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sdecesco\OneDrive - Nexus365\TargetDB_manuscript\SI_Documents\"/>
    </mc:Choice>
  </mc:AlternateContent>
  <xr:revisionPtr revIDLastSave="29" documentId="11_A1090C61F3D5253382A8E5020B8E3669958FBAE7" xr6:coauthVersionLast="45" xr6:coauthVersionMax="45" xr10:uidLastSave="{C679739C-A64B-4802-BA52-58CAB7C486AE}"/>
  <bookViews>
    <workbookView xWindow="-120" yWindow="-120" windowWidth="38640" windowHeight="21240" firstSheet="4" activeTab="15" xr2:uid="{00000000-000D-0000-FFFF-FFFF00000000}"/>
  </bookViews>
  <sheets>
    <sheet name="General info" sheetId="1" r:id="rId1"/>
    <sheet name="Pubmed_search" sheetId="2" r:id="rId2"/>
    <sheet name="diseases" sheetId="3" r:id="rId3"/>
    <sheet name="open_target_association" sheetId="4" r:id="rId4"/>
    <sheet name="expression" sheetId="5" r:id="rId5"/>
    <sheet name="genotypes" sheetId="6" r:id="rId6"/>
    <sheet name="isoforms" sheetId="7" r:id="rId7"/>
    <sheet name="variants_mutants" sheetId="8" r:id="rId8"/>
    <sheet name="Structure" sheetId="9" r:id="rId9"/>
    <sheet name="Pockets" sheetId="10" r:id="rId10"/>
    <sheet name="Binding" sheetId="11" r:id="rId11"/>
    <sheet name="Dose_response" sheetId="12" r:id="rId12"/>
    <sheet name="Percent_inhibition" sheetId="13" r:id="rId13"/>
    <sheet name="Other_bioactivities" sheetId="14" r:id="rId14"/>
    <sheet name="BindingDB" sheetId="15" r:id="rId15"/>
    <sheet name="Commercial compounds"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77" i="9" l="1"/>
  <c r="X376" i="9"/>
  <c r="X375" i="9"/>
  <c r="X374" i="9"/>
  <c r="X371" i="9"/>
  <c r="X369" i="9"/>
  <c r="X368" i="9"/>
  <c r="X367" i="9"/>
  <c r="X366" i="9"/>
  <c r="X363" i="9"/>
  <c r="X362" i="9"/>
  <c r="X361" i="9"/>
  <c r="X360" i="9"/>
  <c r="X359" i="9"/>
  <c r="X354" i="9"/>
  <c r="X353" i="9"/>
  <c r="X352" i="9"/>
  <c r="X351" i="9"/>
  <c r="X350" i="9"/>
  <c r="X349" i="9"/>
  <c r="X348" i="9"/>
  <c r="X347" i="9"/>
  <c r="X346" i="9"/>
  <c r="X345" i="9"/>
  <c r="X344" i="9"/>
  <c r="X343" i="9"/>
  <c r="X342" i="9"/>
  <c r="X341" i="9"/>
  <c r="X340" i="9"/>
  <c r="X339" i="9"/>
  <c r="X338" i="9"/>
  <c r="X337" i="9"/>
  <c r="X336" i="9"/>
  <c r="X335" i="9"/>
  <c r="X334" i="9"/>
  <c r="X333" i="9"/>
  <c r="X332" i="9"/>
  <c r="X331" i="9"/>
  <c r="X330" i="9"/>
  <c r="X329" i="9"/>
  <c r="X328" i="9"/>
  <c r="X327" i="9"/>
  <c r="X326" i="9"/>
  <c r="X325" i="9"/>
  <c r="X324" i="9"/>
  <c r="X323" i="9"/>
  <c r="X322" i="9"/>
  <c r="X321" i="9"/>
  <c r="X320" i="9"/>
  <c r="X319" i="9"/>
  <c r="X318" i="9"/>
  <c r="X317" i="9"/>
  <c r="X316" i="9"/>
  <c r="X315" i="9"/>
  <c r="X314" i="9"/>
  <c r="X313" i="9"/>
  <c r="X311" i="9"/>
  <c r="X310" i="9"/>
  <c r="X309" i="9"/>
  <c r="X308" i="9"/>
  <c r="X307" i="9"/>
  <c r="X306" i="9"/>
  <c r="X305" i="9"/>
  <c r="X304" i="9"/>
  <c r="X303" i="9"/>
  <c r="X302" i="9"/>
  <c r="X301" i="9"/>
  <c r="X300" i="9"/>
  <c r="X299" i="9"/>
  <c r="X298" i="9"/>
  <c r="X297" i="9"/>
  <c r="X296" i="9"/>
  <c r="X295" i="9"/>
  <c r="X294" i="9"/>
  <c r="X293" i="9"/>
  <c r="X292" i="9"/>
  <c r="X291" i="9"/>
  <c r="X290" i="9"/>
  <c r="X289" i="9"/>
  <c r="X288" i="9"/>
  <c r="X287" i="9"/>
  <c r="X286" i="9"/>
  <c r="X285" i="9"/>
  <c r="X284" i="9"/>
  <c r="X283" i="9"/>
  <c r="X282" i="9"/>
  <c r="X281" i="9"/>
  <c r="X280" i="9"/>
  <c r="X279" i="9"/>
  <c r="X278" i="9"/>
  <c r="X277" i="9"/>
  <c r="X276" i="9"/>
  <c r="X275" i="9"/>
  <c r="X274" i="9"/>
  <c r="X273" i="9"/>
  <c r="X272" i="9"/>
  <c r="X271" i="9"/>
  <c r="X270" i="9"/>
  <c r="X269" i="9"/>
  <c r="X268" i="9"/>
  <c r="X267" i="9"/>
  <c r="X266" i="9"/>
  <c r="X265" i="9"/>
  <c r="X264" i="9"/>
  <c r="X263" i="9"/>
  <c r="X262" i="9"/>
  <c r="X257" i="9"/>
  <c r="X255" i="9"/>
  <c r="X254" i="9"/>
  <c r="X253" i="9"/>
  <c r="X252" i="9"/>
  <c r="X251" i="9"/>
  <c r="X250" i="9"/>
  <c r="X249" i="9"/>
  <c r="X248" i="9"/>
  <c r="X246" i="9"/>
  <c r="X245" i="9"/>
  <c r="X244" i="9"/>
  <c r="X243" i="9"/>
  <c r="X242" i="9"/>
  <c r="X241" i="9"/>
  <c r="X240" i="9"/>
  <c r="X239" i="9"/>
  <c r="X238" i="9"/>
  <c r="X237" i="9"/>
  <c r="X236" i="9"/>
  <c r="X234" i="9"/>
  <c r="X233" i="9"/>
  <c r="X232" i="9"/>
  <c r="X231" i="9"/>
  <c r="X230" i="9"/>
  <c r="X229" i="9"/>
  <c r="X228" i="9"/>
  <c r="X227" i="9"/>
  <c r="X226" i="9"/>
  <c r="X225" i="9"/>
  <c r="X224" i="9"/>
  <c r="X223" i="9"/>
  <c r="X222" i="9"/>
  <c r="X221" i="9"/>
  <c r="X220" i="9"/>
  <c r="X219" i="9"/>
  <c r="X218" i="9"/>
  <c r="X217" i="9"/>
  <c r="X216" i="9"/>
  <c r="X215" i="9"/>
  <c r="X214" i="9"/>
  <c r="X213" i="9"/>
  <c r="X212" i="9"/>
  <c r="X211" i="9"/>
  <c r="X210" i="9"/>
  <c r="X208" i="9"/>
  <c r="X207" i="9"/>
  <c r="X205" i="9"/>
  <c r="X204" i="9"/>
  <c r="X203" i="9"/>
  <c r="X202" i="9"/>
  <c r="X201" i="9"/>
  <c r="X200" i="9"/>
  <c r="X199" i="9"/>
  <c r="X198" i="9"/>
  <c r="X197" i="9"/>
  <c r="X196" i="9"/>
  <c r="X195" i="9"/>
  <c r="X194" i="9"/>
  <c r="X193" i="9"/>
  <c r="X192" i="9"/>
  <c r="X191" i="9"/>
  <c r="X187" i="9"/>
  <c r="X186" i="9"/>
  <c r="X185" i="9"/>
  <c r="X184" i="9"/>
  <c r="X183" i="9"/>
  <c r="X182" i="9"/>
  <c r="X181" i="9"/>
  <c r="X180" i="9"/>
  <c r="X179" i="9"/>
  <c r="X178" i="9"/>
  <c r="X177" i="9"/>
  <c r="X176" i="9"/>
  <c r="X175" i="9"/>
  <c r="X174" i="9"/>
  <c r="X173" i="9"/>
  <c r="X170" i="9"/>
  <c r="X169" i="9"/>
  <c r="X168" i="9"/>
  <c r="X167" i="9"/>
  <c r="X166" i="9"/>
  <c r="X165" i="9"/>
  <c r="X164" i="9"/>
  <c r="X163" i="9"/>
  <c r="X162" i="9"/>
  <c r="X161" i="9"/>
  <c r="X160" i="9"/>
  <c r="X159" i="9"/>
  <c r="X158" i="9"/>
  <c r="X157" i="9"/>
  <c r="X156" i="9"/>
  <c r="X155" i="9"/>
  <c r="X154" i="9"/>
  <c r="X153" i="9"/>
  <c r="X152" i="9"/>
  <c r="X151" i="9"/>
  <c r="X150" i="9"/>
  <c r="X149" i="9"/>
  <c r="X148" i="9"/>
  <c r="X147" i="9"/>
  <c r="X146" i="9"/>
  <c r="X145" i="9"/>
  <c r="X144" i="9"/>
  <c r="X143" i="9"/>
  <c r="X142" i="9"/>
  <c r="X141" i="9"/>
  <c r="X140" i="9"/>
  <c r="X139" i="9"/>
  <c r="X138" i="9"/>
  <c r="X137" i="9"/>
  <c r="X136" i="9"/>
  <c r="X135" i="9"/>
  <c r="X134" i="9"/>
  <c r="X133" i="9"/>
  <c r="X132" i="9"/>
  <c r="X131" i="9"/>
  <c r="X130" i="9"/>
  <c r="X129" i="9"/>
  <c r="X128" i="9"/>
  <c r="X127" i="9"/>
  <c r="X126" i="9"/>
  <c r="X125" i="9"/>
  <c r="X124" i="9"/>
  <c r="X123" i="9"/>
  <c r="X122" i="9"/>
  <c r="X121" i="9"/>
  <c r="X120" i="9"/>
  <c r="X119" i="9"/>
  <c r="X118" i="9"/>
  <c r="X117" i="9"/>
  <c r="X116" i="9"/>
  <c r="X115" i="9"/>
  <c r="X114" i="9"/>
  <c r="X113" i="9"/>
  <c r="X112" i="9"/>
  <c r="X111" i="9"/>
  <c r="X110" i="9"/>
  <c r="X109" i="9"/>
  <c r="X108" i="9"/>
  <c r="X107" i="9"/>
  <c r="X106" i="9"/>
  <c r="X105" i="9"/>
  <c r="X104" i="9"/>
  <c r="X103" i="9"/>
  <c r="X102" i="9"/>
  <c r="X101" i="9"/>
  <c r="X100" i="9"/>
  <c r="X99" i="9"/>
  <c r="X98" i="9"/>
  <c r="X97" i="9"/>
  <c r="X96" i="9"/>
  <c r="X95" i="9"/>
  <c r="X94" i="9"/>
  <c r="X81" i="9"/>
  <c r="X80" i="9"/>
  <c r="X79" i="9"/>
  <c r="X78" i="9"/>
  <c r="X77" i="9"/>
  <c r="X75" i="9"/>
  <c r="X74" i="9"/>
  <c r="X73" i="9"/>
  <c r="X72" i="9"/>
  <c r="X71" i="9"/>
  <c r="X70" i="9"/>
  <c r="X69" i="9"/>
  <c r="X68" i="9"/>
  <c r="X67" i="9"/>
  <c r="X66" i="9"/>
  <c r="X65" i="9"/>
  <c r="X64" i="9"/>
  <c r="X63" i="9"/>
  <c r="X62" i="9"/>
  <c r="X60" i="9"/>
  <c r="X59" i="9"/>
  <c r="X58" i="9"/>
  <c r="X57" i="9"/>
  <c r="X56" i="9"/>
  <c r="X55" i="9"/>
  <c r="X54" i="9"/>
  <c r="X53" i="9"/>
  <c r="X52" i="9"/>
  <c r="X51" i="9"/>
  <c r="X50" i="9"/>
  <c r="X49" i="9"/>
  <c r="X48" i="9"/>
  <c r="X47" i="9"/>
  <c r="X46" i="9"/>
  <c r="X45" i="9"/>
  <c r="X44" i="9"/>
  <c r="X43" i="9"/>
  <c r="X42" i="9"/>
  <c r="X41" i="9"/>
  <c r="X40" i="9"/>
  <c r="X39" i="9"/>
  <c r="X38" i="9"/>
  <c r="X37" i="9"/>
  <c r="X36" i="9"/>
  <c r="X35" i="9"/>
  <c r="X33" i="9"/>
  <c r="X32" i="9"/>
  <c r="X31" i="9"/>
  <c r="X29" i="9"/>
  <c r="X27" i="9"/>
  <c r="X26" i="9"/>
  <c r="X25" i="9"/>
  <c r="X24" i="9"/>
  <c r="X23" i="9"/>
  <c r="X22" i="9"/>
  <c r="X21" i="9"/>
  <c r="X20" i="9"/>
  <c r="X19" i="9"/>
  <c r="X18" i="9"/>
  <c r="X17" i="9"/>
  <c r="X16" i="9"/>
  <c r="X15" i="9"/>
  <c r="X14" i="9"/>
  <c r="X13" i="9"/>
  <c r="X12" i="9"/>
  <c r="X11" i="9"/>
  <c r="X9" i="9"/>
  <c r="X8" i="9"/>
  <c r="X7" i="9"/>
  <c r="X5" i="9"/>
  <c r="X4" i="9"/>
  <c r="X3" i="9"/>
</calcChain>
</file>

<file path=xl/sharedStrings.xml><?xml version="1.0" encoding="utf-8"?>
<sst xmlns="http://schemas.openxmlformats.org/spreadsheetml/2006/main" count="173420" uniqueCount="31001">
  <si>
    <t>Title</t>
  </si>
  <si>
    <t>Journal Title</t>
  </si>
  <si>
    <t>Year of Publication</t>
  </si>
  <si>
    <t>Journal Article</t>
  </si>
  <si>
    <t>Case Reports</t>
  </si>
  <si>
    <t>Clinical Trial</t>
  </si>
  <si>
    <t>Comparative Study</t>
  </si>
  <si>
    <t>Letter</t>
  </si>
  <si>
    <t>Meta-Analysis</t>
  </si>
  <si>
    <t>Review</t>
  </si>
  <si>
    <t>Neurodegeneration</t>
  </si>
  <si>
    <t>Chemistry</t>
  </si>
  <si>
    <t>Major Keywords</t>
  </si>
  <si>
    <t>Abstract</t>
  </si>
  <si>
    <t>Author</t>
  </si>
  <si>
    <t>Affiliation</t>
  </si>
  <si>
    <t>PMID</t>
  </si>
  <si>
    <t>MeSH Terms</t>
  </si>
  <si>
    <t>Other Term</t>
  </si>
  <si>
    <t>miR-340 reduces accumulation of amyloid-beta through targeting BACE1 (beta-site amyloid precursor protein cleaving enzyme 1) in Alzheimer' s disease.</t>
  </si>
  <si>
    <t>Exploring 2D-QSAR for prediction of beta-secretase 1 (BACE1) inhibitory activity against Alzheimer's disease.</t>
  </si>
  <si>
    <t>Curcumin inhibits BACE1 expression through the interaction between ERbeta and NFkappaB signaling pathway in SH-SY5Y cells.</t>
  </si>
  <si>
    <t>Advanced analytical methodologies in Alzheimer's disease drug discovery.</t>
  </si>
  <si>
    <t>11beta-HSD1 Inhibition Rescues SAMP8 Cognitive Impairment Induced by Metabolic Stress.</t>
  </si>
  <si>
    <t>MicroRNA-298 reduces levels of human amyloid-beta precursor protein (APP), beta-site APP-converting enzyme 1 (BACE1) and specific tau protein moieties.</t>
  </si>
  <si>
    <t>Activation of PKA/SIRT1 signaling pathway by photobiomodulation therapy reduces Abeta levels in Alzheimer's disease models.</t>
  </si>
  <si>
    <t>Sarsasapogenin: A steroidal saponin from Asparagus racemosus as multi target directed ligand in Alzheimer's disease.</t>
  </si>
  <si>
    <t>BACE1 inhibitors: Current status and future directions in treating Alzheimer's disease.</t>
  </si>
  <si>
    <t>Melatonin attenuates streptozotocin-induced Alzheimer-like features in hyperglycemic rats.</t>
  </si>
  <si>
    <t>Prolonged isolation stress accelerates the onset of Alzheimer's disease-related pathology in 5xFAD mice despite running wheels and environmental enrichment.</t>
  </si>
  <si>
    <t>Distinct anterograde trafficking pathways of BACE1 and amyloid precursor protein from the TGN and the regulation of amyloid-beta production.</t>
  </si>
  <si>
    <t>Preparation and biological evaluation of BACE1 inhibitors: Leveraging trans-cyclopropyl moieties as ligand efficient conformational constraints.</t>
  </si>
  <si>
    <t>Comprehensive Exploration of Target-specific Ligands Using a Graph Convolution Neural Network.</t>
  </si>
  <si>
    <t>Silencing of long noncoding RNA XIST attenuated Alzheimer's disease-related BACE1 alteration through miR-124.</t>
  </si>
  <si>
    <t>The Combined Therapy of Berberine Treatment with lncRNA BACE1-AS Depletion Attenuates Abeta25-35 Induced Neuronal Injury Through Regulating the Expression of miR-132-3p in Neuronal Cells.</t>
  </si>
  <si>
    <t>Chronic ghrelin administration suppresses IKK/NF-kappaB/BACE1 mediated Abeta production in primary neurons and improves cognitive function via upregulation of PP1 in STZ-diabetic rats.</t>
  </si>
  <si>
    <t>A Novel Dual Fluorochrome Near-Infrared Imaging Probe for Potential Alzheimer's Enzyme Biomarkers-BACE1 and Cathepsin D.</t>
  </si>
  <si>
    <t>Neuroprotection of SAK3 on scopolamine-induced cholinergic dysfunction in human neuroblastoma SH-SY5Y cells.</t>
  </si>
  <si>
    <t>Fungicide Residues Exposure and beta-amyloid Aggregation in a Mouse Model of Alzheimer's Disease.</t>
  </si>
  <si>
    <t>Activating transcription factor 6 reduces Abeta1-42 and restores memory in Alzheimer's disease model mice.</t>
  </si>
  <si>
    <t>Novel Multi-Functional Iron Chelators of the Aroyl Nicotinoyl Hydrazone Class that Markedly Enhance Cellular NAD/NADH Ratios.</t>
  </si>
  <si>
    <t>Contribution of GABAergic interneurons to amyloid-beta plaque pathology in an APP knock-in mouse model.</t>
  </si>
  <si>
    <t>BHBA treatment improves cognitive function by targeting pleiotropic mechanisms in transgenic mouse model of Alzheimer's disease.</t>
  </si>
  <si>
    <t>Caniferolide A, a Macrolide from Streptomyces caniferus, Attenuates Neuroinflammation, Oxidative Stress, Amyloid-Beta, and Tau Pathology in Vitro.</t>
  </si>
  <si>
    <t>PKR knockout in the 5xFAD model of Alzheimer's disease reveals beneficial effects on spatial memory and brain lesions.</t>
  </si>
  <si>
    <t>Effects of Granulocyte-Macrophage Colony-Stimulating Factor on Neuronal Senescence in Ultraviolet Irradiated Skin.</t>
  </si>
  <si>
    <t>Astrocytes infected with Chlamydia pneumoniae demonstrate altered expression and activity of secretases involved in the generation of beta-amyloid found in Alzheimer disease.</t>
  </si>
  <si>
    <t>beta-Secretase 1 and its Naturally Occurring Anti-Sense RNA are Down-Regulated in Gastric Cancer.</t>
  </si>
  <si>
    <t>Age- and sex-dependent profiles of APP fragments and key secretases align with changes in despair-like behavior and cognition in young APPSwe/Ind mice.</t>
  </si>
  <si>
    <t>A Close Look at BACE1 Inhibitors for Alzheimer's Disease Treatment.</t>
  </si>
  <si>
    <t>Regulation of AbetaPP Glycosylation Modification and Roles of Glycosylation on AbetaPP Cleavage in Alzheimer's Disease.</t>
  </si>
  <si>
    <t>Increased Secondary Nucleation Underlies Accelerated Aggregation of the Four-Residue N-Terminally Truncated Abeta42 Species Abeta5-42.</t>
  </si>
  <si>
    <t>Neuroprotective effect of tanshinone IIA-incubated mesenchymal stem cells on Abeta25-35-induced neuroinflammation.</t>
  </si>
  <si>
    <t>Astaxanthin exerts protective effects similar to bexarotene in Alzheimer's disease by modulating amyloid-beta and cholesterol homeostasis in blood-brain barrier endothelial cells.</t>
  </si>
  <si>
    <t>Design and development of multitarget-directed N-Benzylpiperidine analogs as potential candidates for the treatment of Alzheimer's disease.</t>
  </si>
  <si>
    <t>Protein-Protein Interactions and Aggregation Inhibitors in Alzheimer's Disease.</t>
  </si>
  <si>
    <t>Par3 regulates polarized convergence between APP and BACE1 in hippocampal neurons.</t>
  </si>
  <si>
    <t>Dual BACE1 and Cholinesterase Inhibitory Effects of Phlorotannins from Ecklonia cava-An In Vitro and in Silico Study.</t>
  </si>
  <si>
    <t>Novel Deoxyvasicinone-Donepezil Hybrids as Potential Multitarget Drug Candidates for Alzheimer's Disease.</t>
  </si>
  <si>
    <t>Cerebrospinal fluid levels of synaptic and neuronal integrity correlate with gray matter volume and amyloid load in the precuneus of cognitively intact older adults.</t>
  </si>
  <si>
    <t>Synthesis and Biological Activity of Some Benzochromenoquinolinones: Tacrine Analogs as Potent Anti-Alzheimer's Agents.</t>
  </si>
  <si>
    <t>In vivo Evaluation and Alzheimer's Disease Treatment Outcome of siRNA Loaded Dual Targeting Drug Delivery System.</t>
  </si>
  <si>
    <t>Beta-amyloid pathology in human brain microvessel extracts from the parietal cortex: relation with cerebral amyloid angiopathy and Alzheimer's disease.</t>
  </si>
  <si>
    <t>Design, synthesis, and bioactivities of tasiamide B derivatives as cathepsin D inhibitors.</t>
  </si>
  <si>
    <t>Inhibition of beta-site amyloid precursor protein cleaving enzyme 1 and cholinesterases by pterosins via a specific structure-activity relationship with a strong BBB permeability.</t>
  </si>
  <si>
    <t>Editorial: Implications for BACE1 Inhibitor Clinical Trials: Adult Conditional BACE1 Knockout Mice Exhibit Axonal Organization Defects in the Hippocampus.</t>
  </si>
  <si>
    <t>Korean Thistle (Cirsium japonicum var. maackii (Maxim.) Matsum.): A Potential Dietary Supplement against Diabetes and Alzheimer's Disease.</t>
  </si>
  <si>
    <t>OPLS3e: Extending Force Field Coverage for Drug-Like Small Molecules.</t>
  </si>
  <si>
    <t>Methamphetamine regulates betaAPP processing in human neuroblastoma cells.</t>
  </si>
  <si>
    <t>Synthesis and evaluation of tetrahydroisoquinoline-benzimidazole hybrids as multifunctional agents for the treatment of Alzheimer's disease.</t>
  </si>
  <si>
    <t>Iron Dyshomeostasis Induces Binding of APP to BACE1 for Amyloid Pathology, and Impairs APP/Fpn1 Complex in Microglia: Implication in Pathogenesis of Cerebral Microbleeds.</t>
  </si>
  <si>
    <t>Molecular Docking and 3D Qsar Studies of C000000956 as a Potent Inhibitor of Bace-1.</t>
  </si>
  <si>
    <t>Microvesicles from cerebrospinal fluid of patients with Alzheimer's disease display reduced concentrations of tau and APP protein.</t>
  </si>
  <si>
    <t>L1cam-mediated developmental processes of the nervous system are differentially regulated by proteolytic processing.</t>
  </si>
  <si>
    <t>Delivery of BACE1 siRNA mediated by TARBP-BTP fusion protein reduces beta-amyloid deposits in a transgenic mouse model of Alzheimer's disease.</t>
  </si>
  <si>
    <t>Notoginseng Saponin Rg1 Prevents Cognitive Impairment through Modulating APP Processing in Abeta1-42-injected Rats.</t>
  </si>
  <si>
    <t>Alterations in Striatal microRNA-mRNA Networks Contribute to Neuroinflammation in Multiple System Atrophy.</t>
  </si>
  <si>
    <t>Sex-based dimorphisms in expression of BDNF and BACE1 in bipolar patients.</t>
  </si>
  <si>
    <t>Corrigendum to "The BACE1 product sAPPbeta induces ER stress and inflammation and impairs insulin signaling" [Metab Clin Exp 85 (2018) 59-75].</t>
  </si>
  <si>
    <t>Exposure to fluoride aggravates the impairment in learning and memory and neuropathological lesions in mice carrying the APP/PS1 double-transgenic mutation.</t>
  </si>
  <si>
    <t>Therapeutic potential of cyanobacterial pigment protein phycoerythrin: in silico and in vitro study of BACE1 interaction and in vivo Abeta reduction.</t>
  </si>
  <si>
    <t>The long-non-coding RNA NEAT1 is a novel target for Alzheimer's disease progression via miR-124/BACE1 axis.</t>
  </si>
  <si>
    <t>Structure-Based Design of Selective beta-Site Amyloid Precursor Protein Cleaving Enzyme 1 (BACE1) Inhibitors: Targeting the Flap to Gain Selectivity over BACE2.</t>
  </si>
  <si>
    <t>BACE1-AS prevents BACE1 mRNA degradation through the sequestration of BACE1-targeting miRNAs.</t>
  </si>
  <si>
    <t>Notch Signalling in the Hippocampus of Patients With Motor Neuron Disease.</t>
  </si>
  <si>
    <t>Acute exercise and brain BACE1 protein content: a time course study.</t>
  </si>
  <si>
    <t>Protective effect of Tenuifolin against Alzheimer's disease.</t>
  </si>
  <si>
    <t>Sez6 levels are elevated in cerebrospinal fluid of patients with inflammatory pain-associated conditions.</t>
  </si>
  <si>
    <t>Lysosomal Dysfunction in Down Syndrome Is APP-Dependent and Mediated by APP-betaCTF (C99).</t>
  </si>
  <si>
    <t>Expansion of the structure-activity relationships of BACE1 inhibitors by harnessing diverse building blocks prepared using a unified synthetic approach.</t>
  </si>
  <si>
    <t>DNA Aptamers Targeting BACE1 Reduce Amyloid Levels and Rescue Neuronal Deficiency in Cultured Cells.</t>
  </si>
  <si>
    <t>Current Updates on the Regulation of Beta-Secretase Movement as a Potential Restorative Focus for Management of Alzheimer's Disease.</t>
  </si>
  <si>
    <t>Inhibition of Alzheimer's amyloid-beta42 peptide aggregation by a bi-functional bis-tryptoline triazole: key insights from molecular dynamics simulations.</t>
  </si>
  <si>
    <t>Biological Evaluation and Docking Analysis of Potent BACE1 Inhibitors from Boesenbergia rotunda.</t>
  </si>
  <si>
    <t>Hybrid approach to sieve out natural compounds against dual targets in Alzheimer's Disease.</t>
  </si>
  <si>
    <t>In vivo neuronal gene editing via CRISPR-Cas9 amphiphilic nanocomplexes alleviates deficits in mouse models of Alzheimer's disease.</t>
  </si>
  <si>
    <t>Urolithin A attenuates memory impairment and neuroinflammation in APP/PS1 mice.</t>
  </si>
  <si>
    <t>Treadmill exercise inhibits amyloid-beta generation in the hippocampus of APP/PS1 transgenic mice by reducing cholesterol-mediated lipid raft formation.</t>
  </si>
  <si>
    <t>Experimental Pharmacology in Transgenic Rodent Models of Alzheimer's Disease.</t>
  </si>
  <si>
    <t>Stroke trial drug is effective in Alzheimer disease mouse model.</t>
  </si>
  <si>
    <t>Activation of peroxisome proliferator-activated receptor delta suppresses BACE1 expression by up-regulating SOCS1 in a JAK2/STAT1-dependent manner.</t>
  </si>
  <si>
    <t>APP processing and metabolism in corneal fibroblasts and epithelium as a potential biomarker for Alzheimer's disease.</t>
  </si>
  <si>
    <t>Treadmill exercise decreases beta-amyloid burden in APP/PS1 transgenic mice involving regulation of the unfolded protein response.</t>
  </si>
  <si>
    <t>Matrix metalloproteinase 13, a new target for therapy in Alzheimer's disease.</t>
  </si>
  <si>
    <t>Copy Number Variants in miR-138 as a Potential Risk Factor for Early-Onset Alzheimer's Disease.</t>
  </si>
  <si>
    <t>Royal Jelly Ameliorates Behavioral Deficits, Cholinergic System Deficiency, and Autonomic Nervous Dysfunction in Ovariectomized Cholesterol-Fed Rabbits.</t>
  </si>
  <si>
    <t>Toxic amyloid-beta oligomers induced self-replication in astrocytes triggering neuronal injury.</t>
  </si>
  <si>
    <t>Design, synthesis, in vivo and in vitro studies of 1,2,3,4-tetrahydro-9H-carbazole derivatives, highly selective and potent butyrylcholinesterase inhibitors.</t>
  </si>
  <si>
    <t>A Diet Enriched in Palmitate and Deficient in Linoleate Exacerbates Oxidative Stress and Amyloid-beta Burden in the Hippocampus of 3xTg-AD Mouse Model of Alzheimer's Disease.</t>
  </si>
  <si>
    <t>Design, synthesis, and biological evaluation of 4-aminopyrimidine or 4,6-diaminopyrimidine derivatives as beta amyloid cleaving enzyme-1 inhibitors.</t>
  </si>
  <si>
    <t>New evolutions in the BACE1 inhibitor field from 2014 to 2018.</t>
  </si>
  <si>
    <t>Design, synthesis and anti-Alzheimer's activity of novel 1,2,3-triazole-chromenone carboxamide derivatives.</t>
  </si>
  <si>
    <t>Removal of p75 Neurotrophin Receptor Expression from Cholinergic Basal Forebrain Neurons Reduces Amyloid-beta Plaque Deposition and Cognitive Impairment in Aged APP/PS1 Mice.</t>
  </si>
  <si>
    <t>Pseudoginsenoside-F11 alleviates cognitive deficits and Alzheimer's disease-type pathologies in SAMP8 mice.</t>
  </si>
  <si>
    <t>Novel tacrine-coumarin hybrids linked to 1,2,3-triazole as anti-Alzheimer's compounds: In vitro and in vivo biological evaluation and docking study.</t>
  </si>
  <si>
    <t>Alterations in the Expression of Amyloid Precursor Protein Cleaving Enzymes mRNA in Alzheimer Peripheral Blood.</t>
  </si>
  <si>
    <t>Carbon monoxide attenuates amyloidogenesis via down-regulation of NF-kappaB-mediated BACE1 gene expression.</t>
  </si>
  <si>
    <t>MicroRNA-128 knockout inhibits the development of Alzheimer's disease by targeting PPARgamma in mouse models.</t>
  </si>
  <si>
    <t>Design and Synthesis of Selective Acetylcholinesterase Inhibitors: Arylisoxazole-Phenylpiperazine Derivatives.</t>
  </si>
  <si>
    <t>Are antibodies directed against amyloid-beta (Abeta) oligomers the last call for the Abeta hypothesis of Alzheimer's disease?</t>
  </si>
  <si>
    <t>Ameliorative effect of alendronate against intracerebroventricular streptozotocin induced alteration in neurobehavioral, neuroinflammation and biochemical parameters with emphasis on Abeta and BACE-1.</t>
  </si>
  <si>
    <t>Temporal Effects of Neuron-specific beta-secretase 1 (BACE1) Knock-in on the Mouse Brain Metabolome: Implications for Alzheimer's Disease.</t>
  </si>
  <si>
    <t>Azure B affects amyloid precursor protein metabolism in PS70cells.</t>
  </si>
  <si>
    <t>Elevated cleavage of neuregulin-1 by beta-secretase 1 in plasma of schizophrenia patients.</t>
  </si>
  <si>
    <t>Synthesis, molecular modeling and BACE-1 inhibitory study of tetrahydrobenzo[b] pyran derivatives.</t>
  </si>
  <si>
    <t>Aberrant accrual of BIN1 near Alzheimer's disease amyloid deposits in transgenic models.</t>
  </si>
  <si>
    <t>Methamphetamine exposure induces neuropathic protein beta-Amyloid expression.</t>
  </si>
  <si>
    <t>Licoflavonol Reduces Abeta Secretion by Increasing BACE1 Phosphorylation to Facilitate BACE1 Degradation.</t>
  </si>
  <si>
    <t>Pharmacokinetics and Pharmacodynamics of the BACE1 Inhibitor Verubecestat (MK-8931) in Healthy Japanese Adults: A Randomized, Placebo-Controlled Study.</t>
  </si>
  <si>
    <t>Proamyloidogenic effects of membrane type 1 matrix metalloproteinase involve MMP-2 and BACE-1 activities, and the modulation of APP trafficking.</t>
  </si>
  <si>
    <t>Inhibition of sphingomyelin synthase 1 ameliorates alzheimer-like pathology in APP/PS1 transgenic mice through promoting lysosomal degradation of BACE1.</t>
  </si>
  <si>
    <t>An In-Silico Investigation of Key Lysine Residues and Their Selection for Clearing off Abeta and Holo-AbetaPP Through Ubiquitination.</t>
  </si>
  <si>
    <t>Neuroprotective effects of bergenin in Alzheimer's disease: Investigation through molecular docking, in vitro and in vivo studies.</t>
  </si>
  <si>
    <t>Investigation of intermolecular interactions and stability of verubecestat in the active site of BACE1: Development of first model from QM/MM-based charge density and MD analysis.</t>
  </si>
  <si>
    <t>Resveratrol Induces Brain Resilience Against Alzheimer Neurodegeneration Through Proteostasis Enhancement.</t>
  </si>
  <si>
    <t>Protein levels of ADAM10, BACE1, and PSEN1 in platelets and leukocytes of Alzheimer's disease patients.</t>
  </si>
  <si>
    <t>Cellular Trafficking of Amyloid Precursor Protein in Amyloidogenesis Physiological and Pathological Significance.</t>
  </si>
  <si>
    <t>Vascular endothelial growth factor improves the cognitive decline of Alzheimer's disease via concurrently inducing the expression of ADAM10 and reducing the expression of beta-site APP cleaving enzyme 1 in Tg2576 mice.</t>
  </si>
  <si>
    <t>Density functional theory based probe of the affinity interaction of saccharide ligands with extra-cellular sialic acid residues.</t>
  </si>
  <si>
    <t>Identifying natural compounds as multi-target-directed ligands against Alzheimer's disease: an in silico approach.</t>
  </si>
  <si>
    <t>beta-secretase inhibitors for Alzheimer's disease: identification using pharmacoinformatics.</t>
  </si>
  <si>
    <t>Docking, molecular dynamics, binding energy-MM-PBSA studies of naphthofuran derivatives to identify potential dual inhibitors against BACE-1 and GSK-3beta.</t>
  </si>
  <si>
    <t>New substituted aminopyrimidine derivatives as BACE1 inhibitors: in silico design, synthesis and biological assays.</t>
  </si>
  <si>
    <t>Amyloid precursor protein and amyloid precursor-like protein 2 have distinct roles in modulating myelination, demyelination, and remyelination of axons.</t>
  </si>
  <si>
    <t>Multi-target inhibitors against Alzheimer disease derived from 3-hydrazinyl 1,2,4-triazine scaffold containing pendant phenoxy methyl-1,2,3-triazole: Design, synthesis and biological evaluation.</t>
  </si>
  <si>
    <t>Quantitative Analysis of (18)F-PF-06684511, a Novel PET Radioligand for Selective beta-Secretase 1 Imaging, in Nonhuman Primate Brain.</t>
  </si>
  <si>
    <t>Multidisciplinary approaches for targeting the secretase protein family as a therapeutic route for Alzheimer's disease.</t>
  </si>
  <si>
    <t>Lack of beta-amyloid cleaving enzyme-1 (BACE1) impairs long-term synaptic plasticity but enhances granule cell excitability and oscillatory activity in the dentate gyrus in vivo.</t>
  </si>
  <si>
    <t>Inhibition of MAPKs Signaling Pathways Prevents Acrolein-Induced Neurotoxicity in HT22 Mouse Hippocampal Cells.</t>
  </si>
  <si>
    <t>Bennett acceptance ratio method to calculate the binding free energy of BACE1 inhibitors: Theoretical model and design of new ligands of the enzyme.</t>
  </si>
  <si>
    <t>Reduction of the expression of the late-onset Alzheimer's disease (AD) risk-factor BIN1 does not affect amyloid pathology in an AD mouse model.</t>
  </si>
  <si>
    <t>NKX6.3 protects against gastric mucosal atrophy by downregulating beta-amyloid production.</t>
  </si>
  <si>
    <t>Structural bioinformatics-based identification of putative plant based lead compounds for Alzheimer Disease Therapy.</t>
  </si>
  <si>
    <t>TFEB-mediated Enhancement of the Autophagy-lysosomal Pathway Dually Modulates the Process of Amyloid beta-Protein Generation in Neurons.</t>
  </si>
  <si>
    <t>French maritime pine bark treatment decelerates plaque development and improves spatial memory in Alzheimer's disease mice.</t>
  </si>
  <si>
    <t>Adalimumab improves cognitive impairment, exerts neuroprotective effects and attenuates neuroinflammation in an Abeta1-40-injected mouse model of Alzheimer's disease.</t>
  </si>
  <si>
    <t>Royal jelly peptides: potential inhibitors of beta-secretase in N2a/APP695swe cells.</t>
  </si>
  <si>
    <t>3K3A-activated protein C blocks amyloidogenic BACE1 pathway and improves functional outcome in mice.</t>
  </si>
  <si>
    <t>The role of membrane trafficking in the processing of amyloid precursor protein and production of amyloid peptides in Alzheimer's disease.</t>
  </si>
  <si>
    <t>Highly Selective and Potent Human beta-Secretase 2 (BACE2) Inhibitors against Type 2 Diabetes: Design, Synthesis, X-ray Structure and Structure-Activity Relationship Studies.</t>
  </si>
  <si>
    <t>Chronic Sleep Restriction Induces Abeta Accumulation by Disrupting the Balance of Abeta Production and Clearance in Rats.</t>
  </si>
  <si>
    <t>BACE2, a conditional beta-secretase, contributes to Alzheimer's disease pathogenesis.</t>
  </si>
  <si>
    <t>Structure-Based Survey of the Binding Modes of BACE1 Inhibitors.</t>
  </si>
  <si>
    <t>A cellular complex of BACE1 and gamma-secretase sequentially generates Abeta from its full-length precursor.</t>
  </si>
  <si>
    <t>Identify Compounds' Target Against Alzheimer's Disease Based on In-Silico Approach.</t>
  </si>
  <si>
    <t>Transcriptional repression of the ectodomain sheddase ADAM10 by TBX2 and potential implication for Alzheimer's disease.</t>
  </si>
  <si>
    <t>MMP13 inhibition rescues cognitive decline in Alzheimer transgenic mice via BACE1 regulation.</t>
  </si>
  <si>
    <t>Acidifying Endolysosomes Prevented Low-Density Lipoprotein-Induced Amyloidogenesis.</t>
  </si>
  <si>
    <t>Brain-derived neurotrophic factor modified human umbilical cord mesenchymal stem cells-derived cholinergic-like neurons improve spatial learning and memory ability in Alzheimer's disease rats.</t>
  </si>
  <si>
    <t>27-hydroxycholesterol promotes Abeta accumulation via altering Abeta metabolism in mild cognitive impairment patients and APP/PS1 mice.</t>
  </si>
  <si>
    <t>Down-regulated expression of microRNA-338-5p contributes to neuropathology in Alzheimer's disease.</t>
  </si>
  <si>
    <t>Selective reduction of APP-BACE1 activity improves memory via NMDA-NR2B receptor-mediated mechanisms in aged PDAPP mice.</t>
  </si>
  <si>
    <t>Acylguanidine-BACE1 complex: Insights of intermolecular interactions and dynamics.</t>
  </si>
  <si>
    <t>Palmitate-Induced SREBP1 Expression and Activation Underlies the Increased BACE 1 Activity and Amyloid Beta Genesis.</t>
  </si>
  <si>
    <t>The effect of early growth response 1 on levels of Amyloid-beta 40 peptide in U87MG cells.</t>
  </si>
  <si>
    <t>The trans-Golgi network is a major site for alpha-secretase processing of amyloid precursor protein in primary neurons.</t>
  </si>
  <si>
    <t>A Novel Cell-based beta-secretase Enzymatic Assay for Alzheimer's Disease.</t>
  </si>
  <si>
    <t>Palmitic Acid-Induced NAD(+) Depletion is Associated with the Reduced Function of SIRT1 and Increased Expression of BACE1 in Hippocampal Neurons.</t>
  </si>
  <si>
    <t>BAP31 deficiency contributes to the formation of amyloid-beta plaques in Alzheimer's disease by reducing the stability of RTN3.</t>
  </si>
  <si>
    <t>Ligand retargeting by binding site analogy.</t>
  </si>
  <si>
    <t>Molecular insights into the inhibitory mechanism of bi-functional bis-tryptoline triazole against beta-secretase (BACE1) enzyme.</t>
  </si>
  <si>
    <t>The Structure and Function of alpha, beta and gamma-Secretase as Therapeutic Target Enzymes in the Development of Alzheimer's Disease: A Review.</t>
  </si>
  <si>
    <t>Natural Compounds with Anti-BACE1 Activity as Promising Therapeutic Drugs for Treating Alzheimer's Disease.</t>
  </si>
  <si>
    <t>Development of Kinase Inactive PD173955 Analogues for Reducing Production of Abeta Peptides.</t>
  </si>
  <si>
    <t>Brain Abeta load association and sexual dimorphism of plasma BACE1 concentrations in cognitively normal individuals at risk for AD.</t>
  </si>
  <si>
    <t>Quantification and pharmacokinetic property of verubecestat an BACE1 inhibitor in rat plasma.</t>
  </si>
  <si>
    <t>A Curcumin Analog Reduces Levels of the Alzheimer's Disease-Associated Amyloid-beta Protein by Modulating AbetaPP Processing and Autophagy.</t>
  </si>
  <si>
    <t>Trifluoromethyl Dihydrothiazine-Based beta-Secretase (BACE1) Inhibitors with Robust Central beta-Amyloid Reduction and Minimal Covalent Binding Burden.</t>
  </si>
  <si>
    <t>Dendrobium alkaloids decrease Abeta by regulating alpha- and beta-secretases in hippocampal neurons of SD rats.</t>
  </si>
  <si>
    <t>Investigational BACE inhibitors for the treatment of Alzheimer's disease.</t>
  </si>
  <si>
    <t>MiR-574-3p accelerates cell migration and invasion through regulating BACE1 in Non-Small Cell Lung Cancer.</t>
  </si>
  <si>
    <t>Effect of Caffeine and Other Methylxanthines on Abeta-Homeostasis in SH-SY5Y Cells.</t>
  </si>
  <si>
    <t>Alzheimer's disease risk SNPs show no strong effect on miRNA expression in human lymphoblastoid cell lines.</t>
  </si>
  <si>
    <t>Beta-Amyloid Increases the Expression Levels of Tid1 Responsible for Neuronal Cell Death and Amyloid Beta Production.</t>
  </si>
  <si>
    <t>D3R Grand Challenge 4: prospective pose prediction of BACE1 ligands with AutoDock-GPU.</t>
  </si>
  <si>
    <t>Bioactive Compounds, Antioxidant Activity and Inhibition of Key Enzymes Relevant to Alzheimer's Disease from Sweet Pepper (Capsicum annuum) Extracts.</t>
  </si>
  <si>
    <t>A combinational treatment of carotenoids decreases Abeta secretion in human neurons via beta-secretase inhibition.</t>
  </si>
  <si>
    <t>Crossing the blood-brain-barrier with nanoligand drug carriers self-assembled from a phage display peptide.</t>
  </si>
  <si>
    <t>Phosphorylation of the amyloid precursor protein (APP) at Ser-675 promotes APP processing involving meprin beta.</t>
  </si>
  <si>
    <t>MiR-361-3p inhibits beta-amyloid accumulation and attenuates cognitive deficits through targeting BACE1 in Alzheimer's disease.</t>
  </si>
  <si>
    <t>Protective Effects of BACE1 Inhibitory Ligand Molecules Against Amyloid Beta-Induced Synaptic and Mitochondrial Toxicities in Alzheimer's Disease.</t>
  </si>
  <si>
    <t>Bee venom phospholipase A2 ameliorates amyloidogenesis and neuroinflammation through inhibition of signal transducer and activator of transcription-3 pathway in Tg2576 mice.</t>
  </si>
  <si>
    <t>High-Throughput Bioassays using "Dip-and-Go" Multiplexed Electrospray Mass Spectrometry.</t>
  </si>
  <si>
    <t>Discovery of AM-6494: A Potent and Orally Efficacious beta-Site Amyloid Precursor Protein Cleaving Enzyme 1 (BACE1) Inhibitor with in Vivo Selectivity over BACE2.</t>
  </si>
  <si>
    <t>Critical evaluation of current Alzheimer's drug discovery (2018-19) &amp; futuristic Alzheimer drug model approach.</t>
  </si>
  <si>
    <t>The effect of BACE1-AS on beta-amyloid generation by regulating BACE1 mRNA expression.</t>
  </si>
  <si>
    <t>Expression analysis of beta-secretase 1 (BACE1) enzyme in peripheral blood of patients with Alzheimer's disease.</t>
  </si>
  <si>
    <t>Discovery of a series of selective and cell permeable beta-secretase (BACE1) inhibitors by fragment linking with the assistance of STD-NMR.</t>
  </si>
  <si>
    <t>Icariside II inhibits lipopolysaccharide-induced inflammation and amyloid production in rat astrocytes by regulating IKK/IkappaB/NF-kappaB/BACE1 signaling pathway.</t>
  </si>
  <si>
    <t>Discovery of an Extremely Potent Thiazine-Based beta-Secretase Inhibitor with Reduced Cardiovascular and Liver Toxicity at a Low Projected Human Dose.</t>
  </si>
  <si>
    <t>Development of an Efficient Enzyme Production and Structure-Based Discovery Platform for BACE1 Inhibitors.</t>
  </si>
  <si>
    <t>BACE1 Inhibition Using 2'-OMePS Steric Blocking Antisense Oligonucleotides.</t>
  </si>
  <si>
    <t>Tau deletion reduces plaque-associated BACE1 accumulation and decelerates plaque formation in a mouse model of Alzheimer's disease.</t>
  </si>
  <si>
    <t>Baicalein as a Potential Inhibitor against BACE1 and AChE: Mechanistic Comprehension through In Vitro and Computational Approaches.</t>
  </si>
  <si>
    <t>Design, synthesis and evaluation of 2-amino-imidazol-4-one derivatives as potent beta-site amyloid precursor protein cleaving enzyme 1 (BACE-1) inhibitors.</t>
  </si>
  <si>
    <t>Ovariectomy Influences Cognition and Markers of Alzheimer's Disease.</t>
  </si>
  <si>
    <t>New flavonoid - N,N-dibenzyl(N-methyl)amine hybrids: Multi-target-directed agents for Alzheimer s disease endowed with neurogenic properties.</t>
  </si>
  <si>
    <t>Proteolytic Processing of Neuregulin 2.</t>
  </si>
  <si>
    <t>A network-based analysis of key pharmacological pathways of Andrographis paniculata acting on Alzheimer's disease and experimental validation.</t>
  </si>
  <si>
    <t>miR-16-5p and miR-19b-3p prevent amyloid beta-induced injury by targeting BACE1 in SH-SY5Y cells.</t>
  </si>
  <si>
    <t>Beta-Secretase 1 (BACE1) Is Down-Regulated in Invasive Ductal Carcinoma of Breast.</t>
  </si>
  <si>
    <t>BACE1 partial deletion induces synaptic plasticity deficit in adult mice.</t>
  </si>
  <si>
    <t>From EST to structure models for functional inference of APP, BACE1, PSEN1, PSEN2 genes.</t>
  </si>
  <si>
    <t>Mitochondrial methionine sulfoxide reductase B2 links oxidative stress to Alzheimer's disease-like pathology.</t>
  </si>
  <si>
    <t>Synapsin 1 promotes Abeta generation via BACE1 modulation.</t>
  </si>
  <si>
    <t>Bazhu Decoction, a Traditional Chinese Medical Formula, Ameliorates Cognitive Deficits in the 5xFAD Mouse Model of Alzheimer's Disease.</t>
  </si>
  <si>
    <t>Extensive Structure Modification on Luteolin-Cinnamic Acid Conjugates Leading to BACE1 Inhibitors with Optimal Pharmacological Properties.</t>
  </si>
  <si>
    <t>Mapping pathogenic processes contributing to neurodegeneration in Drosophila models of Alzheimer's disease.</t>
  </si>
  <si>
    <t>Astrocyte-Targeted Transporter-Utilizing Derivatives of Ferulic Acid Can Have Multifunctional Effects Ameliorating Inflammation and Oxidative Stress in the Brain.</t>
  </si>
  <si>
    <t>Progress in Target Drug Molecules for Alzheimer's Disease.</t>
  </si>
  <si>
    <t>The amyloid-beta degradation intermediate Abeta34 is pericyte-associated and reduced in brain capillaries of patients with Alzheimer's disease.</t>
  </si>
  <si>
    <t>MiR-22-3p Regulates Amyloid beta Deposit in Mice Model of Alzheimer's Disease by Targeting Mitogen-activated Protein Kinase 14.</t>
  </si>
  <si>
    <t>Upregulation of the Sarco-Endoplasmic Reticulum Calcium ATPase 1 Truncated Isoform Plays a Pathogenic Role in Alzheimer's Disease.</t>
  </si>
  <si>
    <t>Blood biomarkers for memory: toward early detection of risk for Alzheimer disease, pharmacogenomics, and repurposed drugs.</t>
  </si>
  <si>
    <t>Spinosin Inhibits Abeta1-42 Production and Aggregation via Activating Nrf2/HO-1 Pathway.</t>
  </si>
  <si>
    <t>The Potential Markers of Circulating microRNAs and long non-coding RNAs in Alzheimer's Disease.</t>
  </si>
  <si>
    <t>Characterization of the selective in vitro and in vivo binding properties of crenezumab to oligomeric Abeta.</t>
  </si>
  <si>
    <t>Neuroprotective Effects of Apocynin and Galantamine During the Chronic Administration of Scopolamine in an Alzheimer's Disease Model.</t>
  </si>
  <si>
    <t>Deciphering Molecular Mechanism of the Neuropharmacological Action of Fucosterol through Integrated System Pharmacology and In Silico Analysis.</t>
  </si>
  <si>
    <t>Efficacy and Safety of Lanabecestat for Treatment of Early and Mild Alzheimer Disease: The AMARANTH and DAYBREAK-ALZ Randomized Clinical Trials.</t>
  </si>
  <si>
    <t>Contributing Factors of Neurodegeneration in Alzheimer's Disease</t>
  </si>
  <si>
    <t>Mouse brain proteomics establishes MDGA1 and CACHD1 as in vivo substrates of the Alzheimer protease BACE1.</t>
  </si>
  <si>
    <t>Expression Analysis of BDNF, BACE1, and Their Natural Occurring Antisenses in Autistic Patients.</t>
  </si>
  <si>
    <t>A proteolytic C-terminal fragment of Nogo-A (reticulon-4A) is released in exosomes and potently inhibits axon regeneration.</t>
  </si>
  <si>
    <t>Serum beta-secretase 1 (BACE1) activity as candidate biomarker for late-onset Alzheimer's disease.</t>
  </si>
  <si>
    <t>Picrorhiza kurroa Prevents Memory Deficits by Inhibiting NLRP3 Inflammasome Activation and BACE1 Expression in 5xFAD Mice.</t>
  </si>
  <si>
    <t>Molecular Mechanism of Binding Selectivity of Inhibitors toward BACE1 and BACE2 Revealed by Multiple Short Molecular Dynamics Simulations and Free-Energy Predictions.</t>
  </si>
  <si>
    <t>Icaritin, an inhibitor of beta-site amyloid cleaving enzyme-1, inhibits secretion of amyloid precursor protein in APP-PS1-HEK293 cells by impeding the amyloidogenic pathway.</t>
  </si>
  <si>
    <t>beta-Secretase BACE1 Is Required for Normal Cochlear Function.</t>
  </si>
  <si>
    <t>The Alzheimer's Disease-Associated Protein BACE1 Modulates T Cell Activation and Th17 Function.</t>
  </si>
  <si>
    <t>Safety, Tolerability, and Pharmacokinetics of the beta-Site Amyloid Precursor Protein-Cleaving Enzyme 1 Inhibitor Verubecestat (MK-8931) in Healthy Elderly Male and Female Subjects.</t>
  </si>
  <si>
    <t>Electroacupuncture Mitigates Hippocampal Cognitive Impairments by Reducing BACE1 Deposition and Activating PKA in APP/PS1 Double Transgenic Mice.</t>
  </si>
  <si>
    <t>QSAR Classification Models for Predicting the Activity of Inhibitors of Beta-Secretase (BACE1) Associated with Alzheimer's Disease.</t>
  </si>
  <si>
    <t>Meroterpenoids with BACE1 Inhibitory Activity from the Fruiting Body of Boletinus asiaticus.</t>
  </si>
  <si>
    <t>Computational analysis of non-coding RNAs in Alzheimer's disease.</t>
  </si>
  <si>
    <t>BACE1 Translation: At the Crossroads Between Alzheimer's Disease Neurodegeneration and Memory Consolidation.</t>
  </si>
  <si>
    <t>Alzheimer's disease: Key developments support promising perspectives for therapy.</t>
  </si>
  <si>
    <t>Long Non-coding RNA BACE1-AS May Serve as an Alzheimer's Disease Blood-Based Biomarker.</t>
  </si>
  <si>
    <t>D3Pockets: A Method and Web Server for Systematic Analysis of Protein Pocket Dynamics.</t>
  </si>
  <si>
    <t>Ambrosin, a potent NF-kappabeta inhibitor, ameliorates lipopolysaccharide induced memory impairment, comparison to curcumin.</t>
  </si>
  <si>
    <t>Characterization of Cerebrospinal Fluid BACE1 Species.</t>
  </si>
  <si>
    <t>Flavonoids as Prospective Neuroprotectants and Their Therapeutic Propensity in Aging Associated Neurological Disorders.</t>
  </si>
  <si>
    <t>Effects of vitamin D supplementation on cognitive function and blood Abeta-related biomarkers in older adults with Alzheimer's disease: a randomised, double-blind, placebo-controlled trial.</t>
  </si>
  <si>
    <t>Paricalcitol accelerates BACE1 lysosomal degradation and inhibits calpain-1 dependent neuronal loss in APP/PS1 transgenic mice.</t>
  </si>
  <si>
    <t>A Standardized Extract of Asparagus officinalis Stem (ETAS((R))) Ameliorates Cognitive Impairment, Inhibits Amyloid beta Deposition via BACE-1 and Normalizes Circadian Rhythm Signaling via MT1 and MT2.</t>
  </si>
  <si>
    <t>Huperzine A ameliorates obesity-related cognitive performance impairments involving neuronal insulin signaling pathway in mice.</t>
  </si>
  <si>
    <t>Anti-BACE1 and anti-AchE activities of undescribed spiro-dioxolane-containing meroterpenoids from the endophytic fungus Aspergillus terreus Thom.</t>
  </si>
  <si>
    <t>Cytotoxic Sesquiterpenoid Quinones and Quinols, and an 11-Membered Heterocycle, Kauamide, from the Hawaiian Marine Sponge Dactylospongia elegans.</t>
  </si>
  <si>
    <t>Flavanone glycosides inhibit beta-site amyloid precursor protein cleaving enzyme 1 and cholinesterase and reduce Abeta aggregation in the amyloidogenic pathway.</t>
  </si>
  <si>
    <t>Concise chemoenzymatic synthesis of heparan sulfate analogues as potent BACE-1 inhibitors.</t>
  </si>
  <si>
    <t>BDNF-producing, amyloid beta-specific CD4 T cells as targeted drug-delivery vehicles in Alzheimer's disease.</t>
  </si>
  <si>
    <t>Natural silibinin modulates amyloid precursor protein processing and amyloid-beta protein clearance in APP/PS1 mice.</t>
  </si>
  <si>
    <t>A Glycosaminoglycan Extract from Portunus pelagicus Inhibits BACE1, the beta Secretase Implicated in Alzheimer's Disease.</t>
  </si>
  <si>
    <t>Effects of Liraglutide and Fenretinide treatments on the diabetic phenotype of neuronal human BACE1 knock-in mice.</t>
  </si>
  <si>
    <t>pHluorin-BACE1-mCherry Acts as a Reporter for the Intracellular Distribution of Active BACE1 In Vitro and In Vivo.</t>
  </si>
  <si>
    <t>Abeta34 is a BACE1-derived degradation intermediate associated with amyloid clearance and Alzheimer's disease progression.</t>
  </si>
  <si>
    <t>Epigenetic dysregulation of enhancers in neurons is associated with Alzheimer's disease pathology and cognitive symptoms.</t>
  </si>
  <si>
    <t>Chronological Molecular Changes in Neuronal Communication in Androgen-Deficient Rats.</t>
  </si>
  <si>
    <t>MST1 Regulates Neuronal Cell Death via JNK/Casp3 Signaling Pathway in HFD Mouse Brain and HT22 Cells.</t>
  </si>
  <si>
    <t>Chenodeoxycholic Acid Ameliorates AlCl3-Induced Alzheimer's Disease Neurotoxicity and Cognitive Deterioration via Enhanced Insulin Signaling in Rats.</t>
  </si>
  <si>
    <t>NRF2/ARE pathway negatively regulates BACE1 expression and ameliorates cognitive deficits in mouse Alzheimer's models.</t>
  </si>
  <si>
    <t>Design, Synthesis, Molecular Docking, and Cholinesterase Inhibitory Potential of Phthalimide-Dithiocarbamate Hybrids as New Agents for Treatment of Alzheimer's Disease.</t>
  </si>
  <si>
    <t>Kainic acid Induces production and aggregation of amyloid beta-protein and memory deficits by activating inflammasomes in NLRP3- and NF-kappaB-stimulated pathways.</t>
  </si>
  <si>
    <t>Small interfering RNA delivery to the neurons near the amyloid plaques for improved treatment of Alzheimers disease.</t>
  </si>
  <si>
    <t>5,6-Diphenyl triazine-thio methyl triazole hybrid as a new Alzheimer's disease modifying agents.</t>
  </si>
  <si>
    <t>Vinpocetine mitigates aluminum-induced cognitive impairment in socially isolated rats.</t>
  </si>
  <si>
    <t>Stroke and Amyloid-beta Downregulate TREM-2 and Uch-L1 Expression that Synergistically Promote the Inflammatory Response.</t>
  </si>
  <si>
    <t>Safety, Tolerability, Pharmacokinetics, and Pharmacodynamic Effects of PF-06751979, a Potent and Selective Oral BACE1 Inhibitor: Results from Phase I Studies in Healthy Adults and Healthy Older Subjects.</t>
  </si>
  <si>
    <t>Design, synthesis, and biological activity evaluation of BACE1 inhibitors with antioxidant activity.</t>
  </si>
  <si>
    <t>CDK5 Participates in Amyloid-beta Production by Regulating PPARgamma Phosphorylation in Primary Rat Hippocampal Neurons.</t>
  </si>
  <si>
    <t>miRDRN-miRNA disease regulatory network: a tool for exploring disease and tissue-specific microRNA regulatory networks.</t>
  </si>
  <si>
    <t>Facilitation of glutamate, but not GABA, release in Familial Alzheimer's APP mutant Knock-in rats with increased beta-cleavage of APP.</t>
  </si>
  <si>
    <t>Multiple BACE1 inhibitors abnormally increase the BACE1 protein level in neurons by prolonging its half-life.</t>
  </si>
  <si>
    <t>Regulation of BACE1 expression after injury is linked to the p75 neurotrophin receptor.</t>
  </si>
  <si>
    <t>Lessons that can be learnt from the failure of verubecestat in Alzheimer's disease.</t>
  </si>
  <si>
    <t>Loss of Ataxin-1 Potentiates Alzheimer's Pathogenesis by Elevating Cerebral BACE1 Transcription.</t>
  </si>
  <si>
    <t>The BACE1-Specific DNA Aptamer A1 Rescues Amyloid-beta Pathology and Behavioral Deficits in a Mouse Model of Alzheimer's Disease.</t>
  </si>
  <si>
    <t>Influence of functional moiety in lupane-type triterpenoids in BACE1 inhibition.</t>
  </si>
  <si>
    <t>Age-related changes in hippocampal AD pathology, actin remodeling proteins and spatial memory behavior of male APP/PS1 mice.</t>
  </si>
  <si>
    <t>Novel N-benzylpyridinium moiety linked to arylisoxazole derivatives as selective butyrylcholinesterase inhibitors: Synthesis, biological evaluation, and docking study.</t>
  </si>
  <si>
    <t>Genistein Decreases APP/tau Phosphorylation and Ameliorates Abeta Overproduction Through Inhibiting CIP2A.</t>
  </si>
  <si>
    <t>Geraniin Attenuates Lipopolysaccharide-Induced Cognitive Impairment in Mice by Inhibiting Toll-Like Receptor 4 Activation.</t>
  </si>
  <si>
    <t>Arylbenzofurans from the Root Bark of Morus alba as Triple Inhibitors of Cholinesterase, beta-Site Amyloid Precursor Protein Cleaving Enzyme 1, and Glycogen Synthase Kinase-3beta: Relevance to Alzheimer's Disease.</t>
  </si>
  <si>
    <t>Anti-Alzheimer's Disease Activity of Bromophenols from a Red Alga, Symphyocladia latiuscula (Harvey) Yamada.</t>
  </si>
  <si>
    <t>Brain functions and unusual beta-amyloid accumulation in the hypertensive white matter lesions of rats.</t>
  </si>
  <si>
    <t>Identification of a BACE1 Binding Peptide Candidate for the Prevention of Amyloid Beta in Alzheimer's Disease.</t>
  </si>
  <si>
    <t>Overcoming Challenging Substituent Perturbations with Multisite lambda-Dynamics: A Case Study Targeting beta-Secretase 1.</t>
  </si>
  <si>
    <t>MicroRNA-200a-3p Mediates Neuroprotection in Alzheimer-Related Deficits and Attenuates Amyloid-Beta Overproduction and Tau Hyperphosphorylation via Coregulating BACE1 and PRKACB.</t>
  </si>
  <si>
    <t>Drug-induced reductions in brain amyloid-beta levels may adversely affect cognition and behavior by a disruption of functional connectivity homeostasis.</t>
  </si>
  <si>
    <t>Early Abeta reduction prevents progression of cerebral amyloid angiopathy.</t>
  </si>
  <si>
    <t>Further analyses of the safety of verubecestat in the phase 3 EPOCH trial of mild-to-moderate Alzheimer's disease.</t>
  </si>
  <si>
    <t>Functional selection of protease inhibitory antibodies.</t>
  </si>
  <si>
    <t>Pre-analytical stability of novel cerebrospinal fluid biomarkers.</t>
  </si>
  <si>
    <t>Pioglitazone Reduces beta Amyloid Levels via Inhibition of PPARgamma Phosphorylation in a Neuronal Model of Alzheimer's Disease.</t>
  </si>
  <si>
    <t>Neuroprotective effects of glucomoringin-isothiocyanate against H2O2-Induced cytotoxicity in neuroblastoma (SH-SY5Y) cells.</t>
  </si>
  <si>
    <t>BACE1: Now We Can See You.</t>
  </si>
  <si>
    <t>Reduced Abeta secretion by human neurons under conditions of strongly increased BACE activity.</t>
  </si>
  <si>
    <t>Design and Synthesis of Clinical Candidate PF-06751979: A Potent, Brain Penetrant, beta-Site Amyloid Precursor Protein Cleaving Enzyme 1 (BACE1) Inhibitor Lacking Hypopigmentation.</t>
  </si>
  <si>
    <t>Evidence for Compromised Insulin Signaling and Neuronal Vulnerability in Experimental Model of Sporadic Alzheimer's Disease.</t>
  </si>
  <si>
    <t>Optimization of 1,4-Oxazine beta-Secretase 1 (BACE1) Inhibitors Toward a Clinical Candidate.</t>
  </si>
  <si>
    <t>The beta secretase BACE1 regulates the expression of insulin receptor in the liver.</t>
  </si>
  <si>
    <t>Comparative Evaluation of the Antioxidant and Anti-Alzheimer's Disease Potential of Coumestrol and Puerarol Isolated from Pueraria lobata Using Molecular Modeling Studies.</t>
  </si>
  <si>
    <t>Discovery of amino-1,4-oxazines as potent BACE-1 inhibitors.</t>
  </si>
  <si>
    <t>Association between BACE1 gene polymorphisms and focal seizures in a Chinese Han population.</t>
  </si>
  <si>
    <t>BACE1 SUMOylation increases its stability and escalates the protease activity in Alzheimer's disease.</t>
  </si>
  <si>
    <t>Inhibition of endothelial nitric oxide synthase reverses the effect of exercise on improving cognitive function in hypertensive rats.</t>
  </si>
  <si>
    <t>Extending a Systems Model of the APP Pathway: Separation of beta- and gamma-Secretase Sequential Cleavage Steps of APP.</t>
  </si>
  <si>
    <t>Platelets: Peripheral Biomarkers of Dementia?</t>
  </si>
  <si>
    <t>The Role of microRNAs in Alzheimer's Disease and Their Therapeutic Potentials.</t>
  </si>
  <si>
    <t>Human Umbilical Cord Blood Serum-derived alpha-Secretase: Functional Testing in Alzheimer's Disease Mouse Models.</t>
  </si>
  <si>
    <t>Royal Jelly Reduces Cholesterol Levels, Ameliorates Abeta Pathology and Enhances Neuronal Metabolic Activities in a Rabbit Model of Alzheimer's Disease.</t>
  </si>
  <si>
    <t>Changing Paradigm from one Target one Ligand Towards Multi-target Directed Ligand Design for Key Drug Targets of Alzheimer Disease: An Important Role of In Silico Methods in Multi-target Directed Ligands Design.</t>
  </si>
  <si>
    <t>Anti-BACE1 and Antimicrobial Activities of Steroidal Compounds Isolated from Marine Urechis unicinctus.</t>
  </si>
  <si>
    <t>Toward beta-Secretase-1 Inhibitors with Improved Isoform Selectivity.</t>
  </si>
  <si>
    <t>Computational insights into beta-site amyloid precursor protein enzyme 1 (BACE1) inhibition by tanshinones and salvianolic acids from Salvia miltiorrhiza via molecular docking simulations.</t>
  </si>
  <si>
    <t>BACE1 Mediates HIV-Associated and Excitotoxic Neuronal Damage Through an APP-Dependent Mechanism.</t>
  </si>
  <si>
    <t>Evaluation of an Allosteric BACE Inhibitor Peptide to Identify Mimetics that Can Interact with the Loop F Region of the Enzyme and Prevent APP Cleavage.</t>
  </si>
  <si>
    <t>Genome-wide association study identified ATP6V1H locus influencing cerebrospinal fluid BACE activity.</t>
  </si>
  <si>
    <t>Modulation of the expression of genes related to the system of amyloid-beta metabolism in the brain as a novel mechanism of ceftriaxone neuroprotective properties.</t>
  </si>
  <si>
    <t>ApoE isoforms and carboxyl-terminal-truncated apoE4 forms affect neuronal BACE1 levels and Abeta production independently of their cholesterol efflux capacity.</t>
  </si>
  <si>
    <t>Inhibition of PKCdelta reduces amyloid-beta levels and reverses Alzheimer disease phenotypes.</t>
  </si>
  <si>
    <t>Rational Design of Novel 1,3-Oxazine Based beta-Secretase (BACE1) Inhibitors: Incorporation of a Double Bond To Reduce P-gp Efflux Leading to Robust Abeta Reduction in the Brain.</t>
  </si>
  <si>
    <t>Protoilludane, Illudalane, and Botryane Sesquiterpenoids from the Endophytic Fungus Phomopsis sp. TJ507A.</t>
  </si>
  <si>
    <t>Discovery of Potent and Centrally Active 6-Substituted 5-Fluoro-1,3-dihydro-oxazine beta-Secretase (BACE1) Inhibitors via Active Conformation Stabilization.</t>
  </si>
  <si>
    <t>Therapeutic impact of rHuEPO on abnormal platelet APP, BACE 1, presenilin 1, ADAM 10 and Abeta expressions in chronic kidney disease patients with cognitive dysfunction like Alzheimer's disease: A pilot study.</t>
  </si>
  <si>
    <t>Randomized Trial of Verubecestat for Mild-to-Moderate Alzheimer's Disease.</t>
  </si>
  <si>
    <t>Click Chemistry-mediated Biotinylation Reveals a Function for the Protease BACE1 in Modulating the Neuronal Surface Glycoproteome.</t>
  </si>
  <si>
    <t>Moringa Oleifera Alleviates Homocysteine-Induced Alzheimer's Disease-Like Pathology and Cognitive Impairments.</t>
  </si>
  <si>
    <t>The BACE1 product sAPPbeta induces ER stress and inflammation and impairs insulin signaling.</t>
  </si>
  <si>
    <t>Lack of human-like extracellular sortilin neuropathology in transgenic Alzheimer's disease model mice and macaques.</t>
  </si>
  <si>
    <t>CART peptide activates the Nrf2/HO-1 antioxidant pathway and protects hippocampal neurons in a rat model of Alzheimer's disease.</t>
  </si>
  <si>
    <t>Se-Methylselenocysteine Ameliorates Neuropathology and Cognitive Deficits by Attenuating Oxidative Stress and Metal Dyshomeostasis in Alzheimer Model Mice.</t>
  </si>
  <si>
    <t>Kainic Acid Impairs the Memory Behavior of APP23 Mice by Increasing Brain Amyloid Load through a Tumor Necrosis Factor-alpha-Dependent Mechanism.</t>
  </si>
  <si>
    <t>Cerebrospinal Fluid BACE1 Activity and sAbetaPPbeta as Biomarker Candidates of Alzheimer's Disease.</t>
  </si>
  <si>
    <t>A review on flavonoid-based scaffolds as multi-target-directed ligands (MTDLs) for Alzheimer's disease.</t>
  </si>
  <si>
    <t>Systemic delivery of BACE1 siRNA through neuron-targeted nanocomplexes for treatment of Alzheimer's disease.</t>
  </si>
  <si>
    <t>Comparative study of selective in vitro and in silico BACE1 inhibitory potential of glycyrrhizin together with its metabolites, 18alpha- and 18beta-glycyrrhetinic acid, isolated from Hizikia fusiformis.</t>
  </si>
  <si>
    <t>ORP150-CHIP chaperone antagonism control BACE1-mediated amyloid processing.</t>
  </si>
  <si>
    <t>Anti-amyloidgenic and neurotrophic effects of tetrahydroxystilbene glucoside on a chronic mitochondrial dysfunction rat model induced by sodium azide.</t>
  </si>
  <si>
    <t>Synthesis and structure-activity relationship study of multi-target triazine derivatives as innovative candidates for treatment of Alzheimer's disease.</t>
  </si>
  <si>
    <t>Identification of a Novel Positron Emission Tomography (PET) Ligand for Imaging beta-Site Amyloid Precursor Protein Cleaving Enzyme 1 (BACE-1) in Brain.</t>
  </si>
  <si>
    <t>Melatonin ameliorates Abeta42 -induced alteration of betaAPP-processing secretases via the melatonin receptor through the Pin1/GSK3beta/NF-kappaB pathway in SH-SY5Y cells.</t>
  </si>
  <si>
    <t>Effects of senescence and angiotensin II on expression and processing of amyloid precursor protein in human cerebral microvascular endothelial cells.</t>
  </si>
  <si>
    <t>Effects of biflavonoids from Garcinia madruno on a triple transgenic mouse model of Alzheimer's disease.</t>
  </si>
  <si>
    <t>New Insights on the Role of Residue 673 of APP in Alzheimer's Disease.</t>
  </si>
  <si>
    <t>Profiles of beta-Amyloid Peptides and Key Secretases in Brain Autopsy Samples Differ with Sex and APOE epsilon4 Status: Impact for Risk and Progression of Alzheimer Disease.</t>
  </si>
  <si>
    <t>Modulation of BACE1 Activity by Chemically Modified Aptamers.</t>
  </si>
  <si>
    <t>BACE1 inhibition more effectively suppresses initiation than progression of beta-amyloid pathology.</t>
  </si>
  <si>
    <t>alpha-secretase ADAM10 physically interacts with beta-secretase BACE1 in neurons and regulates CHL1 proteolysis.</t>
  </si>
  <si>
    <t>Clinical Bioavailability of the Novel BACE1 Inhibitor Lanabecestat (AZD3293): Assessment of Tablet Formulations Versus an Oral Solution and the Impact of Gastric pH on Pharmacokinetics.</t>
  </si>
  <si>
    <t>Plasma long non-coding RNA BACE1 as a novel biomarker for diagnosis of Alzheimer disease.</t>
  </si>
  <si>
    <t>Palmitate-induced C/EBP homologous protein activation leads to NF-kappaB-mediated increase in BACE1 activity and amyloid beta genesis.</t>
  </si>
  <si>
    <t>Bace1-dependent amyloid processing regulates hypothalamic leptin sensitivity in obese mice.</t>
  </si>
  <si>
    <t>Affinity Purification and Single-Molecule Analysis of Integral Membrane Proteins from Crude Cell-Membrane Preparations.</t>
  </si>
  <si>
    <t>Long-term treadmill exercise attenuates Abeta burdens and astrocyte activation in APP/PS1 mouse model of Alzheimer's disease.</t>
  </si>
  <si>
    <t>Toluidine blue O modifies hippocampal amyloid pathology in a transgenic mouse model of Alzheimer's disease.</t>
  </si>
  <si>
    <t>Metformin treatment prevents amyloid plaque deposition and memory impairment in APP/PS1 mice.</t>
  </si>
  <si>
    <t>Antibody-Based In Vivo PET Imaging Detects Amyloid-beta Reduction in Alzheimer Transgenic Mice After BACE-1 Inhibition.</t>
  </si>
  <si>
    <t>The effects of alternative splicing on miRNA binding sites in bladder cancer.</t>
  </si>
  <si>
    <t>Increased Foxo3a Nuclear Translocation and Activity is an Early Neuronal Response to betagamma-Secretase-Mediated Processing of the Amyloid-beta Protein Precursor: Utility of an AbetaPP-GAL4 Reporter Assay.</t>
  </si>
  <si>
    <t>Comparative study of the effects of phosphatidylcholine rich in DHA and EPA on Alzheimer's disease and the possible mechanisms in CHO-APP/PS1 cells and SAMP8 mice.</t>
  </si>
  <si>
    <t>Identification of rare RTN3 variants in Alzheimer's disease in Han Chinese.</t>
  </si>
  <si>
    <t>Pulsatile stretch as a novel modulator of amyloid precursor protein processing and associated inflammatory markers in human cerebral endothelial cells.</t>
  </si>
  <si>
    <t>beta-Secretase BACE1 Promotes Surface Expression and Function of Kv3.4 at Hippocampal Mossy Fiber Synapses.</t>
  </si>
  <si>
    <t>BACE1 elevation engendered by GGA3 deletion increases beta-amyloid pathology in association with APP elevation and decreased CHL1 processing in 5XFAD mice.</t>
  </si>
  <si>
    <t>Evaluating Potential QT Effects of JNJ-54861911, a BACE Inhibitor in Single- and Multiple-Ascending Dose Studies, and a Thorough QT Trial With Additional Retrospective Confirmation, Using Concentration-QTc Analysis.</t>
  </si>
  <si>
    <t>A gender dimorphism in up-regulation of BACE1 gene expression in schizophrenia.</t>
  </si>
  <si>
    <t>Spirulina maxima extract prevents cell death through BDNF activation against amyloid beta 1-42 (Abeta1-42) induced neurotoxicity in PC12 cells.</t>
  </si>
  <si>
    <t>Targeting glucocorticoid receptors prevents the effects of early life stress on amyloid pathology and cognitive performance in APP/PS1 mice.</t>
  </si>
  <si>
    <t>Overexpression of Amyloid Precursor Protein Promotes the Onset of Seborrhoeic Keratosis and is Related to Skin Ageing.</t>
  </si>
  <si>
    <t>Reduction of Abeta Generation by Schisandrin B through Restraining Beta-Secretase 1 Transcription and Translation.</t>
  </si>
  <si>
    <t>A Next Generation Synthesis of BACE1 Inhibitor Verubecestat (MK-8931).</t>
  </si>
  <si>
    <t>Sarsasapogenin suppresses Abeta overproduction induced by high glucose in HT-22 cells.</t>
  </si>
  <si>
    <t>Use of Peptides for the Management of Alzheimer's Disease: Diagnosis and Inhibition.</t>
  </si>
  <si>
    <t>sAPPbeta and sAPPalpha increase structural complexity and E/I input ratio in primary hippocampal neurons and alter Ca(2+) homeostasis and CREB1-signaling.</t>
  </si>
  <si>
    <t>Supplementation of lycopene attenuates lipopolysaccharide-induced amyloidogenesis and cognitive impairments via mediating neuroinflammation and oxidative stress.</t>
  </si>
  <si>
    <t>BACE1 deletion in the adult mouse reverses preformed amyloid deposition and improves cognitive functions.</t>
  </si>
  <si>
    <t>BACE1 Inhibition by Genistein: Biological Evaluation, Kinetic Analysis, and Molecular Docking Simulation.</t>
  </si>
  <si>
    <t>Diastereoselective synthesis of fused cyclopropyl-3-amino-2,4-oxazine beta-amyloid cleaving enzyme (BACE) inhibitors and their biological evaluation.</t>
  </si>
  <si>
    <t>Design and synthesis of novel coumarin-pyridinium hybrids: In vitro cholinesterase inhibitory activity.</t>
  </si>
  <si>
    <t>Peripheral Activity and Central Substrates of BACE1: Therapeutic Implications for Alzheimer's Disease.</t>
  </si>
  <si>
    <t>Overexpression of SNX3 Decreases Amyloid-beta Peptide Production by Reducing Internalization of Amyloid Precursor Protein.</t>
  </si>
  <si>
    <t>Gene-based association study for lipid traits in diverse cohorts implicates BACE1 and SIDT2 regulation in triglyceride levels.</t>
  </si>
  <si>
    <t>Macrocyclic glycopeptide chiral selectors bonded to core-shell particles enables enantiopurity analysis of the entire verubecestat synthetic route.</t>
  </si>
  <si>
    <t>Alzheimer disease: BACE1 inhibitors block new Abeta plaque formation.</t>
  </si>
  <si>
    <t>Structural basis for the interaction of the beta-secretase with copper.</t>
  </si>
  <si>
    <t>Factors Influencing the Potency of Alzheimer Inhibitors: Computational and Docking Studies.</t>
  </si>
  <si>
    <t>Neurogranin and BACE1 in CSF as Potential Biomarkers Differentiating Depression with Cognitive Deficits from Early Alzheimer's Disease: A Pilot Study.</t>
  </si>
  <si>
    <t>Novel tetrahydrocarbazole benzyl pyridine hybrids as potent and selective butryl cholinesterase inhibitors with neuroprotective and beta-secretase inhibition activities.</t>
  </si>
  <si>
    <t>delta-Secretase-cleaved Tau stimulates Abeta production via upregulating STAT1-BACE1 signaling in Alzheimer's disease.</t>
  </si>
  <si>
    <t>Bioactive polycyclic polyprenylated acylphloroglucinols from Hypericum perforatum.</t>
  </si>
  <si>
    <t>A promising, novel, and unique BACE1 inhibitor emerges in the quest to prevent Alzheimer's disease.</t>
  </si>
  <si>
    <t>Modulation of astrocyte reactivity improves functional deficits in mouse models of Alzheimer's disease.</t>
  </si>
  <si>
    <t>ER stress is not elevated in the 5XFAD mouse model of Alzheimer's disease.</t>
  </si>
  <si>
    <t>Chronic oral application of a periodontal pathogen results in brain inflammation, neurodegeneration and amyloid beta production in wild type mice.</t>
  </si>
  <si>
    <t>DNMT1 and Sp1 competitively regulate the expression of BACE1 in A2E-mediated photo-oxidative damage in RPE cells.</t>
  </si>
  <si>
    <t>cPLA2 and desaturases underlie the tau hyperphosphorylation offset induced by BACE knock-down in neuronal primary cultures.</t>
  </si>
  <si>
    <t>Pre-amyloid stage of Alzheimer's disease in cognitively normal individuals.</t>
  </si>
  <si>
    <t>Alzheimer's associated amyloid and tau deposition co-localizes with a homeostatic myelin repair pathway in two mouse models of post-stroke mixed dementia.</t>
  </si>
  <si>
    <t>A pectin from fruits of Lycium barbarum L. decreases beta-amyloid peptide production through modulating APP processing.</t>
  </si>
  <si>
    <t>Axonal organization defects in the hippocampus of adult conditional BACE1 knockout mice.</t>
  </si>
  <si>
    <t>The BACE-1 inhibitor CNP520 for prevention trials in Alzheimer's disease.</t>
  </si>
  <si>
    <t>BACE1 gene silencing alleviates isoflurane anesthesiainduced postoperative cognitive dysfunction in immature rats by activating the PI3K/Akt signaling pathway.</t>
  </si>
  <si>
    <t>A label-free MALDI TOF MS-based method for studying the kinetics and inhibitor screening of the Alzheimer's disease drug target beta-secretase.</t>
  </si>
  <si>
    <t>Identification of Genes Associated With Hirschsprung Disease, Based on Whole-Genome Sequence Analysis, and Potential Effects on Enteric Nervous System Development.</t>
  </si>
  <si>
    <t>BACE1 Inhibitory Meroterpenoids from Aspergillus terreus.</t>
  </si>
  <si>
    <t>How Ligand Protonation State Controls Water in Protein-Ligand Binding.</t>
  </si>
  <si>
    <t>Contactin-2, a synaptic and axonal protein, is reduced in cerebrospinal fluid and brain tissue in Alzheimer's disease.</t>
  </si>
  <si>
    <t>Knockdown of BACE1-AS by siRNA improves memory and learning behaviors in Alzheimer's disease animal model.</t>
  </si>
  <si>
    <t>Novel multi-target compounds in the quest for new chemotherapies against Alzheimer's disease: An experimental and theoretical study.</t>
  </si>
  <si>
    <t>Moracin derivatives from Morus Radix as dual BACE1 and cholinesterase inhibitors with antioxidant and anti-glycation capacities.</t>
  </si>
  <si>
    <t>The effect of NR4A1 on APP metabolism and tau phosphorylation.</t>
  </si>
  <si>
    <t>Early Life Stress and Epigenetics in Late-onset Alzheimer's Dementia: A Systematic Review.</t>
  </si>
  <si>
    <t>Genome-wide association study for variants that modulate relationships between cerebrospinal fluid amyloid-beta 42, tau, and p-tau levels.</t>
  </si>
  <si>
    <t>Prospecting and Structural Insight into the Binding of Novel Plant-Derived Molecules of Leea indica as Inhibitors of BACE1.</t>
  </si>
  <si>
    <t>Synthesis and Evaluation of the 4-Substituted 2-Hydroxy-5-Iodochalcones and Their 7-Substituted 6-Iodoflavonol Derivatives for Inhibitory Effect on Cholinesterases and beta-Secretase.</t>
  </si>
  <si>
    <t>Multifunctional Donepezil Analogues as Cholinesterase and BACE1 Inhibitors.</t>
  </si>
  <si>
    <t>Multitarget Drug Design, Molecular Docking and PLIF Studies of Novel Tacrine-Coumarin Hybrids for the Treatment of Alzheimer's Disease.</t>
  </si>
  <si>
    <t>Anti-inflammatory effects of bone marrow mesenchymal stem cells on mice with Alzheimer's disease.</t>
  </si>
  <si>
    <t>Visualization of Alzheimer's Disease Related alpha-/beta-/gamma-Secretase Ternary Complex by Bimolecular Fluorescence Complementation Based Fluorescence Resonance Energy Transfer.</t>
  </si>
  <si>
    <t>Correction to Optimization of 1,4-Oxazine beta-Secretase 1 (BACE1) Inhibitors Toward a Clinical Candidate.</t>
  </si>
  <si>
    <t>Cerebrospinal fluid neurogranin/beta-site APP-cleaving enzyme 1 predicts cognitive decline in preclinical Alzheimer's disease.</t>
  </si>
  <si>
    <t>Current state of Alzheimer's fluid biomarkers.</t>
  </si>
  <si>
    <t>Frustrated Alzheimer's researchers seek better lab mice.</t>
  </si>
  <si>
    <t>qFit-ligand Reveals Widespread Conformational Heterogeneity of Drug-Like Molecules in X-Ray Electron Density Maps.</t>
  </si>
  <si>
    <t>BACE2 distribution in major brain cell types and identification of novel substrates.</t>
  </si>
  <si>
    <t>The potential of natural product vs neurodegenerative disorders: In silico study of artoflavanocoumarin as BACE-1 inhibitor.</t>
  </si>
  <si>
    <t>New 3,5-dimethylorsellinic acid-based meroterpenoids with BACE1 and AchE inhibitory activities from Aspergillus terreus.</t>
  </si>
  <si>
    <t>Efficacy of chronic BACE1 inhibition in PS2APP mice depends on the regional Abeta deposition rate and plaque burden at treatment initiation.</t>
  </si>
  <si>
    <t>Methanolic extract of Tamarix Gallica attenuates hyperhomocysteinemia induced AD-like pathology and cognitive impairments in rats.</t>
  </si>
  <si>
    <t>Biaryl scaffold-focused virtual screening for anti-aggregatory and neuroprotective effects in Alzheimer's disease.</t>
  </si>
  <si>
    <t>New insights into neurobiology.</t>
  </si>
  <si>
    <t>Insulin-Like Growth Factor-1 Alleviates Expression of Abeta1-40 and alpha-, beta-, and gamma-Secretases in the Cortex and Hippocampus of APP/PS1 Double Transgenic Mice.</t>
  </si>
  <si>
    <t>Altered gamma-Secretase Processing of APP Disrupts Lysosome and Autophagosome Function in Monogenic Alzheimer's Disease.</t>
  </si>
  <si>
    <t>Partial, Rather than Full, BACE1 Inhibition May Be a Better Therapeutic Strategy for Alzheimer's Disease Due to Effects of Complete Loss of BACE1 Activity on Adult Hippocampal Neurogenesis.</t>
  </si>
  <si>
    <t>Icariside II Ameliorates Cognitive Impairments Induced by Chronic Cerebral Hypoperfusion by Inhibiting the Amyloidogenic Pathway: Involvement of BDNF/TrkB/CREB Signaling and Up-Regulation of PPARalpha and PPARgamma in Rats.</t>
  </si>
  <si>
    <t>Curcumin and Novel Synthetic Analogs in Cell-Based Studies of Alzheimer's Disease.</t>
  </si>
  <si>
    <t>A peptide-WS2 nanosheet based biosensing platform for determination of beta-secretase and screening of its inhibitors.</t>
  </si>
  <si>
    <t>Setbacks and promises for drugs against Alzheimer's disease: As pharmaceutical companies are retreating from drug development for Alzheimer's, new approaches are being tested in academia and biotech companies.</t>
  </si>
  <si>
    <t>Design, synthesis, X-ray studies, and biological evaluation of novel BACE1 inhibitors with bicyclic isoxazoline carboxamides as the P3 ligand.</t>
  </si>
  <si>
    <t>Berberine Alleviates Amyloid-Beta Pathology in the Brain of APP/PS1 Transgenic Mice via Inhibiting beta/gamma-Secretases Activity and Enhancing alpha-Secretases.</t>
  </si>
  <si>
    <t>miR-15b reduces amyloid-beta accumulation in SH-SY5Y cell line through targetting NF-kappaB signaling and BACE1.</t>
  </si>
  <si>
    <t>Neuroprotective effect of 1-Deoxynojirimycin on cognitive impairment, beta-amyloid deposition, and neuroinflammation in the SAMP8 mice.</t>
  </si>
  <si>
    <t>Clinical Research on Alzheimer's Disease: Progress and Perspectives.</t>
  </si>
  <si>
    <t>Sex-dependent co-occurrence of hypoxia and beta-amyloid plaques in hippocampus and entorhinal cortex is reversed by long-term treatment with ubiquinol and ascorbic acid in the 3xTg-AD mouse model of Alzheimer's disease.</t>
  </si>
  <si>
    <t>The Transcriptional Regulatory Properties of Amyloid Beta 1-42 may Include Regulation of Genes Related to Neurodegeneration.</t>
  </si>
  <si>
    <t>Consequences of Pharmacological BACE Inhibition on Synaptic Structure and Function.</t>
  </si>
  <si>
    <t>A New Fluorogenic Small-Molecule Labeling Tool for Surface Diffusion Analysis and Advanced Fluorescence Imaging of beta-Site Amyloid Precursor Protein-Cleaving Enzyme 1 Based on Silicone Rhodamine: SiR-BACE1.</t>
  </si>
  <si>
    <t>Multiscale Analysis of Independent Alzheimer's Cohorts Finds Disruption of Molecular, Genetic, and Clinical Networks by Human Herpesvirus.</t>
  </si>
  <si>
    <t>In Silico Docking and In Vitro Approaches towards BACE1 and Cholinesterases Inhibitory Effect of Citrus Flavanones.</t>
  </si>
  <si>
    <t>Antibody affinity and valency impact brain uptake of transferrin receptor-targeted gold nanoparticles.</t>
  </si>
  <si>
    <t>Molecular Docking and Dynamic Simulation of AZD3293 and Solanezumab Effects Against BACE1 to Treat Alzheimer's Disease.</t>
  </si>
  <si>
    <t>Neural functions of bisecting GlcNAc.</t>
  </si>
  <si>
    <t>Lead exposure induces Alzheimers's disease (AD)-like pathology and disturbes cholesterol metabolism in the young rat brain.</t>
  </si>
  <si>
    <t>Gnetin C, a resveratrol dimer, reduces amyloid-beta 1-42 (Abeta42) production and ameliorates Abeta42-lowered cell viability in cultured SH-SY5Y human neuroblastoma cells.</t>
  </si>
  <si>
    <t>Application of Ferulic Acid for Alzheimer's Disease: Combination of Text Mining and Experimental Validation.</t>
  </si>
  <si>
    <t>Highlights in BACE1 Inhibitors for Alzheimer's Disease Treatment.</t>
  </si>
  <si>
    <t>Correction: MiR-124 acts as a target for Alzheimer's disease by regulating BACE1.</t>
  </si>
  <si>
    <t>Author Correction: HIV-1 counteracts an innate restriction by amyloid precursor protein resulting in neurodegeneration.</t>
  </si>
  <si>
    <t>Dihydromyricetin inhibits microglial activation and neuroinflammation by suppressing NLRP3 inflammasome activation in APP/PS1 transgenic mice.</t>
  </si>
  <si>
    <t>Expression analysis of beta-secretase 1 (BACE1) and its naturally occurring antisense (BACE1-AS) in blood of epileptic patients.</t>
  </si>
  <si>
    <t>Roasted Coffee Reduces beta-Amyloid Production by Increasing Proteasomal beta-Secretase Degradation in Human Neuroblastoma SH-SY5Y Cells.</t>
  </si>
  <si>
    <t>Design and synthesis of donepezil analogues as dual AChE and BACE-1 inhibitors.</t>
  </si>
  <si>
    <t>Alzheimer's disease research: the future of BACE inhibitors.</t>
  </si>
  <si>
    <t>Proteolytic ectodomain shedding of membrane proteins in mammals-hardware, concepts, and recent developments.</t>
  </si>
  <si>
    <t>MiR-16 attenuates beta-amyloid-induced neurotoxicity through targeting beta-site amyloid precursor protein-cleaving enzyme 1 in an Alzheimer's disease cell model.</t>
  </si>
  <si>
    <t>Pharmacodynamics of atabecestat (JNJ-54861911), an oral BACE1 inhibitor in patients with early Alzheimer's disease: randomized, double-blind, placebo-controlled study.</t>
  </si>
  <si>
    <t>Beta-secretase/BACE1 promotes APP endocytosis and processing in the endosomes and on cell membrane.</t>
  </si>
  <si>
    <t>Phloroglucinol ameliorates cognitive impairments by reducing the amyloid beta peptide burden and pro-inflammatory cytokines in the hippocampus of 5XFAD mice.</t>
  </si>
  <si>
    <t>Chia Seed Does Not Improve Cognitive Impairment in SAMP8 Mice Fed with High Fat Diet.</t>
  </si>
  <si>
    <t>K284-6111 prevents the amyloid beta-induced neuroinflammation and impairment of recognition memory through inhibition of NF-kappaB-mediated CHI3L1 expression.</t>
  </si>
  <si>
    <t>BACE1 Inhibitor MK-8931 Alters Formation but Not Stability of Dendritic Spines.</t>
  </si>
  <si>
    <t>Polypharmacology of Berberine Based on Multi-Target Binding Motifs.</t>
  </si>
  <si>
    <t>TMEM30A is a candidate interacting partner for the beta-carboxyl-terminal fragment of amyloid-beta precursor protein in endosomes.</t>
  </si>
  <si>
    <t>Quantifying the Proteolytic Cleavage of Plasma Membrane Proteins in Living Cells.</t>
  </si>
  <si>
    <t>BACE1 Regulates Proliferation and Neuronal Differentiation of Newborn Cells in the Adult Hippocampus in Mice.</t>
  </si>
  <si>
    <t>A Novel scFv Anti-Abeta Antibody Reduces Pathological Impairments in APP/PS1 Transgenic Mice via Modulation of Inflammatory Cytokines and Abeta-related Enzymes.</t>
  </si>
  <si>
    <t>Early evidence of stress in immortalized neurons exposed to diesel particles: the role of lipid reshaping behind oxidative stress and inflammation.</t>
  </si>
  <si>
    <t>G-score: A function to solve the puzzle of modeling the protonation states of beta-secretase binding pocket.</t>
  </si>
  <si>
    <t>Kinetics and molecular docking of dihydroxanthyletin-type coumarins from Angelica decursiva that inhibit cholinesterase and BACE1.</t>
  </si>
  <si>
    <t>The correlation between accumulation of amyloid beta with enhanced neuroinflammation and cognitive impairment after intraventricular hemorrhage.</t>
  </si>
  <si>
    <t>Structure-based design, synthesis, and evaluation of structurally rigid donepezil analogues as dual AChE and BACE-1 inhibitors.</t>
  </si>
  <si>
    <t>Honokiol Ameliorates Amyloidosis and Neuroinflammation and Improves Cognitive Impairment in Alzheimer's Disease Transgenic Mice.</t>
  </si>
  <si>
    <t>Biliverdin reductase-A impairment links brain insulin resistance with increased Abeta production in an animal model of aging: Implications for Alzheimer disease.</t>
  </si>
  <si>
    <t>BACE1-cleavage of Sez6 and Sez6L is elevated in Niemann-Pick type C disease mouse brains.</t>
  </si>
  <si>
    <t>Identification of the biological affection of long noncoding RNA BC200 in Alzheimer's disease.</t>
  </si>
  <si>
    <t>Association of G/C (rs638405) Polymorphism in beta-secretase Gene with Alzheimer's Disease.</t>
  </si>
  <si>
    <t>The role of astrocytes in amyloid production and Alzheimer's disease.</t>
  </si>
  <si>
    <t>Fraction n-Butanol of Radix Notoginseng Protects PC12 Cells from Abeta25-35-Induced Cytotoxicity and Alleviates Cognitive Deficits in SAMP8 Mice by Attenuating Oxidative Stress and Abeta Accumulation.</t>
  </si>
  <si>
    <t>Navbeta2 knockdown improves cognition in APP/PS1 mice by partially inhibiting seizures and APP amyloid processing.</t>
  </si>
  <si>
    <t>A Dual Targeting Drug Delivery System for Penetrating Blood-Brain Barrier and Selectively Delivering siRNA to Neurons for Alzheimer's Disease Treatment.</t>
  </si>
  <si>
    <t>Vitamin D and Its Analogues Decrease Amyloid-beta (Abeta) Formation and Increase Abeta-Degradation.</t>
  </si>
  <si>
    <t>Comparative molecular docking studies of lupeol and lupenone isolated from Pueraria lobata that inhibits BACE1: Probable remedies for Alzheimer's disease.</t>
  </si>
  <si>
    <t>Structure Related Inhibition of Enzyme Systems in Cholinesterases and BACE1 In Vitro by Naturally Occurring Naphthopyrone and Its Glycosides Isolated from Cassia obtusifolia.</t>
  </si>
  <si>
    <t>Dual BACE-1/GSK-3beta Inhibitors to Combat Alzheimer's Disease: A Focused Review.</t>
  </si>
  <si>
    <t>Multicomponent Reactions for Multitargeted Compounds for Alzheimer`s Disease.</t>
  </si>
  <si>
    <t>Multi-potent Natural Scaffolds Targeting Amyloid Cascade: In Search of Alzheimer's Disease Therapeutics.</t>
  </si>
  <si>
    <t>MiR-124 acts as a target for Alzheimer's disease by regulating BACE1.</t>
  </si>
  <si>
    <t>miR-15b represses BACE1 expression in sporadic Alzheimer's disease.</t>
  </si>
  <si>
    <t>Current neurovascular research</t>
  </si>
  <si>
    <t>SAR and QSAR in environmental research</t>
  </si>
  <si>
    <t>Molecular and cellular biochemistry</t>
  </si>
  <si>
    <t>Journal of pharmaceutical and biomedical analysis</t>
  </si>
  <si>
    <t>Molecular neurobiology</t>
  </si>
  <si>
    <t>Molecular psychiatry</t>
  </si>
  <si>
    <t>Aging cell</t>
  </si>
  <si>
    <t>Steroids</t>
  </si>
  <si>
    <t>Medicinal research reviews</t>
  </si>
  <si>
    <t>Neurochemistry international</t>
  </si>
  <si>
    <t>Behavioural brain research</t>
  </si>
  <si>
    <t>Molecular biology of the cell</t>
  </si>
  <si>
    <t>Bioorganic &amp; medicinal chemistry</t>
  </si>
  <si>
    <t>Molecular informatics</t>
  </si>
  <si>
    <t>Cell biology international</t>
  </si>
  <si>
    <t>Neurochemical research</t>
  </si>
  <si>
    <t>Neurobiology of learning and memory</t>
  </si>
  <si>
    <t>Molecules (Basel, Switzerland)</t>
  </si>
  <si>
    <t>Cytotechnology</t>
  </si>
  <si>
    <t>Environmental health perspectives</t>
  </si>
  <si>
    <t>The International journal of neuroscience</t>
  </si>
  <si>
    <t>British journal of pharmacology</t>
  </si>
  <si>
    <t>Molecular neurodegeneration</t>
  </si>
  <si>
    <t>FASEB journal : official publication of the Federation of American Societies for Experimental Biology</t>
  </si>
  <si>
    <t>Molecular pharmaceutics</t>
  </si>
  <si>
    <t>The Journal of craniofacial surgery</t>
  </si>
  <si>
    <t>BMC neuroscience</t>
  </si>
  <si>
    <t>Pathology oncology research : POR</t>
  </si>
  <si>
    <t>Biochemical and biophysical research communications</t>
  </si>
  <si>
    <t>CNS drugs</t>
  </si>
  <si>
    <t>ACS chemical neuroscience</t>
  </si>
  <si>
    <t>Biochimica et biophysica acta. Molecular basis of disease</t>
  </si>
  <si>
    <t>European journal of medicinal chemistry</t>
  </si>
  <si>
    <t>Current topics in medicinal chemistry</t>
  </si>
  <si>
    <t>Neurobiology of aging</t>
  </si>
  <si>
    <t>Marine drugs</t>
  </si>
  <si>
    <t>Journal of neurochemistry</t>
  </si>
  <si>
    <t>Chemistry &amp; biodiversity</t>
  </si>
  <si>
    <t>Current pharmaceutical biotechnology</t>
  </si>
  <si>
    <t>Acta neuropathologica</t>
  </si>
  <si>
    <t>Journal of peptide science : an official publication of the European Peptide Society</t>
  </si>
  <si>
    <t>Experimental &amp; molecular medicine</t>
  </si>
  <si>
    <t>The journal of prevention of Alzheimer's disease</t>
  </si>
  <si>
    <t>Journal of chemical theory and computation</t>
  </si>
  <si>
    <t>Neuroscience letters</t>
  </si>
  <si>
    <t>Cell transplantation</t>
  </si>
  <si>
    <t>Drug research</t>
  </si>
  <si>
    <t>Scientific reports</t>
  </si>
  <si>
    <t>Journal of biosciences</t>
  </si>
  <si>
    <t>Current medical science</t>
  </si>
  <si>
    <t>Comprehensive psychiatry</t>
  </si>
  <si>
    <t>Metabolism: clinical and experimental</t>
  </si>
  <si>
    <t>Alzheimer's research &amp; therapy</t>
  </si>
  <si>
    <t>International journal of biological macromolecules</t>
  </si>
  <si>
    <t>Neurological research</t>
  </si>
  <si>
    <t>Journal of medicinal chemistry</t>
  </si>
  <si>
    <t>Journal of chemical neuroanatomy</t>
  </si>
  <si>
    <t>Frontiers in neuroscience</t>
  </si>
  <si>
    <t>Physiological reports</t>
  </si>
  <si>
    <t>Pain reports</t>
  </si>
  <si>
    <t>The Journal of neuroscience : the official journal of the Society for Neuroscience</t>
  </si>
  <si>
    <t>MedChemComm</t>
  </si>
  <si>
    <t>Molecular therapy. Nucleic acids</t>
  </si>
  <si>
    <t>Protein and peptide letters</t>
  </si>
  <si>
    <t>Journal of biomolecular structure &amp; dynamics</t>
  </si>
  <si>
    <t>Nutrients</t>
  </si>
  <si>
    <t>Nature neuroscience</t>
  </si>
  <si>
    <t>Journal of neuroinflammation</t>
  </si>
  <si>
    <t>Neuroreport</t>
  </si>
  <si>
    <t>Frontiers in pharmacology</t>
  </si>
  <si>
    <t>Nature reviews. Neurology</t>
  </si>
  <si>
    <t>Experimental eye research</t>
  </si>
  <si>
    <t>Genes &amp; diseases</t>
  </si>
  <si>
    <t>Journal of Alzheimer's disease : JAD</t>
  </si>
  <si>
    <t>EBioMedicine</t>
  </si>
  <si>
    <t>Molecular diversity</t>
  </si>
  <si>
    <t>Chemical biology &amp; drug design</t>
  </si>
  <si>
    <t>Bioorganic &amp; medicinal chemistry letters</t>
  </si>
  <si>
    <t>Bioorganic chemistry</t>
  </si>
  <si>
    <t>Pharmacological research</t>
  </si>
  <si>
    <t>Current Alzheimer research</t>
  </si>
  <si>
    <t>European journal of pharmacology</t>
  </si>
  <si>
    <t>Immunotherapy</t>
  </si>
  <si>
    <t>Neurotoxicology</t>
  </si>
  <si>
    <t>Neuroscience</t>
  </si>
  <si>
    <t>Chemico-biological interactions</t>
  </si>
  <si>
    <t>Progress in neuro-psychopharmacology &amp; biological psychiatry</t>
  </si>
  <si>
    <t>Brain pathology (Zurich, Switzerland)</t>
  </si>
  <si>
    <t>Toxicology in vitro : an international journal published in association with BIBRA</t>
  </si>
  <si>
    <t>Molecular nutrition &amp; food research</t>
  </si>
  <si>
    <t>Clinical pharmacology and therapeutics</t>
  </si>
  <si>
    <t>Experimental neurology</t>
  </si>
  <si>
    <t>Interdisciplinary sciences, computational life sciences</t>
  </si>
  <si>
    <t>European archives of psychiatry and clinical neuroscience</t>
  </si>
  <si>
    <t>Neuroscience research</t>
  </si>
  <si>
    <t>Glia</t>
  </si>
  <si>
    <t>Journal of nuclear medicine : official publication, Society of Nuclear Medicine</t>
  </si>
  <si>
    <t>Brain structure &amp; function</t>
  </si>
  <si>
    <t>Biological &amp; pharmaceutical bulletin</t>
  </si>
  <si>
    <t>The Journal of biological chemistry</t>
  </si>
  <si>
    <t>World journal of gastroenterology</t>
  </si>
  <si>
    <t>Computational biology and chemistry</t>
  </si>
  <si>
    <t>Phytomedicine : international journal of phytotherapy and phytopharmacology</t>
  </si>
  <si>
    <t>Cytotherapy</t>
  </si>
  <si>
    <t>The Journal of experimental medicine</t>
  </si>
  <si>
    <t>Biochimica et biophysica acta. Biomembranes</t>
  </si>
  <si>
    <t>ChemMedChem</t>
  </si>
  <si>
    <t>JCI insight</t>
  </si>
  <si>
    <t>The Journal of cell biology</t>
  </si>
  <si>
    <t>Cellular and molecular life sciences : CMLS</t>
  </si>
  <si>
    <t>Brain : a journal of neurology</t>
  </si>
  <si>
    <t>Brain research</t>
  </si>
  <si>
    <t>Journal of theoretical biology</t>
  </si>
  <si>
    <t>Journal of cellular biochemistry</t>
  </si>
  <si>
    <t>Amino acids</t>
  </si>
  <si>
    <t>CNS &amp; neurological disorders drug targets</t>
  </si>
  <si>
    <t>Planta medica</t>
  </si>
  <si>
    <t>ACS medicinal chemistry letters</t>
  </si>
  <si>
    <t>Alzheimer's &amp; dementia : the journal of the Alzheimer's Association</t>
  </si>
  <si>
    <t>Biomedical chromatography : BMC</t>
  </si>
  <si>
    <t>PeerJ</t>
  </si>
  <si>
    <t>Expert opinion on investigational drugs</t>
  </si>
  <si>
    <t>Panminerva medica</t>
  </si>
  <si>
    <t>Biomolecules</t>
  </si>
  <si>
    <t>Journal of computer-aided molecular design</t>
  </si>
  <si>
    <t>Preventive nutrition and food science</t>
  </si>
  <si>
    <t>Nature communications</t>
  </si>
  <si>
    <t>Journal of integrative neuroscience</t>
  </si>
  <si>
    <t>Human molecular genetics</t>
  </si>
  <si>
    <t>Translational neurodegeneration</t>
  </si>
  <si>
    <t>Angewandte Chemie (International ed. in English)</t>
  </si>
  <si>
    <t>BMC molecular biology</t>
  </si>
  <si>
    <t>Caspian journal of internal medicine</t>
  </si>
  <si>
    <t>Acta pharmacologica Sinica</t>
  </si>
  <si>
    <t>Biochemistry</t>
  </si>
  <si>
    <t>Genes</t>
  </si>
  <si>
    <t>The EMBO journal</t>
  </si>
  <si>
    <t>Journal of enzyme inhibition and medicinal chemistry</t>
  </si>
  <si>
    <t>Journal of ethnopharmacology</t>
  </si>
  <si>
    <t>Reports of biochemistry &amp; molecular biology</t>
  </si>
  <si>
    <t>Bioinformation</t>
  </si>
  <si>
    <t>PloS one</t>
  </si>
  <si>
    <t>FEBS open bio</t>
  </si>
  <si>
    <t>Oxidative medicine and cellular longevity</t>
  </si>
  <si>
    <t>Acta neuropathologica communications</t>
  </si>
  <si>
    <t>Cells</t>
  </si>
  <si>
    <t>Biomolecules &amp; therapeutics</t>
  </si>
  <si>
    <t>Aging and disease</t>
  </si>
  <si>
    <t>Journal of molecular neuroscience : MN</t>
  </si>
  <si>
    <t>JAMA neurology</t>
  </si>
  <si>
    <t>GeroScience</t>
  </si>
  <si>
    <t>Neurotherapeutics : the journal of the American Society for Experimental NeuroTherapeutics</t>
  </si>
  <si>
    <t>Journal of immunology (Baltimore, Md. : 1950)</t>
  </si>
  <si>
    <t>Clinical and translational science</t>
  </si>
  <si>
    <t>Neural plasticity</t>
  </si>
  <si>
    <t>Journal of natural products</t>
  </si>
  <si>
    <t>Journal of Alzheimer's disease reports</t>
  </si>
  <si>
    <t>Journal of chemical information and modeling</t>
  </si>
  <si>
    <t>Frontiers in aging neuroscience</t>
  </si>
  <si>
    <t>Journal of neurology, neurosurgery, and psychiatry</t>
  </si>
  <si>
    <t>Phytochemistry</t>
  </si>
  <si>
    <t>Carbohydrate polymers</t>
  </si>
  <si>
    <t>The journal of physiological sciences : JPS</t>
  </si>
  <si>
    <t>Biochemical pharmacology</t>
  </si>
  <si>
    <t>International journal of molecular sciences</t>
  </si>
  <si>
    <t>Proceedings of the National Academy of Sciences of the United States of America</t>
  </si>
  <si>
    <t>Aging</t>
  </si>
  <si>
    <t>Acta pharmaceutica Sinica. B</t>
  </si>
  <si>
    <t>Physiology &amp; behavior</t>
  </si>
  <si>
    <t>Drug development research</t>
  </si>
  <si>
    <t>Molecular and cellular neurosciences</t>
  </si>
  <si>
    <t>Expert opinion on pharmacotherapy</t>
  </si>
  <si>
    <t>Cell</t>
  </si>
  <si>
    <t>Nucleic acid therapeutics</t>
  </si>
  <si>
    <t>Journal of agricultural and food chemistry</t>
  </si>
  <si>
    <t>ACS omega</t>
  </si>
  <si>
    <t>Journal of biological regulators and homeostatic agents</t>
  </si>
  <si>
    <t>Cellular physiology and biochemistry : international journal of experimental cellular physiology, biochemistry, and pharmacology</t>
  </si>
  <si>
    <t>The journal of physical chemistry letters</t>
  </si>
  <si>
    <t>Neurodegenerative disease management</t>
  </si>
  <si>
    <t>Annals of neurology</t>
  </si>
  <si>
    <t>Clinica chimica acta; international journal of clinical chemistry</t>
  </si>
  <si>
    <t>Medicine</t>
  </si>
  <si>
    <t>Hypertension research : official journal of the Japanese Society of Hypertension</t>
  </si>
  <si>
    <t>The Journal of pharmacology and experimental therapeutics</t>
  </si>
  <si>
    <t>Current neuropharmacology</t>
  </si>
  <si>
    <t>Journal of molecular biology</t>
  </si>
  <si>
    <t>BMC medical genetics</t>
  </si>
  <si>
    <t>The Biochemical journal</t>
  </si>
  <si>
    <t>Biomedicine &amp; pharmacotherapy = Biomedecine &amp; pharmacotherapie</t>
  </si>
  <si>
    <t>The New England journal of medicine</t>
  </si>
  <si>
    <t>Molecular &amp; cellular proteomics : MCP</t>
  </si>
  <si>
    <t>Dementia and geriatric cognitive disorders</t>
  </si>
  <si>
    <t>Journal of controlled release : official journal of the Controlled Release Society</t>
  </si>
  <si>
    <t>Archives of pharmacal research</t>
  </si>
  <si>
    <t>Journal of natural medicines</t>
  </si>
  <si>
    <t>Journal of pineal research</t>
  </si>
  <si>
    <t>Chembiochem : a European journal of chemical biology</t>
  </si>
  <si>
    <t>Journal of molecular cell biology</t>
  </si>
  <si>
    <t>Clinical pharmacology in drug development</t>
  </si>
  <si>
    <t>BMC neurology</t>
  </si>
  <si>
    <t>Nano letters</t>
  </si>
  <si>
    <t>Biochimie</t>
  </si>
  <si>
    <t>Brain, behavior, and immunity</t>
  </si>
  <si>
    <t>Food &amp; function</t>
  </si>
  <si>
    <t>Human genetics</t>
  </si>
  <si>
    <t>Journal of clinical pharmacology</t>
  </si>
  <si>
    <t>Metabolic brain disease</t>
  </si>
  <si>
    <t>Translational psychiatry</t>
  </si>
  <si>
    <t>Acta dermato-venereologica</t>
  </si>
  <si>
    <t>Medical science monitor : international medical journal of experimental and clinical research</t>
  </si>
  <si>
    <t>Organic letters</t>
  </si>
  <si>
    <t>Naunyn-Schmiedeberg's archives of pharmacology</t>
  </si>
  <si>
    <t>The Journal of nutritional biochemistry</t>
  </si>
  <si>
    <t>Journal of medicinal food</t>
  </si>
  <si>
    <t>Biological psychiatry</t>
  </si>
  <si>
    <t>Neuro-degenerative diseases</t>
  </si>
  <si>
    <t>Journal of chromatography. A</t>
  </si>
  <si>
    <t>American journal of Alzheimer's disease and other dementias</t>
  </si>
  <si>
    <t>Dementia and geriatric cognitive disorders extra</t>
  </si>
  <si>
    <t>Organic &amp; biomolecular chemistry</t>
  </si>
  <si>
    <t>EMBO molecular medicine</t>
  </si>
  <si>
    <t>Annals of clinical and translational neurology</t>
  </si>
  <si>
    <t>Science translational medicine</t>
  </si>
  <si>
    <t>Molecular medicine reports</t>
  </si>
  <si>
    <t>Analytical and bioanalytical chemistry</t>
  </si>
  <si>
    <t>Gastroenterology</t>
  </si>
  <si>
    <t>Experimental and therapeutic medicine</t>
  </si>
  <si>
    <t>Life sciences</t>
  </si>
  <si>
    <t>Current genomics</t>
  </si>
  <si>
    <t>Current pharmaceutical design</t>
  </si>
  <si>
    <t>Iranian journal of pharmaceutical research : IJPR</t>
  </si>
  <si>
    <t>Frontiers in molecular neuroscience</t>
  </si>
  <si>
    <t>Alzheimer's &amp; dementia (New York, N. Y.)</t>
  </si>
  <si>
    <t>Nature</t>
  </si>
  <si>
    <t>Life science alliance</t>
  </si>
  <si>
    <t>Theranostics</t>
  </si>
  <si>
    <t>Cell reports</t>
  </si>
  <si>
    <t>eNeuro</t>
  </si>
  <si>
    <t>The Analyst</t>
  </si>
  <si>
    <t>EMBO reports</t>
  </si>
  <si>
    <t>Bioscience reports</t>
  </si>
  <si>
    <t>Neuroscience bulletin</t>
  </si>
  <si>
    <t>Neuromolecular medicine</t>
  </si>
  <si>
    <t>Neuron</t>
  </si>
  <si>
    <t>Frontiers in computational neuroscience</t>
  </si>
  <si>
    <t>Glycoconjugate journal</t>
  </si>
  <si>
    <t>Toxicology letters</t>
  </si>
  <si>
    <t>Biomedical research (Tokyo, Japan)</t>
  </si>
  <si>
    <t>Frontiers in neuroinformatics</t>
  </si>
  <si>
    <t>Frontiers in chemistry</t>
  </si>
  <si>
    <t>Oncotarget</t>
  </si>
  <si>
    <t>CNS neuroscience &amp; therapeutics</t>
  </si>
  <si>
    <t>Neurological sciences : official journal of the Italian Neurological Society and of the Italian Society of Clinical Neurophysiology</t>
  </si>
  <si>
    <t>Lancet (London, England)</t>
  </si>
  <si>
    <t>Free radical biology &amp; medicine</t>
  </si>
  <si>
    <t>Current protocols in cell biology</t>
  </si>
  <si>
    <t>Toxicology</t>
  </si>
  <si>
    <t>Journal of molecular graphics &amp; modelling</t>
  </si>
  <si>
    <t>Journal of neurosurgery</t>
  </si>
  <si>
    <t>Avicenna journal of medical biotechnology</t>
  </si>
  <si>
    <t>Open biology</t>
  </si>
  <si>
    <t>Evidence-based complementary and alternative medicine : eCAM</t>
  </si>
  <si>
    <t>Asian Pacific journal of tropical medicine</t>
  </si>
  <si>
    <t>2020</t>
  </si>
  <si>
    <t>2019</t>
  </si>
  <si>
    <t>2018</t>
  </si>
  <si>
    <t>2017</t>
  </si>
  <si>
    <t>[]</t>
  </si>
  <si>
    <t>*Alzheimer's disease / *NFkappaB / *Nrf2 / *Streptomyces / *p38</t>
  </si>
  <si>
    <t>Cellular Senescence/*drug effects/radiation effects / Gene Expression/*drug effects / Granulocyte-Macrophage Colony-Stimulating Factor/metabolism/*pharmacology / Neurons/*drug effects / Skin/innervation/*radiation effects</t>
  </si>
  <si>
    <t>*Alzheimer disease / *Amyloid / *Astrocytes / *BACE1 / *Chlamydia pneumoniae / *Neurodegeneration / *Neuroinflammation / *Pathogens / *Secretase / Alzheimer Disease/*enzymology/immunology / Amyloid beta-Peptides/*metabolism / Astrocytes/*enzymology/immunology/pathology / Chlamydophila Infections/*enzymology/immunology/pathology / *Chlamydophila pneumoniae</t>
  </si>
  <si>
    <t>*Alzheimer / *Amyloid / *Cortex / *Depression / *GABA / *Monoamines / *Sexual dimorphism / Alzheimer Disease/complications/*pathology / Amyloid beta-Peptides/*analysis / Cognitive Dysfunction/complications/*pathology / Depression/complications/*pathology / Peptide Fragments/*analysis</t>
  </si>
  <si>
    <t>*Alzheimer's disease / *O-GlcNAcase / *O-linked N-acetyl-beta-d-glucosamine transferase / *amyloid-beta precursor protein / *protein glycosylation</t>
  </si>
  <si>
    <t>*Alzheimer / *BACE / *Misfolding / *aggregation mechanism / *coaggregation / *toxicity</t>
  </si>
  <si>
    <t>*Alzheimer's disease / *Mesenchymal stem cell / *Neuroinflammation / *Tanshinone IIA</t>
  </si>
  <si>
    <t>Alzheimer Disease/*drug therapy/enzymology/psychology / Amyloid Precursor Protein Secretases/*antagonists &amp; inhibitors / Aspartic Acid Endopeptidases/*antagonists &amp; inhibitors / Cholinesterase Inhibitors/*chemical synthesis/pharmacology / *Drug Design / Piperidines/chemical synthesis/*pharmacology</t>
  </si>
  <si>
    <t>Alzheimer Disease/*drug therapy/metabolism/*physiopathology / Protein Interaction Domains and Motifs/*drug effects</t>
  </si>
  <si>
    <t>*APP / *Alzheimer's disease / *BACE1 / *Par3 / *Trafficking / Amyloid Precursor Protein Secretases/*metabolism / Amyloid beta-Protein Precursor/*metabolism / Aspartic Acid Endopeptidases/*metabolism / Cell Adhesion Molecules/chemistry/metabolism/*physiology / Hippocampus/*cytology/*metabolism / Neurons/*metabolism</t>
  </si>
  <si>
    <t>Alzheimer Disease/*drug therapy/enzymology / Amyloid Precursor Protein Secretases/*antagonists &amp; inhibitors / Aspartic Acid Endopeptidases/*antagonists &amp; inhibitors / Cholinesterase Inhibitors/*pharmacology / Seaweed/*chemistry / Tannins/chemistry/*pharmacology</t>
  </si>
  <si>
    <t>*Alzheimer's disease / *acetylcholinesterase / *deoxyvasicinone / *beta-amyloid peptide / *beta-secretase</t>
  </si>
  <si>
    <t>Alzheimer Disease/*drug therapy/metabolism / Antioxidants/chemical synthesis/chemistry/*pharmacology / Cholinesterase Inhibitors/chemical synthesis/chemistry/*pharmacology / Neuroprotective Agents/chemical synthesis/chemistry/*pharmacology / Quinolones/chemical synthesis/chemistry/*pharmacology</t>
  </si>
  <si>
    <t>Alzheimer Disease/*drug therapy/genetics/metabolism / Drug Delivery Systems/*methods / Maze Learning/*drug effects/physiology / Nanoparticles/*administration &amp; dosage / RNA, Small Interfering/*administration &amp; dosage/genetics</t>
  </si>
  <si>
    <t>Cathepsin D/*antagonists &amp; inhibitors/metabolism / *Drug Design / Oligopeptides/chemical synthesis/chemistry/*pharmacology / Protease Inhibitors/chemical synthesis/chemistry/*pharmacology</t>
  </si>
  <si>
    <t>Acetylcholinesterase/*chemistry/*metabolism / Amyloid Precursor Protein Secretases/antagonists &amp; inhibitors/*chemistry/*metabolism / Aspartic Acid Endopeptidases/antagonists &amp; inhibitors/*chemistry/*metabolism / Blood-Brain Barrier/*metabolism / Butyrylcholinesterase/*chemistry/*metabolism</t>
  </si>
  <si>
    <t>Alzheimer Disease/*drug therapy / Cirsium/*chemistry / Diabetes Mellitus/*drug therapy / Plant Extracts/*pharmacology</t>
  </si>
  <si>
    <t>*Molecular Docking Simulation / Proteins/chemistry/*metabolism / Small Molecule Libraries/*chemistry/*pharmacology / *Thermodynamics</t>
  </si>
  <si>
    <t>*Alzheimer's disease / *Drug abuse / *Metabolism / *Methamphetamine / *Secretase / *betaAPP</t>
  </si>
  <si>
    <t>Alzheimer Disease/*drug therapy / Benzimidazoles/chemistry/pharmacology/*therapeutic use / *Drug Design / Tetrahydroisoquinolines/chemistry/pharmacology/*therapeutic use</t>
  </si>
  <si>
    <t>Amyloid Precursor Protein Secretases/*antagonists &amp; inhibitors/chemistry / Aspartic Acid Endopeptidases/*antagonists &amp; inhibitors/chemistry / Protease Inhibitors/*analysis/chemistry/pharmacology</t>
  </si>
  <si>
    <t>Alzheimer Disease/genetics/pathology/*therapy / Amyloid Precursor Protein Secretases/administration &amp; dosage/*genetics / Aspartic Acid Endopeptidases/administration &amp; dosage/*genetics / RNA-Binding Proteins/administration &amp; dosage/*genetics</t>
  </si>
  <si>
    <t>Amyloid beta-Peptides/*metabolism / Amyloid beta-Protein Precursor/*metabolism / Cognitive Dysfunction/metabolism/*prevention &amp; control / Panax notoginseng/*chemistry / Peptide Fragments/*metabolism / Saponins/*pharmacology</t>
  </si>
  <si>
    <t>*BACE1 / *BACE1-AS / *BDNF / *BDNF-AS / *Bipolar disorder</t>
  </si>
  <si>
    <t>*APP/PS1 double-transgenic mice / *Alzheimer's disease / *Fluorosis / *Learning and memory / *Neuropathology</t>
  </si>
  <si>
    <t>Cyanobacteria/*chemistry/metabolism / Phycoerythrin/*chemistry/*pharmacology</t>
  </si>
  <si>
    <t>Alzheimer Disease/*genetics / Amyloid Precursor Protein Secretases/*genetics / Aspartic Acid Endopeptidases/*genetics / MicroRNAs/*genetics/metabolism / RNA, Long Noncoding/*genetics</t>
  </si>
  <si>
    <t>* AMPK / *beta-secretase / *brain / *exercise recovery / *obesity</t>
  </si>
  <si>
    <t>*Alzheimer's disease / *Autophagy / *BACE1 / *Inflammation / *Tenuifolin / Alzheimer Disease/*metabolism / Autophagy/*drug effects / Diterpenes, Kaurane/*pharmacology / Neuroprotective Agents/*pharmacology</t>
  </si>
  <si>
    <t>Alzheimer Disease/drug therapy/genetics/*metabolism / Amyloid Precursor Protein Secretases/*metabolism</t>
  </si>
  <si>
    <t>Amyloid Precursor Protein Secretases/*antagonists &amp; inhibitors / Aspartic Acid Endopeptidases/*antagonists &amp; inhibitors / Enzyme Inhibitors/chemistry/*pharmacology / Plant Extracts/*chemistry/*pharmacology / Zingiberaceae/*chemistry</t>
  </si>
  <si>
    <t>Alzheimer Disease/*genetics/*metabolism/therapy / Amyloid Precursor Protein Secretases/*genetics/metabolism / Amyloid beta-Peptides/*metabolism / Aspartic Acid Endopeptidases/*genetics/metabolism / *CRISPR-Cas Systems / Gene Editing/*methods / Neurons/*metabolism</t>
  </si>
  <si>
    <t>Anti-Inflammatory Agents/*therapeutic use / Coumarins/*therapeutic use / Cytokines/genetics/*metabolism / Encephalitis/*drug therapy/etiology / Gene Expression Regulation/*drug effects/genetics / Memory Disorders/*drug therapy/etiology</t>
  </si>
  <si>
    <t>Alzheimer Disease/*metabolism/pathology / Amyloid beta-Peptides/*biosynthesis / Hippocampus/*metabolism/pathology / Membrane Microdomains/*metabolism / Physical Conditioning, Animal/*methods</t>
  </si>
  <si>
    <t>*Alzheimer Disease / *Stroke</t>
  </si>
  <si>
    <t>*Alzheimer's disease / *Abeta / *Endoplasmic reticulum stress / *Treadmill exercise / *Unfolded protein response / Amyloid beta-Peptides/*metabolism / Amyloid beta-Protein Precursor/*genetics / *Physical Conditioning, Animal / Presenilin-1/*genetics/metabolism / *Unfolded Protein Response</t>
  </si>
  <si>
    <t>Autonomic Nervous System/*drug effects/physiopathology / Fatty Acids/*pharmacology</t>
  </si>
  <si>
    <t>Amyloid beta-Peptides/chemistry/*metabolism / Astrocytes/*metabolism/pathology / Neurons/*metabolism/pathology / *Protein Aggregates / Protein Aggregation, Pathological/*metabolism</t>
  </si>
  <si>
    <t>*Alzheimer's / *Amidine / *Amyloid / *BACE / *BACE1 / *Inhibitor / *Neurodegenerative diseases</t>
  </si>
  <si>
    <t>*1,2,3-Triazole / *Alzheimer's disease / *Beta secretase (BACE1) / *Cholinesterase / *Chromenone / *Click reaction / *Neuroprotectivity / Coumarins/chemical synthesis/chemistry/metabolism/*pharmacology / Neuroprotective Agents/chemical synthesis/chemistry/metabolism/*pharmacology / Triazoles/chemical synthesis/chemistry/metabolism/*pharmacology</t>
  </si>
  <si>
    <t>Aging/*metabolism / Amyloid beta-Peptides/*metabolism / Basal Forebrain/*metabolism / Cognitive Dysfunction/*metabolism / Neurons/*metabolism / Presenilin-1/*metabolism / Receptor, Nerve Growth Factor/*metabolism</t>
  </si>
  <si>
    <t>*Amyloid beta / *Cognitive impairment / *Protein phosphatase 2A / *Pseudoginsenoside-F11 / *Tau hyperphosphorylation / Alzheimer Disease/*drug therapy/metabolism/physiopathology / Cognitive Dysfunction/*drug therapy/metabolism/physiopathology / Ginsenosides/pharmacology/*therapeutic use</t>
  </si>
  <si>
    <t>*1,2,3-Triazole / *Alzheimer's disease / *Docking study / *Dual binding site / *Morris water maze / *Tacrine-Coumarins / Coumarins/chemical synthesis/metabolism/pharmacology/*therapeutic use / Neuroprotective Agents/chemical synthesis/metabolism/pharmacology/*therapeutic use / Tacrine/*analogs &amp; derivatives/chemical synthesis/metabolism/*therapeutic use / Triazoles/chemical synthesis/metabolism/pharmacology/*therapeutic use</t>
  </si>
  <si>
    <t>*APP-cleaving enzymes / *Alzheimer's disease / *amyloid beta / *gene expression / *plasma biomarkers / *sirtuins.</t>
  </si>
  <si>
    <t>*27-hydroxycholesterol / *Alzheimer's disease / *BACE1 / *NF-kappaB / *SIRT1 / *carbon monoxide</t>
  </si>
  <si>
    <t>*Alzheimer Disease/genetics/metabolism / *MicroRNAs/genetics/metabolism / *PPAR gamma/genetics/metabolism</t>
  </si>
  <si>
    <t>Cholinesterase Inhibitors/chemical synthesis/*pharmacology / *Drug Design / Piperazines/chemical synthesis/*pharmacology</t>
  </si>
  <si>
    <t>*Alzheimer's disease / *BAN2401 / *MCI / *aducanumab / *dementia / *monoclonal antibodies / *passive immunotherapy / *prodromal Alzheimer's disease / Alzheimer Disease/immunology/*therapy / Amyloid beta-Peptides/immunology/*metabolism / Antibodies, Monoclonal, Humanized/*therapeutic use / Brain/*metabolism/pathology / Immunotherapy/*methods / Neuroprotective Agents/pharmacology/*therapeutic use / Peptides/immunology/*metabolism</t>
  </si>
  <si>
    <t>*Alendronate / *Alzheimer's disease / *Amyloid beta / *BACE-1 / *Neuroinflammation / *Streptozotocin / Alendronate/chemistry/pharmacology/*therapeutic use / Amyloid Precursor Protein Secretases/*metabolism / Amyloid beta-Peptides/*metabolism / Aspartic Acid Endopeptidases/*metabolism / Cognitive Dysfunction/chemically induced/*metabolism/prevention &amp; control / Inflammation Mediators/antagonists &amp; inhibitors/*metabolism / Peptide Fragments/*metabolism / Streptozocin/administration &amp; dosage/*toxicity</t>
  </si>
  <si>
    <t>*Alzheimer's disease / *PLB4 / *beta secretase 1 (BACE1) / *brain / *metabolites / Alzheimer Disease/*metabolism / Amyloid Precursor Protein Secretases/genetics/*metabolism / Aspartic Acid Endopeptidases/genetics/*metabolism / Brain/*metabolism / *Metabolome / Neurons/*enzymology</t>
  </si>
  <si>
    <t>Amyloid beta-Protein Precursor/analysis/*metabolism / Azure Stains/*pharmacology / Down-Regulation/*drug effects</t>
  </si>
  <si>
    <t>*Biomarker / *Clinical symptoms / *Neuregulin-1 (NRG1) / *Schizophrenia / *beta-secretase-1 (BACE1) / Amyloid Precursor Protein Secretases/*blood / Aspartic Acid Endopeptidases/*blood / Neuregulin-1/*blood / Schizophrenia/*blood/*enzymology</t>
  </si>
  <si>
    <t>*1-Butyl-3-imidazolium chloride / *Ionic liquid / *Molecular docking / *Surflex dock / *Tetrahydrobenzo [b] pyrans / *beta-secretase / Amyloid Precursor Protein Secretases/*antagonists &amp; inhibitors/metabolism / *Molecular Docking Simulation / Protease Inhibitors/*chemical synthesis/metabolism / Pyrans/chemical synthesis/*chemistry/metabolism</t>
  </si>
  <si>
    <t>*Alzheimer's disease / *BIN1 / *GWAS / *LOAD / *amyloid / *senile plaque</t>
  </si>
  <si>
    <t>Amyloid beta-Peptides/*metabolism / Amyloid beta-Protein Precursor/*metabolism / Methamphetamine/*toxicity / Peptide Fragments/*metabolism</t>
  </si>
  <si>
    <t>*Alzheimer's disease / *BACE1 / *amyloid beta / *licoflavonol / Amyloid Precursor Protein Secretases/*metabolism / Amyloid beta-Peptides/*metabolism / Aspartic Acid Endopeptidases/*metabolism / Flavonoids/*pharmacology / Glycyrrhiza uralensis/*chemistry</t>
  </si>
  <si>
    <t>*Alzheimer disease / *amyloid precursor protein / *endosome / *secretase / *beta amyloid peptide / Amyloid/*chemistry / Amyloid Precursor Protein Secretases/genetics/*metabolism / Amyloid beta-Protein Precursor/genetics/*metabolism / Aspartic Acid Endopeptidases/genetics/*metabolism / Gene Expression Regulation/*drug effects / Matrix Metalloproteinase 14/*pharmacology / Matrix Metalloproteinase 2/genetics/*metabolism</t>
  </si>
  <si>
    <t>*Alzheimer's disease / *Amyloid-beta / *BACE1 / *Lipids / *Lysosomal degradation / *Sphingomyelin / Alzheimer Disease/genetics/*metabolism / Amyloid Precursor Protein Secretases/genetics/*metabolism / *Amyloid beta-Protein Precursor/genetics / Aspartic Acid Endopeptidases/genetics/*metabolism / Lysosomes/genetics/*metabolism / *Presenilin-1/genetics / Transferases (Other Substituted Phosphate Groups)/antagonists &amp; inhibitors/genetics/*metabolism</t>
  </si>
  <si>
    <t>*Alzheimer's / *Bergenin / *Cholinesterase / *SH-SY5Y / *Scopolamine / *Streptozotocin / Alzheimer Disease/*drug therapy/pathology / Benzopyrans/*metabolism/*pharmacology</t>
  </si>
  <si>
    <t>Alzheimer Disease/*drug therapy/pathology / Brain/*drug effects/metabolism / Nootropic Agents/*pharmacology / Resveratrol/*pharmacology</t>
  </si>
  <si>
    <t>Amyloid beta-Peptides/*metabolism / Amyloid beta-Protein Precursor/*metabolism / Cell Membrane/*metabolism / Protein Transport/*physiology</t>
  </si>
  <si>
    <t>ADAM10 Protein/*metabolism / Alzheimer Disease/*metabolism/*psychology / Amyloid Precursor Protein Secretases/*metabolism / Aspartic Acid Endopeptidases/*metabolism / Brain/drug effects/*metabolism / Membrane Proteins/*metabolism / Vascular Endothelial Growth Factor A/administration &amp; dosage/*metabolism</t>
  </si>
  <si>
    <t>Amyloid Precursor Protein Secretases/antagonists &amp; inhibitors/*chemistry / Enzyme Inhibitors/*chemistry/pharmacology / *Molecular Docking Simulation / *Molecular Dynamics Simulation / *Quantitative Structure-Activity Relationship</t>
  </si>
  <si>
    <t>Amyloid Precursor Protein Secretases/antagonists &amp; inhibitors/*chemistry / Aspartic Acid Endopeptidases/antagonists &amp; inhibitors/*chemistry / Enzyme Inhibitors/*chemistry/pharmacology / Glycogen Synthase Kinase 3 beta/antagonists &amp; inhibitors/*chemistry / *Molecular Docking Simulation / *Molecular Dynamics Simulation</t>
  </si>
  <si>
    <t>Amyloid Precursor Protein Secretases/antagonists &amp; inhibitors/*chemistry / Aspartic Acid Endopeptidases/antagonists &amp; inhibitors/*chemistry / Pyrimidines/chemical synthesis/*chemistry/pharmacology</t>
  </si>
  <si>
    <t>*amyloid precursor protein / *amyloid precursor-like protein / *cuprizone / *knockout / *myelin / Amyloid beta-Protein Precursor/genetics/*metabolism / Demyelinating Diseases/chemically induced/*metabolism / Myelin Sheath/*metabolism / Remyelination/*physiology</t>
  </si>
  <si>
    <t>*1,2,4- triazine / *Alzheimer's disease / *Antioxidant / *BACE1 / *Metal chelator / *Neuroprotection / *Phenoxy methyl-1,2,3- triazole / *Drug Design / Neuroprotective Agents/*chemical synthesis/pharmacology/therapeutic use / Triazines/*chemistry/pharmacology/therapeutic use</t>
  </si>
  <si>
    <t>Amyloid Precursor Protein Secretases/*deficiency/genetics / Aspartic Acid Endopeptidases/*deficiency/genetics / Biological Clocks/*genetics / Dentate Gyrus/*cytology / Neuronal Plasticity/*genetics / Perforant Pathway/*cytology</t>
  </si>
  <si>
    <t>Acrolein/*toxicity / Hippocampus/*drug effects/metabolism/pathology / MAP Kinase Signaling System/*drug effects / Mitogen-Activated Protein Kinases/*antagonists &amp; inhibitors / Neurons/*drug effects/metabolism/pathology</t>
  </si>
  <si>
    <t>*5XFAD / *APP / *Alzheimer disease / *BACE1 / *BIN1 / *GWAS / *amphiphysin / *amyloid / *amyloid precursor protein (APP) / *beta-amyloid (AB) / *beta-secretase 1 (BACE1) / *endocytosis / *neurodegeneration / *pathogenesis / *secretase / Adaptor Proteins, Signal Transducing/*genetics / Alzheimer Disease/genetics/*metabolism / Amyloid beta-Peptides/*metabolism / Amyloid beta-Protein Precursor/*metabolism / *Genetic Predisposition to Disease / Nerve Tissue Proteins/*genetics / Tumor Suppressor Proteins/*genetics</t>
  </si>
  <si>
    <t>Amyloid beta-Peptides/*genetics/metabolism / Gastritis, Atrophic/microbiology/*pathology / Helicobacter Infections/microbiology/*pathology / Homeodomain Proteins/genetics/*metabolism / Precancerous Conditions/microbiology/*pathology / Stomach Neoplasms/microbiology/*pathology/surgery / Transcription Factors/genetics/*metabolism</t>
  </si>
  <si>
    <t>Alzheimer Disease/*drug therapy / *Computational Biology / Flavonoids/chemistry/*therapeutic use / Plant Extracts/chemistry/*therapeutic use / Triterpenes/chemistry/*therapeutic use</t>
  </si>
  <si>
    <t>*ADAM10 / *Alzheimer / *Abeta / *TFEB / *autophagy-lysosomal pathway / *neuron / Amyloid beta-Peptides/*metabolism / *Autophagy / Basic Helix-Loop-Helix Leucine Zipper Transcription Factors/*metabolism / Cerebral Cortex/*metabolism / Lysosomes/*metabolism / Neurons/*metabolism</t>
  </si>
  <si>
    <t>Alzheimer Disease/*drug therapy/physiopathology / Brain/*drug effects/metabolism/pathology / Flavonoids/*pharmacology / Plant Extracts/*pharmacology / Spatial Memory/*drug effects</t>
  </si>
  <si>
    <t>Alzheimer Disease/*drug therapy/genetics/metabolism/pathology / Amyloid Precursor Protein Secretases/genetics/*metabolism / Aspartic Acid Endopeptidases/genetics/*metabolism / Protein C/*pharmacology / Recombinant Proteins/*pharmacology / Signal Transduction/*drug effects/genetics</t>
  </si>
  <si>
    <t>*Alzheimer's disease / *Amyloid precursor protein / *BACE1 / *Membrane transport / *Microglia / *Neurons / *Trans-Golgi network / Alzheimer Disease/genetics/*metabolism/pathology / Amyloid Precursor Protein Secretases/genetics/*metabolism / Amyloid beta-Peptides/genetics/*metabolism / Amyloid beta-Protein Precursor/genetics/*metabolism / Aspartic Acid Endopeptidases/genetics/*metabolism / Cell Membrane/genetics/*metabolism/pathology</t>
  </si>
  <si>
    <t>*BACE2 inhibitors / *Tmem27 / *structure-based design / *type 2 diabetes / *beta-secretase 2 / Amyloid Precursor Protein Secretases/*antagonists &amp; inhibitors / Aspartic Acid Endopeptidases/*antagonists &amp; inhibitors / Diabetes Mellitus, Type 2/*drug therapy / Enzyme Inhibitors/*chemical synthesis/pharmacology / Ethylamines/*chemical synthesis/pharmacology / Hypoglycemic Agents/*chemical synthesis/pharmacology</t>
  </si>
  <si>
    <t>Amyloid beta-Peptides/biosynthesis/*metabolism / Hippocampus/*metabolism/pathology / Peptide Fragments/biosynthesis/*metabolism / Prefrontal Cortex/*metabolism/pathology / Sleep Deprivation/complications/*metabolism/pathology</t>
  </si>
  <si>
    <t>*Alzheimer's disease / *BACE1 / *inhibitor / *ligand binding mode / *subsite / *substructure</t>
  </si>
  <si>
    <t>Amyloid Precursor Protein Secretases/antagonists &amp; inhibitors/genetics/*metabolism / Amyloid beta-Peptides/*metabolism / Amyloid beta-Protein Precursor/*metabolism / Aspartic Acid Endopeptidases/antagonists &amp; inhibitors/genetics/*metabolism / Brain/drug effects/*enzymology</t>
  </si>
  <si>
    <t>*AdaBoost / *Alzheimer's disease / *BP neural network (BP) / *BayesNet / *C4.5 / *K nearest-neighbors (KNN) / *Machine learning (ML) / *random forest (RF) / *support vector machine (SVM) / *web server.</t>
  </si>
  <si>
    <t>ADAM10 Protein/*genetics / Alzheimer Disease/*etiology / *Gene Expression Regulation / T-Box Domain Proteins/chemistry/*physiology</t>
  </si>
  <si>
    <t>Alzheimer Disease/genetics/*metabolism / Amyloid Precursor Protein Secretases/*metabolism / Aspartic Acid Endopeptidases/*metabolism / Benzofurans/*therapeutic use / Cognitive Dysfunction/*drug therapy / Matrix Metalloproteinase 13/*metabolism / Matrix Metalloproteinase Inhibitors/*therapeutic use / Morpholines/*therapeutic use</t>
  </si>
  <si>
    <t>*Amyloid-beta / *BACE1 / *ML-SA1 / *TRPML1 / *cholesterol / *endolysosome pH / *low-density lipoprotein / *neurons</t>
  </si>
  <si>
    <t>*27-hydroxycholesterol / *APP/PS1 mouse model / *Alzheimer's disease / *metabolism / *mild cognitive impairment / *beta-amyloid peptide</t>
  </si>
  <si>
    <t>*Amyloid / *Amyloid precursor protein / *BACE1 / *Hippocampus / *Memory / *NMDA / *betaCTF antibody / *Aging / Amyloid Precursor Protein Secretases/*genetics/metabolism / Amyloid beta-Protein Precursor/*metabolism / Aspartic Acid Endopeptidases/*genetics/metabolism / Memory/*physiology / Receptors, N-Methyl-D-Aspartate/*genetics/metabolism</t>
  </si>
  <si>
    <t>*Acylguanidine-beta Secretase complex / *Binding Free energy / *Intermolecular interaction / *Molecular dynamics / *QM/MM based Charge density</t>
  </si>
  <si>
    <t>Amyloid Precursor Protein Secretases/genetics/*metabolism / Amyloid beta-Peptides/genetics/*metabolism / Aspartic Acid Endopeptidases/genetics/*metabolism / Palmitates/*toxicity / Sterol Regulatory Element Binding Protein 1/*biosynthesis/genetics</t>
  </si>
  <si>
    <t>*adaptor protein / *amyloid precursor protein (APP) / *enzyme processing / *membrane trafficking / *neurodegenerative disease / *protein trafficking (Golgi) / *secretase / *secretion / *trans-Golgi network / *alpha-secretase / *beta-secretase 1 (BACE1) / Amyloid Precursor Protein Secretases/*metabolism / Amyloid beta-Protein Precursor/*metabolism / Cell Membrane/*metabolism / Neurons/cytology/*metabolism / trans-Golgi Network/*metabolism</t>
  </si>
  <si>
    <t>*Alzheimer's disease / *Amyloid Precursor Protein (APP) / *BACE1 / *enzymatic assay / *secreted alkaline phosphatase / *beta-secretase.</t>
  </si>
  <si>
    <t>Amyloid Precursor Protein Secretases/*metabolism / Aspartic Acid Endopeptidases/*metabolism / Hippocampus/*metabolism / NAD/*metabolism / Neurons/*metabolism / Palmitic Acid/*pharmacology / Sirtuin 1/*metabolism</t>
  </si>
  <si>
    <t>*APP / *BACE1 / *RIDNs / Alzheimer Disease/genetics/*metabolism / Carrier Proteins/genetics/*metabolism / Membrane Proteins/deficiency/genetics/*metabolism / Nerve Tissue Proteins/genetics/*metabolism / Plaque, Amyloid/genetics/*metabolism</t>
  </si>
  <si>
    <t>Amyloid Precursor Protein Secretases/*antagonists &amp; inhibitors/metabolism / Aspartic Acid Endopeptidases/*antagonists &amp; inhibitors/metabolism / DNA Repair Enzymes/*antagonists &amp; inhibitors/metabolism / *Drug Design / Enzyme Inhibitors/chemistry/metabolism/*pharmacology / Phosphoric Monoester Hydrolases/*antagonists &amp; inhibitors/metabolism</t>
  </si>
  <si>
    <t>Alzheimer Disease/*drug therapy/physiopathology / Amyloid Precursor Protein Secretases/*antagonists &amp; inhibitors/metabolism / Aspartic Acid Endopeptidases/*antagonists &amp; inhibitors/metabolism / Drugs, Investigational/*administration &amp; dosage/pharmacology</t>
  </si>
  <si>
    <t>*Alzheimer's disease / *Abeta / *BACE1-AS / *lncRNA</t>
  </si>
  <si>
    <t>*Alzheimer's disease / *antisense oligonucleotides / *chemically-modified oligonucleotides</t>
  </si>
  <si>
    <t>*BACE1 / *axonal dystrophies / *tau deletion / *two-photon in vivo microscopy / *beta-amyloid plaque / Alzheimer Disease/etiology/metabolism/pathology/*prevention &amp; control / Amyloid Precursor Protein Secretases/antagonists &amp; inhibitors/genetics/metabolism/*physiology / Aspartic Acid Endopeptidases/*antagonists &amp; inhibitors/genetics/metabolism / *Gene Expression Regulation / Plaque, Amyloid/etiology/metabolism/pathology/*prevention &amp; control / tau Proteins/*antagonists &amp; inhibitors</t>
  </si>
  <si>
    <t>Alzheimer Disease/*drug therapy/metabolism / Enzyme Inhibitors/chemical synthesis/chemistry/*pharmacology / Flavonoids/chemistry/*pharmacology / Methylamines/chemistry/*pharmacology / Nerve Regeneration/*drug effects / Neuroprotective Agents/chemical synthesis/chemistry/*pharmacology</t>
  </si>
  <si>
    <t>*Alzheimer disease / *BACE1 / *C83 / *C99 / *amyloid precursor protein / *amyloid beta / *endoplasmic reticulum stress / *neuroinflammation / *truncated isoform of the sarco-endoplasmic reticulum Ca2+ ATPase 1 (S1T)</t>
  </si>
  <si>
    <t>Amyloid Precursor Protein Secretases/*metabolism / Aspartic Acid Endopeptidases/*metabolism / Cognitive Dysfunction/metabolism/*therapy / Cyclic AMP-Dependent Protein Kinases/*metabolism / *Electroacupuncture / Hippocampus/*metabolism</t>
  </si>
  <si>
    <t>*Apparently healthy patients / *Abeta peptide / *BACE1 blockers / *Biomarkers / *Clinical trials / *Inflammation and oxidative stress / *Multi-target therapy / *Phosphorylated tau / *PrP(c) prion / *mGluR5 receptor</t>
  </si>
  <si>
    <t>Alzheimer Disease/*drug therapy/genetics/pathology / Amyloid Precursor Protein Secretases/*genetics / Aspartic Acid Endopeptidases/*genetics / Ergocalciferols/*pharmacology / Neurons/*drug effects/pathology</t>
  </si>
  <si>
    <t>Amyloid Precursor Protein Secretases/genetics/*metabolism / Amyloid beta-Peptides/*metabolism / Asparagus Plant/*chemistry / Aspartic Acid Endopeptidases/genetics/*metabolism / Plant Extracts/chemistry/*pharmacology / Receptor, Melatonin, MT1/*metabolism / Receptor, Melatonin, MT2/genetics/*metabolism</t>
  </si>
  <si>
    <t>Acetylcholinesterase/*metabolism / Amyloid Precursor Protein Secretases/*antagonists &amp; inhibitors/metabolism / Aspartic Acid Endopeptidases/*antagonists &amp; inhibitors/metabolism / Dioxolanes/chemistry/isolation &amp; purification/*pharmacology / Enzyme Inhibitors/chemistry/isolation &amp; purification/*pharmacology / Spiro Compounds/chemistry/isolation &amp; purification/*pharmacology / Terpenes/chemistry/isolation &amp; purification/*pharmacology</t>
  </si>
  <si>
    <t>Acetylcholinesterase/chemistry/*metabolism / Amyloid Precursor Protein Secretases/antagonists &amp; inhibitors/*metabolism / Amyloid beta-Peptides/chemistry/*metabolism/pharmacology / Aspartic Acid Endopeptidases/antagonists &amp; inhibitors/*metabolism / Butyrylcholinesterase/chemistry/*metabolism / Flavanones/*chemistry / Glycosides/chemistry/*pharmacology / Protein Aggregates/*drug effects</t>
  </si>
  <si>
    <t>Amyloid Precursor Protein Secretases/*antagonists &amp; inhibitors / Aspartic Acid Endopeptidases/*antagonists &amp; inhibitors / Heparitin Sulfate/*analogs &amp; derivatives/chemical synthesis / Protease Inhibitors/chemical synthesis/*chemistry</t>
  </si>
  <si>
    <t>Alzheimer Disease/drug therapy/*etiology/*metabolism/pathology / Amyloid beta-Peptides/*immunology/*metabolism / Brain-Derived Neurotrophic Factor/*biosynthesis/genetics / CD4-Positive T-Lymphocytes/drug effects/*immunology/*metabolism</t>
  </si>
  <si>
    <t>Amyloid Precursor Protein Secretases/*metabolism / Amyloid beta-Peptides/*metabolism / Amyloid beta-Protein Precursor/*metabolism / Silybin/*pharmacology</t>
  </si>
  <si>
    <t>Alzheimer Disease/*enzymology / Amyloid Precursor Protein Secretases/*metabolism / Aspartic Acid Endopeptidases/*metabolism / Brachyura/*chemistry / Enzyme Activation/*drug effects / Glycosaminoglycans/chemistry/isolation &amp; purification/*pharmacology</t>
  </si>
  <si>
    <t>*APP / *Alzheimer disease / *BACE1 / *PRR / *intracellular trafficking / *pH regulation / *pHluorin-BACE1-mCherry / Amyloid Precursor Protein Secretases/*metabolism / Aspartic Acid Endopeptidases/*metabolism / Green Fluorescent Proteins/*metabolism / Luminescent Proteins/*metabolism</t>
  </si>
  <si>
    <t>Alzheimer Disease/cerebrospinal fluid/*pathology / Amyloid Precursor Protein Secretases/genetics/*metabolism / Amyloid beta-Peptides/cerebrospinal fluid/*metabolism / Aspartic Acid Endopeptidases/genetics/*metabolism / Cognitive Dysfunction/cerebrospinal fluid/*pathology / Peptide Fragments/cerebrospinal fluid/*metabolism</t>
  </si>
  <si>
    <t>Alzheimer Disease/genetics/*pathology / Cognitive Dysfunction/genetics/*pathology / *Enhancer Elements, Genetic / Neurons/*pathology / Prefrontal Cortex/cytology/*pathology</t>
  </si>
  <si>
    <t>Androgens/*deficiency / Hippocampus/growth &amp; development/*metabolism / *Transcriptome</t>
  </si>
  <si>
    <t>*Apoptosis / Brain/*metabolism/physiology / *Diet, High-Fat / Protein-Serine-Threonine Kinases/*metabolism / *Signal Transduction</t>
  </si>
  <si>
    <t>Alzheimer Disease/chemically induced/*drug therapy/*metabolism/physiopathology / Chenodeoxycholic Acid/pharmacology/*therapeutic use / Cognitive Dysfunction/*drug therapy / Insulin/*metabolism / Neurotoxicity Syndromes/*drug therapy/metabolism / *Signal Transduction</t>
  </si>
  <si>
    <t>Alzheimer Disease/*drug therapy/metabolism / *Drug Design / Enzyme Inhibitors/chemical synthesis/chemistry/*pharmacology / *Molecular Docking Simulation / Phthalimides/chemistry/*pharmacology / Thiocarbamates/chemistry/*pharmacology</t>
  </si>
  <si>
    <t>*Alzheimer's disease / *GSK3beta/BACE1 / *Inflammation / *Oxidative stress / *Social isolation / *Vinpocetine</t>
  </si>
  <si>
    <t>*Alzheimer's disease / *BACE1 protein-human / *Phase I / *amyloid-beta peptides / *pharmacodynamics / *pharmacokinetics / *safety / *tolerability</t>
  </si>
  <si>
    <t>*BACE1 / *JNK / *Traumatic brain injury / *p75 neurotrophin receptor</t>
  </si>
  <si>
    <t>Alzheimer Disease/*drug therapy/pathology / Cyclic S-Oxides/adverse effects/*therapeutic use / Thiadiazines/adverse effects/*therapeutic use</t>
  </si>
  <si>
    <t>Amyloid Precursor Protein Secretases/*antagonists &amp; inhibitors/metabolism / Aspartic Acid Endopeptidases/*antagonists &amp; inhibitors/metabolism / Enzyme Inhibitors/chemistry/*pharmacology / Triterpenes/chemistry/*pharmacology</t>
  </si>
  <si>
    <t>Cognitive Dysfunction/chemically induced/*drug therapy/genetics/immunology / Glucosides/*administration &amp; dosage / Hydrolyzable Tannins/*administration &amp; dosage / Toll-Like Receptor 4/genetics/*immunology</t>
  </si>
  <si>
    <t>Amyloid beta-Peptides/*analysis / Brain/*physiopathology / Hypertension/*pathology / White Matter/*pathology</t>
  </si>
  <si>
    <t>Alzheimer Disease/*drug therapy/metabolism / Amyloid Precursor Protein Secretases/*antagonists &amp; inhibitors/metabolism / Amyloid beta-Peptides/*antagonists &amp; inhibitors/metabolism / Aspartic Acid Endopeptidases/*antagonists &amp; inhibitors/metabolism / Enzyme Inhibitors/metabolism/*pharmacology / Peptide Fragments/*antagonists &amp; inhibitors/metabolism / Peptides/metabolism/*pharmacology</t>
  </si>
  <si>
    <t>*Glucomoringin isothiocyanate / *Neuroblastoma / *Neurodegeneration / *Neuroprotection / *SH-SY5Y differentiation / *Signalling pathways</t>
  </si>
  <si>
    <t>*Alzheimer Disease / Aspartic Acid Endopeptidases/*antagonists &amp; inhibitors</t>
  </si>
  <si>
    <t>* APP / * BACE / *Alzheimer's / *neuropharmacology / *gamma-secretase / Amyloid Precursor Protein Secretases/antagonists &amp; inhibitors/*metabolism / Amyloid beta-Protein Precursor/*metabolism / Aspartic Acid Endopeptidases/antagonists &amp; inhibitors/*metabolism / Neurons/*metabolism</t>
  </si>
  <si>
    <t>Amyloid Precursor Protein Secretases/*antagonists &amp; inhibitors / Aspartic Acid Endopeptidases/*antagonists &amp; inhibitors / Brain/drug effects/*metabolism / *Drug Design / *Hypopigmentation / Protease Inhibitors/chemistry/*pharmacology / Skin Pigmentation/*drug effects</t>
  </si>
  <si>
    <t>Alzheimer Disease/genetics/*metabolism/*pathology/physiopathology / Insulin/*metabolism / Neurons/*metabolism/*pathology / *Signal Transduction</t>
  </si>
  <si>
    <t>Amyloid Precursor Protein Secretases/*antagonists &amp; inhibitors/metabolism / Aspartic Acid Endopeptidases/*antagonists &amp; inhibitors/metabolism / Protease Inhibitors/administration &amp; dosage/adverse effects/*chemistry/*pharmacology</t>
  </si>
  <si>
    <t>Amyloid Precursor Protein Secretases/*metabolism / Antigens, CD/*metabolism / Aspartic Acid Endopeptidases/*metabolism / Liver/*metabolism / Receptor, Insulin/*metabolism</t>
  </si>
  <si>
    <t>Alzheimer Disease/*drug therapy / *Amyloid Precursor Protein Secretases/antagonists &amp; inhibitors/chemistry / *Antioxidants/chemistry/isolation &amp; purification / *Aspartic Acid Endopeptidases/antagonists &amp; inhibitors/chemistry / *Coumestrol/chemistry/isolation &amp; purification / *Molecular Docking Simulation / Pueraria/*chemistry</t>
  </si>
  <si>
    <t>*Alzheimer's disease / *Amino-1,4-oxazines / *BACE-1 / *P-gp / *pK(a) / Amyloid Precursor Protein Secretases/*antagonists &amp; inhibitors/metabolism / Aspartic Acid Endopeptidases/*antagonists &amp; inhibitors/metabolism / *Drug Discovery / Enzyme Inhibitors/chemical synthesis/chemistry/*pharmacology / Oxazines/chemical synthesis/chemistry/*pharmacology</t>
  </si>
  <si>
    <t>Amyloid Precursor Protein Secretases/*genetics / Asian Continental Ancestry Group/*genetics / Aspartic Acid Endopeptidases/*genetics / Seizures/*genetics</t>
  </si>
  <si>
    <t>*Alzheimer's disease / *BACE1 / *SUMOylation / *cognitive deficit / *enzymatic activity / Alzheimer Disease/*enzymology/genetics/metabolism/psychology / Amyloid Precursor Protein Secretases/*chemistry/genetics/*metabolism / Aspartic Acid Endopeptidases/*chemistry/genetics/*metabolism</t>
  </si>
  <si>
    <t>Alzheimer Disease/enzymology/*etiology / *Cognition / Hypertension/*complications/enzymology / Nitric Oxide Synthase Type III/*metabolism / Physical Conditioning, Animal/*physiology</t>
  </si>
  <si>
    <t>Amyloid Precursor Protein Secretases/antagonists &amp; inhibitors/*metabolism / Amyloid beta-Protein Precursor/*metabolism / *Models, Biological / *Proteolysis/drug effects</t>
  </si>
  <si>
    <t>*Amyloid / *biomarkers / *blood platelets / *dementia / *tau protein / Blood Platelets/*metabolism / Dementia/*metabolism</t>
  </si>
  <si>
    <t>*Alzheimer's disease / *amyloid-beta / *cord blood serum / *human umbilical cord blood cell / *soluble amyloid precursor protein alpha / *tau / Alzheimer Disease/*enzymology/metabolism</t>
  </si>
  <si>
    <t>Alzheimer Disease/*drug therapy / Antipsychotic Agents/chemistry/*therapeutic use / *Computer Simulation / *Drug Design / *Ligands / *Models, Molecular</t>
  </si>
  <si>
    <t>Amyloid Precursor Protein Secretases/*antagonists &amp; inhibitors/metabolism / Anti-Infective Agents/*pharmacology / Aquatic Organisms/*chemistry / Aspartic Acid Endopeptidases/*antagonists &amp; inhibitors / Polychaeta/*chemistry / Steroids/*chemistry/*pharmacology</t>
  </si>
  <si>
    <t>Amyloid Precursor Protein Secretases/*antagonists &amp; inhibitors/chemistry / Aspartic Acid Endopeptidases/*antagonists &amp; inhibitors/chemistry / Protease Inhibitors/chemical synthesis/chemistry/pharmacokinetics/*pharmacology</t>
  </si>
  <si>
    <t>Abietanes/chemistry/isolation &amp; purification/*pharmacology / Alkenes/chemistry/isolation &amp; purification/*pharmacology / Amyloid Precursor Protein Secretases/*antagonists &amp; inhibitors/metabolism / Aspartic Acid Endopeptidases/*antagonists &amp; inhibitors/metabolism / *Computational Biology / Enzyme Inhibitors/chemistry/isolation &amp; purification/*pharmacology / Lamiaceae/*chemistry / *Molecular Docking Simulation / Polyphenols/chemistry/isolation &amp; purification/*pharmacology</t>
  </si>
  <si>
    <t>*APP / *Alzheimer's disease / *BACE1 / *HIV-associated neurocognitive disorders / *NMDA / *excitotoxicity / AIDS Dementia Complex/*genetics/*pathology / Amyloid Precursor Protein Secretases/antagonists &amp; inhibitors/*genetics / Amyloid beta-Protein Precursor/*genetics / Aspartic Acid Endopeptidases/antagonists &amp; inhibitors/*genetics / HIV Infections/*pathology / Neurons/*pathology</t>
  </si>
  <si>
    <t>*BACE / *Loop F / *allosteric / *inhibition / *peptide 65007 / Alzheimer Disease/drug therapy/*enzymology / Amyloid Precursor Protein Secretases/antagonists &amp; inhibitors/*chemistry / Aspartic Acid Endopeptidases/antagonists &amp; inhibitors/*chemistry / Peptides/*chemical synthesis/chemistry/*pharmacology</t>
  </si>
  <si>
    <t>*ADNI / *ATP6V1H / *Alzheimer's disease / *BACE / Alzheimer Disease/cerebrospinal fluid/*genetics / Amyloid Precursor Protein Secretases/*cerebrospinal fluid / Aspartic Acid Endopeptidases/*cerebrospinal fluid / Genome-Wide Association Study/*methods / *Polymorphism, Single Nucleotide / Vacuolar Proton-Translocating ATPases/*genetics</t>
  </si>
  <si>
    <t>*Alzheimer's disease / *Amyloid metabolism / *Ceftriaxone / *Gene expression / *Neuroprotection / *Rats / *mRNA / Alzheimer Disease/drug therapy/*metabolism / Amyloid beta-Peptides/*metabolism / Brain/*drug effects/*metabolism / Ceftriaxone/*administration &amp; dosage / Gene Expression/*drug effects / Neuroprotective Agents/*administration &amp; dosage</t>
  </si>
  <si>
    <t>*Alzheimer's disease / *amyloid-beta / *apolipoproteins / *cholesterol / Amyloid Precursor Protein Secretases/*metabolism / Amyloid beta-Peptides/*metabolism / Apolipoprotein E4/genetics/*metabolism / Aspartic Acid Endopeptidases/*metabolism / Cholesterol/*metabolism / Neuroblastoma/*metabolism/pathology / Neurons/cytology/*metabolism</t>
  </si>
  <si>
    <t>Alzheimer Disease/*enzymology/*pathology / Amyloid beta-Peptides/*metabolism / Protein Kinase C-delta/*antagonists &amp; inhibitors/metabolism / Protein Kinase Inhibitors/*pharmacology</t>
  </si>
  <si>
    <t>Amyloid Precursor Protein Secretases/*antagonists &amp; inhibitors/chemistry / Amyloid beta-Peptides/*metabolism / Aspartic Acid Endopeptidases/*antagonists &amp; inhibitors/chemistry / Oxazines/*chemistry/pharmacology / Peptide Fragments/*metabolism / Protease Inhibitors/*chemistry/pharmacokinetics/*pharmacology</t>
  </si>
  <si>
    <t>Ascomycota/*chemistry / Endophytes/*chemistry / Sesquiterpenes/*chemistry/pharmacology / Terpenes/*chemistry/pharmacology</t>
  </si>
  <si>
    <t>Amyloid Precursor Protein Secretases/*antagonists &amp; inhibitors/chemistry/metabolism / *Drug Discovery / Enzyme Inhibitors/*chemistry/metabolism/pharmacokinetics/*pharmacology / Oxazines/*chemistry/metabolism/pharmacokinetics/*pharmacology</t>
  </si>
  <si>
    <t>Alzheimer Disease/*drug therapy/metabolism / Blood Platelets/*drug effects/metabolism / Cognitive Dysfunction/*drug therapy/metabolism / Erythropoietin/*therapeutic use / Proteins/*metabolism / Recombinant Proteins/*therapeutic use / Renal Insufficiency, Chronic/*drug therapy/metabolism</t>
  </si>
  <si>
    <t>Alzheimer Disease/*drug therapy/psychology / Amyloid Precursor Protein Secretases/*antagonists &amp; inhibitors / Aspartic Acid Endopeptidases/*antagonists &amp; inhibitors / Cyclic S-Oxides/adverse effects/*therapeutic use / Thiadiazines/adverse effects/*therapeutic use</t>
  </si>
  <si>
    <t>*Alzheimer's disease / *BACE1 / *Cell surface / *Click chemistry / *Label-free quantification / *Mass Spectrometry / *N-glycosylation / *cell surface display technologies / Amyloid Precursor Protein Secretases/antagonists &amp; inhibitors/*metabolism / Aspartic Acid Endopeptidases/antagonists &amp; inhibitors/*metabolism / Cell Membrane/*metabolism / Click Chemistry/*methods / Glycoproteins/*metabolism / Neurons/*metabolism / Proteome/*metabolism</t>
  </si>
  <si>
    <t>*Alzheimer's disease / *BACE1 / *Moringa oleifera (MO) / *amyloid-beta / *calpain / *homocysteine / *tau / Alzheimer Disease/chemically induced/*drug therapy/*pathology / *Cognition Disorders/chemically induced/drug therapy / Homocysteine/*toxicity / *Moringa oleifera / Plant Extracts/*therapeutic use</t>
  </si>
  <si>
    <t>*BACE1 / *CREB / *NF-kappaB / *PGC-1alpha / *insulin resistance / *palmitate / *sAPPbeta / Amyloid Precursor Protein Secretases/*metabolism / Aspartic Acid Endopeptidases/*metabolism / Endoplasmic Reticulum Stress/drug effects/*physiology / Inflammation/*metabolism / Insulin/*metabolism / Muscle, Skeletal/drug effects/*metabolism / Signal Transduction/drug effects/*physiology</t>
  </si>
  <si>
    <t>*Brain aging / *Dementia / *Neurodegenerative diseases / *Vps10p / *beta-Amyloid / Adaptor Proteins, Vesicular Transport/*metabolism / Alzheimer Disease/etiology/genetics/*metabolism/*pathology / Brain/*metabolism/*pathology / Extracellular Fluid/*metabolism</t>
  </si>
  <si>
    <t>*Alzheimer's disease (AD) / *Amyloid-beta (Abeta) / *Antioxidant / *CART peptide / *Nrf2 / *Oxidative stress / Alzheimer Disease/*drug therapy/pathology/physiopathology / Antioxidants/*metabolism / Heme Oxygenase-1/*metabolism / Hippocampus/drug effects/metabolism/*pathology/physiopathology / NF-E2-Related Factor 2/*metabolism / Nerve Tissue Proteins/pharmacology/*therapeutic use / Neurons/drug effects/metabolism/*pathology / Neuroprotective Agents/pharmacology/*therapeutic use</t>
  </si>
  <si>
    <t>*Alzheimer's disease (AD) / *Abeta / *Se-methylselenocysteine (SMC) / *extracellular signal-regulated kinase (ERK) / *metal homeostasis / *tau / Alzheimer Disease/drug therapy/*physiopathology / Brain/*drug effects/metabolism/pathology / Cognitive Dysfunction/*drug therapy / Selenocysteine/*analogs &amp; derivatives/pharmacology</t>
  </si>
  <si>
    <t>*Alzheimer's disease / *BACE-1 / *kainic acid / *presenilin / *tumor necrosis factor alpha / Amyloid beta-Peptides/*metabolism / Brain/*metabolism / Excitatory Amino Acid Agonists/*toxicity / Kainic Acid/*toxicity / *Memory Disorders/chemically induced/genetics/pathology / Tumor Necrosis Factor-alpha/*metabolism</t>
  </si>
  <si>
    <t>*BACE1 / *Biomarker candidate / *Dementia / *Mild cognitive impairment / *sAbetaPPbeta / *Alzheimer Disease/cerebrospinal fluid/diagnosis / Amyloid Precursor Protein Secretases/*cerebrospinal fluid / Amyloid beta-Protein Precursor/*cerebrospinal fluid / Aspartic Acid Endopeptidases/*cerebrospinal fluid / *Cognitive Dysfunction/cerebrospinal fluid/diagnosis</t>
  </si>
  <si>
    <t>Alzheimer Disease/*drug therapy/metabolism / Amyloid Precursor Protein Secretases/*antagonists &amp; inhibitors/metabolism / Aspartic Acid Endopeptidases/*antagonists &amp; inhibitors/metabolism / Cholinesterase Inhibitors/chemistry/*pharmacology / Flavonoids/chemistry/*pharmacology / Monoamine Oxidase Inhibitors/chemistry/*pharmacology</t>
  </si>
  <si>
    <t>*Alzheimer's disease / *Blood-brain barrier (BBB) / *Cationic nanocomplexes / *Neuronal siRNA delivery / *beta-site amyloid precursor protein cleaving enzyme 1 (BACE1) / Alzheimer Disease/genetics/physiopathology/*therapy / Amyloid Precursor Protein Secretases/*genetics / Aspartic Acid Endopeptidases/*genetics / Brain/*metabolism / *Nanoparticles / RNA, Small Interfering/*administration &amp; dosage/pharmacokinetics/toxicity</t>
  </si>
  <si>
    <t>Amyloid Precursor Protein Secretases/*antagonists &amp; inhibitors/metabolism / Anti-Inflammatory Agents/isolation &amp; purification/metabolism/*pharmacology / Aspartic Acid Endopeptidases/*antagonists &amp; inhibitors/metabolism / *Computer Simulation / Glycyrrhetinic Acid/*analogs &amp; derivatives/isolation &amp; purification/metabolism/pharmacology / Glycyrrhizic Acid/isolation &amp; purification/metabolism/*pharmacology / Molecular Docking Simulation/*methods / *Seaweed</t>
  </si>
  <si>
    <t>*Abeta42 / *BACE1 / *CHIP / *ORP150 / *chaperones / Amyloid Precursor Protein Secretases/genetics/*metabolism / Amyloid beta-Peptides/genetics/*metabolism / Aspartic Acid Endopeptidases/genetics/*metabolism / HSP70 Heat-Shock Proteins/genetics/*metabolism / Peptide Fragments/genetics/*metabolism / *Proteolysis / Ubiquitin-Protein Ligases/genetics/*metabolism</t>
  </si>
  <si>
    <t>Brain/*drug effects / Glucosides/*metabolism/pharmacology / Mitochondria/*metabolism / Sodium Azide/*metabolism</t>
  </si>
  <si>
    <t>*Alzheimer's disease / *Antioxidant / *BACE1 / *Cell-based toxicity assay / *Docking / *Metal chelator / *Multi-target ligand design / Alzheimer Disease/*drug therapy / Amyloid Precursor Protein Secretases/*antagonists &amp; inhibitors/metabolism / Aspartic Acid Endopeptidases/*antagonists &amp; inhibitors/metabolism / Triazines/chemical synthesis/chemistry/*pharmacology</t>
  </si>
  <si>
    <t>Amyloid Precursor Protein Secretases/antagonists &amp; inhibitors/*metabolism / Aspartic Acid Endopeptidases/antagonists &amp; inhibitors/*metabolism / Brain/*metabolism / Protease Inhibitors/chemical synthesis/chemistry/pharmacokinetics/*pharmacology / Radiopharmaceuticals/chemical synthesis/chemistry/pharmacokinetics/*pharmacology / Thiazines/chemical synthesis/chemistry/pharmacokinetics/*pharmacology</t>
  </si>
  <si>
    <t>Amyloid Precursor Protein Secretases/drug effects/*metabolism / Amyloid beta-Peptides/drug effects/*metabolism / Aspartic Acid Endopeptidases/drug effects/*metabolism / Melatonin/*pharmacology / Neurons/*drug effects/metabolism / Signal Transduction/*drug effects</t>
  </si>
  <si>
    <t>*APP processing / *Ang II / *BACE1 inhibitor IV / *endothelium / *senescence / Alzheimer Disease/genetics/*metabolism / Amyloid Precursor Protein Secretases/*metabolism / Amyloid beta-Peptides/genetics/*metabolism / Amyloid beta-Protein Precursor/genetics/*metabolism / Angiotensin II/*pharmacokinetics / Aspartic Acid Endopeptidases/*metabolism / Endothelial Cells/*drug effects / Vasoconstrictor Agents/*pharmacology</t>
  </si>
  <si>
    <t>*Alzheimer's disease / *Biflavonoid fraction / *Emotional behavior / *Garcinia madruno / *Neuroinflammation / Alzheimer Disease/*drug therapy/metabolism / Biflavonoids/pharmacology/*therapeutic use / *Garcinia / Neuroprotective Agents/pharmacology/*therapeutic use</t>
  </si>
  <si>
    <t>*Alzheimer Disease / *Amyloid beta-Protein Precursor</t>
  </si>
  <si>
    <t>*APOE e4 allele / *Alzheimer disease / *amyloid plaque / *gender-risk / *secretase / Alzheimer Disease/genetics/*metabolism/pathology / Amyloid Precursor Protein Secretases/*metabolism / Amyloid beta-Peptides/*metabolism / Apolipoprotein E4/*genetics / Brain/*metabolism/pathology / *Sex Characteristics</t>
  </si>
  <si>
    <t>*BACE1 / *XNA / *aptamers / *inhibitors / *secretases / Amyloid Precursor Protein Secretases/*antagonists &amp; inhibitors/*metabolism / Aptamers, Nucleotide/chemistry/*metabolism / Aspartic Acid Endopeptidases/*antagonists &amp; inhibitors/*metabolism</t>
  </si>
  <si>
    <t>*Alzheimer's disease / *BACE1 inhibitor treatment / *In vivo two-photon microscopy / *Plaque formation / *Presynaptic dystrophies / *beta-Amyloid plaque / Amyloid Precursor Protein Secretases/*antagonists &amp; inhibitors/metabolism / Amyloid beta-Peptides/*metabolism / Aspartic Acid Endopeptidases/*antagonists &amp; inhibitors/metabolism / Brain/*drug effects/metabolism/pathology / Neuroprotective Agents/*pharmacology / Peptide Fragments/*metabolism / Picolinic Acids/*pharmacology / Thiazines/*pharmacology</t>
  </si>
  <si>
    <t>ADAM10 Protein/genetics/*metabolism / Amyloid Precursor Protein Secretases/genetics/*metabolism / Aspartic Acid Endopeptidases/genetics/*metabolism / Cell Adhesion Molecules/*metabolism / Membrane Proteins/genetics/*metabolism / Neurons/*metabolism</t>
  </si>
  <si>
    <t>*AZD3293 / *Alzheimer's / *BACE1 / *bioavailability / *pharmacokinetics / Amyloid Precursor Protein Secretases/*antagonists &amp; inhibitors/*metabolism / Aspartic Acid Endopeptidases/*antagonists &amp; inhibitors/*metabolism / Gastric Mucosa/*drug effects/*metabolism / Imidazoles/administration &amp; dosage/chemistry/*pharmacokinetics / Spiro Compounds/administration &amp; dosage/chemistry/*pharmacokinetics</t>
  </si>
  <si>
    <t>*Alzheimer Disease/blood/genetics/metabolism / *Amyloid Precursor Protein Secretases/blood/genetics / *Aspartic Acid Endopeptidases/blood/genetics / Biomarkers/*blood / *RNA, Long Noncoding/blood/genetics</t>
  </si>
  <si>
    <t>*Alzheimer's disease / *C/EBP homologous protein / *endoplasmic reticulum stress / *nuclear factor of kappa-light-polypeptide gene enhancer of activated B cells / *palmitic acid / *beta-site APP cleaving enzyme 1 / Alzheimer Disease/*metabolism / Amyloid Precursor Protein Secretases/*metabolism / Amyloid beta-Peptides/*biosynthesis / Aspartic Acid Endopeptidases/*metabolism / NF-kappa B/*metabolism / Palmitic Acid/*administration &amp; dosage / Transcription Factor CHOP/*metabolism</t>
  </si>
  <si>
    <t>Amyloid Precursor Protein Secretases/*genetics/*metabolism / Aspartic Acid Endopeptidases/*genetics/*metabolism / Hypothalamus/*metabolism / Leptin/*metabolism</t>
  </si>
  <si>
    <t>*BACE-1 / *Membrane-protein purification / *functionalized nanoparticles / *membrane vesicles / *single-molecule analysis / *single-particle tracking / Antibodies, Immobilized/*chemistry / Cell Membrane/*chemistry / Membrane Proteins/*isolation &amp; purification / Nanoparticles/*chemistry</t>
  </si>
  <si>
    <t>*Alzheimer's disease / *Astrocyte / *Abeta metabolism / *Treadmill exercise / *beta-Amyloid protein / Alzheimer Disease/*metabolism / Amyloid beta-Protein Precursor/*metabolism / Astrocytes/*metabolism / Microglia/*metabolism</t>
  </si>
  <si>
    <t>Alzheimer Disease/*drug therapy/*metabolism/pathology / Amyloid beta-Peptides/*metabolism / Hippocampus/*drug effects/*metabolism/pathology / Tolonium Chloride/*pharmacology/therapeutic use</t>
  </si>
  <si>
    <t>*AMPK / *Alzheimer disease / *Metformin / *NF-kappaB / *Neurogenesis / *Neuroinflammation / *mTOR / Alzheimer Disease/genetics/metabolism/*pathology / Hippocampus/*drug effects/metabolism/pathology / Memory Disorders/metabolism/pathology/*prevention &amp; control / Metformin/pharmacology/*therapeutic use / Neuroprotective Agents/pharmacology/*therapeutic use / Plaque, Amyloid/metabolism/pathology/*prevention &amp; control</t>
  </si>
  <si>
    <t>*Alzheimer's disease / *BACE-1 inhibitor NB-360 / *amyloid-beta / *antibody-based radioligand / *positron emission tomography (PET) / Alzheimer Disease/*diagnostic imaging/*drug therapy/metabolism / Amyloid Precursor Protein Secretases/*antagonists &amp; inhibitors / Amyloid beta-Peptides/genetics/*metabolism / Aspartic Acid Endopeptidases/*antagonists &amp; inhibitors / Positron-Emission Tomography/*methods</t>
  </si>
  <si>
    <t>*Alternative Splicing / *Binding Sites / Carcinoma/genetics/*metabolism/pathology / MicroRNAs/*metabolism / Urinary Bladder Neoplasms/genetics/*metabolism/pathology</t>
  </si>
  <si>
    <t>*AICD / *Akt / *Alzheimer's disease / *FOXO3 protein / *Forkhead transcription factor / *amyloid-beta protein precursor / *apoptosis / *neurodegeneration / *beta-secretase / *gamma-secretase / Alzheimer Disease/*genetics / Amyloid Precursor Protein Secretases/*metabolism / Amyloid beta-Protein Precursor/genetics/*metabolism / Forkhead Box Protein O3/genetics/*metabolism / Neurons/*metabolism</t>
  </si>
  <si>
    <t>Alzheimer Disease/*drug therapy/genetics/metabolism/psychology / Amyloid beta-Protein Precursor/*genetics/metabolism / Docosahexaenoic Acids/*administration &amp; dosage/analysis / Eicosapentaenoic Acid/*administration &amp; dosage/analysis / Phosphatidylcholines/*administration &amp; dosage/analysis / Presenilin-1/*genetics/metabolism</t>
  </si>
  <si>
    <t>Alzheimer Disease/*genetics/physiopathology / Amyloid Precursor Protein Secretases/*genetics / Amyloid beta-Peptides/*genetics / Aspartic Acid Endopeptidases/*genetics / Carrier Proteins/*genetics / Membrane Proteins/*genetics / Nerve Tissue Proteins/*genetics</t>
  </si>
  <si>
    <t>Alzheimer Disease/*pathology / Amyloid beta-Protein Precursor/*analysis / Cytological Techniques/*methods / Endothelial Cells/*pathology / *Pulse</t>
  </si>
  <si>
    <t>*Alzheimer's disease / *BACE1 / *Kv3 / *hippocampal mossy fibers / *synapse / *trafficking / Amyloid Precursor Protein Secretases/*metabolism / Aspartic Acid Endopeptidases/*metabolism / Mossy Fibers, Hippocampal/*metabolism / Shaw Potassium Channels/*metabolism</t>
  </si>
  <si>
    <t>*Alzheimer disease / *Amyloid precursor protein (APP) / *Amyloid-beta (Abeta) / *Beta-secretase 1 (BACE1) / *Cell adhesion molecule L1 like protein (CHL1) / *Down syndrome / *Golgi-localized gamma-ear-containing ARF binding protein 3 (GGA3) / Adaptor Proteins, Vesicular Transport/*metabolism / Alzheimer Disease/metabolism/*pathology / Amyloid Precursor Protein Secretases/*metabolism / Aspartic Acid Endopeptidases/*metabolism / Brain/metabolism/*pathology / Cell Adhesion Molecules/*metabolism</t>
  </si>
  <si>
    <t>*Alzheimer's disease / *JNJ-54861911 / *exposure response / *thorough QT / *beta-secretase 1 inhibitor / Heart/*drug effects / Heart Rate/*drug effects / Pyridines/*administration &amp; dosage/blood/*pharmacokinetics / Thiazines/*administration &amp; dosage/blood/*pharmacokinetics</t>
  </si>
  <si>
    <t>*BACE1 / *Dimorphism / *Gender / *Schizophrenia / Amyloid Precursor Protein Secretases/*metabolism / Aspartic Acid Endopeptidases/*metabolism / Gender Dysphoria/*metabolism / Schizophrenia/*metabolism</t>
  </si>
  <si>
    <t>*Amyloid precursor protein (APP) processing / *Brain-derived neurotrophic factor (BDNF) / *Cell death / *Oxidative stress / *Spirulina maxima 70% ethanol extract (SM70EE) / Amyloid beta-Peptides/*metabolism/*toxicity / Brain-Derived Neurotrophic Factor/*metabolism / Cell Death/*drug effects / Peptide Fragments/*metabolism/*toxicity / Spirulina/*chemistry</t>
  </si>
  <si>
    <t>*Amyloid beta-Peptides/drug effects/metabolism / *Cognitive Dysfunction/drug therapy/etiology/physiopathology / Corticosterone/*blood / *Hippocampus/drug effects/metabolism / Hormone Antagonists/administration &amp; dosage/*pharmacology / *Peptide Fragments/drug effects/metabolism / Receptors, Glucocorticoid/*antagonists &amp; inhibitors / *Stress, Psychological/blood/complications</t>
  </si>
  <si>
    <t>Amyloid beta-Protein Precursor/*analysis/genetics / Keratosis, Seborrheic/genetics/*metabolism/pathology / Skin/*chemistry/pathology/radiation effects / *Skin Aging/pathology/radiation effects</t>
  </si>
  <si>
    <t>Amyloid Precursor Protein Secretases/*genetics/*metabolism / Amyloid beta-Peptides/*metabolism / Lignans/chemistry/*pharmacology / Polycyclic Compounds/chemistry/*pharmacology / Protein Biosynthesis/*drug effects / Transcription, Genetic/*drug effects</t>
  </si>
  <si>
    <t>Cyclic S-Oxides/*chemical synthesis / Thiadiazines/*chemical synthesis</t>
  </si>
  <si>
    <t>Amyloid beta-Peptides/*antagonists &amp; inhibitors/*biosynthesis / Drugs, Chinese Herbal/*pharmacology / Glucose/*toxicity / Peptide Fragments/*antagonists &amp; inhibitors/*biosynthesis / Spirostans/*pharmacology</t>
  </si>
  <si>
    <t>*AD / *CREB-1 signaling / *Neurodevelopment / *Neuronal plasticity / *sAPP / Amyloid beta-Protein Precursor/*metabolism / Calcium/*metabolism / Cyclic AMP Response Element-Binding Protein/*metabolism / Hippocampus/*metabolism/pathology / Neurons/*metabolism/pathology</t>
  </si>
  <si>
    <t>*Amyloidogenesis / *Cognitive impairments / *Lycopene / *MAPKs /NFkappaB/ Nrf2 signaling pathways / *Neuroinflammation / *Oxidative stress / Amyloid/*metabolism / Cognitive Dysfunction/*metabolism / Inflammation/*metabolism / Lycopene/*chemistry / *Oxidative Stress</t>
  </si>
  <si>
    <t>Amyloid/*metabolism / Amyloid Precursor Protein Secretases/*deficiency/metabolism / Aspartic Acid Endopeptidases/*deficiency/metabolism / *Cognition / *Gene Deletion</t>
  </si>
  <si>
    <t>Alzheimer Disease/drug therapy/*metabolism / Amyloid Precursor Protein Secretases/*antagonists &amp; inhibitors / Aspartic Acid Endopeptidases/*antagonists &amp; inhibitors / Enzyme Inhibitors/*pharmacology / Genistein/*pharmacology/therapeutic use / Plant Extracts/*pharmacology/therapeutic use / Soybeans/*chemistry</t>
  </si>
  <si>
    <t>*Alzheimer's disease (AD) / *BACE inhibitor / *Oxazine / *Structure-based design / *beta-Secretase / Amyloid Precursor Protein Secretases/*antagonists &amp; inhibitors/metabolism / Aspartic Acid Endopeptidases/*antagonists &amp; inhibitors/metabolism / Aza Compounds/chemical synthesis/chemistry/*pharmacology / Bridged Bicyclo Compounds/chemical synthesis/chemistry/*pharmacology / Enzyme Inhibitors/chemical synthesis/chemistry/*pharmacology</t>
  </si>
  <si>
    <t>*Cholinesterases / *Coumarins / *Docking study / *Kinetic study / *Pyridinium salts / *beta-secretase (BACE1) / Acetylcholinesterase/*metabolism / Butyrylcholinesterase/*metabolism / Cholinesterase Inhibitors/chemical synthesis/chemistry/*pharmacology / Coumarins/chemistry/*pharmacology / *Drug Design / Pyridinium Compounds/chemistry/*pharmacology</t>
  </si>
  <si>
    <t>*Alzheimer Disease</t>
  </si>
  <si>
    <t>*Alzheimer disease / *Amyloid peptide / *Amyloid precursor protein / *Secretase / *Sorting nexin / Amyloid beta-Peptides/antagonists &amp; inhibitors/*biosynthesis/genetics / Amyloid beta-Protein Precursor/antagonists &amp; inhibitors/genetics/*metabolism / Sorting Nexins/*biosynthesis/genetics</t>
  </si>
  <si>
    <t>Chemistry Techniques, Analytical/*methods / Cyclic S-Oxides/*chemical synthesis / Glycopeptides/*chemistry / Thiadiazines/*chemical synthesis</t>
  </si>
  <si>
    <t>*Alzheimer's Disease / *BACE1 / *Beta-secretase / *Channels and transporters / *Copper / *Cysteine / *Helix packing / *MD simulations / *Metal ion / *Methionine / *Molecular dynamics / *Sulfur / *Transmembrane domain / *Transmembrane helix / *Trimer / Amyloid Precursor Protein Secretases/*chemistry/genetics/*metabolism / Aspartic Acid Endopeptidases/*chemistry/genetics/*metabolism / Copper/*metabolism</t>
  </si>
  <si>
    <t>*Alzheimer's inhibitors / *BACE1 / *DFT and SAR / *computational simulation / *molecular docking / *Alzheimer Disease / Cholinesterase Inhibitors/*pharmacology / Molecular Docking Simulation/*methods</t>
  </si>
  <si>
    <t>Amyloid Precursor Protein Secretases/*antagonists &amp; inhibitors/metabolism / Butyrylcholinesterase/*metabolism / Carbazoles/chemical synthesis/chemistry/*pharmacology / Enzyme Inhibitors/chemical synthesis/chemistry/*pharmacology / Neuroprotective Agents/chemical synthesis/chemistry/*pharmacology / Pyridines/chemical synthesis/chemistry/*pharmacology</t>
  </si>
  <si>
    <t>Cholinesterase Inhibitors/*chemistry/metabolism/*pharmacology/therapeutic use / Hypericum/*chemistry / Phloroglucinol/*chemistry/metabolism/*pharmacology/therapeutic use / Polycyclic Compounds/*chemistry / *Prenylation</t>
  </si>
  <si>
    <t>*Alzheimer's disease / *JAK2-STAT3 pathway / *Mouse models / *Neuroinflammation / *Reactive astrocytes / *Signaling cascades / *Viral vectors / Alzheimer Disease/*pathology/*physiopathology / Astrocytes/metabolism/*pathology</t>
  </si>
  <si>
    <t>*5XFAD / *Alzheimer's disease / *amyloid / *amyloid precursor protein (APP) / *amyloid beta (Abeta) / *endoplasmic reticulum stress (ER stress) / *mouse model / *neurodegeneration / *protein aggregation / *transgenic mice / Alzheimer Disease/*metabolism/pathology / *Disease Models, Animal / *Endoplasmic Reticulum Stress</t>
  </si>
  <si>
    <t>Alzheimer Disease/genetics/metabolism/*microbiology/pathology / Amyloid beta-Peptides/*biosynthesis/metabolism / Cognitive Dysfunction/genetics/metabolism/*microbiology/pathology / Encephalitis/genetics/metabolism/*microbiology/pathology / Peptide Fragments/*biosynthesis/metabolism / Periodontitis/*microbiology / Porphyromonas gingivalis/*physiology</t>
  </si>
  <si>
    <t>*Age-related macular degeneration / *Amyloid-beta / *BACE1 / *DNA methylation / *Mithramycin A / *Sp1 / Amyloid Precursor Protein Secretases/antagonists &amp; inhibitors/*biosynthesis/genetics / Aspartic Acid Endopeptidases/antagonists &amp; inhibitors/*biosynthesis/genetics / DNA (Cytosine-5-)-Methyltransferase 1/*metabolism / Photic Stimulation/*adverse effects / Retinal Pigment Epithelium/drug effects/*metabolism/pathology / Retinoids/*toxicity / Sp1 Transcription Factor/*metabolism</t>
  </si>
  <si>
    <t>*BACE1 / *Desaturases / *Excitotoxicity / *Hyperphosphorylated tau / *Inflammation / *cPLA2 / Alzheimer Disease/etiology/*pathology / Amyloid Precursor Protein Secretases/genetics/*metabolism / Aspartic Acid Endopeptidases/genetics/*metabolism / Group IV Phospholipases A2/genetics/*metabolism / Stearoyl-CoA Desaturase/genetics/*metabolism / tau Proteins/*metabolism/toxicity</t>
  </si>
  <si>
    <t>*Alzheimer's disease / *Amyloid / *BACE1 / *Mixed dementia / *Myelin repair / *Neuregulin / *Stroke / *Tau / Alzheimer Disease/*metabolism/*pathology / Dementia/etiology/*metabolism / Myelin Sheath/*metabolism / tau Proteins/*metabolism</t>
  </si>
  <si>
    <t>Amyloid beta-Peptides/*metabolism / Fruit/*chemistry / Lycium/*chemistry / *Pectins/chemistry/isolation &amp; purification</t>
  </si>
  <si>
    <t>Aging/*metabolism / Amyloid Precursor Protein Secretases/*deficiency/metabolism / Aspartic Acid Endopeptidases/*deficiency/metabolism / Axons/*metabolism / Hippocampus/*metabolism/pathology/physiopathology</t>
  </si>
  <si>
    <t>*Alzheimer's disease / *BACE-1 inhibitor / *drug discovery / *prevention / *beta-amyloid / Alzheimer Disease/blood/cerebrospinal fluid/*drug therapy/*prevention &amp; control / Amyloid Precursor Protein Secretases/*antagonists &amp; inhibitors/metabolism / Aspartic Acid Endopeptidases/*antagonists &amp; inhibitors/metabolism / Oxazines/blood/chemistry/pharmacology/*therapeutic use</t>
  </si>
  <si>
    <t>Amyloid Precursor Protein Secretases/*genetics / Anesthetics, Inhalation/*adverse effects / Aspartic Acid Endopeptidases/*genetics / Cognitive Dysfunction/*etiology/*metabolism/psychology / *Gene Silencing / Isoflurane/*adverse effects / Phosphatidylinositol 3-Kinase/*metabolism / Proto-Oncogene Proteins c-akt/*metabolism</t>
  </si>
  <si>
    <t>Alzheimer Disease/*enzymology / Amyloid Precursor Protein Secretases/*antagonists &amp; inhibitors/metabolism / Spectrometry, Mass, Matrix-Assisted Laser Desorption-Ionization/*methods</t>
  </si>
  <si>
    <t>*Amyloid Beta / *CRISPR/Cas9 / *Enteric Nervous System / *Genetics / Enteric Nervous System/*growth &amp; development / Hirschsprung Disease/*genetics</t>
  </si>
  <si>
    <t>Amyloid Precursor Protein Secretases/*antagonists &amp; inhibitors / Aspartic Acid Endopeptidases/*antagonists &amp; inhibitors / Terpenes/chemistry/*isolation &amp; purification/pharmacology</t>
  </si>
  <si>
    <t>*Alzheimer's disease (AD) / *Beta secretase 1 / *CSF biomarker / *Contactin-2 / *Neurogranin / *Tau / Alzheimer Disease/*cerebrospinal fluid/*pathology / Brain/*metabolism / Contactin 2/*metabolism</t>
  </si>
  <si>
    <t>*Alzheimer's disease / *Amyloid-beta aggregation / *Antioxidant / *BACE1 / *Docking / *Ionophoric compound / *Molecular design / *Multi-target compound / *Polyphenol / *Reactive oxygen species / *Tetrahymena / *beta-secretase inhibitor / Alzheimer Disease/*drug therapy</t>
  </si>
  <si>
    <t>Amyloid Precursor Protein Secretases/*antagonists &amp; inhibitors / Antioxidants/*pharmacology / Aspartic Acid Endopeptidases/*antagonists &amp; inhibitors / Benzofurans/*chemistry/*pharmacology / Cholinesterase Inhibitors/*pharmacology / Glycation End Products, Advanced/*antagonists &amp; inhibitors / Morus/*chemistry / Stilbenes/*chemistry/*pharmacology</t>
  </si>
  <si>
    <t>*Alzheimer's / *ABeta42 / *GxG / *Tau / *p-tau (3 to 10) / *rQTL / Alzheimer Disease/*cerebrospinal fluid/*genetics / Amyloid beta-Peptides/*cerebrospinal fluid/*genetics / Peptide Fragments/*cerebrospinal fluid/*genetics / *Quantitative Trait Loci / tau Proteins/*cerebrospinal fluid/*genetics</t>
  </si>
  <si>
    <t>*Alzheimer disease / *BACE1 / *Leea. indica / *steered molecular dynamics / *triterpenoids / *ursolic acid / *virtual screening. / Amyloid Precursor Protein Secretases/*antagonists &amp; inhibitors/metabolism / Aspartic Acid Endopeptidases/*antagonists &amp; inhibitors/metabolism / Enzyme Inhibitors/chemistry/isolation &amp; purification/*pharmacology / Pentacyclic Triterpenes/chemistry/isolation &amp; purification/*pharmacology / Plant Extracts/chemistry/isolation &amp; purification/*pharmacology / Triterpenes/chemistry/isolation &amp; purification/*pharmacology / Vitaceae/*chemistry</t>
  </si>
  <si>
    <t>Amyloid Precursor Protein Secretases/*antagonists &amp; inhibitors/chemistry / Chalcones/chemical synthesis/*chemistry/pharmacology / Cholinesterase Inhibitors/chemical synthesis/*chemistry/pharmacology / Flavonoids/chemical synthesis/*chemistry/pharmacology</t>
  </si>
  <si>
    <t>Aspartic Acid Endopeptidases/*antagonists &amp; inhibitors / Cholinesterase Inhibitors/chemistry/*pharmacology / Donepezil/*analogs &amp; derivatives/chemistry/*pharmacology</t>
  </si>
  <si>
    <t>*Alzheimer's disease / *Amyloid / *Biomarker / *Blood / *Cerebrospinal fluid / *Tau / Alzheimer Disease/*cerebrospinal fluid / Biomarkers/*cerebrospinal fluid</t>
  </si>
  <si>
    <t>*Biotechnology / *Brain / *Neuroscience / Alzheimer Disease/drug therapy/*genetics/pathology/*psychology / Animals, Wild/*genetics / *Disease Models, Animal / *Gene-Environment Interaction / Mice, Inbred Strains/*genetics</t>
  </si>
  <si>
    <t>Computational Biology/*methods / *Crystallography, X-Ray / *Models, Molecular / Proteins/*chemistry/metabolism</t>
  </si>
  <si>
    <t>Amyloid Precursor Protein Secretases/*antagonists &amp; inhibitors/metabolism / Aspartic Acid Endopeptidases/*antagonists &amp; inhibitors/metabolism / Coumarins/*chemistry/*pharmacology / Enzyme Inhibitors/*chemistry/*pharmacology</t>
  </si>
  <si>
    <t>Amyloid Precursor Protein Secretases/*antagonists &amp; inhibitors/metabolism / Aspartic Acid Endopeptidases/*antagonists &amp; inhibitors/metabolism / Aspergillus/*chemistry / Cholinesterase Inhibitors/chemical synthesis/*chemistry/*pharmacology / Resorcinols/chemical synthesis/*chemistry/*pharmacology</t>
  </si>
  <si>
    <t>*BACE1 inhibitor / *[18F]-florbetaben PET / *amyloid deposition rate / *transgenic AD mouse model / Alzheimer Disease/diagnostic imaging/*drug therapy/pathology / Amyloid Precursor Protein Secretases/*antagonists &amp; inhibitors / Amyloid beta-Peptides/*analysis / Aniline Compounds/*administration &amp; dosage / Aspartic Acid Endopeptidases/*antagonists &amp; inhibitors / Stilbenes/*administration &amp; dosage</t>
  </si>
  <si>
    <t>*Alzheimer disease / *Amyloid-beta (Abeta) / *Tamarix Gallica (TG) / *cognitive impairments / *homocysteine / *tau / Alzheimer Disease/*chemically induced/*drug therapy / Homocysteine/*toxicity / Hyperhomocysteinemia/*chemically induced / Plant Extracts/chemistry/*pharmacology / Tamaricaceae/*chemistry</t>
  </si>
  <si>
    <t>*Alzheimer / *Biaryl scaffold / *Computational analysis / *Neuroprotection / Alzheimer Disease/*drug therapy/metabolism / Drug Evaluation, Preclinical/*methods / Molecular Docking Simulation/*methods / Neuroprotective Agents/chemistry/pharmacokinetics/*pharmacology / Protein Aggregation, Pathological/*drug therapy/metabolism</t>
  </si>
  <si>
    <t>Alzheimer Disease/metabolism/*pathology / *Neurobiology / Neurons/*physiology</t>
  </si>
  <si>
    <t>ADAM10 Protein/*genetics/metabolism / Alzheimer Disease/*drug therapy/genetics / Amyloid Precursor Protein Secretases/*genetics/metabolism / Amyloid beta-Peptides/*genetics/metabolism / Aspartic Acid Endopeptidases/*genetics/metabolism / Insulin-Like Growth Factor I/administration &amp; dosage/*pharmacology/therapeutic use / Membrane Proteins/*genetics/metabolism / Peptide Fragments/*genetics/metabolism</t>
  </si>
  <si>
    <t>*Alzheimer's disease / *autophagy / *axonal transport / *endosome / *live-cell imaging / *lysosome / Alzheimer Disease/genetics/*metabolism/pathology / Amyloid Precursor Protein Secretases/antagonists &amp; inhibitors/*metabolism / Amyloid beta-Protein Precursor/genetics/*metabolism / Autophagosomes/*metabolism / Lysosomes/*metabolism / *Protein Processing, Post-Translational</t>
  </si>
  <si>
    <t>*Alzheimer Disease / *Aspartic Acid Endopeptidases</t>
  </si>
  <si>
    <t>Amyloid Precursor Protein Secretases/*analysis / Aspartic Acid Endopeptidases/*analysis / *Biosensing Techniques / *Nanostructures / Peptides/*chemistry</t>
  </si>
  <si>
    <t>Alzheimer Disease/*drug therapy / Biotechnology/*trends / *Drug Development / Drug Industry/*trends</t>
  </si>
  <si>
    <t>*Alzheimer's disease / *BACE-1 / *Isoxazoline / *Memapsin 2 / *beta-secretase / Amyloid Precursor Protein Secretases/*antagonists &amp; inhibitors/metabolism / Aspartic Acid Endopeptidases/*antagonists &amp; inhibitors/metabolism / Bridged Bicyclo Compounds/chemical synthesis/*chemistry/*pharmacology / Protease Inhibitors/chemical synthesis/*chemistry/*pharmacology</t>
  </si>
  <si>
    <t>*Berberine / *amyloid-beta / *cognitive dysfunction / *neurodegeneration / *beta-secretase / *gamma-secretase. / Alzheimer Disease/complications/*drug therapy/genetics / Amyloid Precursor Protein Secretases/genetics/metabolism/*pharmacology / Aspartic Acid Endopeptidases/genetics/*metabolism / Berberine/*administration &amp; dosage/therapeutic use / Gene Expression Regulation, Enzymologic/*drug effects/genetics</t>
  </si>
  <si>
    <t>*Alzheimer's disease / *Abeta / *BACE1 / *NF-kappaB / *miR-15b / Alzheimer Disease/*genetics/pathology / Amyloid Precursor Protein Secretases/*genetics / Amyloid beta-Protein Precursor/*genetics / Aspartic Acid Endopeptidases/*genetics / MicroRNAs/*genetics</t>
  </si>
  <si>
    <t>1-Deoxynojirimycin/*pharmacology / Amyloid beta-Peptides/*metabolism / Behavior, Animal/*drug effects / Cognition/*drug effects / Cognitive Dysfunction/metabolism/pathology/*prevention &amp; control/psychology / Encephalitis/metabolism/pathology/*prevention &amp; control/psychology / Hippocampus/*drug effects/metabolism/pathology/physiopathology / Neuroprotective Agents/*pharmacology</t>
  </si>
  <si>
    <t>*Alzheimer Disease/diagnosis/physiopathology/therapy / Biomedical Research/*methods</t>
  </si>
  <si>
    <t>*Alzheimer's disease / *Antioxidants / *BACE1 / *Cerebrovascular basement membrane / *Microglia / *Oxidative stress / Alzheimer Disease/*drug therapy / Antioxidants/pharmacology/*therapeutic use / Ascorbic Acid/pharmacology/*therapeutic use / Plaque, Amyloid/*drug therapy / Ubiquinone/*analogs &amp; derivatives/pharmacology/therapeutic use</t>
  </si>
  <si>
    <t>*Alzheimer's disease / *Amyloid beta (Abeta)1-42 / *ApoE / *NMDARs / *Tau / *Trem2 / *mRNA / Alzheimer Disease/*genetics/metabolism / Amyloid beta-Peptides/*metabolism/pharmacology / *Gene Expression Regulation / Peptide Fragments/*metabolism/pharmacology / *Transcription, Genetic</t>
  </si>
  <si>
    <t>*Alzheimer's disease / *BACE inhibitor / *BACE1 / *Dendritic spines / *On-target side effects / *Synaptic plasticity / Alzheimer Disease/*drug therapy / Amyloid Precursor Protein Secretases/*antagonists &amp; inhibitors / Aspartic Acid Endopeptidases/*antagonists &amp; inhibitors / Dendritic Spines/*drug effects / Neuronal Plasticity/*drug effects / Protease Inhibitors/*adverse effects</t>
  </si>
  <si>
    <t>Amyloid Precursor Protein Secretases/chemistry/*metabolism / Aspartic Acid Endopeptidases/chemistry/*metabolism / Fluorescent Dyes/*chemistry / *Optical Imaging / Rhodamines/*chemistry / Silicones/*chemistry</t>
  </si>
  <si>
    <t>*Alzheimer's disease / *HHV-6A / *HHV-6B / *HHV-7 / *Roseolovirus / *human herpesvirus / *integrative genomics / *multiscale networks / *network biology / *systems biology / Alzheimer Disease/genetics/metabolism/pathology/*virology / Amyloid beta-Protein Precursor/*metabolism / Brain/metabolism/pathology/*virology / Encephalitis, Viral/genetics/metabolism/pathology/*virology / *Herpesvirus 6, Human / *Herpesvirus 7, Human / Roseolovirus Infections/genetics/metabolism/pathology/*virology</t>
  </si>
  <si>
    <t>Amyloid Precursor Protein Secretases/*antagonists &amp; inhibitors/chemistry / Aspartic Acid Endopeptidases/*antagonists &amp; inhibitors/chemistry / Butyrylcholinesterase/*chemistry / Citrus/*chemistry / Hesperidin/*chemistry/isolation &amp; purification / Neuroprotective Agents/*chemistry/isolation &amp; purification</t>
  </si>
  <si>
    <t>*Brain drug delivery / *affinity / *gold nanoparticle / *targeting / *transferrin receptor / Antibodies/*metabolism / Brain/*metabolism / *Drug Delivery Systems / Gold/*metabolism/*pharmacokinetics / Nanoparticles/*metabolism / Receptors, Transferrin/*metabolism</t>
  </si>
  <si>
    <t>*Alzheimer's disease / *BACE1 / *Bisecting GlcNAc / *GnT-III / *N-Glycan / Acetylglucosamine/biosynthesis/chemistry/*metabolism / Brain/*metabolism</t>
  </si>
  <si>
    <t>Alzheimer Disease/*chemically induced/*pathology / Brain/drug effects/metabolism/*pathology / Cholesterol/*metabolism / Lead/blood/*toxicity / Lead Poisoning, Nervous System/*pathology</t>
  </si>
  <si>
    <t>Amyloid beta-Peptides/*biosynthesis/genetics / Benzofurans/*pharmacology / Gene Expression Regulation, Neoplastic/*drug effects / Neoplasm Proteins/*biosynthesis/genetics / Neuroblastoma/genetics/*metabolism/pathology / Peptide Fragments/*biosynthesis/genetics / Stilbenes/*pharmacology</t>
  </si>
  <si>
    <t>*Alzheimer's disease / *NLRP3 inflammasome / *dihydromyricetin / *microglia / *Alzheimer Disease/complications/drug therapy/pathology / Anti-Inflammatory Agents/*therapeutic use / Encephalitis/*drug therapy/etiology/pathology / Flavonols/*therapeutic use / Microglia/*drug effects / NLR Family, Pyrin Domain-Containing 3 Protein/genetics/*metabolism</t>
  </si>
  <si>
    <t>Amyloid Precursor Protein Secretases/*blood/genetics / Aspartic Acid Endopeptidases/*blood/genetics / Myoclonic Epilepsy, Juvenile/*blood/drug therapy/*enzymology / RNA, Antisense/*blood</t>
  </si>
  <si>
    <t>*Alzheimer's disease / *Abeta / *SH-SY5Y / *coffee / *beta-secretase / Amyloid Precursor Protein Secretases/genetics/*metabolism / Amyloid beta-Peptides/*metabolism / Aspartic Acid Endopeptidases/genetics/*metabolism / *Coffee/chemistry</t>
  </si>
  <si>
    <t>*Acetylcholinesterase / *Alzheimer's disease / *Donepezil analogues / *Permeability / *beta-Secretase 1 / Acetylcholinesterase/*chemistry/metabolism / Amyloid Precursor Protein Secretases/*antagonists &amp; inhibitors/metabolism / Aspartic Acid Endopeptidases/*antagonists &amp; inhibitors/metabolism / Cholinesterase Inhibitors/*chemical synthesis/pharmacology/therapeutic use / Donepezil/*chemistry/pharmacology/therapeutic use / *Drug Design</t>
  </si>
  <si>
    <t>Alzheimer Disease/*drug therapy / Amyloid Precursor Protein Secretases/*antagonists &amp; inhibitors / Aspartic Acid Endopeptidases/*antagonists &amp; inhibitors</t>
  </si>
  <si>
    <t>*matrix metalloproteases / *meprin beta / *pro-protein convertases / *rhomboids / *signal peptide peptidase-like / Cell Membrane/*metabolism / Membrane Proteins/*metabolism / Protein Domains/*physiology / Protein Processing, Post-Translational/*physiology / *Proteolysis</t>
  </si>
  <si>
    <t>Alzheimer Disease/*pathology / Amyloid Precursor Protein Secretases/*metabolism / Aspartic Acid Endopeptidases/*metabolism / Brain/*metabolism/pathology / Gene Expression Regulation/*drug effects/genetics / MicroRNAs/genetics/*metabolism</t>
  </si>
  <si>
    <t>*Alzheimer's disease / *Amyloid / *Atabecestat / *Abeta processing / *BACE1 inhibitor / *JNJ-54861911 / *PK/PD relationship / Alzheimer Disease/cerebrospinal fluid/*drug therapy / Amyloid Precursor Protein Secretases/*antagonists &amp; inhibitors / Amyloid beta-Peptides/*cerebrospinal fluid / Aspartic Acid Endopeptidases/*antagonists &amp; inhibitors / Peptide Fragments/*cerebrospinal fluid / Pyridines/administration &amp; dosage/*pharmacology / Thiazines/administration &amp; dosage/*pharmacology</t>
  </si>
  <si>
    <t>*Alzheimer's disease / *Amyloid beta precursor protein (APP) / *Beta-secretase BACE1 / *Endocytosis / *Presenilin 1(PSEN1) / Amyloid Precursor Protein Secretases/*metabolism / Amyloid beta-Protein Precursor/genetics/*metabolism / Aspartic Acid Endopeptidases/*metabolism / Cell Membrane/*metabolism / Endocytosis/*genetics/physiology / Endosomes/*metabolism</t>
  </si>
  <si>
    <t>*Alzheimer's disease / *Amyloid beta peptide / *BACE1 / *IL-6 / *Oxidative stress / *Phloroglucinol / *TNF-alpha / Alzheimer Disease/*drug therapy/genetics/pathology / Amyloid beta-Peptides/*genetics / Cognitive Dysfunction/*drug therapy/genetics/pathology / Phloroglucinol/*administration &amp; dosage</t>
  </si>
  <si>
    <t>Diet, High-Fat/*adverse effects / Dietary Fats/*administration &amp; dosage / *Salvia / *Seeds</t>
  </si>
  <si>
    <t>Chitinase-3-Like Protein 1/*metabolism / Encephalitis/*etiology/*prevention &amp; control / Memory Disorders/chemically induced/*complications/drug therapy / NF-kappa B/*metabolism / Recognition, Psychology/*drug effects</t>
  </si>
  <si>
    <t>Alzheimer Disease/genetics/*metabolism / Amyloid beta-Protein Precursor/*chemistry/genetics/*metabolism / Endosomes/*metabolism/pathology / Membrane Proteins/*chemistry/genetics/*metabolism</t>
  </si>
  <si>
    <t>*flow cytometry / *fluorescence / *imaging / *proteolysis / *spectrofluorimetry / Cytological Techniques/*methods / Membrane Proteins/*metabolism / *Proteolysis</t>
  </si>
  <si>
    <t>*Adult neurogenesis / *Alzheimer's disease / *BACE1 / *hippocampus / Amyloid Precursor Protein Secretases/*physiology / Aspartic Acid Endopeptidases/*physiology / Cell Differentiation/*physiology / Cell Proliferation/*physiology / Hippocampus/*physiology / Neurogenesis/*physiology / Neurons/*physiology</t>
  </si>
  <si>
    <t>Alzheimer Disease/genetics/immunology/*therapy / Amyloid beta-Peptides/genetics/*immunology / Immunotherapy/*methods / Peptide Fragments/genetics/*immunology / Single-Chain Antibodies/immunology/*therapeutic use</t>
  </si>
  <si>
    <t>*Amyloid Precursor Protein / *Diesel exhaust particles / *HT22 cells / *Inflammation / *Lipid reshaping / *Oxidative stress / Air Pollutants/*toxicity / Neurons/*drug effects/metabolism / Vehicle Emissions/*toxicity</t>
  </si>
  <si>
    <t>*Alzheimer / *BACE1 / *G-score / *GROMACS / *Hydroxyethylamine / *Molecular dynamics / *Population density / *Protonation state / *Reduced amide / *TMoLiC / *Tertiary carbinamine / Amyloid Precursor Protein Secretases/*chemistry / *Models, Molecular / *Protein Conformation / *Protons</t>
  </si>
  <si>
    <t>Amyloid Precursor Protein Secretases/*antagonists &amp; inhibitors/metabolism / Angelica/*chemistry / Aspartic Acid Endopeptidases/*antagonists &amp; inhibitors/metabolism / Cholinesterase Inhibitors/chemistry/isolation &amp; purification/*pharmacology / Coumarins/chemistry/isolation &amp; purification/*pharmacology / Enzyme Inhibitors/chemistry/isolation &amp; purification/*pharmacology / *Molecular Docking Simulation</t>
  </si>
  <si>
    <t>*Acetylcholinesterase / *Donepezil / *Hybridization / *Multi-target-directed ligands / *beta-Secretase / Amyloid Precursor Protein Secretases/*antagonists &amp; inhibitors/metabolism / Aspartic Acid Endopeptidases/*antagonists &amp; inhibitors/metabolism / Cholinesterase Inhibitors/chemical synthesis/chemistry/*pharmacology / Donepezil/chemical synthesis/chemistry/*pharmacology / *Drug Design</t>
  </si>
  <si>
    <t>Alzheimer Disease/*complications/*physiopathology / Amyloidosis/complications/*drug therapy / Biphenyl Compounds/*pharmacology/therapeutic use / Cognition/*drug effects / Lignans/*pharmacology/therapeutic use</t>
  </si>
  <si>
    <t>*Alzheimer disease / *BACE1 / *Bilivedin reductase-A / *Canine / *Dog / *Insulin resistance / Aging/*metabolism / Alzheimer Disease/*metabolism / Amyloid Precursor Protein Secretases/*metabolism / Amyloid beta-Protein Precursor/*metabolism / Aspartic Acid Endopeptidases/*metabolism / Brain/*metabolism / Oxidoreductases Acting on CH-CH Group Donors/*metabolism</t>
  </si>
  <si>
    <t>Amyloid Precursor Protein Secretases/*metabolism / Aspartic Acid Endopeptidases/*metabolism / Brain/growth &amp; development/*metabolism/pathology / Nerve Tissue Proteins/*metabolism / Niemann-Pick Disease, Type C/*metabolism/pathology</t>
  </si>
  <si>
    <t>Alzheimer Disease/*metabolism / Amyloid beta-Peptides/*metabolism / Peptide Fragments/*metabolism / RNA, Long Noncoding/*metabolism</t>
  </si>
  <si>
    <t>*Alzheimer's disease / *amyloid beta / *astrogliosis / *neuroinflammation / Alzheimer Disease/*metabolism/pathology / Amyloid beta-Protein Precursor/genetics/*metabolism / Astrocytes/*metabolism/pathology</t>
  </si>
  <si>
    <t>Alzheimer Disease/genetics/*therapy / Amyloid Precursor Protein Secretases/*antagonists &amp; inhibitors/genetics / Aspartic Acid Endopeptidases/*antagonists &amp; inhibitors/genetics / Blood-Brain Barrier/*metabolism / Drug Delivery Systems/*methods / Neurons/*metabolism / RNA, Small Interfering/*administration &amp; dosage/genetics</t>
  </si>
  <si>
    <t>Amyloid beta-Peptides/*metabolism / Plaque, Amyloid/*drug therapy / *Proteolysis / Vitamin D/administration &amp; dosage/pharmacology/*therapeutic use / Vitamins/administration &amp; dosage/pharmacology/*therapeutic use</t>
  </si>
  <si>
    <t>Acetylcholinesterase/*chemistry / Amyloid Precursor Protein Secretases/*antagonists &amp; inhibitors/chemistry / Butyrylcholinesterase/*chemistry / Cholinesterase Inhibitors/*chemistry / Glycosides/*chemistry / Pyrones/*chemistry</t>
  </si>
  <si>
    <t>Alzheimer Disease/*drug therapy/metabolism / Amyloid Precursor Protein Secretases/*antagonists &amp; inhibitors/metabolism / Aspartic Acid Endopeptidases/*antagonists &amp; inhibitors/metabolism / Enzyme Inhibitors/chemistry/*pharmacology / Glycogen Synthase Kinase 3 beta/*antagonists &amp; inhibitors/metabolism</t>
  </si>
  <si>
    <t>Alzheimer Disease/*drug therapy/metabolism / Cholinesterase Inhibitors/chemistry/*pharmacology / Neuroprotective Agents/chemistry/*pharmacology</t>
  </si>
  <si>
    <t>Alzheimer Disease/*drug therapy/*metabolism / Amyloidosis/*drug therapy/*metabolism / Biological Products/chemical synthesis/chemistry/*pharmacology / Polyphenols/chemical synthesis/chemistry/*pharmacology</t>
  </si>
  <si>
    <t>BACKGROUND: Alzheimer' s disease (AD) is the most common neurodegenerative disease, and accumulation of amyloid-beta is the initial process in AD. MicroRNAs (miRNAs) are widely known as key regulator of accumulation of amyloid-beta in AD. This study analyzed the potential e ff ects and possible internal mechanism of miR-340 on AD. METHODS: Expression of miR-340 in senescence accelerated mouse prone-8 (SAMP8) mouse and senescence accelerated mice/resistant-1 (SAMR1) mouse were evaluated by qRT-PCR (quantitative real-time polymerase chain reaction). Expression of beta-site amyloid precursor protein cleaving enzyme 1 (BACE1) was determined by qRT-PCR and western blot. The binding ability between miR-340 and BACE1 was verified by dualluciferase reporter assay. In vitro cell model of AD was established in human neuroblastoma SH-SY5Y cells transfected with Swedish mutant form of amyloid precursor protein (APPswe). The effect of miR-340 on accumulation of amyloid-beta was investigated by western blot analysis. Flow cytometry was conducted to detect cell apoptosis. RESULTS: MiR-340 was down-regulated in the hippocampus of AD model SAMP8 mouse compared to SAMR1 mouse, while BACE1 was up-regulated in SAMP8, suggesting a negative correlation between miR-340 and BACE1 in SAMP8 mouse. MiR-340 could directly bind with BACE1, and over-expression of miR-340 decreased expression of BACE1 in SH-SY5Y/APPswe cells. MiR-340 reduced accumulation of amyloid-beta and suppressed cell apoptosis through targeting BACE1 in SH-SY5Y/APPswe cells. CONCLUSION: MiR-340 was down-regulated in AD and educed accumulation of amyloid-betathrough targeting BACE1, suggesting a potential therapeutic target for AD.</t>
  </si>
  <si>
    <t>We have developed a robust quantitative structure-activity relationship (QSAR) model employing a dataset of 98 heterocycle compounds to identify structural features responsible for BACE1 (beta-secretase 1) enzyme inhibition. We have used only 2D descriptors for model development purpose thus avoiding the conformational complications arising due to 3D geometry considerations. Following the strict Organization for Economic Co-operation and Development (OECD) guidelines, we have developed models using stepwise regression analysis followed by the best subset selection, while the final model was developed by partial least squares regression technique. The model was validated using various internationally accepted stringent validation parameters. From the insights obtained from the developed model, we have concluded that heteroatoms (nitrogen, oxygen, etc.) present within to an aromatic nucleus and the structural features such as hydrophobic, ring aromatic and hydrogen bond acceptor/donor are responsible for the enhancement of the BACE1 enzyme inhibitory activity. Moreover, we have performed the pharmacophore modelling to unveil the structural requirements for the inhibitory activity against the BACE1 enzyme. Furthermore, molecular docking studies were carried out to understand the molecular interactions involved in binding, and the results are then correlated with the requisite structural features obtained from the QSAR and pharmacophore models.</t>
  </si>
  <si>
    <t>Alzheimer's disease (AD) is the leading cause of dementia, which characterized by toxic senile plaques is composed of amyloid-beta (Abeta). beta-site amyloid precursor protein-cleaving enzyme 1 (BACE1) is the rate-limiting protease in Abeta generation. Therefore, pharmacology BACE1 inhibition is one of the prime targets for potential treatment of AD. Curcumin, a yellow polyphenol derived from the rhizomes of the plant Curcuma longa Linn, has been reported to cross the blood-brain barrier and prevent Abeta aggregation in AD models. However, its neuroprotective mechanism is still unclear. In the present study, we find that curcumin markedly reduces Abeta levels in HEK293-APPswe cells. Our results show that curcumin inhibits BACE1 gene expression in SH-SY5Y cells at transcriptional and translational levels. Furthermore, we reveal that nuclear factor kappa B (NFkappaB) signaling is involved in the regulation of curcumin on BACE1. Interestingly, the estrogenicity of curcumin is found to partially contribute to its protective action. Our data show that curcumin activates estrogen receptor beta (ERbeta) selectively and the activation of ERbeta directly effects on the upstream factors of the NFkappaB signaling pathway. The above results indicate that curcumin reduces BACE1 expression through ERbeta and NFkappaB pathway, providing a novel mechanism for curcumin as a candidate for AD therapy.</t>
  </si>
  <si>
    <t>Despite the constant progress in the understanding of the etiopathogenesis of Alzheimer's disease (AD) over the last 50 years, just four long-standing drugs are currently used for AD therapy. This article reviews the analytical methodologies developed and applied in the last five years to address the early-stage tasks of the AD drug discovery process: the fast selection of active compounds (hits) and the comprehension of the ligand binding mechanism of the compound chosen to be the lead in the forthcoming development. The reviewed analytical methodologies face the most investigated pharmacological protein targets (amyloids, secretases, kinases, cholinesterases) and specific receptor- and enzyme-mediated effects in neurotransmission, neuroprotection and neurodegeneration. Some of these methodologies are noteworthy for their use in middle/high-throughput screening campaigns during hit selection (e.g. surface plasmon resonance biosensing, fluorescence resonance energy transfer assays), whereas some others (circular dichroism and nuclear magnetic resonance spectroscopies, ion mobility-mass spectrometry) can provide in-depth information about the structure, conformation and ligand binding properties of target proteins.</t>
  </si>
  <si>
    <t>Ageing and obesity have been shown to increase the risk of cognitive decline and Alzheimer's disease (AD). Besides, elevated glucocorticoid (GCs) levels cause metabolic stress and have been associated with the neurodegenerative process. Direct pieces of evidence link the reduction of GCs caused by the inhibition of 11beta-HSD type 1 (11beta-HSD1) with cognitive improvement. In the present study, we investigated the beneficial effects of 11beta-HSD1 inhibitor (i) RL-118 after high-fat diet (HFD) treatment in the senescence-accelerated mouse prone 8 (SAMP8). We found an improvement in glucose intolerance induced by HFD in mice treated with RL-118, a significant reduction in 11beta-HSD1 and glucocorticoid receptor (GR) protein levels. Furthermore, specific modifications in the FGF21 activation after treatment with 11beta-HSD1i, RL-118, which induced changes in SIRT1/PGC1alpha/AMPKalpha pathway, were found. Oxidative stress (OS) and reactive oxygen species (ROS), as well as inflammatory markers and microglial activation, were significantly diminished in HFD mice treated with 11beta-HSD1i. Remarkably, treatment with 11beta-HSD1i altered PERK pathway in both diet groups, increasing autophagy only in HFD mice group. After RL-118 treatment, a decrease in glycogen synthase kinase 3 (GSK3beta) activation, Tau hyperphosphorylation, BACE1 protein levels and the product beta-CTF were found. Increases in the non-amyloidogenic secretase ADAM10 protein levels and the product sAPPalpha were found in both treated mice, regardless of the diet. Consequently, beneficial effects on social behaviour and cognitive performance were found in treated mice. Thus, our results support the therapeutic strategy of selective 11beta-HSD1i for the treatment of age-related cognitive decline and AD.</t>
  </si>
  <si>
    <t>Alzheimer's disease (AD) is the most common age-related form of dementia, associated with deposition of intracellular neuronal tangles consisting primarily of hyperphosphorylated microtubule-associated protein tau (p-tau) and extracellular plaques primarily comprising amyloid- beta (Abeta) peptide. The p-tau tangle unit is a posttranslational modification of normal tau protein. Abeta is a neurotoxic peptide excised from the amyloid-beta precursor protein (APP) by beta-site APP-cleaving enzyme 1 (BACE1) and the gamma-secretase complex. MicroRNAs (miRNAs) are short, single-stranded RNAs that modulate protein expression as part of the RNA-induced silencing complex (RISC). We identified miR-298 as a repressor of APP, BACE1, and the two primary forms of Abeta (Abeta40 and Abeta42) in a primary human cell culture model. Further, we discovered a novel effect of miR-298 on posttranslational levels of two specific tau moieties. Notably, miR-298 significantly reduced levels of ~55 and 50 kDa forms of the tau protein without significant alterations of total tau or other forms. In vivo overexpression of human miR-298 resulted in nonsignificant reduction of APP, BACE1, and tau in mice. Moreover, we identified two miR-298 SNPs associated with higher cerebrospinal fluid (CSF) p-tau and lower CSF Abeta42 levels in a cohort of human AD patients. Finally, levels of miR-298 varied in postmortem human temporal lobe between AD patients and age-matched non-AD controls. Our results suggest that miR-298 may be a suitable target for AD therapy.</t>
  </si>
  <si>
    <t>A hallmark of Alzheimer's disease (AD) is the accumulation of amyloid-beta (Abeta), which correlates significantly with progressive cognitive deficits. Although photobiomodulation therapy (PBMT), as a novel noninvasive physiotherapy strategy, has been proposed to improve neuronal survival, decrease neuron loss, ameliorate dendritic atrophy, and provide overall AD improvement, it remains unknown whether and how this neuroprotective process affects Abeta levels. Here, we report that PBMT reduced Abeta production and plaque formation by shifting amyloid precursor protein (APP) processing toward the nonamyloidogenic pathway, thereby improving memory and cognitive ability in a mouse model of AD. More importantly, a pivotal protein, SIRT1, was involved in this process by specifically up-regulating ADAM10 and down-regulating BACE1, which is dependent on the cAMP/PKA pathway in APP/PS1 primary neurons and SH-SY5Y cells stably expressing human APP Swedish mutation (APPswe). We further found that the activity of the mitochondrial photoacceptor cytochrome c oxidase (CcO) was responsible for PBMT-induced activation of PKA and SIRT1. Together, our research suggests that PBMT as a viable therapeutic strategy has great potential value in improving cognitive ability and combatting AD.</t>
  </si>
  <si>
    <t>Alzheimer's disease (AD) is multi-factorial disorder characterized by impaired memory and cognition deficit. AD is characterized by impaired cholinergic transmission, extracellular amyloid beta deposits, neurofibrillary tangles and oxidative stress. A multi-target directed ligand (MTDL) approach is required to devise a therapeutic strategy against AD. In the present study, Asparagus racemosus aqueous extract was chosen, as it possess abundant medicinal properties including nootropic effect mentioned in ancient Ayurvedic texts. Moreover, its secondary metabolite sarsasapogenin (SRS) was also selected for this multi-target study for the very first time. The current study demonstrated that sarsasapogenin significantly inhibits key enzymes involved in pathogenesis of AD which are acetylcholinesterase (AChE), butyrylcholinesterase (BuChE), BACE1 and MAO-B in a concentration dependent manner. SRS also exhibited anti-amyloidogenic, anti-oxidant and neuroprotective effects by in vitro studies. The IC50 values of SRS is 9.9muM and 5.4muM for AChE and BuChE respectively. SRS also significantly inhibited Abeta42 fibrillization up to 68% at 40muM concentration as compared to control. TEM visualization showed Abeta aggregates as short and scattered fibril clearly indicating SRS significantly inhibited peptide nucleation and fibril formation. Furthermore, the SRS was found to exert neuroprotective effect on PC12 cells against Abeta42 and H2O2-mediated cytotoxicity. The cell survival was 62% and 69% against Abeta42 and H2O2-mediated cytotoxicity, respectively. SRS also inhibited monoaminoxidase-B (MAO-B) and BACE1 enzymes in concentration dependent manner. Molecular docking studies indicated that SRS binds to the catalytic sites of multiple targets (AChE, BuChE, Abeta42, BACE1, and MAO-B) in a significant manner that might having disease-modifying effects. Thus SRS is acting as suitable lead and can be utilised as MTDL compound for factors implicated in AD.</t>
  </si>
  <si>
    <t>Alzheimer's disease (AD) is an irreversible, progressive neurodegenerative brain disorder with no current cure. One of the important therapeutic approaches of AD is the inhibition of beta-site APP cleaving enzyme-1 (BACE1), which is involved in the rate-limiting step of the cleavage process of the amyloid precursor protein (APP) leading to the generation of the neurotoxic amyloid beta (Abeta) protein after the gamma-secretase completes its function. The produced insoluble Abeta aggregates lead to plaques deposition and neurodegeneration. BACE1 is, therefore, one of the attractive targets for the treatment of AD. This approach led to the development of potent BACE1 inhibitors, many of which were advanced to late stages in clinical trials. Nonetheless, the high failure rate of lead drug candidates targeting BACE1 brought to the forefront the need for finding new targets to uncover the mystery behind AD. In this review, we aim to discuss the most promising classes of BACE1 inhibitors with a description and analysis of their pharmacodynamic and pharmacokinetic parameters, with more focus on the lead drug candidates that reached late stages of clinical trials, such as MK8931, AZD-3293, JNJ-54861911, E2609, and CNP520. In addition, the manuscript discusses the safety concerns and insignificant physiological effects, which were highlighted for the most successful BACE1 inhibitors. Furthermore, the review demonstrates with increasing evidence that despite tremendous efforts and promising results conceived with BACE1 inhibitors, the latest studies suggest that their clinical use for treating Alzheimer's disease should be reconsidered. Finally, the review sheds light on alternative therapeutic options for targeting AD.</t>
  </si>
  <si>
    <t>Diabetes mellitus (DM) is increasingly recognized as a risk for developing of Alzheimer's disease (AD). Accordingly, it has been reported that melatonin level is disturbed in both DM and AD which indicates its involvement in the pathophysiology of these diseases. In this study, the neuroprotective activities and relevant mechanisms of melatonin were evaluated in diabetic rat model. Rats were subcutaneously injected with melatonin (10mg/kg) for 42 consecutive days. Single dose of streptozotocin (60mg/kg STZ) was intraperitoneally injected. Morris water maze, Western blot and immunohistochemistry analysis of proteins in the hippocampus were measured. We found that melatonin was effective in protecting against memory impairment and decreased formation of Abeta42 peptide and phosphorylated tau in the hippocampus of STZ-treated rats. Melatonin significantly restored the reduction in phospho-insulin receptor beta (p-IRbeta) and ameliorated the increase of inhibitory phosphorylation of insulin receptor substrate 1 (IRS1) in STZ-treated rats. Furthermore, it restored the phosphorylation of glycogen synthase kinase 3beta (GSK3beta), indicating a decreased activity of GSK3beta. Melatonin prevented amyloidogenic processing of beta-amyloid precursor protein (betaAPP) by significantly inhibited beta-site APP cleaving enzyme (BACE1), presenilin 1 (PS1), and beta-cleaved C-terminal fragment (C99). In conclusion, melatonin ameliorates memory deficits in STZ-induced hyperglycemia rats by restoring insulin signaling pathway which is independent of its effects on blood glucose and insulin levels. Thus, melatonin might be a therapeutic option for helping patients suffering from diabetes and contributed to Alzheimer's disease.</t>
  </si>
  <si>
    <t>Research has demonstrated that stress can exacerbate AD pathology in transgenic mouse models of AD. The purpose of the present studies was to extend this work by determining whether a social stressor, isolation stress, would increase the number of Abeta plaques in 5xFAD + transgenic mice in comparison to group-housed controls, and accelerate the onset of cognitive deficits in contextual fear-conditioning. Additionally, we aimed to determine whether the pathological impact of isolation stress could be prevented through exposure to exercise alone or to exercise and an enriched environment throughout the isolation period. Two-month-old 5xFAD + and 5xFAD- animals were isolated or group-housed for two and three months. An additional subset of 5xFAD + mice were housed in isolation, housed in isolation with an exercise wheel, or housed in isolation with an exercise wheel and an enriched environment. Both two and three months of isolation stress significantly increased the number of plaques in the hippocampus of 5xFAD + mice, and three months of isolation increased hippocampal BACE1 expression. Isolated animals also displayed a significant cognitive deficit in contextual fear-conditioning, independent of genotype. Furthermore, neither exercise nor an enriched environment were able to prevent these isolation-induced effects. Understanding how stress impacts the onset and progression of AD is critical, as many individuals endure significant stress over their lifespan, including prolonged social isolation, a societal trend likely to worsen with time.</t>
  </si>
  <si>
    <t>Processing of amyloid precursor protein (APP) by the beta-secretase BACE1 is the initial step of the amyloidogenic pathway to generate amyloid-beta (Abeta). Although newly synthesized BACE1 and APP are transported along the secretory pathway, it is not known whether BACE1 and APP share the same post-Golgi trafficking pathways or are partitioned into different transport routes. Here we demonstrate that BACE1 exits the Golgi in HeLa cells and primary neurons by a pathway distinct from the trafficking pathway for APP. By using the Retention Using Selective Hooks system, we show that BACE1 is transported from the trans-Golgi network to the plasma membrane in an AP-1- and Arf1/4-dependent manner. Subsequently, BACE1 is endocytosed to early and recycling endosomes. Perturbation of BACE1 post-Golgi trafficking results in an increase in BACE1 cleavage of APP and increased production of both Abeta40 and Abeta42. These findings reveal that Golgi exit of BACE1 and APP in primary neurons is tightly regulated, resulting in their segregation along different transport routes, which limits APP processing.</t>
  </si>
  <si>
    <t>Inhibition of BACE1 has become an important strategy in the quest for disease modifying agents to slow the progression of Alzheimer's disease. We previously reported the fragment-based discovery of LY2811376, the first BACE1 inhibitor reported to demonstrate robust reduction of human CSF Abeta in a Phase I clinical trial. We also reported on the discovery of LY2886721, a potent BACE1 inhibitor that reached phase 2 clinical trials. Herein we describe the preparation and structure activity relationships (SAR) of a series of BACE1 inhibitors utilizing trans-cyclopropyl moieties as conformational constraints. The design, details of the stereochemically complex organic synthesis, and biological activity of these BACE1 inhibitors is described.</t>
  </si>
  <si>
    <t>Machine learning approaches are widely used to evaluate ligand activities of chemical compounds toward potential target proteins. Especially, exploration of highly selective ligands is important for the development of new drugs with higher safety. One difficulty in constructing well-performing model predicting such a ligand activity is the absence of data on true negative ligand-protein interactions. In other words, in many cases we can access to plenty of information on ligands that bind to specific protein, but less or almost no information showing that compounds don't bind to proteins of interest. In this paper, we suggested an approach to comprehensively explore candidates for ligands specifically targeting toward proteins without using information on the true negative interaction. The approach consists of 4 steps: 1) constructing a model that distinguishes ligands for the target proteins of interest from those targeting proteins that cause off-target effects, by using graph convolution neural network (GCNN); 2) extracting feature vectors after convolution/pooling processes and mapping their principal components in two dimensions; 3) specifying regions with higher density for two ligand groups through kernel density estimation; and 4) investigating the distribution of compounds for exploration on the density map using the same classifier and decomposer. If compounds for exploration are located in higher-density regions of ligand compounds, these compounds can be regarded as having relatively high binding affinity to the major target or off-target proteins compared with other compounds. We applied the approach to the exploration of ligands for beta-site amyloid precursor protein [APP]-cleaving enzyme 1 (BACE1), a major target for Alzheimer Disease (AD), with less off-target effect toward cathepsin D. We demonstrated that the density region of BACE1 and cathepsin D ligands are well-divided, and a group of natural compounds as a target for exploration of new drug candidates also has significantly different distribution on the density map.</t>
  </si>
  <si>
    <t>Alzheimer's disease (AD) is a chronic progressive neurodegenerative disorder. However, its pathogenetic mechanism is still poorly understood. An increasing number of studies have evidenced the important role of long noncoding RNAs (lncRNAs) in AD. The aim of the current study was to investigate the effect and molecular mechanism of the lncRNA X-inactive specific transcript (XIST) in AD. Bilateral common carotid artery occlusion (2VO) was used to induce an AD model in mice. Hydrogen peroxide (H2 O2 ) was used to induce an AD model in N2a cells. The lncRNA XIST, miR-124, and BACE1 messenger RNA expression levels were detected by a real-time polymerase chain reaction. The BACE1 protein expression level was detected by western blot and immunofluorescence assay. The Abeta1-42 expression level was detected using an enzyme-linked immunosorbent assay kit. The expression level of lncRNA XIST was significantly upregulated in AD models, both in vivo and in vitro. Silencing of lncRNA XIST negatively regulated miR-124 and positively regulated BACE1 expression in N2a cells, which is attenuated by cotransfection of anti-miR-124 oligodeoxyribonucleotide (AMO-124). Silencing of lncRNA XIST reversed the effect of H2 O2 on miR-124, BACE1, and Abeta1-42 expression in N2a cells, which was reversed by cotransfection of AMO-124. Silencing of lncRNA XIST attenuated AD-related BACE1 alteration through miR-124. LncRNA XIST may be a new potential target for the treatment of AD.</t>
  </si>
  <si>
    <t>Accumulating articles reported that berberine (Ber) played a neuroprotective role in Alzheimer's disease (AD). Long noncoding RNAs (lncRNAs) have been identified as biomarkers and therapeutic targets of AD. However, the precise mechanism by which lncRNA beta-amyloid cleaving enzyme 1 antisense RNA (BACE1-AS)regulates the progression of AD remains largely unknown. HPN and SK-N-SH cells treated with amyloid beta 25-35 (Abeta25-35) were regarded as AD model in vitro. Cell survival rate was measured by 3-(4,5-dimethylthiazol-2-yl)-2,5-diphenyltetrazolium bromide (MTT) assay. Lactate dehydrogenase (LDH) cytotoxicity assay was conducted to detect the cytotoxicity of neuronal cells. Flow cytometry was performed to determine the intracellular concentration of Ca(2+), reactive oxygen species (ROS) and apoptosis of neuronal cells. Western blot assay was carried out to detect the apoptosis-related proteins of neuronal cells. The abundance of lncRNA BACE1-AS and miR-132-3p was measured by quantitative real time polymerase chain reaction (qRT-PCR). The binding sites between miR-132-3p and BACE1-AS were predicted by Starbase, and the combination was confirmed by dual-luciferase reporter assay. We found that Ber alleviated Abeta25-35 induced neuronal injury in AD model, especially in high concentration Ber group. The enrichment of BACE1-AS was positively regulated by Abeta25-35 and was inversely modulated by Ber in neuronal cells. The interference of BACE1-AS alleviated the neuronal damage of AD model. miR-132-3p was a direct target of lncRNA BACE1-AS in HEK293T cells, and it was negatively regulated by BACE1-AS in neuronal cells. BACE1-AS accumulation reversed the protective effect of miR-132-3p overexpression on AD model. Ber treatment and BACE1-AS intervention recovered the viability of AD model. Ber up-regulated the level of miR-132-3p via BACE1-AS in SK-N-SH and HPN neuronal cells. in conclucsion, Ber protected neuronal cells against Abeta25-35 at least partly through BACE1-AS/miR-132-3p axis. The combined therapy of Ber treatment with BACE1-AS depletion might provide new insight into AD treatment.</t>
  </si>
  <si>
    <t>Diabetic rats display cognition impairments accompanied by activation of NF-kappaB signalling and increased Abeta expression. Ghrelin has been suggested to improve cognition in diabetic rats. In this study, we investigated the role of ghrelin on cognition and NF-kappaB mediated Abeta production in diabetic rats. A diabetic rat model was established with streptozotocin (STZ) injection, and diabetic rats were intracerebroventricularly administered with ghrelin or (D-lys3)-GHRP-6 (DG). Our results showed that diabetic rats had cognition impairment in the Morris water maze test, accompanied by the higher expression of Abeta in the hippocampus. Western blot analysis showed that diabetic rats exhibited significantly decreased levels of GHSR-1a and protein phosphatase 1 (PP1) in the hippocampus and increased activation of the IKK/NF-kappaB/BACE1 pathway. Chronic ghrelin administration upregulated hippocampal PP1 expression, suppressed IKK/NF-kappaB/BACE1 mediated Abeta production, and improved cognition in STZ-induced diabetic rats. These effects were reversed by DG. Then, primary rat hippocampal neurons were isolated and treated with high glucose, followed by Ghrelin and DG, PP1 or IKK. Similar to the in vivo results, high glucose suppressed the expression levels of GHSR-1a and PP1, activated the IKK/NF-kappaB/BACE1 pathway, increased Abeta production. Ghrelin suppressed IKK/NF-kappaB/BACE1 induced Abeta production. This improvement was reversed by DG and a PP1 antagonist and was enhanced by the IKK antagonist. Our findings indicated that chronic ghrelin administration can suppress IKK/NF-kappaB/BACE1 mediated Abeta production in primary neurons with high glucose treatment and improve the cognition via PP1 upregulation in diabetic rats.</t>
  </si>
  <si>
    <t>A molecular imaging probe to fluorescently image the beta-site of the amyloid precursor protein (APP) cleaving enzyme 1 (BACE1) and cathepsin D (CatD) enzymes associated with Alzheimer's disease (AD) was designed and synthesized. This imaging probe was built upon iron oxide nanoparticles (cross-linked dextran iron oxide nanoparticles, or CLIO). Peptide substrates containing a terminal near-infrared fluorochrome (fluorophore emitting at 775 nm for CatD or fluorophore emitting at 669 nm for BACE1) were conjugated to the CLIO nanoparticles. The CatD substrate contained a phenylalanine-phenylalanine cleavage site more specific to CatD than BACE1. The BACE1 substrate contained the sequence surrounding the leucine-asparagine cleavage site of the BACE1 found in the Swedish mutation of APP, which is more specific to BACE1 than CatD. These fluorescently-labeled peptide substrates were then conjugated to the nanoparticle. The nanoparticle probes were purified by gel filtration, and their fluorescence intensities were determined using a fluorescence plate reader. The CatD peptide substrate demonstrated a 15.5-fold increase in fluorescence when incubated with purified CatD enzyme, and the BACE1 substrate exhibited a 31.5-fold increase in fluorescence when incubated with purified BACE1 enzyme. Probe specificity was also demonstrated in the human H4 neuroglioma cells and the H4 cells stably transfected with BACE1 in which the probe monitored enzymatic cleavage. In the H4 and H4-BACE1 cells, BACE1 and active CatD activity increased, an occurrence that was reflected in enzyme expression levels as determined by immunoblotting. These results demonstrate the applicability of this probe for detecting potential Alzheimer's enzyme biomarkers.</t>
  </si>
  <si>
    <t>Alzheimer's disease (AD) is the most common type of senile dementia. A number of factors have been proposed regarding pathology of AD, such as presence of beta-amyloid, and cholinergic and oxidative stress. SAK3 (ethyl 8'-methyl-2',5-dioxo-2-piperidin-1-ylspiro[cyclopentene-3,3'-imidazo[1,2-a]pyridi ne]-1-carboxylate) reduces beta-amyloid deposition and improves cognitive functions in amyloid precursor protein knock-in mice. Scopolamine is used to induce in cell lines a cholinergic deficit that mimics AD. In order to evaluate the possible neuroprotective properties of SAK3, human neuroblastoma SH-SY5Y cells were pretreated with the compound (25-100 nM) and further incubated in the presence of scopolamine (2 mM). SAK3 inhibited scopolamine-induced cellular apoptosis (morphologically and by determination of pro- and anti-apoptotic factor levels), increase in ROS levels, decrease in choline acetyltransferase level, phosphorylation of NF-kappaB, activation of Akt, JNK and p38 intracellular signaling pathways, and elevation of proinflammatory cytokines IL-1beta and IL-6, but not enhanced level of beta-site amyloid precursor protein cleaving enzyme 1 (BACE1). These results indicate SAK3 possessed protective properties against cholinergic deficit associated with anti-oxidant, anti-apoptotic and anti-inflammatory activities, suggesting that SAK3 might be a potential agent in the development of AD drug therapeutics.</t>
  </si>
  <si>
    <t>BACKGROUND: Pesticide residues have contaminated our environment and nutrition over the last century. Although these compounds are present at very low concentrations, their long-term effects on human health is of concern. The link between pesticide residues and Alzheimer's disease is not clear and difficult to establish. To date, no in vivo experiments have yet modeled the impact of this chronic contamination on neurodegenerative disorders. OBJECTIVES: We investigated the impact of fungicide residues on the pathological markers of Alzheimer's disease in a transgenic mouse model. METHODS: Transgenic (J20, hAPPSw/Ind) mice were chronically exposed to a cocktail of residues of cyprodinil, mepanipyrim, and pyrimethanil at 0.1mug/L in their drinking water for 9 months. We assessed the effects of fungicide residues on the pathological markers of the disease including Abeta aggregates, neuroinflammation, and neuronal loss. Then, we studied the dynamics of Abeta aggregation in vivo via a longitudinal study using two-photon microscopy. Finally, we investigated the molecular mechanisms involved in the production and clearance of Abeta peptides. RESULTS: We found that a chronic exposure to three fungicide residues exacerbated aggregation, microgliosis, and neuronal loss. These fungicides also increased vascular amyloid aggregates reminiscent of cerebral amyloid angiopathy between 6 and 9 months of treatment. The mechanism of action revealed that fungicides promoted Abeta peptide fibril formation in vitro and involved an in vivo overexpression of the levels of the beta-secretase-cleaving enzyme (BACE1) combined with impairment of Abeta clearance through neprylisin (NEP). CONCLUSIONS: Chronic exposure of the J20 mouse model of Alzheimer's disease to a cocktail of fungicides, at the regulatory concentration allowed in tap water (0.1mug/L), strengthened the preexisting pathological markers: neuroinflammation, Abeta aggregation, and APP beta-processing. We hypothesize prevention strategies toward pesticide long-term exposure may be an alternative to counterbalance the lack of treatment and to slow down the worldwide Alzheimer's epidemic. https://doi.org/10.1289/EHP5550.</t>
  </si>
  <si>
    <t>Objectives: Amyloid plaques are the most important pathological hallmarks of Alzheimer's disease. The deposition of amyloid plaques will cause ER Stress. Activating Transcription Factor 6(ATF6) is a sensor of ER Stress. However, the role of ATF6 in Alzheimer's disease has not been reported yet.Methods: The levels of beta-site APP-cleaving enzyme 1 (BACE1) and Abeta1-42 were detected by Western blot, ELISA and Thioflavin S staining. Y maze and Morris water maze tests were used to detect the learning and memory functions. Dual luciferase assay was used to test the promoter activity of BACE1 and ADAM17.Results: In our study, we found that the expression of ATF6 was reduced in APPswe/PSNdE9 (APP/PS1) Alzheimer's disease model mice compared with wild type mice. Furthermore, in LN229 cell, we found that ATF6 reduced the expression of full length amyloid precursor protein (APP) in protein level. At the same time, the overexpression of ATF6 strikingly reduced the level of Abeta1-42. Interestingly, ATF6 also downregulated the promoter activity of BACE1. And some behavioral experiments like Y maze and Morris water maze test indicated that ATF6 could protect retention of spatial memory in APP/PS1 mice.Conclusion: Our findings indicated that ATF6 rescued the amyloid pathology by downregulating BACE1. Therefore, we suggest that ATF6 could be a potential hub for targeting treatment of the Alzheimer's disease.</t>
  </si>
  <si>
    <t>BACKGROUND AND PURPOSE: Alzheimer's disease (AD) is a multi-factorial condition that leads to cognitive decline and represents a major global health challenge in ageing populations. The lack of effective AD therapeutics led us to develop multi-functional nicotinoyl hydrazones to target multiple pathological AD hallmarks. EXPERIMENTAL APPROACH: We synthesised 20 novel multi-functional agents based on the nicotinoyl hydrazone scaffold, which acts as a metal chelator and a lipophilic delivery vehicle to donate a NAD(+) precursor to cells, in order to target metal-dyshomeostasis, oxidative stress, beta-amyloid (Abeta)-aggregation and a decrease in the NAD(+) /NADH ratio. KEY RESULTS: Our studies revealed 6-methoxysalicylaldehyde nicotinoyl hydrazone (SNH6) as the most promising compound that demonstrated: (1) low cytotoxicity; (2) potent iron (Fe)-chelation efficacy; (3) significant inhibition of copper-mediated Abeta aggregation; (4) oxidative stress alleviation; (5) effective donation of NAD(+) to NAD-dependent metabolic processes (PARP and sirtuin activity) and enhanced cellular NAD(+) /NADH ratios, as well as significantly increased median C. elegans lifespan (to 1.46-fold of the control); (6) partially decreased BACE1 expression, resulting in significantly lower soluble amyloid precursor protein-beta (sAPPbeta) and Abeta1-40 levels; and (7) favourable blood-brain barrier-permeation properties. Structure-activity relationships demonstrated the ability of our nicotinoyl hydrazones to increase NAD(+) was dependent on the electron-withdrawing or -donating substituents on the aldehyde- or ketone-derived moiety. Aldehyde-derived hydrazones containing the ONO-donor set and electron-donating groups were required for NAD(+) -donation and low cytotoxicity. CONCLUSION AND IMPLICATIONS: This study highlighted the potential of nicotinoyl hydrazones, particularly SNH6, to act as multi-functional therapeutics and delivery vehicles for NAD(+) -precursors for AD treatment.</t>
  </si>
  <si>
    <t>The amyloid-beta (Abeta) peptide, the primary constituent of amyloid plaques found in Alzheimer's disease (AD) brains, is derived from sequential proteolytic processing of the Amyloid Precursor Protein (APP). However, the contribution of different cell types to Abeta deposition has not yet been examined in an in vivo, non-overexpression system. Here, we show that endogenous APP is highly expressed in a heterogeneous subset of GABAergic interneurons throughout various laminae of the hippocampus, suggesting that these cells may have a profound contribution to AD plaque pathology. We then characterized the laminar distribution of amyloid burden in the hippocampus of an APP knock-in mouse model of AD. To examine the contribution of GABAergic interneurons to plaque pathology, we blocked Abeta production specifically in these cells using a cell type-specific knock-out of BACE1. We found that during early stages of plaque deposition, interneurons contribute to approximately 30% of the total plaque load in the hippocampus. The greatest contribution to plaque load (75%) occurs in the stratum pyramidale of CA1, where plaques in human AD cases are most prevalent and where pyramidal cell bodies and synaptic boutons from perisomatic-targeting interneurons are located. These findings reveal a crucial role of GABAergic interneurons in the pathology of AD. Our study also highlights the necessity of using APP knock-in models to correctly evaluate the cellular contribution to amyloid burden since APP overexpressing transgenic models drive expression in cell types according to the promoter and integration site and not according to physiologically relevant expression mechanisms.</t>
  </si>
  <si>
    <t>Accumulation of amyloid beta (Abeta) peptide, inflammation, and oxidative stress contribute to Alzheimer's disease (AD) and trigger complex pathogenesis. The ketone body beta-hydroxybutyrate (BHBA) is an endogenous metabolic intermediate that protects against stroke and neurodegenerative diseases, but the underlying mechanisms are unclear. The present study aims to elucidate the protective effects of BHBA in the early stage of AD model and investigate the underlying molecular mechanisms. Three-and-half-month-old double-transgenic mice (5XFAD) overexpressing beta-amyloid precursor protein (APP) and presenilin-1 (PS1) were used as the AD model. The 5XFAD mice received 1.5 mmol/kg/d BHBA subcutaneously for 28 days. Morris water maze test, nest construction, and passive avoidance experiments were performed to assess the therapeutic effects on AD prevention in vivo, and brain pathology of 5XFAD mice including amyloid plaque deposition and microglia activation were assessed. Gene expression profiles in the cortexes of 5XFAD- and BHBA-treated 5XFAD mice were performed with high-throughput sequencing and bioinformatic analysis. Mouse HT22 cells were treated with 2 mM BHBA to explore its in vitro protective effects of BHBA on hippocampal neurons against Abeta oligomer toxicity, ATP production, ROS generation, and mitochondrial aerobic respiratory function. APP, BACE1, and neprilysin (NEP) expression levels were evaluated in HT22 cells following treatment with BHBA by measuring the presence or absence of G protein-coupled receptor 109A (GPR109A). BHBA improved cognitive function of 5XFAD mice in Morris water maze test, nesting construction and passive avoidance experiments, and attenuated Abeta accumulation and microglia overactivation in the brain. BHBA also enhanced mitochondrial respiratory function of hippocampal neurons and protected it from Abeta toxicity. The enzymes, APP and NEP were regulated by BHBA via G-protein-coupled receptor 109A (GPR109A). Furthermore, RNA sequencing revealed that BHBA-regulated genes mainly annotated in aging, immune system, nervous system, and neurodegenerative diseases. Our data suggested that BHBA confers protection against the AD-like pathological events in the AD mouse model by targeting multiple aspects of AD and it may become a promising candidate for the prevention and treatment of AD.</t>
  </si>
  <si>
    <t>The macrolide caniferolide A was isolated from extracts of a culture of the marine-derived actinomycete Streptomyces caniferus, and its ability to ameliorate Alzheimer's disease (AD) hallmarks was determined. The compound reduced neuroinflammatory markers in BV2 microglial cells activated with lipopolysaccharide (LPS), being able to block NFkappaB-p65 translocation to the nucleus and to activate the Nrf2 pathway. It also produced a decrease in pro-inflammatory cytokines (IL-1beta, IL-6, and TNF-alpha), reactive oxygen species (ROS) and nitric oxide release and inhibited iNOS, JNK, and p38 activities. Moreover, the compound blocked BACE1 activity and attenuated Abeta-activation of microglia by drastically diminishing ROS levels. The phosphorylated state of the tau protein was evaluated in SH-SY5Y tau441 cells. Caniferolide A reduced Thr212 and Ser214 phosphorylation by targeting p38 and JNK MAPK kinases. On the other side, the antioxidant properties of the macrolide were determined in an oxidative stress model with SH-SY5Y cells treated with H2O2. The compound diminished ROS levels and increased cell viability and GSH content by activating the nuclear factor Nrf2. Finally, the neuroprotective ability of the compound was confirmed in two trans-well coculture systems with activated BV2 cells (both with LPS and Abeta) and wild type and transfected SH-SY5Y cells. The addition of caniferolide A to microglial cells produced a significant increase in the survival of neuroblastoma in both cases. These results indicate that the compound is able to target many pathological markers of AD, suggesting that caniferolide A could be an interesting drug lead for a polypharmacological approach to the illness.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</si>
  <si>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</si>
  <si>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Ultraviolet (UV) irradiation affects neuronal structures of the skin and accelerates skin aging. Cytokine cascades in keratinocytes after UV irradiation may result in a paracrine inhibitory effect on nerve cells. The purpose of the present study was to determine the direct effect of cytokines induced by UV radiation on nerve cells in terms of neuronal senescence. Our group performed a preliminary study to determine cytokines induced in UV-irradiated keratinocytes. Among 40 cytokines studied, granulocyte-macrophage colony-stimulating factor (GM-CSF) was increased 4-fold in inflammation antibody array. The GM-CSF was added to cultured human neuroblastoma cells. To evaluate the effect of cellular senescence, the authors performed real-time polymerase chain reaction (RT-PCR), western blot, immunocytochemical, and phase-contrast microscopic evaluations. Expression levels of matrix metallopeptidase-9 (MMP-9), nuclear factor kappa-light-chain-enhancer of activated B cells 1 (NF-kappaB1), inducible nitric oxide synthase (iNOS), and interleukin beta1 (IL-beta1) were assessed by RT-PCR. Expression levels of AAP and beta-site amyloid precursor protein cleaving enzyme 1 (BACE1) related to formation of beta-amyloid were evaluated by western blot analysis. Expression levels of MMP-9, NF-kappaB1, iNOS, and IL-beta1 after treatment with GM-CSF were significantly higher than those in the control group. Enhanced expression of AAP and BACE1 was also observed in the treatment group. Thus, GM-CSF might have a provocative effect on nerve cells in terms of neuronal senescence.</t>
  </si>
  <si>
    <t>BACKGROUND: Epidemiologic studies strongly suggest that the pathophysiology of late-onset Alzheimer disease (AD) versus early-onset AD has environmental rather than genetic causes, thus revealing potentially novel therapeutic targets to limit disease progression. Several studies supporting the "pathogen hypothesis" of AD demonstrate a strong association between pathogens and the production of beta-amyloid, the pathologic hallmark of AD. Although the mechanism of pathogen-induced neurodegeneration of AD remains unclear, astrocytes, a key player of the CNS innate immune response and producer/metabolizer of beta-amyloid, have been implicated. We hypothesized that Chlamydia pneumoniae infection of human astrocytes alters the expression of the amyloid precursor protein (APP)-processing secretases, ADAM10, BACE1, and PSEN1, to promote beta-amyloid formation. Utilizing immunofluorescent microscopy, molecular, and biochemical approaches, these studies explore the role of an intracellular respiratory pathogen, Chlamydia pneumoniae, as an environmental trigger for AD pathology. Human astrocytoma cells in vitro were infected with Chlamydia pneumoniae over the course of 6-72 h. The gene and protein expression, as well as the enzymatic activity of non-amyloidogenic (ADAM10), and pro-amyloidogenic (BACE1 and PSEN1) secretases were qualitatively and quantitatively assessed. In addition, the formation of toxic amyloid products as an outcome of pro-amyloidogenic APP processing was evaluated through various modalities. RESULTS: Chlamydia pneumoniae infection of human astrocytoma cells promoted the transcriptional upregulation of numerous genes implicated in host neuroinflammation, lipid homeostasis, microtubule function, and APP processing. Relative to that of uninfected astrocytes, BACE1 and PSEN1 protein levels were enhanced by nearly twofold at 48-72 h post-Chlamydia pneumoniae infection. The processing of APP in Chlamydia pneumoniae-infected astrocytes favors the pro-amyloidogenic pathway, as demonstrated by an increase in enzymatic activity of BACE1, while that of ADAM10 was decreased. Fluorescence intensity of beta-amyloid and ELISA-quantified levels of soluble-APP by products revealed temporally similar increases, confirming a BACE1/PSEN1-mediated processing of APP. CONCLUSIONS: Our findings suggest that Chlamydia pneumoniae infection of human astrocytes promotes the pro-amyloidogenic pathway of APP processing through the upregulation of expression and activity of beta-secretase, upregulated expression of gamma-secretase, and decreased activity of alpha-secretase. These effects of astrocyte infection provide evidence for a direct link between Chlamydia pneumoniae and AD pathology.</t>
  </si>
  <si>
    <t>beta-secretase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</si>
  <si>
    <t>Biological sex exerts distinct influences on brain levels of the beta-amyloid (Abeta) peptide in both clinical depression and Alzheimer disease (AD), yet studies in animal models focus primarily on males. We examined behavioral 'despair'/depression (using the tail-suspension test) and memory (using the novel object recognition task) in J20 (hAPPSwe/Ind) mice. Three month-old male (but not female) J20 mice exhibited less despair-like behavior, but more evidence of cognitive deficits. In young J20 mice, only soluble Abeta peptides -primarily Abeta(1-40)- were detected. There was no evidence of an effect on despair-like behavior in the six month-old J20 mice, although cognitive deficits were now evident in both sexes, and coincided with a greater proportion of the neurotoxic Abeta(1-42) species (in soluble as well as insoluble fractions). This age-dependent shift in Abeta peptide profile coincided with reduced expression of glycosylated species of ADAM-10 (alpha-secretase) and BACE1 (beta-secretase), and an increased co-immunoprecipitation of presenilin-1 with nicastrin (components of the gamma-secretase complex). Sex-dependent changes in depression-related monoaminergic, e.g. serotonin and dopamine (but not noradrenaline), systems were evident already in young J20 mice. It is critical to acknowledge that sex-dependent APP-related phenotypes might differentially influence modifiable depression-related monoaminergic signalling at some of the earliest pathological stages of clinical AD.</t>
  </si>
  <si>
    <t>Alzheimer's disease (AD), the most common cause of age-dependent dementia, is one of the most significant healthcare problems worldwide. Aggravating this situation, drugs that are currently US Food and Drug Administration (FDA)-approved for AD treatment do not prevent or delay disease progression. Therefore, developing effective therapies for AD patients is of critical urgency. Human genetic and clinical studies over the past three decades have indicated that abnormal generation or accumulation of amyloid-beta (Abeta) peptides is a likely culprit in AD pathogenesis. Abeta is generated from amyloid precursor protein (APP) via proteolytic cleavage by beta-site APP cleaving enzyme 1 (BACE1) (memapsin 2, beta-secretase, Asp 2 protease) and gamma-secretase. Mice deficient in BACE1 show abrogated production of Abeta. Therefore, pharmacological inhibition of BACE1 is being intensively pursued as a therapeutic approach to treat AD patients. Recent setbacks in clinical trials with BACE1 inhibitors have highlighted the critical importance of understanding how to properly inhibit BACE1 to treat AD patients. This review summarizes the recent studies on the role of BACE1 in synaptic functions as well as our views on BACE1 inhibition as an effective AD treatment.</t>
  </si>
  <si>
    <t>The presence of senile plaques in the gray matter of the brain is one of the major pathologic features of Alzheimer's disease (AD), and amyloid-beta (Abeta) is the main component of extracellular deposits of the senile plaques. Abeta derives from amyloid-beta precursor protein (AbetaPP) cleaved by beta-secretase (BACE1) and gamma-secretase, and the abnormal cleavage of AbetaPP is an important event leading to overproduction and aggregation of Abeta species. After translation, AbetaPP undergoes post-translational modifications (PTMs) including glycosylation and phosphorylation in the endoplasmic reticulum (ER) and Golgi apparatus, and these modifications play an important role in regulating the cleavage of this protein. In this Review, we summarize research progress on the modification of glycosylation, especially O-GlcNAcylation and mucin-type O-linked glycosylation (also known as O-GalNAcylation), on the regulation of AbetaPP cleavage and on the influence of AbetaPP's glycosylation in the pathogenesis of AD.</t>
  </si>
  <si>
    <t>Aggregation of the amyloid-beta (Abeta) peptide into plaques is believed to play a crucial role in Alzheimer's disease. Amyloid plaques consist of fibrils of full length Abeta peptides as well as N-terminally truncated species. beta-Site amyloid precursor protein-cleaving enzyme (BACE1) cleaves amyloid precursor protein in the first step in Abeta peptide production and is an attractive therapeutic target to limit Abeta generation. Inhibition of BACE1, however, induces a unique pattern of Abeta peptides with increased levels of N-terminally truncated Abeta peptides starting at position 5 (Abeta5-X), indicating that these peptides are generated through a BACE1-independent pathway. Here we elucidate the aggregation mechanism of Abeta5-42 and its influence on full-length Abeta42. We find that, compared to Abeta42, Abeta5-42 is more aggregation prone and displays enhanced nucleation rates. Abeta5-42 oligomers cause nonspecific membrane disruption to similar extent as Abeta42 but appear at earlier time points in the aggregation reaction. Noteworthy, this implies similar toxicity of Abeta42 and Abeta5-42 and the toxic species are generated faster by Abeta5-42. The increased rate of secondary nucleation on the surface of existing fibrils originates from a higher affinity of Abeta5-42 monomers for fibrils, as compared to Abeta42: an effect that may be related to the reduced net charge of Abeta5-42. Moreover, Abeta5-42 and Abeta42 peptides coaggregate into heteromolecular fibrils and either species can elongate existing Abeta42 or Abeta5-42 fibrils but Abeta42 fibrils are more catalytic than Abeta5-42 fibrils. Our findings highlight the importance of the N-terminus for surface-catalyzed nucleation and thus the production of toxic oligomers.</t>
  </si>
  <si>
    <t>Mesenchymal stem cell transplantation can regulate neuroinflammation and treat Alzheimer's disease (AD), but its effect is attenuated by in vitro expansion. To solve this problem, we used tanshinone IIA (TIIA)-incubated mesenchymal stem cells (MSCs) to treat neuroinflammation caused by amyloid beta-protein (Abeta). Here, we demonstrated that behavioral performance was rescued in rats receiving an intracerebroventricular injection of TIIA-incubated MSCs (TIIA-MSCs), and the TIIA-MSCs protected against neurotoxicity in the rat hippocampus by suppressing Abeta25-35-induced neuroinflammation. The levels of interleukin-1 (IL-1), IL-4, IL-6, IL-10 and tumor necrosis factor alpha (TNF-alpha) in Abeta25-35-induced rats were attenuated by TIIA-MSCs treatment, and IL-6 was the key difference between the TIIA-MSCs and MSCs groups. Furthermore, TIIA-MSCs reduced Abeta production-related mRNA (BACE1 and PS1) expression but had no significant effect on clearance (AMDM10). TIIA-MSCs also had the same effects on the protein levels. For the first time, we found that TIIA-MSCs have greater neuroprotective effects and prevent toxic protein production better than MSCs. These effects are related to Abeta modulation via downregulated BACE1 expression that promotes the survival of hippocampal neurons, as well as regulates neuroinflammatory-associated cytokines. These results provide support for the clinical application of MSCs, which will bring new hope for the treatment of AD.</t>
  </si>
  <si>
    <t>The pathogenesis of Alzheimer's disease (AD) is characterized by overproduction, impaired clearance, and deposition of amyloid-beta peptides (Abeta) and connected to cholesterol homeostasis. Since the blood-brain barrier (BBB) is involved in these processes, we investigated effects of the retinoid X receptor agonist, bexarotene (Bex), and the peroxisome proliferator-activated receptor alpha agonist and antioxidant, astaxanthin (Asx), on pathways of cellular cholesterol metabolism, amyloid precursor protein processing/Abeta production and transfer at the BBB in vitro using primary porcine brain capillary endothelial cells (pBCEC), and in 3xTg AD mice. Asx/Bex downregulated transcription/activity of amyloidogenic BACE1 and reduced Abeta oligomers and ~80kDa intracellular 6E10-reactive APP/Abeta species, while upregulating non-amyloidogenic ADAM10 and soluble (s)APPalpha production in pBCEC. Asx/Bex enhanced Abeta clearance to the apical/plasma compartment of the in vitro BBB model. Asx/Bex increased expression levels of ABCA1, LRP1, and/or APOA-I. Asx/Bex promoted cholesterol efflux, partly via PPARalpha/RXR activation, while cholesterol biosynthesis/esterification was suppressed. Silencing of LRP-1 or inhibition of ABCA1 by probucol reversed Asx/Bex-mediated effects on levels of APP/Abeta species in pBCEC. Murine (m)BCEC isolated from 3xTg AD mice treated with Bex revealed elevated expression of APOE and ABCA1. Asx/Bex reduced BACE1 and increased LRP-1 expression in mBCEC from 3xTg AD mice when compared to vehicle-treated or non-Tg treated mice. In parallel, Asx/Bex reduced levels of Abeta oligomers in mBCEC and Abeta species in brain soluble and insoluble fractions of 3xTg AD mice. Our results suggest that both agonists exert beneficial effects at the BBB by balancing cholesterol homeostasis and enhancing clearance of Abeta from cerebrovascular endothelial cells.</t>
  </si>
  <si>
    <t>The multitarget-directed strategy offers an effective and promising paradigm to treat the complex neurodegenerative disorder, such as Alzheimer's disease (AD). Herein, a series of N-benzylpiperidine analogs (17-31 and 32-46) were designed and synthesized as multi-functional inhibitors of acetylcholinesterase (AChE) and beta-secretase-1 (BACE-1) with moderate to excellent inhibitory activities. Among the tested inhibitors, 25, 26, 40, and 41 presented the most significant and balanced inhibition against both the targets. Compounds 40 and 41 exhibited high brain permeability in the PAMPA-BBB assay, significant displacement of propidium iodide from the peripheral anionic site (PAS) of AChE, and were devoid of neurotoxicity towards SH-SY5Y neuroblastoma cell lines up to the maximum tested concentration of 80muM. Meanwhile, both these compounds inhibited self- and AChE-induced Abeta aggregation in thioflavin T assay, which was also re-affirmed by morphological characterization of Abeta aggregates using atomic force microscopy (AFM). Moreover, 40 and 41 ameliorated the scopolamine-induced cognitive impairment in elevated plus and Y-maze experiments. Ex vivo and biochemical analysis established the brain AChE inhibitory potential and antioxidant properties of these compounds. Further, improvement in Abeta1-42-induced cognitive impairment was also observed by compound 41 in the Morris water maze experiment with significant oral absorption characteristics ascertained by the pharmacokinetic studies.</t>
  </si>
  <si>
    <t>BACKGROUND: Alzheimer's Disease (AD), a multifaceted disorder, involves complex pathophysiology and plethora of protein-protein interactions. Thus such interactions can be exploited to develop anti-AD drugs. OBJECTIVE: The interaction of dynamin-related protein 1, cellular prion protein, phosphoprotein phosphatase 2A and Mint 2 with amyloid beta, etc., studied recently, may have critical role in progression of the disease. Our objective has been to review such studies and their implications in design and development of drugs against the Alzheimer's disease. METHODS: Such studies have been reviewed and critically assessed. RESULTS: Review has led to show how such studies are useful to develop anti-AD drugs. CONCLUSION: There are several PPIs which are current topics of research including Drp1, Abeta interactions with various targets including PrPC, Fyn kinase, NMDAR and mGluR5 and interaction of Mint2 with PDZ domain, etc., and thus have potential role in neurodegeneration and AD. Finally, the multi-targeted approach in AD may be fruitful and opens a new vista for identification and targeting of PPIs in various cellular pathways to find a cure for the disease.</t>
  </si>
  <si>
    <t>The convergence between amyloid precursor protein (APP) and its beta-secretase beta-site APP cleaving enzyme 1 (BACE1) is a prerequisite for the generation of beta-amyloid peptide, a key pathogenic agent for Alzheimer's disease. Yet the underlying molecular mechanisms regulating their convergence remain unclear. Here, we show that the polarity protein partitioning-defective 3 (Par3) regulates the polarized convergence between APP and BACE1 in hippocampal neurons. Par3 forms a complex with BACE1 through its first PDZ domain, which is important for regulating BACE1 endosome-to-TGN trafficking. In the absence of Par3, there is an increase in the convergence between internalized APP and BACE1. In hippocampal neurons, loss of Par3 leads to increased APP and BACE1 convergence in axons but not in dendrites. This polarized convergence mainly occurs in retrograde or stalled axonal late endocytic organelles and is likely due to compartment-specific regulation of APP trafficking by Par3. Together, our data show a novel function for Par3 in regulating polarized convergence between APP and BACE1 in hippocampal neurons.</t>
  </si>
  <si>
    <t>Alzheimer's disease (AD) is one of the most common neurodegenerative diseases with a multifactorial nature. beta-Secretase (BACE1) and acetylcholinesterase (AChE), which are required for the production of neurotoxic beta-amyloid (Abeta) and the promotion of Abeta fibril formation, respectively, are considered as prime therapeutic targets for AD. In our efforts towards the development of potent multi-target, directed agents for AD treatment, major phlorotannins such as eckol, dieckol, and 8,8'-bieckol from Ecklonia cava (E. cava) were evaluated. Based on the in vitro study, all tested compounds showed potent inhibitory effects on BACE1 and AChE. In particular, 8,8'-bieckol demonstrated the best inhibitory effect against BACE1 and AChE, with IC50 values of 1.62 +/- 0.14 and 4.59 +/- 0.32 microM, respectively. Overall, kinetic studies demonstrated that all the tested compounds acted as dual BACE1 and AChE inhibitors in a non-competitive or competitive fashion, respectively. In silico docking analysis exhibited that the lowest binding energies of all compounds were negative, and specifically different residues of each target enzyme interacted with hydroxyl groups of phlorotannins. The present study suggested that major phlorotannins derived from E. cava possess significant potential as drug candidates for therapeutic agents against AD.</t>
  </si>
  <si>
    <t>In this study, we designed and synthesized a series of deoxyvasicinone-donepezil hybrids and determined whether they could be used as novel multitarget inhibitors for Alzheimer's disease. In vitro studies showed that most of the hybrids demonstrated moderate to potent inhibition of hAChE, BACE1, and Abeta1-42 aggregation. In particular, the hybrids 10a, 10d, 11a, and 11j exhibited excellent inhibitory activities against hAChE (IC50 = 56.14, 5.91, 3.29, and 8.65 nM, respectively), BACE1 (IC50 = 0.834, 0.167, 0.129, and 0.085 muM, respectively), and Abeta1-42 aggregation (IC50 = 13.26, 19.43, 9.26, and 5.41 muM, respectively). In addition, 10a and 11a exhibited very low cytotoxicity and showed remarkable neuroprotective activity against Abeta1-42-induced damage in SH-SY5Y cells.</t>
  </si>
  <si>
    <t>The main pathophysiological alterations of Alzheimer's disease (AD) include loss of neuronal and synaptic integrity, amyloidogenic processing, and neuroinflammation. Similar alterations can, however, also be observed in cognitively intact older subjects and may prelude the clinical manifestation of AD. The objectives of this prospective cross-sectional study in a cohort of 38 cognitively intact older adults were twofold: (i) to investigate the latent relationship among cerebrospinal fluid (CSF) biomarkers reflecting the main pathophysiological processes of AD, and (ii) to assess the correlation between these biomarkers and gray matter volume as well as amyloid load. All subjects underwent extensive neuropsychological examinations, CSF sampling, [(18) F]-flutemetamol amyloid positron emission tomography, and T1 -weighted magnetic resonance imaging. A factor analysis revealed one factor that explained most of the variance in the CSF biomarker dataset clustering t-tau, alpha-synuclein, p-tau181 , neurogranin, BACE1, visinin-like protein 1, chitinase-3-like protein 1 (YKL-40), Abeta1-40 and Abeta1-38 . Higher scores on this factor correlated with lower gray matter volume and with higher amyloid load in the precuneus. At the level of individual CSF biomarkers, levels of visinin-like protein 1, neurogranin, BACE1, Abeta1-40 , Abeta1-38, and YKL-40 all correlated inversely with gray matter volume of the precuneus. These findings demonstrate that in cognitively intact older subjects, CSF levels of synaptic and neuronal integrity biomarkers, amyloidogenic processing and measures of innate immunity (YKL-40) display a latent structure of common variance, which is associated with loss of structural integrity of brain regions implicated in the earliest stages of AD. OPEN SCIENCE BADGES: This article has received a badge for *Open Materials* because it provided all relevant information to reproduce the study in the manuscript, and for *Preregistration* because the study was pre-registered at https://osf.io/7qm9t/. The complete Open Science Disclosure form for this article can be found at the end of the article. More information about the Open Practices badges can be found at https://cos.io/our-services/open-science-badges/.</t>
  </si>
  <si>
    <t>Alzheimer's disease (AD) is a well-known neurodegenerative disorder affecting millions of old people worldwide and the corresponding epidemiological data emphasize the importance of the disease. As AD is a multifactorial illness, various single target directed drugs that have reached clinical trials have failed. Therefore, various factors associated with outset of AD have been considered in targeted drug discovery. In this work, various benzochromenoquinolinones were synthesized and evaluated for their cholinesterase and BACE1 inhibitory activities as well as neuroprotective and metal-chelating properties. Among the synthesized compounds, 14-amino-13-(3-nitrophenyl)-2,3,4,13-tetrahydro-1H-benzo[6,7]chromeno[2,3-b]quino line-7,12-dione (6m) depicted the best inhibitory activity toward acetylcholinesterase (AChE) and butyrylcholinesterase (BChE) with IC50 s of 0.86 and 6.03 mum, respectively. Also, the compound could inhibit beta-secretase 1 (BACE1) with IC50 =19.60 mum and showed metal chelating ability toward Cu(2+) , Fe(2+) , and Zn(2+) . In addition, docking study demonstrated desirable interactions of compound 6m with amino acid residues characterizing AChE, BChE, and BACE1.</t>
  </si>
  <si>
    <t>BACKGROUND: To deliver drugs to treat Alzheimer's Disease (AD), nanoparticles should firstly penetrate through blood brain barrier, and then target neurons. METHODS: Recently, we developed an Apo A-I and NL4 dual modified nanoparticle (ANNP) to deliver beta-amyloid converting enzyme 1 (BACE1) siRNA. Although promising in vitro results were obtained, the in vivo performance was not clear. Therefore, in this study, we further evaluated the in vivo neuroprotective effect and toxicity of the ANNP/siRNA. The ANNP/siRNA was 80.6 nm with good stability when incubated with serum. In vivo, the treatment with ANNP/siRNA significantly improves the spatial learning and memory of APP/PS1 double transgenic mice, as determined by mean escape latency, times of crossing the platform area during the 60 s swimming and the percentage of the distance in the target quadrant. RESULTS AND CONCLUSION: After the treatment, BACE1 RNA level of ANNP/siRNA group was greatly reduced, which contributed a good AD treatment outcome. Finally, after repeated administration, the ANNP/siRNA did not lead to significant change as observed by HE staining of main organs, suggesting the good biocompatibility of ANNP/siRNA. These results demonstrated that the ANNP was a good candidate for AD targeting siRNA delivery.</t>
  </si>
  <si>
    <t>Several pieces of evidence suggest that blood-brain barrier (BBB) dysfunction is implicated in the pathophysiology of Alzheimer's disease (AD), exemplified by the frequent occurrence of cerebral amyloid angiopathy (CAA) and the defective clearance of Abeta peptides. However, the specific role of brain microvascular cells in these anomalies remains elusive. In this study, we validated by Western, ELISA and immunofluorescence analyses a procedure to generate microvasculature-enriched fractions from frozen samples of human cerebral cortex. We then investigated Abeta and proteins involved in its clearance or production in microvessel extracts generated from the parietal cortex of 60 volunteers in the Religious Orders Study. Volunteers were categorized as AD (n = 38) or controls (n = 22) based on the ABC scoring method presented in the revised guidelines for the neuropathological diagnosis of AD. Higher ELISA-determined concentrations of vascular Abeta40 and Abeta42 were found in persons with a neuropathological diagnosis of AD, in apoE4 carriers and in participants with advanced parenchymal CAA, compared to respective age-matched controls. Vascular levels of two proteins involved in Abeta clearance, ABCB1 and neprilysin, were lower in persons with AD and positively correlated with cognitive function, while being inversely correlated to vascular Abeta40. In contrast, BACE1, a protein necessary for Abeta production, was increased in individuals with AD and in apoE4 carriers, negatively correlated to cognitive function and positively correlated to Abeta40 in microvessel extracts. The present report indicates that concentrating microvessels from frozen human brain samples facilitates the quantitative biochemical analysis of cerebrovascular dysfunction in CNS disorders. Data generated overall show that microvessels extracted from individuals with parenchymal CAA-AD contained more Abeta and BACE1 and less ABCB1 and neprilysin, evidencing a pattern of dysfunction in brain microvascular cells contributing to CAA and AD pathology and symptoms.</t>
  </si>
  <si>
    <t>Cathepsin D (Cath D) is overexpressed and hypersecreted by malignant tumors and involved in the progress of tumor invasion, proliferation, metastasis, and apoptosis. Cath D has been considered as a potential target to treat cancer. Our previous studies revealed that tasiamide B derivatives TB-9 and TB-11 exhibited high potent inhibition against Cath D and other aspartic proteases, but their molecular weights are still high, and the role of each residue is unknown yet. Based on this, two series of tasiamide B derivatives have been designed, synthesized, and evaluated for their inhibitory activity against Cath D/Cath E/BACE1. Enzymatic assays revealed that the target compound 1 with lower molecule weight showed good inhibitory activity against Cath D with IC50 of 3.29 nM and satisfactory selectivity over Cath E (72-fold) and BACE1 (295-fold), which could be a valuable template for the design of highly potent and selective Cath D inhibitors.</t>
  </si>
  <si>
    <t>We extracted 15 pterosin derivatives from Pteridium aquilinum that inhibited beta-site amyloid precursor protein cleaving enzyme 1 (BACE1) and cholinesterases involved in the pathogenesis of Alzheimer's disease (AD). (2R)-Pterosin B inhibited BACE1, acetylcholinesterase (AChE) and butyrylcholinesterase (BChE) with an IC50 of 29.6, 16.2 and 48.1 microM, respectively. The Ki values and binding energies (kcal/mol) between pterosins and BACE1, AChE, and BChE corresponded to the respective IC50 values. (2R)-Pterosin B was a noncompetitive inhibitor against human BACE1 and BChE as well as a mixed-type inhibitor against AChE, binding to the active sites of the corresponding enzymes. Molecular docking simulation of mixed-type and noncompetitive inhibitors for BACE1, AChE, and BChE indicated novel binding site-directed inhibition of the enzymes by pterosins and the structure-activity relationship. (2R)-Pterosin B exhibited a strong BBB permeability with an effective permeability (Pe) of 60.3x10(-6) cm/s on PAMPA-BBB. (2R)-Pterosin B and (2R,3 R)-pteroside C significantly decreased the secretion of Abeta peptides from neuroblastoma cells that overexpressed human beta-amyloid precursor protein at 500 muM. Conclusively, our study suggested that several pterosins are potential scaffolds for multitarget-directed ligands (MTDLs) for AD therapeutics.</t>
  </si>
  <si>
    <t>BACE1 is the rate-limiting enzyme for the production of the Abeta peptide that forms amyloid plaques in Alzheimer's disease (AD). Small molecule inhibitors of BACE1 are being tested in clinical trials for AD, but the safety and efficacy of BACE1 inhibition has yet to be fully explored. Knockout of the Bace1 gene in the germline of mice causes multiple neurological phenotypes, suggesting that BACE1 inhibition could be toxic. However, these phenotypes could be the result of BACE1 deficiency during development rather than due to the lack of BACE1 function in the adult. To address this problem, we generated tamoxifen-inducible conditional BACE1 knockout mice in which the Bace1 gene may be deleted in the whole body of the adult at will. Importantly, the adult conditional BACE1 knockout mice largely lack phenotypes, indicating that many BACE1 functions are not required in the adult organism. However, a germline phenotype was observed after BACE1 knockout in the adult: reduced length and disorganization of the hippocampal mossy fiber infrapyramidal bundle comprised of axons of dentate gyrus granule cells. The infrapyramidal bundle abnormality correlated with reduced proteolytic processing of the neural cell adhesion protein CHL1 that is involved in axonal guidance. We conclude that BACE1 inhibition in the adult mouse brain does not lead to the phenotypes associated with BACE1 deficiency during embryonic and postnatal development. However, adult conditional BACE1 knockout mice also suggest that BACE1 inhibitor drugs may disrupt the organization of an axonal pathway in the hippocampus, an important structure for learning and memory. Here, I review the adult conditional BACE1 knockout results and consider their implications for BACE1 inhibitor clinical trials.</t>
  </si>
  <si>
    <t>In the search for natural products having a dual inhibitory action on diabetes and Alzheimer's disease, this study investigated the activity of different parts of Korean thistle (Cirsium japonicum var. maackii (Maxim.) Matsum), and its fractional constituents by in vitro enzymatic and in silico molecular docking studies. Cirsium maackii has been used as a traditional medicine for the treatment of several diseases. The ethyl acetate and dichloromethane fractions of a leaf extract showed alpha-glucosidase and BACE1 inhibitory activity, respectively. Furthermore, the isolated compound, luteolin, exhibited concentration-dependent non-competitive inhibition against both alpha-glucosidase and BACE1 (IC50 = 51.27 +/- 1.23 and 13.75 +/- 0.26 muM; Ki value = 52.04 and 14.76 muM, respectively). Moreover, docking studies showed that luteolin formed a strong hydrogen bond with the peripheral binding amino acid residues, and hydrophobic interactions with the alpha-glucosidase and BACE1 enzymes. Therefore, Korean thistle may act as an important dietary supplement against diabetes and Alzheimer's disease, especially the leaves, because of the preponderance of the active component, luteolin, making Korean thistle a promising candidate for more detailed in vitro and in vivo studies.</t>
  </si>
  <si>
    <t>Building upon the OPLS3 force field we report on an enhanced model, OPLS3e, that further extends its coverage of medicinally relevant chemical space by addressing limitations in chemotype transferability. OPLS3e accomplishes this by incorporating new parameter types that recognize moieties with greater chemical specificity and integrating an on-the-fly parametrization approach to the assignment of partial charges. As a consequence, OPLS3e leads to greater accuracy against performance benchmarks that assess small molecule conformational propensities, solvation, and protein-ligand binding.</t>
  </si>
  <si>
    <t>Methamphetamine is a potent and highly addictive psychostimulant whose abuse has turned out to be a global health hazard. The multitudinous effects it exerts at the cellular level induces neurotoxic responses in the human brain, ultimately leading to neurocognitive disorders. Strikingly, brain changes, tissue damage and neuropsychological symptoms due to Meth exposure compels and necessitates to link the probability of risk of developing premature Alzheimer's disease, a progressive neurodegenerative disorder characterized by amyloid plaques composed of amyloid-beta peptides and clinical dementia. These peptides are derived from sequential cleavages of the beta-amyloid precursor protein by beta- and gamma-secretases. Previous studies reveals evidence for both positive and negative effects of Meth pertaining to cognitive functioning based on the dosage paradigm and duration of exposure revealing a beneficial psychotropic profile under some conditions and deleterious cognitive deficits under some others. In this context, we proposed to examine the effect of Meth on betaAPP metabolism and betaAPP-cleaving secretases in the human neuroblastoma SH-SY5Y cell line. Our results showed that Meth dose-dependently increases BACE1 expression and catalytic activity, while its effect on the alpha-cleavage of betaAPP and on the expression and catalytic activity of the main alpha-secretase ADAM10 display a bell-curve shape. To our knowledge, the present study is the first to demonstrate that Meth can control betaAPP-cleaving secretases. Moreover, we propose from these findings that the deleterious effect of Meth on cognitive decline might be an outcome of high dosage paradigm whereas acute and short-term drug use which stimulated sAPPalpha might produce improvements in cognition in disorders such as AD.</t>
  </si>
  <si>
    <t>A novel series of tetrahydroisoquinoline-benzimidazole hybrids have been designed and synthesized as multifunctional agents against Alzheimer's disease (AD). These compounds were evaluated for their inhibition of neuroinflammation and human beta-secretase (hBACE1), and neuroprotective activity. Among them, compound BD3 possessed significant anti-neuroinflammatory activity (IC50=5.07muM against nitric oxide production) through inhibiting the expression and secretion of proinflammatory cytokines in BV2 cells. Compound BD3 also exhibited moderate hBACE1 inhibitory activity (65.7% inhibition at 20muM) and potent neuroprotective effect by increasing GSH level and reducing ROS production (91.8% cell viability at 5muM). Parallel artificial membrane permeation assay demonstrated that BD3 could cross the blood-brain barrier (BBB). Thus, this study demonstrates that the compounds with tetrahydroisoquinoline-benzimidazole scaffold are potential anti-AD agents, and they are worth for the further development.</t>
  </si>
  <si>
    <t>As a putative marker of cerebral small vessel disease, cerebral microbleeds (CMBs) have been associated with vascular cognitive impairment. Both iron accumulation and amyloid protein precursor (APP) dysregulation are recognized as pathological hallmarks underlying the progression of CMBs, but their cross-talk is not yet understood. In this study, we found a profound increase of amyloid formation with increasing FeCl3 treatment, and a distinct change in APP metabolism and expression of iron homeostasis proteins (ferritin, Fpn1, iron regulatory protein) was observed at the 300 uM concentration of FeCl3. Further results revealed that extracellular iron accumulation might potentially induce binding of APP to BACE1 for amyloid formation and decrease the capability of APP/Fpn1 in mediating iron export. Our findings in this study, reflecting a probable relationship between iron dyshomeostasis and amyloid pathology, may help shed light on the underlying pathogenesis of CMBs in vascular cognitive impairment.</t>
  </si>
  <si>
    <t>BACKGROUND: BACE-1 is an aspartate protease that is responsible for the proteolysis of amyloid precursor proteins (APP) into beta-amyloid (Abeta), a neurotoxic peptide in patients with Alzheimer's disease (AD). As such, BACE-1 is a prime pharmacological target in the control of Abeta in the brain and its inhibition will be a sound approach in AD therapy. METHODS: The computational pipeline which comprised molecular docking (MD), Quantitative Structure Activity Relationship (QSAR) modelling and Absorption, Distribution, Metabolism, Excretion and Toxicity (ADMET) studies enabled the prediction of molecular interaction and relative inhibitory potentials of the hit compound. RESULTS AND DISCUSSION: The current study reports a naturally sourced small molecule inhibitor of BACE1 (C000000956) which was obtained through a computational pipeline. Also, pharmacological constraints such as pH dependent activity of the enzyme and blood brain barrier permeation which have been associated with the efficacy of previous BACE-1 inhibitors were well catered for. Our results suggest that orally delivered C000000956 is a potential small molecule inhibitor of BACE-1 which may find usefulness in AD-therapy.</t>
  </si>
  <si>
    <t>Microvesicles are small membranous particles generated during cellular activation or stress. The analysis of the content and the surface of microvesicles allow conclusions about the cells they are originating from and the underlying pathology. Therefore, CSF microvesicles have been suggested to be promising targets to monitor the (etio)pathology of neurodegenerative diseases. Microvesicles in the CSF of 15 patients with Alzheimer's disease and 15 controls were analyzed by flow cytometry regarding the levels of CD3, CD4, CD45, CD64, BACE1, Abeta, APP and tau. The results were replicated in a second cohort comprising 14 patients with Alzheimer's disease and 9 controls. The levels of tau and APP were reduced in microvesicles of Alzheimer's disease patients. A significant change was neither observed in the number of microvesicles nor in the expression of the other antigens. Tau and APP in microvesicles separated patients with Alzheimer's disease from controls with an AUC of 0.84 and 0.89 respectively. We conclude that tau and APP in CSF microvesicles are promising biomarkers which could directly provide information about the Alzheimer pathology on a cellular level.</t>
  </si>
  <si>
    <t>Normal brain development depends on tight temporal and spatial regulation of connections between cells. Mutations in L1cam, a member of the immunoglobulin (Ig) superfamily that mediate cell-cell contacts through homo- and heterophilic interactions, are associated with several developmental abnormalities of the nervous system, including mental retardation, limb spasticity, hydrocephalus, and corpus callosum aplasia. L1cam has been reported to be shed from the cell surface, but the significance of this during different phases of brain development is unknown. We here show that ADAM10-mediated shedding of L1cam is regulated by its fibronectin type III (FNIII) domains. Specifically, the third FNIII domain is important for maintaining a conformation where access to a membrane proximal cleavage site is restricted. To define the role of ADAM10/17/BACE1-mediated shedding of L1cam during brain development, we used a zebrafish model system. Knockdown of the zebrafish, l1camb, caused hydrocephalus, defects in axonal outgrowth, and myelination abnormalities. Rescue experiments with proteinase-resistant and soluble L1cam variants showed that proteolytic cleavage is not required for normal axonal outgrowth and development of the ventricular system. In contrast, metalloproteinase-mediated shedding is required for efficient myelination, and only specific fragments are able to mediate this stimulatory function of the shedded L1cam.</t>
  </si>
  <si>
    <t>Systemic delivery of nucleic acids to the central nervous system (CNS) is a major challenge for the development of RNA interference-based therapeutics due to lack of stability, target specificity, non-permeability to the blood-brain barrier (BBB), and lack of suitable carriers. Using a designed bi-functional fusion protein TARBP-BTP in a complex with siRNA, we earlier demonstrated knockdown of target genes in the brain of both AbetaPP-PS1 (Alzheimer's disease, AD) and wild-type C57BL/6 mice. In this report, we further substantiate the approach through an extended use in AbetaPP-PS1 mice, which upon treatment with seven doses of beta-secretase AbetaPP cleaving Enzyme 1 (BACE1) TARBP-BTP:siRNA, led to target-specific effect in the mouse brain. Concomitant gene silencing of BACE1, and consequent reduction in plaque load in the cerebral cortex and hippocampus (greater than 60%) in mice treated with TARBP-BTP:siRNA complex, led to improvement in spatial learning and memory. The study validates the efficiency of TARBP-BTP fusion protein as an efficient mediator of RNAi, giving considerable scope for future intervention in neurodegenerative disorders through the use of short nucleic acids as gene specific inhibitors.</t>
  </si>
  <si>
    <t>With the intensification of the aging process of the world, Alzheimer's disease (AD), which is the main type of senile dementia, has become a primary problem in the present society. Lots of strategies have been used to prevent and treat AD in animal models and clinical trials, but most of them ended in failure. Panax notoginseng saponins (PNS) contain a variety of monomer compositions which have been separated and identified. Among of the monomer compositions, notoginseng saponin Rg1 (Rg1) accounts for 20% of the cultivation of panax notoginseng roots. And now PNS have been reported to be widely used to treat cardio-cerebrovascular diseases and have neuroprotective effects to restrain the beta-amyloid peptide (Abeta)25-35-mediated apoptosis. Moreover, it is reported that PNS could accelerate the growth of nerve cells, increase the length of axons and promote synaptic plasticity. Whether Rg1 can ameliorate the cognitive impairment and the underlying mechanism has not been elucidated. To study the preventive effect of Rg1 on cognitive impairment and the possible mechanism, we established the cognitive impairment model in rats through Abeta1-42 (2.6 microg/microL, 5 microL) injection and then treated the rats with Rg1 (25, 50 and 100 mg/kg) administered intragastrically for 4 weeks. We observed that Abeta1-42 could induce spatial learning and memory deficits in rats. Simultaneously, Abeta1-42 injection also resulted in the reduced neuron number in cornuammonis 1 (CA1) and dentate gyrus (DG) of hippocampus, as well as the increased level of hyperphosphorylated beta-amyloid precursor protein (APP) at Thr668 site with up-regulation of beta-APP cleaving enzyme 1 (BACE1) and presenilin 1 (PS1) and down-regulation of a disintegrin and metalloprotease domain-containing protein 10 (ADAM10) and insulin-degrading enzyme (IDE). Administration of Rg1 effectively rescued the cognitive impairment and neuronal loss, and inhibited the beta-secretase processing of APP through reducing APP-Thr668 phosphorylation and BACE1/PS1 expression, and increasing the expression of ADAM10 and IDE. We concluded that Rg1 might have neuroprotective effects and could promote learning and memory ability, which might be a viable candidate in AD therapy probably through reducing the generation of Abeta and increasing the degradation of Abeta.</t>
  </si>
  <si>
    <t>Multiple systems atrophy (MSA) is a rare neurodegenerative disorder characterized by the accumulation of alpha-synuclein in glial cells and neurodegeneration in the striatum, substantia nigra, and cerebellum. Aberrant miRNA regulation has been associated with neurodegeneration, including alterations of specific miRNAs in brain tissue, serum, and cerebrospinal fluid from MSA patients. Still, a causal link between deregulation of miRNA networks and pathological changes in the transcriptome remains elusive. We profiled ~ 800 miRNAs in the striatum of MSA patients in comparison to healthy individuals to identify specific miRNAs altered in MSA. In addition, we performed a parallel screening of 700 transcripts associated with neurodegeneration to determine the impact of miRNA deregulation on the transcriptome. We identified 60 miRNAs with abnormal levels in MSA brains that are involved in extracellular matrix receptor interactions, prion disease, inflammation, ubiquitin-mediated proteolysis, and addiction pathways. Using the correlation between miRNA expression and the abundance of their known targets, miR-124-3p, miR-19a-3p, miR-27b-3p, and miR-29c-3p were identified as key regulators altered in MSA, mainly contributing to neuroinflammation. Finally, our study also uncovered a potential link between Alzheimer's disease (AD) and MSA pathologies that involves miRNAs and deregulation of BACE1. Our results provide a comprehensive appraisal of miRNA alterations in MSA and their effect on the striatal transcriptome, supporting that aberrant miRNA expression is highly correlated with changes in gene transcription associated with MSA neuropathology, in particular those driving inflammation, disrupting myelination, and potentially impacting alpha-synuclein accumulation via deregulation of autophagy and prion mechanisms.</t>
  </si>
  <si>
    <t>Bipolar disorder (BD) is a chronic, serious mental disorder distinguished by repeated episodes of mania and depression. Previous studies have demonstrated dysregulation of a number of transcripts in brain tissue or peripheral blood of BD patients. In the present study, we compared expression of two protein coding genes (brain-derived neurotrophic factor (BDNF) and beta-secretase 1 (BACE1)) and their natural occurring anti-sense (AS) RNAs (BDNF-AS and BACE1-AS) in peripheral blood of 50 BD patients (mean age+/-standard deviation (SD)=36.5+/-9.32) and 50 healthy subjects (mean age+/-SD=33.62+/-8.59). BDNF and BACE1 were significantly up-regulated in peripheral blood of total BD patients compared with total healthy subjects (Expression ratio=2.2, P value=0.003; Expression ratio=2.2, P value=0.002 respectively). However, comparison of their levels in sex-based subgroups showed their up-regulations only in male patients compared with male health subjects (Expression ratio=2.48, P value=0.006; Expression ratio=2.1, P value=0.01). No significant differences were found in expressions of BDNF-AS and BACE1-AS between BD and health subjects. We detected a significant correlation between BDNF expression and age at disease onset in BD group after adjustment of the effects of sex (R=0.26, P value=0.03). Moreover, there were trends toward correlations between BDNF expression and disease duration in BD group and between BDNF expression and age in health subjects (P values=0.05). Combination of BDNF, BDNF-AS and BACE1 expression levels could differentiate BD patients from healthy subjects with 68% sensitivity and 82% specificity (area under curve=0.72, P value=0.0001). The current study suggests a sex-based dimorphic pattern in expression of BDNF and BACE1. Moreover, our results imply that expression pattern of these genes could be diagnostic markers in BD. Future studies are needed to assess this speculation in larger patient samples.</t>
  </si>
  <si>
    <t>BACKGROUND: Alzheimer's disease (AD) is responsible for 60-70% of all cases of dementia. On the other hand, the tap water consumed by hundreds of millions of people has been fluoridated to prevent tooth decay. However, little is known about the influence of fluoride on the expression of APP and subsequent changes in learning and memory and neuropathological injury. Our aim here was to determine whether exposure to fluoride aggravates the neuropathological lesions in mice carrying the amyloid precursor protein (APP)/presenilin1 (PS1) double mutation. METHODS: These transgenic or wide-type (WT) mice received 0.3 ml of a solution of fluoride (0.1 or 1 mg/ml, prepared with NaF) by intragastric administration once each day for 12 weeks. The learning and memory of these animals were assessed with the Morris water maze test. Senile plaques, ionized calcium binding adaptor molecule 1 (Iba-1), and complement component 3 (C3) expression were semi-quantified by immunohistochemical staining; the level of Abeta42 was detected by Abeta42 enzyme-linked immunosorbent assays (ELISAs); the levels of synaptic proteins and enzymes that cleave APP determined by Western blotting; and the malondialdehyde (MDA) content and activities of superoxide dismutase (SOD) and glutathione peroxidase (GSH-Px) measured by biochemical procedures. RESULTS: The untreated APP mice exhibited a decline in learning and memory after 12 weeks of fluoride treatment, whereas treatment of these some animals with low or high levels of fluoride led to such declines after only 4 or 8 weeks, respectively. Exposure of APP mice to fluoride elevated the number of senile plaques and level of Abeta42, Iba-1, and BACE1, while reducing the level of ADAM10 in their brains. The lower levels of synaptic proteins and enhanced oxidative stress detected in the hippocampus of APP mice were aggravated to fluoride. CONCLUSIONS: These findings indicate that exposure to fluoride, even at lower concentration, can aggravate the deficit in learning and memory and neuropathological lesions of the mice that express the high level of APP.</t>
  </si>
  <si>
    <t>Cyanobacteria are an immense source of innovative classes of pharmacologically active compounds exhibiting various biological activities ranging from antioxidants, antibiotics, anticancer, anti-inflammatory to anti-Alzheimer's disease. In the present study, we primarily targeted the inhibition of Beta-site amyloid precursor protein cleaving enzyme-1 (BACE1) by a naturally occurring cyanobacterial protein phycoerythrin (C-PE). BACE1 cleaves amyloid-beta precursor protein (APP) and leads to accumulation of neurotoxic amyloid beta (Abeta) plaques in the brain, as an attribute of Alzheimer's disease (AD). Inhibition of BACE1 was measured in terms of their association and dissociation rate constants, thermodynamics of binding using surface plasmon resonance (SPR) and isothermal titration calorimetry (ITC). The kinetic parameters for enzyme activity were also measured using synthetic decapeptide as a substrate. We further validated the potential of PE by in-vivo histopathological staining of Abeta aggregate mutant Caenorhabditis elegans CL4176 by Thioflavin-T. The present studies pave the way for the application of naturally occurring C-PE as a putative therapeutic drug for the AD.</t>
  </si>
  <si>
    <t>OBJECTIVES: Long-non-coding RNAs (lncRNAs) have been involved in central nervous system recently. A number of studies have reported that lncRNA NEAT1 exerts critical roles in neurodegenerative disorder. Beta-site amyloid precursor protein cleaving enzyme 1 (BACE1) has been reported to exert function in the accumulation of amyloid-beta (Abeta). Moreover, BACE1 acts as a target of miR-124 in the progression of AD. So far, the biological role and underlying mechanisms of NEAT1 and miR-124 in AD remains elusive. METHODS: The relative NEAT1 and miR-124 expression was examined by qRT-PCR in the tissues and cells line of AD. Cell apoptosis was examined by FACS. Luciferase reporter assay was performed to verify that miR-124 is a direct target of NEAT1, and BACE1 is a downstream target of miR-124. qRT-PCR and western blot analysis were also performed to determinate the BACE1 and the phosphorylation of tau protein. RESULTS: NEAT1 was notably up-regulated and miR-124 was remarkably down-regulated in AD mouse model. Knockdown of NEAT1 or overexpression of miR-124 showed the protective effects on cellular AD model induced by Abeta. Moreover, miR-124 expression could be up- and down-regulated by suppression or overexpression of NEAT1, respectively. In addition, the expression of BACE1 was the potential functional target of miR-124. These findings suggested that NEAT1 might play a vital role in the development of AD by regulating miR-124/BACE1 axis. DISCUSSION: The present study showed that NEAT1 worked as a regulating factor to promote the development of AD via modulating miR-124/BACE1 axis, which might be considered as a novel target in AD treatment.</t>
  </si>
  <si>
    <t>BACE1 inhibitors hold potential as agents in disease-modifying treatment for Alzheimer's disease. BACE2 cleaves the melanocyte protein PMEL in pigment cells of the skin and eye, generating melanin pigments. This role of BACE2 implies that nonselective and chronic inhibition of BACE1 may cause side effects derived from BACE2. Herein, we describe the discovery of potent and selective BACE1 inhibitors using structure-based drug design. We targeted the flap region, where the shape and flexibility differ between these enzymes. Analysis of the cocrystal structures of an initial lead 8 prompted us to incorporate spirocycles followed by its fine-tuning, culminating in highly selective compounds 21 and 22. The structures of 22 bound to BACE1 and BACE2 revealed that a relatively high energetic penalty in the flap of the 22-bound BACE2 structure may cause a loss in BACE2 potency, thereby leading to its high selectivity. These findings and insights should contribute to responding to the challenges in exploring selective BACE1 inhibitors.</t>
  </si>
  <si>
    <t>Abnormal long noncoding RNAs (lncRNAs) and microRNAs (miRNAs) participate in the pathophysiology of Alzheimer's disease (AD). However, it remains unclear whether these two types of noncoding RNAs functionally interact and which factors mediate these interactions in AD. beta-secretase 1 (BACE1) is the enzyme responsible for amyloid plaque formation, which is a central pathological feature of AD. The lncRNA BACE1-AS and some miRNAs have been implicated in the regulation of BACE1. In this study, we reveal that BACE1-AS shares many miRNA-response elements with BACE1. The overexpression of BACE1-AS results in the repression of miRNAs that target BACE1, thus preventing BACE1 mRNA from being degraded. The knockdown of BACE1-AS increases the levels of these miRNAs, thereby reducing the expression of BACE1. Thus, BACE1-AS functions as a competing endogenous RNA (ceRNA). Our results also deepen the understanding of the regulation of BACE1 by BACE1-AS. In addition to increasing the stability of BACE1 mRNA through the formation of RNA duplexes, BACE1-AS can regulate BACE1 indirectly by acting as a ceRNA. Therefore, we propose that BACE1 functions as a ceRNA and forms a network through its associations with protein-coding genes, lncRNAs and miRNAs in the pathophysiology of AD.</t>
  </si>
  <si>
    <t>Introduction: The Notch signalling pathway regulates neuronal survival. It has some similarities with the APP signalling pathway, and competes with the latter for alpha- and gamma-secretase proteolytic complexes. The objective of this study was to study the Notch signalling pathway in the hippocampi of patients with motor neuron disease. Methods: We studied biological material from the autopsies of 12 patients with motor neuron disease and 4 controls. We analysed the molecular markers of the Notch and APP signalling pathways, TDP43, tau, and markers of neurogenesis. Results and Conclusion: Low NICD expression suggests Notch signalling pathway inactivation in neurons. Inactivation of the pathway despite increased Notch1 expression is associated with a lack of alpha-secretase expression. We observed increased beta-secretase expression associated with activation of the amyloid cascade of APP, leading to increases in amyloid-beta and AICD peptides and decreased levels of Fe65. Inactivation of the Notch signalling pathway is an important factor in decreased neurogenic response in the hippocampi of patients with amyotrophic lateral sclerosis.</t>
  </si>
  <si>
    <t>Obesity and insulin resistance are risk factors in the development of neurodegenerative disorders. Previous work suggests that one acute bout of exercise may have beneficial neuro-protective effects in obese mice. The rate limiting enzyme in the production of amyloid-beta peptides, BACE1, was reduced in the prefrontal cortex 2 h post-exercise, however if these effects remain over time is unknown. We aimed to determine how long exercise-induced alterations persist in the prefrontal cortex and hippocampus following a single exercise bout. Male C57BL/6J mice were fed either a low (LFD, 10% kcals from lard) or a high fat diet (HFD, 60% kcals from lard) for 7 weeks. HFD mice then underwent an acute bout of treadmill running (15 m/min, 5% incline, 120 min) followed by 2-, 8-, or 24-h of recovery. The HFD increased body mass (LFD 27.8 +/- 1.05 vs. HFD 41.7 +/- 0.60 g; P &lt; 0.05) and glucose intolerance (AUC LFD 63.27 +/- 4.5 vs. HFD 128.9 +/- 4.6; P &lt; 0.05). Prefrontal cortex BACE1 content was reduced 2- and 8-h post-exercise compared to sedentary HFD mice, however BACE1 protein content at 24 h was not different. Hippocampal BACE1 content was reduced 8- and 24-h post-exercise. Compared to the LFD, the HFD had higher prefrontal cortex phosphorylation of p38, JNK, and AMPK, indicative of increased neuronal stress. Post-exercise prefrontal cortex p38 and JNK phosphorylation were no different between the HFD or LFD groups, while ERK phosphorylation was significantly reduced by 24 h. The HFD increased JNK phosphorylation in the hippocampus. These results demonstrate the direct and potent effects of exercise on reducing BACE1 prefrontal cortex and hippocampal content. However the reduction in prefrontal cortex BACE1 content is short lived.</t>
  </si>
  <si>
    <t>Amyloid-beta (Abeta) plays a critical role in the pathogenesis of Alzheimer's disease (AD), an age-related neurodegenerative ailment. Emerging evidence suggests that Tenuifolin (TEN) significantly decreases Abeta secretion and relieves cellular inflammatory responses. However, the mechanism of this activity has not been fully elucidated. In the present study, we investigate the effect of TEN on autophagy, a process that plays an important role in the generation and metabolism of Abeta, in the presence or absence of the autophagy inhibitor 3-MA. The obtained results show that TEN prevents Abeta25-35-induced inflammation and decreases Abeta1-40 and Abeta1-42 levels by decreasing BACE1 in SH-SY5Y cells. Moreover, TEN decreases the mRNA levels of BACE1 but has no impact on the gene expressions of amyloid precursor proteins (APP). 3-MA, the most widely used autophagy inhibitor, reverses the effects of TEN in Abeta25-35-induced SH-SY5Y cells. The association between TEN and autophagy was further investigated by examining the levels of autophagy markers LC3 II and Beclin 1, as well as the protein levels of mTOR, AMPK, and ULK1. The results showed that TEN increases LC3 II, Beclin 1, and mTOR, inhibits the degradation of AMPK, and increases the expression of ULK1. This suggests that TEN protects against Abeta25-35-induced cellular inflammation in an AD cell model through the regulation of autophagy, which, in part, is mediated by the activation of the AMPK/mTOR/ULK1 pathway.</t>
  </si>
  <si>
    <t>Introduction: Seizure-related protein 6 (Sez6) contributes to chronic pain development as sez6 knockout mice show attenuated pain behaviours after peripheral nerve injury, compared with control mice. The type I transmembrane isoform of Sez6 is cleaved by the beta-amyloid precursor protein cleavage enzyme 1 (BACE1), resulting in Sez6 extracellular domain shedding from the neuron surface. Objectives: To determine whether this BACE1-shed form of Sez6 can be detected in the cerebrospinal fluid (CSF) and whether Sez6 levels in the CSF are altered in neuropathic pain or chronic inflammatory pain (IP). Methods: We analysed the CSF samples collected during surgery from patients with chronic neuropathic pain (n = 8) or IP (n = 33), comparing them to the CSF samples from patients with suspected subarachnoid haemorrhage that was subsequently excluded (nonsurgical group, n = 5). Western blots were used to determine the relative Sez6 levels in the CSF from the different patient and nonsurgical comparison groups. Results: The results show that BACE1-shed Sez6 can be readily detected in the CSF by Western blot and that the levels of Sez6 are significantly higher in the IP group than in the nonsurgical comparison group. Conclusion: The association between elevated Sez6 levels in the CSF and IP is further evidence for persistent alterations in central nervous system activity in chronic IP conditions.</t>
  </si>
  <si>
    <t>Lysosomal failure underlies pathogenesis of numerous congenital neurodegenerative disorders and is an early and progressive feature of Alzheimer's disease (AD) pathogenesis. Here, we report that lysosomal dysfunction in Down ayndrome (trisomy 21), a neurodevelopmental disorder and form of early onset AD, requires the extra gene copy of amyloid precursor protein (APP) and is specifically mediated by the beta cleaved carboxy terminal fragment of APP (APP-betaCTF, C99). In primary fibroblasts from individuals with DS, lysosomal degradation of autophagic and endocytic substrates is selectively impaired, causing them to accumulate in enlarged autolysosomes/lysosomes. Direct measurements of lysosomal pH uncovered a significant elevation (0.6 units) as a basis for slowed LC3 turnover and the inactivation of cathepsin D and other lysosomal hydrolases known to be unstable or less active when lysosomal pH is persistently elevated. Normalizing lysosome pH by delivering acidic nanoparticles to lysosomes ameliorated lysosomal deficits, whereas RNA sequencing analysis excluded a transcriptional contribution to hydrolase declines. Cortical neurons cultured from the Ts2 mouse model of DS exhibited lysosomal deficits similar to those in DS cells. Lowering APP expression with siRNA or BACE1 inhibition reversed cathepsin deficits in both fibroblasts and neurons. Deleting one Bace1 allele from adult Ts2 mice had similar rescue effects in vivo The modest elevation of endogenous APP-betaCTF needed to disrupt lysosomal function in DS is relevant to sporadic AD where APP-betaCTF, but not APP, is also elevated. Our results extend evidence that impaired lysosomal acidification drives progressive lysosomal failure in multiple forms of AD.SIGNIFICANCE STATEMENT Down syndrome (trisomy 21) (DS) is a neurodevelopmental disorder invariably leading to early-onset Alzheimer's disease (AD). We showed in cells from DS individuals and neurons of DS models that one extra copy of a normal amyloid precursor protein (APP) gene impairs lysosomal acidification, thereby depressing lysosomal hydrolytic activities and turnover of autophagic and endocytic substrates, processes vital to neuronal survival. These deficits, which were reversible by correcting lysosomal pH, are mediated by elevated levels of endogenous beta-cleaved carboxy-terminal fragment of APP (APP-betaCTF). Notably, similar endosomal-lysosomal pathobiology emerges early in sporadic AD, where neuronal APP-betaCTF is also elevated, underscoring its importance as a therapeutic target and underscoring the functional and pathogenic interrelationships between the endosomal-lysosomal pathway and genes causing AD.</t>
  </si>
  <si>
    <t>The structural diversity of beta-site amyloid precursor protein cleaving enzyme 1 (BACE1) inhibitors was expanded by harnessing diverse building blocks that had been prepared via a unified lead-oriented synthetic approach. It was shown that the lipophilic cyclohexylmethyl group within a known series of BACE1 inhibitors could be productively replaced with a range of alternative ring systems.</t>
  </si>
  <si>
    <t>beta-amyloid (Abeta) plays an essential role in the pathogenesis of Alzheimer's disease (AD). Beta-site amyloid precursor protein cleaving enzyme 1 (BACE1) is indispensable for Abeta production, and knockout of BACE1 has no overt phenotypes in mouse. Thus, fine modulation of BACE1 may be a safe and effective treatment for AD patients. However, the large active site of BACE1 makes it challenging to target BACE1 with classical small-molecule inhibitors. DNA aptamer can have high affinity and specificity against diverse targets, and it provides an alternative strategy to target BACE1. In this study, we used a novel cell-systematic evolution of ligands by exponential enrichment (SELEX) strategy to select specific DNA aptamers optimized to target BACE1 under physiological status. After 17 rounds of selection, we identified two DNA aptamers against BACE1: BI1 and BI2. The identified aptamers interacted with BACE1 in pull-down assay, inhibited BACE1 activity in in vitro fluorescence resonance energy transfer (FRET) assay and HEK293-APP stable cell line, reduced Abeta in the culture medium of HEK293-amyloid protein precursor (APP) stable cell line and APP-PS1 primary cultured neurons, and rescued Abeta-induced neuronal deficiency in APP-PS1 primary cultured neurons. In contrast, the identified aptamers had no effect on alpha- or gamma-secretase. In addition, cholesteryl tetraetylene glycol (TEG) modification further improved the potency of the identified aptamers. Our study suggests that it is feasible and effective to target BACE1 with DNA aptamers, and the therapeutic potential of the identified aptamers deserves further investigation.</t>
  </si>
  <si>
    <t>The most recent decade was described by a developing awareness about the seriousness of dementia in the field of age-related people. Among the dementias, Alzheimer's assumes a plentiful role as a result of its amazingly high rate and casualty. A few pharmacological procedures have been attempted yet at the same time now, Alzheimer continues being an untreatable malady. The collection of Abeta in the brain is an early poisonous occasion in the pathogenesis of Alzheimer's disease, which is the most widely recognized type of dementia correlated with plaques and tangles within the brain. However, the mechanism of the intraneuronal direction of BACE1 is poorly understood. AD is caused by mutations in one of the genes that encoding APP, presenilins 1 and 2. Most of the mutations in these genes increase Abeta42 production. Numerous receptors are associated with initiating Abeta transport and clearance. Among them, RAGE is an influx transport receptor that binds soluble Abeta and mediates pathophysiological cellular responses. RAGE additionally intervenes the vehicle of plasma Abeta over the blood-brain barrier. LRP-1 functions as a clearance receptor for Abeta at the blood-brain barrier. The regulation of beta-secretase movement is being explored as a potential restorative focus for treating AD.</t>
  </si>
  <si>
    <t>Alzheimer's disease (AD) is a neurodegenerative disease mainly caused by amyloid-beta42 (Abeta42) peptide self-assembly in the brain. During last years, numerous multifunctional small molecules have been designed and synthesized against self-induced Abeta42 aggregation, metal-induced Abeta42 aggregation, beta-secretase (BACE1), acetylcholinesterase (AChE) as well as possessing metal chelating and antioxidant activities. Recently, a bi-functional bis-tryptoline triazole (BTT) compound displaying multifunctional activity against Abeta42 aggregation and BACE1 as well as possessing metal chelating activity and antioxidant property was reported. In the present study, the molecular mechanism of Abeta42 aggregation inhibition by BTT was elucidated using molecular docking and molecular dynamics (MD) simulations. MD analysis highlighted that BTT effectively inhibits conformational transition and stabilize the native structure of Abeta42 monomer by interacting with key central hydrophobic core (CHC) region. BTT significantly enhances helical content from 46% to 57% in Abeta42 monomer, which, in turn, highlight conservation of non-aggregation prone native structure of Abeta42. The binding free energy analysis by molecular mechanics Poisson-Boltzmann surface area (MM-PBSA) method highlighted that Phe4, Leu17, Phe20, Ala21, Ala30, Ile31, Leu34, and Ile41 residues of Abeta42 participate in binding with BTT. The present study reveals the underlying inhibitory mechanism of BTT against Abeta42 aggregation and will aid in the future design of more potent inhibitors. The overall findings from the present study will be highly beneficial for the drug discovery scientists in the elucidation of the molecular mechanism of Alzheimer's Abeta aggregation. Abbreviations POH 2-(1-(3-Hydroxypropyl)-1H-1,2,3-triazol-4-yl)phenol PMorph 2-(1-(2-morpholinoethyl)-1H-1,2,3-triazol-4-yl)phenol PTMorph 2-(1-(2-thiomorpholinoethyl)-1H-1,2,3-triazol-4-yl)phenol 3D three dimensional AChE Acetylcholinesterase AD Alzheimer's disease Abeta42 amyloid-beta42 ADT AutoDock Tools ATB Automated Topology Builder BACE1 beta-secretase BTT bis-tryptoline triazole CHC central hydrophobic core HF Hartree-Fock DSSP dictionary of secondary structure of proteins FDA Food and Drug Administration FEL free energy landscape GROMACS GROningen MAchine for Chemical Simulations LGA Lamarckian Genetic Algorithm LINCS LINear Constraint Solver MD molecular dynamics MM-PBSA molecular mechanics Poisson-Boltzmann surface area (3)JNH-Halpha J-coupling Dec-DETA N1-decanoyl-diethylenetriamine NFTs neurofibrillary tangles NMR nuclear magnetic resonance PME particle mesh ewald PC principal component PCA principal component analysis PDB protein data bank Rg radius-of-gyration RMSD root-mean-square deviation RMSF root-mean-square fluctuation SPC simple point charge VMD visual molecular dynamics Communicated by Ramaswamy H. Sarma.</t>
  </si>
  <si>
    <t>Alzheimer's disease (AD) is an irreversible neurodegenerative disorder characterized by progressive impairment of cognitive functions. Beta-site amyloid precursor protein cleaving enzyme1 (BACE1) is essential for the formation of beta-amyloid peptide (Abeta), a major constituent of amyloid plaques that represent a neuropathological hallmark of this disorder. To find alternative therapies for AD sourced from natural products, the present study focused on three flavonoids from Boesenbergia rotunda, namely, cardamonin, pinocembrin, and pinostrobin. Biological evaluation showed that cardamonin presented the strongest BACE1 inhibition, with an The half maximal inhibitory concentration (IC50) value of 4.35 +/- 0.38 microM, followed by pinocembrin and pinostrobin with 27.01 +/- 2.12 and 28.44 +/- 1.96 microM, respectively. Kinetic studies indicated that the inhibitory constants (Ki) for cardamonin, pinocembrin, and pinostrobin against BACE1 were 5.1, 29.3, and 30.9 microM, respectively. Molecular docking studies showed that the tested compounds did not bind to the BACE1 active site, consistent with the biological results, illustrating non-competitive inhibitory activity for all three compounds. In addition, the lowest binding energy of the most proposed complexes of cardamonin, pinocembrin, and pinostrobin with BACE1 were -9.5, -7.9, and -7.6 kcal/mol, respectively. Overall, we provide the first evidence that these flavonoids from B. rotunda may be considered as promising AD preventative agents through inhibition of Abeta formation.</t>
  </si>
  <si>
    <t>Excess Abeta production by the key protease BACE1, results in Abeta aggregation, forming amyloid plaques, all of which contribute to the pathogenesis of Alzheimer's disease. Besides the multi-factorial nature of the disease, the diversity in the size and shape of known ligands that bind to the active site of BACE1, that is the flexibility of the enzyme, pose a serious challenge for the identification of drug candidates. To address the issue of receptor flexibility we have carried out ensemble docking with multiple receptor conformations. Therein, two representative structures each from closed and semi-open BACE1 conformations were selected for virtual screening to identify compounds that bind to the active site of both the conformations. These outperformed compounds were ranked using pharmacophore models generated by a ligand-based approach, for the identification of BACE1 inhibitors. The inhibitors were further predicted for anti-amyloidogenic activity using a QSAR model already established by our group thus enlisting compounds with dual potency. BACE1 inhibitory and anti-amyloidogenic activity for the commercially available compounds were validated using in vitro studies. Thus, incorporation of receptor flexibility in BACE1 through ensemble docking in conjunction with structure and ligand-based approach for screening might act as an effective protocol for obtaining promising scaffolds against AD.</t>
  </si>
  <si>
    <t>In vivo gene editing in post-mitotic neurons of the adult brain may be a useful strategy for treating neurological diseases. Here, we develop CRISPR-Cas9 nanocomplexes and show they were effective in the adult mouse brain, with minimal off-target effects. Using this system to target Bace1 suppressed amyloid beta (Abeta)-associated pathologies and cognitive deficits in two mouse models of Alzheimer's disease. These results broaden the potential application of CRISPR-Cas9 systems to neurodegenerative diseases.</t>
  </si>
  <si>
    <t>BACKGROUND: Alzheimer's disease (AD) is a progressive neurodegenerative disorder characterized by an abnormal accumulation of amyloid-beta (Abeta) plaques, neuroinflammation, and impaired neurogenesis. Urolithin A (UA), a gut-microbial metabolite of ellagic acid, has been reported to exert anti-inflammatory effects in the brain. However, it is unknown whether UA exerts its properties of anti-inflammation and neuronal protection in the APPswe/PS1DeltaE9 (APP/PS1) mouse model of AD. METHODS: Morris water maze was used to detect the cognitive function. Terminal deoxynucleotidyl transferase-mediated dUTP nick end labeling (TUNEL) assay was performed to detect neuronal apoptosis. Immunohistochemistry analyzed the response of glia, Abeta deposition, and neurogenesis. The expression of inflammatory mediators were measured by enzyme-linked immunosorbent assay (ELISA) and quantitative real-time polymerase chain reaction (qRT-PCR). The modulating effects of UA on cell signaling pathways were assayed by Western blotting. RESULTS: We demonstrated that UA ameliorated cognitive impairment, prevented neuronal apoptosis, and enhanced neurogenesis in APP/PS1 mice. Furthermore, UA attenuated Abeta deposition and peri-plaque microgliosis and astrocytosis in the cortex and hippocampus. We also found that UA affected critical cell signaling pathways, specifically by enhancing cerebral AMPK activation, decreasing the activation of P65NF-kappaB and P38MAPK, and suppressing Bace1 and APP degradation. CONCLUSIONS: Our results indicated that UA imparted cognitive protection by protecting neurons from death and triggering neurogenesis via anti-inflammatory signaling in APP/PS1 mice, suggesting that UA might be a promising therapeutic drug to treat AD.</t>
  </si>
  <si>
    <t>The deposition of amyloid-beta (Abeta) is one of the major pathological hallmarks of Alzheimer's disease (AD), and a higher cholesterol level is involved in the deposition of Abeta. Previous evidence suggested that exercise exerts neuroprotective effects in a variety of AD models. In the present study, we investigated the effects of a 12-week treadmill exercise program on Abeta deposits in amyloid precursor protein (APP)/presenilin 1 (PS1) transgenic mice and the potential underlying mechanism. After 12 weeks of exercise, Abeta deposits were significantly decreased in the hippocampus. Meanwhile, the amyloidogenic pathway of APP metabolism was inhibited, which was associated with a decrease in BACE1 expression. The APP metabolism mediated by the nonamyloidogenic pathway, as indicated by the increase in ADAM10 levels. Coincidentally, exercise reduced the cholesterol level, as evidenced by a significant decrease in the total cholesterol level and the activity of 3-hydroxy-3-methylglutaryl-coenzyme A reductase, as well as a reduction in the number of lipid rafts, as evidenced by a significant decrease in the flotillin 1 level. These finding suggested that the 12-week treadmill exercise program reduced Abeta deposition in the hippocampus of APP/PS1 mice, possibly by regulating ADAM10 and BACE1 levels and by decreasing cholesterol-mediated lipid raft formation, indicating that exercise represents a therapeutic intervention to treat AD.</t>
  </si>
  <si>
    <t>This Mini Review discusses the merits and shortfalls of transgenic (tg) rodents modeling aspects of the human Alzheimer's disease (AD) pathology and their application to evaluate experimental therapeutics. It addresses some of the differences between mouse and rat tg models for these investigations. It relates, in a condensed fashion, the experience of our research laboratory with the application of anti-inflammatory compounds and S-adenosylmethionine (SAM) at the earliest stages of AD-like amyloid pathology in tg mice. The application of SAM was intended to revert the global brain DNA hypomethylation unleashed by the intraneuronal accumulation of amyloid-beta-immunoreactive material, an intervention that restored levels of DNA methylation including of the bace1 gene. This review also summarizes experimental pharmacology observations made in the McGill tg rat model of AD-like pathology by applying "nano-lithium" or a drug with allosteric M1 muscarinic and sigma 1 receptor agonistic properties (AF710B). Extremely low doses of lithium (up to 400 times lower than used in the clinic) had remarkable beneficial effects on lowering pathology and improving cognitive functions in tg rats. Likewise, AF710B treatment, even at advanced stages of the pathology, displayed remarkable beneficial effects. This drug, in experimental conditions, demonstrated possible "disease-modifying" properties as pathology was frankly diminished and cognition improved after a month of "wash-out" period. The Mini-Review ends with a discussion on the predictive value of similar experimental pharmacological interventions in current rodent tg models. It comments on the validity of some of these approaches for early interventions at preclinical stages of AD, interventions which may be envisioned once definitive diagnosis of AD before clinical presentation is made possible.</t>
  </si>
  <si>
    <t>Neuronal expression of beta-secretase 1 (BACE1) has been implicated in the progression of Alzheimer's disease. However, the mechanisms that regulate BACE1 expression are unclear. Here, we show that peroxisome proliferator-activated receptor delta (PPARdelta) decreases BACE1 expression by up-regulating suppressor of cytokine signaling 1 (SOCS1) in SH-SY5Y neuroblastoma cells. The activation of PPARdelta by GW501516, a specific PPARdelta agonist, inhibited expression of BACE1. This effect was abrogated by shRNA-mediated knockdown of PPARdelta and by treatment with the PPARdelta antagonist GSK0660, indicating that PPARdelta is involved in GW501516-mediated suppression of BACE1 expression. On the other hand, GW501516-activated PPARdelta induced expression of SOCS1, which is a negative regulator of cytokine signal transduction, at the transcriptional level by binding to a PPAR response element in its promoter. This GW501516-mediated induction of SOCS1 expression led to down-regulation of BACE1 expression via inactivation of signal transducer and activator of transcription 1. GW501516-activated PPARdelta suppressed the generation of neurotoxic amyloid beta (Abeta) in accordance with the decrease in BACE1 expression. Taken together, these results indicate that PPARdelta attenuates BACE1 expression via SOCS1-mediated inhibition of signal transducer and activator of transcription 1 signaling, thereby suppressing BACE1-associated generation of neurotoxic Abeta.</t>
  </si>
  <si>
    <t>Alzheimer's disease (AD) primarily affects the brain and is the most common form of dementia worldwide. Despite more than a century of research, there are still no early biomarkers for AD. It has been reported that AD affects the eye, which is more accessible for imaging than the brain; however, links with the cornea have not been evaluated. To investigate whether the cornea could be used to identify possible diagnostic indicators of AD, we analyzed the proteolytic processing and isoforms of amyloid precursor protein (APP) and evaluated the expression of AD-related genes and proteins in corneal fibroblasts from wild-type (WT) corneas and corneas from patients with granular corneal dystrophy type 2 (GCD2), which is related to amyloid formation in the cornea. Reverse transcription polymerase chain reaction (RT-PCR) analysis was used to assess the expression of AD-related genes, i.e., APP, ADAM10, BACE1, BACE2, PSEN1, NCSTN, IDE, and NEP. RT-PCR and DNA sequencing analysis demonstrated that isoforms of APP770 and APP751, but not APP695, were expressed in corneal fibroblasts. Moreover, the mRNA ratio of APP770/APP751 isoforms was approximately 4:1. Western blot analysis also demonstrated the expression of a disintegrin and metalloprotease domain-containing protein 10 (ADAM10), beta-site APP-cleaving enzyme 1 (BACE1), nicastrin, insulin degradation enzyme, and neprilysin in corneal fibroblasts. Among these targets, the levels of immature ADAM10 and BACE1 protein were significantly increased in GCD2 cells. The expression levels of APP, ADAM10, BACE1, and transforming growth factor-beta-induced protein (TGFBIp) were also detected by western blot in human corneal epithelium. We also investigated the effects of inhibition of the autophagy-lysosomal and ubiquitin-proteasomal proteolytic systems (UPS) on APP processing and metabolism. These pathway inhibitors accumulated APP, alpha-carboxy-terminal fragments (CTFs), beta-CTFs, and the C-terminal APP intracellular domain (AICD) in corneal fibroblasts. Analysis of microRNAs (miRNAs) revealed that miR-9 and miR-181a negatively coregulated BACE1 and TGFBIp, which was directly associated with the pathogenesis of AD and GCD2, respectively. Immunohistochemical analysis indicated that APP and BACE1 were distributed in corneal stroma cells, epithelial cells, and the retinal layer in mice. Collectively, we propose that the cornea, which is the transparent outermost layer of the eye and thus offers easy accessibility, could be used as a potential biomarker for AD diagnosis and progression.</t>
  </si>
  <si>
    <t>The accumulation of beta-amyloid protein (Abeta) in the brain is one of major pathological hallmarks of Alzheimer's disease (AD). Overactivation of the unfolded protein response (UPR) signaling has been reported to lead to beta-amyloidogenesis. The current study aimed to investigate the effects of treadmill exercise on UPR signaling and the Abeta production and to demonstrate whether exercise-induced Abeta reduction was associated with changes in UPR signaling. Three-month old male APP/PS1 transgenic and wild-type mice were subjected to treadmill exercise for 3 months. At the end of exercise (6 months old), the levels of Abeta plaques and soluble forms of Abeta, and proteins involve in the unfolded protein response (UPR) were analyzed in the hippocampus. Three months of treadmill exercise resulted in a robust reduction in Abeta plaques and soluble forms of Abeta in the hippocampus of APP/PS1 mice. This was accompanied by a significant decrease in beta-site amyloid precursor protein-cleaving enzyme 1 (BACE1) and presenilin-1 (PS1) expression. Meanwhile, we found that treadmill exercise down-regulated the expression of GRP78 and inhibited activation of PERK, eIF2alpha, and ATF4, reflecting the involvement of the UPR signaling. Overall, our findings suggest that treadmill exercise may suppresse the overactivation of the UPR signaling as well as inhibit the amyloidogenic pathway in APP/PS1 mice, thus may serve as an useful approach for the prevention and treatment of AD.</t>
  </si>
  <si>
    <t>Early-onset Alzheimer's disease (EOAD) accounts for 5-10% of all AD cases, with a heritability ranging between 92% to 100%. With the exception of rare mutations in APP, PSEN1, and PSEN2 genes causing autosomal dominant EOAD, little is known about the genetic factors underlying most of the EOAD cases. In this study, we hypothesized that copy number variations (CNVs) in microRNA (miR) genes could contribute to risk for EOAD. miRs are short non-coding RNAs previously implicated in the regulation of AD-related genes and phenotypes. Using whole exome sequencing, we screened a series of 546 EOAD patients negative for autosomal dominant EOAD mutations and 597 controls. We identified 86 CNVs in miR genes of which 31 were exclusive to EOAD cases, including a duplication of the MIR138-2 locus. In functional studies in human cultured cells, we could demonstrate that miR-138 overexpression leads to higher Abeta production as well as tau phosphorylation, both implicated in AD pathophysiology. These changes were mediated in part by GSK-3beta and FERMT2, a potential risk factor for AD. Additional disease-related genes were also prone to miR-138 regulation including APP and BACE1. This study suggests that increased gene dosage of MIR138-2 could contribute to risk for EOAD by regulating different biological pathways implicated in amyloid and tau metabolism. Additional studies are now required to better understand the role of miR-CNVs in EOAD.</t>
  </si>
  <si>
    <t>Estrogen deficiency after menopause is associated with autonomic nervous changes, leading to memory impairment and increased susceptibility to Alzheimer's disease (AD). Royal jelly (RJ) from honeybees (Apis mellifera) has estrogenic activity. Here, we investigated whether RJ can improve behavior, cholinergic and autonomic nervous function in ovariectomized (OVX) cholesterol-fed rabbits. OVX rabbits on high-cholesterol diet were administered with RJ for 12 weeks. The results showed that RJ could significantly improve the behavioral deficits of OVX cholesterol-fed rabbits and image structure of the brain. RJ reduced body weight, blood lipid, as well as the levels of amyloid-beta (Abeta), acetylcholinesterase (AchE), and malonaldehyde (MDA) in the brain. Moreover, RJ also increased the activities of choline acetyltransferase (ChAT) and superoxide dismutase (SOD) in the brain, and enhanced heart rate variability (HRV) and Baroreflex sensitivity (BRS) in OVX cholesterol-fed rabbits. Furthermore, RJ was also shown to reduce the content of Evans blue and the expression levels of Abeta, beta-site APP cleaving enzyme 1(BACE1), and receptor for advanced glycation end products (RAGE), and increase the expression level of LDL(low density lipoprotein) receptor-related protein 1 (LRP-1) in the brain. Our findings suggested that RJ has beneficial effects in neurological disorders of postmenopausal women, which were associated with reducing cholesterol and Abeta deposition, enhancing the estrogen levels and the activities of cholinergic and antioxidant systems, and ameliorating the blood(-)brain barrier (BBB) permeability and restoring autonomic nervous system.</t>
  </si>
  <si>
    <t>BACKGROUND: Soluble amyloid-beta oligomer (AbetaO) induced deleterious cascades have recently been considered to be the initiating pathologic agents of Alzheimer's disease (AD). However, little is known about the neurotoxicity and production of different AbetaOs. Understanding the production and spread of toxic AbetaOs within the brain is important to improving understanding of AD pathogenesis and treatment. METHODS: Here, PS1V97L transgenic mice, a useful tool for studying the role of AbetaOs in AD, were used to identify the specific AbetaO assembly that contributes to neuronal injury and cognitive deficits. Then, we investigated the production and spread of toxic Abeta assemblies in astrocyte and neuron cultures, and further tested the results following intracerebroventricular injection of AbetaOs in animal model. FINDINGS: The results showed that cognitive deficits were mainly caused by the accumulation of nonameric and dodecameric Abeta assemblies in the brains. In addition, we found that the toxic AbetaOs were duplicated in a time-dependent manner when BACE1 and apolipoprotein E were overexpressed, which were responsible for producing redundant Abeta and forming nonameric and dodecameric assemblies in astrocytes, but not in neurons. INTERPRETATION: Our results suggest that astrocytes may play a central role in the progression of AD by duplicating and spreading toxic AbetaOs, thus triggering neuronal injury. FUND: This study was supported by the Key Project of the National Natural Science Foundation of China; the National Key Scientific Instrument and Equipment Development Project; Beijing Scholars Program, and Beijing Brain Initiative from Beijing Municipal Science &amp; Technology Commission.</t>
  </si>
  <si>
    <t>Inhibition of butyrylcholinesterase (BChE) might be a useful therapeutic target for Alzheimer's disease (AD). A new series of 1,2,3,4-tetrahydro-9H-carbazole derivatives were designed synthesized and evaluated as BChE inhibitors. While all of the derivatives have shown for AChE IC50 values below the detectable limit (&gt; 100 microM), they were selective potent BChE inhibitors. 1-(2-(6-fluoro-1,2,3,4-tetrahydro-9H-carbazole-9-yl)ethyl)piperidin-1-ium chloride (15 g) had the most potent anti-BChE activity (IC50 value = 0.11 muM), the highest BChE selectivity and mixed-type inhibition. Pharmacokinetic properties were accordant to Lipinski rule and compound 15g demonstrated neuroprotective and inhibition of beta-secretase (BACE1) activities. Furthermore, in vivo study of compound 15g in Morris water maze task has confirmed memory improvement in scopolamine-induced impairment. All results suggest that new sets of potent selective inhibitors of BChE have a therapeutic potential for the treatment of AD. A new series of 1,2,3,4-tetrahydro-9H-carbazole derivatives were designed synthesized and evaluated as BChE inhibitors. While all of the derivatives have shown for AChE IC50 values below the detectable limit, they were selective potent BChE inhibitors. Compound 15g had the most potent anti-BChE activity. All results suggest that new sets of potent selective inhibitors of BChE have a therapeutic potential for the treatment of AD.</t>
  </si>
  <si>
    <t>Epidemiological studies have suggested a positive correlation between saturated fat intake and the risk for developing Alzheimer's disease (AD). While diets-enriched in the saturated free fatty acid (sFFA) palmitate has been shown to induce cognitive dysfunction and AD-like pathology, polyunsaturated fatty acids (PUFA) such as linoleate have been suggested to protect against AD in mouse models. However, the underlying cellular and molecular mechanisms that mediate the deleterious effects of palmitate or the protective effects of linoleate remain to be characterized. We fed 9-month-old cohorts of triple transgenic AD mice (3xTg-AD) and their-matched controls with a palmitate-enriched/linoleate-deficient diet for three months and determined the impact of the diet on oxidative stress, Bace1 promoter transactivation status, and amyloid-beta (Abeta) burden. The palmitate-enriched/linoleate-deficient diet causes a profound increase in oxidative stress burden characterized by significant oxidative damage to lipids, proteins, and nucleic acids concomitant with deficits in the endogenous antioxidant defense capacity in the hippocampi of 3xTg-AD mice. These effects were also associated with increased NF-kappaB transcriptional activity resulting in NF-kappaB-mediated transactivation of the Bace1 promoter that culminated in higher BACE1 expression and activity, and Abeta production. Our study unveils a novel mechanism by which a diet enriched in the sFFA palmitate and deficient in the PUFA linoleate exacerbates AD-like pathology involving signaling cross-talk between oxidative stress and NF-kappaB activation as a critical underlying factor in upregulating BACE1 activity and increasing Abeta burden.</t>
  </si>
  <si>
    <t>A series of novel aminopyrimidine and diaminopyrimidine derivatives were designed and optimized to improve their potency and permeability relative to lead compound 1 (IC50 = 37.4 muM), which was discovered in a previous virtual screening. The potency of the optimized compound, 13g (IC50 = 1.4 muM), was 26-fold greater than that of 1 based on a fluorescence resonance energy transfer assay, and a parallel artificial membrane permeability assay suggested that it could pass through the blood-brain barrier. Additionally, several compounds containing selenium showed good potencies and deserve further investigation as anti-Alzheimer's agents.</t>
  </si>
  <si>
    <t>beta-Site amyloid precursor protein cleaving enzyme 1 (BACE1) inhibitors offer the potential of disease-modifying treatment for Alzheimer's disease (AD). Since 2014, major breakthroughs have appeared in the field of BACE1 inhibitors. This review provides an overview of amidine-based BACE1 inhibitors between 2014 and 2018. Herein are summarized i) the structure-activity relationship, ii) the physiological results and iii) the potential risks from a lack of selectivity. This review also summarizes clinical scope, results and outlook of the compounds that have been or are currently under development in clinical trials.</t>
  </si>
  <si>
    <t>Alzheimer's disease (AD) is a well-known neurodegenerative disorder affecting millions of old people worldwide and the corresponding epidemiological data highlights the significance of the disease. As AD is a multifactorial illness, various single-target directed drugs that have reached clinical trials have failed. Therefore, various factors associated with outset of AD have been considered in targeted drug discovery and development. In this work, a wide range of 1,2,3-triazole-chromenone carboxamides were designed, synthesized, and evaluated for their cholinesterase inhibitory activity. Among them, N-(1-benzylpiperidin-4-yl)-7-((1-(3,4-dimethylbenzyl)-1H-1,2,3-triazol-4-yl)metho xy)-2-oxo-2H-chromene-3-carboxamide (11b) showed the best acetylcholinesterase inhibitory activity (IC50=1.80microM), however, it was inactive toward butyrylcholinesterase. It should be noted that compound 11b was evaluated for its BACE1 inhibitory activity and calculated IC50=21.13microM confirmed desired inhibitory activity. Also, this compound revealed satisfactory neuroprotective effect against H2O2-induced cell death in PC12 neurons at 50microM as well as metal chelating ability toward Fe(2+), Cu(2+), and Zn(2+) ions.</t>
  </si>
  <si>
    <t>The degeneration of cholinergic basal forebrain (cBF) neurons in Alzheimer's disease (AD) leads to the cognitive impairment associated with this condition. cBF neurons express the p75 neurotrophin receptor (p75(NTR)), which mediates cell death, and the extracellular domain of p75(NTR) can bind to amyloid beta (Abeta) and promote its degradation. Here, we investigated the contribution of cBF neuronal p75(NTR) to the progression of AD by removing p75(NTR) from cholinergic neurons in the APP/PS1 familial AD mouse strain. Conditional loss of p75(NTR) slowed cognitive decline and reduced both Abeta accumulation into plaques and gliosis. Expression of the amyloid protein precursor and its cleavage enzymes ADAM10 and BACE1 were unchanged. There was also no upregulation of p75(NTR) in non-cholinergic cell types. This indicates that a direct interaction between cBF-expressed p75(NTR) and Abeta does not contribute significantly to the regulation of Abeta load. Rather, loss of p75(NTR) from cBF neurons, which results in increased cholinergic innervation of the cortex, appears to regulate alternative, more dominant, Abeta clearance mechanisms.</t>
  </si>
  <si>
    <t>Alzheimer's disease (AD) is a common neurodegenerative disease which is characterized by aggregation of amyloid beta (Abeta) and hyperphosphorylated tau. We previously reported that pseudoginsenoside-F11 (PF11), an ocotillol-type saponin, improved cognitive function and reduced Abeta aggregation in APP/PS1 mice, a familial AD model. Here, we chose senescence-accelerated mouse prone 8 (SAMP8) mice, a widely used model of aging, to investigate the effect of PF11 on sporadic AD. PF11 was orally administered to male 6-month-old SAMP8 mice for 3 months. Consistent with previous studies, SAMP8 mice showed several AD-type pathologies including cognitive impairment, Abeta deposition and tau hyperphosphorylation. We found increased protein levels of cytoplasmic amyloid precursor protein (APP) and beta-site APP cleavage enzyme 1 (BACE1) in the hippocampus and cortex of SAMP8 mice. The protein level of demethylated protein phosphatase 2A (PP2A) was elevated in SAMP8 animals and the protein level of leucine carboxyl methyltransferase 1 (LCMT-1) was reduced. PF11 attenuated learning and memory impairments in the novel object recognition test and Morris water maze. PF11 promoted the transport of APP from cytoplasm to plasma membrane and decreased the abnormally high expression of BACE1 in hippocampus and cortex of SAMP8 mice. The elevated protein level of demethylated PP2A and the reduced expression of LCMT-1 in hippocampus and cortex of SAMP8 were also attenuated by PF11. Together, our findings indicate that PF11 has beneficial effects on AD-like pathological changes in SAMP8 mice and may act by inhibiting amyloidogenic processing of APP and attenuating tau hyperphosphorylation.</t>
  </si>
  <si>
    <t>A new series of tacrine-coumarin hybrids linked to 1,2,3-triazole were designed, synthesized, and tested as potent dual binding site cholinesterase inhibitors (ChEIs) for the treatment of Alzheimer's disease (AD). Among them, compound 8e was the most potent anti-AChE derivative (IC50=27nM) and compound 8m displayed the best anti-BChE activity (IC50=6nM) much more active than tacrine and donepezil as the reference drugs. Compound 8e was also evaluated for its BACE1 inhibitory activity and neuroprotectivity against PC12 cells exposed to Abeta25-35 which indicated low activity. Finally, in vivo studies by Morris water maze task showed that compound 8e significantly reversed scopolamine-induced memory deficit in rats.</t>
  </si>
  <si>
    <t>BACKGROUND: Alzheimer's disease (AD) is the most common cause of dementia in elderly populations. Changes in the expression of the Amyloid Precursor Protein (APP)-cleaving enzymes directly affect the formation of Amyloid Beta (Abeta) plaques, a neuropathological hallmark of AD. OBJECTIVE: We used peripheral blood from AD patients to investigate the expression of genes related to APP-processing [(beta-site APP-cleaving enzyme 1 (BACE1), presenilin1 (PSEN1), and a disintegrin and metalloproteinase family 10 (ADAM10) and 17 (ADAM17)] and the epigenetic genes sirtuin (SIRT)1-3, which regulate Abeta production. METHOD: Real-time polymerase chain reactions were performed to determine the specific mRNA levels in plasma. The mRNA levels in AD patients were compared to those in healthy persons and assessed in relation to the subjects' cognitive performance. RESULTS: BACE1 mRNA level in AD subjects was significantly higher than those of healthy controls, whereas ADAM10 level was significantly lower in the AD subjects. The SIRT1 level was significantly decreased, while that of SIRT2 was increased in AD subjects and elderly controls compared to levels in healthy young control. In addition, correlations were found between the expression levels of BACE1, ADAM10 and SIRT1 and cognitive performance scores. Total Abeta (Abeta40+Abeta42) levels and the Abeta40/Abeta42 ratio were significantly increased in the AD subjects, whereas decrease in plasma Abeta42 was found in AD subjects. There was a negative correlation between Abeta40 or total Abeta and Thai Mental State Examination (TMSE) while there was no correlation between Abeta40/Abeta42 ratio or Abeta42 and TMSE. CONCLUSION: The present findings provide evidence and support for the potential roles of these enzymes that drive Abeta synthesis and for epigenetic regulation in AD progression and development, which can possibly be considered peripheral markers of AD.</t>
  </si>
  <si>
    <t>Amyloid-beta (Abeta) peptides, the major constituent of plaques, are generated by sequential proteolytic cleavage of the amyloid precursor protein (APP) via beta-secretase (BACE1) and the gamma-secretase complex. It has been proposed that the abnormal secretion and accumulation of Abeta are the initial causative events in the development of Alzheimer's disease (AD). Drugs modulating this pathway could be used for AD treatment. Previous studies indicated that carbon monoxide (CO), a product of heme oxygenase (HO)-1, protects against Abeta-induced toxicity and promotes neuroprotection. However, the mechanism underlying the mitigative effect of CO on Abeta levels and BACE1 expression is unclear. Here, we show that CO modulates cleavage of APP and Abeta production by decreasing BACE1 expression in vivo and in vitro. CO reduces Abeta levels and improves memory deficits in AD transgenic mice. The regulation of BACE1 expression by CO is dependent on nuclear factor-kappa B (NF-kappaB). Consistent with the negative role of SIRT1 in the NF-kappaB activity, CO fails to evoke significant decrease in BACE1 expression in the presence of the SIRT1 inhibitor. Furthermore, CO attenuates elevation of BACE1 level in brains of 3xTg-AD mouse model as well as mice fed high-fat, high-cholesterol diets. CO reduces the NF-kappaB-mediated transcription of BACE1 induced by the cholesterol oxidation product 27-hydroxycholesterol or hydrogen peroxide. These data suggest that CO reduces the NF-kappaB-mediated BACE1 transcription and consequently decreases Abeta production. Our study provides novel mechanisms by which CO reduces BACE1 expression and Abeta production and may be an effective agent for AD treatment.</t>
  </si>
  <si>
    <t>Alzheimer's disease (AD) is a great threat for the health and life of elderly people. MicroRNA-128 (miR-128) has been reported to be abnormally expressed in the brain of AD patients and associated with the pathogenesis of AD. Our study aimed to have a deep insight into the roles and molecular basis of miR-128 in the development and progression of AD. The cognitive ability and exploratory behaviors were assessed by morris water maze and open-field tests, respectively. The concentrations of amyloid-beta (Abeta) 40, Abeta 42, tumor necrosis factor (TNF)-alpha, interleukin (IL)-1beta and IL-10 and activity of beta-secretase and alpha-secretase were determined by corresponding ELISA commercial kits. RT-qPCR assay was performed to detect miR-128 level and the mRNA expression of peroxisome proliferator-activated receptor gamma (PPARgamma), ionized calcium-binding adaptor molecule 1 (Iba1) and glial fibrillary acidic protein (GFAP). Western blot assay was conducted to determine protein expression of PPARgamma, amyloid precursor protein (APP), beta-APP cleaving enzyme (BACE1), sAPPalpha and sAPPbeta. The effect of miR-128 and PPARgamma on amyloid plaque formation was assessed by immunohistochemistry assay. PPARgamma mean optical density was determined by immunofluorescence assay. The interaction between miR-128 and PPARgamma were validated by bioinformatics analysis and luciferase reporter assay. We found AD mice showed AD-like performance and an increased cerebral cortex Abeta production. MiR-128 expression was upregulated and PPARgamma expression was downregulated in cerebral cortex of AD mice. Moreover, PPARgamma was a target of miR-128. Additionally, miR-128 knockout or PPARgamma upregulation inhibited AD-like performances, amyloid plaque formation, Abeta generation, APP amyloidogenic processing and inflammatory responses in AD mice, while these effects of miR-128 knockout were abrogated by PPARgamma inhibitor. The results indicated MiR-128 knockout weakened AD-like performances, and reduced Abeta production and inflammatory responses by targeting PPARgamma in AD mice.</t>
  </si>
  <si>
    <t>In this work, a novel series of arylisoxazole-phenylpiperazines were designed, synthesized, and evaluated toward acetylcholinesterase (AChE) and butyrylcholinesterase (BChE). Our results revealed that [5-(2-chlorophenyl)-1,2-oxazol-3-yl](4-phenylpiperazin-1-yl)methanone (5c) was the most potent AChE inhibitor with IC50 of 21.85 mum. It should be noted that most of synthesized compounds showed no BChE inhibitory activity and [5-(2-fluorophenyl)-1,2-oxazol-3-yl](4-phenylpiperazin-1-yl)methanone (5a) was the most active anti-BChE derivative (IC50 =51.66 mum). Also, kinetic studies for the AChE and BChE inhibitory activity of compounds 5c and 5a confirmed that they have simultaneously bound to the catalytic site (CS) and peripheral anionic site (PAS) of both AChE and BChE. Furthermore, docking study of compound 5c showed desired interactions of that compound with amino acid residues located in the active and peripheral anionic sites. Compound 5c was also evaluated for its BACE1 inhibitory activity and demonstrated IC50 =76.78 mum. Finally, neuroprotectivity of compound 5c on Abeta-treated neurotoxicity in PC12 cells depicted low activity.</t>
  </si>
  <si>
    <t>Alzheimer's disease (AD) is the most prevalent age related neurodegenerative disorder manifested by progressive cognitive decline and neuronal loss in the brain, yet precise etiopathology of majority of sporadic or late-onset AD cases is unknown. AD is associated with various pathological events such as Abeta deposition due to BACE-1 induced cleavage of APP, neuroinflammation, increased cholesterol synthesis, cholinergic deficit and oxidative stress. It was found that bone drug, alendronate (ALN) that cross blood brain barrier inhibits brain cholesterol synthesis and AChE enzyme activity. As cholesterol modifying agents have been supposed to alter AD like pathologies, the current study was designed to investigate the possible neuroprotective and therapeutic potential of ALN against ICV STZ induced experimental sporadic AD (SAD) in mice in a non-cholesterol dependent manner, using donepezil (5 mg/kg) as a reference standard. The preliminary study was done by molecular modelling to identify the binding affinity of ALN with BACE-1 in silico. The prevention of cognitive impairment in mice induced by ICV STZ (3 mg/kg) infused on first and third day, by ALN (1.76 mg/kg p.o.) administered for 15 consecutive days was assessed through Spontaneous Alternation Behavior (SAB) and Morris water maze (MWM) test. Additionally, the protective effect of ALN was also observed by the reversal of altered levels of Abeta1-42, BACE-,1 neuroinflammatory cytokines, AChE activity and oxidative stress markers (except TBARS) in ICV-STZ infused mice. However, the findings of the present study imply the therapeutic potential of ALN against SAD-like complications.</t>
  </si>
  <si>
    <t>Beta secretase 1 (BACE1) is an enzyme involved in the pathogenesis of Alzheimer's disease (AD). PLB4 mice are a neuron-specific human BACE1 knock-in mouse model characterized by the accumulation of extracellular Abeta and an AD-like phenotype. In this investigation brain hemispheres from 'young' (4-6months) and 'old' (8months) female PLB4 mice and age-matched wild-type littermates underwent targeted LC-MS/MS metabolomic profiling. Powdered lyophilized brain tissue was extracted in ethanol:PBS 85%:15% (v/v)) and a total of 187 metabolites were quantified using a targeted metabolomics methodology. Multivariate statistical analysis produced models distinguished PLB4 from wild type (WT) mice regardless of their age group. Univariate analysis (t-test) found that more brain metabolites were perturbed in 'old' PLB4 mice than 'young'. Carnosine and 8 phosphatidylcholine species were significantly decreased (p&lt;0.05) in 'young' PLB4 mouse brain. In 'old' PLB4 mice a total of 21 metabolites were perturbed including: leucine, creatinine, putrescine and species of acylcarnitines, lysophosphatidylcholines, phosphatidylcholines and sphingomyelin. Within the PLB4 genotype there were a range of age-dependent increases in metabolites. This study indicates that gender-specific responses occur in models of AD-like pathology, but importantly, when changes in PLB4 mice (where Abeta oligomers predominate) are compared with APP/PS1 mice (where Abeta plaques predominate) there are consistent and also divergent effects on the brain metabolome.</t>
  </si>
  <si>
    <t>Alzheimer's disease (AD), the most common form of dementia, is characterized by abundant deposition of amyloid-beta (Abeta) peptide that is the result of sequential cleavage of amyloid precursor protein (APP) by beta-secretase and gamma-secretase. Several studies have documented that inhibition of Abeta peptide synthesis or facilitating its degradation is one of the attractive therapeutic strategies in AD. Methylene blue (MethB), which has recently been investigated in Phase II clinical trials, is a prominent inhibitor in reducing Abeta oligomers. Herein, we wonder whether the mitigating effects of MethB on amyloid metabolism are related to the activity of its major metabolite, azure B. The goal of this study was to investigate the effects of azure B, which is also a cholinesterase inhibitor, on APP processing by using Chinese hamster ovary cells stably expressing human wild-type APP and presenilin 1 (PS70). Azure B significantly decreased the levels of secreted APPalpha (sAPPalpha) and Abeta40/42 in culture medium with a dose-dependent manner. A significant decrease was also observed in the levels of intracellular APP without affecting the cell viability. In parallel with the decrease of APP and APP metabolites, the activity of beta-secretase 1 (BACE1) was significantly attenuated compared to control. Overall, our results show that azure B has a large contribution for the pharmacological profile of MethB in APP metabolism.</t>
  </si>
  <si>
    <t>Neuregulin 1 (NRG1) is a key candidate susceptibility gene for schizophrenia. It is reported that the function of NRG1 can be regulated by cleavage via the beta-Secretase (BACE1), particularly during early development. While current knowledge suggested that schizophrenia might have different phenotypes, it is unknown whether BACE1-cleaved-NRG1 (BACE1-NRG1) activity is related to clinical phenotypes of schizophrenia. In the current study, we used a newly developed enzymatic assay to detect BACE1-NRG1 activity in the human plasma and investigated the levels of cleavage of NRG1 by BACE1 in the plasma from schizophrenia patients. Our results are the first to demonstrate that the level of plasma BACE1-NRG1 activity was significantly increased in subjects affected with schizophrenia compared with healthy controls. Interestingly, the elevated BACE1-NRG1 activity was correlated with the disease severity and duration of schizophrenia, such as patients suffering from shorter-term course and worse disease status expressed higher BACE1-NRG1 activity levels compared to whom with longer duration and less severity of the disease. Furthermore, this is also the first report that the alternation of BACE1-NRG1 activity was a substrate -specific event in schizophrenia. Together, our findings suggested that the plasma BACE1-NRG1 activity can be a potential biomarker for the early diagnosis of schizophrenia.</t>
  </si>
  <si>
    <t>beta-Secretase (BACE1) has been broadly documented as one of the possible therapeutic targets for the treatment of Alzheimer's disease. In this paper, we report the synthesis and the for beta-secretase (BACE-1) inhibitory activity of new series of tetrahydrobenzo [b] pyran derivatives. One-pot synthesis of tetrahydrobenzo [b] pyrans was carried out by condensing aromatic aldehyde, malononitrile and 1,3-cyclohexanedione using ionic liquid 1-butyl-3-methyl imidazolium chloride ([bmIm]Cl(-)) in aqueous alcohol media. The addition of alcohol and water in the ratio of 1:2 keeps all the reactants in solution which facilitates the reaction and makes the product formation very easy. The synthesized compounds were subjected to BACE1 inhibition assay and six compounds, 4d, 4e, 4f, 4h, 4i, and 4p have shown significant IC50 values at micromolar level. Among these six active compounds, 4e was a potential inhibitor with its IC50 value in nanomolar range. All the synthesized compounds were docked onto the active site of beta-Secretase enzyme.</t>
  </si>
  <si>
    <t>Bridging integrator 1 (BIN1) is the most significant late-onset Alzheimer's disease (AD) susceptibility locus identified via genome-wide association studies. BIN1 is an adaptor protein that regulates membrane dynamics in the context of endocytosis and membrane remodeling. An increase in BIN1 expression and changes in the relative levels of alternatively spliced BIN1 isoforms have been reported in the brains of patients with AD. BIN1 can bind to Tau, and an increase in BIN1 expression correlates with Tau pathology. In contrast, the loss of BIN1 expression in cultured cells elevates Abeta production and Tau propagation by insfluencing endocytosis and recycling. Here, we show that BIN1 accumulates adjacent to amyloid deposits in vivo. We found an increase in insoluble BIN1 and a striking accrual of BIN1 within and near amyloid deposits in the brains of multiple transgenic models of AD. The peri-deposit aberrant BIN1 localization was conspicuously different from the accumulation of APP and BACE1 within dystrophic neurites. Although BIN1 is highly expressed in mature oligodendrocytes, BIN1 association with amyloid deposits occurred in the absence of the accretion of other oligodendrocyte or myelin proteins. Finally, super-resolution microscopy and immunogold electron microscopy analyses highlight the presence of BIN1 in proximity to amyloid fibrils at the edges of amyloid deposits. These results reveal the aberrant accumulation of BIN1 is a feature associated with AD amyloid pathology. Our findings suggest a potential role for BIN1 in extracellular Abeta deposition in vivo that is distinct from its well-characterized function as an adaptor protein in endocytosis and membrane remodeling.</t>
  </si>
  <si>
    <t>Methamphetamine (METH) abusing contributes to dopaminergic neurons degeneration, resulting inParkinson's disease (PD)-like changes. More recently, the association between METH exposure and the Alzheimer's disease (AD)-like changes gained more attention, however, the underlying mechanisms remain poorly understood. In the present study, we aimed to investigate whether METH exposure promotes the formation of Abeta42, one of the key AD-like pathological proteins. With the cell model PC-12 cell line, it showed that METH treatment significantly increased the level of the precursor protein APP and its hydrolysates CTFs expression in a dose-dependent manner. In parallel, with the ELISA assay, we found that METH exposure contributed to an obvious elevation of the Abeta1-42 excretion in the cell culture supernatant. Therefore, we examined the expression of p-GSK3alpha and BACE-1, which were responsible for APP and Abeta1-42 generation respectively, it suggested in that METH obviously activated the p-GSK3alpha and increased the level of BACE-1, and the expression of BACE-1 was also detected by the immunofluorescence, with the significant elevation of the BACE-1 fluorescence intensity. In conclusion, METH treatment promotes the expression of Abeta precursor protein APP and its hydrolysis product CTFs and Abeta1-42, and p-GSK3alpha as well as BACE-1 may be involved in this process.</t>
  </si>
  <si>
    <t>SCOPE: In the previous study, Glycyrrhiza uralensis Fisch extract (GUE) inhibited Abeta secretion by inhibiting beta-site APP-cleaving enzyme 1 (BACE1) transcription, and the active compounds semilicoisoflavone B (SB) and licoflavonol (LF) inhibited Abeta secretion. SB corresponds to the same mechanism as GUE, but LF has a different mechanism. In this study, the mechanism underlying inhibition of Abeta by LF is investigated. METHODS AND RESULTS: The effects of LF on Abeta, sAPPalpha, and sAPPbeta secretion are evaluated by ELISA, and the effect of LF on BACE1 expression is detected by western blotting. It is found that the effect of LF on Abeta secretion is due to promotion of BACE1 protein degradation, and that the effect of LF on Abeta and BACE1 expression is attenuated after cotreatment with the lysosome inhibitor chloroquine. In a subsequent mechanistic study, it is found that LF increases BACE1 phosphorylation to increase its interactions with ADP ribosylation factor-binding proteins 1 and 3 (GGA1 and GGA3, respectively) and eventually facilitate BACE1 delivery to lysosomes for degradation. CONCLUSION: This study is the first to demonstrate that the BACE1 phosphorylation inducer LF can modulate BACE1 trafficking and lead to facilitating degradation of BACE1, eventually decreasing Abeta secretion.</t>
  </si>
  <si>
    <t>beta-site amyloid precursor protein cleaving enzyme 1 (BACE1) is required for the production of beta-amyloid (Abeta) peptides and is considered a potential treatment target for Alzheimer's disease (AD). To support Japan's participation in the global clinical development program, we characterized the safety, pharmacokinetics (PKs), and pharmacodynamics of the BACE1 inhibitor verubecestat (MK-8931) in 24 healthy Japanese adults in a two-part, single-center, randomized, placebo-controlled phase I trial (protocol MK-8931-007) and compared the results with historical data from non-Japanese subjects. Both single (20, 100, and 450 mg) and multiple (80 and 150 mg once daily for 14 days) doses of verubecestat were well tolerated. Verubecestat's PK profile was similar in Japanese and non-Japanese subjects. Verubecestat also reduced mean cerebrospinal fluid concentrations of the Abeta proteins Abeta40, Abeta42, and soluble beta fragment of amyloid precursor protein; the level of reduction was comparable between Japanese and non-Japanese subjects. These results support the continued global development of verubecestat as a potential disease-modifying agent for Japanese and non-Japanese subjects who are at risk for developing AD.</t>
  </si>
  <si>
    <t>We previously demonstrated that membrane type 1 (MT1) matrix metalloproteinase (MMP) was up-regulated in the hippocampus of the model of transgenic mice bearing 5 familial mutations on human amyloid precursor protein (APP) and presenilin 1 of Alzheimer disease (AD), and that the proteinase increased the levels of amyloid beta peptide (Abeta) and its APP C-terminal fragment of 99 aa in a heterologous cell system. Here we provide further evidence that MT1-MMP interacts with APP and promotes amyloidogenesis in a proteolytic-dependent manner in Swedish APP-expressing human embryonic kidney 293 (HEKswe) cells. MT1-MMP-mediated processing of APP releases a soluble APP fragment, sAPP95. This process partly requires the activation of endogenous MMP-2 but is independent of beta-site APP cleaving enzyme 1 (BACE-1) or alpha-secretase activities. In contrast, MT1-MMP-mediated increase of Abeta levels involved BACE-1 activity and was inhibited by tissue inhibitor of MMP-2, a natural inhibitor of both MT1-MMP and MMP-2. Interestingly, near abolishment of basal Abeta production upon BACE-1 inhibition was rescued by MT1-MMP, indicating that the latter could mimic beta-secretase-like activity. Moreover, MT1-MMP promoted APP/Abeta localization in endosomes, where Abeta production mainly occurs. These data unveil new mechanistic insights to support the proamyloidogenic role of MT1-MMP based on APP processing and trafficking, and reinforce the idea that this proteinase may become a new potential therapeutic target in AD.-Paumier, J.-M., Py, N. A., Gonzalez, L. G., Bernard, A., Stephan, D., Louis, L., Checler, F., Khrestchatisky, M., Baranger, K., Rivera, S. Proamyloidogenic effects of membrane type 1 matrix metalloproteinase involve MMP-2 and BACE-1 activities, and the modulation of APP trafficking.</t>
  </si>
  <si>
    <t>Sphingolipids emerge as essential modulators in the etiology of Alzheimer's disease (AD) with unclear mechanisms. Elevated levels of SM synthase 1 (SMS1), which catalyzes the synthesis of SM from ceramide and phosphatidylcholine, have been observed in the brains of Alzheimer's disease (AD), where expression of beta-site APP cleaving enzyme 1 (BACE1), a rate limiting enzyme in amyloid-beta (Abeta) generation, are upregulated. In the present study, we show knockdown of SMS1 via andeno associated virus (serotype 8, AAV8) in the hippocampus of APP/PS1 transgenic mice, attenuates the densities of Abeta plaques, neuroinflammation, synaptic loss and thus rescuing cognitive deficits of these transgenic mice. We further describe that knockdown or inhibition of SMS1 decreases BACE1 stability, which is accompanied with decreased BACE1 levels in the Golgi, whereas enhanced BACE1 levels in the early endosomes and the lysosomes. The reduction of BACE1 levels induced by knockdown or inhibition of SMS1 is prevented by inhibition of lysosomes. Therefore, knockdown or inhibition of SMS1 promotes lysosomal degradation of BACE1 via modulating the intracellular trafficking of BACE1. Knockdown of SMS1 attenuates AD-like pathology through promoting lysosomal degradation of BACE1.</t>
  </si>
  <si>
    <t>Malicious progression of neurodegeneration is a consequence of toxic aggregates of proteins or peptides such as amyloid beta (Abeta) reported in Alzheimer's disease (AD). These aggregates hinder the electrochemical transmission at neuronal junctions and thus deteriorate neuronal-health by triggering dementia. Electrostatic and hydrophobic interactions among amino-acid residues are the governing principle behind the self-assembly of aforesaid noxious oligomers or agglomerate. Interestingly, lysine residues are crucial for these interactions and for facilitating the clearance of toxic metabolites through the ubiquitination process. The mechanisms behind lysine selectivity and modifications of target proteins are very intriguing process and an avenue to explore the clearance of unwanted proteins from neurons. Therefore, it is fascinating for the researchers to investigate the role of key lysine, their selectivity and interactions with other amino acids to clear-off toxic products in exempting the progression of Neurodegenerative disorders (NDDs). Herein, (1) we identified the aggregation prone sequence in Abeta40 and Abeta42 as 'HHQKLVFFAE' and 'SGYEVHHQKLVFFAEDVG/KGAIIGLMVGGV' respectively with critical lysine (K) at 16 and 28 for stabilizing the aggregates; (2) elucidated the interaction pattern of AbetaPP with other Alzheimer's related proteins BACE1, APOE, SNCA, APBB1, CASP8, NAE1, ADAM10, and PSEN1 to describe the pathophysiology; (3) found APOE as commonly interacting factor between amyloid beta and Tau for governing AD pathogenesis; (4) reported K224, K351, K363, K377, K601, K662, K751, and K763 as potential putative lysine for facilitating AbetaPP clearance through ubiquitination thereby arresting Abeta formation; and (5) observed conserved glutamine (Q), glutamic acid (E), and alpha-helical conformation as few crucial factors for lysine selectivity in the ubiquitination of AbetaPP.</t>
  </si>
  <si>
    <t>Alzheimer's disease (AD) is an enervating and chronic progressive neurodegenerative disorder, occurring frequently in the elderly and adversely affecting intellectual capabilities and the cognitive processes. Bergenin possesses efficacious antioxidant, antiulcerogenic, anti-HIV, hepatoprotective, neuroprotective, anti-inflammatory and immunomodulatory activity along with antinociceptive effect and wound healing properties. Previous studies have shown that bergenin has in vitro bovine adrenal tyrosine hydroxylase inhibitory activity, mushroom tyrosinase inhibitory activities, beta-secretase (BACE-1) enzyme inhibitory activity and prevented neuronal death in the primary culture of rat cortical neurons. Protein tyrosine phosphatase-1B (PTP1B) is an intriguing target for anticancer and antidiabetic drugs and has recently been implicated to act as a positive regulator of neuroinflammation. Bergenin is also found to inhibit human protein tyrosine phosphatase-1B (hPTP1B) in vitro. Thus, bergenin was screened by molecular docking study using GOLD suite (version 5.2), CCDC for predicting its activity against targets of AD management like acetylcholinesterase (AChE) (1B41), butyrylcholinesterase (BuChE) (1P0I), Tau protein kinase 1 (GSK-3beta) (1J1B), BACE-1 (1FKN) wherein the GOLD score and fitness of bergenin were comparable to those of standard drugs like donepezil, galanthamine, physostigmine, etc. Bergenin demonstrated dose-dependent inhibition of both AChE and BuChE in vitro and found to be safe up to 50 muM when screened in vitro on SH-SY5Y cell lines by cytotoxicity studies using MTT and Alamar blue assays. It also led to dose-dependent prevention of NMDA induced toxicity in these cells. Pretreatment with bergenin (14 days) in rats at three dose levels (20, 40 and 80 mg/kg; p.o.) significantly (p &lt; 0.01) and dose-dependently alleviated amnesia induced by scopolamine (2 mg/kg, i.p.). The therapeutic effect of bergenin supplementation for 28 days, at three dose levels, was also evaluated in streptozotocin (3 mg/kg, ICV, unilateral) induced AD model in Wistar rats using Morris water maze and Y maze on 7th, 14th, 21st and 28th days. STZ caused significant (p &lt; 0.001) cognitive impairment and cholinergic deficit and increased oxidative stress in rats. Bergenin could significantly ameliorate STZ induced behavioral deficits, inhibit the AChE and BuChE activity in parallel with an increase in the diminished GSH levels in a dose-dependent fashion. The histopathological investigations were also supportive of this datum. The bergenin treatment at 80 mg/kg led to significant (p &lt; 0.05) abatement of the raised Abeta-1-42 levels and alleviated the perturbed p- tau levels leading to significantly low (p &lt; 0.01) levels of p-tau in brain homogenates of rats as compared to ICV STZ injected rats. In conclusion, the observed effects might be attributed to the cholinesterase inhibitory activity of bergenin coupled with its antioxidant effect, anti-inflammatory activity and reduction of Abeta-1-42 and p-tau levels which could have collectively helped in the attenuation of cognitive deficits. The current findings of the study are indicative of the promising preventive and ameliorative potential of bergenin in the management of AD through multiple targets.</t>
  </si>
  <si>
    <t>Alzheimer disease (AD) is a cruel neurodegenerative disorder caused by the deposition of amyloid beta (Abeta) peptide inside the brain. The beta-secretase (beta amyloid precursor protein (APP) cleaving enzyme 1, BACE1) is one of the enzymes involved in the cleavage of APP that leads to the Abeta formation and it is the primary target for the treatment of AD. Recent report outlines that verubecestat molecule strongly inhibits BACE1; however, its structure, binding mechanism and the stability in the active site of BACE1 are not yet known. The present study aims to determine the structure, binding affinity and the stability of verubecestat molecule in the active site of BACE1 from the molecular docking, quantum mechanics/molecular mechanics (QM/MM)-based charge density analysis and molecular dynamics simulation. Verubecestat molecule was docked at BACE1; it shows high binding affinity towards BACE1. Further, the conformational geometry and the intermolecular interactions of verubecestat in the active site of BACE1 were determined. The molecule forms strong interaction with the neighboring amino acids in the active site of BACE1. The onsite QM/MM-based charge density analysis reveals the nature of charge density distribution and the topological properties of intermolecular interactions of verubecestat molecule in the active site of BACE1. The calculated electrostatic potential (ESP) of verubecestat in the active site of BACE1 displays high negative and positive ESP regions of the molecule. This onsite QM/MM analysis is more relevant to the physiological situation. The molecular dynamics simulation has been performed, which confirms the high stability and compactness of verubecestat in the active site of BACE1. The MM-generalized Born surface area and MM-Poisson Boltzmann surface area free energy calculations of verubecestat-BACE1 also confirm the high binding affinity of verubecestat. Communicated by Ramaswamy H. Sarma.</t>
  </si>
  <si>
    <t>Resveratrol is a natural compound that mimics the antioxidant and antiaging effects of caloric restriction, mainly mediated through SIRT1, a deacetylase that induces longevity and neuroprotection. We aimed to analyze the effects of resveratrol on the brain status of control non-transgenic (NoTg) and AD transgenic (3xTg-AD) mice to discern the mechanisms involved in a potential inducement of resilience against age-related neurodegeneration and Alzheimer's disease (AD). Mice were fed with a diet supplemented with 100 mg/kg of resveratrol from 2 months of age during 10 months. Resveratrol administration induced complete protection against memory loss and brain pathology in 3xTg-AD mice, and also induced cognitive enhancement in healthy NoTg mice. Resveratrol improved exploration and reduced anxiety in both mouse strains, indicative of well-being. Resveratrol reduced the presence of Abeta and p-tau pathology in the hippocampus of the 3xTg-AD mouse. Proteostasis analysis showed the following in both NoTg and 3xTg-AD mice: (i) increased levels of the amyloid-degrading enzyme neprilysin, (ii) reduction of the amyloidogenic secretase BACE1, and (iii) increase of proteasome protein levels and enhancement of proteasome activity. Resveratrol also increased AMPK protein levels, then upregulating the SIRT1 pathway, as shown by the activation of PGC-1alpha and CREB in both mice, resulting in further beneficial changes. Our data demonstrated that resveratrol induces cognitive enhancement and neuroprotection against amyloid and tau pathologies. Improvement of proteostasis by resveratrol, in both healthy and AD mice, suggests that it is a mechanism of brain resilience and defense against neurodegeneration caused by the accumulation of aberrant proteins.</t>
  </si>
  <si>
    <t>The clinical diagnosis of Alzheimer's disease (AD) is a probabilistic formulation that may lack accuracy particularly at early stages of the dementing process. Abnormalities in amyloid-beta precursor protein (APP) metabolism and in the level of APP secretases have been demonstrated in platelets, and to a lesser extent in leukocytes, of AD patients, with conflicting results. The aim of the present study was to compare the protein level of the APP secretases A-disintegrin and metalloprotease 10 (ADAM10), Beta-site APP-cleaving enzyme 1 (BACE1), and presenilin-1 (PSEN1) in platelets and leukocytes from 20 non-medicated older adults with AD and 20 healthy elders, and to determine the potential use of these biomarkers to discriminate cases of AD from controls. The protein levels of all APP secretases were significantly higher in platelets compared to leukocytes. We found statistically a significant decrease in ADAM10 (52.5%, p &lt; 0.0001) and PSEN1 (32%, p = 0.02) in platelets from AD patients compared to controls, but not in leukocytes. Combining all three secretases to generate receiver-operating characteristic (ROC) curves, we found a good discriminatory effect (AD vs. controls) when using platelets (the area under the curve-AUC-0.90, sensitivity 88.9%, specificity 66.7%, p = 0.003), but not in leukocytes (AUC 0.65, sensitivity 77.8%, specificity 50.0%, p = 0.2). Our findings indicate that platelets represent a better biological matrix than leukocytes to address the peripheral level of APP secretases. In addition, combining the protein level of ADAM10, BACE1, and PSEN1 in platelets, yielded a good accuracy to discriminate AD from controls.</t>
  </si>
  <si>
    <t>The accumulation of excess intracellular or extracellular amyloid beta (Abeta) is one of the key pathological events in Alzheimer's disease (AD). Abeta is generated from the cleavage of amyloid precursor protein (APP) by beta secretase-1 (BACE1) and gamma secretase (gamma-secretase) within the cells. The endocytic trafficking of APP facilitates amyloidogenesis while at the cell surface, APP is predominantly processed in a non-amyloidogenic manner. Several adaptor proteins bind to both APP and BACE1, regulating their trafficking and recycling along the secretory and endocytic pathways. The phosphorylation of APP at Thr668 and BACE1 at Ser498, also influence their trafficking. Neurotrophins and proneurotrophins also influence APP trafficking through their receptors. In this review, we describe the molecular trafficking pathways of APP and BACE1 that lead to Abeta generation, the involvement of different signaling molecules or adaptor proteins regulating APP and BACE1 subcellular localization. We have also discussed how neurotrophins could modulate amyloidogenesis through their receptors.</t>
  </si>
  <si>
    <t>Alzheimer's disease (AD) is primarily characterized by the production and deposit of beta-amyloid protein (Abeta) in beta-amyloid plaques (APs). On this basis, we investigated whether vascular endothelial growth factor (VEGF), a growth factor with important neuroprotective activity, may provide a therapeutic opportunity for treating AD. We initially found that the expression and production of VEGF was downregulated in the brains of Tg2576 mice during the course of AD development and progression. Restoring VEGF in the brains of Tg2576 mice antagonized the production and deposit of Abeta in Tg2576 mice. The addition of VEGF concurrently increased the expression of disintegrin and metalloproteinase domain-containing protein 10 (ADAM10) and decreased the expression of beta-site APP cleaving enzyme 1 (BACE1), which contributes to the enhanced clearance of Abeta in vivo. By decreasing the production and deposit of Abeta, VEGF improved the cognitive decline of Tg2576 mice. These observations provide a novel implication for VEGF as a therapeutic approach for the treatment of AD.</t>
  </si>
  <si>
    <t>Changes in glycosylation pattern leads to malignant transformations among the cells. In combination with upregulated actions of sialyltransferases, it ultimately leads to differential expression of sialic acid (SA) at cell surface. Given its negative charge and localization to extracellular domain, SA has been exploited for the development of targeted theranostics using approaches, such as, cationization and appending recognition saccharides on carrier surface. In this study, we have performed quantum mechanical calculations based on density functional theory (DFT) to study the interaction of saccharides with extracellular SA. Gradient-corrected DFT with the three parameter function (B3) was utilized for the calculation of Lee-Yang-Parr (LYP) correlation function. Atomic charge, vibrational frequencies and energy of the optimized structures were calculated through B3LYP. Our calculations demonstrate a stronger galactose-sialic acid interaction at tumour-relevant low pH and hyperthermic condition. These results support the application of pH responsive delivery vehicles and targeted hyperthermic chemotherapy for eradicating solid tumour deposits. These studies, conducted a priori, can guide the formulation scientists over appropriate choice of ligands and their applications in the design of 'smart' theranostic tools.</t>
  </si>
  <si>
    <t>Alzheimer's disease (AD) is a multi-factorial disease, which can be simply outlined as an irreversible and progressive neurodegenerative disorder with an unclear root cause. It is a major cause of dementia in old aged people. In the present study, utilizing the structural and biological activity information of ligands for five important and mostly studied vital targets (i.e. cyclin-dependant kinase 5, beta-secretase, monoamine oxidase B, glycogen synthase kinase 3beta, acetylcholinesterase) that are believed to be effective against AD, we have developed five classification models using linear discriminant analysis (LDA) technique. Considering the importance of data curation, we have given more attention towards the chemical and biological data curation, which is a difficult task especially in case of big data-sets. Thus, to ease the curation process we have designed Konstanz Information Miner (KNIME) workflows, which are made available at http://teqip.jdvu.ac.in/QSAR_Tools/ . The developed models were appropriately validated based on the predictions for experiment derived data from test sets, as well as true external set compounds including known multi-target compounds. The domain of applicability for each classification model was checked based on a confidence estimation approach. Further, these validated models were employed for screening of natural compounds collected from the InterBioScreen natural database ( https://www.ibscreen.com/natural-compounds ). Further, the natural compounds that were categorized as 'actives' in at least two classification models out of five developed models were considered as multi-target leads, and these compounds were further screened using the drug-like filter, molecular docking technique and then thoroughly analyzed using molecular dynamics studies. Finally, the most potential multi-target natural compounds against AD are suggested.</t>
  </si>
  <si>
    <t>In this study we searched for potential beta-site amyloid precursor protein cleaving enzyme1 (BACE1) inhibitors using pharmacoinformatics. A large dataset containing 7155 known BACE1 inhibitors was evaluated for pharmacophore model generation. The final model (R = 0.950, RMSD = 1.094, Q(2) = 0.901, se = 0.332, rm2 = 0.901, Rpred2 = 0.756, sp = 0.468, rm-test2 = 0.667) was revealed with the importance of spatial arrangement of hydrogen bond acceptor and donor, hydrophobicity and aromatic ring features. The validated model was then used to search NCI and InterBioscreen databases for promising BACE1 inhibitors. The initial hits from both databases were sorted using a number of criteria and finally three molecules from each database were considered for further validation using molecular docking and molecular dynamics studies. Different protonation states of Asp32 and Asp228 dyad were analysed and best protonated form used for molecular docking study. Observation of the number of binding interactions in the molecular docking study supported the potential of these molecules being promising inhibitors. Values of RMSD, RMSF, Rg in molecular dynamics study and binding energies unquestionably explained that final screened molecules formed stable complexes inside the receptor cavity of BACE1. Hence, it can be concluded that the final screened six compounds may be potential therapeutic agents for Alzheimer's disease.</t>
  </si>
  <si>
    <t>BACE-1 and GSK-3beta both are potential therapeutic drug targets for Alzheimer's disease. Recently, both these targets received attention for designing dual inhibitors. Till now only two scaffolds (triazinone and curcumin) derivatives have been reported as BACE-1 and GSK-3beta dual inhibitors. In our previous work, we have reported first in class dual inhibitor for BACE-1 and GSK-3beta. In this study, we have explored other naphthofuran derivatives for their potential to inhibit BACE-1 and GSK-3beta through docking, molecular dynamics, binding energy (MM-PBSA). These computational methods were performed to estimate the binding affinity of naphthofuran derivatives towards the BACE-1 and GSK-3beta. In the docking results, two derivatives (NS7 and NS9) showed better binding affinity as compared to previously reported inhibitors. Hydrogen bond occupancy of NS7 and NS9 generated from MD trajectories showed good interaction with the flap residues Gln73, Thr72 of BACE-1 and Arg141, Thr138 residues of GSK-3beta. MM-PBSA and energy decomposition per residue revealed different components of binding energy and relative importance of amino acid involved in binding. The results showed that the binding of inhibitors was majorly governed by the hydrophobic interactions and suggesting that hydrophobic interactions might be the key to design dual inhibitors for BACE1-1 and GSK-3beta. Distance between important pair of amino acid residues indicated that BACE-1 and GSK-3beta adopt closed conformation and become inactive after ligand binding. The results suggested that naphthofuran derivatives might act as dual inhibitor against BACE-1 and GSK-3beta.</t>
  </si>
  <si>
    <t>We report in this work new substituted aminopyrimidine derivatives acting as inhibitors of the catalytic site of BACE1. These compounds were obtained from a molecular modeling study. The theoretical and experimental study reported here was carried out in several steps: docking analysis, Molecular Dynamics (MD) simulations, Quantum Theory Atom in Molecules (QTAIM) calculations, synthesis and bioassays and has allowed us to propose some compounds of this series as new inhibitors of the catalytic site of BACE1. The QTAIM study has allowed us to obtain an excellent correlation between the electronic densities and the experimental data of IC50. Also, using combined techniques (MD simulations and QTAIM calculations) enabled us to describe in detail the molecular interactions that stabilize the different L-R complexes. In addition, our results allowed us to determine what portion of these compounds should be changed in order to increase their affinity with the BACE1. Another interesting result is that a sort of synergism was observed when the effects of these new catalytic site inhibitors were combined with Ac-Tyr5-Pro6-Tyr7-Asp8-Ile9-Pro10-Leu11-NH2, which we have recently reported as a modulator of BACE1 acting on its exosite.</t>
  </si>
  <si>
    <t>The identification of factors that regulate myelination provides important insight into the molecular mechanisms that coordinate nervous system development and myelin regeneration after injury. In this study, we investigated the role of amyloid precursor protein (APP) and its paralogue amyloid precursor-like protein 2 (APLP2) in myelination using APP and APLP2 knockout (KO) mice. Given that BACE1 regulates myelination and myelin sheath thickness in both the peripheral and central nervous systems, we sought to determine if APP and APLP2, as alternate BACE1 substrates, also modulate myelination, and therefore provide a better understanding of the events regulating axonal myelination. In the peripheral nervous system, we identified that adult, but not juvenile KO mice, have lower densities of myelinated axons in their sciatic nerves while in the central nervous system, axons within both the optic nerves and corpus callosum of both KO mice were significantly hypomyelinated compared to wild-type (WT) controls. Biochemical analysis demonstrated significant increases in BACE1 and myelin oligodendrocyte glycoprotein and decreased NRG1 and proteolipid protein levels in both KO brain tissue. The acute cuprizone model of demyelination/remyelination revealed that whereas axons in the corpus callosum of WT and APLP2-KO mice underwent similar degrees of demyelination and subsequent remyelination, the myelinated callosal axons in APP-KO mice were less susceptible to cuprizone-induced demyelination and showed a failure in remyelination after cuprizone withdrawal. These data identified APP and APLP2 as modulators of normal myelination and demyelination/remyelination conditions. Deletion of APP and APLP2 identifies novel interplays between the BACE1 substrates in the regulation of myelination.</t>
  </si>
  <si>
    <t>Alzheimer's disease (AD) is a complex neurological disorder with diverse underlying pathological processes. Several lines of evidence suggest that BACE1 is a key enzyme in the pathogenesis of AD and its inhibition is of particular importance in AD treatment. Ten new 3-hydrazinyl-1,2,4-triazines bearing pendant aryl phenoxy methyl-1,2,3-triazole were synthesized as multifunctional ligands against AD. We show that compounds containing Cl and NO2 groups at the para position of the phenyl ring, namely compounds 7c (IC50=8.55+/-3.37microM) and 7d (IC50=11.42+/-2.01microM), possess promising BACE1 inhibitory potential. Furthermore, we assessed the neuroprotective activities of 7c and 7d derivatives in PC12 neuronal cell line, which showed moderate protection against amyloid beta peptide toxicity. In addition, compound 7d demonstrated metal chelating activity and moderate antioxidant potential (IC50=44.42+/-7.33microM). Molecular docking studies of these molecules revealed high-affinity binding to several amino acids of BACE1, which are essential for efficient inhibition. These results demonstrate that 1,2,4-triazine derivatives bearing an aryl phenoxy methyl-1,2,3-triazole have promising properties as therapeutic agents for AD.</t>
  </si>
  <si>
    <t>beta-secretase 1 (BACE1) is a key enzyme in the generation of beta-amyloid, which is accumulated in the brain of Alzheimer disease patients. PF-06684511 was identified as a candidate PET ligand for imaging BACE1 in the brain and showed high specific binding in an initial assessment in a nonhuman primate (NHP) PET study using (18)F-PF-06684511. In this effort, we aimed to quantitatively evaluate the regional brain distribution of (18)F-PF-06684511 in NHPs under baseline and blocking conditions and to assess the target occupancy of BACE1 inhibitors. In addition, NHP whole-body PET measurements were performed to estimate the effective radiation dose. Methods: Initial brain PET measurements were performed at baseline and after oral administration of 5 mg/kg of LY2886721, a BACE1 inhibitor, in 2 cynomolgus monkeys. Kinetic analysis was performed with the radiometabolite-corrected plasma input function. In addition, a wide dose range of another BACE1 inhibitor, PF-06663195, was examined to investigate the relationship between the brain target occupancy and plasma concentration of the drug. Finally, the effective radiation dose of (18)F-PF-06684511 was estimated on the basis of the whole-body PET measurements in NHPs. Results: Radiolabeling was accomplished successfully with an incorporation radiochemical yield of 4%-12% (decay-corrected) from (18)F ion. The radiochemical purity was greater than 99%. The whole-brain uptake of (18)F-PF-06684511 peaked ( approximately 220% SUV) at approximately 20 min and decreased thereafter ( approximately 100% SUV at 180 min). A 2-tissue-compartment model described the time-activity curves well. Pretreatment with LY2886721 reduced the total distribution volume of (18)F-PF-06684511 by 48%-80% depending on the brain region, confirming its in vivo specificity. BACE1 occupancy of PF-06663195, estimated using the Lassen occupancy plot, showed a dose-dependent increase. The effective dose of (18)F-PF-06684511 was 0.043 mSv/MBq for humans. Conclusion: (18)F-PF-06684511 is the first successful PET radioligand for BACE1 brain imaging that demonstrates favorable in vivo binding and brain kinetics in NHPs.</t>
  </si>
  <si>
    <t>The continual increase of the aging population worldwide renders Alzheimer's disease (AD) a global prime concern. Several attempts have been focused on understanding the intricate complexity of the disease's development along with the on- andgoing search for novel therapeutic strategies. Incapability of existing AD drugs to effectively modulate the pathogenesis or to delay the progression of the disease leads to a shift in the paradigm of AD drug discovery. Efforts aimed at identifying AD drugs have mostly focused on the development of disease-modifying agents in which effects are believed to be long lasting. Of particular note, the secretase enzymes, a group of proteases responsible for the metabolism of the beta-amyloid precursor protein (betaAPP) and beta-amyloid (Abeta) peptides production, have been underlined for their promising therapeutic potential. This review article attempts to comprehensively cover aspects related to the identification and use of drugs targeting the secretase enzymes. Particularly, the roles of secretases in the pathogenesis of AD and their therapeutic modulation are provided herein. Moreover, an overview of the drug development process and the contribution of computational (in silico) approaches for facilitating successful drug discovery are also highlighted along with examples of relevant computational works. Promising chemical scaffolds, inhibitors, and modulators against each class of secretases are also summarized herein. Additionally, multitarget secretase modulators are also taken into consideration in light of the current growing interest in the polypharmacology of complex diseases. Finally, challenging issues and future outlook relevant to the discovery of drugs targeting secretases are also discussed.</t>
  </si>
  <si>
    <t>BACE1 is a beta-secretase involved in the cleavage of amyloid precursor protein and the pathogenesis of Alzheimer's disease (AD). The entorhinal cortex and the dentate gyrus are important for learning and memory, which are affected in the early stages of AD. Since BACE1 is a potential target for AD therapy, it is crucial to understand its physiological role in these brain regions. Here, we examined the function of BACE1 in the dentate gyrus. We show that loss of BACE1 in the dentate gyrus leads to increased granule cell excitability, indicated by enhanced efficiency of synaptic potentials to generate granule cell spikes. The increase in granule cell excitability was accompanied by prolonged paired-pulse inhibition, altered network gamma oscillations, and impaired synaptic plasticity at entorhinal-dentate synapses of the perforant path. In summary, this is the first detailed electrophysiological study of BACE1 deletion at the network level in vivo. The results suggest that BACE1 is important for normal dentate gyrus network function. This has implications for the use of BACE1 inhibitors as therapeutics for AD therapy, since BACE1 inhibition could similarly disrupt synaptic plasticity and excitability in the entorhinal-dentate circuitry.</t>
  </si>
  <si>
    <t>Activation of mitogen-activated protein kinases (MAPKs) in neurons may underlie the pathogenesis of Alzheimer's disease (AD). Acrolein, a ubiquitous pollutant, has been reported to implicate in the etiology of AD. Our previous data showed that acrolein changed the levels of key AD-associated proteins, including advanced glycation end products (RAGE), A-disintegrin and metalloprotease (ADAM-10), and beta-site amyloid-beta peptide cleaving enzyme 1 (BACE-1). In this study, we investigated whether acrolein-induced alterations of AD-associated proteins are relevant to MAPKs activation, and strategies to inhibit MAPKs activation yield benefits to acrolein-induced neurotoxicity in HT22 mouse hippocampal cells. We found that acrolein activated MAPKs signaling pathways to mediate cells apoptosis, and then altered the levels of AD-associated proteins ADAM-10, BACE-1 and RAGE. Inhibitors of MAPKs signaling pathways attenuated the cells death and restored the proteins levels of ADAM-10, BACE-1 and RAGE in varying degrees induced by acrolein. Taken together, activated MAPKs signaling pathways should be underlying the pathology of acrolein-induced neuronal disorders. Inhibitors of MAPKs pathways might be promising agents for acrolein-related diseases, such as AD.</t>
  </si>
  <si>
    <t>In recent years, the design, development, and evaluation of several inhibitors of the BACE1 enzyme, as part of Alzheimer's treatment, have gathered the scientific community's interest. Here, a linear regression model was built using binding free energy calculations through the Bennett acceptance ratio method for 20 known inhibitors of the BACE1 enzyme, with a Pearson coefficient of R = 0.88 and R(2) = 0.78. The validation of this model was verified employing eight additional random inhibitors, which also gave a linear correlation with R = 0.97 and R(2) = 0.93. Furthermore, this linear regression model was also used for proposing the structure of four potential BACE1 inhibitors, and the most active of them gave a theoretical Kd = 10 nM. However, these molecules have not been synthesized yet. Our team used a total time of more than 800 ns for the Molecular Dynamics to carry out this study, and all the software used were freely available.</t>
  </si>
  <si>
    <t>Alzheimer's disease (AD) is pathologically characterized by the deposition of the beta-amyloid (Abeta) peptide in senile plaques in the brain, leading to neuronal dysfunction and eventual decline in cognitive function. Genome-wide association studies have identified the bridging integrator 1 (BIN1) gene within the second most significant susceptibility locus for late-onset AD. BIN1 is a member of the amphiphysin family of proteins and has reported roles in the generation of membrane curvature and endocytosis. Endocytic dysfunction is a pathological feature of AD, and endocytosis of the amyloid precursor protein is an important step in its subsequent cleavage by beta-secretase (BACE1). In vitro evidence implicates BIN1 in endosomal sorting of BACE1 and Abeta generation in neurons, but a role for BIN1 in this process in vivo is yet to be described. Here, using biochemical and immunohistochemistry analyses we report that a 50% global reduction of BIN1 protein levels resulting from a single Bin1 allele deletion in mice does not change BACE1 levels or localization in vivo, nor does this reduction alter the production of endogenous murine Abeta in nontransgenic mice. Furthermore, we found that reduction of BIN1 levels in the 5XFAD mouse model of amyloidosis does not alter Abeta deposition nor behavioral deficits associated with cerebral amyloid burden. Finally, a conditional BIN1 knockout in excitatory neurons did not alter BACE1, APP, C-terminal fragments derived from BACE1 cleavage of APP, or endogenous Abeta levels. These results indicate that BIN1 function does not regulate Abeta generation in vivo.</t>
  </si>
  <si>
    <t>BACKGROUND: Atrophic gastritis is characterized by loss of appropriate glands and reduction in gastric secretory function due to chronic inflammatory processes in gastric mucosa. Moreover, atrophic gastritis is considered as a precancerous condition of gastric cancer. However, little is known about the molecular mechanism underlying gastric mucosal atrophy and its contribution to gastric carcinogenesis. Thus, we hypothesized that transcription factor NKX6.3 might be involved in maintaining gastric epithelial homeostasis by regulating amyloid beta (Abeta) production. AIM: To determine whether NKX6.3 might protect against gastric mucosal atrophy by regulating Abeta production. METHODS: We identified NKX6.3 depletion induced cell death by cell count and Western blot assay. Production and mechanism of Abeta oligomer were analyzed by enzyme-linked immunosorbent assay, Western blot, immunoprecipitation, real-time quantitative polymerase chain reaction and immunofluorescence analysis. We further validated the correlation between expression of NKX6.3, Helicobacter pylori CagA, Abeta oligomer, apolipoprotein E (ApoE), and beta-secretase 1 (Bace1) in 55 gastric mucosae. RESULTS: NKX6.3 depletion increased both adherent and floating cell populations in HFE-145 cells. Expression levels of cleaved caspase-3, -9, and poly ADP ribose polymerase were elevated in floating HFE-145(shNKX6.3) cells. NKX6.3 depletion produced Abeta peptide oligomers, and increased expression of ApoE, amyloid precursor protein, Abeta, Bace1, low-density lipoprotein receptor, nicastrin, high mobility group box1, and receptor for advanced glycosylation end product proteins. In immunoprecipitation assay, gamma-secretase complex was stably formed only in HFE-145(shNKX6.3) cells. In gastric mucosae with atrophy, expression of Abeta peptide oligomer, ApoE, and Bace1 was detected and inversely correlated with NKX6.3 expression. Treatment with recombinant Abeta 1-42 produced Abeta oligomeric forms and decreased cell viability in HFE-145(shNKX6.3) cells. Additionally, NKX6.3 depletion increased expression of inflammatory cytokines and cyclooxygenase-2. CONCLUSION: NKX6.3 inhibits gastric mucosal atrophy by regulating Abeta accumulation and inflammatory reaction in gastric epithelial cells.</t>
  </si>
  <si>
    <t>Plant based lead compounds have been historically incredible as a source of therapeutic agents for various complex disorders including Alzheimer's disease (AD). AD is one of the leading neurodegenerative disorder in which the underlying risk factors remain largely unclear and presently, there is no disease modifying treatment available. Despite its potential, to date only few compounds have entered for clinical trials. Herein, we described the identification of plant based lead compounds for treatment of AD through an integrative approach of pharmacokinetics and structure bioinformatics approach. In particular we performed screening of lead compounds from 3 traditional medicinal plants namely Withania somnifera, Bacopa monnieri and Morus alba, which are known to have potential for treatment of neurodegenerative disease. We retrieved a total of 210 plant based compounds of which 21 compounds were screened based on their pharmacokinetic properties. Further, Docking study against 7 known AD associated targets were carried out to identify the binding sites and direct interacting residues. In addition we investigate the stable and reliable binding mechanism of top such plant compounds against 3 targets through molecular docking followed by Molecular Dynamic(MD) simulation. The results obtained in the study revealed that 3 drug compounds namely Morusin (MRSN), Withanone (WTHN) and 27-Hydroxywithanolide B (HWTHN) were identified as putative lead compounds against mono amine oxidase (MAOB), Beta-secretase 1(BACE1) and phosphodiesterase 4D.</t>
  </si>
  <si>
    <t>Abnormalities of the autophagy-lysosomal pathway (ALP) have been implicated in the pathology of Alzheimer's disease (AD). Activation of TFEB (transcription factor EB), a master regulator of the ALP, leads to ALP facilitation. The present study sought to clarify whether TFEB-mediated ALP facilitation influences the process of amyloid beta-protein (Abeta) generation in neurons. TFEB was overexpressed in mature rat primary cortical neurons via recombinant adenoviruses, without (basal conditions) or with co-overexpression of wild-type amyloid precursor protein (APP) or its beta-C-terminal fragment (beta-CTF). We confirmed that TFEB overexpression upregulated the lysosomal proteins, cathepsin D and LAMP-1. In TFEB-expressing neurons, protein levels of ADAM10 were profoundly increased, whereas those of APP, BACE1, or gamma-secretase complex proteins were unaffected. However, TFEB did not affect ADAM10 mRNA levels. TFEB overexpression had different effects on Abeta production depending on the expression level of APP or beta-CTF: TFEB slightly decreased Abeta secretion under basal conditions; clearly increased alpha-CTF levels and marginally increased beta-CTF levels with modest increases in secreted Abeta in APP-expressing neurons; and caused a remarkable increase in beta-CTF levels with a significant increase in secreted Abeta in beta-CTF-expressing neurons. Inhibition of proteasomes, but not lysosomes, markedly increased beta-CTF levels in beta-CTF-expressing neurons. These results collectively indicate that TFEB modulates Abeta production not only by increasing alpha-secretase processing of APP through ADAM10 upregulation but also by augmenting beta-CTF levels possibly via altered proteasome-mediated catabolism. Thus, TFEB-mediated ALP enhancement appears to have dual, but opposite, effects on Abeta production in neurons.</t>
  </si>
  <si>
    <t>BACKGROUND: Plant extracts are increasingly investigated as potential drugs against Alzheimer's disease (AD) and dementia in general. Pycnogenol is an extract from the bark of the French maritime pine (Pinus pinaster Aiton subsp. atlantica) with known anti-oxidative and neuroprotective effects. HYPOTHESIS/PURPOSE: Pycnogenol is thought to improve cognitive functions in elderly. We wanted to investigate and quantify these effects in a model system of cerebral ss-amyloidosis/AD. STUDY DESIGN/METHODS: This study experimentally assessed the effects of Pycnogenol on AD-related pathology in a ss-amyloidosis mouse model. APP-transgenic mice and controls were treated orally in a pre-onset and post-onset treatment paradigm. The effects of Pycnogenol were characterized by analysing ss-amyloid (Ass) plaques, number of neurons, glia coverage, myelination pattern, and cortical coverage with axons using immunohistochemistry. Ass levels were quantified using ELISA and gene expression levels of APP-processing enzymes ADAM10, BACE1 and IDE protein levels were determined by Western blot. Behavioural changes in circadian rhythm were monitored and spatial memory / cognition was assessed using a water maze test. RESULTS: Pycnogenol significantly decreased the number of plaques in both treatment paradigms but did not alter levels of soluble Ass or the gene expression of APP-processing enzymes. The morphological analyses revealed no changes in the number of neurons, astrocytes, microglia, the myelination pattern, or the morphology of axons. Behavioural testing revealed an improvement of the spatial memory in the pre-onset treatment paradigm only. CONCLUSION: Our results suggest to evaluate clinically a potential use of Pycnogenol in the prevention or in early stages of mild cognitive impairment (MCI) and AD.</t>
  </si>
  <si>
    <t>The pathogenesis of Alzheimer's disease (AD) is associated with an increased inflammatory response via activated microglia and astrocytes. In the present study, we investigated whether treatment with the anti-tumor necrosis factor alpha (TNF-alpha) monoclonal antibody adalimumab can improve cognitive function and reduce AD pathology in Abeta1-40-injected animal models of AD, as well as the mechanisms underlying the effects of treatment. Abeta1-40-injected mice treated with adalimumab exhibited significant improvements in memory relative to mice injected with Abeta1-40 alone, as well as decreases in beta secretase-1 (BACE1) protein expression and Abeta1-40 plaques. In addition, adalimumab treatment significantly attenuated neuronal damage and neuroinflammation in Abeta1-40-injected mice. Abeta1-40-induced decreases in brain-derived neurotrophic factor (BDNF) expression were also attenuated by treatment with adalimumab. Our experiments further verified that the effects of adalimumab are mediated by nuclear factor kappa B (NF-kappaB) p65 signalling. Serine 536 residues of NF-kappaB p65, which is phosphorylated by TNF-alpha, increased along with the degradation of inhibitor of kappaB (IkappaB) in the hippocampus of Abeta-injected mice, although these effects were again attenuated by adalimumab. Furthermore, Abeta1-40-induced increases in TNF-alpha and interleukin (IL)-6 expression were decreased by treatment with adalimumab. Our results indicate that adalimumab may be clinically useful in human patients with AD.</t>
  </si>
  <si>
    <t>Royal jelly (RJ) is a type of natural health product with a long history of use. Royal jelly peptides (RJPs) obtained from RJ have numerous bioactivities. To study the neuroprotective effect of RJPs, major royal jelly proteins were digested into crude RJPs and subsequently purified by RP-HPLC. Purified RJP fractions were evaluated in N2a/APP695swe cells. Our results indicated that purified royal jelly peptides (RJPs) (1-9 mug/mL) could inhibit external beta-amyloid 40 (Abeta1-40) and beta-amyloid 42 (Abeta1-42) production through the down-regulation of beta-secretase (BACE1) in N2a/APP695 cells. The modulation of BACE1 may be related to histone acetylation modification. Our results demonstrated a neuroprotective function of RJPs, which indicates that RJPs may serve as potential beta-secretase inhibitors in ameliorating Abeta-related pathology in Alzheimer's Disease.</t>
  </si>
  <si>
    <t>3K3A-activated protein C (APC), a cell-signaling analogue of endogenous blood serine protease APC, exerts vasculoprotective, neuroprotective, and anti-inflammatory activities in rodent models of stroke, brain injury, and neurodegenerative disorders. 3K3A-APC is currently in development as a neuroprotectant in patients with ischemic stroke. Here, we report that 3K3A-APC inhibits BACE1 amyloidogenic pathway in a mouse model of Alzheimer's disease (AD). We show that a 4-mo daily treatment of 3-mo-old 5XFAD mice with murine recombinant 3K3A-APC (100 microg/kg/d i.p.) prevents development of parenchymal and cerebrovascular amyloid-beta (Abeta) deposits by 40-50%, which is mediated through NFkappaB-dependent transcriptional inhibition of BACE1, resulting in blockade of Abeta generation in neurons overexpressing human Abeta-precursor protein. Consistent with reduced Abeta deposition, 3K3A-APC normalized hippocampus-dependent behavioral deficits and cerebral blood flow responses, improved cerebrovascular integrity, and diminished neuroinflammatory responses. Our data suggest that 3K3A-APC holds potential as an effective anti-Abeta prevention therapy for early-stage AD.</t>
  </si>
  <si>
    <t>Alzheimer's disease (AD) is characterized by progressive accumulation of misfolded proteins, which form senile plaques and neurofibrillary tangles, and the release of inflammatory mediators by innate immune responses. beta-Amyloid peptide (Abeta) is derived from sequential processing of the amyloid precursor protein (APP) by membrane-bound proteases, namely the beta-secretase, BACE1, and gamma-secretase. Membrane trafficking plays a key role in the regulation of APP processing as both APP and the processing secretases traffic along distinct pathways. Genome wide sequencing studies have identified several AD susceptibility genes which regulate membrane trafficking events. To understand the pathogenesis of AD it is critical that the cell biology of APP and Abeta production in neurons is well defined. This review discusses recent advances in unravelling the membrane trafficking events associated with the production of Abeta, and how AD susceptible alleles may perturb the sorting and transport of APP and BACE1. Mechanisms whereby inflammation may influence APP processing are also considered.</t>
  </si>
  <si>
    <t>Herein we present the design, synthesis, and biological evaluation of potent and highly selective beta-secretase 2 (memapsin 1, beta-site amyloid precursor protein cleaving enzyme 2, or BACE 2) inhibitors. BACE2 has been recognized as an exciting new target for type 2 diabetes. The X-ray structure of BACE1 bound to inhibitor 2 a {N(3) -[(1S,2R)-1-benzyl-2-hydroxy-3-[[(1S,2S)-2-hydroxy-1-(isobutylcarbamoyl)propyl]am ino]propyl]-5-[methyl(methylsulfonyl)amino]-N(1) -[(1R)-1-phenylpropyl]benzene-1,3-dicarboxamide} containing a hydroxyethylamine isostere was determined. Based on this structure, a computational docking study was performed which led to inhibitor 2 a-bound BACE2 models. These were used to optimize the potency and selectivity of inhibitors. A systematic structure-activity relationship study led to the identification of determinants of the inhibitors' potency and selectivity toward the BACE2 enzyme. Inhibitors 2 d [N(3) -[(1S,2R)-1-benzyl-2-hydroxy-3-[[(1S,2S)-2-hydroxy-1-(isobutylcarbamoyl)pentyl]am ino]propyl]-N(1) -methyl-N(1) -[(1R)-1-phenylpropyl]benzene-1,3-dicarboxamide; Ki =0.031 nm, selectivity over BACE1: approximately 174 000-fold] and 3 l [N(1) -((2S,3R)-3-hydroxy-1-phenyl-4-((3-(trifluoromethyl)benzyl)amino)butan-2-yl)-N(3) ,5-dimethyl-N(3) -((R)-1-phenylethyl)isophthalamide; Ki =1.6 nm, selectivity over BACE1: &gt;500-fold] displayed outstanding potency and selectivity. Inhibitor 3 l is nonpeptide in nature and may pave the way to the development of a new class of potent and selective BACE2 inhibitors with clinical potential.</t>
  </si>
  <si>
    <t>Amyloid-beta (Abeta) plays an important role in Alzheimer's disease (AD) pathogenesis, and growing evidence has shown that poor sleep quality is one of the risk factors for AD, but the mechanisms of sleep deprivation leading to AD have still not been fully demonstrated. In the present study, we used wild-type (WT) rats to determine the effects of chronic sleep restriction (CSR) on Abeta accumulation. We found that CSR-21d rats had learning and memory functional decline in the Morris water maze (MWM) test. Meanwhile, Abeta42 deposition in the hippocampus and the prefrontal cortex was high after a 21-day sleep restriction. Moreover, compared with the control rats, CSR rats had increased expression of beta-site APP-cleaving enzyme 1 (BACE1) and sAPPbeta and decreased sAPPalpha levels in both the hippocampus and the prefrontal cortex, and the BACE1 level was positively correlated with the Abeta42 level. Additionally, in CSR-21d rats, low-density lipoprotein receptor-related protein 1 (LRP-1) levels were low, while receptor of advanced glycation end products (RAGE) levels were high in the hippocampus and the prefrontal cortex, and these transporters were significantly correlated with Abeta42 levels. In addition, CSR-21d rats had decreased plasma Abeta42 levels and soluble LRP1 (sLRP1) levels compared with the control rats. Altogether, this study demonstrated that 21 days of CSR could lead to brain Abeta accumulation in WT rats. The underlying mechanisms may be related to increased Abeta production via upregulation of the BACE1 pathway and disrupted Abeta clearance affecting brain and peripheral Abeta transport.</t>
  </si>
  <si>
    <t>Deposition of amyloid-beta protein (Abeta) to form neuritic plaques is the characteristic neuropathology of Alzheimer's disease (AD). Abeta is generated from amyloid precursor protein (APP) by beta- and gamma-secretase cleavages. BACE1 is the beta-secretase and its inhibition induces severe side effects, whereas its homolog BACE2 normally suppresses Abeta by cleaving APP/Abeta at the theta-site (Phe20) within the Abeta domain. Here, we report that BACE2 also processes APP at the beta site, and the juxtamembrane helix (JH) of APP inhibits its beta-secretase activity, enabling BACE2 to cleave nascent APP and aggravate AD symptoms. JH-disrupting mutations and clusterin binding to JH triggered BACE2-mediated beta-cleavage. Both BACE2 and clusterin were elevated in aged mouse brains, and enhanced beta-cleavage during aging. Therefore, BACE2 contributes to AD pathogenesis as a conditional beta-secretase and could be a preventive and therapeutic target for AD without the side effects of BACE1 inhibition.</t>
  </si>
  <si>
    <t>BACE1 is a key aspartic protease that cleaves the amyloid precursor protein to generate of the amyloid peptide that is believed to be responsible for the Alzheimer's disease amyloid cascade. It is thus recognized as a promising therapeutic target for Alzheimer's disease treatment, and large efforts have been made in the discovery of novel BACE1 inhibitors. This Review presents a systematic mining of BACE1 inhibitors based on 354 crystal structures of the BACE1 catalytic domain in complex with ligands in the Protein Data Bank. A thorough exploration on the frequency as well as the patterns of residue-ligand interactions enables us to subdivide the ligand binding pocket into 10 subsites and then identify favorable substructures of ligands for each subsite. In addition, it is found that the assembly of subsites with an 8-like shape is responsible to bind all inhibitors and four major ligand binding modes are revealed. Thus, such a systematic survey deepens our understanding of the structural requirements for establishment of BACE1-ligand interactions that determine the affinity of a ligand to BACE1, which is pivotal for structure-based lead optimization and design of novel inhibitors.</t>
  </si>
  <si>
    <t>Intramembrane proteolysis of transmembrane substrates by the presenilin-gamma-secretase complex is preceded and regulated by shedding of the substrate's ectodomain by alpha- or beta-secretase. We asked whether beta- and gamma-secretases interact to mediate efficient sequential processing of APP, generating the amyloid beta (Abeta) peptides that initiate Alzheimer's disease. We describe a hitherto unrecognized multiprotease complex containing active beta- and gamma-secretases. BACE1 coimmunoprecipitated and cofractionated with gamma-secretase in cultured cells and in mouse and human brain. An endogenous high molecular weight (HMW) complex ( approximately 5 MD) containing beta- and gamma-secretases and holo-APP was catalytically active in vitro and generated a full array of Abeta peptides, with physiological Abeta42/40 ratios. The isolated complex responded properly to gamma-secretase modulators. Alzheimer's-causing mutations in presenilin altered the Abeta42/40 peptide ratio generated by the HMW beta/gamma-secretase complex indistinguishably from that observed in whole cells. Thus, Abeta is generated from holo-APP by a BACE1-gamma-secretase complex that provides sequential, efficient RIP processing of full-length substrates to final products.</t>
  </si>
  <si>
    <t>BACKGROUND: Alzheimer's disease swept every corner of the globe and the number of patients worldwide has been rising. At present, there are as many as 30 million people with Alzheimer's disease in the world, and it is expected to exceed 80 million people by 2050. Consequently, the study of Alzheimer's drugs has become one of the most popular medical topics. METHODS: In this study, in order to build a predicting model for Alzheimer's drugs and targets, the attribute discriminators CfsSubsetEval, ConsistencySubsetEval and FilteredSubsetEval are combined with search methods such as BestFirst, GeneticSearch and Greedystepwise to filter the molecular descriptors. Then the machine learning algorithms such as BayesNet, SVM, KNN and C4.5 are used to construct the 2D-Structure Activity Relationship(2D-SAR) model. Its modeling results are utilized for Receiver Operating Characteristic curve(ROC) analysis. RESULTS: The prediction rates of correctness using Randomforest for AChE, BChE, MAO-B, BACE1, Tau protein and Non-inhibitor are 77.0%, 79.1%, 100.0%, 94.2%, 93.2% and 94.9%, respectively, which are overwhelming as compared to those of BayesNet, BP, SVM, KNN, AdaBoost and C4.5. CONCLUSION: In this paper, we conclude that Random Forest is the best learner model for the prediction of Alzheimer's drugs and targets. Besides, we set up an online server to predict whether a small molecule is the inhibitor of Alzheimer's target at http://47.106.158.30:8080/AD/. Furthermore, it can distinguish the target protein of a small molecule.</t>
  </si>
  <si>
    <t>BACKGROUND: The ADAM10-mediated cleavage of transmembrane proteins regulates cellular processes such as proliferation or migration. Substrate cleavage by ADAM10 has also been implicated in pathological situations such as cancer or Morbus Alzheimer. Therefore, identifying endogenous molecules, which modulate the amount and consequently the activity of ADAM10, might contribute to a deeper understanding of the enzyme's role in both, physiology and pathology. METHOD: To elucidate the underlying cellular mechanism of the TBX2-mediated repression of ADAM10 gene expression, we performed overexpression, RNAi-mediated knockdown and pharmacological inhibition studies in the human neuroblastoma cell line SH-SY5Y. Expression analysis was conducted by e.g. real-time RT-PCR or western blot techniques. To identify the binding region of TBX2 within the ADAM10 promoter, we used luciferase reporter assay on deletion constructs and EMSA/WEMSA experiments. In addition, we analyzed a TBX2 loss-of-function Drosophila model regarding the expression of ADAM10 orthologs by qPCR. Furthermore, we quantified the mRNA level of TBX2 in post-mortem brain tissue of AD patients. RESULTS: Here, we report TBX2 as a transcriptional repressor of ADAM10 gene expression: both, the DNA-binding domain and the repression domain of TBX2 were necessary to effect transcriptional repression of ADAM10 in neuronal SH-SY5Y cells. This regulatory mechanism required HDAC1 as a co-factor of TBX2. Transcriptional repression was mediated by two functional TBX2 binding sites within the core promoter sequence (- 315 to - 286 bp). Analysis of a TBX2 loss-of-function Drosophila model revealed that kuzbanian and kuzbanian-like, orthologs of ADAM10, were derepressed compared to wild type. Vice versa, analysis of cortical brain samples of AD-patients, which showed reduced ADAM10 mRNA levels, revealed a 2.5-fold elevation of TBX2, while TBX3 and TBX21 levels were not affected. CONCLUSION: Our results characterize TBX2 as a repressor of ADAM10 gene expression and suggest that this regulatory interaction is conserved across tissues and species.</t>
  </si>
  <si>
    <t>MMP13 (matrix metallopeptidase 13) plays a key role in bone metabolism and cancer development, but has no known functions in Alzheimer's disease. In this study, we used high-throughput small molecule screening in SH-SY5Y cells that stably expressed a luciferase reporter gene driven by the BACE1 (beta-site amyloid precursor protein cleaving enzyme 1) promoter, which included a portion of the 5' untranslated region (5'UTR). We identified that CL82198, a selective inhibitor of MMP13, decreased BACE1 protein levels in cultured neuronal cells. This effect was dependent on PI3K (phosphatidylinositide 3-kinase) signalling, and was unrelated to BACE1 gene transcription and protein degradation. Further, we found that eukaryotic translation initiation factor 4B (eIF4B) played a key role, as the mutation of eIF4B at serine 422 (S422R) or deletion of the BACE1 5'UTR attenuated MMP13-mediated BACE1 regulation. In APPswe/PS1E9 mice, an animal model of Alzheimer's disease, hippocampal Mmp13 knockdown or intraperitoneal CL82198 administration reduced BACE1 protein levels and the related amyloid-beta precursor protein processing, amyloid-beta load and eIF4B phosphorylation, whereas spatial and associative learning and memory performances were improved. Collectively, MMP13 inhibition/CL82198 treatment exhibited therapeutic potential for Alzheimer's disease, via the translational regulation of BACE1.</t>
  </si>
  <si>
    <t>Cholesterol dyshomeostasis has been linked to the pathogenesis of sporadic Alzheimer's disease (AD). In furthering the understanding of mechanisms by which increased levels of circulating cholesterol augments the risk of developing sporadic AD, others and we have reported that low-density lipoprotein (LDL) enters brain parenchyma by disrupting the blood-brain barrier and that endolysosome de-acidification plays a role in LDL-induced amyloidogenesis in neurons. Here, we tested the hypothesis that endolysosome de-acidification was central to amyloid-beta (Abeta) generation and that acidifying endolysosomes protects against LDL-induced increases in Abeta levels in neurons. We demonstrated that LDL, but not HDL, de-acidified endolysosomes and increased intraneuronal and secreted levels of Abeta. ML-SA1, an agonist of endolysosome-resident TRPML1 channels, acidified endolysosomes, and TRPML1 knockdown attenuated ML-SA1-induced endolysosome acidification. ML-SA1 blocked LDL-induced increases in intraneuronal and secreted levels of Abeta as well as Abeta accumulation in endolysosomes, prevented BACE1 accumulation in endolysosomes, and decreased BACE1 activity levels. LDL downregulated TRPML1 protein levels, and TRPML1 knockdown worsens LDL-induced increases in Abeta. Our findings suggest that endolysosome acidification by activating TRPML1 may represent a protective strategy against sporadic AD.</t>
  </si>
  <si>
    <t>Alzheimer's disease (AD) is an age-related neurodegenerative disease and the most common type of dementia. Although it is still incurable, stem cell replacement therapy provides new hope for AD. Human umbilical cord mesenchymal stem cells (hUC-MSCs) have multiple differentiation potentials, which can differentiate into cholinergic-like neurons and promote the release of acetylcholine. Brain-derived neurotrophic factor (BDNF) can also promote neurogenesis and synaptic formation, reduce oxidative stress and cell death. Therefore, we investigated the therapeutic effects of BDNF modified hUC-MSCs-derived cholinergic-like neurons in AD rats in this study. To make AD models, 1mul beta amyloid (Abeta)1-42 was injected into the right hippocampus of the rats. After two weeks, the hUC-MSCs-derived cholinergic-like neurons null cells or overexpressing BDNF cells delivered by lentiviralvectors were slowly injected into the right hippocampus of the AD rats. After 8weeks of transplantation, Morris water maze test, Western blotting, Immunohistochemistry, Immunofluorescence assay and TdT mediated dUTP Nick End Labeling (TUNEL) detection were performed. Transplantation of BDNF modified hUC-MSCs-derived cholinergic-like neurons significantly improved spatial learning and memory abilities in the AD rats, increased the release of acetylcholine and ChAT expression in the hippocampus, enhanced the activation of astrocytes and microglia, reduced the expression of Abeta and recombinant human beta-site APP-cleaving enzyme1 (BACE1), inhibited neuronal apoptosis, and promoted neurogenesis. Our results demonstrate that BDNF modified hUC-MSCs-derived cholinergic-like neurons might be a promising therapeutic strategy for AD.</t>
  </si>
  <si>
    <t>The oxysterol 27-hydroxycholesterol (27-OHC) has been considered to play a key role in the pathogenesis of Alzheimer's disease (AD). Because beta-amyloid peptide (Abeta) is the pathological hallmark of AD, the aim of this study is to verify whether 27-OHC could lead to cognitive impairment through modulating Abeta accumulation and deposition. Regulation of Abeta metabolism was explored as the pathogenic mechanism of 27-OHC. Furthermore, microRNAs (miRNAs) and their relations with 27-OHC were also detected. In present study, matched case-control study and APP/PS1 transgenic mice research were conducted. The results showed that the 27-OHC and Abeta in plasma were increased in mild cognitive impairment patients, and a slight correlation was found between 27-OHC and Abeta1-40. This relationship was also proved by the research of APP/PS1 mice. More severe learning and memory impairment and higher Abeta1-40 expression in brain and plasma were detected in the APP/PS1 mice of 27-OHC treatment group. In addition, increased amyloid plaques were also found in the hippocampus of 27-OHC-treated mice. In order to find out the mechanism of 27-OHC on regulating Abeta metabolism, the factors of Abeta production (APP, BACE1 and ADAM10), transport (LRP1 and RAGE) and elimination (NEP and IDE) were tested respectively. The gene and protein expressions of APP, BACE1 and RAGE were increased while LRP1 and IDE were decreased in the brain of 27-OHC-treated mice. At last, down-regulated expression of miRNA let-7g-5p was found after 27-OHC treatment. In conclusion, these findings suggested that excessive 27-OHC could enhance the accumulation and deposition of Abeta both in brain and blood, resulting in a severe impairment of cognition, especially in the modulation of Abeta1-40. The mechanism might be associated with the regulation of Abeta metabolism, and miRNA let-7g-5p was likely to play a vital role in this pathological process induced by 27-OHC.</t>
  </si>
  <si>
    <t>Alzheimer's disease (AD) is a leading cause of dementia. However, the mechanisms responsible for development of AD, especially for the sporadic variant, are still not clear. In our previous study, we discovered that a small noncoding RNA (miR-188-3p) targeting beta-site amyloid precursor protein cleaving enzyme (BACE)-1, a key enzyme responsible for Abeta formation, plays an important role in the development of neuropathology in AD. In the present study, we identified that miR-338-5p, a new miRNA that also targets BACE1, contributes to AD neuropathology. We observed that expression of miR-338-5p was significantly down-regulated in the hippocampus of patients with AD and 5XFAD transgenic (TG) mice, an animal model of AD. Overexpression of miR-338-5p in the hippocampus of TG mice reduced BACE1 expression, Abeta formation, and neuroinflammation. Overexpression of miR-338-5p functionally prevented impairments in long-term synaptic plasticity, learning ability, and memory retention in TG mice. In addition, we provide evidence that down-regulated expression of miR-338-5p in AD is regulated through the NF-kappaB signaling pathway. Our results suggest that down-regulated expression of miR-338-5p plays an important role in the development of AD.-Qian, Q., Zhang, J., He, F.-P., Bao, W.-X., Zheng, T.-T., Zhou, D.-M., Pan, H.-Y., Zhang, H., Zhang, X.-Q., He, X., Sun, B.-G., Luo, B.-Y., Chen, C., Peng, G.-P. Down-regulated expression of microRNA-338-5p contributes to neuropathology in Alzheimer's disease.</t>
  </si>
  <si>
    <t>beta-Amyloid (Abeta) accumulation is an early event of Alzheimer's disease (AD) pathogenesis. Inhibition of Abeta production by beta-secretase (BACE) has been proposed as a potential therapeutic strategy for AD. However, BACE inhibitors lack specificity and have had limited clinical benefit. To better study the consequences of reducing BACE metabolism, specifically of APP, we used an antibody, 2B3, that binds to APP at the BACE cleavage site, inhibiting Abeta production. 2B3 was administered either directly into the lateral ventricles or by intraperitoneal injection to (platelet-derived growth factor promoter hAPP717V (PDAPP) mice and WT mice. 2B3 reduced soluble Abeta40 and betaCTF (beta-amyloid derived C-terminal fragment) and improved memory for object-in-place associations and working memory in a foraging task in PDAPP mice. 2B3 also normalized the phosphorylation of the N-methyl-D-aspartate receptor NR2B subunit and subsequent extracellular signal-regulated kinase signaling. The importance of this NR2B pathway for OiP memory was confirmed by administering the NR2B antagonist, Ro25-6981, to 18-month-old WT. In contrast, 2B3 impaired associative recognition memory in young WT mice. These data provide novel insights into the mechanism by which selective modulation of APP metabolism by BACE influences synaptic and cognitive processes in both normal mice and aged APP transgenic mice.</t>
  </si>
  <si>
    <t>Alzheimer disease (AD) is a harmful neurodegenerative disorder which arises mainly due to awful deposition of amyloid beta (Abeta) peptide in the brain of AD patients. Abeta aggregates from the amyloid precursor protein (APP) by the sequential action of beta-Secretase (Beta site APP Cleaving Enzyme, BACE1); hence, inhibition of BACE1 is the primary target for the treatment of AD. As per the experimental report, acylguanidine is a synthetic inhibitor of BACE1, it exhibits high binding affinity towards BACE1. In the present computational study, we aimed to understand the molecular binding mechanism of acylguanidine with BACE1 from the structure and conformation, intermolecular interactions, charge density and electrostatic properties, stability and binding free energy of acylguanidine molecule in the active site of BACE1. To investigate this, molecular docking, QM/MM based charge density analysis and MD simulation have been performed on acylguanidine with BACE1. Acylguanidine shows large binding affinity towards BACE1 and it gives strong hydrogen bonding and hydrophobic interactions with the active site amino acid residues of BACE1. In addition, QM/MM based charge density analysis of acylguanidine was carried out to understand its charge density distribution in the active site of BACE1. The conformational flexibility, charge density redistribution and the modification of electrostatic properties of acylguanidine in the active site have been compared to its corresponding gas phase structure. Further, the molecular dynamics simulation on acylguanidine-BACE1 was carried out, which gives the stability of acylguanidine in the active site of BACE1. The MM-GBSA free energy displays the binding affinity of the acylguanidine and further the decomposition energy reveals the validity of intermolecular interactions.</t>
  </si>
  <si>
    <t>Numerous cross-sectional and longitudinal studies have implicated saturated fat-enriched diets in the etio-pathogenesis of Alzheimer's disease (AD). Emerging evidence shows that saturated fat-enriched diets, such as palmitate-enriched diets, increase amyloid-beta (Abeta) production, the histopathological hallmark of AD. However, the molecular mechanisms that underlie the deleterious effects of palmitate-enriched diets in the augmentation of Abeta genesis are yet to be characterized. Sterol response element binding protein 1 (SREBP1) is a transcription factor that is modulated by saturated fatty acids, such as palmitate, and consequently regulates the expression of genes that code for proteins involved in almost all facets of lipid metabolism. Herein, we determined the role of changes in SREBP1 expression and transcriptional activity in the palmitate-induced effects on Abeta genesis and BACE1 expression, the enzyme that catalyzes the rate-limiting step in Abeta biosynthesis. We demonstrate that palmitate-induced SREBP1 activation directly regulates BACE1 expression at the transcriptional level in the mouse hippocampus and mouse Neuro-2a (N2a) neuroblastoma cells. Chromatin immunoprecipitation (ChIP) studies show that palmitate increases the binding of SREBP1 to the Bace1 promoter region in the mouse hippocampus and mouse N2a neuroblastoma cells. Ectopic expression of the dominant negative SREBP1 mutant and knocking-down SREBP1 expression significantly reduced the palmitate-induced increase in BACE1 expression and subsequent Abeta genesis in mouse N2a neuroblastoma cells. Our study unveils SREBP1 activation as a novel molecular player in the palmitate-induced upregulation of BACE1 expression and subsequent Abeta genesis.</t>
  </si>
  <si>
    <t>A recent study has shown that early growth response 1 (EGR1) plays a critical role in the beta-amyloid cascade and tau hypotheses. In addition, evidence has suggested that EGR1 can regulate levels of amyloid-beta peptides, key molecules in the pathogenesis of Alzheimer's disease (AD). However, whether EGR1 is a deleterious or protective factor in the AD is still controversial. In this present study, we constructed an overexpression plasmid, CMV-EGFP-EGR1-Kanamycin, and transfected it into U87MG cells to investigate the effects of EGR1 expression on amyloid-beta (1-40) peptide (Abeta40) levels. U87MG cells transfected by CMV-EGFP-EGR1-Kanamycin and CMV-EGFP-Kanamycin were assigned, respectively, to experimental and control groups. Fluorescence microscopy was used to observe transfection efficiencies of the plasmids after 6 hours. EGR1 messenger RNA levels were measured by quantitative reverse transcription polymerase chain reaction. Abeta40 secretion was analyzed by enzyme-linked immunosorbent assay. Expression of the amyloid precursor protein, beta-secretase enzyme, and presenilin 1 proteins were analyzed by Western blot analysis. The results showed that EGR1 overexpression increased Abeta40 secretion in vitro, possibly through increasing BACE1 expression. Based on these results, EGR1 might be a promising therapeutic target for the AD.</t>
  </si>
  <si>
    <t>Amyloid precursor protein (APP) is processed along the amyloidogenic pathway by the beta-secretase, BACE1, generating beta-amyloid (Abeta), or along the nonamyloidogenic pathway by alpha-secretase, precluding Abeta production. The plasma membrane is considered the major site for alpha-secretase-mediated APP cleavage, but other cellular locations have not been rigorously investigated. Here, we report that APP is processed by endogenous alpha-secretase at the trans-Golgi network (TGN) of both transfected HeLa cells and mouse primary neurons. We have previously shown the adaptor protein complex, AP-4, and small G protein ADP-ribosylation factor-like GTPase 5b (Arl5b) are required for efficient post-Golgi transport of APP to endosomes. We found here that AP-4 or Arl5b depletion results in Golgi accumulation of APP and increased secretion of the soluble alpha-secretase cleavage product sAPPalpha. Moreover, inhibition of gamma-secretase following APP accumulation in the TGN increases the levels of the membrane-bound C-terminal fragments of APP from both alpha-secretase cleavage (alpha-CTF, named C83 according to its band size) and BACE1 cleavage (beta-CTF/C99). The level of C83 was approximately 4 times higher than that of C99, indicating that alpha-secretase processing is the major pathway and that BACE1 processing is the minor pathway in the TGN. AP-4 silencing in mouse primary neurons also resulted in the accumulation of endogenous APP in the TGN and enhanced alpha-secretase processing. These findings identify the TGN as a major site for alpha-secretase processing in HeLa cells and primary neurons and indicate that both APP processing pathways can occur within the TGN compartment along the secretory pathway.</t>
  </si>
  <si>
    <t>BACKGROUND: Deposition of the amyloid beta protein (Abeta) into neuritic plaques is the neuropathological hallmark of Alzheimer's Disease (AD). Abeta is generated through the cleavage of the Amyloid Precursor Protein (APP) by beta-secretase and gamma-secretase. Currently, the evaluation of APP cleavage by beta-secretase in experimental settings has largely depended on models that do not replicate the physiological conditions of this process. OBJECTIVE: To establish a novel live cell-based beta-secretase enzymatic assay utilizing a novel chimeric protein that incorporates the natural sequence of APP and more closely replicates its cleavage by beta-secretase under physiological conditions. METHODS: We have developed a chimeric protein construct, ASGbeta, incorporating the beta-site cleavage sequence of APP targeted by beta-secretase and its intracellular trafficking signal into a Phosphatase-eGFP secreted reporter system. Upon cleavage by beta-secretase, ASGbeta releases a phosphatase-containing portion that can be measured in the culture medium, and an intracellular fraction that can be detected through Western Blot. Subsequently, we have generated a cell line stably expressing ASGbeta that can be utilized to assay beta-secretase in real time. RESULTS: ASGbeta is specifically targeted by beta-secretase, being cleaved exclusively at the site responsible for the generation of Abeta. Dosage response to beta-secretase inhibitors shows that beta-secretase activity can be positively correlated to phosphatase activity in culture media. CONCLUSION: Our findings suggest this system could be a high-throughput tool to screen compounds that aim to modulate beta-secretase activity and Abeta production under physiological conditions, as well as evaluating factors that regulate this cleavage.</t>
  </si>
  <si>
    <t>Increased levels of circulating fatty acids, such as palmitic acid (PA), are associated with the development of obesity, insulin resistance, type-2 diabetes and metabolic syndrome. Furthermore, these diseases are linked to an increased risk of cancer, cardiovascular diseases, mild cognitive impairment and even Alzheimer's disease (AD). However, the precise actions of elevated PA levels on neurons and their association with neuronal metabolic disruption that leads to the expression of pathological markers of AD, such as the overproduction and accumulation of the amyloid-beta peptide, represent an area of intense investigation. A possible molecular mechanism involved in the effects of PA may be through dysfunction of the NAD(+) sensor enzyme, SIRT1. Therefore, the aim of the present study was to analyze the relationship between the effects of PA metabolism on the function of SIRT1 and the upregulation of BACE1 in cultured hippocampal neurons. PA reduced the total amount of NAD(+) in neurons that caused an increase in p65 K310 acetylation due to inhibition of SIRT1 activity and low protein content. Furthermore, BACE1 protein and its activity were increased, and BACE1 was relocated in neurites after PA exposure.</t>
  </si>
  <si>
    <t>Reticulon (RTN) 3 reduces amyloid-beta (Abeta) plaques (APs) by negative modulation of beta-secretase 1 (BACE1) activity. However, RTN3 aggregates easily, which offsets RTN3's inhibitory effect on BACE1 activity and exacerbates AP deposition. We found that BAP31 was a binding partner of RTN3 and positively correlated with the expression level of RTN3. To further explore how BAP31 is involved in Alzheimer's disease (AD), conditional knockout mice with targeted BAP31 deletion (B-KO) in the hippocampus and cerebral cortex were generated and hybridized with amyloid precursor protein (APP) PS1 transgenic (AD model) mice to obtain B-KO-AD mice. BAP31 knock out in primary hippocampal neurons decreased RTN3 monomer availability and enhanced the level of RTN3 aggregates, indicating that BAP31 deficiency increases the instability of RTN3. More importantly, these effects contributed to BACE1-mediated APP processing and were responsible for the increased APs in the hippocampus and cerebral cortex of B-KO-AD mice. Thus, elevated expression of BAP31 in the human brain is likely to reduce the formation of both RTN3 aggregates and Abeta by enhancing the stability of RTN3.-Wang, T., Chen, J., Hou, Y., Yu, Y., Wang, B. BAP31 deficiency contributes to the formation of amyloid-beta plaques in Alzheimer's disease by reducing the stability of RTN3.</t>
  </si>
  <si>
    <t>The DNA-repair enzyme MutT homolog 1 (MTH1) is a potential target for a broad range of tumors. Its substrate binding site features a non-catalytical pair of aspartic acids which resembles the catalytic dyad of aspartic proteases. We hypothesized that inhibitors of the latter might be re-targeted for MTH1 despite the two enzyme classes having different substrates and catalyze different reactions. We selected from the crystal structures of holo aspartic proteases a library of nearly 350 inhibitors for in silico screening. Three fragment hits were identified by docking and scoring according to a force field-based energy with continuum dielectric solvation. These fragments showed good ligand efficiency in a colorimetric assay (MW &lt;300 Da and IC50&lt;50muM). Molecular dynamics simulations were carried out for determining the most favorable interaction patterns. On the basis of the simulation results we evaluated in vitro seven commercially available compounds, two of which showed submicromolar potency for MTH1. To obtain definitive evidence of the predicted binding modes we solved the crystal structures of five of the 10 inhibitors predicted in silico. The final step of hit optimization was guided by protein crystallography and involved the synthesis of a single compound, the lead 11, which shows nanomolar affinity for MTH1 in two orthogonal binding assays, and selectivity higher than 2000-fold against its original target (BACE1). The high rate of fragment-hit identification and the fast optimization suggest that ligand retargeting by binding site analogy is an efficient strategy for drug design.</t>
  </si>
  <si>
    <t>The beta-site amyloid precursor protein-cleaving enzyme 1 (beta-secretase, BACE1) is involved in the formation of amyloid-beta (Abeta) peptide that aggregates into soluble oligomers, amyloid fibrils, and plaques responsible for the neurodegeneration in Alzheimer disease (AD). BACE1 is one of the prime therapeutic targets for the design of inhibitors against AD as BACE1 participate in the rate-limiting step in Abeta production. Jiaranaikulwanitch et al. reported bis-tryptoline triazole (BTT) compound as a potent inhibitor against BACE1, Abeta aggregation as well as possessing metal chelation and antioxidant activity. However, the molecular mechanism of BACE1 inhibition by BTT remains unclear. Thus, molecular docking and molecular dynamics (MD) simulations were performed to elucidate the inhibitory mechanism of BTT against BACE1. MD simulations highlight that BTT interact with catalytic aspartic dyad residues (Asp32 and Asp228) and active pocket residues of BACE1. The hydrogen-bond interactions, hydrophobic contacts, and pi-pi stacking interactions of BTT with flap residues (Val67-Asp77) of BACE1 confine the movement of the flap and help to achieve closed (non-active) conformation. The PCA analysis highlights lower conformational fluctuations for BACE1-BTT complex, which suggests enhanced conformational stability in comparison to apo-BACE1. The results of the present study provide key insights into the underlying inhibitory mechanism of BTT against BACE1 and will be helpful for the rational design of novel inhibitors with enhanced potency against BACE1.</t>
  </si>
  <si>
    <t>Alzheimer's disease is a progressive neurodegenerative disorder that affects the central nervous system. There are several factors that cause AD, like, intracellular hyperphosphorylated Tau tangles, collection of extracellular Amyloid-beta42 and generation of reactive oxygen species due to mitochondrial dysfunction. This review analyses the most active target of AD and both types of AD-like early-onset AD and late-onset AD. BACE1 is a beta-secretase involved in the cleavage of amyloid precursor protein and the pathogenesis of Alzheimer's disease. The presenilin proteins play a critical role in the pathogenesis of Alzheimer malady by intervening the intramembranous cleavage of amyloid precursor protein and the generation of amyloid beta. The two homologous proteins PS1 and PS2 speak to the reactant subunits of particular gamma-secretase edifices that intercede an assortment of cellular processes. Natural products are common molecular platforms in drug development in AD. Many natural products are being tested in various animal model systems for their role as a potential therapeutic target in AD. Presently, there are a few theories clarifying the early mechanisms of AD pathogenesis. Recently, research advancements in the field of nanotechnology, which utilize macromolecular strategies to make drugs in nanoscale measurements, offer nanotechnology-based diagnostic tools and drug carriers which are highly sensitive for effective drug targeting in the treatment of Alzheimer's disease.</t>
  </si>
  <si>
    <t>Alzheimer's disease is a neurodegenerative disease that leads to irreversible neuronal damage. Senile plaques, composed of amyloid beta peptide, is the principal abnormal characteristic of the disease. Among the factors involved, the secretase enzymes, namely, alpha secretase, beta-site amyloid precursor protein-cleaving enzyme, beta secretase, and gamma secretase, hold consequential importance. Beta-site amyloid precursor protein-cleaving enzyme 1 is considered to be the rate-limiting factor in the production of amyloid beta peptide. Research supporting the concept of inhibition of beta-site amyloid precursor protein-cleaving enzyme activity as one of the effective therapeutic targets in the mitigation of Alzheimer's disease is well accepted. The identification of natural compounds, such as beta-amyloid precursor protein-selective beta-site amyloid precursor protein-cleaving enzyme inhibitors, and the idea of compartmentalisation of the beta-site amyloid precursor protein-cleaving enzyme 1 action have caused a dire need to closely examine the natural compounds and their effectiveness in the disease mitigation. Many natural compounds have been reported to effectively modulate beta-site amyloid precursor protein-cleaving enzyme 1. At lower doses, compounds like 2,2',4'-trihydroxychalcone acid, quercetin, and myricetin have been shown to effectively reduce beta-site amyloid precursor protein-cleaving enzyme 1 activity. The currently used five drugs that are marketed and used for the management of Alzheimer's disease have an increased risk of toxicity and restricted therapeutic efficiency, hence, the search for new anti-Alzheimer's disease drugs is of primary concern. A variety of natural compounds having pure pharmacological moieties showing multitargeting activity and others exhibiting specific beta-site amyloid precursor protein-cleaving enzyme 1 inhibition as discussed below have superior biosafety. Many of these compounds, which are isolated from medicinal herbs and marine flora, have been long used for the treatment of various ailments since ancient times in the Chinese and Ayurvedic medical systems. The aim of this article is to review the available data on the selected natural compounds, giving emphasis to the inhibition of beta-site amyloid precursor protein-cleaving enzyme 1 activity as a mode of Alzheimer's disease treatment.</t>
  </si>
  <si>
    <t>Compound 3a, DV2-103, is a kinase inactive analogue of a potent Abl1/Src kinase inhibitor, PD173955, 2. Both compounds, 2 and 3a, are known to reduce production of beta amyloid (Abeta) peptide in cells and animal models. We have now prepared and evaluated a series of PD-173955 analogues, several of which reduced Abeta production potently. This occurs in cells expressing human full-length amyloid precursor protein (APP) and not in cells expressing APP beta-C terminal fragment (APP-C99), suggesting that the kinase inactive analogues strongly affect beta-secretase (BACE1) cleavage of APP, similarly to Gleevec. A combination of the kinase inactive analogues of PD173955 with a BACE1 inhibitor (BACEi), namely, BACE IV, strongly reduced Abeta levels in cells, as noted previously with Gleevec and analogues. Several potent compounds also penetrated and accumulated in mouse brain in high nanomolar to low micromolar concentration.</t>
  </si>
  <si>
    <t>INTRODUCTION: Successful development of effective beta-site amyloid precursor protein cleaving enzyme 1 (BACE1)-targeted therapies for early stages of Alzheimer's disease requires biomarker-guided intervention strategies. METHODS: We investigated whether key biological factors such as sex, apolipoprotein E (APOE epsilon4) allele, and age affect longitudinal plasma BACE1 concentrations in a large monocenter cohort of individuals at risk for Alzheimer's disease. We explored the relationship between plasma BACE1 concentrations and levels of brain amyloid-beta (Abeta) deposition, using positron emission tomography global standard uptake value ratios. RESULTS: Baseline and longitudinal mean concentrations of plasma BACE1 were significantly higher in women than men. We also found a positive significant impact of plasma BACE1 on baseline Abeta-positron emission tomography global standard uptake value ratios. DISCUSSION: Our results suggest a sexual dimorphism in BACE1-related upstream mechanisms of brain Abeta production and deposition. We argue that plasma BACE1 should be considered in further biomarker validation and qualification studies as well as in BACE1 clinical trials.</t>
  </si>
  <si>
    <t>In the present study, an ultra-performance liquid chromatography tandem mass spectrometry (UPLC-MS/MS) approach was designed to measure the rat plasma levels of verubecestat with diazepam as the internal standard. Acetonitrile-based protein precipitation was applied for sample preparation, then the analyte verubecestat was subjected to gradient elution chromatography with a mobile phase composed of acetonitrile (A) and 0.1% formic acid in water (B). Verubecestat was monitored by m/z 410.1 --&gt; 124.0 transition for quantification by multiple reaction monitoring (MRM) in positive ion electrospray ionization (ESI) source. When the concentration of verubecestat ranged from 1 to 2500 ng/mL, the method exhibited good linearity. For verubecestat, the intra- and inter-day precision were determined with the values of 2.9-9.0% and 0.4-6.5%, respectively; and the accuracy ranged from -2.2% to 10.4%. Matrix effect, extraction recovery, and stability data were in line with the standard FDA guidelines for validating a bioanalytical method. The validity of the developed method was confirmed through the pharmacokinetic study.</t>
  </si>
  <si>
    <t>Alzheimer's disease (AD) is a devastating neurodegenerative disease with no cure currently available. A pathological hallmark of AD is accumulation and deposition of amyloid-beta protein (Abeta), a approximately 4 kDa peptide generated through serial cleavage of the amyloid-beta protein precursor (AbetaPP) by beta- and gamma-secretases. Curcumin is a natural compound primarily found in the widely used culinary spice, turmeric, which displays therapeutic potential for AD. Recently, we reported the development of curcumin analogs and identified a lead compound, curcumin-like compound-R17 (CLC-R17), that significantly attenuates Abeta deposition in an AD transgenic mouse model. Here, we elucidated the mechanisms of this analog on Abeta levels and AbetaPP processing using cell models of AD. Using biochemical methods and our recently developed nanoplasmonic fiber tip probe technology, we showed that the lead compound potently lowers Abeta levels in conditioned media and reduces oligomeric amyloid levels in the cells. Furthermore, like curcumin, the lead compound attenuates the maturation of AbetaPP in the secretory pathway. Interestingly, it upregulated alpha-secretase processing of AbetaPP and inhibited beta-secretase processing of AbetaPP by decreasing BACE1 protein levels. Collectively, our data reveal mechanisms of a promising curcumin analog in reducing Abeta levels, which strongly support its development as a potential therapeutic for AD.</t>
  </si>
  <si>
    <t>The beta-site amyloid precursor protein cleaving enzyme 1 (BACE1, also known as beta-secretase) is a promising target for the treatment of Alzheimer's disease. A pKa lowering approach over the initial leads was adopted to mitigate hERG inhibition and P-gp efflux, leading to the design of 6-CF3 dihydrothiazine 8 (N-(3-((4S,6S)-2-amino-4-methyl-6-(trifluoromethyl)-5,6-dihydro-4H-1,3-thiazin-4- yl)-4-fluorophenyl)-5-cyanopicolinamide). Optimization of 8 led to the discovery of 15 (N-(3-((4S,6S)-2-amino-4-methyl-6-(trifluoromethyl)-5,6-dihydro-4H-1,3-thiazin-4- yl)-4-fluorophenyl)-5-(fluoromethoxy)pyrazine-2-carboxamide) with an excellent balance of potency, hERG inhibition, P-gp efflux, and metabolic stability. Oral administration of 8 elicited robust Abeta reduction in dog even at 0.16 mg/kg. Reflecting the reduced hERG inhibitory activity, no QTc prolongation was observed at high doses. The potential for reactive metabolite formation of 15 was realized in a nucleophile trapping assay using [(14) C]-KCN in human liver microsomes. Utilizing covalent binding (CVB) in human hepatocytes and the maximum projected human dosage, the daily CVB burden of 15 was calculated to be at an acceptable value of below 1 mg/day. However, hepatotoxicity was observed when 15 was subjected to a two-week tolerance study in dog, which prevented further evaluation of this compound.</t>
  </si>
  <si>
    <t>Background: Alzheimer's disease (AD) is the primary cause of dementia in the elderly. The imbalance between production and clearance of amyloid beta (Abeta) is a very early, often initiating factor in AD. Dendrobium nobile Lindl. alkaloids (DNLA) extracted from a Chinese medicinal herb, which have been shown to have anti-aging effects, protected against neuronal impairment in vivo and in vitro. Moreover, we confirmed that DNLA can improve learning and memory function in elderly normal mice, indicating that DNLA has potential health benefits. However, the underlying mechanism is unclear. Therefore, we further explored the effect of DNLA on neurons, which is closely related to learning and memory, based on Abeta. Methods: We exposed cultured hippocampal neurons to DNLA to investigate the effect of DNLA on Abeta in vitro. Cell viability was evaluated by MTT assays. Proteins were analyzed by Western blot analysis. Results: The cell viability of hippocampal neurons was not changed significantly after treatment with DNLA. But DNLA reduced the protein expression of amyloid precursor protein (APP), disintegrin and metalloprotease 10 (ADAM10), beta-site APP cleaving enzyme 1 (BACE1) and Abeta1-42 of hippocampal neurons in rats and increased the protein expression of ADAM17. Conclusions: DNLA decreases Abeta by regulating alpha- and beta-secretase in hippocampal neurons of SD rats.</t>
  </si>
  <si>
    <t>Introduction: The amyloid hypothesis of Alzheimer's disease (AD) states that brain accumulation of amyloid-beta (Abeta) oligomers and soluble aggregates represents the major causal event of the disease. Several small organic molecules have been synthesized and developed to inhibit the enzyme (beta-site amyloid precursor protein cleaving enzyme-1 or BACE1) whose action represents the rate-limiting step in Abeta production.Areas covered: We reviewed the pharmacology and clinical trials of major BACE1 inhibitors.Expert opinion: In transgenic mouse models of AD, BACE1 inhibitors dose-dependently lower Abeta levels in brain and cerebrospinal fluid (CSF) but the evidence for attenuation or reversal cognitive or behavioral deficits is very scanty. In AD patients, BACE1 inhibitors robustly lower plasma and CSF Abeta levels and reduce brain plaques but without cognitive, clinical, or functional benefit. To date, seventeen BACE1 inhibitors have failed in double-blind, placebo-controlled clinical trials in patients with mild-to-moderate or prodromal AD, or in cognitively normal subjects at risk of developing AD. Several of these studies were prematurely interrupted due to toxicity or cognitive and behavioral worsening compared to placebo-treated patients. Elenbecestat, the last BACE1 inhibitor remaining in late clinical testing for AD, was recently discontinued due to safety concerns.</t>
  </si>
  <si>
    <t>Methylxanthines (MTX) are alkaloids derived from the purine-base xanthine. Whereas especially caffeine, the most prominent known MTX, has been formerly assessed to be detrimental, this point of view has changed substantially. MTXs are discussed to have beneficial properties in neurodegenerative diseases, however, the mechanisms of action are not completely understood. Here we investigate the effect of the naturally occurring caffeine, theobromine and theophylline and the synthetic propentofylline and pentoxifylline on processes involved in Alzheimer's disease (AD). All MTXs decreased amyloid-beta (Abeta) level by shifting the amyloid precursor protein (APP) processing from the Abeta-producing amyloidogenic to the non-amyloidogenic pathway. The alpha-secretase activity was elevated whereas beta-secretase activity was decreased. Breaking down the molecular mechanism, caffeine increased protein stability of the major alpha-secretase ADAM10, downregulated BACE1 expression and directly decreased beta-secretase activity. Additionally, APP expression was reduced. In line with literature, MTXs reduced oxidative stress, decreased cholesterol and a decreased in Abeta1-42 aggregation. In conclusion, all MTXs act via the pleiotropic mechanism resulting in decreased Abeta and show beneficial properties with respect to AD in neuroblastoma cells. However, the observed effect strength was moderate, suggesting that MTXs should be integrated in a healthy diet rather than be used exclusively to treat or prevent AD.</t>
  </si>
  <si>
    <t>The role of microRNAs (miRNAs) in the pathogenesis of Alzheimer's disease (AD) is currently extensively investigated. In this study, we assessed the potential impact of AD genetic risk variants on miRNA expression by performing large-scale bioinformatic data integration. Our analysis was based on genetic variants from 3 AD genome-wide association studies (GWASs). Association with miRNA expression was tested by expression quantitative trait locus analysis using next-generation miRNA sequencing data generated in lymphoblastoid cell lines. Although, overall, we did not identify a strong effect of AD GWAS variants on miRNA expression in this cell type, we highlight 2 notable outliers, that is, miR-29c-5p and miR-6840-5p. MiR-29c-5p was recently reported to be involved in the regulation of BACE1 and SORL1 expression. In conclusion, despite 2 exceptions, our large-scale assessment provides only limited support for the hypothesis that AD GWAS variants act as miRNA expression quantitative trait loci.</t>
  </si>
  <si>
    <t>Mitochondrial dysfunctions and oxidative stress play important roles in the early pathogenesis of Alzheimer's disease (AD), which also involves the aberrant expression levels of mitochondrial proteins. However, the molecular mechanisms underlying the aberrant expression levels of these proteins in the pathogenesis of AD are still not completely understood. Tid1 (DnaJA3/mtHsp40), a mammalian homolog of the Drosophila tumor suppressor Tid56, is reported to induce mitochondrial fragmentation associated with an increase in reactive oxygen species (ROS) levels, resulting in cell death in some cancer cells. However, the involvement of Tid1 in AD pathogenesis is as yet unknown. In this study, we found that the Tid1 protein levels were upregulated in the hippocampus of AD patients and Tg2576 mice. Our in vitro studies showed that Abeta42 increased the expression levels of Tid1 in primary rat cortical neurons. The knockdown of Tid1 protected against neuronal cell death induced by Abeta42, and Tid1-mediated neuronal cell death, was dependent on the increased ROS generation and caspase-3 activity. The overexpression of Tid1 in HEK293-APP cells increased the BACE1 levels, resulting in increased Abeta production. Conversely, Tid1 knockdown in HEK293-APP cells and primary cultured neurons decreased Abeta production through the reduction in the BACE1 levels. We also found that the overexpression of Tid1 activated c-Jun N-terminal kinase (JNK) leading to increased Abeta production. Taken together, our results suggest that upregulated Tid1 levels in the hippocampus of patients with AD and Tg2576 mice induce apoptosis and increase Abeta production, and Tid1 may therefore be a suitable target in therapeutic interventions for AD.</t>
  </si>
  <si>
    <t>In this paper we describe our approaches to predict the binding mode of twenty BACE1 ligands as part of Grand Challenge 4 (GC4), organized by the Drug Design Data Resource. Calculations for all submissions (except for one, which used AutoDock4.2) were performed using AutoDock-GPU, the new GPU-accelerated version of AutoDock4 implemented in OpenCL, which features a gradient-based local search. The pose prediction challenge was organized in two stages. In Stage 1a, the protein conformations associated with each of the ligands were undisclosed, so we docked each ligand to a set of eleven receptor conformations, chosen to maximize the diversity of binding pocket topography. Protein conformations were made available in Stage 1b, making it a re-docking task. For all calculations, macrocyclic conformations were sampled on the fly during docking, taking the target structure into account. To leverage information from existing structures containing BACE1 bound to ligands available in the PDB, we tested biased docking and pose filter protocols to facilitate poses resembling those experimentally determined. Both pose filters and biased docking resulted in more accurate docked poses, enabling us to predict for both Stages 1a and 1b ligand poses within 2 A RMSD from the crystallographic pose. Nevertheless, many of the ligands could be correctly docked without using existing structural information, demonstrating the usefulness of physics-based scoring functions, such as the one used in AutoDock4, for structure based drug design.</t>
  </si>
  <si>
    <t>Sweet pepper is a non-pungent chili of the Capsicum annuum species and is an important ingredient in daily diets due to its characteristics such as pungency, aromas, and flavors. Sweet pepper is a rich source of bioactive compounds such as phenols, carotenoids, and flavonoids, which can promote potential health benefits against various non-communicable diseases. However, research focused on anti-Alzheimer's disease (AD) properties of sweet peppers is limited. Thus, this study aimed investigate bioactive compounds (flavonoids, phenolic acids, and carotenoids), antioxidant activity and anti-AD properties of four colored sweet peppers (green, red, orange, and yellow) via their abilities to inhibit key enzymes relevant to AD [acetylcholinesterase (AChE), butyrylcholinesterase (BChE), and beta-secretase (BACE1)]. Extraction solvents [hexane, ethyl acetate, and 70% (v/v) aqueous ethanol] were also investigated. Results suggested that yellow sweet pepper have the highest content of flavonoids, while green sweet pepper have the highest contents of phenolic acids and red sweet peppers have the highest content of carotenoids. In terms of anti-AD properties, green sweet peppers exhibited the highest antioxidant, anti-BChE, and anti-BACE1 activities; however, yellow sweet pepper extract exhibited the highest amounts of AChE inhibition. Bioactive compounds in sweet red peppers may therefore have anti-AD properties, and may be useful for AD prevention.</t>
  </si>
  <si>
    <t>Alzheimer's disease (AD) is the most common cause of dementia and is characterized neuropathologically by the presence of amyloid plaques and neurofibrillary tangles. Amyloid-beta (Abeta) peptides, major components of amyloid plaques and crucial pathogenic molecules in terms of the amyloid hypothesis, are derived from successive proteolytic processing of amyloid-beta precursor protein (APP). In this study, we established a human neuronal culture system using induced pluripotent stem cells (iPSCs) to evaluate the possible effects of natural compounds on the amyloid phenotype. Unexpectedly, we found that combinational treatment of carotenoids, but not docosahexaenoic acid, significantly decreased Abeta secretion from iPSC-derived human cortical neurons. Importantly, the effects of the carotenoids resulted from specific inhibition of BACE1 activity and not from expression changes in APP or BACE1. Therefore, these results indicate a novel beneficial function of carotenoids in the anti-amyloidogenic processing of APP. Collectively, this study will shed light on neuronal protection by a novel mechanism during the pathogenesis of AD.</t>
  </si>
  <si>
    <t>The filamentous bacteriophage fd bind a cell target with exquisite specificity through its few copies of display peptides, whereas nanoparticles functionalized with hundreds to thousands of synthetically generated phage display peptides exhibit variable and often-weak target binding. We hypothesise that some phage peptides in a hierarchical structure rather than in monomeric form recognise and bind their target. Here we show hierarchial forms of a brain-specific phage-derived peptide (herein as NanoLigand Carriers, NLCs) target cerebral endothelial cells through transferrin receptor and the receptor for advanced glycation-end products, cross the blood-brain-barrier and reach neurons and microglial cells. Through intravenous delivery of NLC-beta-secretase 1 (BACE1) siRNA complexes we show effective BACE1 down-regulation in the brain without toxicity and inflammation. Therefore, NLCs act as safe multifunctional nanocarriers, overcome efficacy and specificity limitations in active targeting with nanoparticles bearing phage display peptides or cell-penetrating peptides and expand the receptor repertoire of the display peptide.</t>
  </si>
  <si>
    <t>Alzheimer's disease (AD) is a neurodegenerative disorder characterized by abnormal deposition of beta-amyloid (Abeta) peptides. Abeta is a cleavage product of the amyloid precursor protein (APP), and aberrant posttranslational modifications of APP can alter APP processing and increase Abeta generation. In the AD brain, seven different residues, including Ser-675 (APP(695) numbering) in the APP cytoplasmic domain has been found to be phosphorylated. Here, we show that expression of a phosphomimetic variant of Ser-675 in APP (APP-S675E), in human neuroblastoma SK-N-AS cells, reduces secretion of the soluble APP ectodomain (sAPPalpha), even though the total plasma membrane level of APP was unchanged compared with APP levels in cells expressing APPwt or APP-S675A. Moreover, the level of an alternative larger C-terminal fragment (CTF) increased in the APP-S675E cells, whereas the CTF form that was most abundant in cells expressing APPwt or APP-S675A decreased in the APP-S675E cells. Upon siRNA-mediated knockdown of the astacin metalloprotease meprin beta, the levels of the alternative CTF decreased and the CTF ratio was restored back to APPwt levels. Our findings suggest that APP-Ser-675 phosphorylation alters the balance of APP processing, increasing meprin beta-mediated and decreasing alpha-secretase-mediated processing of APP at the plasma membrane. As meprin beta cleavage of APP has been shown to result in formation of highly aggregation-prone, truncated Abeta2-40/42 peptides, enhanced APP processing by this enzyme could contribute to AD pathology. We propose that it would be of interest to clarify in future studies how APP-Ser-675 phosphorylation promotes meprin beta-mediated APP cleavage.</t>
  </si>
  <si>
    <t>The role of miR-361-3p in the pathology of Alzheimer's disease is unknown. The target scan was used to screen potential target genes of miR-361-3p, and beta-site amyloid precursor protein (APP) cleaving enzyme 1 (BACE1) was emphasized. Results from western blotting and reverse transcription-quantitative polymerase chain reaction (RT-PCR) showed that down-regulated miR-361-3p was correlated with up-regulated BACE1 in Alzheimer's disease patients' brains. Luciferase assay confirmed that miR-361-3p directly targets BACE1. MiR-361-3p overexpression and knockdown experiments were performed and found that miR-361-3p could regulate the expression of BACE1, and the accumulation of APP-beta in APPswe transfected SH-SY5Y cell. A Morris water maze test was performed and showed that overexpression of miR-361-3p improved cognitive deficits in APP/PS1 mice. We found miR-361-3p inhibited beta-amyloid accumulation by targeting BACE1, which thus weakened cognitive deficits in Alzheimer's disease.</t>
  </si>
  <si>
    <t>Amyloid-beta peptides (Abeta) are the major drivers of Alzheimer's disease (AD) pathogenesis, and are formed by successive cleavage of the amyloid precursor protein (APP) by the beta and gamma secretases. Mounting evidence suggests that Abeta and mitochondrial structural and functional abnormalities are critically involved in the loss of synapses and cognitive decline, in patients with AD. In AD brain, state the sequential proteolytic cleavage of APP by BACE1 and gamma-secretase leads to the production and release of Abeta40 and 42. BACE1 expression and activity increased in the brains of AD patients. Structurally, beta-secretase has a very large binding site (1000 A) with fewer hydrophobic domains that makes a challenge to identify the specific targets/binding sites of BACE1. In the present study, we constructed a BACE1 pharmacophore with pepstatin and screened through molecular docking studies. We found one potential candidate (referred as ligand 1) that binds to the key catalytic residues of BACE1 and predicts to inhibit abnormal APP processing and reduce Abeta levels in AD neurons. Using biochemical, molecular, transmission electron microscopy, immunoblotting and immunofluorescence analyses, we studied the protective effects of ligand 1 against Abeta-induced synaptic and mitochondrial toxicities in mouse neuroblastoma (N2a) cells that express mutant APP. We found interaction between ligand 1 and BACE1 and this interaction decreased BACE1 activity, Abeta40 and 42 levels. We also found increased mitochondrial biogenesis, mitochondrial fusion and synaptic activity and reduced mitochondrial fission in ligand 1-treated mutant APP cells. Based on these results, we cautiously conclude that ligand 1 reduces Abeta-induced mitochondrial and synaptic toxicities, and maintains mitochondrial dynamics and neuronal function in AD.</t>
  </si>
  <si>
    <t>Background: Neuroinflammation and accumulation of beta-amyloid (Abeta) play a significant role in the onset and progression of Alzheimer's disease (AD). Our previous study demonstrated that signal transducer and activator of transcription-3 (STAT3) plays a major role in neuroinflammation and amyloidogenesis. Methods: In the present study, we investigated the inhibitory effect of bee venom phospholipase A2 (bvPLA2) on memory deficiency in Tg2576 mice, which demonstrate genetic characteristics of AD and the mechanism of its action at the cellular and animal level. For in vivo study, we examined the effect of bvPLA2 on improving memory by conducting several behavioral tests with the administration of bvPLA2 (1 mg/kg) to Tg2576 mice. For in vitro study, we examined the effect of bvPLA2 on amyloidogenesis and neuroinflammation by treating bvPLA2 on LPS-activated BV2 cells. Results: We found that bvPLA2 alleviated memory impairment in Tg2576 mice, as demonstrated in the behavioral tests assessing memory. In the bvPLA2-treated group, Abeta, amyloid precursor protein (APP), and beta-secretase 1 (BACE1) levels and beta-secretase activity were significantly decreased. Expression of pro-inflammatory cytokines and inflammation-related proteins decreased in the brain of bvPLA2-treated group, whereas anti-inflammatory cytokines increased. In addition, bvPLA2 reduced STAT3 phosphorylation in the brains of the bvPLA2-treated group. At the cellular level, bvPLA2 inhibits production of nitric oxide, pro-inflammatory cytokines, and inflammation-related proteins including p-STAT3. Additionally, bvPLA2 inhibits the production of Abeta in cultured BV-2 cells. Results from the docking experiment, pull-down assay, and the luciferase assay show that bvPLA2 directly binds STAT3 and, thus, regulates gene expression levels. Moreover, when the STAT3 inhibitor and bvPLA2 were administered together, the anti-amyloidogenic and anti-inflammatory effects were further enhanced than when they were administered alone. Conclusion: These results suggest that bvPLA2 could restore memory by inhibiting the accumulation of Abeta and inflammatory responses via blockage of STAT3 activity.</t>
  </si>
  <si>
    <t>A multiplexed system based on inductive nanoelectrospray mass spectrometry (nESI-MS) has been developed for high-throughput screening (HTS) bioassays. This system combines inductive nESI and field amplification micro-electrophoresis to achieve a "dip-and-go" sample loading and purification strategy that enables nESI-MS based HTS assays in 96-well microtiter plates. The combination of inductive nESI and micro-electrophoresis makes it possible to perform efficient in situ separations and clean-up of biological samples. The sensitivity of the system is such that quantitative analysis of peptides from 1-10 000 nm can be performed in a biological matrix. A prototype of the automation system has been developed to handle 12 samples (one row of a microtiter plate) at a time. The sample loading and electrophoretic clean-up of biosamples can be done in parallel within 20 s followed by MS analysis at a rate of 1.3 to 3.5 s per sample. The system was used successfully for the quantitative analysis of BACE1-catalyzed peptide hydrolysis, a prototypical HTS assay of relevance to drug discovery. IC50 values for this system were in agreement with LC-MS but recorded in times more than an order of magnitude shorter.</t>
  </si>
  <si>
    <t>beta-Site amyloid precursor protein cleaving enzyme 1 (BACE1) is an aspartyl protease that plays a key role in the production of amyloid beta (Abeta) in the brain and has been extensively pursued as a target for the treatment of Alzheimer's disease (AD). BACE2, an aspartyl protease that is structurally related to BACE1, has been recently reported to be involved in melanosome maturation and pigmentation. Herein, we describe the development of a series of cyclopropylthiazines as potent and orally efficacious BACE1 inhibitors. Lead optimization led to the identification of 20, a molecule with biochemical IC50 BACE2/BACE1 ratio of 47. Administration of 20 resulted in no skin/fur color change in a 13-day mouse hypopigmentation study and demonstrated robust and sustained reduction of CSF and brain Abeta40 levels in rat and monkey pharmacodynamic models. On the basis of a compelling data package, 20 (AM-6494) was advanced to preclinical development.</t>
  </si>
  <si>
    <t>Alzheimer's disease (AD), a neurodegenerative disease responsible for death of millions of people worldwide is a progressive clinical disorder which causes neurons to degenerate and ultimately die. It is one of the common causes of dementia wherein a person's incapability to independently think, behave and decline in social skills can be quoted as major symptoms. However the early signs include the simple non-clinical symptoms such as forgetting recent events and conversations. Onset of these symptoms leads to worsened conditions wherein the AD patient suffers severe memory impairment and eventually becomes unable to work out everyday tasks. Even though there is no complete cure for AD, rigorous research has been going on to reduce the progress of AD. Currently, a very few clinical drugs are prevailing for AD treatment. So this is the need of hour to design, develop and discovery of novel anti-AD drugs. The main factors for the cause of AD according to scientific research reveals structural changes in brain proteins such as beta amyloid, tau proteins into plaques and tangles respectively. The abnormal proteins distort the neurons. Despite the high potencies of the synthesized molecules; they could not get on the clinical tests up to human usage. In this review article, the recent research carried out with respect to inhibition of AChE, BuChE, NO, BACE1, MAOs, Abeta, H3R, DAPK, CSF1R, 5-HT4R, PDE, sigma1R and GSK-3beta is compiled and organized. The summary is focused mainly on cholinesterases, Abeta, BACE1 and MAOs classes of potential inhibitors. The review also covers structure activity relationship of most potent compounds of each class of inhibitors alongside redesign and remodeling of the most significant inhibitors in order to expect cutting edge inhibitory properties towards AD. Alongside the molecular docking studies of the some final compounds are discussed.</t>
  </si>
  <si>
    <t>BACKGROUND: The BACE1 antisense transcript (BACE1-AS) is a conserved long noncoding RNA (lncRNA). The level of BACE1-AS is significantly increased and the level of the BACE1 mRNA is slightly increased in subjects with AD. BACE1-AS exerts a significant moderating effect on the expression of the BACE1 mRNA and promotes the formation of Abeta. After the administration of Abeta1-42 to SH-SY5Y cells and C57/BL6J mice, we detected the expression of BACE1-AS, BACE1 mRNA, and BACE1 protein, as well as the concentration of Abeta1-40. Then, we silenced the expression of BACE1-AS in SH-SY5Y and 20E2 cells using siRNAs targeting BACE1-AS and detected its effects on the levels of the BACE1 mRNA and BACE1 protein and Abeta1-40 generation. RESULTS: The administration of Abeta1-42 increased the expression of BACE1-AS, BACE1 mRNA and protein, as well as the concentration of Abeta1-40 in SH-SY5Y cells and the brains of C57BL/6J mice. Pretreatment with the BACE1-AS siRNA inhibited the effect of Abeta1-42 on increasing the expression of BACE1-AS and BACE1, as well as the generation of Abeta. CONCLUSIONS: The mechanism by which exogenous Abeta1-42 induces BACE1 expression and Abeta generation is mediated by BACE1-AS. BACE1-AS is involved in the mechanism regulating BACE1 expression and Abeta generation in APPsw transgenic cells.</t>
  </si>
  <si>
    <t>Background: Recent evidence has indicated that beta-secretase 1 (BACE1) is involved in the production of amyloid beta (Abeta) in patients affected with Alzheimer's disease (AD). Therefore; the purpose of this study was to measure mRNA and plasma levels of BACE1 in AD patients, as an early diagnosis biomarker for such individuals. Methods: A total number of thirty AD patients and thirty normal subjects as controls were recriuted in the present study. Plasma levels of BACE1 were then examined via enzyme-linked immunosorbent assay (ELISA) and also mRNA expression of BACE1 in total blood was measured using real-time PCR technique. Results: The findings revealed a significant difference in gene expression of BACE1 in the peripheral blood of AD patients compared with that in controls (p&lt;0.0001). Additionally, elevated plasma levels of BACE1 were found in AD patients compared with those in normal subjects (p&lt;0.01). Statistical analyses also demonstrated no correlation between expression (mRNA and protein) of BACE1 in both AD patients and controls and age or the results of Mini-Mental State Examination (MMSE) scale (p&gt;0.05). Conclusion: Given the importance of early diagnosis of AD patients, it was suggested that the measurement of plasma levels and also mRNA expression of BACE1 might be a valuable blood-based biomarker used in preference to other invasive diagnostic methods such as cerebrospinal fluid (CSF) analysis.</t>
  </si>
  <si>
    <t>Two beta-secreatase (BACE1) inhibitors from natural products (cinnamic acid and flavone) were linked to furnish potent, cell permeable BACE1 inhibitors with noncompetitive mode of inhibition, with the assistance of saturated transfer difference (STD)-NMR technique. Some of these conjugates also exhibited selective BACE1 inhibition over other aspartyl proteases such as BACE-2 and renin, as well as poor cytotoxicity. Taken together, conjugates 4 represent a new series of BACE inhibitors warrants further investigation for their potential in Alzheimier's disease therapy.</t>
  </si>
  <si>
    <t>beta-amyloid (Abeta) is one of the inducing factors of astrocytes activation and neuroinflammation, and it is also a crucial factor for the development of Alzheimer's disease (AD). Icariside II (ICS II) is an active component isolated from a traditional Chinese herb Epimedium, which has shown to attnuate lipopolysaccharide (LPS)-induced neuroinflammation through regulation of NF-kappaB signaling pathway. In this study we investigated the effects of ICS II on LPS-induced astrocytes activation and Abeta accumulation. Primary rat astrocytes were pretreated with ICS II (5, 10, and 20 muM) or dexamethasone (DXMS, 1 muM) for 1 h, thereafter, treated with LPS for another 24 h. We found that ICS II pretreatment dose dependently mitigated the levels of tumor necrosis factor-alpha (TNF-alpha), interleukin-1 beta (IL-1beta), inducible nitric oxide synthase (iNOS), cyclooxygenase-2 (COX-2) in the astrocytes. Moreover, ICS II not only exerted the inhibitory effect on LPS-induced IkappaB-alpha degradation and NF-kappaB activation, but also decreased the levels of Abeta1-40, Abeta1-42, amyloid precursor protein (APP) and beta secretase 1 (BACE1) in the astrocytes. Interestingly, molecular docking revealed that ICS II might directly bind to BACE1. It is concluded that ICS II has potential value as a new therapeutic agent to treat neuroinflammation-related diseases, such as AD.</t>
  </si>
  <si>
    <t>Genetic evidence points to deposition of amyloid-beta (Abeta) as a causal factor for Alzheimer's disease. Abeta generation is initiated when beta-secretase (BACE1) cleaves the amyloid precursor protein. Starting with an oxazine lead 1, we describe the discovery of a thiazine-based BACE1 inhibitor 5 with robust Abeta reduction in vivo at low concentrations, leading to a low projected human dose of 14 mg/day where 5 achieved sustained Abeta reduction of 80% at trough level.</t>
  </si>
  <si>
    <t>BACE1 (Beta-site Amyloid Precursor Protein (APP) Cleaving Enzyme 1) is a promising therapeutic target for Alzheimer's Disease (AD). However, efficient expression, purification, and crystallization systems are not well described or detailed in the literature nor are approaches for treatment of enzyme kinetic data for potent inhibitors well described. We therefore developed a platform for expression and purification of BACE1, including protein refolding from E.coli inclusion bodies, in addition to optimizing a reproducible crystallization procedure of BACE1 bound with inhibitors. We also report a detailed approach to the proper analysis of enzyme kinetic data for compounds that exhibit either rapid-equilibrium or tight-binding mechanisms. Our methods allow for the purification of approximately 15 mg of BACE1 enzyme from 1 L of culture which is higher than reported yields in the current literature. To evaluate the data analysis approach developed here, a well-known potent inhibitor and two of its derivatives were tested, analyzed, and compared. The inhibitory constants (Ki) obtained from the kinetic studies are in agreement with dissociation constants (Kd) that were also determined using isothermal titration calorimetry (ITC) experiments. The X-ray structures of these three compounds in complex with BACE1 were readily obtained and provide important insight into the structure and thermodynamics of the BACE1-inhibitor interactions.</t>
  </si>
  <si>
    <t>Amyloid beta-peptide is produced by the cleavage of amyloid precursor protein by two secretases, a beta-secretase, beta-site amyloid precursor protein cleaving enzyme 1 (BACE1) and a gamma-secretase. It has been hypothesised that partial inhibition of BACE1 in individuals with a high risk of developing Alzheimer's disease may be beneficial in preventing cognitive decline. In this study, we report the development of a novel antisense oligonucleotide (AO) that could efficiently downregulate the BACE1 transcript and partially inhibit BACE1 protein. We designed and synthesised a range of 2'-OMethyl-modified antisense oligonucleotides with a phosphorothioate backbone across various exons of the BACE1 transcript, of which AO2, targeting exon 2, efficiently downregulated BACE1 RNA expression by 90%. The sequence of AO2 was later synthesised with a phosphorodiamidate morpholino chemistry, which was found to be not as efficient at downregulating BACE1 expression as the 2'-OMethyl antisense oligonucleotides with a phosphorothioate backbone variant. AO2 also reduced BACE1 protein levels by 45%. In line with our results, we firmly believe that AO2 could be used as a potential preventative therapeutic strategy for Alzheimer's disease.</t>
  </si>
  <si>
    <t>In Alzheimer's disease, BACE1 protease initiates the amyloidogenic processing of amyloid precursor protein (APP) that eventually results in synthesis of beta-amyloid (Abeta) peptide. Abeta deposition in turn causes accumulation of BACE1 in plaque-associated dystrophic neurites, thereby potentiating progressive Abeta deposition once initiated. Since systemic pharmacological BACE inhibition causes adverse effects in humans, it is important to identify strategies that specifically normalize overt BACE1 activity around plaques. The microtubule-associated protein tau regulates axonal transport of proteins, and tau deletion rescues Abeta-induced transport deficits in vitro. In the current study, long-term in vivo two-photon microscopy and immunohistochemistry were performed in tau-deficient APPPS1 mice. Tau deletion reduced plaque-associated axonal pathology and BACE1 accumulation without affecting physiological BACE1 expression distant from plaques. Thereby, tau deletion effectively decelerated formation of new plaques and reduced plaque compactness. The data revealed that tau reinforces Abeta deposition, presumably by contributing to accumulation of BACE1 in plaque-associated dystrophies. Targeting tau-dependent mechanisms could become a suitable strategy to specifically reduce overt BACE1 activity around plaques, thereby avoiding adverse effects of systemic BACE inhibition.</t>
  </si>
  <si>
    <t>One of the major neurodegenerative features of Alzheimer's disease (AD) is the presence of neurotoxic amyloid plaques composed of amyloid beta peptide (Abeta). beta-Secretase (BACE1) and acetylcholinesterase (AChE), which promote Abeta fibril formation, have become attractive therapeutic targets for AD. P-glycoprotein (P-gp), the major efflux pump of the blood-brain barrier (BBB), plays a critical role in limiting therapeutic molecules. In pursuit of discovering a natural anti-AD candidate, the bioactivity, physicochemical, drug-likeness, and molecular docking properties of baicalein, a major compound from Scutellaria baicalensis, was investigated. Baicalein exhibited strong BACE1 and AChE inhibitory properties (IC50 23.71 +/- 1.91 microM and 45.95 +/- 3.44 microM, respectively) and reacted in non-competitive and competitive manners with substrates, respectively. in Silico docking analysis was in full agreement with the in vitro results, demonstrating that the compound exhibited powerful binding interaction with target enzymes. Particularly, three continuous hydroxyl groups on the A ring demonstrated strong H-bond binding properties. It is also noteworthy that baicalein complied with all requirements of Lipinski's rule of five by its optimal physicochemical properties for both oral bioavailability and blood-brain barrier permeability. Overall, the present study strongly demonstrated the possibility of baicalein having in vivo pharmacological efficacy for specific targets in the prevention and/or treatment of AD.</t>
  </si>
  <si>
    <t>Inhibition of beta-site amyloid precursor protein cleaving enzyme 1 (BACE1) to prevent brain beta-amyloid (Abeta) peptide's formation is a potential effective approach to treat Alzheimer's disease. In this report we described a structure-based optimization of a series of BACE1 inhibitors derived from an iminopyrimidinone scaffold W-41 (IC50=7.1muM) by Wyeth, which had good selectivity and brain permeability but low activity. The results showed that occupying the S3 cavity of BACE1 enzyme could be an effective strategy to increase the biological activity, and five compounds exhibited stronger inhibitory activity and higher liposolubility than W-41, with L-5 was the most potent inhibitor against BACE1 (IC50=0.12muM, logP=2.49).</t>
  </si>
  <si>
    <t>Alzheimer's disease (AD) is one of the most devastating and costly diseases, and prevalence of AD increases with age. Furthermore, females are twice as likely to suffer from AD compared to males. The cessation of reproductive steroid hormone production during menopause is hypothesized to cause this difference. Two rodent AD models, APP21 and APP+PS1, and wild type (WT) rats underwent an ovariectomy or sham surgery. Changes in learning and memory, brain histology, amyloid-beta (Abeta) deposition, levels of mRNAs involved in Abeta production and clearance, and synaptic and cognitive function were determined. Barnes maze results showed that regardless of ovariectomy status, APP+PS1 rats learned slower and had poor memory retention. Ovariectomy caused learning impairment only in the APP21 rats. High levels of Abeta42 and very low levels of Abeta40 were observed in the brain cortices of APP+PS1 rats indicating limited endogenous PS1. The APP+PS1 rats had 43-fold greater formic acid soluble Abeta42 than Abeta40 at 17 months. Furthermore, levels of formic acid soluble Abeta42 increased 57-fold in ovariectomized APP+PS1 rats between 12 and 17 months of age. The mRNA encoding Grin1 significantly decreased due to ovariectomy whereas levels of Bace1, Chat, and Prkcb all decreased with age. The expression levels of mRNAs involved in Abeta degradation and AbetaPP cleavage (Neprilysin, Ide, Adam9, and Psenen) were found to be highly correlated with each other as well as hippocampal Abeta deposition. Taken together, these results indicate that both ovariectomy and genotype influence AD markers in a complex manner.</t>
  </si>
  <si>
    <t>The design of multi-target directed ligands (MTDLs) is a valid approach for obtaining effective drugs for complex pathologies. MTDLs that combine neuro-repair properties and block the first steps of neurotoxic cascades could be the so long wanted remedies to treat neurodegenerative diseases (NDs). By linking two privileged scaffolds with well-known activities in ND-targets, the flavonoid and the N,N-dibenzyl(N-methyl)amine (DBMA) fragments, new CNS-permeable flavonoid - DBMA hybrids (1-13) were obtained. They were subjected to biological evaluation in a battery of targets involved in Alzheimer's disease (AD) and other NDs, namely human cholinesterases (hAChE/hBuChE), beta-secretase (hBACE-1), monoamine oxidases (hMAO-A/B), lipoxygenase-5 (hLOX-5) and sigma receptors (sigma1R/sigma2R). After a funnel-type screening, 6,7-dimethoxychromone - DBMA (6) was highlighted due to its neurogenic properties and an interesting MTD-profile in hAChE, hLOX-5, hBACE-1 and sigma1R. Molecular dynamic simulations showed the most relevant drug-protein interactions of hybrid 6, which could synergistically contribute to neuronal regeneration and block neurodegeneration.</t>
  </si>
  <si>
    <t>Neuregulin 2 (NRG2) belongs to the EGF family of growth factors. Most of this family members require proteolytic cleavage to liberate their ectodomains capable of binding and activating their cognate ErbB receptors. To date, most of the studies investigating proteolytic processing of neuregulins focused on NRG1, which was shown to undergo ectodomain shedding by several ADAM proteases and BACE1 and the remaining fragment was further cleaved by gamma-secretase. Recently, NRG2 attracted more attention due to its role in the neurogenesis and modulation of behaviors associated with psychiatric disorders. In this study, we used genetic engineering methods to identify proteases involved in proteolytic processing of murine NRG2. Using non-neuronal cell lines as well as cultures of primary hippocampal neurons, we demonstrated that the major proteases responsible for releasing NRG2 ectodomain are ADAM10 and BACE2. Co-expression of NRG2 and BACE2 in neurons of certain brain structures including medulla oblongata and cerebellar deep nuclei was confirmed via immunohistochemical staining. The cleavage of NRG2 by ADAM10 or BACE2 generates a C-terminal fragment that serves as a substrate for gamma-secretase. We also showed that murine NRG2 is subject to post-translational modifications, substantial glycosylation of its extracellular part, and phosphorylation of the cytoplasmic tail.</t>
  </si>
  <si>
    <t>ETHNOPHARMACOLOGICAL RELEVANCE: Andrographis paniculata (AP) is a native plant with anti-inflammatory and antioxidant properties and used as an official herbal medicine. Recently more and more researches have indicated that AP shows pharmacological effects on Alzheimer's disease (AD) but its mechanism is unclear. AIMS OF THE STUDY: Network pharmacology approach combined with experimental validation was developed to reveal the underlying molecular mechanisms of AP in treating AD. MATERIALS AND METHODS: The compounds of AP from TCM database, the AD-related targets from disease database and the targets corresponding to compounds from swissTargetPrediction were collected. Then DAVID database was used for annotation and enrichment pathways, meanwhile the compound-target, protein-protein interaction from String database and compound-target-pathway network was constructed, molecular modeling was performed using Sybyl-x. Okadaic acid (OKA)-induced cytotoxicity model in PC12 cells was established to verify the mechanism of AP and the key proteins were detected by western blotting. RESULTS: 28 AP components were identified after ADME filter analysis and 52 targets were gained via mapping predicted targets into AD-related proteins. In addition, after multiple network analysis, the 22 hub target genes were enriched onto pathways involved in AD, such as neuroactive ligand-receptor interaction, serotonergic synapse, Alzheimer's disease, PI3K-Akt and NF-kB signaling pathway. Interestingly, molecular docking simulation revealed that the targets including PTGS2, BACE1, GSK3B and IKBKB had good ability to combine with AP components. Experimental validation in an in vitro system proved that AP treatment obviously increased in levels inactive of p-GSK3beta (P &lt; 0.05) and decreased in levels of BACE (P &lt; 0.05), PTGS2 (namely COX2, P &lt; 0.05) and NF-kB protein (P &lt; 0.05) compare with OKA treated group. CONCLUSION: Our data provided convincing evidence that the neuroprotective effects of AP might be partially related to their regulation of the APP-BACE1-GSK3B signal axis and inflammation, which should be the focus of study in this field in the future.</t>
  </si>
  <si>
    <t>PURPOSE: Alzheimer's disease is the most common neurodegenerative disease, characterized by accumulation of amyloid beta peptides. MicroRNAs have been identified as significant regulators and therapeutic targets of Alzheimer's disease. However, the roles of miR-16-5p and miR-19b-3p and their mechanisms in Alzheimer's disease progression remain largely unknown. MATERIALS AND METHODS: Amyloid beta-treated SH-SY5Y cells were used to study Alzheimer's disease progression in vitro. Transfection was conducted into SH-SY5Y cells using Lipofectamine 2000. The expression levels of miR-16-5p, miR-19b-3p and beta-site amyloid precursor protein cleaving enzyme 1 (BACE1) were measured by quantitative real-time PCR or western blot, respectively. Cell viability and apoptosis were detected in amyloid beta-treated SH-SY5Y cells by MTT or flow cytometry, respectively. The interaction between BACE1 and miR-16-5p or miR-19b-3p was explored by luciferase reporter and RNA immunoprecipitation analyses. RESULTS: The expression levels of miR-16-5p and miR-19b-3p were reduced but BACE1 protein expression was enhanced in SH-SY5Y cells after treatment of amyloid beta. Overexpression of miR-16-5p or miR-19b-3p attenuated amyloid beta-induced viability inhibition and apoptosis promotion in SH-SY5Y cells, while their knockdown exacerbated amyloid beta-induced injury. BACE1 was confirmed as a target of miR-16-5p and miR-19b-3p and its overexpression aggravated amyloid beta-induced loss of viability and production of apoptosis, while its depletion caused an opposite effect. Moreover, upregulation of BACE1 alleviated the regulatory effects of miR-16-5p and miR-19b-3p on amyloid beta-induced injury. CONCLUSION: MiR-16-5p and miR-19b-3p relieved amyloid beta-induced injury by targeting BACE1 in SH-SY5Y cells, indicating miR-16-5p and miR-19b-3p as protective agents for treatment of Alzheimer's disease.</t>
  </si>
  <si>
    <t>Background: The enzyme beta-secretase 1 (BACE1) and its antisense transcript (BACE1-AS) have been implicated in the pathogenesis of Alzheimer's disease. Moreover, several lines of evidence point to their contribution in tumorigenesis. Methods: In the present study, we evaluated expression of BACE1 mRNA (BACE1) and BACE1-AS in 54 breast cancer tissues and 54 adjacent non-cancerous tissues (ANCTs) from the same patients using quantitative real-time PCR. Results: BACE1 was significantly down-regulated in tumoral tissues compared with ANCTs, while BACE1- AS expression was not significantly different between tumoral tissues and ANCTs. The Bayesian Multilevel model showed a significant difference in BACE1 expression between stage 1 and 2 cancers after age-effect adjustments. BACE1-AS expression was significantly greater in ER-positive than in ER-negative samples (P=0.01). BACE1 and BACE1-AS expression were not correlated with patient ages in any sample sets. Conclusion: Significant correlations were detected between expression of these genes in both tumoral tissues and ANCTs. The current study provides evidence for differential BACE1 expression in breast tissues and suggests further assessment of the role of BACE1 in the pathogenesis of cancer.</t>
  </si>
  <si>
    <t>BACE1 is the first enzyme involved in APP processing, thus it is a strong therapeutic target candidate for Alzheimer's disease. The observation of deleterious phenotypes in BACE1 Knock-out (KO) mouse models (germline and conditional) raised some concerns on the safety and tolerability of BACE1 inhibition. Here, we have employed a tamoxifen inducible BACE1 conditional Knock-out (cKO) mouse model to achieve a controlled partial depletion of BACE1 in adult mice. Biochemical and behavioural characterization was performed at two time points: 4-5 months (young mice) and 12-13 months (aged mice). A ~50% to ~70% BACE1 protein reduction in hippocampus and cortex, respectively, induced a significant reduction of BACE1 substrates processing and decrease of Abetax-40 levels at both ages. Hippocampal axonal guidance and peripheral nerve myelination were not affected. Aged mice displayed a CA1 long-term potentiation (LTP) deficit that was not associated with memory impairment. Our findings indicate that numerous phenotypes observed in germline BACE1 KO reflect a fundamental role of BACE1 during development while other phenotypes, observed in adult cKO, may be absent when partially rather than completely deleting BACE1. However, we demonstrated that partial depletion of BACE1 still induces CA1 LTP impairment, supporting a role of BACE1 in synaptic plasticity in adulthood.</t>
  </si>
  <si>
    <t>Successive oxidative stress and biochemical changes results in neuronal death and neuritic plaques growth in Alzheimer's disease (AD). Therefore, it is interest to analyze amyloid-betaeta precursor protein (APP), beta-secretase 1 (BACE1), presenilin (PSEN1 and PSEN2) genes from brain tissues to gain insights. Development of potential inhibitors for these targets is of significance. EST sequences of 2898 (APP), 539 (BACE1), 786 (PSEN1) and 314 (PSEN2) genes were analyzed in this study. A contig sequences with APP (contigs 1-4), BACE1 (contigs 5-7), PSEN1 (contigs 8, 9, 10, 11), PSEN2 (contigs 13, 14) except PSEN1 (contigs 10) and PSEN2 (contigs 13) genes were identified. APP (contig 3 without translational error) was further analyzed using molecular modeling and docking to show its binding with curcumin (principal curcuminoid of turmeric) having -7.3 kcal/mol interaction energy for further consideration as a potential inhibitor.</t>
  </si>
  <si>
    <t>Methionine sulfoxide reductase B2 (MSRB2) is a mitochondrial protein that protects cell from oxidative stress. The antioxidant activity suggests that MSRB2 may play a role in the pathophysiology of Alzheimer's disease (AD). Here, we report that in APP/PS1 mice, an animal model of AD, MSRB2 protein levels were decreased in the hippocampus at both young (6 mon) and old (18 mon) age, and in the cortex only at an old age, respectively. In HEK293 cells that stably express human full-length beta-amyloid precursor protein (APP, HEK/APP), MSRB2 reduced the protein and mRNA levels of APP and beta-amyloid converting enzyme 1 (BACE1), and the consequent amyloid beta peptide (Abeta) 1-40 and Abeta1-42 levels. MSRB2 overexpression or knockdown also oppositely affected Tau phosphorylation at selective sites, with the concomitant alteration of the phosphorylated extracellular signal regulated kinase (p-ERK) and AMP-activated protein kinase (p-AMPK) levels. Moreover, in cells treated with long-term (24h) hydrogen peroxide, the alterations of APP processing and Tau phosphorylation were reversed by MSRB2 overexpression. We further found that MSRB2-mediated regulation of APP transcription involved JNK and ERK signaling, as MSRB2 also reduced the levels of phosphorylated JNK (p-JNK), and JNK or ERK inhibitor attenuated the effect of MSRB2 on APP proteins and transcripts. Finally, MSRB2 reduced apoptosis-related proteins Bax and caspase3 and enhanced the anti-apoptotic protein Bcl2. These results indicated that the role for MSRB2 in AD-like pathology was closely associated with its antioxidant activity. By attenuating both amyloidogenesis and Tau phosphorylation, MSRB2 may serve as a potential therapeutic target for AD.</t>
  </si>
  <si>
    <t>It has been revealed that beta-amyloid (Abeta) is generated and released from the presynaptic terminals in activity-dependent manner. However, molecules modulating the presynaptic Abeta generation remain elusive. Here we test the hypothesis that Synapsin 1 (Syn1) may acts as a modulator of the Abeta production. Using biochemical and Forster resonance energy transfer (FRET)-based imaging approaches we have found that Syn1 knock down decreases, whereas (over)expression of Syn1 in cells increases the Abeta levels. Mechanistically, Syn1 does not seem to affect the activity of Presenilin 1 (PS1)/gamma-secretase, PS1 conformation, or the proximity between PS1 and amyloid precursor protein (APP). However, we found that Syn1 is involved in up-regulation of the beta-site APP cleaving enzyme 1 (BACE1)/beta-secretase activity and increases the APP/BACE1 interaction. Therefore, we conclude that Syn1 may promote Abeta production via the modulation of BACE1.</t>
  </si>
  <si>
    <t>Alzheimer's disease (AD) is the most common neurodegenerative disorder associated with aging. There are currently no effective treatments for AD. Bazhu decoction (BZD), a traditional Chinese medicine (TCM) formula, has been employed clinically to alleviate AD. However, the underlying molecular mechanisms are still unclear. Here we found that middle- and high-doses of BZD ameliorated the behavioral aspects of 5xFAD transgenic mice in elevated plus maze, Y maze and Morris water maze tests. Moreover, BZD reduced the protein levels of BACE1 and PS1, resulting in a reduction of Abeta plaques. We also identified a beneficial effect of BZD on oxidative stress by attenuating MDA levels and SOD activity in the brains of 5xFAD mice. Together, these results indicate that BZD produces a dose-dependent positive effect on 5xFAD transgenic mouse model by decreasing APP processing and Abeta plaques, and by ameliorating oxidative damage. BZD may play a protective role in the cognitive and anxiety impairments and may be a complementary therapeutic option for AD.</t>
  </si>
  <si>
    <t>BACE1 inhibitory conjugates derived from two natural products, luteolin (1) and p-hydroxy-cinnamic acid (2), were subjected to systematic structure modifications, including various positions in luteolin segment for conjugation, different linkers (length, bond variation), as well as various substitutions in cinnamic acid segment (various substituents on benzene, and replacement of benzene by heteroaromatics and cycloalkane). Optimal conjugates such as 7c and 7k were chosen on the basis of a series of bioassay data for further investigation.</t>
  </si>
  <si>
    <t>Alzheimer's disease (AD) is the most common form of dementia, affecting millions of people and currently lacking available disease-modifying treatments. Appropriate disease models are necessary to investigate disease mechanisms and potential treatments. Drosophila melanogaster models of AD include the Abeta fly model and the AbetaPP-BACE1 fly model. In the Abeta fly model, the Abeta peptide is fused to a secretion sequence and directly overexpressed. In the AbetaPP-BACE1 model, human AbetaPP and human BACE1 are expressed in the fly, resulting in in vivo production of Abeta peptides and other AbetaPP cleavage products. Although these two models have been used for almost two decades, the underlying mechanisms resulting in neurodegeneration are not yet clearly understood. In this study, we have characterized toxic mechanisms in these two AD fly models. We detected neuronal cell death and increased protein carbonylation (indicative of oxidative stress) in both AD fly models. In the Abeta fly model, this correlates with high Abeta1-42 levels and down-regulation of the levels of mRNA encoding lysosomal-associated membrane protein 1, lamp1 (a lysosomal marker), while in the AbetaPP-BACE1 fly model, neuronal cell death correlates with low Abeta1-42 levels, up-regulation of lamp1 mRNA levels and increased levels of C-terminal fragments. In addition, a significant amount of AbetaPP/Abeta antibody (4G8)-positive species, located close to the endosomal marker rab5, was detected in the AbetaPP-BACE1 model. Taken together, this study highlights the similarities and differences in the toxic mechanisms which result in neuronal death in two different AD fly models. Such information is important to consider when utilizing these models to study AD pathogenesis or screening for potential treatments.</t>
  </si>
  <si>
    <t>Ferulic acid (FA) is a natural phenolic antioxidant, which can exert also several other beneficial effects to combat neuroinflammation and neurodegenerative diseases, such as Alzheimer's disease. One of these properties is the inhibition of several enzymes and factors, such as beta-site amyloid precursor protein (APP) cleaving enzyme 1 (BACE1), cyclooxygenases (COXs), lipoxygenases (LOXs), mammalian (or mechanistic) target for rapamycin (mTOR), and transcription factor NF-kappaB. We have previously synthesized three L-type amino acid transporter 1- (LAT1-) utilizing FA-derivatives with the aim to develop brain-targeted prodrugs of FA. In the present study, the cellular uptake and bioavailability of these FA-derivatives were evaluated in mouse primary astrocytic cell cultures together with their inhibitory effects towards BACE1, COX/LOX, mTOR, NF-kappaB, acetylcholinesterase (AChE), and oxidative stress. According to the results, all three FA-derivatives were taken up 200-600 times more effectively at 10 muM concentration into the astrocytes than FA, with one derivative having a high intracellular bioavailability (K p,uu), particularly at low concentrations. Moreover, all of the derivatives were able to inhibit BACE1, COX/LOX, AChE, and oxidative stress measured as decreased cellular lipid peroxidation. Furthermore, one of the derivatives modified the total mTOR amount. Therefore, these derivatives have the potential to act as multifunctional compounds preventing beta-amyloid accumulation as well as combating inflammation and reducing oxidative stress in the brain. Thus, this study shows that converting a parent drug into a transporter-utilizing derivative not only may increase its brain and cellular uptake, and bioavailability but can also broaden the spectrum of pharmacological effects elicited by the derivative.</t>
  </si>
  <si>
    <t>Alzheimer's disease (AD) is a chronic neurodegenerative disease that is widespread in the elderly. The etiology of AD is complicated, and its pathogenesis is still unclear. Although there are many researches on anti-AD drugs, they are limited to reverse relief symptoms and cannot treat diseases. Therefore, the development of high-efficiency anti-AD drugs with no side effects has become an urgent need. Based on the published literature, this paper summarizes the main targets of AD and their drugs, and focuses on the research and development progress of these drugs in recent years.</t>
  </si>
  <si>
    <t>An impairment of amyloid beta-peptide (Abeta) clearance is suggested to play a key role in the pathogenesis of sporadic Alzheimer's disease (AD). Amyloid degradation is mediated by various mechanisms including fragmentation by enzymes like neprilysin, matrix metalloproteinases (MMPs) and a recently identified amyloidolytic activity of beta-site amyloid precursor protein cleaving enzyme 1 (BACE1). BACE1 cleavage of Abeta40 and Abeta42 results in the formation of a common Abeta34 intermediate which was found elevated in cerebrospinal fluid levels of patients at the earliest disease stages. To further investigate the role of Abeta34 as a marker for amyloid clearance in AD, we performed a systematic and comprehensive analysis of Abeta34 immunoreactivity in hippocampal and cortical post-mortem brain tissue from AD patients and non-demented elderly individuals. In early Braak stages, Abeta34 was predominantly detectable in a subset of brain capillaries associated with pericytes, while in later disease stages, in clinically diagnosed AD, this pericyte-associated Abeta34 immunoreactivity was largely lost. Abeta34 was also detected in isolated human cortical microvessels associated with brain pericytes and its levels correlated with Abeta40, but not with Abeta42 levels. Moreover, a significantly decreased Abeta34/Abeta40 ratio was observed in microvessels from AD patients in comparison to non-demented controls suggesting a reduced proteolytic degradation of Abeta40 to Abeta34 in AD. In line with the hypothesis that pericytes at the neurovascular unit are major producers of Abeta34, biochemical studies in cultured human primary pericytes revealed a time and dose dependent increase of Abeta34 levels upon treatment with recombinant Abeta40 peptides while Abeta34 production was impaired when Abeta40 uptake was reduced or BACE1 activity was inhibited. Collectively, our findings indicate that Abeta34 is generated by a novel BACE1-mediated Abeta clearance pathway in pericytes of brain capillaries. As amyloid clearance is significantly reduced in AD, impairment of this pathway might be a major driver of the pathogenesis in sporadic AD.</t>
  </si>
  <si>
    <t>Propose: To investigate whether miR-22-3p is able to regulate AD development and its molecular mechanism. METHODS: Morris water maze test was performed to test the spatial memory. Quantitative polymerase chain reaction (qPCR) was used to assess the expression level of miR-22-3p. The enzymelinked immunosorbent assay (ELISA) was used to assess the levels of Abeta40 and Abeta42. Immunoblotting analysis was performed to detect the protein expression levels of amyloid precursor protein (APP), mitogen-activated protein kinase 14 (MAPK14) and beta-site Amyloid precursor protein Cleaving Enzyme 1 (BACE1). Luciferase assay was used to identify the interaction between miR- 22-3p and MAPK14. The tetrazolium dye (MTT) colorimetric assay was used to test the influence of miR-22-3p overexpression on cell viability. Flow cytometry analysis was performed to evaluate the effect of miR-22-3p overexpression on cell apoptosis. RESULTS: Morris water maze test showed that mice model of AD had impaired spatial memory, which was able to be ameliorated by miR-22-3p overexpression. Immunoblotting analysis revealed that the protein expression levels of APP, MAPK14 and BACE1 were enhanced in AD model, which could be prevented by miR-22-3p overexpression. ELISA showed that Abeta40 and Abeta42 levels were dramatically increased in AD model, which were inhibited by miR-22-3p overexpression. Luciferase assay and immunoblotting analysis indicated that miR-22-3p targeted and regulated MAPK14 expression. CONCLUSION: MiR-22-3p overexpression reduced Abeta deposit and alleviated AD symptoms by targeting and regulating MAPK14 expression, which ameliorated AD symptoms.</t>
  </si>
  <si>
    <t>Dysregulation of the Endoplasmic Reticulum (ER) Ca(2+) homeostasis and subsequent ER stress activation occur in Alzheimer Disease (AD). We studied the contribution of the human truncated isoform of the sarco-endoplasmic reticulum Ca(2+) ATPase 1 (S1T) to AD. We examined S1T expression in human AD-affected brains and its functional consequences in cellular and transgenic mice AD models. S1T expression is increased in sporadic AD brains and correlates with amyloid beta (Abeta) and ER stress chaperone protein levels. Increased S1T expression was also observed in human neuroblastoma cells expressing Swedish-mutated beta-amyloid precursor protein (betaAPP) or treated with Abeta oligomers. Lentiviral overexpression of S1T enhances in return the production of APP C-terminal fragments and Abeta through specific increases of beta-secretase expression and activity, and triggers neuroinflammation. We describe a molecular interplay between S1T-dependent ER Ca(2+) leak, ER stress and betaAPP-derived fragments that could contribute to AD setting and/or progression.</t>
  </si>
  <si>
    <t>Short-term memory dysfunction is a key early feature of Alzheimer's disease (AD). Psychiatric patients may be at higher risk for memory dysfunction and subsequent AD due to the negative effects of stress and depression on the brain. We carried out longitudinal within-subject studies in male and female psychiatric patients to discover blood gene expression biomarkers that track short term memory as measured by the retention measure in the Hopkins Verbal Learning Test. These biomarkers were subsequently prioritized with a convergent functional genomics approach using previous evidence in the field implicating them in AD. The top candidate biomarkers were then tested in an independent cohort for ability to predict state short-term memory, and trait future positive neuropsychological testing for cognitive impairment. The best overall evidence was for a series of new, as well as some previously known genes, which are now newly shown to have functional evidence in humans as blood biomarkers: RAB7A, NPC2, TGFB1, GAP43, ARSB, PER1, GUSB, and MAPT. Additional top blood biomarkers include GSK3B, PTGS2, APOE, BACE1, PSEN1, and TREM2, well known genes implicated in AD by previous brain and genetic studies, in humans and animal models, which serve as reassuring de facto positive controls for our whole-genome gene expression discovery approach. Biological pathway analyses implicate LXR/RXR activation, neuroinflammation, atherosclerosis signaling, and amyloid processing. Co-directionality of expression data provide new mechanistic insights that are consistent with a compensatory/scarring scenario for brain pathological changes. A majority of top biomarkers also have evidence for involvement in other psychiatric disorders, particularly stress, providing a molecular basis for clinical co-morbidity and for stress as an early precipitant/risk factor. Some of them are modulated by existing drugs, such as antidepressants, lithium and omega-3 fatty acids. Other drug and nutraceutical leads were identified through bioinformatic drug repurposing analyses (such as pioglitazone, levonorgestrel, salsolidine, ginkgolide A, and icariin). Our work contributes to the overall pathophysiological understanding of memory disorders and AD. It also opens new avenues for precision medicine- diagnostics (assement of risk) as well as early treatment (pharmacogenomically informed, personalized, and preventive).</t>
  </si>
  <si>
    <t>The present research work primarily investigated whether spinosin has the potential of improving the pathogenesis of Alzheimer's disease (AD) driven by beta-amyloid (Abeta) overproduction through impacting the procession of amyloid precursor protein (APP). Wild type mouse Neuro-2a cells (N2a/WT) and N2a stably expressing human APP695 (N2a/APP695) cells were treated with spinosin for 24 h. The levels of APP protein and secreted enzymes closely related to APP procession were examined by western blot analysis. Oxidative stress related proteins, such as nuclear factor-erythroid 2-related factor 2 (Nrf2), and heme oxygenase-1 (HO-1) were detected by immunofluorescence assay and western blot analysis, respectively. The intracellular reactive oxygen species (ROS) level was analyzed by flow cytometry, the levels of Abeta1-42 were determined by ELISA kit, and Thioflavin T (ThT) assay was used to detect the effect of spinosin on Abeta1-42 aggregation. The results showed that ROS induced the expression of ADAM10 and reduced the expression of BACE1, while spinosin inhibited ROS production by activating Nrf2 and up-regulating the expression of HO-1. Additionally, spinosin reduced Abeta1-42 production by impacting the procession of APP. In addition, spinosin inhibited the aggregation of Abeta1-42. In conclusion, spinosin reduced Abeta1-42 production by activating the Nrf2/HO-1 pathway in N2a/WT and N2a/ APP695 cells. Therefore, spinosin is expected to be a promising treatment of AD.</t>
  </si>
  <si>
    <t>Alzheimer's disease (AD) is a neurodegenerative disorder and one of the leading causes of disability and mortality in the late life with no curative treatment currently. Thus, it is urgently to establish sensitive and non-invasive biomarkers for AD diagnosis, particularly in the early stage. Recently, emerging number of microRNAs (miRNAs) and long-noncoding RNAs (lncRNAs) are considered as effective biomarkers in various diseases as they possess characteristics of stable, resistant to RNAase digestion and many extreme conditions in circulatory fluid. This review highlights recent advances in the identification of the aberrantly expressed miRNAs and lncRNAs in circulatory network for detection of AD. We summarized the abnormal expressed miRNAs in blood and cerebrospinal fluid (CSF), and detailed discussed the functions and molecular mechanism of serum or plasma miRNAs-miR-195, miR-155, miR-34a, miR-9, miR-206, miR-125b and miR-29 in the regulation of AD progression. In addition, we also elaborated the role of circulating lncRNA major including beta-site APP cleaving enzyme 1 (BACE1) and its antisense lncRNA BACE1-AS in AD pathological advancement. In brief, confirming the aberrantly expressed circulating miRNAs and lncRNAs will provide an effective testing tools for treatment of AD in the future.</t>
  </si>
  <si>
    <t>BACKGROUND: Accumulation of amyloid beta (Abeta) in the brain is proposed as a cause of Alzheimer's disease (AD), with Abeta oligomers hypothesized to be the primary mediators of neurotoxicity. Crenezumab is a humanized immunoglobulin G4 monoclonal antibody that has been shown to bind to synthetic monomeric and aggregated Abeta in vitro; however, less is known about the binding characteristic in vivo. In this study, we evaluated the binding patterns of crenezumab to synthetic and native forms of Abeta both in vitro and in vivo. METHODS: Crenezumab was used to immunoprecipitate Abeta from synthetic Abeta preparations or brain homogenates from a PS2APP mouse model of AD to determine the forms of Abeta that crenezumab interacts with. Following systemic dosing in PS2APP or nontransgenic control mice, immunohistochemistry was used to localize crenezumab and assess its relative distribution in the brain, compared with amyloid plaques and markers of neuritic dystrophies (BACE1; LAMP1). Pharmacodynamic correlations were performed to investigate the relationship between peripheral and central target engagement. RESULTS: In vitro, crenezumab immunoprecipitated Abeta oligomers from both synthetic Abeta preparations and endogenous brain homogenates from PS2APP mice. In vivo studies in the PS2APP mouse showed that crenezumab localizes to regions surrounding the periphery of amyloid plaques in addition to the hippocampal mossy fibers. These regions around the plaques are reported to be enriched in oligomeric Abeta, actively incorporate soluble Abeta, and contribute to Abeta-induced neurotoxicity and axonal dystrophy. In addition, crenezumab did not appear to bind to the dense core region of plaques or vascular amyloid. CONCLUSIONS: Crenezumab binds to multiple forms of amyloid beta (Abeta), particularly oligomeric forms, and localizes to brain areas rich in Abeta oligomers, including the halo around plaques and hippocampal mossy fibers, but not to vascular Abeta. These insights highlight a unique mechanism of action for crenezumab of engaging Abeta oligomers.</t>
  </si>
  <si>
    <t>Alzheimer's disease (AD) is one of the most complicated neurodegenerative diseases, and several hypotheses have been associated with its development and progression, such as those involving glucose hypometabolism, the cholinergic system, calcium imbalance, inflammation, oxidative imbalance, microtubule instability, and the amyloid cascade, several of which are related to oxidative stress (free radical generation), which contributes to neuronal death. Therefore, several efforts have been made to establish a sporadic AD model that takes into account these hypotheses. One model that replicates the increase in amyloid beta (Abeta) and oxidative stress in vivo is the scopolamine model. In the present work, the chronic administration (6 weeks) of scopolamine was used to analyze the neuroprotective effects of apocynin and galantamine. The results showed that scopolamine induced cognitive impairment, which was evaluated 24 h after the final dose was administered. In addition, after scopolamine administration, the Abeta and superoxide anion levels were increased, and NADPH oxidase 2 (NOX2), nuclear factor erythroid 2-related factor 2 (Nrf2), and nuclear factor kappa B (NFkB) genes were overexpressed. These effects were not observed when either apocynin or galantamine was administered during the last 3 weeks of scopolamine treatment, and although the results from both molecules were related to lower Abeta production and, consequently, lower superoxide anion production, they were likely realized through different pathways. That is, both apocynin and galantamine diminished NADPH oxidase expression, but their effects on transcription factor expression differed. Moreover, experiments in silico showed that galantamine did not interact with the active site of beta secretase, whereas diapocynin, an apocynin metabolite, interacted with the beta-site APP-cleaving enzyme (BACE1) at the catalytic site.</t>
  </si>
  <si>
    <t>Fucosterol is an algae-derived unique phytosterol having several medicinal properties, including antioxidant, anti-inflammatory, anticholinesterase, neuroprotective, and so on. Accumulated evidence suggests a therapeutic promise of fucosterol in neurodegeneration; however, the in-depth pharmacological mechanism of its neuroprotection is poorly understood. Here, we employed system pharmacology and in silico analysis to elucidate the underlying mechanism of neuropharmacological action of fucosterol against neurodegenerative disorders (NDD). Network pharmacology revealed that fucosterol targets signaling molecules, receptors, enzymes, transporters, transcription factors, cytoskeletal, and various other proteins of cellular pathways, including tumor necrosis factor (TNF), mitogen-activated protein kinase (MAPK), phosphatidylinositol 3-kinase/protein kinase B (PI3K/Akt), neurotrophin, and toll-like receptor (TLR) signaling, which are intimately associated with neuronal survival, immune response, and inflammation. Moreover, the molecular simulation study further verified that fucosterol exhibited a significant binding affinity to some of the vital targets, including liver X-receptor-beta (LXR-), glucocorticoid receptor (GR), tropomyosin receptor kinase B (TrkB), toll-like receptor 2/4 (TLR2/4), and beta -secretase (BACE1), which are the crucial regulators of molecular and cellular processes associated with NDD. Together, the present system pharmacology and in silico findings demonstrate that fucosterol might play a significant role in modulating NDD-pathobiology, supporting its therapeutic application for the prevention and treatment of NDD.</t>
  </si>
  <si>
    <t>Importance: Alzheimer disease (AD) is a neurodegenerative disorder characterized by cognitive deterioration and impaired activities of daily living. Current treatments provide only minor symptomatic improvements with limited benefit duration. Lanabecestat, a brain-permeable inhibitor of human beta-site amyloid precursor protein-cleaving enzyme 1 (BACE1/beta-secretase), was developed to modify the clinical course of AD by slowing disease progression. Objective: To assess whether lanabecestat slows the progression of AD compared with placebo in patients with early AD (mild cognitive impairment) and mild AD dementia. Design, Setting, and Participants: AMARANTH (first patient visit on September 30, 2014; last patient visit on October 4, 2018) and DAYBREAK-ALZ (first patient visit on July 1, 2016; last patient visit on September 28, 2018) were randomized, placebo-controlled, phase 2/3 and phase 3 clinical trials lasting 104 weeks and 78 weeks, respectively. AMARANTH and DAYBREAK-ALZ were multicenter, global, double-blind studies conducted at 257 and 251 centers, respectively, located in 15 and 18 countries or territories, respectively. A population-based sample of men and women aged 55 to 85 years who met National Institute on Aging-Alzheimer's Association criteria for early AD or mild AD dementia was screened using cognitive assessments, and the presence of amyloid was confirmed. Patients were excluded for unstable medical conditions or medication use, significant cerebrovascular pathologic findings, or a history of vitiligo and/or current evidence of postinflammatory hypopigmentation. AMARANTH screened 6871 patients; 2218 (32.3%) were randomized, and 539 patients completed the study. DAYBREAK-ALZ screened 5706 patients; 1722 (30.2%) were randomized, and 76 patients completed the study. Interventions: Patients were randomized (1:1:1) to once-daily oral doses of lanabecestat (20 mg), lanabecestat (50 mg), or placebo. Main Outcomes and Measures: The primary outcome measure was change from baseline on the 13-item Alzheimer Disease Assessment Scale-cognitive subscale. Secondary outcomes included Alzheimer's Disease Cooperative Study-Instrumental Activities of Daily Living Inventory, Clinical Dementia Rating, Functional Activities Questionnaire, Mini-Mental State Examination, and Neuropsychiatric Inventory. Efficacy analyses were conducted on the intent-to-treat population. Results: Among 2218 AMARANTH patients, the mean (SD) age was 71.3 (7.1) years, and 1177 of 2218 (53.1%) were women. Among 1722 DAYBREAK-ALZ patients, the mean (SD) age was 72.3 (7.0) years, and 1023 of 1722 (59.4%) were women. Both studies were terminated early after futility analysis. There were no consistent, reproducible dose-related findings on primary or secondary efficacy measures. Psychiatric adverse events, weight loss, and hair color changes were reported in a higher percentage of patients receiving lanabecestat than placebo. Conclusions and Relevance: Treatment with lanabecestat was well tolerated and did not slow cognitive or functional decline. Trial Registration: ClinicalTrials.gov identifiers: NCT02245737 and NCT02783573.</t>
  </si>
  <si>
    <t>Alzheimer's Disease (AD) affects at least 5.7 million Americans, and it is the sixth leading cause of death in the United States. At the onset, patients experience minor memory problems. Next, impairments in speech and motor function manifest as a limitation to well-being and independence. Slowing this pandemic rise is critical, since AD also bears a huge socioeconomical burden. Unfortunately, there is limited prevention and no effective cure has been found, as all clinical trials for promising AD drugs have failed thus far. The pathological hallmarks of AD include amyloid-beta plaques (Abeta), neurofibrillary tangles (NFT), and neuroinflammation. Other factors include APOE4 and environmental stressors, such as metal dyshomeostasis, which contribute to AD pathogenesis. Herein, we review major contributing factors involved in AD pathophysiology. Deeper understanding of associated molecular mechanisms underlying AD pathogenesis is critical for developing novel AD theranostics.</t>
  </si>
  <si>
    <t>The protease beta-site APP cleaving enzyme 1 (BACE1) has fundamental functions in the nervous system. Its inhibition is a major therapeutic approach in Alzheimer's disease, because BACE1 cleaves the amyloid precursor protein (APP), thereby catalyzing the first step in the generation of the pathogenic amyloid beta (Abeta) peptide. Yet, BACE1 cleaves numerous additional membrane proteins besides APP. Most of these substrates have been identified in vitro, but only few were further validated or characterized in vivo. To identify BACE1 substrates with in vivo relevance, we used isotope label-based quantitative proteomics of wild type and BACE1-deficient (BACE1 KO) mouse brains. This approach identified known BACE1 substrates, including Close homolog of L1 and contactin-2, which were found to be enriched in the membrane fraction of BACE1 KO brains. VWFA and cache domain-containing protein 1 (CACHD)1 and MAM domain-containing glycosylphosphatidylinositol anchor protein 1 (MDGA1), which have functions in synaptic transmission, were identified and validated as new BACE1 substrates in vivo by immunoblots using primary neurons and mouse brains. Inhibition or deletion of BACE1 from primary neurons resulted in a pronounced inhibition of substrate cleavage and a concomitant increase in full-length protein levels of CACHD1 and MDGA1. The BACE1 cleavage site in both proteins was determined to be located within the juxtamembrane domain. In summary, this study identifies and validates CACHD1 and MDGA1 as novel in vivo substrates for BACE1, suggesting that cleavage of both proteins may contribute to the numerous functions of BACE1 in the nervous system.</t>
  </si>
  <si>
    <t>Autism spectrum disorder (ASD) as a multifaceted neurological syndrome affects many aspects of neuropsychologic functions. Dysregulated expressions of several genes have been documented in ASD patients. The current project aimed at comparison of transcript levels of brain derived neurotrophic factor (BDNF), beta-site amyloid precursor protein cleaving enzyme 1 (BACE1), and their natural occurring antisenses in the peripheral blood of ASD individuals (n = 50, male/female = 38/12, age (mean +/- standard deviation (SD)): 6 +/- 1.4, age range: 3-8) and matched healthy persons (n = 50, male/female = 37/13, age (mean +/- SD): 6 +/- 1.74, age range: 3-8). We demonstrated remarkable higher levels of these genes in ASD patients. BACE1 transcript levels were correlated with transcript levels of BACE1-AS in all study participants. However, BACE1 transcript levels were not correlated with participants' age. BACE1-AS and BDNF transcript levels were correlated with age in female participants. Significant correlations were detected between transcript levels of BDNF and those of other genes in all study groups. The current results render further indications for contribution of BDNF, BACE1, and their antisenses in the course of ASD and suggested expression levels of these transcripts as putative markers for this neurobehavioral disorder. Such results might be applied in clinical setting for diagnosis of complicated ASD cases.</t>
  </si>
  <si>
    <t>Glial signals are known to inhibit axonal regeneration and functional recovery after mammalian central nervous system (CNS) trauma, including spinal cord injury. Such signals include membrane-associated proteins of the oligodendrocyte plasma membrane and astrocyte-derived matrix-associated proteins. Here, using cell lines and primary cortical neuron cultures, recombinant protein expression, immunoprecipitation and immunoblotting assays, transmission EM of exosomes, and axon-regeneration assays, we explored the secretion and activity of the myelin-associated, neurite outgrowth inhibitor Nogo-A and observed exosomal release of a 24-kDa, C-terminal Nogo-A fragment from cultured cells. We found that the cleavage site in this 1192-amino-acid-long fragment is located between amino acids 961-971. We also detected a Nogo-66 receptor (NgR1)-interacting Nogo-66 domain on the exosome surface. Enzyme inhibitor treatment and siRNA knockdown revealed that beta-secretase 1 (BACE1) is the protease responsible for the Nogo-A cleavage. Functionally, exosomes with the Nogo-66 domain on their surface potently inhibited axonal regeneration of mechanically injured cerebral cortex neurons from mice. The production of this fragment was observed in the exosomal fraction from neuronal tissue lysates after spinal cord crush injury of mice. We also noted that relative to the exosomal marker Alix, a Nogo-immunoreactive 24-kDa protein is enriched in exosomes two-fold after injury. We conclude that membrane-associated Nogo-A produced in oligodendrocytes is processed proteolytically by BACE1, is released via exosomes, and represents a potent diffusible inhibitor of regenerative growth in NgR1-expressing axons.</t>
  </si>
  <si>
    <t>Beta-secretase (BACE1) is a key enzyme in the formation of amyloid-beta; its activity/concentration is increased in brain and cerebrospinal fluid of patients with late-onset Alzheimer's disease (LOAD). Since BACE1 was found also in blood, we evaluated its potential as peripheral biomarker. To this aim, serum BACE1 activity was assessed in 115 subjects with LOAD and 151 controls. We found that BACE1 changed across groups (p &lt; 0.001) with a 25% increase in LOAD versus controls. High levels of BACE1 (IV quartile) were independently associated with the diagnosis of LOAD (OR 2.8; 1.4-5.7). Diagnostic accuracy was 76% for LOAD. Our data suggest that increased BACE1 activity in serum may represent a potential biomarker for LOAD. Additional studies are needed to confirm the usefulness of BACE1, alone or in combination with other markers, in discriminating patients and predicting LOAD onset and progression.</t>
  </si>
  <si>
    <t>One of the most significant pathologies of Alzheimer's disease (AD), an irreversible and progressive neurodegenerative disease that causes cognitive impairment, is the neuroinflammation facilitating the accumulation of amyloid-beta (Abeta) peptide. Hence, the inhibition of abnormal neuroinflammatory response is considered a promising therapeutic approach for AD. Picrorhiza kurroa Bentham, Scrophulariae (PK) is a medicinal herb that has been traditionally used for the treatment of various diseases, including inflammation. This study aims to report the significance of PK treatment in markedly improving spatial learning memory and dramatically decreasing Abeta levels in Tg6799 mice, also known 5xFAD mice, which have five familial AD (FAD) mutations. Remarkably, these effects correlated with reversal of disease-related microglial neuroinflammation, as evidenced by shifting microglia phenotypes from the inflammatory form to the anti-inflammatory form and inhibiting the nucleotide-binding oligomerization domain, leucine-rich repeat, and pyrin domain containing 3 inflammasome activity. Moreover, PK administration induced silent information regulator type1/peroxisome proliferator-activated receptor-gamma signaling, resulting in a decrease of beta-secretase 1 (BACE1) expression, which involved in Abeta production. Overall, this study suggests that PK exhibits a neuroprotective effect by inducing alternative activation of microglia and downregulating the BACE1 expression, thereby ameliorating the disease pathophysiology and reversing the cognitive decline related to Abeta deposition in AD mice.</t>
  </si>
  <si>
    <t>The beta-amyloid cleaving enzymes 1 and 2 (BACE1 and BACE2) have been regarded as the prospective targets for clinically treating Alzheimer's disease (AD) in the last two decades. Thus, insight into the binding differences of inhibitors to BACE1 and BACE2 is of significance for designing highly selective inhibitors toward the two proteins. In this work, multiple short molecular dynamics (MSMD) simulations are coupled with the molecular mechanics generalized Born surface area (MM-GBSA) method to probe the binding selectivity of three inhibitors DBO, CS9, and SC7 on BACE1 over BACE2. The results show that the entropy effect plays a key role in selectivity identification of inhibitors toward BACE1 and BACE2, which determines that DBO has better selectivity toward BACE2 over BACE1, while CS9 and CS7 can more favorably bind to BACE1 than BACE2. The hierarchical clustering analysis based on energetic contributions of residues suggests that BACE1 and BACE2 share the common hot interaction spots. The residue-based free-energy decomposition method was applied to compute the inhibitor-residue interaction spectrum, and the results recognize four common binding subpockets corresponding to the different groups of inhibitors, which can be used as efficient targets for designing highly selective inhibitors toward BACE1 and BACE2. Therefore, these results provide a useful molecular basis and dynamics information for development of highly selective inhibitors targeting BACE1 and BACE2.</t>
  </si>
  <si>
    <t>Background: Icaritin (ICT) is a prenylflavonoid derivative from Epimedium brevicornum Maxim. ICT has been shown to have neuroprotective effects. We investigate how ICT affects secretion of amyloid precursor protein (APP). Methods: We exposed APP-PS1-HEK293 cells to ICT to investigate its effect on beta-site amyloid cleaving enzyme (BACE)1. Cell viability was evaluated by MTT and lactate dehydrogenase (LDH) assays. The half-maximal inhibitory concentration (IC50) of ICT for BACE1 was measured using fluorescence resonance energy transfer. Effects of ICT on the mRNA expression of APP were assessed by quantitative polymerase chain reaction, and protein expression was measured by western blotting and immunofluorescence. Results: Icaritin inhibited BACE1 activity and IC50 was 5.70 +/- 1.09 muM. Compared with the control group, at ICT concentrations of 5 muM and 10 muM, the viability increased and LDH leakage decreased in APP-PS1-293 cells. Also, mRNA expression of A disintegrin and metalloproteinase domain-containing protein 10 (ADAM10) increased, while that of BACE1 and presenilin-1 (PS1) decreased, upon ICT treatment. Western blotting and immunofluorescence confirmed that protein expression of ADAM10, BACE1 and PS1 showed the same trend. Expression of the APP fragments sAPPbeta and C-terminal fragment beta decreased, while that of sAPPalpha increased, upon ICT treatment. Expression of amyloid beta peptides in APP-PS1-HEK293 cells was lower in ICT-treated groups compared with that in the control group. Conclusions: Icaritin, as a BACE1 inhibitor, inhibits APP secretion in APP-PS1-HEK293 cells by impeding the amyloidogenic pathway.</t>
  </si>
  <si>
    <t>Cleavage of amyloid precursor protein (APP) by beta-secretase BACE1 initiates the production and accumulation of neurotoxic amyloid-beta peptides, which is widely considered an essential pathogenic mechanism in Alzheimer's disease (AD). Here, we report that BACE1 is essential for normal auditory function. Compared with wild-type littermates, BACE1(-/-) mice of either sex exhibit significant hearing deficits, as indicated by increased thresholds and reduced amplitudes in auditory brainstem responses (ABRs) and decreased distortion product otoacoustic emissions (DPOAEs). Immunohistochemistry revealed aberrant synaptic organization in the cochlea and hypomyelination of auditory nerve fibers as predominant neuropathological substrates of hearing loss in BACE1(-/-) mice. In particular, we found that fibers of spiral ganglion neurons (SGN) close to the organ of Corti are disorganized and abnormally swollen. BACE1 deficiency also engenders organization defects in the postsynaptic compartment of SGN fibers with ectopic overexpression of PSD95 far outside the synaptic region. During postnatal development, auditory fiber myelination in BACE1(-/-) mice lags behind dramatically and remains incomplete into adulthood. We relate the marked hypomyelination to the impaired processing of Neuregulin-1 when BACE1 is absent. To determine whether the cochlea of adult wild-type mice is susceptible to AD treatment-like suppression of BACE1, we administered the established BACE1 inhibitor NB-360 for 6 weeks. The drug suppressed BACE1 activity in the brain, but did not impair hearing performance and, upon neuropathological examination, did not produce the characteristic cochlear abnormalities of BACE1(-/-) mice. Together, these data strongly suggest that the hearing loss of BACE1 knock-out mice represents a developmental phenotype.SIGNIFICANCE STATEMENT Given its crucial role in the pathogenesis of Alzheimer's disease (AD), BACE1 is a prime pharmacological target for AD prevention and therapy. However, the safe and long-term administration of BACE1-inhibitors as envisioned in AD requires a comprehensive understanding of the various physiological functions of BACE1. Here, we report that BACE1 is essential for the processing of auditory signals in the inner ear, as BACE1-deficient mice exhibit significant hearing loss. We relate this deficit to impaired myelination and aberrant synapse formation in the cochlea, which manifest during postnatal development. By contrast, prolonged pharmacological suppression of BACE1 activity in adult wild-type mice did not reproduce the hearing deficit or the cochlear abnormalities of BACE1 null mice.</t>
  </si>
  <si>
    <t>beta-site amyloid precursor protein-cleaving enzyme 1 (BACE1) is best known for its role in Alzheimer's disease amyloid plaque formation but also contributes to neurodegenerative processes triggered by CNS injury. In this article, we report that BACE1 is expressed in murine CD4(+) T cells and regulates signaling through the TCR. BACE1-deficient T cells have reduced IL-17A expression under Th17 conditions and reduced CD73 expression in Th17 and inducible T regulatory cells. However, induction of the Th17 and T regulatory transcription factors RORgammat and Foxp3 was unaffected. BACE1-deficient T cells showed impaired pathogenic function in experimental autoimmune encephalomyelitis. These data identify BACE1 as a novel regulator of T cell signaling pathways that impact autoimmune inflammatory T cell function.</t>
  </si>
  <si>
    <t>beta-site amyloid precursor protein-cleaving enzyme 1 (BACE1) is required for the production of beta-amyloid peptides, which are implicated in the etiology of Alzheimer's disease. The safety and pharmacokinetics of the BACE1 inhibitor verubecestat have previously been studied in young adults aged 19-45 years. In this randomized, placebo-controlled, phase I study (protocol MK-8931-006), we investigated the safety, tolerability, and pharmacokinetics of a single dose (100 mg) or multiple doses (30, 80, and 120 mg) once daily for 28 days of verubecestat in healthy elderly subjects. Safety end points were assessed at baseline and during the duration of the study period and indicated that verubecestat was generally well tolerated. Verubecestat pharmacokinetics were similar between healthy elderly male and female subjects and similar to those reported in healthy young males in previous studies. These data supported subsequent studies to assess the potential efficacy of verubecestat in subjects with Alzheimer's disease.</t>
  </si>
  <si>
    <t>Increased amyloid-beta (Abeta) plaque deposition is thought to be the main cause of Alzheimer's disease (AD). beta-Site amyloid precursor protein cleaving enzyme 1 (BACE1) is the key protein involved in Abeta peptide generation. Excessive expression of BACE1 might cause overproduction of neurotoxins in the central nervous system. Previous studies indicated that BACE1 initially cleaves the amyloid precursor protein (APP) and may subsequently interfere with physiological functions of proteins such as PKA, which is recognized to be closely associated with long-term potentiation (LTP) level and can effectively ameliorate cognitive impairments. Therefore, revealing the underlying mechanism of BACE1 in the pathogenesis of AD might have a significant impact on the future development of therapeutic agents targeting dementia. This study examined the effects of electroacupuncture (EA) stimulation on BACE1, APP, and p-PKA protein levels in hippocampal tissue samples. Memory and learning abilities were assessed using the Morris water maze test after EA intervention. Immunofluorescence, immunohistochemistry, and western blot were employed to assess the distribution patterns and expression levels of BACE1, APP, and p-PKA, respectively. The results showed the downregulation of BACE1 and APP and the activation of PKA by EA. In summary, EA treatment might reduce BACE1 deposition in APP/PS1 transgenic mice and regulate PKA and its associated substrates, such as LTP to change memory and learning abilities.</t>
  </si>
  <si>
    <t>Alzheimer's disease is one of the most common neurodegenerative disorders in elder population. The beta-site amyloid cleavage enzyme 1 (BACE1) is the major constituent of amyloid plaques and plays a central role in this brain pathogenesis, thus it constitutes an auspicious pharmacological target for its treatment. In this paper, a QSAR model for identification of potential inhibitors of BACE1 protein is designed by using classification methods. For building this model, a database with 215 molecules collected from different sources has been assembled. This dataset contains diverse compounds with different scaffolds and physical-chemical properties, covering a wide chemical space in the drug-like range. The most distinctive aspect of the applied QSAR strategy is the combination of hybridization with backward elimination of models, which contributes to improve the quality of the final QSAR model. Another relevant step is the visual analysis of the molecular descriptors that allows guaranteeing the absence of information redundancy in the model. The QSAR model performances have been assessed by traditional metrics, and the final proposed model has low cardinality, and reaches a high percentage of chemical compounds correctly classified.</t>
  </si>
  <si>
    <t>BACE1 inhibitory activity-guided fractionation of an extract of the fruiting body of Boletinus asiaticus yielded five novel meroterpenoids (1-5) and one known compound (6; asiaticusin A). The structures of these compounds were determined by interpretation of NMR, MS, and IR spectral data. The five new compounds contain 4-hydroxybenzoic acid and geranylgeranoic acid units. Compounds 4-6 possessed BACE1 inhibitory activity (IC50 values: 14.7, 11.4, and 2.0 muM, respectively).</t>
  </si>
  <si>
    <t>Latest studies have shown that Long Noncoding RNAs corresponds to a crucial factor in neurodegenerative diseases and next-generation therapeutic targets. A wide range of advanced computational methods for the analysis of Noncoding RNAs mainly includes the prediction of RNA and miRNA structures. The problems that concern representations of specific biological structures such as secondary structures are either characterized as NP-complete or with high complexity. Numerous algorithms and techniques related to the enumeration of sequential terms of biological structures and mainly with exponential complexity have been constructed until now. While BACE1-AS, NATRad18, 17A, and hnRNP Q lnRNAs have been found to be associated with Alzheimer's disease, in this research study the significance of the most known beta-turn-forming residues between these proteins is computationally identified and discussed, as a potentially crucial factor on the regulation of folding, aggregation and other intermolecular interactions.</t>
  </si>
  <si>
    <t>Human life unfolds not only in time and space, but also in the recollection and interweaving of memories. Therefore, individual human identity depends fully on a proper access to the autobiographical memory. Such access is hindered under pathological conditions such as Alzheimer's disease, which affects millions of people worldwide. Unfortunately, no effective cure exists to prevent this disorder, the impact of which will rise alarmingly within the next decades. While Alzheimer's disease is largely considered to be the outcome of amyloid-beta (Abeta) peptide accumulation in the brain, conceiving this complex disorder strictly as the result of Abeta-neurotoxicity is perhaps a too straight-line simplification. Instead, complementary to this view, the tableau of molecular disarrangements in the Alzheimer's disease brain may be reflecting, at least in part, a loss of function phenotype in memory processing. Here we take BACE1 translation and degradation as a gateway to study molecular mechanisms putatively involved in the transition between memory and neurodegeneration. BACE1 participates in the excision of Abeta-peptide from its precursor holoprotein, but plays a role in synaptic plasticity too. Its translation is governed by eIF2alpha phosphorylation: a hub integrating cellular responses to stress, but also a critical switch in memory consolidation. Paralleling these dualities, the eIF2alpha-kinase HRI has been shown to be a nitric oxide-dependent physiological activator of hippocampal BACE1 translation. Finally, beholding BACE1 as a representative protease active in the CNS, we venture a new perspective on the cellular basis of memory, which may incorporate neurodegeneration in itself as a drift in memory consolidating systems.</t>
  </si>
  <si>
    <t>Alzheimer's is the neurodegenerative disease affecting the largest number of patients in the world. In spite of the intense research of the last decades, progress about its knowledge and therapy was limited. In particular, various cytotoxic processes remained debated, while the few drugs approved for therapy were of only marginal relevance. Recent studies have identified key aspects of the disease, such as the mechanisms governing the development of pathology. In order to operate the Abeta peptide, known as the key factor, requires a complex assembled by its high affinity binding to PrP(c), a cell surface prion protein, and mGluR5, a metabotropic glutamate receptor. Abeta and its associates bind also phosphorylated tau transferred to the extracellular space, with final activation of intracellular cytotoxic signals. Pathology is further affected by factors (including genes, receptors and their agonists) and by glial cells governing (via vesicles, cytokines and enzymes) cell immunology, inflammation and oxidative stress. Concomitant to pathology studies, strong attempts have been made for the development of new, effective therapies. Critical for this are biomarkers, by which Alzheimer's patients are recognized even before appearance of their symptoms. The question was whether patients take advantage from drugs not yet approved. The latter, first identified in mice, were found effective also in men, however only before appearance or at early stage of the disease. In other words, the drugs not yet approved induce effective protection of patients still healthy or in a preliminary stage of the disease. In contrast, developed Alzheimer's disease is practically irreversible.</t>
  </si>
  <si>
    <t>Circulating long noncoding RNAs (lncRNAs) might serve as biomarkers for different pathological conditions. BACE1-AS lncRNA upregulates in the brain of people with Alzheimer's disease (AD) and might be detected in the bloodstream. To reveal if lncRNA BACE1-AS may serve as a blood-based biomarker for AD, we compared its levels in plasma and plasma-derived exosomes between AD (n = 45) and healthy people (n = 36). Exosomes were purified from plasma by Invitrogen Total Exosome Isolation Kit and characterized by scanning electron microscopy (SEM) and dynamic light scattering (DLS). Total RNA was extracted from whole plasma, and plasma-derived exosomes using TRIzol(R) LS or TRIzol(R) Reagents respectively were then reverse transcribed to the cDNA using PrimeScript II cDNA synthesis kit. The BACE1-AS levels were quantified by real-time PCR, and their biomarker potencies were evaluated using ROC curve analysis. Results obtained verified the presence of BACE1-AS in the plasma samples of both AD and healthy controls. We did not observe any significant differences between the levels of BACE1-AS in the plasma or plasma-derived exosomes of AD and control people. However, there were significant differences between AD subgroups and control in the whole plasma samples. The BACE1-AS level was low in pre-AD subgroup but it was high in full-AD people compared to the healthy controls. Moreover, ROC curve analysis revealed that lncRNA BACE1-AS may discriminate pre-AD and healthy control (75% sensitivity and 100% specificity), full-AD and healthy control (68% sensitivity and 100% specificity), and pre-AD and full-AD subgroups (78% sensitivity and 100% specificity), highlighting its potential as a biomarker for AD development. In conclusion, plasma BACE1-AS level may serve as a potent blood-based biomarker for Alzheimer's disease.</t>
  </si>
  <si>
    <t>The intrinsic dynamic properties of the ligand-binding pockets of proteins are important for the protein function mechanism and thus are useful to drug discovery and development. Few methods are available to study the dynamic properties, such as pocket stability, continuity, and correlation. In this work, we develop a method and web server, namely, D3Pockets, for exploring the dynamic properties of the protein pocket based on either molecular dynamics (MD) simulation trajectories or conformational ensembles. Application of D3Pockets on five target proteins as examples, namely, HIV-1 protease, BACE1, L-ABP, GPX4, and GR, uncovers more information on the dynamic properties of the ligand-binding pockets, which should be helpful to understanding protein function mechanism and drug design. The D3Pockets web server is available at http://www.d3pharma.com/D3Pocket/index.php .</t>
  </si>
  <si>
    <t>Despite its poor bioavailability, curcumin is a promising natural polyphenol targeting NF-kappabeta. NF-kappabeta is a target for new therapeutics because it plays a pivotal role in the pathophysiology of Alzheimer disease (AD). In contrast, ambrsoin, a sesquiterpene lactone which is a potent NF-kappabeta inhibitor, is scarcely studied in AD models. The current work aims to assess the efficacy of ambrosin as a possible remedy for AD. In silico studies showed that bioavailability and BBB permeability could be favorable for ambrosin over curcumin. Memory impairment was induced in mice by single intraperitoneal injection of LPS (0.4 mg/kg). Treated groups received curcumin (100 mg/kg) or ambrosin at doses (5 or 10 mg/kg) for 7 days. Mice in treated groups showed a significant improvement in memory functions during Morris water maze and object recognition tests. Curcumin and ambrosin (10 mg/kg) inhibited the upsurge of NF-kappabetap65 transcript and protein levels. Consequently, downstream pro-inflammatory and nitrosative mediators were inhibited, namely, TNF-alpha, IL-1beta, COX-2 and iNOS. BACE1 was inhibited, thereby reducing amyloid plaques (Abeta) deposition and eventually reducing inflammation and apoptosis of neurons as revealed by immunohistopathological examination. In conclusion, ambrosin can be repurposed as AD remedy after further pharmacokinetic/pharamacodynamic assessments. It could serve as an additional lead drug for AD therapeutics.</t>
  </si>
  <si>
    <t>The beta-site amyloid precursor protein cleaving enzyme 1 (BACE1) is the main brain beta-secretase responsible for the amyloidogenic processing of the amyloid precursor protein (APP). Previous studies have suggested that cerebrospinal fluid (CSF) beta-secretase activity may be a candidate diagnostic biomarker for Alzheimer's disease (AD), but biochemical characterization of BACE1 protein in CSF is needed. CSF samples from 19 AD patients and 19 age-matched non-AD controls (n = 19) were classified according to their Abeta42, total tau, and P-tau CSF biomarker levels. We found that beta-secretase activity was higher in the CSF of AD subjects than in that of the controls. We found that the majority of the beta-secretase activity in the CSF, measured using a peptide substrate homologous to the BACE1 cleavage site, was not inhibited by specific BACE1 inhibitors. We defined enzymatic activity attributable specifically to BACE1 as the activity that was blocked by the specific inhibitors, which is still higher in AD subjects. BACE1 protein levels were characterized by lectin binding, immunoprecipitation, blue native-PAGE, and western blotting using antibodies against specific protein domains. BACE1 was found to be present in human CSF as a mature form of ~ 70 kDa that probably comprised truncated and full-length species, and also as an immature form of ~ 50 kDa that retains the prodomain. CSF-BACE1 was found to assemble into hetero-complexes containing distinct species. Immunoblotting with an antibody against the C-terminus of BACE1 revealed significantly higher levels of the 70-kDa full-length BACE1, while the 50 kDa immature form remained unaltered. When the 70-kDa species was probed with an antibody against the N-terminus of BACE1 (which does not discriminate between truncated and full-length forms), no increase in immunoreactivity was observed, suggesting that truncated forms of BACE1 do not increase in AD. In conclusion, the complexity of BACE1 species in CSF has to be taken into consideration when determining BACE1 activity and protein levels in CSF as biomarkers of AD.</t>
  </si>
  <si>
    <t>Modern research has revealed that dietary consumption of flavonoids and flavonoids-rich foods significantly improve cognitive capabilities, inhibit or delay the senescence process and related neurodegenerative disorders including Alzheimer's disease (AD). The flavonoids rich foods such as green tea, cocoa, blue berry and other foods improve the various states of cognitive dysfunction, AD and dementia-like pathological alterations in different animal models. The mechanisms of flavonoids have been shown to be mediated through the inhibition of cholinesterases including acetylcholinesterase (AChE), and butyrylcholinesterase (BChE), beta-secretase (BACE1), free radicals and modulation of signaling pathways, that are implicated in cognitive and neuroprotective functions. Flavonoids interact with various signaling protein pathways like ERK and PI3-kinase/Akt and modulate their actions, thereby leading to beneficial neuroprotective effects. Moreover, they enhance vascular blood flow and instigate neurogenesis particularly in the hippocampus. Flavonoids also hamper the progression of pathological symptoms of neurodegenerative diseases by inhibiting neuronal apoptosis induced by neurotoxic substances including free radicals and beta-amyloid proteins (Abeta). All these protective mechanisms contribute to the maintenance of number, quality of neurons and their synaptic connectivity in the brain. Thus flavonoids can thwart the progression of age-related disorders and can be a potential source for the design and development of new drugs effective in cognitive disorders.</t>
  </si>
  <si>
    <t>OBJECTIVE: Our study aimed to assess the effect of a 12-month vitamin D supplementation on cognitive function and amyloid beta (Abeta)-related biomarkers in subjects with Alzheimer's disease (AD). METHODS : This was a randomised, double-blind, placebo-controlled trial. 210 AD patients were randomly divided into intervention and control groups. Participants received 12-month 800 IU/day of vitamin D or starch granules as placebo. Tests of cognitive performance and Abeta-related biomarkers were measured at baseline, 6 months and 12 months. RESULTS : Repeated-measures analysis of variance showed significant improvements in plasma Abeta42, APP, BACE1, APPmRNA, BACE1mRNA (p&lt;0.001) levels and information, arithmetic, digit span, vocabulary, block design and picture arrange scores (p&lt;0.05) in the intervention group over the control group. According to mixed-model analysis, vitamin D group had significant increase in full scale IQ during follow-up period (p&lt;0.001). CONCLUSIONS: Daily oral vitamin D supplementation (800 IU/day) for 12 months may improve cognitive function and decrease Abeta-related biomarkers in elderly patients with AD. Larger scale longer term randomised trials of vitamin D are needed. TRIAL REGISTRATION NUMBER: ChiCTR-IIR-16009549.</t>
  </si>
  <si>
    <t>BACKGROUND: Recent studies have revealed that vitamin D deficiency may increase the risk of Alzheimer's disease, and vitamin D supplementation may be effective strategy to ameliorate the neurodegenerative process in Alzheimer's disease patients. Paricalcitol (PAL), a low-calcemic vitamin D receptor agonist, is clinically used to treat secondary hyperparathyroidism. However, the potential application of PAL for treating neurodegenerative disorders remains unexplored. METHODS: The APP/PS1 mice were intraperitoneally injected with PAL or vehicle every other day for 15weeks. The beta-amyloid (Abeta) production was confirmed using immunostaining and enzyme linked immunosorbent assay. The underlying mechanism was verified by western blot and immunostaining in vivo and in vitro. FINDINGS: Long-term PAL treatment clearly reduced beta-amyloid (Abeta) generation and neuronal loss in APP/PS1 transgenic mouse brains. PAL stimulated the expression of low-density lipoprotein receptor-related protein 1 (LRP1) possibly through inhibiting sterol regulatory element binding protein-2 (SREBP2); PAL also promoted LRP1-mediated beta-site APP cleavage enzyme 1 (BACE1) transport to late endosomes, thus increasing the lysosomal degradation of BACE1. Furthermore, PAL diminished 8-hydroxyguanosine (8-OHdG) generation in neuronal mitochondria via enhancing base excision repair (BER), resulting in the attenuation of calpain-1-mediated neuronal loss. INTERPRETATION: The present data demonstrate that PAL can reduce Abeta generation through accelerating BACE1 lysosomal degradation and can inhibit neuronal loss through suppressing mitochondrial 8-OHdG generation. Hence, PAL might be a promising agent for treating Alzheimer's disease. FUND: This study was financially supported by the Natural Science Foundation of China (U1608282).</t>
  </si>
  <si>
    <t>The prevalence of cognitive impairments and circadian disturbances increases in the elderly and Alzheimer's disease (AD) patients. This study investigated the effects of a standardized extract of Asparagus officinalis stem, ETAS((R)) on cognitive impairments and circadian rhythm status in senescence-accelerated mice prone 8 (SAMP8). ETAS((R)) consists of two major bioactive constituents: 5-hydroxymethyl-2-furfural (HMF), an abundant constituent, and (S)-asfural, a novel constituent, which is a derivative of HMF. Three-month-old SAMP8 male mice were divided into a control, 200 and 1000 mg/kg BW ETAS((R)) groups, while senescence-accelerated resistant mice (SAMR1) were used as the normal control. After 12-week feeding, ETAS((R)) significantly enhanced cognitive performance by an active avoidance test, inhibited the expressions of amyloid-beta precursor protein (APP) and BACE-1 and lowered the accumulation of amyloid beta (Abeta) in the brain. ETAS((R)) also significantly increased neuron number in the suprachiasmatic nucleus (SCN) and normalized the expressions of the melatonin receptor 1 (MT1) and melatonin receptor 2 (MT2). In conclusion, ETAS((R)) enhances the cognitive ability, inhibits Abeta deposition and normalizes circadian rhythm signaling, suggesting it is beneficial for preventing cognitive impairments and circadian rhythm disturbances in aging.</t>
  </si>
  <si>
    <t>Type 2 diabetes (T2D) and Alzheimer's disease (AD) share several common pathophysiological features. Huperzine A (Hup A), a Lycopodium alkaloid extracted from the Chinese herb moss Huperzia serrata, is a specific and reversible inhibitor of acetylcholinesterase, which is clinically used for the treatment of AD. In this study, we investigated whether Hup A improved the metabolic and cognitive functions in the high fat-induced (HFD) obese mice and genetic ob/ob mice. HFD and ob/ob mice were treated with Hup A (0.1, 0.3 mg . kg(-1) . d(-1), ig) for 3 months. Body weight was monitored and glucose tolerance tests were performed. Novel object recognition test and Morris water maze assay were conducted to evaluate the cognitive functions. We found that the Hup A treatment had no significant effect on peripheral metabolism of obese mice, whereas Hup A (0.1, mg . kg(-1) . d(-1)) improved both the abilities of object recognition and spatial memory in HFD-fed mice, but not in ob/ob mice. Furthermore, Hup A treatment significantly upregulated the insulin and phosphorylated Akt levels in the cortex of HFD-fed mice, but not ob/ob mice. In addition, Hup A (0.3, mg . kg(-1) . d(-1)) significantly decreased cortical beta-secretase (BACE1) expression. In conclusion, these results demonstrate that treatment with Hup A (0.1, mg . kg(-1) . d(-1)) can effectively improve the cognitive functions, at least in diet-induced obese mice.</t>
  </si>
  <si>
    <t>Spiroterreusnoids A-F, six undescribed spiro-dioxolane-containing adducts bearing 3,5-dimethylorsellinic acid-based meroterpenoid and 2,3-butanediol moieties were isolated from the endophytic fungus Aspergillus terreus Thom from Tripterygium wilfordii Hook. f. (Celastraceae). The structures of these adducts were established by spectroscopy, single-crystal X-ray diffraction, and experimental electronic circular dichroism (ECD) measurements. Spiroterreusnoids A-F represent the first examples of adducts composed of 3,5-dimethylorsellinic acid-based meroterpenoids. It is noteworthy that spiroterreusnoids A-F possessing a spiro-dioxolane moiety exhibited potential abilities in inhibiting BACE1 (IC50 values ranging from 5.86 to 27.16muM) and AchE (IC50 values ranging from 22.18 to 32.51muM), while the other analogues without this fragment displayed no such activities. Taken together, spiroterreusnoids A-F represent the first multitargeted natural adducts that could inhibit BACE1 and AchE, and might provide a new template for the development of new anti-Alzheimer's disease drugs.</t>
  </si>
  <si>
    <t>Several known sesquiterpenoid quinones and quinols (1-9), and kauamide (10), a new polyketide-peptide containing an 11-membered heterocycle, were isolated from the extracts of the Hawaiian marine sponge Dactylospongia elegans. The planar structure of 10 was determined from spectroscopic analyses, and its relative and absolute configurations were established from density functional theory (DFT) calculations of the GIAO NMR shielding tensors, and advanced Marfey's analysis of the N-MeLeu residue, respectively. Compounds 1 and 3 showed moderate inhibition of beta-secretase 1 (BACE1), whereas 1-9 exhibited moderate to potent inhibition of growth of human glioma (U251) cells. Compounds 1-2 and 4-7 were also active against human pancreatic carcinoma (Panc-1) cells.</t>
  </si>
  <si>
    <t>Alzheimer's disease (AD) is a slow but progressive neurodegenerative disease. One of the pathological hallmarks of AD is the progressive accumulation of beta-amyloid (Abeta) in the form of senile plaques, and Abeta insult to neuronal cells has been identified as one of the major causes of AD onset. In the present study, we investigated the anti-AD potential of four flavonoids, naringenin, didymin, prunin, and poncirin, by evaluating their ability to inhibit acetylcholinesterase (AChE), butyrylcholinesterase (BChE), and beta-site amyloid precursor protein cleaving enzyme 1 (BACE1). All four flavonoids displayed promising inhibitory activity against AChE, BChE, and BACE1. Structure-activity relationships suggested that glycosylation of naringenin at sugar moieties, and at different positions of the glycosidic linkage, might be closely associated with anti-AD potential. Kinetic and docking studies showed the lowest binding energy and highest affinity for the mixed, competitive, and non-competitive type inhibitors didymin, prunin, and poncirin. Hydrophobic interactions and the number of hydrogen bonds determined the strength of the protein-inhibitor interaction. We also examined the neuroprotective mechanisms by which flavonoids act against Abeta25-35-induced toxicity in PC12cells. Exposure of PC12cells to 10muMAbeta25-35 for 24h resulted in a significant decrease in cell viability. In addition, pretreatment of PC12cells with different concentrations of flavonoids for 1h significantly reversed the effects of Abeta. Furthermore, treatment with the most active flavonoid, didymin, significantly reduced BACE1, APPsbeta, and C99 expression levels in a dose-dependent manner, without affecting amyloid precursor protein (APP) levels in the amyloidogenic pathway. Together, our results indicate that flavonoids, and in particular didymin, exhibit inhibitory activity in vitro, and may be useful in the development of therapeutic modalities for the treatment of AD.</t>
  </si>
  <si>
    <t>Heparan sulfate (HS) and heparin, representative members of the glycosaminoglycans, possess distinct biological functions in terms of their specific interactions with hundreds of binding proteins. However, the structural properties of HS and heparin are complex due to their variable repeating motifs, different chain lengths and sulfation patterns. A concise chemoenzymatic approach has been developed to obtain well-defined low molecular weight (LMW) HS analogues. Pasteurella multocida heparosan synthase-2 (PmHS2) was utilized to fabricate the HS backbones with controllable chain lengths ranging from 14mer to 26mer. Moreover, regioselective and overall sulfation were conducted by chemical approach. The persulfated HS analogues exhibited more potent beta-site amyloid precursor protein (APP)-cleaving enzyme-1 (BACE-1) inhibitory activity than heparin and enoxaparin, and enhanced BACE-1 inhibitions were also found with the increasing molecular size of the HS analogues. This approach supplies the promising LMW HS analogues for the potential development of novel anti-Alzheimer's drugs.</t>
  </si>
  <si>
    <t>BACKGROUND: The delivery of therapeutic proteins to selected sites within the central nervous system (CNS) parenchyma is a major challenge in the treatment of various neurodegenerative disorders. As brain-derived neurotrophic factor (BDNF) is reduced in the brain of people with Alzheimer's disease (AD) and its administration has shown promising therapeutic effects in mouse model of the disease, we generated a novel platform for T cell-based BDNF delivery into the brain parenchyma. METHODS: We generated amyloid beta-protein (Abeta)-specific CD4 T cells (Abeta-T cells), genetically engineered to express BDNF, and injected them intracerebroventricularly into the 5XFAD mouse model of AD. FINDINGS: The BDNF-secreting Abeta-T cells migrated efficiently to amyloid plaques, where they significantly increased the levels of BDNF, its receptor TrkB, and various synaptic proteins known to be reduced in AD. Furthermore, the injected mice demonstrated reduced levels of beta-secretase 1 (BACE1)-a protease essential in the cleavage process of the amyloid precursor protein-and ameliorated amyloid pathology and inflammation within the brain parenchyma. INTERPRETATION: A T cell-based delivery of proteins into the brain can serve as a platform to modulate neurotoxic inflammation and to promote neuronal repair in neurodegenerative diseases.</t>
  </si>
  <si>
    <t>Silibinin has been shown to attenuate cognitive dysfunction and inhibit amyloid-beta (Abeta) aggregation in Alzheimer's disease (AD) models. However, the underlying mechanism by which silibinin improves cognition remains poorly understood. In this study, we investigated the effect of silibinin on beta-secretase levels, Abeta enzymatic degradation, and oxidative stress in the brains of APP/PS1 mice with cognitive impairments. Oral administration of silibinin for 2 months significantly attenuated the cognitive deficits of APP/PS1 mice in the Y-maze test, novel object recognition test, and Morris water maze test. Biochemical analyses revealed that silibinin decreased Abeta deposition and the levels of soluble Abeta1-40/1-42 in the hippocampus by downregulating APP and BACE1 and upregulating NEP in APP/PS1 mice. In addition, silibinin decreased the MDA content and increased the activities of the antioxidant enzymes CAT, SOD, and NO. Based on our findings, silibinin is a potentially promising agent for preventing AD-associated Abeta pathology.</t>
  </si>
  <si>
    <t>Therapeutic options for Alzheimer's disease, the most common form of dementia, are currently restricted to palliative treatments. The glycosaminoglycan heparin, widely used as a clinical anticoagulant, has previously been shown to inhibit the Alzheimer's disease-relevant beta-secretase 1 (BACE1). Despite this, the deployment of pharmaceutical heparin for the treatment of Alzheimer's disease is largely precluded by its potent anticoagulant activity. Furthermore, ongoing concerns regarding the use of mammalian-sourced heparins, primarily due to prion diseases and religious beliefs hinder the deployment of alternative heparin-based therapeutics. A marine-derived, heparan sulphate-containing glycosaminoglycan extract, isolated from the crab Portunus pelagicus, was identified to inhibit human BACE1 with comparable bioactivity to that of mammalian heparin (IC50 = 1.85 mug mL(-1) (R(2) = 0.94) and 2.43 mug mL(-1) (R(2) = 0.93), respectively), while possessing highly attenuated anticoagulant activities. The results from several structural techniques suggest that the interactions between BACE1 and the extract from P. pelagicus are complex and distinct from those of heparin.</t>
  </si>
  <si>
    <t>We recently reported that brain-specific human beta-secretase 1 (BACE1) knock-in (PLB4), a mouse model of sporadic Alzheimer's disease (AD), also develops a severe diabetic phenotype characterised by impaired glucose homeostasis, decreased insulin sensitivity and a fatty liver phenotype. Hence, we here aimed to assess if targeted anti-diabetic therapies (Liraglutide and Fenretinide) would attenuate the diabetic and behavioural phenotype of these mice. PLB4 mice and wild-type (WT) controls were administered Liraglutide or Fenretinide for ten consecutive weeks alongside vehicle-treated mice. Physiological (body weight and mass composition, glucose tolerance, serum hormone concentration), behavioural (locomotor activity) and molecular assessments were performed in mice pre- and post-treatment. Liraglutide and Fenretinide treatments inhibited adiposity gain and decreased circulating serum triglyceride (with Liraglutide) and leptin (with Fenretinide) levels in PLB4 mice. We also found that PLB4 mice exhibited increased levels of serum dipeptidyl peptidase 4 (DPP4), together with up-regulated hepatic expression of Dpp4, retinol binding protein 4 (Rbp4) and sterol regulatory element-binding 1c (Srebp1c), which was normalised by both treatments. Interestingly, Liraglutide treatment slowed down habituation to a novel environment and increased secondary night activity peak in WT mice, suggesting an impact on circadian activity regulation. However, neither treatment improved glucose homeostasis in PLB4 mice, implying that impaired glucose metabolism in this genotype may not be associated with glucagon like peptide 1 (GLP-1) and/or RBP4-mediated pathways. In summary, this study provides new insights into molecular mechanisms underlying neuronal BACE1-mediated metabolic regulation and implicates BACE1 as a putative regulator of systemic DPP4 levels.</t>
  </si>
  <si>
    <t>beta-site APP-cleaving enzyme 1 (BACE1) initiates amyloid precursor protein (APP) cleavage and beta-amyloid (Abeta) production, a critical step in the pathogenesis of Alzheimer's disease (AD). It is thus of considerable interest to investigate how BACE1 activity is regulated. BACE1 has its maximal activity at acidic pH and GFP variant-pHluorin-displays pH dependence. In light of these observations, we generated three tandem fluorescence-tagged BACE1 fusion proteins, named pHluorin-BACE1-mCherry, BACE1-mCherry-pHluorin and BACE1-mCherry-EGFP. Comparing the fluorescence characteristics of these proteins in response to intracellular pH changes induced by chloroquine or bafilomycin A1, we found that pHluorin-BACE1-mCherry is a better pH sensor for BACE1 because its fluorescence intensity responds to pH changes more dramatically and more quickly. Additionally, we found that (pro)renin receptor (PRR), a subunit of the v-ATPase complex, which is critical for maintaining vesicular pH, regulates pHluorin's fluorescence and BACE1 activity in pHluorin-BACE1-mCherry expressing cells. Finally, we found that the expression of Swedish mutant APP (APPswe) suppresses pHluorin fluorescence in pHluorin-BACE1-mCherry expressing cells in culture and in vivo, implicating APPswe not only as a substrate but also as an activator of BACE1. Taken together, these results suggest that the pHluorin-BACE1-mCherry fusion protein may serve as a useful tool for visualizing active/inactive BACE1 in culture and in vivo.</t>
  </si>
  <si>
    <t>The beta-site APP cleaving enzyme 1 (BACE1) is known primarily for its initial cleavage of the amyloid precursor protein (APP), which ultimately leads to the generation of Abeta peptides. Here, we provide evidence that altered BACE1 levels and activity impact the degradation of Abeta40 and Abeta42 into a common Abeta34 intermediate. Using human cerebrospinal fluid (CSF) samples from the Amsterdam Dementia Cohort, we show that Abeta34 is elevated in individuals with mild cognitive impairment who later progressed to dementia. Furthermore, Abeta34 levels correlate with the overall Abeta clearance rates in amyloid positive individuals. Using CSF samples from the PREVENT-AD cohort (cognitively normal individuals at risk for Alzheimer's disease), we further demonstrate that the Abeta34/Abeta42 ratio, representing Abeta degradation and cortical deposition, associates with pre-clinical markers of neurodegeneration. We propose that Abeta34 represents a marker of amyloid clearance and may be helpful for the characterization of Abeta turnover in clinical samples.</t>
  </si>
  <si>
    <t>Epigenetic control of enhancers alters neuronal functions and may be involved in Alzheimer's disease (AD). Here, we identify enhancers in neurons contributing to AD by comprehensive fine-mapping of DNA methylation at enhancers, genome-wide. We examine 1.2 million CpG and CpH sites in enhancers in prefrontal cortex neurons of individuals with no/mild, moderate, and severe AD pathology (n = 101). We identify 1224 differentially methylated enhancer regions; most of which are hypomethylated at CpH sites in AD neurons. CpH methylation losses occur in normal aging neurons, but are accelerated in AD. Integration of epigenetic and transcriptomic data demonstrates a pro-apoptotic reactivation of the cell cycle in post-mitotic AD neurons. Furthermore, AD neurons have a large cluster of significantly hypomethylated enhancers in the DSCAML1 gene that targets BACE1. Hypomethylation of these enhancers in AD is associated with an upregulation of BACE1 transcripts and an increase in amyloid plaques, neurofibrillary tangles, and cognitive decline.</t>
  </si>
  <si>
    <t>We investigated the early onset of molecular changes in the hippocampus of orchidectomy (ODX)-induced androgen-deficient rats. Transcript levels of the genes associated with loss of synaptic plasticity (Bdnf, Syn, GluN1, alpha7-nAChR, and M1-mAChR), formation of neurofibrillary tangles (Tau4 and Tau3), and amyloid plaques (App, Adam10, and Bace1), in the hippocampus of rats at 0, 1, 3, 6, and 9 days after ODX (D0, D1, D3, D6 and D9, respectively) were determined. Primarily, the sudden loss of androgen, as confirmed by the decreased serum testosterone levels and accessory sex organ weights, induced a chronological reduction in Syn (at D1), and increase in GluN1 (at D3), alpha7-nAChR, and M1-mAChR (at D6) and a decrease in Bdnf (at D9) transcript levels. Tau4 and Tau3 mRNA levels were increased at D6 and D9, respectively. No changes in App, Adam10, and Bace1 mRNA levels were detected within the 9-day study period. To confirm those changes were caused by androgen deprivation and not increasing age, the mRNA expression levels of those genes in 9-day orchidectomized rats (ODX-D9) were compared with age-matched intact rats. All changes of mRNA expression levels of the ODX-D9 rats were aligned with the D9 rats, except for GluN1 that was decreased in the ODX-D9 rats. Moreover, the total and phosphorylated tau protein levels were increased in the ODX-D9 rats. These results denote that androgen deficiency induces the early onset of neurodegeneration, while the loss of synaptic plasticity together with the formation of neurofibrillary tangles could be used as markers for neurodegenerative prediction.</t>
  </si>
  <si>
    <t>Oxidative stress has been considered as the main mediator in neurodegenerative diseases. A high-fat diet (HFD) and metabolic diseases result in oxidative stress generation, leading to various neurodegenerative diseases via molecular mechanisms that remain largely unknown. Protein kinases play an important role in the homeostasis between cell survival and cell apoptosis. The mammalian sterile 20-like kinase-1 (MST1) protein kinase plays an important role in cellular apoptosis in different organ systems, including the central nervous system. In this study, we evaluated the MST1/c-Jun N-terminal kinase (JNK) dependent oxidative damage mediated cognitive dysfunction in HFD-fed mice and stress-induced hippocampal HT22 (mice hippocampal) cells. Our Western blot and immunofluorescence results indicate that HFD and stress-induced hippocampal HT22 cells activate MST1/JNK/Caspase-3 (Casp-3) signaling, which regulates neuronal cell apoptosis and beta-amyloid-cleaving enzyme (BACE1) expression and leads to impaired cognition. Moreover, MST1 expression inhibition by shRNA significantly reduced JNK/Casp-3 signaling. Our in vivo and in vitro experiments mimicking metabolic stress, such as a high-fat diet, hyperglycemia, and an inflammatory response, determined that MST1 plays a key regulatory role in neuronal cell death and cognition, suggesting that MST1 could be a potential therapeutic target for numerous neurodegenerative diseases.</t>
  </si>
  <si>
    <t>Insulin resistance is a major risk factor for Alzheimer's disease (AD). Chenodeoxycholic acid (CDCA) and synthetic Farnesoid X receptor (FXR) ligands have shown promising outcomes in ameliorating insulin resistance associated with various medical conditions. This study aimed to investigate whether CDCA treatment has any potential in AD management through improving insulin signaling. Adult male Wistar rats were randomly allocated into three groups and treated for six consecutive weeks; control (vehicle), AD-model (AlCl3 50 mg/kg/day i.p) and CDCA-treated group (AlCl3 + CDCA 90 mg/kg/day p.o from day 15). CDCA improved cognition as assessed by Morris Water Maze and Y-maze tests and preserved normal histological features. Moreover, CDCA lowered hippocampal beta-site amyloid precursor protein cleaving enzyme 1 (BACE1) and amyloid-beta 42 (Abeta42). Although no significant difference was observed in hippocampal insulin level, CDCA reduced insulin receptor substrate-1 phosphorylation at serine-307 (pSer307-IRS1), while increased protein kinase B (Akt) activation, glucose transporter type 4 (GLUT4), peroxisome proliferator-activated receptor gamma (PPARgamma) and glucagon-like peptide-1 (GLP-1). Additionally, CDCA activated cAMP response element-binding protein (CREB) and enhanced brain-derived neurotrophic factor (BDNF). Ultimately, CDCA was able to improve insulin sensitivity in the hippocampi of AlCl3-treated rats, which highlights its potential in AD management.</t>
  </si>
  <si>
    <t>BACE1 is the rate-limiting enzyme for amyloid-beta peptides (Abeta) generation, a key event in the pathogenesis of Alzheimer's disease (AD). By an unknown mechanism, levels of BACE1 and a BACE1 mRNA-stabilizing antisense RNA (BACE1-AS) are elevated in the brains of AD patients, implicating that dysregulation of BACE1 expression plays an important role in AD pathogenesis. We found that nuclear factor erythroid-derived 2-related factor 2 (NRF2/NFE2L2) represses the expression of BACE1 and BACE1-AS through binding to antioxidant response elements (AREs) in their promoters of mouse and human. NRF2-mediated inhibition of BACE1 and BACE1-AS expression is independent of redox regulation. NRF2 activation decreases production of BACE1 and BACE1-AS transcripts and Abeta production and ameliorates cognitive deficits in animal models of AD. Depletion of NRF2 increases BACE1 and BACE1-AS expression and Abeta production and worsens cognitive deficits. Our findings suggest that activation of NRF2 can prevent a key early pathogenic process in AD.</t>
  </si>
  <si>
    <t>A novel series of phthalimide-dithiocarbamate hybrids was synthesized and evaluated for in vitro inhibitory potentials against acetylcholinesterase (AChE) and butyrylcholinesterase (BuChE). The anti-cholinesterase results indicated that among the synthesized compounds, the compounds 7g and 7h showed the most potent anti-AChE and anti-BuChE activities, respectively. Molecular docking and dynamic studies of the compounds 7g and 7h, respectively, in the active site of AChE and BuChE revealed that these compounds as well interacted with studied cholinesterases. These compounds also possessed drug-like properties and were able to cross the BBB.</t>
  </si>
  <si>
    <t>Kainic acid (KA) treatment causes neuronal degeneration, which is a feature of Alzheimer's disease (AD) symptoms such as amyloid beta-protein production and memory deficits. Inflammasomes are known to be critical for the progression of AD. However, the underlying mechanism by which inflammasomes influence AD progression remains unknown. The present study investigated the damaging effect of KA on neurons by focusing on the inflammasome-mediated signaling pathways. Assessments using cultured microglia and mouse brains demonstrated that KA treatment specifically induced inflammasome activation. Mechanistic evaluations showed that KA activated two major components of inflammasomes, nucleotide binding oligomerization domain (NOD)-like receptor (NLR) protein 3 (NLRP3) and nuclear factor (NF)-kappaB, which resulted in the production of interleukin-1beta (IL-1beta) and brain-derived neurotrophic factor (BDNF). Inhibition of NLRP3 or NF-kappaB by Bay11-7082 caused a reduction in the KA-induced expression of interleukin (IL)-1beta and BDNF. Moreover, knockdown of the expression of KA receptors (KARs) such as Grik1 and Grik3 induced suppression of NLRP3 and NF-kappaB, suggesting that KARs function upstream of NLRP3 and NF-kappaB to mediate the effects of KA on regulation of IL-1beta and BDNF expression. Notably, IL-1beta was shown to exert positive effects on the expression of BACE1, which is blocked by Bay11-7082. Overall, our results revealed that Bay11-7082 acts against KA-induced neuronal degeneration, amyloid beta-protein (Abeta) deposition, and memory defects via inflammasomes and further highlighted the protective role of Bay11-7082 in KA-induced neuronal defects.</t>
  </si>
  <si>
    <t>Gene therapy represents a promising treatment for the Alzheimers disease (AD). However, gene delivery specific to brain lesions through systemic administration remains big challenge. In our previous work, we have developed an siRNA nanocomplex able to be specifically delivered to the amyloid plaques through surface modification with both CGN peptide for the blood-brain barrier (BBB) penetration and QSH peptide for beta-amyloid binding. But, whether the as-designed nanocomplex could indeed improve the gene accumulation in the impaired neuron cells and ameliorate AD-associated symptoms remains further study. Herein, we prepared the nanocomplexes with an siRNA against beta-site amyloid precursor protein-cleaving enzyme 1 (BACE1), the rate-limiting enzyme of Abeta production, as the therapeutic siRNA of AD. The nanocomplexes exhibited high distribution in the Abeta deposits-enriched hippocampus, especially in the neurons near the amyloid plaques after intravenous administration. In APP/PS1 transgenic mice, the nanocomplexes down-regulated BACE1 in both mRNA and protein levels, as well as Abeta and amyloid plaques to the level of wild-type mice. Moreover, the nanocomplexes significantly increased the level of synaptophysin and rescued memory loss of the AD transgenic mice without hematological or histological toxicity. Taken together, this work presented direct evidences that the design of precise gene delivery to the AD lesions markedly improves the therapeutic outcome.</t>
  </si>
  <si>
    <t>In this study, new derivatives of 5,6-diphenyl triazine-thio methyl triazole hybrid were designed, synthesized and evaluated as multifunctional agents for Alzheimer's disease. Among all synthesized compounds, 4a and 4h showed the best inhibitory activities against BACE1 (40% and 37.5% muM inhibition at 50 microM, respectively). Molecular docking studies showed that compound 4a occupied the entire BACE1 enzyme and the thio triazine fragment deeply penetrates into S2 binding site via two hydrogen bonds with Thr72 and Gln73 amino acids. Different aromatic moieties occupy S'2 pocket via hydrophobic interactions. 6-Phenyl ring also had a potential hydrophobic interaction with S1 pocket. In vitro ChE inhibitory assay demonstrated that most of the derivatives exhibited more selectivity toward BuChE than AChE. 4c as the most potent BuChE inhibitor displayed an IC50 value of 6.4 microM, and 4b exhibited AChE inhibitory activity with 25.1% inhibition at 50 muM. Further, molecular docking studies revealed that the thiazolidinones moiety plays a key role in the inhibition mechanism by well fitting into the enzyme bounding pocket. Moreover, molecular docking study of 4a, 4b and 4c with ChE active site was also performed.</t>
  </si>
  <si>
    <t>Several reports have highlighted the role of vinpocetine in Alzheimer's disease (AD). However, the role of vinpocetine in AD under social isolation conditions has not yet been elucidated. Henceforth, this study aimed to investigate the potential neuroprotective effect of vinpocetine in aluminum-induced AD model associated with social isolation. Social isolation increased the escape latency in Morris water maze (MWM) test, elevated the immobility score and decreased swimming score in forced swimming test (FST) in aluminum treated rats. However, vinpocetine enhanced acquisition in MWM test and exerted anti-depressive effect in FST. The histopathological examination showed marked deterioration in the cerebral cortex and hippocampus of AD isolated rats, while vinpocetine revealed overt improvement. In addition, the levels of amyloid-beta protein (Abeta), phosphorylated-tau (Ser396), malondialdehyde (MDA), interleukin 1-beta (IL-1beta), tumor necrosis alpha (TNFalpha), p- Glycogen synthase kinase-3beta (p-GSK3beta) (Tyr216), and beta-secretase (BACE1) gene expression were increased in socially isolated aluminum treated rats, yet, vinpocetine treatment reversed these deteriorating effects. Hence, this study provides profound insights into the role of vinpocetine in AD particularly in the conditions of social isolation. The effects of vinpocetine might be attributed not only to its antioxidant and anti-inflammatory properties, but also to its suppressing effect on GSK3beta activity and its downstream BACE1.</t>
  </si>
  <si>
    <t>Neuroinflammation is involved in the pathogenesis of Alzheimer's disease, and the transcription factor NF-kappaB is a player in this event. We found here that the ischemic damage alone or in association with Abeta1-42 activates the NF-kappaB pathway, induces an increase of BACE1 and a parallel inhibition of Uch-L1 and TREM2, both in vitro and in vivo, in Tg 5XFAD and in human brains of sporadic AD. This mechanism creates a synergistic loop that fosters inflammation. We also demonstrated a significant protection exerted by the restoration of Uch-L1 activity. The rescue of the enzyme is able to abolish the decrease of TREM2 and the parameters of neuroinflammation.</t>
  </si>
  <si>
    <t>PF-06751979 is a selective inhibitor of the beta-site amyloid precursor protein cleaving enzyme-1, which is a key aspartyl protease in the generation of amyloid-beta (Abeta) peptides, thought to be critical for the cerebral degeneration observed in Alzheimer's disease. Two Phase I studies (NCT02509117, NCT02793232) investigated the safety/tolerability, pharmacokinetics (PK), and pharmacodynamics (PD) of PF-06751979. Single-ascending doses up to 540 mg and multiple-ascending doses up to 275 mg once daily (QD) in healthy adults, and multiple doses of 50 mg or 125 mg QD in healthy older subjects were assessed. PF-06751979 was well tolerated at all doses given, and all treatment-related adverse events (AEs) were mild to moderate. PK parameters remained consistent across the PF-06751979 QD dosing regimens, and no notable food effects were observed. PD analysis showed that PF-06751979 reduced the cerebrospinal fluid (CSF) and plasma levels of Abeta peptides in a dose-dependent manner, with the greatest reductions observed in subjects treated with 275 mg QD (approximately 92% and 93% reduction in CSF Abeta1-40 and Abeta1-42 observed at 24 h after Day 14 dose, respectively). A drug interaction study (NCT03126721) using midazolam indicated that there was no clinically meaningful effect of multiple doses of PF-06751979 100 mg QD on the PK of single-dose midazolam in healthy adults. Overall, these data suggest that PF-06751979 with daily dosing is favorable for further clinical development.</t>
  </si>
  <si>
    <t>The proteolytic enzyme beta-secretase (BACE1) plays a central role in the synthesis of the pathogenic beta-amyloid peptides (Abeta) in Alzheimer's disease (AD), antioxidants could attenuate the AD syndrome and prevent the disease progression. In this study, BACE1 inhibitors (D1-D18) with free radical-scavenging activities were synthesized by molecular hybridization of 2-aminopyridine with natural antioxidants. The biological activity evaluation showed that D1 had obvious inhibitory activity against BACE1, and strong antioxidant activity in 1,1-diphenyl-2-picrylhydrazyl (DPPH) and 2,2'-azinobis-(3-ethylbenzthiazoline-6-sulphonate) (ABTS(+*) ) assay, which could be used as a lead compound for further study.</t>
  </si>
  <si>
    <t>Cyclin-dependent kinase 5 (CDK5) in adipose tissue mediates peroxisome proliferator-activated receptor gamma (PPARgamma) phosphorylation at Ser273 to inhibit its activity, causing PPARgamma target gene expression changes. Among these, insulin-degrading enzyme (IDE) degrades amyloid-beta peptide (Abeta), the core pathological product of Alzheimer's disease (AD), whereas beta-amyloid cleavage enzyme 1 (BACE1) hydrolyzes amyloid-beta protein precursor (AbetaPP). Therefore, we speculated that CDK5 activity in the brain might participate in Abeta production, thereby functioning as a key molecule in AD pathogenesis. To confirm this hypothesis, we transduced primary rat hippocampal neurons using CDK5-expressing lentiviral vectors. CDK5 overexpression increased PPARgamma Ser273 phosphorylation, decreased IDE expression, increased BACE1 and AbetaPP expression, increased Abeta levels, and induced neuronal apoptosis. The CDK5 inhibitor roscovitine effectively reversed these CDK5 overexpression-mediated effects. Moreover, silencing of the Cdk5 gene via CDK5 shRNA-expressing lentiviral vectors in primary hippocampal neurons did not exert any protective effect against normal neuronal apoptosis, nor were significant effects observed on Abeta levels, PPARgamma phosphorylation, or PPARgamma target gene expression in the cells. However, Cdk5 gene silencing exhibited a neuroprotective effect in the Abeta-induced AD neuron model by effectively inhibiting the Abeta-induced neuronal apoptosis, PPARgamma phosphorylation, PPARgamma expression downregulation, and PPARgamma target gene expression changes, and reducing Abeta levels. In conclusion, this study demonstrated that CDK5 played an important role in the pathogenesis of AD. Specifically, CDK5 participated in Abeta production by regulating PPARgamma phosphorylation. Targeted therapy against CDK5 could effectively reduce and reverse the neurotoxic effects of Abeta and may represent a novel approach for AD treatment.</t>
  </si>
  <si>
    <t>Background: MicroRNA (miRNA) regulates cellular processes by acting on specific target genes, and cellular processes proceed through multiple interactions often organized into pathways among genes and gene products. Hundreds of miRNAs and their target genes have been identified, as are many miRNA-disease associations. These, together with huge amounts of data on gene annotation, biological pathways, and protein-protein interactions are available in public databases. Here, using such data we built a database and web service platform, miRNA disease regulatory network (miRDRN), for users to construct disease and tissue-specific miRNA-protein regulatory networks, with which they may explore disease related molecular and pathway associations, or find new ones, and possibly discover new modes of drug action. Methods: Data on disease-miRNA association, miRNA-target association and validation, gene-tissue association, gene-tumor association, biological pathways, human protein interaction, gene ID, gene ontology, gene annotation, and product were collected from publicly available databases and integrated. A large set of miRNA target-specific regulatory sub-pathways (RSPs) having the form (T, G 1, G 2) was built from the integrated data and stored, where T is a miRNA-associated target gene, G 1 (G 2) is a gene/protein interacting with T (G 1). Each sequence (T, G 1, G 2) was assigned a p-value weighted by the participation of the three genes in molecular interactions and reaction pathways. Results: A web service platform, miRDRN (http://mirdrn.ncu.edu.tw/mirdrn/), was built. The database part of miRDRN currently stores 6,973,875 p-valued RSPs associated with 116 diseases in 78 tissue types built from 207 diseases-associated miRNA regulating 389 genes. miRDRN also provides facilities for the user to construct disease and tissue-specific miRNA regulatory networks from RSPs it stores, and to download and/or visualize parts or all of the product. User may use miRDRN to explore a single disease, or a disease-pair to gain insights on comorbidity. As demonstrations, miRDRN was applied: to explore the single disease colorectal cancer (CRC), in which 26 novel potential CRC target genes were identified; to study the comorbidity of the disease-pair Alzheimer's disease-Type 2 diabetes, in which 18 novel potential comorbid genes were identified; and, to explore possible causes that may shed light on recent failures of late-phase trials of anti-AD, BACE1 inhibitor drugs, in which genes downstream to BACE1 whose suppression may affect signal transduction were identified.</t>
  </si>
  <si>
    <t>Amyloid precursor protein (APP) modulates glutamate release via cytoplasmic and intravesicular interactions with the synaptic vesicle release machinery. The intravesicular domain, called ISVAID, contains the BACE1 cleavage site of APP. We have tested the functional significance of BACE1 processing of APP using App-Swedish (App(s) ) knock-in rats, which carry an App mutation that causes familial Alzheimer's disease (FAD) in humans. We show that in App(s) rats, beta-cleavage of APP is favored over alpha-cleavage. App(s) rats show facilitated glutamate, but not GABA, release. Our data support the notion that APP tunes glutamate release, and that BACE1 cleavage of the ISVAID segment of APP facilitates this function. We define this phenomenon as BACE1 on APP-dependent glutamate release (BAD-Glu). Unsurprisingly, App(s) rats show no evidence of AD-related pathology at 15 days and 3 months of age, indicating that alterations in BAD-Glu are not caused by pathological lesions. The evidence that a pathogenic APP mutation causes an early enhancement of BAD-Glu suggests that alterations of BACE1 processing of APP in glutamatergic synaptic vesicles could contribute to dementia.</t>
  </si>
  <si>
    <t>INTRODUCTION: There is keen interest in elucidating the biological mechanisms underlying recent failures of beta-site amyloid precursor protein-cleaving enzyme-1 (BACE1) inhibitors in Alzheimer's disease trials. METHODS: We developed a highly sensitive and specific immunoassay for BACE1 in cell lines and iPSC-derived human neurons to systematically analyze the effects of eight clinically relevant BACE1 inhibitors. RESULTS: Seven of 8 inhibitors elevated BACE1 protein levels. Among protease inhibitors tested, the elevation was specific to BACE1 inhibitors. The inhibitors did not increase BACE1 transcription but extended the protein's half-life. BACE1 became elevated at concentrations below the IC50 for amyloid beta (Abeta). DISCUSSION: Elevation of BACE1 by 7 of 8 BACE1 inhibitors raises new concerns about advancing such beta-secretase inhibitors for AD. Chronic elevation could lead to intermittently uninhibited BACE1 when orally dosed inhibitors reach trough levels, abnormally increasing substrate processing. Compounds such as roburic acid that lower Abeta by dissociating beta/gamma secretase complexes are better candidates because they neither inhibit beta- and gamma-secretase nor increase BACE1 levels.</t>
  </si>
  <si>
    <t>BACE1 is a transmembrane aspartic protease that cleaves various substrates and it is required for normal brain function. BACE1 expression is high during early development, but it is reduced in adulthood. Under conditions of stress and injury, BACE1 levels are increased; however, the underlying mechanisms that drive BACE1 elevation are not well understood. One mechanism associated with brain injury is the activation of injurious p75 neurotrophin receptor (p75), which can trigger pathological signals. Here we report that within 72h after controlled cortical impact (CCI) or laser injury, BACE1 and p75 are increased and tightly co-expressed in cortical neurons of mouse brain. Additionally, BACE1 is not up-regulated in p75 null mice in response to focal cortical injury, while p75 over-expression results in BACE1 augmentation in HEK-293 and SY5Y cell lines. A luciferase assay conducted in SY5Y cell line revealed that BACE1 expression is regulated at the transcriptional level in response to p75 transfection. Interestingly, this effect does not appear to be dependent upon p75 ligands including mature and pro-neurotrophins. In addition, BACE1 activity on amyloid precursor protein (APP) is enhanced in SY5Y-APP cells transfected with a p75 construct. Lastly, we found that the activation of c-jun n-terminal kinase (JNK) by p75 contributes to BACE1 up-regulation. This study explores how two injury-induced molecules are intimately connected and suggests a potential link between p75 signaling and the expression of BACE1 after brain injury.</t>
  </si>
  <si>
    <t>Introduction: The amyloid-beta (Abeta) cascade hypothesis is that reducing Abeta levels in the brain will be beneficial in treating Alzheimer's disease. Abeta is formed by the cleavage of amyloid precursor protein by beta-site amyloid precure protein cleaving enzyme (BACE1) and the BACE1 inhibitor verubecestat was developed to lower the brain levels of Abeta. However, in the EPOCH trial of verubecestat in mild-to-moderate Alzheimer's disease, it was not beneficial and increased adverse effects.Areas covered: Prior to completing EPOCH, APECS, which trialled verubecestat in prodromal Alzheimer's disease, was commenced. Like EPOCH, APECS was terminated early. In APECS, verubecestat 40 mg worsened cognition and increased adverse effects.Expert opinion: In recruiting subjects to clinical trials in Alzheimer's disease, a clinical diagnosis involving the measurement of Abeta should be undertaken for all subjects, as this may help to clarify the findings. In my opinion, the failure of verubecestat in EPOCH and APECS probably could have been avoided if a safety and potential efficacy trial (phase 2) had been completed prior to starting phase 3. It seems to me that, as we have a poor understanding of the underlying mechanisms/cause of Alzheimer's disease, this is where the research emphasis should be, not phase 3 clinical trials.</t>
  </si>
  <si>
    <t>Expansion of CAG trinucleotide repeats in ATXN1 causes spinocerebellar ataxia type 1 (SCA1), a neurodegenerative disease that impairs coordination and cognition. While ATXN1 is associated with increased Alzheimer's disease (AD) risk, CAG repeat number in AD patients is not changed. Here, we investigated the consequences of ataxin-1 loss of function and discovered that knockout of Atxn1 reduced CIC-ETV4/5-mediated inhibition of Bace1 transcription, leading to increased BACE1 levels and enhanced amyloidogenic cleavage of APP, selectively in AD-vulnerable brain regions. Elevated BACE1 expression exacerbated Abeta deposition and gliosis in AD mouse models and impaired hippocampal neurogenesis and olfactory axonal targeting. In SCA1 mice, polyglutamine-expanded mutant ataxin-1 led to the increase of BACE1 post-transcriptionally, both in cerebrum and cerebellum, and caused axonal-targeting deficit and neurodegeneration in the hippocampal CA2 region. These findings suggest that loss of ataxin-1 elevates BACE1 expression and Abeta pathology, rendering it a potential contributor to AD risk and pathogenesis.</t>
  </si>
  <si>
    <t>Amyloid-beta (Abeta) plaque deposits in the brain are considered to be one of the main pathological markers of Alzheimer's disease (AD). The sequential proteolytic cleavage of amyloid precursor protein (APP) by the aspartyl proteases beta-site APP-cleaving enzyme 1 (BACE1) and gamma-secretase produces Abeta. Therefore, BACE1 inhibition is a very attractive target for the treatment of AD. Our previous work identified a DNA aptamer named A1 that can bind to BACE1 with high affinity and specificity and exhibits a distinct inhibitory effect on BACE1 activity in an AD cell model. The purpose of this research was to test the effect of aptamer A1 in Tg6799 mice. Four-month-old Tg6799 mice were randomly divided into two groups and treated with aptamer A1 and ineffective aptamer A1scr, respectively, by intracerebroventricular injection. Subsequent behavioral experiments showed that treatment with the aptamer A1 improved the cognitive abilities of the AD mice. Western blot indicated that BACE1 and soluble amyloid precursor protein beta (sAPPbeta) expression significantly decreased in the A1-treated mice. Moreover, aptamer A1 reduced the content of Abeta42 and the number and density of senile plaques in AD mice. Therefore, our results indicate that aptamer A1 is a novel specific and potent BACE1 inhibitor and is a promising potential target for the treatment of AD.</t>
  </si>
  <si>
    <t>Lupane-type triterpenoids have shown a potential effect against neurodegenerative disorders. Alzheimer's disease, one of the common neurodegenerative disease, is evident by the accumulation of amyloid-beta (Abeta) plaque in the extracellular regions of the brain. beta-site amyloid precursor protein cleaving enzyme 1 (BACE1) is a key enzyme for the Abeta formation viathe cleavage of amyloid precursor protein (APP). Therefore, to find the potent BACE1 inhibitors and furthermore to explore the role of the functional group responsible for the strong BACE1 inhibitory activity, we synthesized a series of triterpenoids with lupane skeleton starting from the natural compounds calenduladiol and lupeol. Compound 1 revealed a potent competitive BACE1 inhibitory activity (IC50=16.77+/-1.16 muM; Ki=19.38). Furthermore, the molecular docking simulation revealed the importance of Tyr198 residue along with the other hydrophobic interactions for the strong affinity of 1BACE1 complex. To sum up, our results demonstrated the importance of carbonyl moiety at 3 and 16 position of lupane-type triterpenoid over the hydroxyl group at the same position.</t>
  </si>
  <si>
    <t>Alzheimer's disease (AD) is the most common form of dementia in the elderly, characterized by amyloid-beta (Abeta) plaques and tau neurofibrillary tangles (NFTs). Synaptic plasticity impairment is one of the early pathological events in AD. Transgenic APP/PS1 mice that overproduce Abeta are one of the most extensively used AD animal models. Many studies have investigated the roles of NTF-related p-Tau, non-amyloidogenic ADAM10, amyloidogenic BACE1, Abeta proteolytic NEP and IDE in certain ages of APP/PS1 mice as well as dendritic spine-related Rictor and Profilin-1 in normal mice, but there are few studies exploring the age-related changes of these molecules in the hippocampus of APP/PS1 mice. Furthermore, current studies regarding when memory impairment occurs in these mice are controversial. Thus, we examined the changes of these molecules in APP/PS1 and control mice using Western blot in mice 2-month-old (2m) to 10m of age and behavior changes using the Morris water maze from 4m to 8m. The results showed that in APP/PS1 mice, significant changes of hippocampal p-Tau, Abeta, ADAM10, BACE1 and Rictor occurred at 6m, NEP at 8m, and IDE and Profilin-1 at 10m. In control mice, changes of p-Tau, ADAM10, and BACE1 occurred at 8m and NEP at 10m, while IDE, Rictor and Profilin-1 remained unchanged. Importantly, the Morris water maze test revealed that spatial memory impairment was detected at 8m but not 4 or 6m. The above findings clearly evidence that neurochemical changes overtly precede cognitive dysfunctions in this AD model and provide novel knowledge for a better understanding of the molecular events driving AD.</t>
  </si>
  <si>
    <t>A novel series of N-benzylpyridinium moiety linked to arylisoxazole ring were designed, synthesized, and evaluated for their in vitro acetylcholinesterase (AChE) and butyrylcholinesterase (BChE) inhibitory activities. Synthesized compounds were classified into two series of 5a-i and 5j-q considering the position of positively charged nitrogen of pyridinium moiety (3- or 4- position, respectively) connected to isoxazole carboxamide group. Among the synthesized compounds, compound 5n from the second series of compounds possessing 2,4-dichloroaryl group connected to isoxazole ring was found to be the most potent AChE inhibitor (IC50=5.96microM) and compound 5j also from the same series of compounds containing phenyl group connected to isoxazole ring demonstrated the most promising inhibitory activity against BChE (IC50=0.32microM). Also, kinetic study demonstrated competitive inhibition mode for both AChE and BChE inhibitory activity. Docking study was also performed for those compounds and desired interactions with those active site amino acid residues were confirmed through hydrogen bonding as well as pi-pi and pi-anion interactions. In addition, the most potent compounds were tested against BACE1 and their neuroprotectivity on Abeta-treated neurotoxicity in PC12 cells which depicted negligible activity. It should be noted that most of the synthesized compounds from both categories 5a-i and 5j-q showed a significant selectivity toward BChE. However, series 5j-q were more active toward AChE than series 5a-i.</t>
  </si>
  <si>
    <t>BACKGROUND: Upregulation of Cancerous Inhibitor of PP2A (CIP2A) plays an important role in disease-related phosphorylation of tau/APP and tau pathology/Abeta overproduction through inhibiting PP2A in AD brain. Genistein has been shown to potently reduce CIP2A in experimental cancer treatment research. Whether Genistein can ameliorate AD pathology through targeting CIP2A needs further investigation. METHODS: The inhibitory effects of Genistein on tau/APP phosphorylation and Abeta overproduction in AD cell models have been explored. HEK293-T cells were co-transfected with CIP2A and APP plasmids, or CIP2A and tau plasmids, with Genistein incubation at 0, 30, 60 or 120 microM for 48 h, cell viability and PP2A activities were measured. HEK293-T cells with CIP2A/APP overexpression treated with Genistein at 30 microM for 48 h were collected and lyzed for Western blotting detection of CIP2A, PP2Ac, APP-T668, total APP, PS1, BACE1, sAPPalpha and sAPPbeta. Abeta40 and Abeta42 levels in cell supernatant, soluble fraction (RIPA) and insoluble fraction (formic acid soluble) of cell lysates were measured by ELISA. HEK293-T cells with CIP2A/tau overexpression treated with Genistein at 30 microM for 48 h were collected for Western blotting detection of CIP2A, PP2Ac, tau-S396, tau-S404 and total tau. RESULTS: Genistein effectively reduced CIP2A expression, and restored PP2A activities both in CIP2A/APP, CIP2A/tau co-expressed cells. Genistein reduced APP phosphorylation at T668 site and inhibited Abeta production. Meantime, Genistein ameliorated tau hyperphosphorylation through repressing the inhibitory effect of CIP2A on PP2A. CONCLUSION: CIP2A is a target of Genistein in AD therapy. Genistein reduces APP/tau hyperphosphorylation and Abeta production through inhibiting the effect of CIP2A on PP2A.</t>
  </si>
  <si>
    <t>Geraniin has been reported to possess potent anti-inflammatory properties and to modulate the macrophage polarization. This study sought to evaluate the protective effects and underlying mechanisms of geraniin on lipopolysaccharide (LPS)-induced neuroinflammation and neurobiological alternations as well as cognitive impairment. Daily intragastrical administration with geraniin (20 mg kg(-1) day(-1)) for 14 days significantly prolonged the duration in the target quadrant (26.53 +/- 2.03 versus 37.09 +/- 3.27%; p &lt; 0.05) and increased crossing-target number (1.93 +/- 0.22 versus 3.08 +/- 0.17; p &lt; 0.01) in the probe test of LPS-treated mice. Geraniin also ameliorated LPS-elicited neural/synaptic impairments and decreased levels of LPS-induced Abeta generation (p &lt; 0.05), amyloid precursor protein (APP) (p &lt; 0.05) and beta-site amyloid precursor protein cleavage enzyme 1 (BACE1) (p &lt; 0.05). Furthermore, geraniin suppressed the production of pro-inflammatory cytokines, including tumor necrosis factor alpha (TNF-alpha) (9.85 +/- 0.58 versus 5.20 +/- 0.52 pg/mg of protein; p &lt; 0.01), interleukin (IL)-1beta (16.31 +/- 0.67 versus 8.62 +/- 0.46 pg/mg of protein; p &lt; 0.01), and IL-6 (12.12 +/- 0.45 versus 7.43 +/- 0.32 pg/mg of protein; p &lt; 0.05), and inhibited glial cell activation. Moreover, geraniin effectively polarized the microglia toward an anti-inflammatory M2 phenotype. Further study revealed that geraniin targeted toll-like receptor 4 (TLR4)-mediated signaling and decreased the production of pro-inflammatory cytokines in BV-2 microglial cells. These results indicate that geraniin mitigates LPS-elicited neural/synaptic neurodegeneration, amyloidogenesis, neuroinflammation, and cognitive impairment and suggest geraniin as a therapeutic option for neuroinflammation-associated neurological disorders, such as Alzheimer's disease.</t>
  </si>
  <si>
    <t>Cholinesterase, beta-site amyloid precursor protein cleaving enzyme 1 (BACE1), and glycogen synthase kinase-3beta (GSK-3beta) are the three main enzymes responsible for the early onset of Alzheimer's disease (AD). The main aim of the present study was to delineate and accentuate the triple-inhibitory potential of arylbenzofurans from Morus alba against these enzymes. Overall, the enzyme inhibition assays demonstrated the prominence of mulberrofuran D2 as an inhibitor of AChE, BChE, BACE1, and GSK-3beta enzymes with IC50 values of 4.61, 1.51, 0.73, and 6.36 muM, respectively. Enzyme kinetics revealed different modes of inhibition, and in silico modeling suggested that mulberrofuran D2 inhibited these enzymes with low binding energy through hydrophilic, hydrophobic, and pi-cation interactions in the active site cavities. Similarly, in Abeta-aggregation assays, mulberrofuran D2 inhibited self-induced and AChE-induced Abeta aggregation in a concentration-dependent manner that was superior to reference drugs. These results suggest that arylbenzofurans from M. alba, especially mulberrofuran D2, are triple inhibitors of cholinesterase, BACE1, and GSK-3beta and may represent a novel class of anti-AD drugs.</t>
  </si>
  <si>
    <t>Symphyocladia latiuscula (Harvey) Yamada is a red alga with a myriad of bromophenols accompanied by a diverse array of biological activities. The main purpose of the present study was to characterize the anti-Alzheimer's disease activity of bromophenols from S. latiuscula via inhibition of cholinesterases (AChE and BChE), beta-site amyloid precursor protein cleaving enzyme 1 (BACE1), and glycogen synthase kinase-3beta (GSK-3beta). The results of enzyme inhibition assays demonstrated 2,3,6-tribromo-4,5-dihydroxybenzyl alcohol (1), 2,3,6-tribromo-4,5-dihydroxybenzyl methyl ether (2), and bis-(2,3,6-tribromo-4,5-dihydroxybenzyl) ether (3) as potent inhibitors of aforementioned enzymes. Among the tested bromophenols, 3 showed multifold higher inhibition of all of the tested enzymes. Enzyme kinetics revealed different modes of inhibition, and in silico molecular docking simulation demonstrated the importance of the 7-OH group and bromine number for H-bond and halogen-bond interactions, respectively. Similarly, 1-3 at 20 muM concentration showed more than 50% inhibition of self-induced Abeta25-35 aggregation. These results suggest that bromophenols from S. latiuscula, especially highly brominated (3), may represent a novel class of anti-Alzheimer's disease drugs.</t>
  </si>
  <si>
    <t>This study used Sprague Dawley (SD) rats with stroke-prone renovascular hypertension (RHRSP) to establish an animal model of hypertensive white matter lesions (WML), so as to explore the brain functions and unusual beta-amyloid (Abeta) accumulation in WML. Hypertensive WML and brain dysfunctions were evaluated by measuring the caudal arterial pressure of model rats, and by observing the histomorphological deformations o f the prefrontal lobe, temporal lobe, hippocampus and corpus callosum, as well as by counting of the number of neurons using Hematoxylin and Eosin (H and E) staining, and by evaluating the changes in rat brain functions, including memory and the ability of visual space learning, using the Morris Water Maze Test. In addition, the study discussed the correlation between Abeta accumulation and hypertensive WML cognitive impairment by adopting an enzyme-linked immunosorbent assay (ELISA) to detect the level of Abeta 1-42, and by detecting the expression of amyloid precursor protein (APP) and Beta-secretase 1 (BACE1) using Western blot. Results of the study showed that at 4 weeks, 8 weeks, 12 weeks and 16 weeks after operation, the blood pressure and brain Abeta expression in the rats of the model group notably increased (P less than 0.01), along with deformed and degenerated brain tissues, confirming that the unusual Abeta accumulation may participate in the occurrence and development of hypertensive WML as well as the induction of cerebral cognitive decreases.</t>
  </si>
  <si>
    <t>BACKGROUND/AIMS: Amyloid plaques, generated during the progression of Alzheimer's disease, cause major neurological deficits due to substantial cell toxicity and death. The underlying cause of plaque generation stems from cleavage of the amyloid precursor protein (APP) by beta-secretase (BACE1). A resulting amyloid-beta (Abeta) fragment forms aggregates to produce the main constituent of a plaque. METHODS: Phage display and biopanning techniques were used to identify a 12-mer peptide that had a natural affinity for the BACE1 enzyme. The peptide was translated from phage DNA and synthetically produced. The peptide, at concentrations of 1nM, 10nM and 100nM, was used to confirm binding by direct assay. Non-specific binding to BACE2, renin and cathepsin D was tested by direct binding assay. A BACE1 activity assay was used to determine the peptide effect on cleavage of an APP substrate. Treatment of SY5Y cells with the peptide was used to determine toxicity and prevention of Abeta40 and Abeta42 production. RESULTS: After identification and synthetic production, the peptide exhibited a strong affinity for BACE1 at nanomolar concentrations in the direct assay. In case of non-specific binding to homologous BACE2, renin and cathepsin D, the peptide showed minor binding but was nullified when in solution with BACE1. The peptide addition to a BACE1 activity assay was able to significantly reduce the amount of substrate cleavage. SY5Y cells, when treated with the peptide, did not show any detrimental morphological changes while being able to reduce the production of natural Abeta40 and Abeta42. Even under stressed conditions (H2O2 treatment) where the Abeta production was higher, the peptide was still able to significantly reduce the effect of BACE1 while not effecting cell viability. CONCLUSION: The identified peptide exhibited strong binding to BACE1 in vitro and was able to reduce production of Abeta, suggesting a favourable BACE1 inhibitor for future refining and characterisation.</t>
  </si>
  <si>
    <t>Alchemical free energy calculations have made a dramatic impact upon the field of structure-based drug design by allowing functional group modifications to be explored computationally prior to experimental synthesis and assay evaluation, thereby informing and directing synthetic strategies. In furthering the advancement of this area, a series of 21 beta-secretase 1 (BACE1) inhibitors developed by Janssen Pharmaceuticals were examined to evaluate the ability to explore large substituent perturbations, some of which contain scaffold modifications, with multisite lambda-dynamics (MSlambdaD), an innovative alchemical free energy framework. Our findings indicate that MSlambdaD is able to efficiently explore all structurally diverse ligand end-states simultaneously within a single MD simulation with a high degree of precision and with reduced computational costs compared to the widely used approach TI/MBAR. Furthermore, computational predictions were shown to be accurate to within 0.5-0.8 kcal/mol when CM1A partial atomic charges were combined with CHARMM or OPLS-AA-based force fields, demonstrating that MSlambdaD is force field independent and a viable alternative to FEP or TI approaches for drug design.</t>
  </si>
  <si>
    <t>Alzheimer's disease (AD) is characterized by two landmark pathologies, the overproduction of amyloid-beta peptides (Abeta), predominated by the beta-amyloid protein precursor cleaving enzyme 1 (BACE1), and hyperphosphorylation of the microtubule protein, tau, because of an imbalance in a kinase/phosphatase system that involves the activation of the protein kinase A (PKA). Current evidence indicates that brain microRNAs participate in multiple aspects of AD pathology. Here, the role and underlying molecular mechanisms of microRNA-200a-3p (miR-200a-3p) in mediating neuroprotection against AD-related deficits were investigated. The expression of miR-200a-3p was measured in the hippocampus of APP/PS1 and SAMP8 mice and in an AD cell model in vitro, as well as in blood plasma extracted from AD patients. The targets of miR-200a-3p were determined using bioinformatics and dual-luciferase assay analyses. In addition, cell apoptosis was detected using flow cytometry, and related protein levels were measured using Western blot and enzyme-linked immunosorbent assay (ELISA) techniques. miR-200a-3p was confirmed to be depressed in microarray miRNA profile analysis in vitro and in vivo, suggesting that miR-200a-3p is a potential biomarker of AD. Subsequently, miR-200a-3p was demonstrated to inhibit cell apoptosis accompanied by the inactivation of the Bax/caspase-3 axis and downregulation of Abeta1-42 and tau phosphorylation levels in vitro. Further mechanistic studies revealed that miR-200a-3p reduced the production of Abeta1-42 and decreased hyperphosphorylation of tau by regulating the protein translocation of BACE1 and the protein kinase cAMP-activated catalytic subunit beta (PRKACB) associated with the three prime untranslated regions, respectively. Importantly, the function of miR-200a-3p was reversed by overexpression of BACE1 or PRKACB in cultured cells. This resulted in an elevation in cell apoptosis and increases in Abeta1-42 and tau hyperphosphorylation levels, involving the epitopes threonine 205 and serine 202, 214, 396, and 356, the favorable phosphorylated sites of PKA. In conclusion, our study suggests that miR-200a-3p is implicated in the pathology of AD, exerting neuroprotective effects against Abeta-induced toxicity by two possible mechanisms: one involving the inhibition of Abeta overproduction via suppression of the expression of BACE1 and synergistically decreasing the hyperphosphorylation of tau via attenuation of the expression of PKA.</t>
  </si>
  <si>
    <t>OBJECTIVE: Clinical trials targeting beta-amyloid peptides (Abeta) for Alzheimer disease (AD) failed for arguable reasons that include selecting the wrong stages of AD pathophysiology or Abeta being the wrong target. Targeting Abeta to prevent cerebral amyloid angiopathy (CAA) has not been rigorously followed, although the causal role of Abeta for CAA and related hemorrhages is undisputed. CAA occurs with normal aging and to various degrees in AD, where its impact and treatment is confounded by the presence of parenchymal Abeta deposition. METHODS: APPDutch mice develop CAA in the absence of parenchymal amyloid, mimicking hereditary cerebral hemorrhage with amyloidosis Dutch type (HCHWA-D). Mice were treated with a beta-site amyloid precursor protein cleaving enzyme 1 (BACE1) inhibitor. We used 3-dimensional ultramicroscopy and immunoassays for visualizing CAA and assessing Abeta in cerebrospinal fluid (CSF) and brain. RESULTS: CAA onset in mice was at 22 to 24 months, first in frontal leptomeningeal and superficial cortical vessels followed by vessels penetrating the cortical layers. CSF Abeta increased with aging followed by a decrease of both Abeta40 and Abeta42 upon CAA onset, supporting the idea that combined reduction of CSF Abeta40 and Abeta42 is a specific biomarker for vascular amyloid. BACE1 inhibitor treatment starting at CAA onset and continuing for 4 months revealed a 90% Abeta reduction in CSF and largely prevented CAA progression and associated pathologies. INTERPRETATION: This is the first study showing that Abeta reduction at early disease time points largely prevents CAA in the absence of parenchymal amyloid. Our observation provides a preclinical basis for Abeta-reducing treatments in patients at risk of CAA and in presymptomatic HCHWA-D. ANN NEUROL 2019;86:561-571.</t>
  </si>
  <si>
    <t>BACKGROUND: Verubecestat, a BACE1 inhibitor that reduces Abeta levels in the cerebrospinal fluid of humans, was not effective in a phase 3 trial (EPOCH) of mild-to-moderate AD and was associated with adverse events. To assist in the development of BACE1 inhibitors, we report detailed safety findings from EPOCH. METHODS: EPOCH was a randomized, double-blind, placebo-controlled 78-week trial evaluating verubecestat 12 mg and 40 mg in participants with mild-to-moderate AD diagnosed clinically. The trial was terminated due to futility close to its scheduled completion. Of 1957 participants who were randomized and took treatment, 652 were assigned to verubecestat 12 mg, 652 to verubecestat 40 mg, and 653 to placebo. Adverse events and relevant laboratory, vital sign, and ECG findings were assessed. RESULTS: Verubecestat 12 mg and 40 mg were associated with an increase in the percentage of participants reporting adverse events versus placebo (89 and 92% vs. 82%), although relatively few participants discontinued treatment due to adverse events (8 and 9% vs. 6%). Adverse events that were increased versus placebo included falls and injuries, suicidal ideation, weight loss, sleep disturbance, rash, and hair color change. Most were mild to moderate in severity. Treatment differences in suicidal ideation emerged within the first 3 months but did not appear to increase after 6 months. In contrast, treatment differences in falls and injuries continued to increase over time. CONCLUSIONS: Verubecestat was associated with increased risk for several types of adverse events. Falls and injuries were notable for progressive increases over time. While the mechanisms underlying the increased adverse events are unclear, they may be due to BACE inhibition and should be considered in future clinical development programs of BACE1 inhibitors. TRIAL REGISTRATION: ClinicalTrials.gov NCT01739348 , registered on 29 November 2012.</t>
  </si>
  <si>
    <t>Critical for diverse biological processes, proteases represent one of the largest families of pharmaceutical targets. To inhibit pathogenic proteases with desired selectivity, monoclonal antibodies (mAbs) hold great promise as research tools and therapeutic agents. However, identification of mAbs with inhibitory functions is challenging because current antibody discovery methods rely on binding rather than inhibition. This study developed a highly efficient selection method for protease inhibitory mAbs by coexpressing 3 recombinant proteins in the periplasmic space of Escherichia coli-an antibody clone, a protease of interest, and a beta-lactamase modified by insertion of a protease cleavable peptide sequence. During functional selection, inhibitory antibodies prevent the protease from cleaving the modified beta-lactamase, thereby allowing the cell to survive in the presence of ampicillin. Using this method to select from synthetic human antibody libraries, we isolated panels of mAbs inhibiting 5 targets of 4 main protease classes: matrix metalloproteinases (MMP-14, a predominant target in metastasis; MMP-9, in neuropathic pain), beta-secretase 1 (BACE-1, an aspartic protease in Alzheimer's disease), cathepsin B (a cysteine protease in cancer), and Alp2 (a serine protease in aspergillosis). Notably, 37 of 41 identified binders were inhibitory. Isolated mAb inhibitors exhibited nanomolar potency, exclusive selectivity, excellent proteolytic stability, and desired biological functions. Particularly, anti-Alp2 Fab A4A1 had a binding affinity of 11 nM and inhibition potency of 14 nM, anti-BACE1 IgG B2B2 reduced amyloid beta (Abeta40) production by 80% in cellular assays, and IgG L13 inhibited MMP-9 but not MMP-2/-12/-14 and significantly relieved neuropathic pain development in mice.</t>
  </si>
  <si>
    <t>Stability of the cerebrospinal fluid (CSF) composition under different pre-analytical conditions is relevant for the diagnostic potential of biomarkers. Our aim was to examine the pre-analytical stability of promising CSF biomarkers that are currently evaluated for their discriminative use in various neurological diseases. Pooled CSF was aliquoted and experimentally exposed to delayed storage: 0, 1, 2, 4, 24, 72, or 168h at 4 degrees C or room temperature (RT), or 1-4months at -20 degrees C; or up to 7 freeze/thaw (f/t) cycles, before final storage at -80 degrees C. Eleven CSF biomarkers were screened using immunoassays, liquid chromatography, or enzymatic methods. Levels of neurogranin (truncP75), chitinase-3-like protein (YKL-40), beta-site amyloid precursor protein cleaving enzyme 1 (BACE1), acetylcholinesterase (AChE) enzymatic activity, theobromine, secreted protein acidic and rich in cysteine-like 1 (SPARCL-1) and homovanillic acid (HVA) levels were not affected by the applied storage conditions. 3-Methoxy-4-hydroxyphenylglycol (MHPG) levels linearly and strongly decreased after 4h at RT (-10%) or 24h at 4 degrees C (-27%), and with 6% after every f/tcycle. 5-Methyltetrahydrofolate (5-MTHF) (-29% after 1week at RT) and 5-hydroxyindoleacetic acid levels (5-HIAA) (-16% after 1week at RT) were reduced and 3,4-dihydroxyphenylacetic acid (DOPAC) levels (+22% after 1week at RT) increased, but only after &gt;24h at RT. Ten out of eleven potential CSF novel biomarkers showed very limited change under common storage and f/t conditions, suggesting that these CSF biomarkers can be trustfully tested under the pre-analytical conditions present across different cohorts.</t>
  </si>
  <si>
    <t>It has been demonstrated that peroxisome proliferator-activated receptor gamma (PPARgamma) can regulate the transcription of its target gene, insulin-degrading enzyme (IDE), and thus enhance the expression of the IDE protein. The protein can degrade beta amyloid (Abeta), a core pathological product of Alzheimer's disease (AD). PPARgamma can also regulate the transcription of other target gene, beta-amyloid cleavage enzyme 1 (BACE1), and thus inhibit the expression of the BACE1 protein. BACE1 can hydrolyze amyloid precursor protein (APP), the precursor of Abeta. In adipose tissue, PPARgamma agonists can inhibit the phosphorylation of PPARgamma by inhibiting cyclin-dependent kinase 5 (CDK5), which in turn affects the expression of target genes regulated by PPARgamma. PPARgamma agonists may also exert inhibitory effects on the phosphorylation of PPARgamma in the brain, thereby affecting the expression of the aforementioned PPARgamma target genes and reducing Abeta levels. The present study confirmed this hypothesis by showing that PPARgamma agonist pioglitazone attenuated the neuronal apoptosis of primary rat hippocampal neurons induced by Abeta1-42, downregulated CDK5 expression, weakened the binding of CDK5 to PPARgamma, reduced PPARgamma phosphorylation, increased the expression of PPARgamma and IDE, decreased the expression of BACE1, reduced APP production, and downregulated intraneuronal Abeta1-42 levels. These effects were inhibited by the PPARgamma antagonist GW9662. After CDK5 silencing with CDK5 shRNA, the above effect of pioglitazone was not observed, except when upregulating the expression of PPARgamma in Abeta1-42 treated neurons. In conclusion, this study demonstrated that pioglitazone could inhibit the phosphorylation of PPARgamma in vitro by inhibiting CDK5 expression, which in turn affected the expression of PPARgamma target genes Ide and Bace1, thereby promoting Abeta degradation and reducing Abeta production. This reduced Abeta levels in the brain, thereby exerting neuroprotective effects in an AD model.</t>
  </si>
  <si>
    <t>Neurodegenerative diseases (NDDs) are pathological conditions characterised by progressive damage of neuronal cells leading to eventual loss of structure and function of the cells. Due to implication of multi-systemic complexities of signalling pathways in NDDs, the causes and preventive mechanisms are not clearly delineated. The study was designed to investigate the potential signalling pathways involved in neuroprotective activities of purely isolated glucomoringin isothiocyanate (GMG-ITC) against H2O2-induced cytotoxicity in neuroblastoma (SH-SY5Y) cells. GMG-ITC was isolated from Moringa oleifera seeds, and confirmed with NMR and LC-MS based methods. Gene expression analysis of phase II detoxifying markers revealed significant increase in the expression of all the genes involved, due to GMG-ITC pre-treatment. GMG-ITC also caused significant decreased in the expression of NF-kB, BACE1, APP and increased the expressions of IkB and MAPT tau genes in the differentiated cells as confirmed by multiplex genetic system analysis. The effect was reflected on the expressed proteins in the differentiated cells, where GMG-ITC caused increased in expression level of Nrf2, SOD-1, NQO1, p52 and c-Rel of nuclear factor erythroid factor 2 (Nrf2) and nuclear factor kappa-B (NF-kB) pathways respectively. The findings revealed the potential of GMG-ITC to abrogate oxidative stress-induced neurodegeneration through Nrf2 and NF-kB signalling pathways.</t>
  </si>
  <si>
    <t>No in vivo imaging biomarker currently exists for BACE, a drug target for Alzheimer's disease (AD). A strategy aiming to find a novel brain-penetrant positron emission tomography (PET) radiotracer for BACE1 led to the discovery of a highly potent and selective aminothiazine inhibitor, PF-06684511. This scaffold has been now evaluated as BACE1 PET radiotracer ([(18)F]PF-06684511) after labeling with fluorine-18 ((18)F), allowing its evaluation in non-human primates (NHP) as the first a brain-penetrant PET radiotracer for imaging BACE1 in vivo.</t>
  </si>
  <si>
    <t>The initial step in the amyloidogenic cascade of amyloid precursor protein (APP) processing is catalyzed by beta-site APP-cleaving enzyme (BACE), and this protease has increased activities in affected areas of Alzheimer's disease brains. We hypothesized that altered APP processing, because of augmented BACE activity, would affect the actions of direct and indirect BACE inhibitors. We therefore compared post-mitotic human neurons (LUHMES) with their BACE-overexpressing counterparts (BLUHMES). Although beta-cleavage of APP was strongly increased in BLUHMES, they produced less full-length and truncated amyloid beta (Abeta) than LUHMES. Moreover, low concentrations of BACE inhibitors decreased cellular BACE activity as expected, but increased Abeta1-40 levels. Several other approaches to modulate BACE activity led to a similar, apparently paradoxical, behavior. For instance, reduction in intracellular acidification by bepridil increased Abeta production in parallel with decreased BACE activity. In contrast to BLUHMES, the respective control cells (LUHMES or BLUHMES with catalytically inactive BACE) showed conventional pharmacological responses. Other non-canonical neurochemical responses (so-called 'rebound effects') are well-documented for the Abeta pathway, especially for gamma-secretase: a partial block of its activity leads to an increased Abeta secretion by some cell types. We therefore compared LUHMES and BLUHMES regarding rebound effects of gamma-secretase inhibitors and found an Abeta rise in LUHMES but not in BLUHMES. Thus, different cellular factors are responsible for the gamma-secretase- versus BACE-related Abeta rebound. We conclude that increased BACE activity, possibly accompanied by an altered cellular localization pattern, can dramatically influence Abeta generation in human neurons and affect pharmacological responses to secretase inhibitors. OPEN PRACTICES: Open Science: This manuscript was awarded with the Open Materials Badge. For more information see: https://cos.io/our-services/open-science-badges/.</t>
  </si>
  <si>
    <t>A major challenge in the development of beta-site amyloid precursor protein cleaving enzyme 1 (BACE1) inhibitors for the treatment of Alzheimer's disease is the alignment of potency, drug-like properties, and selectivity over related aspartyl proteases such as Cathepsin D (CatD) and BACE2. The potential liabilities of inhibiting BACE2 chronically have only recently begun to emerge as BACE2 impacts the processing of the premelanosome protein (PMEL17) and disrupts melanosome morphology resulting in a depigmentation phenotype. Herein, we describe the identification of clinical candidate PF-06751979 (64), which displays excellent brain penetration, potent in vivo efficacy, and broad selectivity over related aspartyl proteases including BACE2. Chronic dosing of 64 for up to 9 months in dog did not reveal any observation of hair coat color (pigmentation) changes and suggests a key differentiator over current BACE1 inhibitors that are nonselective against BACE2 in later stage clinical development.</t>
  </si>
  <si>
    <t>Evidence from animal studies categorizes sporadic Alzheimer's disease (sAD) as a metabolic syndrome with accompanying cognitive deficits. Given that glial cells act as "silent partners" to neurons by providing trophic support and defense, the present study investigated the role of glia in sAD pathology. A streptozotocin (STZ)-induced glial-neuronal co-culture model of sAD was used to study the metabolic status of the two cell types. Real time RT-PCR and Western blotting results indicated that amyloid precursor protein (APP) and beta-secretase (BACE1) were highly expressed in co-cultured neurons than in monocultures. Increased amyloidogenesis was accompanied by decreased expression of mediators in insulin signaling pathway that included insulin receptor (IR), insulin receptor substrate 2 (IRS2), insulin-like growth factor 2 (IGF2), insulin-like growth factor 1 receptor (IGF1R), total-glycogen synthase kinase 3beta (t-GSK3beta), and phosphorylated-GSK3beta(ser9) (p-GSK3beta(ser9)), suggesting that neuronal cells are more prone to metabolic variability when cultured in the presence of glial cells. Findings from the sAD model induced by intracerebroventricular (ICV) injection of STZ revealed that increased amyloid beta (Abeta) load in the hippocampus was potentially responsible for the hyperphosphorylation of tau at ser(396). Furthermore, impaired cognitive functions and decreased dendritic spine density and axonal thinning in CA1 region of hippocampus were associated with decreased IR and p-GSK3beta(ser9)/t-GSK3beta expression. Taken together, the present study provides evidence that glia mediated response and insulin signaling defects drive pathological changes in sAD and represent potential targets for delaying sAD progression.</t>
  </si>
  <si>
    <t>In previous studies, the introduction of electron withdrawing groups to 1,4-oxazine BACE1 inhibitors reduced the p Ka of the amidine group, resulting in compound 2 that showed excellent in vivo efficacy, lowering Abeta levels in brain and CSF. However, a suboptimal cardiovascular safety margin, based on QTc prolongation, prevented further progression. Further optimization resulted in the replacement of the 2-fluoro substituent by a CF3-group, which reduced hERG inhibition. This has led to compound 3, with an improved cardiovascular safety margin and sufficiently safe in GLP toxicity studies to progress into clinical trials.</t>
  </si>
  <si>
    <t>Insulin receptor (IR) plays a key role in the control of glucose homeostasis; however, the regulation of its cellular expression remains poorly understood. Here we show that the amount of biologically active IR is regulated by the cleavage of its ectodomain, by the beta-site amyloid precursor protein cleaving enzyme 1 (BACE1), in a glucose concentration-dependent manner. In vivo studies demonstrate that BACE1 regulates the amount of IR and insulin signaling in the liver. During diabetes, BACE1-dependent cleavage of IR is increased and the amount of IR in the liver is reduced, whereas infusion of a BACE1 inhibitor partially restores liver IR. We suggest the potential use of BACE1 inhibitors to enhance insulin signaling during diabetes. Additionally, we show that plasma levels of cleaved IR reflect IR isoform A expression levels in liver tumors, which prompts us to propose that the measurement of circulating cleaved IR may assist hepatic cancer detection and management.</t>
  </si>
  <si>
    <t>The current study assesses the antioxidant effects of two similar isoflavonoids isolated from Pueraria lobata, coumestrol and puerarol, along with the cholinergic and amyloid-cascade pathways to mitigate Alzheimer's disease (AD). Antioxidant activity was evaluated via 1,1-diphenyl-2-picryhydrazyl (DPPH) and peroxynitrite (ONOO(-)) scavenging ability further screened via ONOO(-)-mediated nitrotyrosine. Similarly, acetyl- and butyrylcholinesterase (AChE/BChE) and beta-site amyloid precursor protein cleaving enzyme 1 (BACE1) inhibitory activities were assessed together with docking and kinetic studies. Considering DPPH and ONOO(-) scavenging activity, coumestrol (EC50 values of 53.98 and 1.17 microM) was found to be more potent than puerarol (EC50 values of 82.55 and 6.99 microM) followed by dose dependent inhibition of ONOO(-)-mediated nitrotyrosine. Coumestrol showed pronounced AChE and BChE activity with IC50 values of 42.33 and 24.64 microM, respectively, acting as a dual cholinesterase (ChE) inhibitor. Despite having weak ChE inhibitory activity, puerarol showed potent BACE1 inhibition (28.17 microM). Kinetic studies of coumestrol showed AChE and BChE inhibition in a competitive and mixed fashion, whereas puerarol showed mixed inhibition for BACE1. In addition, docking simulations demonstrated high affinity and tight binding capacity towards the active site of the enzymes. In summary, we undertook a comparative study of two similar isoflavonoids differing only by a single aliphatic side chain and demonstrated that antioxidant agents coumestrol and puerarol are promising, potentially complementary therapeutics for AD.</t>
  </si>
  <si>
    <t>New amino-1,4-oxazine derived BACE-1 inhibitors were explored and various synthetic routes developed. The binding mode of the inhibitors was elucidated by co-crystallization of 4 with BACE-1 and X-ray analysis. Subsequent optimization led to inhibitors with low double digit nanomolar activity in a biochemical and single digit nanomolar potency in a cellular assays. To assess the inhibitors for their permeation properties and potential to cross the blood-brain-barrier a MDR1-MDCK cell model was successfully applied. Compound 8a confirmed the in vitro results by dose-dependently reducing Abeta levels in mice in an acute treatment regimen.</t>
  </si>
  <si>
    <t>BACKGROUND: Beta-secretase 1 (BACE1) is attracting increasing attention for its vital role in pathogenesis of many neuropsychiatric disorders and many studies also have indicated BACE1 as a possible risk factor for seizures, but not any studies have reported association between BACE1 gene polymorphisms and seizures. Therefore, we investigated the possible association between focal seizures and BACE1 gene polymorphisms in the present study. METHODS: A total of 162 patients and 211 health controls were enrolled in this study and polymorphisms of BACE1 gene were detected using polymerase chain reaction (PCR)-ligase detection reaction method. RESULTS: The frequency of genotype AT for BACE1 rs535860 (A&gt;T) was significantly higher (24.1%) in patients compared to controls (14.7%) (OR = 1.836, 95% CI = 1.086-3.102, P = .023). Intriguingly, we only found the significant difference of BACE1 SNP genotype and allele frequency among males but not females. However, no statistically significant results were presented for the genotype distributions of rs525493 (G&gt;T) and rs638405(C&gt;G) polymorphisms between patients and controls. CONCLUSION: Our study demonstrated there may exist an association between BACE1 rs535860 (A&gt;T) polymorphism and focal seizures in Chinese Han males.</t>
  </si>
  <si>
    <t>Amyloid beta (Abeta) is a major pathological marker in Alzheimer's disease (AD), which is principally regulated by the rate-limiting beta-secretase (i.e., BACE1) cleavage of amyloid precursor protein (APP). However, how BACE1 activity is posttranslationally regulated remains incompletely understood. Here, we show that BACE1 is predominantly SUMOylated at K501 residue, which escalates its protease activity and stability and subsequently increases Abeta production, leading to cognitive defect seen in the AD mouse model. Compared with a non-SUMOylated K501R mutant, injection of wild-type BACE1 significantly increases Abeta production and triggers cognitive dysfunction. Furthermore, overexpression of wild-type BACE1, but not non-SUMOylated K501R mutant, facilitates senile plaque formation and aggravates the cognitive deficit seen in the APP/PS1 AD mouse model. Together, our data strongly suggest that K501 SUMOylation on BACE1 plays a critical role in mediating its stability and enzymatic activity.</t>
  </si>
  <si>
    <t>Hypertension-induced endothelial dysfunction is associated with beta-amyloid (Abeta) deposition, a typical pathology of Alzheimer's disease (AD). Endothelial nitric oxide synthase (eNOS) phosphorylation, impaired by phosphatidylinositol 3-kinase (PI3K)/protein kinase-B(Akt) pathway abnormalities in hypertensive rats, has a critical role in endothelial function. However, it is unknown whether eNOS participates in the hypertension-induced pathology of AD. In this study, we investigated the role of eNOS in Abeta deposition and cognitive function in stroke-prone spontaneously hypertensive (SHRSP) rats. Physical exercise was used as a promoter, and N(omega)-nitro L-arginine methyl ester (L-NAME) was used as an inhibitor of eNOS to determine the effects of eNOS on SHRSP rats. Compared with Wistar Kyoto (WKY) rats, the hypertensive challenge caused cognitive impairment, decreased eNOS levels and increased amyloid precursor protein (APP), beta-secretase, and Abeta levels in the cortex and hippocampus. Sixteen weeks of exercise lowered blood pressure (BP), promoted eNOS expression, ameliorated Alzheimer's pathology, and improved cognitive function in 29-week-old SHRSP rats. Furthermore, daily treatment with L-NAME reversed the beneficial effects of exercise on SHRSP rats. Exercise also decreased the protein levels of insulin-like growth factor-1 (IGF-1), PI3K, and phospho-Akt (p-Akt, ser473). In addition, long-term exercise increased the expression levels of IGF-1, PI3K, and p-Akt (ser473) in the brains of SHRSP rats. In conclusion, eNOS downregulation contributed to hypertension-induced Alzheimer pathology and cognitive impairment. Long-term exercise initiated in rats at a young age promoted eNOS expression and attenuated vascular-related Alzheimer's pathology via the IGF-1/PI3K/p-Akt pathway in SHRSP rats.</t>
  </si>
  <si>
    <t>The abnormal accumulation of amyloid-beta (Abeta) in the brain parenchyma has been posited as a central event in the pathophysiology of Alzheimer's disease. Recently, we have proposed a systems pharmacology model of the amyloid precursor protein (APP) pathway, describing the Abeta APP metabolite responses (Abeta40, Abeta42, sAPPalpha, and sAPPbeta) to beta-secretase 1 (BACE1) inhibition. In this investigation this model was challenged to describe Abeta dynamics following gamma-secretase (GS) inhibition. This led an extended systems pharmacology model, with separate descriptions to characterize the sequential cleavage steps of APP by BACE1 and GS, to describe the differences in Abeta response to their respective inhibition. Following GS inhibition, a lower Abeta40 formation rate constant was observed, compared with BACE1 inhibition. Both BACE1 and GS inhibition were predicted to lower Abeta oligomer levels. Further model refinement and new data may be helpful to fully understand the difference in Abeta dynamics following BACE1 versus GS inhibition.</t>
  </si>
  <si>
    <t>Dementia continues to be the most burdening neurocognitive disorder, having a negative impact on the lives of millions. The search for biomarkers to improve the clinical diagnosis of dementia is ongoing, with the focus on effective use of readily accessible peripheral markers. In this review, we concentrate on platelets as biomarkers of dementia and analyze their potential as easily-accessible clinical biomarkers for various subtypes of dementia. Current platelet protein biomarkers that have been investigated for their clinical utility in the diagnosis of dementia, in particular Alzheimer's disease, include amyloid-beta protein precursor (AbetaPP), the AbetaPP secretases (BACE1 and ADAM10), alpha-synuclein, tau protein, serotonin, cholesterol, phospholipases, clusterin, IgG, surface receptors, MAO-B, and coated platelets. Few of them, i.e., platelet tau, AbetaPP (particularly with regards to coated platelets) and secreted ADAM10 and BACE1 show the most promise to be taken forward into clinical setting to diagnose dementia. Aside from protein biomarkers, changes in factors such as mean platelet volume have the potential to play a very specific role in both the dementia diagnosis and prognosis. This review raises a number of research questions for consideration before application of the above biomarkers to routine clinical setting. It is without doubt that there is a need for more clarification on the effects of dementia on platelet morphology and protein content before these changes can be clinically applied as dementia biomarkers and explored further in differentiating distinct dementia subtypes.</t>
  </si>
  <si>
    <t>MicroRNAs (miRNAs) are short, endogenous, non-coding RNAs that post-transcriptionally regulate gene expression by base pairing with mRNA targets. Altered miRNA expression profiles have been observed in several diseases, including neurodegeneration. Multiple studies have reported altered expressions of miRNAs in the brains of individuals with Alzheimer's disease (AD) as compared to those of healthy elderly adults. Some of the miRNAs found to be dysregulated in AD have been reported to correlate with neuropathological changes, including plaque and tangle accumulation, as well as altered expressions of species that are known to be involved in AD pathology. To examine the potentially pathogenic functions of several dysregulated miRNAs in AD, we review the current literature with a focus on the activities of ten miRNAs in biological pathways involved in AD pathogenesis. Comprehensive understandings of the expression profiles and activities of these miRNAs will illuminate their roles as potential therapeutic targets in AD brain and may lead to the discovery of breakthrough treatment strategies for AD.</t>
  </si>
  <si>
    <t>Alzheimer's disease (AD) is an age-related disorder that affects cognition. Our previous studies showed that the neuroprotective fragment of amyloid procurer protein (APP) metabolite, soluble APPalpha (sAPPalpha), interferes with beta-site APP-cleaving enzyme 1 (BACE1, beta-secretase) cleavage and reduces amyloid-beta (Abeta) generation. In an attempt to identify approaches to restore sAPPalpha levels, we found that human cord blood serum (CBS) significantly promotes sAPPalpha production compared with adult blood serum (ABS) and aged blood serum (AgBS) in Chinese hamster ovary cells stably expressing wild-type human APP. Interestingly, CBS selectively mediated the alpha-secretase cleavage of human neuron-specific recombinant APP695 in a cell-free system independent of tumor necrosis factor-alpha converting enzyme (TACE; a disintegrin and metalloproteinase domain-containing protein 17 [ADAM17]) and ADAM. Subsequently, using 3-step chromatographic separation techniques (i.e., diethylaminoethanol, size-exclusion, and ion-exchange chromatography), we purified and ultimately identified a CBS-specific fraction with enhanced alpha-secretase catalytic activity (termed alphaCBSF) and found that alphaCBSF has more than 3,000-fold increased alpha-secretase catalytic activity compared with the original pooled CBS. Furthermore, intracerebroventricular injection of alphaCBSF markedly increased cerebral sAPPalpha levels together with significant decreases in cerebral Abeta production and abnormal tau (Thr(231)) phosphorylation compared with the AgBS fraction with enhanced alpha-secretase activity (AgBSF) treatment in triple transgenic Alzheimer's disease (3xTg-AD) mice. Moreover, AgBSF administered intraperitoneally to transgenic mice with five familial Alzheimer's disease mutations (5XFAD) via an osmotic mini pump for 6 weeks (wk) ameliorated beta-amyloid plaques and reversed cognitive impairment measures. Together, our results propose the necessity for further study aimed at identification and characterization of alpha-secretase in CBS for novel and effective AD therapy.</t>
  </si>
  <si>
    <t>Alzheimer's disease (AD) is the most common form of dementia characterized by aggregation of amyloid beta (Abeta) and neuronal loss. One of the risk factors for AD is high cholesterol levels, which are known to promote Abeta deposition. Previous studies have shown that royal jelly (RJ), a product of worker bees, has potential neuroprotective effects and can attenuate Abeta toxicity. However, little is known about how RJ regulates Abeta formation and its effects on cholesterol levels and neuronal metabolic activities. Here, we investigated whether RJ can reduce cholesterol levels, regulate Abeta levels and enhance neuronal metabolic activities in an AD rabbit model induced by 2% cholesterol diet plus copper drinking water. Our results suggest that RJ significantly reduced the levels of plasma total cholesterol (TC) and low density lipoprotein-cholesterol (LDL-C), and decreased the level of Abeta in rabbit brains. RJ was also shown to markedly ameliorate amyloid deposition in AD rabbits from Abeta immunohistochemistry and thioflavin-T staining. Furthermore, our study suggests that RJ can reduce the expression levels of beta-site APP cleaving enzyme-1 (BACE1) and receptor for advanced glycation end products (RAGE), and increase the expression levels of low density lipoprotein receptor-related protein 1 (LRP-1) and insulin degrading enzyme (IDE). In addition, we found that RJ remarkably increased the number of neurons, enhanced antioxidant capacities, inhibited activated-capase-3 protein expression, and enhanced neuronal metabolic activities by increasing N-acetyl aspartate (NAA) and glutamate and by reducing choline and myo-inositol in AD rabbits. Taken together, our data demonstrated that RJ could reduce cholesterol levels, regulate Abeta levels and enhance neuronal metabolic activities in AD rabbits, providing preclinical evidence that RJ treatment has the potential to protect neurons and prevent AD.</t>
  </si>
  <si>
    <t>Alzheimer disease (AD) is now considered as a multifactorial neurodegenerative disorder and rapidly increasing to an alarming situation and causing higher death rate. One target one ligand hypothesis does not provide complete solution of AD due to multifactorial nature of the disease and one target one drug fails to provide better treatment against AD. Moreover, currently available treatments are limited and most of the upcoming treatments under clinical trials are based on modulating single target. So, the current AD drug discovery research is shifting towards a new approach for a better solution that simultaneously modulates more than one targets in the neurodegenerative cascade. This can be achieved by network pharmacology, multi-modal therapies, multifaceted, and/or the more recently proposed term "multi-targeted designed drugs". Drug discovery project is a tedious, costly and long-term project. Moreover, multi-target AD drug discovery added extra challenges such as the good binding affinity of ligands for multiple targets, optimal ADME/T properties, no/less off-target side effect and crossing of the blood-brain barrier. These hurdles may be addressed by insilico methods for an efficient solution in less time and cost as computational methods successfully applied to single target drug discovery project. Here, we are summarizing some of the most prominent and computationally explored single targets against AD and further, we discussed a successful example of dual or multiple inhibitors for same targets. Moreover, we focused on ligand and structure-based computational approach to design MTDL against AD. However, it is not an easy task to balance dual activity in a single molecule but computational approach such as virtual screening docking, QSAR, simulation and free energy is useful in future MTDLs drug discovery alone or in combination with a fragment-based method. However, rational and logical implementations of computational drug designing methods are capable of assisting AD drug discovery and play an important role in optimizing multi-target drug discovery.</t>
  </si>
  <si>
    <t>The human beta-site amyloid cleaving enzyme (BACE1) has been considered as an effective drug target for treatment of Alzheimer's disease (AD). In this study, Urechis unicinctus (U. unicinctus), which is a Far East specialty food known as innkeeper worm, ethanol extract was studied by bioassay-directed fractionation and isolation to examine its potential beta-site amyloid cleaving enzyme inhibitory and antimicrobial activity. The following compounds were characterized: hecogenin, cholest-4-en-3-one, cholesta-4,6-dien-3-ol, and hurgadacin. These compounds were identified by their mass spectrometry, (1)H, and (13)C NMR spectral data, comparing those data with NIST/EPA/NIH Mass spectral database (NIST11) and published values. Hecogenin and cholest-4-en-3-one showed significant inhibitory activity against BACE1 with EC50 values of 116.3 and 390.6 microM, respectively. Cholesta-4,6-dien-3-ol and hurgadacin showed broad spectrum antimicrobial activity, particularly strongly against Escherichia coli (E. coli), Salmonella enterica (S. enterica), Pasteurella multocida (P. multocida), and Physalospora piricola (P. piricola), with minimal inhibitory concentration (MIC) ranging from 0.46 to 0.94 mg/mL. This is the first report regarding those four known compounds that were isolated from U. unicinctus and their anti-BACE1 and antimicrobial activity, highlighting the fact that known natural compounds may be a critical source of new medicine leads. These findings provide scientific evidence for potential application of those bioactive compounds for the development of AD drugs and antimicrobial agents.</t>
  </si>
  <si>
    <t>BACE1 is responsible for the first step in APP proteolysis, leading to toxic Abeta production, and has been indicated to play a key role in the pathogenesis of Alzheimer's disease. The related isoform BACE2 is thought to be involved in processing of the pigment cell-specific melanocyte protein. To avoid potential effects on pigmentation, we investigated the feasibility for developing isoform-selective BACE1 inhibitors. Cocrystal structures of 47 compounds were analyzed and clustered according to their selectivity profiles. Selective BACE1 inhibitors were found to exhibit two distinct conformational features proximal to the flap and the S3 subpocket. Several new molecules were designed and tested to make use of this observation. The combination of a pyrimidinyl C-ring and a methylcyclohexyl element resulted in lead molecule 28, which exhibited approximately 50-fold selectivity. Compared to a nonselective BACE1/2 inhibitor, 28 showed significantly less inhibition of PMEL processing in human melanocytes, indicating good functional selectivity of this inhibitor class.</t>
  </si>
  <si>
    <t>The rhizome of Salvia miltiorrhiza has emerged as a rich source of natural therapeutic agents, and its several compounds are supposed to exhibit favorable effects on Alzheimer's disease (AD). The present work investigate the anti-AD potentials of 12 tanshinones, three salvianolic acids and three caffeic acid derivatives from S. miltiorrhiza via the inhibition of beta-site amyloid precursor protein cleaving enzyme 1 (BACE1). Among the tested compounds, deoxyneocryptotanshinone (1), salvianolic acid A (13) and salvianolic acid C (15) displayed good inhibitory effect on BACE1 with IC50 values of 11.53+/-1.13, 13.01+/-0.32 and 9.18+/-0.03muM, respectively. Besides this, enzyme kinetic analysis on BACE1 revealed 13, a competitive type inhibitor while 1 and 15 showed mixed-type inhibition. Furthermore, molecular docking simulation displayed negative binding energies (AutoDock 4.2.6=-10.0 to -7.1kcal/mol) of 1, 13, and 15 for BACE1, indicating these compounds bound tightly to the active site of the enzyme with low energy and high affinity. The results of the present study clearly demonstrate that S. miltiorrhiza and its constituents have potential anti-AD activity and can be used as a therapeutic agent for the treatment of AD.</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</si>
  <si>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</si>
  <si>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aspartyl protease BACE1 (BACE) has emerged as an appealing target for reduction of amyloid-beta in Alzheimer's disease. The clinical fate of active-site BACE inhibitors may depend on potential side effects related to enzyme and substrate selectivity. One strategy to reduce this risk is through development of allosteric inhibitors that interact with and modulate the Loop F region unique to BACE1. Previously, a BACE-inhibiting antibody (Ab) was shown by co-crystallization to bind and induce conformational changes of Loop F, resulting in backbone perturbations at the distal S6 and S7 subsites, preventing proper binding of a long APP-like substrate to BACE and inhibiting its cleavage. In an effort to discover small Loop F-interacting molecules that mimic the Ab inhibition, we evaluated a peptide series with a YPYF(I/L)P(L/Y) motif that was reported to bind a BACE exosite. Our studies show that the most potent inhibitor from this series, peptide 65007, has a similar substrate cleavage profile to the Ab and reduces sAPPbeta levels in cell models and primary neurons. As our modeling indicates, it interacts with the Loop F region causing a conformational shift of the BACE protein backbone near the distal subsites. The peptide-bound enzyme adopts a conformation that closely overlays with the crystal structure (PDB: 3R1G) from Ab binding. Importantly, peptide 65007 appears to be BACE substrate and enzyme selective, showing little inhibition of NRG1, PSGL1, CHL1, or Cat D. Thus, peptide 65007 is a promising lead for discovery of Loop F-interacting small-molecule mimetics as allosteric inhibitors of BACE.</t>
  </si>
  <si>
    <t>BACKGROUND: The activity of cerebrospinal fluid (CSF) beta-site APP cleaving enzyme (BACE) is a potential diagnostic biomarker for Alzheimer disease (AD). METHODS: A total of 340 non-Hispanic Caucasian participants from the Alzheimer's Disease Neuroimaging Initiative cohort (ADNI) database were included in this study with quality-controlled CSF BACE and genotype data. Association of CSF BACE with the genetic variants of single nucleotide polymorphisms (SNPs) was assessed using PLINK under the additive genetic model. The P values of all SNPs for CSF BACE were adjusted for multiple comparisons. RESULTS: One SNP (rs1481950) in the ATP6V1H gene reached genome-wide significance for associations with CSF BACE (P = 4.88 x 10(- 9)). The minor allele (G) of rs1481950 was associated with higher CSF BACE activity. Although seven SNPs in SNX31, RORA, CDH23, RGS20, LRRC4C, MAPK6PS1 and LOC105378355 did not reach genome-wide significance (P &lt; 10(- 8)), they were identified as suggestive loci (P &lt; 10(- 5)). CONCLUSION: This study identified rs1481950 within ATP6V1H influencing human CSF BACE activity, which indicated that ATP6V1H gene may play some roles in the pathogenesis of neurodegenerative diseases such as AD.</t>
  </si>
  <si>
    <t>BACKGROUND: The dominant hypothesis about the pathogenesis of Alzheimer's disease (AD) is the "amyloid cascade" concept and modulating the expression of proteins involved in the metabolism of amyloid-beta (Abeta) is proposed as an effective strategy for the prevention and therapy of AD. Recently, we found that an antibiotic ceftriaxone (CEF), which possesses neuroprotective activity, reduced cognitive deficits and neurodegenerative changes in OXYS rats, a model of sporadic AD. The molecular mechanisms of this effect are not completely clear, we suggested that the drug might serve as the regulator of the expression of the genes involved in the metabolism of Abeta and the pathogenesis of AD. The study was aimed to determine the effects of CEF on mRNA levels of Bace1 (encoding beta-secretase BACE1 involved in Abeta production), Mme, Ide, Ece1, Ace2 (encoding enzymes involved in Abeta degradation), Epo (encoding erythropoietin related to endothelial function and clearance of Abeta across the blood brain barrier) in the frontal cortex, hippocampus, striatum, hypothalamus, and amygdala of OXYS and Wistar (control strain) male rats. Starting from the age of 14 weeks, animals received CEF (100 mg/kg/day, i.p., 36 days) or saline. mRNA levels were evaluated with RT-qPCR method. Biochemical parameters of plasma were measured for control of system effects of the treatment. RESULTS: To better understand strain variations studied here, we compared the gene expression between untreated OXYS and Wistar rats. This comparison showed a significant decrease in mRNA levels of Ace2 in the frontal cortex and hypothalamus, and of Actb in the amygdala of untreated OXYS rats. Analysis of potential effects of CEF revealed its novel targets. In the compound-treated OXYS cohort, CEF diminished mRNA levels of Bace1 and Ace2 in the hypothalamus, and Aktb in the frontal cortex. Furthermore, CEF augmented Mme, Ide, and Epo mRNA levels in the amygdala as well as the levels of Ece1 and Aktb in the striatum. Finally, CEF also attenuated the activity of ALT and AST in plasma of OXYS rats. CONCLUSION: Those findings disclosed novel targets for CEF action that might be involved into neuroprotective mechanisms at early, pre-plaque stages of AD-like pathology development.</t>
  </si>
  <si>
    <t>The beta-site amyloid precursor protein-cleaving enzyme 1 (BACE1) initiates the production of amyloid-beta peptide (Abeta), which is central to the pathogenesis of Alzheimer's disease (AD). Changes in brain cholesterol homeostasis have been suggested to affect Abeta metabolism. Cholesterol homeostasis is maintained in the brain by apolipoprotein E (apoE). The apoE4 isoform constitutes the major risk factor for AD. Here, we investigated the effect of apoE forms on Abeta generation and on BACE1 levels. We also examined the potential involvement in these processes of cholesterol transporters ABCG1 and ABCG4 or the lipoprotein receptor SR-BI, which are implicated in cholesterol efflux to apoE. It was found that reconstituted lipoprotein-associated apoE isoforms promoted the increase of Abeta production and oligomerization and of BACE1 levels in human neuroblastoma SK-N-SH cells, with an apoE4 &gt;/= apoE3 &gt; apoE2 potency rank order. Progressive carboxyl-terminal apoE4 deletions between residues 230-299 decreased the protein's ability to increase BACE1, while further truncations up to residue 166 prevented apoE4 from increasing BACE1 and Abeta levels in SK-N-SH and primary mouse neuronal cells. ABCG1, but not ABCG4 or SR-BI, moderately increased Abeta production and BACE1 levels in SK-N-SH cells. All apoE forms affected Abeta production/oligomerization and BACE1 levels in a pattern that did not follow that of their capacity to promote ABCG1, ABCG4 or SR-BI-mediated cholesterol efflux. Overall, our data indicate that apoE-containing lipoprotein particles can have a direct effect on BACE1 levels and Abeta secretion and possibly contribute to AD pathogenetic processes, independently of their capacity to promote cholesterol efflux.</t>
  </si>
  <si>
    <t>beta-amyloid protein (Abeta) plays a central role in the pathogenesis of Alzheimer disease (AD). Abeta is generated from sequential cleavage of amyloid precursor protein (APP) by beta-site APP-cleaving enzyme 1 (BACE1) and the gamma-secretase complex. Although activation of some protein kinase C (PKC) isoforms such as PKCalpha and epsilon has been shown to regulate nonamyloidogenic pathways and Abeta degradation, it is unclear whether other PKC isoforms are involved in APP processing/AD pathogenesis. In this study, we report that increased PKCdelta levels correlate with BACE1 expression in the AD brain. PKCdelta knockdown reduces BACE1 expression, BACE1-mediated APP processing, and Abeta production. Conversely, overexpression of PKCdelta increases BACE1 expression and Abeta generation. Importantly, inhibition of PKCdelta by rottlerin markedly reduces BACE1 expression, Abeta levels, and neuritic plaque formation and rescues cognitive deficits in an APP Swedish mutations K594N/M595L/presenilin-1 with an exon 9 deletion-transgenic AD mouse model. Our study indicates that PKCdelta plays an important role in aggravating AD pathogenesis, and PKCdelta may be a potential target in AD therapeutics.</t>
  </si>
  <si>
    <t>Accumulation of Abeta peptides is a hallmark of Alzheimer's disease (AD) and is considered a causal factor in the pathogenesis of AD. beta-Secretase (BACE1) is a key enzyme responsible for producing Abeta peptides, and thus agents that inhibit BACE1 should be beneficial for disease-modifying treatment of AD. Here we describe the discovery and optimization of novel oxazine-based BACE1 inhibitors by lowering amidine basicity with the incorporation of a double bond to improve brain penetration. Starting from a 1,3-dihydrooxazine lead 6 identified by a hit-to-lead SAR following HTS, we adopted a p Ka lowering strategy to reduce the P-gp efflux and the high hERG potential leading to the discovery of 15 that produced significant Abeta reduction with long duration in pharmacodynamic models and exhibited wide safety margins in cardiovascular safety models. This compound improved the brain-to-plasma ratio relative to 6 by reducing P-gp recognition, which was demonstrated by a P-gp knockout mouse model.</t>
  </si>
  <si>
    <t>To explore the chemical diversity of metabolites from endophytic fungi, the strain Phomopsis sp. TJ507A, isolated from the medicinal plant Phyllanthus glaucus, was investigated. A 2,3- seco-protoilludane-type sesquiterpenoid (1), eight protoilludane-type sesquiterpenoids (2-9), four illudalane-type sesquiterpenoids (10a/10b, 11, and 12), and a botryane-type sesquiterpenoid (13) in addition to seven known sesquiterpenoids (14-20) were identified from the liquid culture of the fungus. Structures of the isolated compounds, including their absolute configurations, were elucidated based on extensive spectroscopic analyses, a modified Mosher analysis, electronic circular dichroism (ECD) calculations, and [Rh2(OCOCF3)4]-induced ECD spectra as well as X-ray crystallographic analyses. Compound 1 represents the first example of a naturally occurring sesquiterpenoid containing the unusual 2,3- seco-protoilludane scaffold. Compounds 1 ( p &lt; 0.001); 2-6, 15, and 18 ( p &lt; 0.01); and 7, 9, and 20 ( p &lt; 0.05) displayed beta-site amyloid precursor protein cleaving enzyme 1 (BACE1) inhibitory activities ranging from 19.4% to 43.8% at the concentration of 40 muM. LY2811376 was used as the positive control with an inhibitory activity of 38.6% ( p &lt; 0.01). Furthermore, none of these compounds showed obvious hepatotoxicity at concentration of 40 muM.</t>
  </si>
  <si>
    <t>beta-Secretase (BACE1) has an essential role in the production of amyloid beta peptides that accumulate in patients with Alzheimer's disease (AD). Thus, inhibition of BACE1 is considered to be a disease-modifying approach for the treatment of AD. Our hit-to-lead efforts led to a cellular potent 1,3-dihydro-oxazine 6, which however inhibited hERG and showed high P-gp efflux. The close analogue of 5-fluoro-oxazine 8 reduced P-gp efflux; further introduction of electron withdrawing groups at the 6-position improved potency and also mitigated P-gp efflux and hERG inhibition. Changing to a pyrazine followed by optimization of substituents on both the oxazine and the pyrazine culminated in 24 with robust Abeta reduction in vivo at low doses as well as reduced CYP2D6 inhibition. On the basis of the X-ray analysis and the QM calculation of given dihydro-oxazines, we reasoned that the substituents at the 6-position as well as the 5-fluorine on the oxazine would stabilize a bioactive conformation to increase potency.</t>
  </si>
  <si>
    <t>BACKGROUND: Cognitive dysfunction is reported to be a major cause of morbidity in chronic kidney disease (CKD). The senile plaques (SPs) in the brain are one of the most pathophysiological characteristics of cognitive dysfunction and its major constituent amyloid beta (Abeta) released from amyloid precursor protein (APP) by beta (BACE1) and gamma (presenilin 1) secretases . Platelets contain more than 95% of the circulating APP and implicate as a candidate biomarker for cognitive decline. Recombinant human erythropoietin (rHuEPO) is a standard therapy for anemia in CKD and also acts as a neuroprotective agent. The aim of the study is to determine the impact of rHuEPO therapy on platelet APP processing in CKD with Cognitive Dysfunction. METHODS: A total of 60 subjects comprising of 30 CKD without cognitive dysfunction and 30 CKD with cognitive dysfunction based on neuropsychological assessment. APP, BACE1, Presenilin 1, ADAM 10 (alpha secretase) and Abeta expressions in platelets were determined by western blotting and lipid peroxidation (LPO) in platelet rich plasma (PRP) was done by spectrophotometrically. The parameters were statistically compared with Alzheimer's disease (AD), Normocytic normochromic anemic and healthy subjects. RESULTS: Significantly (p&lt;0.05) decreased APP, ADAM 10 while increased BACE1, Presenilin 1, Abeta and LPO were observed in CKD with cognitive dysfunction like AD subjects compared to other groups. The parameters were reassessed in CKD with cognitive dysfunction subjects after rHuEPO (100 IU/ kg, weekly twice, 6 months) therapy. All the parameters were retrieved significantly (p&lt;0.05) along with improved neuropsychological tests scoring after rHuEPO therapy. CONCLUSIONS: This study demonstrated that rHuEPO is an effective neuroprotective agent in the context of CKD associated cognitive dysfunction and proved its clinical usefulness.</t>
  </si>
  <si>
    <t>BACKGROUND: Alzheimer's disease is characterized by the deposition of amyloid-beta (Abeta) plaques in the brain. Abeta is produced from the sequential cleavage of amyloid precursor protein by beta-site amyloid precursor protein-cleaving enzyme 1 (BACE-1) followed by gamma-secretase. Verubecestat is an oral BACE-1 inhibitor that reduces the Abeta level in the cerebrospinal fluid of patients with Alzheimer's disease. METHODS: We conducted a randomized, double-blind, placebo-controlled, 78-week trial to evaluate verubecestat at doses of 12 mg and 40 mg per day, as compared with placebo, in patients who had a clinical diagnosis of mild-to-moderate Alzheimer's disease. The coprimary outcomes were the change from baseline to week 78 in the score on the cognitive subscale of the Alzheimer's Disease Assessment Scale (ADAS-cog; scores range from 0 to 70, with higher scores indicating worse dementia) and in the score on the Alzheimer's Disease Cooperative Study Activities of Daily Living Inventory scale (ADCS-ADL; scores range from 0 to 78, with lower scores indicating worse function). RESULTS: A total of 1958 patients underwent randomization; 653 were randomly assigned to receive verubecestat at a dose of 12 mg per day (the 12-mg group), 652 to receive verubecestat at a dose of 40 mg per day (the 40-mg group), and 653 to receive matching placebo. The trial was terminated early for futility 50 months after onset, which was within 5 months before its scheduled completion, and after enrollment of the planned 1958 patients was complete. The estimated mean change from baseline to week 78 in the ADAS-cog score was 7.9 in the 12-mg group, 8.0 in the 40-mg group, and 7.7 in the placebo group (P=0.63 for the comparison between the 12-mg group and the placebo group and P=0.46 for the comparison between the 40-mg group and the placebo group). The estimated mean change from baseline to week 78 in the ADCS-ADL score was -8.4 in the 12-mg group, -8.2 in the 40-mg group, and -8.9 in the placebo group (P=0.49 for the comparison between the 12-mg group and the placebo group and P=0.32 for the comparison between the 40-mg group and the placebo group). Adverse events, including rash, falls and injuries, sleep disturbance, suicidal ideation, weight loss, and hair-color change, were more common in the verubecestat groups than in the placebo group. CONCLUSIONS: Verubecestat did not reduce cognitive or functional decline in patients with mild-to-moderate Alzheimer's disease and was associated with treatment-related adverse events. (Funded by Merck; ClinicalTrials.gov number, NCT01739348 .).</t>
  </si>
  <si>
    <t>The cell surface proteome is dynamic and has fundamental roles in cell signaling. Many surface membrane proteins are proteolytically released into a cell's secretome, where they can have additional functions in cell-cell-communication. Yet, it remains challenging to determine the surface proteome and to compare it to the cell secretome, under serum-containing cell culture conditions. Here, we set up and evaluated the 'surface-spanning protein enrichment with click sugars' (SUSPECS) method for cell surface membrane glycoprotein biotinylation, enrichment and label-free quantitative mass spectrometry. SUSPECS is based on click chemistry-mediated labeling of glycoproteins, is compatible with labeling of living cells and can be combined with secretome analyses in the same experiment. Immunofluorescence-based confocal microscopy demonstrated that SUSPECS selectively labeled cell surface proteins. Nearly 700 transmembrane glycoproteins were consistently identified at the surface of primary neurons. To demonstrate the utility of SUSPECS, we applied it to the protease BACE1, which is a key drug target in Alzheimer's disease. Pharmacological BACE1-inhibition selectively remodeled the neuronal surface glycoproteome, resulting in up to 7-fold increased abundance of the BACE1 substrates APP, APLP1, SEZ6, SEZ6L, CNTN2, and CHL1, whereas other substrates were not or only mildly affected. Interestingly, protein changes at the cell surface only partly correlated with changes in the secretome. Several altered proteins were validated by immunoblots in neurons and mouse brains. Apparent nonsubstrates, such as TSPAN6, were also increased, indicating that BACE1-inhibition may lead to unexpected secondary effects. In summary, SUSPECS is broadly useful for determination of the surface glycoproteome and its correlation with the secretome.</t>
  </si>
  <si>
    <t>Alzheimer's disease (AD) is multifactorial with unclear etiopathology. Due to the complexity of AD, many attempted single therapy treatments, like Abeta immunization, have generally failed. Therefore, there is a need for drugs with multiple benefits. Naturally occurring phytochemicals with neuroprotective, anti-amyloidogenic, antioxidative, and anti-inflammatory properties could be a possible way out. In this study, the effect of Moringa oleifera (MO), a naturally occurring plant with high antioxidative, anti-inflammatory, and neuroprotective effects, was evaluated on hyperhomocysteinemia (HHcy) induced AD-like pathology in rats. Homocysteine (Hcy) injection for 14 days was used to induce AD-like pathology. Simultaneous MO extract gavage followed the injection as a preventive treatment or, after injection completion, MO gavage was performed for another 14 days as a curative treatment. MO was found to not only prevent but also rescue the oxidative stress and cognitive impairments induced by Hcy treatment. Moreover, MO recovered the decreased synaptic proteins PSD93, PSD95, Synapsin 1 and Synaptophysin, and improved neurodegeneration. Interestingly, MO decreased the Hyc-induced tau hyperphosphorylation at different sites including S-199, T-231, S-396, and S-404, and at the same time decreased Abeta production through downregulation of BACE1. These effects in HHcy rats were accompanied by a decrease in calpain activity under MO treatment, supporting that calpain activation might be involved in AD pathogenesis in HHcy rats. Taken together, our data, for the first time, provided evidence that MO alleviates tau hyperphosphorylation and Abeta pathology in a HHcy AD rat model. This and previous other studies support MO as a good candidate for, and could provide new insights into, the treatment of AD and other tauopathies.</t>
  </si>
  <si>
    <t>OBJECTIVE: beta-secretase/beta-site amyloid precursor protein (APP)-cleaving enzyme 1 (BACE1) is a key enzyme involved in Alzheimer's disease that has recently been implicated in insulin-independent glucose uptake in myotubes. However, it is presently unknown whether BACE1 and the product of its activity, soluble APPbeta (sAPPbeta), contribute to lipid-induced inflammation and insulin resistance in skeletal muscle cells. MATERIALS/METHODS: Studies were conducted in mouse C2C12 myotubes, skeletal muscle from Bace1(-/-)mice and mice treated with sAPPbeta and adipose tissue and plasma from obese and type 2 diabetic patients. RESULTS: We show that BACE1 inhibition or knockdown attenuates palmitate-induced endoplasmic reticulum (ER) stress, inflammation, and insulin resistance and prevents the reduction in Peroxisome Proliferator-Activated Receptor gamma Co-activator 1alpha (PGC-1alpha) and fatty acid oxidation caused by palmitate in myotubes. The effects of palmitate on ER stress, inflammation, insulin resistance, PGC-1alpha down-regulation, and fatty acid oxidation were mimicked by soluble APPbeta in vitro. BACE1 expression was increased in subcutaneous adipose tissue of obese and type 2 diabetic patients and this was accompanied by a decrease in PGC-1alpha mRNA levels and by an increase in sAPPbeta plasma levels of obese type 2 diabetic patients compared to obese non-diabetic subjects. Acute sAPPbeta administration to mice reduced PGC-1alpha levels and increased inflammation in skeletal muscle and decreased insulin sensitivity. CONCLUSIONS: Collectively, these findings indicate that the BACE1 product sAPPbeta is a key determinant in ER stress, inflammation and insulin resistance in skeletal muscle and gluconeogenesis in liver.</t>
  </si>
  <si>
    <t>BACKGROUND: Alzheimer's disease (AD) is a devastating neurodegenerative disorder bearing multiple pathological hallmarks suggestive of complex cellular/molecular interplay during pathogenesis. Transgenic mice and nonhuman primates are used as disease models for mechanistic and translational research into AD; the extent to which these animal models recapitulate AD-type neuropathology is an issue of importance. Putative C-terminal fragments from sortilin, a member of the vacuolar protein sorting 10 protein (Vps10p) family, have recently been shown to deposit in the neuritic beta-amyloid (Abeta) plaques in the human brain. METHODS: We set out to explore if extracellular sortilin neuropathology exists in AD-related transgenic mice and nonhuman primates. Brains from different transgenic strains and ages developed overt cerebral Abeta deposition, including the beta-amyloid precursor protein and presenilin 1 double-transgenic (APP/PS1) mice at ~ 14 months of age, the five familial Alzheimer's disease mutations transgenic (5xFAD) mice at ~ 8 months, the triple-transgenic Alzheimer's disease (3xTg-AD) mice at ~ 22 months, and aged monkeys (Macaca mulatta and Macaca fascicularis) were examined. Brain samples from young transgenic mice, middle-aged/aged monkeys, and AD humans were used as negative and positive pathological controls. RESULTS: The C-terminal sortilin antibody, which labeled senile plaques in the AD human cerebral sections, did not display extracellular immunolabeling in the transgenic mouse or aged monkey brain sections with Abeta deposition. In Western blot analysis, sortilin fragments ~ 15 kDa were not detectable in transgenic mouse cortical lysates, but they occurred in control AD lysates. CONCLUSIONS: In reference to their human brain counterparts, neuritic plaques seen in transgenic AD model mouse brains represent an incomplete form of this AD pathological hallmark. The species difference in neuritic plaque constituents also indicates more complex secondary proteopathies in the human brain relative to rodents and nonhuman primates during aging and in AD.</t>
  </si>
  <si>
    <t>The accumulation of amyloid-beta (Abeta) and oxidative stress damage in the brain are recognized as early features of Alzheimer's disease (AD). The cocaine- and amphetamine-regulated transcript (CART) peptide may possibly play an antioxidative role in neurons. The aim of this study was to investigate the potential antioxidant mechanism of CART peptide in a rat model of AD. We microinjected of Abeta1-42 (2mul/4mug/hemisphere) into rat hippocampus to set a rat model of AD. A pre-microinjection of CART peptide (1mul/0.02mug/hemisphere) into rat hippocampus was administered for five consecutive days before Abeta1-42 treatment. We found that Abeta1-42 microinjection led to reduction of endogenous CART level in rat hippocampus. CART pretreatment improved the spatial memory and locomotor ability of AD rats. CART peptide decreased the Abeta1-42 and Abeta production-associated enzyme BACE1 levels. Moreover, CART peptide attenuated the oxidative stress damage with a concrete manifestation of increased MDA as well as decreased T-SOD, GSH and ATP levels in the hippocampus of Abeta1-42-treated rat, which may be causatively implicated the activating of Nrf2/HO-1 signaling pathway. Furthermore, CART peptide attenuated neuronal apoptosis with decreased Bax, caspase-9 and caspase-3 levels and increased Bcl-2 level in rat hippocampus. Our results therefore indicate that CART peptide could serve as an antioxidant in early therapy for AD.</t>
  </si>
  <si>
    <t>SCOPE: Se-methylselenocysteine (SMC) is a major selenocompound in selenium (Se)-enriched plants. Se is vital for proper brain function, and Se-deficient is considered to be related with cognitive impairment and Alzheimer's disease (AD). The potential of SMC in intervening cognitive deficits and neuropathology of triple transgenic AD (3 x Tg-AD) mice is evaluated for the first time. METHODS AND RESULTS: AD mice are treated with SMC (0.75 mg kg(-1) BW per day) in their drinking water for 10 months. Results reveal that SMC 1) reduces oxidative stress and neuro-inflammation; 2) modulates the distribution and levels of several metal ions; 3) decreases amyloid-beta peptide (Abeta) generation by inhibiting the expression of its precursor protein APP and beta-secretase (BACE1); and 4) attenuates tau hyperphosphorylation and neurofibrillary tangles (NFT) formation via promoting protein phosphatase 2A (PP2A) activity, thereby preserving synaptic proteins and neuron activities and finally improving spatial learning and memory deficits in AD model mice. The authors suggest that the inhibitory effect of SMC on MEK/ERK activation may play a critical role in intervening AD progression. CONCLUSIONS: These results reveal that SMC is powerful in ameliorating AD-related neuropathology and cognitive deficits via modulating oxidative stress, metal homeostasis, and extracellular signal-regulated kinase (ERK) activation.</t>
  </si>
  <si>
    <t>Kainic acid (KA) was recently identified as an epileptogenic and neuroexcitotoxic agent that is responsible for inducing learning and memory deficits in various neurodegenerative diseases, such as Alzheimer's disease (AD). However, the mechanism by which KA acts upon AD remains unclear. To this end, we presently investigated the roles of KA in processing amyloid-beta protein precursor (AbetaPP) and amyloid-beta protein (Abeta) loads during the course of AD development and progression. Specifically, KA treatment clearly caused the upregulation of tumor necrosis factor alpha (TNF-alpha) via activation of the PI3-K/AKT, ERK1/2, and p65 pathways in glial cells. TNF-alpha secreted from glial cells was then found to be responsible for stimulating the expression of BACE-1 and PS1/2, which resulted in the production and deposition of Abeta in neurons. Finally, the accumulation and aggregation of Abeta lead to the cognitive decline of APP23 mice. These results indicate that KA accelerates the progression of AD by inducing the crosstalk between glial cells and neurons.</t>
  </si>
  <si>
    <t>BACKGROUND/AIMS: The utility of beta-site amyloid-beta precursor protein (AbetaPP) cleaving enzyme 1 (BACE1) activity and soluble AbetaPP beta (sAbetaPPbeta) levels in cerebrospinal fluid (CSF) in detecting Alzheimer's disease (AD) is still elusive. METHODS: BACE1 activity and sAbetaPPbeta concentration were measured in patients with AD dementia (n = 56) and mild cognitive impairment (MCI) due to AD (n = 76) with abnormal routine AD CSF markers, in patients with MCI with normal CSF markers (n = 39), and in controls without preclinical AD (n = 48). In a subsample with available 18F-fluorodeoxyglucose positron emission tomography (FDG PET) data, ordinal regression models were employed to compare the contribution of BACE1 and sAbetaPPbeta to correct diagnostic classification to that of FDG PET. RESULTS: BACE1 activity was significantly higher in patients with MCI due to AD compared to both controls and patients with MCI with normal CSF markers. sAbetaPPbeta did not differ between any of the studied groups. Interestingly, BACE1 activity was not found to be inferior to FDG PET as predictive covariate in differentiating between the diagnostic groups. CONCLUSIONS: Further studies using biomarker-underpinned diagnoses are warranted to shed more light on the potential diagnostic utility of BACE1 activity as AD biomarker candidate in MCI.</t>
  </si>
  <si>
    <t>Alzheimer's disease (AD), the most common form of dementia, is a multifactorial neurodegenerative disease. The target enzymes inhibition including cholinesterase, beta-secretase, monoamine oxidase and inhibition of amyloid-beta aggregation as well as oxidative stress and metal chelation play an important role in the pathogenesis of AD. Chroman-4-one scaffold with benzo-gamma-pyrone network is a privileged structure in organic synthesis and drug design. A large number of research has been carried out on modified naturally occurring chromanone scaffolds and/or synthesized new analogues, to obtain effective drugs for AD management. The present review summarizes aspects related to the multi-target-directed ligands (MTDLs) strategy in enzyme targets modulation performed with natural and synthesized chroman-4-one-based structures to look at their potential in the management of multifactorial Alzheimer's disease.</t>
  </si>
  <si>
    <t>beta-site amyloid precursor protein cleaving enzyme 1 (BACE1) is a key enzyme to cleave the amyloid precursor protein to develop Alzheimer's disease (AD). Reducing BACE1 expression in central neuron through RNA interference technology shows great promise to overcome AD. However, to obtain an efficient and neurons-specific delivery of siRNA against BACE1 through systemic administration remains challenging. Here, we design and prepare siRNA nano-carriers based on PEGylated poly(2-(N,N-dimethylamino) ethyl methacrylate) (PEG-PDMAEMA) modified with both the CGN peptide for blood-brain barrier (BBB) penetration and the Tet1 peptide for neuron-specific binding. The nanocomplexes CT/siRNA, composed of CGN-PEG-PDMAEMA and Tet1-PEG-PDMAEMA at a weight ratio of 1:1, display a good stability in the blood and do not lead to hemolysis at N/P=10. The internalization of nanocomplexes in neuron cells relies on clathrin-mediated endocytosis and micropinocytosis, while caveolae-mediated endocytosis plays a major role in entrance of CT/siRNA into cerebral capillary endothelial cell bEnd.3. The nanocomplexes successfully escape from lysosomes and enter in the cytoplasm of the neuron cells, inducing effective gene silence (about 50% decrease in BACE1 mRNA levels) and reversing Abeta25-35 oligomer-induced synaptic injury. After caudal vein injection in mice, CT/siRNA display higher brain accumulation than unmodified nanocomplexes (brain drug targeting index=2.62), and colocalize with neurons or locate nearby. In APP/PS1 transgenic mice, the nanocomplexes significantly decrease BACE1 mRNA and the amyloid plaques, suppress phosphorylated tau protein levels, as well as promote hippocampal neurogenesis. Noticeably, administration of the nanocomplexes restores the cognitive performance of the AD transgenic mice to the level of wild-type control without significant adverse effects on myelination. Our results demonstrate the CT/siRNA nanocomplexes capable of specifically directing BACE1 siRNA to brain neurons with great potential for AD therapy.</t>
  </si>
  <si>
    <t>Hizikia fusiformis (Harvey) Okamura is a brown seaweed widely used in Korea and Japan, and it contains different therapeutically active constituents. In the present study, we investigated the activities of glycyrrhizin isolated from H. fusiformis, including its metabolites, 18alpha- and 18beta-glycyrrhetinic acid against Alzheimer's disease (AD) via acetyl and butyrylcholinesterase and beta-site amyloid precursor protein cleaving enzyme 1 (BACE1) inhibition. Among these three compounds, 18beta-glycyrrhetinic acid (IC50 = 8.93 +/- 0.69 microM) demonstrated two fold potent activity against BACE1 compared to the positive control, quercetin (IC50 = 20.18 +/- 0.79 microM). Additionally, glycyrrhizin with an IC50 value of 20.12 +/- 1.87 microM showed similarity to quercetin, while 18alpha-glycyrrhetinic acid showed moderate activity (IC50 = 104.35 +/- 2.84 microM). A kinetic study revealed that glycyrrhizin and 18beta-glycyrrhetinic acid were non-competitive and competitive inhibitiors of BACE1, demonstrated via K i values of 16.92 and 10.91 microM, respectively. Molecular docking simulation studies evidently revealed strong binding energy of these compounds for BACE1, indicating their high affinity and capacity for tighter binding to the active site of the enzyme. These data suggest that glycyrrhizin isolated from the edible seaweed, H. fusiformis and its metabolite, 18beta-glycyrrhetinic acid demonstrated selective inhibitory activity against BACE1 to alleviate AD.</t>
  </si>
  <si>
    <t>BACE1, a key protein involved in Alzheimer's progression, initiates Abeta42 generation that induce senile plaques in brain. However, the role of chaperone synergy or antagonism on BACE1-mediated amyloid processing is unknown. We have discovered that BACE1 as well as Abeta42 are antagonistically controlled by ER chaperone ORP150 and cellular chaperone CHIP. We have shown ORP150 as a chaperone interacts with and stabilizes BACE1 at post-translational level. Furthermore, ORP150 enhances BACE1-mediated amyloid processing thus masking CHIP-mediated BACE1 degradation. Conversely, siORP150 reversed the chaperone function of ORP150 resulting in BACE1 degradation. ORP150 and CHIP demonstrate antagonism under normal and stress conditions wherein they inversely regulate each other thus affecting BACE1 level. In conclusion, we have uncovered for the first time a phenomenon of chaperone antagonism on BACE1-mediated Abeta42 generation. Future strategy would require both suppression of ORP150 as well as activation of E3-ligase activity of CHIP that might prevent Abeta42 in Alzheimer's disease.</t>
  </si>
  <si>
    <t>Alzheimer's disease (AD) is an irreversible neurodegenerative brain disorder with complex pathogenesis. Emerging evidence indicates that there is a tight relationship between mitochondrial dysfunction and beta-amyloid (Abeta) formation. 2,3,5,4'-Tetrahydroxystilbene-2-O-beta-D-glucoside (TSG) is one of the main active components extracted from Polygonum multiflorum. The purpose of the present study was to investigate the effects of TSG on Abeta production and neurotrophins in the brains of rats by using a mitochondrial dysfunction rat model induced by sodium azide (NaN3), an inhibitor of mitochondrial cytochrome c oxidase (COX). NaN3 was administered to rats by continuous subcutaneous infusion for 28 days via implanted osmotic minipumps to establish the animal model. TSG was intragastrically administered starting 24 h after the operation. The activity of mitochondrial COX was measured by a biochemical method. The content of Abeta 1-42 was detected by ELISA. The expression of neurotrophic factors was determined by Western blot and immunohistochemistry. The results showed that NaN3 infusion for 28 days induced a decrease in mitochondrial COX activity, an increase in Abeta 1-42 content and the expression of amyloidogenic beta-amyloid precursor protein (APP), beta-site APP cleaving enzyme 1 (BACE1) and presenilin 1 (PS1), and a decline in the expression of neurotrophins in the hippocampus of rats. Intragastrical administration of TSG elevated mitochondrial COX activity, decreased Abeta 1-42 content and the expression of APP, BACE1 and PS1, and enhanced the expression of nerve growth factor, brain-derived neurotrophic factor (BDNF) and its receptor tropomyosin-related kinase B (TrkB) in the hippocampus of NaN3-infused rats. These findings suggest that TSG may be beneficial in blocking or slowing the progression of AD by enhancing mitochondrial function, decreasing Abeta production and increasing neurotrophic factors at some extent.</t>
  </si>
  <si>
    <t>The complex pathogenesis of Alzheimer's disease (AD) requires using multi-target ligands (MTLs) for disease management. We synthesized, characterized and evaluated a series of novel triazine analogues as MTLs for AD. The biological screening results indicated that most of our compounds displayed potent inhibitory activities against beta-site APP-cleaving enzyme 1 (BACE1) using a FRET-based assay. Compounds 6c and 6m were found to possess significant BACE1 inhibitory properties with IC50 values of 0.91 (+/-0.25) microM and 0.69 (+/-0.20) microM, respectively. DPPH radical scavenging activity evaluation showed that compounds with hydroxyl and pyrrole moieties had antioxidant effects. Docking evaluations provided insight into enzyme inhibitory interactions of novel synthesized compounds with the BACE1 active site involving a critical role for Gln73 and/or Phe108 alongside of Asp32. Metal chelation tests confirmed that compound 6m is a chelator for Fe(2+), Fe(3+), Zn(2+), Cu(2+). Moreover 6m as the most potent BACE1 inhibitor did not show any toxicity against PC12 neuronal cells. These findings demonstrate the high potential of triazine scaffolds in the design of MTLs for treatment of AD.</t>
  </si>
  <si>
    <t>Alzheimer's disease (AD) is characterized by accumulation of beta-amyloid (Abeta) plaques and neurofibrillary tau tangles in the brain. beta-Site amyloid precursor protein cleaving enzyme 1 (BACE1) plays a key role in the generation of Abeta fragments via extracellular cleavage of the amyloid precursor protein (APP). We became interested in developing a BACE1 PET ligand to facilitate clinical assessment of BACE1 inhibitors and explore its potential in the profiling and selection of patients for AD trials. Using a set of PET ligand design parameters, compound 3 (PF-06684511) was rapidly identified as a lead with favorable in vitro attributes and structural handles for PET radiolabeling. Further evaluation in an LC-MS/MS "cold tracer" study in rodents revealed high specific binding to BACE1 in brain. Upon radiolabeling, [(18)F]3 demonstrated favorable brain uptake and high in vivo specificity in nonhuman primate (NHP), suggesting its potential for imaging BACE1 in humans.</t>
  </si>
  <si>
    <t>Melatonin is involved in the physiological regulation of the beta-amyloid precursor protein (betaAPP)-cleaving secretases which are responsible for generation of the neurotoxic amyloid beta (Abeta) peptide, one of the hallmarks of Alzheimer's disease (AD) pathology. In this study, we aimed to determine the underlying mechanisms of this regulation under pathological conditions. We establish that melatonin prevents Abeta42 -induced downregulation of a disintegrin and metalloproteinase domain-containing protein 10 (ADAM10) as well as upregulation of beta-site APP-cleaving enzyme 1 (BACE1) and presenilin 1 (PS1) in SH-SY5Y cell cultures. We also demonstrate that the intrinsic mechanisms of the observed effects occurred via regulation of nuclear factor kappa-light-chain-enhancer of activated B cells (NF-kappaB) and glycogen synthase kinase (GSK)-3beta as melatonin reversed Abeta42 -induced upregulation and nuclear translocation of NF-kappaBp65 as well as activation of GSK3beta via its receptor activation. Furthermore, specific blocking of the NF-kappaB and GSK3beta pathways partially abrogated the Abeta42 -induced reduction in the BACE1 and PS1 levels. In addition, GSK3beta blockage affected alpha-secretase cleavage and modulated nuclear translocation of NF-kappaB. Importantly, our study for the first time shows that peptidyl-prolyl cis-trans isomerase NIMA-interacting 1 (Pin1) is a crucial target of melatonin. The compromised levels and/or genetic variation of Pin1 are associated with age-dependent tau and Abeta pathologies and neuronal degeneration. Interestingly, melatonin alleviated the Abeta42 -induced reduction of nuclear Pin1 levels and preserved the functional integrity of this isomerase. Our findings illustrate that melatonin attenuates Abeta42 -induced alterations of betaAPP-cleaving secretases possibly via the Pin1/GSK3beta/NF-kappaB pathway.</t>
  </si>
  <si>
    <t>The present study was designed to determine the effects of senescence and angiotensin II (Ang II) on expression and processing of amyloid precursor protein (APP) in human brain microvascular endothelial cells (BMECs). Senescence caused a decrease in APP expression thereby resulting in reduced secretion of soluble APPalpha (sAPPalpha). In contrast, beta-site APP cleaving enzyme (BACE1) expression and production of amyloid beta (Abeta)40 were increased in senescent endothelium. Importantly, in senescent human BMECs, treatment with BACE1 inhibitor IV inhibited Abeta generation and increased sAPPalpha production by enhancing a disintegrin and metalloprotease (ADAM)10 expression. Furthermore, Ang II impaired expression of ADAM10 and significantly reduced generation of sAPPalpha in senescent human BMECs. This inhibitory effect of Ang II was prevented by treatment with BACE1 inhibitor IV. Our results suggest that impairment of alpha-processing and shift to amyloidogenic pathway of APP contribute to endothelial dysfunction induced by senescence. Loss of sAPPalpha in senescent cells treated with Ang II exacerbates detrimental effects of senescence on APP processing. Notably, inhibition of BACE1 has beneficial effects on senescence induced endothelial dysfunction. Reported findings may help to explain contributions of senescent cerebral microvascular endothelium to development of cerebral amyloid angiopathy and Alzheimer's disease (AD) pathology.</t>
  </si>
  <si>
    <t>Alzheimer's disease (AD) is a progressive neurodegenerative disorder that is pathologically characterized by the deposition of beta-amyloid (betaA) peptides in senile plaques and neurofibrillary tangles in the brain. Flavonoids have recently been used to prevent and treat a variety of neurodegenerative diseases, but little is known about bioflavonoids. In this study, we evaluate whether a biflavonoid fraction (BF) exerts neuroprotective effects on an aged triple transgenic mouse mode of AD (3xTg-AD). Then, 21-24-month-old 3xTg AD mice were i.p. injected with 25mg/kg of a BF from Garcinia madruno composed of morelloflavone (65%), volkensiflavone (12%), GB 2a (11%), fukugiside (6%) and amentoflavone (0.4%) every 48h for 3 months. The BF treatment reduced betaA deposition in different regions of the brain (the hippocampus, entorhinal cortex and amygdala), reduced betaA1-40 and betaA1-42 levels, BACE1-mediated cleavage of APP (CTFbeta), tau pathology, astrogliosis and microgliosis in the brains of aged 3xTg-AD mice. Although the BF treatment weakly improved learning, animals treated with BF spent more time in the open arms of the elevated plus maze test and displayed greater risk assessment behavior than the control groups. In summary, the BF reverses histopathological hallmarks and reduces emotional disorders in the 3xTg-AD mouse model, suggesting that the biflavonoids from G. madruno represent a potential natural therapeutic option for AD if its bioavailability is improved.</t>
  </si>
  <si>
    <t>The APOE epsilon4 allele was originally reported to contribute to risk of Alzheimer's disease (AD) in women, yet male and female AD patient-derived data are routinely pooled. Histopathological hallmarks of AD include neurofibrillary tangles centered on hyperphosphorylated Tau and plaques composed of the beta-amyloid (Abeta) peptide that is derived by sequential secretase-mediated cleavage of the Amyloid Protein Precursor (APP). We chose to examine profiles of Abeta(1-40), Abeta(1-42), and N-truncated (i.e., p3-related) fragments in the plaque-associated fraction of autopsied cortical and corresponding hippocampal samples from donors with a diagnosis of early-onset (EOAD) and late-onset (LOAD) AD. Levels of Abeta(1-40), Abeta(1-42), and the p3 fragment-enriched pool were increased in EOAD and LOAD samples, and correlated well within -but not between- regions. Counterintuitively, these increases were similar regardless of the AD donor's APOE epsilon4 status. Focusing on the donor's sex and APOE epsilon4 status as nominal variables (i.e., omitting diagnosis from the stratification) revealed that increases in Abeta peptides were specific to female carriers of the epsilon4 allele and correlated with the proportional expression of BACE1/beta-secretase and ADAM10/alpha-secretase in the cortex and with nicastrin (gamma-secretase) expression in the hippocampus. These data preliminarily support the possibility that AD follows distinct amyloidogenic processes in males and females, and that the APOE epsilon4 allele exerts a major influence on the disease process, particularly in women. This knowledge could significantly impact the (re)interpretation of unsuccessful outcomes of clinical interventions targeting either Abeta peptides directly or the secretases implicated in APP processing.</t>
  </si>
  <si>
    <t>A modified DNA aptamer that binds BACE1, a therapeutic target involved in Alzheimer's disease has been developed. This ssXNA not only tightly binds to BACE1 but also inhibits its protease activity in vitro in the same range as a previously described unmodified aptamer. We report the in vitro selection of functional oligonucleotides incorporating two nucleobase modifications: 5-chlorouracil and 7-deazaadenine. The nucleoside analogue 5-chloro-2'-deoxyuridine has already been explored as a replacement for thymidine in a chemically modified genome of a bacterium. Thus, 5-chlorouracil modification is a good candidate to support genetic transfer in vivo as well as functional activity.</t>
  </si>
  <si>
    <t>BACE1 is the rate-limiting protease in the production of synaptotoxic beta-amyloid (Abeta) species and hence one of the prime drug targets for potential therapy of Alzheimer's disease (AD). However, so far pharmacological BACE1 inhibition failed to rescue the cognitive decline in mild-to-moderate AD patients, which indicates that treatment at the symptomatic stage might be too late. In the current study, chronic in vivo two-photon microscopy was performed in a transgenic AD model to monitor the impact of pharmacological BACE1 inhibition on early beta-amyloid pathology. The longitudinal approach allowed to assess the kinetics of individual plaques and associated presynaptic pathology, before and throughout treatment. BACE1 inhibition could not halt but slow down progressive beta-amyloid deposition and associated synaptic pathology. Notably, the data revealed that the initial process of plaque formation, rather than the subsequent phase of gradual plaque growth, is most sensitive to BACE1 inhibition. This finding of particular susceptibility of plaque formation has profound implications to achieve optimal therapeutic efficacy for the prospective treatment of AD.</t>
  </si>
  <si>
    <t>alpha-secretase and beta-secretase are known to compete for amyloid precursor protein (APP) processing and thus play a vital role in Alzheimer's disease pathogenesis. A disintegrin and metalloproteinase 10 (ADAM10) and beta-site APP cleaving enzyme 1 (BACE1) mediate the major activities of alpha-secretase and beta-secretase in brain and share various common substrates. However, whether they function separately or together is poorly understood. Here, we show that ADAM10 and BACE1 co-localize in the neurites of mouse primary neurons. Co-immunoprecipitation and fluorescence resonance energy transfer analysis revealed that ADAM10 and BACE1 interact with each other under both endogenous and exogenous conditions. In addition, we found that ADAM10 enhances the proteolysis of neural cell adhesion molecule close homolog of L1 (CHL1) by BACE1. Further studies found that ADAM10-BACE1 interaction interfering peptide LT52 attenuates the regulation of ADAM10 on BACE1-mediated cleavage of CHL1. Our data indicate that ADAM10-BACE1 interaction regulates the proteolysis of some specific substrates and may play a potential role in brain function.</t>
  </si>
  <si>
    <t>The relative bioavailability of lanabecestat administered as 2 tablet formulations versus an oral solution was investigated. This phase 1 single-center, open-label, randomized, 3-period crossover study involved healthy male and nonfertile female subjects aged 18-55 years (NCT02039180). Subjects received a single 50-mg lanabecestat dose as solution, tablet A, or tablet B on day 1 of each crossover period; 14 of 16 subjects completed the study. Relative bioavailability based on plasma lanabecestat AUC0-infinity (area under the plasma drug concentration-time curve from zero to infinity) geometric mean ratio versus oral solution (primary variable) was: tablet A, 1.052 (90% confidence interval [CI], 1.001-1.106); tablet B, 1.040 (0.989-1.093). These 90%CIs for geometric mean ratios are within accepted standard bioequivalence boundaries for all other pharmacokinetic (PK) parameters for both lanabecestat and metabolite (AZ13569724). All 3 formulations had similar plasma lanabecestat concentration-time profiles. Six adverse events were reported by 6 subjects (37.5%, all mild). GastroPlus modeling predicted a negligible impact of gastric pH changes on systemic PK (up to pH 7.4). Both tablet formulations fall within standard accepted bioequivalence criteria versus the oral solution. A single 50-mg lanabecestat dose was well tolerated as a solution or tablet formulation in this population.</t>
  </si>
  <si>
    <t>BACKGROUNDS: Long non-coding RNA (LncRNA) have been reported to be involved in the pathogenesis of neurodegenerative diseases, but whether it can serve as a biomarker for Alzheimer disease (AD) is not yet known. METHODS: The present study selected four specific LncRNA (17A, 51A, BACE1 and BC200) as possible AD biomarker. RT-qPCR was performed to validate the LncRNA. Receiver operating characteristic curve (ROC) and area under the ROC curve (AUC) were applied to study the potential of LncRNA as a biomarker in a population of 88 AD patients and 72 control individuals. RESULTS: We found that the plasma LncRNA BACE1 level of AD patients was significantly higher than that of healthy controls (p = 0.006). Plasma level of LncRNA 17A, 51A and BC200 did not show a significant difference between two groups (p = 0.098, p = 0.204 and p = 0.232, respectively). ROC curve analysis showed that LncRNA BACE1 was the best candidate of these LncRNA (95% CI: 0.553-0.781, p = 0.003). In addition, no correlation was found for expression of these LncRNA in both control and AD groups with age or MMSE scale (p &gt; 0.05). CONCLUSIONS: Our present study compared the plasma level of four LncRNA between AD and non-AD patients, and found that the level of the BACE1 is increased in the plasma of AD patients and have a high specificity (88%) for AD, indicating BACE1 may be a potential candidate biomarker to predict AD.</t>
  </si>
  <si>
    <t>The etiology of Alzheimer's disease (AD) is egregiously comprehended, but epidemiological studies have posited that diets rich in the saturated fatty acid palmitic acid (palmitate) are a significant risk factor. The production and accumulation of amyloid beta peptide (Abeta) is considered the core pathological molecular event in the pathogenesis of AD. The rate-limiting step in Abeta genesis from amyloid-beta precursor protein (AbetaPP) is catalyzed by the enzyme beta-site amyloid precursor protein cleaving enzyme 1 (BACE1), the expression and enzymatic activity of which is significantly up-regulated in the AD brain. In this study, we determined the molecular mechanisms that potentially underlie the palmitate-induced up-regulation in BACE1 expression and augmented Abeta production. We demonstrate that a palmitate-enriched diet and exogenous palmitate treatment evoke an increase in BACE1 expression and activity leading to enhanced Abeta genesis in the mouse brain and SH-SY5Y-APPSwe cells, respectively, through the activation of the transcription factor NF-kappaB. Chromatin immunoprecipitation (ChIP) assays and luciferase reporter assays revealed that palmitate enhances BACE1 expression by increasing the binding of NF-kappaB in the BACE1 promoter followed by an enhancement in the transactivation of the BACE1 promoter. Elucidation and delineation of upstream molecular events unveiled a critical role of the endoplasmic reticulum stress-associated transcription factor, C/EBP homologous protein (CHOP) in the palmitate-induced NF-kappaB activation, as CHOP knock-down cells and Chop(-/-) mice do not exhibit the same degree of NF-kappaB activation in response to the palmitate challenge. Our study delineates a novel CHOP-NF-kappaB signaling pathway that mediates palmitate-induced up-regulation of BACE1 expression and Abeta genesis.</t>
  </si>
  <si>
    <t>Obesity places an enormous medical and economic burden on society. The principal driver appears to be central leptin resistance with hyperleptinemia. Accordingly, a compound that reverses or prevents leptin resistance should promote weight normalisation and improve glucose homeostasis. The protease Bace1 drives beta amyloid (Abeta) production with obesity elevating hypothalamic Bace1 activity and Abeta1-42 production. Pharmacological inhibition of Bace1 reduces body weight, improves glucose homeostasis and lowers plasma leptin in diet-induced obese (DIO) mice. These actions are not apparent in ob/ob or db/db mice, indicating the requirement for functional leptin signalling. Decreasing Bace1 activity normalises hypothalamic inflammation, lowers PTP1B and SOCS3 and restores hypothalamic leptin sensitivity and pSTAT3 response in obese mice, but does not affect leptin sensitivity in lean mice. Raising central Abeta1-42 levels in the early stage of DIO increases hypothalamic basal pSTAT3 and reduces the amplitude of the leptin pSTAT3 signal without increased inflammation. Thus, elevated Abeta1-42 promotes hypothalamic leptin resistance, which is associated with diminished whole-body sensitivity to exogenous leptin and exacerbated body weight gain in high fat fed mice. These results indicate that Bace1 inhibitors, currently in clinical trials for Alzheimer's disease, may be useful agents for the treatment of obesity and associated diabetes.</t>
  </si>
  <si>
    <t>The function of integral membrane proteins is critically dependent on their naturally surrounding lipid membrane. Detergent-solubilized and purified membrane proteins are therefore often reconstituted into cell-membrane mimics and analyzed for their function with single-molecule microscopy. Expansion of this approach toward a broad range of pharmaceutically interesting drug targets and biomarkers however remains hampered by the fact that these proteins have low expression levels, and that detergent solubilization and reconstitution often cause protein conformational changes and loss of membrane-specific cofactors, which may impair protein function. To overcome this limitation, we here demonstrate how antibody-modified nanoparticles can be used to achieve affinity purification and enrichment of selected integral membrane proteins directly from cell membrane preparations. Nanoparticles were first bound to the ectodomain of beta-secretase 1 (BACE1) contained in cell-derived membrane vesicles. In a subsequent step, these were merged into a continuous supported membrane in a microfluidic channel. Through the extended nanoparticle tag, a weak ( approximately fN) hydrodynamic force could be applied, inducing directed in-membrane movement of targeted BACE1 exclusively. This enabled selective thousand-fold enrichment of the targeted membrane protein while preserving a natural lipid environment. In addition, nanoparticle-targeting also enabled simultaneous tracking analysis of each individual manipulated protein, revealing how their mobility changed when moved from one lipid environment to another. We therefore believe this approach will be particularly useful for separation in-line with single-molecule analysis, eventually opening up for membrane-protein sorting devices analogous to fluorescence-activated cell sorting.</t>
  </si>
  <si>
    <t>Alzheimer's disease (AD) is a devastating disease characterized with progressive neurodegenerative disorders in the elderly. Epidemiological and clinical studies reported that lifestyle factors could halt the progression of AD, especially physical exercise. In the present work, we investigated the effects of long-term treadmill exercise on the pathological cascades of AD in APP/PS1 mice. After exercise for 5 months, Abeta deposition was significantly ameliorated in terms of Abeta area fraction, plaque number and size. We also found that long-term treadmill exercise increased neuronal density and attenuated activation of astrocytes. However, the activation of microglia was not affected in APP/PS1 mice treated with exercise intervention. In addition, the amyloidogenic pathway of amyloid precursor protein (APP) metabolism was inhibited, with the decrease of beta-site amyloid precursor protein cleaving enzyme 1 (BACE1) and presenilin 1 (PS1). Nevertheless, the nonamyloidogenic pathway of APP metabolism was increased after exercise intervention. The expression levels of insulin-degrading enzyme (IDE) and receptor for advanced glycation end products (RAGE) also declined significantly. In conclusion, long-term treadmill exercise is neuroprotective against Abeta burdens and astrocyte activation, which contributes to the therapy for AD.</t>
  </si>
  <si>
    <t>Recently, we have demonstrated that toluidine blue O (TBO), a phenothiazine dye, shows inhibitory effects on both cholinesterases and amyloid pathology in Alzheimer's disease (AD) cellular model. In the present study, we aimed to determine the effects of TBO (in a purity of 85%) on amyloid and tau pathologies in a triple transgenic mouse model of AD (3xTg-AD). Beginning at 7.5 (mild pathology) or 13 (severe pathology) months of age, 3xTg-AD mice were treated intraperitoneally with 4mg/kg TBO or vehicle daily for 30 days. TBO treatment significantly reduced the levels of insoluble Abeta40 and Abeta42 in the hippocampi of mild and severe pathology groups compared to vehicle-treated counterparts. When the levels of full-length amyloid precursor protein (APP) and beta-site APP-cleaving enzyme 1 (BACE1) were assessed in 3xTg-AD mice at late pathological stage, no significant changes were observed after TBO treatment. Similarly, TBO did not recover hyperphosphorylation of tau at residues Thr181 and Ser202/Thr205 significantly in soluble and insoluble hippocampal fractions of 3xTg-AD mice. Taken together, the current study is the first in vivo report, to our knowledge, demonstrating that TBO mitigates amyloid pathology in 3xTg-AD mice with no apparent change on tau phosphorylation. Overall, the preliminary data presented here support the possible use of TBO as a disease-modifying drug for AD treatment.</t>
  </si>
  <si>
    <t>Alzheimer'sdisease(AD) is characterized by deposition of amyloid-beta (Abeta)plaques, neurofibrillary tangles, andneuronal loss, accompaniedbyneuroinflammation. Neuroinflammatoryprocesses are thought to contribute toAD pathophysiology. Metformin has been reported to have anti-inflammatory efficacy. However, whether metformin is responsible for the anti-neuroinflammationand neuroprotection on APPswe/PS1DeltaE9 (APP/PS1) mice remains unclear. Here we showed that metformin attenuated spatial memory deficit, neuron loss in the hippocampus and enhanced neurogenesis in APP/PS1 mice. In addition, metformin administration decreased amyloid-beta (Abeta)plaque load and chronic inflammation (activated microglia and astrocytes as well as pro-inflammatory mediators) in the hippocampus and cortex. Further study demonstrated that treatment with metformin enhanced cerebral AMPK activation. Meanwhile, metformin notably suppressed the activation of P65 NF-kappaB, mTOR and S6K, reduced Bace1 protein expression. Our data suggest that metformin can exert functional recovery of memory deficits and neuroprotective effect on APP/PS1 mice via triggering neurogenesis and anti-inflammation mediated by regulating AMPK/mTOR/S6K/Bace1 and AMPK/P65 NF-kappaB signaling pathways in the hippocampus, which may contribute to improvement in neurological deficits.</t>
  </si>
  <si>
    <t>Visualization of amyloid-beta (Abeta) pathology with PET has become an important tool for making a specific clinical diagnosis of Alzheimer disease (AD). However, the available amyloid PET radioligands, such as (11)C-Pittsburgh compound B, reflect levels of insoluble Abeta plaques but do not capture soluble and protofibrillar Abeta forms. Furthermore, the plaque load appears to be fairly static during clinical stages of AD and may not be affected by Abeta-reducing treatments. The aim of the present study was to investigate whether a novel PET radioligand based on an antibody directed toward soluble aggregates of Abeta can be used to detect changes in Abeta levels during disease progression and after treatment with a beta-secretase (BACE-1) inhibitor. Methods: One set of transgenic mice (tg-ArcSwe, a model of Abeta pathology) aged between 7 and 16 mo underwent PET with the Abeta protofibril-selective radioligand (124)I-RmAb158-scFv8D3 (where RmAb is recombinant mouse monoclonal antibody and scFv is single-chain variable fragment) to follow progression of Abeta pathology in the brain. A second set of tg-ArcSwe mice, aged 10 mo, were treated with the BACE-1 inhibitor NB-360 for 3 mo and compared with an untreated control group. A third set of tg-ArcSwe mice, also aged 10 mo, underwent PET as a baseline group. Brain tissue was isolated after PET to determine levels of Abeta by ELISA and immunohistochemistry. Results: The concentration of (124)I-RmAb158-scFv8D3, as measured in vivo with PET, increased with age and corresponded well with the ex vivo autoradiography and Abeta immunohistochemistry results. Mice treated with NB-360 showed significantly lower in vivo PET signals than untreated animals and were similar to the baseline animals. The decreased (124)I-RmAb158-scFv8D3 concentrations in NB-360-treated mice, as quantified with PET, corresponded well with the decreased Abeta levels measured in postmortem brain. Conclusion: Several treatments for AD are in phase 2 and 3 clinical trials, but the possibility of studying treatment effects in vivo on the important, nonfibrillar, forms of Abeta is limited. This study demonstrated the ability of the Abeta protofibril-selective radioligand (124)I-RmAb158-scFv8D3 to follow disease progression and detect treatment effects with PET imaging in tg-ArcSwe mice.</t>
  </si>
  <si>
    <t>Eukaryotic organisms have developed a variety of mechanisms to regulate translation post-transcriptionally, including but not limited to the use of miRNA silencing in many species. One method of post-transcriptional regulation is through miRNAs that bind to the 3' UTRs to regulate mRNA abundance and influence protein expression. Therefore, the diversity of mRNA 3' UTRs mediating miRNA binding sites influence miRNA-mediated regulation. Alternative polyadenylation, by shortening mRNA isoforms, increases the diversity of 3' UTRs; moreover, short mRNA isoforms elude miRNA-medicated repression. Because no current prediction methods for putative miRNA target sites consider whether or not 1) splicing-informed miRNA binding sites and/or 2) the use of 3' UTRs provide higher resolution or functionality, we sought to identify not only the genome-wide impact of using exons in mRNA 3' UTRs but also their functional connection to miRNA regulation and clinical outcomes in cancer. With a genome-wide expression of mRNA and miRNA quantified by 395 bladder cancer cases from The Cancer Genome Atlas (TCGA), we 1) demonstrate the diversity of 3' UTRs affecting miRNA efficiency and 2) identify a set of genes clinically associated with mRNA expression in bladder cancer. Knowledge of 3' UTR diversity will not only be a useful addition to current miRNA target prediction algorithms but also enhance the clinical utility of mRNA isoforms in the expression of mRNA in cancer. Thus, variability among cancer patient's variability in molecular signatures based on these exon usage events in 3' UTR along with miRNAs in bladder cancer may lead to better prognostic/treatment strategies for improved precision medicine.</t>
  </si>
  <si>
    <t>Sequential cleavage of the amyloid-beta protein precursor (AbetaPP) by BACE1 (beta-secretase) followed by thegamma-secretase complex, is strongly implicated in Alzheimer's disease (AD) but the initial cellular responses to these cleavage events are not fully defined. beta-secretase-mediated AbetaPP processing yields an extracellular domain (sAbetaPPbeta) and a C-terminal fragment of AbetaPP of 99 amino acids (C99). Subsequent cleavage by gamma-secretase produces amyloid-beta (Abeta) and an AbetaPP intracellular domain (AICD). A cellular screen based on the generation of AICD from an AbetaPP-Gal4 fusion protein was adapted by introducing familial AD (FAD) mutations into the AbetaPP sequence and linking the assay to Gal4-UAS driven luciferase and GFP expression, to identify responses immediately downstream of AbetaPP processing in neurons with a focus on the transcription factor Foxo3a which has been implicated in neurodegeneration. The K670N/M671L, E682K, E693G, and V717I FAD mutations and the A673T protective mutation, were introduced into the AbetaPP sequence by site directed mutagenesis. When expressed in mouse cortical neurons, AbetaPP-Gal4-UAS driven luciferase and GFP expression was substantially reduced by gamma-secretase inhibitors, lowered by beta-secretase inhibitors, and enhanced by alpha-secretase inhibitors suggesting that AICD is a product of the betagamma-secretase pathway. AbetaPP-Gal4-UAS driven GFP expression was exploited to identify individual neurons undergoing amyloidogenic AbetaPP processing, revealing increased nuclear localization of Foxo3a and enhanced Foxo3a-mediated transcription downstream of AICD production. Foxo3a translocation was not driven by AICD directly but correlated with reduced Akt phosphorylation. Collectively this suggests that betagamma-secretase-mediated AbetaPP processing couples to Foxo3a which could be an early neuronal signaling response in AD.</t>
  </si>
  <si>
    <t>Metabolic stress induced by a high-fat (HF) diet leads to cognitive dysfunction and aging. In the present study, Chinese hamster ovary cells stably transfected with amyloid precursor protein (APP) and presenilin 1 (PS1) (CHO-APP/PS1 cells) and SAMP8 mice fed with an HF diet were used to study the effects of docosahexaenoic acid (DHA)-enriched phosphatidylcholine (DHA-PC) and eicosapentaenoic acid (EPA)-enriched phosphatidylcholine (EPA-PC) on Alzheimer's disease (AD) and the possible mechanisms involved in these effects. Behavior test results indicated that DHA-PC exerted better effects than EPA-PC on improving memory and cognitive deficiency. Further analysis showed that DHA-PC and EPA-PC could significantly decrease beta-amyloid (Abeta) concentrations in CHO-APP/PS1 cells and SAMP8 mice by inhibiting APP, PS1, and BACE1 expression. Moreover, both DHA-PC and EPA-PC can increase the activities of the antioxidant index, including SOD, T-AOC, GSH, and GSH-PX, and inhibit levels of MDA, NO, and NOS. In addition, the expressions of inflammatory factors (TNF-alpha, IL-1beta) and apoptosis were significantly suppressed via improving the ratio of Bcl-2/Bax and decreasing the expression of pro-apoptosis factors. Interestingly, only DHA-PC could improve the expression of neurotrophic factors, including BDNF, synaptophysin, and growth associated protein 43. DHA-PC and EPA-PC could ameliorate memory and cognitive function of HF diet-fed SAMP8 mice via inhibiting Abeta generation, suppressing oxidative stress and apoptosis, down-regulating inflammatory response, and improving neurotrophic activity. Therefore, DHA-PC and EPA-PC may be applied as food supplements and/or functional ingredients to relieve neurodegenerative disease.</t>
  </si>
  <si>
    <t>Reticulon 3 (RTN3) is a neuronally-expressed reticulon family protein that was previously shown to negatively regulate BACE1, a protease that is required for the generation of beta-amyloid peptides (Abeta) from amyloid precursor protein. Despite biochemical and morphological evidence that supports a role of RTN3 in the formation of neuritic amyloid plaques, no systematic analyses of RTN3 mutations in patients with Alzheimer's disease (AD) have yet been reported. RTN3 were targeted sequenced in 154 sporadic early-onset and 285 late-onset AD patients. Luciferase reporter assay and kymographs were performed to analysis the expression of RNT3 and BACE1-RFP particle mobility on cells transfected with wild-type or variants RTN3 constructs. We identified heterozygous variants such as c.-8G &gt; T, c.17C &gt; A, c.42C &gt; T, and c.116C &gt; T from patients in the early-onset AD group and c.-8G &gt; T, c.17C &gt; A, from patients in the late-onset AD group. Such variants of RTN3 were not observed in control individuals. Further biochemical studies show that the RTN3 c.-8G &gt; T variant in the 5'-untranslated region appears to cause reduced expression of RTN3. The RTN3 c.116 C &gt; T variant causes a change of codon T39 to M39 (T39 M). Overexpression of RTN3 T39 M in cultured neurons led to impaired axonal transport of BACE1. The variants found in this study are likely genetic modifiers for RTN3-mediated formation of neuritic plaques in AD.</t>
  </si>
  <si>
    <t>Amyloid beta (Abeta) deposition is a hallmark of Alzheimer's disease (AD). Vascular modifications, including altered brain endothelial cell function and structural viability of the blood-brain barrier due to vascular pulsatility, are implicated in AD pathology. Pulsatility of phenomena in the cerebral vasculature are often not considered in in vitro models of the blood-brain barrier. We demonstrate, for the first time, that pulsatile stretch of brain vascular endothelial cells modulates amyloid precursor protein (APP) expression and the APP processing enzyme, beta-secretase 1, eventuating increased-Abeta generation and secretion. Concurrent modulation of intercellular adhesion molecule 1 and endothelial nitric oxide synthase (eNOS) signaling (expression and phosphorylation of eNOS) in response to pulsatile stretch indicates parallel activation of endothelial inflammatory pathways. These findings mechanistically support vascular pulsatility contributing towards cerebral Abeta levels.</t>
  </si>
  <si>
    <t>The beta-secretase beta-site APP-cleaving enzyme 1 (BACE1) is deemed a major culprit in Alzheimer's disease, but accumulating evidence indicates that there is more to the enzyme than driving the amyloidogenic processing of the amyloid precursor protein. For example, BACE1 has emerged as an important regulator of neuronal activity through proteolytic and, most unexpectedly, also through nonproteolytic interactions with several ion channels. Here, we identify and characterize the voltage-gated K(+) channel 3.4 (Kv3.4) as a new and functionally relevant interaction partner of BACE1. Kv3.4 gives rise to A-type current with fast activating and inactivating kinetics and serves to repolarize the presynaptic action potential. We found that BACE1 and Kv3.4 are highly enriched and remarkably colocalized in hippocampal mossy fibers (MFs). In BACE1(-/-) mice of either sex, Kv3.4 surface expression was significantly reduced in the hippocampus and, in synaptic fractions thereof, Kv3.4 was specifically diminished, whereas protein levels of other presynaptic K(+) channels such as KCa1.1 and KCa2.3 remained unchanged. The apparent loss of presynaptic Kv3.4 affected the strength of excitatory transmission at the MF-CA3 synapse in hippocampal slices of BACE1(-/-) mice when probed with the Kv3 channel blocker BDS-I. The effect of BACE1 on Kv3.4 expression and function should be bidirectional, as predicted from a heterologous expression system, in which BACE1 cotransfection produced a concomitant upregulation of Kv3.4 surface level and current based on a physical interaction between the two proteins. Our data show that, by targeting Kv3.4 to presynaptic sites, BACE1 endows the terminal with a powerful means to regulate the strength of transmitter release.SIGNIFICANCE STATEMENT The beta-secretase beta-site APP-cleaving enzyme 1 (BACE1) is infamous for its crucial role in the pathogenesis of Alzheimer's disease, but its physiological functions in the intact nervous system are only gradually being unveiled. Here, we extend previous work implicating BACE1 in the expression and function of voltage-gated Na(+) and K(+) channels. Specifically, we characterize voltage-gated K(+) channel 3.4 (Kv3.4), a presynaptic K(+) channel required for action potential repolarization, as a novel interaction partner of BACE1 at the mossy fiber (MF)-CA3 synapse of the hippocampus. BACE1 promotes surface expression of Kv3.4 at MF terminals, most likely by physically associating with the channel protein in a nonenzymatic fashion. We advance the BACE1-Kv3.4 interaction as a mechanism to strengthen the temporal control over transmitter release from MF terminals.</t>
  </si>
  <si>
    <t>BACKGROUND: beta-site amyloid precursor protein cleaving enzyme 1 (BACE1) is the rate-limiting enzyme in the production of amyloid beta (Abeta), the toxic peptide that accumulates in the brains of Alzheimer's disease (AD) patients. Our previous studies have shown that the clathrin adaptor Golgi-localized gamma-ear-containing ARF binding protein 3 (GGA3) plays a key role in the trafficking of BACE1 to lysosomes, where it is normally degraded. GGA3 depletion results in BACE1 stabilization both in vitro and in vivo. Moreover, levels of GGA3 are reduced and inversely related to BACE1 levels in post-mortem brains of AD patients. METHOD: In order to assess the effect of GGA3 deletion on AD-like phenotypes, we crossed GGA3 -/- mice with 5XFAD mice. BACE1-mediated processing of APP and the cell adhesion molecule L1 like protein (CHL1) was measured as well as levels of Abeta42 and amyloid burden. RESULTS: In 5XFAD mice, we found that hippocampal and cortical levels of GGA3 decreased while BACE1 levels increased with age, similar to what is observed in human AD brains. GGA3 deletion prevented age-dependent elevation of BACE1 in GGA3KO;5XFAD mice. We also found that GGA3 deletion resulted in increased hippocampal levels of Abeta42 and amyloid burden in 5XFAD mice at 12 months of age. While levels of BACE1 did not change with age and gender in GGAKO;5XFAD mice, amyloid precursor protein (APP) levels increased with age and were higher in female mice. Moreover, elevation of APP was associated with a decreased BACE1-mediated processing of CHL1 not only in 12 months old 5XFAD mice but also in human brains from subjects affected by Down syndrome, most likely due to substrate competition. CONCLUSION: This study demonstrates that GGA3 depletion is a leading candidate mechanism underlying elevation of BACE1 in AD. Furthermore, our findings suggest that BACE1 inhibition could exacerbate mechanism-based side effects in conditions associated with APP elevation (e.g. Down syndrome) owing to impairment of BACE1-mediated processing of CHL1. Therefore, therapeutic approaches aimed to restore GGA3 function and to prevent the down stream effects of its depletion (e.g. BACE1 elevation) represent an attractive alternative to BACE inhibition for the prevention/treatment of AD.</t>
  </si>
  <si>
    <t>Nonclinical assays with JNJ-54861911, a beta-secretase 1 inhibitor have indicated that at high concentrations, it may delay cardiac repolarization. A 4-way crossover thorough QT (TQT) study was performed in 64 healthy subjects with 50 and 150 mg JNJ-54861911 once daily for 7 days, placebo, and 400 mg moxifloxacin. Retrospective high-precision QT (HPQT) analysis was performed on serial elecrocardiograms extracted from first-in-human single-ascending dose (SAD) and multiple-ascending dose (MAD) studies to evaluate if early studies could detect and predict QT effect. In the TQT study, a high therapeutic 50 mg dose did not cause QT prolongation, and an effect &gt;10 milliseconds could be excluded at all postdose timepoints. QT prolongation with peak effect on placebo-corrected change from baseline QTcF of 15.5 milliseconds (90%CI, 12.9-18.1 milliseconds) was observed following a supratherapeutic dose (150 mg). No clinically relevant QT changes were observed in earlier studies. However, with SAD/MAD findings by HPQT, the slope of the exposure-response (ER) relationship in the SAD study (doses up to 150 mg) was similar to the TQT study slope, and the estimated QT effect was comparable at high plasma levels. In the MAD study, doses up to 90 mg once daily for 7 days resulted in JNJ-54861911 peak plasma concentrations (Cmax ) comparable to those in the SAD study ( approximately 750 ng/mL), but ER by HPQT failed to detect a QT effect and resulted in negative estimations. Adding a higher dose cohort (150 mg; Cmax , 1125 ng/mL) demonstrated a QT effect, with a slightly lower ER slope than the TQT study. JNJ-54861911 (up to 50 mg) did not cause QT prolongation at clinically relevant plasma concentrations in any studies. Provided sufficiently high plasma concentrations were captured, mild QT prolongation observed postdose with a supratherapeutic dose could be detected (TQT study) and estimated in SAD/MAD studies. Based on population pharmacokinetic modeling and simulation, 5 and 25 mg doses are currently considered for further phase 3 studies and are expected not to cause any relevant QT prolongation.</t>
  </si>
  <si>
    <t>Schizophrenia has long been considered as a devastating brain disorder in which both genetic and environmental factors are involved. The BACE1 gene is one of the most important susceptibility genes for this disorder. However, the changes in BACE1 expression in schizophrenic patients compared with healthy subjects have not been evaluated yet. In this case-control study, we examined BACE1 expression in a group of 50 patients with schizophrenia and 50 healthy controls. The level of BACE1 gene expression was measured using Real-Time PCR. Substantial increase in gene expression was detected in the patients compared with normal individuals (P = 0.001). Furthermore, a gender dimorphism was observed in BACE1 gene expression in the patients in a way that the male patients manifested a statistically significant higher levels of BACE1 expression (P = 0.002). BACE1 might be implicated in the pathogenesis of schizophrenia. Besides, BACE1 physiology may be gender -based at some levels. Our findings warrant an investigation of BACE1 gene in a larger number of cases and controls.</t>
  </si>
  <si>
    <t>Spirulina maxima is a blue-green micro alga that contains abundant amounts of proteins (60-70%), vitamins, chlorophyll a, and C-phycocyanin (C-PC). It has been shown to reduce oxidative stress, and prevent diabetes and non-alcoholic fatty liver disease. However, it is unclear whether Spirulina maxima 70% ethanol extract (SM70EE), chlorophyll a, and C-PC prevent Abeta1-42-induced neurotoxicity in PC12 cells. The aim of this study was to investigate whether SM70EE, chlorophyll a, and C-PC prevent Abeta1-42-induced cell death. SM70EE, chlorophyll a, and C-PC suppressed the Abeta1-42-induced increase in poly-ADP ribose polymerase-1 (PARP-1) cleavage and reduced Abeta1-42-induced decreases in glutathione and its associated factors. The level of brain-derived neurotrophic factor (BDNF), which plays a critical role in neuronal survival and neuroprotection, was increased by SM70EE, chlorophyll a, and C-PC in Abeta1-42-treated cells. SM70EE treatment decreased oxidative stress and cell death in response to Abeta1-42 treatment, while simultaneously suppressing PARP cleavage and increasing the levels of glutathione (GSH) and its associated factors. Moreover, SM70EE lowered the levels of APP and BACE1, two major factors involved in APP processing, and increased BDNF expression during Abeta1-42-induced neurotoxicity in PC12 cells. We suggest that SM70EE prevents cell death caused by Abeta1-42 -induced neurotoxicity via the activation of BDNF signaling.</t>
  </si>
  <si>
    <t>Exposure to chronic stress or elevated glucocorticoid hormone levels in adult life has been associated with cognitive deficits and an increased risk for Alzheimer's disease (AD). Since exposure to stress during early life enhances stress-responsiveness and lastingly affects cognition in adult life, we here investigated; (i) whether chronic early life stress (ELS) affects AD pathology and cognition in middle-aged APPswe/PS1dE9 mice, and (ii) whether it is still possible to rescue these late effects by briefly blocking glucocorticoid receptors (GRs) at a translationally relevant, middle age. Transgenic APPswe/PS1dE9 mice were subjected to ELS by housing dams and pups with limited nesting and bedding material from postnatal days 2-9 only. In 6- and 12-month-old offspring, this resulted in enhanced hippocampal amyloid-beta (Abeta)-40 and -42 levels, and in reduced cognitive flexibility, that correlated well with the Abeta42 levels. In parallel, CORT levels and BACE1 levels were significantly elevated. Surprisingly, blocking GRs for only 3 days at 12 months of age reduced CORT levels, reduced hippocampal Abeta40 and -42, and beta-site APP-cleaving enzyme 1 (BACE1) levels, and notably rescued the cognitive deficits in 12-month-old APPswe/PS1dE9 mice. These mouse data demonstrate that exposure to stress during the sensitive period early in life influences later amyloid pathology and cognition in genetically predisposed, mutant mice, and as such, may increase AD vulnerability. The fact that a short treatment with a GR antagonist at middle age lastingly reduced Abeta levels and rescued the cognitive deficits after ELS, highlights the therapeutic potential of this drug for reducing amyloid pathology.</t>
  </si>
  <si>
    <t>Seborrhoeic keratosis (SK) is an age-related skin disease. Amyloid precursor protein (APP) plays an important role in the pathogenesis of age-related Alzheimer's disease. The aim of this study was to elucidate the expression characteristics of APP in SK tissues (n = 50), and explore whether the production of APP is related to the onset of SK and skin ageing, including ultraviolet (UV)-induced ageing, as observed in normal skin (n = 79). The results of immunohistochemistry, Western blotting and quantitative real-time PCR showed that APP and its downstream products (i.e. amyloid-beta42) were more highly expressed in SK than in paired adjacent normal skin tissues. In contrast, the expression of its key secretase (i.e. beta-secretase1) was generally low. Furthermore, APP expression was higher in UV-exposed than non-exposed skin sites, and expression in the older age group (61-85 years) was greater than that in the younger age group (41-60 years) in SK tissues (p&lt;0.05). APP expression correlated positively with age in epidermis (p&lt;0.05), but not in dermis. These findings suggest that overexpression of APP may promote the onset of SK and is a marker of skin ageing and UV damage. Further research will elucidate whether therapeutic mitigation of increased levels of APP in the skin might delay the onset of SK and skin ageing.</t>
  </si>
  <si>
    <t>BACKGROUND Beta-secretase 1 (BACE1) is a rate-limiting enzyme in the generation of amyloid beta peptides, which are associated with Alzheimer's disease (AD). It has been reported that Schisandrin B could improve cognitive functions in animal models of AD, but the underlying mechanisms are not completely understood. MATERIAL AND METHODS In this research, in order to investigate the effects of Schisandrin B on amyloid-beta (Abeta) metabolism and its mechanisms, amyloid precursor protein (APP) and its proteolytic products were determined by enzyme-linked immunosorbent assay (ELISA), western blotting, and RT-PCR after incubation of N2a/Swe cells with Schisandrin B. RESULTS The results indicated that Schisandrin B can significantly reduce the level of secretion of Abeta40 and Abeta42 secreted in N2a/Swe cells. Additionally, there was nonsignificant change in APP level after Schisandrin B treatment. Treatment of Schisandrin B dramatically reduced the mRNA and protein expression levels of BACE1. Moreover, Schisandrin B treatment resulted in a reduction of protein level of sAPPbeta, an APP fragment cleavage by BACE1. CONCLUSIONS These results suggest that Schisandrin B inhibits the transcription and translation of BACE1, suppresses the activity of BACE1, and ultimately attenuates Abeta generation, which provides a novel mechanism for the regulation of Abeta metabolism by Schisandrin B.</t>
  </si>
  <si>
    <t>The development of a commercial manufacturing route to verubecestat (MK-8931) is described, highlights of which include the application of a continuous processing step to outcompete fast proton transfer in a Mannich-type ketimine addition, a copper-catalyzed amidation reaction, and an optimized guanidinylation procedure to form the key iminothiadiazine dioxide core.</t>
  </si>
  <si>
    <t>The aim of this study is to investigate effects and potential mechanisms of sarsasapogenin (Sar), an active component purified from Rhizoma Anemarrhenae, on high glucose-induced amyloid-beta (Abeta) peptide overproduction in HT-22 cells. HT-22 cells were divided into normal glucose; high glucose (HG); HG co-treated with low, middle, and high concentration of Sar (1, 5, 25 mumol/L); and peroxisome proliferator-activated receptor gamma (PPARgamma) agonist (10 mumol/L pioglitazone). After treatment for 24 h, protein expression of Abeta and beta-site Abeta precursor protein cleaving enzyme 1 (BACE1) and activated PPARgamma level were determined by Western blot; Abeta42 levels were also measured by using both immunofluorescence and ELISA methods. BACE1 activity and mRNA level were assessed by fluorospectrophotometry and quantitative PCR, respectively. Cell viability was assayed with a CCK-8 kit. Elevated Abeta expression and Abeta42 level were found in HG-treated HT-22 cells, accompanied by increased BACE1 protein and mRNA levels as well as enzymatic activity, which was markedly attenuated by three concentrations of Sar and pioglitazone. Moreover, HG reduced nuclear PPARgamma levels, which was reversed by middle and high concentrations of Sar as well as pioglitazone. PPARgamma antagonist GW9662 (20 mumol/L) pretreatment reversed the effect of Sar on BACE1 protein expression in HG-cultured HT-22 cells. Additionally, Sar suppressed HG-induced decreases in cell viability of HT-22 cells. High glucose can induce an increase in Abeta levels and a decrease in cell viability in HT-22 cells, while co-treatment with Sar improves these results, which is mediated likely through activation of PPARgamma and subsequent downregulation of BACE1.</t>
  </si>
  <si>
    <t>Alzheimer's disease (AD) is a form of dementia and the most common progressive neurodegenerative disease (ND). The targeting of amyloid-beta (Abeta) aggregation is one of the most widely used strategies to manage AD, and efforts are being made globally to develop peptide-based compounds for the early diagnosis and treatment of AD. Here, we briefly discuss the use of peptide-based compounds for the early diagnosis and treatment of AD and the use of peptide-based inhibitors targeting various Abeta aggregation checkpoints. In addition, we briefly discuss recent applications of peptide-based inhibitors against various AD targets including amyloid beta, beta-site amyloid precursor protein cleaving enzyme 1 (BACE1), Glyceraldehyde-3-phosphate dehydrogenase (GAPDH), tyrosine phosphatase (TP) and potassium channel KV1.3.</t>
  </si>
  <si>
    <t>One major pathophysiological hallmark of Alzheimer's disease (AD) is senile plaques composed of amyloid beta (Abeta). In the amyloidogenic pathway, cleavage of the amyloid precursor protein (APP) is shifted towards Abeta production and soluble APPbeta (sAPPbeta) levels. Abeta is known to impair synaptic function; however, much less is known about the physiological functions of sAPPbeta. The neurotrophic properties of sAPPalpha, derived from the non-amyloidogenic pathway of APP cleavage, are well-established, whereas only a few, conflicting studies on sAPPbeta exist. The intracellular pathways of sAPPbeta are largely unknown. Since sAPPbeta is generated alongside Abeta by beta-secretase (BACE1) cleavage, we tested the hypothesis that sAPPbeta effects differ from sAPPalpha effects as a neurotrophic factor. We therefore performed a head-to-head comparison of both mammalian recombinant peptides in developing primary hippocampal neurons (PHN). We found that sAPPalpha significantly increases axon length (p=0.0002) and that both sAPPalpha and sAPPbeta increase neurite number (p&lt;0.0001) of PHN at 7days in culture (DIV7) but not at DIV4. Moreover, both sAPPalpha- and sAPPbeta-treated neurons showed a higher neuritic complexity in Sholl analysis. The number of glutamatergic synapses (p&lt;0.0001), as well as layer thickness of postsynaptic densities (PSDs), were significantly increased, and GABAergic synapses decreased upon sAPP overexpression in PHN. Furthermore, we showed that sAPPalpha enhances ERK and CREB1 phosphorylation upon glutamate stimulation at DIV7, but not DIV4 or DIV14. These neurotrophic effects are further associated with increased glutamate sensitivity and CREB1-signaling. Finally, we found that sAPPalpha levels are significantly reduced in brain homogenates of AD patients compared to control subjects. Taken together, our data indicate critical stage-dependent roles of sAPPs in the developing glutamatergic system in vitro, which might help to understand deleterious consequences of altered APP shedding in AD patients, beyond Abeta pathophysiology.</t>
  </si>
  <si>
    <t>Neuroinflammation is documented to be the major culprit of Alzheimer's disease. Lycopene (LYC), a fat soluble carotenoid, exhibits neuroprotective function in several neurodegenerative disorders. However, the effects of LYC to countering systemic inflammation-induced amyloidogenesis and memory deficiency remain to be elucidated. In current study, 3-month-old male C57BL/6J mice were treated with 0.03% LYC (w/w, mixed into normal chow) for 5 weeks. The mice were then treated by intraperitoneal injection of LPS (0.25mg/kg) for 9 days. It was found that LYC inhibited LPS-induced memory loss by behavior tests including Y-maze test and Morris water test. Meanwhile, LYC prevented LPS-induced accumulation of Abeta, levels of amyloid precursor protein (APP), and suppressed neuronal beta-secretase BACE1 and elevated the expressions of alpha-secretase ADAM10. Furthermore, LYC down-regulated the expression of IBA-1 (a marker of microglia activation), reduced the levels of inflammatory mediators and inhibited oxidative stress in LPS-treated mice. Moreover, LYC suppressed the phosphorylation of MAPKs, NFkappaB, and activated Nrf2 signaling pathways in LPS-treated BV2 microglial cells. Therefore, our study indicated that LYC could ameliorate LPS-induced neuroinflammation, oxidative stress, amyloidogenesis and cognitive impairments possibly through mediating MAPKs, NFkappaB and Nrf2 signaling pathways, indicating that LYC might be a nutritional preventive strategy in neuroinflammation-related diseases such as AD.</t>
  </si>
  <si>
    <t>BACE1 initiates the generation of the beta-amyloid peptide, which likely causes Alzheimer's disease (AD) when accumulated abnormally. BACE1 inhibitory drugs are currently being developed to treat AD patients. To mimic BACE1 inhibition in adults, we generated BACE1 conditional knockout (BACE1(fl/fl)) mice and bred BACE1(fl/fl) mice with ubiquitin-Cre(ER) mice to induce deletion of BACE1 after passing early developmental stages. Strikingly, sequential and increased deletion of BACE1 in an adult AD mouse model (5xFAD) was capable of completely reversing amyloid deposition. This reversal in amyloid deposition also resulted in significant improvement in gliosis and neuritic dystrophy. Moreover, synaptic functions, as determined by long-term potentiation and contextual fear conditioning experiments, were significantly improved, correlating with the reversal of amyloid plaques. Our results demonstrate that sustained and increasing BACE1 inhibition in adults can reverse amyloid deposition in an AD mouse model, and this observation will help to provide guidance for the proper use of BACE1 inhibitors in human patients.</t>
  </si>
  <si>
    <t>beta-site amyloid precursor protein cleaving enzyme 1 (BACE1) plays a role in generating amyloid beta (Abeta), thus playing a major part early in the pathogenesis of Alzheimer's disease (AD). BACE1 has emerged as a crucial therapeutic target for decreasing the Abeta concentration in the AD brain. To explore natural BACE1 inhibitors, the present study concentrated on isoflavones, including genistein, formononetin, glycitein, daidzein, and puerarin. In this study, in vitro anti-AD activities were assessed using BACE1 inhibition assays, as well as enzyme kinetic predictions. Molecular docking analysis was applied to design potential BACE1 inhibitors. Among the major isoflavones, genistein exerted a notable BACE1 inhibition through reversible noncompetitive mechanism, while other compounds were less potent against BACE1. The docking study revealed that genistein had negative binding energy (-8.5 kcal/mol) and was stably positioned in the allosteric domains of BACE1 residues. It interacted with important amino acid residues in BACE1, such as ASN37, GLN73, and TRP76, through hydrogen bonding. The results suggested that genistein may be beneficial for preventing and/or treating AD. Furthermore, it may provide potential guidelines for the design of new BACE1 inhibitors.</t>
  </si>
  <si>
    <t>The diastereoselective synthesis and structure activity relationship (SAR) of a series of fused cyclopropyl-3-amino-2,4-oxazine (2-oxa-4-azabicyclo[4.1.0]hept-3-en-3-amine)-containing BACE inhibitors is described. Through these efforts compound 2 was identified as a potent (cell IC50 = 15nM) BACE inhibitor with acceptable ADME properties. When tested in vivo, compound 2 demonstrated a significant reduction of brain and cerebral spinal fluid (CSF) Abeta40 levels (46% and 66%, respectively) in a rat pharmacodynamic study and thus represents a suitable starting point for the further development of in vivo efficacious compounds for the treatment of Alzheimer's disease.</t>
  </si>
  <si>
    <t>A novel series of coumarin-pyridinium hybrids were synthesized and evaluated as inhibitors of acetylcholinesterase (AChE) and butyrylcholinesterase (BChE) using Ellman's method. Among synthesized compounds, 1-(3-fluorobenzyl)-4-((2-oxo-2H-chromene-3-carboxamido)methyl)pyridinium bromide (7l) was found to be the most active compound toward AChE (IC50=10.14microM), 1-(3-chlorobenzyl)-3-((2-oxo-2H-chromene-3-carboxamido)methyl)pyridinium bromide (7g) and 1-(2,3-dichlorobenzyl)-3-((2-oxo-2H-chromene-3-carboxamido)methyl)pyridinium chloride (7h) depicted the best BChE inhibitory activity (IC50s=0.32 and 0.43microM, respectively). Although most compounds showed moderate to good anti-AChE activity, their anti-BChE activity was more significant and compound 7g was found as the most selective BChE with SI of 101.18. Also, kinetic study of the compounds 7g and 7l displayed a mixed type inhibition for both AChE and BChE. Furthermore, they were evaluated against beta-secretase; however, they showed low inhibitory activity.</t>
  </si>
  <si>
    <t>BACKGROUND: Sorting nexins (SNXs) have diverse functions in protein sorting and membrane trafficking. Recently, single-nucleotide polymorphisms in SNX3 were found to be associated with Alzheimer disease. However, it remains unknown whether SNX3 participates in amyloid (A)beta peptide production. OBJECTIVE: To examine the role of SNX3 in Abeta production and APP processing. METHODS: The effect of increased expression of SNX3 was studied in HEK293T cells. Abeta peptides were measured by immunoassay. Protein-protein association was analyzed by a bimolecular fluorescence complementation (BiFC) assay. APP uptake was measured with an alpha-bungarotoxin-binding assay, and flow cytometry was used to measure cell surface APP levels. RESULTS: We found that overexpression of SNX3 in HEK293T cells decreases the levels of secreted Abeta and soluble N-terminal APP fragments (sAPPbeta). The reduction correlated with a decreased association of APP with BACE1, as revealed by BiFC. This effect may, in part, be explained by a reduced internalization of APP; SNX3 overexpression reduced APP internalization as determined by an alpha-bungarotoxin-binding assay, and caused increased APP levels on the cell surface, as shown by flow cytometry. In addition, SNX3 overexpression increased the cellular levels of full-length APP. CONCLUSION: These results provide evidence that SNX3 regulates Abeta production by influencing the internalization of APP.</t>
  </si>
  <si>
    <t>Plasma lipid levels are risk factors for cardiovascular disease, a leading cause of death worldwide. While many studies have been conducted on lipid genetics, they mainly focus on Europeans and thus their transferability to diverse populations is unclear. We performed SNP- and gene-level genome-wide association studies (GWAS) of four lipid traits in cohorts from Nigeria and the Philippines and compared them to the results of larger, predominantly European meta-analyses. Two previously implicated loci met genome-wide significance in our SNP-level GWAS in the Nigerian cohort, rs34065661 in CETP associated with HDL cholesterol (P = 9.0 x 10(-10)) and rs1065853 upstream of APOE associated with LDL cholesterol (P = 6.6 x 10(-9)). The top SNP in the Filipino cohort associated with triglyceride levels (rs662799; P = 2.7 x 10(-16)) and has been previously implicated in other East Asian studies. While this SNP is located directly upstream of well known APOA5, we show it may also be involved in the regulation of BACE1 and SIDT2. Our gene-based association analysis, PrediXcan, revealed decreased expression of BACE1 and decreased expression of SIDT2 in several tissues, all driven by rs662799, significantly associate with increased triglyceride levels in Filipinos (FDR &lt;0.1). In addition, our PrediXcan analysis implicated gene regulation as the mechanism underlying the associations of many other previously discovered lipid loci. Our novel BACE1 and SIDT2 findings were confirmed using summary statistics from the Global Lipids Genetic Consortium (GLGC) meta-GWAS.</t>
  </si>
  <si>
    <t>Verubecestat is an inhibitor of beta-site amyloid precursor protein cleaving enzyme 1 (BACE1) being evaluated in clinical trials for the treatment of Alzheimer's disease. Synthetic route development involves diastereoselective transformations with a need for enantiomeric excess (ee) determination of each intermediate and final active pharmaceutical ingredient (API). The analytical technical package of validated methods relies on enantioselective SFC and RPLC separations using multiple 3 and 5mum coated polysaccharide-based chiral stationary phases (CSPs) and mobile phases combinations. Evaluation of recently developed chiral columns revealed a single chiral selector (Teicoplanin) bonded to 2.7mum core-shell particles using H3PO4 in H2O/ACN and triethylammonium acetate: methanol based eluents at different isocratic compositions allowed good enatioseparation of all verubecestat intermediates. EE determination of verubecestat is easily performed on NicoShell, another macrocyclic glycopeptide chiral selector bonded to 2.7mum superficially porous particles. This approach enables fast and reliable enantiopurity analysis of the entire verubecestat synthetic route using only two chiral columns and mobile phases on a conventional HPLC system, simplifying technical package preparation, method validation and transfer to manufacturing facilities.</t>
  </si>
  <si>
    <t>The beta-secretase (BACE1) features a unique sulfur rich motif (M462xxxC466xxxM470xxxC474xxxC478) in its transmembrane helix (BACE1-TM) which is characteristic for proteins involved in copper ion storage and transport. While this motif has been shown to promote BACE1-TM trimerization and binding of copper ions in vitro, the structural basis for the interaction of copper ions with the BACE1-TM is still not well understood. Using molecular dynamics (MD) simulations, we show that membrane embedded BACE1-TMs adopt a flexible trimeric structure that binds and conducts copper ions through variable coordination. In coarse-grained (CG) MD simulations, the spontaneous assembly of BACE1-TMs trimers results in a right-handed helix packing arrangement. In subsequent atomistic MD simulations the sulfur rich motif defines characteristic copper ion coordination sites along a constricted partially solvated axial pore. Sliding and tilting of BACE1-TMs along smooth A459xxxA463/464xxA467 surfaces, facilitated by a central P472 induced kink, enables copper ions to alternate between different coordination sites, including the prominent C466 and M470. We shed light into the structural arrangement of BACE1-TM trimers and propose a mechanism for copper ion conduction that might also apply to other proteins involved in metal ion transport.</t>
  </si>
  <si>
    <t>Density functional theory (B3LYP/6-31G [d]) is performed to study the effect of molecular and electronic structures of the investigated beta-secretase 1 (BACE1) Alzheimer's inhibitors on their biological activities and discuss the correlation between their inhibition efficiencies and quantum chemical descriptors. IC50 values of the investigated compounds are mostly affected by the substituted R2 phenyl moiety. The calculations show that the presence of electron withdrawing group increases the half maximal inhibitory concentration (IC50). Structure-activity relationship studies show that the electronic descriptors, energy of high occupied molecular orbital, DeltaE, lipophilicity, hardness, and ionization potential index, are the most significant descriptors for the correlation with IC50. Molecular docking simulation is performed to explain the mode of interaction between the most potent drug and the binding sites of the BACE1 target. A good correlation between the experimental and the theoretical data confirms that the quantum chemical methods are successful tools for the discovery of novel BACE1 drugs.</t>
  </si>
  <si>
    <t>Background/Aims: Major depressive disorder (MDD) can cooccur with early Alzheimer's disease (AD) or may cause memory problems independently of AD. Previous studies have suggested that the AD-related cerebrospinal fluid (CSF) biomarkers tau and Abeta(1-42) could help discriminate between early AD and depression unrelated to AD. Moreover, the postsynaptic protein neurogranin and presynaptic BACE1 have increasingly gained attention as potential new AD biomarkers, but they have not yet been investigated concerning depression. Methods: Using ELISAs, we studied CSF neurogranin and BACE1 levels in patients with mild (n = 21) and moderate (n = 19) AD, as well as in MDD patients with (n = 20) and without (n = 20) cognitive deficits. The clinical examinations included analyses of t-tau, Abeta(1-42), and Abeta(1-40), besides neuropsychological tests and cranial magnetic resonance imaging. Depressive symptom severity was assessed using the Geriatric Depression Scale (GDS). Results: Along with classic AD biomarkers, neurogranin and BACE1 CSF levels differed between moderate AD and MDD (p &lt;/= 0.01). MDD associated with cognitive deficits was distinguished from mild AD through the CSF neurogranin/BACE1 ratio (p &lt; 0.05), which was strongly correlated with GDS scores (rho = -0.656; p &lt; 0.01). Conclusion: The neurogranin/BACE1 ratio in CSF can distinguish between depression and AD among patients with similar cognitive deficits, along with the classic AD biomarkers. Further longitudinal studies are ongoing to identify which biomarkers have prognostic value.</t>
  </si>
  <si>
    <t>Butyrylcholinesterase (BuChE) inhibitors have become interesting target for treatment of Alzheimer's disease (AD). A series of dual binding site BuChE inhibitors were designed and synthesized based on 2,3,4,9-tetrahydro-1H-carbazole attached benzyl pyridine moieties. In-vitro assay revealed that all of the designed compounds were selective and potent BuChE inhibitors. The most potent BuChE inhibitor was compound 6i (IC50=0.088+/-0.0009muM) with the mixed-type inhibition. Docking study revealed that 6i is a dual binding site BuChE inhibitor. Also, Pharmacokinetic properties for 6i were accurate to Lipinski's rule. In addition, compound 6i demonstrated neuroprotective and beta-secretase (BACE1) inhibition activities. This compound could also inhibit AChE-induced and self-induced Abeta peptide aggregation at concentration of 100muM and 10muM respectively. Generally, the results are presented as new potent selective BuChE inhibitors with a therapeutic potential for the treatment of AD.</t>
  </si>
  <si>
    <t>delta-Secretase, an age-dependent asparagine protease, cleaves both amyloid precursor protein (APP) and Tau and is required for amyloid plaque and neurofibrillary tangle pathologies in Alzheimer's disease (AD). However, whether delta-secretase activation is sufficient to trigger AD pathogenesis remains unknown. Here we show that the fragments of delta-secretase-cleavage, APP (586-695) and Tau(1-368), additively drive AD pathogenesis and cognitive dysfunctions. Tau(1-368) strongly augments BACE1 expression and Abeta generation in the presence of APP. The Tau(1-368) fragment is more robust than full-length Tau in binding active STAT1, a BACE1 transcription factor, and promotes its nuclear translocation, upregulating BACE1 and Abeta production. Notably, Abeta-activated SGK1 or JAK2 kinase phosphorylates STAT1 and induces its association with Tau(1-368). Inhibition of these kinases diminishes stimulatory effect of Tau(1-368). Knockout of STAT1 abolishes AD pathologies induced by delta-secretase-generated APP and Tau fragments. Thus, we show that Tau may not only be a downstream effector of Abeta in the amyloid hypothesis, but also act as a driving force for Abeta, when cleaved by delta-secretase.</t>
  </si>
  <si>
    <t>Fifteen new polycyclic polyprenylated acylphloroglucinols (PPAPs), hyperforatones A-O (1-15), along with 3 structurally related analogues (16-18), were isolated from the stems and leaves of Hypericum perforatum. Their structures and absolute configurations were established by a combination of NMR spectroscopic analyses, experimental and calculated electronic circular dichroism (ECD), modified Mosher's methods, Rh2(OCOCF3)4- and [Mo2(OAc)4]-induced ECD, X-ray crystallography, and the assistance of quantum chemical predictions (QCP) of 13C NMR chemical shifts. Compound 5 was found to be the first PPAP decorated by a rare 2,2,4,4,5-(pentamethyltetrahydrofuran-3-yl)methanol moiety and an oxepane ring. Furthermore, the isolates were screened for their acetylcholinesterase (AChE) and beta-site amyloid precursor protein cleaving enzyme 1 (BACE1) inhibitory activities. Compounds 5, 10, 11, and 15 showed desirable AChE inhibitory activities (IC50 6.9-9.2 muM) and simultaneously inhibited BACE1 (at a concentration of 5 muM) with inhibition rates of 50.3%, 34.3%, 47.2%, and 34.6%, respectively. Interestingly, compound 5 showed the most balanced inhibitory activities against both AChE and BACE1 of all the tested compounds, which means that 5 could serve as the first valuable dual-targeted PPAP for the treatment of Alzheimer's disease. Preliminary molecular docking studies of 5 with BACE1 and AChE were also performed.</t>
  </si>
  <si>
    <t>Astrocyte reactivity and neuroinflammation are hallmarks of CNS pathological conditions such as Alzheimer's disease. However, the specific role of reactive astrocytes is still debated. This controversy may stem from the fact that most strategies used to modulate astrocyte reactivity and explore its contribution to disease outcomes have only limited specificity. Moreover, reactive astrocytes are now emerging as heterogeneous cells and all types of astrocyte reactivity may not be controlled efficiently by such strategies.Here, we used cell type-specific approaches in vivo and identified the JAK2-STAT3 pathway, as necessary and sufficient for the induction and maintenance of astrocyte reactivity. Modulation of this cascade by viral gene transfer in mouse astrocytes efficiently controlled several morphological and molecular features of reactivity. Inhibition of this pathway in mouse models of Alzheimer's disease improved three key pathological hallmarks by reducing amyloid deposition, improving spatial learning and restoring synaptic deficits.In conclusion, the JAK2-STAT3 cascade operates as a master regulator of astrocyte reactivity in vivo. Its inhibition offers new therapeutic opportunities for Alzheimer's disease.</t>
  </si>
  <si>
    <t>Alzheimer's disease mouse models that overexpress amyloid precursor protein (APP) and presenilin 1 (PS1) form beta-amyloid (Abeta) plaques, a hallmark Alzheimer's disease lesion. It has been assumed that the neuroinflammation, synaptic dysfunction, neurodegeneration, and cognitive impairment observed in these mice are caused by cerebral Abeta accumulation. However, it is also possible that accumulation of the overexpressed transmembrane proteins APP and PS1 in the endoplasmic reticulum (ER) triggers chronic ER stress and activation of the unfolded protein response (UPR). The 5XFAD mouse, a widely used amyloid pathology model, overexpresses APP and PS1, displays aggressive amyloid pathology, and has been reported to exhibit ER stress. To systematically evaluate whether 5XFAD mice have increased ER stress, here we used biochemical approaches to assess a comprehensive panel of UPR markers. We report that APP and PS1 levels are 1.8- and 1.5-fold, respectively, of those in 5XFAD compared with nontransgenic brains, indicating that transgenes are not massively overexpressed in 5XFAD mice. Using immunoblotting, we quantified UPR protein levels in nontransgenic, 5XFAD, and 5XFAD;BACE1(-/-) mice at 4, 6, and 9 months of age. Importantly, we did not observe elevation of the ER stress markers p-eIF2alpha, ATF4, CHOP, p-IRE1alpha, or BiP at any age in 5XFAD or 5XFAD;BACE1(-/-) compared with nontransgenic mice. Despite lacking Abeta generation, 5XFAD;BACE1(-/-) mice still expressed APP and PS1 transgenes, indicating that their overexpression does not cause ER stress. These results reveal the absence of ER stress in 5XFAD mice, suggesting that artifactual phenotypes associated with overexpression-induced ER stress are not a concern in this model.</t>
  </si>
  <si>
    <t>BACKGROUND: The results from cross sectional and longitudinal studies show that periodontitis is closely associated with cognitive impairment (CI) and Alzhemer's Disease (AD). Further, studies using animal model of periodontitis and human post-mortem brain tissues from subjects with AD strongly suggest that a gram-negative periodontal pathogen, Porphyromonas gingivalis (Pg) and/or its product gingipain is/are translocated to the brain. However, neuropathology resulting from Pg oral application is not known. In this work, we tested the hypothesis that repeated exposure of wild type C57BL/6 mice to orally administered Pg results in neuroinflammation, neurodegeneration, microgliosis, astrogliosis and formation of intra- and extracellular amyloid plaque and neurofibrillary tangles (NFTs) which are pathognomonic signs of AD. METHODS: Experimental chronic periodontitis was induced in ten wild type 8-week old C57BL/6 WT mice by repeated oral application (MWF/week) of Pg/gingipain for 22 weeks (experimental group). Another 10 wild type 8-week old C57BL/6 mice received vehicle alone (control group) MWF per week for 22 weeks. Brain tissues were collected and the presence of Pg/gingipain was determined by immunofluorescence (IF) microscopy, confocal microscopy, and quantitative PCR (qPCR). The hippocampi were examined for the signs of neuropathology related to AD: TNFalpha, IL1beta, and IL6 expression (neuroinflammation), NeuN and Fluoro Jade C staining (neurodegeneration) and amyloid beta1-42 (Abeta42) production and phosphorylation of tau protein at Ser396 were assessed by IF and confocal microscopy. Further, gene expression of amyloid precursor protein (APP), beta-site APP cleaving enzyme 1 (BACE1), a disintegrin and metalloproteinase domain-containing protein10 (ADAM10) for alpha-secretase and presenilin1 (PSEN1) for -secretase, and NeuN (rbFox3) were determined by RT-qPCR. Microgliosis and astrogliosis were also determined by IF microscopy. RESULTS: Pg/gingipain was detected in the hippocampi of mice in the experimental group by immunohistochemistry, confocal microscopy, and qPCR confirming the translocation of orally applied Pg to the brain. Pg/gingipain was localized intra-nuclearly and peri-nuclearly in microglia (Iba1+), astrocytes (GFAP+), neurons (NeuN+) and was evident extracellularly. Significantly greater levels of expression of IL6, TNFalpha and IL1beta were evident in experimental as compared to control group (p&lt;0.01, p&lt;0.00001, p&lt;0.00001 respectively). In addition, microgliosis and astrogliosis were evident in the experimental but not in control group (p &lt;0.01, p&lt;0.0001 respectively). Neurodegeneration was evident in the experimental group based on a fewer number of intact neuronal cells assessed by NeuN positivity and rbFOX3 gene expression, and there was a greater number of degenerating neurons in the hippocampi of experimental mice assessed by Fluoro Jade C positivity. APP and BACE1 gene expression were increased in experimental group compared with control group (p&lt;0.05, p&lt;0.001 respectively). PSEN1 gene expression was higher in experimental than control group but the difference was not statistically significant (p = 0.07). ADAM10 gene expression was significantly decreased in experimental group compared with control group (p&lt;0.01). Extracellular Abeta42 was detected in the parenchyma in the experimental but not in the control group (p&lt; 0.00001). Finally, phospho-Tau (Ser396) protein was detected and NFTs were evident in experimental but not in the control group (p&lt;0.00001). CONCLUSIONS: This study is the first to show neurodegeneration and the formation of extracellular Abeta42 in young adult WT mice after repeated oral application of Pg. The neuropathological features observed in this study strongly suggest that low grade chronic periodontal pathogen infection can result in the development of neuropathology that is consistent with that of AD.</t>
  </si>
  <si>
    <t>Numerous studies have focused on the deteriorate role of amyloid-beta (Abeta) on retina, implying the potential pathogenic mechanism underlying age-related macular degeneration (AMD). However, the mechanism underlying the Abeta deposition in AMD patients remains unknown. Beta-site amyloid precursor protein-cleaving enzyme 1 (BACE1), rate-limiting enzyme for Abeta production, plays an important role in Abeta deposition in the brain. In the current study, we aimed to clarify the regulation mechanism of BACE1 and explore potential drug targets using a lipofuscinfluorophore A2E-mediated photo-oxidation model. In this model, Abeta1-40 and Abeta1-42 levels increased simultaneously with the enhanced BACE1 expression. These changes were associated with the hypomethylation of specific loci within the BACE1 gene promoter and the decreased levels of DNA methyltransferase 1 (DNMT1). Furthermore, we noticed overlapping regions of differentially methylated CpG islands and specificity protein (Sp1) binding sites within the BACE1 promoter. We employed chromatin immunoprecipitation (ChIP) assay to verify that the decreased BACE1 promoter methylation by DNMT1 enabled increased binding between Sp1 and the BACE1 promoter, which further enhanced BACE1 transcription. The inhibition of Sp1 with mithramycin A (MTM) could down-regulate the expression of BACE1 as well as alleviate the RPE barrier morphology and function impairment. Our results for the first time show the competitive regulation of BACE1 by transcription factor Sp1 and DNMT1 after photo-oxidation and confirm the potential novel protective role of MTM on RPE cells.</t>
  </si>
  <si>
    <t>Inflammation has been suggested to play early and perhaps causative roles in Alzheimer's disease (AD) pathogenesis possibly in part by the overactivation of the aspartic acid protease named beta-site amyloid precursor protein (APP) cleaving enzyme 1 (BACE1), which is responsible for the beta-amyloid cascade. We have described that BACE1 is involved in the lysophosphatidylethanolamine (LPE) (18:1/20:4/22:6) upregulation associated with tauopathy and inflammation signaling (cPLA2/arachidonic acid/COX2) in a triple transgenic model of Alzheimer's disease, where BACE1 silencing reversed the imbalanced profile and produced cognitive function improvement. In this study, we analyze the role of cPLA2 and desaturases (SCD1, FAD6) in the BACE1 knockdown-induced protective action under a glutamate excitotoxicity model. Glutamate (125muM) produced hyperphosphorylation of tau in cortical primary cultures along with increased apoptotic nuclei, LDH release, and cPLA2 expression, which were all reversed by BACE1-KD. This beneficial effect was reinforced by the silencing of cPLA2 but attenuated by the reduction in SCD1 and partially attenuated by the reduction in FAD6. Inversely, overexpression SCD1 and FAD6 recovered the neuroprotective effect produced by BACE1-KD, which was not achieved by the overexpression of each desaturase alone. These findings suggest that the hyperphosphorylation of tau and the creation of a pro-inflammatory cell environment are blocked in a desaturase-dependent manner by targeting BACE1.</t>
  </si>
  <si>
    <t>Objective: To study risk factors for decreasing abeta1-42 concentrations in cerebrospinal fluid (CSF) in cognitively unimpaired individuals with initially normal amyloid and tau markers, and to investigate whether such abeta1-42 decreases are associated with subsequent decline in cognition and other biomarkers of Alzheimer's disease. Methods: Cognitively normal subjects (n = 83, 75 +/- 5 years, 35(42%) female) with normal CSF abeta1-42 and tau and repeated CSF sampling were selected from ADNI. Subject level slopes of abeta1-42 decreases were estimated with mixed models. We tested associations of baseline APP processing markers (BACE1 activity, abeta1-40, abeta1-38 and sAPP beta) and decreasing abeta1-42 levels by including an interaction term between time and APP marker. Associations between decreasing abeta1-42 levels and clinical decline (i.e., progression to mild cognitive impairment or dementia, MMSE, memory functioning) and biological decline (tau, hippocampal volume, glucose processing and amyloid PET) over a time period of 8-10 years were assessed. Results: Abeta1-42 levels decreased annually with -4.6 +/- 1 pg/mL. Higher baseline BACE1 activity (beta(se) = -0.06(0.03), P &lt; 0.05), abeta1-40 (beta(se)= -0.11(.03), P &lt; 0.001), and abeta1-38 levels (beta(se) = -0.11(0.03), P &lt; 0.001) predicted faster decreasing abeta1-42. The fastest tertile of decreasing abeta1-42 rates was associated with subsequent pathophysiological processes: 11(14%) subjects developed abnormal amyloid levels after 3 +/- 1.7 years, showed increased risk for clinical progression (Hazard Ratio[95CI] = 4.8[1.1-21.0]), decreases in MMSE, glucose metabolism and hippocampal volume, and increased CSF tau and amyloid aggregation on PET (all P &lt; 0.05). Interpretation: Higher APP processing and fast decreasing abeta1-42 could be among the earliest, pre-amyloid, pathological changes in Alzheimer's disease.</t>
  </si>
  <si>
    <t>The goal of this study was to determine the chronic impact of stroke on the manifestation of Alzheimer's disease (AD) related pathology and behavioral impairments in mice. To accomplish this goal, we used two distinct models. First, we experimentally induced ischemic stroke in aged wildtype (wt) C57BL/6 mice to determine if stroke leads to the manifestation of AD-associated pathological beta-amyloid (Abeta) and tau in aged versus young adult wt mice. Second, we utilized a transgenic (Tg) mouse model of AD (hAPP-SL) to determine if stroke leads to the worsening of pre-existing AD pathology, as well as the development of pathology in brain regions not typically expressed in AD Tg mice. In the wt mice, there was delayed motor recovery and an accelerated development of cognitive deficits in aged mice compared to young adult mice following stroke. This corresponded with increased brain atrophy, increased cholinergic degeneration, and a focal increase of Abeta in areas of axonal degeneration in the ipsilateral hemisphere of the aged animals. By contrast, in the hAPP-SL mice, we found that ischemia induced aggravated behavioral deficits in conjunction with a global increase in Abeta, tau, and cholinergic pathology compared to hAPP-SL mice that underwent a sham stroke procedure. With regard to a potential mechanism, in both models, we found that the stroke-induced Abeta and tau deposits co-localized with increased levels of beta-secretase 1 (BACE1), along with its substrate, neuregulin 1 (NGR1) type III, both of which are proteins integral for myelin repair. Based on these findings, we propose that the chronic sequelae of stroke may be ratcheting-up a myelin repair pathway, and that the consequent increase in BACE1 could be causing an inadvertent cleavage of its alternative substrate, AbetaPP, resulting in greater Abeta seeding and pathogenesis.</t>
  </si>
  <si>
    <t>Here, a pectin LBP1C-2 with the molecular weight of 99.8 kDa was purified from fruits of Lycium barbarum L. Its structure was elucidated as a backbone of alternate 1, 2-linked alpha-Rhap and 1, 4-linked alpha-GalpA, with branches of terminal (T) -, 1, 3-, 1, 6- and 1, 3, 6-linked beta-Galp, T-, 1, 5- and 1, 3, 5-linked alpha-Araf and T-linked beta-Rhap substituted at C-4 of 1, 2, 4-linked alpha-Rhap. The cell-based experiments indicated that LBP1C-2 suppressed Abeta42 production in a dose-dependent manner with no cytotoxicity. Further study showed that expression of beta-site APP cleaving enzyme 1 (BACE1) was attenuated by LBP1C-2, while expression of ADAM10 was up-regulated by LBP1C-2. Moreover, LBP1C-2 promoted the expression of insulin-degradation enzyme (IDE). These results suggested that LBP1C-2 might be a leading compound for anti-Alzheimer's disease therapy by decreasing Abeta42 production through mediating BACE1 and ADAM10 as well as IDE expression.</t>
  </si>
  <si>
    <t>beta-Site APP (amyloid precursor protein) cleaving enzyme 1 (BACE1) is the beta-secretase enzyme that initiates production of the toxic amyloid-beta peptide that accumulates in the brains of patients with Alzheimer's disease (AD). Hence, BACE1 is a prime therapeutic target, and several BACE1 inhibitor drugs are currently being tested in clinical trials for AD. However, the safety of BACE1 inhibition is unclear. Germline BACE1 knockout mice have multiple neurological phenotypes, although these could arise from BACE1 deficiency during development. To address this question, we report that tamoxifen-inducible conditional BACE1 knockout mice in which the Bace1 gene was ablated in the adult largely lacked the phenotypes observed in germline BACE1 knockout mice. However, one BACE1-null phenotype was induced after Bace1 gene deletion in the adult mouse brain. This phenotype showed reduced length and disorganization of the hippocampal mossy fiber infrapyramidal bundle, the axonal pathway of dentate gyrus granule cells that is maintained by neurogenesis in the mouse brain. This defect in axonal organization correlated with reduced BACE1-mediated cleavage of the neural cell adhesion protein close homolog of L1 (CHL1), which has previously been associated with axon guidance. Although our results indicate that BACE1 inhibition in the adult mouse brain may avoid phenotypes associated with BACE1 deficiency during embryonic and postnatal development, they also suggest that BACE1 inhibitor drugs developed for treating AD may disrupt the organization of an axonal pathway in the hippocampus, an important structure for learning and memory.</t>
  </si>
  <si>
    <t>The beta-site amyloid precursor protein cleaving enzyme-1 (BACE-1) initiates the generation of amyloid-beta (Abeta), and the amyloid cascade leading to amyloid plaque deposition, neurodegeneration, and dementia in Alzheimer's disease (AD). Clinical failures of anti-Abeta therapies in dementia stages suggest that treatment has to start in the early, asymptomatic disease states. The BACE-1 inhibitor CNP520 has a selectivity, pharmacodynamics, and distribution profile suitable for AD prevention studies. CNP520 reduced brain and cerebrospinal fluid (CSF) Abeta in rats and dogs, and Abeta plaque deposition in APP-transgenic mice. Animal toxicology studies of CNP520 demonstrated sufficient safety margins, with no signs of hair depigmentation, retina degeneration, liver toxicity, or cardiovascular effects. In healthy adults &gt;/= 60 years old, treatment with CNP520 was safe and well tolerated and resulted in robust and dose-dependent Abeta reduction in the cerebrospinal fluid. Thus, long-term, pivotal studies with CNP520 have been initiated in the Generation Program.</t>
  </si>
  <si>
    <t>Postoperative cognitive dysfunction (POCD) is a severe complication characterized by cognitive dysfunction following anesthesia and surgery. The aim of the present study was to investigate the effects of betasite amyloid precursor protein cleavage enzyme 1 (BACE1) gene silencing on isoflurane anesthesiainduced POCD in immature rats via the phosphatidylinositol3kinase (PI3K)/protein kinase B (Akt) signaling pathway. Rat models were established and then transfected with BACE1 small interfering RNA and wortmannin (an inhibitor of PI3K). Blood gas analysis was performed, and a series of behavioral experiments were conducted to evaluate the cognitive function, learning ability and locomotor activity of rats. Reverse transcription quantitative polymerase chain reaction and western blot analysis were employed to determine the mRNA and protein expression of the associated genes. An ELISA was used to detect the inflammatory indicators and the content of amyloid precursor protein (APP) and amyloidbeta (Abeta). Apoptosis of the hippocampal CA1 region was observed by terminal deoxynucleotidyl transferase dUTP nickend labeling staining. Initially, it was revealed that the percentage of stagnation time in rats was increased by BACE1 gene silencing; the escape latency and swimming distance were markedly reduced from the 4th to the 6th day, the time the rats spent in first passing the target area was shortened, and the times of passing the target area were increased by BACE1 gene silencing, demonstrating that BACE1 gene silencing enhanced the spatial memory ability of rats. Additionally, it was determined that silencing BACE1 improved the pathological state induced by isoflurane anesthesia in immature rats, and attenuated the inflammatory response and the levels of APP and Abeta in hippocampal tissues. Furthermore, it was suggested that silencing BACE1 may have promoted the activation of the PI3K/Akt signaling pathway, thereby inhibiting the apoptosis of the hippocampal CA1 region. Taken together, these results indicated that BACE1 gene silencing may improve isoflurane anesthesiainduced POCD in immature rats by activating the PI3K/Akt signaling pathway and inhibiting the Abeta generated by APP.</t>
  </si>
  <si>
    <t>Matrix-assisted laser desorption/ionization time-of-flight mass spectrometry (MALDI TOF MS) is a well-established method with a unique set of qualities including sensitivity, minute sample consumption, and label-free detection, all of which are highly desired in enzyme assays. On the other hand, the application of MALDI TOF MS is usually limited by high concentrations of MS-incompatible compounds in the reaction mixture such as salts or organic solvents. Here, we introduce kinetic and inhibition studies of beta-secretase (BACE1), a key enzyme of the progression of Alzheimer's disease. Compatibility of the enzyme assay with MALDI TOF MS was achieved, providing both a complex protocol including a desalting step designed for rigorous kinetic studies and a simple mix-and-measure protocol designed for high-throughput inhibitor screening. In comparison with fluorescent or colorimetric assays, MALDI TOF MS represents a sensitive, fast, and label-free technique with minimal sample preparation. In contrast to other MS-based methodological approaches typically used in drug discovery processes, such as a direct injection MS or MS-coupled liquid chromatography or capillary electrophoresis, MALDI TOF MS enables direct analysis and is a highly suitable approach for high-throughput screening. The method's applicability is strongly supported by the high correlation of the acquired kinetic and inhibition parameters with data from the literature as well as from our previous research. Graphical abstract .</t>
  </si>
  <si>
    <t>BACKGROUND &amp; AIMS: Hirschsprung disease, or congenital aganglionosis, is believed to be oligogenic-that is, caused by multiple genetic factors. We performed whole-genome sequence analyses of patients with Hirschsprung disease to identify genetic factors that contribute to disease development and analyzed the functional effects of these variants. METHODS: We performed whole-genome sequence analyses of 443 patients with short-segment disease, recruited from hospitals in China and Vietnam, and 493 ethnically matched individuals without Hirschsprung disease (controls). We performed genome-wide association analyses and gene-based rare-variant burden tests to identify rare and common disease-associated variants and study their interactions. We obtained induced pluripotent stem cell (iPSC) lines from 4 patients with Hirschsprung disease and 2 control individuals, and we used these to generate enteric neural crest cells for transcriptomic analyses. We assessed the neuronal lineage differentiation capability of iPSC-derived enteric neural crest cells using an in vitro differentiation assay. RESULTS: We identified 4 susceptibility loci, including 1 in the phospholipase D1 gene (PLD1) (P = 7.4 x 10(-7)). The patients had a significant excess of rare protein-altering variants in genes previously associated with Hirschsprung disease and in the beta-secretase 2 gene (BACE2) (P = 2.9 x 10(-6)). The epistatic effects of common and rare variants across these loci provided a sensitized background that increased risk for the disease. In studies of the iPSCs, we observed common and distinct pathways associated with variants in RET that affect risk. In functional assays, we found variants in BACE2 to protect enteric neurons from apoptosis. We propose that alterations in BACE1 signaling via amyloid beta precursor protein and BACE2 contribute to pathogenesis of Hirschsprung disease. CONCLUSIONS: In whole-genome sequence analyses of patients with Hirschsprung disease, we identified rare and common variants associated with disease risk. Using iPSC cells, we discovered some functional effects of these variants.</t>
  </si>
  <si>
    <t>Sixteen 3,5-dimethylorsellinic acid-based (DMOA-based) meroterpenoids, including 10 new compounds, asperterpenes D-M (1-10), were obtained from Aspergillus terreus. The structures and absolute configurations of the new compounds were confirmed by extensive spectroscopy, single-crystal X-ray diffraction analysis, and experimental electronic circular dichroism (ECD) measurements. Compounds 2, 3, and 7 are the first 3,5-dimethylorsellinic acid-based meroterpenoids possessing a unique cis-fused A/B ring system. These new compounds were evaluated for their inhibitory activity against beta-site amyloid precursor protein-cleaving enzyme 1 (BACE1). Compounds 2, 3, and 7, the first 3,5-dimethylorsellinic acid-based meroterpenoids possessing cis-fused A/B rings, exhibited significant inhibitory activities against BACE1 with IC50 values of 3.3, 5.9, and 31.7 muM, respectively.</t>
  </si>
  <si>
    <t>The role of water in protein-ligand binding has been an intensely studied topic in recent years; however, how ligand protonation state change perturbs water has not been considered. Here we show that water dynamics and interactions can be controlled by the protonation state of ligand using continuous constant pH molecular dynamics simulations of two closely related model systems, beta-secretase 1 and 2 (BACE1 and BACE2), in complex with a small-molecule inhibitor. Simulations revealed that, upon binding, the inhibitor pyrimidine ring remains deprotonated in BACE1 but becomes protonated in BACE2. Pyrimidine protonation results in water displacement, rigidification of the binding pocket, and shift in the ligand binding mode from water-mediated to direct hydrogen bonding. These findings not only support but also rationalize the most recent structure-selectivity data in BACE1 drug design. Binding-induced protonation state changes are likely common; our work offers a glimpse at how modeling protein-ligand binding while allowing ligand titration can further advance the understanding of water and structure-based drug design.</t>
  </si>
  <si>
    <t>BACKGROUND: Synaptic and axonal loss are two major mechanisms underlying Alzheimer's disease (AD) pathogenesis, and biomarkers reflecting changes in these cellular processes are needed for early diagnosis and monitoring the progression of AD. Contactin-2 is a synaptic and axonal membrane protein that interacts with proteins involved in the pathology of AD such as amyloid precursor protein (APP) and beta-secretase 1 (BACE1). We hypothesized that AD might be characterized by changes in contactin-2 levels in the cerebrospinal fluid (CSF) and brain tissue. Therefore, we aimed to investigate the levels of contactin-2 in the CSF and evaluate its relationship with disease pathology. METHODS: Contactin-2 was measured in CSF from two cohorts (selected from the Amsterdam Dementia Cohort), comprising samples from controls (cohort 1, n = 28; cohort 2, n = 20) and AD (cohort 1, n = 36; cohort 2, n = 70) using an analytically validated commercial enzyme-linked immunosorbent assay (ELISA). The relationship of contactin-2 with cognitive decline (Mini-Mental State Examination (MMSE)) and other CSF biomarkers reflecting AD pathology were analyzed. We further characterized the expression of contactin-2 in postmortem AD human brain (n = 14) versus nondemented controls (n = 9). RESULTS: CSF contactin-2 was approximately 1.3-fold reduced in AD patients compared with controls (p &lt; 0.0001). Overall, contactin-2 levels correlated with MMSE scores (r = 0.35, p = 0.004). We observed that CSF contactin-2 correlated with the levels of phosphorylated tau within the control (r = 0.46, p &lt; 0.05) and AD groups (r = 0.31, p &lt; 0.05). Contactin-2 also correlated strongly with another synaptic biomarker, neurogranin (control: r = 0.62, p &lt; 0.05; AD: r = 0.60, p &lt; 0.01), and BACE1, a contactin-2 processing enzyme (control: r = 0.64, p &lt; 0.01; AD: r = 0.46, p &lt; 0.05). Results were further validated in a second cohort (p &lt; 0.01). Immunohistochemical analysis revealed that contactin-2 is expressed in the extracellular matrix. Lower levels of contactin-2 were specifically found in and around amyloid plaques in AD hippocampus and temporal cortex. CONCLUSIONS: Taken together, these data reveal that the contactin-2 changes observed in tissues are reflected in CSF, suggesting that decreased contactin-2 CSF levels might be a biomarker reflecting synaptic or axonal loss.</t>
  </si>
  <si>
    <t>Alzheimer's disease (AD) is a devastating neurodegenerative disease that causes progressive damage to neurons. Emerging evidence has demonstrated that long non-coding RNAs (lncRNAs) serve an important role in many neurological diseases, such as AD. beta-secretase 1 (BACE1)-antisense transcript (BACE1-AS) was identified as a conserved non-coding antisense BACE1. Previous reports stated that BACE1-AS positively regulated BACE1 mRNA and subsequently BACE1 protein expression in vitro and in vivo. However, whether BACE1-AS is able to regulate memory and learning behaviors remains to be elucidated. In the present study, the role of lncRNA BACE1-AS on memory and learning was investigated. It was demonstrated that lncRNA BACE1-AS expression was highly expressed in blood samples from AD patients, and also upregulated in peripheral blood samples and hippocampi from an AD animal model. Knockdown of BACE1-AS by short interfering RNA increased the primary hippocampal neurons proliferation in vitro. Knockdown of BACE1-AS mediated by lentivirus in vivo improved the memory and learning behaviors of SAMP8 mice, inhibited BACE1 and amyloid precursor protein production, and phosphorylation of tau protein in hippocampi. Therefore, the present findings suggested that BACE1-AS may be a potential target for management of memory loss related diseases, such as AD.</t>
  </si>
  <si>
    <t>The lack of any effective therapy along with the aging world population anticipates a growth of the worldwide incidence of Alzheimer's disease (AD) to more than 100 million cases by 2050. Accumulation of extracellular amyloid-beta (Abeta) plaques, intracellular tangles in the brain, and formation of reactive oxygen species (ROS) are the major hallmarks of the disease. In the amyloidogenic process, a beta-secretase, known as BACE 1, plays a fundamental role in the production of Abeta fragments, and therefore, inhibition of such enzymes represents a major strategy for the rational design of anti-AD drugs. In this work, a series of four multi-target compounds (1-4), inspired by previously described ionophoric polyphenols, have been synthesized and studied. These compounds have been designed to target important aspects of AD, including BACE 1 enzymatic activity, Abeta aggregation, toxic concentrations of Cu(2+) metal ions and/or ROS production. Two other compounds (5 and 6), previously reported by some of us as antimalarial agents, have also been studied because of their potential as multi-target species against AD. Interestingly, compounds 3 and 5 showed moderate to good ability to inhibit BACE 1 enzymatic activity in a FRET assay, with IC50's in the low micromolar range (4.4+/-0.3 and 1.7+/-0.3muM, respectively), comparable to other multi-target species, and showing that the observed activity was in part due to a competitive binding of the compounds at the active site of the enzyme. Theoretical docking calculations overall agreed with FRET assay results, displaying the strongest binding affinities for 3 and 5 at the active site of the enzyme. In addition, all compounds selectively interacted with Cu(2+) metal ions forming 2:1 complexes, inhibited the production of Abeta-Cu(2+) catalyzed hydroxyl radicals up to a approximately 100% extent, and scavenged AAPH-induced peroxyl radical species comparably to resveratrol, a compound used as reference in this work. Our results also show good anti-amyloidogenic ability: compounds 1-6 inhibited both the Cu(2+)-induced and self-induced Abeta(1-40) fibril aggregation to an extent that ranged from 31% to 77%, while they disaggregated pre-formed Abeta(1-40) mature fibrils up to a 37% and a 69% extent in absence and presence of Cu(2+), respectively. Cytotoxicity was additionally studied in Tetrahymena thermophila and HEK293 cells, and compared to that of resveratrol, showing that compounds 1-6 display lower toxicity than that of resveratrol, a well-known non-toxic polyphenol.</t>
  </si>
  <si>
    <t>AIMS: Morus, a member of the family Moraceae and commonly known as the mulberry, comprises a pharmaceutically important plant group whose major constituents are the moracins. Moracin derivatives have received great attention because they exhibit a diverse range of biological functionalities. However, no studies have considered the anti-Alzheimer's disease (AD) and anti-glycation potential of moracin derivatives. MAIN METHODS: We designed the current study to explore the anti-AD activity of moracin derivatives via in vitro inhibition of BACE1 and cholinesterase, their antioxidant activity via scavenging ONOO(-) and ABTS(+) radicals, and their anti-diabetic activity through inhibition of advanced glycation end-products (AGEs) formation. Moreover, to define the mechanism of action of moracin derivatives in depth, we performed in silico molecular modeling using a computer-assisted drug design and modeling program. KEY FINDINGS: Among the four Morus-derived moracins tested, moracin S, which has a prenyl moiety in the 2-aryl benzofuran scaffold, possessed the highest BACE1 inhibitory activity. It also, in a dose-dependent fashion, decreased ONOO(-)-mediated bovine serum albumin (BSA) nitration and formation of AGEs and amyloid cross-beta structures in the glycated BSA system, and it showed notable radical scavenging activity. In addition, enzyme kinetic and molecular docking studies demonstrated that moracin S is a potent, competitive BACE1 inhibitor that could interact with key catalytic aspartyl residues. SIGNIFICANCE: The prenyl moiety in the 2-aryl benzofuran structure plays a crucial role in inhibition of BACE1. These in vitro and in silico results provide valuable information for the design of anti-AD drugs.</t>
  </si>
  <si>
    <t>Alzheimer's disease (AD) is characterized by senile plaques (SP) composed of beta-amyloid protein (Abeta) and neurofibrillary tangles (NFTs) composed of intracellular hyperphosphorylated tau. Recently, nuclear receptor subfamily 4 group A member 1 (NR4A1) was implicated in synaptic plasticity, long-term memory formation, suggesting that it may play a role in the pathophysiology of AD. Here, we showed that the expression of NR4A1 was significantly increased in the hippocampus of APP/PS1 transgenic mice. In addition, NR4A1 overexpression in HT22 cells up-regulated APP and BACE1 levels, down-regulated ADAM10 expression, and promoted amyloidogenesis as indicated by decreased alpha-CTF levels and elevated beta-CTF levels. Furthermore, a raised level of phospho-tau (p-tau, S396) was accompanied by p-GSK3beta (S9) expression reducing, but total tau, p-tau (S262 and T231), CDK5 and ERK remained unchanged in NR4A1-overexpressing cells. Collectively, our results suggest that NR4A1 promotes the amyloidogenic processing of APP by regulating ADAM10 and BACE1 expression in HT22 cells; as well as NR4A1 accelerates tau hyperphosphorylation by GSK3beta signal. Therefore, NR4A1 may play an important role in the pathogenesis of AD.</t>
  </si>
  <si>
    <t>Involvement of life stress in Late-Onset Alzheimer's Disease (LOAD) has been evinced in longitudinal cohort epidemiological studies, and endocrinologic evidence suggests involvements of catecholamine and corticosteroid systems in LOAD. Early Life Stress (ELS) rodent models have successfully demonstrated sequelae of maternal separation resulting in LOAD-analogous pathology, thereby supporting a role of insulin receptor signalling pertaining to GSK-3beta facilitated tau hyper-phosphorylation and amyloidogenic processing. Discussed are relevant ELS studies, and findings from three mitogen-activated protein kinase pathways (JNK/SAPK pathway, ERK pathway, p38/MAPK pathway) relevant for mediating environmental stresses. Further considered were the roles of autophagy impairment, neuroinflammation, and brain insulin resistance. For the meta-analytic evaluation, 224 candidate gene loci were extracted from reviews of animal studies of LOAD pathophysiological mechanisms, of which 60 had no positive results in human LOAD association studies. These loci were combined with 89 gene loci confirmed as LOAD risk genes in previous GWAS and WES. Of the 313 risk gene loci evaluated, there were 35 human reports on epigenomic modifications in terms of methylation or histone acetylation. 64 microRNA gene regulation mechanisms were published for the compiled loci. Genomic association studies support close relations of both noradrenergic and glucocorticoid systems with LOAD. For HPA involvement, a CRHR1 haplotype with MAPT was described, but further association of only HSD11B1 with LOAD found; however, association of FKBP1 and NC3R1 polymorphisms was documented in support of stress influence to LOAD. In the brain insulin system, IGF2R, INSR, INSRR, and plasticity regulator ARC, were associated with LOAD. Pertaining to compromised myelin stability in LOAD, relevant associations were found for BIN1, RELN, SORL1, SORCS1, CNP, MAG, and MOG. Regarding epigenetic modifications, both methylation variability and de-acetylation were reported for LOAD. The majority of up-to-date epigenomic findings include reported modifications in the well-known LOAD core pathology loci MAPT, BACE1, APP (with FOS, EGR1), PSEN1, PSEN2, and highlight a central role of BDNF. Pertaining to ELS, relevant loci are FKBP5, EGR1, GSK3B; critical roles of inflammation are indicated by CRP, TNFA, NFKB1 modifications; for cholesterol biosynthesis, DHCR24; for myelin stability BIN1, SORL1, CNP; pertaining to (epi)genetic mechanisms, hTERT, MBD2, DNMT1, MTHFR2. Findings on gene regulation were accumulated for BACE1, MAPK signalling, TLR4, BDNF, insulin signalling, with most reports for miR-132 and miR-27. Unclear in epigenomic studies remains the role of noradrenergic signalling, previously demonstrated by neuropathological findings of childhood nucleus caeruleus degeneration for LOAD tauopathy.</t>
  </si>
  <si>
    <t>BACKGROUND: A relationship quantitative trait locus exists when the correlation between multiple traits varies by genotype for that locus. Relationship quantitative trait loci (rQTL) are often involved in gene-by-gene (GxG) interactions or gene-by-environmental interactions, making them a powerful tool for detecting GxG. METHODS: We performed genome-wide association studies to identify rQTL between tau and Abeta42 and ptau and Abeta42 with over 3000 individuals using age, gender, series, APOE epsilon2, APOE epsilon4, and two principal components for population structure as covariates. Each significant rQTL was separately screened for interactions with other loci for each trait in the rQTL model. Parametric bootstrapping was used to assess significance. RESULTS: We found four significant tau/Abeta42 rQTL from three unique locations and six ptau/Abeta42 rQTL from five unique locations. GxG screens with these rQTL produced four significant GxG interactions (one Abeta42, two ptau, and one tau) with four rQTL where each second locus was from a unique location. On follow-up, rs1036819 and rs74025622 were associated with Alzheimer's disease (AD) case/control status; rs15205 and rs79099429 were associated with rate of decline. CONCLUSIONS: The two most significant rQTL (rs8027714 and rs1036819) for ptau/Abeta42 are on different chromosomes and both are strong hits for pelvic organ prolapse. While diseases of the nervous system can cause pelvic organ prolapse, it is unlikely related to the ptau/Abeta42 relationship but may suggest that these two loci share a pathway. In addition to a ptau/Abeta42 rQTL and association with AD case/control status, rs1036819 is a strong rQTL for case/control status/Abeta42 and for tau/Abeta42. It resides in the ZFAT gene, which is related to autoimmune thyroid disease. For tau, rs9817620 interacts with the tau/Abeta42 rQTL rs74025622. It is in the CHL1 gene, which is a neural cell adhesion molecule and may be involved in signal transduction pathways. CHL1 is related to BACE1, which is a beta-secretase enzyme that initiates production of the beta-amyloid peptide involved in AD and is a primary drug target. Overall, there are numerous loci that affect the relationship between these important AD endophenotypes and some are due to interactions with other loci. Some affect the risk of AD and/or rate of progression.</t>
  </si>
  <si>
    <t>BACKGROUND: Alzheimer disease (AD) can be considered as the most common age related neurodegenerative disorder and also an important cause of death in elderly patients. A number of studies showed the correlation of this disease pathology with BACE1 inhibitor and it is also evident that BACE1 inhibitor can function as a very potent strategy in treating AD. METHODS: In this present study, we aimed to prospect for novel plant-derived BACE1 inhibitors from Leea indica and to realise structural basis of their interactions and mechanisms using combined molecular docking and molecular dynamics based approaches. An extensive library of Leea indica plant derived molecule was compiled and computationally screened for inhibitory action against BACE1 by using virtual screening approaches. Furthermore, induced fit docking and classical molecular dynamics along with steered molecular dynamics simulations were employed to get insight of the binding mechanisms. RESULTS: Two triterpenoids, ursolic acid and lupeol were identified through virtual screening; wherein, lupeol showed better binding free energy in MM/GBSA, MM/PBSA and MM/GBVI approaches. Furthermore classical and steered dynamics revealed the favourable hydrophobic interactions between the lupeol and the residues of flap or catalytic dyadof BACE1; however, ursolic acid showed disfavorable interactions with the BACE1. CONCLUSION: This study therefore unveiled the potent BACE1 inhibitor from a manually curated dataset of Leea indica molecules, which may provide a novel dimension of designing novel BACE1 inhibitors for AD therapy.</t>
  </si>
  <si>
    <t>A series of 2-aryl-3-hydroxy-6-iodo-4H-chromen-4-ones substituted at the 7-position with a halogen atom (X = F, Cl and Br) or methoxy group and their corresponding 4-substituted 2-hydroxy-5-iodochalcone precursors were evaluated in vitro for inhibitory effect against acetylcholinesterase (AChE), butyrylcholinesterase (BChE) and beta-secretase (BACE1) activities. Although moderate inhibitory effect was observed for the chalcones against AChE, derivatives 2h, 2j and 2n exhibited significant inhibitory effect against BChE and BACE-1. The 2-aryl-7-fluoro-8-iodoflavonols 3b and 3c, on the other hand, exhibited increased activity and selectivity against AChE and reduced effect on BACE-1. The flavonols 3h, 3i, 3k, 3l and 3p exhibited moderate inhibitory effect against AChE, but significant inhibition against BChE. Compounds 2j and 3l exhibited non-competitive mode of inhibition against BACE-1. Molecular docking predicted strong interactions with the protein residues in the active site of BACE-1 implying these compounds bind with the substrate. Similarly docking studies predicted interaction of the most active compounds with both CAS and PAS of either AChE or BChE with mixed type of enzyme inhibition confirmed by kinetic studies.</t>
  </si>
  <si>
    <t>A series of 22 donepezil analogues were synthesized through alkylation/benzylation and compared to donepezil and its 6-O-desmethyl adduct. All the compounds were found to be potent inhibitors of both acetylcholinesterase (AChE) and butyrylcholinesterase (BChE), two enzymes responsible for the hydrolysis of the neurotransmitter acetylcholine in Alzheimer's disease patient brains. Many of them displayed lower inhibitory concentrations of EeAChE (IC50 = 0.016 +/- 0.001 microM to 0.23 +/- 0.03 microM) and EfBChE (IC50 = 0.11 +/- 0.01 microM to 1.3 +/- 0.2 microM) than donepezil. One of the better compounds was tested against HsAChE and was found to be even more active than donepezil and inhibited HsAChE better than EeAChE. The analogues with the aromatic substituents were generally more potent than the ones with aliphatic substituents. Five of the analogues also inhibited the action of beta-secretase (BACE1) enzyme.</t>
  </si>
  <si>
    <t>Alzheimer's disease (AD) as a complicated and progressive neurodegenerative disorder is the most common form of dementia and memory loss. On account of the multifactorial etiology of AD, the multi-target-directed ligand (MTDL) approach is a promising method in searching new drug candidates for this disease. Here, in this paper more than 500 tacrine-coumarin hybrids have been designed and drug-likeness, molecular docking and descriptor analysis of them were performed to find out a drug candidate with less toxicity and better binding affinity than tacrine. The docking analysis was carried out using human acetylcholineesterase (1ACJ), human butyrylcholineesterase (4BDS) and beta-secretase (BACE1) (1W51) enzymes using AutoDock 4.2 and Vina. The promising results were obtained on the types of interactions. Based on docking on three targets and PLIF studies, the compounds that have better results were introduced as good candidates for synthesis. The validity of docking protocols was verified using a set of known active ligands and decoys on these targets.</t>
  </si>
  <si>
    <t>Anti-inflammatory effects of bone marrow mesenchymal stem cells (BMSCs) on mice with Alzheimer's disease (AD) were investigated. Twenty amyloid precursor protein (APP)/presenilin-1 (PS1) double transgenic mice were randomly divided into two groups: the AD control group and the stem cell treatment group. The normal control group consisted of 10 non-transgenic mice. The stem cell treatment group was injected with BMSCs, and the two control groups were given the same volume of normal saline. The Morris water maze test was used to compare the memory function of mice, and the relative expression levels of beta-site APP cleaving enzyme 1 (BACE1) and alpha-2-macroglobulin (A2M) genes were detected by fluorescence quantitative polymerase chain reaction (qPCR). Amyloid beta (Abeta)1-42 content in brain tissues of mice and inflammatory cytokines, interleukin (IL)-1, IL-2, IL-10, tumor necrosis factor-alpha (TNF-alpha), and interferon-gamma (IFN-gamma) were detected using enzyme-linked immunosorbent assay (ELISA). Compared with that in the AD control group, the escape latency in the water maze in the stem cell treatment group was shortened, the time of crossing the ring for the first time was decreased, but the frequency of crossing the ring was increased (P&lt;0.05). Abeta1-42 content in the AD control group was higher than that in the stem cell treatment group and the normal control group (P&lt;0.05). The relative expression level of BACE1 gene in the stem cell treatment group was lower than that in the AD control group (P&lt;0.05), but that of A2M gene was increased (P&lt;0.05). At 14 days after treatment, the contents of IL-1, IL-2, TNF-alpha and IFN-gamma in blood in the stem cell treatment group were lower than those in the AD control group (P&lt;0.05). Human BMSCs can ameliorate the symptoms of AD by decreasing the levels of inflammatory cytokines and regulating the expression of Abeta-related genes.</t>
  </si>
  <si>
    <t>The competitive ectodomain shedding of amyloid-beta precursor protein (APP) by alpha-secretase and beta-secretase, and the subsequent regulated intramembrane proteolysis by gamma-secretase are the key processes in amyloid-beta peptides (Abeta) generation. Previous studies indicate that secretases form binary complex and the interactions between secretases take part in substrates processing. However, whether alpha-, beta- and gamma-secretase could form ternary complex remains to be explored. Here, we adopted bimolecular fluorescence complementation in combination with fluorescence resonance energy transfer (BiFC-FRET) to visualize the formation of triple secretase complex. We show that the interaction between alpha-secretase ADAM10 and beta-secretase BACE1 could be monitored by BiFC assay and the binding of APP to alpha-/beta-secretase binary complex was revealed by BiFC-FRET. Further, we observed that gamma-secretase interacts with alpha-/beta-secretase binary complex, providing evidence that alpha-, beta- and gamma-secretase might form a ternary complex. Thus our study extends the interplay among Alzheimer's disease (AD) related alpha-/beta-/gamma-secretase.</t>
  </si>
  <si>
    <t>Introduction: The cerebrospinal fluid neurogranin (Ng)/beta-site amyloid precursor protein-cleaving enzyme 1 (BACE1) ratio may reflect synaptic affection resulting from reduced beta-amyloid (Abeta)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(APOE-epsilon4+, n = 16; APOE-epsilon4-,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</si>
  <si>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</si>
  <si>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Proteins and ligands sample a conformational ensemble that governs molecular recognition, activity, and dissociation. In structure-based drug design, access to this conformational ensemble is critical to understand the balance between entropy and enthalpy in lead optimization. However, ligand conformational heterogeneity is currently severely underreported in crystal structures in the Protein Data Bank, owing in part to a lack of automated and unbiased procedures to model an ensemble of protein-ligand states into X-ray data. Here, we designed a computational method, qFit-ligand, to automatically resolve conformationally averaged ligand heterogeneity in crystal structures, and applied it to a large set of protein receptor-ligand complexes. In an analysis of the cancer related BRD4 domain, we found that up to 29% of protein crystal structures bound with drug-like molecules present evidence of unmodeled, averaged, relatively isoenergetic conformations in ligand-receptor interactions. In many retrospective cases, these alternate conformations were adventitiously exploited to guide compound design, resulting in improved potency or selectivity. Combining qFit-ligand with high-throughput screening or multitemperature crystallography could therefore augment the structure-based drug design toolbox.</t>
  </si>
  <si>
    <t>beta-Site APP-cleaving enzyme 1 (BACE1) inhibition is considered one of the most promising therapeutic strategies for Alzheimer's disease, but current BACE1 inhibitors also block BACE2. As the localization and function of BACE2 in the brain remain unknown, it is difficult to predict whether relevant side effects can be caused by off-target inhibition of BACE2 and whether it is important to generate BACE1-specific inhibitors. Here, we show that BACE2 is expressed in discrete subsets of neurons and glia throughout the adult mouse brain. We uncover four new substrates processed by BACE2 in cultured glia: vascular cell adhesion molecule 1, delta and notch-like epidermal growth factor-related receptor, fibroblast growth factor receptor 1, and plexin domain containing 2. Although these substrates were not prominently cleaved by BACE2 in healthy adult mice, proinflammatory TNF induced a drastic increase in BACE2-mediated shedding of vascular cell adhesion molecule 1 in CSF. Thus, although under steady-state conditions the effect of BACE2 cross-inhibition by BACE1-directed inhibitors is rather subtle, it is important to consider that side effects might become apparent under physiopathological conditions that induce TNF expression.</t>
  </si>
  <si>
    <t>Increasing evidence suggests the beneficial impact of flavonoid-rich nutrition on normal cognitive function. It has been revealed that flavonoids can slow neurodegenerative processes in situations such as Alzheimer's disease (AD). The beta-secretase (BACE-1) is one of the most studied targets in AD therapy owing to its role in producing Abeta plaques. In fact the unique role of BACE-1 in pathogenesis of neurodegenerative diseases has made it a druggable target to develop anti-AD agents. Taking into account the anti-amyloidogenic and anti-oxidative properties, flavonoids have received considerable attention as lead candidates for anti-AD drug discovery projects. In continuation to our interest toward rational exploration of potential anti-AD agents, it was attempted to conduct a combined structure based in silico study and explore pharmacophore of a flavanocoumarin derivative as BACE-1 Inhibitor. Ab initio studies showed that both pseudo-axial and pseudo-equatorial conformers could convert to each other freely at room temperature. Within this study it was revealed that artoflavanocoumarin possess essential pharmacophoric groups to inhibit BACE-1. Considering four different protonation states of BACE-1 as di-deprotonated, diprotonated, protonated Asp32 and protonated Asp228, it was also found that affinity of artoflavanocoumarin toward different protonation states of BACE-1could be ranked as Asp32p-Asp228i &gt; di-deprotonated approximately Asp32i-Asp228p &gt;&gt; diprotonated. PMF study on artoflavanocoumarin showed that it could pass 1.8 kcal/mol free energy barrier from water to DPPC lipid bilayer. Moreover the pros and cons of artoflavanocoumarin as a lead compound were elucidated.</t>
  </si>
  <si>
    <t>Chemical investigation of the extracts of Aspergillus terreus resulted in the identification of terreusterpenes A-D (1-4), four new 3,5-dimethylorsellinic acid-based meroterpenoids. The structures and absolute configurations of 1-4 were elucidated by spectroscopic analyses including HRESIMS and 1D- and 2D-NMR, chemical conversion, and single crystal X-ray diffraction. Terreusterpenes A (1) and B (2) featured 2,3,5-trimethyl-4-oxo-5-carboxy tetrahydrofuran moieties. Terreusterpene D (4) was characterized by a 4-hydroxy-3-methyl gamma lactone fragment that was generated by accident from the rearrangement of 3 in a mixed tetrahydrofuran-H2O-MeOH solvent. All these compounds were evaluated for the beta-site amyloid precursor protein-cleaving enzyme 1 (BACE1) and acetylcholinesterase (AchE) inhibitory activities. Among them, compounds 1 and 2 showed potentially significant BACE1 inhibitory activity, with IC50 values of 5.98 and 11.42 muM, respectively. Interestingly, compound 4 exhibited promising BACE1 and AchE inhibitory activities, with IC50 values of 1.91 and 8.86 muM, respectively, while 3 showed no such activity. Taken together, terreusterpenes A and B could be of great importance for the development of new BACE1 inhibitors, while terreusterpene D could serve as the first dual-targeted 3,5-dimethylorsellinic acid-based meroterpenoid for the treatment of Alzheimer's disease.</t>
  </si>
  <si>
    <t>Beta secretase (BACE) inhibitors are promising therapeutic compounds currently in clinical phase II/III trials. Preclinical [(18)F]-florbetaben (FBB) amyloid PET imaging facilitates longitudinal monitoring of amyloidosis in Alzheimer's disease (AD) mouse models. Therefore, we applied this theranostic concept to investigate, by serial FBB PET, the efficacy of a novel BACE1 inhibitor in the PS2APP mouse, which is characterized by early and massive amyloid deposition. Methods: PS2APP and C57BL/6 (WT) mice were assigned to treatment (PS2APP: N=13; WT: N=11) and vehicle control (PS2APP: N=13; WT: N=11) groups at the age of 9.5 months. All animals had a baseline PET scan and follow-up scans at two months and after completion of the four-month treatment period. In addition to this longitudinal analysis of cerebral amyloidosis by PET, we undertook biochemical amyloid peptide quantification and histological amyloid plaque analyses after the final PET session. Results: BACE1 inhibitor-treated transgenic mice revealed a progression of the frontal cortical amyloid signal by 8.4 +/- 2.2% during the whole treatment period, which was distinctly lower when compared to vehicle-treated mice (15.3 +/- 4.4%, p&lt;0.001). A full inhibition of progression was evident in regions with &lt;3.7% of the increase in controls, whereas regions with &gt;10% of the increase in controls showed only 40% attenuation with BACE1 inhibition. BACE1 inhibition in mice with lower amyloidosis at treatment initiation showed a higher efficacy in attenuating progression to PET. A predominant reduction of small plaques in treated mice indicated a main effect of BACE1 on inhibition of de novo amyloidogenesis. Conclusions: This theranostic study with BACE1 treatment in a transgenic AD model together with amyloid PET monitoring indicated that progression of amyloidosis is more effectively reduced in regions with low initial plaque development and revealed the need of an early treatment initiation during amyloidogenesis.</t>
  </si>
  <si>
    <t>Although few drugs are available today for the management of Alzheimer's disease (AD) and many plants and their extracts are extensively employed in animals' studies and AD patients, yet no drug or plant extract is able to reverse AD symptoms adequately. In the present study, Tamarix gallica (TG), a naturally occurring plant known for its strong antioxidative, anti-inflammatory and anti-amyloidogenic properties, was evaluated on homocysteine (Hcy) induced AD-like pathology and cognitive impairments in rats. We found that TG attenuated Hcy-induced oxidative stress and memory deficits. TG also improved neurodegeneration and neuroinflammation by upregulating synaptic proteins such as PSD95 and synapsin 1 and downregulating inflammatory markers including CD68 and GFAP with concomitant decrease in proinflammatory mediators interlukin-1beta (IL1beta) and tumor necrosis factor alpha (TNFalpha). TG attenuated tau hyperphosphorylation at multiple AD-related sites through decreasing some kinases and increasing phosphatase activities. Moreover, TG rescued amyloid-beta (Abeta) pathology through downregulating BACE1. Our data for the first time provide evidence that TG attenuates Hcy-induced AD-like pathological changes and cognitive impairments, making TG a promising candidate for the treatment of AD-associated pathological changes.</t>
  </si>
  <si>
    <t>BACKGROUND: Alzheimer's disease (AD) is a primary cause of dementia in ageing population affecting more than 35 million people around the globe. It is a chronic neurodegenerative disease caused by defected folding and aggregation of amyloid beta (Abeta) protein. Abeta is formed by the cleavage of membrane embedded amyloid precursor protein (APP) by using enzyme 'transmembrane aspartyl protease, beta-secretase'. Inhibition of beta-secretase is a viable strategy to prevent neurotoxicity in AD. Another strategy in the treatment of AD is inhibition of acetylcholinesterase. This inhibition reduces the degradation of acetylcholine and temporarily restores the cholinergic function of neurons and improves cognitive function. Monoamine oxidase and higher glutamate levels are also found to be linked with Abeta peptide related oxidative stress. Oxidative stress leads to reduced activity of glutamate synthase resulting in significantly higher level of glutamate in brain. The aim of this study is to perform in silico screening of a virtual library of biaryl scaffold containing compounds potentially used for the treatment of AD. Screening was done against the primary targets of AD therapeutics, acetylcholinesterase, beta-secretase (BACE1), Monoamine oxidases (MAO) and N-Methyl-D-aspartate (NMDA) receptor. Compounds were screened for their inhibitory potential by employing molecular docking approach using AutoDock vina. Binding energy scores were embodied in the heatmap to display varies strengths of interactions of the ligands targeting AD. RESULTS: Several ligands showed notable interaction with at least two targets, but the strong interaction with all the targets is shown by very few ligands. The pharmacokinetics of the interacting ligands was also predicted. The interacting ligands have good drug-likeness and brain availability essential for drugs with intracranial targets. CONCLUSION: These results suggest that biaryl scaffold may be pliable to drug development for neuroprotection in AD and that the synthesis of further analogues to optimize these properties should be considered.</t>
  </si>
  <si>
    <t>To examine the effect of subcutaneous injection of insulin-like growth factor-1 (IGF-1) on the expression of the amyloid protein (Abeta1-40), alpha-secretase (ADAM10), beta-secretase (BACE1), and gamma-secretase (PS1) in APP/PS1 double transgenic mice. APP/PS1 double transgenic mice and wild-type mice were divided into wild-type group, wild-type therapy group, transgenome group, and transgenic therapy group. Subcutaneous injection of IGF-1 (50 mug/kg day) was administered once daily to the wild-type therapy group and transgenic therapy group for 8 weeks, respectively. The expression of the Abeta1-40 in the cortex and hippocampus was detected by immunohistochemistry 8 weeks after administration. The levels of Abeta1-40, DAM10, BACE1, and PS1 were analysed by Western blot. The expression of the Abeta1-40 in the cortex of the gene therapy group was significantly lower than that of the transgenome group (p &lt; 0.05). In APP/PS1 double transgenic mice, BACE1 expression was markedly higher in both the hippocampus (p &lt; 0.001, p = 0.00009) and the cortex (p = 0.001), compared to that of the wild-type mice. The treatment of IGF-1 markedly reduced ADAM10 expression in the hippocampus in both transgenic mice and wild-type mice (p &lt; 0.05), whereas the treatment mainly decreased BACE1 expression in transgenic mice but not in the wild-type mice (p &lt; 0.05). No significant differences in PS1 levels were detected in all groups. IGF decreased Abeta1-40 over-expression in the cortex and hippocampus and might inhibit the damage induced by Abeta1-40 in APP/PS1 double transgenic mice. Our study suggests that IGF-1 should inhibit Abeta production through alpha-secretase and beta-secretase but not gamma-secretase.</t>
  </si>
  <si>
    <t>Abnormalities of the endolysosomal and autophagy systems are found in Alzheimer's disease, but it is not clear whether defects in these systems are a cause or consequence of degenerative processes in the disease. In human neuronal models of monogenic Alzheimer's disease, APP and PSEN1 mutations disrupt lysosome function and autophagy, leading to impaired lysosomal proteolysis and defective autophagosome clearance. Processing of APP by gamma-secretase is central to the pathogenic changes in the lysosome-autophagy system caused by PSEN1 and APP mutations: reducing production of C-terminal APP by inhibition of BACE1 rescued these phenotypes in both APP and PSEN1 mutant neurons, whereas inhibition of gamma-secretase induced lysosomal and autophagic pathology in healthy neurons. Defects in lysosomes and autophagy due to PSEN1 mutations are rescued by CRISPR-knockout of APP. These data demonstrate a key role for proteolysis of the C-terminal of APP by gamma-secretase in neuronal dysfunction in monogenic Alzheimer's disease.</t>
  </si>
  <si>
    <t>Highlighted Research Paper: BACE1 Regulates Proliferation and Neuronal Differentiation of Newborn Cells in the Adult Hippocampus in Mice by, Zena K. Chatila, Eunhee Kim, Clara Berle, Enjana Bylykbashi, Alexander Rompala, Mary K. Oram, Drew Gupta, Sang Su Kwak, Young Hye Kim, Doo Yeon Kim, Se Hoon Choi, and Rudolph E. Tanzi.</t>
  </si>
  <si>
    <t>Chronic cerebral hypoperfusion (CCH) is regarded as a high-risk factor for cognitive decline of vascular dementia (VD) as it is conducive to induce beta-amyloid (Abeta) aggregation. Icariside II (ICS II), a plant-derived flavonoid compound, has showed neuroprotective effect on animal models of Alzheimer's disease (AD) by decreasing Abeta levels. Here, we assessed the effect of ICS II on CCH-induced cognitive deficits and Abeta levels in rats, and the possible underlying mechanisms were also explored. It was disclosed that CCH induced by bilateral common carotid artery occlusion (BCCAO) caused cognitive deficits, neuronal injury and increase of Abeta1-40 and Abeta1-42 levels in the rat hippocampus, while oral administration of ICS II for 28 days abolished the above deficits in the hippocampus of BCCAO rats. Meanwhile, ICS II significantly decreased the expression of beta-amyloid precursor protein (APP) and beta-site amyloid precursor protein cleavage enzyme 1 (BACE1), as well as increased the expression of a disintegrin and metalloproteinase domain 10 (ADAM10) and insulin-degrading enzyme (IDE). ICS II also activated peroxisome proliferator-activated receptor (PPAR)alpha and PPARgamma, enhanced the expression of brain-derived neurotrophic factor (BDNF), tyrosine receptor kinase B (TrkB), levels of Akt and cAMP response element binding protein (CREB) phosphorylation. Together, these findings suggested that ICS II attenuates CCH-induced cognitive deficits by inhibiting the amyloidogenic pathway via involvement of BDNF/TrkB/CREB signaling and up-regulation of PPARalpha and PPARgamma in rats.</t>
  </si>
  <si>
    <t>Alzheimer's disease (AD) is a chronic neurodegenerative disorder that is associated with the most common type of dementia and is characterized by the presence of deposits of the protein fragment amyloid beta (Abeta) in the brain. The natural product mixture of curcuminoids that improves certain defects in innate immune cells of AD patients may selectively enhance Abeta phagocytosis by alteration of gene transcription. In this work, we evaluated the protective effects of curcuminoids in cells from AD patients by investigating the effect on NF-kappaB and BACE1 signaling pathways. These results were compared to the gene expression profile of the clearance of Abeta. The minor curcumin constituent, bisdemethoxycurcumin (BDC) showed the most potent protective action to decrease levels of NF-kappaB and BACE1, decrease the inflammatory cascade and diminish Abeta aggregates in cells from AD patients. Moreover, mannosyl-glycoprotein 4-beta-N-acetylglucosaminyltransferase (MGAT3) and vitamin D receptor (VDR) gene mRNAs were up-regulated in peripheral blood mononuclear cells from AD patients treated with BDC. BDC treatment impacts both gene expression including Mannosyl (Beta-1,4-)-Glycoprotein Beta-1,4-N-Acetylglucosaminyltransferase, Vitamin D and Toll like receptor mRNA and Abeta phagocytosis. The observation of down-regulation of BACE1 and NF-kappaB following administration of BDC to cells from AD patients as a model system may have utility in the treatment of asymptomatic AD patients.</t>
  </si>
  <si>
    <t>beta-Secretase (BACE1) is an important drug target in the treatment of Alzheimer's disease (AD). Therefore, sensitive detection of BACE1 is essential for AD treatment and drug discovery. In this work, a facile and sensitive fluorescence biosensing platform was developed for BACE1 detection. This sensing platform was constituted based on the interaction between a WS2 nanosheet and a peptide sequence. In the absence of BACE1, a FAM-labeled peptide substrate could be adsorbed on the surface of the WS2 nanosheet, thereby quenching its fluorescence. However, in the presence of BACE1, the hydrolysis of the peptide substrate by BACE1 triggers could occur with the subsequent release of short FAM-linked peptide fragments which could not be adsorbed on the surface of the WS2 nanosheet. This resulted in weak fluorescence quenching, thus restoring the fluorescence signal. By measuring the change in the fluorescence of the FAM-labeled peptide substrate, the fluorescence sensing platform based on the WS2 nanosheet could monitor BACE1. The proposed WS2 nanosheet-based platform exhibited excellent specificity and high sensitivity with a detection limit of 66 pM for BACE1. Importantly, we also demonstrated that this platform was suitable for the screening of BACE1 inhibitors. The proposed sensing platform not only provides a novel strategy for the BACE1 assay but also offers a potential tool for screening drugs.</t>
  </si>
  <si>
    <t>We describe the design, synthesis, X-ray studies, and biological evaluation of novel BACE1 inhibitors containing bicyclic isoxazoline carboxamides as the P3 ligand in combination with methyl cysteine, methylsulfonylalanine and Boc-amino alanine as P2 ligands. Inhibitor 3a displayed a BACE1 Ki value of 10.9nM and EC50 of 343nM. The X-ray structure of 3a bound to the active site of BACE1 was determined at 2.85A resolution. The structure revealed that the major molecular interactions between BACE1 and the bicyclic tetrahydrofuranyl isoxazoline heterocycle are van der Waals in nature.</t>
  </si>
  <si>
    <t>BACKGROUND: Berberine (BBR) has neuroprotective effects on many brain diseases, including Alzheimer's disease (AD). Amyloid -beta (Abeta) senile plaque is the most classical pathological hallmarks of AD. Abeta produces from a sequential cleavage by beta-secretase (beta-site amyloid precursor protein cleaving enzyme 1, BACE1) and gamma -secretase. The aim of our work was to investigate whether the neuroprotective effects of BBR on AD is related to inhibiting Abeta pathology. METHOD: The cognitive function of mice was assessed by the Morris water maze (MWM) test. The Abeta levels were determined by enzyme linked immunosorbent assay; the expression of APP, sAPPalpha, ADAM10 and ADAM17, sAPPbeta and BACE1 was detected by Western blotting; and the activity of gamma -secretase complex (NCT, PS1, Aph-1alpha and Pen-2) was determined by Western blotting and immunohistochemistry. RESULTS: BBR improved learning and memory deficits of APP/PS1 mice. BBR decreased Abeta levels in the hippocampus of APP/PS1 mice. BACE1 and sAPP -beta levels in the BBR-treated groups were significantly reduced in the hippocampus of AD mice. BBR markedly decreased the expression of PS1, Aph-1alpha and Pen-2, but had no effect on NCT. The levels of sAPPalpha, ADAM10 and ADAM17 in the hippocampus of BBR-treated mice significantly increased, compared with the control ones (P&lt;0.05). CONCLUSION: BBR inhibits the activity of beta/gamma-secretases, enhances alpha-secretases, and lowers the Abeta level in the hippocampus of AD mice, and improves Alzheimer's-like cognitive impairment.</t>
  </si>
  <si>
    <t>Alzheimer's disease (AD) is the multifactorial neurodegenerative disorder causing progressive memory loss and cognitive impairment. The aberrant accumulation of amyloid-beta (Abeta) and neuroinflammation are two major events in AD. BACE1 is required for the cleavage of amyloid precursor protein (APP) to generate Abeta, which stimulates the nuclear transcription factor kappaB (NF-kappaB) signaling, leading to the secretion of inflammatory cytokines. And NF-kappaB can up-regulate the expression of BACE1. miRNAs are small non-coding RNAs that regulate gene transcription. miR-15b down-regulates BACE1 expression while it is unclear whether miR-15b can regulate Abeta in human neuronal cells, and if so, whether it is by targetting NF-kappaB. SH-SY5Y cell line was transfected with Swedish APP mutant (APPswe) as an in vitro AD model. Quantitative PCR (qPCR), WB, and ELISA were used to detected related gene expression intracellularly or in supernatant. Dual luciferase assay was used to validate miRNA and targets binding. miR-15b inhibits expression of BACE1and APP. Moreover, the reduced level of Abeta was observed in response to miR-15b mimics in SH-SH5Y/APPswe cells. miR-15b directly targetted the conserved Bace1 3'UTR to regulate its expression. In addition, the inhibition of APPswe-induced secretion of inflammatory cytokines and the suppression of NF-kappaB activation by miR-15b were validated. And miR-15b directly targetted the 3'UTRs of NF-kappaB1 and inhibitor of NF-kappaB (IkappaB) kinase alpha (IKK-alpha), encoding NF-kappaB1 and IKK-alpha, respectively. Our study suggests that miR-15b inhibits Abeta accumulation through targetting NF-kappaB signaling and BACE1 and serves as a potential molecular target for AD therapy.</t>
  </si>
  <si>
    <t>beta-amyloid deposition and neuroinflammation play a crucial part in Alzheimer's disease. Therefore, this study was designed to find the effects of 1-deoxynojirimycin (DNJ) purified from mulberry leaves on pathological deposition of Abeta peptides and neuroinflammation in senescence-accelerated-prone mouse 8 (SAMP8) mice. Compared to senescence-accelerated-resistant mouse 1 (SAMR1) mice, SAMP8 mice exhibited conspicuous declines in spatial memory abilities and brain-derived neurotrophic factor (BDNF) and tyrosine kinase receptors (TrkB) level in hippocampus; increased Abeta deposition, beta-secretase (BACE1) level, microglia activation and inflammatory factors, including interleukin-1beta (IL-1beta), interleukin-6 (IL-6) and tumor necrosis factor alpha (TNF-alpha) in the brain. The SAMP8 mice were treated with DNJ (40 or 160mg/kg/day) by oral administration for two months. Our results indicated that DNJ treatment improved these changes, and the 160-mg/kg/day DNJ group revealed more significant alleviation. Therefore, DNJ potentially has the neuroprotective effect by inhibiting BACE1 expression, attenuating Abeta deposition, remitting neuroinflammation, and up-regulating the BDNF/TrkB signal pathway in the brain.</t>
  </si>
  <si>
    <t>Alzheimer's disease (AD), the most common type of dementia, is becoming a major challenge for global health and social care. However, the current understanding of AD pathogenesis is limited, and no early diagnosis and disease-modifying therapy are currently available. During the past year, significant progress has been made in clinical research on the diagnosis, prevention, and treatment of AD. In this review, we summarize the latest achievements, including diagnostic biomarkers, polygenic hazard score, amyloid and tau PET imaging, clinical trials targeting amyloid-beta (Abeta), tau, and neurotransmitters, early intervention, and primary prevention and systemic intervention approaches, and provide novel perspectives for further efforts to understand and cure the disease.</t>
  </si>
  <si>
    <t>Structural and functional abnormalities in the cerebral microvasculature have been observed in Alzheimer's disease (AD) patients and animal models. One cause of hypoperfusion is the thickening of the cerebrovascular basement membrane (CVBM) due to increased collagen-IV deposition around capillaries. This study investigated whether these and other alterations in the cerebrovascular system associated with AD can be prevented by long-term dietary supplementation with the antioxidant ubiquinol (Ub) stabilized with Kaneka QH P30 powder containing ascorbic acid (ASC) in a mouse model of advanced AD (3xTg-AD mice, 12months old). Animals were treated from prodromal stages of disease (3months of age) with standard chow without or with Ub+ASC or ASC-containing vehicle and compared to wild-type (WT) mice. The number of beta-amyloid (Abeta) plaques in the hippocampus and entorhinal cortex was higher in female than in male 3xTg-AD mice. Extensive regions of hypoxia were characterized by a higher plaque burden in females only. This was abolished by Ub+ASC and, to a lesser extent, by ASC treatment. Irrespective of Abeta burden, increased collagen-IV deposition in the CVBM was observed in both male and female 3xTg-AD mice relative to WT animals; this was also abrogated in Ub+ASC- and ASC-treated mice. The chronic inflammation in the hippocampus and oxidative stress in peripheral leukocytes of 3xTg-AD mice were likewise reversed by antioxidant treatment. These results provide strong evidence that long-term antioxidant treatment can mitigate plasma oxidative stress, amyloid burden, and hypoxia in the AD brain parenchyma.</t>
  </si>
  <si>
    <t>Our previous study demonstrated the translocation of Abeta1-42 to the nucleus in response to antibiotic treatment, and interpreted it as a possible transcriptional response of Abeta1-42 to antibiotics. The present study aims to investigate how amyloid acts on the key elements of neurodegeneration and the molecules involved in the induction of Abeta1-42 production. For this purpose, we investigated the acute effect of Abeta1-42 on the transcriptional levels of genes that have roles in the mechanisms that produce Abeta itself: alpha secretase (ADAM10), beta secretase (BACE1), the gamma secretase complex (PS-1, PS-2, Nicastrin), the substrate APP, APOE (the significant risk factor for sporadic form of the AD), TREM2 (recently indicated as a contributor to AD risk), NMDAR subunits and PKCzeta (contributors of memory and learning), and key elements of tau pathology such as tau, GSK3alpha, GSK3beta, and Cdk5. Additionally, we examined cholecalciferol metabolism-related enzyme 1alpha-hydroxylase (1alphaOHase) in primary cortical neurons with qRT-PCR. Our results indicate that Abeta1-42 has an effect on most of the target genes. This effect involves regulation of the amyloidogenic pathway in a complex manner, specifically, a general downregulation in NMDARs, ApoE, Trem2, and 1alphaOHase genes, and general up-regulation of tau pathway-related genes. We speculate that the presence of Abeta impacts the neurons not only with toxic events but also at the transcriptional level. The nuclear localization of Abeta1-42 and its regulatory effects on the target genes that we investigated in present study indicates Abeta1-42 as a transcriptional regulator of genes related to neurodegeneration.</t>
  </si>
  <si>
    <t>Alzheimer's disease is the most prevalent neurodegenerative disorder among elderly persons. Overt accumulation and aggregation of the amyloid-beta peptide (Abeta) is thought to be the initial causative factor for Alzheimer's disease. Abeta is produced by sequential proteolytic cleavage of the amyloid precursor protein. Beta-site amyloid precursor protein cleaving enzyme 1 (BACE1) is the initial and rate-limiting protease for the generation of Abeta. Therefore, inhibiting BACE1 is considered one of the most promising therapeutic approaches for potential treatment of Alzheimer's disease. Currently, several drugs blocking this enzyme (BACE inhibitors) are being evaluated in clinical trials. However, high-dosage BACE-inhibitor treatment interferes with structural and functional synaptic plasticity in mice. These adverse side effects may mask the therapeutic benefit of lowering the Abeta concentration. In this review, we focus on the consequences of BACE inhibition-mediated synaptic deficits and the potential clinical implications.</t>
  </si>
  <si>
    <t>beta-site APP-cleaving enzyme 1 (BACE1) is a major player in the pathogenesis of Alzheimer's disease. Structural and functional fluorescence microscopy offers a powerful approach to learn about the physiology and pathophysiology of this protease. Up to now, however, common labeling techniques require genetic manipulation, use large antibodies, or are not compatible with live cell imaging. Fluorescent small molecules that specifically bind to the protein of interest can overcome these limitations. Herein, we introduce SiR-BACE1, a conjugate of the BACE1 inhibitor S-39 and SiR647, as a novel fluorogenic, tag-free, and antibody-free label for BACE1. We present its chemical development, characterize its photophysical and pharmacologic properties, and evaluate its behavior in solution, in overexpression systems, and in native brain tissue. We demonstrate its applicability in confocal, stimulated emission depletion and dynamic single-molecule microscopy. The first functional studies with SiR-BACE1 on the surface mobility of BACE1 revealed a markedly confined diffusion pattern.</t>
  </si>
  <si>
    <t>Investigators have long suspected that pathogenic microbes might contribute to the onset and progression of Alzheimer's disease (AD) although definitive evidence has not been presented. Whether such findings represent a causal contribution, or reflect opportunistic passengers of neurodegeneration, is also difficult to resolve. We constructed multiscale networks of the late-onset AD-associated virome, integrating genomic, transcriptomic, proteomic, and histopathological data across four brain regions from human post-mortem tissue. We observed increased human herpesvirus 6A (HHV-6A) and human herpesvirus 7 (HHV-7) from subjects with AD compared with controls. These results were replicated in two additional, independent and geographically dispersed cohorts. We observed regulatory relationships linking viral abundance and modulators of APP metabolism, including induction of APBB2, APPBP2, BIN1, BACE1, CLU, PICALM, and PSEN1 by HHV-6A. This study elucidates networks linking molecular, clinical, and neuropathological features with viral activity and is consistent with viral activity constituting a general feature of AD.</t>
  </si>
  <si>
    <t>Alzheimer&amp;rsquo;s disease (AD) is the most prevalent neurodegenerative disease, distinctively characterized by senile plaques, neurofibrillary tangles, and synaptic loss, finally resulting in neuronal death. &amp;beta;-Site amyloid precursor protein (APP) cleaving enzyme 1 (BACE1) and cholinesterases have been identified as therapeutic targets for AD, and the discovery of their inhibitors is of critical importance for developing preventive strategies for AD. To discover natural multi-target compounds possessing BACE1, acetylcholinesterase (AChE), and butyrylcholinesterase (BChE) inhibitory properties, major citrus flavanones including hesperetin, naringenin, and hesperidin were evaluated. In vitro anti-AD activities were performed via BACE1 and cholinesterases inhibition assays, as well as enzyme kinetic predictions. For the design of potential inhibitors of AD-related enzymes, molecular docking analysis was performed. Based on the biological evaluation, hesperidin demonstrated the best inhibitory properties toward BACE1, AChE, and BChE, with IC50 values of 10.02 +/- 1.12, 22.80 +/- 2.78, and 48.09 +/- 0.74 &amp;micro;M, respectively. Kinetic studies revealed that all tested compounds were found to be noncompetitive inhibitors against BACE1 and cholineseterases. In addition, molecular docking studies of these compounds demonstrated negative binding energies for BACE1, AChE, and BChE, indicating high affinity and tight binding capacity for the target enzymes. The present study suggested that the selected citrus flavanones could act together as multiple inhibitors of BACE1, AChE, and BChE, indicating preventive and therapeutic potential against AD.</t>
  </si>
  <si>
    <t>Rationale: The ability to treat invalidating neurological diseases is impeded by the presence of the blood-brain barrier (BBB), which inhibits the transport of most blood-borne substances into the brain parenchyma. Targeting the transferrin receptor (TfR) on the surface of brain capillaries has been a popular strategy to give a preferential accumulation of drugs or nanomedicines, but several aspects of this targeting strategy remain elusive. Here we report that TfR-targeted gold nanoparticles (AuNPs) can accumulate in brain capillaries and further transport across the BBB to enter the brain parenchyma. Methods: We characterized our targeting strategy both in vitro using primary models of the BBB and in vivo using quantitative measurements of gold accumulation by inductively-coupled plasma-mass spectrometry together with morphological assessments using light microscopy after silver enhancement and transmission electron microscopy with energy-dispersive X-ray spectroscopy. Results: We find that the uptake capacity is significantly modulated by the affinity and valency of the AuNP-conjugated antibodies. Specifically, antibodies with high and low affinities mediate a low and intermediate uptake of AuNPs into the brain, respectively, whereas a monovalent (bi-specific) antibody improves the uptake capacity remarkably. Conclusion: Our findings indicate that monovalent ligands may be beneficial for obtaining transcytosis of TfR-targeted nanomedicines across the BBB, which is relevant for future design of nanomedicines for brain drug delivery.</t>
  </si>
  <si>
    <t>The design of novel inhibitors to target BACE1 with reduced cytotoxicity effects is a promising approach to treat Alzheimer's disease (AD). Multiple clinical drugs and antibodies such as AZD3293 and Solanezumab are being tested to investigate their therapeutical potential against AD. The current study explores the binding pattern of AZD3293 and Solanezumab against their target proteins such as beta-secretase (BACE1) and mid-region amyloid-beta (Abeta) (PDBIDs: 2ZHV &amp; 4XXD), respectively using molecular docking and dynamic simulation (MD) approaches. The molecular docking results show that AZD3293 binds within the active region of BACE1 by forming hydrogen bonds against Asp32 and Lys107 with distances 2.95 and 2.68 A, respectively. However, the heavy chain of Solanezumab interacts with Lys16 and Asp23 of amyloid beta having bond length 2.82, 2.78, and 3.00 A, respectively. The dynamic cross correlations and normal mode analyses show that BACE1 depicted good residual correlated motions and fluctuations, as compared to Solanezumab. Using MD, the Root Mean Square Deviation and Fluctuation (RMSD/F) graphs show that AZD3293 residual fluctuations and RMSD value (0.2 nm) was much better compared to Solanezumab (0.7 nm). Moreover, the radius of gyration (Rg) results also depicts the significance of AZD3293 docked complex compared to Solanezumab through residual compactness. Our comparative results show that AZD3293 is a better therapeutic agent for treating AD than Solanezumab.</t>
  </si>
  <si>
    <t>Bisecting GlcNAc, a branch structure in N-glycan, has unique functions and is involved in several diseases including Alzheimer's disease (AD). In this review, we provide an overview of the biosynthesis of bisecting GlcNAc and its physiological and pathological functions, particularly in the nervous system where bisecting GlcNAc is most highly expressed. The biosynthetic enzyme of bisecting GlcNAc is N-acetylglucosaminyltransferase-III (GnT-III). Overexpression, knockdown, and knockout of GnT-III have so far revealed various functions of bisecting GlcNAc, which are mediated by regulating the functions of key carrier proteins. GnT-III-deficient AD model mice showed reduced amyloid-beta (Abeta) accumulation in the brain by suppressing the function of a key Abeta-generating enzyme, beta-site APP-cleaving enzyme-1 (BACE1), and greatly improved AD pathology. Altered BACE1 subcellular localization in GnT-III-deficient cells, from early endosomes to lysosomes, suggests that bisecting GlcNAc serves as a trafficking tag for the movement of modified proteins to an endosomal compartment. For therapeutic application, we have employed high-throughput screening to search for GnT-III inhibitors. These findings highlight the importance of bisecting GlcNAc modification in the nervous system.</t>
  </si>
  <si>
    <t>Lead exposure has been evidenced as a risk factor for Alzheimer's disease (AD), mainly affecting the ageing. However, the early manifestation and mechanisms of AD-like pathology induced by lead exposure remains to be elucidated. Considering the fact that impaired cholesterol metabolism is associated with many neurodegenerative disorders including AD, in this study we focused on the role of cholesterol metabolism in lead induced premature AD-like pathology. We treated weaning rats with lead at different concentrations for 4 weeks. We found that developmental lead exposure increased amyloid-beta (Abeta) accumulation and amyloid plaque deposition in the cortex and hippocampus. Lead exposure increased amyloid precursor protein (APP) expression and activated the sterol regulatory element binding protein 2 (SREBP2)-beta secretase (BACE1) pathway. In addition, we found that lead exposure decreased cholesterol levels by upregulating the expression of liver X receptor-a (LXR-a) and ATP-binding cassette transporter protein family member A1 (ABCA1) and decreasing the expression of 3-hydroxy-3-methylglutaryl-CoA reductase (HMG-CR) and low density lipoprotein receptor (LDL-R) in young rat brain tissues. Taken together, our data demonstrated that developmental lead exposure induced early manifestation of AD-like pathology and disturbed cholesterol metabolism in young rat brains.</t>
  </si>
  <si>
    <t>Accumulation and oligomerization of amyloid-beta (Abeta) peptides have been known to be a potent cause of neurodegenerative diseases such as Alzheimer's disease (AD). To expand the possibilities of preventing AD, we investigated the effects of resveratrol dimers, gnetin C and epsilon-viniferin, on Abeta 1-42 (Abeta42) production and the reduced cell viability observed after Abeta42 treatment (monomers, 10 muM) in cultured SH-SY5Y human neuroblastoma cells. Among them, addition of gnetin C (20 muM) into the media reduced Abeta42 production most efficiently. Gnetin C suppressed the expression of beta-site amyloid precursor protein-cleaving enzyme-1 (BACE1, beta-secretase). Furthermore, gnetin C ameliorated the Abeta42-reduced cell viability most significantly. Concomitantly, gnetin C reduced intracellular Abeta oligomers (ca. 15 and 130 kDa) and elevated both levels of intracellular and extracellular Abeta monomers. Under the treatment with or without Abeta42, gnetin C upregulated the expression of matrix metalloproteinase-14 (MMP-14) which is assumed to be an Abeta-decomposing enzyme. Gnetin C may thereby prevent Abeta toxicity by suppressing BACE1 and enhancing MMP-14, together with reducing both internalization and oligomerization of exogenous Abeta monomers. The use of gnetin C may lead to the prevention of Abeta-mediated diseases, particularly AD.</t>
  </si>
  <si>
    <t>Alzheimer's disease (AD) is an increasing concern in human health. Despite significant research, highly effective drugs to treat AD are lacking. The present study describes the text mining process to identify drug candidates from a traditional Chinese medicine (TCM) database, along with associated protein target mechanisms. We carried out text mining to identify literatures that referenced both AD and TCM and focused on identifying compounds and protein targets of interest. After targeting one potential TCM candidate, corresponding protein-protein interaction (PPI) networks were assembled in STRING to decipher the most possible mechanism of action. This was followed by validation using Western blot and co-immunoprecipitation in an AD cell model. The text mining strategy using a vast amount of AD-related literature and the TCM database identified curcumin, whose major component was ferulic acid (FA). This was used as a key candidate compound for further study. Using the top calculated interaction score in STRING, BACE1 and MMP2 were implicated in the activity of FA in AD. Exposure of SHSY5Y-APP cells to FA resulted in the decrease in expression levels of BACE-1 and APP, while the expression of MMP-2 and MMP-9 increased in a dose-dependent manner. This suggests that FA induced BACE1 and MMP2 pathways maybe novel potential mechanisms involved in AD. The text mining of literature and TCM database related to AD suggested FA as a promising TCM ingredient for the treatment of AD. Potential mechanisms interconnected and integrated with Abeta aggregation inhibition and extracellular matrix remodeling underlying the activity of FA were identified using in vitro studies.</t>
  </si>
  <si>
    <t>Alzheimer's disease (AD) is a severe neurodegenerative disorder and the most common type of dementia in the elderly. The clinical symptoms of AD include a progressive loss of memory and impairment of cognitive functions interfering with daily life activities. The main neuropathological features consist in extracellular amyloid-beta (Abeta) plaque deposition and intracellular Neurofibrillary tangles (NFTs) of hyperphosphorylated Tau. Understanding the pathophysiological mechanisms that underlie neurodegeneration in AD is essential for rational design of neuroprotective agents able to prevent disease progression. According to the "Amyloid Cascade Hypothesis" the critical molecular event in the pathogenesis of AD is the accumulation of Abeta neurotoxic oligomers. Since the proteolytic processing of Amyloid Precursor Protein (APP) by beta-secretase (beta-site APP cleaving enzyme 1, BACE1) is the rate-limiting step in the production of Abeta, this enzyme is considered a major therapeutic target and BACE1 inhibitors have the potential to be disease-modifying drugs for AD treatment. Therefore, intensive efforts to discover and develop inhibitors that can reach the brain and effectively inhibit BACE1 have been pursued by several groups worldwide. The aim of this review is to highlight the progress in the discovery of potent and selective small molecule BACE1 inhibitors over the past decade.</t>
  </si>
  <si>
    <t>[This corrects the article DOI: 10.18632/oncotarget.23119.].</t>
  </si>
  <si>
    <t>The original version of this Article contained an error in the Methods section 'Viruses and drugs'. The timing for drug treatment of CHME3 4 x 4 or 293T cells with gamma-secretase inhibitor or BACE1 inhibitor was incorrectly given as '1 day prior to infection or transfection' and should have stated '4 or 6 h post transfection or infection, respectively'. This error is now corrected in both the PDF and HTML versions of the Article.</t>
  </si>
  <si>
    <t>BACKGROUND: Activated microglia-mediated inflammation plays a key role in the pathogenesis of Alzheimer's disease (AD). In addition, chronic activation of NLRP3 inflammasomes triggered by amyloid beta peptide (Abeta) in microglia contributes to persistent neuroinflammation. Here, the primary goal was to assess whether Dihydromyricetin (DHM), a plant flavonoid compound, is effective therapies for AD; it is crucial to know whether DHM will affect microglial activation and neuroinflammation in APP/PS1 transgenic mice. METHODS: After DHM was intraperitoneally injected in APP/PS1 double-transgenic mice, we assessed the effect of DHM on microglial activation, the expression of NLRP3 inflammasome components, and the production of inflammatory cytokine IL-1beta by immunofluorescence and Western blot. To determine whether DHM play roles in the Abeta production and deposition, amyloid beta protein precursor (APP) and beta-site APP cleaving enzyme1 (BACE1), as well as neprilysin (NEP), were detected by Western blot. Finally, behavior was tested by Morris Water Maze to illustrate whether DHM treatment has a significantly positive effect on ameliorating the memory and cognition deficits in AD. RESULTS: Dihydromyricetin treatment significantly ameliorated memory and cognition deficits and decreased the number of activated microglia in the hippocampus and cortex of APP/PS1 mice. In addition, APP/PS1 mice show reduced activation of NLRP3 inflammasomes and reduced expression of NLRP3 inflammasome components. Furthermore, DHM could promote clearance of Abeta, a trigger for NLRP3 inflammasome activation, by increasing levels of NEP and shift microglial conversion to the M2-specific agrinase-1-positive cell phenotype, which enhances microglial clearance of Abeta and its aggregates but not production of Abeta. CONCLUSION: Taken together, our findings suggest that DHM prevents progression of AD-like pathology through inhibition of NLRP3 inflammasome-based microglia-mediated neuroinflammation and may be a promising therapeutic drug for treating AD.</t>
  </si>
  <si>
    <t>Beta-secretase 1 (BACE1) gene encodes a transmembrane protease from the peptidase A1 family of aspartic proteases whose role in the pathogenesis of Alzheimer's disease has been assessed. The enzymatic activity of BACE1 on several proteins implicated in epileptogenesis implies its role in the pathogenesis of epilepsy. In the present study, we assessed expression of BACE1 and its naturally occurring antisense (BACE1-AS) in peripheral blood of 40 epileptic patients and 40 age- and sex-matched healthy subjects. We did not detect either any difference in the expression of these genes between cases and controls or significant correlation between their expressions and participants' age. However, we demonstrated a significant correlation between expression levels of BACE1 and BACE1-AS which supports the previously suggested feed-forward mechanism of regulation between these two transcripts. Future studies in larger sample sizes are needed to elaborate the function of BACE1 in epilepsy.</t>
  </si>
  <si>
    <t>SCOPE: Epidemiological studies have shown that coffee consumption may be associated with a lower risk of developing several neurological disorders, including Alzheimer's disease (AD). Caffeine is a prominent candidate component underlying the preventive effects of coffee; however, the contribution of other constituents is unclear. To clarify this issue, the effect of roasting coffee beans on beta-secretase (BACE1) expression in human neuroblastoma SH-SY5Y cells is investigated. METHODS AND RESULTS: Coffee (2%) reduces Abeta accumulation in culture medium to 80% of control levels after 24 h. Accordingly, BACE1 expression is decreased to 70% of control levels at 12 h. Experiments using cycloheximide and MG132, a proteasome inhibitor, reveal that coffee enhanced BACE1 degradation through activation of proteasomal activity. Furthermore, coffee activates cAMP-dependent protein kinase, and consequently, phosphorylation of a serine residue of proteasome 26S subunit, non-ATPase 11 (PSMD11). Pyrocatechol, a strong antioxidant known as catechol or 1,2-dihydroxybenzene, produced from chlorogenic acid during roasting, also reduces BACE1 expression by activation of proteasomal activity. Furthermore, pyrocatechol reduces Abeta production in SH-SY5Y cells. CONCLUSION: The data suggest that the roasting process may be crucial for the protective effects of coffee consumption in AD.</t>
  </si>
  <si>
    <t>Multi-target-directed ligands (MTDLs) centered on beta-secretase 1 (BACE-1) inhibition are emerging as innovative therapeutics in addressing the complexity of neurodegenerative diseases. A new series of donepezil analogues was designed, synthesized and evaluated as MTDLs against neurodegenerative diseases. Profiling of donepezil, a potent acetylcholinesterase (hAChE) inhibitor, into BACE-1 inhibition was achieved through introduction of backbone amide linkers to the designed compounds which are capable of hydrogen-bonding with BACE-1 catalytic site. In vitro assays and molecular modeling studies revealed the dual mode of action of compounds 4-6 against hAChE and BACE-1. Notably, compound 4 displayed potent hAChE inhibition (IC50 value of 4.11nM) and BACE-1 inhibition (IC50 value of 18.3nM) in comparison to donepezil (IC50 values of 6.21 and 194nM against hAChE and BACE-1, respectively). Moreover, 4 revealed potential metal chelating property, low toxicity on SH-SY5Y neuroblastoma cells and ability to cross the blood-brain barrier (BBB) in PAMPA-BBB assay which renders 4 a potential lead for further optimization of novel small ligands for the treatment of Alzheimer's disease.</t>
  </si>
  <si>
    <t>Proteolytic removal of membrane protein ectodomains (ectodomain shedding) is a post-translational modification that controls levels and function of hundreds of membrane proteins. The contributing proteases, referred to as sheddases, act as important molecular switches in processes ranging from signaling to cell adhesion. When deregulated, ectodomain shedding is linked to pathologies such as inflammation and Alzheimer's disease. While proteases of the "a disintegrin and metalloprotease" (ADAM) and "beta-site APP cleaving enzyme" (BACE) families are widely considered as sheddases, in recent years a much broader range of proteases, including intramembrane and soluble proteases, were shown to catalyze similar cleavage reactions. This review demonstrates that shedding is a fundamental process in cell biology and discusses the current understanding of sheddases and their substrates, molecular mechanisms and cellular localizations, as well as physiological functions of protein ectodomain shedding. Moreover, we provide an operational definition of shedding and highlight recent conceptual advances in the field. While new developments in proteomics facilitate substrate discovery, we expect that shedding is not a rare exception, but rather the rule for many membrane proteins, and that many more interesting shedding functions await discovery.</t>
  </si>
  <si>
    <t>The aberrant deposition of beta-amyloid (Abeta) is closely linked to the pathogenesis and development of Alzheimer's disease (AD). MiR-16 was abnormally downregulated and may be related to the development of AD. However, the functional role and molecular mechanism of miR-16 in AD pathogenesis are still not well elucidated. The expressions of miR-16 and beta-site amyloid precursor protein-cleaving enzyme 1 (BACE1) mRNA and protein levels in AD brain tissues and Abeta-treated PC12 cellular AD model were examined by qRT-PCR and western blot analyses. Luciferase reporter assay was used to verify the potential target of miR-16. The cell viability, apoptosis, and caspase-3 activity in PC12 cells were determined by the MTT assay, flow cytometry analysis, and caspase-3 activity assay, respectively. Downregulation of miR-16 and upregulation of BACE1 existed in AD tissues and the cellular AD model of PC12. In addition, miR-16 directly suppressed BACE1 expression. Moreover, miR-16 overexpression and BACE1 knockdown facilitated Abeta-induced cell toxicity, apoptosis, and caspase-3 activity in N2a cells, which was partially eliminated by overexpression of BACE1. In contrast, BACE1 knockdown reversed the miR-16 inhibition-mediated inhibitory effect on Abeta-induced cell toxicity, apoptosis, and caspase-3 activity in PC12 cells. Collectively, miR-16 attenuated Abeta-induced neurotoxicity through targeting BACE1 in an Abeta insult cellular AD model, providing a potential therapeutic target for AD treatment.</t>
  </si>
  <si>
    <t>BACKGROUND: beta-Secretase enzyme (BACE) inhibition has been proposed as a priority treatment mechanism for Alzheimer's disease (AD), but treatment initiation may need to be very early. We present proof of mechanism of atabecestat (also known as JNJ-54861911), an oral BACE inhibitor for the treatment of AD, in Caucasian and Japanese populations with early AD who do not show signs of dementia. METHODS: In two similarly designed phase I studies, a sample of amyloid-positive elderly patients comprising 45 Caucasian patients with early AD diagnosed as preclinical AD (n = 15, Clinical Dementia Rating [CDR] = 0) or with mild cognitive impairment due to AD (n = 30, CDR = 0.5) and 18 Japanese patients diagnosed as preclinical AD (CDR-J = 0) were randomized 1:1:1 to atabecestat 10 or 50 mg or placebo (n = 6-8/treatment) daily for 4 weeks. Safety, pharmacokinetics (PK), and pharmacodynamics (PD) (i.e., reduction of cerebrospinal fluid [CSF] amyloid beta 1-40 [Abeta1-40] levels [primary endpoint] and effect on other AD biomarkers) of atabecestat were evaluated. RESULTS: In both populations, atabecestat was well tolerated and characterized by linear PK and high central nervous system penetrance of unbound drug. Atabecestat significantly reduced CSF Abeta1-40 levels from baseline at day 28 in both the 10-mg (67-68%) and 50-mg (87-90%) dose groups compared with placebo. For Caucasians with early AD, the least squares mean differences (95% CI) were - 69.37 (- 72.25; - 61.50) and - 92.74 (- 100.08; - 85.39), and for Japanese with preclinical AD, they were - 62.48 (- 78.32; - 46.64) and - 80.81 (- 96.13; - 65.49), respectively. PK/PD model simulations confirmed that once-daily 10 mg and 50 mg atabecestat can attain 60-70% and 90% Abeta1-40 reductions, respectively. The trend of the reduction was similar across the Abeta1-37, Abeta1-38, and Abeta1-42 fragments in both atabecestat dose groups, consistent with Abeta1-40. CSF amyloid precursor protein fragment (sAPPbeta) levels declined from baseline, regardless of patient population, whereas CSF sAPPalpha levels increased compared with placebo. There were no relevant changes in either CSF total tau or phosphorylated tau 181P over a 4-week treatment period. CONCLUSIONS: JNJ-54861911 at 10 and 50 mg daily doses after 4 weeks resulted in mean CSF Abeta1-40 reductions of 67% and up to 90% in both Caucasian and Japanese patients with early stage AD, confirming results in healthy elderly adults. TRIAL REGISTRATION: ALZ1005: ClinicalTrials.gov, NCT01978548. Registered on 7 November 2013. ALZ1008: ClinicalTrials.gov, NCT02360657. Registered on 10 February 2015.</t>
  </si>
  <si>
    <t>Amyloid-beta proteins deposition and aggregation occur in extracellular space and form neuritic plaques in Alzheimer's disease (AD) brain. Beta-site amyloid precursor protein cleaving enzyme 1 (BACE1)/ beta-secretase and gamma-secretase Presenilin 1 (PSEN1) conduct sequential cleavage of amyloid- beta precursor protein (APP) and yield amyloid- beta proteins. However the details of the interactions of APP with the enzymes and transportation of catalytic products are unclear. Here we reveal distinctive targeting patterns of the proteins in subcellular organelles in N2A cells. We find all three proteins co-localize in endosomes with APP and PSEN1 co-localize and associate on cell membrane and nucleus. By selectively knocking down BACE1 or PSEN 1 with siRNA, we discover that BACE1 functions as the enzyme initiating the first cleavage step and serves a scaffold for APP and PSEN1 endocytosis. PSEN1 knocking-down only leads to the reduction of BACE1 in cell membrane and nucleus. We conclude that BACE1 facilitates the transportation of APP and formation of the complex with gamma-secretase, resulting in the stepwise cleavages of APP. After BACE1 cleavage APP binds to PSEN1 and transfers to cell membrane or nucleus for final processing and amyloid genesis.</t>
  </si>
  <si>
    <t>Among the various causative factors involved in the pathogenesis of Alzheimer's disease (AD), oxidative stress has emerged as an important factor. Phloroglucinol is a polyphenol component of phlorotannin, which is found at sufficient levels in Ecklonia cava (E. cava). Phloroglucinol has been reported to exert antioxidant activities in various tissues. Previously, we reported that the stereotaxic injection of phloroglucinol regulated synaptic plasticity in an AD mouse model. In this study, we aimed to investigate the effects of oral administration of phloroglucinol in AD. The oral administration of phloroglucinol for 2 months attenuated the impairments in cognitive function observed in 6-month-old 5X familial AD (5XFAD) mice, as assessed with the T-maze and Y-maze tests. The administration of phloroglucinol for 2 months in 5XFAD mice caused a reduction in the number of amyloid plaques and in the protein level of BACE1, a major amyloid precursor protein cleavage enzyme, together with gamma-secretase. Phloroglucinol also restored the reduction in dendritic spine density and the number of mature spines in the hippocampi of 5XFAD mice. In addition, phloroglucinol-administered 5XFAD mice displayed lower protein levels of GFAP and Iba-1 and mRNA levels of TNF-alpha and IL-6 compared with vehicle-administered 5XFAD mice. These results demonstrated that phloroglucinol alleviated the neuropathological features and behavioral phenotypes in the 5XFAD mouse model. Taken together, our results suggest that phloroglucinol has therapeutic potential for AD treatment.</t>
  </si>
  <si>
    <t>BACKGROUND: Chia seed is an ancient seed with the richest plant source of alpha-linolenic acid, which has been demonstrated to improve metabolic syndrome associated risk factors. Under high fat diet (HFD) condition, the senescence-accelerated mouse-prone 8 (SAMP8) mice demonstrated worsen Alzheimer's disease (AD) related pathology compared to low fat diet fed SAMP8 mice. OBJECTIVE: To explore whether chia seed supplementation might improve cognitive impairment under aging and metabolic stress via high fat diet (HFD) fed SAMP8 mice as a model. DESIGN: SAMP8 mice and senescence-accelerated mouse-resistant 1 (SAMR1) were randomized into 4 groups, i.e., SAMR1 low fat diet group (SAMR1-LFD), SAMP8-HFD and SAMP8-HFD group supplemented with 10% chia seed (SAMP8-HFD+Chia). At the end of the intervention, cognitive function was measured via Morris water maze (MWM) test. Hippocampus and parietal cortex were dissected for further analysis to measure key markers involved AD pathology including Abeta, tau and neuro-inflammation. RESULTS: During navigation trials of MWM test, mice in SAMP8-LFD group demonstrated impaired learning ability compared to SAMR1-LFD group, and chia seed had no effect on learning and memory ability for HFD fed SAMP8 mice. As for Alzheimer's disease (AD) related pathology, chia seed not only increased alpha-secretase such as ADAM10 and insulin degrading enzyme (IDE), but also increased beta-secretase including beta-secretase 1 (BACE1) and cathepsin B, with an overall effects of elevation in the hippocampal Abeta42 level; chia seed slightly reduced p-Tauser404 in the hippocampus; while an elevation in neuro-inflammation with the activation of glial fibrillary acidic protein (GFAP) and Ibalpha-1 were observed post chia seed supplementation. CONCLUSIONS: Chia seed supplementation did not improve cognitive impairment via MWM in HFD fed SAMP8 mice. This might be associated with that chia seed increased key enzymes involved both in non-amyloidogenic and amyloidogenic pathways, and neuro-inflammation. Future studies are necessary to confirm our present study.</t>
  </si>
  <si>
    <t>BACKGROUND: Alzheimer's disease, which is pathologically characterized by an excessive accumulation of amyloid beta (Abeta) fibrils, is a degenerative brain disease and the most common cause of dementia. In a previous study, it was reported that an increased level of CHI3L1 in plasma was found in AD patients. We investigated the inhibitory effect of 2-({3-[2-(1-cyclohexen-1-yl)ethyl]-6,7-dimethoxy-4-oxo-3,4-dihydro-2-quinazolinyl }sulfanyl)-N-(4-ethylphenyl)butanamide (K284-6111), an inhibitor of chitinase 3 like 1 (CHI3L1), on memory impairment in Abeta1-42-infused mice, and microglial BV-2 cells and astrocytes. METHODS: We examined whether K284-6111 (3 mg/kg given orally for 4 weeks) prevents amyloidogenesis and memory loss in Abeta1-42-induced AD mice model. After intracerebroventrical (ICV) infusion of Abeta1-42 for 14 days, the cognitive function was assessed by the Morris water maze test and passive avoidance test. K284-6111 treatment was found to reduce Abeta1-42-induced memory loss. RESULTS: A memory recovery effect was found to be associated with the reduction of Abeta1-42-induced expression of inflammatory proteins (iNOS, COX-2, GFAP, and Iba-1) and the suppression of CHI3L1 expression in the brain. Additionally, K284-6111 reduced Abeta1-42-induced beta-secretase activity and Abeta generation. Lipopolysaccharide (LPS)-induced (1 mug/mL) expression of inflammatory (COX-2, iNOS, GFAP, Iba-1) and amyloidogenic proteins (APP, BACE1) were decreased in microglial BV-2 cells and cultured astrocytes by the K284-6111 treatment (0.5, 1, and 2 muM). Moreover, K284-6111 treatment suppressed p50 and p65 translocation into the nucleus, and phosphorylation of IkappaB in vivo and in vitro. CONCLUSION: These results suggest that CHI3L1 inhibitor could be an applicable intervention drug in amyloidogenesis and neuroinflammation, thereby preventing memory dysfunction via inhibition of NF-kappaB.</t>
  </si>
  <si>
    <t>Beta-site amyloid-precursor-protein cleaving enzyme 1 (BACE1) is the rate limiting protease in the production of the amyloid-beta peptide (Abeta), which is considered to be the causative agent in the pathogenesis of Alzheimer's Disease (AD). Therefore, the therapeutic potential of pharmacological BACE1 inhibitors is currently tested in clinical trials for AD treatment. To ensure a positive clinical outcome it is crucial to identify and evaluate adverse effects associated with BACE1 inhibition. Preclinical studies show that chronic blockade of BACE1 activity alters synaptic functions and leads to loss of dendritic spines. To assess the mechanism of synapse loss, dendritic spine dynamics of pyramidal layer V cells were monitored by in vivo two-photon microscopy in the somatosensory cortex of mice, treated with the BACE1 inhibitor MK-8931. MK-8931 treatment significantly reduced levels of Abeta40 and density of dendritic spines in the brain. However, the steady decline in dendritic spine density specifically resulted from a diminished formation of new spines and not from a loss of stable spines. Furthermore, the described effects on spine formation were transient and recovered after inhibitor withdrawal. Since MK-8931 inhibition did not completely abolish spine formation, our findings suggest that carefully dosed inhibitors might be therapeutically effective without affecting the structural integrity of excitatory synapses if given at an early disease stage.</t>
  </si>
  <si>
    <t>Background: Polypharmacology is emerging as the next paradigm in drug discovery. However, considerable challenges still exist for polypharmacology modeling. In this study, we developed a rational design to identify highly potential targets (HPTs) for polypharmacological drugs, such as berberine. Methods and Results: All the proven co-crystal structures locate berberine in the active cavities of a redundancy of aromatic, aliphatic, and acidic residues. The side chains from residues provide hydrophobic and electronic interactions to aid in neutralization for the positive charge of berberine. Accordingly, we generated multi-target binding motifs (MBM) for berberine, and established a new mathematical model to identify HPTs based on MBM. Remarkably, the berberine MBM was embodied in 13 HPTs, including beta-secretase 1 (BACE1) and amyloid-beta1-42 (Abeta1-42). Further study indicated that berberine acted as a high-affinity BACE1 inhibitor and prevented Abeta1-42 aggregation to delay the pathological process of Alzheimer's disease. Conclusion: Here, we proposed a MBM-based drug-target space model to analyze the underlying mechanism of multi-target drugs against polypharmacological profiles, and demonstrated the role of berberine in Alzheimer's disease. This approach can be useful in derivation of rules, which will illuminate our understanding of drug action in diseases.</t>
  </si>
  <si>
    <t>Although the aggregation of amyloid-beta peptide (Abeta) clearly plays a central role in the pathogenesis of Alzheimer's disease (AD), endosomal traffic dysfunction is considered to precede Abeta aggregation and trigger AD pathogenesis. A body of evidence suggests that the beta-carboxyl-terminal fragment (betaCTF) of amyloid-beta precursor protein (APP), which is the direct precursor of Abeta, accumulates in endosomes and causes vesicular traffic impairment. However, the mechanism underlying this impairment remains unclear. Here we identified TMEM30A as a candidate partner for betaCTF. TMEM30A is a subcomponent of lipid flippase that translocates phospholipids from the outer to the inner leaflet of the lipid bilayer. TMEM30A physically interacts with betaCTF in endosomes and may impair vesicular traffic, leading to abnormally enlarged endosomes. APP traffic is also concomitantly impaired, resulting in the accumulation of APP-CTFs, including betaCTF. In addition, we found that expressed BACE1 accumulated in enlarged endosomes and increased Abeta production. Our data suggested that TMEM30A is involved in betaCTF-dependent endosome abnormalities that are related to Abeta overproduction.</t>
  </si>
  <si>
    <t>The standard approach to study the activity of proteases consists of lysing cells and measuring the changes in the fluorescence properties of a synthetic substrate after cleavage in vitro. Here, a general protocol that uses a bi-fluorescent chimeric construct of a known substrate protein that follows the proteolytic processing in living cells is described. This approach is useful, in particular, to search for pharmacological conditions altering the cleavage rate of a certain protease, or to investigate the biological factors influencing a certain proteolytic mechanism. Three different methods (microscopy, flow cytometry, and spectroscopy) to detect fluorescence changes due to alteration in the processing are described. This approach was originally developed for studying conditions affecting the proteolytic activity of the beta-secretase Bace1 on the amyloid precursor protein APP, but can in principle be applied to investigate any membrane protein undergoing ectodomain shedding by proteolytic cleavage. (c) 2018 by John Wiley &amp; Sons, Inc.</t>
  </si>
  <si>
    <t>beta-Site amyloid precursor protein cleaving enzyme 1 (BACE1) is required for the production of beta-amyloid (Abeta), one of the major pathogenic molecules of Alzheimer's disease (AD), and is therefore being actively pursued as a drug target for AD. Adult hippocampal neurogenesis (AHN) is a lifelong process that is known to be important for learning and memory and may have the potential to regenerate damaged neural tissue. In this study, we examined whether BACE1 regulates AHN, which holds important implications for its suitability as a drug target in AD. Cohorts of 2-month-old wild-type (BACE1(+/+)), heterozygous, and homozygous BACE1 knockout mice (BACE1(+/-) and BACE1(-/-), respectively) were injected with 5-bromo-2'-deoxyuridine (BrdU) and sacrificed 1 day later to examine the impact of loss of BACE1 on neural precursor cell (NPC) proliferation in the adult brain. Parallel cohorts of mice were sacrificed 4 weeks after BrdU injection to determine the effects of BACE1 on survival and differentiation of newborn NPCs. We found that NPC proliferation was increased in BACE1(-/-) mice compared to BACE1(+/+) mice, while no difference was observed in NPC survival across genotypes. Differentiation of NPCs to neuronal lineage was impaired in BACE1(-/-) mice. However, no differences were observed in astrogenesis, the proportion of immature neurons, or the production of oligodendrocytes across genotypes. Importantly, corresponding with a decrease in neuronal differentiation in the absence of a complementary increase in an alternate cell fate, BACE1(-/-) mice were found to have a pool of undifferentiated NPCs in the hippocampus compared to BACE1(+/+) and BACE1(+/-) mice.</t>
  </si>
  <si>
    <t>Immunotherapy for Alzheimer's disease (AD) remains promising in the improvement of cognition and memory via the clearing of amyloid-beta protein (Abeta) in the AD brain, despite some side effects. Our previous studies demonstrated that the 31-35 sequence of the Abeta molecule was the shortest active center and that polyclonal anti-Abeta31-35 antibody reduced neuronal apoptosis and cognitive impairments induced with acute Abeta application. The present study designed a novel single-chain variable fragment (scFv) monoclonal anti-Abeta31-35 antibody (scFv17) that specifically recognized extracellular Abeta and observed protective effects of scFv17 on pathological impairments in APP/PS1 transgenic mice. We also investigated its cellular and molecular mechanisms and found that scFv17 and 6E10 (a positive control) exhibited similar Abeta-clearing ability and that scFv17 produced a stronger effect in clearing Abeta oligomers than 6E10. scFv17, but not 6E10, enhanced anti-inflammatory responses with significant increases in IL-10 and TGF-beta. 6E10 decreased BACE1 levels, and scFv17 significantly increased the level of secreted amyloid precursor protein-alpha (sAPPalpha), which is an important physiological neurotrophin from APP generated by alpha-secretase. 6E10 and scFv17, especially the latter, dramatically down-regulated the expression of neprilysin, which is an enzyme expressed in proportion to Abeta concentration. Therefore, the present study demonstrated that the novel monoclonal anti-Abeta31-35 antibody scFv17 effectively reduced pathological impairments in APP/PS1 transgenic mice via modulation of inflammatory cytokines and Abeta-related enzymes, which supports scFv17 as a new alternative in the current immunotherapy of AD.</t>
  </si>
  <si>
    <t>Diesel combustion is the major source of fine particle road emission, whose solid fraction is represented by diesel exhaust particles (DEP). Many studies indicate the contribution of DEP to the onset of different neurological diseases, such as Alzheimer's disease (AD), identifying oxidative stress and neuroinflammation as two cardinal processes of brain damage. This study aimed to investigate the effects of different concentrations of DEP (10 mug/ml and 50 mug/ml) on the mouse HT22 cells treated for 3 h or 24 h. Our results demonstrated that DEP contributed to an increased oxidative stress, defined by overexpression of HO-1, Hsp70 and Cyp1b1 protein levels. Moreover, an inflammatory-related processes were also observed, as COX-2 and iNOS levels were higher in treated cells when compared to the control. Furthermore, our investigations highlighted the alteration of fatty acid composition, total cholesterol content in cells and media, and of membrane fluidity, suggesting a lipid reshaping after DEP treatment. Finally, we detected APP and BACE1 increase after 24 h of treatment with 50 mug/ml of DEP. Indeed, our results propose a role of acute exposure in the onset of a deleterious mechanism for AD neurodegeneration, even though no differences were observed in p-APP (Thr668) levels, BACE1 activity and APP C-terminal fragment beta amount.</t>
  </si>
  <si>
    <t>The population density concept has emerged as a proposal for the analysis of molecular dynamics results, the key characteristic of population density is the evaluation of the simultaneous occurrence of a set of relevant parameters for a system. However, despite its statistical strength, selection of the tolerance level for the comparison of different models may appear as arbitrary. This work introduces the G-score, a function which summarizes and categorizes the results of population density analysis. Additionally, it incorporates parameters based on rmsd and dihedral angles, besides the protein-protein and protein-ligand interatomic distances conventionally used, which complement each other to provide a better description of the behavior of the system. These newly-proposed tools were applied to determine the most probable protonation state of the aspartic dyad of BACE1, Asp93 and Asp289, in the presence of three types of transition state inhibitors namely: reduced amides, tertiary carbinamines and hydroxyethylamines. The results show a full agreement between G-score values and population density charts, with the advantage of allowing a quick and direct comparison among all the considered models. We anticipate that the simplicity of calculating the parameters employed in this study will permit the extensive use of population density and the G-score for other molecular systems.</t>
  </si>
  <si>
    <t>In the present study, we investigated the anti-Alzheimer's disease (AD) potential of six dihydroxanthyletin-type coumarins, 4'-hydroxy Pd-C-III (1), decursidin (2), Pd-C-I (3), 4'-methoxy Pd-C-I (4), Pd-C-II (5), and Pd-C-III (6) from Angelica decursiva by evaluating their ability to inhibit acetylcholinesterase (AChE), butyrylcholinesterase (BChE) and beta-site amyloid precursor protein cleaving enzyme 1 (BACE1). Coumarins 1-6 exhibited dose-dependent inhibition of AChE, BChE, and BACE1. IC50 values were 1.0-4.01 microM for AChE, 5.78-13.91 microM for BChE, and 1.99-17.34 microM for BACE1. Kinetic studies revealed that 1 was noncompetitive inhibitor for AChE, while 2-6 were mixed-type inhibitors of AChE. Compounds 1, 5 and 6 had mixed-type inhibitory effects against BChE; 2 was a competitive inhibitor; and 3 and 4 were noncompetitive inhibitors. Against BACE1, compounds 1, 2, 3, 5 showed mixed-type inhibition and 4, 6 were noncompetitive inhibitors. Molecular docking simulation of the compounds demonstrated negative-binding energies indicating high proximity to the active site and tight binding to the enzyme. These data suggested that the compounds inhibited AChE, BChE, and BACE1, providing a preventive and therapeutic strategy for AD treatment.</t>
  </si>
  <si>
    <t>OBJECTIVE: Intraventricular hemorrhage (IVH) is found in approximately 40% of intracerebral hemorrhages and is associated with increased mortality and poor functional outcome. Cognitive impairment is one of the complications and occurs due to various pathological changes. Amyloid beta (Abeta) accumulation and neuroinflammation, and the Alzheimer disease-like pathology, may contribute to cognitive impairment. Iron, the degradation product of hemoglobin, correlates with Abeta. In this study, the authors investigated the correlation between Abeta accumulation with enhanced neuroinflammation and cognitive impairment in a rat model of IVH. METHODS: Nine male Sprague-Dawley rats underwent an intraventricular injection of autologous blood. Another 9 rats served as controls. Cognitive function was assessed by the Morris water maze and T-maze rewarded alternation tests. Biomarkers of Abeta accumulation, neuroinflammation, and c-Jun N-terminal kinase (JNK) activation were examined. RESULTS: Cognitive function was impaired in the autologous blood injection group compared with the control group. In the blood injection group, Abeta accumulation was observed, with a co-located correlation between iron storage protein ferritin and Abeta. Beta-site amyloid precursor protein cleaving enzyme-1 (BACE1) activity was elevated. Microgliosis and astrogliosis were observed in hippocampal CA1, CA2, CA3, and dentate gyrus areas, with elevated proinflammatory cytokines tumor necrosis factor-alpha and interleukin-1. Protein levels of phosphorylated JNK were increased after blood injection. CONCLUSIONS: Abeta accumulation and enhanced neuroinflammation have a role in cognitive impairment after IVH. A potential therapeutic method requires further investigation.</t>
  </si>
  <si>
    <t>A new series of structurally rigid donepezil analogues was designed, synthesized and evaluated as potential multi-target-directed ligands (MTDLs) against neurodegenerative diseases. The investigated compounds 10-13 displayed dual AChE and BACE-1 inhibitory activities in comparison to donepezil, the FDA-approved drug. The hybrid compound 13 bearing 2-aminoquinoline scaffold exhibited potent AChE inhibition (IC50 value of 14.7nM) and BACE-1 inhibition (IC50 value of 13.1nM). Molecular modeling studies were employed to reveal potential dual binding mode of 13 to AChE and BACE-1. The effect of the investigated compounds on the viability of SH-SY5Y neuroblastoma cells and their ability to cross the blood-brain barrier (BBB) in PAMPA-BBB assay were further studied.</t>
  </si>
  <si>
    <t>The present study examined the effects of honokiol on amyloid-beta (Abeta)-induced cognitive impairment and the underlying mechanisms in APPswe/PS1dE9 transgenic mice. The results showed that honokiol administration (20 mg/kg per day, intraperitoneally) for 6 weeks effectively improved spatial memory deficits in APPswe/PS1dE9 transgenic mice. Honokiol significantly lowered Abeta production and senile plaque deposition by downregulating beta-site amyloid precursor protein cleavage enzyme 1 and enhancing Abeta phagocytosis by microglia. Honokiol reduced glial cell activation and the production of proinflammatory cytokines (TNF-alpha, IL-1beta, and IL-6). Honokiol increased the transcriptional activity and protein levels of peroxisome proliferator-activated receptor-gamma (PPARgamma) However, all of the beneficial effects of honokiol on pathologic changes, including biochemistry and cognitive function, could be blocked by GW9662, a specific PPARgamma inhibitor. These findings suggested that honokiol may be a natural PPARgamma agonist, acting to attenuate Abeta generation and neuroinflammation. Therefore, honokiol may be a potential therapeutic approach for Alzheimer's disease.</t>
  </si>
  <si>
    <t>Brain insulin resistance is associated with an increased Abeta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Abeta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Abeta production in the parietal cortex, with age. Overall, our results suggest that the impairment of BVR-A is an early molecular event contributing to both (I) the onset of brain insulin resistance and (II) the increased Abeta production observed in AD. We, therefore, suggest that by targeting BVR-A activity it could be possible to delay the onset of brain insulin resistance along with an improved regulation of the APP processing.</t>
  </si>
  <si>
    <t>It is intriguing that a rare, inherited lysosomal storage disorder Niemann-Pick type C (NPC) shares similarities with Alzheimer's disease (AD). We have previously reported an enhanced processing of beta-amyloid precursor protein (APP) by beta-secretase (BACE1), a key enzyme in the pathogenesis of AD, in NPC1-null cells. In this work, we characterized regional and temporal expression and processing of the recently identified BACE1 substrates seizure protein 6 (Sez6) and seizure 6-like protein (Sez6L), and APP, in NPC1-/- (NPC1) and NPC1+/+ (wt) mouse brains. We analysed 4-weeks old brains to detect the earliest changes associated with NPC, and 10-weeks of age to identify changes at terminal disease stage. Sez6 and Sez6L were selected due to their predominant cleavage by BACE1, and their potential role in synaptic function that may contribute to presentation of seizures and/or motor impairments in NPC patients. While an enhanced BACE1-cleavage of all three substrates was detected in NPC1 vs. wt-mouse brains at 4-weeks of age, at 10-weeks increased proteolysis by BACE1 was observed for Sez6L in the cortex, hippocampus and cerebellum of NPC1-mice. Interestingly, both APP and Sez6L were found to be expressed in Purkinje neurons and their immunostaining was lost upon Purkinje cell neurodegeneration in 10-weeks old NPC1 mice. Furthermore, in NPC1- vs. wt-mouse primary cortical neurons, both Sez6 and Sez6L showed increased punctuate staining within the endolysosomal pathway as well as increased Sez6L and BACE1-positive puncta. This indicates that a trafficking defect within the endolysosomal pathway may play a key role in enhanced BACE1-proteolysis in NPC disease. Overall, our findings suggest that enhanced proteolysis by BACE1 could be a part of NPC disease pathogenesis. Understanding the basic biology of BACE1 and the functional impact of cleavage of its substrates is important to better evaluate the therapeutic potential of BACE1 against AD and, possibly, NPC disease.</t>
  </si>
  <si>
    <t>BC200 is a long noncoding RNA expressed at high levels in the Alzheimer's disease (AD), and blocking of BC200 by siRNA is assumed to be an effective method for various disease therapy. We have established an AD cell model overexpressing amyloid beta-peptide (Abeta)1-42 to observe the effects of BC200 on the cell viability and apoptosis, and to investigate the associated underlying mechanisms. Efficient knockdown and overexpression of BC200 were established using BC200 siRNA and BC200 mimics, respectively. Cell viability following BC200 knockdown and overexpression was assessed by 3-(4, 5-dimethyl-2-thiazolyl)-2, 5-diphenyltetrazolium bromide assay, and cell apoptosis was monitored by flow cytometry. We successfully established an AD cell model overexpressing Abeta1-42 gene, and reported the results of change of BC200 on Abeta1-42 levels. Knockdown of BC200 significantly suppressed b-site amyloid precursor protein-cleaving enzyme 1 (BACE1) expression, and overexpression of BC200 increased BACE1 expression. Besides, inhibition of BC200 significantly increased cell viability and reduced cell apoptosis in the AD model via directly targeting BACE1, which can be increased by overexpression of BC200. BC200 regulated AD cell viability and apoptosis via targeting BACE1, and it may be one of the putative target in AD development and provides potential new insights into genetic therapy against AD.</t>
  </si>
  <si>
    <t>Background: Alzheimer's Disease (AD) is a neurodegenerative disorder, which is the most common cause of dementia in the elderly. Accumulation of beta-amyloid plaques outside neurons is the most important pathological hallmark of AD, which is produced by cleavage of amyloid precursor protein by the Alzheimer's beta-secretase (BACE1). Since BACE1 is a key enzyme in the formation of beta-amyloid peptides, the purpose of this study was to assess the association between polymorphisms of G/C (rs638405) BACE1 gene with sporadic AD in Khuzestan, Isfahan and Fars provinces in Iran. Methods: Genotypes were determined by the PCR-Restriction Fragment Length Polymorphism (PCR-RFLP) technique in two groups including 89 sporadic AD patients and 73 healthy subjects. Results: The findings of the BACE1 G/C (rs638405) polymorphism revealed that there was no significant difference between AD patients and controls in men group; however, there was a weak difference in the frequency of CC genotype between patients and controls in women group (chi (2)=3.333, df=1, p=0.068). Conclusion: The results of this study suggest that the G/C (rs638405) polymorphism of BACE1 gene might not be related with sporadic AD in Khuzestan, Isfahan and Fars provinces in Iran. However, our results do not support a genetic risk factor of this polymorphism for developing AD in male group of this study.</t>
  </si>
  <si>
    <t>Alzheimer's disease (AD) is marked by the presence of extracellular amyloid beta (Abeta) plaques, intracellular neurofibrillary tangles (NFTs) and gliosis, activated glial cells, in the brain. It is thought that Abeta plaques trigger NFT formation, neuronal cell death, neuroinflammation and gliosis and, ultimately, cognitive impairment. There are increased numbers of reactive astrocytes in AD, which surround amyloid plaques and secrete proinflammatory factors and can phagocytize and break down Abeta. It was thought that neuronal cells were the major source of Abeta. However, mounting evidence suggests that astrocytes may play an additional role in AD by secreting significant quantities of Abeta and contributing to overall amyloid burden in the brain. Astrocytes are the most numerous cell type in the brain, and therefore even minor quantities of amyloid secretion from individual astrocytes could prove to be substantial when taken across the whole brain. Reactive astrocytes have increased levels of the three necessary components for Abeta production: amyloid precursor protein, beta-secretase (BACE1) and gamma-secretase. The identification of environmental factors, such as neuroinflammation, that promote astrocytic Abeta production, could redefine how we think about developing therapeutics for AD.</t>
  </si>
  <si>
    <t>Chinese medicine has been used for Alzheimer's disease (AD) treatment for thousands of years with more effective and fewer side effects. Therefore, developing effective potential candidates from Chinese medicine against AD would be considered as critical and efficient therapy for AD treatment. This study was designed to evaluate the neuronal protective effect of fraction n-butanol (NB) of Radix Notoginseng on Abeta25-35-induced PC12 cells, explore the effect of the tested fraction on spatial learning and memory, and characterize the impacts of fraction NB on antioxidant enzymes, Abeta production, and APP and BACE1 expressions. The results revealed that fraction NB could promote proliferation of PC12 cells and protect and rescue PC12 cells from Abeta25-35-induced cell death. Moreover, fraction NB could improve spatial learning and memory impairments of senescence-accelerated prone8 (SAMP8) mice and attenuate oxidative stress and reduce the production of Abeta by inhibiting the expressions of APP and BACE1 in the brains of SAMP8 mice. The result of single dose acute toxicity assay showed that fraction NB had a mild toxicity in vivo. The pronounced actions against AD and in vivo low toxicity of fraction NB suggest that fraction NB may be a useful alternative to the current AD treatment.</t>
  </si>
  <si>
    <t>Voltage-gated sodium channels beta 2 (Navbeta2, encoded by SCN2B) is a substrate of beta-site amyloid precursor protein cleaving enzyme 1 (BACE1) and regulates cell surface expression of channels in neurons. Previous studies reported enhanced Navbeta2 processing by BACE1 in Alzheimer's disease (AD) model and patients. We investigated whether changes in Navbeta2 expression affect neuronal seizure and amyloid precursor protein (APP) processing in an AD mouse model. Our study used eight-month-old APP/presenilin 1 (PS1) mice and transgenic Navbeta2 knockdown [by 61% vs. wild type (WT)] APP/PS1 mice (APP/PS1/Navbeta2-kd), with age-matched WT and Navbeta2 knockdown (Navbeta2-kd) mice as controls. We found that Navbeta2 knockdown in APP/PS1 mice partially reversed the abnormal Navbeta2 cleavage and the changes in intracellular and total Nav1.1alpha expression. It also restored sodium currents density in hippocampal neurons and neuronal activity, as indicated by EEG tracing; improved Morris water maze performance; and shifted APP amyloidogenic metabolism towards non-amyloidogenic processing. There were no differences in these indicators between WT and Navbeta2-kd mice. These results suggest Navbeta2 knockdown may be a promising strategy for treating AD.</t>
  </si>
  <si>
    <t>BACKGROUND: Alzheimer's disease (AD) is one of most serious threats to human beings, however, the treatment is hindered by blood-brain barrier and poor intra-brain cell selectivity. METHODS: In this study, we developed a novel dual targeting drug delivery system by modification of NL4 peptide and apolipoprotein A-I (ApoA-I) onto dendrimer particles that may efficiently deliver siRNA into neuron cells to down-regulate BACE1 and inhibit Abeta formation. The constructed ANNP/ siRNA was approximately 79.26 nm with a spherical structure and a zeta potential of 3.53 mV. At N/P ratio of 10, the siRNA could be completely packaged into particles to avoid degradation by RNAase. RESULTS: In vitro, the modification with ApoA-I considerably increased bEnd.3 cell uptake and NL-4 considerably increased PC12 cell uptake. As a result, ANNP/siRNA showed higher uptake in both the cells. In addition, ANNP/siRNA could efficiently penetrate through bEnd.3 monolayers, which was 2.4-fold higher than unmodified complexes. In PC12 cells, the ANNP/siRNA could escape from endosomes and transport into cytoplasm after 8 h incubation, resulting in 87.5% BACE1 gene knockdown capacity, which was better than PEI. Additionally, the particles showed low cytotoxicity to both bEnd.3 and PC12 cells. CONCLUSION: In conclusion, this study preliminarily demonstrated that ApoA-I and NL4 dual modified dendrimer nanoparticles were efficient carriers for siRNA delivery to AD bearing brain.</t>
  </si>
  <si>
    <t>Alzheimer's disease (AD) is characterized by extracellular plaques in the brain, mainly consisting of amyloid-beta (Abeta), as derived from sequential cleavage of the amyloid precursor protein. Epidemiological studies suggest a tight link between hypovitaminosis of the secosteroid vitamin D and AD. Besides decreased vitamin D level in AD patients, an effect of vitamin D on Abeta-homeostasis is discussed. However, the exact underlying mechanisms remain to be elucidated and nothing is known about the potential effect of vitamin D analogues. Here we systematically investigate the effect of vitamin D and therapeutically used analogues (maxacalcitol, calcipotriol, alfacalcidol, paricalcitol, doxercalciferol) on AD-relevant mechanisms. D(2) and D(3) analogues decreased Abeta-production and increased Abeta-degradation in neuroblastoma cells or vitamin D deficient mouse brains. Effects were mediated by affecting the Abeta-producing enzymes BACE1 and gamma-secretase. A reduced secretase activity was accompanied by a decreased BACE1 protein level and nicastrin expression, an essential component of the gamma-secretase. Vitamin D and analogues decreased beta-secretase activity, not only in mouse brains with mild vitamin D hypovitaminosis, but also in non-deficient mouse brains. Our results further strengthen the link between AD and vitamin D, suggesting that supplementation of vitamin D or vitamin D analogues might have beneficial effects in AD prevention.</t>
  </si>
  <si>
    <t>OBJECTIVE: To discover lead lupane triterpenoid's potential isolated from Pueraria lobata roots against beta-site amyloid precursor protein cleaving enzyme 1 (BACE1), which serve as a rate limiting step in amyloid beta (Abeta) production altering the course of Alzheimer's disease. In addition, enzyme kinetics study and molecular docking were conducted to establish the inhibition type and structure activity relationship. METHODS: A systematic study of 70% ethanolic P. lobata root extract was employed to identify its BACE1 inhibitory potential. Further, BACE1 inhibitory potential of two lupane terpenoids, yielded from ethanolic extract, was assessed. In order to determine their inhibition mode, Lineweaver-Burk plots and Michaelis-Menten model for BACE1 was performed. AutoDock 4.2 program in addition determined the molecular interaction of BACE1 with isolated terpenoids. RESULTS: Considering the inhibitory potential of 70% ethanolic extract of P. lobata against BACE1 (IC50 = 80.35 mug/mL), lupeol and lupenone were subsequently isolated and exhibited notable or moderate BACE1 inhibitory activity with IC50 values of 5.12 and 62.98 mumol/L, respectively, as compared to the positive control quercetin (IC50 = 21.28 mumol/L). The enzyme kinetics study enabled us to identify both compounds as competitive inhibitors, where lupeol displayed a very potent inhibition against BACE1 with low inhibition constant (Ki) value of 1.43 mumol/L, signifying greater binding affinity. In order to understand the binding mechanism and structure-activity relationship of two triterpene-based BACE1 inhibitors, we employed computer aided docking studies which evidently revealed that hydroxyl group of lupeol formed two hydrogen bonds with the ASP32 (catalytic aspartic residue) and SER35 residues of BACE1 with the binding energy of (-8.2 kcal/mol), while the ketone group of lupenone did not form any hydrogen bonds with BACE1 giving evidence for less binding affinity. These results in turn have predicted the dependence of the inhibitory activity in the presence of hydroxyl group which has provided a new basis for BACE1 blockade. CONCLUSIONS: Our results have successfully explored the molecular mechanism of lupane triterpenoids via BACE1 inhibition, suggesting that lupeol in particular could be utilized as a useful therapeutic and preventive agent to mitigate Alzheimer's disease.</t>
  </si>
  <si>
    <t>Cassia obtusifolia Linn. have been used to improve vision, inflammatory diseases, and as hepatoprotective agents and to promote urination from ancient times. In the present study, we investigated the influence of glycosylation of components of C. obtusifolia and structure-activity relationships (SARs) with respect to the inhibition of acetylcholinesterase (AChE), butyrylcholinesterase (BChE), and beta-site amyloid precursor protein (APP)-cleaving enzyme 1 (BACE1), which are related to Alzheimer's disease (AD). All six C. obtusifolia-derived compounds, rubrofusarin (1), rubrofusarin 6-O-beta-d-glucopyranoside (2), rubrofusarin 6-O-beta-d-gentiobioside (3), nor-rubrofusarin 6-O-beta-d-glucoside (4), isorubrofusarin 10-O-beta-d-gentiobioside (5), and rubrofusarin 6-O-beta-d-triglucoside (6) showed promising inhibitory activity against AChE/BACE1. Compounds 3 and 4 showed most significant inhibition against AChE and BACE1, respectively. The SARs results emphasized the importance of gentiobiosyl moiety in the rubrofusarin for AChE inhibition, whereas the presence of hydroxyl group at C-8 and the glucosyl moiety at the C-6 position in the nor-rubrofusarin appeared to largely determine BACE1 inhibition. Kinetics and docking studies showed the lowest binding energy and highest affinity for mixed-type inhibitors, 3 and 4. Hydrophobic bonds interactions and the number of hydrogen bonds determined the strength of the protein-inhibitor interaction. These results suggest that C. obtusifolia and its constituents have therapeutic potential, and that the SARs of its active components are further explored with a view towards developing a treatment for AD.</t>
  </si>
  <si>
    <t>In industrialized countries, Alzheimer's disease represents the most devastating neurodegenerative disorder in elderly people and the search for a disease modifying agent is still justified by this unmet need. Several possible targets have been explored to find an appropriate drug therapy, and in this review, dual inhibitors of beta secretase and glycogen synthase kinase 3, recently reported in literature, will be appraised. Applying a ligand-based approach, the triazinone core emerged as a suitable scaffold to simultaneously bind the aspartic dyad of BACE-1 and the ATP site of GSK-3beta, leading to a series of small molecules endowed with a balanced micromolar affinity and a promising pharmacokinetic profile. Differently, by means of a structure-based approach, a series of well-balanced dual binding molecules were designed, taking advantage of the versatility of the curcumin scaffold. For some of these new compounds a potential neuroprotective effect was also observed, due to their ability to counteract the oxidative stress through the inhibition of NQO1 enzyme. Finally, different virtual screening analyses were performed, leading to the identification of new potential scaffolds deserving further development.</t>
  </si>
  <si>
    <t>Alzheimer's Disease (AD) is a multifactorial and fatal neurodegenerative disorder affecting around 35 million people worldwide, which is characterized by decline of cholinergic function, deregulation of amyloid beta (Abeta) oligomers formation and Abeta fibril deposition. Multi-Target- Directed Ligands (MTDLs) have emerged as an original strategy for developing new therapeutic agents on AD. Multicomponent Reactions (MCRs) are a useful alternative to sequential multistep syntheses, allowing scaffold diversity and a rapid and easy access to biologically relevant compounds. The biological diversity of MCRs is very rich providing great possibilities for researchers interested in bioactive small molecular weight compounds. Since the MTDL strategy has been used to develop compounds endowed with the capacity to interact with different targets, versatile compound libraries may be obtained by MCRs according to the well established features of each target. Thus, either MTDLs or monotarget compounds have been developed by MCRs to address different factors implicated in AD. This work focuses on antioxidants, calcium channel modulators, both AChE and BuChE inhibitors, BACE1 inhibitors, and modulators of the nuclear factor (erythroid-derived 2)-like 2. First, we discuss the Biginelli reaction and its use for developing new interesting compounds for AD, followed by the contribution of Ugi reaction and, finally, the interest of other MCRs in the same topic.</t>
  </si>
  <si>
    <t>Alzheimer's Disease (AD) once considered a rare disorder emerges as a major health concern in recent times. The disease pathogenesis is very complex and yet to be understood completely. However, "Amyloid Cascade" is the central event in disease pathogenesis. Several proteins of the amyloid cascade are currently being considered as potential targets for AD therapeutics discovery. Many potential compounds are in clinical trials, but till now there is no known cure for the disease. Recent years have witnessed remarkable research interest in the search of novel concepts in drug designing for AD. Multi-targeted ligand design is a paradigm shift in conventional drug discovery. In this process rather than designing ligands targeting a single receptor, novel ligands have been designed/ synthesized that can simultaneously target many pathways involved in disease pathogenesis. Here, recent developments in computational drug designing protocols to identify multi-targeted ligand for AD have been discussed. Therapeutic potential of different multi-potent compounds also has been discussed briefly. Prime emphasis has been given to multi-potent ligand from natural resources. Polyphenols are an interesting group of compounds which show efficacy against a wide range of disease and have the property to exhibit multi-potency. Several groups attempted to identify novel multi-potent phytochemicals for AD therapy. Multi-potency of several polyphenols or compounds synthesized using the poly-phenolic scaffolds have been briefly discussed here. However, the multi-targeted drug designing for AD is still in early stages, more advancement in drug designing method/algorithm developments is urgently required to discover more efficient compounds for AD therapeutics.</t>
  </si>
  <si>
    <t>Although large numbers of microRNAs (miRNAs) expressed in Alzheimer disease (AD) have been detected, their functions and mechanisms of regulation remain to be fully clarified. Beta-site Amyloid precursor protein Cleaving Enzyme 1 (BACE1) has been one of the prime therapeutic targets for AD. Here, we identified that miR-124 levels are gradually decreased in AD. In addition, we demonstrated that miR-124 suppresses BACE1 expression by directly targeting the 3'UTR of Bace1 mRNA in vitro. Inhibition of miR-124 significantly increased BACE1 levels in neuronal cells. In contrast, miR-124 overexpression significantly suppressed BACE1 expression in cells. And finally we determined that downregulation of miR-124 alleviated Abeta-induced viability inhibition and decreased apoptosis in SH-SY5Y cells. Our results demonstrated that miR-124 is a potent negative regulator of BACE1 in the cellular AD phenotype and might be involved in the pathogenesis of AD.</t>
  </si>
  <si>
    <t>Beta-site Amyloid precursor protein Cleaving Enzyme 1 (BACE1) is conceived as a potential target for therapies against Alzheimer disease (AD). MicroRNAs (miRNAs) are small non-coding RNAs that negatively regulate gene expression in a sequence-specific manner. Although miRNAs have been increasingly recognized as important modulators in sporadic AD. In order to confirm whether miR-15b correlates with the BACE1 upregulation in sporadic AD, we firstly evaluated the expression of miR-15b and BACE1 in sporadic AD brain tissues and analyzed the correlation of miR-15b with BACE1. Then we determined the regulation of miR-15b in SH-SY5Y cells on the BACE1 expression. And finally we determined the targeting to 3' UTR of BACE1 by miR-15b by a luciferase reporter. Downregulation of miR-15b alleviated Abeta-induced viability inhibition and decreased apoptosis in SH-SY5Y cells. Our results demonstrated that miR-15b play an important role in the cellular AD phenotype and might be involved in the pathogenesis of AD.</t>
  </si>
  <si>
    <t>['Tan X', 'Luo Y', 'Pi D', 'Xia L', 'Li Z', 'Tu Q']</t>
  </si>
  <si>
    <t>['Kumar V', 'Ojha PK', 'Saha A', 'Roy K']</t>
  </si>
  <si>
    <t>['Huang P', 'Zheng N', 'Zhou HB', 'Huang J']</t>
  </si>
  <si>
    <t>['De Simone A', 'Naldi M', 'Tedesco D', 'Bartolini M', 'Davani L', 'Andrisano V']</t>
  </si>
  <si>
    <t>['Puigoriol-Illamola D', 'Leiva R', 'Vazquez-Carrera M', 'Vazquez S', 'Grinan-Ferre C', 'Pallas M']</t>
  </si>
  <si>
    <t>['Chopra N', 'Wang R', 'Maloney B', 'Nho K', 'Beck JS', 'Pourshafie N', 'Niculescu A', 'Saykin AJ', 'Rinaldi C', 'Counts SE', 'Lahiri DK']</t>
  </si>
  <si>
    <t>['Zhang Z', 'Shen Q', 'Wu X', 'Zhang D', 'Xing D']</t>
  </si>
  <si>
    <t>['Kashyap P', 'Muthusamy K', 'Niranjan M', 'Trikha S', 'Kumar S']</t>
  </si>
  <si>
    <t>['Moussa-Pacha NM', 'Abdin SM', 'Omar HA', 'Alniss H', 'Al-Tel TH']</t>
  </si>
  <si>
    <t>['Kamsrijai U', 'Wongchitrat P', 'Nopparat C', 'Satayavivad J', 'Govitrapong P']</t>
  </si>
  <si>
    <t>['Peterman JL', 'White JD', 'Calcagno A', 'Hagen C', 'Quiring M', 'Paulhus K', 'Gurney T', 'Eimerbrink MJ', 'Curtis M', 'Boehm GW', 'Chumley MJ']</t>
  </si>
  <si>
    <t>['Tan JZA', 'Fourriere L', 'Wang J', 'Perez F', 'Boncompain G', 'Gleeson PA']</t>
  </si>
  <si>
    <t>['Winneroski LL', 'Erickson JA', 'Green SJ', 'Lopez JE', 'Stout SL', 'Porter WJ', 'Timm DE', 'Audia JE', 'Barberis M', 'Beck JP', 'Boggs LN', 'Borders AR', 'Boyer RD', 'Brier RA', 'Hembre EJ', 'Hendle J', 'Garcia-Losada P', 'Minguez JM', 'Mathes BM', 'May PC', 'Monk SA', 'Rankovic Z', 'Shi Y', 'Watson BM', 'Yang Z', 'Mergott DJ']</t>
  </si>
  <si>
    <t>['Miyazaki Y', 'Ono N', 'Huang M', 'Altaf-Ul-Amin M', 'Kanaya S']</t>
  </si>
  <si>
    <t>['Yue D', 'Guanqun G', 'Jingxin L', 'Sen S', 'Shuang L', 'Yan S', 'Minxue Z', 'Ping Y', 'Chong L', 'Zhuobo Z', 'Yafen W']</t>
  </si>
  <si>
    <t>['Ge Y', 'Song X', 'Liu J', 'Liu C', 'Xu C']</t>
  </si>
  <si>
    <t>['Ma LY', 'Liu SF', 'Du JH', 'Niu Y', 'Hou PF', 'Shu Q', 'Ma RR', 'Wu SD', 'Qu QM', 'Lv YL']</t>
  </si>
  <si>
    <t>['Tam JM', 'Josephson L', 'Pilozzi AR', 'Huang X']</t>
  </si>
  <si>
    <t>['Suthprasertporn N', 'Mingchinda N', 'Fukunaga K', 'Thangnipon W']</t>
  </si>
  <si>
    <t>['Lafon PA', 'Wang Y', 'Arango-Lievano M', 'Torrent J', 'Salvador-Prince L', 'Mansuy M', 'Mestre-Frances N', 'Givalois L', 'Liu J', 'Mercader JV', 'Jeanneteau F', 'Desrumaux C', 'Perrier V']</t>
  </si>
  <si>
    <t>['Du Y', 'Liu X', 'Zhu X', 'Liu Y', 'Wang X', 'Wu X']</t>
  </si>
  <si>
    <t>['Wu Z', 'Palanimuthu D', 'Braidy N', 'Salikin NH', 'Egan S', 'Huang MLH', 'Richardson DR']</t>
  </si>
  <si>
    <t>['Rice HC', 'Marcassa G', 'Chrysidou I', 'Horre K', 'Young-Pearse TL', 'Muller UC', 'Saito T', 'Saido TC', 'Vassar R', 'de Wit J', 'De Strooper B']</t>
  </si>
  <si>
    <t>['Wu Y', 'Gong Y', 'Luan Y', 'Li Y', 'Liu J', 'Yue Z', 'Yuan B', 'Sun J', 'Xie C', 'Li L', 'Zhen J', 'Jin X', 'Zheng Y', 'Wang X', 'Xie L', 'Wang W']</t>
  </si>
  <si>
    <t>['Alvarino R', 'Alonso E', 'Lacret R', 'Oves-Costales D', 'Genilloud O', 'Reyes F', 'Alfonso A', 'Botana LM']</t>
  </si>
  <si>
    <t>['Tible M', 'Mouton Liger F', 'Schmitt J', 'Giralt A', 'Farid K', 'Thomasseau S', 'Gourmaud S', 'Paquet C', 'Rondi Reig L', 'Meurs E', 'Girault JA', 'Hugon J']</t>
  </si>
  <si>
    <t>['Moon KC', 'Lee HS', 'Son ST', 'Lee JS', 'Dhong ES', 'Jeong SH', 'Han SK']</t>
  </si>
  <si>
    <t>['Al-Atrache Z', 'Lopez DB', 'Hingley ST', 'Appelt DM']</t>
  </si>
  <si>
    <t>['Esfandi F', 'Ghafouri-Fard S', 'Oskooei VK', 'Taheri M']</t>
  </si>
  <si>
    <t>['Quartey MO', 'Nyarko JNK', 'Pennington PR', 'Heistad RM', 'Chaharyn BM', 'Wei Z', 'Bainbridge D', 'Baker GB', 'Mousseau DD']</t>
  </si>
  <si>
    <t>['Das B', 'Yan R']</t>
  </si>
  <si>
    <t>['Tao PF', 'Huang HC']</t>
  </si>
  <si>
    <t>['Weiffert T', 'Meisl G', 'Flagmeier P', 'De S', 'Dunning CJR', 'Frohm B', 'Zetterberg H', 'Blennow K', 'Portelius E', 'Klenerman D', 'Dobson CM', 'Knowles TPJ', 'Linse S']</t>
  </si>
  <si>
    <t>['Huang N', 'Li Y', 'Zhou Y', 'Zhou Y', 'Feng F', 'Shi S', 'Ba Z', 'Luo Y']</t>
  </si>
  <si>
    <t>['Fanaee-Danesh E', 'Gali CC', 'Tadic J', 'Zandl-Lang M', 'Carmen Kober A', 'Agujetas VR', 'de Dios C', 'Tam-Amersdorfer C', 'Stracke A', 'Albrecher NM', 'Manavalan APC', 'Reiter M', 'Sun Y', 'Colell A', 'Madeo F', 'Malle E', 'Panzenboeck U']</t>
  </si>
  <si>
    <t>['Sharma P', 'Tripathi A', 'Tripathi PN', 'Prajapati SK', 'Seth A', 'Tripathi MK', 'Srivastava P', 'Tiwari V', 'Krishnamurthy S', 'Shrivastava SK']</t>
  </si>
  <si>
    <t>['Ganeshpurkar A', 'Swetha R', 'Kumar D', 'Gangaram GP', 'Singh R', 'Gutti G', 'Jana S', 'Kumar D', 'Kumar A', 'Singh SK']</t>
  </si>
  <si>
    <t>['Sun M', 'Huang C', 'Wang H', 'Zhang H']</t>
  </si>
  <si>
    <t>['Lee J', 'Jun M']</t>
  </si>
  <si>
    <t>['Du H', 'Liu X', 'Xie J', 'Ma F']</t>
  </si>
  <si>
    <t>['Schaeverbeke J', 'Gille B', 'Adamczuk K', 'Vanderstichele H', 'Chassaing E', 'Bruffaerts R', 'Neyens V', 'Stoops E', 'Tournoy J', 'Vandenberghe R', 'Poesen K']</t>
  </si>
  <si>
    <t>['Mahdavi M', 'Hariri R', 'Mirfazli SS', 'Lotfian H', 'Rastergari A', 'Firuzi O', 'Edraki N', 'Larijani B', 'Akbarzadeh T', 'Saeedi M']</t>
  </si>
  <si>
    <t>['Zhang C', 'Gu Z', 'Shen L', 'Liu X', 'Lin H']</t>
  </si>
  <si>
    <t>['Bourassa P', 'Tremblay C', 'Schneider JA', 'Bennett DA', 'Calon F']</t>
  </si>
  <si>
    <t>['Li Z', 'Bao K', 'Xu H', 'Wu P', 'Li W', 'Liu J', 'Zhang W']</t>
  </si>
  <si>
    <t>['Jannat S', 'Balupuri A', 'Ali MY', 'Hong SS', 'Choi CW', 'Choi YH', 'Ku JM', 'Kim WJ', 'Leem JY', 'Kim JE', 'Shrestha AC', 'Ham HN', 'Lee KH', 'Kim DM', 'Kang NS', 'Park GH']</t>
  </si>
  <si>
    <t>['Vassar R']</t>
  </si>
  <si>
    <t>['Wagle A', 'Seong SH', 'Shrestha S', 'Jung HA', 'Choi JS']</t>
  </si>
  <si>
    <t>['Roos K', 'Wu C', 'Damm W', 'Reboul M', 'Stevenson JM', 'Lu C', 'Dahlgren MK', 'Mondal S', 'Chen W', 'Wang L', 'Abel R', 'Friesner RA', 'Harder ED']</t>
  </si>
  <si>
    <t>['Shukla M', 'Maitra S', 'Hernandez JF', 'Govitrapong P', 'Vincent B']</t>
  </si>
  <si>
    <t>['Fang Y', 'Zhou H', 'Gu Q', 'Xu J']</t>
  </si>
  <si>
    <t>['Gong L', 'Tian X', 'Zhou J', 'Dong Q', 'Tan Y', 'Lu Y', 'Wu J', 'Zhao Y', 'Liu X']</t>
  </si>
  <si>
    <t>['Joseph OA', 'Babatomiwa K', 'Niyi A', 'Olaposi O', 'Olumide I']</t>
  </si>
  <si>
    <t>['Spitzer P', 'Mulzer LM', 'Oberstein TJ', 'Munoz LE', 'Lewczuk P', 'Kornhuber J', 'Herrmann M', 'Maler JM']</t>
  </si>
  <si>
    <t>['Linneberg C', 'Toft CLF', 'Kjaer-Sorensen K', 'Laursen LS']</t>
  </si>
  <si>
    <t>['Haroon MM', 'Saba K', 'Boddedda VH', 'Kumar JM', 'Patel AB', 'Gopal V']</t>
  </si>
  <si>
    <t>['Liu SZ', 'Cheng W', 'Shao JW', 'Gu YF', 'Zhu YY', 'Dong QJ', 'Bai SY', 'Wang P', 'Lin L']</t>
  </si>
  <si>
    <t>['Kim T', 'Valera E', 'Desplats P']</t>
  </si>
  <si>
    <t>['Ghafouri-Fard S', 'Taheri M', 'Arsang-Jang S', 'Kholghi Oskooei V', 'Omrani MD']</t>
  </si>
  <si>
    <t>['Botteri G', 'Salvado L', 'Guma A', 'Hamilton DL', 'Meakin PJ', 'Montagut G', 'Ashford MLJ', 'Ceperuelo-Mallafre V', 'Fernandez-Veledo S', 'Vendrell J', 'Calderon-Dominguez M', 'Serra D', 'Herrero L', 'Pizarro J', 'Barroso E', 'Palomer X', 'Vazquez-Carrera M']</t>
  </si>
  <si>
    <t>['Cao K', 'Xiang J', 'Dong YT', 'Xu Y', 'Li Y', 'Song H', 'Zeng XX', 'Ran LY', 'Hong W', 'Guan ZZ']</t>
  </si>
  <si>
    <t>['Chaubey MG', 'Patel SN', 'Rastogi RP', 'Srivastava PL', 'Singh AK', 'Madamwar D', 'Singh NK']</t>
  </si>
  <si>
    <t>['Zhao MY', 'Wang GQ', 'Wang NN', 'Yu QY', 'Liu RL', 'Shi WQ']</t>
  </si>
  <si>
    <t>['Fujimoto K', 'Matsuoka E', 'Asada N', 'Tadano G', 'Yamamoto T', 'Nakahara K', 'Fuchino K', 'Ito H', 'Kanegawa N', 'Moechars D', 'Gijsen HJM', 'Kusakabe KI']</t>
  </si>
  <si>
    <t>['Zeng T', 'Ni H', 'Yu Y', 'Zhang M', 'Wu M', 'Wang Q', 'Wang L', 'Xu S', 'Xu Z', 'Xu C', 'Xiong J', 'Jiang J', 'Luo Y', 'Wang Y', 'Liu H']</t>
  </si>
  <si>
    <t>['Gomez-Pinedo U', 'Galan L', 'Matias-Guiu JA', 'Pytel V', 'Moreno T', 'Guerrero-Sola A', 'Matias-Guiu J']</t>
  </si>
  <si>
    <t>['Yang AJ', 'Hayward GC', 'MacPherson REK']</t>
  </si>
  <si>
    <t>['Wang L', 'Jin G', 'Yu H', 'Li Q', 'Yang H']</t>
  </si>
  <si>
    <t>['Roitman M', 'Edgington-Mitchell LE', 'Mangum J', 'Ziogas J', 'Adamides AA', 'Myles P', 'Choo-Bunnett H', 'Bunnett NW', 'Gunnersen JM']</t>
  </si>
  <si>
    <t>['Jiang Y', 'Sato Y', 'Im E', 'Berg M', 'Bordi M', 'Darji S', 'Kumar A', 'Mohan PS', 'Bandyopadhyay U', 'Diaz A', 'Cuervo AM', 'Nixon RA']</t>
  </si>
  <si>
    <t>['Mayol-Llinas J', 'Chow S', 'Nelson A']</t>
  </si>
  <si>
    <t>['Xiang J', 'Zhang W', 'Cai XF', 'Cai M', 'Yu ZH', 'Yang F', 'Zhu W', 'Li XT', 'Wu T', 'Zhang JS', 'Cai DF']</t>
  </si>
  <si>
    <t>['Ahmad SS', 'Kamal MA']</t>
  </si>
  <si>
    <t>['Narang SS', 'Goyal D', 'Goyal B']</t>
  </si>
  <si>
    <t>['Youn K', 'Jun M']</t>
  </si>
  <si>
    <t>['Das S', 'Chakraborty S', 'Basu S']</t>
  </si>
  <si>
    <t>['Park H', 'Oh J', 'Shim G', 'Cho B', 'Chang Y', 'Kim S', 'Baek S', 'Kim H', 'Shin J', 'Choi H', 'Yoo J', 'Kim J', 'Jun W', 'Lee M', 'Lengner CJ', 'Oh YK', 'Kim J']</t>
  </si>
  <si>
    <t>['Gong Z', 'Huang J', 'Xu B', 'Ou Z', 'Zhang L', 'Lin X', 'Ye X', 'Kong X', 'Long D', 'Sun X', 'He X', 'Xu L', 'Li Q', 'Xuan A']</t>
  </si>
  <si>
    <t>['Zhang XL', 'Zhao N', 'Xu B', 'Chen XH', 'Li TJ']</t>
  </si>
  <si>
    <t>['Cuello AC', 'Hall H', 'Do Carmo S']</t>
  </si>
  <si>
    <t>['Fyfe I']</t>
  </si>
  <si>
    <t>['Lee WJ', 'Ham SA', 'Lee GH', 'Choi MJ', 'Yoo H', 'Paek KS', 'Lim DS', 'Hong K', 'Hwang JS', 'Seo HG']</t>
  </si>
  <si>
    <t>['Choi SI', 'Lee B', 'Woo JH', 'Jeong JB', 'Jun I', 'Kim EK']</t>
  </si>
  <si>
    <t>['Xia J', 'Li B', 'Yin L', 'Zhao N', 'Yan Q', 'Xu B']</t>
  </si>
  <si>
    <t>['Paumier JM', 'Thinakaran G']</t>
  </si>
  <si>
    <t>['Boscher E', 'Husson T', 'Quenez O', 'Laquerriere A', 'Marguet F', 'Cassinari K', 'Wallon D', 'Martinaud O', 'Charbonnier C', 'Nicolas G', 'Deleuze JF', 'Boland A', 'Lathrop M', 'Frebourg T', 'Campion D', 'Hebert SS', 'Rovelet-Lecrux A']</t>
  </si>
  <si>
    <t>['Pan Y', 'Xu J', 'Jin P', 'Yang Q', 'Zhu K', 'You M', 'Chen M', 'Hu F']</t>
  </si>
  <si>
    <t>['Wang W', 'Hou TT', 'Jia LF', 'Wu QQ', 'Quan MN', 'Jia JP']</t>
  </si>
  <si>
    <t>['Ghobadian R', 'Esfandyari R', 'Nadri H', 'Moradi A', 'Mahdavi M', 'Akbarzadeh T', 'Khaleghzadeh-Ahangar H', 'Edraki N', 'Sharifzadeh M', 'Amini M']</t>
  </si>
  <si>
    <t>['Marwarha G', 'Claycombe-Larson K', 'Lund J', 'Schommer J', 'Ghribi O']</t>
  </si>
  <si>
    <t>['Xu X', 'Lu P', 'Wang J', 'Xu F', 'Liang L', 'Wang C', 'Niu Y', 'Xu P']</t>
  </si>
  <si>
    <t>['Hsiao CC', 'Rombouts F', 'Gijsen HJM']</t>
  </si>
  <si>
    <t>['Rastegari A', 'Nadri H', 'Mahdavi M', 'Moradi A', 'Mirfazli SS', 'Edraki N', 'Moghadam FH', 'Larijani B', 'Akbarzadeh T', 'Saeedi M']</t>
  </si>
  <si>
    <t>['Qian L', 'Milne MR', 'Shepheard S', 'Rogers ML', 'Medeiros R', 'Coulson EJ']</t>
  </si>
  <si>
    <t>['Zhang Z', 'Yang J', 'Liu C', 'Xie J', 'Qiu S', 'Yang X', 'Wu C']</t>
  </si>
  <si>
    <t>['Najafi Z', 'Mahdavi M', 'Saeedi M', 'Karimpour-Razkenari E', 'Edraki N', 'Sharifzadeh M', 'Khanavi M', 'Akbarzadeh T']</t>
  </si>
  <si>
    <t>['Wongchitrat P', 'Pakpian N', 'Kitidee K', 'Phopin K', 'Dharmasaroja PA', 'Govitrapong P']</t>
  </si>
  <si>
    <t>['Kim HJ', 'Joe Y', 'Chen Y', 'Park GH', 'Kim UH', 'Chung HT']</t>
  </si>
  <si>
    <t>['Liu Y', 'Zhang Y', 'Liu P', 'Bai H', 'Li X', 'Xiao J', 'Yuan Q', 'Geng S', 'Yin H', 'Zhang H', 'Wang Z', 'Li J', 'Wang S', 'Wang Y']</t>
  </si>
  <si>
    <t>['Saeedi M', 'Mohtadi-Haghighi D', 'Mirfazli SS', 'Mahdavi M', 'Hariri R', 'Lotfian H', 'Edraki N', 'Iraji A', 'Firuzi O', 'Akbarzadeh T']</t>
  </si>
  <si>
    <t>['Panza F', 'Lozupone M', 'Dibello V', 'Greco A', 'Daniele A', 'Seripa D', 'Logroscino G', 'Imbimbo BP']</t>
  </si>
  <si>
    <t>['Zameer S', 'Kaundal M', 'Vohora D', 'Ali J', 'Kalam Najmi A', 'Akhtar M']</t>
  </si>
  <si>
    <t>['Pan X', 'Green BD']</t>
  </si>
  <si>
    <t>['Biberoglu K', 'Yuksel M', 'Tacal O']</t>
  </si>
  <si>
    <t>['Zhang Z', 'Cui J', 'Gao F', 'Li Y', 'Zhang G', 'Liu M', 'Yan R', 'Shen Y', 'Li R']</t>
  </si>
  <si>
    <t>['Bhaskar V', 'Chowdary R', 'Dixit SR', 'Joshi SD']</t>
  </si>
  <si>
    <t>['De Rossi P', 'Andrew RJ', 'Musial TF', 'Buggia-Prevot V', 'Xu G', 'Ponnusamy M', 'Ly H', 'Krause SV', 'Rice RC', "de l'Estoile V", 'Valin T', 'Salem S', 'Despa F', 'Borchelt DR', 'Bindokas VP', 'Nicholson DA', 'Thinakaran G']</t>
  </si>
  <si>
    <t>['Chen L', 'Yu P', 'Zhang L', 'Zou Y', 'Zhang Y', 'Jiang L', 'Gao R', 'Xiao H', 'Qian Y', 'Wang J']</t>
  </si>
  <si>
    <t>['Gu MY', 'Chun YS', 'Yong RS', 'Yang HO']</t>
  </si>
  <si>
    <t>['Chris Min K', 'Dockendorf MF', 'Palcza J', 'Tseng J', 'Ma L', 'Stone JA', 'Kleijn HJ', 'Hodsman P', 'Masuo K', 'Tanen M', 'Troyer MD', 'van Vugt M', 'Forman MS']</t>
  </si>
  <si>
    <t>['Paumier JM', 'Py NA', 'Garcia-Gonzalez L', 'Bernard A', 'Stephan D', 'Louis L', 'Checler F', 'Khrestchatisky M', 'Baranger K', 'Rivera S']</t>
  </si>
  <si>
    <t>['Lu MH', 'Ji WL', 'Xu DE', 'Yao PP', 'Zhao XY', 'Wang ZT', 'Fang LP', 'Huang R', 'Lan LJ', 'Chen JB', 'Wang TH', 'Cheng LH', 'Xu RX', 'Liu CF', 'Puglielli L', 'Ma QH']</t>
  </si>
  <si>
    <t>['Kumar D', 'Kumar P']</t>
  </si>
  <si>
    <t>['Barai P', 'Raval N', 'Acharya S', 'Borisa A', 'Bhatt H', 'Acharya N']</t>
  </si>
  <si>
    <t>['Saravanan K', 'Sivanandam M', 'Hunday G', 'Mathiyalagan L', 'Kumaradhas P']</t>
  </si>
  <si>
    <t>['Corpas R', 'Grinan-Ferre C', 'Rodriguez-Farre E', 'Pallas M', 'Sanfeliu C']</t>
  </si>
  <si>
    <t>['Bram JMF', 'Talib LL', 'Joaquim HPG', 'Sarno TA', 'Gattaz WF', 'Forlenza OV']</t>
  </si>
  <si>
    <t>['Manucat-Tan NB', 'Saadipour K', 'Wang YJ', 'Bobrovskaya L', 'Zhou XF']</t>
  </si>
  <si>
    <t>['Guo H', 'Xia D', 'Liao S', 'Niu B', 'Tang J', 'Hu H', 'Qian H', 'Cao B']</t>
  </si>
  <si>
    <t>['Patel A', 'Tiwari S', 'Jha PK']</t>
  </si>
  <si>
    <t>['Ambure P', 'Bhat J', 'Puzyn T', 'Roy K']</t>
  </si>
  <si>
    <t>['Islam MA', 'Pillay TS']</t>
  </si>
  <si>
    <t>['Kumar A', 'Srivastava G', 'Negi AS', 'Sharma A']</t>
  </si>
  <si>
    <t>['Gutierrez LJ', 'Parravicini O', 'Sanchez E', 'Rodriguez R', 'Cobo J', 'Enriz RD']</t>
  </si>
  <si>
    <t>['Truong PH', 'Ciccotosto GD', 'Merson TD', 'Spoerri L', 'Chuei MJ', 'Ayers M', 'Xing YL', 'Emery B', 'Cappai R']</t>
  </si>
  <si>
    <t>['Yazdani M', 'Edraki N', 'Badri R', 'Khoshneviszadeh M', 'Iraji A', 'Firuzi O']</t>
  </si>
  <si>
    <t>['Takano A', 'Chen L', 'Nag S', 'Brodney MA', 'Arakawa R', 'Chang C', 'Amini N', 'Doran SD', 'Dutra JK', 'McCarthy TJ', 'Nolan CE', "O'Neill BT", 'Villalobos A', 'Zhang L', 'Halldin C']</t>
  </si>
  <si>
    <t>['Schaduangrat N', 'Prachayasittikul V', 'Choomwattana S', 'Wongchitrat P', 'Phopin K', 'Suwanjang W', 'Malik AA', 'Vincent B', 'Nantasenamat C']</t>
  </si>
  <si>
    <t>['Vnencak M', 'Scholvinck ML', 'Schwarzacher SW', 'Deller T', 'Willem M', 'Jedlicka P']</t>
  </si>
  <si>
    <t>['Liu M', 'Huang Y', 'Qin J', 'Wang Y', 'Ke B', 'Yang Y']</t>
  </si>
  <si>
    <t>['Gutierrez M', 'Vallejos GA', 'Cortes MP', 'Bustos C']</t>
  </si>
  <si>
    <t>['Andrew RJ', 'De Rossi P', 'Nguyen P', 'Kowalski HR', 'Recupero AJ', 'Guerbette T', 'Krause SV', 'Rice RC', 'Laury-Kleintop L', 'Wagner SL', 'Thinakaran G']</t>
  </si>
  <si>
    <t>['Yoon JH', 'Lee YS', 'Kim O', 'Ashktorab H', 'Smoot DT', 'Nam SW', 'Park WS']</t>
  </si>
  <si>
    <t>['Borah K', 'Sharma S', 'Silla Y']</t>
  </si>
  <si>
    <t>['Yamamoto F', 'Taniguchi K', 'Mamada N', 'Tamaoka A', 'Kametani F', 'Lakshmana MK', 'Araki W']</t>
  </si>
  <si>
    <t>['Paarmann K', 'Prakash SR', 'Krohn M', 'Mohle L', 'Brackhan M', 'Bruning T', 'Eiriz I', 'Pahnke J']</t>
  </si>
  <si>
    <t>['Park J', 'Lee SY', 'Shon J', 'Kim K', 'Lee HJ', 'Kim KA', 'Lee BY', 'Oh SH', 'Kim NK', 'Kim OJ']</t>
  </si>
  <si>
    <t>['Zhang X', 'Yu Y', 'Sun P', 'Fan Z', 'Zhang W', 'Feng C']</t>
  </si>
  <si>
    <t>['Lazic D', 'Sagare AP', 'Nikolakopoulou AM', 'Griffin JH', 'Vassar R', 'Zlokovic BV']</t>
  </si>
  <si>
    <t>['Tan JZA', 'Gleeson PA']</t>
  </si>
  <si>
    <t>['Ghosh AK', 'Brindisi M', 'Yen YC', 'Lendy EK', 'Kovela S', 'Cardenas EL', 'Reddy BS', 'Rao KV', 'Downs D', 'Huang X', 'Tang J', 'Mesecar AD']</t>
  </si>
  <si>
    <t>['Zhao B', 'Liu P', 'Wei M', 'Li Y', 'Liu J', 'Ma L', 'Shang S', 'Jiang Y', 'Huo K', 'Wang J', 'Qu Q']</t>
  </si>
  <si>
    <t>['Wang Z', 'Xu Q', 'Cai F', 'Liu X', 'Wu Y', 'Song W']</t>
  </si>
  <si>
    <t>['Hu H', 'Chen Z', 'Xu X', 'Xu Y']</t>
  </si>
  <si>
    <t>['Liu L', 'Ding L', 'Rovere M', 'Wolfe MS', 'Selkoe DJ']</t>
  </si>
  <si>
    <t>['Hu Y', 'Zhou G', 'Zhang C', 'Zhang M', 'Chen Q', 'Zheng L', 'Niu B']</t>
  </si>
  <si>
    <t>['Reinhardt S', 'Schuck F', 'Stoye N', 'Hartmann T', 'Grimm MOW', 'Pflugfelder G', 'Endres K']</t>
  </si>
  <si>
    <t>['Zhu BL', 'Long Y', 'Luo W', 'Yan Z', 'Lai YJ', 'Zhao LG', 'Zhou WH', 'Wang YJ', 'Shen LL', 'Liu L', 'Deng XJ', 'Wang XF', 'Sun F', 'Chen GJ']</t>
  </si>
  <si>
    <t>['Hui L', 'Soliman ML', 'Geiger NH', 'Miller NM', 'Afghah Z', 'Lakpa KL', 'Chen X', 'Geiger JD']</t>
  </si>
  <si>
    <t>['Hu W', 'Feng Z', 'Xu J', 'Jiang Z', 'Feng M']</t>
  </si>
  <si>
    <t>['Zhang X', 'Xi Y', 'Yu H', 'An Y', 'Wang Y', 'Tao L', 'Wang Y', 'Liu W', 'Wang T', 'Xiao R']</t>
  </si>
  <si>
    <t>['Qian Q', 'Zhang J', 'He FP', 'Bao WX', 'Zheng TT', 'Zhou DM', 'Pan HY', 'Zhang H', 'Zhang XQ', 'He X', 'Sun BG', 'Luo BY', 'Chen C', 'Peng GP']</t>
  </si>
  <si>
    <t>['Evans CE', 'Thomas RS', 'Freeman TJ', 'Hvoslef-Eide M', 'Good MA', 'Kidd EJ']</t>
  </si>
  <si>
    <t>['Saravanan K', 'Kumaradhas P']</t>
  </si>
  <si>
    <t>['Marwarha G', 'Claycombe-Larson K', 'Lund J', 'Ghribi O']</t>
  </si>
  <si>
    <t>['Zhao X', 'Wang X', 'Su G', 'Sun Q', 'Fu J', 'Zhang H', 'Teng J']</t>
  </si>
  <si>
    <t>['De Araujo Herculano B', 'Wang Z', 'Song W']</t>
  </si>
  <si>
    <t>['Flores-Leon M', 'Perez-Dominguez M', 'Gonzalez-Barrios R', 'Arias C']</t>
  </si>
  <si>
    <t>['Wang T', 'Chen J', 'Hou Y', 'Yu Y', 'Wang B']</t>
  </si>
  <si>
    <t>['Wiedmer L', 'Scharer C', 'Spiliotopoulos D', 'Hurzeler M', 'Sledz P', 'Caflisch A']</t>
  </si>
  <si>
    <t>['Ahmad SS', 'Khan S', 'Kamal MA', 'Wasi U']</t>
  </si>
  <si>
    <t>['Naushad M', 'Durairajan SSK', 'Bera AK', 'Senapati S', 'Li M']</t>
  </si>
  <si>
    <t>['Sinha A', 'Gindinova K', 'Mui E', 'Netzer WJ', 'Sinha SC']</t>
  </si>
  <si>
    <t>['Vergallo A', 'Houot M', 'Cavedo E', 'Lemercier P', 'Vanmechelen E', 'De Vos A', 'Habert MO', 'Potier MC', 'Dubois B', 'Lista S', 'Hampel H']</t>
  </si>
  <si>
    <t>['Wang Q', 'Wang H', 'Zhong Y', 'Mei Y']</t>
  </si>
  <si>
    <t>['Wan Y', 'Liang Y', 'Liang F', 'Shen N', 'Shinozuka K', 'Yu JT', 'Ran C', 'Quan Q', 'Tanzi RE', 'Zhang C']</t>
  </si>
  <si>
    <t>['Anan K', 'Iso Y', 'Oguma T', 'Nakahara K', 'Suzuki S', 'Yamamoto T', 'Matsuoka E', 'Ito H', 'Sakaguchi G', 'Ando S', 'Morimoto K', 'Kanegawa N', 'Kido Y', 'Kawachi T', 'Fukushima T', 'Teisman A', 'Urmaliya V', 'Dhuyvetter D', 'Borghys H', 'Austin N', 'Van Den Bergh A', 'Verboven P', 'Bischoff F', 'Gijsen HJM', 'Yamano Y', 'Kusakabe K']</t>
  </si>
  <si>
    <t>['Huang J', 'Huang N', 'Zhang M', 'Nie J', 'Xu Y', 'Wu Q', 'Shi J']</t>
  </si>
  <si>
    <t>['Imbimbo BP', 'Watling M']</t>
  </si>
  <si>
    <t>['Yuan C', 'Wei Y', 'Hu L', 'Tian Y', 'Liu Y']</t>
  </si>
  <si>
    <t>['Janitschke D', 'Nelke C', 'Lauer AA', 'Regner L', 'Winkler J', 'Thiel A', 'Grimm HS', 'Hartmann T', 'Grimm MOW']</t>
  </si>
  <si>
    <t>['Wohlers I', 'Schulz C', 'Kilpert F', 'Bertram L']</t>
  </si>
  <si>
    <t>['Zhou C', 'Taslima F', 'Abdelhamid M', 'Kim SW', 'Akatsu H', 'Michikawa M', 'Jung CG']</t>
  </si>
  <si>
    <t>['Santos-Martins D', 'Eberhardt J', 'Bianco G', 'Solis-Vasquez L', 'Ambrosio FA', 'Koch A', 'Forli S']</t>
  </si>
  <si>
    <t>['Thuphairo K', 'Sornchan P', 'Suttisansanee U']</t>
  </si>
  <si>
    <t>['Sho M', 'Ichiyanagi N', 'Imaizumi K', 'Ishikawa M', 'Morimoto S', 'Watanabe H', 'Okano H']</t>
  </si>
  <si>
    <t>['Wu LP', 'Ahmadvand D', 'Su J', 'Hall A', 'Tan X', 'Farhangrazi ZS', 'Moghimi SM']</t>
  </si>
  <si>
    <t>['Menon PK', 'Koistinen NA', 'Iverfeldt K', 'Strom AL']</t>
  </si>
  <si>
    <t>['Ji Y', 'Wang D', 'Zhang B', 'Lu H']</t>
  </si>
  <si>
    <t>['Pradeepkiran JA', 'Reddy AP', 'Yin X', 'Manczak M', 'Reddy PH']</t>
  </si>
  <si>
    <t>['Ham HJ', 'Han SB', 'Yun J', 'Yeo IJ', 'Ham YW', 'Kim SH', 'Park PH', 'Choi DY', 'Hong JT']</t>
  </si>
  <si>
    <t>['Wei Z', 'Xie Z', 'Kuvelkar R', 'Shah V', 'Bateman K', 'McLaren DG', 'Cooks RG']</t>
  </si>
  <si>
    <t>['Pettus LH', 'Bourbeau MP', 'Bradley J', 'Bartberger MD', 'Chen K', 'Hickman D', 'Johnson M', 'Liu Q', 'Manning JR', 'Nanez A', 'Siegmund AC', 'Wen PH', 'Whittington DA', 'Allen JR', 'Wood S']</t>
  </si>
  <si>
    <t>['Dorababu A']</t>
  </si>
  <si>
    <t>['Li F', 'Wang Y', 'Yang H', 'Xu Y', 'Zhou X', 'Zhang X', 'Xie Z', 'Bi J']</t>
  </si>
  <si>
    <t>['Vakilian A', 'Masoumi J', 'Mirzaee S', 'Khorramdelazad H']</t>
  </si>
  <si>
    <t>['Fang WS', 'Sun DY', 'Yang S', 'Cheng C', 'Moschke K', 'Li T', 'Sun S', 'Lichtenthaler SF', 'Huang J', 'Wang Y']</t>
  </si>
  <si>
    <t>['Zheng Y', 'Deng Y', 'Gao JM', 'Lv C', 'Lang LH', 'Shi JS', 'Yu CY', 'Gong QH']</t>
  </si>
  <si>
    <t>['Tadano G', 'Komano K', 'Yoshida S', 'Suzuki S', 'Nakahara K', 'Fuchino K', 'Fujimoto K', 'Matsuoka E', 'Yamamoto T', 'Asada N', 'Ito H', 'Sakaguchi G', 'Kanegawa N', 'Kido Y', 'Ando S', 'Fukushima T', 'Teisman A', 'Urmaliya V', 'Dhuyvetter D', 'Borghys H', 'Van Den Bergh A', 'Austin N', 'Gijsen HJM', 'Yamano Y', 'Iso Y', 'Kusakabe KI']</t>
  </si>
  <si>
    <t>['Yen YC', 'Kammeyer AM', 'Jensen KC', 'Tirlangi J', 'Ghosh AK', 'Mesecar AD']</t>
  </si>
  <si>
    <t>['Chakravarthy M', 'Veedu RN']</t>
  </si>
  <si>
    <t>['Peters F', 'Salihoglu H', 'Pratsch K', 'Herzog E', 'Pigoni M', 'Sgobio C', 'Lichtenthaler SF', 'Neumann U', 'Herms J']</t>
  </si>
  <si>
    <t>['Han J', 'Ji Y', 'Youn K', 'Lim G', 'Lee J', 'Kim DH', 'Jun M']</t>
  </si>
  <si>
    <t>['Fan TY', 'Wu WY', 'Yu SP', 'Zhong Y', 'Zhao C', 'Chen M', 'Li HM', 'Li NG', 'Chen Z', 'Chen S', 'Sun ZH', 'Duan JA', 'Shi ZH']</t>
  </si>
  <si>
    <t>['Agca C', 'Klakotskaia D', 'Stopa EG', 'Schachtman TR', 'Agca Y']</t>
  </si>
  <si>
    <t>['Estrada-Valencia M', 'Herrera-Arozamena C', 'Perez C', 'Vina D', 'Morales-Garcia JA', 'Perez-Castillo A', 'Ramos E', 'Romero A', 'Laurini E', 'Pricl S', 'Rodriguez-Franco MI']</t>
  </si>
  <si>
    <t>['Czarnek M', 'Bereta J']</t>
  </si>
  <si>
    <t>['Gu L', 'Lu J', 'Li Q', 'Wu N', 'Zhang L', 'Li H', 'Xing W', 'Zhang X']</t>
  </si>
  <si>
    <t>['Zhang N', 'Li WW', 'Lv CM', 'Gao YW', 'Liu XL', 'Zhao L']</t>
  </si>
  <si>
    <t>['Yaghoobi H', 'Azizi H', 'Banitalebi-Dehkordi M', 'Mohammad Rezaei F', 'Arsang-Jnag S', 'Taheri M', 'Ghafouri-Fard S']</t>
  </si>
  <si>
    <t>['Lombardo S', 'Chiacchiaretta M', 'Tarr A', 'Kim W', 'Cao T', 'Sigal G', 'Rosahl TW', 'Xia W', 'Haydon PG', 'Kennedy ME', 'Tesco G']</t>
  </si>
  <si>
    <t>['Aathi M', 'Piramanayagam S']</t>
  </si>
  <si>
    <t>['Xiang XJ', 'Song L', 'Deng XJ', 'Tang Y', 'Min Z', 'Luo B', 'Wen QX', 'Li KY', 'Chen J', 'Ma YL', 'Zhu BL', 'Yan Z', 'Chen GJ']</t>
  </si>
  <si>
    <t>['Maesako M', 'Zoltowska KM', 'Berezovska O']</t>
  </si>
  <si>
    <t>['Peng A', 'Gao Y', 'Zhuang X', 'Lin Y', 'He W', 'Wang Y', 'Chen W', 'Chen T', 'Huang X', 'Yang R', 'Huang Y', 'Xi S', 'Zhang X']</t>
  </si>
  <si>
    <t>['Sun DY', 'Cheng C', 'Moschke K', 'Huang J', 'Fang WS']</t>
  </si>
  <si>
    <t>['Bergkvist L', 'Du Z', 'Elovsson G', 'Appelqvist H', 'Itzhaki LS', 'Kumita JR', 'Kagedal K', 'Brorsson AC']</t>
  </si>
  <si>
    <t>['Montaser A', 'Huttunen J', 'Ibrahim SA', 'Huttunen KM']</t>
  </si>
  <si>
    <t>['Xie J', 'Liang R', 'Wang Y', 'Huang J', 'Cao X', 'Niu B']</t>
  </si>
  <si>
    <t>['Kirabali T', 'Rigotti S', 'Siccoli A', 'Liebsch F', 'Shobo A', 'Hock C', 'Nitsch RM', 'Multhaup G', 'Kulic L']</t>
  </si>
  <si>
    <t>['Ji Q', 'Wang X', 'Cai J', 'Du X', 'Sun H', 'Zhang N']</t>
  </si>
  <si>
    <t>['Bussiere R', 'Oules B', 'Mary A', 'Vaillant-Beuchot L', 'Martin C', 'El Manaa W', 'Vallee D', 'Duplan E', 'Paterlini-Brechot P', 'Alves Da Costa C', 'Checler F', 'Chami M']</t>
  </si>
  <si>
    <t>['Niculescu AB', 'Le-Niculescu H', 'Roseberry K', 'Wang S', 'Hart J', 'Kaur A', 'Robertson H', 'Jones T', 'Strasburger A', 'Williams A', 'Kurian SM', 'Lamb B', 'Shekhar A', 'Lahiri DK', 'Saykin AJ']</t>
  </si>
  <si>
    <t>['Zhang X', 'Wang J', 'Gong G', 'Ma R', 'Xu F', 'Yan T', 'Wu B', 'Jia Y']</t>
  </si>
  <si>
    <t>['Zhao Y', 'Zhang Y', 'Zhang L', 'Dong Y', 'Ji H', 'Shen L']</t>
  </si>
  <si>
    <t>['Meilandt WJ', 'Maloney JA', 'Imperio J', 'Lalehzadeh G', 'Earr T', 'Crowell S', 'Bainbridge TW', 'Lu Y', 'Ernst JA', 'Fuji RN', 'Atwal JK']</t>
  </si>
  <si>
    <t>['Joseph E', 'Villalobos-Acosta DMA', 'Torres-Ramos MA', 'Farfan-Garcia ED', 'Gomez-Lopez M', 'Miliar-Garcia A', 'Fragoso-Vazquez MJ', 'Garcia-Marin ID', 'Correa-Basurto J', 'Rosales-Hernandez MC']</t>
  </si>
  <si>
    <t>['Hannan MA', 'Dash R', 'Sohag AAM', 'Moon IS']</t>
  </si>
  <si>
    <t>['Wessels AM', 'Tariot PN', 'Zimmer JA', 'Selzler KJ', 'Bragg SM', 'Andersen SW', 'Landry J', 'Krull JH', 'Downing AM', 'Willis BA', 'Shcherbinin S', 'Mullen J', 'Barker P', 'Schumi J', 'Shering C', 'Matthews BR', 'Stern RA', 'Vellas B', 'Cohen S', 'MacSweeney E', 'Boada M', 'Sims JR']</t>
  </si>
  <si>
    <t>['Tailor B', 'Pilozzi A', 'Huang X']</t>
  </si>
  <si>
    <t>['Rudan Njavro J', 'Klotz J', 'Dislich B', 'Wanngren J', 'Shmueli MD', 'Herber J', 'Kuhn PH', 'Kumar R', 'Koeglsperger T', 'Conrad M', 'Wurst W', 'Feederle R', 'Vlachos A', 'Michalakis S', 'Jedlicka P', 'Muller SA', 'Lichtenthaler SF']</t>
  </si>
  <si>
    <t>['Ghafouri-Fard S', 'Namvar A', 'Arsang-Jang S', 'Komaki A', 'Taheri M']</t>
  </si>
  <si>
    <t>['Sekine Y', 'Lindborg JA', 'Strittmatter SM']</t>
  </si>
  <si>
    <t>['Cervellati C', 'Trentini A', 'Rosta V', 'Passaro A', 'Bosi C', 'Sanz JM', 'Bonazzi S', 'Pacifico S', 'Seripa D', 'Valacchi G', 'Guerini R', 'Zuliani G']</t>
  </si>
  <si>
    <t>['Kim N', 'Do J', 'Ju IG', 'Jeon SH', 'Lee JK', 'Oh MS']</t>
  </si>
  <si>
    <t>['Chen J', 'Wang J', 'Yin B', 'Pang L', 'Wang W', 'Zhu W']</t>
  </si>
  <si>
    <t>['Feng F', 'Li Y', 'Huang N', 'Luo Y']</t>
  </si>
  <si>
    <t>['Dierich M', 'Hartmann S', 'Dietrich N', 'Moeser P', 'Brede F', 'Johnson Chacko L', 'Tziridis K', 'Schilling A', 'Krauss P', 'Hessler S', 'Karch S', 'Schrott-Fischer A', 'Blumer M', 'Birchmeier C', 'Oliver D', 'Moser T', 'Schulze H', 'Alzheimer C', 'Leitner MG', 'Huth T']</t>
  </si>
  <si>
    <t>['Hernandez-Mir G', 'Raphael I', 'Revu S', 'Poholek CH', 'Avery L', 'Hawse WF', 'Kane LP', 'McGeachy MJ']</t>
  </si>
  <si>
    <t>['Forman M', 'Palcza J', 'Tseng J', 'Stone JA', 'Walker B', 'Swearingen D', 'Troyer MD', 'Dockendorf MF']</t>
  </si>
  <si>
    <t>['Tang Y', 'Shao S', 'Guo Y', 'Zhou Y', 'Cao J', 'Xu A', 'Wu J', 'Li Z', 'Xiang D']</t>
  </si>
  <si>
    <t>['Ponzoni I', 'Sebastian-Perez V', 'Martinez MJ', 'Roca C', 'De la Cruz Perez C', 'Cravero F', 'Vazquez GE', 'Paez JA', 'Diaz MF', 'Campillo NE']</t>
  </si>
  <si>
    <t>['Yatsu G', 'Kino Y', 'Sasaki H', 'Satoh JI', 'Kinoshita K', 'Koyama K']</t>
  </si>
  <si>
    <t>['Ashraf GM', 'Ganash M', 'Athanasios A']</t>
  </si>
  <si>
    <t>['Guix FX', 'Sartorio CL', 'Ill-Raga G']</t>
  </si>
  <si>
    <t>['Meldolesi J']</t>
  </si>
  <si>
    <t>['Fotuhi SN', 'Khalaj-Kondori M', 'Hoseinpour Feizi MA', 'Talebi M']</t>
  </si>
  <si>
    <t>['Chen Z', 'Zhang X', 'Peng C', 'Wang J', 'Xu Z', 'Chen K', 'Shi J', 'Zhu W']</t>
  </si>
  <si>
    <t>['Khalil MNA', 'Choucry MA', 'El Senousy AS', 'Hassan A', 'El-Marasy SA', 'El Awdan SA', 'Omar FA']</t>
  </si>
  <si>
    <t>['Lopez-Font I', 'Boix CP', 'Zetterberg H', 'Blennow K', 'Saez-Valero J']</t>
  </si>
  <si>
    <t>['Ayaz M', 'Sadiq A', 'Junaid M', 'Ullah F', 'Ovais M', 'Ullah I', 'Ahmed J', 'Shahid M']</t>
  </si>
  <si>
    <t>['Jia J', 'Hu J', 'Huo X', 'Miao R', 'Zhang Y', 'Ma F']</t>
  </si>
  <si>
    <t>['Fan YG', 'Guo T', 'Han XR', 'Liu JL', 'Cai YT', 'Xue H', 'Huang XS', 'Li YC', 'Wang ZY', 'Guo C']</t>
  </si>
  <si>
    <t>['Chan YC', 'Wu CS', 'Wu TC', 'Lin YH', 'Chang SJ']</t>
  </si>
  <si>
    <t>['Wang HY', 'Wu M', 'Diao JL', 'Li JB', 'Sun YX', 'Xiao XQ']</t>
  </si>
  <si>
    <t>['Qi C', 'Zhou Q', 'Gao W', 'Liu M', 'Chen C', 'Li XN', 'Lai Y', 'Zhou Y', 'Li D', 'Hu Z', 'Zhu H', 'Zhang Y']</t>
  </si>
  <si>
    <t>['Neupane RP', 'Parrish SM', 'Neupane JB', 'Yoshida WY', 'Yip MLR', 'Turkson J', 'Harper MK', 'Head JD', 'Williams PG']</t>
  </si>
  <si>
    <t>['Ali MY', 'Jannat S', 'Edraki N', 'Das S', 'Chang WK', 'Kim HC', 'Park SK', 'Chang MS']</t>
  </si>
  <si>
    <t>['Li J', 'Li J', 'Sun T', 'Cai C', 'Shao M', 'Yu G']</t>
  </si>
  <si>
    <t>['Eremenko E', 'Mittal K', 'Berner O', 'Kamenetsky N', 'Nemirovsky A', 'Elyahu Y', 'Monsonego A']</t>
  </si>
  <si>
    <t>['Bai D', 'Jin G', 'Zhang D', 'Zhao L', 'Wang M', 'Zhu Q', 'Zhu L', 'Sun Y', 'Liu X', 'Chen X', 'Zhang L', 'Li W', 'Cui Y']</t>
  </si>
  <si>
    <t>['Mycroft-West CJ', 'Cooper LC', 'Devlin AJ', 'Procter P', 'Guimond SE', 'Guerrini M', 'Fernig DG', 'Lima MA', 'Yates EA', 'Skidmore MA']</t>
  </si>
  <si>
    <t>['Dekeryte R', 'Hull C', 'Plucinska K', 'Khan S', 'Kamli-Salino S', 'Mody N', 'Morrice N', 'McLaughlin C', 'Gault V', 'Platt B', 'Delibegovic M']</t>
  </si>
  <si>
    <t>['Zhao L', 'Zhao Y', 'Tang FL', 'Xiong L', 'Su C', 'Mei L', 'Zhu XJ', 'Xiong WC']</t>
  </si>
  <si>
    <t>['Liebsch F', 'Kulic L', 'Teunissen C', 'Shobo A', 'Ulku I', 'Engelschalt V', 'Hancock MA', 'van der Flier WM', 'Kunach P', 'Rosa-Neto P', 'Scheltens P', 'Poirier J', 'Saftig P', 'Bateman RJ', 'Breitner J', 'Hock C', 'Multhaup G']</t>
  </si>
  <si>
    <t>['Li P', 'Marshall L', 'Oh G', 'Jakubowski JL', 'Groot D', 'He Y', 'Wang T', 'Petronis A', 'Labrie V']</t>
  </si>
  <si>
    <t>['Fainanta T', 'Jaroenporn S', 'Wititsuwankul P', 'Malaivijitnond S']</t>
  </si>
  <si>
    <t>['Khan M', 'Rutten BPF', 'Kim MO']</t>
  </si>
  <si>
    <t>['Bazzari FH', 'Abdallah DM', 'El-Abhar HS']</t>
  </si>
  <si>
    <t>['Bahn G', 'Park JS', 'Yun UJ', 'Lee YJ', 'Choi Y', 'Park JS', 'Baek SH', 'Choi BY', 'Cho YS', 'Kim HK', 'Han J', 'Sul JH', 'Baik SH', 'Lim J', 'Wakabayashi N', 'Bae SH', 'Han JW', 'Arumugam TV', 'Mattson MP', 'Jo DG']</t>
  </si>
  <si>
    <t>['Asadi M', 'Ebrahimi M', 'Mohammadi-Khanaposhtani M', 'Azizian H', 'Sepehri S', 'Nadri H', 'Biglar M', 'Amanlou M', 'Larijani B', 'Mirzazadeh R', 'Edraki N', 'Mahdavi M']</t>
  </si>
  <si>
    <t>['Ruan Y', 'Qiu X', 'Lv YD', 'Dong D', 'Wu XJ', 'Zhu J', 'Zheng XY']</t>
  </si>
  <si>
    <t>['Guo Q', 'Zheng X', 'Yang P', 'Pang X', 'Qian K', 'Wang P', 'Xu S', 'Sheng D', 'Wang L', 'Cao J', 'Lu W', 'Zhang Q', 'Jiang X']</t>
  </si>
  <si>
    <t>['Ali AA', 'Ahmed HI', 'Khaleel SA', 'Abu-Elfotuh K']</t>
  </si>
  <si>
    <t>['Guglielmotto M', 'Repetto IE', 'Monteleone D', 'Vasciaveo V', 'Franchino C', 'Rinaldi S', 'Tabaton M', 'Tamagno E']</t>
  </si>
  <si>
    <t>['Qiu R', 'Ahn JE', 'Alexander R', 'Brodney MA', 'He P', 'Leurent C', 'Mancuso J', 'Margolin RA', 'Tankisheva E', 'Chen D']</t>
  </si>
  <si>
    <t>['Li HM', 'Yu SP', 'Fan TY', 'Zhong Y', 'Gu T', 'Wu WY', 'Zhao C', 'Chen Z', 'Chen M', 'Li NG', 'Wang XL']</t>
  </si>
  <si>
    <t>['Quan Q', 'Qian Y', 'Li X', 'Li M']</t>
  </si>
  <si>
    <t>['Liu HC', 'Peng YS', 'Lee HC']</t>
  </si>
  <si>
    <t>['Tambini MD', 'Yao W', "D'Adamio L"]</t>
  </si>
  <si>
    <t>['Liu L', 'Lauro BM', 'Ding L', 'Rovere M', 'Wolfe MS', 'Selkoe DJ']</t>
  </si>
  <si>
    <t>['Saadipour K', 'Tiberi A', 'Lombardo S', 'Grajales E', 'Montroull L', 'Manucat-Tan NB', 'LaFrancois J', 'Cammer M', 'Mathews PM', 'Scharfman HE', 'Liao FF', 'Friedman WJ', 'Zhou XF', 'Tesco G', 'Chao MV']</t>
  </si>
  <si>
    <t>['Doggrell SA']</t>
  </si>
  <si>
    <t>['Suh J', 'Romano DM', 'Nitschke L', 'Herrick SP', 'DiMarzio BA', 'Dzhala V', 'Bae JS', 'Oram MK', 'Zheng Y', 'Hooli B', 'Mullin K', 'Gennarino VA', 'Wasco W', 'Schmahmann JD', 'Albers MW', 'Zoghbi HY', 'Tanzi RE']</t>
  </si>
  <si>
    <t>['Liang ZM', 'Peng YH', 'Chen Y', 'Long LL', 'Luo HJ', 'Chen YJ', 'Liang YL', 'Tian YH', 'Li SJ', 'Shi YS', 'Zhang XM']</t>
  </si>
  <si>
    <t>['Wagle A', 'Seong SH', 'Castro MJ', 'Faraoni MB', 'Murray AP', 'Jung HA', 'Choi JS']</t>
  </si>
  <si>
    <t>['Sun H', 'Liu M', 'Sun T', 'Chen Y', 'Lan Z', 'Lian B', 'Zhao C', 'Liu Z', 'Zhang J', 'Liu Y']</t>
  </si>
  <si>
    <t>['Vafadarnejad F', 'Karimpour-Razkenari E', 'Sameem B', 'Saeedi M', 'Firuzi O', 'Edraki N', 'Mahdavi M', 'Akbarzadeh T']</t>
  </si>
  <si>
    <t>['Shentu YP', 'Hu WT', 'Liang JW', 'Liuyang ZY', 'Wei H', 'Qun W', 'Wang XC', 'Wang JZ', 'Westermarck J', 'Liu R']</t>
  </si>
  <si>
    <t>['Wang D', 'Dong X', 'Wang B', 'Liu Y', 'Li S']</t>
  </si>
  <si>
    <t>['Paudel P', 'Seong SH', 'Zhou Y', 'Ha MT', 'Min BS', 'Jung HA', 'Choi JS']</t>
  </si>
  <si>
    <t>['Paudel P', 'Seong SH', 'Zhou Y', 'Park HJ', 'Jung HA', 'Choi JS']</t>
  </si>
  <si>
    <t>['Zhang HY', 'Li J', 'Guo N', 'Zhang BY']</t>
  </si>
  <si>
    <t>['Read J', 'Suphioglu C']</t>
  </si>
  <si>
    <t>['Vilseck JZ', 'Sohail N', 'Hayes RL', 'Brooks CL 3rd']</t>
  </si>
  <si>
    <t>['Wang L', 'Liu J', 'Wang Q', 'Jiang H', 'Zeng L', 'Li Z', 'Liu R']</t>
  </si>
  <si>
    <t>['Imbimbo BP', 'Pomara N']</t>
  </si>
  <si>
    <t>['Schelle J', 'Wegenast-Braun BM', 'Fritschi SK', 'Kaeser SA', 'Jahrling N', 'Eicke D', 'Skodras A', 'Beschorner N', 'Obermueller U', 'Hasler LM', 'Wolfer DP', 'Mueggler T', 'Shimshek DR', 'Neumann U', 'Dodt HU', 'Staufenbiel M', 'Jucker M']</t>
  </si>
  <si>
    <t>['Egan MF', 'Mukai Y', 'Voss T', 'Kost J', 'Stone J', 'Furtek C', 'Mahoney E', 'Cummings JL', 'Tariot PN', 'Aisen PS', 'Vellas B', 'Lines C', 'Michelson D']</t>
  </si>
  <si>
    <t>['Lopez T', 'Mustafa Z', 'Chen C', 'Lee KB', 'Ramirez A', 'Benitez C', 'Luo X', 'Ji RR', 'Ge X']</t>
  </si>
  <si>
    <t>['Willemse EAJ', 'Vermeiren Y', 'Garcia-Ayllon MS', 'Bridel C', 'De Deyn PP', 'Engelborghs S', 'van der Flier WM', 'Jansen EEW', 'Lopez-Font IB', 'Mendes V', 'Manadas B', 'de Roeck N', 'Saez-Valero J', 'Struys EA', 'Vanmechelen E', 'Andreasson U', 'Teunissen CE']</t>
  </si>
  <si>
    <t>['Jaafaru MS', 'Nordin N', 'Rosli R', 'Shaari K', 'Bako HY', 'Saad N', 'Noor NM', 'Abdull Razis AF']</t>
  </si>
  <si>
    <t>['Bongarzone S', 'Gee AD']</t>
  </si>
  <si>
    <t>['Scholz D', 'Chernyshova Y', 'Uckert AK', 'Leist M']</t>
  </si>
  <si>
    <t>["O'Neill BT", 'Beck EM', 'Butler CR', 'Nolan CE', 'Gonzales C', 'Zhang L', 'Doran SD', 'Lapham K', 'Buzon LM', 'Dutra JK', 'Barreiro G', 'Hou X', 'Martinez-Alsina LA', 'Rogers BN', 'Villalobos A', 'Murray JC', 'Ogilvie K', 'LaChapelle EA', 'Chang C', 'Lanyon LF', 'Steppan CM', 'Robshaw A', 'Hales K', 'Boucher GG', 'Pandher K', 'Houle C', 'Ambroise CW', 'Karanian D', 'Riddell D', 'Bales KR', 'Brodney MA']</t>
  </si>
  <si>
    <t>['Gupta S', 'Yadav K', 'Mantri SS', 'Singhal NK', 'Ganesh S', 'Sandhir R']</t>
  </si>
  <si>
    <t>['Gijsen HJM', 'Alonso de Diego SA', 'De Cleyn M', 'Garcia-Molina A', 'Macdonald GJ', 'Martinez-Lamenca C', 'Oehlrich D', 'Prokopcova H', 'Rombouts FJR', 'Surkyn M', 'Trabanco AA', 'Van Brandt S', 'Van den Bossche D', 'Van Gool M', 'Austin N', 'Borghys H', 'Dhuyvetter D', 'Moechars D']</t>
  </si>
  <si>
    <t>['Meakin PJ', 'Mezzapesa A', 'Benabou E', 'Haas ME', 'Bonardo B', 'Grino M', 'Brunel JM', 'Desbois-Mouthon C', 'Biddinger SB', 'Govers R', 'Ashford MLJ', 'Peiretti F']</t>
  </si>
  <si>
    <t>['Koirala P', 'Seong SH', 'Jung HA', 'Choi JS']</t>
  </si>
  <si>
    <t>['Veenstra SJ', 'Rueeger H', 'Voegtle M', 'Lueoend R', 'Holzer P', 'Hurth K', 'Tintelnot-Blomley M', 'Frederiksen M', 'Rondeau JM', 'Jacobson L', 'Staufenbiel M', 'Neumann U', 'Machauer R']</t>
  </si>
  <si>
    <t>['Yang G', 'Wang H', 'He X', 'Xu P', 'Dang R', 'Feng Q', 'Jiang P']</t>
  </si>
  <si>
    <t>['Bao J', 'Qin M', 'Mahaman YAR', 'Zhang B', 'Huang F', 'Zeng K', 'Xia Y', 'Ke D', 'Wang Q', 'Liu R', 'Wang JZ', 'Ye K', 'Wang X']</t>
  </si>
  <si>
    <t>['Zhang L', 'Zheng H', 'Luo J', 'Li L', 'Pan X', 'Jiang T', 'Xiao C', 'Pei Z', 'Hu X']</t>
  </si>
  <si>
    <t>['van Maanen EMT', 'van Steeg TJ', 'Ahsman MJ', 'Michener MS', 'Savage MJ', 'Kennedy ME', 'Kleijn HJ', 'Stone J', 'Danhof M']</t>
  </si>
  <si>
    <t>['Akingbade OES', 'Gibson C', 'Kalaria RN', 'Mukaetova-Ladinska EB']</t>
  </si>
  <si>
    <t>['Miya Shaik M', 'Tamargo IA', 'Abubakar MB', 'Kamal MA', 'Greig NH', 'Gan SH']</t>
  </si>
  <si>
    <t>['Habib A', 'Hou H', 'Mori T', 'Tian J', 'Zeng J', 'Fan S', 'Giunta B', 'Sanberg PR', 'Sawmiller D', 'Tan J']</t>
  </si>
  <si>
    <t>['Pan Y', 'Xu J', 'Chen C', 'Chen F', 'Jin P', 'Zhu K', 'Hu CW', 'You M', 'Chen M', 'Hu F']</t>
  </si>
  <si>
    <t>['Kumar A', 'Tiwari A', 'Sharma A']</t>
  </si>
  <si>
    <t>['Zhu YZ', 'Liu JW', 'Wang X', 'Jeong IH', 'Ahn YJ', 'Zhang CJ']</t>
  </si>
  <si>
    <t>['Johansson P', 'Kaspersson K', 'Gurrell IK', 'Back E', 'Eketjall S', 'Scott CW', 'Cebers G', 'Thorne P', 'McKenzie MJ', 'Beaton H', 'Davey P', 'Kolmodin K', 'Holenz J', 'Duggan ME', 'Budd Haeberlein S', 'Burli RW']</t>
  </si>
  <si>
    <t>['Yu T', 'Paudel P', 'Seong SH', 'Kim JA', 'Jung HA', 'Choi JS']</t>
  </si>
  <si>
    <t>['Stern AL', 'Ghura S', 'Gannon PJ', 'Akay-Espinoza C', 'Phan JM', 'Yee AC', 'Vassar R', 'Gelman BB', 'Kolson DL', 'Jordan-Sciutto KL']</t>
  </si>
  <si>
    <t>['Campagna J', 'Vadivel K', 'Jagodzinska B', 'Jun M', 'Bilousova T', 'Spilman P', 'John V']</t>
  </si>
  <si>
    <t>['Hu H', 'Li H', 'Li J', 'Yu J', 'Tan L']</t>
  </si>
  <si>
    <t>['Tikhonova MA', 'Amstislavskaya TG', 'Belichenko VM', 'Fedoseeva LA', 'Kovalenko SP', 'Pisareva EE', 'Avdeeva AS', 'Kolosova NG', 'Belyaev ND', 'Aftanas LI']</t>
  </si>
  <si>
    <t>['Dafnis I', 'Raftopoulou C', 'Mountaki C', 'Megalou E', 'Zannis VI', 'Chroni A']</t>
  </si>
  <si>
    <t>['Du Y', 'Zhao Y', 'Li C', 'Zheng Q', 'Tian J', 'Li Z', 'Huang TY', 'Zhang W', 'Xu H']</t>
  </si>
  <si>
    <t>['Fuchino K', 'Mitsuoka Y', 'Masui M', 'Kurose N', 'Yoshida S', 'Komano K', 'Yamamoto T', 'Ogawa M', 'Unemura C', 'Hosono M', 'Ito H', 'Sakaguchi G', 'Ando S', 'Ohnishi S', 'Kido Y', 'Fukushima T', 'Miyajima H', 'Hiroyama S', 'Koyabu K', 'Dhuyvetter D', 'Borghys H', 'Gijsen HJM', 'Yamano Y', 'Iso Y', 'Kusakabe KI']</t>
  </si>
  <si>
    <t>['Xie S', 'Wu Y', 'Qiao Y', 'Guo Y', 'Wang J', 'Hu Z', 'Zhang Q', 'Li X', 'Huang J', 'Zhou Q', 'Luo Z', 'Liu J', 'Zhu H', 'Xue Y', 'Zhang Y']</t>
  </si>
  <si>
    <t>['Nakahara K', 'Fuchino K', 'Komano K', 'Asada N', 'Tadano G', 'Hasegawa T', 'Yamamoto T', 'Sako Y', 'Ogawa M', 'Unemura C', 'Hosono M', 'Ito H', 'Sakaguchi G', 'Ando S', 'Ohnishi S', 'Kido Y', 'Fukushima T', 'Dhuyvetter D', 'Borghys H', 'Gijsen HJM', 'Yamano Y', 'Iso Y', 'Kusakabe KI']</t>
  </si>
  <si>
    <t>['G V', 'S K', 'Sureshkumar', 'G S', 'S S', 'Preethikrishnan', 'S D', 'A S', 'D B', 'Riya', 'P V']</t>
  </si>
  <si>
    <t>['Egan MF', 'Kost J', 'Tariot PN', 'Aisen PS', 'Cummings JL', 'Vellas B', 'Sur C', 'Mukai Y', 'Voss T', 'Furtek C', 'Mahoney E', 'Harper Mozley L', 'Vandenberghe R', 'Mo Y', 'Michelson D']</t>
  </si>
  <si>
    <t>['Herber J', 'Njavro J', 'Feederle R', 'Schepers U', 'Muller UC', 'Brase S', 'Muller SA', 'Lichtenthaler SF']</t>
  </si>
  <si>
    <t>['Mahaman YAR', 'Huang F', 'Wu M', 'Wang Y', 'Wei Z', 'Bao J', 'Salissou MTM', 'Ke D', 'Wang Q', 'Liu R', 'Wang JZ', 'Zhang B', 'Chen D', 'Wang X']</t>
  </si>
  <si>
    <t>['Botteri G', 'Salvado L', 'Guma A', 'Lee Hamilton D', 'Meakin PJ', 'Montagut G', 'Ashford MLJ', 'Ceperuelo-Mallafre V', 'Fernandez-Veledo S', 'Vendrell J', 'Calderon-Dominguez M', 'Serra D', 'Herrero L', 'Pizarro J', 'Barroso E', 'Palomer X', 'Vazquez-Carrera M']</t>
  </si>
  <si>
    <t>['Zhou FQ', 'Jiang J', 'Griffith CM', 'Patrylo PR', 'Cai H', 'Chu Y', 'Yan XX']</t>
  </si>
  <si>
    <t>['Jiao W', 'Wang Y', 'Kong L', 'Ou-Yang T', 'Meng Q', 'Fu Q', 'Hu Z']</t>
  </si>
  <si>
    <t>['Xie Y', 'Liu Q', 'Zheng L', 'Wang B', 'Qu X', 'Ni J', 'Zhang Y', 'Du X']</t>
  </si>
  <si>
    <t>['Ruan Y', 'Guo SJ', 'Wang X', 'Dong D', 'Shen DH', 'Zhu J', 'Zheng XY']</t>
  </si>
  <si>
    <t>['Alexopoulos P', 'Thierjung N', 'Grimmer T', 'Ortner M', 'Economou P', 'Assimakopoulos K', 'Gourzis P', 'Politis A', 'Perneczky R']</t>
  </si>
  <si>
    <t>['Jalili-Baleh L', 'Babaei E', 'Abdpour S', 'Nasir Abbas Bukhari S', 'Foroumadi A', 'Ramazani A', 'Sharifzadeh M', 'Abdollahi M', 'Khoobi M']</t>
  </si>
  <si>
    <t>['Wang P', 'Zheng X', 'Guo Q', 'Yang P', 'Pang X', 'Qian K', 'Lu W', 'Zhang Q', 'Jiang X']</t>
  </si>
  <si>
    <t>['Wagle A', 'Seong SH', 'Zhao BT', 'Woo MH', 'Jung HA', 'Choi JS']</t>
  </si>
  <si>
    <t>['Chanana N', 'Pati U']</t>
  </si>
  <si>
    <t>['Zhang RY', 'Zhang L', 'Zhang L', 'Wang YL', 'Li L']</t>
  </si>
  <si>
    <t>['Iraji A', 'Firuzi O', 'Khoshneviszadeh M', 'Nadri H', 'Edraki N', 'Miri R']</t>
  </si>
  <si>
    <t>['Zhang L', 'Chen L', 'Dutra JK', 'Beck EM', 'Nag S', 'Takano A', 'Amini N', 'Arakawa R', 'Brodney MA', 'Buzon LM', 'Doran SD', 'Lanyon LF', 'McCarthy TJ', 'Bales KR', 'Nolan CE', "O'Neill BT", 'Schildknegt K', 'Halldin C', 'Villalobos A']</t>
  </si>
  <si>
    <t>['Chinchalongporn V', 'Shukla M', 'Govitrapong P']</t>
  </si>
  <si>
    <t>['Sun R', 'He T', 'Pan Y', 'Katusic ZS']</t>
  </si>
  <si>
    <t>['Sabogal-Guaqueta AM', 'Carrillo-Hormaza L', 'Osorio E', 'Cardona-Gomez GP']</t>
  </si>
  <si>
    <t>['Mueller MC', 'Baranowski BJ', 'Hayward GC']</t>
  </si>
  <si>
    <t>['Nyarko JNK', 'Quartey MO', 'Pennington PR', 'Heistad RM', 'Dea D', 'Poirier J', 'Baker GB', 'Mousseau DD']</t>
  </si>
  <si>
    <t>['Gasse C', 'Zaarour M', 'Noppen S', 'Abramov M', 'Marliere P', 'Liekens S', 'De Strooper B', 'Herdewijn P']</t>
  </si>
  <si>
    <t>['Peters F', 'Salihoglu H', 'Rodrigues E', 'Herzog E', 'Blume T', 'Filser S', 'Dorostkar M', 'Shimshek DR', 'Brose N', 'Neumann U', 'Herms J']</t>
  </si>
  <si>
    <t>['Wang X', 'Wang C', 'Pei G']</t>
  </si>
  <si>
    <t>['Ye N', 'Monk SA', 'Daga P', 'Bender DM', 'Rosen LB', 'Mullen J', 'Minkwitz MC', 'Kugler AR']</t>
  </si>
  <si>
    <t>['Feng L', 'Liao YT', 'He JC', 'Xie CL', 'Chen SY', 'Fan HH', 'Su ZP', 'Wang Z']</t>
  </si>
  <si>
    <t>['Marwarha G', 'Schommer J', 'Lund J', 'Schommer T', 'Ghribi O']</t>
  </si>
  <si>
    <t>['Meakin PJ', 'Jalicy SM', 'Montagut G', 'Allsop DJP', 'Cavellini DL', 'Irvine SW', 'McGinley C', 'Liddell MK', 'McNeilly AD', 'Parmionova K', 'Liu YR', 'Bailey CLS', 'Dale JK', 'Heisler LK', 'McCrimmon RJ', 'Ashford MLJ']</t>
  </si>
  <si>
    <t>['Lundgren A', 'Fast BJ', 'Block S', 'Agnarsson B', 'Reimhult E', 'Gunnarsson A', 'Hook F']</t>
  </si>
  <si>
    <t>['Zhang J', 'Guo Y', 'Wang Y', 'Song L', 'Zhang R', 'Du Y']</t>
  </si>
  <si>
    <t>['Yuksel M', 'Biberoglu K', 'Onder S', 'Akbulut KG', 'Tacal O']</t>
  </si>
  <si>
    <t>['Ou Z', 'Kong X', 'Sun X', 'He X', 'Zhang L', 'Gong Z', 'Huang J', 'Xu B', 'Long D', 'Li J', 'Li Q', 'Xu L', 'Xuan A']</t>
  </si>
  <si>
    <t>['Meier SR', 'Syvanen S', 'Hultqvist G', 'Fang XT', 'Roshanbin S', 'Lannfelt L', 'Neumann U', 'Sehlin D']</t>
  </si>
  <si>
    <t>['Han S', 'Kim D', 'Shivakumar M', 'Lee YJ', 'Garg T', 'Miller JE', 'Kim JH', 'Kim D', 'Lee Y']</t>
  </si>
  <si>
    <t>['Law BM', 'Guest AL', 'Pullen MWJ', 'Perkinton MS', 'Williams RJ']</t>
  </si>
  <si>
    <t>['Che H', 'Zhou M', 'Zhang T', 'Zhang L', 'Ding L', 'Yanagita T', 'Xu J', 'Xue C', 'Wang Y']</t>
  </si>
  <si>
    <t>['Zou Y', 'He W', 'Wang K', 'Han H', 'Xiao T', 'Chen X', 'Zhou B', 'Tan J', 'Xia K', 'Tang B', 'Chen C', 'Shen L', 'Yan R', 'Zhang Z']</t>
  </si>
  <si>
    <t>['Gangoda SVS', 'Avadhanam B', 'Jufri NF', 'Sohn EH', 'Butlin M', 'Gupta V', 'Chung R', 'Avolio AP']</t>
  </si>
  <si>
    <t>['Hartmann S', 'Zheng F', 'Kyncl MC', 'Karch S', 'Voelkl K', 'Zott B', "D'Avanzo C", 'Lomoio S', 'Tesco G', 'Kim DY', 'Alzheimer C', 'Huth T']</t>
  </si>
  <si>
    <t>['Kim W', 'Ma L', 'Lomoio S', 'Willen R', 'Lombardo S', 'Dong J', 'Haydon PG', 'Tesco G']</t>
  </si>
  <si>
    <t>['Timmers M', 'Sinha V', 'Darpo B', 'Smith B', 'Brown R', 'Xue H', 'Ferber G', 'Streffer J', 'Russu A', 'Tritsmans L', 'Solanki B', 'Bogert J', 'Van Nueten L', 'Salvadore G', 'Nandy P']</t>
  </si>
  <si>
    <t>['Nafisi-Far N', 'Ghafouri-Fard S', 'Panah AST', 'Sayad A', 'Taheri M']</t>
  </si>
  <si>
    <t>['Koh EJ', 'Kim KJ', 'Choi J', 'Kang DH', 'Lee BY']</t>
  </si>
  <si>
    <t>['Lesuis SL', 'Weggen S', 'Baches S', 'Lucassen PJ', 'Krugers HJ']</t>
  </si>
  <si>
    <t>['Li Y', 'Wang Y', 'Zhang W', 'Jiang L', 'Zhou W', 'Liu Z', 'Li S', 'Lu H']</t>
  </si>
  <si>
    <t>['Li Z', 'Liu XC', 'Li R', 'Chang J']</t>
  </si>
  <si>
    <t>['Thaisrivongs DA', 'Morris WJ', 'Tan L', 'Song ZJ', 'Lyons TW', 'Waldman JH', 'Naber JR', 'Chen W', 'Chen L', 'Zhang B', 'Yang J']</t>
  </si>
  <si>
    <t>['Zhang MY', 'Li Y', 'Yin SY', 'Kong L', 'Liu XL', 'Yin XX', 'Liu YW']</t>
  </si>
  <si>
    <t>['Baig MH', 'Ahmad K', 'Rabbani G', 'Choi I']</t>
  </si>
  <si>
    <t>['Hesse R', 'von Einem B', 'Wagner F', 'Bott P', 'Schwanzar D', 'Jackson RJ', 'Fohr KJ', 'Lausser L', 'Kroker KS', 'Proepper C', 'Walther P', 'Kestler HA', 'Spires-Jones TL', 'Boeckers T', 'Rosenbrock H', 'von Arnim CAF']</t>
  </si>
  <si>
    <t>['Wang J', 'Li L', 'Wang Z', 'Cui Y', 'Tan X', 'Yuan T', 'Liu Q', 'Liu Z', 'Liu X']</t>
  </si>
  <si>
    <t>['Hu X', 'Das B', 'Hou H', 'He W', 'Yan R']</t>
  </si>
  <si>
    <t>['Youn K', 'Park JH', 'Lee S', 'Lee S', 'Lee J', 'Yun EY', 'Jeong WS', 'Jun M']</t>
  </si>
  <si>
    <t>['Low JD', 'Bartberger MD', 'Cheng Y', 'Whittington D', 'Xue Q', 'Wood S', 'Allen JR', 'Minatti AE']</t>
  </si>
  <si>
    <t>['Vafadarnejad F', 'Mahdavi M', 'Karimpour-Razkenari E', 'Edraki N', 'Sameem B', 'Khanavi M', 'Saeedi M', 'Akbarzadeh T']</t>
  </si>
  <si>
    <t>['Ehlers MD']</t>
  </si>
  <si>
    <t>['Xu S', 'Nigam SM', 'Brodin L']</t>
  </si>
  <si>
    <t>['Andaleon A', 'Mogil LS', 'Wheeler HE']</t>
  </si>
  <si>
    <t>['Barhate CL', 'Lopez DA', 'Makarov AA', 'Bu X', 'Morris WJ', 'Lekhal A', 'Hartman R', 'Armstrong DW', 'Regalado EL']</t>
  </si>
  <si>
    <t>['Ridler C']</t>
  </si>
  <si>
    <t>['Bittner HJ', 'Guixa-Gonzalez R', 'Hildebrand PW']</t>
  </si>
  <si>
    <t>['Atlam F', 'Awad M', 'Salama R']</t>
  </si>
  <si>
    <t>['Schipke CG', 'De Vos A', 'Fuentes M', 'Jacobs D', 'Vanmechelen E', 'Peters O']</t>
  </si>
  <si>
    <t>['Ghobadian R', 'Mahdavi M', 'Nadri H', 'Moradi A', 'Edraki N', 'Akbarzadeh T', 'Sharifzadeh M', 'Bukhari SNA', 'Amini M']</t>
  </si>
  <si>
    <t>['Zhang Z', 'Li XG', 'Wang ZH', 'Song M', 'Yu SP', 'Kang SS', 'Liu X', 'Zhang Z', 'Xie M', 'Liu GP', 'Wang JZ', 'Ye K']</t>
  </si>
  <si>
    <t>['Guo Y', 'Zhang N', 'Sun W', 'Duan X', 'Zhang Q', 'Zhou Q', 'Chen C', 'Zhu H', 'Luo Z', 'Liu J', 'Li XN', 'Xue Y', 'Zhang Y']</t>
  </si>
  <si>
    <t>['Dobrowolska Zakaria JA', 'Vassar RJ']</t>
  </si>
  <si>
    <t>['Ceyzeriat K', 'Ben Haim L', 'Denizot A', 'Pommier D', 'Matos M', 'Guillemaud O', 'Palomares MA', 'Abjean L', 'Petit F', 'Gipchtein P', 'Gaillard MC', 'Guillermier M', 'Bernier S', 'Gaudin M', 'Auregan G', 'Josephine C', 'Dechamps N', 'Veran J', 'Langlais V', 'Cambon K', 'Bemelmans AP', 'Baijer J', 'Bonvento G', 'Dhenain M', 'Deleuze JF', 'Oliet SHR', 'Brouillet E', 'Hantraye P', 'Carrillo-de Sauvage MA', 'Olaso R', 'Panatier A', 'Escartin C']</t>
  </si>
  <si>
    <t>['Sadleir KR', 'Popovic J', 'Vassar R']</t>
  </si>
  <si>
    <t>['Ilievski V', 'Zuchowska PK', 'Green SJ', 'Toth PT', 'Ragozzino ME', 'Le K', 'Aljewari HW', "O'Brien-Simpson NM", 'Reynolds EC', 'Watanabe K']</t>
  </si>
  <si>
    <t>['Huang P', 'Sun J', 'Wang F', 'Luo X', 'Zhu H', 'Gu Q', 'Sun X', 'Liu T', 'Sun X']</t>
  </si>
  <si>
    <t>['Villamil-Ortiz JG', 'Cardona-Gomez GP']</t>
  </si>
  <si>
    <t>['Tijms BM', 'Vermunt L', 'Zwan MD', 'van Harten AC', 'van der Flier WM', 'Teunissen CE', 'Scheltens P', 'Visser PJ']</t>
  </si>
  <si>
    <t>['Nguyen TV', 'Hayes M', 'Zbesko JC', 'Frye JB', 'Congrove NR', 'Belichenko NP', 'McKay BS', 'Longo FM', 'Doyle KP']</t>
  </si>
  <si>
    <t>['Zhou L', 'Liao W', 'Zeng H', 'Yao Y', 'Chen X', 'Ding K']</t>
  </si>
  <si>
    <t>['Ou-Yang MH', 'Kurz JE', 'Nomura T', 'Popovic J', 'Rajapaksha TW', 'Dong H', 'Contractor A', 'Chetkovich DM', 'Tourtellotte WG', 'Vassar R']</t>
  </si>
  <si>
    <t>['Neumann U', 'Ufer M', 'Jacobson LH', 'Rouzade-Dominguez ML', 'Huledal G', 'Kolly C', 'Luond RM', 'Machauer R', 'Veenstra SJ', 'Hurth K', 'Rueeger H', 'Tintelnot-Blomley M', 'Staufenbiel M', 'Shimshek DR', 'Perrot L', 'Frieauff W', 'Dubost V', 'Schiller H', 'Vogg B', 'Beltz K', 'Avrameas A', 'Kretz S', 'Pezous N', 'Rondeau JM', 'Beckmann N', 'Hartmann A', 'Vormfelde S', 'David OJ', 'Galli B', 'Ramos R', 'Graf A', 'Lopez Lopez C']</t>
  </si>
  <si>
    <t>['Wang YB', 'Xie JQ', 'Liu W', 'Zhang RZ', 'Huang SH', 'Xing YH']</t>
  </si>
  <si>
    <t>['Machalkova M', 'Schejbal J', 'Glatz Z', 'Preisler J']</t>
  </si>
  <si>
    <t>['Tang CS', 'Li P', 'Lai FP', 'Fu AX', 'Lau ST', 'So MT', 'Lui KN', 'Li Z', 'Zhuang X', 'Yu M', 'Liu X', 'Ngo ND', 'Miao X', 'Zhang X', 'Yi B', 'Tang S', 'Sun X', 'Zhang F', 'Liu H', 'Liu Q', 'Zhang R', 'Wang H', 'Huang L', 'Dong X', 'Tou J', 'Cheah KS', 'Yang W', 'Yuan Z', 'Yip KY', 'Sham PC', 'Tam PK', 'Garcia-Barcelo MM', 'Ngan ES']</t>
  </si>
  <si>
    <t>['Qi C', 'Liu M', 'Zhou Q', 'Gao W', 'Chen C', 'Lai Y', 'Hu Z', 'Xue Y', 'Zhang J', 'Li D', 'Li XN', 'Zhang Q', 'Wang J', 'Zhu H', 'Zhang Y']</t>
  </si>
  <si>
    <t>['Henderson JA', 'Harris RC', 'Tsai CC', 'Shen J']</t>
  </si>
  <si>
    <t>['Chatterjee M', 'Del Campo M', 'Morrema THJ', 'de Waal M', 'van der Flier WM', 'Hoozemans JJM', 'Teunissen CE']</t>
  </si>
  <si>
    <t>['Zhang W', 'Zhao H', 'Wu Q', 'Xu W', 'Xia M']</t>
  </si>
  <si>
    <t>['Martinez A', 'Zahran M', 'Gomez M', 'Cooper C', 'Guevara J', 'Ekengard E', 'Nordlander E', 'Alcendor R', 'Hambleton S']</t>
  </si>
  <si>
    <t>['Seong SH', 'Ha MT', 'Min BS', 'Jung HA', 'Choi JS']</t>
  </si>
  <si>
    <t>['Zhao LG', 'Tang Y', 'Tan JZ', 'Wang JW', 'Chen GJ', 'Zhu BL']</t>
  </si>
  <si>
    <t>['Lemche E']</t>
  </si>
  <si>
    <t>['Maxwell TJ', 'Corcoran C', 'Del-Aguila JL', 'Budde JP', 'Deming Y', 'Cruchaga C', 'Goate AM', 'Kauwe JSK']</t>
  </si>
  <si>
    <t>['Hosen SMZ', 'Rubayed M', 'Dash R', 'Junaid M', 'Mitra S', 'Alam MS', 'Dey R']</t>
  </si>
  <si>
    <t>['Mphahlele MJ', 'Agbo EN', 'Gildenhuys S']</t>
  </si>
  <si>
    <t>['Green KD', 'Fosso MY', 'Garneau-Tsodikova S']</t>
  </si>
  <si>
    <t>['Fereidoonnezhad M', 'Mostoufi A', 'Eskandari M', 'Zali S', 'Aliyan F']</t>
  </si>
  <si>
    <t>['Wei Y', 'Xie Z', 'Bi J', 'Zhu Z']</t>
  </si>
  <si>
    <t>['Wang X', 'Pei G']</t>
  </si>
  <si>
    <t>['Gijsen HJM', 'Alonso de Diego SA', 'De Cleyn M', 'Garcia-Molina A', 'Macdonald GJ', 'Martinez-Lamenca C', 'Oehlrich D', 'Prokopcova H', 'Rombouts FJR', 'Surkyn M', 'Trabanco AA', 'Van Brandt S', 'Van den Bossche D', 'Van Gool M', 'Austin N', 'Borghys H', 'Dhuyvetter D', 'Urmaliya V', 'Teisman A', 'Moechars D']</t>
  </si>
  <si>
    <t>['Kirsebom BE', 'Nordengen K', 'Selnes P', 'Waterloo K', 'Torsetnes SB', 'Gisladottir B', 'Brix B', 'Vanmechelen E', 'Brathen G', 'Hessen E', 'Aarsland D', 'Fladby T']</t>
  </si>
  <si>
    <t>['Molinuevo JL', 'Ayton S', 'Batrla R', 'Bednar MM', 'Bittner T', 'Cummings J', 'Fagan AM', 'Hampel H', 'Mielke MM', 'Mikulskis A', "O'Bryant S", 'Scheltens P', 'Sevigny J', 'Shaw LM', 'Soares HD', 'Tong G', 'Trojanowski JQ', 'Zetterberg H', 'Blennow K']</t>
  </si>
  <si>
    <t>['Reardon S']</t>
  </si>
  <si>
    <t>['van Zundert GCP', 'Hudson BM', 'de Oliveira SHP', 'Keedy DA', 'Fonseca R', 'Heliou A', 'Suresh P', 'Borrelli K', 'Day T', 'Fraser JS', 'van den Bedem H']</t>
  </si>
  <si>
    <t>['Voytyuk I', 'Mueller SA', 'Herber J', 'Snellinx A', 'Moechars D', 'van Loo G', 'Lichtenthaler SF', 'De Strooper B']</t>
  </si>
  <si>
    <t>['Razzaghi-Asl N', 'Karimi A', 'Ebadi A']</t>
  </si>
  <si>
    <t>['Qi C', 'Qiao Y', 'Gao W', 'Liu M', 'Zhou Q', 'Chen C', 'Lai Y', 'Xue Y', 'Zhang J', 'Li D', 'Wang J', 'Zhu H', 'Hu Z', 'Zhou Y', 'Zhang Y']</t>
  </si>
  <si>
    <t>['Brendel M', 'Jaworska A', 'Overhoff F', 'Blume T', 'Probst F', 'Gildehaus FJ', 'Bartenstein P', 'Haass C', 'Bohrmann B', 'Herms J', 'Willem M', 'Rominger A']</t>
  </si>
  <si>
    <t>['Salissou MTM', 'Mahaman YAR', 'Zhu F', 'Huang F', 'Wang Y', 'Xu Z', 'Ke D', 'Wang Q', 'Liu R', 'Wang JZ', 'Zhang B', 'Wang X']</t>
  </si>
  <si>
    <t>['Khalid S', 'Zahid MA', 'Ali H', 'Kim YS', 'Khan S']</t>
  </si>
  <si>
    <t>['Wu J']</t>
  </si>
  <si>
    <t>['Song F', 'Liu T', 'Meng S', 'Li F', 'Zhang Y', 'Jiang L']</t>
  </si>
  <si>
    <t>['Hung COY', 'Livesey FJ']</t>
  </si>
  <si>
    <t>['Carney RSE']</t>
  </si>
  <si>
    <t>['Yin C', 'Deng Y', 'Liu Y', 'Gao J', 'Yan L', 'Gong Q']</t>
  </si>
  <si>
    <t>['Gagliardi S', 'Franco V', 'Sorrentino S', 'Zucca S', 'Pandini C', 'Rota P', 'Bernuzzi S', 'Costa A', 'Sinforiani E', 'Pansarasa O', 'Cashman JR', 'Cereda C']</t>
  </si>
  <si>
    <t>['Zuo X', 'Dai H', 'Zhang H', 'Liu J', 'Ma S', 'Chen X']</t>
  </si>
  <si>
    <t>['Rinaldi A']</t>
  </si>
  <si>
    <t>['Ghosh AK', 'Ghosh K', 'Brindisi M', 'Lendy EK', 'Yen YC', 'Kumaragurubaran N', 'Huang X', 'Tang J', 'Mesecar AD']</t>
  </si>
  <si>
    <t>['Cai Z', 'Wang C', 'He W', 'Chen Y']</t>
  </si>
  <si>
    <t>['Li J', 'Wang H']</t>
  </si>
  <si>
    <t>['Chen W', 'Liang T', 'Zuo W', 'Wu X', 'Shen Z', 'Wang F', 'Li C', 'Zheng Y', 'Peng G']</t>
  </si>
  <si>
    <t>['Sun BL', 'Li WW', 'Zhu C', 'Jin WS', 'Zeng F', 'Liu YH', 'Bu XL', 'Zhu J', 'Yao XQ', 'Wang YJ']</t>
  </si>
  <si>
    <t>['Frontinan-Rubio J', 'Sancho-Bielsa FJ', 'Peinado JR', 'LaFerla FM', 'Gimenez-Llort L', 'Duran-Prado M', 'Alcain FJ']</t>
  </si>
  <si>
    <t>['Gezen-Ak D', 'Atasoy IL', 'Candas E', 'Alaylioglu M', 'Dursun E']</t>
  </si>
  <si>
    <t>['Zhu K', 'Peters F', 'Filser S', 'Herms J']</t>
  </si>
  <si>
    <t>['Karch S', 'Broichhagen J', 'Schneider J', 'Boning D', 'Hartmann S', 'Schmid B', 'Tripal P', 'Palmisano R', 'Alzheimer C', 'Johnsson K', 'Huth T']</t>
  </si>
  <si>
    <t>['Readhead B', 'Haure-Mirande JV', 'Funk CC', 'Richards MA', 'Shannon P', 'Haroutunian V', 'Sano M', 'Liang WS', 'Beckmann ND', 'Price ND', 'Reiman EM', 'Schadt EE', 'Ehrlich ME', 'Gandy S', 'Dudley JT']</t>
  </si>
  <si>
    <t>['Lee S', 'Youn K', 'Lim G', 'Lee J', 'Jun M']</t>
  </si>
  <si>
    <t>['Johnsen KB', 'Bak M', 'Kempen PJ', 'Melander F', 'Burkhart A', 'Thomsen MS', 'Nielsen MS', 'Moos T', 'Andresen TL']</t>
  </si>
  <si>
    <t>['Hassan M', 'Shahzadi S', 'Seo SY', 'Alashwal H', 'Zaki N', 'Moustafa AA']</t>
  </si>
  <si>
    <t>['Kizuka Y', 'Taniguchi N']</t>
  </si>
  <si>
    <t>['Zhou CC', 'Gao ZY', 'Wang J', 'Wu MQ', 'Hu S', 'Chen F', 'Liu JX', 'Pan H', 'Yan CH']</t>
  </si>
  <si>
    <t>['Seino S', 'Kimoto T', 'Yoshida H', 'Tanji K', 'Matsumiya T', 'Hayakari R', 'Seya K', 'Kawaguchi S', 'Tsuruga K', 'Tanaka H', 'Imaizumi T']</t>
  </si>
  <si>
    <t>['Meng G', 'Meng X', 'Ma X', 'Zhang G', 'Hu X', 'Jin A', 'Zhao Y', 'Liu X']</t>
  </si>
  <si>
    <t>['Coimbra JRM', 'Marques DFF', 'Baptista SJ', 'Pereira CMF', 'Moreira PI', 'Dinis TCP', 'Santos AE', 'Salvador JAR']</t>
  </si>
  <si>
    <t>['An F', 'Gong G', 'Wang Y', 'Bian M', 'Yu L', 'Wei C']</t>
  </si>
  <si>
    <t>['Chai Q', 'Jovasevic V', 'Malikov V', 'Sabo Y', 'Morham S', 'Walsh D', 'Naghavi MH']</t>
  </si>
  <si>
    <t>['Feng J', 'Wang JX', 'Du YH', 'Liu Y', 'Zhang W', 'Chen JF', 'Liu YJ', 'Zheng M', 'Wang KJ', 'He GQ']</t>
  </si>
  <si>
    <t>['Mazdeh M', 'Komaki A', 'Omrani MD', 'Gharzi V', 'Sayad A', 'Taheri M', 'Ghafouri-Fard S']</t>
  </si>
  <si>
    <t>['Fukuyama K', 'Kakio S', 'Nakazawa Y', 'Kobata K', 'Funakoshi-Tago M', 'Suzuki T', 'Tamura H']</t>
  </si>
  <si>
    <t>['Gabr MT', 'Abdel-Raziq MS']</t>
  </si>
  <si>
    <t>['Burki T']</t>
  </si>
  <si>
    <t>['Lichtenthaler SF', 'Lemberg MK', 'Fluhrer R']</t>
  </si>
  <si>
    <t>['Zhong Z', 'Yuan K', 'Tong X', 'Hu J', 'Song Z', 'Zhang G', 'Fang X', 'Zhang W']</t>
  </si>
  <si>
    <t>['Timmers M', 'Streffer JR', 'Russu A', 'Tominaga Y', 'Shimizu H', 'Shiraishi A', 'Tatikola K', 'Smekens P', 'Borjesson-Hanson A', 'Andreasen N', 'Matias-Guiu J', 'Baquero M', 'Boada M', 'Tesseur I', 'Tritsmans L', 'Van Nueten L', 'Engelborghs S']</t>
  </si>
  <si>
    <t>['Wang M', 'Jing T', 'Wang X', 'Yao D']</t>
  </si>
  <si>
    <t>['Yang EJ', 'Mahmood U', 'Kim H', 'Choi M', 'Choi Y', 'Lee JP', 'Cho JY', 'Hyun JW', 'Kim YS', 'Chang MJ', 'Kim HS']</t>
  </si>
  <si>
    <t>['Rui Y', 'Lv M', 'Chang J', 'Xu J', 'Qin L', 'Wan Z']</t>
  </si>
  <si>
    <t>['Choi JY', 'Yeo IJ', 'Kim KC', 'Choi WR', 'Jung JK', 'Han SB', 'Hong JT']</t>
  </si>
  <si>
    <t>['Blume T', 'Filser S', 'Jaworska A', 'Blain JF', 'Koenig G', 'Moschke K', 'Lichtenthaler SF', 'Herms J']</t>
  </si>
  <si>
    <t>['Chu M', 'Chen X', 'Wang J', 'Guo L', 'Wang Q', 'Gao Z', 'Kang J', 'Zhang M', 'Feng J', 'Guo Q', 'Li B', 'Zhang C', 'Guo X', 'Chu Z', 'Wang Y']</t>
  </si>
  <si>
    <t>['Takasugi N', 'Araya R', 'Kamikubo Y', 'Kaneshiro N', 'Imaoka R', 'Jin H', 'Kashiyama T', 'Hashimoto Y', 'Kurosawa M', 'Uehara T', 'Nukina N', 'Sakurai T']</t>
  </si>
  <si>
    <t>['Calamai M', 'Pavone FS']</t>
  </si>
  <si>
    <t>['Chatila ZK', 'Kim E', 'Berle C', 'Bylykbashi E', 'Rompala A', 'Oram MK', 'Gupta D', 'Kwak SS', 'Kim YH', 'Kim DY', 'Choi SH', 'Tanzi RE']</t>
  </si>
  <si>
    <t>['Hu M', 'Zhang J', 'Yang J', 'Cao Y', 'Qi J']</t>
  </si>
  <si>
    <t>['Milani C', 'Corsetto PA', 'Farina F', 'Botto L', 'Lonati E', 'Massimino L', 'Rizzo AM', 'Bulbarelli A', 'Palestini P']</t>
  </si>
  <si>
    <t>['Gueto-Tettay C', 'Martinez-Consuegra A', 'Pelaez-Bedoya L', 'Drosos-Ramirez JC']</t>
  </si>
  <si>
    <t>['Ali MY', 'Seong SH', 'Jung HA', 'Jannat S', 'Choi JS']</t>
  </si>
  <si>
    <t>['Jiang C', 'Zou X', 'Zhu R', 'Shi Y', 'Wu Z', 'Zhao F', 'Chen L']</t>
  </si>
  <si>
    <t>['Wang D', 'Dong X', 'Wang C']</t>
  </si>
  <si>
    <t>['Triani F', 'Tramutola A', 'Di Domenico F', 'Sharma N', 'Butterfield DA', 'Head E', 'Perluigi M', 'Barone E']</t>
  </si>
  <si>
    <t>['Causevic M', 'Dominko K', 'Malnar M', 'Vidatic L', 'Cermak S', 'Pigoni M', 'Kuhn PH', 'Colombo A', 'Havas D', 'Flunkert S', 'McDonald J', 'Gunnersen JM', 'Hutter-Paier B', 'Tahirovic S', 'Windisch M', 'Krainc D', 'Lichtenthaler SF', 'Hecimovic S']</t>
  </si>
  <si>
    <t>['Li H', 'Zheng L', 'Jiang A', 'Mo Y', 'Gong Q']</t>
  </si>
  <si>
    <t>['Chashmpoosh M', 'Babaahmadi H', 'Mousavidehmordi R', 'Shalbafan B', 'Mohammadi A', 'Kheirollah A']</t>
  </si>
  <si>
    <t>['Frost GR', 'Li YM']</t>
  </si>
  <si>
    <t>['Huang JL', 'Feng YQ', 'Bai LR', 'Qin MC', 'Xu ZH', 'Liu ZR', 'Chen WB', 'Wu DP', 'Zhong ZG']</t>
  </si>
  <si>
    <t>['Hu T', 'Xiao Z', 'Mao R', 'Chen B', 'Lu MN', 'Tong J', 'Mei R', 'Li SS', 'Xiao ZC', 'Zhang LF', 'Xiyang YB']</t>
  </si>
  <si>
    <t>['Grimm MOW', 'Thiel A', 'Lauer AA', 'Winkler J', 'Lehmann J', 'Regner L', 'Nelke C', 'Janitschke D', 'Benoist C', 'Streidenberger O', 'Stotzel H', 'Endres K', 'Herr C', 'Beisswenger C', 'Grimm HS', 'Bals R', 'Lammert F', 'Hartmann T']</t>
  </si>
  <si>
    <t>['Shrestha S', 'Seong SH', 'Paudel P', 'Jung HA', 'Choi JS']</t>
  </si>
  <si>
    <t>['Rampa A', 'Gobbi S', 'Concetta Di Martino RM', 'Belluti F', 'Bisi A']</t>
  </si>
  <si>
    <t>['Ismaili L', 'do Carmo Carreiras M']</t>
  </si>
  <si>
    <t>['Chakraborty S']</t>
  </si>
  <si>
    <t>['Gong G', 'An F', 'Wang Y', 'Bian M', 'Yu LJ', 'Wei C']</t>
  </si>
  <si>
    <t>["Department of Neurology, Jingzhou First People's Hospital, the First Affiliated Hospital of Yangtze University, Jingzhou City, Hubei Province, 434000, China.", "Department of Neurology, Jingzhou First People's Hospital, the First Affiliated Hospital of Yangtze University, Jingzhou City, Hubei Province, 434000, China.", "Department of Neurology, Jingzhou First People's Hospital, the First Affiliated Hospital of Yangtze University, Jingzhou City, Hubei Province, 434000, China.", "Department of Neurology, Jingzhou First People's Hospital, the First Affiliated Hospital of Yangtze University, Jingzhou City, Hubei Province, 434000, China.", "Department of Neurology, Jingzhou First People's Hospital, the First Affiliated Hospital of Yangtze University, Jingzhou City, Hubei Province, 434000, China.", "Department of Neurology, Jingzhou First People's Hospital, the First Affiliated Hospital of Yangtze University, Jingzhou City, Hubei Province, 434000, China."]</t>
  </si>
  <si>
    <t>['Drug Theoretics and Cheminformatics Laboratory, Department of Pharmaceutical Technology, Jadavpur University, Kolkata, India.', 'Drug Theoretics and Cheminformatics Laboratory, Department of Pharmaceutical Technology, Jadavpur University, Kolkata, India.', 'Department of Chemical Technology, University of Calcutta, Kolkata, India.', 'Drug Theoretics and Cheminformatics Laboratory, Department of Pharmaceutical Technology, Jadavpur University, Kolkata, India.']</t>
  </si>
  <si>
    <t>["Hubei Key Laboratory of Cell Homeostasis, College of Life Sciences, Wuhan University, Wuhan, 430072, Hubei, People's Republic of China.", "College of Bioengineering, Wuhan Polytechnic, Wuhan, 430072, Hubei, People's Republic of China.", "College of Pharmaceutical Sciences, Wuhan University, Wuhan, 430072, Hubei, People's Republic of China.", "Hubei Key Laboratory of Cell Homeostasis, College of Life Sciences, Wuhan University, Wuhan, 430072, Hubei, People's Republic of China. jianhuang@whu.edu.cn.", "Hubei Key Laboratory of Cell Homeostasis, College of Life Sciences, Wuhan University, Room 5105, Wuhan, 430072, Hubei, People's Republic of China. jianhuang@whu.edu.cn."]</t>
  </si>
  <si>
    <t>['Department for Life Quality Studies, Alma Mater Studiorum - University of Bologna, Rimini, Italy.', "Department of Pharmacy and Biotechnology, Alma Mater Studiorum - University of Bologna, Bologna, Italy; Center for Applied Biomedical Research (C.R.B.A.), Sant'Orsola-Malpighi Hospital, Bologna, Italy.", 'Department of Pharmacy and Biotechnology, Alma Mater Studiorum - University of Bologna, Bologna, Italy.', 'Department of Pharmacy and Biotechnology, Alma Mater Studiorum - University of Bologna, Bologna, Italy.', 'Department for Life Quality Studies, Alma Mater Studiorum - University of Bologna, Rimini, Italy.', 'Department for Life Quality Studies, Alma Mater Studiorum - University of Bologna, Rimini, Italy. Electronic address: vincenza.andrisano@unibo.it.']</t>
  </si>
  <si>
    <t>['Pharmacology Section, Department of Pharmacology, Toxicology and Therapeutic Chemistry, Faculty of Pharmacy and Food Sciences, University of Barcelona, Av Joan XXIII 27-31, 08028, Barcelona, Spain.', 'Institute of Neuroscience, University of Barcelona (NeuroUB), Barcelona, Spain.', "Laboratori de Quimica Farmaceutica (Unitat Associada al CSIC), Department de Farmacologia, Toxicologia i Quimica Terapeutica, Facultat de Farmacia i Ciencies de l'Alimentacio, and Institute of Biomedicine (IBUB), Universitat de Barcelona, Av. Joan XXIII, 27-31, 08028, Barcelona, Spain.", 'Institute of Biomedicine, University of Barcelona (IBUB), Barcelona, Spain.', 'Pharmacology Section, Department of Pharmacology, Toxicology and Therapeutic Chemistry, Faculty of Pharmacy and Food Sciences, University of Barcelona, Av Joan XXIII 27-31, 08028, Barcelona, Spain.', 'Institute of Biomedicine, University of Barcelona (IBUB), Barcelona, Spain.', 'Spanish Biomedical Research Center in Diabetes and Associated Metabolic Diseases (CIBERDEM)-Instituto de Salud Carlos III, Madrid, Spain.', 'Pediatric Research Institute-Hospital Sant Joan de Deu, Esplugues de Llobregat, Spain.', "Laboratori de Quimica Farmaceutica (Unitat Associada al CSIC), Department de Farmacologia, Toxicologia i Quimica Terapeutica, Facultat de Farmacia i Ciencies de l'Alimentacio, and Institute of Biomedicine (IBUB), Universitat de Barcelona, Av. Joan XXIII, 27-31, 08028, Barcelona, Spain.", 'Institute of Biomedicine, University of Barcelona (IBUB), Barcelona, Spain.', 'Pharmacology Section, Department of Pharmacology, Toxicology and Therapeutic Chemistry, Faculty of Pharmacy and Food Sciences, University of Barcelona, Av Joan XXIII 27-31, 08028, Barcelona, Spain.', 'Institute of Neuroscience, University of Barcelona (NeuroUB), Barcelona, Spain.', 'Pharmacology Section, Department of Pharmacology, Toxicology and Therapeutic Chemistry, Faculty of Pharmacy and Food Sciences, University of Barcelona, Av Joan XXIII 27-31, 08028, Barcelona, Spain. pallas@ub.edu.', 'Institute of Neuroscience, University of Barcelona (NeuroUB), Barcelona, Spain. pallas@ub.edu.']</t>
  </si>
  <si>
    <t>['Laboratory of Molecular Neurogenetics, Department of Psychiatry, Indiana University School of Medicine, Indianapolis, IN, USA.', 'Laboratory of Molecular Neurogenetics, Department of Psychiatry, Indiana University School of Medicine, Indianapolis, IN, USA.', 'Laboratory of Molecular Neurogenetics, Department of Psychiatry, Indiana University School of Medicine, Indianapolis, IN, USA.', 'Indiana Alzheimers Disease Center, Indiana University School of Medicine, Indianapolis, IN, USA.', 'Indiana Alzheimers Disease Center, Indiana University School of Medicine, Indianapolis, IN, USA.', 'Departments of Radiology &amp; Imaging Sciences, Indiana University School of Medicine, Indianapolis, IN, USA.', 'Departments of Translational Neuroscience and Family Medicine, Michigan State University, Grand Rapids, MI, USA.', 'Neurogenetics Branch, National Institute of Neurological Disorders and Stroke, National Institutes of Health, Bethesda, MD, USA.', 'Laboratory of Molecular Neurogenetics, Department of Psychiatry, Indiana University School of Medicine, Indianapolis, IN, USA.', 'Indiana Alzheimers Disease Center, Indiana University School of Medicine, Indianapolis, IN, USA.', 'Departments of Radiology &amp; Imaging Sciences, Indiana University School of Medicine, Indianapolis, IN, USA.', 'Stark Neuroscience Research Institute, Indiana University School of Medicine, Indianapolis, IN, USA.', 'Department of Paediatrics, University of Oxford, South Parks Road, Oxford, OX1 3QX, UK.', 'Departments of Translational Neuroscience and Family Medicine, Michigan State University, Grand Rapids, MI, USA.', 'Laboratory of Molecular Neurogenetics, Department of Psychiatry, Indiana University School of Medicine, Indianapolis, IN, USA. dlahiri@iupui.edu.', 'Indiana Alzheimers Disease Center, Indiana University School of Medicine, Indianapolis, IN, USA. dlahiri@iupui.edu.', 'Stark Neuroscience Research Institute, Indiana University School of Medicine, Indianapolis, IN, USA. dlahiri@iupui.edu.']</t>
  </si>
  <si>
    <t>['MOE Key Laboratory of Laser Life Science &amp; Institute of Laser Life Science, South China Normal University, Guangzhou, China.', 'College of Biophotonics, South China Normal University, Guangzhou, China.', 'MOE Key Laboratory of Laser Life Science &amp; Institute of Laser Life Science, South China Normal University, Guangzhou, China.', 'College of Biophotonics, South China Normal University, Guangzhou, China.', 'MOE Key Laboratory of Laser Life Science &amp; Institute of Laser Life Science, South China Normal University, Guangzhou, China.', 'College of Biophotonics, South China Normal University, Guangzhou, China.', 'MOE Key Laboratory of Laser Life Science &amp; Institute of Laser Life Science, South China Normal University, Guangzhou, China.', 'College of Biophotonics, South China Normal University, Guangzhou, China.', 'MOE Key Laboratory of Laser Life Science &amp; Institute of Laser Life Science, South China Normal University, Guangzhou, China.', 'College of Biophotonics, South China Normal University, Guangzhou, China.']</t>
  </si>
  <si>
    <t>['University School of Biotechnology, GGS Indraprastha University, Dwarka, Sector 16C, New Delhi 110078, India.', 'Indian Pharmacopoeia Commission, Ministry of Health and Family Welfare, Sector 23, Raj Nagar, Ghaziabad, Uttar Pradesh 201002, India.', 'Indian Pharmacopoeia Commission, Ministry of Health and Family Welfare, Sector 23, Raj Nagar, Ghaziabad, Uttar Pradesh 201002, India.', 'Indian Pharmacopoeia Commission, Ministry of Health and Family Welfare, Sector 23, Raj Nagar, Ghaziabad, Uttar Pradesh 201002, India.', 'University School of Biotechnology, GGS Indraprastha University, Dwarka, Sector 16C, New Delhi 110078, India. Electronic address: sureshkumar@ipu.ac.in.']</t>
  </si>
  <si>
    <t>['Sharjah Institute for Medical Research, University of Sharjah, Sharjah, United Arab Emirates.', 'Sharjah Institute for Medical Research, University of Sharjah, Sharjah, United Arab Emirates.', 'Sharjah Institute for Medical Research, University of Sharjah, Sharjah, United Arab Emirates.', 'College of Pharmacy and College of Medicine, University of Sharjah, Sharjah, United Arab Emirates.', 'Faculty of Pharmacy, Beni-Suef University, Beni-Suef, Egypt.', 'Sharjah Institute for Medical Research, University of Sharjah, Sharjah, United Arab Emirates.', 'College of Pharmacy and College of Medicine, University of Sharjah, Sharjah, United Arab Emirates.', 'Sharjah Institute for Medical Research, University of Sharjah, Sharjah, United Arab Emirates.', 'College of Pharmacy and College of Medicine, University of Sharjah, Sharjah, United Arab Emirates.']</t>
  </si>
  <si>
    <t>['Research Center for Neuroscience, Institute of Molecular Biosciences, Mahidol University, Salaya, Nakon Pathom, 73170, Thailand. Electronic address: ukamsrijai@gmail.com.', 'Center for Research and Innovation, Faculty of Medical Technology, Mahidol University, Salaya, Nakon Pathom, 73170, Thailand. Electronic address: prapimpun.won@mahidol.ac.th.', 'Research Center for Neuroscience, Institute of Molecular Biosciences, Mahidol University, Salaya, Nakon Pathom, 73170, Thailand. Electronic address: chukon@hotmail.com.', 'Chulabhorn Research Institute, Bangkok, 10210, Thailand. Electronic address: jutamaad@cri.or.th.', 'Research Center for Neuroscience, Institute of Molecular Biosciences, Mahidol University, Salaya, Nakon Pathom, 73170, Thailand; Chulabhorn Graduate Institute, Chulabhorn Royal Academy, Bangkok, 10210, Thailand. Electronic address: piyarat.gov@mahidol.ac.th.']</t>
  </si>
  <si>
    <t>['Department of Psychology, Texas Christian University, United States.', 'Department of Psychology, Texas Christian University, United States.', 'Department of Psychology, Texas Christian University, United States.', 'Department of Biology, Texas Christian University, United States.', 'Department of Biology, Texas Christian University, United States.', 'Department of Biology, Texas Christian University, United States.', 'Department of Biology, Texas Christian University, United States.', 'Department of Psychology, Texas Christian University, United States.', 'Department of Biology, Texas Christian University, United States.', 'Department of Psychology, Texas Christian University, United States.', 'Department of Biology, Texas Christian University, United States. Electronic address: m.chumley@tcu.edu.']</t>
  </si>
  <si>
    <t>['Department of Biochemistry and Molecular Biology and Bio21 Molecular Science and Biotechnology Institute, University of Melbourne, Victoria 3010, Australia.', 'Department of Biochemistry and Molecular Biology and Bio21 Molecular Science and Biotechnology Institute, University of Melbourne, Victoria 3010, Australia.', 'Department of Biochemistry and Molecular Biology and Bio21 Molecular Science and Biotechnology Institute, University of Melbourne, Victoria 3010, Australia.', 'Dynamics of Intracellular Organization Laboratory, Institut Curie, PSL Research University, Sorbonne Universite, Centre National de la Recherche Scientifique, UMR 144, 75248 Paris, France.', 'Dynamics of Intracellular Organization Laboratory, Institut Curie, PSL Research University, Sorbonne Universite, Centre National de la Recherche Scientifique, UMR 144, 75248 Paris, France.', 'Department of Biochemistry and Molecular Biology and Bio21 Molecular Science and Biotechnology Institute, University of Melbourne, Victoria 3010, Australia.']</t>
  </si>
  <si>
    <t>['Lilly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'Constellation Pharmaceuticals, Cambridge, MA 02140, USA(2).',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Biotechnology Center, San Diego, CA 92121,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"Chemical Biology &amp; Therapeutics St. Jude Children's Research Hospital, 262 Danny Thomas Place, Memphis, TN 38105, USA(2).",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'Lilly Research Laboratories, A Division of Eli Lilly and Company, Lilly Corporate Center, Indianapolis, IN 46285, USA. Electronic address: mergottdu@lilly.com.']</t>
  </si>
  <si>
    <t>['Division of Information Science, Graduate School of Science and Technology, Nara Institute of Science and Technology, 8916-5 Takayama, Ikoma, Nara, 630-0192, Japan.', 'Division of Information Science, Graduate School of Science and Technology, Nara Institute of Science and Technology, 8916-5 Takayama, Ikoma, Nara, 630-0192, Japan.', 'Data Science Center, Graduate School of Science and Technology, Nara Institute of Science and Technology, 8916-5 Takayama, Ikoma, Nara, 630-0192, Japan.', 'Division of Information Science, Graduate School of Science and Technology, Nara Institute of Science and Technology, 8916-5 Takayama, Ikoma, Nara, 630-0192, Japan.', 'Division of Information Science, Graduate School of Science and Technology, Nara Institute of Science and Technology, 8916-5 Takayama, Ikoma, Nara, 630-0192, Japan.', 'Division of Information Science, Graduate School of Science and Technology, Nara Institute of Science and Technology, 8916-5 Takayama, Ikoma, Nara, 630-0192, Japan.', 'Data Science Center, Graduate School of Science and Technology, Nara Institute of Science and Technology, 8916-5 Takayama, Ikoma, Nara, 630-0192, Japan.']</t>
  </si>
  <si>
    <t>['Harbin Medical University Fourth Hospital, Neurology, Harbin, 150001, China.', 'Harbin Medical University Fourth Hospital, Neurology, Harbin, 150001, China.', 'Heilongjiang Provincial Hospital, Neurology, Harbin, Heilongjiang, 150030, China.', 'Harbin Medical University Fourth Hospital, Neurology, Harbin, 150001, China.', 'Heilongjiang Provincial Hospital, Neurology, Harbin, Heilongjiang, 150030, China.', 'Harbin Medical University Fourth Hospital, Neurology, Harbin, 150001, China.', 'Harbin Medical University Fourth Hospital, Neurology, Harbin, 150001, China.', 'Heilongjiang Provincial Hospital, Neurology, Harbin, Heilongjiang, 150030, China.', 'Heilongjiang Provincial Hospital, Neurology, Harbin, Heilongjiang, 150030, China.', 'Harbin Medical University Fourth Hospital, Neurology, Harbin, 150001, China.', 'Heilongjiang Provincial Hospital, Neurology, Harbin, Heilongjiang, 150030, China.']</t>
  </si>
  <si>
    <t>["Department of Neurology, Henan Provincial People's Hospital, No. 7 Weiwu Road, Zhengzhou, 451450, China. geyunli@126.com.", "Department of Neurology, Henan Provincial People's Hospital, No. 7 Weiwu Road, Zhengzhou, 451450, China.", "Department of Neurology, Henan Provincial People's Hospital, No. 7 Weiwu Road, Zhengzhou, 451450, China.", "Department of Neurology, Henan Provincial People's Hospital, No. 7 Weiwu Road, Zhengzhou, 451450, China.", "Department of Neurology, Henan Provincial People's Hospital, No. 7 Weiwu Road, Zhengzhou, 451450, China. ndrrmu@163.com."]</t>
  </si>
  <si>
    <t>["The Second Department of Geriatrics, Ninth Hospital of Xi'an, Xi'an, China.", "Department of Endocrinology, Ninth Hospital of Xi'an, Xi'an, China.", "Department of Ophthalmology, Ninth Hospital of Xi'an, Xi'an, China.", "Department of Endocrinology, Ninth Hospital of Xi'an, Xi'an, China.", "Department of Neurosurgery, Ninth Hospital of Xi'an, Xi'an, China.", "Department of Pharmacy, Ninth Hospital of Xi'an, Xi'an, China.", "Department of Neurology, Ninth Hospital of Xi'an, Xi'an, China.", "Department of Neurology, First Hospital of Xi'an, Xi'an, China. Electronic address: wusongdi@gmail.com.", "Department of Neurology, the First Affiliated Hospital of Xi'an Jiaotong University, Xi'an, China. Electronic address: quqiumin@126.com.", "Department of Neurology, Fourth Hospital of Xi'an, Xi'an, China. Electronic address: dryalilv@163.com."]</t>
  </si>
  <si>
    <t>['Wyss Institute and Harvard Medical School, Boston, MA 02115, USA.', 'Center for Molecular Imaging Research (CMIR), Department of Radiology, Massachusetts General Hospital and Harvard Medical School, Charlestown, MA 02129, USA.', 'Neurochemistry Laboratory, Department of Psychiatry, Massachusetts General Hospital and Harvard Medical School, Charlestown, MA 02129, USA.', 'Neurochemistry Laboratory, Department of Psychiatry, Massachusetts General Hospital and Harvard Medical School, Charlestown, MA 02129, USA.']</t>
  </si>
  <si>
    <t>['Research Center for Neuroscience, Institute of Molecular Biosciences, Mahidol University, Salaya, Nakhonpathom, 73170, Thailand.', 'Research Center for Neuroscience, Institute of Molecular Biosciences, Mahidol University, Salaya, Nakhonpathom, 73170, Thailand.', 'Department of Pharmacology, Graduate School of Pharmaceutical Sciences, Tohoku University, Sendai, Japan.', 'Research Center for Neuroscience, Institute of Molecular Biosciences, Mahidol University, Salaya, Nakhonpathom, 73170, Thailand. wipawan.tha@mahidol.ac.th.']</t>
  </si>
  <si>
    <t>['MMDN, University of Montpellier, EPHE, INSERM, Montpellier, France.', 'MMDN, University of Montpellier, EPHE, INSERM, Montpellier, France.', 'Cellular Signaling Laboratory, College of Life Science and Technology, Huazhong University of Science and Technology, Wuhan, Hubei, China.', 'Institut de Genomique Fonctionnelle, University of Montpellier, CNRS, INSERM, Montpellier, France.', 'MMDN, University of Montpellier, EPHE, INSERM, Montpellier, France.', 'MMDN, University of Montpellier, EPHE, INSERM, Montpellier, France.', 'MMDN, University of Montpellier, EPHE, INSERM, Montpellier, France.', 'MMDN, University of Montpellier, EPHE, INSERM, Montpellier, France.', 'MMDN, University of Montpellier, EPHE, INSERM, Montpellier, France.', 'Cellular Signaling Laboratory, College of Life Science and Technology, Huazhong University of Science and Technology, Wuhan, Hubei, China.', 'Institute of Agrochemistry and Food Technology, Consejo Superior de Investigaciones Cientificas (IATA-CSIC), Paterna, Valencia, Spain.', 'Institut de Genomique Fonctionnelle, University of Montpellier, CNRS, INSERM, Montpellier, France.', 'MMDN, University of Montpellier, EPHE, INSERM, Montpellier, France.', 'LipSTIC LabEx, Fondation de Cooperation Scientifique Bourgogne-Franche Comte, Dijon, France.', 'MMDN, University of Montpellier, EPHE, INSERM, Montpellier, France.']</t>
  </si>
  <si>
    <t>['Department of Biochemistry and Molecular Biology &amp; State Key Laboratory of Medical Molecular Biology, Institute of Basic Medical Sciences, Chinese Academy of Medical Sciences &amp; Peking Union Medical College, Beijing, China.', 'Department of Biochemistry and Molecular Biology &amp; State Key Laboratory of Medical Molecular Biology, Institute of Basic Medical Sciences, Chinese Academy of Medical Sciences &amp; Peking Union Medical College, Beijing, China.', 'Department of Biochemistry and Molecular Biology &amp; State Key Laboratory of Medical Molecular Biology, Institute of Basic Medical Sciences, Chinese Academy of Medical Sciences &amp; Peking Union Medical College, Beijing, China.', 'Department of Biochemistry and Molecular Biology &amp; State Key Laboratory of Medical Molecular Biology, Institute of Basic Medical Sciences, Chinese Academy of Medical Sciences &amp; Peking Union Medical College, Beijing, China.', 'Department of Rehabilitation Medicine, Sijiqing Community Health Center of HangZhou, HangZhou, China.', 'Department of Biochemistry and Molecular Biology &amp; State Key Laboratory of Medical Molecular Biology, Institute of Basic Medical Sciences, Chinese Academy of Medical Sciences &amp; Peking Union Medical College, Beijing, China.']</t>
  </si>
  <si>
    <t>['Molecular Pharmacology and Pathology Program, Department of Pathology and Bosch Institute, The University of Sydney, Sydney, New South Wales, 2006, Australia.', 'Molecular Pharmacology and Pathology Program, Department of Pathology and Bosch Institute, The University of Sydney, Sydney, New South Wales, 2006, Australia.', 'Centre for Healthy Brain Ageing, School of Psychiatry, University of New South Wales, Sydney, 2031, Australia.', 'School of Biological, Earth and Environmental Sciences, Centre for Marine Science and Innovation, University of New South Wales, Sydney, 2031, Australia.', 'School of Biological, Earth and Environmental Sciences, Centre for Marine Science and Innovation, University of New South Wales, Sydney, 2031, Australia.', 'Molecular Pharmacology and Pathology Program, Department of Pathology and Bosch Institute, The University of Sydney, Sydney, New South Wales, 2006, Australia.', 'Molecular Pharmacology and Pathology Program, Department of Pathology and Bosch Institute, The University of Sydney, Sydney, New South Wales, 2006, Australia.', 'Department of Pathology and Biological Responses, Nagoya University Graduate School of Medicine, 65 Tsurumai, Showa-ku, Nagoya, 466-8550, Japan.']</t>
  </si>
  <si>
    <t>['VIB Center for Brain &amp; Disease Research, Leuven, Belgium.', 'Department of Neurosciences, Leuven Brain Institute, KU Leuven, Leuven, Belgium.', 'Present Address: Department of Biochemistry and Molecular Biology, Oklahoma Center for Geroscience, University of Oklahoma Health Sciences Center, Oklahoma City, OK, USA.', 'VIB Center for Brain &amp; Disease Research, Leuven, Belgium.', 'Department of Neurosciences, Leuven Brain Institute, KU Leuven, Leuven, Belgium.', 'VIB Center for Brain &amp; Disease Research, Leuven, Belgium.', 'Department of Neurosciences, Leuven Brain Institute, KU Leuven, Leuven, Belgium.', 'VIB Center for Brain &amp; Disease Research, Leuven, Belgium.', 'Department of Neurosciences, Leuven Brain Institute, KU Leuven, Leuven, Belgium.', "Department of Neurology, Ann Romney Center for Neurologic Diseases, Brigham and Women's Hospital and Harvard Medical School, Boston, MA, USA.", 'Department of Functional Genomics, Institute of Pharmacy and Molecular Biotechnology, Heidelberg University, Heidelberg, Germany.', 'Laboratory for Proteolytic Neuroscience, RIKEN Center for Brain Science, Saitama, Japan.', 'Department of Neurocognitive Science, Nagoya City University Graduate School of Medical Science, Nagoya, Japan.', 'Laboratory for Proteolytic Neuroscience, RIKEN Center for Brain Science, Saitama, Japan.', 'Department of Neurology, Feinberg School of Medicine, Northwestern University, Chicago, USA.', 'VIB Center for Brain &amp; Disease Research, Leuven, Belgium. joris.dewit@kuleuven.vib.be.', 'Department of Neurosciences, Leuven Brain Institute, KU Leuven, Leuven, Belgium. joris.dewit@kuleuven.vib.be.', 'VIB Center for Brain &amp; Disease Research, Leuven, Belgium. bart.destrooper@kuleuven.vib.be.', 'Department of Neurosciences, Leuven Brain Institute, KU Leuven, Leuven, Belgium. bart.destrooper@kuleuven.vib.be.', 'UK-Dementia Research Institute at University College London, London, UK. bart.destrooper@kuleuven.vib.be.']</t>
  </si>
  <si>
    <t>['Innovative Institute of Animal Healthy Breeding, Key Laboratory of Waterfowl Healthy Breeding of Guangdong Province, College of Animal Sciences and Technology, Zhongkai University of Agriculture and Engineering, Guangzhou, P.R. China.', 'College of Veterinary Medicine, Jilin University, Changchun, P.R. China.', 'College of Veterinary Medicine, Jilin University, Changchun, P.R. China.', 'Department of Neurosurgery, First Hospital of Jilin University, Changchun, P.R. China.', 'Department of Neurobiology, Key Laboratory for Neurodegenerative Disorders of the Ministry of Education, Capital Medical University, Beijing, P.R. China.', 'College of Veterinary Medicine, Jilin University, Changchun, P.R. China.', 'Changchun Jida Middle School Experimental School, Changchun, P.R. China.', 'College of Veterinary Medicine, Jilin University, Changchun, P.R. China.', 'College of Veterinary Medicine, Jilin University, Changchun, P.R. China.', 'College of Veterinary Medicine, Jilin University, Changchun, P.R. China.', 'Department of Neurobiology, Key Laboratory for Neurodegenerative Disorders of the Ministry of Education, Capital Medical University, Beijing, P.R. China.', 'The Second Hospital of Hebei Medical University, Shijiazhuang, P.R. China.', 'Department of Neurobiology, Key Laboratory for Neurodegenerative Disorders of the Ministry of Education, Capital Medical University, Beijing, P.R. China.', 'College of Veterinary Medicine, Jilin University, Changchun, P.R. China.', 'Department of Neurobiology, Key Laboratory for Neurodegenerative Disorders of the Ministry of Education, Capital Medical University, Beijing, P.R. China.', 'Department of Neurobiology, Key Laboratory for Neurodegenerative Disorders of the Ministry of Education, Capital Medical University, Beijing, P.R. China.', 'State Key Laboratory of Applied Microbiology Southern China, Guangdong Provincial Key Laboratory of Microbial Culture Collection and Application, Guangdong Open Laboratory of Applied Microbiology, Guangdong Institute of Microbiology, Guangzhou, P.R. China.', 'Innovative Institute of Animal Healthy Breeding, Key Laboratory of Waterfowl Healthy Breeding of Guangdong Province, College of Animal Sciences and Technology, Zhongkai University of Agriculture and Engineering, Guangzhou, P.R. China.', 'College of Veterinary Medicine, Jilin University, Changchun, P.R. China.', 'Department of Neurobiology, Key Laboratory for Neurodegenerative Disorders of the Ministry of Education, Capital Medical University, Beijing, P.R. China.']</t>
  </si>
  <si>
    <t>['Departamento de Farmacologia, Facultad de Veterinaria , Universidad de Santiago de Compostela , Lugo 27003 , Spain.', 'Departamento de Farmacologia, Facultad de Veterinaria , Universidad de Santiago de Compostela , Lugo 27003 , Spain.', 'Fundacion MEDINA, Centro de Excelencia en Investigacion de Medicamentos Innovadores en Andalucia , Parque Tecnologico Ciencias de la Salud , Avenida del Conocimiento 34 , 18016 Granada , Spain.', 'Fundacion MEDINA, Centro de Excelencia en Investigacion de Medicamentos Innovadores en Andalucia , Parque Tecnologico Ciencias de la Salud , Avenida del Conocimiento 34 , 18016 Granada , Spain.', 'Fundacion MEDINA, Centro de Excelencia en Investigacion de Medicamentos Innovadores en Andalucia , Parque Tecnologico Ciencias de la Salud , Avenida del Conocimiento 34 , 18016 Granada , Spain.', 'Fundacion MEDINA, Centro de Excelencia en Investigacion de Medicamentos Innovadores en Andalucia , Parque Tecnologico Ciencias de la Salud , Avenida del Conocimiento 34 , 18016 Granada , Spain.', 'Departamento de Farmacologia, Facultad de Veterinaria , Universidad de Santiago de Compostela , Lugo 27003 , Spain.', 'Departamento de Farmacologia, Facultad de Veterinaria , Universidad de Santiago de Compostela , Lugo 27003 , Spain.']</t>
  </si>
  <si>
    <t>['Inserm U1144, Paris, France.', 'Inserm U1144, Paris, France.', 'Inserm U1127, Paris, France.', 'Institut de Biologie Paris Seine, CNRS, UMR 8246, Paris, France.', 'Inserm U1130, Paris, France.', 'Sorbonne Universite, Paris, France.', 'Sorbonne Universite, Paris, France.', 'Inserm U839, Paris, France.', 'Institut du Fer a Moulin, Paris, France.', 'Department of Nuclear Medicine, CHU Fort de France, Martinique, France.', 'Center of Cognitive Neurology, Lariboisiere Fernand Widal Hospital, APHP, Paris, France.', 'Inserm U1144, Paris, France.', 'Inserm U1144, Paris, France.', 'Perelman School of Medicine, University of Pennsylvania, Philadelphia, Pennsylvania.', 'Inserm U1144, Paris, France.', 'Center of Cognitive Neurology, Lariboisiere Fernand Widal Hospital, APHP, Paris, France.', 'Paris Diderot University, Paris, France.', 'Institut de Biologie Paris Seine, CNRS, UMR 8246, Paris, France.', 'Inserm U1130, Paris, France.', 'Sorbonne Universite, Paris, France.', 'Hepacivirus and Innate Immunity Unit, Institut Pasteur, Paris, France.', 'CNRS, UMR 3569, Paris, France.', 'Sorbonne Universite, Paris, France.', 'Inserm U839, Paris, France.', 'Institut du Fer a Moulin, Paris, France.', 'Inserm U1144, Paris, France.', 'Center of Cognitive Neurology, Lariboisiere Fernand Widal Hospital, APHP, Paris, France.', 'Paris Diderot University, Paris, France.']</t>
  </si>
  <si>
    <t>['Department of Plastic Surgery, Korea University Guro Hospital, Seoul, South Korea.']</t>
  </si>
  <si>
    <t>['Department of Bio-Medical Sciences, Center for Chronic Disorders of Aging, Philadelphia College of Osteopathic Medicine, 4170 City Avenue, Philadelphia, PA, 19131, USA.', 'Department of Bio-Medical Sciences, Center for Chronic Disorders of Aging, Philadelphia College of Osteopathic Medicine, 4170 City Avenue, Philadelphia, PA, 19131, USA.', 'Department of Bio-Medical Sciences, Center for Chronic Disorders of Aging, Philadelphia College of Osteopathic Medicine, 4170 City Avenue, Philadelphia, PA, 19131, USA.', 'Department of Bio-Medical Sciences, Center for Chronic Disorders of Aging, Philadelphia College of Osteopathic Medicine, 4170 City Avenue, Philadelphia, PA, 19131, USA. DenahA@pcom.edu.']</t>
  </si>
  <si>
    <t>['Department of Medical Genetics, Shahid Beheshti University of Medical Sciences, Tehran, Iran.', 'GenIran Lab, Tashkhis Gene Pajohesh, Tehran, Iran.', 'Department of Medical Genetics, Shahid Beheshti University of Medical Sciences, Tehran, Iran. s.ghafourifard@sbmu.ac.ir.', 'Department of Medical Genetics, Shahid Beheshti University of Medical Sciences, Tehran, Iran.', 'Urogenital Stem Cell Research Center, Shahid Beheshti University of Medical Sciences, Tehran, Iran. mohammad_823@yahoo.com.']</t>
  </si>
  <si>
    <t>['Cell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'Neurochemical Research Unit, Department of Psychiatry, University of Alberta, Edmonton, Canada.', 'Cell Signalling Laboratory, Department of Psychiatry, University of Saskatchewan, Saskatoon, Canada. Electronic address: darrell.mousseau@usask.ca.']</t>
  </si>
  <si>
    <t>['Department of Neuroscience, Room E4032, UConn Health, 263 Farmington Avenue, Farmington, CT, 06030-3401, USA.', 'Department of Neuroscience, Room E4032, UConn Health, 263 Farmington Avenue, Farmington, CT, 06030-3401, USA. riyan@uchc.edu.']</t>
  </si>
  <si>
    <t>['Beijing Key Laboratory of Bioactive Substances and Functional Foods , Beijing Union University , Beijing , 100191 , China.', 'Beijing Key Laboratory of Bioactive Substances and Functional Foods , Beijing Union University , Beijing , 100191 , China.']</t>
  </si>
  <si>
    <t>['Department of Biochemistry and Structural Biology , Lund University , P O box 124, 221 00 Lund , Sweden.', 'Centre for Misfolding Disease, Department of Chemistry , Cambridge University , Lensfield Road , Cambridge CB2 1EW , United Kingdom.', 'Department of Chemistry , Cambridge University , Lensfield Road , Cambridge CB2 1EW , United Kingdom.', 'Centre for Misfolding Disease, Department of Chemistry , Cambridge University , Lensfield Road , Cambridge CB2 1EW , United Kingdom.', 'Department of Chemistry , Cambridge University , Lensfield Road , Cambridge CB2 1EW , United Kingdom.', 'Department of Chemistry , Cambridge University , Lensfield Road , Cambridge CB2 1EW , United Kingdom.', 'Department of Biochemistry and Structural Biology , Lund University , P O box 124, 221 00 Lund , Sweden.', 'Department of Biochemistry and Structural Biology , Lund University , P O box 124, 221 00 Lund , Sweden.', 'Institute of Neuroscience and Physiology, Department of Psychiatry and Neurochemistry, the Sahlgrenska Academy at the University of Gothenburg, 431 80 Molndal , Sweden.', 'Clinical Neurochemistry Laboratory , Sahlgrenska University Hospital , 431 80 Molndal , Sweden.', 'Department of Neurodegenerative Disease , UCL Institute of Neurology , Queen Square , WC1N 3BG London , United Kingdom.', 'UK Dementia Research Institute , WC1E 6BT London , United Kingdom.', 'Institute of Neuroscience and Physiology, Department of Psychiatry and Neurochemistry, the Sahlgrenska Academy at the University of Gothenburg, 431 80 Molndal , Sweden.', 'Clinical Neurochemistry Laboratory , Sahlgrenska University Hospital , 431 80 Molndal , Sweden.', 'Institute of Neuroscience and Physiology, Department of Psychiatry and Neurochemistry, the Sahlgrenska Academy at the University of Gothenburg, 431 80 Molndal , Sweden.', 'Clinical Neurochemistry Laboratory , Sahlgrenska University Hospital , 431 80 Molndal , Sweden.', 'Department of Chemistry , Cambridge University , Lensfield Road , Cambridge CB2 1EW , United Kingdom.', 'UK Dementia Research Institute , University of Cambridge , Cambridge CB2 0XY , United Kingdom.', 'Centre for Misfolding Disease, Department of Chemistry , Cambridge University , Lensfield Road , Cambridge CB2 1EW , United Kingdom.', 'Department of Chemistry , Cambridge University , Lensfield Road , Cambridge CB2 1EW , United Kingdom.', 'Centre for Misfolding Disease, Department of Chemistry , Cambridge University , Lensfield Road , Cambridge CB2 1EW , United Kingdom.', 'Department of Chemistry , Cambridge University , Lensfield Road , Cambridge CB2 1EW , United Kingdom.', 'Department of Physics, Cavendish Laboratory , University of Cambridge , Cambridge CB3 0HE , United Kingdom.', 'Department of Biochemistry and Structural Biology , Lund University , P O box 124, 221 00 Lund , Sweden.']</t>
  </si>
  <si>
    <t>["The First People's Hospital of Zunyi, The Third Affiliated Hospital of Zunyi Medical University, Drug Clinical Trial Institution, Guizhou, China.", "The First People's Hospital of Zunyi, The Third Affiliated Hospital of Zunyi Medical University, Drug Clinical Trial Institution, Guizhou, China.", "The First People's Hospital of Zunyi, The Third Affiliated Hospital of Zunyi Medical University, Department of Neurology, Guizhou, China.", "The First People's Hospital of Zunyi, The Third Affiliated Hospital of Zunyi Medical University, Department of Neurology, Guizhou, China.", "The First People's Hospital of Zunyi, The Third Affiliated Hospital of Zunyi Medical University, Department of Neurology, Guizhou, China.", "The First People's Hospital of Zunyi, The Third Affiliated Hospital of Zunyi Medical University, Drug Clinical Trial Institution, Guizhou, China.", "The First People's Hospital of Zunyi, The Third Affiliated Hospital of Zunyi Medical University, Drug Clinical Trial Institution, Guizhou, China.", "The First People's Hospital of Zunyi, The Third Affiliated Hospital of Zunyi Medical University, Department of Neurology, Guizhou, China. Electronic address: luoyongtt@163.com."]</t>
  </si>
  <si>
    <t>['Division of Immunology and Pathophysiology, Otto Loewi Research Center, Medical University of Graz, Graz, Austria.', 'Division of Immunology and Pathophysiology, Otto Loewi Research Center, Medical University of Graz, Graz, Austria.', 'Institute of Molecular Biosciences, University of Graz, Graz, Austria.', 'Division of Immunology and Pathophysiology, Otto Loewi Research Center, Medical University of Graz, Graz, Austria.', 'Division of Immunology and Pathophysiology, Otto Loewi Research Center, Medical University of Graz, Graz, Austria.', "Department of Cell Death and Proliferation, Institut d'Investigacions Biomediques de Barcelona, Consejo Superior de Investigaciones Cientificas (CSIC), IDIBAPS, Centro de Investigacion Biomedica en Red sobre Enfermedades Neurodegenerativas (CIBERNED), Barcelona, Spain.", "Department of Cell Death and Proliferation, Institut d'Investigacions Biomediques de Barcelona, Consejo Superior de Investigaciones Cientificas (CSIC), IDIBAPS, Centro de Investigacion Biomedica en Red sobre Enfermedades Neurodegenerativas (CIBERNED), Barcelona, Spain; Department of Biomedicine, Facultat de Medicina, Universitat de Barcelona, Barcelona, Spain.", 'Division of Immunology and Pathophysiology, Otto Loewi Research Center, Medical University of Graz, Graz, Austria.', 'Division of Immunology and Pathophysiology, Otto Loewi Research Center, Medical University of Graz, Graz, Austria.', 'Division of Immunology and Pathophysiology, Otto Loewi Research Center, Medical University of Graz, Graz, Austria.', 'Division of Immunology and Pathophysiology, Otto Loewi Research Center, Medical University of Graz, Graz, Austria.', 'Division of Immunology and Pathophysiology, Otto Loewi Research Center, Medical University of Graz, Graz, Austria.', 'Division of Immunology and Pathophysiology, Otto Loewi Research Center, Medical University of Graz, Graz, Austria.', "Department of Cell Death and Proliferation, Institut d'Investigacions Biomediques de Barcelona, Consejo Superior de Investigaciones Cientificas (CSIC), IDIBAPS, Centro de Investigacion Biomedica en Red sobre Enfermedades Neurodegenerativas (CIBERNED), Barcelona, Spain.", 'Institute of Molecular Biosciences, University of Graz, Graz, Austria; BioTechMed Graz, Graz, Austria.', 'Division of Molecular Biology and Biochemistry, Gottfried Schatz Research Center, Medical University of Graz, Graz, Austria.', 'Division of Immunology and Pathophysiology, Otto Loewi Research Center, Medical University of Graz, Graz, Austria. Electronic address: ute.panzenboeck@medunigraz.at.']</t>
  </si>
  <si>
    <t>['Department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'Department of Pharmaceutical Engineering &amp; Technology, Indian Institute of Technology (Banaras Hindu University), Varanasi, 221005, India. Electronic address: skshrivastava.phe@itbhu.ac.in.']</t>
  </si>
  <si>
    <t>['Pharmaceutical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 'Pharmaceutical Chemistry Research Laboratory, Department of Pharmaceutical Engineering &amp; Technology, Indian Institute of Technology (Banaras Hindu University), Varanasi 221005, India.']</t>
  </si>
  <si>
    <t>['Department of Neuroscience and Cell Biology, Rutgers Robert Wood Johnson Medical School, Piscataway, NJ, USA. Electronic address: sunm2@rwjms.rutgers.edu.', 'Department of Pharmacology, School of Pharmacy, Nantong University, Nantong, Jiangsu, China.', 'Department of Neuroscience and Cell Biology, Rutgers Robert Wood Johnson Medical School, Piscataway, NJ, USA; Department of Pharmacology, School of Pharmacy, Nantong University, Nantong, Jiangsu, China.', 'Department of Neuroscience and Cell Biology, Rutgers Robert Wood Johnson Medical School, Piscataway, NJ, USA. Electronic address: huaye.zhang@rutgers.edu.']</t>
  </si>
  <si>
    <t>['Korean Bioinformation Center, Korea Research Institute of Bioscience and Biotechnology (KRIBB), 125, Gwahak-ro, Yuseong-gu, Daejeon 34141, Korea. jinhyuk@kribb.re.kr.', 'Department of Bioinformatics, KIRBB School of Bioscience, Korea University of Sciences and Technology, 217 Gajung-ro, Yuseong-gu, Daejeon 34113, Korea. jinhyuk@kribb.re.kr.', 'Department of Food Science and Nutrition, College of Health Sciences, Dong-A University, 37, Nakdong-daero 550 beon-gil, Saha-gu, Busan 49315, Korea. mjun@dau.ac.kr.', 'Center for Silver-Targeted Biomaterials, Brain Busan 21 Plus Program, Graduate School, Dong-A University, Nakdong-daero 550 beon-gil, Saha-gu, Busan 49315, Korea. mjun@dau.ac.kr.', 'Institute of Convergence Bio-Health, Dong-A University, Busan 49315, Korea. mjun@dau.ac.kr.']</t>
  </si>
  <si>
    <t>['College of Life Science , Xinyang Normal University , Xinyang 464000 , China.', 'College of Plant Protection , Northwest A&amp;F University , Yangling 712100 , Shaanxi Province , China.', 'College of Life Science , Xinyang Normal University , Xinyang 464000 , China.', 'Tea Plant Biology Key Laboratory of Henan Province , Xinyang 464000 , China.', 'College of Life Science , Xinyang Normal University , Xinyang 464000 , China.', 'Tea Plant Biology Key Laboratory of Henan Province , Xinyang 464000 , China.', 'School of Geographic Sciences , Xinyang Normal University , Xinyang 464000 , China.']</t>
  </si>
  <si>
    <t>['Laboratory for Cognitive Neurology, Department of Neurosciences, KU Leuven, Leuven, Belgium.', 'Alzheimer Research Centre KU Leuven, Leuven Institute of Neuroscience and Disease, Leuven, Belgium.', 'Laboratory for Molecular Neurobiomarker Research, Department of Neurosciences, KU Leuven, Leuven, Belgium.', 'Department of Chronic disease, Metabolism and Ageing, KU Leuven, Leuven, Belgium.', 'Laboratory for Cognitive Neurology, Department of Neurosciences, KU Leuven, Leuven, Belgium.', 'Alzheimer Research Centre KU Leuven, Leuven Institute of Neuroscience and Disease, Leuven, Belgium.', 'Bioclinica LAB, Newark, California, USA.', 'ADx NeuroSciences, Gent, Belgium.', 'ADx NeuroSciences, Gent, Belgium.', 'Laboratory for Cognitive Neurology, Department of Neurosciences, KU Leuven, Leuven, Belgium.', 'Department of Neurology, University Hospitals Leuven, Leuven, Belgium.', 'Laboratory for Cognitive Neurology, Department of Neurosciences, KU Leuven, Leuven, Belgium.', 'Alzheimer Research Centre KU Leuven, Leuven Institute of Neuroscience and Disease, Leuven, Belgium.', 'ADx NeuroSciences, Gent, Belgium.', 'Alzheimer Research Centre KU Leuven, Leuven Institute of Neuroscience and Disease, Leuven, Belgium.', 'Department of Chronic disease, Metabolism and Ageing, KU Leuven, Leuven, Belgium.', 'Department of Geriatric Medicine, University Hospitals Leuven, Leuven, Belgium.', 'Laboratory for Cognitive Neurology, Department of Neurosciences, KU Leuven, Leuven, Belgium.', 'Alzheimer Research Centre KU Leuven, Leuven Institute of Neuroscience and Disease, Leuven, Belgium.', 'Department of Neurology, University Hospitals Leuven, Leuven, Belgium.', 'Laboratory for Molecular Neurobiomarker Research, Department of Neurosciences, KU Leuven, Leuven, Belgium.', 'Department of Chronic disease, Metabolism and Ageing, KU Leuven, Leuven, Belgium.', 'Laboratory Medicine, University Hospitals Leuven, Leuven, Belgium.']</t>
  </si>
  <si>
    <t>['Endocrinology and Metabolism Research Center, Endocrinology and Metabolism Research Institute, Tehran University of Medical Sciences, Tehran, 1416753955, Iran.', 'Department of Medicinal Chemistry, Faculty of Pharmacy, Tehran, University of Medical Sciences, Tehran, 1416753955, Iran.', 'Department of Medicinal Chemistry, School of Pharmacy-International Campus, Iran University of Medical Sciences, Tehran, 1449614535, Iran.', 'Department of Medicinal Chemistry, Faculty of Pharmacy, Tehran, University of Medical Sciences, Tehran, 1416753955, Iran.', 'Department of Medicinal Chemistry, Faculty of Pharmacy, Tehran, University of Medical Sciences, Tehran, 1416753955, Iran.', 'Medicinal and Natural Products Chemistry Research Center, Shiraz University of Medical Sciences, Shiraz, 71345-1978, Iran.', 'Medicinal and Natural Products Chemistry Research Center, Shiraz University of Medical Sciences, Shiraz, 71345-1978, Iran.', 'Endocrinology and Metabolism Research Center, Endocrinology and Metabolism Research Institute, Tehran University of Medical Sciences, Tehran, 1416753955, Iran.', 'Department of Medicinal Chemistry, Faculty of Pharmacy, Tehran, University of Medical Sciences, Tehran, 1416753955, Iran.', 'Persian Medicine and Pharmacy Research Center, Tehran University of Medical Sciences, Tehran, 1416753955, Iran.', 'Persian Medicine and Pharmacy Research Center, Tehran University of Medical Sciences, Tehran, 1416753955, Iran.', 'Medicinal Plants Research Center, Faculty of Pharmacy, Tehran University of Medical Sciences, Tehran, 1416753955, Iran.']</t>
  </si>
  <si>
    <t>['Department of Pharmacy, Renji Hospital, School of Medicine, Shanghai Jiaotong University, Shanghai 200127, China.', 'Department of Pharmacy, Renji Hospital, School of Medicine, Shanghai Jiaotong University, Shanghai 200127, China.', 'Department of Cardiology, Renji Hospital, School of Medicine, Shanghai Jiaotong University, Shanghai 200127, China.', 'Department of Pharmacy, Renji Hospital, School of Medicine, Shanghai Jiaotong University, Shanghai 200127, China.', 'Department of Pharmacy, Renji Hospital, School of Medicine, Shanghai Jiaotong University, Shanghai 200127, China.']</t>
  </si>
  <si>
    <t>['Faculte de pharmacie, Universite Laval, Quebec, QC, Canada.', 'Axe Neurosciences, Centre de recherche du CHU de Quebec-Universite Laval, 2705, Boulevard Laurier, Room T2-67, Quebec, QC, G1V 4G2, Canada.', 'Axe Neurosciences, Centre de recherche du CHU de Quebec-Universite Laval, 2705, Boulevard Laurier, Room T2-67, Quebec, QC, G1V 4G2, Canada.', "Rush Alzheimer's Disease Center, Rush University Medical Center, Chicago, IL, USA.", "Rush Alzheimer's Disease Center, Rush University Medical Center, Chicago, IL, USA.", 'Faculte de pharmacie, Universite Laval, Quebec, QC, Canada. Frederic.Calon@crchul.ulaval.ca.', 'Axe Neurosciences, Centre de recherche du CHU de Quebec-Universite Laval, 2705, Boulevard Laurier, Room T2-67, Quebec, QC, G1V 4G2, Canada. Frederic.Calon@crchul.ulaval.ca.']</t>
  </si>
  <si>
    <t>['School of Pharmacy, Nanjing University of Chinese Medicine, Jiangsu Collaborative Innovation Center of Chinese Medicinal Resources Industrialization, Nanjing, China.', 'School of Pharmacy, Fudan University, Shanghai, China.', 'School of Pharmacy, Fudan University, Shanghai, China.', 'School of Pharmacy, Fudan University, Shanghai, China.', 'School of Pharmacy, Nanjing University of Chinese Medicine, Jiangsu Collaborative Innovation Center of Chinese Medicinal Resources Industrialization, Nanjing, China.', 'School of Pharmacy, Nanjing University of Chinese Medicine, Jiangsu Collaborative Innovation Center of Chinese Medicinal Resources Industrialization, Nanjing, China.', 'School of Pharmacy, Fudan University, Shanghai, China.']</t>
  </si>
  <si>
    <t>['Department of Biochemistry and Molecular Biology, College of Medicine, Korea Molecular Medicine and Nutrition Research Institute, Korea University, Seoul, 02841, Korea.', 'Graduate School of New Drug Discovery and Development, Chungnam National University, Daejeon, 34134, Korea.', 'Department of Biochemistry and Molecular Biology, College of Medicine, Korea Molecular Medicine and Nutrition Research Institute, Korea University, Seoul, 02841, Korea.', 'Department of Chemistry and Biochemistry, Faculty of Arts and Science, Concordia University, 7141 Sherbrooke St. W., Montreal, QC, H4B 1R6, Canada.', 'Center for Structural and Functional Genomic, Department of Biology, Faculty of Arts and Science, Concordia University, 7141 Sherbrooke St. W., Montreal, QC, H4B 1R6, Canada.', 'Bio-Center, Gyeonggido Business &amp; Science Accelerator, Suwon, 16229, Korea.', 'Bio-Center, Gyeonggido Business &amp; Science Accelerator, Suwon, 16229, Korea.', 'Bio-Center, Gyeonggido Business &amp; Science Accelerator, Suwon, 16229, Korea.', 'Bio-Center, Gyeonggido Business &amp; Science Accelerator, Suwon, 16229, Korea.', 'Bio-Center, Gyeonggido Business &amp; Science Accelerator, Suwon, 16229, Korea.', 'College of Pharmacy, Woosuk University, Wanju, Jeonbuk, 55338, Korea.', 'College of Pharmacy, Woosuk University, Wanju, Jeonbuk, 55338, Korea.', 'College of Pharmacy, Woosuk University, Wanju, Jeonbuk, 55338, Korea.', 'College of Pharmacy, Woosuk University, Wanju, Jeonbuk, 55338, Korea.', 'Division of Radiation Cancer Research, Korea Institute of Radiological and Biomedical Sciences, Seoul, 01812, Korea.', 'Department of Creative Arts Psychotherapy, College of Cultural Convergence, Jeonju University, Jeonju, 55069, Korea.', 'Graduate School of New Drug Discovery and Development, Chungnam National University, Daejeon, 34134, Korea. nskang@cnu.ac.kr.', 'Department of Biochemistry and Molecular Biology, College of Medicine, Korea Molecular Medicine and Nutrition Research Institute, Korea University, Seoul, 02841, Korea. ghpark@korea.ac.kr.']</t>
  </si>
  <si>
    <t>['R. Vassar, Ken and Ruth Davee Department of Neurology, Feinberg School of Medicine, Northwestern University, IL 60611, USA, Email: r-vassar@northwestern.edu.']</t>
  </si>
  <si>
    <t>['Department of Food and Life Science, Pukyong National University, Busan 48513, Korea. aditiwagle05@gmail.com.', 'Department of Food and Life Science, Pukyong National University, Busan 48513, Korea. seongsuhui@naver.com.', 'Department of Food and Life Science, Pukyong National University, Busan 48513, Korea. srijanstha003@gmail.com.', 'Department of Food Science and Human Nutrition, Chonbuk National University, Jeonju 54896, Korea. jungha@jbnu.ac.kr.', 'Department of Food and Life Science, Pukyong National University, Busan 48513, Korea. choijs@pknu.ac.kr.']</t>
  </si>
  <si>
    <t>['Department of Chemistry , Columbia University , 3000 Broadway , New York , New York 10027 , United States.', 'Department of Cell and Molecular Biology , Uppsala University , Biomedical Centre, Box 596, SE-751 24 Uppsala , Sweden.',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'Schrodinger, Inc. , 120 West 45th Street , New York , New York 10036 , United States.', 'Department of Chemistry , Columbia University , 3000 Broadway , New York , New York 10027 , United States.', 'Schrodinger, Inc. , 120 West 45th Street , New York , New York 10036 , United States.']</t>
  </si>
  <si>
    <t>['Institute of Molecular Biosciences, Mahidol University, Nakhon Pathom, 73170, Thailand; The Research Center for Neuroscience, Mahidol University, Nakhon Pathom, 73170, Thailand; Chulabhorn Graduate Institute, Chulabhorn Royal Academy, Bangkok, 10210, Thailand.', 'Institute of Molecular Biosciences, Mahidol University, Nakhon Pathom, 73170, Thailand.', 'Institut des Biomolecules Max Mousseron, UMR5247 CNRS/Universite de Montpellier/ENSCM, Faculte de Pharmacie, 34093, Montpellier Cedex 5, France.', 'Institute of Molecular Biosciences, Mahidol University, Nakhon Pathom, 73170, Thailand; The Research Center for Neuroscience, Mahidol University, Nakhon Pathom, 73170, Thailand; Chulabhorn Graduate Institute, Chulabhorn Royal Academy, Bangkok, 10210, Thailand.', 'Institute of Molecular Biosciences, Mahidol University, Nakhon Pathom, 73170, Thailand; Centre National de la Recherche Scientifique, 2 rue Michel Ange, 75016, Paris, France. Electronic address: bruno.vin@mahidol.ac.th.']</t>
  </si>
  <si>
    <t>["Research Center for Drug Discovery, School of Pharmaceutical Sciences, Sun Yat-sen University, Guangzhou, 510006, People's Republic of China.", "Research Center for Drug Discovery, School of Pharmaceutical Sciences, Sun Yat-sen University, Guangzhou, 510006, People's Republic of China.", "Research Center for Drug Discovery, School of Pharmaceutical Sciences, Sun Yat-sen University, Guangzhou, 510006, People's Republic of China. Electronic address: guqiong@mail.sysu.edu.cn.", "Research Center for Drug Discovery, School of Pharmaceutical Sciences, Sun Yat-sen University, Guangzhou, 510006, People's Republic of China. Electronic address: junxu@biochemomes.com."]</t>
  </si>
  <si>
    <t>["1 Department of Neurology, Shanghai Tenth People's Hospital, Tongji University, Shanghai, China.", 'Li Gong, Jing Zhou and Xiangzhu Tian contributed equally to this article.', "1 Department of Neurology, Shanghai Tenth People's Hospital, Tongji University, Shanghai, China.", 'Li Gong, Jing Zhou and Xiangzhu Tian contributed equally to this article.', "2 Department of Neurosurgery, Binhai people's hospital, Jiangsu Province, China.", 'Li Gong, Jing Zhou and Xiangzhu Tian contributed equally to this article.', "1 Department of Neurology, Shanghai Tenth People's Hospital, Tongji University, Shanghai, China.", "1 Department of Neurology, Shanghai Tenth People's Hospital, Tongji University, Shanghai, China.", "1 Department of Neurology, Shanghai Tenth People's Hospital, Tongji University, Shanghai, China.", "1 Department of Neurology, Shanghai Tenth People's Hospital, Tongji University, Shanghai, China.", "1 Department of Neurology, Shanghai Tenth People's Hospital, Tongji University, Shanghai, China.", "1 Department of Neurology, Shanghai Tenth People's Hospital, Tongji University, Shanghai, China."]</t>
  </si>
  <si>
    <t>['Centre for Biocomputing and Drug Development, Adekunle Ajasin University, Akungba Akoko, Ondo State Nigeria.', 'Centre for Biocomputing and Drug Development, Adekunle Ajasin University, Akungba Akoko, Ondo State Nigeria.', 'Centre for Biocomputing and Drug Development, Adekunle Ajasin University, Akungba Akoko, Ondo State Nigeria.', 'Centre for Biocomputing and Drug Development, Adekunle Ajasin University, Akungba Akoko, Ondo State Nigeria.', 'Department of Biochemistry, Adekunle Ajasin University, Akungba Akoko, Ondo State Nigeria.', 'Centre for Biocomputing and Drug Development, Adekunle Ajasin University, Akungba Akoko, Ondo State Nigeria.']</t>
  </si>
  <si>
    <t>['Department of Psychiatry and Psychotherapy, Friedrich-Alexander-University Erlangen-Nuremberg, University Hospital Erlangen, Erlangen, Germany. Philipp.Spitzer@uk-erlangen.de.', 'Department of Psychiatry and Psychotherapy, Friedrich-Alexander-University Erlangen-Nuremberg, University Hospital Erlangen, Erlangen, Germany.', 'Department of Psychiatry and Psychotherapy, Friedrich-Alexander-University Erlangen-Nuremberg, University Hospital Erlangen, Erlangen, Germany.', 'Department of Internal Medicine 3 - Rheumatology and Immunology, Friedrich-Alexander-University Erlangen-Nurnberg, University Hospital Erlangen, Erlangen, Germany.', 'Department of Psychiatry and Psychotherapy, Friedrich-Alexander-University Erlangen-Nuremberg, University Hospital Erlangen, Erlangen, Germany.', 'Department of Neurodegeneration Diagnostics, Medical University of Bialystok, Bialystok, Poland.', 'Department of Psychiatry and Psychotherapy, Friedrich-Alexander-University Erlangen-Nuremberg, University Hospital Erlangen, Erlangen, Germany.', 'Department of Internal Medicine 3 - Rheumatology and Immunology, Friedrich-Alexander-University Erlangen-Nurnberg, University Hospital Erlangen, Erlangen, Germany.', 'Department of Psychiatry and Psychotherapy, Friedrich-Alexander-University Erlangen-Nuremberg, University Hospital Erlangen, Erlangen, Germany.']</t>
  </si>
  <si>
    <t>['Department of Molecular Biology and Genetics, Aarhus University, Gustav Wieds Vej 10C, 8000, Aarhus C, Denmark.', 'Department of Molecular Biology and Genetics, Aarhus University, Gustav Wieds Vej 10C, 8000, Aarhus C, Denmark.', 'Department of Molecular Biology and Genetics, Aarhus University, Gustav Wieds Vej 10C, 8000, Aarhus C, Denmark.', 'Department of Molecular Biology and Genetics, Aarhus University, Gustav Wieds Vej 10C, 8000, Aarhus C, Denmark. ll@mbg.au.dk.']</t>
  </si>
  <si>
    <t>['CSIR-Centre for Cellular and Molecular Biology, Uppal Road, Hyderabad 500 007, India.']</t>
  </si>
  <si>
    <t>['Cell Molecular Biology Laboratory of Basic Medical College, Hubei University of Chinese Medicine, Wuhan, 430065, China.', 'Cell Molecular Biology Laboratory of Basic Medical College, Hubei University of Chinese Medicine, Wuhan, 430065, China.', 'Cell Molecular Biology Laboratory of Basic Medical College, Hubei University of Chinese Medicine, Wuhan, 430065, China.', 'Cell Molecular Biology Laboratory of Basic Medical College, Hubei University of Chinese Medicine, Wuhan, 430065, China.', 'Cell Molecular Biology Laboratory of Basic Medical College, Hubei University of Chinese Medicine, Wuhan, 430065, China.', 'Cell Molecular Biology Laboratory of Basic Medical College, Hubei University of Chinese Medicine, Wuhan, 430065, China.', 'Cell Molecular Biology Laboratory of Basic Medical College, Hubei University of Chinese Medicine, Wuhan, 430065, China.', 'Hubei Research Institute of Geriatrics, Collaborative Innovation Center of Hubei Province, Hubei University of Chinese Medicine, Wuhan, 430065, China. pwang54@aliyun.com.', 'Cell Molecular Biology Laboratory of Basic Medical College, Hubei University of Chinese Medicine, Wuhan, 430065, China. linli@hbtcm.edu.cn.']</t>
  </si>
  <si>
    <t>['Department of Neuroscience, University of California San Diego, 9500 Gilman Dr., MTF 344 MC0624, La Jolla, CA, 92093-0624, USA.', 'Department of Neuroscience, University of California San Diego, 9500 Gilman Dr., MTF 344 MC0624, La Jolla, CA, 92093-0624, USA.', 'Department of Neuroscience, University of California San Diego, 9500 Gilman Dr., MTF 344 MC0624, La Jolla, CA, 92093-0624, USA. pdesplat@ucsd.edu.', 'Department of Pathology, University of California San Diego, 9500 Gilman Dr., MTF 344 MC0624, La Jolla, CA, 92093-0624, USA. pdesplat@ucsd.edu.']</t>
  </si>
  <si>
    <t>['Department of Medical Genetics, Shahid Beheshti University of Medical Sciences, Tehran, Iran.', 'Department of Medical Genetics, Shahid Beheshti University of Medical Sciences, Tehran, Iran. Electronic address: mohammad_823@yahoo.com.', 'Clinical Research Development Center (CRDU), Qom University of Medical Sciences, Qom, Iran.', 'Department of Medical Genetics, Shahid Beheshti University of Medical Sciences, Tehran, Iran.', 'Urogenital Stem Cell Research Center, Shahid Beheshti University of Medical Sciences, Tehran, Iran. Electronic address: mohammad.taheri@sbmu.ac.ir.']</t>
  </si>
  <si>
    <t>['Pharmacology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'Institut de Biomedicina de la Universitat de Barcelona (IBUB), Spain; Centro de Investigacion Biomedica en Red de Diabetes y Enfermedades Metabolicas Asociadas (CIBERDEM), Instituto de Salud Carlos III, Barcelona, Spain; Department of Biochemistry and Molecular Biology, Faculty of Biology, University of Barcelona, Barcelona, Spain.', 'Division of Molecular and Clinical Medicine, School of Medicine, Ninewells Hospital &amp; Medical School, University of Dundee, Dundee, UK.', 'Division of Molecular and Clinical Medicine, School of Medicine, Ninewells Hospital &amp; Medical School, University of Dundee, Dundee, UK.', 'Division of Molecular and Clinical Medicine, School of Medicine, Ninewells Hospital &amp; Medical School, University of Dundee, Dundee, UK.', 'Division of Molecular and Clinical Medicine, School of Medicine, Ninewells Hospital &amp; Medical School, University of Dundee, Dundee, UK.', "Centro de Investigacion Biomedica en Red de Diabetes y Enfermedades Metabolicas Asociadas (CIBERDEM), Instituto de Salud Carlos III, Barcelona, Spain; Hospital Universitari de Tarragona Joan XXIII, Institut d'Investigacio Sanitaria Pere Virgili, Universitat Rovira i Virgili, Tarragona, Spain.", "Centro de Investigacion Biomedica en Red de Diabetes y Enfermedades Metabolicas Asociadas (CIBERDEM), Instituto de Salud Carlos III, Barcelona, Spain; Hospital Universitari de Tarragona Joan XXIII, Institut d'Investigacio Sanitaria Pere Virgili, Universitat Rovira i Virgili, Tarragona, Spain.", "Centro de Investigacion Biomedica en Red de Diabetes y Enfermedades Metabolicas Asociadas (CIBERDEM), Instituto de Salud Carlos III, Barcelona, Spain; Hospital Universitari de Tarragona Joan XXIII, Institut d'Investigacio Sanitaria Pere Virgili, Universitat Rovira i Virgili, Tarragona, Spain.", 'Institut de Biomedicina de la Universitat de Barcelona (IBUB), Spain; Department of Biochemistry and Physiology, Faculty of Pharmacy and Food Sciences, University of Barcelona, Spain; Centro de Investigacion Biomedica en Red de Fisiopatologia de la Obesidad y la Nutricion (CIBEROBN), Instituto de Salud Carlos III, Barcelona, Spain.', 'Institut de Biomedicina de la Universitat de Barcelona (IBUB), Spain; Department of Biochemistry and Physiology, Faculty of Pharmacy and Food Sciences, University of Barcelona, Spain; Centro de Investigacion Biomedica en Red de Fisiopatologia de la Obesidad y la Nutricion (CIBEROBN), Instituto de Salud Carlos III, Barcelona, Spain.', 'Institut de Biomedicina de la Universitat de Barcelona (IBUB), Spain; Department of Biochemistry and Physiology, Faculty of Pharmacy and Food Sciences, University of Barcelona, Spain; Centro de Investigacion Biomedica en Red de Fisiopatologia de la Obesidad y la Nutricion (CIBEROBN), Instituto de Salud Carlos III, Barcelona, Spain.', 'Pharmacology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'Pharmacology Unit, Department of Pharmacology, Toxicology and Therapeutic Chemistry, Faculty of Pharmacy and Food Sciences, University of Barcelona, Spain; Institut de Biomedicina de la Universitat de Barcelona (IBUB), Spain; Centro de Investigacion Biomedica en Red de Diabetes y Enfermedades Metabolicas Asociadas (CIBERDEM), Instituto de Salud Carlos III, Barcelona, Spain; Institut de Recerca Sant Joan de Deu (IR-SJD), Esplugues de Llobregat, Barcelona, Spain. Electronic address: mvazquezcarrera@ub.edu.']</t>
  </si>
  <si>
    <t>["Department of Pathology at the Affiliated Hospital of Guizhou Medical University, Guiyang, 550004, Guizhou, People's Republic of China.", "Key Laboratory of Endemic and Ethnic Diseases of the Ministry of Education of P. R. China (Guizhou Medical University), Guiyang, 550004, Guizhou, People's Republic of China.", "Department of Pathology at the Affiliated Hospital of Guizhou Medical University, Guiyang, 550004, Guizhou, People's Republic of China.", "Key Laboratory of Endemic and Ethnic Diseases of the Ministry of Education of P. R. China (Guizhou Medical University), Guiyang, 550004, Guizhou, People's Republic of China.", "Key Laboratory of Endemic and Ethnic Diseases of the Ministry of Education of P. R. China (Guizhou Medical University), Guiyang, 550004, Guizhou, People's Republic of China.", "Key Laboratory of Medical Molecular Biology, Guiyang, 550004, Guizhou, People's Republic of China.", "Department of Pathology at the Affiliated Hospital of Guizhou Medical University, Guiyang, 550004, Guizhou, People's Republic of China.", "Key Laboratory of Endemic and Ethnic Diseases of the Ministry of Education of P. R. China (Guizhou Medical University), Guiyang, 550004, Guizhou, People's Republic of China.", "Key Laboratory of Endemic and Ethnic Diseases of the Ministry of Education of P. R. China (Guizhou Medical University), Guiyang, 550004, Guizhou, People's Republic of China.", "Key Laboratory of Medical Molecular Biology, Guiyang, 550004, Guizhou, People's Republic of China.", "Key Laboratory of Endemic and Ethnic Diseases of the Ministry of Education of P. R. China (Guizhou Medical University), Guiyang, 550004, Guizhou, People's Republic of China.", "Key Laboratory of Medical Molecular Biology, Guiyang, 550004, Guizhou, People's Republic of China.", "Key Laboratory of Endemic and Ethnic Diseases of the Ministry of Education of P. R. China (Guizhou Medical University), Guiyang, 550004, Guizhou, People's Republic of China.", "Key Laboratory of Medical Molecular Biology, Guiyang, 550004, Guizhou, People's Republic of China.", "Department of Pathology at the Affiliated Hospital of Guizhou Medical University, Guiyang, 550004, Guizhou, People's Republic of China.", "Key Laboratory of Endemic and Ethnic Diseases of the Ministry of Education of P. R. China (Guizhou Medical University), Guiyang, 550004, Guizhou, People's Republic of China.", "Key Laboratory of Endemic and Ethnic Diseases of the Ministry of Education of P. R. China (Guizhou Medical University), Guiyang, 550004, Guizhou, People's Republic of China.", "Key Laboratory of Medical Molecular Biology, Guiyang, 550004, Guizhou, People's Republic of China.", "Department of Pathology at the Affiliated Hospital of Guizhou Medical University, Guiyang, 550004, Guizhou, People's Republic of China. 1457658298@qq.com.", "Key Laboratory of Endemic and Ethnic Diseases of the Ministry of Education of P. R. China (Guizhou Medical University), Guiyang, 550004, Guizhou, People's Republic of China. 1457658298@qq.com.", "Key Laboratory of Medical Molecular Biology, Guiyang, 550004, Guizhou, People's Republic of China. 1457658298@qq.com."]</t>
  </si>
  <si>
    <t>['Department of Biotechnology, Shree A. N. Patel PG Institute of Science and Research, Sardar Patel University, Anand 388001, Gujarat, India.', 'Post-Graduate Department of Biosciences, UGC-Centre of Advanced Study, Satellite Campus, Vadtal Road, Sardar Patel University, Bakrol, 388315 Anand, Gujarat, India.', 'Post-Graduate Department of Biosciences, UGC-Centre of Advanced Study, Satellite Campus, Vadtal Road, Sardar Patel University, Bakrol, 388315 Anand, Gujarat, India.', 'Symbiosis School of Biological Science, Symbiosis International (Deemed University), Lavale, 412115 Pune, Maharashtra, India.', 'Zydus Research Centre, Sarkhej-Bavla N.H. No. 8A, Moraiya, Sanand, Ahmedabad 382210, India.', 'Post-Graduate Department of Biosciences, UGC-Centre of Advanced Study, Satellite Campus, Vadtal Road, Sardar Patel University, Bakrol, 388315 Anand, Gujarat, India.', 'Department of Biotechnology, Shree A. N. Patel PG Institute of Science and Research, Sardar Patel University, Anand 388001, Gujarat, India. Electronic address: nirajbiotech@gmail.com.']</t>
  </si>
  <si>
    <t>['a Department of Neurology , Zhengzhou Central Hospital Affiliated to Zhengzhou University , Zhengzhou , P.R.China.', 'b Department of Geriatric Medicine , Zhengzhou Central Hospital Affiliated to Zhengzhou University , Zhengzhou , P.R.China.', 'a Department of Neurology , Zhengzhou Central Hospital Affiliated to Zhengzhou University , Zhengzhou , P.R.China.', 'a Department of Neurology , Zhengzhou Central Hospital Affiliated to Zhengzhou University , Zhengzhou , P.R.China.', 'a Department of Neurology , Zhengzhou Central Hospital Affiliated to Zhengzhou University , Zhengzhou , P.R.China.', 'a Department of Neurology , Zhengzhou Central Hospital Affiliated to Zhengzhou University , Zhengzhou , P.R.China.']</t>
  </si>
  <si>
    <t>['Research Center of Developmental Biology, Second Military Medical University, Shanghai, 200433, China.', 'Research Center of Developmental Biology, Second Military Medical University, Shanghai, 200433, China.', 'Department of Thyoid and Breast, Changhai Hospital,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'Research Center of Developmental Biology, Second Military Medical University, Shanghai, 200433, China. Electronic address: Jeffrey99@qq.com.', 'Ruijin Hospital Shanghai Jiaotong University School of Medicine, Shanghai, 200433, China. Electronic address: 18917762576@163.com.', 'Research Center of Developmental Biology, Second Military Medical University, Shanghai, 200433, China; Shanghai Key Laboratory of Cell Engineering. Electronic address: wangyuesmmu@163.com.', 'Research Center of Developmental Biology, Second Military Medical University, Shanghai, 200433, China.']</t>
  </si>
  <si>
    <t>['Laboratory of Neurobiology, Institute of Neurosciences, IdISSC, Hospital Clinico San Carlos, Universidad Complutense de Madrid, Madrid, Spain.', 'Department of Neurology, Institute of Neurosciences, IdISSC, Hospital Clinico San Carlos, Universidad Complutense de Madrid, Madrid, Spain.', 'Department of Neurology, Institute of Neurosciences, IdISSC, Hospital Clinico San Carlos, Universidad Complutense de Madrid, Madrid, Spain.', 'Laboratory of Neurobiology, Institute of Neurosciences, IdISSC, Hospital Clinico San Carlos, Universidad Complutense de Madrid, Madrid, Spain.', 'Department of Neurology, Institute of Neurosciences, IdISSC, Hospital Clinico San Carlos, Universidad Complutense de Madrid, Madrid, Spain.', 'Department of Neurology, Institute of Neurosciences, IdISSC, Hospital Clinico San Carlos, Universidad Complutense de Madrid, Madrid, Spain.', 'Department of Neurology, Institute of Neurosciences, IdISSC, Hospital Clinico San Carlos, Universidad Complutense de Madrid, Madrid, Spain.', 'Laboratory of Neurobiology, Institute of Neurosciences, IdISSC, Hospital Clinico San Carlos, Universidad Complutense de Madrid, Madrid, Spain.', 'Department of Neurology, Institute of Neurosciences, IdISSC, Hospital Clinico San Carlos, Universidad Complutense de Madrid, Madrid, Spain.']</t>
  </si>
  <si>
    <t>['Department of Health Sciences, Brock University, St. Catharines, Ontario, Canada.', 'Department of Health Sciences, Brock University, St. Catharines, Ontario, Canada.', 'Department of Health Sciences, Brock University, St. Catharines, Ontario, Canada.']</t>
  </si>
  <si>
    <t>['Institute of Medical Sciences, Guangdong Pharmaceutical University, Guangdong, 510006, China.', 'Institute of Medical Sciences, Guangdong Pharmaceutical University, Guangdong, 510006, China.', 'Institute of Medical Sciences, Guangdong Pharmaceutical University, Guangdong, 510006, China.', 'Institute of Medical Sciences, Guangdong Pharmaceutical University, Guangdong, 510006, China.', 'Institute of Medical Sciences, Guangdong Pharmaceutical University, Guangdong, 510006, China. Electronic address: yanghong2329@163.com.']</t>
  </si>
  <si>
    <t>['Department of Anatomy and Neuroscience, The University of Melbourne, Parkville, Victoria, Australia.', 'Drug Discovery Biology, Monash Institute of Pharmaceutical Sciences, Monash University, Parkville, Victoria, Australia.', 'Department of Biochemistry and Molecular Biology, Bio21 Molecular Science and Biotechnology Institute, The University of Melbourne, Parkville, Victoria, Australia.', 'Department of Maxillofacial Surgery, College of Dentistry, New York University, New York, NY, USA.', 'Department of Pharmacology and Therapeutics, The University of Melbourne Parkville, Victoria, Australia.', 'Department of Pharmacology and Therapeutics, The University of Melbourne Parkville, Victoria, Australia.', 'Department of Neurosurgery, Royal Melbourne Hospital, Parkville, Victoria, Australia.', 'Department of Anaesthesia and Perioperative Medicine, Alfred Hospital, Melbourne, Victoria, Australia.', 'Department of Surgery, College of Physicians and Surgeons, Columbia University, New York, NY, USA.', 'Department of Surgery, College of Physicians and Surgeons, Columbia University, New York, NY, USA.', 'Department of Anatomy and Neuroscience, The University of Melbourne, Parkville, Victoria, Australia.']</t>
  </si>
  <si>
    <t>['Center for Dementia Research, Nathan Kline Institute for Psychiatric Research, Orangeburg, New York, 10962.', 'Departments of Psychiatry.', 'Center for Dementia Research, Nathan Kline Institute for Psychiatric Research, Orangeburg, New York, 10962.', 'Center for Dementia Research, Nathan Kline Institute for Psychiatric Research, Orangeburg, New York, 10962.', 'Departments of Psychiatry.', 'Center for Dementia Research, Nathan Kline Institute for Psychiatric Research, Orangeburg, New York, 10962.', 'Center for Dementia Research, Nathan Kline Institute for Psychiatric Research, Orangeburg, New York, 10962.', 'Department of Biology, University of Rome Tor Vergata, Rome, Italy, and.', 'Center for Dementia Research, Nathan Kline Institute for Psychiatric Research, Orangeburg, New York, 10962.', 'Center for Dementia Research, Nathan Kline Institute for Psychiatric Research, Orangeburg, New York, 10962.', 'Center for Dementia Research, Nathan Kline Institute for Psychiatric Research, Orangeburg, New York, 10962.', 'Departments of Psychiatry.', 'Department of Developmental and Molecular Biology, Albert Einstein College of Medicine, Bronx, New York, 10461.', 'Department of Developmental and Molecular Biology, Albert Einstein College of Medicine, Bronx, New York, 10461.', 'Department of Developmental and Molecular Biology, Albert Einstein College of Medicine, Bronx, New York, 10461.', 'Center for Dementia Research, Nathan Kline Institute for Psychiatric Research, Orangeburg, New York, 10962, ralph.nixon@nki.rfmh.org.', 'Departments of Psychiatry.', 'Cell Biology.', 'NYU Neuroscience Institute, New York University School of Medicine, New York, New York 10016.']</t>
  </si>
  <si>
    <t>['School of Chemistry , University of Leeds , Leeds , LS2 9JT , UK . Email: a.s.nelson@leeds.ac.uk.', 'Astbury Centre for Structural Molecular Biology , University of Leeds , Leeds , LS2 9JT , UK.', 'School of Chemistry , University of Leeds , Leeds , LS2 9JT , UK . Email: a.s.nelson@leeds.ac.uk.', 'Astbury Centre for Structural Molecular Biology , University of Leeds , Leeds , LS2 9JT , UK.', 'School of Chemistry , University of Leeds , Leeds , LS2 9JT , UK . Email: a.s.nelson@leeds.ac.uk.', 'Astbury Centre for Structural Molecular Biology , University of Leeds , Leeds , LS2 9JT , UK.']</t>
  </si>
  <si>
    <t>['Department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Stomatology, Zhongshan Hospital,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'Department of Integrative Medicine, Zhongshan Hospital, Fudan University, Shanghai 200032, China; Laboratory of Neurology, Institute of Integrative Medicine, Fudan University, Shanghai 200032, China. Electronic address: zhang.jingsi@zs-hospital.sh.cn.', 'Department of Integrative Medicine, Zhongshan Hospital, Fudan University, Shanghai 200032, China; Laboratory of Neurology, Institute of Integrative Medicine, Fudan University, Shanghai 200032, China. Electronic address: cai.dingfang@zs-hospital.sh.cn.']</t>
  </si>
  <si>
    <t>['Department of Bioengineering, Faculty of Engineering, Integral University, Lucknow, India.', 'King Fahd Medical Research Center, King Abdulaziz University, Jeddah 21589, Saudi Arabia.', 'Enzymoics, 7 Peterlee Place, Hebersham, NSW 2770, Australia.', 'Novel Global Community Educational Foundation, Australia.']</t>
  </si>
  <si>
    <t>['a Department of Chemistry, Faculty of Basic and Applied Sciences , Sri Guru Granth Sahib World University , Fatehgarh Sahib , Punjab , India.', 'a Department of Chemistry, Faculty of Basic and Applied Sciences , Sri Guru Granth Sahib World University , Fatehgarh Sahib , Punjab , India.', 'b School of Chemistry &amp; Biochemistry , Thapar Institute of Engineering &amp; Technology , Patiala , Punjab , India.']</t>
  </si>
  <si>
    <t>['Department of Food Science and Nutrition, College of Health Sciences, Dong-A University, 37, Nakdong-daero 550 beon-gil, Saha-gu, Busan 49315, Korea. kjyoun@dau.ac.kr.', 'Department of Food Science and Nutrition, College of Health Sciences, Dong-A University, 37, Nakdong-daero 550 beon-gil, Saha-gu, Busan 49315, Korea. mjun@dau.ac.kr.', 'Center for Silver-Targeted Biomaterials, Brain Busan 21 Plus Program, Graduate School, Dong-A University, Nakdong-daero 550 beon-gil, Saha-gu, Busan 49315, Korea. mjun@dau.ac.kr.', 'Institute of Convergence Bio-Health, Dong-A University, Busan 49315, Korea. mjun@dau.ac.kr.']</t>
  </si>
  <si>
    <t>['Department of Microbiology, University of Calcutta, 35 Ballygunge Circular Road, Kolkata, 700 019, India.', 'School of Chemical Sciences, Indian Association for the Cultivation of Science, Jadavpur, Kolkata, 700032, India.', 'Department of Microbiology, University of Calcutta, 35 Ballygunge Circular Road, Kolkata, 700 019, India. soumalee@gmail.com.']</t>
  </si>
  <si>
    <t>['Department of Biomedical Engineering (BK21 plus), Dongguk University, Seoul, Republic of Korea.', 'Department of Bioengineering, College of Engineering, Hanyang University, Seoul, Republic of Korea.', 'College of Pharmacy, Seoul National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Biomedical Engineering (BK21 plus), Dongguk University, Seoul, Republic of Korea.', 'Department of Nanobiomedical Science, Dankook University, Cheonan, Republic of Korea.', 'Department of Bioengineering, College of Engineering, Hanyang University, Seoul, Republic of Korea.', 'Department of Biomedical Sciences, School of Veterinary Medicine and Institute for Regenerative Medicine, University of Pennsylvania, Philadelphia, PA, USA.', 'College of Pharmacy, Seoul National University, Seoul, Republic of Korea.', 'Department of Biomedical Engineering (BK21 plus), Dongguk University, Seoul, Republic of Korea. jpkim153@dongguk.edu.', 'Laboratory of Stem Cells &amp; Cell Reprogramming, Department of Chemistry, Dongguk University, Seoul, Republic of Korea. jpkim153@dongguk.edu.']</t>
  </si>
  <si>
    <t>['Institute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'Department of Neurology of the Sixth Affiliated Hospital, Guangzhou Medical University, Guangzhou, 511518,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'Institute of Neuroscience and Department of Neurology of the Second Affiliated Hospital of Guangzhou Medical University, Key Laboratory of Neurogenetics and Channelopathies of Guangdong Province and the Ministry of Education of China, Guangzhou, 510260, China. xag2005@163.com.']</t>
  </si>
  <si>
    <t>['Shandong University, Jinan.', 'School of Physical Education and Health Care, East China Normal University, Shanghai.', 'School of Physical Education and Health Care, East China Normal University, Shanghai.', 'School of Physical Education, Yangzhou University, Yangzhou, China.', 'Shandong University, Jinan.']</t>
  </si>
  <si>
    <t>['Department of Pharmacology and Therapeutics, McGill University, Montreal, QC, Canada.', 'Department of Neurology and Neurosurgery, McGill University, Montreal, QC, Canada.', 'Department of Anatomy and Cell Biology, McGill University, Montreal, QC, Canada.', 'Department of Pharmacology and Therapeutics, McGill University, Montreal, QC, Canada.', 'Department of Pharmacology and Therapeutics, McGill University, Montreal, QC, Canada.']</t>
  </si>
  <si>
    <t>['Nature Reviews Neurology, . nrneuro@nature.com.']</t>
  </si>
  <si>
    <t>['College of Sang-Huh Life Sciences, Konkuk University, Seoul, Korea.', 'College of Sang-Huh Life Sciences, Konkuk University, Seoul, Korea.', 'College of Sang-Huh Life Sciences, Konkuk University, Seoul, Korea.', 'College of Sang-Huh Life Sciences, Konkuk University, Seoul, Korea.', 'Department of Stem Cell &amp; Regenerative Biotechnology, Konkuk University, Seoul, Korea.', 'Department of Nursing, Semyung University, Jechon, Korea.', 'Department of Biotechnology, CHA University, Seongnam, Korea.', 'Department of Stem Cell &amp; Regenerative Biotechnology, Konkuk University, Seoul, Korea.', 'College of Sang-Huh Life Sciences, Konkuk University, Seoul, Korea.', 'College of Sang-Huh Life Sciences, Konkuk University, Seoul, Korea.']</t>
  </si>
  <si>
    <t>['Department of Ophthalmology, Corneal Dystrophy Research Institute, Yonsei University College of Medicine, Seoul, South Korea.', 'Department of Ophthalmology, Corneal Dystrophy Research Institute, Yonsei University College of Medicine, Seoul, South Korea.', 'Department of Ophthalmology, Corneal Dystrophy Research Institute, Yonsei University College of Medicine, Seoul, South Korea.', 'Department of Ophthalmology, Corneal Dystrophy Research Institute, Yonsei University College of Medicine, Seoul, South Korea.', 'Department of Ophthalmology, Corneal Dystrophy Research Institute, Yonsei University College of Medicine, Seoul, South Korea; Institute of Vision Research, Yonsei University College of Medicine, Seoul, South Korea.', 'Department of Ophthalmology, Corneal Dystrophy Research Institute, Yonsei University College of Medicine, Seoul, South Korea; Institute of Vision Research, Yonsei University College of Medicine, Seoul, South Korea. Electronic address: eungkkim@yuhs.ac.']</t>
  </si>
  <si>
    <t>['Key Laboratory of Adolescent Health Assessment and Exercise Intervention of Ministry of Education, East China Normal University, Shanghai, 200241, China; School of Physical Education &amp; Health Care, East China Normal University, Shanghai, 200241, China.', 'Key Laboratory of Adolescent Health Assessment and Exercise Intervention of Ministry of Education, East China Normal University, Shanghai, 200241, China; School of Physical Education &amp; Health Care, East China Normal University, Shanghai, 200241, China.', 'Key Laboratory of Adolescent Health Assessment and Exercise Intervention of Ministry of Education, East China Normal University, Shanghai, 200241, China; School of Physical Education &amp; Health Care, East China Normal University, Shanghai, 200241, China.', 'Key Laboratory of Adolescent Health Assessment and Exercise Intervention of Ministry of Education, East China Normal University, Shanghai, 200241, China; School of Physical Education &amp; Health Care, East China Normal University, Shanghai, 200241, China.', 'School of Physical Education, Xizang Minzu University, Xianyang, 712000, China.', 'Key Laboratory of Adolescent Health Assessment and Exercise Intervention of Ministry of Education, East China Normal University, Shanghai, 200241, China; School of Physical Education &amp; Health Care, East China Normal University, Shanghai, 200241, China. Electronic address: bxu@tyxx.ecnu.edu.cn.']</t>
  </si>
  <si>
    <t>['Departments of Neurobiology, Neurology, and Pathology, The University of Chicago, Chicago, IL, 60637, USA.', 'Departments of Neurobiology, Neurology, and Pathology, The University of Chicago, Chicago, IL, 60637, USA.']</t>
  </si>
  <si>
    <t>['Centre de recherche du CHU de Quebec-Universite Laval, CHUL, Axe Neurosciences, Quebec, Canada.', 'Faculte de medecine, Departement de psychiatrie et de neurosciences, Universite Laval, Quebec, Canada.', 'Department of Genetics and CNR-MAJ, Normandie Univ, UNIROUEN, Rouen University Hospital, Normandy Center for Genomic and Personalized Medicine, Rouen, France.', 'Department of Genetics and CNR-MAJ, Normandie Univ, UNIROUEN, Rouen University Hospital, Normandy Center for Genomic and Personalized Medicine, Rouen, France.', 'Department of Pathology, Normandie Univ, UNIROUEN, Rouen University Hospital, Rouen, France.', 'Department of Pathology, Normandie Univ, UNIROUEN, Rouen University Hospital, Rouen, France.', 'Department of Genetics and CNR-MAJ, Normandie Univ, UNIROUEN, Rouen University Hospital, Normandy Center for Genomic and Personalized Medicine, Rouen, France.', 'Department of Neurology and CNR-MAJ, Normandie Univ, UNIROUEN, Rouen University Hospital, Normandy Center for Genomic and Personalized Medicine, Rouen, France.', 'Normandie Univ, UNICAEN, EPHE, INSERM, U1077, CHU de Caen, Neuropsychologie et Imagerie de la Memoire Humaine, Caen, France.', 'Department of Genetics and CNR-MAJ, Normandie Univ, UNIROUEN, Rouen University Hospital, Normandy Center for Genomic and Personalized Medicine, Rouen, France.', 'Department of Genetics and CNR-MAJ, Normandie Univ, UNIROUEN, Rouen University Hospital, Normandy Center for Genomic and Personalized Medicine, Rouen, France.', 'Centre National de recherche en Genomique Humaine, Institut de Genomique, CEA, Evry, France.', 'Centre National de recherche en Genomique Humaine, Institut de Genomique, CEA, Evry, France.', 'McGill University and Genome Quebec Innovation Centre, Montreal, Canada.', 'Department of Genetics and CNR-MAJ, Normandie Univ, UNIROUEN, Rouen University Hospital, Normandy Center for Genomic and Personalized Medicine, Rouen, France.', 'Department of Genetics and CNR-MAJ, Normandie Univ, UNIROUEN, Rouen University Hospital, Normandy Center for Genomic and Personalized Medicine, Rouen, France.', 'Centre de recherche du CHU de Quebec-Universite Laval, CHUL, Axe Neurosciences, Quebec, Canada.', 'Faculte de medecine, Departement de psychiatrie et de neurosciences, Universite Laval, Quebec, Canada.', 'Department of Genetics and CNR-MAJ, Normandie Univ, UNIROUEN, Rouen University Hospital, Normandy Center for Genomic and Personalized Medicine, Rouen, France.']</t>
  </si>
  <si>
    <t>['Comparative medical Research Institute, Experimental Animal Research Center, Zhejiang Chinese Medical University, Hangzhou 310053, China. pym@zcmu.edu.cn.', 'College of Animal Sciences, Zhejiang University, Yuhangtang Road 866, Hangzhou 310058, China. pym@zcmu.edu.cn.', 'Comparative medical Research Institute, Experimental Animal Research Center, Zhejiang Chinese Medical University, Hangzhou 310053, China. xujianqing1@zcmu.edu.cn.', 'The third clinical medical college, Zhejiang Chinese Medical University, Hangzhou 310053, China. jp830717@163.com.', 'Comparative medical Research Institute, Experimental Animal Research Center, Zhejiang Chinese Medical University, Hangzhou 310053, China. qqy1029@126.com.', 'Comparative medical Research Institute, Experimental Animal Research Center, Zhejiang Chinese Medical University, Hangzhou 310053, China. 20151051@zcmu.edu.cn.', 'College of Animal Sciences, Zhejiang University, Yuhangtang Road 866, Hangzhou 310058, China. ymm0233@163.com.', 'Comparative medical Research Institute, Experimental Animal Research Center, Zhejiang Chinese Medical University, Hangzhou 310053, China. cmli991@zcmu.edu.cn.', 'College of Animal Sciences, Zhejiang University, Yuhangtang Road 866, Hangzhou 310058, China. flhu@zju.edu.cn.']</t>
  </si>
  <si>
    <t>['Inovation Center for Neurological Disorders, Department of Neurology, Xuan Wu Hospital, Capital Medical University, Beijing 100053, PR China; Beijing Key Laboratory of Geriatric Cognitive Disorders, Beijing 100053, PR China.', 'Inovation Center for Neurological Disorders, Department of Neurology, Xuan Wu Hospital, Capital Medical University, Beijing 100053, PR China.', 'Inovation Center for Neurological Disorders, Department of Neurology, Xuan Wu Hospital, Capital Medical University, Beijing 100053, PR China; Beijing Key Laboratory of Geriatric Cognitive Disorders, Beijing 100053, PR China; Clinical Center for Neurodegenerative Disease and Memory Impairment, Capital Medical University, Beijing 100053, PR China.', 'Inovation Center for Neurological Disorders, Department of Neurology, Xuan Wu Hospital, Capital Medical University, Beijing 100053, PR China; Beijing Key Laboratory of Geriatric Cognitive Disorders, Beijing 100053, PR China; Clinical Center for Neurodegenerative Disease and Memory Impairment, Capital Medical University, Beijing 100053, PR China.', 'Inovation Center for Neurological Disorders, Department of Neurology, Xuan Wu Hospital, Capital Medical University, Beijing 100053, PR China.', "Inovation Center for Neurological Disorders, Department of Neurology, Xuan Wu Hospital, Capital Medical University, Beijing 100053, PR China; Beijing Key Laboratory of Geriatric Cognitive Disorders, Beijing 100053, PR China; Clinical Center for Neurodegenerative Disease and Memory Impairment, Capital Medical University, Beijing 100053, PR China; Key Laboratory of Neurodegenerative Diseases, Ministry of Education, Beijing 100053, PR China; National Clinical Research Center for Geriatric Disorders, Beijing 100053, PR China; Center of Alzheimer's Disease, Beijing Institute for Brain Disorders, Beijing 100053, PR China. Electronic address: jiajp@vip.126.com."]</t>
  </si>
  <si>
    <t>['Department of Medicinal Chemistry, Faculty of Pharmacy, and Drug Design &amp; Development Research Center, The Institute of Pharmaceutical Sciences (TIPS), Tehran University of Medical Sciences, Tehran, Iran.', 'Department of Medicinal Chemistry, Faculty of Pharmacy, and Drug Design &amp; Development Research Center, The Institute of Pharmaceutical Sciences (TIPS), Tehran University of Medical Sciences, Tehran, Iran.', 'Pharmaceutical Science Research Center and Faculty of Pharmacy, Shahid Sadoughi University of Medical Sciences, Yazd, 8915173143, Iran.', 'Pharmaceutical Science Research Center and Faculty of Pharmacy, Shahid Sadoughi University of Medical Sciences, Yazd, 8915173143, Iran.', 'Endocrinology and Metabolism Research Center, Endocrinology and Metabolism Clinical Sciences Institute, Tehran University of Medical Sciences, Tehran, Iran.', 'Department of Medicinal Chemistry, Faculty of Pharmacy, and Drug Design &amp; Development Research Center, The Institute of Pharmaceutical Sciences (TIPS), Tehran University of Medical Sciences, Tehran, Iran.', 'Persian Medicine and Pharmacy Research Center, Tehran University of Medical Sciences, Tehran, Iran.', 'Department of Physiology, School of Medicine, Babol University of Medical Sciences, Babol, Iran.', 'Medicinal and Natural Products Chemistry Research Center, Shiraz University of Medical Sciences, Shiraz, Iran.', 'Department of Pharmacology and Toxicology, Faculty of Pharmacy, Tehran University of Medical Sciences, Tehran, Iran.', 'Department of Medicinal Chemistry, Faculty of Pharmacy, and Drug Design &amp; Development Research Center, The Institute of Pharmaceutical Sciences (TIPS), Tehran University of Medical Sciences, Tehran, Iran. moamini@tums.ac.ir.']</t>
  </si>
  <si>
    <t>['Department of Biomedical Sciences, School of Medicine &amp; Health Sciences, University of North Dakota, Grand Forks, ND, USA.', 'U.S. Department of Agriculture, Agricultural Research Service, Grand Forks Human Nutrition Research Center, Grand Forks, ND, USA.', 'Department of Biomedical Sciences, School of Medicine &amp; Health Sciences, University of North Dakota, Grand Forks, ND, USA.', 'Department of Biomedical Sciences, School of Medicine &amp; Health Sciences, University of North Dakota, Grand Forks, ND, USA.', 'Department of Biomedical Sciences, School of Medicine &amp; Health Sciences, University of North Dakota, Grand Forks, ND, USA.']</t>
  </si>
  <si>
    <t>['Department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 'Department of Medicinal Chemistry, School of Pharmaceutical Sciences, Peking University Health Science Center, Beijing, China.']</t>
  </si>
  <si>
    <t>['Janssen Research &amp; Development, Janssen Pharmaceutica N. V, Turnhoutseweg 30, B-2340 Beerse, Belgium. Electronic address: mhsiao3@its.jnj.com.', 'Janssen Research &amp; Development, Janssen Pharmaceutica N. V, Turnhoutseweg 30, B-2340 Beerse, Belgium.', 'Janssen Research &amp; Development, Janssen Pharmaceutica N. V, Turnhoutseweg 30, B-2340 Beerse, Belgium.']</t>
  </si>
  <si>
    <t>['Department of Medicinal Chemistry, Faculty of Pharmacy, Tehran University of Medical Sciences, Tehran, Iran.', 'Department of Medicinal Chemistry, Faculty of Pharmacy, Shahid Sadoughi University of Medical Sciences, Yazd, Iran.', 'Endocrinology and Metabolism Research Center, Endocrinology and Metabolism Research Institute, Tehran University of Medical Sciences, Tehran, Iran.', 'Department of Medicinal Chemistry, Faculty of Pharmacy, Shahid Sadoughi University of Medical Sciences, Yazd, Iran.', 'Department of Medicinal Chemistry, School of Pharmacy-International Campus, Iran University of Medical Sciences, Tehran, Iran.', 'Medicinal and Natural Products Chemistry Research Center, Shiraz University of Medical Sciences, Shiraz, Iran.', 'Department of Cellular Biotechnology at Cell Science Research Center, Royan Institute for Biotechnology, ACECR, Isfahan, Iran.', 'Endocrinology and Metabolism Research Center, Endocrinology and Metabolism Research Institute, Tehran University of Medical Sciences, Tehran, Iran.', 'Department of Medicinal Chemistry, Faculty of Pharmacy, Tehran University of Medical Sciences, Tehran, Iran; Persian Medicine and Pharmacy Research Center, Tehran University of Medical Sciences, Tehran, Iran.', 'Medicinal Plants Research Center, Faculty of Pharmacy, Tehran University of Medical Sciences, Tehran, Iran; Persian Medicine and Pharmacy Research Center, Tehran University of Medical Sciences, Tehran, Iran. Electronic address: m-saeedi@tums.ac.ir.']</t>
  </si>
  <si>
    <t>['Queensland Brain Institute, Clem Jones Centre for Ageing Dementia Research, The University of Queensland, Brisbane, QLD, 4072, Australia.', 'School of Biomedical Sciences, The University of Queensland, Brisbane, QLD, 4072, Australia.', 'Queensland Brain Institute, Clem Jones Centre for Ageing Dementia Research, The University of Queensland, Brisbane, QLD, 4072, Australia.', 'School of Biomedical Sciences, The University of Queensland, Brisbane, QLD, 4072, Australia.', 'Centre for Neuroscience, College of Medicine and Public Health, Flinders University, Adelaide, SA, 5001, Australia.', 'Centre for Neuroscience, College of Medicine and Public Health, Flinders University, Adelaide, SA, 5001, Australia.', 'Queensland Brain Institute, Clem Jones Centre for Ageing Dementia Research, The University of Queensland, Brisbane, QLD, 4072, Australia.', 'Queensland Brain Institute, Clem Jones Centre for Ageing Dementia Research, The University of Queensland, Brisbane, QLD, 4072, Australia. e.coulson@uq.edu.au.', 'School of Biomedical Sciences, The University of Queensland, Brisbane, QLD, 4072, Australia. e.coulson@uq.edu.au.']</t>
  </si>
  <si>
    <t>['Department of Pharmacology, Shenyang Pharmaceutical University, Shenyang, PR China.', 'Department of Pharmacology, Shenyang Pharmaceutical University, Shenyang, PR China.', 'Department of Pharmacology, Shenyang Pharmaceutical University, Shenyang, PR China.', 'Department of Pharmacology, Shenyang Pharmaceutical University, Shenyang, PR China.', 'Department of Pharmacology, Shenyang Pharmaceutical University, Shenyang, PR China.', 'Department of Pharmacology, Shenyang Pharmaceutical University, Shenyang, PR China.', 'Department of Pharmacology, Shenyang Pharmaceutical University, Shenyang, PR China. Electronic address: wucf@syphu.edu.cn.']</t>
  </si>
  <si>
    <t>['Department of Medicinal Chemistry, Faculty of Pharmacy, Tehran University of Medical Sciences, Tehran, Iran; Department of Medicinal Chemistry, School of Pharmacy, Hamadan University of Medical Sciences, Hamadan, Iran.', 'Endocrinology and Metabolism Research Center, Endocrinology and Metabolism Clinical Sciences Institute, Tehran University of Medical Sciences, Tehran, Iran.', 'Medicinal Plants Research Center, Faculty of Pharmacy, Tehran University of Medical Sciences, Tehran, Iran; Persian Medicine and Pharmacy Research Center, Tehran University of Medical Sciences, Tehran, Iran.', 'Persian Medicine and Pharmacy Research Center, Tehran University of Medical Sciences, Tehran, Iran.', 'Medicinal and Natural Products Chemistry Research Center, Shiraz University of Medical Sciences, Shiraz, Iran.', 'Department of Pharmacology and Toxicology, Faculty of Pharmacy, Tehran University of Medical Sciences, Tehran, Iran.', 'Department of Pharmacognosy, Faculty of Pharmacy, Tehran University of Medical Sciences, Tehran, Iran.', 'Department of Medicinal Chemistry, Faculty of Pharmacy, Tehran University of Medical Sciences, Tehran, Iran; Persian Medicine and Pharmacy Research Center, Tehran University of Medical Sciences, Tehran, Iran. Electronic address: akbarzad@tums.ac.ir.']</t>
  </si>
  <si>
    <t>['Center for Research and Innovation, Faculty of Medical Technology, Mahidol University, Salaya, Nakon Pathom, Thailand.', 'Research Center for Neuroscience, Institute of Molecular Biosciences, Mahidol University, Nakon Pathom, Thailand.', 'Center for Research and Innovation, Faculty of Medical Technology, Mahidol University, Salaya, Nakon Pathom, Thailand.', 'Center for Research and Innovation, Faculty of Medical Technology, Mahidol University, Salaya, Nakon Pathom, Thailand.', 'Stroke and Neurodegenerative Diseases Research Unit, Faculty of Medicine, Thammasat University, Pathum Thani, Thailand.', 'Research Center for Neuroscience, Institute of Molecular Biosciences, Mahidol University, Nakon Pathom, Thailand.', 'Chulabhorn Graduate Institute, Chulabhorn Royal Academy, Bangkok, Thailand.']</t>
  </si>
  <si>
    <t>['Meta-Inflammation Research Institute of Basic Research, School of Biological Sciences, University of Ulsan, Ulsan, South Korea.', 'Meta-Inflammation Research Institute of Basic Research, School of Biological Sciences, University of Ulsan, Ulsan, South Korea.', 'Meta-Inflammation Research Institute of Basic Research, School of Biological Sciences, University of Ulsan, Ulsan, South Korea.', 'College of Pharmacy, Research Institute of Pharmaceutical Sciences, Kyungpook National University, Daegu, South Korea.', 'National Creative Research Laboratory for Ca2+ Signaling Network, Medical School, Chonbuk National University, Jeonju, South Korea.', 'Meta-Inflammation Research Institute of Basic Research, School of Biological Sciences, University of Ulsan, Ulsan, South Korea.']</t>
  </si>
  <si>
    <t>['Department of Neurology, PLA 960 Hospital, Zibo, Shandong 255300, China.', 'Department of Neurology, PLA 960 Hospital, Zibo, Shandong 255300, China.', 'Department of Neurology, Central Hospital of Zibo, Zibo, Shandong 255000, China.', 'Department of Neurology, The Second Affiliated Hospital of Zhengzhou University, Zhengzhou, Henan 450014, China.', 'Department of Neurology, The Second Affiliated Hospital of Zhengzhou University, Zhengzhou, Henan 450014, China.', 'Department of Neurology, The Second Affiliated Hospital of Zhengzhou University, Zhengzhou, Henan 450014, China.', 'Department of Neurology, The Second Affiliated Hospital of Zhengzhou University, Zhengzhou, Henan 450014, China.', 'Department of Neurology, PLA 960 Hospital, Zibo, Shandong 255300, China.', 'Department of Neurology, PLA 960 Hospital, Zibo, Shandong 255300, China.', 'Department of Neurology, PLA 960 Hospital, Zibo, Shandong 255300, China.', 'Department of Neurology, PLA 960 Hospital, Zibo, Shandong 255300, China.', 'Department of Oncology, Chinese PLA General Hospital, Beijing 100037, China.', 'Department of Neurology, PLA 960 Hospital, Zibo, Shandong 255300, China.', 'Department of Neurology, The Second Affiliated Hospital of Zhengzhou University, Zhengzhou, Henan 450014, China. Electronic address: zwxj769z@sina.com.']</t>
  </si>
  <si>
    <t>['Medicinal Plants Research Center, Faculty of Pharmacy, Tehran University of Medical Sciences, 14155, Tehran, Iran.', 'Persian Medicine and Pharmacy Research Center, Tehran University of Medical Sciences, 14155 Tehran, Iran.', 'Department of Medicinal Chemistry, Faculty of Pharmacy, Tehran University of Medical Sciences, 14176, Tehran, Iran.', 'Department of Medicinal Chemistry, School of Pharmacy-International Campus, Iran University of Medical Sciences, 14665, Tehran, Iran.', 'Endocrinology and Metabolism Research Center, Endocrinology and Metabolism Clinical Sciences Institute, Tehran University of Medical Sciences, 14155, Tehran, Iran.', 'Persian Medicine and Pharmacy Research Center, Tehran University of Medical Sciences, 14155 Tehran, Iran.', 'Department of Medicinal Chemistry, Faculty of Pharmacy, Tehran University of Medical Sciences, 14176, Tehran, Iran.', 'Medicinal and Natural Products Chemistry Research Center, Shiraz University of Medical Sciences, 71348, Shiraz, Iran.', 'Medicinal and Natural Products Chemistry Research Center, Shiraz University of Medical Sciences, 71348, Shiraz, Iran.', 'Medicinal and Natural Products Chemistry Research Center, Shiraz University of Medical Sciences, 71348, Shiraz, Iran.', 'Persian Medicine and Pharmacy Research Center, Tehran University of Medical Sciences, 14155 Tehran, Iran.', 'Department of Medicinal Chemistry, Faculty of Pharmacy, Tehran University of Medical Sciences, 14176, Tehran, Iran.']</t>
  </si>
  <si>
    <t>['Neurodegenerative Disease Unit, Department of Basic Medicine, Neuroscience, &amp; Sense Organs, University of Bari Aldo Moro, Bari, Italy.', 'Department of ClinicalResearch in Neurology, Center for Neurodegenerative Diseases and the AgingBrain, University of Bari "Aldo Moro", "Pia Fondazione Cardinale G. Panico", Tricase, Lecce, Italy.', 'Geriatric Unit, Fondazione IRCCS "Casa Sollievo della Sofferenza", SanGiovanni Rotondo, Foggia, Italy.', 'Neurodegenerative Disease Unit, Department of Basic Medicine, Neuroscience, &amp; Sense Organs, University of Bari Aldo Moro, Bari, Italy.', 'Interdisciplinary Department of Medicine (DIM), Section of Dentistry, University of Bari Aldo Moro, Bari, Italy.', 'Geriatric Unit, Fondazione IRCCS "Casa Sollievo della Sofferenza", SanGiovanni Rotondo, Foggia, Italy.', 'Institute of Neurology, Catholic University of Sacred Heart, Rome, Italy.', 'Fondazione Policlinico Universitario A. Gemelli IRCCS, Rome, Italy.', 'Geriatric Unit, Fondazione IRCCS "Casa Sollievo della Sofferenza", SanGiovanni Rotondo, Foggia, Italy.', 'Neurodegenerative Disease Unit, Department of Basic Medicine, Neuroscience, &amp; Sense Organs, University of Bari Aldo Moro, Bari, Italy.', 'Department of ClinicalResearch in Neurology, Center for Neurodegenerative Diseases and the AgingBrain, University of Bari "Aldo Moro", "Pia Fondazione Cardinale G. Panico", Tricase, Lecce, Italy.', 'Department of Researchand Development, Chiesi Farmaceutici, Parma, Italy.']</t>
  </si>
  <si>
    <t>['Department of Pharmacology, School of Pharmaceutical Education &amp; Research, Jamia Hamdard, New Delhi, India.', 'Department of Pharmacology, School of Pharmaceutical Education &amp; Research, Jamia Hamdard, New Delhi, India.', 'Department of Pharmacology, School of Pharmaceutical Education &amp; Research, Jamia Hamdard, New Delhi, India.', 'Department of Pharmacology, School of Pharmaceutical Education &amp; Research, Jamia Hamdard, New Delhi, India.', 'Department of Pharmacology, School of Pharmaceutical Education &amp; Research, Jamia Hamdard, New Delhi, India.', 'Department of Pharmacology, School of Pharmaceutical Education &amp; Research, Jamia Hamdard, New Delhi, India. Electronic address: makhtar_ph@jamiahamdard.ac.in.']</t>
  </si>
  <si>
    <t>["Advanced Asset Technology Centre, Institute for Global Food Security, School of Biological Sciences, Queen's University Belfast, Belfast, UK.", "Advanced Asset Technology Centre, Institute for Global Food Security, School of Biological Sciences, Queen's University Belfast, Belfast, UK; Core Techology Unit for Mass Spectrometry, Faculty of Medicine, Health and Life Sciences, Queen's University Belfast, UK. Electronic address: b.green@qub.ac.uk."]</t>
  </si>
  <si>
    <t>['Department of Biochemistry, School of Pharmacy, Hacettepe University, 06100, Ankara, Turkey. Electronic address: kevserb@hacettepe.edu.tr.', 'Department of Biochemistry, School of Pharmacy, Hacettepe University, 06100, Ankara, Turkey.', 'Department of Biochemistry, School of Pharmacy, Hacettepe University, 06100, Ankara, Turkey. Electronic address: tacal@hacettepe.edu.tr.']</t>
  </si>
  <si>
    <t>['National Clinical Research Center for Mental Disorders &amp; Beijing Key Laboratory of Mental Disorders, Beijing Anding Hospital, Capital Medical University, Beijing 100088, China.', 'Center for Hormone Advanced Science and Education, Roskamp Institute, Sarasota, FL 34243, USA.', 'Neurodegenerative Disorder Research Center, School of Life Sciences, University of Science and Technology of China, Hefei 230026, China.', 'Beijing Institute for Brain Disorders, Capital Medical University, Beijing 100069, China.', 'National Clinical Research Center for Mental Disorders &amp; Beijing Key Laboratory of Mental Disorders, Beijing Anding Hospital, Capital Medical University, Beijing 100088, China.', 'National Clinical Research Center for Mental Disorders &amp; Beijing Key Laboratory of Mental Disorders, Beijing Anding Hospital, Capital Medical University, Beijing 100088, China.', 'Department of Neurosciences, University of Connecticut School of Medicine, Farmington, CT 06269, USA.', 'Neurodegenerative Disorder Research Center, School of Life Sciences, University of Science and Technology of China, Hefei 230026, China.', 'National Clinical Research Center for Mental Disorders &amp; Beijing Key Laboratory of Mental Disorders, Beijing Anding Hospital, Capital Medical University, Beijing 100088, China; Center for Hormone Advanced Science and Education, Roskamp Institute, Sarasota, FL 34243, USA; Beijing Institute for Brain Disorders, Capital Medical University, Beijing 100069, China. Electronic address: rli@rfdn.org.']</t>
  </si>
  <si>
    <t>['Department of Pharmaceutical Chemistry, Manipal College of Pharmaceutical Sciences, Manipal University, Manipal 576104, India. Electronic address: bhaskerkv@gmail.com.', 'Department of Medicinal Chemistry, BITS-Pilani Hyderabad Campus, Hyderabad 500078, India.', "Novel Drug Design and Discovery Laboratory, Department of Pharmaceutical Chemistry, SET's College of Pharmacy, Dharwad 580002, India.", "Novel Drug Design and Discovery Laboratory, Department of Pharmaceutical Chemistry, SET's College of Pharmacy, Dharwad 580002, India."]</t>
  </si>
  <si>
    <t>['Department of Neurobiology, The University of Chicago, Chicago, IL.', 'Department of Neurobiology, The University of Chicago, Chicago, IL.', 'Department of Neurological Sciences, Rush University Medical Center, Chicago, IL.', 'Department of Neurobiology, The University of Chicago, Chicago, IL.', 'Center for Translational Research in Neurodegenerative Disease, University of Florida, Gainesville, FL.', 'Department of Neurobiology, The University of Chicago, Chicago, IL.', 'Departments of Pharmacology and Nutritional Sciences, and Neurology, College of Medicine, University of Kentucky, Lexington, KY.', 'Department of Neurobiology, The University of Chicago, Chicago, IL.', 'Department of Neurobiology, The University of Chicago, Chicago, IL.', 'Department of Neurobiology, The University of Chicago, Chicago, IL.', 'Department of Neurobiology, The University of Chicago, Chicago, IL.', 'Department of Neurobiology, The University of Chicago, Chicago, IL.', 'Departments of Pharmacology and Nutritional Sciences, and Neurology, College of Medicine, University of Kentucky, Lexington, KY.', 'Center for Translational Research in Neurodegenerative Disease, University of Florida, Gainesville, FL.', 'Integrated Light Microscopy Facility, The University of Chicago, Chicago, IL.', 'Department of Neurological Sciences, Rush University Medical Center, Chicago, IL.', 'Department of Neurobiology, The University of Chicago, Chicago, IL.', 'Departments of Neurology, and Pathology, The University of Chicago, The University of Chicago, Chicago, IL.']</t>
  </si>
  <si>
    <t>["Children's Hospital of Nanjing Medical University, 72 Guangzhou Road, Nanjing, Jiangsu 210029, China; Key Lab of Modern Toxicology (NJMU), Ministry of Education, Department of Toxicology, School of Public Health, Nanjing Medical University, 101 Longmian Avenue, Nanjing, Jiangsu 211166, China.", 'Key Lab of Modern Toxicology (NJMU), Ministry of Education, Department of Toxicology, School of Public Health, Nanjing Medical University, 101 Longmian Avenue, Nanjing, Jiangsu 211166, China.', "Children's Hospital of Nanjing Medical University, 72 Guangzhou Road, Nanjing, Jiangsu 210029, China; Key Lab of Modern Toxicology (NJMU), Ministry of Education, Department of Toxicology, School of Public Health, Nanjing Medical University, 101 Longmian Avenue, Nanjing, Jiangsu 211166, China.", 'Key Lab of Modern Toxicology (NJMU), Ministry of Education, Department of Toxicology, School of Public Health, Nanjing Medical University, 101 Longmian Avenue, Nanjing, Jiangsu 211166, China.', 'Key Lab of Modern Toxicology (NJMU), Ministry of Education, Department of Toxicology, School of Public Health, Nanjing Medical University, 101 Longmian Avenue, Nanjing, Jiangsu 211166, China.', 'Department of Emergency Medicine, The First Affiliated Hospital of Nanjing Medical University, 300 Guangzhou Road, Nanjing, Jiangsu 210029, China.', 'Key Lab of Modern Toxicology (NJMU), Ministry of Education, Department of Toxicology, School of Public Health, Nanjing Medical University, 101 Longmian Avenue, Nanjing, Jiangsu 211166, China.', 'Key Lab of Modern Toxicology (NJMU), Ministry of Education, Department of Toxicology, School of Public Health, Nanjing Medical University, 101 Longmian Avenue, Nanjing, Jiangsu 211166, China. Electronic address: hxiao@njmu.edu.cn.', 'Department of Anesthesiology, the First Affiliated Hospital of Nanjing Medical University, 300 Guangzhou Road, Nanjing, Jiangsu 210029, China. Electronic address: yanning_qian@njmu.edu.cn.', 'Key Lab of Modern Toxicology (NJMU), Ministry of Education, Department of Toxicology, School of Public Health, Nanjing Medical University, 101 Longmian Avenue, Nanjing, Jiangsu 211166, China; China International Cooperation Center for Environment and Human Health, China. Electronic address: wangjun@njmu.edu.cn.']</t>
  </si>
  <si>
    <t>['Natural Products Research Center, Korea Institute of Science and Technology, Gangneung, 25457, Gangwon-do, Republic of Korea.', 'Division of Bio-Medical Science &amp;Technology, KIST School, Korea University of Science and Technology, Seoul, 02792, Republic of Korea.', 'Natural Products Research Center, Korea Institute of Science and Technology, Gangneung, 25457, Gangwon-do, Republic of Korea.', 'Research Center for Medicinal Chemistry, Korea Research Institute of Chemical Technology, 141 Gajeongro, Yuseong, Daejeon, 34113, Republic of Korea.', 'Natural Products Research Center, Korea Institute of Science and Technology, Gangneung, 25457, Gangwon-do, Republic of Korea.', 'Division of Bio-Medical Science &amp;Technology, KIST School, Korea University of Science and Technology, Seoul, 02792, Republic of Korea.']</t>
  </si>
  <si>
    <t>['Merck &amp; Co., Inc., Kenilworth, New Jersey, USA.', 'Merck &amp; Co., Inc., Kenilworth, New Jersey, USA.', 'Merck &amp; Co., Inc., Kenilworth, New Jersey, USA.', 'Merck &amp; Co., Inc., Kenilworth, New Jersey, USA.', 'Merck &amp; Co., Inc., Kenilworth, New Jersey, USA.', 'Merck &amp; Co., Inc., Kenilworth, New Jersey, USA.', 'Merck &amp; Co., Inc., Kenilworth, New Jersey, USA.', 'Nucleus Network, Melbourne, Victoria, Australia.', 'Nucleus Network, Melbourne, Victoria, Australia.', 'Merck &amp; Co., Inc., Kenilworth, New Jersey, USA.', 'Merck &amp; Co., Inc., Kenilworth, New Jersey, USA.', 'Merck &amp; Co., Inc., Kenilworth, New Jersey, USA.', 'Merck &amp; Co., Inc., Kenilworth, New Jersey, USA.']</t>
  </si>
  <si>
    <t>['Aix-Marseille Univ, CNRS, INP, Inst Neurophysiopathol, Marseille, France; and.', 'Aix-Marseille Univ, CNRS, INP, Inst Neurophysiopathol, Marseille, France; and.', 'Aix-Marseille Univ, CNRS, INP, Inst Neurophysiopathol, Marseille, France; and.', 'Aix-Marseille Univ, CNRS, INP, Inst Neurophysiopathol, Marseille, France; and.', 'Aix-Marseille Univ, CNRS, INP, Inst Neurophysiopathol, Marseille, France; and.', 'Aix-Marseille Univ, CNRS, INP, Inst Neurophysiopathol, Marseille, France; and.', "Institut de Pharmacologie Moleculaire et Cellulaire (IPMC), Unite Mixte de Recherche (UMR) 7275 CNRS-Universite Nice Sophia (UNS), Excellence Laboratory (Labex) Development of Innovaive Strategies for a Transdisciplinary Approach to Alzheimer's Disease (DistAlz), Valbonne, France.", 'Aix-Marseille Univ, CNRS, INP, Inst Neurophysiopathol, Marseille, France; and.', 'Aix-Marseille Univ, CNRS, INP, Inst Neurophysiopathol, Marseille, France; and.', 'Aix-Marseille Univ, CNRS, INP, Inst Neurophysiopathol, Marseille, France; and.']</t>
  </si>
  <si>
    <t>['Jiangsu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"Department of Neurology, The Second People's Hospital of Wuxi, Wuxi 214002,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'Affiliated Bayi Brain Hospital, Military General Hospital of Beijing PLA, Southern Medical University, Beijing 100700,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'Institute of Neuroscience, Kunming Medical University, Kunming 650500, China.', 'Affiliated Bayi Brain Hospital, Military General Hospital of Beijing PLA, Southern Medical University, Beijing 100700, China.', 'Affiliated Bayi Brain Hospital, Military General Hospital of Beijing PLA, Southern Medical University, Beijing 100700, China.',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"Department of Medicine and Wisconsin Alzheimer's Disease Research Center, University of Wisconsin-Madison, Madison, WI 53705, USA.", 'Jiangsu Key Laboratory of Translational Research and Therapy for Neuro-Psycho- Diseases, Institute of Neuroscience, Soochow University, Suzhou 215004, China; Department of Neurology and Suzhou Clinical Research Center of Neurological Disease, the Second Affiliated Hospital of Soochow University, Suzhou 215004, China; Affiliated Bayi Brain Hospital, Military General Hospital of Beijing PLA, Southern Medical University, Beijing 100700, China. Electronic address: maquanhong@suda.edu.cn.']</t>
  </si>
  <si>
    <t>['Molecular Neuroscience and Functional Genomics Laboratory, Delhi Technological University (Formerly DCE), Delhi, 110042, India.', 'Molecular Neuroscience and Functional Genomics Laboratory, Delhi Technological University (Formerly DCE), Delhi, 110042, India. pravirkumar@dtu.ac.in.', 'Department of Biotechnology, Delhi Technological University (Formerly Delhi College of Engineering), Room# FW4TF3, Mechanical Engineering Building, Shahbad Daulatpur, Bawana Road, Delhi, 110042, India. pravirkumar@dtu.ac.in.']</t>
  </si>
  <si>
    <t>['Institute of Pharmacy, Nirma University, S. G. Highway, Ahmedabad, Gujarat, 382481, India.', 'Institute of Pharmacy, Nirma University, S. G. Highway, Ahmedabad, Gujarat, 382481, India.', 'SSR College of Pharmacy, Sayli, Silvassa - 306230, U. T. of D&amp;NH, India.', 'Institute of Pharmacy, Nirma University, S. G. Highway, Ahmedabad, Gujarat, 382481, India.', 'Institute of Pharmacy, Nirma University, S. G. Highway, Ahmedabad, Gujarat, 382481, India.', 'Institute of Pharmacy, Nirma University, S. G. Highway, Ahmedabad, Gujarat, 382481, India. Electronic address: niyati20103@gmail.com.']</t>
  </si>
  <si>
    <t>['a Laboratory of Biocrystallography and Computational Molecular Biology, Department of Physics , Periyar University , Salem 636 011 , Tamil Nadu , India.', 'a Laboratory of Biocrystallography and Computational Molecular Biology, Department of Physics , Periyar University , Salem 636 011 , Tamil Nadu , India.', 'a Laboratory of Biocrystallography and Computational Molecular Biology, Department of Physics , Periyar University , Salem 636 011 , Tamil Nadu , India.', 'a Laboratory of Biocrystallography and Computational Molecular Biology, Department of Physics , Periyar University , Salem 636 011 , Tamil Nadu , India.', 'a Laboratory of Biocrystallography and Computational Molecular Biology, Department of Physics , Periyar University , Salem 636 011 , Tamil Nadu , India.']</t>
  </si>
  <si>
    <t>["Institut d'Investigacions Biomediques de Barcelona (IIBB), CSIC and IDIBAPS, Barcelona, Spain. ruben.corpas@iibb.csic.es.", 'CIBER Epidemiologia y Salud Publica (CIBERESP), Madrid, Spain. ruben.corpas@iibb.csic.es.', 'Faculty of Pharmacy and Food Sciences, Institut de Neurociencies, Universitat de Barcelona and CIBERNED, Barcelona, Spain.', "Institut d'Investigacions Biomediques de Barcelona (IIBB), CSIC and IDIBAPS, Barcelona, Spain.", 'CIBER Epidemiologia y Salud Publica (CIBERESP), Madrid, Spain.', 'Faculty of Pharmacy and Food Sciences, Institut de Neurociencies, Universitat de Barcelona and CIBERNED, Barcelona, Spain.', "Institut d'Investigacions Biomediques de Barcelona (IIBB), CSIC and IDIBAPS, Barcelona, Spain. coral.sanfeliu@iibb.csic.es.", 'CIBER Epidemiologia y Salud Publica (CIBERESP), Madrid, Spain. coral.sanfeliu@iibb.csic.es.']</t>
  </si>
  <si>
    <t>['Laboratorio de Neurociencias (LIM-27), Departamento e Instituto de Psiquiatria, Hospital das Clinicas da Faculdade de Medicina da USP (HCFMUSP), Faculdade de Medicina, Universidade de Sao Paulo, Rua Doutor Ovidio Pires de Campos 785, Sao Paulo, SP, 05403-010, Brazil.', 'Laboratorio de Neurociencias (LIM-27), Departamento e Instituto de Psiquiatria, Hospital das Clinicas da Faculdade de Medicina da USP (HCFMUSP), Faculdade de Medicina, Universidade de Sao Paulo, Rua Doutor Ovidio Pires de Campos 785, Sao Paulo, SP, 05403-010, Brazil.', 'Laboratorio de Neurociencias (LIM-27), Departamento e Instituto de Psiquiatria, Hospital das Clinicas da Faculdade de Medicina da USP (HCFMUSP), Faculdade de Medicina, Universidade de Sao Paulo, Rua Doutor Ovidio Pires de Campos 785, Sao Paulo, SP, 05403-010, Brazil.', 'Laboratorio de Neurociencias (LIM-27), Departamento e Instituto de Psiquiatria, Hospital das Clinicas da Faculdade de Medicina da USP (HCFMUSP), Faculdade de Medicina, Universidade de Sao Paulo, Rua Doutor Ovidio Pires de Campos 785, Sao Paulo, SP, 05403-010, Brazil.', 'Laboratorio de Neurociencias (LIM-27), Departamento e Instituto de Psiquiatria, Hospital das Clinicas da Faculdade de Medicina da USP (HCFMUSP), Faculdade de Medicina, Universidade de Sao Paulo, Rua Doutor Ovidio Pires de Campos 785, Sao Paulo, SP, 05403-010, Brazil.', 'Laboratorio de Neurociencias (LIM-27), Departamento e Instituto de Psiquiatria, Hospital das Clinicas da Faculdade de Medicina da USP (HCFMUSP), Faculdade de Medicina, Universidade de Sao Paulo, Rua Doutor Ovidio Pires de Campos 785, Sao Paulo, SP, 05403-010, Brazil. forlenza@usp.br.']</t>
  </si>
  <si>
    <t>['School of Pharmacy and Medical Sciences, Sansom Institute for Health Research, University of South Australia, Adelaide, South Australia, 5000, Australia. noralyn.manucat@gmail.com.', 'Departments of Cell Biology, Physiology and Neuroscience, and Psychiatry, Skirball Institute of Biomolecular Medicine, New York University Langone School of Medicine, New York, NY, USA.', 'Department of Neurology and Center for Clinical Neuroscience, Daping Hospital, Third Military Medical University, Chongqing, 400042, China.', 'School of Pharmacy and Medical Sciences, Sansom Institute for Health Research, University of South Australia, Adelaide, South Australia, 5000, Australia.', 'School of Pharmacy and Medical Sciences, Sansom Institute for Health Research, University of South Australia, Adelaide, South Australia, 5000, Australia. Xin-Fu.Zhou@unisa.edu.au.']</t>
  </si>
  <si>
    <t>['Department of Neurology, Jinan Clinical Medicine College of The Second Military Medical University, Jinan, 250000, China; Department of Neurology, Jinan Military General Hospital, Jinan, 250000, China.', 'Department of Neurology, Navy General Hospital of Chinese PLA, Beijing, 100048, China.', 'Department of Neurology, Jinan Military General Hospital, Jinan, 250000, China.', 'Department of Neurology, Jinan Military General Hospital, Jinan, 250000, China.', 'Department of Neurology, Jinan Military General Hospital, Jinan, 250000, China.', 'Department of Neurology, Jinan Military General Hospital, Jinan, 250000, China.', 'Department of Neurology, Navy General Hospital of Chinese PLA, Beijing, 100048, China. Electronic address: bjqhr@hotmail.com.', 'Department of Neurology, Jinan Clinical Medicine College of The Second Military Medical University, Jinan, 250000, China; Department of Neurology, Jinan Military General Hospital, Jinan, 250000, China. Electronic address: cbzxia2011@163.com.']</t>
  </si>
  <si>
    <t>['a Department of Physics, Faculty of Science , The Maharaja Sayajirao University of Baroda , Vadodara - 390 002 , India.', 'b Maliba Pharmacy College , UKA Tarsadia University, Gopal-Vidyanagar Campus , Surat , 394350 , India.', 'a Department of Physics, Faculty of Science , The Maharaja Sayajirao University of Baroda , Vadodara - 390 002 , India.']</t>
  </si>
  <si>
    <t>['a Drug Theoretics and Cheminformatics Laboratory, Department of Pharmaceutical Technology , Jadavpur University , Kolkata 700 032 , India.', 'b Laboratory of Environmental Chemometrics, Faculty of Chemistry , University of Gdansk , ul. Wita Stwosza 63, Gdansk 80-308 , Poland.', 'b Laboratory of Environmental Chemometrics, Faculty of Chemistry , University of Gdansk , ul. Wita Stwosza 63, Gdansk 80-308 , Poland.', 'a Drug Theoretics and Cheminformatics Laboratory, Department of Pharmaceutical Technology , Jadavpur University , Kolkata 700 032 , India.']</t>
  </si>
  <si>
    <t>['a Faculty of Health Sciences, Department of Chemical Pathology , University of Pretoria and National Health Laboratory Service Tshwane Academic Division , Pretoria , South Africa.', 'b School of Health Sciences , University of Kwazulu-Natal, Westville Campus , Durban , South Africa.', 'a Faculty of Health Sciences, Department of Chemical Pathology , University of Pretoria and National Health Laboratory Service Tshwane Academic Division , Pretoria , South Africa.', 'c Division of Chemical Pathology , University of Cape Town , Cape Town , South Africa.']</t>
  </si>
  <si>
    <t>['a Biotechnology Division , CSIR-Central Institute of Medicinal and Aromatic Plants , P.O. CIMAP, Lucknow 226015 , Uttar Pradesh , India.', 'a Biotechnology Division , CSIR-Central Institute of Medicinal and Aromatic Plants , P.O. CIMAP, Lucknow 226015 , Uttar Pradesh , India.', 'b Chemical Sciences Division , CSIR-Central Institute of Medicinal and Aromatic Plants , P.O. CIMAP, Lucknow 226015 , Uttar Pradesh , India.', 'a Biotechnology Division , CSIR-Central Institute of Medicinal and Aromatic Plants , P.O. CIMAP, Lucknow 226015 , Uttar Pradesh , India.']</t>
  </si>
  <si>
    <t>['a Facultad de Quimica, Bioquimica y Farmacia , Universidad Nacional de San Luis , Chacabuco 915, 5700 San Luis , Argentina.', 'b IMIBIO-CONICET, UNSL , Chacabuco 915, 5700 San Luis , Argentina.', 'a Facultad de Quimica, Bioquimica y Farmacia , Universidad Nacional de San Luis , Chacabuco 915, 5700 San Luis , Argentina.', 'b IMIBIO-CONICET, UNSL , Chacabuco 915, 5700 San Luis , Argentina.', 'a Facultad de Quimica, Bioquimica y Farmacia , Universidad Nacional de San Luis , Chacabuco 915, 5700 San Luis , Argentina.', 'b IMIBIO-CONICET, UNSL , Chacabuco 915, 5700 San Luis , Argentina.', 'c Departamento de Quimica , Universidad Nacional de Colombia , Ciudad Universitaria, Carrera 30, No. 45-03, Bogota , Colombia.', 'd Departamento de Quimica Inorganica y Organica , Universidad de Jaen , Campus Las Lagunillas s/n, 23071 Jaen , Spain.', 'a Facultad de Quimica, Bioquimica y Farmacia , Universidad Nacional de San Luis , Chacabuco 915, 5700 San Luis , Argentina.', 'b IMIBIO-CONICET, UNSL , Chacabuco 915, 5700 San Luis , Argentina.']</t>
  </si>
  <si>
    <t>['Department of Pathology, The University of Melbourne, Melbourne, Victoria, Australia.', 'The Bio21 Molecular Science and Biotechnology Institute, The University of Melbourne, Melbourne, Victoria, Australia.', 'Department of Pharmacology and Therapeutics, The University of Melbourne, Melbourne, Victoria, Australia.', 'Department of Pathology, The University of Melbourne, Melbourne, Victoria, Australia.', 'The Bio21 Molecular Science and Biotechnology Institute, The University of Melbourne, Melbourne, Victoria, Australia.', 'Department of Pharmacology and Therapeutics, The University of Melbourne, Melbourne, Victoria, Australia.', 'The Florey Institute of Neuroscience and Mental Health, The University of Melbourne, Melbourne, Victoria, Australia.', 'Department of Pathology, The University of Melbourne, Melbourne, Victoria, Australia.', 'The Bio21 Molecular Science and Biotechnology Institute, The University of Melbourne, Melbourne, Victoria, Australia.', 'Department of Pathology, The University of Melbourne, Melbourne, Victoria, Australia.', 'The Bio21 Molecular Science and Biotechnology Institute, The University of Melbourne, Melbourne, Victoria, Australia.', 'Department of Pathology, The University of Melbourne, Melbourne, Victoria, Australia.', 'The Florey Institute of Neuroscience and Mental Health, The University of Melbourne, Melbourne, Victoria, Australia.', 'The Florey Institute of Neuroscience and Mental Health, The University of Melbourne, Melbourne, Victoria, Australia.', 'Department of Anatomy and Neuroscience, The University of Melbourne, Melbourne, Victoria, Australia.', 'Department of Pathology, The University of Melbourne, Melbourne, Victoria, Australia.', 'The Bio21 Molecular Science and Biotechnology Institute, The University of Melbourne, Melbourne, Victoria, Australia.', 'Department of Pharmacology and Therapeutics, The University of Melbourne, Melbourne, Victoria, Australia.']</t>
  </si>
  <si>
    <t>['Department of Chemistry, Khozestan Science and Research Branch, Islamic Azad University, Ahvaz, Iran; Department of Chemistry, Ahvaz Branch, Islamic Azad University, Ahvaz, Iran.', 'Medicinal and Natural Products Chemistry Research Center, Shiraz University of Medical Sciences, Shiraz, Iran. Electronic address: edrakin@sums.ac.ir.', 'Department of Chemistry, Ahvaz Branch, Islamic Azad University, Ahvaz, Iran.', 'Medicinal and Natural Products Chemistry Research Center, Shiraz University of Medical Sciences, Shiraz, Iran.', 'Medicinal and Natural Products Chemistry Research Center, Shiraz University of Medical Sciences, Shiraz, Iran.', 'Medicinal and Natural Products Chemistry Research Center, Shiraz University of Medical Sciences, Shiraz, Iran.']</t>
  </si>
  <si>
    <t>['Department of Clinical Neuroscience, Centre for Psychiatry Research, Karolinska Institutet and Stockholm County Council, Stockholm, Sweden akihiro.takano@ki.se.', 'Worldwide Research and Development, Pfizer Inc., Cambridge, Massachusetts; and.', 'Department of Clinical Neuroscience, Centre for Psychiatry Research, Karolinska Institutet and Stockholm County Council, Stockholm, Sweden.', 'Worldwide Research and Development, Pfizer Inc., Cambridge, Massachusetts; and.', 'Department of Clinical Neuroscience, Centre for Psychiatry Research, Karolinska Institutet and Stockholm County Council, Stockholm, Sweden.', 'Worldwide Research and Development, Pfizer Inc., Groton, Connecticut.', 'Department of Clinical Neuroscience, Centre for Psychiatry Research, Karolinska Institutet and Stockholm County Council, Stockholm, Sweden.', 'Worldwide Research and Development, Pfizer Inc., Groton, Connecticut.', 'Worldwide Research and Development, Pfizer Inc., Groton, Connecticut.', 'Worldwide Research and Development, Pfizer Inc., Cambridge, Massachusetts; and.', 'Worldwide Research and Development, Pfizer Inc., Cambridge, Massachusetts; and.', 'Worldwide Research and Development, Pfizer Inc., Groton, Connecticut.', 'Worldwide Research and Development, Pfizer Inc., Groton, Connecticut.', 'Worldwide Research and Development, Pfizer Inc., Cambridge, Massachusetts; and.', 'Department of Clinical Neuroscience, Centre for Psychiatry Research, Karolinska Institutet and Stockholm County Council, Stockholm, Sweden.']</t>
  </si>
  <si>
    <t>['Faculty of Medical Technology, Center of Data Mining and Biomedical Informatics, Mahidol University, Bangkok, Thailand.', 'Faculty of Medical Technology, Center of Data Mining and Biomedical Informatics, Mahidol University, Bangkok, Thailand.', 'Faculty of Medical Technology, Center of Data Mining and Biomedical Informatics, Mahidol University, Bangkok, Thailand.', 'Faculty of Medical Technology, Center for Research and Innovation, Mahidol University, Bangkok, Thailand.', 'Faculty of Medical Technology, Center for Research and Innovation, Mahidol University, Bangkok, Thailand.', 'Faculty of Medical Technology, Center for Research and Innovation, Mahidol University, Bangkok, Thailand.', 'Faculty of Medical Technology, Center of Data Mining and Biomedical Informatics, Mahidol University, Bangkok, Thailand.', 'Institute of Molecular Biosciences, Mahidol University, Nakhon Pathom, Thailand.', 'Centre National de la Recherche Scientifique, Paris, France.', 'Faculty of Medical Technology, Center of Data Mining and Biomedical Informatics, Mahidol University, Bangkok, Thailand.']</t>
  </si>
  <si>
    <t>['Institute of Clinical Neuroanatomy, Neuroscience Center, Goethe University, Frankfurt am Main, Germany. matej.vnencak@tyks.fi.', 'Otorhinolaryngology, Head and Neck Surgery, Turku University Hospital, University of Turku, PL 52, 20521, Turku, Finland. matej.vnencak@tyks.fi.', 'Ernst Strungmann Institute (ESI) for Neuroscience in Cooperation with Max Planck Society, Frankfurt am Main, Germany.', 'Institute of Clinical Neuroanatomy, Neuroscience Center, Goethe University, Frankfurt am Main, Germany.', 'Institute of Clinical Neuroanatomy, Neuroscience Center, Goethe University, Frankfurt am Main, Germany.', 'BioMedical Center, Biochemistry, Ludwig-Maximilians-University, Munich, Germany.', 'Institute of Clinical Neuroanatomy, Neuroscience Center, Goethe University, Frankfurt am Main, Germany. Peter.Jedlicka@informatik.med.uni-giessen.de.', 'ICAR3R-Interdisciplinary Centre for 3Rs in Animal Research, Faculty of Medicine, Justus-Liebig-University, Rudolf-Buchheim-Str. 6, 35392, Giessen, Germany. Peter.Jedlicka@informatik.med.uni-giessen.de.']</t>
  </si>
  <si>
    <t>['Department of Traditional Chinese Medicine, the First Affiliated Hospital, Sun Yat-sen University.', 'Department of Traditional Chinese Medicine, the First Affiliated Hospital, Sun Yat-sen University.', 'Department of Traditional Chinese Medicine, the First Affiliated Hospital, Sun Yat-sen University.', 'Department of Traditional Chinese Medicine, the Eastern Hospital of the First Affiliated Hospital, Sun Yat-sen University.', 'Department of Traditional Chinese Medicine, the First Affiliated Hospital, Sun Yat-sen University.', 'Department of Traditional Chinese Medicine, the First Affiliated Hospital, Sun Yat-sen University.']</t>
  </si>
  <si>
    <t>['Laboratorio de Sintesis Organica y Actividades Biologicas (LSO-Act-Bio), Instituto de Quimica de los Recursos Naturales, Universidad de Talca, Talca, Chile.', 'Facultad de Ciencias, Instituto de Ciencias Quimicas, Universidad Austral de Chile, Valdivia, Chile.', 'Escuela de Quimica y Farmacia, Facultad de Farmacia, Universidad de Valparaiso, Valparaiso, Chile.', 'Facultad de Ciencias, Instituto de Ciencias Quimicas, Universidad Austral de Chile, Valdivia, Chile.']</t>
  </si>
  <si>
    <t>['From the Department of Neurobiology, The University of Chicago, Chicago, Illinois, 60637.', 'From the Department of Neurobiology, The University of Chicago, Chicago, Illinois, 60637.', 'Department of Neurosciences, University of California, San Diego, La Jolla, California, 92093.', 'From the Department of Neurobiology, The University of Chicago, Chicago, Illinois, 60637.', 'From the Department of Neurobiology, The University of Chicago, Chicago, Illinois, 60637.', 'From the Department of Neurobiology, The University of Chicago, Chicago, Illinois, 60637.', 'From the Department of Neurobiology, The University of Chicago, Chicago, Illinois, 60637.', 'From the Department of Neurobiology, The University of Chicago, Chicago, Illinois, 60637.', 'Lankenau Institute for Medical Research, Wynnewood, Pennsylvania, 19096.', 'Department of Neurosciences, University of California, San Diego, La Jolla, California, 92093.', 'Veterans Affairs San Diego Healthcare System, La Jolla, California, 92161.', 'From the Department of Neurobiology, The University of Chicago, Chicago, Illinois, 60637, gopal@uchicago.edu.', 'Department of Neurology, The University of Chicago, Chicago, Illinois, 60637, and.', 'Department of Pathology, The University of Chicago, Chicago, Illinois, 60637.']</t>
  </si>
  <si>
    <t>['Department of Pathology, College of Medicine, The Catholic University of Korea, Seoul 06591, South Korea.', 'Department of Hospital Pathology, College of Medicine, The Catholic University of Korea, Seoul 06591, South Korea.', 'Department of Pathology, College of Medicine, The Catholic University of Korea, Seoul 06591, South Korea.', 'Department of Medicine, Howard University, Washington, DC 20060, United States.', 'Department of Medicine, Meharry Medical Center, Nashville, TN 37208, United States.', 'Department of Pathology, College of Medicine, The Catholic University of Korea, Seoul 06591, South Korea.', 'Department of Pathology, College of Medicine, The Catholic University of Korea, Seoul 06591, South Korea.']</t>
  </si>
  <si>
    <t>['Bioinformatics Infrastructure Facility Center, Biological Sciences &amp; Technology Division, CSIR-North-East Institute of Science and Technology, Jorhat, Assam, 785006, India. Electronic address: bio.sillayumnam@gmail.com.', 'Bioinformatics Infrastructure Facility Center, Biological Sciences &amp; Technology Division, CSIR-North-East Institute of Science and Technology, Jorhat, Assam, 785006, India.', 'Bioinformatics Infrastructure Facility Center, Biological Sciences &amp; Technology Division, CSIR-North-East Institute of Science and Technology, Jorhat, Assam, 785006, India. Electronic address: ysilla@neist.res.in.']</t>
  </si>
  <si>
    <t>['Department of Demyelinating Disease and Aging, National Institute of Neuroscience, NCNP, Kodaira, Tokyo 187-8502, Japan; Department of Neurology, Faculty of Medicine, University of Tsukuba, Tsukuba, Ibaraki 305-8575, Japan.', 'Department of Demyelinating Disease and Aging, National Institute of Neuroscience, NCNP, Kodaira, Tokyo 187-8502, Japan.', 'Department of Neurology, Faculty of Medicine, University of Tsukuba, Tsukuba, Ibaraki 305-8575, Japan.', 'Department of Neurology, Faculty of Medicine, University of Tsukuba, Tsukuba, Ibaraki 305-8575, Japan.', 'Department of Dementia and Higher Brain Function, Tokyo Metropolitan Institute of Medical Science, Setagaya, Tokyo 156-8506, Japan.', 'Section of Neurobiology, Torrey Pines Institute for Molecular Studies, Port Saint Lucie, Florida 34987, United States.', 'Department of Demyelinating Disease and Aging, National Institute of Neuroscience, NCNP, Kodaira, Tokyo 187-8502, Japan. Electronic address: araki@ncnp.go.jp.']</t>
  </si>
  <si>
    <t>['Department of Neuro-/Pathology, Translational Neurodegeneration Research and Neuropathology Lab, University of Oslo (UiO) and Oslo University Hospital (OUS), Oslo, Norway; LIED, University of Lubeck, Lubeck, Germany.', 'Department of Neuro-/Pathology, Translational Neurodegeneration Research and Neuropathology Lab, University of Oslo (UiO) and Oslo University Hospital (OUS), Oslo, Norway.', 'Department of Neuro-/Pathology, Translational Neurodegeneration Research and Neuropathology Lab, University of Oslo (UiO) and Oslo University Hospital (OUS), Oslo, Norway.', 'Department of Neuro-/Pathology, Translational Neurodegeneration Research and Neuropathology Lab, University of Oslo (UiO) and Oslo University Hospital (OUS), Oslo, Norway; Department for Bioorganic Chemistry, Leibniz-Institute of Plant Biochemistry, Halle, Germany.', 'Department of Neuro-/Pathology, Translational Neurodegeneration Research and Neuropathology Lab, University of Oslo (UiO) and Oslo University Hospital (OUS), Oslo, Norway.', 'Department of Neuro-/Pathology, Translational Neurodegeneration Research and Neuropathology Lab, University of Oslo (UiO) and Oslo University Hospital (OUS), Oslo, Norway.', 'Department of Neuro-/Pathology, Translational Neurodegeneration Research and Neuropathology Lab, University of Oslo (UiO) and Oslo University Hospital (OUS), Oslo, Norway.', 'Department of Neuro-/Pathology, Translational Neurodegeneration Research and Neuropathology Lab, University of Oslo (UiO) and Oslo University Hospital (OUS), Oslo, Norway; LIED, University of Lubeck, Lubeck, Germany; Department for Bioorganic Chemistry, Leibniz-Institute of Plant Biochemistry, Halle, Germany; Department of Pharmacology, Faculty of Medicine, University of Latvia, Riga, Latvia. Electronic address: jens.pahnke@medisin.uio.no.']</t>
  </si>
  <si>
    <t>['Department of Neurology, CHA Bundang Medical Center, CHA University, Seongnam, Gyeonggi, Republic of Korea.', 'Department of Neurology, CHA Bundang Medical Center, CHA University, Seongnam, Gyeonggi, Republic of Korea.', 'Department of Neurology, CHA Bundang Medical Center, CHA University, Seongnam, Gyeonggi, Republic of Korea.', 'Department of Neurology, CHA Bundang Medical Center, CHA University, Seongnam, Gyeonggi, Republic of Korea.', 'Department of Neurology, CHA Bundang Medical Center, CHA University, Seongnam, Gyeonggi, Republic of Korea.', 'Department of Neurology, CHA Bundang Medical Center, CHA University, Seongnam, Gyeonggi, Republic of Korea.', 'Department of Food Science and Biotechnology, College of Life Science, CHA University, Seongnam, Gyeonggi, Republic of Korea.', 'Department of Neurology, CHA Bundang Medical Center, CHA University, Seongnam, Gyeonggi, Republic of Korea.', 'Institute for Clinical Research, CHA Bundang Medical Center, CHA University, Seongnam, Gyeonggi, Republic of Korea.', 'Department of Neurology, CHA Bundang Medical Center, CHA University, Seongnam, Gyeonggi, Republic of Korea; Institute for Clinical Research, CHA Bundang Medical Center, CHA University, Seongnam, Gyeonggi, Republic of Korea. Electronic address: okjun77@cha.ac.kr.']</t>
  </si>
  <si>
    <t>["Beijing Key Laboratory of Protection and Utilization of Chinese Medicine, Beijing Normal University, Beijing, People's Republic of China.", "Beijing Key Laboratory of Protection and Utilization of Chinese Medicine, Beijing Normal University, Beijing, People's Republic of China.", "Beijing Key Laboratory of Protection and Utilization of Chinese Medicine, Beijing Normal University, Beijing, People's Republic of China.", "Beijing Key Laboratory of Protection and Utilization of Chinese Medicine, Beijing Normal University, Beijing, People's Republic of China.", "Beijing Key Laboratory of Protection and Utilization of Chinese Medicine, Beijing Normal University, Beijing, People's Republic of China.", "Beijing Key Laboratory of Protection and Utilization of Chinese Medicine, Beijing Normal University, Beijing, People's Republic of China. Fengchengqiang@bnu.edu.cn."]</t>
  </si>
  <si>
    <t>['Zilkha Neurogenetic Institute, Keck School of Medicine, University of Southern California, Los Angeles, CA.', 'Department of Physiology and Neuroscience, Keck School of Medicine, University of Southern California, Los Angeles, CA.', 'Department of Neurobiology, Institute for Biological Research, University of Belgrade, Belgrade, Republic of Serbia.', 'Zilkha Neurogenetic Institute, Keck School of Medicine, University of Southern California, Los Angeles, CA.', 'Department of Physiology and Neuroscience, Keck School of Medicine, University of Southern California, Los Angeles, CA.', 'Zilkha Neurogenetic Institute, Keck School of Medicine, University of Southern California, Los Angeles, CA.', 'Department of Physiology and Neuroscience, Keck School of Medicine, University of Southern California, Los Angeles, CA.', 'The Scripps Research Institute, La Jolla, CA.', 'Department of Medicine, University of California, San Diego, San Diego, CA.', 'Department of Cell and Molecular Biology, Feinberg School of Medicine, Northwestern University, Chicago, IL.', 'Zilkha Neurogenetic Institute, Keck School of Medicine, University of Southern California, Los Angeles, CA zlokovic@usc.edu.', 'Department of Physiology and Neuroscience, Keck School of Medicine, University of Southern California, Los Angeles, CA.']</t>
  </si>
  <si>
    <t>['The Department of Biochemistry and Molecular Biology and Bio21 Molecular Science and Biotechnology Institute, The University of Melbourne, Victoria 3010, Australia.', 'The Department of Biochemistry and Molecular Biology and Bio21 Molecular Science and Biotechnology Institute, The University of Melbourne, Victoria 3010, Australia. Electronic address: pgleeson@unimelb.edu.au.']</t>
  </si>
  <si>
    <t>['Department of Chemistry and Department of Medicinal Chemistry and Molecular Pharmacology, Purdue University, West Lafayette, IN, 47907, USA.', 'Department of Chemistry and Department of Medicinal Chemistry and Molecular Pharmacology, Purdue University, West Lafayette, IN, 47907, USA.', 'Department of Biochemistry, Purdue University, West Lafayette, IN, 47907, USA.', 'Department of Biochemistry, Purdue University, West Lafayette, IN, 47907, USA.', 'Department of Chemistry and Department of Medicinal Chemistry and Molecular Pharmacology, Purdue University, West Lafayette, IN, 47907, USA.', 'Department of Chemistry and Department of Medicinal Chemistry and Molecular Pharmacology, Purdue University, West Lafayette, IN, 47907, USA.', 'Department of Chemistry and Department of Medicinal Chemistry and Molecular Pharmacology, Purdue University, West Lafayette, IN, 47907, USA.', 'Department of Chemistry and Department of Medicinal Chemistry and Molecular Pharmacology, Purdue University, West Lafayette, IN, 47907, USA.', 'Protein Studies Program, Oklahoma Medical Research Foundation, Department of Biochemistry and Molecular Biology, University of Oklahoma Health Science Center, Oklahoma City, OK, 73104, USA.', 'Protein Studies Program, Oklahoma Medical Research Foundation, Department of Biochemistry and Molecular Biology, University of Oklahoma Health Science Center, Oklahoma City, OK, 73104, USA.', 'Protein Studies Program, Oklahoma Medical Research Foundation, Department of Biochemistry and Molecular Biology, University of Oklahoma Health Science Center, Oklahoma City, OK, 73104, USA.', 'Department of Biochemistry, Purdue University, West Lafayette, IN, 47907, USA.']</t>
  </si>
  <si>
    <t>["Department of Neurology, The First Affiliated Hospital of Xi'an Jiaotong University, 277 West Yanta Rd, 710061, Xi'an, China.", "Department of Neurology, The First Affiliated Hospital of Xi'an Jiaotong University, 277 West Yanta Rd, 710061, Xi'an, China.", "Department of Neurology, Shaanxi Provincial People's Hospital,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"Department of Neurology, The First Affiliated Hospital of Xi'an Jiaotong University, 277 West Yanta Rd, 710061, Xi'an, China. quqiumin@126.com."]</t>
  </si>
  <si>
    <t>['The National Clinical Research Center for Geriatric Disease, Xuanwu Hospital, Capital Medical University, Beijing, China.', 'Townsend Family Laboratories, Department of Psychiatry, The University of British Columbia, Vancouver, British Columbia, Canada.', 'Advanced Innovation Center for Human Brain Protection, Capital Medical University, Beijing, China.', 'Townsend Family Laboratories, Department of Psychiatry, The University of British Columbia, Vancouver, British Columbia, Canada.', 'Townsend Family Laboratories, Department of Psychiatry, The University of British Columbia, Vancouver, British Columbia, Canada.', 'Townsend Family Laboratories, Department of Psychiatry, The University of British Columbia, Vancouver, British Columbia, Canada.', 'Department of Psychiatry, Jining Medical University, Jining, Shandong, China.', 'The National Clinical Research Center for Geriatric Disease, Xuanwu Hospital, Capital Medical University, Beijing, China.', 'Townsend Family Laboratories, Department of Psychiatry, The University of British Columbia, Vancouver, British Columbia, Canada.', 'Advanced Innovation Center for Human Brain Protection, Capital Medical University, Beijing, China.']</t>
  </si>
  <si>
    <t>['CAS Key Laboratory of Receptor Research, Drug Discovery and Design Center , Shanghai Institute of Materia Medica, Chinese Academy of Sciences (CAS) , Shanghai 201203 , China.', 'School of Pharmacy , University of Chinese Academy of Sciences , Beijing 100049 , China.', 'CAS Key Laboratory of Receptor Research, Drug Discovery and Design Center , Shanghai Institute of Materia Medica, Chinese Academy of Sciences (CAS) , Shanghai 201203 , China.', 'School of Pharmacy , University of Chinese Academy of Sciences , Beijing 100049 , China.', 'CAS Key Laboratory of Receptor Research, Drug Discovery and Design Center , Shanghai Institute of Materia Medica, Chinese Academy of Sciences (CAS) , Shanghai 201203 , China.', 'School of Pharmacy , University of Chinese Academy of Sciences , Beijing 100049 , China.', 'CAS Key Laboratory of Receptor Research, Drug Discovery and Design Center , Shanghai Institute of Materia Medica, Chinese Academy of Sciences (CAS) , Shanghai 201203 , China.', 'School of Pharmacy , University of Chinese Academy of Sciences , Beijing 100049 , China.']</t>
  </si>
  <si>
    <t>["Ann Romney Center for Neurologic Diseases, Department of Neurology, Brigham and Women's Hospital, Harvard Medical School, Boston, MA.", "Ann Romney Center for Neurologic Diseases, Department of Neurology, Brigham and Women's Hospital, Harvard Medical School, Boston, MA.", "Ann Romney Center for Neurologic Diseases, Department of Neurology, Brigham and Women's Hospital, Harvard Medical School, Boston, MA.", 'University of Kansas School of Pharmacy, Department of Medical Chemistry, Lawrence, KS.', "Ann Romney Center for Neurologic Diseases, Department of Neurology, Brigham and Women's Hospital, Harvard Medical School, Boston, MA dselkoe@bwh.harvard.edu."]</t>
  </si>
  <si>
    <t>['School of Life Sciences, Shanghai University, Shanghai 200444, China.', 'School of Life Sciences, Shanghai University, Shanghai 200444, China.', 'Huaxia Eye Hospital of Foshan, Huaxia Eye Hospital Group, Foshan, Guangdong, China.', 'School of Life Sciences, Shanghai University, Shanghai 200444, China.', 'School of Life Sciences, Shanghai University, Shanghai 200444, China.', 'Department of Radiology, Shanghai General Hospital, Shanghai Jiao Tong University, Shanghai 200080, China.', "Department of Radiology, Shanghai First People's Hospital, Baoshan Branch, Shanghai 200940, China.", 'School of Life Sciences, Shanghai University, Shanghai 200444, China.']</t>
  </si>
  <si>
    <t>['Department of Psychiatry and Psychotherapy, University Medical Center of the Johannes Gutenberg University Mainz, Untere Zahlbacher Strasse 8, 55131, Mainz, Germany.', 'Department of Psychiatry and Psychotherapy, University Medical Center of the Johannes Gutenberg University Mainz, Untere Zahlbacher Strasse 8, 55131, Mainz, Germany.', 'Department of Psychiatry and Psychotherapy, University Medical Center of the Johannes Gutenberg University Mainz, Untere Zahlbacher Strasse 8, 55131, Mainz, Germany.', 'Deutsches Institut fur Demenz Pravention (DIDP), Neurodegeneration and Neurobiology, Saarland University, Kirrbergerstrasse 1, 66421, Homburg, Saar, Germany.', 'Experimental Neurology, Saarland University, Kirrbergerstrasse 1, 66421, Homburg, Saar, Germany.', 'Deutsches Institut fur Demenz Pravention (DIDP), Neurodegeneration and Neurobiology, Saarland University, Kirrbergerstrasse 1, 66421, Homburg, Saar, Germany.', 'Experimental Neurology, Saarland University, Kirrbergerstrasse 1, 66421, Homburg, Saar, Germany.', 'Institute of Developmental Biology and Neurobiology, Johannes Gutenberg University, Becherweg 32, 55128, Mainz, Germany.', 'Department of Psychiatry and Psychotherapy, University Medical Center of the Johannes Gutenberg University Mainz, Untere Zahlbacher Strasse 8, 55131, Mainz, Germany. kristina.endres@unimedizin-mainz.de.']</t>
  </si>
  <si>
    <t>['Department of Neurology, The First Affiliated Hospital of Chongqing Medical University, Chongqing Key Laboratory of Neurology, 1 Youyi Road, Chongqing, China.', 'Department of Neurology, The First Affiliated Hospital of Chongqing Medical University, Chongqing Key Laboratory of Neurology, 1 Youyi Road, Chongqing, China.', 'Department of Medicine, Roswell Park Cancer Institute, Buffalo, NY, USA.', 'Department of Physiology and Biophysics, State University of New York at Buffalo, Buffalo, NY, USA.', 'Department of Neurology, The First Affiliated Hospital of Chongqing Medical University, Chongqing Key Laboratory of Neurology, 1 Youyi Road, Chongqing, China.', 'Department of Neurology, The First Affiliated Hospital of Chongqing Medical University, Chongqing Key Laboratory of Neurology, 1 Youyi Road, Chongqing, China.', "Ministry of Education Key Laboratory of Child Development and Disorders; Chongqing Key Laboratory of Translational Medical Research in Cognitive Development and Learning and Memory Disorders, Children's Hospital of Chongqing Medical University, 136 ZhongshanEr Lu, Yuzhong District, Chongqing, China.", 'Department of Neurology, Daping Hospital, Third Military Medical University, Chongqing, China.', 'Department of Neurology, Daping Hospital, Third Military Medical University, Chongqing, China.', 'Department of Neurology, The First Affiliated Hospital of Chongqing Medical University, Chongqing Key Laboratory of Neurology, 1 Youyi Road, Chongqing, China.', 'Department of Neurology, The First Affiliated Hospital of Chongqing Medical University, Chongqing Key Laboratory of Neurology, 1 Youyi Road, Chongqing, China.', 'Department of Neurology, The First Affiliated Hospital of Chongqing Medical University, Chongqing Key Laboratory of Neurology, 1 Youyi Road, Chongqing, China.', 'Department of Physiology, Wayne State University School of Medicine, Detroit, MI, USA.', 'Department of Neurology, The First Affiliated Hospital of Chongqing Medical University, Chongqing Key Laboratory of Neurology, 1 Youyi Road, Chongqing, China.']</t>
  </si>
  <si>
    <t>['Department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 'Department of Biomedical Sciences, University of North Dakota School of Medicine and Health Sciences, Grand Forks, ND, USA.']</t>
  </si>
  <si>
    <t>['Department of Geriatrics, The Second Affiliated Hospital of Nanjing Medical University, Nanjing, Jiangsu 210011, China.', 'School of Stomatology, Nanjing Medical University, Nanjing, Jiangsu 211166, China.', 'Department of Geriatrics, The Second Affiliated Hospital of Nanjing Medical University, Nanjing, Jiangsu 210011, China.', 'Department of Geriatrics, The Second Affiliated Hospital of Nanjing Medical University, Nanjing, Jiangsu 210011, China.', 'Department of Geriatrics, The Second Affiliated Hospital of Nanjing Medical University, Nanjing, Jiangsu 210011, China; Key Laboratory for Aging &amp; Disease, Nanjing Medical University, Nanjing, Jiangsu 210011, China. Electronic address: mjfeng416@163.com.']</t>
  </si>
  <si>
    <t>['School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 'School of Public Health, Beijing Key Laboratory of Environmental Toxicology, Capital Medical University, Beijing, China.']</t>
  </si>
  <si>
    <t>['Department of Neurology, Center for Brain Sciences, The First Affiliated Hospital, Zhejiang University School of Medicine, Hangzhou, China.', 'Neuroscience Center of Excellence, School of Medicine, Louisiana State University Health Sciences Center, New Orleans, Louisiana, USA.', 'College of Basic Medical Sciences, Zhejiang Chinese Medical University, Hangzhou, China; and.', 'Neuroscience Center of Excellence, School of Medicine, Louisiana State University Health Sciences Center, New Orleans, Louisiana, USA.', 'Department of Neurology, Center for Brain Sciences, The First Affiliated Hospital, Zhejiang University School of Medicine, Hangzhou, China.', 'Department of Neurology, Center for Brain Sciences, The First Affiliated Hospital, Zhejiang University School of Medicine, Hangzhou, China.', 'The First Affiliated Hospital, Zhejiang Chinese Medical University, Hangzhou, China.', 'Department of Neurobiology, Zhejiang University School of Medicine, Hangzhou, China.', 'Department of Neurobiology, Zhejiang University School of Medicine, Hangzhou, China.', 'Department of Neurobiology, Zhejiang University School of Medicine, Hangzhou, China.', 'Department of Neurobiology, Zhejiang University School of Medicine, Hangzhou, China.', 'Department of Neurobiology, Zhejiang University School of Medicine, Hangzhou, China.', 'Department of Neurobiology, Zhejiang University School of Medicine, Hangzhou, China.', 'Department of Neurobiology, Zhejiang University School of Medicine, Hangzhou, China.', 'Department of Neurology, Center for Brain Sciences, The First Affiliated Hospital, Zhejiang University School of Medicine, Hangzhou, China.', 'Neuroscience Center of Excellence, School of Medicine, Louisiana State University Health Sciences Center, New Orleans, Louisiana, USA.', 'Department of Neurology, Center for Brain Sciences, The First Affiliated Hospital, Zhejiang University School of Medicine, Hangzhou, China.']</t>
  </si>
  <si>
    <t>['School of Psychology Cardiff University, Cardiff, UK; School of Pharmacy &amp; Pharmaceutical Sciences, Cardiff University, Cardiff, UK.', 'School of Pharmacy &amp; Pharmaceutical Sciences, Cardiff University, Cardiff, UK; Department of Applied Sciences, University of the West of England, Bristol, UK.', 'School of Psychology Cardiff University, Cardiff, UK; School of Pharmacy &amp; Pharmaceutical Sciences, Cardiff University, Cardiff, UK.', 'Department of Biosciences, University of Oslo, Olso, Norway.', 'School of Psychology Cardiff University, Cardiff, UK. Electronic address: Good@cardiff.ac.uk.', 'School of Pharmacy &amp; Pharmaceutical Sciences, Cardiff University, Cardiff, UK.']</t>
  </si>
  <si>
    <t>['Laboratory of Biocrystallography and Computational Molecular Biology, Department of Physics, Periyar University, Salem 636 011, India.', 'Laboratory of Biocrystallography and Computational Molecular Biology, Department of Physics, Periyar University, Salem 636 011, India. Electronic address: kumaradhas@yahoo.com.']</t>
  </si>
  <si>
    <t>['Department of Biomedical Sciences, School of Medicine &amp; Health Sciences, University of North Dakota, 1301 North Columbia Road, Grand Forks, ND, 58202, USA.', 'U.S. Department of Agriculture, Agricultural Research Service, Grand Forks Human Nutrition Research Center, Grand Forks, ND, 58203, USA.', 'Department of Biomedical Sciences, School of Medicine &amp; Health Sciences, University of North Dakota, 1301 North Columbia Road, Grand Forks, ND, 58202, USA.', 'Department of Biomedical Sciences, School of Medicine &amp; Health Sciences, University of North Dakota, 1301 North Columbia Road, Grand Forks, ND, 58202, USA. othman.ghribi@med.und.edu.']</t>
  </si>
  <si>
    <t>['Department of Neurology, The Frist Affiliated Hospital of Zhengzhou University, Zhengzhou, China.', 'Department of Neurology, The Frist Affiliated Hospital of Zhengzhou University, Zhengzhou, China.', 'Department of Neurology, The Frist Affiliated Hospital of Zhengzhou University, Zhengzhou, China.', 'Department of Neurology, The Frist Affiliated Hospital of Zhengzhou University, Zhengzhou, China.', 'Department of Neurology, The Frist Affiliated Hospital of Zhengzhou University, Zhengzhou, China.', 'Department of Neurology, The Frist Affiliated Hospital of Zhengzhou University, Zhengzhou, China.', 'Department of Neurology, The Frist Affiliated Hospital of Zhengzhou University, Zhengzhou, China.']</t>
  </si>
  <si>
    <t>['From the Department of Biochemistry and Molecular Biology, Bio21 Molecular Science and Biotechnology Institute, University of Melbourne, Melbourne, Victoria 3010, Australia.', 'From the Department of Biochemistry and Molecular Biology, Bio21 Molecular Science and Biotechnology Institute, University of Melbourne, Melbourne, Victoria 3010, Australia pgleeson@unimelb.edu.au.']</t>
  </si>
  <si>
    <t>['Department of Psychiatry, Townsend Family Laboratories, The University of British Columbia, 2255 Wesbrook Mall, Vancouver, BC V6T 1Z3, Canada.', 'Department of Psychiatry, Townsend Family Laboratories, The University of British Columbia, 2255 Wesbrook Mall, Vancouver, BC V6T 1Z3, Canada.', 'Department of Psychiatry, Townsend Family Laboratories, The University of British Columbia, 2255 Wesbrook Mall, Vancouver, BC V6T 1Z3, Canada.']</t>
  </si>
  <si>
    <t>['Departamento de Medicina Genomica y Toxicologia Ambiental, Instituto de Investigaciones Biomedicas, Universidad Nacional Autonoma de Mexico, AP 70-228, 04510, Mexico, DF, Mexico.', 'Departamento de Medicina Genomica y Toxicologia Ambiental, Instituto de Investigaciones Biomedicas, Universidad Nacional Autonoma de Mexico, AP 70-228, 04510, Mexico, DF, Mexico.', 'Unidad de Investigacion Biomedica en Cancer, Instituto Nacional de Cancerologia (INCan)-Instituto de Investigaciones Biomedicas (IIB), Universidad Nacional Autonoma de Mexico (UNAM), 14080, Mexico, DF, Mexico.', 'Departamento de Medicina Genomica y Toxicologia Ambiental, Instituto de Investigaciones Biomedicas, Universidad Nacional Autonoma de Mexico, AP 70-228, 04510, Mexico, DF, Mexico. carias@unam.mx.']</t>
  </si>
  <si>
    <t>['College of Life Science and Health, Northeastern University, Shenyang, China.', 'College of Life Science and Health, Northeastern University, Shenyang, China.', 'College of Life Science and Health, Northeastern University, Shenyang, China.', 'College of Life Science and Health, Northeastern University, Shenyang, China.', 'College of Life Science and Health, Northeastern University, Shenyang, China.']</t>
  </si>
  <si>
    <t>['Department of Biochemistry, University of Zurich, Winterthurerstrasse 190, CH-8057, Zurich, Switzerland.', 'University of Applied Sciences and Arts Northwestern Switzerland, Hofackerstrasse 30, CH-4132, Muttenz, Switzerland.', 'Department of Biochemistry, University of Zurich, Winterthurerstrasse 190, CH-8057, Zurich, Switzerland.', 'University of Applied Sciences and Arts Northwestern Switzerland, Hofackerstrasse 30, CH-4132, Muttenz, Switzerland.', 'Department of Biochemistry, University of Zurich, Winterthurerstrasse 190, CH-8057, Zurich, Switzerland.', 'Department of Biochemistry, University of Zurich, Winterthurerstrasse 190, CH-8057, Zurich, Switzerland. Electronic address: caflisch@bioc.uzh.ch.']</t>
  </si>
  <si>
    <t>['Department of Chemistry, Faculty of Basic and Applied Sciences, Sri Guru Granth Sahib World University, Fatehgarh Sahib, Punjab, 140406, India.', 'Department of Chemistry, Faculty of Basic and Applied Sciences, Sri Guru Granth Sahib World University, Fatehgarh Sahib, Punjab, 140406, India.', 'School of Chemistry and Biochemistry, Thapar Institute of Engineering and Technology, Patiala, Punjab, 147004, India. bhupesh@iitbombay.org.']</t>
  </si>
  <si>
    <t>['Department of Bioengineering, Faculty of Engineering, Integral University, Lucknow, India.', 'Wuhan University, School of Medicine, Wuhan, Hubei, China.', 'King Fahd Medical Research Center, King Abdulaziz University, P.O. Box 80216, Jeddah 21589, Saudi Arabia.', 'Enzymoics, 7 Peterlee Place, Hebersham, NSW 2770, Australia.', 'Novel Global Community Educational Foundation, Australia.', 'Department of Biosciences, Faculty of Science, Integral University, Lucknow, India.']</t>
  </si>
  <si>
    <t>['Department of Microbiology, School of Life Sciences, Central University of Tamil Nadu, Tiruvarur, India.', 'Department of Microbiology, School of Life Sciences, Central University of Tamil Nadu, Tiruvarur, India.', 'Department of Biotechnology, Indian Institute of Technology Madras, Chennai, India.', 'Department of Biotechnology, Indian Institute of Technology Madras, Chennai, India.', "Neuroscience Research Laboratory, Mr. &amp; Mrs. Ko Chi-Ming Centre for Parkinson's Disease Research, School of Chinese Medicine, Hong Kong Baptist University, Hong Kong SAR, China."]</t>
  </si>
  <si>
    <t>['Laboratory of Molecular and Cellular Neuroscience, The Rockefeller University, New York, New York 10065, United States.', 'Laboratory of Molecular and Cellular Neuroscience, The Rockefeller University, New York, New York 10065, United States.', 'Laboratory of Molecular and Cellular Neuroscience, The Rockefeller University, New York, New York 10065, United States.', 'Laboratory of Molecular and Cellular Neuroscience, The Rockefeller University, New York, New York 10065, United States.', 'Laboratory of Molecular and Cellular Neuroscience, The Rockefeller University, New York, New York 10065, United States.']</t>
  </si>
  <si>
    <t>["Sorbonne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Electronic address: andrea.vergallo@icm-institute.org.", "Sorbonne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Centre of Excellence of Neurodegenerative Disease (CoEN), ICM, CIC Neurosciences, APHP Department of Neurology, Hopital Pitie-Salpetriere, University Paris 6, Paris, France.", "Sorbonne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Centre of Excellence of Neurodegenerative Disease (CoEN), ICM, CIC Neurosciences, APHP Department of Neurology, Hopital Pitie-Salpetriere, University Paris 6, Paris, France.", "Sorbonne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Centre of Excellence of Neurodegenerative Disease (CoEN), ICM, CIC Neurosciences, APHP Department of Neurology, Hopital Pitie-Salpetriere, University Paris 6, Paris, France.", 'ADx NeuroSciences NV, Ghent, Belgium.', 'ADx NeuroSciences NV, Ghent, Belgium.', "Sorbonne Universite, CNRS, INSERM, Laboratoire d'Imagerie Biomedicale, Paris, France; Centre pour l'Acquisition et le Traitement des Images (www.cati-neuroimaging.com), Paris, France; Departement de Medecine Nucleaire, AP-HP, Hopital Pitie-Salpetriere, Paris, France.", 'ICM Institut du Cerveau et de la Moelle epiniere, CNRS UMR7225, INSERM U1127, UPMC, Hopital de la Pitie-Salpetriere, Paris, France.', "Sorbonne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"Sorbonne University, GRC n degrees 21, Alzheimer Precision Medicine (APM), AP-HP, Pitie-Salpetriere Hospital, Boulevard de l'hopital, Paris, France; Brain and Spine Institute (ICM), INSERM U 1127, CNRS UMR 7225, Boulevard de l'hopital, Paris, France; Department of Neurology, Institute of Memory and Alzheimer's Disease (IM2A), Pitie-Salpetriere Hospital, AP-HP, Boulevard de l'hopital, Paris, France.", "Sorbonne University, GRC n degrees 21, Alzheimer Precision Medicine (APM), AP-HP, Pitie-Salpetriere Hospital, Boulevard de l'hopital, Paris, France; Eisai Inc., Neurology Business Group, Woodcliff Lake, NJ, USA."]</t>
  </si>
  <si>
    <t>["Wenzhou People's Hospital, Wenzhou, China.", "Wenzhou People's Hospital, Wenzhou, China.", "Wenzhou People's Hospital, Wenzhou, China.", "The People's Hospital of Lishui, Lishui, China."]</t>
  </si>
  <si>
    <t>['Genetics and Aging Research Unit, McCance Center for Brain Health, MassGeneral Institute for Neurodegenerative Disease, Department of Neurology, Massachusetts General Hospital and Harvard Medical School, Charlestown, MA, USA.', 'Department of Neurology, Qingdao Municipal Hospital, Qingdao University, Qingdao, China.', 'Genetics and Aging Research Unit, McCance Center for Brain Health, MassGeneral Institute for Neurodegenerative Disease, Department of Neurology, Massachusetts General Hospital and Harvard Medical School, Charlestown, MA, USA.', 'Department of Anesthesiology, Weifang Medical University, Weifang, China.', 'Department of Anesthesia, Critical Care and Pain Medicine, Massachusetts General Hospital and Harvard Medical School, Charlestown, MA, USA.', 'Rowland Institute at Harvard University, Cambridge, MA, USA.', 'Genetics and Aging Research Unit, McCance Center for Brain Health, MassGeneral Institute for Neurodegenerative Disease, Department of Neurology, Massachusetts General Hospital and Harvard Medical School, Charlestown, MA, USA.', 'Genetics and Aging Research Unit, McCance Center for Brain Health, MassGeneral Institute for Neurodegenerative Disease, Department of Neurology, Massachusetts General Hospital and Harvard Medical School, Charlestown, MA, USA.', 'Department of Neurology and Institute of Neurology, Huashan Hospital, Shanghai Medical College, Fudan University, Shanghai, China.', 'Athinoula A. Martinos Center for Biomedical Imaging, Department of Radiology, Massachusetts General Hospital and Harvard Medical School, Charlestown, MA, USA.', 'Rowland Institute at Harvard University, Cambridge, MA, USA.', 'Genetics and Aging Research Unit, McCance Center for Brain Health, MassGeneral Institute for Neurodegenerative Disease, Department of Neurology, Massachusetts General Hospital and Harvard Medical School, Charlestown, MA, USA.', 'Genetics and Aging Research Unit, McCance Center for Brain Health, MassGeneral Institute for Neurodegenerative Disease, Department of Neurology, Massachusetts General Hospital and Harvard Medical School, Charlestown, MA, USA.']</t>
  </si>
  <si>
    <t>['Discovery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'Current address: API Process Development Department (Biotechnology), Pharmaceutical Technology Division, Chugai Pharmaceutical Co., Ltd., 5-1, Ukima 5-chome, Kita-ku, Tokyo, 115-8543,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 'Research Laboratory for Development, Shionogi Pharmaceutical Research Center, 1-1 Futaba-cho 3-chome, Toyonaka, Osaka, 561-0825, Japan.', 'Research Laboratory for Development, Shionogi Pharmaceutical Research Center, 1-1 Futaba-cho 3-chome, Toyonaka, Osaka, 561-0825, Japan.', 'Research Laboratory for Development, Shionogi Pharmaceutical Research Center, 1-1 Futaba-cho 3-chome, Toyonaka, Osaka, 561-0825, Japan.', 'Research Laboratory for Development, Shionogi Pharmaceutical Research Center, 1-1 Futaba-cho 3-chome, Toyonaka, Osaka, 561-0825, Japan.', 'Research Laboratory for Development, Shionogi Pharmaceutical Research Center, 1-1 Futaba-cho 3-chome, Toyonaka, Osaka, 561-0825, Japan.', 'Research Laboratory for Development, Shionogi Pharmaceutical Research Center, 1-1 Futaba-cho 3-chome, Toyonaka, Osaka, 561-0825, Japan.', 'Non-Clinical Safety, Janssen Research &amp; Development, Turnhoutseweg 30, 2340, Beerse, Belgium.', 'Non-Clinical Safety, Janssen Research &amp; Development, Turnhoutseweg 30, 2340, Beerse, Belgium.', 'Non-Clinical Safety, Janssen Research &amp; Development, Turnhoutseweg 30, 2340, Beerse, Belgium.', 'Non-Clinical Safety, Janssen Research &amp; Development, Turnhoutseweg 30, 2340, Beerse, Belgium.', 'Discovery Sciences, Janssen Research &amp; Development, Turnhoutseweg 30, 2340, Beerse, Belgium.', 'Current address: Sosei Heptares, Steinmetz Building, Granta Park, Great Abington, Cambridge, CB21 6DG, UK.', 'Discovery Sciences, Janssen Research &amp; Development, Turnhoutseweg 30, 2340, Beerse, Belgium.', 'Discovery Sciences, Janssen Research &amp; Development, Turnhoutseweg 30, 2340, Beerse, Belgium.', 'Discovery Sciences, Janssen Research &amp; Development, Turnhoutseweg 30, 2340, Beerse, Belgium.', 'Discovery Sciences, Janssen Research &amp; Development, Turnhoutseweg 30, 2340, Beerse, Belgium.', 'Discovery Research Laboratory for Core Therapeutic Areas, Shionogi Pharmaceutical Research Center, 1-1 Futaba-cho 3-chome, Toyonaka, Osaka, 561-0825, Japan.', 'Discovery Research Laboratory for Core Therapeutic Areas, Shionogi Pharmaceutical Research Center, 1-1 Futaba-cho 3-chome, Toyonaka, Osaka, 561-0825, Japan.']</t>
  </si>
  <si>
    <t>['Key Laboratory of Basic Pharmacology and Joint International Research Laboratory of Ethnomedicine of Ministry of Education, Zunyi Medical University, Zunyi, China.', "Drug Clinical Trial Institution, The Third Affiliated Hospital of Zunyi Medical University, The First People's Hospital of Zunyi, Zunyi, China.", "Tongren People's Hospital, Tongren, China.", 'Key Laboratory of Basic Pharmacology and Joint International Research Laboratory of Ethnomedicine of Ministry of Education, Zunyi Medical University, Zunyi, China.', 'Key Laboratory of Basic Pharmacology and Joint International Research Laboratory of Ethnomedicine of Ministry of Education, Zunyi Medical University, Zunyi, China.', 'Key Laboratory of Basic Pharmacology and Joint International Research Laboratory of Ethnomedicine of Ministry of Education, Zunyi Medical University, Zunyi, China.', 'Key Laboratory of Basic Pharmacology and Joint International Research Laboratory of Ethnomedicine of Ministry of Education, Zunyi Medical University, Zunyi, China.']</t>
  </si>
  <si>
    <t>['Research &amp; Development, Chiesi Farmaceutici, Parma, Italy.', 'CNS &amp; Pain Department, TranScrip Partners, Reading, UK.']</t>
  </si>
  <si>
    <t>["Department of Medical Oncology, Shouguang People's Hospital, Shouguang, China.", 'Department of Ultrasonography, Rizhao Hospital of TCM, Rizhao, China.', "Department of Pediatrics, Rizhao People's Hospital, Rizhao, China.", "Department of Ultrasonography, Gaotang People's Hospital, Affiliated Hospital of Jining Medical College, Liaocheng, China.", 'Department of Laboratory Medicine, Shandong Provincal Hospital, Affiliated Hospital of Shandong University, Jinan, China - lyunsd@126.com.']</t>
  </si>
  <si>
    <t>['Experimental Neurology, Saarland University, 66424 Homburg/Saar, Germany. daniel.janitschke@uks.eu.', 'Experimental Neurology, Saarland University, 66424 Homburg/Saar, Germany. christophernelke@yahoo.de.', 'Experimental Neurology, Saarland University, 66424 Homburg/Saar, Germany. anna.lauer@uks.eu.', 'Experimental Neurology, Saarland University, 66424 Homburg/Saar, Germany. Liesa.regner@uks.eu.', 'Experimental Neurology, Saarland University, 66424 Homburg/Saar, Germany. Jakob.winkler@uks.eu.', 'Experimental Neurology, Saarland University, 66424 Homburg/Saar, Germany. andrea.thiel@uks.eu.', 'Experimental Neurology, Saarland University, 66424 Homburg/Saar, Germany. heike.grimm@gmx.de.', 'Experimental Neurology, Saarland University, 66424 Homburg/Saar, Germany. tobias.hartmann@uks.eu.', 'Deutsches Institut fur DemenzPravention (DIDP), Saarland University, 66424 Homburg/Saar, Germany. tobias.hartmann@uks.eu.', 'Experimental Neurology, Saarland University, 66424 Homburg/Saar, Germany. marcus.grimm@mx.uni-saarland.de.', 'Deutsches Institut fur DemenzPravention (DIDP), Saarland University, 66424 Homburg/Saar, Germany. marcus.grimm@mx.uni-saarland.de.']</t>
  </si>
  <si>
    <t>['Lubeck Interdisciplinary Platform for Genome Analytics (LIGA), Institutes of Neurogenetics and Cardiogenetics, University of Lubeck, Lubeck, Germany; Medical Systems Biology Group, Lubeck Institute of Experimental Dermatology and Institute for Cardiogenetics, University of Lubeck, Lubeck, Germany.', 'Lubeck Interdisciplinary Platform for Genome Analytics (LIGA), Institutes of Neurogenetics and Cardiogenetics, University of Lubeck, Lubeck, Germany.', 'Lubeck Interdisciplinary Platform for Genome Analytics (LIGA), Institutes of Neurogenetics and Cardiogenetics, University of Lubeck, Lubeck, Germany.', 'Lubeck Interdisciplinary Platform for Genome Analytics (LIGA), Institutes of Neurogenetics and Cardiogenetics, University of Lubeck, Lubeck, Germany; Department of Psychology, Centre for Lifespan Changes in Brain and Cognition, University of Oslo, Oslo, Norway. Electronic address: lars.bertram@uni-luebeck.de.']</t>
  </si>
  <si>
    <t>['Department of Biochemistry, Nagoya City University Graduate School of Medical Sciences, 1 Kawasumi, Mizuho-cho, Mizuho-ku, Nagoya, Aichi, 467-8601, Japan.', 'Department of Biochemistry, Nagoya City University Graduate School of Medical Sciences, 1 Kawasumi, Mizuho-cho, Mizuho-ku, Nagoya, Aichi, 467-8601, Japan.', 'Department of Biochemistry, Nagoya City University Graduate School of Medical Sciences, 1 Kawasumi, Mizuho-cho, Mizuho-ku, Nagoya, Aichi, 467-8601, Japan.', 'Department of Biochemistry and Molecular Biology, University of Calgary, Calgary, Alberta, Canada.', 'Department of Community-based Medical Education, Nagoya City University Graduate School of Medical Sciences, Nagoya, Japan.', 'Department of Biochemistry, Nagoya City University Graduate School of Medical Sciences, 1 Kawasumi, Mizuho-cho, Mizuho-ku, Nagoya, Aichi, 467-8601, Japan. michi@med.nagoya-cu.ac.jp.', 'Department of Biochemistry, Nagoya City University Graduate School of Medical Sciences, 1 Kawasumi, Mizuho-cho, Mizuho-ku, Nagoya, Aichi, 467-8601, Japan. jung@med.nagoya-cu.ac.jp.']</t>
  </si>
  <si>
    <t>['Department of Integrative Structural and Computational Biology, The Scripps Research Institute, La Jolla, USA.', 'Department of Integrative Structural and Computational Biology, The Scripps Research Institute, La Jolla, USA.', 'Department of Integrative Structural and Computational Biology, The Scripps Research Institute, La Jolla, USA.', 'Embedded Systems and Applications Group, Technische Universitat Darmstadt, Darmstadt, Germany.', 'Department of Integrative Structural and Computational Biology, The Scripps Research Institute, La Jolla, USA.', 'Department of Health Sciences, "Magna Graecia" University of Catanzaro, Campus "S. Venuta", Viale Europa, 88100, Catanzaro, Italy.', 'Embedded Systems and Applications Group, Technische Universitat Darmstadt, Darmstadt, Germany.', 'Department of Integrative Structural and Computational Biology, The Scripps Research Institute, La Jolla, USA. forli@scripps.edu.']</t>
  </si>
  <si>
    <t>['Institute of Nutrition, Mahidol University, Phutthamonthon, Nakhon Pathom 73170, Thailand.', 'Institute of Nutrition, Mahidol University, Phutthamonthon, Nakhon Pathom 73170, Thailand.', 'Institute of Nutrition, Mahidol University, Phutthamonthon, Nakhon Pathom 73170, Thailand.']</t>
  </si>
  <si>
    <t>['Department of Physiology, Keio University, School of Medicine, Tokyo, Japan.', 'Department of Physiology, Keio University, School of Medicine, Tokyo, Japan.', 'Department of Physiology, Keio University, School of Medicine, Tokyo, Japan.', 'Department of Physiology, Keio University, School of Medicine, Tokyo, Japan.', 'Department of Physiology, Keio University, School of Medicine, Tokyo, Japan.', 'Department of Physiology, Keio University, School of Medicine, Tokyo, Japan.', 'Department of Physiology, Keio University, School of Medicine, Tokyo, Japan. Electronic address: hidokano@a2.keio.jp.']</t>
  </si>
  <si>
    <t>["Guangzhou Institute of Biomedicine and Health, Chinese Academy of Sciences, Guangzhou, 510530, People's Republic of China. linping.wu@hotmail.com.", 'Nanomedicine Laboratory, Centre for Pharmaceutical Nanotechnology and Nanotoxicology, Department of Pharmacy, Faculty of Health and Medical Sciences, University of Copenhagen, Universitetsparken 2, DK-2100, Copenhagen O, Denmark.', 'School of Allied Medical Sciences, Iran University of Medical Sciences, Tehran, Iran.', "Hefei Institute of Stem Cell and Regenerative Medicine, Guangzhou Institute of Biomedicine and Health, Chinese Academy of Sciences, Guangzhou, 510530, People's Republic of China.", 'Genome Integrity Unit, Danish Cancer Society Research Center, Copenhagen, Denmark.', 'School of Pharmacy, King George VI Building, Newcastle University, Newcastle upon Tyne, NE1 7RU, UK.', 'S. M. Discovery Group Inc., Denver, CO, USA and S. M. Discovery Group Ltd., Durham, UK.', 'Nanomedicine Laboratory, Centre for Pharmaceutical Nanotechnology and Nanotoxicology, Department of Pharmacy, Faculty of Health and Medical Sciences, University of Copenhagen, Universitetsparken 2, DK-2100, Copenhagen O, Denmark. seyed.moghimi@ncl.ac.uk.', 'School of Pharmacy, King George VI Building, Newcastle University, Newcastle upon Tyne, NE1 7RU, UK. seyed.moghimi@ncl.ac.uk.', 'Institute of Cellular Medicine, Faculty of Health and Medical Sciences, Framlington Place, Newcastle University, Newcastle upon Tyne, NE2 4HH, UK. seyed.moghimi@ncl.ac.uk.', 'School of Pharmacy, King George VI Building, Newcastle University, Newcastle upon Tyne NE1 7RU, UK, and Institute of Cellular Medicine, Framlington Place, Newcastle University, Newcastle upon Tyne, NE2 4HH, UK. seyed.moghimi@ncl.ac.uk.']</t>
  </si>
  <si>
    <t>['Department of Biochemistry and Biophysics, Stockholm University, 106 91 Stockholm, Sweden.', 'Department of Biochemistry and Biophysics, Stockholm University, 106 91 Stockholm, Sweden.', 'Department of Biochemistry and Biophysics, Stockholm University, 106 91 Stockholm, Sweden.', 'Department of Biochemistry and Biophysics, Stockholm University, 106 91 Stockholm, Sweden anna-lena.strom@dbb.su.se.']</t>
  </si>
  <si>
    <t>['Department of Neurology, The First Affiliated Hospital of Zhengzhou University, Zhengzhou City, Henan Provence, 450001, P. R. China.', 'Department of Cardiology, Zhengzhou Central Hospital, Zhengzhou City, Henan Provence, 450001, P. R. China.', 'Department of Cardiology, Zhengzhou Central Hospital, Zhengzhou City, Henan Provence, 450001, P. R. China.', 'Department of Cardiology, Zhengzhou Central Hospital, Zhengzhou City, Henan Provence, 450001, P. R. China.']</t>
  </si>
  <si>
    <t>['Internal Medicine Department, Texas Tech University Health Sciences Center, 3601 4th Street, Lubbock, TX 79430, USA.', 'Garrison Institute on Aging, Texas Tech University Health Sciences Center, 3601 4th Street, Lubbock, TX 79430, USA.', 'Garrison Institute on Aging, South West Campus, Texas Tech University Health Sciences Center, 6630 S. Quaker Suite E, Lubbock, TX 79413, United States.', 'Garrison Institute on Aging, South West Campus, Texas Tech University Health Sciences Center, 6630 S. Quaker Suite E, Lubbock, TX 79413, United States.', 'Internal Medicine Department, Texas Tech University Health Sciences Center, 3601 4th Street, Lubbock, TX 79430, USA.', 'Garrison Institute on Aging, Texas Tech University Health Sciences Center, 3601 4th Street, Lubbock, TX 79430, USA.', 'Garrison Institute on Aging, South West Campus, Texas Tech University Health Sciences Center, 6630 S. Quaker Suite E, Lubbock, TX 79413, United States.', 'Pharmacology &amp; Neuroscience Department, Texas Tech University Health Sciences Center, 3601 4th Street, Lubbock, TX 79430, United States.', 'Cell Biology &amp; Biochemistry Department, Texas Tech University Health Sciences Center, 3601 4th Street, Lubbock, TX 79430, United States.', 'Neurology Department, Texas Tech University Health Sciences Center, 3601 4th Street, Lubbock, TX 79430, United States.', 'Speech, Language and Hearing Sciences Departments, Texas Tech University Health Sciences Center, 3601 4th Street, Lubbock, TX 79430, United States.', 'Public Health Department, Texas Tech University Health Sciences Center, 3601 4th Street, Lubbock, TX 79430, United States.']</t>
  </si>
  <si>
    <t>['1College of Pharmacy and Medical Research Center, Chungbuk National University, Osongsaengmyeong 1-ro, Osong-eup, Heungdeok-gu, Cheongju, Chungbuk 28160 Republic of Korea.0000 0000 9611 0917grid.254229.a', '1College of Pharmacy and Medical Research Center, Chungbuk National University, Osongsaengmyeong 1-ro, Osong-eup, Heungdeok-gu, Cheongju, Chungbuk 28160 Republic of Korea.0000 0000 9611 0917grid.254229.a', '1College of Pharmacy and Medical Research Center, Chungbuk National University, Osongsaengmyeong 1-ro, Osong-eup, Heungdeok-gu, Cheongju, Chungbuk 28160 Republic of Korea.0000 0000 9611 0917grid.254229.a', '1College of Pharmacy and Medical Research Center, Chungbuk National University, Osongsaengmyeong 1-ro, Osong-eup, Heungdeok-gu, Cheongju, Chungbuk 28160 Republic of Korea.0000 0000 9611 0917grid.254229.a', '2Department of Chemistry, Utah Valley University, 800 W University Pkwy, Orem, UT 84058 USA.0000 0001 2219 5599grid.267677.5', 'INISTst Co., LTD, 767, Sinsu-ro, Suji-gu, Yongin-si, 16827 Gyeonggi-do Republic of Korea.', '4College of Pharmacy, Yeungnam University, 280 Daehak Road, Gyeonsan, Gyeongbuk, 38541 Republic of Korea.0000 0001 0674 4447grid.413028.c', '4College of Pharmacy, Yeungnam University, 280 Daehak Road, Gyeonsan, Gyeongbuk, 38541 Republic of Korea.0000 0001 0674 4447grid.413028.c', '1College of Pharmacy and Medical Research Center, Chungbuk National University, Osongsaengmyeong 1-ro, Osong-eup, Heungdeok-gu, Cheongju, Chungbuk 28160 Republic of Korea.0000 0000 9611 0917grid.254229.a']</t>
  </si>
  <si>
    <t>['Aston Labs, Department of Chemistry, Purdue University, 560 Oval Drive, West Lafayette, IN, 47906-1393, USA.', 'Aston Labs, Department of Chemistry, Purdue University, 560 Oval Drive, West Lafayette, IN, 47906-1393, USA.', 'Merck &amp; Co., Inc., 2000 Galloping Hill Road, Kenilworth, NJ, 07033, USA.', 'Merck &amp; Co., Inc., 2000 Galloping Hill Road, Kenilworth, NJ, 07033, USA.', 'Merck &amp; Co., Inc., 2000 Galloping Hill Road, Kenilworth, NJ, 07033, USA.', 'Merck &amp; Co., Inc., 2000 Galloping Hill Road, Kenilworth, NJ, 07033, USA.', 'Aston Labs, Department of Chemistry, Purdue University, 560 Oval Drive, West Lafayette, IN, 47906-1393, USA.']</t>
  </si>
  <si>
    <t>['Department of Studies in Chemistry, SRMPP Govt. First Grade College, Huvinahadagali 583219, Karnataka, India. Electronic address: dora1687@gmail.com.']</t>
  </si>
  <si>
    <t>['Department of Neurology, The Second Hospital of Shandong University, Shandong University, 247 North Park Avenue, Jinan, 250033, China.', 'Department of Neurology, The Second Hospital of Shandong University, Shandong University, 247 North Park Avenue, Jinan, 250033, China.', 'Department of Neurology, The Second Hospital of Shandong University, Shandong University, 247 North Park Avenue, Jinan, 250033, China.', 'Department of Neurology, The Second Hospital of Shandong University, Shandong University, 247 North Park Avenue, Jinan, 250033, China.', 'Department of Neurology, The Second Hospital of Shandong University, Shandong University, 247 North Park Avenue, Jinan, 250033, China.', 'Department of Neurology, The Second Hospital of Shandong University, Shandong University, 247 North Park Avenue, Jinan, 250033, China.', 'Department of Neurology, The Second Hospital of Shandong University, Shandong University, 247 North Park Avenue, Jinan, 250033, China. xie_zhaohong@126.com.', 'Department of Neurology, The Second Hospital of Shandong University, Shandong University, 247 North Park Avenue, Jinan, 250033, China. bjz@sdu.edu.cn.']</t>
  </si>
  <si>
    <t>['Non Communicable Diseases Research Center, Rafsanjan University of Medical Science, Rafsanjan, Iran.', 'Neurology Department, School of Medicine, Rafsanjan University of Medical Sciences, Rafsanjan, Iran.', 'Molecular Medicine Research Center, Research Institute of Basic Medical Sciences, Rafsanjan University of Medical Sciences, Rafsanjan, Iran.', 'Molecular Medicine Research Center, Research Institute of Basic Medical Sciences, Rafsanjan University of Medical Sciences, Rafsanjan, Iran.', 'Molecular Medicine Research Center, Research Institute of Basic Medical Sciences, Rafsanjan University of Medical Sciences, Rafsanjan, Iran.', 'Department of Immunology, School of Medicine, Rafsanjan University of Medical Sciences, Rafsanjan, Iran.']</t>
  </si>
  <si>
    <t>['State Key Laboratory of Bioactive Substances and Functions of Natural Medicines, Institute of Materia Medica, Chinese Academy of Medical Sciences &amp; Peking Union Medical College (CAMS &amp; PUMC), 2A Nan Wei Road, Beijing 100050, PR China. Electronic address: wfang@imm.ac.cn.', 'State Key Laboratory of Bioactive Substances and Functions of Natural Medicines, Institute of Materia Medica, Chinese Academy of Medical Sciences &amp; Peking Union Medical College (CAMS &amp; PUMC), 2A Nan Wei Road, Beijing 100050, PR China.', 'State Key Laboratory of Bioactive Substances and Functions of Natural Medicines, Institute of Materia Medica, Chinese Academy of Medical Sciences &amp; Peking Union Medical College (CAMS &amp; PUMC), 2A Nan Wei Road, Beijing 100050, PR China.', 'College of Life Sciences, Wuhan University, Wuhan, Hubei 430072, PR China.', 'German Center for Neurodegenerative Diseases (DZNE) and Munich Cluster for Systems Neurology (SyNergy), Technical University of Munich, Feodor-Lynen-Strasse 17, 81377 Munich, Germany; Neuroproteomics, Klinikum rechts der Isar, Technical University of Munich, 81675 Munich, Germany.', 'State Key Laboratory of Bioactive Substances and Functions of Natural Medicines, Institute of Materia Medica, Chinese Academy of Medical Sciences &amp; Peking Union Medical College (CAMS &amp; PUMC), 2A Nan Wei Road, Beijing 100050, PR China.', 'State Key Laboratory of Bioactive Substances and Functions of Natural Medicines, Institute of Materia Medica, Chinese Academy of Medical Sciences &amp; Peking Union Medical College (CAMS &amp; PUMC), 2A Nan Wei Road, Beijing 100050, PR China.', 'German Center for Neurodegenerative Diseases (DZNE) and Munich Cluster for Systems Neurology (SyNergy), Technical University of Munich, Feodor-Lynen-Strasse 17, 81377 Munich, Germany; Neuroproteomics, Klinikum rechts der Isar, Technical University of Munich, 81675 Munich, Germany.', 'College of Life Sciences, Wuhan University, Wuhan, Hubei 430072, PR China.', 'State Key Laboratory of Bioactive Substances and Functions of Natural Medicines, Institute of Materia Medica, Chinese Academy of Medical Sciences &amp; Peking Union Medical College (CAMS &amp; PUMC), 2A Nan Wei Road, Beijing 100050, PR China. Electronic address: wyh@imm.ac.cn.']</t>
  </si>
  <si>
    <t>['Department of Clinical Pharmacotherapeutics of School of Pharmacy, Zunyi Medical University, Zunyi 563000, China.', 'Department of Pharmacology, Key Laboratory of Basic Pharmacology of Ministry of Education and Joint International Research Laboratory of Ethnomedicine of Ministry of Education, Zunyi Medical University, Zunyi 563000, China.', 'Department of Clinical Pharmacotherapeutics of School of Pharmacy, Zunyi Medical University, Zunyi 563000, China.', 'Department of Clinical Pharmacotherapeutics of School of Pharmacy, Zunyi Medical University, Zunyi 563000, China.', 'Department of Pharmacology, Key Laboratory of Basic Pharmacology of Ministry of Education and Joint International Research Laboratory of Ethnomedicine of Ministry of Education, Zunyi Medical University, Zunyi 563000, China.', 'Department of Pharmacology, Key Laboratory of Basic Pharmacology of Ministry of Education and Joint International Research Laboratory of Ethnomedicine of Ministry of Education, Zunyi Medical University, Zunyi 563000, China.', 'Department of Clinical Pharmacotherapeutics of School of Pharmacy, Zunyi Medical University, Zunyi 563000, China.', 'Department of Pharmacology, Key Laboratory of Basic Pharmacology of Ministry of Education and Joint International Research Laboratory of Ethnomedicine of Ministry of Education, Zunyi Medical University, Zunyi 563000, China.', 'Department of Neurology, the Affiliated Hospital of Zunyi Medical University, Zunyi 563003, China. yuchangyin6812@126.com.', 'Department of Clinical Pharmacotherapeutics of School of Pharmacy, Zunyi Medical University, Zunyi 563000, China. gqh@zmu.edu.cn.', 'Department of Pharmacology, Key Laboratory of Basic Pharmacology of Ministry of Education and Joint International Research Laboratory of Ethnomedicine of Ministry of Education, Zunyi Medical University, Zunyi 563000, China. gqh@zmu.edu.cn.']</t>
  </si>
  <si>
    <t>['Centre for Molecular Medicine and Innovative Therapeutics, Murdoch University, Perth 6150, Australia. M.Chakravarthy@murdoch.edu.au.', 'Perron Institute for Neurological and Translational Science, Perth 6150, Australia. M.Chakravarthy@murdoch.edu.au.', 'Centre for Molecular Medicine and Innovative Therapeutics, Murdoch University, Perth 6150, Australia. R.Veedu@murdoch.edu.au.', 'Perron Institute for Neurological and Translational Science, Perth 6150, Australia. R.Veedu@murdoch.edu.au.']</t>
  </si>
  <si>
    <t>['German Center for Neurodegenerative Diseases (DZNE), Munich, Germany.', 'Munich Cluster of Systems Neurology (SyNergy), Munich, Germany.', 'German Center for Neurodegenerative Diseases (DZNE), Munich, Germany.', 'Munich Cluster of Systems Neurology (SyNergy), Munich, Germany.', 'German Center for Neurodegenerative Diseases (DZNE), Munich, Germany.', 'IINS, UMR 5297, Universite Bordeaux, Bordeaux, France.', 'CNRS, IINS, UMR 5297, Bordeaux, France.', 'German Center for Neurodegenerative Diseases (DZNE), Munich, Germany.', 'Munich Cluster of Systems Neurology (SyNergy), Munich, Germany.', 'German Center for Neurodegenerative Diseases (DZNE), Munich, Germany.', 'German Center for Neurodegenerative Diseases (DZNE), Munich, Germany.', 'Munich Cluster of Systems Neurology (SyNergy), Munich, Germany.', 'Neuroproteomics, School of Medicine, Klinikum rechts der Isar and Institute for Advanced Study, Technical University of Munich, Munich, Germany.', 'Neuroscience, Novartis Institutes for BioMedical Research (NIBR), Basel, Switzerland.', 'German Center for Neurodegenerative Diseases (DZNE), Munich, Germany.', 'Munich Cluster of Systems Neurology (SyNergy), Munich, Germany.', 'Center for Neuropathology and Prion Research, Ludwig-Maximilians University, Munich, Germany.']</t>
  </si>
  <si>
    <t>['Department of Food Science and Nutrition, College of Health Sciences, Dong-A University, Busan 49315, Korea.', 'Center for Silver-Targeted Biomaterials, Brain Busan 21 Plus Program, Graduate School, Dong-A University, Busan 49315, Korea.', 'Department of Food Science and Nutrition, College of Health Sciences, Dong-A University, Busan 49315, Korea.', 'Center for Silver-Targeted Biomaterials, Brain Busan 21 Plus Program, Graduate School, Dong-A University, Busan 49315, Korea.', 'Department of Food Science and Nutrition, College of Health Sciences, Dong-A University, Busan 49315, Korea.', 'Korean Bioinformation Center, Korea Research Institute of Bioscience and Biotechnology (KRIBB), Daejeon 34141, Korea.', 'Department of Bioinformatics, KRIBB School of Bioscience, Korea University of Sciences and Technology, Daejeon 34113, Korea.', 'Korean Bioinformation Center, Korea Research Institute of Bioscience and Biotechnology (KRIBB), Daejeon 34141, Korea.', 'Department of Bioinformatics, KRIBB School of Bioscience, Korea University of Sciences and Technology, Daejeon 34113, Korea.', 'Department of Medicinal Biotechnology, College of Health Sciences, Dong-A University, Busan 49315, Korea.', 'Institute of Convergence Bio-Health, Dong-A University, Busan 49315, Korea.', 'Department of Food Science and Nutrition, College of Health Sciences, Dong-A University, Busan 49315, Korea.', 'Center for Silver-Targeted Biomaterials, Brain Busan 21 Plus Program, Graduate School, Dong-A University, Busan 49315, Korea.', 'Institute of Convergence Bio-Health, Dong-A University, Busan 49315, Korea.']</t>
  </si>
  <si>
    <t>['National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'Department of Nuclear Medicine, Nanjing First Hospital, Nanjing Medical University, Nanjing 21006,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Electronic address: linianguang@njucm.edu.cn.',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'Department of Organic Chemistry, China Pharmaceutical University, Nanjing 211198, China. Electronic address: sszh163@163.com.']</t>
  </si>
  <si>
    <t>['Department of Veterinary Pathobiology, College of Veterinary Medicine, University of Missouri, Columbia, MO, USA.', 'Department of Psychological Sciences, University of Missouri, Columbia, MO, USA.', 'Departments of Pathology and Neurosurgery, Brown University, Rhode Island Hospital, Providence, RI, USA.', 'Department of Psychological Sciences, University of Missouri, Columbia, MO, USA.', 'Department of Veterinary Pathobiology, College of Veterinary Medicine, University of Missouri, Columbia, MO, USA.']</t>
  </si>
  <si>
    <t>['Institute of Medicinal Chemistry, Spanish Council for Scientific Research (IQM-CSIC), Madrid, Spain.', 'Institute of Medicinal Chemistry, Spanish Council for Scientific Research (IQM-CSIC), Madrid, Spain.', 'Institute of Medicinal Chemistry, Spanish Council for Scientific Research (IQM-CSIC), Madrid, Spain.', 'Centre for Research in Molecular Medicine and Chronic Diseases (CIMUS), University of Santiago de Compostela, Santiago de Compostela, Spain.', 'Institute for Biomedical Research "Alberto Sols", Spanish Council for Scientific Research (IIB-CSIC), Madrid, Spain.', 'Biomedical Research Networking Centre on Neurodegenerative Diseases (CIBERNED), Madrid, Spain.', 'Department of Cellular Biology, Medical School, Complutense University of Madrid, Madrid, Spain.', 'Institute for Biomedical Research "Alberto Sols", Spanish Council for Scientific Research (IIB-CSIC), Madrid, Spain.', 'Biomedical Research Networking Centre on Neurodegenerative Diseases (CIBERNED), Madrid, Spain.', 'Department of Pharmacology and Toxicology, Faculty of Veterinary Medicine, Complutense University of Madrid, Madrid, Spain; x.', 'Department of Pharmacology and Toxicology, Faculty of Veterinary Medicine, Complutense University of Madrid, Madrid, Spain; x.', 'Molecular Biology and Nanotechnology Laboratory (MolBNL@UniTS), Department of Engineering and Architecture (DEA), Trieste, Italy.', 'Molecular Biology and Nanotechnology Laboratory (MolBNL@UniTS), Department of Engineering and Architecture (DEA), Trieste, Italy.', 'Institute of Medicinal Chemistry, Spanish Council for Scientific Research (IQM-CSIC), Madrid, Spain.']</t>
  </si>
  <si>
    <t>['Department of Cell Biochemistry, Faculty of Biochemistry, Biophysics and Biotechnology, Jagiellonian University in Krakow, Gronostajowa 7, 30-387, Krakow, Poland. maria.czarnek@doctoral.uj.edu.pl.', 'Department of Cell Biochemistry, Faculty of Biochemistry, Biophysics and Biotechnology, Jagiellonian University in Krakow, Gronostajowa 7, 30-387, Krakow, Poland. joanna.bereta@uj.edu.pl.']</t>
  </si>
  <si>
    <t>['Key Laboratory of Neuropsychiatric Drug Research of Zhejiang Province, Institute of Materia Medica, Zhejiang Academy of Medical Sciences, Hangzhou, 310013, Zhejiang, PR China.', 'Key Laboratory of Neuropsychiatric Drug Research of Zhejiang Province, Institute of Materia Medica, Zhejiang Academy of Medical Sciences, Hangzhou, 310013, Zhejiang, PR China.', 'Key Laboratory of Neuropsychiatric Drug Research of Zhejiang Province, Institute of Materia Medica, Zhejiang Academy of Medical Sciences, Hangzhou, 310013, Zhejiang, PR China.', 'Key Laboratory of Neuropsychiatric Drug Research of Zhejiang Province, Institute of Materia Medica, Zhejiang Academy of Medical Sciences, Hangzhou, 310013, Zhejiang, PR China.', 'Key Laboratory of Neuropsychiatric Drug Research of Zhejiang Province, Institute of Materia Medica, Zhejiang Academy of Medical Sciences, Hangzhou, 310013, Zhejiang, PR China.', 'Key Laboratory of Neuropsychiatric Drug Research of Zhejiang Province, Institute of Materia Medica, Zhejiang Academy of Medical Sciences, Hangzhou, 310013, Zhejiang, PR China.', 'Zhejiang Provincial Key Lab of Geriatrics, Department of Geriatrics, Zhejiang Hospital, Hangzhou, 310013, Zhejiang, PR China.', 'Key Laboratory of Neuropsychiatric Drug Research of Zhejiang Province, Institute of Materia Medica, Zhejiang Academy of Medical Sciences, Hangzhou, 310013, Zhejiang, PR China. Electronic address: zhangxy@zjams.com.cn.']</t>
  </si>
  <si>
    <t>['Departments of Geriatrics.', 'Neurology.', 'Pharmacy.', 'Pharmacy.', 'Neurosurgery, Yantai Affiliated Hospital of Binzhou Medical University.', 'Department of Pharmacy, the Affiliated Yantai Yuhuangding Hospital of Qingdao University, Yantai, China.']</t>
  </si>
  <si>
    <t>['University of Medical Sciences, Shahrekord, Iran.', 'Department of Medical Biotechnology, School of Advanced Technologies, Shahrekord University of Medical Sciences, Shahrekord, Iran.', 'Department of Medical Parasitology, School of Medicine, Zabol University of Medical Sciences, Zabol, Iran.', 'University of Medical Sciences, Shahrekord, Iran.', 'Department of Medical Genetic, Faculty of Medicine, Tabriz University of Medical Sciences, Tabriz, Iran.', 'Clinical Research Development Center (CRDU), Qom University of Medical Sciences, Qom, Iran.', 'Urogenital Stem Cell Research Center, Shahid Beheshti University of Medical Sciences, Tehran, Iran.', 'Department of Medical Genetics, Shahid Beheshti University of Medical Sciences, Tehran, Iran.']</t>
  </si>
  <si>
    <t>["Alzheimer's Disease Research Laboratory, Department of Neuroscience, Tufts University School of Medicine, Boston, Massachusetts, 02111, USA.", 'Department of Neuroscience, Tufts University School of Medicine, Boston, Massachusetts, 02111, USA.', 'Department of Neuroscience, Tufts University School of Medicine, Boston, Massachusetts, 02111, USA.', 'Circuits and Behaviour Core, Center for Neuroscience Research, Tufts University School of Medicine, Boston, Massachusetts, 02111, USA.', "Alzheimer's Disease Research Laboratory, Department of Neuroscience, Tufts University School of Medicine, Boston, Massachusetts, 02111, USA.", 'Department of Neuroscience, Tufts University School of Medicine, Boston, Massachusetts, 02111, USA.', "Alzheimer's Disease Research Laboratory, Department of Neuroscience, Tufts University School of Medicine, Boston, Massachusetts, 02111, USA.", 'Department of Neuroscience, Tufts University School of Medicine, Boston, Massachusetts, 02111, USA.', "Alzheimer's Disease Research Laboratory, Department of Neuroscience, Tufts University School of Medicine, Boston, Massachusetts, 02111, USA.", 'Department of Neuroscience, Tufts University School of Medicine, Boston, Massachusetts, 02111, USA.', 'External In Vivo Pharmacology, Merck &amp; Co. Inc., Kenilworth, NJ, 07033, USA.', 'Geriatric Research, Education and Clinic Center, Bedford Veterans Affairs Medical Center, Bedford, MA, 01730, USA.', 'Department of Pharmacology and Experimental Therapeutics, Boston University School of Medicine, Boston, MA, 02118, USA.', 'Department of Neuroscience, Tufts University School of Medicine, Boston, Massachusetts, 02111, USA.', 'Department of Neuroscience, Merck &amp; Co. Inc, Boston, MA, 02115, USA.', "Alzheimer's Disease Research Laboratory, Department of Neuroscience, Tufts University School of Medicine, Boston, Massachusetts, 02111, USA. giuseppina.tesco@tufts.edu.", 'Department of Neuroscience, Tufts University School of Medicine, Boston, Massachusetts, 02111, USA. giuseppina.tesco@tufts.edu.']</t>
  </si>
  <si>
    <t>['Computational Biology Lab, Department of Bioinformatics, Bharathiar University, Coimbatore-641046, Tamil Nadu, India.', 'Computational Biology Lab, Department of Bioinformatics, Bharathiar University, Coimbatore-641046, Tamil Nadu, India.']</t>
  </si>
  <si>
    <t>['Department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Physiology and Biophysics, The State University of New York at Buffalo, 955 Main street, Buffalo, NY 14203, USA.', 'Department of Physiology and Biophysics, The State University of New York at Buffalo, 955 Main street, Buffalo, NY 14203, USA.', 'Department of Neurology, the First Affiliated Hospital of Chongqing Medical University, Chongqing Key Laboratory of Neurology, 1 Youyi Road, Chongqing 400016, China. Electronic address: woodchen2015@163.com.']</t>
  </si>
  <si>
    <t>["MassGeneral Institute for Neurodegenerative Disease, Alzheimer's Disease Research Unit, Massachusetts General Hospital, Harvard Medical School, Charlestown, MA, United States of America.", "MassGeneral Institute for Neurodegenerative Disease, Alzheimer's Disease Research Unit, Massachusetts General Hospital, Harvard Medical School, Charlestown, MA, United States of America.", "MassGeneral Institute for Neurodegenerative Disease, Alzheimer's Disease Research Unit, Massachusetts General Hospital, Harvard Medical School, Charlestown, MA, United States of America."]</t>
  </si>
  <si>
    <t>['Department of Traditional Chinese Medicine, Zhongshan Hospital, Xiamen University, Xiamen, China.', 'Fujian Provincial Key Laboratory of Neurodegenerative Disease and Aging Research, Institute of Neuroscience, School of Medicine, Xiamen University, Xiamen, China.', 'Department of Traditional Chinese Medicine, Zhongshan Hospital, Xiamen University, Xiamen, China.', 'Department of Traditional Chinese Medicine, Zhongshan Hospital, Xiamen University, Xiamen, China.', 'Fujian Provincial Key Laboratory of Neurodegenerative Disease and Aging Research, Institute of Neuroscience, School of Medicine, Xiamen University, Xiamen, China.', 'Department of Traditional Chinese Medicine, School of Medicine, Xiamen University, Xiamen, China.', 'Department of Traditional Chinese Medicine, Zhongshan Hospital, Xiamen University, Xiamen, China.', 'Department of Traditional Chinese Medicine, Zhongshan Hospital, Xiamen University, Xiamen, China.', 'Department of Traditional Chinese Medicine, Zhongshan Hospital, Xiamen University, Xiamen, China.', 'Department of Traditional Chinese Medicine, Zhongshan Hospital, Xiamen University, Xiamen, China.', 'Department of Traditional Chinese Medicine, Zhongshan Hospital, Xiamen University, Xiamen, China.', 'Department of Traditional Chinese Medicine, School of Medicine, Xiamen University, Xiamen, China.', 'Fujian Provincial Key Laboratory of Neurodegenerative Disease and Aging Research, Institute of Neuroscience, School of Medicine, Xiamen University, Xiamen, China.']</t>
  </si>
  <si>
    <t>['State Key Laboratory of Bioactive Substances and Functions of Natural Medicines, Institute of Materia Medica, Chinese Academy of Medical Sciences and Peking Union Medical College, 2A Nan Wei Road, Beijing 100050, China.', 'College of Life Science, Wuhan University, Wuhan, Hubei 430072, China.', 'German Center for Neurodegenerative Diseases (DZNE) and Munich Cluster for Systems Neurology (SyNergy), Technical University of Munich, Feodor-Lynen-Strasse 17, 81377 Munich, Germany.', 'Neuroproteomics, Klinikum rechts der Isar, Technical University of Munich, 81675 Munich, Germany.', 'College of Life Science, Wuhan University, Wuhan, Hubei 430072, China.', 'State Key Laboratory of Bioactive Substances and Functions of Natural Medicines, Institute of Materia Medica, Chinese Academy of Medical Sciences and Peking Union Medical College, 2A Nan Wei Road, Beijing 100050, China.']</t>
  </si>
  <si>
    <t>['Division of Molecular Biotechnology, Department of Physics, Chemistry and Biology, Linkoping University, Sweden.', 'Department of Chemistry, Centre for Misfolding Diseases, University of Cambridge, UK.', 'Department of Pharmacology, University of Cambridge, UK.', 'Division of Molecular Biotechnology, Department of Physics, Chemistry and Biology, Linkoping University, Sweden.', 'Division of Molecular Biotechnology, Department of Physics, Chemistry and Biology, Linkoping University, Sweden.', 'Department of Clinical and Experimental Medicine, Faculty of Medicine and Health Sciences, Linkoping University, Sweden.', 'Department of Pharmacology, University of Cambridge, UK.', 'Department of Chemistry, Centre for Misfolding Diseases, University of Cambridge, UK.', 'Department of Clinical and Experimental Medicine, Faculty of Medicine and Health Sciences, Linkoping University, Sweden.', 'Division of Molecular Biotechnology, Department of Physics, Chemistry and Biology, Linkoping University, Sweden.']</t>
  </si>
  <si>
    <t>['School of Pharmacy, Faculty of Health Sciences, University of Eastern Finland, P.O. Box 1627, FI-70211 Kuopio, Finland.', 'School of Pharmacy, Faculty of Health Sciences, University of Eastern Finland, P.O. Box 1627, FI-70211 Kuopio, Finland.', 'Department of Pharmacology and Therapeutics, Faculty of Pharmacy and Drug Manufacturing, Pharos University, 21311 Alexandria, Egypt.', 'School of Pharmacy, Faculty of Health Sciences, University of Eastern Finland, P.O. Box 1627, FI-70211 Kuopio, Finland.']</t>
  </si>
  <si>
    <t>['School of life Science,Shanghai University, 99 Shangda Road,200444, China.', 'School of life Science,Shanghai University, 99 Shangda Road,200444, China.', 'School of life Science,Shanghai University, 99 Shangda Road,200444, China.', 'School of life Science,Shanghai University, 99 Shangda Road,200444, China.', 'Institute of Clinical ScienceBiomedical Research Center, Zhongshan Hospital, Fudan University, China.', 'School of life Science,Shanghai University, 99 Shangda Road,200444, China.']</t>
  </si>
  <si>
    <t>['Institute for Regenerative Medicine, University of Zurich, 8952, Schlieren, Switzerland.', 'Institute for Regenerative Medicine, University of Zurich, 8952, Schlieren, Switzerland.', 'Institute for Regenerative Medicine, University of Zurich, 8952, Schlieren, Switzerland.', 'Present Address: Department of Chemistry University of Cologne, Institute of Biochemistry, 50674, Cologne, Germany.', 'Department of Pharmacology &amp; Therapeutics and Integrated Program in Neuroscience, McGill University, Montreal, QC, H3G 1Y6, Canada.', 'Department of Pharmacology &amp; Therapeutics and Integrated Program in Neuroscience, McGill University, Montreal, QC, H3G 1Y6, Canada.', 'Institute for Regenerative Medicine, University of Zurich, 8952, Schlieren, Switzerland.', 'Neurimmune, 8952, Schlieren, Switzerland.', 'Institute for Regenerative Medicine, University of Zurich, 8952, Schlieren, Switzerland.', 'Neurimmune, 8952, Schlieren, Switzerland.', 'Department of Pharmacology &amp; Therapeutics and Integrated Program in Neuroscience, McGill University, Montreal, QC, H3G 1Y6, Canada.', 'Institute for Regenerative Medicine, University of Zurich, 8952, Schlieren, Switzerland. luka.kulic@irem.uzh.ch.', 'F. Hoffmann-La Roche Ltd., Roche Pharma Research &amp; Early Development, 4070, Basel, Switzerland. luka.kulic@irem.uzh.ch.']</t>
  </si>
  <si>
    <t>['Department of Neurology, Beijing Luhe Hospital Affiliated to Capital Medical University, Beijing, 101100, China.', 'Department of Neurology, Beijing Luhe Hospital Affiliated to Capital Medical University, Beijing, 101100, China.', 'Department of Neurology, Beijing Luhe Hospital Affiliated to Capital Medical University, Beijing, 101100, China.', 'Department of Neurology, Beijing Luhe Hospital Affiliated to Capital Medical University, Beijing, 101100, China.', 'Department of Neurology, Beijing Luhe Hospital Affiliated to Capital Medical University, Beijing, 101100, China.', 'Department of Neurology, Beijing Luhe Hospital Affiliated to Capital Medical University, Beijing, 101100, China.']</t>
  </si>
  <si>
    <t>["Universite Cote d'Azur, INSERM, CNRS, IPMC, France, Laboratory of excellence DistALZ, 660 route des Lucioles, 06560, Sophia-Antipolis, Valbonne, France.", 'Present address: UK Dementia Research Institute, Imperial College London, Department of Medicine, Burlington Danes Building, Hammersmith Hospital Campus, Du Cane Road W12 0NN, London, UK.', 'Institut Cochin, Team Cutaneous Biology, INSERM U1016, CNRS UMR8104, Universite Paris Descartes, 24 rue du Faubourg Saint-Jacques 75014 Paris,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 "Universite Cote d'Azur, INSERM, U1065, C3M, 06200 Nice, France.", "Universite Cote d'Azur, INSERM, CNRS, IPMC, France, Laboratory of excellence DistALZ, 660 route des Lucioles, 06560, Sophia-Antipolis, Valbonne, France.", 'Unite INSERM U1151 (Eq. 13), Faculte de Medecine Paris Descartes, 75993 Paris CEDEX 14,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 "Universite Cote d'Azur, INSERM, CNRS, IPMC, France, Laboratory of excellence DistALZ, 660 route des Lucioles, 06560, Sophia-Antipolis, Valbonne, France."]</t>
  </si>
  <si>
    <t>['Department of Psychiatry, Indiana University School of Medicine, Indianapolis, IN, USA. anicules@iupui.edu.', 'Stark Neuroscience Research Institute, Indiana University School of Medicine, Indianapolis, IN, USA. anicules@iupui.edu.', 'Indianapolis VA Medical Center, Indianapolis, IN, USA. anicules@iupui.edu.', 'Department of Psychiatry, Indiana University School of Medicine, Indianapolis, IN, USA.', 'Department of Psychiatry, Indiana University School of Medicine, Indianapolis, IN, USA.', 'Department of Psychiatry, Indiana University School of Medicine, Indianapolis, IN, USA.', 'Indianapolis VA Medical Center, Indianapolis, IN, USA.', 'Indiana Alzheimer Disease Center, Indiana University School of Medicine, Indianapolis, IN, USA.', 'Department of Psychiatry, Indiana University School of Medicine, Indianapolis, IN, USA.', 'Department of Psychiatry, Indiana University School of Medicine, Indianapolis, IN, USA.', 'Department of Psychiatry, Indiana University School of Medicine, Indianapolis, IN, USA.', 'Indianapolis VA Medical Center, Indianapolis, IN, USA.', 'Indianapolis VA Medical Center, Indianapolis, IN, USA.', 'Indianapolis VA Medical Center, Indianapolis, IN, USA.', 'Department of Molecular Medicine, Scripps Research, La Jolla, CA, USA.', 'Department of Molecular Medicine, Scripps Research, La Jolla, CA, USA.', 'Stark Neuroscience Research Institute, Indiana University School of Medicine, Indianapolis, IN, USA.', 'Department of Psychiatry, Indiana University School of Medicine, Indianapolis, IN, USA.', 'Department of Psychiatry, Indiana University School of Medicine, Indianapolis, IN, USA.', 'Indiana Alzheimer Disease Center, Indiana University School of Medicine, Indianapolis, IN, USA.', 'Indiana Alzheimer Disease Center, Indiana University School of Medicine, Indianapolis, IN, USA.']</t>
  </si>
  <si>
    <t>['Key Laboratory of Active Components of Chinese Medicine Screening and Evaluation, School of Traditional Chinese Materia Medica, Shenyang Pharmaceutical University, Shenyang 110016, China.', 'Key Laboratory of Active Components of Chinese Medicine Screening and Evaluation, School of Traditional Chinese Materia Medica, Shenyang Pharmaceutical University, Shenyang 110016, China.', 'Department of Bioengineering, Zunyi Medical University, Zhuhai Campus, Zhuhai, Guangdong 519041, China.', 'Key Laboratory of Active Components of Chinese Medicine Screening and Evaluation, School of Traditional Chinese Materia Medica, Shenyang Pharmaceutical University, Shenyang 110016, China.', 'Wuya College of Innovation, Shenyang Pharmaceutical University, Shenyang 110016, China.', 'Key Laboratory of Active Components of Chinese Medicine Screening and Evaluation, School of Functional Food and Wine,Shenyang Pharmaceutical University, Shenyang 110016, China.', 'Key Laboratory of Active Components of Chinese Medicine Screening and Evaluation, School of Functional Food and Wine,Shenyang Pharmaceutical University, Shenyang 110016, China.', 'Key Laboratory of Active Components of Chinese Medicine Screening and Evaluation, School of Functional Food and Wine,Shenyang Pharmaceutical University, Shenyang 110016, China.']</t>
  </si>
  <si>
    <t>['1Institute of Biomedical Research, Shandong Provincial Research Center for Bioinformatic Engineering and Technique, Zibo Key Laboratory of New Drug Development of Neurodegenerative diseases, School for Life Science, Shandong University of Technology, Zibo, China.', '2Institute for Translational Medicine, Qingdao University, Qingdao, China.', '2Institute for Translational Medicine, Qingdao University, Qingdao, China.', '2Institute for Translational Medicine, Qingdao University, Qingdao, China.', '1Institute of Biomedical Research, Shandong Provincial Research Center for Bioinformatic Engineering and Technique, Zibo Key Laboratory of New Drug Development of Neurodegenerative diseases, School for Life Science, Shandong University of Technology, Zibo, China.', '1Institute of Biomedical Research, Shandong Provincial Research Center for Bioinformatic Engineering and Technique, Zibo Key Laboratory of New Drug Development of Neurodegenerative diseases, School for Life Science, Shandong University of Technology, Zibo, China.']</t>
  </si>
  <si>
    <t>['Department of Neuroscience, Genentech, Inc., 1 DNA Way, South San Francisco, CA, 94080, USA.', 'Department of Neuroscience, Genentech, Inc., 1 DNA Way, South San Francisco, CA, 94080, USA.', 'Department of Neuroscience, Genentech, Inc., 1 DNA Way, South San Francisco, CA, 94080, USA.', 'Department of Neuroscience, Genentech, Inc., 1 DNA Way, South San Francisco, CA, 94080, USA.', 'Department of Neuroscience, Genentech, Inc., 1 DNA Way, South San Francisco, CA, 94080, USA.', 'Department of Preclinical and Translational Pharmacokinetics/Pharmacodynamics, Genentech, Inc., 1 DNA Way, South San Francisco, CA, USA.', 'Department of Protein Chemistry, Genentech, Inc., 1 DNA Way, South San Francisco, CA, USA.', 'Department of Biochemical and Cellular Pharmacology, Genentech, Inc., 1 DNA Way, South San Francisco, CA, USA.', 'Department of Protein Chemistry, Genentech, Inc., 1 DNA Way, South San Francisco, CA, USA.', 'Department of Safety Assessment Pathology, Genentech, Inc., 1 DNA Way, South San Francisco, CA, USA.', 'Department of Neuroscience, Genentech, Inc., 1 DNA Way, South San Francisco, CA, 94080, USA. atwal.jasvinder@gene.com.']</t>
  </si>
  <si>
    <t>['Laboratorio de Biofisica y Biocatalisis, Seccion de Estudios de Posgrado, Escuela Superior de Medicina, Instituto Politecnico Nacional, Plan de San Luis y Diaz Miron s/n, 11340, Mexico City, Mexico.', 'Laboratorio de Biofisica y Biocatalisis, Seccion de Estudios de Posgrado, Escuela Superior de Medicina, Instituto Politecnico Nacional, Plan de San Luis y Diaz Miron s/n, 11340, Mexico City, Mexico.', 'Unidad Periferica de Neurociencias, Facultad de Medicina UNAM, Instituto Nacional de Neurologia y Neurocirugia, MVS-SSA, Insurgentes sur 3877, La Fama, Tlalpan, 14269, Mexico City, Mexico.', 'Departamento de Fisiologia y Seccion de Estudios de Posgrado e Investigacion, Escuela Superior de Medicina del Instituto Politecnico Nacional, Mexico City, Mexico.', 'Laboratorio de biologia molecular, Escuela Superior de Medicina, Instituto Politecnico Nacional, Mexico City, Mexico.', 'Laboratorio de biologia molecular, Escuela Superior de Medicina, Instituto Politecnico Nacional, Mexico City, Mexico.', 'Departamento de Quimica Organica, Escuela Nacional de Ciencias Biologicas del Instituto Politecnico Nacional, Mexico City, Mexico.', 'Laboratorio de Biofisica y Biocatalisis, Seccion de Estudios de Posgrado, Escuela Superior de Medicina, Instituto Politecnico Nacional, Plan de San Luis y Diaz Miron s/n, 11340, Mexico City, Mexico.', 'Laboratorio de Diseno y Desarrollo de Nuevos Farmacos e Innovacion Biotecnologica, Escuela Superior de Medicina, Instituto Politecnico Nacional, Plan de San Luis y Diaz Miron, 11340, Mexico City, Mexico.', 'Laboratorio de Biofisica y Biocatalisis, Seccion de Estudios de Posgrado, Escuela Superior de Medicina, Instituto Politecnico Nacional, Plan de San Luis y Diaz Miron s/n, 11340, Mexico City, Mexico. marcrh2002@yahoo.com.mx.']</t>
  </si>
  <si>
    <t>['Department of Anatomy, Dongguk University College of Medicine, Gyeongju 38066, Korea.', 'Department of Anatomy, Dongguk University College of Medicine, Gyeongju 38066, Korea.', 'Department of Anatomy, Dongguk University College of Medicine, Gyeongju 38066, Korea.']</t>
  </si>
  <si>
    <t>['Eli Lilly and Company, Indianapolis, Indiana.', "Banner Alzheimer's Institute, University of Arizona College of Medicine, Phoenix.", 'Eli Lilly and Company, Indianapolis, Indiana.', 'Eli Lilly and Company, Indianapolis, Indiana.', 'Eli Lilly and Company, Indianapolis, Indiana.', 'Eli Lilly and Company, Indianapolis, Indiana.', 'Eli Lilly and Company, Indianapolis, Indiana.', 'Eli Lilly and Company, Indianapolis, Indiana.', 'Eli Lilly and Company, Indianapolis, Indiana.', 'Eli Lilly and Company, Indianapolis, Indiana.', 'Eli Lilly and Company, Indianapolis, Indiana.', 'AstraZeneca, Waltham, Massachusetts, and Gaithersburg, Maryland.', 'Now retired.', 'AstraZeneca, Waltham, Massachusetts, and Gaithersburg, Maryland.', 'AstraZeneca, Waltham, Massachusetts, and Gaithersburg, Maryland.', 'AstraZeneca, Waltham, Massachusetts, and Gaithersburg, Maryland.', 'Eli Lilly and Company, Indianapolis, Indiana.', "Alzheimer's Disease Center, Boston University School of Medicine, Boston, Massachusetts.", 'Gerontopole, Centre Hospitalier Universitaire de Toulouse, Unites Mixtes de Recherche Institut National de la Sante et de la Recherche Medicale 1027, Universite Toulouse III-Paul Sabatier, Toulouse, France.', 'Toronto Memory Program, Toronto, Ontario, Canada.', 'Re:Cognition Health, London, United Kingdom.', 'Research Center and Memory Clinic, Fundacio Alzheimer Centre Educacional, Institut Catala de Neurociencies Aplicades, Barcelona-Universitat Internacional de Catalunya, Barcelona, Spain.', 'Networking Research Center on Neurodegenerative Diseases (CIBERNED), Instituto de Salud Carlos III, Madrid, Spain.', 'Eli Lilly and Company, Indianapolis, Indiana.']</t>
  </si>
  <si>
    <t>['German Center for Neurodegenerative Diseases (DZNE), Munich, Germany.', 'Neuroproteomics, School of Medicine, Klinikum rechts der Isar, Technical University of Munich, Munich, Germany.', 'German Center for Neurodegenerative Diseases (DZNE), Munich, Germany.', 'Neuroproteomics, School of Medicine, Klinikum rechts der Isar, Technical University of Munich, Munich, Germany.', 'German Center for Neurodegenerative Diseases (DZNE), Munich, Germany.', 'Institute of Pathology, University of Bern, Switzerland.', 'Division of Neurogeriatrics, Department of NVS, Center for Alzheimer Research, Karolinska Institutet, Stockholm, Sweden.', 'German Center for Neurodegenerative Diseases (DZNE), Munich, Germany.', 'Neuroproteomics, School of Medicine, Klinikum rechts der Isar, Technical University of Munich, Munich, Germany.', 'Department of Immunology, The Weizmann Institute of Science, Rehovot, Israel.', 'German Center for Neurodegenerative Diseases (DZNE), Munich, Germany.', 'Neuroproteomics, School of Medicine, Klinikum rechts der Isar, Technical University of Munich, Munich, Germany.', 'Institute of Pathology, Technical University of Munich, Munich, Germany.', 'German Center for Neurodegenerative Diseases (DZNE), Munich, Germany.', 'School of Medicine, Klinikum rechts der Isar, Technical University of Munich, Munich, Germany.', 'Department of Neurology, Ludwig Maximilian University of Munich, Munich, Germany.', 'German Center for Neurodegenerative Diseases (DZNE), Munich, Germany.', 'Department of Neurology, Ludwig Maximilian University of Munich, Munich, Germany.', 'Institute of Developmental Genetics, Helmholtz Zentrum Munchen, Neuherberg, Germany.', 'Institute of Developmental Genetics, Helmholtz Zentrum Munchen, Neuherberg, Germany.', 'Genome Engineering, German Center for Neurodegenerative Diseases (DZNE), Munich, Germany.', 'Developmental Genetics, School of Life Sciences Weihenstephan, Technical University of Munich, Freising, Germany.', 'Munich Cluster for Systems Neurology (SyNergy), Munich, Germany.', 'Munich Cluster for Systems Neurology (SyNergy), Munich, Germany.', 'German Research Center for Environmental Health, Institute for Diabetes and Obesity, Monoclonal Antibody Core Facility, Helmholtz Zentrum Munchen, Neuherberg, Germany.', 'Core Facility Monoclonal Antibodies, German Center for Neurodegenerative Diseases (DZNE), Munich, Germany.', 'Department of Neuroanatomy, Institute of Anatomy and Cell Biology, Faculty of Medicine, University of Freiburg, Germany.', 'Center for Basics in Neuromodulation (NeuroModulBasics), Faculty of Medicine, University of Freiburg, Germany.', 'Department of Ophthalmology, Ludwig Maximilian University of Munich, Munich, Germany.', 'Faculty of Medicine, ICAR3R - Interdisciplinary Centre for 3Rs in Animal Research, Justus-Liebig-University, Giessen, Germany.', 'Neuroscience Center, Institute of Clinical Neuroanatomy, Goethe University, Frankfurt am Main, Germany.', 'Frankfurt Institute for Advanced Studies, Frankfurt am Main, Germany.', 'German Center for Neurodegenerative Diseases (DZNE), Munich, Germany.', 'Neuroproteomics, School of Medicine, Klinikum rechts der Isar, Technical University of Munich, Munich, Germany.', 'German Center for Neurodegenerative Diseases (DZNE), Munich, Germany.', 'Neuroproteomics, School of Medicine, Klinikum rechts der Isar, Technical University of Munich, Munich, Germany.', 'Munich Cluster for Systems Neurology (SyNergy), Munich, Germany.']</t>
  </si>
  <si>
    <t>['Department of Medical Genetics, Shahid Beheshti University of Medical Sciences, Tehran, Iran.', 'Department of Medical Genetics, Shahid Beheshti University of Medical Sciences, Tehran, Iran.', 'Clinical Research Development Center (CRDU), Qom University of Medical Sciences, Qom, Iran.', 'Neurophysiology Research Center, Hamadan University of Medical Sciences, Hamadan, Iran.', 'Urogenital Stem Cell Research Center, Shahid Beheshti University of Medical Sciences, Tehran, Iran. mohammad_823@yahoo.com.']</t>
  </si>
  <si>
    <t>['Yale University, United States.', 'Yale University, United States.', 'Sch of Med/Neurology, Yale University, United States.']</t>
  </si>
  <si>
    <t>['Department of Biomedical and Specialist Surgical Sciences, University of Ferrara, Via Luigi Borsari 46, 44121, Ferrara, Italy. crvcrl@unife.it.', 'Department of Biomedical and Specialist Surgical Sciences, University of Ferrara, Via Luigi Borsari 46, 44121, Ferrara, Italy.', 'Department of Biomedical and Specialist Surgical Sciences, University of Ferrara, Via Luigi Borsari 46, 44121, Ferrara, Italy.', 'Department of Morphology, Surgery, and Medical Sciences, University of Ferrara, Via Luigi Borsari 46, 44121, Ferrara, Italy.', 'Department of Morphology, Surgery, and Medical Sciences, University of Ferrara, Via Luigi Borsari 46, 44121, Ferrara, Italy.', 'Department of Morphology, Surgery, and Medical Sciences, University of Ferrara, Via Luigi Borsari 46, 44121, Ferrara, Italy.', 'Department of Morphology, Surgery, and Medical Sciences, University of Ferrara, Via Luigi Borsari 46, 44121, Ferrara, Italy.', 'Department of Chemical and Pharmaceutical Sciences, University of Ferrara, Via Luigi Borsari 46, 44121, Ferrara, Italy.', 'Research Laboratory, Complex Structure of Geriatrics, Department of Medical Sciences, Fondazione IRCCS Casa Sollievo della Sofferenza, Viale Cappuccini, 1, 71013, San Giovanni Rotondo, Italy.', 'Department of Biomedical and Specialist Surgical Sciences, University of Ferrara, Via Luigi Borsari 46, 44121, Ferrara, Italy.', 'Plants for Human Health Institute, Animal Science Department, NC State University, 600 Laureate Way, Kannapolis, NC, 28081, USA.', 'Department of Food and Nutrition, Kyung Hee University, 26, Kyungheedae-ro, Dongdaemun-gu, Seoul, 02447, Republic of Korea.', 'Department of Chemical and Pharmaceutical Sciences, University of Ferrara, Via Luigi Borsari 46, 44121, Ferrara, Italy.', 'Department of Morphology, Surgery, and Medical Sciences, University of Ferrara, Via Luigi Borsari 46, 44121, Ferrara, Italy.']</t>
  </si>
  <si>
    <t>['Department of Life and Nanopharmaceutical Sciences, Graduate School, Kyung Hee University, Seoul, Republic of Korea.', 'Department of Biomedical Science and Technology, Graduate School, Kyung Hee University, Seoul, Republic of Korea.', 'Department of Life and Nanopharmaceutical Sciences, Graduate School, Kyung Hee University, Seoul, Republic of Korea.', 'Department of Fundamental Pharmaceutical Science, Graduate School, Kyung Hee University, Seoul, Republic of Korea.', 'Department of Pharmacy, College of Pharmacy, Kyung Hee University, 26, Kyungheedae-ro, Dongdaemun-gu, Seoul, 02447, Republic of Korea. jklee3984@khu.ac.kr.', 'Department of Life and Nanopharmaceutical Sciences, Graduate School, Kyung Hee University, Seoul, Republic of Korea. msohok@khu.ac.kr.', 'Department of Oriental Pharmaceutical Science, College of Pharmacy, Kyung Hee University, 26, Kyungheedae-ro, Dongdaemun-gu, Seoul, 02447, Republic of Korea. msohok@khu.ac.kr.']</t>
  </si>
  <si>
    <t>['School of Science , Shandong Jiaotong University , Jinan 250357 China.', 'Drug Discovery and Design Center, CAS Key Laboratory of Receptor Research , Shanghai Institute of Materia Medica, Chinese Academy of Sciences , 555 Zuchongzhi Road , Shanghai 201203 , China.', 'School of Pharmacy , Shandong University of Traditional Chinese Medicine , Jinan 250355 , China.', 'School of Science , Shandong Jiaotong University , Jinan 250357 China.', 'School of Science , Shandong Jiaotong University , Jinan 250357 China.', 'Drug Discovery and Design Center, CAS Key Laboratory of Receptor Research , Shanghai Institute of Materia Medica, Chinese Academy of Sciences , 555 Zuchongzhi Road , Shanghai 201203 , China.']</t>
  </si>
  <si>
    <t>["Department of Neurology, The First People's Hospital of Zunyi and Third Affiliated Hospital of Zunyi Medical University, Zunyi, Guizhou, China.", "National Drug Clinical Trial Institution, The First People's Hospital of Zunyi and Third Affiliated Hospital of Zunyi Medical University, Zunyi, Guizhou, China.", "National Drug Clinical Trial Institution, The First People's Hospital of Zunyi and Third Affiliated Hospital of Zunyi Medical University, Zunyi, Guizhou, China.", "Department of Neurology, The First People's Hospital of Zunyi and Third Affiliated Hospital of Zunyi Medical University, Zunyi, Guizhou, China."]</t>
  </si>
  <si>
    <t>['Institute of Physiology and Pathophysiology, Department of Neurophysiology, Philipps-University Marburg, 35037 Marburg, Germany.', 'Institut fur Physiologie und Pathophysiologie, Friedrich-Alexander-Universitat Erlangen-Nurnberg, 91054 Erlangen, Germany.', 'Institute for Auditory Neuroscience and InnerEarLab, University Medical Center Gottingen, Gottingen, Germany.', 'Institut fur Physiologie und Pathophysiologie, Friedrich-Alexander-Universitat Erlangen-Nurnberg, 91054 Erlangen, Germany.', 'Institut fur Physiologie und Pathophysiologie, Friedrich-Alexander-Universitat Erlangen-Nurnberg, 91054 Erlangen, Germany.', 'Department of Otorhinolaryngology, Medical University of Innsbruck, 6020 Innsbruck, Austria.', 'Experimental Otolaryngology, Friedrich-Alexander-Universitat Erlangen-Nurnberg, 91054 Erlangen, Germany.', 'Experimental Otolaryngology, Friedrich-Alexander-Universitat Erlangen-Nurnberg, 91054 Erlangen, Germany.', 'Experimental Otolaryngology, Friedrich-Alexander-Universitat Erlangen-Nurnberg, 91054 Erlangen, Germany.', 'Institut fur Physiologie und Pathophysiologie, Friedrich-Alexander-Universitat Erlangen-Nurnberg, 91054 Erlangen, Germany.', 'Institut fur Physiologie und Pathophysiologie, Friedrich-Alexander-Universitat Erlangen-Nurnberg, 91054 Erlangen, Germany.', 'Department of Otorhinolaryngology, Medical University of Innsbruck, 6020 Innsbruck, Austria.', 'Division Clinical and Functional Anatomy, Medical University of Innsbruck, 6020 Innsbruck, Austria.', 'Developmental Biology/Signal Transduction, Max-Delbruck-Center for Molecular Medicine, 13125 Berlin, Germany.', 'Institute of Physiology and Pathophysiology, Department of Neurophysiology, Philipps-University Marburg, 35037 Marburg, Germany.', 'DFG Research Training Group, Membrane Plasticity in Tissue Development and Remodeling, GRK 2213, Philipps University, Germany.', 'Center for Mind, Brain and Behavior (CMBB), Universities of Marburg and Giessen, Germany, and.', 'Institute for Auditory Neuroscience and InnerEarLab, University Medical Center Gottingen, Gottingen, Germany.', 'Experimental Otolaryngology, Friedrich-Alexander-Universitat Erlangen-Nurnberg, 91054 Erlangen, Germany.', 'Institut fur Physiologie und Pathophysiologie, Friedrich-Alexander-Universitat Erlangen-Nurnberg, 91054 Erlangen, Germany.', 'Institute of Physiology and Pathophysiology, Department of Neurophysiology, Philipps-University Marburg, 35037 Marburg, Germany, Michael.Leitner@i-med.ac.at Tobias.Huth@fau.de.', 'Institute of Physiology, Department of Physiology and Medical Physics, Medical University of Innsbruck, 6020 Innsbruck, Austria.', 'Institut fur Physiologie und Pathophysiologie, Friedrich-Alexander-Universitat Erlangen-Nurnberg, 91054 Erlangen, Germany, Michael.Leitner@i-med.ac.at Tobias.Huth@fau.de.']</t>
  </si>
  <si>
    <t>['Division of Rheumatology and Clinical Immunology, Department of Medicine, University of Pittsburgh, Pittsburgh, PA 15261; and.', 'Division of Rheumatology and Clinical Immunology, Department of Medicine, University of Pittsburgh, Pittsburgh, PA 15261; and.', 'Division of Rheumatology and Clinical Immunology, Department of Medicine, University of Pittsburgh, Pittsburgh, PA 15261; and.', 'Division of Rheumatology and Clinical Immunology, Department of Medicine, University of Pittsburgh, Pittsburgh, PA 15261; and.', 'Department of Immunology, University of Pittsburgh, Pittsburgh, PA 15261.', 'Department of Immunology, University of Pittsburgh, Pittsburgh, PA 15261.', 'Department of Immunology, University of Pittsburgh, Pittsburgh, PA 15261.', 'Division of Rheumatology and Clinical Immunology, Department of Medicine, University of Pittsburgh, Pittsburgh, PA 15261; and mandymcgeachy@pitt.edu.']</t>
  </si>
  <si>
    <t>['Merck &amp; Co., Inc., Kenilworth, New Jersey, USA.', 'Merck &amp; Co., Inc., Kenilworth, New Jersey, USA.', 'Merck &amp; Co., Inc., Kenilworth, New Jersey, USA.', 'Purdue Pharma, Stamford, Connecticut, USA.', 'Merck &amp; Co., Inc., Kenilworth, New Jersey, USA.', 'Merck &amp; Co., Inc., Kenilworth, New Jersey, USA.', 'Celerion, Tempe, Arizona, USA.', 'Banner Health, Phoenix, Arizona, USA.', 'Merck &amp; Co., Inc., Kenilworth, New Jersey, USA.', 'Denali Therapies, South San Francisco, California, USA.', 'Merck &amp; Co., Inc., Kenilworth, New Jersey, USA.']</t>
  </si>
  <si>
    <t>['Department of Rehabilitation and Traditional Chinese Medicine, The Second Affiliated Hospital of Zhejiang University School of Medicine, Hangzhou, Zhejiang 310009, China.', 'School of Acupuncture-Moxibustion and Tuina, Beijing University of Chinese Medicine, Beijing 100029, China.', 'School of Acupuncture-Moxibustion and Tuina, Beijing University of Chinese Medicine, Beijing 100029, China.', 'Department of Rehabilitation and Traditional Chinese Medicine, The Second Affiliated Hospital of Zhejiang University School of Medicine, Hangzhou, Zhejiang 310009, China.', 'Department of Psychiatry, Massachusetts General Hospital, Harvard Medical School, Massachusetts 02129, USA.', 'School of Acupuncture-Moxibustion and Tuina, Beijing University of Chinese Medicine, Beijing 100029, China.', 'School of Acupuncture-Moxibustion and Tuina, Beijing University of Chinese Medicine, Beijing 100029, China.', 'School of Acupuncture-Moxibustion and Tuina, Beijing University of Chinese Medicine, Beijing 100029, China.', 'School of Acupuncture-Moxibustion and Tuina, Beijing University of Chinese Medicine, Beijing 100029, China.']</t>
  </si>
  <si>
    <t>['Instituto de Ciencias e Ingenieria de la Computacion (UNS-CONICET), Bahia Blanca, Argentina. ip@cs.uns.edu.ar.', 'Departamento de Ciencias e Ingenieria de la Computacion, Universidad Nacional del Sur, Bahia Blanca, Argentina. ip@cs.uns.edu.ar.', 'Instituto de Ciencias e Ingenieria de la Computacion (UNS-CONICET), Bahia Blanca, Argentina.', 'Centro de Investigaciones Biologicas. Consejo Superior de Investigaciones Cientificas (CSIC), Ramiro de Maeztu 9, 28040, Madrid, Spain.', 'Instituto de Ciencias e Ingenieria de la Computacion (UNS-CONICET), Bahia Blanca, Argentina.', 'Departamento de Ciencias e Ingenieria de la Computacion, Universidad Nacional del Sur, Bahia Blanca, Argentina.', 'Centro de Investigaciones Biologicas. Consejo Superior de Investigaciones Cientificas (CSIC), Ramiro de Maeztu 9, 28040, Madrid, Spain.', 'Centro de Investigaciones Biologicas. Consejo Superior de Investigaciones Cientificas (CSIC), Ramiro de Maeztu 9, 28040, Madrid, Spain.', 'Planta Piloto de Ingenieria Quimica - PLAPIQUI (UNS-CONICET), Bahia Blanca, Argentina.', 'Facultad de Ingenieria y Tecnologias, Universidad Catolica del Uruguay, Av. 8 de Octubre, 2738, Montevideo, Uruguay.', 'Instituto de Quimica Medica. Consejo Superior de Investigaciones Cientificas (CSIC), Juan de la Cierva 3, 28006, Madrid, Spain.', 'Planta Piloto de Ingenieria Quimica - PLAPIQUI (UNS-CONICET), Bahia Blanca, Argentina.', 'Departamento de Ingenieria Quimica, Universidad Nacional del Sur (UNS), Bahia Blanca, Argentina.', 'Centro de Investigaciones Biologicas. Consejo Superior de Investigaciones Cientificas (CSIC), Ramiro de Maeztu 9, 28040, Madrid, Spain. nuria.campillo@csic.es.']</t>
  </si>
  <si>
    <t>['Department of Pharmacognosy and Phytochemistry , Meiji Pharmaceutical University , Noshio 2-522-1 , Kiyose-shi , Tokyo 204-8588 , Japan.', 'Department of Bioinformatics and Molecular Neuropathology , Meiji Pharmaceutical University , 2-522-1, Noshio , Kiyose-shi , Tokyo 204-8588 , Japan.', 'School of Pharmacy , Shujitsu University , Nishigawara 1-6-1, Naka-ku , Okayama-shi , Okayama 703-8516 , Japan.', 'Department of Bioinformatics and Molecular Neuropathology , Meiji Pharmaceutical University , 2-522-1, Noshio , Kiyose-shi , Tokyo 204-8588 , Japan.', 'Department of Pharmacognosy and Phytochemistry , Meiji Pharmaceutical University , Noshio 2-522-1 , Kiyose-shi , Tokyo 204-8588 , Japan.', 'Department of Pharmacognosy and Phytochemistry , Meiji Pharmaceutical University , Noshio 2-522-1 , Kiyose-shi , Tokyo 204-8588 , Japan.']</t>
  </si>
  <si>
    <t>['King Fahd Medical Research Center, King Abdulaziz University, P.O. Box 80216, Jeddah 21589, Saudi Arabia.', 'Department of Biology, Faculty of Science, King Abdulaziz University, Jeddah, Saudi Arabia.', 'Novel Global Community Educational Foundation, 7 Peterlee Place, Hebersham, NSW 2770, Australia.', 'AFNP Med, Austria.']</t>
  </si>
  <si>
    <t>['Department of Molecular Neuropathology, Centro de Biologia Molecular Severo Ochoa-CSIC, Madrid, Spain.', 'Division of Physiological Sciences, Federal University of Espirito Santo, Vitoria, Espirito Santo, Brazil.', 'Division of Physiological Sciences, Federal University of Espirito Santo, Vitoria, Espirito Santo, Brazil.']</t>
  </si>
  <si>
    <t>['Department of Neuroscience, San Raffaele Institute and Vita-Salute San Raffaele University, via Olgettina 58, 20132, Milan, Italy. Electronic address: meldolesi.jacopo@hsr.it.']</t>
  </si>
  <si>
    <t>['Department of Animal Biology, Faculty of Natural Science, University of Tabriz, Tabriz, Iran.', 'Department of Animal Biology, Faculty of Natural Science, University of Tabriz, Tabriz, Iran. khalaj@tabrizu.ac.ir.', 'Department of Animal Biology, Faculty of Natural Science, University of Tabriz, Tabriz, Iran.', 'Neurosciences Research Center, Tabriz University of Medical Sciences, Tabriz, Iran.']</t>
  </si>
  <si>
    <t>['CAS Key Laboratory of Receptor Research, Drug Discovery and Design Center , Shanghai Institute of Materia Medica, Chinese Academy of Sciences , Shanghai 201203 , China.', 'University of Chinese Academy of Sciences , No. 19A Yuquan Road , Beijing 100049 , China.', 'CAS Key Laboratory of Receptor Research, Drug Discovery and Design Center , Shanghai Institute of Materia Medica, Chinese Academy of Sciences , Shanghai 201203 , China.', 'CAS Key Laboratory of Receptor Research, Drug Discovery and Design Center , Shanghai Institute of Materia Medica, Chinese Academy of Sciences , Shanghai 201203 , China.', 'University of Chinese Academy of Sciences , No. 19A Yuquan Road , Beijing 100049 , China.', 'CAS Key Laboratory of Receptor Research, Drug Discovery and Design Center , Shanghai Institute of Materia Medica, Chinese Academy of Sciences , Shanghai 201203 , China.', 'CAS Key Laboratory of Receptor Research, Drug Discovery and Design Center , Shanghai Institute of Materia Medica, Chinese Academy of Sciences , Shanghai 201203 , China.', 'University of Chinese Academy of Sciences , No. 19A Yuquan Road , Beijing 100049 , China.', 'CAS Key Laboratory of Receptor Research, Drug Discovery and Design Center , Shanghai Institute of Materia Medica, Chinese Academy of Sciences , Shanghai 201203 , China.', 'University of Chinese Academy of Sciences , No. 19A Yuquan Road , Beijing 100049 , China.', 'Open Studio for Druggability Research of Marine Natural Products , Pilot National Laboratory for Marine Science and Technology (Qingdao) , 1 Wenhai Road , Aoshanwei, Jimo, Qingdao 266237 , China.', "UCB Biopharma SPRL , Chemin du Foriest , Braine-l' Alleud B-1420 , Belgium.", 'CAS Key Laboratory of Receptor Research, Drug Discovery and Design Center , Shanghai Institute of Materia Medica, Chinese Academy of Sciences , Shanghai 201203 , China.', 'University of Chinese Academy of Sciences , No. 19A Yuquan Road , Beijing 100049 , China.', 'Open Studio for Druggability Research of Marine Natural Products , Pilot National Laboratory for Marine Science and Technology (Qingdao) , 1 Wenhai Road , Aoshanwei, Jimo, Qingdao 266237 , China.']</t>
  </si>
  <si>
    <t>['Pharmacognosy Department, Faculty of Pharmacy, Cairo University, Cairo, Egypt.', 'Pharmacognosy Department, Faculty of Pharmacy, Cairo University, Cairo, Egypt.', 'Pharmacognosy Department, Faculty of Pharmacy, Cairo University, Cairo, Egypt.', 'Pathology Department, Faculty of Veterinary Medicine, Cairo University, Giza Square, Giza, Egypt.', 'Pharmacology Department, National Research Centre, Giza, Egypt.', 'Pharmacology Department, National Research Centre, Giza, Egypt.', 'Pharmaceutical Chemistry Department, Faculty of Pharmacy, Assiut University, Assiut, Egypt.']</t>
  </si>
  <si>
    <t>["Instituto de Neurociencias de Alicante, Universidad Miguel Hernandez-CSIC, Av. Ramon y Cajal s/n, E-03550, Sant Joan d'Alacant, Spain. ilopez@umh.es.", "Centro de Investigacion Biomedica en Red sobre Enfermedades Neurodegenerativas (CIBERNED), Sant Joan d'Alacant, Spain. ilopez@umh.es.", "Instituto de Neurociencias de Alicante, Universidad Miguel Hernandez-CSIC, Av. Ramon y Cajal s/n, E-03550, Sant Joan d'Alacant, Spain.", "Centro de Investigacion Biomedica en Red sobre Enfermedades Neurodegenerativas (CIBERNED), Sant Joan d'Alacant, Spain.", 'Clinical Neurochemistry Laboratory, Sahlgrenska University Hospital, Molndal, Sweden.', 'Department of Neuroscience and Physiology, The Sahlgrenska Academy at the University of Gothenburg, Molndal, Sweden.', 'Department of Neurodegenerative Disease, UCL Institute of Neurology, Queen Square, London, UK.', 'UK Dementia Research Institute at UCL, London, UK.', 'Clinical Neurochemistry Laboratory, Sahlgrenska University Hospital, Molndal, Sweden.', 'Department of Neuroscience and Physiology, The Sahlgrenska Academy at the University of Gothenburg, Molndal, Sweden.', "Instituto de Neurociencias de Alicante, Universidad Miguel Hernandez-CSIC, Av. Ramon y Cajal s/n, E-03550, Sant Joan d'Alacant, Spain. j.saez@umh.es.", "Centro de Investigacion Biomedica en Red sobre Enfermedades Neurodegenerativas (CIBERNED), Sant Joan d'Alacant, Spain. j.saez@umh.es."]</t>
  </si>
  <si>
    <t>['Department of Pharmacy, University of Malakand, Chakdara, Pakistan.', 'Department of Pharmacy, University of Malakand, Chakdara, Pakistan.', 'Department of Pharmacy, University of Malakand, Chakdara, Pakistan.', 'Department of Pharmacy, University of Swabi, Swabi, Pakistan.', 'Department of Pharmacy, University of Malakand, Chakdara, Pakistan.', 'University of Chinese Academy of Sciences, Beijing, China.', 'Key Laboratory for Biomedical Effects of Nanomaterials and Nanosafety, CAS Center for Excellence in Nanoscience, National Center for Nanoscience and Technology, Beijing, China.', 'Suliman Bin Abdullah Aba-Alkhail Centre for Interdisciplinary Research in Basic Sciences, International Islamic University Islamabad, Islamabad, Pakistan.', 'Institute of Basic Medical Sciences (IBMS), Khyber Medical University, Peshawar, Pakistan.', 'Department of Pharmacy, Sarhad University of Science and Information Technology (SUIT), Peshawar, Pakistan.']</t>
  </si>
  <si>
    <t>['Department of Epidemiology and Biostatistics, School of Public Health,Tianjin Medical University, Tianjin, China.', 'Department of Epidemiology and Biostatistics, School of Public Health,Tianjin Medical University, Tianjin, China.', 'Department of Epidemiology and Biostatistics, School of Public Health,Tianjin Medical University, Tianjin, China.', 'Department of Epidemiology and Biostatistics, School of Public Health,Tianjin Medical University, Tianjin, China.', 'Department of Infectious Diseases, Tianjin Medical University General Hospital, Tianjin, China.', 'Department of Epidemiology and Biostatistics, School of Public Health,Tianjin Medical University, Tianjin, China mf2002245mf@aliyun.com.']</t>
  </si>
  <si>
    <t>['College of Life and Health Sciences, Northeastern University, NO.195, Chuangxin Road, Hunnan District, Shenyang 110169, China.', 'College of Life and Health Sciences, Northeastern University, NO.195, Chuangxin Road, Hunnan District, Shenyang 110169, China.', 'College of Life and Health Sciences, Northeastern University, NO.195, Chuangxin Road, Hunnan District, Shenyang 110169, China.', 'College of Life and Health Sciences, Northeastern University, NO.195, Chuangxin Road, Hunnan District, Shenyang 110169, China.', 'College of Life and Health Sciences, Northeastern University, NO.195, Chuangxin Road, Hunnan District, Shenyang 110169, China.', 'College of Life and Health Sciences, Northeastern University, NO.195, Chuangxin Road, Hunnan District, Shenyang 110169, China.', 'College of Life and Health Sciences, Northeastern University, NO.195, Chuangxin Road, Hunnan District, Shenyang 110169, China.', 'Department of Medicine, the University of Chicago, Chicago, IL 60637, USA.', 'College of Life and Health Sciences, Northeastern University, NO.195, Chuangxin Road, Hunnan District, Shenyang 110169, China; Institute of Health Sciences, Key Laboratory of Medical Cell Biology of Ministry of Education, China Medical University, Shenyang 110122, China. Electronic address: wangzy@mail.neu.edu.cn.', 'College of Life and Health Sciences, Northeastern University, NO.195, Chuangxin Road, Hunnan District, Shenyang 110169, China. Electronic address: guoc@mail.neu.edu.cn.']</t>
  </si>
  <si>
    <t>['Department of Food and Nutrition, Providence University, Taichung 43301, Taiwan.', 'Department of Food and Nutrition, Providence University, Taichung 43301, Taiwan.', 'Department of Food and Nutrition, Providence University, Taichung 43301, Taiwan.', 'Department of Food and Nutrition, Providence University, Taichung 43301, Taiwan.', 'Department of Life Sciences, National Cheng Kung University, Tainan 70101, Taiwan. sjchang@mail.ncku.edu.tw.']</t>
  </si>
  <si>
    <t>['Department of Endocrinology, the First Affiliated Hospital of Chongqing Medical University, Chongqing, 400016, China.', 'The Chongqing Key Laboratory of Translational Medicine in Major Metabolic Diseases, the First Affiliated Hospital of Chongqing Medical University, Chongqing, 400016, China.', "Ministry of Education Key Laboratory of Child Development and Disorders, Children's Hospital, Chongqing Medical University, Chongqing, 400032, China.", 'Department of Nutrition and Food Science, Texas A&amp;M University, College Station, TX, 77843, USA.', 'Department of Endocrinology, the First Affiliated Hospital of Chongqing Medical University, Chongqing, 400016, China.', 'The Chongqing Key Laboratory of Translational Medicine in Major Metabolic Diseases, the First Affiliated Hospital of Chongqing Medical University, Chongqing, 400016, China.', 'Department of Endocrinology, the First Affiliated Hospital of Chongqing Medical University, Chongqing, 400016, China.', 'The Chongqing Key Laboratory of Translational Medicine in Major Metabolic Diseases, the First Affiliated Hospital of Chongqing Medical University, Chongqing, 400016, China.', 'School of Public Health and Management, Chongqing Medical University, Research Center for Medicine and Social Development, Innovation Center for Social Risk Governance in Health, Chongqing, 400016, China.', 'Department of Nutrition and Food Science, Texas A&amp;M University, College Station, TX, 77843, USA.', 'Department of Endocrinology, the First Affiliated Hospital of Chongqing Medical University, Chongqing, 400016, China. bshaw2001@163.com.', 'The Chongqing Key Laboratory of Translational Medicine in Major Metabolic Diseases, the First Affiliated Hospital of Chongqing Medical University, Chongqing, 400016, China. bshaw2001@163.com.', "Ministry of Education Key Laboratory of Child Development and Disorders, Children's Hospital, Chongqing Medical University, Chongqing, 400032, China. bshaw2001@163.com."]</t>
  </si>
  <si>
    <t>["Hubei Key Laboratory of Natural Medicinal Chemistry and Resource Evaluation, School of Pharmacy, Tongji Medical College, Huazhong University of Science and Technology, Wuhan, 430030, People's Republic of China.", "Hubei Key Laboratory of Natural Medicinal Chemistry and Resource Evaluation, School of Pharmacy, Tongji Medical College, Huazhong University of Science and Technology, Wuhan, 430030, People's Republic of China.", "Hubei Key Laboratory of Natural Medicinal Chemistry and Resource Evaluation, School of Pharmacy, Tongji Medical College, Huazhong University of Science and Technology, Wuhan, 430030, People's Republic of China.", "Hubei Key Laboratory of Natural Medicinal Chemistry and Resource Evaluation, School of Pharmacy, Tongji Medical College, Huazhong University of Science and Technology, Wuhan, 430030, People's Republic of China.", "Hubei Key Laboratory of Natural Medicinal Chemistry and Resource Evaluation, School of Pharmacy, Tongji Medical College, Huazhong University of Science and Technology, Wuhan, 430030, People's Republic of China.", "State Key Laboratory of Phytochemistry and Plant Resources in West China, Kunming Institute of Botany, Chinese Academy of Sciences, Kunming, People's Republic of China.", "Department of Pharmacy, the Central Hospital of Wuhan Affiliated to Tongji Medical College, Huazhong University of Science and Technology, Wuhan, People's Republic of China.", "Hubei Key Laboratory of Natural Medicinal Chemistry and Resource Evaluation, School of Pharmacy, Tongji Medical College, Huazhong University of Science and Technology, Wuhan, 430030, People's Republic of China.", "Tongji Hospital, Tongji Medical College, Huazhong University of Science and Technology, Wuhan 430030, People's Republic of China. Electronic address: lidongyan2016@sina.com.", "Hubei Key Laboratory of Natural Medicinal Chemistry and Resource Evaluation, School of Pharmacy, Tongji Medical College, Huazhong University of Science and Technology, Wuhan, 430030, People's Republic of China. Electronic address: hzx616@126.com.", "Hubei Key Laboratory of Natural Medicinal Chemistry and Resource Evaluation, School of Pharmacy, Tongji Medical College, Huazhong University of Science and Technology, Wuhan, 430030, People's Republic of China. Electronic address: zhuhucheng0@163.com.", "Hubei Key Laboratory of Natural Medicinal Chemistry and Resource Evaluation, School of Pharmacy, Tongji Medical College, Huazhong University of Science and Technology, Wuhan, 430030, People's Republic of China. Electronic address: zhangyh@mails.tjmu.edu.cn."]</t>
  </si>
  <si>
    <t>['Department of Chemistry, University of Hawaii at Manoa, Honolulu, HI 96822, USA.', 'Department of Chemistry, University of Hawaii at Manoa, Honolulu, HI 96822, USA.', 'Department of Chemistry, University of Hawaii at Manoa, Honolulu, HI 96822, USA.', 'Department of Chemistry, University of Hawaii at Manoa, Honolulu, HI 96822, USA.', 'University of Hawaii Cancer Center, Honolulu, HI 96813, USA.', 'University of Hawaii Cancer Center, Honolulu, HI 96813, USA.', 'Department of Medicinal Chemistry, University of Utah, College of Pharmacy, Salt Lake City, UT 84112, USA.', 'Department of Chemistry, University of Hawaii at Manoa, Honolulu, HI 96822, USA.', 'Department of Chemistry, University of Hawaii at Manoa, Honolulu, HI 96822, USA. philipwi@hawaii.edu.', 'University of Hawaii Cancer Center, Honolulu, HI 96813, USA. philipwi@hawaii.edu.']</t>
  </si>
  <si>
    <t>['Department of Korean Medicine, Graduate School, Kyung Hee University, 26, Kyunghee dae-ro, Dongdaemun-gu, Seoul, 02447, Republic of Korea; Department of Chemistry and Biochemistry, Faculty of Arts and Science, Concordia University, 7141, Sherbrooke St. W, Montreal, Quebec, Canada; Department of Biology, Faculty of Arts and Science, Concordia University, 7141, Sherbrooke St. W, Montreal, Quebec, Canada; Centre for Structural and Functional Genomic, Dept. of Biology, Faculty of Arts and Science, Concordia University, 7141, Sherbrooke St. W, Montreal, QC, Canada.', 'Department of Biochemistry and Molecular Biology, University of Calgary, T2N 1N4, Alberta, Canada.', 'Medicinal and Natural Products Chemistry Research Center, Shiraz University of Medical Sciences, Shiraz, Iran.', 'Department of Microbiology, University of Calcutta, 35 Ballygunge, Kolkata, 700 019, India.', 'Department of Korean Medicine, Graduate School, Kyung Hee University, 26, Kyunghee dae-ro, Dongdaemun-gu, Seoul, 02447, Republic of Korea.', 'Department of Korean Medicine, Graduate School, Kyung Hee University, 26, Kyunghee dae-ro, Dongdaemun-gu, Seoul, 02447, Republic of Korea.', 'Department of Korean Medicine, Graduate School, Kyung Hee University, 26, Kyunghee dae-ro, Dongdaemun-gu, Seoul, 02447, Republic of Korea.', 'Department of Korean Medicine, Graduate School, Kyung Hee University, 26, Kyunghee dae-ro, Dongdaemun-gu, Seoul, 02447, Republic of Korea. Electronic address: mschang@khu.ac.kr.']</t>
  </si>
  <si>
    <t>['Key Laboratory of Marine Drugs, Ministry of Education, School of Medicine and Pharmacy, Ocean University of China, Qingdao 266003, China; Shandong Provincial Key Laboratory of Glycoscience and Glycotechnology, School of Medicine and Pharmacy, Ocean University of China, Qingdao 266003, China.', 'Key Laboratory of Marine Drugs, Ministry of Education, School of Medicine and Pharmacy, Ocean University of China, Qingdao 266003, China; Shandong Provincial Key Laboratory of Glycoscience and Glycotechnology, School of Medicine and Pharmacy, Ocean University of China, Qingdao 266003, China.', 'Key Laboratory of Marine Drugs, Ministry of Education, School of Medicine and Pharmacy, Ocean University of China, Qingdao 266003, China; Shandong Provincial Key Laboratory of Glycoscience and Glycotechnology, School of Medicine and Pharmacy, Ocean University of China, Qingdao 266003, China.', 'Key Laboratory of Marine Drugs, Ministry of Education, School of Medicine and Pharmacy, Ocean University of China, Qingdao 266003, China; Laboratory for Marine Drugs and Bioproducts, Qingdao National Laboratory for Marine Science and Technology, Qingdao 266237, China; Shandong Provincial Key Laboratory of Glycoscience and Glycotechnology, School of Medicine and Pharmacy, Ocean University of China, Qingdao 266003, China. Electronic address: caic@ouc.edu.cn.', 'Key Laboratory of Marine Drugs, Ministry of Education, School of Medicine and Pharmacy, Ocean University of China, Qingdao 266003, China; Shandong Provincial Key Laboratory of Glycoscience and Glycotechnology, School of Medicine and Pharmacy, Ocean University of China, Qingdao 266003, China.', 'Key Laboratory of Marine Drugs, Ministry of Education, School of Medicine and Pharmacy, Ocean University of China, Qingdao 266003, China; Laboratory for Marine Drugs and Bioproducts, Qingdao National Laboratory for Marine Science and Technology, Qingdao 266237, China; Shandong Provincial Key Laboratory of Glycoscience and Glycotechnology, School of Medicine and Pharmacy, Ocean University of China, Qingdao 266003, China. Electronic address: glyu@ouc.edu.cn.']</t>
  </si>
  <si>
    <t>['The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'The Shraga Segal Department of Microbiology, Immunology and Genetics, Faculty of Health Sciences, Ben-Gurion University of the Negev, Beer Sheva 84105, Israel; Zlotowski Center for Neuroscience, Ben-Gurion University of the Negev, Beer Sheva 84105, Israel; Regenerative Medicine and Stem Cell Research Center, Ben-Gurion University of the Negev, Beer Sheva 84105, Israel; The National Institute of Biotechnology in the Negev, Ben-Gurion University of the Negev, Beer Sheva 84105, Israel. Electronic address: alonmon@bgu.ac.il.']</t>
  </si>
  <si>
    <t>["Department of Pharmacology, The Eleventh People's Hospital of Shenyang, 103 Hai Tang Street, Sujiatun District, Shenyang, Liaoning, 110016, People's Republic of China.", "Department of Pharmacology, Key Laboratory of Behavioral and Cognitive Neuroscience of Liaoning Province, Shenyang Medical Colleges, 146 Huanghe North Street, Yuhong District, Shenyang, Liaoning, 110034, People's Republic of China. jinge1026@163.com.",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 "Department of Pharmacology, Key Laboratory of Behavioral and Cognitive Neuroscience of Liaoning Province, Shenyang Medical Colleges, 146 Huanghe North Street, Yuhong District, Shenyang, Liaoning, 110034, People's Republic of China."]</t>
  </si>
  <si>
    <t>['Molecular &amp; Structural Biosciences, School of Life Sciences, Keele University, Huxley Building, Keele, Staffordshire ST5 5BG, UK. c.j.mycroft-west@keele.ac.uk.', 'Molecular &amp; Structural Biosciences, School of Life Sciences, Keele University, Huxley Building, Keele, Staffordshire ST5 5BG, UK. l.c.cooper@keele.ac.uk.', 'Molecular &amp; Structural Biosciences, School of Life Sciences, Keele University, Huxley Building, Keele, Staffordshire ST5 5BG, UK. a.devlin1@keele.ac.uk.', 'Istituto di Ricerche Chimiche e Biochimiche G. Ronzoni, Via G. Colombo 81, 20133 Milan, Italy. a.devlin1@keele.ac.uk.', 'Molecular &amp; Structural Biosciences, School of Life Sciences, Keele University, Huxley Building, Keele, Staffordshire ST5 5BG, UK. p.procter@keele.ac.uk.', 'Molecular &amp; Structural Biosciences, School of Life Sciences, Keele University, Huxley Building, Keele, Staffordshire ST5 5BG, UK. s.e.guimond@keele.ac.uk.', 'Institute for Science and Technology in Medicine, Keele University, Keele, Staffordshire ST5 5BG, UK. s.e.guimond@keele.ac.uk.', 'Istituto di Ricerche Chimiche e Biochimiche G. Ronzoni, Via G. Colombo 81, 20133 Milan, Italy. guerrini@ronzoni.it.', 'School of Biological Sciences, University of Liverpool, Crown Street, Liverpool L69 7ZB, UK. dgfernig@liverpool.ac.uk.', 'Molecular &amp; Structural Biosciences, School of Life Sciences, Keele University, Huxley Building, Keele, Staffordshire ST5 5BG, UK. mlimagb@gmail.com.', 'Molecular &amp; Structural Biosciences, School of Life Sciences, Keele University, Huxley Building, Keele, Staffordshire ST5 5BG, UK. E.A.Yates@liverpool.ac.uk.', 'School of Biological Sciences, University of Liverpool, Crown Street, Liverpool L69 7ZB, UK. E.A.Yates@liverpool.ac.uk.', 'Molecular &amp; Structural Biosciences, School of Life Sciences, Keele University, Huxley Building, Keele, Staffordshire ST5 5BG, UK. m.a.skidmore@keele.ac.uk.', 'Institute for Science and Technology in Medicine, Keele University, Keele, Staffordshire ST5 5BG, UK. m.a.skidmore@keele.ac.uk.', 'School of Biological Sciences, University of Liverpool, Crown Street, Liverpool L69 7ZB, UK. m.a.skidmore@keele.ac.uk.']</t>
  </si>
  <si>
    <t>['Institute of Medical Sciences, College of Life Sciences and Medicine, University of Aberdeen, Foresterhill Health Campus, Aberdeen AB25 2ZD, UK.', 'Institute of Medical Sciences, College of Life Sciences and Medicine, University of Aberdeen, Foresterhill Health Campus, Aberdeen AB25 2ZD, UK.', 'Institute of Medical Sciences, College of Life Sciences and Medicine, University of Aberdeen, Foresterhill Health Campus, Aberdeen AB25 2ZD, UK.', 'Institute of Medical Sciences, College of Life Sciences and Medicine, University of Aberdeen, Foresterhill Health Campus, Aberdeen AB25 2ZD, UK.', 'Institute of Medical Sciences, College of Life Sciences and Medicine, University of Aberdeen, Foresterhill Health Campus, Aberdeen AB25 2ZD, UK.', 'Institute of Medical Sciences, College of Life Sciences and Medicine, University of Aberdeen, Foresterhill Health Campus, Aberdeen AB25 2ZD, UK.', 'Institute of Medical Sciences, College of Life Sciences and Medicine, University of Aberdeen, Foresterhill Health Campus, Aberdeen AB25 2ZD, UK.', 'School of Biomedical Sciences, University of Ulster, Coleraine BT52 1SA, Northern Ireland, UK.', 'School of Biomedical Sciences, University of Ulster, Coleraine BT52 1SA, Northern Ireland, UK.', 'Institute of Medical Sciences, College of Life Sciences and Medicine, University of Aberdeen, Foresterhill Health Campus, Aberdeen AB25 2ZD, UK. Electronic address: b.platt@abdn.ac.uk.', 'Institute of Medical Sciences, College of Life Sciences and Medicine, University of Aberdeen, Foresterhill Health Campus, Aberdeen AB25 2ZD, UK. Electronic address: m.delibegovic@abdn.ac.uk.']</t>
  </si>
  <si>
    <t>['Key Laboratory of Molecular Epigenetics of Ministry of Education, Institute of Cytology and Genetics, Northeast Normal University, Changchun 130024, China. zhaol014@nenu.edu.cn.', 'Department of Neurosciences, School of Medicine, Case Western Reserve University, Cleveland, OH 44106, USA. zhaol014@nenu.edu.cn.', 'Department of Neuroscience and Regenerative Medicine, Medical College of Georgia, Augusta University, Augusta, GA 30912, USA. zhaol014@nenu.edu.cn.', 'Key Laboratory of Molecular Epigenetics of Ministry of Education, Institute of Cytology and Genetics, Northeast Normal University, Changchun 130024, China. yxz1956@case.edu.', 'Department of Neurosciences, School of Medicine, Case Western Reserve University, Cleveland, OH 44106, USA. yxz1956@case.edu.', 'Department of Neuroscience and Regenerative Medicine, Medical College of Georgia, Augusta University, Augusta, GA 30912, USA. ftang@augusta.edu.', 'Department of Neurosciences, School of Medicine, Case Western Reserve University, Cleveland, OH 44106, USA. lxx156@case.edu.', 'Department of Neuroscience and Regenerative Medicine, Medical College of Georgia, Augusta University, Augusta, GA 30912, USA. lxx156@case.edu.', 'Key Laboratory of Molecular Epigenetics of Ministry of Education, Institute of Cytology and Genetics, Northeast Normal University, Changchun 130024, China. suc7441@126.com.', 'Department of Neurosciences, School of Medicine, Case Western Reserve University, Cleveland, OH 44106, USA. lxm387@case.edu.', 'Department of Neuroscience and Regenerative Medicine, Medical College of Georgia, Augusta University, Augusta, GA 30912, USA. lxm387@case.edu.', 'Key Laboratory of Molecular Epigenetics of Ministry of Education, Institute of Cytology and Genetics, Northeast Normal University, Changchun 130024, China. zhuxj720@nenu.edu.cn.', 'Department of Neurosciences, School of Medicine, Case Western Reserve University, Cleveland, OH 44106, USA. Wen-Cheng.Xiong@case.edu.', 'Department of Neuroscience and Regenerative Medicine, Medical College of Georgia, Augusta University, Augusta, GA 30912, USA. Wen-Cheng.Xiong@case.edu.']</t>
  </si>
  <si>
    <t>['Department of Pharmacology and Therapeutics and Integrated Program in Neuroscience, McGill University, Montreal, QC, H3G 1Y6, Canada.', 'Institute for Regenerative Medicine, University of Zurich, CH-8952, Schlieren, Switzerland.', 'Department of Clinical Chemistry, Amsterdam Neuroscience, Amsterdam UMC, Vrije Universiteit Amsterdam, 1081HZ, Amsterdam, The Netherlands.', 'Department of Pharmacology and Therapeutics and Integrated Program in Neuroscience, McGill University, Montreal, QC, H3G 1Y6, Canada.', 'Department of Pharmacology and Therapeutics and Integrated Program in Neuroscience, McGill University, Montreal, QC, H3G 1Y6, Canada.', 'Institut fur Chemie und Biochemie, Freie Universitat Berlin, 14195, Berlin, Germany.', 'SPR-MS Facility, McGill University, Montreal, QC, H3G 1Y6, Canada.', 'Alzheimer Center Amsterdam, Department of Neurology, Amsterdam Neuroscience, Amsterdam UMC, Vrije Universiteit Amsterdam, Amsterdam, 1081HZ, The Netherlands.', "Translational Neuroimaging Laboratory, The McGill University Research Centre for Studies in Aging, Alzheimer's Disease Research Unit, Douglas Research Institute, McGill University, Montreal, H4H 1R3, QC, Canada.", "Translational Neuroimaging Laboratory, The McGill University Research Centre for Studies in Aging, Alzheimer's Disease Research Unit, Douglas Research Institute, McGill University, Montreal, H4H 1R3, QC, Canada.", 'Alzheimer Center Amsterdam, Department of Neurology, Amsterdam Neuroscience, Amsterdam UMC, Vrije Universiteit Amsterdam, Amsterdam, 1081HZ, The Netherlands.', 'Department of Psychiatry, McGill University, Montreal, QC, H4H 1R3, Canada.', 'Biochemisches Institut, Christian-Albrechts-Universitat-Kiel, 24118, Kiel, Germany.', 'Department of Neurology, Washington University in St. Louis, St. Louis, MO, 63110, USA.', 'Department of Psychiatry, McGill University, Montreal, QC, H4H 1R3, Canada.', 'Institute for Regenerative Medicine, University of Zurich, CH-8952, Schlieren, Switzerland.', 'Neurimmune, CH-8952, Schlieren, Switzerland.', 'Department of Pharmacology and Therapeutics and Integrated Program in Neuroscience, McGill University, Montreal, QC, H3G 1Y6, Canada. gerhard.multhaup@mcgill.ca.']</t>
  </si>
  <si>
    <t>['Center for Neurodegenerative Science, Van Andel Research Institute, Grand Rapids, MI, 49503, USA.', 'Center for Neurodegenerative Science, Van Andel Research Institute, Grand Rapids, MI, 49503, USA.', 'Centre for Addiction and Mental Health, Toronto, M5T 1R8, ON, Canada.', 'Center for Neurodegenerative Science, Van Andel Research Institute, Grand Rapids, MI, 49503, USA.', 'Centre for Addiction and Mental Health, Toronto, M5T 1R8, ON, Canada.', 'Department of Genetics, Washington University in St. Louis, St. Louis, MO, 63130, USA.', 'Department of Genetics, Washington University in St. Louis, St. Louis, MO, 63130, USA.', 'Centre for Addiction and Mental Health, Toronto, M5T 1R8, ON, Canada.', 'Institute of Biotechnology, Life Sciences Center, Vilnius University, LT-10257, Vilnius, Lithuania.', 'Center for Neurodegenerative Science, Van Andel Research Institute, Grand Rapids, MI, 49503, USA. viviane.labrie@vai.org.', 'Centre for Addiction and Mental Health, Toronto, M5T 1R8, ON, Canada. viviane.labrie@vai.org.', 'Division of Psychiatry and Behavioral Medicine, College of Human Medicine, Michigan State University, Grand Rapids, MI, 49503, USA. viviane.labrie@vai.org.']</t>
  </si>
  <si>
    <t>['Biological Sciences Program, Faculty of Science, Chulalongkorn University, Bangkok, 10330, Thailand.', 'Department of Biology, Faculty of Science, Chulalongkorn University, Phayathai Road, Pathumwan, Bangkok, 10330, Thailand.', 'Department of Biology, Faculty of Science, Chulalongkorn University, Phayathai Road, Pathumwan, Bangkok, 10330, Thailand. sukanya.ja@chula.ac.th.', 'Department of Biology, Faculty of Science, Chulalongkorn University, Phayathai Road, Pathumwan, Bangkok, 10330, Thailand.', 'Department of Biology, Faculty of Science, Chulalongkorn University, Phayathai Road, Pathumwan, Bangkok, 10330, Thailand.']</t>
  </si>
  <si>
    <t>['Division of Life Science and Applied Life Science (BK21 Plus), College of Natural Sciences, Gyeongsang National University, Jinju 52828, Korea. mehtabneuro@gnu.ac.kr.', 'Department of Psychiatry and Neuropsychology, School for Mental Health and Neuroscience (MHeNS), Faculty of Health, Medicine and Life Sciences, Maastricht University, European Graduate School of Neuroscience (EURON), Maastricht, The Netherlands. b.rutten@maastrichtuniversity.nl.', 'Division of Life Science and Applied Life Science (BK21 Plus), College of Natural Sciences, Gyeongsang National University, Jinju 52828, Korea. mokim@gnu.ac.kr.']</t>
  </si>
  <si>
    <t>['Department of Pharmacology &amp; Toxicology, Faculty of Pharmacy, Cairo University, Cairo 11562, Egypt. firas_hasan@rocketmail.com.', 'Department of Pharmacology &amp; Toxicology, Faculty of Pharmacy, Cairo University, Cairo 11562, Egypt. dalaal.abdallah@pharma.cu.edu.eg.', 'Department of Pharmacology &amp; Toxicology, Faculty of Pharmacy, Cairo University, Cairo 11562, Egypt. hanan.elabhar@pharma.cu.edu.eg.', 'Department of Pharmacology &amp; Toxicology, Faculty of Pharmaceutical Sciences and Pharmaceutical Industries, Future University in Egypt, Cairo 11835, Egypt. hanan.elabhar@pharma.cu.edu.eg.']</t>
  </si>
  <si>
    <t>['School of Pharmacy, Sungkyunkwan University, 16419 Suwon, Republic of Korea.', 'School of Pharmacy, Sungkyunkwan University, 16419 Suwon, Republic of Korea.', 'Russell H. Morgan Department of Radiology and Radiological Science, Johns Hopkins Medical School, Baltimore, MD 21205.', 'School of Pharmacy, Sungkyunkwan University, 16419 Suwon, Republic of Korea.', 'Department of Food Science and Biotechnology, Sungkyunkwan University, 16419 Suwon, Republic of Korea.', 'School of Pharmacy, Sungkyunkwan University, 16419 Suwon, Republic of Korea.', 'School of Pharmacy, Sungkyunkwan University, 16419 Suwon, Republic of Korea.', 'School of Pharmacy, Sungkyunkwan University, 16419 Suwon, Republic of Korea.', 'Department of Health Science and Technology, Samsung Advanced Institute for Health Science and Technology, Sungkyunkwan University, 06351 Seoul, Republic of Korea.', 'School of Pharmacy, Sungkyunkwan University, 16419 Suwon, Republic of Korea.', 'School of Pharmacy, Sungkyunkwan University, 16419 Suwon, Republic of Korea.', 'School of Pharmacy, Sungkyunkwan University, 16419 Suwon, Republic of Korea.', 'School of Pharmacy, Sungkyunkwan University, 16419 Suwon, Republic of Korea.', 'School of Pharmacy, Sungkyunkwan University, 16419 Suwon, Republic of Korea.', 'School of Pharmacy, Sungkyunkwan University, 16419 Suwon, Republic of Korea.', 'School of Pharmacy, Sungkyunkwan University, 16419 Suwon, Republic of Korea.', 'Department of Physiology, Yong Loo Lin School Medicine, National University of Singapore, 117593 Singapore.', 'Department of Medicine, University of California, Irvine, CA 92697.', 'Laboratory of Experimental Gerontology, National Institute on Aging Intramural Research Program, Baltimore, MD 21224.', 'Department of Pharmacology and Chemical Biology, School of Medicine, University of Pittsburgh, Pittsburgh, PA 15261.', 'Severance Biomedical Science Institute, Yonsei University College of Medicine, 03722 Seoul, Republic of Korea.', 'Yonsei Biomedical Research Institute, Yonsei University College of Medicine, 03722 Seoul, Republic of Korea.', 'School of Pharmacy, Sungkyunkwan University, 16419 Suwon, Republic of Korea.', 'School of Pharmacy, Sungkyunkwan University, 16419 Suwon, Republic of Korea.', 'Department of Physiology, Yong Loo Lin School Medicine, National University of Singapore, 117593 Singapore.', 'Laboratory of Neurosciences, National Institute on Aging, National Institutes of Health, Baltimore, MD 21224; mmattso2@jhmi.edu jodg@skku.edu.', 'School of Pharmacy, Sungkyunkwan University, 16419 Suwon, Republic of Korea; mmattso2@jhmi.edu jodg@skku.edu.', 'Department of Health Science and Technology, Samsung Advanced Institute for Health Science and Technology, Sungkyunkwan University, 06351 Seoul, Republic of Korea.', 'Biomedical Institute for Convergence, Sungkyunkwan University, 16419 Suwon, Republic of Korea.']</t>
  </si>
  <si>
    <t>['Department of Medicinal Chemistry, Faculty of Pharmacy and Pharmaceutical Sciences Research Center, Tehran University of Medical Sciences, 1417653761, Tehran, Iran.', 'Department of Medicinal Chemistry, Faculty of Pharmacy and Pharmaceutical Sciences Research Center, Tehran University of Medical Sciences, 1417653761, Tehran, Iran.', 'Cellular and Molecular Biology Research Center, Health Research Institute, Babol University of Medical Sciences, Babol, 4717647745, Iran.', 'Department of Medicinal Chemistry, School of Pharmacy-International Campus, Iran University of Medical Sciences, Tehran, 14665354, Iran.', 'Department of Medicinal Chemistry, School of Pharmacy, Ardabil University of Medical Sciences, Ardabil, 5618953141, Iran.', 'Department of Medicinal Chemistry, Faculty of Pharmacy and Pharmaceutical Sciences Research Center, Shahid Sadoughi University of Medical Sciences, Yazd, 8915173160, Iran.', 'Endocrinology and Metabolism Research Center, Endocrinology and Metabolism Clinical Sciences Institute, Tehran University of Medical Sciences, Tehran, 1417653761, Iran.', 'Department of Medicinal Chemistry, Faculty of Pharmacy and Pharmaceutical Sciences Research Center, Tehran University of Medical Sciences, 1417653761, Tehran, Iran.', 'Endocrinology and Metabolism Research Center, Endocrinology and Metabolism Clinical Sciences Institute, Tehran University of Medical Sciences, Tehran, 1417653761, Iran.', 'Department of Biochemistry, Pasteur Institute of Iran, Tehran, 1316943551, Iran.', 'Medicinal and Natural Products Chemistry Research Center, Shiraz University of Medical Sciences, Shiraz, 7134853734, Iran.', 'Endocrinology and Metabolism Research Center, Endocrinology and Metabolism Clinical Sciences Institute, Tehran University of Medical Sciences, Tehran, 1417653761, Iran.']</t>
  </si>
  <si>
    <t>['Key Laboratory of Pathobiology, Ministry of Education, College of Basic Medical Sciences, Jilin University, Changchun 130021, China.', 'Department of Radiology, The First Hospital of Jilin University, Changchun 130021, China.', 'Department of Neurology and Neuroscience Center, The First Hospital of Jilin University, Changchun 130021, China.', 'Department of Radiology, The First Hospital of Jilin University, Changchun 130021, China.', 'Department of Neurology and Neuroscience Center, The First Hospital of Jilin University, Changchun 130021, China.', 'Department of Neurology and Neuroscience Center, The First Hospital of Jilin University, Changchun 130021, China.', ', Department of Neurobiology, Care Sciences and Society, Karolinska Institute, Stockholm 141 86, Sweden.', 'Department of Neurology and Neuroscience Center, The First Hospital of Jilin University, Changchun 130021, China.']</t>
  </si>
  <si>
    <t>['Key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t>
  </si>
  <si>
    <t>['Department of Chemistry, Khozestan Science and Research Branch, Islamic Azad University, Ahvaz, Iran.', 'Department of Chemistry, Ahvaz Branch, Islamic Azad University, Ahvaz, Iran.', 'Medicinal and Natural Products Chemistry Research Center, Shiraz University of Medical Sciences, Shiraz, Iran. edrakin@sums.ac.ir.', 'Department of Chemistry, Ahvaz Branch, Islamic Azad University, Ahvaz, Iran.', 'Medicinal and Natural Products Chemistry Research Center, Shiraz University of Medical Sciences, Shiraz, Iran.', 'Medicinal and Natural Products Chemistry Research Center, Shiraz University of Medical Sciences, Shiraz, Iran.', 'Medicinal and Natural Products Chemistry Research Center, Shiraz University of Medical Sciences, Shiraz, Iran.']</t>
  </si>
  <si>
    <t>['Pharmacology and Toxicology Department, Faculty of Pharmacy, Al-Azhar University, Cairo, Egypt.', 'Pharmacology and Toxicology Department, Faculty of Pharmacy, Al-Azhar University, Cairo, Egypt; Pharmacology and Toxicology Department, Faculty of Pharmacy, Heliopolis University for sustainable development, Cairo, Egypt.', 'Pharmacology and Toxicology Department, Faculty of Pharmacy, Al-Azhar University, Cairo, Egypt; Davis Heart and Lung Research Institute, Division of Cardiovascular Medicine, College of Medicine, The Ohio State University, Columbus, OH 43210, USA. Electronic address: sakhaleel@azhar.edu.eg.', 'Pharmacology and Toxicology Department, Faculty of Pharmacy, Al-Azhar University, Cairo, Egypt.']</t>
  </si>
  <si>
    <t>['Department of Neuroscience, University of Torino, Torino, Italy.', 'Neuroscience Institute Cavalieri Ottolenghi Foundation (NICO), University of Torino, Torino, Italy.', 'Ecole Polytechnique Federale de Lausanne, Lausanne, Switzerland.', 'Department of Neuroscience, University of Torino, Torino, Italy.', 'Neuroscience Institute Cavalieri Ottolenghi Foundation (NICO), University of Torino, Torino, Italy.', 'Department of Neuroscience, University of Torino, Torino, Italy.', 'Neuroscience Institute Cavalieri Ottolenghi Foundation (NICO), University of Torino, Torino, Italy.', 'Department of Drug Science and Technology, University of Torino, Torino, Italy.', 'Department of Neuroscience, University of Torino, Torino, Italy.', 'Neuroscience Institute Cavalieri Ottolenghi Foundation (NICO), University of Torino, Torino, Italy.', 'Department of Internal Medicine and Medical Specialties (DIMI), Unit of Geriatric Medicine, University of Genova, Genova, Italy.', 'Department of Neuroscience, University of Torino, Torino, Italy.', 'Neuroscience Institute Cavalieri Ottolenghi Foundation (NICO), University of Torino, Torino, Italy.']</t>
  </si>
  <si>
    <t>['Pfizer Inc, Cambridge, MA, USA.', 'Pfizer Inc, Cambridge, MA, USA.', 'Takeda Pharmaceuticals International Co, Cambridge, MA, USA.', 'Vertex Pharmaceuticals, Boston, MA, USA.', 'Biogen Inc, Cambridge, MA, USA.', 'Samsung Ventures, Boston, MA, USA.', 'Pfizer Inc, Cambridge, MA, USA.', 'Clinical Research Solutions LLC, Cambridge, MA, USA.', 'Pfizer Clinical Research Unit Brussels, Belgium.', 'Pfizer Inc, Cambridge, MA, USA.']</t>
  </si>
  <si>
    <t>['Department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 'Department of Medicinal Chemistry, Nanjing University of Chinese Medicine, Nanjing, China.']</t>
  </si>
  <si>
    <t>["Department of Geriatrics, The Second Affiliated Hospital of Xi'an Jiaotong University, Xi'an, China.", "Department of Human Anatomy, Histology and Embryology, School of Basic Medical Sciences, Xi'an Jiaotong University Health Science Center, Xi'an, China.", "Key Laboratory of Environment and Genes Related to Diseases (Xi'an Jiaotong University), Ministry of Education of China, Xi'an Jiaotong University Health Science Center, Xi'an, China.", "Department of Human Anatomy, Histology and Embryology, School of Basic Medical Sciences, Xi'an Jiaotong University Health Science Center, Xi'an, China.", "Key Laboratory of Environment and Genes Related to Diseases (Xi'an Jiaotong University), Ministry of Education of China, Xi'an Jiaotong University Health Science Center, Xi'an, China.", "Department of Geriatrics, The Second Affiliated Hospital of Xi'an Jiaotong University, Xi'an, China.", "Department of Geriatrics, The Second Affiliated Hospital of Xi'an Jiaotong University, Xi'an, China."]</t>
  </si>
  <si>
    <t>['Department of Biomedical Sciences and Engineering, National Central University, Taoyuan City, Taiwan.', 'Department of Biomedical Sciences and Engineering, National Central University, Taoyuan City, Taiwan.', 'Department of Biomedical Sciences and Engineering, National Central University, Taoyuan City, Taiwan.', 'Department of Physics, Chung Yuan Christian University, Zhongli District, Taoyuan City, Taiwan.']</t>
  </si>
  <si>
    <t>["Department of Pharmacology, Physiology &amp; Neuroscience New Jersey Medical School, Brain Health Institute, Jacqueline Krieger Klein Center in Alzheimer's Disease and Neurodegeneration Research, Rutgers, The State University of New Jersey, Newark, NJ, USA.", "Department of Pharmacology, Physiology &amp; Neuroscience New Jersey Medical School, Brain Health Institute, Jacqueline Krieger Klein Center in Alzheimer's Disease and Neurodegeneration Research, Rutgers, The State University of New Jersey, Newark, NJ, USA.", "Department of Pharmacology, Physiology &amp; Neuroscience New Jersey Medical School, Brain Health Institute, Jacqueline Krieger Klein Center in Alzheimer's Disease and Neurodegeneration Research, Rutgers, The State University of New Jersey, Newark, NJ, USA."]</t>
  </si>
  <si>
    <t>["Ann Romney Center for Neurologic Diseases, Department of Neurology, Brigham and Women's Hospital, Harvard Medical School, Boston, MA, USA.", "Ann Romney Center for Neurologic Diseases, Department of Neurology, Brigham and Women's Hospital, Harvard Medical School, Boston, MA, USA.", "Ann Romney Center for Neurologic Diseases, Department of Neurology, Brigham and Women's Hospital, Harvard Medical School, Boston, MA, USA.", "Ann Romney Center for Neurologic Diseases, Department of Neurology, Brigham and Women's Hospital, Harvard Medical School, Boston, MA, USA.", 'Department of Medical Chemistry, University of Kansas School of Pharmacy, Lawrence, KS, USA.', "Ann Romney Center for Neurologic Diseases, Department of Neurology, Brigham and Women's Hospital, Harvard Medical School, Boston, MA, USA. Electronic address: dselkoe@bwh.harvard.edu."]</t>
  </si>
  <si>
    <t>['Departments of Cell Biology, Physiology &amp; Neuroscience, and Psychiatry, Skirball Institute of Biomolecular Medicine, New York University Langone Medical Center, New York, New York 10016, USA. Electronic address: khalil.saadipour@nyulangone.org.', 'Departments of Cell Biology, Physiology &amp; Neuroscience, and Psychiatry, Skirball Institute of Biomolecular Medicine, New York University Langone Medical Center, New York, New York 10016, USA; Bio@SNS Laboratory, Scuola Normale Superiore, Piazza dei Cavalieri 7, Pisa, 56126, Italy.', "Alzheimer's Disease Research Laboratory, Tufts University School of Medicine, 136 Harrison Avenue, Boston, MA, 02111, USA.", 'Departments of Cell Biology, Physiology &amp; Neuroscience, and Psychiatry, Skirball Institute of Biomolecular Medicine, New York University Langone Medical Center, New York, New York 10016, USA.', 'Department of Biological Sciences, Rutgers Life Sciences Center, Rutgers University, Newark, NJ 07102, USA.', 'School of Pharmacy and Medical Sciences, Sansom Institute, University of South Australia, Adelaide, South Australia, 5000, Australia.', 'The Nathan Kline Institute of Psychiatric Research, Center for Dementia Research, Orangeburg, NY 10962, USA.', 'DART Microscopy Laboratory, NYU Langone Medical Center, New York, NY 10016, USA.', 'The Nathan Kline Institute of Psychiatric Research, Center for Dementia Research, Orangeburg, NY 10962, USA.', 'The Nathan Kline Institute of Psychiatric Research, Center for Dementia Research, Orangeburg, NY 10962, USA.', 'Department of Pharmacology, University of Tennessee Health Science Center, Memphis, Tennessee 38163, USA.', 'Department of Biological Sciences, Rutgers Life Sciences Center, Rutgers University, Newark, NJ 07102, USA.', 'School of Pharmacy and Medical Sciences, Sansom Institute, University of South Australia, Adelaide, South Australia, 5000, Australia.', "Alzheimer's Disease Research Laboratory, Tufts University School of Medicine, 136 Harrison Avenue, Boston, MA, 02111, USA.", 'Departments of Cell Biology, Physiology &amp; Neuroscience, and Psychiatry, Skirball Institute of Biomolecular Medicine, New York University Langone Medical Center, New York, New York 10016, USA. Electronic address: moses.chao@nyulangone.org.']</t>
  </si>
  <si>
    <t>['Faculty of Health, Queensland University of Technology, Brisbane, Australia.']</t>
  </si>
  <si>
    <t>['Genetics and Aging Research Unit, McCance Center for Brain Health, MassGeneral Institute of Neurodegenerative Disease, Department of Neurology, Massachusetts General Hospital, Harvard Medical School, Boston, MA 02129, USA. Electronic address: suh.jaehong@mgh.harvard.edu.', 'Genetics and Aging Research Unit, McCance Center for Brain Health, MassGeneral Institute of Neurodegenerative Disease, Department of Neurology, Massachusetts General Hospital, Harvard Medical School, Boston, MA 02129, USA.', "Department of Molecular and Human Genetics, Baylor College of Medicine, Houston, TX 77030, USA; Jan and Dan Duncan Neurological Research Institute at Texas Children's Hospital, Houston, TX 77030, USA; Integrative Molecular and Biomedical Sciences Graduate Program, Baylor College of Medicine, Houston, TX 77030, USA.",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'Genetics and Aging Research Unit, McCance Center for Brain Health, MassGeneral Institute of Neurodegenerative Disease, Department of Neurology, Massachusetts General Hospital, Harvard Medical School, Boston, MA 02129, USA.', "Department of Molecular and Human Genetics, Baylor College of Medicine, Houston, TX 77030, USA; Jan and Dan Duncan Neurological Research Institute at Texas Children's Hospital, Houston, TX 77030, USA.", 'Genetics and Aging Research Unit, McCance Center for Brain Health, MassGeneral Institute of Neurodegenerative Disease, Department of Neurology, Massachusetts General Hospital, Harvard Medical School, Boston, MA 02129, USA.', 'Ataxia Unit, Cognitive Behavioral Neurology Unit, Laboratory for Neuroanatomy and Cerebellar Neurobiology, Department of Neurology, Massachusetts General Hospital, Harvard Medical School, Boston, MA 02114, USA.', 'Department of Neurology, Massachusetts General Hospital, Harvard Medical School, Boston, MA 02129, USA.', "Department of Molecular and Human Genetics, Baylor College of Medicine, Houston, TX 77030, USA; Jan and Dan Duncan Neurological Research Institute at Texas Children's Hospital, Houston, TX 77030, USA; Integrative Molecular and Biomedical Sciences Graduate Program, Baylor College of Medicine, Houston, TX 77030, USA; Howard Hughes Medical Institute, Baylor College of Medicine, Houston, TX 77030, USA. Electronic address: hzoghbi@bcm.edu.", 'Genetics and Aging Research Unit, McCance Center for Brain Health, MassGeneral Institute of Neurodegenerative Disease, Department of Neurology, Massachusetts General Hospital, Harvard Medical School, Boston, MA 02129, USA. Electronic address: tanzi@helix.mgh.harvard.edu.']</t>
  </si>
  <si>
    <t>['Key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 'Department of Pathology, The Fifth Affiliated Hospital, Southern Medical University, Guangzhou, China.', 'Key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 'Key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 'The First Affiliated Hospital, Southern Medical University, Guangzhou, China.', 'The First Affiliated Hospital, Southern Medical University, Guangzhou, China.', 'The First Affiliated Hospital, Southern Medical University, Guangzhou, China.', 'Key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 'Experiment Teaching &amp; Administration Center, School of Basic Medical Sciences, Southern Medical University, Guangzhou, China.', 'Key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 'Department of Radiation Oncology, Nanfang Hospital, Southern Medical University, Guangzhou, China.', 'Key Laboratory of Mental Health of the Ministry of Education, Guangdong-Hong Kong-Macao Greater Bay Area Center for Brain Science and Brain-Inspired Intelligence, Guangdong Province Key Laboratory of Psychiatric Disorders, Department of Neurobiology, School of Basic Medical Sciences, Southern Medical University, Guangzhou, China.']</t>
  </si>
  <si>
    <t>['Department of Food and Life Science, Pukyong National University, Busan, 48513, Republic of Korea.', 'Department of Food and Life Science, Pukyong National University, Busan, 48513, Republic of Korea.', 'INQUISUR-CONICET Departamento de Quimica, Universidad Nacional del Sur, Av. Alem 1253, 8000, Bahia Blanca, Argentina.', 'INQUISUR-CONICET Departamento de Quimica, Universidad Nacional del Sur, Av. Alem 1253, 8000, Bahia Blanca, Argentina.', 'INQUISUR-CONICET Departamento de Quimica, Universidad Nacional del Sur, Av. Alem 1253, 8000, Bahia Blanca, Argentina. Electronic address: apmurray@uns.edu.ar.', 'Department of Food Science and Human Nutrition, Chonbuk National University, Jeonju, 54896, Republic of Korea. Electronic address: jungha@jbnu.ac.kr.', 'Department of Food and Life Science, Pukyong National University, Busan, 48513, Republic of Korea. Electronic address: choijs@pknu.ac.kr.']</t>
  </si>
  <si>
    <t>['Key Laboratory of Freshwater Fish Reproduction and Development (Ministry of Education), Key Laboratory of Aquatic Science of Chongqing, Key Laboratory of Eco-environments in Three Gorges Reservoir Region, School of Life Sciences, Southwest University, Chongqing, 400715, China.', 'Department of Neurobiology, Third Military Medical University, Chongqing, 400038, China.', 'Department of Neurobiology, Third Military Medical University, Chongqing, 400038, China.', 'Student Brigade, College of Basic Medicine, Third Military Medical University, Chongqing, 400038, China.', 'Department of Neurobiology, Third Military Medical University, Chongqing, 400038, China.', 'Department of Histology and Embryology, Ningxia Medical University, Yinchuan, 750004, China.', 'Department of Histology and Embryology, Ningxia Medical University, Yinchuan, 750004, China.', 'Department of Histology and Embryology, Third Military Medical University, Chongqing, 400038, China.', 'Department of Neurobiology, Third Military Medical University, Chongqing, 400038, China. Electronic address: zhangjqtmmu@yahoo.com.', 'Key Laboratory of Freshwater Fish Reproduction and Development (Ministry of Education), Key Laboratory of Aquatic Science of Chongqing, Key Laboratory of Eco-environments in Three Gorges Reservoir Region, School of Life Sciences, Southwest University, Chongqing, 400715, China. Electronic address: liuyan@swu.edu.cn.']</t>
  </si>
  <si>
    <t>['Department of Medicinal Chemistry, Faculty of Pharmacy, Tehran University of Medical Sciences, Tehran, Iran.', 'Persian Medicine and Pharmacy Research Center, Tehran University of Medical Sciences, Tehran, Iran.', 'Department of Medicinal Chemistry, Faculty of Pharmacy, Tehran University of Medical Sciences, Tehran, Iran.', 'Medicinal Plants Research Center, Faculty of Pharmacy, Tehran University of Medical Sciences, Tehran, Iran; Persian Medicine and Pharmacy Research Center, Tehran University of Medical Sciences, Tehran, Iran.', 'Medicinal and Natural Products Chemistry Research Center, Shiraz University of Medical Sciences, Shiraz, Iran.', 'Medicinal and Natural Products Chemistry Research Center, Shiraz University of Medical Sciences, Shiraz, Iran.', 'Endocrinology and Metabolism Research Center, Endocrinology and Metabolism Clinical Sciences Institute, Tehran University of Medical Sciences, Tehran, Iran.', 'Department of Medicinal Chemistry, Faculty of Pharmacy, Tehran University of Medical Sciences, Tehran, Iran; Persian Medicine and Pharmacy Research Center, Tehran University of Medical Sciences, Tehran, Iran. Electronic address: akbarzad@tums.ac.ir.']</t>
  </si>
  <si>
    <t>['Department of Pathology, The First Affiliated Hospital of Wenzhou Medical University, Wenzhou,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'Department of Pathophysiology, Key Laboratory of Ministry of Education for Neurological Disorders, School of Basic Medicine, Tongji Medical College, Huazhong University of Science and Technology, Wuhan, China.', 'Turku Centre for Biotechnology, University of Turku and Abo Akademi University, Turku, Finland.', 'Department of Pathophysiology, Key Laboratory of Ministry of Education for Neurological Disorders, School of Basic Medicine, Tongji Medical College, Huazhong University of Science and Technology, Wuhan, China.']</t>
  </si>
  <si>
    <t>['Department of Food and Life Science, Pukyong National University, Busan 48513, Republic of Korea.', 'Department of Food and Life Science, Pukyong National University, Busan 48513, Republic of Korea.', 'Department of Food and Life Science, Pukyong National University, Busan 48513, Republic of Korea.', 'College of Pharmacy, Drug Research and Development Center, Catholic University of Daegu, Gyeongbuk 38430, Republic of Korea.', 'College of Pharmacy, Drug Research and Development Center, Catholic University of Daegu, Gyeongbuk 38430, Republic of Korea.', 'Department of Food Science and Human Nutrition, Chonbuk National University, Jeonju 54896, Republic of Korea.', 'Department of Food and Life Science, Pukyong National University, Busan 48513, Republic of Korea.']</t>
  </si>
  <si>
    <t>['Department of Food and Life Science, Pukyong National University, Busan 48513, Republic of Korea.', 'Department of Food and Life Science, Pukyong National University, Busan 48513, Republic of Korea.', 'Department of Food and Life Science, Pukyong National University, Busan 48513, Republic of Korea.', 'Department of Food Science and Nutrition, Changshin University, Gyeongsangnam-do, Changwon 51352, Republic of Korea.', 'Department of Food Science and Human Nutrition, Chonbuk National University, Jeonju 54896, Republic of Korea.', 'Department of Food and Life Science, Pukyong National University, Busan 48513, Republic of Korea.']</t>
  </si>
  <si>
    <t>['Department of Cardiology, The Third Affiliated Hospital of Qiqihar Medical University, Qiqihaer City, Heilongjiang Province, China.', 'Department of Cardiology, The Third Affiliated Hospital of Qiqihar Medical University, Qiqihaer City, Heilongjiang Province, China.', 'Electrophysiology Science, The Third Affiliated Hospital of Qiqihar Medical University, Qiqihaer City, Heilongjiang Province, China.', 'Department of Cardiology, The Third Affiliated Hospital of Qiqihar Medical University, Qiqihaer City, Heilongjiang Province, China.']</t>
  </si>
  <si>
    <t>['NeuroAllergy Research Laboratory (NARL), School of Life and Environmental Science, Faculty of Science, Engineering and Built Environment, Deakin University, Waurn Ponds, VIC, Australia.', 'Hotchkiss Brain Institute, Cumming School of Medicine, University of Calgary, Health Science Centre, Calgary, AB, Canada.', 'NeuroAllergy Research Laboratory (NARL), School of Life and Environmental Science, Faculty of Science, Engineering and Built Environment, Deakin University, Waurn Ponds, VIC, Australia, cenk.suphioglu@deakin.edu.au.']</t>
  </si>
  <si>
    <t>['Institute of Medicinal Biotechnology, Chinese Academy of Medical Science and Peking Union Medical College, Beijing, China.', 'Institute of Materia Medica, Chinese Academy of Medical Sciences and Peking Union Medical College, Beijing, China.', 'Department of Neurology, Xuan Wu Hospital, Capital Medical University, Beijing, China.', 'Institute of Medicinal Biotechnology, Chinese Academy of Medical Science and Peking Union Medical College, Beijing, China.', 'Institute of Medicinal Biotechnology, Chinese Academy of Medical Science and Peking Union Medical College, Beijing, China.', 'Institute of Medicinal Biotechnology, Chinese Academy of Medical Science and Peking Union Medical College, Beijing, China.', 'Department of Biopharmaceutics, Shenyang Pharmaceutical University, Shenyang, China.', 'Institute of Medicinal Biotechnology, Chinese Academy of Medical Science and Peking Union Medical College, Beijing, China.', 'Institute of Medicinal Biotechnology, Chinese Academy of Medical Science and Peking Union Medical College, Beijing, China.']</t>
  </si>
  <si>
    <t>['Research &amp; Development Department, Chiesi Farmaceutici, Largo Francesco Belloli 11/a, 43122 Parma, Italy.', 'Department of Geriatric Psychiatry, Nathan Kline Institute, 140 Old Orangeburg Rd, Bldg 35, Orangeburg, NY 10962-1157, USA.']</t>
  </si>
  <si>
    <t>['German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'TU Wien, Vienna, Austria.', 'Center for Brain Research, Medical University of Vienna, Vienna, Austria.',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 'Institute of Anatomy, University of Zurich, Zurich, Switzerland.', 'Institute for Biomedical Engineering, University and Swiss Federal Institute for Technology, Zurich, Switzerland.', 'Novartis Institutes for Biomedical Research, Basel, Switzerland.', 'Novartis Institutes for Biomedical Research, Basel, Switzerland.', 'TU Wien, Vienna, Austria.', 'Center for Brain Research, Medical University of Vienna, Vienna, Austria.', 'Department of Cellular Neurology, Hertie Institute for Clinical Brain Research, University of Tubingen, Tubingen, Germany.', 'German Center for Neurodegenerative Diseases, Tubingen, Germany.', 'Department of Cellular Neurology, Hertie Institute for Clinical Brain Research, University of Tubingen, Tubingen, Germany.']</t>
  </si>
  <si>
    <t>['Merck &amp; Co., Inc., Kenilworth, NJ, USA. michael.egan@merck.com.', 'Merck &amp; Co., Inc., UG 4C-06, P.O. Box 1000, North Wales, PA, 19454-1099, USA. michael.egan@merck.com.', 'Merck &amp; Co., Inc., Kenilworth, NJ, USA.', 'Merck &amp; Co., Inc., Kenilworth, NJ, USA.', 'Merck &amp; Co., Inc., Kenilworth, NJ, USA.', 'Merck &amp; Co., Inc., Kenilworth, NJ, USA.', 'Merck &amp; Co., Inc., Kenilworth, NJ, USA.', 'Merck &amp; Co., Inc., Kenilworth, NJ, USA.', 'University of Nevada Las Vegas Department of Brain Health, Cleveland Clinic Lou Ruvo Center for Brain Health, Las Vegas, NV, USA.', "Banner Alzheimer's Institute, Phoenix, AZ, USA.", 'University of Southern California, San Diego, CA, USA.', "Gerontopole, INSERM U 1027, Alzheimer's Disease Research and Clinical Center, Toulouse University Hospital, Toulouse, France.", 'Merck &amp; Co., Inc., Kenilworth, NJ, USA.', 'Merck &amp; Co., Inc., Kenilworth, NJ, USA.']</t>
  </si>
  <si>
    <t>['Department of Chemical and Environmental Engineering, University of California, Riverside, CA 92521.', 'Department of Chemical and Environmental Engineering, University of California, Riverside, CA 92521.', 'Department of Chemical and Environmental Engineering, University of California, Riverside, CA 92521.', 'Department of Chemical and Environmental Engineering, University of California, Riverside, CA 92521.', 'Department of Chemical and Environmental Engineering, University of California, Riverside, CA 92521.', 'Department of Chemical and Environmental Engineering, University of California, Riverside, CA 92521.', 'Center for Translational Pain Medicine, Department of Anesthesiology, Duke University Medical Center, Durham, NC 27710.', 'Center for Translational Pain Medicine, Department of Anesthesiology, Duke University Medical Center, Durham, NC 27710.', 'Department of Chemical and Environmental Engineering, University of California, Riverside, CA 92521; xge@engr.UCR.edu.']</t>
  </si>
  <si>
    <t>['Neurochemistry laboratory, Department of Clinical Chemistry, Amsterdam UMC, Vrije Universiteit Amsterdam, Amsterdam Neuroscience, the Netherlands; Alzheimer Center Amsterdam, Department of Neurology, Amsterdam UMC, Vrije Universiteit Amsterdam, Amsterdam Neuroscience, the Netherlands. Electronic address: e.willemse@amsterdamumc.nl.', 'Laboratory of Neurochemistry and Behavior, Department of Biomedical Sciences, Institute Born-Bunge, University of Antwerp, Wilrijk, Antwerp, Belgium; Department of Neurology and Alzheimer Center Groningen, University of Groningen and University Medical Center Groningen (UMCG), Groningen, the Netherlands.', "Unidad de Investigacion, Hospital General Universitario de Elche, Fundacion para el Fomento de la Investigacion Sanitaria Biomedica de la Comunidad Valenciana (FISABIO), Elche, Spain; Instituto de Neurociencias de Alicante, Universidad Miguel Hernandez-CSIC, Sant Joan d'Alacant, Spain; Centro de Investigacion Biomedica en Red sobre Enfermedades Neurodegenerativas (CIBERNED), Sant Joan d'Alacant, Spain.", 'Neurochemistry laboratory, Department of Clinical Chemistry, Amsterdam UMC, Vrije Universiteit Amsterdam, Amsterdam Neuroscience, the Netherlands.', 'Laboratory of Neurochemistry and Behavior, Department of Biomedical Sciences, Institute Born-Bunge, University of Antwerp, Wilrijk, Antwerp, Belgium; Department of Neurology and Alzheimer Center Groningen, University of Groningen and University Medical Center Groningen (UMCG), Groningen, the Netherlands; Department of Neurology and Memory Clinic, Hospital Network Antwerp (ZNA), Middelheim and Hoge Beuken, Antwerp, Belgium.', 'Department of Neurology and Memory Clinic, Hospital Network Antwerp (ZNA), Middelheim and Hoge Beuken, Antwerp, Belgium; Reference Center for Biological Markers of Dementia (BIODEM), Department of Biomedical Sciences, Institute Born-Bunge, University of Antwerp, Antwerp, Belgium.', 'Alzheimer Center Amsterdam, Department of Neurology, Amsterdam UMC, Vrije Universiteit Amsterdam, Amsterdam Neuroscience, the Netherlands; Department of Epidemiology &amp; Biostatistics, Amsterdam UMC, Vrije Universiteit Amsterdam, the Netherlands.', 'Metabolic laboratory, Department of Clinical Chemistry, Amsterdam UMC, Vrije Universiteit Amsterdam, the Netherlands.', "Instituto de Neurociencias de Alicante, Universidad Miguel Hernandez-CSIC, Sant Joan d'Alacant, Spain; Centro de Investigacion Biomedica en Red sobre Enfermedades Neurodegenerativas (CIBERNED), Sant Joan d'Alacant, Spain.", 'CNC - Center for Neuroscience and Cell Biology, University of Coimbra, Coimbra, Portugal.', 'CNC - Center for Neuroscience and Cell Biology, University of Coimbra, Coimbra, Portugal.', 'Reference Center for Biological Markers of Dementia (BIODEM), Department of Biomedical Sciences, Institute Born-Bunge, University of Antwerp, Antwerp, Belgium.', "Instituto de Neurociencias de Alicante, Universidad Miguel Hernandez-CSIC, Sant Joan d'Alacant, Spain; Centro de Investigacion Biomedica en Red sobre Enfermedades Neurodegenerativas (CIBERNED), Sant Joan d'Alacant, Spain.", 'Metabolic laboratory, Department of Clinical Chemistry, Amsterdam UMC, Vrije Universiteit Amsterdam, the Netherlands.', 'ADx NeuroSciences, Ghent, Belgium.', 'Clinical Neurochemistry Laboratory, Institute of Neuroscience and Physiology, the Sahlgrenska Academy at the University of Gothenburg, Molndal, Sweden.', 'Neurochemistry laboratory, Department of Clinical Chemistry, Amsterdam UMC, Vrije Universiteit Amsterdam, Amsterdam Neuroscience, the Netherlands; Head of Biobank, Department of Clinical Chemistry, Amsterdam UMC, Vrije Universiteit Amsterdam, Amsterdam Neuroscience, the Netherlands.']</t>
  </si>
  <si>
    <t>['Laboratory of Molecular Biomedicine, Institute of Bioscience, Universiti Putra Malaysia, 43400, UPM Serdang, Selangor, Malaysia; Department of Biochemistry, Kaduna State University, Main Campus, PMB 2339, Kaduna, Nigeria. Electronic address: biojafar@kasu.edu.ng.', 'Department of Biomedical Sciences, Faculty of Medicine and Health Sciences, Universiti Putra Malaysia, 43400, UPM Serdang, Selangor, Malaysia. Electronic address: shariza@upm.edu.my.', 'Department of Biomedical Sciences, Faculty of Medicine and Health Sciences, Universiti Putra Malaysia, 43400, UPM Serdang, Selangor, Malaysia; UPM-MAKNA Cancer Research Laboratory, Institute of Bioscience, Universiti Putra Malaysia, 43400, UPM Serdang, Selangor, Malaysia. Electronic address: rozita@upm.edu.my.', 'Laboratory of Natural Products, Institute of Bioscience, Universiti Putra Malaysia, 43400, UPM Serdang, Selangor, Malaysia; Department of Chemistry, Faculty of Science, Universiti Putra Malaysia, 43400, UPM Serdang, Selangor, Malaysia. Electronic address: khozirah@upm.edu.my.', 'Department of Biochemistry, Kaduna State University, Main Campus, PMB 2339, Kaduna, Nigeria. Electronic address: lady_h83@yahoo.com.', 'UPM-MAKNA Cancer Research Laboratory, Institute of Bioscience, Universiti Putra Malaysia, 43400, UPM Serdang, Selangor, Malaysia. Electronic address: norazalina@upm.edu.my.', 'Department of Imaging, Faculty of Medicine and Health Sciences, Universiti Putra Malaysia, 43400, UPM Serdang, Selangor, Malaysia. Electronic address: noramaliza@upm.edu.my.', 'Laboratory of Molecular Biomedicine, Institute of Bioscience, Universiti Putra Malaysia, 43400, UPM Serdang, Selangor, Malaysia; Department of Food Science, Faculty of Food Science and Technology, Universiti Putra Malaysia, 43400, UPM Serdang, Selangor, Malaysia; Laboratory of Food Safety and Food Integrity, Institute of Tropical Agriculture and Food Security, Universiti Putra Malaysia, 43400, UPM Serdang, Selangor, Malaysia. Electronic address: madfaizal@upm.edu.my.']</t>
  </si>
  <si>
    <t>["School of Biomedical Engineering &amp; Imaging Sciences, 4th Floor Lambeth Wing , St Thomas' Hospital, King's College London , London SE1 7EH , United Kingdom.", "School of Biomedical Engineering &amp; Imaging Sciences, 4th Floor Lambeth Wing , St Thomas' Hospital, King's College London , London SE1 7EH , United Kingdom."]</t>
  </si>
  <si>
    <t>['Chair for in vitro Toxicology and Biomedicine, University of Konstanz, Konstanz, Germany.', 'Chair for in vitro Toxicology and Biomedicine, University of Konstanz, Konstanz, Germany.', 'Chair for in vitro Toxicology and Biomedicine, University of Konstanz, Konstanz, Germany.', 'Chair for in vitro Toxicology and Biomedicine, University of Konstanz, Konstanz, Germany.']</t>
  </si>
  <si>
    <t>['Medicine Design, Medicinal Chemistry , Pfizer Inc. , Groton , Connecticut 06340 , United States.', 'Medicine Design, Medicinal Chemistry , Pfizer Inc. , Cambridge , Massachusetts 02139 , United States.', 'Medicine Design, Medicinal Chemistry , Pfizer Inc. , Cambridge , Massachusetts 02139 , United States.', 'Internal Medicine , Pfizer Inc. , Cambridge , Massachusetts 02139 , United States.', 'Internal Medicine , Pfizer Inc. , Cambridge , Massachusetts 02139 , United States.', 'Medicine Design, Medicinal Chemistry , Pfizer Inc. , Cambridge , Massachusetts 02139 , United States.', 'Medicine Design, Pharmacokinetics, Dynamics and Metabolism , Pfizer Inc. , Groton , Connecticut 06340 , United States.', 'Medicine Design, Pharmacokinetics, Dynamics and Metabolism , Pfizer Inc. , Groton , Connecticut 06340 , United States.', 'Medicine Design, Medicinal Chemistry , Pfizer Inc. , Groton , Connecticut 06340 , United States.', 'Medicine Design, Medicinal Chemistry , Pfizer Inc. , Groton , Connecticut 06340 , United States.', 'Medicine Design, Medicinal Chemistry , Pfizer Inc. , Cambridge , Massachusetts 02139 , United States.', 'Medicine Design, Medicinal Chemistry , Pfizer Inc. , Cambridge , Massachusetts 02139 , United States.', 'Medicine Design, Medicinal Chemistry , Pfizer Inc. , Groton , Connecticut 06340 , United States.', 'Medicine Design, Medicinal Chemistry , Pfizer Inc. , Cambridge , Massachusetts 02139 , United States.', 'Medicine Design, Medicinal Chemistry , Pfizer Inc. , Cambridge , Massachusetts 02139 , United States.', 'Medicine Design, Medicinal Chemistry , Pfizer Inc. , Groton , Connecticut 06340 , United States.', 'Medicine Design, Medicinal Chemistry , Pfizer Inc. , Groton , Connecticut 06340 , United States.', 'Medicine Design, Medicinal Chemistry , Pfizer Inc. , Groton , Connecticut 06340 , United States.', 'Medicine Design, Pharmacokinetics, Dynamics and Metabolism , Pfizer Inc. , Groton , Connecticut 06340 , United States.', 'Discovery Sciences, Primary Pharmacology , Pfizer Inc. , Groton, Connecticut 06340 , United States.', 'Discovery Sciences, Primary Pharmacology , Pfizer Inc. , Groton, Connecticut 06340 , United States.', 'Internal Medicine , Pfizer Inc. , Cambridge , Massachusetts 02139 , United States.', 'Internal Medicine , Pfizer Inc. , Cambridge , Massachusetts 02139 , United States.', 'Drug Safety Research and Development , Pfizer Inc. , Groton , Connecticut 06340 , United States.', 'Drug Safety Research and Development , Pfizer Inc. , Groton , Connecticut 06340 , United States.', 'Drug Safety Research and Development , Pfizer Inc. , Groton , Connecticut 06340 , United States.', 'Internal Medicine , Pfizer Inc. , Cambridge , Massachusetts 02139 , United States.', 'Drug Safety Research and Development , Pfizer Inc. , Groton , Connecticut 06340 , United States.', 'Internal Medicine , Pfizer Inc. , Cambridge , Massachusetts 02139 , United States.', 'Internal Medicine , Pfizer Inc. , Cambridge , Massachusetts 02139 , United States.', 'Medicine Design, Medicinal Chemistry , Pfizer Inc. , Cambridge , Massachusetts 02139 , United States.']</t>
  </si>
  <si>
    <t>['Department of Biochemistry, Basic Medical Science Block II, Sector 25, Panjab University, Chandigarh, 160014, India.', 'National Agri-Food Biotechnology Institute, Sector 81, S.A.S. Nagar, Mohali, Punjab, 140306, India.', 'National Agri-Food Biotechnology Institute, Sector 81, S.A.S. Nagar, Mohali, Punjab, 140306, India.', 'National Agri-Food Biotechnology Institute, Sector 81, S.A.S. Nagar, Mohali, Punjab, 140306, India.', 'Department of Biological Sciences and Bioengineering, Indian Institute of Technology, Kanpur, 208016, India.', 'Department of Biochemistry, Basic Medical Science Block II, Sector 25, Panjab University, Chandigarh, 160014, India. sandhir@pu.ac.in.']</t>
  </si>
  <si>
    <t>['Neuroscience Medicinal Chemistry, Janssen Research &amp; Development , Janssen Pharmaceutica NV , Turnhoutseweg 30 , B-2340 Beerse , Belgium.', 'Neuroscience Medicinal Chemistry, Janssen Research &amp; Development , Janssen-Cilag SA , C/Jarama 75A , 45007 Toledo , Spain.', 'Neuroscience Medicinal Chemistry, Janssen Research &amp; Development , Janssen Pharmaceutica NV , Turnhoutseweg 30 , B-2340 Beerse , Belgium.', 'Neuroscience Medicinal Chemistry, Janssen Research &amp; Development , Janssen-Cilag SA , C/Jarama 75A , 45007 Toledo , Spain.',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Janssen-Cilag SA , C/Jarama 75A , 45007 Toledo , Spain.', 'Neuroscience Medicinal Chemistry, Janssen Research &amp; Development , Janssen Pharmaceutica NV , Turnhoutseweg 30 , B-2340 Beerse , Belgium.', 'Neuroscience Medicinal Chemistry, Janssen Research &amp; Development , Janssen Pharmaceutica NV , Turnhoutseweg 30 , B-2340 Beerse , Belgium.', 'Neuroscience Medicinal Chemistry, Janssen Research &amp; Development , Janssen-Cilag SA , C/Jarama 75A , 45007 Toledo , Spain.', 'Discovery Sciences, Janssen Research &amp; Development , Janssen Pharmaceutica NV , Turnhoutseweg 30 , B-2340 Beerse , Belgium.', 'Discovery Sciences, Janssen Research &amp; Development , Janssen Pharmaceutica NV , Turnhoutseweg 30 , B-2340 Beerse , Belgium.', 'Discovery Sciences, Janssen Research &amp; Development , Janssen Pharmaceutica NV , Turnhoutseweg 30 , B-2340 Beerse , Belgium.', 'Neuroscience Biology, Janssen Research &amp; Development , Janssen Pharmaceutica NV , Turnhoutseweg 30 , B-2340 Beerse , Belgium.']</t>
  </si>
  <si>
    <t>['Division of Molecular &amp; Clinical Medicine, Ninewells Hospital &amp; Medical School, Dundee, DD19SY, UK.', 'Aix Marseille Univ, INSERM, INRA, C2VN, 13385, Marseille, France.', 'Sorbonne Universites, UPMC Univ Paris 06, INSERM, Saint-Antoine Research Center, F-75012, Paris, France.', "Division of Endocrinology, Boston Children's Hospital, Boston, MA, 02115, USA.", 'Aix Marseille Univ, INSERM, INRA, C2VN, 13385, Marseille, France.', 'Aix Marseille Univ, INSERM, INRA, C2VN, 13385, Marseille, France.', 'Aix Marseille Univ, INSERM, CNRS, CRCM, Institut Paoli Calmettes, Marseille, 13385, France.', 'Sorbonne Universites, UPMC Univ Paris 06, INSERM, Saint-Antoine Research Center, F-75012, Paris, France.', "Division of Endocrinology, Boston Children's Hospital, Boston, MA, 02115, USA.", 'Aix Marseille Univ, INSERM, INRA, C2VN, 13385, Marseille, France.', 'Division of Molecular &amp; Clinical Medicine, Ninewells Hospital &amp; Medical School, Dundee, DD19SY, UK.', 'Aix Marseille Univ, INSERM, INRA, C2VN, 13385, Marseille, France. franck.peiretti@univ-amu.fr.']</t>
  </si>
  <si>
    <t>['Department of Food and Life Science, Pukyong National University, Busan 48513, Korea. prashamsakoirala20@gmail.com.', 'Department of Food and Life Science, Pukyong National University, Busan 48513, Korea.', 'Department of Food Science and Human Nutrition, Chonbuk National University, Jeonju 54896, Korea. jungha@jbnu.ac.kr.', 'Department of Food and Life Science, Pukyong National University, Busan 48513, Korea. choijs@pknu.ac.kr.']</t>
  </si>
  <si>
    <t>['Department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'Department of Global Discovery Chemistry, Novartis Institutes for BioMedical Research, Novartis Pharma AG, CH-4057 Basel, Switzerland.', 'Center for Proteomic Chemistry, Structural Biology Platform, Novartis Institutes for BioMedical Research, Novartis Pharma AG, CH-4057 Basel, Switzerland.', 'Department of Neuroscience, Novartis Institutes for BioMedical Research, Novartis Pharma AG, CH-4057 Basel, Switzerland.', 'Department of Neuroscience, Novartis Institutes for BioMedical Research, Novartis Pharma AG, CH-4057 Basel, Switzerland.', 'Department of Neuroscience, Novartis Institutes for BioMedical Research, Novartis Pharma AG, CH-4057 Basel, Switzerland.', 'Department of Global Discovery Chemistry, Novartis Institutes for BioMedical Research, Novartis Pharma AG, CH-4057 Basel, Switzerland. Electronic address: rainer.machauer@novartis.com.']</t>
  </si>
  <si>
    <t>["Phase I Clinical Research Center, Department of Pharmacy, The First People's Hospital of Lianyungang, The Affiliated Hospital of Kangda College of Nanjing Medical University, Jiangsu, Lianyungang.", "Phase I Clinical Research Center, Department of Pharmacy, The First People's Hospital of Lianyungang, The Affiliated Hospital of Kangda College of Nanjing Medical University, Jiangsu, Lianyungang.", 'Department of Pharmacy, Second Xiangya Hospital, Central South University, Changsha, China.', "Institute of Clinical Pharmacy and Pharmacology, Jining First People's Hospital, Jining Medical University, Jining.", "Institute of Clinical Pharmacy and Pharmacology, Jining First People's Hospital, Jining Medical University, Jining."]</t>
  </si>
  <si>
    <t>['Department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Genetics and Genomic Sciences, Icahn Institute of Genomics and Multiscale Biology, Icahn School of Medicine at Mount Sinai, New York, NY 10029.',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'Department of Pathophysiology, School of Basic Medicine, Key Laboratory of Education Ministry of China for Neurological Disorders, Tongji Medical College, Huazhong University of Science and Technology, 430030 Wuhan, China.', 'Co-Innovation Center of Neuroregeneration, Nantong University, JS 226001 Nantong, China.', 'Department of Pathology and Laboratory Medicine, Emory University School of Medicine, Atlanta, GA 30322.', 'Department of Pathophysiology, School of Basic Medicine, Key Laboratory of Education Ministry of China for Neurological Disorders, Tongji Medical College, Huazhong University of Science and Technology, 430030 Wuhan, China; wxch@mails.tjmu.edu.cn.', 'Co-Innovation Center of Neuroregeneration, Nantong University, JS 226001 Nantong, China.']</t>
  </si>
  <si>
    <t>['Department of Rehabilitation Medicine, The Third Affiliated Hospital, Sun Yat-sen University, Guangzhou, 510630, China.', 'Department of Rehabilitation Medicine, The Third Affiliated Hospital, Sun Yat-sen University, Guangzhou, 510630, China.', 'Department of Rehabilitation Medicine, The Third Affiliated Hospital, Sun Yat-sen University, Guangzhou, 510630, China.', 'Department of Rehabilitation Medicine, The Third Affiliated Hospital, Sun Yat-sen University, Guangzhou, 510630, China.', 'Department of Rehabilitation Medicine, The Third Affiliated Hospital, Sun Yat-sen University, Guangzhou, 510630, China.', 'Department of Rehabilitation Medicine, The Third Affiliated Hospital, Sun Yat-sen University, Guangzhou, 510630, China.', 'Department of Rehabilitation Medicine, The Third Affiliated Hospital, Sun Yat-sen University, Guangzhou, 510630, China.', 'Department of Neurology, National Key Clinical Department and Key Discipline of Neurology, The First Affiliated Hospital, Sun Yat-sen University, Guangzhou, 510080, China. peizhong@mail.sysu.edu.cn.', 'Department of Rehabilitation Medicine, The Third Affiliated Hospital, Sun Yat-sen University, Guangzhou, 510630, China. xiquhu@hotmail.com.']</t>
  </si>
  <si>
    <t>['Division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'Division of Pharmacology, Leiden Academic Center for Drug Research, Leiden University, Leiden, The Netherlands (E.M.T.v.M., M.D.); Leiden Experts on Advanced Pharmacokinetics and Pharmacodynamics, Leiden, The Netherlands (E.M.T.v.M., T.J.v.S., M.J.A.); and Merck &amp; Company, Inc., Kenilworth, New Jersey (M.S.M., M.J.S., M.E.K., H.J.K., J.S.) m.danhof@lacdr.leidenuniv.nl.']</t>
  </si>
  <si>
    <t>['Department of Neuroscience, Psychology and Behaviour, University of Leicester, Leicester, UK.', "School of Life Sciences, Medical School, Queen's Medical Centre, University of Nottingham, Nottingham, UK.", 'Department of Neuroscience, Psychology and Behaviour, University of Leicester, Leicester, UK.', 'Institute of Neuroscience, Newcastle University, Newcastle, UK.', 'Department of Neuroscience, Psychology and Behaviour, University of Leicester, Leicester, UK.', 'Evington Centre, Leicester General Hospital, Leicester, UK.']</t>
  </si>
  <si>
    <t>['School of Medical Sciences, Universiti Sains Malaysia, Kubang Kerian 16150, Malaysia. munvar.shaik@gmail.com.', 'Drug Design and Development Section, Translational Gerontology Branch, Intramural Research Program, National Institute on Aging, National Institutes of Health, Baltimore, MD 21224, USA. iatamargo@gmail.com.', 'Department of Physiology, Faculty of Basic Medical Sciences, College of Health Sciences, Usmanu Danfodiyo University, PMB 2254 Sokoto, Nigeria. murtala.bello@udusok.edu.ng.', 'Metabolomics and Enzymology Unit, Fundamental and Applied Biology Group, King Fahd Medical Research Center, King Abdulaziz University, P.O. Box 80216, Jeddah 21589, Saudi Arabia. prof.ma.kamal@gmail.com.', 'Drug Design and Development Section, Translational Gerontology Branch, Intramural Research Program, National Institute on Aging, National Institutes of Health, Baltimore, MD 21224, USA. greign@mail.nih.gov.', 'School of Pharmacy, Monash University Malaysia, Jalan Lagoon Selatan, Bandar Sunway 47500, Selangor, Malaysia. Gan.SiewHua@monash.edu.']</t>
  </si>
  <si>
    <t>['1 Department of Psychiatry and Behavioral Neurosciences, Morsani College of Medicine, University of South Florida, Tampa, FL, USA.', '1 Department of Psychiatry and Behavioral Neurosciences, Morsani College of Medicine, University of South Florida, Tampa, FL, USA.', '2 Departments of Biomedical Sciences and Pathology, Saitama Medical Center and Saitama Medical University, Kawagoe, Saitama, Japan.', '1 Department of Psychiatry and Behavioral Neurosciences, Morsani College of Medicine, University of South Florida, Tampa, FL, USA.', '1 Department of Psychiatry and Behavioral Neurosciences, Morsani College of Medicine, University of South Florida, Tampa, FL, USA.', '1 Department of Psychiatry and Behavioral Neurosciences, Morsani College of Medicine, University of South Florida, Tampa, FL, USA.', '1 Department of Psychiatry and Behavioral Neurosciences, Morsani College of Medicine, University of South Florida, Tampa, FL, USA.', '3 Department of Neurosurgery and Brain Repair, Center for Aging and Brain Repair, Morsani College of Medicine, University of South Florida, Tampa, FL, USA.', '1 Department of Psychiatry and Behavioral Neurosciences, Morsani College of Medicine, University of South Florida, Tampa, FL, USA.', '1 Department of Psychiatry and Behavioral Neurosciences, Morsani College of Medicine, University of South Florida, Tampa, FL, USA.']</t>
  </si>
  <si>
    <t>['College of Animal Sciences, Zhejiang University, Hangzhou, China.', 'Comparative Medical Research Center, Experimental Animal Research Center, Zhejiang Chinese Medical University, Hangzhou, China.', 'Comparative Medical Research Center, Experimental Animal Research Center, Zhejiang Chinese Medical University, Hangzhou, China.', 'Comparative Medical Research Center, Experimental Animal Research Center, Zhejiang Chinese Medical University, Hangzhou, China.', 'Comparative Medical Research Center, Experimental Animal Research Center, Zhejiang Chinese Medical University, Hangzhou, China.', 'The First Affiliated Hospital, Zhejiang Chinese Medical University, Hangzhou, China.', 'Comparative Medical Research Center, Experimental Animal Research Center, Zhejiang Chinese Medical University, Hangzhou, China.', 'Department of Bioengineering, Rice University, Houston, TX, United States.', 'College of Animal Sciences, Zhejiang University, Hangzhou, China.', 'Comparative Medical Research Center, Experimental Animal Research Center, Zhejiang Chinese Medical University, Hangzhou, China.', 'College of Animal Sciences, Zhejiang University, Hangzhou, China.']</t>
  </si>
  <si>
    <t>['Biotechnology Division, CSIR-Central Institute of Medicinal and Aromatic Plants, P.O. CIMAP, Lucknow-226015, (U.P.), India.', 'Biotechnology Division, CSIR-Central Institute of Medicinal and Aromatic Plants, P.O. CIMAP, Lucknow-226015, (U.P.), India.', 'Biotechnology Division, CSIR-Central Institute of Medicinal and Aromatic Plants, P.O. CIMAP, Lucknow-226015, (U.P.), India.']</t>
  </si>
  <si>
    <t>['College of Chemistry and Pharmaceutical Science, Qingdao Agricultural University, Changcheng Rd, Chengyang district, Qingdao 266109, China. zhuyzh2008@163.com.', 'College of Chemistry and Pharmaceutical Science, Qingdao Agricultural University, Changcheng Rd, Chengyang district, Qingdao 266109, China. mail.liujingwen@gmail.com.', 'School of Pharmaceutical Sciences, Wenzhou Medical University, Wenzhou 325035, China. xinyuw001@163.com.', 'Division of Crop Protection, National Institute of Agricultural Science, Rural Development Administration, Jeollabuk-do 55365, Korea. Inhongjeong@korea.kr.', 'Department of Agricultural Biotechnology, Seoul National University, 599 Gwanak-ro, Silim-dong, Gwanak-Gu, Seoul 151742, Korea. yjahn@snu.ac.kr.', 'Department of Plant Science, University of Connecticut, 1376 Storrs Road, U-4163, Storrs, CT 06269, USA. chuanjiezhang@snu.ac.kr.']</t>
  </si>
  <si>
    <t>['Discovery Sciences, IMED Biotech Unit , AstraZeneca , S-43183 Molndal , Sweden.', 'Discovery Sciences, IMED Biotech Unit , AstraZeneca , S-43183 Molndal , Sweden.', 'Neuroscience, IMED Biotech Unit , AstraZeneca , Cambridge CB21 6GH , U.K.', 'Discovery Sciences, IMED Biotech Unit , AstraZeneca , S-43183 Molndal , Sweden.', 'Cardiovascular and Metabolic Diseases, IMED Biotech Unit , AstraZeneca , 141 57 Huddinge , Sweden.', 'Discovery Safety, Drug Safety and Metabolism, IMED Biotech Unit , AstraZeneca , Waltham , Massachusetts 02451 , United States.', 'Neuroscience, IMED Biotech Unit , AstraZeneca , Cambridge CB21 6GH , U.K.', 'Charnwood Molecular , Loughborough LE11 5DA , U.K.', 'Charnwood Molecular , Loughborough LE11 5DA , U.K.', 'Charnwood Molecular , Loughborough LE11 5DA , U.K.', 'Oncology Chemistry, IMED Biotech Unit , AstraZeneca , Cambridge CB4 0WG , U.K.', 'Sprint Bioscience , 141 57 Huddinge , Sweden.', 'Neuroscience, IMED Biotech Unit , AstraZeneca , Cambridge CB21 6GH , U.K.', 'Neuroscience, IMED Biotech Unit , AstraZeneca , Cambridge CB21 6GH , U.K.', 'Neuroscience, IMED Biotech Unit , AstraZeneca , Cambridge CB21 6GH , U.K.', 'Neuroscience, IMED Biotech Unit , AstraZeneca , Cambridge CB21 6GH , U.K.']</t>
  </si>
  <si>
    <t>['Department of Food and Life Science, Pukyong National University, Busan, 48513, Republic of Korea.', 'Department of Food and Life Science, Pukyong National University, Busan, 48513, Republic of Korea.', 'Department of Food and Life Science, Pukyong National University, Busan, 48513, Republic of Korea.', 'College of Pharmacy, Research Institute of Pharmaceutical Sciences, Kyungpook National University, Daegu, 41566, Republic of Korea.', 'Department of Food Science and Human Nutrition, Chonbuk National University, Jeonju, 54896, Republic of Korea. Electronic address: jungha@jbnu.ac.kr.', 'Department of Food and Life Science, Pukyong National University, Busan, 48513, Republic of Korea. Electronic address: choijs@pknu.ac.kr.']</t>
  </si>
  <si>
    <t>['Department of Pathology, School of Dental Medicine, University of Pennsylvania, Philadelphia, Pennsylvania 19104.', 'Department of Pathology, School of Dental Medicine, University of Pennsylvania, Philadelphia, Pennsylvania 19104.', 'Department of Pathology, School of Dental Medicine, University of Pennsylvania, Philadelphia, Pennsylvania 19104.', 'Department of Pathology, School of Dental Medicine, University of Pennsylvania, Philadelphia, Pennsylvania 19104.', 'Department of Pathology, School of Dental Medicine, University of Pennsylvania, Philadelphia, Pennsylvania 19104.', 'Department of Pathology, School of Dental Medicine, University of Pennsylvania, Philadelphia, Pennsylvania 19104.', 'Department of Cell and Molecular Biology, Feinberg School of Medicine, Northwestern University, Chicago, Illinois 60611.', 'Department of Pathology, University of Texas Medical Branch, Galveston, Texas 77555, and.', 'Department of Neurology, The Perelman School of Medicine, University of Pennsylvania, Philadelphia, Pennsylvania 19104.', 'Department of Pathology, School of Dental Medicine, University of Pennsylvania, Philadelphia, Pennsylvania 19104, jordank@upenn.edu.']</t>
  </si>
  <si>
    <t>["The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"The Drug Discovery Lab, Mary S. Easton Center for Alzheimer's Disease Research, Department of Neurology, University of California, Los Angeles, CA, USA. Electronic address: vjohn@mednet.ucla.edu."]</t>
  </si>
  <si>
    <t>['Department of Neurology, Qingdao Municipal Hospital, School of Medicine, Qingdao University, No.5 Donghai Middle Road, Qingdao, 266071, Shandong Province, China.', "Department of Neurology, Weihai Wei People's Hospital, Weihai, China.", 'Department of Neurology, Qingdao Municipal Hospital, School of Medicine, Qingdao University, No.5 Donghai Middle Road, Qingdao, 266071, Shandong Province, China.', 'Department of Neurology, Qingdao Municipal Hospital, School of Medicine, Qingdao University, No.5 Donghai Middle Road, Qingdao, 266071, Shandong Province, China. yu-jintai@163.com.', 'Clinical Research Center, Qingdao Municipal Hospital, Qingdao University, Qingdao, China. yu-jintai@163.com.', 'Department of Neurology, University of California, San Francisco, 675 Nelson Rising Lane, Suite 190, Box 1207, San Francisco, CA, 94158, USA. yu-jintai@163.com.', 'Department of Neurology, Qingdao Municipal Hospital, School of Medicine, Qingdao University, No.5 Donghai Middle Road, Qingdao, 266071, Shandong Province, China. dr.tanlan@163.com.', 'Clinical Research Center, Qingdao Municipal Hospital, Qingdao University, Qingdao, China. dr.tanlan@163.com.']</t>
  </si>
  <si>
    <t>['Federal State Budgetary Scientific Institution "Scientific Research Institute of Physiology and Basic Medicine" (SRIPhBM), Timakov St., 4, Novosibirsk, 630117, Russia. tikhonovama@physiol.ru.', 'Novosibirsk State University, Novosibirsk, 630090, Russia. tikhonovama@physiol.ru.', 'Federal State Budgetary Scientific Institution "Scientific Research Institute of Physiology and Basic Medicine" (SRIPhBM), Timakov St., 4, Novosibirsk, 630117, Russia.', 'Novosibirsk State University, Novosibirsk, 630090, Russia.', 'Federal State Budgetary Scientific Institution "Scientific Research Institute of Physiology and Basic Medicine" (SRIPhBM), Timakov St., 4, Novosibirsk, 630117, Russia.', 'Federal State Budgetary Scientific Institution "Scientific Research Institute of Physiology and Basic Medicine" (SRIPhBM), Timakov St., 4, Novosibirsk, 630117, Russia.', 'Federal Research Center "Institute of Cytology and Genetics", Siberian Branch of the Russian Academy of Sciences, Novosibirsk, 630090, Russia.', 'Federal State Budgetary Scientific Institution "Scientific Research Institute of Physiology and Basic Medicine" (SRIPhBM), Timakov St., 4, Novosibirsk, 630117, Russia.', 'Federal State Budgetary Scientific Institution "Scientific Research Institute of Physiology and Basic Medicine" (SRIPhBM), Timakov St., 4, Novosibirsk, 630117, Russia.', 'Federal State Budgetary Scientific Institution "Scientific Research Institute of Physiology and Basic Medicine" (SRIPhBM), Timakov St., 4, Novosibirsk, 630117, Russia.', 'Federal Research Center "Institute of Cytology and Genetics", Siberian Branch of the Russian Academy of Sciences, Novosibirsk, 630090, Russia.', 'University of Leeds, Leeds, LS2 9JT, UK.', 'Federal State Budgetary Scientific Institution "Scientific Research Institute of Physiology and Basic Medicine" (SRIPhBM), Timakov St., 4, Novosibirsk, 630117, Russia.', 'Novosibirsk State University, Novosibirsk, 630090, Russia.']</t>
  </si>
  <si>
    <t>["Institute of Biosciences and Applications, National Center for Scientific Research 'Demokritos', Agia Paraskevi, Athens 15341, Greece.", "Institute of Biosciences and Applications, National Center for Scientific Research 'Demokritos', Agia Paraskevi, Athens 15341, Greece.", "Institute of Biosciences and Applications, National Center for Scientific Research 'Demokritos', Agia Paraskevi, Athens 15341, Greece.", "Institute of Biosciences and Applications, National Center for Scientific Research 'Demokritos', Agia Paraskevi, Athens 15341, Greece.", 'Departments of Medicine and Biochemistry, Molecular Genetics, Whitaker Cardiovascular Institute, Boston University School of Medicine, Boston, MA 02118, U.S.A.', "Institute of Biosciences and Applications, National Center for Scientific Research 'Demokritos', Agia Paraskevi, Athens 15341, Greece achroni@bio.demokritos.gr."]</t>
  </si>
  <si>
    <t>['Department of Neurology, Tangdu Hospital, Fourth Military Medical University, Xian, China.', 'Neuroscience Initiative, Sanford Burnham Prebys Medical Discovery Institute, La Jolla, CA.', 'Department of Neurology, Tangdu Hospital, Fourth Military Medical University, Xian, China.', 'Fujian Provincial Key Laboratory of Neurodegenerative Disease and Aging Research, Institute of Neuroscience, The Collaborative Innovation Center for Brain Science, Medical College, Xiamen University, Xiamen, China.', 'College of Life Sciences and Oceanography, Shenzhen Key Laboratory of Marine Bioresources and Eco-Environmental Science, Shenzhen University, Shenzhen, China.', 'Department of Neurology, Tangdu Hospital, Fourth Military Medical University, Xian, China.', 'Neuroscience Initiative, Sanford Burnham Prebys Medical Discovery Institute, La Jolla, CA.', 'Department of Neurology, Tangdu Hospital, Fourth Military Medical University, Xian, China tdzw@fmmu.edu.cn.', 'Neuroscience Initiative, Sanford Burnham Prebys Medical Discovery Institute, La Jolla, CA.', 'Fujian Provincial Key Laboratory of Neurodegenerative Disease and Aging Research, Institute of Neuroscience, The Collaborative Innovation Center for Brain Science, Medical College, Xiamen University, Xiamen, China.']</t>
  </si>
  <si>
    <t>["Hubei Key Laboratory of Natural Medicinal Chemistry and Resource Evaluation and Department of Pharmacology, School of Pharmacy, Tongji Medical College , Huazhong University of Science and Technology , Wuhan 430030 , People's Republic of China.", "Tongji Hospital Affiliated to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"State Key Laboratory of Phytochemistry and Plant Resources in West China, Kunming Institute of Botany , Chinese Academy of Sciences , Kunming 650201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 "Hubei Key Laboratory of Natural Medicinal Chemistry and Resource Evaluation and Department of Pharmacology, School of Pharmacy, Tongji Medical College , Huazhong University of Science and Technology , Wuhan 430030 , People's Republic of China."]</t>
  </si>
  <si>
    <t>['Department of Medical Research, SRM Medical college Hospital, SRM University, Chennai, India.', 'Department of Nephrology, SRM Medical college Hospital, SRM University, Chennai, India.', 'Department of Neurology, Balaji Medical college Hospital, Chrompet, Chennai, India.', 'Department of Pathology, SRM Medical college Hospital, SRM University, Chennai, India.', 'Department of Nephrology, SRM Medical college Hospital, SRM University, Chennai, India.', 'Department of Clinical Psychology, SRM Medical college Hospital, SRM University, Chennai, India.', 'Department of Clinical Psychology, SRM Medical college Hospital, SRM University, Chennai, India.', 'Department of Medical Research, SRM Medical college Hospital, SRM University, Chennai, India.', 'Department of Medical Research, SRM Medical college Hospital, SRM University, Chennai, India.', 'Department of Clinical Psychology, SRM Medical college Hospital, SRM University, Chennai, India.', 'Department of Medical Research, SRM Medical college Hospital, SRM University, Chennai, India. Electronic address: venkataraman.p@ktr.srmuniv.ac.in.']</t>
  </si>
  <si>
    <t>["From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 "From Merck Research Laboratories, Merck, Kenilworth, NJ (M.F.E., J.K., C.S., Y. Mukai, T.V., C.F., E.M., L.H.M., Y. Mo, D.M.); Banner Alzheimer's Institute, Phoenix, AZ (P.N.T.); University of Southern California, San Diego (P.S.A.); Cleveland Clinic Lou Ruvo Center for Brain Health, Las Vegas (J.L.C.); Gerontopole, INSERM Unite 1027, Alzheimer's Disease Research and Clinical Center, Toulouse University Hospital, Toulouse, France (B.V.); and Leuven Institute of Neuroscience and Disease, Alzheimer Research Center, and the Laboratory for Cognitive Neurology, Department of Neurosciences, Katholieke Universiteit Leuven, and Neurology, University Hospitals - both in Leuven, Belgium (R.V.)."]</t>
  </si>
  <si>
    <t>['From the double daggerGerman Center for Neurodegenerative Diseases (DZNE), Munich, Germany.', 'section signNeuroproteomics, School of Medicine, Klinikum rechts der Isar, Technische Universitat Munchen, Munich, Germany.', 'From the double daggerGerman Center for Neurodegenerative Diseases (DZNE), Munich, Germany.', 'section signNeuroproteomics, School of Medicine, Klinikum rechts der Isar, Technische Universitat Munchen, Munich, Germany.', 'From the double daggerGerman Center for Neurodegenerative Diseases (DZNE), Munich, Germany.', 'paragraph signMunich Cluster for Systems Neurology (SyNergy), Munich, Germany.', '||Institute for Diabetes and Obesity, Monoclonal Antibody Research Group, Helmholtz Zentrum Munchen, German Research Center for Environmental Health (GmbH), Munich, Germany.', '**Karlsruhe Institute of Technology (KIT), Institute of Toxicology and Genetics (ITG), Karlsruhe, Germany.', 'double daggerdouble daggerDepartment of Functional Genomics, Institute for Pharmacy and Molecular Biotechnology, Heidelberg University Heidelberg, Germany.', '**Karlsruhe Institute of Technology (KIT), Institute of Toxicology and Genetics (ITG), Karlsruhe, Germany.', 'From the double daggerGerman Center for Neurodegenerative Diseases (DZNE), Munich, Germany.', 'section signNeuroproteomics, School of Medicine, Klinikum rechts der Isar, Technische Universitat Munchen, Munich, Germany.', 'From the double daggerGerman Center for Neurodegenerative Diseases (DZNE), Munich, Germany; Stefan.Lichtenthaler@dzne.de.', 'section signNeuroproteomics, School of Medicine, Klinikum rechts der Isar, Technische Universitat Munchen, Munich, Germany.', 'paragraph signMunich Cluster for Systems Neurology (SyNergy), Munich, Germany.', 'section sign section signInstitute for Advanced Study, Technische Universitat Munchen, Munich, Germany.']</t>
  </si>
  <si>
    <t>['Department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'Department of Pathophysiology, School of Basic Medicine, Key Laboratory of Education Ministry of China for Neurological Disorders, Tongji Medical College, Huazhong University of Science and Technology, Wuhan, China.', 'Co-innovation Center of Neuroregeneration, Nantong University, Nantong, China.', 'Department of Genetics and Genomic Sciences, Icahn School of Medicine at Mount Sinai, New York, NY, USA.', 'School of Public Health, Wuhan University of Science and Technology, Wuhan, China.', 'Department of Pathophysiology, School of Basic Medicine, Key Laboratory of Education Ministry of China for Neurological Disorders, Tongji Medical College, Huazhong University of Science and Technology, Wuhan, China.', 'Co-innovation Center of Neuroregeneration, Nantong University, Nantong, China.']</t>
  </si>
  <si>
    <t>['Department of Anatomy and Neurobiology, Central South University School of Basic Medical Science, Changsha, 410013, Hunan, China.', 'Department of Anatomy and Neurobiology, Central South University School of Basic Medical Science, Changsha, 410013, Hunan, China.', 'Department of Physiology, Southern Illinois University School of Medicine, Carbondale, IL, 62901, USA.', 'Department of Physiology, Southern Illinois University School of Medicine, Carbondale, IL, 62901, USA.', 'Laboratory of Neurogenetics, National Institute on Aging, National Institutes of Health, Bethesda, MD, 20892, USA.', 'Department of Neurological Sciences, Rush University Medical Center, Chicago, IL, 60612, USA.', 'Department of Anatomy and Neurobiology, Central South University School of Basic Medical Science, Changsha, 410013, Hunan, China. yanxiaoxin@csu.edu.cn.', 'Department of Anatomy and Neurobiology, Central South University Xiangya School of Medicine, Changsha, Hunan, China. yanxiaoxin@csu.edu.cn.']</t>
  </si>
  <si>
    <t>['The First Clinic Medical College, College of Medicine, Nanchang University, Nanchang, Jiangxi, China.', 'The First Clinic Medical College, College of Medicine, Nanchang University, Nanchang, Jiangxi, China.', 'The First Clinic Medical College, College of Medicine, Nanchang University, Nanchang, Jiangxi, China.', 'The First Clinic Medical College, College of Medicine, Nanchang University, Nanchang, Jiangxi, China.', 'Queen Mary Institute, School of Medicine, Nanchang University, Nanchang, Jiangxi, 330006, China.', "Department of Respiration, College of Medicine, Nanchang University, Nanchang, Jiangxi, China; Department of Respiration, Department Two, Jiangxi Provincial People's Hospital, Nanchang, Jiangxi, China. Electronic address: fuqiangfqa@sohu.com.", 'Department of Pathophysiology, College of Medicine, Nanchang University, Nanchang, Jiangxi, China; Institute of Basic Medical Sciences, Nanchang University, Nanchang, Jiangxi, 33006, China. Electronic address: zhenzhenhuzzh@126.com.']</t>
  </si>
  <si>
    <t>['College of Life Sciences and Oceanography, Shenzhen Key Laboratory of Microbial Genetic Engineering, Shenzhen University, Shenzhen, 518060, P. R. China.', 'Department of Marine Biology, Shenzhen Key Laboratory of Marine Biotechnology and Ecology, Shenzhen University, Shenzhen, 518060, P. R. China.', 'College of Life Sciences and Oceanography, Shenzhen Key Laboratory of Microbial Genetic Engineering, Shenzhen University, Shenzhen, 518060, P. R. China.', 'Shenzhen Entry-Exit Inspection and Quarantine Bureau, Futian Huanggang Port, Shenzhen, 518033, Guangdong Province, P. R. China.', 'State Key Laboratory of Rare Earth Resource Utilization, Changchun Institute of Applied Chemistry, Chinese Academy of Sciences, Changchun, 130022, P. R. China.', 'College of Life Sciences and Oceanography, Shenzhen Key Laboratory of Microbial Genetic Engineering, Shenzhen University, Shenzhen, 518060, P. R. China.', 'College of Life Sciences and Oceanography, Shenzhen Key Laboratory of Microbial Genetic Engineering, Shenzhen University, Shenzhen, 518060, P. R. China.', 'College of Life Sciences and Oceanography, Shenzhen Key Laboratory of Microbial Genetic Engineering, Shenzhen University, Shenzhen, 518060, P. R. China.']</t>
  </si>
  <si>
    <t>['Key Laboratory of Pathobiology, Ministry of Education, College of Basic Medical Sciences, Jilin University, Changchun, China.', 'Department of Neonatology, The First Hospital of Jilin University, Changchun, China.', 'Department of Neurology and Neuroscience Center, The First Hospital of Jilin University, Changchun, China.', 'Department of Radiology, The First Hospital of Jilin University, Changchun, China.', 'Department of Neurology and Neuroscience Center, The First Hospital of Jilin University, Changchun, China.', 'Department of Neurology and Neuroscience Center, The First Hospital of Jilin University, Changchun, China.', 'Department of Neurobiology, Care Sciences and Society, Karolinska Institute, Stockholm, Sweden.', 'Department of Neurology and Neuroscience Center, The First Hospital of Jilin University, Changchun, China.']</t>
  </si>
  <si>
    <t>['Department of Psychiatry, University Hospital of Rion, University of Patras, Patras, Greece.', 'Department of Psychiatry and Psychotherapy, Klinikum rechts der Isar, Technical University of Munich, Munich, Germany.', 'Department of Psychiatry and Psychotherapy, Klinikum rechts der Isar, Technical University of Munich, Munich, Germany.', 'Department of Psychiatry and Psychotherapy, Klinikum rechts der Isar, Technical University of Munich, Munich, Germany.', 'Department of Psychiatry and Psychotherapy, Klinikum rechts der Isar, Technical University of Munich, Munich, Germany.', 'Department of Civil Engineering (Statistics), University of Patras, Patras, Greece.', 'Department of Psychiatry, University Hospital of Rion, University of Patras, Patras, Greece.', 'Department of Psychiatry, University Hospital of Rion, University of Patras, Patras, Greece.', 'First Department of Psychiatry, Eginition Hospital, National and Kapodistrian University of Athens, Athens, Greece.', "Department of Psychiatry, Division of Geriatric Psychiatry and Neuropsychiatry, John's Hopkins Medical School, Baltimore, Maryland, USA.", 'Department of Psychiatry and Psychotherapy, Ludwig-Maximilians-Universitat Munchen, Munich, Germany.', 'Neuroepidemiology and Ageing Research Unit, School of Public Health, Faculty of Medicine, The Imperial College of Science, Technology and Medicine, London, United Kingdom.', 'West London Mental Health NHS Trust, London, United Kingdom.', 'German Center for Neurodegenerative Diseases (DZNE) Munich, Munich, Germany.']</t>
  </si>
  <si>
    <t>['The Institute of Pharmaceutical Sciences (TIPS), Tehran University of Medical Sciences, Tehran 1417614411, Iran.', 'Department of Chemistry, Faculty of science, Yazd University, Yazd, Iran.', 'Department of Chemistry, University of Zanjan, Zanjan, Iran.', 'Department of Pharmaceutical Chemistry, College of Pharmacy, Jouf University, Aljouf, Sakaka 2014, Saudi Arabia.', 'The Institute of Pharmaceutical Sciences (TIPS), Tehran University of Medical Sciences, Tehran 1417614411, Iran; Department of Medicinal Chemistry, Faculty of Pharmacy, Tehran University of Medical Sciences, Tehran, Iran.', 'Department of Chemistry, University of Zanjan, Zanjan, Iran.', 'Department of Pharmacology and Toxicology, Faculty of Pharmacy, Toxicology and poisoning Research Centre, Tehran University of Medical Sciences, Tehran, Iran.', 'The Institute of Pharmaceutical Sciences (TIPS), Tehran University of Medical Sciences, Tehran 1417614411, Iran.', 'The Institute of Pharmaceutical Sciences (TIPS), Tehran University of Medical Sciences, Tehran 1417614411, Iran; Department of Pharmaceutical Biomaterials, Faculty of Pharmacy, Tehran University of Medical Sciences, Tehran, Iran. Electronic address: Mehdi.khoobi@gmail.com.']</t>
  </si>
  <si>
    <t>['Key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'Key Laboratory of Smart Drug Delivery, Ministry of Education &amp; State Key Laboratory of Molecular Engineering of Polymers, School of Pharmacy, Fudan University, Shanghai 201203, China. Electronic address: wlu@fudan.edu.cn.', 'Key Laboratory of Smart Drug Delivery, Ministry of Education &amp; State Key Laboratory of Molecular Engineering of Polymers, School of Pharmacy, Fudan University, Shanghai 201203, China. Electronic address: qzzhang@fudan.edu.cn.', 'Key Laboratory of Smart Drug Delivery, Ministry of Education &amp; State Key Laboratory of Molecular Engineering of Polymers, School of Pharmacy, Fudan University, Shanghai 201203, China.']</t>
  </si>
  <si>
    <t>['Department of Food and Life Science, Pukyong National University, Busan, 48513, Republic of Korea.', 'Department of Food and Life Science, Pukyong National University, Busan, 48513, Republic of Korea.', 'College of Pharmacy, Drug Research and Development Center, Catholic University of Daegu, Gyeongsan, 38430, Republic of Korea.', 'College of Pharmacy, Drug Research and Development Center, Catholic University of Daegu, Gyeongsan, 38430, Republic of Korea.', 'Department of Food Science and Human Nutrition, Chonbuk National University, Jeonju, 54896, Republic of Korea. jungha@jbnu.ac.kr.', 'Department of Food and Life Science, Pukyong National University, Busan, 48513, Republic of Korea. choijs@pknu.ac.kr.']</t>
  </si>
  <si>
    <t>['School of Biotechnology, Jawaharlal Nehru University, New Delhi, India.', 'School of Biotechnology, Jawaharlal Nehru University, New Delhi, India.']</t>
  </si>
  <si>
    <t>['Department of Pharmacology, Xuanwu Hospital of Capital Medical University, Beijing Geriatric Medical Research Center, Beijing Institute for Brain Disorders, Beijing Engineering Research Center for Nerve System Drugs, Key Laboratory for Neurodegenerative Diseases of Ministry of Education, Beijing, 100053, China.', 'Department of Pharmacology, Xuanwu Hospital of Capital Medical University, Beijing Geriatric Medical Research Center, Beijing Institute for Brain Disorders, Beijing Engineering Research Center for Nerve System Drugs, Key Laboratory for Neurodegenerative Diseases of Ministry of Education, Beijing, 100053, China.', 'Department of Pharmacology, Xuanwu Hospital of Capital Medical University, Beijing Geriatric Medical Research Center, Beijing Institute for Brain Disorders, Beijing Engineering Research Center for Nerve System Drugs, Key Laboratory for Neurodegenerative Diseases of Ministry of Education, Beijing, 100053, China.', 'Department of Central Lab, Xuanwu Hospital of Capital Medical University, Beijing, China.', 'Department of Pharmacology, Xuanwu Hospital of Capital Medical University, Beijing Geriatric Medical Research Center, Beijing Institute for Brain Disorders, Beijing Engineering Research Center for Nerve System Drugs, Key Laboratory for Neurodegenerative Diseases of Ministry of Education, Beijing, 100053, China. lilin@xwh.ccmu.edu.cn.']</t>
  </si>
  <si>
    <t>['Medicinal and Natural Products Chemistry Research Center, Shiraz University of Medical Sciences, Shiraz, Iran.', 'Medicinal and Natural Products Chemistry Research Center, Shiraz University of Medical Sciences, Shiraz, Iran.', 'Medicinal and Natural Products Chemistry Research Center, Shiraz University of Medical Sciences, Shiraz, Iran; Department of Medicinal Chemistry, Faculty of Pharmacy, Shiraz University of Medical Sciences, Shiraz, Iran.', 'Department of Medicinal Chemistry, Faculty of Pharmacy, Shahid Sadoughi University of Medical Sciences, Yazd, Iran.', 'Medicinal and Natural Products Chemistry Research Center, Shiraz University of Medical Sciences, Shiraz, Iran. Electronic address: edrakin@sums.ac.ir.', 'Medicinal and Natural Products Chemistry Research Center, Shiraz University of Medical Sciences, Shiraz, Iran. Electronic address: ramin.miri.15@gmail.com.']</t>
  </si>
  <si>
    <t>['Medicine Design, Medicinal Chemistry , Pfizer Inc. , Cambridge , Massachusetts 02139 , United States.', 'Clinical &amp; Translational Imaging, Early Clinical Development , Pfizer Inc. , Cambridge , Massachusetts 02139 , United States.', 'Medicine Design, Medicinal Chemistry , Pfizer Inc. , Groton , Connecticut 06340 , United States.', 'Medicine Design, Medicinal Chemistry , Pfizer Inc. , Cambridge , Massachusetts 02139 , United States.', 'Department of Clinical Neuroscience, Center for Psychiatry Research , Karolinska Institutet and Stockholm County Council , SE-17176 Stockholm , Sweden.', 'Department of Clinical Neuroscience, Center for Psychiatry Research , Karolinska Institutet and Stockholm County Council , SE-17176 Stockholm , Sweden.', 'Department of Clinical Neuroscience, Center for Psychiatry Research , Karolinska Institutet and Stockholm County Council , SE-17176 Stockholm , Sweden.', 'Department of Clinical Neuroscience, Center for Psychiatry Research , Karolinska Institutet and Stockholm County Council , SE-17176 Stockholm , Sweden.', 'Medicine Design, Medicinal Chemistry , Pfizer Inc. , Cambridge , Massachusetts 02139 , United States.', 'Medicine Design, Medicinal Chemistry , Pfizer Inc. , Groton , Connecticut 06340 , United States.', 'Medicine Design, Pharmacokinetics, Dynamics and Metabolism , Pfizer Inc. , Groton , Connecticut 06340 , United States.', 'Medicine Design, Pharmacokinetics, Dynamics and Metabolism , Pfizer Inc. , Groton , Connecticut 06340 , United States.', 'Clinical &amp; Translational Imaging, Early Clinical Development , Pfizer Inc. , Cambridge , Massachusetts 02139 , United States.', 'Internal Medicine , Pfizer Inc. , Cambridge , Massachusetts 02139 , United States.', 'Internal Medicine , Pfizer Inc. , Cambridge , Massachusetts 02139 , United States.', 'Medicine Design, Medicinal Chemistry , Pfizer Inc. , Groton , Connecticut 06340 , United States.', 'Pharmaceutical Sciences , Pfizer Inc. , Groton , Connecticut 06340 , United States.', 'Department of Clinical Neuroscience, Center for Psychiatry Research , Karolinska Institutet and Stockholm County Council , SE-17176 Stockholm , Sweden.', 'Medicinal Synthesis Technologies , Pfizer Inc. , Groton , Connecticut 06340 , United States.']</t>
  </si>
  <si>
    <t>['Research Center for Neuroscience, Institute of Molecular Biosciences, Mahidol University, Nakhonpathom, Thailand.', 'Chulabhorn Graduate Institute, Chulabhorn Royal Academy, Bangkok, Thailand.', 'Research Center for Neuroscience, Institute of Molecular Biosciences, Mahidol University, Nakhonpathom, Thailand.', 'Chulabhorn Graduate Institute, Chulabhorn Royal Academy, Bangkok, Thailand.']</t>
  </si>
  <si>
    <t>['Department of Neurology, the First Affiliated Hospital of Harbin Medical University, Harbin, Heilongjiang Province, 150001, China.', 'Department of Anesthesiology and Molecular Pharmacology and Experimental Therapeutics, Mayo Clinic College of Medicine, Rochester, MN 55905, USA.', 'Department of Anesthesiology and Molecular Pharmacology and Experimental Therapeutics, Mayo Clinic College of Medicine, Rochester, MN 55905, USA.', 'Department of Neurology, the First Affiliated Hospital of Harbin Medical University, Harbin, Heilongjiang Province, 150001, China.', 'Department of Anesthesiology and Molecular Pharmacology and Experimental Therapeutics, Mayo Clinic College of Medicine, Rochester, MN 55905, USA.']</t>
  </si>
  <si>
    <t>['Neuroscience Group of Antioquia, Cellular and Molecular Neurobiology Area - School of Medicine, SIU, University of Antioquia, Calle 70 # 52-21, Medellin, Colombia.', 'Grupo de Investigacion en Sustancias Bioactivas, Facultad de Ciencias Farmaceuticas y Alimentarias, Universidad de Antioquia, Calle 70 # 52-21, Medellin, Colombia.', 'Grupo de Investigacion en Sustancias Bioactivas, Facultad de Ciencias Farmaceuticas y Alimentarias, Universidad de Antioquia, Calle 70 # 52-21, Medellin, Colombia.', 'Neuroscience Group of Antioquia, Cellular and Molecular Neurobiology Area - School of Medicine, SIU, University of Antioquia, Calle 70 # 52-21, Medellin, Colombia. Electronic address: patricia.cardonag@udea.edu.co.']</t>
  </si>
  <si>
    <t>['Department of Biological Sciences and mm13zk@brocku.ca.', 'Department of Health Sciences, Brock University, St. Catharines, Ontario, Canada L2S 3A1.', 'Department of Health Sciences, Brock University, St. Catharines, Ontario, Canada L2S 3A1.']</t>
  </si>
  <si>
    <t>['Cell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'Cell Signalling Laboratory, Department of Psychiatry, University of Saskatchewan, Saskatoon, Canada.', 'Department of Psychiatry and Medicine, McGill University, Montreal, Canada.', 'Department of Psychiatry and Medicine, McGill University, Montreal, Canada.', 'Neurochemical Research Unit, Department of Psychiatry, University of Alberta, Edmonton, Canada.', 'Cell Signalling Laboratory, Department of Psychiatry, University of Saskatchewan, Saskatoon, Canada. Electronic address: darrell.mousseau@usask.ca.']</t>
  </si>
  <si>
    <t>['Univ Evry, CNRS-UMR8030-Laboratoire iSSB, CEA, DRF, IG, Genoscope, Universite Paris-Saclay, 5 rue Henri Desbrueres, Evry, 91030, France.', 'Univ Evry, CNRS-UMR8030-Laboratoire iSSB, CEA, DRF, IG, Genoscope, Universite Paris-Saclay, 5 rue Henri Desbrueres, Evry, 91030, France.', 'Department of Microbiology and Immunology, Rega Institute for Medical Research, Laboratory of Virology and Chemotherapy, KU Leuven, Herestraat 49, Postbus 1043, 3000, Leuven, Belgium.', 'Medicinal Chemistry, Rega Institute for Medical Research, KU Leuven, Herestraat 49, 3000, Leuven, Belgium.', 'The European Syndicate of Synthetic Scientists and Industrialists (TESSI), 81 rue Reaumur, 75002, Paris, France.', 'Department of Microbiology and Immunology, Rega Institute for Medical Research, Laboratory of Virology and Chemotherapy, KU Leuven, Herestraat 49, Postbus 1043, 3000, Leuven, Belgium.', 'VIB, Center for Brain &amp; Disease Research, Herestraat 49, 3000, Leuven, Belgium.', 'Department of Neurosciences, Leuven Institute for Neuroscience and Disease, KU Leuven, Herestraat 49, 3000, Leuven, Belgium.', 'Dementia Research Institute (UK), University College London, Gower Street, WC1E 6BT, London, UK.', 'Univ Evry, CNRS-UMR8030-Laboratoire iSSB, CEA, DRF, IG, Genoscope, Universite Paris-Saclay, 5 rue Henri Desbrueres, Evry, 91030, France.', 'Medicinal Chemistry, Rega Institute for Medical Research, KU Leuven, Herestraat 49, 3000, Leuven, Belgium.']</t>
  </si>
  <si>
    <t>['German Center for Neurodegenerative Diseases (DZNE), Feodor-Lynen Str. 17, 81377, Munich, Germany.', 'Munich Cluster of Systems Neurology (SyNergy), Munich, Germany.', 'German Center for Neurodegenerative Diseases (DZNE), Feodor-Lynen Str. 17, 81377, Munich, Germany.', 'German Center for Neurodegenerative Diseases (DZNE), Feodor-Lynen Str. 17, 81377, Munich, Germany.', 'Universite Bordeaux, IINS, UMR 5297, 33000, Bordeaux, France.', 'CNRS, IINS, UMR 5297, 33000, Bordeaux, France.', 'German Center for Neurodegenerative Diseases (DZNE), Feodor-Lynen Str. 17, 81377, Munich, Germany.', 'Munich Cluster of Systems Neurology (SyNergy), Munich, Germany.', 'German Center for Neurodegenerative Diseases (DZNE), Feodor-Lynen Str. 17, 81377, Munich, Germany.', 'Munich Cluster of Systems Neurology (SyNergy), Munich, Germany.', 'German Center for Neurodegenerative Diseases (DZNE), Feodor-Lynen Str. 17, 81377, Munich, Germany.', 'Center for Neuropathology and Prion Research, Ludwig-Maximilians University, Munich, Germany.', 'Neuroscience, Novartis Institutes for BioMedical Research (NIBR), Basel, Switzerland.', 'Department of Molecular Neurobiology, Max Planck Institute of Experimental Medicine, Gottingen, Germany.', 'Neuroscience, Novartis Institutes for BioMedical Research (NIBR), Basel, Switzerland.', 'German Center for Neurodegenerative Diseases (DZNE), Feodor-Lynen Str. 17, 81377, Munich, Germany. jochen.herms@med.uni-muenchen.de.', 'Munich Cluster of Systems Neurology (SyNergy), Munich, Germany. jochen.herms@med.uni-muenchen.de.', 'Center for Neuropathology and Prion Research, Ludwig-Maximilians University, Munich, Germany. jochen.herms@med.uni-muenchen.de.']</t>
  </si>
  <si>
    <t>['State Key Laboratory of Cell Biology, CAS Center for Excellence in Molecular Cell Science, Shanghai Institute of Biochemistry and Cell Biology, Chinese Academy of Sciences, University of Chinese Academy of Sciences, Shanghai, China.', 'State Key Laboratory of Cell Biology, CAS Center for Excellence in Molecular Cell Science, Shanghai Institute of Biochemistry and Cell Biology, Chinese Academy of Sciences, University of Chinese Academy of Sciences, Shanghai, China.', 'State Key Laboratory of Cell Biology, CAS Center for Excellence in Molecular Cell Science, Shanghai Institute of Biochemistry and Cell Biology, Chinese Academy of Sciences, University of Chinese Academy of Sciences, Shanghai, China.', 'Shanghai Key Laboratory of Signaling and Disease Research, Collaborative Innovation Center for Brain Science, School of Life Sciences and Technology, Tongji University, Shanghai, China.']</t>
  </si>
  <si>
    <t>['AstraZeneca, Cambridge, MA, USA.', 'Lilly Research Laboratories, Eli Lilly and Company, Indianapolis, IN, USA.', 'AstraZeneca, Cambridge, MA, USA.', 'Lilly Research Laboratories, Eli Lilly and Company, Indianapolis, IN, USA.', 'AstraZeneca, Cambridge, MA, USA.', 'AstraZeneca, Cambridge, MA, USA.', 'AstraZeneca, Cambridge, MA, USA.', 'AstraZeneca, Cambridge, MA, USA.']</t>
  </si>
  <si>
    <t>['Department of Neurology, The First Affiliated Hospital of Wenzhou Medical University, Wenzhou, 325000, China.', 'Institute of public health management of Wenzhou Medical University, Wenzhou, Wenzhou, 325000, China.', 'Department of Neurology, The First Affiliated Hospital of Wenzhou Medical University, Wenzhou, 325000, China.', 'Department of Neurology, The First Affiliated Hospital of Wenzhou Medical University, Wenzhou, 325000, China.', 'Department of Neurology, The First Affiliated Hospital of Wenzhou Medical University, Wenzhou, 325000, China.', 'Institute of public health management of Wenzhou Medical University, Wenzhou, Wenzhou, 325000, China.', 'Department of Neurosurgery, The First Affiliated Hospital of Wenzhou Medical University, Wenzhou, 325000, China. drsuzhipeng@163.com.', 'Department of Neurology, The First Affiliated Hospital of Wenzhou Medical University, Wenzhou, 325000, China. jane.wz@163.com.']</t>
  </si>
  <si>
    <t>['Department of Biomedical Sciences, School of Medicine &amp; Health Sciences, University of North Dakota, Grand Forks, North Dakota, USA.', 'Department of Biomedical Sciences, School of Medicine &amp; Health Sciences, University of North Dakota, Grand Forks, North Dakota, USA.', 'Department of Biomedical Sciences, School of Medicine &amp; Health Sciences, University of North Dakota, Grand Forks, North Dakota, USA.', 'Department of Biomedical Sciences, School of Medicine &amp; Health Sciences, University of North Dakota, Grand Forks, North Dakota, USA.', 'Department of Biomedical Sciences, School of Medicine &amp; Health Sciences, University of North Dakota, Grand Forks, North Dakota, USA.']</t>
  </si>
  <si>
    <t>['Division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'Division of Molecular and Clinical Medicine, School of Medicine, Ninewells Hospital &amp; Medical School, Dundee, DD1 9SY, UK.', 'School of Life Sciences, University of Dundee, Dundee, DD1 5EH, UK.', 'School of Life Sciences, University of Dundee, Dundee, DD1 5EH, UK.', 'School of Life Sciences, University of Dundee, Dundee, DD1 5EH, UK.', 'Rowett Institute of Nutrition and Health, Aberdeen, AB21 9SB, UK.', 'Division of Molecular and Clinical Medicine, School of Medicine, Ninewells Hospital &amp; Medical School, Dundee, DD1 9SY, UK.', 'Division of Molecular and Clinical Medicine, School of Medicine, Ninewells Hospital &amp; Medical School, Dundee, DD1 9SY, UK. m.l.j.ashford@dundee.ac.uk.']</t>
  </si>
  <si>
    <t>['Department of Physics, Chalmers University of Technology , 41296 Goteborg, Sweden.', 'Department of Nanobiotechnology, University of Natural Resources and Life Sciences , 1190 Vienna, Austria.', 'Department of Physics, Chalmers University of Technology , 41296 Goteborg, Sweden.', 'Department of Physics, Chalmers University of Technology , 41296 Goteborg, Sweden.', 'Department of Physics, Chalmers University of Technology , 41296 Goteborg, Sweden.', 'Department of Nanobiotechnology, University of Natural Resources and Life Sciences , 1190 Vienna, Austria.', 'Discovery Sciences, Innovative Medicines and Early Development Biotech Unit, AstraZeneca , 43183 Molndal, Sweden.', 'Department of Physics, Chalmers University of Technology , 41296 Goteborg, Sweden.']</t>
  </si>
  <si>
    <t>['Department of Neurology, Shandong Provincial Hospital Affiliated to Shandong University, Jinan, Shandong, PR China.', 'Department of Senile Neurology, Shandong Provincial Hospital Affiliated to Shandong University, Jinan, Shandong, PR China.', 'Department of Neurology, Shandong Provincial Hospital Affiliated to Shandong University, Jinan, Shandong, PR China. Electronic address: wang-yongxiang@hotmail.com.', 'Department of Neurology, Shandong Provincial Hospital Affiliated to Shandong University, Jinan, Shandong, PR China.', "Department of Neurology, Liaocheng People's Hospital, Liaocheng, Shandong, PR China.", 'Department of Neurology, Shandong Provincial Hospital Affiliated to Shandong University, Jinan, Shandong, PR China. Electronic address: du-yifeng@hotmail.com.']</t>
  </si>
  <si>
    <t>['Department of Biochemistry, School of Pharmacy, Hacettepe University, 06100, Ankara, Turkey. Electronic address: melike.ytek@hacettepe.edu.tr.', 'Department of Biochemistry, School of Pharmacy, Hacettepe University, 06100, Ankara, Turkey.', 'Department of Biochemistry, School of Pharmacy, Hacettepe University, 06100, Ankara, Turkey.', 'Department of Physiology, School of Medicine, Gazi University, Ankara, Turkey.', 'Department of Biochemistry, School of Pharmacy, Hacettepe University, 06100, Ankara, Turkey. Electronic address: tacal@hacettepe.edu.tr.']</t>
  </si>
  <si>
    <t>['Key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'Department of Physiology, School of Basic Medical Sciences,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'Key Laboratory of Neuroscience, School of Basic Medical Sciences, Department of Neurology, The Second Affiliated Hospital, Guangzhou Medical University, Guangzhou 511436, China. Electronic address: xag2005@163.com.']</t>
  </si>
  <si>
    <t>['Department of Public Health and Caring Sciences/Geriatrics, Uppsala University, Uppsala, Sweden.', 'Department of Public Health and Caring Sciences/Geriatrics, Uppsala University, Uppsala, Sweden.', 'Department of Pharmaceutical Biosciences, Uppsala University, Uppsala, Sweden.', 'Department of Public Health and Caring Sciences/Geriatrics, Uppsala University, Uppsala, Sweden.', 'Department of Public Health and Caring Sciences/Geriatrics, Uppsala University, Uppsala, Sweden.', 'Department of Public Health and Caring Sciences/Geriatrics, Uppsala University, Uppsala, Sweden.', 'BioArctic AB, Stockholm, Sweden; and.', 'Neuroscience Research, Novartis Institutes for BioMedical Research, Basel, Switzerland.', 'Department of Public Health and Caring Sciences/Geriatrics, Uppsala University, Uppsala, Sweden dag.sehlin@pubcare.uu.se.']</t>
  </si>
  <si>
    <t>['Department of Biomedical Informatics, University of Utah School of Medicine, Salt Lake City, Utah, United States of America.', 'Department of Biomedical Informatics, University of Utah School of Medicine, Salt Lake City, Utah, United States of America.', 'Department of Biomedical &amp; Translational Informatics, Geisinger Health System, Danville, Pennsylvania, United States of America.', 'Department of Biomedical Informatics, School of Nursing, University of Pittsburgh, Pittsburgh, Pennsylvania, United States of America.', 'Mowad Urology Department, Geisinger Health System, Danville, Pennsylvania, United States of America.', 'Department of Biomedical &amp; Translational Informatics, Geisinger Health System, Danville, Pennsylvania, United States of America.', 'Seoul National University Biomedical Informatics, Seoul, South Korea.', 'Department of Biomedical &amp; Translational Informatics, Geisinger Health System, Danville, Pennsylvania, United States of America.', 'Department of Biomedical Informatics, University of Utah School of Medicine, Salt Lake City, Utah, United States of America.']</t>
  </si>
  <si>
    <t>['Department of Biology and Biochemistry, University of Bath, Bath, UK.', 'Department of Biology and Biochemistry, University of Bath, Bath, UK.', 'Department of Biology and Biochemistry, University of Bath, Bath, UK.', 'IMED Neuroscience, AstraZeneca, Granta Park, Cambridge, UK.', 'Department of Biology and Biochemistry, University of Bath, Bath, UK.']</t>
  </si>
  <si>
    <t>['College of Food Science and Engineering, Ocean University of China, Qingdao, 266003, Shandong, China. wangyuming@ouc.edu.cn xuech@ouc.edu.cn.']</t>
  </si>
  <si>
    <t>['Institute of Molecular Precision Medicine, Xiangya Hospital, Central South University, Changsha, 410078, Hunan, China.', 'Center for Medical Genetics, School of Life Sciences, Central South University, Changsha, 410078, China.', 'Department of Neurosciences, Lerner Research Institute, Cleveland Clinic, 9500 Euclid Avenue/NC30, Cleveland, OH, 44195, USA.', 'Institute of Molecular Precision Medicine, Xiangya Hospital, Central South University, Changsha, 410078, Hunan, China.', 'Center for Medical Genetics, School of Life Sciences, Central South University, Changsha, 410078, China.', 'Institute of Molecular Precision Medicine, Xiangya Hospital, Central South University, Changsha, 410078, Hunan, China.', 'Center for Medical Genetics, School of Life Sciences, Central South University, Changsha, 410078, China.', 'Department of Neurology, Xiangya Hospital, Central South University, Changsha, 410078, Hunan, China.', 'Institute of Molecular Precision Medicine, Xiangya Hospital, Central South University, Changsha, 410078, Hunan, China.', 'Center for Medical Genetics, School of Life Sciences, Central South University, Changsha, 410078, China.', 'Institute of Molecular Precision Medicine, Xiangya Hospital, Central South University, Changsha, 410078, Hunan, China.', 'Center for Medical Genetics, School of Life Sciences, Central South University, Changsha, 410078, China.', 'Institute of Molecular Precision Medicine, Xiangya Hospital, Central South University, Changsha, 410078, Hunan, China.', 'Center for Medical Genetics, School of Life Sciences, Central South University, Changsha, 410078, China.', 'Center for Medical Genetics, School of Life Sciences, Central South University, Changsha, 410078, China.', 'Department of Neurology, Xiangya Hospital, Central South University, Changsha, 410078, Hunan, China.', 'Center for Medical Genetics, School of Life Sciences, Central South University, Changsha, 410078, China.', 'Department of Neurology, Xiangya Hospital, Central South University, Changsha, 410078, Hunan, China.', 'Department of Neurosciences, Lerner Research Institute, Cleveland Clinic, 9500 Euclid Avenue/NC30, Cleveland, OH, 44195, USA. yanr@ccf.org.', 'Institute of Molecular Precision Medicine, Xiangya Hospital, Central South University, Changsha, 410078, Hunan, China. zhangzhuohua@sklmg.edu.cn.', 'Center for Medical Genetics, School of Life Sciences, Central South University, Changsha, 410078, China. zhangzhuohua@sklmg.edu.cn.']</t>
  </si>
  <si>
    <t>['Department of Biomedical Sciences, Faculty of Medicine and Health Sciences, Macquarie University, Sydney, Australia.', 'Department of Biomedical Sciences, Faculty of Medicine and Health Sciences, Macquarie University, Sydney, Australia.', 'Programme of Biomedical Science, Faculty of Health Sciences, Universiti Kebangsaan Malaysia, 50300, Kuala Lumpur, Malaysia.', 'Department of Herbal Medicine Resources, Kangwon National University, Samcheok, 25949, Republic of Korea.', 'Department of Biomedical Sciences, Faculty of Medicine and Health Sciences, Macquarie University, Sydney, Australia. mark.butlin@mq.edu.au.', 'Department of Clinical Medicine, Faculty of Medicine and Health Sciences, Macquarie University, Sydney, Australia.', 'Department of Biomedical Sciences, Faculty of Medicine and Health Sciences, Macquarie University, Sydney, Australia.', 'Department of Biomedical Sciences, Faculty of Medicine and Health Sciences, Macquarie University, Sydney, Australia.']</t>
  </si>
  <si>
    <t>['Institute of Physiology and Pathophysiology, Friedrich-Alexander-Universitat Erlangen-Nurnberg, 91054 Erlangen, Germany.', 'Genetics and Aging Research Unit, Institute for Neurodegenerative Disease, Massachusetts General Hospital, Harvard Medical School, Charlestown, Massachusetts 02129.', 'Institute of Physiology and Pathophysiology, Friedrich-Alexander-Universitat Erlangen-Nurnberg, 91054 Erlangen, Germany.', 'Institute of Physiology and Pathophysiology, Friedrich-Alexander-Universitat Erlangen-Nurnberg, 91054 Erlangen, Germany.', 'Institute of Physiology and Pathophysiology, Friedrich-Alexander-Universitat Erlangen-Nurnberg, 91054 Erlangen, Germany.', 'Institute of Physiology and Pathophysiology, Friedrich-Alexander-Universitat Erlangen-Nurnberg, 91054 Erlangen, Germany.', 'Institute of Neuroscience, Technical University of Munich, 80802 Munich, Germany, and.', 'Genetics and Aging Research Unit, Institute for Neurodegenerative Disease, Massachusetts General Hospital, Harvard Medical School, Charlestown, Massachusetts 02129.', "Alzheimer's Disease Research Laboratory, Department of Neuroscience, Tufts University School of Medicine, Boston, Massachusetts 02111.", "Alzheimer's Disease Research Laboratory, Department of Neuroscience, Tufts University School of Medicine, Boston, Massachusetts 02111.", 'Genetics and Aging Research Unit, Institute for Neurodegenerative Disease, Massachusetts General Hospital, Harvard Medical School, Charlestown, Massachusetts 02129.', 'Institute of Physiology and Pathophysiology, Friedrich-Alexander-Universitat Erlangen-Nurnberg, 91054 Erlangen, Germany, christian.alzheimer@fau.de tobias.huth@fau.de.', 'Institute of Physiology and Pathophysiology, Friedrich-Alexander-Universitat Erlangen-Nurnberg, 91054 Erlangen, Germany, christian.alzheimer@fau.de tobias.huth@fau.de.']</t>
  </si>
  <si>
    <t>["Alzheimer's Disease Research Laboratory, Tufts University School of Medicine, 136 Harrison Avenue, Boston, MA, 02111, USA.", 'Department of Neuroscience, Tufts University School of Medicine, 136 Harrison Avenue, Boston, MA, 02111, USA.', "Alzheimer's Disease Research Laboratory, Tufts University School of Medicine, 136 Harrison Avenue, Boston, MA, 02111, USA.", 'Department of Neuroscience, Tufts University School of Medicine, 136 Harrison Avenue, Boston, MA, 02111, USA.', "Alzheimer's Disease Research Laboratory, Tufts University School of Medicine, 136 Harrison Avenue, Boston, MA, 02111, USA.", 'Department of Neuroscience, Tufts University School of Medicine, 136 Harrison Avenue, Boston, MA, 02111, USA.', "Alzheimer's Disease Research Laboratory, Tufts University School of Medicine, 136 Harrison Avenue, Boston, MA, 02111, USA.", 'Department of Neuroscience, Tufts University School of Medicine, 136 Harrison Avenue, Boston, MA, 02111, USA.', "Alzheimer's Disease Research Laboratory, Tufts University School of Medicine, 136 Harrison Avenue, Boston, MA, 02111, USA.", 'Department of Neuroscience, Tufts University School of Medicine, 136 Harrison Avenue, Boston, MA, 02111, USA.', 'Department of Neuroscience, Tufts University School of Medicine, 136 Harrison Avenue, Boston, MA, 02111, USA.', 'Department of Neuroscience, Tufts University School of Medicine, 136 Harrison Avenue, Boston, MA, 02111, USA.', "Alzheimer's Disease Research Laboratory, Tufts University School of Medicine, 136 Harrison Avenue, Boston, MA, 02111, USA. Giuseppina.Tesco@Tufts.edu.", 'Department of Neuroscience, Tufts University School of Medicine, 136 Harrison Avenue, Boston, MA, 02111, USA. Giuseppina.Tesco@Tufts.edu.']</t>
  </si>
  <si>
    <t>['Janssen Research &amp; Development, a Division of Janssen Pharmaceutica N.V., Beerse, Belgium.', 'Reference Center for Biological Markers of Dementia (BIODEM), Institute Born-Bunge, University of Antwerp, Antwerp, Belgium.', 'Janssen Research &amp; Development LLC, Titusville, NJ, USA.', 'Karolinska Institute, Stockholm, Sweden.', 'iCardiac Technologies, Rochester, NY, USA.', 'iCardiac Technologies, Rochester, NY, USA.', 'iCardiac Technologies, Rochester, NY, USA.', 'iCardiac Technologies, Rochester, NY, USA.', 'Statistik Georg Ferber GmbH, Riehen, Switzerland.', 'Janssen Research &amp; Development, a Division of Janssen Pharmaceutica N.V., Beerse, Belgium.', 'Reference Center for Biological Markers of Dementia (BIODEM), Institute Born-Bunge, University of Antwerp, Antwerp, Belgium.', 'Janssen Research &amp; Development, a Division of Janssen Pharmaceutica N.V., Beerse, Belgium.', 'Janssen Research &amp; Development, a Division of Janssen Pharmaceutica N.V., Beerse, Belgium.', 'Janssen Research &amp; Development LLC, Titusville, NJ, USA.', 'Janssen Research &amp; Development LLC, Titusville, NJ, USA.', 'Janssen Research &amp; Development, a Division of Janssen Pharmaceutica N.V., Beerse, Belgium.', 'Janssen Research &amp; Development, a Division of Janssen Pharmaceutica N.V., Beerse, Belgium.', 'Janssen Research &amp; Development, a Division of Janssen Pharmaceutica N.V., Beerse, Belgium.']</t>
  </si>
  <si>
    <t>['Young Researchers and Elite Club, East Tehran Branch, Islamic Azad University, Tehran, Iran.', 'Department of Biology, East Tehran Branch, Islamic Azad University, Tehran, Iran.', 'Department of Medical Genetics, Shahid Beheshti University of Medical sciences, Tehran, Iran.', 'Department of Biology, East Tehran Branch, Islamic Azad University, Tehran, Iran.', 'Department of Medical Genetics, Shahid Beheshti University of Medical sciences, Tehran, Iran. ar.sayad@yahoo.com.', 'Department of Medical Genetics, Shahid Beheshti University of Medical sciences, Tehran, Iran. Mohammad_823@yahoo.com.', 'Urogenital Stem Cell Research Center, Shahid Beheshti University of Medical Sciences, Tehran, Iran. Mohammad_823@yahoo.com.']</t>
  </si>
  <si>
    <t>['Department of Food Science and Biotechnology, College of Life Science, CHA University, Seongnam, Kyonggi, 13488, Republic of Korea.', 'Department of Food Science and Biotechnology, College of Life Science, CHA University, Seongnam, Kyonggi, 13488, Republic of Korea.', 'Department of Food Science and Biotechnology, College of Life Science, CHA University, Seongnam, Kyonggi, 13488, Republic of Korea.', 'Jeju International Marine Science Center for Research &amp; Education, Korea Institute of Ocean Science &amp; Technology (KIOST), Jeju, 63349, Republic of Korea.', 'Department of Food Science and Biotechnology, College of Life Science, CHA University, Seongnam, Kyonggi, 13488, Republic of Korea. Electronic address: bylee@cha.ac.kr.']</t>
  </si>
  <si>
    <t>['Swammerdam Institute for Life Sciences, Centre for Neuroscience, University of Amsterdam, Science Park 904, 1098 XH, Amsterdam, The Netherlands. S.L.Lesuis@uva.nl.', 'Department of Neuropathology, Heinrich-Heine-University, Moorenstrasse 5, D-40225, Dusseldorf, Germany.', 'Department of Neuropathology, Heinrich-Heine-University, Moorenstrasse 5, D-40225, Dusseldorf, Germany.', 'Swammerdam Institute for Life Sciences, Centre for Neuroscience, University of Amsterdam, Science Park 904, 1098 XH, Amsterdam, The Netherlands.', 'Swammerdam Institute for Life Sciences, Centre for Neuroscience, University of Amsterdam, Science Park 904, 1098 XH, Amsterdam, The Netherlands.']</t>
  </si>
  <si>
    <t>['Department of Dermatology, Affiliated Hospital of Guizhou Medical University, Guiyang, Guizhou 550001, P.R, China.']</t>
  </si>
  <si>
    <t>['School of Pharmacy, Anhui Key Laboratory of Bioactivity of Natural Products, Anhui Medical University, Hefei, Anhui, China (mainland).', 'Department of Pharmacy, Zhuhai Hospital of Guangdong General Hospital, Zhuhai, Guangdong, China (mainland).', 'Department of Pharmacy, Anhui Academy of Medical Sciences, Hefei, Anhui, China (mainland).', 'Department of Orthopedics, The Fourth Affiliated Hospital of Anhui Medical University, Hefei, Anhui, China (mainland).']</t>
  </si>
  <si>
    <t>['Process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'Process Research and Development , Merck &amp; Co., Inc. , P.O. Box 2000 , Rahway , New Jersey 07065 , United States.', 'WuXi AppTec (Shanghai) Pharmaceutical Co. Ltd. , 288 Fute Zhong Road, Waigaoqiao Free Trade Zone , Shanghai 200131 , China.', 'WuXi AppTec (Shanghai) Pharmaceutical Co. Ltd. , 288 Fute Zhong Road, Waigaoqiao Free Trade Zone , Shanghai 200131 , China.', 'WuXi AppTec (Shanghai) Pharmaceutical Co. Ltd. , 288 Fute Zhong Road, Waigaoqiao Free Trade Zone , Shanghai 200131 , China.']</t>
  </si>
  <si>
    <t>['Jiangsu Key Laboratory of New Drug Research and Clinical Pharmacy, Xuzhou Medical University, No. 209, Tongshan Road, Xuzhou, Jiangsu, 221004, China.', "Department of Pharmacy, Affiliated Wuxi Children's Hospital, Nanjing Medical University, Wuxi, 214025, China.", 'Jiangsu Key Laboratory of New Drug Research and Clinical Pharmacy, Xuzhou Medical University, No. 209, Tongshan Road, Xuzhou, Jiangsu, 221004, China.', 'Jiangsu Key Laboratory of New Drug Research and Clinical Pharmacy, Xuzhou Medical University, No. 209, Tongshan Road, Xuzhou, Jiangsu, 221004, China.', 'Jiangsu Key Laboratory of New Drug Research and Clinical Pharmacy, Xuzhou Medical University, No. 209, Tongshan Road, Xuzhou, Jiangsu, 221004, China.', 'Jiangsu Key Laboratory of New Drug Research and Clinical Pharmacy, Xuzhou Medical University, No. 209, Tongshan Road, Xuzhou, Jiangsu, 221004, China. yinxx@xzhmu.edu.cn.', 'Jiangsu Key Laboratory of New Drug Research and Clinical Pharmacy, Xuzhou Medical University, No. 209, Tongshan Road, Xuzhou, Jiangsu, 221004, China. ywliu@xzhmu.edu.cn.', 'Department of Pharmacology, School of Pharmacy, Xuzhou Medical University, Xuzhou, Jiangsu, 221004, China. ywliu@xzhmu.edu.cn.']</t>
  </si>
  <si>
    <t>['Department of Medical Biotechnology, Yeungnam University, Gyeongsan, South Korea.', 'Department of Medical Biotechnology, Yeungnam University, Gyeongsan, South Korea.', 'Department of Medical Biotechnology, Yeungnam University, Gyeongsan, South Korea.', 'Department of Medical Biotechnology, Yeungnam University, Gyeongsan, South Korea.']</t>
  </si>
  <si>
    <t>['Department of Neurology, Ulm University, Ulm, Germany.', 'Department of Neurology, Ulm University, Ulm, Germany.', 'Department of Neurology, Ulm University, Ulm, Germany.', 'Department of Neurology, Ulm University, Ulm, Germany.', 'Department of Neurology, Ulm University, Ulm, Germany.', 'UK Dementia Research Institute, The University of Edinburgh, Edinburgh, UK.', 'Department of Anesthesiology, Ulm University, Ulm, Germany.', 'Institute of Medical Systems Biology, Ulm University, Ulm, Germany.', 'Boehringer Ingelheim Pharma GmbH &amp; Co KG, Dept. of Drug Discovery Sciences, Biberach, Germany.', 'Institute for Anatomy and Cell Biology, Ulm University, Ulm, Germany.', 'Central Facility for Electron Microscopy, Ulm University, Ulm, Germany.', 'Institute of Medical Systems Biology, Ulm University, Ulm, Germany.', 'UK Dementia Research Institute, The University of Edinburgh, Edinburgh, UK.', 'Institute for Anatomy and Cell Biology, Ulm University, Ulm, Germany.', 'Boehringer Ingelheim Pharma GmbH &amp; Co KG, Dept. of CNS Diseases Research, Biberach, Germany.', 'Department of Neurology, Ulm University, Ulm, Germany. Electronic address: christine.arnim@uni-ulm.de.']</t>
  </si>
  <si>
    <t>['Laboratory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'Laboratory of Functional Chemistry and Nutrition of Food, College of Food Science and Engineering, Northwest A&amp;F University, Yangling, China. Electronic address: zhigangliu@nwsuaf.edu.cn.', 'Laboratory of Functional Chemistry and Nutrition of Food, College of Food Science and Engineering, Northwest A&amp;F University, Yangling, China. Electronic address: xueboliu@aliyun.com.']</t>
  </si>
  <si>
    <t>['Department of Neurosciences, Lerner Research Institute, Cleveland Clinic, Cleveland, OH hux@ccf.org.', 'Department of Neurosciences, Lerner Research Institute, Cleveland Clinic, Cleveland, OH.', 'Department of Neurosciences, Lerner Research Institute, Cleveland Clinic, Cleveland, OH.', 'Department of Neurosciences, Lerner Research Institute, Cleveland Clinic, Cleveland, OH.', 'Department of Neurosciences, Lerner Research Institute, Cleveland Clinic, Cleveland, OH Riyan@uchc.edu.']</t>
  </si>
  <si>
    <t>['1 Department of Food Science and Nutrition, Dong-A University , Busan, Korea.', '1 Department of Food Science and Nutrition, Dong-A University , Busan, Korea.', '1 Department of Food Science and Nutrition, Dong-A University , Busan, Korea.', '1 Department of Food Science and Nutrition, Dong-A University , Busan, Korea.', '2 Korean Bioinformation Center, Korea Research Institute of Bioscience and Biotechnology , Daejeon, Korea.', '3 Department of Bioinformatics, University of Sciences and Technology , Daejeon, Korea.', '4 Korea Graduate School of Integrated Bioindustry, Sejong University , Seoul, Korea.', '5 Department of Food and Life Science, College of Biomedical Science and Engineering, Inje University , Gyeongsangnam-do, Korea.', '1 Department of Food Science and Nutrition, Dong-A University , Busan, Korea.']</t>
  </si>
  <si>
    <t>['Department of Medicinal Chemistry, Amgen Inc., One Amgen Center Drive, Thousand Oaks, CA 91320, USA. Electronic address: low@amgen.com.', 'Department of Molecular Engineering, Amgen Inc., One Amgen Center Drive, Thousand Oaks, CA 91320, USA.', 'Department of Medicinal Chemistry, Amgen Inc., One Amgen Center Drive, Thousand Oaks, CA 91320, USA.', 'Department of Molecular Engineering, Amgen Inc., 360 Binney Street, Cambridge, MA 02142, USA.', 'Department of Medicinal Chemistry, Amgen Inc., One Amgen Center Drive, Thousand Oaks, CA 91320, USA.', 'Department of Neuroscience, Amgen Inc., One Amgen Center Drive, Thousand Oaks, CA 91320, USA.', 'Department of Medicinal Chemistry, Amgen Inc., One Amgen Center Drive, Thousand Oaks, CA 91320, USA.', 'Department of Medicinal Chemistry, Amgen Inc., One Amgen Center Drive, Thousand Oaks, CA 91320, USA. Electronic address: aminatti@amgen.com.']</t>
  </si>
  <si>
    <t>['Department of Medicinal Chemistry, Faculty of Pharmacy, Tehran University of Medical Sciences, Tehran, Iran.', 'Endocrinology and Metabolism Research Center, Endocrinology and Metabolism Clinical Sciences Institute, Tehran University of Medical Sciences, Tehran, Iran.', 'Persian Medicine and Pharmacy Research Center, Tehran University of Medical Sciences, Tehran, Iran.', 'Medicinal and Natural Products Chemistry Research Center, Shiraz University of Medical Sciences, Shiraz, Iran.', 'Department of Medicinal Chemistry, Faculty of Pharmacy, Tehran University of Medical Sciences, Tehran, Iran.', 'Department of Pharmacognosy, Faculty of Pharmacy, Tehran University of Medical Sciences, Tehran, Iran.', 'Medicinal Plants Research Center, Faculty of Pharmacy, Tehran University of Medical Sciences, Tehran, Iran; Persian Medicine and Pharmacy Research Center, Tehran University of Medical Sciences, Tehran, Iran.', 'Department of Medicinal Chemistry, Faculty of Pharmacy, Tehran University of Medical Sciences, Tehran, Iran; Persian Medicine and Pharmacy Research Center, Tehran University of Medical Sciences, Tehran, Iran. Electronic address: akbarzad@tums.ac.ir.']</t>
  </si>
  <si>
    <t>['Biogen, Inc., Cambridge, Massachusetts. Electronic address: michael.ehlers@biogen.com.']</t>
  </si>
  <si>
    <t>['Department of Neuroscience, Karolinska Institutet, Stockholm, Sweden.', 'Department of Neuroscience, Karolinska Institutet, Stockholm, Sweden.', 'Laboratory of Neurosciences, National Institute on Aging, National Institutes of Health, Baltimore, Maryland, USA.', 'Department of Neuroscience, Karolinska Institutet, Stockholm, Sweden.']</t>
  </si>
  <si>
    <t>['Department of Biology, Loyola University Chicago, Chicago, IL, United States of America.', 'Program in Bioinformatics, Loyola University Chicago, Chicago, IL, United States of America.', 'Department of Biology, Loyola University Chicago, Chicago, IL, United States of America.', 'Department of Biology, Loyola University Chicago, Chicago, IL, United States of America.', 'Program in Bioinformatics, Loyola University Chicago, Chicago, IL, United States of America.', 'Department of Computer Science, Loyola University Chicago, Chicago, IL, United States of America.', 'Department of Public Health Sciences, Loyola University Chicago, Maywood, IL, United States of America.']</t>
  </si>
  <si>
    <t>['Department of Chemistry, University of Texas at Arlington, Arlington, TX 76019, USA.', 'Department of Chemistry, University of Texas at Arlington, Arlington, TX 76019, USA.', 'Process Research and Development, MRL, Merck &amp; Co., Inc., Rahway, NJ 07065, USA.', 'Process Research and Development, MRL, Merck &amp; Co., Inc., Rahway, NJ 07065, USA.', 'Process Research and Development, MRL, Merck &amp; Co., Inc., Rahway, NJ 07065, USA.', 'Process Research and Development, MRL, Merck &amp; Co., Inc., Rahway, NJ 07065, USA.', 'Process Research and Development, MRL, Merck &amp; Co., Inc., Rahway, NJ 07065, USA.', 'Department of Chemistry, University of Texas at Arlington, Arlington, TX 76019, USA.', 'Process Research and Development, MRL, Merck &amp; Co., Inc., Rahway, NJ 07065, USA. Electronic address: erik.regalado@merck.com.']</t>
  </si>
  <si>
    <t>['Charite - Universitatsmedizin Berlin, Corporate Member of Freie Universitat Berlin, Humboldt-Universitat zu Berlin, and Berlin Institute of Health, Institute of Medical Physics and Biophysics {Institut fur Medizinische Physik und Biophysik}, AG ProteInFormatics, Chariteplatz 1, 10117 Berlin, Germany; Faculty of Medicine, Leipzig University, Institute for Medical Physics and Biophysics {Institut fur Medizinische Physik und Biophysik}, Hartelstr. 16-18, 04107 Leipzig, Germany. Electronic address: Heiko.Bittner@charite.de.', 'Charite - Universitatsmedizin Berlin, Corporate Member of Freie Universitat Berlin, Humboldt-Universitat zu Berlin, and Berlin Institute of Health, Institute of Medical Physics and Biophysics {Institut fur Medizinische Physik und Biophysik}, AG ProteInFormatics, Chariteplatz 1, 10117 Berlin, Germany. Electronic address: Ramon.Guixa-Gonzalez@charite.de.', 'Charite - Universitatsmedizin Berlin, Corporate Member of Freie Universitat Berlin, Humboldt-Universitat zu Berlin, and Berlin Institute of Health, Institute of Medical Physics and Biophysics {Institut fur Medizinische Physik und Biophysik}, AG ProteInFormatics, Chariteplatz 1, 10117 Berlin, Germany; Faculty of Medicine, Leipzig University, Institute for Medical Physics and Biophysics {Institut fur Medizinische Physik und Biophysik}, Hartelstr. 16-18, 04107 Leipzig, Germany. Electronic address: Peter.Hildebrand@charite.de.']</t>
  </si>
  <si>
    <t>['1 Theoretical applied Chemistry Unit (TACU), Chemistry Department, Tanta University, Tanta, Egypt.', '1 Theoretical applied Chemistry Unit (TACU), Chemistry Department, Tanta University, Tanta, Egypt.', '1 Theoretical applied Chemistry Unit (TACU), Chemistry Department, Tanta University, Tanta, Egypt.']</t>
  </si>
  <si>
    <t>['Charite - Universitatsmedizin Berlin, corporate member of Freie Universitat Berlin, Humboldt-Universitat zu Berlin, and Berlin Institute of Health (BIH), Neuropathology, Berlin, Germany.', 'ADx NeuroSciences NV, Gent, Belgium.', 'Charite - Universitatsmedizin Berlin, corporate member of Freie Universitat Berlin, Humboldt-Universitat zu Berlin, and Berlin Institute of Health (BIH) and German Center for Neurodegenerative Diseases (DZNE), Department of Psychiatry and Psychotherapy, Berlin, Germany.', 'Charite - Universitatsmedizin Berlin, corporate member of Freie Universitat Berlin, Humboldt-Universitat zu Berlin, and Berlin Institute of Health (BIH), Neuropathology, Berlin, Germany.', 'Charite - Universitatsmedizin Berlin, corporate member of Freie Universitat Berlin, Humboldt-Universitat zu Berlin, and Berlin Institute of Health (BIH), Neuropathology, Berlin, Germany.', 'Charite - Universitatsmedizin Berlin, corporate member of Freie Universitat Berlin, Humboldt-Universitat zu Berlin, and Berlin Institute of Health (BIH) and German Center for Neurodegenerative Diseases (DZNE), Department of Psychiatry and Psychotherapy, Berlin, Germany.', 'German Center for Neurodegenerative Diseases (DZNE), Berlin, Germany.']</t>
  </si>
  <si>
    <t>['Department of Medicinal Chemistry, Faculty of Pharmacy, Tehran University of Medical Sciences, Tehran 14176, Iran.', 'Endocrinology and Metabolism Research Center, Endocrinology and Metabolism Clinical Sciences Institute, Tehran University of Medical Sciences, Tehran, Iran.', 'Pharmaceutical Science Research Center and Faculty of Pharmacy, Shahid Sadoughi University of Medical Sciences, Yazd 8915173143, Iran.', 'Pharmaceutical Science Research Center and Faculty of Pharmacy, Shahid Sadoughi University of Medical Sciences, Yazd 8915173143, Iran.', 'Medicinal and Natural Products Chemistry Research Center, Shiraz University of Medical Sciences, Shiraz, Iran.', 'Department of Medicinal Chemistry, Faculty of Pharmacy, Tehran University of Medical Sciences, Tehran 14176, Iran; Persian Medicine and Pharmacy Research Center, Tehran University of Medical Sciences, Tehran, Iran.', 'Department of Pharmacology and Toxicology, Faculty of Pharmacy, Tehran University of Medical Sciences, Tehran, Iran.', 'Department of Pharmaceutical Chemistry, College of Pharmacy, Jouf University, Al-jouf, Sakaka 2014, Saudi Arabia.', 'Department of Medicinal Chemistry, Faculty of Pharmacy, Tehran University of Medical Sciences, Tehran 14176, Iran. Electronic address: moamini@tums.ac.ir.']</t>
  </si>
  <si>
    <t>['Department of Pathology and Laboratory Medicine, Emory University School of Medicine, Atlanta, GA, 30322, USA.', 'Department of Neurology, Renmin Hospital of Wuhan University, Wuhan, 430060, China.', 'Pathophysiology Department, Key Laboratory of Ministry of Education of China for Neurological Disorders, Tongji Medical College, Huazhong University of Science and Technology, Wuhan, 430030, China.', 'Department of Pathology and Laboratory Medicine, Emory University School of Medicine, Atlanta, GA, 30322, USA.', 'Pathophysiology Department, Key Laboratory of Ministry of Education of China for Neurological Disorders, Tongji Medical College, Huazhong University of Science and Technology, Wuhan, 430030, China.', 'Department of Aneasthesiology, Emory University School of Medicine, Atlanta, GA, 30322, USA.', 'Department of Aneasthesiology, Emory University School of Medicine, Atlanta, GA, 30322, USA.', 'Department of Pathology and Laboratory Medicine, Emory University School of Medicine, Atlanta, GA, 30322, USA.', 'Department of Pathology and Laboratory Medicine, Emory University School of Medicine, Atlanta, GA, 30322, USA.', 'Department of Neurology, Renmin Hospital of Wuhan University, Wuhan, 430060, China.', 'Department of Pathology and Laboratory Medicine, Emory University School of Medicine, Atlanta, GA, 30322, USA.', 'Pathophysiology Department, Key Laboratory of Ministry of Education of China for Neurological Disorders, Tongji Medical College, Huazhong University of Science and Technology, Wuhan, 430030, China.', 'Co-innovation Center of Neuroregeneration, Nantong University, Nantong, 226001, China.', 'Pathophysiology Department, Key Laboratory of Ministry of Education of China for Neurological Disorders, Tongji Medical College, Huazhong University of Science and Technology, Wuhan, 430030, China. wangjz@mails.tjmu.edu.cn.', 'Co-innovation Center of Neuroregeneration, Nantong University, Nantong, 226001, China. wangjz@mails.tjmu.edu.cn.', 'Department of Pathology and Laboratory Medicine, Emory University School of Medicine, Atlanta, GA, 30322, USA. kye@emory.edu.', 'Tongji Hospital, Tongji University School of Medicine, Shanghai, 200065, China. kye@emory.edu.']</t>
  </si>
  <si>
    <t>["Hubei Key Laboratory of Natural Medicinal Chemistry and Resource Evaluation, School of Pharmacy, Tongji Medical College, Huazhong University of Science and Technology, Wuhan 430030, Hubei Province, People's Republic of China. yongboxue@mail.hust.edu.cn zhangyh@mails.tjmu.edu.cn."]</t>
  </si>
  <si>
    <t>['Department of Neurology, Northwestern University Feinberg School of Medicine, Chicago, IL, USA.', 'Department of Neurology, Northwestern University Feinberg School of Medicine, Chicago, IL, USA.']</t>
  </si>
  <si>
    <t>["Commissariat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"Present address: F.M. Kirby Neurobiology Center, Boston Children's Hospital, and Department of Neurology, Harvard Medical School, Boston, USA.", 'Neurocentre Magendie, INSERM U1215, 33077, Bordeaux, France.', 'Universite de Bordeaux, 33077, Bordeaux, France.', 'Neurocentre Magendie, INSERM U1215, 33077, Bordeaux, France.', 'Universite de Bordeaux, 33077, Bordeaux, France.', 'Neurocentre Magendie, INSERM U1215, 33077, Bordeaux, France.', 'Universite de Bordeaux, 33077, Bordeaux,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Centre National de Recherche en Genomique Humaine (CNRGH), F-91057, Evry,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Institut de Radiobiologie Cellulaire et Moleculaire, UMR 967 92260, Fontenay-aux-Roses, France.", 'CEA-INSERM, Universite Paris-Diderot et Universite Paris-Sud, Paris, France.', 'Neurocentre Magendie, INSERM U1215, 33077, Bordeaux, France.', 'Universite de Bordeaux, 33077, Bordeaux, France.', 'Neurocentre Magendie, INSERM U1215, 33077, Bordeaux, France.', 'Universite de Bordeaux, 33077, Bordeaux,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Institut de Radiobiologie Cellulaire et Moleculaire, UMR 967 92260, Fontenay-aux-Roses, France.", 'CEA-INSERM, Universite Paris-Diderot et Universite Paris-Sud, Paris,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Centre National de Recherche en Genomique Humaine (CNRGH), F-91057, Evry, France.", 'Neurocentre Magendie, INSERM U1215, 33077, Bordeaux, France.', 'Universite de Bordeaux, 33077, Bordeaux,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MIRCen, 92260, Fontenay-aux-Roses, France.", 'Centre National de la Recherche Scientifique, Universite Paris-Sud, UMR 9199, Neurodegenerative Diseases Laboratory, 92260, Fontenay-aux-Roses, France.', "Commissariat a l'Energie Atomique et aux Energies Alternatives, Departement de la Recherche Fondamentale, Institut de Biologie Francois Jacob, Centre National de Recherche en Genomique Humaine (CNRGH), F-91057, Evry, France.", 'Neurocentre Magendie, INSERM U1215, 33077, Bordeaux, France.', 'Universite de Bordeaux, 33077, Bordeaux, France.', "Commissariat a l'Energie Atomique et aux Energies Alternatives, Departement de la Recherche Fondamentale, Institut de Biologie Francois Jacob, MIRCen, 92260, Fontenay-aux-Roses, France. carole.escartin@cea.fr.", 'Centre National de la Recherche Scientifique, Universite Paris-Sud, UMR 9199, Neurodegenerative Diseases Laboratory, 92260, Fontenay-aux-Roses, France. carole.escartin@cea.fr.']</t>
  </si>
  <si>
    <t>['From the Department of Neurology, Feinberg School of Medicine, Northwestern University, Chicago, Illinois 60611.', 'From the Department of Neurology, Feinberg School of Medicine, Northwestern University, Chicago, Illinois 60611.', 'From the Department of Neurology, Feinberg School of Medicine, Northwestern University, Chicago, Illinois 60611 r-vassar@northwestern.edu.']</t>
  </si>
  <si>
    <t>['Department of Periodontics, College of Dentistry, University of Illinois at Chicago, Chicago, Illinois, United States of America.', 'Undergraduate Program, University of Illinois at Chicago, Chicago, Illinois, United States of America.', 'Department of Biological Sciences University of Illinois at Chicago, Chicago, Illinois, Unites States of America.', 'Department of Pharmacology, College of Medicine, University of Illinois at Chicago, Chicago, Illinois, United States of America.', 'Department of Psychology, University of Illinois at Chicago, Chicago, Illinois, United States of America.', 'Undergraduate Program, University of Illinois at Chicago, Chicago, Illinois, United States of America.', 'Department of Periodontics, College of Dentistry, University of Illinois at Chicago, Chicago, Illinois, United States of America.', 'Melbourne Dental School, University of Melbourne, Melbourne, Victoria, Australia.', 'Melbourne Dental School, University of Melbourne, Melbourne, Victoria, Australia.', 'Department of Periodontics, College of Dentistry, University of Illinois at Chicago, Chicago, Illinois, United States of America.']</t>
  </si>
  <si>
    <t>["Department of Ophthalmology, Shanghai General Hospital, Shanghai Jiao Tong University School of Medicine, Shanghai, People's Republic of China; Shanghai Key Laboratory of Fundus Disease, Shanghai, People's Republic of China.", "Department of Ophthalmology, Shanghai General Hospital, Shanghai Jiao Tong University School of Medicine, Shanghai, People's Republic of China; Shanghai Key Laboratory of Fundus Disease, Shanghai, People's Republic of China.", "Department of Ophthalmology, Shanghai General Hospital, Shanghai Jiao Tong University School of Medicine, Shanghai, People's Republic of China; Shanghai Key Laboratory of Fundus Disease, Shanghai, People's Republic of China.", "Department of Ophthalmology, Shanghai General Hospital, Shanghai Jiao Tong University School of Medicine, Shanghai, People's Republic of China; Shanghai Key Laboratory of Fundus Disease, Shanghai, People's Republic of China.", "Department of Ophthalmology, Shanghai General Hospital, Shanghai Jiao Tong University School of Medicine, Shanghai, People's Republic of China; Shanghai Key Laboratory of Fundus Disease, Shanghai, People's Republic of China.", "Department of Ophthalmology, Shanghai General Hospital, Shanghai Jiao Tong University School of Medicine, Shanghai, People's Republic of China; Shanghai Key Laboratory of Fundus Disease, Shanghai, People's Republic of China.", "School of Biology and Agriculture, Shanghai Jiao Tong University, Shanghai, People's Republic of China.", "Department of Pathology, Yale University School of Medicine, New Haven, USA; Shanghai Geriatric Institute of Chinese Medicine, Longhua Hospital, Shanghai University of Traditional Chinese Medicine, Shanghai, People's Republic of China. Electronic address: te.liu@yale.edu.", "Department of Ophthalmology, Shanghai General Hospital, Shanghai Jiao Tong University School of Medicine, Shanghai, People's Republic of China; Shanghai Key Laboratory of Fundus Disease, Shanghai, People's Republic of China. Electronic address: xdsun@sjtu.edu.cn."]</t>
  </si>
  <si>
    <t>['Cellular and Molecular Neurobiology Area, Group of Neuroscience of Antioquia, Faculty of Medicine, SIU, University of Antioquia, Medellin, Colombia.', 'Cellular and Molecular Neurobiology Area, Group of Neuroscience of Antioquia, Faculty of Medicine, SIU, University of Antioquia, Medellin, Colombia. Electronic address: patricia.cardonag@udea.edu.co.']</t>
  </si>
  <si>
    <t>['Alzheimer Center Department of Neurology VU University Medical Center Amsterdam Neuroscience Amsterdam The Netherlands.', 'Alzheimer Center Department of Neurology VU University Medical Center Amsterdam Neuroscience Amsterdam The Netherlands.', 'Alzheimer Center Department of Neurology VU University Medical Center Amsterdam Neuroscience Amsterdam The Netherlands.', 'Alzheimer Center Department of Neurology VU University Medical Center Amsterdam Neuroscience Amsterdam The Netherlands.', 'Alzheimer Center Department of Neurology VU University Medical Center Amsterdam Neuroscience Amsterdam The Netherlands.', 'Department of Epidemiology and Biostatistics VU University Medical Center Amsterdam Neuroscience Amsterdam The Netherlands.', 'Department of Epidemiology and Biostatistics VU University Medical Center Amsterdam Neuroscience Amsterdam The Netherlands.', 'Alzheimer Center Department of Neurology VU University Medical Center Amsterdam Neuroscience Amsterdam The Netherlands.', 'Alzheimer Center Department of Neurology VU University Medical Center Amsterdam Neuroscience Amsterdam The Netherlands.', 'Department of Psychiatry &amp; Neuropsychology School for Mental Health and Neuroscience Maastricht University Maastricht The Netherlands.']</t>
  </si>
  <si>
    <t>['Department of Immunobiology, University of Arizona, 1656 E. Mabel Street, Tucson, AZ, 85719, USA.', 'Department of Neurology, University of Arizona, 1656 E. Mabel Street, Tucson, AZ, 85719, USA.', 'Department of Immunobiology, University of Arizona, 1656 E. Mabel Street, Tucson, AZ, 85719, USA.', 'Department of Immunobiology, University of Arizona, 1656 E. Mabel Street, Tucson, AZ, 85719, USA.', 'Department of Immunobiology, University of Arizona, 1656 E. Mabel Street, Tucson, AZ, 85719, USA.', 'Department of Ophthalmology and Vision Science, University of Arizona, Tucson, AZ, USA.', 'Department of Neurology and Neurological Sciences, Stanford University, Stanford, CA, USA.', 'Department of Ophthalmology and Vision Science, University of Arizona, Tucson, AZ, USA.', 'Department of Neurology and Neurological Sciences, Stanford University, Stanford, CA, USA.', 'Department of Immunobiology, University of Arizona, 1656 E. Mabel Street, Tucson, AZ, 85719, USA. doylekr@email.arizona.edu.', 'Department of Neurology, University of Arizona, 1656 E. Mabel Street, Tucson, AZ, 85719, USA. doylekr@email.arizona.edu.', 'Arizona Center on Aging, University of Arizona, 1656 E. Mabel Street, Tucson, AZ, 85719, USA. doylekr@email.arizona.edu.']</t>
  </si>
  <si>
    <t>['Glycochemistry and Glycobiology Lab, Key Laboratory of Receptor Research, Shanghai Institute of Materia Medica, Chinese Academy of Sciences, 555 Zu Chong Zhi Road, Shanghai 201203, PR China; University of Chinese Academy of Sciences, No.19A Yuquan Road, Beijing 100049, PR China; School of Pharmacy, Zunyi Medical University, 201 Dalian Road, Zunyi 563000, PR China.', 'Glycochemistry and Glycobiology Lab, Key Laboratory of Receptor Research, Shanghai Institute of Materia Medica, Chinese Academy of Sciences, 555 Zu Chong Zhi Road, Shanghai 201203, PR China; University of Chinese Academy of Sciences, No.19A Yuquan Road, Beijing 100049, PR China.', 'Glycochemistry and Glycobiology Lab, Key Laboratory of Receptor Research, Shanghai Institute of Materia Medica, Chinese Academy of Sciences, 555 Zu Chong Zhi Road, Shanghai 201203, PR China; University of Chinese Academy of Sciences, No.19A Yuquan Road, Beijing 100049, PR China.', 'Glycochemistry and Glycobiology Lab, Key Laboratory of Receptor Research, Shanghai Institute of Materia Medica, Chinese Academy of Sciences, 555 Zu Chong Zhi Road, Shanghai 201203, PR China; University of Chinese Academy of Sciences, No.19A Yuquan Road, Beijing 100049, PR China.', 'Glycochemistry and Glycobiology Lab, Key Laboratory of Receptor Research, Shanghai Institute of Materia Medica, Chinese Academy of Sciences, 555 Zu Chong Zhi Road, Shanghai 201203, PR China; University of Chinese Academy of Sciences, No.19A Yuquan Road, Beijing 100049, PR China.', 'Glycochemistry and Glycobiology Lab, Key Laboratory of Receptor Research, Shanghai Institute of Materia Medica, Chinese Academy of Sciences, 555 Zu Chong Zhi Road, Shanghai 201203, PR China; University of Chinese Academy of Sciences, No.19A Yuquan Road, Beijing 100049, PR China; School of Pharmacy, Zunyi Medical University, 201 Dalian Road, Zunyi 563000, PR China. Electronic address: dingkan@simm.ac.cn.']</t>
  </si>
  <si>
    <t>['Department of Neurology, Feinberg School of Medicine, Northwestern University, Chicago, IL 60611, USA.', 'Department of Pediatrics, Feinberg School of Medicine, Northwestern University, Chicago, IL 60611, USA.', 'Department of Physiology, Feinberg School of Medicine, Northwestern University, Chicago, IL 60611, USA.', 'Department of Neurobiology, Weinberg College of Arts and Sciences, Northwestern University, Evanston, IL 60208, USA.', 'Department of Neurology, Feinberg School of Medicine, Northwestern University, Chicago, IL 60611, USA.', 'Department of Neurology, Feinberg School of Medicine, Northwestern University, Chicago, IL 60611, USA.', 'Department of Psychiatry and Behavioral Sciences, Feinberg School of Medicine, Northwestern University, Chicago, IL 60611, USA.', 'Department of Physiology, Feinberg School of Medicine, Northwestern University, Chicago, IL 60611, USA.', 'Department of Neurobiology, Weinberg College of Arts and Sciences, Northwestern University, Evanston, IL 60208, USA.', 'Department of Physiology, Feinberg School of Medicine, Northwestern University, Chicago, IL 60611, USA.', 'Department of Neurology and Clinical Neurosciences, Feinberg School of Medicine, Northwestern University, Chicago, IL 60611, USA.', 'Department of Neurology and Clinical Neurosciences, Feinberg School of Medicine, Northwestern University, Chicago, IL 60611, USA.', 'Division of Neuropathology, Department of Pathology, Feinberg School of Medicine, Northwestern University, Chicago, IL 60611, USA.', 'Department of Neurology, Feinberg School of Medicine, Northwestern University, Chicago, IL 60611, USA. r-vassar@northwestern.edu.']</t>
  </si>
  <si>
    <t>['Neuroscience, Novartis Institute for BioMedical Research, Basel, Switzerland ulf.neumann@novartis.com cristina.lopez_lopez@novartis.com.', 'Translational Medicine, Novartis Institute for BioMedical Research, Basel, Switzerland.', 'Neuroscience, Novartis Institute for BioMedical Research, Basel, Switzerland.', 'Translational Medicine, Novartis Institute for BioMedical Research, Basel, Switzerland.', 'PK Sciences, Novartis Institute for BioMedical Research, Basel, Switzerland.', 'Preclinical Safety, Novartis Institute for BioMedical Research, Basel, Switzerland.', 'Global Discovery Chemistry, Novartis Institute for BioMedical Research, Basel, Switzerland.', 'Global Discovery Chemistry, Novartis Institute for BioMedical Research, Basel, Switzerland.', 'Global Discovery Chemistry, Novartis Institute for BioMedical Research, Basel, Switzerland.', 'Global Discovery Chemistry, Novartis Institute for BioMedical Research, Basel, Switzerland.', 'Global Discovery Chemistry, Novartis Institute for BioMedical Research, Basel, Switzerland.', 'Global Discovery Chemistry, Novartis Institute for BioMedical Research, Basel, Switzerland.', 'Neuroscience, Novartis Institute for BioMedical Research, Basel, Switzerland.', 'Neuroscience, Novartis Institute for BioMedical Research, Basel, Switzerland.', 'Neuroscience, Novartis Institute for BioMedical Research, Basel, Switzerland.', 'Preclinical Safety, Novartis Institute for BioMedical Research, Basel, Switzerland.', 'Preclinical Safety, Novartis Institute for BioMedical Research, Basel, Switzerland.', 'PK Sciences, Novartis Institute for BioMedical Research, Basel, Switzerland.', 'PK Sciences, Novartis Institute for BioMedical Research, Basel, Switzerland.', 'PK Sciences, Novartis Institute for BioMedical Research, Basel, Switzerland.', 'Biomarker Discovery, Novartis Institute for BioMedical Research, Basel, Switzerland.', 'Biomarker Discovery, Novartis Institute for BioMedical Research, Basel, Switzerland.', 'Translational Medicine, Novartis Institute for BioMedical Research, Basel, Switzerland.', 'Chemical Biology and Therapeutics, Novartis Institute for BioMedical Research, Basel, Switzerland.', 'Musculoskeletal Diseases, Novartis Institute for BioMedical Research, Basel, Switzerland.', 'Preclinical Safety, Novartis Institute for BioMedical Research, Basel, Switzerland.', 'Translational Medicine, Novartis Institute for BioMedical Research, Basel, Switzerland.', 'Global Drug Development, Novartis, Basel, Switzerland.', 'Global Drug Development, Novartis, Basel, Switzerland.', 'Global Drug Development, Novartis, Basel, Switzerland.', 'Global Drug Development, Novartis, Basel, Switzerland.', 'Global Drug Development, Novartis, Basel, Switzerland ulf.neumann@novartis.com cristina.lopez_lopez@novartis.com.']</t>
  </si>
  <si>
    <t>['Department of Anesthesiology, Lanzhou University Second Hospital, Lanzhou, Gansu 730030, P.R. China.', 'Department of Anesthesiology, Lanzhou University Second Hospital, Lanzhou, Gansu 730030, P.R. China.', 'Department of Anesthesiology, Lanzhou University Second Hospital, Lanzhou, Gansu 730030, P.R. China.', 'Department of Anesthesiology, Lanzhou University Second Hospital, Lanzhou, Gansu 730030, P.R. China.', 'Department of Anesthesiology, Lanzhou University Second Hospital, Lanzhou, Gansu 730030, P.R. China.', 'Department of Anesthesiology, Lanzhou University Second Hospital, Lanzhou, Gansu 730030, P.R. China.']</t>
  </si>
  <si>
    <t>['Department of Analytical Chemistry, Faculty of Science, Masaryk University, Kamenice 5, 625 00, Brno, Czech Republic.', 'Central European Institute of Technology (CEITEC), Masaryk University, Kamenice 5, 625 00, Brno, Czech Republic.', 'Department of Biochemistry, Faculty of Science, Masaryk University, Kamenice 5, 625 00, Brno, Czech Republic.', 'Department of Biochemistry, Faculty of Science, Masaryk University, Kamenice 5, 625 00, Brno, Czech Republic.', 'Department of Analytical Chemistry, Faculty of Science, Masaryk University, Kamenice 5, 625 00, Brno, Czech Republic. preisler@chemi.muni.cz.', 'Central European Institute of Technology (CEITEC), Masaryk University, Kamenice 5, 625 00, Brno, Czech Republic. preisler@chemi.muni.cz.']</t>
  </si>
  <si>
    <t>['Department of Surgery, Li Ka Shing Faculty of Medicine, University of Hong Kong, Pokfulam, Hong Kong, China; Dr Li Dak-Sum Research Centre, The University of Hong Kong, Pokfulam, Hong Kong, China.', 'Department of Surgery, Li Ka Shing Faculty of Medicine, University of Hong Kong, Pokfulam, Hong Kong, China.', 'Department of Surgery, Li Ka Shing Faculty of Medicine, University of Hong Kong, Pokfulam, Hong Kong, China; Dr Li Dak-Sum Research Centre, The University of Hong Kong, Pokfulam, Hong Kong, China.', 'Department of Computer Science and Engineering, The Chinese University of Hong Kong, Hong Kong, China.', 'Department of Surgery, Li Ka Shing Faculty of Medicine, University of Hong Kong, Pokfulam, Hong Kong, China; Dr Li Dak-Sum Research Centre, The University of Hong Kong, Pokfulam, Hong Kong, China.', 'Department of Surgery, Li Ka Shing Faculty of Medicine, University of Hong Kong, Pokfulam, Hong Kong, China.', 'Department of Surgery, Li Ka Shing Faculty of Medicine, University of Hong Kong, Pokfulam, Hong Kong, China.', 'Department of Surgery, Li Ka Shing Faculty of Medicine, University of Hong Kong, Pokfulam, Hong Kong, China; Dr Li Dak-Sum Research Centre, The University of Hong Kong, Pokfulam, Hong Kong, China.', 'Department of Surgery, Li Ka Shing Faculty of Medicine, University of Hong Kong, Pokfulam, Hong Kong, China.', 'Department of Surgery, Li Ka Shing Faculty of Medicine, University of Hong Kong, Pokfulam, Hong Kong, China.', 'Hebei Medical University Second Hospital, Shijiazhuang, Hebei, China.', 'National Hospital of Pediatrics, Ha Noi, Viet Nam.', 'Department of Epidemiology and Biostatistics, School of Public Health, Tongji Medical College, Huazhong University of Science and Technology, Wuhan, Hubei, China.', 'Union Hospital, Tongji Medical College, Huazhong University of Science and Technology, Wuhan, China.', 'Union Hospital, Tongji Medical College, Huazhong University of Science and Technology, Wuhan, China.', 'Union Hospital, Tongji Medical College, Huazhong University of Science and Technology, Wuhan, China.', 'Department of Paediatric Surgery, Shandong Medical University, Shandong, China.', 'Shandong Provincial Institute of Dermatology and Venereology, Shandong Academy of Medical Sciences, Jinan, Shandong, China.', 'Shandong Provincial Institute of Dermatology and Venereology, Shandong Academy of Medical Sciences, Jinan, Shandong, China.', 'The Key Laboratory for Experimental Teratology of the Ministry of Education, Shandong University School of Medicine, Jinan, Shandong, China.', "Guangzhou Women and Children's Medical Center, Guangzhou, Guangdong, China.", "Changchun Children's Hospital, Changchun, Jilin, China.", "Bayi Children's Hospital, General Hospital of Beijing Military Region, Beijing, China.", "Shenzhen Children's Hospital, Shenzhen, Guangdong, China.", "Zhejiang Children's Hospital, Hangzhou, Zhejiang, China.", 'School of Biological Sciences, Li Ka Shing Faculty of Medicine, University of Hong Kong, Pokfulam, Hong Kong, China.', 'Department of Pediatrics and Adolescent Medicine, Li Ka Shing Faculty of Medicine, University of Hong Kong, Pokfulam, Hong Kong, China.', 'Department of Paediatric Surgery, Shengjing Hospital, China Medical University, Shenyang, China.', 'Department of Computer Science and Engineering, The Chinese University of Hong Kong, Hong Kong, China.', 'Department of Psychiatry, Li Ka Shing Faculty of Medicine, University of Hong Kong, Pokfulam, Hong Kong, China; Centre for Genomic Sciences, Li Ka Shing Faculty of Medicine, University of Hong Kong, Pokfulam, Hong Kong, China.', 'Department of Surgery, Li Ka Shing Faculty of Medicine, University of Hong Kong, Pokfulam, Hong Kong, China.', 'Department of Surgery, Li Ka Shing Faculty of Medicine, University of Hong Kong, Pokfulam, Hong Kong, China. Electronic address: mmgarcia@hku.hk.', 'Department of Surgery, Li Ka Shing Faculty of Medicine, University of Hong Kong, Pokfulam, Hong Kong, China. Electronic address: engan@hku.hk.']</t>
  </si>
  <si>
    <t>["Hubei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"Department of Pharmacy, The Central Hospital of Wuhan,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"Department of Pharmacy, Tongji Hospital, Tongji Medical College , Huazhong University of Science and Technology , Wuhan , Hubei Province 430030 , People's Republic of China.", "Department of Pharmacy, Tongji Hospital, Tongji Medical College , Huazhong University of Science and Technology , Wuhan , Hubei Province 430030 , People's Republic of China.", "State Key Laboratory of Phytochemistry and Plant Resources in West China , Kunming Institute of Botany, Chinese Academy of Sciences , Kunming , Yunnan Province 650204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 "Hubei Key Laboratory of Natural Medicinal Chemistry and Resource Evaluation, Tongji Medical College , Huazhong University of Science and Technology , Wuhan , Hubei Province 430030 , People's Republic of China."]</t>
  </si>
  <si>
    <t>['Department of Pharmaceutical Sciences , University of Maryland School of Pharmacy , Baltimore , Maryland 21201 , United States.', 'Department of Pharmaceutical Sciences , University of Maryland School of Pharmacy , Baltimore , Maryland 21201 , United States.', 'Department of Pharmaceutical Sciences , University of Maryland School of Pharmacy , Baltimore , Maryland 21201 , United States.', 'Department of Pharmaceutical Sciences , University of Maryland School of Pharmacy , Baltimore , Maryland 21201 , United States.']</t>
  </si>
  <si>
    <t>['Neurochemistry Laboratory, Clinical Chemistry Department, VU University Medical Center, De Boelelaan 1117, 1081 HV, Amsterdam, the Netherlands.', 'Neurochemistry Laboratory, Clinical Chemistry Department, VU University Medical Center, De Boelelaan 1117, 1081 HV, Amsterdam, the Netherlands.', 'Department of Pathology, VU University Medical Center, Amsterdam, the Netherlands.', 'Neurochemistry Laboratory, Clinical Chemistry Department, VU University Medical Center, De Boelelaan 1117, 1081 HV, Amsterdam, the Netherlands.', 'Alzheimer Center, VU University Medical Center, Amsterdam, the Netherlands.', 'Department of Epidemiology &amp; Biostatistics, VU University Medical Center, Amsterdam, the Netherlands.', 'Department of Pathology, VU University Medical Center, Amsterdam, the Netherlands.', 'Neurochemistry Laboratory, Clinical Chemistry Department, VU University Medical Center, De Boelelaan 1117, 1081 HV, Amsterdam, the Netherlands. c.teunissen@vumc.nl.']</t>
  </si>
  <si>
    <t>['Department of Neurology, Hefei Affiliated Hospital of Anhui Medical University, Hefei, Anhui 230000, P.R. China.', 'Department of Neurology, Hefei Affiliated Hospital of Anhui Medical University, Hefei, Anhui 230000, P.R. China.', 'Department of Neurology, Hefei Affiliated Hospital of Anhui Medical University, Hefei, Anhui 230000, P.R. China.', 'Department of Neurology, Hefei Affiliated Hospital of Anhui Medical University, Hefei, Anhui 230000, P.R. China.', 'Department of Neurology, Hefei Affiliated Hospital of Anhui Medical University, Hefei, Anhui 230000, P.R. China.']</t>
  </si>
  <si>
    <t>['Department of Chemistry, New York City College of Technology, The City University of New York (CUNY), Brooklyn, NY 11201, USA. Electronic address: amartinez@citytech.cuny.edu.', 'Department of Biological Sciences, New York City College of Technology, The City University of New York (CUNY), Brooklyn, NY 11201, USA.', 'Department of Chemistry, New York City College of Technology, The City University of New York (CUNY), Brooklyn, NY 11201, USA.', 'Department of Biological Sciences, New York City College of Technology, The City University of New York (CUNY), Brooklyn, NY 11201, USA.', 'Department of Biological Sciences, New York City College of Technology, The City University of New York (CUNY), Brooklyn, NY 11201, USA.', 'Inorganic Chemistry Research Group, Chemical Physics, Department of Chemistry, Lund University, Box 124, SE-221 00 Lund, Sweden.', 'Inorganic Chemistry Research Group, Chemical Physics, Department of Chemistry, Lund University, Box 124, SE-221 00 Lund, Sweden.', 'Department of Biological Sciences, New York City College of Technology, The City University of New York (CUNY), Brooklyn, NY 11201, USA.', 'Department of Chemistry, New York City College of Technology, The City University of New York (CUNY), Brooklyn, NY 11201, USA.']</t>
  </si>
  <si>
    <t>['Department of Food and Life Science, Pukyong National University, Busan 48513, Republic of Korea.', 'College of Pharmacy, Drug Research and Development Center, Daegu Catholic University, Gyeongbuk 38430, Republic of Korea.', 'College of Pharmacy, Drug Research and Development Center, Daegu Catholic University, Gyeongbuk 38430, Republic of Korea.', 'Department of Food Science and Human Nutrition, Chonbuk National University, Jeonju 54896, Republic of Korea. Electronic address: jungha@jbnu.ac.kr.', 'Department of Food and Life Science, Pukyong National University, Busan 48513, Republic of Korea. Electronic address: choijs@pknu.ac.kr.']</t>
  </si>
  <si>
    <t>['Department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 'Department of Neurology, The First Affiliated Hospital of Chongqing Medical University, Chongqing Key Laboratory of Neurology, 1 Youyi Road, Chongqing, 400016, China.']</t>
  </si>
  <si>
    <t>["Section of Cognitive Neuropsychiatry, Institute of Psychiatry, Psychology and Neuroscience, King's College London, London, UK."]</t>
  </si>
  <si>
    <t>['Computational Biology Institute, The George Washington University, 45085 University Drive, Suite 305, Ashburn, VA, 20148, USA.', 'Department of Mathematics and Statistics, Utah State University, 3900 Old Main Hill, Logan, UT, 84322, USA.', 'Department of Psychiatry, Washington University School of Medicine, 660 S. Euclid Ave. B8134, St. Louis, MO, 63110, USA.', 'Department of Psychiatry, Washington University School of Medicine, 660 S. Euclid Ave. B8134, St. Louis, MO, 63110, USA.', 'Department of Psychiatry, Washington University School of Medicine, 660 S. Euclid Ave. B8134, St. Louis, MO, 63110, USA.', 'Department of Psychiatry, Washington University School of Medicine, 660 S. Euclid Ave. B8134, St. Louis, MO, 63110, USA.', 'Department of Genetics and Genomic Sciences, Icahn School of Medicine at Mount Sinai, 1425 Madison Avenue, ICAHN 10-52, New York, NY, 10029, USA.', "Ronald M. Loeb Center for Alzheimer's Disease, Department of Neuroscience, Icahn School of Medicine at Mount Sinai, 1425 Madison Avenue, ICAHN 10-52, New York, NY, 10029, USA.", 'Department of Biology, Brigham Young University, 4146 LSB, Provo, UT, 84602, USA. kauwe@byu.edu.']</t>
  </si>
  <si>
    <t>['Molecular Modeling and Drug Design Laboratory, Pharmacology Research Division, Bangladesh Council of Scientific and Industrial Research, Chittagong-4220, Bangladesh.', 'Molecular Modeling and Drug Design Laboratory, Pharmacology Research Division, Bangladesh Council of Scientific and Industrial Research, Chittagong-4220, Bangladesh.', 'Department of Pharmacy, University of Science &amp; Technology Chittagong, Chittagong-4202, Bangladesh.', 'Molecular Modeling and Drug Design Laboratory, Pharmacology Research Division, Bangladesh Council of Scientific and Industrial Research, Chittagong-4220, Bangladesh.', 'Department of Anatomy, Dongguk University Graduate School of Medicine, Gyeongju 38066, Korea.', 'Molecular Modeling and Drug Design Laboratory, Pharmacology Research Division, Bangladesh Council of Scientific and Industrial Research, Chittagong-4220, Bangladesh.', 'Department of Pharmacy, University of Chittagong, Chittagong-4331, Bangladesh.', 'Molecular Modeling and Drug Design Laboratory, Pharmacology Research Division, Bangladesh Council of Scientific and Industrial Research, Chittagong-4220, Bangladesh.', 'Department of Pharmacy, University of Science &amp; Technology Chittagong, Chittagong-4202, Bangladesh.', 'Molecular Modeling and Drug Design Laboratory, Pharmacology Research Division, Bangladesh Council of Scientific and Industrial Research, Chittagong-4220, Bangladesh.', 'Department of Pharmacy, University of Science &amp; Technology Chittagong, Chittagong-4202, Bangladesh.']</t>
  </si>
  <si>
    <t>['Department of Chemistry, College of Science, Engineering and Technology, University of South Africa, Private Bag X06, Florida 1710, South Africa. mphahmj@unisa.ac.za.', 'Department of Chemistry, College of Science, Engineering and Technology, University of South Africa, Private Bag X06, Florida 1710, South Africa. Tagboen@unisa.ac.za.', 'Department of Life &amp; Consumer Sciences, College of Agriculture and Environmental Sciences, University of South Africa, Private Bag X06, Florida 1710, South Africa. gildes@unisa.ac.za.']</t>
  </si>
  <si>
    <t>['Department of Pharmaceutical Sciences, College of Pharmacy, University of Kentucky, Lexington, KY 40536-0596, USA. kgr234@uky.edu.', 'Department of Pharmaceutical Sciences, College of Pharmacy, University of Kentucky, Lexington, KY 40536-0596, USA. marina.fosso@uky.edu.', 'Department of Pharmaceutical Sciences, College of Pharmacy, University of Kentucky, Lexington, KY 40536-0596, USA. sylviegtsodikova@uky.edu.']</t>
  </si>
  <si>
    <t>['Department of Medicinal Chemistry, School of Pharmacy, Ahvaz Jundishapur University of Medical Sciences, Ahvaz, Iran.', 'Department of Medicinal Chemistry, School of Pharmacy, Ahvaz Jundishapur University of Medical Sciences, Ahvaz, Iran.', 'Department of Medicinal Chemistry, School of Pharmacy, Ahvaz Jundishapur University of Medical Sciences, Ahvaz, Iran.', 'Department of Medicinal Chemistry, School of Pharmacy, Ahvaz Jundishapur University of Medical Sciences, Ahvaz, Iran.', 'Department of Medicinal Chemistry, School of Pharmacy, Ahvaz Jundishapur University of Medical Sciences, Ahvaz, Iran.']</t>
  </si>
  <si>
    <t>['Department of Neurology Medicine, Second Hospital of Shandong University, Jinan, Shandong 250033, P.R. China.', 'Department of Neurology Medicine, Second Hospital of Shandong University, Jinan, Shandong 250033, P.R. China.', 'Department of Neurology Medicine, Second Hospital of Shandong University, Jinan, Shandong 250033, P.R. China.', 'Department of Neurology Medicine, Second Hospital of Shandong University, Jinan, Shandong 250033, P.R. China.']</t>
  </si>
  <si>
    <t>['State Key Laboratory of Cell Biology, CAS Center for Excellence in Molecular Cell Science, Shanghai Institute of Biochemistry and Cell Biology, Chinese Academy of Sciences, University of Chinese Academy of Sciences, Shanghai, China.', 'State Key Laboratory of Cell Biology, CAS Center for Excellence in Molecular Cell Science, Shanghai Institute of Biochemistry and Cell Biology, Chinese Academy of Sciences, University of Chinese Academy of Sciences, Shanghai, China.', 'School of Life Science and Technology, and The Collaborative Innovation Center for Brain Science, Tongji University, Shanghai, China.']</t>
  </si>
  <si>
    <t>['Department of Neurology, University Hospital of North Norway, Tromso, Norway.', 'Department of Psychology, Faculty of Health Sciences, UiT The Arctic University of Norway, Tromso, Norway.', 'Department of Neurology, Akershus University Hospital, Lorenskog, Norway.', 'Institute of Clinical Medicine, Campus Ahus, University of Oslo, Oslo, Norway.', 'Department of Neurology, Akershus University Hospital, Lorenskog, Norway.', 'Institute of Clinical Medicine, Campus Ahus, University of Oslo, Oslo, Norway.', 'Department of Neurology, University Hospital of North Norway, Tromso, Norway.', 'Department of Psychology, Faculty of Health Sciences, UiT The Arctic University of Norway, Tromso, Norway.', 'Department of Neurology, Akershus University Hospital, Lorenskog, Norway.', 'Department of Neurology, Akershus University Hospital, Lorenskog, Norway.', 'Molecular Biology (EpiGen), Institute of Clinical Medicine, University of Oslo, Akershus University Hospital, Lorenskog, Norway.', 'Euroimmun, Lubeck, Germany.', 'ADx NeuroSciences NV, Gent, Belgium.', 'Department of Neuromedicine and Movement Science, Faculty of Medicine and Health Sciences, Norwegian University of Science and Technology, Trondheim, Norway.', 'Department of Neurology and Clinical Neurophysiology, University Hospital of Trondheim, Trondheim, Norway.', 'Department of Neurology, Akershus University Hospital, Lorenskog, Norway.', 'Department of Psychology, University of Oslo, Oslo, Norway.', 'Centre for Age-Related Medicine, Stavanger University Hospital, Stavanger, Norway.', "Department of Old Age Psychiatry, Institute of Psychiatry, Psychology and Neuroscience, King's College London, London, UK.", 'Department of Neurology, Akershus University Hospital, Lorenskog, Norway.', 'Institute of Clinical Medicine, Campus Ahus, University of Oslo, Oslo, Norway.']</t>
  </si>
  <si>
    <t>['BarcelonaBeta Brain Research Center, Fundacio Pasqual Maragall, Universitat Pompeu Fabra, Barcelona, Spain.', 'Unidad de Alzheimer y otros trastornos cognitivos, Hospital Clinic-IDIBAPS, Barcelona, Spain.', 'Melbourne Dementia Research Centre, Florey Institute of Neuroscience and Mental Health, University of Melbourne, Parkville, VIC, Australia.', 'Roche Centralised and Point of Care Solutions, Roche Diagnostics International, Rotkreuz, Switzerland.', 'Neuroscience Therapeutic Area Unit, Takeda Development Centre Americas Ltd, Cambridge, MA, USA.', 'Genentech, A Member of the Roche Group, Basel, Switzerland.', 'Cleveland Clinic Lou Ruvo Center for Brain Health, Las Vegas, NV, USA.', 'Department of Neurology, Washington University in St. Louis, St. Louis, MO, USA.', 'AXA Research Fund and Sorbonne University Chair, Paris, France.', 'Sorbonne University, GRC No 21, Alzheimer Precision Medicine (APM), AP-HP, Pitie-Salpetriere Hospital, Paris, France.', 'Brain and Spine Institute (ICM), INSERM U 1127, CNRS UMR 7225, Paris, France.', "Department of Neurology, Institute of Memory and Alzheimer's Disease (IM2A), Pitie-Salpetriere Hospital, AP-HP, Paris, France.", 'Departments of Epidemiology and Neurology, Mayo Clinic, Rochester, MN, USA.', 'Biomarkers, Biogen, Cambridge, MA, USA.', 'Department of Pharmacology and Neuroscience; Institute for Healthy Aging, University of North Texas Health Science Center, Fort Worth, TX, USA.', 'Department of Neurology and Alzheimer Center, VU University Medical Center, Amsterdam, The Netherlands.', 'Roche Innovation Center Basel, F. Hoffmann-La Roche, Basel, Switzerland.', 'Department of Pathology and Laboratory Medicine, and Center for Neurodegenerative Disease Research, University of Pennsylvania, Philadelphia, PA, USA.', 'Clinical Development Neurology, AbbVie, North Chicago, IL, USA.', 'Lundbeck, Deerfield, IL, USA.', 'Department of Pathology and Laboratory Medicine, Center for Neurodegenerative Disease Research, Perelman School of Medicine at the University of Pennsylvania, Philadelphia, PA, USA.', 'Department of Psychiatry and Neurochemistry, The Sahlgrenska Academy at the University of Gothenburg, Molndal, Sweden.', 'Clinical Neurochemistry Laboratory, Institute of Neuroscience and Physiology, The Sahlgrenska Academy at University of Gothenburg, Molndal Campus, Sahlgrenska University Hospital, 431 80, Molndal, Sweden.', 'Department of Molecular Neuroscience, UCL Institute of Neurology, Queen Square, London, UK.', 'UK Dementia Research Institute at UCL, London, UK.', 'Department of Psychiatry and Neurochemistry, The Sahlgrenska Academy at the University of Gothenburg, Molndal, Sweden. kaj.blennow@neuro.gu.se.', 'Clinical Neurochemistry Laboratory, Institute of Neuroscience and Physiology, The Sahlgrenska Academy at University of Gothenburg, Molndal Campus, Sahlgrenska University Hospital, 431 80, Molndal, Sweden. kaj.blennow@neuro.gu.se.']</t>
  </si>
  <si>
    <t>['Schrodinger , New York , New York 10036 , United States.', 'Department of Bioengineering and Therapeutic Sciences , UCSF , San Francisco , California 94158 , United States.', 'SLAC National Accelerator Laboratory , Stanford University , Menlo Park , California 94025 United States.', 'Department of Bioengineering and Therapeutic Sciences , UCSF , San Francisco , California 94158 , United States.', 'Department of Molecular and Cellular Physiology , Stanford University , Stanford , California 94305 , United States.', 'LIX, Ecole Polytechnique, CNRS, Inria , Universite Paris-Saclay , 91128 Palaiseau , France.', 'Department of Bioengineering and Therapeutic Sciences , UCSF , San Francisco , California 94158 , United States.', 'Schrodinger , New York , New York 10036 , United States.', 'Schrodinger , New York , New York 10036 , United States.', 'Department of Bioengineering and Therapeutic Sciences , UCSF , San Francisco , California 94158 , United States.', 'Department of Bioengineering and Therapeutic Sciences , UCSF , San Francisco , California 94158 , United States.', 'SLAC National Accelerator Laboratory , Stanford University , Menlo Park , California 94025 United States.']</t>
  </si>
  <si>
    <t>['Department of Neurosciences, Katholieke Universiteit Leuven, Leuven, Belgium.', 'Centre for Brain and Disease Research, Flanders Institute for Biotechnology (VIB), Leuven, Belgium.', 'German Center for Neurodegenerative Diseases (DZNE), Munich, Germany.', 'Neuroproteomics, School of Medicine, Klinikum Rechts der Isar, Technische Universitat Munchen, Munich, Germany.', 'German Center for Neurodegenerative Diseases (DZNE), Munich, Germany.', 'Neuroproteomics, School of Medicine, Klinikum Rechts der Isar, Technische Universitat Munchen, Munich, Germany.', 'Department of Neurosciences, Katholieke Universiteit Leuven, Leuven, Belgium.', 'Centre for Brain and Disease Research, Flanders Institute for Biotechnology (VIB), Leuven, Belgium.', 'Discovery Neuroscience, Janssen Research and Development, Division of Janssen Pharmaceutica NV, Beerse, Belgium.', 'Center for Inflammation Research, VIB, Gent, Belgium.', 'Department of Biomedical Molecular Biology, Gent University, Gent, Belgium.', 'German Center for Neurodegenerative Diseases (DZNE), Munich, Germany.', 'Neuroproteomics, School of Medicine, Klinikum Rechts der Isar, Technische Universitat Munchen, Munich, Germany.', 'Institute for Advanced Study, Technische Universitat Munchen, Munich, Germany.', 'Munich Cluster for Systems Neurology, Munich, Germany.', 'Department of Neurosciences, Katholieke Universiteit Leuven, Leuven, Belgium.', 'Centre for Brain and Disease Research, Flanders Institute for Biotechnology (VIB), Leuven, Belgium.', 'Munich Cluster for Systems Neurology, Munich, Germany.', 'Dementia Research Institute, Institute of Neurology, University College London, London, UK.']</t>
  </si>
  <si>
    <t>['Department of Medicinal Chemistry, School of Pharmacy, Ardabil University of Medical Sciences, Ardabil, Iran.', 'Department of Medicinal Chemistry, School of Pharmacy, Hamadan University of Medical Sciences, Hamadan, Iran.', 'Department of Medicinal Chemistry, School of Pharmacy, Hamadan University of Medical Sciences, Hamadan, Iran; Medicinal Plants and Natural Products Research Center, Hamadan University of Medical Sciences, Hamadan, Iran. Electronic address: a.ebadi@umsha.ac.ir.']</t>
  </si>
  <si>
    <t>["Hubei Key Laboratory of Natural Medicinal Chemistry and Resource Evaluation, School of Pharmacy, Tongji Medical College, Huazhong University of Science and Technology, Wuhan 430030, Hubei Province, People's Republic of China. zhangyh@mails.tjmu.edu.cn zhouyuan@mail.hust.edu.cn hzx616@126.com."]</t>
  </si>
  <si>
    <t>['Department of Nuclear Medicine, University Hospital, LMU Munich; Munich, Germany.', 'DZNE - German Center for Neurodegenerative Diseases, Munich, Germany.', 'Laboratory of Neurodegeneration, International Institute of Molecular and Cell Biology, Warsaw, Poland.', 'Department of Nuclear Medicine, University Hospital, LMU Munich; Munich, Germany.', 'Department of Nuclear Medicine, University Hospital, LMU Munich; Munich, Germany.', 'DZNE - German Center for Neurodegenerative Diseases, Munich, Germany.', 'Department of Nuclear Medicine, University Hospital, LMU Munich; Munich, Germany.', 'Department of Nuclear Medicine, University Hospital, LMU Munich; Munich, Germany.', 'Department of Nuclear Medicine, University Hospital, LMU Munich; Munich, Germany.', 'Munich Cluster for Systems Neurology (SyNergy), Munich, Germany.', 'DZNE - German Center for Neurodegenerative Diseases, Munich, Germany.', 'Munich Cluster for Systems Neurology (SyNergy), Munich, Germany.', 'Biomedical Center (BMC), Ludwig-Maximilians-University Munich, 81377 Munich, Germany.', 'F. Hoffmann-La Roche, Basel, Switzerland.', 'DZNE - German Center for Neurodegenerative Diseases, Munich, Germany.', 'Munich Cluster for Systems Neurology (SyNergy), Munich, Germany.', 'Biomedical Center (BMC), Ludwig-Maximilians-University Munich, 81377 Munich, Germany.', 'Department of Nuclear Medicine, University Hospital, LMU Munich; Munich, Germany.', 'Munich Cluster for Systems Neurology (SyNergy), Munich, Germany.', 'Department of Nuclear Medicine, Inselspital, University Hospital Bern, Bern, Switzerland.']</t>
  </si>
  <si>
    <t>['Department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'Cognitive Impairment Ward of Neurology Department, The Third Affiliated Hospital of Shenzhen University, Shenzhen, 518001, Guangdong Province, China.', 'Cognitive Impairment Ward of Neurology Department, The Third Affiliated Hospital of Shenzhen University, Shenzhen, 518001, Guangdong Province,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'Department of Pathophysiology, School of Basic Medicine, Key Laboratory of Education Ministry of China for Neurological Disorders, Tongji Medical College, Huazhong University of Science and Technology, Wuhan, 430030, China.', 'Co-innovation Center of Neuroregeneration, Nantong University, Nantong, JS, 226001, China.', 'Department of Genetics and Genomic Sciences, Icahn Institute of Genomics and Multiscale Biology, Icahn School of Medicine at Mount Sinai, New York, NY 10029, USA.', 'Department of Pathophysiology, School of Basic Medicine, Key Laboratory of Education Ministry of China for Neurological Disorders, Tongji Medical College, Huazhong University of Science and Technology, Wuhan, 430030, China.', 'Co-innovation Center of Neuroregeneration, Nantong University, Nantong, JS, 226001, China.']</t>
  </si>
  <si>
    <t>['Department of Pharmacy, Faculty of Biological Sciences, Quaid-i-Azam University, Islamabad, 45320, Pakistan.', 'Department of Pharmacy, Faculty of Biological Sciences, Quaid-i-Azam University, Islamabad, 45320, Pakistan.', 'Department of Biotechnology, Faculty of Biological Sciences, Quaid-i-Azam University, Islamabad, Pakistan.', 'Department of Pharmacy, Faculty of Biological Sciences, Quaid-i-Azam University, Islamabad, 45320, Pakistan.', 'Natural Products Research Institute, College of Pharmacy, Seoul National University, Seoul, South Korea.', 'Department of Pharmacy, Faculty of Biological Sciences, Quaid-i-Azam University, Islamabad, 45320, Pakistan. skhan@qau.edu.pk.']</t>
  </si>
  <si>
    <t>['Institute of Biochemistry and Cell Biology, Shanghai Institutes for Biological Sciences, Chinese Academy of Sciences, Shanghai, China.']</t>
  </si>
  <si>
    <t>["Department of Geriatric, The Second Affiliated Hospital of Harbin Medical University, 246 Xuefu Road, Nangang District, Harbin, 150086, Heilongjiang, People's Republic of China.", "Department of Geriatric, The Second Affiliated Hospital of Harbin Medical University, 246 Xuefu Road, Nangang District, Harbin, 150086, Heilongjiang, People's Republic of China.", "Department of Geriatric, The Second Affiliated Hospital of Harbin Medical University, 246 Xuefu Road, Nangang District, Harbin, 150086, Heilongjiang, People's Republic of China.", "Department of Geriatric, The Second Affiliated Hospital of Harbin Medical University, 246 Xuefu Road, Nangang District, Harbin, 150086, Heilongjiang, People's Republic of China.", "Department of Geriatric, The Second Affiliated Hospital of Harbin Medical University, 246 Xuefu Road, Nangang District, Harbin, 150086, Heilongjiang, People's Republic of China. wa147311@sohu.com.", "Department of General Practice, The Second Affiliated Hospital of Harbin Medical University, 246 Xuefu Road, Nangang District, Harbin, 150086, Heilongjiang, People's Republic of China. jianglihong2006@163.com."]</t>
  </si>
  <si>
    <t>['Gurdon Institute and ARUK Stem Cell Research Centre, University of Cambridge, Cambridge CB2 1QN, UK.', 'Gurdon Institute and ARUK Stem Cell Research Centre, University of Cambridge, Cambridge CB2 1QN, UK; UCL Great Ormond Street Institute of Child Health, Guildford Street, London WC1N 1EH, UK. Electronic address: r.livesey@ucl.ac.uk.']</t>
  </si>
  <si>
    <t>['Key Laboratory of Basic Pharmacology of Ministry of Education and Joint International Research Laboratory of Ethnomedicine of Ministry of Education, Zunyi Medical University, Zunyi, China.', 'Key Laboratory of Basic Pharmacology of Ministry of Education and Joint International Research Laboratory of Ethnomedicine of Ministry of Education, Zunyi Medical University, Zunyi, China.', 'Key Laboratory of Basic Pharmacology of Ministry of Education and Joint International Research Laboratory of Ethnomedicine of Ministry of Education, Zunyi Medical University, Zunyi, China.', 'School of Pharmacy, Zunyi Medical University, Zunyi, China.', 'Key Laboratory of Basic Pharmacology of Ministry of Education and Joint International Research Laboratory of Ethnomedicine of Ministry of Education, Zunyi Medical University, Zunyi, China.', 'Key Laboratory of Basic Pharmacology of Ministry of Education and Joint International Research Laboratory of Ethnomedicine of Ministry of Education, Zunyi Medical University, Zunyi, China.']</t>
  </si>
  <si>
    <t>['Genomic and Post-Genomic Center, IRCCS Mondino Foundation, Pavia, Italy.', 'Genomic and Post-Genomic Center, IRCCS Mondino Foundation, Pavia, Italy.', 'Clinical and Experimental Pharmacology Unit, Department of Internal Medicine and Therapeutics, University of Pavia, Pavia, Italy.', 'Genomic and Post-Genomic Center, IRCCS Mondino Foundation, Pavia, Italy.', 'Genomic and Post-Genomic Center, IRCCS Mondino Foundation, Pavia, Italy.', 'Genomic and Post-Genomic Center, IRCCS Mondino Foundation, Pavia, Italy.', 'Department of Biology and Biotechnology "L. Spallanzani", University of Pavia, Pavia, Italy.', 'Laboratory of Stem Cells for Tissue Engineering, IRCCS Policlinico San Donato, Milan, Italy.', 'Department of Biomedical, Surgical and Dental Sciences, University of Milan, Milan, Italy.', 'Immunohematological and Transfusional Service, Centre of Transplantation Immunology, Fondazione IRCCS Policlinico San Matteo, Pavia, Italy.', 'Department of Brain and Behavioral Sciences, University of Pavia, Pavia, Italy.', 'Neurology Department, IRCCS Mondino Foundation, Pavia, Italy.', 'Laboratory of Neuropsychology/UVA, IRCCS Mondino Foundation, Pavia, Italy.', 'Genomic and Post-Genomic Center, IRCCS Mondino Foundation, Pavia, Italy.', 'Laboratory of Chemistry, Human BioMolecular Research Institute, San Diego, CA, United States.', 'Genomic and Post-Genomic Center, IRCCS Mondino Foundation, Pavia, Italy.']</t>
  </si>
  <si>
    <t>['State Key Laboratory of Applied Organic Chemistry, Lanzhou University, Lanzhou 730000, China. chenxg@lzu.edu.cn.']</t>
  </si>
  <si>
    <t>['Cagliari, Italy.']</t>
  </si>
  <si>
    <t>['Department of Chemistry, Purdue University, West Lafayette, IN 47907, United States; Department of Medicinal Chemistry, Purdue University, West Lafayette, IN 47907, United States. Electronic address: akghosh@purdue.edu.', 'Department of Chemistry, Purdue University, West Lafayette, IN 47907, United States.', 'Department of Chemistry, Purdue University, West Lafayette, IN 47907, United States.', 'Department of Biochemistry, Purdue University, West Lafayette, IN 47907, United States.', 'Department of Biological Sciences, Purdue University, West Lafayette, IN 47907, United States.', 'Department of Chemistry, Purdue University, West Lafayette, IN 47907, United States.', 'Protein Studies Program, Oklahoma Medical Research Foundation, United States.', 'Protein Studies Program, Oklahoma Medical Research Foundation, United States; Department of Biochemistry and Molecular Biology, University of Oklahoma Health Science Center, Oklahoma City, OK 73104, United States.', 'Department of Chemistry, Purdue University, West Lafayette, IN 47907, United States; Department of Biochemistry, Purdue University, West Lafayette, IN 47907, United States; Department of Biological Sciences, Purdue University, West Lafayette, IN 47907, United States.']</t>
  </si>
  <si>
    <t>['Department of Neurology, Chongqing General Hospital, University of Chinese Academy of Sciences, Chongqing, 400013, Chongqing, China.', 'Department of Neurology, Renmin Hospital, Hubei University of Medicine, Shiyan, 442000, Hubei Province, China.', 'Department of Neurology, Renmin Hospital, Hubei University of Medicine, Shiyan, 442000, Hubei Province, China.', 'Department of Neurology, Renmin Hospital, Hubei University of Medicine, Shiyan, 442000, Hubei Province, China.']</t>
  </si>
  <si>
    <t>['Department of Geriatrics, Zhejiang Integrated Chinese and Western Medicine Hospital, Hangzhou 310006, P.R. China lijuan8569@163.com.', 'Department of Neurology, Wuhan Union Hospital, Attending Physician, Wuhan 430022, P.R. China.']</t>
  </si>
  <si>
    <t>['Pharmacy College, Nanjing University of Chinese Medicine, Nanjing, 210023, China.', 'Pharmacy College, Nanjing University of Chinese Medicine, Nanjing, 210023, China.', 'Pharmacy College, Nanjing University of Chinese Medicine, Nanjing, 210023, China.', 'Pharmacy College, Nanjing University of Chinese Medicine, Nanjing, 210023, China.', 'Pharmacy College, Nanjing University of Chinese Medicine, Nanjing, 210023, China.', 'College of Food Science and Engineering, Nanjing University of Finance and Economics, Nanjing, 210023, China.', 'Pharmacy College, Nanjing University of Chinese Medicine, Nanjing, 210023, China; Jiangsu Collaborative Innovation Center of Chinese Medicinal Resources Industrialization, Nanjing, 210023, China.', 'Pharmacy College, Nanjing University of Chinese Medicine, Nanjing, 210023, China; Jiangsu Collaborative Innovation Center of Chinese Medicinal Resources Industrialization, Nanjing, 210023, China.', 'Pharmacy College, Nanjing University of Chinese Medicine, Nanjing, 210023, China; Jiangsu Collaborative Innovation Center of Chinese Medicinal Resources Industrialization, Nanjing, 210023, China. Electronic address: guopingpeng@sohu.com.']</t>
  </si>
  <si>
    <t>['Department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'Department of Neurology, Daping Hospital, Third Military Medical University, Chongqing, 400042, China. dryaoxq@163.com.', 'Department of Neurology, Daping Hospital, Third Military Medical University, Chongqing, 400042, China. yanjiang_wang@tmmu.edu.cn.', 'State Key Laboratory of Trauma, Burn and Combined Injury, Institute of Surgery Research, Daping Hospital, Third Military Medical University, Chongqing, 400042, China. yanjiang_wang@tmmu.edu.cn.']</t>
  </si>
  <si>
    <t>['Department of Medical Sciences, Faculty of Medicine, University of Castilla-La Mancha, Spain; Oxidative Stress and Neurodegeneration Group, Regional Centre for Biomedical Research, University of Castilla-La Mancha, Spain.', 'Department of Medical Sciences, Faculty of Medicine, University of Castilla-La Mancha, Spain; Oxidative Stress and Neurodegeneration Group, Regional Centre for Biomedical Research, University of Castilla-La Mancha, Spain.', 'Department of Medical Sciences, Faculty of Medicine, University of Castilla-La Mancha, Spain; Oxidative Stress and Neurodegeneration Group, Regional Centre for Biomedical Research, University of Castilla-La Mancha, Spain.', 'Department of Neurobiology and Behavior, University of California Irvine, Irvine, CA, USA.', 'Department of Psychiatry and Forensic Medicine, Faculty of Medicine, Universitat Autonoma de Barcelona, Bellaterra, Spain; Institut of Neuroscience, Faculty of Medicine, Universitat Autonoma de Barcelona, Bellaterra, Spain.', 'Department of Medical Sciences, Faculty of Medicine, University of Castilla-La Mancha, Spain; Oxidative Stress and Neurodegeneration Group, Regional Centre for Biomedical Research, University of Castilla-La Mancha, Spain. Electronic address: mario.duran@uclm.es.', 'Department of Medical Sciences, Faculty of Medicine, University of Castilla-La Mancha, Spain; Oxidative Stress and Neurodegeneration Group, Regional Centre for Biomedical Research, University of Castilla-La Mancha, Spain. Electronic address: franciscoj.alcain@uclm.es.']</t>
  </si>
  <si>
    <t>['Brain and Neurodegenerative Disorders Research Laboratory, Department of Medical Biology, Cerrahpasa Faculty of Medicine, Istanbul University, 34098, Istanbul, Turkey.', 'Brain and Neurodegenerative Disorders Research Laboratory, Department of Medical Biology, Cerrahpasa Faculty of Medicine, Istanbul University, 34098, Istanbul, Turkey.', 'Brain and Neurodegenerative Disorders Research Laboratory, Department of Medical Biology, Cerrahpasa Faculty of Medicine, Istanbul University, 34098, Istanbul, Turkey.', 'Brain and Neurodegenerative Disorders Research Laboratory, Department of Medical Biology, Cerrahpasa Faculty of Medicine, Istanbul University, 34098, Istanbul, Turkey.', 'Brain and Neurodegenerative Disorders Research Laboratory, Department of Medical Biology, Cerrahpasa Faculty of Medicine, Istanbul University, 34098, Istanbul, Turkey. erdincdu@gmail.com.']</t>
  </si>
  <si>
    <t>['Department for Translational Brain Research, German Center for Neurodegenerative Diseases, Munich, Germany; Munich Cluster for Systems Neurology, Ludwig-Maximilians-University Munich, Munich, Germany.', 'Department for Translational Brain Research, German Center for Neurodegenerative Diseases, Munich, Germany.', 'Department for Translational Brain Research, German Center for Neurodegenerative Diseases, Munich, Germany.', 'Department for Translational Brain Research, German Center for Neurodegenerative Diseases, Munich, Germany; Munich Cluster for Systems Neurology, Ludwig-Maximilians-University Munich, Munich, Germany; Center for Neuropathology and Prion Research, Ludwig-Maximilians-University Munich, Munich, Germany. Electronic address: Jochen.Herms@med.uni-muenchen.de.']</t>
  </si>
  <si>
    <t>['Institute of Physiology and Pathophysiology , Friedrich-Alexander-Universitat Erlangen-Nurnberg , Universitaetsstrasse 17 , 91054 Erlangen , Germany.', 'Department of Chemical Biology , Max Planck Institute for Medical Research , Jahnstrasse 29 , 69120 Heidelberg , Germany.', 'Laboratory of Protein Engineering, Institut des Sciences et Ingenierie Chimiques, Sciences de Base , Ecole Polytechnique Federale Lausanne , 1015 Lausanne , Switzerland.', 'Institute of Physiology and Pathophysiology , Friedrich-Alexander-Universitat Erlangen-Nurnberg , Universitaetsstrasse 17 , 91054 Erlangen , Germany.', 'Max Planck Institute for the Science of Light , Staudtstrasse 2 , 91058 Erlangen , Germany.', 'Institute of Physiology and Pathophysiology , Friedrich-Alexander-Universitat Erlangen-Nurnberg , Universitaetsstrasse 17 , 91054 Erlangen , Germany.', 'Optical Imaging Centre , Friedrich-Alexander-Universitat Erlangen-Nurnberg , Hartmannstrasse 14 , 91052 Erlangen , Germany.', 'Optical Imaging Centre , Friedrich-Alexander-Universitat Erlangen-Nurnberg , Hartmannstrasse 14 , 91052 Erlangen , Germany.', 'Optical Imaging Centre , Friedrich-Alexander-Universitat Erlangen-Nurnberg , Hartmannstrasse 14 , 91052 Erlangen , Germany.', 'Institute of Physiology and Pathophysiology , Friedrich-Alexander-Universitat Erlangen-Nurnberg , Universitaetsstrasse 17 , 91054 Erlangen , Germany.', 'Department of Chemical Biology , Max Planck Institute for Medical Research , Jahnstrasse 29 , 69120 Heidelberg , Germany.', 'Laboratory of Protein Engineering, Institut des Sciences et Ingenierie Chimiques, Sciences de Base , Ecole Polytechnique Federale Lausanne , 1015 Lausanne , Switzerland.', 'Institute of Physiology and Pathophysiology , Friedrich-Alexander-Universitat Erlangen-Nurnberg , Universitaetsstrasse 17 , 91054 Erlangen , Germany.']</t>
  </si>
  <si>
    <t>['Departments of Genetics and Genomic Sciences, Icahn School of Medicine at Mount Sinai, New York, NY 10029, USA; Icahn Institute of Genomic Sciences and Multiscale Biology, Icahn School of Medicine at Mount Sinai, New York, NY 10029, USA; Institute for Next Generation Healthcare, Icahn School of Medicine at Mount Sinai, New York, NY 10029, USA; ASU-Banner Neurodegenerative Disease Research Center, Arizona State University, Tempe, AZ 85287-5001, USA.', "Department of Neurology, Alzheimer's Disease Research Center, Icahn School of Medicine at Mount Sinai, New York, NY 10029, USA.", 'Institute for Systems Biology, Seattle, WA, 98109-5263, USA.', 'Institute for Systems Biology, Seattle, WA, 98109-5263, USA.', 'Institute for Systems Biology, Seattle, WA, 98109-5263, USA.', 'Departments of Psychiatry and Neuroscience, Icahn School of Medicine at Mount Sinai, New York, NY 10029, USA; James J. Peters VA Medical Center, 130 West Kingsbridge Road, New York, NY 10468, USA.', "James J. Peters VA Medical Center, 130 West Kingsbridge Road, New York, NY 10468, USA; Department of Psychiatry, Alzheimer's Disease Research Center, Icahn School of Medicine at Mount Sinai, New York, NY 10029, USA.", "Arizona Alzheimer's Consortium, Phoenix, AZ 85014, USA; Neurogenomics Division, Translational Genomics Research Institute, Phoenix, AZ 85004, USA.", 'Departments of Genetics and Genomic Sciences, Icahn School of Medicine at Mount Sinai, New York, NY 10029, USA; Icahn Institute of Genomic Sciences and Multiscale Biology, Icahn School of Medicine at Mount Sinai, New York, NY 10029, USA.', 'Institute for Systems Biology, Seattle, WA, 98109-5263, USA.', "Arizona Alzheimer's Consortium, Phoenix, AZ 85014, USA; Neurogenomics Division, Translational Genomics Research Institute, Phoenix, AZ 85004, USA; Department of Psychiatry, University of Arizona, Phoenix, AZ 85721, USA; Banner Alzheimer's Institute, Phoenix, AZ 85006, USA.", 'Departments of Genetics and Genomic Sciences, Icahn School of Medicine at Mount Sinai, New York, NY 10029, USA; Icahn Institute of Genomic Sciences and Multiscale Biology, Icahn School of Medicine at Mount Sinai, New York, NY 10029, USA; Sema4, Stamford, CT 06902, USA.', "Departments of Genetics and Genomic Sciences, Icahn School of Medicine at Mount Sinai, New York, NY 10029, USA; Icahn Institute of Genomic Sciences and Multiscale Biology, Icahn School of Medicine at Mount Sinai, New York, NY 10029, USA; Department of Neurology, Alzheimer's Disease Research Center, Icahn School of Medicine at Mount Sinai, New York, NY 10029, USA; Department of Pediatrics, Icahn School of Medicine at Mount Sinai, New York, NY 10029, USA.", "Department of Neurology, Alzheimer's Disease Research Center, Icahn School of Medicine at Mount Sinai, New York, NY 10029, USA; James J. Peters VA Medical Center, 130 West Kingsbridge Road, New York, NY 10468, USA; Department of Psychiatry, Alzheimer's Disease Research Center, Icahn School of Medicine at Mount Sinai, New York, NY 10029, USA; Center for NFL Neurological Care, Department of Neurology, New York, NY 10029, USA.", 'Departments of Genetics and Genomic Sciences, Icahn School of Medicine at Mount Sinai, New York, NY 10029, USA; Icahn Institute of Genomic Sciences and Multiscale Biology, Icahn School of Medicine at Mount Sinai, New York, NY 10029, USA; Institute for Next Generation Healthcare, Icahn School of Medicine at Mount Sinai, New York, NY 10029, USA; ASU-Banner Neurodegenerative Disease Research Center, Arizona State University, Tempe, AZ 85287-5001, USA. Electronic address: joel.dudley@mssm.edu.']</t>
  </si>
  <si>
    <t>['Department of Food Science and Nutrition, Dong-A University, 37, Nakdong-daero 550 beon-gil, Saha-gu, Busan 49315, Korea. lse2340@naver.com.', 'Department of Food Science and Nutrition, Dong-A University, 37, Nakdong-daero 550 beon-gil, Saha-gu, Busan 49315, Korea. kjyoun@dau.ac.kr.', 'Korean Bioinformation Center, Korea Research Institute of Bioscience and Biotechnology (KRIBB), 125, Gwahak-ro, Yuseong-gu, Daejeon 34141, Korea. gyutae@kribb.re.kr.', 'Department of Bioinformatics, KIRBB School of Bioscience, Korea University of Sciences and Technology, 217 Gajung-ro, Yuseong-gu, Daejeon 34113, Korea. gyutae@kribb.re.kr.', 'Korean Bioinformation Center, Korea Research Institute of Bioscience and Biotechnology (KRIBB), 125, Gwahak-ro, Yuseong-gu, Daejeon 34141, Korea. jinhyuk@kribb.re.kr.', 'Department of Bioinformatics, KIRBB School of Bioscience, Korea University of Sciences and Technology, 217 Gajung-ro, Yuseong-gu, Daejeon 34113, Korea. jinhyuk@kribb.re.kr.', 'Department of Food Science and Nutrition, Dong-A University, 37, Nakdong-daero 550 beon-gil, Saha-gu, Busan 49315, Korea. mjun@dau.ac.kr.']</t>
  </si>
  <si>
    <t>['Laboratory for Neurobiology, Biomedicine, Department of Health Science and Technology, Aalborg University, Aalborg, Denmark.', 'Center for Nanomedicine and Theranostics, Department of Micro- and Nanotechnology, Technical University of Denmark, Denmark.', 'Center for Nanomedicine and Theranostics, Department of Micro- and Nanotechnology, Technical University of Denmark, Denmark.', 'Center for Nanomedicine and Theranostics, Department of Micro- and Nanotechnology, Technical University of Denmark, Denmark.', 'Center for Nanomedicine and Theranostics, Department of Micro- and Nanotechnology, Technical University of Denmark, Denmark.', 'Laboratory for Neurobiology, Biomedicine, Department of Health Science and Technology, Aalborg University, Aalborg, Denmark.', 'Laboratory for Neurobiology, Biomedicine, Department of Health Science and Technology, Aalborg University, Aalborg, Denmark.', 'Department of Biomedicine, Aarhus University, Denmark.', 'Laboratory for Neurobiology, Biomedicine, Department of Health Science and Technology, Aalborg University, Aalborg, Denmark.', 'Center for Nanomedicine and Theranostics, Department of Micro- and Nanotechnology, Technical University of Denmark, Denmark.']</t>
  </si>
  <si>
    <t>['College of Natural Science, Department of Biological Sciences, Kongju National University, Gongju, South Korea.', 'Institute of Molecular Science and Bioinformatics, Lahore, Pakistan.', 'Department of Bioinformatics, Virtual University Davis Road, Lahore, Pakistan.', 'College of Natural Science, Department of Biological Sciences, Kongju National University, Gongju, South Korea.', 'College of Information Technology, United Arab Emirates University, Al-Ain, United Arab Emirates.', 'College of Information Technology, United Arab Emirates University, Al-Ain, United Arab Emirates.', 'School of Social Sciences and Psychology, MARCS Institute for Brain and Behaviour, Western Sydney University, Sydney, NSW, Australia.']</t>
  </si>
  <si>
    <t>['Center for Highly Advanced Integration of Nano and Life Sciences (G-CHAIN), Gifu University, 1-1 Yanagido, Gifu, Gifu, 501-1193, Japan. kizuka@gifu-u.ac.jp.', 'Department of Glyco-Oncology and Medical Biochemistry, Osaka International Cancer Institute, 3-1-69 Otemae, Chuoku, Osaka, 541-8567, Japan. glycotani@mc.pref.osaka.jp.']</t>
  </si>
  <si>
    <t>["MOE-Shanghai Key Laboratory of Children's Environmental Health, Xinhua Hospital Affiliated to Shanghai Jiao Tong University School of Medicine, Shanghai, 200092, PR China.", "MOE-Shanghai Key Laboratory of Children's Environmental Health, Xinhua Hospital Affiliated to Shanghai Jiao Tong University School of Medicine, Shanghai, 200092, PR China.", "MOE-Shanghai Key Laboratory of Children's Environmental Health, Xinhua Hospital Affiliated to Shanghai Jiao Tong University School of Medicine, Shanghai, 200092, PR China.", "MOE-Shanghai Key Laboratory of Children's Environmental Health, Xinhua Hospital Affiliated to Shanghai Jiao Tong University School of Medicine, Shanghai, 200092, PR China.", 'East China University of Science and Technology, Shanghai, 200237, PR China.', 'East China University of Science and Technology, Shanghai, 200237, PR China.', "MOE-Shanghai Key Laboratory of Children's Environmental Health, Xinhua Hospital Affiliated to Shanghai Jiao Tong University School of Medicine, Shanghai, 200092, PR China.", "MOE-Shanghai Key Laboratory of Children's Environmental Health, Xinhua Hospital Affiliated to Shanghai Jiao Tong University School of Medicine, Shanghai, 200092, PR China.", "MOE-Shanghai Key Laboratory of Children's Environmental Health, Xinhua Hospital Affiliated to Shanghai Jiao Tong University School of Medicine, Shanghai, 200092, PR China. Electronic address: yanchonghuai@xinhuamed.com.cn."]</t>
  </si>
  <si>
    <t>['Department of Vascular Biology, Institute of Brain Science, Hirosaki University Graduate School of Medicine.', 'Department of Vascular Biology, Institute of Brain Science, Hirosaki University Graduate School of Medicine.', 'Department of Vascular Biology, Institute of Brain Science, Hirosaki University Graduate School of Medicine.', 'Department of Neuropathology, Institute of Brain Science, Hirosaki University Graduate School of Medicine.', 'Department of Vascular Biology, Institute of Brain Science, Hirosaki University Graduate School of Medicine.', 'Department of Vascular Biology, Institute of Brain Science, Hirosaki University Graduate School of Medicine.', 'Department of Vascular Biology, Institute of Brain Science, Hirosaki University Graduate School of Medicine.', 'Department of Gastroenterology and Hematology, Hirosaki University Graduate School of Medicine.', 'Department of Pediatrics, Hirosaki University Graduate School of Medicine.', 'Department of Pediatrics, Hirosaki University Graduate School of Medicine.', 'Department of School Health Science, Faculty of Education, Hirosaki University.', 'Department of Vascular Biology, Institute of Brain Science, Hirosaki University Graduate School of Medicine.']</t>
  </si>
  <si>
    <t>["Shanghai Tenth People's Hospital, Tongji University School of Medicine, Shanghai, China.", 'School of Computer Science and Informatics, Indiana University, Bloomington, IN, United States.', "Houma People's Hospital, Linfen, China.", "Shanghai Tenth People's Hospital, Tongji University School of Medicine, Shanghai, China.", 'Library of Tongji University, Shanghai, China.', 'School of Life Sciences, Tsinghua University, Beijing, China.', "Shanghai Tenth People's Hospital, Tongji University School of Medicine, Shanghai, China.", "Shanghai Tenth People's Hospital, Tongji University School of Medicine, Shanghai, China.", "Shanghai Tenth People's Hospital, Tongji University School of Medicine, Shanghai, China."]</t>
  </si>
  <si>
    <t>['Laboratory of Pharmaceutical Chemistry, Faculty of Pharmacy, University of Coimbra Coimbra, Portugal.', 'Center for Neuroscience and Cell Biology, University of Coimbra Coimbra, Portugal.', 'Laboratory of Pharmaceutical Chemistry, Faculty of Pharmacy, University of Coimbra Coimbra, Portugal.', 'Center for Neuroscience and Cell Biology, University of Coimbra Coimbra, Portugal.', 'Laboratory of Pharmaceutical Chemistry, Faculty of Pharmacy, University of Coimbra Coimbra, Portugal.', 'Center for Neuroscience and Cell Biology, University of Coimbra Coimbra, Portugal.', 'Chem4Pharma, Edificio IPN Incubadora Coimbra, Portugal.', 'Center for Neuroscience and Cell Biology, University of Coimbra Coimbra, Portugal.', 'Faculty of Medicine, University of Coimbra Coimbra, Portugal.', 'Center for Neuroscience and Cell Biology, University of Coimbra Coimbra, Portugal.', 'Laboratory of Physiology, Faculty of Medicine, University of Coimbra Coimbra, Portugal.', 'Center for Neuroscience and Cell Biology, University of Coimbra Coimbra, Portugal.', 'Laboratory of Biochemistry, Faculty of Pharmacy, University of Coimbra Coimbra, Portugal.', 'Center for Neuroscience and Cell Biology, University of Coimbra Coimbra, Portugal.', 'Laboratory of Biochemistry, Faculty of Pharmacy, University of Coimbra Coimbra, Portugal.', 'Laboratory of Pharmaceutical Chemistry, Faculty of Pharmacy, University of Coimbra Coimbra, Portugal.', 'Center for Neuroscience and Cell Biology, University of Coimbra Coimbra, Portugal.']</t>
  </si>
  <si>
    <t>['Medicinal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'First Clinical Medical of Inner Mongolia University for Nationalities,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t>
  </si>
  <si>
    <t>['Department of Microbiology-Immunology, Northwestern University Feinberg School of Medicine, Chicago, IL, 60611, USA.', 'Department of Microbiology-Immunology, Northwestern University Feinberg School of Medicine, Chicago, IL, 60611, USA.', 'Department of Microbiology-Immunology, Northwestern University Feinberg School of Medicine, Chicago, IL, 60611, USA.', 'Department of Biochemistry and Molecular Biophysics, Howard Hughes Medical Institute, Columbia University, New York, NY, 10032, USA.', 'MesaGen, LLC, South Salt Lake City, UT, 84115, USA.', 'Department of Microbiology-Immunology, Northwestern University Feinberg School of Medicine, Chicago, IL, 60611, USA.', 'Department of Microbiology-Immunology, Northwestern University Feinberg School of Medicine, Chicago, IL, 60611, USA. Mojgan.naghavi@northwestern.edu.', 'Department of Biochemistry and Molecular Biophysics, Howard Hughes Medical Institute, Columbia University, New York, NY, 10032, USA. Mojgan.naghavi@northwestern.edu.']</t>
  </si>
  <si>
    <t>['Institute of Neuroscience, Chongqing Medical University, Chongqing, China.', 'Institute of Immunology, Third Military Medical University, Chongqing, China.', 'Institute of Neuroscience, Chongqing Medical University, Chongqing, China.', 'Institute of Neuroscience, Chongqing Medical University, Chongqing, China.', 'Institute of Neuroscience, Chongqing Medical University, Chongqing, China.', 'Institute of Neuroscience, Chongqing Medical University, Chongqing, China.', 'Institute of Neuroscience, Chongqing Medical University, Chongqing, China.', 'Department of Anatomy, Chongqing Medical University, Chongqing, China.', 'School of Medicine, University of Electronic Science and Technology, Chengdu, China.', 'Institute of Neuroscience, Chongqing Medical University, Chongqing, China.', 'Department of Anatomy, Chongqing Medical University, Chongqing, China.', 'Institute of Neuroscience, Chongqing Medical University, Chongqing, China.', 'Department of Anatomy, Chongqing Medical University, Chongqing, China.']</t>
  </si>
  <si>
    <t>['Neurophysiology Research Center, Hamadan University of Medical Sciences, Hamadan, Iran.', 'Department of Neurology, Hamadan University of Medical Sciences, Hamadan, Iran.', 'Neurophysiology Research Center, Hamadan University of Medical Sciences, Hamadan, Iran.', 'Department of Medical Genetics, Shahid Beheshti University of Medical Sciences, Tehran, Iran.', 'Urogenital Stem Cell Research Center, Shahid Beheshti University of Medical Sciences, Tehran, Iran.', 'Department of Medical Genetics, Shahid Beheshti University of Medical Sciences, Tehran, Iran.', 'Department of Medical Genetics, Shahid Beheshti University of Medical Sciences, Tehran, Iran.', 'Department of Medical Genetics, Shahid Beheshti University of Medical Sciences, Tehran, Iran. mohammad_823@yahoo.com.', 'Urogenital Stem Cell Research Center, Shahid Beheshti University of Medical Sciences, Tehran, Iran. mohammad_823@yahoo.com.', 'Department of Medical Genetics, Shahid Beheshti University of Medical Sciences, Tehran, Iran. s.ghafourifard@sbmu.ac.ir.', 'Urogenital Stem Cell Research Center, Shahid Beheshti University of Medical Sciences, Tehran, Iran. s.ghafourifard@sbmu.ac.ir.']</t>
  </si>
  <si>
    <t>['Graduate School of Pharmaceutical Sciences, Keio University, Tokyo, 105-8512, Japan.', 'Graduate School of Pharmaceutical Sciences, Keio University, Tokyo, 105-8512, Japan.', 'Graduate School of Pharmaceutical Sciences, Keio University, Tokyo, 105-8512, Japan.', 'Department of Pharmaceutical and Health Sciences, Josai University, Saitama, Japan.', 'Graduate School of Pharmaceutical Sciences, Keio University, Tokyo, 105-8512, Japan.', 'Laboratory of Neuroscience, Graduate School of Pharmaceutical Sciences, Hokkaido University, Sapporo, Japan.', 'Graduate School of Pharmaceutical Sciences, Keio University, Tokyo, 105-8512, Japan.']</t>
  </si>
  <si>
    <t>['Department of Medicinal Chemistry, Faculty of Pharmacy, Mansoura University, Mansoura 35516, Egypt; Department of Chemistry, University of Iowa, Iowa City, IA 52242, USA. Electronic address: gabr2003@gmail.com.', 'Faculty of Pharmacy, Mansoura University, Mansoura 35516, Egypt; School of Chemistry and Molecular Biosciences, University of Queensland, St Lucia 4072, Queensland, Australia.']</t>
  </si>
  <si>
    <t>['German Center for Neurodegenerative Diseases (DZNE), Munich, Germany stefan.lichtenthaler@dzne.de m.lemberg@zmbh.uni-heidelberg.de regina.fluhrer@mail03.med.uni-muenchen.de.', 'Neuroproteomics, Klinikum rechts der Isar, School of Medicine, and Institute for Advanced Study, Technical University Munich, Munich, Germany.', 'Munich Center for Systems Neurology (SyNergy), Munich, Germany.', 'Center for Molecular Biology of Heidelberg University (ZMBH), DKFZ-ZMBH Alliance, Heidelberg, Germany stefan.lichtenthaler@dzne.de m.lemberg@zmbh.uni-heidelberg.de regina.fluhrer@mail03.med.uni-muenchen.de.', 'German Center for Neurodegenerative Diseases (DZNE), Munich, Germany stefan.lichtenthaler@dzne.de m.lemberg@zmbh.uni-heidelberg.de regina.fluhrer@mail03.med.uni-muenchen.de.', 'Biomedizinisches Centrum (BMC), Ludwig-Maximilians University of Munich, Munich, Germany.']</t>
  </si>
  <si>
    <t>['Department of Neurology, the First Affiliated Hospital, Sun Yat-sen University, Guangzhou.', 'Department of Neurology, Peking University Shenzhen Hospital.', 'Gastroenterology Department, Shenzhen Hospital, Southern Medical University, Shenzhen, China.', 'Department of Neurology, Peking University Shenzhen Hospital.', 'Department of Neurology, Peking University Shenzhen Hospital.', 'Department of Neurology, the First Affiliated Hospital, Sun Yat-sen University, Guangzhou.', 'Department of Neurology, Peking University Shenzhen Hospital.', 'Department of Neurology, the First Affiliated Hospital, Sun Yat-sen University, Guangzhou.', 'Department of Neurology, the First Affiliated Hospital, Sun Yat-sen University, Guangzhou.']</t>
  </si>
  <si>
    <t>['Janssen Research and Development, a Division of Janssen Pharmaceutica NV, Turnhoutseweg 30, 2340, Beerse, Belgium. mtimmer3@its.jnj.com.', 'Reference Center for Biological Markers of Dementia (BIODEM), Institute Born-Bunge, University of Antwerp, Antwerp, Belgium. mtimmer3@its.jnj.com.', 'Janssen Research and Development, a Division of Janssen Pharmaceutica NV, Turnhoutseweg 30, 2340, Beerse, Belgium.', 'Reference Center for Biological Markers of Dementia (BIODEM), Institute Born-Bunge, University of Antwerp, Antwerp, Belgium.', "Present address: Head of Translational Medicine Neuroscience, UCB Biopharma SPRL, Chemin du Foriest, B-1420, Braine-l'Alleud, Belgium.", 'Janssen Research and Development, a Division of Janssen Pharmaceutica NV, Turnhoutseweg 30, 2340, Beerse, Belgium.', 'Janssen Pharmaceutical K.K, Tokyo, Japan.', 'Janssen Pharmaceutical K.K, Tokyo, Japan.', 'Janssen Pharmaceutical K.K, Tokyo, Japan.', 'Janssen Research and Development LLC, Raritan, NJ, USA.', 'Janssen Research and Development, a Division of Janssen Pharmaceutica NV, Turnhoutseweg 30, 2340, Beerse, Belgium.', 'Sahlgrenska University Hospital, Molndal, Sweden.', 'Department Neurobiology, Care Sciences &amp; Society, Center for Alzheimer Research, Division of Neurogeriatrics, Karolinska Institutet, Stockholm, Sweden.', 'Hospital Clinic San Carlos, Universidad Complutense, Madrid, Spain.', 'Neurology Department, Hospital Universitari I Politecnic La Fe, Valencia, Spain.', 'Fundacio ACE, Institut Catala de Neurociencies Aplicades, Barcelona, Spain.', 'Janssen Research and Development, a Division of Janssen Pharmaceutica NV, Turnhoutseweg 30, 2340, Beerse, Belgium.', 'Janssen Research and Development, a Division of Janssen Pharmaceutica NV, Turnhoutseweg 30, 2340, Beerse, Belgium.', 'Janssen Research and Development, a Division of Janssen Pharmaceutica NV, Turnhoutseweg 30, 2340, Beerse, Belgium.', 'Reference Center for Biological Markers of Dementia (BIODEM), Institute Born-Bunge, University of Antwerp, Antwerp, Belgium.', 'Department of Neurology and Memory Clinic, Hospital Network Antwerp (ZNA) Middelheim and Hoge Beuken, Antwerp, Belgium.']</t>
  </si>
  <si>
    <t>["Department of Neurology, Xuzhou Children's Hospital, 18 Suti North Road, Xuzhou, 221006, China.", "Department of Neurology, Xuzhou Children's Hospital, 18 Suti North Road, Xuzhou, 221006, China.", "Department of Neurology, Xuzhou Children's Hospital, 18 Suti North Road, Xuzhou, 221006, China.", "Department of Neurology, Xuzhou Children's Hospital, 18 Suti North Road, Xuzhou, 221006, China. Electronic address: yaodan99@163.com."]</t>
  </si>
  <si>
    <t>['Department of Pharmacology, Seoul National University, College of Medicine, 103 Daehakro, Jongro-gu, Seoul 03080, Republic of Korea; Department of Biomedical Sciences, Seoul National University, College of Medicine, 103 Daehakro, Jongro-gu, Seoul 03080, Republic of Korea.', 'Department of Pharmacology, Seoul National University, College of Medicine, 103 Daehakro, Jongro-gu, Seoul 03080, Republic of Korea.', 'Department of Pharmacology, Seoul National University, College of Medicine, 103 Daehakro, Jongro-gu, Seoul 03080, Republic of Korea; Department of Biomedical Sciences, Seoul National University, College of Medicine, 103 Daehakro, Jongro-gu, Seoul 03080, Republic of Korea.', 'Department of Pharmacology, Seoul National University, College of Medicine, 103 Daehakro, Jongro-gu, Seoul 03080, Republic of Korea; Department of Biomedical Sciences, Seoul National University, College of Medicine, 103 Daehakro, Jongro-gu, Seoul 03080, Republic of Korea.', 'Department of Pharmacology, Seoul National University, College of Medicine, 103 Daehakro, Jongro-gu, Seoul 03080, Republic of Korea; Department of Biomedical Sciences, Seoul National University, College of Medicine, 103 Daehakro, Jongro-gu, Seoul 03080, Republic of Korea.', 'Department of Physiology, Center for Stem Cell Research and Regenerative Medicine, Tulane University School of Medicine, 1430 Tulane Ave, New Orleans, LA 70112, USA.', 'Department of Clinical Pharmacology &amp; Therapeutics, College of Medicine, Seoul National University and Hospital, 103 Daehakro, Jongro-gu, Seoul 03080, Republic of Korea.', 'Department of Biochemistry, School of Medicine, Jeju National University, Jeju 63243, Republic of Korea.', 'Department of Pharmacology, Seoul National University, College of Medicine, 103 Daehakro, Jongro-gu, Seoul 03080, Republic of Korea.', 'Department of Foods and Nutrition, College of Natural Science, Kookmin University, Seoul 02707, Republic of Korea. Electronic address: cmoon@kookmin.ac.kr.', 'Department of Pharmacology, Seoul National University, College of Medicine, 103 Daehakro, Jongro-gu, Seoul 03080, Republic of Korea; Department of Biomedical Sciences, Seoul National University, College of Medicine, 103 Daehakro, Jongro-gu, Seoul 03080, Republic of Korea; Seoul National University Bundang Hospital, Seongnam, Sungnam, Bundang-Gu 13620, Republic of Korea; Neuroscience Research Institute, Seoul National University, College of Medicine, 103 Daehakro, Jongro-gu, Seoul 03080, Republic of Korea. Electronic address: hyisun@snu.ac.kr.']</t>
  </si>
  <si>
    <t>['Department of Nutrition and Food Hygiene, School of Public Health, Soochow University, Suzhou 215123, China. Ruiyehua2018@163.com.', 'Department of Nutrition and Food Hygiene, School of Public Health, Soochow University, Suzhou 215123, China. lvmenglian23@163.com.', "Department of Occupational and Environmental Health, School of Public Health, Soochow University, 199 Ren'ai Road, Suzhou 215123, China. jchang@suda.edu.cn.", "School of Radiation Medicine and Protection, Soochow University, 199 Ren'ai Road, Suzhou 215123, China. xujiaying@suda.edu.cn.", 'Department of Nutrition and Food Hygiene, School of Public Health, Soochow University, Suzhou 215123, China. qinliqiang@suda.edu.cn.', 'Department of Nutrition and Food Hygiene, School of Public Health, Soochow University, Suzhou 215123, China. zhxwan@suda.edu.cn.', "Jiangsu Key Laboratory of Preventive and Translational Medicine for Geriatric Disease, Soochow University, 199 Ren'ai Road, Suzhou 215123, China. zhxwan@suda.edu.cn."]</t>
  </si>
  <si>
    <t>['College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'College of Pharmacy and Medical Research Center, Chungbuk National University, 194-31 Osongsaengmyeong 1-ro, Osong-eup, Heungdeok-gu, Cheongju, Chungbuk, 28160, Republic of Korea. jinthong@chungbuk.ac.kr.']</t>
  </si>
  <si>
    <t>['Deutsches Zentrum fur Neurodegenerative Erkrankungen (DZNE), Helmholtz-Gemeinschaft Deutscher Forschungszentren (HZ)-German Center for Neurodegenerative Diseases, Munich, Germany.', 'Deutsches Zentrum fur Neurodegenerative Erkrankungen (DZNE), Helmholtz-Gemeinschaft Deutscher Forschungszentren (HZ)-German Center for Neurodegenerative Diseases, Munich, Germany.', 'Deutsches Zentrum fur Neurodegenerative Erkrankungen (DZNE), Helmholtz-Gemeinschaft Deutscher Forschungszentren (HZ)-German Center for Neurodegenerative Diseases, Munich, Germany.', 'FORUM Pharmaceuticals Inc., Waltham, MA, United States.', 'FORUM Pharmaceuticals Inc., Waltham, MA, United States.', 'Deutsches Zentrum fur Neurodegenerative Erkrankungen (DZNE), Helmholtz-Gemeinschaft Deutscher Forschungszentren (HZ)-German Center for Neurodegenerative Diseases, Munich, Germany.', 'Neuroproteomics, School of Medicine, Klinikum Rechts der Isar, Technical University of Munich, Munich, Germany.', 'Deutsches Zentrum fur Neurodegenerative Erkrankungen (DZNE), Helmholtz-Gemeinschaft Deutscher Forschungszentren (HZ)-German Center for Neurodegenerative Diseases, Munich, Germany.', 'Neuroproteomics, School of Medicine, Klinikum Rechts der Isar, Technical University of Munich, Munich, Germany.', 'Munich Cluster for Systems Neurology (SyNergy), Munich, Germany.', 'Deutsches Zentrum fur Neurodegenerative Erkrankungen (DZNE), Helmholtz-Gemeinschaft Deutscher Forschungszentren (HZ)-German Center for Neurodegenerative Diseases, Munich, Germany.', 'Munich Cluster for Systems Neurology (SyNergy), Munich, Germany.', 'Zentrum fur Neuropathologie und Prionforschung, Munich, Germany.']</t>
  </si>
  <si>
    <t>['Department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'State Key Laboratory of Natural and Biomimetic Drugs, School of Pharmaceutical Sciences, Peking University, Beijing, China.', 'Department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'Department of Pathology, First Affiliated Hospital of Chinese PLA General Hospital, Beijing, China.', 'Pharmacy Departments, Liaoning University of Traditional Chinese Medicine, Shenyang, China.', 'Department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'Key Laboratory of Medical Immunology, Ministry of Health, Peking University, Beijing, China.', 'Department of Immunology, School of Basic Medical Sciences, Peking University Health Science Center, Beijing, China.', 'Key Laboratory of Medical Immunology, Ministry of Health, Peking University, Beijing, China.', 'Pharmacy Departments, Liaoning University of Traditional Chinese Medicine, Shenyang, China.', 'Department of Immunology, School of Basic Medical Sciences, Peking University Health Science Center, Beijing, China.', 'Key Laboratory of Medical Immunology, Ministry of Health, Peking University, Beijing, China.']</t>
  </si>
  <si>
    <t>['Department of Cellular and Molecular Pharmacology, Juntendo University Graduate School of Medicine, Bunkyo-ku, Tokyo, Japan.', 'Department of Medicinal Pharmacology, Graduate School of Medicine, Dentistry, and Pharmaceutical Sciences, Okayama University, Okayama, Japan.', 'Department of Cellular and Molecular Pharmacology, Juntendo University Graduate School of Medicine, Bunkyo-ku, Tokyo, Japan.', 'Department of Cellular and Molecular Pharmacology, Juntendo University Graduate School of Medicine, Bunkyo-ku, Tokyo, Japan.', 'Department of Medicinal Pharmacology, Graduate School of Medicine, Dentistry, and Pharmaceutical Sciences, Okayama University, Okayama, Japan.', 'Department of Medicinal Pharmacology, Graduate School of Medicine, Dentistry, and Pharmaceutical Sciences, Okayama University, Okayama, Japan.', 'Department of Cellular and Molecular Pharmacology, Juntendo University Graduate School of Medicine, Bunkyo-ku, Tokyo, Japan.', 'Department of Cellular and Molecular Pharmacology, Juntendo University Graduate School of Medicine, Bunkyo-ku, Tokyo, Japan.', 'Department of Cellular and Molecular Pharmacology, Juntendo University Graduate School of Medicine, Bunkyo-ku, Tokyo, Japan.', 'Laboratory for Structural Neuropathology, RIKEN Brain Science Institute, Saitama, Japan.', 'Department of Medicinal Pharmacology, Graduate School of Medicine, Dentistry, and Pharmaceutical Sciences, Okayama University, Okayama, Japan.', 'Laboratory for Structural Neuropathology, RIKEN Brain Science Institute, Saitama, Japan.', 'Laboratory of Structural Neuropathology, Doshisha University Graduate School of Brain Science, Kyoto, Japan.', 'Department of Neuroscience for Neurodegenerative Disorders, Juntendo University Graduate School of Medicine, Bunkyo-ku, Tokyo, Japan.', 'Department of Cellular and Molecular Pharmacology, Juntendo University Graduate School of Medicine, Bunkyo-ku, Tokyo, Japan.', 'Laboratory for Structural Neuropathology, RIKEN Brain Science Institute, Saitama, Japan.']</t>
  </si>
  <si>
    <t>['National Institute of Optics, National Research Council of Italy (CNR), Florence, Italy.', 'LENS - European Laboratory for Non-linear Spectroscopy, Florence, Italy.', 'National Institute of Optics, National Research Council of Italy (CNR), Florence, Italy.', 'LENS - European Laboratory for Non-linear Spectroscopy, Florence, Italy.']</t>
  </si>
  <si>
    <t>['Genetics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'Biomedical Omics Group, Korea Basic Science Institute, Cheongju-si, Chungbuk 363-883, Republic of Korea.',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 'Genetics and Aging Research Unit, Department of Neurology, Massachusetts General Hospital, Harvard Medical School, Charlestown, Massachusetts 02129.']</t>
  </si>
  <si>
    <t>['Department of Physiology, Shanxi Medical University, Taiyuan, 030001, Shanxi, China.', 'Department of Physiology, Shanxi Medical University, Taiyuan, 030001, Shanxi, China.', 'Department of Physiology, Shanxi Medical University, Taiyuan, 030001, Shanxi, China.', 'Department of Physiology, Shanxi Medical University, Taiyuan, 030001, Shanxi, China.', 'Department of Physiology, Shanxi Medical University, Taiyuan, 030001, Shanxi, China. jinshunqi2009@163.com.']</t>
  </si>
  <si>
    <t>['School of Medicine and Surgery, University of Milano-Bicocca, Monza, Italy; NeuroMi, Milan Centre for Neuroscience, Department of Neurology and Neuroscience, University of Milano-Bicocca, San Gerardo Hospital, Monza, Italy. Electronic address: chiara.milani@unimib.it.', 'Departments of Pharmacology and Biomolecular Science, University of Milan, Milan, Italy.', 'School of Medicine and Surgery, University of Milano-Bicocca, Monza, Italy; NeuroMi, Milan Centre for Neuroscience, Department of Neurology and Neuroscience, University of Milano-Bicocca, San Gerardo Hospital, Monza, Italy; Polaris Research Centre, Department of Earth and Environmental Sciences, University of Milano-Bicocca, Milan, Italy.', 'School of Medicine and Surgery, University of Milano-Bicocca, Monza, Italy; NeuroMi, Milan Centre for Neuroscience, Department of Neurology and Neuroscience, University of Milano-Bicocca, San Gerardo Hospital, Monza, Italy; Polaris Research Centre, Department of Earth and Environmental Sciences, University of Milano-Bicocca, Milan, Italy.', 'School of Medicine and Surgery, University of Milano-Bicocca, Monza, Italy; NeuroMi, Milan Centre for Neuroscience, Department of Neurology and Neuroscience, University of Milano-Bicocca, San Gerardo Hospital, Monza, Italy.', 'Division of Neuroscience, San Raffaele scientific institute, Milan, Italy.', 'Departments of Pharmacology and Biomolecular Science, University of Milan, Milan, Italy.', 'School of Medicine and Surgery, University of Milano-Bicocca, Monza, Italy; NeuroMi, Milan Centre for Neuroscience, Department of Neurology and Neuroscience, University of Milano-Bicocca, San Gerardo Hospital, Monza, Italy; Polaris Research Centre, Department of Earth and Environmental Sciences, University of Milano-Bicocca, Milan, Italy.', 'School of Medicine and Surgery, University of Milano-Bicocca, Monza, Italy; NeuroMi, Milan Centre for Neuroscience, Department of Neurology and Neuroscience, University of Milano-Bicocca, San Gerardo Hospital, Monza, Italy; Polaris Research Centre, Department of Earth and Environmental Sciences, University of Milano-Bicocca, Milan, Italy.']</t>
  </si>
  <si>
    <t>['Grupo de Quimica Bioorganica, Facultad de Ciencias Exactas y Naturales, Universidad de Cartagena, Campus San Pablo, 130015, Colombia; Lund University, Faculty of Medicine, Department of Clinical Sciences Lund, Division of Infection Medicine, Lund, Sweden. Electronic address: carlosgueto@gmail.com.', 'Grupo de Quimica Bioorganica, Facultad de Ciencias Exactas y Naturales, Universidad de Cartagena, Campus San Pablo, 130015, Colombia.', 'Grupo de Quimica Bioorganica, Facultad de Ciencias Exactas y Naturales, Universidad de Cartagena, Campus San Pablo, 130015, Colombia.', 'Grupo de Quimica Bioorganica, Facultad de Ciencias Exactas y Naturales, Universidad de Cartagena, Campus San Pablo, 130015, Colombia. Electronic address: jdrososr@unicartagena.edu.co.']</t>
  </si>
  <si>
    <t>['Department of Food and Life Science, Pukyong National University, Busan, 608-737, Republic of Korea.', 'Department of Chemistry and Biochemistry, Concordia University, Montreal, QC, Canada, H4B 1R6.', 'Department of Food and Life Science, Pukyong National University, Busan, 608-737, Republic of Korea.', 'Department of Food Science and Human Nutrition, Chonbuk National University, Jeonju, 561-756, Republic of Korea. jungha@jbnu.ac.kr.', 'Department of Food and Life Science, Pukyong National University, Busan, 608-737, Republic of Korea.', 'Department of Food and Life Science, Pukyong National University, Busan, 608-737, Republic of Korea. choijs@pknu.ac.kr.']</t>
  </si>
  <si>
    <t>['1Department of Neurosurgery and.', '1Department of Neurosurgery and.', '1Department of Neurosurgery and.', '1Department of Neurosurgery and.', '1Department of Neurosurgery and.', '1Department of Neurosurgery and.', '1Department of Neurosurgery and.', '2National Clinical Research Center for Aging and Medicine, Huashan Hospital, Fudan University, Shanghai, China.']</t>
  </si>
  <si>
    <t>['Department of Pathogen Biology, Medical College, Henan University of Science and Technology, Luolong District, Luoyang, China wdmzgadyx@hotmail.com.', 'Department of Pathogen Biology, Medical College, Henan University of Science and Technology, Luolong District, Luoyang, China.', 'Department of Pathogen Biology, Medical College, Henan University of Science and Technology, Luolong District, Luoyang, China.']</t>
  </si>
  <si>
    <t>['Department of Biochemical Sciences "A. Rossi-Fanelli", Sapienza University of Rome, Piazzale A. Moro 5, 00185 Roma, Italy.', 'Department of Biochemical Sciences "A. Rossi-Fanelli", Sapienza University of Rome, Piazzale A. Moro 5, 00185 Roma, Italy.', 'Department of Biochemical Sciences "A. Rossi-Fanelli", Sapienza University of Rome, Piazzale A. Moro 5, 00185 Roma, Italy.', 'Department of Biochemical Sciences "A. Rossi-Fanelli", Sapienza University of Rome, Piazzale A. Moro 5, 00185 Roma, Italy.', 'Department of Chemistry, Markey Cancer Center, and Sanders-Brown Center on Aging, University of Kentucky, Lexington, KY 40506-0055, USA; University of Kentucky, Sanders-Brown Center on Aging, 800 South Limestone Street, Lexington, KY 40536, United States.', 'University of Kentucky, Sanders-Brown Center on Aging, 800 South Limestone Street, Lexington, KY 40536, United States; University of Kentucky, Department of Pharmacology &amp; Nutritional Sciences, Lexington, KY 40536, United States.', 'Department of Biochemical Sciences "A. Rossi-Fanelli", Sapienza University of Rome, Piazzale A. Moro 5, 00185 Roma, Italy.', 'Department of Biochemical Sciences "A. Rossi-Fanelli", Sapienza University of Rome, Piazzale A. Moro 5, 00185 Roma, Italy; Universidad Autonoma de Chile, Instituto de Ciencias Biomedicas, Facultad de Salud, Avenida Pedro de Valdivia 425, Providencia, Santiago, Chile. Electronic address: eugenio.barone@uniroma1.it.']</t>
  </si>
  <si>
    <t>['Laboratory for Neurodegenerative Disease Research, Division of Molecular Medicine, Ruder Boskovic Institute, Zagreb, Croatia.', 'Laboratory for Neurodegenerative Disease Research, Division of Molecular Medicine, Ruder Boskovic Institute, Zagreb, Croatia.', 'Laboratory for Neurodegenerative Disease Research, Division of Molecular Medicine, Ruder Boskovic Institute, Zagreb, Croatia.', 'Laboratory for Neurodegenerative Disease Research, Division of Molecular Medicine, Ruder Boskovic Institute, Zagreb, Croatia.', 'Laboratory for Neurodegenerative Disease Research, Division of Molecular Medicine, Ruder Boskovic Institute, Zagreb, Croatia.', 'German Center for Neurodegenerative Diseases (DZNE), Munich, Germany.', 'Institut fur Allgemeine Pathologie und pathologische Anatomie, Klinikum rechts der Isar der Technische Universitat Munchen and Institute for Advanced Study, Munich, Germany.', 'German Center for Neurodegenerative Diseases (DZNE), Munich, Germany.', 'QPS Austria GmbH, Grambach, Austria.', 'QPS Austria GmbH, Grambach, Austria.', 'The Ken and Ruth Davee Department of Neurology and Clinical Neurological Sciences, Feinberg School of Medicine, Northwestern University, Chicago, Illinois, United States of America.', 'Department of Anatomy and Neuroscience, The University of Melbourne, Parkville, Victoria, Australia.', 'The Florey Institute of Neuroscience and Mental Health, The University of Melbourne, Parkville, Victoria, Australia.', 'QPS Austria GmbH, Grambach, Austria.', 'German Center for Neurodegenerative Diseases (DZNE), Munich, Germany.', 'QPS Austria GmbH, Grambach, Austria.', 'The Ken and Ruth Davee Department of Neurology and Clinical Neurological Sciences, Feinberg School of Medicine, Northwestern University, Chicago, Illinois, United States of America.', 'German Center for Neurodegenerative Diseases (DZNE), Munich, Germany.', 'Munich Cluster for Systems Neurology (SyNergy), Munich, Germany.', 'Neuroproteomics, Klinikum rechts der Isar, and Institute for Advanced Study, Technische Universitat Munchen, Munich, Germany.', 'Laboratory for Neurodegenerative Disease Research, Division of Molecular Medicine, Ruder Boskovic Institute, Zagreb, Croatia.']</t>
  </si>
  <si>
    <t>['Department of Biochemistry, Faculty of Medical, Cellular and Molecular Research Center, Ahvaz Jundishapur University of Medical Sciences, Ahvaz, Iran.', 'Department of Biochemistry, Faculty of Medical, Cellular and Molecular Research Center, Ahvaz Jundishapur University of Medical Sciences, Ahvaz, Iran.', 'Department of Biochemistry, Faculty of Medical, Cellular and Molecular Research Center, Ahvaz Jundishapur University of Medical Sciences, Ahvaz, Iran.', 'Department of Neurology, Faculty of Medical, Ahvaz Jundishapur University of Medical Sciences, Ahvaz, Iran.', 'Department of Biochemistry, Faculty of Medical, Cellular and Molecular Research Center, Ahvaz Jundishapur University of Medical Sciences, Ahvaz, Iran.', 'Department of Biochemistry, Faculty of Medical, Cellular and Molecular Research Center, Ahvaz Jundishapur University of Medical Sciences, Ahvaz, Iran.']</t>
  </si>
  <si>
    <t>['Chemical Biology Program, Memorial Sloan Kettering Cancer Center, New York, NY 10065, USA frostg@mskcc.org.', 'Programs of Neurosciences, Weill Graduate School of Medical Sciences of Cornell University, New York, NY, USA.', 'Chemical Biology Program, Memorial Sloan Kettering Cancer Center, New York, NY 10065, USA.', 'Programs of Neurosciences, Weill Graduate School of Medical Sciences of Cornell University, New York, NY, USA.', 'Pharmacology, Weill Graduate School of Medical Sciences of Cornell University, New York, NY, USA.']</t>
  </si>
  <si>
    <t>['Jiangsu Key Laboratory of New Drug Research and Clinical Pharmacy, Pharmacy School, Xuzhou Medical University, Xuzhou, Jiangsu 221004, China.', 'Department of Pharmacology, Pharmacy School, Xuzhou Medical University, Xuzhou, Jiangsu 221004, China.', 'Department of Pharmacy, Liuzhou Traditional Chinese Medical Hospital, Liuzhou, Guangxi 545001, China.', 'Department of Pharmacology, Pharmacy School, Xuzhou Medical University, Xuzhou, Jiangsu 221004, China.', 'Scientific Research Center of Traditional Chinese Medicine, Guangxi University of Chinese Medicine, Nanning, Guangxi 530200, China.', 'Scientific Research Center of Traditional Chinese Medicine, Guangxi University of Chinese Medicine, Nanning, Guangxi 530200, China.', 'Department of Pharmacology, Pharmacy School, Xuzhou Medical University, Xuzhou, Jiangsu 221004, China.', 'Department of Pharmacology, Pharmacy School, Xuzhou Medical University, Xuzhou, Jiangsu 221004, China.', 'Jiangsu Key Laboratory of New Drug Research and Clinical Pharmacy, Pharmacy School, Xuzhou Medical University, Xuzhou, Jiangsu 221004, China.', 'Department of Pharmacology, Pharmacy School, Xuzhou Medical University, Xuzhou, Jiangsu 221004, China.', 'Scientific Research Center of Traditional Chinese Medicine, Guangxi University of Chinese Medicine, Nanning, Guangxi 530200, China.']</t>
  </si>
  <si>
    <t>['Institute of Neuroscience, Basic Medical College, Kunming Medical University, Kunming, Yunnan, PR China.', "Department of Laboratory Medicine, The Third People's Hospital of Yunnan Province, Kunming, Yunnan, PR China.", 'Laboratory of Molecular Pharmacology, Department of Pharmacology, School of Pharmacy, Southwest Medical University, Luzhou, Sichuan, PR China.', 'Key Laboratory of Medical Electrophysiology, Ministry of Education, School of Pharmacy, Southwest Medical University, Luzhou, Sichuan, PR China.', 'School of Stomatology, Kunming Medical University, Kunming, Yunnan, PR China.', 'Experiment Center for Medical Science Research, Kunming Medical University, Kunming, Yunnan, PR China.', 'Experiment Center for Medical Science Research, Kunming Medical University, Kunming, Yunnan, PR China.', 'Physical Education Department, Kunming Medical University, Kunming, Yunnan, PR China.', "Department of Neurology, The First People's Hospital of Yunnan Province, Kunming, Yunnan, PR China.", 'Basic Medical College, Kunming Medical University, Kunming, Yunnan, PR China.', 'Institute of Molecular and Clinical Medicine, Kunming Medical University, Kunming, Yunnan, PR China.', 'Monash Immunology and Stem Cell Laboratories (MISCL), Monash University, Clayton, VIC, Australia.', 'Key Laboratory of Human Diseases Comparative Medicine, Ministry of Health, Institute of Laboratory Animal Science, Chinese Academy of Medical Sciences(CAMS) &amp; Comparative Medicine Centre, Peking Union Medical College (PUMC), Beijing, China.', 'Institute of Neuroscience, Basic Medical College, Kunming Medical University, Kunming, Yunnan, PR China.']</t>
  </si>
  <si>
    <t>['Experimental Neurology, Saarland University, Kirrberger Str. 1, 66421 Homburg/Saar, Germany. marcus.grimm@uks.eu.', 'Neurodegeneration and Neurobiology, Saarland University, Kirrberger Str. 1, 66421 Homburg/Saar, Germany. marcus.grimm@uks.eu.', 'Deutsches Institut fur DemenzPravention (DIDP), Saarland University, Kirrberger Str. 1, 66421 Homburg/Saar, Germany. marcus.grimm@uks.eu.', 'Experimental Neurology, Saarland University, Kirrberger Str. 1, 66421 Homburg/Saar, Germany. andrea.thiel@uks.eu.', 'Experimental Neurology, Saarland University, Kirrberger Str. 1, 66421 Homburg/Saar, Germany. Anna.Lauer@uks.eu.', 'Experimental Neurology, Saarland University, Kirrberger Str. 1, 66421 Homburg/Saar, Germany. jakob.winkler@uks.eu.', 'Experimental Neurology, Saarland University, Kirrberger Str. 1, 66421 Homburg/Saar, Germany. Johannes.Lehmann@uks.eu.', 'Department of Internal Medicine II-Gastroenterology, Saarland University Hospital, Saarland University, Kirrberger Str. 100, 66421 Homburg/Saar, Germany. Johannes.Lehmann@uks.eu.', 'Experimental Neurology, Saarland University, Kirrberger Str. 1, 66421 Homburg/Saar, Germany. liesa.regner@uks.eu.', 'Experimental Neurology, Saarland University, Kirrberger Str. 1, 66421 Homburg/Saar, Germany. s8chnelk@stud.uni-saarland.de.', 'Experimental Neurology, Saarland University, Kirrberger Str. 1, 66421 Homburg/Saar, Germany. Daniel.janitschke@uks.eu.', 'Experimental Neurology, Saarland University, Kirrberger Str. 1, 66421 Homburg/Saar, Germany. s8cebeno@stud.uni-saarland.de.', 'Experimental Neurology, Saarland University, Kirrberger Str. 1, 66421 Homburg/Saar, Germany. olga.streidenberger@uks.eu.', 'Experimental Neurology, Saarland University, Kirrberger Str. 1, 66421 Homburg/Saar, Germany. hannah.stoetzel@uks.eu.', 'Department of Psychiatry and Psychotherapy, Clinical Research Group, University Medical Centre Johannes Gutenberg, University of Mainz, Untere Zahlbacher Str. 8, 55131 Mainz, Germany. kristina.endres@unimedizin-mainz.de.', 'Department of Internal Medicine V-Pulmonology, Allergology, Respiratory Intensive Care Medicine, Saarland University Hospital, Kirrberger Str. 1, 66421 Homburg/Saar, Germany. christian.herr@uks.eu.', 'Department of Internal Medicine V-Pulmonology, Allergology, Respiratory Intensive Care Medicine, Saarland University Hospital, Kirrberger Str. 1, 66421 Homburg/Saar, Germany. christoph.beisswenger@uks.eu.', 'Experimental Neurology, Saarland University, Kirrberger Str. 1, 66421 Homburg/Saar, Germany. heike.grimm@uks.eu.', 'Department of Internal Medicine V-Pulmonology, Allergology, Respiratory Intensive Care Medicine, Saarland University Hospital, Kirrberger Str. 1, 66421 Homburg/Saar, Germany. robert.bals@uks.eu.', 'Department of Internal Medicine II-Gastroenterology, Saarland University Hospital, Saarland University, Kirrberger Str. 100, 66421 Homburg/Saar, Germany. frank.lammert@uks.eu.', 'Experimental Neurology, Saarland University, Kirrberger Str. 1, 66421 Homburg/Saar, Germany. tobias.hartmann@uniklinikum-saarland.de.', 'Neurodegeneration and Neurobiology, Saarland University, Kirrberger Str. 1, 66421 Homburg/Saar, Germany. tobias.hartmann@uniklinikum-saarland.de.', 'Deutsches Institut fur DemenzPravention (DIDP), Saarland University, Kirrberger Str. 1, 66421 Homburg/Saar, Germany. tobias.hartmann@uniklinikum-saarland.de.']</t>
  </si>
  <si>
    <t>['Department of Food and Life Science, Pukyong National University, Busan 48513, Republic of Korea.', 'Department of Food and Life Science, Pukyong National University, Busan 48513, Republic of Korea.', 'Department of Food Science and Human Nutrition, Chonbuk National University, Jeonju 54896, Republic of Korea. Electronic address: jungha@jbnu.ac.kr.', 'Department of Food and Life Science, Pukyong National University, Busan 48513, Republic of Korea. Electronic address: choijs@pknu.ac.kr.']</t>
  </si>
  <si>
    <t>['Department of Food and Life Science, Pukyong National University, Busan 48513, Korea. srijanstha003@gmail.com.', 'Department of Food and Life Science, Pukyong National University, Busan 48513, Korea. seongsuhui@naver.com.', 'Department of Food and Life Science, Pukyong National University, Busan 48513, Korea. phr.paudel@gmail.com.', 'Department of Food Science and Human Nutrition, Chonbuk National University, Jeonju 54896, Korea. jungha@jbnu.ac.kr.', 'Department of Food and Life Science, Pukyong National University, Busan 48513, Korea. choijs@pknu.ac.kr.']</t>
  </si>
  <si>
    <t>['Department of Pharmacy and Biotechnology, Alma Mater Studiorum-University of Bologna, Via Belmeloro 6, I-40126 Bologna, Italy.', 'Department of Pharmacy and Biotechnology, Alma Mater Studiorum-University of Bologna, Via Belmeloro 6, I-40126 Bologna, Italy.', 'Istituto Italiano di Tecnologia, CompuNet, via Morego 30, 16163 Genova, Italy.', 'Department of Pharmacy and Biotechnology, Alma Mater Studiorum-University of Bologna, Via Belmeloro 6, I-40126 Bologna, Italy.', 'Department of Pharmacy and Biotechnology, Alma Mater Studiorum-University of Bologna, Via Belmeloro 6, I-40126 Bologna, Italy.']</t>
  </si>
  <si>
    <t>['Neurosciences Integratives et Cliniques EA 481, Laboratoire de Chimie Organique et Therapeutique, UFR SMP, 19 rue Ambroise Pare, Universite Bourgogne Franche-Comte, F25000 Besancon, France.', 'Research Institute for Medicines (iMed.ULisboa), Faculty of Pharmacy, Universidade de Lisboa, Av. Professor Gama Pinto, 1649-003 Lisboa, Portugal.']</t>
  </si>
  <si>
    <t>['Department of Physical Chemistry, Indian Association for the Cultivation of Science, Kolkata 700032, India.']</t>
  </si>
  <si>
    <t>['Medicinal Chemistry and Pharmacology Institute, Inner Mongolia University for The Nationalities, Tongliao, Inner Mongolia, P.R. China.', 'Inner Mongolia Key Laboratory of Mongolian Medicine Pharmacology for Cardio-Cerebral Vascular System, Tongliao, Inner Mongolia, P.R. China.', 'First Clinical Medical of Inner Mongolia University for Nationalities,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 'Medicinal Chemistry and Pharmacology Institute, Inner Mongolia University for The Nationalities, Tongliao, Inner Mongolia, P.R. China.', 'Inner Mongolia Key Laboratory of Mongolian Medicine Pharmacology for Cardio-Cerebral Vascular System, Tongliao, Inner Mongolia, P.R. China.']</t>
  </si>
  <si>
    <t>https://www.ncbi.nlm.nih.gov/pubmed/31957613/</t>
  </si>
  <si>
    <t>https://www.ncbi.nlm.nih.gov/pubmed/31865778/</t>
  </si>
  <si>
    <t>https://www.ncbi.nlm.nih.gov/pubmed/31595422/</t>
  </si>
  <si>
    <t>https://www.ncbi.nlm.nih.gov/pubmed/31606562/</t>
  </si>
  <si>
    <t>https://www.ncbi.nlm.nih.gov/pubmed/31399953/</t>
  </si>
  <si>
    <t>https://www.ncbi.nlm.nih.gov/pubmed/31942037/</t>
  </si>
  <si>
    <t>https://www.ncbi.nlm.nih.gov/pubmed/31663252/</t>
  </si>
  <si>
    <t>https://www.ncbi.nlm.nih.gov/pubmed/31672628/</t>
  </si>
  <si>
    <t>https://www.ncbi.nlm.nih.gov/pubmed/31347728/</t>
  </si>
  <si>
    <t>https://www.ncbi.nlm.nih.gov/pubmed/31726088/</t>
  </si>
  <si>
    <t>https://www.ncbi.nlm.nih.gov/pubmed/31743728/</t>
  </si>
  <si>
    <t>https://www.ncbi.nlm.nih.gov/pubmed/31746668/</t>
  </si>
  <si>
    <t>https://www.ncbi.nlm.nih.gov/pubmed/31786008/</t>
  </si>
  <si>
    <t>https://www.ncbi.nlm.nih.gov/pubmed/31815371/</t>
  </si>
  <si>
    <t>https://www.ncbi.nlm.nih.gov/pubmed/31743528/</t>
  </si>
  <si>
    <t>https://www.ncbi.nlm.nih.gov/pubmed/31898085/</t>
  </si>
  <si>
    <t>https://www.ncbi.nlm.nih.gov/pubmed/31904547/</t>
  </si>
  <si>
    <t>https://www.ncbi.nlm.nih.gov/pubmed/31936569/</t>
  </si>
  <si>
    <t>https://www.ncbi.nlm.nih.gov/pubmed/31933104/</t>
  </si>
  <si>
    <t>https://www.ncbi.nlm.nih.gov/pubmed/31939705/</t>
  </si>
  <si>
    <t>https://www.ncbi.nlm.nih.gov/pubmed/31928492/</t>
  </si>
  <si>
    <t>https://www.ncbi.nlm.nih.gov/pubmed/31895471/</t>
  </si>
  <si>
    <t>https://www.ncbi.nlm.nih.gov/pubmed/31915042/</t>
  </si>
  <si>
    <t>https://www.ncbi.nlm.nih.gov/pubmed/31914599/</t>
  </si>
  <si>
    <t>https://www.ncbi.nlm.nih.gov/pubmed/30821469/</t>
  </si>
  <si>
    <t>https://www.ncbi.nlm.nih.gov/pubmed/30821420/</t>
  </si>
  <si>
    <t>https://www.ncbi.nlm.nih.gov/pubmed/30807472/</t>
  </si>
  <si>
    <t>https://www.ncbi.nlm.nih.gov/pubmed/30786875/</t>
  </si>
  <si>
    <t>https://www.ncbi.nlm.nih.gov/pubmed/30805871/</t>
  </si>
  <si>
    <t>https://www.ncbi.nlm.nih.gov/pubmed/30803762/</t>
  </si>
  <si>
    <t>https://www.ncbi.nlm.nih.gov/pubmed/30830576/</t>
  </si>
  <si>
    <t>https://www.ncbi.nlm.nih.gov/pubmed/30802027/</t>
  </si>
  <si>
    <t>https://www.ncbi.nlm.nih.gov/pubmed/30793584/</t>
  </si>
  <si>
    <t>https://www.ncbi.nlm.nih.gov/pubmed/30831140/</t>
  </si>
  <si>
    <t>https://www.ncbi.nlm.nih.gov/pubmed/31055081/</t>
  </si>
  <si>
    <t>https://www.ncbi.nlm.nih.gov/pubmed/30784883/</t>
  </si>
  <si>
    <t>https://www.ncbi.nlm.nih.gov/pubmed/30836921/</t>
  </si>
  <si>
    <t>https://www.ncbi.nlm.nih.gov/pubmed/30784815/</t>
  </si>
  <si>
    <t>https://www.ncbi.nlm.nih.gov/pubmed/30717208/</t>
  </si>
  <si>
    <t>https://www.ncbi.nlm.nih.gov/pubmed/30720268/</t>
  </si>
  <si>
    <t>https://www.ncbi.nlm.nih.gov/pubmed/30720873/</t>
  </si>
  <si>
    <t>https://www.ncbi.nlm.nih.gov/pubmed/30720917/</t>
  </si>
  <si>
    <t>https://www.ncbi.nlm.nih.gov/pubmed/30727887/</t>
  </si>
  <si>
    <t>https://www.ncbi.nlm.nih.gov/pubmed/30729296/</t>
  </si>
  <si>
    <t>https://www.ncbi.nlm.nih.gov/pubmed/30734395/</t>
  </si>
  <si>
    <t>https://www.ncbi.nlm.nih.gov/pubmed/30755593/</t>
  </si>
  <si>
    <t>https://www.ncbi.nlm.nih.gov/pubmed/30756113/</t>
  </si>
  <si>
    <t>https://www.ncbi.nlm.nih.gov/pubmed/30759846/</t>
  </si>
  <si>
    <t>https://www.ncbi.nlm.nih.gov/pubmed/30768902/</t>
  </si>
  <si>
    <t>https://www.ncbi.nlm.nih.gov/pubmed/30771376/</t>
  </si>
  <si>
    <t>https://www.ncbi.nlm.nih.gov/pubmed/30771601/</t>
  </si>
  <si>
    <t>https://www.ncbi.nlm.nih.gov/pubmed/30776900/</t>
  </si>
  <si>
    <t>https://www.ncbi.nlm.nih.gov/pubmed/30780168/</t>
  </si>
  <si>
    <t>https://www.ncbi.nlm.nih.gov/pubmed/31068645/</t>
  </si>
  <si>
    <t>https://www.ncbi.nlm.nih.gov/pubmed/30842511/</t>
  </si>
  <si>
    <t>https://www.ncbi.nlm.nih.gov/pubmed/30837353/</t>
  </si>
  <si>
    <t>https://www.ncbi.nlm.nih.gov/pubmed/31016510/</t>
  </si>
  <si>
    <t>https://www.ncbi.nlm.nih.gov/pubmed/30968343/</t>
  </si>
  <si>
    <t>https://www.ncbi.nlm.nih.gov/pubmed/30979423/</t>
  </si>
  <si>
    <t>https://www.ncbi.nlm.nih.gov/pubmed/31005247/</t>
  </si>
  <si>
    <t>https://www.ncbi.nlm.nih.gov/pubmed/31010414/</t>
  </si>
  <si>
    <t>https://www.ncbi.nlm.nih.gov/pubmed/31059742/</t>
  </si>
  <si>
    <t>https://www.ncbi.nlm.nih.gov/pubmed/31014193/</t>
  </si>
  <si>
    <t>https://www.ncbi.nlm.nih.gov/pubmed/31021626/</t>
  </si>
  <si>
    <t>https://www.ncbi.nlm.nih.gov/pubmed/30959172/</t>
  </si>
  <si>
    <t>https://www.ncbi.nlm.nih.gov/pubmed/31024234/</t>
  </si>
  <si>
    <t>https://www.ncbi.nlm.nih.gov/pubmed/31033251/</t>
  </si>
  <si>
    <t>https://www.ncbi.nlm.nih.gov/pubmed/31039426/</t>
  </si>
  <si>
    <t>https://www.ncbi.nlm.nih.gov/pubmed/31041421/</t>
  </si>
  <si>
    <t>https://www.ncbi.nlm.nih.gov/pubmed/31043483/</t>
  </si>
  <si>
    <t>https://www.ncbi.nlm.nih.gov/pubmed/31057741/</t>
  </si>
  <si>
    <t>https://www.ncbi.nlm.nih.gov/pubmed/30959405/</t>
  </si>
  <si>
    <t>https://www.ncbi.nlm.nih.gov/pubmed/30950339/</t>
  </si>
  <si>
    <t>https://www.ncbi.nlm.nih.gov/pubmed/31046642/</t>
  </si>
  <si>
    <t>https://www.ncbi.nlm.nih.gov/pubmed/30893825/</t>
  </si>
  <si>
    <t>https://www.ncbi.nlm.nih.gov/pubmed/30842555/</t>
  </si>
  <si>
    <t>https://www.ncbi.nlm.nih.gov/pubmed/30858603/</t>
  </si>
  <si>
    <t>https://www.ncbi.nlm.nih.gov/pubmed/30871577/</t>
  </si>
  <si>
    <t>https://www.ncbi.nlm.nih.gov/pubmed/30882716/</t>
  </si>
  <si>
    <t>https://www.ncbi.nlm.nih.gov/pubmed/30886583/</t>
  </si>
  <si>
    <t>https://www.ncbi.nlm.nih.gov/pubmed/30710129/</t>
  </si>
  <si>
    <t>https://www.ncbi.nlm.nih.gov/pubmed/31063584/</t>
  </si>
  <si>
    <t>https://www.ncbi.nlm.nih.gov/pubmed/30930125/</t>
  </si>
  <si>
    <t>https://www.ncbi.nlm.nih.gov/pubmed/30905823/</t>
  </si>
  <si>
    <t>https://www.ncbi.nlm.nih.gov/pubmed/30906825/</t>
  </si>
  <si>
    <t>https://www.ncbi.nlm.nih.gov/pubmed/30909216/</t>
  </si>
  <si>
    <t>https://www.ncbi.nlm.nih.gov/pubmed/30909491/</t>
  </si>
  <si>
    <t>https://www.ncbi.nlm.nih.gov/pubmed/30926423/</t>
  </si>
  <si>
    <t>https://www.ncbi.nlm.nih.gov/pubmed/30927138/</t>
  </si>
  <si>
    <t>https://www.ncbi.nlm.nih.gov/pubmed/30714957/</t>
  </si>
  <si>
    <t>https://www.ncbi.nlm.nih.gov/pubmed/30667164/</t>
  </si>
  <si>
    <t>https://www.ncbi.nlm.nih.gov/pubmed/30709653/</t>
  </si>
  <si>
    <t>https://www.ncbi.nlm.nih.gov/pubmed/30412794/</t>
  </si>
  <si>
    <t>https://www.ncbi.nlm.nih.gov/pubmed/30374941/</t>
  </si>
  <si>
    <t>https://www.ncbi.nlm.nih.gov/pubmed/30394318/</t>
  </si>
  <si>
    <t>https://www.ncbi.nlm.nih.gov/pubmed/30396115/</t>
  </si>
  <si>
    <t>https://www.ncbi.nlm.nih.gov/pubmed/30411686/</t>
  </si>
  <si>
    <t>https://www.ncbi.nlm.nih.gov/pubmed/30411846/</t>
  </si>
  <si>
    <t>https://www.ncbi.nlm.nih.gov/pubmed/30412727/</t>
  </si>
  <si>
    <t>https://www.ncbi.nlm.nih.gov/pubmed/30460743/</t>
  </si>
  <si>
    <t>https://www.ncbi.nlm.nih.gov/pubmed/30702009/</t>
  </si>
  <si>
    <t>https://www.ncbi.nlm.nih.gov/pubmed/30481507/</t>
  </si>
  <si>
    <t>https://www.ncbi.nlm.nih.gov/pubmed/30496823/</t>
  </si>
  <si>
    <t>https://www.ncbi.nlm.nih.gov/pubmed/30500345/</t>
  </si>
  <si>
    <t>https://www.ncbi.nlm.nih.gov/pubmed/30500411/</t>
  </si>
  <si>
    <t>https://www.ncbi.nlm.nih.gov/pubmed/30502632/</t>
  </si>
  <si>
    <t>https://www.ncbi.nlm.nih.gov/pubmed/30506549/</t>
  </si>
  <si>
    <t>https://www.ncbi.nlm.nih.gov/pubmed/30367931/</t>
  </si>
  <si>
    <t>https://www.ncbi.nlm.nih.gov/pubmed/30365228/</t>
  </si>
  <si>
    <t>https://www.ncbi.nlm.nih.gov/pubmed/30347431/</t>
  </si>
  <si>
    <t>https://www.ncbi.nlm.nih.gov/pubmed/30332299/</t>
  </si>
  <si>
    <t>https://www.ncbi.nlm.nih.gov/pubmed/30243987/</t>
  </si>
  <si>
    <t>https://www.ncbi.nlm.nih.gov/pubmed/30194628/</t>
  </si>
  <si>
    <t>https://www.ncbi.nlm.nih.gov/pubmed/30118774/</t>
  </si>
  <si>
    <t>https://www.ncbi.nlm.nih.gov/pubmed/30044206/</t>
  </si>
  <si>
    <t>https://www.ncbi.nlm.nih.gov/pubmed/29948950/</t>
  </si>
  <si>
    <t>https://www.ncbi.nlm.nih.gov/pubmed/29845446/</t>
  </si>
  <si>
    <t>https://www.ncbi.nlm.nih.gov/pubmed/29797184/</t>
  </si>
  <si>
    <t>https://www.ncbi.nlm.nih.gov/pubmed/29702127/</t>
  </si>
  <si>
    <t>https://www.ncbi.nlm.nih.gov/pubmed/29624120/</t>
  </si>
  <si>
    <t>https://www.ncbi.nlm.nih.gov/pubmed/29578387/</t>
  </si>
  <si>
    <t>https://www.ncbi.nlm.nih.gov/pubmed/29388503/</t>
  </si>
  <si>
    <t>https://www.ncbi.nlm.nih.gov/pubmed/29310523/</t>
  </si>
  <si>
    <t>https://www.ncbi.nlm.nih.gov/pubmed/29301478/</t>
  </si>
  <si>
    <t>https://www.ncbi.nlm.nih.gov/pubmed/30506868/</t>
  </si>
  <si>
    <t>https://www.ncbi.nlm.nih.gov/pubmed/30530107/</t>
  </si>
  <si>
    <t>https://www.ncbi.nlm.nih.gov/pubmed/30530832/</t>
  </si>
  <si>
    <t>https://www.ncbi.nlm.nih.gov/pubmed/30628099/</t>
  </si>
  <si>
    <t>https://www.ncbi.nlm.nih.gov/pubmed/30701309/</t>
  </si>
  <si>
    <t>https://www.ncbi.nlm.nih.gov/pubmed/30700647/</t>
  </si>
  <si>
    <t>https://www.ncbi.nlm.nih.gov/pubmed/30693676/</t>
  </si>
  <si>
    <t>https://www.ncbi.nlm.nih.gov/pubmed/30692199/</t>
  </si>
  <si>
    <t>https://www.ncbi.nlm.nih.gov/pubmed/30686901/</t>
  </si>
  <si>
    <t>https://www.ncbi.nlm.nih.gov/pubmed/30677568/</t>
  </si>
  <si>
    <t>https://www.ncbi.nlm.nih.gov/pubmed/30677488/</t>
  </si>
  <si>
    <t>https://www.ncbi.nlm.nih.gov/pubmed/30668321/</t>
  </si>
  <si>
    <t>https://www.ncbi.nlm.nih.gov/pubmed/31076196/</t>
  </si>
  <si>
    <t>https://www.ncbi.nlm.nih.gov/pubmed/30655564/</t>
  </si>
  <si>
    <t>https://www.ncbi.nlm.nih.gov/pubmed/30647119/</t>
  </si>
  <si>
    <t>https://www.ncbi.nlm.nih.gov/pubmed/30639513/</t>
  </si>
  <si>
    <t>https://www.ncbi.nlm.nih.gov/pubmed/30637955/</t>
  </si>
  <si>
    <t>https://www.ncbi.nlm.nih.gov/pubmed/30632087/</t>
  </si>
  <si>
    <t>https://www.ncbi.nlm.nih.gov/pubmed/30626751/</t>
  </si>
  <si>
    <t>https://www.ncbi.nlm.nih.gov/pubmed/30540177/</t>
  </si>
  <si>
    <t>https://www.ncbi.nlm.nih.gov/pubmed/30626721/</t>
  </si>
  <si>
    <t>https://www.ncbi.nlm.nih.gov/pubmed/30605059/</t>
  </si>
  <si>
    <t>https://www.ncbi.nlm.nih.gov/pubmed/30599067/</t>
  </si>
  <si>
    <t>https://www.ncbi.nlm.nih.gov/pubmed/30596903/</t>
  </si>
  <si>
    <t>https://www.ncbi.nlm.nih.gov/pubmed/30594929/</t>
  </si>
  <si>
    <t>https://www.ncbi.nlm.nih.gov/pubmed/30586546/</t>
  </si>
  <si>
    <t>https://www.ncbi.nlm.nih.gov/pubmed/30582229/</t>
  </si>
  <si>
    <t>https://www.ncbi.nlm.nih.gov/pubmed/30576233/</t>
  </si>
  <si>
    <t>https://www.ncbi.nlm.nih.gov/pubmed/30572184/</t>
  </si>
  <si>
    <t>https://www.ncbi.nlm.nih.gov/pubmed/30571961/</t>
  </si>
  <si>
    <t>https://www.ncbi.nlm.nih.gov/pubmed/30569418/</t>
  </si>
  <si>
    <t>https://www.ncbi.nlm.nih.gov/pubmed/30548663/</t>
  </si>
  <si>
    <t>https://www.ncbi.nlm.nih.gov/pubmed/30545942/</t>
  </si>
  <si>
    <t>https://www.ncbi.nlm.nih.gov/pubmed/30543168/</t>
  </si>
  <si>
    <t>https://www.ncbi.nlm.nih.gov/pubmed/31073968/</t>
  </si>
  <si>
    <t>https://www.ncbi.nlm.nih.gov/pubmed/30596517/</t>
  </si>
  <si>
    <t>https://www.ncbi.nlm.nih.gov/pubmed/31077996/</t>
  </si>
  <si>
    <t>https://www.ncbi.nlm.nih.gov/pubmed/31654211/</t>
  </si>
  <si>
    <t>https://www.ncbi.nlm.nih.gov/pubmed/31608840/</t>
  </si>
  <si>
    <t>https://www.ncbi.nlm.nih.gov/pubmed/31618777/</t>
  </si>
  <si>
    <t>https://www.ncbi.nlm.nih.gov/pubmed/31620229/</t>
  </si>
  <si>
    <t>https://www.ncbi.nlm.nih.gov/pubmed/31627825/</t>
  </si>
  <si>
    <t>https://www.ncbi.nlm.nih.gov/pubmed/31633829/</t>
  </si>
  <si>
    <t>https://www.ncbi.nlm.nih.gov/pubmed/31640096/</t>
  </si>
  <si>
    <t>https://www.ncbi.nlm.nih.gov/pubmed/31657130/</t>
  </si>
  <si>
    <t>https://www.ncbi.nlm.nih.gov/pubmed/31534855/</t>
  </si>
  <si>
    <t>https://www.ncbi.nlm.nih.gov/pubmed/31661331/</t>
  </si>
  <si>
    <t>https://www.ncbi.nlm.nih.gov/pubmed/31670493/</t>
  </si>
  <si>
    <t>https://www.ncbi.nlm.nih.gov/pubmed/31684105/</t>
  </si>
  <si>
    <t>https://www.ncbi.nlm.nih.gov/pubmed/31685236/</t>
  </si>
  <si>
    <t>https://www.ncbi.nlm.nih.gov/pubmed/31686372/</t>
  </si>
  <si>
    <t>https://www.ncbi.nlm.nih.gov/pubmed/31691920/</t>
  </si>
  <si>
    <t>https://www.ncbi.nlm.nih.gov/pubmed/31608259/</t>
  </si>
  <si>
    <t>https://www.ncbi.nlm.nih.gov/pubmed/31606373/</t>
  </si>
  <si>
    <t>https://www.ncbi.nlm.nih.gov/pubmed/31604928/</t>
  </si>
  <si>
    <t>https://www.ncbi.nlm.nih.gov/pubmed/31604820/</t>
  </si>
  <si>
    <t>https://www.ncbi.nlm.nih.gov/pubmed/31601077/</t>
  </si>
  <si>
    <t>https://www.ncbi.nlm.nih.gov/pubmed/31595293/</t>
  </si>
  <si>
    <t>https://www.ncbi.nlm.nih.gov/pubmed/31592103/</t>
  </si>
  <si>
    <t>https://www.ncbi.nlm.nih.gov/pubmed/31589796/</t>
  </si>
  <si>
    <t>https://www.ncbi.nlm.nih.gov/pubmed/31589043/</t>
  </si>
  <si>
    <t>https://www.ncbi.nlm.nih.gov/pubmed/31586701/</t>
  </si>
  <si>
    <t>https://www.ncbi.nlm.nih.gov/pubmed/31570097/</t>
  </si>
  <si>
    <t>https://www.ncbi.nlm.nih.gov/pubmed/31558988/</t>
  </si>
  <si>
    <t>https://www.ncbi.nlm.nih.gov/pubmed/31557620/</t>
  </si>
  <si>
    <t>https://www.ncbi.nlm.nih.gov/pubmed/31554962/</t>
  </si>
  <si>
    <t>https://www.ncbi.nlm.nih.gov/pubmed/31549838/</t>
  </si>
  <si>
    <t>https://www.ncbi.nlm.nih.gov/pubmed/31549827/</t>
  </si>
  <si>
    <t>https://www.ncbi.nlm.nih.gov/pubmed/31547430/</t>
  </si>
  <si>
    <t>https://www.ncbi.nlm.nih.gov/pubmed/31701556/</t>
  </si>
  <si>
    <t>https://www.ncbi.nlm.nih.gov/pubmed/31703329/</t>
  </si>
  <si>
    <t>https://www.ncbi.nlm.nih.gov/pubmed/31711785/</t>
  </si>
  <si>
    <t>https://www.ncbi.nlm.nih.gov/pubmed/31796679/</t>
  </si>
  <si>
    <t>https://www.ncbi.nlm.nih.gov/pubmed/31852270/</t>
  </si>
  <si>
    <t>https://www.ncbi.nlm.nih.gov/pubmed/31838721/</t>
  </si>
  <si>
    <t>https://www.ncbi.nlm.nih.gov/pubmed/31866509/</t>
  </si>
  <si>
    <t>https://www.ncbi.nlm.nih.gov/pubmed/31876684/</t>
  </si>
  <si>
    <t>https://www.ncbi.nlm.nih.gov/pubmed/31832446/</t>
  </si>
  <si>
    <t>https://www.ncbi.nlm.nih.gov/pubmed/31882662/</t>
  </si>
  <si>
    <t>https://www.ncbi.nlm.nih.gov/pubmed/31831959/</t>
  </si>
  <si>
    <t>https://www.ncbi.nlm.nih.gov/pubmed/31078523/</t>
  </si>
  <si>
    <t>https://www.ncbi.nlm.nih.gov/pubmed/31830091/</t>
  </si>
  <si>
    <t>https://www.ncbi.nlm.nih.gov/pubmed/31827437/</t>
  </si>
  <si>
    <t>https://www.ncbi.nlm.nih.gov/pubmed/31888099/</t>
  </si>
  <si>
    <t>https://www.ncbi.nlm.nih.gov/pubmed/31823504/</t>
  </si>
  <si>
    <t>https://www.ncbi.nlm.nih.gov/pubmed/31814871/</t>
  </si>
  <si>
    <t>https://www.ncbi.nlm.nih.gov/pubmed/31797761/</t>
  </si>
  <si>
    <t>https://www.ncbi.nlm.nih.gov/pubmed/31796114/</t>
  </si>
  <si>
    <t>https://www.ncbi.nlm.nih.gov/pubmed/31713484/</t>
  </si>
  <si>
    <t>https://www.ncbi.nlm.nih.gov/pubmed/31795302/</t>
  </si>
  <si>
    <t>https://www.ncbi.nlm.nih.gov/pubmed/31792364/</t>
  </si>
  <si>
    <t>https://www.ncbi.nlm.nih.gov/pubmed/31791116/</t>
  </si>
  <si>
    <t>https://www.ncbi.nlm.nih.gov/pubmed/31788340/</t>
  </si>
  <si>
    <t>https://www.ncbi.nlm.nih.gov/pubmed/31787113/</t>
  </si>
  <si>
    <t>https://www.ncbi.nlm.nih.gov/pubmed/31768942/</t>
  </si>
  <si>
    <t>https://www.ncbi.nlm.nih.gov/pubmed/31766220/</t>
  </si>
  <si>
    <t>https://www.ncbi.nlm.nih.gov/pubmed/31764959/</t>
  </si>
  <si>
    <t>https://www.ncbi.nlm.nih.gov/pubmed/31895512/</t>
  </si>
  <si>
    <t>https://www.ncbi.nlm.nih.gov/pubmed/31908000/</t>
  </si>
  <si>
    <t>https://www.ncbi.nlm.nih.gov/pubmed/31760580/</t>
  </si>
  <si>
    <t>https://www.ncbi.nlm.nih.gov/pubmed/31748413/</t>
  </si>
  <si>
    <t>https://www.ncbi.nlm.nih.gov/pubmed/31745860/</t>
  </si>
  <si>
    <t>https://www.ncbi.nlm.nih.gov/pubmed/31741224/</t>
  </si>
  <si>
    <t>https://www.ncbi.nlm.nih.gov/pubmed/31545898/</t>
  </si>
  <si>
    <t>https://www.ncbi.nlm.nih.gov/pubmed/31844591/</t>
  </si>
  <si>
    <t>https://www.ncbi.nlm.nih.gov/pubmed/31527119/</t>
  </si>
  <si>
    <t>https://www.ncbi.nlm.nih.gov/pubmed/31209103/</t>
  </si>
  <si>
    <t>https://www.ncbi.nlm.nih.gov/pubmed/31215755/</t>
  </si>
  <si>
    <t>https://www.ncbi.nlm.nih.gov/pubmed/31223308/</t>
  </si>
  <si>
    <t>https://www.ncbi.nlm.nih.gov/pubmed/31235739/</t>
  </si>
  <si>
    <t>https://www.ncbi.nlm.nih.gov/pubmed/31244141/</t>
  </si>
  <si>
    <t>https://www.ncbi.nlm.nih.gov/pubmed/31249438/</t>
  </si>
  <si>
    <t>https://www.ncbi.nlm.nih.gov/pubmed/31259308/</t>
  </si>
  <si>
    <t>https://www.ncbi.nlm.nih.gov/pubmed/31260730/</t>
  </si>
  <si>
    <t>https://www.ncbi.nlm.nih.gov/pubmed/31264051/</t>
  </si>
  <si>
    <t>https://www.ncbi.nlm.nih.gov/pubmed/31265282/</t>
  </si>
  <si>
    <t>https://www.ncbi.nlm.nih.gov/pubmed/31276550/</t>
  </si>
  <si>
    <t>https://www.ncbi.nlm.nih.gov/pubmed/31290061/</t>
  </si>
  <si>
    <t>https://www.ncbi.nlm.nih.gov/pubmed/31293414/</t>
  </si>
  <si>
    <t>https://www.ncbi.nlm.nih.gov/pubmed/31296588/</t>
  </si>
  <si>
    <t>https://www.ncbi.nlm.nih.gov/pubmed/31303501/</t>
  </si>
  <si>
    <t>https://www.ncbi.nlm.nih.gov/pubmed/31319549/</t>
  </si>
  <si>
    <t>https://www.ncbi.nlm.nih.gov/pubmed/31213670/</t>
  </si>
  <si>
    <t>https://www.ncbi.nlm.nih.gov/pubmed/31203103/</t>
  </si>
  <si>
    <t>https://www.ncbi.nlm.nih.gov/pubmed/31331110/</t>
  </si>
  <si>
    <t>https://www.ncbi.nlm.nih.gov/pubmed/31194956/</t>
  </si>
  <si>
    <t>https://www.ncbi.nlm.nih.gov/pubmed/31079681/</t>
  </si>
  <si>
    <t>https://www.ncbi.nlm.nih.gov/pubmed/31085101/</t>
  </si>
  <si>
    <t>https://www.ncbi.nlm.nih.gov/pubmed/31087219/</t>
  </si>
  <si>
    <t>https://www.ncbi.nlm.nih.gov/pubmed/31100859/</t>
  </si>
  <si>
    <t>https://www.ncbi.nlm.nih.gov/pubmed/31103416/</t>
  </si>
  <si>
    <t>https://www.ncbi.nlm.nih.gov/pubmed/31108937/</t>
  </si>
  <si>
    <t>https://www.ncbi.nlm.nih.gov/pubmed/31110178/</t>
  </si>
  <si>
    <t>https://www.ncbi.nlm.nih.gov/pubmed/31113950/</t>
  </si>
  <si>
    <t>https://www.ncbi.nlm.nih.gov/pubmed/31114953/</t>
  </si>
  <si>
    <t>https://www.ncbi.nlm.nih.gov/pubmed/31117242/</t>
  </si>
  <si>
    <t>https://www.ncbi.nlm.nih.gov/pubmed/31137621/</t>
  </si>
  <si>
    <t>https://www.ncbi.nlm.nih.gov/pubmed/31164420/</t>
  </si>
  <si>
    <t>https://www.ncbi.nlm.nih.gov/pubmed/31523926/</t>
  </si>
  <si>
    <t>https://www.ncbi.nlm.nih.gov/pubmed/31182681/</t>
  </si>
  <si>
    <t>https://www.ncbi.nlm.nih.gov/pubmed/31193846/</t>
  </si>
  <si>
    <t>https://www.ncbi.nlm.nih.gov/pubmed/31327094/</t>
  </si>
  <si>
    <t>https://www.ncbi.nlm.nih.gov/pubmed/31175888/</t>
  </si>
  <si>
    <t>https://www.ncbi.nlm.nih.gov/pubmed/31450501/</t>
  </si>
  <si>
    <t>https://www.ncbi.nlm.nih.gov/pubmed/31424395/</t>
  </si>
  <si>
    <t>https://www.ncbi.nlm.nih.gov/pubmed/31397505/</t>
  </si>
  <si>
    <t>https://www.ncbi.nlm.nih.gov/pubmed/31403945/</t>
  </si>
  <si>
    <t>https://www.ncbi.nlm.nih.gov/pubmed/31404401/</t>
  </si>
  <si>
    <t>https://www.ncbi.nlm.nih.gov/pubmed/31496118/</t>
  </si>
  <si>
    <t>https://www.ncbi.nlm.nih.gov/pubmed/31416794/</t>
  </si>
  <si>
    <t>https://www.ncbi.nlm.nih.gov/pubmed/31422108/</t>
  </si>
  <si>
    <t>https://www.ncbi.nlm.nih.gov/pubmed/31423903/</t>
  </si>
  <si>
    <t>https://www.ncbi.nlm.nih.gov/pubmed/31442405/</t>
  </si>
  <si>
    <t>https://www.ncbi.nlm.nih.gov/pubmed/31513457/</t>
  </si>
  <si>
    <t>https://www.ncbi.nlm.nih.gov/pubmed/31442708/</t>
  </si>
  <si>
    <t>https://www.ncbi.nlm.nih.gov/pubmed/31472195/</t>
  </si>
  <si>
    <t>https://www.ncbi.nlm.nih.gov/pubmed/31446239/</t>
  </si>
  <si>
    <t>https://www.ncbi.nlm.nih.gov/pubmed/31470788/</t>
  </si>
  <si>
    <t>https://www.ncbi.nlm.nih.gov/pubmed/31461286/</t>
  </si>
  <si>
    <t>https://www.ncbi.nlm.nih.gov/pubmed/31459768/</t>
  </si>
  <si>
    <t>https://www.ncbi.nlm.nih.gov/pubmed/31460342/</t>
  </si>
  <si>
    <t>https://www.ncbi.nlm.nih.gov/pubmed/31389227/</t>
  </si>
  <si>
    <t>https://www.ncbi.nlm.nih.gov/pubmed/31415717/</t>
  </si>
  <si>
    <t>https://www.ncbi.nlm.nih.gov/pubmed/31386370/</t>
  </si>
  <si>
    <t>https://www.ncbi.nlm.nih.gov/pubmed/31379578/</t>
  </si>
  <si>
    <t>https://www.ncbi.nlm.nih.gov/pubmed/31337272/</t>
  </si>
  <si>
    <t>https://www.ncbi.nlm.nih.gov/pubmed/31359452/</t>
  </si>
  <si>
    <t>https://www.ncbi.nlm.nih.gov/pubmed/31387606/</t>
  </si>
  <si>
    <t>https://www.ncbi.nlm.nih.gov/pubmed/31363054/</t>
  </si>
  <si>
    <t>https://www.ncbi.nlm.nih.gov/pubmed/31348908/</t>
  </si>
  <si>
    <t>https://www.ncbi.nlm.nih.gov/pubmed/31379559/</t>
  </si>
  <si>
    <t>https://www.ncbi.nlm.nih.gov/pubmed/31521693/</t>
  </si>
  <si>
    <t>https://www.ncbi.nlm.nih.gov/pubmed/29617136/</t>
  </si>
  <si>
    <t>https://www.ncbi.nlm.nih.gov/pubmed/29804308/</t>
  </si>
  <si>
    <t>https://www.ncbi.nlm.nih.gov/pubmed/29613789/</t>
  </si>
  <si>
    <t>https://www.ncbi.nlm.nih.gov/pubmed/29611103/</t>
  </si>
  <si>
    <t>https://www.ncbi.nlm.nih.gov/pubmed/29809004/</t>
  </si>
  <si>
    <t>https://www.ncbi.nlm.nih.gov/pubmed/29610518/</t>
  </si>
  <si>
    <t>https://www.ncbi.nlm.nih.gov/pubmed/29597336/</t>
  </si>
  <si>
    <t>https://www.ncbi.nlm.nih.gov/pubmed/29764741/</t>
  </si>
  <si>
    <t>https://www.ncbi.nlm.nih.gov/pubmed/29595667/</t>
  </si>
  <si>
    <t>https://www.ncbi.nlm.nih.gov/pubmed/29581300/</t>
  </si>
  <si>
    <t>https://www.ncbi.nlm.nih.gov/pubmed/29568075/</t>
  </si>
  <si>
    <t>https://www.ncbi.nlm.nih.gov/pubmed/29563326/</t>
  </si>
  <si>
    <t>https://www.ncbi.nlm.nih.gov/pubmed/29843245/</t>
  </si>
  <si>
    <t>https://www.ncbi.nlm.nih.gov/pubmed/29561798/</t>
  </si>
  <si>
    <t>https://www.ncbi.nlm.nih.gov/pubmed/29560732/</t>
  </si>
  <si>
    <t>https://www.ncbi.nlm.nih.gov/pubmed/29556189/</t>
  </si>
  <si>
    <t>https://www.ncbi.nlm.nih.gov/pubmed/29542413/</t>
  </si>
  <si>
    <t>https://www.ncbi.nlm.nih.gov/pubmed/29538306/</t>
  </si>
  <si>
    <t>https://www.ncbi.nlm.nih.gov/pubmed/29617572/</t>
  </si>
  <si>
    <t>https://www.ncbi.nlm.nih.gov/pubmed/29679864/</t>
  </si>
  <si>
    <t>https://www.ncbi.nlm.nih.gov/pubmed/29632166/</t>
  </si>
  <si>
    <t>https://www.ncbi.nlm.nih.gov/pubmed/29649434/</t>
  </si>
  <si>
    <t>https://www.ncbi.nlm.nih.gov/pubmed/29751835/</t>
  </si>
  <si>
    <t>https://www.ncbi.nlm.nih.gov/pubmed/29745864/</t>
  </si>
  <si>
    <t>https://www.ncbi.nlm.nih.gov/pubmed/29743204/</t>
  </si>
  <si>
    <t>https://www.ncbi.nlm.nih.gov/pubmed/29739836/</t>
  </si>
  <si>
    <t>https://www.ncbi.nlm.nih.gov/pubmed/29733614/</t>
  </si>
  <si>
    <t>https://www.ncbi.nlm.nih.gov/pubmed/29771527/</t>
  </si>
  <si>
    <t>https://www.ncbi.nlm.nih.gov/pubmed/29775538/</t>
  </si>
  <si>
    <t>https://www.ncbi.nlm.nih.gov/pubmed/29775888/</t>
  </si>
  <si>
    <t>https://www.ncbi.nlm.nih.gov/pubmed/29719179/</t>
  </si>
  <si>
    <t>https://www.ncbi.nlm.nih.gov/pubmed/29716987/</t>
  </si>
  <si>
    <t>https://www.ncbi.nlm.nih.gov/pubmed/29710724/</t>
  </si>
  <si>
    <t>https://www.ncbi.nlm.nih.gov/pubmed/29526536/</t>
  </si>
  <si>
    <t>https://www.ncbi.nlm.nih.gov/pubmed/29690919/</t>
  </si>
  <si>
    <t>https://www.ncbi.nlm.nih.gov/pubmed/29777699/</t>
  </si>
  <si>
    <t>https://www.ncbi.nlm.nih.gov/pubmed/29688618/</t>
  </si>
  <si>
    <t>https://www.ncbi.nlm.nih.gov/pubmed/29782313/</t>
  </si>
  <si>
    <t>https://www.ncbi.nlm.nih.gov/pubmed/29788013/</t>
  </si>
  <si>
    <t>https://www.ncbi.nlm.nih.gov/pubmed/29763806/</t>
  </si>
  <si>
    <t>https://www.ncbi.nlm.nih.gov/pubmed/29679667/</t>
  </si>
  <si>
    <t>https://www.ncbi.nlm.nih.gov/pubmed/29532412/</t>
  </si>
  <si>
    <t>https://www.ncbi.nlm.nih.gov/pubmed/29266373/</t>
  </si>
  <si>
    <t>https://www.ncbi.nlm.nih.gov/pubmed/29508255/</t>
  </si>
  <si>
    <t>https://www.ncbi.nlm.nih.gov/pubmed/29367079/</t>
  </si>
  <si>
    <t>https://www.ncbi.nlm.nih.gov/pubmed/29356535/</t>
  </si>
  <si>
    <t>https://www.ncbi.nlm.nih.gov/pubmed/29352484/</t>
  </si>
  <si>
    <t>https://www.ncbi.nlm.nih.gov/pubmed/29348391/</t>
  </si>
  <si>
    <t>https://www.ncbi.nlm.nih.gov/pubmed/29229355/</t>
  </si>
  <si>
    <t>https://www.ncbi.nlm.nih.gov/pubmed/29343592/</t>
  </si>
  <si>
    <t>https://www.ncbi.nlm.nih.gov/pubmed/29331531/</t>
  </si>
  <si>
    <t>https://www.ncbi.nlm.nih.gov/pubmed/29327496/</t>
  </si>
  <si>
    <t>https://www.ncbi.nlm.nih.gov/pubmed/29327084/</t>
  </si>
  <si>
    <t>https://www.ncbi.nlm.nih.gov/pubmed/29325091/</t>
  </si>
  <si>
    <t>https://www.ncbi.nlm.nih.gov/pubmed/29319935/</t>
  </si>
  <si>
    <t>https://www.ncbi.nlm.nih.gov/pubmed/29316899/</t>
  </si>
  <si>
    <t>https://www.ncbi.nlm.nih.gov/pubmed/29315574/</t>
  </si>
  <si>
    <t>https://www.ncbi.nlm.nih.gov/pubmed/29311632/</t>
  </si>
  <si>
    <t>https://www.ncbi.nlm.nih.gov/pubmed/29231738/</t>
  </si>
  <si>
    <t>https://www.ncbi.nlm.nih.gov/pubmed/29246793/</t>
  </si>
  <si>
    <t>https://www.ncbi.nlm.nih.gov/pubmed/29248542/</t>
  </si>
  <si>
    <t>https://www.ncbi.nlm.nih.gov/pubmed/29253574/</t>
  </si>
  <si>
    <t>https://www.ncbi.nlm.nih.gov/pubmed/29853653/</t>
  </si>
  <si>
    <t>https://www.ncbi.nlm.nih.gov/pubmed/29300757/</t>
  </si>
  <si>
    <t>https://www.ncbi.nlm.nih.gov/pubmed/29254083/</t>
  </si>
  <si>
    <t>https://www.ncbi.nlm.nih.gov/pubmed/29292421/</t>
  </si>
  <si>
    <t>https://www.ncbi.nlm.nih.gov/pubmed/29356939/</t>
  </si>
  <si>
    <t>https://www.ncbi.nlm.nih.gov/pubmed/29374229/</t>
  </si>
  <si>
    <t>https://www.ncbi.nlm.nih.gov/pubmed/29507146/</t>
  </si>
  <si>
    <t>https://www.ncbi.nlm.nih.gov/pubmed/29391027/</t>
  </si>
  <si>
    <t>https://www.ncbi.nlm.nih.gov/pubmed/29505101/</t>
  </si>
  <si>
    <t>https://www.ncbi.nlm.nih.gov/pubmed/29500546/</t>
  </si>
  <si>
    <t>https://www.ncbi.nlm.nih.gov/pubmed/29499310/</t>
  </si>
  <si>
    <t>https://www.ncbi.nlm.nih.gov/pubmed/29491368/</t>
  </si>
  <si>
    <t>https://www.ncbi.nlm.nih.gov/pubmed/29487944/</t>
  </si>
  <si>
    <t>https://www.ncbi.nlm.nih.gov/pubmed/29487280/</t>
  </si>
  <si>
    <t>https://www.ncbi.nlm.nih.gov/pubmed/29481097/</t>
  </si>
  <si>
    <t>https://www.ncbi.nlm.nih.gov/pubmed/29275517/</t>
  </si>
  <si>
    <t>https://www.ncbi.nlm.nih.gov/pubmed/29467644/</t>
  </si>
  <si>
    <t>https://www.ncbi.nlm.nih.gov/pubmed/29466703/</t>
  </si>
  <si>
    <t>https://www.ncbi.nlm.nih.gov/pubmed/29454265/</t>
  </si>
  <si>
    <t>https://www.ncbi.nlm.nih.gov/pubmed/29444819/</t>
  </si>
  <si>
    <t>https://www.ncbi.nlm.nih.gov/pubmed/29444415/</t>
  </si>
  <si>
    <t>https://www.ncbi.nlm.nih.gov/pubmed/29426770/</t>
  </si>
  <si>
    <t>https://www.ncbi.nlm.nih.gov/pubmed/29421707/</t>
  </si>
  <si>
    <t>https://www.ncbi.nlm.nih.gov/pubmed/29420953/</t>
  </si>
  <si>
    <t>https://www.ncbi.nlm.nih.gov/pubmed/29414832/</t>
  </si>
  <si>
    <t>https://www.ncbi.nlm.nih.gov/pubmed/29404214/</t>
  </si>
  <si>
    <t>https://www.ncbi.nlm.nih.gov/pubmed/29397980/</t>
  </si>
  <si>
    <t>https://www.ncbi.nlm.nih.gov/pubmed/29391586/</t>
  </si>
  <si>
    <t>https://www.ncbi.nlm.nih.gov/pubmed/29391167/</t>
  </si>
  <si>
    <t>https://www.ncbi.nlm.nih.gov/pubmed/29301410/</t>
  </si>
  <si>
    <t>https://www.ncbi.nlm.nih.gov/pubmed/30186306/</t>
  </si>
  <si>
    <t>https://www.ncbi.nlm.nih.gov/pubmed/29857276/</t>
  </si>
  <si>
    <t>https://www.ncbi.nlm.nih.gov/pubmed/30382187/</t>
  </si>
  <si>
    <t>https://www.ncbi.nlm.nih.gov/pubmed/30334059/</t>
  </si>
  <si>
    <t>https://www.ncbi.nlm.nih.gov/pubmed/30322841/</t>
  </si>
  <si>
    <t>https://www.ncbi.nlm.nih.gov/pubmed/30322407/</t>
  </si>
  <si>
    <t>https://www.ncbi.nlm.nih.gov/pubmed/30315100/</t>
  </si>
  <si>
    <t>https://www.ncbi.nlm.nih.gov/pubmed/30281647/</t>
  </si>
  <si>
    <t>https://www.ncbi.nlm.nih.gov/pubmed/30273642/</t>
  </si>
  <si>
    <t>https://www.ncbi.nlm.nih.gov/pubmed/30251689/</t>
  </si>
  <si>
    <t>https://www.ncbi.nlm.nih.gov/pubmed/30250861/</t>
  </si>
  <si>
    <t>https://www.ncbi.nlm.nih.gov/pubmed/30249297/</t>
  </si>
  <si>
    <t>https://www.ncbi.nlm.nih.gov/pubmed/30241864/</t>
  </si>
  <si>
    <t>https://www.ncbi.nlm.nih.gov/pubmed/30232227/</t>
  </si>
  <si>
    <t>https://www.ncbi.nlm.nih.gov/pubmed/30224383/</t>
  </si>
  <si>
    <t>https://www.ncbi.nlm.nih.gov/pubmed/30221701/</t>
  </si>
  <si>
    <t>https://www.ncbi.nlm.nih.gov/pubmed/30218128/</t>
  </si>
  <si>
    <t>https://www.ncbi.nlm.nih.gov/pubmed/30217742/</t>
  </si>
  <si>
    <t>https://www.ncbi.nlm.nih.gov/pubmed/30207465/</t>
  </si>
  <si>
    <t>https://www.ncbi.nlm.nih.gov/pubmed/30188715/</t>
  </si>
  <si>
    <t>https://www.ncbi.nlm.nih.gov/pubmed/29859129/</t>
  </si>
  <si>
    <t>https://www.ncbi.nlm.nih.gov/pubmed/30186443/</t>
  </si>
  <si>
    <t>https://www.ncbi.nlm.nih.gov/pubmed/30181028/</t>
  </si>
  <si>
    <t>https://www.ncbi.nlm.nih.gov/pubmed/30170070/</t>
  </si>
  <si>
    <t>https://www.ncbi.nlm.nih.gov/pubmed/30591936/</t>
  </si>
  <si>
    <t>https://www.ncbi.nlm.nih.gov/pubmed/30386171/</t>
  </si>
  <si>
    <t>https://www.ncbi.nlm.nih.gov/pubmed/30153862/</t>
  </si>
  <si>
    <t>https://www.ncbi.nlm.nih.gov/pubmed/30398111/</t>
  </si>
  <si>
    <t>https://www.ncbi.nlm.nih.gov/pubmed/30567381/</t>
  </si>
  <si>
    <t>https://www.ncbi.nlm.nih.gov/pubmed/30544832/</t>
  </si>
  <si>
    <t>https://www.ncbi.nlm.nih.gov/pubmed/30568682/</t>
  </si>
  <si>
    <t>https://www.ncbi.nlm.nih.gov/pubmed/30542456/</t>
  </si>
  <si>
    <t>https://www.ncbi.nlm.nih.gov/pubmed/30538620/</t>
  </si>
  <si>
    <t>https://www.ncbi.nlm.nih.gov/pubmed/30525600/</t>
  </si>
  <si>
    <t>https://www.ncbi.nlm.nih.gov/pubmed/30519627/</t>
  </si>
  <si>
    <t>https://www.ncbi.nlm.nih.gov/pubmed/30488277/</t>
  </si>
  <si>
    <t>https://www.ncbi.nlm.nih.gov/pubmed/30482928/</t>
  </si>
  <si>
    <t>https://www.ncbi.nlm.nih.gov/pubmed/30457858/</t>
  </si>
  <si>
    <t>https://www.ncbi.nlm.nih.gov/pubmed/30456346/</t>
  </si>
  <si>
    <t>https://www.ncbi.nlm.nih.gov/pubmed/30445338/</t>
  </si>
  <si>
    <t>https://www.ncbi.nlm.nih.gov/pubmed/30430177/</t>
  </si>
  <si>
    <t>https://www.ncbi.nlm.nih.gov/pubmed/30429879/</t>
  </si>
  <si>
    <t>https://www.ncbi.nlm.nih.gov/pubmed/30425189/</t>
  </si>
  <si>
    <t>https://www.ncbi.nlm.nih.gov/pubmed/30424732/</t>
  </si>
  <si>
    <t>https://www.ncbi.nlm.nih.gov/pubmed/30423169/</t>
  </si>
  <si>
    <t>https://www.ncbi.nlm.nih.gov/pubmed/30414017/</t>
  </si>
  <si>
    <t>https://www.ncbi.nlm.nih.gov/pubmed/30590039/</t>
  </si>
  <si>
    <t>https://www.ncbi.nlm.nih.gov/pubmed/30406184/</t>
  </si>
  <si>
    <t>https://www.ncbi.nlm.nih.gov/pubmed/30405422/</t>
  </si>
  <si>
    <t>https://www.ncbi.nlm.nih.gov/pubmed/30559668/</t>
  </si>
  <si>
    <t>https://www.ncbi.nlm.nih.gov/pubmed/30156585/</t>
  </si>
  <si>
    <t>https://www.ncbi.nlm.nih.gov/pubmed/30150324/</t>
  </si>
  <si>
    <t>https://www.ncbi.nlm.nih.gov/pubmed/29970308/</t>
  </si>
  <si>
    <t>https://www.ncbi.nlm.nih.gov/pubmed/29962345/</t>
  </si>
  <si>
    <t>https://www.ncbi.nlm.nih.gov/pubmed/29961672/</t>
  </si>
  <si>
    <t>https://www.ncbi.nlm.nih.gov/pubmed/29957471/</t>
  </si>
  <si>
    <t>https://www.ncbi.nlm.nih.gov/pubmed/29956105/</t>
  </si>
  <si>
    <t>https://www.ncbi.nlm.nih.gov/pubmed/29953929/</t>
  </si>
  <si>
    <t>https://www.ncbi.nlm.nih.gov/pubmed/29948923/</t>
  </si>
  <si>
    <t>https://www.ncbi.nlm.nih.gov/pubmed/29945719/</t>
  </si>
  <si>
    <t>https://www.ncbi.nlm.nih.gov/pubmed/29939737/</t>
  </si>
  <si>
    <t>https://www.ncbi.nlm.nih.gov/pubmed/29937276/</t>
  </si>
  <si>
    <t>https://www.ncbi.nlm.nih.gov/pubmed/29932100/</t>
  </si>
  <si>
    <t>https://www.ncbi.nlm.nih.gov/pubmed/29930740/</t>
  </si>
  <si>
    <t>https://www.ncbi.nlm.nih.gov/pubmed/29910719/</t>
  </si>
  <si>
    <t>https://www.ncbi.nlm.nih.gov/pubmed/29909448/</t>
  </si>
  <si>
    <t>https://www.ncbi.nlm.nih.gov/pubmed/29908845/</t>
  </si>
  <si>
    <t>https://www.ncbi.nlm.nih.gov/pubmed/29899186/</t>
  </si>
  <si>
    <t>https://www.ncbi.nlm.nih.gov/pubmed/29896095/</t>
  </si>
  <si>
    <t>https://www.ncbi.nlm.nih.gov/pubmed/29881722/</t>
  </si>
  <si>
    <t>https://www.ncbi.nlm.nih.gov/pubmed/29873327/</t>
  </si>
  <si>
    <t>https://www.ncbi.nlm.nih.gov/pubmed/29872052/</t>
  </si>
  <si>
    <t>https://www.ncbi.nlm.nih.gov/pubmed/29869390/</t>
  </si>
  <si>
    <t>https://www.ncbi.nlm.nih.gov/pubmed/29860633/</t>
  </si>
  <si>
    <t>https://www.ncbi.nlm.nih.gov/pubmed/30144352/</t>
  </si>
  <si>
    <t>https://www.ncbi.nlm.nih.gov/pubmed/29966870/</t>
  </si>
  <si>
    <t>https://www.ncbi.nlm.nih.gov/pubmed/29976459/</t>
  </si>
  <si>
    <t>https://www.ncbi.nlm.nih.gov/pubmed/29976761/</t>
  </si>
  <si>
    <t>https://www.ncbi.nlm.nih.gov/pubmed/30142113/</t>
  </si>
  <si>
    <t>https://www.ncbi.nlm.nih.gov/pubmed/30134967/</t>
  </si>
  <si>
    <t>https://www.ncbi.nlm.nih.gov/pubmed/30120949/</t>
  </si>
  <si>
    <t>https://www.ncbi.nlm.nih.gov/pubmed/30118828/</t>
  </si>
  <si>
    <t>https://www.ncbi.nlm.nih.gov/pubmed/30110883/</t>
  </si>
  <si>
    <t>https://www.ncbi.nlm.nih.gov/pubmed/30098604/</t>
  </si>
  <si>
    <t>https://www.ncbi.nlm.nih.gov/pubmed/30093858/</t>
  </si>
  <si>
    <t>https://www.ncbi.nlm.nih.gov/pubmed/30087614/</t>
  </si>
  <si>
    <t>https://www.ncbi.nlm.nih.gov/pubmed/30086173/</t>
  </si>
  <si>
    <t>https://www.ncbi.nlm.nih.gov/pubmed/30085418/</t>
  </si>
  <si>
    <t>https://www.ncbi.nlm.nih.gov/pubmed/30079376/</t>
  </si>
  <si>
    <t>https://www.ncbi.nlm.nih.gov/pubmed/30062438/</t>
  </si>
  <si>
    <t>https://www.ncbi.nlm.nih.gov/pubmed/30055298/</t>
  </si>
  <si>
    <t>https://www.ncbi.nlm.nih.gov/pubmed/30053756/</t>
  </si>
  <si>
    <t>https://www.ncbi.nlm.nih.gov/pubmed/30047040/</t>
  </si>
  <si>
    <t>https://www.ncbi.nlm.nih.gov/pubmed/30028260/</t>
  </si>
  <si>
    <t>https://www.ncbi.nlm.nih.gov/pubmed/30017317/</t>
  </si>
  <si>
    <t>https://www.ncbi.nlm.nih.gov/pubmed/29991481/</t>
  </si>
  <si>
    <t>https://www.ncbi.nlm.nih.gov/pubmed/29981845/</t>
  </si>
  <si>
    <t>https://www.ncbi.nlm.nih.gov/pubmed/29979789/</t>
  </si>
  <si>
    <t>https://www.ncbi.nlm.nih.gov/pubmed/29979260/</t>
  </si>
  <si>
    <t>https://www.ncbi.nlm.nih.gov/pubmed/30555657/</t>
  </si>
  <si>
    <t>https://www.ncbi.nlm.nih.gov/pubmed/29237809/</t>
  </si>
  <si>
    <t>https://www.ncbi.nlm.nih.gov/pubmed/29234436/</t>
  </si>
  <si>
    <t>https://www.ncbi.nlm.nih.gov/pubmed/29245901/</t>
  </si>
  <si>
    <t>https://www.ncbi.nlm.nih.gov/pubmed/29484985/</t>
  </si>
  <si>
    <t>https://www.ncbi.nlm.nih.gov/pubmed/29257109/</t>
  </si>
  <si>
    <t>https://www.ncbi.nlm.nih.gov/pubmed/29268966/</t>
  </si>
  <si>
    <t>https://www.ncbi.nlm.nih.gov/pubmed/29283428/</t>
  </si>
  <si>
    <t>https://www.ncbi.nlm.nih.gov/pubmed/29332582/</t>
  </si>
  <si>
    <t>https://www.ncbi.nlm.nih.gov/pubmed/29332584/</t>
  </si>
  <si>
    <t>https://www.ncbi.nlm.nih.gov/pubmed/29345580/</t>
  </si>
  <si>
    <t>https://www.ncbi.nlm.nih.gov/pubmed/29371969/</t>
  </si>
  <si>
    <t>https://www.ncbi.nlm.nih.gov/pubmed/29207665/</t>
  </si>
  <si>
    <t>['Amyloid Precursor Protein Secretases/metabolism', 'Antibodies', 'Aspartic Acid Endopeptidases/metabolism', 'Cell Line, Tumor', 'Cellular Senescence/*drug effects/radiation effects', 'Cytokines', 'Gene Expression/*drug effects', 'Granulocyte-Macrophage Colony-Stimulating Factor/metabolism/*pharmacology', 'Humans', 'Interleukin-1beta/genetics', 'Matrix Metalloproteinase 9/genetics', 'NF-kappa B p50 Subunit/genetics', 'Neurons/*drug effects', 'Nitric Oxide Synthase Type II/genetics', 'Skin/innervation/*radiation effects', 'Skin Aging/drug effects', 'Ultraviolet Rays']</t>
  </si>
  <si>
    <t>['ADAM10 Protein/metabolism', 'Alzheimer Disease/*enzymology/immunology', 'Amyloid Precursor Protein Secretases/metabolism', 'Amyloid beta-Peptides/*metabolism', 'Aspartic Acid Endopeptidases/metabolism', 'Astrocytes/*enzymology/immunology/pathology', 'Cell Line, Tumor', 'Chlamydophila Infections/*enzymology/immunology/pathology', '*Chlamydophila pneumoniae', 'Gene Expression', 'Humans', 'Inflammation/enzymology/pathology', 'Membrane Proteins/metabolism', 'Presenilin-1/metabolism']</t>
  </si>
  <si>
    <t>['Aging', 'Alzheimer Disease/complications/*pathology', 'Amyloid beta-Peptides/*analysis', 'Animals', 'Brain/pathology', 'Cognitive Dysfunction/complications/*pathology', 'Depression/complications/*pathology', 'Disease Models, Animal', 'Female', 'Humans', 'Male', 'Mice', 'Mice, Transgenic', 'Peptide Fragments/*analysis']</t>
  </si>
  <si>
    <t>['Alzheimer Disease/*drug therapy/enzymology/psychology', 'Amyloid Precursor Protein Secretases/*antagonists &amp; inhibitors', 'Animals', 'Aspartic Acid Endopeptidases/*antagonists &amp; inhibitors', 'Blood-Brain Barrier/metabolism', 'Cell Line, Tumor', 'Cholinesterase Inhibitors/*chemical synthesis/pharmacology', 'Cognitive Dysfunction', '*Drug Design', 'Humans', 'Mice', 'Piperidines/chemical synthesis/*pharmacology', 'Protein Aggregation, Pathological/drug therapy', 'Structure-Activity Relationship']</t>
  </si>
  <si>
    <t>['Alzheimer Disease/*drug therapy/metabolism/*physiopathology', 'Amyloid Precursor Protein Secretases/metabolism', 'Amyloid beta-Peptides/metabolism', 'Amyloid beta-Protein Precursor/metabolism', 'Drug Development', 'Humans', 'Molecular Targeted Therapy', 'Protein Binding/drug effects', 'Protein Interaction Domains and Motifs/*drug effects']</t>
  </si>
  <si>
    <t>['Amyloid Precursor Protein Secretases/*metabolism', 'Amyloid beta-Peptides/metabolism', 'Amyloid beta-Protein Precursor/*metabolism', 'Aspartic Acid Endopeptidases/*metabolism', 'Axons/metabolism', 'Cell Adhesion Molecules/chemistry/metabolism/*physiology', 'Hippocampus/*cytology/*metabolism', 'Neurons/*metabolism', 'Protein Binding', 'Protein Domains', 'Protein Transport/genetics']</t>
  </si>
  <si>
    <t>['ADAM17 Protein/antagonists &amp; inhibitors', 'Alzheimer Disease/*drug therapy/enzymology', 'Amyloid Precursor Protein Secretases/*antagonists &amp; inhibitors', 'Aspartic Acid Endopeptidases/*antagonists &amp; inhibitors', 'Benzofurans/chemistry/pharmacology', 'Cholinesterase Inhibitors/*pharmacology', 'Cholinesterases/chemistry/metabolism', 'Dioxins/chemistry/pharmacology', 'Molecular Docking Simulation', 'Seaweed/*chemistry', 'Tannins/chemistry/*pharmacology']</t>
  </si>
  <si>
    <t>['Acetylcholinesterase/metabolism', 'Alzheimer Disease/*drug therapy/metabolism', 'Amyloid beta-Peptides/antagonists &amp; inhibitors/metabolism', 'Animals', 'Antioxidants/chemical synthesis/chemistry/*pharmacology', 'Biphenyl Compounds/antagonists &amp; inhibitors', 'Butyrylcholinesterase/metabolism', 'Cholinesterase Inhibitors/chemical synthesis/chemistry/*pharmacology', 'Dose-Response Relationship, Drug', 'Electrophorus', 'Horses', 'Kinetics', 'Molecular Docking Simulation', 'Molecular Structure', 'Neurons/drug effects/metabolism', 'Neuroprotective Agents/chemical synthesis/chemistry/*pharmacology', 'PC12 Cells', 'Peptide Fragments/antagonists &amp; inhibitors/metabolism', 'Picrates/antagonists &amp; inhibitors', 'Quinolones/chemical synthesis/chemistry/*pharmacology', 'Rats', 'Structure-Activity Relationship']</t>
  </si>
  <si>
    <t>['Alzheimer Disease/*drug therapy/genetics/metabolism', 'Animals', 'Blood-Brain Barrier/drug effects/metabolism', 'Brain/drug effects/metabolism', 'Drug Delivery Systems/*methods', 'Drug Evaluation, Preclinical/methods', 'Maze Learning/*drug effects/physiology', 'Memory/drug effects/physiology', 'Mice', 'Mice, Nude', 'Mice, Transgenic', 'Nanoparticles/*administration &amp; dosage', 'Neuroprotective Agents/administration &amp; dosage', 'PC12 Cells', 'RNA, Small Interfering/*administration &amp; dosage/genetics', 'Rats', 'Treatment Outcome']</t>
  </si>
  <si>
    <t>['Cathepsin D/*antagonists &amp; inhibitors/metabolism', 'Dose-Response Relationship, Drug', '*Drug Design', 'Molecular Structure', 'Oligopeptides/chemical synthesis/chemistry/*pharmacology', 'Protease Inhibitors/chemical synthesis/chemistry/*pharmacology', 'Structure-Activity Relationship']</t>
  </si>
  <si>
    <t>['Acetylcholinesterase/*chemistry/*metabolism', 'Amyloid Precursor Protein Secretases/antagonists &amp; inhibitors/*chemistry/*metabolism', 'Animals', 'Aspartic Acid Endopeptidases/antagonists &amp; inhibitors/*chemistry/*metabolism', 'Blood-Brain Barrier/*metabolism', 'Butyrylcholinesterase/*chemistry/*metabolism', 'Cholinesterase Inhibitors/chemistry/pharmacology', 'Dose-Response Relationship, Drug', 'Enzyme Activation', 'Humans', 'Ligands', 'Mice', 'Molecular Conformation', 'Molecular Docking Simulation', 'Molecular Dynamics Simulation', 'Permeability', 'Recombinant Proteins', 'Structure-Activity Relationship']</t>
  </si>
  <si>
    <t>['Alzheimer Disease/*drug therapy', 'Animals', 'Biological Products/pharmacology', 'Caco-2 Cells', 'Cell Line', 'Cell Line, Tumor', 'Cirsium/*chemistry', 'Diabetes Mellitus/*drug therapy', 'Dietary Supplements', 'Dogs', 'Flavones/pharmacology', 'Humans', 'Hydrophobic and Hydrophilic Interactions', 'Luteolin/pharmacology', 'Madin Darby Canine Kidney Cells', 'Molecular Docking Simulation/methods', 'Plant Extracts/*pharmacology', 'Republic of Korea']</t>
  </si>
  <si>
    <t>['Amyloid Precursor Protein Secretases/chemistry/metabolism', 'Aspartic Acid Endopeptidases/chemistry/metabolism', 'Humans', 'Ligands', 'Molecular Conformation', '*Molecular Docking Simulation', 'Molecular Dynamics Simulation', 'Protein Binding', 'Proteins/chemistry/*metabolism', 'Quantum Theory', 'Small Molecule Libraries/*chemistry/*pharmacology', '*Thermodynamics']</t>
  </si>
  <si>
    <t>['Alzheimer Disease/*drug therapy', 'Amyloid Precursor Protein Secretases/antagonists &amp; inhibitors', 'Animals', 'Aspartic Acid Endopeptidases/antagonists &amp; inhibitors', 'Benzimidazoles/chemistry/pharmacology/*therapeutic use', 'Cell Line', 'Cell Membrane Permeability', '*Drug Design', 'Glutathione/drug effects/metabolism', 'Humans', 'Inflammation/drug therapy', 'Mice', 'Neuroprotective Agents/pharmacology', 'Reactive Oxygen Species/metabolism', 'Tetrahydroisoquinolines/chemistry/pharmacology/*therapeutic use']</t>
  </si>
  <si>
    <t>['Amyloid Precursor Protein Secretases/*antagonists &amp; inhibitors/chemistry', 'Aspartic Acid Endopeptidases/*antagonists &amp; inhibitors/chemistry', 'Humans', 'Ligands', 'Molecular Docking Simulation', 'Protease Inhibitors/*analysis/chemistry/pharmacology', 'Quantitative Structure-Activity Relationship', 'Structure-Activity Relationship']</t>
  </si>
  <si>
    <t>['Alzheimer Disease/genetics/pathology/*therapy', 'Amyloid Precursor Protein Secretases/administration &amp; dosage/*genetics', 'Amyloid beta-Peptides/genetics/metabolism', 'Animals', 'Aspartic Acid Endopeptidases/administration &amp; dosage/*genetics', 'Brain/drug effects/metabolism/pathology', 'Cerebral Cortex/drug effects/metabolism/pathology', 'Disease Models, Animal', 'Gene Silencing', 'Hippocampus/drug effects/metabolism/pathology', 'Humans', 'Maze Learning/drug effects', 'Mice', 'Mice, Transgenic', 'Oligopeptides/genetics', 'Plaque, Amyloid/genetics/metabolism', 'RNA Interference', 'RNA-Binding Proteins/administration &amp; dosage/*genetics']</t>
  </si>
  <si>
    <t>['Alzheimer Disease/metabolism/prevention &amp; control', 'Amyloid Precursor Protein Secretases/metabolism', 'Amyloid beta-Peptides/*metabolism', 'Amyloid beta-Protein Precursor/*metabolism', 'Animals', 'Cognitive Dysfunction/metabolism/*prevention &amp; control', 'Dentate Gyrus/drug effects/metabolism', 'Disease Models, Animal', 'Hippocampus/drug effects/metabolism', 'Learning/drug effects', 'Male', 'Memory/drug effects', 'Memory Disorders/metabolism/prevention &amp; control', 'Neuroprotective Agents/pharmacology', 'Panax notoginseng/*chemistry', 'Peptide Fragments/*metabolism', 'Presenilin-1/metabolism', 'Rats', 'Rats, Sprague-Dawley', 'Saponins/*pharmacology']</t>
  </si>
  <si>
    <t>['Amyloid Precursor Protein Secretases/chemistry/genetics/metabolism', 'Amyloid beta-Peptides/chemistry/genetics/metabolism', 'Animals', 'Aspartic Acid Endopeptidases/chemistry/genetics/metabolism', 'Caenorhabditis elegans', 'Cyanobacteria/*chemistry/metabolism', 'Enzyme Activation', 'Humans', 'Immunohistochemistry', 'Kinetics', 'Molecular Conformation', 'Molecular Docking Simulation', 'Molecular Dynamics Simulation', 'Phycoerythrin/*chemistry/*pharmacology', 'Protein Binding', 'Protein Refolding', 'Recombinant Proteins', 'Structure-Activity Relationship']</t>
  </si>
  <si>
    <t>['Alzheimer Disease/*genetics', 'Amyloid Precursor Protein Secretases/*genetics', 'Amyloid beta-Peptides/metabolism', 'Animals', 'Aspartic Acid Endopeptidases/*genetics', 'Cell Line, Tumor', 'Gene Expression Regulation, Neoplastic/genetics', 'Mice, Inbred C57BL', 'MicroRNAs/*genetics/metabolism', 'RNA, Long Noncoding/*genetics', 'Rats', 'Up-Regulation']</t>
  </si>
  <si>
    <t>['AMP-Activated Protein Kinases/metabolism', 'Adenine/analogs &amp; derivatives/pharmacology', 'Alzheimer Disease/*metabolism', 'Amyloid Precursor Protein Secretases/metabolism', 'Amyloid beta-Peptides/antagonists &amp; inhibitors/metabolism/pharmacology', 'Amyloid beta-Protein Precursor/metabolism', 'Apoptosis/drug effects', 'Aspartic Acid Endopeptidases/metabolism', 'Autophagy/*drug effects', 'Autophagy-Related Protein-1 Homolog/metabolism', 'Beclin-1/metabolism', 'Cell Line, Tumor', 'Cell Survival/drug effects', 'Diterpenes, Kaurane/*pharmacology', 'Humans', 'Inflammation/chemically induced', 'Intracellular Signaling Peptides and Proteins/metabolism', 'Microtubule-Associated Proteins/metabolism', 'Neuroprotective Agents/*pharmacology', 'Peptide Fragments/antagonists &amp; inhibitors/metabolism/pharmacology', 'TOR Serine-Threonine Kinases/metabolism']</t>
  </si>
  <si>
    <t>['Alzheimer Disease/drug therapy/genetics/*metabolism', 'Amyloid Precursor Protein Secretases/*metabolism', 'Amyloid beta-Peptides/metabolism', 'Aspartic Acid Endopeptidases/metabolism', 'Biological Transport', 'Blood-Brain Barrier/metabolism', 'Drug Discovery/methods', 'Humans', 'LDL-Receptor Related Proteins/metabolism', 'Mutation', 'Presenilins/genetics', 'Receptor for Advanced Glycation End Products/metabolism']</t>
  </si>
  <si>
    <t>['Amyloid Precursor Protein Secretases/*antagonists &amp; inhibitors', 'Aspartic Acid Endopeptidases/*antagonists &amp; inhibitors', 'Chalcones/chemistry/pharmacology', 'Enzyme Inhibitors/chemistry/*pharmacology', 'Flavanones/chemistry/pharmacology', 'Humans', 'Kinetics', 'Models, Biological', 'Models, Molecular', 'Molecular Docking Simulation', 'Plant Extracts/*chemistry/*pharmacology', 'Protein Conformation', 'Zingiberaceae/*chemistry']</t>
  </si>
  <si>
    <t>['Alzheimer Disease/*genetics/*metabolism/therapy', 'Amyloid Precursor Protein Secretases/*genetics/metabolism', 'Amyloid beta-Peptides/*metabolism', 'Animals', 'Aspartic Acid Endopeptidases/*genetics/metabolism', '*CRISPR-Cas Systems', 'Disease Models, Animal', 'Gene Editing/*methods', 'Genetic Therapy/methods', 'Hippocampus/metabolism', 'Male', 'Mice, Transgenic', 'Nanoparticles/administration &amp; dosage', 'Neurons/*metabolism']</t>
  </si>
  <si>
    <t>['Alzheimer Disease/complications/genetics', 'Amyloid beta-Peptides/metabolism', 'Amyloid beta-Protein Precursor/genetics/metabolism', 'Animals', 'Anti-Inflammatory Agents/*therapeutic use', 'Brain/drug effects/metabolism/pathology', 'Coumarins/*therapeutic use', 'Cytokines/genetics/*metabolism', 'Disease Models, Animal', 'Encephalitis/*drug therapy/etiology', 'Female', 'Gene Expression Regulation/*drug effects/genetics', 'Gliosis/drug therapy/genetics', 'Maze Learning/drug effects', 'Memory Disorders/*drug therapy/etiology', 'Mice', 'Mice, Inbred C57BL', 'Mice, Transgenic', 'Nerve Tissue Proteins/metabolism', 'Neurogenesis/drug effects/genetics', 'Plaque, Amyloid/drug therapy/etiology', 'Presenilin-1/genetics/metabolism', 'Signal Transduction/drug effects/genetics']</t>
  </si>
  <si>
    <t>['Alzheimer Disease/*metabolism/pathology', 'Amyloid beta-Peptides/*biosynthesis', 'Animals', 'Cholesterol/metabolism', 'Hippocampus/*metabolism/pathology', 'Male', 'Membrane Microdomains/*metabolism', 'Mice', 'Mice, Transgenic', 'Physical Conditioning, Animal/*methods', 'Presenilin-1', 'Random Allocation']</t>
  </si>
  <si>
    <t>['*Alzheimer Disease', 'Amyloid Precursor Protein Secretases', 'Animals', 'Aspartic Acid Endopeptidases', 'Mice', 'Protein C', '*Stroke']</t>
  </si>
  <si>
    <t>['Amyloid Precursor Protein Secretases/metabolism', 'Amyloid beta-Peptides/*metabolism', 'Amyloid beta-Protein Precursor/*genetics', 'Animals', 'Aspartic Acid Endopeptidases/metabolism', 'Eukaryotic Initiation Factor-2/metabolism', 'Exercise Test', 'Heat-Shock Proteins/metabolism', 'Hippocampus/metabolism/pathology', 'Mice, Transgenic', 'Peptide Fragments/metabolism', '*Physical Conditioning, Animal', 'Plaque, Amyloid/pathology', 'Presenilin-1/*genetics/metabolism', 'Signal Transduction', '*Unfolded Protein Response', 'eIF-2 Kinase/metabolism']</t>
  </si>
  <si>
    <t>['Alzheimer Disease/drug therapy/metabolism/pathology', 'Animal Feed', 'Animals', 'Antioxidants/metabolism', 'Autonomic Nervous System/*drug effects/physiopathology', 'Bees', 'Blood-Brain Barrier/drug effects/metabolism', 'Brain/diagnostic imaging/drug effects/metabolism/pathology', 'Cholesterol/administration &amp; dosage', 'Disease Models, Animal', 'Fatty Acids/*pharmacology', 'Female', 'Magnetic Resonance Imaging', 'Models, Biological', 'Permeability/drug effects', 'Rabbits']</t>
  </si>
  <si>
    <t>['Amyloid beta-Peptides/chemistry/*metabolism', 'Animals', 'Apolipoproteins E/metabolism', 'Astrocytes/*metabolism/pathology', 'Cell Survival', 'Cells, Cultured', 'Cognitive Dysfunction/genetics/metabolism/psychology', 'Disease Models, Animal', 'Fluorescent Antibody Technique', 'Humans', 'Male', 'Mice', 'Mice, Knockout', 'Mice, Transgenic', 'Neurons/*metabolism/pathology', '*Protein Aggregates', 'Protein Aggregation, Pathological/*metabolism', 'Protein Binding', 'Rats']</t>
  </si>
  <si>
    <t>['Acetylcholinesterase/chemistry/metabolism', 'Alzheimer Disease/drug therapy', 'Amyloid Precursor Protein Secretases/antagonists &amp; inhibitors', 'Animals', 'Apoptosis/drug effects', 'Catalytic Domain', 'Chelating Agents/chemical synthesis/chemistry/metabolism/pharmacology', 'Cholinesterase Inhibitors/chemical synthesis/chemistry/metabolism/pharmacology', 'Coumarins/chemical synthesis/chemistry/metabolism/*pharmacology', 'Drug Design', 'Hydrogen Peroxide/pharmacology', 'Metals, Heavy/chemistry', 'Molecular Docking Simulation', 'Neuroprotective Agents/chemical synthesis/chemistry/metabolism/*pharmacology', 'PC12 Cells', 'Rats', 'Torpedo', 'Triazoles/chemical synthesis/chemistry/metabolism/*pharmacology']</t>
  </si>
  <si>
    <t>['Aging/*metabolism', 'Alleles', 'Amyloid beta-Peptides/*metabolism', 'Animals', 'Antigens, CD/metabolism', 'Antigens, Differentiation, Myelomonocytic/metabolism', 'Basal Forebrain/*metabolism', 'Cognitive Dysfunction/*metabolism', 'Genotype', 'Glial Fibrillary Acidic Protein/metabolism', 'Mice, Inbred C57BL', 'Mice, Transgenic', 'Neurons/*metabolism', 'Presenilin-1/*metabolism', 'Receptor, Nerve Growth Factor/*metabolism']</t>
  </si>
  <si>
    <t>['Alzheimer Disease/*drug therapy/metabolism/physiopathology', 'Amyloid Precursor Protein Secretases/metabolism', 'Amyloid beta-Peptides/metabolism', 'Amyloid beta-Protein Precursor/metabolism', 'Animals', 'Aspartic Acid Endopeptidases/metabolism', 'Cerebral Cortex/drug effects/metabolism', 'Cognitive Dysfunction/*drug therapy/metabolism/physiopathology', 'Disease Models, Animal', 'Ginsenosides/pharmacology/*therapeutic use', 'Hippocampus/drug effects/metabolism', 'Locomotion/drug effects', 'Male', 'Maze Learning/drug effects', 'Mice', 'Protein O-Methyltransferase/metabolism', 'Protein Phosphatase 2/metabolism', 'tau Proteins/metabolism']</t>
  </si>
  <si>
    <t>['Acetylcholinesterase/chemistry/metabolism', 'Alzheimer Disease/drug therapy', 'Animals', 'Butyrylcholinesterase/chemistry/metabolism', 'Catalytic Domain', 'Cell Line, Tumor', 'Cholinesterase Inhibitors/chemical synthesis/metabolism/pharmacology/therapeutic use', 'Coumarins/chemical synthesis/metabolism/pharmacology/*therapeutic use', 'Humans', 'Male', 'Maze Learning/drug effects', 'Molecular Docking Simulation', 'Molecular Structure', 'Neuroprotective Agents/chemical synthesis/metabolism/pharmacology/*therapeutic use', 'Nootropic Agents/chemical synthesis/metabolism/pharmacology/therapeutic use', 'Protein Binding', 'Rats, Wistar', 'Structure-Activity Relationship', 'Tacrine/*analogs &amp; derivatives/chemical synthesis/metabolism/*therapeutic use', 'Torpedo', 'Triazoles/chemical synthesis/metabolism/pharmacology/*therapeutic use']</t>
  </si>
  <si>
    <t>['*Alzheimer Disease/genetics/metabolism', 'Amyloid beta-Peptides/metabolism', 'Amyloid beta-Protein Precursor/metabolism', 'Animals', 'Behavior, Animal', 'Cell Line, Tumor', 'Cerebral Cortex/metabolism', 'Cytokines/metabolism', 'Disease Models, Animal', 'Down-Regulation', 'Locomotion', 'Maze Learning', 'Mice, Inbred C57BL', 'Mice, Transgenic', '*MicroRNAs/genetics/metabolism', '*PPAR gamma/genetics/metabolism', 'Up-Regulation']</t>
  </si>
  <si>
    <t>['Acetylcholinesterase/drug effects/metabolism', 'Amyloid beta-Peptides/toxicity', 'Animals', 'Butyrylcholinesterase/drug effects/metabolism', 'Cholinesterase Inhibitors/chemical synthesis/*pharmacology', '*Drug Design', 'Inhibitory Concentration 50', 'Molecular Docking Simulation', 'Neuroprotective Agents/chemical synthesis/pharmacology', 'PC12 Cells', 'Piperazines/chemical synthesis/*pharmacology', 'Rats', 'Structure-Activity Relationship']</t>
  </si>
  <si>
    <t>['Alzheimer Disease/immunology/*therapy', 'Amyloid Precursor Protein Secretases/antagonists &amp; inhibitors', 'Amyloid beta-Peptides/immunology/*metabolism', 'Animals', 'Antibodies, Monoclonal, Humanized/*therapeutic use', 'Aspartic Acid Endopeptidases/antagonists &amp; inhibitors', 'Brain/*metabolism/pathology', 'Clinical Trials as Topic', 'Humans', 'Immunotherapy/*methods', 'Neuroprotective Agents/pharmacology/*therapeutic use', 'Peptides/immunology/*metabolism', 'Protein Multimerization']</t>
  </si>
  <si>
    <t>['Alendronate/chemistry/pharmacology/*therapeutic use', 'Amyloid Precursor Protein Secretases/*metabolism', 'Amyloid beta-Peptides/*metabolism', 'Animals', 'Aspartic Acid Endopeptidases/*metabolism', 'Bone Density Conservation Agents/chemistry/pharmacology/therapeutic use', 'Cognitive Dysfunction/chemically induced/*metabolism/prevention &amp; control', 'Female', 'Inflammation/chemically induced/drug therapy/metabolism', 'Inflammation Mediators/antagonists &amp; inhibitors/*metabolism', 'Injections, Intraventricular', 'Male', 'Maze Learning/drug effects/physiology', 'Mice', 'Molecular Docking Simulation/methods', 'Peptide Fragments/*metabolism', 'Random Allocation', 'Streptozocin/administration &amp; dosage/*toxicity', 'Treatment Outcome']</t>
  </si>
  <si>
    <t>['Aging/metabolism', 'Alzheimer Disease/*metabolism', 'Amyloid Precursor Protein Secretases/genetics/*metabolism', 'Animals', 'Aspartic Acid Endopeptidases/genetics/*metabolism', 'Brain/*metabolism', 'Disease Models, Animal', 'Female', 'Humans', '*Metabolome', 'Mice, Transgenic', 'Neurons/*enzymology']</t>
  </si>
  <si>
    <t>['Amyloid beta-Peptides/analysis/metabolism', 'Amyloid beta-Protein Precursor/analysis/*metabolism', 'Animals', 'Azure Stains/*pharmacology', 'CHO Cells', 'Cell Survival/drug effects', 'Cricetinae', 'Cricetulus', 'Down-Regulation/*drug effects', 'Humans', 'Peptide Fragments/analysis/metabolism', 'Presenilin-1/genetics/metabolism', 'Up-Regulation/drug effects']</t>
  </si>
  <si>
    <t>['Adult', 'Amyloid Precursor Protein Secretases/*blood', 'Aspartic Acid Endopeptidases/*blood', 'Biomarkers/blood', 'Female', 'Humans', 'Male', 'Neuregulin-1/*blood', 'ROC Curve', 'Schizophrenia/*blood/*enzymology']</t>
  </si>
  <si>
    <t>['Aldehydes/chemistry', 'Amyloid Precursor Protein Secretases/*antagonists &amp; inhibitors/metabolism', 'Binding Sites', 'Catalytic Domain', 'Humans', 'Inhibitory Concentration 50', 'Ionic Liquids/chemistry', '*Molecular Docking Simulation', 'Protease Inhibitors/*chemical synthesis/metabolism', 'Pyrans/chemical synthesis/*chemistry/metabolism', 'Structure-Activity Relationship']</t>
  </si>
  <si>
    <t>['Amyloid Precursor Protein Secretases/metabolism', 'Amyloid beta-Peptides/*metabolism', 'Amyloid beta-Protein Precursor/*metabolism', 'Animals', 'Aspartic Acid Endopeptidases/metabolism', 'Glycogen Synthase Kinase 3/metabolism', 'Methamphetamine/*toxicity', 'PC12 Cells', 'Peptide Fragments/*metabolism', 'Rats']</t>
  </si>
  <si>
    <t>['Amyloid Precursor Protein Secretases/*metabolism', 'Amyloid beta-Peptides/*metabolism', 'Amyloid beta-Protein Precursor/metabolism', 'Aspartic Acid Endopeptidases/*metabolism', 'Cell Survival/drug effects', 'Flavonoids/*pharmacology', 'Glycyrrhiza uralensis/*chemistry', 'HeLa Cells', 'Humans', 'Phosphorylation', 'Protein Transport']</t>
  </si>
  <si>
    <t>['Alzheimer Disease', 'Amyloid/*chemistry', 'Amyloid Precursor Protein Secretases/genetics/*metabolism', 'Amyloid beta-Protein Precursor/genetics/*metabolism', 'Animals', 'Aspartic Acid Endopeptidases/genetics/*metabolism', 'Gene Expression Regulation/*drug effects', 'HEK293 Cells', 'Humans', 'Matrix Metalloproteinase 14/*pharmacology', 'Matrix Metalloproteinase 2/genetics/*metabolism', 'Mice', 'Mice, Transgenic', 'Protein Transport']</t>
  </si>
  <si>
    <t>['Alzheimer Disease/genetics/*metabolism', 'Amyloid Precursor Protein Secretases/genetics/*metabolism', '*Amyloid beta-Protein Precursor/genetics', 'Animals', 'Aspartic Acid Endopeptidases/genetics/*metabolism', 'Gene Knockdown Techniques/methods', 'HEK293 Cells', 'Humans', 'Lysosomes/genetics/*metabolism', 'Mice', 'Mice, Transgenic', '*Presenilin-1/genetics', 'Transferases (Other Substituted Phosphate Groups)/antagonists &amp; inhibitors/genetics/*metabolism']</t>
  </si>
  <si>
    <t>['Acetylcholinesterase/metabolism', 'Alzheimer Disease/*drug therapy/pathology', 'Amnesia/metabolism', 'Amyloid Precursor Protein Secretases/metabolism', 'Amyloid beta-Peptides/metabolism', 'Animals', 'Aspartic Acid Endopeptidases/metabolism', 'Benzopyrans/*metabolism/*pharmacology', 'Brain/metabolism', 'Butyrylcholinesterase/metabolism', 'Cell Line', 'Disease Models, Animal', 'Glycogen Synthase Kinase 3/metabolism', 'Glycogen Synthase Kinase 3 beta/metabolism', 'Humans', 'Male', 'Maze Learning/drug effects', 'Memory Disorders/drug therapy', 'Molecular Docking Simulation/methods', 'Neurons/metabolism', 'Neuroprotective Agents/pharmacology', 'Oxidative Stress/drug effects', 'Rats', 'Rats, Wistar', 'Streptozocin/pharmacology']</t>
  </si>
  <si>
    <t>['Alzheimer Disease/*drug therapy/pathology', 'Amyloid beta-Peptides/metabolism', 'Amyloid beta-Protein Precursor/metabolism', 'Animals', 'Brain/*drug effects/metabolism', 'Disease Models, Animal', 'Hippocampus/drug effects/metabolism', 'Male', 'Mice, Transgenic', 'Neurons/drug effects/metabolism', 'Nootropic Agents/*pharmacology', 'Proteostasis/drug effects', 'Resveratrol/*pharmacology']</t>
  </si>
  <si>
    <t>['Alzheimer Disease/metabolism', 'Amyloid Precursor Protein Secretases/metabolism', 'Amyloid beta-Peptides/*metabolism', 'Amyloid beta-Protein Precursor/*metabolism', 'Animals', 'Cell Membrane/*metabolism', 'Humans', 'Protein Transport/*physiology']</t>
  </si>
  <si>
    <t>['ADAM10 Protein/*metabolism', 'Alzheimer Disease/*metabolism/*psychology', 'Amyloid Precursor Protein Secretases/*metabolism', 'Amyloid beta-Peptides/metabolism', 'Animals', 'Aspartic Acid Endopeptidases/*metabolism', 'Brain/drug effects/*metabolism', 'Disease Models, Animal', 'Down-Regulation', 'Maze Learning/drug effects', 'Membrane Proteins/*metabolism', 'Mice, Inbred C57BL', 'Mice, Transgenic', 'Vascular Endothelial Growth Factor A/administration &amp; dosage/*metabolism']</t>
  </si>
  <si>
    <t>['Algorithms', 'Alzheimer Disease/drug therapy', 'Amyloid Precursor Protein Secretases/antagonists &amp; inhibitors/*chemistry', 'Drug Discovery/methods', 'Enzyme Inhibitors/*chemistry/pharmacology', 'Humans', '*Molecular Docking Simulation', '*Molecular Dynamics Simulation', 'Molecular Structure', '*Quantitative Structure-Activity Relationship', 'ROC Curve', 'Reproducibility of Results']</t>
  </si>
  <si>
    <t>['Amino Acid Sequence', 'Amyloid Precursor Protein Secretases/antagonists &amp; inhibitors/*chemistry', 'Aspartic Acid Endopeptidases/antagonists &amp; inhibitors/*chemistry', 'Binding Sites', 'Enzyme Inhibitors/*chemistry/pharmacology', 'Glycogen Synthase Kinase 3 beta/antagonists &amp; inhibitors/*chemistry', 'Humans', 'Hydrogen Bonding', 'Ligands', 'Molecular Conformation', '*Molecular Docking Simulation', '*Molecular Dynamics Simulation', 'Molecular Structure', 'Protein Binding', 'Quantitative Structure-Activity Relationship']</t>
  </si>
  <si>
    <t>['Amyloid Precursor Protein Secretases/antagonists &amp; inhibitors/*chemistry', 'Aspartic Acid Endopeptidases/antagonists &amp; inhibitors/*chemistry', 'Binding Sites', 'Biological Assay', 'Catalytic Domain', 'Drug Design', 'Humans', 'Molecular Conformation', 'Molecular Docking Simulation', 'Molecular Dynamics Simulation', 'Protein Binding', 'Pyrimidines/chemical synthesis/*chemistry/pharmacology', 'Quantitative Structure-Activity Relationship']</t>
  </si>
  <si>
    <t>['Amyloid Precursor Protein Secretases/genetics/metabolism', 'Amyloid beta-Protein Precursor/genetics/*metabolism', 'Animals', 'Aspartic Acid Endopeptidases/genetics/metabolism', 'Axons/metabolism', 'Corpus Callosum/metabolism', 'Cuprizone', 'Demyelinating Diseases/chemically induced/*metabolism', 'Disease Models, Animal', 'Male', 'Mice', 'Mice, Knockout', 'Myelin Sheath/*metabolism', 'Oligodendroglia/metabolism', 'Optic Nerve/metabolism', 'Remyelination/*physiology']</t>
  </si>
  <si>
    <t>['Alzheimer Disease/drug therapy/pathology', 'Amyloid Precursor Protein Secretases/antagonists &amp; inhibitors/metabolism', 'Animals', 'Antioxidants/chemistry/metabolism', 'Apoptosis/drug effects', 'Binding Sites', '*Drug Design', 'Humans', 'Metals/chemistry/metabolism', 'Molecular Docking Simulation', 'Neuroprotective Agents/*chemical synthesis/pharmacology/therapeutic use', 'PC12 Cells', 'Rats', 'Structure-Activity Relationship', 'Triazines/*chemistry/pharmacology/therapeutic use']</t>
  </si>
  <si>
    <t>['Action Potentials/genetics', 'Amyloid Precursor Protein Secretases/*deficiency/genetics', 'Animals', 'Aspartic Acid Endopeptidases/*deficiency/genetics', 'Biological Clocks/*genetics', 'Biophysics', 'Dentate Gyrus/*cytology', 'Electric Stimulation', 'Excitatory Postsynaptic Potentials/genetics', 'Male', 'Mice', 'Mice, Knockout', 'Neuronal Plasticity/*genetics', 'Neurons', 'Perforant Pathway/*cytology', 'Reaction Time/genetics', 'Time Factors']</t>
  </si>
  <si>
    <t>['ADAM10 Protein/metabolism', 'Acrolein/*toxicity', 'Amyloid Precursor Protein Secretases/metabolism', 'Animals', 'Apoptosis/drug effects', 'Aspartic Acid Endopeptidases/metabolism', 'Cell Culture Techniques', 'Cell Line', 'Enzyme Inhibitors/pharmacology', 'Hippocampus/*drug effects/metabolism/pathology', 'MAP Kinase Signaling System/*drug effects', 'Mice', 'Mitogen-Activated Protein Kinases/*antagonists &amp; inhibitors', 'Neurons/*drug effects/metabolism/pathology', 'Receptor for Advanced Glycation End Products/metabolism']</t>
  </si>
  <si>
    <t>['Adaptor Proteins, Signal Transducing/*genetics', 'Alzheimer Disease/genetics/*metabolism', 'Amyloid Precursor Protein Secretases/metabolism', 'Amyloid beta-Peptides/*metabolism', 'Amyloid beta-Protein Precursor/*metabolism', 'Animals', 'Aspartic Acid Endopeptidases/metabolism', 'Brain/metabolism', 'Disease Models, Animal', 'Endocytosis', 'Endosomes/metabolism', 'Female', '*Genetic Predisposition to Disease', 'Humans', 'Male', 'Mice', 'Mice, Knockout', 'Nerve Tissue Proteins/*genetics', 'Tumor Suppressor Proteins/*genetics']</t>
  </si>
  <si>
    <t>['Amyloid beta-Peptides/*genetics/metabolism', 'Antigens, Bacterial/analysis', 'Bacterial Proteins/analysis', 'Carcinogenesis/pathology', 'Cell Line', 'Down-Regulation', 'Epithelial Cells', 'Gastrectomy', 'Gastric Mucosa/cytology/pathology/surgery', 'Gastritis, Atrophic/microbiology/*pathology', 'Helicobacter Infections/microbiology/*pathology', 'Helicobacter pylori/isolation &amp; purification', 'Homeodomain Proteins/genetics/*metabolism', 'Humans', 'Precancerous Conditions/microbiology/*pathology', 'RNA, Small Interfering/metabolism', 'Stomach Neoplasms/microbiology/*pathology/surgery', 'Transcription Factors/genetics/*metabolism']</t>
  </si>
  <si>
    <t>['Alzheimer Disease/*drug therapy', 'Bacopa/chemistry', '*Computational Biology', 'Flavonoids/chemistry/*therapeutic use', 'Humans', 'Molecular Docking Simulation', 'Molecular Structure', 'Morus/chemistry', 'Plant Extracts/chemistry/*therapeutic use', 'Triterpenes/chemistry/*therapeutic use', 'Withania/chemistry']</t>
  </si>
  <si>
    <t>['ADAM10 Protein/metabolism', 'Amyloid beta-Peptides/*metabolism', 'Amyloid beta-Protein Precursor/metabolism', 'Animals', '*Autophagy', 'Basic Helix-Loop-Helix Leucine Zipper Transcription Factors/*metabolism', 'Cerebral Cortex/*metabolism', 'Lysosomes/*metabolism', 'Neurons/*metabolism', 'Peptide Fragments/metabolism', 'Primary Cell Culture', 'Proteasome Endopeptidase Complex/metabolism', 'Rats, Wistar', 'Up-Regulation']</t>
  </si>
  <si>
    <t>['Aged', 'Alzheimer Disease/*drug therapy/physiopathology', 'Amyloid beta-Peptides/metabolism', 'Animals', 'Astrocytes/drug effects', 'Brain/*drug effects/metabolism/pathology', 'Cognition/drug effects', 'Cognitive Dysfunction/drug therapy', 'Disease Models, Animal', 'Enzymes/genetics/metabolism', 'Female', 'Flavonoids/*pharmacology', 'Humans', 'Mice, Transgenic', 'Neurons/drug effects', 'Neuroprotective Agents/pharmacology', 'Peptide Fragments/metabolism', 'Plant Extracts/*pharmacology', 'Spatial Memory/*drug effects']</t>
  </si>
  <si>
    <t>['Alzheimer Disease/*drug therapy/genetics/metabolism/pathology', 'Amyloid Precursor Protein Secretases/genetics/*metabolism', 'Amyloid beta-Peptides/genetics/metabolism', 'Animals', 'Aspartic Acid Endopeptidases/genetics/*metabolism', 'Disease Models, Animal', 'Mice', 'Mice, Transgenic', 'Protein C/*pharmacology', 'Recombinant Proteins/*pharmacology', 'Signal Transduction/*drug effects/genetics']</t>
  </si>
  <si>
    <t>['Alzheimer Disease/genetics/*metabolism/pathology', 'Amyloid Precursor Protein Secretases/genetics/*metabolism', 'Amyloid beta-Peptides/genetics/*metabolism', 'Amyloid beta-Protein Precursor/genetics/*metabolism', 'Aspartic Acid Endopeptidases/genetics/*metabolism', 'Cell Membrane/genetics/*metabolism/pathology', 'Genome-Wide Association Study', 'Humans', 'Protein Transport']</t>
  </si>
  <si>
    <t>['Amyloid Precursor Protein Secretases/*antagonists &amp; inhibitors', 'Aspartic Acid Endopeptidases/*antagonists &amp; inhibitors', 'Binding Sites', 'Crystallography, X-Ray', 'Diabetes Mellitus, Type 2/*drug therapy', 'Drug Evaluation, Preclinical/methods', 'Enzyme Inhibitors/*chemical synthesis/pharmacology', 'Ethylamines/*chemical synthesis/pharmacology', 'Humans', 'Hypoglycemic Agents/*chemical synthesis/pharmacology', 'Molecular Docking Simulation', 'Molecular Structure', 'Protein Binding', 'Structure-Activity Relationship', 'Thermodynamics']</t>
  </si>
  <si>
    <t>['Amyloid beta-Peptides/biosynthesis/*metabolism', 'Animals', 'Hippocampus/*metabolism/pathology', 'Male', 'Maze Learning/physiology', 'Peptide Fragments/biosynthesis/*metabolism', 'Prefrontal Cortex/*metabolism/pathology', 'Random Allocation', 'Rats', 'Rats, Sprague-Dawley', 'Sleep Deprivation/complications/*metabolism/pathology']</t>
  </si>
  <si>
    <t>['Amyloid Precursor Protein Secretases/antagonists &amp; inhibitors/genetics/*metabolism', 'Amyloid beta-Peptides/*metabolism', 'Amyloid beta-Protein Precursor/*metabolism', 'Animals', 'Aspartic Acid Endopeptidases/antagonists &amp; inhibitors/genetics/*metabolism', 'Brain/drug effects/*enzymology', 'Enzyme Inhibitors/pharmacology', 'Female', 'HEK293 Cells', 'Humans', 'Induced Pluripotent Stem Cells/enzymology', 'Male', 'Mice, Inbred C57BL', 'Multienzyme Complexes', 'Mutation', 'Presenilin-1/genetics/metabolism', 'Protein Binding', 'Proteolysis', 'Substrate Specificity']</t>
  </si>
  <si>
    <t>['ADAM10 Protein/*genetics', 'Alzheimer Disease/*etiology', 'Amyloid Precursor Protein Secretases/genetics', 'Animals', 'Aspartic Acid Endopeptidases/genetics', 'Binding Sites', 'Brain/metabolism', 'Cells, Cultured', 'Disintegrins/genetics', 'Drosophila', 'Drosophila Proteins/genetics', '*Gene Expression Regulation', 'Histone Deacetylase 1/physiology', 'Humans', 'Metalloendopeptidases/genetics', 'Mice', 'Mice, Inbred C57BL', 'Neurons/metabolism', 'Promoter Regions, Genetic', 'T-Box Domain Proteins/chemistry/*physiology', 'Transcription, Genetic']</t>
  </si>
  <si>
    <t>['Alzheimer Disease/genetics/*metabolism', 'Amyloid Precursor Protein Secretases/*metabolism', 'Amyloid beta-Protein Precursor/genetics', 'Animals', 'Aspartic Acid Endopeptidases/*metabolism', 'Benzofurans/*therapeutic use', 'Cells, Cultured', 'Cognitive Dysfunction/*drug therapy', 'Eukaryotic Initiation Factors/genetics', 'Gene Knockdown Techniques', 'Hippocampus/metabolism', 'Humans', 'Matrix Metalloproteinase 13/*metabolism', 'Matrix Metalloproteinase Inhibitors/*therapeutic use', 'Mice', 'Mice, Transgenic', 'Morpholines/*therapeutic use', 'Mutation', 'Oligopeptides/genetics', 'Phosphatidylinositol 3-Kinases/metabolism', 'Rats']</t>
  </si>
  <si>
    <t>['*Aging', 'Alzheimer Disease/metabolism/pathology', 'Amyloid Precursor Protein Secretases/*genetics/metabolism', 'Amyloid beta-Protein Precursor/*metabolism', 'Animals', 'Aspartic Acid Endopeptidases/*genetics/metabolism', 'Male', 'Memory/*physiology', 'Mice, Transgenic', 'N-Methylaspartate/metabolism', 'Receptors, N-Methyl-D-Aspartate/*genetics/metabolism']</t>
  </si>
  <si>
    <t>['Amyloid Precursor Protein Secretases/genetics/*metabolism', 'Amyloid beta-Peptides/genetics/*metabolism', 'Animals', 'Aspartic Acid Endopeptidases/genetics/*metabolism', 'Cell Line, Tumor', 'Diet, High-Fat/adverse effects', 'Enzyme Activation/drug effects/physiology', 'Gene Expression', 'Male', 'Mice', 'Mice, Inbred C57BL', 'Palmitates/*toxicity', 'Sterol Regulatory Element Binding Protein 1/*biosynthesis/genetics']</t>
  </si>
  <si>
    <t>['Amyloid Precursor Protein Secretases/*metabolism', 'Amyloid beta-Protein Precursor/*metabolism', 'Animals', 'Cell Membrane/*metabolism', 'Cells, Cultured', 'Female', 'HeLa Cells', 'Humans', 'Mice', 'Mice, Inbred C57BL', 'Neurons/cytology/*metabolism', 'trans-Golgi Network/*metabolism']</t>
  </si>
  <si>
    <t>['Acetylation', 'Amyloid Precursor Protein Secretases/*metabolism', 'Animals', 'Aspartic Acid Endopeptidases/*metabolism', 'Hippocampus/*metabolism', 'NAD/*metabolism', 'Neurons/*metabolism', 'Palmitic Acid/*pharmacology', 'Rats, Wistar', 'Sirtuin 1/*metabolism', 'Transcription Factor RelA/chemistry/metabolism', 'Up-Regulation']</t>
  </si>
  <si>
    <t>['Alzheimer Disease/genetics/*metabolism', 'Animals', 'COS Cells', 'Carrier Proteins/genetics/*metabolism', 'Cell Line, Tumor', 'Cells, Cultured', 'Chlorocebus aethiops', 'Hippocampus/metabolism', 'Humans', 'Immunoblotting', 'Immunoprecipitation', 'Membrane Proteins/deficiency/genetics/*metabolism', 'Mice', 'Nerve Tissue Proteins/genetics/*metabolism', 'Neurons/metabolism', 'Plaque, Amyloid/genetics/*metabolism', 'Protein Binding', 'Protein Stability', 'RNA Interference']</t>
  </si>
  <si>
    <t>['Amyloid Precursor Protein Secretases/*antagonists &amp; inhibitors/metabolism', 'Aspartic Acid Endopeptidases/*antagonists &amp; inhibitors/metabolism', 'Binding Sites', 'Crystallography, X-Ray', 'DNA Repair Enzymes/*antagonists &amp; inhibitors/metabolism', '*Drug Design', 'Enzyme Inhibitors/chemistry/metabolism/*pharmacology', 'Ligands', 'Molecular Docking Simulation', 'Molecular Structure', 'Phosphoric Monoester Hydrolases/*antagonists &amp; inhibitors/metabolism', 'Reproducibility of Results']</t>
  </si>
  <si>
    <t>['Alzheimer Disease/*drug therapy/physiopathology', 'Amyloid Precursor Protein Secretases/*antagonists &amp; inhibitors/metabolism', 'Amyloid beta-Peptides/metabolism', 'Animals', 'Aspartic Acid Endopeptidases/*antagonists &amp; inhibitors/metabolism', 'Disease Models, Animal', 'Dose-Response Relationship, Drug', 'Drug Development', 'Drugs, Investigational/*administration &amp; dosage/pharmacology', 'Humans', 'Mice', 'Mice, Transgenic']</t>
  </si>
  <si>
    <t>['Alzheimer Disease/etiology/metabolism/pathology/*prevention &amp; control', 'Amyloid Precursor Protein Secretases/antagonists &amp; inhibitors/genetics/metabolism/*physiology', 'Animals', 'Aspartic Acid Endopeptidases/*antagonists &amp; inhibitors/genetics/metabolism', 'Brain/metabolism/pathology', 'Disease Models, Animal', 'Female', '*Gene Expression Regulation', 'Humans', 'Male', 'Mice', 'Mice, Transgenic', 'Plaque, Amyloid/etiology/metabolism/pathology/*prevention &amp; control', 'tau Proteins/*antagonists &amp; inhibitors']</t>
  </si>
  <si>
    <t>['Acetylcholinesterase/metabolism', 'Alzheimer Disease/*drug therapy/metabolism', 'Amyloid Precursor Protein Secretases/antagonists &amp; inhibitors/metabolism', 'Animals', 'Arachidonate 5-Lipoxygenase/metabolism', 'Aspartic Acid Endopeptidases/antagonists &amp; inhibitors/metabolism', 'Blood-Brain Barrier/drug effects/metabolism', 'Butyrylcholinesterase/metabolism', 'Enzyme Inhibitors/chemical synthesis/chemistry/*pharmacology', 'Flavonoids/chemistry/*pharmacology', 'Humans', 'Male', 'Methylamines/chemistry/*pharmacology', 'Mice', 'Mice, Inbred C57BL', 'Mice, Transgenic', 'Models, Molecular', 'Molecular Structure', 'Monoamine Oxidase/metabolism', 'Nerve Regeneration/*drug effects', 'Neuroprotective Agents/chemical synthesis/chemistry/*pharmacology']</t>
  </si>
  <si>
    <t>['Amyloid Precursor Protein Secretases/*metabolism', 'Amyloid beta-Protein Precursor/genetics', 'Animals', 'Aspartic Acid Endopeptidases/*metabolism', 'Cognitive Dysfunction/metabolism/*therapy', 'Cyclic AMP-Dependent Protein Kinases/*metabolism', 'Disease Models, Animal', '*Electroacupuncture', 'Hippocampus/*metabolism', 'Male', 'Maze Learning/physiology', 'Mice', 'Mice, Transgenic', 'Presenilin-1/genetics']</t>
  </si>
  <si>
    <t>["8-Hydroxy-2'-Deoxyguanosine/metabolism", 'Alzheimer Disease/*drug therapy/genetics/pathology', 'Amyloid Precursor Protein Secretases/*genetics', 'Amyloid beta-Peptides/genetics', 'Animals', 'Aspartic Acid Endopeptidases/*genetics', 'Brain/metabolism/pathology', 'Calpain/genetics', 'Disease Models, Animal', 'Ergocalciferols/*pharmacology', 'Gene Expression Regulation/drug effects', 'Humans', 'Low Density Lipoprotein Receptor-Related Protein-1/genetics', 'Lysosomes/drug effects/genetics', 'Mice', 'Mice, Transgenic', 'Mitochondria/metabolism', 'Neurons/*drug effects/pathology', 'Oligopeptides/genetics', 'Presenilin-1/genetics', 'Proteolysis/drug effects']</t>
  </si>
  <si>
    <t>['Amyloid Precursor Protein Secretases/genetics/*metabolism', 'Amyloid beta-Peptides/*metabolism', 'Animals', 'Asparagus Plant/*chemistry', 'Aspartic Acid Endopeptidases/genetics/*metabolism', 'Circadian Rhythm', 'Cognition/drug effects', 'Gene Expression Regulation/drug effects', 'Male', 'Mice', 'Mice, Inbred Strains', 'Plant Extracts/chemistry/*pharmacology', 'Receptor, Melatonin, MT1/*metabolism', 'Receptor, Melatonin, MT2/genetics/*metabolism']</t>
  </si>
  <si>
    <t>['Acetylcholinesterase/*metabolism', 'Amyloid Precursor Protein Secretases/*antagonists &amp; inhibitors/metabolism', 'Animals', 'Aspartic Acid Endopeptidases/*antagonists &amp; inhibitors/metabolism', 'Aspergillus/chemistry', 'Celastraceae/microbiology', 'Dioxolanes/chemistry/isolation &amp; purification/*pharmacology', 'Eels', 'Enzyme Inhibitors/chemistry/isolation &amp; purification/*pharmacology', 'Humans', 'Spiro Compounds/chemistry/isolation &amp; purification/*pharmacology', 'Terpenes/chemistry/isolation &amp; purification/*pharmacology']</t>
  </si>
  <si>
    <t>['Acetylcholinesterase/chemistry/*metabolism', 'Alzheimer Disease/metabolism/pathology', 'Amyloid Precursor Protein Secretases/antagonists &amp; inhibitors/*metabolism', 'Amyloid beta-Peptides/chemistry/*metabolism/pharmacology', 'Animals', 'Aspartic Acid Endopeptidases/antagonists &amp; inhibitors/*metabolism', 'Binding Sites', 'Butyrylcholinesterase/chemistry/*metabolism', 'Catalytic Domain', 'Cell Survival/drug effects', 'Flavanones/*chemistry', 'Glycosides/chemistry/*pharmacology', 'Kinetics', 'Molecular Docking Simulation', 'PC12 Cells', 'Peptide Fragments/pharmacology', 'Protective Agents/chemistry/pharmacology', 'Protein Aggregates/*drug effects', 'Rats', 'Structure-Activity Relationship']</t>
  </si>
  <si>
    <t>['Amyloid Precursor Protein Secretases/*antagonists &amp; inhibitors', 'Aspartic Acid Endopeptidases/*antagonists &amp; inhibitors', 'Carbohydrate Sequence', 'Glycosyltransferases/chemistry', 'Heparitin Sulfate/*analogs &amp; derivatives/chemical synthesis', 'Humans', 'Molecular Weight', 'Pasteurella multocida/enzymology', 'Protease Inhibitors/chemical synthesis/*chemistry']</t>
  </si>
  <si>
    <t>['Alzheimer Disease/drug therapy/*etiology/*metabolism/pathology', 'Amyloid beta-Peptides/*immunology/*metabolism', 'Animals', 'Biomarkers', 'Brain/immunology/metabolism/pathology', 'Brain-Derived Neurotrophic Factor/*biosynthesis/genetics', 'CD4-Positive T-Lymphocytes/drug effects/*immunology/*metabolism', 'Cell Line', 'Cytokines/metabolism', 'Disease Models, Animal', 'Epitopes, T-Lymphocyte/immunology', 'Female', 'Gene Expression', 'Humans', 'Immunohistochemistry', 'Male', 'Mice', 'Mice, Transgenic', 'Plaque, Amyloid/genetics/metabolism/pathology', 'Pyramidal Cells/immunology/metabolism/pathology', 'T-Cell Antigen Receptor Specificity', 'T-Lymphocyte Subsets/immunology/metabolism']</t>
  </si>
  <si>
    <t>['Alzheimer Disease/metabolism', 'Amyloid Precursor Protein Secretases/*metabolism', 'Amyloid beta-Peptides/*metabolism', 'Amyloid beta-Protein Precursor/*metabolism', 'Animals', 'Antioxidants/metabolism', 'Cognitive Dysfunction/drug therapy/metabolism', 'Disease Models, Animal', 'Down-Regulation/drug effects', 'Hippocampus/drug effects/metabolism', 'Male', 'Maze Learning/drug effects', 'Mice', 'Mice, Inbred C57BL', 'Mice, Transgenic', 'Silybin/*pharmacology', 'Up-Regulation/drug effects']</t>
  </si>
  <si>
    <t>['Alzheimer Disease/*enzymology', 'Amyloid Precursor Protein Secretases/*metabolism', 'Animals', 'Anticoagulants/chemistry/isolation &amp; purification/pharmacology', 'Aspartic Acid Endopeptidases/*metabolism', 'Brachyura/*chemistry', 'Enzyme Activation/*drug effects', 'Enzyme Inhibitors/chemistry/isolation &amp; purification/pharmacology', 'Glycosaminoglycans/chemistry/isolation &amp; purification/*pharmacology']</t>
  </si>
  <si>
    <t>['Alzheimer Disease/metabolism', 'Amyloid Precursor Protein Secretases/*metabolism', 'Amyloid beta-Peptides/metabolism', 'Amyloid beta-Protein Precursor/metabolism', 'Animals', 'Aspartic Acid Endopeptidases/*metabolism', 'Cell Line, Tumor', 'Chloroquine/pharmacology', 'Female', 'Fluorescence', 'Green Fluorescent Proteins/*metabolism', 'HEK293 Cells', 'Humans', 'Hydrogen-Ion Concentration/drug effects', 'Luminescent Proteins/*metabolism', 'Macrolides/pharmacology', 'Male', 'Mice', 'Receptors, Cell Surface/metabolism', 'Transfection', 'Vacuolar Proton-Translocating ATPases/metabolism']</t>
  </si>
  <si>
    <t>['Aged', 'Alzheimer Disease/cerebrospinal fluid/*pathology', 'Amyloid Precursor Protein Secretases/genetics/*metabolism', 'Amyloid beta-Peptides/cerebrospinal fluid/*metabolism', 'Animals', 'Aspartic Acid Endopeptidases/genetics/*metabolism', 'Biomarkers/cerebrospinal fluid/metabolism', 'Brain/pathology', 'Cell Line, Tumor', 'Cognitive Dysfunction/cerebrospinal fluid/*pathology', 'Cohort Studies', 'Disease Progression', 'Female', 'Humans', 'Male', 'Mice', 'Mice, Transgenic', 'Middle Aged', 'Peptide Fragments/cerebrospinal fluid/*metabolism', 'Proteolysis', 'Rats', 'Rats, Sprague-Dawley']</t>
  </si>
  <si>
    <t>['Aged', 'Aged, 80 and over', 'Alzheimer Disease/genetics/*pathology', 'Amyloid Precursor Protein Secretases/genetics/metabolism', 'Aspartic Acid Endopeptidases/genetics/metabolism', 'Cell Adhesion Molecules/genetics', 'Cognitive Dysfunction/genetics/*pathology', 'Cohort Studies', 'CpG Islands/genetics', 'DNA Methylation', '*Enhancer Elements, Genetic', 'Epigenesis, Genetic', 'Female', 'Humans', 'Male', 'Middle Aged', 'Neurons/*pathology', 'Prefrontal Cortex/cytology/*pathology', 'Up-Regulation']</t>
  </si>
  <si>
    <t>['Age Factors', 'Androgens/*deficiency', 'Animals', 'Brain-Derived Neurotrophic Factor/genetics/metabolism', 'Hippocampus/growth &amp; development/*metabolism', 'Male', 'Neuronal Plasticity', 'Orchiectomy/adverse effects', 'Qa-SNARE Proteins/genetics/metabolism', 'Rats', 'Rats, Sprague-Dawley', 'Receptors, Muscarinic/genetics/metabolism', 'Receptors, N-Methyl-D-Aspartate/genetics/metabolism', '*Transcriptome', 'alpha7 Nicotinic Acetylcholine Receptor/genetics/metabolism', 'tau Proteins/genetics/metabolism']</t>
  </si>
  <si>
    <t>['Animals', '*Apoptosis', 'Brain/*metabolism/physiology', 'Caspase 3/metabolism', 'Cell Line', '*Diet, High-Fat', 'JNK Mitogen-Activated Protein Kinases/metabolism', 'Male', 'Mice', 'Mice, Inbred C57BL', 'Protein-Serine-Threonine Kinases/*metabolism', '*Signal Transduction']</t>
  </si>
  <si>
    <t>['Aluminum Chloride', 'Alzheimer Disease/chemically induced/*drug therapy/*metabolism/physiopathology', 'Amyloid beta-Peptides/metabolism', 'Animals', 'Brain-Derived Neurotrophic Factor/metabolism', 'Chenodeoxycholic Acid/pharmacology/*therapeutic use', 'Cognitive Dysfunction/*drug therapy', 'Cyclic AMP Response Element-Binding Protein/metabolism', 'Disease Models, Animal', 'Glucagon-Like Peptide 1/metabolism', 'Hippocampus/metabolism/pathology', 'Insulin/*metabolism', 'Male', 'Models, Biological', 'Nerve Degeneration/complications/pathology', 'Neurotoxicity Syndromes/*drug therapy/metabolism', 'PPAR gamma/metabolism', 'Rats, Wistar', '*Signal Transduction', 'Spatial Memory']</t>
  </si>
  <si>
    <t>['Acetylcholinesterase/metabolism', 'Alzheimer Disease/*drug therapy/metabolism', 'Amyloid Precursor Protein Secretases/antagonists &amp; inhibitors/metabolism', 'Animals', 'Aspartic Acid Endopeptidases/antagonists &amp; inhibitors/metabolism', 'Butyrylcholinesterase/metabolism', '*Drug Design', 'Electrophorus', 'Enzyme Inhibitors/chemical synthesis/chemistry/*pharmacology', 'Horses', 'Humans', '*Molecular Docking Simulation', 'Molecular Dynamics Simulation', 'Molecular Structure', 'Phthalimides/chemistry/*pharmacology', 'Thiocarbamates/chemistry/*pharmacology']</t>
  </si>
  <si>
    <t>['Alzheimer Disease/*drug therapy/pathology', 'Amyloid Precursor Protein Secretases/antagonists &amp; inhibitors/metabolism', 'Amyloid beta-Peptides/cerebrospinal fluid/metabolism', 'Brain/metabolism', 'Cyclic S-Oxides/adverse effects/*therapeutic use', 'Depression/etiology', 'Dermatitis/etiology', 'Humans', 'Severity of Illness Index', 'Thiadiazines/adverse effects/*therapeutic use', 'Treatment Failure']</t>
  </si>
  <si>
    <t>['Amyloid Precursor Protein Secretases/*antagonists &amp; inhibitors/metabolism', 'Aspartic Acid Endopeptidases/*antagonists &amp; inhibitors/metabolism', 'Crystallography, X-Ray', 'Enzyme Inhibitors/chemistry/*pharmacology', 'Humans', 'Kinetics', 'Models, Molecular', 'Triterpenes/chemistry/*pharmacology']</t>
  </si>
  <si>
    <t>['Amyloid Precursor Protein Secretases', 'Amyloid beta-Protein Precursor/genetics/immunology', 'Animals', 'Aspartic Acid Endopeptidases', 'Cognitive Dysfunction/chemically induced/*drug therapy/genetics/immunology', 'Glucosides/*administration &amp; dosage', 'Humans', 'Hydrolyzable Tannins/*administration &amp; dosage', 'Interleukin-1beta/genetics/immunology', 'Lipopolysaccharides/adverse effects', 'Male', 'Mice', 'Mice, Inbred C57BL', 'Microglia/drug effects/immunology', 'NF-kappa B/genetics/immunology', 'Neuroglia/drug effects/immunology', 'Toll-Like Receptor 4/genetics/*immunology', 'Tumor Necrosis Factor-alpha/genetics/immunology']</t>
  </si>
  <si>
    <t>['Amyloid Precursor Protein Secretases/analysis', 'Amyloid beta-Peptides/*analysis', 'Amyloid beta-Protein Precursor/analysis', 'Animals', 'Aspartic Acid Endopeptidases/analysis', 'Brain/*physiopathology', 'Hypertension/*pathology', 'Rats', 'Rats, Sprague-Dawley', 'White Matter/*pathology']</t>
  </si>
  <si>
    <t>['Alzheimer Disease/*drug therapy/metabolism', 'Amyloid Precursor Protein Secretases/*antagonists &amp; inhibitors/metabolism', 'Amyloid beta-Peptides/*antagonists &amp; inhibitors/metabolism', 'Aspartic Acid Endopeptidases/*antagonists &amp; inhibitors/metabolism', 'Cell Line', 'Drug Discovery', 'Enzyme Inhibitors/metabolism/*pharmacology', 'Humans', 'Peptide Fragments/*antagonists &amp; inhibitors/metabolism', 'Peptides/metabolism/*pharmacology']</t>
  </si>
  <si>
    <t>['*Alzheimer Disease', 'Amyloid Precursor Protein Secretases/antagonists &amp; inhibitors', 'Animals', 'Aspartic Acid Endopeptidases/*antagonists &amp; inhibitors', 'Brain', 'Positron-Emission Tomography']</t>
  </si>
  <si>
    <t>['Amyloid Precursor Protein Secretases/antagonists &amp; inhibitors/*metabolism', 'Amyloid beta-Protein Precursor/*metabolism', 'Aspartic Acid Endopeptidases/antagonists &amp; inhibitors/*metabolism', 'Bepridil/pharmacology', 'Calcium Channel Blockers/pharmacology', 'Cell Differentiation/physiology', 'Cell Survival', 'Cells, Cultured', 'Enzyme Inhibitors/pharmacology', 'Humans', 'Neurons/*metabolism']</t>
  </si>
  <si>
    <t>['Amyloid Precursor Protein Secretases/*antagonists &amp; inhibitors', 'Amyloid beta-Protein Precursor/metabolism', 'Animals', 'Aspartic Acid Endopeptidases/*antagonists &amp; inhibitors', 'Brain/drug effects/*metabolism', 'Cells, Cultured', 'Dogs', '*Drug Design', 'Humans', '*Hypopigmentation', 'Male', 'Melanocytes/drug effects', 'Mice', 'Mice, Inbred C57BL', 'Models, Molecular', 'Molecular Structure', 'Protease Inhibitors/chemistry/*pharmacology', 'Protein Conformation', 'Skin Pigmentation/*drug effects']</t>
  </si>
  <si>
    <t>['Alzheimer Disease/genetics/*metabolism/*pathology/physiopathology', 'Amyloid/metabolism', 'Amyloid Precursor Protein Secretases/metabolism', 'Amyloid beta-Protein Precursor/metabolism', 'Animals', 'Brain/pathology', 'Cognitive Dysfunction/metabolism/pathology/physiopathology', 'Computer Simulation', 'Disease Models, Animal', 'Gene Expression Profiling', 'Gene Expression Regulation', 'Glucose/metabolism', 'Insulin/*metabolism', 'Male', 'Neuronal Plasticity', 'Neurons/*metabolism/*pathology', 'PC12 Cells', 'Phosphorylation', 'Rats', 'Rats, Sprague-Dawley', '*Signal Transduction', 'Streptozocin', 'tau Proteins/metabolism']</t>
  </si>
  <si>
    <t>['Administration, Intravenous', 'Administration, Oral', 'Amyloid Precursor Protein Secretases/*antagonists &amp; inhibitors/metabolism', 'Amyloid beta-Peptides/cerebrospinal fluid', 'Animals', 'Aspartic Acid Endopeptidases/*antagonists &amp; inhibitors/metabolism', 'Biological Availability', 'Cardiovascular Diseases/chemically induced', 'Chemical and Drug Induced Liver Injury/etiology', 'Dogs', 'Drug Evaluation, Preclinical/methods', 'Drug Stability', 'ERG1 Potassium Channel/metabolism', 'Guinea Pigs', 'Humans', 'Male', 'Mice, Inbred Strains', 'Oxazines/chemistry', 'Peptide Fragments/cerebrospinal fluid', 'Protease Inhibitors/administration &amp; dosage/adverse effects/*chemistry/*pharmacology', 'Rats, Sprague-Dawley', 'Structure-Activity Relationship']</t>
  </si>
  <si>
    <t>['Amyloid Precursor Protein Secretases/*metabolism', 'Animals', 'Antigens, CD/*metabolism', 'Aspartic Acid Endopeptidases/*metabolism', 'Diabetes Mellitus/metabolism', 'Female', 'Glucose/chemistry', 'Glycosylation', 'HEK293 Cells', 'Humans', 'Insulin/metabolism', 'Liver/*metabolism', 'Male', 'Mice', 'Mice, Inbred C57BL', 'Mice, Transgenic', 'Neoplasms/metabolism', 'Protein Domains', 'Receptor, Insulin/*metabolism', 'Signal Transduction']</t>
  </si>
  <si>
    <t>['Acetylcholinesterase/chemistry', 'Alzheimer Disease/*drug therapy', '*Amyloid Precursor Protein Secretases/antagonists &amp; inhibitors/chemistry', 'Animals', '*Antioxidants/chemistry/isolation &amp; purification', '*Aspartic Acid Endopeptidases/antagonists &amp; inhibitors/chemistry', 'Butyrylcholinesterase/chemistry', '*Coumestrol/chemistry/isolation &amp; purification', 'Electrophorus', 'Fish Proteins/chemistry', 'Horses', 'Humans', '*Molecular Docking Simulation', 'Pueraria/*chemistry']</t>
  </si>
  <si>
    <t>['Amyloid Precursor Protein Secretases/*antagonists &amp; inhibitors/metabolism', 'Animals', 'Aspartic Acid Endopeptidases/*antagonists &amp; inhibitors/metabolism', 'Dogs', 'Dose-Response Relationship, Drug', '*Drug Discovery', 'Enzyme Inhibitors/chemical synthesis/chemistry/*pharmacology', 'Madin Darby Canine Kidney Cells/drug effects', 'Mice', 'Models, Molecular', 'Molecular Conformation', 'Oxazines/chemical synthesis/chemistry/*pharmacology', 'Structure-Activity Relationship']</t>
  </si>
  <si>
    <t>['Adolescent', 'Amyloid Precursor Protein Secretases/*genetics', 'Asian Continental Ancestry Group/*genetics', 'Aspartic Acid Endopeptidases/*genetics', 'Child', 'Child, Preschool', 'China/epidemiology', 'Female', 'Gene Frequency', 'Humans', 'Infant', 'Male', 'Polymerase Chain Reaction', 'Polymorphism, Single Nucleotide', 'Risk Factors', 'Seizures/*genetics', 'Sex Factors']</t>
  </si>
  <si>
    <t>['Alzheimer Disease/*enzymology/genetics/metabolism/psychology', 'Amino Acid Motifs', 'Amyloid Precursor Protein Secretases/*chemistry/genetics/*metabolism', 'Amyloid beta-Peptides/genetics/metabolism/toxicity', 'Animals', 'Aspartic Acid Endopeptidases/*chemistry/genetics/*metabolism', 'Cognition', 'Disease Models, Animal', 'Enzyme Stability', 'Humans', 'Mice', 'Mice, Transgenic', 'Sumoylation']</t>
  </si>
  <si>
    <t>['Alzheimer Disease/enzymology/*etiology', 'Amyloid Precursor Protein Secretases/metabolism', 'Amyloid beta-Peptides/metabolism', 'Animals', 'Aspartic Acid Endopeptidases/metabolism', 'Brain/metabolism', '*Cognition', 'Cognitive Dysfunction/enzymology/etiology', 'Hypertension/*complications/enzymology', 'Insulin-Like Growth Factor I/metabolism', 'Male', 'NG-Nitroarginine Methyl Ester', 'Nitric Oxide Synthase Type III/*metabolism', 'Phosphatidylinositol 3-Kinases/metabolism', 'Physical Conditioning, Animal/*physiology', 'Proto-Oncogene Proteins c-akt/metabolism', 'Rats, Inbred SHR', 'Rats, Inbred WKY']</t>
  </si>
  <si>
    <t>['Amyloid Precursor Protein Secretases/antagonists &amp; inhibitors/*metabolism', 'Amyloid beta-Protein Precursor/*metabolism', 'Animals', 'Enzyme Inhibitors/pharmacology', 'Macaca mulatta', '*Models, Biological', '*Proteolysis/drug effects']</t>
  </si>
  <si>
    <t>['Biomarkers/metabolism', 'Blood Platelets/*metabolism', 'Dementia/*metabolism', 'Humans']</t>
  </si>
  <si>
    <t>['Alzheimer Disease/*enzymology/metabolism', 'Amyloid beta-Peptides/metabolism', 'Amyloid beta-Protein Precursor/metabolism', 'Animals', 'CHO Cells', 'Cricetulus', 'Enzyme-Linked Immunosorbent Assay', 'Humans', 'Immunohistochemistry', 'Mice', 'Phosphorylation', 'tau Proteins/metabolism']</t>
  </si>
  <si>
    <t>['Alzheimer Disease/*drug therapy', 'Antipsychotic Agents/chemistry/*therapeutic use', '*Computer Simulation', '*Drug Design', 'Humans', '*Ligands', '*Models, Molecular']</t>
  </si>
  <si>
    <t>['Alzheimer Disease/drug therapy', 'Amyloid Precursor Protein Secretases/*antagonists &amp; inhibitors/metabolism', 'Animals', 'Anti-Infective Agents/*pharmacology', 'Aquatic Organisms/*chemistry', 'Aspartic Acid Endopeptidases/*antagonists &amp; inhibitors', 'Bacteria/drug effects', 'Biological Products/chemistry/pharmacology', 'Humans', 'Polychaeta/*chemistry', 'Steroids/*chemistry/*pharmacology']</t>
  </si>
  <si>
    <t>['Amyloid Precursor Protein Secretases/*antagonists &amp; inhibitors/chemistry', 'Amyloid beta-Peptides/metabolism', 'Animals', 'Aspartic Acid Endopeptidases/*antagonists &amp; inhibitors/chemistry', 'Brain/metabolism', 'Catalytic Domain', 'Dogs', 'Female', 'Humans', 'Madin Darby Canine Kidney Cells', 'Male', 'Mice, Inbred C57BL', 'Molecular Structure', 'Oxazoles/chemical synthesis/chemistry/pharmacokinetics/pharmacology', 'Peptide Fragments/metabolism', 'Protease Inhibitors/chemical synthesis/chemistry/pharmacokinetics/*pharmacology', 'Protein Isoforms/antagonists &amp; inhibitors/chemistry', 'Rats', 'Spiro Compounds/chemical synthesis/chemistry/pharmacokinetics/pharmacology', 'Structure-Activity Relationship', 'gp100 Melanoma Antigen/metabolism']</t>
  </si>
  <si>
    <t>['Abietanes/chemistry/isolation &amp; purification/*pharmacology', 'Alkenes/chemistry/isolation &amp; purification/*pharmacology', 'Amyloid Precursor Protein Secretases/*antagonists &amp; inhibitors/metabolism', 'Aspartic Acid Endopeptidases/*antagonists &amp; inhibitors/metabolism', '*Computational Biology', 'Dose-Response Relationship, Drug', 'Enzyme Inhibitors/chemistry/isolation &amp; purification/*pharmacology', 'Humans', 'Lamiaceae/*chemistry', '*Molecular Docking Simulation', 'Molecular Structure', 'Polyphenols/chemistry/isolation &amp; purification/*pharmacology', 'Structure-Activity Relationship']</t>
  </si>
  <si>
    <t>['AIDS Dementia Complex/*genetics/*pathology', 'Adult', 'Amyloid Precursor Protein Secretases/antagonists &amp; inhibitors/*genetics', 'Amyloid beta-Protein Precursor/*genetics', 'Animals', 'Aspartic Acid Endopeptidases/antagonists &amp; inhibitors/*genetics', 'Enzyme Inhibitors/pharmacology', 'Excitatory Amino Acid Agonists/toxicity', 'Female', 'HIV Infections/*pathology', 'Hippocampus/metabolism', 'Humans', 'Macrophages/chemistry', 'Male', 'Mice', 'Mice, Inbred C57BL', 'Mice, Knockout', 'Middle Aged', 'N-Methylaspartate/toxicity', 'Neurons/*pathology', 'Rats', 'Rats, Sprague-Dawley', 'Receptors, N-Methyl-D-Aspartate/genetics']</t>
  </si>
  <si>
    <t>['Allosteric Regulation', 'Alzheimer Disease/drug therapy/*enzymology', 'Amyloid Precursor Protein Secretases/antagonists &amp; inhibitors/*chemistry', 'Amyloid beta-Protein Precursor/metabolism', 'Aspartic Acid Endopeptidases/antagonists &amp; inhibitors/*chemistry', 'Binding Sites', 'Computer Simulation', 'Humans', 'Models, Molecular', 'Molecular Docking Simulation', 'Peptides/*chemical synthesis/chemistry/*pharmacology', 'Protein Conformation']</t>
  </si>
  <si>
    <t>['Aged', 'Aged, 80 and over', 'Alleles', 'Alzheimer Disease/cerebrospinal fluid/*genetics', 'Amyloid Precursor Protein Secretases/*cerebrospinal fluid', 'Aspartic Acid Endopeptidases/*cerebrospinal fluid', 'Female', 'Genetic Predisposition to Disease', 'Genome-Wide Association Study/*methods', 'Humans', 'Male', 'Middle Aged', '*Polymorphism, Single Nucleotide', 'Vacuolar Proton-Translocating ATPases/*genetics']</t>
  </si>
  <si>
    <t>['Alzheimer Disease/drug therapy/*metabolism', 'Amyloid beta-Peptides/*metabolism', 'Animals', 'Brain/*drug effects/*metabolism', 'Ceftriaxone/*administration &amp; dosage', 'Disease Models, Animal', 'Gene Expression/*drug effects', 'Male', 'Neuroprotective Agents/*administration &amp; dosage', 'RNA, Messenger/metabolism', 'Rats, Wistar']</t>
  </si>
  <si>
    <t>['Amyloid Precursor Protein Secretases/*metabolism', 'Amyloid beta-Peptides/*metabolism', 'Animals', 'Apolipoprotein E4/genetics/*metabolism', 'Aspartic Acid Endopeptidases/*metabolism', 'Biological Transport', 'Cells, Cultured', 'Cholesterol/*metabolism', 'Humans', 'Male', 'Mice', 'Mice, Inbred C57BL', 'Neuroblastoma/*metabolism/pathology', 'Neurons/cytology/*metabolism', 'Protein Isoforms', 'Sequence Deletion']</t>
  </si>
  <si>
    <t>['Acetophenones/pharmacology', 'Alzheimer Disease/*enzymology/*pathology', 'Amyloid/metabolism', 'Amyloid Precursor Protein Secretases/metabolism', 'Amyloid beta-Peptides/*metabolism', 'Animals', 'Aspartic Acid Endopeptidases/metabolism', 'Benzopyrans/pharmacology', 'Brain/drug effects/enzymology/pathology', 'Cell Line', 'Cells, Cultured', 'Disease Models, Animal', 'Down-Regulation/drug effects', 'Humans', 'Mice, Transgenic', 'NF-KappaB Inhibitor alpha/metabolism', 'Neurons/drug effects/metabolism', 'Phenotype', 'Phosphorylation/drug effects', 'Protein Kinase C-delta/*antagonists &amp; inhibitors/metabolism', 'Protein Kinase Inhibitors/*pharmacology', 'Protein Subunits/metabolism', 'RNA, Small Interfering/metabolism', 'Up-Regulation/drug effects']</t>
  </si>
  <si>
    <t>['ATP Binding Cassette Transporter, Subfamily B/genetics/metabolism', 'ATP Binding Cassette Transporter, Subfamily B, Member 1/genetics/metabolism', 'Amyloid Precursor Protein Secretases/*antagonists &amp; inhibitors/chemistry', 'Amyloid beta-Peptides/*metabolism', 'Animals', 'Aspartic Acid Endopeptidases/*antagonists &amp; inhibitors/chemistry', 'Brain/drug effects/metabolism', 'Crystallography, X-Ray', 'Dogs', 'Drug Design', 'ERG1 Potassium Channel/metabolism', 'Guinea Pigs', 'Humans', 'Madin Darby Canine Kidney Cells', 'Mice, Inbred C57BL', 'Mice, Knockout', 'Oxazines/*chemistry/pharmacology', 'Peptide Fragments/*metabolism', 'Protease Inhibitors/*chemistry/pharmacokinetics/*pharmacology', 'Structure-Activity Relationship']</t>
  </si>
  <si>
    <t>['Ascomycota/*chemistry', 'Cell Line', 'Crystallography, X-Ray', 'Endophytes/*chemistry', 'Humans', 'Mitosporic Fungi/chemistry', 'Polycyclic Sesquiterpenes', 'Sesquiterpenes/*chemistry/pharmacology', 'Terpenes/*chemistry/pharmacology']</t>
  </si>
  <si>
    <t>['Amyloid Precursor Protein Secretases/*antagonists &amp; inhibitors/chemistry/metabolism', 'Animals', 'Brain/drug effects/metabolism', 'Dose-Response Relationship, Drug', '*Drug Discovery', 'Enzyme Inhibitors/*chemistry/metabolism/pharmacokinetics/*pharmacology', 'Humans', 'Molecular Docking Simulation', 'Oxazines/*chemistry/metabolism/pharmacokinetics/*pharmacology', 'Protein Conformation', 'Rats', 'Rats, Sprague-Dawley', 'Structure-Activity Relationship', 'Tissue Distribution']</t>
  </si>
  <si>
    <t>['ADAM10 Protein/metabolism', 'Adult', 'Aged', 'Aged, 80 and over', 'Alzheimer Disease/*drug therapy/metabolism', 'Amyloid Precursor Protein Secretases/metabolism', 'Amyloid beta-Peptides/metabolism', 'Amyloid beta-Protein Precursor/metabolism', 'Aspartic Acid Endopeptidases/metabolism', 'Blood Platelets/*drug effects/metabolism', 'Brain/drug effects/metabolism', 'Cognitive Dysfunction/*drug therapy/metabolism', 'Erythropoietin/*therapeutic use', 'Female', 'Humans', 'Male', 'Middle Aged', 'Neuroprotective Agents/therapeutic use', 'Pilot Projects', 'Presenilin-1/metabolism', 'Proteins/*metabolism', 'Recombinant Proteins/*therapeutic use', 'Renal Insufficiency, Chronic/*drug therapy/metabolism', 'Young Adult']</t>
  </si>
  <si>
    <t>['Activities of Daily Living', 'Aged', 'Aged, 80 and over', 'Alzheimer Disease/*drug therapy/psychology', 'Amyloid Precursor Protein Secretases/*antagonists &amp; inhibitors', 'Amyloid beta-Peptides/analysis/cerebrospinal fluid', 'Aspartic Acid Endopeptidases/*antagonists &amp; inhibitors', 'Biomarkers/cerebrospinal fluid', 'Brain Chemistry/drug effects', 'Cognition/drug effects', 'Cyclic S-Oxides/adverse effects/*therapeutic use', 'Dose-Response Relationship, Drug', 'Double-Blind Method', 'Female', 'Humans', 'Male', 'Middle Aged', 'Neuropsychological Tests', 'Thiadiazines/adverse effects/*therapeutic use', 'Treatment Failure']</t>
  </si>
  <si>
    <t>['Amyloid Precursor Protein Secretases/antagonists &amp; inhibitors/*metabolism', 'Animals', 'Aspartic Acid Endopeptidases/antagonists &amp; inhibitors/*metabolism', 'Biotinylation', 'COS Cells', 'Cell Membrane/*metabolism', 'Cells, Cultured', 'Chlorocebus aethiops', 'Click Chemistry/*methods', 'Glycoproteins/*metabolism', 'Membrane Proteins/metabolism', 'Mice, Inbred C57BL', 'Neurons/*metabolism', 'Proteome/*metabolism', 'Reproducibility of Results', 'Substrate Specificity']</t>
  </si>
  <si>
    <t>['Alzheimer Disease/chemically induced/*drug therapy/*pathology', 'Amyloid Precursor Protein Secretases/metabolism', 'Amyloid beta-Peptides/metabolism', 'Amyloid beta-Protein Precursor/metabolism', 'Animals', 'Aspartic Acid Endopeptidases/metabolism', 'Brain/drug effects/metabolism', '*Cognition Disorders/chemically induced/drug therapy', 'Disease Models, Animal', 'Homocysteine/*toxicity', 'Male', 'Maze Learning/drug effects', '*Moringa oleifera', 'Nerve Tissue Proteins/metabolism', 'Neurons/pathology/ultrastructure', 'Oxidative Stress/drug effects', 'Peptide Fragments/metabolism', 'Phosphorylation/drug effects', 'Plant Extracts/*therapeutic use', 'Rats', 'Rats, Sprague-Dawley', 'Silver Staining', 'tau Proteins/metabolism']</t>
  </si>
  <si>
    <t>['Amyloid Precursor Protein Secretases/*metabolism', 'Animals', 'Aspartic Acid Endopeptidases/*metabolism', 'Cell Line', 'Cells, Cultured', 'Endoplasmic Reticulum Stress/drug effects/*physiology', 'Humans', 'Inflammation/*metabolism', 'Insulin/*metabolism', 'Insulin Resistance/physiology', 'Male', 'Mice', 'Muscle Fibers, Skeletal/drug effects/metabolism', 'Muscle, Skeletal/drug effects/*metabolism', 'NF-kappa B/metabolism', 'Palmitic Acid/pharmacology', 'Signal Transduction/drug effects/*physiology']</t>
  </si>
  <si>
    <t>['Adaptor Proteins, Vesicular Transport/*metabolism', 'Alzheimer Disease/etiology/genetics/*metabolism/*pathology', 'Amyloid Precursor Protein Secretases/metabolism', 'Amyloid beta-Peptides/metabolism', 'Amyloid beta-Protein Precursor/genetics', 'Animals', 'Aspartic Acid Endopeptidases/metabolism', 'Brain/*metabolism/*pathology', 'Disease Models, Animal', 'Extracellular Fluid/*metabolism', 'Gene Expression Regulation/physiology', 'Humans', 'Macaca mulatta', 'Mice', 'Mice, Inbred C57BL', 'Mice, Transgenic', 'Mutation/genetics', 'Presenilin-1/genetics', 'tau Proteins/metabolism']</t>
  </si>
  <si>
    <t>['Alzheimer Disease/*drug therapy/pathology/physiopathology', 'Amyloid Precursor Protein Secretases', 'Amyloid beta-Peptides/administration &amp; dosage', 'Animals', 'Antioxidants/*metabolism', 'Apoptosis/drug effects', 'Aspartic Acid Endopeptidases', 'Cognition/drug effects', 'Disease Models, Animal', 'Heme Oxygenase-1/*metabolism', 'Hippocampus/drug effects/metabolism/*pathology/physiopathology', 'Male', 'Microinjections', 'Motor Activity/drug effects', 'NF-E2-Related Factor 2/*metabolism', 'Nerve Tissue Proteins/pharmacology/*therapeutic use', 'Neurons/drug effects/metabolism/*pathology', 'Neuroprotective Agents/pharmacology/*therapeutic use', 'Oxidative Stress/drug effects', 'Rats, Sprague-Dawley']</t>
  </si>
  <si>
    <t>['Alzheimer Disease/drug therapy/*physiopathology', 'Amyloid beta-Peptides/metabolism', 'Animals', 'Brain/*drug effects/metabolism/pathology', 'Cognitive Dysfunction/*drug therapy', 'Disease Models, Animal', 'Homeostasis/drug effects', 'MAP Kinase Signaling System/drug effects', 'Male', 'Metals/metabolism', 'Mice, Transgenic', 'Neurons/drug effects/pathology', 'Oxidative Stress/drug effects', 'Phosphorylation/drug effects', 'Selenocysteine/*analogs &amp; derivatives/pharmacology', 'Spatial Memory/drug effects', 'tau Proteins/metabolism']</t>
  </si>
  <si>
    <t>['Amyloid Precursor Protein Secretases/metabolism', 'Amyloid beta-Peptides/*metabolism', 'Amyloid beta-Protein Precursor/genetics/metabolism', 'Animals', 'Aspartic Acid Endopeptidases/metabolism', 'Brain/*metabolism', 'Disease Models, Animal', 'Enzyme Inhibitors/pharmacology', 'Excitatory Amino Acid Agonists/*toxicity', 'Gene Expression Regulation/drug effects/genetics', 'Kainic Acid/*toxicity', 'Maze Learning/drug effects', '*Memory Disorders/chemically induced/genetics/pathology', 'Mice', 'Mice, Inbred C57BL', 'Mice, Transgenic', 'Neurons/drug effects/metabolism', 'Oligopeptides/metabolism', 'RNA, Messenger/metabolism', 'Signal Transduction/drug effects/genetics', 'Tumor Necrosis Factor-alpha/*metabolism']</t>
  </si>
  <si>
    <t>['Aged', '*Alzheimer Disease/cerebrospinal fluid/diagnosis', 'Amyloid Precursor Protein Secretases/*cerebrospinal fluid', 'Amyloid beta-Protein Precursor/*cerebrospinal fluid', 'Aspartic Acid Endopeptidases/*cerebrospinal fluid', 'Biomarkers/cerebrospinal fluid', '*Cognitive Dysfunction/cerebrospinal fluid/diagnosis', 'Diagnosis, Differential', 'Female', 'Fluorodeoxyglucose F18/pharmacology', 'Humans', 'Male', 'Middle Aged', 'Positron-Emission Tomography/methods', 'Radiopharmaceuticals/pharmacology']</t>
  </si>
  <si>
    <t>['Alzheimer Disease/*drug therapy/metabolism', 'Amyloid Precursor Protein Secretases/*antagonists &amp; inhibitors/metabolism', 'Animals', 'Aspartic Acid Endopeptidases/*antagonists &amp; inhibitors/metabolism', 'Cholinesterase Inhibitors/chemistry/*pharmacology', 'Cholinesterases/metabolism', 'Flavonoids/chemistry/*pharmacology', 'Humans', 'Ligands', 'Monoamine Oxidase/metabolism', 'Monoamine Oxidase Inhibitors/chemistry/*pharmacology']</t>
  </si>
  <si>
    <t>['Alzheimer Disease/genetics/physiopathology/*therapy', 'Amyloid Precursor Protein Secretases/*genetics', 'Amyloid beta-Protein Precursor/metabolism', 'Animals', 'Aspartic Acid Endopeptidases/*genetics', 'Blood-Brain Barrier/metabolism', 'Brain/*metabolism', 'Cognition Disorders/genetics/therapy', 'DNA-Binding Proteins/metabolism', 'Disease Models, Animal', 'Endocytosis/physiology', 'Male', 'Mice', 'Mice, Inbred ICR', 'Mice, Transgenic', '*Nanoparticles', 'Neurons/metabolism', 'Plaque, Amyloid/metabolism', 'Polymers/chemistry', 'Proto-Oncogene Proteins/metabolism', 'RNA, Small Interfering/*administration &amp; dosage/pharmacokinetics/toxicity']</t>
  </si>
  <si>
    <t>['Amyloid Precursor Protein Secretases/*antagonists &amp; inhibitors/metabolism', 'Animals', 'Anti-Inflammatory Agents/isolation &amp; purification/metabolism/*pharmacology', 'Aspartic Acid Endopeptidases/*antagonists &amp; inhibitors/metabolism', '*Computer Simulation', 'Dose-Response Relationship, Drug', 'Electrophorus', 'Glycyrrhetinic Acid/*analogs &amp; derivatives/isolation &amp; purification/metabolism/pharmacology', 'Glycyrrhizic Acid/isolation &amp; purification/metabolism/*pharmacology', 'Horses', 'Humans', 'Molecular Docking Simulation/*methods', '*Seaweed']</t>
  </si>
  <si>
    <t>['Amyloid Precursor Protein Secretases/genetics/*metabolism', 'Amyloid beta-Peptides/genetics/*metabolism', 'Aspartic Acid Endopeptidases/genetics/*metabolism', 'Cell Line, Tumor', 'HEK293 Cells', 'HSP70 Heat-Shock Proteins/genetics/*metabolism', 'Humans', 'Peptide Fragments/genetics/*metabolism', '*Proteolysis', 'Ubiquitin-Protein Ligases/genetics/*metabolism']</t>
  </si>
  <si>
    <t>['Amyloid beta-Protein Precursor', 'Animals', 'Brain/*drug effects', 'Disease Models, Animal', 'Glucosides/*metabolism/pharmacology', 'Male', 'Mitochondria/*metabolism', 'Rats', 'Rats, Sprague-Dawley', 'Sodium Azide/*metabolism']</t>
  </si>
  <si>
    <t>['Alzheimer Disease/*drug therapy', 'Amyloid Precursor Protein Secretases/*antagonists &amp; inhibitors/metabolism', 'Animals', 'Aspartic Acid Endopeptidases/*antagonists &amp; inhibitors/metabolism', 'Dose-Response Relationship, Drug', 'Humans', 'Ligands', 'Molecular Docking Simulation', 'Molecular Structure', 'PC12 Cells', 'Rats', 'Structure-Activity Relationship', 'Triazines/chemical synthesis/chemistry/*pharmacology']</t>
  </si>
  <si>
    <t>['Amyloid Precursor Protein Secretases/antagonists &amp; inhibitors/*metabolism', 'Animals', 'Aspartic Acid Endopeptidases/antagonists &amp; inhibitors/*metabolism', 'Brain/*metabolism', 'Fluorine Radioisotopes', 'Ligands', 'Male', 'Mice', 'Positron-Emission Tomography', 'Protease Inhibitors/chemical synthesis/chemistry/pharmacokinetics/*pharmacology', 'Radiopharmaceuticals/chemical synthesis/chemistry/pharmacokinetics/*pharmacology', 'Thiazines/chemical synthesis/chemistry/pharmacokinetics/*pharmacology']</t>
  </si>
  <si>
    <t>['Alzheimer Disease/metabolism', 'Amyloid Precursor Protein Secretases/drug effects/*metabolism', 'Amyloid beta-Peptides/drug effects/*metabolism', 'Amyloid beta-Protein Precursor/metabolism', 'Aspartic Acid Endopeptidases/drug effects/*metabolism', 'Cell Line', 'Glycogen Synthase Kinase 3 beta/metabolism', 'Humans', 'Melatonin/*pharmacology', 'NF-kappa B/metabolism', 'NIMA-Interacting Peptidylprolyl Isomerase/metabolism', 'Neurons/*drug effects/metabolism', 'Receptors, Melatonin/metabolism', 'Signal Transduction/*drug effects']</t>
  </si>
  <si>
    <t>['Aging', 'Alzheimer Disease/genetics/*metabolism', 'Amyloid Precursor Protein Secretases/*metabolism', 'Amyloid beta-Peptides/genetics/*metabolism', 'Amyloid beta-Protein Precursor/genetics/*metabolism', 'Angiotensin II/*pharmacokinetics', 'Aspartic Acid Endopeptidases/*metabolism', 'Blotting, Western', 'Brain', 'Cerebral Amyloid Angiopathy', 'Endothelial Cells/*drug effects', 'Enzyme-Linked Immunosorbent Assay', 'Gene Expression Regulation', 'Humans', 'Vasoconstrictor Agents/*pharmacology']</t>
  </si>
  <si>
    <t>['Alzheimer Disease/*drug therapy/metabolism', 'Amyloid beta-Peptides/metabolism', 'Animals', 'Biflavonoids/pharmacology/*therapeutic use', 'Brain/drug effects/metabolism', 'Disease Models, Animal', 'Female', '*Garcinia', 'Learning/drug effects', 'Male', 'Mice, Transgenic', 'Neuroprotective Agents/pharmacology/*therapeutic use']</t>
  </si>
  <si>
    <t>['*Alzheimer Disease', 'Amyloid Precursor Protein Secretases', 'Amyloid beta-Peptides', '*Amyloid beta-Protein Precursor', 'Aspartic Acid Endopeptidases', 'Humans']</t>
  </si>
  <si>
    <t>['Age of Onset', 'Aged', 'Aged, 80 and over', 'Alzheimer Disease/genetics/*metabolism/pathology', 'Amyloid Precursor Protein Secretases/*metabolism', 'Amyloid beta-Peptides/*metabolism', 'Apolipoprotein E4/*genetics', 'Brain/*metabolism/pathology', 'Disease Progression', 'Female', 'Genetic Predisposition to Disease', 'Humans', 'Immunoprecipitation', 'Male', 'Middle Aged', 'Risk Factors', '*Sex Characteristics']</t>
  </si>
  <si>
    <t>['Adenine/analogs &amp; derivatives/chemistry', 'Amyloid Precursor Protein Secretases/*antagonists &amp; inhibitors/*metabolism', 'Aptamers, Nucleotide/chemistry/*metabolism', 'Aspartic Acid Endopeptidases/*antagonists &amp; inhibitors/*metabolism', 'Base Sequence', 'Humans', 'Protein Binding', 'SELEX Aptamer Technique', 'Uracil/analogs &amp; derivatives/chemistry']</t>
  </si>
  <si>
    <t>['Alzheimer Disease/drug therapy/metabolism/pathology', 'Amyloid Precursor Protein Secretases/*antagonists &amp; inhibitors/metabolism', 'Amyloid beta-Peptides/*metabolism', 'Amyloid beta-Protein Precursor/genetics/metabolism', 'Animals', 'Aspartic Acid Endopeptidases/*antagonists &amp; inhibitors/metabolism', 'Brain/*drug effects/metabolism/pathology', 'Disease Models, Animal', 'Disease Progression', 'Enzyme Inhibitors/pharmacology', 'Female', 'Humans', 'Male', 'Mice, Transgenic', 'Neuroprotective Agents/*pharmacology', 'Peptide Fragments/*metabolism', 'Picolinic Acids/*pharmacology', 'Plaque, Amyloid/drug therapy/metabolism/pathology', 'Presenilin-1/genetics/metabolism', 'Thiazines/*pharmacology', 'Vesicular Glutamate Transport Protein 1/genetics/metabolism']</t>
  </si>
  <si>
    <t>['ADAM10 Protein/genetics/*metabolism', 'Amyloid Precursor Protein Secretases/genetics/*metabolism', 'Animals', 'Aspartic Acid Endopeptidases/genetics/*metabolism', 'Brain/metabolism', 'Cell Adhesion Molecules/*metabolism', 'HEK293 Cells', 'Humans', 'Membrane Proteins/genetics/*metabolism', 'Mice', 'Neurons/*metabolism', 'Peptide Fragments/metabolism', 'Protein Domains', 'Proteolysis']</t>
  </si>
  <si>
    <t>['Administration, Oral', 'Adult', 'Amyloid Precursor Protein Secretases/*antagonists &amp; inhibitors/*metabolism', 'Aspartic Acid Endopeptidases/*antagonists &amp; inhibitors/*metabolism', 'Biological Availability', 'Cross-Over Studies', 'Drug Compounding', 'Female', 'Gastric Mucosa/*drug effects/*metabolism', 'Humans', 'Hydrogen-Ion Concentration', 'Imidazoles/administration &amp; dosage/chemistry/*pharmacokinetics', 'Male', 'Middle Aged', 'Pharmaceutical Solutions/administration &amp; dosage/chemistry/pharmacokinetics', 'Spiro Compounds/administration &amp; dosage/chemistry/*pharmacokinetics', 'Tablets', 'Young Adult']</t>
  </si>
  <si>
    <t>['*Alzheimer Disease/blood/genetics/metabolism', '*Amyloid Precursor Protein Secretases/blood/genetics', '*Aspartic Acid Endopeptidases/blood/genetics', 'Biomarkers/*blood', 'Case-Control Studies', 'Humans', '*RNA, Long Noncoding/blood/genetics', 'ROC Curve']</t>
  </si>
  <si>
    <t>['Alzheimer Disease/*metabolism', 'Amyloid Precursor Protein Secretases/*metabolism', 'Amyloid beta-Peptides/*biosynthesis', 'Animals', 'Apoptosis', 'Aspartic Acid Endopeptidases/*metabolism', 'Cell Line, Tumor', 'Gene Expression Regulation', 'Humans', 'Male', 'Mice, Inbred C57BL', 'NF-kappa B/*metabolism', 'Palmitic Acid/*administration &amp; dosage', 'Signal Transduction', 'Transcription Factor CHOP/*metabolism']</t>
  </si>
  <si>
    <t>['Amyloid Precursor Protein Secretases/*genetics/*metabolism', 'Amyloid beta-Peptides/metabolism', 'Animals', 'Aspartic Acid Endopeptidases/*genetics/*metabolism', 'Body Weight', 'Diet, High-Fat', 'Gene Expression', 'Glucose/metabolism', 'Homeostasis', 'Hypothalamus/*metabolism', 'Leptin/*metabolism', 'Mice', 'Mice, Knockout', 'Mice, Obese', 'Neuropeptides/genetics/metabolism', 'Pyramidal Cells/metabolism', 'Signal Transduction']</t>
  </si>
  <si>
    <t>['Amyloid Precursor Protein Secretases/isolation &amp; purification', 'Animals', 'Antibodies, Immobilized/*chemistry', 'Aspartic Acid Endopeptidases/isolation &amp; purification', 'Cell Line', 'Cell Membrane/*chemistry', 'Humans', 'Lab-On-A-Chip Devices', 'Lipid Bilayers/chemistry', 'Liposomes/chemistry', 'Membrane Proteins/*isolation &amp; purification', 'Nanoparticles/*chemistry']</t>
  </si>
  <si>
    <t>['Alzheimer Disease/*metabolism', 'Amyloid beta-Peptides/metabolism', 'Amyloid beta-Protein Precursor/*metabolism', 'Animals', 'Astrocytes/*metabolism', 'Disease Models, Animal', 'Mice, Inbred C57BL', 'Mice, Transgenic', 'Microglia/*metabolism', 'Physical Conditioning, Animal', 'Plaque, Amyloid/pathology']</t>
  </si>
  <si>
    <t>['Alzheimer Disease/*drug therapy/*metabolism/pathology', 'Amyloid beta-Peptides/*metabolism', 'Animals', 'Disease Models, Animal', 'Hippocampus/*drug effects/*metabolism/pathology', 'Male', 'Mice', 'Mice, Transgenic', 'Phosphorylation/drug effects', 'Protein Aggregates/drug effects', 'Tolonium Chloride/*pharmacology/therapeutic use', 'tau Proteins/metabolism']</t>
  </si>
  <si>
    <t>['Alzheimer Disease/genetics/metabolism/*pathology', 'Amyloid beta-Peptides/metabolism', 'Amyloid beta-Protein Precursor/genetics/metabolism', 'Animals', 'Hippocampus/*drug effects/metabolism/pathology', 'Male', 'Memory Disorders/metabolism/pathology/*prevention &amp; control', 'Metformin/pharmacology/*therapeutic use', 'Mice', 'Mice, Transgenic', 'Neuroprotective Agents/pharmacology/*therapeutic use', 'Plaque, Amyloid/metabolism/pathology/*prevention &amp; control', 'Presenilin-1/genetics/metabolism']</t>
  </si>
  <si>
    <t>['Alzheimer Disease/*diagnostic imaging/*drug therapy/metabolism', 'Amyloid Precursor Protein Secretases/*antagonists &amp; inhibitors', 'Amyloid beta-Peptides/genetics/*metabolism', 'Animals', 'Antibodies, Monoclonal', 'Aspartic Acid Endopeptidases/*antagonists &amp; inhibitors', 'Autoradiography', 'Brain/diagnostic imaging/metabolism', 'Disease Models, Animal', 'Disease Progression', 'Iodine Radioisotopes', 'Mice', 'Mice, Transgenic', 'Picolinic Acids/therapeutic use', 'Positron-Emission Tomography/*methods', 'Radioligand Assay', 'Radiopharmaceuticals', 'Thiazines/therapeutic use']</t>
  </si>
  <si>
    <t>['*Alternative Splicing', 'Amyloid Precursor Protein Secretases/genetics/metabolism', 'Aspartic Acid Endopeptidases/genetics/metabolism', '*Binding Sites', 'Carcinoma/genetics/*metabolism/pathology', 'Humans', 'Kaplan-Meier Estimate', 'Linear Models', 'MicroRNAs/*metabolism', 'Neoplasm Staging', 'Polyadenylation', 'RNA, Messenger/metabolism', 'Urinary Bladder Neoplasms/genetics/*metabolism/pathology']</t>
  </si>
  <si>
    <t>['Alzheimer Disease/*genetics', 'Amyloid Precursor Protein Secretases/*metabolism', 'Amyloid beta-Protein Precursor/genetics/*metabolism', 'Animals', 'Disease Models, Animal', 'Forkhead Box Protein O3/genetics/*metabolism', 'Mice', 'Mutagenesis, Site-Directed', 'Mutation', 'Neurons/*metabolism', 'Phosphorylation', 'Protein Transport', 'Signal Transduction']</t>
  </si>
  <si>
    <t>['Alzheimer Disease/*drug therapy/genetics/metabolism/psychology', 'Amyloid beta-Peptides/metabolism', 'Amyloid beta-Protein Precursor/*genetics/metabolism', 'Animals', 'Apoptosis/drug effects', 'CHO Cells', 'Cognition/drug effects', 'Cricetulus', 'Disease Models, Animal', 'Docosahexaenoic Acids/*administration &amp; dosage/analysis', 'Eicosapentaenoic Acid/*administration &amp; dosage/analysis', 'Humans', 'Male', 'Memory/drug effects', 'Mice', 'Mice, Transgenic', 'Nerve Growth Factors/metabolism', 'Oxidative Stress/drug effects', 'Phosphatidylcholines/*administration &amp; dosage/analysis', 'Presenilin-1/*genetics/metabolism']</t>
  </si>
  <si>
    <t>['Adult', 'Aged', 'Alzheimer Disease/*genetics/physiopathology', 'Amyloid Precursor Protein Secretases/*genetics', 'Amyloid beta-Peptides/*genetics', 'Amyloid beta-Protein Precursor/genetics', 'Animals', 'Aspartic Acid Endopeptidases/*genetics', 'Axonal Transport/genetics', 'Brain/metabolism/pathology', 'Carrier Proteins/*genetics', 'Female', 'Gene Expression Regulation/genetics', 'Humans', 'Male', 'Membrane Proteins/*genetics', 'Mice', 'Mice, Knockout', 'Middle Aged', 'Mutation', 'Nerve Tissue Proteins/*genetics', 'Neurons/metabolism/physiology']</t>
  </si>
  <si>
    <t>['Alzheimer Disease/*pathology', 'Amyloid Precursor Protein Secretases/analysis', 'Amyloid beta-Protein Precursor/*analysis', 'Aspartic Acid Endopeptidases/analysis', 'Cells, Cultured', 'Cytological Techniques/*methods', 'Endothelial Cells/*pathology', 'Gene Expression Profiling', 'Humans', 'Intercellular Adhesion Molecule-1/analysis', 'Models, Biological', 'Nitric Oxide Synthase Type III/analysis', '*Pulse', 'Stress, Mechanical']</t>
  </si>
  <si>
    <t>['Amyloid Precursor Protein Secretases/*metabolism', 'Animals', 'Aspartic Acid Endopeptidases/*metabolism', 'Cells, Cultured', 'Female', 'HEK293 Cells', 'Humans', 'Male', 'Mice', 'Mice, Inbred C57BL', 'Mossy Fibers, Hippocampal/*metabolism', 'Protein Transport', 'Shaw Potassium Channels/*metabolism']</t>
  </si>
  <si>
    <t>['Adaptor Proteins, Vesicular Transport/*metabolism', 'Adult', 'Aged', 'Alzheimer Disease/metabolism/*pathology', 'Amyloid Precursor Protein Secretases/*metabolism', 'Amyloid beta-Peptides/metabolism', 'Amyloid beta-Protein Precursor/metabolism', 'Animals', 'Aspartic Acid Endopeptidases/*metabolism', 'Brain/metabolism/*pathology', 'Cell Adhesion Molecules/*metabolism', 'Down Syndrome/metabolism/pathology', 'Female', 'Humans', 'Male', 'Mice', 'Mice, Knockout', 'Middle Aged']</t>
  </si>
  <si>
    <t>['Adult', 'Aged', 'Amyloid Precursor Protein Secretases/antagonists &amp; inhibitors', 'Aspartic Acid Endopeptidases/antagonists &amp; inhibitors', 'Cross-Over Studies', 'Dose-Response Relationship, Drug', 'Double-Blind Method', 'Electrocardiography/drug effects', 'Female', 'Healthy Volunteers', 'Heart/*drug effects', 'Heart Rate/*drug effects', 'Humans', 'Male', 'Middle Aged', 'Models, Biological', 'Moxifloxacin', 'Pyridines/*administration &amp; dosage/blood/*pharmacokinetics', 'Retrospective Studies', 'Thiazines/*administration &amp; dosage/blood/*pharmacokinetics']</t>
  </si>
  <si>
    <t>['Adult', 'Amyloid Precursor Protein Secretases/*metabolism', 'Aspartic Acid Endopeptidases/*metabolism', 'Case-Control Studies', 'Female', 'Gender Dysphoria/*metabolism', 'Gene Expression/physiology', 'Humans', 'Male', 'Middle Aged', 'Schizophrenia/*metabolism', 'Sex Factors', 'Up-Regulation']</t>
  </si>
  <si>
    <t>['Amyloid beta-Peptides/*metabolism/*toxicity', 'Animals', 'Brain-Derived Neurotrophic Factor/*metabolism', 'Cell Death/*drug effects', 'Oxidative Stress', 'PC12 Cells', 'Peptide Fragments/*metabolism/*toxicity', 'Phycocyanin/administration &amp; dosage', 'Poly (ADP-Ribose) Polymerase-1/metabolism', 'Rats', 'Sesquiterpenes/administration &amp; dosage', 'Signal Transduction/drug effects', 'Spirulina/*chemistry']</t>
  </si>
  <si>
    <t>['Age Factors', 'Amyloid Precursor Protein Secretases', '*Amyloid beta-Peptides/drug effects/metabolism', 'Animals', 'Aspartic Acid Endopeptidases', 'Behavior, Animal/drug effects/physiology', '*Cognitive Dysfunction/drug therapy/etiology/physiopathology', 'Corticosterone/*blood', 'Disease Models, Animal', 'Female', '*Hippocampus/drug effects/metabolism', 'Hormone Antagonists/administration &amp; dosage/*pharmacology', 'Male', 'Mice', 'Mice, Inbred C57BL', 'Mice, Transgenic', 'Mifepristone/pharmacology', '*Peptide Fragments/drug effects/metabolism', 'Receptors, Glucocorticoid/*antagonists &amp; inhibitors', '*Stress, Psychological/blood/complications']</t>
  </si>
  <si>
    <t>['Adult', 'Age Factors', 'Aged', 'Aged, 80 and over', 'Amyloid Precursor Protein Secretases/analysis/genetics', 'Amyloid beta-Peptides/analysis/genetics', 'Amyloid beta-Protein Precursor/*analysis/genetics', 'Aspartic Acid Endopeptidases/analysis/genetics', 'Biomarkers/analysis', 'Case-Control Studies', 'Female', 'Humans', 'Keratosis, Seborrheic/genetics/*metabolism/pathology', 'Male', 'Middle Aged', 'Peptide Fragments/analysis/genetics', 'Risk Factors', 'Skin/*chemistry/pathology/radiation effects', '*Skin Aging/pathology/radiation effects', 'Ultraviolet Rays', 'Up-Regulation', 'Young Adult']</t>
  </si>
  <si>
    <t>['Amyloid Precursor Protein Secretases/*genetics/*metabolism', 'Amyloid beta-Peptides/*metabolism', 'Cell Line', 'Cyclooctanes/chemistry/pharmacology', 'Humans', 'Lignans/chemistry/*pharmacology', 'Polycyclic Compounds/chemistry/*pharmacology', 'Protein Biosynthesis/*drug effects', 'RNA, Messenger/genetics/metabolism', 'Transcription, Genetic/*drug effects']</t>
  </si>
  <si>
    <t>['Amyloid Precursor Protein Secretases', 'Aspartic Acid Endopeptidases', 'Catalysis', 'Copper', 'Cyclic S-Oxides/*chemical synthesis', 'Enzyme Inhibitors', 'Molecular Structure', 'Thiadiazines/*chemical synthesis']</t>
  </si>
  <si>
    <t>['Amyloid beta-Peptides/*antagonists &amp; inhibitors/*biosynthesis', 'Animals', 'Cell Line, Transformed', 'Cell Survival/drug effects/physiology', 'Drugs, Chinese Herbal/*pharmacology', 'Glucose/*toxicity', 'Mice', 'Peptide Fragments/*antagonists &amp; inhibitors/*biosynthesis', 'Spirostans/*pharmacology']</t>
  </si>
  <si>
    <t>['Alzheimer Disease/metabolism/pathology', 'Amyloid beta-Protein Precursor/*metabolism', 'Animals', 'Calcium/*metabolism', 'Cyclic AMP Response Element-Binding Protein/*metabolism', 'Hippocampus/*metabolism/pathology', 'Homeostasis/physiology', 'Humans', 'Mice', 'Mice, Inbred C57BL', 'Neurons/*metabolism/pathology', 'Signal Transduction/physiology']</t>
  </si>
  <si>
    <t>['ADAM10 Protein/metabolism', 'Amyloid/*metabolism', 'Amyloid Precursor Protein Secretases/metabolism', 'Animals', 'Aspartic Acid Endopeptidases/metabolism', 'Brain/metabolism', 'Carotenoids/chemistry', 'Cognitive Dysfunction/*metabolism', 'Dietary Supplements', 'Disease Models, Animal', 'Inflammation/*metabolism', 'Injections, Intraperitoneal', 'Lipopolysaccharides', 'Lycopene/*chemistry', 'Male', 'Maze Learning', 'Membrane Potential, Mitochondrial', 'Membrane Proteins/metabolism', 'Memory', 'Mice', 'Mice, Inbred C57BL', 'Mitochondria/metabolism', 'Neurons/pathology', 'Neuroprotective Agents/therapeutic use', '*Oxidative Stress', 'Phosphorylation', 'Signal Transduction']</t>
  </si>
  <si>
    <t>['Amyloid/*metabolism', 'Amyloid Precursor Protein Secretases/*deficiency/metabolism', 'Amyloid beta-Peptides/metabolism', 'Animals', 'Aspartic Acid Endopeptidases/*deficiency/metabolism', 'Behavior, Animal', '*Cognition', 'Disease Models, Animal', '*Gene Deletion', 'Integrases/metabolism', 'Learning', 'Long-Term Potentiation', 'Mice, Transgenic', 'Plaque, Amyloid/pathology/physiopathology']</t>
  </si>
  <si>
    <t>['Alzheimer Disease/drug therapy/*metabolism', 'Amyloid Precursor Protein Secretases/*antagonists &amp; inhibitors', 'Amyloid beta-Peptides/metabolism', 'Aspartic Acid Endopeptidases/*antagonists &amp; inhibitors', 'Enzyme Inhibitors/*pharmacology', 'Genistein/*pharmacology/therapeutic use', 'Humans', 'Isoflavones/pharmacology/therapeutic use', 'Kinetics', 'Molecular Docking Simulation', 'Plant Extracts/*pharmacology/therapeutic use', 'Soybeans/*chemistry']</t>
  </si>
  <si>
    <t>['Amyloid Precursor Protein Secretases/*antagonists &amp; inhibitors/metabolism', 'Animals', 'Aspartic Acid Endopeptidases/*antagonists &amp; inhibitors/metabolism', 'Aza Compounds/chemical synthesis/chemistry/*pharmacology', 'Bridged Bicyclo Compounds/chemical synthesis/chemistry/*pharmacology', 'Crystallography, X-Ray', 'Dose-Response Relationship, Drug', 'Enzyme Inhibitors/chemical synthesis/chemistry/*pharmacology', 'Humans', 'Models, Molecular', 'Molecular Structure', 'Rats', 'Rats, Sprague-Dawley', 'Stereoisomerism', 'Structure-Activity Relationship']</t>
  </si>
  <si>
    <t>['Acetylcholinesterase/*metabolism', 'Animals', 'Butyrylcholinesterase/*metabolism', 'Cholinesterase Inhibitors/chemical synthesis/chemistry/*pharmacology', 'Coumarins/chemistry/*pharmacology', 'Dose-Response Relationship, Drug', '*Drug Design', 'Electrophorus', 'Horses', 'Models, Molecular', 'Molecular Structure', 'Pyridinium Compounds/chemistry/*pharmacology', 'Structure-Activity Relationship']</t>
  </si>
  <si>
    <t>['*Alzheimer Disease', 'Amyloid Precursor Protein Secretases/antagonists &amp; inhibitors', 'Aspartic Acid Endopeptidases/antagonists &amp; inhibitors', 'Humans', 'Neuronal Plasticity', 'Seizures']</t>
  </si>
  <si>
    <t>['Amyloid beta-Peptides/antagonists &amp; inhibitors/*biosynthesis/genetics', 'Amyloid beta-Protein Precursor/antagonists &amp; inhibitors/genetics/*metabolism', 'Gene Expression', 'HEK293 Cells', 'Humans', 'Sorting Nexins/*biosynthesis/genetics']</t>
  </si>
  <si>
    <t>['Chemistry Techniques, Analytical/*methods', 'Chromatography, High Pressure Liquid', 'Cyclic S-Oxides/*chemical synthesis', 'Glycopeptides/*chemistry', 'Polysaccharides/chemistry', 'Porosity', 'Stereoisomerism', 'Teicoplanin/chemistry', 'Thiadiazines/*chemical synthesis']</t>
  </si>
  <si>
    <t>['Amyloid Precursor Protein Secretases/*chemistry/genetics/*metabolism', 'Aspartic Acid Endopeptidases/*chemistry/genetics/*metabolism', 'Copper/*metabolism', 'Helix-Loop-Helix Motifs/genetics', 'Humans', 'Ion Transport/genetics', 'Ions/metabolism', 'Models, Molecular', 'Molecular Dynamics Simulation', 'Protein Binding/genetics', 'Protein Interaction Domains and Motifs/genetics', 'Protein Multimerization/genetics']</t>
  </si>
  <si>
    <t>['*Alzheimer Disease', 'Amyloid Precursor Protein Secretases', 'Aspartic Acid Endopeptidases', 'Cholinesterase Inhibitors/*pharmacology', 'Drug Discovery', 'Humans', 'Inhibitory Concentration 50', 'Molecular Docking Simulation/*methods']</t>
  </si>
  <si>
    <t>['Acetylcholinesterase/metabolism', 'Amyloid Precursor Protein Secretases/*antagonists &amp; inhibitors/metabolism', 'Amyloid beta-Peptides/antagonists &amp; inhibitors/metabolism', 'Animals', 'Butyrylcholinesterase/*metabolism', 'Carbazoles/chemical synthesis/chemistry/*pharmacology', 'Dose-Response Relationship, Drug', 'Enzyme Inhibitors/chemical synthesis/chemistry/*pharmacology', 'Horses', 'Molecular Structure', 'Neuroprotective Agents/chemical synthesis/chemistry/*pharmacology', 'Protein Aggregates/drug effects', 'Pyridines/chemical synthesis/chemistry/*pharmacology', 'Structure-Activity Relationship', 'Torpedo']</t>
  </si>
  <si>
    <t>['Acetylcholinesterase/chemistry/metabolism', 'Alzheimer Disease/drug therapy', 'Amyloid Precursor Protein Secretases/antagonists &amp; inhibitors/chemistry/metabolism', 'Aspartic Acid Endopeptidases/antagonists &amp; inhibitors/chemistry/metabolism', 'Cholinesterase Inhibitors/*chemistry/metabolism/*pharmacology/therapeutic use', 'Hypericum/*chemistry', 'Molecular Docking Simulation', 'Phloroglucinol/*chemistry/metabolism/*pharmacology/therapeutic use', 'Polycyclic Compounds/*chemistry', '*Prenylation', 'Protein Conformation']</t>
  </si>
  <si>
    <t>['*Alzheimer Disease', 'Amyloid Precursor Protein Secretases', 'Aspartic Acid Endopeptidases', 'Humans']</t>
  </si>
  <si>
    <t>['Alzheimer Disease/*pathology/*physiopathology', 'Amyloid Precursor Protein Secretases/metabolism', 'Amyloid beta-Peptides/metabolism', 'Amyloid beta-Protein Precursor/genetics/metabolism', 'Animals', 'Apolipoproteins E/metabolism', 'Aspartic Acid Endopeptidases/metabolism', 'Astrocytes/metabolism/*pathology', 'Disease Models, Animal', 'Excitatory Postsynaptic Potentials/drug effects/genetics', 'Extracellular Signal-Regulated MAP Kinases/metabolism', 'Glial Fibrillary Acidic Protein/metabolism', 'Hippocampus/cytology', 'Janus Kinase 2/genetics/metabolism', 'Male', 'Maze Learning/drug effects', 'Mice', 'Mice, Transgenic', 'Mutation/genetics', 'Presenilin-1/genetics/metabolism', 'STAT1 Transcription Factor/metabolism', 'Suppressor of Cytokine Signaling 3 Protein/genetics/metabolism']</t>
  </si>
  <si>
    <t>['Alzheimer Disease/*metabolism/pathology', 'Amyloid Precursor Protein Secretases/genetics/metabolism', 'Amyloid beta-Protein Precursor/genetics/metabolism', 'Animals', 'Aspartic Acid Endopeptidases/genetics/metabolism', '*Disease Models, Animal', '*Endoplasmic Reticulum Stress', 'Female', 'Humans', 'Male', 'Mice', 'Mice, Transgenic', 'Mutation', 'Presenilin-1/genetics/metabolism', 'Unfolded Protein Response']</t>
  </si>
  <si>
    <t>['ADAM10 Protein/genetics', 'Administration, Oral', 'Alzheimer Disease/genetics/metabolism/*microbiology/pathology', 'Amyloid Precursor Protein Secretases/genetics', 'Amyloid beta-Peptides/*biosynthesis/metabolism', 'Animals', 'Aspartic Acid Endopeptidases/genetics', 'Astrocytes/pathology', 'Cell Count', 'Cognitive Dysfunction/genetics/metabolism/*microbiology/pathology', 'Cross-Sectional Studies', 'DNA-Binding Proteins', 'Encephalitis/genetics/metabolism/*microbiology/pathology', 'Frontal Lobe/pathology', 'Gene Expression Regulation', 'Hippocampus/metabolism/pathology', 'Intracellular Space/metabolism', 'Male', 'Mice', 'Mice, Inbred C57BL', 'Microglia/pathology', 'Nerve Tissue Proteins/metabolism', 'Neurons/pathology', 'Nuclear Proteins/metabolism', 'Peptide Fragments/*biosynthesis/metabolism', 'Periodontitis/*microbiology', 'Porphyromonas gingivalis/*physiology', 'Presenilin-1/genetics', 'tau Proteins/metabolism']</t>
  </si>
  <si>
    <t>['Amyloid Precursor Protein Secretases/antagonists &amp; inhibitors/*biosynthesis/genetics', 'Amyloid beta-Peptides/metabolism', 'Aspartic Acid Endopeptidases/antagonists &amp; inhibitors/*biosynthesis/genetics', 'Base Sequence', 'Cell Line', 'DNA (Cytosine-5-)-Methyltransferase 1/*metabolism', 'Dose-Response Relationship, Drug', 'Gene Expression', 'Humans', 'Oxidative Stress/drug effects/physiology', 'Photic Stimulation/*adverse effects', 'Plicamycin/analogs &amp; derivatives/pharmacology', 'Protein Binding/drug effects/physiology', 'Retinal Pigment Epithelium/drug effects/*metabolism/pathology', 'Retinal Pigments/toxicity', 'Retinoids/*toxicity', 'Sp1 Transcription Factor/*metabolism']</t>
  </si>
  <si>
    <t>['Alzheimer Disease/etiology/*pathology', 'Amyloid Precursor Protein Secretases/genetics/*metabolism', 'Amyloid beta-Protein Precursor/metabolism', 'Animals', 'Apoptosis/genetics', 'Aspartic Acid Endopeptidases/genetics/*metabolism', 'Cerebral Cortex/cytology/metabolism/pathology', 'Excitatory Postsynaptic Potentials', 'Gene Knockdown Techniques', 'Glutamic Acid/metabolism', 'Group IV Phospholipases A2/genetics/*metabolism', 'Neurons/metabolism', 'Phosphorylation/genetics', 'Primary Cell Culture', 'RNA, Small Interfering/metabolism', 'Rats', 'Rats, Wistar', 'Stearoyl-CoA Desaturase/genetics/*metabolism', 'tau Proteins/*metabolism/toxicity']</t>
  </si>
  <si>
    <t>['Age Factors', 'Alzheimer Disease/*metabolism/*pathology', 'Amyloid beta-Peptides/metabolism', 'Amyloid beta-Protein Precursor/genetics', 'Animals', 'Dementia/etiology/*metabolism', 'Disease Models, Animal', 'Gene Expression Regulation/genetics/physiology', 'Humans', 'Male', 'Maze Learning/physiology', 'Mice', 'Mice, Inbred C57BL', 'Mice, Transgenic', 'Motor Activity/physiology', 'Mutation/genetics', 'Myelin Sheath/*metabolism', 'Plaque, Amyloid/pathology', 'Presenilin-1/genetics', 'Stroke/complications', 'tau Proteins/*metabolism']</t>
  </si>
  <si>
    <t>['Amyloid beta-Peptides/*metabolism', 'Fruit/*chemistry', 'Lycium/*chemistry', '*Pectins/chemistry/isolation &amp; purification']</t>
  </si>
  <si>
    <t>['Aging/*metabolism', 'Amyloid Precursor Protein Secretases/*deficiency/metabolism', 'Animals', 'Animals, Newborn', 'Apoptosis', 'Aspartic Acid Endopeptidases/*deficiency/metabolism', 'Axons/*metabolism', 'Cognition', 'Epilepsy/pathology/physiopathology', 'Gene Deletion', 'Hippocampus/*metabolism/pathology/physiopathology', 'Long-Term Potentiation', 'Memory Disorders/pathology/physiopathology', 'Mice, Inbred C57BL', 'Mice, Knockout', 'Myelin Sheath/metabolism', 'Neurogenesis', 'Phenotype', 'Substrate Specificity']</t>
  </si>
  <si>
    <t>['Alzheimer Disease/blood/cerebrospinal fluid/*drug therapy/*prevention &amp; control', 'Amyloid Precursor Protein Secretases/*antagonists &amp; inhibitors/metabolism', 'Amyloid beta-Protein Precursor/cerebrospinal fluid/metabolism', 'Animals', 'Aspartic Acid Endopeptidases/*antagonists &amp; inhibitors/metabolism', 'Astrocytes/metabolism', 'Brain/pathology', 'Cathepsin D/antagonists &amp; inhibitors/metabolism', 'Cerebral Hemorrhage/pathology', 'Female', 'Hominidae/genetics', 'Humans', 'Inflammation/pathology', 'Male', 'Mice, Inbred C57BL', 'Mice, Transgenic', 'Microglia/metabolism', 'Oxazines/blood/chemistry/pharmacology/*therapeutic use', 'Translational Medical Research']</t>
  </si>
  <si>
    <t>['Amyloid Precursor Protein Secretases/*genetics', 'Anesthetics, Inhalation/*adverse effects', 'Animals', 'Apoptosis', 'Aspartic Acid Endopeptidases/*genetics', 'Blood Gas Analysis', 'Cognitive Dysfunction/*etiology/*metabolism/psychology', 'Cytokines/metabolism', 'Disease Models, Animal', 'Gene Expression', '*Gene Silencing', 'Hippocampus/metabolism', 'Isoflurane/*adverse effects', 'Male', 'Maze Learning', 'Phosphatidylinositol 3-Kinase/*metabolism', 'Postoperative Complications', 'Proto-Oncogene Proteins c-akt/*metabolism', 'RNA, Messenger', 'Rats', 'Signal Transduction', 'Spatial Memory']</t>
  </si>
  <si>
    <t>['Alzheimer Disease/*enzymology', 'Amino Acids/antagonists &amp; inhibitors', 'Amyloid Precursor Protein Secretases/*antagonists &amp; inhibitors/metabolism', 'Drug Evaluation, Preclinical/methods', 'HEK293 Cells', 'Heterocyclic Compounds, 2-Ring/pharmacology', 'Humans', 'Kinetics', 'Picolinic Acids/pharmacology', 'Pyrimidinones/pharmacology', 'Spectrometry, Mass, Matrix-Assisted Laser Desorption-Ionization/*methods']</t>
  </si>
  <si>
    <t>['Amyloid Precursor Protein Secretases/metabolism', 'Aspartic Acid Endopeptidases/metabolism', 'Case-Control Studies', 'Cell Differentiation', 'China', 'Enteric Nervous System/*growth &amp; development', 'Genetic Predisposition to Disease', 'Genetic Variation', 'Hirschsprung Disease/*genetics', 'Humans', 'Induced Pluripotent Stem Cells', 'Neural Crest/physiology', 'Phospholipase D/metabolism', 'Proto-Oncogene Proteins c-ret/metabolism', 'Signal Transduction/genetics', 'Vietnam', 'Whole Genome Sequencing']</t>
  </si>
  <si>
    <t>['Amyloid Precursor Protein Secretases/*antagonists &amp; inhibitors', 'Aspartic Acid Endopeptidases/*antagonists &amp; inhibitors', 'Crystallography, X-Ray', 'Magnetic Resonance Spectroscopy', 'Terpenes/chemistry/*isolation &amp; purification/pharmacology']</t>
  </si>
  <si>
    <t>['Aged', 'Alzheimer Disease/*cerebrospinal fluid/*pathology', 'Amyloid Precursor Protein Secretases/metabolism', 'Amyloid beta-Peptides/metabolism', 'Aspartic Acid Endopeptidases/metabolism', 'Autopsy', 'Biomarkers/metabolism', 'Brain/*metabolism', 'Cohort Studies', 'Contactin 2/*metabolism', 'Female', 'Humans', 'Male', 'Middle Aged', 'Neurogranin/metabolism', 'Peptide Fragments/metabolism', 'tau Proteins/metabolism']</t>
  </si>
  <si>
    <t>['Alzheimer Disease/*drug therapy', 'Antioxidants/therapeutic use', 'HEK293 Cells', 'Humans', 'Models, Theoretical', 'Molecular Docking Simulation']</t>
  </si>
  <si>
    <t>['Amyloid Precursor Protein Secretases/*antagonists &amp; inhibitors', 'Antioxidants/*pharmacology', 'Aspartic Acid Endopeptidases/*antagonists &amp; inhibitors', 'Benzofurans/*chemistry/*pharmacology', 'Cholinesterase Inhibitors/*pharmacology', 'Cholinesterases', 'Glycation End Products, Advanced/*antagonists &amp; inhibitors', 'Glycosylation/drug effects', 'Humans', 'Models, Molecular', 'Molecular Docking Simulation', 'Morus/*chemistry', 'Stilbenes/*chemistry/*pharmacology']</t>
  </si>
  <si>
    <t>['Adult', 'Aged', 'Aged, 80 and over', 'Alzheimer Disease/*cerebrospinal fluid/*genetics', 'Amyloid beta-Peptides/*cerebrospinal fluid/*genetics', 'Biomarkers/cerebrospinal fluid', 'Disease Progression', 'Female', 'Gene-Environment Interaction', 'Genetic Predisposition to Disease', 'Genome-Wide Association Study', 'Humans', 'Male', 'Middle Aged', 'Peptide Fragments/*cerebrospinal fluid/*genetics', 'Phosphorylation', 'Polymorphism, Single Nucleotide', '*Quantitative Trait Loci', 'tau Proteins/*cerebrospinal fluid/*genetics']</t>
  </si>
  <si>
    <t>['Amyloid Precursor Protein Secretases/*antagonists &amp; inhibitors/metabolism', 'Aspartic Acid Endopeptidases/*antagonists &amp; inhibitors/metabolism', 'Dose-Response Relationship, Drug', 'Drug Evaluation, Preclinical', 'Enzyme Inhibitors/chemistry/isolation &amp; purification/*pharmacology', 'Humans', 'Models, Molecular', 'Pentacyclic Triterpenes/chemistry/isolation &amp; purification/*pharmacology', 'Plant Extracts/chemistry/isolation &amp; purification/*pharmacology', 'Structure-Activity Relationship', 'Thermodynamics', 'Triterpenes/chemistry/isolation &amp; purification/*pharmacology', 'Vitaceae/*chemistry']</t>
  </si>
  <si>
    <t>['Acetylcholinesterase/chemistry/drug effects', 'Amyloid Precursor Protein Secretases/*antagonists &amp; inhibitors/chemistry', 'Butyrylcholinesterase/chemistry/drug effects', 'Chalcones/chemical synthesis/*chemistry/pharmacology', 'Cholinesterase Inhibitors/chemical synthesis/*chemistry/pharmacology', 'Flavonoids/chemical synthesis/*chemistry/pharmacology', 'Humans', 'Kinetics', 'Molecular Docking Simulation']</t>
  </si>
  <si>
    <t>['Acetylcholinesterase/metabolism', 'Aspartic Acid Endopeptidases/*antagonists &amp; inhibitors', 'Butyrylcholinesterase/metabolism', 'Cholinesterase Inhibitors/chemistry/*pharmacology', 'Donepezil/*analogs &amp; derivatives/chemistry/*pharmacology', 'Humans', 'Inhibitory Concentration 50', 'Molecular Docking Simulation']</t>
  </si>
  <si>
    <t>['Alzheimer Disease/*cerebrospinal fluid', 'Biomarkers/*cerebrospinal fluid', 'Humans']</t>
  </si>
  <si>
    <t>['Age of Onset', 'Alzheimer Disease/drug therapy/*genetics/pathology/*psychology', 'Amyloid Precursor Protein Secretases/antagonists &amp; inhibitors', 'Amyloid beta-Peptides/genetics/metabolism', 'Animals', 'Animals, Wild/*genetics', 'Aspartic Acid Endopeptidases/antagonists &amp; inhibitors', 'Diet, High-Fat', '*Disease Models, Animal', '*Gene-Environment Interaction', 'Genetic Engineering', 'Genetic Predisposition to Disease', 'Humans', 'Inflammation/genetics/immunology/pathology', 'Memory', 'Mice', 'Mice, Inbred Strains/*genetics', 'Neurofibrillary Tangles/genetics', 'Plaque, Amyloid/genetics/pathology', 'tau Proteins/genetics/metabolism']</t>
  </si>
  <si>
    <t>['Algorithms', 'Amyloid Precursor Protein Secretases/antagonists &amp; inhibitors/chemistry/metabolism', 'Aspartic Acid Endopeptidases/antagonists &amp; inhibitors/chemistry/metabolism', 'Calibration', 'Cell Cycle Proteins', 'Computational Biology/*methods', '*Crystallography, X-Ray', 'Databases, Protein', 'Drug Design', 'Electrons', 'High-Throughput Screening Assays/methods', 'Ligands', '*Models, Molecular', 'Nuclear Proteins/chemistry', 'Protein Domains', 'Proteins/*chemistry/metabolism', 'Transcription Factors/chemistry']</t>
  </si>
  <si>
    <t>['Alzheimer Disease/drug therapy', 'Amyloid Precursor Protein Secretases/*antagonists &amp; inhibitors/metabolism', 'Aspartic Acid Endopeptidases/*antagonists &amp; inhibitors/metabolism', 'Biological Products/chemistry/pharmacology', 'Coumarins/*chemistry/*pharmacology', 'Enzyme Inhibitors/*chemistry/*pharmacology', 'Flavones/chemistry/pharmacology', 'Humans', 'Molecular Docking Simulation', 'Molecular Dynamics Simulation', 'Protons']</t>
  </si>
  <si>
    <t>['Acetylcholinesterase/metabolism', 'Alzheimer Disease/drug therapy/metabolism', 'Amyloid Precursor Protein Secretases/*antagonists &amp; inhibitors/metabolism', 'Aspartic Acid Endopeptidases/*antagonists &amp; inhibitors/metabolism', 'Aspergillus/*chemistry', 'Cholinesterase Inhibitors/chemical synthesis/*chemistry/*pharmacology', 'Crystallography, X-Ray', 'GPI-Linked Proteins/antagonists &amp; inhibitors/metabolism', 'Humans', 'Models, Molecular', 'Molecular Docking Simulation', 'Resorcinols/chemical synthesis/*chemistry/*pharmacology']</t>
  </si>
  <si>
    <t>['Alzheimer Disease/diagnostic imaging/*drug therapy/pathology', 'Amyloid Precursor Protein Secretases/*antagonists &amp; inhibitors', 'Amyloid beta-Peptides/*analysis', 'Aniline Compounds/*administration &amp; dosage', 'Animals', 'Aspartic Acid Endopeptidases/*antagonists &amp; inhibitors', 'Brain/pathology', 'Disease Models, Animal', 'Mice', 'Mice, Inbred C57BL', 'Mice, Transgenic', 'Positron-Emission Tomography/methods', 'Stilbenes/*administration &amp; dosage', 'Treatment Outcome']</t>
  </si>
  <si>
    <t>['Alzheimer Disease/*chemically induced/*drug therapy', 'Animals', 'Homocysteine/*toxicity', 'Hyperhomocysteinemia/*chemically induced', 'Male', 'Memory Disorders/drug therapy', 'Methanol', 'Neurons/drug effects', 'Oxidative Stress/drug effects', 'Phosphorus Compounds', 'Phosphotransferases/metabolism', 'Phytotherapy', 'Plant Extracts/chemistry/*pharmacology', 'Rats', 'Rats, Sprague-Dawley', 'Tamaricaceae/*chemistry', 'tau Proteins/metabolism']</t>
  </si>
  <si>
    <t>['Acetylcholinesterase/metabolism', 'Alzheimer Disease/*drug therapy/metabolism', 'Amino Acid Sequence', 'Amyloid Precursor Protein Secretases/metabolism', 'Aspartic Acid Endopeptidases/metabolism', 'Drug Evaluation, Preclinical/*methods', 'Humans', 'Molecular Docking Simulation/*methods', 'Molecular Structure', 'Monoamine Oxidase/metabolism', 'Neuroprotective Agents/chemistry/pharmacokinetics/*pharmacology', 'Protein Aggregation, Pathological/*drug therapy/metabolism', 'Receptors, N-Methyl-D-Aspartate/metabolism']</t>
  </si>
  <si>
    <t>['Alzheimer Disease/metabolism/*pathology', 'Amyloid Precursor Protein Secretases/genetics/metabolism', 'Animals', 'Aspartic Acid Endopeptidases/genetics/metabolism', 'Embryo, Nonmammalian', 'Humans', 'Neovascularization, Physiologic/physiology', '*Neurobiology', 'Neurons/*physiology', 'Xenopus/embryology', 'Zebrafish/embryology']</t>
  </si>
  <si>
    <t>['ADAM10 Protein/*genetics/metabolism', 'Alzheimer Disease/*drug therapy/genetics', 'Amyloid Precursor Protein Secretases/*genetics/metabolism', 'Amyloid beta-Peptides/*genetics/metabolism', 'Animals', 'Aspartic Acid Endopeptidases/*genetics/metabolism', 'Cerebral Cortex/drug effects/metabolism', 'Hippocampus/drug effects/metabolism', 'Insulin-Like Growth Factor I/administration &amp; dosage/*pharmacology/therapeutic use', 'Membrane Proteins/*genetics/metabolism', 'Mice', 'Peptide Fragments/*genetics/metabolism', 'Presenilin-1/genetics']</t>
  </si>
  <si>
    <t>['Alzheimer Disease/genetics/*metabolism/pathology', 'Amyloid Precursor Protein Secretases/antagonists &amp; inhibitors/*metabolism', 'Amyloid beta-Protein Precursor/genetics/*metabolism', 'Autophagosomes/*metabolism', 'Autophagy', 'Axons/metabolism', 'CRISPR-Cas Systems/genetics', 'Cerebral Cortex/pathology', 'Endosomes/metabolism', 'Humans', 'Lysosomes/*metabolism', 'Mutation/genetics', 'Presenilin-1/genetics', '*Protein Processing, Post-Translational', 'Proteolysis']</t>
  </si>
  <si>
    <t>['*Alzheimer Disease', 'Amyloid Precursor Protein Secretases', 'Animals', '*Aspartic Acid Endopeptidases', 'Cell Proliferation', 'Hippocampus', 'Mice', 'Neurogenesis']</t>
  </si>
  <si>
    <t>['Alzheimer Disease', 'Amyloid Precursor Protein Secretases/*analysis', 'Animals', 'Aspartic Acid Endopeptidases/*analysis', '*Biosensing Techniques', 'Limit of Detection', '*Nanostructures', 'Peptides/*chemistry', 'Rats', 'Spectrometry, Fluorescence']</t>
  </si>
  <si>
    <t>['Alzheimer Disease/*drug therapy', 'Amyloid Precursor Protein Secretases/metabolism', 'Amyloid beta-Peptides/metabolism', 'Animals', 'Aspartic Acid Endopeptidases/metabolism', 'Biomarkers', 'Biotechnology/*trends', 'Carbazoles/metabolism', '*Drug Development', 'Drug Industry/*trends', 'Health Priorities', 'Humans', 'Memantine/therapeutic use', 'Membrane Glycoproteins/metabolism', 'Metabolic Networks and Pathways', 'Mice', 'Molecular Targeted Therapy', 'Receptors, Immunologic/metabolism', 'Systems Analysis', 'tau Proteins/metabolism']</t>
  </si>
  <si>
    <t>['Alanine/analogs &amp; derivatives/chemistry', 'Amides/chemistry', 'Amyloid Precursor Protein Secretases/*antagonists &amp; inhibitors/metabolism', 'Aspartic Acid Endopeptidases/*antagonists &amp; inhibitors/metabolism', 'Bridged Bicyclo Compounds/chemical synthesis/*chemistry/*pharmacology', 'Carboxylic Acids/chemistry', 'Catalytic Domain', 'Crystallography, X-Ray', 'Cysteine/analogs &amp; derivatives/chemistry', 'Humans', 'Isoxazoles/chemistry', 'Molecular Structure', 'Protease Inhibitors/chemical synthesis/*chemistry/*pharmacology']</t>
  </si>
  <si>
    <t>['Alzheimer Disease/complications/*drug therapy/genetics', 'Amyloid Precursor Protein Secretases/genetics/metabolism/*pharmacology', 'Amyloid beta-Peptides/metabolism', 'Amyloid beta-Protein Precursor/genetics', 'Animals', 'Aspartic Acid Endopeptidases/genetics/*metabolism', 'Berberine/*administration &amp; dosage/therapeutic use', 'Blood-Brain Barrier/drug effects/pathology', 'Cognition Disorders/drug therapy/etiology', 'Disease Models, Animal', 'Dose-Response Relationship, Drug', 'Gene Expression Regulation, Enzymologic/*drug effects/genetics', 'Male', 'Maze Learning/drug effects', 'Mice', 'Mice, Inbred C57BL', 'Mice, Transgenic', 'Presenilin-1/genetics']</t>
  </si>
  <si>
    <t>["3' Untranslated Regions/genetics", 'Alzheimer Disease/*genetics/pathology', 'Amyloid Precursor Protein Secretases/*genetics', 'Amyloid beta-Peptides/genetics/metabolism', 'Amyloid beta-Protein Precursor/*genetics', 'Aspartic Acid Endopeptidases/*genetics', 'Gene Expression Regulation', 'Humans', 'I-kappa B Kinase/genetics', 'MicroRNAs/*genetics', 'Mutation', 'NF-kappa B/genetics', 'NF-kappa B p50 Subunit/genetics', 'Neurons/metabolism/pathology', 'Protein Aggregation, Pathological/genetics', 'Signal Transduction/genetics', 'Transcription Factor RelA/genetics']</t>
  </si>
  <si>
    <t>['1-Deoxynojirimycin/*pharmacology', 'Amyloid Precursor Protein Secretases/metabolism', 'Amyloid beta-Peptides/*metabolism', 'Animals', 'Aspartic Acid Endopeptidases/metabolism', 'Behavior, Animal/*drug effects', 'Brain-Derived Neurotrophic Factor/metabolism', 'Cognition/*drug effects', 'Cognitive Dysfunction/metabolism/pathology/*prevention &amp; control/psychology', 'Disease Models, Animal', 'Encephalitis/metabolism/pathology/*prevention &amp; control/psychology', 'Hippocampus/*drug effects/metabolism/pathology/physiopathology', 'Inflammation Mediators/metabolism', 'Male', 'Membrane Glycoproteins/metabolism', 'Memory/drug effects', 'Mice, Inbred Strains', 'Microglia/drug effects/metabolism/pathology', 'Neuroprotective Agents/*pharmacology', 'Protein-Tyrosine Kinases/metabolism', 'Signal Transduction/drug effects', 'Time Factors']</t>
  </si>
  <si>
    <t>['*Alzheimer Disease/diagnosis/physiopathology/therapy', 'Animals', 'Biomarkers/blood', 'Biomedical Research/*methods', 'Disease Progression', 'Humans', 'Magnetic Resonance Imaging']</t>
  </si>
  <si>
    <t>['Alzheimer Disease/*drug therapy', 'Animals', 'Antioxidants/pharmacology/*therapeutic use', 'Ascorbic Acid/pharmacology/*therapeutic use', 'Cell Hypoxia', 'Entorhinal Cortex/drug effects/metabolism/pathology', 'Female', 'Hippocampus/drug effects/metabolism/pathology', 'Male', 'Mice', 'Mice, Inbred C57BL', 'Plaque, Amyloid/*drug therapy', 'Ubiquinone/*analogs &amp; derivatives/pharmacology/therapeutic use']</t>
  </si>
  <si>
    <t>['Alzheimer Disease/*genetics/metabolism', 'Amyloid Precursor Protein Secretases/genetics', 'Amyloid beta-Peptides/*metabolism/pharmacology', 'Animals', 'Cells, Cultured', 'Cholecalciferol/genetics/metabolism', 'Down-Regulation', '*Gene Expression Regulation', 'L-Lactate Dehydrogenase/metabolism', 'Neocortex/cytology/embryology', 'Peptide Fragments/*metabolism/pharmacology', 'Rats', '*Transcription, Genetic', 'Up-Regulation', 'tau Proteins/genetics/metabolism']</t>
  </si>
  <si>
    <t>['Alzheimer Disease/*drug therapy', 'Amyloid Precursor Protein Secretases/*antagonists &amp; inhibitors', 'Animals', 'Aspartic Acid Endopeptidases/*antagonists &amp; inhibitors', 'Dendritic Spines/*drug effects', 'Humans', 'Mice', 'Neuronal Plasticity/*drug effects', 'Protease Inhibitors/*adverse effects']</t>
  </si>
  <si>
    <t>['Amyloid Precursor Protein Secretases/chemistry/*metabolism', 'Animals', 'Aspartic Acid Endopeptidases/chemistry/*metabolism', 'CHO Cells', 'Cricetulus', 'Diffusion', 'Fluorescent Dyes/*chemistry', 'HEK293 Cells', 'Humans', 'Hydrogen-Ion Concentration', '*Optical Imaging', 'Rhodamines/*chemistry', 'Silicones/*chemistry', 'Surface Properties']</t>
  </si>
  <si>
    <t>['Adaptor Proteins, Signal Transducing/genetics', 'Alzheimer Disease/genetics/metabolism/pathology/*virology', 'Amyloid Precursor Protein Secretases/genetics', 'Amyloid beta-Protein Precursor/*metabolism', 'Animals', 'Aspartic Acid Endopeptidases/genetics', 'Brain/metabolism/pathology/*virology', 'Case-Control Studies', 'Clusterin/genetics', 'Cohort Studies', 'Encephalitis, Viral/genetics/metabolism/pathology/*virology', 'Gene Expression Profiling', 'Gene Regulatory Networks', 'Genomics', '*Herpesvirus 6, Human', '*Herpesvirus 7, Human', 'Humans', 'Mice', 'Mice, Knockout', 'Mice, Transgenic', 'MicroRNAs/genetics', 'Microbiota', 'Monomeric Clathrin Assembly Proteins/genetics', 'Nuclear Proteins/genetics', 'Presenilin-1/genetics', 'Proteomics', 'Roseolovirus Infections/genetics/metabolism/pathology/*virology', 'Tumor Suppressor Proteins/genetics', 'Viral Load']</t>
  </si>
  <si>
    <t>['Acetylcholinesterase/chemistry', 'Amyloid Precursor Protein Secretases/*antagonists &amp; inhibitors/chemistry', 'Aspartic Acid Endopeptidases/*antagonists &amp; inhibitors/chemistry', 'Binding Sites', 'Butyrylcholinesterase/*chemistry', 'Cholinesterase Inhibitors/chemistry/isolation &amp; purification', 'Citrus/*chemistry', 'Enzyme Assays', 'Flavanones/chemistry/isolation &amp; purification', 'GPI-Linked Proteins/antagonists &amp; inhibitors/chemistry', 'Hesperidin/*chemistry/isolation &amp; purification', 'Humans', 'Kinetics', 'Molecular Docking Simulation', 'Neuroprotective Agents/*chemistry/isolation &amp; purification', 'Nootropic Agents/chemistry/isolation &amp; purification', 'Protein Binding', 'Protein Conformation, alpha-Helical', 'Protein Conformation, beta-Strand', 'Protein Interaction Domains and Motifs', 'Thermodynamics']</t>
  </si>
  <si>
    <t>['Animals', 'Antibodies/*metabolism', 'Antibody Affinity', 'Brain/*metabolism', 'Cells, Cultured', '*Drug Delivery Systems', 'Endothelial Cells/metabolism', 'Gold/*metabolism/*pharmacokinetics', 'Mice, Inbred BALB C', 'Mice, Inbred C57BL', 'Nanoparticles/*metabolism', 'Receptors, Transferrin/*metabolism']</t>
  </si>
  <si>
    <t>['Acetylglucosamine/biosynthesis/chemistry/*metabolism', 'Alzheimer Disease/metabolism/therapy', 'Amyloid Precursor Protein Secretases/metabolism', 'Animals', 'Brain/*metabolism', 'Humans', 'Models, Biological', 'Up-Regulation']</t>
  </si>
  <si>
    <t>['Alzheimer Disease/*chemically induced/*pathology', 'Amyloid Precursor Protein Secretases/drug effects', 'Amyloid beta-Peptides/metabolism', 'Animals', 'Aspartic Acid Endopeptidases/drug effects', 'Brain/drug effects/metabolism/*pathology', 'Brain Chemistry/drug effects', 'Cholesterol/*metabolism', 'Lead/blood/*toxicity', 'Lead Poisoning, Nervous System/*pathology', 'Male', 'Organ Size/drug effects', 'Plaque, Amyloid/chemically induced/pathology', 'Rats', 'Rats, Sprague-Dawley', 'Receptors, LDL/drug effects/metabolism', 'Signal Transduction/drug effects', 'Sterol Regulatory Element Binding Proteins/drug effects']</t>
  </si>
  <si>
    <t>['Alzheimer Disease/drug therapy/genetics/metabolism/pathology', 'Amyloid beta-Peptides/*biosynthesis/genetics', 'Benzofurans/*pharmacology', 'Cell Line, Tumor', 'Cell Survival/drug effects', 'Gene Expression Regulation, Neoplastic/*drug effects', 'Humans', 'Neoplasm Proteins/*biosynthesis/genetics', 'Neuroblastoma/genetics/*metabolism/pathology', 'Peptide Fragments/*biosynthesis/genetics', 'Resveratrol', 'Stilbenes/*pharmacology']</t>
  </si>
  <si>
    <t>['*Alzheimer Disease/complications/drug therapy/pathology', 'Amyloid beta-Peptides/metabolism', 'Amyloid beta-Protein Precursor/genetics/metabolism', 'Animals', 'Anti-Inflammatory Agents/*therapeutic use', 'Brain/drug effects/metabolism', 'Cell Line, Transformed', 'Cognition Disorders/etiology/prevention &amp; control', 'Cytokines/metabolism', 'Disease Models, Animal', 'Encephalitis/*drug therapy/etiology/pathology', 'Flavonols/*therapeutic use', 'Gene Expression Regulation/drug effects/genetics', 'Humans', 'Inflammasomes/genetics/metabolism', 'Maze Learning/drug effects', 'Mice', 'Mice, Inbred C57BL', 'Mice, Transgenic', 'Microglia/*drug effects', 'Mutation/genetics', 'NLR Family, Pyrin Domain-Containing 3 Protein/genetics/*metabolism', 'Presenilin-1/genetics/metabolism', 'RNA, Messenger/metabolism', 'Time Factors']</t>
  </si>
  <si>
    <t>['Adult', 'Age Factors', 'Amyloid Precursor Protein Secretases/*blood/genetics', 'Aspartic Acid Endopeptidases/*blood/genetics', 'Female', 'Gene Expression', 'Humans', 'Male', 'Middle Aged', 'Myoclonic Epilepsy, Juvenile/*blood/drug therapy/*enzymology', 'RNA, Antisense/*blood', 'Regression Analysis', 'Sex Factors', 'Young Adult']</t>
  </si>
  <si>
    <t>['Alzheimer Disease/metabolism/prevention &amp; control', 'Amyloid Precursor Protein Secretases/genetics/*metabolism', 'Amyloid beta-Peptides/*metabolism', 'Aspartic Acid Endopeptidases/genetics/*metabolism', 'Catechols/pharmacology', 'Cell Line, Tumor', '*Coffee/chemistry', 'Cyclic AMP-Dependent Protein Kinases/metabolism', 'Food Handling', 'Humans', 'Neuroblastoma/metabolism', 'Plant Extracts/analysis', 'Proteasome Endopeptidase Complex/metabolism', 'Proteolysis/drug effects']</t>
  </si>
  <si>
    <t>['Acetylcholinesterase/*chemistry/metabolism', 'Alzheimer Disease/drug therapy/metabolism', 'Amyloid Precursor Protein Secretases/*antagonists &amp; inhibitors/metabolism', 'Aspartic Acid Endopeptidases/*antagonists &amp; inhibitors/metabolism', 'Binding Sites', 'Blood-Brain Barrier/drug effects/metabolism', 'Catalytic Domain', 'Cell Line, Tumor', 'Cell Survival/drug effects', 'Cholinesterase Inhibitors/*chemical synthesis/pharmacology/therapeutic use', 'Donepezil/*chemistry/pharmacology/therapeutic use', '*Drug Design', 'Humans', 'Metals/chemistry', 'Molecular Dynamics Simulation', 'Permeability/drug effects', 'Structure-Activity Relationship']</t>
  </si>
  <si>
    <t>['Alzheimer Disease/*drug therapy', 'Amyloid Precursor Protein Secretases/*antagonists &amp; inhibitors', 'Aspartic Acid Endopeptidases/*antagonists &amp; inhibitors', 'Biomedical Research', 'Clinical Trials, Phase III as Topic', 'Drug Development', 'Humans', 'Treatment Failure']</t>
  </si>
  <si>
    <t>['ADAM Proteins/metabolism', 'Amyloid Precursor Protein Secretases/metabolism', 'Animals', 'Aspartic Acid Endopeptidases/metabolism', 'Cell Membrane/*metabolism', 'Humans', 'Membrane Proteins/*metabolism', 'Protein Domains/*physiology', 'Protein Processing, Post-Translational/*physiology', '*Proteolysis', 'Signal Transduction']</t>
  </si>
  <si>
    <t>['Alzheimer Disease/*pathology', 'Amyloid Precursor Protein Secretases/*metabolism', 'Amyloid beta-Peptides/toxicity', 'Animals', 'Apoptosis/drug effects/genetics', 'Aspartic Acid Endopeptidases/*metabolism', 'Brain/*metabolism/pathology', 'Caspase 3/metabolism', 'Female', 'Gene Expression Regulation/*drug effects/genetics', 'Humans', 'Male', 'MicroRNAs/genetics/*metabolism', 'PC12 Cells/drug effects', 'RNA, Messenger/metabolism', 'RNA, Small Interfering/genetics/metabolism', 'Rats', 'Transfection']</t>
  </si>
  <si>
    <t>['Administration, Oral', 'Aged', 'Alzheimer Disease/cerebrospinal fluid/*drug therapy', 'Amyloid Precursor Protein Secretases/*antagonists &amp; inhibitors', 'Amyloid beta-Peptides/*cerebrospinal fluid', 'Asian Continental Ancestry Group', 'Aspartic Acid Endopeptidases/*antagonists &amp; inhibitors', 'Biomarkers/cerebrospinal fluid', 'Double-Blind Method', 'European Continental Ancestry Group', 'Female', 'Humans', 'Male', 'Peptide Fragments/*cerebrospinal fluid', 'Pyridines/administration &amp; dosage/*pharmacology', 'Thiazines/administration &amp; dosage/*pharmacology', 'Treatment Outcome', 'tau Proteins/cerebrospinal fluid']</t>
  </si>
  <si>
    <t>['Alzheimer Disease/genetics', 'Amyloid Precursor Protein Secretases/*metabolism', 'Amyloid beta-Peptides/metabolism', 'Amyloid beta-Protein Precursor/genetics/*metabolism', 'Animals', 'Aspartic Acid Endopeptidases/*metabolism', 'Brain/metabolism', 'Cell Membrane/*metabolism', 'Endocytosis/*genetics/physiology', 'Endosomes/*metabolism', 'Mice', 'Presenilin-1/metabolism']</t>
  </si>
  <si>
    <t>['Alzheimer Disease/*drug therapy/genetics/pathology', 'Amyloid beta-Peptides/*genetics', 'Animals', 'Cognitive Dysfunction/*drug therapy/genetics/pathology', 'Disease Models, Animal', 'Hippocampus/drug effects/pathology', 'Humans', 'Maze Learning/drug effects', 'Mice', 'Mice, Transgenic', 'Neuronal Plasticity/drug effects', 'Phloroglucinol/*administration &amp; dosage']</t>
  </si>
  <si>
    <t>['Animal Feed', 'Animals', 'Cognition/drug effects', 'Cognition Disorders', 'Cognitive Dysfunction', 'Diet, High-Fat/*adverse effects', 'Dietary Fats/*administration &amp; dosage', 'Male', 'Mice', 'Random Allocation', '*Salvia', '*Seeds']</t>
  </si>
  <si>
    <t>['Amyloid beta-Peptides/toxicity', 'Animals', 'Anti-Inflammatory Agents/therapeutic use', 'Avoidance Learning/drug effects', 'Brain/drug effects/metabolism', 'Cell Line, Transformed', 'Chitinase-3-Like Protein 1/*metabolism', 'Disease Models, Animal', 'Drug Administration Schedule', 'Drug Delivery Systems', 'Encephalitis/*etiology/*prevention &amp; control', 'Male', 'Maze Learning/drug effects', 'Memory Disorders/chemically induced/*complications/drug therapy', 'Mice', 'Mice, Inbred ICR', 'Microglia/drug effects/pathology', 'NF-kappa B/*metabolism', 'Peptide Fragments/toxicity', 'Recognition, Psychology/*drug effects', 'Retention, Psychology/drug effects']</t>
  </si>
  <si>
    <t>['Alzheimer Disease/genetics/*metabolism', 'Amyloid Precursor Protein Secretases/metabolism', 'Amyloid beta-Protein Precursor/*chemistry/genetics/*metabolism', 'Animals', 'Aspartic Acid Endopeptidases/metabolism', 'COS Cells', 'Chlorocebus aethiops', 'Endosomes/*metabolism/pathology', 'Humans', 'Membrane Proteins/*chemistry/genetics/*metabolism', 'Multiprotein Complexes/chemistry/genetics/metabolism', 'Peptide Fragments/chemistry/genetics/metabolism', 'Protein Interaction Domains and Motifs', 'Recombinant Proteins/chemistry/genetics/metabolism']</t>
  </si>
  <si>
    <t>['Cell Line, Tumor', 'Cell Survival', 'Cytological Techniques/*methods', 'Flow Cytometry', 'Humans', 'Membrane Proteins/*metabolism', '*Proteolysis', 'Spectrometry, Fluorescence']</t>
  </si>
  <si>
    <t>['Age Factors', 'Amyloid Precursor Protein Secretases/*physiology', 'Animals', 'Aspartic Acid Endopeptidases/*physiology', 'Cell Differentiation/*physiology', 'Cell Proliferation/*physiology', 'Hippocampus/*physiology', 'Male', 'Mice', 'Mice, Inbred C57BL', 'Mice, Knockout', 'Neurogenesis/*physiology', 'Neurons/*physiology']</t>
  </si>
  <si>
    <t>['Alzheimer Disease/genetics/immunology/*therapy', 'Amyloid Precursor Protein Secretases/genetics/metabolism', 'Amyloid beta-Peptides/genetics/*immunology', 'Animals', 'Aspartic Acid Endopeptidases/genetics/metabolism', 'Humans', 'Immunotherapy/*methods', 'Interleukin-10/genetics/metabolism', 'Mice', 'Mice, Inbred C57BL', 'Neprilysin/genetics/metabolism', 'Peptide Fragments/genetics/*immunology', 'Presenilin-1/genetics', 'Single-Chain Antibodies/immunology/*therapeutic use', 'Transforming Growth Factor beta/genetics/metabolism']</t>
  </si>
  <si>
    <t>['Air Pollutants/*toxicity', 'Animals', 'Cell Line', 'Cyclooxygenase 2/metabolism', 'Inflammation/chemically induced/metabolism', 'Lipids/physiology', 'Malondialdehyde/metabolism', 'Mice', 'Neurons/*drug effects/metabolism', 'Nitric Oxide Synthase Type II/metabolism', 'Oxidative Stress/drug effects', 'Vehicle Emissions/*toxicity']</t>
  </si>
  <si>
    <t>['Algorithms', 'Amyloid Precursor Protein Secretases/*chemistry', 'Binding Sites', 'Catalytic Domain', 'Ligands', '*Models, Molecular', 'Molecular Docking Simulation', 'Molecular Dynamics Simulation', 'Protein Binding', '*Protein Conformation', '*Protons']</t>
  </si>
  <si>
    <t>['Acetylcholinesterase/metabolism', 'Amyloid Precursor Protein Secretases/*antagonists &amp; inhibitors/metabolism', 'Angelica/*chemistry', 'Animals', 'Aspartic Acid Endopeptidases/*antagonists &amp; inhibitors/metabolism', 'Butyrylcholinesterase/metabolism', 'Cholinesterase Inhibitors/chemistry/isolation &amp; purification/*pharmacology', 'Coumarins/chemistry/isolation &amp; purification/*pharmacology', 'Dose-Response Relationship, Drug', 'Electrophorus', 'Enzyme Inhibitors/chemistry/isolation &amp; purification/*pharmacology', 'Horses', 'Humans', 'Kinetics', '*Molecular Docking Simulation', 'Molecular Structure', 'Structure-Activity Relationship']</t>
  </si>
  <si>
    <t>['Acetylcholinesterase/metabolism', 'Amyloid Precursor Protein Secretases/*antagonists &amp; inhibitors/metabolism', 'Aspartic Acid Endopeptidases/*antagonists &amp; inhibitors/metabolism', 'Blood-Brain Barrier/metabolism', 'Cell Line, Tumor', 'Cell Survival/drug effects', 'Cholinesterase Inhibitors/chemical synthesis/chemistry/*pharmacology', 'Crystallography, X-Ray', 'Donepezil/chemical synthesis/chemistry/*pharmacology', 'Dose-Response Relationship, Drug', '*Drug Design', 'Humans', 'Models, Molecular', 'Molecular Structure', 'Structure-Activity Relationship']</t>
  </si>
  <si>
    <t>['Alzheimer Disease/*complications/*physiopathology', 'Amyloid Precursor Protein Secretases/metabolism', 'Amyloidosis/complications/*drug therapy', 'Animals', 'Aspartic Acid Endopeptidases/metabolism', 'Biphenyl Compounds/*pharmacology/therapeutic use', 'Cognition/*drug effects', 'Down-Regulation/drug effects', 'Inflammation/drug therapy', 'Lignans/*pharmacology/therapeutic use', 'Male', 'Memory/drug effects', 'Mice', 'Mice, Transgenic', 'PPAR gamma/metabolism', 'Spatial Learning/drug effects']</t>
  </si>
  <si>
    <t>['Aged', 'Aging/*metabolism', 'Alzheimer Disease/*metabolism', 'Amyloid Precursor Protein Secretases/*metabolism', 'Amyloid beta-Protein Precursor/*metabolism', 'Animals', 'Aspartic Acid Endopeptidases/*metabolism', 'Brain/*metabolism', 'Cyclin-Dependent Kinase Inhibitor Proteins/metabolism', 'Disease Models, Animal', 'Dogs', 'HEK293 Cells', 'Humans', 'Insulin Resistance', 'Male', 'Oxidoreductases Acting on CH-CH Group Donors/*metabolism', 'Phosphorylation']</t>
  </si>
  <si>
    <t>['Amyloid Precursor Protein Secretases/*metabolism', 'Animals', 'Aspartic Acid Endopeptidases/*metabolism', 'Brain/growth &amp; development/*metabolism/pathology', 'Disease Models, Animal', 'Intracellular Signaling Peptides and Proteins', 'Mice, Inbred BALB C', 'Mice, Knockout', 'Nerve Tissue Proteins/*metabolism', 'Neurons/metabolism/pathology', 'Niemann-Pick Disease, Type C/*metabolism/pathology', 'Proteins/genetics/metabolism', 'Proteolysis']</t>
  </si>
  <si>
    <t>['Alzheimer Disease/*metabolism', 'Amyloid Precursor Protein Secretases/metabolism', 'Amyloid beta-Peptides/*metabolism', 'Apoptosis', 'Aspartic Acid Endopeptidases/metabolism', 'Cell Line, Tumor', 'Cell Survival', 'Humans', 'Peptide Fragments/*metabolism', 'RNA, Long Noncoding/*metabolism', 'Up-Regulation']</t>
  </si>
  <si>
    <t>['Alzheimer Disease/*metabolism/pathology', 'Amyloid Precursor Protein Secretases/genetics/metabolism', 'Amyloid beta-Protein Precursor/genetics/*metabolism', 'Animals', 'Aspartic Acid Endopeptidases/genetics/metabolism', 'Astrocytes/*metabolism/pathology', 'Humans']</t>
  </si>
  <si>
    <t>['Alzheimer Disease/genetics/*therapy', 'Amyloid Precursor Protein Secretases/*antagonists &amp; inhibitors/genetics', 'Animals', 'Aspartic Acid Endopeptidases/*antagonists &amp; inhibitors/genetics', 'Blood-Brain Barrier/*metabolism', 'Drug Carriers/chemistry', 'Drug Delivery Systems/*methods', 'Gene Knockdown Techniques', 'Humans', 'Mice, Nude', 'Molecular Targeted Therapy', 'Nanoparticles/chemistry', 'Neurons/*metabolism', 'PC12 Cells', 'Permeability', 'RNA, Small Interfering/*administration &amp; dosage/genetics', 'Rats']</t>
  </si>
  <si>
    <t>['Amyloid Precursor Protein Secretases/genetics/metabolism', 'Amyloid beta-Peptides/*metabolism', 'Animals', 'Brain/drug effects/metabolism', 'Cell Line, Tumor', 'Female', 'Humans', 'Mice', 'Mice, Inbred C57BL', 'Plaque, Amyloid/*drug therapy', '*Proteolysis', 'Vitamin D/administration &amp; dosage/pharmacology/*therapeutic use', 'Vitamins/administration &amp; dosage/pharmacology/*therapeutic use']</t>
  </si>
  <si>
    <t>['Acetylcholinesterase/*chemistry', 'Amyloid Precursor Protein Secretases/*antagonists &amp; inhibitors/chemistry', 'Binding Sites', 'Butyrylcholinesterase/*chemistry', 'Cassia/chemistry', 'Cholinesterase Inhibitors/*chemistry', 'Glycosides/*chemistry', 'Humans', 'Hydrophobic and Hydrophilic Interactions', 'Kinetics', 'Molecular Docking Simulation/methods', 'Molecular Structure', 'Plant Extracts/chemistry', 'Protein Binding', 'Pyrones/*chemistry', 'Structure-Activity Relationship', 'Thermodynamics']</t>
  </si>
  <si>
    <t>['Alzheimer Disease/*drug therapy/metabolism', 'Amyloid Precursor Protein Secretases/*antagonists &amp; inhibitors/metabolism', 'Aspartic Acid Endopeptidases/*antagonists &amp; inhibitors/metabolism', 'Enzyme Inhibitors/chemistry/*pharmacology', 'Glycogen Synthase Kinase 3 beta/*antagonists &amp; inhibitors/metabolism', 'Humans', 'Molecular Structure']</t>
  </si>
  <si>
    <t>['Alzheimer Disease/*drug therapy/metabolism', 'Cholinesterase Inhibitors/chemistry/*pharmacology', 'Cholinesterases/metabolism', 'Humans', 'Neuroprotective Agents/chemistry/*pharmacology']</t>
  </si>
  <si>
    <t>['Alzheimer Disease/*drug therapy/*metabolism', 'Amyloidosis/*drug therapy/*metabolism', 'Biological Products/chemical synthesis/chemistry/*pharmacology', 'Drug Design', 'Humans', 'Polyphenols/chemical synthesis/chemistry/*pharmacology']</t>
  </si>
  <si>
    <t>["Alzheimer' s disease", "Alzheimer' s disease (AD)", 'Amyloid precursor protein (APPswe)', 'BACE1', 'amyloid-beta;', 'miR-340']</t>
  </si>
  <si>
    <t>["Alzheimer's disease", 'Abeta', 'BACE1', 'DModX', 'OECD', 'QSAR', 'validation']</t>
  </si>
  <si>
    <t>['AD', 'BACE1', 'Curcumin', 'ERbeta', 'NFkappaB']</t>
  </si>
  <si>
    <t>["Alzheimer's disease", 'Amyloid beta peptide', 'BACE1', 'Cholinesterases', 'Mass spectrometry', 'Microscopies', 'Spectroscopies', 'Tau protein']</t>
  </si>
  <si>
    <t>['Ageing', "Alzheimer's disease", 'Cognition', 'Endoplasmic reticulum stress', 'Glucocorticoids', 'High-fat diet', 'Neurodegeneration', 'Neuroinflammation', 'Oxidative stress']</t>
  </si>
  <si>
    <t>['APP processing', "Alzheimer's disease", 'SIRT1', 'amyloid-beta', 'cAMP/PKA pathway', 'photobiomodulation therapy']</t>
  </si>
  <si>
    <t>["Alzheimer's disease", 'Amyloid beta', 'BACE1', 'MAO-B', 'Multi target directed ligand', 'Sarsasapogenin']</t>
  </si>
  <si>
    <t>["Alzheimer's disease", 'BACE-1 inhibitors', 'Fyn', 'GSK-3beta', 'amyloid hypothesis', 'amyloid-beta', 'beta-secretase']</t>
  </si>
  <si>
    <t>["Alzheimer's", 'Diabetes', 'Hippocampus', 'Insulin receptors', 'Melatonin']</t>
  </si>
  <si>
    <t>['5xFAD', 'Amyloid beta', 'Exercise', 'Memory', 'Social isolation', 'Stress']</t>
  </si>
  <si>
    <t>["Alzheimer's disease", 'BACE1 inhibitor', 'Conformational constraint', 'Cyclopropyl', 'Structure-based drug design']</t>
  </si>
  <si>
    <t>['BACE1', 'GCNN', 'cathepsin D', 'ligand selectivity', 'mapping of principal components']</t>
  </si>
  <si>
    <t>['AD models', "Alzheimer's disease", 'BACE1', 'lncRNA XIST', 'miR-124']</t>
  </si>
  <si>
    <t>['AD', 'Berberine', 'Viability', 'lncRNA BACE1-AS', 'miR-132-3p']</t>
  </si>
  <si>
    <t>['Ghrelin', 'PP1', 'cognition', 'diabetic rats', 'the IKK/NF-kappaB/BACE1 pathway']</t>
  </si>
  <si>
    <t>["Alzheimer's disease", 'BACE1', 'biomarker', 'cathepsin D', 'molecular imaging', 'near-infrared fluorescent probe']</t>
  </si>
  <si>
    <t>['Acetylcholine', "Alzheimer's disease", 'Apoptosis', 'Neuroblastoma SH-SY5Y cell line', 'Oxidative stress', 'SAK3', 'Scopolamine']</t>
  </si>
  <si>
    <t>['Activating transcription factor 6', "Alzheimer's disease", 'BACE1', 'beta-Amyloid']</t>
  </si>
  <si>
    <t>['Ageing', "Alzheimer's disease", 'Lifespan', 'Metals', 'NAD+', 'Oxidative stress']</t>
  </si>
  <si>
    <t>['APP knock-in', "Alzheimer's disease", 'Amyloid plaques', 'Amyloid precursor protein', 'BACE1', 'GABA receptor', 'GABAergic neurons', 'Hippocampus', 'Interneurons']</t>
  </si>
  <si>
    <t>['5XFAD mice', "Alzheimer's disease", 'BHBA', 'inflammation', 'microglia', 'beta-amyloid']</t>
  </si>
  <si>
    <t>["*Alzheimer's disease", '*NFkappaB', '*Nrf2', '*Streptomyces', '*p38']</t>
  </si>
  <si>
    <t>['Alzheimer', 'PKR', 'amyloid', 'memory', 'neurodegeneration', 'neuroinflammation']</t>
  </si>
  <si>
    <t>['*Alzheimer disease', '*Amyloid', '*Astrocytes', '*BACE1', '*Chlamydia pneumoniae', '*Neurodegeneration', '*Neuroinflammation', '*Pathogens', '*Secretase']</t>
  </si>
  <si>
    <t>['BACE1', 'BACE1-AS', 'Gastric cancer']</t>
  </si>
  <si>
    <t>['*Alzheimer', '*Amyloid', '*Cortex', '*Depression', '*GABA', '*Monoamines', '*Sexual dimorphism']</t>
  </si>
  <si>
    <t>["*Alzheimer's disease", '*O-GlcNAcase', '*O-linked N-acetyl-beta-d-glucosamine transferase', '*amyloid-beta precursor protein', '*protein glycosylation']</t>
  </si>
  <si>
    <t>['*Alzheimer', '*BACE', '*Misfolding', '*aggregation mechanism', '*coaggregation', '*toxicity']</t>
  </si>
  <si>
    <t>["*Alzheimer's disease", '*Mesenchymal stem cell', '*Neuroinflammation', '*Tanshinone IIA']</t>
  </si>
  <si>
    <t>['ABCA1', 'APP processing', "Alzheimer's disease", 'Blood-brain barrier', 'Cholesterol efflux', 'LRP-1']</t>
  </si>
  <si>
    <t>['Acetylcholinesterase (AChE)', "Alzheimer's disease", 'Abeta aggregation', 'Multitarget-directed ligands', 'Structure-based drug design', 'beta-Secretase-1 (BACE-1)']</t>
  </si>
  <si>
    <t>["Alzheimer's disease", 'Amyloid beta', 'BACE1', 'Mint2', 'Peptidomimetics', 'Protein-protein interactions', 'Small molecule inhibitors', 'Tau.']</t>
  </si>
  <si>
    <t>['*APP', "*Alzheimer's disease", '*BACE1', '*Par3', '*Trafficking']</t>
  </si>
  <si>
    <t>["Alzheimer's disease", 'BACE1', 'acetylcholinesterase', 'in silico docking', 'phlorotannins']</t>
  </si>
  <si>
    <t>["*Alzheimer's disease", '*acetylcholinesterase', '*deoxyvasicinone', '*beta-amyloid peptide', '*beta-secretase']</t>
  </si>
  <si>
    <t>["Alzheimer's disease", 'BACE1', 'VILIP-1', 'cerebrospinal fluid biomarkers', 'neurogranin', 'precuneus']</t>
  </si>
  <si>
    <t>["Alzheimer's disease", 'BACE1', 'benzochromenoquinolinones', 'cholinesterase', 'docking study', 'inhibitors', 'neuroprotective activity', 'tacrine']</t>
  </si>
  <si>
    <t>['AD targeting', "Alzheimer's Disease (AD)", 'BACE1 RNA', 'Blood Brain Barrier (BBB)', 'nanoparticles', 'siRNA.']</t>
  </si>
  <si>
    <t>["Alzheimer's disease", 'Beta-amyloid', 'Blood-brain barrier', 'Brain microvascular cells', 'Cerebral amyloid angiopathy']</t>
  </si>
  <si>
    <t>['Ahppa', 'cathepsin D', 'selective inhibitor', 'tasiamide B derivatives']</t>
  </si>
  <si>
    <t>["Alzheimer's disease", 'BACE1', 'axonal guidance', 'conditional', 'hippocampus', 'knockout mice']</t>
  </si>
  <si>
    <t>['BACE1', 'Cirsium maackii', 'Korean thistle', 'luteolin', 'supplements', 'alpha-Glucosidase']</t>
  </si>
  <si>
    <t>["*Alzheimer's disease", '*Drug abuse', '*Metabolism', '*Methamphetamine', '*Secretase', '*betaAPP']</t>
  </si>
  <si>
    <t>["Alzheimer's disease", 'Anti-neuroinflammation', 'BACE1 inhibition', 'Neuroprotection', 'Tetrahydroisoquinoline-benzimidazole hybrids']</t>
  </si>
  <si>
    <t>['amyloid protein precursor', 'cerebral microbleeds', 'ferritin', 'iron', 'small vessel disease']</t>
  </si>
  <si>
    <t>["Alzheimer's disease", 'degrading enzyme', 'notoginseng saponin Rg1', 'secretase', 'spatial learning and memory deficits', 'beta-amyloid peptide']</t>
  </si>
  <si>
    <t>['Alpha-synuclein', 'Inflammation', 'Multiple systems atrophy', 'Neurodegeneration', 'Transcription', 'microRNA']</t>
  </si>
  <si>
    <t>['*BACE1', '*BACE1-AS', '*BDNF', '*BDNF-AS', '*Bipolar disorder']</t>
  </si>
  <si>
    <t>['*APP/PS1 double-transgenic mice', "*Alzheimer's disease", '*Fluorosis', '*Learning and memory', '*Neuropathology']</t>
  </si>
  <si>
    <t>["Alzheimer's disease", 'Long-non-coding RNAs', 'NEAT1', 'central nervous system', 'miR-`124/BACE1 axis']</t>
  </si>
  <si>
    <t>["Alzheimer's disease", 'BACE1', 'BACE1-AS', 'Long noncoding RNA (lncRNA)', 'beta-amyloid (Abeta)']</t>
  </si>
  <si>
    <t>['hippocampal neurogenesis', 'ADAM10', 'ADAM17', 'ALS', 'APP', 'BACE1', 'NICD', 'Notch']</t>
  </si>
  <si>
    <t>['* AMPK', '*beta-secretase', '*brain', '*exercise recovery', '*obesity']</t>
  </si>
  <si>
    <t>["*Alzheimer's disease", '*Autophagy', '*BACE1', '*Inflammation', '*Tenuifolin']</t>
  </si>
  <si>
    <t>['BACE1', 'CSF', 'Chronic pain', 'Inflammatory pain', 'Seizure-related protein 6']</t>
  </si>
  <si>
    <t>['AD', 'APP-betaCTF', 'Down syndrome', 'cathepsin D', 'lysosomal pH', 'lysosome']</t>
  </si>
  <si>
    <t>["Alzheimer's disease", 'BACE1', 'SELEX', 'amyloid', 'aptamer']</t>
  </si>
  <si>
    <t>["Alzheimer's disease", 'Abeta', 'BACE1', 'Blood-Brain Barrier', 'RAGE', 'mutation.']</t>
  </si>
  <si>
    <t>["Alzheimer's disease", 'amyloid-beta peptide', 'bis-tryptoline triazole', 'molecular dynamics simulation', 'protein aggregation']</t>
  </si>
  <si>
    <t>["Alzheimer's disease", 'Abeta', 'BACE1', 'Boesenbergia rotunda', 'in silico docking']</t>
  </si>
  <si>
    <t>["Alzheimer's disease", 'Memory impairment', 'Neurogenesis', 'Neuroinflammation', 'Urolithin A']</t>
  </si>
  <si>
    <t>["Alzheimer's disease", 'DNA hypomethylation', 'S-adenosyl methionine', 'cholinergic', 'experimental therapy', 'lithium', 'muscarinic/sigma1 receptors', 'neuroinflammation']</t>
  </si>
  <si>
    <t>["Alzheimer's disease", 'BACE1', 'PPARdelta', 'SOCS1', 'STAT1', 'amyloid beta']</t>
  </si>
  <si>
    <t>["Alzheimer's disease", 'Amyloid precursor protein', 'Biomarker', 'Cornea', 'Granular corneal dystrophy type 2']</t>
  </si>
  <si>
    <t>["*Alzheimer's disease", '*Abeta', '*Endoplasmic reticulum stress', '*Treadmill exercise', '*Unfolded protein response']</t>
  </si>
  <si>
    <t>["Alzheimer's disease", 'BACE1', 'MMP', 'MMP13', 'PI3K signaling', 'eIF4B']</t>
  </si>
  <si>
    <t>['Copy number variants', "early-onset Alzheimer's disease", 'miR-138', 'microRNA']</t>
  </si>
  <si>
    <t>["Alzheimer's disease", 'autonomic nervous system', 'bee products', 'cholinergic', 'menopause', 'royal jelly']</t>
  </si>
  <si>
    <t>["Alzheimer's disease", 'Amyloid-beta oligomers', 'Apolipoprotein E', 'Astrocyte', 'BACE1', 'PS1V97L transgenic mice']</t>
  </si>
  <si>
    <t>["Alzheimer's disease", 'Butyrylcholinesterase', 'Carbazole', 'Neuroprotective activity', 'Synthesis']</t>
  </si>
  <si>
    <t>["Alzheimer's disease", 'BACE1', 'NF-kappaB', 'amyloid-beta', 'linoleate', 'oxidative stress', 'palmitate']</t>
  </si>
  <si>
    <t>["Alzheimer's disease", 'BACE1 inhibitors', 'aminopyrimidine', 'diaminopyrimidine']</t>
  </si>
  <si>
    <t>["*Alzheimer's", '*Amidine', '*Amyloid', '*BACE', '*BACE1', '*Inhibitor', '*Neurodegenerative diseases']</t>
  </si>
  <si>
    <t>['*1,2,3-Triazole', "*Alzheimer's disease", '*Beta secretase (BACE1)', '*Cholinesterase', '*Chromenone', '*Click reaction', '*Neuroprotectivity']</t>
  </si>
  <si>
    <t>["Alzheimer's disease", 'Amyloid plaque', 'Cholinergic basal forebrain', 'Cognitive impairment', 'Conditional knockout', 'p75 extracellular domain', 'p75 neurotrophin receptor']</t>
  </si>
  <si>
    <t>['*Amyloid beta', '*Cognitive impairment', '*Protein phosphatase 2A', '*Pseudoginsenoside-F11', '*Tau hyperphosphorylation']</t>
  </si>
  <si>
    <t>['*1,2,3-Triazole', "*Alzheimer's disease", '*Docking study', '*Dual binding site', '*Morris water maze', '*Tacrine-Coumarins']</t>
  </si>
  <si>
    <t>['*APP-cleaving enzymes', "*Alzheimer's disease", '*amyloid beta', '*gene expression', '*plasma biomarkers', '*sirtuins.']</t>
  </si>
  <si>
    <t>['*27-hydroxycholesterol', "*Alzheimer's disease", '*BACE1', '*NF-kappaB', '*SIRT1', '*carbon monoxide']</t>
  </si>
  <si>
    <t>['3xTg-AD triple transgenic mouse model', "Alzheimer's disease", 'PPARgamma', 'miR-128']</t>
  </si>
  <si>
    <t>['arylisoxazole', 'beta-secretase (BACE1)', 'cholinesterase', 'docking', 'inhibitory activity', 'kinetic study', 'neuroprotection', 'phenylpiperazine', 'synthesis design']</t>
  </si>
  <si>
    <t>["*Alzheimer's disease", '*BAN2401', '*MCI', '*aducanumab', '*dementia', '*monoclonal antibodies', '*passive immunotherapy', "*prodromal Alzheimer's disease"]</t>
  </si>
  <si>
    <t>['*Alendronate', "*Alzheimer's disease", '*Amyloid beta', '*BACE-1', '*Neuroinflammation', '*Streptozotocin']</t>
  </si>
  <si>
    <t>["*Alzheimer's disease", '*PLB4', '*beta secretase 1 (BACE1)', '*brain', '*metabolites']</t>
  </si>
  <si>
    <t>["Alzheimer's disease", 'Amyloid precursor protein', 'Amyloid beta peptide', 'Azure B']</t>
  </si>
  <si>
    <t>['*Biomarker', '*Clinical symptoms', '*Neuregulin-1 (NRG1)', '*Schizophrenia', '*beta-secretase-1 (BACE1)']</t>
  </si>
  <si>
    <t>['*1-Butyl-3-imidazolium chloride', '*Ionic liquid', '*Molecular docking', '*Surflex dock', '*Tetrahydrobenzo [b] pyrans', '*beta-secretase']</t>
  </si>
  <si>
    <t>["*Alzheimer's disease", '*BIN1', '*GWAS', '*LOAD', '*amyloid', '*senile plaque']</t>
  </si>
  <si>
    <t>['APP', "Alzheimer's disease", 'BACE1', 'METH']</t>
  </si>
  <si>
    <t>["*Alzheimer's disease", '*BACE1', '*amyloid beta', '*licoflavonol']</t>
  </si>
  <si>
    <t>['*Alzheimer disease', '*amyloid precursor protein', '*endosome', '*secretase', '*beta amyloid peptide']</t>
  </si>
  <si>
    <t>["*Alzheimer's disease", '*Amyloid-beta', '*BACE1', '*Lipids', '*Lysosomal degradation', '*Sphingomyelin']</t>
  </si>
  <si>
    <t>["Alzheimer's disease (AD)", 'Amyloid beta (Abeta)', 'Amyloid-beta precursor protein (AbetaPP)', 'Lysine (K)', 'Neurodegeneration', 'Ubiquitin proteasome system (UPS)']</t>
  </si>
  <si>
    <t>["*Alzheimer's", '*Bergenin', '*Cholinesterase', '*SH-SY5Y', '*Scopolamine', '*Streptozotocin']</t>
  </si>
  <si>
    <t>['ADMET prediction', 'QM/MM-based charge density and electrostatic potential', 'intermolecular interaction', 'molecular dynamics', 'beta-Secretase (BACE1)-Verubecestat']</t>
  </si>
  <si>
    <t>['3xTg-AD', 'Neuroprotection', 'Proteasome', 'Resveratrol', 'SIRT1']</t>
  </si>
  <si>
    <t>['ADAM10', "Alzheimer's disease", 'BACE1', 'Leukocyte', 'PSEN1', 'Platelet']</t>
  </si>
  <si>
    <t>['APP', 'Amyloidogenesis', 'BACE1', 'Cellular trafficking', 'Gamma-secretase']</t>
  </si>
  <si>
    <t>['ADAM10', "Alzheimer's disease", 'BACE1', 'Vascular endothelial growth factor', 'beta-amyloid protein']</t>
  </si>
  <si>
    <t>['AChE, Acetylcholine Esterase', 'ASDase, aspartate semialdehyde dehydrogenase', 'B3LYP, Becke 3-Parameter Lee, Yang and Parr', 'BACE1, Beta-secretase 1', 'BSSE, basis set superposition error', 'CK2, casein kinase 2', 'CMAS, cytidine monophosphate N-acetylneuraminic acid synthase', 'DFT, density functional theory', 'EcPLA, Echis carinatus Phospholipase A', 'FF, fukui function', 'GSK3beta, glycogen synthase kinase 3beta', 'Gal, galactose', 'HLG, HOMO-LUMO gap', 'HOMO, highest occupied molecular orbital', 'LUMO, lowest unoccupied molecular orbital', 'MEP, molecular electrostatic potential', 'Man, mannose', 'NBO, natural bond orbital', 'NC, nanocarriers.', 'PBA, phenylboronic acid', 'SA, sialic acid', 'cancer', 'density functional theory', 'hypersialylation', 'recognition saccharides', 'targeted theranostics']</t>
  </si>
  <si>
    <t>['3D, three-dimensional', 'ACh, acetylcholine', 'AChE, acetylcholinesterase', "AD, Alzheimer's disease", 'ADME, absorption, distribution, metabolism, and elimination', 'APP, amyloid precursor protein', 'AUROC, area under the ROC curve', "Alzheimer's disease", 'Abeta, amyloid beta', 'BACE1, beta-APP-cleaving enzyme 1', 'CDK5, cyclin-dependant kinase 5', 'FDA, food and drug administration', 'FN, false negative', 'FP, false positive', 'GSK-3beta, glycogen synthase kinase 3beta', 'HTVS, high-throughput virtual screening', 'InChI, International Chemical Identifier', 'KNIME, Konstanz Information Miner', 'LBDD, ligand-based drug design', 'LDA, linear discriminant analysis', 'MAO-B, monoamine oxidase B', 'MMGBSA, molecular mechanics/generalized born surface area', 'MMPBSA, molecular mechanics/Poisson-Boltzmann surface area', 'MMPs, matched molecular pairs', 'MSA, molecular spectrum analysis', 'MTDLs, multi-target-directed ligands', 'NMDA, N-methyl-D-aspartate', 'PDB, protein data bank', 'PP, posterior probability', 'QSAR, quantitative structure-activity relationship', 'RMSD, root-mean-square deviation', 'ROC, receiver operating curve', 'ROS, reactive oxygen species', 'SBDD, structure-based drug design', 'SDF, structure data format', 'SMILES, simplified molecular-input line-entry system', 'TN, true negative', 'TP, true positive', 'big data', 'data curation', 'linear discriminant analysis', 'molecular docking', 'molecular dynamics', 'multi-target drug design', 'natural compounds']</t>
  </si>
  <si>
    <t>['BACE1', 'BACE1 inhibitors', 'molecular docking', 'molecular dynamics', 'pharmacophore', 'virtual screening']</t>
  </si>
  <si>
    <t>["Alzheimer's disease", 'BACE-1 and GSK-3beta', 'MM-PBSA', 'dual inhibitors', 'molecular dynamics']</t>
  </si>
  <si>
    <t>['Alzheimer', 'BACE1 inhibitors', 'molecular modeling']</t>
  </si>
  <si>
    <t>['*amyloid precursor protein', '*amyloid precursor-like protein', '*cuprizone', '*knockout', '*myelin']</t>
  </si>
  <si>
    <t>['*1,2,4- triazine', "*Alzheimer's disease", '*Antioxidant', '*BACE1', '*Metal chelator', '*Neuroprotection', '*Phenoxy methyl-1,2,3- triazole']</t>
  </si>
  <si>
    <t>['Alzheimer disease', 'BACE', 'PET', 'nonhuman primate']</t>
  </si>
  <si>
    <t>['ADAM', "Alzheimer's disease", 'BACE1', 'amyloid peptide', 'computational modeling', 'drug design', 'drug discovery', 'neurodegenerative disease', 'polypharmacology', 'presenilin', 'secretase', 'therapy', 'betaAPP']</t>
  </si>
  <si>
    <t>["Alzheimer's disease", 'Electrophysiology', 'LTP', 'Local field potentials (LFPs)', 'Population spike']</t>
  </si>
  <si>
    <t>["Alzheimer's disease", 'acrolein', 'inhibitor', 'mitogen-activated protein kinase']</t>
  </si>
  <si>
    <t>["Alzheimer's disease", 'BACE1 inhibitors', 'Bennett acceptance ratio', 'binding free energy', 'drugs design']</t>
  </si>
  <si>
    <t>['*5XFAD', '*APP', '*Alzheimer disease', '*BACE1', '*BIN1', '*GWAS', '*amphiphysin', '*amyloid', '*amyloid precursor protein (APP)', '*beta-amyloid (AB)', '*beta-secretase 1 (BACE1)', '*endocytosis', '*neurodegeneration', '*pathogenesis', '*secretase']</t>
  </si>
  <si>
    <t>['Amyloid beta', 'Atrophy', 'Gastric mucosa', 'Gastrokine 1', 'NKX6.3']</t>
  </si>
  <si>
    <t>['Binding sites', 'Docking', 'Molecular dynamic simulation', 'Pharmacokinetics', 'Plant-base lead compounds']</t>
  </si>
  <si>
    <t>['*ADAM10', '*Alzheimer', '*Abeta', '*TFEB', '*autophagy-lysosomal pathway', '*neuron']</t>
  </si>
  <si>
    <t>['Alzheimer s disease', 'Pycnogenol', 'beta-amyloid, pine bark']</t>
  </si>
  <si>
    <t>["Alzheimer's disease", 'adalimumab', 'neuroinflammation', 'neuroprotection']</t>
  </si>
  <si>
    <t>["*Alzheimer's disease", '*Amyloid precursor protein', '*BACE1', '*Membrane transport', '*Microglia', '*Neurons', '*Trans-Golgi network']</t>
  </si>
  <si>
    <t>['*BACE2 inhibitors', '*Tmem27', '*structure-based design', '*type 2 diabetes', '*beta-secretase 2']</t>
  </si>
  <si>
    <t>["Alzheimer's disease", 'Amyloid-beta accumulation', 'BACE1', 'Chronic sleep restriction', 'LRP-1', 'RAGE']</t>
  </si>
  <si>
    <t>["Alzheimer's disease", 'Neuroscience']</t>
  </si>
  <si>
    <t>["*Alzheimer's disease", '*BACE1', '*inhibitor', '*ligand binding mode', '*subsite', '*substructure']</t>
  </si>
  <si>
    <t>['*AdaBoost', "*Alzheimer's disease", '*BP neural network (BP)', '*BayesNet', '*C4.5', '*K nearest-neighbors (KNN)', '*Machine learning (ML)', '*random forest (RF)', '*support vector machine (SVM)', '*web server.']</t>
  </si>
  <si>
    <t>['ADAM10', 'APP-processing', 'Alpha-secretase', 'Kuzbanian', 'Omb', 'TBX2', 'Transcriptional regulation']</t>
  </si>
  <si>
    <t>['*Amyloid-beta', '*BACE1', '*ML-SA1', '*TRPML1', '*cholesterol', '*endolysosome pH', '*low-density lipoprotein', '*neurons']</t>
  </si>
  <si>
    <t>["Alzheimer's disease", 'Brain-derived neurotrophic factor', 'Cholinergic-like neuron', 'Human umbilical cord mesenchymal stem cell']</t>
  </si>
  <si>
    <t>['*27-hydroxycholesterol', '*APP/PS1 mouse model', "*Alzheimer's disease", '*metabolism', '*mild cognitive impairment', '*beta-amyloid peptide']</t>
  </si>
  <si>
    <t>['BACE1', 'NF-kappaB', 'epigenetics', 'neuroinflammation', 'noncoding small RNA']</t>
  </si>
  <si>
    <t>['*Amyloid', '*Amyloid precursor protein', '*BACE1', '*Hippocampus', '*Memory', '*NMDA', '*betaCTF antibody']</t>
  </si>
  <si>
    <t>['*Acylguanidine-beta Secretase complex', '*Binding Free energy', '*Intermolecular interaction', '*Molecular dynamics', '*QM/MM based Charge density']</t>
  </si>
  <si>
    <t>["Alzheimer's disease", 'Abeta', 'BACE 1', 'Palmitate', 'SREBP1', 'Saturated free fatty acids']</t>
  </si>
  <si>
    <t>['Alzheimers disease (AD)', 'amyloid precursor protein (APP)', 'amyloid-beta (1-40) peptide (Abeta40)', 'early growth response 1 (EGR1)', 'presenilin 1(PS1)', 'beta-secretase (BACE1)']</t>
  </si>
  <si>
    <t>['*adaptor protein', '*amyloid precursor protein (APP)', '*enzyme processing', '*membrane trafficking', '*neurodegenerative disease', '*protein trafficking (Golgi)', '*secretase', '*secretion', '*trans-Golgi network', '*alpha-secretase', '*beta-secretase 1 (BACE1)']</t>
  </si>
  <si>
    <t>["*Alzheimer's disease", '*Amyloid Precursor Protein (APP)', '*BACE1', '*enzymatic assay', '*secreted alkaline phosphatase', '*beta-secretase.']</t>
  </si>
  <si>
    <t>['BACE1 expression', 'Hippocampal neurons', 'Neuronal NAD+', 'Palmitic acid', 'SIRT1']</t>
  </si>
  <si>
    <t>['*APP', '*BACE1', '*RIDNs']</t>
  </si>
  <si>
    <t>['Aspartic protease', 'Docking', 'MTH1', 'Molecular dynamics', 'Protein X-ray crystallography', 'Retargeting']</t>
  </si>
  <si>
    <t>["Alzheimer's disease", 'BACE1', 'Catalytic aspartic dyad', 'Flap conformation', 'Molecular dynamics simulation', 'Triazole']</t>
  </si>
  <si>
    <t>['APP', "Alzheimer's disease", 'BBB', 'nanotechnology', 'secretase activity', 'treatment.']</t>
  </si>
  <si>
    <t>["Alzheimer's disease", 'BACE1 biomarkers', 'Disease modifying', 'Plasma BACE1', 'Sexual dimorphism']</t>
  </si>
  <si>
    <t>['UPLC-MS/MS', 'pharmacokinetic profile', 'rat plasma', 'verubecestat']</t>
  </si>
  <si>
    <t>["Alzheimer's disease", 'amyloid-beta', 'amyloid-beta protein precursor', 'autophagy', 'curcumin', 'curcumin analog', 'oligomerization']</t>
  </si>
  <si>
    <t>['BACE1', 'covalent binding burden', 'dihydrothiazine', 'hepatotoxicity', 'reactive metabolite', 'beta-secretase']</t>
  </si>
  <si>
    <t>['Dendrobium nobile Lindl. alkaloids', 'Hippocampal neurons', 'alpha-secretase', 'beta-secretase', 'gamma-secretase']</t>
  </si>
  <si>
    <t>["Alzheimer's disease", 'BACE inhibitors', 'BACE1', 'BACE2']</t>
  </si>
  <si>
    <t>["Alzheimer's disease", 'amyloid precursor protein', 'amyloid-beta', 'caffeine', 'methylxanthin', 'oxidative stress', 'pentoxifylline', 'propentofylline', 'theobromine', 'theophylline']</t>
  </si>
  <si>
    <t>["Alzheimer's disease", 'GWAS', 'Gene expression', 'Genetic association', 'eQTLs', 'miRNA']</t>
  </si>
  <si>
    <t>["Alzheimer's disease", 'BACE1', 'JNK', 'Mitochondrial protein', 'Neuronal cell death', 'ROS', 'Tid1', 'beta-Amyloid']</t>
  </si>
  <si>
    <t>['AutoDock', 'D3R', 'Docking', 'Drug design data resource', 'Macrocycle']</t>
  </si>
  <si>
    <t>['anti-cholinesterase activity', 'anti-beta-secretase activity', 'antioxidant activity', 'bioactive compounds', 'sweet peppers']</t>
  </si>
  <si>
    <t>["Alzheimer's disease", 'Amyloid-beta', 'Carotenoids', 'Cortical neurons', 'Induced pluripotent stem cells', 'beta-secretase']</t>
  </si>
  <si>
    <t>['ADAM', 'APP-CTF', "Alzheimer's disease", 'amyloid precursor protein (APP)', 'amyloid-beta (Abeta)', 'meprin beta', 'neurodegeneration', 'proteolytic processing', 'beta-secretase 1 (BACE1)']</t>
  </si>
  <si>
    <t>['APP-beta', 'APPswe cell', "Alzheimer's disease", 'BACE1', 'cognitive deficits', 'miR-361-3p']</t>
  </si>
  <si>
    <t>["Alzheimer's disease", 'Amyloidogenesis', 'Bee venom phospholipase A2', 'Neuroinflammation', 'STAT3']</t>
  </si>
  <si>
    <t>['enzyme inhibition', 'field amplification', 'inductive nanoelectrospray', 'micro electrophoresis', 'pharmacokinetics']</t>
  </si>
  <si>
    <t>['AChE inhibitor', 'Alzheimer disease', 'BACE1', 'BuChE inhibitor', 'MAO']</t>
  </si>
  <si>
    <t>["*Alzheimer's disease", '*Abeta', '*BACE1-AS', '*lncRNA']</t>
  </si>
  <si>
    <t>["Alzheimer 's disease", 'Beta-Site APP-Cleaving Enzyme 1', 'Biomarker']</t>
  </si>
  <si>
    <t>['Beta-secretase (BACE1)', 'Luteolin', 'Noncompetitive inhibition', 'P-hydroxy-cinnamic acid', 'STD-NMR']</t>
  </si>
  <si>
    <t>["Alzheimer's disease", 'astrocytes', 'beta secretase 1', 'dexamethasone', 'icariside II', 'neuroinflammation', 'nuclear factor-kappa B', 'beta-amyloid']</t>
  </si>
  <si>
    <t>["*Alzheimer's disease", '*antisense oligonucleotides', '*chemically-modified oligonucleotides']</t>
  </si>
  <si>
    <t>['*BACE1', '*axonal dystrophies', '*tau deletion', '*two-photon in vivo microscopy', '*beta-amyloid plaque']</t>
  </si>
  <si>
    <t>["Alzheimer's disease", 'Abeta', 'BACE1', "Lipinski's rules", 'baicalein', 'docking analysis']</t>
  </si>
  <si>
    <t>["Alzheimer's disease", 'BACE1 inhibitors', 'Design and synthesis', 'Iminopyrimidinone scaffold', 'Structure-activity relationship']</t>
  </si>
  <si>
    <t>["Alzheimer's disease", 'amyloid-beta', 'estrogen', 'gene expression', 'ovarian hormones', 'ovariectomy', 'progesterone', 'rat', 'transgenic']</t>
  </si>
  <si>
    <t>["Alzheimer's disease", 'Multi-target-directed ligands', 'human cholinesterases', 'human lipoxygenase-5', 'human beta-secretase', 'neurodegenerative diseases', 'neurogenesis', 'sigma receptors']</t>
  </si>
  <si>
    <t>['ADAM10', 'BACE', 'BACE2', 'Neuregulin 2', 'Neuregulins', 'Shedding']</t>
  </si>
  <si>
    <t>['APP-BACE1-GSK3B signal axis', "Alzheimer's disease", 'Andrographis paniculata', 'Inflammation', 'Network pharmacology']</t>
  </si>
  <si>
    <t>['BACE1', 'BACE1-AS', 'Breast Cancer', 'Lncrna']</t>
  </si>
  <si>
    <t>["Alzheimer's disease", 'Curcumin', 'Hypothetical protein']</t>
  </si>
  <si>
    <t>['APP', 'APP/PS1 mice', 'JNK', 'Methionine sulfoxide reductase B2', 'Oxidative stress', 'Phosphorylation', 'Tau', 'Transcription']</t>
  </si>
  <si>
    <t>['5xFAD mice', "Alzheimer's disease (AD)", 'Bazhu decoction', 'traditional Chinese medicine (TCM)', 'beta-amyloid (Abeta)']</t>
  </si>
  <si>
    <t>['BACE1 inhibitor', 'beta-secretase', 'cinnamic acid', 'flavonoid', 'luteolin']</t>
  </si>
  <si>
    <t>['Drosophila melanogaster', "Alzheimer's disease", 'amyloid-beta', 'endo-lysosomal system', 'neurodegeneration']</t>
  </si>
  <si>
    <t>['(GSK-3beta)', 'Acetylcholinesterase (AChE)', 'Amyloid beta (Abeta)', 'Amyloid-beta binding alcohol dehydrogenase ( ABAD)', 'B-site APP cleaving enzyme 1 (BACE1)', 'Butyrylcholinesterase (BChE)', 'Cyclin-dependent kinase-5 (CDK-5)', 'Glycogen synthase kinase-3beta', 'Monoamine oxidase (MAO)', 'Tau protein']</t>
  </si>
  <si>
    <t>["Alzheimer's disease", 'Amyloid clearance', 'Abeta34', 'Pericyte']</t>
  </si>
  <si>
    <t>["Alzheimer's disease", 'BACE1', 'MAPK14', 'MiR-22-3p', 'amyloid precursor protein', 'microRNA.']</t>
  </si>
  <si>
    <t>['*Alzheimer disease', '*BACE1', '*C83', '*C99', '*amyloid precursor protein', '*amyloid beta', '*endoplasmic reticulum stress', '*neuroinflammation', '*truncated isoform of the sarco-endoplasmic reticulum Ca2+ ATPase 1 (S1T)']</t>
  </si>
  <si>
    <t>["Alzheimer's disease", 'Neuroprotection', 'Nrf2/HO-1', 'Spinosin']</t>
  </si>
  <si>
    <t>["Alzheimer's disease", 'circulating', 'lncRNA', 'miRNA']</t>
  </si>
  <si>
    <t>["Alzheimer's disease", 'Amyloid beta', 'Crenezumab', 'Mossy fiber', 'Oligomeric', 'Vascular amyloid']</t>
  </si>
  <si>
    <t>['Alzheimer disease', 'Amyloid beta', 'Apocynin', 'NADPH oxidase', 'Scopolamine']</t>
  </si>
  <si>
    <t>["Alzheimer's disease", "Parkinson's disease", 'fucosterol', 'molecular simulation', 'network pharmacology', 'neurodegeneration']</t>
  </si>
  <si>
    <t>['Amyloid-beta', 'amyloid precursor protein', 'metals', 'beta-site of APP cleaving enzyme 1 (BACE1 or beta-secretase)', 'neurotoxicity', 'NF-kappaB', 'presenilins']</t>
  </si>
  <si>
    <t>['SILAC', 'gamma-secretase', 'inhibitory synapse', 'retina', 'secretase']</t>
  </si>
  <si>
    <t>['Autism', 'BACE1', 'BACE1-AS', 'BDNF', 'BDNF-AS']</t>
  </si>
  <si>
    <t>['NgR1', 'Nogo', 'Nogo Receptor', 'Reticulon', 'axon', 'beta-secretase 1 (BACE1)', 'exosome (vesicle)', 'oligodendrocyte', 'regeneration', 'spinal cord injury']</t>
  </si>
  <si>
    <t>['BACE1', 'Blood-based biomarkers', "Late-onset Alzheimer's disease", 'Mild cognitive impairment', 'Mixed dementia']</t>
  </si>
  <si>
    <t>["Alzheimer's disease", 'NLRP3 inflammasome', 'Picrorhiza kurroa', 'amyloid-beta', 'inflammation', 'beta-secretase 1']</t>
  </si>
  <si>
    <t>['MM-GBSA', 'MSMD', 'binding selectivity', 'hierarchical clustering analysis', 'beta-amyloid cleaving enzyme']</t>
  </si>
  <si>
    <t>["Alzheimer's disease", 'Amyloid precursor protein', 'Amyloid-beta peptide', 'Beta-site amyloid cleaving enzyme 1', 'Icaritin', 'Presenilin-1']</t>
  </si>
  <si>
    <t>["Alzheimer's disease", 'BACE1', 'BACE1 inhibitor NB-360', 'BACE1 knock-out mice', 'Neuregulin-1', 'auditory function']</t>
  </si>
  <si>
    <t>['17A', "Alzheimer's disease", 'BACE1-AS', 'NAT-Rad18', 'RAD18', 'hnRNP Q', 'long noncoding RNAs', 'secondary structure prediction', 'strict beta-turns', 'structural alignment']</t>
  </si>
  <si>
    <t>["Alzheimer's disease", 'eIF2alpha', 'exosomes', 'heme-regulated eIF-2alpha kinase', 'memory', 'nitric oxide', 'physiological stress response', 'proteolysis', 'translation initiation', 'beta-secretase']</t>
  </si>
  <si>
    <t>['*Apparently healthy patients', '*Abeta peptide', '*BACE1 blockers', '*Biomarkers', '*Clinical trials', '*Inflammation and oxidative stress', '*Multi-target therapy', '*Phosphorylated tau', '*PrP(c) prion', '*mGluR5 receptor']</t>
  </si>
  <si>
    <t>["Alzheimer's disease", 'BACE1-AS', 'Biomarker', 'Early detection', 'Exosome']</t>
  </si>
  <si>
    <t>["Alzheimer's disease", 'BACE1', 'Biomarker', 'Cerebrospinal fluid', 'beta-Secretase']</t>
  </si>
  <si>
    <t>["Alzheimer's disease", 'amyloid beta', 'antioxidant', 'cholinesterases', 'polyphenols', 'signaling pathways and cognition']</t>
  </si>
  <si>
    <t>["Alzheimer's disease", 'Abetapeptide', 'cognitive function', 'randomised controlled trial', 'vitamin D']</t>
  </si>
  <si>
    <t>['8-hydroxyguanosine', "Alzheimer's disease", 'Lysosomal degradation', 'Neuronal loss', 'Paricalcitol', 'beta-Site APP cleavage enzyme 1']</t>
  </si>
  <si>
    <t>['ETAS(R)', 'circadian rhythm signaling', 'cognitive impairment', 'senescence-accelerated mice']</t>
  </si>
  <si>
    <t>['cognitive dysfunction', 'huperzine A', 'neuronal insulin signaling', 'obesity']</t>
  </si>
  <si>
    <t>['3,5-Dimethylorsellinic acid-based meroterpenoid', 'Adducts', "Alzheimer's disease", 'Aspergillus terreus Thom', 'endophytic fungus']</t>
  </si>
  <si>
    <t>['11-membered heterocycle', 'BACE1', 'DFT computations', 'Dactylospongia elegans', 'human glioma', 'human pancreatic carcinoma', 'sesquiterpenoid quinones']</t>
  </si>
  <si>
    <t>["Alzheimer's disease", 'BACE1', 'Didymin', 'Flavonoids', 'Molecular docking', 'beta-amyloid']</t>
  </si>
  <si>
    <t>['BACE-1 inhibition', 'Chemoenzymatic synthesis', 'HS analogues', 'Heparan sulfate']</t>
  </si>
  <si>
    <t>["Alzheimer's disease", 'Amyloid plaques', 'BDNF', 'Brain', 'CD4 T cell', 'CNS', 'Cell-based delivery', 'Targeted drug delivery']</t>
  </si>
  <si>
    <t>["Alzheimer's disease", 'Antioxidant', 'Abeta degradation', 'Abeta generation', 'Silibinin']</t>
  </si>
  <si>
    <t>["Alzheimer's disease", 'BACE1', 'Portunus pelagicus', 'amyloid-beta', 'glycosaminoglycan', 'heparan sulphate', 'heparin', 'beta-secretase']</t>
  </si>
  <si>
    <t>['BACE1', 'DPP4', 'Insulin resistance', 'Liraglutide', 'Type 2 diabetes']</t>
  </si>
  <si>
    <t>['*APP', '*Alzheimer disease', '*BACE1', '*PRR', '*intracellular trafficking', '*pH regulation', '*pHluorin-BACE1-mCherry']</t>
  </si>
  <si>
    <t>['Androgen deficiency', 'Hippocampus', 'Neurofibrillary tangles', 'Orchidectomy', 'Synaptic plasticity']</t>
  </si>
  <si>
    <t>['JNK', 'MST1', 'ROS', 'apoptosis', 'high-fat diet', 'neurodegeneration']</t>
  </si>
  <si>
    <t>["Alzheimer's disease", 'Abeta42', 'BACE1', 'CREB/BDNF', 'GLP-1', 'IRS-1/Akt/GLUT4', 'PPARgamma', 'chenodeoxycholic acid', 'insulin resistance']</t>
  </si>
  <si>
    <t>['3xTg-AD mice', '5xFAD mice', "Alzheimer's disease", 'BACE1', 'NRF2']</t>
  </si>
  <si>
    <t>["Alzheimer's disease", 'acetylcholinesterase', 'butyrylcholinesterase', 'dithiocarbamate', 'inhibitory activity', 'phthalimide']</t>
  </si>
  <si>
    <t>['NF-kappaB', 'NLRP3', 'brain-derived neurotrophic factor', 'interleukin-1beta', 'kainic acid']</t>
  </si>
  <si>
    <t>['Alzheimers disease', 'Amyloid plaques', 'BACE1 gene', 'Neurons', 'siRNA delivery']</t>
  </si>
  <si>
    <t>['5,6-Diphenyl triazine-thio methyl triazole hybrid', "Alzheimer's disease", 'BACE1 inhibitor', 'ChE inhibitor', 'Synthesis']</t>
  </si>
  <si>
    <t>["*Alzheimer's disease", '*GSK3beta/BACE1', '*Inflammation', '*Oxidative stress', '*Social isolation', '*Vinpocetine']</t>
  </si>
  <si>
    <t>["Alzheimer's disease", 'NF-kB pathway', 'TREM2', 'Uch-L1', 'neuroinflammation', 'stroke']</t>
  </si>
  <si>
    <t>["*Alzheimer's disease", '*BACE1 protein-human', '*Phase I', '*amyloid-beta peptides', '*pharmacodynamics', '*pharmacokinetics', '*safety', '*tolerability']</t>
  </si>
  <si>
    <t>["Alzheimer's disease", 'BACE1', 'antioxidant activity', 'molecular docking', 'molecular hybridization']</t>
  </si>
  <si>
    <t>["Alzheimer's disease", 'amyloid', 'cyclin-dependent kinase 5', 'peroxisome proliferator-activated receptors', 'phosphorylation']</t>
  </si>
  <si>
    <t>["Alzheimer's disease", 'Colorectal cancer', 'Comorbidity gene', 'Database and web service tool', 'Disease and tissue-specific miRNA-protein regulatory network', 'Disease-miRNA association', 'Target-specific regulatory pathway', 'Type 2 diabetes', 'anti-AD BACE1 inhibitor drug', 'miRNA-target association']</t>
  </si>
  <si>
    <t>['APP', "Alzheimer's Disease", 'BACE1', 'glutamate release', 'synaptic transmission']</t>
  </si>
  <si>
    <t>["Alzheimer's disease", 'Amyloid beta protein', 'BACE1 inhibitor', 'Protein homeostasis', 'beta-Secretase']</t>
  </si>
  <si>
    <t>['*BACE1', '*JNK', '*Traumatic brain injury', '*p75 neurotrophin receptor']</t>
  </si>
  <si>
    <t>['BACE1 inhibitors', 'clinical trials', "mild-to-moderate Alzheimer's disease", "prodromal Alzheimer's disease", 'verubecestat']</t>
  </si>
  <si>
    <t>["Alzheimer's disease", 'Abeta', 'BACE1', 'CA2', 'amyloid precursor protein', 'ataxin-1', 'axonal targeting', 'hippocampal neurogenesis', 'neurodegeneration', 'spinocerebellar ataxia type 1']</t>
  </si>
  <si>
    <t>["Alzheimer's disease", 'BACE1 inhibitor', 'SELEX', 'amyloid plaques', 'aptamer']</t>
  </si>
  <si>
    <t>["Alzheimer's disease", 'BACE1', 'Lupane-type triterpenoid', 'Molecular docking']</t>
  </si>
  <si>
    <t>['A-beta metabolism', 'APP/PS1 mice', 'Actin polymerization', "Alzheimer's disease", 'Rictor', 'Tau protein']</t>
  </si>
  <si>
    <t>['Acetylcholinesterase', 'Butyrylcholinesterase', 'Docking study', 'Kinetic study', 'Neuroprotectivity', 'Pyridinium salts', 'beta-secretase (BACE1)']</t>
  </si>
  <si>
    <t>['APP beta-cleavage', 'Alzheimer disease', 'CIP2A', 'Genistein', 'neurofibrillary', 'tau.']</t>
  </si>
  <si>
    <t>['LPS', 'TLR4', 'cognitive', 'geraniin', 'neuroinflammation']</t>
  </si>
  <si>
    <t>['Abeta', 'ELISA', 'HE staining', 'WML', 'hypertensive']</t>
  </si>
  <si>
    <t>['AD', "Alzheimer's disease", 'Amyloid beta (Abeta)', 'Bace1', 'Biopanning', 'Phage display']</t>
  </si>
  <si>
    <t>["Alzheimer's disease", 'BACE1', 'PRKACB', 'apoptosis', 'miR-200a-3p', 'tau protein']</t>
  </si>
  <si>
    <t>["Alzheimer's disease", 'BACE1 inhibitors', 'resting state functional connectivity', 'verubecestat']</t>
  </si>
  <si>
    <t>["Alzheimer's disease", 'Amyloid', 'BACE inhibitor', 'Clinical trial', 'Safety', 'Verubecestat']</t>
  </si>
  <si>
    <t>['BACE-1', 'MMP', 'functional selection', 'monoclonal antibody', 'protease inhibitor']</t>
  </si>
  <si>
    <t>['Assay validation', 'Biomarkers', 'Human cerebrospinal fluid', 'Neurodegenerative diseases', 'Pre-analytical stability']</t>
  </si>
  <si>
    <t>["Alzheimer's disease", 'PPARgamma phosphorylation', 'cyclin-dependent kinase 5', 'insulin-degrading enzyme', 'pioglitazone', 'beta amyloid', 'beta-amyloid cleavage enzyme 1']</t>
  </si>
  <si>
    <t>['*Glucomoringin isothiocyanate', '*Neuroblastoma', '*Neurodegeneration', '*Neuroprotection', '*SH-SY5Y differentiation', '*Signalling pathways']</t>
  </si>
  <si>
    <t>['* APP', '* BACE', "*Alzheimer's", '*neuropharmacology', '*gamma-secretase']</t>
  </si>
  <si>
    <t>["Alzheimer's disease", 'Amyloid precursor protein', 'Beta amyloid', 'Dendritic spines', 'Diabetes', 'Memory', 'Neurofibriallary tangles']</t>
  </si>
  <si>
    <t>["Alzheimer's disease", 'BACE1', 'cholinesterase', 'kinetics', 'molecular docking']</t>
  </si>
  <si>
    <t>["*Alzheimer's disease", '*Amino-1,4-oxazines', '*BACE-1', '*P-gp', '*pK(a)']</t>
  </si>
  <si>
    <t>["*Alzheimer's disease", '*BACE1', '*SUMOylation', '*cognitive deficit', '*enzymatic activity']</t>
  </si>
  <si>
    <t>['*Amyloid', '*biomarkers', '*blood platelets', '*dementia', '*tau protein']</t>
  </si>
  <si>
    <t>["Alzheimer's disease", 'BACE1 inhibitors', 'miRNAs', 'gamma-secretase inhibitors']</t>
  </si>
  <si>
    <t>["*Alzheimer's disease", '*amyloid-beta', '*cord blood serum', '*human umbilical cord blood cell', '*soluble amyloid precursor protein alpha', '*tau']</t>
  </si>
  <si>
    <t>["Alzheimer's disease", 'amyloid plaques', 'hypercholesterolemia', 'neuronal metabolism activity', 'royal jelly']</t>
  </si>
  <si>
    <t>['AChE inhibitor', "Alzheimer's disease", 'BACE1 inhibitor', 'anti-amyloid inhibitor', 'classical and non classical drug targets', 'computational drug discovery', 'multi-target-directed-ligands (MTDLs).']</t>
  </si>
  <si>
    <t>["Alzheimer's disease", 'BACE1', 'Urechis unicinctus', 'antimicrobial activity', 'bioassay-directed isolation', 'marine bioactive']</t>
  </si>
  <si>
    <t>['BACE1', 'Cholinesterase', 'Kinetics', 'Molecular docking', 'Salvia miltiorrhiza', 'Tanshionones']</t>
  </si>
  <si>
    <t>['*APP', "*Alzheimer's disease", '*BACE1', '*HIV-associated neurocognitive disorders', '*NMDA', '*excitotoxicity']</t>
  </si>
  <si>
    <t>['*BACE', '*Loop F', '*allosteric', '*inhibition', '*peptide 65007']</t>
  </si>
  <si>
    <t>['*ADNI', '*ATP6V1H', "*Alzheimer's disease", '*BACE']</t>
  </si>
  <si>
    <t>["*Alzheimer's disease", '*Amyloid metabolism', '*Ceftriaxone', '*Gene expression', '*Neuroprotection', '*Rats', '*mRNA']</t>
  </si>
  <si>
    <t>["*Alzheimer's disease", '*amyloid-beta', '*apolipoproteins', '*cholesterol']</t>
  </si>
  <si>
    <t>["Alzheimer's diseases", 'Chronic kidney disease', 'Cognitive dysfunction', 'Platelet APP/ Abeta', 'rHuEPO']</t>
  </si>
  <si>
    <t>["*Alzheimer's disease", '*BACE1', '*Cell surface', '*Click chemistry', '*Label-free quantification', '*Mass Spectrometry', '*N-glycosylation', '*cell surface display technologies']</t>
  </si>
  <si>
    <t>["*Alzheimer's disease", '*BACE1', '*Moringa oleifera (MO)', '*amyloid-beta', '*calpain', '*homocysteine', '*tau']</t>
  </si>
  <si>
    <t>['*BACE1', '*CREB', '*NF-kappaB', '*PGC-1alpha', '*insulin resistance', '*palmitate', '*sAPPbeta']</t>
  </si>
  <si>
    <t>['*Brain aging', '*Dementia', '*Neurodegenerative diseases', '*Vps10p', '*beta-Amyloid']</t>
  </si>
  <si>
    <t>["*Alzheimer's disease (AD)", '*Amyloid-beta (Abeta)', '*Antioxidant', '*CART peptide', '*Nrf2', '*Oxidative stress']</t>
  </si>
  <si>
    <t>["*Alzheimer's disease (AD)", '*Abeta', '*Se-methylselenocysteine (SMC)', '*extracellular signal-regulated kinase (ERK)', '*metal homeostasis', '*tau']</t>
  </si>
  <si>
    <t>["*Alzheimer's disease", '*BACE-1', '*kainic acid', '*presenilin', '*tumor necrosis factor alpha']</t>
  </si>
  <si>
    <t>['*BACE1', '*Biomarker candidate', '*Dementia', '*Mild cognitive impairment', '*sAbetaPPbeta']</t>
  </si>
  <si>
    <t>['Amyloid-beta', 'Beta-secretase', 'Cholinesterase', 'Chromanone', 'Monoamine oxidase', 'Multi-target drug ligands (MTDLs)']</t>
  </si>
  <si>
    <t>["*Alzheimer's disease", '*Blood-brain barrier (BBB)', '*Cationic nanocomplexes', '*Neuronal siRNA delivery', '*beta-site amyloid precursor protein cleaving enzyme 1 (BACE1)']</t>
  </si>
  <si>
    <t>['18alpha-glycyrrhetinic acid', '18beta-glycyrrhetinic acid', 'BACE1', 'Hizikia fusiformis', 'glycyrrhizin']</t>
  </si>
  <si>
    <t>['*Abeta42', '*BACE1', '*CHIP', '*ORP150', '*chaperones']</t>
  </si>
  <si>
    <t>["Alzheimer's disease", 'Mitochondrial dysfunction', 'Neurotrophic factor', 'Sodium azide', 'Tetrahydroxystilbene glycoside', 'beta-amyloid']</t>
  </si>
  <si>
    <t>["*Alzheimer's disease", '*Antioxidant', '*BACE1', '*Cell-based toxicity assay', '*Docking', '*Metal chelator', '*Multi-target ligand design']</t>
  </si>
  <si>
    <t>["Alzheimer's", 'GSK3beta', 'NF-kappaB', 'Pin1', 'melatonin', 'secretase']</t>
  </si>
  <si>
    <t>['*APP processing', '*Ang II', '*BACE1 inhibitor IV', '*endothelium', '*senescence']</t>
  </si>
  <si>
    <t>["*Alzheimer's disease", '*Biflavonoid fraction', '*Emotional behavior', '*Garcinia madruno', '*Neuroinflammation']</t>
  </si>
  <si>
    <t>['*APOE e4 allele', '*Alzheimer disease', '*amyloid plaque', '*gender-risk', '*secretase']</t>
  </si>
  <si>
    <t>['*BACE1', '*XNA', '*aptamers', '*inhibitors', '*secretases']</t>
  </si>
  <si>
    <t>["*Alzheimer's disease", '*BACE1 inhibitor treatment', '*In vivo two-photon microscopy', '*Plaque formation', '*Presynaptic dystrophies', '*beta-Amyloid plaque']</t>
  </si>
  <si>
    <t>['*AZD3293', "*Alzheimer's", '*BACE1', '*bioavailability', '*pharmacokinetics']</t>
  </si>
  <si>
    <t>['Alzheimer disease', 'Biomarker', 'Diagnosis', 'Long non-coding RNA']</t>
  </si>
  <si>
    <t>["*Alzheimer's disease", '*C/EBP homologous protein', '*endoplasmic reticulum stress', '*nuclear factor of kappa-light-polypeptide gene enhancer of activated B cells', '*palmitic acid', '*beta-site APP cleaving enzyme 1']</t>
  </si>
  <si>
    <t>['*BACE-1', '*Membrane-protein purification', '*functionalized nanoparticles', '*membrane vesicles', '*single-molecule analysis', '*single-particle tracking']</t>
  </si>
  <si>
    <t>["*Alzheimer's disease", '*Astrocyte', '*Abeta metabolism', '*Treadmill exercise', '*beta-Amyloid protein']</t>
  </si>
  <si>
    <t>['3xTg-AD mice', "Alzheimer's disease", 'Amyloid-beta peptide', 'Cholinesterase inhibitor', 'Tau hyperphosphorylation', 'Toluidine blue O']</t>
  </si>
  <si>
    <t>['*AMPK', '*Alzheimer disease', '*Metformin', '*NF-kappaB', '*Neurogenesis', '*Neuroinflammation', '*mTOR']</t>
  </si>
  <si>
    <t>["*Alzheimer's disease", '*BACE-1 inhibitor NB-360', '*amyloid-beta', '*antibody-based radioligand', '*positron emission tomography (PET)']</t>
  </si>
  <si>
    <t>['*AICD', '*Akt', "*Alzheimer's disease", '*FOXO3 protein', '*Forkhead transcription factor', '*amyloid-beta protein precursor', '*apoptosis', '*neurodegeneration', '*beta-secretase', '*gamma-secretase']</t>
  </si>
  <si>
    <t>["*Alzheimer's disease", '*BACE1', '*Kv3', '*hippocampal mossy fibers', '*synapse', '*trafficking']</t>
  </si>
  <si>
    <t>['*Alzheimer disease', '*Amyloid precursor protein (APP)', '*Amyloid-beta (Abeta)', '*Beta-secretase 1 (BACE1)', '*Cell adhesion molecule L1 like protein (CHL1)', '*Down syndrome', '*Golgi-localized gamma-ear-containing ARF binding protein 3 (GGA3)']</t>
  </si>
  <si>
    <t>["*Alzheimer's disease", '*JNJ-54861911', '*exposure response', '*thorough QT', '*beta-secretase 1 inhibitor']</t>
  </si>
  <si>
    <t>['*BACE1', '*Dimorphism', '*Gender', '*Schizophrenia']</t>
  </si>
  <si>
    <t>['*Amyloid precursor protein (APP) processing', '*Brain-derived neurotrophic factor (BDNF)', '*Cell death', '*Oxidative stress', '*Spirulina maxima 70% ethanol extract (SM70EE)']</t>
  </si>
  <si>
    <t>['Amyloid-beta peptides', 'High glucose', 'Peroxisome proliferator-activated receptor gamma', 'Sarsasapogenin', 'beta-Site Abeta precursor protein cleaving enzyme 1']</t>
  </si>
  <si>
    <t>["Alzheimer's disease", 'BACE-1', 'GAPDH', 'amyloid beta', 'diagnosis', 'inhibitors', 'peptides']</t>
  </si>
  <si>
    <t>['*AD', '*CREB-1 signaling', '*Neurodevelopment', '*Neuronal plasticity', '*sAPP']</t>
  </si>
  <si>
    <t>['*Amyloidogenesis', '*Cognitive impairments', '*Lycopene', '*MAPKs /NFkappaB/ Nrf2 signaling pathways', '*Neuroinflammation', '*Oxidative stress']</t>
  </si>
  <si>
    <t>["Alzheimer's disease", 'genistein', 'in silico molecular docking', 'isoflavones', 'beta-secretase (BACE1)']</t>
  </si>
  <si>
    <t>["*Alzheimer's disease (AD)", '*BACE inhibitor', '*Oxazine', '*Structure-based design', '*beta-Secretase']</t>
  </si>
  <si>
    <t>['*Cholinesterases', '*Coumarins', '*Docking study', '*Kinetic study', '*Pyridinium salts', '*beta-secretase (BACE1)']</t>
  </si>
  <si>
    <t>['*Alzheimer disease', '*Amyloid peptide', '*Amyloid precursor protein', '*Secretase', '*Sorting nexin']</t>
  </si>
  <si>
    <t>['GWAS', 'Gene expression', 'Lipids', 'Population genetics', 'PrediXcan']</t>
  </si>
  <si>
    <t>['Chiral chromatography', 'Enantiopurity analysis', 'Enantioselective synthesis', 'Fused-core particles', 'Method development', 'Pharmaceutical analysis']</t>
  </si>
  <si>
    <t>["*Alzheimer's Disease", '*BACE1', '*Beta-secretase', '*Channels and transporters', '*Copper', '*Cysteine', '*Helix packing', '*MD simulations', '*Metal ion', '*Methionine', '*Molecular dynamics', '*Sulfur', '*Transmembrane domain', '*Transmembrane helix', '*Trimer']</t>
  </si>
  <si>
    <t>["*Alzheimer's inhibitors", '*BACE1', '*DFT and SAR', '*computational simulation', '*molecular docking']</t>
  </si>
  <si>
    <t>["Alzheimer's disease", 'BACE1 protein', 'Cerebrospinal fluid', 'Depression', 'ELISA', 'Neurogranin']</t>
  </si>
  <si>
    <t>['2,3,4,9-Tetrahydro-1H-carbazole', "Alzheimer's disease", 'Butyrylcholinesterase', 'Docking study', 'In-vitro assay']</t>
  </si>
  <si>
    <t>["*Alzheimer's disease", '*JAK2-STAT3 pathway', '*Mouse models', '*Neuroinflammation', '*Reactive astrocytes', '*Signaling cascades', '*Viral vectors']</t>
  </si>
  <si>
    <t>['*5XFAD', "*Alzheimer's disease", '*amyloid', '*amyloid precursor protein (APP)', '*amyloid beta (Abeta)', '*endoplasmic reticulum stress (ER stress)', '*mouse model', '*neurodegeneration', '*protein aggregation', '*transgenic mice']</t>
  </si>
  <si>
    <t>['*Age-related macular degeneration', '*Amyloid-beta', '*BACE1', '*DNA methylation', '*Mithramycin A', '*Sp1']</t>
  </si>
  <si>
    <t>['*BACE1', '*Desaturases', '*Excitotoxicity', '*Hyperphosphorylated tau', '*Inflammation', '*cPLA2']</t>
  </si>
  <si>
    <t>["*Alzheimer's disease", '*Amyloid', '*BACE1', '*Mixed dementia', '*Myelin repair', '*Neuregulin', '*Stroke', '*Tau']</t>
  </si>
  <si>
    <t>["Alzheimer's disease", 'Amyloid precursor protein processing', 'Abeta(42)', 'Lycium barbarum L.', 'Pectin']</t>
  </si>
  <si>
    <t>["*Alzheimer's disease", '*BACE-1 inhibitor', '*drug discovery', '*prevention', '*beta-amyloid']</t>
  </si>
  <si>
    <t>['Enzyme assay', 'High throughput', 'Inhibition', 'MALDI TOF MS', 'beta-Secretase']</t>
  </si>
  <si>
    <t>['*Amyloid Beta', '*CRISPR/Cas9', '*Enteric Nervous System', '*Genetics']</t>
  </si>
  <si>
    <t>["*Alzheimer's disease (AD)", '*Beta secretase 1', '*CSF biomarker', '*Contactin-2', '*Neurogranin', '*Tau']</t>
  </si>
  <si>
    <t>["Alzheimer's disease", 'long non-coding RNAs', 'memory and learning', 'beta-secretase 1-antisense transcript']</t>
  </si>
  <si>
    <t>["*Alzheimer's disease", '*Amyloid-beta aggregation', '*Antioxidant', '*BACE1', '*Docking', '*Ionophoric compound', '*Molecular design', '*Multi-target compound', '*Polyphenol', '*Reactive oxygen species', '*Tetrahymena', '*beta-secretase inhibitor']</t>
  </si>
  <si>
    <t>["Alzheimer's disease", 'BACE1', 'Drug design', 'Moracins', 'Morus alba']</t>
  </si>
  <si>
    <t>['ADAM10', "Alzheimer's disease (AD)", 'BACE1', 'GSK3beta', 'NR4A1', 'tau']</t>
  </si>
  <si>
    <t>['Acetylation', 'Ageing biology', 'Candidate genes', 'Catecholamines', 'Corticosteroids', 'Early life stress', 'Epigenetic programming', 'Epigenomics', 'Gene regulation', 'Insulin signalling', "Late-onset Alzheimer's disease", 'Methylation', 'MicroRNA', 'Mitogen activated kinases', 'Neuroinflammation', 'Pathophysiology', 'Stress neuropsychobiology']</t>
  </si>
  <si>
    <t>["*Alzheimer's", '*ABeta42', '*GxG', '*Tau', '*p-tau (3 to 10)', '*rQTL']</t>
  </si>
  <si>
    <t>['*Alzheimer disease', '*BACE1', '*Leea. indica', '*steered molecular dynamics', '*triterpenoids', '*ursolic acid', '*virtual screening.']</t>
  </si>
  <si>
    <t>['4-substituted 2-hydroxy-5-iodochalcones', '7-substituted 6-iodoflavonols', 'BACE-1', 'X-ray', 'cholinesterases', 'molecular docking']</t>
  </si>
  <si>
    <t>["Alzheimer's disease", 'acetylcholinesterase', 'butyrylcholinesterase', 'inhibitors', 'beta-secretase']</t>
  </si>
  <si>
    <t>["Alzheimer's disease", 'Drug-likeness', 'Molecular docking', 'Multi-target-directed ligand', 'PLIF studies']</t>
  </si>
  <si>
    <t>["Alzheimer's disease", 'amyloid precursor protein/presenilin-1 mouse', 'bone marrow mesenchymal stem cells', 'inflammatory cytokines']</t>
  </si>
  <si>
    <t>["Alzheimer's disease", 'amyloid precursor protein', 'bimolecular fluorescence complementation', 'fluorescence resonance energy transfer', 'secretase']</t>
  </si>
  <si>
    <t>["Alzheimer's disease", 'CSF BACE1', 'CSF neurogranin', 'Cerebrospinal fluid (CSF)', 'Cognition', 'MCI (mild cognitive impairment)', 'MRI', 'Memory', 'SCD (subjective cognitive decline)', 'Synaptic loss']</t>
  </si>
  <si>
    <t>["*Alzheimer's disease", '*Amyloid', '*Biomarker', '*Blood', '*Cerebrospinal fluid', '*Tau']</t>
  </si>
  <si>
    <t>['*Biotechnology', '*Brain', '*Neuroscience']</t>
  </si>
  <si>
    <t>["Alzheimer's disease", 'Artoflavanocoumarin', 'BACE-1', 'In silico study', 'Natural products']</t>
  </si>
  <si>
    <t>['*BACE1 inhibitor', '*[18F]-florbetaben PET', '*amyloid deposition rate', '*transgenic AD mouse model']</t>
  </si>
  <si>
    <t>['*Alzheimer disease', '*Amyloid-beta (Abeta)', '*Tamarix Gallica (TG)', '*cognitive impairments', '*homocysteine', '*tau']</t>
  </si>
  <si>
    <t>['*Alzheimer', '*Biaryl scaffold', '*Computational analysis', '*Neuroprotection']</t>
  </si>
  <si>
    <t>['APP/PS1 double transgenic mouse', "Alzheimer's disease", 'Abeta1-40', 'IGF-1', 'Secretase of the amyloid precursor protein']</t>
  </si>
  <si>
    <t>["*Alzheimer's disease", '*autophagy', '*axonal transport', '*endosome', '*live-cell imaging', '*lysosome']</t>
  </si>
  <si>
    <t>['beta-amyloid', 'bilateral common carotid artery occlusion', 'chronic cerebral hypoperfusion', 'icariside II', 'peroxisome proliferator-activated receptor']</t>
  </si>
  <si>
    <t>["Alzheimer's disease", 'NF-kappaB', 'amyloid beta', 'curcumins', 'mannosyl-glycoprotein 4-beta-N-acetylglucosaminyltransferase', 'next generation sequencing']</t>
  </si>
  <si>
    <t>["*Alzheimer's disease", '*BACE-1', '*Isoxazoline', '*Memapsin 2', '*beta-secretase']</t>
  </si>
  <si>
    <t>['*Berberine', '*amyloid-beta', '*cognitive dysfunction', '*neurodegeneration', '*beta-secretase', '*gamma-secretase.']</t>
  </si>
  <si>
    <t>["*Alzheimer's disease", '*Abeta', '*BACE1', '*NF-kappaB', '*miR-15b']</t>
  </si>
  <si>
    <t>['1-Deoxynojirimycin', 'Abeta deposition', 'BDNF/TrkB', 'Microglia', 'Neuroinflammation', 'SAMP8 mice']</t>
  </si>
  <si>
    <t>['5-HT6 receptor antagonist', "Alzheimer's disease", 'Amyloid-beta', 'BACE1 inhibitor', 'Biomarker', 'Immunotherapy', 'Positron emission tomographic imaging', 'Primary prevention', 'Tau']</t>
  </si>
  <si>
    <t>["*Alzheimer's disease", '*Antioxidants', '*BACE1', '*Cerebrovascular basement membrane', '*Microglia', '*Oxidative stress']</t>
  </si>
  <si>
    <t>["*Alzheimer's disease", '*Amyloid beta (Abeta)1-42', '*ApoE', '*NMDARs', '*Tau', '*Trem2', '*mRNA']</t>
  </si>
  <si>
    <t>["*Alzheimer's disease", '*BACE inhibitor', '*BACE1', '*Dendritic spines', '*On-target side effects', '*Synaptic plasticity']</t>
  </si>
  <si>
    <t>["*Alzheimer's disease", '*HHV-6A', '*HHV-6B', '*HHV-7', '*Roseolovirus', '*human herpesvirus', '*integrative genomics', '*multiscale networks', '*network biology', '*systems biology']</t>
  </si>
  <si>
    <t>["Alzheimer's disease", 'BACE1', 'cholinesterases', 'citrus flavanones', 'hesperidin', 'in silico docking']</t>
  </si>
  <si>
    <t>['*Brain drug delivery', '*affinity', '*gold nanoparticle', '*targeting', '*transferrin receptor']</t>
  </si>
  <si>
    <t>['AZD3293', "Alzheimer's disease", 'computational modeling', 'dynamic simulation', 'solanezumab']</t>
  </si>
  <si>
    <t>["*Alzheimer's disease", '*BACE1', '*Bisecting GlcNAc', '*GnT-III', '*N-Glycan']</t>
  </si>
  <si>
    <t>['AD-like pathology', 'Cholesterol metabolism', 'Lead', 'SREBP2-BACE1 pathway']</t>
  </si>
  <si>
    <t>['Alzheimer disease', 'BACE1', 'MMP2', 'STRING', 'curcumin', 'ferulic acid', 'text mining']</t>
  </si>
  <si>
    <t>["Alzheimer's Disease (AD)", 'BACE1', 'amyloid-beta (Abeta)', 'drug discovery and development', 'inhibitors', 'small molecules']</t>
  </si>
  <si>
    <t>["*Alzheimer's disease", '*NLRP3 inflammasome', '*dihydromyricetin', '*microglia']</t>
  </si>
  <si>
    <t>['BACE1', 'BACE1-AS', 'Epilepsy']</t>
  </si>
  <si>
    <t>["*Alzheimer's disease", '*Abeta', '*SH-SY5Y', '*coffee', '*beta-secretase']</t>
  </si>
  <si>
    <t>['*Acetylcholinesterase', "*Alzheimer's disease", '*Donepezil analogues', '*Permeability', '*beta-Secretase 1']</t>
  </si>
  <si>
    <t>['*matrix metalloproteases', '*meprin beta', '*pro-protein convertases', '*rhomboids', '*signal peptide peptidase-like']</t>
  </si>
  <si>
    <t>["*Alzheimer's disease", '*Amyloid', '*Atabecestat', '*Abeta processing', '*BACE1 inhibitor', '*JNJ-54861911', '*PK/PD relationship']</t>
  </si>
  <si>
    <t>["*Alzheimer's disease", '*Amyloid beta precursor protein (APP)', '*Beta-secretase BACE1', '*Endocytosis', '*Presenilin 1(PSEN1)']</t>
  </si>
  <si>
    <t>["*Alzheimer's disease", '*Amyloid beta peptide', '*BACE1', '*IL-6', '*Oxidative stress', '*Phloroglucinol', '*TNF-alpha']</t>
  </si>
  <si>
    <t>["Alzheimer's disease", 'Tau', 'amyloid beta', 'chia seed', 'neuro-inflammation']</t>
  </si>
  <si>
    <t>["Alzheimer's disease", 'Amyloidogenesis', 'CHI3L1', 'NF-kappaB', 'Neuroinflammation']</t>
  </si>
  <si>
    <t>["Alzheimer's disease", 'BACE1 inhibition', 'MK-8931', 'dendritic spines', 'in vivo two-photon microscopy']</t>
  </si>
  <si>
    <t>["Alzheimer's disease", 'berberine', 'drug-target space', 'multi-target binding motifs', 'polypharmacology']</t>
  </si>
  <si>
    <t>['*flow cytometry', '*fluorescence', '*imaging', '*proteolysis', '*spectrofluorimetry']</t>
  </si>
  <si>
    <t>['*Adult neurogenesis', "*Alzheimer's disease", '*BACE1', '*hippocampus']</t>
  </si>
  <si>
    <t>['APP/PS1 transgenic mice', 'Amyloid-beta protein (Abeta)', 'Anti-Abeta single-chain antibody', 'Neuroinflammation', 'Secreted amyloid precursor protein-alpha (sAPPalpha)', 'scFv17']</t>
  </si>
  <si>
    <t>['*Amyloid Precursor Protein', '*Diesel exhaust particles', '*HT22 cells', '*Inflammation', '*Lipid reshaping', '*Oxidative stress']</t>
  </si>
  <si>
    <t>['*Alzheimer', '*BACE1', '*G-score', '*GROMACS', '*Hydroxyethylamine', '*Molecular dynamics', '*Population density', '*Protonation state', '*Reduced amide', '*TMoLiC', '*Tertiary carbinamine']</t>
  </si>
  <si>
    <t>['Angelica decursiva', 'BACE1', 'Cholinesterase', 'Coumarins', 'Enzyme kinetics', 'Molecular docking']</t>
  </si>
  <si>
    <t>['AD = Alzheimer disease', 'APOE = apolipoprotein E', 'Abeta = amyloid beta', 'BACE1', 'BACE1 = beta-site amyloid precursor protein cleaving enzyme-1', 'DG = dentate gyrus', 'ELISA = enzyme-linked immunosorbent assay', 'GFAP = glial fibrillary acidic protein', 'IL-1 = interleukin-1', 'IVH = intraventricular hemorrhage', 'Iba1 = ionized calcium binding adapter molecule-1', 'JNK', 'JNK = c-Jun N-terminal kinase', 'MWM = Morris water maze', 'NeuN = neuron-specific nuclear protein', 'P-JNK = phosphorylated JNK', 'RFU = relative fluorescence units', 'T-JNK = total JNK;', 'TNFalpha = tumor necrosis factor-alpha', 'amyloid beta', 'beta-site amyloid precursor protein cleaving enzyme-1', 'c-Jun N-terminal kinase', 'ferritin', 'intraventricular hemorrhage', 'neuroinflammation', 'vascular disorders', 'betaAPP = amyloid precursor protein beta']</t>
  </si>
  <si>
    <t>['*Acetylcholinesterase', '*Donepezil', '*Hybridization', '*Multi-target-directed ligands', '*beta-Secretase']</t>
  </si>
  <si>
    <t>['*Alzheimer disease', '*BACE1', '*Bilivedin reductase-A', '*Canine', '*Dog', '*Insulin resistance']</t>
  </si>
  <si>
    <t>["Alzheimer's disease", 'Amyloidogenic proteins', 'BACE1 gene', 'Genotype', 'Iran']</t>
  </si>
  <si>
    <t>["*Alzheimer's disease", '*amyloid beta', '*astrogliosis', '*neuroinflammation']</t>
  </si>
  <si>
    <t>['APP/PS1 mouse', "Alzheimer's disease", 'Gerotarget', 'cognition', 'neuronal activity', 'voltage-gated sodium channels beta 2']</t>
  </si>
  <si>
    <t>['AD treatment', "ALzheimer's disease", 'Blood brain barrier', 'dual targeting', 'gene delivery', 'nanoparticles.']</t>
  </si>
  <si>
    <t>['Abeta-degradation', 'amyloid precursor protein', 'amyloid-beta', 'secretases', 'vitamin D', 'vitamin D analogues']</t>
  </si>
  <si>
    <t>['BACE1', 'Kinetics', 'Lupenone', 'Lupeol', 'Molecular docking', 'Pueraria lobata']</t>
  </si>
  <si>
    <t>["Alzheimer's disease", 'BACE1', 'Cassia obtusifolia', 'cholinesterases', 'rubrofusarin glycosides', 'structure-activity relationships']</t>
  </si>
  <si>
    <t>['Alzheimer', 'Dual BACE-1/GSK-3beta', 'NQO1 enzyme.', 'Neurodegenerative Diseases (ND)', 'Neurofibrillary tangles (NFTs)', 'Precursor protein']</t>
  </si>
  <si>
    <t>["Alzheimer's Disease", 'Biginelli reaction.', 'Multi-target-Directed Ligands', 'Multicomponent reactions', 'Multitargeted compounds', 'Ugi reaction']</t>
  </si>
  <si>
    <t>["Alzheimer's disease", 'Amyloid cascade', 'Antioxidant.', 'Abeta aggregation', 'BACE1', 'Multi-target drug designing', 'Phytochemicals', 'Structure and ligand based drug design']</t>
  </si>
  <si>
    <t>["Alzheimer's disease", 'BACE1', 'cell apoptosis', 'cell viability', 'miR-124']</t>
  </si>
  <si>
    <t>['BACE1', "alzheimer's disease", 'cell apoptosis', 'cell viability', 'miR-15b']</t>
  </si>
  <si>
    <t>target_id</t>
  </si>
  <si>
    <t>disease_area</t>
  </si>
  <si>
    <t>disease_name</t>
  </si>
  <si>
    <t>overall_score</t>
  </si>
  <si>
    <t>genetic_association</t>
  </si>
  <si>
    <t>known_drug</t>
  </si>
  <si>
    <t>litterature_mining</t>
  </si>
  <si>
    <t>animal_model</t>
  </si>
  <si>
    <t>affected_pathway</t>
  </si>
  <si>
    <t>rna_expression</t>
  </si>
  <si>
    <t>somatic_mutation</t>
  </si>
  <si>
    <t>P56817</t>
  </si>
  <si>
    <t>nervous system disease</t>
  </si>
  <si>
    <t>psychiatric disorder</t>
  </si>
  <si>
    <t>nervous system disease,psychiatric disorder</t>
  </si>
  <si>
    <t>measurement</t>
  </si>
  <si>
    <t>vascular disease</t>
  </si>
  <si>
    <t>musculoskeletal or connective tissue disease</t>
  </si>
  <si>
    <t>nervous system disease,genetic, familial or congenital disease,psychiatric disorder</t>
  </si>
  <si>
    <t>metabolic or nutritional disease</t>
  </si>
  <si>
    <t>nervous system disease,genetic, familial or congenital disease</t>
  </si>
  <si>
    <t>metabolic or nutritional disease,pancreas disease</t>
  </si>
  <si>
    <t>genetic, familial or congenital disease</t>
  </si>
  <si>
    <t>nervous system disease,genetic, familial or congenital disease,musculoskeletal or connective tissue disease</t>
  </si>
  <si>
    <t>visual system disease</t>
  </si>
  <si>
    <t>nervous system disease,genetic, familial or congenital disease,musculoskeletal or connective tissue disease,visual system disease</t>
  </si>
  <si>
    <t>metabolic or nutritional disease,nervous system disease,genetic, familial or congenital disease,visual system disease,pancreas disease,endocrine system disease</t>
  </si>
  <si>
    <t>nervous system disease,genetic, familial or congenital disease,vascular disease</t>
  </si>
  <si>
    <t>heart disease</t>
  </si>
  <si>
    <t>genetic, familial or congenital disease,immune system disease</t>
  </si>
  <si>
    <t>phenotype</t>
  </si>
  <si>
    <t>metabolic or nutritional disease,nervous system disease,genetic, familial or congenital disease,musculoskeletal or connective tissue disease,visual system disease,gastrointestinal disease</t>
  </si>
  <si>
    <t>genetic, familial or congenital disease,endocrine system disease</t>
  </si>
  <si>
    <t>metabolic or nutritional disease,nervous system disease,genetic, familial or congenital disease,musculoskeletal or connective tissue disease,visual system disease</t>
  </si>
  <si>
    <t>metabolic or nutritional disease,nervous system disease,genetic, familial or congenital disease</t>
  </si>
  <si>
    <t>infectious disease</t>
  </si>
  <si>
    <t>metabolic or nutritional disease,nervous system disease,genetic, familial or congenital disease,musculoskeletal or connective tissue disease,visual system disease,heart disease</t>
  </si>
  <si>
    <t>metabolic or nutritional disease,nervous system disease,genetic, familial or congenital disease,musculoskeletal or connective tissue disease,psychiatric disorder,visual system disease</t>
  </si>
  <si>
    <t>metabolic or nutritional disease,nervous system disease,genetic, familial or congenital disease,musculoskeletal or connective tissue disease</t>
  </si>
  <si>
    <t>nervous system disease,genetic, familial or congenital disease,musculoskeletal or connective tissue disease,urinary system disease,integumentary system disease,visual system disease,immune system disease,vascular disease,hematologic or lymphatic system disease,heart disease,reproductive system or breast disease,endocrine system disease</t>
  </si>
  <si>
    <t>nervous system disease,genetic, familial or congenital disease,musculoskeletal or connective tissue disease,psychiatric disorder,visual system disease</t>
  </si>
  <si>
    <t>nervous system disease,genetic, familial or congenital disease,urinary system disease,psychiatric disorder</t>
  </si>
  <si>
    <t>nervous system disease,infectious disease</t>
  </si>
  <si>
    <t>nervous system disease,genetic, familial or congenital disease,visual system disease</t>
  </si>
  <si>
    <t>nervous system disease,genetic, familial or congenital disease,psychiatric disorder,visual system disease</t>
  </si>
  <si>
    <t>metabolic or nutritional disease,nervous system disease,genetic, familial or congenital disease,gastrointestinal disease</t>
  </si>
  <si>
    <t>metabolic or nutritional disease,nervous system disease,genetic, familial or congenital disease,visual system disease,endocrine system disease</t>
  </si>
  <si>
    <t>nervous system disease,genetic, familial or congenital disease,musculoskeletal or connective tissue disease,urinary system disease</t>
  </si>
  <si>
    <t>nervous system disease,genetic, familial or congenital disease,psychiatric disorder,infectious disease</t>
  </si>
  <si>
    <t>nervous system disease,vascular disease</t>
  </si>
  <si>
    <t>neoplastic, precancerous and hyperplastic disease</t>
  </si>
  <si>
    <t>nervous system disease,neoplastic, precancerous and hyperplastic disease</t>
  </si>
  <si>
    <t>infectious disease,respiratory or thoracic disease</t>
  </si>
  <si>
    <t>metabolic or nutritional disease,nervous system disease,genetic, familial or congenital disease,psychiatric disorder,vascular disease</t>
  </si>
  <si>
    <t>musculoskeletal or connective tissue disease,immune system disease</t>
  </si>
  <si>
    <t>metabolic or nutritional disease,nervous system disease,genetic, familial or congenital disease,psychiatric disorder,visual system disease,endocrine system disease</t>
  </si>
  <si>
    <t>nervous system disease,genetic, familial or congenital disease,psychiatric disorder,vascular disease,heart disease</t>
  </si>
  <si>
    <t>injury, poisoning or other complication</t>
  </si>
  <si>
    <t>mental or behavioural disorder</t>
  </si>
  <si>
    <t>neurodegenerative disease</t>
  </si>
  <si>
    <t>cognitive disorder</t>
  </si>
  <si>
    <t>tauopathy</t>
  </si>
  <si>
    <t>Alzheimer's disease</t>
  </si>
  <si>
    <t>red blood cell distribution width</t>
  </si>
  <si>
    <t>epilepsy</t>
  </si>
  <si>
    <t>neuropathy</t>
  </si>
  <si>
    <t>peripheral neuropathy</t>
  </si>
  <si>
    <t>myopathy</t>
  </si>
  <si>
    <t>Autosomal recessive non-syndromic intellectual disability</t>
  </si>
  <si>
    <t>amyloidosis</t>
  </si>
  <si>
    <t>Early infantile epileptic encephalopathy</t>
  </si>
  <si>
    <t>diabetes mellitus</t>
  </si>
  <si>
    <t>Autosomal trisomy</t>
  </si>
  <si>
    <t>Autosomal dominant intermediate Charcot-Marie-Tooth disease type D</t>
  </si>
  <si>
    <t>retinopathy</t>
  </si>
  <si>
    <t>X-linked non-syndromic intellectual disability</t>
  </si>
  <si>
    <t>Retinal dystrophy</t>
  </si>
  <si>
    <t>Wolfram syndrome</t>
  </si>
  <si>
    <t>Autosomal recessive intermediate Charcot-Marie-Tooth disease</t>
  </si>
  <si>
    <t>Familial or sporadic hemiplegic migraine</t>
  </si>
  <si>
    <t>Hereditary geniospasm</t>
  </si>
  <si>
    <t>cerebellar ataxia</t>
  </si>
  <si>
    <t>Severe combined immunodeficiency due to CORO1A deficiency</t>
  </si>
  <si>
    <t>Autosomal dominant intermediate Charcot-Marie-Tooth disease type B</t>
  </si>
  <si>
    <t>attention deficit hyperactivity disorder</t>
  </si>
  <si>
    <t>Phenotypic abnormality</t>
  </si>
  <si>
    <t>Mitochondrial neurogastrointestinal encephalomyopathy</t>
  </si>
  <si>
    <t>Mitochondrial DNA depletion syndrome, encephalomyopathic form</t>
  </si>
  <si>
    <t>Autosomal recessive Charcot-Marie-Tooth disease with hoarseness</t>
  </si>
  <si>
    <t>Growth delay due to insulin-like growth factor type 1 deficiency</t>
  </si>
  <si>
    <t>Seizures</t>
  </si>
  <si>
    <t>Leigh syndrome</t>
  </si>
  <si>
    <t>Neurological conditions associated with aminoacylase 1 deficiency</t>
  </si>
  <si>
    <t>Aminoacylase 1 deficiency</t>
  </si>
  <si>
    <t>chorea</t>
  </si>
  <si>
    <t>Charcot-Marie-Tooth disease type 4H</t>
  </si>
  <si>
    <t>Charcot-Marie-Tooth disease type 4F</t>
  </si>
  <si>
    <t>Autosomal dominant Charcot-Marie-Tooth disease type 2L</t>
  </si>
  <si>
    <t>Autosomal dominant Charcot-Marie-Tooth disease type 2J</t>
  </si>
  <si>
    <t>Autosomal dominant Charcot-Marie-Tooth disease type 2I</t>
  </si>
  <si>
    <t>Leber plus disease</t>
  </si>
  <si>
    <t>X-linked Charcot-Marie-Tooth disease type 5</t>
  </si>
  <si>
    <t>Hereditary neuropathy with liability to pressure palsies</t>
  </si>
  <si>
    <t>SURF1-related Charcot-Marie-Tooth disease type 4</t>
  </si>
  <si>
    <t>Autosomal dominant intermediate Charcot-Marie-Tooth disease type F</t>
  </si>
  <si>
    <t>Autosomal recessive spastic paraplegia type 55</t>
  </si>
  <si>
    <t>Roussy-Lévy syndrome</t>
  </si>
  <si>
    <t>Autosomal dominant Charcot-Marie-Tooth disease type 2M</t>
  </si>
  <si>
    <t>Autosomal recessive intermediate Charcot-Marie-Tooth disease type A</t>
  </si>
  <si>
    <t>46,XY gonadal dysgenesis - motor and sensory neuropathy</t>
  </si>
  <si>
    <t>Autosomal dominant slowed nerve conduction velocity</t>
  </si>
  <si>
    <t>Charcot-Marie-Tooth disease type 2H</t>
  </si>
  <si>
    <t>Charcot-Marie-Tooth disease type 1F</t>
  </si>
  <si>
    <t>Charcot-Marie-Tooth disease type 1C</t>
  </si>
  <si>
    <t>Autosomal dominant intermediate Charcot-Marie-Tooth disease type A</t>
  </si>
  <si>
    <t>Charcot-Marie-Tooth disease type 4E</t>
  </si>
  <si>
    <t>Autosomal dominant Charcot-Marie-Tooth disease type 2A2</t>
  </si>
  <si>
    <t>Autosomal dominant Charcot-Marie-Tooth disease type 2A1</t>
  </si>
  <si>
    <t>Autosomal dominant Charcot-Marie-Tooth disease type 2 with giant axons</t>
  </si>
  <si>
    <t>Congenital cataracts - facial dysmorphism - neuropathy</t>
  </si>
  <si>
    <t>Charcot-Marie-Tooth disease type 4B2</t>
  </si>
  <si>
    <t>Dejerine-Sottas syndrome</t>
  </si>
  <si>
    <t>Charcot-Marie-Tooth disease type 1A</t>
  </si>
  <si>
    <t>Metachromatic leukodystrophy</t>
  </si>
  <si>
    <t>Galloway-Mowat syndrome</t>
  </si>
  <si>
    <t>Charcot-Marie-Tooth disease type 1B</t>
  </si>
  <si>
    <t>prion disease</t>
  </si>
  <si>
    <t>Creutzfeldt Jacob Disease</t>
  </si>
  <si>
    <t>Charcot-Marie-Tooth disease type 4G</t>
  </si>
  <si>
    <t>Charcot-Marie-Tooth disease type 4B1</t>
  </si>
  <si>
    <t>Autosomal recessive intermediate Charcot-Marie-Tooth disease type C</t>
  </si>
  <si>
    <t>Autosomal dominant Charcot-Marie-Tooth disease type 2B</t>
  </si>
  <si>
    <t>Adult-onset autosomal dominant leukodystrophy</t>
  </si>
  <si>
    <t>Coenzyme Q10 deficiency</t>
  </si>
  <si>
    <t>Krabbe disease</t>
  </si>
  <si>
    <t>Mitochondrial DNA depletion syndrome, encephalomyopathic form with renal tubulopathy</t>
  </si>
  <si>
    <t>Spinocerebellar ataxia type 25</t>
  </si>
  <si>
    <t>Charcot-Marie-Tooth disease type 4C</t>
  </si>
  <si>
    <t>Hereditary sensory and autonomic neuropathy type 1</t>
  </si>
  <si>
    <t>Charcot-Marie-Tooth disease type 2B1</t>
  </si>
  <si>
    <t>Nasu-Hakola disease</t>
  </si>
  <si>
    <t>Autosomal dominant Charcot-Marie-Tooth disease type 2K</t>
  </si>
  <si>
    <t>ALG13-CDG</t>
  </si>
  <si>
    <t>Charcot-Marie-Tooth disease type 4J</t>
  </si>
  <si>
    <t>Tangier disease</t>
  </si>
  <si>
    <t>Autosomal dominant intermediate Charcot-Marie-Tooth disease type E</t>
  </si>
  <si>
    <t>Corpus callosum agenesis - neuronopathy</t>
  </si>
  <si>
    <t>Congenital lactic acidosis, Saguenay-Lac-Saint-Jean type</t>
  </si>
  <si>
    <t>Myoclonus-dystonia syndrome</t>
  </si>
  <si>
    <t>Inherited Creutzfeldt-Jakob disease</t>
  </si>
  <si>
    <t>Charcot-Marie-Tooth disease type 4D</t>
  </si>
  <si>
    <t>Macrocephaly-developmental delay syndrome</t>
  </si>
  <si>
    <t>infantile epileptic encephalopathy</t>
  </si>
  <si>
    <t>Charcot-Marie-Tooth disease type 4B3</t>
  </si>
  <si>
    <t>Benign familial chorea</t>
  </si>
  <si>
    <t>cerebrovascular disorder</t>
  </si>
  <si>
    <t>proprotein convertase subtilisin/kexin type 7 measurement</t>
  </si>
  <si>
    <t>neoplasm</t>
  </si>
  <si>
    <t>neuroblastoma</t>
  </si>
  <si>
    <t>influenza</t>
  </si>
  <si>
    <t>stroke</t>
  </si>
  <si>
    <t>psychosis</t>
  </si>
  <si>
    <t>schizophrenia</t>
  </si>
  <si>
    <t>cognitive impairment</t>
  </si>
  <si>
    <t>cerebral amyloid angiopathy</t>
  </si>
  <si>
    <t>obesity</t>
  </si>
  <si>
    <t>cognitive decline</t>
  </si>
  <si>
    <t>myositis</t>
  </si>
  <si>
    <t>inclusion body myositis</t>
  </si>
  <si>
    <t>memory impairment</t>
  </si>
  <si>
    <t>dementia</t>
  </si>
  <si>
    <t>hypoxia</t>
  </si>
  <si>
    <t>inflammation</t>
  </si>
  <si>
    <t>Fragile X syndrome</t>
  </si>
  <si>
    <t>Down syndrome</t>
  </si>
  <si>
    <t>senile plaques</t>
  </si>
  <si>
    <t>injury</t>
  </si>
  <si>
    <t>unipolar depression</t>
  </si>
  <si>
    <t>cancer</t>
  </si>
  <si>
    <t>pain</t>
  </si>
  <si>
    <t>ischemia</t>
  </si>
  <si>
    <t>Gene_name</t>
  </si>
  <si>
    <t>Synonyms</t>
  </si>
  <si>
    <t>Target_id</t>
  </si>
  <si>
    <t>Protein_class</t>
  </si>
  <si>
    <t>Protein_class_desc</t>
  </si>
  <si>
    <t>Species</t>
  </si>
  <si>
    <t>Number_isoforms</t>
  </si>
  <si>
    <t>Tractable</t>
  </si>
  <si>
    <t>Tractability_probability</t>
  </si>
  <si>
    <t>In Training data set ?</t>
  </si>
  <si>
    <t>DISEASE</t>
  </si>
  <si>
    <t>disease_id</t>
  </si>
  <si>
    <t>PATHWAYS</t>
  </si>
  <si>
    <t>Reactome</t>
  </si>
  <si>
    <t>KEGG</t>
  </si>
  <si>
    <t>BACE1</t>
  </si>
  <si>
    <t>Homo sapiens (Human).</t>
  </si>
  <si>
    <t>3.4.23.46,ASP2,Asp 2,Aspartyl protease 2,BACE,BACE1,Beta-secretase 1,Beta-site APP cleaving enzyme 1,Beta-site amyloid precursor protein cleaving enzyme 1,KIAA1149,Memapsin-2,Membrane-associated aspartic protease 2</t>
  </si>
  <si>
    <t>Aspartic protease A1A subfamily</t>
  </si>
  <si>
    <t>enzyme -&gt; protease -&gt; aspartic -&gt; aa -&gt; a1a</t>
  </si>
  <si>
    <t>True</t>
  </si>
  <si>
    <t>No</t>
  </si>
  <si>
    <t>Amyloid fiber formation</t>
  </si>
  <si>
    <t>Metabolism of proteins</t>
  </si>
  <si>
    <t>DISEASE REGULATION</t>
  </si>
  <si>
    <t>GWAS</t>
  </si>
  <si>
    <t>disease</t>
  </si>
  <si>
    <t>t_stat</t>
  </si>
  <si>
    <t>std_dev_t</t>
  </si>
  <si>
    <t>n</t>
  </si>
  <si>
    <t>direction</t>
  </si>
  <si>
    <t>organism</t>
  </si>
  <si>
    <t>author</t>
  </si>
  <si>
    <t>year</t>
  </si>
  <si>
    <t>p_value</t>
  </si>
  <si>
    <t>pubmed_id</t>
  </si>
  <si>
    <t>Huntingtons disease</t>
  </si>
  <si>
    <t>UP</t>
  </si>
  <si>
    <t>brain tumor</t>
  </si>
  <si>
    <t>bipolar disorder</t>
  </si>
  <si>
    <t>alzheimers disease</t>
  </si>
  <si>
    <t>neuroblastoma-poorly differentiated</t>
  </si>
  <si>
    <t>uterine fibroid</t>
  </si>
  <si>
    <t>periodontitis</t>
  </si>
  <si>
    <t>progeria syndrome</t>
  </si>
  <si>
    <t>hepatocellular carcinoma, no satellite nodules</t>
  </si>
  <si>
    <t>ovarian tumor, serous</t>
  </si>
  <si>
    <t>breast tumor</t>
  </si>
  <si>
    <t>glioblastoma</t>
  </si>
  <si>
    <t>polycystic ovarian syndrome</t>
  </si>
  <si>
    <t>(empty)</t>
  </si>
  <si>
    <t>hepatocellular carcinoma, satellite nodules</t>
  </si>
  <si>
    <t>prostate adenocarcinoma</t>
  </si>
  <si>
    <t>fibromatosis</t>
  </si>
  <si>
    <t>chondromyxoid fibroma</t>
  </si>
  <si>
    <t>cockayne syndrome</t>
  </si>
  <si>
    <t>chondroblastoma</t>
  </si>
  <si>
    <t>sarcoma</t>
  </si>
  <si>
    <t>monophasic synovial sarcoma</t>
  </si>
  <si>
    <t>small cell lung cancer</t>
  </si>
  <si>
    <t>acute rejection</t>
  </si>
  <si>
    <t>ganglioneuroblastoma</t>
  </si>
  <si>
    <t>chondrosarcoma</t>
  </si>
  <si>
    <t>leiomyosarcoma</t>
  </si>
  <si>
    <t>prostate carcinoma</t>
  </si>
  <si>
    <t>meningioma</t>
  </si>
  <si>
    <t>myxoid liposarcoma</t>
  </si>
  <si>
    <t>ovarian tumor, endometrioid</t>
  </si>
  <si>
    <t>hereditary leiomyomatosis and renal cell cancer</t>
  </si>
  <si>
    <t>Ewings Sarcoma</t>
  </si>
  <si>
    <t>Breast adenocarcinoma</t>
  </si>
  <si>
    <t>ganglioneuroblastoma intermixed</t>
  </si>
  <si>
    <t>osteosarcoma</t>
  </si>
  <si>
    <t>astrocytoma</t>
  </si>
  <si>
    <t>breast tumor, normal like</t>
  </si>
  <si>
    <t>neuroblastoma-differentiating</t>
  </si>
  <si>
    <t>schwannoma</t>
  </si>
  <si>
    <t>well-differentiated liposarcoma</t>
  </si>
  <si>
    <t>chordoma</t>
  </si>
  <si>
    <t>ganglioneuroma</t>
  </si>
  <si>
    <t>follicular thyroid adenoma</t>
  </si>
  <si>
    <t>colon cancer cells with intact PTEN</t>
  </si>
  <si>
    <t>DOWN</t>
  </si>
  <si>
    <t>meningitis</t>
  </si>
  <si>
    <t>irritable bowel syndrome</t>
  </si>
  <si>
    <t>myeloma</t>
  </si>
  <si>
    <t>cystic fibrosis</t>
  </si>
  <si>
    <t>T cell lymphoblast-like cell line</t>
  </si>
  <si>
    <t>placental choriocarcinoma</t>
  </si>
  <si>
    <t>monoclonal gammopathy of unknown significance</t>
  </si>
  <si>
    <t>Lung adenocarcinoma, gemcitabine treated, gemcitabine resistant</t>
  </si>
  <si>
    <t>acute myeloid leukemia</t>
  </si>
  <si>
    <t>Trauma, multiple organ failure</t>
  </si>
  <si>
    <t>X-linked agammaglobulinemia</t>
  </si>
  <si>
    <t>colon adenocarcinoma, acterial infection</t>
  </si>
  <si>
    <t>trauma</t>
  </si>
  <si>
    <t>common variable immunodeficiency</t>
  </si>
  <si>
    <t>lymphoma</t>
  </si>
  <si>
    <t>NC-NC lymphoblastoid B cell line</t>
  </si>
  <si>
    <t>malaria (treated malaria)</t>
  </si>
  <si>
    <t>plasma-cell leukemia</t>
  </si>
  <si>
    <t>choriocarcinoma</t>
  </si>
  <si>
    <t>osteomyelitis</t>
  </si>
  <si>
    <t>cololrectal tumor</t>
  </si>
  <si>
    <t>malaria, experimentally infected</t>
  </si>
  <si>
    <t>abscess</t>
  </si>
  <si>
    <t>colon adenocarcinoma</t>
  </si>
  <si>
    <t>pneumonia</t>
  </si>
  <si>
    <t>chronic myeloid leukemia</t>
  </si>
  <si>
    <t>RJ2.2.5 Burkitts lymphoma cell line</t>
  </si>
  <si>
    <t>malaria</t>
  </si>
  <si>
    <t>melanoma</t>
  </si>
  <si>
    <t>T cell acute lymphoblastic leukemia</t>
  </si>
  <si>
    <t>colon carcinoma</t>
  </si>
  <si>
    <t>urinary tract infection</t>
  </si>
  <si>
    <t>hiv infection</t>
  </si>
  <si>
    <t>colorectal adenocarcinoma</t>
  </si>
  <si>
    <t>acute lymphoblastic leukemia</t>
  </si>
  <si>
    <t>precursor T lymphoblastic leukemia</t>
  </si>
  <si>
    <t>Anaplastic large cell lymphoma</t>
  </si>
  <si>
    <t>B-cell lymphoma</t>
  </si>
  <si>
    <t>Erythromyeloblastoid leukemia</t>
  </si>
  <si>
    <t>multiple myeloma</t>
  </si>
  <si>
    <t>hepatitis c</t>
  </si>
  <si>
    <t>diffuse large B-cell lymphoma</t>
  </si>
  <si>
    <t>Red cell distribution width</t>
  </si>
  <si>
    <t>H. sapiens</t>
  </si>
  <si>
    <t>Kichaev G</t>
  </si>
  <si>
    <t>30595370</t>
  </si>
  <si>
    <t>Selectivity</t>
  </si>
  <si>
    <t>ORGANS</t>
  </si>
  <si>
    <t>organ_name</t>
  </si>
  <si>
    <t>Total_value</t>
  </si>
  <si>
    <t>n_tissues</t>
  </si>
  <si>
    <t>avg_value</t>
  </si>
  <si>
    <t>Gastrointestinal tract</t>
  </si>
  <si>
    <t>Liver &amp; gallbladder</t>
  </si>
  <si>
    <t>Bone marrow &amp; lymphoid tissues</t>
  </si>
  <si>
    <t>Male tissues</t>
  </si>
  <si>
    <t>Brain</t>
  </si>
  <si>
    <t>Pancreas</t>
  </si>
  <si>
    <t>Kidney &amp; urinary bladder</t>
  </si>
  <si>
    <t>Lung</t>
  </si>
  <si>
    <t>Skin</t>
  </si>
  <si>
    <t>Endocrine tissues</t>
  </si>
  <si>
    <t>Muscle tissues</t>
  </si>
  <si>
    <t>Female tissues</t>
  </si>
  <si>
    <t>Proximal digestive tract</t>
  </si>
  <si>
    <t>Adipose &amp; soft tissue</t>
  </si>
  <si>
    <t>ADIPOSE &amp; SOFT TISSUE</t>
  </si>
  <si>
    <t>tissue name</t>
  </si>
  <si>
    <t>Cell type</t>
  </si>
  <si>
    <t>Value</t>
  </si>
  <si>
    <t>Adipose tissue</t>
  </si>
  <si>
    <t>Adipocytes</t>
  </si>
  <si>
    <t>Soft tissue 1</t>
  </si>
  <si>
    <t>Chondrocytes</t>
  </si>
  <si>
    <t>Fibroblasts</t>
  </si>
  <si>
    <t>Peripheral nerve</t>
  </si>
  <si>
    <t>Soft tissue 2</t>
  </si>
  <si>
    <t>BONE MARROW &amp; LYMPHOID TISSUES</t>
  </si>
  <si>
    <t>Appendix</t>
  </si>
  <si>
    <t>Glandular cells</t>
  </si>
  <si>
    <t>Lymphoid tissue</t>
  </si>
  <si>
    <t>Bone marrow</t>
  </si>
  <si>
    <t>Hematopoietic cells</t>
  </si>
  <si>
    <t>Lymph node</t>
  </si>
  <si>
    <t>Germinal center cells</t>
  </si>
  <si>
    <t>Non-germinal center cells</t>
  </si>
  <si>
    <t>Spleen</t>
  </si>
  <si>
    <t>Cells in red pulp</t>
  </si>
  <si>
    <t>Cells in white pulp</t>
  </si>
  <si>
    <t>Tonsil</t>
  </si>
  <si>
    <t>Squamous epithelial cells</t>
  </si>
  <si>
    <t>BRAIN</t>
  </si>
  <si>
    <t>Caudate</t>
  </si>
  <si>
    <t>Glial cells</t>
  </si>
  <si>
    <t>Neuronal cells</t>
  </si>
  <si>
    <t>Cerebellum</t>
  </si>
  <si>
    <t>Cells in granular layer</t>
  </si>
  <si>
    <t>Cells in molecular layer</t>
  </si>
  <si>
    <t>Purkinje cells</t>
  </si>
  <si>
    <t>Cerebral cortex</t>
  </si>
  <si>
    <t>Endothelial cells</t>
  </si>
  <si>
    <t>Neuropil</t>
  </si>
  <si>
    <t>Hippocampus</t>
  </si>
  <si>
    <t>ENDOCRINE TISSUES</t>
  </si>
  <si>
    <t>Adrenal gland</t>
  </si>
  <si>
    <t>Parathyroid gland</t>
  </si>
  <si>
    <t>Thyroid gland</t>
  </si>
  <si>
    <t>FEMALE TISSUES</t>
  </si>
  <si>
    <t>Breast</t>
  </si>
  <si>
    <t>Myoepithelial cells</t>
  </si>
  <si>
    <t>Cervix, uterine</t>
  </si>
  <si>
    <t>Endometrium 1</t>
  </si>
  <si>
    <t>Cells in endometrial stroma</t>
  </si>
  <si>
    <t>Endometrium 2</t>
  </si>
  <si>
    <t>Fallopian tube</t>
  </si>
  <si>
    <t>Ovary</t>
  </si>
  <si>
    <t>Ovarian stroma cells</t>
  </si>
  <si>
    <t>Placenta</t>
  </si>
  <si>
    <t>Decidual cells</t>
  </si>
  <si>
    <t>Trophoblastic cells</t>
  </si>
  <si>
    <t>Vagina</t>
  </si>
  <si>
    <t>GASTROINTESTINAL TRACT</t>
  </si>
  <si>
    <t>Colon</t>
  </si>
  <si>
    <t>Peripheral nerve/ganglion</t>
  </si>
  <si>
    <t>Duodenum</t>
  </si>
  <si>
    <t>Rectum</t>
  </si>
  <si>
    <t>Small intestine</t>
  </si>
  <si>
    <t>Stomach 1</t>
  </si>
  <si>
    <t>Stomach 2</t>
  </si>
  <si>
    <t>KIDNEY &amp; URINARY BLADDER</t>
  </si>
  <si>
    <t>Kidney</t>
  </si>
  <si>
    <t>Cells in glomeruli</t>
  </si>
  <si>
    <t>Cells in tubules</t>
  </si>
  <si>
    <t>Urinary bladder</t>
  </si>
  <si>
    <t>Urothelial cells</t>
  </si>
  <si>
    <t>LIVER &amp; GALLBLADDER</t>
  </si>
  <si>
    <t>Gallbladder</t>
  </si>
  <si>
    <t>Liver</t>
  </si>
  <si>
    <t>Bile duct cells</t>
  </si>
  <si>
    <t>Hepatocytes</t>
  </si>
  <si>
    <t>LUNG</t>
  </si>
  <si>
    <t>Bronchus</t>
  </si>
  <si>
    <t>Respiratory epithelial cells</t>
  </si>
  <si>
    <t>Macrophages</t>
  </si>
  <si>
    <t>Pneumocytes</t>
  </si>
  <si>
    <t>Nasopharynx</t>
  </si>
  <si>
    <t>MALE TISSUES</t>
  </si>
  <si>
    <t>Epididymis</t>
  </si>
  <si>
    <t>Prostate</t>
  </si>
  <si>
    <t>Seminal vesicle</t>
  </si>
  <si>
    <t>Testis</t>
  </si>
  <si>
    <t>Cells in seminiferous ducts</t>
  </si>
  <si>
    <t>Leydig cells</t>
  </si>
  <si>
    <t>MUSCLE TISSUES</t>
  </si>
  <si>
    <t>Heart muscle</t>
  </si>
  <si>
    <t>Myocytes</t>
  </si>
  <si>
    <t>Skeletal muscle</t>
  </si>
  <si>
    <t>Smooth muscle</t>
  </si>
  <si>
    <t>Smooth muscle cells</t>
  </si>
  <si>
    <t>PANCREAS</t>
  </si>
  <si>
    <t>Exocrine glandular cells</t>
  </si>
  <si>
    <t>Islets of Langerhans</t>
  </si>
  <si>
    <t>PROXIMAL DIGESTIVE TRACT</t>
  </si>
  <si>
    <t>Esophagus</t>
  </si>
  <si>
    <t>Oral mucosa</t>
  </si>
  <si>
    <t>Salivary gland</t>
  </si>
  <si>
    <t>SKIN</t>
  </si>
  <si>
    <t>Skin 1</t>
  </si>
  <si>
    <t>Keratinocytes</t>
  </si>
  <si>
    <t>Langerhans</t>
  </si>
  <si>
    <t>Melanocytes</t>
  </si>
  <si>
    <t>Skin 2</t>
  </si>
  <si>
    <t>Epidermal cells</t>
  </si>
  <si>
    <t>no abnormal phenotype detected</t>
  </si>
  <si>
    <t>Bace1&lt;tm1.1Slr&gt;/Bace1&lt;tm1.1Slr&gt;</t>
  </si>
  <si>
    <t>HOMOZYGOTE</t>
  </si>
  <si>
    <t>Targeted, Null/knockout</t>
  </si>
  <si>
    <t>Bace1&lt;tm1.1Slr&gt;</t>
  </si>
  <si>
    <t>Bace1&lt;tm1Bux&gt;/Bace1&lt;tm1Bux&gt;</t>
  </si>
  <si>
    <t>Targeted, Null/knockout|Reporter</t>
  </si>
  <si>
    <t>Bace1&lt;tm1Bux&gt;</t>
  </si>
  <si>
    <t>abnormal anxiety-related response</t>
  </si>
  <si>
    <t>abnormal muscle physiology</t>
  </si>
  <si>
    <t>decreased exploration in new environment</t>
  </si>
  <si>
    <t>improved righting response</t>
  </si>
  <si>
    <t>Bace1&lt;tm1Cdi&gt;/Bace1&lt;tm1Cdi&gt;</t>
  </si>
  <si>
    <t>Targeted, Reporter|Null/knockout</t>
  </si>
  <si>
    <t>Bace1&lt;tm1Cdi&gt;</t>
  </si>
  <si>
    <t>abnormal cell physiology</t>
  </si>
  <si>
    <t>Bace1&lt;tm1Nn&gt;/Bace1&lt;tm1Nn&gt;</t>
  </si>
  <si>
    <t>Bace1&lt;tm1Nn&gt;</t>
  </si>
  <si>
    <t>abnormal dendritic spine morphology</t>
  </si>
  <si>
    <t>abnormal dishabituation</t>
  </si>
  <si>
    <t>abnormal locomotor activation</t>
  </si>
  <si>
    <t>abnormal long term depression</t>
  </si>
  <si>
    <t>abnormal myelin sheath morphology</t>
  </si>
  <si>
    <t>abnormal myelination</t>
  </si>
  <si>
    <t>abnormal response to novel object</t>
  </si>
  <si>
    <t>abnormal spatial learning</t>
  </si>
  <si>
    <t>abnormal spatial reference memory</t>
  </si>
  <si>
    <t>abnormal spatial working memory</t>
  </si>
  <si>
    <t>abnormal startle reflex</t>
  </si>
  <si>
    <t>decreased anxiety-related response</t>
  </si>
  <si>
    <t>decreased grip strength</t>
  </si>
  <si>
    <t>decreased prepulse inhibition</t>
  </si>
  <si>
    <t>decreased thermal nociceptive threshold</t>
  </si>
  <si>
    <t>enhanced behavioral response to xenobiotic</t>
  </si>
  <si>
    <t>enhanced paired-pulse facilitation</t>
  </si>
  <si>
    <t>impaired passive avoidance behavior</t>
  </si>
  <si>
    <t>Bace1&lt;tm1Pcw&gt;/Bace1&lt;tm1Pcw&gt;</t>
  </si>
  <si>
    <t>amyloid beta deposits</t>
  </si>
  <si>
    <t>Bace1&lt;tm1Pcw&gt;/Bace1&lt;+&gt;,Tg(APP695)3Dbo/0,Tg(PSEN1dE9)S9Dbo/0</t>
  </si>
  <si>
    <t>astrocytosis</t>
  </si>
  <si>
    <t>decreased brain weight</t>
  </si>
  <si>
    <t>hippocampal neuron degeneration</t>
  </si>
  <si>
    <t>Bace1&lt;tm1Pcw&gt;/Bace1&lt;+&gt;,Tg(Camk2a-tTA)1Mmay/0,Tg(tetO-CDK5R1/GFP)337Lht/0</t>
  </si>
  <si>
    <t>Bace1&lt;tm1Pcw&gt;/Bace1&lt;tm1Pcw&gt;,Tg(APP695)3Dbo/0,Tg(PSEN1dE9)S9Dbo/0</t>
  </si>
  <si>
    <t>NOT DECLARED</t>
  </si>
  <si>
    <t>Bace1&lt;tm1Pcw&gt;</t>
  </si>
  <si>
    <t>decreased muscle spindle number</t>
  </si>
  <si>
    <t>Bace1&lt;tm1Psa&gt;/Bace1&lt;+&gt;</t>
  </si>
  <si>
    <t>abnormal nervous system physiology</t>
  </si>
  <si>
    <t>cachexia</t>
  </si>
  <si>
    <t>decreased body size</t>
  </si>
  <si>
    <t>postnatal lethality, incomplete penetrance</t>
  </si>
  <si>
    <t>Bace1&lt;tm1Psa&gt;/Bace1&lt;tm1Psa&gt;,Bace2&lt;tm1Bdes&gt;/Bace2&lt;tm1Bdes&gt;</t>
  </si>
  <si>
    <t>Bace1&lt;tm1Psa&gt;/Bace1&lt;tm1Psa&gt;,Tg(Thy1-Nrg1*I)1Kan/0</t>
  </si>
  <si>
    <t>HETEROZYGOTE</t>
  </si>
  <si>
    <t>abnormal channel response</t>
  </si>
  <si>
    <t>abnormal gait</t>
  </si>
  <si>
    <t>abnormal muscle spindle morphology</t>
  </si>
  <si>
    <t>decreased body weight</t>
  </si>
  <si>
    <t>demyelination</t>
  </si>
  <si>
    <t>hyperactivity</t>
  </si>
  <si>
    <t>impaired coordination</t>
  </si>
  <si>
    <t>postnatal growth retardation</t>
  </si>
  <si>
    <t>Bace1&lt;tm1Psa&gt;/Bace1&lt;tm1Psa&gt;</t>
  </si>
  <si>
    <t>Bace1&lt;tm1Psa&gt;/Bace1&lt;tm1Psa&gt;,Nrg1&lt;tm4.1Cbm&gt;/Nrg1&lt;+&gt;</t>
  </si>
  <si>
    <t>Bace1&lt;tm1Psa&gt;</t>
  </si>
  <si>
    <t>Bace1&lt;tm1Vas&gt;/Bace1&lt;tm1Vas&gt;</t>
  </si>
  <si>
    <t>Bace1&lt;tm1Vas&gt;</t>
  </si>
  <si>
    <t>Bace1&lt;tm2Psa&gt;/Bace1&lt;tm2Psa&gt;</t>
  </si>
  <si>
    <t>Bace1&lt;tm2Psa&gt;</t>
  </si>
  <si>
    <t>Bace1&lt;tm2Slr&gt;/Bace1&lt;tm2Slr&gt;</t>
  </si>
  <si>
    <t>Bace1&lt;tm2Slr&gt;</t>
  </si>
  <si>
    <t>BACE1-A</t>
  </si>
  <si>
    <t>Is Canonical</t>
  </si>
  <si>
    <t>Yes</t>
  </si>
  <si>
    <t>Similarity</t>
  </si>
  <si>
    <t>number of residues</t>
  </si>
  <si>
    <t>SEQUENCE</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</si>
  <si>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</si>
  <si>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start</t>
  </si>
  <si>
    <t>stop</t>
  </si>
  <si>
    <t>previous_seq</t>
  </si>
  <si>
    <t>modification_type</t>
  </si>
  <si>
    <t>new_seq</t>
  </si>
  <si>
    <t>in_domains</t>
  </si>
  <si>
    <t>comments</t>
  </si>
  <si>
    <t>BACE1-B</t>
  </si>
  <si>
    <t>MAQALPWLLLWMGAGVLPAHGTQHGIRLPLRSGLGGAPLGLRLPRETDEEPEEPGRRGSFVEMVDNLRGKSGQGYYVEMTVGSPPQTLNILVDTGSSNFAVGAAPHPFLHRYYQRQL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</si>
  <si>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remove</t>
  </si>
  <si>
    <t>Peptidase A1,Asp</t>
  </si>
  <si>
    <t xml:space="preserve">(in isoform B, isoform D and isoform 6) </t>
  </si>
  <si>
    <t>BACE1-C</t>
  </si>
  <si>
    <t>MAQALPWLLLWMGAGVLPAHGTQHGIRLPLRSGLGGAPLGLRLPRETDEEPEEPGRRGSFVEMVDNLRGKSGQGYYVEMTVGSPPQTLNILVDTGSSNFAVGAAPHPFLHRYYQRQLSSTYRDLRKGVYVPYTQGKWEGELGTDL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</si>
  <si>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 xml:space="preserve">(in isoform C and isoform D) </t>
  </si>
  <si>
    <t>BACE1-D</t>
  </si>
  <si>
    <t>MAQALPWLLLWMGAGVLPAHGTQHGIRLPLRSGLGGAPLGLRLPRETDEEPEEPGRRGSFVEMVDNLRGKSGQGYYVEMTVGSPPQTLNILVDTGSSNFAVGAAPHPFLHRYYQRQLSSTYRDLRKGVYVPYTQGKWEGELGTDL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</si>
  <si>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BACE1-5</t>
  </si>
  <si>
    <t>MVPFIYLQAHFTLCSGW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</si>
  <si>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MAQALPWLLLWMGAGVLPAH</t>
  </si>
  <si>
    <t>replace</t>
  </si>
  <si>
    <t>MVPFIYLQAHFTLCSGWSST</t>
  </si>
  <si>
    <t xml:space="preserve">(in isoform 5 and isoform 6) </t>
  </si>
  <si>
    <t>BACE1-6</t>
  </si>
  <si>
    <t>MVPFIYLQAHFTLCSGWSSTYRDLRKGVYVPYTQGKWEGELGTDLVSIPHGPNVTVRANIAAITESDKFFINGSNWEGILGLAYAEIAR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</si>
  <si>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VARIANTS</t>
  </si>
  <si>
    <t>V</t>
  </si>
  <si>
    <t>A</t>
  </si>
  <si>
    <t xml:space="preserve">(in dbSNP:rs28989503) </t>
  </si>
  <si>
    <t>R</t>
  </si>
  <si>
    <t>C</t>
  </si>
  <si>
    <t>(in dbSNP:rs539765)</t>
  </si>
  <si>
    <t>MUTANTS</t>
  </si>
  <si>
    <t>D</t>
  </si>
  <si>
    <t>N</t>
  </si>
  <si>
    <t xml:space="preserve"> Decreases beta-cleaved soluble APPproduction. (ECO:0000269|PubMed:10656250)</t>
  </si>
  <si>
    <t xml:space="preserve"> Almost abolishes beta-cleaved soluble APPproduction. (ECO:0000269|PubMed:10656250)</t>
  </si>
  <si>
    <t>S</t>
  </si>
  <si>
    <t xml:space="preserve"> No effect on endocytosis form the cellsurface. Decreases recycling from endosomes to the cellsurface. (ECO:0000269|PubMed:15886016)</t>
  </si>
  <si>
    <t>LL</t>
  </si>
  <si>
    <t>AA</t>
  </si>
  <si>
    <t xml:space="preserve"> Impairs endocytosis and produces a delayedretrograde transport to the trans-Golgi network anddelivery to the lysosmes, decreasinf its degradation.Disrupts location to late endosomes and lysosomes. Locatesmainly at the cell surface. No effect on degradationregulated by GGA3. Effects on protein stability anddefective internalization increases; when associated withR-501. (ECO:0000269|PubMed:15615712, ECO:0000269|PubMed:16033761, ECO:0000269|PubMed:20484053, ECO:0000269|PubMed:23109336)</t>
  </si>
  <si>
    <t>K</t>
  </si>
  <si>
    <t xml:space="preserve"> Inhibits ubiquitination. No effect onendocytosis rate. Induced protein stability andacculmulation in early and late endosomes, lysosomes andcell membrane. Effects on protein stability and defectiveinternalization increases; when associated with A-499-500-A. (ECO:0000269|PubMed:20484053, ECO:0000269|PubMed:23109336, ECO:0000269|PubMed:27302062)</t>
  </si>
  <si>
    <t>DOMAINS</t>
  </si>
  <si>
    <t>Domain_name</t>
  </si>
  <si>
    <t>length</t>
  </si>
  <si>
    <t>source</t>
  </si>
  <si>
    <t>Peptidase A1</t>
  </si>
  <si>
    <t>Asp</t>
  </si>
  <si>
    <t>Uniprot</t>
  </si>
  <si>
    <t>Pfam-A</t>
  </si>
  <si>
    <t>DOMAINS - DrugEbillity</t>
  </si>
  <si>
    <t>pdb_list</t>
  </si>
  <si>
    <t>domain_fold</t>
  </si>
  <si>
    <t>domain_superfamily</t>
  </si>
  <si>
    <t>tractable</t>
  </si>
  <si>
    <t>druggable</t>
  </si>
  <si>
    <t>1FKN,1M4H,1SGZ,1TQF,1W50,1W51,1XN2,1XN3,1XS7,1YM2,1YM4,2B8L,2B8V,2F3E,2F3F,2FDP,2G94,2HIZ,2HM1,2IQG,2IRZ,2IS0,2NTR,2OAH,2OF0,2OHK,2OHL,2OHM,2OHN,2OHP,2OHQ,2OHR,2OHS,2OHT,2OHU,2P4J,2P83,2P8H,2PH6,2PH8,2Q11,2Q15,2QK5,2QMD,2QMF,2QMG,2QP8,2QU2,2QU3,2QZK,2QZL,2VA5,2VA6,2VA7,2VIE,2VIJ,2VIY,2VIZ,2VJ6,2VJ7,2VJ9,2VKM,2VNM,2VNN,2WEZ,2WF0,2WF1,2WF2,2WF3,2WF4,2WJO,2XFI,2XFJ,2XFK,2ZDZ,2ZE1,2ZHR,2ZHS,2ZHT,2ZHU,2ZHV,2ZJH,2ZJI,2ZJJ,2ZJK,2ZJL,2ZJM,2ZJN,3BRA,3BUF,3BUG,3BUH,3CIB,3CIC,3CID,3CKP,3CKR,3DM6,3DUY,3DV1,3DV5,3EXO,3FKT,3HVG,3HW1,3I25,3IGB,3IN3,3IN4,3IND,3INE,3INF,3INH,3IVH,3IVI,3IXJ,3IXK,3K5C,3K5D,3K5F,3K5G,3KMX,3KMY,3KN0,3KYR,3L38,3L3A,3L58,3L59,3L5B,3L5C,3L5D,3L5E,3L5F,3LHG,3LNK,3LPI,3LPJ,3LPK,3MSJ,3MSK,3MSL,3N4L,3NSH,3OHF,3OHH,3OOZ,3PI5,3QBH,3R2F,3RSV,3RSX,3RTH,3RTM,3RTN,3RU1,3RVI,3S2O,3S7L,3S7M,3SKF,3SKG,3TPJ,3TPL,3TPP,3TPR,3U6A</t>
  </si>
  <si>
    <t>1PY1,1UJJ,1UJK,1XN2,1XN3,3R1G</t>
  </si>
  <si>
    <t>1PY1,1UJJ,1UJK</t>
  </si>
  <si>
    <t>Acid proteases</t>
  </si>
  <si>
    <t>UNMATCHED</t>
  </si>
  <si>
    <t>alpha-alpha superhelix</t>
  </si>
  <si>
    <t>ENTH/VHS domain</t>
  </si>
  <si>
    <t>PDB BLAST</t>
  </si>
  <si>
    <t>PDB_code</t>
  </si>
  <si>
    <t>Chain</t>
  </si>
  <si>
    <t>similarity</t>
  </si>
  <si>
    <t>gene</t>
  </si>
  <si>
    <t>species</t>
  </si>
  <si>
    <t>SITES_tractable</t>
  </si>
  <si>
    <t>SITES_druggable</t>
  </si>
  <si>
    <t>6PZ4</t>
  </si>
  <si>
    <t>3ZKM</t>
  </si>
  <si>
    <t>2EWY</t>
  </si>
  <si>
    <t>3ZLQ</t>
  </si>
  <si>
    <t>BACE2</t>
  </si>
  <si>
    <t>HUMAN</t>
  </si>
  <si>
    <t>PDB</t>
  </si>
  <si>
    <t>PDB: Ligand</t>
  </si>
  <si>
    <t>ChEMBL - DruggEbillity</t>
  </si>
  <si>
    <t>Technique</t>
  </si>
  <si>
    <t>Resolution</t>
  </si>
  <si>
    <t>n_residues</t>
  </si>
  <si>
    <t>% of full protein</t>
  </si>
  <si>
    <t>start_stop</t>
  </si>
  <si>
    <t>type_of_binder</t>
  </si>
  <si>
    <t>binding_type</t>
  </si>
  <si>
    <t>operator</t>
  </si>
  <si>
    <t>value</t>
  </si>
  <si>
    <t>units</t>
  </si>
  <si>
    <t>Ligand_name</t>
  </si>
  <si>
    <t>publication_year</t>
  </si>
  <si>
    <t>PDBbind_link</t>
  </si>
  <si>
    <t>1FKN</t>
  </si>
  <si>
    <t>1M4H</t>
  </si>
  <si>
    <t>1PY1</t>
  </si>
  <si>
    <t>1SGZ</t>
  </si>
  <si>
    <t>1TQF</t>
  </si>
  <si>
    <t>1UJJ</t>
  </si>
  <si>
    <t>1UJK</t>
  </si>
  <si>
    <t>1W50</t>
  </si>
  <si>
    <t>1W51</t>
  </si>
  <si>
    <t>1XN2</t>
  </si>
  <si>
    <t>1XN3</t>
  </si>
  <si>
    <t>1XS7</t>
  </si>
  <si>
    <t>1YM2</t>
  </si>
  <si>
    <t>1YM4</t>
  </si>
  <si>
    <t>2B8L</t>
  </si>
  <si>
    <t>2B8V</t>
  </si>
  <si>
    <t>2F3E</t>
  </si>
  <si>
    <t>2F3F</t>
  </si>
  <si>
    <t>2FDP</t>
  </si>
  <si>
    <t>2G94</t>
  </si>
  <si>
    <t>2HIZ</t>
  </si>
  <si>
    <t>2HM1</t>
  </si>
  <si>
    <t>2IQG</t>
  </si>
  <si>
    <t>2IRZ</t>
  </si>
  <si>
    <t>2IS0</t>
  </si>
  <si>
    <t>2NTR</t>
  </si>
  <si>
    <t>2OAH</t>
  </si>
  <si>
    <t>2OF0</t>
  </si>
  <si>
    <t>2OHK</t>
  </si>
  <si>
    <t>2OHL</t>
  </si>
  <si>
    <t>2OHM</t>
  </si>
  <si>
    <t>2OHN</t>
  </si>
  <si>
    <t>2OHP</t>
  </si>
  <si>
    <t>2OHQ</t>
  </si>
  <si>
    <t>2OHR</t>
  </si>
  <si>
    <t>2OHS</t>
  </si>
  <si>
    <t>2OHT</t>
  </si>
  <si>
    <t>2OHU</t>
  </si>
  <si>
    <t>2P4J</t>
  </si>
  <si>
    <t>2P83</t>
  </si>
  <si>
    <t>2P8H</t>
  </si>
  <si>
    <t>2PH6</t>
  </si>
  <si>
    <t>2PH8</t>
  </si>
  <si>
    <t>2Q11</t>
  </si>
  <si>
    <t>2Q15</t>
  </si>
  <si>
    <t>2QK5</t>
  </si>
  <si>
    <t>2QMD</t>
  </si>
  <si>
    <t>2QMF</t>
  </si>
  <si>
    <t>2QMG</t>
  </si>
  <si>
    <t>2QP8</t>
  </si>
  <si>
    <t>2QU2</t>
  </si>
  <si>
    <t>2QU3</t>
  </si>
  <si>
    <t>2QZK</t>
  </si>
  <si>
    <t>2QZL</t>
  </si>
  <si>
    <t>2VA5</t>
  </si>
  <si>
    <t>2VA6</t>
  </si>
  <si>
    <t>2VA7</t>
  </si>
  <si>
    <t>2VIE</t>
  </si>
  <si>
    <t>2VIJ</t>
  </si>
  <si>
    <t>2VIY</t>
  </si>
  <si>
    <t>2VIZ</t>
  </si>
  <si>
    <t>2VJ6</t>
  </si>
  <si>
    <t>2VJ7</t>
  </si>
  <si>
    <t>2VJ9</t>
  </si>
  <si>
    <t>2VKM</t>
  </si>
  <si>
    <t>2VNM</t>
  </si>
  <si>
    <t>2VNN</t>
  </si>
  <si>
    <t>2WEZ</t>
  </si>
  <si>
    <t>2WF0</t>
  </si>
  <si>
    <t>2WF1</t>
  </si>
  <si>
    <t>2WF2</t>
  </si>
  <si>
    <t>2WF3</t>
  </si>
  <si>
    <t>2WF4</t>
  </si>
  <si>
    <t>2WJO</t>
  </si>
  <si>
    <t>2XFI</t>
  </si>
  <si>
    <t>2XFJ</t>
  </si>
  <si>
    <t>2XFK</t>
  </si>
  <si>
    <t>2ZDZ</t>
  </si>
  <si>
    <t>2ZE1</t>
  </si>
  <si>
    <t>2ZHR</t>
  </si>
  <si>
    <t>2ZHS</t>
  </si>
  <si>
    <t>2ZHT</t>
  </si>
  <si>
    <t>2ZHU</t>
  </si>
  <si>
    <t>2ZHV</t>
  </si>
  <si>
    <t>2ZJH</t>
  </si>
  <si>
    <t>2ZJI</t>
  </si>
  <si>
    <t>2ZJJ</t>
  </si>
  <si>
    <t>2ZJK</t>
  </si>
  <si>
    <t>2ZJL</t>
  </si>
  <si>
    <t>2ZJM</t>
  </si>
  <si>
    <t>2ZJN</t>
  </si>
  <si>
    <t>3BRA</t>
  </si>
  <si>
    <t>3BUF</t>
  </si>
  <si>
    <t>3BUG</t>
  </si>
  <si>
    <t>3BUH</t>
  </si>
  <si>
    <t>3CIB</t>
  </si>
  <si>
    <t>3CIC</t>
  </si>
  <si>
    <t>3CID</t>
  </si>
  <si>
    <t>3CKP</t>
  </si>
  <si>
    <t>3CKR</t>
  </si>
  <si>
    <t>3DM6</t>
  </si>
  <si>
    <t>3DUY</t>
  </si>
  <si>
    <t>3DV1</t>
  </si>
  <si>
    <t>3DV5</t>
  </si>
  <si>
    <t>3EXO</t>
  </si>
  <si>
    <t>3FKT</t>
  </si>
  <si>
    <t>3H0B</t>
  </si>
  <si>
    <t>3HVG</t>
  </si>
  <si>
    <t>3HW1</t>
  </si>
  <si>
    <t>3I25</t>
  </si>
  <si>
    <t>3IGB</t>
  </si>
  <si>
    <t>3IN3</t>
  </si>
  <si>
    <t>3IN4</t>
  </si>
  <si>
    <t>3IND</t>
  </si>
  <si>
    <t>3INE</t>
  </si>
  <si>
    <t>3INF</t>
  </si>
  <si>
    <t>3INH</t>
  </si>
  <si>
    <t>3IVH</t>
  </si>
  <si>
    <t>3IVI</t>
  </si>
  <si>
    <t>3IXJ</t>
  </si>
  <si>
    <t>3IXK</t>
  </si>
  <si>
    <t>3K5C</t>
  </si>
  <si>
    <t>3K5D</t>
  </si>
  <si>
    <t>3K5F</t>
  </si>
  <si>
    <t>3K5G</t>
  </si>
  <si>
    <t>3KMX</t>
  </si>
  <si>
    <t>3KMY</t>
  </si>
  <si>
    <t>3KN0</t>
  </si>
  <si>
    <t>3KYR</t>
  </si>
  <si>
    <t>3L38</t>
  </si>
  <si>
    <t>3L3A</t>
  </si>
  <si>
    <t>3L58</t>
  </si>
  <si>
    <t>3L59</t>
  </si>
  <si>
    <t>3L5B</t>
  </si>
  <si>
    <t>3L5C</t>
  </si>
  <si>
    <t>3L5D</t>
  </si>
  <si>
    <t>3L5E</t>
  </si>
  <si>
    <t>3L5F</t>
  </si>
  <si>
    <t>3LHG</t>
  </si>
  <si>
    <t>3LNK</t>
  </si>
  <si>
    <t>3LPI</t>
  </si>
  <si>
    <t>3LPJ</t>
  </si>
  <si>
    <t>3LPK</t>
  </si>
  <si>
    <t>3MSJ</t>
  </si>
  <si>
    <t>3MSK</t>
  </si>
  <si>
    <t>3MSL</t>
  </si>
  <si>
    <t>3N4L</t>
  </si>
  <si>
    <t>3NSH</t>
  </si>
  <si>
    <t>3OHF</t>
  </si>
  <si>
    <t>3OHH</t>
  </si>
  <si>
    <t>3OOZ</t>
  </si>
  <si>
    <t>3PI5</t>
  </si>
  <si>
    <t>3QBH</t>
  </si>
  <si>
    <t>3QI1</t>
  </si>
  <si>
    <t>3R1G</t>
  </si>
  <si>
    <t>3R2F</t>
  </si>
  <si>
    <t>3RSV</t>
  </si>
  <si>
    <t>3RSX</t>
  </si>
  <si>
    <t>3RTH</t>
  </si>
  <si>
    <t>3RTM</t>
  </si>
  <si>
    <t>3RTN</t>
  </si>
  <si>
    <t>3RU1</t>
  </si>
  <si>
    <t>3RVI</t>
  </si>
  <si>
    <t>3S2O</t>
  </si>
  <si>
    <t>3S7L</t>
  </si>
  <si>
    <t>3S7M</t>
  </si>
  <si>
    <t>3SKF</t>
  </si>
  <si>
    <t>3SKG</t>
  </si>
  <si>
    <t>3TPJ</t>
  </si>
  <si>
    <t>3TPL</t>
  </si>
  <si>
    <t>3TPP</t>
  </si>
  <si>
    <t>3TPR</t>
  </si>
  <si>
    <t>3U6A</t>
  </si>
  <si>
    <t>3UDH</t>
  </si>
  <si>
    <t>3UDJ</t>
  </si>
  <si>
    <t>3UDK</t>
  </si>
  <si>
    <t>3UDM</t>
  </si>
  <si>
    <t>3UDN</t>
  </si>
  <si>
    <t>3UDP</t>
  </si>
  <si>
    <t>3UDQ</t>
  </si>
  <si>
    <t>3UDR</t>
  </si>
  <si>
    <t>3UDY</t>
  </si>
  <si>
    <t>3UFL</t>
  </si>
  <si>
    <t>3UQP</t>
  </si>
  <si>
    <t>3UQR</t>
  </si>
  <si>
    <t>3UQU</t>
  </si>
  <si>
    <t>3UQW</t>
  </si>
  <si>
    <t>3UQX</t>
  </si>
  <si>
    <t>3VEU</t>
  </si>
  <si>
    <t>3VF3</t>
  </si>
  <si>
    <t>3VG1</t>
  </si>
  <si>
    <t>3VV6</t>
  </si>
  <si>
    <t>3VV7</t>
  </si>
  <si>
    <t>3VV8</t>
  </si>
  <si>
    <t>3WB4</t>
  </si>
  <si>
    <t>3WB5</t>
  </si>
  <si>
    <t>3ZMG</t>
  </si>
  <si>
    <t>3ZOV</t>
  </si>
  <si>
    <t>4ACU</t>
  </si>
  <si>
    <t>4ACX</t>
  </si>
  <si>
    <t>4AZY</t>
  </si>
  <si>
    <t>4B00</t>
  </si>
  <si>
    <t>4B05</t>
  </si>
  <si>
    <t>4B0Q</t>
  </si>
  <si>
    <t>4B1C</t>
  </si>
  <si>
    <t>4B1D</t>
  </si>
  <si>
    <t>4B1E</t>
  </si>
  <si>
    <t>4B70</t>
  </si>
  <si>
    <t>4B72</t>
  </si>
  <si>
    <t>4B77</t>
  </si>
  <si>
    <t>4B78</t>
  </si>
  <si>
    <t>4BEK</t>
  </si>
  <si>
    <t>4BFD</t>
  </si>
  <si>
    <t>4D83</t>
  </si>
  <si>
    <t>4D85</t>
  </si>
  <si>
    <t>4D88</t>
  </si>
  <si>
    <t>4D89</t>
  </si>
  <si>
    <t>4D8C</t>
  </si>
  <si>
    <t>4DH6</t>
  </si>
  <si>
    <t>4DI2</t>
  </si>
  <si>
    <t>4DJU</t>
  </si>
  <si>
    <t>4DJV</t>
  </si>
  <si>
    <t>4DJW</t>
  </si>
  <si>
    <t>4DJX</t>
  </si>
  <si>
    <t>4DJY</t>
  </si>
  <si>
    <t>4DPF</t>
  </si>
  <si>
    <t>4DPI</t>
  </si>
  <si>
    <t>4DUS</t>
  </si>
  <si>
    <t>4DV9</t>
  </si>
  <si>
    <t>4DVF</t>
  </si>
  <si>
    <t>4EWO</t>
  </si>
  <si>
    <t>4EXG</t>
  </si>
  <si>
    <t>4FCO</t>
  </si>
  <si>
    <t>4FGX</t>
  </si>
  <si>
    <t>4FM7</t>
  </si>
  <si>
    <t>4FM8</t>
  </si>
  <si>
    <t>4FRI</t>
  </si>
  <si>
    <t>4FRJ</t>
  </si>
  <si>
    <t>4FRK</t>
  </si>
  <si>
    <t>4FRS</t>
  </si>
  <si>
    <t>4FS4</t>
  </si>
  <si>
    <t>4FSE</t>
  </si>
  <si>
    <t>4FSL</t>
  </si>
  <si>
    <t>4GID</t>
  </si>
  <si>
    <t>4GMI</t>
  </si>
  <si>
    <t>4H1E</t>
  </si>
  <si>
    <t>4H3F</t>
  </si>
  <si>
    <t>4H3G</t>
  </si>
  <si>
    <t>4H3I</t>
  </si>
  <si>
    <t>4H3J</t>
  </si>
  <si>
    <t>4HA5</t>
  </si>
  <si>
    <t>4HZT</t>
  </si>
  <si>
    <t>4I0D</t>
  </si>
  <si>
    <t>4I0E</t>
  </si>
  <si>
    <t>4I0F</t>
  </si>
  <si>
    <t>4I0G</t>
  </si>
  <si>
    <t>4I0H</t>
  </si>
  <si>
    <t>4I0I</t>
  </si>
  <si>
    <t>4I0J</t>
  </si>
  <si>
    <t>4I0Z</t>
  </si>
  <si>
    <t>4I10</t>
  </si>
  <si>
    <t>4I11</t>
  </si>
  <si>
    <t>4I12</t>
  </si>
  <si>
    <t>4I1C</t>
  </si>
  <si>
    <t>4IVS</t>
  </si>
  <si>
    <t>4IVT</t>
  </si>
  <si>
    <t>4J0P</t>
  </si>
  <si>
    <t>4J0T</t>
  </si>
  <si>
    <t>4J0V</t>
  </si>
  <si>
    <t>4J0Y</t>
  </si>
  <si>
    <t>4J0Z</t>
  </si>
  <si>
    <t>4J17</t>
  </si>
  <si>
    <t>4J1C</t>
  </si>
  <si>
    <t>4J1E</t>
  </si>
  <si>
    <t>4J1F</t>
  </si>
  <si>
    <t>4J1H</t>
  </si>
  <si>
    <t>4J1I</t>
  </si>
  <si>
    <t>4J1K</t>
  </si>
  <si>
    <t>4JOO</t>
  </si>
  <si>
    <t>4JP9</t>
  </si>
  <si>
    <t>4JPC</t>
  </si>
  <si>
    <t>4JPE</t>
  </si>
  <si>
    <t>4K8S</t>
  </si>
  <si>
    <t>4K9H</t>
  </si>
  <si>
    <t>4KE0</t>
  </si>
  <si>
    <t>4KE1</t>
  </si>
  <si>
    <t>4L7G</t>
  </si>
  <si>
    <t>4L7H</t>
  </si>
  <si>
    <t>4L7J</t>
  </si>
  <si>
    <t>4LC7</t>
  </si>
  <si>
    <t>4LXA</t>
  </si>
  <si>
    <t>4LXK</t>
  </si>
  <si>
    <t>4LXM</t>
  </si>
  <si>
    <t>4N00</t>
  </si>
  <si>
    <t>4PZW</t>
  </si>
  <si>
    <t>4PZX</t>
  </si>
  <si>
    <t>4R5N</t>
  </si>
  <si>
    <t>4R8Y</t>
  </si>
  <si>
    <t>4R91</t>
  </si>
  <si>
    <t>4R92</t>
  </si>
  <si>
    <t>4R93</t>
  </si>
  <si>
    <t>4R95</t>
  </si>
  <si>
    <t>4RCD</t>
  </si>
  <si>
    <t>4RCE</t>
  </si>
  <si>
    <t>4RCF</t>
  </si>
  <si>
    <t>4RRN</t>
  </si>
  <si>
    <t>4RRO</t>
  </si>
  <si>
    <t>4RRS</t>
  </si>
  <si>
    <t>4TRW</t>
  </si>
  <si>
    <t>4TRY</t>
  </si>
  <si>
    <t>4TRZ</t>
  </si>
  <si>
    <t>4WTU</t>
  </si>
  <si>
    <t>4WY1</t>
  </si>
  <si>
    <t>4WY6</t>
  </si>
  <si>
    <t>4X2L</t>
  </si>
  <si>
    <t>4X7I</t>
  </si>
  <si>
    <t>4XKX</t>
  </si>
  <si>
    <t>4XXS</t>
  </si>
  <si>
    <t>4YBI</t>
  </si>
  <si>
    <t>4ZPE</t>
  </si>
  <si>
    <t>4ZPF</t>
  </si>
  <si>
    <t>4ZPG</t>
  </si>
  <si>
    <t>4ZSM</t>
  </si>
  <si>
    <t>4ZSP</t>
  </si>
  <si>
    <t>4ZSQ</t>
  </si>
  <si>
    <t>4ZSR</t>
  </si>
  <si>
    <t>5CLM</t>
  </si>
  <si>
    <t>5DQC</t>
  </si>
  <si>
    <t>5ENK</t>
  </si>
  <si>
    <t>5ENM</t>
  </si>
  <si>
    <t>5EZX</t>
  </si>
  <si>
    <t>5EZZ</t>
  </si>
  <si>
    <t>5F00</t>
  </si>
  <si>
    <t>5F01</t>
  </si>
  <si>
    <t>5HD0</t>
  </si>
  <si>
    <t>5HDU</t>
  </si>
  <si>
    <t>5HDV</t>
  </si>
  <si>
    <t>5HDX</t>
  </si>
  <si>
    <t>5HDZ</t>
  </si>
  <si>
    <t>5HE4</t>
  </si>
  <si>
    <t>5HE5</t>
  </si>
  <si>
    <t>5HE7</t>
  </si>
  <si>
    <t>5HTZ</t>
  </si>
  <si>
    <t>5HU0</t>
  </si>
  <si>
    <t>5HU1</t>
  </si>
  <si>
    <t>5I3V</t>
  </si>
  <si>
    <t>5I3W</t>
  </si>
  <si>
    <t>5I3X</t>
  </si>
  <si>
    <t>5I3Y</t>
  </si>
  <si>
    <t>5IE1</t>
  </si>
  <si>
    <t>5KQF</t>
  </si>
  <si>
    <t>5KR8</t>
  </si>
  <si>
    <t>5MBW</t>
  </si>
  <si>
    <t>5MCO</t>
  </si>
  <si>
    <t>5MCQ</t>
  </si>
  <si>
    <t>5MXD</t>
  </si>
  <si>
    <t>5T1U</t>
  </si>
  <si>
    <t>5T1W</t>
  </si>
  <si>
    <t>5TOL</t>
  </si>
  <si>
    <t>5UYU</t>
  </si>
  <si>
    <t>5V0N</t>
  </si>
  <si>
    <t>5YGX</t>
  </si>
  <si>
    <t>5YGY</t>
  </si>
  <si>
    <t>6BFD</t>
  </si>
  <si>
    <t>6BFE</t>
  </si>
  <si>
    <t>6BFW</t>
  </si>
  <si>
    <t>6BFX</t>
  </si>
  <si>
    <t>6C2I</t>
  </si>
  <si>
    <t>6DHC</t>
  </si>
  <si>
    <t>6DMI</t>
  </si>
  <si>
    <t>6E3Z</t>
  </si>
  <si>
    <t>6EJ2</t>
  </si>
  <si>
    <t>6EJ3</t>
  </si>
  <si>
    <t>6EQM</t>
  </si>
  <si>
    <t>6FGY</t>
  </si>
  <si>
    <t>6JSE</t>
  </si>
  <si>
    <t>6JSF</t>
  </si>
  <si>
    <t>6JSG</t>
  </si>
  <si>
    <t>6JSN</t>
  </si>
  <si>
    <t>6OD6</t>
  </si>
  <si>
    <t>X-ray</t>
  </si>
  <si>
    <t>1.90 A</t>
  </si>
  <si>
    <t>2.10 A</t>
  </si>
  <si>
    <t>2.60 A</t>
  </si>
  <si>
    <t>2.00 A</t>
  </si>
  <si>
    <t>1.80 A</t>
  </si>
  <si>
    <t>1.75 A</t>
  </si>
  <si>
    <t>2.55 A</t>
  </si>
  <si>
    <t>2.80 A</t>
  </si>
  <si>
    <t>2.05 A</t>
  </si>
  <si>
    <t>2.25 A</t>
  </si>
  <si>
    <t>1.70 A</t>
  </si>
  <si>
    <t>2.11 A</t>
  </si>
  <si>
    <t>2.30 A</t>
  </si>
  <si>
    <t>2.50 A</t>
  </si>
  <si>
    <t>1.86 A</t>
  </si>
  <si>
    <t>2.20 A</t>
  </si>
  <si>
    <t>2.65 A</t>
  </si>
  <si>
    <t>2.70 A</t>
  </si>
  <si>
    <t>2.15 A</t>
  </si>
  <si>
    <t>2.45 A</t>
  </si>
  <si>
    <t>2.35 A</t>
  </si>
  <si>
    <t>2.40 A</t>
  </si>
  <si>
    <t>1.65 A</t>
  </si>
  <si>
    <t>1.89 A</t>
  </si>
  <si>
    <t>1.50 A</t>
  </si>
  <si>
    <t>2.75 A</t>
  </si>
  <si>
    <t>1.60 A</t>
  </si>
  <si>
    <t>1.82 A</t>
  </si>
  <si>
    <t>1.79 A</t>
  </si>
  <si>
    <t>1.87 A</t>
  </si>
  <si>
    <t>2.08 A</t>
  </si>
  <si>
    <t>1.73 A</t>
  </si>
  <si>
    <t>1.85 A</t>
  </si>
  <si>
    <t>3.00 A</t>
  </si>
  <si>
    <t>1.72 A</t>
  </si>
  <si>
    <t>1.97 A</t>
  </si>
  <si>
    <t>2.26 A</t>
  </si>
  <si>
    <t>2.48 A</t>
  </si>
  <si>
    <t>2.24 A</t>
  </si>
  <si>
    <t>2.12 A</t>
  </si>
  <si>
    <t>2.90 A</t>
  </si>
  <si>
    <t>2.36 A</t>
  </si>
  <si>
    <t>1.53 A</t>
  </si>
  <si>
    <t>1.93 A</t>
  </si>
  <si>
    <t>2.01 A</t>
  </si>
  <si>
    <t>2.53 A</t>
  </si>
  <si>
    <t>2.76 A</t>
  </si>
  <si>
    <t>2.16 A</t>
  </si>
  <si>
    <t>2.88 A</t>
  </si>
  <si>
    <t>1.61 A</t>
  </si>
  <si>
    <t>2.51 A</t>
  </si>
  <si>
    <t>1.94 A</t>
  </si>
  <si>
    <t>2.19 A</t>
  </si>
  <si>
    <t>1.95 A</t>
  </si>
  <si>
    <t>2.73 A</t>
  </si>
  <si>
    <t>1.77 A</t>
  </si>
  <si>
    <t>3.06 A</t>
  </si>
  <si>
    <t>1.52 A</t>
  </si>
  <si>
    <t>1.48 A</t>
  </si>
  <si>
    <t>1.74 A</t>
  </si>
  <si>
    <t>1.83 A</t>
  </si>
  <si>
    <t>2.39 A</t>
  </si>
  <si>
    <t>2.07 A</t>
  </si>
  <si>
    <t>1.76 A</t>
  </si>
  <si>
    <t>1.59 A</t>
  </si>
  <si>
    <t>1.56 A</t>
  </si>
  <si>
    <t>1.96 A</t>
  </si>
  <si>
    <t>1.91 A</t>
  </si>
  <si>
    <t>1.78 A</t>
  </si>
  <si>
    <t>1.99 A</t>
  </si>
  <si>
    <t>2.64 A</t>
  </si>
  <si>
    <t>2.13 A</t>
  </si>
  <si>
    <t>1.81 A</t>
  </si>
  <si>
    <t>2.18 A</t>
  </si>
  <si>
    <t>2.29 A</t>
  </si>
  <si>
    <t>1.38 A</t>
  </si>
  <si>
    <t>1.58 A</t>
  </si>
  <si>
    <t>1.71 A</t>
  </si>
  <si>
    <t>2.85 A</t>
  </si>
  <si>
    <t>3.25 A</t>
  </si>
  <si>
    <t>1.98 A</t>
  </si>
  <si>
    <t>1.84 A</t>
  </si>
  <si>
    <t>2.61 A</t>
  </si>
  <si>
    <t>2.47 A</t>
  </si>
  <si>
    <t>1.49 A</t>
  </si>
  <si>
    <t>1.55 A</t>
  </si>
  <si>
    <t>1.62 A</t>
  </si>
  <si>
    <t>2.95 A</t>
  </si>
  <si>
    <t>2.49 A</t>
  </si>
  <si>
    <t>2.52 A</t>
  </si>
  <si>
    <t>2.96 A</t>
  </si>
  <si>
    <t>1.51 A</t>
  </si>
  <si>
    <t>1.46 A</t>
  </si>
  <si>
    <t>1.35 A</t>
  </si>
  <si>
    <t>1.54 A</t>
  </si>
  <si>
    <t>A,B</t>
  </si>
  <si>
    <t>F,E,H,G</t>
  </si>
  <si>
    <t>A,B,D,C</t>
  </si>
  <si>
    <t>D,C</t>
  </si>
  <si>
    <t>D,B,C,A</t>
  </si>
  <si>
    <t>B,C,A</t>
  </si>
  <si>
    <t>A,B,C</t>
  </si>
  <si>
    <t>B</t>
  </si>
  <si>
    <t>A,B,D,E</t>
  </si>
  <si>
    <t>inf</t>
  </si>
  <si>
    <t>46-436</t>
  </si>
  <si>
    <t>56-446</t>
  </si>
  <si>
    <t>494-501</t>
  </si>
  <si>
    <t>58-446</t>
  </si>
  <si>
    <t>43-446</t>
  </si>
  <si>
    <t>490-501</t>
  </si>
  <si>
    <t>43-453</t>
  </si>
  <si>
    <t>48-447</t>
  </si>
  <si>
    <t>48-453</t>
  </si>
  <si>
    <t>59-446</t>
  </si>
  <si>
    <t>14-453</t>
  </si>
  <si>
    <t>57-453</t>
  </si>
  <si>
    <t>45-446</t>
  </si>
  <si>
    <t>62-446</t>
  </si>
  <si>
    <t>55-447</t>
  </si>
  <si>
    <t>46-454</t>
  </si>
  <si>
    <t>61-452</t>
  </si>
  <si>
    <t>58-460</t>
  </si>
  <si>
    <t>45-454</t>
  </si>
  <si>
    <t>58-447</t>
  </si>
  <si>
    <t>43-454</t>
  </si>
  <si>
    <t>42-446</t>
  </si>
  <si>
    <t>46-453</t>
  </si>
  <si>
    <t>53-447</t>
  </si>
  <si>
    <t>41-454</t>
  </si>
  <si>
    <t>14-454</t>
  </si>
  <si>
    <t>1-441</t>
  </si>
  <si>
    <t>58-453</t>
  </si>
  <si>
    <t>43-61 | 62-453</t>
  </si>
  <si>
    <t>62-445</t>
  </si>
  <si>
    <t>56-61 | 62-445</t>
  </si>
  <si>
    <t>58-61 | 62-445</t>
  </si>
  <si>
    <t>61-61 | 62-445</t>
  </si>
  <si>
    <t>57-446</t>
  </si>
  <si>
    <t>61-446</t>
  </si>
  <si>
    <t>60-447</t>
  </si>
  <si>
    <t>46-446</t>
  </si>
  <si>
    <t>22-446</t>
  </si>
  <si>
    <t>1-501</t>
  </si>
  <si>
    <t>60-453</t>
  </si>
  <si>
    <t>Protein - Ligand</t>
  </si>
  <si>
    <t>Protein - Protein</t>
  </si>
  <si>
    <t>Ki</t>
  </si>
  <si>
    <t>Kd</t>
  </si>
  <si>
    <t>IC50</t>
  </si>
  <si>
    <t xml:space="preserve"> =</t>
  </si>
  <si>
    <t xml:space="preserve"> ~</t>
  </si>
  <si>
    <t xml:space="preserve"> &gt;</t>
  </si>
  <si>
    <t>nM</t>
  </si>
  <si>
    <t>uM</t>
  </si>
  <si>
    <t>mM</t>
  </si>
  <si>
    <t>(7-mer)</t>
  </si>
  <si>
    <t>(7-mer) incomplete ligand structure</t>
  </si>
  <si>
    <t>(32P)</t>
  </si>
  <si>
    <t>(12-mer) Kd=0.8+/-0.19uM(SPR); Kd=390uM(ITC); incomplete ligand</t>
  </si>
  <si>
    <t>(12-mer) Kd=0.27+/-0.17uM(SPR); Kd=40uM(ITC); incomplete ligand</t>
  </si>
  <si>
    <t>(L01) ligand is compound 1</t>
  </si>
  <si>
    <t>(11-mer) incomplete ligand</t>
  </si>
  <si>
    <t>(14-mer)</t>
  </si>
  <si>
    <t>(MMI)</t>
  </si>
  <si>
    <t>(6-mer)</t>
  </si>
  <si>
    <t>(5-mer)</t>
  </si>
  <si>
    <t>(5HA)</t>
  </si>
  <si>
    <t>(3BN)</t>
  </si>
  <si>
    <t>(AXQ)</t>
  </si>
  <si>
    <t>(AXF)</t>
  </si>
  <si>
    <t>(FRP)</t>
  </si>
  <si>
    <t>(ZPQ)</t>
  </si>
  <si>
    <t>(LIJ) compound 32, IC50(Cat-D)=67nM</t>
  </si>
  <si>
    <t>(LIQ) compound 13, IC50(Cat-D)=474nM, IC50(HEKcell)=1nM</t>
  </si>
  <si>
    <t>(F2I) compound 6b</t>
  </si>
  <si>
    <t>(I02)</t>
  </si>
  <si>
    <t>(I03)</t>
  </si>
  <si>
    <t>(QIN)</t>
  </si>
  <si>
    <t>(1SQ)</t>
  </si>
  <si>
    <t>(2AQ) ligand is compound 1</t>
  </si>
  <si>
    <t>(8AP)</t>
  </si>
  <si>
    <t>(6IP)</t>
  </si>
  <si>
    <t>(7IP)</t>
  </si>
  <si>
    <t>(8IP)</t>
  </si>
  <si>
    <t>(9IP)</t>
  </si>
  <si>
    <t>(IP6)</t>
  </si>
  <si>
    <t>(IP7)</t>
  </si>
  <si>
    <t>(23I)</t>
  </si>
  <si>
    <t>(MR0)</t>
  </si>
  <si>
    <t>(MY9)</t>
  </si>
  <si>
    <t>(712)</t>
  </si>
  <si>
    <t>(35A)</t>
  </si>
  <si>
    <t>(XX4)</t>
  </si>
  <si>
    <t>(3MR)</t>
  </si>
  <si>
    <t>(CS5) lead inhibitor 1</t>
  </si>
  <si>
    <t>(CS7) inhibitor 2e</t>
  </si>
  <si>
    <t>(CS9) inhibitor 2f</t>
  </si>
  <si>
    <t>(SC6) ligand is inhibitor 11; cell line IC50=21nM</t>
  </si>
  <si>
    <t>(SC7) inhibitor 2q</t>
  </si>
  <si>
    <t>(251) ED50=8.9uM</t>
  </si>
  <si>
    <t>(462)</t>
  </si>
  <si>
    <t>(I21)</t>
  </si>
  <si>
    <t>(IXS)</t>
  </si>
  <si>
    <t>(C8C) IC50=86uM in SPR assay; IC50=130uM in FRET assay</t>
  </si>
  <si>
    <t>(H24) IC50=0.67 uM in SPR assay; IC50=0.38uM in FRET assay; IC50=0.28uM in IGEN assay</t>
  </si>
  <si>
    <t>(C27) measured by FRET</t>
  </si>
  <si>
    <t>(VG0) compound 12</t>
  </si>
  <si>
    <t>(VG3) compound 14</t>
  </si>
  <si>
    <t>(VG4) compound 21</t>
  </si>
  <si>
    <t>(VG5) compound 2, IC50=13+/-2nM</t>
  </si>
  <si>
    <t>(VG6) compound 16</t>
  </si>
  <si>
    <t>(VG7) compound 6</t>
  </si>
  <si>
    <t>(BSD) inhibitor 24; IC50=1nM in Chinese hamster cells</t>
  </si>
  <si>
    <t>(CM8) compound 1</t>
  </si>
  <si>
    <t>(CM7) compound 8a</t>
  </si>
  <si>
    <t>(ZYE) compound 17, the -OCH3 group on ligand is wrong as CF3 in reference</t>
  </si>
  <si>
    <t>(ZY0) compound 22</t>
  </si>
  <si>
    <t>(ZY1) compound 9, in reference, CF3 group is different from O-CH3 in PDB</t>
  </si>
  <si>
    <t>(ZY2) compound 10, in reference, CF3 group is different from O-CH3 in PDB</t>
  </si>
  <si>
    <t>(ZY3) compound 11, in reference, CF3 group is different from O-CH3 in PDB</t>
  </si>
  <si>
    <t>(ZY4) different ligand structure</t>
  </si>
  <si>
    <t>(XFI) compound 4</t>
  </si>
  <si>
    <t>(VG5) compound 40</t>
  </si>
  <si>
    <t>(AA9) compound 41</t>
  </si>
  <si>
    <t>(310)</t>
  </si>
  <si>
    <t>(411)</t>
  </si>
  <si>
    <t>(AEF)</t>
  </si>
  <si>
    <t>(AEG)</t>
  </si>
  <si>
    <t>(AEH)</t>
  </si>
  <si>
    <t>(AED)</t>
  </si>
  <si>
    <t>(314)</t>
  </si>
  <si>
    <t>(316)</t>
  </si>
  <si>
    <t>(318)</t>
  </si>
  <si>
    <t>(012)</t>
  </si>
  <si>
    <t>(009)</t>
  </si>
  <si>
    <t>(757)</t>
  </si>
  <si>
    <t>(AFJ) compound 1</t>
  </si>
  <si>
    <t>(AR9) compound 2a</t>
  </si>
  <si>
    <t>(BAV) compound 3</t>
  </si>
  <si>
    <t>(5MS)</t>
  </si>
  <si>
    <t>(SII) inhibitor compound 16, IC50=2.8+/-0.12uM</t>
  </si>
  <si>
    <t>(B35) aminoheterocycles as a novel beta-secretase inhibitor, IC50 pH 6.4=3.2uM</t>
  </si>
  <si>
    <t>(EV0) BACE1-Compound 8 complex, IC50=2+/-0.6mM</t>
  </si>
  <si>
    <t>(EV2) BACE1-Compound 1 complex, IC50=0.87+/-0.26mM</t>
  </si>
  <si>
    <t>(MV7) ligand is compound 2c</t>
  </si>
  <si>
    <t>(454) Beta-secretase 1 complex compound 3</t>
  </si>
  <si>
    <t>(472) compound 30; IC50=0.06+/-0.01uM</t>
  </si>
  <si>
    <t>(BX2) compoundS- 38; IC50=0.03+/-0.003uM</t>
  </si>
  <si>
    <t>(593) compound 29; IC50=1.53+/-0.06uM</t>
  </si>
  <si>
    <t>(X17) compound (S)-34; IC50=0.17+/-0.04uM</t>
  </si>
  <si>
    <t>(X45) compound 37; IC50=0.04+/-0.01uM</t>
  </si>
  <si>
    <t>(569) compound (R)-61, not compound 58; IC50=0.02+/-0.004uM</t>
  </si>
  <si>
    <t>(1LI) compound 1</t>
  </si>
  <si>
    <t>(2LI) compound 56</t>
  </si>
  <si>
    <t>(586) compound 1d</t>
  </si>
  <si>
    <t>(929) compound 28; IC50=6.6nM for BACE-1 and Ki=210nM for cathepsin D enzyme</t>
  </si>
  <si>
    <t>(0BI) compound 3(NB-216)</t>
  </si>
  <si>
    <t>(XLI) compound 3</t>
  </si>
  <si>
    <t>(AYH) compound 10</t>
  </si>
  <si>
    <t>(BJC) compound 25</t>
  </si>
  <si>
    <t>(G00) Kd=15+/-7uM</t>
  </si>
  <si>
    <t>(D8Y)</t>
  </si>
  <si>
    <t>(3TO)</t>
  </si>
  <si>
    <t>(038) ligand is compound (R)-12</t>
  </si>
  <si>
    <t>(879) compound 44, IC50=0.1+/-0.02uM</t>
  </si>
  <si>
    <t>(625) compound 32</t>
  </si>
  <si>
    <t>(CS5) BACE Bound to SCH589432, compound 1</t>
  </si>
  <si>
    <t>(BDJ) ligand is compound 10</t>
  </si>
  <si>
    <t>(BDO) compound 23</t>
  </si>
  <si>
    <t>(BDQ) compound 31</t>
  </si>
  <si>
    <t>(BDV) compound 32</t>
  </si>
  <si>
    <t>(BDW) compound 39</t>
  </si>
  <si>
    <t>(BDX) compound 40</t>
  </si>
  <si>
    <t>(Z81)</t>
  </si>
  <si>
    <t>(74A)</t>
  </si>
  <si>
    <t>(Z74) IC50=5nM</t>
  </si>
  <si>
    <t>(Z75)</t>
  </si>
  <si>
    <t>(Z76) IC50=7.0nM in cell lines</t>
  </si>
  <si>
    <t>(EV3) compound 3</t>
  </si>
  <si>
    <t>(EV4) compound 12b</t>
  </si>
  <si>
    <t>(EV5) compound 14i</t>
  </si>
  <si>
    <t>(842) compound 19; compound 1 with BACE-1 as PDB  3ivh:IC50=47nM</t>
  </si>
  <si>
    <t>(957) compound 53</t>
  </si>
  <si>
    <t>(3HF) Fragment: UNP residues 14-454;</t>
  </si>
  <si>
    <t>(3HH)</t>
  </si>
  <si>
    <t>(ZOO)</t>
  </si>
  <si>
    <t>(3P5) Fragment: UNP residues 48-447</t>
  </si>
  <si>
    <t>(QBH)</t>
  </si>
  <si>
    <t>(C6A) ligand is compound 50</t>
  </si>
  <si>
    <t>(222-mer)</t>
  </si>
  <si>
    <t>(PB0) ligand is compound 28a; IC50=1.4nM(HPLC)</t>
  </si>
  <si>
    <t>(3RS) ligand is compound 57</t>
  </si>
  <si>
    <t>(RSV)</t>
  </si>
  <si>
    <t>(RTH) ligand is compound 39</t>
  </si>
  <si>
    <t>(RTM) ligand is compound 40</t>
  </si>
  <si>
    <t>(RTN) ligand is compound 42</t>
  </si>
  <si>
    <t>(3RU)</t>
  </si>
  <si>
    <t>(RVI) ligand is compound 50</t>
  </si>
  <si>
    <t>(EV6) compound 14m</t>
  </si>
  <si>
    <t>(591) ligand is compound 28; IC50=0.08+/-0.02uM</t>
  </si>
  <si>
    <t>(532) ligand is compound (S)-63; IC50=0.01+/-0.01uM</t>
  </si>
  <si>
    <t>(PB7) ligand is compound 5</t>
  </si>
  <si>
    <t>(PB8) ligand is compound 14c</t>
  </si>
  <si>
    <t>(5HA) ligand is compound IV</t>
  </si>
  <si>
    <t>(18P) R-18a, isomer compound</t>
  </si>
  <si>
    <t>(091) ligand is compound 1</t>
  </si>
  <si>
    <t>(092) compound 5</t>
  </si>
  <si>
    <t>(095) compound 6</t>
  </si>
  <si>
    <t>(09A) compound 8</t>
  </si>
  <si>
    <t>(09B) compound 9</t>
  </si>
  <si>
    <t>(09D) compound 12</t>
  </si>
  <si>
    <t>(09E) compound 13</t>
  </si>
  <si>
    <t>(09F) compound 14</t>
  </si>
  <si>
    <t>(09G) compound 11</t>
  </si>
  <si>
    <t>(508) compound 9</t>
  </si>
  <si>
    <t>(8-mer) compound 11</t>
  </si>
  <si>
    <t>(7-mer) compound 13</t>
  </si>
  <si>
    <t>(0GO) compound 3</t>
  </si>
  <si>
    <t>(0GS) compound 14d</t>
  </si>
  <si>
    <t>(0GT) compound 32a; Racemate; soak</t>
  </si>
  <si>
    <t>(B00) compound 6</t>
  </si>
  <si>
    <t>(0B1) compound 33</t>
  </si>
  <si>
    <t>(B02) compound 36</t>
  </si>
  <si>
    <t>(0B3) ligand is (R)-3</t>
  </si>
  <si>
    <t>(0B4) ligand is compound 6</t>
  </si>
  <si>
    <t>(6Z0) ligand is compound 14d</t>
  </si>
  <si>
    <t>(WZV) ligand is RO5464694</t>
  </si>
  <si>
    <t>(QN7) compound 14, pIC50=7.39</t>
  </si>
  <si>
    <t>(S8Z) compound 23, pIC50=7.11</t>
  </si>
  <si>
    <t>(7F3) compound 10</t>
  </si>
  <si>
    <t>(I6X) compound R-41</t>
  </si>
  <si>
    <t>(32D) ligand is AZD3839</t>
  </si>
  <si>
    <t>(1B1) compound 1t; IC50(FRET assay); IC50=0.19uM(SH-SY5Y assay)</t>
  </si>
  <si>
    <t>(6TG) compound 1m; IC50(FRET assay); IC50=0.049uM(SH-SY5Y assay)</t>
  </si>
  <si>
    <t>(WM9) ligand is compound 19b</t>
  </si>
  <si>
    <t>(2FB) ligand is compound 41</t>
  </si>
  <si>
    <t>(54M) ligand is compound 83</t>
  </si>
  <si>
    <t>(KGG) ligand is compound 91</t>
  </si>
  <si>
    <t>(XK0) ligand is compound 1</t>
  </si>
  <si>
    <t>(8T3) ligand is compound 18</t>
  </si>
  <si>
    <t>(0GT) ligand is compound 32a</t>
  </si>
  <si>
    <t>(0GU) compound 39a</t>
  </si>
  <si>
    <t>(BXQ) compound 48</t>
  </si>
  <si>
    <t>(BXD) compound 60n; soak</t>
  </si>
  <si>
    <t>(BXD) ligand is compound 60n</t>
  </si>
  <si>
    <t>(0KN) iodide-containing</t>
  </si>
  <si>
    <t>(0K9)</t>
  </si>
  <si>
    <t>(0KK)</t>
  </si>
  <si>
    <t>(0KM) ligand is R-4b in crystal structure</t>
  </si>
  <si>
    <t>(0KP) ligand is R-4j in crystal structure</t>
  </si>
  <si>
    <t>(0KQ) liagnd is R-17h in crystal structure</t>
  </si>
  <si>
    <t>(0KR) ligand is R-24 in crystal structure</t>
  </si>
  <si>
    <t>(0LG)</t>
  </si>
  <si>
    <t>(0N1)</t>
  </si>
  <si>
    <t>(0MP) IC50=5.0+/-3.0nM, Compound 16 is mixture of diastereomers (1:1, 2S, 3R and 2R, 3S)</t>
  </si>
  <si>
    <t>(8-mer)</t>
  </si>
  <si>
    <t>(996) IC50(Protein binding in mouse serum, free unbound = 10%), IC50((S):(R)=79:21 at the C4 of the bicyclic ring), X-ray((S)-configuration at the C4 of the bicyclic ring)</t>
  </si>
  <si>
    <t>(916) IC50(Ratios of (S):(R)-configurations (diastereomeric mixture) at the C4 of the bicyclic ring(75:25)), X-ray((S)-configuration at the C4 of the bicyclic ring)</t>
  </si>
  <si>
    <t>(0UP) ligand is compound 14g; binding free energy = -9.88 kcal/mol (ITC); IC50=0.10uM</t>
  </si>
  <si>
    <t>(0UQ) ligand is compound 12a; binding free energy = -8.15 kcal/mol (ITC); IC50=2.4uM</t>
  </si>
  <si>
    <t>(DWA) IC50=2.85+/-0.17uM</t>
  </si>
  <si>
    <t>(DWB) IC50=0.28+/-0.10uM</t>
  </si>
  <si>
    <t>(DWD) IC50=0.008+/-0.0003uM</t>
  </si>
  <si>
    <t>(0V6)</t>
  </si>
  <si>
    <t>(H24) ligand is compound 4, ligand structure is diffrent: -NH2 and =NH</t>
  </si>
  <si>
    <t>(0VA) I-containig</t>
  </si>
  <si>
    <t>(0VB) I-containig</t>
  </si>
  <si>
    <t>(0GH)</t>
  </si>
  <si>
    <t>(10J)</t>
  </si>
  <si>
    <t>(10O)</t>
  </si>
  <si>
    <t>(10Q)</t>
  </si>
  <si>
    <t>(10V)</t>
  </si>
  <si>
    <t>(10W)</t>
  </si>
  <si>
    <t>(13W)</t>
  </si>
  <si>
    <t>(0ZA)</t>
  </si>
  <si>
    <t>(1B7) AlphaScreen assay</t>
  </si>
  <si>
    <t>(1BF) AlphaScreen assay</t>
  </si>
  <si>
    <t>(1BB)</t>
  </si>
  <si>
    <t>(1BS)</t>
  </si>
  <si>
    <t>(1CH)</t>
  </si>
  <si>
    <t>(1BC) AlphaScreen assay</t>
  </si>
  <si>
    <t>(1BE) AlphaScreen assay</t>
  </si>
  <si>
    <t>(VSI) IC50=0.044+/-0.005uM</t>
  </si>
  <si>
    <t>(VTI) IC50=1.01+/-0.091uM</t>
  </si>
  <si>
    <t>(1H8) ligand is compound 1b</t>
  </si>
  <si>
    <t>(6T9) ligand is compound 14i</t>
  </si>
  <si>
    <t>(1H7) ligand is compound 66</t>
  </si>
  <si>
    <t>(1H6) ligand is compound 67</t>
  </si>
  <si>
    <t>(1H5) ligand is compound 68</t>
  </si>
  <si>
    <t>(1HQ) ligand is compound 69</t>
  </si>
  <si>
    <t>(1HO) ligand is compound 70</t>
  </si>
  <si>
    <t>(1HM) ligand is compound 88</t>
  </si>
  <si>
    <t>(1HL) ligand is compound 89</t>
  </si>
  <si>
    <t>(1HJ) ligand is compound 109</t>
  </si>
  <si>
    <t>(1HH) ligand is compound 110</t>
  </si>
  <si>
    <t>(1HG) ligand is compound 111</t>
  </si>
  <si>
    <t>(1M4)</t>
  </si>
  <si>
    <t>(1M5)</t>
  </si>
  <si>
    <t>(1M6)</t>
  </si>
  <si>
    <t>(1M7)</t>
  </si>
  <si>
    <t>(1QT) ligand is compound 14</t>
  </si>
  <si>
    <t>(1QU) ligand is compound 7</t>
  </si>
  <si>
    <t>(1R8) ligand is compound 13</t>
  </si>
  <si>
    <t>(1R6) ligand is compound 19</t>
  </si>
  <si>
    <t>(1W0) ligand is compound 34</t>
  </si>
  <si>
    <t>(1W1) ligand is Compound S1</t>
  </si>
  <si>
    <t>(1W2) ligand is Compound S2</t>
  </si>
  <si>
    <t>(1WP) ligand is compound 40</t>
  </si>
  <si>
    <t>(1YS) ligand is compound 11a</t>
  </si>
  <si>
    <t>(1YT) ligand is compound 11d</t>
  </si>
  <si>
    <t>(1YU) ligand is compound 12a</t>
  </si>
  <si>
    <t>(2EX) ligand is compound 62</t>
  </si>
  <si>
    <t>(2X4) ligand is compound 13</t>
  </si>
  <si>
    <t>(2X5) ligand is compound 18</t>
  </si>
  <si>
    <t>(3J9) ligand is compound 50</t>
  </si>
  <si>
    <t>(3KO) ligand is compound 38</t>
  </si>
  <si>
    <t>(3KT) ligand is compound 41</t>
  </si>
  <si>
    <t>(3KU) ligand is compound 44</t>
  </si>
  <si>
    <t>(779) ligand is compound 46</t>
  </si>
  <si>
    <t>(3KW) ligand is compound 54</t>
  </si>
  <si>
    <t>(3LL) [Different protein in assay: R-5K, R-4K] compound 42</t>
  </si>
  <si>
    <t>(3LN) ligand is compound 2; IC50=2+/-1nM</t>
  </si>
  <si>
    <t>(3LO) ligand is compound 40; IC50=4+/-1nM; human embryonic kidney cells</t>
  </si>
  <si>
    <t>(3UW) ligand is compound 45</t>
  </si>
  <si>
    <t>(3UX) ligand is compound 48</t>
  </si>
  <si>
    <t>(3UY) ligand is compound 51</t>
  </si>
  <si>
    <t>(4-mer) inhibitor R-26</t>
  </si>
  <si>
    <t>(4-mer) inhibitor R-27</t>
  </si>
  <si>
    <t>(3UT) [Nonstandard assay: pH=4.5, 50 mM acetate] compound 15</t>
  </si>
  <si>
    <t>(3VO) [Nonstandard assay: Temp 37, PH=4.5, 100 mM sodium acetate] compound 24b;</t>
  </si>
  <si>
    <t>(3VP) [Nonstandard assay: Temp 37, PH=4.5, 100 mM sodium acetate] compound 36</t>
  </si>
  <si>
    <t>(3WP) [Nonstandard assay: Temp 37, PH=4.5, 100 mM sodium acetate] compound 6;</t>
  </si>
  <si>
    <t>(3YS) ligand is LY2886721</t>
  </si>
  <si>
    <t>(43K) compound 28</t>
  </si>
  <si>
    <t>(SI5) [Nonstandard assay: Temp 37, PH=4.5, 100 mM sodium acetate] compound 5</t>
  </si>
  <si>
    <t>(4B2) ligand is LY2811376;</t>
  </si>
  <si>
    <t>(4QA) compound 5;</t>
  </si>
  <si>
    <t>(4QD) [Different ligand in assay: ] compound 6; Ligand in binding assay is racemic</t>
  </si>
  <si>
    <t>(4QF) compound 10;</t>
  </si>
  <si>
    <t>(4RW) compound 3</t>
  </si>
  <si>
    <t>(4RZ) compound 6</t>
  </si>
  <si>
    <t>(4RX) compound 7</t>
  </si>
  <si>
    <t>(4RY) compound 8</t>
  </si>
  <si>
    <t>(52K) ligand is compound 3R-6a</t>
  </si>
  <si>
    <t>(5E7) compound 2</t>
  </si>
  <si>
    <t>(5QV) Compound 18</t>
  </si>
  <si>
    <t>(5QU) Compound 10</t>
  </si>
  <si>
    <t>(5T5) compound 20; cell data</t>
  </si>
  <si>
    <t>(5T6) compound 19; cell data</t>
  </si>
  <si>
    <t>(5T8) compound 21; cell data</t>
  </si>
  <si>
    <t>(5T7) compound 22; cell data</t>
  </si>
  <si>
    <t>(60Y) compound 6</t>
  </si>
  <si>
    <t>(60W) compound 8</t>
  </si>
  <si>
    <t>(60V) compound 11</t>
  </si>
  <si>
    <t>(60U) compound 15</t>
  </si>
  <si>
    <t>(954) compound 16</t>
  </si>
  <si>
    <t>(60T) compound 23</t>
  </si>
  <si>
    <t>(60S) compound 17</t>
  </si>
  <si>
    <t>(60X) compound 9</t>
  </si>
  <si>
    <t>(66J) compound 9</t>
  </si>
  <si>
    <t>(66H) ligand is compound (R)-13</t>
  </si>
  <si>
    <t>(66F) compound 3</t>
  </si>
  <si>
    <t>(68M) ligand is compound 1</t>
  </si>
  <si>
    <t>(68L) ligand is compound 2</t>
  </si>
  <si>
    <t>(68J) ligand is compound 6</t>
  </si>
  <si>
    <t>(68K) ligand is compound 9</t>
  </si>
  <si>
    <t>(6BS) ligand is compound 5</t>
  </si>
  <si>
    <t>(6WD) ligand is compound 12</t>
  </si>
  <si>
    <t>(6WE) ligand is compound 5</t>
  </si>
  <si>
    <t>(P6U) [Nonstandard assay: Temp 37, pH=4.5] comp.6u</t>
  </si>
  <si>
    <t>(74B) [Nonstandard assay: Temp 37, pH=4.5] comp.16</t>
  </si>
  <si>
    <t>(7H3) ligand is compound 2e</t>
  </si>
  <si>
    <t>(8QV) ligand is compound 13</t>
  </si>
  <si>
    <t>(8W4) ligand is compound 5g</t>
  </si>
  <si>
    <t>(DJS) 5b;+/-0.0003</t>
  </si>
  <si>
    <t>(DJV) 11;+/-0.144</t>
  </si>
  <si>
    <t>(DK7) 24;+/-0.011</t>
  </si>
  <si>
    <t>(DKJ) 29;+/-0.0004</t>
  </si>
  <si>
    <t>(GHJ) ligand is compound 3a</t>
  </si>
  <si>
    <t>(B7E) ligand is compound 28; Ki = 16+/-7.6nM</t>
  </si>
  <si>
    <t>(B7T) ligand is compound 23; Ki = 1179+/-374nM</t>
  </si>
  <si>
    <t>(BUH) Ligand is compound CNP520; IC50 = 11+/-0.4nM</t>
  </si>
  <si>
    <t>(D9W) ligand is compound 4</t>
  </si>
  <si>
    <t>druggability_score</t>
  </si>
  <si>
    <t>pocket_score</t>
  </si>
  <si>
    <t>pocket_number</t>
  </si>
  <si>
    <t>volume</t>
  </si>
  <si>
    <t>area</t>
  </si>
  <si>
    <t>fraction_apolar</t>
  </si>
  <si>
    <t>domains</t>
  </si>
  <si>
    <t>p15</t>
  </si>
  <si>
    <t>p10</t>
  </si>
  <si>
    <t>p5</t>
  </si>
  <si>
    <t>p2</t>
  </si>
  <si>
    <t>p1</t>
  </si>
  <si>
    <t>p3</t>
  </si>
  <si>
    <t>p12</t>
  </si>
  <si>
    <t>p4</t>
  </si>
  <si>
    <t>p6</t>
  </si>
  <si>
    <t>p20</t>
  </si>
  <si>
    <t>p25</t>
  </si>
  <si>
    <t>p43</t>
  </si>
  <si>
    <t>p11</t>
  </si>
  <si>
    <t>p9</t>
  </si>
  <si>
    <t>p8</t>
  </si>
  <si>
    <t>p7</t>
  </si>
  <si>
    <t>p16</t>
  </si>
  <si>
    <t>p13</t>
  </si>
  <si>
    <t>Peptidase A1 (1.0%),Asp (1.0%)</t>
  </si>
  <si>
    <t>Peptidase A1 (3.0%),Asp (3.0%)</t>
  </si>
  <si>
    <t>Peptidase A1 (7.0%),Asp (7.0%)</t>
  </si>
  <si>
    <t>Peptidase A1 (10.0%),Asp (10.0%)</t>
  </si>
  <si>
    <t>Peptidase A1 (2.0%),Asp (2.0%)</t>
  </si>
  <si>
    <t>Peptidase A1 (4.0%),Asp (4.0%)</t>
  </si>
  <si>
    <t>Peptidase A1 (6.0%),Asp (6.0%)</t>
  </si>
  <si>
    <t>Peptidase A1 (9.0%),Asp (8.0%)</t>
  </si>
  <si>
    <t>Peptidase A1 (9.0%),Asp (9.0%)</t>
  </si>
  <si>
    <t>Peptidase A1 (7.0%),Asp (8.0%)</t>
  </si>
  <si>
    <t>Peptidase A1 (4.0%),Asp (3.0%)</t>
  </si>
  <si>
    <t>Peptidase A1 (5.0%),Asp (5.0%)</t>
  </si>
  <si>
    <t>Peptidase A1 (8.0%),Asp (8.0%)</t>
  </si>
  <si>
    <t>Peptidase A1 (9.0%),Asp (10.0%)</t>
  </si>
  <si>
    <t>Peptidase A1 (11.0%),Asp (11.0%)</t>
  </si>
  <si>
    <t>Peptidase A1 (14.0%),Asp (14.0%)</t>
  </si>
  <si>
    <t>Peptidase A1 (15.0%),Asp (15.0%)</t>
  </si>
  <si>
    <t>Peptidase A1 (13.0%),Asp (13.0%)</t>
  </si>
  <si>
    <t>Peptidase A1 (12.0%),Asp (12.0%)</t>
  </si>
  <si>
    <t>Peptidase A1 (5.0%),Asp (6.0%)</t>
  </si>
  <si>
    <t>Peptidase A1 (13.0%),Asp (12.0%)</t>
  </si>
  <si>
    <t>Peptidase A1 (6.0%),Asp (7.0%)</t>
  </si>
  <si>
    <t>Asp (0.0%)</t>
  </si>
  <si>
    <t>DRUGGABLE POCKETS</t>
  </si>
  <si>
    <t>lig_id</t>
  </si>
  <si>
    <t>standard_type</t>
  </si>
  <si>
    <t>value_num</t>
  </si>
  <si>
    <t>pX</t>
  </si>
  <si>
    <t>number of other targets</t>
  </si>
  <si>
    <t>best_target_name</t>
  </si>
  <si>
    <t>activity_comment</t>
  </si>
  <si>
    <t>bioactivity_type</t>
  </si>
  <si>
    <t>assay_species</t>
  </si>
  <si>
    <t>assay_description</t>
  </si>
  <si>
    <t>confidence_score</t>
  </si>
  <si>
    <t>assay_id</t>
  </si>
  <si>
    <t>SMILES</t>
  </si>
  <si>
    <t>HBA</t>
  </si>
  <si>
    <t>HBD</t>
  </si>
  <si>
    <t>LogD</t>
  </si>
  <si>
    <t>LogP</t>
  </si>
  <si>
    <t>MW</t>
  </si>
  <si>
    <t>TPSA</t>
  </si>
  <si>
    <t>aLogP</t>
  </si>
  <si>
    <t>apKa</t>
  </si>
  <si>
    <t>bpKa</t>
  </si>
  <si>
    <t>nAr</t>
  </si>
  <si>
    <t>pass_ro3</t>
  </si>
  <si>
    <t>ro5_violations</t>
  </si>
  <si>
    <t>rotB</t>
  </si>
  <si>
    <t>CNS_MPO</t>
  </si>
  <si>
    <t>mol_name</t>
  </si>
  <si>
    <t>molecular_species</t>
  </si>
  <si>
    <t>indication_class</t>
  </si>
  <si>
    <t>class_def</t>
  </si>
  <si>
    <t>max_phase</t>
  </si>
  <si>
    <t>oral</t>
  </si>
  <si>
    <t>assay_ref</t>
  </si>
  <si>
    <t>ref_bio</t>
  </si>
  <si>
    <t>CHEMBL3809870</t>
  </si>
  <si>
    <t>CHEMBL3809662</t>
  </si>
  <si>
    <t>CHEMBL3808441</t>
  </si>
  <si>
    <t>CHEMBL3809897</t>
  </si>
  <si>
    <t>CHEMBL3808988</t>
  </si>
  <si>
    <t>CHEMBL3808967</t>
  </si>
  <si>
    <t>CHEMBL3808672</t>
  </si>
  <si>
    <t>CHEMBL2179131</t>
  </si>
  <si>
    <t>CHEMBL2179138</t>
  </si>
  <si>
    <t>CHEMBL449300</t>
  </si>
  <si>
    <t>CHEMBL254740</t>
  </si>
  <si>
    <t>CHEMBL3352906</t>
  </si>
  <si>
    <t>CHEMBL448008</t>
  </si>
  <si>
    <t>CHEMBL2372119</t>
  </si>
  <si>
    <t>CHEMBL363255</t>
  </si>
  <si>
    <t>CHEMBL390456</t>
  </si>
  <si>
    <t>CHEMBL183214</t>
  </si>
  <si>
    <t>CHEMBL264379</t>
  </si>
  <si>
    <t>CHEMBL2179137</t>
  </si>
  <si>
    <t>CHEMBL2179140</t>
  </si>
  <si>
    <t>CHEMBL3942915</t>
  </si>
  <si>
    <t>CHEMBL1097342</t>
  </si>
  <si>
    <t>CHEMBL445804</t>
  </si>
  <si>
    <t>CHEMBL3910228</t>
  </si>
  <si>
    <t>CHEMBL3672916</t>
  </si>
  <si>
    <t>CHEMBL1097321</t>
  </si>
  <si>
    <t>CHEMBL1097344</t>
  </si>
  <si>
    <t>CHEMBL1097345</t>
  </si>
  <si>
    <t>CHEMBL1097346</t>
  </si>
  <si>
    <t>CHEMBL1097348</t>
  </si>
  <si>
    <t>CHEMBL1097349</t>
  </si>
  <si>
    <t>CHEMBL1097351</t>
  </si>
  <si>
    <t>CHEMBL1097353</t>
  </si>
  <si>
    <t>CHEMBL2178147</t>
  </si>
  <si>
    <t>CHEMBL2178715</t>
  </si>
  <si>
    <t>CHEMBL3920380</t>
  </si>
  <si>
    <t>CHEMBL4107791</t>
  </si>
  <si>
    <t>CHEMBL4110175</t>
  </si>
  <si>
    <t>CHEMBL4112573</t>
  </si>
  <si>
    <t>CHEMBL4112828</t>
  </si>
  <si>
    <t>CHEMBL4113105</t>
  </si>
  <si>
    <t>CHEMBL4114508</t>
  </si>
  <si>
    <t>CHEMBL3672919</t>
  </si>
  <si>
    <t>CHEMBL387771</t>
  </si>
  <si>
    <t>CHEMBL3903571</t>
  </si>
  <si>
    <t>CHEMBL4106980</t>
  </si>
  <si>
    <t>CHEMBL3913634</t>
  </si>
  <si>
    <t>CHEMBL3672917</t>
  </si>
  <si>
    <t>CHEMBL591700</t>
  </si>
  <si>
    <t>CHEMBL3938241</t>
  </si>
  <si>
    <t>CHEMBL3895721</t>
  </si>
  <si>
    <t>CHEMBL3922651</t>
  </si>
  <si>
    <t>CHEMBL3800286</t>
  </si>
  <si>
    <t>CHEMBL3917788</t>
  </si>
  <si>
    <t>CHEMBL3925463</t>
  </si>
  <si>
    <t>CHEMBL189141</t>
  </si>
  <si>
    <t>CHEMBL2372118</t>
  </si>
  <si>
    <t>CHEMBL262295</t>
  </si>
  <si>
    <t>CHEMBL2019055</t>
  </si>
  <si>
    <t>CHEMBL3361302</t>
  </si>
  <si>
    <t>CHEMBL3973607</t>
  </si>
  <si>
    <t>CHEMBL3898071</t>
  </si>
  <si>
    <t>CHEMBL3985789</t>
  </si>
  <si>
    <t>CHEMBL3672923</t>
  </si>
  <si>
    <t>CHEMBL2151181</t>
  </si>
  <si>
    <t>CHEMBL3589002</t>
  </si>
  <si>
    <t>CHEMBL3904651</t>
  </si>
  <si>
    <t>CHEMBL3913535</t>
  </si>
  <si>
    <t>CHEMBL3918648</t>
  </si>
  <si>
    <t>CHEMBL3973797</t>
  </si>
  <si>
    <t>CHEMBL3301601</t>
  </si>
  <si>
    <t>CHEMBL376504</t>
  </si>
  <si>
    <t>CHEMBL403268</t>
  </si>
  <si>
    <t>CHEMBL3640257</t>
  </si>
  <si>
    <t>CHEMBL3589000</t>
  </si>
  <si>
    <t>CHEMBL260621</t>
  </si>
  <si>
    <t>CHEMBL4081377</t>
  </si>
  <si>
    <t>CHEMBL1097350</t>
  </si>
  <si>
    <t>CHEMBL1097352</t>
  </si>
  <si>
    <t>CHEMBL2178146</t>
  </si>
  <si>
    <t>CHEMBL2178152</t>
  </si>
  <si>
    <t>CHEMBL3588999</t>
  </si>
  <si>
    <t>CHEMBL3589001</t>
  </si>
  <si>
    <t>CHEMBL3903739</t>
  </si>
  <si>
    <t>CHEMBL591699</t>
  </si>
  <si>
    <t>CHEMBL3951262</t>
  </si>
  <si>
    <t>CHEMBL3986161</t>
  </si>
  <si>
    <t>CHEMBL3903468</t>
  </si>
  <si>
    <t>CHEMBL3923725</t>
  </si>
  <si>
    <t>CHEMBL3939487</t>
  </si>
  <si>
    <t>CHEMBL3259832</t>
  </si>
  <si>
    <t>CHEMBL187614</t>
  </si>
  <si>
    <t>CHEMBL293611</t>
  </si>
  <si>
    <t>CHEMBL4111708</t>
  </si>
  <si>
    <t>CHEMBL3640284</t>
  </si>
  <si>
    <t>CHEMBL3985208</t>
  </si>
  <si>
    <t>CHEMBL3915968</t>
  </si>
  <si>
    <t>CHEMBL3971418</t>
  </si>
  <si>
    <t>CHEMBL509210</t>
  </si>
  <si>
    <t>CHEMBL591491</t>
  </si>
  <si>
    <t>CHEMBL3354260</t>
  </si>
  <si>
    <t>CHEMBL1097319</t>
  </si>
  <si>
    <t>CHEMBL1097331</t>
  </si>
  <si>
    <t>CHEMBL1097343</t>
  </si>
  <si>
    <t>CHEMBL2178145</t>
  </si>
  <si>
    <t>CHEMBL2178712</t>
  </si>
  <si>
    <t>CHEMBL3672920</t>
  </si>
  <si>
    <t>CHEMBL3889548</t>
  </si>
  <si>
    <t>CHEMBL3910526</t>
  </si>
  <si>
    <t>CHEMBL3933652</t>
  </si>
  <si>
    <t>CHEMBL3939154</t>
  </si>
  <si>
    <t>CHEMBL3956676</t>
  </si>
  <si>
    <t>CHEMBL3960086</t>
  </si>
  <si>
    <t>CHEMBL4107721</t>
  </si>
  <si>
    <t>CHEMBL4108059</t>
  </si>
  <si>
    <t>CHEMBL4108212</t>
  </si>
  <si>
    <t>CHEMBL591644</t>
  </si>
  <si>
    <t>CHEMBL3936864</t>
  </si>
  <si>
    <t>CHEMBL3628128</t>
  </si>
  <si>
    <t>CHEMBL591478</t>
  </si>
  <si>
    <t>CHEMBL3939857</t>
  </si>
  <si>
    <t>CHEMBL3940488</t>
  </si>
  <si>
    <t>CHEMBL3949670</t>
  </si>
  <si>
    <t>CHEMBL3905648</t>
  </si>
  <si>
    <t>CHEMBL4109582</t>
  </si>
  <si>
    <t>CHEMBL3948118</t>
  </si>
  <si>
    <t>CHEMBL3897125</t>
  </si>
  <si>
    <t>CHEMBL3924686</t>
  </si>
  <si>
    <t>CHEMBL3908329</t>
  </si>
  <si>
    <t>CHEMBL2178718</t>
  </si>
  <si>
    <t>CHEMBL2178164</t>
  </si>
  <si>
    <t>CHEMBL3902472</t>
  </si>
  <si>
    <t>CHEMBL3985262</t>
  </si>
  <si>
    <t>CHEMBL4113267</t>
  </si>
  <si>
    <t>CHEMBL3913650</t>
  </si>
  <si>
    <t>CHEMBL3915974</t>
  </si>
  <si>
    <t>CHEMBL3983432</t>
  </si>
  <si>
    <t>CHEMBL3927068</t>
  </si>
  <si>
    <t>CHEMBL3640273</t>
  </si>
  <si>
    <t>CHEMBL3640266</t>
  </si>
  <si>
    <t>CHEMBL3640290</t>
  </si>
  <si>
    <t>CHEMBL3891425</t>
  </si>
  <si>
    <t>CHEMBL3640267</t>
  </si>
  <si>
    <t>CHEMBL3702860</t>
  </si>
  <si>
    <t>CHEMBL3945094</t>
  </si>
  <si>
    <t>CHEMBL1095431</t>
  </si>
  <si>
    <t>CHEMBL1097320</t>
  </si>
  <si>
    <t>CHEMBL1098733</t>
  </si>
  <si>
    <t>CHEMBL2178165</t>
  </si>
  <si>
    <t>CHEMBL2178180</t>
  </si>
  <si>
    <t>CHEMBL3973232</t>
  </si>
  <si>
    <t>CHEMBL4114170</t>
  </si>
  <si>
    <t>CHEMBL3942552</t>
  </si>
  <si>
    <t>CHEMBL3969301</t>
  </si>
  <si>
    <t>CHEMBL3640278</t>
  </si>
  <si>
    <t>CHEMBL2012070</t>
  </si>
  <si>
    <t>CHEMBL3911217</t>
  </si>
  <si>
    <t>CHEMBL3936730</t>
  </si>
  <si>
    <t>CHEMBL3928041</t>
  </si>
  <si>
    <t>CHEMBL3640256</t>
  </si>
  <si>
    <t>CHEMBL3640268</t>
  </si>
  <si>
    <t>CHEMBL3640280</t>
  </si>
  <si>
    <t>CHEMBL3978379</t>
  </si>
  <si>
    <t>CHEMBL4108703</t>
  </si>
  <si>
    <t>CHEMBL189358</t>
  </si>
  <si>
    <t>CHEMBL304010</t>
  </si>
  <si>
    <t>CHEMBL98238</t>
  </si>
  <si>
    <t>CHEMBL3919398</t>
  </si>
  <si>
    <t>CHEMBL2178714</t>
  </si>
  <si>
    <t>CHEMBL2178713</t>
  </si>
  <si>
    <t>CHEMBL3640262</t>
  </si>
  <si>
    <t>CHEMBL2178195</t>
  </si>
  <si>
    <t>CHEMBL3962501</t>
  </si>
  <si>
    <t>CHEMBL4112190</t>
  </si>
  <si>
    <t>CHEMBL3261082</t>
  </si>
  <si>
    <t>CHEMBL3640276</t>
  </si>
  <si>
    <t>CHEMBL3896325</t>
  </si>
  <si>
    <t>CHEMBL3983399</t>
  </si>
  <si>
    <t>CHEMBL3915809</t>
  </si>
  <si>
    <t>CHEMBL3975362</t>
  </si>
  <si>
    <t>CHEMBL4111329</t>
  </si>
  <si>
    <t>CHEMBL3981858</t>
  </si>
  <si>
    <t>CHEMBL3917191</t>
  </si>
  <si>
    <t>CHEMBL3937168</t>
  </si>
  <si>
    <t>CHEMBL3900954</t>
  </si>
  <si>
    <t>CHEMBL3640281</t>
  </si>
  <si>
    <t>CHEMBL3969079</t>
  </si>
  <si>
    <t>CHEMBL3926149</t>
  </si>
  <si>
    <t>CHEMBL3978736</t>
  </si>
  <si>
    <t>CHEMBL3664021</t>
  </si>
  <si>
    <t>CHEMBL3891075</t>
  </si>
  <si>
    <t>CHEMBL3969624</t>
  </si>
  <si>
    <t>CHEMBL3640265</t>
  </si>
  <si>
    <t>CHEMBL3640277</t>
  </si>
  <si>
    <t>CHEMBL3892917</t>
  </si>
  <si>
    <t>CHEMBL3962846</t>
  </si>
  <si>
    <t>CHEMBL3963413</t>
  </si>
  <si>
    <t>CHEMBL3640263</t>
  </si>
  <si>
    <t>CHEMBL1097324</t>
  </si>
  <si>
    <t>CHEMBL1097332</t>
  </si>
  <si>
    <t>CHEMBL1097354</t>
  </si>
  <si>
    <t>CHEMBL2178719</t>
  </si>
  <si>
    <t>CHEMBL4107294</t>
  </si>
  <si>
    <t>CHEMBL4114606</t>
  </si>
  <si>
    <t>CHEMBL4107780</t>
  </si>
  <si>
    <t>CHEMBL4112989</t>
  </si>
  <si>
    <t>CHEMBL2179139</t>
  </si>
  <si>
    <t>CHEMBL2179136</t>
  </si>
  <si>
    <t>CHEMBL3956741</t>
  </si>
  <si>
    <t>CHEMBL3984388</t>
  </si>
  <si>
    <t>CHEMBL3640255</t>
  </si>
  <si>
    <t>CHEMBL3976028</t>
  </si>
  <si>
    <t>CHEMBL3905233</t>
  </si>
  <si>
    <t>CHEMBL2151141</t>
  </si>
  <si>
    <t>CHEMBL3893282</t>
  </si>
  <si>
    <t>CHEMBL4110849</t>
  </si>
  <si>
    <t>CHEMBL244347</t>
  </si>
  <si>
    <t>CHEMBL185777</t>
  </si>
  <si>
    <t>CHEMBL318115</t>
  </si>
  <si>
    <t>CHEMBL440490</t>
  </si>
  <si>
    <t>CHEMBL95430</t>
  </si>
  <si>
    <t>CHEMBL1095429</t>
  </si>
  <si>
    <t>CHEMBL1097333</t>
  </si>
  <si>
    <t>CHEMBL1098082</t>
  </si>
  <si>
    <t>CHEMBL2151182</t>
  </si>
  <si>
    <t>CHEMBL2178153</t>
  </si>
  <si>
    <t>CHEMBL3967867</t>
  </si>
  <si>
    <t>CHEMBL3891223</t>
  </si>
  <si>
    <t>CHEMBL3895521</t>
  </si>
  <si>
    <t>CHEMBL4109231</t>
  </si>
  <si>
    <t>CHEMBL3913185</t>
  </si>
  <si>
    <t>CHEMBL3904722</t>
  </si>
  <si>
    <t>CHEMBL3261079</t>
  </si>
  <si>
    <t>CHEMBL3961890</t>
  </si>
  <si>
    <t>CHEMBL3949563</t>
  </si>
  <si>
    <t>CHEMBL3937537</t>
  </si>
  <si>
    <t>CHEMBL3640291</t>
  </si>
  <si>
    <t>CHEMBL260834</t>
  </si>
  <si>
    <t>CHEMBL603119</t>
  </si>
  <si>
    <t>CHEMBL2178143</t>
  </si>
  <si>
    <t>CHEMBL3932463</t>
  </si>
  <si>
    <t>CHEMBL3974476</t>
  </si>
  <si>
    <t>CHEMBL3986336</t>
  </si>
  <si>
    <t>CHEMBL3640285</t>
  </si>
  <si>
    <t>CHEMBL3640264</t>
  </si>
  <si>
    <t>CHEMBL3965337</t>
  </si>
  <si>
    <t>CHEMBL264004</t>
  </si>
  <si>
    <t>CHEMBL294274</t>
  </si>
  <si>
    <t>CHEMBL509188</t>
  </si>
  <si>
    <t>CHEMBL4113989</t>
  </si>
  <si>
    <t>CHEMBL3354257</t>
  </si>
  <si>
    <t>CHEMBL3354259</t>
  </si>
  <si>
    <t>CHEMBL3895439</t>
  </si>
  <si>
    <t>CHEMBL3798199</t>
  </si>
  <si>
    <t>CHEMBL66035</t>
  </si>
  <si>
    <t>CHEMBL1097334</t>
  </si>
  <si>
    <t>CHEMBL591428</t>
  </si>
  <si>
    <t>CHEMBL2178161</t>
  </si>
  <si>
    <t>CHEMBL2178162</t>
  </si>
  <si>
    <t>CHEMBL2178179</t>
  </si>
  <si>
    <t>CHEMBL3672918</t>
  </si>
  <si>
    <t>CHEMBL3895258</t>
  </si>
  <si>
    <t>CHEMBL4114907</t>
  </si>
  <si>
    <t>CHEMBL3901303</t>
  </si>
  <si>
    <t>CHEMBL3919305</t>
  </si>
  <si>
    <t>CHEMBL3948430</t>
  </si>
  <si>
    <t>CHEMBL4113860</t>
  </si>
  <si>
    <t>CHEMBL3650846</t>
  </si>
  <si>
    <t>CHEMBL3926065</t>
  </si>
  <si>
    <t>CHEMBL3910429</t>
  </si>
  <si>
    <t>CHEMBL3981231</t>
  </si>
  <si>
    <t>CHEMBL3933178</t>
  </si>
  <si>
    <t>CHEMBL3361313</t>
  </si>
  <si>
    <t>CHEMBL3980366</t>
  </si>
  <si>
    <t>CHEMBL2063207</t>
  </si>
  <si>
    <t>CHEMBL2178717</t>
  </si>
  <si>
    <t>CHEMBL3640288</t>
  </si>
  <si>
    <t>CHEMBL3797321</t>
  </si>
  <si>
    <t>CHEMBL3905319</t>
  </si>
  <si>
    <t>CHEMBL3893375</t>
  </si>
  <si>
    <t>CHEMBL3932766</t>
  </si>
  <si>
    <t>CHEMBL3943424</t>
  </si>
  <si>
    <t>CHEMBL3953747</t>
  </si>
  <si>
    <t>CHEMBL3900560</t>
  </si>
  <si>
    <t>CHEMBL3896710</t>
  </si>
  <si>
    <t>CHEMBL3923100</t>
  </si>
  <si>
    <t>CHEMBL3640259</t>
  </si>
  <si>
    <t>CHEMBL1095430</t>
  </si>
  <si>
    <t>CHEMBL3921383</t>
  </si>
  <si>
    <t>CHEMBL3948757</t>
  </si>
  <si>
    <t>CHEMBL4092310</t>
  </si>
  <si>
    <t>CHEMBL3891094</t>
  </si>
  <si>
    <t>CHEMBL3913054</t>
  </si>
  <si>
    <t>CHEMBL3948098</t>
  </si>
  <si>
    <t>CHEMBL3913008</t>
  </si>
  <si>
    <t>CHEMBL3694260</t>
  </si>
  <si>
    <t>CHEMBL1097355</t>
  </si>
  <si>
    <t>CHEMBL2063206</t>
  </si>
  <si>
    <t>CHEMBL3640292</t>
  </si>
  <si>
    <t>CHEMBL3980201</t>
  </si>
  <si>
    <t>CHEMBL4106918</t>
  </si>
  <si>
    <t>CHEMBL4108817</t>
  </si>
  <si>
    <t>CHEMBL4110744</t>
  </si>
  <si>
    <t>CHEMBL3892420</t>
  </si>
  <si>
    <t>CHEMBL3889655</t>
  </si>
  <si>
    <t>CHEMBL3900066</t>
  </si>
  <si>
    <t>CHEMBL3354263</t>
  </si>
  <si>
    <t>CHEMBL182892</t>
  </si>
  <si>
    <t>CHEMBL1097347</t>
  </si>
  <si>
    <t>CHEMBL3640282</t>
  </si>
  <si>
    <t>CHEMBL3922540</t>
  </si>
  <si>
    <t>CHEMBL3936940</t>
  </si>
  <si>
    <t>CHEMBL3958480</t>
  </si>
  <si>
    <t>CHEMBL3983366</t>
  </si>
  <si>
    <t>CHEMBL3914810</t>
  </si>
  <si>
    <t>CHEMBL3798544</t>
  </si>
  <si>
    <t>CHEMBL2178151</t>
  </si>
  <si>
    <t>CHEMBL3640260</t>
  </si>
  <si>
    <t>CHEMBL3798760</t>
  </si>
  <si>
    <t>CHEMBL3972967</t>
  </si>
  <si>
    <t>CHEMBL3905209</t>
  </si>
  <si>
    <t>CHEMBL4112319</t>
  </si>
  <si>
    <t>CHEMBL3354255</t>
  </si>
  <si>
    <t>CHEMBL4070299</t>
  </si>
  <si>
    <t>CHEMBL3640253</t>
  </si>
  <si>
    <t>CHEMBL3640289</t>
  </si>
  <si>
    <t>CHEMBL3896640</t>
  </si>
  <si>
    <t>CHEMBL3954768</t>
  </si>
  <si>
    <t>CHEMBL3896157</t>
  </si>
  <si>
    <t>CHEMBL3361312</t>
  </si>
  <si>
    <t>CHEMBL1097057</t>
  </si>
  <si>
    <t>CHEMBL1923754</t>
  </si>
  <si>
    <t>CHEMBL3920832</t>
  </si>
  <si>
    <t>CHEMBL3972708</t>
  </si>
  <si>
    <t>CHEMBL3914900</t>
  </si>
  <si>
    <t>CHEMBL3981430</t>
  </si>
  <si>
    <t>CHEMBL3923790</t>
  </si>
  <si>
    <t>CHEMBL3914234</t>
  </si>
  <si>
    <t>CHEMBL411917</t>
  </si>
  <si>
    <t>CHEMBL3908643</t>
  </si>
  <si>
    <t>CHEMBL3922951</t>
  </si>
  <si>
    <t>CHEMBL3930338</t>
  </si>
  <si>
    <t>CHEMBL4062699</t>
  </si>
  <si>
    <t>CHEMBL4109445</t>
  </si>
  <si>
    <t>CHEMBL3936799</t>
  </si>
  <si>
    <t>CHEMBL3956543</t>
  </si>
  <si>
    <t>CHEMBL3891551</t>
  </si>
  <si>
    <t>CHEMBL3902972</t>
  </si>
  <si>
    <t>CHEMBL3966712</t>
  </si>
  <si>
    <t>CHEMBL3935772</t>
  </si>
  <si>
    <t>CHEMBL4110695</t>
  </si>
  <si>
    <t>CHEMBL3905786</t>
  </si>
  <si>
    <t>CHEMBL3907681</t>
  </si>
  <si>
    <t>CHEMBL3911062</t>
  </si>
  <si>
    <t>CHEMBL3983929</t>
  </si>
  <si>
    <t>CHEMBL3985645</t>
  </si>
  <si>
    <t>CHEMBL3923660</t>
  </si>
  <si>
    <t>CHEMBL3949683</t>
  </si>
  <si>
    <t>CHEMBL591371</t>
  </si>
  <si>
    <t>CHEMBL3640258</t>
  </si>
  <si>
    <t>CHEMBL3628125</t>
  </si>
  <si>
    <t>CHEMBL1097281</t>
  </si>
  <si>
    <t>CHEMBL1097326</t>
  </si>
  <si>
    <t>CHEMBL2178163</t>
  </si>
  <si>
    <t>CHEMBL2178181</t>
  </si>
  <si>
    <t>CHEMBL2178189</t>
  </si>
  <si>
    <t>CHEMBL2178193</t>
  </si>
  <si>
    <t>CHEMBL2178194</t>
  </si>
  <si>
    <t>CHEMBL4114151</t>
  </si>
  <si>
    <t>CHEMBL3911141</t>
  </si>
  <si>
    <t>CHEMBL3940057</t>
  </si>
  <si>
    <t>CHEMBL3906518</t>
  </si>
  <si>
    <t>CHEMBL3958825</t>
  </si>
  <si>
    <t>CHEMBL4089241</t>
  </si>
  <si>
    <t>CHEMBL2011965</t>
  </si>
  <si>
    <t>CHEMBL3984091</t>
  </si>
  <si>
    <t>CHEMBL3354262</t>
  </si>
  <si>
    <t>CHEMBL1097058</t>
  </si>
  <si>
    <t>CHEMBL3891454</t>
  </si>
  <si>
    <t>CHEMBL2063208</t>
  </si>
  <si>
    <t>CHEMBL3937118</t>
  </si>
  <si>
    <t>CHEMBL4067893</t>
  </si>
  <si>
    <t>CHEMBL4084381</t>
  </si>
  <si>
    <t>CHEMBL4100832</t>
  </si>
  <si>
    <t>CHEMBL3964692</t>
  </si>
  <si>
    <t>CHEMBL3915583</t>
  </si>
  <si>
    <t>CHEMBL3983037</t>
  </si>
  <si>
    <t>CHEMBL3985948</t>
  </si>
  <si>
    <t>CHEMBL3628127</t>
  </si>
  <si>
    <t>CHEMBL4097477</t>
  </si>
  <si>
    <t>CHEMBL362592</t>
  </si>
  <si>
    <t>CHEMBL1923753</t>
  </si>
  <si>
    <t>CHEMBL2179134</t>
  </si>
  <si>
    <t>CHEMBL3947234</t>
  </si>
  <si>
    <t>CHEMBL4113810</t>
  </si>
  <si>
    <t>CHEMBL3975049</t>
  </si>
  <si>
    <t>CHEMBL3961454</t>
  </si>
  <si>
    <t>CHEMBL3672921</t>
  </si>
  <si>
    <t>CHEMBL3921432</t>
  </si>
  <si>
    <t>CHEMBL200077</t>
  </si>
  <si>
    <t>CHEMBL2178150</t>
  </si>
  <si>
    <t>CHEMBL3640283</t>
  </si>
  <si>
    <t>CHEMBL3989948</t>
  </si>
  <si>
    <t>CHEMBL3980457</t>
  </si>
  <si>
    <t>CHEMBL4078781</t>
  </si>
  <si>
    <t>CHEMBL181262</t>
  </si>
  <si>
    <t>CHEMBL390159</t>
  </si>
  <si>
    <t>CHEMBL253930</t>
  </si>
  <si>
    <t>CHEMBL1231280</t>
  </si>
  <si>
    <t>CHEMBL3915783</t>
  </si>
  <si>
    <t>CHEMBL2179130</t>
  </si>
  <si>
    <t>CHEMBL3261056</t>
  </si>
  <si>
    <t>CHEMBL3946380</t>
  </si>
  <si>
    <t>CHEMBL362078</t>
  </si>
  <si>
    <t>CHEMBL4115284</t>
  </si>
  <si>
    <t>CHEMBL3915893</t>
  </si>
  <si>
    <t>CHEMBL3361314</t>
  </si>
  <si>
    <t>CHEMBL3901129</t>
  </si>
  <si>
    <t>CHEMBL3947414</t>
  </si>
  <si>
    <t>CHEMBL3969218</t>
  </si>
  <si>
    <t>CHEMBL3640275</t>
  </si>
  <si>
    <t>CHEMBL397924</t>
  </si>
  <si>
    <t>CHEMBL2012000</t>
  </si>
  <si>
    <t>CHEMBL2178184</t>
  </si>
  <si>
    <t>CHEMBL2178186</t>
  </si>
  <si>
    <t>CHEMBL2178187</t>
  </si>
  <si>
    <t>CHEMBL3904740</t>
  </si>
  <si>
    <t>CHEMBL3985536</t>
  </si>
  <si>
    <t>CHEMBL4106803</t>
  </si>
  <si>
    <t>CHEMBL3923516</t>
  </si>
  <si>
    <t>CHEMBL3900676</t>
  </si>
  <si>
    <t>CHEMBL3893436</t>
  </si>
  <si>
    <t>CHEMBL1098734</t>
  </si>
  <si>
    <t>CHEMBL3940987</t>
  </si>
  <si>
    <t>CHEMBL3361311</t>
  </si>
  <si>
    <t>CHEMBL3907101</t>
  </si>
  <si>
    <t>CHEMBL3640287</t>
  </si>
  <si>
    <t>CHEMBL3919160</t>
  </si>
  <si>
    <t>CHEMBL4110120</t>
  </si>
  <si>
    <t>CHEMBL4112392</t>
  </si>
  <si>
    <t>CHEMBL3945186</t>
  </si>
  <si>
    <t>CHEMBL199946</t>
  </si>
  <si>
    <t>CHEMBL2151179</t>
  </si>
  <si>
    <t>CHEMBL3906934</t>
  </si>
  <si>
    <t>CHEMBL1923752</t>
  </si>
  <si>
    <t>CHEMBL3956094</t>
  </si>
  <si>
    <t>CHEMBL3941095</t>
  </si>
  <si>
    <t>CHEMBL4114642</t>
  </si>
  <si>
    <t>CHEMBL3934413</t>
  </si>
  <si>
    <t>CHEMBL3986242</t>
  </si>
  <si>
    <t>CHEMBL3977064</t>
  </si>
  <si>
    <t>CHEMBL3894568</t>
  </si>
  <si>
    <t>CHEMBL3930090</t>
  </si>
  <si>
    <t>CHEMBL3937899</t>
  </si>
  <si>
    <t>CHEMBL317001</t>
  </si>
  <si>
    <t>CHEMBL3965155</t>
  </si>
  <si>
    <t>CHEMBL3927804</t>
  </si>
  <si>
    <t>CHEMBL3931727</t>
  </si>
  <si>
    <t>CHEMBL3911777</t>
  </si>
  <si>
    <t>CHEMBL3916477</t>
  </si>
  <si>
    <t>CHEMBL3933963</t>
  </si>
  <si>
    <t>CHEMBL3934446</t>
  </si>
  <si>
    <t>CHEMBL3934761</t>
  </si>
  <si>
    <t>CHEMBL2063198</t>
  </si>
  <si>
    <t>CHEMBL3650848</t>
  </si>
  <si>
    <t>CHEMBL4072118</t>
  </si>
  <si>
    <t>CHEMBL3703232</t>
  </si>
  <si>
    <t>CHEMBL3952594</t>
  </si>
  <si>
    <t>CHEMBL3354253</t>
  </si>
  <si>
    <t>CHEMBL2063209</t>
  </si>
  <si>
    <t>CHEMBL3640279</t>
  </si>
  <si>
    <t>CHEMBL4111108</t>
  </si>
  <si>
    <t>CHEMBL219601</t>
  </si>
  <si>
    <t>CHEMBL2178178</t>
  </si>
  <si>
    <t>CHEMBL2178183</t>
  </si>
  <si>
    <t>CHEMBL3361303</t>
  </si>
  <si>
    <t>CHEMBL3910252</t>
  </si>
  <si>
    <t>CHEMBL3936033</t>
  </si>
  <si>
    <t>CHEMBL3947187</t>
  </si>
  <si>
    <t>CHEMBL1097325</t>
  </si>
  <si>
    <t>CHEMBL3927352</t>
  </si>
  <si>
    <t>CHEMBL3650847</t>
  </si>
  <si>
    <t>CHEMBL3628126</t>
  </si>
  <si>
    <t>CHEMBL3640261</t>
  </si>
  <si>
    <t>CHEMBL3959554</t>
  </si>
  <si>
    <t>CHEMBL3640271</t>
  </si>
  <si>
    <t>CHEMBL3982347</t>
  </si>
  <si>
    <t>CHEMBL4067413</t>
  </si>
  <si>
    <t>CHEMBL1097330</t>
  </si>
  <si>
    <t>CHEMBL3797680</t>
  </si>
  <si>
    <t>CHEMBL3921171</t>
  </si>
  <si>
    <t>CHEMBL4085364</t>
  </si>
  <si>
    <t>CHEMBL3985039</t>
  </si>
  <si>
    <t>CHEMBL3672922</t>
  </si>
  <si>
    <t>CHEMBL3951647</t>
  </si>
  <si>
    <t>CHEMBL2011988</t>
  </si>
  <si>
    <t>CHEMBL2151180</t>
  </si>
  <si>
    <t>CHEMBL3799339</t>
  </si>
  <si>
    <t>CHEMBL3922395</t>
  </si>
  <si>
    <t>CHEMBL2178185</t>
  </si>
  <si>
    <t>CHEMBL2178188</t>
  </si>
  <si>
    <t>CHEMBL2178191</t>
  </si>
  <si>
    <t>CHEMBL2178192</t>
  </si>
  <si>
    <t>CHEMBL364635</t>
  </si>
  <si>
    <t>CHEMBL65752</t>
  </si>
  <si>
    <t>CHEMBL98239</t>
  </si>
  <si>
    <t>CHEMBL1162068</t>
  </si>
  <si>
    <t>CHEMBL3907865</t>
  </si>
  <si>
    <t>CHEMBL405889</t>
  </si>
  <si>
    <t>CHEMBL4107098</t>
  </si>
  <si>
    <t>CHEMBL4107884</t>
  </si>
  <si>
    <t>CHEMBL3703235</t>
  </si>
  <si>
    <t>CHEMBL3960329</t>
  </si>
  <si>
    <t>CHEMBL227641</t>
  </si>
  <si>
    <t>CHEMBL3650851</t>
  </si>
  <si>
    <t>CHEMBL413999</t>
  </si>
  <si>
    <t>CHEMBL3640286</t>
  </si>
  <si>
    <t>CHEMBL1097335</t>
  </si>
  <si>
    <t>CHEMBL4110309</t>
  </si>
  <si>
    <t>CHEMBL3938355</t>
  </si>
  <si>
    <t>CHEMBL3964308</t>
  </si>
  <si>
    <t>CHEMBL3920318</t>
  </si>
  <si>
    <t>CHEMBL3906365</t>
  </si>
  <si>
    <t>CHEMBL2151138</t>
  </si>
  <si>
    <t>CHEMBL3800447</t>
  </si>
  <si>
    <t>CHEMBL3944761</t>
  </si>
  <si>
    <t>CHEMBL3957619</t>
  </si>
  <si>
    <t>CHEMBL3965084</t>
  </si>
  <si>
    <t>CHEMBL3894337</t>
  </si>
  <si>
    <t>CHEMBL3910643</t>
  </si>
  <si>
    <t>CHEMBL361727</t>
  </si>
  <si>
    <t>CHEMBL3924881</t>
  </si>
  <si>
    <t>CHEMBL2012069</t>
  </si>
  <si>
    <t>CHEMBL3640251</t>
  </si>
  <si>
    <t>CHEMBL1097322</t>
  </si>
  <si>
    <t>CHEMBL589644</t>
  </si>
  <si>
    <t>CHEMBL2063199</t>
  </si>
  <si>
    <t>CHEMBL2178190</t>
  </si>
  <si>
    <t>CHEMBL3927942</t>
  </si>
  <si>
    <t>CHEMBL3969459</t>
  </si>
  <si>
    <t>CHEMBL3640252</t>
  </si>
  <si>
    <t>CHEMBL3900282</t>
  </si>
  <si>
    <t>CHEMBL3650850</t>
  </si>
  <si>
    <t>CHEMBL3945940</t>
  </si>
  <si>
    <t>CHEMBL275231</t>
  </si>
  <si>
    <t>CHEMBL443493</t>
  </si>
  <si>
    <t>CHEMBL65981</t>
  </si>
  <si>
    <t>CHEMBL95424</t>
  </si>
  <si>
    <t>CHEMBL1923704</t>
  </si>
  <si>
    <t>CHEMBL4112488</t>
  </si>
  <si>
    <t>CHEMBL4115391</t>
  </si>
  <si>
    <t>CHEMBL3929093</t>
  </si>
  <si>
    <t>CHEMBL3361305</t>
  </si>
  <si>
    <t>CHEMBL2178716</t>
  </si>
  <si>
    <t>CHEMBL3640274</t>
  </si>
  <si>
    <t>CHEMBL3361309</t>
  </si>
  <si>
    <t>CHEMBL3650826</t>
  </si>
  <si>
    <t>CHEMBL3890972</t>
  </si>
  <si>
    <t>CHEMBL3975679</t>
  </si>
  <si>
    <t>CHEMBL3977552</t>
  </si>
  <si>
    <t>CHEMBL3911904</t>
  </si>
  <si>
    <t>CHEMBL4065655</t>
  </si>
  <si>
    <t>CHEMBL3913815</t>
  </si>
  <si>
    <t>CHEMBL3650832</t>
  </si>
  <si>
    <t>CHEMBL418329</t>
  </si>
  <si>
    <t>CHEMBL3935818</t>
  </si>
  <si>
    <t>CHEMBL601523</t>
  </si>
  <si>
    <t>CHEMBL200116</t>
  </si>
  <si>
    <t>CHEMBL3902116</t>
  </si>
  <si>
    <t>CHEMBL4113423</t>
  </si>
  <si>
    <t>CHEMBL3650828</t>
  </si>
  <si>
    <t>CHEMBL1097329</t>
  </si>
  <si>
    <t>CHEMBL1097340</t>
  </si>
  <si>
    <t>CHEMBL3966558</t>
  </si>
  <si>
    <t>CHEMBL3897894</t>
  </si>
  <si>
    <t>CHEMBL4107392</t>
  </si>
  <si>
    <t>CHEMBL603118</t>
  </si>
  <si>
    <t>CHEMBL3627973</t>
  </si>
  <si>
    <t>CHEMBL2063203</t>
  </si>
  <si>
    <t>CHEMBL3650852</t>
  </si>
  <si>
    <t>CHEMBL602914</t>
  </si>
  <si>
    <t>CHEMBL2011981</t>
  </si>
  <si>
    <t>CHEMBL3937535</t>
  </si>
  <si>
    <t>CHEMBL3694261</t>
  </si>
  <si>
    <t>CHEMBL3924578</t>
  </si>
  <si>
    <t>CHEMBL3945065</t>
  </si>
  <si>
    <t>CHEMBL3970188</t>
  </si>
  <si>
    <t>CHEMBL3650834</t>
  </si>
  <si>
    <t>CHEMBL3902268</t>
  </si>
  <si>
    <t>CHEMBL3985231</t>
  </si>
  <si>
    <t>CHEMBL3650821</t>
  </si>
  <si>
    <t>CHEMBL4115588</t>
  </si>
  <si>
    <t>CHEMBL3902064</t>
  </si>
  <si>
    <t>CHEMBL3928819</t>
  </si>
  <si>
    <t>CHEMBL3964022</t>
  </si>
  <si>
    <t>CHEMBL3954775</t>
  </si>
  <si>
    <t>CHEMBL3932113</t>
  </si>
  <si>
    <t>CHEMBL3932724</t>
  </si>
  <si>
    <t>CHEMBL360361</t>
  </si>
  <si>
    <t>CHEMBL3703289</t>
  </si>
  <si>
    <t>CHEMBL2151139</t>
  </si>
  <si>
    <t>CHEMBL3952587</t>
  </si>
  <si>
    <t>CHEMBL2011980</t>
  </si>
  <si>
    <t>CHEMBL2178148</t>
  </si>
  <si>
    <t>CHEMBL3703303</t>
  </si>
  <si>
    <t>CHEMBL4109735</t>
  </si>
  <si>
    <t>CHEMBL3650849</t>
  </si>
  <si>
    <t>CHEMBL4111993</t>
  </si>
  <si>
    <t>CHEMBL4113087</t>
  </si>
  <si>
    <t>CHEMBL3650831</t>
  </si>
  <si>
    <t>CHEMBL3924782</t>
  </si>
  <si>
    <t>CHEMBL3948490</t>
  </si>
  <si>
    <t>CHEMBL3640254</t>
  </si>
  <si>
    <t>CHEMBL1097341</t>
  </si>
  <si>
    <t>CHEMBL3956060</t>
  </si>
  <si>
    <t>CHEMBL2179132</t>
  </si>
  <si>
    <t>CHEMBL2012001</t>
  </si>
  <si>
    <t>CHEMBL589487</t>
  </si>
  <si>
    <t>CHEMBL2012004</t>
  </si>
  <si>
    <t>CHEMBL3628122</t>
  </si>
  <si>
    <t>CHEMBL3915902</t>
  </si>
  <si>
    <t>CHEMBL3930021</t>
  </si>
  <si>
    <t>CHEMBL2063200</t>
  </si>
  <si>
    <t>CHEMBL2063204</t>
  </si>
  <si>
    <t>CHEMBL3906356</t>
  </si>
  <si>
    <t>CHEMBL3910091</t>
  </si>
  <si>
    <t>CHEMBL3961870</t>
  </si>
  <si>
    <t>CHEMBL3967197</t>
  </si>
  <si>
    <t>CHEMBL2062533</t>
  </si>
  <si>
    <t>CHEMBL3987008</t>
  </si>
  <si>
    <t>CHEMBL3703285</t>
  </si>
  <si>
    <t>CHEMBL3907858</t>
  </si>
  <si>
    <t>CHEMBL3897738</t>
  </si>
  <si>
    <t>CHEMBL3909483</t>
  </si>
  <si>
    <t>CHEMBL3969910</t>
  </si>
  <si>
    <t>CHEMBL361977</t>
  </si>
  <si>
    <t>CHEMBL3947138</t>
  </si>
  <si>
    <t>CHEMBL3946832</t>
  </si>
  <si>
    <t>CHEMBL2011983</t>
  </si>
  <si>
    <t>CHEMBL2011989</t>
  </si>
  <si>
    <t>CHEMBL3627969</t>
  </si>
  <si>
    <t>CHEMBL3938596</t>
  </si>
  <si>
    <t>CHEMBL3975767</t>
  </si>
  <si>
    <t>CHEMBL3927055</t>
  </si>
  <si>
    <t>CHEMBL3934800</t>
  </si>
  <si>
    <t>CHEMBL183377</t>
  </si>
  <si>
    <t>CHEMBL3921902</t>
  </si>
  <si>
    <t>CHEMBL3950129</t>
  </si>
  <si>
    <t>CHEMBL3940738</t>
  </si>
  <si>
    <t>CHEMBL3703233</t>
  </si>
  <si>
    <t>CHEMBL3916859</t>
  </si>
  <si>
    <t>CHEMBL4103296</t>
  </si>
  <si>
    <t>CHEMBL202507</t>
  </si>
  <si>
    <t>CHEMBL3703302</t>
  </si>
  <si>
    <t>CHEMBL1097327</t>
  </si>
  <si>
    <t>CHEMBL2178177</t>
  </si>
  <si>
    <t>CHEMBL3915937</t>
  </si>
  <si>
    <t>CHEMBL2063201</t>
  </si>
  <si>
    <t>CHEMBL3703255</t>
  </si>
  <si>
    <t>CHEMBL3944720</t>
  </si>
  <si>
    <t>CHEMBL3694263</t>
  </si>
  <si>
    <t>CHEMBL3917414</t>
  </si>
  <si>
    <t>CHEMBL601521</t>
  </si>
  <si>
    <t>CHEMBL3354252</t>
  </si>
  <si>
    <t>CHEMBL2012002</t>
  </si>
  <si>
    <t>CHEMBL3627968</t>
  </si>
  <si>
    <t>CHEMBL3958334</t>
  </si>
  <si>
    <t>CHEMBL4107406</t>
  </si>
  <si>
    <t>CHEMBL4109908</t>
  </si>
  <si>
    <t>CHEMBL2178149</t>
  </si>
  <si>
    <t>CHEMBL3898798</t>
  </si>
  <si>
    <t>CHEMBL4065448</t>
  </si>
  <si>
    <t>CHEMBL227758</t>
  </si>
  <si>
    <t>CHEMBL3703253</t>
  </si>
  <si>
    <t>CHEMBL3640270</t>
  </si>
  <si>
    <t>CHEMBL3932859</t>
  </si>
  <si>
    <t>CHEMBL3354261</t>
  </si>
  <si>
    <t>CHEMBL591701</t>
  </si>
  <si>
    <t>CHEMBL2178172</t>
  </si>
  <si>
    <t>CHEMBL3628123</t>
  </si>
  <si>
    <t>CHEMBL4113808</t>
  </si>
  <si>
    <t>CHEMBL2063205</t>
  </si>
  <si>
    <t>CHEMBL3913539</t>
  </si>
  <si>
    <t>CHEMBL4079215</t>
  </si>
  <si>
    <t>CHEMBL3892264</t>
  </si>
  <si>
    <t>CHEMBL3971718</t>
  </si>
  <si>
    <t>CHEMBL3361307</t>
  </si>
  <si>
    <t>CHEMBL2178174</t>
  </si>
  <si>
    <t>CHEMBL3627966</t>
  </si>
  <si>
    <t>CHEMBL4106945</t>
  </si>
  <si>
    <t>CHEMBL3897828</t>
  </si>
  <si>
    <t>CHEMBL3640269</t>
  </si>
  <si>
    <t>CHEMBL3931442</t>
  </si>
  <si>
    <t>CHEMBL3931049</t>
  </si>
  <si>
    <t>CHEMBL3944361</t>
  </si>
  <si>
    <t>CHEMBL244346</t>
  </si>
  <si>
    <t>CHEMBL2012006</t>
  </si>
  <si>
    <t>CHEMBL3898147</t>
  </si>
  <si>
    <t>CHEMBL3955027</t>
  </si>
  <si>
    <t>CHEMBL3921452</t>
  </si>
  <si>
    <t>CHEMBL3914820</t>
  </si>
  <si>
    <t>CHEMBL3962552</t>
  </si>
  <si>
    <t>CHEMBL2063196</t>
  </si>
  <si>
    <t>CHEMBL3976431</t>
  </si>
  <si>
    <t>CHEMBL3919017</t>
  </si>
  <si>
    <t>CHEMBL3893492</t>
  </si>
  <si>
    <t>CHEMBL126079</t>
  </si>
  <si>
    <t>CHEMBL2011995</t>
  </si>
  <si>
    <t>CHEMBL4111293</t>
  </si>
  <si>
    <t>CHEMBL3984492</t>
  </si>
  <si>
    <t>CHEMBL4087999</t>
  </si>
  <si>
    <t>CHEMBL3914118</t>
  </si>
  <si>
    <t>CHEMBL3978016</t>
  </si>
  <si>
    <t>CHEMBL1923705</t>
  </si>
  <si>
    <t>CHEMBL3640272</t>
  </si>
  <si>
    <t>CHEMBL3940539</t>
  </si>
  <si>
    <t>CHEMBL3977411</t>
  </si>
  <si>
    <t>CHEMBL1098735</t>
  </si>
  <si>
    <t>CHEMBL3650778</t>
  </si>
  <si>
    <t>CHEMBL3895885</t>
  </si>
  <si>
    <t>CHEMBL3906268</t>
  </si>
  <si>
    <t>CHEMBL3893733</t>
  </si>
  <si>
    <t>CHEMBL2011967</t>
  </si>
  <si>
    <t>CHEMBL2011992</t>
  </si>
  <si>
    <t>CHEMBL4112977</t>
  </si>
  <si>
    <t>CHEMBL3361310</t>
  </si>
  <si>
    <t>CHEMBL3911285</t>
  </si>
  <si>
    <t>CHEMBL3924242</t>
  </si>
  <si>
    <t>CHEMBL3908395</t>
  </si>
  <si>
    <t>CHEMBL589377</t>
  </si>
  <si>
    <t>CHEMBL3361308</t>
  </si>
  <si>
    <t>CHEMBL4110452</t>
  </si>
  <si>
    <t>CHEMBL3929836</t>
  </si>
  <si>
    <t>CHEMBL3961621</t>
  </si>
  <si>
    <t>CHEMBL3893407</t>
  </si>
  <si>
    <t>CHEMBL338988</t>
  </si>
  <si>
    <t>CHEMBL601522</t>
  </si>
  <si>
    <t>CHEMBL2151140</t>
  </si>
  <si>
    <t>CHEMBL2178202</t>
  </si>
  <si>
    <t>CHEMBL3627958</t>
  </si>
  <si>
    <t>CHEMBL4106489</t>
  </si>
  <si>
    <t>CHEMBL4108050</t>
  </si>
  <si>
    <t>CHEMBL572940</t>
  </si>
  <si>
    <t>CHEMBL3928892</t>
  </si>
  <si>
    <t>CHEMBL3650822</t>
  </si>
  <si>
    <t>CHEMBL3650771</t>
  </si>
  <si>
    <t>CHEMBL360362</t>
  </si>
  <si>
    <t>CHEMBL605967</t>
  </si>
  <si>
    <t>CHEMBL3978589</t>
  </si>
  <si>
    <t>CHEMBL3925667</t>
  </si>
  <si>
    <t>CHEMBL3950248</t>
  </si>
  <si>
    <t>CHEMBL3965570</t>
  </si>
  <si>
    <t>CHEMBL3354251</t>
  </si>
  <si>
    <t>CHEMBL253929</t>
  </si>
  <si>
    <t>CHEMBL3628121</t>
  </si>
  <si>
    <t>CHEMBL3901897</t>
  </si>
  <si>
    <t>CHEMBL378225</t>
  </si>
  <si>
    <t>CHEMBL3703234</t>
  </si>
  <si>
    <t>CHEMBL1097336</t>
  </si>
  <si>
    <t>CHEMBL568035</t>
  </si>
  <si>
    <t>CHEMBL3941512</t>
  </si>
  <si>
    <t>CHEMBL2011964</t>
  </si>
  <si>
    <t>CHEMBL3899232</t>
  </si>
  <si>
    <t>CHEMBL3703254</t>
  </si>
  <si>
    <t>CHEMBL1923750</t>
  </si>
  <si>
    <t>CHEMBL3911835</t>
  </si>
  <si>
    <t>CHEMBL3703282</t>
  </si>
  <si>
    <t>CHEMBL3971426</t>
  </si>
  <si>
    <t>CHEMBL4113002</t>
  </si>
  <si>
    <t>CHEMBL3984093</t>
  </si>
  <si>
    <t>CHEMBL410865</t>
  </si>
  <si>
    <t>CHEMBL3627970</t>
  </si>
  <si>
    <t>CHEMBL3912921</t>
  </si>
  <si>
    <t>CHEMBL3979775</t>
  </si>
  <si>
    <t>CHEMBL4107938</t>
  </si>
  <si>
    <t>CHEMBL3914207</t>
  </si>
  <si>
    <t>CHEMBL260722</t>
  </si>
  <si>
    <t>CHEMBL3664020</t>
  </si>
  <si>
    <t>CHEMBL3952769</t>
  </si>
  <si>
    <t>CHEMBL1233206</t>
  </si>
  <si>
    <t>CHEMBL2012003</t>
  </si>
  <si>
    <t>CHEMBL2012005</t>
  </si>
  <si>
    <t>CHEMBL2178167</t>
  </si>
  <si>
    <t>CHEMBL3918315</t>
  </si>
  <si>
    <t>CHEMBL3982458</t>
  </si>
  <si>
    <t>CHEMBL260634</t>
  </si>
  <si>
    <t>CHEMBL3354258</t>
  </si>
  <si>
    <t>CHEMBL3650823</t>
  </si>
  <si>
    <t>CHEMBL2178168</t>
  </si>
  <si>
    <t>CHEMBL2178182</t>
  </si>
  <si>
    <t>CHEMBL3917252</t>
  </si>
  <si>
    <t>CHEMBL411124</t>
  </si>
  <si>
    <t>CHEMBL2011979</t>
  </si>
  <si>
    <t>CHEMBL2178204</t>
  </si>
  <si>
    <t>CHEMBL3947933</t>
  </si>
  <si>
    <t>CHEMBL3909833</t>
  </si>
  <si>
    <t>CHEMBL573162</t>
  </si>
  <si>
    <t>CHEMBL578437</t>
  </si>
  <si>
    <t>CHEMBL3897396</t>
  </si>
  <si>
    <t>CHEMBL578410</t>
  </si>
  <si>
    <t>CHEMBL3912550</t>
  </si>
  <si>
    <t>CHEMBL4059708</t>
  </si>
  <si>
    <t>CHEMBL3354256</t>
  </si>
  <si>
    <t>CHEMBL1923749</t>
  </si>
  <si>
    <t>CHEMBL1923703</t>
  </si>
  <si>
    <t>CHEMBL3907968</t>
  </si>
  <si>
    <t>CHEMBL3966088</t>
  </si>
  <si>
    <t>CHEMBL575326</t>
  </si>
  <si>
    <t>CHEMBL1097328</t>
  </si>
  <si>
    <t>CHEMBL2011976</t>
  </si>
  <si>
    <t>CHEMBL3914455</t>
  </si>
  <si>
    <t>CHEMBL3650825</t>
  </si>
  <si>
    <t>CHEMBL3961769</t>
  </si>
  <si>
    <t>CHEMBL227811</t>
  </si>
  <si>
    <t>CHEMBL2011987</t>
  </si>
  <si>
    <t>CHEMBL4064628</t>
  </si>
  <si>
    <t>CHEMBL3925066</t>
  </si>
  <si>
    <t>CHEMBL3938450</t>
  </si>
  <si>
    <t>CHEMBL3930419</t>
  </si>
  <si>
    <t>CHEMBL3901823</t>
  </si>
  <si>
    <t>CHEMBL3799879</t>
  </si>
  <si>
    <t>CHEMBL3945243</t>
  </si>
  <si>
    <t>CHEMBL3972470</t>
  </si>
  <si>
    <t>CHEMBL3650827</t>
  </si>
  <si>
    <t>CHEMBL575567</t>
  </si>
  <si>
    <t>CHEMBL2011993</t>
  </si>
  <si>
    <t>CHEMBL2151134</t>
  </si>
  <si>
    <t>CHEMBL3984963</t>
  </si>
  <si>
    <t>CHEMBL3897312</t>
  </si>
  <si>
    <t>CHEMBL3977296</t>
  </si>
  <si>
    <t>CHEMBL1087742</t>
  </si>
  <si>
    <t>CHEMBL2011972</t>
  </si>
  <si>
    <t>CHEMBL3955090</t>
  </si>
  <si>
    <t>CHEMBL3984050</t>
  </si>
  <si>
    <t>CHEMBL3703237</t>
  </si>
  <si>
    <t>CHEMBL4107509</t>
  </si>
  <si>
    <t>CHEMBL603121</t>
  </si>
  <si>
    <t>CHEMBL1097323</t>
  </si>
  <si>
    <t>CHEMBL3950717</t>
  </si>
  <si>
    <t>CHEMBL3965266</t>
  </si>
  <si>
    <t>CHEMBL3944146</t>
  </si>
  <si>
    <t>CHEMBL3627977</t>
  </si>
  <si>
    <t>CHEMBL4110168</t>
  </si>
  <si>
    <t>CHEMBL4111080</t>
  </si>
  <si>
    <t>CHEMBL3949575</t>
  </si>
  <si>
    <t>CHEMBL3946080</t>
  </si>
  <si>
    <t>CHEMBL253103</t>
  </si>
  <si>
    <t>CHEMBL3955417</t>
  </si>
  <si>
    <t>CHEMBL3899452</t>
  </si>
  <si>
    <t>CHEMBL3984274</t>
  </si>
  <si>
    <t>CHEMBL3354250</t>
  </si>
  <si>
    <t>CHEMBL2011977</t>
  </si>
  <si>
    <t>CHEMBL2178171</t>
  </si>
  <si>
    <t>CHEMBL4074071</t>
  </si>
  <si>
    <t>CHEMBL3904537</t>
  </si>
  <si>
    <t>CHEMBL387984</t>
  </si>
  <si>
    <t>CHEMBL3954987</t>
  </si>
  <si>
    <t>CHEMBL3944434</t>
  </si>
  <si>
    <t>CHEMBL261655</t>
  </si>
  <si>
    <t>CHEMBL2011986</t>
  </si>
  <si>
    <t>CHEMBL3960350</t>
  </si>
  <si>
    <t>CHEMBL2011969</t>
  </si>
  <si>
    <t>CHEMBL2011978</t>
  </si>
  <si>
    <t>CHEMBL2011990</t>
  </si>
  <si>
    <t>CHEMBL2011991</t>
  </si>
  <si>
    <t>CHEMBL3895779</t>
  </si>
  <si>
    <t>CHEMBL3361306</t>
  </si>
  <si>
    <t>CHEMBL3354249</t>
  </si>
  <si>
    <t>CHEMBL2178175</t>
  </si>
  <si>
    <t>CHEMBL3923964</t>
  </si>
  <si>
    <t>CHEMBL3354245</t>
  </si>
  <si>
    <t>CHEMBL1923709</t>
  </si>
  <si>
    <t>CHEMBL3893399</t>
  </si>
  <si>
    <t>CHEMBL2178205</t>
  </si>
  <si>
    <t>CHEMBL4106901</t>
  </si>
  <si>
    <t>CHEMBL3947812</t>
  </si>
  <si>
    <t>CHEMBL1923701</t>
  </si>
  <si>
    <t>CHEMBL2011974</t>
  </si>
  <si>
    <t>CHEMBL3627974</t>
  </si>
  <si>
    <t>CHEMBL3913400</t>
  </si>
  <si>
    <t>CHEMBL3977613</t>
  </si>
  <si>
    <t>CHEMBL2011971</t>
  </si>
  <si>
    <t>CHEMBL403483</t>
  </si>
  <si>
    <t>CHEMBL3904873</t>
  </si>
  <si>
    <t>CHEMBL3907458</t>
  </si>
  <si>
    <t>CHEMBL3971668</t>
  </si>
  <si>
    <t>CHEMBL4111126</t>
  </si>
  <si>
    <t>CHEMBL3628120</t>
  </si>
  <si>
    <t>CHEMBL3890281</t>
  </si>
  <si>
    <t>CHEMBL3704768</t>
  </si>
  <si>
    <t>CHEMBL252276</t>
  </si>
  <si>
    <t>CHEMBL3943544</t>
  </si>
  <si>
    <t>CHEMBL3354254</t>
  </si>
  <si>
    <t>CHEMBL3899032</t>
  </si>
  <si>
    <t>CHEMBL3627972</t>
  </si>
  <si>
    <t>CHEMBL403269</t>
  </si>
  <si>
    <t>CHEMBL3650820</t>
  </si>
  <si>
    <t>CHEMBL3968289</t>
  </si>
  <si>
    <t>CHEMBL3903858</t>
  </si>
  <si>
    <t>CHEMBL3354247</t>
  </si>
  <si>
    <t>CHEMBL405204</t>
  </si>
  <si>
    <t>CHEMBL3936219</t>
  </si>
  <si>
    <t>CHEMBL2151135</t>
  </si>
  <si>
    <t>CHEMBL2178200</t>
  </si>
  <si>
    <t>CHEMBL3918762</t>
  </si>
  <si>
    <t>CHEMBL4113159</t>
  </si>
  <si>
    <t>CHEMBL3942086</t>
  </si>
  <si>
    <t>CHEMBL3934307</t>
  </si>
  <si>
    <t>CHEMBL3920356</t>
  </si>
  <si>
    <t>CHEMBL3627957</t>
  </si>
  <si>
    <t>CHEMBL3921426</t>
  </si>
  <si>
    <t>CHEMBL2011970</t>
  </si>
  <si>
    <t>CHEMBL2011985</t>
  </si>
  <si>
    <t>CHEMBL3937345</t>
  </si>
  <si>
    <t>CHEMBL4112057</t>
  </si>
  <si>
    <t>CHEMBL3968905</t>
  </si>
  <si>
    <t>CHEMBL1923702</t>
  </si>
  <si>
    <t>CHEMBL3982750</t>
  </si>
  <si>
    <t>CHEMBL2063197</t>
  </si>
  <si>
    <t>CHEMBL375678</t>
  </si>
  <si>
    <t>CHEMBL3627971</t>
  </si>
  <si>
    <t>CHEMBL3933481</t>
  </si>
  <si>
    <t>CHEMBL260635</t>
  </si>
  <si>
    <t>CHEMBL3893604</t>
  </si>
  <si>
    <t>CHEMBL3894278</t>
  </si>
  <si>
    <t>CHEMBL2011997</t>
  </si>
  <si>
    <t>CHEMBL3979167</t>
  </si>
  <si>
    <t>CHEMBL2178173</t>
  </si>
  <si>
    <t>CHEMBL3914564</t>
  </si>
  <si>
    <t>CHEMBL2011994</t>
  </si>
  <si>
    <t>CHEMBL2178201</t>
  </si>
  <si>
    <t>CHEMBL3921866</t>
  </si>
  <si>
    <t>CHEMBL265953</t>
  </si>
  <si>
    <t>CHEMBL3703291</t>
  </si>
  <si>
    <t>CHEMBL3975471</t>
  </si>
  <si>
    <t>CHEMBL2178166</t>
  </si>
  <si>
    <t>CHEMBL3890098</t>
  </si>
  <si>
    <t>CHEMBL3912999</t>
  </si>
  <si>
    <t>CHEMBL3898839</t>
  </si>
  <si>
    <t>CHEMBL3959263</t>
  </si>
  <si>
    <t>CHEMBL404144</t>
  </si>
  <si>
    <t>CHEMBL244342</t>
  </si>
  <si>
    <t>CHEMBL3922420</t>
  </si>
  <si>
    <t>CHEMBL2178197</t>
  </si>
  <si>
    <t>CHEMBL3936701</t>
  </si>
  <si>
    <t>CHEMBL253931</t>
  </si>
  <si>
    <t>CHEMBL3923862</t>
  </si>
  <si>
    <t>CHEMBL1923751</t>
  </si>
  <si>
    <t>CHEMBL3933119</t>
  </si>
  <si>
    <t>CHEMBL3910515</t>
  </si>
  <si>
    <t>CHEMBL3896318</t>
  </si>
  <si>
    <t>CHEMBL3970292</t>
  </si>
  <si>
    <t>CHEMBL3929364</t>
  </si>
  <si>
    <t>CHEMBL3354243</t>
  </si>
  <si>
    <t>CHEMBL1097337</t>
  </si>
  <si>
    <t>CHEMBL3984049</t>
  </si>
  <si>
    <t>CHEMBL3627961</t>
  </si>
  <si>
    <t>CHEMBL3957887</t>
  </si>
  <si>
    <t>CHEMBL3896894</t>
  </si>
  <si>
    <t>CHEMBL4106635</t>
  </si>
  <si>
    <t>Beta-secretase 1</t>
  </si>
  <si>
    <t>Beta secretase 2</t>
  </si>
  <si>
    <t>Cathepsin D</t>
  </si>
  <si>
    <t>422377</t>
  </si>
  <si>
    <t>422397</t>
  </si>
  <si>
    <t>279431</t>
  </si>
  <si>
    <t>300568</t>
  </si>
  <si>
    <t>425631</t>
  </si>
  <si>
    <t>425630</t>
  </si>
  <si>
    <t>412115</t>
  </si>
  <si>
    <t>412110</t>
  </si>
  <si>
    <t>412126</t>
  </si>
  <si>
    <t>412114</t>
  </si>
  <si>
    <t>412107</t>
  </si>
  <si>
    <t>412112</t>
  </si>
  <si>
    <t>279435</t>
  </si>
  <si>
    <t>300572</t>
  </si>
  <si>
    <t>422381</t>
  </si>
  <si>
    <t>330391</t>
  </si>
  <si>
    <t>422378</t>
  </si>
  <si>
    <t>279432</t>
  </si>
  <si>
    <t>300569</t>
  </si>
  <si>
    <t>341203</t>
  </si>
  <si>
    <t>434637</t>
  </si>
  <si>
    <t>434635</t>
  </si>
  <si>
    <t>434660</t>
  </si>
  <si>
    <t>434638</t>
  </si>
  <si>
    <t>341192</t>
  </si>
  <si>
    <t>434656</t>
  </si>
  <si>
    <t>422350</t>
  </si>
  <si>
    <t>279441</t>
  </si>
  <si>
    <t>300578</t>
  </si>
  <si>
    <t>422380</t>
  </si>
  <si>
    <t>434625</t>
  </si>
  <si>
    <t>422351</t>
  </si>
  <si>
    <t>422360</t>
  </si>
  <si>
    <t>279433</t>
  </si>
  <si>
    <t>300570</t>
  </si>
  <si>
    <t>198855</t>
  </si>
  <si>
    <t>300574</t>
  </si>
  <si>
    <t>220591</t>
  </si>
  <si>
    <t>425636</t>
  </si>
  <si>
    <t>425635</t>
  </si>
  <si>
    <t>423819</t>
  </si>
  <si>
    <t>341205</t>
  </si>
  <si>
    <t>434629</t>
  </si>
  <si>
    <t>434636</t>
  </si>
  <si>
    <t>434650</t>
  </si>
  <si>
    <t>279440</t>
  </si>
  <si>
    <t>300577</t>
  </si>
  <si>
    <t>412091</t>
  </si>
  <si>
    <t>220601</t>
  </si>
  <si>
    <t>341209</t>
  </si>
  <si>
    <t>434631</t>
  </si>
  <si>
    <t>423826</t>
  </si>
  <si>
    <t>279436</t>
  </si>
  <si>
    <t>300573</t>
  </si>
  <si>
    <t>425633</t>
  </si>
  <si>
    <t>425632</t>
  </si>
  <si>
    <t>431485</t>
  </si>
  <si>
    <t>423797</t>
  </si>
  <si>
    <t>423798</t>
  </si>
  <si>
    <t>423795</t>
  </si>
  <si>
    <t>423796</t>
  </si>
  <si>
    <t>423779</t>
  </si>
  <si>
    <t>423780</t>
  </si>
  <si>
    <t>423792</t>
  </si>
  <si>
    <t>423793</t>
  </si>
  <si>
    <t>412113</t>
  </si>
  <si>
    <t>412116</t>
  </si>
  <si>
    <t>412100</t>
  </si>
  <si>
    <t>341204</t>
  </si>
  <si>
    <t>422395</t>
  </si>
  <si>
    <t>434630</t>
  </si>
  <si>
    <t>422361</t>
  </si>
  <si>
    <t>341196</t>
  </si>
  <si>
    <t>412090</t>
  </si>
  <si>
    <t>341208</t>
  </si>
  <si>
    <t>434653</t>
  </si>
  <si>
    <t>422354</t>
  </si>
  <si>
    <t>422352</t>
  </si>
  <si>
    <t>422396</t>
  </si>
  <si>
    <t>423788</t>
  </si>
  <si>
    <t>423789</t>
  </si>
  <si>
    <t>423791</t>
  </si>
  <si>
    <t>412108</t>
  </si>
  <si>
    <t>341222</t>
  </si>
  <si>
    <t>434655</t>
  </si>
  <si>
    <t>341193</t>
  </si>
  <si>
    <t>408781</t>
  </si>
  <si>
    <t>220588</t>
  </si>
  <si>
    <t>220613</t>
  </si>
  <si>
    <t>25935</t>
  </si>
  <si>
    <t>422355</t>
  </si>
  <si>
    <t>220614</t>
  </si>
  <si>
    <t>279437</t>
  </si>
  <si>
    <t>434632</t>
  </si>
  <si>
    <t>341195</t>
  </si>
  <si>
    <t>354112</t>
  </si>
  <si>
    <t>341206</t>
  </si>
  <si>
    <t>341268</t>
  </si>
  <si>
    <t>220595</t>
  </si>
  <si>
    <t>341202</t>
  </si>
  <si>
    <t>341194</t>
  </si>
  <si>
    <t>422382</t>
  </si>
  <si>
    <t>220590</t>
  </si>
  <si>
    <t>220615</t>
  </si>
  <si>
    <t>220598</t>
  </si>
  <si>
    <t>341348</t>
  </si>
  <si>
    <t>412092</t>
  </si>
  <si>
    <t>341267</t>
  </si>
  <si>
    <t>220605</t>
  </si>
  <si>
    <t>423784</t>
  </si>
  <si>
    <t>423785</t>
  </si>
  <si>
    <t>412101</t>
  </si>
  <si>
    <t>220610</t>
  </si>
  <si>
    <t>220611</t>
  </si>
  <si>
    <t>220575</t>
  </si>
  <si>
    <t>220593</t>
  </si>
  <si>
    <t>341263</t>
  </si>
  <si>
    <t>341224</t>
  </si>
  <si>
    <t>402959</t>
  </si>
  <si>
    <t>434626</t>
  </si>
  <si>
    <t>412093</t>
  </si>
  <si>
    <t>341270</t>
  </si>
  <si>
    <t>434633</t>
  </si>
  <si>
    <t>434627</t>
  </si>
  <si>
    <t>434639</t>
  </si>
  <si>
    <t>220599</t>
  </si>
  <si>
    <t>341227</t>
  </si>
  <si>
    <t>434657</t>
  </si>
  <si>
    <t>422362</t>
  </si>
  <si>
    <t>317741</t>
  </si>
  <si>
    <t>422383</t>
  </si>
  <si>
    <t>402952</t>
  </si>
  <si>
    <t>402960</t>
  </si>
  <si>
    <t>220602</t>
  </si>
  <si>
    <t>220594</t>
  </si>
  <si>
    <t>422363</t>
  </si>
  <si>
    <t>422358</t>
  </si>
  <si>
    <t>402956</t>
  </si>
  <si>
    <t>220578</t>
  </si>
  <si>
    <t>330379</t>
  </si>
  <si>
    <t>330380</t>
  </si>
  <si>
    <t>412128</t>
  </si>
  <si>
    <t>412097</t>
  </si>
  <si>
    <t>434658</t>
  </si>
  <si>
    <t>402954</t>
  </si>
  <si>
    <t>220584</t>
  </si>
  <si>
    <t>341253</t>
  </si>
  <si>
    <t>434659</t>
  </si>
  <si>
    <t>402958</t>
  </si>
  <si>
    <t>434628</t>
  </si>
  <si>
    <t>341197</t>
  </si>
  <si>
    <t>425637</t>
  </si>
  <si>
    <t>431494</t>
  </si>
  <si>
    <t>412111</t>
  </si>
  <si>
    <t>341261</t>
  </si>
  <si>
    <t>423827</t>
  </si>
  <si>
    <t>341215</t>
  </si>
  <si>
    <t>402950</t>
  </si>
  <si>
    <t>402961</t>
  </si>
  <si>
    <t>422356</t>
  </si>
  <si>
    <t>422392</t>
  </si>
  <si>
    <t>26873</t>
  </si>
  <si>
    <t>431488</t>
  </si>
  <si>
    <t>412127</t>
  </si>
  <si>
    <t>431479</t>
  </si>
  <si>
    <t>220607</t>
  </si>
  <si>
    <t>220576</t>
  </si>
  <si>
    <t>341293</t>
  </si>
  <si>
    <t>341294</t>
  </si>
  <si>
    <t>354114</t>
  </si>
  <si>
    <t>422429</t>
  </si>
  <si>
    <t>279434</t>
  </si>
  <si>
    <t>300571</t>
  </si>
  <si>
    <t>341288</t>
  </si>
  <si>
    <t>330381</t>
  </si>
  <si>
    <t>422436</t>
  </si>
  <si>
    <t>425638</t>
  </si>
  <si>
    <t>423781</t>
  </si>
  <si>
    <t>423782</t>
  </si>
  <si>
    <t>412109</t>
  </si>
  <si>
    <t>288586</t>
  </si>
  <si>
    <t>361656</t>
  </si>
  <si>
    <t>434634</t>
  </si>
  <si>
    <t>341219</t>
  </si>
  <si>
    <t>341201</t>
  </si>
  <si>
    <t>422353</t>
  </si>
  <si>
    <t>341221</t>
  </si>
  <si>
    <t>220603</t>
  </si>
  <si>
    <t>341290</t>
  </si>
  <si>
    <t>408767</t>
  </si>
  <si>
    <t>408780</t>
  </si>
  <si>
    <t>434645</t>
  </si>
  <si>
    <t>423783</t>
  </si>
  <si>
    <t>422372</t>
  </si>
  <si>
    <t>341198</t>
  </si>
  <si>
    <t>422369</t>
  </si>
  <si>
    <t>220574</t>
  </si>
  <si>
    <t>408766</t>
  </si>
  <si>
    <t>434643</t>
  </si>
  <si>
    <t>341292</t>
  </si>
  <si>
    <t>422374</t>
  </si>
  <si>
    <t>341200</t>
  </si>
  <si>
    <t>341213</t>
  </si>
  <si>
    <t>26899</t>
  </si>
  <si>
    <t>341207</t>
  </si>
  <si>
    <t>412094</t>
  </si>
  <si>
    <t>354106</t>
  </si>
  <si>
    <t>412106</t>
  </si>
  <si>
    <t>422390</t>
  </si>
  <si>
    <t>422376</t>
  </si>
  <si>
    <t>341212</t>
  </si>
  <si>
    <t>220608</t>
  </si>
  <si>
    <t>408809</t>
  </si>
  <si>
    <t>408811</t>
  </si>
  <si>
    <t>434646</t>
  </si>
  <si>
    <t>408808</t>
  </si>
  <si>
    <t>341279</t>
  </si>
  <si>
    <t>220596</t>
  </si>
  <si>
    <t>434644</t>
  </si>
  <si>
    <t>422359</t>
  </si>
  <si>
    <t>354119</t>
  </si>
  <si>
    <t>220583</t>
  </si>
  <si>
    <t>220612</t>
  </si>
  <si>
    <t>402957</t>
  </si>
  <si>
    <t>341223</t>
  </si>
  <si>
    <t>341226</t>
  </si>
  <si>
    <t>341262</t>
  </si>
  <si>
    <t>341302</t>
  </si>
  <si>
    <t>423790</t>
  </si>
  <si>
    <t>431492</t>
  </si>
  <si>
    <t>341199</t>
  </si>
  <si>
    <t>422464</t>
  </si>
  <si>
    <t>402948</t>
  </si>
  <si>
    <t>431483</t>
  </si>
  <si>
    <t>408768</t>
  </si>
  <si>
    <t>354108</t>
  </si>
  <si>
    <t>341234</t>
  </si>
  <si>
    <t>341210</t>
  </si>
  <si>
    <t>422370</t>
  </si>
  <si>
    <t>341257</t>
  </si>
  <si>
    <t>341266</t>
  </si>
  <si>
    <t>422398</t>
  </si>
  <si>
    <t>330376</t>
  </si>
  <si>
    <t>408769</t>
  </si>
  <si>
    <t>422432</t>
  </si>
  <si>
    <t>434642</t>
  </si>
  <si>
    <t>422368</t>
  </si>
  <si>
    <t>422456</t>
  </si>
  <si>
    <t>341225</t>
  </si>
  <si>
    <t>341242</t>
  </si>
  <si>
    <t>220577</t>
  </si>
  <si>
    <t>330375</t>
  </si>
  <si>
    <t>402953</t>
  </si>
  <si>
    <t>402951</t>
  </si>
  <si>
    <t>341280</t>
  </si>
  <si>
    <t>341237</t>
  </si>
  <si>
    <t>341291</t>
  </si>
  <si>
    <t>434654</t>
  </si>
  <si>
    <t>402949</t>
  </si>
  <si>
    <t>341220</t>
  </si>
  <si>
    <t>422405</t>
  </si>
  <si>
    <t>341260</t>
  </si>
  <si>
    <t>341265</t>
  </si>
  <si>
    <t>431484</t>
  </si>
  <si>
    <t>412096</t>
  </si>
  <si>
    <t>341258</t>
  </si>
  <si>
    <t>422391</t>
  </si>
  <si>
    <t>279438</t>
  </si>
  <si>
    <t>300575</t>
  </si>
  <si>
    <t>422386</t>
  </si>
  <si>
    <t>220600</t>
  </si>
  <si>
    <t>341329</t>
  </si>
  <si>
    <t>330384</t>
  </si>
  <si>
    <t>354116</t>
  </si>
  <si>
    <t>408776</t>
  </si>
  <si>
    <t>354118</t>
  </si>
  <si>
    <t>423834</t>
  </si>
  <si>
    <t>408775</t>
  </si>
  <si>
    <t>422387</t>
  </si>
  <si>
    <t>422451</t>
  </si>
  <si>
    <t>220592</t>
  </si>
  <si>
    <t>341304</t>
  </si>
  <si>
    <t>330385</t>
  </si>
  <si>
    <t>330378</t>
  </si>
  <si>
    <t>431493</t>
  </si>
  <si>
    <t>341259</t>
  </si>
  <si>
    <t>422412</t>
  </si>
  <si>
    <t>422465</t>
  </si>
  <si>
    <t>423837</t>
  </si>
  <si>
    <t>220604</t>
  </si>
  <si>
    <t>341216</t>
  </si>
  <si>
    <t>330390</t>
  </si>
  <si>
    <t>330377</t>
  </si>
  <si>
    <t>408782</t>
  </si>
  <si>
    <t>408770</t>
  </si>
  <si>
    <t>423841</t>
  </si>
  <si>
    <t>341252</t>
  </si>
  <si>
    <t>330374</t>
  </si>
  <si>
    <t>434649</t>
  </si>
  <si>
    <t>434641</t>
  </si>
  <si>
    <t>422457</t>
  </si>
  <si>
    <t>422452</t>
  </si>
  <si>
    <t>341256</t>
  </si>
  <si>
    <t>341241</t>
  </si>
  <si>
    <t>341218</t>
  </si>
  <si>
    <t>341236</t>
  </si>
  <si>
    <t>341217</t>
  </si>
  <si>
    <t>408777</t>
  </si>
  <si>
    <t>434640</t>
  </si>
  <si>
    <t>434648</t>
  </si>
  <si>
    <t>434647</t>
  </si>
  <si>
    <t>422438</t>
  </si>
  <si>
    <t>288588</t>
  </si>
  <si>
    <t>361658</t>
  </si>
  <si>
    <t>288420</t>
  </si>
  <si>
    <t>361490</t>
  </si>
  <si>
    <t>423835</t>
  </si>
  <si>
    <t>220597</t>
  </si>
  <si>
    <t>412129</t>
  </si>
  <si>
    <t>341341</t>
  </si>
  <si>
    <t>341307</t>
  </si>
  <si>
    <t>341264</t>
  </si>
  <si>
    <t>330388</t>
  </si>
  <si>
    <t>288587</t>
  </si>
  <si>
    <t>361657</t>
  </si>
  <si>
    <t>220606</t>
  </si>
  <si>
    <t>422375</t>
  </si>
  <si>
    <t>220585</t>
  </si>
  <si>
    <t>408773</t>
  </si>
  <si>
    <t>423829</t>
  </si>
  <si>
    <t>341275</t>
  </si>
  <si>
    <t>279439</t>
  </si>
  <si>
    <t>300576</t>
  </si>
  <si>
    <t>408778</t>
  </si>
  <si>
    <t>341238</t>
  </si>
  <si>
    <t>423875</t>
  </si>
  <si>
    <t>330373</t>
  </si>
  <si>
    <t>408795</t>
  </si>
  <si>
    <t>288423</t>
  </si>
  <si>
    <t>361493</t>
  </si>
  <si>
    <t>423897</t>
  </si>
  <si>
    <t>288591</t>
  </si>
  <si>
    <t>361661</t>
  </si>
  <si>
    <t>220609</t>
  </si>
  <si>
    <t>354110</t>
  </si>
  <si>
    <t>423896</t>
  </si>
  <si>
    <t>341254</t>
  </si>
  <si>
    <t>422399</t>
  </si>
  <si>
    <t>341271</t>
  </si>
  <si>
    <t>422409</t>
  </si>
  <si>
    <t>431480</t>
  </si>
  <si>
    <t>431489</t>
  </si>
  <si>
    <t>408779</t>
  </si>
  <si>
    <t>408784</t>
  </si>
  <si>
    <t>423836</t>
  </si>
  <si>
    <t>220579</t>
  </si>
  <si>
    <t>408812</t>
  </si>
  <si>
    <t>422384</t>
  </si>
  <si>
    <t>220582</t>
  </si>
  <si>
    <t>330383</t>
  </si>
  <si>
    <t>288590</t>
  </si>
  <si>
    <t>361660</t>
  </si>
  <si>
    <t>422446</t>
  </si>
  <si>
    <t>412130</t>
  </si>
  <si>
    <t>408796</t>
  </si>
  <si>
    <t>408774</t>
  </si>
  <si>
    <t>220589</t>
  </si>
  <si>
    <t>288566</t>
  </si>
  <si>
    <t>361636</t>
  </si>
  <si>
    <t>408810</t>
  </si>
  <si>
    <t>423840</t>
  </si>
  <si>
    <t>423902</t>
  </si>
  <si>
    <t>408771</t>
  </si>
  <si>
    <t>341269</t>
  </si>
  <si>
    <t>422421</t>
  </si>
  <si>
    <t>288574</t>
  </si>
  <si>
    <t>361644</t>
  </si>
  <si>
    <t>288572</t>
  </si>
  <si>
    <t>361642</t>
  </si>
  <si>
    <t>422407</t>
  </si>
  <si>
    <t>402955</t>
  </si>
  <si>
    <t>408786</t>
  </si>
  <si>
    <t>288568</t>
  </si>
  <si>
    <t>361638</t>
  </si>
  <si>
    <t>341235</t>
  </si>
  <si>
    <t>341301</t>
  </si>
  <si>
    <t>412102</t>
  </si>
  <si>
    <t>288592</t>
  </si>
  <si>
    <t>361662</t>
  </si>
  <si>
    <t>422373</t>
  </si>
  <si>
    <t>341211</t>
  </si>
  <si>
    <t>341331</t>
  </si>
  <si>
    <t>330387</t>
  </si>
  <si>
    <t>288576</t>
  </si>
  <si>
    <t>361646</t>
  </si>
  <si>
    <t>408764</t>
  </si>
  <si>
    <t>431482</t>
  </si>
  <si>
    <t>288561</t>
  </si>
  <si>
    <t>361631</t>
  </si>
  <si>
    <t>412125</t>
  </si>
  <si>
    <t>423880</t>
  </si>
  <si>
    <t>422371</t>
  </si>
  <si>
    <t>330386</t>
  </si>
  <si>
    <t>422453</t>
  </si>
  <si>
    <t>423825</t>
  </si>
  <si>
    <t>423828</t>
  </si>
  <si>
    <t>288475</t>
  </si>
  <si>
    <t>361545</t>
  </si>
  <si>
    <t>341300</t>
  </si>
  <si>
    <t>288492</t>
  </si>
  <si>
    <t>361562</t>
  </si>
  <si>
    <t>408806</t>
  </si>
  <si>
    <t>288589</t>
  </si>
  <si>
    <t>361659</t>
  </si>
  <si>
    <t>408794</t>
  </si>
  <si>
    <t>408792</t>
  </si>
  <si>
    <t>288571</t>
  </si>
  <si>
    <t>361641</t>
  </si>
  <si>
    <t>288573</t>
  </si>
  <si>
    <t>361643</t>
  </si>
  <si>
    <t>330382</t>
  </si>
  <si>
    <t>422431</t>
  </si>
  <si>
    <t>220586</t>
  </si>
  <si>
    <t>431491</t>
  </si>
  <si>
    <t>408772</t>
  </si>
  <si>
    <t>423879</t>
  </si>
  <si>
    <t>422439</t>
  </si>
  <si>
    <t>341298</t>
  </si>
  <si>
    <t>422462</t>
  </si>
  <si>
    <t>423838</t>
  </si>
  <si>
    <t>341281</t>
  </si>
  <si>
    <t>288469</t>
  </si>
  <si>
    <t>361539</t>
  </si>
  <si>
    <t>422408</t>
  </si>
  <si>
    <t>341326</t>
  </si>
  <si>
    <t>341214</t>
  </si>
  <si>
    <t>341289</t>
  </si>
  <si>
    <t>423894</t>
  </si>
  <si>
    <t>341297</t>
  </si>
  <si>
    <t>408785</t>
  </si>
  <si>
    <t>422459</t>
  </si>
  <si>
    <t>423820</t>
  </si>
  <si>
    <t>422425</t>
  </si>
  <si>
    <t>341243</t>
  </si>
  <si>
    <t>341239</t>
  </si>
  <si>
    <t>422449</t>
  </si>
  <si>
    <t>288421</t>
  </si>
  <si>
    <t>361491</t>
  </si>
  <si>
    <t>423877</t>
  </si>
  <si>
    <t>288491</t>
  </si>
  <si>
    <t>361561</t>
  </si>
  <si>
    <t>341315</t>
  </si>
  <si>
    <t>288443</t>
  </si>
  <si>
    <t>361513</t>
  </si>
  <si>
    <t>288490</t>
  </si>
  <si>
    <t>361560</t>
  </si>
  <si>
    <t>422400</t>
  </si>
  <si>
    <t>422364</t>
  </si>
  <si>
    <t>422402</t>
  </si>
  <si>
    <t>341244</t>
  </si>
  <si>
    <t>408788</t>
  </si>
  <si>
    <t>408789</t>
  </si>
  <si>
    <t>422403</t>
  </si>
  <si>
    <t>288441</t>
  </si>
  <si>
    <t>361511</t>
  </si>
  <si>
    <t>220581</t>
  </si>
  <si>
    <t>423898</t>
  </si>
  <si>
    <t>408790</t>
  </si>
  <si>
    <t>341306</t>
  </si>
  <si>
    <t>341344</t>
  </si>
  <si>
    <t>341246</t>
  </si>
  <si>
    <t>412105</t>
  </si>
  <si>
    <t>431481</t>
  </si>
  <si>
    <t>220580</t>
  </si>
  <si>
    <t>423889</t>
  </si>
  <si>
    <t>423883</t>
  </si>
  <si>
    <t>341248</t>
  </si>
  <si>
    <t>423882</t>
  </si>
  <si>
    <t>341251</t>
  </si>
  <si>
    <t>422411</t>
  </si>
  <si>
    <t>422426</t>
  </si>
  <si>
    <t>422427</t>
  </si>
  <si>
    <t>423893</t>
  </si>
  <si>
    <t>341296</t>
  </si>
  <si>
    <t>423786</t>
  </si>
  <si>
    <t>423787</t>
  </si>
  <si>
    <t>408791</t>
  </si>
  <si>
    <t>423891</t>
  </si>
  <si>
    <t>422367</t>
  </si>
  <si>
    <t>423888</t>
  </si>
  <si>
    <t>220587</t>
  </si>
  <si>
    <t>341321</t>
  </si>
  <si>
    <t>422430</t>
  </si>
  <si>
    <t>288528</t>
  </si>
  <si>
    <t>361598</t>
  </si>
  <si>
    <t>431490</t>
  </si>
  <si>
    <t>425634</t>
  </si>
  <si>
    <t>422468</t>
  </si>
  <si>
    <t>341278</t>
  </si>
  <si>
    <t>422460</t>
  </si>
  <si>
    <t>354113</t>
  </si>
  <si>
    <t>422423</t>
  </si>
  <si>
    <t>412095</t>
  </si>
  <si>
    <t>422366</t>
  </si>
  <si>
    <t>423878</t>
  </si>
  <si>
    <t>341316</t>
  </si>
  <si>
    <t>408797</t>
  </si>
  <si>
    <t>408765</t>
  </si>
  <si>
    <t>412104</t>
  </si>
  <si>
    <t>288562</t>
  </si>
  <si>
    <t>361632</t>
  </si>
  <si>
    <t>288521</t>
  </si>
  <si>
    <t>361591</t>
  </si>
  <si>
    <t>422448</t>
  </si>
  <si>
    <t>423881</t>
  </si>
  <si>
    <t>341303</t>
  </si>
  <si>
    <t>422467</t>
  </si>
  <si>
    <t>422365</t>
  </si>
  <si>
    <t>288422</t>
  </si>
  <si>
    <t>361492</t>
  </si>
  <si>
    <t>341305</t>
  </si>
  <si>
    <t>423858</t>
  </si>
  <si>
    <t>288493</t>
  </si>
  <si>
    <t>361563</t>
  </si>
  <si>
    <t>423856</t>
  </si>
  <si>
    <t>288466</t>
  </si>
  <si>
    <t>361536</t>
  </si>
  <si>
    <t>423895</t>
  </si>
  <si>
    <t>412103</t>
  </si>
  <si>
    <t>422466</t>
  </si>
  <si>
    <t>341249</t>
  </si>
  <si>
    <t>423848</t>
  </si>
  <si>
    <t>408793</t>
  </si>
  <si>
    <t>423903</t>
  </si>
  <si>
    <t>317740</t>
  </si>
  <si>
    <t>422393</t>
  </si>
  <si>
    <t>423824</t>
  </si>
  <si>
    <t>422455</t>
  </si>
  <si>
    <t>288563</t>
  </si>
  <si>
    <t>361633</t>
  </si>
  <si>
    <t>422428</t>
  </si>
  <si>
    <t>423794</t>
  </si>
  <si>
    <t>422461</t>
  </si>
  <si>
    <t>341273</t>
  </si>
  <si>
    <t>341320</t>
  </si>
  <si>
    <t>341343</t>
  </si>
  <si>
    <t>341274</t>
  </si>
  <si>
    <t>341277</t>
  </si>
  <si>
    <t>288565</t>
  </si>
  <si>
    <t>361635</t>
  </si>
  <si>
    <t>341345</t>
  </si>
  <si>
    <t>422394</t>
  </si>
  <si>
    <t>423833</t>
  </si>
  <si>
    <t>423831</t>
  </si>
  <si>
    <t>422445</t>
  </si>
  <si>
    <t>422463</t>
  </si>
  <si>
    <t>422422</t>
  </si>
  <si>
    <t>431486</t>
  </si>
  <si>
    <t>288567</t>
  </si>
  <si>
    <t>361637</t>
  </si>
  <si>
    <t>422433</t>
  </si>
  <si>
    <t>354115</t>
  </si>
  <si>
    <t>423874</t>
  </si>
  <si>
    <t>431487</t>
  </si>
  <si>
    <t>341255</t>
  </si>
  <si>
    <t>288425</t>
  </si>
  <si>
    <t>361495</t>
  </si>
  <si>
    <t>408799</t>
  </si>
  <si>
    <t>423850</t>
  </si>
  <si>
    <t>423863</t>
  </si>
  <si>
    <t>422388</t>
  </si>
  <si>
    <t>408800</t>
  </si>
  <si>
    <t>408787</t>
  </si>
  <si>
    <t>423890</t>
  </si>
  <si>
    <t>422447</t>
  </si>
  <si>
    <t>341287</t>
  </si>
  <si>
    <t>341339</t>
  </si>
  <si>
    <t>422417</t>
  </si>
  <si>
    <t>341338</t>
  </si>
  <si>
    <t>423859</t>
  </si>
  <si>
    <t>341353</t>
  </si>
  <si>
    <t>341229</t>
  </si>
  <si>
    <t>423821</t>
  </si>
  <si>
    <t>341322</t>
  </si>
  <si>
    <t>422401</t>
  </si>
  <si>
    <t>408804</t>
  </si>
  <si>
    <t>422458</t>
  </si>
  <si>
    <t>341240</t>
  </si>
  <si>
    <t>434652</t>
  </si>
  <si>
    <t>423839</t>
  </si>
  <si>
    <t>341247</t>
  </si>
  <si>
    <t>423846</t>
  </si>
  <si>
    <t>412098</t>
  </si>
  <si>
    <t>423852</t>
  </si>
  <si>
    <t>317736</t>
  </si>
  <si>
    <t>422406</t>
  </si>
  <si>
    <t>341310</t>
  </si>
  <si>
    <t>288560</t>
  </si>
  <si>
    <t>361630</t>
  </si>
  <si>
    <t>422389</t>
  </si>
  <si>
    <t>341332</t>
  </si>
  <si>
    <t>423855</t>
  </si>
  <si>
    <t>341285</t>
  </si>
  <si>
    <t>408798</t>
  </si>
  <si>
    <t>423845</t>
  </si>
  <si>
    <t>341245</t>
  </si>
  <si>
    <t>422410</t>
  </si>
  <si>
    <t>341317</t>
  </si>
  <si>
    <t>422469</t>
  </si>
  <si>
    <t>408807</t>
  </si>
  <si>
    <t>341327</t>
  </si>
  <si>
    <t>423854</t>
  </si>
  <si>
    <t>422440</t>
  </si>
  <si>
    <t>423861</t>
  </si>
  <si>
    <t>422419</t>
  </si>
  <si>
    <t>341284</t>
  </si>
  <si>
    <t>341311</t>
  </si>
  <si>
    <t>423851</t>
  </si>
  <si>
    <t>288479</t>
  </si>
  <si>
    <t>361549</t>
  </si>
  <si>
    <t>422379</t>
  </si>
  <si>
    <t>354109</t>
  </si>
  <si>
    <t>423866</t>
  </si>
  <si>
    <t>422471</t>
  </si>
  <si>
    <t>423892</t>
  </si>
  <si>
    <t>341346</t>
  </si>
  <si>
    <t>341359</t>
  </si>
  <si>
    <t>423860</t>
  </si>
  <si>
    <t>341230</t>
  </si>
  <si>
    <t>423832</t>
  </si>
  <si>
    <t>341330</t>
  </si>
  <si>
    <t>422450</t>
  </si>
  <si>
    <t>423876</t>
  </si>
  <si>
    <t>341286</t>
  </si>
  <si>
    <t>341323</t>
  </si>
  <si>
    <t>354117</t>
  </si>
  <si>
    <t>408801</t>
  </si>
  <si>
    <t>Binding</t>
  </si>
  <si>
    <t>Homo sapiens</t>
  </si>
  <si>
    <t>Binding affinity to BACE1 (unknown origin) by surface plasmon resonance spectroscopic analysis</t>
  </si>
  <si>
    <t>Inhibition of recombinant BACE1 expressed in Escherichia coli using Arg- Glu(EDANS)-Glu-Val-Asn-Leu-Asp-Ala-Glu-Phe-Lys(Dabcyl)-Arg as substrate by fluorimetric analysis</t>
  </si>
  <si>
    <t>Inhibition of recombinant memapsin 2</t>
  </si>
  <si>
    <t>Inhibition of BACE1</t>
  </si>
  <si>
    <t>Binding affinity to recombinant memapsin 2</t>
  </si>
  <si>
    <t>Inhibition of recombinant BACE1 (unknown origin)</t>
  </si>
  <si>
    <t>Binding affinity towards Beta-secretase determined using continuum electrostatics solvation</t>
  </si>
  <si>
    <t>Inhibition of human recombinant BACE1 ectodomain (1 to 460 amino acids) assessed as inhibition of proteolytic cleavage of Rhodamine-EVNLDAEFK-Quencher substrate after 35 mins by FRET assay</t>
  </si>
  <si>
    <t>Inhibition of active BACE1 (unknown origin)</t>
  </si>
  <si>
    <t>Inhibition of human recombinant BACE1 using Mca-SEVNLDAEFK-DNP substrate assessed as substrate hydrolysis after 2 hrs by HPLC-FLU analysis</t>
  </si>
  <si>
    <t>Binding affinity against Beta-secretase</t>
  </si>
  <si>
    <t>Binding affinity for human brain memapsin 2 beta-Secretase (BACE)</t>
  </si>
  <si>
    <t>HTRF FRET Assay: Varying concentrations of inhibitors at 3× the final desired concentration in a volume of 10 ¿l are preincubated with purified human BACE1 catalytic domain (3 nM in 10 ¿l) for 30 minutes at 30° C. in reaction buffer containing 20 mM Na-Acetate pH 5.0, 10% glycerol, 0.1% Brij-35 and 7.5% DSMO. Reactions are initiated by addition of 10 ¿l of 600 nM QSY7-APPswe-Eu substrate (200 nM final) to give a final reaction volume of 30 in a 384 well Nunc HTRF plate. The reactions are incubated at 30° C. for 1.5 hours. The 620 nm fluorescence is then read on a Rubystar HTRF plate reader (BMG Labtechnologies) using a 50 millisecond delay followed by a 400 millisecond acquisition time window.</t>
  </si>
  <si>
    <t>Inhibition oh BACE1</t>
  </si>
  <si>
    <t>Homogeneous Time-Resolved FRET Assay: The protocol that was used to determine the recited values isdescribed as follows.BACE1 HTRF FRET AssayReagentsNa+-Acetate pH 5.01% Brij-35GlycerolDimethyl Sulfoxide (DMSO)Recombinant human soluble BACE1 catalytic domain (&gt;95% pure)APP Swedish mutant peptide substrate (QSY7-APPswe-Eu):QSY7-EISEVNLDAEFC-Europium-amideA homogeneous time-resolved FRET assay was used to determine IC50 values for inhibitors of the soluble human BACE1 catalytic domain. This assay monitored the increase of 620 nm fluorescence that resulted from BACE1 cleavage of an APPswedish APPswe mutant peptide FRET substrate (QSY7-EISEVNLDAEFC-Europium-amide). This substrate contained an N-terminal QSY7 moiety that served as a quencher of the C-terminal Europium fluorophore (620 nm Em). In the absence of enzyme activity, 620 nm fluorescence was low in the assay and increased linearly over 3 hours in the presence of uninhibited BACE1 enzyme.</t>
  </si>
  <si>
    <t>HTRF FRET Assay: A homogeneous time-resolved FRET assay was used to determine IC50 values for inhibitors of the soluble human BACE1 catalytic domain. This assay monitored the increase of 620 nm fluorescence that resulted from BACE1 cleavage of an APPswedish APPswe mutant peptide FRET substrate (QSY7-EISEVNLDAEFC-Europium-amide). This substrate contained an N-terminal QSY7 moiety that served as a quencher of the C-terminal Europium fluorophore (620 nm Em). In the absence of enzyme activity, 620 nm fluorescence was low in the assay and increased linearly over 3 hours in the presence of uninhibited BACE1 enzyme. Inhibition of BACE1 cleavage of the QSY7-APPswe-Eu substrate by inhibitors was manifested as a suppression of 620 nm fluorescence.Varying concentrations of inhibitors at 3x the final desired concentration in a volume of 10 ul were preincubated with purified human BACE1 catalytic domain (3 nM in 10 ul) for 30 minutes at 30 C. in reaction buffer containing 20 mM Na-Acetate pH 5.0.</t>
  </si>
  <si>
    <t>HTRF FRET Assay: This assay monitors the increase of 620 nm fluorescence that resulted from BACE1 cleavage of an APPswedish APPswe mutant peptide FRET substrate (QSY7-EISEVNLDAEFC-Europium-amide). This substrate contains an N-terminal QSY7 moiety that serves as a quencher of the C-terminal Europium fluorophore (620 nm Em). In the absence of enzyme activity, 620 nm fluorescence is low in the assay and increased linearly over 3 hours in the presence of uninhibited BACE1 enzyme Inhibition of BACE1 cleavage of the QSY7-APPswe-Eu substrate by inhibitors is manifested as a suppression of 620 nm fluorescence. Varying concentrations of inhibitors at 3× the final desired concentration in a volume of 10 ¿l are preincubated with purified human BACE1 catalytic domain (3 nM in 10 ¿l) for 30 minutes at 30° C. in reaction buffer containing 20 mM Na-Acetate pH 5.0, 10% glycerol, 0.1% Brij-35 and 7.5% DSMO. Reactions are initiated by addition of 10 ¿l of 600 nM QSY7-APPswe-Eu substrate (200 nM final) to give a final reaction volume of 30 ¿l in a 384 well Nunc HTRF plate. The reactions are incubated at 30° C. for 1.5 hours. The 620 nm fluorescence is then read on a Rubystar HTRF plate reader (BMG Labtechnologies) using a 50 millisecond delay followed by a 400 millisecond acquisition time window Inhibitor.</t>
  </si>
  <si>
    <t>HTRF FRET Assay: This assay monitors the increase of 620 nm fluorescence that resulted from BACE1 cleavage of an APPswedish APPswe mutant peptide FRET substrate (QSY7-EISEVNLDAEFC-Europium-amide). This substrate contains an N-terminal QSY7 moiety that serves as a quencher of the C-terminal Europium fluorophore (620 nm Em). In the absence of enzyme activity, 620 nm fluorescence is low in the assay and increased linearly over 3 hours in the presence of uninhibited BACE1 enzyme Inhibition of BACE1 cleavage of the QSY7-APPswe-Eu substrate by inhibitors is manifested as a suppression of 620 nm fluorescence. Varying concentrations of inhibitors at 3× the final desired concentration in a volume of 10 ul are preincubated with purified human BACE1 catalytic domain (3 nM in 10 ¿l) for 30 minutes at 30° C. in reaction buffer containing 20 mM Na-Acetate pH 5.0, 10% glycerol, 0.1% Brij-35 and 7.5% DSMO. Reactions are initiated by addition of 10 ¿l of 600 nM QSY7-APPswe-Eu substrate (200 nM final) to give a final reaction volume of 30 ¿l in a 384 well Nunc HTRF plate. The reactions are incubated at 30° C. for 1.5 hours. The 620 nm fluorescence is then read on a Rubystar HTRF plate reader (BMG Labtechnologies) using a 50 millisecond delay followed by a 400 millisecond acquisition time window.</t>
  </si>
  <si>
    <t>BACE1 HTRF FRET Assay: A homogeneous time-resolved FRET assay was used to determine IC50 values for inhibitors of the soluble human BACE1 catalytic domain. This assay monitored the increase of 620 nm fluorescence that resulted from BACE1 cleavage of an APPswedish APPswe mutant peptide FRET substrate (QSY7-EISEVNLDAEFC-Europium-amide). This substrate contained an N-terminal QSY7 moiety that served as a quencher of the C-terminal Europium fluorophore (620 nm Em). In the absence of enzyme activity, 620 nm fluorescence was low in the assay and increased linearly over 3 hours in the presence of uninhibited BACE1 enzyme. Inhibition of BACE1 cleavage of the QSY7-APPswe-Eu substrate by inhibitors was manifested as a suppression of 620 nm fluorescence.Varying concentrations of inhibitors at 3x the final desired concentration in a volume of 10 ul were preincubated with purified human BACE1 catalytic domain (3 nM in 10 ul) for 30 minutes at 30° C. in reaction buffer containing 20 mM Na-Acetate pH 5.0.</t>
  </si>
  <si>
    <t>Inhibition of human BACE1 expressed in Escherichia coli BL21(DE3) by resolved fluorescence assay</t>
  </si>
  <si>
    <t>HTRF FRET Assay: A homogeneous time-resolved FRET assay can be used to determine IC50 values for inhibitors of the soluble human BACE1 catalytic domain. This assay monitors the increase of 620 nm fluorescence that resulted from BACE1 cleavage of an APPswedish APPswe mutant peptide FRET substrate (QSY7-EISEVNLDAEFC-Europium-amide). This substrate contains an N-terminal QSY7 moiety that serves as a quencher of the C-terminal Europium fluorophore (620 nm Em). In the absence of enzyme activity, 620 nm fluorescence is low in the assay and increased linearly over 3 hours in the presence of uninhibited BACE1 enzyme Inhibition of BACE1 cleavage of the QSY7-APPswe-Eu substrate by inhibitors is manifested as a suppression of 620 nm fluorescence.Varying concentrations of inhibitors at 3x the final desired concentration in a volume of 10 ul are preincubated with purified human BACE1 catalytic domain (3 nM in 10 ul) for 30 minutes at 30° C. in reaction buffer containing 20 mM Na-Acetate pH 5.0, 10% glycerol.</t>
  </si>
  <si>
    <t>HTRF FRET Assay: A homogeneous time-resolved FRET assay can be used to determine IC50 values for inhibitors of the soluble human BACE1 catalytic domain. This assay monitors the increase of 620 nm fluorescence that resulted from BACE1 cleavage of an APPswedish APPswe mutant peptide FRET substrate (QSY7-EISEVNLDAEFC-Europium-amide). This substrate contains an N-terminal QSY7 moiety that serves as a quencher of the C-terminal Europium fluorophore (620 nm Em). In the absence of enzyme activity, 620 nm fluorescence is low in the assay and increased linearly over 3 hours in the presence of uninhibited BACE1 enzyme. Inhibition of BACE1 cleavage of the QSY7-APPswe-Eu substrate by inhibitors is manifested as a suppression of 620 nm fluorescence.Varying concentrations of inhibitors at 3x the final desired concentration in a volume of 10 ul are preincubated with purified human BACE1 catalytic domain (3 nM in 10 ul) for 30 minutes at 30° C. in reaction buffer containing 20 mM Na-Acetate pH 5.0, 10% glycerol, 0.1% Brij-35 and 7.5% DSMO. Reactions are initiated by addition of 10 ul of 600 nM QSY7-APPswe-Eu substrate (200 nM final) to give a final reaction volume of 30 ul in a 384 well Nunc HTRF plate. The reactions are incubated at 30° C. for 1.5 hours. The 620 nm fluorescence is then read on a Rubystar HTRF plate reader (BMG Labtechnologies) using a 50 millisecond delay followed by a 400 millisecond acquisition time window. Inhibitor IC50 values are derived from non-linear regression analysis of concentration response curves. Ki values are then calculated from IC50 values using the Cheng-Prusoff equation using a previously determined um value of 8 uM for the QSY7-APPswe-Eu substrate at BACE1.</t>
  </si>
  <si>
    <t>Inhibition of recombinant human BACE1 preincubated for 30 mins followed QSY7EISEVNLDAEFC-Eu-amide substrate addition measured after 90 mins by FRET assay</t>
  </si>
  <si>
    <t>Binding affinity for human brain memapsin 2</t>
  </si>
  <si>
    <t>Inhibition of BACE1 (unknown origin)</t>
  </si>
  <si>
    <t>Inhibition of human recombinant BACE1 by FRET assay</t>
  </si>
  <si>
    <t>Inhibition of recombinant soluble human BACE1 catalytic domain using QSY7-EISEVNLDAEFC-Europium-amide as substrate preincubated for 10 mins followed by substrate addition measured after 1.5 hrs by time-resolved FRET assay</t>
  </si>
  <si>
    <t>HTRF FRET Assay: Inhibitor IC50s at purified human autoBACE-2 were determined in a time-resolved endpoint proteolysis assay that measures hydrolysis of the QSY7-EISEVNLDAEFC-Eu-amide FRET peptide substrate (BACE-HTRF assay). BACE-mediated hydrolysis of this peptide results in an increase in relative fluorescence (RFU) at 620 nm after excitation with 320 nm light. Inhibitor compounds, prepared at 3x the desired final concentration in 1xBACE assay buffer (20 mM sodium acetate pH 5.0, 10% glycerol, 0.1% Brij-35) supplemented with 7.5% DMSO were pre-incubated with an equal volume of autoBACE-2 enzyme diluted in 1xBACE assay buffer (final enzyme concentration 1 nM) in black 384-well NUNC plates for 30 minutes at 30 C. The assay was initiated by addition of an equal volume of the QSY7-EISEVNLDAEFC-Eu-amide substrate (200 nM final concentration, Km=8 M for 4 M for autoBACE-2) prepared in 1xBACE assay buffer supplemented with 7.5% DMSO and incubated for 90 minutes at 30 C.</t>
  </si>
  <si>
    <t>Time-Resolved FRET Assay: A homogeneous time-resolved FRET assay was used to determine IC50 values for inhibitors of the soluble human BACE1 catalytic domain. The assay monitored the increase of 620nm fluorescence that resulted from BACE1 cleavage of an APPswedish APPswe mutant peptide FRET substrate (QSY7-EISEVNLDAEFC-Europium-amide).</t>
  </si>
  <si>
    <t>Inhibition of human BACE1</t>
  </si>
  <si>
    <t>Inhibition of recombinant human BACE1 (Ala8P to Ala326 residues) expressed in Escherichia coli BL21(DE3) using Arg-Glu(EDANS)-Glu-Val-Asn-Leu-Asp-Ala-Glu-Phe-Lys (Dabcyl)-Arg as substrate by fluorescence assay</t>
  </si>
  <si>
    <t>HTRF FRET Assay: Varying concentrations of inhibitors at 3× the final desired concentration in a volume of 10 ul are preincubated with purified human BACE1 catalytic domain (3 nM in 10 ¿l) for 30 minutes at 30° C. in reaction buffer containing 20 mM Na-Acetate pH 5.0, 10% glycerol, 0.1% Brij-35 and 7.5% DSMO. Reactions are initiated by addition of 10 ¿l of 600 nM QSY7-APPswe-Eu substrate (200 nM final) to give a final reaction volume of 30 ¿l in a 384 well Nunc HTRF plate. The reactions are incubated at 30° C. for 1.5 hours. The 620 nm fluorescence is then read on a Rubystar HTRF plate reader (BMG Labtechnologies) using a 50 millisecond delay followed by a 400 millisecond acquisition time window.</t>
  </si>
  <si>
    <t>Inhibition of recombinant human BACE1 using MBP-C125Swe as substrate by ELISA</t>
  </si>
  <si>
    <t>Inhibition of purified human BACE1 by FRET assay</t>
  </si>
  <si>
    <t>Displacement of [3H]BMS-599240 from BACE1 (unknown origin) expressed in HEK293 cells at pH 5 after 1.5 hrs by Microbeta liquid scintillation counting analysis</t>
  </si>
  <si>
    <t>Displacement of [3H]BMS-599240 from BACE1 expressed in HEK293 cells</t>
  </si>
  <si>
    <t>SPA-Based Assay: The binding assay was performed as SPA-based assay using a biotinylated form of human BACE1 recombinantly expressed and subsequently purified from Freestyle HEK293 cells. The binding assay was run in a 50 mM sodium acetate buffer, pH 4.5 containing 50 mM NaCl and 0.03% Tween-20 in white clear bottom 384 plates (Corning #3653). 10 nM (final concentration) radioligand ([3H]-N-((1S,2R)-1-benzyl-3-cyclopropylamino-2-hydroxy-propyl)-5-(methanesulfonyl-methyl-amino)-N-((R)-1-phenyl-ethyl)-isophthalamide) (TRQ11569 purchased from GE Healthcare) was mixed with test compound at a given concentration, 6 nM (final concentration) human BACE1 and 25 ¿g Streptavidin coated PVT core SPA beads (RPNQ0007, GE Healthcare Life Sciences) in a total volume of 40 ¿l.</t>
  </si>
  <si>
    <t>Homogeneous Time-Resolved FRET Assay: A homogeneous time-resolved FRET assay can be used to determine IC50 values for inhibitors of the soluble human BACE1 catalytic domain. This assay monitors the increase of 620 nm fluorescence that resulted from BACE1 cleavage of an APPswedish APPswe mutant peptide FRET substrate (QSY7-EISEVNLDAEFC-Europium-amide). This substrate contains an N-terminal QSY7 moiety that serves as a quencher of the C-terminal Europium fluorophore (620 nm Em). In the absence of enzyme activity, 620 nm fluorescence is low in the assay and increased linearly over 3 hours in the presence of uninhibited BACE1 enzyme Inhibition of BACE1 cleavage of the QSY7-APPswe-Eu substrate by inhibitors is manifested as a suppression of 620 nm fluorescence. Varying concentrations of inhibitors at 3x the final desired concentration in a volume of 10 ul are preincubated with purified human BACE1 catalytic domain (3 nM in 10 u) for 30 minutes at 30° C. in reaction buffer containing 20 mM Na-Acetate pH 5.0, 10% glycerol, 0.1% Brij-35 and 7.5% DSMO.</t>
  </si>
  <si>
    <t>Inhibition of human BACE1 using QSY7EISEVNLDAEFC-Eu-amide as substrate incubated for 30 mins prior to substrate addition measured after 90 mins by FRET analysis</t>
  </si>
  <si>
    <t>Inhibition of soluble human BACE1 (1 to 454) expressed in baculovirus infected insect Sf9 cells using EuK-KTEEISEVNLDAEFRHDKC-biotin as substrate preincubated for 30 mins followed by substrate addition measured after 3 hrs by FRET assay</t>
  </si>
  <si>
    <t>BACE1 Binding Assay: The binding assay was performed as SPA-based assay using a biotinylated form of human BACE1 recombinantly expressed and subsequently purified from Freestyle HEK293 cells. The binding assay was run in a 50 mM sodium acetate buffer, pH 4.5 containing 50 mM NaCl and 0.03% Tween-20 in white clear bottom 384 plates (Corning #3653). 10 nM (final concentration) radioligand ([3H]¿N-((1S,2R)-1-benzyl-3-cyclopropylamino-2-hydroxy-propyl)-5-(methanesulfonyl-methyl-amino)-N¿((R)-1-phenyl-ethyl)-isophthalamide) (TRQ11569 purchased from GE Healthcare) was mixed with test compound at a given concentration, 6 nM (final concentration) human BACE1 and 25 ¿g Streptavidin coated PVT core SPA beads (RPNQ0007, GE Healthcare Life Sciences) in a total volume of 40 ¿l. Several concentrations of each test compound were tested in the assay for IC50 determination. The plates were incubated for one hour at room temperature and counted in a Wallac Trilux counter. Total and non-specific binding were determined using buffer and 1 ¿M (final concentration) of the high affinity BACE1 reference inhibitor (S)-6-[3-chloro-5-(5-prop-1-ynyl-pyridin-3-yl)-thiophen-2-yl]-2-imino-3,6-dimethyl-tetrahydro-pyrimidin-4-one, respectively.</t>
  </si>
  <si>
    <t>Inhibition Assay: Previously, one of the following compounds discussed below have been studied in memapsin 2 inhibition (Ghosh et al., 2008), which the others are previously unpublished. Given the closely related substrate specificity for memapsin 1 and memapsin 2, the inventors chose to screen these previously identified memapsin 2 inhibitors for lead compounds as memapsin 1 inhibitors. Recombinant memapsin 1 ectodomain was prepared as described by Turner et al. (2002) and assayed using a commercially purchased fluorescent substrate.</t>
  </si>
  <si>
    <t>Inhibition of recombinant beta-secretase 1</t>
  </si>
  <si>
    <t>Inhibition of human BACE1 expressed in Escherichia coli cells (BL21(DE3) by TRF assay</t>
  </si>
  <si>
    <t>Inhibition of human recombinant beta-secretase</t>
  </si>
  <si>
    <t>Fluorescence Resonance Energy Transfer (FRET) Assay: Potency of test compounds were determined by measurement of their inhibition of BACE1 activity toward a fluorescent substrate. Experiments were performed by reference to the procedure as described in Ermolieff, et al. (Biochemistry 39:12450-12456 (2000), the teachings of which are incorporated hereby in their entirety). Briefly, the recombinant protease unit of BACE1 was prepared from E. coli expression as inclusion bodies, refolded, and purified as described in Lin, et al., (Proc. Nat. Acad. Sci. 97:1456-1460 (2000)). Fluorogenic substrate, MCA-SEVNLDAEFK(DNP)-NH2 (SEQ ID NO:1) was purchased. (M-2485, Bachem Americas, Torrance, Calif.). The substrate was derived from 10 amino acids of the human amyloid precursor protein (APP), with the Swedish variant amino acids at the beta-secretase cleavage site. The terminal amino acid was modified from arginine to lysine to facilitate derivatization with a functional group for detection by autofluorescence.</t>
  </si>
  <si>
    <t>Fluorescence Resonance Energy Transfer (FRET) Assay: Test Example 1: Potency of test compounds were determined by measurement of their inhibition of BACE1 activity toward a fluorescent substrate. Experiments were performed by reference to the procedure as described in Ermolieff, et al. (Biochemistry 39:12450-12456 (2000), the teachings of which are incorporated hereby in their entirety). Briefly, the recombinant protease unit of BACE1 was prepared from E. coli expression as inclusion bodies, refolded, and purified as described in Lin, et al., (Proc. Nat. Acad. Sci. 97:1456-1460 (2000)). Fluorogenic substrate, MCA-SEVNLDAEFK(DNP)-NH2 (SEQ ID NO:1) was purchased. (M-2485, Bachem Americas, Torrance, Calif.). The substrate was derived from 10 amino acids of the human amyloid precursor protein (APP), with the Swedish variant amino acids at the beta-secretase cleavage site. The terminal amino acid was modified from arginine to lysine to facilitate derivatization with a functional group for detection by autofluorescence. The amino acid sequence of the "core" peptide of the substrate is SEVNLDAEFK (SEQ ID NO:2). The amino terminus was derivatized with (7-methoxycoumarin-4-yl)acetyl (MCA), and the epsilon amine of the lysine side chain of the terminal residue (K in sequence SEVNLDAEFK (SEQ ID NO:2)) was derivatized with 2,4-dinitrophenyl (DNP). Assays were performed in a buffer of 0.1 M sodium acetate, pH 4.4, 0.08% 3-[(3-Cholamidopropyl)dimethylammonio]propanesulfonate (CHAPS), 0.005% Tween80. BACE1 enzyme (final concentration 65 nM) was pre-incubated with test compounds for 15 minutes at room temperature. Fluorescence intensities were measured 60 minutes after addition of the substrate (final concentration 3 uM) by Tecan Safire2.</t>
  </si>
  <si>
    <t>Inhibition of human BACE1 (1 to 460 residues) fused with Fc domain of IgG1 expressed in HEK293 cells preincubated for 10 mins followed by substrate addition measured after 17 mins by TR-FRET assay</t>
  </si>
  <si>
    <t>Inhibition of BACE1 expressing APP Swedish mutant using rhodamine-labeled EVNLDAEFK-quencher as substrate after 60 mins by Michaelis-Menten equation</t>
  </si>
  <si>
    <t>Displacement of [3H]BMS-599240 from BACE1 (unknown origin) expressed in HEK293 cells at pH 6.4 after 1.5 hrs by Microbeta liquid scintillation counting analysis</t>
  </si>
  <si>
    <t>Inhibition of human brain BACE1</t>
  </si>
  <si>
    <t>Inhibition of human BACE1 expressed in Hi5 cells</t>
  </si>
  <si>
    <t>Inhibition of recombinant human BACE1 (1 to 460 residues) using CEVNLDAEFK as substrate preincubated for 10 mins followed by substrate addition measured after 6.5 hrs by TR-FRET assay</t>
  </si>
  <si>
    <t>Binding affinity against human brain memapsin 2</t>
  </si>
  <si>
    <t>Inhibition of recombinant soluble human BACE1 catalytic domain using QSY7-EISEVNLDAEFC-Europium-amide as substrate preincubated for 30 mins followed by substrate addition measured after 1.5 hrs by time-resolved FRET assay</t>
  </si>
  <si>
    <t>Inhibitory activity against recombinant human Beta-secretase 1</t>
  </si>
  <si>
    <t>CHEMBL3811214</t>
  </si>
  <si>
    <t>CHEMBL2185581</t>
  </si>
  <si>
    <t>CHEMBL981021</t>
  </si>
  <si>
    <t>CHEMBL2185575</t>
  </si>
  <si>
    <t>CHEMBL945886</t>
  </si>
  <si>
    <t>CHEMBL3380862</t>
  </si>
  <si>
    <t>CHEMBL942114</t>
  </si>
  <si>
    <t>CHEMBL828263</t>
  </si>
  <si>
    <t>CHEMBL1931877</t>
  </si>
  <si>
    <t>CHEMBL3592359</t>
  </si>
  <si>
    <t>CHEMBL3592345</t>
  </si>
  <si>
    <t>CHEMBL827180</t>
  </si>
  <si>
    <t>CHEMBL655069</t>
  </si>
  <si>
    <t>CHEMBL3888913</t>
  </si>
  <si>
    <t>CHEMBL1109071</t>
  </si>
  <si>
    <t>CHEMBL3706083</t>
  </si>
  <si>
    <t>CHEMBL3705433</t>
  </si>
  <si>
    <t>CHEMBL2183861</t>
  </si>
  <si>
    <t>CHEMBL3888967</t>
  </si>
  <si>
    <t>CHEMBL3888701</t>
  </si>
  <si>
    <t>CHEMBL915132</t>
  </si>
  <si>
    <t>CHEMBL3887312</t>
  </si>
  <si>
    <t>CHEMBL1069651</t>
  </si>
  <si>
    <t>CHEMBL3887512</t>
  </si>
  <si>
    <t>CHEMBL3889105</t>
  </si>
  <si>
    <t>CHEMBL3801550</t>
  </si>
  <si>
    <t>CHEMBL711471</t>
  </si>
  <si>
    <t>CHEMBL3062634</t>
  </si>
  <si>
    <t>CHEMBL2155063</t>
  </si>
  <si>
    <t>CHEMBL3268101</t>
  </si>
  <si>
    <t>CHEMBL3705434</t>
  </si>
  <si>
    <t>CHEMBL3705045</t>
  </si>
  <si>
    <t>CHEMBL929344</t>
  </si>
  <si>
    <t>CHEMBL4018279</t>
  </si>
  <si>
    <t>CHEMBL3888942</t>
  </si>
  <si>
    <t>CHEMBL3269321</t>
  </si>
  <si>
    <t>CHEMBL3386389</t>
  </si>
  <si>
    <t>CHEMBL3889053</t>
  </si>
  <si>
    <t>CHEMBL3888940</t>
  </si>
  <si>
    <t>CHEMBL3630425</t>
  </si>
  <si>
    <t>CHEMBL2187886</t>
  </si>
  <si>
    <t>CHEMBL3888549</t>
  </si>
  <si>
    <t>CHEMBL1103872</t>
  </si>
  <si>
    <t>CHEMBL3887768</t>
  </si>
  <si>
    <t>CHEMBL2015090</t>
  </si>
  <si>
    <t>CHEMBL3268102</t>
  </si>
  <si>
    <t>CHEMBL3888456</t>
  </si>
  <si>
    <t>CHEMBL3707552</t>
  </si>
  <si>
    <t>CHEMBL1227788</t>
  </si>
  <si>
    <t>CHEMBL895728</t>
  </si>
  <si>
    <t>CHEMBL2067011</t>
  </si>
  <si>
    <t>CHEMBL1072341</t>
  </si>
  <si>
    <t>CHEMBL653499</t>
  </si>
  <si>
    <t>CHEMBL1045676</t>
  </si>
  <si>
    <t>CHEMBL3705666</t>
  </si>
  <si>
    <t>CHEMBL3887894</t>
  </si>
  <si>
    <t>CHEMBL828805</t>
  </si>
  <si>
    <t>CHEMBL4049274</t>
  </si>
  <si>
    <t>CHEMBL1926456</t>
  </si>
  <si>
    <t>CHEMBL3630426</t>
  </si>
  <si>
    <t>CHEMBL2399170</t>
  </si>
  <si>
    <t>CHEMBL2411011</t>
  </si>
  <si>
    <t>CHEMBL853557</t>
  </si>
  <si>
    <t>CHEMBL4049296</t>
  </si>
  <si>
    <t>CHEMBL828806</t>
  </si>
  <si>
    <t>CHEMBL3269334</t>
  </si>
  <si>
    <t>CHEMBL902621</t>
  </si>
  <si>
    <t>CHEMBL653508</t>
  </si>
  <si>
    <t>CC(C)(C)CCNC(=O)CCc1cc2cc(ccc2nc1N)c3ccccc3CCc4ccc(NC(=O)c5ccc(F)cc5)cn4</t>
  </si>
  <si>
    <t>NC1=NC2(CO1)c3cc(NC(=O)c4ccc(Cl)cn4)ccc3Oc5ccc(cc25)C6=CCCOC6</t>
  </si>
  <si>
    <t>CC(C)(C)CCNC(=O)CCc1cc2cc(ccc2nc1N)c3ccccc3C#CCC4(CC4)NC(=O)c5ccc(F)cc5</t>
  </si>
  <si>
    <t>CC(C)(C)CCNC(=O)CCc1cc2cc(ccc2nc1N)c3ccccc3C#Cc4ccc(NC(=O)c5ccc(F)cc5)cn4</t>
  </si>
  <si>
    <t>C[C@@H](Cc1cc2cc(ccc2nc1N)c3ncccc3C)C(=O)NCCC(C)(C)C</t>
  </si>
  <si>
    <t>CC(C)(C)CCNC(=O)CCc1cc2cc(ccc2nc1N)c3ccccc3C#CC4CC(C4)NC(=O)c5ccc(F)cc5</t>
  </si>
  <si>
    <t>Cc1ccccc1c2ccc3nc(N)c(CCC(=O)NCCC(C)(C)C)cc3c2</t>
  </si>
  <si>
    <t>CC(C)CNC(=O)[C@@H](NC[C@H](Cc1ccccc1)NC(=O)c2cc(cc(c2)C(=O)N[C@H](C)c3ccccc3)N(C)S(=O)(=O)C)[C@H](C)O</t>
  </si>
  <si>
    <t>CCC[C@H](O)[C@H](NC[C@H](Cc1ccccc1)NC(=O)c2cc3N(C)S(=O)(=O)C(C)(C)Cn4cc(CC)c(c2)c34)C(=O)NCC(C)C</t>
  </si>
  <si>
    <t>CC(C)CNC(=O)[C@@H](NC(=O)[C@H](C)C[C@H](O)[C@H](CC(C)C)NC(=O)[C@H](CS(=O)(=O)C)NC(=O)OCc1nc(C)oc1C)C(C)C</t>
  </si>
  <si>
    <t>CC(C)C[C@H](NC(=O)[C@H](CS(=O)(=O)C)NC(=O)OCc1nc(C)oc1C)[C@@H](O)C[C@@H](C)C(=O)N[C@@H](C(C)C)C(=O)NC(C)(C)C</t>
  </si>
  <si>
    <t>CC(C)CNC(=O)[C@@H](NC(=O)[C@H](C)C[C@H](O)[C@H](CC(C)C)NC(=O)[C@H](CNC(=O)OC(C)(C)C)NC(=O)[C@@H](C)Cc1nc(C)cs1)C(C)C</t>
  </si>
  <si>
    <t>CC(C)CNC(=O)[C@@H](NC(=O)[C@H](C)C[C@H](O)[C@H](CC(C)C)NC(=O)[C@H](CS(=O)(=O)C)NC(=O)OCn1nc(C)cc1C)C(C)C</t>
  </si>
  <si>
    <t>CC(C)C[C@H](NC(=O)[C@H](CC(=O)O)NC(=O)[C@H](CC(C)C)NC(=O)[C@@H](N)CCC(=O)O)C(=O)N[C@@H](C)C(=O)N[C@@H](C(C)C)C(=O)N[C@@H](CCC(=O)O)C(=O)N[C@@H](Cc1ccccc1)C(=O)O</t>
  </si>
  <si>
    <t>CC(C)C[C@H](NC(=O)[C@@H](N)CCC(=O)O)C(=O)N[C@@H](CC(=O)O)C(=O)N[C@@H](CC(C)C)C(=O)C(O)CN[C@@H](C)C(=O)N[C@@H](C(C)C)C(=O)N[C@@H](CCC(=O)O)C(=O)N[C@@H](Cc1ccccc1)C(=O)O</t>
  </si>
  <si>
    <t>CC(C)C[C@H](NC(=O)[C@H](CC(=O)O)NC(=O)[C@H](CC(C)C)NC(=O)[C@@H](N)CCC(=O)O)[C@@H](O)C[C@@H](C)C(=O)N[C@@H](C(C)C)C(=O)N[C@@H](CCC(=O)O)C(=O)N[C@@H](Cc1ccccc1)C(=O)O</t>
  </si>
  <si>
    <t>CC(C)C[C@H](NC(=O)[C@H](CC(=O)O)NC(=O)[C@H](CC(C)C)NC(=O)[C@@H](N)CCC(=O)O)[C@@H](O)C[C@@H](C)C(=O)N[C@@H](C(C)C)C(=O)N[C@@H](CCC(=O)O)C(=O)C[C@@H](Cc1ccccc1)C(=O)O</t>
  </si>
  <si>
    <t>CC(C)C[C@H](NC(=O)[C@H](CC(=O)O)NC(=O)[C@H](CC(C)C)NC(=O)[C@@H](N)CCC(=O)O)[C@@H](O)C[C@@H](C)C(=O)N[C@@H](C(C)C)C(=O)N[C@@H](CCC(=O)O)C(=O)NC(Cc1ccccc1)C(=O)O</t>
  </si>
  <si>
    <t>CCC[C@H](O)[C@H](NC[C@H](Cc1ccccc1)NC(=O)c2cc3N(C)S(=O)(=O)CCn4cc(CC)c(c2)c34)C(=O)NCC(C)C</t>
  </si>
  <si>
    <t>CCC[C@H](O)[C@H](NC[C@H](Cc1ccccc1)NC(=O)c2cc3N(C)S(=O)(=O)C4(CC4)Cn5cc(CC)c(c2)c35)C(=O)NC(C)C</t>
  </si>
  <si>
    <t>CN1C(=N)N[C@@](C)(CS1(=O)=O)c2sc(cc2Cl)c3cc(F)cc(c3)c4ocnn4</t>
  </si>
  <si>
    <t>COC[C@H]1CCCN1C(=O)c2cc(C)cc(c2)C(=O)N[C@@H](Cc3cc(F)cc(F)c3)[C@H](O)[C@H]4CN(CCN4)S(=O)(=O)c5cccc(C)c5</t>
  </si>
  <si>
    <t>CSCC[C@H](NC(=O)[C@@H](NC(=O)OC(C)(C)C)C(C)C)C(=O)N[C@@H](CC(C)C)[C@@H](O)C[C@@H](C)C(=O)N[C@@H](C(C)C)C(=O)NCC(C)C</t>
  </si>
  <si>
    <t>CN1C(=N)N[C@@](C)(CS1(=O)=O)c2sc(cc2F)c3cccc(c3)c4oncn4</t>
  </si>
  <si>
    <t>CN1C(=N)N[C@@](C)(CS1(=O)=O)c2cc(NC(=O)c3ccc(Cl)cn3)ccc2F</t>
  </si>
  <si>
    <t>CCCN(CCC)C(=O)c1cc(C)cc(c1)C(=O)N[C@@H](Cc2cc(F)cc(F)c2)[C@H](O)[C@H]3CN(CCN3)S(=O)(=O)c4cccc(C)c4</t>
  </si>
  <si>
    <t>C[C@@H](NC(=O)c1cc(cc(c1)C(=O)N[C@@H](Cc2cc(F)cc(F)c2)[C@H](O)[C@H]3CN(CCN3)S(=O)(=O)c4cccc(C)c4)N5CCCCS5(=O)=O)c6ccccc6</t>
  </si>
  <si>
    <t>CCNc1cc(cc(c1)C(=O)N[C@@H](Cc2cc(F)cc(F)c2)[C@H](O)[C@H]3CN(CCN3)S(=O)(=O)c4cccc(C)c4)N5CCCCS5(=O)=O</t>
  </si>
  <si>
    <t>CCNc1cc(cc(c1)C(=O)N[C@@H](Cc2cc(F)cc(F)c2)[C@H](O)[C@H]3CN(CCN3)S(=O)(=O)c4cccc(C)c4)N(C)S(=O)(=O)C</t>
  </si>
  <si>
    <t>COC[C@H]1CCCN1C(=O)c2cc(C)cc(c2)C(=O)N[C@@H](Cc3cc(F)cc(F)c3)[C@H](O)[C@H]4CN(CCN4)S(=O)(=O)c5ccccc5</t>
  </si>
  <si>
    <t>COC[C@H]1CCCN1C(=O)c2cc(C)cc(c2)C(=O)N[C@@H](Cc3cc(F)cc(F)c3)[C@H](O)[C@H]4CN(CCN4)S(=O)(=O)c5cccc(Cl)c5</t>
  </si>
  <si>
    <t>COC[C@H]1CCCN1C(=O)c2cc(C)cc(c2)C(=O)N[C@@H](Cc3cc(F)cc(F)c3)[C@H](O)[C@H]4CN(CCN4)S(=O)(=O)c5ccc(Cl)s5</t>
  </si>
  <si>
    <t>COC[C@H]1CCCN1C(=O)c2cc(C)cc(c2)C(=O)N[C@@H](Cc3cc(F)cc(F)c3)[C@H](O)[C@H]4CN(CCN4)S(=O)(=O)Cc5ccccc5</t>
  </si>
  <si>
    <t>CC#Cc1cncc(c1)c2csc(c2)[C@]34CN(C[C@H]3C(=O)N(C)C(=N)N4)C(=O)c5cccc(F)c5</t>
  </si>
  <si>
    <t>COc1cccc(n1)N2C[C@H]3C(=O)N(C)C(=N)N[C@]3(C2)c4cc(cs4)c5cccc(c5)C#N</t>
  </si>
  <si>
    <t>CNS1(O)C[C@](C)(NC(=N)N1C)c2cc(NC(=O)c3ccc(Cl)cn3)ccc2F</t>
  </si>
  <si>
    <t>CC1(C)C(=N)N[C@]2(COC[C@H]2S1(=O)=O)c3cc(NC(=O)c4ccn(n4)C(F)F)ccc3F</t>
  </si>
  <si>
    <t>Cc1cc(cnc1C(=O)Nc2ccc(F)c(c2)[C@]34COC[C@H]3S(=O)(=O)C(C)(C)C(=N)N4)C#N</t>
  </si>
  <si>
    <t>C[C@]1(C(=N)N[C@]2(COC[C@H]2S1(=O)=O)c3cc(NC(=O)c4ccc(F)cn4)ccc3F)c5ccc(F)cc5</t>
  </si>
  <si>
    <t>CC1(C)C(=N)N[C@]2(COC[C@H]2S1(=O)=O)c3cc(NC(=O)c4ccc(OCC#C)cn4)ccc3F</t>
  </si>
  <si>
    <t>CC1(C)C(=N)N[C@]2(COC[C@H]2S1(=O)=O)c3cc(NC(=O)c4ccc(cn4)C#N)ccc3F</t>
  </si>
  <si>
    <t>CC1(C)C(=N)N[C@]2(COC[C@H]2S1(=O)=O)c3cc(NC(=O)c4cnc(OCC#C)cn4)ccc3F</t>
  </si>
  <si>
    <t>COc1cnc(cn1)C(=O)Nc2cc(F)c(F)c(c2)[C@]3(C)CS(=O)(=O)N(C)C(=N)N3</t>
  </si>
  <si>
    <t>CC(C)C[C@H](NC(=O)c1cc(cc(c1)C(=O)N[C@H](C)c2ccccc2)N(C)S(=O)(=O)C)[C@@H](O)C[C@@H](C)C(=O)N[C@@H](C(C)C)C(=O)NC(C)C</t>
  </si>
  <si>
    <t>CN1C(=N)N[C@@](C)(CS1(=O)=O)c2sc(cc2F)c3cc(ccc3F)c4ocnn4</t>
  </si>
  <si>
    <t>COc1nc(nc(C)c1F)N2CC3[C@](C2)(NC(=N)N(C)S3(=O)=O)c4cc(NC(=O)c5ccc(F)cn5)ccc4F</t>
  </si>
  <si>
    <t>CN1C(=N)N[C@@](C)(CS1(=O)=O)c2sc(cc2F)c3cc(F)cc(c3)c4ocnn4</t>
  </si>
  <si>
    <t>CN1C(=N)N[C@@](C)(CS1(=O)=O)c2cc(NC(=O)c3ccc(cn3)C(F)(F)F)ccc2F</t>
  </si>
  <si>
    <t>CC(C)[C@H](NC(=O)[C@@H](C[C@H](O)[C@H](COc1cc(F)cc(F)c1)NC(=O)c2cc(cc(c2)C(=O)N[C@H](C)c3ccccc3)N(C)S(=O)(=O)C)OCC4CC4)C(=O)NCc5ccccc5</t>
  </si>
  <si>
    <t>C[C@]1(CS(=O)(=O)C2(CCCC2)C(=N)N1)c3cc(NC(=O)c4ccc(Cl)cn4)ccc3F</t>
  </si>
  <si>
    <t>CN1CC2(C1)C(=N)N[C@@](C)(CS2(=O)=O)c3cc(NC(=O)c4ncc(cc4C5CC5)C#N)ccc3F</t>
  </si>
  <si>
    <t>CN1CC2(C1)C(=N)N[C@@](C)(CS2(=O)=O)c3cc(NC(=O)c4ncc(cc4C)C#N)ccc3F</t>
  </si>
  <si>
    <t>COc1nc(ncc1F)N2C[C@H]3C(=O)N(C)C(=N)N[C@]3(C2)c4cc(cs4)c5cccc(c5)C#N</t>
  </si>
  <si>
    <t>COc1ccc(nc1)C(=O)Nc2ccc(F)c(c2)[C@]3(C)CS(=O)(=O)C4(CN(C4)c5ccc(cc5)[N+](=O)[O-])C(=N)N3</t>
  </si>
  <si>
    <t>CN1CC2(C1)C(=N)N[C@@](C)(CS2(=O)=O)c3cc(NC(=O)c4ncc(cc4C(F)F)C#N)ccc3F</t>
  </si>
  <si>
    <t>CC(C)C[C@H](NC(=O)[C@H](CC(=O)N)NC(=O)[C@@H](NC(=O)[C@@H](N)CCC(=O)O)C(C)C)C(=O)C(O)CN[C@@H](C)C(=O)N[C@@H](C)C(=O)N[C@@H](CCC(=O)O)C(=O)N[C@@H](Cc1ccccc1)C(=O)O</t>
  </si>
  <si>
    <t>CC(C)C[C@H](NC(=O)[C@H](CC(=O)N)NC(=O)[C@@H](NC(=O)[C@@H](N)CCC(=O)O)C(C)C)C(=O)N[C@@H](C)C(=O)N[C@@H](C)C(=O)N[C@@H](CCC(=O)O)C(=O)N[C@@H](Cc1ccccc1)C(=O)O</t>
  </si>
  <si>
    <t>CC(C)C[C@H](NC(=O)[C@H](CC(=O)N)NC(=O)C(NC(=O)[C@H](N)CCC(=O)O)C(C)C)[C@@H](O)C[C@@H](C)C(=O)N[C@@H](C)C(=O)N[C@H](CCC(=O)O)C(=O)NC(Cc1ccccc1)C(=O)O</t>
  </si>
  <si>
    <t>CC(C)C[C@H](NC(=O)[C@H](CC(=O)N)NC(=O)[C@@H](NC(=O)[C@@H](N)CC(=O)O)C(C)C)[C@@H](O)C[C@@H](C)C(=O)N[C@@H](C)C(=O)N[C@@H](CC(=O)O)C(=O)N[C@@H](Cc1ccccc1)C(=O)O</t>
  </si>
  <si>
    <t>CC(C)C[C@H](NC(=O)[C@H](CC(=O)N)NC(=O)[C@H](NC(=O)[C@@H](N)CCC(=O)O)C(C)C)[C@@H](O)C[C@@H](C)C(=O)N[C@@H](C)C(=O)N[C@@H](CCC(=O)O)C(=O)N[C@H](Cc1ccccc1)C(=O)O</t>
  </si>
  <si>
    <t>C[C@]1(CS(=O)(=O)C2(CC2)C(=N)N1)c3cc(NC(=O)c4ccc(Cl)cn4)ccc3F</t>
  </si>
  <si>
    <t>COc1ccc(nc1)C(=O)Nc2ccc(F)c(c2)[C@]3(C)CS(=O)(=O)C4(CN(C4)C(=O)C)C(=N)N3</t>
  </si>
  <si>
    <t>CN1C(=N)N[C@@](C)(CS1(=O)=O)c2sc(cc2Cl)c3cccc(c3)c4ocnn4</t>
  </si>
  <si>
    <t>COc1cnc(cn1)C(=O)Nc2ccc(F)c(c2)[C@]3(C)CS(=O)(=O)N(C)C(=N)N3</t>
  </si>
  <si>
    <t>CC#Cc1cncc(c1)c2cc(Cl)c(s2)[C@]3(C)CC(=O)N(C)C(=N)N3</t>
  </si>
  <si>
    <t>CC(C)C[C@H](NC(=O)[C@H](CC(=O)O)NC(=O)[C@H](CC(C)C)NC(=O)[C@@H](N)CCC(=O)O)[C@@H](O)C[C@@H](C)C(=O)N[C@@H](C(C)C)C(=O)N[C@@H](Cc1ccccc1)C(=O)N[C@@H](Cc2ccc(O)cc2)C(=O)N[C@@H](C)C(=O)N[C@@H](CCC(=O)O)C(=O)N[C@@H](CC(=O)O)C(=O)O</t>
  </si>
  <si>
    <t>CN1C(=N)N[C@@](C)(CS1(=O)=O)c2sc(cc2Cl)c3cc(ccc3F)c4ocnn4</t>
  </si>
  <si>
    <t>CN1CC2(C1)C(=N)N[C@@](C)(CS2(=O)=O)c3cc(NC(=O)c4ccc(cn4)C#N)ccc3F</t>
  </si>
  <si>
    <t>CN1C(=N)N[C@@](C)(CS1(=O)=O)c2sc(cc2F)c3cccc(c3)c4ocnn4</t>
  </si>
  <si>
    <t>CN1C(=N)N[C@@](C)(CS1(=O)=O)c2sc(cc2Cl)c3cccc(c3)c4ocnc4</t>
  </si>
  <si>
    <t>CN1C(=N)N[C@@](C)(CS1(=O)=O)c2cc(NC(=O)c3ccc(F)cn3)ccc2F</t>
  </si>
  <si>
    <t>CC(C)C[C@H](NC(=O)c1cc(cc(c1)C(=O)NCc2nc(C)oc2C)N(C)S(=O)(=O)C)[C@@H](O)C[C@@H](C)C(=O)N[C@@H](C(C)C)C(=O)NC(C)C</t>
  </si>
  <si>
    <t>COc1cccc(CNC[C@@H](O)[C@H](Cc2ccccc2)NC(=O)c3cc(cc(c3)C(=O)N[C@H](C)c4ccccc4)N(C)S(=O)(=O)C)c1</t>
  </si>
  <si>
    <t>COc1nc(nc(OC)c1F)N2C[C@H]3C(=O)N(C)C(=N[C@]3(C2)c4ccc(F)cc4F)N</t>
  </si>
  <si>
    <t>CC(C)C[C@H](NC(=O)[C@H](CC(=O)O)NC(=O)[C@H](CC(C)C)NC(=O)[C@@H](N)CCC(=O)O)[C@@H](O)C[C@@H](C)C(=O)N[C@@H](C(C)C)C(=O)N[C@@H](Cc1ccccc1)C(=O)N[C@@H](Cc2ccc(O)cc2)C(=O)N[C@@H](C)C(=O)N[C@@H](CCC(=O)O)C(=O)N[C@@H](CC(=O)O)C(=O)N</t>
  </si>
  <si>
    <t>CC(C)(C)c1cccc(CNC[C@@H](O)[C@H](Cc2cc(F)cc(F)c2)NC(=O)[C@@H]3CN(Cc4cc(F)cc(F)c4)C(=O)N3)c1</t>
  </si>
  <si>
    <t>C[C@@H](NC(=O)c1cc(cc(c1)C(=O)N[C@@H](Cc2ccccc2)[C@H](O)[C@@H]3NCCN(Cc4ccccc4)C3=O)N(C)S(=O)(=O)C)c5ccccc5</t>
  </si>
  <si>
    <t>COC[C@H]1CCCN1C(=O)c2cc(C)cc(c2)C(=O)N[C@@H](Cc3cc(F)cc(F)c3)[C@H](O)[C@H]4CN(CCN4)S(=O)(=O)c5ccccn5</t>
  </si>
  <si>
    <t>COC[C@H]1CCCN1C(=O)c2cc(C)cc(c2)C(=O)N[C@@H](Cc3cc(F)cc(F)c3)[C@H](O)[C@H]4CN(CCN4)S(=O)(=O)c5cn(C)cn5</t>
  </si>
  <si>
    <t>CN1C(=N)N[C@]2(CN(C[C@H]2C1=O)C(=O)c3cccc(F)c3)c4cc(cs4)c5ccc(F)c(c5)C#N</t>
  </si>
  <si>
    <t>CC#Cc1cncc(c1)c2csc(c2)[C@]34CN(C[C@H]3C(=O)N(C)C(=N)N4)c5cccc(OC(C)C)c5</t>
  </si>
  <si>
    <t>CC(C)C[C@H](NC(=O)[C@H](CC(=O)O)NC(=O)[C@H](CC(C)C)NC(=O)[C@@H](N)CCC(=O)O)[C@@H](O)C[C@@H](C)C(=O)N[C@@H](C(C)C)C(=O)N[C@@H](Cc1ccccc1)C(=O)N[C@@H](Cc2ccccc2)C(=O)N[C@@H](C)C(=O)N[C@@H](CCC(=O)O)C(=O)N[C@@H](CC(=O)O)C(=O)N</t>
  </si>
  <si>
    <t>CC(C)C[C@H](NC(=O)[C@H](CC(=O)O)NC(=O)[C@H](CC(C)C)NC(=O)[C@H](CCC(=O)O)NC(=O)C)[C@@H](O)C[C@@H](C)C(=O)N[C@@H](C(C)C)C(=O)N[C@@H](Cc1ccccc1)C(=O)N[C@@H](Cc2ccc(O)cc2)C(=O)N[C@@H](C)C(=O)N[C@@H](CCC(=O)O)C(=O)N[C@@H](CC(=O)O)C(=O)N</t>
  </si>
  <si>
    <t>CNS1(O)C[C@](C)(NC(=N)N1C)c2cc(NC(=O)c3ccc(F)cn3)ccc2F</t>
  </si>
  <si>
    <t>CCO[C@H](C[C@H](O)[C@H](COc1cc(F)cc(F)c1)NC(=O)c2cc(cc(c2)C(=O)N[C@H](C)c3ccccc3)N(C)S(=O)(=O)C)C(=O)N[C@@H](C(C)C)C(=O)NCc4ccccc4</t>
  </si>
  <si>
    <t>CN1C(=N)N[C@@](C)(CS1(=O)=O)c2sc(cc2Cl)c3ccc([nH]3)c4ccccc4</t>
  </si>
  <si>
    <t>C[C@]1(CS(=O)(=O)C2(CCCC2)C(=N)N1)c3cc(NC(=O)c4ccc(cn4)C(F)(F)F)ccc3F</t>
  </si>
  <si>
    <t>CN1CC2(C1)C(=N)N[C@@](C)(CS2(=O)=O)c3cc(NC(=O)c4ccc(Cl)cn4)ccc3F</t>
  </si>
  <si>
    <t>CC#CCOc1ccc(nc1)C(=O)Nc2ccc(F)c(c2)[C@]3(C)CS(=O)(=O)C4(CN(C)C4)C(=N)N3</t>
  </si>
  <si>
    <t>CC#CCOc1ccc(nc1)C(=O)Nc2ccc(F)c(c2)[C@]3(C)CS(=O)(=O)C4(CCN(C)CC4)C(=N)N3</t>
  </si>
  <si>
    <t>CC#Cc1cncc(c1)c2cc(Cl)c(s2)[C@]3(C)CS(=O)(=O)N(C)C(=N)N3</t>
  </si>
  <si>
    <t>CSCCC(NC(=O)[C@@H](NC(=O)OC(C)(C)C)C(C)C)C(=O)N[C@@H](CC(C)C)C(O)CC(C)C(=O)N[C@@H](C(C)C)C(=O)NCc1ccccc1</t>
  </si>
  <si>
    <t>CSCCC(NC(=O)[C@@H](NC(=O)OC(C)(C)C)C(C)C)C(=O)N[C@@H](CC(C)C)C(O)CC(C)C(=O)NC(C(C)C)C(=O)NCc1ccccc1</t>
  </si>
  <si>
    <t>CC1(C)C(=N)N[C@]2(COC[C@H]2S1(=O)=O)c3cc(NC(=O)c4ccc(Cl)cn4)ccc3F</t>
  </si>
  <si>
    <t>COc1nc(nc(C2CC2)c1F)N3C[C@H]4C(=O)N(C)C(=N[C@]4(C3)c5ccc(F)cc5F)N</t>
  </si>
  <si>
    <t>C[C@]1(CS(=O)(=O)C2(CCCC2)C(=N)N1)c3cc(NC(=O)c4ncc(Cl)cc4Cl)ccc3F</t>
  </si>
  <si>
    <t>CN1CC2(C1)C(=N)N[C@@](C)(CS2(=O)=O)c3cc(NC(=O)c4ccc(OC(F)F)cn4)ccc3F</t>
  </si>
  <si>
    <t>CN1C(=N)N[C@@](C)(CS1(=O)=O)c2sc(cc2Cl)c3ccc([nH]3)c4ocnn4</t>
  </si>
  <si>
    <t>CCCN(CCC)C(=O)c1cc(C)cc(c1)C(=O)N[C@@H](Cc2cc(F)cc(F)c2)[C@H](O)[C@@H]3NCCN(Cc4ccccc4)C3=O</t>
  </si>
  <si>
    <t>CCCO[C@H](C[C@H](O)[C@H](COc1cc(F)cc(F)c1)NC(=O)c2cc(cc(c2)C(=O)N[C@H](C)c3ccccc3)N(C)S(=O)(=O)C)C(=O)N[C@@H](C(C)C)C(=O)NCc4ccccc4</t>
  </si>
  <si>
    <t>CN1C(=N)N[C@](CCC2CCCCC2)(C[C@H]3CCC[C@H](C3)NC(=O)Nc4ccc(cc4)C#N)C1=O</t>
  </si>
  <si>
    <t>CCCN(CCC)C(=O)c1cc(C)cc(c1)C(=O)N[C@@H](Cc2cc(F)cc(F)c2)[C@H](O)[C@H]3CN(CCN3)S(=O)(=O)c4ccccc4</t>
  </si>
  <si>
    <t>CCCN(CCC)C(=O)c1cc(C)cc(c1)C(=O)N[C@@H](Cc2cc(F)cc(F)c2)[C@H](O)[C@H]3CN(CCN3)S(=O)(=O)c4cnc(C)n4C</t>
  </si>
  <si>
    <t>COC[C@H]1CCCN1C(=O)CCCC(=O)N[C@@H](Cc2cc(F)cc(F)c2)[C@H](O)[C@H]3CN(CCN3)S(=O)(=O)c4cccc(C)c4</t>
  </si>
  <si>
    <t>CN1C(=N)N[C@]2(CN(C[C@H]2C1=O)C(=O)c3ccccc3)c4cc(cs4)c5cccc(c5)C#N</t>
  </si>
  <si>
    <t>COc1cccnc1N2C[C@H]3C(=O)N(C)C(=N)N[C@]3(C2)c4cc(cs4)c5cccc(c5)C#N</t>
  </si>
  <si>
    <t>CN1C(=N)N[C@@](C)(CS1(=O)=O)c2cc(NC(=O)c3ccc(C)cn3)ccc2F</t>
  </si>
  <si>
    <t>CNS1(O)C[C@](C)(NC(=N)N1C)c2cc(NC(=O)c3ccc(OC)cn3)ccc2F</t>
  </si>
  <si>
    <t>COc1cnc(cn1)C(=S)Nc2ccc(F)c(c2)[C@]3(C)CS(=O)(=O)N(C)C(=N)N3</t>
  </si>
  <si>
    <t>COCCNS1(O)C[C@](C)(NC(=N)C1(C)C)c2cc(NC(=O)c3ccc(Cl)cn3)ccc2F</t>
  </si>
  <si>
    <t>C[C@]1(CS(O)(NCCF)C(C)(C)C(=N)N1)c2cc(NC(=O)c3ccc(Cl)cn3)ccc2F</t>
  </si>
  <si>
    <t>CNS1(O)C[C@](C)(NC(=N)C1(C)C)c2cc(NC(=O)c3ccc(Cl)cn3)ccc2F</t>
  </si>
  <si>
    <t>C[C@]1(CS(O)(NCC2CC2)C(C)(C)C(=N)N1)c3cc(NC(=O)c4ccc(Cl)cn4)ccc3F</t>
  </si>
  <si>
    <t>CC1(C)C(=N)N[C@]2(COC[C@H]2S1(=O)=O)c3cc(NC(=O)c4ccc(OCF)cn4)ccc3F</t>
  </si>
  <si>
    <t>CC1(C)C(=N)N[C@]2(COC[C@H]2S1(=O)=O)c3cc(NC(=O)c4ccc(cn4)C(F)(F)F)ccc3F</t>
  </si>
  <si>
    <t>CC1(C)C(=N)N[C@]2(COC[C@H]2S1(=O)=O)c3cc(NC(=O)c4ncc(Cl)cc4F)ccc3F</t>
  </si>
  <si>
    <t>COCCO[C@H](C[C@H](O)[C@H](COc1cc(F)cc(F)c1)NC(=O)c2cc(cc(c2)C(=O)N[C@H](C)c3ccccc3)N(C)S(=O)(=O)C)C(=O)N[C@@H](C(C)C)C(=O)NCc4ccccc4</t>
  </si>
  <si>
    <t>C[C@]1(CS(=O)(=O)C2(CCCC2)C(=N)N1)c3cc(NC(=O)c4ccc(F)cn4)ccc3F</t>
  </si>
  <si>
    <t>N\C\1=N/C(=O)[C@@H]2CCCN2c3ccc(OCCCCCCNCC(=O)Nc4c(Cl)cc(CN1)cc4Cl)cc3</t>
  </si>
  <si>
    <t>CC(C)[C@H](NC(=O)[C@@H](C[C@H](O)[C@H](COc1cc(F)cc(F)c1)NC(=O)c2cc(cc(c2)C(=O)N[C@H](C)c3ccccc3)N(C)S(=O)(=O)C)OCC=C)C(=O)NCc4ccccc4</t>
  </si>
  <si>
    <t>CN1C(=N)N[C@@](C)(CS1(=O)=O)c2sc(cc2Cl)c3cccc(c3)c4nocn4</t>
  </si>
  <si>
    <t>CN1CC2(C1)C(=N)N[C@@](C)(CS2(=O)=O)c3cc(NC(=O)c4ccc(OC(F)(F)F)cn4)ccc3F</t>
  </si>
  <si>
    <t>CN1C(=N)N[C@@](C)(CS1(=O)=O)c2sc(cc2F)c3cccc(c3)c4ocnc4</t>
  </si>
  <si>
    <t>COc1ccc(nc1)C(=O)Nc2ccc(F)c(c2)[C@]3(C)CS(=O)(=O)C4(CC4)C(=N)N3</t>
  </si>
  <si>
    <t>CC1(C)C(=N)N[C@]2(COC[C@H]2S1(=O)=O)c3cc(NC(=O)c4ccc(F)cn4)ccc3F</t>
  </si>
  <si>
    <t>COc1cnc(cn1)C(=O)Nc2ccc(F)c(c2)[C@]3(C)CS(=O)(=O)C4(CCCC4)C(=N)N3</t>
  </si>
  <si>
    <t>C[C@]1(CS(=O)(=O)C2(CNC2)C(=N)N1)c3cc(NC(=O)c4ccc(cn4)C#N)ccc3F</t>
  </si>
  <si>
    <t>CN1C(=N)N[C@@](C)(CS1(=O)=O)c2sc(cc2F)c3cncc(c3)c4ocnn4</t>
  </si>
  <si>
    <t>CN1C(=N)N[C@@](C)(CS1(=O)=O)c2sc(cc2F)c3cccc(c3)c4nocn4</t>
  </si>
  <si>
    <t>CN1C(=N)N[C@]2(CN(C[C@H]2C1=O)c3ncc(F)cn3)c4cc(cs4)c5cccc(c5)C#N</t>
  </si>
  <si>
    <t>COc1ccc(cc1)c2nsc(C)c2C(=O)\N=C(/N)\NCc3cc(Cl)c(NC(=O)CN4CCC4)c(Cl)c3</t>
  </si>
  <si>
    <t>CCNS1(O)C[C@](C)(NC(=N)C1(C)C)c2cc(NC(=O)c3ccc(Cl)cn3)ccc2F</t>
  </si>
  <si>
    <t>CCNS1(O)C[C@](C)(NC(=N)C1(C)C)c2cc(NC(=O)c3ccc(cn3)C#N)ccc2F</t>
  </si>
  <si>
    <t>COc1cnc(C(=O)Nc2ccc(F)c(c2)[C@]34COC[C@H]3S(=O)(=O)C(C)(C)C(=N)N4)c(C)c1</t>
  </si>
  <si>
    <t>C[C@]1(CS(=O)(=O)C2(CCOCC2)C(=N)N1)c3cc(NC(=O)c4ncc(Cl)cc4Cl)ccc3F</t>
  </si>
  <si>
    <t>Cc1cc(cnc1C(=O)Nc2ccc(F)c(c2)[C@]3(C)CS(=O)(=O)C4(CNC4)C(=N)N3)C#N</t>
  </si>
  <si>
    <t>COc1cnc(cn1)C(=O)Nc2ccc(F)c(c2)[C@]3(C)CS(=O)(=O)C4(CC4)C(=N)N3</t>
  </si>
  <si>
    <t>Cc1cc(cnc1C(=O)Nc2ccc(F)c(c2)[C@@]3(C)N=C(N)[C@@](C)(F)CC3(F)F)C#N</t>
  </si>
  <si>
    <t>COc1nc(nc(OC)c1F)N2C[C@H]3C(=O)N(C)C(=N[C@]3(C2)c4ccc(F)cc4)N</t>
  </si>
  <si>
    <t>COc1nc(nc(C)c1F)N2C[C@H]3C(=O)N(C)C(=N[C@]3(C2)c4ccc(F)cc4Cl)N</t>
  </si>
  <si>
    <t>COc1nc(nc(C)c1F)N2C[C@H]3C(=O)N(C)C(=N)N[C@]3(C2)c4ccc(F)cc4F</t>
  </si>
  <si>
    <t>CN1C(=N)N[C@@](C)(CS1(=O)=O)c2sc(cc2Cl)c3cccc(c3)c4occn4</t>
  </si>
  <si>
    <t>COc1nc(nc(C2CC2)c1F)N3C[C@H]4C(=O)N(C)C(=N[C@]4(C3)c5ccc(F)cc5)N</t>
  </si>
  <si>
    <t>CN1C(=N)N[C@@](C)(CS1(=O)=O)c2c(F)ccc(NC(=O)c3ccc(F)cn3)c2F</t>
  </si>
  <si>
    <t>CN1CC2(C1)C(=N)N[C@@](C)(CS2(=O)=O)c3cc(NC(=O)c4ccc(OCF)cn4)ccc3F</t>
  </si>
  <si>
    <t>NC1=Nc2cnc3Oc4cccc(CCN(C5CCCCC5)C(=O)CC[C@@H](C6CCCCC6)N1Cc2c3)c4</t>
  </si>
  <si>
    <t>CCCN(CCC)C(=O)c1cc(C)cc(c1)C(=O)N[C@@H](Cc2cc(F)cc(F)c2)[C@H](O)[C@H]3CN(CCN3)S(=O)(=O)c4ccccc4C</t>
  </si>
  <si>
    <t>NC1=Nc2ccc3Oc4cccc(CCN(C5CCCCC5)C(=O)CC[C@@H](C6CCCCC6)N1Cc2c3)c4</t>
  </si>
  <si>
    <t>COc1ccc(cc1)c2nsc(C)c2C(=O)\N=C(/N)\NCc3cc(C)c(NC(=O)CN4CCC4)c(Cl)c3</t>
  </si>
  <si>
    <t>COc1ccc(cc1)c2nsc(C)c2C(=O)\N=C(/N)\NCc3cc(Cl)c(NC(=O)C)c(Cl)c3</t>
  </si>
  <si>
    <t>C[C@]1(CS(=O)(=O)C2(CC2)C(=N)N1)c3cc(NC(=O)c4ncc(F)cc4F)ccc3F</t>
  </si>
  <si>
    <t>CN1C(=N)N[C@]2(COC[C@H]2S1(=O)=O)c3cc(NC(=O)c4ccc(Cl)cn4)ccc3F</t>
  </si>
  <si>
    <t>COc1ccc(nc1)C(=O)Nc2ccc(F)c(c2)[C@]3(C)CS(=O)(=O)C4(CCCC4)C(=N)N3</t>
  </si>
  <si>
    <t>C[C@]1(CS(=O)(=O)[C@@]2(CCOC2)C(=N)N1)c3cc(NC(=O)c4ccc(cn4)[N+]#[C-])ccc3F</t>
  </si>
  <si>
    <t>CCc1nc(nc(OC)c1F)N2C[C@H]3C(=O)N(C)C(=N[C@]3(C2)c4ccc(F)cc4F)N</t>
  </si>
  <si>
    <t>CC#Cc1cncc(c1)c2cccc(c2)[C@]3(NC(=N)N(C)C3=O)C4CC4</t>
  </si>
  <si>
    <t>C[C@]1(CS(=O)(=O)C2(CCC2)C(=N)N1)c3cc(NC(=O)c4ccc(cn4)[N+]#[C-])ccc3F</t>
  </si>
  <si>
    <t>C[C@]1(CS(=O)(=O)C2(CC2)C(=N)N1)c3cc(NC(=O)c4ccc(F)cn4)ccc3F</t>
  </si>
  <si>
    <t>CN1C(=N)N[C@@](C)(CS1(=O)=O)c2sc(cc2Cl)c3ccc(F)c(c3)c4ocnn4</t>
  </si>
  <si>
    <t>COc1nc(nc(OC)c1F)N2C[C@H]3C(=O)N(C)C(=N[C@]3(C2)c4cc(F)ccc4F)N</t>
  </si>
  <si>
    <t>CCc1nc(nc(OC)c1F)N2C[C@H]3C(=O)N(C)C(=N[C@]3(C2)c4cc(F)c(F)cc4F)N</t>
  </si>
  <si>
    <t>COc1nc(nc(C2CC2)c1F)N3C[C@H]4C(=O)N(C)C(=N[C@]4(C3)c5cc(F)ccc5F)N</t>
  </si>
  <si>
    <t>C[C@]1(CS(=O)(=O)[C@]2(CCOC2)C(=N)N1)c3cc(NC(=O)c4ncc(Cl)cc4C#N)ccc3F</t>
  </si>
  <si>
    <t>COc1ccc(nc1)C(=O)Nc2ccc(F)c(c2)[C@]34COC[C@H]3S(=O)(=O)C(C)(C)C(=N)N4</t>
  </si>
  <si>
    <t>CC(C)C[C@H](NC(=O)C(NC(=O)[C@@H](NC(=O)OC(C)(C)C)C(C)C)C(=O)N)C(O)CC(C)C(=O)N[C@@H](C(C)C)C(=O)NCc1ccccc1</t>
  </si>
  <si>
    <t>CC(C)C[C@H](NC(=O)C(CC(=O)N)NC(=O)[C@@H](NC(=O)OC(C)(C)C)C(C)C)C(O)CC(C)C(=O)NC(C(C)C)C(=O)NCc1ccccc1</t>
  </si>
  <si>
    <t>CC(C)C[C@H](NC(=O)[C@H](CC(=O)N)NC(=O)[C@@H](NC(=O)OC(C)(C)C)C(C)C)[C@@H](O)C[C@@H](C)C(=O)N[C@@H](C(C)C)C(=O)NCc1ccccc1</t>
  </si>
  <si>
    <t>C[C@]1(CS(=O)(=O)[C@@]2(CCOC2)C(=N)N1)c3cc(NC(=O)c4ccc(Cl)cn4)ccc3F</t>
  </si>
  <si>
    <t>CN1C(=N)N[C@]2(CN(C[C@H]2C1=O)c3ccc(F)cn3)c4cc(cs4)c5cccc(c5)C#N</t>
  </si>
  <si>
    <t>CN1C(=N)N[C@]2(CN(C[C@H]2C1=O)c3ncccc3C#N)c4cc(cs4)c5cccc(c5)C#N</t>
  </si>
  <si>
    <t>COc1nc(nc(C)c1F)N2C[C@H]3C(=O)N(C)C(=N[C@]3(C2)c4ccccc4F)N</t>
  </si>
  <si>
    <t>COc1ccc(cc1)c2nsc(C)c2C(=O)\N=C(/N)\NCc3cc(Cl)c(NC(=O)CNCc4ccccc4)c(Cl)c3</t>
  </si>
  <si>
    <t>CNS1(O)C[C@](C)(NC(=N)C1(C)C)c2cc(NC(=O)c3cnc(OC)cn3)ccc2F</t>
  </si>
  <si>
    <t>Cc1oc(C)c(n1)C(=O)Nc2ccc(F)c(c2)[C@]34COC[C@H]3S(=O)(=O)C(C)(C)C(=N)N4</t>
  </si>
  <si>
    <t>COc1nc(nc(C)c1F)N2C[C@H]3C(=O)N(C)C(=N[C@]3(C2)c4cc(F)ccc4F)N</t>
  </si>
  <si>
    <t>CCc1nc(nc(OC)c1F)N2C[C@H]3C(=O)N(C)C(=N[C@]3(C2)c4ccc(F)cc4)N</t>
  </si>
  <si>
    <t>C[C@]1(CS(=O)(=O)[C@]2(CCOC2)C(=N)N1)c3cc(NC(=O)c4ccc(cn4)[N+]#[C-])ccc3F</t>
  </si>
  <si>
    <t>C[C@]1(CS(=O)(=O)C2(CCOCC2)C(=N)N1)c3cc(NC(=O)c4ccc(Cl)cn4)ccc3F</t>
  </si>
  <si>
    <t>NC1=N[C@](C(F)F)(c2cc(NC(=O)c3ccc(Br)cn3)ccc2F)C(F)(F)CC1</t>
  </si>
  <si>
    <t>CN1CC2(C1)C(=N)N[C@@](C)(CS2(=O)=O)c3cc(NC(=O)c4ccc(F)cn4)ccc3F</t>
  </si>
  <si>
    <t>COc1cnc(cn1)C(=O)Nc2ccc(F)c(c2)[C@]34COC[C@H]3S(=O)(=O)C(C)(C)C(=N)N4</t>
  </si>
  <si>
    <t>COc1cccc2cc([nH]c12)c3cc(Cl)c(s3)[C@]4(C)CS(=O)(=O)[C@]5(CCOC5)C(=N)N4</t>
  </si>
  <si>
    <t>COc1cnc(C(=O)Nc2ccc(F)c(c2)[C@]3(C)CS(=O)(=O)C4(CN(C)C4)C(=N)N3)c(C)c1</t>
  </si>
  <si>
    <t>COc1ccc(nc1)C(=O)Nc2ccc(F)c(c2)[C@]3(C)CS(=O)(=O)C4(CN(C)C4)C(=N)N3</t>
  </si>
  <si>
    <t>CN1CCC2(CC1)C(=N)N[C@@](C)(CS2(=O)=O)c3cc(NC(=O)c4ccc(cn4)C#N)ccc3F</t>
  </si>
  <si>
    <t>COc1nc(nc(C2CC2)c1Cl)N3C[C@H]4C(=O)N(C)C(=N[C@]4(C3)c5cc(F)ccc5F)N</t>
  </si>
  <si>
    <t>C[C@]1(CS(=O)(=O)C2(CCOCC2)C(=N)N1)c3cc(NC(=O)c4ncc(Cl)cc4F)ccc3F</t>
  </si>
  <si>
    <t>COc1ccc(nc1)C(=O)Nc2ccc(F)c(c2)[C@]3(C)CS(=O)(=O)C4(CN(C4)S(=O)(=O)C)C(=N)N3</t>
  </si>
  <si>
    <t>CN1C(=N)N[C@@](C)(CS1(=O)=O)c2sc(cc2Cl)c3cccc(c3)c4oncc4</t>
  </si>
  <si>
    <t>CCCC(O)C(NCC(O)C(Cc1ccccc1)NC(=O)c2cc(C)cc(c2)C(=O)N3CCCC3OC)C(=O)NCC(C)C</t>
  </si>
  <si>
    <t>CN1C(=N)N[C@@](C)(CS1(=O)=O)c2sc(cc2F)c3ccc(F)c(c3)c4ocnn4</t>
  </si>
  <si>
    <t>COc1ccc(nc1)C(=O)Nc2ccc(F)c(c2)[C@]3(N=C(N)CCC3(F)F)C(F)F</t>
  </si>
  <si>
    <t>COc1nc(nc(C2CC2)c1Cl)N3C[C@H]4C(=O)N(C)C(=N[C@]4(C3)c5ccc(F)cc5F)N</t>
  </si>
  <si>
    <t>CCc1nc(nc(OC)c1F)N2C[C@H]3C(=O)N(C)C(=N[C@]3(C2)c4cc(F)ccc4F)N</t>
  </si>
  <si>
    <t>CN1C(=N)N[C@@](C)(CS1(=O)=O)c2sc(cc2F)c3cccc(c3)c4oncc4</t>
  </si>
  <si>
    <t>CN1C(=N)N[C@@](C)(CS1(=O)=O)c2sc(cc2Cl)c3cncc(c3)c4occn4</t>
  </si>
  <si>
    <t>COc1cnc(nc1)C(=O)Oc2ccc(F)c(c2)[C@]3(N=C(N)CCC3(F)F)C(F)F</t>
  </si>
  <si>
    <t>COc1nc(nc(C)c1F)N2C[C@H]3C(=O)N(C)C(=N[C@]3(C2)c4ccc(F)cc4)N</t>
  </si>
  <si>
    <t>CCCN(CCC)C(=O)c1cc(C)cc(c1)C(=O)N[C@@H](Cc2cc(F)cc(F)c2)[C@H](O)[C@H]3CN(CCN3)S(=O)(=O)c4cccc(Cl)c4</t>
  </si>
  <si>
    <t>CCCN(CCC)C(=O)c1cc(C)cc(c1)C(=O)N[C@@H](Cc2cc(F)cc(F)c2)[C@H](O)[C@H]3CN(CCN3)S(=O)(=O)c4cn(C)cn4</t>
  </si>
  <si>
    <t>COC[C@H]1CCCN1C(=O)c2cc(C)cc(c2)C(=O)N[C@@H](Cc3cc(F)cc(F)c3)[C@H](O)[C@H]4CN(CCN4)S(=O)(=O)C5CC5</t>
  </si>
  <si>
    <t>CN1C(=N)N[C@]2(CN(C[C@H]2C1=O)c3ncc(Cl)cn3)c4cc(cs4)c5cccc(c5)C#N</t>
  </si>
  <si>
    <t>COCc1cc(OC)nc(c1)N2CC3[C@](C2)(NC(=N)N(C)S3(=O)=O)c4cc(F)c(F)cc4F</t>
  </si>
  <si>
    <t>COCc1cc(OC)nc(c1)N2CC3[C@](C2)(NC(=N)N(C)S3(=O)=O)c4ccccc4F</t>
  </si>
  <si>
    <t>C[C@H]1OC[C@@]2(NC(=N)C(C)(C)S(=O)(=O)[C@H]12)c3cc(NC(=O)c4ccc(F)cn4)ccc3F</t>
  </si>
  <si>
    <t>CC1(C)C(=N)N[C@]2(COC[C@H]2S1(=O)=O)c3cc(NC(=O)c4cnc(OCCF)cn4)ccc3F</t>
  </si>
  <si>
    <t>CCc1cn2CC3(CC3)S(=O)(=O)N(C)c4cc(cc1c24)C(=O)N[C@H](CN[C@@H]([C@H](C)O)C(=O)NCC(C)C)Cc5ccccc5</t>
  </si>
  <si>
    <t>CCc1cn2CCS(=O)(=O)N(C)c3cc(cc1c23)C(=O)N[C@H](CN[C@@H]([C@H](C)O)C(=O)NCC(C)C)Cc4ccccc4</t>
  </si>
  <si>
    <t>CNC(=O)N1CC2(C1)C(=N)N[C@@](C)(CS2(=O)=O)c3cc(NC(=O)c4ccc(OC)cn4)ccc3F</t>
  </si>
  <si>
    <t>NC1=N[C@](C(F)F)(c2cc(NC(=O)c3ccc(cn3)C#N)ccc2F)C(F)(F)CC1</t>
  </si>
  <si>
    <t>COc1nc(nc(C)c1F)N2C[C@H]3C(=O)N(C)C(=N[C@]3(C2)c4cc(F)c(F)cc4F)N</t>
  </si>
  <si>
    <t>COc1cccc2cc([nH]c12)c3cc(Cl)c(s3)[C@]4(C)CS(=O)(=O)C5(CCC5)C(=N)N4</t>
  </si>
  <si>
    <t>COc1ccc(nc1)C(=O)Nc2ccc(F)c(c2)[C@]3(C)CS(=O)(=O)C4(CN(Cc5ccccc5)C4)C(=N)N3</t>
  </si>
  <si>
    <t>CC#Cc1cncc(c1)c2csc(c2)[C@]3(C)CC(=O)N(C)C(=N)N3</t>
  </si>
  <si>
    <t>Cc1cc(cnc1C(=O)Nc2ccc(F)c(c2)[C@]3(N=C(N)CCC3(F)F)C(F)F)C#N</t>
  </si>
  <si>
    <t>COc1cnc(cn1)C(=O)Nc2ccc(F)c(c2)[C@]3(C)CS(=O)(=O)C4(C[O+](C)C4)C(=N)N3</t>
  </si>
  <si>
    <t>CN(C1CCCCC1)C(=O)CC[C@@H](C2CCCCC2)N3Cc4cc(Oc5ccccc5)ccc4N=C3N</t>
  </si>
  <si>
    <t>CC(C)C[C@H](NC(=O)C(CCS(=O)(=O)C)NC(=O)[C@@H](NC(=O)OC(C)(C)C)C(C)C)C(O)CC(C)C(=O)N[C@@H](C(C)C)C(=O)NCc1ccccc1</t>
  </si>
  <si>
    <t>CC(C)C[C@H](NC(=O)[C@H](CCS(=O)(=O)C)NC(=O)[C@@H](NC(=O)OC(C)(C)C)C(C)C)[C@@H](O)C[C@@H](C)C(=O)N[C@@H](C(C)C)C(=O)NCc1ccccc1</t>
  </si>
  <si>
    <t>CC(C)C[C@H](NC(=O)C(CCS(=O)(=O)C)NC(=O)[C@@H](NC(=O)OC(C)(C)C)C(C)C)C(O)CC(C)C(=O)NC(C(C)C)C(=O)NCc1ccccc1</t>
  </si>
  <si>
    <t>CC(C)C[C@H](NC(=O)[C@H](CS(=O)(=O)C)NC(=O)[C@@H](NC(=O)OC(C)(C)C)C(C)C)[C@@H](O)C[C@@H](C)C(=O)N[C@@H](C(C)C)C(=O)NCc1ccccc1</t>
  </si>
  <si>
    <t>NC1=Nc2cc(F)c3Oc4cccc(CCN(C5CCCCC5)C(=O)CC[C@@H](C6CCCCC6)N1Cc2c3)c4</t>
  </si>
  <si>
    <t>CCCN(CCC)C(=O)c1cc(C)cc(c1)C(=O)N[C@@H](Cc2cc(F)cc(F)c2)[C@H](O)[C@H]3CN(CCN3)S(=O)(=O)c4cccs4</t>
  </si>
  <si>
    <t>CC(C)[C@@H]1CCC(=O)N(CCc2cccc(Oc3ccc4N=C(N)N1Cc4c3)c2)C5CCCCC5</t>
  </si>
  <si>
    <t>CC#Cc1cncc(c1)c2cc(c(Cl)s2)[C@]3(C)CC(=O)N(C)C(=N)N3</t>
  </si>
  <si>
    <t>CN1C(=N)N[C@]2(CN(C[C@H]2C1=O)c3ccccn3)c4cc(cs4)c5cccc(c5)C#N</t>
  </si>
  <si>
    <t>C[C@]1(CS(=O)(=O)C2(CCC2)C(=N)N1)c3cc(NC(=O)c4ccc(Cl)cn4)ccc3F</t>
  </si>
  <si>
    <t>CCN=S1(=O)C[C@](C)(NC(=N)N1C)c2cc(NC(=O)c3ccc(Cl)cn3)ccc2F</t>
  </si>
  <si>
    <t>COc1cnc(cn1)C(=S)Nc2cc(F)c(F)c(c2)[C@]3(C)CS(=O)(=O)N(C)C(=N)N3</t>
  </si>
  <si>
    <t>CC1(C)C(=N)N[C@]2(COC[C@H]2S1(=O)=O)c3cc(NC(=O)c4cnsn4)ccc3F</t>
  </si>
  <si>
    <t>C[C@]1(CS(=O)(=O)[C@]2(CCOC2)C(=N)N1)c3cc(NC(=O)c4ccc(Cl)cn4)ccc3F</t>
  </si>
  <si>
    <t>CN1C(=N)N[C@@](C)(CS1(=O)=O)c2sc(cc2Cl)c3ccc([nH]3)c4oc(C)nn4</t>
  </si>
  <si>
    <t>C[C@]1(CS(=O)(=O)C2(CCCCC2)C(=N)N1)c3cc(NC(=O)c4ccc(Cl)cn4)ccc3F</t>
  </si>
  <si>
    <t>COc1cnc(cn1)C(=O)Nc2ccc(F)c(c2)[C@]3(N=C(N)CCC3(F)F)C(F)F</t>
  </si>
  <si>
    <t>CN1C(=N)N[C@@](C)(CS1(=O)=O)c2sc(cc2F)c3cccc(c3)c4occn4</t>
  </si>
  <si>
    <t>CN1C(=N)N[C@@](C)(CS1(=O)=O)c2cc(cs2)c3cc(F)cc(c3)c4ocnn4</t>
  </si>
  <si>
    <t>COc1nc(nc(C)c1F)N2C[C@H]3C(=O)N(C)C(=N)N[C@]3(C2)c4cc(F)ccc4Cl</t>
  </si>
  <si>
    <t>CC(C)(C)c1cccc(CNC[C@@H](O)[C@H](Cc2ccccc2)NC(=O)[C@@H]3CN(Cc4cc(F)cc(F)c4)C(=O)N3)c1</t>
  </si>
  <si>
    <t>CO[C@H](C[C@H](O)[C@H](COc1ccccc1)NC(=O)c2cc(cc(c2)C(=O)N[C@H](C)c3ccccc3)N(C)CS(=O)(=O)C)C(=O)N[C@@H](C(C)C)C(=O)NCc4ccccc4</t>
  </si>
  <si>
    <t>CN1C(=N)N[C@]2(CN(C[C@H]2C1=O)c3ncc(C)cn3)c4cc(cs4)c5cccc(c5)C#N</t>
  </si>
  <si>
    <t>CN1C(=N)N[C@@](C)(CS1(=O)=O)c2cc(NC(=S)c3ccc(Cl)cn3)cc(F)c2F</t>
  </si>
  <si>
    <t>C[C@@H]1OC[C@@]2(NC(=N)C(C)(C)S(=O)(=O)[C@H]12)c3cc(NC(=O)c4ccc(F)cn4)ccc3F</t>
  </si>
  <si>
    <t>CN1C(=N)N[C@@](C)(CS1(=O)=O)c2cc(NC(=S)c3ccc(Cl)cn3)ccc2F</t>
  </si>
  <si>
    <t>COc1nc(nc(C)c1F)N2C[C@H]3C(=O)N(C)C(=N[C@]3(C2)c4ccc(F)c(Cl)c4F)N</t>
  </si>
  <si>
    <t>COc1nc(nc(C)c1Cl)N2C[C@H]3C(=O)N(C)C(=N[C@]3(C2)c4ccccc4F)N</t>
  </si>
  <si>
    <t>C[C@]1(CS(=O)(=O)C2(CCC(O)C2)C(=N)N1)c3cc(NC(=O)c4ccc(F)cn4)ccc3F</t>
  </si>
  <si>
    <t>CC(C)C[C@H](NC(=O)C(CS(=O)(=O)C)NC(=O)[C@@H](NC(=O)OC(C)(C)C)C(C)C)C(O)CC(C)C(=O)N[C@@H](C(C)C)C(=O)NCc1ccccc1</t>
  </si>
  <si>
    <t>CC(C)C[C@H](NC(=O)C(CS(=O)(=O)C)NC(=O)[C@@H](NC(=O)OC(C)(C)C)C(C)C)C(O)CC(C)C(=O)NC(C(C)C)C(=O)NCc1ccccc1</t>
  </si>
  <si>
    <t>CC(C)C[C@H](NC(=O)[C@H](CC(=O)N)NC(=O)[C@@H](N)C(C)C)[C@@H](O)C[C@@H](C)C(=O)N[C@@H](C)C(=O)N[C@@H](CCC(=O)O)C(=O)N[C@@H](Cc1ccccc1)C(=O)O</t>
  </si>
  <si>
    <t>CN1C(=N)N[C@]2(COC[C@H]2S1(=O)=O)c3cc(NC(=O)c4ccc(cn4)C(F)(F)F)ccc3F</t>
  </si>
  <si>
    <t>CN1C(=N)N[C@](CCC2CCCCC2)(C[C@H]3CCC[C@H](C3)NC(=O)Nc4ccc(Cl)cc4)C1=O</t>
  </si>
  <si>
    <t>COc1ccc(NC(=O)N[C@@H]2CCC[C@H](C[C@@]3(CCC4CCCCC4)NC(=N)N(C)C3=O)C2)cc1</t>
  </si>
  <si>
    <t>CN1C(=N)N[C@@](C)(CS1(=O)=O)c2sc3c(nccc3c2Cl)c4ccc(nc4)n5cccn5</t>
  </si>
  <si>
    <t>COc1nc(nc(C)c1F)N2C[C@H]3C(=O)N(C)C(=N)N[C@]3(C2)c4ccc(Cl)s4</t>
  </si>
  <si>
    <t>CC(C)C[C@H](NC(=O)[C@H](CC(=O)N)NC(=O)[C@@H](NC(=O)[C@@H](N)CC(=O)O)C(C)C)C(O)C[C@@H](C)C(=O)N[C@@H](C)C(=O)N[C@@H](CCC(=O)O)C(=O)N[C@@H](Cc1ccccc1)C(=O)O</t>
  </si>
  <si>
    <t>CCCN(CCC)C(=O)c1cc(C)cc(c1)C(=O)N[C@@H](Cc2cc(F)cc(F)c2)[C@H](O)[C@H]3CN(CCN3)S(=O)(=O)c4ccncc4</t>
  </si>
  <si>
    <t>C[C@@H](NC(=O)c1cc(NS(=O)(=O)C)cc(c1)C(=O)N[C@@H](Cc2ccccc2)[C@@H](O)CNC3CC3)c4ccc(F)cc4</t>
  </si>
  <si>
    <t>COc1ccc(cc1)c2nsc(C)c2C(=O)\N=C(/N)\NCc3cc(C)c(NC(=O)CNCc4ccccc4)c(Cl)c3</t>
  </si>
  <si>
    <t>CCNCC(=O)Nc1c(Cl)cc(CN\C(=N\C(=O)c2c(C)snc2c3ccc(OC)cc3)\N)cc1Cl</t>
  </si>
  <si>
    <t>COc1ccc(cc1)c2noc(C)c2C(=O)\N=C(/N)\NCc3cc(Cl)c(NC(=O)C)c(Cl)c3</t>
  </si>
  <si>
    <t>CN1C(=N)N[C@@](C)(CS1(=O)=O)c2cc(NC(=O)c3cnc(C)cn3)ccc2F</t>
  </si>
  <si>
    <t>COc1cccc2cc([nH]c12)c3cc(Cl)c(s3)[C@]4(C)CS(=O)(=O)C5(CC5)C(=N)N4</t>
  </si>
  <si>
    <t>COCc1cc(OC)nc(c1)N2C[C@@H]3[C@](C2)(NC(=N)N(C)S3(=O)=O)c4cc(F)ccc4F</t>
  </si>
  <si>
    <t>CN1C(=N)N[C@@](C)(CS1(=O)=O)c2sc3c(cccc3c2F)c4ccc(nc4)n5cccn5</t>
  </si>
  <si>
    <t>CCN1C(=N)N[C@@](C)(CS1(=O)=NC)c2cc(NC(=O)c3ccc(Cl)cn3)ccc2F</t>
  </si>
  <si>
    <t>CNS1(O)C[C@](C)(NC(=N)C1(C)C)c2cc(NC(=O)c3ccc(F)cn3)ccc2F</t>
  </si>
  <si>
    <t>COc1cnc(C(=O)Nc2ccc(F)c(c2)[C@]34COC[C@H]3S(=O)(=O)C(C)(C)C(=N)N4)c(C)n1</t>
  </si>
  <si>
    <t>CC1(C)Oc2ccc(NC(=O)c3ccc(Br)cn3)cc2[C@@]4(COC(=N4)N)C15COC5</t>
  </si>
  <si>
    <t>COc1cnc(C(=O)Nc2ccc(F)c(c2)[C@]3(C)CS(=O)(=O)C4(CN(C)C4)C(=N)N3)c(C)n1</t>
  </si>
  <si>
    <t>C[C@]1(CS(=O)(=O)C2(CCCCC2)C(=N)N1)c3cc(NC(=O)c4ccc(cn4)C#N)ccc3F</t>
  </si>
  <si>
    <t>COc1ccc(nc1)C(=O)Nc2ccc(F)c(c2)[C@]3(C)CS(=O)(=O)C4(CCC4)C(=N)N3</t>
  </si>
  <si>
    <t>CN1C(=N)N[C@@](C)(CS1(=O)=O)c2sc(cc2F)c3cccc(c3)c4cc[nH]n4</t>
  </si>
  <si>
    <t>CC[C@@H](Cc1nc(C)cs1)C(=O)N[C@@H](CNC(=O)OC(C)(C)C)C(=O)N[C@@H](CC(C)C)[C@@H](O)C[C@@H](C)C(=O)N[C@@H](C(C)C)C(=O)NCC(C)C</t>
  </si>
  <si>
    <t>C[C@]1(CS(=O)(=O)C2(CCOCC2)C(=N)N1)c3cc(NC(=O)c4ccc(F)cn4)ccc3F</t>
  </si>
  <si>
    <t>Cn1cc(CN(C2CCCCC2)C(=O)CC[C@@H](C3CCCCC3)N4Cc5cc(Oc6ccccc6)ccc5N=C4N)cn1</t>
  </si>
  <si>
    <t>CN1C(=N)N[C@]2(CN(C[C@H]2C1=O)c3ncccn3)c4cc(cs4)c5cccc(c5)C#N</t>
  </si>
  <si>
    <t>COc1nc(nc(c1F)C(C)(F)F)N2C[C@H]3C(=O)N(C)C(=N[C@]3(C2)c4ccc(F)cc4F)N</t>
  </si>
  <si>
    <t>CCc1nc(nc(OC)c1F)N2C[C@H]3C(=O)N(C)C(=N)N[C@]3(C2)c4ccc(Cl)s4</t>
  </si>
  <si>
    <t>C[C@]1(CS(=O)(=O)C2(CC2)C(=N)N1)c3sc(cc3Cl)c4cccc(c4)c5ocnn5</t>
  </si>
  <si>
    <t>C[C@]1(F)CC(F)(F)[C@](C)(N=C1N)c2cc(NC(=O)c3ccc(cn3)C#N)ccc2F</t>
  </si>
  <si>
    <t>COc1ccc(nc1)C(=O)Nc2ccc(F)c(c2)[C@@]3(C)N=C(N)[C@@](C)(F)CC3(F)F</t>
  </si>
  <si>
    <t>CN1CCC2(CC1)C(=N)N[C@@](C)(CS2(=O)=O)c3cc(NC(=O)c4ccc(OC(F)F)cn4)ccc3F</t>
  </si>
  <si>
    <t>CNS1(O)C[C@](C)(NC(=N)C1(C)C)c2cc(NC(=O)c3ccc(OC)cn3)ccc2F</t>
  </si>
  <si>
    <t>CN1C(=N)N[C@@](C)(CS1(=O)=O)c2sc(cc2Cl)c3cc(F)cc(c3)c4ocnc4</t>
  </si>
  <si>
    <t>COc1cnc(cn1)C(=O)Nc2ccc(F)c(c2)[C@]3(C)CS(=O)(=O)C4(CCC4)C(=N)N3</t>
  </si>
  <si>
    <t>CN1C(=N)N[C@@](C)(CS1(=O)=O)c2sc(cc2Cl)c3cncc(c3)c4ocnc4</t>
  </si>
  <si>
    <t>COc1nc(nc(C)c1F)N2C[C@H]3C(=O)N(C)C(=N[C@]3(C2)c4ccccc4)N</t>
  </si>
  <si>
    <t>COc1cc2N=C(N)N3Cc2cc1Oc4cccc(CCN(C5CCCCC5)C(=O)CC[C@H]3C6CCCCC6)c4</t>
  </si>
  <si>
    <t>C[C@]1(F)CC(F)(F)[C@](C)(N=C1N)c2cc(NC(=O)c3ccc(Cl)cn3)ccc2F</t>
  </si>
  <si>
    <t>CN1CCC2(CC1)C(=N)N[C@@](C)(CS2(=O)=O)c3cc(NC(=O)c4ccc(Cl)cn4)ccc3F</t>
  </si>
  <si>
    <t>C[C@@H](NC(=O)c1cc(cc(c1)C(=O)N[C@@H](Cc2ccccc2)[C@H](O)[C@@H]3NC[C@@H](Cc4ccccc4)N(C)C3=O)N(C)S(=O)(=O)C)c5ccccc5</t>
  </si>
  <si>
    <t>C[C@]1(CS(=O)(=O)[C@@]2(C[C@@H](O)C2)C(=N)N1)c3cc(NC(=O)c4ccc(F)cn4)ccc3F</t>
  </si>
  <si>
    <t>CN1C(=N)N[C@@](C)(CS1(=O)=O)c2sc(cc2F)c3cc(F)cc(c3)c4ocnc4</t>
  </si>
  <si>
    <t>C[C@]1(CS(=O)(=O)C2(CCC2)C(=N)N1)c3cc(NC(=O)c4ncc(F)cc4F)ccc3F</t>
  </si>
  <si>
    <t>C[C@]1(CS(=O)(=O)C2(CCCC2)C(=N)N1)c3cc(NC(=O)c4ccn(n4)C(F)F)ccc3F</t>
  </si>
  <si>
    <t>CC(C)CN1CCN[C@@H]([C@@H](O)[C@H](Cc2ccccc2)NC(=O)c3cc(cc(c3)C(=O)N[C@H](C)c4ccccc4)N(C)S(=O)(=O)C)C1=O</t>
  </si>
  <si>
    <t>COC[C@H]1CCCN1C(=O)c2cc(C)cc(c2)C(=O)N[C@@H](Cc3cc(F)cc(F)c3)[C@H](O)[C@H]4CN(CCN4)S(=O)(=O)C</t>
  </si>
  <si>
    <t>COCc1nc(CN(C2CCCCC2)C(=O)CC[C@@H](C3CCCCC3)N4Cc5cc(Oc6ccccc6)ccc5N=C4N)cs1</t>
  </si>
  <si>
    <t>COc1nc(nc(C)c1F)N2C[C@H]3C(=O)N(C)C(=N)N[C@]3(C2)c4cc(Cl)ccc4F</t>
  </si>
  <si>
    <t>C[C@]1(CS(=O)(=O)C2(CCCC2)C(=N)N1)c3cc(NC(=O)c4cnc(cn4)C(F)(F)F)ccc3F</t>
  </si>
  <si>
    <t>Cn1ccc(n1)C(=O)Nc2ccc(F)c(c2)[C@]34COC[C@H]3S(=O)(=O)C(C)(C)C(=N)N4</t>
  </si>
  <si>
    <t>CN1C(=N)N[C@]2(COC[C@H]2S1(=O)=O)c3cc(NC(=O)c4ccc(F)cn4)ccc3F</t>
  </si>
  <si>
    <t>CC1(C)C(=N)N[C@]2(COC[C@H]2S1(=O)=O)c3cc(NC(=O)c4cnc(cn4)C(F)(F)F)ccc3F</t>
  </si>
  <si>
    <t>CN1C(=N)N[C@@](C)(CS1(=O)=O)c2sc(cc2Cl)c3cccc(c3)c4noc(C)n4</t>
  </si>
  <si>
    <t>CN1C(=N)N[C@@](C)(CS1(=O)=O)c2ncc(s2)c3cccc(c3)c4ocnn4</t>
  </si>
  <si>
    <t>Cc1onc(n1)C(=O)Nc2ccc(F)c(c2)[C@]3(C)CS(=O)(=O)C4(CCCC4)C(=N)N3</t>
  </si>
  <si>
    <t>CN1C(=N)N[C@](CCC2CCCCC2)(C[C@H]3CCC[C@H](C3)NC(=O)Nc4cnc5ccccc5n4)C1=O</t>
  </si>
  <si>
    <t>CC(C)C[C@H](NC(=O)[C@@H]1CC(=O)NC\C=C\CCCOC(=O)N[C@@H](C(C)C)C(=O)N1)[C@@H](O)C[C@@H](C)C(=O)N[C@@H](C(C)C)C(=O)NCc2ccccc2</t>
  </si>
  <si>
    <t>CCCCN1CC(CC1=O)C(=O)N[C@@H](Cc2cc(F)cc(F)c2)[C@H](O)[C@H]3CN(CCN3)S(=O)(=O)c4cccc(C)c4</t>
  </si>
  <si>
    <t>COc1nc(nc(C)c1F)N2C[C@H]3C(=O)N(C)C(=N[C@]3(C2)c4cccc(c4)C#N)N</t>
  </si>
  <si>
    <t>COc1cnc(C(=O)Nc2ccc(F)c(c2)[C@@]3(C)N=C(N)[C@@](C)(F)CC3(F)F)c(F)c1</t>
  </si>
  <si>
    <t>COc1cnc(C(=O)Nc2ccc(F)c(c2)[C@@]3(C)N=C(N)[C@@](C)(F)CC3(F)F)c(C)c1</t>
  </si>
  <si>
    <t>CN1CCC2(CC1)C(=N)N[C@@](C)(CS2(=O)=O)c3cc(NC(=O)c4ccc(OCF)cn4)ccc3F</t>
  </si>
  <si>
    <t>C[C@]1(F)CC(F)(F)[C@](C)(N=C1N)c2cc(NC(=O)c3ccc(OC(F)F)cn3)ccc2F</t>
  </si>
  <si>
    <t>COc1cccc2cc([nH]c12)c3cc(Cl)c(s3)[C@]4(C)CS(=O)(=O)[C@@]5(CCOC5)C(=N)N4</t>
  </si>
  <si>
    <t>COc1nc(nc(C)c1F)N2C[C@H]3C(=O)N(C)C(=N)N[C@]3(C2)c4ccc(C#N)s4</t>
  </si>
  <si>
    <t>CC(C)Oc1cccc(c1)N2C[C@H]3C(=O)N(C)C(=N)N[C@]3(C2)c4cc(cs4)c5cccc(c5)C#N</t>
  </si>
  <si>
    <t>COc1nc(nc(C)c1F)N2C[C@H]3C(=O)N(C)C(=N[C@]3(C2)c4c(F)cc(F)cc4F)N</t>
  </si>
  <si>
    <t>CCCc1nc(nc(OC)c1F)N2C[C@H]3C(=O)N(C)C(=N)N[C@]3(C2)c4ccc(Cl)s4</t>
  </si>
  <si>
    <t>CN1CCC2(CC1)C(=N)N[C@@](C)(CS2(=O)=O)c3cc(NC(=O)c4ccc(OC(F)(F)F)cn4)ccc3F</t>
  </si>
  <si>
    <t>CN1C(=N)N[C@@](C)(CS1(=O)=O)c2sc(cc2F)c3cncc(c3)c4occn4</t>
  </si>
  <si>
    <t>COc1cnc(C(=O)Nc2ccc(F)c(c2)[C@]34COC[C@H]3S(=O)(=O)N(C)C(=N)N4)c(F)c1</t>
  </si>
  <si>
    <t>CN1C(=N)N[C@](CCC2CCCCC2)(C[C@H]3CCC[C@H](C3)NC(=O)Nc4ccccc4)C1=O</t>
  </si>
  <si>
    <t>[2H]C1([2H])OC(=N[C@]12c3cc(ccc3C[C@@]24CC[C@H](OC)[C@@H](C)C4)c5cncnc5)N</t>
  </si>
  <si>
    <t>CCc1nc(nc(OC)c1F)N2C[C@H]3C(=O)N(C)C(=N[C@]3(C2)c4ccccc4)N</t>
  </si>
  <si>
    <t>COc1nc(nc(CO)c1F)N2C[C@H]3C(=O)N(C)C(=N[C@]3(C2)c4ccc(F)cc4F)N</t>
  </si>
  <si>
    <t>COc1cnc(C(=O)Nc2ccc(F)c(c2)[C@]3(N=C(N)CCC3(F)F)C(F)F)c(C)n1</t>
  </si>
  <si>
    <t>COc1cnc(cn1)C(=O)Nc2ccc(F)c(c2)[C@]3(C)CS(=O)(=O)C4(CCOCC4)C(=N)N3</t>
  </si>
  <si>
    <t>COc1ccc(nc1)C(=O)Nc2ccc(F)c(c2)[C@]3(C)CS(=O)(=O)C4(CCOCC4)C(=N)N3</t>
  </si>
  <si>
    <t>CC[C@@H](Cc1csc(C)n1)C(=O)N[C@@H](CNC(=O)OC(C)(C)C)C(=O)N[C@@H](CC(C)C)[C@@H](O)C[C@@H](C)C(=O)N[C@@H](C(C)C)C(=O)NCC(C)C</t>
  </si>
  <si>
    <t>NC1=Nc2ccc3Oc4cccc(CCN(C5CCOCC5)C(=O)CC[C@@H](C6CCCCC6)N1Cc2c3)c4</t>
  </si>
  <si>
    <t>Fc1ccc2nc([nH]c2c1)c3cccc(c3)c4cn5ccc(F)cc5n4</t>
  </si>
  <si>
    <t>C[C@]1(CS(=O)(=O)[C@]2(CCOC2)C(=N)N1)c3cc(NC(=O)c4ccc(cn4)C(F)(F)F)ccc3F</t>
  </si>
  <si>
    <t>C[C@]1(CS(=O)(=O)C2(CC2)C(=N)N1)c3sc(cc3Cl)C(=O)Nc4cccc(Cl)n4</t>
  </si>
  <si>
    <t>CCNS1(O)C[C@](C)(NC(=N)C1(C)C)c2cc(NC(=O)c3ccc(F)cn3)ccc2F</t>
  </si>
  <si>
    <t>CN1C(=N)N[C@@](C)(CS1(=O)=O)c2cc(NC(=S)c3ccc(F)cn3)cc(F)c2F</t>
  </si>
  <si>
    <t>C[C@]1(CS(=O)(=O)C2(CCC2)C(=N)N1)c3cc(NC(=O)c4ccc(F)cn4)ccc3F</t>
  </si>
  <si>
    <t>COc1cnn(c1)c2ccc(c(F)c2)c3nccc4c(Cl)c(sc34)[C@]5(C)CS(=O)(=O)N(C)C(=N)N5</t>
  </si>
  <si>
    <t>CC(C)c1cccc(CNC[C@@H](O)[C@H](Cc2ccccc2)NC(=O)[C@@H]3CN(Cc4cc(F)cc(F)c4)C(=O)N3)c1</t>
  </si>
  <si>
    <t>NC1=N[C@](C(F)F)(c2cc(NC(=O)c3ccc(Cl)cn3)ccc2F)C(F)(F)CC1</t>
  </si>
  <si>
    <t>CN1C(=N)N[C@@](C)(CS1(=O)=O)c2cc(NC(=S)c3ccc(cn3)C(F)(F)F)ccc2F</t>
  </si>
  <si>
    <t>COc1cnc(cn1)C(=O)Nc2ccc(F)c(c2)[C@@]3(C)N=C(N)[C@@](C)(F)CC3(F)F</t>
  </si>
  <si>
    <t>[2H]C1([2H])OC(=N[C@]12c3cc(ccc3C[C@@]24CC[C@@H](CC4)OC)c5cc(Cl)cc(c5)C#N)N</t>
  </si>
  <si>
    <t>COc1ccc(nc1)C(=O)Nc2ccc(F)c(c2)[C@]34COC[C@H]3S(=O)(=O)N(C)C(=N)N4</t>
  </si>
  <si>
    <t>C[C@]1(CS(=O)(=O)C2(CCCC2)C(=N)N1)c3sc(cc3Cl)c4cncc(c4)C#N</t>
  </si>
  <si>
    <t>C[C@]1(CS(=O)(=O)C2(CCCC2)C(=N)N1)c3cc(NC(=O)c4cn5ncsc5n4)ccc3F</t>
  </si>
  <si>
    <t>CN1C(=N)N[C@@](C)(CS1(=O)=O)c2sc(cc2F)c3cncc(c3)c4ocnc4</t>
  </si>
  <si>
    <t>C[C@]1(CS(=O)(=O)C2(CCC2)C(=N)N1)c3sc(cc3Cl)c4cccc(c4)c5ocnn5</t>
  </si>
  <si>
    <t>C[C@]1(CS(=O)(=O)[C@@]2(CCOC2)C(=N)N1)c3cc(NC(=O)c4ccc(F)cn4)ccc3F</t>
  </si>
  <si>
    <t>CN1C(=N)N[C@@](C)(CS1(=O)=O)c2sc(cc2Cl)c3ccnc(c3)c4onc(C)n4</t>
  </si>
  <si>
    <t>COc1nc(nc(C)c1F)N2C[C@@H]3[C@](C2)(NC(=N)N(C)S3(=O)=O)c4ccccc4F</t>
  </si>
  <si>
    <t>C[C@]1(F)CC(F)(F)[C@](C)(N=C1N)c2cc(NC(=O)c3ccn(n3)C(F)F)ccc2F</t>
  </si>
  <si>
    <t>CN1C(=N)N[C@@](C)(CS1(=O)=O)c2sc3c(cccc3c2F)c4ccc(cc4)n5ccnn5</t>
  </si>
  <si>
    <t>COc1cnc(cn1)C(=O)Nc2ccc(F)c(c2)[C@]3(C)CS(=O)(=O)C4(CCN(C)CC4)C(=N)N3</t>
  </si>
  <si>
    <t>CN1C(=N)N[C@@](C)(CS1(=O)=O)c2cc(cs2)c3cccc(c3)c4ocnn4</t>
  </si>
  <si>
    <t>CN1C(=N)N[C@@](C)(CS1(=O)=O)c2sc3c(nccc3c2Cl)c4ccc(cc4F)c5cocc5</t>
  </si>
  <si>
    <t>C[C@]1(CS(=O)(=O)C2(CCOCC2)C(=N)N1)c3cc(NC(=O)c4ccc(cn4)C(F)(F)F)ccc3F</t>
  </si>
  <si>
    <t>COc1cccc2cc([nH]c12)c3cc(Cl)c(s3)[C@]4(C)CS(=O)(=O)C5(CCOCC5)C(=N)N4</t>
  </si>
  <si>
    <t>CC(C)[C@H](NC(=O)[C@@H](C[C@H](O)[C@H](COc1cc(F)cc(F)c1)NC(=O)c2cc(cc(c2)C(=O)N[C@H](C)c3ccccc3)N(C)S(=O)(=O)C)OCc4ccccc4)C(=O)NCc5ccccc5</t>
  </si>
  <si>
    <t>COc1nc(nc(C)c1F)N2C[C@H]3C(=O)N(C)C(=N[C@]3(C2)c4c(F)cccc4F)N</t>
  </si>
  <si>
    <t>N\C\1=N/C(=O)[C@@H]2CCCN2c3ccc(OC\C=C\CCNCC(=O)Nc4c(Cl)cc(CN1)cc4Cl)cc3</t>
  </si>
  <si>
    <t>NC1=Nc2ccc3Oc4cccc(CCN([C@@H]5CC[C@@H](CC5)C(=O)O)C(=O)CC[C@@H](C6CCCCC6)N1Cc2c3)c4</t>
  </si>
  <si>
    <t>CCCN(CCC)C(=O)c1cc(C)cc(c1)C(=O)N[C@@H](Cc2cc(F)cc(F)c2)[C@H](O)[C@H]3CN(CCN3)S(=O)(=O)c4cccc(OC)c4</t>
  </si>
  <si>
    <t>CCNCC(=O)Nc1c(C)cc(CN\C(=N\C(=O)c2c(C)snc2c3ccc(OC)cc3)\N)cc1Cl</t>
  </si>
  <si>
    <t>COc1ccc(cc1)c2nsc(C)c2C(=O)\N=C(/N)\NCc3cc(C)c(NC(=O)C)c(Cl)c3</t>
  </si>
  <si>
    <t>COc1ccc(cc1)c2noc(C)c2C(=O)\N=C(/N)\NCc3cc(C)c(NC(=O)C4CC4)c(Cl)c3</t>
  </si>
  <si>
    <t>COc1ccc(cc1)c2nsc(C)c2C(=O)\N=C(/N)\NCc3cc(Cl)c(NC(=O)CN(C)C)c(Cl)c3</t>
  </si>
  <si>
    <t>COc1ccc(cc1)c2nsc(C)c2C(=O)\N=C(/N)\NCc3cc(C)c(NC(=O)CN(C)C)c(Cl)c3</t>
  </si>
  <si>
    <t>COc1nc(nc(C)c1F)N2C[C@@H]3[C@](C2)(NC(=N)N(C)S3(=O)=O)c4cc(F)ccc4F</t>
  </si>
  <si>
    <t>NC1=N[C@](C(F)F)(c2cc(NC(=O)c3cnc(cn3)C(F)F)ccc2F)C(F)(F)CC1</t>
  </si>
  <si>
    <t>Cc1occ(n1)C(=O)Nc2ccc(F)c(c2)[C@]3(N=C(N)CCC3(F)F)C(F)F</t>
  </si>
  <si>
    <t>C[C@]1(CS(=O)(=O)[C@@]2(CCOC2)C(=N)N1)c3sc(cc3Cl)c4cccc(c4)c5ocnn5</t>
  </si>
  <si>
    <t>COc1cccc2cc([nH]c12)c3cc(Cl)c(s3)[C@]4(C)CS(=O)(=O)C5(CCCCC5)C(=N)N4</t>
  </si>
  <si>
    <t>CCCN1CCN[C@@H]([C@@H](O)[C@H](Cc2ccccc2)NC(=O)c3cc(cc(c3)C(=O)N[C@H](C)c4ccccc4)N(C)S(=O)(=O)C)C1=O</t>
  </si>
  <si>
    <t>CN1C(=N)N[C@@](C2CC2)(C1=O)c3cccc(c3)c4cncc(Cl)c4</t>
  </si>
  <si>
    <t>C[C@]1(CS(=O)(=O)C2(CC(O)C2)C(=N)N1)c3cc(NC(=O)c4ccc(F)cn4)ccc3F</t>
  </si>
  <si>
    <t>CN1C(=N)N[C@](CCC2CCCCC2)(C[C@H]3CCC[C@H](C3)NC(=O)Nc4ccc5ccccc5n4)C1=O</t>
  </si>
  <si>
    <t>CC(C)[C@@H]1CCC(=O)N(CCc2cccc(Oc3ccc4N=C(N)N1Cc4c3)c2)C5CCOCC5</t>
  </si>
  <si>
    <t>COc1ccc(nc1)C(=O)Nc2ccc(F)c(c2)[C@]3(C)CS(=O)(=O)C4(CNC4)C(=N)N3</t>
  </si>
  <si>
    <t>NC1=Nc2ccc(Oc3ccccc3)cc2CN1[C@@H](CCC(=O)N(Cc4cn[nH]c4)C5CCCCC5)C6CCCCC6</t>
  </si>
  <si>
    <t>NC1=N[C@](C(F)F)(c2cc(NC(=O)c3ccc(F)cn3)ccc2F)C(F)(F)CC1</t>
  </si>
  <si>
    <t>C[C@@H](NC(=O)c1cc(cc(c1)C(=O)N[C@@H](Cc2ccccc2)[C@H](O)[C@@H]3NC[C@H]4COC(=O)N4C3=O)N(C)S(=O)(=O)C)c5ccccc5</t>
  </si>
  <si>
    <t>CO[C@@H]1CC[C@@]2(CC1)Cc3ccc(cc3[C@@]24COC(=N4)N)c5cc(OC)cc(c5)C#N</t>
  </si>
  <si>
    <t>[2H]C1([2H])OC(=N[C@]12c3cc(ccc3C[C@@]24CC[C@@H](CC4)OC)c5cc(OC)cc(c5)C#N)N</t>
  </si>
  <si>
    <t>C[C@]1(CS(=O)(=O)C2(CCCCC2)C(=N)N1)c3cc(NC(=O)c4ccc(cn4)C(F)(F)F)ccc3F</t>
  </si>
  <si>
    <t>CN1C(=N)N[C@@](C)(CS1(=O)=O)c2sc(cc2F)c3ccnc(c3)c4ocnc4</t>
  </si>
  <si>
    <t>C[C@]1(CS(=O)(=O)[C@]2(CCOC2)C(=N)N1)c3cc(NC(=O)c4ccc(F)cn4)ccc3F</t>
  </si>
  <si>
    <t>COc1ccc(nc1)C(=O)Nc2ccc(F)c(c2)[C@]3(C)CS(=O)(=O)[C@@]4(CCOC4)C(=N)N3</t>
  </si>
  <si>
    <t>N\C\1=N/C(=O)[C@@H]2CCCN2c3ccc(OC\C=C\CCCNCC(=O)Nc4c(Cl)cc(CN1)cc4Cl)cc3</t>
  </si>
  <si>
    <t>[2H]C1([2H])OC(=N[C@]12c3cc(ccc3C[C@]24CC[C@@H](OC)[C@H](CC)C4)c5cncnc5)N</t>
  </si>
  <si>
    <t>CC(C)C[C@H](NC(=O)[C@@H]1CC(=O)NCCCCCCOC(=O)N[C@@H](C(C)C)C(=O)N1)[C@@H](O)C[C@@H](C)C(=O)N[C@@H](C(C)C)C(=O)NCc2ccccc2</t>
  </si>
  <si>
    <t>COc1ccc2nc([nH]c2c1)c3cccc(c3)c4cn5ccccc5n4</t>
  </si>
  <si>
    <t>CO[C@@H](C)[C@H](NC[C@H](Cc1ccccc1)NC(=O)c2cc(cc(c2)C(=O)N[C@H](C)c3ccccc3)N(C)S(=O)(=O)C)C(=O)NCC(C)C</t>
  </si>
  <si>
    <t>CN1C(=N)N[C@@](C)(CS1(=O)=O)c2cc(NC(=S)c3ccc(F)cn3)ccc2F</t>
  </si>
  <si>
    <t>CC1(C)C(=N)N[C@]2(COC[C@H]2S1(=O)=O)c3cc(NC(=O)c4cn5ccsc5n4)ccc3F</t>
  </si>
  <si>
    <t>COc1cnc(cn1)C(=O)Nc2ccc(F)c(c2)[C@]3(C)CS(=O)(=O)[C@]4(CCOC4)C(=N)N3</t>
  </si>
  <si>
    <t>CN1C(=N)N[C@@](C)(CS1(=O)=O)c2sc(cc2F)c3cccc(c3)c4noc(C)n4</t>
  </si>
  <si>
    <t>CN1C(=N)N[C@@](C)(CS1(=O)=O)c2cc(cs2)c3cccc(c3)C#N</t>
  </si>
  <si>
    <t>CN1C(=N)N[C@@](C)(CS1(=O)=O)c2sc(cc2Cl)c3cccc(c3)c4onc(C)n4</t>
  </si>
  <si>
    <t>CCCN(CCC)C(=O)c1cccc(c1)C(=O)N[C@@H](Cc2ccccc2)[C@@H](N)C[C@@H](C)C(=O)Nc3ccc(F)cc3</t>
  </si>
  <si>
    <t>CN1C(=N)N[C@]2(CN(C[C@H]2C1=O)c3ccc(F)cc3)c4cc(cs4)c5cccc(c5)C#N</t>
  </si>
  <si>
    <t>CN1C(=N[C@]2(CN(C[C@H]2C1=O)c3nc(C)c(F)c(n3)C4CC4)c5cc(F)ccc5F)N</t>
  </si>
  <si>
    <t>CO[C@@H]1CC[C@@]2(CC1)Cc3ccc(cc3[C@@]24N=C(C)C(=N4)N)c5cncc(c5)C#CC</t>
  </si>
  <si>
    <t>C[C@]1(CS(=O)(=O)[C@]2(CCOC2)C(=N)N1)c3cc(NC(=O)c4ncc(F)cc4F)ccc3F</t>
  </si>
  <si>
    <t>C[C@@H](NC(=O)c1cc(cc(c1)C(=O)N[C@@H](Cc2ccccc2)[C@H](O)[C@@H]3NC[C@H]4CCCN4C3=O)N(C)S(=O)(=O)C)c5ccccc5</t>
  </si>
  <si>
    <t>CC(C)C[C@H](NC(=O)[C@H](CC(=O)NCC=C)NC(=O)C(NC(=O)OCC=C)C(C)C)[C@@H](O)C[C@@H](C)C(=O)N[C@@H](C(C)C)C(=O)NCc1ccccc1</t>
  </si>
  <si>
    <t>CC(C)C[C@H](NC(=O)c1cc(cc(c1)C(=O)NC(C)c2nc(C)oc2C)N(C)S(=O)(=O)C)[C@@H](O)C[C@@H](C)C(=O)N[C@@H](C(C)C)C(=O)NC(C)C</t>
  </si>
  <si>
    <t>C[C@@H](NC(=O)c1cc(cc(c1)C(=O)N[C@@H](Cc2ccccc2)[C@H](O)CNCc3ccc4ccn(c4c3)S(=O)(=O)C)N(C)S(=O)(=O)C)c5ccccc5</t>
  </si>
  <si>
    <t>CCC[C@H]1CN(Cc2ccc(CN3C(=N)N[C@](CCC4CCCCC4)(CC5CCCCC5)C3=O)cc2)C(=O)N1</t>
  </si>
  <si>
    <t>COCc1cc(OC)nc(c1)N2CC3C(C2)(NC(=N)N(C)S3(=O)=O)c4ccccc4</t>
  </si>
  <si>
    <t>CC[C@H](NC[C@H](Cc1ccccc1)NC(=O)c2cc(cc(c2)C(=O)N[C@H](C)c3ccccc3)N(C)S(=O)(=O)C)C(=O)NCC(C)C</t>
  </si>
  <si>
    <t>CN1C(=N)N[C@]2(COC[C@H]2S1(=O)=O)c3cc(NC(=O)c4cnc(cn4)C(F)F)ccc3F</t>
  </si>
  <si>
    <t>C[C@]1(F)CC(F)(F)[C@](C)(N=C1N)c2cc(NC(=O)c3coc(n3)C(F)F)ccc2F</t>
  </si>
  <si>
    <t>CC(C)C[C@H](NC(=O)[C@@H]1CC(=O)NC\C=C\CCOC(=O)N[C@@H](C(C)C)C(=O)N1)[C@@H](O)C[C@@H](C)C(=O)N[C@@H](C(C)C)C(=O)NCc2ccccc2</t>
  </si>
  <si>
    <t>CN1C(=N)N[C@]2(COC[C@H]2S1(=O)=O)c3cc(NC(=O)c4cnc(cn4)C(F)(F)F)ccc3F</t>
  </si>
  <si>
    <t>CN1C(=N)N[C@@](C)(CS1(=O)=O)c2sc(cc2Cl)c3oc(nn3)c4ccc(Cl)cc4</t>
  </si>
  <si>
    <t>CC(C)CNC(=O)[C@@H](NC(=O)[C@H](C)C[C@H](O)[C@H](CC(C)C)NC(=O)[C@H](CNC(=O)OC(C)(C)C)NC(=O)[C@H](Cc1nc(C)cs1)C(C)C)C(C)C</t>
  </si>
  <si>
    <t>COc1cnc(nc1)C(=O)Nc2ccc(F)c(c2)[C@@]3(C)N=C(N)[C@@](C)(F)CC3(F)F</t>
  </si>
  <si>
    <t>CN1C(=N)N[C@@](C)(CS1(=O)=O)c2sc(cc2F)c3cccc(c3)c4onc(C)n4</t>
  </si>
  <si>
    <t>CN1C(=N)N[C@@](C)(CS1(=O)=O)c2sc3c(nccc3c2Cl)c4ccc(cc4)n5cccn5</t>
  </si>
  <si>
    <t>COc1nc(nc(C)c1F)N2C[C@H]3C(=O)N(C)C(=N[C@]3(C2)c4c(F)cc(F)c(F)c4F)N</t>
  </si>
  <si>
    <t>CN(CCC(C1CCCCC1)N2Cc3cc(Oc4ccccc4)ccc3N=C2N)C5CCCCC5</t>
  </si>
  <si>
    <t>CN1C(=N)NC(C2CC2)(C1=O)c3cccc(c3)c4cc(Cl)cc(Cl)c4</t>
  </si>
  <si>
    <t>COc1ccc(cc1)c2nsc(C)c2C(=O)\N=C(/N)\NCc3cc(C)c(NC(=O)c4ccccc4)c(Cl)c3</t>
  </si>
  <si>
    <t>COc1ccc(cc1)c2noc(C)c2C(=O)\N=C(/N)\NCc3cc(C)c(NC(=O)CCSC)c(Cl)c3</t>
  </si>
  <si>
    <t>COc1ccc(cc1)c2noc(C)c2C(=O)\N=C(/N)\NCc3cc(Cl)c(NC(=O)CS(=O)(=O)C)c(Cl)c3</t>
  </si>
  <si>
    <t>Cc1cccc(NC(=O)c2cc(Cl)c(s2)[C@]3(C)CS(=O)(=O)C4(CC4)C(=N)N3)n1</t>
  </si>
  <si>
    <t>COc1nc(nc(OC)c1F)N2CC3C(C2)(NC(=N)N(C)S3(=O)=O)c4ccccc4</t>
  </si>
  <si>
    <t>COc1nc(nc(C)c1F)N2CC3[C@](C2)(NC(=N)N(C)S3(=O)=O)c4ccc(F)cc4F</t>
  </si>
  <si>
    <t>CN1C(=N)N[C@@](C)(CS1(=O)=O)c2cc(NC(=S)c3ccc(cn3)C(F)(F)F)cc(F)c2F</t>
  </si>
  <si>
    <t>COc1ccc(nc1)C(=O)Nc2ccc(F)c(c2)[C@]3(C)CS(=O)(=O)[C@]4(CCOC4)C(=N)N3</t>
  </si>
  <si>
    <t>CN1C(=N)N[C@@](C)(CS1(=O)=O)c2sc(cc2Cl)c3cccc(c3)n4nccn4</t>
  </si>
  <si>
    <t>NC1=Nc2ccc3Oc4cccc(CCCN(C5CCCCC5)C(=O)CC[C@@H](C6CCCCC6)N1Cc2c3)c4</t>
  </si>
  <si>
    <t>CN1C(=N)N[C@@](C)(CS1(=O)=O)c2sc3c(nccc3c2Cl)c4ccc(cc4F)n5cccn5</t>
  </si>
  <si>
    <t>CC(C)CNC(=O)[C@@H](NC(=O)[C@H](C)C[C@H](O)[C@H](CC(C)C)NC(=O)[C@H](CNC(=O)OC(C)(C)C)NC(=O)[C@@H](C)Cc1csc(C)n1)C(C)C</t>
  </si>
  <si>
    <t>CN1C(=N)N[C@@](C)(CS1(=O)=O)c2sc(cc2F)c3oc(nn3)c4ccc(Cl)cc4</t>
  </si>
  <si>
    <t>COc1nc(nc(c1F)C(F)(F)F)N2C[C@H]3C(=O)N(C)C(=N[C@]3(C2)c4ccc(F)cc4F)N</t>
  </si>
  <si>
    <t>C[C@]1(CS(=O)(=O)C2(CCCCC2)C(=N)N1)c3cc(NC(=O)c4ccc(F)cn4)ccc3F</t>
  </si>
  <si>
    <t>CN1C(=N)N[C@]2(CN(CC2S1(=O)=O)C(=O)C)c3cc(NC(=O)c4ccc(F)cn4)ccc3F</t>
  </si>
  <si>
    <t>COc1nc(nc(C)c1F)N2C[C@@H]3[C@](C2)(NC(=N)N(C)S3(=O)=O)c4cc(F)c(F)cc4F</t>
  </si>
  <si>
    <t>COc1cnc(C(=O)Nc2ccc(F)c(c2)[C@@]3(C)N=C(N)[C@@](C)(F)CC3(F)F)c(C)n1</t>
  </si>
  <si>
    <t>CCCN(CCC)C(=O)c1cccc(c1)C(=O)N[C@@H](Cc2ccccc2)[C@@H](N)C[C@@H](C)C(=O)N[C@@H](C(C)C)C(=O)NCc3ccccc3</t>
  </si>
  <si>
    <t>CC#Cc1cncc(c1)c2ccc(s2)[C@]3(C)CC(=O)N(C)C(=N)N3</t>
  </si>
  <si>
    <t>Cc1occ(n1)C(=O)Nc2ccc(F)c(c2)[C@@]3(C)N=C(N)[C@@](C)(F)CC3(F)F</t>
  </si>
  <si>
    <t>Fc1ccc2nc([nH]c2c1)c3cccc(c3)c4cn5ccccc5n4</t>
  </si>
  <si>
    <t>CN1C(=N)N[C@@](C)(CS1(=O)=O)c2sc(cc2Cl)c3oc(nn3)c4ccc(cc4)C#N</t>
  </si>
  <si>
    <t>C[C@]1(CS(=O)(=O)C2(CCOCC2)C(=N)N1)c3sc(cc3Cl)c4cccc(c4)c5ocnn5</t>
  </si>
  <si>
    <t>COc1nc(nc(C)c1F)N2C[C@@H]3[C@](C2)(NC(=N)N(C)S3(=O)=O)c4ccc(F)cc4</t>
  </si>
  <si>
    <t>CN1CCC2(CC1)C(=N)N[C@@](C)(CS2(=O)=O)c3cc(NC(=O)c4ncc(cc4C)C#N)ccc3F</t>
  </si>
  <si>
    <t>COc1ccc(nc1)C(=O)Nc2ccc(F)c(c2)[C@]3(C)CS(=O)(=O)C4(CCN(C)CC4)C(=N)N3</t>
  </si>
  <si>
    <t>CN1C(=N)N[C@@](C)(CS1(=O)=O)c2sc3c(nccc3c2Cl)c4ccc(cc4F)c5ocnc5</t>
  </si>
  <si>
    <t>CN1C(=N)N[C@@](C)(CS1(=O)=O)c2sc3c(nccc3c2Cl)c4ccc(cc4)c5ccn[nH]5</t>
  </si>
  <si>
    <t>C[C@]1(CS(=O)(=O)C2(CCC2)C(=N)N1)c3sc(cc3Cl)c4cccc(c4)[N+]#[C-]</t>
  </si>
  <si>
    <t>C[C@]1(CS(=O)(=O)C2(CCCCC2)C(=N)N1)c3sc(cc3Cl)c4cccc(c4)c5ocnn5</t>
  </si>
  <si>
    <t>CC(C)C[C@H](NC(=O)[C@H](CC(=O)N)NC(=O)C(N)C(C)C)[C@@H](O)C[C@@H](C)C(=O)N[C@@H](C)C(=O)N[C@H](CCC(=O)O)C(=O)NC(Cc1ccccc1)C(=O)O</t>
  </si>
  <si>
    <t>COc1cnc(cn1)C(=O)Nc2ccc(F)c(c2)[C@]3(C)CS(=O)(=O)C4(CCCCC4)C(=N)N3</t>
  </si>
  <si>
    <t>C[C@]1(CS(=O)(=O)C2(CCCC2)C(=N)N1)c3sc(cc3Cl)c4cccc(c4)c5ocnn5</t>
  </si>
  <si>
    <t>COc1ccc(nc1)C(=O)Nc2ccc(F)c(c2)[C@]3(C)CS(=O)(=O)C4(CCCCC4)C(=N)N3</t>
  </si>
  <si>
    <t>C[C@]1(F)CC(F)(F)[C@](C)(N=C1N)c2cc(NC(=O)c3occ(CF)n3)ccc2F</t>
  </si>
  <si>
    <t>CN1CCC2(CC1)C(=N)N[C@@](C)(CS2(=O)=O)c3cc(NC(=O)c4ccc(F)cn4)ccc3F</t>
  </si>
  <si>
    <t>COc1cnc(C(=O)Nc2ccc(F)c(c2)[C@]3(C)CS(=O)(=O)C4(CCN(C)CO4)C(=N)N3)c(C)n1</t>
  </si>
  <si>
    <t>COc1cnc(C(=O)Nc2ccc(F)c(c2)[C@]3(C)CS(=O)(=O)C4(CCN(C)CC4)C(=N)N3)c(C)c1</t>
  </si>
  <si>
    <t>CN1C(=N)N[C@@](C)(CS1(=O)=O)c2sc3c(cccc3c2F)c4ccc(cc4)n5cccn5</t>
  </si>
  <si>
    <t>CN(C1CCCCC1)C(=O)OC[C@@H](C2CCCCC2)N3Cc4cc(Oc5ccccc5)ccc4N=C3N</t>
  </si>
  <si>
    <t>CC1(C)Oc2ccc(NC(=O)c3ccc(Cl)cn3)cc2[C@@]4(COC(=N4)N)C15CC5</t>
  </si>
  <si>
    <t>CO[C@@H]1CC[C@@]2(CC1)Cc3ccc(cc3[C@@]24COC(=N4)N)c5cc(Cl)cc(c5)C#N</t>
  </si>
  <si>
    <t>CC1(C)Oc2ccc(NC(=O)c3ccc(Cl)cn3)cc2C4(COC(=N4)N)C15COC5</t>
  </si>
  <si>
    <t>COc1ccc(cc1)c2oc(nn2)c3cc(Cl)c(s3)[C@]4(C)CS(=O)(=O)N(C)C(=N)N4</t>
  </si>
  <si>
    <t>CN1C(=N)N[C@](CCC2CCCCC2)(C[C@H]3CCC[C@H](C3)NC(=O)c4ccncc4)C1=O</t>
  </si>
  <si>
    <t>Cc1[nH]ncc1CN(C2CCCCC2)C(=O)CC[C@@H](C3CCCCC3)N4Cc5cc(Oc6ccccc6)ccc5N=C4N</t>
  </si>
  <si>
    <t>COc1nc(nc(C)c1F)N2C[C@H]3C(=O)N(C)C(=N[C@]3(C2)c4cccc(Cl)c4)N</t>
  </si>
  <si>
    <t>C[C@@]1(C2CC2)C(=N)N[C@]3(COC[C@H]3S1(=O)=O)c4cc(NC(=O)c5ccc(F)cn5)ccc4F</t>
  </si>
  <si>
    <t>C[C@@H](NC(=O)c1cc(cc(c1)c2oc(nn2)[C@](C)(N)Cc3ccccc3)N(C)S(=O)(=O)C)c4ccc(F)cc4</t>
  </si>
  <si>
    <t>COc1ccc(cc1)c2nsc(C)c2C(=O)\N=C(/N)\NCc3cc(Cl)c(N)c(Cl)c3</t>
  </si>
  <si>
    <t>CCC(=O)Nc1c(C)cc(CN\C(=N\C(=O)c2c(C)onc2c3ccc(OC)cc3)\N)cc1Cl</t>
  </si>
  <si>
    <t>CC(C)CNC(=O)[C@@H](NC(=O)[C@H](C)C[C@H](O)[C@H](CC(C)C)NC(=O)[C@H](CNC(=O)OC(C)(C)C)NC(=O)[C@@H](C)Cn1nc(C)cc1C)C(C)C</t>
  </si>
  <si>
    <t>Cc1ccc(nc1)C(=O)Nc2ccc(F)c(c2)[C@]3(C)CS(=O)(=O)[C@]4(CCOC4)C(=N)N3</t>
  </si>
  <si>
    <t>C[C@]1(CS(=O)(=O)C2(CCCCC2)C(=N)N1)c3sc(cc3Cl)C(=O)NCc4cnn5ccccc45</t>
  </si>
  <si>
    <t>COc1cnc(cn1)C(=O)Nc2ccc(F)c(c2)[C@]3(C)CS(=O)(=O)[C@@]4(CCOC4)C(=N)N3</t>
  </si>
  <si>
    <t>CCCN(CCC)C(=O)c1cc(C)cc(c1)C(=O)N[C@@H](Cc2cc(F)cc(F)c2)[C@H](O)[C@H]3CN(CCN3)S(=O)(=O)c4ccc(Cl)cc4</t>
  </si>
  <si>
    <t>COc1nc(nc(C2CC2)c1F)N3CC4C(C3)(NC(=N)N(C)S4(=O)=O)c5ccccc5</t>
  </si>
  <si>
    <t>COc1cnc(cn1)C(=O)Nc2ccc3OC(C)(C)C4(COC4)[C@]5(COC(=N5)N)c3c2</t>
  </si>
  <si>
    <t>N\C\1=N/C(=O)[C@@H]2CCCN2c3ccc(OCCCCCNCC(=O)Nc4c(Cl)cc(CN1)cc4Cl)cc3</t>
  </si>
  <si>
    <t>CN1C(=N[C@]2(CN(C[C@H]2C1=O)c3nc(C)c(F)c(n3)C4CC4)c5cccc(c5)C#N)N</t>
  </si>
  <si>
    <t>CN1C(=N)N[C@@](C)(CS1(=O)=O)c2ncc(s2)c3cccc(c3)c4occn4</t>
  </si>
  <si>
    <t>CN1C(=N[C@]2(CN(C[C@H]2C1=O)c3nc(C)c(F)c(n3)C4CC4)c5ccccc5)N</t>
  </si>
  <si>
    <t>Cc1csc(n1)C(=O)Nc2ccc(F)c(c2)[C@@]3(C)N=C(N)[C@@](C)(F)CC3(F)F</t>
  </si>
  <si>
    <t>[2H]C1([2H])OC(=N[C@]12c3cc(ccc3C[C@@]24CC[C@H](OC)[C@@H](CC)C4)c5cncnc5)N</t>
  </si>
  <si>
    <t>CCCN(CCC)C(=O)c1cc(C)cc(c1)C(=O)N[C@@H](Cc2cc(F)cc(F)c2)[C@H](O)[C@H]3CN(CCN3)S(=O)(=O)c4ccc(OC)c(OC)c4</t>
  </si>
  <si>
    <t>CSc1nc(nc(C)c1F)N2C[C@H]3C(=O)N(C)C(=N)N[C@]3(C2)c4ccc(C#N)s4</t>
  </si>
  <si>
    <t>CN1C(=N)N[C@@](C)(CS1(=O)=O)c2cc(ccc2F)c3ccc([nH]3)c4ocnn4</t>
  </si>
  <si>
    <t>[2H]C1([2H])OC(=N[C@]12c3cc(ccc3C[C@@]24C[C@@H](C)[C@H](OC)[C@@H](C)C4)c5cncnc5)N</t>
  </si>
  <si>
    <t>C[C@]1(CS(=O)(=O)[C@]2(CCOC2)C(=N)N1)c3sc(cc3Cl)c4ccnc(c4)c5occc5</t>
  </si>
  <si>
    <t>CN1C(=N)N[C@@](C)(CS1(=O)=O)c2cc(cs2)c3ccc(F)c(c3)C#N</t>
  </si>
  <si>
    <t>C[C@]1(F)CC(F)(F)[C@](C)(N=C1N)c2cc(NC(=O)c3nc(CF)cs3)ccc2F</t>
  </si>
  <si>
    <t>CN1C(=N)NC(C2CC2)(C1=O)c3cccc(c3)c4cccc(Cl)c4</t>
  </si>
  <si>
    <t>CC#Cc1cncc(c1)c2cc(cs2)[C@]3(C)CC(=O)N(C)C(=N)N3</t>
  </si>
  <si>
    <t>CCOc1nc(nc(C)c1F)N2C[C@H]3C(=O)N(C)C(=N)N[C@]3(C2)c4ccc(C#N)s4</t>
  </si>
  <si>
    <t>C[C@]1(CS(=O)(=O)C2(CCCCC2)C(=N)N1)c3sc(cc3Cl)c4cccc(c4)C#N</t>
  </si>
  <si>
    <t>COc1ccc(cc1)c2noc(C)c2C(=O)\N=C(/N)\NCc3cc(Cl)c(NC(=O)CSC)c(Cl)c3</t>
  </si>
  <si>
    <t>COc1ccc(cc1)c2noc(C)c2C(=O)\N=C(/N)\NCc3cc(Cl)c(NC(=O)C4CC4)c(Cl)c3</t>
  </si>
  <si>
    <t>COc1ccc(cc1)c2noc(C)c2C(=O)\N=C(/N)\NCc3cc(Cl)c(NC(=O)CN(C)C)c(Cl)c3</t>
  </si>
  <si>
    <t>COc1ccc(cc1)c2noc(C)c2C(=O)\N=C(/N)\NCc3cc(C)c(NC(=O)CN(C)C)c(Cl)c3</t>
  </si>
  <si>
    <t>CSCC(NC(=O)[C@@H](NC(=O)OC(C)(C)C)C(C)C)C(=O)N[C@@H](CC(C)C)C(O)CC(C)C(=O)N[C@@H](C(C)C)C(=O)NCc1ccccc1</t>
  </si>
  <si>
    <t>CSCC(NC(=O)[C@@H](NC(=O)OC(C)(C)C)C(C)C)C(=O)N[C@@H](CC(C)C)C(O)CC(C)C(=O)NC(C(C)C)C(=O)NCc1ccccc1</t>
  </si>
  <si>
    <t>CSC[C@H](NC(=O)[C@@H](NC(=O)OC(C)(C)C)C(C)C)C(=O)N[C@@H](CC(C)C)[C@@H](O)C[C@@H](C)C(=O)N[C@@H](C(C)C)C(=O)NCc1ccccc1</t>
  </si>
  <si>
    <t>CCCN(c1cc(\C=C/C2CC2C)cc(c1)c3oc(nn3)[C@](C)(N)Cc4ccccc4)S(=O)(=O)C</t>
  </si>
  <si>
    <t>CN1C(=N)N[C@@](C)(CS1(=O)=O)c2sc(cc2Cl)c3oc(nn3)c4ccc(Cl)cc4F</t>
  </si>
  <si>
    <t>CN(C)c1cccc(CNC[C@@H](O)[C@H](Cc2cc(F)cc(F)c2)NC(=O)[C@@H]3CN(Cc4ccccc4)C(=O)N3)c1</t>
  </si>
  <si>
    <t>COc1nc(nc(C)c1F)N2C[C@@H]3[C@](C2)(NC(=N)N(C)S3(=O)=O)c4ccccc4</t>
  </si>
  <si>
    <t>C[C@@]1(F)CC(F)(F)[C@](C)(N=C1N)c2cc(NC(=O)c3ccc(cn3)C#N)ccc2F</t>
  </si>
  <si>
    <t>CC1(C)Oc2ccc(NC(=O)c3ncc(Cl)cc3F)cc2C4(COC(=N4)N)C15COC5</t>
  </si>
  <si>
    <t>CN1C(=N)N[C@@](C)(CS1(=O)=O)c2sc(cc2Cl)c3oc(nn3)c4ccc(OC(F)F)cc4</t>
  </si>
  <si>
    <t>CCCNC(=O)c1cc(cc(c1)C(=O)N[C@@H](CC(C)C)[C@@H](O)C[C@@H](C)C(=O)N[C@@H](C(C)C)C(=O)NC(C)C)N(C)S(=O)(=O)C</t>
  </si>
  <si>
    <t>CC1(C)Oc2ccc(NC(=O)c3cnc(cn3)C(F)F)cc2[C@@]4(COC(=N4)N)C15CC5</t>
  </si>
  <si>
    <t>CN(C)c1cccc(CNC[C@@H](O)[C@H](Cc2ccccc2)NC(=O)[C@@H]3CN(Cc4cc(F)cc(F)c4)C(=O)N3)c1</t>
  </si>
  <si>
    <t>COc1nc(nc(C)c1F)N2C[C@H]3C(=O)N(C)C(=N[C@]3(C2)c4c(F)ccc(F)c4F)N</t>
  </si>
  <si>
    <t>CCCN(CCC)C(=O)c1cc(C)cc(c1)C(=O)N[C@@H](Cc2cc(F)cc(F)c2)[C@H](O)[C@H]3CN(CCN3)S(=O)(=O)c4cnoc4C</t>
  </si>
  <si>
    <t>COc1cnc(cn1)C(=O)Nc2ccc(F)c(c2)[C@]34COC[C@H]3S(=O)(=O)N(C)C(=N)N4</t>
  </si>
  <si>
    <t>CN1C(=N)N[C@@](C)(CS1(=O)=O)c2sc(cc2Cl)c3oc(nn3)c4ccc(OC(F)(F)F)cc4</t>
  </si>
  <si>
    <t>C[C@]1(CS(=O)(=O)C2(CCC2)C(=N)N1)c3sc(cc3Cl)c4cncc(c4)[N+]#[C-]</t>
  </si>
  <si>
    <t>CN1C(=N)N[C@@](C)(CS1(=O)=O)c2sc(cc2F)c3ccnc(c3)c4onc(C)n4</t>
  </si>
  <si>
    <t>C[C@]1(CS(=O)(=O)[C@]2(CCOC2)C(=N)N1)c3sc(cc3Cl)c4cncc(c4)c5occn5</t>
  </si>
  <si>
    <t>CN1C(=O)C[C@](C)(NC1=N)c2cc(cs2)c3cccc(c3)C#N</t>
  </si>
  <si>
    <t>COc1nc(ncc1F)N2C[C@H]3C(=O)N(C)C(=N)N[C@]3(C2)c4ccc(C#N)s4</t>
  </si>
  <si>
    <t>CN1C(=N)N[C@@](C)(CS1(=O)=O)c2sc(cc2Cl)c3cccc(c3)n4cccn4</t>
  </si>
  <si>
    <t>COc1ccc(nc1)C(=S)Nc2ccc(F)c(c2)[C@]3(C)CS(=O)(=O)N(C)C(=N)N3</t>
  </si>
  <si>
    <t>COc1ccc(nc1)C(=S)Nc2cc(F)c(F)c(c2)[C@]3(C)CS(=O)(=O)N(C)C(=N)N3</t>
  </si>
  <si>
    <t>C[C@]1(F)CC(F)(F)[C@](C)(N=C1N)c2cc(NC(=O)c3cnc(cn3)C(F)F)ccc2F</t>
  </si>
  <si>
    <t>Cc1noc(n1)C(=O)Nc2ccc(F)c(c2)[C@@]3(C)N=C(N)[C@@](C)(F)CC3(F)F</t>
  </si>
  <si>
    <t>CSCCC(NC(=O)OC(C)(C)C)C(=O)N[C@@H](CC(C)C)C(O)CC(C)C(=O)N[C@@H](C(C)C)C(=O)NCc1ccccc1</t>
  </si>
  <si>
    <t>CN1C(=N)N[C@@](C)(CS1(=O)=O)c2sc(cc2Cl)c3oc(nn3)c4ccc(cc4)C(F)(F)F</t>
  </si>
  <si>
    <t>CN1C(=N)NC(C2CC2)(C1=O)c3cccc(c3)c4cncc(Cl)c4</t>
  </si>
  <si>
    <t>CCOc1nc(nc(C)c1F)N2C[C@H]3C(=O)N(C)C(=N[C@]3(C2)c4ccccc4)N</t>
  </si>
  <si>
    <t>CCCN(CCC)C(=O)c1cc(C)cc(c1)C(=O)N[C@@H](Cc2cc(F)cc(F)c2)[C@H](O)[C@H]3CN(CCN3)S(=O)(=O)c4ccc(C)cc4</t>
  </si>
  <si>
    <t>CO[C@H](C[C@H](O)[C@H](COCc1ccc(Br)cc1)NC(=O)c2cc(cc(c2)C(=O)N[C@H](C)c3ccccc3)N(C)CS(=O)(=O)C)C(=O)N[C@@H](C(C)C)C(=O)NCc4ccccc4</t>
  </si>
  <si>
    <t>NC1=Nc2ccc(Oc3ccccc3)cc2CN1[C@@H](COC(=O)NC4CCCCC4)C5CCCCC5</t>
  </si>
  <si>
    <t>COc1ccc(cc1)c2noc(C)c2C(=O)\N=C(/N)\NCc3cc(C)c(NC(=O)c4occc4)c(Cl)c3</t>
  </si>
  <si>
    <t>Cc1cc(F)cnc1C(=O)Nc2ccc(F)c(c2)[C@@]3(C)N=C(N)[C@@](C)(F)CC3(F)F</t>
  </si>
  <si>
    <t>CN1C(=N)N[C@@](C)(CS1(=O)=O)c2sc(cc2Cl)c3cccc(c3F)c4ocnn4</t>
  </si>
  <si>
    <t>CCc1nc(nc(C)c1F)N2C[C@H]3C(=O)N(C)C(=N[C@]3(C2)c4ccccc4)N</t>
  </si>
  <si>
    <t>CCOCc1cc(OC)nc(c1)N2CC3C(C2)(NC(=N)N(C)S3(=O)=O)c4ccccc4</t>
  </si>
  <si>
    <t>COc1cnc(cn1)C(=O)Nc2ccc3OC(C)(C)C4(CC4)[C@]5(COC(=N5)N)c3c2</t>
  </si>
  <si>
    <t>CN1C(=N)N[C@@](C)(CS1(=O)=O)c2sc3c(nccc3c2Cl)c4cnc(nc4)n5cccn5</t>
  </si>
  <si>
    <t>CC(C)C[C@H](NC(=O)C(NC(=O)[C@@H](NC(=O)OC(C)(C)C)C(C)C)C(=O)N)C(O)CC(C)C(=O)N[C@@H](C)C(=O)NCc1ccccc1</t>
  </si>
  <si>
    <t>CC(C)C[C@H](NC(=O)[C@H](CC(=O)NCC=C)NC(=O)[C@@H](NC(=O)OCCC=C)C(C)C)[C@@H](O)C[C@@H](C)C(=O)N[C@@H](C(C)C)C(=O)NCc1ccccc1</t>
  </si>
  <si>
    <t>CC(C)C[C@H](NC(=O)C(CC(=O)N)NC(=O)[C@@H](NC(=O)OC(C)(C)C)C(C)C)C(O)CC(C)C(=O)NC(C)C(=O)NCc1ccccc1</t>
  </si>
  <si>
    <t>CC(C)C[C@H](NC(=O)[C@H](CC(=O)N)NC(=O)[C@@H](NC(=O)OC(C)(C)C)C(C)C)[C@@H](O)C[C@@H](C)C(=O)N[C@@H](C)C(=O)NCc1ccccc1</t>
  </si>
  <si>
    <t>COc1cccc(c1)c2cnc([nH]2)c3cc(cc(c3)C(=O)N[C@@H](C)c4ccccc4)N(C)S(=O)(=O)C</t>
  </si>
  <si>
    <t>C[C@]1(C2CC2)C(=N)N[C@]3(COC[C@H]3S1(=O)=O)c4cc(NC(=O)c5ccc(F)cn5)ccc4F</t>
  </si>
  <si>
    <t>C[C@@]1(F)CC(F)(F)[C@](C)(N=C1N)c2cc(NC(=O)c3ccc(Cl)cn3)ccc2F</t>
  </si>
  <si>
    <t>C[C@]1(F)CC(F)(F)[C@](C)(N=C1N)c2cc(NC(=O)c3ccc(cn3)C(F)(F)F)ccc2F</t>
  </si>
  <si>
    <t>CC[C@@H](Cn1nc(C)cc1C)C(=O)N[C@@H](CNC(=O)OC(C)(C)C)C(=O)N[C@@H](CC(C)C)[C@@H](O)C[C@@H](C)C(=O)N[C@@H](C(C)C)C(=O)NCC(C)C</t>
  </si>
  <si>
    <t>CN1C(=N)N[C@]2(CN(C[C@H]2C1=O)c3cccc(n3)C(F)(F)F)c4cc(cs4)c5cccc(c5)C#N</t>
  </si>
  <si>
    <t>CN1C(=N[C@]2(CN(C[C@H]2C1=O)c3nc(C)c(F)c(C)n3)c4ccc(F)cc4)N</t>
  </si>
  <si>
    <t>CSC[C@H](NC(=O)[C@@H](C)Cn1nc(C)cc1C)C(=O)N[C@@H](CC(C)C)[C@@H](O)C[C@@H](C)C(=O)N[C@@H](C(C)C)C(=O)NCC(C)C</t>
  </si>
  <si>
    <t>Cc1cc(Cl)cnc1C(=O)Nc2ccc3OC(C)(C)C4(COC4)C5(COC(=N5)N)c3c2</t>
  </si>
  <si>
    <t>Cc1oc(C)c(n1)C(=O)Nc2ccc(F)c(c2)[C@@]3(C)N=C(N)[C@@](C)(F)CC3(F)F</t>
  </si>
  <si>
    <t>CN1C(=N)N[C@@](C)(CS1(=O)=O)c2sc(cc2Cl)c3oc(nn3)c4ccc(F)cc4</t>
  </si>
  <si>
    <t>C[C@]1(F)CC(F)(F)[C@](C)(N=C1N)c2cc(NC(=O)c3nccs3)ccc2F</t>
  </si>
  <si>
    <t>CC1(CS(=O)(=O)[C@]2(CCOC2)C(=N)N1)c3sc(cc3Cl)c4cncc(c4)C#N</t>
  </si>
  <si>
    <t>CCc1cn2CC(C)(C)S(=O)(=O)N(C)c3cc(cc1c23)C(=O)N[C@@H](Cc4ccccc4)[C@H](O)[C@@H]5NCCN(Cc6ccccc6)C5=O</t>
  </si>
  <si>
    <t>CN1C(=N)N[C@@](C)(CS1(=O)=O)c2sc(cc2F)c3ccnc(c3)n4cnc(C)c4</t>
  </si>
  <si>
    <t>CC#Cc1cncc(c1)c2ccc3OC(Cc4ccccc4)C5(COC5)C6(COC(=N6)N)c3c2</t>
  </si>
  <si>
    <t>CC(C)C[C@H](NC(=O)[C@H](CC(=O)N)NC(=O)[C@@H](N)C(C)C)C(O)C[C@@H](C)C(=O)N[C@@H](C)C(=O)N[C@@H](CCC(=O)O)C(=O)N[C@@H](Cc1ccccc1)C(=O)O</t>
  </si>
  <si>
    <t>CN1C(=N)N[C@@](C)(CS1(=O)=O)c2sc(cc2Cl)c3cc(ncc3F)c4ocnn4</t>
  </si>
  <si>
    <t>CO[C@H](C[C@H](N=[N+]=[N-])[C@H](COc1cc(F)cc(F)c1)NC(=O)c2cc(cc(c2)C(=O)N[C@H](C)c3ccccc3)N(C)S(=O)(=O)C)C(=O)N[C@@H](C(C)C)C(=O)NCc4ccccc4</t>
  </si>
  <si>
    <t>CCCN(CCC)C(=O)c1cccc(c1)C(=O)N[C@@H](CC(C)C)[C@@H](O)C[C@@H](C)C(=O)N[C@@H](C(C)C)C(=O)NCc2ccccc2</t>
  </si>
  <si>
    <t>Cc1csc(n1)C(=O)Nc2ccc(F)c(c2)[C@]3(N=C(N)CCC3(F)F)C(F)F</t>
  </si>
  <si>
    <t>C[C@@]1(F)CC(F)(F)[C@](C)(N=C1N)c2cc(NC(=O)c3ccn(n3)C(F)F)ccc2F</t>
  </si>
  <si>
    <t>CC1(C)Oc2ccc(NC(=O)c3ccc(cn3)C#N)cc2C4(COC(=N4)N)C15COC5</t>
  </si>
  <si>
    <t>CCCN(CCC)C(=O)c1cc(C)cc(c1)C(=O)N[C@@H](Cc2cc(F)cc(F)c2)[C@H](O)[C@H]3CN(CCN3)S(=O)(=O)c4ccc(Cl)c(Cl)c4</t>
  </si>
  <si>
    <t>CCCN(CCC)C(=O)c1cc(C)cc(c1)C(=O)N[C@@H](Cc2cc(F)cc(F)c2)[C@H](O)[C@H]3CN(CCN3)S(=O)(=O)C</t>
  </si>
  <si>
    <t>C[C@]1(CS(=O)(=O)C2(CCCC2)C(=N)N1)c3sc(cc3Cl)c4cncnc4</t>
  </si>
  <si>
    <t>COc1cccc(NC(=O)c2cc(Cl)c(s2)[C@]3(C)CS(=O)(=O)C4(CC4)C(=N)N3)n1</t>
  </si>
  <si>
    <t>COCC(=O)Nc1ccc(F)c(c1)[C@]23COC[C@H]2S(=O)(=O)C(C)(C)C(=N)N3</t>
  </si>
  <si>
    <t>CO[C@H](C[C@H](O)[C@H](COc1ccc(Br)cc1)NC(=O)c2cc(cc(c2)C(=O)N[C@H](C)c3ccccc3)N(C)CS(=O)(=O)C)C(=O)N[C@@H](C(C)C)C(=O)NCc4ccccc4</t>
  </si>
  <si>
    <t>CO[C@@H]1C[C@H](N(C1)c2ccccc2)C(=O)\N=C(/N)\NCc3cc(Cl)c(NC(=O)C)c(Cl)c3</t>
  </si>
  <si>
    <t>Cc1nc(CN(C2CCCCC2)C(=O)CC[C@@H](C3CCCCC3)N4Cc5cc(Oc6ccccc6)ccc5N=C4N)cs1</t>
  </si>
  <si>
    <t>COc1cnc(cn1)C(=O)Nc2ccc3OC(C)(C)C4(COC4)C5(COC(=N5)N)c3c2</t>
  </si>
  <si>
    <t>CO[C@H](C[C@H](O)[C@H](COCc1cc(F)cc(F)c1)NC(=O)c2cc(cc(c2)C(=O)N[C@H](C)c3ccccc3)N(C)CS(=O)(=O)C)C(=O)N[C@@H](C(C)C)C(=O)NCc4ccccc4</t>
  </si>
  <si>
    <t>COc1cccc(c1)c2cccc(c2)[C@]3(NC(=N)N(C)C3=O)c4ccccc4</t>
  </si>
  <si>
    <t>CN1C(=N)N[C@@](C)(CS1(=O)=O)c2cc(cs2)c3cc(F)cc(c3)c4ocnc4</t>
  </si>
  <si>
    <t>COc1ccc(CN2CCN[C@@H]([C@@H](O)[C@H](Cc3ccccc3)NC(=O)c4cc(cc(c4)C(=O)N[C@H](C)c5ccccc5)N(C)S(=O)(=O)C)C2=O)cc1</t>
  </si>
  <si>
    <t>C[C@]1(CS(=O)(=O)C2(CCCC2)C(=N)N1)c3cc(NC(=O)c4cn5ccsc5n4)ccc3F</t>
  </si>
  <si>
    <t>C[C@]1(CS(=O)(=O)[C@]2(CCOC2)C(=N)N1)c3cc(NC(=O)c4ccc(Cl)cc4)ccc3F</t>
  </si>
  <si>
    <t>CCc1nc(nc(OC)c1F)N2CC3C(C2)(NC(=N)N(C)S3(=O)=O)c4ccccc4</t>
  </si>
  <si>
    <t>CC#Cc1cncc(c1)c2ccc3OC(CC4CC4)C5(COC5)C6(COC(=N6)N)c3c2</t>
  </si>
  <si>
    <t>C[C@]1(F)CC(F)(F)[C@](C)(N=C1N)c2cc(NC(=O)c3ccc(F)cn3)ccc2F</t>
  </si>
  <si>
    <t>CN1C(=N)N[C@@](C)(CS1(=O)=O)c2cc(NC(=S)C(F)F)ccc2F</t>
  </si>
  <si>
    <t>CC1(C)Oc2ccc(NC(=O)c3ncc(Br)cn3)cc2C4(COC(=N4)N)C15COC5</t>
  </si>
  <si>
    <t>C[C@@]1(C(=N)N[C@]2(COC[C@H]2S1(=O)=O)c3cc(NC(=O)c4ccc(F)cn4)ccc3F)c5ccc(F)cc5</t>
  </si>
  <si>
    <t>CCCOc1ccc(cc1)c2oc(nn2)c3cc(Cl)c(s3)[C@]4(C)CS(=O)(=O)N(C)C(=N)N4</t>
  </si>
  <si>
    <t>CN1C(=N)N[C@@](C)(CS1(=O)=O)c2cc(cs2)c3cncc(c3)c4ocnc4</t>
  </si>
  <si>
    <t>COc1cccc(n1)N2CC3C(C2)(NC(=N)N(C)S3(=O)=O)c4ccccc4</t>
  </si>
  <si>
    <t>CN1C(=N)N[C@@](C)(CS1(=O)=O)c2sc3c(nccc3c2Cl)c4ccc(cc4)n5ccnn5</t>
  </si>
  <si>
    <t>CC1CN=C(O1)c2ccc([nH]2)c3cc(Cl)c(s3)[C@]4(C)CS(=O)(=O)N(C)C(=N)N4</t>
  </si>
  <si>
    <t>CN1C(=N)N[C@@](C)(CS1(=O)=O)c2sc(cc2Cl)c3ccc([nH]3)c4oc(nn4)C5CC5</t>
  </si>
  <si>
    <t>CC(C)C[C@H](NC(=O)[C@@H]1CC(=O)NC\C=C\COC(=O)N[C@@H](C(C)C)C(=O)N1)[C@@H](O)C[C@@H](C)C(=O)N[C@@H](C(C)C)C(=O)NCc2ccccc2</t>
  </si>
  <si>
    <t>CCCC1Oc2ccc(cc2C3(COC(=N3)N)C14COC4)c5cncc(c5)C#CC</t>
  </si>
  <si>
    <t>CN1C(=O)C[C@](C)(NC1=N)c2ccc(s2)c3cccc(c3)C#N</t>
  </si>
  <si>
    <t>CCc1cccc(NC(=O)c2cc(Cl)c(s2)[C@]3(C)CS(=O)(=O)C4(CC4)C(=N)N3)n1</t>
  </si>
  <si>
    <t>CN1C(=N)NC(C1=O)(c2ccccc2)c3cccc(c3)c4cncc(Cl)c4</t>
  </si>
  <si>
    <t>CN1C(=N)N[C@]2(CN(C[C@H]2C1=O)c3ccccc3)c4ccc(s4)c5ccc(F)c(c5)C#N</t>
  </si>
  <si>
    <t>CC#Cc1cncc(c1)c2ccc3OC(C)(C)C4(COC4)C5(COC(=N5)N)c3c2</t>
  </si>
  <si>
    <t>COc1ccc(cc1)C(=O)Nc2ccc(F)c(c2)[C@@]3(C)N=C(N)[C@](C)(F)CC3(F)F</t>
  </si>
  <si>
    <t>CC1(C)Oc2ccc(NC(=O)c3ccc(F)cn3)cc2[C@@]4(COC(=N4)N)C15CC5</t>
  </si>
  <si>
    <t>C[C@@]1(F)CC(F)(F)[C@](C)(N=C1N)c2cc(NC(=O)c3nc(CF)cs3)ccc2F</t>
  </si>
  <si>
    <t>C[C@@]1(F)CC(F)(F)[C@](C)(N=C1N)c2cc(NC(=O)c3coc(n3)C(F)F)ccc2F</t>
  </si>
  <si>
    <t>NC1=NC2(CO1)c3cc(ccc3OC(Cc4ccccc4)C25COC5)c6cncnc6</t>
  </si>
  <si>
    <t>COc1nc(nc(C)c1F)N2CC3C(C2)(NC(=N)N(C)S3(=O)=O)c4ccccc4</t>
  </si>
  <si>
    <t>CN1C(=N)N[C@@](C)(CS1(=O)=O)c2sc3c(cccc3c2F)c4ccc(nc4)c5ccc(F)cc5F</t>
  </si>
  <si>
    <t>CN1C(=N[C@]2(CN(C[C@H]2C1=O)c3nc(C)c(Cl)c(n3)C4CC4)c5ccccc5)N</t>
  </si>
  <si>
    <t>CCCN(CCC)C(=O)c1cc(C)cc(c1)C(=O)N[C@@H](Cc2cc(F)cc(F)c2)[C@H](O)[C@H]3CN(CCN3)S(=O)(=O)CCC</t>
  </si>
  <si>
    <t>CN1C(=N)N[C@@](C)(CS1(=O)=O)c2cc(NC(=S)C(F)F)cc(F)c2F</t>
  </si>
  <si>
    <t>CC(C)CNC(=O)[C@@H](NC[C@H](Cc1ccccc1)NC(=O)c2cc(cc(c2)C(=O)N[C@H](C)c3ccccc3)N(C)S(=O)(=O)C)[C@@H](C)O</t>
  </si>
  <si>
    <t>COc1cccc(c1)c2cccc(c2)C3(NC(=N)N(C)C3=O)C4CC4</t>
  </si>
  <si>
    <t>CO[C@H](C[C@H](O)[C@H](COc1cc(F)cc(F)c1)NC(=O)c2cc(cc(c2)C(=O)N[C@H](C)c3ccccc3)N(C)CS(=O)(=O)C)C(=O)Nc4ccc(F)cc4</t>
  </si>
  <si>
    <t>COc1cncc(c1)c2cccc(c2)C3(NC(=N)N(C)C3=O)C4CC4</t>
  </si>
  <si>
    <t>CC(=O)Nc1c(Cl)cc(CN\C(=N\C(=O)C2C3CC3CN2c4ccccc4)\N)cc1Cl</t>
  </si>
  <si>
    <t>Cn1cc(Br)nc1C(=O)Nc2ccc(F)c(c2)[C@@]3(C)N=C(N)[C@@](C)(F)CC3(F)F</t>
  </si>
  <si>
    <t>CCCCOc1ccc(cc1)c2oc(nn2)c3cc(Cl)c(s3)[C@]4(C)CS(=O)(=O)N(C)C(=N)N4</t>
  </si>
  <si>
    <t>CN(C1CCCCC1)C(=O)OC[C@@H](C2CCCOC2)N3Cc4cc(Oc5ccccc5)ccc4N=C3N</t>
  </si>
  <si>
    <t>CC(N(C1CCCCC1)C(=O)CC[C@@H](C2CCCCC2)N3Cc4cc(Oc5ccccc5)ccc4N=C3N)c6csc(C)n6</t>
  </si>
  <si>
    <t>CN1C(=N)N[C@@](C)(CS1(=O)=O)c2sc3c(cccc3c2F)c4ccc(cc4)c5occn5</t>
  </si>
  <si>
    <t>CNCCC#Cc1cc(Cl)c(s1)[C@]2(C)CS(=O)(=O)C3(CCC3)C(=N)N2</t>
  </si>
  <si>
    <t>CN1C(=N)N[C@@](C)(CS1(=O)=O)c2sc3c(nccc3c2Cl)c4ccc(cc4F)c5cncs5</t>
  </si>
  <si>
    <t>CN1C(=N)N[C@@](C)(CS1(=O)=O)c2sc(cc2Cl)c3oc(nn3)c4ccccc4</t>
  </si>
  <si>
    <t>Cc1nc(CCN(C2CCCCC2)C(=O)CC[C@@H](C3CCCCC3)N4Cc5cc(Oc6ccccc6)ccc5N=C4N)cs1</t>
  </si>
  <si>
    <t>C[C@]1(CS(=O)(=O)[C@@]2(CCOC2)C(=N)N1)c3sc(cc3Cl)c4cncc(c4)c5occn5</t>
  </si>
  <si>
    <t>CCC1Oc2ccc(cc2C3(COC(=N3)N)C14COC4)c5cncc(c5)C#CC</t>
  </si>
  <si>
    <t>CN1C(=N)N[C@@](C)(CS1(=O)=O)c2sc(cc2F)c3cc(ncc3F)c4ocnn4</t>
  </si>
  <si>
    <t>Cc1cnc(cn1)C(=O)Nc2ccc(F)c(c2)[C@]3(C)CS(=O)(=O)[C@]4(CCOC4)C(=N)N3</t>
  </si>
  <si>
    <t>C[C@]1(CS(=O)(=O)C2(CCCC2)C(=N)N1)c3cc(NC(=O)c4cnsn4)ccc3F</t>
  </si>
  <si>
    <t>C[C@]1(CS(=O)(=O)C2(CC2)C(=N)N1)c3sc(cc3Cl)c4cncc(c4)[N+]#[C-]</t>
  </si>
  <si>
    <t>CC(C)C[C@H](NC(=O)[C@@H]1CC(=O)NCCCCCOC(=O)N[C@@H](C(C)C)C(=O)N1)[C@@H](O)C[C@@H](C)C(=O)N[C@@H](C(C)C)C(=O)NCc2ccccc2</t>
  </si>
  <si>
    <t>CN1C(=N)N[C@@](C)(CS1(=O)=O)c2sc(cc2Cl)c3oc(nn3)c4ccc(cc4)c5ccon5</t>
  </si>
  <si>
    <t>C[C@]1(CS(=O)(=O)C2(CCC2)C(=N)N1)c3sc(cc3Cl)C#CC4CCCC4</t>
  </si>
  <si>
    <t>CN1C(=N)N[C@](C1=O)(c2ccccc2)c3cccc(c3)c4cccnc4</t>
  </si>
  <si>
    <t>CN1C(=N)NC(C2CCC2)(C1=O)c3cccc(c3)c4cccc(Cl)c4</t>
  </si>
  <si>
    <t>COc1ccc(cc1)N2CCC[C@H]2C(=O)\N=C(/N)\NCc3cc(Cl)c(NC(=O)C)c(Cl)c3</t>
  </si>
  <si>
    <t>Cn1cnc(n1)C(=O)Nc2ccc(F)c(c2)[C@@]3(C)N=C(N)[C@@](C)(F)CC3(F)F</t>
  </si>
  <si>
    <t>CN1C(=N)N[C@@](C)(CS1(=O)=O)c2sc3c(nccc3c2Cl)c4ccc(cc4F)c5cocc5C</t>
  </si>
  <si>
    <t>CN1C(=N)N[C@@](C)(CS1(=O)=O)c2sc(cc2Cl)c3ncc([nH]3)c4ccccc4</t>
  </si>
  <si>
    <t>CN1C(=N)N[C@@](C)(CS1(=O)=O)c2sc(cc2F)c3ccnc(c3)n4ccnc4</t>
  </si>
  <si>
    <t>CC(C)C[C@H](NC(=O)[C@H](CC(=O)NCC=C)NC(=O)[C@@H](NC(=O)OCCCC=C)C(C)C)[C@@H](O)C[C@@H](C)C(=O)N[C@@H](C(C)C)C(=O)NCc1ccccc1</t>
  </si>
  <si>
    <t>C[C@]1(CS(=O)(=O)C2(CCOCC2)C(=N)N1)c3sc(cc3Cl)c4cccc(c4)C#N</t>
  </si>
  <si>
    <t>C[C@]1(CS(=O)(=O)C2(CCCCC2)C(=N)N1)c3sc(cc3Cl)c4cncc(c4)C#N</t>
  </si>
  <si>
    <t>CN1C(=N)N[C@@](C)(CS1(=O)=O)c2sc3c(nccc3c2Cl)c4ccc(cc4)c5occn5</t>
  </si>
  <si>
    <t>CC1(C)Oc2ccc(NC(=O)c3ccc(F)cn3)cc2C4(COC(=N4)N)C15COC5</t>
  </si>
  <si>
    <t>CN1C(=N)N[C@@](C)(CS1(=O)=O)c2sc(cc2Cl)c3oc(nn3)c4ccc(F)c(F)c4</t>
  </si>
  <si>
    <t>[2H]C1([2H])OC(=N[C@]12c3cc(ccc3C[C@]24CC[C@@H](OC)[C@H](C)C4)c5cncnc5)N</t>
  </si>
  <si>
    <t>CCCN(CCC)C(=O)c1cccc(c1)C(=O)N[C@@H](CC(C)C)[C@@H](N)C[C@@H](C)C(=O)N[C@@H](C(C)C)C(=O)NCc2ccccc2</t>
  </si>
  <si>
    <t>CC#Cc1cncc(c1)c2ccc3OC4(CCC4)C5(COC5)C6(COC(=N6)N)c3c2</t>
  </si>
  <si>
    <t>CCCN(CCC)C(=O)c1cc(C)cc(c1)C(=O)N[C@@H](Cc2cc(F)cc(F)c2)[C@H](O)[C@H]3CN(CCN3)S(=O)(=O)c4ccc(OC)cc4</t>
  </si>
  <si>
    <t>COc1ccc(cc1)c2noc(C)c2C(=O)\N=C(/N)\NCc3cc(Cl)c(N)c(Cl)c3</t>
  </si>
  <si>
    <t>C[C@]1(CS(=O)(=O)C2(CCCCC2)C(=N)N1)c3sc(cc3Cl)C(=O)NCc4ccsn4</t>
  </si>
  <si>
    <t>CN(C1CCCCC1)C(=O)CC[C@@H](C2CCCOC2)N3Cc4cc(Oc5ccccc5)ccc4N=C3N</t>
  </si>
  <si>
    <t>CC#Cc1cncc(c1)c2ccc3OCC4(COC4)C5(COC(=N5)N)c3c2</t>
  </si>
  <si>
    <t>CN1C(=N)N[C@@](C)(CS1(=O)=O)c2sc(cc2Cl)c3ccnc(c3)c4onc(n4)C5CC5</t>
  </si>
  <si>
    <t>COc1cccc(CN2CCN[C@@H]([C@@H](O)[C@H](Cc3ccccc3)NC(=O)c4cc(cc(c4)C(=O)N[C@H](C)c5ccccc5)N(C)S(=O)(=O)C)C2=O)c1</t>
  </si>
  <si>
    <t>CN1C(=N)N[C@@](C)(CS1(=O)=O)c2sc(cc2Cl)c3cccc(c3)c4oc(C)nn4</t>
  </si>
  <si>
    <t>CO[C@H](CC[C@H](COc1cc(F)cc(F)c1)NC(=O)c2cc(cc(c2)C(=O)N[C@H](C)c3ccccc3)N(C)S(=O)(=O)C)C(=O)N[C@@H](C(C)C)C(=O)NCc4ccccc4</t>
  </si>
  <si>
    <t>CN1C(=N)N[C@](CCC2CCCCC2)(C[C@H]3CCC[C@H](C3)NC(=O)c4ccccc4)C1=O</t>
  </si>
  <si>
    <t>CN1C(=N)NC(C2CC2)(C1=O)c3cccc(c3)c4cccc(c4)C#N</t>
  </si>
  <si>
    <t>CC(=O)Nc1c(Cl)cc(CN\C(=N\C(=O)[C@@H]2CCCN2c3ccc(cc3)C(F)(F)F)\N)cc1Cl</t>
  </si>
  <si>
    <t>C[C@]1(CS(=O)(=O)C2(CCOCC2)C(=N)N1)c3sc(cc3Cl)c4cncc(c4)C#N</t>
  </si>
  <si>
    <t>COc1cnc(cn1)C(=O)Nc2ccc(F)c(c2)[C@@]3(C)N=C(N)[C@](C)(F)CC3(F)F</t>
  </si>
  <si>
    <t>COc1cnc(nc1)C(=O)Nc2ccc(F)c(c2)[C@@]3(C)N=C(N)[C@](C)(F)CC3(F)F</t>
  </si>
  <si>
    <t>CN1C(=N)N[C@]2(CN(C[C@H]2C1=O)c3ccc(F)cc3)c4ccc(s4)c5ccc(F)c(c5)C#N</t>
  </si>
  <si>
    <t>CN1C(=N)N[C@@](C)(CS1(=O)=O)c2sc(cc2F)c3ccnc(c3)c4ccccc4</t>
  </si>
  <si>
    <t>[2H]C1([2H])OC(=N[C@]12c3cc(ccc3C[C@@]24CC[C@@H](CC4)OC)c5cncnc5)N</t>
  </si>
  <si>
    <t>CC(C)C[C@H](NC(=O)c1cc(cc(c1)C(=O)NCc2ccccc2)N(C)S(=O)(=O)C)[C@@H](O)C[C@@H](C)C(=O)N[C@@H](C(C)C)C(=O)NC(C)C</t>
  </si>
  <si>
    <t>CC1(C)Oc2ccc(cc2C3(COC(=N3)N)C14COC4)c5cncnc5</t>
  </si>
  <si>
    <t>CCOc1nc(nc(OC)c1F)N2C[C@H]3C(=O)N(C)C(=N[C@]3(C2)c4ccccc4)N</t>
  </si>
  <si>
    <t>COC(=O)Cc1ccc(cc1)c2oc(nn2)c3cc(Cl)c(s3)[C@]4(C)CS(=O)(=O)N(C)C(=N)N4</t>
  </si>
  <si>
    <t>CN1C(=N)N[C@](CCC2CCCCC2)(C[C@H]3CCC[C@H](C3)NC(=O)NC4CCCCC4)C1=O</t>
  </si>
  <si>
    <t>CO[C@H](C[C@H](N)[C@H](COc1cc(F)cc(F)c1)NC(=O)c2cc(cc(c2)C(=O)N[C@H](C)c3ccccc3)N(C)S(=O)(=O)C)C(=O)N[C@@H](C(C)C)C(=O)NCc4ccccc4</t>
  </si>
  <si>
    <t>COc1ccc(cc1)c2noc(C)c2C(=O)\N=C(/N)\NCc3cc(Cl)cc(\C=C\CCO)c3</t>
  </si>
  <si>
    <t>COc1ccc(cc1)N2CCC[C@H]2C(=O)\N=C(/N)\NCc3cc(Cl)c(NC(=O)CN(C)C)c(Cl)c3</t>
  </si>
  <si>
    <t>Cc1csc(n1)C(=O)Nc2ccc(F)c(c2)[C@@]3(C)N=C(N)[C@](C)(F)CC3(F)F</t>
  </si>
  <si>
    <t>CC(C)c1nc(CN(C2CCCCC2)C(=O)CC[C@@H](C3CCCCC3)N4Cc5cc(Oc6ccccc6)ccc5N=C4N)cs1</t>
  </si>
  <si>
    <t>C[C@]1(CS(=O)(=O)C2(CCCCC2)C(=N)N1)c3sc(cc3Cl)C(=O)NCc4cnsn4</t>
  </si>
  <si>
    <t>COc1ccccc1CN2CCN[C@@H]([C@@H](O)[C@H](Cc3ccccc3)NC(=O)c4cc(cc(c4)C(=O)N[C@H](C)c5ccccc5)N(C)S(=O)(=O)C)C2=O</t>
  </si>
  <si>
    <t>C[C@]1(CS(=O)(=O)[C@]2(CCOC2)C(=N)N1)c3cc(NC(=O)c4ncccc4C(F)(F)F)ccc3F</t>
  </si>
  <si>
    <t>C[C@]1(CS(=O)(=O)C2(CCOCC2)C(=N)N1)c3sc(cc3Cl)c4cccc(c4)C(F)(F)F</t>
  </si>
  <si>
    <t>CC(C)CNC(=O)[C@@H](NC(=O)[C@H](C)C[C@H](O)[C@H](CC(C)C)NC(=O)[C@H](CNC(=O)OC(C)(C)C)NC(=O)[C@@H](CC(C)C)Cn1nc(C)cc1C)C(C)C</t>
  </si>
  <si>
    <t>COC\C=C\c1cc(Cl)cc(CN\C(=N\C(=O)c2c(C)onc2c3ccc(OC)cc3)\N)c1</t>
  </si>
  <si>
    <t>CC(=O)Nc1c(Cl)cc(CN\C(=N\C(=O)[C@@H]2CCCN2c3ccc(Cl)cc3)\N)cc1Cl</t>
  </si>
  <si>
    <t>CO[C@H](C)C(=O)Nc1ccc(F)c(c1)[C@]23COC[C@H]2S(=O)(=O)C(C)(C)C(=N)N3</t>
  </si>
  <si>
    <t>COCC(=S)Nc1ccc(F)c(c1)[C@]2(C)CS(=O)(=O)N(C)C(=N)N2</t>
  </si>
  <si>
    <t>CN1C(=N[C@]2(CN(C[C@H]2C1=O)c3nc(C)c(F)c(C)n3)c4ccccc4)N</t>
  </si>
  <si>
    <t>CN1C(=N)N[C@@](C)(CS1(=O)=O)c2sc(cc2Cl)c3oc(nn3)c4ccc(cc4)n5cccn5</t>
  </si>
  <si>
    <t>CN1C(=N)N[C@@](C)(CS1(=O)=O)c2sc(cc2Cl)c3oc(nn3)c4ccc(c(F)c4)C(F)(F)F</t>
  </si>
  <si>
    <t>C[C@]1(CS(=O)(=O)C2(CCOCC2)C(=N)N1)c3sc(cc3Cl)c4cncc(c4)C(F)(F)F</t>
  </si>
  <si>
    <t>CN(C1CCCCC1)C(=O)c2cccc(CN3Cc4cc(Oc5ccccc5)ccc4N=C3N)c2</t>
  </si>
  <si>
    <t>CN1C(=N)NC(C2CC2)(C1=O)c3cccc(c3)c4cncc(F)c4</t>
  </si>
  <si>
    <t>CCCCCOc1ccc(cc1)c2oc(nn2)c3cc(Cl)c(s3)[C@]4(C)CS(=O)(=O)N(C)C(=N)N4</t>
  </si>
  <si>
    <t>COc1cc(cc(c1)c2cc(Cl)c(s2)[C@]3(C)CS(=O)(=O)C4(CCOCC4)C(=N)N3)C#N</t>
  </si>
  <si>
    <t>CN1C(=N)N[C@@](C)(CS1(=O)=O)c2sc(cc2Cl)c3cccc(c3)c4ccccc4</t>
  </si>
  <si>
    <t>CN1C(=N)N[C@@](C)(CS1(=O)=O)c2sc(cc2F)c3ccnc(c3)n4cccn4</t>
  </si>
  <si>
    <t>CN1C(=N)N[C@@](C)(CS1(=O)=O)c2sc3c(nccc3c2Cl)c4cnc(nc4)C5CC5</t>
  </si>
  <si>
    <t>CN(C1CCCCC1)C(=O)CC[C@H](N2Cc3cc(Oc4ccccc4)ccc3N=C2N)c5ccccc5</t>
  </si>
  <si>
    <t>CN1C(=N)N[C@@](C)(CS1(=O)=O)c2sc(cc2Cl)c3oc(nn3)c4ccc(cn4)C(F)(F)F</t>
  </si>
  <si>
    <t>CC(C)(C)C#Cc1cc(Cl)c(s1)[C@]2(C)CS(=O)(=O)C3(CCC3)C(=N)N2</t>
  </si>
  <si>
    <t>CNS1(O)C[C@](C)(NC(=N)C1(C)C)c2cc(NC(=O)COC)ccc2F</t>
  </si>
  <si>
    <t>Oc1cc(O)c2C[C@H](OC(=O)c3cc(O)c(O)c(O)c3)[C@H](Oc2c1)c4cc(O)c(O)c(O)c4</t>
  </si>
  <si>
    <t>CN1C(=N)NC(C1=O)(c2cccnc2)c3cccc(c3)c4cccc(Cl)c4</t>
  </si>
  <si>
    <t>C[C@@]1(F)CC(F)(F)[C@](C)(N=C1N)c2cc(NC(=O)c3ccc(cn3)C(F)(F)F)ccc2F</t>
  </si>
  <si>
    <t>CN1C(=N)N[C@@](C)(CS1(=O)=O)c2sc(cc2Cl)c3oc(nn3)c4ccc5scnc5c4</t>
  </si>
  <si>
    <t>C[C@@H](NC(=O)c1cc(cc(c1)C(=O)N[C@@H](Cc2ccccc2)[C@H](O)[C@@H]3NC[C@@H](C)N(Cc4ccccc4)C3=O)N(C)S(=O)(=O)C)c5ccccc5</t>
  </si>
  <si>
    <t>CN1C(=N)N[C@@](C)(CS1(=O)=O)c2sc(cc2F)c3cccc(c3)c4oc(nn4)C5CC5</t>
  </si>
  <si>
    <t>CN1C(=N)N[C@@](C)(CS1(=O)=O)c2sc(cc2Cl)c3oc(nn3)c4ccc(cc4)n5cnnn5</t>
  </si>
  <si>
    <t>C[C@H](NC(=O)c1cc(cc(c1)c2ncc([nH]2)c3cccc(F)c3)N(C)S(=O)(=O)C)c4ccccc4</t>
  </si>
  <si>
    <t>CCc1nc(nc(C2CC2)c1Cl)N3C[C@H]4C(=O)N(C)C(=N[C@]4(C3)c5ccccc5)N</t>
  </si>
  <si>
    <t>C[C@]1(CS(=O)(=O)[C@]2(CCOC2)C(=N)N1)c3cc(NC(=O)c4cocn4)ccc3F</t>
  </si>
  <si>
    <t>CN1C(=N)N[C@@](C)(CS1(=O)=O)c2sc3c(cccc3c2F)c4ccc(cc4)C5CC(=O)N5</t>
  </si>
  <si>
    <t>NC1=Nc2ccc3Oc4cccc(CCCN(C5CCCCC5)C(=O)CC[C@H](C6CCCCC6)N1Cc2c3)c4</t>
  </si>
  <si>
    <t>CC1(C)Oc2ccc(cc2C3(COC(=N3)N)C14COC4)c5cc(F)cc(Cl)c5</t>
  </si>
  <si>
    <t>COCC(=S)Nc1cc(F)c(F)c(c1)[C@]2(C)CS(=O)(=O)N(C)C(=N)N2</t>
  </si>
  <si>
    <t>CNS1(O)C[C@](C)(NC(=N)N1C)c2cc(NC(=O)COC)ccc2F</t>
  </si>
  <si>
    <t>CN1C(=N)N[C@@](C)(CS1(=O)=O)c2sc3c(nccc3c2Cl)c4ccc(cc4F)n5cc(C)cn5</t>
  </si>
  <si>
    <t>COc1cccc(c1)c2cccc(c2)C3(NC(=N)N(C)C3=O)c4ccccc4</t>
  </si>
  <si>
    <t>CN1C(=N)NC(C1=O)(c2cccc(c2)c3cccc(Cl)c3)C4(C)CC4</t>
  </si>
  <si>
    <t>CC1(CS(=O)(=O)[C@@]2(CCOC2)C(=N)N1)c3sc(cc3Cl)c4cncc(c4)C#N</t>
  </si>
  <si>
    <t>CC(C)CNC(=O)[C@@H](NC(=O)[C@H](C)C[C@H](O)[C@H](CC(C)C)NC(=O)[C@H](CS(=O)(=O)C)NC(=O)[C@@H](C)Cn1nc(C)cc1C)C(C)C</t>
  </si>
  <si>
    <t>CN1C(=N)N[C@@](C)(CS1(=O)=O)c2sc3c(nccc3c2Cl)c4ccc(cc4F)c5ccnn5C</t>
  </si>
  <si>
    <t>CN1C(=N)N[C@@]2(COC[C@@H]2S1(=O)=O)c3cc(NC(=O)c4ccc(Cl)cn4)ccc3F</t>
  </si>
  <si>
    <t>CN1C(=N)N[C@@](C)(CS1(=O)=O)c2sc(cc2F)c3ccnc(c3)c4cccnc4</t>
  </si>
  <si>
    <t>CO[C@H](C[C@H](O)[C@H](COc1cc(F)cc(F)c1)NC(=O)c2cc(cc(c2)C(=O)N[C@H](C)c3ccccc3)N(C)CS(=O)(=O)C)C(=O)Nc4ccccc4</t>
  </si>
  <si>
    <t>CC(C)CNC(=O)[C@@H](NC(=O)[C@H](C)C[C@H](O)[C@H](CC(C)C)NC(=O)[C@H](CNC(=O)OC(C)(C)C)NC(=O)[C@@H](C)Cn1ccc(C)n1)C(C)C</t>
  </si>
  <si>
    <t>Cc1onc(c1)C(=O)Nc2ccc(F)c(c2)[C@]34COC[C@H]3S(=O)(=O)C(C)(C)C(=N)N4</t>
  </si>
  <si>
    <t>CN1C(=N)N[C@@](C)(CS1(=O)=O)c2sc(cc2Cl)c3cccc(c3)c4oc(nn4)C5CC5</t>
  </si>
  <si>
    <t>CC(C)Oc1ccc(cc1)c2oc(nn2)c3cc(Cl)c(s3)[C@]4(C)CS(=O)(=O)N(C)C(=N)N4</t>
  </si>
  <si>
    <t>COc1cccc(NC(=O)c2cc(Cl)c(s2)[C@]3(C)CS(=O)(=O)C4(CCCCC4)C(=N)N3)n1</t>
  </si>
  <si>
    <t>Oc1cc(O)c2C[C@H](OC(=O)c3cc(O)c(O)c(O)c3)[C@@H](Oc2c1)c4cc(O)c(O)c(O)c4</t>
  </si>
  <si>
    <t>CO[C@H](C[C@@H](O)[C@H](COc1cc(F)cc(F)c1)NC(=O)c2cc(cc(c2)C(=O)N[C@H](C)c3ccccc3)N(C)S(=O)(=O)C)C(=O)N[C@@H](C(C)C)C(=O)NCc4ccccc4</t>
  </si>
  <si>
    <t>CN1C(=O)C[C@](C)(NC1=N)c2csc(c2)c3cccc(c3)C#N</t>
  </si>
  <si>
    <t>COc1ccc(cc1)c2n[nH]c(C)c2C(=O)\N=C(/N)\NCc3cc(Cl)cc(Cl)c3</t>
  </si>
  <si>
    <t>CC(=O)Nc1c(Cl)cc(CN\C(=N\C(=O)[C@@H]2CCCN2c3ccccc3)\N)cc1Cl</t>
  </si>
  <si>
    <t>Cc1occ(n1)C(=O)Nc2ccc(F)c(c2)[C@@]3(C)N=C(N)[C@](C)(F)CC3(F)F</t>
  </si>
  <si>
    <t>C[C@@]1(F)CC(F)(F)[C@](C)(N=C1N)c2cc(NC(=O)c3ccc(F)cn3)ccc2F</t>
  </si>
  <si>
    <t>Fc1ccc(NC(=O)c2ccc3C(=O)Nc4ccccc4Nc3c2)cc1</t>
  </si>
  <si>
    <t>CO[C@@H](C)C(=O)Nc1ccc(F)c(c1)[C@]23COC[C@H]2S(=O)(=O)C(C)(C)C(=N)N3</t>
  </si>
  <si>
    <t>Cc1cc(cnc1C(=O)Nc2ccc3OCC4(CC4)C5(COC(=N5)N)c3c2)C#N</t>
  </si>
  <si>
    <t>CC1(C)Oc2ccc(cc2C3(COC(=N3)N)C14COC4)c5cccc(Cl)c5</t>
  </si>
  <si>
    <t>CC(C)C[C@H](NC(=O)[C@@H]1CC(=O)NCCCCOC(=O)N[C@@H](C(C)C)C(=O)N1)[C@@H](O)C[C@@H](C)C(=O)N[C@@H](C(C)C)C(=O)NCc2ccccc2</t>
  </si>
  <si>
    <t>CCCN(CCC)C(=O)c1cccc(c1)C(=O)N[C@@H](COc2cc(F)cc(F)c2)[C@@H](O)C[C@@H](OC)C(=O)NC3CC3</t>
  </si>
  <si>
    <t>CN1C(=N)N[C@@](C)(CS1(=O)=O)c2sc3c(nccc3c2Cl)c4ccc(cc4)n5nccn5</t>
  </si>
  <si>
    <t>CN1C(=N)N[C@@](C)(CS1(=O)=O)c2sc(cc2Cl)c3oc(nn3)c4ccc(OCc5ccccc5)cc4</t>
  </si>
  <si>
    <t>C[C@]1(CS(=O)(=O)C2(CC2)C(=N)N1)c3sc(cc3Cl)C(=O)Nc4cccc(F)n4</t>
  </si>
  <si>
    <t>CCc1cnn(c1)c2ccc(c(F)c2)c3nccc4c(Cl)c(sc34)[C@]5(C)CS(=O)(=O)N(C)C(=N)N5</t>
  </si>
  <si>
    <t>CN1C(=N)N[C@](CCC2CCCCC2)(C[C@H]3CCC[C@H](C3)NC4CCCCC4)C1=O</t>
  </si>
  <si>
    <t>C[C@@H](NC(=O)c1cc(cc(c1)C(=O)N[C@@H](Cc2ccccc2)[C@H](O)CNCc3ccc4cc[nH]c4c3)N(C)S(=O)(=O)C)c5ccccc5</t>
  </si>
  <si>
    <t>CC(=O)Nc1c(Cl)cc(CN\C(=N\C(=O)C2CCCCN2c3ccccc3)\N)cc1Cl</t>
  </si>
  <si>
    <t>CN1C(=N)N[C@@](C)(CS1(=O)=O)c2sc(cc2F)c3cccc(c3)c4oc(C)nn4</t>
  </si>
  <si>
    <t>C[C@@H](NC(=O)c1cc(cc(c1)C(=O)N[C@@H](Cc2ccccc2)[C@H](O)CNC3CC3)N(C)S(=O)(=O)C)c4ccccc4</t>
  </si>
  <si>
    <t>NC1=NC2(CO1)c3cc(NC(=O)c4ncc(Cl)cc4F)ccc3OCC25CC5</t>
  </si>
  <si>
    <t>CCCN(CCC)C(=O)c1cc(C)cc(c1)C(=O)N[C@@H](Cc2cc(F)cc(F)c2)[C@H](O)[C@H]3CN(CCN3)S(=O)(=O)c4sc(C)nc4C</t>
  </si>
  <si>
    <t>Fc1ccc2nc(NC(=O)c3ccc4C(=O)Nc5ccccc5Nc4c3)[nH]c2c1</t>
  </si>
  <si>
    <t>C[C@]1(CS(=O)(=O)C2(CCCCC2)C(=N)N1)c3sc(cc3Cl)C(=O)NCc4conc4</t>
  </si>
  <si>
    <t>CN1C(=N)NC(C2CC2)(C1=O)c3cccc(c3)c4cncc(C)c4</t>
  </si>
  <si>
    <t>CN1C(=N)N[C@@](C)(CS1(=O)=O)c2sc(cc2Cl)c3oc(nn3)c4ocnc4</t>
  </si>
  <si>
    <t>CC#Cc1cncc(c1)c2ccc3OCC4(CC4)C5(COC(=N5)N)c3c2</t>
  </si>
  <si>
    <t>COc1ccc2nc([nH]c2c1)c3cccc(c3)c4nc5ccccn5c4NC(C)(C)C</t>
  </si>
  <si>
    <t>CN1C(=N)N[C@@](C)(CS1(=O)=O)c2sc(cc2Cl)c3oc(nn3)C4Cc5ccccc5C4</t>
  </si>
  <si>
    <t>COc1cncc(c1)c2ccc3OC(C)(C)C4(COC4)C5(COC(=N5)N)c3c2</t>
  </si>
  <si>
    <t>CN1C(=N)N[C@@](C)(CS1(=O)=O)c2sc(cc2Cl)c3oc(nn3)c4ccc(cc4)c5noc(n5)C(F)(F)F</t>
  </si>
  <si>
    <t>CC1(C)C(=N)N[C@]2(COC[C@H]2S1(=O)=O)c3cc(NC(=O)C(F)F)ccc3F</t>
  </si>
  <si>
    <t>CCCc1cnn(c1)c2ccc(c(F)c2)c3nccc4c(Cl)c(sc34)[C@]5(C)CS(=O)(=O)N(C)C(=N)N5</t>
  </si>
  <si>
    <t>CN(C)c1cccc(CNC[C@@H](O)[C@H](Cc2ccccc2)NC(=O)[C@@H]3CN(Cc4cc(F)c(F)cc4F)C(=O)N3)c1</t>
  </si>
  <si>
    <t>COc1cccc(c1)N2CCC[C@H]2C(=O)\N=C(/N)\NCc3cc(Cl)c(NC(=O)C)c(Cl)c3</t>
  </si>
  <si>
    <t>C[C@]1(CS(=O)(=O)C2(CCOCC2)C(=N)N1)c3sc(cc3Cl)c4cncc(F)c4</t>
  </si>
  <si>
    <t>CN1C(=N)N[C@@](C)(CS1(=O)=O)c2sc(cc2Cl)c3oc(nn3)c4cc5ccccn5n4</t>
  </si>
  <si>
    <t>C[C@@]1(F)CC(F)(F)[C@](C)(N=C1N)c2cc(NC(=O)c3occ(CF)n3)ccc2F</t>
  </si>
  <si>
    <t>CN1C(=N)N[C@@](C)(CS1(=O)=O)c2sc(cc2Cl)c3cnn(c3)c4ccccc4</t>
  </si>
  <si>
    <t>CN(C)c1cccc(CNC[C@@H](O)[C@H](Cc2ccccc2)NC(=O)[C@@H]3CN(Cc4ccccc4C(F)(F)F)C(=O)N3)c1</t>
  </si>
  <si>
    <t>CCCC(O)C(NCC(O)C(Cc1ccccc1)NC(=O)c2cccc(c2)C(=O)N3CCCC3OC)C(=O)NCC(C)C</t>
  </si>
  <si>
    <t>CN1C(=N)N[C@@](C)(CS1(=O)=O)c2sc(cc2Cl)c3cccc(c3)c4noc(n4)C5CC5</t>
  </si>
  <si>
    <t>COc1cccc(c1)c2cccc(c2)[C@]3(C)CC(=O)N(C)C(=N3)N</t>
  </si>
  <si>
    <t>CN1C(=N)NC(C2CC2)(C1=O)c3cccc(c3)c4cccnc4</t>
  </si>
  <si>
    <t>CN1C(=N)NC(C2CC2)(C1=O)c3cccc(c3)c4cncc(c4)C#N</t>
  </si>
  <si>
    <t>COc1ccc(cc1)c2noc(C)c2C(=O)\N=C(/N)\NCc3cc(Cl)cc(Br)c3</t>
  </si>
  <si>
    <t>CN1C(=N)N[C@@](C)(CS1(=O)=O)c2sc(cc2Cl)c3ccc([nH]3)C4=NCCO4</t>
  </si>
  <si>
    <t>CN1C(=N)N[C@@](C)(CS1(=O)=O)c2sc3c(nccc3c2Cl)c4ccc(cc4)c5nccs5</t>
  </si>
  <si>
    <t>CN(C)c1cccc(CNC[C@@H](O)[C@H](Cc2ccccc2)NC(=O)[C@@H]3CN(Cc4ccc(F)c(F)c4)C(=O)N3)c1</t>
  </si>
  <si>
    <t>COc1ccccc1NC(=O)N[C@@H]2CCC[C@H](C[C@@]3(CCC4CCCCC4)NC(=N)N(C)C3=O)C2</t>
  </si>
  <si>
    <t>NC1=NC2(CO1)c3cc(NC(=O)c4ncc(cc4Cl)C#N)ccc3OCC25CC5</t>
  </si>
  <si>
    <t>COc1ccc(cc1)c2noc(C)c2C(=O)\N=C(/N)\NCc3cc(C)cc(C)c3</t>
  </si>
  <si>
    <t>COc1ccc(cc1)c2nsc(C)c2C(=O)\N=C(/N)\NCc3cc(Cl)c(NS(=O)(=O)C)c(Cl)c3</t>
  </si>
  <si>
    <t>CN1C(=N)N[C@@](C)(CS1(=O)=O)c2sc3c(nccc3c2Cl)c4ccc(nc4)C5CC5</t>
  </si>
  <si>
    <t>CN(C)c1cccc(CNC[C@@H](O)[C@H](Cc2ccccc2)NC(=O)[C@@H]3CN(Cc4ccccc4)C(=O)N3)c1</t>
  </si>
  <si>
    <t>CN1C(=N)NC(C1=O)(c2ccccc2)c3cccc(c3)c4cncc(F)c4</t>
  </si>
  <si>
    <t>COc1ccc(cc1)c2nsc(C)c2C(=O)\N=C(/N)\NCc3cc(Cl)cc(Cl)c3</t>
  </si>
  <si>
    <t>CN=S1(=O)C[C@](C)(NC(=N)[C@@]1(C)c2ccc(F)cc2)c3cc(NC(=O)c4ccc(Cl)cn4)ccc3F</t>
  </si>
  <si>
    <t>CN1C(=N)N[C@@](C)(CS1(=O)=O)c2sc3c(nccc3c2Cl)c4ccc(cc4F)c5cnn(C)c5</t>
  </si>
  <si>
    <t>Fc1ccc(cc1)c2cnc(NC(=O)c3ccc4C(=O)Nc5ccccc5Nc4c3)[nH]2</t>
  </si>
  <si>
    <t>O=C(Nc1ccncc1)c2ccc3C(=O)Nc4ccccc4Nc3c2</t>
  </si>
  <si>
    <t>C[C@]1(CS(=O)(=O)[C@]2(CCOC2)C(=N)N1)c3sc(cc3Cl)c4ccnc(c4)c5cocc5</t>
  </si>
  <si>
    <t>CN1C(=NC(C1=O)(c2ccccc2)c3cccc(Cl)c3)N</t>
  </si>
  <si>
    <t>C[C@]1(CS(=O)(=O)[C@]2(CCOC2)C(=N)N1)c3cc(NC(=O)c4oncc4)ccc3F</t>
  </si>
  <si>
    <t>C[C@@H](NC(=O)c1cc(cc(c1)C(=O)N[C@@H](Cc2ccccc2)[C@H](O)[C@H]3CN(Cc4ccccc4)[C@H](C)CN3)N(C)S(=O)(=O)C)c5ccccc5</t>
  </si>
  <si>
    <t>CN1C(=N)N[C@](CCC2CCCCC2)(C[C@H]3CCC[C@H](C3)NC(=O)Nc4ccccc4Cl)C1=O</t>
  </si>
  <si>
    <t>CC(C)(C)Nc1c(nc2ccccn12)c3cccc(c3)c4nc5ccc(F)cc5[nH]4</t>
  </si>
  <si>
    <t>C[C@H](NC(=O)c1cc(cc(c1)c2ncc([nH]2)c3ccccc3)N(C)S(=O)(=O)C)c4ccccc4</t>
  </si>
  <si>
    <t>C[C@]1(CS(=O)(=O)[C@]2(CCOC2)C(=N)N1)c3cc(NC(=O)c4ccc(OC(F)(F)F)cn4)ccc3F</t>
  </si>
  <si>
    <t>C[C@]1(CS(=O)(=O)[C@]2(CCOC2)C(=N)N1)c3sc(cc3Cl)c4ccnc(c4)c5cccs5</t>
  </si>
  <si>
    <t>O=C(Nc1nc2ccncc2[nH]1)c3ccc4C(=O)Nc5ccccc5Nc4c3</t>
  </si>
  <si>
    <t>CCCN(CCC)C(=O)c1cc(C)cc(c1)C(=O)N[C@@H](Cc2cc(F)cc(F)c2)[C@H](O)[C@H]3CN(CCN3)S(=O)(=O)c4ccc(cc4)C#N</t>
  </si>
  <si>
    <t>CN1C(=N)NC(C1=O)(c2ccccc2)c3cccc(c3)c4cnccn4</t>
  </si>
  <si>
    <t>C[C@]1(CS(=O)(=O)[C@]2(CCOC2)C(=N)N1)c3sc(cc3Cl)c4ccnc(c4)c5ccccc5</t>
  </si>
  <si>
    <t>Cc1cc(Cl)cnc1C(=O)Nc2ccc3OCC4(CC4)C5(COC(=N5)N)c3c2</t>
  </si>
  <si>
    <t>CC(F)(F)C(=O)Nc1ccc(F)c(c1)[C@]2(C)CS(=O)(=O)[C@]3(CCOC3)C(=N)N2</t>
  </si>
  <si>
    <t>CC(C)C[C@H](NC(=O)c1cc(cc(c1)C(=O)N[C@@H](C)c2ccccc2)N(C)S(=O)(=O)C)[C@@H](O)C[C@@H](C)C(=O)N[C@@H](C(C)C)C(=O)NC(C)C</t>
  </si>
  <si>
    <t>CC(C)C1(NC(=N)N(C)C1=O)c2cccc(c2)c3cccc(Cl)c3</t>
  </si>
  <si>
    <t>CCCN(CCC)C(=O)c1cc(C)cc(c1)C(=O)N[C@@H](Cc2ccccc2)[C@H](O)[C@@H]3NC[C@@H](Cc4ccccc4)N(C)C3=O</t>
  </si>
  <si>
    <t>CN1C(=N)N[C@@](C)(CS1(=O)=O)c2sc(cc2F)c3cccc(c3)c4noc(n4)C5CC5</t>
  </si>
  <si>
    <t>CN1C(=N)N[C@@](C)(CS1(=O)=O)c2cc(ccc2F)c3cc(on3)c4ccccc4</t>
  </si>
  <si>
    <t>CN1C(=N)N[C@@](C)(CS1(=O)=O)c2sc3c(cccc3c2F)c4ccc(nc4)C5CC5</t>
  </si>
  <si>
    <t>CN1C(=N)N[C@@](C)(CS1(=O)=O)c2sc3c(nccc3c2Cl)c4ccc(cc4F)c5cn[nH]c5</t>
  </si>
  <si>
    <t>CNc1nc(nc(C)c1F)N2C[C@H]3C(=O)N(C)C(=N)N[C@]3(C2)c4ccc(C#N)s4</t>
  </si>
  <si>
    <t>CN1C(=N)N[C@@](C)(CS1(=O)=O)c2sc(cc2F)c3ccnc(c3)c4ccncc4</t>
  </si>
  <si>
    <t>CO\N=C(\Nc1ccc(F)c(c1)[C@]2(C)CS(=O)(=O)N(C)C(=N)N2)/c3ccc(Cl)cn3</t>
  </si>
  <si>
    <t>NC1=NC2(CO1)c3cc(NC(=O)c4ccc(cn4)C#N)ccc3OCC25CC5</t>
  </si>
  <si>
    <t>O=C(Nc1ncc([nH]1)c2ccncc2)c3ccc4C(=O)Nc5ccccc5Nc4c3</t>
  </si>
  <si>
    <t>CN1C(=N)NC(CC2CC2)(C1=O)c3cccc(c3)c4cccc(Cl)c4</t>
  </si>
  <si>
    <t>CN1C(=N)N[C@@](C)(CC1=O)c2cccc(c2)c3cccc(c3)C#N</t>
  </si>
  <si>
    <t>CN1C(=N)N[C@@](C)(CS1(=O)=O)c2sc3c(cccc3c2F)c4ccc(cc4)c5ccncc5</t>
  </si>
  <si>
    <t>CN1C(=N)N[C@@]2(COC[C@@H]2S1(=O)=O)c3cc(NC(=O)c4ccc(cn4)C(F)(F)F)ccc3F</t>
  </si>
  <si>
    <t>CC(C)c1ccc(cc1)c2oc(nn2)c3cc(Cl)c(s3)[C@]4(C)CS(=O)(=O)N(C)C(=N)N4</t>
  </si>
  <si>
    <t>CC(=O)N[C@@H](Cc1cc(F)cc(F)c1)[C@H](O)[C@H]2CN(CCN2)S(=O)(=O)c3cccc(C)c3</t>
  </si>
  <si>
    <t>CN1C(=N)NC(C1=O)(c2ccccc2)c3cccc(c3)C#N</t>
  </si>
  <si>
    <t>CN1C(=N)N[C@@](C)(CS1(=O)=O)c2cc(NC(=N)c3ccc(Br)cn3)ccc2F</t>
  </si>
  <si>
    <t>C[C@]1(CS(=O)(=O)C2(CCC2)C(=N)N1)c3sc(cc3Cl)c4cncnc4</t>
  </si>
  <si>
    <t>NC1=NC2(CO1)c3cc(NC(=O)c4ccc(Cl)cn4)ccc3OCC25CC5</t>
  </si>
  <si>
    <t>C[C@@]1(F)CC(F)(F)[C@](C)(N=C1N)c2cc(NC(=O)c3nccs3)ccc2F</t>
  </si>
  <si>
    <t>CO[C@H](C[C@H](O)[C@H](COc1cc(F)cc(F)c1)NC(=O)c2cc(cc(c2)C(=O)N[C@H](C)c3ccccc3)N(C)CS(=O)(=O)C)C(=O)NCC(C)C</t>
  </si>
  <si>
    <t>CCCN(CCC)C(=O)c1cc(C)cc(c1)C(=O)N[C@@H](Cc2cc(F)cc(F)c2)[C@H](O)[C@H]3CN(CCN3)S(=O)(=O)c4ccccc4Cl</t>
  </si>
  <si>
    <t>CN1C(=N)N[C@@](C)(CS1(=O)=O)c2sc(cc2Cl)c3oc(nn3)c4nccs4</t>
  </si>
  <si>
    <t>CN1C(=N)N[C@@](C)(CS1(=O)=O)c2sc(cc2Cl)c3oc(nn3)c4cnn(C)c4</t>
  </si>
  <si>
    <t>CN1C(=N)N[C@@](C)(CS1(=O)=O)c2sc(cc2Cl)c3cccc(c3)c4onc(n4)C5CC5</t>
  </si>
  <si>
    <t>CC(=O)Nc1c(Cl)cc(CN\C(=N\C(=O)[C@@H]2C[C@H](CN2c3ccccc3)OCc4ccccc4)\N)cc1Cl</t>
  </si>
  <si>
    <t>Cn1cc(Br)nc1C(=O)Nc2ccc(F)c(c2)[C@@]3(C)N=C(N)[C@](C)(F)CC3(F)F</t>
  </si>
  <si>
    <t>C[C@@]1(F)CC(F)(F)[C@](C)(N=C1N)c2cc(NC(=O)c3cnc(cn3)C(F)F)ccc2F</t>
  </si>
  <si>
    <t>CN1C(=N)N[C@@](C)(CS1(=O)=O)c2sc(cc2Cl)c3oc(nn3)c4ccc5sc(C)nc5c4</t>
  </si>
  <si>
    <t>CN1C(=N)N[C@@](C)(CS1(=O)=O)c2sc3c(nccc3c2Cl)c4ccc(cc4)c5cc(n[nH]5)C(F)(F)F</t>
  </si>
  <si>
    <t>CC(C)NC[C@@H](O)[C@H](Cc1ccccc1)NC(=O)c2cc(cc(c2)C(=O)N[C@H](C)c3ccccc3)N(C)S(=O)(=O)C</t>
  </si>
  <si>
    <t>C[C@]1(CS(=O)(=O)[C@@]2(CCOC2)C(=N)N1)c3sc(cc3Cl)c4ccnc(c4)c5ccsc5</t>
  </si>
  <si>
    <t>COCC(=O)Nc1ccc(F)c(c1)[C@]2(C)CS(=O)(=O)[C@]3(CCOC3)C(=N)N2</t>
  </si>
  <si>
    <t>CN1C(=N)N[C@@](C)(CS1(=O)=O)c2sc(cc2Cl)c3cccc(n3)n4ccnc4</t>
  </si>
  <si>
    <t>CN1C(=N)N[C@](CCC2CCCCC2)(C[C@H]3CCC[C@H](C3)NC4CCCC4)C1=O</t>
  </si>
  <si>
    <t>CN1C(=N)NC(C1=O)(c2ccccc2)c3cccc(c3)c4cncc(C)c4</t>
  </si>
  <si>
    <t>COc1ccc(cc1)c2noc(C)c2C(=O)\N=C(/N)\NCc3cc(Cl)cc(C=C)c3</t>
  </si>
  <si>
    <t>[2H]C1([2H])OC(=N[C@]12c3cc(ccc3C[C@@]24CC[C@@H](CC4)OC)c5cccnc5)N</t>
  </si>
  <si>
    <t>C[C@]1(CS(=O)(=O)[C@]2(CCOC2)C(=N)N1)c3cc(NC(=O)c4cscn4)ccc3F</t>
  </si>
  <si>
    <t>CC(C)C[C@H](NC(=O)c1cc(cc(c1)C(=O)N[C@H](CO)c2ccccc2)N(C)S(=O)(=O)C)[C@@H](O)C[C@@H](C)C(=O)N[C@@H](C(C)C)C(=O)NC(C)C</t>
  </si>
  <si>
    <t>CN1C(=N)N[C@@](C)(CS1(=O)=O)c2sc(cc2Cl)c3oc(nn3)c4occn4</t>
  </si>
  <si>
    <t>C[C@]1(CS(=O)(=O)C2(CCCC2)C(=N)N1)c3sc(Br)cc3Cl</t>
  </si>
  <si>
    <t>COc1cccc(CN2C[C@H](NC2=O)C(=O)N[C@@H](Cc3ccccc3)[C@H](O)CNCc4cccc(c4)N(C)C)c1</t>
  </si>
  <si>
    <t>CCC1(NC(=N)N(C)C1=O)c2cccc(c2)c3cccc(Cl)c3</t>
  </si>
  <si>
    <t>C[C@]1(CS(=O)(=O)C2(CCCC2)C(=N)N1)c3cc(ccc3F)c4cncc(Cl)c4</t>
  </si>
  <si>
    <t>CCOc1cccc(c1)c2cccc(c2)C3(NC(=N)N(C)C3=O)c4ccccc4</t>
  </si>
  <si>
    <t>CN1C(=N)NC(C1=O)(c2ccccc2)c3cccc(c3)c4cncc(c4)C#N</t>
  </si>
  <si>
    <t>CN1C(=N)NC(C2CCCC2)(C1=O)c3cccc(c3)c4cccc(Cl)c4</t>
  </si>
  <si>
    <t>CN1C(=N)NC(C2CCCCC2)(C1=O)c3cccc(c3)c4cccc(Cl)c4</t>
  </si>
  <si>
    <t>CN1\C(=N/C(=O)OC(C)(C)C)\N[C@@](C)(CS1(=O)=O)c2sc(cc2Cl)c3ncc([nH]3)c4ccccn4</t>
  </si>
  <si>
    <t>CC(C)CNC(=O)[C@@H](NC(=O)[C@H](C)C[C@H](O)[C@H](CC(C)C)NC(=O)[C@H](CNC(=O)OC(C)(C)C)NC(=O)[C@H](Cn1nc(C)cc1C)C(C)C)C(C)C</t>
  </si>
  <si>
    <t>CN1C(=N)N[C@](CCC2CCCCC2)(C[C@H]3CCC[C@H](C3)NCC4CC4)C1=O</t>
  </si>
  <si>
    <t>COc1ccc(cc1)c2noc(C)c2C(=O)\N=C(/N)\NCc3cc(Cl)c(O)c(Cl)c3</t>
  </si>
  <si>
    <t>C[C@]1(CS(=O)(=O)[C@]2(CCOC2)C(=N)N1)c3cc(NC(=O)C4CCO4)ccc3F</t>
  </si>
  <si>
    <t>CCCCC(=O)N1CC[C@H](C[C@@]2(CCC3CCCCC3)NC(=N)N(C)C2=O)C1</t>
  </si>
  <si>
    <t>CC(C)(C)Nc1c(nc2ccccn12)c3cccc(c3)c4nc5ccccc5[nH]4</t>
  </si>
  <si>
    <t>CN1C(=N)N[C@@](C)(CS1(=O)=O)c2sc(cc2F)c3ccnc(c3)c4onc(n4)C5CC5</t>
  </si>
  <si>
    <t>COc1ccc(cc1)c2nsc(C)c2C(=O)\N=C(/N)\NCc3cccc4ccccc34</t>
  </si>
  <si>
    <t>Cc1oc(cc1)C(=O)Nc2ccc(F)c(c2)[C@@]3(C)N=C(N)[C@](C)(F)CC3(F)F</t>
  </si>
  <si>
    <t>CN1C(=N)N[C@@](C)(CS1(=O)=O)c2sc3c(nccc3c2Cl)c4ccc(cc4F)c5ccoc5C</t>
  </si>
  <si>
    <t>COc1ccc2[nH]c(nc2c1)c3cc(cc(c3)C(=O)N[C@@H](C)c4ccccc4)N(C)S(=O)(=O)C</t>
  </si>
  <si>
    <t>CN1C(=N)NC(C1=O)(c2ccccc2)c3cccc(c3)c4cccnc4</t>
  </si>
  <si>
    <t>CC(=O)Nc1c(Cl)cc(CN\C(=N\C(=O)[C@@H]2C[C@@H](CN2c3ccccc3)c4ccccc4)\N)cc1Cl</t>
  </si>
  <si>
    <t>C[C@]1(CS(=O)(=O)C2(CCCCC2)C(=N)N1)c3sc(cc3Cl)c4cncnc4</t>
  </si>
  <si>
    <t>COCC(=O)Nc1ccc(F)c(c1)[C@]2(C)CS(=O)(=O)C3(CCN(C)CC3)C(=N)N2</t>
  </si>
  <si>
    <t>CN1C(=N)NC(C1=O)(c2ccccc2)c3cccc(C)c3</t>
  </si>
  <si>
    <t>COc1cccc(CNC[C@@H](O)[C@H](Cc2ccccc2)NC(=O)c3cc(cc(c3)C(=O)NCc4nc(C)oc4C)N(C)S(=O)(=O)C)c1</t>
  </si>
  <si>
    <t>CN1C(=N)N[C@@](C)(CS1(=O)=O)c2sc(cc2Cl)c3oc(nn3)c4ccccn4</t>
  </si>
  <si>
    <t>COc1cncc(c1)c2cc(Cl)c(s2)[C@]3(C)CS(=O)(=O)C4(CCOCC4)C(=N)N3</t>
  </si>
  <si>
    <t>CN1C(=N)N[C@@](C)(CS1(=O)=O)c2sc(cc2Cl)c3oc(nn3)c4ccncc4</t>
  </si>
  <si>
    <t>Cc1cc(on1)C(=O)Nc2ccc(F)c(c2)[C@]34COC[C@H]3S(=O)(=O)C(C)(C)C(=N)N4</t>
  </si>
  <si>
    <t>CC(=O)Nc1c(Cl)cc(CN\C(=N\C(=O)C2[C@H]3CC[C@H](C3)N2c4ccccc4)\N)cc1Cl</t>
  </si>
  <si>
    <t>CN1C(=N)N[C@@](C)(CS1(=O)=O)c2sc(cc2Cl)c3oc(nn3)c4cccc5ccnn45</t>
  </si>
  <si>
    <t>CCCC(O)C(NCC(O)C(Cc1ccccc1)NC(=O)c2cc(C)cc(c2)C(=O)N(C)C(C)c3ccccc3)C(=O)NCC(C)C</t>
  </si>
  <si>
    <t>CC(C)NC(=O)[C@@H](NC[C@@H](O)[C@H](Cc1ccccc1)NC(=O)c2cc(cc(c2)C(=O)N[C@H](C)c3ccccc3)N(C)S(=O)(=O)C)C(C)C</t>
  </si>
  <si>
    <t>CN1C(=N)N[C@@](C)(CS1(=O)=O)c2sc(cc2Cl)c3cncc(c3)c4oc(nn4)C5CC5</t>
  </si>
  <si>
    <t>CN1C(=N)N[C@](CCC2CCCCC2)(C[C@H]3CCC[C@H](C3)NC(=O)Cc4ccccc4)C1=O</t>
  </si>
  <si>
    <t>C[C@]1(CS(=O)(=O)C2(CCCCC2)C(=N)N1)c3sc(cc3Cl)C(=O)NCc4ccc(F)cc4</t>
  </si>
  <si>
    <t>CC(=O)Nc1c(Cl)cc(CN\C(=N\C(=O)[C@@H]2C[C@@H](O)CN2c3ccccc3)\N)cc1Cl</t>
  </si>
  <si>
    <t>COc1cccc(CNC[C@@H](O)[C@H](Cc2ccccc2)NC(=O)c3cc(cc(c3)C(=O)N[C@@H](C)c4ccccc4)N(C)S(=O)(=O)C)c1</t>
  </si>
  <si>
    <t>NC1=NC2(CO1)c3cc(NC(=O)c4ncc(Br)cn4)ccc3OCC25CC5</t>
  </si>
  <si>
    <t>CN1C(=N)N[C@@](C)(CS1(=O)=O)c2sc(cc2F)c3cccc(c3)c4onc(n4)C5CC5</t>
  </si>
  <si>
    <t>C[C@]1(CS(=O)(=O)[C@]2(CCOC2)C(=N)N1)c3cc(NC(=O)C(F)F)ccc3F</t>
  </si>
  <si>
    <t>CN1C(=N)N[C@](CCC2CCCCC2)(C[C@H]3CCN(C3)C(=O)CC4CCCC4)C1=O</t>
  </si>
  <si>
    <t>COc1cc(CN2C[C@H](NC2=O)C(=O)N[C@@H](Cc3ccccc3)[C@H](O)CNCc4cccc(c4)N(C)C)cc(OC)c1</t>
  </si>
  <si>
    <t>CN1C(=N)N[C@@](C)(CS1(=O)=O)c2sc(cc2Cl)c3oc(nn3)c4cscn4</t>
  </si>
  <si>
    <t>CN1C(=N)N[C@@](C)(CC1=O)c2cccc(c2)c3cccnc3</t>
  </si>
  <si>
    <t>COc1ccc(cc1)c2noc(C)c2C(=O)\N=C(/N)\NCc3cc(Cl)cc(Cl)c3</t>
  </si>
  <si>
    <t>C[C@]1(CS(=O)(=O)[C@@]2(CCOC2)C(=N)N1)c3sc(cc3Cl)c4ccnc(c4)c5cocc5</t>
  </si>
  <si>
    <t>Cc1onc(n1)C(=O)Nc2ccc(F)c(c2)[C@@]3(C)N=C(N)[C@](C)(F)CC3(F)F</t>
  </si>
  <si>
    <t>CN1C(=N)N[C@@](C)(CS1(=O)=O)c2sc(cc2Cl)c3oc(nn3)c4cnccn4</t>
  </si>
  <si>
    <t>C[C@]1(CS(=O)(=O)C2(CCOCC2)C(=N)N1)c3sc(cc3Cl)c4cncnc4</t>
  </si>
  <si>
    <t>CN1C(=N)N[C@@](C)(CS1(=O)=O)c2sc(cc2Cl)c3cccc(c3)N4CCS(=O)(=O)CC4</t>
  </si>
  <si>
    <t>CC(=O)Nc1c(Cl)cc(CN\C(=N\C(=O)c2cccn2c3ccccc3)\N)cc1Cl</t>
  </si>
  <si>
    <t>CCc1cccc(NC(=O)c2cc(Cl)c(s2)[C@]3(C)CS(=O)(=O)C4(CCCCC4)C(=N)N3)n1</t>
  </si>
  <si>
    <t>CN1C(=N)NC(C1=O)(c2ccccc2)c3cccc(F)c3</t>
  </si>
  <si>
    <t>CN1C(=N)NC(C)(C1=O)c2cccc(c2)c3cccc(Cl)c3</t>
  </si>
  <si>
    <t>CN1C(=N)N[C@@](C)(CS1(=O)=O)c2sc3c(nccc3c2Cl)N4CCN(CC4)c5nonc5C</t>
  </si>
  <si>
    <t>C[C@@]1(F)CC(F)(F)[C@](C)(N=C1N)c2cc(NC(=O)c3ccc(Cl)cc3)ccc2F</t>
  </si>
  <si>
    <t>C[C@]1(CS(=O)(=O)[C@]2(CCOC2)C(=N)N1)c3cc(NC(=O)C4(CC4)C#N)ccc3F</t>
  </si>
  <si>
    <t>C[C@H](NC(=O)c1cc(cc(c1)c2nc3cc(F)ccc3[nH]2)N(C)S(=O)(=O)C)c4ccccc4</t>
  </si>
  <si>
    <t>CN1C(=N)N[C@@](C)(CS1(=O)=O)c2sc(cc2Cl)c3oc(nn3)c4ncccn4</t>
  </si>
  <si>
    <t>CN(C1CCCCC1)C(=O)OC[C@H](N2Cc3cc(Oc4ccccc4)ccc3N=C2N)c5ccccc5</t>
  </si>
  <si>
    <t>CCCNC(=O)c1cccc(c1)C(=O)N[C@@H](CC(C)C)[C@@H](O)C[C@@H](C)C(=O)N[C@@H](C(C)C)C(=O)NC(C)C</t>
  </si>
  <si>
    <t>CC(=O)Nc1c(Cl)cc(CN\C(=N\C(=O)[C@@H]2C[C@H](O)CN2c3ccccc3)\N)cc1Cl</t>
  </si>
  <si>
    <t>CN1C(=N)N[C@@](C)(CS1(=O)=O)c2sc3c(cccc3c2F)c4ccc(cc4)c5nccs5</t>
  </si>
  <si>
    <t>CN(C)c1cccc(CNC[C@@H](O)[C@H](Cc2ccccc2)NC(=O)[C@@H]3CN(Cc4ccc(F)cc4)C(=O)N3)c1</t>
  </si>
  <si>
    <t>CN1C(=N)N[C@@](C)(CS1(=O)=O)c2sc(cc2Cl)c3oc(nn3)c4ccncn4</t>
  </si>
  <si>
    <t>CN1C(=N)N[C@@](C)(CS1(=O)=O)c2sc(cc2Cl)c3ccc(cc3)c4nccs4</t>
  </si>
  <si>
    <t>CN1C(=N)NC(C1=O)(c2cccc(c2)c3cccc(Cl)c3)c4cncnc4</t>
  </si>
  <si>
    <t>C[C@]1(CS(=O)(=O)[C@@]2(CCOC2)C(=N)N1)c3sc(cc3Cl)c4ccnc(c4)c5ccccc5</t>
  </si>
  <si>
    <t>CCC\C=C\c1cc(Cl)cc(CN\C(=N\C(=O)c2c(C)onc2c3ccc(OC)cc3)\N)c1</t>
  </si>
  <si>
    <t>C[C@]1(CS(=O)(=O)C2(CCCCC2)C(=N)N1)c3sc(cc3Cl)C(=O)NCc4ccc(cc4)[N+]#[C-]</t>
  </si>
  <si>
    <t>CN1C(=N)NC(C1=O)(c2cccc(c2)c3cccc(Cl)c3)c4ccccn4</t>
  </si>
  <si>
    <t>COc1ccc(cc1)c2onc(C)c2C(=O)\N=C(/N)\NCc3cc(Cl)cc(Cl)c3</t>
  </si>
  <si>
    <t>CN1C(=N)N[C@@](C)(CS1(=O)=O)c2sc(cc2Cl)c3oc(nn3)c4cncs4</t>
  </si>
  <si>
    <t>CN(C)c1cccc(CNC[C@@H](O)[C@H](Cc2ccccc2)NC(=O)[C@@H]3CN(Cc4ccc(F)cc4F)C(=O)N3)c1</t>
  </si>
  <si>
    <t>CC#Cc1cncc(c1)c2ccc3OC(CCC(F)(F)F)C4(COC4)C5(COC(=N5)N)c3c2</t>
  </si>
  <si>
    <t>CN1C(=N)N[C@@](C)(CS1(=O)=O)c2cc(ccc2F)c3cc(F)cc(c3)c4ocnn4</t>
  </si>
  <si>
    <t>COc1ccc(cc1)c2nsc(C)c2C(=O)\N=C(/N)\NCc3ccc4ccccc4c3</t>
  </si>
  <si>
    <t>COc1ccc(nc1)C(=O)Nc2ccc(F)c(c2)[C@@]34COC[C@@H]3S(=O)(=O)N(C)C(=N)N4</t>
  </si>
  <si>
    <t>CN1C(=N)N[C@@](C)(CS1(=O)=O)c2sc(cc2Cl)c3oc(nn3)C4CC4</t>
  </si>
  <si>
    <t>CN1C(=N)N[C@@](C)(CS1(=O)=O)c2sc3c(nccc3c2Cl)N4CCC(CC4)c5nc(C)ns5</t>
  </si>
  <si>
    <t>CN1C(=N)N[C@@](C)(CS1(=O)=O)c2sc(cc2Cl)c3oc(nn3)c4ccc5CCC(=O)c5c4</t>
  </si>
  <si>
    <t>COc1cccc(CNC[C@@H](O)[C@H](Cc2ccccc2)NC(=O)c3cc(cc(c3)C(=O)NC(C)c4nc(C)oc4C)N(C)S(=O)(=O)C)c1</t>
  </si>
  <si>
    <t>CN(C1CCCCC1)C(=O)CCN2Cc3cc(ccc3N=C2N)C(=O)c4ccccc4</t>
  </si>
  <si>
    <t>COc1ccc(nn1)C(=O)Nc2ccc(F)c(c2)[C@]3(C)CS(=O)(=O)[C@]4(CCOC4)C(=N)N3</t>
  </si>
  <si>
    <t>COc1ccc(cc1)c2noc(C)c2C(=O)\N=C(/N)\NCc3ccc(Cl)c(Cl)c3</t>
  </si>
  <si>
    <t>C[C@]1(CS(=O)(=O)C2(CC2)C(=N)N1)c3sc(Br)cc3Cl</t>
  </si>
  <si>
    <t>COc1cccc(CNC[C@@H](O)[C@H](CC(C)C)NC(=O)c2cc(cc(c2)C(=O)N[C@H](C)c3ccccc3)N(C)S(=O)(=O)C)c1</t>
  </si>
  <si>
    <t>CN1C(=N)N[C@@](C)(CS1(=O)=O)c2sc(cc2Cl)c3oc(nn3)c4cocn4</t>
  </si>
  <si>
    <t>c1ccc2[nH]c(nc2c1)c3cccc(c3)c4cn5ccccc5n4</t>
  </si>
  <si>
    <t>C[C@]1(CS(=O)(=O)C2(CCCC2)C(=N)N1)c3cc(ccc3F)c4cncc(c4)C#N</t>
  </si>
  <si>
    <t>CN1C(=N)N[C@@](C)(CS1(=O)=O)c2sc(cc2Cl)c3onc(c3)c4ccccc4</t>
  </si>
  <si>
    <t>CCC(=O)Nc1ccc(F)c(c1)[C@]2(C)CS(=O)(=O)[C@]3(CCOC3)C(=N)N2</t>
  </si>
  <si>
    <t>CN1C(=N)N[C@@](C)(CS1(=O)=O)c2sc3c(nccc3c2Cl)c4ccc(cc4)C5CC(=O)N5</t>
  </si>
  <si>
    <t>CN1C(=N)N[C@@](C)(CS1(=O)=O)c2sc(cc2Cl)c3oc(nn3)c4ccc5[nH]cnc5c4</t>
  </si>
  <si>
    <t>CN1C(=N)N[C@](CCC2CCCCC2)(C[C@H]3CCCN(C3)C(=O)CC4CCCC4)C1=O</t>
  </si>
  <si>
    <t>CCCN(CCC)C(=O)c1cc(C)cc(c1)C(=O)N[C@@H](Cc2cc(F)cc(F)c2)[C@H](O)[C@H]3CN(CCN3)S(=O)(=O)c4c(C)nn(C)c4C</t>
  </si>
  <si>
    <t>C[C@]1(CS(=O)(=O)[C@@]2(CCOC2)C(=N)N1)c3sc(cc3Cl)c4ccnc(c4)c5cccs5</t>
  </si>
  <si>
    <t>C[C@H](NC(=O)\N=C(/N)\NCc1cc(Cl)c(NC(=O)C)c(Cl)c1)c2ccccc2</t>
  </si>
  <si>
    <t>CC1(CC1)C(=O)Nc2ccc(F)c(c2)[C@]3(C)CS(=O)(=O)[C@]4(CCOC4)C(=N)N3</t>
  </si>
  <si>
    <t>CN1C(=N)N[C@@]2(COC[C@@H]2S1(=O)=O)c3cc(NC(=O)c4cnc(cn4)C(F)F)ccc3F</t>
  </si>
  <si>
    <t>Cc1cn(C)c(n1)C(=O)Nc2ccc(F)c(c2)[C@@]3(C)N=C(N)[C@](C)(F)CC3(F)F</t>
  </si>
  <si>
    <t>Y</t>
  </si>
  <si>
    <t>VERUBECESTAT</t>
  </si>
  <si>
    <t>LANABECESTAT</t>
  </si>
  <si>
    <t>NEUTRAL</t>
  </si>
  <si>
    <t>ZWITTERION</t>
  </si>
  <si>
    <t>ACID</t>
  </si>
  <si>
    <t>BASE</t>
  </si>
  <si>
    <t>enzyme inhibitors</t>
  </si>
  <si>
    <t>cannabinol derivatives; enzyme inhibitors: beta secretase inhibitors</t>
  </si>
  <si>
    <t>10.1021/acs.jmedchem.5b01917</t>
  </si>
  <si>
    <t>10.1021/jm3008823</t>
  </si>
  <si>
    <t>10.1021/jm900064c</t>
  </si>
  <si>
    <t>10.1016/j.bmcl.2007.12.028</t>
  </si>
  <si>
    <t>10.1016/j.bmcl.2014.11.087</t>
  </si>
  <si>
    <t>10.1016/j.bmcl.2006.10.051</t>
  </si>
  <si>
    <t>10.1021/jm049726m</t>
  </si>
  <si>
    <t>10.1021/jm101568y</t>
  </si>
  <si>
    <t>10.1021/acs.jmedchem.5b00658</t>
  </si>
  <si>
    <t>10.1016/j.bmcl.2004.07.044</t>
  </si>
  <si>
    <t>10.1021/jm020513b</t>
  </si>
  <si>
    <t>10.1016/j.bmcl.2010.03.050</t>
  </si>
  <si>
    <t>10.1021/jm301039c</t>
  </si>
  <si>
    <t>10.1021/jm061338s</t>
  </si>
  <si>
    <t>10.1016/j.bmc.2009.12.051</t>
  </si>
  <si>
    <t>10.1021/acs.jmedchem.5b01995</t>
  </si>
  <si>
    <t>10.1021/jm0101803</t>
  </si>
  <si>
    <t>10.1007/s00044-011-9885-9</t>
  </si>
  <si>
    <t>10.1021/ml3001165</t>
  </si>
  <si>
    <t>10.1016/j.bmcl.2014.03.025</t>
  </si>
  <si>
    <t>10.1016/j.bmcl.2008.03.081</t>
  </si>
  <si>
    <t>10.1016/j.bmcl.2017.04.011</t>
  </si>
  <si>
    <t>10.1016/j.bmcl.2014.10.006</t>
  </si>
  <si>
    <t>10.1016/j.bmcl.2015.10.031</t>
  </si>
  <si>
    <t>10.1021/jm300931y</t>
  </si>
  <si>
    <t>10.1016/j.bmcl.2010.03.097</t>
  </si>
  <si>
    <t>10.1016/j.bmcl.2012.02.013</t>
  </si>
  <si>
    <t>10.1016/j.bmcl.2010.06.089</t>
  </si>
  <si>
    <t>10.1021/jm0705408</t>
  </si>
  <si>
    <t>10.1016/j.bmcl.2012.07.043</t>
  </si>
  <si>
    <t>10.1021/jm901168f</t>
  </si>
  <si>
    <t>10.1021/jm0004897</t>
  </si>
  <si>
    <t>10.1021/jm9008482</t>
  </si>
  <si>
    <t>10.1016/j.bmcl.2004.10.084</t>
  </si>
  <si>
    <t>10.1021/acs.jmedchem.7b01716</t>
  </si>
  <si>
    <t>10.1021/jm201181f</t>
  </si>
  <si>
    <t>10.1021/jm301659n</t>
  </si>
  <si>
    <t>10.1016/j.bmcl.2013.05.028</t>
  </si>
  <si>
    <t>10.1021/jm0509142</t>
  </si>
  <si>
    <t>10.1016/j.bmcl.2004.10.013</t>
  </si>
  <si>
    <t>10.1016/j.bmcl.2006.11.003</t>
  </si>
  <si>
    <t>10.1016/j.bmcl.2003.09.018</t>
  </si>
  <si>
    <t>Bioactivity info</t>
  </si>
  <si>
    <t>Assay info</t>
  </si>
  <si>
    <t>Structure</t>
  </si>
  <si>
    <t>Ligand properties</t>
  </si>
  <si>
    <t>Ligand info</t>
  </si>
  <si>
    <t>References</t>
  </si>
  <si>
    <t>Conc</t>
  </si>
  <si>
    <t>Conc_units</t>
  </si>
  <si>
    <t>data_validity_comment</t>
  </si>
  <si>
    <t>CHEMBL409875</t>
  </si>
  <si>
    <t>CHEMBL409949</t>
  </si>
  <si>
    <t>CHEMBL231862</t>
  </si>
  <si>
    <t>CHEMBL266567</t>
  </si>
  <si>
    <t>CHEMBL394271</t>
  </si>
  <si>
    <t>CHEMBL393733</t>
  </si>
  <si>
    <t>CHEMBL409950</t>
  </si>
  <si>
    <t>CHEMBL414145</t>
  </si>
  <si>
    <t>CHEMBL231669</t>
  </si>
  <si>
    <t>CHEMBL391144</t>
  </si>
  <si>
    <t>CHEMBL398775</t>
  </si>
  <si>
    <t>CHEMBL409947</t>
  </si>
  <si>
    <t>CHEMBL409948</t>
  </si>
  <si>
    <t>CHEMBL231864</t>
  </si>
  <si>
    <t>CHEMBL394270</t>
  </si>
  <si>
    <t>CHEMBL414776</t>
  </si>
  <si>
    <t>CHEMBL232490</t>
  </si>
  <si>
    <t>CHEMBL2349468</t>
  </si>
  <si>
    <t>CHEMBL2349469</t>
  </si>
  <si>
    <t>CHEMBL266566</t>
  </si>
  <si>
    <t>CHEMBL2349478</t>
  </si>
  <si>
    <t>CHEMBL1271346</t>
  </si>
  <si>
    <t>CHEMBL1271452</t>
  </si>
  <si>
    <t>CHEMBL1824361</t>
  </si>
  <si>
    <t>CHEMBL231861</t>
  </si>
  <si>
    <t>CHEMBL391145</t>
  </si>
  <si>
    <t>CHEMBL234762</t>
  </si>
  <si>
    <t>CHEMBL2349467</t>
  </si>
  <si>
    <t>CHEMBL2349476</t>
  </si>
  <si>
    <t>CHEMBL2349475</t>
  </si>
  <si>
    <t>CHEMBL412852</t>
  </si>
  <si>
    <t>CHEMBL567477</t>
  </si>
  <si>
    <t>CHEMBL568115</t>
  </si>
  <si>
    <t>CHEMBL584695</t>
  </si>
  <si>
    <t>CHEMBL1269921</t>
  </si>
  <si>
    <t>CHEMBL1271453</t>
  </si>
  <si>
    <t>CHEMBL266531</t>
  </si>
  <si>
    <t>CHEMBL2349477</t>
  </si>
  <si>
    <t>CHEMBL1271244</t>
  </si>
  <si>
    <t>CHEMBL2349470</t>
  </si>
  <si>
    <t>CHEMBL1270530</t>
  </si>
  <si>
    <t>CHEMBL1824360</t>
  </si>
  <si>
    <t>CHEMBL2349504</t>
  </si>
  <si>
    <t>CHEMBL1270334</t>
  </si>
  <si>
    <t>CHEMBL1270526</t>
  </si>
  <si>
    <t>CHEMBL2349613</t>
  </si>
  <si>
    <t>CHEMBL1270029</t>
  </si>
  <si>
    <t>CHEMBL567688</t>
  </si>
  <si>
    <t>CHEMBL1270337</t>
  </si>
  <si>
    <t>CHEMBL1270628</t>
  </si>
  <si>
    <t>CHEMBL1270629</t>
  </si>
  <si>
    <t>CHEMBL584694</t>
  </si>
  <si>
    <t>CHEMBL2349505</t>
  </si>
  <si>
    <t>CHEMBL2349506</t>
  </si>
  <si>
    <t>CHEMBL266565</t>
  </si>
  <si>
    <t>CHEMBL1271245</t>
  </si>
  <si>
    <t>CHEMBL1270435</t>
  </si>
  <si>
    <t>CHEMBL2349480</t>
  </si>
  <si>
    <t>CHEMBL2349474</t>
  </si>
  <si>
    <t>CHEMBL393140</t>
  </si>
  <si>
    <t>CHEMBL584926</t>
  </si>
  <si>
    <t>CHEMBL1270529</t>
  </si>
  <si>
    <t>CHEMBL2349472</t>
  </si>
  <si>
    <t>CHEMBL1270335</t>
  </si>
  <si>
    <t>CHEMBL1270934</t>
  </si>
  <si>
    <t>CHEMBL1271142</t>
  </si>
  <si>
    <t>CHEMBL585128</t>
  </si>
  <si>
    <t>CHEMBL1824353</t>
  </si>
  <si>
    <t>CHEMBL1269920</t>
  </si>
  <si>
    <t>CHEMBL1270240</t>
  </si>
  <si>
    <t>CHEMBL2349486</t>
  </si>
  <si>
    <t>CHEMBL234555</t>
  </si>
  <si>
    <t>CHEMBL566012</t>
  </si>
  <si>
    <t>CHEMBL582045</t>
  </si>
  <si>
    <t>CHEMBL1270935</t>
  </si>
  <si>
    <t>CHEMBL2349619</t>
  </si>
  <si>
    <t>CHEMBL2349496</t>
  </si>
  <si>
    <t>CHEMBL1270432</t>
  </si>
  <si>
    <t>CHEMBL576258</t>
  </si>
  <si>
    <t>CHEMBL2349473</t>
  </si>
  <si>
    <t>CHEMBL1270238</t>
  </si>
  <si>
    <t>CHEMBL1270832</t>
  </si>
  <si>
    <t>CHEMBL2349507</t>
  </si>
  <si>
    <t>CHEMBL2349490</t>
  </si>
  <si>
    <t>CHEMBL2349479</t>
  </si>
  <si>
    <t>CHEMBL2349501</t>
  </si>
  <si>
    <t>CHEMBL1270339</t>
  </si>
  <si>
    <t>CHEMBL1271246</t>
  </si>
  <si>
    <t>CHEMBL1270239</t>
  </si>
  <si>
    <t>CHEMBL1270338</t>
  </si>
  <si>
    <t>CHEMBL1270727</t>
  </si>
  <si>
    <t>CHEMBL1270729</t>
  </si>
  <si>
    <t>CHEMBL1270730</t>
  </si>
  <si>
    <t>CHEMBL2349612</t>
  </si>
  <si>
    <t>CHEMBL566011</t>
  </si>
  <si>
    <t>CHEMBL1824342</t>
  </si>
  <si>
    <t>CHEMBL2349606</t>
  </si>
  <si>
    <t>CHEMBL1270026</t>
  </si>
  <si>
    <t>CHEMBL2349491</t>
  </si>
  <si>
    <t>CHEMBL2349498</t>
  </si>
  <si>
    <t>CHEMBL566200</t>
  </si>
  <si>
    <t>CHEMBL1270433</t>
  </si>
  <si>
    <t>CHEMBL571320</t>
  </si>
  <si>
    <t>CHEMBL1271141</t>
  </si>
  <si>
    <t>CHEMBL2349497</t>
  </si>
  <si>
    <t>CHEMBL1271344</t>
  </si>
  <si>
    <t>CHEMBL1824340</t>
  </si>
  <si>
    <t>CHEMBL2349618</t>
  </si>
  <si>
    <t>CHEMBL1270431</t>
  </si>
  <si>
    <t>CHEMBL1824355</t>
  </si>
  <si>
    <t>CHEMBL1270135</t>
  </si>
  <si>
    <t>CHEMBL1271343</t>
  </si>
  <si>
    <t>CHEMBL1824341</t>
  </si>
  <si>
    <t>CHEMBL1824343</t>
  </si>
  <si>
    <t>CHEMBL2349614</t>
  </si>
  <si>
    <t>CHEMBL2349494</t>
  </si>
  <si>
    <t>CHEMBL2349471</t>
  </si>
  <si>
    <t>CHEMBL2349617</t>
  </si>
  <si>
    <t>CHEMBL2349609</t>
  </si>
  <si>
    <t>CHEMBL565996</t>
  </si>
  <si>
    <t>CHEMBL567485</t>
  </si>
  <si>
    <t>CHEMBL584521</t>
  </si>
  <si>
    <t>CHEMBL567430</t>
  </si>
  <si>
    <t>CHEMBL1824344</t>
  </si>
  <si>
    <t>CHEMBL1824357</t>
  </si>
  <si>
    <t>CHEMBL1271036</t>
  </si>
  <si>
    <t>CHEMBL1824358</t>
  </si>
  <si>
    <t>CHEMBL2349464</t>
  </si>
  <si>
    <t>CHEMBL1270527</t>
  </si>
  <si>
    <t>CHEMBL2349487</t>
  </si>
  <si>
    <t>CHEMBL565995</t>
  </si>
  <si>
    <t>CHEMBL584284</t>
  </si>
  <si>
    <t>CHEMBL1824350</t>
  </si>
  <si>
    <t>CHEMBL2349607</t>
  </si>
  <si>
    <t>CHEMBL566112</t>
  </si>
  <si>
    <t>CHEMBL1824145</t>
  </si>
  <si>
    <t>CHEMBL585506</t>
  </si>
  <si>
    <t>CHEMBL1270134</t>
  </si>
  <si>
    <t>CHEMBL1270336</t>
  </si>
  <si>
    <t>CHEMBL585289</t>
  </si>
  <si>
    <t>CHEMBL4078427</t>
  </si>
  <si>
    <t>CHEMBL1824140</t>
  </si>
  <si>
    <t>CHEMBL1824143</t>
  </si>
  <si>
    <t>CHEMBL565914</t>
  </si>
  <si>
    <t>CHEMBL584288</t>
  </si>
  <si>
    <t>CHEMBL2333941</t>
  </si>
  <si>
    <t>CHEMBL1270241</t>
  </si>
  <si>
    <t>CHEMBL1270436</t>
  </si>
  <si>
    <t>CHEMBL2349465</t>
  </si>
  <si>
    <t>CHEMBL2349466</t>
  </si>
  <si>
    <t>CHEMBL1271450</t>
  </si>
  <si>
    <t>CHEMBL1271037</t>
  </si>
  <si>
    <t>CHEMBL1824351</t>
  </si>
  <si>
    <t>CHEMBL1270434</t>
  </si>
  <si>
    <t>CHEMBL4075051</t>
  </si>
  <si>
    <t>CHEMBL1271140</t>
  </si>
  <si>
    <t>CHEMBL566414</t>
  </si>
  <si>
    <t>CHEMBL567258</t>
  </si>
  <si>
    <t>CHEMBL1824349</t>
  </si>
  <si>
    <t>CHEMBL1824356</t>
  </si>
  <si>
    <t>CHEMBL566198</t>
  </si>
  <si>
    <t>CHEMBL2349611</t>
  </si>
  <si>
    <t>CHEMBL1270028</t>
  </si>
  <si>
    <t>CHEMBL1824345</t>
  </si>
  <si>
    <t>CHEMBL1270133</t>
  </si>
  <si>
    <t>CHEMBL4074001</t>
  </si>
  <si>
    <t>CHEMBL566223</t>
  </si>
  <si>
    <t>CHEMBL1824336</t>
  </si>
  <si>
    <t>CHEMBL1824354</t>
  </si>
  <si>
    <t>CHEMBL1824338</t>
  </si>
  <si>
    <t>CHEMBL1824359</t>
  </si>
  <si>
    <t>CHEMBL1824346</t>
  </si>
  <si>
    <t>CHEMBL4093064</t>
  </si>
  <si>
    <t>CHEMBL1824144</t>
  </si>
  <si>
    <t>CHEMBL1824139</t>
  </si>
  <si>
    <t>CHEMBL1824339</t>
  </si>
  <si>
    <t>CHEMBL566406</t>
  </si>
  <si>
    <t>CHEMBL1270027</t>
  </si>
  <si>
    <t>CHEMBL1824347</t>
  </si>
  <si>
    <t>CHEMBL585286</t>
  </si>
  <si>
    <t>CHEMBL4071284</t>
  </si>
  <si>
    <t>CHEMBL1824135</t>
  </si>
  <si>
    <t>CHEMBL565790</t>
  </si>
  <si>
    <t>CHEMBL2349493</t>
  </si>
  <si>
    <t>CHEMBL566638</t>
  </si>
  <si>
    <t>CHEMBL567061</t>
  </si>
  <si>
    <t>CHEMBL4095483</t>
  </si>
  <si>
    <t>CHEMBL566407</t>
  </si>
  <si>
    <t>CHEMBL566415</t>
  </si>
  <si>
    <t>CHEMBL1824141</t>
  </si>
  <si>
    <t>CHEMBL584109</t>
  </si>
  <si>
    <t>CHEMBL1824138</t>
  </si>
  <si>
    <t>CHEMBL1271451</t>
  </si>
  <si>
    <t>CHEMBL4100768</t>
  </si>
  <si>
    <t>CHEMBL584917</t>
  </si>
  <si>
    <t>CHEMBL567687</t>
  </si>
  <si>
    <t>CHEMBL3628124</t>
  </si>
  <si>
    <t>CHEMBL4065393</t>
  </si>
  <si>
    <t>CHEMBL2349488</t>
  </si>
  <si>
    <t>CHEMBL1824136</t>
  </si>
  <si>
    <t>CHEMBL566403</t>
  </si>
  <si>
    <t>CHEMBL568960</t>
  </si>
  <si>
    <t>CHEMBL583899</t>
  </si>
  <si>
    <t>CHEMBL585952</t>
  </si>
  <si>
    <t>CHEMBL2349495</t>
  </si>
  <si>
    <t>CHEMBL583888</t>
  </si>
  <si>
    <t>CHEMBL2349608</t>
  </si>
  <si>
    <t>CHEMBL2349489</t>
  </si>
  <si>
    <t>CHEMBL3969403</t>
  </si>
  <si>
    <t>CHEMBL3261078</t>
  </si>
  <si>
    <t>CHEMBL3937515</t>
  </si>
  <si>
    <t>CHEMBL3949213</t>
  </si>
  <si>
    <t>CHEMBL3955051</t>
  </si>
  <si>
    <t>CHEMBL3936264</t>
  </si>
  <si>
    <t>CHEMBL3673194</t>
  </si>
  <si>
    <t>CHEMBL3958332</t>
  </si>
  <si>
    <t>CHEMBL3930841</t>
  </si>
  <si>
    <t>CHEMBL3982593</t>
  </si>
  <si>
    <t>CHEMBL4088234</t>
  </si>
  <si>
    <t>CHEMBL2408786</t>
  </si>
  <si>
    <t>CHEMBL3680900</t>
  </si>
  <si>
    <t>CHEMBL2177305</t>
  </si>
  <si>
    <t>CHEMBL2047041</t>
  </si>
  <si>
    <t>CHEMBL2152903</t>
  </si>
  <si>
    <t>CHEMBL3394218</t>
  </si>
  <si>
    <t>CHEMBL3394226</t>
  </si>
  <si>
    <t>CHEMBL3394227</t>
  </si>
  <si>
    <t>CHEMBL3260839</t>
  </si>
  <si>
    <t>CHEMBL3349234</t>
  </si>
  <si>
    <t>CHEMBL3695737</t>
  </si>
  <si>
    <t>CHEMBL3741617</t>
  </si>
  <si>
    <t>CHEMBL2152914</t>
  </si>
  <si>
    <t>CHEMBL3354718</t>
  </si>
  <si>
    <t>CHEMBL3394211</t>
  </si>
  <si>
    <t>CHEMBL3394216</t>
  </si>
  <si>
    <t>CHEMBL3394220</t>
  </si>
  <si>
    <t>CHEMBL3394221</t>
  </si>
  <si>
    <t>CHEMBL3394224</t>
  </si>
  <si>
    <t>CHEMBL3394225</t>
  </si>
  <si>
    <t>CHEMBL3394228</t>
  </si>
  <si>
    <t>CHEMBL3260838</t>
  </si>
  <si>
    <t>CHEMBL3677271</t>
  </si>
  <si>
    <t>CHEMBL3695734</t>
  </si>
  <si>
    <t>CHEMBL573106</t>
  </si>
  <si>
    <t>CHEMBL3667414</t>
  </si>
  <si>
    <t>CHEMBL2177303</t>
  </si>
  <si>
    <t>CHEMBL3968517</t>
  </si>
  <si>
    <t>CHEMBL3970753</t>
  </si>
  <si>
    <t>CHEMBL3359749</t>
  </si>
  <si>
    <t>CHEMBL3394212</t>
  </si>
  <si>
    <t>CHEMBL3394213</t>
  </si>
  <si>
    <t>CHEMBL3394217</t>
  </si>
  <si>
    <t>CHEMBL3394219</t>
  </si>
  <si>
    <t>CHEMBL3354715</t>
  </si>
  <si>
    <t>CHEMBL3677273</t>
  </si>
  <si>
    <t>CHEMBL3677275</t>
  </si>
  <si>
    <t>CHEMBL3680854</t>
  </si>
  <si>
    <t>CHEMBL3680889</t>
  </si>
  <si>
    <t>CHEMBL3667412</t>
  </si>
  <si>
    <t>CHEMBL3667409</t>
  </si>
  <si>
    <t>CHEMBL3394041</t>
  </si>
  <si>
    <t>CHEMBL3394051</t>
  </si>
  <si>
    <t>CHEMBL3939374</t>
  </si>
  <si>
    <t>CHEMBL3354710</t>
  </si>
  <si>
    <t>CHEMBL2152910</t>
  </si>
  <si>
    <t>CHEMBL2152911</t>
  </si>
  <si>
    <t>CHEMBL3695730</t>
  </si>
  <si>
    <t>CHEMBL3667410</t>
  </si>
  <si>
    <t>CHEMBL2152917</t>
  </si>
  <si>
    <t>CHEMBL3667411</t>
  </si>
  <si>
    <t>CHEMBL2152921</t>
  </si>
  <si>
    <t>CHEMBL78946</t>
  </si>
  <si>
    <t>CHEMBL3394049</t>
  </si>
  <si>
    <t>CHEMBL3945386</t>
  </si>
  <si>
    <t>CHEMBL3949245</t>
  </si>
  <si>
    <t>CHEMBL3955960</t>
  </si>
  <si>
    <t>CHEMBL3959106</t>
  </si>
  <si>
    <t>CHEMBL2177913</t>
  </si>
  <si>
    <t>CHEMBL3359748</t>
  </si>
  <si>
    <t>CHEMBL3680855</t>
  </si>
  <si>
    <t>CHEMBL3695751</t>
  </si>
  <si>
    <t>CHEMBL4109073</t>
  </si>
  <si>
    <t>CHEMBL3968202</t>
  </si>
  <si>
    <t>CHEMBL3667408</t>
  </si>
  <si>
    <t>CHEMBL3890867</t>
  </si>
  <si>
    <t>CHEMBL1821820</t>
  </si>
  <si>
    <t>CHEMBL403195</t>
  </si>
  <si>
    <t>CHEMBL2031142</t>
  </si>
  <si>
    <t>CHEMBL2031143</t>
  </si>
  <si>
    <t>CHEMBL3359763</t>
  </si>
  <si>
    <t>CHEMBL3394039</t>
  </si>
  <si>
    <t>CHEMBL3394048</t>
  </si>
  <si>
    <t>CHEMBL3893892</t>
  </si>
  <si>
    <t>CHEMBL3805852</t>
  </si>
  <si>
    <t>CHEMBL3359747</t>
  </si>
  <si>
    <t>CHEMBL3394210</t>
  </si>
  <si>
    <t>CHEMBL3394223</t>
  </si>
  <si>
    <t>CHEMBL1821728</t>
  </si>
  <si>
    <t>CHEMBL3653702</t>
  </si>
  <si>
    <t>CHEMBL3677276</t>
  </si>
  <si>
    <t>CHEMBL3695752</t>
  </si>
  <si>
    <t>CHEMBL3936953</t>
  </si>
  <si>
    <t>CHEMBL4109723</t>
  </si>
  <si>
    <t>CHEMBL3806322</t>
  </si>
  <si>
    <t>CHEMBL2152915</t>
  </si>
  <si>
    <t>CHEMBL2152918</t>
  </si>
  <si>
    <t>CHEMBL3974225</t>
  </si>
  <si>
    <t>CHEMBL3667415</t>
  </si>
  <si>
    <t>CHEMBL3667413</t>
  </si>
  <si>
    <t>CHEMBL3980947</t>
  </si>
  <si>
    <t>CHEMBL2177304</t>
  </si>
  <si>
    <t>CHEMBL2152920</t>
  </si>
  <si>
    <t>CHEMBL3650845</t>
  </si>
  <si>
    <t>CHEMBL3914230</t>
  </si>
  <si>
    <t>CHEMBL3948791</t>
  </si>
  <si>
    <t>CHEMBL3354709</t>
  </si>
  <si>
    <t>CHEMBL3359758</t>
  </si>
  <si>
    <t>CHEMBL3394214</t>
  </si>
  <si>
    <t>CHEMBL3901821</t>
  </si>
  <si>
    <t>CHEMBL3902302</t>
  </si>
  <si>
    <t>CHEMBL3904438</t>
  </si>
  <si>
    <t>CHEMBL1916003</t>
  </si>
  <si>
    <t>CHEMBL3394040</t>
  </si>
  <si>
    <t>CHEMBL3394057</t>
  </si>
  <si>
    <t>CHEMBL3922952</t>
  </si>
  <si>
    <t>CHEMBL3952111</t>
  </si>
  <si>
    <t>CHEMBL3963996</t>
  </si>
  <si>
    <t>CHEMBL3973477</t>
  </si>
  <si>
    <t>CHEMBL3359755</t>
  </si>
  <si>
    <t>CHEMBL3359757</t>
  </si>
  <si>
    <t>CHEMBL3695728</t>
  </si>
  <si>
    <t>CHEMBL3972883</t>
  </si>
  <si>
    <t>CHEMBL2151243</t>
  </si>
  <si>
    <t>CHEMBL2030996</t>
  </si>
  <si>
    <t>CHEMBL3683852</t>
  </si>
  <si>
    <t>CHEMBL3903132</t>
  </si>
  <si>
    <t>CHEMBL3904149</t>
  </si>
  <si>
    <t>CHEMBL3971440</t>
  </si>
  <si>
    <t>CHEMBL3979006</t>
  </si>
  <si>
    <t>CHEMBL3979143</t>
  </si>
  <si>
    <t>CHEMBL2403768</t>
  </si>
  <si>
    <t>CHEMBL3983509</t>
  </si>
  <si>
    <t>CHEMBL2347204</t>
  </si>
  <si>
    <t>CHEMBL3394222</t>
  </si>
  <si>
    <t>CHEMBL250295</t>
  </si>
  <si>
    <t>CHEMBL510659</t>
  </si>
  <si>
    <t>CHEMBL555517</t>
  </si>
  <si>
    <t>CHEMBL595016</t>
  </si>
  <si>
    <t>CHEMBL595100</t>
  </si>
  <si>
    <t>CHEMBL2347197</t>
  </si>
  <si>
    <t>CHEMBL2347198</t>
  </si>
  <si>
    <t>CHEMBL2347211</t>
  </si>
  <si>
    <t>CHEMBL2403765</t>
  </si>
  <si>
    <t>CHEMBL2403777</t>
  </si>
  <si>
    <t>CHEMBL3261062</t>
  </si>
  <si>
    <t>CHEMBL3354713</t>
  </si>
  <si>
    <t>CHEMBL3657429</t>
  </si>
  <si>
    <t>CHEMBL3680856</t>
  </si>
  <si>
    <t>CHEMBL3680857</t>
  </si>
  <si>
    <t>CHEMBL3680895</t>
  </si>
  <si>
    <t>CHEMBL3680897</t>
  </si>
  <si>
    <t>CHEMBL3653487</t>
  </si>
  <si>
    <t>CHEMBL3741792</t>
  </si>
  <si>
    <t>CHEMBL3910991</t>
  </si>
  <si>
    <t>CHEMBL3951405</t>
  </si>
  <si>
    <t>CHEMBL3975488</t>
  </si>
  <si>
    <t>CHEMBL4086961</t>
  </si>
  <si>
    <t>CHEMBL3904830</t>
  </si>
  <si>
    <t>CHEMBL3908041</t>
  </si>
  <si>
    <t>CHEMBL3965633</t>
  </si>
  <si>
    <t>CHEMBL4110988</t>
  </si>
  <si>
    <t>CHEMBL2408785</t>
  </si>
  <si>
    <t>CHEMBL2408787</t>
  </si>
  <si>
    <t>CHEMBL3905878</t>
  </si>
  <si>
    <t>CHEMBL3673207</t>
  </si>
  <si>
    <t>CHEMBL3933430</t>
  </si>
  <si>
    <t>CHEMBL3983916</t>
  </si>
  <si>
    <t>CHEMBL3975637</t>
  </si>
  <si>
    <t>CHEMBL3359753</t>
  </si>
  <si>
    <t>CHEMBL3359762</t>
  </si>
  <si>
    <t>CHEMBL3394215</t>
  </si>
  <si>
    <t>CHEMBL439521</t>
  </si>
  <si>
    <t>CHEMBL3653723</t>
  </si>
  <si>
    <t>CHEMBL3896483</t>
  </si>
  <si>
    <t>CHEMBL3394046</t>
  </si>
  <si>
    <t>CHEMBL3910114</t>
  </si>
  <si>
    <t>CHEMBL3653726</t>
  </si>
  <si>
    <t>CHEMBL1916169</t>
  </si>
  <si>
    <t>CHEMBL3639562</t>
  </si>
  <si>
    <t>CHEMBL3394052</t>
  </si>
  <si>
    <t>CHEMBL3908554</t>
  </si>
  <si>
    <t>CHEMBL3917597</t>
  </si>
  <si>
    <t>CHEMBL3935940</t>
  </si>
  <si>
    <t>CHEMBL3952809</t>
  </si>
  <si>
    <t>CHEMBL1915990</t>
  </si>
  <si>
    <t>CHEMBL1916157</t>
  </si>
  <si>
    <t>CHEMBL1916170</t>
  </si>
  <si>
    <t>CHEMBL2151058</t>
  </si>
  <si>
    <t>CHEMBL2152919</t>
  </si>
  <si>
    <t>CHEMBL3695744</t>
  </si>
  <si>
    <t>CHEMBL3695747</t>
  </si>
  <si>
    <t>CHEMBL3985866</t>
  </si>
  <si>
    <t>CHEMBL3891240</t>
  </si>
  <si>
    <t>CHEMBL3908654</t>
  </si>
  <si>
    <t>CHEMBL3948443</t>
  </si>
  <si>
    <t>CHEMBL3359752</t>
  </si>
  <si>
    <t>CHEMBL3955716</t>
  </si>
  <si>
    <t>CHEMBL3985518</t>
  </si>
  <si>
    <t>CHEMBL3742160</t>
  </si>
  <si>
    <t>CHEMBL3965117</t>
  </si>
  <si>
    <t>CHEMBL3899867</t>
  </si>
  <si>
    <t>CHEMBL3915375</t>
  </si>
  <si>
    <t>CHEMBL3127069</t>
  </si>
  <si>
    <t>CHEMBL3683795</t>
  </si>
  <si>
    <t>CHEMBL3902974</t>
  </si>
  <si>
    <t>CHEMBL3913972</t>
  </si>
  <si>
    <t>CHEMBL3917445</t>
  </si>
  <si>
    <t>CHEMBL2204316</t>
  </si>
  <si>
    <t>CHEMBL3688646</t>
  </si>
  <si>
    <t>CHEMBL3978732</t>
  </si>
  <si>
    <t>CHEMBL3261052</t>
  </si>
  <si>
    <t>CHEMBL3968186</t>
  </si>
  <si>
    <t>CHEMBL3890449</t>
  </si>
  <si>
    <t>CHEMBL3968748</t>
  </si>
  <si>
    <t>CHEMBL3359751</t>
  </si>
  <si>
    <t>CHEMBL2177302</t>
  </si>
  <si>
    <t>CHEMBL2181902</t>
  </si>
  <si>
    <t>CHEMBL2181906</t>
  </si>
  <si>
    <t>CHEMBL3929995</t>
  </si>
  <si>
    <t>CHEMBL3938174</t>
  </si>
  <si>
    <t>CHEMBL253641</t>
  </si>
  <si>
    <t>CHEMBL397275</t>
  </si>
  <si>
    <t>CHEMBL400530</t>
  </si>
  <si>
    <t>CHEMBL446972</t>
  </si>
  <si>
    <t>CHEMBL539436</t>
  </si>
  <si>
    <t>CHEMBL554349</t>
  </si>
  <si>
    <t>CHEMBL558488</t>
  </si>
  <si>
    <t>CHEMBL2030994</t>
  </si>
  <si>
    <t>CHEMBL2031145</t>
  </si>
  <si>
    <t>CHEMBL2031149</t>
  </si>
  <si>
    <t>CHEMBL2048047</t>
  </si>
  <si>
    <t>CHEMBL2048051</t>
  </si>
  <si>
    <t>CHEMBL2048053</t>
  </si>
  <si>
    <t>CHEMBL2048058</t>
  </si>
  <si>
    <t>CHEMBL2048059</t>
  </si>
  <si>
    <t>CHEMBL2347208</t>
  </si>
  <si>
    <t>CHEMBL2407490</t>
  </si>
  <si>
    <t>CHEMBL2425608</t>
  </si>
  <si>
    <t>CHEMBL3354688</t>
  </si>
  <si>
    <t>CHEMBL3890269</t>
  </si>
  <si>
    <t>CHEMBL3895059</t>
  </si>
  <si>
    <t>CHEMBL3964372</t>
  </si>
  <si>
    <t>CHEMBL4083698</t>
  </si>
  <si>
    <t>CHEMBL3354689</t>
  </si>
  <si>
    <t>CHEMBL3354691</t>
  </si>
  <si>
    <t>CHEMBL230245</t>
  </si>
  <si>
    <t>CHEMBL247416</t>
  </si>
  <si>
    <t>CHEMBL290001</t>
  </si>
  <si>
    <t>CHEMBL400438</t>
  </si>
  <si>
    <t>CHEMBL451950</t>
  </si>
  <si>
    <t>CHEMBL511110</t>
  </si>
  <si>
    <t>CHEMBL1914472</t>
  </si>
  <si>
    <t>CHEMBL539973</t>
  </si>
  <si>
    <t>CHEMBL595136</t>
  </si>
  <si>
    <t>CHEMBL2151237</t>
  </si>
  <si>
    <t>CHEMBL2152904</t>
  </si>
  <si>
    <t>CHEMBL2152906</t>
  </si>
  <si>
    <t>CHEMBL2152912</t>
  </si>
  <si>
    <t>CHEMBL2331708</t>
  </si>
  <si>
    <t>CHEMBL3261068</t>
  </si>
  <si>
    <t>CHEMBL3680858</t>
  </si>
  <si>
    <t>CHEMBL3680859</t>
  </si>
  <si>
    <t>CHEMBL3680860</t>
  </si>
  <si>
    <t>CHEMBL3680861</t>
  </si>
  <si>
    <t>CHEMBL3680890</t>
  </si>
  <si>
    <t>CHEMBL3680891</t>
  </si>
  <si>
    <t>CHEMBL3680896</t>
  </si>
  <si>
    <t>CHEMBL3695753</t>
  </si>
  <si>
    <t>CHEMBL3658356</t>
  </si>
  <si>
    <t>CHEMBL3739843</t>
  </si>
  <si>
    <t>CHEMBL3922032</t>
  </si>
  <si>
    <t>CHEMBL3900160</t>
  </si>
  <si>
    <t>CHEMBL3937600</t>
  </si>
  <si>
    <t>CHEMBL3980484</t>
  </si>
  <si>
    <t>CHEMBL3683864</t>
  </si>
  <si>
    <t>CHEMBL2177308</t>
  </si>
  <si>
    <t>CHEMBL1916158</t>
  </si>
  <si>
    <t>CHEMBL2151240</t>
  </si>
  <si>
    <t>CHEMBL3656184</t>
  </si>
  <si>
    <t>CHEMBL3939410</t>
  </si>
  <si>
    <t>CHEMBL4112850</t>
  </si>
  <si>
    <t>CHEMBL3673208</t>
  </si>
  <si>
    <t>CHEMBL3394045</t>
  </si>
  <si>
    <t>CHEMBL3688630</t>
  </si>
  <si>
    <t>CHEMBL3688710</t>
  </si>
  <si>
    <t>CHEMBL2152916</t>
  </si>
  <si>
    <t>CHEMBL3907727</t>
  </si>
  <si>
    <t>CHEMBL3929159</t>
  </si>
  <si>
    <t>CHEMBL3921357</t>
  </si>
  <si>
    <t>CHEMBL4110500</t>
  </si>
  <si>
    <t>CHEMBL4115606</t>
  </si>
  <si>
    <t>CHEMBL2047033</t>
  </si>
  <si>
    <t>CHEMBL3960610</t>
  </si>
  <si>
    <t>CHEMBL3359759</t>
  </si>
  <si>
    <t>CHEMBL3901045</t>
  </si>
  <si>
    <t>CHEMBL3965844</t>
  </si>
  <si>
    <t>CHEMBL3806215</t>
  </si>
  <si>
    <t>CHEMBL3394056</t>
  </si>
  <si>
    <t>CHEMBL3905117</t>
  </si>
  <si>
    <t>CHEMBL3902640</t>
  </si>
  <si>
    <t>CHEMBL2151235</t>
  </si>
  <si>
    <t>CHEMBL2151241</t>
  </si>
  <si>
    <t>CHEMBL3639946</t>
  </si>
  <si>
    <t>CHEMBL3962707</t>
  </si>
  <si>
    <t>CHEMBL4113931</t>
  </si>
  <si>
    <t>CHEMBL1077237</t>
  </si>
  <si>
    <t>CHEMBL2407488</t>
  </si>
  <si>
    <t>CHEMBL3394054</t>
  </si>
  <si>
    <t>CHEMBL3394055</t>
  </si>
  <si>
    <t>CHEMBL3938934</t>
  </si>
  <si>
    <t>CHEMBL3935512</t>
  </si>
  <si>
    <t>CHEMBL3950477</t>
  </si>
  <si>
    <t>CHEMBL1821815</t>
  </si>
  <si>
    <t>CHEMBL1916159</t>
  </si>
  <si>
    <t>CHEMBL3927408</t>
  </si>
  <si>
    <t>CHEMBL3893104</t>
  </si>
  <si>
    <t>CHEMBL3394058</t>
  </si>
  <si>
    <t>CHEMBL1915991</t>
  </si>
  <si>
    <t>CHEMBL3652430</t>
  </si>
  <si>
    <t>CHEMBL3895159</t>
  </si>
  <si>
    <t>CHEMBL4112809</t>
  </si>
  <si>
    <t>CHEMBL3897052</t>
  </si>
  <si>
    <t>CHEMBL3975565</t>
  </si>
  <si>
    <t>CHEMBL2407492</t>
  </si>
  <si>
    <t>CHEMBL3394050</t>
  </si>
  <si>
    <t>CHEMBL3688651</t>
  </si>
  <si>
    <t>CHEMBL3947677</t>
  </si>
  <si>
    <t>CHEMBL3966377</t>
  </si>
  <si>
    <t>CHEMBL4112651</t>
  </si>
  <si>
    <t>CHEMBL1916166</t>
  </si>
  <si>
    <t>CHEMBL4113868</t>
  </si>
  <si>
    <t>CHEMBL3688739</t>
  </si>
  <si>
    <t>CHEMBL3903133</t>
  </si>
  <si>
    <t>CHEMBL3926305</t>
  </si>
  <si>
    <t>CHEMBL3359761</t>
  </si>
  <si>
    <t>CHEMBL3695749</t>
  </si>
  <si>
    <t>CHEMBL3953357</t>
  </si>
  <si>
    <t>CHEMBL3924839</t>
  </si>
  <si>
    <t>CHEMBL3947870</t>
  </si>
  <si>
    <t>CHEMBL3937966</t>
  </si>
  <si>
    <t>CHEMBL3962966</t>
  </si>
  <si>
    <t>CHEMBL2181907</t>
  </si>
  <si>
    <t>CHEMBL3653722</t>
  </si>
  <si>
    <t>CHEMBL3695733</t>
  </si>
  <si>
    <t>CHEMBL3968709</t>
  </si>
  <si>
    <t>CHEMBL2177917</t>
  </si>
  <si>
    <t>CHEMBL2177915</t>
  </si>
  <si>
    <t>CHEMBL231863</t>
  </si>
  <si>
    <t>CHEMBL1210359</t>
  </si>
  <si>
    <t>CHEMBL1210360</t>
  </si>
  <si>
    <t>CHEMBL401473</t>
  </si>
  <si>
    <t>CHEMBL403727</t>
  </si>
  <si>
    <t>CHEMBL504438</t>
  </si>
  <si>
    <t>CHEMBL564530</t>
  </si>
  <si>
    <t>CHEMBL2031148</t>
  </si>
  <si>
    <t>CHEMBL2048050</t>
  </si>
  <si>
    <t>CHEMBL2151151</t>
  </si>
  <si>
    <t>CHEMBL3422237</t>
  </si>
  <si>
    <t>CHEMBL3422243</t>
  </si>
  <si>
    <t>CHEMBL3893463</t>
  </si>
  <si>
    <t>CHEMBL3899000</t>
  </si>
  <si>
    <t>CHEMBL3924515</t>
  </si>
  <si>
    <t>CHEMBL3955255</t>
  </si>
  <si>
    <t>CHEMBL3966981</t>
  </si>
  <si>
    <t>CHEMBL3942279</t>
  </si>
  <si>
    <t>CHEMBL3672695</t>
  </si>
  <si>
    <t>CHEMBL3354706</t>
  </si>
  <si>
    <t>CHEMBL3354717</t>
  </si>
  <si>
    <t>CHEMBL3354721</t>
  </si>
  <si>
    <t>CHEMBL454795</t>
  </si>
  <si>
    <t>CHEMBL540729</t>
  </si>
  <si>
    <t>CHEMBL1914607</t>
  </si>
  <si>
    <t>CHEMBL1916167</t>
  </si>
  <si>
    <t>CHEMBL2152913</t>
  </si>
  <si>
    <t>CHEMBL2403769</t>
  </si>
  <si>
    <t>CHEMBL2443369</t>
  </si>
  <si>
    <t>CHEMBL3680863</t>
  </si>
  <si>
    <t>CHEMBL3680892</t>
  </si>
  <si>
    <t>CHEMBL3680898</t>
  </si>
  <si>
    <t>CHEMBL4108836</t>
  </si>
  <si>
    <t>CHEMBL3653490</t>
  </si>
  <si>
    <t>CHEMBL3921080</t>
  </si>
  <si>
    <t>CHEMBL4112862</t>
  </si>
  <si>
    <t>CHEMBL3921286</t>
  </si>
  <si>
    <t>CHEMBL1076905</t>
  </si>
  <si>
    <t>CHEMBL3894188</t>
  </si>
  <si>
    <t>CHEMBL3984506</t>
  </si>
  <si>
    <t>CHEMBL3354690</t>
  </si>
  <si>
    <t>CHEMBL3657420</t>
  </si>
  <si>
    <t>CHEMBL3971150</t>
  </si>
  <si>
    <t>CHEMBL3672698</t>
  </si>
  <si>
    <t>CHEMBL2181917</t>
  </si>
  <si>
    <t>CHEMBL3634341</t>
  </si>
  <si>
    <t>CHEMBL3359756</t>
  </si>
  <si>
    <t>CHEMBL411711</t>
  </si>
  <si>
    <t>CHEMBL3894452</t>
  </si>
  <si>
    <t>CHEMBL3916726</t>
  </si>
  <si>
    <t>CHEMBL3977126</t>
  </si>
  <si>
    <t>CHEMBL3950676</t>
  </si>
  <si>
    <t>CHEMBL2181896</t>
  </si>
  <si>
    <t>CHEMBL2177918</t>
  </si>
  <si>
    <t>CHEMBL288713</t>
  </si>
  <si>
    <t>CHEMBL3893067</t>
  </si>
  <si>
    <t>CHEMBL3923132</t>
  </si>
  <si>
    <t>CHEMBL4107165</t>
  </si>
  <si>
    <t>CHEMBL3683851</t>
  </si>
  <si>
    <t>CHEMBL3941417</t>
  </si>
  <si>
    <t>CHEMBL3652431</t>
  </si>
  <si>
    <t>CHEMBL3967730</t>
  </si>
  <si>
    <t>CHEMBL3898181</t>
  </si>
  <si>
    <t>CHEMBL3977074</t>
  </si>
  <si>
    <t>CHEMBL1076901</t>
  </si>
  <si>
    <t>CHEMBL3672732</t>
  </si>
  <si>
    <t>CHEMBL2151148</t>
  </si>
  <si>
    <t>CHEMBL2151152</t>
  </si>
  <si>
    <t>CHEMBL2151244</t>
  </si>
  <si>
    <t>CHEMBL3673223</t>
  </si>
  <si>
    <t>CHEMBL3937398</t>
  </si>
  <si>
    <t>CHEMBL3939963</t>
  </si>
  <si>
    <t>CHEMBL1821814</t>
  </si>
  <si>
    <t>CHEMBL2181905</t>
  </si>
  <si>
    <t>CHEMBL2181908</t>
  </si>
  <si>
    <t>CHEMBL3928953</t>
  </si>
  <si>
    <t>CHEMBL3394053</t>
  </si>
  <si>
    <t>CHEMBL3688641</t>
  </si>
  <si>
    <t>CHEMBL183546</t>
  </si>
  <si>
    <t>CHEMBL3903281</t>
  </si>
  <si>
    <t>CHEMBL3971363</t>
  </si>
  <si>
    <t>CHEMBL2177301</t>
  </si>
  <si>
    <t>CHEMBL231865</t>
  </si>
  <si>
    <t>CHEMBL1210434</t>
  </si>
  <si>
    <t>CHEMBL264322</t>
  </si>
  <si>
    <t>CHEMBL2031141</t>
  </si>
  <si>
    <t>CHEMBL2031150</t>
  </si>
  <si>
    <t>CHEMBL2048054</t>
  </si>
  <si>
    <t>CHEMBL2425612</t>
  </si>
  <si>
    <t>CHEMBL2425617</t>
  </si>
  <si>
    <t>CHEMBL3394047</t>
  </si>
  <si>
    <t>CHEMBL3422236</t>
  </si>
  <si>
    <t>CHEMBL3422238</t>
  </si>
  <si>
    <t>CHEMBL4084653</t>
  </si>
  <si>
    <t>CHEMBL4102593</t>
  </si>
  <si>
    <t>CHEMBL3354693</t>
  </si>
  <si>
    <t>CHEMBL3354698</t>
  </si>
  <si>
    <t>CHEMBL3354704</t>
  </si>
  <si>
    <t>CHEMBL3354707</t>
  </si>
  <si>
    <t>CHEMBL3354708</t>
  </si>
  <si>
    <t>CHEMBL211563</t>
  </si>
  <si>
    <t>CHEMBL257645</t>
  </si>
  <si>
    <t>CHEMBL385374</t>
  </si>
  <si>
    <t>CHEMBL427884</t>
  </si>
  <si>
    <t>CHEMBL453413</t>
  </si>
  <si>
    <t>CHEMBL538636</t>
  </si>
  <si>
    <t>CHEMBL1092146</t>
  </si>
  <si>
    <t>CHEMBL1917907</t>
  </si>
  <si>
    <t>CHEMBL2151238</t>
  </si>
  <si>
    <t>CHEMBL2152905</t>
  </si>
  <si>
    <t>CHEMBL2177107</t>
  </si>
  <si>
    <t>CHEMBL2347212</t>
  </si>
  <si>
    <t>CHEMBL2403770</t>
  </si>
  <si>
    <t>CHEMBL3260841</t>
  </si>
  <si>
    <t>CHEMBL3261069</t>
  </si>
  <si>
    <t>CHEMBL3354712</t>
  </si>
  <si>
    <t>CHEMBL3652433</t>
  </si>
  <si>
    <t>CHEMBL3680864</t>
  </si>
  <si>
    <t>CHEMBL3680865</t>
  </si>
  <si>
    <t>CHEMBL3680866</t>
  </si>
  <si>
    <t>CHEMBL3653505</t>
  </si>
  <si>
    <t>CHEMBL3925553</t>
  </si>
  <si>
    <t>CHEMBL3978600</t>
  </si>
  <si>
    <t>CHEMBL4109666</t>
  </si>
  <si>
    <t>CHEMBL3900965</t>
  </si>
  <si>
    <t>CHEMBL3918820</t>
  </si>
  <si>
    <t>CHEMBL3981156</t>
  </si>
  <si>
    <t>CHEMBL3673237</t>
  </si>
  <si>
    <t>CHEMBL2181892</t>
  </si>
  <si>
    <t>CHEMBL3695732</t>
  </si>
  <si>
    <t>CHEMBL3955763</t>
  </si>
  <si>
    <t>CHEMBL3891777</t>
  </si>
  <si>
    <t>CHEMBL1915989</t>
  </si>
  <si>
    <t>CHEMBL4110527</t>
  </si>
  <si>
    <t>CHEMBL3956596</t>
  </si>
  <si>
    <t>CHEMBL3945149</t>
  </si>
  <si>
    <t>CHEMBL3927449</t>
  </si>
  <si>
    <t>CHEMBL3359760</t>
  </si>
  <si>
    <t>CHEMBL2151242</t>
  </si>
  <si>
    <t>CHEMBL3652432</t>
  </si>
  <si>
    <t>CHEMBL3652434</t>
  </si>
  <si>
    <t>CHEMBL3916361</t>
  </si>
  <si>
    <t>CHEMBL4110323</t>
  </si>
  <si>
    <t>CHEMBL3916549</t>
  </si>
  <si>
    <t>CHEMBL3949520</t>
  </si>
  <si>
    <t>CHEMBL2047034</t>
  </si>
  <si>
    <t>CHEMBL3911056</t>
  </si>
  <si>
    <t>CHEMBL2407339</t>
  </si>
  <si>
    <t>CHEMBL3893021</t>
  </si>
  <si>
    <t>CHEMBL3898248</t>
  </si>
  <si>
    <t>CHEMBL181826</t>
  </si>
  <si>
    <t>CHEMBL1915996</t>
  </si>
  <si>
    <t>CHEMBL3903804</t>
  </si>
  <si>
    <t>CHEMBL3913489</t>
  </si>
  <si>
    <t>CHEMBL3926112</t>
  </si>
  <si>
    <t>CHEMBL381826</t>
  </si>
  <si>
    <t>CHEMBL3652435</t>
  </si>
  <si>
    <t>CHEMBL4113458</t>
  </si>
  <si>
    <t>CHEMBL3929456</t>
  </si>
  <si>
    <t>CHEMBL3939422</t>
  </si>
  <si>
    <t>CHEMBL3980027</t>
  </si>
  <si>
    <t>CHEMBL559355</t>
  </si>
  <si>
    <t>CHEMBL1210361</t>
  </si>
  <si>
    <t>CHEMBL264321</t>
  </si>
  <si>
    <t>CHEMBL270359</t>
  </si>
  <si>
    <t>CHEMBL397714</t>
  </si>
  <si>
    <t>CHEMBL409752</t>
  </si>
  <si>
    <t>CHEMBL409753</t>
  </si>
  <si>
    <t>CHEMBL409766</t>
  </si>
  <si>
    <t>CHEMBL504197</t>
  </si>
  <si>
    <t>CHEMBL507651</t>
  </si>
  <si>
    <t>CHEMBL541757</t>
  </si>
  <si>
    <t>CHEMBL562555</t>
  </si>
  <si>
    <t>CHEMBL2030997</t>
  </si>
  <si>
    <t>CHEMBL2031151</t>
  </si>
  <si>
    <t>CHEMBL3986979</t>
  </si>
  <si>
    <t>CHEMBL3672723</t>
  </si>
  <si>
    <t>CHEMBL3354719</t>
  </si>
  <si>
    <t>CHEMBL373533</t>
  </si>
  <si>
    <t>CHEMBL445721</t>
  </si>
  <si>
    <t>CHEMBL491071</t>
  </si>
  <si>
    <t>CHEMBL560151</t>
  </si>
  <si>
    <t>CHEMBL1096683</t>
  </si>
  <si>
    <t>CHEMBL1165545</t>
  </si>
  <si>
    <t>CHEMBL1917902</t>
  </si>
  <si>
    <t>CHEMBL1917913</t>
  </si>
  <si>
    <t>CHEMBL2171307</t>
  </si>
  <si>
    <t>CHEMBL3653708</t>
  </si>
  <si>
    <t>CHEMBL3670353</t>
  </si>
  <si>
    <t>CHEMBL3680867</t>
  </si>
  <si>
    <t>CHEMBL3680868</t>
  </si>
  <si>
    <t>CHEMBL3979180</t>
  </si>
  <si>
    <t>CHEMBL3653509</t>
  </si>
  <si>
    <t>CHEMBL3673212</t>
  </si>
  <si>
    <t>CHEMBL3673234</t>
  </si>
  <si>
    <t>CHEMBL3806050</t>
  </si>
  <si>
    <t>CHEMBL3929173</t>
  </si>
  <si>
    <t>CHEMBL4108178</t>
  </si>
  <si>
    <t>CHEMBL4108996</t>
  </si>
  <si>
    <t>CHEMBL4111446</t>
  </si>
  <si>
    <t>CHEMBL4113644</t>
  </si>
  <si>
    <t>CHEMBL4066837</t>
  </si>
  <si>
    <t>CHEMBL2407491</t>
  </si>
  <si>
    <t>CHEMBL3127080</t>
  </si>
  <si>
    <t>CHEMBL3917225</t>
  </si>
  <si>
    <t>CHEMBL4113779</t>
  </si>
  <si>
    <t>CHEMBL3931128</t>
  </si>
  <si>
    <t>CHEMBL3634340</t>
  </si>
  <si>
    <t>CHEMBL2181893</t>
  </si>
  <si>
    <t>CHEMBL1915978</t>
  </si>
  <si>
    <t>CHEMBL3653698</t>
  </si>
  <si>
    <t>CHEMBL3972170</t>
  </si>
  <si>
    <t>CHEMBL3958023</t>
  </si>
  <si>
    <t>CHEMBL3653697</t>
  </si>
  <si>
    <t>CHEMBL3656148</t>
  </si>
  <si>
    <t>CHEMBL3657419</t>
  </si>
  <si>
    <t>CHEMBL3900416</t>
  </si>
  <si>
    <t>CHEMBL3980499</t>
  </si>
  <si>
    <t>CHEMBL3127106</t>
  </si>
  <si>
    <t>CHEMBL3683793</t>
  </si>
  <si>
    <t>CHEMBL3902076</t>
  </si>
  <si>
    <t>CHEMBL2181830</t>
  </si>
  <si>
    <t>CHEMBL3634123</t>
  </si>
  <si>
    <t>CHEMBL3924244</t>
  </si>
  <si>
    <t>CHEMBL3973057</t>
  </si>
  <si>
    <t>CHEMBL2181887</t>
  </si>
  <si>
    <t>CHEMBL2181891</t>
  </si>
  <si>
    <t>CHEMBL2181911</t>
  </si>
  <si>
    <t>CHEMBL3937468</t>
  </si>
  <si>
    <t>CHEMBL3688704</t>
  </si>
  <si>
    <t>CHEMBL3359754</t>
  </si>
  <si>
    <t>CHEMBL255838</t>
  </si>
  <si>
    <t>CHEMBL3357658</t>
  </si>
  <si>
    <t>CHEMBL3688661</t>
  </si>
  <si>
    <t>CHEMBL3916872</t>
  </si>
  <si>
    <t>CHEMBL2181895</t>
  </si>
  <si>
    <t>CHEMBL3672730</t>
  </si>
  <si>
    <t>CHEMBL1915994</t>
  </si>
  <si>
    <t>CHEMBL2181910</t>
  </si>
  <si>
    <t>CHEMBL2407487</t>
  </si>
  <si>
    <t>CHEMBL2407489</t>
  </si>
  <si>
    <t>CHEMBL2181916</t>
  </si>
  <si>
    <t>CHEMBL3656128</t>
  </si>
  <si>
    <t>CHEMBL3656129</t>
  </si>
  <si>
    <t>CHEMBL3902314</t>
  </si>
  <si>
    <t>CHEMBL4110087</t>
  </si>
  <si>
    <t>CHEMBL4093123</t>
  </si>
  <si>
    <t>CHEMBL1210363</t>
  </si>
  <si>
    <t>CHEMBL253867</t>
  </si>
  <si>
    <t>CHEMBL254485</t>
  </si>
  <si>
    <t>CHEMBL510798</t>
  </si>
  <si>
    <t>CHEMBL2030995</t>
  </si>
  <si>
    <t>CHEMBL2048044</t>
  </si>
  <si>
    <t>CHEMBL2048045</t>
  </si>
  <si>
    <t>CHEMBL2048060</t>
  </si>
  <si>
    <t>CHEMBL2408751</t>
  </si>
  <si>
    <t>CHEMBL2408757</t>
  </si>
  <si>
    <t>CHEMBL3422241</t>
  </si>
  <si>
    <t>CHEMBL3422242</t>
  </si>
  <si>
    <t>CHEMBL3683890</t>
  </si>
  <si>
    <t>CHEMBL3926258</t>
  </si>
  <si>
    <t>CHEMBL3960890</t>
  </si>
  <si>
    <t>CHEMBL4092406</t>
  </si>
  <si>
    <t>CHEMBL3904953</t>
  </si>
  <si>
    <t>CHEMBL3354705</t>
  </si>
  <si>
    <t>CHEMBL404078</t>
  </si>
  <si>
    <t>CHEMBL429477</t>
  </si>
  <si>
    <t>CHEMBL541739</t>
  </si>
  <si>
    <t>CHEMBL3670365</t>
  </si>
  <si>
    <t>CHEMBL3908843</t>
  </si>
  <si>
    <t>CHEMBL3653443</t>
  </si>
  <si>
    <t>CHEMBL3653510</t>
  </si>
  <si>
    <t>CHEMBL3673221</t>
  </si>
  <si>
    <t>CHEMBL3921692</t>
  </si>
  <si>
    <t>CHEMBL4106537</t>
  </si>
  <si>
    <t>CHEMBL3906147</t>
  </si>
  <si>
    <t>CHEMBL3935755</t>
  </si>
  <si>
    <t>CHEMBL4115567</t>
  </si>
  <si>
    <t>CHEMBL3944783</t>
  </si>
  <si>
    <t>CHEMBL3961886</t>
  </si>
  <si>
    <t>CHEMBL2181901</t>
  </si>
  <si>
    <t>CHEMBL3932872</t>
  </si>
  <si>
    <t>CHEMBL3976114</t>
  </si>
  <si>
    <t>CHEMBL3656276</t>
  </si>
  <si>
    <t>CHEMBL3947739</t>
  </si>
  <si>
    <t>CHEMBL3936196</t>
  </si>
  <si>
    <t>CHEMBL3688649</t>
  </si>
  <si>
    <t>CHEMBL2181915</t>
  </si>
  <si>
    <t>CHEMBL4114265</t>
  </si>
  <si>
    <t>CHEMBL3896653</t>
  </si>
  <si>
    <t>CHEMBL3939930</t>
  </si>
  <si>
    <t>CHEMBL205217</t>
  </si>
  <si>
    <t>CHEMBL208060</t>
  </si>
  <si>
    <t>CHEMBL3973933</t>
  </si>
  <si>
    <t>CHEMBL380381</t>
  </si>
  <si>
    <t>CHEMBL1916001</t>
  </si>
  <si>
    <t>CHEMBL2151236</t>
  </si>
  <si>
    <t>CHEMBL3673232</t>
  </si>
  <si>
    <t>CHEMBL4107172</t>
  </si>
  <si>
    <t>CHEMBL1076902</t>
  </si>
  <si>
    <t>CHEMBL2030998</t>
  </si>
  <si>
    <t>CHEMBL3688628</t>
  </si>
  <si>
    <t>CHEMBL3910073</t>
  </si>
  <si>
    <t>CHEMBL205333</t>
  </si>
  <si>
    <t>CHEMBL3672943</t>
  </si>
  <si>
    <t>CHEMBL3672687</t>
  </si>
  <si>
    <t>CHEMBL3899321</t>
  </si>
  <si>
    <t>CHEMBL3695754</t>
  </si>
  <si>
    <t>CHEMBL3916104</t>
  </si>
  <si>
    <t>CHEMBL3127079</t>
  </si>
  <si>
    <t>CHEMBL3893589</t>
  </si>
  <si>
    <t>CHEMBL3940163</t>
  </si>
  <si>
    <t>CHEMBL3948764</t>
  </si>
  <si>
    <t>CHEMBL3976447</t>
  </si>
  <si>
    <t>CHEMBL3921904</t>
  </si>
  <si>
    <t>CHEMBL3906323</t>
  </si>
  <si>
    <t>CHEMBL3941308</t>
  </si>
  <si>
    <t>CHEMBL2181894</t>
  </si>
  <si>
    <t>CHEMBL2047039</t>
  </si>
  <si>
    <t>CHEMBL558582</t>
  </si>
  <si>
    <t>CHEMBL560092</t>
  </si>
  <si>
    <t>CHEMBL2031000</t>
  </si>
  <si>
    <t>CHEMBL2048063</t>
  </si>
  <si>
    <t>CHEMBL2425613</t>
  </si>
  <si>
    <t>CHEMBL3422246</t>
  </si>
  <si>
    <t>CHEMBL3924457</t>
  </si>
  <si>
    <t>CHEMBL3930009</t>
  </si>
  <si>
    <t>CHEMBL3943009</t>
  </si>
  <si>
    <t>CHEMBL3944050</t>
  </si>
  <si>
    <t>CHEMBL3354692</t>
  </si>
  <si>
    <t>CHEMBL3354696</t>
  </si>
  <si>
    <t>CHEMBL3354697</t>
  </si>
  <si>
    <t>CHEMBL3354701</t>
  </si>
  <si>
    <t>CHEMBL3354720</t>
  </si>
  <si>
    <t>CHEMBL209372</t>
  </si>
  <si>
    <t>CHEMBL257278</t>
  </si>
  <si>
    <t>CHEMBL399979</t>
  </si>
  <si>
    <t>CHEMBL3354711</t>
  </si>
  <si>
    <t>CHEMBL3656130</t>
  </si>
  <si>
    <t>CHEMBL3670329</t>
  </si>
  <si>
    <t>CHEMBL3670372</t>
  </si>
  <si>
    <t>CHEMBL3670375</t>
  </si>
  <si>
    <t>CHEMBL3982284</t>
  </si>
  <si>
    <t>CHEMBL3894514</t>
  </si>
  <si>
    <t>CHEMBL3904189</t>
  </si>
  <si>
    <t>CHEMBL3931664</t>
  </si>
  <si>
    <t>CHEMBL3933666</t>
  </si>
  <si>
    <t>CHEMBL3945122</t>
  </si>
  <si>
    <t>CHEMBL4115521</t>
  </si>
  <si>
    <t>CHEMBL3394042</t>
  </si>
  <si>
    <t>CHEMBL3928450</t>
  </si>
  <si>
    <t>CHEMBL3910855</t>
  </si>
  <si>
    <t>CHEMBL2151150</t>
  </si>
  <si>
    <t>CHEMBL2181912</t>
  </si>
  <si>
    <t>CHEMBL4114390</t>
  </si>
  <si>
    <t>CHEMBL3127104</t>
  </si>
  <si>
    <t>CHEMBL3653695</t>
  </si>
  <si>
    <t>CHEMBL3963016</t>
  </si>
  <si>
    <t>CHEMBL3971649</t>
  </si>
  <si>
    <t>CHEMBL3984225</t>
  </si>
  <si>
    <t>CHEMBL3923244</t>
  </si>
  <si>
    <t>CHEMBL3653725</t>
  </si>
  <si>
    <t>CHEMBL3656131</t>
  </si>
  <si>
    <t>CHEMBL3948874</t>
  </si>
  <si>
    <t>CHEMBL3968144</t>
  </si>
  <si>
    <t>CHEMBL3976150</t>
  </si>
  <si>
    <t>CHEMBL3959097</t>
  </si>
  <si>
    <t>CHEMBL3673214</t>
  </si>
  <si>
    <t>CHEMBL3693227</t>
  </si>
  <si>
    <t>CHEMBL3634342</t>
  </si>
  <si>
    <t>CHEMBL2047038</t>
  </si>
  <si>
    <t>CHEMBL3947150</t>
  </si>
  <si>
    <t>CHEMBL2152908</t>
  </si>
  <si>
    <t>CHEMBL3656132</t>
  </si>
  <si>
    <t>CHEMBL3941478</t>
  </si>
  <si>
    <t>CHEMBL3974349</t>
  </si>
  <si>
    <t>CHEMBL3920748</t>
  </si>
  <si>
    <t>CHEMBL1094659</t>
  </si>
  <si>
    <t>CHEMBL3656133</t>
  </si>
  <si>
    <t>CHEMBL3898481</t>
  </si>
  <si>
    <t>CHEMBL3947174</t>
  </si>
  <si>
    <t>CHEMBL1957483</t>
  </si>
  <si>
    <t>CHEMBL3261044</t>
  </si>
  <si>
    <t>CHEMBL1210344</t>
  </si>
  <si>
    <t>CHEMBL427719</t>
  </si>
  <si>
    <t>CHEMBL554146</t>
  </si>
  <si>
    <t>CHEMBL556747</t>
  </si>
  <si>
    <t>CHEMBL2031146</t>
  </si>
  <si>
    <t>CHEMBL2047905</t>
  </si>
  <si>
    <t>CHEMBL2177343</t>
  </si>
  <si>
    <t>CHEMBL2380821</t>
  </si>
  <si>
    <t>CHEMBL2408750</t>
  </si>
  <si>
    <t>CHEMBL2425611</t>
  </si>
  <si>
    <t>CHEMBL3920732</t>
  </si>
  <si>
    <t>CHEMBL3891152</t>
  </si>
  <si>
    <t>CHEMBL4061944</t>
  </si>
  <si>
    <t>CHEMBL3354699</t>
  </si>
  <si>
    <t>CHEMBL379513</t>
  </si>
  <si>
    <t>CHEMBL558273</t>
  </si>
  <si>
    <t>CHEMBL1917905</t>
  </si>
  <si>
    <t>CHEMBL3427251</t>
  </si>
  <si>
    <t>CHEMBL3656216</t>
  </si>
  <si>
    <t>CHEMBL3680869</t>
  </si>
  <si>
    <t>CHEMBL3680870</t>
  </si>
  <si>
    <t>CHEMBL3680871</t>
  </si>
  <si>
    <t>CHEMBL3653476</t>
  </si>
  <si>
    <t>CHEMBL3653488</t>
  </si>
  <si>
    <t>CHEMBL3964240</t>
  </si>
  <si>
    <t>CHEMBL3980437</t>
  </si>
  <si>
    <t>CHEMBL4107226</t>
  </si>
  <si>
    <t>CHEMBL3946221</t>
  </si>
  <si>
    <t>CHEMBL3914405</t>
  </si>
  <si>
    <t>CHEMBL3969469</t>
  </si>
  <si>
    <t>CHEMBL183494</t>
  </si>
  <si>
    <t>CHEMBL3927865</t>
  </si>
  <si>
    <t>CHEMBL2177904</t>
  </si>
  <si>
    <t>CHEMBL3127088</t>
  </si>
  <si>
    <t>CHEMBL2151153</t>
  </si>
  <si>
    <t>CHEMBL3908288</t>
  </si>
  <si>
    <t>CHEMBL3928355</t>
  </si>
  <si>
    <t>CHEMBL3956888</t>
  </si>
  <si>
    <t>CHEMBL3973849</t>
  </si>
  <si>
    <t>CHEMBL2158253</t>
  </si>
  <si>
    <t>CHEMBL3683908</t>
  </si>
  <si>
    <t>CHEMBL1915985</t>
  </si>
  <si>
    <t>CHEMBL2177914</t>
  </si>
  <si>
    <t>CHEMBL3953596</t>
  </si>
  <si>
    <t>CHEMBL3925501</t>
  </si>
  <si>
    <t>CHEMBL566603</t>
  </si>
  <si>
    <t>CHEMBL3937992</t>
  </si>
  <si>
    <t>CHEMBL3656134</t>
  </si>
  <si>
    <t>CHEMBL3909268</t>
  </si>
  <si>
    <t>CHEMBL3688634</t>
  </si>
  <si>
    <t>CHEMBL1916168</t>
  </si>
  <si>
    <t>CHEMBL2152909</t>
  </si>
  <si>
    <t>CHEMBL3911980</t>
  </si>
  <si>
    <t>CHEMBL3914214</t>
  </si>
  <si>
    <t>CHEMBL3976065</t>
  </si>
  <si>
    <t>CHEMBL3952033</t>
  </si>
  <si>
    <t>CHEMBL3960028</t>
  </si>
  <si>
    <t>CHEMBL500275</t>
  </si>
  <si>
    <t>CHEMBL550208</t>
  </si>
  <si>
    <t>CHEMBL560612</t>
  </si>
  <si>
    <t>CHEMBL561961</t>
  </si>
  <si>
    <t>CHEMBL595267</t>
  </si>
  <si>
    <t>CHEMBL2031140</t>
  </si>
  <si>
    <t>CHEMBL2031144</t>
  </si>
  <si>
    <t>CHEMBL2408753</t>
  </si>
  <si>
    <t>CHEMBL2408756</t>
  </si>
  <si>
    <t>CHEMBL445734</t>
  </si>
  <si>
    <t>CHEMBL3973534</t>
  </si>
  <si>
    <t>CHEMBL2347206</t>
  </si>
  <si>
    <t>CHEMBL3354700</t>
  </si>
  <si>
    <t>CHEMBL3354716</t>
  </si>
  <si>
    <t>CHEMBL247043</t>
  </si>
  <si>
    <t>CHEMBL453211</t>
  </si>
  <si>
    <t>CHEMBL490463</t>
  </si>
  <si>
    <t>CHEMBL491660</t>
  </si>
  <si>
    <t>CHEMBL550271</t>
  </si>
  <si>
    <t>CHEMBL553458</t>
  </si>
  <si>
    <t>CHEMBL3656215</t>
  </si>
  <si>
    <t>CHEMBL3677269</t>
  </si>
  <si>
    <t>CHEMBL3934938</t>
  </si>
  <si>
    <t>CHEMBL3653402</t>
  </si>
  <si>
    <t>CHEMBL3653495</t>
  </si>
  <si>
    <t>CHEMBL3741614</t>
  </si>
  <si>
    <t>CHEMBL3892262</t>
  </si>
  <si>
    <t>CHEMBL3915398</t>
  </si>
  <si>
    <t>CHEMBL3957841</t>
  </si>
  <si>
    <t>CHEMBL3967706</t>
  </si>
  <si>
    <t>CHEMBL4108797</t>
  </si>
  <si>
    <t>CHEMBL4109974</t>
  </si>
  <si>
    <t>CHEMBL3975061</t>
  </si>
  <si>
    <t>CHEMBL2177920</t>
  </si>
  <si>
    <t>CHEMBL3634125</t>
  </si>
  <si>
    <t>CHEMBL2181914</t>
  </si>
  <si>
    <t>CHEMBL3634122</t>
  </si>
  <si>
    <t>CHEMBL3942229</t>
  </si>
  <si>
    <t>CHEMBL3688645</t>
  </si>
  <si>
    <t>CHEMBL3912808</t>
  </si>
  <si>
    <t>CHEMBL3930557</t>
  </si>
  <si>
    <t>CHEMBL2181889</t>
  </si>
  <si>
    <t>CHEMBL2181885</t>
  </si>
  <si>
    <t>CHEMBL3695738</t>
  </si>
  <si>
    <t>CHEMBL3931613</t>
  </si>
  <si>
    <t>CHEMBL3688637</t>
  </si>
  <si>
    <t>CHEMBL3959153</t>
  </si>
  <si>
    <t>CHEMBL3981595</t>
  </si>
  <si>
    <t>CHEMBL3925344</t>
  </si>
  <si>
    <t>CHEMBL4111730</t>
  </si>
  <si>
    <t>CHEMBL3925742</t>
  </si>
  <si>
    <t>CHEMBL2181903</t>
  </si>
  <si>
    <t>CHEMBL3673209</t>
  </si>
  <si>
    <t>CHEMBL3741282</t>
  </si>
  <si>
    <t>CHEMBL3741314</t>
  </si>
  <si>
    <t>CHEMBL3907602</t>
  </si>
  <si>
    <t>CHEMBL2181890</t>
  </si>
  <si>
    <t>CHEMBL3952868</t>
  </si>
  <si>
    <t>CHEMBL4111013</t>
  </si>
  <si>
    <t>CHEMBL3908165</t>
  </si>
  <si>
    <t>CHEMBL3923089</t>
  </si>
  <si>
    <t>CHEMBL4113098</t>
  </si>
  <si>
    <t>CHEMBL3683867</t>
  </si>
  <si>
    <t>CHEMBL3915646</t>
  </si>
  <si>
    <t>CHEMBL2181888</t>
  </si>
  <si>
    <t>CHEMBL3956746</t>
  </si>
  <si>
    <t>CHEMBL1076906</t>
  </si>
  <si>
    <t>CHEMBL1210347</t>
  </si>
  <si>
    <t>CHEMBL191129</t>
  </si>
  <si>
    <t>CHEMBL399656</t>
  </si>
  <si>
    <t>CHEMBL556453</t>
  </si>
  <si>
    <t>CHEMBL598290</t>
  </si>
  <si>
    <t>CHEMBL2181023</t>
  </si>
  <si>
    <t>CHEMBL2407342</t>
  </si>
  <si>
    <t>CHEMBL2425599</t>
  </si>
  <si>
    <t>CHEMBL2425600</t>
  </si>
  <si>
    <t>CHEMBL3422244</t>
  </si>
  <si>
    <t>CHEMBL3958580</t>
  </si>
  <si>
    <t>CHEMBL3898979</t>
  </si>
  <si>
    <t>CHEMBL3939817</t>
  </si>
  <si>
    <t>CHEMBL3940040</t>
  </si>
  <si>
    <t>CHEMBL3950109</t>
  </si>
  <si>
    <t>CHEMBL3985357</t>
  </si>
  <si>
    <t>CHEMBL2347188</t>
  </si>
  <si>
    <t>CHEMBL377625</t>
  </si>
  <si>
    <t>CHEMBL429666</t>
  </si>
  <si>
    <t>CHEMBL491659</t>
  </si>
  <si>
    <t>CHEMBL507541</t>
  </si>
  <si>
    <t>CHEMBL507571</t>
  </si>
  <si>
    <t>CHEMBL541736</t>
  </si>
  <si>
    <t>CHEMBL1094660</t>
  </si>
  <si>
    <t>CHEMBL1821825</t>
  </si>
  <si>
    <t>CHEMBL1915751</t>
  </si>
  <si>
    <t>CHEMBL539465</t>
  </si>
  <si>
    <t>CHEMBL539654</t>
  </si>
  <si>
    <t>CHEMBL539975</t>
  </si>
  <si>
    <t>CHEMBL539976</t>
  </si>
  <si>
    <t>CHEMBL605133</t>
  </si>
  <si>
    <t>CHEMBL2047887</t>
  </si>
  <si>
    <t>CHEMBL2347209</t>
  </si>
  <si>
    <t>CHEMBL3261067</t>
  </si>
  <si>
    <t>CHEMBL3639691</t>
  </si>
  <si>
    <t>CHEMBL3640236</t>
  </si>
  <si>
    <t>CHEMBL3640242</t>
  </si>
  <si>
    <t>CHEMBL3640243</t>
  </si>
  <si>
    <t>CHEMBL3653705</t>
  </si>
  <si>
    <t>CHEMBL3653707</t>
  </si>
  <si>
    <t>CHEMBL3670362</t>
  </si>
  <si>
    <t>CHEMBL3670387</t>
  </si>
  <si>
    <t>CHEMBL3677270</t>
  </si>
  <si>
    <t>CHEMBL3680872</t>
  </si>
  <si>
    <t>CHEMBL3898784</t>
  </si>
  <si>
    <t>CHEMBL3653446</t>
  </si>
  <si>
    <t>CHEMBL3943420</t>
  </si>
  <si>
    <t>CHEMBL4113169</t>
  </si>
  <si>
    <t>CHEMBL3943095</t>
  </si>
  <si>
    <t>CHEMBL3955352</t>
  </si>
  <si>
    <t>CHEMBL3903960</t>
  </si>
  <si>
    <t>CHEMBL3923394</t>
  </si>
  <si>
    <t>CHEMBL1094663</t>
  </si>
  <si>
    <t>CHEMBL4108077</t>
  </si>
  <si>
    <t>CHEMBL3977850</t>
  </si>
  <si>
    <t>CHEMBL3935455</t>
  </si>
  <si>
    <t>CHEMBL3688653</t>
  </si>
  <si>
    <t>CHEMBL3688744</t>
  </si>
  <si>
    <t>CHEMBL3977859</t>
  </si>
  <si>
    <t>CHEMBL1094664</t>
  </si>
  <si>
    <t>CHEMBL4107914</t>
  </si>
  <si>
    <t>CHEMBL3945667</t>
  </si>
  <si>
    <t>CHEMBL3921606</t>
  </si>
  <si>
    <t>CHEMBL2177910</t>
  </si>
  <si>
    <t>CHEMBL4109880</t>
  </si>
  <si>
    <t>CHEMBL3927120</t>
  </si>
  <si>
    <t>CHEMBL1210345</t>
  </si>
  <si>
    <t>CHEMBL1210349</t>
  </si>
  <si>
    <t>CHEMBL396765</t>
  </si>
  <si>
    <t>CHEMBL401474</t>
  </si>
  <si>
    <t>CHEMBL523193</t>
  </si>
  <si>
    <t>CHEMBL554281</t>
  </si>
  <si>
    <t>CHEMBL2048040</t>
  </si>
  <si>
    <t>CHEMBL2158252</t>
  </si>
  <si>
    <t>CHEMBL3127077</t>
  </si>
  <si>
    <t>CHEMBL3127087</t>
  </si>
  <si>
    <t>CHEMBL3892657</t>
  </si>
  <si>
    <t>CHEMBL3928397</t>
  </si>
  <si>
    <t>CHEMBL3933535</t>
  </si>
  <si>
    <t>CHEMBL3945996</t>
  </si>
  <si>
    <t>CHEMBL3957556</t>
  </si>
  <si>
    <t>CHEMBL3968912</t>
  </si>
  <si>
    <t>CHEMBL3354695</t>
  </si>
  <si>
    <t>CHEMBL440957</t>
  </si>
  <si>
    <t>CHEMBL508095</t>
  </si>
  <si>
    <t>CHEMBL1821819</t>
  </si>
  <si>
    <t>CHEMBL1821827</t>
  </si>
  <si>
    <t>CHEMBL1929417</t>
  </si>
  <si>
    <t>CHEMBL539653</t>
  </si>
  <si>
    <t>CHEMBL555436</t>
  </si>
  <si>
    <t>CHEMBL2151239</t>
  </si>
  <si>
    <t>CHEMBL2181904</t>
  </si>
  <si>
    <t>CHEMBL2181909</t>
  </si>
  <si>
    <t>CHEMBL2403776</t>
  </si>
  <si>
    <t>CHEMBL2403778</t>
  </si>
  <si>
    <t>CHEMBL3670368</t>
  </si>
  <si>
    <t>CHEMBL3680893</t>
  </si>
  <si>
    <t>CHEMBL3915238</t>
  </si>
  <si>
    <t>CHEMBL3653401</t>
  </si>
  <si>
    <t>CHEMBL3896933</t>
  </si>
  <si>
    <t>CHEMBL3916731</t>
  </si>
  <si>
    <t>CHEMBL4109501</t>
  </si>
  <si>
    <t>CHEMBL4111976</t>
  </si>
  <si>
    <t>CHEMBL3906153</t>
  </si>
  <si>
    <t>CHEMBL3922261</t>
  </si>
  <si>
    <t>CHEMBL3927541</t>
  </si>
  <si>
    <t>CHEMBL3656135</t>
  </si>
  <si>
    <t>CHEMBL3980807</t>
  </si>
  <si>
    <t>CHEMBL3656136</t>
  </si>
  <si>
    <t>CHEMBL3893167</t>
  </si>
  <si>
    <t>CHEMBL3959669</t>
  </si>
  <si>
    <t>CHEMBL3394043</t>
  </si>
  <si>
    <t>CHEMBL3910670</t>
  </si>
  <si>
    <t>CHEMBL2177309</t>
  </si>
  <si>
    <t>CHEMBL2177919</t>
  </si>
  <si>
    <t>CHEMBL3980777</t>
  </si>
  <si>
    <t>CHEMBL3656137</t>
  </si>
  <si>
    <t>CHEMBL3903080</t>
  </si>
  <si>
    <t>CHEMBL3916393</t>
  </si>
  <si>
    <t>CHEMBL3955354</t>
  </si>
  <si>
    <t>CHEMBL3683914</t>
  </si>
  <si>
    <t>CHEMBL3688816</t>
  </si>
  <si>
    <t>CHEMBL1817745</t>
  </si>
  <si>
    <t>CHEMBL3933265</t>
  </si>
  <si>
    <t>CHEMBL3944387</t>
  </si>
  <si>
    <t>CHEMBL3967914</t>
  </si>
  <si>
    <t>CHEMBL3357656</t>
  </si>
  <si>
    <t>CHEMBL189901</t>
  </si>
  <si>
    <t>CHEMBL242315</t>
  </si>
  <si>
    <t>CHEMBL464887</t>
  </si>
  <si>
    <t>CHEMBL609987</t>
  </si>
  <si>
    <t>CHEMBL2180030</t>
  </si>
  <si>
    <t>CHEMBL2425601</t>
  </si>
  <si>
    <t>CHEMBL3936498</t>
  </si>
  <si>
    <t>CHEMBL3963410</t>
  </si>
  <si>
    <t>CHEMBL3965367</t>
  </si>
  <si>
    <t>CHEMBL4062728</t>
  </si>
  <si>
    <t>CHEMBL2386719</t>
  </si>
  <si>
    <t>CHEMBL2386720</t>
  </si>
  <si>
    <t>CHEMBL4114267</t>
  </si>
  <si>
    <t>CHEMBL3355143</t>
  </si>
  <si>
    <t>CHEMBL248228</t>
  </si>
  <si>
    <t>CHEMBL248884</t>
  </si>
  <si>
    <t>CHEMBL402276</t>
  </si>
  <si>
    <t>CHEMBL425828</t>
  </si>
  <si>
    <t>CHEMBL1916165</t>
  </si>
  <si>
    <t>CHEMBL1917916</t>
  </si>
  <si>
    <t>CHEMBL538647</t>
  </si>
  <si>
    <t>CHEMBL555916</t>
  </si>
  <si>
    <t>CHEMBL558542</t>
  </si>
  <si>
    <t>CHEMBL2331714</t>
  </si>
  <si>
    <t>CHEMBL2396989</t>
  </si>
  <si>
    <t>CHEMBL2403766</t>
  </si>
  <si>
    <t>CHEMBL3690086</t>
  </si>
  <si>
    <t>CHEMBL3907597</t>
  </si>
  <si>
    <t>CHEMBL3980368</t>
  </si>
  <si>
    <t>CHEMBL3653483</t>
  </si>
  <si>
    <t>CHEMBL3653492</t>
  </si>
  <si>
    <t>CHEMBL3741055</t>
  </si>
  <si>
    <t>CHEMBL3890713</t>
  </si>
  <si>
    <t>CHEMBL3965611</t>
  </si>
  <si>
    <t>CHEMBL4109090</t>
  </si>
  <si>
    <t>CHEMBL3937329</t>
  </si>
  <si>
    <t>CHEMBL3946645</t>
  </si>
  <si>
    <t>CHEMBL3693232</t>
  </si>
  <si>
    <t>CHEMBL3656138</t>
  </si>
  <si>
    <t>CHEMBL3695739</t>
  </si>
  <si>
    <t>CHEMBL3695743</t>
  </si>
  <si>
    <t>CHEMBL3912104</t>
  </si>
  <si>
    <t>CHEMBL3943546</t>
  </si>
  <si>
    <t>CHEMBL3915130</t>
  </si>
  <si>
    <t>CHEMBL3683913</t>
  </si>
  <si>
    <t>CHEMBL2177916</t>
  </si>
  <si>
    <t>CHEMBL3933950</t>
  </si>
  <si>
    <t>CHEMBL1957476</t>
  </si>
  <si>
    <t>CHEMBL3688642</t>
  </si>
  <si>
    <t>CHEMBL3895666</t>
  </si>
  <si>
    <t>CHEMBL3928092</t>
  </si>
  <si>
    <t>CHEMBL3970199</t>
  </si>
  <si>
    <t>CHEMBL3683816</t>
  </si>
  <si>
    <t>CHEMBL3974975</t>
  </si>
  <si>
    <t>CHEMBL3971627</t>
  </si>
  <si>
    <t>CHEMBL3953190</t>
  </si>
  <si>
    <t>CHEMBL1210362</t>
  </si>
  <si>
    <t>CHEMBL251862</t>
  </si>
  <si>
    <t>CHEMBL450491</t>
  </si>
  <si>
    <t>CHEMBL2347187</t>
  </si>
  <si>
    <t>CHEMBL2425602</t>
  </si>
  <si>
    <t>CHEMBL3127081</t>
  </si>
  <si>
    <t>CHEMBL3953730</t>
  </si>
  <si>
    <t>CHEMBL3955707</t>
  </si>
  <si>
    <t>CHEMBL3973889</t>
  </si>
  <si>
    <t>CHEMBL3905816</t>
  </si>
  <si>
    <t>CHEMBL3916194</t>
  </si>
  <si>
    <t>CHEMBL211899</t>
  </si>
  <si>
    <t>CHEMBL247595</t>
  </si>
  <si>
    <t>CHEMBL379781</t>
  </si>
  <si>
    <t>CHEMBL501242</t>
  </si>
  <si>
    <t>CHEMBL507330</t>
  </si>
  <si>
    <t>CHEMBL521794</t>
  </si>
  <si>
    <t>CHEMBL558471</t>
  </si>
  <si>
    <t>CHEMBL557267</t>
  </si>
  <si>
    <t>CHEMBL2048214</t>
  </si>
  <si>
    <t>CHEMBL2347193</t>
  </si>
  <si>
    <t>CHEMBL2347202</t>
  </si>
  <si>
    <t>CHEMBL2347214</t>
  </si>
  <si>
    <t>CHEMBL3634128</t>
  </si>
  <si>
    <t>CHEMBL3670363</t>
  </si>
  <si>
    <t>CHEMBL3680873</t>
  </si>
  <si>
    <t>CHEMBL3928162</t>
  </si>
  <si>
    <t>CHEMBL3672685</t>
  </si>
  <si>
    <t>CHEMBL3673233</t>
  </si>
  <si>
    <t>CHEMBL3673235</t>
  </si>
  <si>
    <t>CHEMBL3895844</t>
  </si>
  <si>
    <t>CHEMBL3967066</t>
  </si>
  <si>
    <t>CHEMBL3672942</t>
  </si>
  <si>
    <t>CHEMBL3955907</t>
  </si>
  <si>
    <t>CHEMBL3913436</t>
  </si>
  <si>
    <t>CHEMBL3984177</t>
  </si>
  <si>
    <t>CHEMBL3695727</t>
  </si>
  <si>
    <t>CHEMBL1957481</t>
  </si>
  <si>
    <t>CHEMBL3977470</t>
  </si>
  <si>
    <t>CHEMBL3933874</t>
  </si>
  <si>
    <t>CHEMBL3984957</t>
  </si>
  <si>
    <t>CHEMBL3683846</t>
  </si>
  <si>
    <t>CHEMBL3978473</t>
  </si>
  <si>
    <t>CHEMBL3695729</t>
  </si>
  <si>
    <t>CHEMBL3944485</t>
  </si>
  <si>
    <t>CHEMBL3683909</t>
  </si>
  <si>
    <t>CHEMBL3929245</t>
  </si>
  <si>
    <t>CHEMBL1957475</t>
  </si>
  <si>
    <t>CHEMBL1210364</t>
  </si>
  <si>
    <t>CHEMBL1270835</t>
  </si>
  <si>
    <t>CHEMBL403427</t>
  </si>
  <si>
    <t>CHEMBL444121</t>
  </si>
  <si>
    <t>CHEMBL540685</t>
  </si>
  <si>
    <t>CHEMBL609988</t>
  </si>
  <si>
    <t>CHEMBL2031147</t>
  </si>
  <si>
    <t>CHEMBL3944430</t>
  </si>
  <si>
    <t>CHEMBL3961045</t>
  </si>
  <si>
    <t>CHEMBL4064148</t>
  </si>
  <si>
    <t>CHEMBL2181880</t>
  </si>
  <si>
    <t>CHEMBL3672725</t>
  </si>
  <si>
    <t>CHEMBL2180031</t>
  </si>
  <si>
    <t>CHEMBL2347203</t>
  </si>
  <si>
    <t>CHEMBL255194</t>
  </si>
  <si>
    <t>CHEMBL257587</t>
  </si>
  <si>
    <t>CHEMBL376277</t>
  </si>
  <si>
    <t>CHEMBL395084</t>
  </si>
  <si>
    <t>CHEMBL2151154</t>
  </si>
  <si>
    <t>CHEMBL3634129</t>
  </si>
  <si>
    <t>CHEMBL3653706</t>
  </si>
  <si>
    <t>CHEMBL3670330</t>
  </si>
  <si>
    <t>CHEMBL3680874</t>
  </si>
  <si>
    <t>CHEMBL3690084</t>
  </si>
  <si>
    <t>CHEMBL3653445</t>
  </si>
  <si>
    <t>CHEMBL3673211</t>
  </si>
  <si>
    <t>CHEMBL3919180</t>
  </si>
  <si>
    <t>CHEMBL4110164</t>
  </si>
  <si>
    <t>CHEMBL3890548</t>
  </si>
  <si>
    <t>CHEMBL3957104</t>
  </si>
  <si>
    <t>CHEMBL3639875</t>
  </si>
  <si>
    <t>CHEMBL3944604</t>
  </si>
  <si>
    <t>CHEMBL3683804</t>
  </si>
  <si>
    <t>CHEMBL3688819</t>
  </si>
  <si>
    <t>CHEMBL3976045</t>
  </si>
  <si>
    <t>CHEMBL3951272</t>
  </si>
  <si>
    <t>CHEMBL3673220</t>
  </si>
  <si>
    <t>CHEMBL3656140</t>
  </si>
  <si>
    <t>CHEMBL4109077</t>
  </si>
  <si>
    <t>CHEMBL4112416</t>
  </si>
  <si>
    <t>CHEMBL3983783</t>
  </si>
  <si>
    <t>CHEMBL3904483</t>
  </si>
  <si>
    <t>CHEMBL1957482</t>
  </si>
  <si>
    <t>CHEMBL3940036</t>
  </si>
  <si>
    <t>CHEMBL3965440</t>
  </si>
  <si>
    <t>CHEMBL3961892</t>
  </si>
  <si>
    <t>CHEMBL3899302</t>
  </si>
  <si>
    <t>CHEMBL1210329</t>
  </si>
  <si>
    <t>CHEMBL1210357</t>
  </si>
  <si>
    <t>CHEMBL1270630</t>
  </si>
  <si>
    <t>CHEMBL221454</t>
  </si>
  <si>
    <t>CHEMBL493984</t>
  </si>
  <si>
    <t>CHEMBL562554</t>
  </si>
  <si>
    <t>CHEMBL2408752</t>
  </si>
  <si>
    <t>CHEMBL3422245</t>
  </si>
  <si>
    <t>CHEMBL3913544</t>
  </si>
  <si>
    <t>CHEMBL3929911</t>
  </si>
  <si>
    <t>CHEMBL3956483</t>
  </si>
  <si>
    <t>CHEMBL3963645</t>
  </si>
  <si>
    <t>CHEMBL3968489</t>
  </si>
  <si>
    <t>CHEMBL2181897</t>
  </si>
  <si>
    <t>CHEMBL3672729</t>
  </si>
  <si>
    <t>CHEMBL3913223</t>
  </si>
  <si>
    <t>CHEMBL221597</t>
  </si>
  <si>
    <t>CHEMBL266891</t>
  </si>
  <si>
    <t>CHEMBL376072</t>
  </si>
  <si>
    <t>CHEMBL445281</t>
  </si>
  <si>
    <t>CHEMBL1821830</t>
  </si>
  <si>
    <t>CHEMBL1917912</t>
  </si>
  <si>
    <t>CHEMBL2403772</t>
  </si>
  <si>
    <t>CHEMBL3680875</t>
  </si>
  <si>
    <t>CHEMBL3951608</t>
  </si>
  <si>
    <t>CHEMBL3978126</t>
  </si>
  <si>
    <t>CHEMBL3653423</t>
  </si>
  <si>
    <t>CHEMBL3898392</t>
  </si>
  <si>
    <t>CHEMBL3903067</t>
  </si>
  <si>
    <t>CHEMBL3688647</t>
  </si>
  <si>
    <t>CHEMBL3985282</t>
  </si>
  <si>
    <t>CHEMBL3683823</t>
  </si>
  <si>
    <t>CHEMBL3960345</t>
  </si>
  <si>
    <t>CHEMBL3957218</t>
  </si>
  <si>
    <t>CHEMBL3966350</t>
  </si>
  <si>
    <t>CHEMBL3672941</t>
  </si>
  <si>
    <t>CHEMBL3950163</t>
  </si>
  <si>
    <t>CHEMBL3974373</t>
  </si>
  <si>
    <t>CHEMBL3903153</t>
  </si>
  <si>
    <t>CHEMBL3920806</t>
  </si>
  <si>
    <t>CHEMBL3944116</t>
  </si>
  <si>
    <t>CHEMBL3973939</t>
  </si>
  <si>
    <t>CHEMBL3890041</t>
  </si>
  <si>
    <t>CHEMBL434943</t>
  </si>
  <si>
    <t>CHEMBL2177342</t>
  </si>
  <si>
    <t>CHEMBL2425598</t>
  </si>
  <si>
    <t>CHEMBL3127086</t>
  </si>
  <si>
    <t>CHEMBL3964029</t>
  </si>
  <si>
    <t>CHEMBL367139</t>
  </si>
  <si>
    <t>CHEMBL38830</t>
  </si>
  <si>
    <t>CHEMBL402921</t>
  </si>
  <si>
    <t>CHEMBL445693</t>
  </si>
  <si>
    <t>CHEMBL1821817</t>
  </si>
  <si>
    <t>CHEMBL1821826</t>
  </si>
  <si>
    <t>CHEMBL1916005</t>
  </si>
  <si>
    <t>CHEMBL552743</t>
  </si>
  <si>
    <t>CHEMBL2047037</t>
  </si>
  <si>
    <t>CHEMBL2181913</t>
  </si>
  <si>
    <t>CHEMBL2347192</t>
  </si>
  <si>
    <t>CHEMBL3670314</t>
  </si>
  <si>
    <t>CHEMBL3653404</t>
  </si>
  <si>
    <t>CHEMBL3653498</t>
  </si>
  <si>
    <t>CHEMBL3653511</t>
  </si>
  <si>
    <t>CHEMBL3953186</t>
  </si>
  <si>
    <t>CHEMBL3924326</t>
  </si>
  <si>
    <t>CHEMBL3940888</t>
  </si>
  <si>
    <t>CHEMBL3948290</t>
  </si>
  <si>
    <t>CHEMBL3906344</t>
  </si>
  <si>
    <t>CHEMBL3927824</t>
  </si>
  <si>
    <t>CHEMBL3952078</t>
  </si>
  <si>
    <t>CHEMBL3930955</t>
  </si>
  <si>
    <t>CHEMBL3673215</t>
  </si>
  <si>
    <t>CHEMBL3898116</t>
  </si>
  <si>
    <t>CHEMBL3925459</t>
  </si>
  <si>
    <t>CHEMBL3688660</t>
  </si>
  <si>
    <t>CHEMBL3983940</t>
  </si>
  <si>
    <t>CHEMBL3890516</t>
  </si>
  <si>
    <t>CHEMBL3961222</t>
  </si>
  <si>
    <t>CHEMBL3972700</t>
  </si>
  <si>
    <t>CHEMBL3656139</t>
  </si>
  <si>
    <t>CHEMBL248699</t>
  </si>
  <si>
    <t>CHEMBL403207</t>
  </si>
  <si>
    <t>CHEMBL533064</t>
  </si>
  <si>
    <t>CHEMBL595066</t>
  </si>
  <si>
    <t>CHEMBL600326</t>
  </si>
  <si>
    <t>CHEMBL2407344</t>
  </si>
  <si>
    <t>CHEMBL3688820</t>
  </si>
  <si>
    <t>CHEMBL3895405</t>
  </si>
  <si>
    <t>CHEMBL4080380</t>
  </si>
  <si>
    <t>CHEMBL2177912</t>
  </si>
  <si>
    <t>CHEMBL3354694</t>
  </si>
  <si>
    <t>CHEMBL1917906</t>
  </si>
  <si>
    <t>CHEMBL541172</t>
  </si>
  <si>
    <t>CHEMBL2347201</t>
  </si>
  <si>
    <t>CHEMBL2347210</t>
  </si>
  <si>
    <t>CHEMBL3680876</t>
  </si>
  <si>
    <t>CHEMBL3922553</t>
  </si>
  <si>
    <t>CHEMBL3653512</t>
  </si>
  <si>
    <t>CHEMBL3911294</t>
  </si>
  <si>
    <t>CHEMBL3916242</t>
  </si>
  <si>
    <t>CHEMBL3972752</t>
  </si>
  <si>
    <t>CHEMBL3985430</t>
  </si>
  <si>
    <t>CHEMBL3929655</t>
  </si>
  <si>
    <t>CHEMBL3903027</t>
  </si>
  <si>
    <t>CHEMBL3934573</t>
  </si>
  <si>
    <t>CHEMBL3928831</t>
  </si>
  <si>
    <t>CHEMBL3932723</t>
  </si>
  <si>
    <t>CHEMBL3937984</t>
  </si>
  <si>
    <t>CHEMBL3688732</t>
  </si>
  <si>
    <t>CHEMBL1210343</t>
  </si>
  <si>
    <t>CHEMBL401475</t>
  </si>
  <si>
    <t>CHEMBL501927</t>
  </si>
  <si>
    <t>CHEMBL570298</t>
  </si>
  <si>
    <t>CHEMBL2425618</t>
  </si>
  <si>
    <t>CHEMBL3683806</t>
  </si>
  <si>
    <t>CHEMBL3896202</t>
  </si>
  <si>
    <t>CHEMBL3906250</t>
  </si>
  <si>
    <t>CHEMBL3966313</t>
  </si>
  <si>
    <t>CHEMBL4098403</t>
  </si>
  <si>
    <t>CHEMBL3915935</t>
  </si>
  <si>
    <t>CHEMBL2386724</t>
  </si>
  <si>
    <t>CHEMBL230355</t>
  </si>
  <si>
    <t>CHEMBL3922674</t>
  </si>
  <si>
    <t>CHEMBL3653427</t>
  </si>
  <si>
    <t>CHEMBL3653444</t>
  </si>
  <si>
    <t>CHEMBL3653481</t>
  </si>
  <si>
    <t>CHEMBL3653499</t>
  </si>
  <si>
    <t>CHEMBL3898813</t>
  </si>
  <si>
    <t>CHEMBL3922075</t>
  </si>
  <si>
    <t>CHEMBL3931806</t>
  </si>
  <si>
    <t>CHEMBL3908263</t>
  </si>
  <si>
    <t>CHEMBL3897128</t>
  </si>
  <si>
    <t>CHEMBL3688652</t>
  </si>
  <si>
    <t>CHEMBL2177113</t>
  </si>
  <si>
    <t>CHEMBL3394044</t>
  </si>
  <si>
    <t>CHEMBL3683868</t>
  </si>
  <si>
    <t>CHEMBL3917242</t>
  </si>
  <si>
    <t>CHEMBL3656141</t>
  </si>
  <si>
    <t>CHEMBL3688650</t>
  </si>
  <si>
    <t>CHEMBL3656142</t>
  </si>
  <si>
    <t>CHEMBL4106900</t>
  </si>
  <si>
    <t>CHEMBL500555</t>
  </si>
  <si>
    <t>CHEMBL553699</t>
  </si>
  <si>
    <t>CHEMBL583034</t>
  </si>
  <si>
    <t>CHEMBL2158257</t>
  </si>
  <si>
    <t>CHEMBL2425606</t>
  </si>
  <si>
    <t>CHEMBL3127084</t>
  </si>
  <si>
    <t>CHEMBL3898955</t>
  </si>
  <si>
    <t>CHEMBL3923385</t>
  </si>
  <si>
    <t>CHEMBL3672728</t>
  </si>
  <si>
    <t>CHEMBL2386726</t>
  </si>
  <si>
    <t>CHEMBL1082548</t>
  </si>
  <si>
    <t>CHEMBL1915992</t>
  </si>
  <si>
    <t>CHEMBL595065</t>
  </si>
  <si>
    <t>CHEMBL2048213</t>
  </si>
  <si>
    <t>CHEMBL3653714</t>
  </si>
  <si>
    <t>CHEMBL3670302</t>
  </si>
  <si>
    <t>CHEMBL3670318</t>
  </si>
  <si>
    <t>CHEMBL3909571</t>
  </si>
  <si>
    <t>CHEMBL3673202</t>
  </si>
  <si>
    <t>CHEMBL3907801</t>
  </si>
  <si>
    <t>CHEMBL3908985</t>
  </si>
  <si>
    <t>CHEMBL3934135</t>
  </si>
  <si>
    <t>CHEMBL3948431</t>
  </si>
  <si>
    <t>CHEMBL3683849</t>
  </si>
  <si>
    <t>CHEMBL3683911</t>
  </si>
  <si>
    <t>CHEMBL3973815</t>
  </si>
  <si>
    <t>CHEMBL3656143</t>
  </si>
  <si>
    <t>CHEMBL1957474</t>
  </si>
  <si>
    <t>CHEMBL3261075</t>
  </si>
  <si>
    <t>CHEMBL3936760</t>
  </si>
  <si>
    <t>CHEMBL3683861</t>
  </si>
  <si>
    <t>CHEMBL3921844</t>
  </si>
  <si>
    <t>CHEMBL3957970</t>
  </si>
  <si>
    <t>CHEMBL3897786</t>
  </si>
  <si>
    <t>CHEMBL1092787</t>
  </si>
  <si>
    <t>CHEMBL1092788</t>
  </si>
  <si>
    <t>CHEMBL1210346</t>
  </si>
  <si>
    <t>CHEMBL1270631</t>
  </si>
  <si>
    <t>CHEMBL402348</t>
  </si>
  <si>
    <t>CHEMBL3900583</t>
  </si>
  <si>
    <t>CHEMBL3919193</t>
  </si>
  <si>
    <t>CHEMBL3265330</t>
  </si>
  <si>
    <t>CHEMBL143239</t>
  </si>
  <si>
    <t>CHEMBL210414</t>
  </si>
  <si>
    <t>CHEMBL247415</t>
  </si>
  <si>
    <t>CHEMBL455237</t>
  </si>
  <si>
    <t>CHEMBL540757</t>
  </si>
  <si>
    <t>CHEMBL90043</t>
  </si>
  <si>
    <t>CHEMBL1651460</t>
  </si>
  <si>
    <t>CHEMBL1821821</t>
  </si>
  <si>
    <t>CHEMBL1915976</t>
  </si>
  <si>
    <t>CHEMBL538637</t>
  </si>
  <si>
    <t>CHEMBL539466</t>
  </si>
  <si>
    <t>CHEMBL3260842</t>
  </si>
  <si>
    <t>CHEMBL3261046</t>
  </si>
  <si>
    <t>CHEMBL3261047</t>
  </si>
  <si>
    <t>CHEMBL3261070</t>
  </si>
  <si>
    <t>CHEMBL3634126</t>
  </si>
  <si>
    <t>CHEMBL3640239</t>
  </si>
  <si>
    <t>CHEMBL3925456</t>
  </si>
  <si>
    <t>CHEMBL3653399</t>
  </si>
  <si>
    <t>CHEMBL3673225</t>
  </si>
  <si>
    <t>CHEMBL3891534</t>
  </si>
  <si>
    <t>CHEMBL3963268</t>
  </si>
  <si>
    <t>CHEMBL3983157</t>
  </si>
  <si>
    <t>CHEMBL3925451</t>
  </si>
  <si>
    <t>CHEMBL1817737</t>
  </si>
  <si>
    <t>CHEMBL2181881</t>
  </si>
  <si>
    <t>CHEMBL3903793</t>
  </si>
  <si>
    <t>CHEMBL3980763</t>
  </si>
  <si>
    <t>CHEMBL1957471</t>
  </si>
  <si>
    <t>CHEMBL3639550</t>
  </si>
  <si>
    <t>CHEMBL1210358</t>
  </si>
  <si>
    <t>CHEMBL2425605</t>
  </si>
  <si>
    <t>CHEMBL3127089</t>
  </si>
  <si>
    <t>CHEMBL3127103</t>
  </si>
  <si>
    <t>CHEMBL3911798</t>
  </si>
  <si>
    <t>CHEMBL3898875</t>
  </si>
  <si>
    <t>CHEMBL3949268</t>
  </si>
  <si>
    <t>CHEMBL3979325</t>
  </si>
  <si>
    <t>CHEMBL2347215</t>
  </si>
  <si>
    <t>CHEMBL332948</t>
  </si>
  <si>
    <t>CHEMBL1915993</t>
  </si>
  <si>
    <t>CHEMBL3653724</t>
  </si>
  <si>
    <t>CHEMBL3656144</t>
  </si>
  <si>
    <t>CHEMBL3657430</t>
  </si>
  <si>
    <t>CHEMBL3657431</t>
  </si>
  <si>
    <t>CHEMBL3680899</t>
  </si>
  <si>
    <t>CHEMBL3963582</t>
  </si>
  <si>
    <t>CHEMBL3972463</t>
  </si>
  <si>
    <t>CHEMBL3986110</t>
  </si>
  <si>
    <t>CHEMBL3740820</t>
  </si>
  <si>
    <t>CHEMBL3907417</t>
  </si>
  <si>
    <t>CHEMBL3913980</t>
  </si>
  <si>
    <t>CHEMBL3969586</t>
  </si>
  <si>
    <t>CHEMBL4071843</t>
  </si>
  <si>
    <t>CHEMBL3683869</t>
  </si>
  <si>
    <t>CHEMBL3922515</t>
  </si>
  <si>
    <t>CHEMBL3683883</t>
  </si>
  <si>
    <t>CHEMBL3688666</t>
  </si>
  <si>
    <t>CHEMBL2177911</t>
  </si>
  <si>
    <t>CHEMBL3921241</t>
  </si>
  <si>
    <t>CHEMBL3688678</t>
  </si>
  <si>
    <t>CHEMBL3930808</t>
  </si>
  <si>
    <t>CHEMBL556660</t>
  </si>
  <si>
    <t>CHEMBL2408755</t>
  </si>
  <si>
    <t>CHEMBL4100140</t>
  </si>
  <si>
    <t>CHEMBL399362</t>
  </si>
  <si>
    <t>CHEMBL442847</t>
  </si>
  <si>
    <t>CHEMBL448015</t>
  </si>
  <si>
    <t>CHEMBL502121</t>
  </si>
  <si>
    <t>CHEMBL557554</t>
  </si>
  <si>
    <t>CHEMBL2347195</t>
  </si>
  <si>
    <t>CHEMBL3427250</t>
  </si>
  <si>
    <t>CHEMBL3653663</t>
  </si>
  <si>
    <t>CHEMBL3653732</t>
  </si>
  <si>
    <t>CHEMBL3657428</t>
  </si>
  <si>
    <t>CHEMBL3670331</t>
  </si>
  <si>
    <t>CHEMBL3677279</t>
  </si>
  <si>
    <t>CHEMBL3680888</t>
  </si>
  <si>
    <t>CHEMBL3946842</t>
  </si>
  <si>
    <t>CHEMBL3987125</t>
  </si>
  <si>
    <t>CHEMBL3653424</t>
  </si>
  <si>
    <t>CHEMBL3920632</t>
  </si>
  <si>
    <t>CHEMBL3933081</t>
  </si>
  <si>
    <t>CHEMBL3958680</t>
  </si>
  <si>
    <t>CHEMBL2177909</t>
  </si>
  <si>
    <t>CHEMBL3942750</t>
  </si>
  <si>
    <t>CHEMBL1957469</t>
  </si>
  <si>
    <t>CHEMBL3683803</t>
  </si>
  <si>
    <t>CHEMBL3930721</t>
  </si>
  <si>
    <t>CHEMBL3683853</t>
  </si>
  <si>
    <t>CHEMBL2181829</t>
  </si>
  <si>
    <t>CHEMBL3695750</t>
  </si>
  <si>
    <t>CHEMBL3937946</t>
  </si>
  <si>
    <t>CHEMBL448945</t>
  </si>
  <si>
    <t>CHEMBL1210340</t>
  </si>
  <si>
    <t>CHEMBL501338</t>
  </si>
  <si>
    <t>CHEMBL508753</t>
  </si>
  <si>
    <t>CHEMBL535008</t>
  </si>
  <si>
    <t>CHEMBL549458</t>
  </si>
  <si>
    <t>CHEMBL553387</t>
  </si>
  <si>
    <t>CHEMBL3127073</t>
  </si>
  <si>
    <t>CHEMBL3683884</t>
  </si>
  <si>
    <t>CHEMBL3896886</t>
  </si>
  <si>
    <t>CHEMBL3913444</t>
  </si>
  <si>
    <t>CHEMBL3921965</t>
  </si>
  <si>
    <t>CHEMBL3975793</t>
  </si>
  <si>
    <t>CHEMBL3981436</t>
  </si>
  <si>
    <t>CHEMBL3972449</t>
  </si>
  <si>
    <t>CHEMBL3943188</t>
  </si>
  <si>
    <t>CHEMBL3947671</t>
  </si>
  <si>
    <t>CHEMBL3354702</t>
  </si>
  <si>
    <t>CHEMBL225442</t>
  </si>
  <si>
    <t>CHEMBL1915995</t>
  </si>
  <si>
    <t>CHEMBL2347194</t>
  </si>
  <si>
    <t>CHEMBL3653733</t>
  </si>
  <si>
    <t>CHEMBL3677272</t>
  </si>
  <si>
    <t>CHEMBL3922739</t>
  </si>
  <si>
    <t>CHEMBL4106794</t>
  </si>
  <si>
    <t>CHEMBL3905707</t>
  </si>
  <si>
    <t>CHEMBL3930915</t>
  </si>
  <si>
    <t>CHEMBL3683910</t>
  </si>
  <si>
    <t>CHEMBL3974233</t>
  </si>
  <si>
    <t>CHEMBL3683920</t>
  </si>
  <si>
    <t>CHEMBL4106679</t>
  </si>
  <si>
    <t>CHEMBL3913966</t>
  </si>
  <si>
    <t>CHEMBL3693222</t>
  </si>
  <si>
    <t>CHEMBL3986646</t>
  </si>
  <si>
    <t>CHEMBL443909</t>
  </si>
  <si>
    <t>CHEMBL569608</t>
  </si>
  <si>
    <t>CHEMBL570745</t>
  </si>
  <si>
    <t>CHEMBL2048039</t>
  </si>
  <si>
    <t>CHEMBL3414710</t>
  </si>
  <si>
    <t>CHEMBL3936327</t>
  </si>
  <si>
    <t>CHEMBL3969602</t>
  </si>
  <si>
    <t>CHEMBL4077211</t>
  </si>
  <si>
    <t>CHEMBL3937729</t>
  </si>
  <si>
    <t>CHEMBL3945110</t>
  </si>
  <si>
    <t>CHEMBL208809</t>
  </si>
  <si>
    <t>CHEMBL248245</t>
  </si>
  <si>
    <t>CHEMBL401008</t>
  </si>
  <si>
    <t>CHEMBL504917</t>
  </si>
  <si>
    <t>CHEMBL1934294</t>
  </si>
  <si>
    <t>CHEMBL539467</t>
  </si>
  <si>
    <t>CHEMBL2347364</t>
  </si>
  <si>
    <t>CHEMBL3657432</t>
  </si>
  <si>
    <t>CHEMBL3670328</t>
  </si>
  <si>
    <t>CHEMBL3680862</t>
  </si>
  <si>
    <t>CHEMBL3964236</t>
  </si>
  <si>
    <t>CHEMBL3935652</t>
  </si>
  <si>
    <t>CHEMBL4114398</t>
  </si>
  <si>
    <t>CHEMBL3911696</t>
  </si>
  <si>
    <t>CHEMBL4109797</t>
  </si>
  <si>
    <t>CHEMBL3958576</t>
  </si>
  <si>
    <t>CHEMBL1817738</t>
  </si>
  <si>
    <t>CHEMBL3695735</t>
  </si>
  <si>
    <t>CHEMBL3935889</t>
  </si>
  <si>
    <t>CHEMBL3943551</t>
  </si>
  <si>
    <t>CHEMBL3936117</t>
  </si>
  <si>
    <t>CHEMBL3683830</t>
  </si>
  <si>
    <t>CHEMBL3688736</t>
  </si>
  <si>
    <t>CHEMBL3892989</t>
  </si>
  <si>
    <t>CHEMBL1817776</t>
  </si>
  <si>
    <t>CHEMBL3673236</t>
  </si>
  <si>
    <t>CHEMBL3919711</t>
  </si>
  <si>
    <t>CHEMBL3959419</t>
  </si>
  <si>
    <t>CHEMBL1077236</t>
  </si>
  <si>
    <t>CHEMBL191344</t>
  </si>
  <si>
    <t>CHEMBL2048041</t>
  </si>
  <si>
    <t>CHEMBL3414711</t>
  </si>
  <si>
    <t>CHEMBL3688815</t>
  </si>
  <si>
    <t>CHEMBL2347186</t>
  </si>
  <si>
    <t>CHEMBL1916002</t>
  </si>
  <si>
    <t>CHEMBL1923297</t>
  </si>
  <si>
    <t>CHEMBL558946</t>
  </si>
  <si>
    <t>CHEMBL2048209</t>
  </si>
  <si>
    <t>CHEMBL2347196</t>
  </si>
  <si>
    <t>CHEMBL2403774</t>
  </si>
  <si>
    <t>CHEMBL3261073</t>
  </si>
  <si>
    <t>CHEMBL3670371</t>
  </si>
  <si>
    <t>CHEMBL3680901</t>
  </si>
  <si>
    <t>CHEMBL3945121</t>
  </si>
  <si>
    <t>CHEMBL3952491</t>
  </si>
  <si>
    <t>CHEMBL3972810</t>
  </si>
  <si>
    <t>CHEMBL3653441</t>
  </si>
  <si>
    <t>CHEMBL3653451</t>
  </si>
  <si>
    <t>CHEMBL3924736</t>
  </si>
  <si>
    <t>CHEMBL3688812</t>
  </si>
  <si>
    <t>CHEMBL3688741</t>
  </si>
  <si>
    <t>CHEMBL3915277</t>
  </si>
  <si>
    <t>CHEMBL3683886</t>
  </si>
  <si>
    <t>CHEMBL3688623</t>
  </si>
  <si>
    <t>CHEMBL3943162</t>
  </si>
  <si>
    <t>CHEMBL2177905</t>
  </si>
  <si>
    <t>CHEMBL3943052</t>
  </si>
  <si>
    <t>CHEMBL3672945</t>
  </si>
  <si>
    <t>CHEMBL3913825</t>
  </si>
  <si>
    <t>CHEMBL3357659</t>
  </si>
  <si>
    <t>CHEMBL1210354</t>
  </si>
  <si>
    <t>CHEMBL3707011</t>
  </si>
  <si>
    <t>CHEMBL447220</t>
  </si>
  <si>
    <t>CHEMBL560894</t>
  </si>
  <si>
    <t>CHEMBL2425610</t>
  </si>
  <si>
    <t>CHEMBL3930384</t>
  </si>
  <si>
    <t>CHEMBL3968817</t>
  </si>
  <si>
    <t>CHEMBL3972152</t>
  </si>
  <si>
    <t>CHEMBL2181898</t>
  </si>
  <si>
    <t>CHEMBL212925</t>
  </si>
  <si>
    <t>CHEMBL256372</t>
  </si>
  <si>
    <t>CHEMBL2331712</t>
  </si>
  <si>
    <t>CHEMBL2442231</t>
  </si>
  <si>
    <t>CHEMBL3261064</t>
  </si>
  <si>
    <t>CHEMBL3670370</t>
  </si>
  <si>
    <t>CHEMBL3981574</t>
  </si>
  <si>
    <t>CHEMBL3653405</t>
  </si>
  <si>
    <t>CHEMBL3653417</t>
  </si>
  <si>
    <t>CHEMBL3693234</t>
  </si>
  <si>
    <t>CHEMBL2181827</t>
  </si>
  <si>
    <t>CHEMBL3947797</t>
  </si>
  <si>
    <t>CHEMBL3913101</t>
  </si>
  <si>
    <t>CHEMBL3656145</t>
  </si>
  <si>
    <t>CHEMBL3683821</t>
  </si>
  <si>
    <t>CHEMBL3683832</t>
  </si>
  <si>
    <t>CHEMBL3896388</t>
  </si>
  <si>
    <t>CHEMBL3897373</t>
  </si>
  <si>
    <t>CHEMBL3683833</t>
  </si>
  <si>
    <t>CHEMBL3357664</t>
  </si>
  <si>
    <t>CHEMBL401180</t>
  </si>
  <si>
    <t>CHEMBL564010</t>
  </si>
  <si>
    <t>CHEMBL3127102</t>
  </si>
  <si>
    <t>CHEMBL3422235</t>
  </si>
  <si>
    <t>CHEMBL3926156</t>
  </si>
  <si>
    <t>CHEMBL2347205</t>
  </si>
  <si>
    <t>CHEMBL218451</t>
  </si>
  <si>
    <t>CHEMBL476216</t>
  </si>
  <si>
    <t>CHEMBL1817741</t>
  </si>
  <si>
    <t>CHEMBL1821818</t>
  </si>
  <si>
    <t>CHEMBL1915979</t>
  </si>
  <si>
    <t>CHEMBL1915984</t>
  </si>
  <si>
    <t>CHEMBL553571</t>
  </si>
  <si>
    <t>CHEMBL557343</t>
  </si>
  <si>
    <t>CHEMBL583875</t>
  </si>
  <si>
    <t>CHEMBL601681</t>
  </si>
  <si>
    <t>CHEMBL2203629</t>
  </si>
  <si>
    <t>CHEMBL3261051</t>
  </si>
  <si>
    <t>CHEMBL3645171</t>
  </si>
  <si>
    <t>CHEMBL3952823</t>
  </si>
  <si>
    <t>CHEMBL3653426</t>
  </si>
  <si>
    <t>CHEMBL3658609</t>
  </si>
  <si>
    <t>CHEMBL3975135</t>
  </si>
  <si>
    <t>CHEMBL3975091</t>
  </si>
  <si>
    <t>CHEMBL3688636</t>
  </si>
  <si>
    <t>CHEMBL3683866</t>
  </si>
  <si>
    <t>CHEMBL3683827</t>
  </si>
  <si>
    <t>CHEMBL3683802</t>
  </si>
  <si>
    <t>CHEMBL3688784</t>
  </si>
  <si>
    <t>CHEMBL3937663</t>
  </si>
  <si>
    <t>CHEMBL1270834</t>
  </si>
  <si>
    <t>CHEMBL448592</t>
  </si>
  <si>
    <t>CHEMBL553938</t>
  </si>
  <si>
    <t>CHEMBL2047908</t>
  </si>
  <si>
    <t>CHEMBL3957027</t>
  </si>
  <si>
    <t>CHEMBL312277</t>
  </si>
  <si>
    <t>CHEMBL2171306</t>
  </si>
  <si>
    <t>CHEMBL3261074</t>
  </si>
  <si>
    <t>CHEMBL3898686</t>
  </si>
  <si>
    <t>CHEMBL3917387</t>
  </si>
  <si>
    <t>CHEMBL3653438</t>
  </si>
  <si>
    <t>CHEMBL3918147</t>
  </si>
  <si>
    <t>CHEMBL3966722</t>
  </si>
  <si>
    <t>CHEMBL3898249</t>
  </si>
  <si>
    <t>CHEMBL3938375</t>
  </si>
  <si>
    <t>CHEMBL3954148</t>
  </si>
  <si>
    <t>CHEMBL3933228</t>
  </si>
  <si>
    <t>CHEMBL3903880</t>
  </si>
  <si>
    <t>CHEMBL1957477</t>
  </si>
  <si>
    <t>CHEMBL2181882</t>
  </si>
  <si>
    <t>CHEMBL3920773</t>
  </si>
  <si>
    <t>CHEMBL537300</t>
  </si>
  <si>
    <t>CHEMBL1934295</t>
  </si>
  <si>
    <t>CHEMBL2029366</t>
  </si>
  <si>
    <t>CHEMBL3926914</t>
  </si>
  <si>
    <t>CHEMBL3940322</t>
  </si>
  <si>
    <t>CHEMBL3948355</t>
  </si>
  <si>
    <t>CHEMBL3980634</t>
  </si>
  <si>
    <t>CHEMBL2386721</t>
  </si>
  <si>
    <t>CHEMBL1817746</t>
  </si>
  <si>
    <t>CHEMBL553457</t>
  </si>
  <si>
    <t>CHEMBL3653500</t>
  </si>
  <si>
    <t>CHEMBL3673210</t>
  </si>
  <si>
    <t>CHEMBL3942635</t>
  </si>
  <si>
    <t>CHEMBL3982754</t>
  </si>
  <si>
    <t>CHEMBL3683906</t>
  </si>
  <si>
    <t>CHEMBL3688782</t>
  </si>
  <si>
    <t>CHEMBL3942260</t>
  </si>
  <si>
    <t>CHEMBL3899206</t>
  </si>
  <si>
    <t>CHEMBL2177908</t>
  </si>
  <si>
    <t>CHEMBL3901886</t>
  </si>
  <si>
    <t>CHEMBL3936780</t>
  </si>
  <si>
    <t>CHEMBL3683844</t>
  </si>
  <si>
    <t>CHEMBL3959278</t>
  </si>
  <si>
    <t>CHEMBL3902829</t>
  </si>
  <si>
    <t>CHEMBL3693224</t>
  </si>
  <si>
    <t>CHEMBL3944327</t>
  </si>
  <si>
    <t>CHEMBL3656195</t>
  </si>
  <si>
    <t>CHEMBL2177907</t>
  </si>
  <si>
    <t>CHEMBL270172</t>
  </si>
  <si>
    <t>CHEMBL1090027</t>
  </si>
  <si>
    <t>CHEMBL1092124</t>
  </si>
  <si>
    <t>CHEMBL597277</t>
  </si>
  <si>
    <t>CHEMBL598259</t>
  </si>
  <si>
    <t>CHEMBL1644461</t>
  </si>
  <si>
    <t>CHEMBL394595</t>
  </si>
  <si>
    <t>CHEMBL454420</t>
  </si>
  <si>
    <t>CHEMBL590730</t>
  </si>
  <si>
    <t>CHEMBL3414708</t>
  </si>
  <si>
    <t>CHEMBL3688727</t>
  </si>
  <si>
    <t>CHEMBL3957032</t>
  </si>
  <si>
    <t>CHEMBL3906761</t>
  </si>
  <si>
    <t>CHEMBL4085715</t>
  </si>
  <si>
    <t>CHEMBL3672720</t>
  </si>
  <si>
    <t>CHEMBL2370886</t>
  </si>
  <si>
    <t>CHEMBL412768</t>
  </si>
  <si>
    <t>CHEMBL42908</t>
  </si>
  <si>
    <t>CHEMBL2171305</t>
  </si>
  <si>
    <t>CHEMBL3261065</t>
  </si>
  <si>
    <t>CHEMBL3427252</t>
  </si>
  <si>
    <t>CHEMBL3670909</t>
  </si>
  <si>
    <t>CHEMBL3653431</t>
  </si>
  <si>
    <t>CHEMBL3653464</t>
  </si>
  <si>
    <t>CHEMBL3979923</t>
  </si>
  <si>
    <t>CHEMBL3956333</t>
  </si>
  <si>
    <t>CHEMBL3909862</t>
  </si>
  <si>
    <t>CHEMBL3683791</t>
  </si>
  <si>
    <t>CHEMBL3688723</t>
  </si>
  <si>
    <t>CHEMBL3683809</t>
  </si>
  <si>
    <t>CHEMBL3905251</t>
  </si>
  <si>
    <t>CHEMBL3960694</t>
  </si>
  <si>
    <t>CHEMBL2030999</t>
  </si>
  <si>
    <t>CHEMBL3127105</t>
  </si>
  <si>
    <t>CHEMBL3688708</t>
  </si>
  <si>
    <t>CHEMBL3939821</t>
  </si>
  <si>
    <t>CHEMBL3968711</t>
  </si>
  <si>
    <t>CHEMBL4094377</t>
  </si>
  <si>
    <t>CHEMBL248223</t>
  </si>
  <si>
    <t>CHEMBL551980</t>
  </si>
  <si>
    <t>CHEMBL1821823</t>
  </si>
  <si>
    <t>CHEMBL1916006</t>
  </si>
  <si>
    <t>CHEMBL541738</t>
  </si>
  <si>
    <t>CHEMBL2403773</t>
  </si>
  <si>
    <t>CHEMBL3261053</t>
  </si>
  <si>
    <t>CHEMBL3923832</t>
  </si>
  <si>
    <t>CHEMBL3804970</t>
  </si>
  <si>
    <t>CHEMBL3902541</t>
  </si>
  <si>
    <t>CHEMBL3688726</t>
  </si>
  <si>
    <t>CHEMBL3958997</t>
  </si>
  <si>
    <t>CHEMBL3688774</t>
  </si>
  <si>
    <t>CHEMBL1817742</t>
  </si>
  <si>
    <t>CHEMBL1210431</t>
  </si>
  <si>
    <t>CHEMBL256399</t>
  </si>
  <si>
    <t>CHEMBL2048052</t>
  </si>
  <si>
    <t>CHEMBL3919324</t>
  </si>
  <si>
    <t>CHEMBL2180028</t>
  </si>
  <si>
    <t>CHEMBL2380450</t>
  </si>
  <si>
    <t>CHEMBL3650786</t>
  </si>
  <si>
    <t>CHEMBL247596</t>
  </si>
  <si>
    <t>CHEMBL384496</t>
  </si>
  <si>
    <t>CHEMBL563114</t>
  </si>
  <si>
    <t>CHEMBL1915977</t>
  </si>
  <si>
    <t>CHEMBL558938</t>
  </si>
  <si>
    <t>CHEMBL2403767</t>
  </si>
  <si>
    <t>CHEMBL3645172</t>
  </si>
  <si>
    <t>CHEMBL3680894</t>
  </si>
  <si>
    <t>CHEMBL3683899</t>
  </si>
  <si>
    <t>CHEMBL3688700</t>
  </si>
  <si>
    <t>CHEMBL3977392</t>
  </si>
  <si>
    <t>CHEMBL3683843</t>
  </si>
  <si>
    <t>CHEMBL3691359</t>
  </si>
  <si>
    <t>CHEMBL3969124</t>
  </si>
  <si>
    <t>CHEMBL3971821</t>
  </si>
  <si>
    <t>CHEMBL3688627</t>
  </si>
  <si>
    <t>CHEMBL3953251</t>
  </si>
  <si>
    <t>CHEMBL252263</t>
  </si>
  <si>
    <t>CHEMBL252458</t>
  </si>
  <si>
    <t>CHEMBL570762</t>
  </si>
  <si>
    <t>CHEMBL3914387</t>
  </si>
  <si>
    <t>CHEMBL3942544</t>
  </si>
  <si>
    <t>CHEMBL3946502</t>
  </si>
  <si>
    <t>CHEMBL3967984</t>
  </si>
  <si>
    <t>CHEMBL2171304</t>
  </si>
  <si>
    <t>CHEMBL3670379</t>
  </si>
  <si>
    <t>CHEMBL3653420</t>
  </si>
  <si>
    <t>CHEMBL3653468</t>
  </si>
  <si>
    <t>CHEMBL3909581</t>
  </si>
  <si>
    <t>CHEMBL3919597</t>
  </si>
  <si>
    <t>CHEMBL3985492</t>
  </si>
  <si>
    <t>CHEMBL3946731</t>
  </si>
  <si>
    <t>CHEMBL3693235</t>
  </si>
  <si>
    <t>CHEMBL2181884</t>
  </si>
  <si>
    <t>CHEMBL3695746</t>
  </si>
  <si>
    <t>CHEMBL3688785</t>
  </si>
  <si>
    <t>CHEMBL3688822</t>
  </si>
  <si>
    <t>CHEMBL3688629</t>
  </si>
  <si>
    <t>CHEMBL3914985</t>
  </si>
  <si>
    <t>CHEMBL254069</t>
  </si>
  <si>
    <t>CHEMBL449938</t>
  </si>
  <si>
    <t>CHEMBL3683841</t>
  </si>
  <si>
    <t>CHEMBL3985686</t>
  </si>
  <si>
    <t>CHEMBL230250</t>
  </si>
  <si>
    <t>CHEMBL393850</t>
  </si>
  <si>
    <t>CHEMBL1821812</t>
  </si>
  <si>
    <t>CHEMBL1916163</t>
  </si>
  <si>
    <t>CHEMBL2048210</t>
  </si>
  <si>
    <t>CHEMBL3261072</t>
  </si>
  <si>
    <t>CHEMBL3657443</t>
  </si>
  <si>
    <t>CHEMBL3917003</t>
  </si>
  <si>
    <t>CHEMBL3981271</t>
  </si>
  <si>
    <t>CHEMBL3983379</t>
  </si>
  <si>
    <t>CHEMBL3653403</t>
  </si>
  <si>
    <t>CHEMBL3653430</t>
  </si>
  <si>
    <t>CHEMBL3653479</t>
  </si>
  <si>
    <t>CHEMBL3688657</t>
  </si>
  <si>
    <t>CHEMBL3982045</t>
  </si>
  <si>
    <t>CHEMBL3683819</t>
  </si>
  <si>
    <t>CHEMBL1957480</t>
  </si>
  <si>
    <t>CHEMBL1817733</t>
  </si>
  <si>
    <t>CHEMBL3926999</t>
  </si>
  <si>
    <t>CHEMBL3127099</t>
  </si>
  <si>
    <t>CHEMBL3923927</t>
  </si>
  <si>
    <t>CHEMBL3972899</t>
  </si>
  <si>
    <t>CHEMBL2386723</t>
  </si>
  <si>
    <t>CHEMBL1790644</t>
  </si>
  <si>
    <t>CHEMBL201730</t>
  </si>
  <si>
    <t>CHEMBL1915999</t>
  </si>
  <si>
    <t>CHEMBL3673230</t>
  </si>
  <si>
    <t>CHEMBL3958391</t>
  </si>
  <si>
    <t>CHEMBL3639876</t>
  </si>
  <si>
    <t>CHEMBL2181886</t>
  </si>
  <si>
    <t>CHEMBL3980268</t>
  </si>
  <si>
    <t>CHEMBL3921657</t>
  </si>
  <si>
    <t>CHEMBL3683856</t>
  </si>
  <si>
    <t>CHEMBL2048037</t>
  </si>
  <si>
    <t>CHEMBL2048062</t>
  </si>
  <si>
    <t>CHEMBL2407345</t>
  </si>
  <si>
    <t>CHEMBL3925462</t>
  </si>
  <si>
    <t>CHEMBL3969309</t>
  </si>
  <si>
    <t>CHEMBL3703281</t>
  </si>
  <si>
    <t>CHEMBL1923160</t>
  </si>
  <si>
    <t>CHEMBL1934296</t>
  </si>
  <si>
    <t>CHEMBL3261077</t>
  </si>
  <si>
    <t>CHEMBL3670323</t>
  </si>
  <si>
    <t>CHEMBL3670332</t>
  </si>
  <si>
    <t>CHEMBL3653448</t>
  </si>
  <si>
    <t>CHEMBL3673204</t>
  </si>
  <si>
    <t>CHEMBL3890696</t>
  </si>
  <si>
    <t>CHEMBL3940181</t>
  </si>
  <si>
    <t>CHEMBL3683815</t>
  </si>
  <si>
    <t>CHEMBL3683889</t>
  </si>
  <si>
    <t>CHEMBL3683915</t>
  </si>
  <si>
    <t>CHEMBL3683919</t>
  </si>
  <si>
    <t>CHEMBL3894131</t>
  </si>
  <si>
    <t>CHEMBL3357665</t>
  </si>
  <si>
    <t>CHEMBL500876</t>
  </si>
  <si>
    <t>CHEMBL3688689</t>
  </si>
  <si>
    <t>CHEMBL3902460</t>
  </si>
  <si>
    <t>CHEMBL3922335</t>
  </si>
  <si>
    <t>CHEMBL316181</t>
  </si>
  <si>
    <t>CHEMBL556626</t>
  </si>
  <si>
    <t>CHEMBL3645168</t>
  </si>
  <si>
    <t>CHEMBL3690087</t>
  </si>
  <si>
    <t>CHEMBL3917335</t>
  </si>
  <si>
    <t>CHEMBL3980733</t>
  </si>
  <si>
    <t>CHEMBL3893673</t>
  </si>
  <si>
    <t>CHEMBL1957478</t>
  </si>
  <si>
    <t>CHEMBL3688743</t>
  </si>
  <si>
    <t>CHEMBL3979722</t>
  </si>
  <si>
    <t>CHEMBL4109927</t>
  </si>
  <si>
    <t>CHEMBL3911117</t>
  </si>
  <si>
    <t>CHEMBL3688665</t>
  </si>
  <si>
    <t>CHEMBL3688735</t>
  </si>
  <si>
    <t>CHEMBL3970029</t>
  </si>
  <si>
    <t>CHEMBL3650174</t>
  </si>
  <si>
    <t>CHEMBL569609</t>
  </si>
  <si>
    <t>CHEMBL3914410</t>
  </si>
  <si>
    <t>CHEMBL3966149</t>
  </si>
  <si>
    <t>CHEMBL4073296</t>
  </si>
  <si>
    <t>CHEMBL250918</t>
  </si>
  <si>
    <t>CHEMBL1915974</t>
  </si>
  <si>
    <t>CHEMBL557352</t>
  </si>
  <si>
    <t>CHEMBL3653410</t>
  </si>
  <si>
    <t>CHEMBL4114413</t>
  </si>
  <si>
    <t>CHEMBL3656146</t>
  </si>
  <si>
    <t>CHEMBL3955331</t>
  </si>
  <si>
    <t>CHEMBL3974459</t>
  </si>
  <si>
    <t>CHEMBL3683880</t>
  </si>
  <si>
    <t>CHEMBL3961673</t>
  </si>
  <si>
    <t>CHEMBL2152899</t>
  </si>
  <si>
    <t>CHEMBL3357669</t>
  </si>
  <si>
    <t>CHEMBL191122</t>
  </si>
  <si>
    <t>CHEMBL227053</t>
  </si>
  <si>
    <t>CHEMBL3127090</t>
  </si>
  <si>
    <t>CHEMBL3414707</t>
  </si>
  <si>
    <t>CHEMBL248056</t>
  </si>
  <si>
    <t>CHEMBL2177317</t>
  </si>
  <si>
    <t>CHEMBL3656205</t>
  </si>
  <si>
    <t>CHEMBL3670355</t>
  </si>
  <si>
    <t>CHEMBL3680902</t>
  </si>
  <si>
    <t>CHEMBL3653422</t>
  </si>
  <si>
    <t>CHEMBL3925196</t>
  </si>
  <si>
    <t>CHEMBL3920625</t>
  </si>
  <si>
    <t>CHEMBL3688775</t>
  </si>
  <si>
    <t>CHEMBL3688813</t>
  </si>
  <si>
    <t>CHEMBL3977981</t>
  </si>
  <si>
    <t>CHEMBL3642600</t>
  </si>
  <si>
    <t>CHEMBL3683878</t>
  </si>
  <si>
    <t>CHEMBL1817734</t>
  </si>
  <si>
    <t>CHEMBL3936827</t>
  </si>
  <si>
    <t>CHEMBL3971949</t>
  </si>
  <si>
    <t>CHEMBL1092475</t>
  </si>
  <si>
    <t>CHEMBL1092786</t>
  </si>
  <si>
    <t>CHEMBL1090542</t>
  </si>
  <si>
    <t>CHEMBL254272</t>
  </si>
  <si>
    <t>CHEMBL363783</t>
  </si>
  <si>
    <t>CHEMBL403429</t>
  </si>
  <si>
    <t>CHEMBL502289</t>
  </si>
  <si>
    <t>CHEMBL504140</t>
  </si>
  <si>
    <t>CHEMBL508663</t>
  </si>
  <si>
    <t>CHEMBL590830</t>
  </si>
  <si>
    <t>CHEMBL2047906</t>
  </si>
  <si>
    <t>CHEMBL3688619</t>
  </si>
  <si>
    <t>CHEMBL3763728</t>
  </si>
  <si>
    <t>CHEMBL2380445</t>
  </si>
  <si>
    <t>CHEMBL2370116</t>
  </si>
  <si>
    <t>CHEMBL562487</t>
  </si>
  <si>
    <t>CHEMBL1916156</t>
  </si>
  <si>
    <t>CHEMBL2347189</t>
  </si>
  <si>
    <t>CHEMBL3261071</t>
  </si>
  <si>
    <t>CHEMBL3640245</t>
  </si>
  <si>
    <t>CHEMBL3670385</t>
  </si>
  <si>
    <t>CHEMBL3670905</t>
  </si>
  <si>
    <t>CHEMBL3670917</t>
  </si>
  <si>
    <t>CHEMBL3653397</t>
  </si>
  <si>
    <t>CHEMBL3915818</t>
  </si>
  <si>
    <t>CHEMBL3973309</t>
  </si>
  <si>
    <t>CHEMBL3683905</t>
  </si>
  <si>
    <t>CHEMBL3976955</t>
  </si>
  <si>
    <t>CHEMBL1817777</t>
  </si>
  <si>
    <t>CHEMBL1957470</t>
  </si>
  <si>
    <t>CHEMBL3929329</t>
  </si>
  <si>
    <t>CHEMBL3357668</t>
  </si>
  <si>
    <t>CHEMBL3357670</t>
  </si>
  <si>
    <t>CHEMBL3127100</t>
  </si>
  <si>
    <t>CHEMBL3952064</t>
  </si>
  <si>
    <t>CHEMBL1270936</t>
  </si>
  <si>
    <t>CHEMBL162970</t>
  </si>
  <si>
    <t>CHEMBL78781</t>
  </si>
  <si>
    <t>CHEMBL3688694</t>
  </si>
  <si>
    <t>CHEMBL3656168</t>
  </si>
  <si>
    <t>CHEMBL3970197</t>
  </si>
  <si>
    <t>CHEMBL3894111</t>
  </si>
  <si>
    <t>CHEMBL3688656</t>
  </si>
  <si>
    <t>CHEMBL3688730</t>
  </si>
  <si>
    <t>CHEMBL589369</t>
  </si>
  <si>
    <t>CHEMBL2408741</t>
  </si>
  <si>
    <t>CHEMBL3891585</t>
  </si>
  <si>
    <t>CHEMBL1790594</t>
  </si>
  <si>
    <t>CHEMBL2347191</t>
  </si>
  <si>
    <t>CHEMBL3670381</t>
  </si>
  <si>
    <t>CHEMBL3680885</t>
  </si>
  <si>
    <t>CHEMBL3690088</t>
  </si>
  <si>
    <t>CHEMBL3653465</t>
  </si>
  <si>
    <t>CHEMBL3942431</t>
  </si>
  <si>
    <t>CHEMBL3910995</t>
  </si>
  <si>
    <t>CHEMBL3952092</t>
  </si>
  <si>
    <t>CHEMBL3656187</t>
  </si>
  <si>
    <t>CHEMBL3908822</t>
  </si>
  <si>
    <t>CHEMBL252656</t>
  </si>
  <si>
    <t>CHEMBL2048043</t>
  </si>
  <si>
    <t>CHEMBL2048049</t>
  </si>
  <si>
    <t>CHEMBL3693231</t>
  </si>
  <si>
    <t>CHEMBL3897411</t>
  </si>
  <si>
    <t>CHEMBL541977</t>
  </si>
  <si>
    <t>CHEMBL560711</t>
  </si>
  <si>
    <t>CHEMBL3670361</t>
  </si>
  <si>
    <t>CHEMBL3653467</t>
  </si>
  <si>
    <t>CHEMBL3905149</t>
  </si>
  <si>
    <t>CHEMBL2177906</t>
  </si>
  <si>
    <t>CHEMBL3683808</t>
  </si>
  <si>
    <t>CHEMBL2048061</t>
  </si>
  <si>
    <t>CHEMBL2158256</t>
  </si>
  <si>
    <t>CHEMBL451218</t>
  </si>
  <si>
    <t>CHEMBL1208999</t>
  </si>
  <si>
    <t>CHEMBL2151316</t>
  </si>
  <si>
    <t>CHEMBL3926971</t>
  </si>
  <si>
    <t>CHEMBL3653418</t>
  </si>
  <si>
    <t>CHEMBL3894969</t>
  </si>
  <si>
    <t>CHEMBL3972178</t>
  </si>
  <si>
    <t>CHEMBL3688706</t>
  </si>
  <si>
    <t>CHEMBL3979334</t>
  </si>
  <si>
    <t>CHEMBL2152900</t>
  </si>
  <si>
    <t>CHEMBL3683888</t>
  </si>
  <si>
    <t>CHEMBL3688624</t>
  </si>
  <si>
    <t>CHEMBL3931617</t>
  </si>
  <si>
    <t>CHEMBL2047915</t>
  </si>
  <si>
    <t>CHEMBL2407496</t>
  </si>
  <si>
    <t>CHEMBL2408760</t>
  </si>
  <si>
    <t>CHEMBL428870</t>
  </si>
  <si>
    <t>CHEMBL432560</t>
  </si>
  <si>
    <t>CHEMBL81490</t>
  </si>
  <si>
    <t>CHEMBL1917914</t>
  </si>
  <si>
    <t>CHEMBL3670373</t>
  </si>
  <si>
    <t>CHEMBL3672944</t>
  </si>
  <si>
    <t>CHEMBL3653462</t>
  </si>
  <si>
    <t>CHEMBL3909521</t>
  </si>
  <si>
    <t>CHEMBL1927635</t>
  </si>
  <si>
    <t>CHEMBL1257531</t>
  </si>
  <si>
    <t>CHEMBL2408737</t>
  </si>
  <si>
    <t>CHEMBL137755</t>
  </si>
  <si>
    <t>CHEMBL208903</t>
  </si>
  <si>
    <t>CHEMBL251310</t>
  </si>
  <si>
    <t>CHEMBL399425</t>
  </si>
  <si>
    <t>CHEMBL3656182</t>
  </si>
  <si>
    <t>CHEMBL3653408</t>
  </si>
  <si>
    <t>CHEMBL3693225</t>
  </si>
  <si>
    <t>CHEMBL3688734</t>
  </si>
  <si>
    <t>CHEMBL3688737</t>
  </si>
  <si>
    <t>CHEMBL2152901</t>
  </si>
  <si>
    <t>CHEMBL3895166</t>
  </si>
  <si>
    <t>CHEMBL3683799</t>
  </si>
  <si>
    <t>CHEMBL3688643</t>
  </si>
  <si>
    <t>CHEMBL3688655</t>
  </si>
  <si>
    <t>CHEMBL566810</t>
  </si>
  <si>
    <t>CHEMBL571860</t>
  </si>
  <si>
    <t>CHEMBL3905422</t>
  </si>
  <si>
    <t>CHEMBL2181899</t>
  </si>
  <si>
    <t>CHEMBL556143</t>
  </si>
  <si>
    <t>CHEMBL3913558</t>
  </si>
  <si>
    <t>CHEMBL3673222</t>
  </si>
  <si>
    <t>CHEMBL3658608</t>
  </si>
  <si>
    <t>CHEMBL3981834</t>
  </si>
  <si>
    <t>CHEMBL3944495</t>
  </si>
  <si>
    <t>CHEMBL3357666</t>
  </si>
  <si>
    <t>CHEMBL534410</t>
  </si>
  <si>
    <t>CHEMBL584547</t>
  </si>
  <si>
    <t>CHEMBL3693230</t>
  </si>
  <si>
    <t>CHEMBL3933312</t>
  </si>
  <si>
    <t>CHEMBL3971569</t>
  </si>
  <si>
    <t>CHEMBL3656210</t>
  </si>
  <si>
    <t>CHEMBL3899247</t>
  </si>
  <si>
    <t>CHEMBL3695748</t>
  </si>
  <si>
    <t>CHEMBL3922042</t>
  </si>
  <si>
    <t>CHEMBL2181828</t>
  </si>
  <si>
    <t>CHEMBL3937998</t>
  </si>
  <si>
    <t>CHEMBL2181024</t>
  </si>
  <si>
    <t>CHEMBL3915086</t>
  </si>
  <si>
    <t>CHEMBL3261076</t>
  </si>
  <si>
    <t>CHEMBL584731</t>
  </si>
  <si>
    <t>CHEMBL2047912</t>
  </si>
  <si>
    <t>CHEMBL3940796</t>
  </si>
  <si>
    <t>CHEMBL3966080</t>
  </si>
  <si>
    <t>CHEMBL2347190</t>
  </si>
  <si>
    <t>CHEMBL3703266</t>
  </si>
  <si>
    <t>CHEMBL250120</t>
  </si>
  <si>
    <t>CHEMBL311262</t>
  </si>
  <si>
    <t>CHEMBL3645166</t>
  </si>
  <si>
    <t>CHEMBL3653494</t>
  </si>
  <si>
    <t>CHEMBL3934567</t>
  </si>
  <si>
    <t>CHEMBL3926119</t>
  </si>
  <si>
    <t>CHEMBL1092476</t>
  </si>
  <si>
    <t>CHEMBL1644462</t>
  </si>
  <si>
    <t>CHEMBL264110</t>
  </si>
  <si>
    <t>CHEMBL1824337</t>
  </si>
  <si>
    <t>CHEMBL3683872</t>
  </si>
  <si>
    <t>CHEMBL3746637</t>
  </si>
  <si>
    <t>CHEMBL3965056</t>
  </si>
  <si>
    <t>CHEMBL3901216</t>
  </si>
  <si>
    <t>CHEMBL3891403</t>
  </si>
  <si>
    <t>CHEMBL332260</t>
  </si>
  <si>
    <t>CHEMBL400043</t>
  </si>
  <si>
    <t>CHEMBL42453</t>
  </si>
  <si>
    <t>CHEMBL562703</t>
  </si>
  <si>
    <t>CHEMBL1821824</t>
  </si>
  <si>
    <t>CHEMBL1916164</t>
  </si>
  <si>
    <t>CHEMBL595185</t>
  </si>
  <si>
    <t>CHEMBL595303</t>
  </si>
  <si>
    <t>CHEMBL2331710</t>
  </si>
  <si>
    <t>CHEMBL3640244</t>
  </si>
  <si>
    <t>CHEMBL3653382</t>
  </si>
  <si>
    <t>CHEMBL3653508</t>
  </si>
  <si>
    <t>CHEMBL3688824</t>
  </si>
  <si>
    <t>CHEMBL3683847</t>
  </si>
  <si>
    <t>CHEMBL3683879</t>
  </si>
  <si>
    <t>CHEMBL3934414</t>
  </si>
  <si>
    <t>CHEMBL541976</t>
  </si>
  <si>
    <t>CHEMBL2347365</t>
  </si>
  <si>
    <t>CHEMBL3919032</t>
  </si>
  <si>
    <t>CHEMBL3688794</t>
  </si>
  <si>
    <t>CHEMBL3693236</t>
  </si>
  <si>
    <t>CHEMBL208808</t>
  </si>
  <si>
    <t>CHEMBL541020</t>
  </si>
  <si>
    <t>CHEMBL553612</t>
  </si>
  <si>
    <t>CHEMBL2331709</t>
  </si>
  <si>
    <t>CHEMBL3261049</t>
  </si>
  <si>
    <t>CHEMBL3680877</t>
  </si>
  <si>
    <t>CHEMBL3688728</t>
  </si>
  <si>
    <t>CHEMBL1097361</t>
  </si>
  <si>
    <t>CHEMBL4064708</t>
  </si>
  <si>
    <t>CHEMBL248876</t>
  </si>
  <si>
    <t>CHEMBL3653693</t>
  </si>
  <si>
    <t>CHEMBL3970341</t>
  </si>
  <si>
    <t>CHEMBL3974295</t>
  </si>
  <si>
    <t>CHEMBL3947036</t>
  </si>
  <si>
    <t>CHEMBL3688770</t>
  </si>
  <si>
    <t>CHEMBL1915986</t>
  </si>
  <si>
    <t>CHEMBL1917903</t>
  </si>
  <si>
    <t>CHEMBL557278</t>
  </si>
  <si>
    <t>CHEMBL2347366</t>
  </si>
  <si>
    <t>CHEMBL3645174</t>
  </si>
  <si>
    <t>CHEMBL3670305</t>
  </si>
  <si>
    <t>CHEMBL3917530</t>
  </si>
  <si>
    <t>CHEMBL2181022</t>
  </si>
  <si>
    <t>CHEMBL3656196</t>
  </si>
  <si>
    <t>CHEMBL3688742</t>
  </si>
  <si>
    <t>CHEMBL502172</t>
  </si>
  <si>
    <t>CHEMBL3357667</t>
  </si>
  <si>
    <t>CHEMBL1760865</t>
  </si>
  <si>
    <t>CHEMBL2047889</t>
  </si>
  <si>
    <t>CHEMBL2047898</t>
  </si>
  <si>
    <t>CHEMBL3683904</t>
  </si>
  <si>
    <t>CHEMBL3905535</t>
  </si>
  <si>
    <t>CHEMBL3957666</t>
  </si>
  <si>
    <t>CHEMBL288919</t>
  </si>
  <si>
    <t>CHEMBL1916000</t>
  </si>
  <si>
    <t>CHEMBL540730</t>
  </si>
  <si>
    <t>CHEMBL3654220</t>
  </si>
  <si>
    <t>CHEMBL3673219</t>
  </si>
  <si>
    <t>CHEMBL3981217</t>
  </si>
  <si>
    <t>CHEMBL3683805</t>
  </si>
  <si>
    <t>CHEMBL3945502</t>
  </si>
  <si>
    <t>CHEMBL3952447</t>
  </si>
  <si>
    <t>CHEMBL3688789</t>
  </si>
  <si>
    <t>CHEMBL3683871</t>
  </si>
  <si>
    <t>CHEMBL3357671</t>
  </si>
  <si>
    <t>CHEMBL3357672</t>
  </si>
  <si>
    <t>CHEMBL2048038</t>
  </si>
  <si>
    <t>CHEMBL438691</t>
  </si>
  <si>
    <t>CHEMBL474057</t>
  </si>
  <si>
    <t>CHEMBL3690085</t>
  </si>
  <si>
    <t>CHEMBL3653366</t>
  </si>
  <si>
    <t>CHEMBL3653377</t>
  </si>
  <si>
    <t>CHEMBL3653380</t>
  </si>
  <si>
    <t>CHEMBL3927880</t>
  </si>
  <si>
    <t>CHEMBL3951561</t>
  </si>
  <si>
    <t>CHEMBL3693258</t>
  </si>
  <si>
    <t>CHEMBL3975328</t>
  </si>
  <si>
    <t>CHEMBL3683826</t>
  </si>
  <si>
    <t>CHEMBL3688702</t>
  </si>
  <si>
    <t>CHEMBL3972614</t>
  </si>
  <si>
    <t>CHEMBL3703249</t>
  </si>
  <si>
    <t>CHEMBL403108</t>
  </si>
  <si>
    <t>CHEMBL3653419</t>
  </si>
  <si>
    <t>CHEMBL4107763</t>
  </si>
  <si>
    <t>CHEMBL3902558</t>
  </si>
  <si>
    <t>CHEMBL2181011</t>
  </si>
  <si>
    <t>CHEMBL3688638</t>
  </si>
  <si>
    <t>CHEMBL370043</t>
  </si>
  <si>
    <t>CHEMBL3964102</t>
  </si>
  <si>
    <t>CHEMBL4066885</t>
  </si>
  <si>
    <t>CHEMBL2180014</t>
  </si>
  <si>
    <t>CHEMBL335837</t>
  </si>
  <si>
    <t>CHEMBL3653393</t>
  </si>
  <si>
    <t>CHEMBL3919005</t>
  </si>
  <si>
    <t>CHEMBL258068</t>
  </si>
  <si>
    <t>CHEMBL572081</t>
  </si>
  <si>
    <t>CHEMBL3414700</t>
  </si>
  <si>
    <t>CHEMBL3414709</t>
  </si>
  <si>
    <t>CHEMBL558894</t>
  </si>
  <si>
    <t>CHEMBL3261057</t>
  </si>
  <si>
    <t>CHEMBL3653507</t>
  </si>
  <si>
    <t>CHEMBL3688766</t>
  </si>
  <si>
    <t>CHEMBL1091463</t>
  </si>
  <si>
    <t>CHEMBL604590</t>
  </si>
  <si>
    <t>CHEMBL3357661</t>
  </si>
  <si>
    <t>CHEMBL1760860</t>
  </si>
  <si>
    <t>CHEMBL190010</t>
  </si>
  <si>
    <t>CHEMBL537797</t>
  </si>
  <si>
    <t>CHEMBL2408744</t>
  </si>
  <si>
    <t>CHEMBL3127071</t>
  </si>
  <si>
    <t>CHEMBL4086633</t>
  </si>
  <si>
    <t>CHEMBL4113786</t>
  </si>
  <si>
    <t>CHEMBL4115329</t>
  </si>
  <si>
    <t>CHEMBL81037</t>
  </si>
  <si>
    <t>CHEMBL84249</t>
  </si>
  <si>
    <t>CHEMBL1915980</t>
  </si>
  <si>
    <t>CHEMBL591546</t>
  </si>
  <si>
    <t>CHEMBL2331713</t>
  </si>
  <si>
    <t>CHEMBL3265334</t>
  </si>
  <si>
    <t>CHEMBL3427249</t>
  </si>
  <si>
    <t>CHEMBL3640235</t>
  </si>
  <si>
    <t>CHEMBL3656247</t>
  </si>
  <si>
    <t>CHEMBL3673198</t>
  </si>
  <si>
    <t>CHEMBL570556</t>
  </si>
  <si>
    <t>CHEMBL2047903</t>
  </si>
  <si>
    <t>CHEMBL3127083</t>
  </si>
  <si>
    <t>CHEMBL3414701</t>
  </si>
  <si>
    <t>CHEMBL3688617</t>
  </si>
  <si>
    <t>CHEMBL3703236</t>
  </si>
  <si>
    <t>CHEMBL3642627</t>
  </si>
  <si>
    <t>CHEMBL3656212</t>
  </si>
  <si>
    <t>CHEMBL3936271</t>
  </si>
  <si>
    <t>CHEMBL3683854</t>
  </si>
  <si>
    <t>CHEMBL3683912</t>
  </si>
  <si>
    <t>CHEMBL3958521</t>
  </si>
  <si>
    <t>CHEMBL3947627</t>
  </si>
  <si>
    <t>CHEMBL3683813</t>
  </si>
  <si>
    <t>CHEMBL3656149</t>
  </si>
  <si>
    <t>CHEMBL3899306</t>
  </si>
  <si>
    <t>CHEMBL3927002</t>
  </si>
  <si>
    <t>CHEMBL3653711</t>
  </si>
  <si>
    <t>CHEMBL3670327</t>
  </si>
  <si>
    <t>CHEMBL3653378</t>
  </si>
  <si>
    <t>CHEMBL3907689</t>
  </si>
  <si>
    <t>CHEMBL3683811</t>
  </si>
  <si>
    <t>CHEMBL453841</t>
  </si>
  <si>
    <t>CHEMBL2380446</t>
  </si>
  <si>
    <t>CHEMBL222209</t>
  </si>
  <si>
    <t>CHEMBL309884</t>
  </si>
  <si>
    <t>CHEMBL473854</t>
  </si>
  <si>
    <t>CHEMBL3707022</t>
  </si>
  <si>
    <t>CHEMBL3659644</t>
  </si>
  <si>
    <t>CHEMBL3670333</t>
  </si>
  <si>
    <t>CHEMBL3683822</t>
  </si>
  <si>
    <t>CHEMBL3688632</t>
  </si>
  <si>
    <t>CHEMBL3688776</t>
  </si>
  <si>
    <t>CHEMBL4061602</t>
  </si>
  <si>
    <t>CHEMBL4111103</t>
  </si>
  <si>
    <t>CHEMBL3656150</t>
  </si>
  <si>
    <t>CHEMBL3986744</t>
  </si>
  <si>
    <t>CHEMBL3673196</t>
  </si>
  <si>
    <t>CHEMBL3705027</t>
  </si>
  <si>
    <t>CHEMBL3683824</t>
  </si>
  <si>
    <t>CHEMBL256434</t>
  </si>
  <si>
    <t>CHEMBL370955</t>
  </si>
  <si>
    <t>CHEMBL3673231</t>
  </si>
  <si>
    <t>CHEMBL3963139</t>
  </si>
  <si>
    <t>CHEMBL3688779</t>
  </si>
  <si>
    <t>CHEMBL3972147</t>
  </si>
  <si>
    <t>CHEMBL3634130</t>
  </si>
  <si>
    <t>CHEMBL3933883</t>
  </si>
  <si>
    <t>CHEMBL3653484</t>
  </si>
  <si>
    <t>CHEMBL3688696</t>
  </si>
  <si>
    <t>CHEMBL3909033</t>
  </si>
  <si>
    <t>CHEMBL3972761</t>
  </si>
  <si>
    <t>CHEMBL399113</t>
  </si>
  <si>
    <t>CHEMBL433329</t>
  </si>
  <si>
    <t>CHEMBL1915982</t>
  </si>
  <si>
    <t>CHEMBL539972</t>
  </si>
  <si>
    <t>CHEMBL595246</t>
  </si>
  <si>
    <t>CHEMBL2048211</t>
  </si>
  <si>
    <t>CHEMBL2403775</t>
  </si>
  <si>
    <t>CHEMBL4109522</t>
  </si>
  <si>
    <t>CHEMBL2048057</t>
  </si>
  <si>
    <t>CHEMBL3127070</t>
  </si>
  <si>
    <t>CHEMBL3703271</t>
  </si>
  <si>
    <t>CHEMBL379820</t>
  </si>
  <si>
    <t>CHEMBL1915997</t>
  </si>
  <si>
    <t>CHEMBL1917915</t>
  </si>
  <si>
    <t>CHEMBL1923295</t>
  </si>
  <si>
    <t>CHEMBL3673206</t>
  </si>
  <si>
    <t>CHEMBL3912076</t>
  </si>
  <si>
    <t>CHEMBL3973408</t>
  </si>
  <si>
    <t>CHEMBL3688786</t>
  </si>
  <si>
    <t>CHEMBL501068</t>
  </si>
  <si>
    <t>CHEMBL1791017</t>
  </si>
  <si>
    <t>CHEMBL378052</t>
  </si>
  <si>
    <t>CHEMBL2171303</t>
  </si>
  <si>
    <t>CHEMBL3703231</t>
  </si>
  <si>
    <t>CHEMBL3936981</t>
  </si>
  <si>
    <t>CHEMBL3966650</t>
  </si>
  <si>
    <t>CHEMBL3683797</t>
  </si>
  <si>
    <t>CHEMBL590492</t>
  </si>
  <si>
    <t>CHEMBL1090026</t>
  </si>
  <si>
    <t>CHEMBL1090543</t>
  </si>
  <si>
    <t>CHEMBL1824142</t>
  </si>
  <si>
    <t>CHEMBL230807</t>
  </si>
  <si>
    <t>CHEMBL584267</t>
  </si>
  <si>
    <t>CHEMBL3746261</t>
  </si>
  <si>
    <t>CHEMBL258083</t>
  </si>
  <si>
    <t>CHEMBL265861</t>
  </si>
  <si>
    <t>CHEMBL310452</t>
  </si>
  <si>
    <t>CHEMBL1934293</t>
  </si>
  <si>
    <t>CHEMBL3427247</t>
  </si>
  <si>
    <t>CHEMBL3640249</t>
  </si>
  <si>
    <t>CHEMBL3670904</t>
  </si>
  <si>
    <t>CHEMBL3703272</t>
  </si>
  <si>
    <t>CHEMBL3653341</t>
  </si>
  <si>
    <t>CHEMBL3688823</t>
  </si>
  <si>
    <t>CHEMBL3127072</t>
  </si>
  <si>
    <t>CHEMBL255540</t>
  </si>
  <si>
    <t>CHEMBL2181900</t>
  </si>
  <si>
    <t>CHEMBL3354714</t>
  </si>
  <si>
    <t>CHEMBL3670916</t>
  </si>
  <si>
    <t>CHEMBL3959272</t>
  </si>
  <si>
    <t>CHEMBL3653379</t>
  </si>
  <si>
    <t>CHEMBL4112843</t>
  </si>
  <si>
    <t>CHEMBL3688769</t>
  </si>
  <si>
    <t>CHEMBL257871</t>
  </si>
  <si>
    <t>CHEMBL3964525</t>
  </si>
  <si>
    <t>CHEMBL3966600</t>
  </si>
  <si>
    <t>CHEMBL3939252</t>
  </si>
  <si>
    <t>CHEMBL3923494</t>
  </si>
  <si>
    <t>CHEMBL3967330</t>
  </si>
  <si>
    <t>CHEMBL3650179</t>
  </si>
  <si>
    <t>CHEMBL3969552</t>
  </si>
  <si>
    <t>CHEMBL562290</t>
  </si>
  <si>
    <t>CHEMBL571433</t>
  </si>
  <si>
    <t>CHEMBL2181018</t>
  </si>
  <si>
    <t>CHEMBL3909266</t>
  </si>
  <si>
    <t>CHEMBL2047035</t>
  </si>
  <si>
    <t>CHEMBL2403779</t>
  </si>
  <si>
    <t>CHEMBL3670306</t>
  </si>
  <si>
    <t>CHEMBL3690092</t>
  </si>
  <si>
    <t>CHEMBL3650804</t>
  </si>
  <si>
    <t>CHEMBL3683845</t>
  </si>
  <si>
    <t>CHEMBL3965118</t>
  </si>
  <si>
    <t>CHEMBL3980894</t>
  </si>
  <si>
    <t>CHEMBL3961329</t>
  </si>
  <si>
    <t>CHEMBL396338</t>
  </si>
  <si>
    <t>CHEMBL1821811</t>
  </si>
  <si>
    <t>CHEMBL550643</t>
  </si>
  <si>
    <t>CHEMBL3634338</t>
  </si>
  <si>
    <t>CHEMBL3653412</t>
  </si>
  <si>
    <t>CHEMBL3673226</t>
  </si>
  <si>
    <t>CHEMBL3943893</t>
  </si>
  <si>
    <t>CHEMBL3656151</t>
  </si>
  <si>
    <t>CHEMBL3688733</t>
  </si>
  <si>
    <t>CHEMBL3912922</t>
  </si>
  <si>
    <t>CHEMBL2048046</t>
  </si>
  <si>
    <t>CHEMBL2425603</t>
  </si>
  <si>
    <t>CHEMBL78459</t>
  </si>
  <si>
    <t>CHEMBL1915975</t>
  </si>
  <si>
    <t>CHEMBL563604</t>
  </si>
  <si>
    <t>CHEMBL3680883</t>
  </si>
  <si>
    <t>CHEMBL3653466</t>
  </si>
  <si>
    <t>CHEMBL3910370</t>
  </si>
  <si>
    <t>CHEMBL3949737</t>
  </si>
  <si>
    <t>CHEMBL3683842</t>
  </si>
  <si>
    <t>CHEMBL3693223</t>
  </si>
  <si>
    <t>CHEMBL2407494</t>
  </si>
  <si>
    <t>CHEMBL3703260</t>
  </si>
  <si>
    <t>CHEMBL540731</t>
  </si>
  <si>
    <t>CHEMBL3670315</t>
  </si>
  <si>
    <t>CHEMBL3673195</t>
  </si>
  <si>
    <t>CHEMBL3683828</t>
  </si>
  <si>
    <t>CHEMBL3910301</t>
  </si>
  <si>
    <t>CHEMBL2181883</t>
  </si>
  <si>
    <t>CHEMBL3906436</t>
  </si>
  <si>
    <t>CHEMBL1257773</t>
  </si>
  <si>
    <t>CHEMBL3703284</t>
  </si>
  <si>
    <t>CHEMBL3260840</t>
  </si>
  <si>
    <t>CHEMBL3656239</t>
  </si>
  <si>
    <t>CHEMBL3919628</t>
  </si>
  <si>
    <t>CHEMBL3930246</t>
  </si>
  <si>
    <t>CHEMBL3705028</t>
  </si>
  <si>
    <t>CHEMBL2047045</t>
  </si>
  <si>
    <t>CHEMBL2047913</t>
  </si>
  <si>
    <t>CHEMBL271914</t>
  </si>
  <si>
    <t>CHEMBL401181</t>
  </si>
  <si>
    <t>CHEMBL403109</t>
  </si>
  <si>
    <t>CHEMBL1923158</t>
  </si>
  <si>
    <t>CHEMBL3653452</t>
  </si>
  <si>
    <t>CHEMBL3985399</t>
  </si>
  <si>
    <t>CHEMBL3891866</t>
  </si>
  <si>
    <t>CHEMBL2047909</t>
  </si>
  <si>
    <t>CHEMBL2180037</t>
  </si>
  <si>
    <t>CHEMBL3127097</t>
  </si>
  <si>
    <t>CHEMBL3927382</t>
  </si>
  <si>
    <t>CHEMBL3672718</t>
  </si>
  <si>
    <t>CHEMBL2380459</t>
  </si>
  <si>
    <t>CHEMBL3703256</t>
  </si>
  <si>
    <t>CHEMBL212627</t>
  </si>
  <si>
    <t>CHEMBL213904</t>
  </si>
  <si>
    <t>CHEMBL540758</t>
  </si>
  <si>
    <t>CHEMBL3105743</t>
  </si>
  <si>
    <t>CHEMBL3653406</t>
  </si>
  <si>
    <t>CHEMBL4077530</t>
  </si>
  <si>
    <t>CHEMBL3966505</t>
  </si>
  <si>
    <t>CHEMBL3907226</t>
  </si>
  <si>
    <t>CHEMBL3894277</t>
  </si>
  <si>
    <t>CHEMBL598258</t>
  </si>
  <si>
    <t>CHEMBL3233831</t>
  </si>
  <si>
    <t>CHEMBL3233832</t>
  </si>
  <si>
    <t>CHEMBL4109726</t>
  </si>
  <si>
    <t>CHEMBL4113560</t>
  </si>
  <si>
    <t>CHEMBL1824134</t>
  </si>
  <si>
    <t>CHEMBL1824137</t>
  </si>
  <si>
    <t>CHEMBL566978</t>
  </si>
  <si>
    <t>CHEMBL2047902</t>
  </si>
  <si>
    <t>CHEMBL2181015</t>
  </si>
  <si>
    <t>CHEMBL239857</t>
  </si>
  <si>
    <t>CHEMBL3265331</t>
  </si>
  <si>
    <t>CHEMBL3640219</t>
  </si>
  <si>
    <t>CHEMBL3640221</t>
  </si>
  <si>
    <t>CHEMBL3640234</t>
  </si>
  <si>
    <t>CHEMBL3645147</t>
  </si>
  <si>
    <t>CHEMBL3645161</t>
  </si>
  <si>
    <t>CHEMBL3891377</t>
  </si>
  <si>
    <t>CHEMBL3922254</t>
  </si>
  <si>
    <t>CHEMBL3683876</t>
  </si>
  <si>
    <t>CHEMBL2407340</t>
  </si>
  <si>
    <t>CHEMBL3688821</t>
  </si>
  <si>
    <t>CHEMBL3966537</t>
  </si>
  <si>
    <t>CHEMBL3650824</t>
  </si>
  <si>
    <t>CHEMBL3680878</t>
  </si>
  <si>
    <t>CHEMBL3932919</t>
  </si>
  <si>
    <t>CHEMBL3683917</t>
  </si>
  <si>
    <t>CHEMBL4107985</t>
  </si>
  <si>
    <t>CHEMBL81671</t>
  </si>
  <si>
    <t>CHEMBL2047663</t>
  </si>
  <si>
    <t>CHEMBL3680886</t>
  </si>
  <si>
    <t>CHEMBL3673203</t>
  </si>
  <si>
    <t>CHEMBL3952932</t>
  </si>
  <si>
    <t>CHEMBL3683918</t>
  </si>
  <si>
    <t>CHEMBL3688773</t>
  </si>
  <si>
    <t>CHEMBL253719</t>
  </si>
  <si>
    <t>CHEMBL4107875</t>
  </si>
  <si>
    <t>CHEMBL1921816</t>
  </si>
  <si>
    <t>CHEMBL591547</t>
  </si>
  <si>
    <t>CHEMBL3261048</t>
  </si>
  <si>
    <t>CHEMBL3673228</t>
  </si>
  <si>
    <t>CHEMBL3906294</t>
  </si>
  <si>
    <t>CHEMBL3943795</t>
  </si>
  <si>
    <t>CHEMBL3683873</t>
  </si>
  <si>
    <t>CHEMBL3683877</t>
  </si>
  <si>
    <t>CHEMBL3650175</t>
  </si>
  <si>
    <t>CHEMBL3925677</t>
  </si>
  <si>
    <t>CHEMBL183059</t>
  </si>
  <si>
    <t>CHEMBL39360</t>
  </si>
  <si>
    <t>CHEMBL3653388</t>
  </si>
  <si>
    <t>CHEMBL3683881</t>
  </si>
  <si>
    <t>CHEMBL582817</t>
  </si>
  <si>
    <t>CHEMBL3901027</t>
  </si>
  <si>
    <t>CHEMBL399276</t>
  </si>
  <si>
    <t>CHEMBL3919976</t>
  </si>
  <si>
    <t>CHEMBL559954</t>
  </si>
  <si>
    <t>CHEMBL3894515</t>
  </si>
  <si>
    <t>CHEMBL1791018</t>
  </si>
  <si>
    <t>CHEMBL553424</t>
  </si>
  <si>
    <t>CHEMBL2047660</t>
  </si>
  <si>
    <t>CHEMBL3894384</t>
  </si>
  <si>
    <t>CHEMBL3948426</t>
  </si>
  <si>
    <t>CHEMBL3683916</t>
  </si>
  <si>
    <t>CHEMBL447120</t>
  </si>
  <si>
    <t>CHEMBL2347363</t>
  </si>
  <si>
    <t>CHEMBL3427254</t>
  </si>
  <si>
    <t>CHEMBL3653459</t>
  </si>
  <si>
    <t>CHEMBL3656189</t>
  </si>
  <si>
    <t>CHEMBL3683858</t>
  </si>
  <si>
    <t>CHEMBL1209106</t>
  </si>
  <si>
    <t>CHEMBL2425609</t>
  </si>
  <si>
    <t>CHEMBL522803</t>
  </si>
  <si>
    <t>CHEMBL1821822</t>
  </si>
  <si>
    <t>CHEMBL1917900</t>
  </si>
  <si>
    <t>CHEMBL3656227</t>
  </si>
  <si>
    <t>CHEMBL2408758</t>
  </si>
  <si>
    <t>CHEMBL3672702</t>
  </si>
  <si>
    <t>CHEMBL404680</t>
  </si>
  <si>
    <t>CHEMBL464918</t>
  </si>
  <si>
    <t>CHEMBL541170</t>
  </si>
  <si>
    <t>CHEMBL3105741</t>
  </si>
  <si>
    <t>CHEMBL3656152</t>
  </si>
  <si>
    <t>CHEMBL3904970</t>
  </si>
  <si>
    <t>CHEMBL1957468</t>
  </si>
  <si>
    <t>CHEMBL3688654</t>
  </si>
  <si>
    <t>CHEMBL3960538</t>
  </si>
  <si>
    <t>CHEMBL231646</t>
  </si>
  <si>
    <t>CHEMBL211256</t>
  </si>
  <si>
    <t>CHEMBL217374</t>
  </si>
  <si>
    <t>CHEMBL555519</t>
  </si>
  <si>
    <t>CHEMBL3265332</t>
  </si>
  <si>
    <t>CHEMBL3645155</t>
  </si>
  <si>
    <t>CHEMBL3645160</t>
  </si>
  <si>
    <t>CHEMBL3670911</t>
  </si>
  <si>
    <t>CHEMBL3680879</t>
  </si>
  <si>
    <t>CHEMBL3983988</t>
  </si>
  <si>
    <t>CHEMBL3688719</t>
  </si>
  <si>
    <t>CHEMBL2177307</t>
  </si>
  <si>
    <t>CHEMBL3688640</t>
  </si>
  <si>
    <t>CHEMBL560497</t>
  </si>
  <si>
    <t>CHEMBL561838</t>
  </si>
  <si>
    <t>CHEMBL1791010</t>
  </si>
  <si>
    <t>CHEMBL2178144</t>
  </si>
  <si>
    <t>CHEMBL3653699</t>
  </si>
  <si>
    <t>CHEMBL3670312</t>
  </si>
  <si>
    <t>CHEMBL3916740</t>
  </si>
  <si>
    <t>CHEMBL3925759</t>
  </si>
  <si>
    <t>CHEMBL582828</t>
  </si>
  <si>
    <t>CHEMBL3982006</t>
  </si>
  <si>
    <t>CHEMBL3704999</t>
  </si>
  <si>
    <t>CHEMBL3903963</t>
  </si>
  <si>
    <t>CHEMBL3688814</t>
  </si>
  <si>
    <t>CHEMBL3688612</t>
  </si>
  <si>
    <t>CHEMBL2407338</t>
  </si>
  <si>
    <t>CHEMBL3127075</t>
  </si>
  <si>
    <t>CHEMBL3653409</t>
  </si>
  <si>
    <t>CHEMBL3656191</t>
  </si>
  <si>
    <t>CHEMBL1163020</t>
  </si>
  <si>
    <t>CHEMBL1258001</t>
  </si>
  <si>
    <t>CHEMBL205309</t>
  </si>
  <si>
    <t>CHEMBL2408764</t>
  </si>
  <si>
    <t>CHEMBL3634124</t>
  </si>
  <si>
    <t>CHEMBL3670366</t>
  </si>
  <si>
    <t>CHEMBL3653457</t>
  </si>
  <si>
    <t>CHEMBL3656153</t>
  </si>
  <si>
    <t>CHEMBL3905742</t>
  </si>
  <si>
    <t>CHEMBL3688695</t>
  </si>
  <si>
    <t>CHEMBL3688738</t>
  </si>
  <si>
    <t>CHEMBL2047907</t>
  </si>
  <si>
    <t>CHEMBL3653421</t>
  </si>
  <si>
    <t>CHEMBL4108012</t>
  </si>
  <si>
    <t>CHEMBL3688759</t>
  </si>
  <si>
    <t>CHEMBL3688767</t>
  </si>
  <si>
    <t>CHEMBL3670301</t>
  </si>
  <si>
    <t>CHEMBL3653395</t>
  </si>
  <si>
    <t>CHEMBL3895635</t>
  </si>
  <si>
    <t>CHEMBL3688801</t>
  </si>
  <si>
    <t>CHEMBL399840</t>
  </si>
  <si>
    <t>CHEMBL1916007</t>
  </si>
  <si>
    <t>CHEMBL3670307</t>
  </si>
  <si>
    <t>CHEMBL3900882</t>
  </si>
  <si>
    <t>CHEMBL3915000</t>
  </si>
  <si>
    <t>CHEMBL3915529</t>
  </si>
  <si>
    <t>CHEMBL2180027</t>
  </si>
  <si>
    <t>CHEMBL190644</t>
  </si>
  <si>
    <t>CHEMBL1821828</t>
  </si>
  <si>
    <t>CHEMBL3670309</t>
  </si>
  <si>
    <t>CHEMBL3653450</t>
  </si>
  <si>
    <t>CHEMBL3658616</t>
  </si>
  <si>
    <t>CHEMBL3974767</t>
  </si>
  <si>
    <t>CHEMBL3683855</t>
  </si>
  <si>
    <t>CHEMBL3922159</t>
  </si>
  <si>
    <t>CHEMBL3970713</t>
  </si>
  <si>
    <t>CHEMBL202602</t>
  </si>
  <si>
    <t>CHEMBL2347874</t>
  </si>
  <si>
    <t>CHEMBL3703248</t>
  </si>
  <si>
    <t>CHEMBL3653454</t>
  </si>
  <si>
    <t>CHEMBL3948054</t>
  </si>
  <si>
    <t>CHEMBL4092083</t>
  </si>
  <si>
    <t>CHEMBL510269</t>
  </si>
  <si>
    <t>CHEMBL239046</t>
  </si>
  <si>
    <t>CHEMBL2158259</t>
  </si>
  <si>
    <t>CHEMBL3127074</t>
  </si>
  <si>
    <t>CHEMBL3683874</t>
  </si>
  <si>
    <t>CHEMBL3688722</t>
  </si>
  <si>
    <t>CHEMBL3954597</t>
  </si>
  <si>
    <t>CHEMBL3913262</t>
  </si>
  <si>
    <t>CHEMBL4081363</t>
  </si>
  <si>
    <t>CHEMBL3656188</t>
  </si>
  <si>
    <t>CHEMBL3688615</t>
  </si>
  <si>
    <t>CHEMBL1091999</t>
  </si>
  <si>
    <t>CHEMBL1824133</t>
  </si>
  <si>
    <t>CHEMBL211384</t>
  </si>
  <si>
    <t>CHEMBL231325</t>
  </si>
  <si>
    <t>CHEMBL231542</t>
  </si>
  <si>
    <t>CHEMBL403820</t>
  </si>
  <si>
    <t>CHEMBL570982</t>
  </si>
  <si>
    <t>CHEMBL598257</t>
  </si>
  <si>
    <t>CHEMBL2048048</t>
  </si>
  <si>
    <t>CHEMBL2181010</t>
  </si>
  <si>
    <t>CHEMBL2386722</t>
  </si>
  <si>
    <t>CHEMBL379067</t>
  </si>
  <si>
    <t>CHEMBL403593</t>
  </si>
  <si>
    <t>CHEMBL82504</t>
  </si>
  <si>
    <t>CHEMBL1209894</t>
  </si>
  <si>
    <t>CHEMBL590829</t>
  </si>
  <si>
    <t>CHEMBL1957473</t>
  </si>
  <si>
    <t>CHEMBL2177470</t>
  </si>
  <si>
    <t>CHEMBL2180015</t>
  </si>
  <si>
    <t>CHEMBL3640224</t>
  </si>
  <si>
    <t>CHEMBL3645150</t>
  </si>
  <si>
    <t>CHEMBL3653690</t>
  </si>
  <si>
    <t>CHEMBL3653400</t>
  </si>
  <si>
    <t>CHEMBL3653471</t>
  </si>
  <si>
    <t>CHEMBL4114125</t>
  </si>
  <si>
    <t>CHEMBL3688756</t>
  </si>
  <si>
    <t>CHEMBL3653730</t>
  </si>
  <si>
    <t>CHEMBL3653389</t>
  </si>
  <si>
    <t>CHEMBL3962126</t>
  </si>
  <si>
    <t>CHEMBL510865</t>
  </si>
  <si>
    <t>CHEMBL3893517</t>
  </si>
  <si>
    <t>CHEMBL3656277</t>
  </si>
  <si>
    <t>CHEMBL3670334</t>
  </si>
  <si>
    <t>CHEMBL3910968</t>
  </si>
  <si>
    <t>CHEMBL3688754</t>
  </si>
  <si>
    <t>CHEMBL1258466</t>
  </si>
  <si>
    <t>CHEMBL3688664</t>
  </si>
  <si>
    <t>CHEMBL3945730</t>
  </si>
  <si>
    <t>CHEMBL3656154</t>
  </si>
  <si>
    <t>CHEMBL3924932</t>
  </si>
  <si>
    <t>CHEMBL3983234</t>
  </si>
  <si>
    <t>CHEMBL4110028</t>
  </si>
  <si>
    <t>CHEMBL3967113</t>
  </si>
  <si>
    <t>CHEMBL3688616</t>
  </si>
  <si>
    <t>CHEMBL2177340</t>
  </si>
  <si>
    <t>CHEMBL3673197</t>
  </si>
  <si>
    <t>CHEMBL1957472</t>
  </si>
  <si>
    <t>CHEMBL231160</t>
  </si>
  <si>
    <t>CHEMBL2347368</t>
  </si>
  <si>
    <t>CHEMBL3947194</t>
  </si>
  <si>
    <t>CHEMBL3688825</t>
  </si>
  <si>
    <t>CHEMBL3956802</t>
  </si>
  <si>
    <t>CHEMBL1093807</t>
  </si>
  <si>
    <t>CHEMBL1269840</t>
  </si>
  <si>
    <t>CHEMBL401587</t>
  </si>
  <si>
    <t>CHEMBL443509</t>
  </si>
  <si>
    <t>CHEMBL2151149</t>
  </si>
  <si>
    <t>CHEMBL2407495</t>
  </si>
  <si>
    <t>CHEMBL4110172</t>
  </si>
  <si>
    <t>CHEMBL4111699</t>
  </si>
  <si>
    <t>CHEMBL3703270</t>
  </si>
  <si>
    <t>CHEMBL1791012</t>
  </si>
  <si>
    <t>CHEMBL335277</t>
  </si>
  <si>
    <t>CHEMBL343757</t>
  </si>
  <si>
    <t>CHEMBL377581</t>
  </si>
  <si>
    <t>CHEMBL400916</t>
  </si>
  <si>
    <t>CHEMBL404369</t>
  </si>
  <si>
    <t>CHEMBL521845</t>
  </si>
  <si>
    <t>CHEMBL1209055</t>
  </si>
  <si>
    <t>CHEMBL1916004</t>
  </si>
  <si>
    <t>CHEMBL2347199</t>
  </si>
  <si>
    <t>CHEMBL3427253</t>
  </si>
  <si>
    <t>CHEMBL3640228</t>
  </si>
  <si>
    <t>CHEMBL3640237</t>
  </si>
  <si>
    <t>CHEMBL3645157</t>
  </si>
  <si>
    <t>CHEMBL3650784</t>
  </si>
  <si>
    <t>CHEMBL3705030</t>
  </si>
  <si>
    <t>CHEMBL3966983</t>
  </si>
  <si>
    <t>CHEMBL3653396</t>
  </si>
  <si>
    <t>CHEMBL3653470</t>
  </si>
  <si>
    <t>CHEMBL4062635</t>
  </si>
  <si>
    <t>CHEMBL3940969</t>
  </si>
  <si>
    <t>CHEMBL552744</t>
  </si>
  <si>
    <t>CHEMBL3656253</t>
  </si>
  <si>
    <t>CHEMBL253800</t>
  </si>
  <si>
    <t>CHEMBL517179</t>
  </si>
  <si>
    <t>CHEMBL3653662</t>
  </si>
  <si>
    <t>CHEMBL3653666</t>
  </si>
  <si>
    <t>CHEMBL3654227</t>
  </si>
  <si>
    <t>CHEMBL3904724</t>
  </si>
  <si>
    <t>CHEMBL3923890</t>
  </si>
  <si>
    <t>CHEMBL271710</t>
  </si>
  <si>
    <t>CHEMBL3932837</t>
  </si>
  <si>
    <t>CHEMBL3677274</t>
  </si>
  <si>
    <t>CHEMBL3683829</t>
  </si>
  <si>
    <t>CHEMBL4078371</t>
  </si>
  <si>
    <t>CHEMBL254634</t>
  </si>
  <si>
    <t>CHEMBL401318</t>
  </si>
  <si>
    <t>CHEMBL3889795</t>
  </si>
  <si>
    <t>CHEMBL3693233</t>
  </si>
  <si>
    <t>CHEMBL248922</t>
  </si>
  <si>
    <t>CHEMBL2408739</t>
  </si>
  <si>
    <t>CHEMBL3953708</t>
  </si>
  <si>
    <t>CHEMBL3901695</t>
  </si>
  <si>
    <t>CHEMBL384678</t>
  </si>
  <si>
    <t>CHEMBL3688791</t>
  </si>
  <si>
    <t>CHEMBL3683789</t>
  </si>
  <si>
    <t>CHEMBL3688729</t>
  </si>
  <si>
    <t>CHEMBL3951015</t>
  </si>
  <si>
    <t>CHEMBL82594</t>
  </si>
  <si>
    <t>CHEMBL3900111</t>
  </si>
  <si>
    <t>CHEMBL2347872</t>
  </si>
  <si>
    <t>CHEMBL3650177</t>
  </si>
  <si>
    <t>CHEMBL3683887</t>
  </si>
  <si>
    <t>CHEMBL3688620</t>
  </si>
  <si>
    <t>CHEMBL3233830</t>
  </si>
  <si>
    <t>CHEMBL3304306</t>
  </si>
  <si>
    <t>CHEMBL209795</t>
  </si>
  <si>
    <t>CHEMBL254068</t>
  </si>
  <si>
    <t>CHEMBL255977</t>
  </si>
  <si>
    <t>CHEMBL493637</t>
  </si>
  <si>
    <t>CHEMBL506759</t>
  </si>
  <si>
    <t>CHEMBL561021</t>
  </si>
  <si>
    <t>CHEMBL566826</t>
  </si>
  <si>
    <t>CHEMBL2047899</t>
  </si>
  <si>
    <t>CHEMBL2048042</t>
  </si>
  <si>
    <t>CHEMBL2407341</t>
  </si>
  <si>
    <t>CHEMBL2407343</t>
  </si>
  <si>
    <t>CHEMBL3124962</t>
  </si>
  <si>
    <t>CHEMBL3127092</t>
  </si>
  <si>
    <t>CHEMBL3747766</t>
  </si>
  <si>
    <t>CHEMBL3962806</t>
  </si>
  <si>
    <t>CHEMBL143687</t>
  </si>
  <si>
    <t>CHEMBL296166</t>
  </si>
  <si>
    <t>CHEMBL401527</t>
  </si>
  <si>
    <t>CHEMBL1097356</t>
  </si>
  <si>
    <t>CHEMBL1208998</t>
  </si>
  <si>
    <t>CHEMBL1270884</t>
  </si>
  <si>
    <t>CHEMBL3261058</t>
  </si>
  <si>
    <t>CHEMBL3640223</t>
  </si>
  <si>
    <t>CHEMBL3640229</t>
  </si>
  <si>
    <t>CHEMBL3670914</t>
  </si>
  <si>
    <t>CHEMBL3670918</t>
  </si>
  <si>
    <t>CHEMBL3653372</t>
  </si>
  <si>
    <t>CHEMBL3653411</t>
  </si>
  <si>
    <t>CHEMBL3653442</t>
  </si>
  <si>
    <t>CHEMBL3653477</t>
  </si>
  <si>
    <t>CHEMBL4115271</t>
  </si>
  <si>
    <t>CHEMBL3963446</t>
  </si>
  <si>
    <t>CHEMBL271709</t>
  </si>
  <si>
    <t>CHEMBL3964909</t>
  </si>
  <si>
    <t>CHEMBL3683857</t>
  </si>
  <si>
    <t>CHEMBL3656155</t>
  </si>
  <si>
    <t>CHEMBL3969182</t>
  </si>
  <si>
    <t>CHEMBL2048206</t>
  </si>
  <si>
    <t>CHEMBL3688709</t>
  </si>
  <si>
    <t>CHEMBL2349485</t>
  </si>
  <si>
    <t>CHEMBL553456</t>
  </si>
  <si>
    <t>CHEMBL3961919</t>
  </si>
  <si>
    <t>CHEMBL2181019</t>
  </si>
  <si>
    <t>CHEMBL430034</t>
  </si>
  <si>
    <t>CHEMBL550753</t>
  </si>
  <si>
    <t>CHEMBL3688626</t>
  </si>
  <si>
    <t>CHEMBL3688792</t>
  </si>
  <si>
    <t>CHEMBL3683892</t>
  </si>
  <si>
    <t>CHEMBL428075</t>
  </si>
  <si>
    <t>CHEMBL3688663</t>
  </si>
  <si>
    <t>CHEMBL3656156</t>
  </si>
  <si>
    <t>CHEMBL3983723</t>
  </si>
  <si>
    <t>CHEMBL1210341</t>
  </si>
  <si>
    <t>CHEMBL3683825</t>
  </si>
  <si>
    <t>CHEMBL2408740</t>
  </si>
  <si>
    <t>CHEMBL314014</t>
  </si>
  <si>
    <t>CHEMBL3683901</t>
  </si>
  <si>
    <t>CHEMBL3656225</t>
  </si>
  <si>
    <t>CHEMBL3915571</t>
  </si>
  <si>
    <t>CHEMBL3929053</t>
  </si>
  <si>
    <t>CHEMBL3977008</t>
  </si>
  <si>
    <t>CHEMBL3693228</t>
  </si>
  <si>
    <t>CHEMBL3688758</t>
  </si>
  <si>
    <t>CHEMBL3357662</t>
  </si>
  <si>
    <t>CHEMBL253165</t>
  </si>
  <si>
    <t>CHEMBL598876</t>
  </si>
  <si>
    <t>CHEMBL2047892</t>
  </si>
  <si>
    <t>CHEMBL2047893</t>
  </si>
  <si>
    <t>CHEMBL2047911</t>
  </si>
  <si>
    <t>CHEMBL2177325</t>
  </si>
  <si>
    <t>CHEMBL3265335</t>
  </si>
  <si>
    <t>CHEMBL3672719</t>
  </si>
  <si>
    <t>CHEMBL1791016</t>
  </si>
  <si>
    <t>CHEMBL221086</t>
  </si>
  <si>
    <t>CHEMBL251309</t>
  </si>
  <si>
    <t>CHEMBL270153</t>
  </si>
  <si>
    <t>CHEMBL273186</t>
  </si>
  <si>
    <t>CHEMBL312058</t>
  </si>
  <si>
    <t>CHEMBL375540</t>
  </si>
  <si>
    <t>CHEMBL1208872</t>
  </si>
  <si>
    <t>CHEMBL3640222</t>
  </si>
  <si>
    <t>CHEMBL3642642</t>
  </si>
  <si>
    <t>CHEMBL3650785</t>
  </si>
  <si>
    <t>CHEMBL3680880</t>
  </si>
  <si>
    <t>CHEMBL3937030</t>
  </si>
  <si>
    <t>CHEMBL3653370</t>
  </si>
  <si>
    <t>CHEMBL3653407</t>
  </si>
  <si>
    <t>CHEMBL3653463</t>
  </si>
  <si>
    <t>CHEMBL3653482</t>
  </si>
  <si>
    <t>CHEMBL3962730</t>
  </si>
  <si>
    <t>CHEMBL3656157</t>
  </si>
  <si>
    <t>CHEMBL3683885</t>
  </si>
  <si>
    <t>CHEMBL1258467</t>
  </si>
  <si>
    <t>CHEMBL2347200</t>
  </si>
  <si>
    <t>CHEMBL394596</t>
  </si>
  <si>
    <t>CHEMBL3923202</t>
  </si>
  <si>
    <t>CHEMBL3688771</t>
  </si>
  <si>
    <t>CHEMBL407904</t>
  </si>
  <si>
    <t>CHEMBL3688818</t>
  </si>
  <si>
    <t>CHEMBL3893462</t>
  </si>
  <si>
    <t>CHEMBL3953496</t>
  </si>
  <si>
    <t>CHEMBL3683801</t>
  </si>
  <si>
    <t>CHEMBL3953152</t>
  </si>
  <si>
    <t>CHEMBL3899749</t>
  </si>
  <si>
    <t>CHEMBL256000</t>
  </si>
  <si>
    <t>CHEMBL3688697</t>
  </si>
  <si>
    <t>CHEMBL3911938</t>
  </si>
  <si>
    <t>CHEMBL373423</t>
  </si>
  <si>
    <t>CHEMBL2047140</t>
  </si>
  <si>
    <t>CHEMBL3939788</t>
  </si>
  <si>
    <t>CHEMBL3656181</t>
  </si>
  <si>
    <t>CHEMBL3918630</t>
  </si>
  <si>
    <t>CHEMBL1258687</t>
  </si>
  <si>
    <t>CHEMBL3688790</t>
  </si>
  <si>
    <t>CHEMBL212203</t>
  </si>
  <si>
    <t>CHEMBL4112636</t>
  </si>
  <si>
    <t>CHEMBL597062</t>
  </si>
  <si>
    <t>CHEMBL1257303</t>
  </si>
  <si>
    <t>CHEMBL493807</t>
  </si>
  <si>
    <t>CHEMBL571419</t>
  </si>
  <si>
    <t>CHEMBL2047890</t>
  </si>
  <si>
    <t>CHEMBL2047901</t>
  </si>
  <si>
    <t>CHEMBL3763318</t>
  </si>
  <si>
    <t>CHEMBL4112589</t>
  </si>
  <si>
    <t>CHEMBL134730</t>
  </si>
  <si>
    <t>CHEMBL1791011</t>
  </si>
  <si>
    <t>CHEMBL237493</t>
  </si>
  <si>
    <t>CHEMBL399839</t>
  </si>
  <si>
    <t>CHEMBL491265</t>
  </si>
  <si>
    <t>CHEMBL1917908</t>
  </si>
  <si>
    <t>CHEMBL572692</t>
  </si>
  <si>
    <t>CHEMBL2403771</t>
  </si>
  <si>
    <t>CHEMBL3265333</t>
  </si>
  <si>
    <t>CHEMBL3642623</t>
  </si>
  <si>
    <t>CHEMBL3645151</t>
  </si>
  <si>
    <t>CHEMBL3670360</t>
  </si>
  <si>
    <t>CHEMBL3680887</t>
  </si>
  <si>
    <t>CHEMBL3653340</t>
  </si>
  <si>
    <t>CHEMBL3653429</t>
  </si>
  <si>
    <t>CHEMBL1917901</t>
  </si>
  <si>
    <t>CHEMBL2047665</t>
  </si>
  <si>
    <t>CHEMBL3688724</t>
  </si>
  <si>
    <t>CHEMBL2058777</t>
  </si>
  <si>
    <t>CHEMBL257433</t>
  </si>
  <si>
    <t>CHEMBL3688625</t>
  </si>
  <si>
    <t>CHEMBL3688698</t>
  </si>
  <si>
    <t>CHEMBL3683902</t>
  </si>
  <si>
    <t>CHEMBL3688807</t>
  </si>
  <si>
    <t>CHEMBL2181831</t>
  </si>
  <si>
    <t>CHEMBL3889964</t>
  </si>
  <si>
    <t>CHEMBL3962090</t>
  </si>
  <si>
    <t>CHEMBL3907588</t>
  </si>
  <si>
    <t>CHEMBL3693229</t>
  </si>
  <si>
    <t>CHEMBL3653691</t>
  </si>
  <si>
    <t>CHEMBL3973335</t>
  </si>
  <si>
    <t>CHEMBL3986265</t>
  </si>
  <si>
    <t>CHEMBL3688635</t>
  </si>
  <si>
    <t>CHEMBL3653700</t>
  </si>
  <si>
    <t>CHEMBL2408742</t>
  </si>
  <si>
    <t>CHEMBL3907808</t>
  </si>
  <si>
    <t>CHEMBL272700</t>
  </si>
  <si>
    <t>CHEMBL3642607</t>
  </si>
  <si>
    <t>CHEMBL3656242</t>
  </si>
  <si>
    <t>CHEMBL3688750</t>
  </si>
  <si>
    <t>CHEMBL568114</t>
  </si>
  <si>
    <t>CHEMBL603664</t>
  </si>
  <si>
    <t>CHEMBL26125</t>
  </si>
  <si>
    <t>CHEMBL1077232</t>
  </si>
  <si>
    <t>CHEMBL1615184</t>
  </si>
  <si>
    <t>CHEMBL1760856</t>
  </si>
  <si>
    <t>CHEMBL3707005</t>
  </si>
  <si>
    <t>CHEMBL461602</t>
  </si>
  <si>
    <t>CHEMBL2047910</t>
  </si>
  <si>
    <t>CHEMBL3688639</t>
  </si>
  <si>
    <t>CHEMBL4110497</t>
  </si>
  <si>
    <t>CHEMBL3650774</t>
  </si>
  <si>
    <t>CHEMBL237063</t>
  </si>
  <si>
    <t>CHEMBL1934292</t>
  </si>
  <si>
    <t>CHEMBL3639440</t>
  </si>
  <si>
    <t>CHEMBL3645152</t>
  </si>
  <si>
    <t>CHEMBL3670376</t>
  </si>
  <si>
    <t>CHEMBL3673205</t>
  </si>
  <si>
    <t>CHEMBL3900970</t>
  </si>
  <si>
    <t>CHEMBL270248</t>
  </si>
  <si>
    <t>CHEMBL3688621</t>
  </si>
  <si>
    <t>CHEMBL212578</t>
  </si>
  <si>
    <t>CHEMBL1923294</t>
  </si>
  <si>
    <t>CHEMBL552323</t>
  </si>
  <si>
    <t>CHEMBL3105738</t>
  </si>
  <si>
    <t>CHEMBL3683894</t>
  </si>
  <si>
    <t>CHEMBL3890342</t>
  </si>
  <si>
    <t>CHEMBL1257184</t>
  </si>
  <si>
    <t>CHEMBL402070</t>
  </si>
  <si>
    <t>CHEMBL377149</t>
  </si>
  <si>
    <t>CHEMBL3935479</t>
  </si>
  <si>
    <t>CHEMBL3642611</t>
  </si>
  <si>
    <t>CHEMBL3982658</t>
  </si>
  <si>
    <t>CHEMBL3653657</t>
  </si>
  <si>
    <t>CHEMBL3923021</t>
  </si>
  <si>
    <t>CHEMBL3656158</t>
  </si>
  <si>
    <t>CHEMBL3683818</t>
  </si>
  <si>
    <t>CHEMBL499468</t>
  </si>
  <si>
    <t>CHEMBL3688800</t>
  </si>
  <si>
    <t>CHEMBL3656159</t>
  </si>
  <si>
    <t>CHEMBL253060</t>
  </si>
  <si>
    <t>CHEMBL1258119</t>
  </si>
  <si>
    <t>CHEMBL253237</t>
  </si>
  <si>
    <t>CHEMBL253866</t>
  </si>
  <si>
    <t>CHEMBL583608</t>
  </si>
  <si>
    <t>CHEMBL4110279</t>
  </si>
  <si>
    <t>CHEMBL3650833</t>
  </si>
  <si>
    <t>CHEMBL3703261</t>
  </si>
  <si>
    <t>CHEMBL3703300</t>
  </si>
  <si>
    <t>CHEMBL1915998</t>
  </si>
  <si>
    <t>CHEMBL2437435</t>
  </si>
  <si>
    <t>CHEMBL3640226</t>
  </si>
  <si>
    <t>CHEMBL3640247</t>
  </si>
  <si>
    <t>CHEMBL3645149</t>
  </si>
  <si>
    <t>CHEMBL3645156</t>
  </si>
  <si>
    <t>CHEMBL3645170</t>
  </si>
  <si>
    <t>CHEMBL3653352</t>
  </si>
  <si>
    <t>CHEMBL3653368</t>
  </si>
  <si>
    <t>CHEMBL3805766</t>
  </si>
  <si>
    <t>CHEMBL3910646</t>
  </si>
  <si>
    <t>CHEMBL3959813</t>
  </si>
  <si>
    <t>CHEMBL3907448</t>
  </si>
  <si>
    <t>CHEMBL3654232</t>
  </si>
  <si>
    <t>CHEMBL3976796</t>
  </si>
  <si>
    <t>CHEMBL3896381</t>
  </si>
  <si>
    <t>CHEMBL3922656</t>
  </si>
  <si>
    <t>CHEMBL3656160</t>
  </si>
  <si>
    <t>CHEMBL3893074</t>
  </si>
  <si>
    <t>CHEMBL3973710</t>
  </si>
  <si>
    <t>CHEMBL3650182</t>
  </si>
  <si>
    <t>CHEMBL3942282</t>
  </si>
  <si>
    <t>CHEMBL2047664</t>
  </si>
  <si>
    <t>CHEMBL3645164</t>
  </si>
  <si>
    <t>CHEMBL4112515</t>
  </si>
  <si>
    <t>CHEMBL1927636</t>
  </si>
  <si>
    <t>CHEMBL3683831</t>
  </si>
  <si>
    <t>CHEMBL3688659</t>
  </si>
  <si>
    <t>CHEMBL1589705</t>
  </si>
  <si>
    <t>CHEMBL3642625</t>
  </si>
  <si>
    <t>CHEMBL3645163</t>
  </si>
  <si>
    <t>CHEMBL2181020</t>
  </si>
  <si>
    <t>CHEMBL1208933</t>
  </si>
  <si>
    <t>CHEMBL555435</t>
  </si>
  <si>
    <t>CHEMBL3705029</t>
  </si>
  <si>
    <t>CHEMBL3683820</t>
  </si>
  <si>
    <t>CHEMBL555518</t>
  </si>
  <si>
    <t>CHEMBL2408784</t>
  </si>
  <si>
    <t>CHEMBL3656246</t>
  </si>
  <si>
    <t>CHEMBL3949134</t>
  </si>
  <si>
    <t>CHEMBL2047662</t>
  </si>
  <si>
    <t>CHEMBL3670320</t>
  </si>
  <si>
    <t>CHEMBL3695736</t>
  </si>
  <si>
    <t>CHEMBL3961260</t>
  </si>
  <si>
    <t>CHEMBL1089186</t>
  </si>
  <si>
    <t>CHEMBL1257891</t>
  </si>
  <si>
    <t>CHEMBL3127078</t>
  </si>
  <si>
    <t>CHEMBL1915981</t>
  </si>
  <si>
    <t>CHEMBL2180023</t>
  </si>
  <si>
    <t>CHEMBL2346800</t>
  </si>
  <si>
    <t>CHEMBL3640220</t>
  </si>
  <si>
    <t>CHEMBL3640238</t>
  </si>
  <si>
    <t>CHEMBL3645148</t>
  </si>
  <si>
    <t>CHEMBL3645153</t>
  </si>
  <si>
    <t>CHEMBL3650779</t>
  </si>
  <si>
    <t>CHEMBL3670910</t>
  </si>
  <si>
    <t>CHEMBL3653455</t>
  </si>
  <si>
    <t>CHEMBL3653501</t>
  </si>
  <si>
    <t>CHEMBL3913272</t>
  </si>
  <si>
    <t>CHEMBL3933242</t>
  </si>
  <si>
    <t>CHEMBL3927936</t>
  </si>
  <si>
    <t>CHEMBL272970</t>
  </si>
  <si>
    <t>CHEMBL3656226</t>
  </si>
  <si>
    <t>CHEMBL3704998</t>
  </si>
  <si>
    <t>CHEMBL3983050</t>
  </si>
  <si>
    <t>CHEMBL3656161</t>
  </si>
  <si>
    <t>CHEMBL71151</t>
  </si>
  <si>
    <t>CHEMBL2047659</t>
  </si>
  <si>
    <t>CHEMBL1257649</t>
  </si>
  <si>
    <t>CHEMBL3645177</t>
  </si>
  <si>
    <t>CHEMBL1241578</t>
  </si>
  <si>
    <t>CHEMBL250712</t>
  </si>
  <si>
    <t>CHEMBL521912</t>
  </si>
  <si>
    <t>CHEMBL3642639</t>
  </si>
  <si>
    <t>CHEMBL3944174</t>
  </si>
  <si>
    <t>CHEMBL280244</t>
  </si>
  <si>
    <t>CHEMBL3639551</t>
  </si>
  <si>
    <t>CHEMBL3965121</t>
  </si>
  <si>
    <t>CHEMBL3906842</t>
  </si>
  <si>
    <t>CHEMBL594709</t>
  </si>
  <si>
    <t>CHEMBL3919298</t>
  </si>
  <si>
    <t>CHEMBL3911484</t>
  </si>
  <si>
    <t>CHEMBL3656162</t>
  </si>
  <si>
    <t>CHEMBL3695731</t>
  </si>
  <si>
    <t>CHEMBL1210333</t>
  </si>
  <si>
    <t>CHEMBL1257772</t>
  </si>
  <si>
    <t>CHEMBL252057</t>
  </si>
  <si>
    <t>CHEMBL255964</t>
  </si>
  <si>
    <t>CHEMBL3127076</t>
  </si>
  <si>
    <t>CHEMBL3127098</t>
  </si>
  <si>
    <t>CHEMBL3703259</t>
  </si>
  <si>
    <t>CHEMBL1791009</t>
  </si>
  <si>
    <t>CHEMBL383772</t>
  </si>
  <si>
    <t>CHEMBL1209105</t>
  </si>
  <si>
    <t>CHEMBL3640225</t>
  </si>
  <si>
    <t>CHEMBL3645158</t>
  </si>
  <si>
    <t>CHEMBL3650788</t>
  </si>
  <si>
    <t>CHEMBL3690091</t>
  </si>
  <si>
    <t>CHEMBL3653385</t>
  </si>
  <si>
    <t>CHEMBL3653447</t>
  </si>
  <si>
    <t>CHEMBL3653478</t>
  </si>
  <si>
    <t>CHEMBL3806227</t>
  </si>
  <si>
    <t>CHEMBL3930199</t>
  </si>
  <si>
    <t>CHEMBL3936918</t>
  </si>
  <si>
    <t>CHEMBL3908016</t>
  </si>
  <si>
    <t>CHEMBL3650181</t>
  </si>
  <si>
    <t>CHEMBL3904617</t>
  </si>
  <si>
    <t>CHEMBL3962901</t>
  </si>
  <si>
    <t>CHEMBL3639797</t>
  </si>
  <si>
    <t>CHEMBL3654216</t>
  </si>
  <si>
    <t>CHEMBL3688721</t>
  </si>
  <si>
    <t>CHEMBL2047666</t>
  </si>
  <si>
    <t>CHEMBL2347367</t>
  </si>
  <si>
    <t>CHEMBL3917081</t>
  </si>
  <si>
    <t>CHEMBL192836</t>
  </si>
  <si>
    <t>CHEMBL3683882</t>
  </si>
  <si>
    <t>CHEMBL3688609</t>
  </si>
  <si>
    <t>CHEMBL3977620</t>
  </si>
  <si>
    <t>CHEMBL3906909</t>
  </si>
  <si>
    <t>CHEMBL2408743</t>
  </si>
  <si>
    <t>CHEMBL3670317</t>
  </si>
  <si>
    <t>CHEMBL3934305</t>
  </si>
  <si>
    <t>CHEMBL255372</t>
  </si>
  <si>
    <t>CHEMBL3917982</t>
  </si>
  <si>
    <t>CHEMBL3973871</t>
  </si>
  <si>
    <t>CHEMBL3925020</t>
  </si>
  <si>
    <t>CHEMBL3985516</t>
  </si>
  <si>
    <t>CHEMBL3688631</t>
  </si>
  <si>
    <t>CHEMBL3677277</t>
  </si>
  <si>
    <t>CHEMBL3957561</t>
  </si>
  <si>
    <t>CHEMBL3911716</t>
  </si>
  <si>
    <t>CHEMBL3979124</t>
  </si>
  <si>
    <t>CHEMBL3656163</t>
  </si>
  <si>
    <t>CHEMBL3753957</t>
  </si>
  <si>
    <t>CHEMBL1210348</t>
  </si>
  <si>
    <t>CHEMBL1760857</t>
  </si>
  <si>
    <t>CHEMBL210240</t>
  </si>
  <si>
    <t>CHEMBL364446</t>
  </si>
  <si>
    <t>CHEMBL564712</t>
  </si>
  <si>
    <t>CHEMBL566548</t>
  </si>
  <si>
    <t>CHEMBL566968</t>
  </si>
  <si>
    <t>CHEMBL4112705</t>
  </si>
  <si>
    <t>CHEMBL138386</t>
  </si>
  <si>
    <t>CHEMBL1229518</t>
  </si>
  <si>
    <t>CHEMBL3645159</t>
  </si>
  <si>
    <t>CHEMBL3746752</t>
  </si>
  <si>
    <t>CHEMBL3683922</t>
  </si>
  <si>
    <t>CHEMBL256904</t>
  </si>
  <si>
    <t>CHEMBL2048207</t>
  </si>
  <si>
    <t>CHEMBL3935649</t>
  </si>
  <si>
    <t>CHEMBL375217</t>
  </si>
  <si>
    <t>CHEMBL3954200</t>
  </si>
  <si>
    <t>CHEMBL3683898</t>
  </si>
  <si>
    <t>CHEMBL3656164</t>
  </si>
  <si>
    <t>CHEMBL3956487</t>
  </si>
  <si>
    <t>CHEMBL3683897</t>
  </si>
  <si>
    <t>CHEMBL3688707</t>
  </si>
  <si>
    <t>CHEMBL3922947</t>
  </si>
  <si>
    <t>CHEMBL251533</t>
  </si>
  <si>
    <t>CHEMBL3688817</t>
  </si>
  <si>
    <t>CHEMBL3654219</t>
  </si>
  <si>
    <t>CHEMBL3905425</t>
  </si>
  <si>
    <t>CHEMBL3656202</t>
  </si>
  <si>
    <t>CHEMBL1269949</t>
  </si>
  <si>
    <t>CHEMBL455548</t>
  </si>
  <si>
    <t>CHEMBL2047900</t>
  </si>
  <si>
    <t>CHEMBL2380447</t>
  </si>
  <si>
    <t>CHEMBL237283</t>
  </si>
  <si>
    <t>CHEMBL265862</t>
  </si>
  <si>
    <t>CHEMBL393911</t>
  </si>
  <si>
    <t>CHEMBL1270136</t>
  </si>
  <si>
    <t>CHEMBL2403759</t>
  </si>
  <si>
    <t>CHEMBL3640246</t>
  </si>
  <si>
    <t>CHEMBL3670383</t>
  </si>
  <si>
    <t>CHEMBL3945580</t>
  </si>
  <si>
    <t>CHEMBL3653449</t>
  </si>
  <si>
    <t>CHEMBL269943</t>
  </si>
  <si>
    <t>CHEMBL271422</t>
  </si>
  <si>
    <t>CHEMBL3656174</t>
  </si>
  <si>
    <t>CHEMBL3688788</t>
  </si>
  <si>
    <t>CHEMBL3683790</t>
  </si>
  <si>
    <t>CHEMBL3985554</t>
  </si>
  <si>
    <t>CHEMBL3896833</t>
  </si>
  <si>
    <t>CHEMBL1210353</t>
  </si>
  <si>
    <t>CHEMBL1258918</t>
  </si>
  <si>
    <t>CHEMBL445085</t>
  </si>
  <si>
    <t>CHEMBL501958</t>
  </si>
  <si>
    <t>CHEMBL567026</t>
  </si>
  <si>
    <t>CHEMBL572047</t>
  </si>
  <si>
    <t>CHEMBL589614</t>
  </si>
  <si>
    <t>CHEMBL2403762</t>
  </si>
  <si>
    <t>CHEMBL3653497</t>
  </si>
  <si>
    <t>CHEMBL3746566</t>
  </si>
  <si>
    <t>CHEMBL3897635</t>
  </si>
  <si>
    <t>CHEMBL3944703</t>
  </si>
  <si>
    <t>CHEMBL2425604</t>
  </si>
  <si>
    <t>CHEMBL3672727</t>
  </si>
  <si>
    <t>CHEMBL3893841</t>
  </si>
  <si>
    <t>CHEMBL4092875</t>
  </si>
  <si>
    <t>CHEMBL3892288</t>
  </si>
  <si>
    <t>CHEMBL3897325</t>
  </si>
  <si>
    <t>CHEMBL3928689</t>
  </si>
  <si>
    <t>CHEMBL270822</t>
  </si>
  <si>
    <t>CHEMBL1233882</t>
  </si>
  <si>
    <t>CHEMBL1089204</t>
  </si>
  <si>
    <t>CHEMBL508810</t>
  </si>
  <si>
    <t>CHEMBL571833</t>
  </si>
  <si>
    <t>CHEMBL2047043</t>
  </si>
  <si>
    <t>CHEMBL2047896</t>
  </si>
  <si>
    <t>CHEMBL1791021</t>
  </si>
  <si>
    <t>CHEMBL84022</t>
  </si>
  <si>
    <t>CHEMBL3642640</t>
  </si>
  <si>
    <t>CHEMBL3896695</t>
  </si>
  <si>
    <t>CHEMBL4089395</t>
  </si>
  <si>
    <t>CHEMBL2408747</t>
  </si>
  <si>
    <t>CHEMBL3650172</t>
  </si>
  <si>
    <t>CHEMBL498966</t>
  </si>
  <si>
    <t>CHEMBL3645167</t>
  </si>
  <si>
    <t>CHEMBL3974239</t>
  </si>
  <si>
    <t>CHEMBL1257650</t>
  </si>
  <si>
    <t>CHEMBL253799</t>
  </si>
  <si>
    <t>CHEMBL3688787</t>
  </si>
  <si>
    <t>CHEMBL404682</t>
  </si>
  <si>
    <t>CHEMBL2425607</t>
  </si>
  <si>
    <t>CHEMBL3909292</t>
  </si>
  <si>
    <t>CHEMBL1241481</t>
  </si>
  <si>
    <t>CHEMBL3642638</t>
  </si>
  <si>
    <t>CHEMBL3586197</t>
  </si>
  <si>
    <t>CHEMBL1270362</t>
  </si>
  <si>
    <t>CHEMBL402171</t>
  </si>
  <si>
    <t>CHEMBL540414</t>
  </si>
  <si>
    <t>CHEMBL2158255</t>
  </si>
  <si>
    <t>CHEMBL3127091</t>
  </si>
  <si>
    <t>CHEMBL82102</t>
  </si>
  <si>
    <t>CHEMBL2347207</t>
  </si>
  <si>
    <t>CHEMBL2347213</t>
  </si>
  <si>
    <t>CHEMBL3427246</t>
  </si>
  <si>
    <t>CHEMBL3670382</t>
  </si>
  <si>
    <t>CHEMBL3653384</t>
  </si>
  <si>
    <t>CHEMBL3986498</t>
  </si>
  <si>
    <t>CHEMBL3650186</t>
  </si>
  <si>
    <t>CHEMBL3938206</t>
  </si>
  <si>
    <t>CHEMBL3650176</t>
  </si>
  <si>
    <t>CHEMBL3670325</t>
  </si>
  <si>
    <t>CHEMBL522924</t>
  </si>
  <si>
    <t>CHEMBL3935175</t>
  </si>
  <si>
    <t>CHEMBL244416</t>
  </si>
  <si>
    <t>CHEMBL403819</t>
  </si>
  <si>
    <t>CHEMBL1091441</t>
  </si>
  <si>
    <t>CHEMBL1644463</t>
  </si>
  <si>
    <t>CHEMBL565337</t>
  </si>
  <si>
    <t>CHEMBL571432</t>
  </si>
  <si>
    <t>CHEMBL3683903</t>
  </si>
  <si>
    <t>CHEMBL4107314</t>
  </si>
  <si>
    <t>CHEMBL4115141</t>
  </si>
  <si>
    <t>CHEMBL3650830</t>
  </si>
  <si>
    <t>CHEMBL3650843</t>
  </si>
  <si>
    <t>CHEMBL3703296</t>
  </si>
  <si>
    <t>CHEMBL370369</t>
  </si>
  <si>
    <t>CHEMBL572773</t>
  </si>
  <si>
    <t>CHEMBL2177484</t>
  </si>
  <si>
    <t>CHEMBL3261063</t>
  </si>
  <si>
    <t>CHEMBL3650183</t>
  </si>
  <si>
    <t>CHEMBL3670920</t>
  </si>
  <si>
    <t>CHEMBL3653392</t>
  </si>
  <si>
    <t>CHEMBL3653428</t>
  </si>
  <si>
    <t>CHEMBL272719</t>
  </si>
  <si>
    <t>CHEMBL539468</t>
  </si>
  <si>
    <t>CHEMBL3673217</t>
  </si>
  <si>
    <t>CHEMBL3688752</t>
  </si>
  <si>
    <t>CHEMBL1210432</t>
  </si>
  <si>
    <t>CHEMBL3645165</t>
  </si>
  <si>
    <t>CHEMBL3670319</t>
  </si>
  <si>
    <t>CHEMBL3688690</t>
  </si>
  <si>
    <t>CHEMBL3985480</t>
  </si>
  <si>
    <t>CHEMBL3359750</t>
  </si>
  <si>
    <t>CHEMBL1092125</t>
  </si>
  <si>
    <t>CHEMBL124380</t>
  </si>
  <si>
    <t>CHEMBL400654</t>
  </si>
  <si>
    <t>CHEMBL490305</t>
  </si>
  <si>
    <t>CHEMBL554781</t>
  </si>
  <si>
    <t>CHEMBL556087</t>
  </si>
  <si>
    <t>CHEMBL3904256</t>
  </si>
  <si>
    <t>CHEMBL3703294</t>
  </si>
  <si>
    <t>CHEMBL1791013</t>
  </si>
  <si>
    <t>CHEMBL1791020</t>
  </si>
  <si>
    <t>CHEMBL1209222</t>
  </si>
  <si>
    <t>CHEMBL3670324</t>
  </si>
  <si>
    <t>CHEMBL3680881</t>
  </si>
  <si>
    <t>CHEMBL3984088</t>
  </si>
  <si>
    <t>CHEMBL3986044</t>
  </si>
  <si>
    <t>CHEMBL3986229</t>
  </si>
  <si>
    <t>CHEMBL3683860</t>
  </si>
  <si>
    <t>CHEMBL3693257</t>
  </si>
  <si>
    <t>CHEMBL3688811</t>
  </si>
  <si>
    <t>CHEMBL3967607</t>
  </si>
  <si>
    <t>CHEMBL404897</t>
  </si>
  <si>
    <t>CHEMBL438355</t>
  </si>
  <si>
    <t>CHEMBL3935629</t>
  </si>
  <si>
    <t>CHEMBL3922902</t>
  </si>
  <si>
    <t>CHEMBL500251</t>
  </si>
  <si>
    <t>CHEMBL2047040</t>
  </si>
  <si>
    <t>CHEMBL2349483</t>
  </si>
  <si>
    <t>CHEMBL3703239</t>
  </si>
  <si>
    <t>CHEMBL1791014</t>
  </si>
  <si>
    <t>CHEMBL200617</t>
  </si>
  <si>
    <t>CHEMBL237284</t>
  </si>
  <si>
    <t>CHEMBL1208935</t>
  </si>
  <si>
    <t>CHEMBL1270833</t>
  </si>
  <si>
    <t>CHEMBL3654221</t>
  </si>
  <si>
    <t>CHEMBL3653461</t>
  </si>
  <si>
    <t>CHEMBL3653491</t>
  </si>
  <si>
    <t>CHEMBL3984469</t>
  </si>
  <si>
    <t>CHEMBL446879</t>
  </si>
  <si>
    <t>CHEMBL4110833</t>
  </si>
  <si>
    <t>CHEMBL2047139</t>
  </si>
  <si>
    <t>CHEMBL1955882</t>
  </si>
  <si>
    <t>CHEMBL3927975</t>
  </si>
  <si>
    <t>CHEMBL1601822</t>
  </si>
  <si>
    <t>CHEMBL489052</t>
  </si>
  <si>
    <t>CHEMBL3642626</t>
  </si>
  <si>
    <t>CHEMBL3414706</t>
  </si>
  <si>
    <t>CHEMBL3688691</t>
  </si>
  <si>
    <t>CHEMBL3891756</t>
  </si>
  <si>
    <t>CHEMBL3909616</t>
  </si>
  <si>
    <t>CHEMBL3656260</t>
  </si>
  <si>
    <t>CHEMBL3926622</t>
  </si>
  <si>
    <t>CHEMBL272718</t>
  </si>
  <si>
    <t>CHEMBL3933493</t>
  </si>
  <si>
    <t>CHEMBL572313</t>
  </si>
  <si>
    <t>CHEMBL3127094</t>
  </si>
  <si>
    <t>CHEMBL3919475</t>
  </si>
  <si>
    <t>CHEMBL3672688</t>
  </si>
  <si>
    <t>CHEMBL4111654</t>
  </si>
  <si>
    <t>CHEMBL2180025</t>
  </si>
  <si>
    <t>CHEMBL251118</t>
  </si>
  <si>
    <t>CHEMBL401717</t>
  </si>
  <si>
    <t>CHEMBL2047032</t>
  </si>
  <si>
    <t>CHEMBL2180475</t>
  </si>
  <si>
    <t>CHEMBL3670351</t>
  </si>
  <si>
    <t>CHEMBL3688717</t>
  </si>
  <si>
    <t>CHEMBL3670313</t>
  </si>
  <si>
    <t>CHEMBL3656186</t>
  </si>
  <si>
    <t>CHEMBL404166</t>
  </si>
  <si>
    <t>CHEMBL270820</t>
  </si>
  <si>
    <t>CHEMBL3642604</t>
  </si>
  <si>
    <t>CHEMBL401067</t>
  </si>
  <si>
    <t>CHEMBL2177331</t>
  </si>
  <si>
    <t>CHEMBL391109</t>
  </si>
  <si>
    <t>CHEMBL3650783</t>
  </si>
  <si>
    <t>CHEMBL3940148</t>
  </si>
  <si>
    <t>CHEMBL82607</t>
  </si>
  <si>
    <t>CHEMBL3975536</t>
  </si>
  <si>
    <t>CHEMBL3688662</t>
  </si>
  <si>
    <t>CHEMBL402576</t>
  </si>
  <si>
    <t>CHEMBL3653713</t>
  </si>
  <si>
    <t>CHEMBL200195</t>
  </si>
  <si>
    <t>CHEMBL4111536</t>
  </si>
  <si>
    <t>CHEMBL1092913</t>
  </si>
  <si>
    <t>CHEMBL1210351</t>
  </si>
  <si>
    <t>CHEMBL1269841</t>
  </si>
  <si>
    <t>CHEMBL1270263</t>
  </si>
  <si>
    <t>CHEMBL4109860</t>
  </si>
  <si>
    <t>CHEMBL271249</t>
  </si>
  <si>
    <t>CHEMBL399776</t>
  </si>
  <si>
    <t>CHEMBL2158260</t>
  </si>
  <si>
    <t>CHEMBL2177483</t>
  </si>
  <si>
    <t>CHEMBL3653474</t>
  </si>
  <si>
    <t>CHEMBL3806048</t>
  </si>
  <si>
    <t>CHEMBL3688745</t>
  </si>
  <si>
    <t>CHEMBL3688828</t>
  </si>
  <si>
    <t>CHEMBL589368</t>
  </si>
  <si>
    <t>CHEMBL3656165</t>
  </si>
  <si>
    <t>CHEMBL3918596</t>
  </si>
  <si>
    <t>CHEMBL255400</t>
  </si>
  <si>
    <t>CHEMBL3905966</t>
  </si>
  <si>
    <t>CHEMBL3949804</t>
  </si>
  <si>
    <t>CHEMBL3956399</t>
  </si>
  <si>
    <t>CHEMBL3904430</t>
  </si>
  <si>
    <t>CHEMBL403253</t>
  </si>
  <si>
    <t>CHEMBL3656166</t>
  </si>
  <si>
    <t>CHEMBL3683796</t>
  </si>
  <si>
    <t>CHEMBL3670322</t>
  </si>
  <si>
    <t>CHEMBL1210332</t>
  </si>
  <si>
    <t>CHEMBL1760859</t>
  </si>
  <si>
    <t>CHEMBL397715</t>
  </si>
  <si>
    <t>CHEMBL597073</t>
  </si>
  <si>
    <t>CHEMBL3703298</t>
  </si>
  <si>
    <t>CHEMBL211995</t>
  </si>
  <si>
    <t>CHEMBL265041</t>
  </si>
  <si>
    <t>CHEMBL50930</t>
  </si>
  <si>
    <t>CHEMBL51386</t>
  </si>
  <si>
    <t>CHEMBL3427248</t>
  </si>
  <si>
    <t>CHEMBL3951851</t>
  </si>
  <si>
    <t>CHEMBL3688716</t>
  </si>
  <si>
    <t>CHEMBL3654215</t>
  </si>
  <si>
    <t>CHEMBL3929500</t>
  </si>
  <si>
    <t>CHEMBL402754</t>
  </si>
  <si>
    <t>CHEMBL3670308</t>
  </si>
  <si>
    <t>CHEMBL428587</t>
  </si>
  <si>
    <t>CHEMBL3688714</t>
  </si>
  <si>
    <t>CHEMBL3683792</t>
  </si>
  <si>
    <t>CHEMBL3946217</t>
  </si>
  <si>
    <t>CHEMBL2159663</t>
  </si>
  <si>
    <t>CHEMBL3586204</t>
  </si>
  <si>
    <t>CHEMBL1210342</t>
  </si>
  <si>
    <t>CHEMBL258356</t>
  </si>
  <si>
    <t>CHEMBL2180033</t>
  </si>
  <si>
    <t>CHEMBL254625</t>
  </si>
  <si>
    <t>CHEMBL1082547</t>
  </si>
  <si>
    <t>CHEMBL2380807</t>
  </si>
  <si>
    <t>CHEMBL3670915</t>
  </si>
  <si>
    <t>CHEMBL3670921</t>
  </si>
  <si>
    <t>CHEMBL3650799</t>
  </si>
  <si>
    <t>CHEMBL3914644</t>
  </si>
  <si>
    <t>CHEMBL404839</t>
  </si>
  <si>
    <t>CHEMBL3688718</t>
  </si>
  <si>
    <t>CHEMBL401141</t>
  </si>
  <si>
    <t>CHEMBL3688810</t>
  </si>
  <si>
    <t>CHEMBL3935967</t>
  </si>
  <si>
    <t>CHEMBL3966376</t>
  </si>
  <si>
    <t>CHEMBL3634127</t>
  </si>
  <si>
    <t>CHEMBL3654223</t>
  </si>
  <si>
    <t>CHEMBL3974319</t>
  </si>
  <si>
    <t>CHEMBL399748</t>
  </si>
  <si>
    <t>CHEMBL1257892</t>
  </si>
  <si>
    <t>CHEMBL3906965</t>
  </si>
  <si>
    <t>CHEMBL1258352</t>
  </si>
  <si>
    <t>CHEMBL566633</t>
  </si>
  <si>
    <t>CHEMBL2380442</t>
  </si>
  <si>
    <t>CHEMBL2380448</t>
  </si>
  <si>
    <t>CHEMBL2380451</t>
  </si>
  <si>
    <t>CHEMBL3670919</t>
  </si>
  <si>
    <t>CHEMBL3902306</t>
  </si>
  <si>
    <t>CHEMBL3673191</t>
  </si>
  <si>
    <t>CHEMBL3910292</t>
  </si>
  <si>
    <t>CHEMBL3957693</t>
  </si>
  <si>
    <t>CHEMBL3962268</t>
  </si>
  <si>
    <t>CHEMBL403107</t>
  </si>
  <si>
    <t>CHEMBL3978356</t>
  </si>
  <si>
    <t>CHEMBL3354703</t>
  </si>
  <si>
    <t>CHEMBL3653710</t>
  </si>
  <si>
    <t>CHEMBL2347875</t>
  </si>
  <si>
    <t>CHEMBL3693226</t>
  </si>
  <si>
    <t>CHEMBL254138</t>
  </si>
  <si>
    <t>CHEMBL570519</t>
  </si>
  <si>
    <t>CHEMBL4109969</t>
  </si>
  <si>
    <t>CHEMBL2180026</t>
  </si>
  <si>
    <t>CHEMBL257907</t>
  </si>
  <si>
    <t>CHEMBL1271345</t>
  </si>
  <si>
    <t>CHEMBL1916162</t>
  </si>
  <si>
    <t>CHEMBL3677241</t>
  </si>
  <si>
    <t>CHEMBL3653367</t>
  </si>
  <si>
    <t>CHEMBL3653458</t>
  </si>
  <si>
    <t>CHEMBL3672726</t>
  </si>
  <si>
    <t>CHEMBL3974127</t>
  </si>
  <si>
    <t>CHEMBL3962877</t>
  </si>
  <si>
    <t>CHEMBL3914952</t>
  </si>
  <si>
    <t>CHEMBL402374</t>
  </si>
  <si>
    <t>CHEMBL3688747</t>
  </si>
  <si>
    <t>CHEMBL3902253</t>
  </si>
  <si>
    <t>CHEMBL3703288</t>
  </si>
  <si>
    <t>CHEMBL3703299</t>
  </si>
  <si>
    <t>CHEMBL1209221</t>
  </si>
  <si>
    <t>CHEMBL2403761</t>
  </si>
  <si>
    <t>CHEMBL3639523</t>
  </si>
  <si>
    <t>CHEMBL3653493</t>
  </si>
  <si>
    <t>CHEMBL3653503</t>
  </si>
  <si>
    <t>CHEMBL3653504</t>
  </si>
  <si>
    <t>CHEMBL3907163</t>
  </si>
  <si>
    <t>CHEMBL1257417</t>
  </si>
  <si>
    <t>CHEMBL3650180</t>
  </si>
  <si>
    <t>CHEMBL3985734</t>
  </si>
  <si>
    <t>CHEMBL3673199</t>
  </si>
  <si>
    <t>CHEMBL3906599</t>
  </si>
  <si>
    <t>CHEMBL3650184</t>
  </si>
  <si>
    <t>CHEMBL3703268</t>
  </si>
  <si>
    <t>CHEMBL510737</t>
  </si>
  <si>
    <t>CHEMBL1258002</t>
  </si>
  <si>
    <t>CHEMBL3928164</t>
  </si>
  <si>
    <t>CHEMBL251970</t>
  </si>
  <si>
    <t>CHEMBL3896382</t>
  </si>
  <si>
    <t>CHEMBL583688</t>
  </si>
  <si>
    <t>CHEMBL2047888</t>
  </si>
  <si>
    <t>CHEMBL3703262</t>
  </si>
  <si>
    <t>CHEMBL142715</t>
  </si>
  <si>
    <t>CHEMBL33724</t>
  </si>
  <si>
    <t>CHEMBL394850</t>
  </si>
  <si>
    <t>CHEMBL402307</t>
  </si>
  <si>
    <t>CHEMBL82352</t>
  </si>
  <si>
    <t>CHEMBL1208905</t>
  </si>
  <si>
    <t>CHEMBL3707021</t>
  </si>
  <si>
    <t>CHEMBL568942</t>
  </si>
  <si>
    <t>CHEMBL2177468</t>
  </si>
  <si>
    <t>CHEMBL3639522</t>
  </si>
  <si>
    <t>CHEMBL3653358</t>
  </si>
  <si>
    <t>CHEMBL3653376</t>
  </si>
  <si>
    <t>CHEMBL3914008</t>
  </si>
  <si>
    <t>CHEMBL3958106</t>
  </si>
  <si>
    <t>CHEMBL3954507</t>
  </si>
  <si>
    <t>CHEMBL1258353</t>
  </si>
  <si>
    <t>CHEMBL3670316</t>
  </si>
  <si>
    <t>CHEMBL3688725</t>
  </si>
  <si>
    <t>CHEMBL501578</t>
  </si>
  <si>
    <t>CHEMBL3910708</t>
  </si>
  <si>
    <t>CHEMBL3639874</t>
  </si>
  <si>
    <t>CHEMBL230190</t>
  </si>
  <si>
    <t>CHEMBL558078</t>
  </si>
  <si>
    <t>CHEMBL4106556</t>
  </si>
  <si>
    <t>CHEMBL253865</t>
  </si>
  <si>
    <t>CHEMBL1916160</t>
  </si>
  <si>
    <t>CHEMBL3746636</t>
  </si>
  <si>
    <t>CHEMBL4114074</t>
  </si>
  <si>
    <t>CHEMBL3964867</t>
  </si>
  <si>
    <t>CHEMBL255602</t>
  </si>
  <si>
    <t>CHEMBL256679</t>
  </si>
  <si>
    <t>CHEMBL3950945</t>
  </si>
  <si>
    <t>CHEMBL3962473</t>
  </si>
  <si>
    <t>CHEMBL1097007</t>
  </si>
  <si>
    <t>CHEMBL1760858</t>
  </si>
  <si>
    <t>CHEMBL584509</t>
  </si>
  <si>
    <t>CHEMBL1824348</t>
  </si>
  <si>
    <t>CHEMBL3703287</t>
  </si>
  <si>
    <t>CHEMBL429505</t>
  </si>
  <si>
    <t>CHEMBL1209054</t>
  </si>
  <si>
    <t>CHEMBL3650790</t>
  </si>
  <si>
    <t>CHEMBL3670923</t>
  </si>
  <si>
    <t>CHEMBL3677240</t>
  </si>
  <si>
    <t>CHEMBL3901805</t>
  </si>
  <si>
    <t>CHEMBL3414705</t>
  </si>
  <si>
    <t>CHEMBL3688780</t>
  </si>
  <si>
    <t>CHEMBL3673201</t>
  </si>
  <si>
    <t>CHEMBL3953528</t>
  </si>
  <si>
    <t>CHEMBL2408765</t>
  </si>
  <si>
    <t>CHEMBL3656167</t>
  </si>
  <si>
    <t>CHEMBL398418</t>
  </si>
  <si>
    <t>CHEMBL572290</t>
  </si>
  <si>
    <t>CHEMBL584936</t>
  </si>
  <si>
    <t>CHEMBL392662</t>
  </si>
  <si>
    <t>CHEMBL1208871</t>
  </si>
  <si>
    <t>CHEMBL605518</t>
  </si>
  <si>
    <t>CHEMBL2403764</t>
  </si>
  <si>
    <t>CHEMBL3670378</t>
  </si>
  <si>
    <t>CHEMBL3653386</t>
  </si>
  <si>
    <t>CHEMBL3650170</t>
  </si>
  <si>
    <t>CHEMBL3650190</t>
  </si>
  <si>
    <t>CHEMBL3650772</t>
  </si>
  <si>
    <t>CHEMBL1270363</t>
  </si>
  <si>
    <t>CHEMBL3747556</t>
  </si>
  <si>
    <t>CHEMBL3765050</t>
  </si>
  <si>
    <t>CHEMBL1821829</t>
  </si>
  <si>
    <t>CHEMBL589891</t>
  </si>
  <si>
    <t>CHEMBL3654228</t>
  </si>
  <si>
    <t>CHEMBL3670347</t>
  </si>
  <si>
    <t>CHEMBL3909450</t>
  </si>
  <si>
    <t>CHEMBL3653425</t>
  </si>
  <si>
    <t>CHEMBL1257185</t>
  </si>
  <si>
    <t>CHEMBL3672731</t>
  </si>
  <si>
    <t>CHEMBL3890460</t>
  </si>
  <si>
    <t>CHEMBL3691382</t>
  </si>
  <si>
    <t>CHEMBL3693239</t>
  </si>
  <si>
    <t>CHEMBL3950004</t>
  </si>
  <si>
    <t>CHEMBL3898614</t>
  </si>
  <si>
    <t>CHEMBL1819180</t>
  </si>
  <si>
    <t>CHEMBL572082</t>
  </si>
  <si>
    <t>CHEMBL583546</t>
  </si>
  <si>
    <t>CHEMBL3127082</t>
  </si>
  <si>
    <t>CHEMBL4084170</t>
  </si>
  <si>
    <t>CHEMBL3764532</t>
  </si>
  <si>
    <t>CHEMBL2180029</t>
  </si>
  <si>
    <t>CHEMBL2380449</t>
  </si>
  <si>
    <t>CHEMBL2380455</t>
  </si>
  <si>
    <t>CHEMBL3703304</t>
  </si>
  <si>
    <t>CHEMBL263260</t>
  </si>
  <si>
    <t>CHEMBL392361</t>
  </si>
  <si>
    <t>CHEMBL1645505</t>
  </si>
  <si>
    <t>CHEMBL1915983</t>
  </si>
  <si>
    <t>CHEMBL3670367</t>
  </si>
  <si>
    <t>CHEMBL3670907</t>
  </si>
  <si>
    <t>CHEMBL3650801</t>
  </si>
  <si>
    <t>CHEMBL3653355</t>
  </si>
  <si>
    <t>CHEMBL3653721</t>
  </si>
  <si>
    <t>CHEMBL3924654</t>
  </si>
  <si>
    <t>CHEMBL2380822</t>
  </si>
  <si>
    <t>CHEMBL3653694</t>
  </si>
  <si>
    <t>CHEMBL1091220</t>
  </si>
  <si>
    <t>CHEMBL1092912</t>
  </si>
  <si>
    <t>CHEMBL2177339</t>
  </si>
  <si>
    <t>CHEMBL3703283</t>
  </si>
  <si>
    <t>CHEMBL3924870</t>
  </si>
  <si>
    <t>CHEMBL1208874</t>
  </si>
  <si>
    <t>CHEMBL506814</t>
  </si>
  <si>
    <t>CHEMBL3670377</t>
  </si>
  <si>
    <t>CHEMBL3670926</t>
  </si>
  <si>
    <t>CHEMBL3703226</t>
  </si>
  <si>
    <t>CHEMBL3972123</t>
  </si>
  <si>
    <t>CHEMBL3672721</t>
  </si>
  <si>
    <t>CHEMBL3688731</t>
  </si>
  <si>
    <t>CHEMBL406146</t>
  </si>
  <si>
    <t>CHEMBL3673227</t>
  </si>
  <si>
    <t>CHEMBL2408746</t>
  </si>
  <si>
    <t>CHEMBL3688622</t>
  </si>
  <si>
    <t>CHEMBL4108208</t>
  </si>
  <si>
    <t>CHEMBL267053</t>
  </si>
  <si>
    <t>CHEMBL3938762</t>
  </si>
  <si>
    <t>CHEMBL309296</t>
  </si>
  <si>
    <t>CHEMBL1089137</t>
  </si>
  <si>
    <t>CHEMBL448939</t>
  </si>
  <si>
    <t>CHEMBL201155</t>
  </si>
  <si>
    <t>CHEMBL3261066</t>
  </si>
  <si>
    <t>CHEMBL3653359</t>
  </si>
  <si>
    <t>CHEMBL3653383</t>
  </si>
  <si>
    <t>CHEMBL3918509</t>
  </si>
  <si>
    <t>CHEMBL3912399</t>
  </si>
  <si>
    <t>CHEMBL3656261</t>
  </si>
  <si>
    <t>CHEMBL555520</t>
  </si>
  <si>
    <t>CHEMBL3918452</t>
  </si>
  <si>
    <t>CHEMBL3752926</t>
  </si>
  <si>
    <t>CHEMBL1645504</t>
  </si>
  <si>
    <t>CHEMBL3703224</t>
  </si>
  <si>
    <t>CHEMBL2349499</t>
  </si>
  <si>
    <t>CHEMBL1093394</t>
  </si>
  <si>
    <t>CHEMBL3656185</t>
  </si>
  <si>
    <t>CHEMBL3645173</t>
  </si>
  <si>
    <t>CHEMBL3670321</t>
  </si>
  <si>
    <t>CHEMBL3948402</t>
  </si>
  <si>
    <t>CHEMBL3688760</t>
  </si>
  <si>
    <t>CHEMBL256063</t>
  </si>
  <si>
    <t>CHEMBL3695742</t>
  </si>
  <si>
    <t>CHEMBL3654226</t>
  </si>
  <si>
    <t>CHEMBL1210433</t>
  </si>
  <si>
    <t>CHEMBL3703220</t>
  </si>
  <si>
    <t>CHEMBL428074</t>
  </si>
  <si>
    <t>CHEMBL1645517</t>
  </si>
  <si>
    <t>CHEMBL3670924</t>
  </si>
  <si>
    <t>CHEMBL3653387</t>
  </si>
  <si>
    <t>CHEMBL3747191</t>
  </si>
  <si>
    <t>CHEMBL3656169</t>
  </si>
  <si>
    <t>CHEMBL3654229</t>
  </si>
  <si>
    <t>CHEMBL3673188</t>
  </si>
  <si>
    <t>CHEMBL3961254</t>
  </si>
  <si>
    <t>CHEMBL3969985</t>
  </si>
  <si>
    <t>CHEMBL1258121</t>
  </si>
  <si>
    <t>CHEMBL3703278</t>
  </si>
  <si>
    <t>CHEMBL3703297</t>
  </si>
  <si>
    <t>CHEMBL202057</t>
  </si>
  <si>
    <t>CHEMBL541999</t>
  </si>
  <si>
    <t>CHEMBL2380813</t>
  </si>
  <si>
    <t>CHEMBL3642614</t>
  </si>
  <si>
    <t>CHEMBL3937658</t>
  </si>
  <si>
    <t>CHEMBL3650782</t>
  </si>
  <si>
    <t>CHEMBL3745974</t>
  </si>
  <si>
    <t>CHEMBL3897096</t>
  </si>
  <si>
    <t>CHEMBL3907751</t>
  </si>
  <si>
    <t>CHEMBL3959903</t>
  </si>
  <si>
    <t>CHEMBL3688772</t>
  </si>
  <si>
    <t>CHEMBL3972526</t>
  </si>
  <si>
    <t>CHEMBL1092000</t>
  </si>
  <si>
    <t>CHEMBL3703301</t>
  </si>
  <si>
    <t>CHEMBL324109</t>
  </si>
  <si>
    <t>CHEMBL1209892</t>
  </si>
  <si>
    <t>CHEMBL3650776</t>
  </si>
  <si>
    <t>CHEMBL3927854</t>
  </si>
  <si>
    <t>CHEMBL380257</t>
  </si>
  <si>
    <t>CHEMBL3656170</t>
  </si>
  <si>
    <t>CHEMBL3650185</t>
  </si>
  <si>
    <t>CHEMBL3654230</t>
  </si>
  <si>
    <t>CHEMBL1230648</t>
  </si>
  <si>
    <t>CHEMBL1824352</t>
  </si>
  <si>
    <t>CHEMBL494186</t>
  </si>
  <si>
    <t>CHEMBL2346802</t>
  </si>
  <si>
    <t>CHEMBL3703305</t>
  </si>
  <si>
    <t>CHEMBL3693254</t>
  </si>
  <si>
    <t>CHEMBL3654218</t>
  </si>
  <si>
    <t>CHEMBL3920999</t>
  </si>
  <si>
    <t>CHEMBL3971961</t>
  </si>
  <si>
    <t>CHEMBL572772</t>
  </si>
  <si>
    <t>CHEMBL3400767</t>
  </si>
  <si>
    <t>CHEMBL3650780</t>
  </si>
  <si>
    <t>CHEMBL3672445</t>
  </si>
  <si>
    <t>CHEMBL3677236</t>
  </si>
  <si>
    <t>CHEMBL3746896</t>
  </si>
  <si>
    <t>CHEMBL4113818</t>
  </si>
  <si>
    <t>CHEMBL3926276</t>
  </si>
  <si>
    <t>CHEMBL3944166</t>
  </si>
  <si>
    <t>CHEMBL561217</t>
  </si>
  <si>
    <t>CHEMBL3127085</t>
  </si>
  <si>
    <t>CHEMBL2180024</t>
  </si>
  <si>
    <t>CHEMBL1087579</t>
  </si>
  <si>
    <t>CHEMBL3670356</t>
  </si>
  <si>
    <t>CHEMBL3677237</t>
  </si>
  <si>
    <t>CHEMBL3650811</t>
  </si>
  <si>
    <t>CHEMBL3914462</t>
  </si>
  <si>
    <t>CHEMBL3683840</t>
  </si>
  <si>
    <t>CHEMBL3920879</t>
  </si>
  <si>
    <t>CHEMBL3688633</t>
  </si>
  <si>
    <t>CHEMBL565550</t>
  </si>
  <si>
    <t>CHEMBL3693253</t>
  </si>
  <si>
    <t>CHEMBL2380438</t>
  </si>
  <si>
    <t>CHEMBL2380456</t>
  </si>
  <si>
    <t>CHEMBL220813</t>
  </si>
  <si>
    <t>CHEMBL2370121</t>
  </si>
  <si>
    <t>CHEMBL254057</t>
  </si>
  <si>
    <t>CHEMBL315706</t>
  </si>
  <si>
    <t>CHEMBL443239</t>
  </si>
  <si>
    <t>CHEMBL89530</t>
  </si>
  <si>
    <t>CHEMBL2380452</t>
  </si>
  <si>
    <t>CHEMBL2347867</t>
  </si>
  <si>
    <t>CHEMBL3645169</t>
  </si>
  <si>
    <t>CHEMBL3656171</t>
  </si>
  <si>
    <t>CHEMBL3688764</t>
  </si>
  <si>
    <t>CHEMBL3952931</t>
  </si>
  <si>
    <t>CHEMBL377548</t>
  </si>
  <si>
    <t>CHEMBL3703280</t>
  </si>
  <si>
    <t>CHEMBL1916161</t>
  </si>
  <si>
    <t>CHEMBL2380820</t>
  </si>
  <si>
    <t>CHEMBL3640241</t>
  </si>
  <si>
    <t>CHEMBL3677224</t>
  </si>
  <si>
    <t>CHEMBL3890737</t>
  </si>
  <si>
    <t>CHEMBL3261050</t>
  </si>
  <si>
    <t>CHEMBL3670299</t>
  </si>
  <si>
    <t>CHEMBL3672708</t>
  </si>
  <si>
    <t>CHEMBL3703228</t>
  </si>
  <si>
    <t>CHEMBL3918155</t>
  </si>
  <si>
    <t>CHEMBL567259</t>
  </si>
  <si>
    <t>CHEMBL137101</t>
  </si>
  <si>
    <t>CHEMBL3656204</t>
  </si>
  <si>
    <t>CHEMBL3653715</t>
  </si>
  <si>
    <t>CHEMBL514310</t>
  </si>
  <si>
    <t>CHEMBL3930667</t>
  </si>
  <si>
    <t>CHEMBL2425614</t>
  </si>
  <si>
    <t>CHEMBL137756</t>
  </si>
  <si>
    <t>CHEMBL4062101</t>
  </si>
  <si>
    <t>CHEMBL3897461</t>
  </si>
  <si>
    <t>CHEMBL401832</t>
  </si>
  <si>
    <t>CHEMBL3941301</t>
  </si>
  <si>
    <t>CHEMBL2408762</t>
  </si>
  <si>
    <t>CHEMBL4110655</t>
  </si>
  <si>
    <t>CHEMBL1270528</t>
  </si>
  <si>
    <t>CHEMBL3653345</t>
  </si>
  <si>
    <t>CHEMBL3943888</t>
  </si>
  <si>
    <t>CHEMBL3969581</t>
  </si>
  <si>
    <t>CHEMBL3357663</t>
  </si>
  <si>
    <t>CHEMBL1093450</t>
  </si>
  <si>
    <t>CHEMBL252459</t>
  </si>
  <si>
    <t>CHEMBL3707004</t>
  </si>
  <si>
    <t>CHEMBL84834</t>
  </si>
  <si>
    <t>CHEMBL3653381</t>
  </si>
  <si>
    <t>CHEMBL3650189</t>
  </si>
  <si>
    <t>CHEMBL404341</t>
  </si>
  <si>
    <t>CHEMBL272765</t>
  </si>
  <si>
    <t>CHEMBL3986682</t>
  </si>
  <si>
    <t>CHEMBL1209286</t>
  </si>
  <si>
    <t>CHEMBL2346801</t>
  </si>
  <si>
    <t>CHEMBL3653665</t>
  </si>
  <si>
    <t>CHEMBL3653356</t>
  </si>
  <si>
    <t>CHEMBL3653371</t>
  </si>
  <si>
    <t>CHEMBL404020</t>
  </si>
  <si>
    <t>CHEMBL3938722</t>
  </si>
  <si>
    <t>CHEMBL3925076</t>
  </si>
  <si>
    <t>CHEMBL4108335</t>
  </si>
  <si>
    <t>CHEMBL403050</t>
  </si>
  <si>
    <t>CHEMBL2380817</t>
  </si>
  <si>
    <t>CHEMBL3745864</t>
  </si>
  <si>
    <t>CHEMBL3897241</t>
  </si>
  <si>
    <t>CHEMBL3670303</t>
  </si>
  <si>
    <t>CHEMBL3987022</t>
  </si>
  <si>
    <t>CHEMBL2408763</t>
  </si>
  <si>
    <t>CHEMBL3985831</t>
  </si>
  <si>
    <t>CHEMBL3900921</t>
  </si>
  <si>
    <t>CHEMBL3940250</t>
  </si>
  <si>
    <t>CHEMBL3921212</t>
  </si>
  <si>
    <t>CHEMBL2347873</t>
  </si>
  <si>
    <t>CHEMBL1084432</t>
  </si>
  <si>
    <t>CHEMBL209632</t>
  </si>
  <si>
    <t>CHEMBL1086788</t>
  </si>
  <si>
    <t>CHEMBL1164612</t>
  </si>
  <si>
    <t>CHEMBL1209356</t>
  </si>
  <si>
    <t>CHEMBL1209357</t>
  </si>
  <si>
    <t>CHEMBL3261059</t>
  </si>
  <si>
    <t>CHEMBL3650757</t>
  </si>
  <si>
    <t>CHEMBL3670906</t>
  </si>
  <si>
    <t>CHEMBL3703225</t>
  </si>
  <si>
    <t>CHEMBL3975662</t>
  </si>
  <si>
    <t>CHEMBL3654222</t>
  </si>
  <si>
    <t>CHEMBL3672724</t>
  </si>
  <si>
    <t>CHEMBL1091219</t>
  </si>
  <si>
    <t>CHEMBL1092227</t>
  </si>
  <si>
    <t>CHEMBL490304</t>
  </si>
  <si>
    <t>CHEMBL4108635</t>
  </si>
  <si>
    <t>CHEMBL3703209</t>
  </si>
  <si>
    <t>CHEMBL391087</t>
  </si>
  <si>
    <t>CHEMBL2346804</t>
  </si>
  <si>
    <t>CHEMBL3653348</t>
  </si>
  <si>
    <t>CHEMBL3422239</t>
  </si>
  <si>
    <t>CHEMBL2047224</t>
  </si>
  <si>
    <t>CHEMBL2047229</t>
  </si>
  <si>
    <t>CHEMBL252189</t>
  </si>
  <si>
    <t>CHEMBL402330</t>
  </si>
  <si>
    <t>CHEMBL404501</t>
  </si>
  <si>
    <t>CHEMBL254058</t>
  </si>
  <si>
    <t>CHEMBL398316</t>
  </si>
  <si>
    <t>CHEMBL399083</t>
  </si>
  <si>
    <t>CHEMBL1917904</t>
  </si>
  <si>
    <t>CHEMBL1934289</t>
  </si>
  <si>
    <t>CHEMBL3677239</t>
  </si>
  <si>
    <t>CHEMBL3747119</t>
  </si>
  <si>
    <t>CHEMBL3900541</t>
  </si>
  <si>
    <t>CHEMBL3977872</t>
  </si>
  <si>
    <t>CHEMBL2349484</t>
  </si>
  <si>
    <t>CHEMBL3946818</t>
  </si>
  <si>
    <t>CHEMBL3693256</t>
  </si>
  <si>
    <t>CHEMBL272714</t>
  </si>
  <si>
    <t>CHEMBL583178</t>
  </si>
  <si>
    <t>CHEMBL1270458</t>
  </si>
  <si>
    <t>CHEMBL3703258</t>
  </si>
  <si>
    <t>CHEMBL257091</t>
  </si>
  <si>
    <t>CHEMBL2380816</t>
  </si>
  <si>
    <t>CHEMBL3677231</t>
  </si>
  <si>
    <t>CHEMBL3902716</t>
  </si>
  <si>
    <t>CHEMBL3670311</t>
  </si>
  <si>
    <t>CHEMBL3931973</t>
  </si>
  <si>
    <t>CHEMBL3693241</t>
  </si>
  <si>
    <t>CHEMBL3930777</t>
  </si>
  <si>
    <t>CHEMBL509294</t>
  </si>
  <si>
    <t>CHEMBL3656172</t>
  </si>
  <si>
    <t>CHEMBL3902664</t>
  </si>
  <si>
    <t>CHEMBL3981106</t>
  </si>
  <si>
    <t>CHEMBL3753360</t>
  </si>
  <si>
    <t>CHEMBL1090025</t>
  </si>
  <si>
    <t>CHEMBL565378</t>
  </si>
  <si>
    <t>CHEMBL211214</t>
  </si>
  <si>
    <t>CHEMBL237062</t>
  </si>
  <si>
    <t>CHEMBL257087</t>
  </si>
  <si>
    <t>CHEMBL2380443</t>
  </si>
  <si>
    <t>CHEMBL2380453</t>
  </si>
  <si>
    <t>CHEMBL2380815</t>
  </si>
  <si>
    <t>CHEMBL3672414</t>
  </si>
  <si>
    <t>CHEMBL3650787</t>
  </si>
  <si>
    <t>CHEMBL3949855</t>
  </si>
  <si>
    <t>CHEMBL3657436</t>
  </si>
  <si>
    <t>CHEMBL3963104</t>
  </si>
  <si>
    <t>CHEMBL3650768</t>
  </si>
  <si>
    <t>CHEMBL3970489</t>
  </si>
  <si>
    <t>CHEMBL1257418</t>
  </si>
  <si>
    <t>CHEMBL3653343</t>
  </si>
  <si>
    <t>CHEMBL3747445</t>
  </si>
  <si>
    <t>CHEMBL2408736</t>
  </si>
  <si>
    <t>CHEMBL3901213</t>
  </si>
  <si>
    <t>CHEMBL3980965</t>
  </si>
  <si>
    <t>CHEMBL252058</t>
  </si>
  <si>
    <t>CHEMBL3127095</t>
  </si>
  <si>
    <t>CHEMBL4108431</t>
  </si>
  <si>
    <t>CHEMBL309438</t>
  </si>
  <si>
    <t>CHEMBL271440</t>
  </si>
  <si>
    <t>CHEMBL3688687</t>
  </si>
  <si>
    <t>CHEMBL3745922</t>
  </si>
  <si>
    <t>CHEMBL3969614</t>
  </si>
  <si>
    <t>CHEMBL2180034</t>
  </si>
  <si>
    <t>CHEMBL3650789</t>
  </si>
  <si>
    <t>CHEMBL272766</t>
  </si>
  <si>
    <t>CHEMBL594903</t>
  </si>
  <si>
    <t>CHEMBL2047914</t>
  </si>
  <si>
    <t>CHEMBL3127093</t>
  </si>
  <si>
    <t>CHEMBL3127101</t>
  </si>
  <si>
    <t>CHEMBL381919</t>
  </si>
  <si>
    <t>CHEMBL1165089</t>
  </si>
  <si>
    <t>CHEMBL3747444</t>
  </si>
  <si>
    <t>CHEMBL3898229</t>
  </si>
  <si>
    <t>CHEMBL3951074</t>
  </si>
  <si>
    <t>CHEMBL253557</t>
  </si>
  <si>
    <t>CHEMBL3653696</t>
  </si>
  <si>
    <t>CHEMBL242323</t>
  </si>
  <si>
    <t>CHEMBL258355</t>
  </si>
  <si>
    <t>CHEMBL236852</t>
  </si>
  <si>
    <t>CHEMBL1645507</t>
  </si>
  <si>
    <t>CHEMBL3653486</t>
  </si>
  <si>
    <t>CHEMBL3969211</t>
  </si>
  <si>
    <t>CHEMBL3654233</t>
  </si>
  <si>
    <t>CHEMBL1271091</t>
  </si>
  <si>
    <t>CHEMBL2408759</t>
  </si>
  <si>
    <t>CHEMBL3813928</t>
  </si>
  <si>
    <t>CHEMBL220826</t>
  </si>
  <si>
    <t>CHEMBL1209893</t>
  </si>
  <si>
    <t>CHEMBL3703252</t>
  </si>
  <si>
    <t>CHEMBL3939118</t>
  </si>
  <si>
    <t>CHEMBL3961810</t>
  </si>
  <si>
    <t>CHEMBL3896307</t>
  </si>
  <si>
    <t>CHEMBL3740508</t>
  </si>
  <si>
    <t>CHEMBL3650758</t>
  </si>
  <si>
    <t>CHEMBL3670326</t>
  </si>
  <si>
    <t>CHEMBL2047227</t>
  </si>
  <si>
    <t>CHEMBL3357657</t>
  </si>
  <si>
    <t>CHEMBL3703308</t>
  </si>
  <si>
    <t>CHEMBL254891</t>
  </si>
  <si>
    <t>CHEMBL1209355</t>
  </si>
  <si>
    <t>CHEMBL3670913</t>
  </si>
  <si>
    <t>CHEMBL3653473</t>
  </si>
  <si>
    <t>CHEMBL3653506</t>
  </si>
  <si>
    <t>CHEMBL2349481</t>
  </si>
  <si>
    <t>CHEMBL82593</t>
  </si>
  <si>
    <t>CHEMBL3918570</t>
  </si>
  <si>
    <t>CHEMBL2059101</t>
  </si>
  <si>
    <t>CHEMBL2180032</t>
  </si>
  <si>
    <t>CHEMBL3703279</t>
  </si>
  <si>
    <t>CHEMBL2177472</t>
  </si>
  <si>
    <t>CHEMBL2380809</t>
  </si>
  <si>
    <t>CHEMBL3261060</t>
  </si>
  <si>
    <t>CHEMBL3902648</t>
  </si>
  <si>
    <t>CHEMBL3969425</t>
  </si>
  <si>
    <t>CHEMBL3956054</t>
  </si>
  <si>
    <t>CHEMBL1257533</t>
  </si>
  <si>
    <t>CHEMBL187765</t>
  </si>
  <si>
    <t>CHEMBL1208936</t>
  </si>
  <si>
    <t>CHEMBL1915988</t>
  </si>
  <si>
    <t>CHEMBL3642619</t>
  </si>
  <si>
    <t>CHEMBL3645154</t>
  </si>
  <si>
    <t>CHEMBL3672398</t>
  </si>
  <si>
    <t>CHEMBL3672446</t>
  </si>
  <si>
    <t>CHEMBL3747247</t>
  </si>
  <si>
    <t>CHEMBL3747381</t>
  </si>
  <si>
    <t>CHEMBL3765711</t>
  </si>
  <si>
    <t>CHEMBL370801</t>
  </si>
  <si>
    <t>CHEMBL3672399</t>
  </si>
  <si>
    <t>CHEMBL3680884</t>
  </si>
  <si>
    <t>CHEMBL3746656</t>
  </si>
  <si>
    <t>CHEMBL3955360</t>
  </si>
  <si>
    <t>CHEMBL3683896</t>
  </si>
  <si>
    <t>CHEMBL3673216</t>
  </si>
  <si>
    <t>CHEMBL3422240</t>
  </si>
  <si>
    <t>CHEMBL566969</t>
  </si>
  <si>
    <t>CHEMBL2177333</t>
  </si>
  <si>
    <t>CHEMBL3703257</t>
  </si>
  <si>
    <t>CHEMBL3703290</t>
  </si>
  <si>
    <t>CHEMBL463864</t>
  </si>
  <si>
    <t>CHEMBL3677226</t>
  </si>
  <si>
    <t>CHEMBL3653453</t>
  </si>
  <si>
    <t>CHEMBL3943102</t>
  </si>
  <si>
    <t>CHEMBL2347882</t>
  </si>
  <si>
    <t>CHEMBL3653658</t>
  </si>
  <si>
    <t>CHEMBL257099</t>
  </si>
  <si>
    <t>CHEMBL258277</t>
  </si>
  <si>
    <t>CHEMBL3650809</t>
  </si>
  <si>
    <t>CHEMBL3657445</t>
  </si>
  <si>
    <t>CHEMBL220741</t>
  </si>
  <si>
    <t>CHEMBL236851</t>
  </si>
  <si>
    <t>CHEMBL1209285</t>
  </si>
  <si>
    <t>CHEMBL2346796</t>
  </si>
  <si>
    <t>CHEMBL3672434</t>
  </si>
  <si>
    <t>CHEMBL270154</t>
  </si>
  <si>
    <t>CHEMBL297453</t>
  </si>
  <si>
    <t>CHEMBL3357660</t>
  </si>
  <si>
    <t>CHEMBL1270164</t>
  </si>
  <si>
    <t>CHEMBL1760732</t>
  </si>
  <si>
    <t>CHEMBL252860</t>
  </si>
  <si>
    <t>CHEMBL206442</t>
  </si>
  <si>
    <t>CHEMBL2380819</t>
  </si>
  <si>
    <t>CHEMBL3650797</t>
  </si>
  <si>
    <t>CHEMBL3680882</t>
  </si>
  <si>
    <t>CHEMBL3650816</t>
  </si>
  <si>
    <t>CHEMBL3586133</t>
  </si>
  <si>
    <t>CHEMBL230314</t>
  </si>
  <si>
    <t>CHEMBL272320</t>
  </si>
  <si>
    <t>CHEMBL2177482</t>
  </si>
  <si>
    <t>CHEMBL502647</t>
  </si>
  <si>
    <t>CHEMBL3650769</t>
  </si>
  <si>
    <t>CHEMBL3932565</t>
  </si>
  <si>
    <t>CHEMBL1257532</t>
  </si>
  <si>
    <t>CHEMBL3672699</t>
  </si>
  <si>
    <t>CHEMBL251307</t>
  </si>
  <si>
    <t>CHEMBL3653374</t>
  </si>
  <si>
    <t>CHEMBL3653391</t>
  </si>
  <si>
    <t>CHEMBL252655</t>
  </si>
  <si>
    <t>CHEMBL567633</t>
  </si>
  <si>
    <t>CHEMBL2380444</t>
  </si>
  <si>
    <t>CHEMBL3670348</t>
  </si>
  <si>
    <t>CHEMBL3672413</t>
  </si>
  <si>
    <t>CHEMBL3672448</t>
  </si>
  <si>
    <t>CHEMBL1092504</t>
  </si>
  <si>
    <t>CHEMBL2177335</t>
  </si>
  <si>
    <t>CHEMBL2180036</t>
  </si>
  <si>
    <t>CHEMBL400087</t>
  </si>
  <si>
    <t>CHEMBL1209167</t>
  </si>
  <si>
    <t>CHEMBL3672422</t>
  </si>
  <si>
    <t>CHEMBL4092459</t>
  </si>
  <si>
    <t>CHEMBL3653704</t>
  </si>
  <si>
    <t>CHEMBL2177319</t>
  </si>
  <si>
    <t>CHEMBL3947330</t>
  </si>
  <si>
    <t>CHEMBL3983108</t>
  </si>
  <si>
    <t>CHEMBL3896298</t>
  </si>
  <si>
    <t>CHEMBL1091592</t>
  </si>
  <si>
    <t>CHEMBL1208873</t>
  </si>
  <si>
    <t>CHEMBL3672410</t>
  </si>
  <si>
    <t>CHEMBL3703241</t>
  </si>
  <si>
    <t>CHEMBL443447</t>
  </si>
  <si>
    <t>CHEMBL4115023</t>
  </si>
  <si>
    <t>CHEMBL3966668</t>
  </si>
  <si>
    <t>CHEMBL3642613</t>
  </si>
  <si>
    <t>CHEMBL3688693</t>
  </si>
  <si>
    <t>CHEMBL1209107</t>
  </si>
  <si>
    <t>CHEMBL2380811</t>
  </si>
  <si>
    <t>CHEMBL3670374</t>
  </si>
  <si>
    <t>CHEMBL3650812</t>
  </si>
  <si>
    <t>CHEMBL3653437</t>
  </si>
  <si>
    <t>CHEMBL3653469</t>
  </si>
  <si>
    <t>CHEMBL3688668</t>
  </si>
  <si>
    <t>CHEMBL1092147</t>
  </si>
  <si>
    <t>CHEMBL3933588</t>
  </si>
  <si>
    <t>CHEMBL3897736</t>
  </si>
  <si>
    <t>CHEMBL3691360</t>
  </si>
  <si>
    <t>CHEMBL3961455</t>
  </si>
  <si>
    <t>CHEMBL2386725</t>
  </si>
  <si>
    <t>CHEMBL3650837</t>
  </si>
  <si>
    <t>CHEMBL136868</t>
  </si>
  <si>
    <t>CHEMBL3677217</t>
  </si>
  <si>
    <t>CHEMBL3645175</t>
  </si>
  <si>
    <t>CHEMBL3691384</t>
  </si>
  <si>
    <t>CHEMBL3948423</t>
  </si>
  <si>
    <t>CHEMBL2347870</t>
  </si>
  <si>
    <t>CHEMBL1091343</t>
  </si>
  <si>
    <t>CHEMBL3414703</t>
  </si>
  <si>
    <t>CHEMBL403850</t>
  </si>
  <si>
    <t>CHEMBL3677221</t>
  </si>
  <si>
    <t>CHEMBL3650807</t>
  </si>
  <si>
    <t>CHEMBL3653350</t>
  </si>
  <si>
    <t>CHEMBL3918558</t>
  </si>
  <si>
    <t>CHEMBL2347876</t>
  </si>
  <si>
    <t>CHEMBL3673190</t>
  </si>
  <si>
    <t>CHEMBL2408749</t>
  </si>
  <si>
    <t>CHEMBL3650800</t>
  </si>
  <si>
    <t>CHEMBL255192</t>
  </si>
  <si>
    <t>CHEMBL570165</t>
  </si>
  <si>
    <t>CHEMBL591070</t>
  </si>
  <si>
    <t>CHEMBL3897492</t>
  </si>
  <si>
    <t>CHEMBL3688648</t>
  </si>
  <si>
    <t>CHEMBL3955347</t>
  </si>
  <si>
    <t>CHEMBL3650798</t>
  </si>
  <si>
    <t>CHEMBL3939631</t>
  </si>
  <si>
    <t>CHEMBL1258003</t>
  </si>
  <si>
    <t>CHEMBL2047904</t>
  </si>
  <si>
    <t>CHEMBL1645523</t>
  </si>
  <si>
    <t>CHEMBL1917909</t>
  </si>
  <si>
    <t>CHEMBL3400753</t>
  </si>
  <si>
    <t>CHEMBL3640240</t>
  </si>
  <si>
    <t>CHEMBL3677243</t>
  </si>
  <si>
    <t>CHEMBL3688611</t>
  </si>
  <si>
    <t>CHEMBL3650188</t>
  </si>
  <si>
    <t>CHEMBL3656218</t>
  </si>
  <si>
    <t>CHEMBL3977679</t>
  </si>
  <si>
    <t>CHEMBL3677223</t>
  </si>
  <si>
    <t>CHEMBL3650814</t>
  </si>
  <si>
    <t>CHEMBL4107161</t>
  </si>
  <si>
    <t>CHEMBL3964122</t>
  </si>
  <si>
    <t>CHEMBL518294</t>
  </si>
  <si>
    <t>CHEMBL138002</t>
  </si>
  <si>
    <t>CHEMBL3941774</t>
  </si>
  <si>
    <t>CHEMBL3653432</t>
  </si>
  <si>
    <t>CHEMBL3900661</t>
  </si>
  <si>
    <t>CHEMBL3905234</t>
  </si>
  <si>
    <t>CHEMBL3954714</t>
  </si>
  <si>
    <t>CHEMBL3939642</t>
  </si>
  <si>
    <t>CHEMBL566212</t>
  </si>
  <si>
    <t>CHEMBL2177332</t>
  </si>
  <si>
    <t>CHEMBL2177336</t>
  </si>
  <si>
    <t>CHEMBL252007</t>
  </si>
  <si>
    <t>CHEMBL258351</t>
  </si>
  <si>
    <t>CHEMBL401172</t>
  </si>
  <si>
    <t>CHEMBL1269919</t>
  </si>
  <si>
    <t>CHEMBL3659639</t>
  </si>
  <si>
    <t>CHEMBL3650773</t>
  </si>
  <si>
    <t>CHEMBL485319</t>
  </si>
  <si>
    <t>CHEMBL3961630</t>
  </si>
  <si>
    <t>CHEMBL3952727</t>
  </si>
  <si>
    <t>CHEMBL1210350</t>
  </si>
  <si>
    <t>CHEMBL3672412</t>
  </si>
  <si>
    <t>CHEMBL3642632</t>
  </si>
  <si>
    <t>CHEMBL3691362</t>
  </si>
  <si>
    <t>CHEMBL3703276</t>
  </si>
  <si>
    <t>CHEMBL3677208</t>
  </si>
  <si>
    <t>CHEMBL3978571</t>
  </si>
  <si>
    <t>CHEMBL3653502</t>
  </si>
  <si>
    <t>CHEMBL1084135</t>
  </si>
  <si>
    <t>CHEMBL2347877</t>
  </si>
  <si>
    <t>CHEMBL1610040</t>
  </si>
  <si>
    <t>CHEMBL1210355</t>
  </si>
  <si>
    <t>CHEMBL237494</t>
  </si>
  <si>
    <t>CHEMBL3642629</t>
  </si>
  <si>
    <t>CHEMBL3653416</t>
  </si>
  <si>
    <t>CHEMBL3650777</t>
  </si>
  <si>
    <t>CHEMBL3656175</t>
  </si>
  <si>
    <t>CHEMBL3127096</t>
  </si>
  <si>
    <t>CHEMBL1209104</t>
  </si>
  <si>
    <t>CHEMBL3672449</t>
  </si>
  <si>
    <t>CHEMBL3653472</t>
  </si>
  <si>
    <t>CHEMBL258315</t>
  </si>
  <si>
    <t>CHEMBL1614769</t>
  </si>
  <si>
    <t>CHEMBL607527</t>
  </si>
  <si>
    <t>CHEMBL3677230</t>
  </si>
  <si>
    <t>CHEMBL3703238</t>
  </si>
  <si>
    <t>CHEMBL2177318</t>
  </si>
  <si>
    <t>CHEMBL3703269</t>
  </si>
  <si>
    <t>CHEMBL3672435</t>
  </si>
  <si>
    <t>CHEMBL3941263</t>
  </si>
  <si>
    <t>CHEMBL3670300</t>
  </si>
  <si>
    <t>CHEMBL3673200</t>
  </si>
  <si>
    <t>CHEMBL3688809</t>
  </si>
  <si>
    <t>CHEMBL3968267</t>
  </si>
  <si>
    <t>CHEMBL3763944</t>
  </si>
  <si>
    <t>CHEMBL1821816</t>
  </si>
  <si>
    <t>CHEMBL3672400</t>
  </si>
  <si>
    <t>CHEMBL3653361</t>
  </si>
  <si>
    <t>CHEMBL3945526</t>
  </si>
  <si>
    <t>CHEMBL3948180</t>
  </si>
  <si>
    <t>CHEMBL3688826</t>
  </si>
  <si>
    <t>CHEMBL3233829</t>
  </si>
  <si>
    <t>CHEMBL3304357</t>
  </si>
  <si>
    <t>CHEMBL3586198</t>
  </si>
  <si>
    <t>CHEMBL1093806</t>
  </si>
  <si>
    <t>CHEMBL1270163</t>
  </si>
  <si>
    <t>CHEMBL201961</t>
  </si>
  <si>
    <t>CHEMBL3672437</t>
  </si>
  <si>
    <t>CHEMBL3650792</t>
  </si>
  <si>
    <t>CHEMBL3654231</t>
  </si>
  <si>
    <t>CHEMBL1760855</t>
  </si>
  <si>
    <t>CHEMBL599965</t>
  </si>
  <si>
    <t>CHEMBL220745</t>
  </si>
  <si>
    <t>CHEMBL3703310</t>
  </si>
  <si>
    <t>CHEMBL3984503</t>
  </si>
  <si>
    <t>CHEMBL463865</t>
  </si>
  <si>
    <t>CHEMBL1819176</t>
  </si>
  <si>
    <t>CHEMBL3765195</t>
  </si>
  <si>
    <t>CHEMBL2380461</t>
  </si>
  <si>
    <t>CHEMBL3703263</t>
  </si>
  <si>
    <t>CHEMBL203120</t>
  </si>
  <si>
    <t>CHEMBL206854</t>
  </si>
  <si>
    <t>CHEMBL207083</t>
  </si>
  <si>
    <t>CHEMBL209052</t>
  </si>
  <si>
    <t>CHEMBL327386</t>
  </si>
  <si>
    <t>CHEMBL378032</t>
  </si>
  <si>
    <t>CHEMBL381618</t>
  </si>
  <si>
    <t>CHEMBL401289</t>
  </si>
  <si>
    <t>CHEMBL1163225</t>
  </si>
  <si>
    <t>CHEMBL1209284</t>
  </si>
  <si>
    <t>CHEMBL1915987</t>
  </si>
  <si>
    <t>CHEMBL2181984</t>
  </si>
  <si>
    <t>CHEMBL3672409</t>
  </si>
  <si>
    <t>CHEMBL3677214</t>
  </si>
  <si>
    <t>CHEMBL3677235</t>
  </si>
  <si>
    <t>CHEMBL3653375</t>
  </si>
  <si>
    <t>CHEMBL3653460</t>
  </si>
  <si>
    <t>CHEMBL3926530</t>
  </si>
  <si>
    <t>CHEMBL3972432</t>
  </si>
  <si>
    <t>EC50</t>
  </si>
  <si>
    <t>370990</t>
  </si>
  <si>
    <t>370989</t>
  </si>
  <si>
    <t>370991</t>
  </si>
  <si>
    <t>370993</t>
  </si>
  <si>
    <t>370992</t>
  </si>
  <si>
    <t>370988</t>
  </si>
  <si>
    <t>370987</t>
  </si>
  <si>
    <t>370986</t>
  </si>
  <si>
    <t>370985</t>
  </si>
  <si>
    <t>253266</t>
  </si>
  <si>
    <t>361865</t>
  </si>
  <si>
    <t>284495</t>
  </si>
  <si>
    <t>287744</t>
  </si>
  <si>
    <t>284490</t>
  </si>
  <si>
    <t>290120</t>
  </si>
  <si>
    <t>386364</t>
  </si>
  <si>
    <t>386444</t>
  </si>
  <si>
    <t>287746</t>
  </si>
  <si>
    <t>287748</t>
  </si>
  <si>
    <t>253217</t>
  </si>
  <si>
    <t>253254</t>
  </si>
  <si>
    <t>290118</t>
  </si>
  <si>
    <t>290115</t>
  </si>
  <si>
    <t>378265</t>
  </si>
  <si>
    <t>404201</t>
  </si>
  <si>
    <t>404205</t>
  </si>
  <si>
    <t>284488</t>
  </si>
  <si>
    <t>290116</t>
  </si>
  <si>
    <t>290117</t>
  </si>
  <si>
    <t>270609</t>
  </si>
  <si>
    <t>386414</t>
  </si>
  <si>
    <t>386395</t>
  </si>
  <si>
    <t>386427</t>
  </si>
  <si>
    <t>386393</t>
  </si>
  <si>
    <t>253218</t>
  </si>
  <si>
    <t>284510</t>
  </si>
  <si>
    <t>287751</t>
  </si>
  <si>
    <t>347732</t>
  </si>
  <si>
    <t>290114</t>
  </si>
  <si>
    <t>361866</t>
  </si>
  <si>
    <t>361868</t>
  </si>
  <si>
    <t>270614</t>
  </si>
  <si>
    <t>377719</t>
  </si>
  <si>
    <t>270661</t>
  </si>
  <si>
    <t>287749</t>
  </si>
  <si>
    <t>284511</t>
  </si>
  <si>
    <t>270721</t>
  </si>
  <si>
    <t>287752</t>
  </si>
  <si>
    <t>270729</t>
  </si>
  <si>
    <t>290121</t>
  </si>
  <si>
    <t>290119</t>
  </si>
  <si>
    <t>386388</t>
  </si>
  <si>
    <t>361862</t>
  </si>
  <si>
    <t>386392</t>
  </si>
  <si>
    <t>386426</t>
  </si>
  <si>
    <t>347746</t>
  </si>
  <si>
    <t>270718</t>
  </si>
  <si>
    <t>377755</t>
  </si>
  <si>
    <t>270632</t>
  </si>
  <si>
    <t>386417</t>
  </si>
  <si>
    <t>386389</t>
  </si>
  <si>
    <t>386411</t>
  </si>
  <si>
    <t>386410</t>
  </si>
  <si>
    <t>284484</t>
  </si>
  <si>
    <t>284486</t>
  </si>
  <si>
    <t>347745</t>
  </si>
  <si>
    <t>315448</t>
  </si>
  <si>
    <t>386445</t>
  </si>
  <si>
    <t>377801</t>
  </si>
  <si>
    <t>386436</t>
  </si>
  <si>
    <t>386446</t>
  </si>
  <si>
    <t>378320</t>
  </si>
  <si>
    <t>390447</t>
  </si>
  <si>
    <t>253220</t>
  </si>
  <si>
    <t>270735</t>
  </si>
  <si>
    <t>253219</t>
  </si>
  <si>
    <t>253221</t>
  </si>
  <si>
    <t>253261</t>
  </si>
  <si>
    <t>253263</t>
  </si>
  <si>
    <t>267956</t>
  </si>
  <si>
    <t>347737</t>
  </si>
  <si>
    <t>404199</t>
  </si>
  <si>
    <t>404204</t>
  </si>
  <si>
    <t>386425</t>
  </si>
  <si>
    <t>386396</t>
  </si>
  <si>
    <t>386442</t>
  </si>
  <si>
    <t>297395</t>
  </si>
  <si>
    <t>270616</t>
  </si>
  <si>
    <t>303950</t>
  </si>
  <si>
    <t>347734</t>
  </si>
  <si>
    <t>347994</t>
  </si>
  <si>
    <t>386424</t>
  </si>
  <si>
    <t>270691</t>
  </si>
  <si>
    <t>191664</t>
  </si>
  <si>
    <t>347996</t>
  </si>
  <si>
    <t>386394</t>
  </si>
  <si>
    <t>270698</t>
  </si>
  <si>
    <t>297409</t>
  </si>
  <si>
    <t>270737</t>
  </si>
  <si>
    <t>386413</t>
  </si>
  <si>
    <t>386449</t>
  </si>
  <si>
    <t>377754</t>
  </si>
  <si>
    <t>386387</t>
  </si>
  <si>
    <t>270639</t>
  </si>
  <si>
    <t>270651</t>
  </si>
  <si>
    <t>284503</t>
  </si>
  <si>
    <t>284506</t>
  </si>
  <si>
    <t>347993</t>
  </si>
  <si>
    <t>347929</t>
  </si>
  <si>
    <t>386428</t>
  </si>
  <si>
    <t>386447</t>
  </si>
  <si>
    <t>386404</t>
  </si>
  <si>
    <t>270712</t>
  </si>
  <si>
    <t>270727</t>
  </si>
  <si>
    <t>347731</t>
  </si>
  <si>
    <t>372321</t>
  </si>
  <si>
    <t>372320</t>
  </si>
  <si>
    <t>315387</t>
  </si>
  <si>
    <t>386420</t>
  </si>
  <si>
    <t>386415</t>
  </si>
  <si>
    <t>386391</t>
  </si>
  <si>
    <t>270613</t>
  </si>
  <si>
    <t>270640</t>
  </si>
  <si>
    <t>315567</t>
  </si>
  <si>
    <t>386431</t>
  </si>
  <si>
    <t>347873</t>
  </si>
  <si>
    <t>386418</t>
  </si>
  <si>
    <t>386390</t>
  </si>
  <si>
    <t>270720</t>
  </si>
  <si>
    <t>298710</t>
  </si>
  <si>
    <t>347741</t>
  </si>
  <si>
    <t>386372</t>
  </si>
  <si>
    <t>386374</t>
  </si>
  <si>
    <t>377822</t>
  </si>
  <si>
    <t>378303</t>
  </si>
  <si>
    <t>270688</t>
  </si>
  <si>
    <t>253222</t>
  </si>
  <si>
    <t>253223</t>
  </si>
  <si>
    <t>253224</t>
  </si>
  <si>
    <t>253225</t>
  </si>
  <si>
    <t>253255</t>
  </si>
  <si>
    <t>253256</t>
  </si>
  <si>
    <t>253262</t>
  </si>
  <si>
    <t>284512</t>
  </si>
  <si>
    <t>290128</t>
  </si>
  <si>
    <t>347698</t>
  </si>
  <si>
    <t>404208</t>
  </si>
  <si>
    <t>378282</t>
  </si>
  <si>
    <t>390498</t>
  </si>
  <si>
    <t>315467</t>
  </si>
  <si>
    <t>234960</t>
  </si>
  <si>
    <t>347650</t>
  </si>
  <si>
    <t>270710</t>
  </si>
  <si>
    <t>347796</t>
  </si>
  <si>
    <t>303951</t>
  </si>
  <si>
    <t>315551</t>
  </si>
  <si>
    <t>315636</t>
  </si>
  <si>
    <t>361863</t>
  </si>
  <si>
    <t>270608</t>
  </si>
  <si>
    <t>270625</t>
  </si>
  <si>
    <t>270717</t>
  </si>
  <si>
    <t>270713</t>
  </si>
  <si>
    <t>347703</t>
  </si>
  <si>
    <t>348008</t>
  </si>
  <si>
    <t>347874</t>
  </si>
  <si>
    <t>377784</t>
  </si>
  <si>
    <t>377714</t>
  </si>
  <si>
    <t>361720</t>
  </si>
  <si>
    <t>270697</t>
  </si>
  <si>
    <t>270611</t>
  </si>
  <si>
    <t>270615</t>
  </si>
  <si>
    <t>386376</t>
  </si>
  <si>
    <t>297432</t>
  </si>
  <si>
    <t>284502</t>
  </si>
  <si>
    <t>347657</t>
  </si>
  <si>
    <t>348052</t>
  </si>
  <si>
    <t>378107</t>
  </si>
  <si>
    <t>378264</t>
  </si>
  <si>
    <t>386440</t>
  </si>
  <si>
    <t>270619</t>
  </si>
  <si>
    <t>386448</t>
  </si>
  <si>
    <t>234962</t>
  </si>
  <si>
    <t>347582</t>
  </si>
  <si>
    <t>270699</t>
  </si>
  <si>
    <t>298707</t>
  </si>
  <si>
    <t>347733</t>
  </si>
  <si>
    <t>347740</t>
  </si>
  <si>
    <t>315573</t>
  </si>
  <si>
    <t>386368</t>
  </si>
  <si>
    <t>386373</t>
  </si>
  <si>
    <t>297392</t>
  </si>
  <si>
    <t>298706</t>
  </si>
  <si>
    <t>315668</t>
  </si>
  <si>
    <t>378244</t>
  </si>
  <si>
    <t>386441</t>
  </si>
  <si>
    <t>284508</t>
  </si>
  <si>
    <t>270714</t>
  </si>
  <si>
    <t>347998</t>
  </si>
  <si>
    <t>347739</t>
  </si>
  <si>
    <t>386451</t>
  </si>
  <si>
    <t>386419</t>
  </si>
  <si>
    <t>270689</t>
  </si>
  <si>
    <t>284493</t>
  </si>
  <si>
    <t>347742</t>
  </si>
  <si>
    <t>386386</t>
  </si>
  <si>
    <t>386398</t>
  </si>
  <si>
    <t>377821</t>
  </si>
  <si>
    <t>378302</t>
  </si>
  <si>
    <t>378298</t>
  </si>
  <si>
    <t>378316</t>
  </si>
  <si>
    <t>390518</t>
  </si>
  <si>
    <t>297400</t>
  </si>
  <si>
    <t>253227</t>
  </si>
  <si>
    <t>253257</t>
  </si>
  <si>
    <t>253264</t>
  </si>
  <si>
    <t>298705</t>
  </si>
  <si>
    <t>267959</t>
  </si>
  <si>
    <t>347706</t>
  </si>
  <si>
    <t>290133</t>
  </si>
  <si>
    <t>404209</t>
  </si>
  <si>
    <t>386443</t>
  </si>
  <si>
    <t>386432</t>
  </si>
  <si>
    <t>361864</t>
  </si>
  <si>
    <t>361867</t>
  </si>
  <si>
    <t>270725</t>
  </si>
  <si>
    <t>270711</t>
  </si>
  <si>
    <t>378200</t>
  </si>
  <si>
    <t>297403</t>
  </si>
  <si>
    <t>361846</t>
  </si>
  <si>
    <t>270731</t>
  </si>
  <si>
    <t>270715</t>
  </si>
  <si>
    <t>347738</t>
  </si>
  <si>
    <t>386416</t>
  </si>
  <si>
    <t>298709</t>
  </si>
  <si>
    <t>270701</t>
  </si>
  <si>
    <t>347932</t>
  </si>
  <si>
    <t>315447</t>
  </si>
  <si>
    <t>377759</t>
  </si>
  <si>
    <t>234963</t>
  </si>
  <si>
    <t>347583</t>
  </si>
  <si>
    <t>347795</t>
  </si>
  <si>
    <t>347906</t>
  </si>
  <si>
    <t>372317</t>
  </si>
  <si>
    <t>297463</t>
  </si>
  <si>
    <t>303966</t>
  </si>
  <si>
    <t>378236</t>
  </si>
  <si>
    <t>297482</t>
  </si>
  <si>
    <t>297488</t>
  </si>
  <si>
    <t>347673</t>
  </si>
  <si>
    <t>315562</t>
  </si>
  <si>
    <t>270728</t>
  </si>
  <si>
    <t>234879</t>
  </si>
  <si>
    <t>348106</t>
  </si>
  <si>
    <t>241488</t>
  </si>
  <si>
    <t>234965</t>
  </si>
  <si>
    <t>253228</t>
  </si>
  <si>
    <t>253229</t>
  </si>
  <si>
    <t>253230</t>
  </si>
  <si>
    <t>267974</t>
  </si>
  <si>
    <t>347773</t>
  </si>
  <si>
    <t>347585</t>
  </si>
  <si>
    <t>290132</t>
  </si>
  <si>
    <t>372316</t>
  </si>
  <si>
    <t>348070</t>
  </si>
  <si>
    <t>390407</t>
  </si>
  <si>
    <t>303981</t>
  </si>
  <si>
    <t>361841</t>
  </si>
  <si>
    <t>284489</t>
  </si>
  <si>
    <t>347958</t>
  </si>
  <si>
    <t>297391</t>
  </si>
  <si>
    <t>348010</t>
  </si>
  <si>
    <t>347845</t>
  </si>
  <si>
    <t>378131</t>
  </si>
  <si>
    <t>297486</t>
  </si>
  <si>
    <t>234964</t>
  </si>
  <si>
    <t>234966</t>
  </si>
  <si>
    <t>347586</t>
  </si>
  <si>
    <t>234852</t>
  </si>
  <si>
    <t>348072</t>
  </si>
  <si>
    <t>298716</t>
  </si>
  <si>
    <t>347696</t>
  </si>
  <si>
    <t>347584</t>
  </si>
  <si>
    <t>303967</t>
  </si>
  <si>
    <t>377783</t>
  </si>
  <si>
    <t>297394</t>
  </si>
  <si>
    <t>297398</t>
  </si>
  <si>
    <t>347844</t>
  </si>
  <si>
    <t>347658</t>
  </si>
  <si>
    <t>378135</t>
  </si>
  <si>
    <t>270623</t>
  </si>
  <si>
    <t>234967</t>
  </si>
  <si>
    <t>347587</t>
  </si>
  <si>
    <t>347705</t>
  </si>
  <si>
    <t>347717</t>
  </si>
  <si>
    <t>378105</t>
  </si>
  <si>
    <t>270638</t>
  </si>
  <si>
    <t>361853</t>
  </si>
  <si>
    <t>347758</t>
  </si>
  <si>
    <t>386377</t>
  </si>
  <si>
    <t>297454</t>
  </si>
  <si>
    <t>270671</t>
  </si>
  <si>
    <t>241485</t>
  </si>
  <si>
    <t>253231</t>
  </si>
  <si>
    <t>253232</t>
  </si>
  <si>
    <t>234840</t>
  </si>
  <si>
    <t>348053</t>
  </si>
  <si>
    <t>267889</t>
  </si>
  <si>
    <t>303955</t>
  </si>
  <si>
    <t>303978</t>
  </si>
  <si>
    <t>290129</t>
  </si>
  <si>
    <t>290141</t>
  </si>
  <si>
    <t>290135</t>
  </si>
  <si>
    <t>290144</t>
  </si>
  <si>
    <t>290125</t>
  </si>
  <si>
    <t>386378</t>
  </si>
  <si>
    <t>378195</t>
  </si>
  <si>
    <t>347775</t>
  </si>
  <si>
    <t>378245</t>
  </si>
  <si>
    <t>270650</t>
  </si>
  <si>
    <t>270612</t>
  </si>
  <si>
    <t>347861</t>
  </si>
  <si>
    <t>270649</t>
  </si>
  <si>
    <t>234920</t>
  </si>
  <si>
    <t>347609</t>
  </si>
  <si>
    <t>270723</t>
  </si>
  <si>
    <t>347664</t>
  </si>
  <si>
    <t>347847</t>
  </si>
  <si>
    <t>315385</t>
  </si>
  <si>
    <t>386450</t>
  </si>
  <si>
    <t>347866</t>
  </si>
  <si>
    <t>347704</t>
  </si>
  <si>
    <t>270617</t>
  </si>
  <si>
    <t>315630</t>
  </si>
  <si>
    <t>315585</t>
  </si>
  <si>
    <t>378248</t>
  </si>
  <si>
    <t>297461</t>
  </si>
  <si>
    <t>361848</t>
  </si>
  <si>
    <t>270687</t>
  </si>
  <si>
    <t>270700</t>
  </si>
  <si>
    <t>234968</t>
  </si>
  <si>
    <t>347588</t>
  </si>
  <si>
    <t>234969</t>
  </si>
  <si>
    <t>347589</t>
  </si>
  <si>
    <t>270683</t>
  </si>
  <si>
    <t>303968</t>
  </si>
  <si>
    <t>315492</t>
  </si>
  <si>
    <t>378326</t>
  </si>
  <si>
    <t>377817</t>
  </si>
  <si>
    <t>377820</t>
  </si>
  <si>
    <t>390408</t>
  </si>
  <si>
    <t>241499</t>
  </si>
  <si>
    <t>234890</t>
  </si>
  <si>
    <t>348119</t>
  </si>
  <si>
    <t>267910</t>
  </si>
  <si>
    <t>178056</t>
  </si>
  <si>
    <t>303964</t>
  </si>
  <si>
    <t>290146</t>
  </si>
  <si>
    <t>290140</t>
  </si>
  <si>
    <t>358126</t>
  </si>
  <si>
    <t>358143</t>
  </si>
  <si>
    <t>348108</t>
  </si>
  <si>
    <t>378249</t>
  </si>
  <si>
    <t>297485</t>
  </si>
  <si>
    <t>270724</t>
  </si>
  <si>
    <t>386439</t>
  </si>
  <si>
    <t>386380</t>
  </si>
  <si>
    <t>234899</t>
  </si>
  <si>
    <t>348128</t>
  </si>
  <si>
    <t>347984</t>
  </si>
  <si>
    <t>347918</t>
  </si>
  <si>
    <t>315571</t>
  </si>
  <si>
    <t>298708</t>
  </si>
  <si>
    <t>347940</t>
  </si>
  <si>
    <t>347948</t>
  </si>
  <si>
    <t>386421</t>
  </si>
  <si>
    <t>303976</t>
  </si>
  <si>
    <t>347794</t>
  </si>
  <si>
    <t>315549</t>
  </si>
  <si>
    <t>378262</t>
  </si>
  <si>
    <t>300565</t>
  </si>
  <si>
    <t>297388</t>
  </si>
  <si>
    <t>297402</t>
  </si>
  <si>
    <t>284513</t>
  </si>
  <si>
    <t>347930</t>
  </si>
  <si>
    <t>386406</t>
  </si>
  <si>
    <t>378247</t>
  </si>
  <si>
    <t>386361</t>
  </si>
  <si>
    <t>386434</t>
  </si>
  <si>
    <t>298714</t>
  </si>
  <si>
    <t>347955</t>
  </si>
  <si>
    <t>348054</t>
  </si>
  <si>
    <t>386362</t>
  </si>
  <si>
    <t>378310</t>
  </si>
  <si>
    <t>378289</t>
  </si>
  <si>
    <t>386422</t>
  </si>
  <si>
    <t>234970</t>
  </si>
  <si>
    <t>347590</t>
  </si>
  <si>
    <t>241600</t>
  </si>
  <si>
    <t>371401</t>
  </si>
  <si>
    <t>241506</t>
  </si>
  <si>
    <t>241509</t>
  </si>
  <si>
    <t>234889</t>
  </si>
  <si>
    <t>348118</t>
  </si>
  <si>
    <t>347983</t>
  </si>
  <si>
    <t>348101</t>
  </si>
  <si>
    <t>347959</t>
  </si>
  <si>
    <t>390404</t>
  </si>
  <si>
    <t>347920</t>
  </si>
  <si>
    <t>348088</t>
  </si>
  <si>
    <t>270618</t>
  </si>
  <si>
    <t>347862</t>
  </si>
  <si>
    <t>348014</t>
  </si>
  <si>
    <t>270647</t>
  </si>
  <si>
    <t>347858</t>
  </si>
  <si>
    <t>347727</t>
  </si>
  <si>
    <t>347691</t>
  </si>
  <si>
    <t>297481</t>
  </si>
  <si>
    <t>270695</t>
  </si>
  <si>
    <t>234902</t>
  </si>
  <si>
    <t>347591</t>
  </si>
  <si>
    <t>347807</t>
  </si>
  <si>
    <t>347868</t>
  </si>
  <si>
    <t>347851</t>
  </si>
  <si>
    <t>297397</t>
  </si>
  <si>
    <t>303957</t>
  </si>
  <si>
    <t>315759</t>
  </si>
  <si>
    <t>386435</t>
  </si>
  <si>
    <t>234903</t>
  </si>
  <si>
    <t>347693</t>
  </si>
  <si>
    <t>347592</t>
  </si>
  <si>
    <t>347921</t>
  </si>
  <si>
    <t>234904</t>
  </si>
  <si>
    <t>347593</t>
  </si>
  <si>
    <t>347702</t>
  </si>
  <si>
    <t>347995</t>
  </si>
  <si>
    <t>377612</t>
  </si>
  <si>
    <t>377842</t>
  </si>
  <si>
    <t>377845</t>
  </si>
  <si>
    <t>361869</t>
  </si>
  <si>
    <t>234835</t>
  </si>
  <si>
    <t>348044</t>
  </si>
  <si>
    <t>253233</t>
  </si>
  <si>
    <t>253234</t>
  </si>
  <si>
    <t>253235</t>
  </si>
  <si>
    <t>267945</t>
  </si>
  <si>
    <t>267957</t>
  </si>
  <si>
    <t>178047</t>
  </si>
  <si>
    <t>290126</t>
  </si>
  <si>
    <t>290142</t>
  </si>
  <si>
    <t>290123</t>
  </si>
  <si>
    <t>348086</t>
  </si>
  <si>
    <t>347692</t>
  </si>
  <si>
    <t>347949</t>
  </si>
  <si>
    <t>372322</t>
  </si>
  <si>
    <t>378172</t>
  </si>
  <si>
    <t>347663</t>
  </si>
  <si>
    <t>347981</t>
  </si>
  <si>
    <t>347820</t>
  </si>
  <si>
    <t>315514</t>
  </si>
  <si>
    <t>298715</t>
  </si>
  <si>
    <t>361851</t>
  </si>
  <si>
    <t>347951</t>
  </si>
  <si>
    <t>386430</t>
  </si>
  <si>
    <t>234905</t>
  </si>
  <si>
    <t>347594</t>
  </si>
  <si>
    <t>347911</t>
  </si>
  <si>
    <t>315555</t>
  </si>
  <si>
    <t>347719</t>
  </si>
  <si>
    <t>347787</t>
  </si>
  <si>
    <t>347720</t>
  </si>
  <si>
    <t>348062</t>
  </si>
  <si>
    <t>378250</t>
  </si>
  <si>
    <t>390401</t>
  </si>
  <si>
    <t>234834</t>
  </si>
  <si>
    <t>348043</t>
  </si>
  <si>
    <t>287742</t>
  </si>
  <si>
    <t>234832</t>
  </si>
  <si>
    <t>348041</t>
  </si>
  <si>
    <t>267866</t>
  </si>
  <si>
    <t>267964</t>
  </si>
  <si>
    <t>290130</t>
  </si>
  <si>
    <t>347676</t>
  </si>
  <si>
    <t>290145</t>
  </si>
  <si>
    <t>290139</t>
  </si>
  <si>
    <t>290134</t>
  </si>
  <si>
    <t>290131</t>
  </si>
  <si>
    <t>348055</t>
  </si>
  <si>
    <t>361785</t>
  </si>
  <si>
    <t>347849</t>
  </si>
  <si>
    <t>315566</t>
  </si>
  <si>
    <t>378173</t>
  </si>
  <si>
    <t>386409</t>
  </si>
  <si>
    <t>284496</t>
  </si>
  <si>
    <t>347848</t>
  </si>
  <si>
    <t>315558</t>
  </si>
  <si>
    <t>386385</t>
  </si>
  <si>
    <t>386397</t>
  </si>
  <si>
    <t>361717</t>
  </si>
  <si>
    <t>234854</t>
  </si>
  <si>
    <t>348074</t>
  </si>
  <si>
    <t>298718</t>
  </si>
  <si>
    <t>377770</t>
  </si>
  <si>
    <t>303952</t>
  </si>
  <si>
    <t>347760</t>
  </si>
  <si>
    <t>378235</t>
  </si>
  <si>
    <t>347792</t>
  </si>
  <si>
    <t>298717</t>
  </si>
  <si>
    <t>347672</t>
  </si>
  <si>
    <t>347908</t>
  </si>
  <si>
    <t>347942</t>
  </si>
  <si>
    <t>315466</t>
  </si>
  <si>
    <t>378246</t>
  </si>
  <si>
    <t>347751</t>
  </si>
  <si>
    <t>377631</t>
  </si>
  <si>
    <t>386408</t>
  </si>
  <si>
    <t>378193</t>
  </si>
  <si>
    <t>377824</t>
  </si>
  <si>
    <t>377840</t>
  </si>
  <si>
    <t>378297</t>
  </si>
  <si>
    <t>267869</t>
  </si>
  <si>
    <t>241571</t>
  </si>
  <si>
    <t>371372</t>
  </si>
  <si>
    <t>218300</t>
  </si>
  <si>
    <t>220546</t>
  </si>
  <si>
    <t>218306</t>
  </si>
  <si>
    <t>220552</t>
  </si>
  <si>
    <t>218307</t>
  </si>
  <si>
    <t>220553</t>
  </si>
  <si>
    <t>270667</t>
  </si>
  <si>
    <t>270669</t>
  </si>
  <si>
    <t>241496</t>
  </si>
  <si>
    <t>241521</t>
  </si>
  <si>
    <t>287743</t>
  </si>
  <si>
    <t>253236</t>
  </si>
  <si>
    <t>234836</t>
  </si>
  <si>
    <t>348045</t>
  </si>
  <si>
    <t>267913</t>
  </si>
  <si>
    <t>347791</t>
  </si>
  <si>
    <t>290124</t>
  </si>
  <si>
    <t>358123</t>
  </si>
  <si>
    <t>348057</t>
  </si>
  <si>
    <t>377628</t>
  </si>
  <si>
    <t>378167</t>
  </si>
  <si>
    <t>298704</t>
  </si>
  <si>
    <t>347863</t>
  </si>
  <si>
    <t>347817</t>
  </si>
  <si>
    <t>315576</t>
  </si>
  <si>
    <t>315792</t>
  </si>
  <si>
    <t>347743</t>
  </si>
  <si>
    <t>298712</t>
  </si>
  <si>
    <t>347788</t>
  </si>
  <si>
    <t>386407</t>
  </si>
  <si>
    <t>298711</t>
  </si>
  <si>
    <t>386400</t>
  </si>
  <si>
    <t>377837</t>
  </si>
  <si>
    <t>378283</t>
  </si>
  <si>
    <t>377829</t>
  </si>
  <si>
    <t>377843</t>
  </si>
  <si>
    <t>377834</t>
  </si>
  <si>
    <t>378308</t>
  </si>
  <si>
    <t>377729</t>
  </si>
  <si>
    <t>241502</t>
  </si>
  <si>
    <t>253258</t>
  </si>
  <si>
    <t>234851</t>
  </si>
  <si>
    <t>348071</t>
  </si>
  <si>
    <t>267865</t>
  </si>
  <si>
    <t>290136</t>
  </si>
  <si>
    <t>290127</t>
  </si>
  <si>
    <t>290122</t>
  </si>
  <si>
    <t>290137</t>
  </si>
  <si>
    <t>390410</t>
  </si>
  <si>
    <t>358140</t>
  </si>
  <si>
    <t>358150</t>
  </si>
  <si>
    <t>234906</t>
  </si>
  <si>
    <t>347595</t>
  </si>
  <si>
    <t>234907</t>
  </si>
  <si>
    <t>347596</t>
  </si>
  <si>
    <t>347854</t>
  </si>
  <si>
    <t>347771</t>
  </si>
  <si>
    <t>347912</t>
  </si>
  <si>
    <t>347939</t>
  </si>
  <si>
    <t>378118</t>
  </si>
  <si>
    <t>234908</t>
  </si>
  <si>
    <t>347721</t>
  </si>
  <si>
    <t>347749</t>
  </si>
  <si>
    <t>347597</t>
  </si>
  <si>
    <t>315520</t>
  </si>
  <si>
    <t>315742</t>
  </si>
  <si>
    <t>347872</t>
  </si>
  <si>
    <t>347806</t>
  </si>
  <si>
    <t>234865</t>
  </si>
  <si>
    <t>348090</t>
  </si>
  <si>
    <t>386412</t>
  </si>
  <si>
    <t>378305</t>
  </si>
  <si>
    <t>378301</t>
  </si>
  <si>
    <t>378327</t>
  </si>
  <si>
    <t>378299</t>
  </si>
  <si>
    <t>377835</t>
  </si>
  <si>
    <t>335520</t>
  </si>
  <si>
    <t>335519</t>
  </si>
  <si>
    <t>248404</t>
  </si>
  <si>
    <t>234896</t>
  </si>
  <si>
    <t>348125</t>
  </si>
  <si>
    <t>270682</t>
  </si>
  <si>
    <t>267952</t>
  </si>
  <si>
    <t>267961</t>
  </si>
  <si>
    <t>347867</t>
  </si>
  <si>
    <t>347779</t>
  </si>
  <si>
    <t>290143</t>
  </si>
  <si>
    <t>390504</t>
  </si>
  <si>
    <t>348080</t>
  </si>
  <si>
    <t>315764</t>
  </si>
  <si>
    <t>234909</t>
  </si>
  <si>
    <t>347598</t>
  </si>
  <si>
    <t>284497</t>
  </si>
  <si>
    <t>284501</t>
  </si>
  <si>
    <t>347711</t>
  </si>
  <si>
    <t>347712</t>
  </si>
  <si>
    <t>377624</t>
  </si>
  <si>
    <t>347853</t>
  </si>
  <si>
    <t>315519</t>
  </si>
  <si>
    <t>347895</t>
  </si>
  <si>
    <t>315563</t>
  </si>
  <si>
    <t>347886</t>
  </si>
  <si>
    <t>378166</t>
  </si>
  <si>
    <t>386399</t>
  </si>
  <si>
    <t>315408</t>
  </si>
  <si>
    <t>377629</t>
  </si>
  <si>
    <t>386375</t>
  </si>
  <si>
    <t>347697</t>
  </si>
  <si>
    <t>377808</t>
  </si>
  <si>
    <t>377758</t>
  </si>
  <si>
    <t>378325</t>
  </si>
  <si>
    <t>378313</t>
  </si>
  <si>
    <t>297484</t>
  </si>
  <si>
    <t>297436</t>
  </si>
  <si>
    <t>241497</t>
  </si>
  <si>
    <t>253237</t>
  </si>
  <si>
    <t>270716</t>
  </si>
  <si>
    <t>297386</t>
  </si>
  <si>
    <t>303977</t>
  </si>
  <si>
    <t>303979</t>
  </si>
  <si>
    <t>390424</t>
  </si>
  <si>
    <t>358127</t>
  </si>
  <si>
    <t>377626</t>
  </si>
  <si>
    <t>300564</t>
  </si>
  <si>
    <t>347997</t>
  </si>
  <si>
    <t>348098</t>
  </si>
  <si>
    <t>347905</t>
  </si>
  <si>
    <t>284483</t>
  </si>
  <si>
    <t>378104</t>
  </si>
  <si>
    <t>347823</t>
  </si>
  <si>
    <t>347909</t>
  </si>
  <si>
    <t>347880</t>
  </si>
  <si>
    <t>315442</t>
  </si>
  <si>
    <t>386358</t>
  </si>
  <si>
    <t>284485</t>
  </si>
  <si>
    <t>347695</t>
  </si>
  <si>
    <t>315515</t>
  </si>
  <si>
    <t>347859</t>
  </si>
  <si>
    <t>378251</t>
  </si>
  <si>
    <t>377766</t>
  </si>
  <si>
    <t>378314</t>
  </si>
  <si>
    <t>377775</t>
  </si>
  <si>
    <t>297456</t>
  </si>
  <si>
    <t>270668</t>
  </si>
  <si>
    <t>241601</t>
  </si>
  <si>
    <t>371402</t>
  </si>
  <si>
    <t>253238</t>
  </si>
  <si>
    <t>248402</t>
  </si>
  <si>
    <t>267912</t>
  </si>
  <si>
    <t>303954</t>
  </si>
  <si>
    <t>348049</t>
  </si>
  <si>
    <t>347864</t>
  </si>
  <si>
    <t>290138</t>
  </si>
  <si>
    <t>358151</t>
  </si>
  <si>
    <t>358119</t>
  </si>
  <si>
    <t>315641</t>
  </si>
  <si>
    <t>347896</t>
  </si>
  <si>
    <t>315396</t>
  </si>
  <si>
    <t>315745</t>
  </si>
  <si>
    <t>378100</t>
  </si>
  <si>
    <t>347690</t>
  </si>
  <si>
    <t>303963</t>
  </si>
  <si>
    <t>234911</t>
  </si>
  <si>
    <t>347600</t>
  </si>
  <si>
    <t>298713</t>
  </si>
  <si>
    <t>298703</t>
  </si>
  <si>
    <t>347668</t>
  </si>
  <si>
    <t>347660</t>
  </si>
  <si>
    <t>347840</t>
  </si>
  <si>
    <t>347831</t>
  </si>
  <si>
    <t>347954</t>
  </si>
  <si>
    <t>347684</t>
  </si>
  <si>
    <t>378288</t>
  </si>
  <si>
    <t>378300</t>
  </si>
  <si>
    <t>378312</t>
  </si>
  <si>
    <t>377836</t>
  </si>
  <si>
    <t>378309</t>
  </si>
  <si>
    <t>297460</t>
  </si>
  <si>
    <t>297428</t>
  </si>
  <si>
    <t>253239</t>
  </si>
  <si>
    <t>270620</t>
  </si>
  <si>
    <t>234895</t>
  </si>
  <si>
    <t>348124</t>
  </si>
  <si>
    <t>267888</t>
  </si>
  <si>
    <t>358130</t>
  </si>
  <si>
    <t>358149</t>
  </si>
  <si>
    <t>315569</t>
  </si>
  <si>
    <t>347846</t>
  </si>
  <si>
    <t>315418</t>
  </si>
  <si>
    <t>386438</t>
  </si>
  <si>
    <t>347923</t>
  </si>
  <si>
    <t>347922</t>
  </si>
  <si>
    <t>300563</t>
  </si>
  <si>
    <t>347856</t>
  </si>
  <si>
    <t>347694</t>
  </si>
  <si>
    <t>378110</t>
  </si>
  <si>
    <t>347833</t>
  </si>
  <si>
    <t>234822</t>
  </si>
  <si>
    <t>348031</t>
  </si>
  <si>
    <t>347903</t>
  </si>
  <si>
    <t>347891</t>
  </si>
  <si>
    <t>234880</t>
  </si>
  <si>
    <t>348107</t>
  </si>
  <si>
    <t>377797</t>
  </si>
  <si>
    <t>377832</t>
  </si>
  <si>
    <t>241585</t>
  </si>
  <si>
    <t>371386</t>
  </si>
  <si>
    <t>267868</t>
  </si>
  <si>
    <t>267967</t>
  </si>
  <si>
    <t>267842</t>
  </si>
  <si>
    <t>347774</t>
  </si>
  <si>
    <t>348056</t>
  </si>
  <si>
    <t>358128</t>
  </si>
  <si>
    <t>347884</t>
  </si>
  <si>
    <t>386365</t>
  </si>
  <si>
    <t>347865</t>
  </si>
  <si>
    <t>347950</t>
  </si>
  <si>
    <t>347701</t>
  </si>
  <si>
    <t>303958</t>
  </si>
  <si>
    <t>372319</t>
  </si>
  <si>
    <t>347887</t>
  </si>
  <si>
    <t>315584</t>
  </si>
  <si>
    <t>377619</t>
  </si>
  <si>
    <t>347913</t>
  </si>
  <si>
    <t>347728</t>
  </si>
  <si>
    <t>347999</t>
  </si>
  <si>
    <t>347992</t>
  </si>
  <si>
    <t>234910</t>
  </si>
  <si>
    <t>347599</t>
  </si>
  <si>
    <t>315746</t>
  </si>
  <si>
    <t>378252</t>
  </si>
  <si>
    <t>253240</t>
  </si>
  <si>
    <t>270628</t>
  </si>
  <si>
    <t>267938</t>
  </si>
  <si>
    <t>347857</t>
  </si>
  <si>
    <t>390491</t>
  </si>
  <si>
    <t>347928</t>
  </si>
  <si>
    <t>359389</t>
  </si>
  <si>
    <t>347924</t>
  </si>
  <si>
    <t>347855</t>
  </si>
  <si>
    <t>347900</t>
  </si>
  <si>
    <t>347747</t>
  </si>
  <si>
    <t>347839</t>
  </si>
  <si>
    <t>347675</t>
  </si>
  <si>
    <t>378112</t>
  </si>
  <si>
    <t>377692</t>
  </si>
  <si>
    <t>315659</t>
  </si>
  <si>
    <t>377618</t>
  </si>
  <si>
    <t>315398</t>
  </si>
  <si>
    <t>377609</t>
  </si>
  <si>
    <t>377610</t>
  </si>
  <si>
    <t>378306</t>
  </si>
  <si>
    <t>297479</t>
  </si>
  <si>
    <t>335527</t>
  </si>
  <si>
    <t>270694</t>
  </si>
  <si>
    <t>270636</t>
  </si>
  <si>
    <t>267893</t>
  </si>
  <si>
    <t>267911</t>
  </si>
  <si>
    <t>267950</t>
  </si>
  <si>
    <t>267968</t>
  </si>
  <si>
    <t>178069</t>
  </si>
  <si>
    <t>375795</t>
  </si>
  <si>
    <t>390496</t>
  </si>
  <si>
    <t>347843</t>
  </si>
  <si>
    <t>347919</t>
  </si>
  <si>
    <t>347828</t>
  </si>
  <si>
    <t>315575</t>
  </si>
  <si>
    <t>315468</t>
  </si>
  <si>
    <t>378130</t>
  </si>
  <si>
    <t>234912</t>
  </si>
  <si>
    <t>347601</t>
  </si>
  <si>
    <t>315572</t>
  </si>
  <si>
    <t>377650</t>
  </si>
  <si>
    <t>234913</t>
  </si>
  <si>
    <t>347602</t>
  </si>
  <si>
    <t>347700</t>
  </si>
  <si>
    <t>377757</t>
  </si>
  <si>
    <t>377772</t>
  </si>
  <si>
    <t>378210</t>
  </si>
  <si>
    <t>297459</t>
  </si>
  <si>
    <t>335546</t>
  </si>
  <si>
    <t>361718</t>
  </si>
  <si>
    <t>270678</t>
  </si>
  <si>
    <t>241573</t>
  </si>
  <si>
    <t>371374</t>
  </si>
  <si>
    <t>241589</t>
  </si>
  <si>
    <t>371390</t>
  </si>
  <si>
    <t>270684</t>
  </si>
  <si>
    <t>267841</t>
  </si>
  <si>
    <t>303940</t>
  </si>
  <si>
    <t>358144</t>
  </si>
  <si>
    <t>378253</t>
  </si>
  <si>
    <t>390409</t>
  </si>
  <si>
    <t>390405</t>
  </si>
  <si>
    <t>315445</t>
  </si>
  <si>
    <t>347943</t>
  </si>
  <si>
    <t>315517</t>
  </si>
  <si>
    <t>386366</t>
  </si>
  <si>
    <t>234914</t>
  </si>
  <si>
    <t>347603</t>
  </si>
  <si>
    <t>347877</t>
  </si>
  <si>
    <t>315459</t>
  </si>
  <si>
    <t>347914</t>
  </si>
  <si>
    <t>378117</t>
  </si>
  <si>
    <t>270730</t>
  </si>
  <si>
    <t>377715</t>
  </si>
  <si>
    <t>377763</t>
  </si>
  <si>
    <t>377847</t>
  </si>
  <si>
    <t>377802</t>
  </si>
  <si>
    <t>378315</t>
  </si>
  <si>
    <t>270749</t>
  </si>
  <si>
    <t>270631</t>
  </si>
  <si>
    <t>218303</t>
  </si>
  <si>
    <t>220549</t>
  </si>
  <si>
    <t>191669</t>
  </si>
  <si>
    <t>270630</t>
  </si>
  <si>
    <t>267863</t>
  </si>
  <si>
    <t>303969</t>
  </si>
  <si>
    <t>347821</t>
  </si>
  <si>
    <t>347777</t>
  </si>
  <si>
    <t>347724</t>
  </si>
  <si>
    <t>347804</t>
  </si>
  <si>
    <t>347885</t>
  </si>
  <si>
    <t>234915</t>
  </si>
  <si>
    <t>347604</t>
  </si>
  <si>
    <t>377616</t>
  </si>
  <si>
    <t>377607</t>
  </si>
  <si>
    <t>378165</t>
  </si>
  <si>
    <t>378240</t>
  </si>
  <si>
    <t>377774</t>
  </si>
  <si>
    <t>377828</t>
  </si>
  <si>
    <t>377762</t>
  </si>
  <si>
    <t>270693</t>
  </si>
  <si>
    <t>234916</t>
  </si>
  <si>
    <t>347605</t>
  </si>
  <si>
    <t>270736</t>
  </si>
  <si>
    <t>270738</t>
  </si>
  <si>
    <t>253265</t>
  </si>
  <si>
    <t>270622</t>
  </si>
  <si>
    <t>270755</t>
  </si>
  <si>
    <t>270709</t>
  </si>
  <si>
    <t>234853</t>
  </si>
  <si>
    <t>348073</t>
  </si>
  <si>
    <t>358132</t>
  </si>
  <si>
    <t>375794</t>
  </si>
  <si>
    <t>358129</t>
  </si>
  <si>
    <t>315469</t>
  </si>
  <si>
    <t>348017</t>
  </si>
  <si>
    <t>378128</t>
  </si>
  <si>
    <t>315484</t>
  </si>
  <si>
    <t>315590</t>
  </si>
  <si>
    <t>347681</t>
  </si>
  <si>
    <t>315602</t>
  </si>
  <si>
    <t>378171</t>
  </si>
  <si>
    <t>377781</t>
  </si>
  <si>
    <t>378328</t>
  </si>
  <si>
    <t>270634</t>
  </si>
  <si>
    <t>361855</t>
  </si>
  <si>
    <t>361719</t>
  </si>
  <si>
    <t>361722</t>
  </si>
  <si>
    <t>361773</t>
  </si>
  <si>
    <t>270600</t>
  </si>
  <si>
    <t>270706</t>
  </si>
  <si>
    <t>270734</t>
  </si>
  <si>
    <t>241602</t>
  </si>
  <si>
    <t>371403</t>
  </si>
  <si>
    <t>287753</t>
  </si>
  <si>
    <t>253253</t>
  </si>
  <si>
    <t>270741</t>
  </si>
  <si>
    <t>270758</t>
  </si>
  <si>
    <t>267890</t>
  </si>
  <si>
    <t>390406</t>
  </si>
  <si>
    <t>358120</t>
  </si>
  <si>
    <t>358142</t>
  </si>
  <si>
    <t>347860</t>
  </si>
  <si>
    <t>315395</t>
  </si>
  <si>
    <t>347878</t>
  </si>
  <si>
    <t>315451</t>
  </si>
  <si>
    <t>284509</t>
  </si>
  <si>
    <t>347890</t>
  </si>
  <si>
    <t>315485</t>
  </si>
  <si>
    <t>378293</t>
  </si>
  <si>
    <t>377760</t>
  </si>
  <si>
    <t>378121</t>
  </si>
  <si>
    <t>377818</t>
  </si>
  <si>
    <t>377716</t>
  </si>
  <si>
    <t>377652</t>
  </si>
  <si>
    <t>390515</t>
  </si>
  <si>
    <t>297435</t>
  </si>
  <si>
    <t>297431</t>
  </si>
  <si>
    <t>270707</t>
  </si>
  <si>
    <t>287745</t>
  </si>
  <si>
    <t>191667</t>
  </si>
  <si>
    <t>234857</t>
  </si>
  <si>
    <t>191666</t>
  </si>
  <si>
    <t>348077</t>
  </si>
  <si>
    <t>347953</t>
  </si>
  <si>
    <t>315516</t>
  </si>
  <si>
    <t>347772</t>
  </si>
  <si>
    <t>315526</t>
  </si>
  <si>
    <t>347729</t>
  </si>
  <si>
    <t>347667</t>
  </si>
  <si>
    <t>315754</t>
  </si>
  <si>
    <t>377627</t>
  </si>
  <si>
    <t>378196</t>
  </si>
  <si>
    <t>377764</t>
  </si>
  <si>
    <t>378225</t>
  </si>
  <si>
    <t>377749</t>
  </si>
  <si>
    <t>297429</t>
  </si>
  <si>
    <t>270742</t>
  </si>
  <si>
    <t>270739</t>
  </si>
  <si>
    <t>241599</t>
  </si>
  <si>
    <t>371400</t>
  </si>
  <si>
    <t>253226</t>
  </si>
  <si>
    <t>270429</t>
  </si>
  <si>
    <t>442090</t>
  </si>
  <si>
    <t>347869</t>
  </si>
  <si>
    <t>347767</t>
  </si>
  <si>
    <t>358124</t>
  </si>
  <si>
    <t>378290</t>
  </si>
  <si>
    <t>347901</t>
  </si>
  <si>
    <t>284491</t>
  </si>
  <si>
    <t>347907</t>
  </si>
  <si>
    <t>347902</t>
  </si>
  <si>
    <t>270448</t>
  </si>
  <si>
    <t>347671</t>
  </si>
  <si>
    <t>315426</t>
  </si>
  <si>
    <t>315664</t>
  </si>
  <si>
    <t>378123</t>
  </si>
  <si>
    <t>303980</t>
  </si>
  <si>
    <t>347904</t>
  </si>
  <si>
    <t>347688</t>
  </si>
  <si>
    <t>315741</t>
  </si>
  <si>
    <t>241505</t>
  </si>
  <si>
    <t>253267</t>
  </si>
  <si>
    <t>270635</t>
  </si>
  <si>
    <t>234860</t>
  </si>
  <si>
    <t>348081</t>
  </si>
  <si>
    <t>270756</t>
  </si>
  <si>
    <t>191668</t>
  </si>
  <si>
    <t>267907</t>
  </si>
  <si>
    <t>267918</t>
  </si>
  <si>
    <t>390501</t>
  </si>
  <si>
    <t>315737</t>
  </si>
  <si>
    <t>315789</t>
  </si>
  <si>
    <t>378122</t>
  </si>
  <si>
    <t>377691</t>
  </si>
  <si>
    <t>315487</t>
  </si>
  <si>
    <t>315544</t>
  </si>
  <si>
    <t>377635</t>
  </si>
  <si>
    <t>347936</t>
  </si>
  <si>
    <t>300567</t>
  </si>
  <si>
    <t>386423</t>
  </si>
  <si>
    <t>377722</t>
  </si>
  <si>
    <t>377751</t>
  </si>
  <si>
    <t>378261</t>
  </si>
  <si>
    <t>361850</t>
  </si>
  <si>
    <t>361852</t>
  </si>
  <si>
    <t>241504</t>
  </si>
  <si>
    <t>270744</t>
  </si>
  <si>
    <t>267870</t>
  </si>
  <si>
    <t>267882</t>
  </si>
  <si>
    <t>315766</t>
  </si>
  <si>
    <t>347819</t>
  </si>
  <si>
    <t>347925</t>
  </si>
  <si>
    <t>234917</t>
  </si>
  <si>
    <t>347606</t>
  </si>
  <si>
    <t>378108</t>
  </si>
  <si>
    <t>315414</t>
  </si>
  <si>
    <t>315428</t>
  </si>
  <si>
    <t>348004</t>
  </si>
  <si>
    <t>386363</t>
  </si>
  <si>
    <t>315429</t>
  </si>
  <si>
    <t>378099</t>
  </si>
  <si>
    <t>377830</t>
  </si>
  <si>
    <t>253249</t>
  </si>
  <si>
    <t>361842</t>
  </si>
  <si>
    <t>187184</t>
  </si>
  <si>
    <t>235217</t>
  </si>
  <si>
    <t>270745</t>
  </si>
  <si>
    <t>267892</t>
  </si>
  <si>
    <t>294872</t>
  </si>
  <si>
    <t>234819</t>
  </si>
  <si>
    <t>348028</t>
  </si>
  <si>
    <t>377634</t>
  </si>
  <si>
    <t>315557</t>
  </si>
  <si>
    <t>377654</t>
  </si>
  <si>
    <t>315465</t>
  </si>
  <si>
    <t>315423</t>
  </si>
  <si>
    <t>315394</t>
  </si>
  <si>
    <t>315712</t>
  </si>
  <si>
    <t>377655</t>
  </si>
  <si>
    <t>378294</t>
  </si>
  <si>
    <t>361845</t>
  </si>
  <si>
    <t>270629</t>
  </si>
  <si>
    <t>270757</t>
  </si>
  <si>
    <t>267904</t>
  </si>
  <si>
    <t>358148</t>
  </si>
  <si>
    <t>347686</t>
  </si>
  <si>
    <t>347654</t>
  </si>
  <si>
    <t>386437</t>
  </si>
  <si>
    <t>377620</t>
  </si>
  <si>
    <t>347764</t>
  </si>
  <si>
    <t>378106</t>
  </si>
  <si>
    <t>347910</t>
  </si>
  <si>
    <t>377796</t>
  </si>
  <si>
    <t>377725</t>
  </si>
  <si>
    <t>378286</t>
  </si>
  <si>
    <t>377844</t>
  </si>
  <si>
    <t>377636</t>
  </si>
  <si>
    <t>377780</t>
  </si>
  <si>
    <t>378287</t>
  </si>
  <si>
    <t>335521</t>
  </si>
  <si>
    <t>267969</t>
  </si>
  <si>
    <t>303953</t>
  </si>
  <si>
    <t>378323</t>
  </si>
  <si>
    <t>358133</t>
  </si>
  <si>
    <t>315512</t>
  </si>
  <si>
    <t>315710</t>
  </si>
  <si>
    <t>347813</t>
  </si>
  <si>
    <t>347917</t>
  </si>
  <si>
    <t>347723</t>
  </si>
  <si>
    <t>347790</t>
  </si>
  <si>
    <t>315440</t>
  </si>
  <si>
    <t>386433</t>
  </si>
  <si>
    <t>378170</t>
  </si>
  <si>
    <t>315756</t>
  </si>
  <si>
    <t>347750</t>
  </si>
  <si>
    <t>234814</t>
  </si>
  <si>
    <t>348023</t>
  </si>
  <si>
    <t>315654</t>
  </si>
  <si>
    <t>377614</t>
  </si>
  <si>
    <t>377812</t>
  </si>
  <si>
    <t>377776</t>
  </si>
  <si>
    <t>377767</t>
  </si>
  <si>
    <t>297451</t>
  </si>
  <si>
    <t>361843</t>
  </si>
  <si>
    <t>252927</t>
  </si>
  <si>
    <t>267897</t>
  </si>
  <si>
    <t>267931</t>
  </si>
  <si>
    <t>348083</t>
  </si>
  <si>
    <t>347710</t>
  </si>
  <si>
    <t>347757</t>
  </si>
  <si>
    <t>377637</t>
  </si>
  <si>
    <t>315475</t>
  </si>
  <si>
    <t>315650</t>
  </si>
  <si>
    <t>315401</t>
  </si>
  <si>
    <t>347870</t>
  </si>
  <si>
    <t>347766</t>
  </si>
  <si>
    <t>315634</t>
  </si>
  <si>
    <t>378094</t>
  </si>
  <si>
    <t>378224</t>
  </si>
  <si>
    <t>378222</t>
  </si>
  <si>
    <t>378230</t>
  </si>
  <si>
    <t>270677</t>
  </si>
  <si>
    <t>234901</t>
  </si>
  <si>
    <t>348130</t>
  </si>
  <si>
    <t>390402</t>
  </si>
  <si>
    <t>315653</t>
  </si>
  <si>
    <t>347683</t>
  </si>
  <si>
    <t>315701</t>
  </si>
  <si>
    <t>378321</t>
  </si>
  <si>
    <t>378091</t>
  </si>
  <si>
    <t>378089</t>
  </si>
  <si>
    <t>386429</t>
  </si>
  <si>
    <t>377712</t>
  </si>
  <si>
    <t>377813</t>
  </si>
  <si>
    <t>361821</t>
  </si>
  <si>
    <t>187185</t>
  </si>
  <si>
    <t>235218</t>
  </si>
  <si>
    <t>253260</t>
  </si>
  <si>
    <t>315502</t>
  </si>
  <si>
    <t>315625</t>
  </si>
  <si>
    <t>378111</t>
  </si>
  <si>
    <t>315439</t>
  </si>
  <si>
    <t>278160</t>
  </si>
  <si>
    <t>347755</t>
  </si>
  <si>
    <t>347769</t>
  </si>
  <si>
    <t>315548</t>
  </si>
  <si>
    <t>347765</t>
  </si>
  <si>
    <t>377638</t>
  </si>
  <si>
    <t>377750</t>
  </si>
  <si>
    <t>378285</t>
  </si>
  <si>
    <t>377726</t>
  </si>
  <si>
    <t>377846</t>
  </si>
  <si>
    <t>390514</t>
  </si>
  <si>
    <t>241513</t>
  </si>
  <si>
    <t>267885</t>
  </si>
  <si>
    <t>267935</t>
  </si>
  <si>
    <t>390500</t>
  </si>
  <si>
    <t>348006</t>
  </si>
  <si>
    <t>315767</t>
  </si>
  <si>
    <t>284505</t>
  </si>
  <si>
    <t>315713</t>
  </si>
  <si>
    <t>315748</t>
  </si>
  <si>
    <t>377690</t>
  </si>
  <si>
    <t>315550</t>
  </si>
  <si>
    <t>347933</t>
  </si>
  <si>
    <t>315437</t>
  </si>
  <si>
    <t>378318</t>
  </si>
  <si>
    <t>378295</t>
  </si>
  <si>
    <t>270750</t>
  </si>
  <si>
    <t>270732</t>
  </si>
  <si>
    <t>234861</t>
  </si>
  <si>
    <t>348082</t>
  </si>
  <si>
    <t>270627</t>
  </si>
  <si>
    <t>267867</t>
  </si>
  <si>
    <t>267896</t>
  </si>
  <si>
    <t>267948</t>
  </si>
  <si>
    <t>315581</t>
  </si>
  <si>
    <t>234827</t>
  </si>
  <si>
    <t>348036</t>
  </si>
  <si>
    <t>315411</t>
  </si>
  <si>
    <t>377640</t>
  </si>
  <si>
    <t>347871</t>
  </si>
  <si>
    <t>378280</t>
  </si>
  <si>
    <t>378317</t>
  </si>
  <si>
    <t>378292</t>
  </si>
  <si>
    <t>335525</t>
  </si>
  <si>
    <t>303974</t>
  </si>
  <si>
    <t>378113</t>
  </si>
  <si>
    <t>315739</t>
  </si>
  <si>
    <t>347852</t>
  </si>
  <si>
    <t>347827</t>
  </si>
  <si>
    <t>315454</t>
  </si>
  <si>
    <t>377613</t>
  </si>
  <si>
    <t>378256</t>
  </si>
  <si>
    <t>297434</t>
  </si>
  <si>
    <t>361760</t>
  </si>
  <si>
    <t>241594</t>
  </si>
  <si>
    <t>371395</t>
  </si>
  <si>
    <t>241603</t>
  </si>
  <si>
    <t>371404</t>
  </si>
  <si>
    <t>267915</t>
  </si>
  <si>
    <t>303942</t>
  </si>
  <si>
    <t>375793</t>
  </si>
  <si>
    <t>347832</t>
  </si>
  <si>
    <t>315407</t>
  </si>
  <si>
    <t>315490</t>
  </si>
  <si>
    <t>315521</t>
  </si>
  <si>
    <t>315525</t>
  </si>
  <si>
    <t>347709</t>
  </si>
  <si>
    <t>315613</t>
  </si>
  <si>
    <t>377761</t>
  </si>
  <si>
    <t>377769</t>
  </si>
  <si>
    <t>361769</t>
  </si>
  <si>
    <t>187181</t>
  </si>
  <si>
    <t>235214</t>
  </si>
  <si>
    <t>248405</t>
  </si>
  <si>
    <t>270746</t>
  </si>
  <si>
    <t>372318</t>
  </si>
  <si>
    <t>315449</t>
  </si>
  <si>
    <t>315791</t>
  </si>
  <si>
    <t>386369</t>
  </si>
  <si>
    <t>347881</t>
  </si>
  <si>
    <t>378120</t>
  </si>
  <si>
    <t>315589</t>
  </si>
  <si>
    <t>315663</t>
  </si>
  <si>
    <t>378136</t>
  </si>
  <si>
    <t>347781</t>
  </si>
  <si>
    <t>270462</t>
  </si>
  <si>
    <t>377795</t>
  </si>
  <si>
    <t>378226</t>
  </si>
  <si>
    <t>267875</t>
  </si>
  <si>
    <t>378281</t>
  </si>
  <si>
    <t>234918</t>
  </si>
  <si>
    <t>347607</t>
  </si>
  <si>
    <t>347689</t>
  </si>
  <si>
    <t>386405</t>
  </si>
  <si>
    <t>315481</t>
  </si>
  <si>
    <t>378134</t>
  </si>
  <si>
    <t>378324</t>
  </si>
  <si>
    <t>377816</t>
  </si>
  <si>
    <t>234824</t>
  </si>
  <si>
    <t>348033</t>
  </si>
  <si>
    <t>241487</t>
  </si>
  <si>
    <t>253268</t>
  </si>
  <si>
    <t>267887</t>
  </si>
  <si>
    <t>297438</t>
  </si>
  <si>
    <t>358122</t>
  </si>
  <si>
    <t>315703</t>
  </si>
  <si>
    <t>315738</t>
  </si>
  <si>
    <t>378098</t>
  </si>
  <si>
    <t>221272</t>
  </si>
  <si>
    <t>235184</t>
  </si>
  <si>
    <t>315479</t>
  </si>
  <si>
    <t>191663</t>
  </si>
  <si>
    <t>347889</t>
  </si>
  <si>
    <t>347761</t>
  </si>
  <si>
    <t>315540</t>
  </si>
  <si>
    <t>377833</t>
  </si>
  <si>
    <t>361749</t>
  </si>
  <si>
    <t>218309</t>
  </si>
  <si>
    <t>220555</t>
  </si>
  <si>
    <t>241519</t>
  </si>
  <si>
    <t>252923</t>
  </si>
  <si>
    <t>252935</t>
  </si>
  <si>
    <t>267861</t>
  </si>
  <si>
    <t>348064</t>
  </si>
  <si>
    <t>375809</t>
  </si>
  <si>
    <t>315510</t>
  </si>
  <si>
    <t>386367</t>
  </si>
  <si>
    <t>347759</t>
  </si>
  <si>
    <t>390512</t>
  </si>
  <si>
    <t>315619</t>
  </si>
  <si>
    <t>234940</t>
  </si>
  <si>
    <t>234919</t>
  </si>
  <si>
    <t>347608</t>
  </si>
  <si>
    <t>347629</t>
  </si>
  <si>
    <t>377630</t>
  </si>
  <si>
    <t>288634</t>
  </si>
  <si>
    <t>361704</t>
  </si>
  <si>
    <t>315580</t>
  </si>
  <si>
    <t>315657</t>
  </si>
  <si>
    <t>378194</t>
  </si>
  <si>
    <t>378119</t>
  </si>
  <si>
    <t>267908</t>
  </si>
  <si>
    <t>241515</t>
  </si>
  <si>
    <t>253250</t>
  </si>
  <si>
    <t>248406</t>
  </si>
  <si>
    <t>267932</t>
  </si>
  <si>
    <t>358147</t>
  </si>
  <si>
    <t>347722</t>
  </si>
  <si>
    <t>347680</t>
  </si>
  <si>
    <t>234806</t>
  </si>
  <si>
    <t>348012</t>
  </si>
  <si>
    <t>347789</t>
  </si>
  <si>
    <t>315763</t>
  </si>
  <si>
    <t>377615</t>
  </si>
  <si>
    <t>377771</t>
  </si>
  <si>
    <t>390517</t>
  </si>
  <si>
    <t>361840</t>
  </si>
  <si>
    <t>241495</t>
  </si>
  <si>
    <t>267934</t>
  </si>
  <si>
    <t>347935</t>
  </si>
  <si>
    <t>315382</t>
  </si>
  <si>
    <t>315400</t>
  </si>
  <si>
    <t>377814</t>
  </si>
  <si>
    <t>270754</t>
  </si>
  <si>
    <t>267883</t>
  </si>
  <si>
    <t>359374</t>
  </si>
  <si>
    <t>358136</t>
  </si>
  <si>
    <t>315632</t>
  </si>
  <si>
    <t>315450</t>
  </si>
  <si>
    <t>234816</t>
  </si>
  <si>
    <t>348025</t>
  </si>
  <si>
    <t>288585</t>
  </si>
  <si>
    <t>361655</t>
  </si>
  <si>
    <t>315489</t>
  </si>
  <si>
    <t>315545</t>
  </si>
  <si>
    <t>347829</t>
  </si>
  <si>
    <t>377807</t>
  </si>
  <si>
    <t>241507</t>
  </si>
  <si>
    <t>300566</t>
  </si>
  <si>
    <t>267929</t>
  </si>
  <si>
    <t>386370</t>
  </si>
  <si>
    <t>294874</t>
  </si>
  <si>
    <t>347661</t>
  </si>
  <si>
    <t>267873</t>
  </si>
  <si>
    <t>377647</t>
  </si>
  <si>
    <t>315757</t>
  </si>
  <si>
    <t>315662</t>
  </si>
  <si>
    <t>315665</t>
  </si>
  <si>
    <t>347938</t>
  </si>
  <si>
    <t>315391</t>
  </si>
  <si>
    <t>315564</t>
  </si>
  <si>
    <t>315579</t>
  </si>
  <si>
    <t>378319</t>
  </si>
  <si>
    <t>361761</t>
  </si>
  <si>
    <t>270626</t>
  </si>
  <si>
    <t>303965</t>
  </si>
  <si>
    <t>294871</t>
  </si>
  <si>
    <t>386360</t>
  </si>
  <si>
    <t>347892</t>
  </si>
  <si>
    <t>315762</t>
  </si>
  <si>
    <t>377841</t>
  </si>
  <si>
    <t>377810</t>
  </si>
  <si>
    <t>361784</t>
  </si>
  <si>
    <t>234829</t>
  </si>
  <si>
    <t>348038</t>
  </si>
  <si>
    <t>347799</t>
  </si>
  <si>
    <t>284507</t>
  </si>
  <si>
    <t>347947</t>
  </si>
  <si>
    <t>377641</t>
  </si>
  <si>
    <t>386382</t>
  </si>
  <si>
    <t>347850</t>
  </si>
  <si>
    <t>378311</t>
  </si>
  <si>
    <t>377815</t>
  </si>
  <si>
    <t>377718</t>
  </si>
  <si>
    <t>378291</t>
  </si>
  <si>
    <t>361747</t>
  </si>
  <si>
    <t>187178</t>
  </si>
  <si>
    <t>235211</t>
  </si>
  <si>
    <t>267963</t>
  </si>
  <si>
    <t>347714</t>
  </si>
  <si>
    <t>347748</t>
  </si>
  <si>
    <t>315472</t>
  </si>
  <si>
    <t>377611</t>
  </si>
  <si>
    <t>377752</t>
  </si>
  <si>
    <t>297480</t>
  </si>
  <si>
    <t>218308</t>
  </si>
  <si>
    <t>220554</t>
  </si>
  <si>
    <t>267846</t>
  </si>
  <si>
    <t>267977</t>
  </si>
  <si>
    <t>315798</t>
  </si>
  <si>
    <t>315443</t>
  </si>
  <si>
    <t>315480</t>
  </si>
  <si>
    <t>377713</t>
  </si>
  <si>
    <t>378203</t>
  </si>
  <si>
    <t>378220</t>
  </si>
  <si>
    <t>377768</t>
  </si>
  <si>
    <t>270740</t>
  </si>
  <si>
    <t>315718</t>
  </si>
  <si>
    <t>315768</t>
  </si>
  <si>
    <t>377741</t>
  </si>
  <si>
    <t>253241</t>
  </si>
  <si>
    <t>315655</t>
  </si>
  <si>
    <t>378095</t>
  </si>
  <si>
    <t>377625</t>
  </si>
  <si>
    <t>377623</t>
  </si>
  <si>
    <t>361847</t>
  </si>
  <si>
    <t>270645</t>
  </si>
  <si>
    <t>270604</t>
  </si>
  <si>
    <t>234839</t>
  </si>
  <si>
    <t>348048</t>
  </si>
  <si>
    <t>347716</t>
  </si>
  <si>
    <t>347957</t>
  </si>
  <si>
    <t>315697</t>
  </si>
  <si>
    <t>270455</t>
  </si>
  <si>
    <t>335551</t>
  </si>
  <si>
    <t>294873</t>
  </si>
  <si>
    <t>187187</t>
  </si>
  <si>
    <t>235220</t>
  </si>
  <si>
    <t>241576</t>
  </si>
  <si>
    <t>371377</t>
  </si>
  <si>
    <t>390419</t>
  </si>
  <si>
    <t>234815</t>
  </si>
  <si>
    <t>348024</t>
  </si>
  <si>
    <t>315790</t>
  </si>
  <si>
    <t>378101</t>
  </si>
  <si>
    <t>270446</t>
  </si>
  <si>
    <t>315508</t>
  </si>
  <si>
    <t>378162</t>
  </si>
  <si>
    <t>378221</t>
  </si>
  <si>
    <t>378278</t>
  </si>
  <si>
    <t>286503</t>
  </si>
  <si>
    <t>303962</t>
  </si>
  <si>
    <t>377617</t>
  </si>
  <si>
    <t>347798</t>
  </si>
  <si>
    <t>315397</t>
  </si>
  <si>
    <t>347726</t>
  </si>
  <si>
    <t>347963</t>
  </si>
  <si>
    <t>315794</t>
  </si>
  <si>
    <t>315471</t>
  </si>
  <si>
    <t>248403</t>
  </si>
  <si>
    <t>267826</t>
  </si>
  <si>
    <t>267839</t>
  </si>
  <si>
    <t>267844</t>
  </si>
  <si>
    <t>347679</t>
  </si>
  <si>
    <t>377622</t>
  </si>
  <si>
    <t>315671</t>
  </si>
  <si>
    <t>347659</t>
  </si>
  <si>
    <t>315422</t>
  </si>
  <si>
    <t>315628</t>
  </si>
  <si>
    <t>378097</t>
  </si>
  <si>
    <t>378296</t>
  </si>
  <si>
    <t>377809</t>
  </si>
  <si>
    <t>377806</t>
  </si>
  <si>
    <t>361730</t>
  </si>
  <si>
    <t>267884</t>
  </si>
  <si>
    <t>378276</t>
  </si>
  <si>
    <t>347736</t>
  </si>
  <si>
    <t>315559</t>
  </si>
  <si>
    <t>234875</t>
  </si>
  <si>
    <t>348102</t>
  </si>
  <si>
    <t>377831</t>
  </si>
  <si>
    <t>361764</t>
  </si>
  <si>
    <t>267857</t>
  </si>
  <si>
    <t>347982</t>
  </si>
  <si>
    <t>286511</t>
  </si>
  <si>
    <t>267976</t>
  </si>
  <si>
    <t>315693</t>
  </si>
  <si>
    <t>377747</t>
  </si>
  <si>
    <t>335548</t>
  </si>
  <si>
    <t>335536</t>
  </si>
  <si>
    <t>218299</t>
  </si>
  <si>
    <t>220545</t>
  </si>
  <si>
    <t>234868</t>
  </si>
  <si>
    <t>348093</t>
  </si>
  <si>
    <t>303936</t>
  </si>
  <si>
    <t>377632</t>
  </si>
  <si>
    <t>315538</t>
  </si>
  <si>
    <t>377811</t>
  </si>
  <si>
    <t>361721</t>
  </si>
  <si>
    <t>235191</t>
  </si>
  <si>
    <t>234831</t>
  </si>
  <si>
    <t>348040</t>
  </si>
  <si>
    <t>187158</t>
  </si>
  <si>
    <t>315452</t>
  </si>
  <si>
    <t>315518</t>
  </si>
  <si>
    <t>377633</t>
  </si>
  <si>
    <t>347883</t>
  </si>
  <si>
    <t>315405</t>
  </si>
  <si>
    <t>234921</t>
  </si>
  <si>
    <t>347610</t>
  </si>
  <si>
    <t>377777</t>
  </si>
  <si>
    <t>377838</t>
  </si>
  <si>
    <t>377756</t>
  </si>
  <si>
    <t>270674</t>
  </si>
  <si>
    <t>241598</t>
  </si>
  <si>
    <t>371399</t>
  </si>
  <si>
    <t>267840</t>
  </si>
  <si>
    <t>347893</t>
  </si>
  <si>
    <t>315403</t>
  </si>
  <si>
    <t>378322</t>
  </si>
  <si>
    <t>214684</t>
  </si>
  <si>
    <t>241604</t>
  </si>
  <si>
    <t>371405</t>
  </si>
  <si>
    <t>378115</t>
  </si>
  <si>
    <t>315415</t>
  </si>
  <si>
    <t>315553</t>
  </si>
  <si>
    <t>315704</t>
  </si>
  <si>
    <t>335552</t>
  </si>
  <si>
    <t>234922</t>
  </si>
  <si>
    <t>347611</t>
  </si>
  <si>
    <t>270733</t>
  </si>
  <si>
    <t>303934</t>
  </si>
  <si>
    <t>378114</t>
  </si>
  <si>
    <t>255924</t>
  </si>
  <si>
    <t>315420</t>
  </si>
  <si>
    <t>303975</t>
  </si>
  <si>
    <t>390455</t>
  </si>
  <si>
    <t>378133</t>
  </si>
  <si>
    <t>315707</t>
  </si>
  <si>
    <t>377803</t>
  </si>
  <si>
    <t>270708</t>
  </si>
  <si>
    <t>267953</t>
  </si>
  <si>
    <t>315621</t>
  </si>
  <si>
    <t>377682</t>
  </si>
  <si>
    <t>378161</t>
  </si>
  <si>
    <t>348001</t>
  </si>
  <si>
    <t>378103</t>
  </si>
  <si>
    <t>361752</t>
  </si>
  <si>
    <t>303944</t>
  </si>
  <si>
    <t>375814</t>
  </si>
  <si>
    <t>390428</t>
  </si>
  <si>
    <t>315714</t>
  </si>
  <si>
    <t>361716</t>
  </si>
  <si>
    <t>347687</t>
  </si>
  <si>
    <t>386384</t>
  </si>
  <si>
    <t>315389</t>
  </si>
  <si>
    <t>11799</t>
  </si>
  <si>
    <t>220525</t>
  </si>
  <si>
    <t>252922</t>
  </si>
  <si>
    <t>361753</t>
  </si>
  <si>
    <t>267800</t>
  </si>
  <si>
    <t>315749</t>
  </si>
  <si>
    <t>377827</t>
  </si>
  <si>
    <t>252934</t>
  </si>
  <si>
    <t>270427</t>
  </si>
  <si>
    <t>267843</t>
  </si>
  <si>
    <t>442088</t>
  </si>
  <si>
    <t>315696</t>
  </si>
  <si>
    <t>377721</t>
  </si>
  <si>
    <t>361734</t>
  </si>
  <si>
    <t>377688</t>
  </si>
  <si>
    <t>347780</t>
  </si>
  <si>
    <t>377651</t>
  </si>
  <si>
    <t>347937</t>
  </si>
  <si>
    <t>270438</t>
  </si>
  <si>
    <t>234811</t>
  </si>
  <si>
    <t>377804</t>
  </si>
  <si>
    <t>390513</t>
  </si>
  <si>
    <t>390403</t>
  </si>
  <si>
    <t>241577</t>
  </si>
  <si>
    <t>371378</t>
  </si>
  <si>
    <t>248410</t>
  </si>
  <si>
    <t>361830</t>
  </si>
  <si>
    <t>315441</t>
  </si>
  <si>
    <t>392711</t>
  </si>
  <si>
    <t>377621</t>
  </si>
  <si>
    <t>377723</t>
  </si>
  <si>
    <t>267877</t>
  </si>
  <si>
    <t>303970</t>
  </si>
  <si>
    <t>390427</t>
  </si>
  <si>
    <t>234923</t>
  </si>
  <si>
    <t>347612</t>
  </si>
  <si>
    <t>315660</t>
  </si>
  <si>
    <t>347934</t>
  </si>
  <si>
    <t>377819</t>
  </si>
  <si>
    <t>378228</t>
  </si>
  <si>
    <t>377825</t>
  </si>
  <si>
    <t>361735</t>
  </si>
  <si>
    <t>253247</t>
  </si>
  <si>
    <t>267933</t>
  </si>
  <si>
    <t>390497</t>
  </si>
  <si>
    <t>377644</t>
  </si>
  <si>
    <t>270442</t>
  </si>
  <si>
    <t>315438</t>
  </si>
  <si>
    <t>315755</t>
  </si>
  <si>
    <t>303932</t>
  </si>
  <si>
    <t>361741</t>
  </si>
  <si>
    <t>241586</t>
  </si>
  <si>
    <t>371387</t>
  </si>
  <si>
    <t>303933</t>
  </si>
  <si>
    <t>315424</t>
  </si>
  <si>
    <t>234809</t>
  </si>
  <si>
    <t>348018</t>
  </si>
  <si>
    <t>347674</t>
  </si>
  <si>
    <t>361763</t>
  </si>
  <si>
    <t>234859</t>
  </si>
  <si>
    <t>234833</t>
  </si>
  <si>
    <t>348042</t>
  </si>
  <si>
    <t>348079</t>
  </si>
  <si>
    <t>255925</t>
  </si>
  <si>
    <t>378231</t>
  </si>
  <si>
    <t>377765</t>
  </si>
  <si>
    <t>378277</t>
  </si>
  <si>
    <t>267919</t>
  </si>
  <si>
    <t>348020</t>
  </si>
  <si>
    <t>234812</t>
  </si>
  <si>
    <t>348021</t>
  </si>
  <si>
    <t>234876</t>
  </si>
  <si>
    <t>348103</t>
  </si>
  <si>
    <t>377746</t>
  </si>
  <si>
    <t>377740</t>
  </si>
  <si>
    <t>297449</t>
  </si>
  <si>
    <t>361737</t>
  </si>
  <si>
    <t>267871</t>
  </si>
  <si>
    <t>178070</t>
  </si>
  <si>
    <t>347969</t>
  </si>
  <si>
    <t>347946</t>
  </si>
  <si>
    <t>347756</t>
  </si>
  <si>
    <t>358383</t>
  </si>
  <si>
    <t>358382</t>
  </si>
  <si>
    <t>218282</t>
  </si>
  <si>
    <t>220529</t>
  </si>
  <si>
    <t>218284</t>
  </si>
  <si>
    <t>220531</t>
  </si>
  <si>
    <t>218298</t>
  </si>
  <si>
    <t>220544</t>
  </si>
  <si>
    <t>218265</t>
  </si>
  <si>
    <t>220511</t>
  </si>
  <si>
    <t>218281</t>
  </si>
  <si>
    <t>220528</t>
  </si>
  <si>
    <t>347670</t>
  </si>
  <si>
    <t>347964</t>
  </si>
  <si>
    <t>315477</t>
  </si>
  <si>
    <t>315747</t>
  </si>
  <si>
    <t>378238</t>
  </si>
  <si>
    <t>377800</t>
  </si>
  <si>
    <t>361844</t>
  </si>
  <si>
    <t>253242</t>
  </si>
  <si>
    <t>390426</t>
  </si>
  <si>
    <t>315523</t>
  </si>
  <si>
    <t>347899</t>
  </si>
  <si>
    <t>241492</t>
  </si>
  <si>
    <t>253251</t>
  </si>
  <si>
    <t>303941</t>
  </si>
  <si>
    <t>390494</t>
  </si>
  <si>
    <t>315524</t>
  </si>
  <si>
    <t>315700</t>
  </si>
  <si>
    <t>335538</t>
  </si>
  <si>
    <t>303972</t>
  </si>
  <si>
    <t>358137</t>
  </si>
  <si>
    <t>375810</t>
  </si>
  <si>
    <t>315473</t>
  </si>
  <si>
    <t>315478</t>
  </si>
  <si>
    <t>270434</t>
  </si>
  <si>
    <t>347715</t>
  </si>
  <si>
    <t>286500</t>
  </si>
  <si>
    <t>267852</t>
  </si>
  <si>
    <t>315482</t>
  </si>
  <si>
    <t>378260</t>
  </si>
  <si>
    <t>390507</t>
  </si>
  <si>
    <t>377782</t>
  </si>
  <si>
    <t>234894</t>
  </si>
  <si>
    <t>348123</t>
  </si>
  <si>
    <t>358121</t>
  </si>
  <si>
    <t>315522</t>
  </si>
  <si>
    <t>378232</t>
  </si>
  <si>
    <t>267926</t>
  </si>
  <si>
    <t>234808</t>
  </si>
  <si>
    <t>348016</t>
  </si>
  <si>
    <t>315456</t>
  </si>
  <si>
    <t>377639</t>
  </si>
  <si>
    <t>378204</t>
  </si>
  <si>
    <t>378202</t>
  </si>
  <si>
    <t>234847</t>
  </si>
  <si>
    <t>348066</t>
  </si>
  <si>
    <t>286517</t>
  </si>
  <si>
    <t>297407</t>
  </si>
  <si>
    <t>234924</t>
  </si>
  <si>
    <t>347613</t>
  </si>
  <si>
    <t>270685</t>
  </si>
  <si>
    <t>377680</t>
  </si>
  <si>
    <t>315578</t>
  </si>
  <si>
    <t>347725</t>
  </si>
  <si>
    <t>218275</t>
  </si>
  <si>
    <t>220521</t>
  </si>
  <si>
    <t>218280</t>
  </si>
  <si>
    <t>220527</t>
  </si>
  <si>
    <t>252929</t>
  </si>
  <si>
    <t>253243</t>
  </si>
  <si>
    <t>390415</t>
  </si>
  <si>
    <t>315646</t>
  </si>
  <si>
    <t>315561</t>
  </si>
  <si>
    <t>377805</t>
  </si>
  <si>
    <t>270653</t>
  </si>
  <si>
    <t>241583</t>
  </si>
  <si>
    <t>371384</t>
  </si>
  <si>
    <t>390454</t>
  </si>
  <si>
    <t>347836</t>
  </si>
  <si>
    <t>378124</t>
  </si>
  <si>
    <t>255929</t>
  </si>
  <si>
    <t>347945</t>
  </si>
  <si>
    <t>315740</t>
  </si>
  <si>
    <t>315532</t>
  </si>
  <si>
    <t>267874</t>
  </si>
  <si>
    <t>234810</t>
  </si>
  <si>
    <t>348019</t>
  </si>
  <si>
    <t>378239</t>
  </si>
  <si>
    <t>241500</t>
  </si>
  <si>
    <t>267924</t>
  </si>
  <si>
    <t>234925</t>
  </si>
  <si>
    <t>347614</t>
  </si>
  <si>
    <t>392712</t>
  </si>
  <si>
    <t>315620</t>
  </si>
  <si>
    <t>315666</t>
  </si>
  <si>
    <t>377799</t>
  </si>
  <si>
    <t>267886</t>
  </si>
  <si>
    <t>390510</t>
  </si>
  <si>
    <t>315685</t>
  </si>
  <si>
    <t>315694</t>
  </si>
  <si>
    <t>241572</t>
  </si>
  <si>
    <t>371373</t>
  </si>
  <si>
    <t>267859</t>
  </si>
  <si>
    <t>386401</t>
  </si>
  <si>
    <t>315725</t>
  </si>
  <si>
    <t>377642</t>
  </si>
  <si>
    <t>378169</t>
  </si>
  <si>
    <t>361783</t>
  </si>
  <si>
    <t>241578</t>
  </si>
  <si>
    <t>371379</t>
  </si>
  <si>
    <t>377675</t>
  </si>
  <si>
    <t>377823</t>
  </si>
  <si>
    <t>241580</t>
  </si>
  <si>
    <t>371381</t>
  </si>
  <si>
    <t>267917</t>
  </si>
  <si>
    <t>294875</t>
  </si>
  <si>
    <t>358131</t>
  </si>
  <si>
    <t>315494</t>
  </si>
  <si>
    <t>315453</t>
  </si>
  <si>
    <t>347897</t>
  </si>
  <si>
    <t>377727</t>
  </si>
  <si>
    <t>361729</t>
  </si>
  <si>
    <t>267921</t>
  </si>
  <si>
    <t>390453</t>
  </si>
  <si>
    <t>315474</t>
  </si>
  <si>
    <t>315649</t>
  </si>
  <si>
    <t>361736</t>
  </si>
  <si>
    <t>234891</t>
  </si>
  <si>
    <t>348120</t>
  </si>
  <si>
    <t>358146</t>
  </si>
  <si>
    <t>234807</t>
  </si>
  <si>
    <t>348015</t>
  </si>
  <si>
    <t>315535</t>
  </si>
  <si>
    <t>378102</t>
  </si>
  <si>
    <t>335522</t>
  </si>
  <si>
    <t>218287</t>
  </si>
  <si>
    <t>220534</t>
  </si>
  <si>
    <t>218269</t>
  </si>
  <si>
    <t>220515</t>
  </si>
  <si>
    <t>270642</t>
  </si>
  <si>
    <t>270670</t>
  </si>
  <si>
    <t>267864</t>
  </si>
  <si>
    <t>267940</t>
  </si>
  <si>
    <t>359381</t>
  </si>
  <si>
    <t>315681</t>
  </si>
  <si>
    <t>270704</t>
  </si>
  <si>
    <t>267853</t>
  </si>
  <si>
    <t>390449</t>
  </si>
  <si>
    <t>347744</t>
  </si>
  <si>
    <t>377743</t>
  </si>
  <si>
    <t>378255</t>
  </si>
  <si>
    <t>234900</t>
  </si>
  <si>
    <t>348129</t>
  </si>
  <si>
    <t>241605</t>
  </si>
  <si>
    <t>371406</t>
  </si>
  <si>
    <t>377689</t>
  </si>
  <si>
    <t>377653</t>
  </si>
  <si>
    <t>390451</t>
  </si>
  <si>
    <t>315679</t>
  </si>
  <si>
    <t>315588</t>
  </si>
  <si>
    <t>347708</t>
  </si>
  <si>
    <t>234926</t>
  </si>
  <si>
    <t>347615</t>
  </si>
  <si>
    <t>378201</t>
  </si>
  <si>
    <t>234892</t>
  </si>
  <si>
    <t>348121</t>
  </si>
  <si>
    <t>392710</t>
  </si>
  <si>
    <t>378132</t>
  </si>
  <si>
    <t>390423</t>
  </si>
  <si>
    <t>315537</t>
  </si>
  <si>
    <t>303935</t>
  </si>
  <si>
    <t>378109</t>
  </si>
  <si>
    <t>390422</t>
  </si>
  <si>
    <t>315750</t>
  </si>
  <si>
    <t>234877</t>
  </si>
  <si>
    <t>348104</t>
  </si>
  <si>
    <t>335532</t>
  </si>
  <si>
    <t>335543</t>
  </si>
  <si>
    <t>361751</t>
  </si>
  <si>
    <t>218291</t>
  </si>
  <si>
    <t>220538</t>
  </si>
  <si>
    <t>218301</t>
  </si>
  <si>
    <t>220547</t>
  </si>
  <si>
    <t>218277</t>
  </si>
  <si>
    <t>220523</t>
  </si>
  <si>
    <t>361819</t>
  </si>
  <si>
    <t>255928</t>
  </si>
  <si>
    <t>234858</t>
  </si>
  <si>
    <t>348078</t>
  </si>
  <si>
    <t>267860</t>
  </si>
  <si>
    <t>267937</t>
  </si>
  <si>
    <t>347752</t>
  </si>
  <si>
    <t>378125</t>
  </si>
  <si>
    <t>234874</t>
  </si>
  <si>
    <t>348100</t>
  </si>
  <si>
    <t>270599</t>
  </si>
  <si>
    <t>270603</t>
  </si>
  <si>
    <t>286510</t>
  </si>
  <si>
    <t>386359</t>
  </si>
  <si>
    <t>377676</t>
  </si>
  <si>
    <t>377678</t>
  </si>
  <si>
    <t>287747</t>
  </si>
  <si>
    <t>315425</t>
  </si>
  <si>
    <t>234842</t>
  </si>
  <si>
    <t>348059</t>
  </si>
  <si>
    <t>315765</t>
  </si>
  <si>
    <t>417138</t>
  </si>
  <si>
    <t>377679</t>
  </si>
  <si>
    <t>315796</t>
  </si>
  <si>
    <t>315380</t>
  </si>
  <si>
    <t>315656</t>
  </si>
  <si>
    <t>366796</t>
  </si>
  <si>
    <t>377779</t>
  </si>
  <si>
    <t>377724</t>
  </si>
  <si>
    <t>378164</t>
  </si>
  <si>
    <t>378163</t>
  </si>
  <si>
    <t>377744</t>
  </si>
  <si>
    <t>270436</t>
  </si>
  <si>
    <t>315488</t>
  </si>
  <si>
    <t>315541</t>
  </si>
  <si>
    <t>358381</t>
  </si>
  <si>
    <t>377717</t>
  </si>
  <si>
    <t>386371</t>
  </si>
  <si>
    <t>218286</t>
  </si>
  <si>
    <t>220533</t>
  </si>
  <si>
    <t>218292</t>
  </si>
  <si>
    <t>220539</t>
  </si>
  <si>
    <t>252932</t>
  </si>
  <si>
    <t>252936</t>
  </si>
  <si>
    <t>267834</t>
  </si>
  <si>
    <t>267876</t>
  </si>
  <si>
    <t>267909</t>
  </si>
  <si>
    <t>267946</t>
  </si>
  <si>
    <t>335533</t>
  </si>
  <si>
    <t>359364</t>
  </si>
  <si>
    <t>377686</t>
  </si>
  <si>
    <t>270637</t>
  </si>
  <si>
    <t>315455</t>
  </si>
  <si>
    <t>234927</t>
  </si>
  <si>
    <t>347616</t>
  </si>
  <si>
    <t>378186</t>
  </si>
  <si>
    <t>315635</t>
  </si>
  <si>
    <t>378237</t>
  </si>
  <si>
    <t>377649</t>
  </si>
  <si>
    <t>378227</t>
  </si>
  <si>
    <t>270652</t>
  </si>
  <si>
    <t>315547</t>
  </si>
  <si>
    <t>315797</t>
  </si>
  <si>
    <t>315495</t>
  </si>
  <si>
    <t>315587</t>
  </si>
  <si>
    <t>234928</t>
  </si>
  <si>
    <t>347617</t>
  </si>
  <si>
    <t>347834</t>
  </si>
  <si>
    <t>315421</t>
  </si>
  <si>
    <t>378233</t>
  </si>
  <si>
    <t>315504</t>
  </si>
  <si>
    <t>234845</t>
  </si>
  <si>
    <t>348063</t>
  </si>
  <si>
    <t>234828</t>
  </si>
  <si>
    <t>348037</t>
  </si>
  <si>
    <t>234841</t>
  </si>
  <si>
    <t>348058</t>
  </si>
  <si>
    <t>347985</t>
  </si>
  <si>
    <t>315760</t>
  </si>
  <si>
    <t>315684</t>
  </si>
  <si>
    <t>377720</t>
  </si>
  <si>
    <t>297450</t>
  </si>
  <si>
    <t>218285</t>
  </si>
  <si>
    <t>220532</t>
  </si>
  <si>
    <t>187173</t>
  </si>
  <si>
    <t>361820</t>
  </si>
  <si>
    <t>253244</t>
  </si>
  <si>
    <t>235206</t>
  </si>
  <si>
    <t>267830</t>
  </si>
  <si>
    <t>267872</t>
  </si>
  <si>
    <t>267930</t>
  </si>
  <si>
    <t>267951</t>
  </si>
  <si>
    <t>359368</t>
  </si>
  <si>
    <t>234929</t>
  </si>
  <si>
    <t>347618</t>
  </si>
  <si>
    <t>315486</t>
  </si>
  <si>
    <t>378223</t>
  </si>
  <si>
    <t>315698</t>
  </si>
  <si>
    <t>315744</t>
  </si>
  <si>
    <t>390442</t>
  </si>
  <si>
    <t>234870</t>
  </si>
  <si>
    <t>348095</t>
  </si>
  <si>
    <t>315393</t>
  </si>
  <si>
    <t>347952</t>
  </si>
  <si>
    <t>347653</t>
  </si>
  <si>
    <t>315627</t>
  </si>
  <si>
    <t>347776</t>
  </si>
  <si>
    <t>234850</t>
  </si>
  <si>
    <t>348069</t>
  </si>
  <si>
    <t>347647</t>
  </si>
  <si>
    <t>234957</t>
  </si>
  <si>
    <t>347841</t>
  </si>
  <si>
    <t>315795</t>
  </si>
  <si>
    <t>404200</t>
  </si>
  <si>
    <t>335549</t>
  </si>
  <si>
    <t>361786</t>
  </si>
  <si>
    <t>221277</t>
  </si>
  <si>
    <t>235189</t>
  </si>
  <si>
    <t>218270</t>
  </si>
  <si>
    <t>220516</t>
  </si>
  <si>
    <t>361808</t>
  </si>
  <si>
    <t>241494</t>
  </si>
  <si>
    <t>253252</t>
  </si>
  <si>
    <t>267799</t>
  </si>
  <si>
    <t>267895</t>
  </si>
  <si>
    <t>315651</t>
  </si>
  <si>
    <t>315546</t>
  </si>
  <si>
    <t>315623</t>
  </si>
  <si>
    <t>315505</t>
  </si>
  <si>
    <t>315731</t>
  </si>
  <si>
    <t>234818</t>
  </si>
  <si>
    <t>348027</t>
  </si>
  <si>
    <t>347784</t>
  </si>
  <si>
    <t>347785</t>
  </si>
  <si>
    <t>315761</t>
  </si>
  <si>
    <t>270643</t>
  </si>
  <si>
    <t>390440</t>
  </si>
  <si>
    <t>390417</t>
  </si>
  <si>
    <t>315556</t>
  </si>
  <si>
    <t>270655</t>
  </si>
  <si>
    <t>234820</t>
  </si>
  <si>
    <t>348029</t>
  </si>
  <si>
    <t>221274</t>
  </si>
  <si>
    <t>235186</t>
  </si>
  <si>
    <t>234862</t>
  </si>
  <si>
    <t>348084</t>
  </si>
  <si>
    <t>315675</t>
  </si>
  <si>
    <t>315560</t>
  </si>
  <si>
    <t>335545</t>
  </si>
  <si>
    <t>361811</t>
  </si>
  <si>
    <t>218274</t>
  </si>
  <si>
    <t>220520</t>
  </si>
  <si>
    <t>218271</t>
  </si>
  <si>
    <t>220517</t>
  </si>
  <si>
    <t>241510</t>
  </si>
  <si>
    <t>303943</t>
  </si>
  <si>
    <t>347824</t>
  </si>
  <si>
    <t>315542</t>
  </si>
  <si>
    <t>315497</t>
  </si>
  <si>
    <t>390420</t>
  </si>
  <si>
    <t>378160</t>
  </si>
  <si>
    <t>377826</t>
  </si>
  <si>
    <t>221271</t>
  </si>
  <si>
    <t>235183</t>
  </si>
  <si>
    <t>347666</t>
  </si>
  <si>
    <t>270585</t>
  </si>
  <si>
    <t>234856</t>
  </si>
  <si>
    <t>348076</t>
  </si>
  <si>
    <t>234930</t>
  </si>
  <si>
    <t>347619</t>
  </si>
  <si>
    <t>315410</t>
  </si>
  <si>
    <t>315724</t>
  </si>
  <si>
    <t>234931</t>
  </si>
  <si>
    <t>347620</t>
  </si>
  <si>
    <t>335526</t>
  </si>
  <si>
    <t>361857</t>
  </si>
  <si>
    <t>361742</t>
  </si>
  <si>
    <t>361781</t>
  </si>
  <si>
    <t>218289</t>
  </si>
  <si>
    <t>220536</t>
  </si>
  <si>
    <t>218311</t>
  </si>
  <si>
    <t>220557</t>
  </si>
  <si>
    <t>218267</t>
  </si>
  <si>
    <t>220513</t>
  </si>
  <si>
    <t>218276</t>
  </si>
  <si>
    <t>220522</t>
  </si>
  <si>
    <t>187183</t>
  </si>
  <si>
    <t>235216</t>
  </si>
  <si>
    <t>267811</t>
  </si>
  <si>
    <t>267828</t>
  </si>
  <si>
    <t>359372</t>
  </si>
  <si>
    <t>288442</t>
  </si>
  <si>
    <t>361512</t>
  </si>
  <si>
    <t>286518</t>
  </si>
  <si>
    <t>347770</t>
  </si>
  <si>
    <t>390460</t>
  </si>
  <si>
    <t>390456</t>
  </si>
  <si>
    <t>358141</t>
  </si>
  <si>
    <t>234932</t>
  </si>
  <si>
    <t>347621</t>
  </si>
  <si>
    <t>347783</t>
  </si>
  <si>
    <t>378279</t>
  </si>
  <si>
    <t>270441</t>
  </si>
  <si>
    <t>378168</t>
  </si>
  <si>
    <t>187176</t>
  </si>
  <si>
    <t>235209</t>
  </si>
  <si>
    <t>191665</t>
  </si>
  <si>
    <t>315427</t>
  </si>
  <si>
    <t>315583</t>
  </si>
  <si>
    <t>377705</t>
  </si>
  <si>
    <t>187156</t>
  </si>
  <si>
    <t>235187</t>
  </si>
  <si>
    <t>187175</t>
  </si>
  <si>
    <t>235208</t>
  </si>
  <si>
    <t>255927</t>
  </si>
  <si>
    <t>315413</t>
  </si>
  <si>
    <t>234867</t>
  </si>
  <si>
    <t>348092</t>
  </si>
  <si>
    <t>377742</t>
  </si>
  <si>
    <t>241591</t>
  </si>
  <si>
    <t>371392</t>
  </si>
  <si>
    <t>284494</t>
  </si>
  <si>
    <t>234843</t>
  </si>
  <si>
    <t>348060</t>
  </si>
  <si>
    <t>218283</t>
  </si>
  <si>
    <t>220530</t>
  </si>
  <si>
    <t>218302</t>
  </si>
  <si>
    <t>220548</t>
  </si>
  <si>
    <t>218266</t>
  </si>
  <si>
    <t>220512</t>
  </si>
  <si>
    <t>218272</t>
  </si>
  <si>
    <t>220518</t>
  </si>
  <si>
    <t>361814</t>
  </si>
  <si>
    <t>252928</t>
  </si>
  <si>
    <t>267922</t>
  </si>
  <si>
    <t>267970</t>
  </si>
  <si>
    <t>234826</t>
  </si>
  <si>
    <t>348035</t>
  </si>
  <si>
    <t>377677</t>
  </si>
  <si>
    <t>234846</t>
  </si>
  <si>
    <t>255926</t>
  </si>
  <si>
    <t>348065</t>
  </si>
  <si>
    <t>234933</t>
  </si>
  <si>
    <t>347622</t>
  </si>
  <si>
    <t>187190</t>
  </si>
  <si>
    <t>235223</t>
  </si>
  <si>
    <t>235203</t>
  </si>
  <si>
    <t>187170</t>
  </si>
  <si>
    <t>390492</t>
  </si>
  <si>
    <t>234863</t>
  </si>
  <si>
    <t>347822</t>
  </si>
  <si>
    <t>348085</t>
  </si>
  <si>
    <t>377798</t>
  </si>
  <si>
    <t>390499</t>
  </si>
  <si>
    <t>377778</t>
  </si>
  <si>
    <t>234934</t>
  </si>
  <si>
    <t>347623</t>
  </si>
  <si>
    <t>284487</t>
  </si>
  <si>
    <t>361740</t>
  </si>
  <si>
    <t>218288</t>
  </si>
  <si>
    <t>220535</t>
  </si>
  <si>
    <t>218278</t>
  </si>
  <si>
    <t>220524</t>
  </si>
  <si>
    <t>361823</t>
  </si>
  <si>
    <t>270654</t>
  </si>
  <si>
    <t>248409</t>
  </si>
  <si>
    <t>267849</t>
  </si>
  <si>
    <t>267914</t>
  </si>
  <si>
    <t>267947</t>
  </si>
  <si>
    <t>359383</t>
  </si>
  <si>
    <t>348109</t>
  </si>
  <si>
    <t>386402</t>
  </si>
  <si>
    <t>270440</t>
  </si>
  <si>
    <t>347960</t>
  </si>
  <si>
    <t>347818</t>
  </si>
  <si>
    <t>253259</t>
  </si>
  <si>
    <t>286498</t>
  </si>
  <si>
    <t>315648</t>
  </si>
  <si>
    <t>417137</t>
  </si>
  <si>
    <t>315483</t>
  </si>
  <si>
    <t>315529</t>
  </si>
  <si>
    <t>390446</t>
  </si>
  <si>
    <t>347898</t>
  </si>
  <si>
    <t>241588</t>
  </si>
  <si>
    <t>371389</t>
  </si>
  <si>
    <t>347956</t>
  </si>
  <si>
    <t>234817</t>
  </si>
  <si>
    <t>348026</t>
  </si>
  <si>
    <t>347754</t>
  </si>
  <si>
    <t>377648</t>
  </si>
  <si>
    <t>270705</t>
  </si>
  <si>
    <t>315552</t>
  </si>
  <si>
    <t>287750</t>
  </si>
  <si>
    <t>270747</t>
  </si>
  <si>
    <t>390452</t>
  </si>
  <si>
    <t>390411</t>
  </si>
  <si>
    <t>234935</t>
  </si>
  <si>
    <t>347624</t>
  </si>
  <si>
    <t>335539</t>
  </si>
  <si>
    <t>218279</t>
  </si>
  <si>
    <t>220526</t>
  </si>
  <si>
    <t>315528</t>
  </si>
  <si>
    <t>378116</t>
  </si>
  <si>
    <t>347894</t>
  </si>
  <si>
    <t>390418</t>
  </si>
  <si>
    <t>315501</t>
  </si>
  <si>
    <t>234936</t>
  </si>
  <si>
    <t>347625</t>
  </si>
  <si>
    <t>315500</t>
  </si>
  <si>
    <t>315633</t>
  </si>
  <si>
    <t>347669</t>
  </si>
  <si>
    <t>378197</t>
  </si>
  <si>
    <t>315743</t>
  </si>
  <si>
    <t>286502</t>
  </si>
  <si>
    <t>347735</t>
  </si>
  <si>
    <t>234821</t>
  </si>
  <si>
    <t>348030</t>
  </si>
  <si>
    <t>218310</t>
  </si>
  <si>
    <t>220556</t>
  </si>
  <si>
    <t>241517</t>
  </si>
  <si>
    <t>270432</t>
  </si>
  <si>
    <t>442093</t>
  </si>
  <si>
    <t>267916</t>
  </si>
  <si>
    <t>378092</t>
  </si>
  <si>
    <t>234947</t>
  </si>
  <si>
    <t>347636</t>
  </si>
  <si>
    <t>315716</t>
  </si>
  <si>
    <t>377745</t>
  </si>
  <si>
    <t>315381</t>
  </si>
  <si>
    <t>347980</t>
  </si>
  <si>
    <t>347875</t>
  </si>
  <si>
    <t>347707</t>
  </si>
  <si>
    <t>361813</t>
  </si>
  <si>
    <t>267966</t>
  </si>
  <si>
    <t>375811</t>
  </si>
  <si>
    <t>358145</t>
  </si>
  <si>
    <t>297458</t>
  </si>
  <si>
    <t>234855</t>
  </si>
  <si>
    <t>348075</t>
  </si>
  <si>
    <t>378307</t>
  </si>
  <si>
    <t>347931</t>
  </si>
  <si>
    <t>358135</t>
  </si>
  <si>
    <t>390493</t>
  </si>
  <si>
    <t>235204</t>
  </si>
  <si>
    <t>187171</t>
  </si>
  <si>
    <t>390502</t>
  </si>
  <si>
    <t>270460</t>
  </si>
  <si>
    <t>187179</t>
  </si>
  <si>
    <t>235212</t>
  </si>
  <si>
    <t>347652</t>
  </si>
  <si>
    <t>315715</t>
  </si>
  <si>
    <t>378259</t>
  </si>
  <si>
    <t>284492</t>
  </si>
  <si>
    <t>315511</t>
  </si>
  <si>
    <t>347665</t>
  </si>
  <si>
    <t>235202</t>
  </si>
  <si>
    <t>187169</t>
  </si>
  <si>
    <t>241516</t>
  </si>
  <si>
    <t>267848</t>
  </si>
  <si>
    <t>270447</t>
  </si>
  <si>
    <t>390450</t>
  </si>
  <si>
    <t>270435</t>
  </si>
  <si>
    <t>241596</t>
  </si>
  <si>
    <t>371397</t>
  </si>
  <si>
    <t>417125</t>
  </si>
  <si>
    <t>377684</t>
  </si>
  <si>
    <t>288616</t>
  </si>
  <si>
    <t>361686</t>
  </si>
  <si>
    <t>315506</t>
  </si>
  <si>
    <t>378258</t>
  </si>
  <si>
    <t>335534</t>
  </si>
  <si>
    <t>335541</t>
  </si>
  <si>
    <t>361849</t>
  </si>
  <si>
    <t>361854</t>
  </si>
  <si>
    <t>361861</t>
  </si>
  <si>
    <t>361777</t>
  </si>
  <si>
    <t>267818</t>
  </si>
  <si>
    <t>270443</t>
  </si>
  <si>
    <t>252938</t>
  </si>
  <si>
    <t>267856</t>
  </si>
  <si>
    <t>267894</t>
  </si>
  <si>
    <t>303960</t>
  </si>
  <si>
    <t>315677</t>
  </si>
  <si>
    <t>187177</t>
  </si>
  <si>
    <t>235210</t>
  </si>
  <si>
    <t>241590</t>
  </si>
  <si>
    <t>371391</t>
  </si>
  <si>
    <t>315614</t>
  </si>
  <si>
    <t>234878</t>
  </si>
  <si>
    <t>348105</t>
  </si>
  <si>
    <t>377683</t>
  </si>
  <si>
    <t>359382</t>
  </si>
  <si>
    <t>361776</t>
  </si>
  <si>
    <t>241595</t>
  </si>
  <si>
    <t>371396</t>
  </si>
  <si>
    <t>253245</t>
  </si>
  <si>
    <t>297406</t>
  </si>
  <si>
    <t>359371</t>
  </si>
  <si>
    <t>234871</t>
  </si>
  <si>
    <t>348096</t>
  </si>
  <si>
    <t>315458</t>
  </si>
  <si>
    <t>315378</t>
  </si>
  <si>
    <t>315736</t>
  </si>
  <si>
    <t>377739</t>
  </si>
  <si>
    <t>386381</t>
  </si>
  <si>
    <t>347662</t>
  </si>
  <si>
    <t>390421</t>
  </si>
  <si>
    <t>361724</t>
  </si>
  <si>
    <t>286504</t>
  </si>
  <si>
    <t>267928</t>
  </si>
  <si>
    <t>267960</t>
  </si>
  <si>
    <t>359363</t>
  </si>
  <si>
    <t>347876</t>
  </si>
  <si>
    <t>378096</t>
  </si>
  <si>
    <t>347682</t>
  </si>
  <si>
    <t>187157</t>
  </si>
  <si>
    <t>235190</t>
  </si>
  <si>
    <t>315617</t>
  </si>
  <si>
    <t>347826</t>
  </si>
  <si>
    <t>234830</t>
  </si>
  <si>
    <t>348039</t>
  </si>
  <si>
    <t>234882</t>
  </si>
  <si>
    <t>348111</t>
  </si>
  <si>
    <t>377732</t>
  </si>
  <si>
    <t>347753</t>
  </si>
  <si>
    <t>359375</t>
  </si>
  <si>
    <t>297389</t>
  </si>
  <si>
    <t>335531</t>
  </si>
  <si>
    <t>241483</t>
  </si>
  <si>
    <t>315644</t>
  </si>
  <si>
    <t>378242</t>
  </si>
  <si>
    <t>241584</t>
  </si>
  <si>
    <t>371385</t>
  </si>
  <si>
    <t>234805</t>
  </si>
  <si>
    <t>348011</t>
  </si>
  <si>
    <t>378257</t>
  </si>
  <si>
    <t>408876</t>
  </si>
  <si>
    <t>221276</t>
  </si>
  <si>
    <t>235188</t>
  </si>
  <si>
    <t>361818</t>
  </si>
  <si>
    <t>390414</t>
  </si>
  <si>
    <t>417116</t>
  </si>
  <si>
    <t>390505</t>
  </si>
  <si>
    <t>315586</t>
  </si>
  <si>
    <t>270676</t>
  </si>
  <si>
    <t>404206</t>
  </si>
  <si>
    <t>335544</t>
  </si>
  <si>
    <t>267943</t>
  </si>
  <si>
    <t>315793</t>
  </si>
  <si>
    <t>315753</t>
  </si>
  <si>
    <t>234937</t>
  </si>
  <si>
    <t>347626</t>
  </si>
  <si>
    <t>234898</t>
  </si>
  <si>
    <t>348127</t>
  </si>
  <si>
    <t>347961</t>
  </si>
  <si>
    <t>378143</t>
  </si>
  <si>
    <t>348051</t>
  </si>
  <si>
    <t>234938</t>
  </si>
  <si>
    <t>347627</t>
  </si>
  <si>
    <t>315388</t>
  </si>
  <si>
    <t>241593</t>
  </si>
  <si>
    <t>371394</t>
  </si>
  <si>
    <t>361779</t>
  </si>
  <si>
    <t>267832</t>
  </si>
  <si>
    <t>375801</t>
  </si>
  <si>
    <t>315643</t>
  </si>
  <si>
    <t>286512</t>
  </si>
  <si>
    <t>417139</t>
  </si>
  <si>
    <t>241579</t>
  </si>
  <si>
    <t>371380</t>
  </si>
  <si>
    <t>315640</t>
  </si>
  <si>
    <t>315383</t>
  </si>
  <si>
    <t>390506</t>
  </si>
  <si>
    <t>252933</t>
  </si>
  <si>
    <t>252939</t>
  </si>
  <si>
    <t>361826</t>
  </si>
  <si>
    <t>359362</t>
  </si>
  <si>
    <t>288607</t>
  </si>
  <si>
    <t>361677</t>
  </si>
  <si>
    <t>315645</t>
  </si>
  <si>
    <t>315735</t>
  </si>
  <si>
    <t>386403</t>
  </si>
  <si>
    <t>390413</t>
  </si>
  <si>
    <t>288604</t>
  </si>
  <si>
    <t>361674</t>
  </si>
  <si>
    <t>286506</t>
  </si>
  <si>
    <t>347879</t>
  </si>
  <si>
    <t>377694</t>
  </si>
  <si>
    <t>288468</t>
  </si>
  <si>
    <t>361538</t>
  </si>
  <si>
    <t>252937</t>
  </si>
  <si>
    <t>234844</t>
  </si>
  <si>
    <t>348061</t>
  </si>
  <si>
    <t>303929</t>
  </si>
  <si>
    <t>390448</t>
  </si>
  <si>
    <t>359384</t>
  </si>
  <si>
    <t>359365</t>
  </si>
  <si>
    <t>347782</t>
  </si>
  <si>
    <t>378199</t>
  </si>
  <si>
    <t>270673</t>
  </si>
  <si>
    <t>315758</t>
  </si>
  <si>
    <t>335535</t>
  </si>
  <si>
    <t>287715</t>
  </si>
  <si>
    <t>267827</t>
  </si>
  <si>
    <t>267925</t>
  </si>
  <si>
    <t>297457</t>
  </si>
  <si>
    <t>347842</t>
  </si>
  <si>
    <t>377681</t>
  </si>
  <si>
    <t>358138</t>
  </si>
  <si>
    <t>378205</t>
  </si>
  <si>
    <t>417118</t>
  </si>
  <si>
    <t>378157</t>
  </si>
  <si>
    <t>315672</t>
  </si>
  <si>
    <t>347976</t>
  </si>
  <si>
    <t>361768</t>
  </si>
  <si>
    <t>361780</t>
  </si>
  <si>
    <t>267939</t>
  </si>
  <si>
    <t>267962</t>
  </si>
  <si>
    <t>267972</t>
  </si>
  <si>
    <t>267973</t>
  </si>
  <si>
    <t>359356</t>
  </si>
  <si>
    <t>270439</t>
  </si>
  <si>
    <t>390444</t>
  </si>
  <si>
    <t>303937</t>
  </si>
  <si>
    <t>347713</t>
  </si>
  <si>
    <t>270444</t>
  </si>
  <si>
    <t>288451</t>
  </si>
  <si>
    <t>361521</t>
  </si>
  <si>
    <t>417121</t>
  </si>
  <si>
    <t>288465</t>
  </si>
  <si>
    <t>361535</t>
  </si>
  <si>
    <t>390508</t>
  </si>
  <si>
    <t>361743</t>
  </si>
  <si>
    <t>267833</t>
  </si>
  <si>
    <t>267817</t>
  </si>
  <si>
    <t>267838</t>
  </si>
  <si>
    <t>375798</t>
  </si>
  <si>
    <t>359359</t>
  </si>
  <si>
    <t>347778</t>
  </si>
  <si>
    <t>241587</t>
  </si>
  <si>
    <t>371388</t>
  </si>
  <si>
    <t>315652</t>
  </si>
  <si>
    <t>347927</t>
  </si>
  <si>
    <t>315536</t>
  </si>
  <si>
    <t>335537</t>
  </si>
  <si>
    <t>390458</t>
  </si>
  <si>
    <t>390443</t>
  </si>
  <si>
    <t>377685</t>
  </si>
  <si>
    <t>377643</t>
  </si>
  <si>
    <t>347786</t>
  </si>
  <si>
    <t>390441</t>
  </si>
  <si>
    <t>404207</t>
  </si>
  <si>
    <t>361770</t>
  </si>
  <si>
    <t>361825</t>
  </si>
  <si>
    <t>252942</t>
  </si>
  <si>
    <t>287714</t>
  </si>
  <si>
    <t>378093</t>
  </si>
  <si>
    <t>390459</t>
  </si>
  <si>
    <t>315708</t>
  </si>
  <si>
    <t>377687</t>
  </si>
  <si>
    <t>303939</t>
  </si>
  <si>
    <t>390495</t>
  </si>
  <si>
    <t>234939</t>
  </si>
  <si>
    <t>347628</t>
  </si>
  <si>
    <t>378243</t>
  </si>
  <si>
    <t>361771</t>
  </si>
  <si>
    <t>241512</t>
  </si>
  <si>
    <t>267850</t>
  </si>
  <si>
    <t>378129</t>
  </si>
  <si>
    <t>270458</t>
  </si>
  <si>
    <t>288575</t>
  </si>
  <si>
    <t>361645</t>
  </si>
  <si>
    <t>288600</t>
  </si>
  <si>
    <t>361670</t>
  </si>
  <si>
    <t>270452</t>
  </si>
  <si>
    <t>288522</t>
  </si>
  <si>
    <t>361592</t>
  </si>
  <si>
    <t>286513</t>
  </si>
  <si>
    <t>241479</t>
  </si>
  <si>
    <t>234897</t>
  </si>
  <si>
    <t>348126</t>
  </si>
  <si>
    <t>267891</t>
  </si>
  <si>
    <t>297462</t>
  </si>
  <si>
    <t>408873</t>
  </si>
  <si>
    <t>417130</t>
  </si>
  <si>
    <t>278156</t>
  </si>
  <si>
    <t>315771</t>
  </si>
  <si>
    <t>288452</t>
  </si>
  <si>
    <t>361522</t>
  </si>
  <si>
    <t>358139</t>
  </si>
  <si>
    <t>377662</t>
  </si>
  <si>
    <t>390489</t>
  </si>
  <si>
    <t>288494</t>
  </si>
  <si>
    <t>361564</t>
  </si>
  <si>
    <t>241501</t>
  </si>
  <si>
    <t>252925</t>
  </si>
  <si>
    <t>361828</t>
  </si>
  <si>
    <t>267814</t>
  </si>
  <si>
    <t>288524</t>
  </si>
  <si>
    <t>361594</t>
  </si>
  <si>
    <t>270686</t>
  </si>
  <si>
    <t>288548</t>
  </si>
  <si>
    <t>361618</t>
  </si>
  <si>
    <t>234813</t>
  </si>
  <si>
    <t>348022</t>
  </si>
  <si>
    <t>288444</t>
  </si>
  <si>
    <t>361514</t>
  </si>
  <si>
    <t>270646</t>
  </si>
  <si>
    <t>361762</t>
  </si>
  <si>
    <t>361772</t>
  </si>
  <si>
    <t>361809</t>
  </si>
  <si>
    <t>241511</t>
  </si>
  <si>
    <t>252945</t>
  </si>
  <si>
    <t>361713</t>
  </si>
  <si>
    <t>359360</t>
  </si>
  <si>
    <t>297452</t>
  </si>
  <si>
    <t>315658</t>
  </si>
  <si>
    <t>303971</t>
  </si>
  <si>
    <t>315543</t>
  </si>
  <si>
    <t>347916</t>
  </si>
  <si>
    <t>378156</t>
  </si>
  <si>
    <t>390490</t>
  </si>
  <si>
    <t>267819</t>
  </si>
  <si>
    <t>267847</t>
  </si>
  <si>
    <t>417131</t>
  </si>
  <si>
    <t>347797</t>
  </si>
  <si>
    <t>234883</t>
  </si>
  <si>
    <t>348112</t>
  </si>
  <si>
    <t>378284</t>
  </si>
  <si>
    <t>361765</t>
  </si>
  <si>
    <t>361711</t>
  </si>
  <si>
    <t>234961</t>
  </si>
  <si>
    <t>347651</t>
  </si>
  <si>
    <t>187186</t>
  </si>
  <si>
    <t>235219</t>
  </si>
  <si>
    <t>241592</t>
  </si>
  <si>
    <t>371393</t>
  </si>
  <si>
    <t>390445</t>
  </si>
  <si>
    <t>315687</t>
  </si>
  <si>
    <t>284500</t>
  </si>
  <si>
    <t>286508</t>
  </si>
  <si>
    <t>361709</t>
  </si>
  <si>
    <t>252943</t>
  </si>
  <si>
    <t>267851</t>
  </si>
  <si>
    <t>234941</t>
  </si>
  <si>
    <t>347630</t>
  </si>
  <si>
    <t>286514</t>
  </si>
  <si>
    <t>303926</t>
  </si>
  <si>
    <t>390503</t>
  </si>
  <si>
    <t>417115</t>
  </si>
  <si>
    <t>361757</t>
  </si>
  <si>
    <t>361778</t>
  </si>
  <si>
    <t>221268</t>
  </si>
  <si>
    <t>235180</t>
  </si>
  <si>
    <t>270433</t>
  </si>
  <si>
    <t>361817</t>
  </si>
  <si>
    <t>359355</t>
  </si>
  <si>
    <t>442094</t>
  </si>
  <si>
    <t>234893</t>
  </si>
  <si>
    <t>348122</t>
  </si>
  <si>
    <t>315699</t>
  </si>
  <si>
    <t>234881</t>
  </si>
  <si>
    <t>348110</t>
  </si>
  <si>
    <t>288578</t>
  </si>
  <si>
    <t>361648</t>
  </si>
  <si>
    <t>361782</t>
  </si>
  <si>
    <t>361812</t>
  </si>
  <si>
    <t>390511</t>
  </si>
  <si>
    <t>234942</t>
  </si>
  <si>
    <t>347631</t>
  </si>
  <si>
    <t>270445</t>
  </si>
  <si>
    <t>286515</t>
  </si>
  <si>
    <t>361788</t>
  </si>
  <si>
    <t>315787</t>
  </si>
  <si>
    <t>286501</t>
  </si>
  <si>
    <t>347830</t>
  </si>
  <si>
    <t>390509</t>
  </si>
  <si>
    <t>361815</t>
  </si>
  <si>
    <t>287676</t>
  </si>
  <si>
    <t>287710</t>
  </si>
  <si>
    <t>347888</t>
  </si>
  <si>
    <t>417123</t>
  </si>
  <si>
    <t>390439</t>
  </si>
  <si>
    <t>378198</t>
  </si>
  <si>
    <t>241489</t>
  </si>
  <si>
    <t>287711</t>
  </si>
  <si>
    <t>361836</t>
  </si>
  <si>
    <t>347800</t>
  </si>
  <si>
    <t>315436</t>
  </si>
  <si>
    <t>347793</t>
  </si>
  <si>
    <t>315554</t>
  </si>
  <si>
    <t>315786</t>
  </si>
  <si>
    <t>361748</t>
  </si>
  <si>
    <t>361767</t>
  </si>
  <si>
    <t>187182</t>
  </si>
  <si>
    <t>235215</t>
  </si>
  <si>
    <t>234943</t>
  </si>
  <si>
    <t>347632</t>
  </si>
  <si>
    <t>378213</t>
  </si>
  <si>
    <t>315691</t>
  </si>
  <si>
    <t>377785</t>
  </si>
  <si>
    <t>378266</t>
  </si>
  <si>
    <t>361759</t>
  </si>
  <si>
    <t>218305</t>
  </si>
  <si>
    <t>220551</t>
  </si>
  <si>
    <t>287697</t>
  </si>
  <si>
    <t>286497</t>
  </si>
  <si>
    <t>241569</t>
  </si>
  <si>
    <t>371370</t>
  </si>
  <si>
    <t>234944</t>
  </si>
  <si>
    <t>347633</t>
  </si>
  <si>
    <t>297430</t>
  </si>
  <si>
    <t>288416</t>
  </si>
  <si>
    <t>361486</t>
  </si>
  <si>
    <t>390457</t>
  </si>
  <si>
    <t>234823</t>
  </si>
  <si>
    <t>348032</t>
  </si>
  <si>
    <t>270680</t>
  </si>
  <si>
    <t>315615</t>
  </si>
  <si>
    <t>378219</t>
  </si>
  <si>
    <t>297396</t>
  </si>
  <si>
    <t>347966</t>
  </si>
  <si>
    <t>378241</t>
  </si>
  <si>
    <t>390412</t>
  </si>
  <si>
    <t>335547</t>
  </si>
  <si>
    <t>267804</t>
  </si>
  <si>
    <t>377693</t>
  </si>
  <si>
    <t>234872</t>
  </si>
  <si>
    <t>348097</t>
  </si>
  <si>
    <t>378263</t>
  </si>
  <si>
    <t>378304</t>
  </si>
  <si>
    <t>267845</t>
  </si>
  <si>
    <t>378206</t>
  </si>
  <si>
    <t>270451</t>
  </si>
  <si>
    <t>377710</t>
  </si>
  <si>
    <t>270602</t>
  </si>
  <si>
    <t>267815</t>
  </si>
  <si>
    <t>267831</t>
  </si>
  <si>
    <t>347944</t>
  </si>
  <si>
    <t>347926</t>
  </si>
  <si>
    <t>335542</t>
  </si>
  <si>
    <t>375800</t>
  </si>
  <si>
    <t>241574</t>
  </si>
  <si>
    <t>371375</t>
  </si>
  <si>
    <t>417128</t>
  </si>
  <si>
    <t>377704</t>
  </si>
  <si>
    <t>390468</t>
  </si>
  <si>
    <t>347965</t>
  </si>
  <si>
    <t>377791</t>
  </si>
  <si>
    <t>361795</t>
  </si>
  <si>
    <t>252924</t>
  </si>
  <si>
    <t>361712</t>
  </si>
  <si>
    <t>359379</t>
  </si>
  <si>
    <t>286505</t>
  </si>
  <si>
    <t>378159</t>
  </si>
  <si>
    <t>297455</t>
  </si>
  <si>
    <t>288613</t>
  </si>
  <si>
    <t>361683</t>
  </si>
  <si>
    <t>335528</t>
  </si>
  <si>
    <t>361706</t>
  </si>
  <si>
    <t>267807</t>
  </si>
  <si>
    <t>287713</t>
  </si>
  <si>
    <t>375796</t>
  </si>
  <si>
    <t>288435</t>
  </si>
  <si>
    <t>361505</t>
  </si>
  <si>
    <t>348009</t>
  </si>
  <si>
    <t>315377</t>
  </si>
  <si>
    <t>361739</t>
  </si>
  <si>
    <t>287705</t>
  </si>
  <si>
    <t>359367</t>
  </si>
  <si>
    <t>241582</t>
  </si>
  <si>
    <t>371383</t>
  </si>
  <si>
    <t>366794</t>
  </si>
  <si>
    <t>315773</t>
  </si>
  <si>
    <t>288530</t>
  </si>
  <si>
    <t>361600</t>
  </si>
  <si>
    <t>234848</t>
  </si>
  <si>
    <t>348067</t>
  </si>
  <si>
    <t>234945</t>
  </si>
  <si>
    <t>347634</t>
  </si>
  <si>
    <t>347805</t>
  </si>
  <si>
    <t>288529</t>
  </si>
  <si>
    <t>361599</t>
  </si>
  <si>
    <t>288476</t>
  </si>
  <si>
    <t>361546</t>
  </si>
  <si>
    <t>287643</t>
  </si>
  <si>
    <t>361822</t>
  </si>
  <si>
    <t>347718</t>
  </si>
  <si>
    <t>270743</t>
  </si>
  <si>
    <t>347814</t>
  </si>
  <si>
    <t>288518</t>
  </si>
  <si>
    <t>361588</t>
  </si>
  <si>
    <t>270702</t>
  </si>
  <si>
    <t>378158</t>
  </si>
  <si>
    <t>347808</t>
  </si>
  <si>
    <t>267802</t>
  </si>
  <si>
    <t>390430</t>
  </si>
  <si>
    <t>347763</t>
  </si>
  <si>
    <t>335524</t>
  </si>
  <si>
    <t>288474</t>
  </si>
  <si>
    <t>361544</t>
  </si>
  <si>
    <t>315611</t>
  </si>
  <si>
    <t>359373</t>
  </si>
  <si>
    <t>361787</t>
  </si>
  <si>
    <t>361805</t>
  </si>
  <si>
    <t>361824</t>
  </si>
  <si>
    <t>234946</t>
  </si>
  <si>
    <t>347635</t>
  </si>
  <si>
    <t>390485</t>
  </si>
  <si>
    <t>366793</t>
  </si>
  <si>
    <t>270648</t>
  </si>
  <si>
    <t>267955</t>
  </si>
  <si>
    <t>378216</t>
  </si>
  <si>
    <t>288532</t>
  </si>
  <si>
    <t>361602</t>
  </si>
  <si>
    <t>286519</t>
  </si>
  <si>
    <t>361733</t>
  </si>
  <si>
    <t>348050</t>
  </si>
  <si>
    <t>347990</t>
  </si>
  <si>
    <t>348007</t>
  </si>
  <si>
    <t>288508</t>
  </si>
  <si>
    <t>361578</t>
  </si>
  <si>
    <t>241597</t>
  </si>
  <si>
    <t>371398</t>
  </si>
  <si>
    <t>361790</t>
  </si>
  <si>
    <t>252931</t>
  </si>
  <si>
    <t>267942</t>
  </si>
  <si>
    <t>267975</t>
  </si>
  <si>
    <t>315574</t>
  </si>
  <si>
    <t>366792</t>
  </si>
  <si>
    <t>347699</t>
  </si>
  <si>
    <t>361758</t>
  </si>
  <si>
    <t>417133</t>
  </si>
  <si>
    <t>347812</t>
  </si>
  <si>
    <t>366795</t>
  </si>
  <si>
    <t>221269</t>
  </si>
  <si>
    <t>235181</t>
  </si>
  <si>
    <t>218273</t>
  </si>
  <si>
    <t>220519</t>
  </si>
  <si>
    <t>287627</t>
  </si>
  <si>
    <t>287677</t>
  </si>
  <si>
    <t>287628</t>
  </si>
  <si>
    <t>253248</t>
  </si>
  <si>
    <t>347971</t>
  </si>
  <si>
    <t>315499</t>
  </si>
  <si>
    <t>303959</t>
  </si>
  <si>
    <t>288467</t>
  </si>
  <si>
    <t>361537</t>
  </si>
  <si>
    <t>288570</t>
  </si>
  <si>
    <t>361640</t>
  </si>
  <si>
    <t>366791</t>
  </si>
  <si>
    <t>361738</t>
  </si>
  <si>
    <t>288478</t>
  </si>
  <si>
    <t>361548</t>
  </si>
  <si>
    <t>287699</t>
  </si>
  <si>
    <t>267920</t>
  </si>
  <si>
    <t>390461</t>
  </si>
  <si>
    <t>270586</t>
  </si>
  <si>
    <t>288621</t>
  </si>
  <si>
    <t>361691</t>
  </si>
  <si>
    <t>270752</t>
  </si>
  <si>
    <t>287664</t>
  </si>
  <si>
    <t>378185</t>
  </si>
  <si>
    <t>288606</t>
  </si>
  <si>
    <t>361676</t>
  </si>
  <si>
    <t>288541</t>
  </si>
  <si>
    <t>361611</t>
  </si>
  <si>
    <t>253246</t>
  </si>
  <si>
    <t>288611</t>
  </si>
  <si>
    <t>361681</t>
  </si>
  <si>
    <t>361839</t>
  </si>
  <si>
    <t>288519</t>
  </si>
  <si>
    <t>361589</t>
  </si>
  <si>
    <t>390479</t>
  </si>
  <si>
    <t>297404</t>
  </si>
  <si>
    <t>267836</t>
  </si>
  <si>
    <t>267855</t>
  </si>
  <si>
    <t>288608</t>
  </si>
  <si>
    <t>361678</t>
  </si>
  <si>
    <t>241480</t>
  </si>
  <si>
    <t>287642</t>
  </si>
  <si>
    <t>287679</t>
  </si>
  <si>
    <t>287652</t>
  </si>
  <si>
    <t>270664</t>
  </si>
  <si>
    <t>366790</t>
  </si>
  <si>
    <t>234825</t>
  </si>
  <si>
    <t>348034</t>
  </si>
  <si>
    <t>287639</t>
  </si>
  <si>
    <t>361725</t>
  </si>
  <si>
    <t>361834</t>
  </si>
  <si>
    <t>377608</t>
  </si>
  <si>
    <t>347762</t>
  </si>
  <si>
    <t>187180</t>
  </si>
  <si>
    <t>235213</t>
  </si>
  <si>
    <t>315618</t>
  </si>
  <si>
    <t>288455</t>
  </si>
  <si>
    <t>361525</t>
  </si>
  <si>
    <t>241508</t>
  </si>
  <si>
    <t>361837</t>
  </si>
  <si>
    <t>267903</t>
  </si>
  <si>
    <t>267936</t>
  </si>
  <si>
    <t>315592</t>
  </si>
  <si>
    <t>347803</t>
  </si>
  <si>
    <t>378217</t>
  </si>
  <si>
    <t>278161</t>
  </si>
  <si>
    <t>288456</t>
  </si>
  <si>
    <t>361526</t>
  </si>
  <si>
    <t>377673</t>
  </si>
  <si>
    <t>335529</t>
  </si>
  <si>
    <t>361859</t>
  </si>
  <si>
    <t>361806</t>
  </si>
  <si>
    <t>287690</t>
  </si>
  <si>
    <t>187188</t>
  </si>
  <si>
    <t>235221</t>
  </si>
  <si>
    <t>315568</t>
  </si>
  <si>
    <t>278159</t>
  </si>
  <si>
    <t>270753</t>
  </si>
  <si>
    <t>287694</t>
  </si>
  <si>
    <t>361832</t>
  </si>
  <si>
    <t>267809</t>
  </si>
  <si>
    <t>347730</t>
  </si>
  <si>
    <t>303928</t>
  </si>
  <si>
    <t>366797</t>
  </si>
  <si>
    <t>288612</t>
  </si>
  <si>
    <t>361682</t>
  </si>
  <si>
    <t>315570</t>
  </si>
  <si>
    <t>288477</t>
  </si>
  <si>
    <t>361547</t>
  </si>
  <si>
    <t>390416</t>
  </si>
  <si>
    <t>288543</t>
  </si>
  <si>
    <t>361613</t>
  </si>
  <si>
    <t>348002</t>
  </si>
  <si>
    <t>218304</t>
  </si>
  <si>
    <t>220550</t>
  </si>
  <si>
    <t>287717</t>
  </si>
  <si>
    <t>315531</t>
  </si>
  <si>
    <t>270450</t>
  </si>
  <si>
    <t>234838</t>
  </si>
  <si>
    <t>348047</t>
  </si>
  <si>
    <t>347987</t>
  </si>
  <si>
    <t>288526</t>
  </si>
  <si>
    <t>361596</t>
  </si>
  <si>
    <t>287696</t>
  </si>
  <si>
    <t>288626</t>
  </si>
  <si>
    <t>361696</t>
  </si>
  <si>
    <t>347915</t>
  </si>
  <si>
    <t>378127</t>
  </si>
  <si>
    <t>234837</t>
  </si>
  <si>
    <t>267898</t>
  </si>
  <si>
    <t>359388</t>
  </si>
  <si>
    <t>348046</t>
  </si>
  <si>
    <t>377660</t>
  </si>
  <si>
    <t>417134</t>
  </si>
  <si>
    <t>361827</t>
  </si>
  <si>
    <t>214679</t>
  </si>
  <si>
    <t>361715</t>
  </si>
  <si>
    <t>288473</t>
  </si>
  <si>
    <t>361543</t>
  </si>
  <si>
    <t>288523</t>
  </si>
  <si>
    <t>361593</t>
  </si>
  <si>
    <t>378218</t>
  </si>
  <si>
    <t>378126</t>
  </si>
  <si>
    <t>287641</t>
  </si>
  <si>
    <t>187163</t>
  </si>
  <si>
    <t>235196</t>
  </si>
  <si>
    <t>386379</t>
  </si>
  <si>
    <t>278163</t>
  </si>
  <si>
    <t>361755</t>
  </si>
  <si>
    <t>287681</t>
  </si>
  <si>
    <t>270426</t>
  </si>
  <si>
    <t>442087</t>
  </si>
  <si>
    <t>267971</t>
  </si>
  <si>
    <t>187160</t>
  </si>
  <si>
    <t>235193</t>
  </si>
  <si>
    <t>288536</t>
  </si>
  <si>
    <t>361606</t>
  </si>
  <si>
    <t>267881</t>
  </si>
  <si>
    <t>288527</t>
  </si>
  <si>
    <t>361597</t>
  </si>
  <si>
    <t>234948</t>
  </si>
  <si>
    <t>347637</t>
  </si>
  <si>
    <t>287680</t>
  </si>
  <si>
    <t>267941</t>
  </si>
  <si>
    <t>287703</t>
  </si>
  <si>
    <t>361723</t>
  </si>
  <si>
    <t>361750</t>
  </si>
  <si>
    <t>287665</t>
  </si>
  <si>
    <t>348013</t>
  </si>
  <si>
    <t>241570</t>
  </si>
  <si>
    <t>371371</t>
  </si>
  <si>
    <t>303938</t>
  </si>
  <si>
    <t>315734</t>
  </si>
  <si>
    <t>234949</t>
  </si>
  <si>
    <t>347638</t>
  </si>
  <si>
    <t>287629</t>
  </si>
  <si>
    <t>267821</t>
  </si>
  <si>
    <t>358125</t>
  </si>
  <si>
    <t>375808</t>
  </si>
  <si>
    <t>315751</t>
  </si>
  <si>
    <t>358380</t>
  </si>
  <si>
    <t>287667</t>
  </si>
  <si>
    <t>288538</t>
  </si>
  <si>
    <t>361608</t>
  </si>
  <si>
    <t>286516</t>
  </si>
  <si>
    <t>361792</t>
  </si>
  <si>
    <t>377669</t>
  </si>
  <si>
    <t>288619</t>
  </si>
  <si>
    <t>361689</t>
  </si>
  <si>
    <t>361744</t>
  </si>
  <si>
    <t>287638</t>
  </si>
  <si>
    <t>287687</t>
  </si>
  <si>
    <t>287709</t>
  </si>
  <si>
    <t>288545</t>
  </si>
  <si>
    <t>361615</t>
  </si>
  <si>
    <t>267837</t>
  </si>
  <si>
    <t>267927</t>
  </si>
  <si>
    <t>347815</t>
  </si>
  <si>
    <t>390425</t>
  </si>
  <si>
    <t>Outside typical range</t>
  </si>
  <si>
    <t>Potential transcription error</t>
  </si>
  <si>
    <t>Inhibition of BACE expressed in HEK293 cells</t>
  </si>
  <si>
    <t>Inhibition of BACE1 (unknown origin) by cell based assay</t>
  </si>
  <si>
    <t>Inhibition of BACE1 in HEK293 cells expressing wild type APP assessed as level of amyloid beta (1 to 40) after 48 hrs by HTRF assay</t>
  </si>
  <si>
    <t>Inhibition of human recombinant BACE1 expressed in CHO cells assessed as reduction in amyloid beta level by sandwich ELISA</t>
  </si>
  <si>
    <t>Inhibition of BACE1 expressed in CHO cells expressing wild type human APP assessed as inhibition of amyloid beta-40 or 42 production by ELISA assay</t>
  </si>
  <si>
    <t>Inhibition of BACE1 expressed in CHOK1 cells coexpressing human recombinant wild type APP assessed as blockade of amyloid beta production by ELISA</t>
  </si>
  <si>
    <t>Inhibition of BACE1 by cell-based assay</t>
  </si>
  <si>
    <t>Inhibition of BACE1 in human H4 cells expressing APP Swedish K595N and M596L double mutant assessed as inhibition of amyloid beta (1 to 40) production after 24 hrs by whole cell assay</t>
  </si>
  <si>
    <t>Inhibition of BACE1 in human H4 cells expressing APP Swedish K595N and M596L double mutant assessed as inhibition of amyloid beta (1 to 42) production after 24 hrs by whole cell assay</t>
  </si>
  <si>
    <t>Inhibition of BACE1 expressed in HEK293T cells co-transfected APP with NFEV mutation at proteolytic site assessed as amyloid EV40 secretion</t>
  </si>
  <si>
    <t>Inhibition of BACE1 expressed in CHO cells co-expressing human wild type APP protein by ELISA</t>
  </si>
  <si>
    <t>Inhibition of BACE1-mediated amyloid beta 40 production in HEK293-APPswe/lon cells by whole cell assay in presence of P-gp inhibitor</t>
  </si>
  <si>
    <t>Inhibition of BACE1 in HEK293 cells expressing APP695 Swedish mutant assessed as reduction of amyloid beta (1 to 40) production after overnight incubation by ELISA</t>
  </si>
  <si>
    <t>Inhibition of BACE1-mediated amyloid beta 40 production in HEK293-APPswe/lon cells by whole cell assay</t>
  </si>
  <si>
    <t>Inhibition of BACE1 in human H4 cells expressing human APP K595N/M596L double mutant assessed as decrease in amyloid beta 42 and amyloid beta 40 level after overnight incubation by ELISA method</t>
  </si>
  <si>
    <t>Inhibition of BACE1 in HEK293 cells expressing APPswedish mutant assessed as inhibition of amyloid beta production by ELISA</t>
  </si>
  <si>
    <t>Cellular Aß-Lowering Assay: The Abeta 40 AlphaLISA Assay can be used. The HEK293 APP cells were seeded in 96 well Microtiter plates in cell culture medium (Iscove's, plus 10% (v/v) fetal bovine serum, penicillin/streptomycin) to about 80% confluency and the compounds were added at a 3x concentration in 1/3 volume of culture medium (final DMSO concentration was kept at 1% v/v). After 18-20 hrs incubation at 37° C. and 5% CO2 in a humidified incubator, the culture supernatants were harvested for the determination of Aß 40 concentrations using Perkin-Elmer Human Amyloid beta 1-40 (high specificity) Kit (Cat#AL275C).In a Perkin-Elmer White Optiplate-384 (Cat#6007290), 2 ul culture supernatants were combined with 2 ul of a 10x AlphaLISA Anti-hAßAcceptor beads+Biotinylated Antibody Anti-Aß 1-40 Mix (50 ug/mL/5 nM). After 1 hour room temperature incubation, 16 ul of a 1.25x preparation of Streptavidin (SA) Donor beads (25 ug/mL) were added and incubated for 30 minutes in the Dark.</t>
  </si>
  <si>
    <t>Inhibition of BACE1 in human H4 cells expressing wild type APP695 assessed as reduction in soluble APPbeta level after 18 hrs by ELISA</t>
  </si>
  <si>
    <t>Inhibition of BACE1 in human SH-SY5Y cells assessed as release of sAPPbeta after 17 hrs</t>
  </si>
  <si>
    <t>Inhibition Assay: The assay uses the principle of inhibition of human TMEM27 cleavage by endogenous cellular BACE2 in the Ins1e rat cell line and shedding from the cell surface into the culture medium, followed by detection in an ELISA assay Inhibition of BACE2 prevents the cleavage and shedding in a dose-dependent manner. The stable cell line INS-TMEM27 represents an INS1e-derived cell line with inducible expression (using the TetOn system) of full-length hTMEM27 in a doxycycline-dependent manner. The cells are cultured throughout the experiment in RPMI1640+Glutamax (Invitrogen) Penicillin/Streptomycin, 10% Fetal bovine serum, 100 mM pyruvate, 5 mM beta-mercatptoethanol, 100 micrograms/ml G418 and 100 microgram/ml hygromycin and are grown inadherent culture at 37 C. in a standard CO2 cell culture incubator. INS-TMEM27 cells are seeded in 96-well plates. After 2 days in culture, BACE2 inhibitor is added in a range of concentrations as required by the assay and after a further two hours.</t>
  </si>
  <si>
    <t>Inhibition of BACE1 in human SH-SY5Y cells assessed as inhibition of sAPPbeta release after 16 hrs by immunoassay</t>
  </si>
  <si>
    <t>Inhibition of BACE1 expressed in human HEK293 cells expressing Swedish mutant APP assessed as reduction on amyloid beta (1 to 40) production after 24 hrs by ELISA</t>
  </si>
  <si>
    <t>Cellular Assay of Aß Production: Test Example 3: The potency of compounds against BACE1 activity was determined in a cellular assay of Aß production. Human SK-N-BE(2) neuroblastoma cells (ATCC No. CRL-2271) were plated at 96,000 cells/well/100 uL in 96-well plates in RPMI1640 medium/10% fetal bovine serum (FBS)/penicillin-streptomycin and cultured for 24 hours at 37° C., 5% CO2. Test compounds were dissolved in dimethyl sulfoxide and diluted with dimethyl sulfoxide and put into RPMI1640/5% FBS/penicillin-streptomycin media (final dimethyl sulfoxide concentration is 0.5%). The culture media in 96-well plates were replaced by 125 uL/well of the media containing test compounds. After incubation for 6 hours at 37° C., 5% CO2, 30 uL of the media were transferred into a fresh 96-well plate and used for Aß40 assay by an enzyme-linked immunosorbent assay (ELISA) kit (#27718, Immuno-Biological Laboratories, Japan) according to the manufacturer's protocol. Cell viability was measured by CellTiter-Glo Luminescent Cell Viability Assay (#7571, Promega) after removal of 30 uL of the media for the Aß assay.</t>
  </si>
  <si>
    <t>Inhibition of BACE1 by secreted AAPbeta release assay</t>
  </si>
  <si>
    <t>Inhibition of human recombinant BACE1 pre-incubated with enzyme for 60 mins before fluorescent substrate addition FRET method</t>
  </si>
  <si>
    <t>Inhibition of BACE1 (unknown origin) incubated for 1 hr prior to testing measured after 1 hr by FRET assay</t>
  </si>
  <si>
    <t>Inhibition of Fc domain of IgG1-fused human BACE (1 to 460) expressed in HEK293 cells preincubated for 10 mins followed by substrate addition measured after 15 mins by TR-FRET assay</t>
  </si>
  <si>
    <t>FRET (fluorescence resonance energy transfer) Assay : The assay buffer used in this screen is 0.05 M acetate, pH 4.2, 10% DMSO final, 100 uM genapol (which is a nonionic detergent, below its Critical Micelle Concentration). The Beta Secretase enzyme (0.2nM) is pre-incubated for one hour with inhibitors, typically in about luL of DMSO according to a serial dilution, are added thereto. This assay is effectively started by the addition of FRET substrate (50nM)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</si>
  <si>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Inhibition of human BACE1 in HEK293 cells expressing APP assessed as decrease in amyloid beta-40 level after 18 to 20 hrs</t>
  </si>
  <si>
    <t>Inhibition of BACE by secreted APPbeta release assay</t>
  </si>
  <si>
    <t>Inhibition of BACE1 (unknown origin) by fluorescence assay</t>
  </si>
  <si>
    <t>Inhibition of BACE1 in HEK293 cells assessed as inhibition of amyloid beta (1 to 40) production after 48 hrs by HTRF immunoassay</t>
  </si>
  <si>
    <t>FRET (Fluorescence Resonance Energy Transfer) Assay: The assay buffer used in this screen is 0.05 M acetate, pH 4.2, 10% DMSO final, 100 uM genapol (which is a nonionic detergent, below its Critical Micelle Concentration). The Beta Secretase enzyme (0.2 nM) is pre-incubated for one hour with inhibitors, typically in about 1 uL of DMSO according to a serial dilution, are added thereto. This assay is effectively started by the addition of FRET substrate (50 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</si>
  <si>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Inhibition of human brain BACE1 expressed in Escherichia coli BL21(DE) by TRF assay</t>
  </si>
  <si>
    <t>FRET Assay: Serial dilutions of test compounds are prepared as described above. Compounds are further diluted 20x in KH2PO4 buffer. Ten uL of each dilution is added to each well on row A to H of a corresponding low protein binding black plate containing the reaction mixture (25 uL of 50 mM KH2PO4, pH 4.6, 1 mM TRITON X-100, 1 mg/mL Bovine Serum Albumin, and 15 uM of FRET substrate) (See Yang, et. al., J. Neurochemistry, 91(6) 1249-59 (2004)). The content is mixed well on a plate shaker for 10 minutes. Fifteen uL of two hundred pM human BACE1(1-460):Fc (See Vasser, et al., Science, 286, 735-741 (1999)) in the KH2PO4 buffer is added to the plate containing substrate and test compounds to initiate the reaction. The RFU of the mixture at time 0 is recorded at excitation wavelength 355 nm and emission wavelength 460 nm, after brief mixing on a plate shaker. The reaction plate is covered with aluminum foil and kept in a dark humidified oven at room temperature for 16 to 24 h.</t>
  </si>
  <si>
    <t>Fluorescence Resonance Energy Transfer (FRET) Assay: The assay buffer used in this screen is 0.05 M acetate, pH 4.2, 10% DMSO final, 100 uM genapol (which is a nonionic detergent, below its Critical Micelle Concentration). The beta secretase enzyme (0.2 nM) is pre-incubated for one hour with inhibitors, typically in about 1 uL of DMSO according to a serial dilution, are added thereto. This assay is effectively started by the addition of FRET substrate (50 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</si>
  <si>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Inhibition of BACE1 (unknown origin) assessed as inhibition of cellular amyloid beta level</t>
  </si>
  <si>
    <t>Inhibition of BACE1 (unknown origin) incubated for 60 mins prior to substrate addition measured after 60 mins by fluorescence assay</t>
  </si>
  <si>
    <t>Inhibition of BACE1 (unknown origin) assessed as enhancement of fluorescence intensity</t>
  </si>
  <si>
    <t>In Vitro BACE Cell-Based Assay: The cell-based assay measures inhibition or reduction of Aß40 in conditioned medium of test compound treated cells expressing amyloid precursor protein. Cells stably expressing Amyloid Precursor Protein (APP) were plated at a density of 40K cells/well in 96 well plates (Costar). The cells were cultivated for 24 hours at 37° C. and 5% CO2 in DMEM supplemented with 10% FBS. The test compounds were then added to cells in 10-point dose response concentrations with the starting concentration being either 100 uM or 10 uM. The compounds were diluted from stock solutions in DMSO and the final DMSO concentration of the test compounds on cells was 0.1%. After 24 h of incubation with the test compounds the supernatant conditioned media was collected and the Aß 40 levels were determined using a sandwich ELISA.</t>
  </si>
  <si>
    <t>Inhibition of BACE1 by FRET assay</t>
  </si>
  <si>
    <t>Fluorescence Resonance Energy Transfer (FRET) Assay: The assay buffer used in this screen is 0.05 M acetate, pH 4.2, 10% DMSO final, 100 uM genapol (which is a nonionic detergent, below its Critical Micelle Concentration). The Beta Secretase enzyme (0.2 nM) is pre-incubated for one hour with inhibitors, typically in about 1 uL of DMSO according to a serial dilution, are added thereto. This assay is effectively started by the addition of FRET substrate (50 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</si>
  <si>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Diluted TR-FRET Assay: TR-FRET AssayThe beta-secretase enzyme used in the TR-FRET is prepared as follows: The cDNA for the soluble part of the human beta-Secretase (AA 1-AA 460) was cloned using the ASP2-Fc10-1-IRES-GFP-neoK mammalian expression vector. The gene was fused to the Fc domain of IgG1 (affinity tag) and stably cloned into HEK 293 cells. Purified sBACE-Fc was stored in -80 C. in Tris buffer, pH 9.2 and had a purity of 40%.The enzyme (truncated form) was diluted to 6 ug/mL (stock 1.3 mg/mL) and the substrate (Europium)CEVNLDAEFK(Qsy7) to 200 nM (stock 120 uM) in reaction buffer (NaAcetate, chaps, triton x-100, EDTA pH4.5). The robotic systems Biomek FX and Velocity 11 were used for all liquid handling and the enzyme and substrate solutions were kept on ice until they were placed in the robotic system. Enzyme (9 ul) was added to the plate then 1 ul of compound in dimethylsulphoxide was added, mixed and pre-incubated for 10 minutes.</t>
  </si>
  <si>
    <t>Inhibitory concentration against human Membrane-associated aspartic protease 2</t>
  </si>
  <si>
    <t>BACE Enzyme Assay (Ex.434): Inhibitory activity of compounds was assessed by a fluorescence quench assay of BACE activity using commercially available substrate HiLyte Fluor 488-Glu-Val-Asn-Leu-Asp-Ala-Glu-Phe-Lys-(QXLT 520)-OH (AnaSpec, San Jose, Calif.) and truncated human beta-secretase (residues 1-458, His6-tagged at the C-terminus) expressed in insect cells D. melanogaster S2 using a baculovirus expression system (Mallender et al., Characterization of recombinant, soluble beta-secretase from an insect cell expression system., Mol Pharmacol 59:619-26, 2001). The assay was performed at room temperature in 96-well white opaque Optiplates aque Optiplates (PerkinElmer, Waltham, Mass.) in a total volume of 200 ul of the incubation mixture containing 50 mM sodium acetate buffer, pH 4.5, 0.4 uM FRET substrate, 2.4 nM enzyme, 5% DMSO, and 0.05% Brij-35. The tested compounds were serially diluted in DMSO and pre-incubated with the substrate. The reaction was started by addition of enzyme.</t>
  </si>
  <si>
    <t>Inhibition of human recombinant BACE1 after 60 mins by FRET assay</t>
  </si>
  <si>
    <t>In Vitro Enzymatic BACE FRET Assay: The assay buffer used in this screen is 0.05 M acetate, pH 4.2, 10% DMSO final, 100 uM genapol (which is a nonionic detergent, below its Critical Micelle Concentration). The Beta Secretase enzyme (0.2 nM) is pre-incubated for one hour with inhibitors, typically in about 1 uL of DMSO according to a serial dilution, are added thereto. This assay is effectively started by the addition of FRET substrate (50 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</si>
  <si>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Inhibition of BACE1 in human H4 cells expressing APP751 Swedish mutant assessed as inhibition of amyloid beta 40 or amyloid beta 42 production incubated for 19 hrs by microplate reader analysis</t>
  </si>
  <si>
    <t>Inhibition of BACE by TR-FRET assay</t>
  </si>
  <si>
    <t>Inhibition of human recombinant BACE1 expressed in HEK293 cells using peptide sequence EVNLAAEF as substrate preincubated for 60 mins followed by substrate addition measured after 60 mins by fluorescence assay</t>
  </si>
  <si>
    <t>Inhibition of BACE1 by HPLC method</t>
  </si>
  <si>
    <t>Inhibition of BACE1 in human SH-SY5Y cells assessed as decrease in sAPP-beta release after 16 to 17 hrs</t>
  </si>
  <si>
    <t>Inhibition of BACE</t>
  </si>
  <si>
    <t>Inhibition of BACE1 in human neuroblastoma cells</t>
  </si>
  <si>
    <t>Fluorescence Resonance Energy Transfer Assay: The assay buffer used in this screen is 0.05 M acetate, pH 4.2, 10% DMSO final, 100 uM genapol (which is a nonionic detergent, below its Critical Micelle Concentration). The Beta Secretase enzyme (0.2 nM) is pre-incubated for one hour with inhibitors, typically in about 1 uL of DMSO according to a serial dilution, are added thereto. This assay is effectively started by the addition of FRET substrate (50 nM) and the combination is incubated for one hour. The FRET assay is terminated with by addition of Tris buffer, which raises the pH to neutrality, and the fluorescence is determined. The FRET substrate is a peptide with commercially available fluorophore and quencher, on opposite sides of the BACE cleavage site. Proteolytic cleavage of the FRET substrate releases quenching of fluorescence (excitation 488 nm and emission 425 nm).</t>
  </si>
  <si>
    <t>Inhibition of BACE1 in HEK293 cells expressing wild type human APP assessed as reduction in amyloid beta40 level after 18 to 20 hrs by AlphaLISA</t>
  </si>
  <si>
    <t>BACE1 Cell-Free Assay: The substrate is Biotin-GLTNIKTEEISEISY^EVEFR-C[Oregon Green]KK-OH. The BACE1 enzyme is affinity purified material from conditioned media of CHO-K1 cells that have been transfected with a soluble BACE construct (BACE1deltaTM96His). Compounds are incubated in a ½ log dose response curve from a top concentration of 100 ¿M with BACE1 enzyme and the biotinylated fluorescent peptide in 384-well black plates (Thermo Scientific #4318). BACE1 is at a final concentration of 0.1 nM with a final concentration of peptide substrate of 150 nM in a reaction volume of 30 ¿L assay buffer [100 mM sodium acetate, pH 4.5 (brought to pH with acetic acid), and 0.001% Tween-20]. Plates are covered and incubated for 3 hours at 37 °C. The reaction is stopped with the addition of 30 ¿L of 1.5 ¿M Streptavidin (Pierce, #21125). After a 10 minute incubation at room temperature, plates are read on a PerkinElmer EnVision for fluorescence polarization (Ex485 nm/Em530 nm).</t>
  </si>
  <si>
    <t>Inhibition of memapsin 2 expressed in CHO cells</t>
  </si>
  <si>
    <t>Inhibition of human BACE1 in HEK293 cells transfected with wild type APP assessed as reduction of amyloid beta40 level after 18 to 20 hrs by AlphaLISA technique</t>
  </si>
  <si>
    <t>Binding affinity to BACE assessed as displacement of [3H]BMS-599240</t>
  </si>
  <si>
    <t>Inhibition of human recombinant BACE1 expressed in Escherichia coli</t>
  </si>
  <si>
    <t>Inhibition of BACE1 expressed in HEK cells by cell-based assay</t>
  </si>
  <si>
    <t>Inhibition of BACE1 in HEK293 cells expressing APP695 assessed as inhibition of amyloid beta (1 to 40) production after 18 to 20 hrs by ELISA</t>
  </si>
  <si>
    <t>Inhibition Assay: Recombinant BACE-1 (extracellular domain, expressed in baculovirus and purified using standard methods) at 0.1 to 10 nM concentrations is incubated with the test compound at various concentrations for 1 hour at room temperature in 10 to 100 mM acetate buffer, pH 4.5, containing 0.1% CHAPS. Synthetic fluorescence-quenched peptide substrate, derived from the sequence of APP and containing a suitable fluorophore-quencher pair, is added to a final concentration of 1 to 5 ¿M, and the increase in fluorescence is recorded at a suitable excitation/emission wavelength in a microplate spectro-fluorimeter for 5 to 30 minutes in 1-minute intervals.</t>
  </si>
  <si>
    <t>Inhibition of BACE-1 (unknown origin) using APP derived polypeptide harboring Lys-Met/Asn-Leu mutation as substrate by FRET assay</t>
  </si>
  <si>
    <t>Diluted TR-FRET Assay: TR-FRET Assay: The beta -secretase enzyme used in the TR-FRET is prepared as follows:The cDNA for the soluble part of the human (3-Secretase (AA 1-AA 460) was cloned using the ASP2-Fc10-1-IRES-GFP-neoK mammalian expression vector. The gene was fused to the Fc domain of IgG1 (affinity tag) and stably cloned into HEK 293 cells. Purified sBACE-Fc was stored in -80 C. in 50 mM Glycine pH 2.5, adjusted to pH 7.4 with 1 M Tris and had a purity of 40%.The enzyme (truncated form) was diluted to 6 ug/mL (stock 1.3 mg/mL) and the TruPoint BACE1 Substrate to 200 nM (stock 120 uM) in reaction buffer (NaAcetate, chaps, triton x-100, EDTA pH4.5). Enzyme and compound in dimethylsulphoxide (final DMSO concentration 5%) was mixed and pre-incubated for 10 minutes at RT. Substrate was then added and the reaction was incubated for 15 minutes at RT. The reaction was stopped with the addition of 0.35 vol Stop solution (NaAcetate, pH 9).</t>
  </si>
  <si>
    <t>Fluorescence Quench Assay: Inhibitory activity of compounds was assessed by a fluorescence quench assay of BACE activity using commercially available substrate HiLyte Fluor.TM.488-Glu-Val-Asn-Leu-Asp-Ala-Glu-Phe-Lys-(QXL.TM. 520)-OH (AnaSpec, San Jose, Calif.) and truncated human beta-secretase (residues 1-458, His.sub.6-tagged at the C-terminus) expressed in insect cells D. melanogaster S2 using a baculovirus expression system (Mallender et al., Characterization of recombinant, soluble beta-secretase from an insect cell expression system., Mol Pharmacol 59:619-26, 2001). The assay was performed at room temperature in 96-well white opaque Optiplates aque Optiplates (PerkinElmer, Waltham, Mass.) in a total volume of 200 .mu.l of the incubation mixture containing 50 mM sodium acetate buffer, pH 4.5, 0.4 .mu.M FRET substrate, 2.4 nM enzyme, 5% DMSO, and 0.05% Brij-35. The tested compounds were serially diluted in DMSO and pre-incubated with the substrate. The reaction was started by addition of enzyme.</t>
  </si>
  <si>
    <t>TR-FRET Assay: The beta-secretase enzyme used in the TR-FRET is prepared as follows: The cDNA for the soluble part of the human beta-Secretase (AA 1-AA 460) was cloned using the ASP2-Fc10-1-IRES-GFP-neoK mammalian expression vector. The gene was fused to the Fc domain of IgG1 (affinity tag) and stably cloned into HEK 293 cells. Purified sBACE-Fc was stored in -80 C. in Tris buffer, pH 9.2 and had a purity of 40%.The enzyme (truncated form) was diluted to 6 ug/mL (stock 1.3 mg/mL) and the substrate (Europium)CEVNLDAEFK(Qsy7) to 200 nM (stock 120 uM) in reaction buffer (NaAcetate, chaps, triton x-100, EDTA pH4.5). The robotic systems Biomek FX and Velocity 11 were used for all liquid handling and the enzyme and substrate solutions were kept on ice until they were placed in the robotic system. Enzyme (9 ul) was added to the plate then 1 ul of compound in dimethylsulphoxide was added, mixed and pre-incubated for 10 minutes. Substrate (10 ul) was then added, mixed.</t>
  </si>
  <si>
    <t>Inhibition of BACE1 in human HEK293 cells expressing swedish mutant APP</t>
  </si>
  <si>
    <t>BACE Enzyme Assay (Ex.435): For each compound being tested, the BACE activity was monitored in a fluorescence quenching assay (FRET) using the ectodomain of BACE (aa 1-454) fused to a myc-his tag and secreted from HEK293/BACEect. cells into OptiMEM (Invitrogen) as enzyme source and a substrate peptide derived from the APP-Swedish mutation which possesses a Cy3-fluorophore at the N-terminus and a Cy5Q-quencher at the C-terminus (Cy3-SEVNLDAEFK-Cy5Q-NH2; Amersham). The substrate was dissolved at 1 mg/mL in DMSO.The assay was performed in the presence of 5 ul OptiMEM (supernatant collected over 24 hours and cleared from cellular debris by centrifugation) containing the ectodomain of BACE, 25 ul water containing the desired concentration of test compound and 1% DMSO, substrate peptide, 20 mM NaOAc, pH 4.4 and 0.04% Triton-X100 in a total assay volume of 50 ul in a 384 well plate. In general, 25 ul of compound dilution were given to the plate followed by the addition of 10 ul of BACE.</t>
  </si>
  <si>
    <t>Fluorescence Quench Assay: The assay was performed in the presence of OptiMEM (supernatant collected over 24 h and cleared from cellular debris by centrifugation) containing the ectodomain of BACE1, 25 ¿l water containing the desired 2-fold concentration of test compound and 2% DMSO, 1 ¿M substrate peptide, 20 mM NaOAc, pH 4.4, and 0.04% Triton-X100 in a total assay volume of 50 ¿l in a 384 well plate. In general, 25 ¿l of compound dilution were added to the plate followed by the addition of 10 ¿l of BACE1 containing OptiMEM diluted 1:10 in water with 0.2% Triton X-100. The reaction was started with the addition of 15 ¿l substrate in NaOAc buffer. The reaction was incubated at rt (dark) in an Envision® multilabel reader (Perkin Elmer) and the cleavage of the substrate was recorded as kinetic for 60 min at ex: 485 nm, em: 538 nm. Blank wells containing no enzyme were included on each plate.</t>
  </si>
  <si>
    <t>Inhibition of human BACE1 by FRET</t>
  </si>
  <si>
    <t>Inhibition of human BACE1 by FRET based peptide cleavage assay</t>
  </si>
  <si>
    <t>Inhibition of BACE-1 in HEK293 cells expressing APP assessed as reduction in amyloid beta (1 to 40) level after 48 hrs by HTRF assay</t>
  </si>
  <si>
    <t>Inhibition of BACE by cells based assay</t>
  </si>
  <si>
    <t>Inhibition of human recombinant BACE1 using Glu-Ile-Asp-Leu-Met-Val-Leu-Asp as substrate incubated for 60 mins prior to substrate addition measured after 60 mins by FRET assay</t>
  </si>
  <si>
    <t>Fluorescence Quench Assay: The inhibitory activity of compounds was assessed by a fluorescence quench assay of BACE1 activity using commercially available substrate HiLyte Fluor488-Glu-Val-Asn-Leu-Asp-Ala-Glu-Phe-Lys-(QXL 520)-OH (SEQ ID NO:1) (AnaSpec, San Jose, Calif.) and truncated human beta-secretase, BACE1 (amino acids 1-454) fused to a myc-his tag and secreted from HEK293/BACEetc. cells into OptiMEM (Invitrogen). The substrate was dissolved at 1 mg/ml in DMSO.The assay was performed in the presence of OptiMEM (supernatant collected over 24 h and cleared from cellular debris by centrifugation) containing the ectodomain of BACE1, 25 ul water containing the desired 2-fold concentration of test compound and 2% DMSO, 1 uM substrate peptide, 20 mM NaOAc, pH 4.4, and 0.04% Triton-X100 in a total assay volume of 50 ul in a 384 well plate. In general, 25 ul of compound dilution were added to the plate followed by the addition of 10 ul of BACE1 containing OptiMEM.</t>
  </si>
  <si>
    <t>Inhibition of BACE1 expressed in CHO cells after 4 hrs by spectrophotometer</t>
  </si>
  <si>
    <t>Compound was tested for its inhibitory activity against human beta-Secretase (BACE)</t>
  </si>
  <si>
    <t>Inhibition of human recombinant BACE1 ectodomain after 1 hr by fluorescence analysis</t>
  </si>
  <si>
    <t>Inhibition of BACE1 in HEK293T cells expressing APPswedish mutant assessed as inhibition of amyloid beta 40 production by sandwich ELISA</t>
  </si>
  <si>
    <t>Inhibition of BACE1 by diluted TR-FRET assay</t>
  </si>
  <si>
    <t>Inhibition of BACE1 by ECL assay</t>
  </si>
  <si>
    <t>Inhibition of human BACE1 by ECL based assay</t>
  </si>
  <si>
    <t>Displacement of [3H]BMS-599240 from recombinant human BACE-1</t>
  </si>
  <si>
    <t>Inhibition of Homo sapiens (human) Beta-secretase 1</t>
  </si>
  <si>
    <t>Inhibition of recombinant human BACE1 extracellular domain expressed in baculovirus using fluorescence-quenched peptide substrate derived from APP sequence preincubated for 1 hr followed by substrate addition measured every 1 min for 5 to 30 mins by spectrofluorimetric analysis</t>
  </si>
  <si>
    <t>Fluorescence Quench Assay: The inhibitory activity of compounds was assessed by a fluorescence quench assay of BACE1 activity using commercially available substrate HiLyte Fluor 488-Glu-Val-Asn-Leu-Asp-Ala-Glu-Phe-Lys-(QXLT 520)-OH (SEQ ID NO:1) AnaSpec, San Jose, Calif.) and truncated human beta-secretase, BACE1 (amino acids 1-454) fused to a myc-his tag and secreted from HEK293/BACEect. cells into OptiMEM (Invitrogen). The substrate was dissolved at 1 mg/ml in DMSO.The assay was performed in the presence of OptiMEM (supernatant collected over 24 h and cleared from cellular debris by centrifugation) containing the ectodomain of BACE1, 25 ul water containing the desired 2-fold concentration of test compound and 2% DMSO, 1 uM substrate peptide, 20 mM NaOAc, pH 4.4, and 0.04% Triton-X100 in a total assay volume of 50 ul in a 384 well plate. In general, 25 ul of compound dilution were given to the plate followed by the addition of 10 ul of BACE1 containing OptiMEM diluted 1:10 in water.</t>
  </si>
  <si>
    <t>Enzyme Assay: Inhibitory activity of compounds was assessed by a fluorescence quench assay of BACE activity. The assay was performed at room temperature in 96-well white opaque Optiplates aque Optiplates (PerkinElmer, Waltham, Mass.) in a total volume of 200 ¿l of the incubation mixture containing 50 mM sodium acetate buffer, pH 4.5, 0.4 ¿M FRET substrate, 2.4 nM enzyme, 5% DMSO, and 0.05% Brij-35. The tested compounds were serially diluted in DMSO and pre-incubated with the substrate. The reaction was started by addition of enzyme, and the progress of the reaction was followed by measuring fluorescence with an excitation wavelength of 480 nm and an emission wavelength of 520 nm. Ten measurements were taken every 5-10 min, and the intensity of fluorescence was regressed against time in order to derive velocities of reaction in all 96 wells.</t>
  </si>
  <si>
    <t>Diluted TR-FRET Assay: TR-FRET Assay: The beta -secretase enzyme used in the TR-FRET is prepared as follows:The cDNA for the soluble part of the human beta -Secretase (AA 1-AA 460) was cloned using the ASP2-Fc10-1-IRES-GFP-neoK mammalian expression vector. The gene was fused to the Fc domain of IgG1 (affinity tag) and stably cloned into HEK 293 cells. Purified sBACE-Fc was stored in -80 C. in 50 mM Glycine pH 2.5, adjusted to pH 7.4 with 1 M Tris and had a purity of 40%.The enzyme (truncated form) was diluted to 6 ug/mL (stock 1.3 mg/mL) and the TruPoint BACE1 Substrate to 200 nM (stock 120 uM) in reaction buffer (NaAcetate, chaps, triton x-100, EDTA pH4.5). Enzyme and compound in dimethylsulphoxide (final DMSO concentration 5%) was mixed and pre-incubated for 10 minutes at RT. Substrate was then added and the reaction was incubated for 15 minutes at RT. The reaction was stopped with the addition of 0.35 vol Stop solution (NaAcetate, pH 9).</t>
  </si>
  <si>
    <t>Inhibition of human recombinant BACE1 using (europium)CEVNLDAEFK(Qsy7) as substrate incubated for 10 mins prior to substrate addition measured after 15 mins by TR-FRET assay</t>
  </si>
  <si>
    <t>Inhibition of BACE1 in HEK293 cells assessed as Abeta40 level after overnight incubation by sandwich ELISA</t>
  </si>
  <si>
    <t>Inhibition of BACE1 expressed in CHO cells by FRET assay</t>
  </si>
  <si>
    <t>Inhibition of BACE1 in human SHSY5Y cells expressing wild type APP assessed as inhibition of intracellular amyloid beta-40 secretion</t>
  </si>
  <si>
    <t>Inhibition of BACE1 (unknown origin) expressed in baculovirus expression system using Rh-EVNLDAEFK-Quencher as substrate after 90 mins by FRET assay</t>
  </si>
  <si>
    <t>Inhibition of BACE1 in human HEK293 cells expressing APP Swedish mutant assessed as reduction in amyloid beta 40 production after overnight incubation by sandwich ELISA</t>
  </si>
  <si>
    <t>Inhibition of BACE1 (unknown origin) using Biotin-GLTNIKTEEISEISYEVEFR-C[oregon green]KK-OH substrate assessed as fluorescence polarization by cell free assay</t>
  </si>
  <si>
    <t>Inhibition of BACE1 in HEK293 cells stably expressing APPSW assessed as reduction in Abeta40 level incubated overnight at 0.0005 to 10 uM by ELISA method</t>
  </si>
  <si>
    <t>Inhibition of BACE-1 in human HEK293 cells overexpressing APP 695 swedish mutation assessed as inhibition of amyloid beta (1 to 40) production by ELISA method</t>
  </si>
  <si>
    <t>Inhibition of BACE-1 in human HEK293 cells overexpressing APP 695 swedish mutation assessed as inhibition of amyloid beta (1 to 40) production by immunoprecipitation assay</t>
  </si>
  <si>
    <t>Inhibition of recombinant human BACE-1 using SEVNLDAEFK as substrate after 90 mins by FRET assay</t>
  </si>
  <si>
    <t>Inhibition of BACE1 after 30 mins by homogeneous time resolved fluorescence assay</t>
  </si>
  <si>
    <t>Inhibition of human BACE1 expressed in Escherichia coli BL21(DE3) cells using Swedish mutant sequence Eu-EVNLDAEFK-quencher at 10 uM after 60 mins by TRF assay</t>
  </si>
  <si>
    <t>Inhibition of BACE1 in human SKNBE2 cells expressing wild type human APP695 assessed as reduction in amyloid beta-42 production after 18 hrs by sandwich alphalisa assay</t>
  </si>
  <si>
    <t>Inhibition of human recombinant BACE1</t>
  </si>
  <si>
    <t>Inhibition of human BACE1 by FRET assay</t>
  </si>
  <si>
    <t>Inhibitory concentration of compound against Beta-secretase 1 was evaluated</t>
  </si>
  <si>
    <t>Fluorescence Quenching Assay (FRET): For each compound being tested, the BACE activity was monitored in a fluorescence quenching assay (FRET) using the ectodomain of BACE (aa 1-454) fused to a myc-his tag and secreted from HEK293/BACE.sub.ect. cells into OptiMEM.TM. (Invitrogen) as enzyme source and a substrate peptide derived from the APP-Swedish mutation which possesses a Cy3-fluorophore at the N-terminus and a Cy5Q-quencher at the C-terminus (Cy3-SEVNLDAEFK-Cy5Q-NH2; Amersham). The substrate was dissolved at 1 mg/ml in DMSO.The assay was performed in the presence of 5 .mu.l OptiMEM (supernatant collected over 24 hours and cleared from cellular debris by centrifugation) containing the ectodomain of BACE, 25 .mu.l water containing the desired concentration of test compound and 1% DMSO, 1 .mu.M substrate peptide, 20 mM NaOAc, pH 4.4 and 0.04% Triton-X100 in a total assay volume of 50 .mu.l in a 384 well plate. In general, 25 .mu.l of compound dilution were given to the plate followed by the addition of 10 .mu.l of BACE.</t>
  </si>
  <si>
    <t>Inhibitory activity against beta-secretase 1 (BACE1)</t>
  </si>
  <si>
    <t>BACE Assay: For each compound being tested, the BACE activity was monitored in a fluorescence quenching assay (FRET) using the ectodomain of BACE (aa 1-454) fused to a myc-his tag and secreted from HEK293/BACEect. cells into OptiMEM (Invitrogen) as enzyme source and a substrate peptide derived from the APP-Swedish mutation which possesses a Cy3-fluorophore at the N-terminus and a Cy5Q-quencher at the C-terminus (Cy3-SEVNLDAEFK-Cy5Q-NH2; Amersham).</t>
  </si>
  <si>
    <t>Inhibition of BACE1 at pH 4.5</t>
  </si>
  <si>
    <t>Inhibition of human BACE1 expressed in mouse fibroblast cells assessed as inhibition of secreted APPbeta-NF production at pH 7.2</t>
  </si>
  <si>
    <t>Inhibition of BACE-1</t>
  </si>
  <si>
    <t>Inhibition of myc-his-tagged BACE ectodomain (1 to 454) secreted from HEK293 cells using Cy3-SEVNLDAEFK-Cy5Q-NH2 as substrate measured for 30 mins by FRET assay</t>
  </si>
  <si>
    <t>Inhibition Assay: Recombinant BACE-1 (extracellular domain, expressed in baculovirus and purified using standard methods) at 0.1 to 10 nM concentrations is incubated with the test compound at various concentrations for 1 hour at room temperature in 10 to 100 mM acetate buffer, pH 4.5, containing 0.1% CHAPS. Synthetic fluorescence-quenched peptide substrate, derived from the sequence of APP and containing a suitable fluorophore-quencher pair, is added to a final concentration of 1 to 5 ¿M, and the increase in fluorescence is recorded at a suitable excitation/emission wavelength in a microplate spectro-fluorimeter for 5 to 30 minutes in 1-minute intervals. IC50 values are calculated from percentage of inhibition of BACE-1 activity as a function of the test compound concentration.</t>
  </si>
  <si>
    <t>Inhibition of BACE1 assessed as amyloid beta40 production in human SHSY5Y-APP-wt cells</t>
  </si>
  <si>
    <t>Inhibition of BACE1 assessed as amyloid beta42 production in human SHSY5Y-APP-wt cells</t>
  </si>
  <si>
    <t>Inhibition of BACE in human SHSY5Y cells expressing wild-type APP assessed as inhibition of intracellular amyloid beta-40</t>
  </si>
  <si>
    <t>Inhibition of BACE1-mediated sAPP-NF processing in HEK293 cells</t>
  </si>
  <si>
    <t>Inhibition of BACE1 in human HEK293 cells stably expressing APP</t>
  </si>
  <si>
    <t>Inhibition of human BACE1 by MBPC125Swe assay</t>
  </si>
  <si>
    <t>Inhibition of human recombinant BACE</t>
  </si>
  <si>
    <t>Inhibition of BACE1 by cell-free FRET assay</t>
  </si>
  <si>
    <t>Inhibition of BACE in HEK293 cells by HPLC assay</t>
  </si>
  <si>
    <t>Inhibition of BACE1 in human KBV1 cells expressing APP 751 Swedish mutant assessed as inhibition of amyloid beta (1 to 40) production after overnight incubation by ELISA in presence of tariquidar</t>
  </si>
  <si>
    <t>Inhibition of BACE1 in human HEK293 cells expressing APP 695 Swedish mutant assessed as inhibition of amyloid beta (1 to 40) production after overnight incubation by ELISA</t>
  </si>
  <si>
    <t>Inhibition of BACE1 in human HEK293 cells transfected with human wild type APP695 assessed as decrease in amyloid beta 40 level after 18 to 20 hrs by cellular assay</t>
  </si>
  <si>
    <t>Inhibition of Fc-fused BACE1 (1 to 460 residues) (unknown origin) expressed in HEK293 cells using mcaFRET peptide as substrate after 20 hrs by fluorescence assay</t>
  </si>
  <si>
    <t>Inhibition of BACE1 in human HEK293 cells expressing APP Swedish mutant assessed as inhibition of amyloid beta (1 to 40) production after overnight incubation by sandwich ELISA</t>
  </si>
  <si>
    <t>Inhibition of BACE1 in human HEK293 cells expressing APP Swedish mutant assessed as inhibition of amyloid beta 40 production after overnight incubation by sandwich ELISA</t>
  </si>
  <si>
    <t>Inhibition of BACE1 in HEK293 cells expressing swedish double mutant APP assessed as amyloid beta (1 to 40) peptide level after 7 hrs by HTRF assay</t>
  </si>
  <si>
    <t>Inhibition of BACE1 in human SHSY5Y cells assessed as inhibition of amyloid beta-40</t>
  </si>
  <si>
    <t>Inhibition of recombinant BACE-1 (unknown origin) expressed in Escherichia coli using biotinylated peptide substrate treated 20 mins before substrate addition measured after 3 hrs by fluorescence polarization assay</t>
  </si>
  <si>
    <t>Inhibition of human BACE1 expressed in HEK293 cells</t>
  </si>
  <si>
    <t>Inhibition of full-domain of BACE1 expressed in HEK393 cells</t>
  </si>
  <si>
    <t>Inhibition of human BACE1 using MR121-labeled substrate incubated for 4 mins prior to substrate addition measured after 2 mins by spectrophotometric analysis</t>
  </si>
  <si>
    <t>BACE1 Cell-Free Assay: A synthetic APP substrate that can be cleaved by beta-secretase having N-terminal biotin and made fluorescent by the covalent attachment of Oregon Green at the Cys residue is used to assay beta-secretase activity in the presence or absence of the inhibitory compounds. The substrate is Biotin-GLTNIKTEEISEISY^EVEFR-C[Oregon Green]KK-OH. The BACE1 enzyme is affinity purified material from conditioned media of CHO-K1 cells that have been transfected with a soluble BACE construct (BACE1deltaTM96His). Compounds are incubated in a log dose response curve from a top concentration of 100 uM with BACE1 enzyme and the biotinylated fluorescent peptide in 384-well black plates (Thermo Scientific #4318). BACE1 is at a final concentration of 0.1 nM with a final concentration of peptide substrate of 150 nM in a reaction volume of 30 uL assay buffer [100 mM sodium acetate, pH 4.5 (brought to pH with acetic acid), and 0.001% Tween-20]. Plates are covered and incubated for 3 hours at 37° C. The reaction is stopped with the addition of 30 uL of 1.5 uM Streptavidin (Pierce, #21125). After a 10 minute incubation at room temperature, plates are read on a PerkinElmer EnVision for fluorescence polarization (Ex485 nm/Em530 nm). The activity of the beta-secretase enzyme is detected by changes in the fluorescence polarization that occur when the substrate is cleaved by the enzyme. Incubation in the presence of compound inhibitor demonstrates specific inhibition of beta-secretase enzymatic cleavage of the synthetic APP substrate.</t>
  </si>
  <si>
    <t>FRET Assay: Serial dilutions of test compounds are prepared as described above. Compounds are further diluted 20x in KH2PO4 buffer. Ten uL of each dilution is added to each well on row A to H of a corresponding low protein binding black plate containing the reaction mixture (25 uL of 50 mM KH2PO4, pH 4.6, 1 mM TRITON X-100, 1 mg/mL Bovine Serum Albumin, and 15 uM of FRET substrate) (See Yang, et. al., J. Neurochemistry, 91(6) 1249-59 (2004)). The content is mixed well on a plate shaker for 10 minutes. Fifteen uL of two hundred pM human BACE1 (1-460):Fc (See Vasser, et al., Science, 286, 735-741 (1999)) in the KH2PO4 buffer is added to the plate containing substrate and test compounds to initiate the reaction. The RFU of the mixture at time 0 is recorded at excitation wavelength 355 nm and emission wavelength 460 nm, after brief mixing on a plate shaker. The reaction plate is covered with aluminum foil and kept in a dark humidified oven at room temperature for 16 to 24 h.</t>
  </si>
  <si>
    <t>Inhibition of BACE1 (unknown origin) using APP Swedish mutant harboring Lys-Met/Asn-Leu mutation in beta-secretase cleavage site as substrate by FRET assay</t>
  </si>
  <si>
    <t>Inhibition of BACE1 expressed in HEK293 cells expressing human APP assessed as amyloid beta42 production</t>
  </si>
  <si>
    <t>Inhibition of recombinant human BACE1 using fluorogenic peptide 4 as substrate FRET assay</t>
  </si>
  <si>
    <t>Inhibition of BACE1 assessed as amyloid beta (1-40) production</t>
  </si>
  <si>
    <t>ß-Secretase-Inhibiting Activity: 48.5 ¿L of substrate peptide solution (Biotin-XSEVNLDAEFRHDSGC-Eu: X=¿-amino-n-capronic acid, Eu=Europium cryptate) was added to each well of 96-hole half-area plate (a black plate: Corning Incorporated), and after addition of 0.5 ¿l of the test sample (dissolved in N,N¿-dimethylformaldehyde) and 1 ¿l of Recombinant human BACE-1 (R&amp;D Systems), the reaction mixture was incubated at 30° C. for 3 hours. The substrate peptide was synthesized by reacting Cryptate TBPCOOH mono SMP (CIS bio international) with Biotin-XSEVNLDAEFRHDSGC (Peptide Institute, Inc.). The final concentrations of the substrate peptide and Recombinant human BACE-1 were adjusted to 18 nM and 7.4 nM respectively, and the reaction was performed in sodium acetate buffer (50 mM sodium acetate, pH 5.0, 0.008% Triton X-10).</t>
  </si>
  <si>
    <t>Inhibition Assay: 48.5 ¿L of substrate peptide solution (Biotin-XSEVNLDAEFRHDSGC-Eu: X=¿-amino-n-capronic acid, Eu=Europium cryptate) was added to each well of 96-hole half-area plate (a black plate: Corning Incorporated), and after addition of 0.5 ¿l of the test sample (dissolved in N,N¿-dimethylformaldehyde) and 1 ¿l of Recombinant human BACE-1 (R&amp;D Systems), the reaction mixture was incubated at 30° C. for 3 hours. The substrate peptide was synthesized by reacting Cryptate TBPCOOH mono SMP (CIS bio international) with Biotin-XSEVNLDAEFRHDSGC (Peptide Institute, Inc.). The final concentrations of the substrate peptide and Recombinant human BACE-1 were adjusted to 18 nM and 7.4 nM respectively, and the reaction was performed in sodium acetate buffer (50 mM sodium acetate, pH 5.0, 0.008% Triton X-10).After the incubation for reaction, 50 ¿l of 8.0 ¿g/ml Streptavidin-XL665 (CIS bio international) dissolved in phosphate buffer (150 mM K2HPO4¿KH2PO4, pH 7.0, 0.008% Trit</t>
  </si>
  <si>
    <t>Inhibition of BACE1-mediated amyloid beta (1 to 40) production after 48 hrs by cell based HTRF immunoassay</t>
  </si>
  <si>
    <t>Inhibition of BACE-1-mediated sAPPbeta production in human SH-SY5Y cells after 16 hrs</t>
  </si>
  <si>
    <t>Inhibition of BACE1 (unknown origin) by cell-based assay</t>
  </si>
  <si>
    <t>Inhibition of BACE1 (unknown origin) by Alpha screen assay</t>
  </si>
  <si>
    <t>Inhibition of BACE1 in HEK293 cells</t>
  </si>
  <si>
    <t>Inhibition of BACE1 in human H4 cells stably transfected with APP751 containing Swedish mutation assessed as reduction in Abeta (1 to 40) and Abeta (1 to 42) production incubated for 19 hrs</t>
  </si>
  <si>
    <t>Inhibition of human BACE1 assessed as amyloid beta 42 production in human neuroblastoma cells after 24 hrs by immunoassay</t>
  </si>
  <si>
    <t>Inhibition of human BACE1 expressed in Escherichia coli BL21(DE3) using Eu-EVNLDAEFK as substrate incubated for 30 mins prior to substrate addition measured after 60 mins by HTRF assay</t>
  </si>
  <si>
    <t>Inhibition of recombinant BACE1 expressed in Escherichia coli after 3 hrs by oregon green based fluorescence polarization assay</t>
  </si>
  <si>
    <t>Inhibition of human recombinant Arg235 region of BACE1 by FRET assay</t>
  </si>
  <si>
    <t>Inhibition of human recombinant BACE-1 expressed in CHO cells using biotinylated P10 to P17' peptide as substrate preincubated for 15 mins followed by substrate addition measured after 2 hrs by HTRF assay</t>
  </si>
  <si>
    <t>Inhibition of BACE1 using methoxycoumarin-Ser-Glu-Val-Asn-Leu-Asp-Ala-Glu-Phe-Lys-dinitrophenyl as substrate preincubated 1 hr before substrate addition measured after 15 mins by FRET assay</t>
  </si>
  <si>
    <t>Inhibition of BACE1 expressed in CHO 2B7 cells expressing wild type APP695 assessed as reduction in Abeta40/Abeta42 levels incubated for 16 hrs by sandwich ELISA</t>
  </si>
  <si>
    <t>Inhibition of human recombinant BACE1 expressed in CHO cells using biotin-Lys-Thr-Glu-Glu-Ile-Ser-Glu-Val-Asn-Leu-Asp-Ala-Glu-Phe-Arg-His-Asp-Ser-Gly-Tyr-Glu-Val-His-His-Gln-Lys-Leu peptide as substrate incubated for 15 mins prior to substrate addition measured after 2 hrs by HTRF assay</t>
  </si>
  <si>
    <t>Inhibition of BACE1 (unknown origin) expressed in CHO cells co-expressing wild type APP</t>
  </si>
  <si>
    <t>Inhibition of human BACE-1 mediated amyloid beta 40 release in human HEK293 cells</t>
  </si>
  <si>
    <t>Inhibition Assay: Beta-Secretase inhibition assay.</t>
  </si>
  <si>
    <t>Inhibition Assay: Inhibition assay using human BACE-1.</t>
  </si>
  <si>
    <t>Inhibition of BACE1 assessed as amyloid beta 40 production in human neuroblastoma cells after 24 hrs by immunoassay</t>
  </si>
  <si>
    <t>Inhibition of BACE1 in human HEK cells expressing APP Swedish mutant assessed as reduction in amyloid beta40 level by ELISA</t>
  </si>
  <si>
    <t>Inhibition of BACE1 in HEK293 cells expressing APPswe/lon assessed as inhibition of amyloid beta-40 production</t>
  </si>
  <si>
    <t>Inhibition of human BACE1 using (europium)CEVNLDAEFK(Qsy7) as substrate incubated for 10 mins prior to substrate addition measured after 15 mins by TR-FRET assay</t>
  </si>
  <si>
    <t>Inhibition of recombinant human BACE1 extracellular domain expressed in baculovirus using Q-C(HS03)-lle-Asp-Leu-Ala-Val-Leu-Asp-HN-CH2-CH2-Mca as substrate incubated for 1 hr measured every 1 min for 15 mins by fluorescence assay</t>
  </si>
  <si>
    <t>Inhibition Assay: Recombinant BACE-1 (extracellular domain, expressed in baculovirus and purified using standard methods) at 0.1 to 1 nM concentrations is incubated with the test compound at various concentrations for 1 hour at room temperature in 100 mM acetate buffer, pH 4.5, containing 0.1% CHAPS. Activity was measured using a final concentration of 3 ¿M of the fluorescence-quenched substrate Q-C(HSO3)-Ile-Asp-Leu-Ala-Val-Leu-Asp-HN-CH2-CH2-Mca, where Q=2-nitro-5-amino benzoic acid and Mca=7-methoxy-4-coumarinyl acetic acid. Catalytic turnover was monitored in a Spectramax Gemini fluorescence plate reader (Molecular Devices) in black 96-well microplates using excitation/emission wavelength of 325 nm and 400 nm, respectively. Fluorescence increase was followed for 15 min, in 1 minute's intervals. The fluorescence/time slopes were calculated from duplicate wells and from wells without inhibitor and the IC50 values were calculated using a logistic 4-parameter model.</t>
  </si>
  <si>
    <t>Inhibition of BACE1 in human HEK293 cells overexpressing APP with Swedish mutation assessed as inhibition of amyloid beta 40 production</t>
  </si>
  <si>
    <t>Inhibition of human BACE1 using MR121-labeled WSEVNLDAEFRC peptide as substrate incubated for 4 mins prior to substrate addition measured after 2 mins by fluorescence assay</t>
  </si>
  <si>
    <t>Inhibitory Assay: First, 48.5 ¿l portions of a solution of substrate peptide (Biotin-XSEVNLDAEFRHDSGC-Eu: X=¿-amino-n-capronic acid, Eu=Europium cryptate) were put into respective wells of a 96-well half area microplate (black microplate, Costar). Then, 0.5 ¿l of a test compound (DMSO (dimethyl sulfoxide) solution) and 1 ¿l of Recombinant human BACE-1 (R&amp;D systems) were added to each of the wells, and they were reacted for 3 hours at 30° C. The substrate peptide was synthesized by reacting Biotin-XSEVNLDAEFRHDSGC (PEPTIDE INSTITUTE, INC.) with Cryptate TBPCOOH mono SMP (CIS bio international). The final concentration of the substrate peptide was set to 18 nM, and the final concentration of Recombinant human BACE-1 was set to 7.4 nM. The reaction buffer used was a sodium acetate buffer (50 mM sodium acetate, pH 5.0, 0.008% Triton X-100).</t>
  </si>
  <si>
    <t>Inhibition of purified recombinant human BACE1 expressed in CHO cells assessed as uncleaved biotinylated sAPP after 2 hrs by HTRF assay</t>
  </si>
  <si>
    <t>TR-FRET Assay: The beta -secretase enzyme used in the TR-FRET is prepared as follows:The cDNA for the soluble part of the human (3-Secretase (AA 1-AA 460) was cloned using the ASP2-Fc10-1-IRES-GFP-neoK mammalian expression vector. The gene was fused to the Fc domain of IgG1 (affinity tag) and stably cloned into HEK 293 cells. Purified sBACE-Fc was stored in -80 C. in 50 mM Glycine pH 2.5, adjusted to pH 7.4 with 1 M Tris and had a purity of 40%.The enzyme (truncated form) was diluted to 6 ug/mL (stock 1.3 mg/mL) and the TruPoint BACE1 Substrate to 200 nM (stock 120 uM) in reaction buffer (NaAcetate, chaps, triton x-100, EDTA pH4.5). Enzyme and compound in dimethylsulphoxide (final DMSO concentration 5%) was mixed and pre-incubated for 10 minutes at RT. Substrate was then added and the reaction was incubated for 15 minutes at RT. The reaction was stopped with the addition of 0.35 vol Stop solution (NaAcetate, pH 9).</t>
  </si>
  <si>
    <t>Inhibition of human BACE-1 using (Eu)CEVNLDAEFK(Qsy7) as substrate preincubated for 10 mins prior substrate addition measured after 15 mins by FRET-based assay</t>
  </si>
  <si>
    <t>Inhibition of human BACE1 using Rh-EVNLDAEFK-quencher as substrate measured after 60 mins by FRET assay</t>
  </si>
  <si>
    <t>Inhibition of BACE1 in human HEK293 cells transfected with human APP Swe/Lon mutations assessed as amyloid beta 40 level after 4 hrs by electrochemiluminescence-based sandwich ELISA</t>
  </si>
  <si>
    <t>Inhibition of BACE1-mediated sAPPbeta release in human SH-SY5Y cells after 16 hrs by ELISA</t>
  </si>
  <si>
    <t>Inhibition of BACE1 mediated cleavage of amyloid precursor protein by chemiluminescence assay</t>
  </si>
  <si>
    <t>Inhibition of human BACE1 preincubated for 30 min measured after 30 mins</t>
  </si>
  <si>
    <t>Inhibition of recombinant human BACE1 proteolytic activity</t>
  </si>
  <si>
    <t>Inhibition of human BACE by cell based assay</t>
  </si>
  <si>
    <t>Cellular Aß-Lowering Assay: DNA of the human APP wt gene (APP695) were used to assess the potency of the compounds in a cellular assay. The cells were seeded in 96-well microtiter plates in cell culture medium (Iscove, plus 10% (v/v) fetal bovine serum, glutamine, penicillin/streptomycin) to about 80% confluence and the compounds were added at a 10× concentration in 1/10 volume of medium without FCS containing 8% DMSO (final concentration of DMSO was kept at 0.8% v/v). After 18-20 hrs incubation at 37° C. and 5% CO2 in a humidified incubator the culture supernatant was harvested for the determination of Aß340 concentrations. 96well ELISA plates (e.g., Nunc MaxiSorb) were coated with monoclonal antibody which specifically recognize the C-terminal end of Aß340 (Brockhaus et al., NeuroReport 9, 1481-1486; 1998). After blocking of non-specific binding sites with e.g. 1% BSA and washing, the culture supernatants were added in suitable dilutions together with a horseradish peroxidase-coupled Aß detectio</t>
  </si>
  <si>
    <t>Inhibition of BACE1 assessed as amyloid beta42 production in human SHSY5Y-APP-swe cells</t>
  </si>
  <si>
    <t>Inhibition of BACE1 in human HEK293 cells expressing APP with Swedish mutation assessed as amyloid beta 40 level by sandwich ELISA</t>
  </si>
  <si>
    <t>Inhibition of BACE1 expressing APP Swedish mutant using rhodamine-labeled EVNLDAEFK-quencher as substrate after 60 mins by FRET analysis</t>
  </si>
  <si>
    <t>Inhibition of recombinant human BACE1 using biotin-XSEVNLDAEFRHDSGC-Eu as substrate after 3 hrs by fluorescence assay</t>
  </si>
  <si>
    <t>Inhibition of human BACE1 cloned in HEK293 cells using Eu-CEVNLDAEFK-QSY 7 as substrate preincubated for 10 mins followed by substrate addition measured after 15 mins by TR-FRET assay</t>
  </si>
  <si>
    <t>BACE-1 Inhibition Assay: Recombinant BACE-1 (extracellular domain, expressed in baculovirus and purified using standard methods) at 0.1 to 1 nM concentrations is incubated with the test compound at various concentrations for 1 hour at room temperature in 100 mM acetate buffer, pH 4.5, containing 0.1% CHAPS. Activity was measured using a final concentration of 3 uM of the fluorescence-quenched substrate Q-C(HSO3)-Ile-Asp-Leu-Ala-Val-Leu-Asp-HN-CH2-CH2-Mca, where Q=2-nitro-5-amino benzoic acid and Mca=7-methoxy-4-coumarinyl acetic acid. Catalytic turnover was monitored in a Spectramax Gemini fluorescence plate reader (Molecular Devices) in black 96-well microplates using excitation/emission wavelength of 325 nm and 400 nm, respectively. Fluorescence increase was followed for 15 min, in 1 minute's intervals.</t>
  </si>
  <si>
    <t>TR-FRET Assay: The beta -secretase enzyme used in the TR-FRET is prepared as follows:The cDNA for the soluble part of the human beta -Secretase (AA 1-AA 460) was cloned using the ASP2-Fc10-1-IRES-GFP-neoK mammalian expression vector. The gene was fused to the Fc domain of IgG1 (affinity tag) and stably cloned into HEK 293 cells. Purified sBACE-Fc was stored in -80 C. in 50 mM Glycine pH 2.5, adjusted to pH 7.4 with 1 M Tris and had a purity of 40%.The enzyme (truncated form) was diluted to 6 ug/mL (stock 1.3 mg/mL) and the TruPoint BACE1 Substrate to 200 nM (stock 120 uM) in reaction buffer (NaAcetate, chaps, triton x-100, EDTA pH4.5). Enzyme and compound in dimethylsulphoxide (final DMSO concentration 5%) was mixed and pre-incubated for 10 minutes at RT. Substrate was then added and the reaction was incubated for 15 minutes at RT. The reaction was stopped with the addition of 0.35 vol Stop solution (NaAcetate, pH 9).</t>
  </si>
  <si>
    <t>Cell-Free Assay: Beta-secretase (BACE) is one of the enzymes involved in the generation of the amyloid beta peptide found in the amyloid plaques of Alzheimer's Disease patients. This assay measures the inhibition of the beta-secretase enzyme as it cleaves a non-native peptide.A synthetic APP substrate that can be cleaved by beta-secretase having N-terminal biotin and made fluorescent by the covalent attachment of Oregon Green at the Cys residue is used to assay beta-secretase activity in the presence or absence of the inhibitory compounds. The substrate is Biotin-GLTNIKTEEISEISY^EVEFR-C[Oregon Green]KK-OH. The BACE1 enzyme is affinity purified material from conditioned media of CHO-K1 cells that have been transfected with a soluble BACE construct (BACE1deltaTM96His). Compounds are incubated in a 1/2 log dose response curve from a top concentration of 100 uM with BACE1 enzyme and the biotinylated fluorescent peptide in 384-well black plates (Thermo Scientific #4318).</t>
  </si>
  <si>
    <t>Inhibition of recombinant BACE1 (unknown origin) using APP swedish mutant as substrate containing (7-methoxycoumarin-4-yl) acetic acid/2,4-Dinitrophenyl after 120 mins by FRET assay</t>
  </si>
  <si>
    <t>Inhibition of recombinant human BACE1 using Eu-CEVNLDAEFK-Qsy7 as substrate by HTRF assay</t>
  </si>
  <si>
    <t>Inhibition of human recombinant BACE1 using M-2420 as substrate preincubated with enzyme for 1 hr by FRET assay</t>
  </si>
  <si>
    <t>Inhibition of BACE1 expressed in APP-overexpressing CHO cells</t>
  </si>
  <si>
    <t>Inhibition of BACE1 (unknown origin) assessed as amyloid beta production wild type APP expressing by cell based assay</t>
  </si>
  <si>
    <t>Inhibition of human BACE</t>
  </si>
  <si>
    <t>Inhibition of human brain beta-secretase, using MBPC125Swe (maltose-binding-protein C-125 Swedish) assay</t>
  </si>
  <si>
    <t>Inhibition of Fc domain of IgG1-fused human BACE1 (1 to 460) expressed in HEK293 cells preincubated for 10 mins followed by enzyme addition measured after 16 to 24 hrs by FRET assay</t>
  </si>
  <si>
    <t>Inhibition of BACE1 assessed as inhibition of amyloid beta-40 production by cell based assay</t>
  </si>
  <si>
    <t>Inhibition of BACE1 in human HEK293 cells assessed as inhibition of amyloid beta 40 production</t>
  </si>
  <si>
    <t>Inhibition of human Beta-secretase 1</t>
  </si>
  <si>
    <t>Inhibition of BACE1 (unknown origin) expressed in HEK293-APP751swe cells assessed as reduction in amyloid beta (1 to 40) level by sandwich-ELISA method</t>
  </si>
  <si>
    <t>Inhibition of human BACE1 cloned in HEK293 cells using Eu-CEVNLDAEFK-QSY 7 as substrate preincubated for 10 mins followed by substrate addition under dark condition measured after 6.5 hrs by diluted TR-FRET assay</t>
  </si>
  <si>
    <t>Inhibition of BACE1 in human H4 cells overexpressing APP695 assessed as sAPPbeta level after 18 hrs by ELISA</t>
  </si>
  <si>
    <t>Inhibition of BACE1 in cell-free system</t>
  </si>
  <si>
    <t>Electrochemiluminescence (ECL) Assay: A homogeneous end point electrochemiluminescence (ECL) assay is performed using a biotinylated BACE substrate. The Km of the substrate is approximated at 50 uM. A typical reaction contains approximately 0.6 nM enzyme, 0.25 uM of the substrate, and buffer (50 mM Pipes, pH 6.5, 0.1 mg/ml BSA, 0.2% CHAPS, 15 mM EDTA and 1 mM deferoxamine) in a total reaction volume of 100 ul. The reaction proceeds for 1-2 hrs and is then stopped by the addition of 150 uL of a quench cocktail solution (25 ul M Tris-HCl, pH 8.0, 50 ul INC buffer (2% BSA, 0.2% Tween-20 and 0.05% sodium azide diluted in Phosphate buffered saline (PBS) plus 75 uL PBS), containing Streptavidin coated magnetic beads and ruthenylated antibody which specifically recognizes the C-terminal residue of the product. The samples are subjected to M-384 (Igen Inc., Gaithersburg, MD) analysis. Under these conditions, less than 10% of substrate is processed by BACE 1.</t>
  </si>
  <si>
    <t>End Point Electrochemiluminescence (ECL) Assay: A homogeneous end point electrochemiluminescence (ECL) assay is performed using a biotinylated BACE substrate. The Km of the substrate is approximated at 50 uM. A typical reaction contains approximately 0.6 nM enzyme, 0.25 uM of the substrate, and buffer (50 mM Pipes, pH 6.5, 0.1 mg/ml BSA, 0.2% CHAPS, 15 mM EDTA and 1 mM deferoxamine) in a total reaction volume of 100 ul. The reaction proceeds for 1-2 hrs and is then stopped by the addition of 150 uL of a quench cocktail solution (25 ul M Tris-HCl, pH 8.0, 50 ul INC buffer (2% BSA, 0.2% Tween-20 and 0.05% sodium azide diluted in Phosphate buffered saline (PBS) plus 75 uL PBS), containing Streptavidin coated magnetic beads and ruthenylated antibody which specifically recognizes the C-terminal residue of the product. The samples are subjected to M-384 (Igen Inc., Gaithersburg, Md.) analysis. Under these conditions, less than 10% of substrate is processed by BACE 1. The enzyme used in these studies is soluble (transmembrane domain and cytoplasmic extension excluded) human protein produced in a baculovirus expression system. To measure the inhibitory potency for compounds, 10 concentrations of inhibitors are prepared starting from 200 uM with three fold series dilution. Solutions of the inhibitor in DMSO are included in the reaction mixture (final DMSO concentration is 10%). All experiments are conducted at rt using the standard reaction conditions described above. To determine the IC50 of the compound, a four parameter equation is used for curve fitting. The errors in reproducing the dissociation constants are typically less than two-fold.Â  In particular, the compounds of the following examples had activity in inhibiting the beta-secretase enzyme in the aforementioned assay, generally with an IC50 from about 1 nM to 200 uM. Such a result is indicative of the intrinsic activity of the compounds in use as inhibitors of beta-secretase enzyme activity.</t>
  </si>
  <si>
    <t>Inhibition of human BACE1-mediated amyloid beta TOT secretion in human SKNBE2 cells expressing human APP695 after 18 hrs by sandwich alphalisa assay</t>
  </si>
  <si>
    <t>Inhibition of BACE1 (unknown origin) after 90 mins by fluorescence assay</t>
  </si>
  <si>
    <t>Inhibition of human recombinant BACE1 using 7-methoxycoumarin-4-yl)acetyl-Ser-Glu-Val-Asn-Leu*Asp-Ala- Glu-Phe-Arg-Lys(2,4-dinitrophenyl)-Arg-Arg-NH2 as substrate by FRET assay</t>
  </si>
  <si>
    <t>Inhibition of recombinant human BACE1 by FRET analysis</t>
  </si>
  <si>
    <t>Inhibition of BACE1 mediated human Swedish amyloid precursor protein peptide hydrolysis by HTRF assay</t>
  </si>
  <si>
    <t>Inhibition Assay: Inhibition assay using beta-Secretase activity.</t>
  </si>
  <si>
    <t>Inhibition Assay: Zero point five ¿L of the test compounds (dissolved in N,N¿-dimethylsulfoxide) were incubated with 48.5 ¿L of the fluorescence-quenched peptide substrate solution (Biotin-XSEVNLDAEFRHDSGC-Eu: X=¿e-amino-n-capronic acid,Eu=Europium cryptate) and 1 ¿L of recombinant human BACE-1 protein (R&amp;D systems) for 3 h at 30° C. in the 96 well half-area plate (black color plate,Costar). The substrate peptide was synthesized by reacting with Biotin-XSEVNLDAEFRHDSGC (Peptide Institute) and Cryptate TBPCOOH mono SMP (CIS bio international). The final concentration of the substrate peptide and recombinant human BACE-1 protein were 18 nM and 7.4 nM, respectively. The enzymatic reaction was performed in sodium acetate buffer (50 mM sodium acetate (pH 5.0), 0.008% Triton X-100). After the reaction, a 50 ¿L of 8.0 ¿g/mL Streptavidin-XL665 (CIS bio international) dissolved in phosphate buffer (150 mM K2HPO4KH2PO4 (pH 7.0), 0.008% Triton X-100, 0.8 M KF) was added.</t>
  </si>
  <si>
    <t>Inhitbition Assay: 48.5 .mu.L of substrate peptide solution (Biotin-XSEVNLDAEFRHDSGC-Eu: X=.epsilon.-amino-n-capronic acid, Eu=Europium cryptate) was added to each well of 96-hole half-area plate (a black plate: Costar), and after addition of 0.5 .mu.l of the test compound (dissolved in N,N'-dimethyl formaldehyde) and 1 .mu.l of Recombinant human BACE1(R&amp;D Systems), the reaction mixture was incubated at 30.degree. C. for 3 hours. The substrate peptide was synthesized by reacting Cryptate TBPCOOH mono SMP (CIS bio international) with Biotin-XSEVNLDAEFRHDSGC (Peptide Institute, Inc.). The final concentrations of the substrate peptide and Recombinant human BACE1 were adjusted to 18 nmol/L and 7.4 nmol/L, respectively, and the reaction was performed in sodium acetate buffer (50 mmol/L sodium acetate, pH 5.0, 0.008% Triton X-100).After the incubation for reaction, 50 .mu.l of 8.0 .mu.g/ml Streptavidin-XL665 (CIS bio international) dissolved in phosphate buffer.</t>
  </si>
  <si>
    <t>In vitro inhibition of Beta-secretase-1 in HEK293 (Human Embryonic Kidney) cell line.</t>
  </si>
  <si>
    <t>Inhibition of human BACE1-mediated amyloid beta 42 secretion in human SKNBE2 cells expressing human APP695 after 18 hrs by sandwich alphalisa assay</t>
  </si>
  <si>
    <t>Inhibition of BACE1 expressed in human 293T cells</t>
  </si>
  <si>
    <t>Inhibition of human BACE1 in HEK293T cells transfected with APP695 after 20 to 24 hrs by Western blot analysis</t>
  </si>
  <si>
    <t>Inhibition of BACE1 expressed in HEK293T cells co-transfected APP with NFEV mutation at proteolytic site by sAPP_NF cell based assay</t>
  </si>
  <si>
    <t>Inhibition of BACE in human SHSY5Y cells expressing swedish-mutant APP assessed as inhibition of intracellular amyloid beta-40</t>
  </si>
  <si>
    <t>Immunofluorescence Resonance Energy Transfer (FRET) Assay: The FRET assay was performed essentially as described in Gruninger-Leitch et al., Journal of Biological Chemistry (2002) 277(7) 4687-93 (Substrate and inhibitor profile of BACE (beta-secretase) and comparison with other mammalian aspartic proteases). In summary, a peptide is designed that is cleaved by the protease. The peptide is labelled with dabcyl at the N terminus and Lucifer Yellow at the C-terminus, such that for an intact peptide the Lucifer Yellow fluorescence is quenched by the dabcyl. When the peptide is cut by BACE2, the quenching is removed and a fluorescent signal is generated. The assay was performed as described in Grueninger et al. 2002 at pH 4.5 using a substrate concentration of 5 ¿M. A FRET peptide based on the TMEM27 sequence was devised. dabcyl-QTLEFLKIPS-LucY (SEQ ID NO: 1). BACE2 had a high activity against this sequence, which is unrelated to the known APP-based substrates. Conversely, BACE1 had insignificant activity against this peptide.</t>
  </si>
  <si>
    <t>Inhibition of BACE1-mediated soluble APPbeta release in human SH-SY5Y cells after 16 hrs</t>
  </si>
  <si>
    <t>Inhibition of human recombinant BChE using panvera peptide as substrate preincubated for 60 mins before substrate addition by FRET assay</t>
  </si>
  <si>
    <t>Inhibition of BACE1 in human H4 cells overexpressing wild type human APP695 assessed as colorimetric reaction by Whole cell assay</t>
  </si>
  <si>
    <t>Inhibition of BACE1 assessed as inhibition of amyloid beta-42 production by cell based assay</t>
  </si>
  <si>
    <t>In vitro inhibitory activity against Beta-secretase 1 in human HEK293 cells</t>
  </si>
  <si>
    <t>Inhibition of BACE1 activity</t>
  </si>
  <si>
    <t>Inhibition of human BACE1 assessed as sAPPNF accumulation</t>
  </si>
  <si>
    <t>Inhibition of human recombinant BACE1 expressed CHO cells by FRET assay</t>
  </si>
  <si>
    <t>Inhibition of BACE1 assessed as amyloid beta40 production in human SHSY5Y-APP-swe cells</t>
  </si>
  <si>
    <t>Inhibition of BACE-1 mediated amyloid beta 40 release in human wild type APP-transfected CHO cells by HTRF immunoassay</t>
  </si>
  <si>
    <t>Inhibition of human recombinant BACE1 using M-2420 as substrate preincubated for 1 hr followed by substrate addition incubated for 15 mins by FRET assay</t>
  </si>
  <si>
    <t>Inhibition of human recombinant BACE1 using fluorescent Mca-Ser-Glu-Val-Asn-Leu-Asp-Ala-Glu-Phe-Lys(Dnp)-OH peptide as substrate after 1 hr by spectroflurorimeter analysis</t>
  </si>
  <si>
    <t>Time Resolved Fluorescence Resonance Energy Transfer (TR-FRET) Assay: Potency of compounds were also measured using another fluorogenic substrate, TruPoint BACE1 Substrate Eu-CEVNLDAEFK-QSY 7 (SEQ ID NO:3) (AD0258, PerkinElmer, Boston Mass.). This substrate also has Swedish variant amino acids at the ß-secretase cleavage site, with a fluorescent europium (Eu) chelate coupled to one end and a quencher of europium fluorescence (QSY7) coupled to the other end via lysine. If the sample contains BACE1 activity, the Eu chelate and the quencher will be separated as the substrate is cleaved. The Eu-signal increases and it can be measured by time-resolved fluorometry, EnVision, 30 minutes after the substrate (final concentration 300 nM) was added.</t>
  </si>
  <si>
    <t>Time Resolved Fluorescence Resonance Energy Transfer (TR-FRET) Assay: Test Example 2: Potency of compounds were also measured using another fluorogenic substrate, TruPoint BACE1 Substrate Eu-CEVNLDAEFK-QSY 7 (SEQ ID NO:3) (AD0258, PerkinElmer, Boston Mass.). This substrate also has Swedish variant amino acids at the ß-secretase cleavage site, with a fluorescent europium (Eu) chelate coupled to one end and a quencher of europium fluorescence (QSY7) coupled to the other end via lysine. If the sample contains BACE1 activity, the Eu chelate and the quencher will be separated as the substrate is cleaved.</t>
  </si>
  <si>
    <t>Inhibition of recombinant BACE-1 expressed in Escherichia coli after 3 hrs by fluorescence polarization assay</t>
  </si>
  <si>
    <t>Inhibition of recombinant human BACE1 expressed in CHO cells co-transfected with human APP with Swedish mutation assessed as amyloid beta1-40 secretion by alphaLISA technique</t>
  </si>
  <si>
    <t>Inhibition of BACE1 expressed in CHO cells expressing human recombinant APP assessed as amyloid beta40 aggregation</t>
  </si>
  <si>
    <t>Inhibition of recombinant human BACE1 expressed in baculovirus expression system using Rh-EVNLDAEFK-quencher as substrate after 60 mins by spectrofluorometric method</t>
  </si>
  <si>
    <t>Inhibition of human beta-secretase</t>
  </si>
  <si>
    <t>Inhibition of BACE1 after 2 hrs by FRET assay</t>
  </si>
  <si>
    <t>Inhibition of recombinant BACE1 purified from Escherichia coli</t>
  </si>
  <si>
    <t>Inhibition of ectodomain of BACE1 secreted from HEK393 cells by fluorimetry</t>
  </si>
  <si>
    <t>Inhibition of BACE1 by fluorescence assay</t>
  </si>
  <si>
    <t>Inhibition of BACE1 assessed as effect on soluble APPbeta N-terminal fragment secretion in HEK293T cells</t>
  </si>
  <si>
    <t>Inhibition of BACE1 (unknown origin) by FRET assay</t>
  </si>
  <si>
    <t>Inhibition of BACE1 in HEK293 cells transfected with human betaAPP695 mutant assessed as inhibition of amyloid beta (1 to 40) production after 24 hrs by ELISA</t>
  </si>
  <si>
    <t>Inhibition of human BACE-1</t>
  </si>
  <si>
    <t>Inhibition of BACE1 in HEK293 cells transfected with human APP cDNA containing Swedish ad London FAD mutant assessed as inhibition of amyloid beta 1-40 production by ELISA</t>
  </si>
  <si>
    <t>Inhibitory concentration against beta-site APP cleaving enzyme (BACE-1) by fluorescence resonance energy transfer assay</t>
  </si>
  <si>
    <t>ECL Assay: End point electrochemiluminescence (ECL) assay: a homogeneous ECL assay is performed using a biotinylated BACE substrate.</t>
  </si>
  <si>
    <t>FRET Assay: Serial dilutions of test compounds are prepared as described above. Compounds are further diluted 20x in KH2PO4 buffer. Ten ¿L of each dilution is added to each well on row A to H of a corresponding low protein binding black plate containing the reaction mixture (25 ¿L of 50 mM KH2PO4, pH 4.6, 1 mM TRITON X-100, 1 mg/mL Bovine Serum Albumin, and 15 ¿M of FRET substrate) (See Yang, et. al., J. Neurochemistry, 91(6) 1249-59 (2004)). The content is mixed well on a plate shaker for 10 minutes. Fifteen ¿L of two hundred ¿M human BACE1 (1-460):Fc (See Vasser, et al., Science, 286, 735-741 (1999)) in the KH2PO4 buffer is added to the plate containing substrate and test compounds to initiate the reaction. The RFU of the mixture at time 0 is recorded at excitation wavelength 355 nm and emission wavelength 460 nm, after brief mixing on a plate shaker. The reaction plate is covered with aluminum foil and kept in a dark humidified oven at room temperature for 16 to 24 h.</t>
  </si>
  <si>
    <t>Inhibition of BACE1-mediated APP processing in HEK293 cells</t>
  </si>
  <si>
    <t>Inhibition of recombinant human BACE1 in FRET assay</t>
  </si>
  <si>
    <t>Inhibition of BACE1 expressed in CHO cells co-transfected with human APP assessed as inhibition of cellular release of Abeta 40 after 24 hrs</t>
  </si>
  <si>
    <t>Inhibition of BACE1 (unknown origin) using biotin-GLTNIKTEEISEISYEVEFR-C[oregon green]KK-OH as substrate after 3 hrs by fluorescence polarization assay</t>
  </si>
  <si>
    <t>Inhibition of human recombinant C-terminal histidine-tagged BACE1 expressed in baculovirus-infected insect cells by FRET assay</t>
  </si>
  <si>
    <t>BACE1 FRET Assay: Ten ¿L of each dilution is added to each well on row A to H of a corresponding low protein binding black plate containing the reaction mixture (25 ¿L of 50 mM KH2PO4, pH 4.6, 1 mM TRITON® X-100, 1 mg/mL Bovine Serum Albumin, and 15 ¿M of FRET substrate) (See Yang, et. al., J. Neurochemistry, 91(6) 1249-59 (2004)). The content is mixed well on a plate shaker for 10 minutes. Fifteen ¿L of two hundred pM human BACE1(1-460):Fc (See Vasser, et al., Science, 286, 735-741 (1999)) in the KH2PO4 buffer is added to the plate containing substrate and test compounds to initiate the reaction. The RFU of the mixture at time 0 is recorded at excitation wavelength 355 nm and emission wavelength 460 nm, after brief mixing on a plate shaker. The reaction plate is covered with aluminum foil and kept in a dark humidified oven at room temperature for 16 to 24 h. The RFU at the end of incubation is recorded with the same excitation and emission settings used at time 0.</t>
  </si>
  <si>
    <t>Inhibition of human recombinant BACE1 incubated for 60 mins prior to substrate addition measured after 60 mins by FRET assay</t>
  </si>
  <si>
    <t>Inhibition of recombinant human BACE1 (1 to 460 residues) expressed in baculovirus infected insect cells using rhodamine-EVNLDAEFK peptide as substrate measured after 60 mins by FRET assay</t>
  </si>
  <si>
    <t>Inhibition of BACE1 in HEK293T cells</t>
  </si>
  <si>
    <t>Inhibition of human BACE1 using AbzSEVNLDAEFRDpa as substrate measured every 40 secs for 30 mins by fluorescence assay</t>
  </si>
  <si>
    <t>Inhibition of recombinant human BACE1 using (7-methoxycoumarin-4-yl)acetyl-SEVNL*DAEFRK(2,4-dinitrophenyl)-RR-NH2) as substrate by FRET assay</t>
  </si>
  <si>
    <t>Inhibition of human recombinant BACE1 using methoxycoumarin-Ser-Glu-Val-Asn-Leu-Asp-Ala-Glu-Phe-Lys-dinitrophenyl as substrate preincubated for 1 hr by FRET assay</t>
  </si>
  <si>
    <t>ß-Secretase (BACE-1): ß-Secretase (BACE-1, Sigma) inhibition studies were performed by employing a peptide mimicking APP sequence as substrate (methoxycoumarin-Ser-Glu-Val-Asn-Leu-Asp-Ala-Glu-Phe-Lys-dinitrophenyl, M-2420, Bachem). The following procedure was employed: 5 uL of test compound (or DMSO, if preparing a control well) were pre-incubated with 175 uL of the enzyme (in 20 mM sodium acetate containing CHAPS 0.1% w/v) for 1 h at room temperature. The substrate (3 uM, final concentration) was then added and left to react for 15 min. The fluorescence signal was read at ¿em=405 nm (¿exc=320 nm). The DMSO concentration in the final mixture maintained below 5% (v/v) guaranteed no significant loss of enzyme activity. The fluorescence intensities with and without inhibitor were compared and the percent inhibition due to the presence of test compounds was calculated. The background signal was measured in control wells containing all the reagents, except BACE-1 and subtracted.</t>
  </si>
  <si>
    <t>Inhibition of BACE1 (unknown origin) using peptide substrate by time-course measurement-based fluorescence analysis</t>
  </si>
  <si>
    <t>Inhibition of BACE1 in HEK293 cells expressing APP swedish and london mutant assessed as decrease of amyloid-beta40 level after 4 hrs by electrochemiluminescence-based sandwich ELISA</t>
  </si>
  <si>
    <t>Inhibition of BACE1 activity by FRET assay</t>
  </si>
  <si>
    <t>Inhibition of human recombinant BACE1 by spectrofluorimetric method</t>
  </si>
  <si>
    <t>Inhibition of recombinant human BACE1 by spectrofluorometric method</t>
  </si>
  <si>
    <t>Inhibition of human BACE1 expressed in mouse fibroblast cells assessed as inhibition of soluble APPbeta_NF cleavage</t>
  </si>
  <si>
    <t>Inhibition of BACE1-mediated sAPPbeta production in human H4 cells expressing APP 695 after 18 hrs by ELISA</t>
  </si>
  <si>
    <t>Inhibition of human recombinant BACE1 using K(biotin)RGLTTRPGSGLTNIKTEEISEVNLDAEFRHDSGA as substrate after 1 hr by ELISA</t>
  </si>
  <si>
    <t>Inhibition of human BACE1 assessed as amyloid beta 40 production in human HEK293 cells by ELISA</t>
  </si>
  <si>
    <t>Inhibition of beta-secretase</t>
  </si>
  <si>
    <t>Inhibition of BACE-1 (unknown origin) using Rh-EVNLDAEFK-Quencher as substrate incubated for 60 mins by FRET assay</t>
  </si>
  <si>
    <t>Inhibition of human recombinant BACE1 by FRET based peptide cleavage assay</t>
  </si>
  <si>
    <t>Cell-Free Assay: A synthetic APP substrate that can be cleaved by beta-secretase having N-terminal biotin and made fluorescent by the covalent attachment of Oregon Green at the Cys residue is used to assay beta-secretase activity in the presence or absence of the inhibitory compounds. The substrate is Biotin-GLTNIKTEEISEISY^EVEFR-C[Oregon Green]KK-OH. The BACE1 enzyme is affinity purified material from conditioned media of CHO-K1 cells that have been transfected with a soluble BACE construct (BACE1deltaTM96His). Compounds are incubated in a ½ log dose response curve from a top concentration of 100 ¿M with BACE1 enzyme and the biotinylated fluorescent peptide in 384-well black plates (Thermo Scientific #4318). BACE1 is at a final concentration of 0.1 nM with a final concentration of peptide substrate of 150 nM in a reaction volume of 30 ¿L assay buffer (100 mM sodium acetate, pH 4.5 (brought to pH with acetic acid), and 0.001% Tween-20). Plates are covered and incubated for 3 hours at 37° C.</t>
  </si>
  <si>
    <t>BACE-1 Cell-Free Assay: A synthetic APP substrate that can be cleaved by beta-secretase having N-terminal biotin and made fluorescent by the covalent attachment of Oregon Green at the Cys residue is used to assay beta-secretase activity in the presence or absence of the inhibitory compounds. The substrate is Biotin-GLTNIKTEEISEISY{circumflex over (0)}EVEFR-C[Oregon Green]KK-OH. The BACE1 enzyme is affinity purified material from conditioned media of CHO-K1 cells that have been transfected with a soluble BACE construct (BACE1deltaTM96His). Compounds are incubated in a 1/2 log dose response curve from a top concentration of 100 uM with BACE1 enzyme and the biotinylated fluorescent peptide in 384-well black plates (Thermo Scientific #4318). BACE1 is at a final concentration of 0.1 nM with a final concentration of peptide substrate of 150 nM in a reaction volume of 30 uL assay buffer (100 mM sodium acetate, pH 4.5 (brought to pH with acetic acid), and 0.001% Tween-20). Plates are covered and incubated for 3 hours at 37° C.</t>
  </si>
  <si>
    <t>Inhibition of human beta-secretase (BACE) in MBP-C125 assay</t>
  </si>
  <si>
    <t>Inhibition of BACE1 using peptide substrate Rh-EVNLDAEFKQuencher by fluorescence resonance energy transfer (FRET) assay</t>
  </si>
  <si>
    <t>Inhibition of human BACE in HEK293 cells by Swedish amyloid inhibition assay</t>
  </si>
  <si>
    <t>Inhibition of human BACE1 using BACE1-IgG construct by labeled substrate hydrolysis detection assay</t>
  </si>
  <si>
    <t>Inhibition of human BACE1 by SEAP reporter gene assay</t>
  </si>
  <si>
    <t>Inhibition of BACE1 (unknown origin) using biotin-GLTNIKTEEISEISYEVEFR-C[Oregon Green]KK-OH as substrate after 3 hrs by fluorescence polarization assay</t>
  </si>
  <si>
    <t>Inhibition of human BACE1 in HEK293 cells stably co-transfected with mutant APP(swAPP751) assessed as Amyloid beta 1-40 level after 24 hrs by ELISA</t>
  </si>
  <si>
    <t>Inhibition of human recombinant BACE1 expressed in Escherichia coli BL21(DE3) using Biotin-XSEVNLDAEFRHDSGC-Eu as substrate after 1 hr by fluorescence assay</t>
  </si>
  <si>
    <t>Inhibition of BACE-1 (unknown origin) by alpha screen assay</t>
  </si>
  <si>
    <t>Inhibition of BACE1 assessed as beta amyloid 40 production by cell based assay</t>
  </si>
  <si>
    <t>Inhibition of BACE1 in human KBV1 cells expressing APP 751 Swedish mutant assessed as inhibition of amyloid beta (1 to 40) production after overnight incubation by ELISA in absence of tariquidar</t>
  </si>
  <si>
    <t>Inhibition of recombinant human BACE-1 using M-2420 as substrate preincubated for 1 hr followed by substrate addition measured after 15 mins by FRET assay</t>
  </si>
  <si>
    <t>Inhibition of BACE1 assessed as beta amyloid 42 production by cell based assay</t>
  </si>
  <si>
    <t>Inhibition of recombinant human BACE1 using Rh-EVNLDAEFK as substrate after 60 mins by fluorescence quenching assay</t>
  </si>
  <si>
    <t>Inhibition of recombinant human BACE1 using Rh-EVNLDAEFK-Quencher as substrate after 60 mins by FRET assay</t>
  </si>
  <si>
    <t>Inhibition of recombinant human BACE1</t>
  </si>
  <si>
    <t>Inhibition of human recombinant BACE1 by fluorescence resonance energy transfer (FRET) assay</t>
  </si>
  <si>
    <t>Inhibition of human BACE1 expressed in Escherichia coli BL21(DE3) using Swedish mutant sequence Eu-EVNLDAEFK-Quencher substrate by homogeneous time resolved fluorescence assay</t>
  </si>
  <si>
    <t>Inhibition of recombinant human BACE1 by 7-methoxycoumarin-4-yl-acetyl-based FRET assay</t>
  </si>
  <si>
    <t>Inhibition of IgG1 Fc-fused human recombinant BACE1 (1 to 460 residues) expressed in HEK293 cells using methylcoumarin peptide harboring Swedish mutant as substrate incubated for 20 hrs by FRET assay</t>
  </si>
  <si>
    <t>Inhibition of BACE1 in human HEK293 cells transfected with pCDNA-neo-SEAP-APP assessed as secreted alkaline phosphatase after cleavage of beta-site of APP by fluorescence assay</t>
  </si>
  <si>
    <t>Inhibition of BACE1 at 20 ug/ml by FRET assay</t>
  </si>
  <si>
    <t>Inhibition of human recombinant BACE1 using MBP-C125Swe as substrate</t>
  </si>
  <si>
    <t>Fluorescence Resonance Energy Transfer (FRET) Assay : The recombinant human BACE1, Cathepsin D, and Cathepsin E enzymes were purchased from R&amp;D Systems (catalog numbers are 931-AS, 1014AS and 1294AS, respectively). The enzymatic inhibition activity assays were determined using the fluorescence resonance energy transfer (FRET) assay. The assays were performed in a 384-well plate format. The recombinant human BACE-1 enzyme (R&amp;D Systems, catalog#931-AS) was diluted to 20 ng/¿L in assay buffer (100 mM sodium acetate pH 4.0), 10 point 1:3 serial dilutions of compound in DMSO were preincubated with the enzyme for 15 min at room temperature. The concentration of Cathepsin D was 20 ng/¿L, and 1 ng/¿L of Cathepsin E was used. CatD and CatE were activated by incubation in assay buffer (0.1 M NaOAc, 0.2 M NaCl, pH 3.5) at room temperature for 30 min. Subsequently, the rhBACE-1 substrate (R&amp;D Systems, catalog# ES004), the Cathepsin D and Cathepsin E substrate (R&amp;D Systems, Catalog # ES001) were added accordingly to final concentration</t>
  </si>
  <si>
    <t>Inhibition of BACE1 expressed in SHSY5Y cells assessed as reduction of amyloid beta 42 production</t>
  </si>
  <si>
    <t>Inhibition of BACE-1 in HEK293 cells expressing human APP751 cDNA harboring N670L671 mutation pretreated for 2 hrs followed by measuring after 2 hrs by sandwich ELISA</t>
  </si>
  <si>
    <t>Inhibition of beta-secretase using rhodamine-EVNLDAEFK-quencher as substrate after 60 mins by fluorescence resonance energy transfer assay</t>
  </si>
  <si>
    <t>Inhibition of BACE1 expressed in SHSY5Y cells assessed as reduction of amyloid beta 40 production</t>
  </si>
  <si>
    <t>Inhibition of human BACE1 (1-460) using CEVNLDAEFK as substrate preincubated for 10 mins prior to substrate addition measured after 15 mins by TR-FRET assay</t>
  </si>
  <si>
    <t>Enzyme Inhibition Assay: Compounds were dissolved in dimethylsulfoxide (DMSO), and further diluted in 0.1 M sodium acetate buffer (with 150 mM sodium chloride, pH 4.5). The solution with no compound was used as a negative control. Then, 100 Î¼L of these solutions (compound concentration: 3 uM), 1 Î¼L of recombinant human Î²-secretase (rhBACE-1, R&amp;D), and 5 uL of the fluorescent substrate peptide were mixed in a black 96-well plate (Nunc). After mixtures were incubated in the dark at 37 C. for 2 hr, the fluorescence intensities of the mixtures were measured by fluorescence microplate reader (Wallac) at 540 nm for excitation and at 590 nm for emission. The inhibition ratio was calculated as a percentage of the negative control. The sequence of the peptide was Ser-Glu-Val-Asn-Leu-Asp-Ala-Glu-Lys-Arg, and labeled with fluorescent donor (Cy3) at Ser-1 and with quencher (Cy5Q) at Lys-9, respectively (Invitrogen).</t>
  </si>
  <si>
    <t>Inhibition of BACE1 after 60 mins by FRET assay</t>
  </si>
  <si>
    <t>Inhibition of BACE1 expressed in baculovirus assessed as inhibition of amyloid beta-42 production after 60 mins by spectrofluorometric assay</t>
  </si>
  <si>
    <t>Inhibition of recombinant BACE1 (unknown origin) expressed in Escherichia coli using biotinylated APP swidesh mutant as substrate incubated for 20 mins prior to substrate addition measured after 3 hrs by fluorescence polarization assay</t>
  </si>
  <si>
    <t>Inhibitory activity against Beta-secretase 1 was determined</t>
  </si>
  <si>
    <t>Inhibition of human full length BACE1 expressed in HEK293 cells</t>
  </si>
  <si>
    <t>Inhibition of BACE1 at pH 6.5</t>
  </si>
  <si>
    <t>Inhibition of human BACE-1-mediated amyloid beta 40 release in APP-transfected human CHO cells</t>
  </si>
  <si>
    <t>Inhibition of BACE1 by IGEN assay</t>
  </si>
  <si>
    <t>Inhibition of BACE1 by SPR assay</t>
  </si>
  <si>
    <t>Inhibition of human BACE1 by mcaFRET assay</t>
  </si>
  <si>
    <t>Inhibition of recombinant BACE1 using NH-SEVNLAAEF-COOH as substrate after 30 mins by NMR analysis</t>
  </si>
  <si>
    <t>CHEMBL889830</t>
  </si>
  <si>
    <t>CHEMBL4018281</t>
  </si>
  <si>
    <t>CHEMBL2352015</t>
  </si>
  <si>
    <t>CHEMBL1273979</t>
  </si>
  <si>
    <t>CHEMBL1825608</t>
  </si>
  <si>
    <t>CHEMBL1044552</t>
  </si>
  <si>
    <t>CHEMBL1273978</t>
  </si>
  <si>
    <t>CHEMBL1926458</t>
  </si>
  <si>
    <t>CHEMBL1926459</t>
  </si>
  <si>
    <t>CHEMBL1953032</t>
  </si>
  <si>
    <t>CHEMBL1061267</t>
  </si>
  <si>
    <t>CHEMBL3386396</t>
  </si>
  <si>
    <t>CHEMBL3630428</t>
  </si>
  <si>
    <t>CHEMBL3386391</t>
  </si>
  <si>
    <t>CHEMBL4042453</t>
  </si>
  <si>
    <t>CHEMBL3269323</t>
  </si>
  <si>
    <t>CHEMBL3888079</t>
  </si>
  <si>
    <t>CHEMBL4042704</t>
  </si>
  <si>
    <t>CHEMBL2410774</t>
  </si>
  <si>
    <t>CHEMBL3705196</t>
  </si>
  <si>
    <t>CHEMBL2183078</t>
  </si>
  <si>
    <t>CHEMBL2050684</t>
  </si>
  <si>
    <t>CHEMBL3887896</t>
  </si>
  <si>
    <t>CHEMBL2154184</t>
  </si>
  <si>
    <t>CHEMBL3396457</t>
  </si>
  <si>
    <t>CHEMBL3267714</t>
  </si>
  <si>
    <t>CHEMBL3267721</t>
  </si>
  <si>
    <t>CHEMBL3705857</t>
  </si>
  <si>
    <t>CHEMBL3744130</t>
  </si>
  <si>
    <t>CHEMBL2154189</t>
  </si>
  <si>
    <t>CHEMBL3395115</t>
  </si>
  <si>
    <t>CHEMBL3267713</t>
  </si>
  <si>
    <t>CHEMBL3705922</t>
  </si>
  <si>
    <t>CHEMBL1041518</t>
  </si>
  <si>
    <t>CHEMBL3705814</t>
  </si>
  <si>
    <t>CHEMBL3888269</t>
  </si>
  <si>
    <t>CHEMBL2445102</t>
  </si>
  <si>
    <t>CHEMBL3377654</t>
  </si>
  <si>
    <t>CHEMBL3371674</t>
  </si>
  <si>
    <t>CHEMBL3888178</t>
  </si>
  <si>
    <t>CHEMBL2154186</t>
  </si>
  <si>
    <t>CHEMBL3888496</t>
  </si>
  <si>
    <t>CHEMBL3706280</t>
  </si>
  <si>
    <t>CHEMBL832770</t>
  </si>
  <si>
    <t>CHEMBL3887678</t>
  </si>
  <si>
    <t>CHEMBL1827653</t>
  </si>
  <si>
    <t>CHEMBL929073</t>
  </si>
  <si>
    <t>CHEMBL2033076</t>
  </si>
  <si>
    <t>CHEMBL3888176</t>
  </si>
  <si>
    <t>CHEMBL3806438</t>
  </si>
  <si>
    <t>CHEMBL2154188</t>
  </si>
  <si>
    <t>CHEMBL3811220</t>
  </si>
  <si>
    <t>CHEMBL1920063</t>
  </si>
  <si>
    <t>CHEMBL4049277</t>
  </si>
  <si>
    <t>CHEMBL2154572</t>
  </si>
  <si>
    <t>CHEMBL889828</t>
  </si>
  <si>
    <t>CHEMBL2185582</t>
  </si>
  <si>
    <t>CHEMBL3706316</t>
  </si>
  <si>
    <t>CHEMBL2404724</t>
  </si>
  <si>
    <t>CHEMBL3888330</t>
  </si>
  <si>
    <t>CHEMBL945883</t>
  </si>
  <si>
    <t>CHEMBL2350618</t>
  </si>
  <si>
    <t>CHEMBL886441</t>
  </si>
  <si>
    <t>CHEMBL955691</t>
  </si>
  <si>
    <t>CHEMBL1057726</t>
  </si>
  <si>
    <t>CHEMBL1050385</t>
  </si>
  <si>
    <t>CHEMBL2154187</t>
  </si>
  <si>
    <t>CHEMBL3269325</t>
  </si>
  <si>
    <t>CHEMBL3706381</t>
  </si>
  <si>
    <t>CHEMBL4026400</t>
  </si>
  <si>
    <t>CHEMBL3705692</t>
  </si>
  <si>
    <t>CHEMBL3706293</t>
  </si>
  <si>
    <t>CHEMBL867800</t>
  </si>
  <si>
    <t>CHEMBL929600</t>
  </si>
  <si>
    <t>CHEMBL930527</t>
  </si>
  <si>
    <t>CHEMBL1943885</t>
  </si>
  <si>
    <t>CHEMBL3705805</t>
  </si>
  <si>
    <t>CHEMBL1920064</t>
  </si>
  <si>
    <t>CHEMBL3887679</t>
  </si>
  <si>
    <t>CHEMBL3888093</t>
  </si>
  <si>
    <t>CHEMBL1061264</t>
  </si>
  <si>
    <t>CHEMBL1044549</t>
  </si>
  <si>
    <t>CHEMBL3131971</t>
  </si>
  <si>
    <t>CHEMBL2208536</t>
  </si>
  <si>
    <t>CHEMBL2154573</t>
  </si>
  <si>
    <t>CHEMBL2187055</t>
  </si>
  <si>
    <t>CHEMBL3705976</t>
  </si>
  <si>
    <t>CHEMBL1036821</t>
  </si>
  <si>
    <t>CHEMBL888968</t>
  </si>
  <si>
    <t>CHEMBL959765</t>
  </si>
  <si>
    <t>CHEMBL1035558</t>
  </si>
  <si>
    <t>CHEMBL726629</t>
  </si>
  <si>
    <t>CHEMBL1030360</t>
  </si>
  <si>
    <t>CHEMBL653332</t>
  </si>
  <si>
    <t>CHEMBL2049561</t>
  </si>
  <si>
    <t>CHEMBL2427051</t>
  </si>
  <si>
    <t>CHEMBL2411008</t>
  </si>
  <si>
    <t>CHEMBL2154183</t>
  </si>
  <si>
    <t>CHEMBL890225</t>
  </si>
  <si>
    <t>CHEMBL902350</t>
  </si>
  <si>
    <t>CHEMBL898740</t>
  </si>
  <si>
    <t>CHEMBL1919284</t>
  </si>
  <si>
    <t>CHEMBL3062635</t>
  </si>
  <si>
    <t>CHEMBL3269339</t>
  </si>
  <si>
    <t>CHEMBL3705747</t>
  </si>
  <si>
    <t>CHEMBL3706149</t>
  </si>
  <si>
    <t>CHEMBL3705695</t>
  </si>
  <si>
    <t>CHEMBL2183079</t>
  </si>
  <si>
    <t>CHEMBL1107840</t>
  </si>
  <si>
    <t>CHEMBL2411010</t>
  </si>
  <si>
    <t>CHEMBL3377655</t>
  </si>
  <si>
    <t>CHEMBL1211665</t>
  </si>
  <si>
    <t>CHEMBL945836</t>
  </si>
  <si>
    <t>CHEMBL946838</t>
  </si>
  <si>
    <t>CHEMBL729831</t>
  </si>
  <si>
    <t>CHEMBL2351274</t>
  </si>
  <si>
    <t>CHEMBL2183108</t>
  </si>
  <si>
    <t>CHEMBL3423724</t>
  </si>
  <si>
    <t>CHEMBL3371675</t>
  </si>
  <si>
    <t>CHEMBL3396458</t>
  </si>
  <si>
    <t>CHEMBL1919285</t>
  </si>
  <si>
    <t>CHEMBL1919295</t>
  </si>
  <si>
    <t>CHEMBL2447324</t>
  </si>
  <si>
    <t>CHEMBL1106031</t>
  </si>
  <si>
    <t>CHEMBL2050682</t>
  </si>
  <si>
    <t>CHEMBL3635178</t>
  </si>
  <si>
    <t>CHEMBL863610</t>
  </si>
  <si>
    <t>CHEMBL1121355</t>
  </si>
  <si>
    <t>CHEMBL653516</t>
  </si>
  <si>
    <t>CHEMBL3705697</t>
  </si>
  <si>
    <t>CHEMBL3705809</t>
  </si>
  <si>
    <t>CHEMBL3705768</t>
  </si>
  <si>
    <t>CHEMBL832831</t>
  </si>
  <si>
    <t>CHEMBL1820207</t>
  </si>
  <si>
    <t>CHEMBL3398790</t>
  </si>
  <si>
    <t>CHEMBL3706148</t>
  </si>
  <si>
    <t>CHEMBL864804</t>
  </si>
  <si>
    <t>CHEMBL908315</t>
  </si>
  <si>
    <t>CHEMBL1107777</t>
  </si>
  <si>
    <t>CHEMBL1919283</t>
  </si>
  <si>
    <t>CHEMBL3267716</t>
  </si>
  <si>
    <t>CHEMBL3706322</t>
  </si>
  <si>
    <t>CHEMBL3395114</t>
  </si>
  <si>
    <t>CHEMBL945840</t>
  </si>
  <si>
    <t>CHEMBL944899</t>
  </si>
  <si>
    <t>CHEMBL1036822</t>
  </si>
  <si>
    <t>CHEMBL886442</t>
  </si>
  <si>
    <t>CHEMBL1036845</t>
  </si>
  <si>
    <t>CHEMBL2183110</t>
  </si>
  <si>
    <t>CHEMBL2033081</t>
  </si>
  <si>
    <t>CHEMBL856870</t>
  </si>
  <si>
    <t>CHEMBL942097</t>
  </si>
  <si>
    <t>CHEMBL1799285</t>
  </si>
  <si>
    <t>CHEMBL1166257</t>
  </si>
  <si>
    <t>CHEMBL2174079</t>
  </si>
  <si>
    <t>CHEMBL2187490</t>
  </si>
  <si>
    <t>CHEMBL2187885</t>
  </si>
  <si>
    <t>CHEMBL2345048</t>
  </si>
  <si>
    <t>CHEMBL4032116</t>
  </si>
  <si>
    <t>CHEMBL2184296</t>
  </si>
  <si>
    <t>CHEMBL2184295</t>
  </si>
  <si>
    <t>CHEMBL2187054</t>
  </si>
  <si>
    <t>CHEMBL3386424</t>
  </si>
  <si>
    <t>CHEMBL1035561</t>
  </si>
  <si>
    <t>CHEMBL2410949</t>
  </si>
  <si>
    <t>CHEMBL893252</t>
  </si>
  <si>
    <t>CHEMBL1055901</t>
  </si>
  <si>
    <t>CHEMBL2353183</t>
  </si>
  <si>
    <t>CHEMBL3887850</t>
  </si>
  <si>
    <t>CHEMBL3705494</t>
  </si>
  <si>
    <t>CHEMBL3635177</t>
  </si>
  <si>
    <t>CHEMBL1109090</t>
  </si>
  <si>
    <t>CHEMBL3135807</t>
  </si>
  <si>
    <t>CHEMBL1103873</t>
  </si>
  <si>
    <t>CHEMBL1107778</t>
  </si>
  <si>
    <t>CHEMBL3706266</t>
  </si>
  <si>
    <t>CHEMBL3887147</t>
  </si>
  <si>
    <t>CHEMBL2154185</t>
  </si>
  <si>
    <t>CHEMBL1959583</t>
  </si>
  <si>
    <t>CHEMBL3267717</t>
  </si>
  <si>
    <t>CHEMBL1825605</t>
  </si>
  <si>
    <t>CHEMBL2384472</t>
  </si>
  <si>
    <t>CHEMBL2183852</t>
  </si>
  <si>
    <t>CHEMBL3428419</t>
  </si>
  <si>
    <t>CHEMBL1648256</t>
  </si>
  <si>
    <t>CHEMBL959769</t>
  </si>
  <si>
    <t>CHEMBL2161500</t>
  </si>
  <si>
    <t>CHEMBL1045211</t>
  </si>
  <si>
    <t>CHEMBL1010576</t>
  </si>
  <si>
    <t>CHEMBL3131976</t>
  </si>
  <si>
    <t>CHEMBL1273970</t>
  </si>
  <si>
    <t>CHEMBL1936474</t>
  </si>
  <si>
    <t>CHEMBL1664806</t>
  </si>
  <si>
    <t>CHEMBL1071577</t>
  </si>
  <si>
    <t>CHEMBL2185515</t>
  </si>
  <si>
    <t>CHEMBL2352293</t>
  </si>
  <si>
    <t>CHEMBL2427049</t>
  </si>
  <si>
    <t>CHEMBL917719</t>
  </si>
  <si>
    <t>CHEMBL2049615</t>
  </si>
  <si>
    <t>CHEMBL3705312</t>
  </si>
  <si>
    <t>CHEMBL3705044</t>
  </si>
  <si>
    <t>CHEMBL959768</t>
  </si>
  <si>
    <t>CHEMBL2161501</t>
  </si>
  <si>
    <t>CHEMBL1931716</t>
  </si>
  <si>
    <t>CHEMBL2155064</t>
  </si>
  <si>
    <t>CHEMBL1820210</t>
  </si>
  <si>
    <t>CHEMBL987112</t>
  </si>
  <si>
    <t>CHEMBL2186066</t>
  </si>
  <si>
    <t>CHEMBL2388915</t>
  </si>
  <si>
    <t>CHEMBL3887108</t>
  </si>
  <si>
    <t>CHEMBL909822</t>
  </si>
  <si>
    <t>CHEMBL1024504</t>
  </si>
  <si>
    <t>CHEMBL3868309</t>
  </si>
  <si>
    <t>CHEMBL2404725</t>
  </si>
  <si>
    <t>CHEMBL3705220</t>
  </si>
  <si>
    <t>CHEMBL3386421</t>
  </si>
  <si>
    <t>CHEMBL945831</t>
  </si>
  <si>
    <t>CHEMBL931963</t>
  </si>
  <si>
    <t>CHEMBL2051638</t>
  </si>
  <si>
    <t>CHEMBL3705616</t>
  </si>
  <si>
    <t>CHEMBL1959449</t>
  </si>
  <si>
    <t>CHEMBL4055605</t>
  </si>
  <si>
    <t>CHEMBL3801551</t>
  </si>
  <si>
    <t>CHEMBL2186065</t>
  </si>
  <si>
    <t>CHEMBL930524</t>
  </si>
  <si>
    <t>CHEMBL1020508</t>
  </si>
  <si>
    <t>CHEMBL1166868</t>
  </si>
  <si>
    <t>CHEMBL1166258</t>
  </si>
  <si>
    <t>CHEMBL1953038</t>
  </si>
  <si>
    <t>CHEMBL1953029</t>
  </si>
  <si>
    <t>CHEMBL1024506</t>
  </si>
  <si>
    <t>CHEMBL3811222</t>
  </si>
  <si>
    <t>CHEMBL3887871</t>
  </si>
  <si>
    <t>CHEMBL944901</t>
  </si>
  <si>
    <t>CHEMBL1827654</t>
  </si>
  <si>
    <t>CHEMBL1926333</t>
  </si>
  <si>
    <t>CHEMBL3269324</t>
  </si>
  <si>
    <t>CHEMBL2410776</t>
  </si>
  <si>
    <t>CHEMBL3888136</t>
  </si>
  <si>
    <t>CHEMBL3705767</t>
  </si>
  <si>
    <t>CHEMBL3705808</t>
  </si>
  <si>
    <t>CHEMBL3269340</t>
  </si>
  <si>
    <t>CHEMBL1954849</t>
  </si>
  <si>
    <t>CHEMBL1115167</t>
  </si>
  <si>
    <t>CHEMBL3599816</t>
  </si>
  <si>
    <t>CHEMBL1050389</t>
  </si>
  <si>
    <t>CHEMBL3265960</t>
  </si>
  <si>
    <t>CHEMBL1024505</t>
  </si>
  <si>
    <t>CHEMBL653496</t>
  </si>
  <si>
    <t>CHEMBL3868308</t>
  </si>
  <si>
    <t>CHEMBL3269336</t>
  </si>
  <si>
    <t>CHEMBL1211670</t>
  </si>
  <si>
    <t>CHEMBL929075</t>
  </si>
  <si>
    <t>CHEMBL653512</t>
  </si>
  <si>
    <t>CHEMBL4032117</t>
  </si>
  <si>
    <t>CHEMBL2410775</t>
  </si>
  <si>
    <t>CHEMBL3705696</t>
  </si>
  <si>
    <t>CHEMBL3420730</t>
  </si>
  <si>
    <t>CHEMBL1937601</t>
  </si>
  <si>
    <t>CHEMBL3706221</t>
  </si>
  <si>
    <t>CHEMBL3889236</t>
  </si>
  <si>
    <t>CHEMBL3706276</t>
  </si>
  <si>
    <t>CHEMBL1926367</t>
  </si>
  <si>
    <t>CHEMBL3406368</t>
  </si>
  <si>
    <t>CHEMBL2051009</t>
  </si>
  <si>
    <t>CHEMBL2445097</t>
  </si>
  <si>
    <t>CHEMBL1048416</t>
  </si>
  <si>
    <t>CHEMBL3705050</t>
  </si>
  <si>
    <t>CHEMBL3706090</t>
  </si>
  <si>
    <t>CHEMBL3705765</t>
  </si>
  <si>
    <t>CHEMBL653510</t>
  </si>
  <si>
    <t>CHEMBL1926366</t>
  </si>
  <si>
    <t>CHEMBL1020505</t>
  </si>
  <si>
    <t>CHEMBL1166259</t>
  </si>
  <si>
    <t>CHEMBL1953033</t>
  </si>
  <si>
    <t>CHEMBL1647504</t>
  </si>
  <si>
    <t>CHEMBL1036823</t>
  </si>
  <si>
    <t>CHEMBL3705171</t>
  </si>
  <si>
    <t>CHEMBL2382571</t>
  </si>
  <si>
    <t>CHEMBL3706137</t>
  </si>
  <si>
    <t>CHEMBL2020741</t>
  </si>
  <si>
    <t>CHEMBL3423723</t>
  </si>
  <si>
    <t>CHEMBL1211671</t>
  </si>
  <si>
    <t>CHEMBL653509</t>
  </si>
  <si>
    <t>CHEMBL861920</t>
  </si>
  <si>
    <t>CHEMBL902351</t>
  </si>
  <si>
    <t>CHEMBL2154182</t>
  </si>
  <si>
    <t>CHEMBL915137</t>
  </si>
  <si>
    <t>CHEMBL1108752</t>
  </si>
  <si>
    <t>CHEMBL944900</t>
  </si>
  <si>
    <t>CHEMBL1042914</t>
  </si>
  <si>
    <t>CHEMBL2049563</t>
  </si>
  <si>
    <t>CHEMBL3769116</t>
  </si>
  <si>
    <t>CHEMBL1926365</t>
  </si>
  <si>
    <t>CHEMBL3705668</t>
  </si>
  <si>
    <t>CHEMBL3887895</t>
  </si>
  <si>
    <t>CHEMBL1211024</t>
  </si>
  <si>
    <t>CHEMBL1955022</t>
  </si>
  <si>
    <t>CHEMBL1030362</t>
  </si>
  <si>
    <t>CHEMBL1260850</t>
  </si>
  <si>
    <t>CHEMBL3878265</t>
  </si>
  <si>
    <t>CHEMBL653498</t>
  </si>
  <si>
    <t>CHEMBL871431</t>
  </si>
  <si>
    <t>CHEMBL1169087</t>
  </si>
  <si>
    <t>CHEMBL1274832</t>
  </si>
  <si>
    <t>CHEMBL1055899</t>
  </si>
  <si>
    <t>CHEMBL2185514</t>
  </si>
  <si>
    <t>CHEMBL890226</t>
  </si>
  <si>
    <t>CHEMBL3749949</t>
  </si>
  <si>
    <t>CHEMBL3705770</t>
  </si>
  <si>
    <t>CHEMBL829260</t>
  </si>
  <si>
    <t>CHEMBL1036726</t>
  </si>
  <si>
    <t>CHEMBL1764635</t>
  </si>
  <si>
    <t>CHEMBL3706334</t>
  </si>
  <si>
    <t>CHEMBL955692</t>
  </si>
  <si>
    <t>CHEMBL830893</t>
  </si>
  <si>
    <t>CHEMBL3265959</t>
  </si>
  <si>
    <t>CHEMBL1044660</t>
  </si>
  <si>
    <t>CHEMBL3705276</t>
  </si>
  <si>
    <t>CHEMBL3705736</t>
  </si>
  <si>
    <t>CHEMBL909824</t>
  </si>
  <si>
    <t>CHEMBL859891</t>
  </si>
  <si>
    <t>CHEMBL1107846</t>
  </si>
  <si>
    <t>CHEMBL4042701</t>
  </si>
  <si>
    <t>CHEMBL1036722</t>
  </si>
  <si>
    <t>CHEMBL3888367</t>
  </si>
  <si>
    <t>CHEMBL2014638</t>
  </si>
  <si>
    <t>CHEMBL4042452</t>
  </si>
  <si>
    <t>CHEMBL907773</t>
  </si>
  <si>
    <t>CHEMBL3267715</t>
  </si>
  <si>
    <t>CHEMBL930550</t>
  </si>
  <si>
    <t>CHEMBL3107131</t>
  </si>
  <si>
    <t>CHEMBL3238628</t>
  </si>
  <si>
    <t>CHEMBL3887853</t>
  </si>
  <si>
    <t>CHEMBL3816588</t>
  </si>
  <si>
    <t>CHEMBL901135</t>
  </si>
  <si>
    <t>CHEMBL2015091</t>
  </si>
  <si>
    <t>CHEMBL863816</t>
  </si>
  <si>
    <t>CHEMBL929819</t>
  </si>
  <si>
    <t>CHEMBL3878257</t>
  </si>
  <si>
    <t>CHEMBL866006</t>
  </si>
  <si>
    <t>CHEMBL1937602</t>
  </si>
  <si>
    <t>CHEMBL2185270</t>
  </si>
  <si>
    <t>CHEMBL2185271</t>
  </si>
  <si>
    <t>CHEMBL946840</t>
  </si>
  <si>
    <t>CHEMBL945901</t>
  </si>
  <si>
    <t>CHEMBL1217065</t>
  </si>
  <si>
    <t>CHEMBL3238635</t>
  </si>
  <si>
    <t>CHEMBL3755070</t>
  </si>
  <si>
    <t>CHEMBL855556</t>
  </si>
  <si>
    <t>CHEMBL1032298</t>
  </si>
  <si>
    <t>CHEMBL3888810</t>
  </si>
  <si>
    <t>CHEMBL3887995</t>
  </si>
  <si>
    <t>CHEMBL653497</t>
  </si>
  <si>
    <t>CHEMBL1785499</t>
  </si>
  <si>
    <t>CHEMBL1274725</t>
  </si>
  <si>
    <t>CHEMBL942099</t>
  </si>
  <si>
    <t>CHEMBL899464</t>
  </si>
  <si>
    <t>CHEMBL2060662</t>
  </si>
  <si>
    <t>CHEMBL929346</t>
  </si>
  <si>
    <t>CHEMBL963290</t>
  </si>
  <si>
    <t>CHEMBL3420008</t>
  </si>
  <si>
    <t>CHEMBL1106033</t>
  </si>
  <si>
    <t>CHEMBL2439319</t>
  </si>
  <si>
    <t>CHEMBL2352381</t>
  </si>
  <si>
    <t>CHEMBL945834</t>
  </si>
  <si>
    <t>CHEMBL2187491</t>
  </si>
  <si>
    <t>CHEMBL3755067</t>
  </si>
  <si>
    <t>CHEMBL945835</t>
  </si>
  <si>
    <t>CHEMBL1936881</t>
  </si>
  <si>
    <t>CHEMBL4055495</t>
  </si>
  <si>
    <t>CHEMBL4055500</t>
  </si>
  <si>
    <t>CHEMBL3588505</t>
  </si>
  <si>
    <t>CHEMBL1059106</t>
  </si>
  <si>
    <t>CHEMBL3269322</t>
  </si>
  <si>
    <t>CHEMBL3806657</t>
  </si>
  <si>
    <t>CHEMBL4026395</t>
  </si>
  <si>
    <t>CHEMBL1166256</t>
  </si>
  <si>
    <t>CHEMBL1219958</t>
  </si>
  <si>
    <t>CHEMBL3868317</t>
  </si>
  <si>
    <t>CHEMBL3071786</t>
  </si>
  <si>
    <t>CHEMBL3888552</t>
  </si>
  <si>
    <t>CHEMBL931967</t>
  </si>
  <si>
    <t>CHEMBL4026396</t>
  </si>
  <si>
    <t>CHEMBL2162067</t>
  </si>
  <si>
    <t>CHEMBL931966</t>
  </si>
  <si>
    <t>CHEMBL2382573</t>
  </si>
  <si>
    <t>CHEMBL3705920</t>
  </si>
  <si>
    <t>CHEMBL1211753</t>
  </si>
  <si>
    <t>CHEMBL1820362</t>
  </si>
  <si>
    <t>CHEMBL2384471</t>
  </si>
  <si>
    <t>CHEMBL3293240</t>
  </si>
  <si>
    <t>CHEMBL653511</t>
  </si>
  <si>
    <t>CHEMBL901136</t>
  </si>
  <si>
    <t>CHEMBL970530</t>
  </si>
  <si>
    <t>CHEMBL944848</t>
  </si>
  <si>
    <t>CHEMBL1764637</t>
  </si>
  <si>
    <t>CHEMBL901137</t>
  </si>
  <si>
    <t>CHEMBL2050827</t>
  </si>
  <si>
    <t>CHEMBL3750069</t>
  </si>
  <si>
    <t>CHEMBL901134</t>
  </si>
  <si>
    <t>CHEMBL919510</t>
  </si>
  <si>
    <t>CHEMBL2061979</t>
  </si>
  <si>
    <t>CHEMBL3588064</t>
  </si>
  <si>
    <t>CHEMBL2182237</t>
  </si>
  <si>
    <t>CCCCS(=O)(=O)C[C@@H](NC(=O)c1cnccn1)C(=O)N[C@@H](Cc2cc(F)cc(F)c2)[C@H](O)CNCc3cccc(CC)c3</t>
  </si>
  <si>
    <t>CCCCS(=O)(=O)C[C@@H](NC(=O)OCc1cccnc1)C(=O)N[C@@H](Cc2cc(F)cc(F)c2)[C@H](O)CNCc3cccc(CC)c3</t>
  </si>
  <si>
    <t>CCCC(CCC)S(=O)(=O)C[C@@H](NC(=O)c1cccnc1)C(=O)N[C@@H](Cc2cc(F)cc(F)c2)[C@H](O)CNCc3cccc(CC)c3</t>
  </si>
  <si>
    <t>CCCCS(=O)(=O)C[C@@H](NC(=O)c1cccnc1)C(=O)N[C@@H](Cc2cc(F)cc(F)c2)[C@H](O)CNCc3cccc(CC)c3</t>
  </si>
  <si>
    <t>CCCCS(=O)(=O)C[C@@H](NC(=O)c1ccncc1)C(=O)N[C@@H](Cc2cc(F)cc(F)c2)[C@H](O)CNCc3cccc(CC)c3</t>
  </si>
  <si>
    <t>CCCCS(=O)(=O)C[C@@H](NC(=O)OC)C(=O)N[C@@H](Cc1cc(F)cc(F)c1)[C@H](O)CNCc2cccc(CC)c2</t>
  </si>
  <si>
    <t>CCCCS(=O)(=O)C[C@@H](NC(=O)OCc1ccncc1)C(=O)N[C@@H](Cc2cc(F)cc(F)c2)[C@H](O)CNCc3cccc(CC)c3</t>
  </si>
  <si>
    <t>CCCC(CCC)S(=O)(=O)C[C@@H](NC(=O)OC)C(=O)N[C@@H](Cc1cc(F)cc(F)c1)[C@H](O)CNCc2cccc(CC)c2</t>
  </si>
  <si>
    <t>CCCCS(=O)(=O)C[C@@H](NC(=O)C1CC1)C(=O)N[C@@H](Cc2cc(F)cc(F)c2)[C@H](O)CNCc3cccc(CC)c3</t>
  </si>
  <si>
    <t>CCCCS(=O)(=O)C[C@@H](NC(=O)c1ncc[nH]1)C(=O)N[C@@H](Cc2cc(F)cc(F)c2)[C@H](O)CNCc3cccc(CC)c3</t>
  </si>
  <si>
    <t>CCCCS(=O)(=O)C[C@@H](NC(=O)COC)C(=O)N[C@@H](Cc1cc(F)cc(F)c1)[C@H](O)CNCc2cccc(CC)c2</t>
  </si>
  <si>
    <t>CCCCS(=O)(=O)C[C@@H](NC(=O)c1cc(C)[nH]n1)C(=O)N[C@@H](Cc2cc(F)cc(F)c2)[C@H](O)CNCc3cccc(CC)c3</t>
  </si>
  <si>
    <t>CCCCS(=O)(=O)C[C@@H](NC(=O)SC1CCOC1)C(=O)N[C@@H](Cc2cc(F)cc(F)c2)[C@H](O)CNCc3cccc(CC)c3</t>
  </si>
  <si>
    <t>CCCCS(=O)(=O)CC(NC(=O)OCCC#N)C(=O)N[C@@H](Cc1cc(F)cc(F)c1)[C@H](O)CNCc2cccc(CC)c2</t>
  </si>
  <si>
    <t>CCCC(CCC)S(=O)(=O)C[C@@H](NC(=O)OCc1ccncc1)C(=O)N[C@@H](Cc2cc(F)cc(F)c2)[C@H](O)CNCc3cccc(CC)c3</t>
  </si>
  <si>
    <t>CCCC(CCC)S(=O)(=O)C[C@@H](NC(=O)OCc1cccnc1)C(=O)N[C@@H](Cc2cc(F)cc(F)c2)[C@H](O)CNCc3cccc(CC)c3</t>
  </si>
  <si>
    <t>CCCCS(=O)(=O)C[C@@H](NC(=O)C)C(=O)N[C@@H](Cc1cc(F)cc(F)c1)[C@H](O)CNCc2cccc(CC)c2</t>
  </si>
  <si>
    <t>CN1C(=N[C@@]2(CC(C)(C)Cc3ccc(cc23)c4cccc(c4)C#N)C1=O)N</t>
  </si>
  <si>
    <t>CN1C(=N[C@@]2(CC(C)(C)Cc3ccc(cc23)c4cccnc4F)C1=O)N</t>
  </si>
  <si>
    <t>CCCC(CCC)S(=O)(=O)C[C@@H](NC(=O)c1cccc(O)c1)C(=O)N[C@@H](Cc2cc(F)cc(F)c2)[C@H](O)CNCc3cccc(CC)c3</t>
  </si>
  <si>
    <t>CN1C(=NC2(CC(C)(C)Cc3ccc(cc23)c4cncc(Cl)c4)C1=O)N</t>
  </si>
  <si>
    <t>COCC#Cc1cccc(c1)[C@]2(N=C(N)N(C)C2=O)c3ccc(OC(F)F)cc3</t>
  </si>
  <si>
    <t>COCCC#Cc1cccc(c1)[C@]2(N=C(N)N(C)C2=O)c3ccc(OC(F)F)cc3</t>
  </si>
  <si>
    <t>CCC(=O)c1cc(cs1)[C@@]2(N=C(N)N(C)C2=O)c3cccc(c3)c4cccnc4F</t>
  </si>
  <si>
    <t>CCCC(CCC)S(=O)(=O)C[C@@H](NC(=O)c1ccc(OC)cc1)C(=O)N[C@@H](Cc2cc(F)cc(F)c2)[C@H](O)CNCc3cccc(CC)c3</t>
  </si>
  <si>
    <t>CCCCS(=O)(=O)C[C@@H](NC(=O)OCCNC(=O)C)C(=O)N[C@@H](Cc1cc(F)cc(F)c1)[C@H](O)CNCc2cccc(CC)c2</t>
  </si>
  <si>
    <t>CCCC(CCC)S(=O)(=O)C[C@@H](NC(=O)c1ccccc1)C(=O)N[C@@H](Cc2cc(F)cc(F)c2)[C@H](O)CNCc3cccc(CC)c3</t>
  </si>
  <si>
    <t>CN1C(=N[C@@]2(CC(C)(C)Oc3ccc(cc23)c4cncc(Cl)c4)C1=O)N</t>
  </si>
  <si>
    <t>CN1C(=NC2(CC(C)(C)Cc3ccc(cc23)c4cccnc4F)C1=O)N</t>
  </si>
  <si>
    <t>CN1C(=NC2(CC(C)(C)Cc3ccc(cc23)c4cccc(c4)C#N)C1=O)N</t>
  </si>
  <si>
    <t>CCCC(CCC)S(=O)(=O)C[C@@H](NC(=O)c1ccc(C)cc1)C(=O)N[C@@H](Cc2cc(F)cc(F)c2)[C@H](O)CNCc3cccc(CC)c3</t>
  </si>
  <si>
    <t>COc1ccc(cc1C)[C@]2(N=C(N)N(C)C2=O)c3ccc(F)c(c3)c4cccnc4F</t>
  </si>
  <si>
    <t>CN1C(=N[C@](C1=O)(c2ccc(OC(F)(F)F)cc2)c3ccc(F)c(c3)c4cncnc4)N</t>
  </si>
  <si>
    <t>COc1ccc(cc1C)[C@@]2(N=C(N)N(C)C2=O)c3ccc(F)c(c3)c4cccnc4F</t>
  </si>
  <si>
    <t>CN1C(=N[C@](C1=O)(c2ccc(OC(F)F)cc2)c3cccc(c3)C#CCCCCO)N</t>
  </si>
  <si>
    <t>CN1C(=N[C@](C1=O)(c2ccc(OC(F)F)cc2)c3cccc(c3)C#CCCO)N</t>
  </si>
  <si>
    <t>CCCCS(=O)(=O)C[C@@H](NC(=O)c1cnccc1O)C(=O)N[C@@H](Cc2cc(F)cc(F)c2)[C@H](O)CNCc3cccc(CC)c3</t>
  </si>
  <si>
    <t>CN1C(=NC2(CC(C)(C)Sc3ccc(cc23)c4cncc(Cl)c4)C1=O)N</t>
  </si>
  <si>
    <t>CN1C(=N[C@](C1=O)(c2ccc(OC(F)F)cc2)c3cccc(c3)c4cccnc4F)N</t>
  </si>
  <si>
    <t>CN1C(=N[C@@]2(CC(C)(C)Cc3ccc(cc23)c4cncnc4)C1=O)N</t>
  </si>
  <si>
    <t>CN1C(=N[C@](C1=O)(c2ccc(OC(F)F)c(C)c2)c3ccc(F)c(OCC(F)F)c3)N</t>
  </si>
  <si>
    <t>CCC(=O)c1cc(cs1)C2(N=C(N)N(C)C2=O)c3cccc(c3)c4cccnc4F</t>
  </si>
  <si>
    <t>CN1C(=NC2(CC(C)(C)Oc3ccc(cc23)c4cncc(Cl)c4)C1=O)N</t>
  </si>
  <si>
    <t>COCC#Cc1cc(ccc1F)[C@]2(N=C(N)N(C)C2=O)c3ccc(OC(F)F)c(C)c3</t>
  </si>
  <si>
    <t>COCC#Cc1cc(ccc1F)[C@]2(N=C(N)N(C)C2=O)c3ccc(OC(F)F)cc3</t>
  </si>
  <si>
    <t>CN1C(=NC2(CC(C)(C)Oc3ccc(cc23)c4cccc(c4)C#N)C1=O)N</t>
  </si>
  <si>
    <t>CN1C(=N[C@](C1=O)(c2ccc(OC(F)F)cc2)c3ccc(F)c(OCCCF)c3)N</t>
  </si>
  <si>
    <t>COc1ccc(cc1C)C2(N=C(N)N(C)C2=O)c3ccc(F)c(c3)c4cncnc4</t>
  </si>
  <si>
    <t>CN1C(=N[C@](C1=O)(c2ccc(OC(F)F)cc2)c3cccc(\C=C\CCF)c3)N</t>
  </si>
  <si>
    <t>COC\C=C\c1cccc(c1)[C@]2(N=C(N)N(C)C2=O)c3ccc(OC(F)F)cc3</t>
  </si>
  <si>
    <t>COCC\C=C\c1cccc(c1)[C@]2(N=C(N)N(C)C2=O)c3ccc(OC(F)F)cc3</t>
  </si>
  <si>
    <t>COc1ccc(cc1)C2(N=C(N)N(C)C2=O)C34CC5CC(CC(C5)C3)C4</t>
  </si>
  <si>
    <t>CN1C(=NC2(CC(C)(C)Oc3ccc(cc23)c4cncc(c4)C(F)(F)F)C1=O)N</t>
  </si>
  <si>
    <t>CC#Cc1cncc(c1)c2ccc3OC(C)(C)CC4(N=C(N)N(C)C4=O)c3c2</t>
  </si>
  <si>
    <t>CCCC(CCC)S(=O)(=O)C[C@@H](NC(=O)c1cccc(Cl)c1)C(=O)N[C@@H](Cc2cc(F)cc(F)c2)[C@H](O)CNCc3cccc(CC)c3</t>
  </si>
  <si>
    <t>CC(C)C#Cc1cccc(c1)[C@]2(N=C(N)N(C)C2=O)c3ccc(OC(F)F)cc3</t>
  </si>
  <si>
    <t>CN1C(=N[C@](C1=O)(c2ccc(OC(F)F)cc2)c3cccc(OCCC(F)F)c3)N</t>
  </si>
  <si>
    <t>CN1C(=NC2(CC(C)(C)Cc3ccc(cc23)c4cncnc4)C1=O)N</t>
  </si>
  <si>
    <t>CN1C(=NC2(CC(C)(C)Sc3ccc(cc23)c4cccc(c4)C#N)C1=O)N</t>
  </si>
  <si>
    <t>CCCC(CCC)S(=O)(=O)C[C@@H](NC(=O)c1ccccc1C)C(=O)N[C@@H](Cc2cc(F)cc(F)c2)[C@H](O)CNCc3cccc(CC)c3</t>
  </si>
  <si>
    <t>COc1ccc(cc1C)C2(N=C(N)N(C)C2=O)c3ccc(F)c(c3)c4cccnc4F</t>
  </si>
  <si>
    <t>CN1C(=N[C@](C1=O)(c2ccc(OC(F)F)cc2)c3cccc(OCCC=C(F)F)c3)N</t>
  </si>
  <si>
    <t>CN1C(=NC2(CC(C)(C)Sc3ccc(cc23)c4cc(F)cc(Cl)c4)C1=O)N</t>
  </si>
  <si>
    <t>CN1C(=N[C@](C1=O)(c2ccc(OC(F)F)cc2)c3ccc(F)c(c3)C#CC4CC4)N</t>
  </si>
  <si>
    <t>CC#Cc1cccc(c1)[C@]2(N=C(N)N(C)C2=O)c3ccc(OC(F)F)cc3</t>
  </si>
  <si>
    <t>CN1C(=N[C@](C1=O)(c2ccc(OC(F)F)cc2)c3cccc(c3)C#CCCCCF)N</t>
  </si>
  <si>
    <t>COc1ccc(cc1)[C@@]2(N=C(N)N(C)C2=O)C34CC5CC(CC(C5)C3)C4</t>
  </si>
  <si>
    <t>CCC(=O)c1cc(cs1)C2(N=C(N)N(C)C2=O)c3cccc(c3)c4cncnc4</t>
  </si>
  <si>
    <t>C[C@@H](O)C#Cc1cccc(c1)[C@]2(N=C(N)N(C)C2=O)c3ccc(OC(F)F)cc3</t>
  </si>
  <si>
    <t>CN1C(=N[C@](C1=O)(c2ccc(OC(F)F)cc2)c3cccc(OCC4CC4)c3)N</t>
  </si>
  <si>
    <t>CC(=O)N1CCC(CN2C(=NC3(CC(C)(C)Oc4ccc(cc34)c5cccc(Cl)c5)C2=O)N)CC1</t>
  </si>
  <si>
    <t>CCCC(CCC)S(=O)(=O)C[C@@H](NC(=O)c1ccc(cc1)C(F)(F)F)C(=O)N[C@@H](Cc2cc(F)cc(F)c2)[C@H](O)CNCc3cccc(CC)c3</t>
  </si>
  <si>
    <t>COc1ccc(cc1C)C2(N=C(N)N(C)C2=O)c3cccc(c3)c4cncnc4</t>
  </si>
  <si>
    <t>NC1=N[C@](C2=NCCCN12)(c3ccc(OC(F)(F)F)cc3)c4cccc(c4)c5cncnc5</t>
  </si>
  <si>
    <t>CCC#Cc1cccc(c1)[C@]2(N=C(N)N(C)C2=O)c3ccc(OC(F)F)cc3</t>
  </si>
  <si>
    <t>COc1ccc(F)c(c1)c2ccc3OC(C)(C)CC4(N=C(N)N(C)C4=O)c3c2</t>
  </si>
  <si>
    <t>CN1C(=NC2(CC(C)(C)Oc3ccc(cc23)c4cccc(OC(F)F)c4)C1=O)N</t>
  </si>
  <si>
    <t>CN1C(=N[C@](C1=O)(c2ccc(OC(F)F)c(C)c2)c3ccc(F)c(c3)C#CC4CC4)N</t>
  </si>
  <si>
    <t>NC1=N[C@](C2=NCCCN12)(c3ccc(OC(F)(F)F)cc3)c4cccc(c4)c5cccnc5F</t>
  </si>
  <si>
    <t>CN1C(=NC2(CC(C)(C)Cc3ccc(cc23)c4cc(F)cc(Cl)c4)C1=O)N</t>
  </si>
  <si>
    <t>CN1C(=N[C@](C1=O)(c2ccc(OC(F)F)cc2)c3cccc(CCCC#N)c3)N</t>
  </si>
  <si>
    <t>CN1C(=N[C@](C1=O)(c2ccc(OC(F)F)cc2)c3cccc(\C=C\CCCO)c3)N</t>
  </si>
  <si>
    <t>CN1C(=NC2(CC(C)(C)Oc3ccc(cc23)c4cccnc4F)C1=O)N</t>
  </si>
  <si>
    <t>CN1C(=NC2(CC(C)(C)Oc3ccc(cc23)c4cc(F)cc(Cl)c4)C1=O)N</t>
  </si>
  <si>
    <t>CN1C(=NC2(CC(C)(C)Sc3ccc(cc23)c4cncnc4)C1=O)N</t>
  </si>
  <si>
    <t>CN1C(=NC2(CC(C)(C)Oc3ccc(cc23)c4cccnc4)C1=O)N</t>
  </si>
  <si>
    <t>CN1C(=N[C@](C1=O)(c2ccc(OC(F)F)cc2)c3ccc(F)c(OCC(F)F)c3)N</t>
  </si>
  <si>
    <t>CN1C(=N[C@](C1=O)(c2ccc(OC(F)F)cc2)c3cccc(c3)C#CC4CC4)N</t>
  </si>
  <si>
    <t>CN1C(=N[C@](C1=O)(c2ccc(OC(F)F)cc2)c3cccc(c3)C(=O)CCCF)N</t>
  </si>
  <si>
    <t>CN1C(=N[C@](C1=O)(c2ccc(OC(F)F)cc2)c3cccc(OCC(F)F)c3)N</t>
  </si>
  <si>
    <t>CCCCc1cccc(c1)[C@]2(N=C(N)N(C)C2=O)c3ccc(OC(F)F)cc3</t>
  </si>
  <si>
    <t>COCCC\C=C\c1cccc(c1)[C@]2(N=C(N)N(C)C2=O)c3ccc(OC(F)F)cc3</t>
  </si>
  <si>
    <t>CN1C(=N[C@](C1=O)(c2ccc(OC(F)F)cc2)c3cccc(\C=C\CCO)c3)N</t>
  </si>
  <si>
    <t>CN1C(=NC2(CC(C)(C)Oc3ccc(cc23)c4cccc(Cl)c4)C1=O)N</t>
  </si>
  <si>
    <t>COc1ccc(cc1C)C2(N=C(N)N(C)C2=O)c3cccc(c3)c4cccnc4F</t>
  </si>
  <si>
    <t>CN1C(=NC(C1=O)(c2cccc(c2)c3cccnc3F)c4cnn(CCC(C)(C)C)c4)N</t>
  </si>
  <si>
    <t>CN1C(=NC2(CC(C)(C)Oc3ccc(cc23)c4cncc(F)c4)C1=O)N</t>
  </si>
  <si>
    <t>CCCc1cccc(c1)[C@]2(N=C(N)N(C)C2=O)c3ccc(OC(F)F)cc3</t>
  </si>
  <si>
    <t>CN1C(=NC2(CC(C)(C)Oc3ccc(cc23)c4cc(Cl)ccc4F)C1=O)N</t>
  </si>
  <si>
    <t>CN1C(=NC2(CC(C)(C)Oc3ccc(cc23)C4CCCCC4)C1=O)N</t>
  </si>
  <si>
    <t>COc1ccc(cc1C)C2(N=C(N)N(C)C2=O)c3cccc(c3)c4cccnc4</t>
  </si>
  <si>
    <t>CN1C(=N[C@](C1=O)(c2ccc(OC(F)F)cc2)c3cccc(\C=C\CC(F)F)c3)N</t>
  </si>
  <si>
    <t>COc1ccc(cc1C)[C@@]2(N=C(N)N(C)C2=O)C34CC5CC(CC(C5)C3)C4</t>
  </si>
  <si>
    <t>CN1C(=N[C@](C1=O)(c2ccc(OC(F)F)cc2)c3cccc(c3)C#CCCF)N</t>
  </si>
  <si>
    <t>CN1C(=NC2(CC(C)(C)Oc3ccc(cc23)c4cccc(F)c4)C1=O)N</t>
  </si>
  <si>
    <t>COc1ccc(cc1)[C@@]2(N=C(N)N(C)C2=O)c3cccc(c3)c4cccnc4F</t>
  </si>
  <si>
    <t>CC(C)Cn1cc(cn1)C2(N=C(N)N(C)C2=O)c3cccc(c3)c4cccnc4F</t>
  </si>
  <si>
    <t>COc1cc(F)cc(c1)c2ccc3OC(C)(C)CC4(N=C(N)N(C)C4=O)c3c2</t>
  </si>
  <si>
    <t>CN1C(=N[C@@](C1=O)(c2ccccc2)c3ccc(OC(F)F)c(C)c3)N</t>
  </si>
  <si>
    <t>CN1C(=NC(C1=O)(c2ccsc2)c3cccc(c3)c4cccnc4F)N</t>
  </si>
  <si>
    <t>CN1C(=N[C@](C1=O)(c2ccc(OC(F)F)cc2)c3ccc(F)c(OCCCCF)c3)N</t>
  </si>
  <si>
    <t>CN1C(=N[C@@](C1=O)(c2ccccc2)c3ccc(OC(F)F)cc3)N</t>
  </si>
  <si>
    <t>CC(C)CCn1cc(cn1)C2(N=C(N)N(C)C2=O)c3cccc(c3)c4cccnc4F</t>
  </si>
  <si>
    <t>CCC(CC)Cn1cc(cn1)C2(N=C(N)N(C)C2=O)c3cccc(c3)c4cccnc4F</t>
  </si>
  <si>
    <t>COc1cccc(c1)c2ccc3OC(C)(C)CC4(N=C(N)N(C)C4=O)c3c2</t>
  </si>
  <si>
    <t>CN1C(=NC2(CC(C)(C)Oc3ccc(cc23)c4cccc(c4)C(F)(F)F)C1=O)N</t>
  </si>
  <si>
    <t>CC1(C)Cc2ccc(cc2[C@@]3(COC(=N3)N)C1)c4cncnc4</t>
  </si>
  <si>
    <t>CN1C(=NC2(CC(C)(C)Oc3ccc(cc23)c4cc(Cl)cc(Cl)c4)C1=O)N</t>
  </si>
  <si>
    <t>CN1C(=NC2(CC(C)(C)Oc3ccc(NC(=O)c4oc(C)cc4)cc23)C1=O)N</t>
  </si>
  <si>
    <t>COc1ccc(cc1Cl)C2(N=C(N)N(C)C2=O)c3cccc(c3)c4cccnc4</t>
  </si>
  <si>
    <t>COc1ccc(cc1OC)C2(N=C(N)N(C)C2=O)C34CC5CC(CC(C5)C3)C4</t>
  </si>
  <si>
    <t>NC1=NC(C2=NCCCN12)(c3ccc(OC(F)(F)F)cc3)c4cccc(c4)c5cncnc5</t>
  </si>
  <si>
    <t>NC1=NC(C2=NOCCN12)(c3ccc(OC(F)(F)F)cc3)c4cccc(c4)c5cccnc5F</t>
  </si>
  <si>
    <t>CCCCn1cc(cn1)C2(N=C(N)N(C)C2=O)c3cccc(c3)c4cccnc4F</t>
  </si>
  <si>
    <t>CN1C(=NC(C1=O)(c2ccsc2)c3ccc(F)c(c3)c4cccnc4F)N</t>
  </si>
  <si>
    <t>CCCC#Cc1cccc(c1)[C@]2(N=C(N)N(C)C2=O)c3ccc(OC(F)F)cc3</t>
  </si>
  <si>
    <t>COc1cncc(c1)c2cccc(c2)C3(N=C(N)N(C)C3=O)c4ccsc4</t>
  </si>
  <si>
    <t>CC1(C)Cc2ccc(cc2C3(COC(=N3)N)C1)c4cncc(F)c4</t>
  </si>
  <si>
    <t>CN1C(=N[C@](C1=O)(c2ccc(OC(F)F)cc2)c3cccc(c3)\C(=C/C4CC4)\F)N</t>
  </si>
  <si>
    <t>CC1(C)Cc2ccc(cc2C3(COC(=N3)N)C1)c4cncc(Cl)c4</t>
  </si>
  <si>
    <t>COc1ccc(cc1C)C2(N=C(N)N(C)C2=O)c3ccc(C)c(c3)c4cccnc4</t>
  </si>
  <si>
    <t>COc1ccc(cc1C)C2(N=C(N)N(C)C2=O)C34CC5CC(CC(C5)C3)C4</t>
  </si>
  <si>
    <t>CCc1cc(c(C)s1)C2(N=C(N)N(C)C2=O)c3cccc(c3)c4cncnc4</t>
  </si>
  <si>
    <t>CN1C(=NC2(CC(C)(C)Oc3ccc(cc23)c4cncnc4)C1=O)N</t>
  </si>
  <si>
    <t>NC1=NC(C2=NCCN12)(c3ccc(OC(F)(F)F)cc3)c4cccc(c4)c5cccnc5F</t>
  </si>
  <si>
    <t>CCn1cc(cn1)[C@@]2(N=C(N)N(C)C2=O)c3cccc(c3)c4cccnc4F</t>
  </si>
  <si>
    <t>CN1C(=NC(C1=O)(c2ccc(OC(F)(F)F)cc2)c3ccc(F)c(c3)c4cncnc4)N</t>
  </si>
  <si>
    <t>CN1C(=N[C@](C1=O)(c2ccc(OC(F)F)cc2)c3cccc(CCCC(F)(F)F)c3)N</t>
  </si>
  <si>
    <t>CN1C(=N[C@](C1=O)(c2ccc(OC(F)F)cc2)c3cccc(c3)C(F)CCCF)N</t>
  </si>
  <si>
    <t>COc1ccc(cc1C(F)(F)F)C2(N=C(N)N(C)C2=O)c3cccc(c3)c4cccnc4</t>
  </si>
  <si>
    <t>Fc1ccc2nc([nH]c2c1)c3cccc(c3)c4cnc([nH]4)c5c[nH]c6cc(OC(F)(F)F)ccc56</t>
  </si>
  <si>
    <t>CN1C(=NC(C1=O)(c2cccc(c2)c3cncnc3)c4cnn(CCC(C)(C)C)c4)N</t>
  </si>
  <si>
    <t>CN1C(=NC(C1=O)(c2cccc(c2)c3cncnc3)c4cnn(CCC5CCCCC5)c4)N</t>
  </si>
  <si>
    <t>NC1=NC(C2=NCCCCN12)(c3ccc(OC(F)(F)F)cc3)c4cccc(c4)c5cccnc5F</t>
  </si>
  <si>
    <t>NC1=NC(C2=NCCCN12)(c3ccc(OC(F)(F)F)cc3)c4cccc(c4)c5cccnc5F</t>
  </si>
  <si>
    <t>C[C@]1(CCSC(=N1)N)c2cc(c(F)cc2F)c3cncnc3</t>
  </si>
  <si>
    <t>CN1C(=N[C@](C1=O)(c2ccc(OC(F)F)cc2)c3cccc(OC(F)F)c3)N</t>
  </si>
  <si>
    <t>CN1C(=N[C@](C1=O)(c2ccc(OC(F)F)cc2)c3ccc(F)c(OCCC=C(F)F)c3)N</t>
  </si>
  <si>
    <t>CC1(C)Cc2ccc(cc2C3(COC(=N3)N)C1)c4cccnc4F</t>
  </si>
  <si>
    <t>CC1(C)Cc2ccc(cc2C3(COC(=N3)N)C1)c4cncnc4</t>
  </si>
  <si>
    <t>CN1C(=N[C@](C1=O)(c2ccc(OCCF)cc2)c3cccc(c3)c4cccnc4F)N</t>
  </si>
  <si>
    <t>CN1C(=N[C@](C1=O)(c2ccc(OC(F)F)cc2)c3cccc(c3)C#CCF)N</t>
  </si>
  <si>
    <t>CN1C(=NC(C1=O)(c2cccc(c2)c3cncnc3)c4csc(Cl)c4)N</t>
  </si>
  <si>
    <t>CN1C(=N[C@](C1=O)(c2ccc(OC(F)F)cc2)c3cccc(\C=C\C4CC4)c3)N</t>
  </si>
  <si>
    <t>Fc1ccc2nc([nH]c2c1)c3cccc(c3)c4cnc([nH]4)c5c[nH]c6cc(F)ccc56</t>
  </si>
  <si>
    <t>CN1C(=N[C@](C1=O)(c2ccc(OC(F)(F)F)cc2)c3cccc(c3)c4cccnc4F)N</t>
  </si>
  <si>
    <t>CN1C(=NC(C1=O)(c2cccc(c2)c3cccnc3)c4ccc5OCCc5c4)N</t>
  </si>
  <si>
    <t>CN1C(=NC(C1=O)(c2ccc(OC(F)(F)F)cc2)c3cccc(c3)c4cccnc4F)N</t>
  </si>
  <si>
    <t>CCc1cc(cs1)C2(N=C(N)N(C)C2=O)c3cccc(c3)c4cncnc4</t>
  </si>
  <si>
    <t>CN1C(=NC(C1=O)(c2ccsc2)c3ccc(F)c(c3)c4cccnc4)N</t>
  </si>
  <si>
    <t>CCOc1ccc(cc1)C2(N=C(N)N(C)C2=O)C34CC5CC(CC(C5)C3)C4</t>
  </si>
  <si>
    <t>CN1C(=NC2(CC(C)(C)Oc3ccc(cc23)c4ccccc4)C1=O)N</t>
  </si>
  <si>
    <t>CN1C(=N[C@](C1=O)(c2ccc(OC(F)F)cc2)c3ccc(F)c(OCCF)c3)N</t>
  </si>
  <si>
    <t>CN1C(=NC(C1=O)(c2cccc(c2)c3cccnc3F)c4cnn(c4)C5CCCC5)N</t>
  </si>
  <si>
    <t>CCC(C)Cc1cccc(c1)[C@]2(N=C(N)N(C)C2=O)c3ccc(OC(F)F)cc3</t>
  </si>
  <si>
    <t>Fc1ccc2c(c[nH]c2c1)c3ncc([nH]3)c4cccc(NC(=O)c5cccnc5)c4</t>
  </si>
  <si>
    <t>COc1ccc(cc1F)C2(N=C(N)N(C)C2=O)c3cccc(c3)c4cccnc4</t>
  </si>
  <si>
    <t>CCn1cc(cn1)C2(N=C(N)N(C)C2=O)c3ccc(F)c(c3)c4cccnc4F</t>
  </si>
  <si>
    <t>CN1C(=NC(C1=O)(c2ccsc2)c3cccc(c3)c4cccnc4)N</t>
  </si>
  <si>
    <t>CN1C(=N[C@@](C1=O)(c2cccc(c2)c3cccnc3F)c4cnn(CC(F)(F)F)c4)N</t>
  </si>
  <si>
    <t>CN1C(=NC(C1=O)(c2ccsc2)c3cccc(c3)c4cnccn4)N</t>
  </si>
  <si>
    <t>CN1C(=NC(C1=O)(c2ccsc2)c3cccc(c3)c4cncnc4)N</t>
  </si>
  <si>
    <t>O=C(Nc1cccc(c1)c2cnc([nH]2)c3c[nH]c4ccccc34)c5cccnc5</t>
  </si>
  <si>
    <t>CCn1cc(cn1)C2(N=C(N)N(C)C2=O)c3cccc(c3)c4cccnc4F</t>
  </si>
  <si>
    <t>CC(C)CCn1cc(cn1)C2(N=C(N)N(C)C2=O)c3cccc(c3)c4cncnc4</t>
  </si>
  <si>
    <t>CC(C)n1cc(cn1)C2(N=C(N)N(C)C2=O)c3ccc(F)c(c3)c4cccnc4F</t>
  </si>
  <si>
    <t>CCOc1cc(ccc1OC)C2(N=C(N)N(C)C2=O)c3cccc(c3)c4cccnc4</t>
  </si>
  <si>
    <t>CCCCCc1cccc(c1)[C@]2(N=C(N)N(C)C2=O)c3ccc(OC(F)F)cc3</t>
  </si>
  <si>
    <t>CN1C(=NC(C1=O)(c2cccc(c2)c3cncnc3)c4csc(C)c4)N</t>
  </si>
  <si>
    <t>CCCCOc1ccc(cc1)C2(N=C(N)N(C)C2=O)C34CC5CC(CC(C5)C3)C4</t>
  </si>
  <si>
    <t>O=C(Nc1ccncc1)c2cccc(c2)c3cnc([nH]3)c4c[nH]c5ccccc45</t>
  </si>
  <si>
    <t>CCn1cc(cn1)C2(N=C(N)N(C)C2=O)c3ccc(F)c(c3)c4cncnc4</t>
  </si>
  <si>
    <t>COc1ccc(cc1C2CCCC2)C3(N=C(N)N(C)C3=O)c4cccc(c4)c5cccnc5</t>
  </si>
  <si>
    <t>CCOc1cccc(c1)c2ccc3OC(C)(C)CC4(N=C(N)N(C)C4=O)c3c2</t>
  </si>
  <si>
    <t>COc1ccc(cc1OC2CCCC2)C3(N=C(N)N(C)C3=O)c4cccc(c4)c5cccnc5</t>
  </si>
  <si>
    <t>CCCCOc1cc(ccc1OC)C2(N=C(N)N(C)C2=O)c3cccc(c3)c4cccnc4</t>
  </si>
  <si>
    <t>Fc1ccc(cc1)c2cnc([nH]2)c3cccc(c3)c4cnc([nH]4)c5c[nH]c6cc(OC(F)(F)F)ccc56</t>
  </si>
  <si>
    <t>CCCOc1cc(ccc1OC)C2(N=C(N)N(C)C2=O)c3cccc(c3)c4cccnc4</t>
  </si>
  <si>
    <t>CN1C(=NC(C1=O)(c2cccc(c2)c3cccnc3)c4ccc5OCOc5c4)N</t>
  </si>
  <si>
    <t>CCCCn1cc(cn1)C2(N=C(N)N(C)C2=O)c3cccc(c3)c4cncnc4</t>
  </si>
  <si>
    <t>CCc1cc(ccc1OC)C2(N=C(N)N(C)C2=O)C34CC5CC(CC(C5)C3)C4</t>
  </si>
  <si>
    <t>CC(C)Cn1cc(cn1)C2(N=C(N)N(C)C2=O)c3cccc(c3)c4cncnc4</t>
  </si>
  <si>
    <t>CN1C(=N[C@@](C1=O)(c2ccccc2)c3ccc(OC(F)(F)F)cc3)N</t>
  </si>
  <si>
    <t>Fc1ccc(cc1)c2cnc([nH]2)c3cccc(c3)c4cnc([nH]4)c5c[nH]c6cc(F)ccc56</t>
  </si>
  <si>
    <t>CN1C(=NC(C1=O)(c2cccc(c2)c3cccnc3)c4ccc5OCCOc5c4)N</t>
  </si>
  <si>
    <t>COc1ccc(cc1OC(C)C)C2(N=C(N)N(C)C2=O)c3cccc(c3)c4cccnc4</t>
  </si>
  <si>
    <t>N\C\1=N/C(=O)[C@@H]2CCCN2c3ccc(OC\C=C\CNCC(=O)Nc4c(Cl)cc(CN1)cc4Cl)cc3</t>
  </si>
  <si>
    <t>O=C(Nc1cccnc1)c2cccc(c2)c3cnc([nH]3)c4c[nH]c5ccccc45</t>
  </si>
  <si>
    <t>CC1(C)Cc2ccc(cc2C3(CSC(=N3)N)C1)c4cncc(Cl)c4</t>
  </si>
  <si>
    <t>CN1C(=NC(C1=O)(c2ccc(F)c(c2)c3cncnc3)c4cnn(CC(F)(F)F)c4)N</t>
  </si>
  <si>
    <t>COc1ccc(cc1OC)C2(N=C(N)N(C)C2=O)c3cccc(c3)c4cccnc4</t>
  </si>
  <si>
    <t>NC1=NC(\C\2=N\CCCCCN12)(c3ccc(OC(F)(F)F)cc3)c4cccc(c4)c5cccnc5F</t>
  </si>
  <si>
    <t>CN1C(=NC(C1=O)(c2ccc(OC(F)(F)F)cc2)C34CC5CC(CC(C5)C3)C4)N</t>
  </si>
  <si>
    <t>CN1C(=NC(C1=O)(c2ccccc2)C34CC5CC(CC(C5)C3)C4)N</t>
  </si>
  <si>
    <t>CSc1cccc(c1)c2ccc3OC(C)(C)CC4(N=C(N)N(C)C4=O)c3c2</t>
  </si>
  <si>
    <t>NC1=NC(C2=NCCCN12)(c3ccc(OC(F)(F)F)cc3)c4cccc(CCC5CC5)c4</t>
  </si>
  <si>
    <t>CN1C(=NC2(CC(C)(C)Oc3ccc(cc23)c4ccns4)C1=O)N</t>
  </si>
  <si>
    <t>CC1(C)Cc2ccc(cc2C3(CCSC(=N3)N)C1)c4cncc(Cl)c4</t>
  </si>
  <si>
    <t>CC1(C)C(=N[C@@](C)(CS1(=O)=O)c2cc(NC(=O)c3ccc(cn3)C#N)ccc2F)N</t>
  </si>
  <si>
    <t>CC1(C)C(=N[C@@](C)(CS1(=O)=O)c2cc(NC(=O)c3ccc(Cl)cn3)ccc2F)N</t>
  </si>
  <si>
    <t>COc1cnc(cn1)C(=O)Nc2ccc(F)c(c2)[C@]3(C)CS(=O)(=O)C(C)(C)C(=N3)N</t>
  </si>
  <si>
    <t>C[C@]1(CS(=O)(=O)C2(CCCC2)C(=N1)N)c3cc(NC(=O)c4ccc(cn4)C#N)ccc3F</t>
  </si>
  <si>
    <t>CC1(C)C(=N[C@@](C)(CS1(=O)=O)c2cc(NC(=O)c3cnc(cn3)C(F)F)ccc2F)N</t>
  </si>
  <si>
    <t>C[C@]1(CS(=O)(=O)CC(=N1)N)c2cc(NC(=O)c3ccc(OC(F)F)cn3)ccc2F</t>
  </si>
  <si>
    <t>NC1=N[C@]2(CO[C@@H](CF)C[C@H]2CS1)c3cc(CNCC(F)(F)F)c(F)cc3F</t>
  </si>
  <si>
    <t>C[C@]1(CS(=O)(=O)CC(=N1)N)c2cc(NC(=O)c3ccc(Cl)cn3)ccc2F</t>
  </si>
  <si>
    <t>C[C@]1(CS(=O)(=O)CC(=N1)N)c2cc(NC(=O)c3ccc(cn3)C#N)ccc2F</t>
  </si>
  <si>
    <t>C[C@]1(CSCC(=N1)N)c2cc(NC(=O)c3ccc(cn3)C#N)ccc2F</t>
  </si>
  <si>
    <t>C[C@@H]1C[C@](C)(N=C(N)S1)c2cc(CNC3(CC3)C(F)(F)F)c(F)cc2F</t>
  </si>
  <si>
    <t>CO[C@@H]1CC[C@@]2(CC1)Cc3ccc(cc3C24C=C(F)C(=N4)N)c5cncc(c5)C#CC</t>
  </si>
  <si>
    <t>CC#CCOc1cnc(cn1)C(=O)Nc2ccc(F)c(c2)[C@@]3(C)N=C(N)OC[C@]3(C)F</t>
  </si>
  <si>
    <t>CCN1C=C(C=C(C)C1=O)[C@@]2(N=C(N)c3c(F)cccc23)c4cccc(NC(=O)c5ccc(Cl)cn5)c4</t>
  </si>
  <si>
    <t>CC(C)c1cccc(CNC[C@@H](O)[C@@H]2COC\C=C\C[C@@H](NC(=O)c3cc(cc(c3)C(=O)N2)N(C)S(=O)(=O)C)c4ccccc4)c1</t>
  </si>
  <si>
    <t>CCN1C=C(C=C(C)C1=O)[C@@]2(N=C(N)c3c(F)cccc23)c4cccc(c4)c5cncc(c5)C#CC</t>
  </si>
  <si>
    <t>NC1=N[C@@]2(CO1)c3cc(ccc3Oc4c(F)nc(cc24)C5=COCCC5)c6cccnc6F</t>
  </si>
  <si>
    <t>NC1=N[C@@]2(CO1)c3cc(ccc3Oc4c(F)nc(cc24)N5CCC(F)(F)C5)c6cccnc6F</t>
  </si>
  <si>
    <t>NC1=N[C@@]2(CO1)c3cc(ccc3Oc4c(F)nc(cc24)N5CC[C@@H](F)C5)c6cccnc6F</t>
  </si>
  <si>
    <t>CN1C(=NC2(C1=O)c3cc(ccc3Oc4c(F)cc(cc24)c5ccnc(F)c5)c6cccnc6F)N</t>
  </si>
  <si>
    <t>COC1CCC2(CC1)Cc3ccc(cc3[C@@]24N=C(C)C(=N4)N)c5cncc(c5)C#CC</t>
  </si>
  <si>
    <t>CN1C(=N[C@@]2(C1=O)c3cc(ccc3Oc4c(F)cc(cc24)c5ccnc(F)c5)c6cccnc6F)N</t>
  </si>
  <si>
    <t>CC#CCOc1cnc(cn1)C(=O)Nc2ccc(F)c(c2)[C@]3(C)C[S@@]4(=O)=NCCCCN4C(=N3)N</t>
  </si>
  <si>
    <t>CO[C@@H]1CC[C@@]2(CC1)Cc3ccc(cc3C24N=C(C)C(=N4)N)c5cncc(c5)C#CC</t>
  </si>
  <si>
    <t>NC1=N[C@@]2(CO1)c3cc(ccc3Oc4c(F)cc(cc24)C5=CCOCC5)c6cccnc6F</t>
  </si>
  <si>
    <t>NC1=N[C@@]2(CO1)c3cc(ccc3Oc4c(F)nc(cc24)c5cccnc5)c6cccnc6F</t>
  </si>
  <si>
    <t>NC1=N[C@@]2(CO1)c3cc(ccc3Oc4c(F)nc(cc24)c5ccc(F)nc5)c6cccnc6F</t>
  </si>
  <si>
    <t>NC1=N[C@@]2(CO1)c3cc(ccc3Oc4c(F)nc(cc24)C5=CCCOC5)c6ncccc6F</t>
  </si>
  <si>
    <t>NC1=N[C@@]2(CO1)c3cc(ccc3Oc4c(F)nc(cc24)C5=CCOCC5)c6cccnc6F</t>
  </si>
  <si>
    <t>NC1=N[C@@]2(CO1)c3cc(ccc3Oc4c(F)nc(cc24)N5CCOCC5)c6cccnc6F</t>
  </si>
  <si>
    <t>NC1=N[C@@]2(CO1)c3cc(ccc3Oc4c(F)nc(cc24)N5CCC(F)(F)CC5)c6cccnc6F</t>
  </si>
  <si>
    <t>Cc1cc(on1)c2cc3c(Oc4ccc(cc4[C@@]35COC(=N5)N)c6cccnc6F)c(F)n2</t>
  </si>
  <si>
    <t>CN1C(=NC2(C1=O)c3cc(ccc3Oc4ccc(cc24)c5cccnc5)c6cccnc6)N</t>
  </si>
  <si>
    <t>NC1=N[C@@]2(c3cc(ccc3Oc4c(F)cc(cc24)c5ccnc(F)c5)c6cccnc6F)c7nccn17</t>
  </si>
  <si>
    <t>CN1C(=N[C@@]2(C1=O)c3cc(ccc3Oc4c(F)cc(cc24)C5=CCOCC5)c6cccc(Cl)c6)N</t>
  </si>
  <si>
    <t>CO[C@H](C[C@H](O)[C@H](COc1cc(F)cc(F)c1)NC(=O)c2cc(cc(c2)C(=O)N[C@H](C)c3ccccc3)N(C)S(=O)(=O)C)C(=O)N[C@@H](C(C)C)C(=O)NCc4ccccc4</t>
  </si>
  <si>
    <t>NC1=N[C@]2(CN(C[C@H]2CS1)c3ncc(F)cn3)c4cc(NC(=O)c5ccc(cn5)[N+]#[C-])ccc4F</t>
  </si>
  <si>
    <t>CCN1C=C(C=C(C)C1=O)[C@@]2(N=C(N)c3c(F)cc(F)cc23)c4cccc(c4)c5cncc(c5)C#CC</t>
  </si>
  <si>
    <t>CC#CCOc1cnc(cn1)C(=O)Nc2ccc3Oc4c(F)nc(Cl)cc4C5(CCOC(=N5)N)c3c2</t>
  </si>
  <si>
    <t>COc1ccc(nc1)C(=O)Nc2ccc3Oc4c(F)nc(cc4C5(CCSC(=N5)N)c3c2)c6ccnc(F)c6</t>
  </si>
  <si>
    <t>CC(C)(C)COc1cnc2Oc3ccc(cc3[C@@]4(COC(=N4)N)c2c1)c5cccnc5F</t>
  </si>
  <si>
    <t>NC1=N[C@@]2(CO1)c3cc(ccc3Oc4c(F)nc(cc24)c5ccncc5)c6cccnc6F</t>
  </si>
  <si>
    <t>Cc1ccc(cn1)c2cc3c(Oc4ccc(cc4[C@@]35COC(=N5)N)c6cccnc6F)c(F)n2</t>
  </si>
  <si>
    <t>NC1=N[C@@]2(CO1)c3cc(ccc3Oc4c(F)nc(cc24)c5ccnc(F)c5)c6cccnc6F</t>
  </si>
  <si>
    <t>NC1=N[C@@]2(CO1)c3cc(ccc3Oc4c(F)nc(cc24)C5=CCCCO5)c6cccnc6F</t>
  </si>
  <si>
    <t>CC1(COc2cc(F)c3Oc4ccc(cc4[C@@]5(COC(=N5)N)c3c2)c6cccnc6F)COC1</t>
  </si>
  <si>
    <t>NC1=N[C@]2(c3cc(ccc3Oc4c(F)cc(cc24)C5=CCCOC5)c6cccnc6F)c7nccn17</t>
  </si>
  <si>
    <t>Cc1ccc(cc1)c2cc(F)c3Oc4ccc(cc4[C@]5(N=C(N)n6ccnc56)c3c2)c7cccnc7F</t>
  </si>
  <si>
    <t>C[C@@]1(N=C(N)OC[C@@H]1F)c2cc(NC(=O)c3ccc(Cl)cn3)ccc2F</t>
  </si>
  <si>
    <t>C[C@]1(F)COC(=N[C@]1(C)c2cc(NC(=O)c3ccc(cn3)C#N)ccc2F)N</t>
  </si>
  <si>
    <t>NC1=N[C@]2(CN(C[C@H]2CS1)c3ncc(F)cn3)c4cccc(NC(=O)c5ccc(cn5)[N+]#[C-])c4</t>
  </si>
  <si>
    <t>NC1=N[C@]2(CN(C[C@H]2CS1)c3ncc(F)cn3)c4cccc(NC(=O)c5cnc(CO)cn5)c4</t>
  </si>
  <si>
    <t>NC1=N[C@@]2(CO1)c3cc(ccc3Oc4cnc(cc24)C5=CCCOC5)c6cccnc6F</t>
  </si>
  <si>
    <t>NC1=N[C@@]2(CO1)c3cc(ccc3Oc4cnc(cc24)N5CC[C@@H](F)C5)c6cccnc6F</t>
  </si>
  <si>
    <t>C[C@]1(C[C@H](OC(=N1)N)C(F)(F)F)c2cc(NC(=O)c3cnc(OCC#C)cn3)ccc2F</t>
  </si>
  <si>
    <t>CC(C)(C)COc1ccc2Oc3ccc(cc3[C@@]4(COC(=N4)N)c2c1)c5c(F)ccnc5F</t>
  </si>
  <si>
    <t>NC1=N[C@@]2(COCC1)c3cc(ccc3Oc4cnc(cc24)c5ccnc(F)c5)c6cccnc6F</t>
  </si>
  <si>
    <t>CC(C)(C)COc1cc(F)c2Oc3ccc(cc3[C@@]4(COCCC(=N4)N)c2c1)c5cccnc5F</t>
  </si>
  <si>
    <t>CC#Cc1cncc(c1)c2ccc3Oc4c(F)cc(cc4[C@@]5(N=C(N)N(C)C5=O)c3c2)C6=CCOCC6</t>
  </si>
  <si>
    <t>NC1=N[C@]2(CN(C[C@H]2CS1)c3ncc(F)cn3)c4cc(NC(=O)c5ccc(F)cn5)ccc4F</t>
  </si>
  <si>
    <t>CO[C@@H]1CC[C@@]2(CC1)Cc3ccc(OCC(C)C)cc3C24N=C(C)C(=N4)N</t>
  </si>
  <si>
    <t>NC1=N[C@]2(CN(C[C@H]2CS1)c3ncc(F)cn3)c4cc(NC(=O)c5cnc(CO)cn5)ccc4F</t>
  </si>
  <si>
    <t>CO[C@@H]1CC[C@@]2(CC1)Cc3ccc(cc3C24N=C(C)C(=N4)N)c5cc(Cl)c(F)c(c5)C#N</t>
  </si>
  <si>
    <t>CC(C)C[C@H](NC(=O)[C@H](CC(=O)N)NC(=O)[C@@H](NC(=O)[C@@H](N)CCC(=O)O)C(C)C)[C@@H](O)C[C@@H](C)C(=O)N[C@@H](C)C(=O)N[C@@H](CCC(=O)O)C(=O)N[C@@H](Cc1ccccc1)C(=O)O</t>
  </si>
  <si>
    <t>NC1=N[C@@]2(CO1)c3cc(ccc3Oc4cnc(cc24)N5CCC(F)(F)C5)c6cccnc6F</t>
  </si>
  <si>
    <t>Cc1nc(cs1)C(=O)Nc2ccc3Oc4c(F)nc(cc4C5(CCOC(=N5)N)c3c2)c6cncc(F)c6</t>
  </si>
  <si>
    <t>NC1=NC2(CCO1)c3cc(NC(=O)c4cnc(Cl)cn4)ccc3Oc5c(F)nc(cc25)c6cncc(F)c6</t>
  </si>
  <si>
    <t>NC1=NC2(CCO1)c3cc(NC(=O)c4ccc(cn4)C#N)ccc3Oc5c(F)nc(cc25)c6ccnc(F)c6</t>
  </si>
  <si>
    <t>NC1=NC2(CCO1)c3cc(NC(=O)c4ccc(cn4)C#N)ccc3Oc5c(F)nc(cc25)c6cncc(F)c6</t>
  </si>
  <si>
    <t>NC1=N[C@@](c2cccc(c2)c3cncnc3)(c4ccnc(c4)C(F)F)c5cccc(F)c15</t>
  </si>
  <si>
    <t>CC(C)(C)COc1cnc2Oc3ccc(cc3[C@@]4(COC(=N4)N)c2c1)c5cccnc5</t>
  </si>
  <si>
    <t>C[C@@]1(N=C(N)OC[C@@H]1F)c2cc(NC(=O)c3ncc(Cl)cc3Cl)ccc2F</t>
  </si>
  <si>
    <t>CN1C(=O)C[C@]2(N=C1N)c3cc(ccc3Oc4c(F)nc(cc24)C5=CC(C)(C)OCC5)c6cccnc6F</t>
  </si>
  <si>
    <t>NC1=N[C@@]2(c3cc(ccc3Oc4c(F)cc(cc24)[N+]5=CCOCC5)c6cccnc6F)c7nccn17</t>
  </si>
  <si>
    <t>COC1CCC2(CC1)Cc3ccc(cc3C24N=C(N)N(C)C4=O)c5ccc(F)c(Cl)c5</t>
  </si>
  <si>
    <t>NC1=N[C@]2(CN(C[C@H]2CS1)c3ncc(F)cn3)c4cccc(NC(=O)c5ccc(F)cn5)c4</t>
  </si>
  <si>
    <t>CO[C@@H]1CC[C@@]2(CC1)Cc3ccc(cc3[C@@]24N=C(C)C(=N4)N)c5cc(Cl)cc(c5)C#N</t>
  </si>
  <si>
    <t>C[C@H](Cc1cc2cc(ccc2nc1N)c3ccccc3C)C(=O)NCCC(C)(C)C</t>
  </si>
  <si>
    <t>COC[C@H]1CCCN1C(=O)c2cc(C)cc(c2)C(=O)N[C@@H](Cc3cc(F)cc(F)c3)[C@H](O)[C@H]4C[C@H](CN4)Oc5ccccc5</t>
  </si>
  <si>
    <t>C[C@@H]1C[C@@]2(C1)C[C@H](NC[C@@H](O)[C@H](Cc3ccc(F)c(F)c3)NC(=O)C)c4cc(CC(C)(C)C)cnc4O2</t>
  </si>
  <si>
    <t>C[C@@H]1C[C@]2(C1)C[C@H](NC[C@@H](O)[C@H](Cc3ccc(F)c(F)c3)NC(=O)C)c4cc(CC(C)(C)C)cnc4O2</t>
  </si>
  <si>
    <t>CC1(COC1)C#Cc2cnc3Oc4ccc(cc4[C@@]5(COC(=N5)N)c3c2)c6cccnc6F</t>
  </si>
  <si>
    <t>NC1=N[C@@]2(CO1)c3cc(ccc3Oc4cnc(cc24)C5=CCOCC5)c6cccnc6F</t>
  </si>
  <si>
    <t>NC1=N[C@@]2(CO1)c3cc(ccc3Oc4cnc(cc24)N5CCC(F)(F)CC5)c6cccnc6F</t>
  </si>
  <si>
    <t>CC#CCOc1cnc(cn1)C(=O)Nc2ccc(F)c(c2)[C@]3(CF)C[C@H](OC(=N3)N)C(F)(F)F</t>
  </si>
  <si>
    <t>COc1cnc(cn1)C(=O)Nc2cc(F)c(F)c(c2)[C@]3(C)C[C@H](SC(=N3)N)c4c(C)onc4C</t>
  </si>
  <si>
    <t>CC(C)(C)COc1cnc2Oc3ccc(cc3[C@@]4(COC(=N4)N)c2c1)c5cncnc5</t>
  </si>
  <si>
    <t>NC1=N[C@@]2(CO1)c3cc(ccc3Oc4c(F)nc(cc24)c5ccccc5)c6cccnc6F</t>
  </si>
  <si>
    <t>NC1=N[C@@]2(CO1)c3cc(ccc3Oc4c(F)nc(cc24)C5CCOCC5)c6cccnc6F</t>
  </si>
  <si>
    <t>C[C@H](Cc1cc2cc(ccc2nc1N)c3ccccc3C)C(=O)N[C@@H]4CCOC(C)(C)C4</t>
  </si>
  <si>
    <t>CC1=NC2(CC(Oc3ccc(cc23)c4cccc(Cl)c4)C5CCCOC5)N=C1N</t>
  </si>
  <si>
    <t>NC1=N[C@@]2(c3cc(ccc3Oc4c(F)cc(cc24)N5CCOCC5)c6cccnc6F)c7nccn17</t>
  </si>
  <si>
    <t>CN1C(=O)C[C@]2(N=C1N)c3cc(ccc3Oc4c(F)nc(cc24)C5=CCOC(C)(C)C5)c6cccnc6F</t>
  </si>
  <si>
    <t>CO[C@@H]1CC[C@@]2(CC1)Cc3ccc(cc3C24N=C(C)C(=N4)N)c5cc(Br)cc(c5)C#N</t>
  </si>
  <si>
    <t>NC1=N[C@]2(c3cc(ccc3Oc4c(F)cc(cc24)[N+]5=CCC(F)(F)CC5)c6cccnc6F)c7nccn17</t>
  </si>
  <si>
    <t>Cc1onc(C)c1[C@@H]2C[C@](C)(N=C(N)S2)c3cc(NC(=O)c4ccc(Cl)cn4)cc(F)c3F</t>
  </si>
  <si>
    <t>CO[C@@H]1CC[C@@]2(CC1)Cc3ccc(cc3C24N=C(C)C(=N4)N)c5cc(Cl)cc(c5)C#N</t>
  </si>
  <si>
    <t>CO[C@@H]1CC[C@@]2(CC1)Cc3ccc(cc3C24N=C(C)C(=N4)N)c5cncc(Br)c5</t>
  </si>
  <si>
    <t>CO[C@@H]1CC[C@@]2(CC1)Cc3ccc(cc3[C@@]24N=C(C)C(=N4)N)c5cc(Cl)c(F)c(c5)C#N</t>
  </si>
  <si>
    <t>NC1=N[C@]2(CN(C[C@H]2CS1)c3ncc(F)cn3)c4cc(NC(=O)c5ncc(F)cc5F)ccc4F</t>
  </si>
  <si>
    <t>NC1=N[C@]2(CN(C[C@H]2CS1)c3ncc(F)cn3)c4cccc(NC(=O)c5ncc(F)cc5F)c4</t>
  </si>
  <si>
    <t>NC1=NC2(CCO1)c3cc(NC(=O)c4ccc(cn4)C#N)ccc3Oc5c(F)nc(cc25)C6=CCOCC6</t>
  </si>
  <si>
    <t>CCN1C=C(C=C(C)C1=O)[C@@]2(N=C(N)c3c(F)cccc23)c4cccc(c4)C#CC5CC5</t>
  </si>
  <si>
    <t>CCC#Cc1cncc(c1)c2ccc3C[C@@]4(CC[C@@H](CC4)OC)C5(N=C(C)C(=N5)N)c3c2</t>
  </si>
  <si>
    <t>CC1(C)Oc2ccc(NC(=O)c3ccc(Cl)cn3)cc2[C@@]4(COC(=N4)N)C15COC5</t>
  </si>
  <si>
    <t>NC1=NC2(CCS1)c3cc(NC(=O)c4ccc(Cl)cn4)ccc3Oc5c(F)nc(cc25)C6=CCCOC6</t>
  </si>
  <si>
    <t>Cc1nc(cs1)C(=O)Nc2ccc3Oc4c(F)nc(cc4C5(CCOC(=N5)N)c3c2)c6ccnc(F)c6</t>
  </si>
  <si>
    <t>CC(C)(C)COc1ccc2Oc3ccc(cc3[C@@]4(COC(=N4)N)c2c1)c5cccnc5F</t>
  </si>
  <si>
    <t>NC1=N[C@@]2(CO1)c3cc(ccc3Oc4ncc(cc24)c5ccc(cc5)C#N)c6cccnc6F</t>
  </si>
  <si>
    <t>Cc1cc(ccn1)c2cc3c(Oc4ccc(cc4[C@@]35COC(=N5)N)c6cccnc6F)c(F)n2</t>
  </si>
  <si>
    <t>COC1CCC2(CC1)Cc3ccc(cc3C24N=C(N)N(C)C4=O)c5cc(Cl)cc(c5)C#N</t>
  </si>
  <si>
    <t>CO[C@@H]1CC[C@@]2(CC1)Cc3ccc(cc3[C@@]24N=C(C)C(=N4)N)c5cc(OC)cc(c5)C#N</t>
  </si>
  <si>
    <t>CC#CCOc1cnc(cn1)C(=O)Nc2cc(F)c(F)c(c2)[C@]3(CF)C[C@H](OC(=N3)N)C(F)(F)F</t>
  </si>
  <si>
    <t>CCC(C)[C@]1(CCN([C@@H](CCc2ccccc2)C(=O)N[C@@H](Cc3cc(F)cc(F)c3)[C@H](O)[C@H]4C[C@H](O)CN4)C1=O)NC(=O)C</t>
  </si>
  <si>
    <t>CC1(C)OCCC(=C1)c2cc3c(Oc4ccc(cc4[C@@]35COC(=N5)N)c6cccnc6F)cn2</t>
  </si>
  <si>
    <t>NC1=N[C@@]2(CO1)c3cc(ccc3Oc4cnc(cc24)c5ccnc(F)c5)c6cccnc6F</t>
  </si>
  <si>
    <t>NC1=NC2(CCO1)c3cc(NC(=O)c4ccc(Cl)cn4)ccc3Oc5c(F)nc(cc25)c6ccnc(F)c6</t>
  </si>
  <si>
    <t>COc1cnc(cn1)C(=O)Nc2ccc3Oc4c(F)nc(cc4C5(CCOC(=N5)N)c3c2)C6=CCOCC6</t>
  </si>
  <si>
    <t>Cc1nc(cs1)C(=O)Nc2ccc3Oc4c(F)nc(cc4C5(CCOC(=N5)N)c3c2)C6=CCCOC6</t>
  </si>
  <si>
    <t>COc1ccc(nc1)C(=O)Nc2ccc3Oc4c(F)nc(cc4C5(CCOC(=N5)N)c3c2)C6=CCCOC6</t>
  </si>
  <si>
    <t>CC1(C)OCCC(=C1)c2cnc3Oc4ccc(cc4[C@@]5(COC(=N5)N)c3c2)c6cccnc6F</t>
  </si>
  <si>
    <t>Cc1ccc(cc1)c2cnc3Oc4ccc(cc4[C@@]5(COC(=N5)N)c3c2)c6cccnc6F</t>
  </si>
  <si>
    <t>CN1C(=N[C@@]2(C1=O)c3cc(ccc3Oc4ccc(cc24)c5cccnc5F)C6=CCOCC6)N</t>
  </si>
  <si>
    <t>COC1CCC2(CC1)Cc3ccc(cc3C24N=C(N)N(C)C4=O)c5cc(F)cc(c5)C#N</t>
  </si>
  <si>
    <t>CC(=O)N[C@@H](Cc1ccc(C)c(F)c1)[C@H](O)CN[C@H]2CC3(CCC3)Oc4ncc(CC(C)(C)C)cc24</t>
  </si>
  <si>
    <t>CC(=O)N[C@@H](Cc1cccc(F)c1)[C@H](O)CN[C@H]2CC3(CCC3)Oc4ncc(CC(C)(C)C)cc24</t>
  </si>
  <si>
    <t>CC#CCOc1cnc(cn1)C(=O)Nc2ccc(F)c(c2)[C@]3(N=C(N)O[C@@H]4C[C@H]34)C(F)F</t>
  </si>
  <si>
    <t>NC1=NC2(CCS1)c3cc(NC(=O)c4ccc(F)cn4)ccc3Oc5c(F)nc(cc25)C6=CCOCC6</t>
  </si>
  <si>
    <t>Cc1cc(NC(=O)c2cnc(OCC#C)cn2)cc(c1F)[C@]3(CF)C[C@H](OC(=N3)N)C(F)(F)F</t>
  </si>
  <si>
    <t>NC1=NC2(CCO1)c3cc(NC(=O)c4ccc(cn4)C#N)ccc3Oc5c(F)cc(cc25)c6ccnc(F)c6</t>
  </si>
  <si>
    <t>NC1=NC2(CCS1)c3cc(NC(=O)c4ccc(Cl)cn4)ccc3Oc5c(F)nc(cc25)C6=CCOCC6</t>
  </si>
  <si>
    <t>C[C@]1(C[C@H](OC(=N1)N)C(F)(F)F)c2cc(NC(=O)c3cnc(OCC#C)cn3)cc(Cl)c2F</t>
  </si>
  <si>
    <t>C[C@]1(CCOC(=N1)N)c2cc(NC(=O)c3ncc(Cl)cc3Cl)ccc2F</t>
  </si>
  <si>
    <t>C[C@H]1C[C@H]2CSC(=N[C@]2(CO1)c3cc(NC(=O)c4ccc(Cl)cn4)ccc3F)N</t>
  </si>
  <si>
    <t>C[C@@]1(N=C(N)OC[C@@H]1F)c2cc(NC(=O)c3ccc(cn3)C#N)ccc2F</t>
  </si>
  <si>
    <t>NC1=N[C@@]2(CO1)c3cc(ccc3Oc4c(F)nc(cc24)C5CCCOC5)c6cccnc6F</t>
  </si>
  <si>
    <t>C[C@@]1(N)Cc2cccc(CC[C@@H](NC(=O)c3cc(COC1=O)cc(c3)N(c4ccccc4)S(=O)(=O)C)c5ccccc5)c2</t>
  </si>
  <si>
    <t>COC[C@H]1CCCN1C(=O)c2cc(C)cc(c2)C(=O)N[C@@H](Cc3cc(F)cc(F)c3)[C@H](O)[C@@H]4NCCN(Cc5ccccc5)C4=O</t>
  </si>
  <si>
    <t>CCCN(CCC)C(=O)c1cc(cc(c1)C(=O)N[C@@H](Cc2cc(F)cc(F)c2)[C@H](O)CNCc3cccc(OC)c3)\C(=N/OC)\C</t>
  </si>
  <si>
    <t>CCCS(=O)(=O)N(C)c1cc2NCCCCOc3cccc(C[C@H](NC(=O)c(c2)c1)[C@H](O)CNCc4cccc(c4)C(C)C)c3</t>
  </si>
  <si>
    <t>CC(C)c1cccc(c1)C2(CC2)NC[C@@H](O)[C@@H]3Cc4cccc(OCCCCOc5cc(cc(c5)C(=O)N3)N6CCCC6=O)c4</t>
  </si>
  <si>
    <t>C[C@@]1(N=C(N)OCC1(F)F)c2cc(NC(=O)c3cnc(OCC#C)cn3)ccc2F</t>
  </si>
  <si>
    <t>CC#CCOc1cnc(cn1)C(=O)Nc2ccc(F)c(c2)[C@@]3(C)N=C(N)OCC3(F)F</t>
  </si>
  <si>
    <t>C[C@]1(CCSC(=N1)N)c2cc(NC(=O)c3ccc(Cl)cn3)ccc2F</t>
  </si>
  <si>
    <t>CN1C(=O)C[C@](C)(N=C1N)c2cccc(NC(=O)c3ccc(Cl)cn3)c2</t>
  </si>
  <si>
    <t>C[C@]1(CCOCC(=N1)N)c2cc(NC(=O)c3ccc(Cl)cn3)ccc2F</t>
  </si>
  <si>
    <t>C[C@@]1(N=C(N)COCC1(F)F)c2cc(NC(=O)c3ccc(Cl)cn3)ccc2F</t>
  </si>
  <si>
    <t>CC1(COc2cc(F)c3Oc4ccc(cc4[C@@]5(COC(=N5)N)c3c2)c6cccnc6)COC1</t>
  </si>
  <si>
    <t>COc1cc(cc(c1)c2ccc3C[C@@]4(CC[C@@H](CC4)OC(F)F)[C@]5(N=C(C)C(=N5)N)c3c2)C#N</t>
  </si>
  <si>
    <t>C[C@@]1(N=C(N)OC[C@@H]1F)c2cc(NC(=O)c3ncc(F)cc3F)ccc2F</t>
  </si>
  <si>
    <t>C[C@@]1(N=C(N)OC[C@@H]1F)c2cc(NC(=O)c3ccc(OCF)cn3)ccc2F</t>
  </si>
  <si>
    <t>C[C@@]1(N=C(N)OC[C@@H]1OCC(F)(F)F)c2cc(NC(=O)c3ccc(Cl)cn3)ccc2F</t>
  </si>
  <si>
    <t>C[C@@]1(N=C(N)OC[C@@H]1OCC(F)(F)F)c2cc(NC(=O)c3ccc(cn3)C#N)ccc2F</t>
  </si>
  <si>
    <t>CC#CCOc1cnc(cn1)C(=O)Nc2ccc(F)c(c2)[C@@]3(COCC(=N3)N)C(F)F</t>
  </si>
  <si>
    <t>C[C@]1(C[S@@]2(=O)=NCCCCN2C(=N1)N)c3cc(NC(=O)c4ncc(cc4Cl)C#N)ccc3F</t>
  </si>
  <si>
    <t>COC1CCC2(CC1)Cc3ccc(cc3C24N=C(N)N(C)C4=O)c5cc(F)cc(F)c5</t>
  </si>
  <si>
    <t>NC1=NC2(COCC1)c3cc(ccc3Oc4cnc(cc24)c5ccnc(F)c5)c6cccnc6F</t>
  </si>
  <si>
    <t>CC(C)(C)COc1cc(F)c2Oc3ccc(cc3C4(COCCC(=N4)N)c2c1)c5cccnc5F</t>
  </si>
  <si>
    <t>CC#CCOc1cnc(cn1)C(=O)Nc2ccc(F)c(c2)[C@]3(C)CC(=O)N(C)C(=N3)N</t>
  </si>
  <si>
    <t>COc1ccc(nc1)C(=O)Nc2ccc3Oc4c(F)nc(cc4C5(CCOC(=N5)N)c3c2)c6ccnc(F)c6</t>
  </si>
  <si>
    <t>NC1=NC2(CCO1)c3cc(NC(=O)c4cnc(F)cn4)ccc3Oc5c(F)nc(cc25)c6cccnc6</t>
  </si>
  <si>
    <t>COc1ccc(nc1)C(=O)Nc2ccc3Oc4c(F)nc(cc4C5(CCSC(=N5)N)c3c2)c6cncc(F)c6</t>
  </si>
  <si>
    <t>CO[C@@H]1CC[C@@]2(CC1)Cc3ccc(cc3[C@]24N=C(C)C(=N4)N)C#CC(C)C</t>
  </si>
  <si>
    <t>CO[C@@H]1CC[C@]2(CC1)Cc3ccc(cc3C24C=C(F)C(=N4)N)c5cncc(c5)C#CC</t>
  </si>
  <si>
    <t>CO[C@@H]1CC[C@@]2(CC1)Cc3ccc(cc3C24C=C(F)C(=N4)N)c5cncnc5</t>
  </si>
  <si>
    <t>CO[C@@H]1CC[C@@]2(CC1)Cc3ccc(cc3[C@@]24N=C(C)C(=N4)N)c5cncc(Cl)c5</t>
  </si>
  <si>
    <t>COC1CCC2(CC1)Cc3ccc(cc3C24N=C(N)N5CCON=C45)c6cc(F)cc(Cl)c6</t>
  </si>
  <si>
    <t>COC1CCC2(CC1)Cc3ccc(cc3C24N=C(N)N(C)C4=O)c5cc(cc(c5)[N+]#[C-])C#N</t>
  </si>
  <si>
    <t>CN1C(=NC2(C1=O)c3cc(ccc3CC24CCc5noc(C)c5C4)c6cc(F)cc(Cl)c6)N</t>
  </si>
  <si>
    <t>NC1=NC2(CCO1)c3cc(NC(=O)c4ccc(F)cn4)ccc3Oc5c(F)nc(cc25)c6ccnc(F)c6</t>
  </si>
  <si>
    <t>NC1=N[C@@]2(CO1)c3cc(ccc3Oc4ncc(cc24)C5=CCCOC5)c6cccnc6F</t>
  </si>
  <si>
    <t>CC(C)(O)C#Cc1cnc2Oc3ccc(cc3[C@@]4(COC(=N4)N)c2c1)c5cccnc5F</t>
  </si>
  <si>
    <t>NC1=N[C@@]2(CO1)c3cc(ccc3Oc4c(F)nc(cc24)c5cccnc5F)c6cccnc6F</t>
  </si>
  <si>
    <t>CC(C)C[C@H](NC(=O)[C@@H](NC(=O)[C@@H](N)CNC(=O)c1nn[nH]n1)C(C)C)C(=O)N[C@@H](Cc2ccccc2)[C@@H](O)C(=O)Nc3cc(cc(c3)c4nn[nH]n4)c5nn[nH]n5</t>
  </si>
  <si>
    <t>CCC1=NC2(N=C1N)c3cc(ccc3C[C@@]24CC[C@@H](CC4)OC)c5cncc(c5)C#CC</t>
  </si>
  <si>
    <t>CN1C(=NC2(C1=O)c3cc(ccc3CC24CCc5noc(C)c5C4)c6cccc(c6)C#N)N</t>
  </si>
  <si>
    <t>NC1=N[C@@]2(CO1)c3cc(ccc3Oc4cnc(cc24)N5CCOCC5)c6cccnc6F</t>
  </si>
  <si>
    <t>COc1cnc(cn1)C(=O)Nc2ccc3Oc4c(F)nc(cc4C5(CCOC(=N5)N)c3c2)c6cncc(F)c6</t>
  </si>
  <si>
    <t>CC#Cc1cncc(c1)c2ccc3C[C@@]4(CC[C@H](O)CC4)[C@]5(N=C(C)C(=N5)N)c3c2</t>
  </si>
  <si>
    <t>CCC(C)[C@]1(CCN([C@@H](CCc2ccccc2)C(=O)N[C@@H](Cc3cc(F)cc(F)c3)[C@H](O)[C@H]4C[C@H](CN4)OCc5ccccn5)C1=O)NC(=O)C</t>
  </si>
  <si>
    <t>CC1=NC2(N=C1N)c3cc(ccc3C[C@@]24CC[C@@H](CC4)OC(F)F)c5cc(Cl)cc(c5)C#N</t>
  </si>
  <si>
    <t>NC1=N[C@@]2(CO1)c3cc(ccc3Oc4cnc(cc24)c5ccccc5)c6cccnc6F</t>
  </si>
  <si>
    <t>COc1ccc(nc1)C(=O)Nc2ccc3Oc4c(F)nc(cc4C5(CCOC(=N5)N)c3c2)c6cncc(F)c6</t>
  </si>
  <si>
    <t>Cc1cc(Br)cnc1C(=O)Nc2ccc3Oc4c(F)nc(cc4C5(CCSC(=N5)N)c3c2)C6=CCOCC6</t>
  </si>
  <si>
    <t>NC1=N[C@@](CF)(C[C@H](O1)C(F)(F)F)c2cc(NC(=O)c3cnc(OCC#C)cn3)cc(F)c2F</t>
  </si>
  <si>
    <t>NC1=N[C@@]2(CCO1)c3cc(NC(=O)c4ccc(Cl)cn4)ccc3Oc5c(F)nc(cc25)C6=CCOCC6</t>
  </si>
  <si>
    <t>CCCO[C@H]1CN[C@H](C1)[C@@H](O)[C@H](Cc2cc(F)cc(F)c2)NC(=O)[C@H](CCc3ccccc3)N4CC[C@@](CC(C)C)(NC(=O)C)C4=O</t>
  </si>
  <si>
    <t>CCC(C)[C@]1(CCN([C@@H](CCc2ccccc2)C(=O)N[C@@H](Cc3cc(F)cc(F)c3)[C@H](O)[C@H]4C[C@H](CN4)Oc5ccccc5)C1=O)NC(=O)C</t>
  </si>
  <si>
    <t>CCC(C)[C@]1(CCN([C@@H](CCc2ccccc2)C(=O)N[C@@H](Cc3cc(F)cc(F)c3)[C@H](O)[C@H]4C[C@H](CN4)OCc5cccnc5)C1=O)NC(=O)C</t>
  </si>
  <si>
    <t>CO[C@@H]1CC[C@@]2(CC1)Cc3ccc(cc3C24N=C(C)C(=N4)N)c5cccc(c5)C#CC</t>
  </si>
  <si>
    <t>COC1CCC2(CC1)Oc3ccc(cc3C24N=C(C)C(=N4)N)c5cncc(c5)C#CC</t>
  </si>
  <si>
    <t>CN1C(=O)CC2(N=C1N)c3cc(ccc3Oc4c(F)nc(cc24)C5=CCCOC5)c6cccnc6F</t>
  </si>
  <si>
    <t>CN1C(=O)C[C@]2(N=C1N)c3cc(ccc3Oc4c(F)nc(cc24)c5ccnc(F)c5)c6cccnc6F</t>
  </si>
  <si>
    <t>CN1C(=NC2(C1=O)c3cc(ccc3CC24CCc5ccccc5CC4)c6cccnc6)N</t>
  </si>
  <si>
    <t>COc1ccc(nc1)C(=O)Nc2ccc3Oc4c(F)nc(cc4C5(CCSC(=N5)N)c3c2)C6=CCOCC6</t>
  </si>
  <si>
    <t>NC1=NC2(CCS1)c3cc(NC(=O)c4ccc(F)cn4)ccc3Oc5c(F)nc(cc25)c6ccnc(F)c6</t>
  </si>
  <si>
    <t>COc1ccc(nc1)C(=O)Nc2ccc3Oc4c(F)nc(cc4[C@]5(CCOC(=N5)N)c3c2)C6=CCOCC6</t>
  </si>
  <si>
    <t>NC1=N[C@@]2(CO1)c3cc(ccc3Oc4ncc(cc24)C5=CCOCC5)c6cccnc6F</t>
  </si>
  <si>
    <t>CO[C@@H]1CC[C@@]2(CC1)Cc3ccc(cc3[C@@]24N=C(C)C(=N4)N)c5cc(cc(c5)C(F)F)C#N</t>
  </si>
  <si>
    <t>CO[C@@H]1CC[C@@]2(CC1)Cc3ccc(cc3[C@@]24N=C(C)C(=N4)N)c5cc(OC)ccc5F</t>
  </si>
  <si>
    <t>Cc1cc(F)cnc1C(=O)Nc2ccc(F)c(c2)[C@]3(C)C[S@@]4(=O)=NCCCCN4C(=N3)N</t>
  </si>
  <si>
    <t>COC1CCC2(CC1)Cc3ccc(cc3C24N=C(N)N(C)C4=O)c5cccc(Cl)c5</t>
  </si>
  <si>
    <t>CO[C@H]1[C@H](C)C[C@]2(C[C@@H]1C)Cc3ccc(cc3[C@@]24N=C(C)C(=N4)N)c5cncc(F)c5</t>
  </si>
  <si>
    <t>CO[C@H]1CC[C@]2(C[C@@H]1C)Cc3ccc(cc3[C@@]24N=C(C)C(=N4)N)[N+]#[C-]</t>
  </si>
  <si>
    <t>CN1C(=N[C@@]2([C@H]3COCC[C@@H]3Cc4ccc(cc24)c5cccnc5F)C1=O)N</t>
  </si>
  <si>
    <t>CC#CCOc1cnc(cn1)C(=O)Nc2cc(F)c(F)c(c2)[C@@]3(CF)N=C(N)O[C@@H]4C[C@H]34</t>
  </si>
  <si>
    <t>NC1=NC2(CCO1)c3cc(NC(=O)c4ccc(Cl)cn4)ccc3Oc5cnc(cc25)c6ccnc(F)c6</t>
  </si>
  <si>
    <t>NC1=NC2(CCO1)c3cc(NC(=O)c4ccc(F)cn4)ccc3Oc5c(F)nc(cc25)c6cncc(F)c6</t>
  </si>
  <si>
    <t>COc1cnc(cn1)C(=O)Nc2ccc3Oc4c(F)nc(cc4C5(CCSC(=N5)N)c3c2)C6=CCOCC6</t>
  </si>
  <si>
    <t>CC(C)C[C@H](NC(=O)[C@H](CC(=O)N)NC(=O)[C@H](C)NC(=O)[C@@H](N)CCC(=O)O)[C@@H](O)C[C@@H](C)C(=O)N[C@@H](C)C(=O)N[C@@H](CCC(=O)O)C(=O)N[C@@H](Cc1ccccc1)C(=O)O</t>
  </si>
  <si>
    <t>CC#CCOc1cnc(cn1)C(=O)Nc2ccc(Cl)c(c2)[C@]3(N=C(N)O[C@@H]4C[C@H]34)C(F)F</t>
  </si>
  <si>
    <t>COc1cnc(cn1)C(=O)Nc2ccc3Oc4cnc(cc4C5(CCSC(=N5)N)c3c2)C6=CCOCC6</t>
  </si>
  <si>
    <t>C[C@@]1(N=C(N)O[C@@H]2CC(F)(F)C[C@H]12)c3cc(NC(=O)c4ccc(cn4)C#N)ccc3F</t>
  </si>
  <si>
    <t>COC1CCC2(CC1)Cc3ccc(cc3[C@]24N=C(N)N(C[C@@H]5CCCO5)C4=O)C#CC6CC6</t>
  </si>
  <si>
    <t>COc1cnc(cn1)C(=O)Nc2ccc3Oc4c(F)nc(cc4C5(CCOC(=N5)N)c3c2)c6ccnc(F)c6</t>
  </si>
  <si>
    <t>COc1cnc(cn1)C(=O)Nc2ccc3Oc4c(F)nc(cc4C5(CCSC(=N5)N)c3c2)C6=CCCOC6</t>
  </si>
  <si>
    <t>COC(C)(C)COc1cnc2Oc3ccc(cc3[C@@]4(COC(=N4)N)c2c1)c5cccnc5F</t>
  </si>
  <si>
    <t>CCN1C=C(C=C(C)C1=O)C2(N=C(N)c3c(F)cccc23)c4cccc(c4)c5cncc(c5)C#N</t>
  </si>
  <si>
    <t>COCC(=O)N[C@@H](Cc1cc(F)cc(c1)c2nccs2)[C@H](O)CN[C@H]3CC4(CCC4)Oc5ncc(CC(C)(C)C)cc35</t>
  </si>
  <si>
    <t>COCC(=O)N[C@@H](Cc1cc(F)cc(c1)C#C)[C@H](O)CN[C@H]2CC3(CCC3)Oc4ncc(CC(C)(C)C)cc24</t>
  </si>
  <si>
    <t>CC[C@@H]1C[C@]2(C[C@H](C)[C@H]1O)Cc3ccc(cc3[C@]24N=C(N)N(CC5COCCO5)C4=O)C#N</t>
  </si>
  <si>
    <t>COC1CCC2(CC1)Cc3ccc(cc3C24N=C(N)N(C)C4=O)c5cncc(F)c5</t>
  </si>
  <si>
    <t>CCNc1cc(N2CCCCS2(=O)=O)c(F)c(c1)C(=O)N[C@@H](Cc3ccccc3)[C@H](O)CNCc4cccc(c4)C(F)(F)F</t>
  </si>
  <si>
    <t>CCCN(CCC)C(=O)c1cc(C)cc(c1)C(=O)N[C@@H](Cc2cc(F)cc(F)c2)[C@H](O)CNCc3cccc(CC)c3</t>
  </si>
  <si>
    <t>CCCN(c1cc2COC(=O)[C@](C)(N)Cc3cccc(CC[C@@H](NC(=O)c(c2)c1)c4ccccc4)c3)S(=O)(=O)C</t>
  </si>
  <si>
    <t>CCc1cn2CCS(=O)(=O)N(C)c3cc(cc1c23)C(=O)N[C@@H](Cc4ccccc4)[C@H](O)CNCc5cccc(c5)C(F)(F)F.OC=O</t>
  </si>
  <si>
    <t>CCc1cn2CCS(=O)(=O)N(C)c3cc(cc1c23)C(=O)N[C@@H](Cc4ccccc4)[C@H](O)CNCc5cccc(OC)c5</t>
  </si>
  <si>
    <t>CCc1cn2CCS(=O)(=O)N(C)c3cc(cc1c23)C(=O)N[C@@H](Cc4ccccc4)[C@H](O)CNCc5cccc(c5)C(F)(F)F</t>
  </si>
  <si>
    <t>CC(C)c1ccc2OC(C)(C)C[C@H](NC[C@@H](O)[C@@H]3C[C@H](C)CCCCCCCCC(=O)N(C)[C@@H](C)C(=O)N3)c2c1</t>
  </si>
  <si>
    <t>CC(=O)N[C@@H](Cc1cccc(F)c1)[C@H](O)CN[C@H]2C[C@@]3(C[C@H](F)C3)Oc4ncc(CC(C)(C)C)cc24</t>
  </si>
  <si>
    <t>CC(=O)N[C@@H](Cc1cccc(F)c1)[C@H](O)CN[C@H]2C[C@@]3(C[C@@H](F)C3)Oc4ncc(CC(C)(C)C)cc24</t>
  </si>
  <si>
    <t>COCC(=O)N[C@@H](Cc1ccc(F)cc1)[C@H](O)CN[C@H]2C[C@@]3(C[C@@H](O)C3)Oc4ncc(CC(C)(C)C)cc24</t>
  </si>
  <si>
    <t>CC(C)(C)c1cccc(CN[C@H]2CS(=O)(=O)C[C@@H](Cc3cc(F)c(N)c(OC(C(F)(F)F)C(F)(F)F)c3)[C@@H]2O)c1</t>
  </si>
  <si>
    <t>CCOC[C@@H](Oc1cc(C[C@@H]2CS(=O)(=O)C[C@H](NCc3cccc(c3)C(C)(C)C)[C@H]2O)cc(F)c1N)C(F)(F)F</t>
  </si>
  <si>
    <t>COC[C@@H](Oc1cc(C[C@@H]2CS(=O)(=O)C[C@H](NCc3cccc(c3)C(C)(C)C)[C@H]2O)cc(F)c1N)C(F)(F)F</t>
  </si>
  <si>
    <t>CC(C)(O)c1cccc(CN[C@H]2CS(=O)(=O)C[C@@H](Cc3cc(F)c(N)c(OC(C(F)(F)F)C(F)(F)F)c3)[C@@H]2O)c1</t>
  </si>
  <si>
    <t>CC(C)(CO)c1cccc(CN[C@H]2CS(=O)(=O)C[C@@H](Cc3cc(F)c(N)c(OC(C(F)(F)F)C(F)(F)F)c3)[C@@H]2O)c1</t>
  </si>
  <si>
    <t>C[C@]1(C[C@H](OC(=N1)N)C(F)(F)F)c2cc(NC(=O)c3ccc(cn3)C#N)ccc2F</t>
  </si>
  <si>
    <t>CCc1ccc2OC3(CCC3)C[C@H](NC[C@@H](O)[C@@H]4Cc5cccc(CCCCN6C=C(C=C(N7CCCC7)C6=O)C(=O)N4)c5)c2c1</t>
  </si>
  <si>
    <t>CC(C)(C)c1cccc(CN[C@H]2C[S@+]([O-])C[C@@H](Cc3cc(F)c(N)c(OC(C(F)(F)F)C(F)(F)F)c3)[C@@H]2O)c1</t>
  </si>
  <si>
    <t>CC(C)(C)COc1ccc2Oc3ccc(cc3[C@@]4(COC(=N4)N)c2c1)c5cncnc5</t>
  </si>
  <si>
    <t>NC1=NC2(CCO1)c3cc(NC(=O)c4ccc(Cl)cn4)ccc3Oc5c(F)nc(cc25)C6=CCCOC6</t>
  </si>
  <si>
    <t>NC1=NC2(CCO1)c3cc(NC(=O)c4ccc(cn4)C#N)ccc3Oc5c(F)nc(cc25)C6=CCCOC6</t>
  </si>
  <si>
    <t>C[C@]1(C[C@H](OC(=N1)N)C(F)(F)F)c2cc(NC(=O)c3cnc(OCC#C)cn3)cc(F)c2F</t>
  </si>
  <si>
    <t>CC(C)NCc1cc(c(F)cc1F)[C@]2(C)CCSC(=N2)N</t>
  </si>
  <si>
    <t>CC(C)(C)C#Cc1ccc2Oc3ccc(cc3[C@@]4(COC(=N4)N)c2c1)c5cncnc5</t>
  </si>
  <si>
    <t>CC(C)(O)C#Cc1ccc2Oc3ccc(cc3[C@@]4(COC(=N4)N)c2c1)c5cncnc5</t>
  </si>
  <si>
    <t>CC(C)S(=O)(=O)N(C)c1cc(cc(NC[C@H]2C[C@@H]2C)n1)C(=O)N[C@@H](Cc3ccccc3)[C@@H](N)CF</t>
  </si>
  <si>
    <t>CC1CC1CNc2cc(cc(n2)N(C)S(=O)(=O)C)C(=O)N[C@@H](Cc3ccccc3)[C@@H](N)CCC(F)(F)F</t>
  </si>
  <si>
    <t>CSCC[C@H](NC(=O)[C@@H](NC(=O)OC(C)(C)C)C(C)C)C(=O)N[C@@H](CC(C)C)[C@@H](O)C[C@@H](C)C(=O)N[C@@H](C(C)C)C(=O)NCc1ccccc1</t>
  </si>
  <si>
    <t>CN(c1cc2COC(=O)[C@](C)(N)Cc3cccc(CC[C@@H](NC(=O)c(c2)c1)c4ccccc4)c3)S(=O)(=O)C</t>
  </si>
  <si>
    <t>COC[C@H]1CCCN1C(=O)c2cc(C)cc(c2)C(=O)N[C@@H](Cc3cc(F)cc(F)c3)[C@H](O)[C@@H]4NCN(Cc5ccccc5)C4=O</t>
  </si>
  <si>
    <t>COC[C@H]1CCCN1C(=O)c2cncc(c2)C(=O)N[C@@H](Cc3cc(F)cc(F)c3)[C@H](O)[C@@H]4NCCN(Cc5ccccc5)C4=O</t>
  </si>
  <si>
    <t>CCC(C)[C@]1(CCN([C@@H](CCc2ccccc2)C(=O)N[C@@H](Cc3cc(F)cc(F)c3)[C@H](O)CNCc4cccc(OC)c4)C1=O)NC(=O)C</t>
  </si>
  <si>
    <t>CCCN(CCC)C(=O)c1cc(cc(c1)C(=O)N[C@@H](Cc2cc(F)cc(F)c2)[C@H](O)CNCc3cccc(OC)c3)C(C)O</t>
  </si>
  <si>
    <t>CCCS(=O)(=O)N(C)c1cc2NCCCCOc3cccc(C[C@H](NC(=O)c(c2)c1)[C@H](O)CNC4(CC4)c5cccc(c5)C(C)C)c3</t>
  </si>
  <si>
    <t>CC(=O)N[C@@H](Cc1ccc(F)c(F)c1)[C@H](O)CN[C@H]2CC3(CCC3)Oc4ncc(CC(C)(C)C)cc24</t>
  </si>
  <si>
    <t>CCN1C=C(C=C(C)C1=O)[C@@]2(N=C(N)c3c(F)cccc23)c4cccc(c4)c5cncc(c5)C#N</t>
  </si>
  <si>
    <t>CCN1C=C(C=C(C)C1=O)[C@@]2(N=C(N)c3c(F)cccc23)c4cccc(c4)c5cc(ccn5)C#CC</t>
  </si>
  <si>
    <t>NC1=N[C@@]2(CCOC1)c3cc(ccc3Oc4cnc(cc24)c5ccc(F)c(F)c5)c6cccnc6F</t>
  </si>
  <si>
    <t>NC1=N[C@]2(C[C@H]2CCS1)c3cccc(NC(=O)c4ccc(Cl)cn4)c3</t>
  </si>
  <si>
    <t>Cc1cc(cnc1C(=O)Nc2cc(c(F)cn2)[C@]3(C)CO[C@](C)(C(=N3)N)C(F)(F)F)C#N</t>
  </si>
  <si>
    <t>C[C@@]1(N=C(N)OC[C@@H]1F)c2cc(NC(=O)c3ccc(OC(F)F)cn3)ccc2F</t>
  </si>
  <si>
    <t>C[C@@]1(N=C(N)OC[C@@H]1F)c2cc(NC(=O)c3ncc(cc3Cl)C#N)ccc2F</t>
  </si>
  <si>
    <t>C[C@@]1(N=C(N)OC[C@@H]1F)c2cc(NC(=O)c3ncc(Cl)cc3F)ccc2F</t>
  </si>
  <si>
    <t>C[C@@]1(N=C(N)OC[C@@H]1F)c2cc(NC(=O)c3ncc(cc3Cl)C(F)(F)F)ccc2F</t>
  </si>
  <si>
    <t>C[C@]1(F)COC(=N[C@]1(C)c2cc(NC(=O)c3ncc(Cl)cc3Cl)ccc2F)N</t>
  </si>
  <si>
    <t>C[C@]1(F)COC(=N[C@]1(C)c2cc(NC(=O)c3nn(cc3Cl)C(F)F)ccc2F)N</t>
  </si>
  <si>
    <t>C[C@@]1(N=C(N)OC[C@@H]1OCC(F)(F)F)c2cc(NC(=O)c3ccc(F)cn3)ccc2F</t>
  </si>
  <si>
    <t>CN1C(=O)C[C@]2(N=C1N)c3cc(ccc3Oc4c(F)nc(cc24)C5CCOC(C)(C)C5)c6cccnc6F</t>
  </si>
  <si>
    <t>COCCN1C(=N[C@@]2(C1=O)c3cc(ccc3C[C@@]24CC[C@H](OC)[C@@H](C)C4)C#N)N</t>
  </si>
  <si>
    <t>C[C@]1(C[S@]2(=O)=NCCCCN2C(=N1)N)c3cc(NC(=O)c4ccc(cn4)C#N)ccc3F</t>
  </si>
  <si>
    <t>COC1CCC2(CC1)Cc3ccc(cc3C24N=C(N)N(Cc5ccccc5)C4=O)C#CC6CC6</t>
  </si>
  <si>
    <t>NC1=N[C@@]2(COCC1)c3cc(ccc3Oc4cnc(cc24)c5ccc(F)c(F)c5)c6cccnc6F</t>
  </si>
  <si>
    <t>FC(F)[C@@]1(C[C@H](OC(=N1)NC(=O)c2ccccc2)C(F)(F)F)c3nc(NC(=O)c4ccc(Cl)cn4)ccc3F</t>
  </si>
  <si>
    <t>C[C@H]1C[C@H]2CSC(=N[C@]2(CO1)c3nc(NC(=O)c4nn(cc4C)C(F)F)cs3)N</t>
  </si>
  <si>
    <t>NC1=N[C@@](C(F)F)([C@H]2C[C@H]2O1)c3cc(NC(=O)c4cnc(OCC#C)cn4)cc(F)c3F</t>
  </si>
  <si>
    <t>NC1=NC(c2cccc(c2)c3cncnc3)(c4ccnc(c4)C(F)(F)F)c5ccccc15</t>
  </si>
  <si>
    <t>CCC(C)[C@]1(CCN([C@@H](CCc2ccccc2)C(=O)N[C@@H](Cc3cc(F)cc(F)c3)[C@H](O)[C@H]4C[C@H](CN4)Oc5ccccn5)C1=O)NC(=O)C</t>
  </si>
  <si>
    <t>CC(=O)N[C@@H](Cc1ccc(F)c(OC(F)(F)F)c1)[C@H](O)CN[C@H]2CC3(CCC3)Oc4ncc(CC(C)(C)C)cc24</t>
  </si>
  <si>
    <t>COC1CCC2(CC1)Cc3ccc(cc3C24N=C(N)N(C)C4=O)C#CC5CC5</t>
  </si>
  <si>
    <t>CO[C@@H]1CC[C@@]2(CC1)Cc3ccc(cc3[C@@]24N=C(C)C(=N4)N)c5cncc(c5)C(F)(F)F</t>
  </si>
  <si>
    <t>COC1CCC2(CC1)Cc3ccc(OCC4CC4)cc3[C@]25N=C(N)N(C)C5=O</t>
  </si>
  <si>
    <t>COC1CCC2(CC1)Cc3ccc(cc3C24N=C(N)N5CCON=C45)c6cccc(OC(F)(F)F)c6</t>
  </si>
  <si>
    <t>NC1=N[C@@]2(CO1)c3cc(ccc3Oc4cnc(cc24)[C@H]5CCCCO5)c6cccnc6F</t>
  </si>
  <si>
    <t>CC#CCOc1cnc(cn1)C(=O)Nc2ccc(F)c(c2)[C@@]3(CF)N=C(N)O[C@@H]4C[C@H]34</t>
  </si>
  <si>
    <t>CC#CCOc1cnc(cn1)C(=O)Nc2ccc(Cl)c(c2)[C@@]3(CF)N=C(N)O[C@@H]4C[C@H]34</t>
  </si>
  <si>
    <t>CO[C@@H]1CC[C@@]2(CC1)Cc3ccc(cc3C24N=C(C)C(=N4)N)C#CC5CC5</t>
  </si>
  <si>
    <t>CO[C@@H]1CC[C@@]2(CC1)Cc3ccc(cc3C24N=C(C)C(=N4)N)c5cc(OC)cc(c5)C#N</t>
  </si>
  <si>
    <t>CO[C@@H]1CC[C@@]2(CC1)Cc3ccc(cc3[C@@]24N=C(C)C(=N4)N)c5cc(OC)c(F)c(c5)C#N</t>
  </si>
  <si>
    <t>COC1CCC2(CC1)Cc3ccc(cc3C24N=C(N)N(C)C4=O)C#CC5CCCC5</t>
  </si>
  <si>
    <t>COC1CCC2(CC1)Cc3ccc(cc3[C@]24N=C(N)N(C)C4=O)C#CC5CC5</t>
  </si>
  <si>
    <t>COC1CCC2(CC1)Cc3ccc(cc3[C@]24N=C(N)N(C[C@H]5CCCO5)C4=O)C#CC6CC6</t>
  </si>
  <si>
    <t>CC(C)c1cccc(CNC[C@@H](O)[C@@H]2COC\C=C\CCNC(=O)c3cc(cc(c3)C(=O)N2)N(C)S(=O)(=O)C)c1</t>
  </si>
  <si>
    <t>NC1=N[C@@](CF)(C[C@H](O1)C(F)(F)F)c2cc(NC(=O)c3cnc(OCC#C)cn3)ccc2F</t>
  </si>
  <si>
    <t>NC1=N[C@@]2(CO1)c3cc(ccc3Oc4ncc(cc24)c5ccnc(F)c5)c6cccnc6F</t>
  </si>
  <si>
    <t>CO[C@@H]1CC[C@@]2(CC1)Cc3ccc(cc3C24N=C(C)C(=N4)N)c5cc(ccn5)C#CC</t>
  </si>
  <si>
    <t>CO[C@@H]1CC[C@@]2(CC1)Cc3ccc(cc3C24N=C(C)C(=N4)N)c5cncc(Cl)c5</t>
  </si>
  <si>
    <t>Cc1onc(C)c1[C@@H]2C[C@](C)(N=C(N)S2)c3cc(F)cc(NC(=O)c4ccc(Cl)cn4)c3</t>
  </si>
  <si>
    <t>Cc1cc(ccn1)c2cc3c(Oc4ccc(cc4[C@@]35COC(=N5)N)c6cccnc6F)cn2</t>
  </si>
  <si>
    <t>NC1=NC2(CCO1)c3cc(NC(=O)c4ccc(Cl)cn4)ccc3Oc5c(F)nc(cc25)C6CC6</t>
  </si>
  <si>
    <t>CO[C@@H]1CC[C@@]2(CC1)Cc3cc(F)c(cc3[C@@]24N=C(C)C(=N4)N)c5cc(Cl)cc(c5)C#N</t>
  </si>
  <si>
    <t>CC(=O)N[C@@H](Cc1cccc(c1)C(F)(F)F)[C@H](O)CN[C@H]2CC3(CCC3)Oc4ncc(CC(C)(C)C)cc24</t>
  </si>
  <si>
    <t>CC(=O)N[C@@H](Cc1ccc(F)c(c1)C#N)[C@H](O)CN[C@H]2CC3(CCC3)Oc4ncc(CC(C)(C)C)cc24</t>
  </si>
  <si>
    <t>CN1C(=O)CC2(N=C1N)c3cc(ccc3Oc4c(F)nc(cc24)c5ccnc(F)c5)c6cccnc6F</t>
  </si>
  <si>
    <t>CN1OC2(N=C1N)c3cc(ccc3CC24CCC(CC4)OC(F)F)C#CC5CC5</t>
  </si>
  <si>
    <t>CN1C(=N[C@@]2(C1=O)c3cc(ccc3C[C@@]24CC[C@@H](CC4)OC(F)F)C#CC5CC5)N</t>
  </si>
  <si>
    <t>CC(C)c1cccc(CNC[C@H](O)[C@H](Cc2ccccc2)NC(=O)[C@@H]3CCC[C@@H](C3)C(C)(C)N4CCCCC4=O)c1</t>
  </si>
  <si>
    <t>CCc1ccc2OC3(CCC3)C[C@H](NC[C@@H](O)[C@@H]4Cc5cccc(CCCCN6C=C(C=CC6=O)C(=O)N4)c5)c2c1</t>
  </si>
  <si>
    <t>NC1=N[C@@]2(CO1)c3cc(ccc3Oc4cnc(cc24)c5cccnc5)c6cccnc6F</t>
  </si>
  <si>
    <t>NC1=N[C@@]2(CO1)c3cc(ccc3Oc4cnc(cc24)c5ccncc5)c6cccnc6F</t>
  </si>
  <si>
    <t>C[C@]1(C[C@H](OC(=N1)N)C(F)(F)F)c2cc(NC(=O)c3ccc(cn3)[N+]#[C-])ccc2F</t>
  </si>
  <si>
    <t>C[C@]1(C[C@H](OC(=N1)N)C(F)(F)F)c2cc(NC(=O)c3cnc(OCC#C)cn3)cnc2F</t>
  </si>
  <si>
    <t>COc1ccc(nc1)C(=O)Nc2ccc3Oc4c(F)nc(cc4C5(CCSC(=N5)N)c3c2)C6=CCCOC6</t>
  </si>
  <si>
    <t>C[C@H](Cc1cc2cc(ccc2nc1N)c3ccccc3C)C(=O)NCC4CCCCC4</t>
  </si>
  <si>
    <t>CCC(C)[C@]1(CCN([C@@H](CCc2ccccc2)C(=O)N[C@@H](Cc3cc(F)cc(F)c3)[C@H](O)[C@H]4C[C@H](CN4)Oc5cccnc5)C1=O)NC(=O)C</t>
  </si>
  <si>
    <t>CO[C@@H]1CC[C@@]2(CC1)Cc3ccc(cc3[C@@]24N=C(C)C(=N4)N)c5ccc(F)c(c5)C#N</t>
  </si>
  <si>
    <t>NC1=NC2(CCS1)c3cc(NC(=O)c4ncc(Cl)cc4F)ccc3Oc5c(F)nc(cc25)C6=CCOCC6</t>
  </si>
  <si>
    <t>NC1=N[C@]2(CO1)c3cc(ccc3Oc4ccc(cc24)c5cccnc5F)C6=CCOCC6</t>
  </si>
  <si>
    <t>CCCO[C@H]1CN[C@H](C1)[C@@H](O)[C@H](Cc2cc(F)cc(F)c2)NC(=O)[C@H](CCc3ccccc3)N4CC[C@](NC(=O)C)(C(C)CC)C4=O</t>
  </si>
  <si>
    <t>COC1CCC2(CC1)Cc3ccc(cc3C24ON(C)C(=N4)N)c5cc(F)cc(Cl)c5</t>
  </si>
  <si>
    <t>CO[C@@H]1CC[C@@]2(CC1)Cc3ccc(cc3C24N=C(C)C(=N4)N)c5cc(C)cc(c5)C#N</t>
  </si>
  <si>
    <t>C[C@@H]1C[C@]2(C[C@H](C)[C@H]1O)Cc3ccc(cc3[C@]24N=C(N)N(CC(C)(C)F)C4=O)c5cncnc5</t>
  </si>
  <si>
    <t>COC1CCC2(CC1)Cc3ccc(cc3C24N=C(N)N(C)C4=O)c5ccc(F)c(c5)C#N</t>
  </si>
  <si>
    <t>COC1CCC2(CC1)Cc3ccc(cc3C24N=C(N)N(C)C4=O)c5cncc(Cl)c5</t>
  </si>
  <si>
    <t>CC(C)(C)Cc1cnc2OC3(CCC3)C[C@H](NC[C@@H](O)[C@@H]4Cc5cccc(CCCN6C=C(C=CC6=O)C(=O)N4)c5)c2c1</t>
  </si>
  <si>
    <t>NC1=N[C@@]2(CO1)c3cc(ccc3Oc4cnc(cc24)N5CC[C@H](F)C5)c6cccnc6F</t>
  </si>
  <si>
    <t>NC1=N[C@@](C(F)F)([C@H]2C[C@H]2O1)c3cc(NC(=O)c4cnc(OCC#C)cn4)ccc3Cl</t>
  </si>
  <si>
    <t>NC1=NC2(CCO1)c3cc(NC(=O)c4ccc(Cl)cn4)ccc3Oc5ncc(cc25)C6=CCOCC6</t>
  </si>
  <si>
    <t>COc1cnc(cn1)C(=O)Nc2ccc3Oc4c(F)nc(cc4C5(CCOC(=N5)N)c3c2)C6=CCCOC6</t>
  </si>
  <si>
    <t>CO[C@@H]1CC[C@@]2(CC1)Cc3ccc(cc3[C@]24N=C(C)C(=N4)N)C#CC5CCC5</t>
  </si>
  <si>
    <t>CCC(C)[C@]1(CCN([C@@H](CCc2ccccc2)C(=O)N[C@@H](Cc3cc(F)cc(F)c3)[C@H](O)[C@H]4C[C@H](CN4)OCc5cccc(c5)C(F)(F)F)C1=O)NC(=O)C</t>
  </si>
  <si>
    <t>C[C@@H]1C[C@]2(C[C@H](C)[C@H]1O)Cc3ccc(cc3[C@]24N=C(N)N(CC5(F)CCOCC5)C4=O)C#N</t>
  </si>
  <si>
    <t>NC1=N[C@@](CF)([C@H]2C[C@H]2O1)c3cc(NC(=O)c4cnc(OCC#C)cn4)cc(F)c3Cl</t>
  </si>
  <si>
    <t>C[C@]1(C[C@H](OC(=N1)N)C(F)(F)F)c2cc(NC(=O)c3ccc(cn3)[N+]#[C-])cc(F)c2F</t>
  </si>
  <si>
    <t>COc1cnc(cn1)C(=O)Nc2ccc3Oc4c(F)nc(cc4C5(CCSC(=N5)N)c3c2)c6cncc(F)c6</t>
  </si>
  <si>
    <t>COC(C)(C)C#Cc1cnc2Oc3ccc(cc3[C@@]4(COC(=N4)N)c2c1)c5cccnc5F</t>
  </si>
  <si>
    <t>CN1C(=O)C[C@]2(N=C1N)c3cc(ccc3Oc4c(F)nc(cc24)C5=CCCOC5)c6cccnc6F</t>
  </si>
  <si>
    <t>CO[C@@H]1CC[C@@]2(CC1)Cc3ccc(cc3[C@@]24N=C(C)C(=N4)N)c5cc(F)cc(F)c5</t>
  </si>
  <si>
    <t>CN1C(=NC2(C1=O)c3cc(ccc3CC24CCc5noc(C)c5C4)C#CC6CC6)N</t>
  </si>
  <si>
    <t>COC1CCC2(CC1)Cc3ccc(cc3C24N=C(N)N(C)C4=O)c5cncc(c5)C(F)(F)F</t>
  </si>
  <si>
    <t>Cc1cc(Cl)cnc1C(=O)Nc2ccc3Oc4c(F)nc(cc4C5(CCSC(=N5)N)c3c2)C6=CCOCC6</t>
  </si>
  <si>
    <t>COc1cnc(cn1)C(=O)Nc2ccc3Oc4cnc(cc4C5(CCOC(=N5)N)c3c2)c6ccnc(F)c6</t>
  </si>
  <si>
    <t>COCC(=O)N[C@@H](Cc1cc(ccc1F)C#C)[C@H](O)CN[C@H]2CC3(CCC3)Oc4ncc(CC(C)(C)C)cc24</t>
  </si>
  <si>
    <t>CCC1=NC2(N=C1N)c3cc(ccc3C[C@@]24CC[C@@H](CC4)OC)c5cncc(Cl)c5</t>
  </si>
  <si>
    <t>CN1C(=N[C@@]2(C1=O)c3cc(ccc3Oc4c(F)cc(cc24)c5ccc(C)cc5)c6cccc(Cl)c6)N</t>
  </si>
  <si>
    <t>COC1CCC2(CC1)Cc3ccc(cc3C24N=C(N)N(C)C4=O)c5cccnc5F</t>
  </si>
  <si>
    <t>COc1c(C)cc(nc1C)C2(N=C(N)c3c(F)cccc23)c4cccc(c4)c5cncnc5</t>
  </si>
  <si>
    <t>CC#Cc1cncc(c1)c2cccc(c2)C3(N=C(N)c4c(F)cccc34)c5ccnc(c5)C(F)F</t>
  </si>
  <si>
    <t>CCCC(CCC)S(=O)(=O)C[C@@H](NC(=O)OCc1ccccc1)C(=O)N[C@@H](Cc2cc(F)cc(F)c2)[C@H](O)CNCc3cccc(CC)c3</t>
  </si>
  <si>
    <t>CCNc1cc(cc(c1)C(=O)N[C@@H](Cc2ccccc2)[C@H](O)CN[C@@H](C)C(=O)NC3CCCCC3)N(c4ccccc4)S(=O)(=O)C</t>
  </si>
  <si>
    <t>CCOc1cc(cc(c1)C(=O)N[C@@H](Cc2ccccc2)[C@H](O)CNCc3cccc(c3)C(F)(F)F)N(c4ccccc4)S(=O)(=O)C</t>
  </si>
  <si>
    <t>CCNc1cc(cc(c1)C(=O)N[C@@H](Cc2ccccc2)[C@H](O)CNCc3cccc(c3)C(F)(F)F)N4CCCCS4(=O)=O</t>
  </si>
  <si>
    <t>CCCN(CCC)C(=O)c1cc(C)cc(c1)C(=O)N[C@@H](Cc2cc(F)cc(F)c2)[C@H](O)[C@H]3C[C@H](CN3)Oc4ccccc4</t>
  </si>
  <si>
    <t>CCNc1cc(cc(c1)C(=O)N[C@@H](Cc2ccccc2)[C@H](O)CNCc3cccc(c3)C(F)(F)F)N4CCCCS4(=O)=O.OC=O</t>
  </si>
  <si>
    <t>CCn1cc2CCS(=O)(=O)N(C)c3cc(cc1c23)C(=O)N[C@@H](Cc4ccccc4)[C@H](O)CNCCC(F)(F)F</t>
  </si>
  <si>
    <t>CC(=O)N[C@@H](Cc1ccc(F)cc1)[C@H](O)CN[C@H]2C[C@@]3(C[C@@H](O)C3)Oc4ncc(CC(C)(C)C)cc24</t>
  </si>
  <si>
    <t>C[C@@H](Oc1cc(C[C@@H]2CS(=O)(=O)C[C@H](NCc3cccc(c3)C(C)(C)C)[C@H]2O)cc(F)c1N)C(F)(F)F</t>
  </si>
  <si>
    <t>CC(=O)N[C@@H](Cc1ccccc1)[C@H](O)CN[C@H]2CC3(CCC3)Oc4ncc(CC(C)(C)C)cc24</t>
  </si>
  <si>
    <t>Cc1cc(on1)[C@H]2C[C@H]3CSC(=N[C@]3(CO2)c4ccc(F)cc4F)N</t>
  </si>
  <si>
    <t>C[C@H]1SC(=N[C@]2(CO[C@H](C[C@@H]12)c3cnn(C)c3)c4ccc(F)cc4F)N</t>
  </si>
  <si>
    <t>Cc1ccc(nc1)C(=O)Nc2ccc3Oc4cnc(cc4[C@]5(CCOC(=N5)N)c3c2)C6=CCCOC6</t>
  </si>
  <si>
    <t>NC1=NC2(CCO1)c3cc(NC(=O)c4ccc(Cl)cn4)ccc3Oc5cnc(cc25)C6=CCCOC6</t>
  </si>
  <si>
    <t>CC#CCOc1ccc(nc1)C(=O)Nc2cc(F)c(F)c(c2)[C@]3(C)C[C@H](OC(=N3)N)C(F)(F)F</t>
  </si>
  <si>
    <t>C[C@]1(C[C@H](OC(=N1)N)C(F)(F)F)c2cc(NC(=O)c3cnc(OCc4occn4)cn3)cc(F)c2F</t>
  </si>
  <si>
    <t>COc1cnc(cn1)C(=O)Nc2cc(Cl)c(F)c(c2)[C@]3(C)C[C@H](OC(=N3)N)C(F)(F)F</t>
  </si>
  <si>
    <t>C[C@H]1C[C@H]2CSC(=N[C@]2(CO1)c3nc(NC(=O)c4ccc(OC(F)F)cn4)ccc3F)N</t>
  </si>
  <si>
    <t>CC1=N[C@]2(N=C1N)c3cc(OCCCF)ccc3C[C@@]24CC[C@@H](CC4)OC(F)F</t>
  </si>
  <si>
    <t>CC(C)(C)COc1ccc2Oc3ccc(cc3[C@@]4(COC(=N4)N)c2c1)c5cncc(c5)C#N</t>
  </si>
  <si>
    <t>NC1=N[C@@]2(CO1)c3cc(ccc3Oc4c(F)cc(cc24)C5=CCCOC5)c6cccnc6F</t>
  </si>
  <si>
    <t>Cn1cc(cn1)c2cc(F)c3Oc4ccc(cc4[C@@]5(COC(=N5)N)c3c2)c6cccnc6F</t>
  </si>
  <si>
    <t>CCCCN1CC([C@@H](CC)C1=O)C(=O)N[C@@H](Cc2cc(F)cc(F)c2)[C@H](O)[C@@H]3NCCN(Cc4ccccc4)C3=O</t>
  </si>
  <si>
    <t>CCCN(CCC)C(=O)c1cc(cc(c1)C(=O)N[C@@H](Cc2cc(F)cc(F)c2)[C@H](O)CNCc3cccc(OC)c3)\C(=N/O)\C</t>
  </si>
  <si>
    <t>CCC(C)[C@]1(CCN([C@@H](CCc2ccccc2)C(=O)N[C@@H](Cc3cc(F)cc(F)c3)[C@H](O)[C@H]4C[C@H](CN4)S(=O)(=O)Cc5ccc(F)cc5)C1=O)NC(=O)C</t>
  </si>
  <si>
    <t>CCC(C)[C@]1(CCN([C@@H](CCc2ccccc2)C(=O)N[C@@H](Cc3cc(F)cc(F)c3)[C@H](O)[C@H]4C[C@H](CN4)OCc5cccc(c5)C#N)C1=O)NC(=O)C</t>
  </si>
  <si>
    <t>NC1=N[C@@]2(CCOC1)c3cc(ccc3Oc4cnc(cc24)C5CCC(F)(F)C5)c6cccnc6F</t>
  </si>
  <si>
    <t>C[C@]1(COCC(=N1)N)c2cc(NC(=O)c3ccc(Cl)cn3)ccc2F</t>
  </si>
  <si>
    <t>CC(C)C[C@H](NC(=O)[C@H](CC(=O)N)NC(=O)[C@@H](NC(=O)[C@@H](N)CCC(=O)O)C(C)C)C(=O)N[C@@H](C)CN[C@@H](C)C(=O)N[C@@H](CCC(=O)O)C(=O)N[C@@H](Cc1ccccc1)C(=O)O</t>
  </si>
  <si>
    <t>C[C@@]1(N=C(N)OC[C@@H]1F)c2cc(NC(=O)c3ccc(cn3)C(F)F)ccc2F</t>
  </si>
  <si>
    <t>C[C@]1(F)COC(=N[C@]1(C)c2cc(NC(=O)c3ccc(Cl)cn3)ccc2F)N</t>
  </si>
  <si>
    <t>C[C@@]1(N=C(N)OC[C@@H]1OCC(F)(F)F)c2cc(NC(=O)c3ncc(Cl)cc3Cl)ccc2F</t>
  </si>
  <si>
    <t>C[C@@H]1C[C@]2(C[C@H](C)[C@H]1O)Cc3ccc(cc3[C@]24N=C(N)N(CC(C)(C)Cl)C4=O)C#N</t>
  </si>
  <si>
    <t>NC1=N[C@](COC1)(C(F)F)c2cc(NC(=O)c3cnc(OCC#C)cn3)ccc2F</t>
  </si>
  <si>
    <t>CN1C(=NC2(C1=O)c3cc(ccc3CC24CCC(O)CC4)C#CC5CC5)N</t>
  </si>
  <si>
    <t>CO[C@H]1[C@H](C)C[C@]2(C[C@@H]1C)Cc3ccc(cc3[C@]24N=C(N)N(C5COC5)C4=O)C#N</t>
  </si>
  <si>
    <t>NC1=N[C@@]2(COCC1)c3cc(ccc3Oc4cnc(cc24)N5CCC(F)(F)C5)c6cccnc6F</t>
  </si>
  <si>
    <t>CC(C)[C@H](NC(=O)[C@H](C)C[C@H](O)[C@H](COc1cc(F)cc(F)c1)NC(=O)c2cc(cc(c2)C(=O)N[C@H](C)c3ccccc3)N(C)S(=O)(=O)C)C(=O)NCc4ccccc4</t>
  </si>
  <si>
    <t>COc1cnc(cn1)C(=O)Nc2ccc3Oc4c(F)nc(cc4C5(CCSC(=N5)N)c3c2)c6ccnc(F)c6</t>
  </si>
  <si>
    <t>COc1cnc(cn1)C(=O)Nc2ccc3Oc4cnc(cc4C5(CCSC(=N5)N)c3c2)C6=CCCOC6</t>
  </si>
  <si>
    <t>CC(C)(C)CCc1ccc2Oc3ccc(cc3[C@@]4(COC(=N4)N)c2c1)c5cncnc5</t>
  </si>
  <si>
    <t>COCc1cc(cc(c1)c2ccc3C[C@@]4(CC[C@@H](CC4)OC)C5(N=C(C)C(=N5)N)c3c2)C#N</t>
  </si>
  <si>
    <t>CO[C@@H]1CC[C@@]2(CC1)Cc3ccc(cc3[C@@]24N=C(C)C(=N4)N)c5cc(cc(c5)C(F)(F)F)C#N</t>
  </si>
  <si>
    <t>CC1=N[C@]2(N=C1N)c3cc(ccc3C[C@@]24CC[C@H](O)CC4)c5cc(Cl)cc(c5)C#N</t>
  </si>
  <si>
    <t>C[C@@H](O)C(=O)N[C@@H](Cc1cccc(c1)c2nccs2)[C@H](O)CN[C@H]3CC4(CCC4)Oc5ncc(CC(C)(C)C)cc35</t>
  </si>
  <si>
    <t>Cc1cc(Cl)cnc1C(=O)Nc2ccc(F)c(c2)[C@@]3(C)N=C(N)CO[C@@H]3F</t>
  </si>
  <si>
    <t>NC1=N[C@@]2(CO1)c3cc(ccc3Oc4ncc(cc24)N5CCOCC5)c6cccnc6F</t>
  </si>
  <si>
    <t>CC(C)[C@H](NC(=O)[C@@H](N)CNC(=O)c1nn[nH]n1)C(=O)N[C@@H](CC2CCCCC2)C(=O)N[C@@H](Cc3ccccc3)[C@@H](O)C(=O)Nc4cccc(c4)c5nn[nH]n5</t>
  </si>
  <si>
    <t>CO[C@@H]1CC[C@@]2(CC1)Cc3ccc(cc3[C@@]24N=C(C)C(=N4)N)c5cc(ccc5F)C#N</t>
  </si>
  <si>
    <t>CO[C@@H]1CC[C@@]2(CC1)Cc3ccc(cc3[C@@]24N=C(C)C(=N4)N)c5cccc(OC)c5F</t>
  </si>
  <si>
    <t>COC1CCC2(CC1)Cc3ccc(cc3C24N=C(N)N(C)C4=O)c5cccnc5</t>
  </si>
  <si>
    <t>NC1=NC2(CCO1)c3cc(NC(=O)c4ccc(Cl)cn4)ccc3Oc5ncc(cc25)c6ccnc(F)c6</t>
  </si>
  <si>
    <t>COCC(=O)N[C@@H](Cc1cccc(c1)C#C)[C@H](O)CN[C@H]2CC3(CCC3)Oc4ncc(CC(C)(C)C)cc24</t>
  </si>
  <si>
    <t>COc1c(C)cc(cc1C#N)C2(N=C(N)c3c(F)cccc23)c4cccc(c4)c5cncnc5</t>
  </si>
  <si>
    <t>CC(C)C[C@H](NC(=O)[C@@H](NC(=O)[C@@H](N)CNC(=O)O)C(C)C)C(=O)N[C@@H](Cc1ccccc1)[C@@H](O)C(=O)Nc2cc(cc(c2)C(=O)O)C(=O)O</t>
  </si>
  <si>
    <t>CC[C@@H]1C[C@]2(C[C@H](C)[C@H]1O)Cc3ccc(cc3[C@]24N=C(N)N(CC(C)(C)F)C4=O)C#N</t>
  </si>
  <si>
    <t>CO[C@@H]1CC[C@@]2(CC1)Cc3ccc(cc3C24N=C(C)C(=N4)N)c5cc(F)cc(c5)C#N</t>
  </si>
  <si>
    <t>CN1C(=N[C@@]2(C1=O)c3cc(ccc3CC24CCc5ccccc5CC4)c6cccnc6F)N</t>
  </si>
  <si>
    <t>NC1=N[C@@](C(F)F)([C@H]2C[C@H]2O1)c3cc(NC(=O)c4cnc(OCC#C)cn4)ccc3F</t>
  </si>
  <si>
    <t>CC#CCOc1ccc(nc1)C(=O)Nc2cc(F)c(F)c(c2)[C@]3(CF)C[C@H](OC(=N3)N)C(F)(F)F</t>
  </si>
  <si>
    <t>COC1CCC2(CC1)Cc3ccc(cc3C24ON(C)C(=N4)N)c5cc(Cl)cc(c5)C#N</t>
  </si>
  <si>
    <t>COC1CCC2(CC1)Cc3ccc(OCC4CC4)cc3C25N=C(N)N(C)C5=O</t>
  </si>
  <si>
    <t>COC1CCC2(CC1)Cc3ccc(CCC4CC4)cc3C25N=C(N)N(CC6CCOC6)C5=O</t>
  </si>
  <si>
    <t>CO[C@H]1[C@H](C)C[C@]2(C[C@@H]1C)Cc3ccc(cc3[C@@]24N=C(C)C(=N4)N)[N+]#[C-]</t>
  </si>
  <si>
    <t>CC(C)[C@H](NC(=O)[C@H](C)C[C@H](O)[C@H](COCc1ccccc1)NC(=O)c2cc(cc(c2)C(=O)N[C@H](C)c3ccccc3)N(C)S(=O)(=O)C)C(=O)NCc4ccccc4</t>
  </si>
  <si>
    <t>CO[C@@H]1CC[C@]2(CC1)CCc3ccc(cc3C24N=C(C)C(=N4)N)c5cc(Cl)cc(c5)C#N</t>
  </si>
  <si>
    <t>CCc1ccc2OC3(CCC3)C[C@H](NC[C@@H](O)[C@H](Cc4ccccc4)NC(=O)C5=CN(C6CCCC6)C(=O)C(=C5)c7ccccn7)c2c1</t>
  </si>
  <si>
    <t>CC(=O)N[C@@H](Cc1ccccc1F)[C@H](O)CN[C@H]2CC3(CCC3)Oc4ncc(CC(C)(C)C)cc24</t>
  </si>
  <si>
    <t>COc1ccc(C[C@H](NC(=O)C)[C@H](O)CN[C@H]2CC3(CCC3)Oc4ncc(CC(C)(C)C)cc24)cc1F</t>
  </si>
  <si>
    <t>COC1CCC2(CC1)Cc3ccc(cc3C24N=C(N)c5ccc(cc45)C#N)C#CC6CC6</t>
  </si>
  <si>
    <t>CO[C@@H]1CC[C@@]2(CC1)Cc3ccc(OCC4CC4)cc3[C@@]25N=C(C)C(=N5)N</t>
  </si>
  <si>
    <t>CO[C@@H]1CC[C@@]2(CC1)Cc3ccc(OCCC4CC4)cc3C25N=C(C)C(=N5)N</t>
  </si>
  <si>
    <t>CC(Cc1cc2cc(ccc2nc1N)c3ccccc3C)C(=O)NCC4CCCCC4</t>
  </si>
  <si>
    <t>COCC(=O)N[C@@H](Cc1ccc(F)c(c1)C#C)[C@H](O)CN[C@H]2CC3(CCC3)Oc4ncc(CC(C)(C)C)cc24</t>
  </si>
  <si>
    <t>CC(=O)N[C@@H](Cc1cccc(c1)c2nccs2)[C@H](O)CN[C@H]3CC4(CCC4)Oc5ncc(CC(C)(C)C)cc35</t>
  </si>
  <si>
    <t>COC1CCC2(CC1)Cc3ccc(cc3C24ON(C)C(=N4)N)C#CC(F)(F)F</t>
  </si>
  <si>
    <t>NC1=N[C@@]2(CO1)c3cc(ccc3Oc4cnc(cc24)c5ccccn5)c6cccnc6F</t>
  </si>
  <si>
    <t>CC#CCOc1cnc(cn1)C(=O)Nc2ccc(Cl)c(c2)[C@@]3(N=C(N)O[C@H]4C[C@@H]34)C(F)F</t>
  </si>
  <si>
    <t>CC(C)C[C@H](NC(=O)[C@@H](NC(=O)[C@@H](N)CNC(=O)c1nn[nH]n1)C(C)C)C(=O)N[C@@H](Cc2ccccc2)[C@@H](O)C(=O)Nc3cc(cc(c3)C(=O)O)C(=O)O</t>
  </si>
  <si>
    <t>CO[C@@H]1CC[C@@]2(CC1)Cc3ccc(cc3[C@@]24N=C(C)C(=N4)N)c5cc(F)ccc5F</t>
  </si>
  <si>
    <t>CO[C@@H]1CC[C@@]2(CC1)Cc3ccc(Oc4ccccc4)cc3[C@]25N=C(N)N(C)C5=O</t>
  </si>
  <si>
    <t>CCN1C=C(C=C(C)C1=O)C2(N=C(N)c3c(F)cccc23)c4cccc(c4)c5cncc(F)c5</t>
  </si>
  <si>
    <t>CCCCS(=O)(=O)C[C@@H](NC(=O)OCC(F)(F)F)C(=O)N[C@@H](Cc1cc(F)cc(F)c1)[C@H](O)CNCc2cccc(CC)c2</t>
  </si>
  <si>
    <t>CS(=O)(=O)N(c1ccccc1)c2cc(cc(c2)C(=O)N[C@@H](Cc3ccccc3)[C@H](O)CNCc4cccc(c4)C(F)(F)F)C5CCCC5</t>
  </si>
  <si>
    <t>CCNc1cc(N2CCCCS2(=O)=O)c(F)c(c1)C(=O)N[C@@H](Cc3ccccc3)[C@H](O)CNCc4cccc(OC)c4</t>
  </si>
  <si>
    <t>C[C@@H]1C[C@]2(C1)C[C@H](NC[C@@H](O)[C@H](Cc3ccc(F)cc3)NC(=O)C)c4cc(CC(C)(C)C)cnc4O2</t>
  </si>
  <si>
    <t>CC(C)(C)Cc1cnc2O[C@@]3(C[C@H](O)C3)C[C@H](NC[C@@H](O)[C@H](Cc4ccc(F)cc4)NC(=O)CF)c2c1</t>
  </si>
  <si>
    <t>COCCOC[C@@H](Oc1cc(C[C@@H]2CS(=O)(=O)C[C@H](NCc3cccc(c3)C(C)(C)C)[C@H]2O)cc(F)c1N)C(F)(F)F</t>
  </si>
  <si>
    <t>COC[C@@H](Oc1cc(C[C@@H]2C[S@@+]([O-])C[C@H](NCc3cccc(c3)C(C)(C)C)[C@H]2O)cc(F)c1N)C(F)(F)F</t>
  </si>
  <si>
    <t>[2H]C([2H])(N[C@H]1C[S@+]([O-])C[C@@H](Cc2cc(F)c(N)c(O[C@H](COC)C(F)(F)F)c2)[C@@H]1O)c3cccc(c3)C(C)(C)C</t>
  </si>
  <si>
    <t>CC1(C)CN(CCO1)c2cc3c(Oc4ccc(cc4[C@@]35COC(=N5)N)c6cccnc6F)cn2</t>
  </si>
  <si>
    <t>Cc1coc(n1)[C@H]2C[C@H]3CSC(=N[C@]3(CO2)c4ccc(F)cc4F)N</t>
  </si>
  <si>
    <t>Cn1cc(cn1)[C@H]2C[C@H]3CSC(=N[C@]3(CO2)c4ccc(F)cc4F)N</t>
  </si>
  <si>
    <t>COC[C@@H](C)NCc1cc(c(F)cc1F)[C@]2(C)CCSC(=N2)N</t>
  </si>
  <si>
    <t>C[C@]1(CCSC(=N1)N)c2cc(CNC34CC(C3)C4)c(F)cc2F</t>
  </si>
  <si>
    <t>NC1=N[C@]2(CO1)c3cc(ccc3Oc4ccc(cc24)c5cncnc5)C6=CCOCC6</t>
  </si>
  <si>
    <t>COC(C)(C)COc1ccc2Oc3ccc(cc3[C@@]4(COC(=N4)N)c2c1)c5cncnc5</t>
  </si>
  <si>
    <t>CC(C)(C)COc1ccc2Oc3ccc(cc3[C@@]4(COC(=N4)N)c2c1)c5cccnc5</t>
  </si>
  <si>
    <t>CC(C)(C)COc1ccc2Oc3ccc(cc3[C@@]4(COC(=N4)N)c2c1)c5cncc(F)c5</t>
  </si>
  <si>
    <t>COc1cncc(c1)c2ccc3Oc4ccc(OCC(C)(C)C)cc4[C@]5(COC(=N5)N)c3c2</t>
  </si>
  <si>
    <t>CCC[C@H](NC[C@H](Cc1ccccc1)NC(=O)c2cc(cc(c2)C(=O)N[C@H](C)c3ccc(F)cc3)N(C)S(=O)(=O)C)C(=O)NCC(C)C</t>
  </si>
  <si>
    <t>CCCN(CCC)C(=O)c1cc(C)cc(c1)C(=O)N[C@@H](Cc2cc(F)cc(F)c2)[C@H](O)[C@H]3C[C@H](CCN3)OCCOC</t>
  </si>
  <si>
    <t>CCCC[C@H](NC[C@@H]1Cc2cccc(CCCCc3cc(cc(c3)C(=O)N1)N(CCC)S(=O)(=O)C)c2)C(=O)NCC(C)C</t>
  </si>
  <si>
    <t>CN(C)S(=O)(=O)N(C)c1cc2COC(=O)[C@](C)(N)Cc3cccc(CC[C@@H](NC(=O)c(c2)c1)c4ccccc4)c3</t>
  </si>
  <si>
    <t>COC[C@H]1CCCN1C(=O)c2cc(OC)cc(c2)C(=O)N[C@@H](Cc3cc(F)cc(F)c3)[C@H](O)[C@@H]4NCCN(Cc5ccccc5)C4=O</t>
  </si>
  <si>
    <t>CCCN(CCC)C(=O)c1cc(cc(c1)C(=O)N[C@@H](Cc2cc(F)cc(F)c2)[C@H](O)CNCc3cccc(OC)c3)C(=O)C</t>
  </si>
  <si>
    <t>C[C@@H](NC(=O)c1cc(cc(c1)c2oc(cc2)C(C)(N)Cc3ccccc3)N(C)S(=O)(=O)C)c4ccc(F)cc4</t>
  </si>
  <si>
    <t>CCC(C)[C@]1(CCN([C@@H](CCc2ccccc2)C(=O)N[C@@H](Cc3cc(F)cc(F)c3)[C@H](O)C4Cc5cccc(OC)c5CN4)C1=O)NC(=O)C</t>
  </si>
  <si>
    <t>CC(=O)N[C@@H](Cc1ccc(F)c(C)c1)[C@H](O)CN[C@H]2CC3(CCC3)Oc4ncc(CC(C)(C)C)cc24</t>
  </si>
  <si>
    <t>CCN1C=C(C=C(C(F)F)C1=O)[C@@]2(N=C(N)c3c(F)cccc23)c4cccc(c4)c5cncc(c5)C#CC</t>
  </si>
  <si>
    <t>CC(C)Cc1cnc2OC3(CCC3)C[C@H](NC[C@@H](O)[C@H](Cc4ccccc4)NC(=O)C)c2c1</t>
  </si>
  <si>
    <t>C[C@@]1(N=C(N)SCC1(F)F)c2cc(NC(=O)c3ccc(Cl)cn3)ccc2F</t>
  </si>
  <si>
    <t>C[C@]1(COCC(=N1)N)c2cc(NC(=O)c3ncc(Cl)cc3Cl)ccc2F</t>
  </si>
  <si>
    <t>COC1CCC2(CC1)Cc3ccc(cc3C24N=C(N)N(C)C4=O)c5cccc(c5)C#N</t>
  </si>
  <si>
    <t>Cc1cc(cnc1C(=O)Nc2ccc(F)c(n2)[C@]3(C)CO[C@](C)(C(=N3)N)C(F)(F)F)C#N</t>
  </si>
  <si>
    <t>CC1(COc2cc3c(Oc4ccc(cc4[C@@]35COC(=N5)N)c6cccnc6)cc2F)COC1</t>
  </si>
  <si>
    <t>C[C@@]1(N=C(N)OC[C@@H]1F)c2cc(NC(=O)c3ncc(cc3F)C(F)(F)F)ccc2F</t>
  </si>
  <si>
    <t>COc1ccc(nc1)C(=O)Nc2ccc(F)c(c2)[C@@]3(C)N=C(N)OC[C@@H]3F</t>
  </si>
  <si>
    <t>C[C@@]1(N=C(N)OC[C@@H]1F)c2cc(NC(=O)c3ccc(cn3)C#CC4CC4)ccc2F</t>
  </si>
  <si>
    <t>CC#CCOc1cnc(C(=O)Nc2ccc(F)c(c2)[C@@]3(COCC(=N3)N)C(F)F)c(C)n1</t>
  </si>
  <si>
    <t>COC1CCC2(CC1)Cc3ccc(cc3C24N=C(N)N(C)C4=O)C#CCC(C)C</t>
  </si>
  <si>
    <t>COC1CCC2(CC1)Cc3ccc(cc3C24C=C(N)N(C)C4=O)c5cccc(c5)C#N</t>
  </si>
  <si>
    <t>CO[C@H]1[C@H](C)C[C@]2(C[C@@H]1C)Cc3ccc(cc3[C@]24N=C(N)N(CC5(C)COC5)C4=O)C#N</t>
  </si>
  <si>
    <t>CO[C@H]1[C@H](C)CC2(C[C@@H]1C)Cc3ccc(Br)cc3[C@@]24N=C(C)C(=N4)N</t>
  </si>
  <si>
    <t>CCCNc1ccc2CC3(CCC(CC3)OC)C4(N=C(N)N(C)C4=O)c2c1</t>
  </si>
  <si>
    <t>C[C@H]1C[C@H]2CSC(=NC2(CO1)c3nc(NC(=O)c4nn(cc4Cl)C(F)F)cs3)N</t>
  </si>
  <si>
    <t>COC1CCC2(CC1)Cc3ccc(cc3C24N=C(N)c5cc(ccc45)C#N)C#CC6CC6</t>
  </si>
  <si>
    <t>COCC(=O)N[C@@H](Cc1cccc(c1)c2nccs2)[C@H](O)CN[C@H]3CC4(CCC4)Oc5ncc(CC(C)(C)C)cc35</t>
  </si>
  <si>
    <t>CN1C(=N[C@]2(C1=O)c3cc(ccc3Oc4c(F)cc(cc24)c5ccc(C)cc5)c6cccc(Cl)c6)N</t>
  </si>
  <si>
    <t>CN1C(N)NC2(C1=O)c3cc(OCC4CC4)ccc3OC25CCc6ccccc6CC5</t>
  </si>
  <si>
    <t>CO[C@@H]1CC[C@@]2(CC1)Cc3ccc(cc3[C@@]24N=C(C)C(=N4)N)C#CC5CCC5</t>
  </si>
  <si>
    <t>CCC(C)[C@]1(CCN([C@@H](CCc2ccccc2)C(=O)N[C@@H](Cc3cc(F)cc(F)c3)[C@H](O)[C@H]4Cc5cccc(OC)c5CN4)C1=O)NC(=O)C</t>
  </si>
  <si>
    <t>COC1CCC2(CC1)Cc3ccc(cc3[C@]24N=C(N)N(C)C4=O)c5cc(Cl)cc(Cl)c5</t>
  </si>
  <si>
    <t>COC1CCC2(CC1)Cc3ccc(cc3C24NC(N)N(Cc5oc(C)nn5)C4=O)C#CC6CC6</t>
  </si>
  <si>
    <t>C[C@]1(C[C@H](OC(=N1)N)C(F)(F)F)c2nc(NC(=O)c3ncc(cc3Cl)C#N)ccc2F</t>
  </si>
  <si>
    <t>CO[C@@H]1CC[C@@]2(CC1)Cc3ccc(OCC4CCC4)cc3[C@@]25N=C(C)C(=N5)N</t>
  </si>
  <si>
    <t>CC(C)(C)C#Cc1cnc2Oc3ccc(cc3[C@@]4(COC(=N4)N)c2c1)c5cccnc5F</t>
  </si>
  <si>
    <t>COc1cc(C[C@H](NC(=O)C)[C@H](O)CN[C@H]2CC3(CCC3)Oc4ncc(CC(C)(C)C)cc24)ccc1F</t>
  </si>
  <si>
    <t>COC1CCC2(CC1)Cc3ccc(cc3C24ON(C)C(=N4)N)C#CC5CC5</t>
  </si>
  <si>
    <t>COC1CCC2(CC1)Cc3ccc(cc3C24ON(C)C(=N4)N)c5cccc(Cl)c5</t>
  </si>
  <si>
    <t>CO[C@@H]1CC[C@@]2(CC1)Cc3ccc(cc3C24N=C(N)N(CC(=O)OC(C)C)C4=O)C#CC5CC5</t>
  </si>
  <si>
    <t>C[C@@H]1C[C@]2(C[C@H](C)[C@H]1O)Cc3ccc(cc3[C@]24N=C(N)N(CC5CC(F)(F)C5)C4=O)C#N</t>
  </si>
  <si>
    <t>COC1CCC2(CC1)Cc3ccc(cc3C24N=C(N)N(Cc5ccccc5)C4=O)c6cncc(F)c6</t>
  </si>
  <si>
    <t>COC1CCC2(CC1)Cc3ccc(cc3C24ON(C)C(=C4)N)C#CC5CC5</t>
  </si>
  <si>
    <t>CN(c1cc2cc(c1)C(=O)N[C@@H](COC\C=C\CCNC2=O)[C@H](O)CNCc3cccc(c3)C(C)(C)C)S(=O)(=O)C</t>
  </si>
  <si>
    <t>CO[C@@H]1CC[C@@]2(CC1)Cc3ccc(cc3C24N=C(N)c5ccc(cc45)C#N)C#CC6CC6</t>
  </si>
  <si>
    <t>CC(C)(C)Cc1cnc2OC3(CCC3)C[C@H](NC[C@@H](O)[C@H](Cc4cccc(CC=C)c4)NC(=O)CCCC=C)c2c1</t>
  </si>
  <si>
    <t>CO[C@@H]1CC[C@@]2(CC1)Cc3ccc(cc3[C@@]24N=C(C)C(=N4)N)C#CC(C)C</t>
  </si>
  <si>
    <t>CO[C@@H]1CC[C@@]2(CC1)Cc3ccc(OCCC(F)(F)F)cc3[C@@]24N=C(C)C(=N4)N</t>
  </si>
  <si>
    <t>CC(C)C[C@H](NC(=O)[C@@H](NC(=O)[C@@H](N)CNC(=O)C(=O)O)C(C)C)C(=O)N[C@@H](Cc1ccccc1)[C@@H](O)C(=O)Nc2cc(cc(c2)C(=O)O)C(=O)O</t>
  </si>
  <si>
    <t>CCCO[C@H]1CN[C@H](C1)[C@@H](O)[C@H](Cc2cc(F)cc(F)c2)NC(=O)[C@H](CCc3ccccc3)N4CC[C@H]([C@H](O)CCC)C4=O</t>
  </si>
  <si>
    <t>COC1CCC2(CC1)Cc3ccc(cc3C24NC(N)N(CCC(=O)N)C4=O)C#CC5CC5</t>
  </si>
  <si>
    <t>CN1OC2(N=C1N)c3cc(ccc3CC24CCC(CC4)OC(F)F)c5cccc(c5)[N+]#[C-]</t>
  </si>
  <si>
    <t>Cc1cc(cnc1C(=O)Nc2ccc(F)c(n2)[C@]3(C)C[C@H](OC(=N3)N)C(F)(F)F)C#N</t>
  </si>
  <si>
    <t>CC(C)C[C@H](NC(=O)[C@@H](NC(=O)[C@@H](N)CNC(=O)c1nn[nH]n1)C(C)C)C(=O)N[C@@H](Cc2ccccc2)[C@@H](O)C(=O)Nc3cccc(c3)c4nn[nH]n4</t>
  </si>
  <si>
    <t>COC1CCC2(CC1)Cc3ccc(cc3C24ON(C)C(=N4)N)c5cc(Cl)cc(Cl)c5</t>
  </si>
  <si>
    <t>COC1CCC2(CC1)Cc3ccc(cc3[C@]24N=C(N)N(C(C)C)C4=O)c5cncc(c5)C(F)(F)F</t>
  </si>
  <si>
    <t>C[C@]1(C[C@H](OC(=N1)N)C(F)(F)F)c2cc(NC(=O)c3ccc(Cl)cn3)ccc2F</t>
  </si>
  <si>
    <t>CO[C@@H]1CC[C@@]2(CC1)Cc3ccc(cc3C24N=C(C)C(=N4)N)c5ccnc(c5)C#CC</t>
  </si>
  <si>
    <t>COC1CCC2(CC1)Cc3ccc(cc3C24N=C(N)N(C)C4=O)C#CC(F)(F)F</t>
  </si>
  <si>
    <t>CCn1cc2CCS(=O)(=O)N(C)c3cc(cc1c23)C(=O)N[C@@H](Cc4ccccc4)[C@H](O)CNC5CCOCC5</t>
  </si>
  <si>
    <t>CC(C)c1cc(cc(c1)C(=O)N[C@@H](Cc2ccccc2)[C@H](O)CNCc3cccc(c3)C(F)(F)F)N(c4ccccc4)S(=O)(=O)C</t>
  </si>
  <si>
    <t>CCCc1cc(cc(c1)C(=O)N[C@@H](Cc2ccccc2)[C@H](O)CNCc3cccc(c3)C(F)(F)F)N4CCCCS4(=O)=O</t>
  </si>
  <si>
    <t>CCCN(CCC)C(=O)c1cc(C)cc(c1)C(=O)N[C@@H](Cc2cc(F)cc(F)c2)[C@H](O)[C@H]3C[C@H](CN3)OCc4ccccc4</t>
  </si>
  <si>
    <t>CCCN(CCC)C(=O)c1cc(cc(c1)C(=O)N[C@@H](Cc2cc(F)cc(F)c2)[C@H](O)CNCc3cccc(CC)c3)C(=O)N</t>
  </si>
  <si>
    <t>CCOc1cc(cc(c1)C(=O)N[C@@H](Cc2ccccc2)[C@H](O)CNCc3cccc(OC(F)(F)F)c3)N4CCCCS4(=O)=O</t>
  </si>
  <si>
    <t>CCNc1cc(cc(c1)C(=O)N[C@@H](Cc2ccccc2)[C@H](O)CNCc3cccc(OC(F)(F)F)c3)N4CCCCS4(=O)=O</t>
  </si>
  <si>
    <t>CCNc1cc(cc(c1)C(=O)N[C@@H](Cc2cc(F)cc(F)c2)[C@H](O)CNCc3cccc(OC)c3)N4CCCCS4(=O)=O</t>
  </si>
  <si>
    <t>CCc1cn2CCS(=O)(=O)N(C)c3cc(cc1c23)C(=O)N[C@@H](Cc4ccccc4)[C@H](O)CNC5CCCCC5.OC=O</t>
  </si>
  <si>
    <t>CCCN(CCC)C(=O)c1cc(C)cc(c1)C(=O)N[C@@H](Cc2cc(F)cc(F)c2)[C@H](O)[C@@H]3NCN(Cc4ccccc4)C3=O</t>
  </si>
  <si>
    <t>CCc1cn2CCS(=O)(=O)N(C)c3cc(cc1c23)C(=O)N[C@@H](Cc4ccccc4)[C@H](O)CNC(C)(C)CCCC(C)C</t>
  </si>
  <si>
    <t>CCN1c2cc(cc3c(CC)cn(CCS1(=O)=O)c23)C(=O)N[C@@H](Cc4ccccc4)[C@H](O)CNC5CCOCC5</t>
  </si>
  <si>
    <t>CC(=O)N[C@@H](Cc1ccc(F)cc1)[C@H](O)CN[C@H]2CC3(CCC3)Oc4ncc(CC(C)(C)C)cc24</t>
  </si>
  <si>
    <t>CC(=O)N[C@@H](CC=C)[C@H](O)CN[C@H]1C[C@@]2(C[C@@H](O)C2)Oc3ncc(CC(C)(C)C)cc13</t>
  </si>
  <si>
    <t>COc1cnc(cn1)C(=O)Nc2ccc3Oc4c(F)nc(cc4C5(CCOC(=N5)N)c3c2)C6CC6</t>
  </si>
  <si>
    <t>CO[C@@H]1CC[C@@]2(CC1)CCc3ccc(cc3C24N=C(C)C(=N4)N)c5cc(OC)cc(c5)C#N</t>
  </si>
  <si>
    <t>NC1=N[C@@]2(CO1)c3cc(ccc3Oc4c(F)cc(cc24)N5CCOCC5)c6cccnc6F</t>
  </si>
  <si>
    <t>CCCN(CCC)C(=O)c1cc(C)cc(c1)C(=O)N[C@@H](Cc2cc(F)cc(F)c2)[C@H](O)CNCc3cccc(I)c3</t>
  </si>
  <si>
    <t>CCCN(CCC)C(=O)c1cc(C)cc(c1)C(=O)N[C@@H](Cc2cc(F)cc(F)c2)[C@H](O)[C@@H]3NCCN(Cc4ccccc4OC)C3=O</t>
  </si>
  <si>
    <t>CCCCN1CC(CC1=O)C(=O)N[C@@H](Cc2cc(F)cc(F)c2)[C@H](O)[C@@H]3NCCN(Cc4ccccc4)C3=O</t>
  </si>
  <si>
    <t>CCn1cc2CCS(=O)(=O)N(C)c3cc(cc1c23)C(=O)N[C@@H](Cc4ccccc4)[C@H](O)CNc5ccccc5</t>
  </si>
  <si>
    <t>C[C@@H](NC(=O)c1cc(cc(c1)c2oc(cn2)[C@](C)(N)Cc3ccccc3)N(C)S(=O)(=O)C)c4ccc(F)cc4</t>
  </si>
  <si>
    <t>CCNc1cc(cc(c1)C(=O)N[C@@H](Cc2ccccc2)[C@H](O)CNc3cccc(c3)C(F)(F)F)N4CCCCS4(=O)=O</t>
  </si>
  <si>
    <t>CCC(C)[C@]1(CCN([C@@H](CCc2ccccc2)C(=O)N[C@@H](Cc3ccccc3)[C@H](O)CNCc4cccc(OC)c4)C1=O)NC(=O)C</t>
  </si>
  <si>
    <t>CCCS(=O)(=O)[C@H]1CN[C@H](C1)[C@@H](O)[C@H](Cc2cc(F)cc(F)c2)NC(=O)[C@H](CCc3ccccc3)N4CC[C@](NC(=O)C)(C(C)CC)C4=O</t>
  </si>
  <si>
    <t>COCC(=O)N[C@@H](Cc1ccc(F)cc1)[C@H](O)CN[C@H]2CC3(CCC3)Oc4ncc(CC(C)(C)C)cc24</t>
  </si>
  <si>
    <t>CC1=NC2(CC(Oc3ccc(cc23)c4cccc(Cl)c4)C5CCOC(C)(C)C5)N=C1N</t>
  </si>
  <si>
    <t>Cc1cc(cnc1C(=O)Nc2cccc(n2)[C@]3(C)CO[C@](C)(C(=N3)N)C(F)(F)F)C#N</t>
  </si>
  <si>
    <t>C[C@@]1(N=C(N)OC[C@@H]1F)c2cc(NC(=O)c3cnc(cn3)C(F)F)ccc2F</t>
  </si>
  <si>
    <t>C[C@@]1(N=C(N)OC[C@@H]1F)c2cc(NC(=O)c3cnc(OCC4CC4)cn3)ccc2F</t>
  </si>
  <si>
    <t>CO[C@@H]1CC[C@@]2(CC1)Cc3ccc(cc3C24N=C(N)N(CC(=O)O)C4=O)C#CC5CC5</t>
  </si>
  <si>
    <t>Cc1cc(Cl)cnc1C(=O)Nc2ccc(F)c(c2)[C@]3(CF)COCC(=N3)N</t>
  </si>
  <si>
    <t>COC1CCC2(CC1)Cc3ccc(cc3C24N=C(N)N5CC(F)(F)CN=C45)c6cc(F)cc(Cl)c6</t>
  </si>
  <si>
    <t>COC1CCC2(CC1)Cc3ccc(cc3C24N=C(N)c5c(F)cccc45)C#CC6CC6</t>
  </si>
  <si>
    <t>Cc1onc(C)c1[C@@H]2C[C@H](N=C(N)S2)c3cc(NC(=O)c4ccc(Cl)cn4)ccc3F</t>
  </si>
  <si>
    <t>CO[C@H]1CC[C@]2(C[C@@H]1C)Cc3ccc(cc3[C@]24N=C(N)N(CC5(C)COC5)C4=O)C#N</t>
  </si>
  <si>
    <t>CO[C@H]1[C@H](C)C[C@]2(C[C@@H]1C)Cc3ccc(cc3[C@]24N=C(N)N(C[C@@H]5COCCO5)C4=O)C#N</t>
  </si>
  <si>
    <t>CO[C@H]1[C@H](C)C[C@]2(C[C@@H]1C)Cc3ccc(cc3[C@]24N=C(N)N(C[C@H]5CCCO5)C4=O)C#N</t>
  </si>
  <si>
    <t>CO[C@H]1[C@H](C)C[C@]2(C[C@@H]1C)Cc3ccc(cc3[C@]24N=C(N)N(Cc5ccncn5)C4=O)C#N</t>
  </si>
  <si>
    <t>CC[C@@H]1C[C@]2(CC[C@H]1OC)Cc3ccc(cc3[C@]24N=C(N)N(CC5(F)CCOCC5)C4=O)C#N</t>
  </si>
  <si>
    <t>Cl.CC[C@H](C)Nc1cc(cc(n1)S(=O)(=O)C)C(=O)N[C@@H](Cc2ccccc2)[C@H](O)[C@H]3CCCN3</t>
  </si>
  <si>
    <t>CC(C)(C)Cc1cnc2OC3(CCC3)C[C@H](NC[C@@H](O)[C@@H]4Cc5cccc(CCCCN6C=C(C=CC6=O)C(=O)N4)c5)c2c1</t>
  </si>
  <si>
    <t>CN1C(=N[C@@]2(C1=O)c3cc(ccc3O[C@H]4CCOC[C@]24C)c5cccnc5F)N</t>
  </si>
  <si>
    <t>NC1=NC2(CCO1)c3cc(NC(=O)c4ccc(Cl)cn4)ccc3Oc5ncc(cc25)C6=CCCOC6</t>
  </si>
  <si>
    <t>COC1CCC2(CC1)Cc3ccc(cc3[C@]24N=C(N)N(C)C4=O)C#CCC(C)C</t>
  </si>
  <si>
    <t>C[C@]1(C[C@H](OC(=N1)N)C(F)(F)F)c2cc(NC(=O)c3ccc(Cl)cn3)cc(F)c2F</t>
  </si>
  <si>
    <t>C[C@@]1(N=C(N)CO[C@@H]1F)c2cc(NC(=O)c3ccc(Cl)cn3)ccc2F</t>
  </si>
  <si>
    <t>COCC(=O)N[C@@H](Cc1cccc(c1)c2cncs2)[C@H](O)CN[C@H]3CC4(CCC4)Oc5ncc(CC(C)(C)C)cc35</t>
  </si>
  <si>
    <t>CCC[C@@H](O)[C@H]1CCN([C@@H](CCc2ccccc2)C(=O)N[C@@H](Cc3cc(F)cc(F)c3)[C@H](O)CNCc4cccc(OC)c4)C1=O</t>
  </si>
  <si>
    <t>COC1CCC2(CC1)Oc3ccc(cc3C24N=C(C)C(=N4)N)c5cncc(Cl)c5</t>
  </si>
  <si>
    <t>CO[C@@H]1CC[C@@]2(CC1)Cc3ccc(cc3C24N=C(C)C(=N4)N)c5cc(cc(c5)C#N)C#N</t>
  </si>
  <si>
    <t>CCCN1C(=NC2(C1=O)c3cc(ccc3CC24CCC(CC4)OC)C#CC5CC5)N</t>
  </si>
  <si>
    <t>COC1CCC2(CC1)Oc3ccc(cc3C24N=C(C)C(=N4)N)c5cccc(Cl)c5</t>
  </si>
  <si>
    <t>CN1C(=NC2(C1=O)c3cc(ccc3CC24CCc5ccccc5CC4)c6cccc(c6)C#N)N</t>
  </si>
  <si>
    <t>CCc1cc(cc(c1)c2ccc3C[C@@]4(CC[C@@H](CC4)OC)C5(N=C(C)C(=N5)N)c3c2)C#N</t>
  </si>
  <si>
    <t>CN1OC2(N=C1N)c3cc(ccc3CC24CCc5ccccc5CC4)c6cccnc6</t>
  </si>
  <si>
    <t>COC1CCC2(CC1)Cc3ccc(cc3C24NC(N)N(CCF)C4=O)C#CC5CC5</t>
  </si>
  <si>
    <t>CN1C(=N[C@@]2([C@H]3COCC[C@@H]3Oc4ccc(cc24)c5cccnc5F)C1=O)N</t>
  </si>
  <si>
    <t>NC1=N[C@@](CF)([C@H]2C[C@H]2O1)c3cc(NC(=O)c4cnc(OCC#C)cn4)cc(F)c3F</t>
  </si>
  <si>
    <t>COc1cnc(C(=O)Nc2ccc3Oc4c(F)nc(cc4C5(CCSC(=N5)N)c3c2)C6=CCOCC6)c(C)c1</t>
  </si>
  <si>
    <t>COCC(=O)N[C@@H](Cc1ccc2OCOc2c1)[C@H](O)CN[C@H]3CC4(CCC4)Oc5ncc(CC(C)(C)C)cc35</t>
  </si>
  <si>
    <t>COc1cnc(cn1)C(=O)Nc2ccc(F)c(c2)[C@]3(C)COCC(=N3)N</t>
  </si>
  <si>
    <t>COC1CCC2(CC1)Cc3ccc(cc3C24N=C(N)N(Cc5cnc6ccccc6n5)C4=O)C#CC7CC7</t>
  </si>
  <si>
    <t>COC1CCC2(CC1)Cc3ccc(CCC4CC4)cc3C25N=C(N)N(C)C5=O</t>
  </si>
  <si>
    <t>CC(=O)N[C@@H](Cc1ccc2OCOc2c1)[C@H](O)CN[C@H]3CC4(CCC4)Oc5ncc(CC(C)(C)C)cc35</t>
  </si>
  <si>
    <t>COCC(=O)N[C@@H](Cc1cccc(c1)c2nccn2C)[C@H](O)CN[C@H]3CC4(CCC4)Oc5ncc(CC(C)(C)C)cc35</t>
  </si>
  <si>
    <t>CO[C@H](C)C(=O)N[C@@H](Cc1cccc(c1)c2nccs2)[C@H](O)CN[C@H]3CC4(CCC4)Oc5ncc(CC(C)(C)C)cc35</t>
  </si>
  <si>
    <t>CO[C@@H]1CC[C@@]2(CC1)Cc3ccc(cc3C24N=C(C)C(=N4)N)c5cncc(F)c5</t>
  </si>
  <si>
    <t>NC1=N[C@@](CF)([C@H]2C[C@H]2O1)c3cc(NC(=O)c4cnc(OCC#C)cn4)ccc3Cl</t>
  </si>
  <si>
    <t>NC1=N[C@@]2(CO1)c3cc(ccc3Oc4ncc(cc24)C5CCOCC5)c6cccnc6F</t>
  </si>
  <si>
    <t>CC(C)[C@H](NC(=O)[C@@H](N)CNC(=O)C1=C(F)C(=O)NC(=O)N1)C(=O)N[C@@H](CC2CCCCC2)C(=O)N[C@@H](Cc3ccccc3)[C@@H](O)C(=O)Nc4cccc(c4)c5nn[nH]n5</t>
  </si>
  <si>
    <t>CN1C(=N[C@@]2([C@H]3OCCC[C@]3(C)Oc4ccc(cc24)c5cccnc5F)C1=O)N</t>
  </si>
  <si>
    <t>CC#CCOc1ccc(nc1)C(=O)Nc2ccc(F)c(c2)[C@]3(N=C(N)O[C@@H]4C[C@H]34)C(F)F</t>
  </si>
  <si>
    <t>C[C@]1(C[C@H](OC(=N1)N)C(F)(F)F)c2cc(NC(=O)c3ncc(cc3Cl)C#N)cc(F)c2F</t>
  </si>
  <si>
    <t>COCC(=O)N[C@@H](Cc1cccc(c1)c2nc(C)cs2)[C@H](O)CN[C@H]3CC4(CCC4)Oc5ncc(CC(C)(C)C)cc35</t>
  </si>
  <si>
    <t>COC1CCC2(CC1)CCc3ccc(cc3C24N=C(C)C(=N4)N)c5cc(Cl)cc(c5)C#N</t>
  </si>
  <si>
    <t>CCCO[C@H]1CN[C@H](C1)[C@@H](O)[C@H](Cc2cc(F)cc(F)c2)NC(=O)[C@H](CCc3ccccc3)N4CC[C@H](CC(C)C)C4=O</t>
  </si>
  <si>
    <t>CCOCC(=O)N[C@@H](Cc1cccc(c1)c2nccs2)[C@H](O)CN[C@H]3CC4(CCC4)Oc5ncc(CC(C)(C)C)cc35</t>
  </si>
  <si>
    <t>CC(C)(C)Cc1cnc2OC3(CCC3)C[C@H](NC[C@@H](O)[C@@H]4Cc5cccc(CCCCCCC(=O)N4)c5)c2c1</t>
  </si>
  <si>
    <t>CCc1ccc2OC3(CCC3)C[C@H](NC[C@@H](O)[C@@H]4Cc5cccc(CCCCN6C=C(C=C(C6=O)c7ccccn7)C(=O)N4)c5)c2c1</t>
  </si>
  <si>
    <t>CC(C)(C)Cc1cnc2OC3(CCC3)C[C@H](NC[C@@H](O)[C@H](Cc4cccc(c4)c5nccs5)NC(=O)[C@@H]6CCCO6)c2c1</t>
  </si>
  <si>
    <t>COC1CCC2(CC1)Cc3ccc(cc3C24ON(C)C(=N4)N)c5cc(Cl)cc(OC)c5</t>
  </si>
  <si>
    <t>COC1CCC2(CC1)Cc3ccc(cc3C24ON(C)C(=N4)N)c5cc(F)cc(c5)C#N</t>
  </si>
  <si>
    <t>CO[C@@H]1CC[C@@]2(CC1)Cc3ccc(cc3[C@@]24N=C(C)C(=N4)N)c5cnc(C)c(Cl)c5</t>
  </si>
  <si>
    <t>CO[C@@H]1CC[C@@]2(CC1)Cc3ccc(cc3[C@]24N=C(N)c5ccc(cc45)C#N)C#CC6CC6</t>
  </si>
  <si>
    <t>[2H]C1([2H])OC(=N[C@]12c3cc(ccc3C[C@@]24CC[C@@H](CC4)OC)c5cncc(C)c5)N</t>
  </si>
  <si>
    <t>CS(=O)(=O)N(c1ccccc1)c2cc(cc(c2)C(=O)N[C@@H](Cc3ccccc3)[C@H](O)CNCc4cccc(c4)C(F)(F)F)N5CCCC5=O</t>
  </si>
  <si>
    <t>CCOc1cc(cc(c1)C(=O)N[C@@H](Cc2ccccc2)[C@H](O)CNCc3cccc(c3)C(F)(F)F)N4CCCCS4(=O)=O</t>
  </si>
  <si>
    <t>CCNc1cc(N2CCCCS2(=O)=O)c(F)c(c1)C(=O)N[C@@H](Cc3ccccc3)[C@H](O)CNCc4cnn(CC)c4</t>
  </si>
  <si>
    <t>CCNc1cc(cc(c1)C(=O)N[C@@H](Cc2ccccc2)[C@H](O)CNC(C)(C)c3cccc(c3)C(F)(F)F)N4CCCCS4(=O)=O</t>
  </si>
  <si>
    <t>CC(=O)N[C@@H](Cc1ccc(F)cc1)[C@H](O)CN[C@H]2C[C@@]3(C[C@@H](F)C3)Oc4ncc(CC(C)(C)C)cc24</t>
  </si>
  <si>
    <t>CC(C)(C)c1cccc(CN[C@H]2CS(=O)(=O)C[C@@H](Cc3cc(F)c(N)c(OCC(F)F)c3)[C@@H]2O)c1</t>
  </si>
  <si>
    <t>CC(C)(C)c1cccc(CN[C@H]2CS(=O)(=O)C[C@@H](Cc3cc(F)c(N)c(OCC(F)(F)F)c3)[C@@H]2O)c1</t>
  </si>
  <si>
    <t>CC1(C)OCc2ccc(CN[C@H]3CS(=O)(=O)C[C@@H](Cc4cc(F)c(N)c(OC(C(F)(F)F)C(F)(F)F)c4)[C@@H]3O)cc12</t>
  </si>
  <si>
    <t>CCC[C@@]1(C)C[C@H](NC[C@@H](O)[C@H](Cc2cc(F)cc(F)c2)NC(=O)C)c3cc(CC(C)(C)C)ccc3O1</t>
  </si>
  <si>
    <t>CC(=O)N[C@@H](Cc1cc(F)cc(F)c1)[C@H](O)CN[C@H]2CC(C)(C)Oc3ccc(CC(C)(C)C#N)cc23</t>
  </si>
  <si>
    <t>C[C@H]1SC(=N[C@]2(CO[C@H](C[C@@H]12)c3occ(C)n3)c4ccc(F)cc4F)N</t>
  </si>
  <si>
    <t>C[C@H]1SC(=N[C@]2(CO[C@H](C[C@@H]12)c3onc(C)c3)c4ccc(F)cc4F)N</t>
  </si>
  <si>
    <t>NC1=N[C@](CF)([C@@H]2C[C@@H]2O1)c3cc(NC(=O)c4ccc(OCC#C)cn4)cc(F)c3Cl</t>
  </si>
  <si>
    <t>C[C@]1(C[C@H](OC(=N1)N)C(F)(F)F)c2cc(NC(=O)c3ccc(cn3)C#N)cc(F)c2Cl</t>
  </si>
  <si>
    <t>CC#CCOc1cnc(C(=O)Nc2cc(F)c(F)c(c2)[C@]3(C)C[C@H](OC(=N3)N)C(F)(F)F)c(C)c1</t>
  </si>
  <si>
    <t>COCCNCc1cc(c(F)cc1F)[C@]2(C)CCSC(=N2)N</t>
  </si>
  <si>
    <t>NC1=N[C@]2(CO[C@H](C[C@H]2CS1)C(F)(F)F)c3cc(NC(=O)c4ccc(OC(F)F)cn4)ccc3F</t>
  </si>
  <si>
    <t>CC(C)(C)COc1ccc2Oc3ccc(cc3[C@@]4(COC(=N4)N)c2c1)c5ccc(F)nc5</t>
  </si>
  <si>
    <t>CCCN(CCC)C(=O)c1cc(C)cc(c1)C(=O)N[C@@H](Cc2cc(F)cc(F)c2)[C@H](O)[C@H]3C[C@H](CCN3)OCC4CC4</t>
  </si>
  <si>
    <t>COCCN(C[C@H]1C[C@@H]1C)c2cc(cc(n2)N(C)S(=O)(=O)C(C)C)C(=O)N[C@@H](Cc3ccccc3)[C@@H](N)COC</t>
  </si>
  <si>
    <t>CCCO\N=C(\C)/c1cc(cc(c1)C(=O)N[C@@H](Cc2cc(F)cc(F)c2)[C@H](O)CNCc3cccc(OC)c3)N(c4ccccc4)S(=O)(=O)C</t>
  </si>
  <si>
    <t>C[C@]1(CO[C@](C)(C(=N1)N)C(F)(F)F)c2nc(NC(=O)c3ncc(cc3Cl)C#N)ccc2F</t>
  </si>
  <si>
    <t>CO[C@@H]1CC[C@@]2(CC1)Cc3ccc(Oc4cc(Cl)cc(Cl)c4)cc3C25N=C(N)N(C)C5=O</t>
  </si>
  <si>
    <t>Cc1c(oc2ccc(Br)cc12)C(=O)Nc3ccc(F)c(c3)[C@@]4(COCC(=N4)N)C(F)F</t>
  </si>
  <si>
    <t>Cc1cc(Cl)cnc1C(=O)Nc2ccc(F)c(c2)[C@@]3(COCC(=N3)N)C(F)F</t>
  </si>
  <si>
    <t>COC1CCC2(CC1)Cc3ccc(cc3C24N=C(N)c5ccccc45)c6cccc(c6)C#N</t>
  </si>
  <si>
    <t>CO[C@H]1CC[C@]2(C[C@@H]1C)Cc3ccc(cc3[C@]24N=C(N)N(CC5COCCO5)C4=O)C#N</t>
  </si>
  <si>
    <t>CO[C@H]1[C@H](C)C[C@]2(C[C@@H]1C)Cc3ccc(cc3[C@]24N=C(N)N(CCC5COC5)C4=O)C#N</t>
  </si>
  <si>
    <t>Cc1cc(ccc1F)[C@H]2C[C@H]3CSC(=N[C@]3(CO2)c4ccc(F)cc4F)N</t>
  </si>
  <si>
    <t>NC1=N[C@]2(CO[C@H](C[C@H]2CS1)c3ccc4OCCc4c3)c5ccc(F)cc5F</t>
  </si>
  <si>
    <t>COCCN1C(=N[C@@]2(C1=O)c3cc(ccc3C[C@@]24CC[C@@H](CC4)OC)C#CC5CC5)N</t>
  </si>
  <si>
    <t>COc1cc(cnc1C(=O)Nc2cc(F)c(F)c(c2)[C@]3(C)C[C@H](OC(=N3)N)C(F)(F)F)C#N</t>
  </si>
  <si>
    <t>CO[C@@H]1CC[C@@]2(CC1)Cc3ccc(OCC4CCC4)cc3C25N=C(C)C(=N5)N</t>
  </si>
  <si>
    <t>COCC(=O)N[C@@H](Cc1ccc(F)c(c1)c2nccs2)[C@H](O)CN[C@H]3CC4(CCC4)Oc5ncc(CC(C)(C)C)cc35</t>
  </si>
  <si>
    <t>COc1cnc(cn1)C(=O)Nc2ccc3Oc4c(F)cc(cc4C5(CCSC(=N5)N)c3c2)C6=CCOCC6</t>
  </si>
  <si>
    <t>COc1cnc(cn1)C(=O)Nc2ccc3Oc4c(F)nc(Cl)cc4C5(CCSC(=N5)N)c3c2</t>
  </si>
  <si>
    <t>COCCCOc1ccc2C[C@@]3(CC[C@@H](CC3)OC)C4(N=C(N)N(CC(F)F)C4=O)c2c1</t>
  </si>
  <si>
    <t>CN1OC2(N=C1N)c3cc(Br)ccc3CC24CCc5noc(C)c5C4</t>
  </si>
  <si>
    <t>CCCN1C(=NC2(C1=O)c3cc(OCC4CC4)ccc3CC25CCC(CC5)OC)N</t>
  </si>
  <si>
    <t>NC1=N[C@](C(F)F)([C@@H]2C[C@@H]2O1)c3cc(NC(=O)c4cnc(OCC#C)cn4)ccc3Cl</t>
  </si>
  <si>
    <t>CC(C)(C)Cc1cnc2OC3(CCC3)C[C@H](NC[C@@H](O)[C@H](Cc4cccc(c4)c5nccs5)NC(=O)[C@H]6CCCO6)c2c1</t>
  </si>
  <si>
    <t>C[C@@H]1C[C@]2(C[C@H](C)[C@H]1O)Cc3ccc(NC(=O)C(C)(C)F)cc3[C@]24N=C(N)N(CC(C)(C)F)C4=O</t>
  </si>
  <si>
    <t>COCCOc1ccc2CC3(CCc4ccccc4CC3)[C@]5(N=C(N)N(C)C5=O)c2c1</t>
  </si>
  <si>
    <t>COCCN1C(=NC2(C1=O)c3cc(ccc3CC24CCc5ccccc5CC4)c6cccnc6F)N</t>
  </si>
  <si>
    <t>CC(C)C[C@H](NC(=O)[C@@H](NC(=O)[C@@H](N)CCC(=O)O)C(C)C)C(=O)N[C@@H](Cc1ccccc1)[C@@H](O)C(=O)Nc2cc(cc(c2)c3nn[nH]n3)c4nn[nH]n4</t>
  </si>
  <si>
    <t>CC(C)C[C@H](NC(=O)[C@@H](NC(=O)[C@@H](N)CNC(=O)c1nn[nH]n1)C(C)C)C(=O)N[C@@H](Cc2ccccc2)[C@@H](O)C(=O)Nc3cccc(c3)c4noc(S)n4</t>
  </si>
  <si>
    <t>COc1cnc(cn1)C(=O)Nc2ccc3Oc4c(F)cc(cc4C5(CCOC(=N5)N)c3c2)c6ccnc(F)c6</t>
  </si>
  <si>
    <t>CC(C)C[C@H](NC(=O)[C@@H](NC(=O)[C@@H](N)CNC(=O)C1=C(F)C(=O)NC(=O)N1)C(C)C)C(=O)N[C@@H](Cc2ccccc2)[C@@H](O)C(=O)Nc3cccc(c3)c4nn[nH]n4</t>
  </si>
  <si>
    <t>CCC(C)[C@]1(CCN([C@@H](CCc2ccccc2)C(=O)N[C@@H](Cc3cc(F)cc(F)c3)[C@H](O)[C@H]4C[C@@H](O)CN4)C1=O)NC(=O)C</t>
  </si>
  <si>
    <t>CC(=O)N[C@@H](Cc1ccc(F)cc1F)[C@H](O)CN[C@H]2CC3(CCC3)Oc4ncc(CC(C)(C)C)cc24</t>
  </si>
  <si>
    <t>COC1CCC2(CC1)Cc3ccc(cc3C24N=C(N)c5ccc(cc45)C(F)(F)F)C#CC6CC6</t>
  </si>
  <si>
    <t>COC1CCC2(CC1)Cc3ccc(OC(F)(F)C(F)F)cc3[C@]24N=C(N)N(C)C4=O</t>
  </si>
  <si>
    <t>CC(C)[C@H](NC(=O)[C@H](C)C[C@H](O)[C@H](COCc1cc(F)cc(F)c1)NC(=O)c2cc(cc(c2)C(=O)N[C@H](C)c3ccccc3)N(C)S(=O)(=O)C)C(=O)NCc4ccccc4</t>
  </si>
  <si>
    <t>CC(=O)N[C@@H](Cc1cc(F)cc(F)c1)[C@H](O)CN[C@H]2CC3(CCC3)Oc4ncc(CC(C)(C)C)cc24</t>
  </si>
  <si>
    <t>NC1=N[C@@](CF)([C@H]2C[C@H]2O1)c3cc(NC(=O)c4cnc(OCC#C)cn4)ccc3F</t>
  </si>
  <si>
    <t>C[C@]1(C[C@H](OC(=N1)N)C(F)(F)F)c2cc(NC(=O)c3ccc(Br)cn3)cc(F)c2F</t>
  </si>
  <si>
    <t>CC(C)C[C@H](NC(=O)[C@@H](NC(=O)[C@@H](N)CNC(=O)c1nn[nH]n1)C(C)C)C(=O)N[C@@H](Cc2ccccc2)[C@@H](O)C(=O)Nc3cccc(c3)c4noc(O)n4</t>
  </si>
  <si>
    <t>NC1=N[C@]2(COC[C@@]2(F)CS1)c3cc(NC(=O)c4ccc(cn4)[N+]#[C-])ccc3F</t>
  </si>
  <si>
    <t>CC1=NC2(N=C1N)c3cc(Br)ccc3C[C@@]24CC[C@H](O)CC4</t>
  </si>
  <si>
    <t>CO[C@@H]1CC[C@@]2(CC1)Cc3ccc(OCC(C)F)cc3C24N=C(C)C(=N4)N</t>
  </si>
  <si>
    <t>COc1ccc2Oc3ccc(NC(=O)c4ccc(Cl)cn4)cc3C5(N=C(N)N(C)C5=O)c2c1</t>
  </si>
  <si>
    <t>CN1C(=NC2(C1=O)c3cc(ccc3CC24CCc5ccccc5CC4)c6cccnc6F)N</t>
  </si>
  <si>
    <t>CN1C(=N[C@@]2(C1=O)c3cc(ccc3O[C@H]4CCOC[C@]24C)c5cccc(c5)C#N)N</t>
  </si>
  <si>
    <t>COc1cnc(cn1)C(=O)Nc2ccc3Oc4cnc(cc4C5(CCOC(=N5)N)c3c2)C6CC6</t>
  </si>
  <si>
    <t>Cc1cc(cnc1C(=O)Nc2cc(F)c(F)c(c2)[C@]3(C)C[C@H](OC(=N3)N)C(F)(F)F)C#N</t>
  </si>
  <si>
    <t>NC1=NC2(CCO1)c3cc(NC(=O)c4ccc(Cl)cn4)ccc3Oc5c(F)nc(Cl)cc25</t>
  </si>
  <si>
    <t>COc1cnc(cn1)C(=O)Nc2ccc3Oc4c(F)cc(cc4C5(CCOC(=N5)N)c3c2)C6=CCCOC6</t>
  </si>
  <si>
    <t>C[C@H]1C[C@@]2(CC[C@@H]1O)Cc3ccc(cc3[C@]24N=C(N)N(Cc5ncccn5)C4=O)c6cccnc6</t>
  </si>
  <si>
    <t>CN1C(=NC2(C1=O)c3cc(CCC4CC4)ccc3OC25CCc6ccccc6CC5)N</t>
  </si>
  <si>
    <t>COC1CCC2(CC1)Cc3ccc(OCC4CC4)cc3C25NC(N)N(CCF)C5=O</t>
  </si>
  <si>
    <t>COCC(=O)N[C@@H](Cc1cccc(c1)c2cscn2)[C@H](O)CN[C@H]3CC4(CCC4)Oc5ncc(CC(C)(C)C)cc35</t>
  </si>
  <si>
    <t>CC(C)c1cccc(CNC[C@@H](O)[C@@H]2COC\C=C/CCN(C)C(=O)c3cc(cc(c3)C(=O)N2)N(C)S(=O)(=O)C)c1</t>
  </si>
  <si>
    <t>CCN1c2cc(cc3c(CC)cn(CCS1(=O)=O)c23)C(=O)N[C@@H](Cc4ccccc4)[C@H](O)CNC5CCCCC5</t>
  </si>
  <si>
    <t>CCc1cn2CCS(=O)(=O)N(C)c3cc(cc1c23)C(=O)N[C@@H](Cc4ccccc4)[C@H](O)CNCCC(F)(F)F</t>
  </si>
  <si>
    <t>C[C@H]1CC[C@]12C[C@H](NC[C@@H](O)[C@H](Cc3ccc(F)cc3)NC(=O)C)c4cc(CC(C)(C)C)cnc4O2</t>
  </si>
  <si>
    <t>CC(C)(C)Cc1onc(CN[C@H]2CS(=O)(=O)C[C@@H](Cc3cc(F)c(N)c(OC(C(F)(F)F)C(F)(F)F)c3)[C@@H]2O)c1</t>
  </si>
  <si>
    <t>CC(C)(C)c1cccc(CN[C@H]2C[S@+]([O-])C[C@@H](Cc3cc(F)c(N)c(O[C@H](CO)C(F)(F)F)c3)[C@@H]2O)c1</t>
  </si>
  <si>
    <t>Cn1cc(cn1)[C@H]2C[C@H]3[C@@H](CF)SC(=N[C@]3(CO2)c4ccc(F)cc4F)N</t>
  </si>
  <si>
    <t>NC1=NC2(CCO1)c3cc(NC(=O)c4ccc(cn4)C#N)ccc3Oc5c(F)nc(Cl)cc25</t>
  </si>
  <si>
    <t>C[C@]1(C[C@H](OC(=N1)N)C(F)(F)F)c2cc(NC(=O)c3nn(cc3Cl)C(F)F)cc(F)c2F</t>
  </si>
  <si>
    <t>Cc1cc(NC(=O)c2ccc(Cl)cn2)cc(c1F)[C@]3(CF)C[C@H](OC(=N3)N)C(F)(F)F</t>
  </si>
  <si>
    <t>COc1nc(cc2c1Oc3ccc(NC(=O)c4ccc(Cl)cn4)cc3C25CCOC(=N5)N)C6=CCOCC6</t>
  </si>
  <si>
    <t>COC(C)(C)C#Cc1ccc2Oc3ccc(cc3[C@@]4(COC(=N4)N)c2c1)c5cncnc5</t>
  </si>
  <si>
    <t>NC1=N[C@]2(CO1)c3cc(OCC4CCCCC4)ccc3Oc5ccc(cc25)c6cncnc6</t>
  </si>
  <si>
    <t>CC(C)(O)COc1ccc2Oc3ccc(cc3[C@@]4(COC(=N4)N)c2c1)c5cncnc5</t>
  </si>
  <si>
    <t>CC1(COc2ccc3Oc4ccc(cc4[C@@]5(COC(=N5)N)c3c2)c6cncnc6)COC1</t>
  </si>
  <si>
    <t>NC1=N[C@@]2(CO1)c3cc(ccc3Oc4c(F)cc(cc24)N5CC[C@H](F)C5)c6cccnc6F</t>
  </si>
  <si>
    <t>CC[C@H](NC[C@H](Cc1ccccc1)NC(=O)c2cc(cc(c2)C(=O)N[C@H](C)c3ccc(F)cc3)N(C)S(=O)(=O)C)C(=O)NCC(C)C</t>
  </si>
  <si>
    <t>CCCN(CCC)C(=O)c1cc(C)cc(c1)C(=O)N[C@@H](Cc2cc(F)cc(F)c2)[C@H](O)[C@H]3C[C@H](CCN3)OCC</t>
  </si>
  <si>
    <t>CCCCO[C@H]1CCN[C@H](C1)[C@@H](O)[C@H](Cc2cc(F)cc(F)c2)NC(=O)c3cc(C)cc(c3)C(=O)N(CCC)CCC</t>
  </si>
  <si>
    <t>CC1(COc2ccc3Oc4ccc(cc4[C@@]5(COC(=N5)N)c3c2)c6cccnc6)COC1</t>
  </si>
  <si>
    <t>COC1CCC2(CC1)Cc3ccc(cc3C24ON(C)C(=N4)N)c5cccc(OC(F)(F)F)c5</t>
  </si>
  <si>
    <t>Cc1c(oc2ccc(Br)cc12)C(=O)Nc3ccc(F)c(c3)[C@]4(C)C=CSC(=N4)N</t>
  </si>
  <si>
    <t>C[C@]1(CO[C@](C)(C(=N1)N)C(F)(F)F)c2nc(NC(=O)c3ncc(Cl)cc3Cl)ccc2F</t>
  </si>
  <si>
    <t>C[C@]1(CO[C@](C)(C(=N1)N)C(F)(F)F)c2nc(NC(=O)c3ncc(cc3Cl)C(F)(F)F)ccc2F</t>
  </si>
  <si>
    <t>CO[C@@H]1CC[C@@]2(CC1)Cc3ccc(Oc4cccc(c4)C#N)cc3C25N=C(N)N(C)C5=O</t>
  </si>
  <si>
    <t>CN1OC2(N=C1N)c3cc(ccc3CC24CCc5onc(C)c5C4)c6cncc(Cl)c6</t>
  </si>
  <si>
    <t>COC1CCC2(CC1)Cc3ccc(OCC(C)C)cc3C24N=C(N)N(CCF)C4=O</t>
  </si>
  <si>
    <t>CN1C(N)NC2(C1=O)c3cc(OCC(F)(F)F)ccc3OC24CCc5ccccc5CC4</t>
  </si>
  <si>
    <t>C[C@H]1C[C@H]2CSC(=NC2(CO1)c3nc(NC(=O)c4coc(CF)n4)cs3)N</t>
  </si>
  <si>
    <t>CCCCN1C(=NC2(C1=O)c3cc(OCC4CC4)ccc3CC25CCC(CC5)OC)N</t>
  </si>
  <si>
    <t>CO[C@@H]1CC[C@@]2(CC1)Cc3ccc(OCC4CC4)cc3[C@]25N=C(N)N(CC(F)(F)F)C5=O</t>
  </si>
  <si>
    <t>NC1=N[C@@]2(CO1)c3cc(ccc3Oc4cnc(cc24)C5CCOCC5)c6cccnc6F</t>
  </si>
  <si>
    <t>CO[C@@H]1CC[C@@]2(CC1)Cc3ccc(cc3C24N=C(C)C(=N4)N)c5ccc(F)c(c5)C#N</t>
  </si>
  <si>
    <t>CCCCN1C(=NC2(C1=O)c3cc(ccc3CC24CCC(CC4)OC)C#CC5CC5)N</t>
  </si>
  <si>
    <t>CC(=O)N[C@@H](Cc1ccccc1)[C@H](O)CN[C@H]2CC3(CCC3)Oc4ccc(CC(C)(C)C)cc24</t>
  </si>
  <si>
    <t>CO[C@@H](C)C(=O)N[C@@H](Cc1cccc(c1)c2nccs2)[C@H](O)CN[C@H]3CC4(CCC4)Oc5ncc(CC(C)(C)C)cc35</t>
  </si>
  <si>
    <t>COCCOc1ccc2CC3(CCC(CC3)OC)[C@@]4(N=C(N)N(C)C4=O)c2c1</t>
  </si>
  <si>
    <t>CN1C(=N[C@@]2([C@H]3COCC[C@@H]3Oc4ccc(cc24)c5cccc(c5)C#N)C1=O)N</t>
  </si>
  <si>
    <t>CC#Cc1cncc(c1)c2ccc3CC4(CCC(F)(F)CC4)C5(N=C(C)C(=N5)N)c3c2</t>
  </si>
  <si>
    <t>COC1CCC2(CC1)Cc3ccc(cc3C24N=C(N)N(CC5CCO5)C4=O)C#CC6CC6</t>
  </si>
  <si>
    <t>COC1CCC2(CC1)Cc3ccc(cc3C24N=C(N)N(C)C4=O)c5cncc(c5)C#CC</t>
  </si>
  <si>
    <t>CCN1C(=NC2(C1=O)c3cc(ccc3CC24CCC(CC4)OC)c5cccc(c5)C#N)N</t>
  </si>
  <si>
    <t>CO[C@@H]1CC[C@@]2(CC1)Cc3ccc(OCC4CC4)cc3C25N=C(C)C(=N5)N</t>
  </si>
  <si>
    <t>CCC1=NC2(N=C1N)c3cc(ccc3C[C@@]24CC[C@@H](CC4)OC)c5cccc(c5)C#N</t>
  </si>
  <si>
    <t>CN1OC2(N=C1N)c3cc(ccc3CC24CCc5ccccc5CC4)c6cc(Cl)cc(c6)C#N</t>
  </si>
  <si>
    <t>CN1C(=NC2(C1=O)c3cc(ccc3CC24CCC(O)CC4)C#N)N</t>
  </si>
  <si>
    <t>COCCCN1C(=NC2(C1=O)c3cc(CCC4CC4)ccc3CC25CCC(CC5)OC)N</t>
  </si>
  <si>
    <t>COCCN1C(=NC2(C1=O)c3cc(ccc3CC24CCC(CC4)OC)c5cccc(c5)C#N)N</t>
  </si>
  <si>
    <t>CO[C@@H]1CC[C@@]2(CC1)Cc3ccc(OCCC(F)(F)F)cc3C24N=C(C)C(=N4)N</t>
  </si>
  <si>
    <t>CCC1CN=C2N(C1)C(=NC23c4cc(ccc4CC35CCC(CC5)OC)c6cc(F)cc(Cl)c6)N</t>
  </si>
  <si>
    <t>NC1=N[C@@](C(F)F)([C@H]2C[C@H]2O1)c3cc(NC(=O)c4cnc(OCC#CC5CC5)cn4)ccc3F</t>
  </si>
  <si>
    <t>C[C@@]1(N=C(N)CO[C@@H]1F)c2cc(NC(=O)c3ccc(cn3)C#N)ccc2F</t>
  </si>
  <si>
    <t>CC(C)c1cccc(CNC[C@@H](O)[C@@H]2COCCCCCCNC(=O)c3cc(cc(c3)C(=O)N2)N(C)S(=O)(=O)C)c1</t>
  </si>
  <si>
    <t>COc1ccc(nc1)C(=O)Nc2ccc3Oc4c(F)cc(cc4C5(CCSC(=N5)N)c3c2)N6CCOCC6</t>
  </si>
  <si>
    <t>NC1=N[C@]2(CO1)[C@H]3C[C@H](COC3Oc4ccc(cc24)c5cncc(Cl)c5)OCC6CC6</t>
  </si>
  <si>
    <t>COC1CCC2(CC1)Cc3ccc(cc3C24N=C(N)N(C)C4=O)c5cccc(OC(F)(F)F)c5</t>
  </si>
  <si>
    <t>CCN1C(=NC2(C1=O)c3cc(OCC4CC4)ccc3CC25CCC(CC5)OC)N</t>
  </si>
  <si>
    <t>COC1CCC2(CC1)Cc3ccc(cc3C24C=C(N)N(C)C4=O)c5cccc(OC(F)(F)F)c5</t>
  </si>
  <si>
    <t>COC1CCC2(CC1)Cc3ccc(CCC4CC4)cc3C25N=C(N)N(Cc6c[nH]cn6)C5=O</t>
  </si>
  <si>
    <t>CC(C)C[C@H](NC(=O)[C@@H](NC(=O)[C@@H](N)CNC(=O)C1=C(F)C(=O)NC(=O)N1)C(C)C)C(=O)N[C@@H](Cc2ccccc2)[C@@H](O)C(=O)Nc3cccc(c3)C4=NOC(=O)N4</t>
  </si>
  <si>
    <t>COC1CCC2(CC1)Cc3ccc(cc3C24ON(C)C(=N4)N)c5ccc(F)c(c5)C#N</t>
  </si>
  <si>
    <t>COC1CCC2(CC1)Cc3ccc(cc3C24N=C(N)N(C)C4=O)C#CC(C)(C)C</t>
  </si>
  <si>
    <t>CN1C(=NC2(C1=O)c3cc(ccc3CC24CCc5noc(C)c5C4)c6cccnc6)N</t>
  </si>
  <si>
    <t>NC1=N[C@](C2=NCC(F)(F)CN12)(c3ccc(OC(F)F)cc3)c4cccc(OCCCF)c4</t>
  </si>
  <si>
    <t>NC1=N[C@](C2=NCC(F)(F)CN12)(c3ccc(OC(F)F)cc3)c4cccc(OCCF)c4</t>
  </si>
  <si>
    <t>C[C@H](NC[C@@H](O)[C@H](Cc1ccccc1)NC(=O)c2cccc(c2)N(c3cccc(c3)C#N)S(=O)(=O)C)C(=O)NC4CCCCC4</t>
  </si>
  <si>
    <t>CCNc1cc(cc(c1)C(=O)N[C@@H](Cc2ccccc2)[C@H](O)CNCc3cccc(OC)c3)N4CCCCS4(=O)=O</t>
  </si>
  <si>
    <t>CCc1cn2CCS(=O)(=O)Oc3cc(cc1c23)C(=O)N[C@@H](Cc4ccccc4)[C@H](O)CNCc5cccc(c5)C(F)(F)F</t>
  </si>
  <si>
    <t>CCc1cn2CS(=O)(=O)N(C)c3cc(cc1c23)C(=O)N[C@@H](Cc4ccccc4)[C@H](O)CNCc5cccc(OC)c5</t>
  </si>
  <si>
    <t>CC(=O)N[C@@H](Cc1ccc(F)cc1)[C@H](O)CN[C@H]2CC3(CC(F)(F)C3)Oc4ncc(CC(C)(C)C)cc24</t>
  </si>
  <si>
    <t>CCc1cc(C[C@@H]2CS(=O)(=O)C[C@H](NCc3cccc(c3)C(C)(C)C)[C@H]2O)cc(F)c1NC(=O)C</t>
  </si>
  <si>
    <t>CC(C)COc1ccc2Oc3ccc(cc3[C@@]4(COC(=N4)N)c2c1)c5cncnc5</t>
  </si>
  <si>
    <t>CCCc1scc(c1CC(NC2=NC(C)(C)Cc3cc(Cl)ccc23)C(=O)O)c4cn[nH]c4</t>
  </si>
  <si>
    <t>CC(=O)N[C@@H](Cc1cc(F)cc(F)c1)[C@H](O)CN[C@H]2CC(C)(C)Oc3ccc(CC(C)(C)C)cc23</t>
  </si>
  <si>
    <t>CC(C)(C)c1cccc(CN[C@H]2C[S@+]([O-])C[C@@H](Cc3cc(F)c(N)c(OCC(F)(F)F)c3)[C@@H]2O)c1</t>
  </si>
  <si>
    <t>Cc1cc(Cl)cnc1C(=O)Nc2ccc(F)c(c2)[C@]3(CF)C[C@H](OC(=N3)N)C(F)(F)F</t>
  </si>
  <si>
    <t>C[C@]1(C[C@H](OC(=N1)N)C(F)(F)F)c2cc(NC(=O)c3cnc(OCC(F)(F)F)cn3)cc(Cl)c2F</t>
  </si>
  <si>
    <t>CCNCc1cc(c(F)cc1F)[C@]2(C)CCSC(=N2)N</t>
  </si>
  <si>
    <t>CC(C)(F)COc1ccc2Oc3ccc(cc3[C@@]4(COC(=N4)N)c2c1)c5cncnc5</t>
  </si>
  <si>
    <t>CC(C)CNC(=O)[C@H](C)NC[C@H](Cc1ccccc1)NC(=O)c2cc(cc(c2)C(=O)N[C@H](C)c3ccc(F)cc3)N(C)S(=O)(=O)C</t>
  </si>
  <si>
    <t>CCCNC[C@@H](O)[C@H](Cc1ccccc1)NC(=O)c2cc3N(C)S(=O)(=O)CCc4cn(CC)c(c2)c34</t>
  </si>
  <si>
    <t>CC(C)C[C@]1(CCN([C@@H](CCc2ccccc2)C(=O)N[C@@H](Cc3cc(F)cc(F)c3)[C@H](O)C4Cc5ccccc5CN4)C1=O)NC(=O)C</t>
  </si>
  <si>
    <t>Cc1onc(C)c1[C@@H]2C[C@](C)(N=C(N)S2)c3cc(c(F)cc3F)c4cncnc4</t>
  </si>
  <si>
    <t>CCN1C(=NC2(C1=O)c3cc(CCC(C)C)ccc3C[C@@]24CC[C@@H](CC4)OC)N</t>
  </si>
  <si>
    <t>C[C@@]1(N=C(N)OC[C@@H]1F)c2cc(NC(=O)c3ccc(OCC(F)(F)F)cn3)ccc2F</t>
  </si>
  <si>
    <t>Cc1oc(C)c(c1)C(=O)Nc2ccc(F)c(c2)[C@@]3(C)N=C(N)OC[C@@H]3F</t>
  </si>
  <si>
    <t>C[C@@]1(N=C(N)OC[C@@H]1F)c2cc(NC(=O)c3cnc(OCC(F)F)cn3)ccc2F</t>
  </si>
  <si>
    <t>C[C@]1(CO[C@](C)(C(=N1)N)C(F)(F)F)c2cc(NC(=O)c3ncc(Cl)cc3N)ccc2F</t>
  </si>
  <si>
    <t>NC1=N[C@](COC1)(C(F)F)c2cc(NC(=O)c3ncc(Br)cc3N)ccc2F</t>
  </si>
  <si>
    <t>CC[C@H]1C[C@@]2(CC[C@@H]1OC)Cc3ccc(cc3[C@]24N=C(N)N(C[C@H]5CCCO5)C4=O)C#N</t>
  </si>
  <si>
    <t>CO[C@H]1[C@H](C)C[C@]2(C[C@@H]1C)Cc3ccc(cc3[C@]24N=C(N)N(C[C@H]5COCCO5)C4=O)C#N</t>
  </si>
  <si>
    <t>CC[C@@H]1C[C@]2(CC[C@H]1OC)Cc3ccc(cc3[C@]24N=C(N)N(CC5CCOCC5)C4=O)C#N</t>
  </si>
  <si>
    <t>CN1C(=NC2(C1=O)c3cc(OCC(F)(F)F)ccc3C[C@@]24CC[C@@H](CC4)OC(F)F)N</t>
  </si>
  <si>
    <t>CCN1C(=NC2(C1=O)c3cc(ccc3CC24CCC(CC4)OC)c5cccc(Cl)c5)N</t>
  </si>
  <si>
    <t>COCCN1C(=NC2(C1=O)c3cc(ccc3CC24CCc5ccccc5CC4)c6cncc(F)c6)N</t>
  </si>
  <si>
    <t>CC(C)C[C@H](NC(=O)[C@@H](NC(=O)[C@@H](N)CNC(=O)c1nn[nH]n1)C(C)C)C(=O)N[C@@H](Cc2ccccc2)[C@@H](O)C(=O)Nc3cccc(c3)C(=O)O</t>
  </si>
  <si>
    <t>CO[C@H]1[C@H](C)C[C@]2(C[C@@H]1C)Cc3ccc(cc3[C@@]24N=C(C)C(=N4)N)c5cncc(c5)C#CC</t>
  </si>
  <si>
    <t>NC1=N[C@](c2ccncc2)(c3cccc(c3)c4cncnc4)c5cccc(F)c15</t>
  </si>
  <si>
    <t>COc1cncc(c1)c2ccc3O[C@H]4CCOC[C@@H]4[C@@]5(N=C(N)N(C)C5=O)c3c2</t>
  </si>
  <si>
    <t>CC(=O)N[C@@H](Cc1ccc(Cl)cc1)[C@H](O)CN[C@H]2CC3(CCC3)Oc4ncc(CC(C)(C)C)cc24</t>
  </si>
  <si>
    <t>C[C@]1(C[C@H](OC(=N1)N)C(F)(F)F)c2nc(NC(=O)c3cnc(OCC#C)cn3)ccc2F</t>
  </si>
  <si>
    <t>CN1OC2(N=C1N)c3cc(ccc3CC24CCc5ccccc5CC4)C#CC6CC6</t>
  </si>
  <si>
    <t>CN1OC2(N=C1N)c3cc(ccc3CC24CCc5onc(C)c5C4)c6cccc(c6)C#N</t>
  </si>
  <si>
    <t>CN1C(=NC2(C1=O)c3cc(ccc3CC24CCC(CC4)OC(F)F)C#CC5CC5)N</t>
  </si>
  <si>
    <t>CC(=O)N[C@@H](Cc1ccccc1)[C@H](O)CNC2CC(C)(C)Oc3sc(CC(C)(C)C)cc23</t>
  </si>
  <si>
    <t>C[C@H](Oc1cnc(cn1)C(=O)Nc2ccc(F)c(c2)[C@]3(N=C(N)O[C@@H]4C[C@H]34)C(F)F)C#C</t>
  </si>
  <si>
    <t>CC(C)C[C@]1(CCN([C@@H](CCc2ccccc2)C(=O)N[C@@H](Cc3cc(F)cc(F)c3)[C@H](O)[C@H]4Cc5ccccc5CN4)C1=O)NC(=O)C</t>
  </si>
  <si>
    <t>NC1=N[C@@](c2cccc(c2)c3cncnc3)(c4ccnc(c4)C(F)F)c5cc(F)cc(F)c15</t>
  </si>
  <si>
    <t>C[C@H]1C[C@@]2(CC[C@@H]1O)Cc3ccc(cc3[C@]24N=C(N)N(CC5CC(F)(F)C5)C4=O)C#N</t>
  </si>
  <si>
    <t>CN1C(=NC2(C1=O)c3cc(ccc3OC24CCc5ccccc5CC4)c6cccnc6)N</t>
  </si>
  <si>
    <t>CC(=O)N[C@@H](Cc1cc(F)cc(F)c1)[C@H](O)CN[C@]2(CC\C(=N\O)\NC2)c3cccc(c3)C(C)(C)C</t>
  </si>
  <si>
    <t>NC1=NC2(CCO1)c3cc(NC(=O)c4ccc(F)cn4)ccc3Oc5c(F)cc(cc25)c6ccnc(F)c6</t>
  </si>
  <si>
    <t>COC1CCC2(CC1)Cc3ccc(cc3C24ON(C)C(=N4)N)c5ccc(F)c(Cl)c5</t>
  </si>
  <si>
    <t>COC1CCC2(CC1)Cc3ccc(CCC4CC4)cc3C25N=C(N)N(Cc6cscn6)C5=O</t>
  </si>
  <si>
    <t>CC#CCOc1ccc(nc1)C(=O)Nc2ccc(F)c(c2)[C@@]3(CF)N=C(N)O[C@@H]4C[C@H]34</t>
  </si>
  <si>
    <t>CCC(C)[C@]1(CCN([C@@H](CCc2ccccc2)C(=O)N[C@@H](Cc3cc(F)cc(F)c3)[C@H](O)[C@H]4C[C@H](CN4)OCc5ccc(F)cc5)C1=O)NC(=O)C</t>
  </si>
  <si>
    <t>NC1=N[C@@]2(CO1)[C@H]3C[C@H](COC3Oc4ccc(cc24)c5cncc(Cl)c5)OCC6CC6</t>
  </si>
  <si>
    <t>COC1CCC2(CC1)Cc3ccc(cc3C24N=C(N)N(C(C)C)C4=O)c5cncc(Cl)c5</t>
  </si>
  <si>
    <t>COC1CCC2(CC1)Cc3ccc(OCC4CCCC4)cc3C25N=C(N)N(C)C5=O</t>
  </si>
  <si>
    <t>COC1CCC2(CC1)Cc3ccc(cc3C24N=C(N)N(C(C)C)C4=O)c5cncc(F)c5</t>
  </si>
  <si>
    <t>CCCSc1ccc2CC3(CCC(CC3)OC)C4(N=C(N)N(CCOC)C4=O)c2c1</t>
  </si>
  <si>
    <t>CC1OB(OC1(C)C)c2ccc(F)c(c2)[C@]3(CF)C[C@H](OC(=N3)NC(=O)c4ccccc4)C(F)(F)F</t>
  </si>
  <si>
    <t>CCc1cn2CCS(=O)(=O)N(C)c3cc(cc1c23)C(=O)N[C@@H](Cc4ccccc4)[C@H](O)CNC(C)(C)CCCC(C)C.OC=O</t>
  </si>
  <si>
    <t>CCn1cc2CCS(=O)(=O)N(C)c3cc(cc1c23)C(=O)N[C@@H](Cc4ccccc4)[C@H](O)CNC5CC5</t>
  </si>
  <si>
    <t>CCc1cn2CCS(=O)(=O)N(C)c3cc(cc1c23)C(=O)N[C@@H](Cc4ccccc4)[C@H](O)CNC5CCOCC5</t>
  </si>
  <si>
    <t>CCc1cn2CCS(=O)(=O)N(C)c3cc(cc1c23)C(=O)N[C@@H](Cc4ccccc4)[C@H](O)CNC5CCCCC5</t>
  </si>
  <si>
    <t>COCc1cc2cc(OCCCCOc3cccc(C[C@H](NC2=O)[C@H](O)CNC4(CC4)c5cccc(c5)C(C)C)c3)n1</t>
  </si>
  <si>
    <t>C[C@@H]1C[C@@]2(C1)C[C@H](NC[C@@H](O)[C@H](Cc3ccc(F)cc3)NC(=O)C)c4cc(CC(C)(C)C)cnc4O2</t>
  </si>
  <si>
    <t>CC(=O)N[C@@H](Cc1ccc(F)cc1)[C@H](O)CN[C@H]2C[C@@]3(C[C@H](F)C3)Oc4ncc(CC(C)(C)C)cc24</t>
  </si>
  <si>
    <t>COC[C@@]1(C)C[C@H](NC[C@@H](O)[C@H](Cc2cc(F)cc(F)c2)NC(=O)C)c3cc(CC(C)(C)C)ccc3O1</t>
  </si>
  <si>
    <t>CC(=O)N[C@@H](Cc1cc(F)cc(F)c1)[C@H](O)CN[C@H]2CC(C)(C)Oc3ccc(CC(C)(F)F)cc23</t>
  </si>
  <si>
    <t>CCNc1cc(N2CCCC2=O)c(F)c(c1)C(=O)N[C@@H](Cc3ccccc3)[C@H](O)CNCc4cccc(c4)C(F)(F)F</t>
  </si>
  <si>
    <t>NC1=N[C@]2(COCC[C@H]2CS1)c3cc(NC(=O)c4ccc(OC(F)F)cn4)ccc3F</t>
  </si>
  <si>
    <t>NC1=N[C@](CCO1)(C(F)F)c2cc(NC(=O)c3ccc(cn3)C#N)ccc2F</t>
  </si>
  <si>
    <t>CC(C)(COc1ccc2Oc3ccc(cc3[C@@]4(COC(=N4)N)c2c1)c5cncnc5)C#N</t>
  </si>
  <si>
    <t>CC(C)(F)COc1cc(F)c2Oc3ccc(cc3[C@@]4(COC(=N4)N)c2c1)c5cccnc5F</t>
  </si>
  <si>
    <t>CCCC[C@H](N)[C@H](Cc1cc(F)cc(F)c1)NC(=O)c2cc(NCC3CC3C)nc(c2)N(C)S(=O)(=O)C</t>
  </si>
  <si>
    <t>O[C@@H]([C@H](Cc1ccccc1)NC(=O)c2cc(Br)cc(n2)C(=O)N3COC[C@@H]3c4ccc(F)cc4)C(=O)Nc5cccc(c5)c6nn[nH]n6</t>
  </si>
  <si>
    <t>CCCN1CC(CC1=O)C(=O)N[C@@H](Cc2cc(F)cc(F)c2)[C@H](O)[C@@H]3NCCN(Cc4ccccc4)C3=O</t>
  </si>
  <si>
    <t>CCCN1CC(N(CC)C1=O)C(=O)N[C@@H](Cc2cc(F)cc(F)c2)[C@H](O)[C@@H]3NCCN(Cc4ccccc4)C3=O</t>
  </si>
  <si>
    <t>COc1cccc(CNC[C@@H](O)[C@H](Cc2cc(F)cc(F)c2)NC(=O)c3cc(cc(c3)\C(=N/OCc4ccccc4)\C)N(C)S(=O)(=O)C)c1</t>
  </si>
  <si>
    <t>COc1cccc(CNC[C@@H](O)[C@H](Cc2cc(F)cc(F)c2)NC(=O)c3cc(cc(c3)\C(=N/O)\C)N(c4ccccc4)S(=O)(=O)C)c1</t>
  </si>
  <si>
    <t>COCCN1C(=NC2(C1=O)c3cc(CCC(C)C)ccc3C[C@@]24CC[C@@H](CC4)OC)N</t>
  </si>
  <si>
    <t>COc1cc(F)c2Oc3ccc(cc3C4(N=C(N)n5ccnc45)c2c1)c6cccnc6F</t>
  </si>
  <si>
    <t>CO[C@@H]1CC[C@@]2(CC1)Cc3ccc(CCC(C)C)cc3C24N=C(N)N(CC(F)F)C4=O</t>
  </si>
  <si>
    <t>COc1ccc(nc1)C(=O)Nc2ccc(F)c(c2)[C@]3(C)CO[C@](C)(C(=N3)N)C(F)(F)F</t>
  </si>
  <si>
    <t>CN(C)Cc1ccc2oc(C(=O)Nc3ccc(F)c(c3)[C@@]4(COCC(=N4)N)C(F)F)c(C)c2c1</t>
  </si>
  <si>
    <t>COc1cnc(cn1)c2cc(on2)c3ccc(F)c(c3)[C@]4(C)C[S@@]5(=O)=NCCCCN5C(=N4)N</t>
  </si>
  <si>
    <t>CO[C@H]1CC[C@]2(C[C@@H]1C)Cc3ccc(cc3[C@]24N=C(N)N(Cc5ccncn5)C4=O)C#N</t>
  </si>
  <si>
    <t>COC1CCC2(CC1)Cc3ccc(OCC(F)(F)F)cc3C24CN(C)C(=N4)N</t>
  </si>
  <si>
    <t>CC[C@@H]1C[C@]2(C[C@H](C)[C@H]1OC)Cc3ccc(cc3[C@]24N=C(N)N(CC(C)(C)F)C4=O)C#N</t>
  </si>
  <si>
    <t>CO[C@H]1[C@H](C)C[C@]2(C[C@@H]1C)Cc3ccc(cc3[C@]24N=C(N)N(C[C@@H]5CCO5)C4=O)C#N</t>
  </si>
  <si>
    <t>CO[C@H]1[C@H](C)C[C@]2(C[C@@H]1C)Cc3ccc(cc3[C@]24N=C(N)N(CC5COC5)C4=O)C#N</t>
  </si>
  <si>
    <t>CO[C@H]1[C@H](C)C[C@]2(C[C@@H]1C)Cc3ccc(cc3[C@]24N=C(N)N(Cc5ncc(F)cn5)C4=O)C#N</t>
  </si>
  <si>
    <t>COC1CCC2(CC1)Cc3ccc(OCC4CC4)cc3C25NC(N)N(CC(F)F)C5=O</t>
  </si>
  <si>
    <t>CCN1C=C(C=C(C)C1=O)C2(N=C(N)c3c(F)cccc23)c4cccc(c4)c5cncnc5</t>
  </si>
  <si>
    <t>COc1cnc(cn1)C(=O)Nc2ccc(F)c(c2)[C@@]3(C)N=C(N)CO[C@@H]3F</t>
  </si>
  <si>
    <t>COC(OC)C(=O)N[C@@H](Cc1cccc(c1)c2nccs2)[C@H](O)CN[C@H]3CC4(CCC4)Oc5ncc(CC(C)(C)C)cc35</t>
  </si>
  <si>
    <t>C[C@]1(COCC(=N1)N)c2cccc(NC(=O)c3ccc(Cl)cn3)c2</t>
  </si>
  <si>
    <t>COCCN1C(=NC2(C1=O)c3cc(ccc3CC24CCC(CC4)OC)C#CC5CC5)N</t>
  </si>
  <si>
    <t>NC1=N[C@@](C(F)F)([C@H]2C[C@H]2O1)c3cc(NC(=O)c4ccc(Br)cn4)ccc3Cl</t>
  </si>
  <si>
    <t>C[C@]1(C[C@H](OC(=N1)N)C(F)(F)F)c2cc(NC(=O)c3ccc(OCC#C)cn3)ccc2F</t>
  </si>
  <si>
    <t>NC1=NC2(CCO1)c3cc(NC(=O)c4ccc(F)cn4)ccc3Oc5c(F)nc(cc25)C6=CCCOC6</t>
  </si>
  <si>
    <t>COCC(=O)N[C@@H](Cc1cccc(c1)c2ccccn2)[C@H](O)CN[C@H]3CC4(CCC4)Oc5ncc(CC(C)(C)C)cc35</t>
  </si>
  <si>
    <t>COc1ccc(C[C@H](NC(=O)C)[C@H](O)CN[C@H]2CC3(CCC3)Oc4ncc(CC(C)(C)C)cc24)cc1OC</t>
  </si>
  <si>
    <t>CN1C(=O)C[C@]2(N=C1N)c3cc(ccc3Oc4cnc(cc24)C5=CCOCC5)c6cccnc6F</t>
  </si>
  <si>
    <t>COC1CCC2(CC1)Cc3ccc(cc3C24NC(N)N(CCN(C)S(=O)(=O)C)C4=O)C#CC5CC5</t>
  </si>
  <si>
    <t>NC1=N[C@@](CF)([C@H]2C[C@H]2O1)c3cc(NC(=O)c4cnc(OCC#C)cn4)cnc3F</t>
  </si>
  <si>
    <t>COc1cnc(cn1)C(=O)Nc2ccc3Oc4cnc(cc4[C@]5(CCOC(=N5)N)c3c2)C6=CCCOC6</t>
  </si>
  <si>
    <t>COc1cnc(cn1)C(=O)Nc2ccc3Oc4cnc(cc4C5(CCOC(=N5)N)c3c2)C6=CCCOC6</t>
  </si>
  <si>
    <t>CO[C@@H]1CC[C@@]2(CC1)Cc3ccc(cc3C24N=C(N)N(Cc5nnc(C)s5)C4=O)C#CC6CC6</t>
  </si>
  <si>
    <t>C[C@@H]1C[C@]2(C[C@H](C)[C@H]1O)Cc3ccc(cc3[C@]24N=C(N)N(Cc5ccnc(C)c5)C4=O)C#N</t>
  </si>
  <si>
    <t>Cc1cc(Cl)cnc1C(=O)Nc2cc(F)c(F)c(c2)[C@]3(C)C[C@H](OC(=N3)N)C(F)(F)F</t>
  </si>
  <si>
    <t>COCC(=O)N[C@@H](Cc1cc(ccc1F)c2nccs2)[C@H](O)CN[C@H]3CC4(CCC4)Oc5ncc(CC(C)(C)C)cc35</t>
  </si>
  <si>
    <t>COC1CCC2(CC1)Cc3ccc(cc3C24N=C(N)N5CCCN=C45)c6cc(F)cc(Cl)c6</t>
  </si>
  <si>
    <t>C[C@]1(C[S@]2(=O)=NCCCCN2C(=N1)N)c3cc(ccc3F)c4onc(c4)c5ncc(Cl)cn5</t>
  </si>
  <si>
    <t>C[C@]1(C[S@]2(=O)=NCCCCN2C(=N1)N)c3cc(ccc3F)c4cn(nn4)c5ccc(cn5)C#N</t>
  </si>
  <si>
    <t>COC1CCC2(CC1)Cc3ccc(cc3C24N=C(N)N(C)C4=O)c5cnc(C)s5</t>
  </si>
  <si>
    <t>COCC(=O)N[C@@H](Cc1cccc(c1)c2occn2)[C@H](O)CN[C@H]3CC4(CCC4)Oc5ncc(CC(C)(C)C)cc35</t>
  </si>
  <si>
    <t>COC1CCC2(CC1)Cc3ccc(OC(F)(F)C(F)F)cc3C24N=C(N)N(C)C4=O</t>
  </si>
  <si>
    <t>C[C@@H]1C[C@]2(C[C@H](C)[C@H]1O)Cc3ccc(cc3[C@]24N=C(N)N(CCc5ccncc5)C4=O)C#N</t>
  </si>
  <si>
    <t>COC1CCC2(CC1)Cc3ccc(cc3C24ON(C)C(=N4)N)C#CC5CCCC5</t>
  </si>
  <si>
    <t>COC1CCC2(CC1)Cc3ccc(CCC4CC4)cc3C25N=C(N)N(CC6CCN(CC6)C(=O)C)C5=O</t>
  </si>
  <si>
    <t>CN1C(=N[C@@]2(C1=O)c3cc(OCC4CC4)ccc3CC25CCc6ccccc6CC5)N</t>
  </si>
  <si>
    <t>NC1=N[C@@](C(F)F)([C@H]2C[C@H]2O1)c3cc(NC(=O)c4nn(cc4Cl)C(F)F)cc(F)c3F</t>
  </si>
  <si>
    <t>COc1cnc(cn1)C(=O)Nc2cc(F)c(F)c(c2)[C@]3(C)C[C@H](OC(=N3)N)C(F)(F)F</t>
  </si>
  <si>
    <t>COCC(=O)N[C@@H](Cc1cccc(c1)c2ccncc2)[C@H](O)CN[C@H]3CC4(CCC4)Oc5ncc(CC(C)(C)C)cc35</t>
  </si>
  <si>
    <t>COC1CCC2(CC1)Cc3ccc(cc3C24N=C(N)N(C)C4=O)C#C</t>
  </si>
  <si>
    <t>CC(C)[C@H](NC(=O)[C@@H](C)C[C@H](O)[C@H](COc1cc(F)cc(F)c1)NC(=O)c2cc(cc(c2)C(=O)N[C@H](C)c3ccccc3)N(C)S(=O)(=O)C)C(=O)NCc4ccccc4</t>
  </si>
  <si>
    <t>C[C@H](NC[C@@H](O)[C@H](Cc1ccccc1)NC(=O)c2cccc(c2)N(c3ccc(Cl)cc3)S(=O)(=O)C)C(=O)NC4CCCCC4</t>
  </si>
  <si>
    <t>CCCCNC(=O)[C@@H](NC(=O)[C@@H]1CC(=O)C[C@H]1[C@H](O)[C@H](CC(C)C)NC(=O)[C@H](CCSC)NC(=O)[C@H](CC(C)C)NC(=O)C)C(C)C</t>
  </si>
  <si>
    <t>CCNc1cc(cc(c1)C(=O)N[C@@H](Cc2ccccc2)[C@H](O)CNCc3cnn(CC)c3)N4CCCCS4(=O)=O</t>
  </si>
  <si>
    <t>CC[C@@H](C)NC[C@@H](O)[C@H](Cc1ccccc1)NC(=O)c2cc3N(C)S(=O)(=O)CCc4cn(CC)c(c2)c34</t>
  </si>
  <si>
    <t>CCc1cc(cc(CC)n1)[C@@]2(N=C(N)N(C)C2=O)c3cccc(c3)c4cccnc4F</t>
  </si>
  <si>
    <t>COC(=O)[C@@H]1CCCN1C(=O)[C@@H](Cc2ccccc2)N(C)C(=O)[C@H](C)NC(=O)[C@H](CC(C)C)NC(=O)C[C@H](O)[C@H](Cc3ccccc3)NC(=O)[C@H](CCC(=O)N)N(C)C(=O)[C@@H](N)C(C)C</t>
  </si>
  <si>
    <t>CCc1ccc2OC3(CCC3)C[C@H](NC[C@@H](O)[C@H](Cc4cccc(CC=C)c4)NC(=O)C5=CN(CC=C)C(=O)C(=C5)N6CCCC6)c2c1</t>
  </si>
  <si>
    <t>COC[C@@H](Oc1cc(C[C@@H]2C[S@@+]([O-])C[C@H](N[C@H](C)c3cccc(c3)C(C)(C)C)[C@H]2O)cc(F)c1N)C(F)(F)F</t>
  </si>
  <si>
    <t>COC[C@@H](Oc1cc(C[C@@H]2C[S@@+]([O-])C[C@H](NCc3cc(ccc3F)C(C)(C)C)[C@H]2O)cc(F)c1N)C(F)(F)F</t>
  </si>
  <si>
    <t>Cc1coc(n1)[C@H]2C[C@H]3[C@@H](CF)SC(=N[C@]3(CO2)c4ccc(F)cc4F)N</t>
  </si>
  <si>
    <t>NC1=N[C@@](CF)(C[C@H](O1)C(F)(F)F)c2cc(NC(=O)c3ccc(Br)cn3)ccc2F</t>
  </si>
  <si>
    <t>CC(C)(C)C#Cc1cc2c(Oc3ccc(NC(=O)c4ccc(Cl)cn4)cc3C25CCOC(=N5)N)cn1</t>
  </si>
  <si>
    <t>C[C@]1(C[C@H](OC(=N1)N)C(F)(F)F)c2nc(NC(=O)c3nn(cc3Cl)C(F)F)ccc2F</t>
  </si>
  <si>
    <t>C[C@]1(C[C@H](OC(=N1)N)C(F)(F)F)c2cc(NC(=O)c3ccc(OCC#C)cn3)cc(F)c2F</t>
  </si>
  <si>
    <t>C[C@]1(C[C@H](OC(=N1)N)C(F)(F)F)c2cc(NC(=O)c3ccc(Br)cn3)cc(Cl)c2F</t>
  </si>
  <si>
    <t>C[C@]1(C[C@H](OC(=N1)N)C(F)(F)F)c2cc(NC(=O)c3ncc(Cl)cc3F)cc(F)c2F</t>
  </si>
  <si>
    <t>C[C@@]1(N=C(N)O[C@@H]([C@@H]1F)C(F)(F)F)c2cc(NC(=O)c3ccc(cn3)C#N)ccc2F</t>
  </si>
  <si>
    <t>C[C@@H](NC(=O)c1cc(cc(c1)C(=O)N[C@@H](Cc2ccccc2)[C@H](O)CNC3CC3)N(C)S(=O)(=O)C)c4ccc(F)cc4</t>
  </si>
  <si>
    <t>CCCN(c1cc2COC[C@](C)(N)Cc3cccc(CC[C@@H](NC(=O)c(c2)c1)c4ccc(F)cc4)c3)S(=O)(=O)C</t>
  </si>
  <si>
    <t>O[C@@H]([C@H](Cc1cc(F)cc(F)c1)NC(=O)C2CN(CC3CC3)C(=O)C2)[C@@H]4NCCN(Cc5ccccc5)C4=O</t>
  </si>
  <si>
    <t>O[C@@H]([C@H](Cc1ccccc1)NC(=O)c2cc(I)cc(n2)C(=O)N3COC[C@@H]3c4ccc(F)cc4)C(=O)Nc5cccc(c5)c6nn[nH]n6</t>
  </si>
  <si>
    <t>CCCN(CCC)C(=O)c1cc(C)cc(c1)C(=O)N[C@@H](Cc2cc(F)cc(F)c2)[C@H](O)[C@@H]3NCCN(CC4CC4)C3=O</t>
  </si>
  <si>
    <t>CCCN(CCC)C(=O)c1cc(cc(c1)C(=O)N[C@@H](Cc2cc(F)cc(F)c2)[C@H](O)CNCc3cccc(OC)c3)\C(=N/OCC=C)\C</t>
  </si>
  <si>
    <t>CC(C)C[C@H](NC(=O)[C@@H](NC(=O)[C@@H](N)CNC(=O)c1cc(O)ccc1O)C(C)C)C(=O)N[C@@H](Cc2ccccc2)[C@@H](O)C(=O)Nc3cccc(c3)C4=NOC(=O)N4</t>
  </si>
  <si>
    <t>C[C@H](Cc1cc2cc(ccc2nc1N)c3ccccc3C)C(=O)NCC4CCOCC4</t>
  </si>
  <si>
    <t>COc1cccc(CNC[C@@H](O)[C@H](Cc2cc(F)cc(F)c2)NC(=O)[C@H](CCc3ccccc3)N4CC[C@@](CC5CC5)(NC(=O)C)C4=O)c1</t>
  </si>
  <si>
    <t>CCCN(CCC)C(=O)c1cc(CCO)cc(c1)C(=O)N[C@@H](Cc2cc(F)cc(F)c2)[C@H](O)CNCc3cccc(OC)c3</t>
  </si>
  <si>
    <t>CCCN(CCC)C(=O)c1cc(Oc2ccc(OC)cc2)cc(c1)C(=O)N[C@@H](Cc3cc(F)cc(F)c3)[C@H](O)CNCc4cccc(OC)c4</t>
  </si>
  <si>
    <t>CO\N=C(/C)\c1cc(cc(c1)C(=O)N[C@@H](Cc2cc(F)cc(F)c2)[C@H](O)CNCc3cccc(OC)c3)N(c4ccccc4)S(=O)(=O)C</t>
  </si>
  <si>
    <t>CCCN(CCC)C(=O)c1cc(Oc2ccccc2)cc(c1)C(=O)N[C@@H](Cc3cc(F)cc(F)c3)[C@H](O)CNCc4cccc(OC)c4</t>
  </si>
  <si>
    <t>CCc1cc(cc(CC)n1)C2(N=C(N)N(C)C2=O)c3cccc(c3)c4cccnc4F</t>
  </si>
  <si>
    <t>CCCN1CCC[C@@]12CCN([C@@H](C)C(=O)N[C@@H](Cc3ccccc3)[C@H](O)CNCc4cccc(c4)C(C)C)C2=O</t>
  </si>
  <si>
    <t>C[C@]1(CCOC(=N1)N)c2cc(NC(=O)c3ccc(Cl)cn3)ccc2F</t>
  </si>
  <si>
    <t>Cc1cc(cnc1C(=O)Nc2ccc(F)c(c2)[C@]3(C)CO[C@](C)(C(=N3)N)C(F)(F)F)C#N</t>
  </si>
  <si>
    <t>C[C@]1(C=CSC(=N1)N)c2cc(NC(=O)c3ccc(Cl)cn3)ccc2F</t>
  </si>
  <si>
    <t>CC1(C)C[C@](C)(N=C(N)S1)c2cc(NC(=O)c3ncccc3F)ccn2</t>
  </si>
  <si>
    <t>C[C@]1(CCSC(=N1)N)c2cc(NC(=O)c3coc(n3)C(F)(F)F)ccc2F</t>
  </si>
  <si>
    <t>Cc1cnc(cn1)C(=O)Nc2ccc(F)c(c2)[C@@]3(C)N=C(N)SCC34CC4</t>
  </si>
  <si>
    <t>CC1=N[C@]2(C[C@@H](Oc3ccc(cc23)c4cccc(Cl)c4)[C@@H]5CCCOC5)N=C1N</t>
  </si>
  <si>
    <t>CC1=NC2(CC(Oc3ccc(Br)cc23)C4CCOC(C)(C)C4)N=C1N</t>
  </si>
  <si>
    <t>C[C@]1(CO[C@](C)(C(=N1)N)C(F)(F)F)c2cccc(NC(=O)c3ncc(cc3Cl)C#N)n2</t>
  </si>
  <si>
    <t>C[C@]1(CO[C@](C)(C(=N1)N)C(F)(F)F)c2nc(NC(=O)c3nn(cc3Cl)C(F)F)ccc2F</t>
  </si>
  <si>
    <t>NC1=N[C@]2(c3cc(ccc3Oc4c(F)cc(cc24)c5ccnc(F)c5)c6cccnc6F)c7nccn17</t>
  </si>
  <si>
    <t>C[C@@]1(N=C(N)OC[C@@H]1F)c2cc(NC(=O)c3ccc(F)cn3)ccc2F</t>
  </si>
  <si>
    <t>CO[C@@H]1CC[C@@]2(CC1)Cc3ccc(CCC(C)C)cc3C24N=C(N)N(C)C4=O</t>
  </si>
  <si>
    <t>NC1=N[C@](COC1)(C(F)F)c2cc(NC(=O)c3ncc(Br)cc3O)ccc2F</t>
  </si>
  <si>
    <t>COC1CCC2(CC1)Cc3ccc(OCCC4CC4)cc3C25N=C(N)N(C)C5=O</t>
  </si>
  <si>
    <t>CC[C@@H]1C[C@]2(CC[C@H]1OC)Cc3ccc(cc3[C@]24N=C(N)N(CC(C)(C)F)C4=O)C#N</t>
  </si>
  <si>
    <t>NC1=N[C@]2(CO[C@H](C[C@H]2CS1)c3ccc(F)c(F)c3)c4ccc(F)cc4F</t>
  </si>
  <si>
    <t>COC1CCC2(CC1)Cc3ccc(OCC4CC4)cc3C25NC(=S)N(CCC(F)(F)F)C5=O</t>
  </si>
  <si>
    <t>NC1=N[C@@](CF)(C[C@H](O1)C(F)(F)F)c2cc(Nc3ncc(F)c4cc(cnc34)C#N)ccc2F</t>
  </si>
  <si>
    <t>CN1C=C(NC(=O)c2ncc(cc2C)[N+]#[C-])C=C(C1=O)[C@]3(C)C[C@H](OC(=N3)N)C(F)(F)F</t>
  </si>
  <si>
    <t>CC(C)C[C@H](NC(=O)[C@@H](NC(=O)[C@@H](N)CNC(=O)C1=C(F)C(=O)NC(=O)N1)C(C)C)C(=O)N[C@@H](Cc2ccccc2)[C@@H](O)C(=O)Nc3cccc(c3)C4=NOC(=S)N4</t>
  </si>
  <si>
    <t>C[C@@H]1C[C@]2(C[C@H](C)[C@H]1O)Cc3ccc(cc3[C@]24N=C(N)N(CC(C)(C)F)C4=O)C#N</t>
  </si>
  <si>
    <t>COC1CCC2(CC1)Cc3ccc(cc3C24N=C(N)N(Cc5cccc(c5)c6nccs6)C4=O)C#CC7CC7</t>
  </si>
  <si>
    <t>COC1CCC2(CC1)Cc3ccc(Br)cc3C24N=C(N)N(Cc5cccc(c5)C(=O)OC)C4=O</t>
  </si>
  <si>
    <t>NC1=N[C@@](C(F)F)([C@H]2C[C@H]2O1)c3cc(NC(=O)c4nn(cc4Cl)C(F)F)ccc3Cl</t>
  </si>
  <si>
    <t>Cc1cc(NC(=O)c2ccc(Cl)cc2CF)cc(c1F)[C@]3(N=C(N)O[C@@H]4C[C@H]34)C(F)F</t>
  </si>
  <si>
    <t>COC1CCC2(CC1)Cc3ccc(cc3C24N=C(N)N(C)C4=O)c5ccnc(OC)c5</t>
  </si>
  <si>
    <t>CC(C)C[C@H](NC(=O)[C@@H](NC(=O)[C@@H](N)CNC(=O)c1cc(O)ccc1O)C(C)C)C(=O)N[C@@H](Cc2ccccc2)[C@@H](O)C(=O)Nc3cccc(c3)C4=NOC(=S)N4</t>
  </si>
  <si>
    <t>C[C@@H]1C[C@]2(C[C@H](C)[C@H]1O)Cc3ccc(cc3[C@]24N=C(N)N(CC5CC5)C4=O)C#N</t>
  </si>
  <si>
    <t>COCCOc1ccc2CC3(CCC(CC3)OC)C4(N=C(N)N(C)C4=O)c2c1</t>
  </si>
  <si>
    <t>NC1=NC2(CCO1)c3cc(NC(=O)c4ccc(Cl)cn4)ccc3Oc5cnc(cc25)C6CC6</t>
  </si>
  <si>
    <t>Cc1cc(cc(C)n1)C2(N=C(N)c3c(F)cccc23)c4cccc(c4)c5cncnc5</t>
  </si>
  <si>
    <t>CC[C@@H]1C[C@]2(CC[C@H]1O)Cc3ccc(cc3[C@]24N=C(N)N(CC(C)(C)F)C4=O)C#N</t>
  </si>
  <si>
    <t>COc1cc(F)c2Oc3ccc(NC(=O)c4ccc(cn4)C#N)cc3C5(CCOC(=N5)N)c2c1</t>
  </si>
  <si>
    <t>COc1ccc(cc1)N(c2cccc(c2)C(=O)N[C@@H](Cc3ccccc3)[C@H](O)CN[C@@H](C)C(=O)NC4CCCCC4)S(=O)(=O)C</t>
  </si>
  <si>
    <t>C[C@H](NC[C@@H](O)[C@H](Cc1ccccc1)NC(=O)c2cccc(c2)N(c3cc(Cl)cc(Cl)c3)S(=O)(=O)C)C(=O)NC4CCCCC4</t>
  </si>
  <si>
    <t>CCCN(CCC)C(=O)c1cc(cc(c1)C(=O)N[C@@H](Cc2cc(F)cc(F)c2)[C@H](O)CNCc3cccc(OC)c3)C(=O)N</t>
  </si>
  <si>
    <t>CC(C)Nc1cc(cc(c1)C(=O)N[C@@H](Cc2ccccc2)[C@H](O)CNCc3cccc(c3)C(F)(F)F)N4CCCCS4(=O)=O</t>
  </si>
  <si>
    <t>CCc1cn2CCS(=O)(=O)N(C)c3cc(cc1c23)C(=O)N[C@@H](Cc4ccccc4)[C@H](O)CNC5CC5</t>
  </si>
  <si>
    <t>CCn1cc2CCS(=O)(=O)N(C)c3cc(cc1c23)C(=O)N[C@@H](Cc4ccccc4)[C@H](O)CNCC#C</t>
  </si>
  <si>
    <t>CC(C)(C)c1cccc(CN[C@H]2CS(=O)(=O)C[C@@H](Cc3cc(F)c(N)c(OC4CCC4)c3)[C@@H]2O)c1</t>
  </si>
  <si>
    <t>CC(=O)N[C@@H](Cc1ccccc1)[C@H](O)CN[C@H]2CC(C)(C)Oc3ccc(CC(C)(C)C)cc23</t>
  </si>
  <si>
    <t>C[C@H]1OCC[C@H]2Oc3ccc(cc3[C@]4(N=C(N)N(C)C4=O)[C@H]12)c5cccnc5F</t>
  </si>
  <si>
    <t>CN1C(=N[C@@]2([C@H]3COCC[C@@H]3Oc4ccc(cc24)c5cncc(Cl)c5)C1=O)N</t>
  </si>
  <si>
    <t>Cc1cc(cnc1C(=O)Nc2cc(Cl)c(F)c(c2)[C@]3(C)C[C@H](OC(=N3)N)C(F)(F)F)C#N</t>
  </si>
  <si>
    <t>Cc1cc(NC(=O)c2ncc(cc2C)C#N)cc(c1F)[C@]3(CF)C[C@H](OC(=N3)N)C(F)(F)F</t>
  </si>
  <si>
    <t>C[C@]1(C[C@H](OC(=N1)N)C(F)(F)F)c2cc(NC(=O)c3ccc(Cl)cn3)cc(F)c2Cl</t>
  </si>
  <si>
    <t>C[C@]1(C[C@H](OC(=N1)N)C(F)(F)F)c2cc(NC(=O)c3ccc(Cl)cn3)cc(Cl)c2F</t>
  </si>
  <si>
    <t>COc1cc(Cl)cnc1C(=O)Nc2cc(F)c(F)c(c2)[C@]3(C)C[C@H](OC(=N3)N)C(F)(F)F</t>
  </si>
  <si>
    <t>NC1=N[C@@](CF)(C[C@H](O1)C(F)(F)F)c2cc(NC(=O)c3cnc(OCc4occn4)cn3)ccc2F</t>
  </si>
  <si>
    <t>CC1(C)CN(CCO1)c2ccc3Oc4ccc(cc4[C@@]5(COC(=N5)N)c3c2)c6cncnc6</t>
  </si>
  <si>
    <t>CCCC[C@H](N)[C@H](Cc1ccsc1)NC(=O)c2cc(NCC3CC3C)nc(c2)N(C)S(=O)(=O)C</t>
  </si>
  <si>
    <t>CCCN1CC(N(C(C)C)C1=O)C(=O)N[C@@H](Cc2cc(F)cc(F)c2)[C@H](O)[C@@H]3NCCN(Cc4ccccc4)C3=O</t>
  </si>
  <si>
    <t>CCCC(Cc1cc2cc(ccc2nc1N)c3ccccc3C)C(=O)NCC4CCCCC4</t>
  </si>
  <si>
    <t>C[C@H](Cc1cc2cc(ccc2nc1N)c3ncccc3Cl)C(=O)NCCC(C)(C)C</t>
  </si>
  <si>
    <t>NC1=Nc2ccc(Oc3ccccc3)cc2CN1CCC(=O)NC4C5CC6CC(CC4C6)C5</t>
  </si>
  <si>
    <t>COc1cccc(CNC[C@@H](O)[C@H](Cc2cc(F)cc(F)c2)NC(=O)c3cccc(c3)N(c4ccccc4)S(=O)(=O)C)c1</t>
  </si>
  <si>
    <t>CCCN(CCC)C(=O)c1cc(cc(c1)S(=O)(=O)c2ccccc2)C(=O)N[C@@H](Cc3cc(F)cc(F)c3)[C@H](O)CNCc4cccc(OC)c4</t>
  </si>
  <si>
    <t>CC(=O)N[C@@H](Cc1ccc(F)c(c1)C(F)(F)F)[C@H](O)CN[C@H]2CC3(CCC3)Oc4ncc(CC(C)(C)C)cc24</t>
  </si>
  <si>
    <t>COCC(=O)N[C@@H](Cc1cccc(C#C)c1F)[C@H](O)CN[C@H]2CC3(CCC3)Oc4ncc(CC(C)(C)C)cc24</t>
  </si>
  <si>
    <t>CCC(=O)N[C@@H](Cc1cccc(c1)c2nccs2)[C@H](O)CN[C@H]3CC4(CCC4)Oc5ncc(CC(C)(C)C)cc35</t>
  </si>
  <si>
    <t>C[C@]1(CCCOC(=N1)N)c2cc(NC(=O)c3ccc(Cl)cn3)ccc2F</t>
  </si>
  <si>
    <t>C[C@]1(COCCC(=N1)N)c2cc(NC(=O)c3ccc(Cl)cn3)ccc2F</t>
  </si>
  <si>
    <t>C[C@]1(CO[C@](C)(C(=N1)N)C(F)(F)F)c2nc(NC(=O)c3ncc(cc3N)C#N)ccc2F</t>
  </si>
  <si>
    <t>C[C@]1(F)COC(=N[C@]1(C)c2cc(NC(=O)c3ccc(F)cn3)ccc2F)N</t>
  </si>
  <si>
    <t>CO[C@@H]1CC[C@@]2(CC1)Cc3ccc(cc3C24N=C(N)N(CC(=O)N)C4=O)C#CC5CC5</t>
  </si>
  <si>
    <t>C[C@]1(CO[C@](C)(C(=N1)N)C(F)(F)F)c2cc(NC(=O)c3ccc(Br)cn3)ccc2F</t>
  </si>
  <si>
    <t>CO[C@H]1[C@H](C)C[C@]2(C[C@@H]1C)Cc3ccc(cc3[C@]24N=C(N)N(C[C@@H]5CCCO5)C4=O)C#N</t>
  </si>
  <si>
    <t>CO[C@H]1CC[C@]2(C[C@@H]1C)Cc3ccc(cc3[C@]24N=C(N)N(Cc5ncccn5)C4=O)C#N</t>
  </si>
  <si>
    <t>CC[C@@H]1C[C@@]2(CC[C@@H]1OC)Cc3ccc(cc3[C@]24N=C(N)N(Cc5ncccn5)C4=O)[N+]#[C-]</t>
  </si>
  <si>
    <t>CO[C@H]1[C@H](C)C[C@]2(C[C@@H]1C)Cc3ccc(cc3[C@]24N=C(N)N(CC5CCOCC5)C4=O)C#N</t>
  </si>
  <si>
    <t>C[C@H]1C[C@H]2CSC(=NC2(CO1)c3nc(NC(=O)c4coc(n4)C(F)F)cs3)N</t>
  </si>
  <si>
    <t>CCOc1ccc(cc1)[C@H]2C[C@H]3CSC(=N[C@]3(CO2)c4ccc(F)cc4F)N</t>
  </si>
  <si>
    <t>C[C@H]1SC(=N[C@]2(CO[C@H](C[C@@H]12)c3ccc(cc3)C#N)c4ccc(F)cc4F)N</t>
  </si>
  <si>
    <t>COC1CCC2(CC1)Cc3ccc(cc3C24N=C(N)N(C)C4=O)c5cc(F)cc(Cl)c5</t>
  </si>
  <si>
    <t>COC1CCC2(CC1)Cc3ccc(cc3C24C=C(N)N(C)C4=O)c5cc(F)cc(Cl)c5</t>
  </si>
  <si>
    <t>CN1OC2(N=C1N)c3cc(ccc3CC24CCc5ccccc5CC4)c6cc(F)cc(Cl)c6</t>
  </si>
  <si>
    <t>COC1CCC2(CC1)Cc3ccc(CCC4CC4)cc3C25NC(N)N(Cc6occn6)C5=O</t>
  </si>
  <si>
    <t>COCC#Cc1ccc2CC3(CCC(CC3)OC)C4(N=C(N)N(C)C4=O)c2c1</t>
  </si>
  <si>
    <t>NC1=N[C@@]2(CO1)c3cc(ccc3Oc4cnc(cc24)C5CCCOC5)c6cccnc6F</t>
  </si>
  <si>
    <t>COC1CCC2(CC1)Cc3ccc(CCC4CC4)cc3C25N=C(N)N(CC6CCOCC6)C5=O</t>
  </si>
  <si>
    <t>NC1=NC(c2ccncc2)(c3cccc(c3)c4cncnc4)c5cccc(F)c15</t>
  </si>
  <si>
    <t>CN1C=C(C=C(C)C1=O)C2(N=C(N)c3c(F)cccc23)c4cccc(c4)c5cncnc5</t>
  </si>
  <si>
    <t>COCCOc1ccc2CC3(CCc4ccccc4CC3)C5(N=C(N)N(C)C5=O)c2c1</t>
  </si>
  <si>
    <t>COC1CCC2(CC1)Cc3ccc(cc3C24N=C(N)N(C)C4=O)c5cc(Cl)cc(OC)c5</t>
  </si>
  <si>
    <t>COC1CCC2(CC1)Cc3ccc(cc3C24N=C(N)N(C(C)C)C4=O)c5cncc(c5)C#CC</t>
  </si>
  <si>
    <t>COC1CCC2(CC1)Cc3ccc(cc3C24N=C(N)N(C)C4=O)c5cncs5</t>
  </si>
  <si>
    <t>COC1CCC2(CC1)Cc3ccc(cc3C24C=C(N)N(C)C4=O)c5cc(Cl)cc(OC)c5</t>
  </si>
  <si>
    <t>NC1=N[C@@](C(F)F)([C@H]2C[C@H]2O1)c3cc(NC(=O)c4coc(CF)n4)ccc3F</t>
  </si>
  <si>
    <t>COCc1cc(cnc1C(=O)Nc2ccc(F)c(c2)[C@]3(N=C(N)O[C@@H]4C[C@H]34)C(F)F)C#N</t>
  </si>
  <si>
    <t>CC(C)C[C@H](NC(=O)[C@@H](NC(=O)[C@@H](N)CNC(=O)C1=C(F)C(=O)NC(=O)N1)C(C)C)C(=O)N[C@@H](Cc2ccccc2)[C@@H](O)C(=O)NC3(CCCC3)c4ccccc4</t>
  </si>
  <si>
    <t>COC1CCC2(CC1)Cc3ccc(cc3C24N=C(N)N(CC5CCCO5)C4=O)C#CC6CC6</t>
  </si>
  <si>
    <t>COC1CCC2(CC1)Cc3ccc(CCC(F)(F)F)cc3C24N=C(N)N(C)C4=O</t>
  </si>
  <si>
    <t>CO[C@@H]1CC[C@@]2(CC1)Cc3ccc(OCC(C)C)cc3C24N=C(N)N(CC(F)(F)F)C4=O</t>
  </si>
  <si>
    <t>CN1C(=N[C@@]2([C@H]3OCCC[C@@H]3Oc4ccc(cc24)c5cccnc5F)C1=O)N</t>
  </si>
  <si>
    <t>CC(C)C[C@H](NC(=O)[C@H](CC(=O)N)NC(=O)[C@@H](NC(=O)[C@@H](N)CCC(=O)O)C(C)C)[C@@H](O)C[C@@H](C)C(=O)N[C@@H](C)C(=O)O</t>
  </si>
  <si>
    <t>CC(C)C[C@H](NC(=O)[C@@H](N)CCC(=O)O)C(=O)N[C@@H](CC(=O)O)C(=O)N[C@@H](CC(C)C)P(=O)(O)CC(C)C(=O)N[C@@H](C(C)C)C(=O)N[C@@H](CCC(=O)O)C(=O)N[C@@H](Cc1ccccc1)C(=O)O</t>
  </si>
  <si>
    <t>CC(C)[C@H](NC(=O)C[C@H](O)[C@H](COCc1ccccc1)NC(=O)c2cc(cc(c2)C(=O)N[C@H](C)c3ccccc3)N(C)S(=O)(=O)C)C(=O)Nc4cc(cc(c4)C(=O)O)C(=O)O</t>
  </si>
  <si>
    <t>CC(=O)N[C@@H](Cc1cc(F)cc(F)c1)[C@H](O)CNC2(CCc3n[nH]cc3C2)c4cccc(c4)C(C)(C)C</t>
  </si>
  <si>
    <t>COc1c(C)cc(cc1C)[C@]2(N=C(C)C(=N2)N)c3cccc(c3)c4cncnc4</t>
  </si>
  <si>
    <t>COC[C@@H](Oc1cc(C[C@@H]2C[S@@+]([O-])C[C@H](NCc3cccc(c3)C(C)(C)CO)[C@H]2O)cc(F)c1N)C(F)(F)F</t>
  </si>
  <si>
    <t>COc1cnc(cn1)C(=O)Nc2ccc3Oc4cnc(cc4C5(CCOC(=N5)N)c3c2)C#CC(C)(C)C</t>
  </si>
  <si>
    <t>COc1cnc(C(=O)Nc2cc(F)c(F)c(c2)[C@]3(C)C[C@H](OC(=N3)N)C(F)(F)F)c(F)c1</t>
  </si>
  <si>
    <t>C[C@]1(C[C@H](OC(=N1)N)C(F)(F)F)c2cc(NC(=O)c3ccc(cn3)C#N)cc(Cl)c2F</t>
  </si>
  <si>
    <t>C[C@]1(CCSC(=N1)N)c2cc(CNC3(CC3)C(F)F)c(F)cc2F</t>
  </si>
  <si>
    <t>C[C@@]1(N=C(N)OCC1(F)F)c2nc(NC(=O)c3ccc(cn3)C#N)ccc2F</t>
  </si>
  <si>
    <t>C[C@@]1(N=C(N)OCC1(F)F)c2nc(NC(=O)c3ncc(cc3Cl)C#N)ccc2F</t>
  </si>
  <si>
    <t>Cc1cc(cnc1C(=O)Nc2ccc(F)c(n2)[C@@]3(C)N=C(N)OCC3(F)F)C#N</t>
  </si>
  <si>
    <t>NC1=N[C@@]2(CO1)c3cc(ccc3Oc4c(F)cc(cc24)c5ccccn5)c6cccnc6F</t>
  </si>
  <si>
    <t>COC[C@H](N)[C@H](Cc1ccccc1)NC(=O)c2cc(nc(c2)N(C)S(=O)(=O)C)N(C)C[C@H]3C[C@@H]3C</t>
  </si>
  <si>
    <t>C[C@]1(N)COCc2cc(cc(c2)C(=O)N[C@H](CCc3cccc(C1)c3)c4ccccc4)N(c5ccccc5)S(=O)(=O)C</t>
  </si>
  <si>
    <t>CCCN(CCC)C(=O)c1cc(C)cc(c1)C(=O)N[C@@H](Cc2cc(F)cc(F)c2)[C@H](O)[C@H]3C[C@H](CCN3)OCC4CCCCC4</t>
  </si>
  <si>
    <t>COC[C@H](N)[C@H](Cc1cc(F)cc(F)c1)NC(=O)c2cc(nc(c2)N(C)S(=O)(=O)C)N(C)C[C@H]3C[C@@H]3C</t>
  </si>
  <si>
    <t>CCC(C)[C@]1(CCN([C@@H](CCc2ccccc2)C(=O)N[C@@H](Cc3cc(F)cc(F)c3)[C@H](O)[C@H]4C[C@H](CN4)OCc5ccccc5)C1=O)NC(=O)C</t>
  </si>
  <si>
    <t>CCC(C)[C@]1(CCN([C@@H](CCc2ccccc2)C(=O)N[C@@H](Cc3cc(F)cc(F)c3)[C@H](O)[C@H]4C[C@H](CN4)S(=O)(=O)c5ccccc5)C1=O)NC(=O)C</t>
  </si>
  <si>
    <t>CC(C)C[C@H](NC(=O)[C@@H](N)CCC(=O)O)C(=O)N[C@@H](CC(=O)O)C(=O)N[C@@H](CC(C)C)P(=O)(O)C[C@@H](C)C(=O)N[C@@H](C(C)C)C(=O)N[C@@H](CCC(=O)O)C(=O)N[C@@H](Cc1ccccc1)C(=O)O</t>
  </si>
  <si>
    <t>COc1cccc(CNC[C@@H](O)[C@H](Cc2cc(F)cc(F)c2)NC(=O)c3cc(cc(c3)\C(=N/OCc4ccccc4)\C)N(c5ccccc5)S(=O)(=O)C)c1</t>
  </si>
  <si>
    <t>CCCN(CCC)C(=O)c1cc(cc(c1)S(=O)(=O)c2ccc(OC)cc2)C(=O)N[C@@H](Cc3cc(F)cc(F)c3)[C@H](O)CNCc4cccc(OC)c4</t>
  </si>
  <si>
    <t>NC1=NC2(CC2CCS1)c3cc(NC(=O)c4ccc(Cl)cn4)ccc3F</t>
  </si>
  <si>
    <t>NC1=N[C@]2(COC[C@H]2CS1)c3cc(NC(=O)c4ccc(F)cn4)ccc3F</t>
  </si>
  <si>
    <t>CN1CC[C@](C)(N=C1N)c2cc(NC(=O)c3ccc(Cl)cn3)ccc2F</t>
  </si>
  <si>
    <t>CC#CCOc1cnc(cn1)C(=O)Nc2cccc(c2)C3(C)CC(=O)N(C)C(=N3)N</t>
  </si>
  <si>
    <t>CO[C@@H]1CC[C@@]2(CC1)Cc3ccc(OCC(C)C)cc3C24N=C(N)N(C(C)C)C4=O</t>
  </si>
  <si>
    <t>CO[C@@H]1CC[C@@]2(CC1)Cc3ccc(cc3C24N=C(C)C(=N4)N)c5cnc(C)c(Cl)c5</t>
  </si>
  <si>
    <t>NC1=N[C@](COC1)(C(F)F)c2cc(NC(=O)c3ncc(Cl)cc3N)ccc2F</t>
  </si>
  <si>
    <t>NC1=N[C@](COC1)(C(F)F)c2cc(NC(=O)c3ncc(Cl)cc3O)ccc2F</t>
  </si>
  <si>
    <t>C[C@]1(C[S@@]2(=O)=NCCCCN2C(=N1)N)c3cc(ccc3F)c4onc(c4)c5ncc(Cl)cn5</t>
  </si>
  <si>
    <t>CO[C@@H](CN1C(=NC2(C1=O)c3cc(ccc3CC24CCC(CC4)OC)C#CC5CC5)N)c6ccccc6</t>
  </si>
  <si>
    <t>COC1CCC2(CC1)Cc3ccc(cc3C24N=C(N)N(C5CC5)C4=O)c6cccc(c6)[N+]#[C-]</t>
  </si>
  <si>
    <t>CO[C@H]1[C@H](C)C[C@]2(C[C@@H]1C)Cc3ccc(cc3[C@]24N=C(N)N(CC5(F)CCOCC5)C4=O)C#N</t>
  </si>
  <si>
    <t>C[C@H]1C[C@H]2CSC(=N[C@]2(CO1)c3nc(NC(=O)c4nc(CF)oc4C)cs3)N</t>
  </si>
  <si>
    <t>COC1CCC2(CC1)Cc3ccc(NC(=O)c4ccccn4)cc3C25N=C(N)N(C)C5=O</t>
  </si>
  <si>
    <t>NC1=N[C@@](C(F)F)([C@H]2C[C@H]2O1)c3cc(NC(=O)c4cnc(OCC5CCCCC5)cn4)ccc3F</t>
  </si>
  <si>
    <t>CN1OC2(N=C1N)c3cc(ccc3CC24CCc5ccccc5CC4)c6cccc(Cl)c6</t>
  </si>
  <si>
    <t>CN1C(=O)C[C@]2(N=C1N)c3cc(ccc3Oc4cnc(cc24)C5=CCCOC5)c6cccnc6F</t>
  </si>
  <si>
    <t>CN1C(=O)C[C@]2(N=C1N)c3cc(ccc3Oc4cnc(cc24)c5ccnc(F)c5)c6cccnc6F</t>
  </si>
  <si>
    <t>COC1CCC2(CC1)Cc3ccc(cc3C24N=C(N)N(C(C)C)C4=O)c5cncc(c5)C(F)(F)F</t>
  </si>
  <si>
    <t>COC1CCC2(CC1)Cc3ccc(cc3C24N=C(N)N(C(C)C)C4=O)c5cncc(c5)C#N</t>
  </si>
  <si>
    <t>COC1CCC2(CC1)Cc3ccc(CCC4CC4)cc3C25NC(N)N(CCN(C)C)C5=O</t>
  </si>
  <si>
    <t>NC1=N[C@@](C(F)F)([C@H]2C[C@H]2O1)c3cc(NC(=O)c4cnc(OCc5occn5)cn4)ccc3F</t>
  </si>
  <si>
    <t>COc1ccc(cc1)C2(N=C(N)c3c(F)cccc23)c4cccc(c4)c5cncnc5</t>
  </si>
  <si>
    <t>COC1CCC2(CC1)Cc3ccc(CCC4CC4)cc3C25N=C(N)N(Cc6ccc(F)cn6)C5=O</t>
  </si>
  <si>
    <t>NC1=NC(C2=NCC(F)(F)CN12)(c3ccc(OC(F)F)cc3)c4cccc(c4)c5cccnc5F</t>
  </si>
  <si>
    <t>NC1=N[C@@](C(F)F)([C@H]2C[C@H]2O1)c3cc(NC(=O)c4ncc(Cl)cc4Cl)ccc3Cl</t>
  </si>
  <si>
    <t>COC1CCC2(CC1)Cc3ccc(CCC4CC4)cc3C25N=C(N)N(CC6CCCO6)C5=O</t>
  </si>
  <si>
    <t>CN1C=C(NC(=O)c2ccc(Cl)cn2)C=C(C1=O)[C@]3(C)C[C@H](OC(=N3)N)C(F)(F)F</t>
  </si>
  <si>
    <t>NC1=NC2(CCO1)c3cc(NC(=O)c4ccc(Cl)cn4)ccc3Oc5ncc(cc25)C6CC6</t>
  </si>
  <si>
    <t>CC#CCOc1cnc(C(=O)Nc2ccc(F)c(c2)[C@@]3(C)N=C(N)O[C@@H]4C[C@H]34)c(C)c1</t>
  </si>
  <si>
    <t>Cc1cc(OCC2CC2)cnc1C(=O)Nc3ccc(F)c(c3)[C@]4(CF)C[C@H](OC(=N4)N)C(F)(F)F</t>
  </si>
  <si>
    <t>COc1nc(cc2c1Oc3ccc(NC(=O)c4ccc(Cl)cn4)cc3C25CCOC(=N5)N)C6CC6</t>
  </si>
  <si>
    <t>COC1CCC2(CC1)Cc3ccc(cc3C24N=C(N)N(Cc5ccccc5)C4=O)c6cncs6</t>
  </si>
  <si>
    <t>CS(=O)(=O)N(c1ccccc1)c2cc(cc(c2)c3ccccc3)C(=O)N[C@@H](Cc4ccccc4)[C@H](O)CNCc5cccc(c5)C(F)(F)F</t>
  </si>
  <si>
    <t>CCNc1cc(cc(c1)C(=O)N[C@@H](Cc2ccccc2)[C@H](O)CN[C@@H](C)C(=O)NC3CCCCC3)N4CCCC4=O</t>
  </si>
  <si>
    <t>CC(C)[C@H](NC(=O)C[C@H](O)[C@H](COc1cc(F)cc(F)c1)NC(=O)c2cc(cc(c2)C(=O)N[C@H](C)c3ccccc3)N(C)S(=O)(=O)C)C(=O)NCc4ccc(cc4)C(=O)O</t>
  </si>
  <si>
    <t>NC1=N[C@@](CF)(C[C@H](O1)C(F)(F)F)c2cc(NC(=O)c3ccc(cn3)C#N)ccc2F</t>
  </si>
  <si>
    <t>COC[C@@H](Oc1cc(C[C@@H]2C[S@@+]([O-])C[C@H](NCc3cccc(c3)C(C)(C)O)[C@H]2O)cc(F)c1N)C(F)(F)F</t>
  </si>
  <si>
    <t>CN1C(=N[C@@]2(C1=O)c3cc(ccc3O[C@H]4CCOC[C@]24C)c5cncnc5)N</t>
  </si>
  <si>
    <t>NC1=N[C@@](CF)(C[C@H](O1)C(F)(F)F)c2cc(NC(=O)c3ccc(OCC#C)cn3)cc(F)c2F</t>
  </si>
  <si>
    <t>COc1cnc(cn1)C(=O)Nc2cc(F)c(Cl)c(c2)[C@]3(C)C[C@H](OC(=N3)N)C(F)(F)F</t>
  </si>
  <si>
    <t>COCc1cc(Cl)cnc1C(=O)Nc2cc(F)c(F)c(c2)[C@]3(C)C[C@H](OC(=N3)N)C(F)(F)F</t>
  </si>
  <si>
    <t>CO[C@@H]1CC[C@@]2(CC1)Cc3ccc(OCC4CC4(F)F)cc3C25N=C(C)C(=N5)N</t>
  </si>
  <si>
    <t>CO[C@@H]1CC[C@@]2(CC1)Cc3cc(F)c(cc3[C@@]24N=C(C)C(=N4)N)c5cc(F)cc(c5)C#N</t>
  </si>
  <si>
    <t>CC(C)CNC(=O)[C@H](CCS(=O)(=O)C)NC[C@H](Cc1ccccc1)NC(=O)c2cc(cc(c2)C(=O)N[C@H](C)c3ccc(F)cc3)N(C)S(=O)(=O)C</t>
  </si>
  <si>
    <t>CCCC[C@H](O)[C@H](Cc1cc(F)cc(F)c1)NC(=O)c2cc(NCC3CC3C)nc(c2)N(C)S(=O)(=O)C</t>
  </si>
  <si>
    <t>CC(C)CNC(=O)[C@H](CCO)NC[C@H](Cc1ccccc1)NC(=O)c2cc(cc(c2)C(=O)N[C@H](C)c3ccc(F)cc3)N(C)S(=O)(=O)C</t>
  </si>
  <si>
    <t>O[C@@H]([C@H](Cc1ccccc1)NC(=O)c2cc(Cl)cc(n2)C(=O)N3COC[C@@H]3c4ccc(F)cc4)C(=O)Nc5cccc(c5)c6nn[nH]n6</t>
  </si>
  <si>
    <t>CCCN(CCC)C(=O)c1cc(C)cc(c1)C(=O)N[C@@H](Cc2cc(F)cc(F)c2)[C@H](O)[C@@H]3NCCN(CC(C)C)C3=O</t>
  </si>
  <si>
    <t>COCCN1CC(CC1=O)C(=O)N[C@@H](Cc2cc(F)cc(F)c2)[C@H](O)[C@@H]3NCCN(Cc4ccccc4)C3=O</t>
  </si>
  <si>
    <t>CCn1cc2CCS(=O)(=O)N(C)c3cc(cc1c23)C(=O)N[C@@H](Cc4ccccc4)C(=O)CNC5CCOCC5</t>
  </si>
  <si>
    <t>CCCN(CCC)C(=O)c1cc(Sc2ccccc2)cc(c1)C(=O)N[C@@H](Cc3cc(F)cc(F)c3)[C@H](O)CNCc4cccc(OC)c4</t>
  </si>
  <si>
    <t>O[C@@H]([C@H](Cc1ccccc1)NC(=O)c2cc(cc(c2)[N+](=O)[O-])C(=O)N3COC[C@@H]3c4ccc(F)cc4)C(=O)Nc5cccc(c5)c6nn[nH]n6</t>
  </si>
  <si>
    <t>C[C@@]1(N=C(N)OCC1(F)F)c2cc(NC(=O)c3ncc(Cl)cc3Cl)ccc2F</t>
  </si>
  <si>
    <t>C[C@@]1(N=C(N)OCC1(F)F)c2cc(NC(=O)c3nn(cc3Cl)C(F)F)ccc2F</t>
  </si>
  <si>
    <t>C[C@@]1(N=C(N)OCC1(F)F)c2cc(NC(=O)c3ccc(F)cn3)ccc2F</t>
  </si>
  <si>
    <t>C[C@@]1(N=C(N)CO[C@H]1C(F)(F)F)c2cc(NC(=O)c3cnc(Cl)cn3)ccc2F</t>
  </si>
  <si>
    <t>C[C@]1(CO[C@](C)(C(=N1)N)C(F)(F)F)c2cccc(NC(=O)c3ncc(Br)cc3Cl)n2</t>
  </si>
  <si>
    <t>C[C@@]1(N=C(N)OC[C@@H]1F)c2cc(NC(=O)c3ccc(OCC(F)F)cn3)ccc2F</t>
  </si>
  <si>
    <t>CO[C@@H]1CC[C@@]2(CC1)Cc3ccc(cc3[C@@]24N=C(C)C(=N4)N)c5ccccc5</t>
  </si>
  <si>
    <t>CC(C)COc1ccc2C[C@@]3(CC[C@H](O)CC3)[C@@]4(N=C(C)C(=N4)N)c2c1</t>
  </si>
  <si>
    <t>COC1CCC2(CC1)Cc3ccc(OCC4CC4)cc3C25N=C(N)c6ccccc56</t>
  </si>
  <si>
    <t>COC1CCC2(CC1)Cc3ccc(CCC4CC4)cc3C25N=C(N)c6c(F)cccc56</t>
  </si>
  <si>
    <t>CC#CCOc1cnc(cn1)C(=O)Nc2csc(n2)[C@]34CO[C@@H](C)C[C@H]3CSC(=N4)N</t>
  </si>
  <si>
    <t>Cc1ccc(cc1F)[C@H]2C[C@H]3CSC(=N[C@]3(CO2)c4ccc(F)cc4F)N</t>
  </si>
  <si>
    <t>COc1cnc(cn1)C(=O)Nc2ccc(F)c(c2)[C@]34COC[C@@]3(F)CSC(=N4)N</t>
  </si>
  <si>
    <t>CN1C(=NC2(C1=O)c3cc(ccc3CC24CCc5noc(C)c5C4)c6cncc(Cl)c6)N</t>
  </si>
  <si>
    <t>CCOCc1ccc2CC3(CCC(CC3)OC)C4(N=C(SCC)N(C)C4=O)c2c1</t>
  </si>
  <si>
    <t>COCCN1C(=NC2(C1=O)c3cc(CCC4CC4)ccc3CC25CCC(CC5)OC)N</t>
  </si>
  <si>
    <t>COc1ccc2Oc3ccc(cc3[C@@]4(N=C(N)N(C)C4=O)c2c1)c5cncnc5</t>
  </si>
  <si>
    <t>COCCC#Cc1cccc(c1)C2(N=C(N)N3CC(F)(F)CN=C23)c4ccc(OC(F)F)cc4</t>
  </si>
  <si>
    <t>CN1C(=NC2(C1=O)c3cc(CCC4CC4)ccc3C[C@@]25CC[C@@H](CC5)OC(F)F)N</t>
  </si>
  <si>
    <t>COC1CCC2(CC1)Cc3ccc(CCC4CC4)cc3C25N=C(N)N(CC6CCN(CC6)S(=O)(=O)C)C5=O</t>
  </si>
  <si>
    <t>COC1CCC2(CC1)Cc3ccc(OCC4CC4)cc3C25N=C(N)N(CC(N)(F)F)C5=O</t>
  </si>
  <si>
    <t>NC1=N[C@@](CF)([C@H]2C[C@H]2O1)c3cc(NC(=O)c4cnc(OCC(F)(F)F)cn4)cc(Cl)c3F</t>
  </si>
  <si>
    <t>NC1=NC2(CCO1)c3cc(NC(=O)c4ccc(Cl)cn4)ccc3Oc5ncc(Br)cc25</t>
  </si>
  <si>
    <t>COc1ccc2Oc3c(F)cc(cc3[C@@]4(N=C(N)N(C)C4=O)c2c1)c5ccc(C)cc5</t>
  </si>
  <si>
    <t>COC1CCC2(CC1)Cc3ccc(cc3C24N=C(N)N(Cc5ccccc5)C4=O)c6cccnc6</t>
  </si>
  <si>
    <t>NC1=N[C@@](C(F)F)([C@H]2C[C@H]2O1)c3cc(NC(=O)c4nn(cc4Cl)C(F)F)ccc3F</t>
  </si>
  <si>
    <t>COC1CCC2(CC1)Cc3ccc(cc3C24N=C(N)N(CC5CCO5)C4=O)c6cncc(F)c6</t>
  </si>
  <si>
    <t>COc1cncc(c1)c2cccc(c2)C3(N=C(N)N4CC(F)(F)CN=C34)c5ccc(OC(F)F)cc5</t>
  </si>
  <si>
    <t>CCS(=O)(=O)c1cc(cc(c1)C(=O)N[C@@H](Cc2ccccc2)[C@H](O)CNCc3cccc(c3)C(F)(F)F)N(c4ccccc4)S(=O)(=O)C</t>
  </si>
  <si>
    <t>CN1C(=N[C@](C1=O)(c2ccc(OC(F)F)cc2)c3ccc(F)c(c3)C#CCCCF)N</t>
  </si>
  <si>
    <t>CCNc1cc(cc(c1)C(=O)N[C@@H](Cc2ccccc2)[C@H](O)CNC3(CCCCC3)c4cccc(OC)c4)N5CCCC5=O</t>
  </si>
  <si>
    <t>CC(C)[C@H](NC(=O)C[C@H](O)[C@H](COc1ccccc1)NC(=O)c2cc(cc(c2)C(=O)N[C@H](C)c3ccccc3)N(C)S(=O)(=O)C)C(=O)NCc4ccc(cc4)C(=O)O</t>
  </si>
  <si>
    <t>CCc1cn2CCS(=O)(=O)Nc3cc(cc1c23)C(=O)N[C@@H](Cc4ccccc4)[C@H](O)CNCc5cccc(OC)c5</t>
  </si>
  <si>
    <t>CC(=O)N[C@@H](Cc1cc(F)cc(F)c1)[C@H](O)CNC2(CCc3nc(N)ncc3C2)c4cccc(c4)C(C)(C)C</t>
  </si>
  <si>
    <t>CC(=O)N[C@@H](Cc1ccc(F)cc1)[C@H](O)CN[C@H]2C[C@@]3(C[C@H](O)C3)Oc4ncc(CC(C)(C)C)cc24</t>
  </si>
  <si>
    <t>C[C@]1(C[C@H](OC(=N1)N)C(F)(F)F)c2cc(NC(=O)c3ccc(cn3)C(F)F)cc(F)c2F</t>
  </si>
  <si>
    <t>C[C@]1(C[C@H](OC(=N1)N)C(F)(F)F)c2cc(Nc3nccc4cc(cnc34)C#N)cc(F)c2F</t>
  </si>
  <si>
    <t>C[C@]1(CCSC(=N1)N)c2cc(CNCC3CC3)c(F)cc2F</t>
  </si>
  <si>
    <t>CO[C@H](C)C(=O)N[C@@H](Cc1ccc2OCOc2c1)[C@H](O)CN[C@H]3CC4(CCC4)Oc5ncc(CC(C)(C)C)cc35</t>
  </si>
  <si>
    <t>CO[C@@H]1CC[C@@]2(CC1)CCc3ccc(cc3C24N=C(C)C(=N4)N)c5cncc(Cl)c5</t>
  </si>
  <si>
    <t>COc1c(C)cc(cc1C)C2(N=C(C)C(=N2)N)c3cccc(c3)c4cncc(c4)C#CC</t>
  </si>
  <si>
    <t>C[C@]1(CCOC(=N1)N)c2cc(NC(=O)c3ccc(cn3)C#N)ccc2F</t>
  </si>
  <si>
    <t>CCCN(CCC)C(=O)c1cc(C)cc(c1)C(=O)N[C@@H](Cc2cc(F)cc(F)c2)[C@H](O)[C@H]3C[C@@H](Cc4ccccc4)CCN3</t>
  </si>
  <si>
    <t>CC(C)C[C@H](NC(=O)[C@@H](NC(=O)[C@@H](N)CNC(=O)c1nn[nH]n1)C(C)C)C(=O)N[C@@H](Cc2ccccc2)[C@@H](O)C(=O)Nc3cc(Cl)cc(Cl)c3</t>
  </si>
  <si>
    <t>C[C@@H](NC(=O)c1cc(cc(c1)C(=O)N[C@@H](Cc2ccccc2)[C@H](O)CNC3CC3)N(C)S(=O)(=O)N(C)C)c4ccccc4</t>
  </si>
  <si>
    <t>CC(C)S(=O)(=O)N(C)c1cc(cc(NC[C@H]2C[C@@H]2C)n1)C(=O)N[C@H](CO)Cc3cc(F)cc(F)c3</t>
  </si>
  <si>
    <t>CC(=O)N[C@@H](Cc1ccc(OC(F)(F)F)cc1)[C@H](O)CN[C@H]2CC3(CCC3)Oc4ncc(CC(C)(C)C)cc24</t>
  </si>
  <si>
    <t>C[C@@]1(N=C(N)CO[C@@H]1C(F)(F)F)c2cc(NC(=O)c3cnc(Cl)cn3)ccc2F</t>
  </si>
  <si>
    <t>CC1=N[C@]2(C[C@H](Oc3ccc(cc23)c4cccc(Cl)c4)[C@H]5CCCOC5)N=C1N</t>
  </si>
  <si>
    <t>COc1cnc(cn1)C(=O)Nc2cnc(Cl)c(c2)[C@]3(C)CC(=C)SC(=N3)N</t>
  </si>
  <si>
    <t>C[C@@]1(N=C(N)OC[C@@H]1F)c2cc(NC(=O)c3ccc(cn3)C4CC4)ccc2F</t>
  </si>
  <si>
    <t>COCCOc1cnc(cn1)C(=O)Nc2cccc(c2)C3(C)CC(=O)N(C)C(=N3)N</t>
  </si>
  <si>
    <t>NC1=N[C@](COC1)(C(F)F)c2cc(NC(=O)c3ccc(Br)cn3)ccc2F</t>
  </si>
  <si>
    <t>COC1CCC2(CC1)Cc3ccc(cc3C24N=C(N)N5CCCN=C45)c6cccnc6</t>
  </si>
  <si>
    <t>COC1CCC2(CC1)Cc3ccc(cc3C24N=C(N)N(CCN(C)C)C4=O)C#CC5CC5</t>
  </si>
  <si>
    <t>CO[C@H]1[C@H](C)C[C@]2(C[C@@H]1C)Cc3ccc(cc3[C@]24N=C(N)N(CC(C)(C)F)C4=O)C#N</t>
  </si>
  <si>
    <t>C[C@H]1SC(=N[C@]2(CO[C@H](C[C@@H]12)c3cccc(c3)C#N)c4ccc(F)cc4F)N</t>
  </si>
  <si>
    <t>NC1=N[C@]2(CO[C@H](C[C@H]2CS1)c3ccc(F)cc3)c4ccc(F)cc4F</t>
  </si>
  <si>
    <t>NC1=N[C@@](C(F)F)([C@H]2C[C@H]2O1)c3cc(NC(=O)c4ncc(Br)cc4C(F)F)ccc3F</t>
  </si>
  <si>
    <t>COC1CCC2(CC1)Cc3ccc(CCC4CC4)cc3C25N=C(N)N(Cc6ccc(F)cc6)C5=O</t>
  </si>
  <si>
    <t>Cc1cc(cnc1C(=O)Nc2ccc(F)c(c2)[C@]3(N=C(N)O[C@@H]4C[C@H]34)C(F)F)C#N</t>
  </si>
  <si>
    <t>NC1=N[C@@](C(F)F)([C@H]2C[C@H]2O1)c3cc(NC(=O)c4ncc(cc4C(F)F)C#N)ccc3F</t>
  </si>
  <si>
    <t>Cc1cc(Cl)cnc1C(=O)Nc2ccc(F)c(c2)[C@]3(C)C[C@H](OC(=N3)N)C(F)(F)F</t>
  </si>
  <si>
    <t>CCN1C(=NC2(C1=O)c3cc(Br)ccc3CC24CCC(CC4)OC)N</t>
  </si>
  <si>
    <t>COC1CCC2(CC1)Cc3ccc(cc3C24N=C(N)c5ccccc45)C#CC6CC6</t>
  </si>
  <si>
    <t>COC1CCC2(CC1)Cc3ccc(cc3C24ON(C)C(=N4)N)c5cc(C)cc(C)c5</t>
  </si>
  <si>
    <t>C[C@@H]1CC2(C[C@H](C)[C@H]1O)Cc3ccc(Cl)cc3[C@]24N=C(N)N(Cc5ncccn5)C4=O</t>
  </si>
  <si>
    <t>C[C@@H]1C[C@]2(C[C@H](C)[C@H]1O)Cc3ccc(cc3[C@]24N=C(N)N(CCC(F)(F)F)C4=O)C#N</t>
  </si>
  <si>
    <t>COC1CCC2(CC1)Cc3ccc(OCC4CC4)cc3C25ON(C)C(=N5)N</t>
  </si>
  <si>
    <t>CN1OC2(N=C1N)c3cc(ccc3OC24CCc5ccccc5CC4)c6cc(F)cc(Cl)c6</t>
  </si>
  <si>
    <t>NC1=NC(C2=NCC(F)(F)CN12)(c3ccc(OC(F)F)cc3)c4cccc(OCCCF)c4</t>
  </si>
  <si>
    <t>COC1CCC2(CC1)Cc3ccc(cc3C24NC(N)N(Cc5occn5)C4=O)C#CC6CC6</t>
  </si>
  <si>
    <t>CC(C)N1C(=NC2(C1=O)c3cc(ccc3CC24CCC(CC4)OC(F)F)c5cncc(F)c5)N</t>
  </si>
  <si>
    <t>CC#Cc1ccc2OC3(CCc4ccccc4CC3)C5(N=C(N)N(C)C5=O)c2c1</t>
  </si>
  <si>
    <t>COC1CCC2(CC1)Oc3ccc(cc3C24N=C(N)N(C)C4=O)c5cccc(c5)C#N</t>
  </si>
  <si>
    <t>C[C@H](NC[C@@H](O)[C@H](Cc1ccccc1)NC(=O)c2cccc(c2)N(c3ccccc3)S(=O)(=O)C)C(=O)NC4CCCCC4</t>
  </si>
  <si>
    <t>Cl.CS(=O)(=O)N(c1ccncc1)c2cccc(c2)C(=O)N[C@@H](Cc3ccccc3)[C@H](O)CNCc4cccc(c4)C(F)(F)F</t>
  </si>
  <si>
    <t>CN1C(=N[C@](C1=O)(c2ccc(OC(F)F)c(C)c2)c3cccc(c3)C#CC4CC4)N</t>
  </si>
  <si>
    <t>C[C@@H](NC(=O)c1cc(cc(c1)C(=O)N[C@@H](Cc2ccccc2)C(O)CNC3CC3)N(C)S(=O)(=O)C)c4ccccc4</t>
  </si>
  <si>
    <t>CCc1cn2CCS(=O)(=O)N(C)c3cc(cc1c23)C(=O)N[C@@H](Cc4ccccc4)[C@H](O)CNC.OC=O</t>
  </si>
  <si>
    <t>CCc1cn2CCS(=O)(=O)N(C)c3cc(cc1c23)C(=O)N[C@@H](Cc4ccccc4)[C@H](O)CNC</t>
  </si>
  <si>
    <t>CCC[C@]1(C)C[C@H](NC[C@@H](O)[C@H](Cc2cc(F)cc(F)c2)NC(=O)C)c3cc(CC(C)(C)C)ccc3O1</t>
  </si>
  <si>
    <t>Cc1cc(on1)[C@H]2C[C@H]3[C@@H](CF)SC(=N[C@]3(CO2)c4ccc(F)cc4F)N</t>
  </si>
  <si>
    <t>COc1ccc(nc1)C(=O)Nc2cc(F)c(F)c(c2)[C@]3(C)C[C@H](OC(=N3)N)C(F)(F)F</t>
  </si>
  <si>
    <t>C[C@]1(C[C@H](OC(=N1)N)C(F)(F)F)c2cc(NC(=O)c3ncc(cc3Cl)C(F)(F)F)cc(F)c2F</t>
  </si>
  <si>
    <t>C[C@]1(C[C@H](OC(=N1)N)C(F)(F)F)c2cc(NC(=O)c3ncc(cc3Cl)C(F)F)cc(F)c2F</t>
  </si>
  <si>
    <t>COc1ccc(nc1)C(=O)Nc2cc(Cl)c(F)c(c2)[C@]3(C)C[C@H](OC(=N3)N)C(F)(F)F</t>
  </si>
  <si>
    <t>C[C@]1(C[C@H](OC(=N1)N)C(F)(F)F)c2cc(NC(=O)c3cnc(OCC(F)(F)F)cn3)cc(F)c2F</t>
  </si>
  <si>
    <t>COCC(=O)N[C@@H](Cc1cccc(c1)C#CC)[C@H](O)CN[C@H]2CC3(CCC3)Oc4ncc(CC(C)(C)C)cc24</t>
  </si>
  <si>
    <t>CC1=NC2(N=C1N)c3cc(ccc3CCC24CC4)c5cc(Cl)cc(c5)C#N</t>
  </si>
  <si>
    <t>CO[C@@H]1CC[C@@]2(CC1)Cc3cc(C)c(cc3C24N=C(C)C(=N4)N)c5cncc(c5)C#CC</t>
  </si>
  <si>
    <t>CCCN(CCC)C(=O)c1cc(C)cc(c1)C(=O)N[C@@H](Cc2cc(F)cc(F)c2)[C@H](O)CNCc3cccc(OC)c3</t>
  </si>
  <si>
    <t>C[C@@H](NC(=O)c1cc(cc(c1)C(=O)N[C@@H](Cc2ccccc2)[C@H](O)CNC(C)(C)C)N(C)S(=O)(=O)C)c3ccc(F)cc3</t>
  </si>
  <si>
    <t>CCNC[C@@H](O)[C@H](Cc1ccccc1)NC(=O)c2cc(cc(c2)C(=O)N[C@H](C)c3ccc(F)cc3)N(C)S(=O)(=O)C</t>
  </si>
  <si>
    <t>O[C@@H]([C@H](Cc1ccccc1)NC(=O)c2cc(Br)cc(n2)C(=O)N3COC[C@@H]3c4ccccc4)C(=O)Nc5cccc(c5)c6nn[nH]n6</t>
  </si>
  <si>
    <t>CC(Cc1cc2cc(ccc2nc1N)c3ccccc3C(=O)C)C(=O)NCCC(C)(C)C</t>
  </si>
  <si>
    <t>CCCS[C@H]1CN[C@H](C1)[C@@H](O)[C@H](Cc2cc(F)cc(F)c2)NC(=O)[C@H](CCc3ccccc3)N4CC[C@](NC(=O)C)(C(C)CC)C4=O</t>
  </si>
  <si>
    <t>C[C@]1(CCC2(CC2)C(=N1)N)c3cc(NC(=O)c4ccc(Cl)cn4)ccc3F</t>
  </si>
  <si>
    <t>C[C@@]1(N=C(N)OC[C@@H]1F)c2cc(NC(=O)c3ccc(OCC4CC4)cn3)ccc2F</t>
  </si>
  <si>
    <t>CO[C@@H]1CC[C@@]2(CC1)Cc3ccc(cc3C24N=C(C)C(=N4)N)C#CC(C)(C)C</t>
  </si>
  <si>
    <t>CCO[C@@H]1CC[C@@]2(CC1)Cc3ccc(cc3C24N=C(N)N(C)C4=O)c5cccc(OC)c5</t>
  </si>
  <si>
    <t>Cc1cc(Br)cnc1C(=O)Nc2ccc(F)c(c2)[C@]3(CF)COCC(=N3)N</t>
  </si>
  <si>
    <t>NC1=N[C@]2(CO[C@H](C[C@H]2CS1)c3ccc(Cl)cc3)c4ccc(F)cc4F</t>
  </si>
  <si>
    <t>C[C@H]1SC(=N[C@]2(CO[C@H](C[C@@H]12)c3ccc(F)cc3)c4ccc(F)cc4F)N</t>
  </si>
  <si>
    <t>Cc1cc(cnc1C(=O)Nc2ccc(Cl)c(c2)[C@]3(N=C(N)O[C@@H]4C[C@H]34)C(F)F)C(F)(F)F</t>
  </si>
  <si>
    <t>COC1CCC2(CC1)Cc3ccc(cc3C24N=C(N)N(Cc5cncnc5)C4=O)C#CC6CC6</t>
  </si>
  <si>
    <t>NC1=N[C@@](C(F)F)([C@H]2C[C@H]2O1)c3cc(NC(=O)c4ncc(cc4Cl)C#N)ccc3F</t>
  </si>
  <si>
    <t>COc1cnc(cn1)C(=O)Nc2ccc3Oc4c(F)cc(cc4C5(CCSC(=N5)N)c3c2)N6CCOCC6</t>
  </si>
  <si>
    <t>COC1CCC2(CC1)Cc3ccc(CCC4CC4)cc3C25NC(=S)N(Cc6ccc(cc6)C#N)C5=O</t>
  </si>
  <si>
    <t>COC1CCC2(CC1)Cc3ccc(CCC4CC4)cc3C25N=C(N)N(Cc6ccc(cc6)C#N)C5=O</t>
  </si>
  <si>
    <t>NC1=N[C@]2(COC[C@@]2(F)CS1)c3cc(NC(=O)c4ccc(F)cn4)ccc3F</t>
  </si>
  <si>
    <t>COC1CCC2(CC1)Cc3ccc(cc3C24NC(N)N(CCC(=O)O)C4=O)C#CC5CC5</t>
  </si>
  <si>
    <t>CCN1C(=NC2(C1=O)c3cc(ccc3CC24CCC(CC4)OC)C#CC5CC5)N</t>
  </si>
  <si>
    <t>CC(C)N1C(=NC2(C1=O)c3cc(OCC4CC4)ccc3CC25CCC(CC5)OC(F)F)N</t>
  </si>
  <si>
    <t>CO[C@@H]1CC[C@@]2(CC1)Cc3ccc(CCC(C)C)cc3C24ON(C)C(=N4)N</t>
  </si>
  <si>
    <t>COC1CCC2(CC1)Cc3ccc(CCC4CC4)cc3C25N=C(N)N(Cc6ccccn6)C5=O</t>
  </si>
  <si>
    <t>COC1CCC2(CC1)Cc3ccc(CCC4CC4)cc3C25N=C(N)N(Cc6cccc(F)c6)C5=O</t>
  </si>
  <si>
    <t>CO[C@@H]1CC[C@@]2(CC1)Cc3ccc(Br)cc3[C@]24N=C(N)N(C)C4=O</t>
  </si>
  <si>
    <t>CC(C)C[C@H](NC(=O)[C@H](CC(=O)N)NC(=O)[C@@H](NC(=O)[C@@H](N)CCC(=O)O)C(C)C)[C@@H](O)[C@@H]1CCC[C@H]1C(=O)N[C@@H](C)C(=O)N[C@@H](CCC(=O)O)C(=O)N[C@@H](Cc2ccccc2)C(=O)O</t>
  </si>
  <si>
    <t>CCCOc1ccc2Oc3ccc(cc3[C@@]4(COC(=N4)N)c2c1)c5cncnc5</t>
  </si>
  <si>
    <t>[2H]C([2H])(N[C@H]1C[S@+]([O-])C[C@@H](Cc2cc(F)c(N)c(O[C@H](COC)C(F)(F)F)c2)[C@@H]1O)c3cccc(c3)C(C)C</t>
  </si>
  <si>
    <t>CN1C(=N[C@@]2([C@H]3COCC[C@@H]3Oc4ccc(cc24)c5cncc(F)c5)C1=O)N</t>
  </si>
  <si>
    <t>Cc1cc(cnc1C(=O)Nc2cc(F)c(F)c(c2)[C@]3(CF)C[C@H](OC(=N3)N)C(F)(F)F)C#N</t>
  </si>
  <si>
    <t>CC(C)C[C@H](NC(=O)[C@@H](NC(=O)[C@@H](N)CNC(=O)C(=O)O)C(C)C)C(=O)N[C@@H](Cc1ccccc1)[C@@H](O)C(=O)Nc2cccc(c2)C(=O)O</t>
  </si>
  <si>
    <t>CC(C)C[C@H](NC(=O)[C@@H](NC(=O)[C@@H](N)CNC(=O)O)C(C)C)C(=O)N[C@@H](Cc1ccccc1)[C@@H](O)C(=O)Nc2cccc(c2)C(=O)O</t>
  </si>
  <si>
    <t>CN(c1cc2COC(=O)[C@](C)(N)Cc3cccc(CC[C@@H](NC(=O)c(c2)c1)c4ccccc4)c3)S(=O)(=O)CC(F)(F)F</t>
  </si>
  <si>
    <t>CCCCN1CC([C@@H](Cc2ccccc2)C1=O)C(=O)N[C@@H](Cc3cc(F)cc(F)c3)[C@H](O)[C@@H]4NCCN(Cc5ccccc5)C4=O</t>
  </si>
  <si>
    <t>CCC(Cc1cc2cc(ccc2nc1N)c3ccccc3C)C(=O)NCC4CCCCC4</t>
  </si>
  <si>
    <t>C[C@H](Cc1cc2cc(ccc2nc1N)c3ncccc3C)C(=O)NCCC(C)(C)C</t>
  </si>
  <si>
    <t>CCC[C@@H](O)[C@H]1CCN([C@@H](CCc2ccccc2)C(=O)N[C@@H](Cc3cc(F)cc(F)c3)[C@H](O)[C@H]4C[C@H](O)CN4)C1=O</t>
  </si>
  <si>
    <t>CCCN(CCC)C(=O)c1cc(CC(C)O)cc(c1)C(=O)N[C@@H](Cc2cc(F)cc(F)c2)[C@H](O)CNCc3cccc(OC)c3</t>
  </si>
  <si>
    <t>CC(C)c1cccc(CNC[C@@H](O)[C@@H]2COCCCCCNC(=O)c3cc(cc(c3)C(=O)N2)N(C)S(=O)(=O)C)c1</t>
  </si>
  <si>
    <t>CCO[C@H](C)C(=O)N[C@@H](Cc1cccc(c1)c2nccs2)[C@H](O)CN[C@H]3CC4(CCC4)Oc5ncc(CC(C)(C)C)cc35</t>
  </si>
  <si>
    <t>Cc1cc(Cl)cnc1C(=O)Nc2ccc(F)c(c2)[C@@]3(C)N=C(N)OCC3(F)F</t>
  </si>
  <si>
    <t>COc1cnc(cn1)C(=O)Nc2ccc(F)c(c2)[C@]3(C)CC(=C)SC(=N3)N</t>
  </si>
  <si>
    <t>C[C@]1(CO[C@](C)(C(=N1)N)C(F)(F)F)c2cc(NC(=O)c3ncc(Br)cn3)ccc2F</t>
  </si>
  <si>
    <t>COc1cnc(C(=O)Nc2ccc(F)c(c2)[C@@]3(COCC(=N3)N)C(F)F)c(N)n1</t>
  </si>
  <si>
    <t>Cc1cc(Br)cnc1C(=O)Nc2ccc(F)c(c2)[C@@]3(COCC(=N3)N)C(F)F</t>
  </si>
  <si>
    <t>COC1CCC2(CC1)Cc3ccc(CCCC(C)C)cc3C24N=C(N)N(C)C4=O</t>
  </si>
  <si>
    <t>CCCc1ccc2CC3(CCC(CC3)OC)C4(NC(=O)N(CCF)C4=O)c2c1</t>
  </si>
  <si>
    <t>Cc1cc(F)cc(c1)[C@H]2C[C@H]3CSC(=N[C@]3(CO2)c4ccc(F)cc4F)N</t>
  </si>
  <si>
    <t>COC1CCC2(CC1)Cc3ccc(CCC4CC4)cc3C25N=C(N)N(Cc6ncc[nH]6)C5=O</t>
  </si>
  <si>
    <t>NC1=NC2(CCO1)c3cc(NC(=O)c4cnc(Cl)cn4)ccc3Oc5c(F)nc(Cl)cc25</t>
  </si>
  <si>
    <t>COC1CCC2(CC1)Cc3ccc(cc3C24N=C(N)N(CCC(F)(F)F)C4=O)C#CC5CC5</t>
  </si>
  <si>
    <t>COCCN1C(=O)NC2(C1=O)c3cc(ccc3CC24CCc5ccccc5CC4)C#N</t>
  </si>
  <si>
    <t>COC1CCC2(CC1)Cc3ccc(cc3C24N=C(N)N(C)C4=O)C#Cc5ccccc5</t>
  </si>
  <si>
    <t>COC1CCC2(CC1)Cc3ccc(cc3C24N=C(N)N5CC(F)(F)CN=C45)C#CC6CC6</t>
  </si>
  <si>
    <t>CO[C@H]1CC[C@]2(C[C@@H]1C)Cc3ccc(Br)cc3C24N=C(C)C(=N4)N</t>
  </si>
  <si>
    <t>CCC(CC)CN1C(=NC2(C1=O)c3cc(CCC4CC4)ccc3CC25CCC(CC5)OC)N</t>
  </si>
  <si>
    <t>NC1=N[C@@](C(F)F)([C@H]2C[C@H]2O1)c3cc(NC(=O)c4ccc(OCC#C)cn4)ccc3F</t>
  </si>
  <si>
    <t>COC1CCC2(CC1)Cc3ccc(CCC4CC4)cc3C25N=C(N)N(CC6CCO6)C5=O</t>
  </si>
  <si>
    <t>COC1CCC2(CC1)Cc3ccc(OCC4CC4)cc3C25N=C(N)N(C(C)C)C5=O</t>
  </si>
  <si>
    <t>CN1OC2(N=C1N)c3cc(ccc3CC24CCc5noc(C)c5C4)C#CC6CC6</t>
  </si>
  <si>
    <t>CN1C(=NC2(C1=O)c3cc(Br)ccc3CC24CCc5noc(C)c5C4)N</t>
  </si>
  <si>
    <t>COC1CCC2(CC1)Cc3ccc(cc3C24ON(C)C(=N4)N)c5cccnc5</t>
  </si>
  <si>
    <t>CCCN(c1cc2COC[C@](C)(N)Cc3cccc(CC[C@@H](NC(=O)c(c2)c1)c4ccccc4)c3)S(=O)(=O)C</t>
  </si>
  <si>
    <t>CCNc1cc(cc(c1)C(=O)N[C@@H](Cc2ccccc2)[C@H](O)CNC(C)(C)c3cccc(c3)C(F)(F)F)N4CCCC4=O</t>
  </si>
  <si>
    <t>CCN1c2cc(cc3c(CC)cn(CCS1(=O)=O)c23)C(=O)N[C@@H](Cc4ccccc4)[C@H](O)CNC5CC5</t>
  </si>
  <si>
    <t>COCc1cc2NCCCCOc3cccc(C[C@H](NC(=O)c(c1)c2)[C@H](O)CNC4(CC4)c5cccc(c5)C(C)C)c3</t>
  </si>
  <si>
    <t>CC(C)c1cccc(c1)C2(CC2)NC[C@@H](O)[C@@H]3Cc4cccc(OCCCCOc5cc(cc(C)n5)C(=O)N3)c4</t>
  </si>
  <si>
    <t>CCc1ccc2OC3(CCC3)C[C@H](NC[C@@H](O)[C@@H]4Cc5cccc(CCCCCCC(=O)N4)c5)c2c1</t>
  </si>
  <si>
    <t>NC1=N[C@@](C(F)F)([C@H]2C[C@H]2O1)c3cc(NC(=O)c4ncc(cc4CO)C#N)ccc3F</t>
  </si>
  <si>
    <t>Cc1cc(cnc1C(=O)Nc2cc(F)c(F)c(c2)[C@]3(C)C[C@H](OC(=N3)N)C(F)(F)F)C(F)F</t>
  </si>
  <si>
    <t>C[C@]1(CCSC(=N1)N)c2cc(CNC3(COC3)C(F)(F)F)c(F)cc2F</t>
  </si>
  <si>
    <t>NC1=NC(c2cccc(c2)c3cncnc3)(c4ccnc(c4)C(F)F)c5cccc(F)c15</t>
  </si>
  <si>
    <t>NC1=N[C@]2(CO1)c3cc(ccc3Oc4ccc(cc24)c5cncnc5)N6CCOCC6</t>
  </si>
  <si>
    <t>CCCOc1cccc2CC(NCc12)[C@@H](O)[C@H](Cc3cc(F)cc(F)c3)NC(=O)[C@H](CCc4ccccc4)N5CC[C@](NC(=O)C)(C(C)CC)C5=O</t>
  </si>
  <si>
    <t>COc1cccc(CNC[C@@H](O)[C@H](Cc2cc(F)cc(F)c2)NC(=O)c3cc(cc(c3)C(=O)C)N(c4ccccc4)S(=O)(=O)C)c1</t>
  </si>
  <si>
    <t>C[C@@]1(N=C(N)OCC1(F)F)c2cc(NC(=O)c3ccn(n3)C(F)F)ccc2F</t>
  </si>
  <si>
    <t>C[C@@]1(N=C(N)OCC1(F)F)c2cc(NC(=O)c3ccc(Cl)cn3)ccc2F</t>
  </si>
  <si>
    <t>C[C@@]1(N=C(N)OC[C@@H]1F)c2cc(NC(=O)c3ccc(OCC(F)(F)C(F)F)cn3)ccc2F</t>
  </si>
  <si>
    <t>CO[C@@H]1CC[C@@]2(CC1)Cc3ccc(NC(=O)c4oc5cc(Cl)ccc5c4C)cc3C26N=C(C)C(=N6)N</t>
  </si>
  <si>
    <t>Cc1cc(cnc1C(=O)Nc2ccc(F)c(c2)[C@@]3(COCC(=N3)N)C(F)F)C#N</t>
  </si>
  <si>
    <t>COC1CCC2(CC1)Cc3ccc(cc3C24N=C(N)N(Cc5nncn5C)C4=O)C#CC6CC6</t>
  </si>
  <si>
    <t>C[C@H]1C[C@H]2CSC(=N[C@]2(CO1)c3nc(NC(=O)c4ccn(CC#C)n4)cs3)N</t>
  </si>
  <si>
    <t>CO[C@@H]1CC[C@@]2(CC1)Cc3ccc(cc3C24N=C(N)N(C(C)c5cccnn5)C4=O)C#CC6CC6</t>
  </si>
  <si>
    <t>C[C@]1(COCC(=N1)N)c2cc(NCc3nn(cc3Cl)C(F)F)ccc2F</t>
  </si>
  <si>
    <t>CO[C@@H]1CC[C@@]2(CC1)Cc3ccc(Br)cc3C24NC(=O)N(Cc5ccccc5)C4=O</t>
  </si>
  <si>
    <t>COC1CCC2(CC1)Cc3ccc(CCC4CC4)cc3C25NC(N)N(Cc6ccccc6[N+]#[C-])C5=O</t>
  </si>
  <si>
    <t>COC1CCC2(CC1)Cc3ccc(CCC4CC4)cc3C25N=C(N)N(CCc6ccccc6)C5=O</t>
  </si>
  <si>
    <t>COC1CCC2(CC1)Cc3ccc(cc3C24N=C(N)N(C)C4=O)C#Cc5ccsc5</t>
  </si>
  <si>
    <t>COC1CCC2(CC1)Cc3ccc(cc3C24N=C(N)N(Cc5nccs5)C4=O)C#CC6CC6</t>
  </si>
  <si>
    <t>COC1CCC2(CC1)Cc3ccc(CCC4CC4)cc3C25ON(C)C(=N5)N</t>
  </si>
  <si>
    <t>NC1=N[C@@](C(F)F)([C@H]2C[C@H]2O1)c3cc(NC(=O)c4ncc(Cl)cc4CF)ccc3F</t>
  </si>
  <si>
    <t>COc1cccc(c1)N(c2cccc(c2)C(=O)N[C@@H](Cc3ccccc3)[C@H](O)CN[C@@H](C)C(=O)NC4CCCCC4)S(=O)(=O)C</t>
  </si>
  <si>
    <t>CCNc1cc(cc(c1)C(=O)N[C@@H](Cc2ccccc2)[C@H](O)CNC3CCc4ccc(OC)cc34)N5CCCCS5(=O)=O</t>
  </si>
  <si>
    <t>CCNc1cc(cc(N2CCCCS2(=O)=O)c1OC)C(=O)N[C@@H](Cc3ccccc3)[C@H](O)CNCc4cccc(c4)C(F)(F)F</t>
  </si>
  <si>
    <t>CC(=O)N[C@@H](Cc1cc(F)cc(F)c1)[C@H](O)CNC2(CCNC(=O)C2)c3cccc(c3)C(C)(C)C</t>
  </si>
  <si>
    <t>COC[C@@H](Oc1cc(C[C@@H]2C[S@@+]([O-])C[C@H](NCc3cccc(c3)C(C)C)[C@H]2O)cc(F)c1N)C(F)(F)F</t>
  </si>
  <si>
    <t>NC1=N[C@@](CF)([C@H]2C[C@H]2O1)c3cc(NC(=O)c4nn(cc4Cl)C(F)F)cc(F)c3F</t>
  </si>
  <si>
    <t>NC1=N[C@@](CF)(C[C@H](O1)C(F)(F)F)c2cc(NC(=O)c3ccc(Cl)cn3)ccc2F</t>
  </si>
  <si>
    <t>NC1=N[C@@](CF)(C[C@H](O1)C(F)(F)F)c2cc(Nc3nccc4cc(Cl)cnc34)ccc2F</t>
  </si>
  <si>
    <t>C[C@]1(C[C@H](OC(=N1)N)C(F)(F)F)c2cc(NC(=O)c3cnc(cn3)C(F)F)cc(F)c2F</t>
  </si>
  <si>
    <t>C[C@]1(CCSC(=N1)N)c2cc(CNC3(CC3)C(F)(F)F)c(F)cc2F</t>
  </si>
  <si>
    <t>CO[C@@H]1CC[C@@]2(CC1)Cc3ccc(OCC4(C)CC4)cc3C25N=C(C)C(=N5)N</t>
  </si>
  <si>
    <t>C[C@@]1(N=C(N)OCC1(F)F)c2nc(NC(=O)c3ncc(Cl)cc3Cl)ccc2F</t>
  </si>
  <si>
    <t>CC(C)S(=O)(=O)N(C)c1cc(cc(n1)N(C)C[C@H]2C[C@@H]2C)C(=O)N[C@@H](Cc3cc(F)cc(F)c3)[C@@H](N)CF</t>
  </si>
  <si>
    <t>CO[C@@H]1CC[C@@]2(CC1)Cc3ccc(NC(=O)c4ncc(Cl)cc4C)cc3C25N=C(C)C(=N5)N</t>
  </si>
  <si>
    <t>NC1=N[C@](CCOC1)(C(F)F)c2cc(NC(=O)c3ccc(Br)cn3)ccc2F</t>
  </si>
  <si>
    <t>NC1=N[C@](COC1)(C(F)F)c2cc(NC(=O)c3ncc(Br)cc3Cl)ccc2F</t>
  </si>
  <si>
    <t>COCCOc1cnc(C(=O)Nc2ccc(F)c(c2)[C@@]3(COCC(=N3)N)C(F)F)c(N)n1</t>
  </si>
  <si>
    <t>Cc1cc(OC(F)F)cnc1C(=O)Nc2ccc(F)c(c2)[C@@]3(COCC(=N3)N)C(F)F</t>
  </si>
  <si>
    <t>NC1=N[C@](COC1)(C(F)F)c2cc(Nc3nccc4cc(cnc34)C#N)ccc2F</t>
  </si>
  <si>
    <t>CC#CCOc1ccc(nc1)C(=O)Nc2csc(n2)[C@]34CO[C@@H](C)C[C@H]3CSC(=N4)N</t>
  </si>
  <si>
    <t>COCC(C)N1C(=NC2(C1=O)c3cc(ccc3CC24CCC(CC4)OC)C#CC5CC5)N</t>
  </si>
  <si>
    <t>COC1CCC2(CC1)Cc3ccc(CCC4CC4)cc3C25N=C(N)N(Cc6ccc7nccnc7c6)C5=O</t>
  </si>
  <si>
    <t>CC(C)N1C(=NC2(C1=O)c3cc(ccc3C[C@@]24CC[C@@H](CC4)OC(N)F)c5cncc(c5)C(F)(F)F)N</t>
  </si>
  <si>
    <t>Cc1cc(cnc1C(=O)Nc2ccc(Cl)c(c2)[C@]3(N=C(N)O[C@@H]4C[C@H]34)C(F)F)C#N</t>
  </si>
  <si>
    <t>NC1=NC(c2cccc(c2)c3cncnc3)(c4ccnc(c4)C5CC5)c6cccc(F)c16</t>
  </si>
  <si>
    <t>NC1=N[C@@]2(CO1)c3cc(ccc3Oc4cnc(cc24)[C@@H]5CCCCO5)c6cccnc6F</t>
  </si>
  <si>
    <t>NC1=N[C@@](C(F)F)([C@H]2C[C@H]2O1)c3cc(NC(=O)c4ccc(Br)cn4)cc(F)c3F</t>
  </si>
  <si>
    <t>C[C@]1(C[C@H](OC(=N1)N)C(F)(F)F)c2nc(NC(=O)c3ncc(cc3Cl)C(F)(F)F)ccc2F</t>
  </si>
  <si>
    <t>COC1CCC2(CC1)Cc3ccc(cc3C24ON(C)C(=N4)N)c5cccc(c5)C(F)(F)F</t>
  </si>
  <si>
    <t>NC1=N[C@](C(F)F)([C@@H]2C[C@@H]2O1)c3cc(NC(=O)c4nn(cc4Cl)C(F)F)ccc3Cl</t>
  </si>
  <si>
    <t>CN1OC2(N=C1N)c3cc(ccc3CC24CCc5ccccc5CC4)c6cc(Cl)cc(Cl)c6</t>
  </si>
  <si>
    <t>COC1CCC2(CC1)Cc3ccc(cc3[C@]24N=C(N)N(Cc5ccccc5)C4=O)C#CC6CC6</t>
  </si>
  <si>
    <t>CCn1cnc2c(cc(cc12)C(=O)N[C@@H](Cc3ccccc3)[C@H](O)CNCc4cccc(c4)C(F)(F)F)N5CCCC5=O</t>
  </si>
  <si>
    <t>CCNc1cc(cc2N(C)S(=O)(=O)CCCc12)C(=O)N[C@@H](Cc3ccccc3)[C@H](O)CNCc4cccc(c4)C(F)(F)F</t>
  </si>
  <si>
    <t>CC(=O)N[C@@H](Cc1cc(F)cc(F)c1)[C@H](O)CN[C@]2(CC[C@H](NO)NC2)c3cccc(c3)C(C)(C)C</t>
  </si>
  <si>
    <t>CC(C)Cn1cc2[C@H](CC(C)(C)Cc2n1)NC[C@@H](O)[C@H](Cc3ccccc3)NC(=O)C</t>
  </si>
  <si>
    <t>COC[C@@H](Oc1cc(C[C@@H]2C[S@@+]([O-])C[C@H](NCc3cc(CC(C)(C)C)on3)[C@H]2O)cc(F)c1N)C(F)(F)F</t>
  </si>
  <si>
    <t>CN1C(=N[C@@]2([C@H]3COCC[C@@H]3Oc4cc(F)c(cc24)c5cccnc5F)C1=O)N</t>
  </si>
  <si>
    <t>NC1=N[C@@](CF)(C[C@H](O1)C(F)(F)F)c2cc(NC(=O)c3ccc(Br)cn3)cc(F)c2F</t>
  </si>
  <si>
    <t>C[C@]1(C[C@H](OC(=N1)N)C(F)(F)F)c2cc(NC(=O)c3ncc(Cl)cc3Cl)cc(F)c2F</t>
  </si>
  <si>
    <t>CO[C@@H]1CC[C@@]2(CC1)CCc3ccc(cc3C24N=C(C)C(=N4)N)c5cncc(c5)C#CC</t>
  </si>
  <si>
    <t>C[C@@]1(N=C(N)OCC1(F)F)c2nc(NC(=O)c3nn(cc3Cl)C(F)F)ccc2F</t>
  </si>
  <si>
    <t>C[C@@H](NC(=O)c1cc(COC(=O)C(C)(N)Cc2ccccc2)cc(c1)N(C)S(=O)(=O)C)c3ccc(F)cc3</t>
  </si>
  <si>
    <t>CCCC[C@H]1CCN([C@@H](CCc2ccccc2)C(=O)N[C@@H](Cc3cc(F)cc(F)c3)[C@H](O)[C@H]4C[C@H](CN4)OCCC)C1=O</t>
  </si>
  <si>
    <t>CC(C)c1cccc(CNC[C@@H](O)[C@@H]2Cc3cccc(OCCCCNc4cc(cc(c4)C(=O)N2)N5COC=C5)c3)c1</t>
  </si>
  <si>
    <t>O[C@@H]([C@H](Cc1ccccc1)NC(=O)c2cc(cc(c2)[N+](=O)[O-])C(=O)N3COC[C@@H]3c4ccccc4)C(=O)Nc5cccc(c5)c6nn[nH]n6</t>
  </si>
  <si>
    <t>CC#Cc1cncc(c1)c2ccc3CC4(CCC4)C5(N=C(C)C(=N5)N)c3c2</t>
  </si>
  <si>
    <t>COc1cnc(cn1)C(=O)Nc2ccc(F)c(c2)[C@]3(C)CC(=C(C)C)SC(=N3)N</t>
  </si>
  <si>
    <t>C[C@]1(C=CSC(=N1)N)c2cc(NC(=O)c3ncc(cc3Cl)C#N)ccc2F</t>
  </si>
  <si>
    <t>CO[C@@H]1CC[C@@]2(CC1)Cc3ccc(cc3C24N=C(C)C(=N4)N)c5cc(Cl)cnc5C</t>
  </si>
  <si>
    <t>Cn1cc(cn1)[C@H]2C[C@H]3CSC(=N[C@]3(CO2)c4cc(CNCC(F)(F)F)ccc4F)N</t>
  </si>
  <si>
    <t>NC1=N[C@]2(CO[C@H](C[C@H]2CS1)c3ccc4OCOc4c3)c5ccc(F)cc5F</t>
  </si>
  <si>
    <t>NC1=N[C@@](CO)(C[C@H](O1)C(F)(F)F)c2cc(Oc3cc(Br)ccn3)ccc2F</t>
  </si>
  <si>
    <t>C[C@H]1C[C@H]2CSC(=NC2(CO1)c3nc(NC(=O)c4ccc(Cl)cn4)cs3)N</t>
  </si>
  <si>
    <t>C[C@H]1C[C@H]2CSC(=NC2(CO1)c3nc(NC(=O)c4ccn(n4)C(F)F)cs3)N</t>
  </si>
  <si>
    <t>NC1=N[C@@](C(F)F)([C@H]2C[C@H]2O1)c3cc(NC(=O)c4ccc(cn4)C#N)ccc3Cl</t>
  </si>
  <si>
    <t>NC1=N[C@@](C(F)F)([C@H]2C[C@H]2O1)c3cc(NC(=O)c4cnc(OCc5nccs5)cn4)ccc3F</t>
  </si>
  <si>
    <t>COc1cc(F)c2Oc3ccc(NC(=O)c4ccc(Cl)cn4)cc3C5(CCSC(=N5)N)c2c1</t>
  </si>
  <si>
    <t>CN1OC2(N=C1N)c3cc(ccc3CC24CCc5ccccc5CC4)c6cccc(c6)C#N</t>
  </si>
  <si>
    <t>NC1=NC(C2=NCC(F)(F)CN12)(c3ccc(OC(F)F)cc3)c4cccc(c4)c5cncnc5</t>
  </si>
  <si>
    <t>C[C@]1(Cn2cccc2C(=N1)N)c3cc(NC(=O)c4ccc(cn4)C#N)ccc3F</t>
  </si>
  <si>
    <t>COC1CCC2(CC1)Cc3ccc(cc3C24N=C(N)N(CC(F)(F)F)C4=O)c5cncc(F)c5</t>
  </si>
  <si>
    <t>NC1=N[C@@](C(F)F)([C@H]2C[C@H]2O1)c3cc(NC(=O)c4ccc(Cl)cn4)cc(F)c3F</t>
  </si>
  <si>
    <t>COC1CCC2(CC1)Cc3ccc(CCC4CC4)cc3C25N=C(N)N(CCc6nccs6)C5=O</t>
  </si>
  <si>
    <t>COc1ccc(nc1)C(=O)Nc2ccc(F)c(c2)[C@]3(CF)C[C@H](OC(=N3)N)C(F)(F)F</t>
  </si>
  <si>
    <t>CO[C@@H]1CC[C@@]2(CC1)Cc3ccc(cc3[C@@]24N=C(C)C(=N4)N)c5cccc(F)c5F</t>
  </si>
  <si>
    <t>CN1C(=NC(C1=O)(c2ccncc2)c3cccc(c3)c4cc(F)ccc4F)N</t>
  </si>
  <si>
    <t>CN1C(=N[C@](C1=O)(c2ccncc2)c3cccc(c3)c4cc(F)ccc4F)N</t>
  </si>
  <si>
    <t>C[C@H](NC[C@@H](O)[C@H](Cc1ccccc1)NC(=O)c2cccc(c2)N(c3ccc(cc3)C(F)(F)F)S(=O)(=O)C)C(=O)NC4CCCCC4</t>
  </si>
  <si>
    <t>CN1C(=N[C@](C1=O)(c2ccc(OC(F)F)c(C)c2)c3ccc(F)c(c3)C#CCF)N</t>
  </si>
  <si>
    <t>CCNc1cc(cc(c1)C(=O)N[C@@H](Cc2ccccc2)[C@H](O)CNCc3cccc(OC(F)(F)F)c3)N4CCCC4=O</t>
  </si>
  <si>
    <t>NC1=N[C@@](CF)(C[C@H](O1)C(F)(F)F)c2cc(NC(=O)c3nn(cc3Cl)C(F)F)ccc2F</t>
  </si>
  <si>
    <t>C[C@]1(C[C@H](OC(=N1)N)C(F)(F)F)c2cc(NC(=O)c3ncc(Br)cc3F)cc(F)c2F</t>
  </si>
  <si>
    <t>NC1=N[C@]2(CO1)[C@@H]3CCOC[C@H]3Oc4ccc(cc24)c5cncc(Cl)c5</t>
  </si>
  <si>
    <t>CC(C)[C@H](NC(=O)C[C@H](O)[C@H](Cc1cc(F)cc(F)c1)NC(=O)C(O)c2ccccc2c3ccccc3)C(=O)Nc4cc(cc(c4)C(=O)O)C(=O)O</t>
  </si>
  <si>
    <t>CC(C)CNC(=O)[C@H](C)NC[C@H](Cc1ccccc1)NC(=O)c2cc(CCC3C[C@@H]3C)cc(c2)N(C)S(=O)(=O)C</t>
  </si>
  <si>
    <t>CCCC[C@H](N)[C@H](Cc1ccccc1)NC(=O)c2cc(NCC3CC3C)nc(c2)N(C)S(=O)(=O)C</t>
  </si>
  <si>
    <t>CCCN(CCC)C(=O)c1cc(C)cc(c1)C(=O)N[C@@H](Cc2cc(F)cc(F)c2)[C@H](O)[C@H]3CN(Cc4ccccc4C#N)CCN3</t>
  </si>
  <si>
    <t>CCn1cc2CCS(=O)(=O)N(C)c3cc(cc1c23)C(=O)N[C@@H](Cc4ccccc4)[C@H](O)CNCC(F)F</t>
  </si>
  <si>
    <t>CSCC[C@H](NC(=O)[C@@H](NC(=O)C)C(C)C)C(=O)N[C@@H](CC(C)C)C(O)C[C@@H](C(C)C)C(=O)N[C@@H](C)C(=O)N[C@@H](CCC(=O)O)C(=O)N[C@@H](Cc1ccccc1)C(=O)O</t>
  </si>
  <si>
    <t>COc1ccc(cc1)C2(N=C(N)N(C)C2=O)c3ccc(F)c(c3)c4cncnc4</t>
  </si>
  <si>
    <t>C[C@H](Cc1cc2cc(ccc2nc1N)c3ccccc3C)C(=O)NCc4ccccc4</t>
  </si>
  <si>
    <t>COc1cccc(CNC[C@@H](O)[C@H](Cc2cc(F)cc(F)c2)NC(=O)[C@H](CCc3ccccc3)N4CC[C@H](CC(C)C)C4=O)c1</t>
  </si>
  <si>
    <t>COc1cccc(CNC[C@@H](O)[C@H](Cc2cc(F)cc(F)c2)NC(=O)c3cc(cc(c3)C(=O)N[C@H](C)c4ccccc4)C(=O)C)c1</t>
  </si>
  <si>
    <t>CCCN(CCC)C(=O)c1cc(cc(c1)C(=O)N[C@@H](Cc2cc(F)cc(F)c2)[C@H](O)CNCc3cccc(OC)c3)C(C)NC(=O)C</t>
  </si>
  <si>
    <t>COc1cccc(c1F)c2cccc(c2)[C@]3(N=C(N)N4CC(F)(F)CN=C34)c5ccncc5</t>
  </si>
  <si>
    <t>C[C@]1(CCSC(=N1)N)c2cc(NC(=O)c3cnc(cn3)n4cccn4)ccc2F</t>
  </si>
  <si>
    <t>C[C@]1(CCSC(=N1)N)c2cc(NC(=O)c3cc4cc(F)ccc4[nH]3)ccc2F</t>
  </si>
  <si>
    <t>CC1(N=C(N)CO[C@@H]1F)c2cc(NC(=O)c3ccc(Cl)cn3)ccc2F</t>
  </si>
  <si>
    <t>C[C@@]1(N=C(N)CO[C@@]1(F)C(F)(F)F)c2cc(NC(=O)c3cnc(Cl)cn3)ccc2F</t>
  </si>
  <si>
    <t>Cc1occ(n1)C(=O)Nc2ccc(F)c(c2)[C@@]3(C)N=C(N)SCC3(F)F</t>
  </si>
  <si>
    <t>CO[C@@H]1CC[C@@]2(CC1)Cc3ccc(NC(=O)c4ccc(Cl)cn4)cc3C25N=C(C)C(=N5)N</t>
  </si>
  <si>
    <t>C[C@]1(CO[C@](C)(C(=N1)N)C(F)(F)F)c2cccc(NC(=O)c3ccc(Br)cn3)c2</t>
  </si>
  <si>
    <t>COC1CCC2(CC1)Cc3ccc(cc3C24N=C(N)c5ccc(cc45)C#N)c6cc(F)cc(Cl)c6</t>
  </si>
  <si>
    <t>NC1=N[C@]2(OCC[C@H]2CS1)c3cc(NC(=O)c4ccc(Cl)cn4)ccc3F</t>
  </si>
  <si>
    <t>CN1C(=NC2(C1=O)c3cc(Cl)ccc3CC24CCC(CC4)OC(F)F)N</t>
  </si>
  <si>
    <t>COC1CCC2(CC1)Cc3ccc(cc3C24N=C(N)N(C5CC5)C4=O)C#CC6CC6</t>
  </si>
  <si>
    <t>COC1CCC2(CC1)Cc3ccc(cc3C24N=C(N)N(C(C)C)C4=O)c5cc(cs5)C#CC</t>
  </si>
  <si>
    <t>CC(C)C[C@H](NC(=O)[C@@H](NC(=O)[C@@H](N)CNC(=O)C1=C(F)C(=O)NC(=O)N1)C(C)C)C(=O)N[C@@H](Cc2ccccc2)[C@@H](O)C(=O)N[C@@H](C)c3ccccc3</t>
  </si>
  <si>
    <t>CC(C)(C)Cc1cnc2OC3(CCC3)C[C@H](NC[C@@H](O)[C@H](Cc4ccc5OCOc5c4)NC(=O)[C@@H]6CCCO6)c2c1</t>
  </si>
  <si>
    <t>COC1CCC2(CC1)Cc3cc(F)c(cc3C24N=C(N)N(C)C4=O)c5cccc(c5)C#N</t>
  </si>
  <si>
    <t>COC1CCC2(CC1)Cc3ccc(CCC4CC4)cc3C25N=C(N)N(CC6CCC6)C5=O</t>
  </si>
  <si>
    <t>COc1cccc(c1F)c2cccc(c2)[C@@]3(N=C(N)N4CC(F)(F)CN=C34)c5ccncc5</t>
  </si>
  <si>
    <t>CN1OC2(N=C1N)c3cc(ccc3CC24CCc5ccccc5CC4)c6ccc(F)c(Cl)c6</t>
  </si>
  <si>
    <t>CS(=O)(=O)N(c1cccnc1)c2cccc(c2)C(=O)N[C@@H](Cc3ccccc3)[C@H](O)CNCc4cccc(c4)C(F)(F)F</t>
  </si>
  <si>
    <t>COC[C@@H](Oc1cc(C[C@@H]2C[S@@+]([O-])C[C@H](NCc3cnn(CC(C)(C)C)c3)[C@H]2O)cc(F)c1N)C(F)(F)F</t>
  </si>
  <si>
    <t>CN1C(=N[C@@]2([C@H]3COCC[C@@H]3Oc4ccc(cc24)c5cncc(c5)C#N)C1=O)N</t>
  </si>
  <si>
    <t>CN1C(=N[C@@]2([C@H]3COCC[C@@H]3Oc4ccc(cc24)c5cccc(OC(F)F)c5)C1=O)N</t>
  </si>
  <si>
    <t>COc1cnc(cn1)C(=O)Nc2ccc(F)c(c2)[C@]3(CF)C[C@H](OC(=N3)N)C(F)(F)F</t>
  </si>
  <si>
    <t>CN1C=C(NC(=O)c2ccc(cn2)[N+]#[C-])C=C(C1=O)[C@]3(C)C[C@H](OC(=N3)N)C(F)(F)F</t>
  </si>
  <si>
    <t>C[C@]1(C[C@H](OC(=N1)N)C(F)(F)F)c2cc(Nc3nccc4cc(Cl)cnc34)cc(F)c2F</t>
  </si>
  <si>
    <t>NC1=N[C@@](CF)(C[C@H](O1)C(F)(F)F)c2cc(NC(=O)c3ccc(cn3)C#CC4CC4)cc(F)c2F</t>
  </si>
  <si>
    <t>C[C@@]1(N=C(N)OCC1(F)F)c2cc(NC(=O)c3ccc(cn3)C#N)ccc2F</t>
  </si>
  <si>
    <t>CCC(C)C[C@H](NC(=O)[C@H](CC(C)C)NC(=O)C)[C@@H](O)CC(=O)N[C@@H](Cc1ccccc1)[C@@H](O)CC(=O)N[C@@H](C(C)C)C(=O)NCc2ccc(cc2)C(=O)O</t>
  </si>
  <si>
    <t>CCCO[C@H]1CN[C@H](C1)[C@@H](O)[C@H](Cc2cc(F)cc(F)c2)NC(=O)[C@H](CCc3ccccc3)N4CC[C@H](C(C)C)C4=O</t>
  </si>
  <si>
    <t>CCC1=NC2(N=C1N)c3cc(ccc3C[C@@]24CC[C@@H](CC4)OC)c5cncc(c5)C#N</t>
  </si>
  <si>
    <t>CCOC1CCC2(CC1)Cc3ccc(cc3C24ON(C)C(=N4)N)C#CC5CC5</t>
  </si>
  <si>
    <t>CC1=NC2(N=C1N)c3cc(ccc3C[C@@]24CC[C@@H](CC4)OC(F)F)c5cncc(c5)C(F)(F)F</t>
  </si>
  <si>
    <t>CC1=NC2(N=C1N)c3cc(ccc3C[C@@]24CC[C@@H](CC4)OC(F)F)c5cc(F)cc(F)c5</t>
  </si>
  <si>
    <t>C[C@@]1(N=C(N)OC[C@@H]1OCC(F)(F)F)c2cc(NC(=O)c3ccc(OCC(F)(F)F)cn3)ccc2F</t>
  </si>
  <si>
    <t>CCO[C@@H]1CC[C@@]2(CC1)Cc3ccc(cc3C24N=C(C)C(=N4)N)c5cc(F)cc(c5)C#N</t>
  </si>
  <si>
    <t>CO[C@@H]1CC[C@@]2(CC1)Cc3ccc(cc3[C@@]24N=C(C)C(=N4)N)c5cncc(C)c5</t>
  </si>
  <si>
    <t>CO[C@@H]1CC[C@@]2(CC1)Cc3ccc(cc3C24N=C(N)N(CCC(=O)OC(C)C)C4=O)C#CC5CC5</t>
  </si>
  <si>
    <t>C[C@]1(C[S@@]2(=O)=NCCCCN2C(=N1)N)c3cc(ccc3F)C#Cc4ccc(cc4)C#N</t>
  </si>
  <si>
    <t>NC1=N[C@]2(CO[C@H](C[C@H]2CS1)c3ccccc3OC(F)(F)F)c4ccc(F)cc4F</t>
  </si>
  <si>
    <t>NC1=N[C@](COC1)(C(F)F)c2cc(Nc3nccc4cc(Br)cnc34)ccc2F</t>
  </si>
  <si>
    <t>Cc1ccc(F)c(c1)[C@H]2C[C@H]3CSC(=N[C@]3(CO2)c4ccc(F)cc4F)N</t>
  </si>
  <si>
    <t>COC[C@H]1CCCN1C(=O)c2cc(OC)cc(c2)C(=O)N[C@@H](Cc3cc(F)cc(F)c3)[C@H](O)C4C[C@H](CN4)Oc5ccccc5</t>
  </si>
  <si>
    <t>NC1=N[C@@](CF)([C@H]2C[C@H]2O1)c3cc(NC(=O)c4ccc(Cl)cn4)ccc3F</t>
  </si>
  <si>
    <t>COC1CCC2(CC1)Cc3ccc(OCC4CC4(F)F)cc3C25N=C(N)N(C(C)C)C5=O</t>
  </si>
  <si>
    <t>Cc1cc(NC(=O)c2ncc(cc2C)C#N)cc(c1F)[C@]3(N=C(N)O[C@@H]4C[C@H]34)C(F)F</t>
  </si>
  <si>
    <t>NC1=N[C@@](C(F)F)([C@H]2C[C@H]2O1)c3cc(NC(=O)c4cnc(OC(F)F)cn4)ccc3F</t>
  </si>
  <si>
    <t>COc1cc(ccn1)C2(N=C(N)c3c(F)cccc23)c4cccc(c4)c5cncnc5</t>
  </si>
  <si>
    <t>COC1CCC2(CC1)Oc3ccc(CCC4CC4)cc3C25N=C(N)N(C)C5=O</t>
  </si>
  <si>
    <t>NC1=N[C@@](C(F)F)([C@H]2C[C@H]2O1)c3cc(NC(=O)c4ccc(OCC#CC5CC5)cn4)ccc3F</t>
  </si>
  <si>
    <t>C[C@]1(C[C@H](OC(=N1)N)C(F)(F)F)c2nc(NC(=O)c3ncc(Br)cc3Cl)ccc2F</t>
  </si>
  <si>
    <t>CC[C@@H](C)NC[C@@H](O)[C@H](Cc1ccccc1)NC(=O)c2cc3N(C)S(=O)(=O)CCn4cc(CC)c(c2)c34</t>
  </si>
  <si>
    <t>CC(=O)N[C@@H](Cc1cc(F)cc(F)c1)[C@H](O)CN[C@H]2CC3(CC3)Oc4ccc(CC(C)(C)C)cc24</t>
  </si>
  <si>
    <t>CN(C)Cc1cc(c(F)cc1F)[C@]2(C)CCSC(=N2)N</t>
  </si>
  <si>
    <t>C[C@@]1(N)Cc2cccc(CC[C@@H](NC(=O)c3cc(COC1=O)cc(c3)c4cccc(F)c4C#N)c5ccc(F)cc5)c2</t>
  </si>
  <si>
    <t>O[C@@H]([C@H](Cc1cc(F)cc(F)c1)NC(=O)C2CN(Cc3ccccc3)C(=O)C2)[C@@H]4NCCN(Cc5ccccc5)C4=O</t>
  </si>
  <si>
    <t>O[C@@H]([C@H](Cc1ccccc1)NC(=O)c2cc(Cl)cc(n2)C(=O)N3COC[C@@H]3c4ccccc4)C(=O)Nc5cccc(c5)c6nn[nH]n6</t>
  </si>
  <si>
    <t>CCCN1CC(CN(CCC)C1=O)C(=O)N[C@@H](Cc2cc(F)cc(F)c2)[C@H](O)[C@@H]3NCCN(Cc4ccccc4)C3=O</t>
  </si>
  <si>
    <t>CCCN(CCC)C(=O)c1cc(Oc2ccc(F)cc2)cc(c1)C(=O)N[C@@H](Cc3cc(F)cc(F)c3)[C@H](O)CNCc4cccc(OC)c4</t>
  </si>
  <si>
    <t>COc1cnc(cn1)C(=O)Nc2ccc(F)c(c2)[C@@]3(C)N=C(N)OCC3(F)F</t>
  </si>
  <si>
    <t>Cc1onc(C)c1[C@@H]2C[C@H](N=C(N)S2)c3cc(NC(=O)c4ccc(Br)cn4)ccc3F</t>
  </si>
  <si>
    <t>CC#CCOc1cnc(cn1)C(=O)Nc2ccc3OCCC4(N=C(C)C(=N4)N)c3c2</t>
  </si>
  <si>
    <t>COCc1cccc(c1)c2ccc3C[C@@]4(CC[C@@H](CC4)OC)C5(N=C(C)C(=N5)N)c3c2</t>
  </si>
  <si>
    <t>CC1=N[C@]2(N=C1N)c3cc(ccc3C[C@@]24CC[C@@H](CC4)OC(F)F)c5cc(F)cc(c5)C#N</t>
  </si>
  <si>
    <t>C[C@]1(CC(=C)SC(=N1)N)c2cc(NC(=O)c3ncc(cc3F)C#N)cnc2Cl</t>
  </si>
  <si>
    <t>COc1cc(F)c2Oc3ccc(cc3[C@]4(N=C(N)N5CCCN=C45)c2c1)c6cccnc6F</t>
  </si>
  <si>
    <t>C[C@]1(F)COC(=N[C@]1(C)c2cc(NC(=O)c3ncccc3OCC(F)(F)F)ccc2F)N</t>
  </si>
  <si>
    <t>CO[C@@H]1CC[C@@]2(CC1)Cc3ccc(cc3C24N=C(C)C(=N4)N)C#CC5CCC5</t>
  </si>
  <si>
    <t>CCO[C@@H]1CC[C@@]2(CC1)Cc3ccc(cc3C24N=C(C)C(=N4)N)c5cncc(c5)C#CC</t>
  </si>
  <si>
    <t>NC1=N[C@@](CF)(COC1)c2cc(NC(=O)c3ncc(Br)cc3O)ccc2F</t>
  </si>
  <si>
    <t>C[C@H]1C[C@H]2CSC(=NC2(CO1)c3nc(NC(=O)c4ccc(cn4)C#N)cs3)N</t>
  </si>
  <si>
    <t>NC1=N[C@]2(CO[C@H](C[C@H]2CS1)c3cccc(F)c3)c4ccc(F)cc4F</t>
  </si>
  <si>
    <t>COCc1ccc(cc1)[C@H]2C[C@H]3CSC(=N[C@]3(CO2)c4ccc(F)cc4F)N</t>
  </si>
  <si>
    <t>NC1=N[C@](c2ccnc(c2)C(F)(F)F)(c3ccc(F)c(c3)c4cncnc4)c5cccc(F)c15</t>
  </si>
  <si>
    <t>CCC(C)N1C(=NC2(C1=O)c3cc(ccc3CC24CCC(CC4)OC)C#CC5CC5)N</t>
  </si>
  <si>
    <t>COc1ccc(cc1)C2(N=C(N)N3CCCN=C23)c4cccc(c4)c5cc(Cl)cc(Cl)c5</t>
  </si>
  <si>
    <t>Cc1cc(Cl)cnc1C(=O)Nc2ccc(F)c(c2)[C@]3(N=C(N)O[C@@H]4C[C@H]34)C(F)F</t>
  </si>
  <si>
    <t>COC1CCC2(CC1)Cc3ccc(cc3C24N=C(N)N(CC(F)(F)F)C4=O)c5cncc(c5)[N+]#[C-]</t>
  </si>
  <si>
    <t>NC1=N[C@@](C(F)F)([C@H]2C[C@H]2O1)c3cc(NC(=O)c4ccc(Cl)cn4)ccc3Cl</t>
  </si>
  <si>
    <t>CC(=O)N[C@@H](Cc1ccc2OCCOc2c1)[C@H](O)CN[C@H]3CC4(CCC4)Oc5ncc(CC(C)(C)C)cc35</t>
  </si>
  <si>
    <t>CN1C(=O)CC2(N=C1N)c3cc(ccc3Oc4c(F)nc(cc24)c5cccnc5F)c6cccnc6F</t>
  </si>
  <si>
    <t>COC1CCC2(CC1)Cc3ccc(CCC4CC4)cc3C25N=C(N)N(Cc6ccc(cc6)S(=O)(=O)C)C5=O</t>
  </si>
  <si>
    <t>CCc1cn2CCS(=O)(=O)N(C)c3cc(cc1c23)C(=O)N[C@@H](Cc4ccccc4)[C@H](O)CNCc5ccccc5.OC=O</t>
  </si>
  <si>
    <t>CS(=O)(=O)N(c1ccccc1)c2cccc(c2)C(=O)N[C@@H](Cc3ccccc3)[C@H](O)CNCc4cccc(c4)C(F)(F)F</t>
  </si>
  <si>
    <t>CCn1ccc2c(cc(cc12)C(=O)N[C@@H](Cc3ccccc3)[C@H](O)CNCc4cccc(c4)C(F)(F)F)N5CCCC5=O</t>
  </si>
  <si>
    <t>CCNc1cc(cc(N2CCCCS2(=O)=O)c1C)C(=O)N[C@@H](Cc3ccccc3)[C@H](O)CNCc4cccc(c4)C(F)(F)F</t>
  </si>
  <si>
    <t>CCc1cn2CS(=O)(=O)N(C)c3cc(cc1c23)C(=O)N[C@@H](Cc4ccccc4)[C@H](O)CNC(C)(C)CCCC(C)C</t>
  </si>
  <si>
    <t>CCNC[C@@H](O)[C@H](Cc1ccccc1)NC(=O)c2cc3N(C)S(=O)(=O)CCc4cn(CC)c(c2)c34</t>
  </si>
  <si>
    <t>CCc1cn2CCS(=O)(=O)N(C(C)C)c3cc(cc1c23)C(=O)N[C@@H](Cc4ccccc4)[C@H](O)CNC5CCOCC5</t>
  </si>
  <si>
    <t>C[C@]12CCOC[C@@H]1[C@]3(COC(=N3)N)c4cc(ccc4O2)c5cncc(Cl)c5</t>
  </si>
  <si>
    <t>Cc1cc(NC(=O)c2ncc(cc2Cl)C#N)cc(c1F)[C@]3(N=C(N)O[C@@H]4C[C@H]34)C(F)F</t>
  </si>
  <si>
    <t>COc1cnc(cn1)C(=O)Nc2cc(C)c(F)c(c2)[C@]3(CF)C[C@H](OC(=N3)N)C(F)(F)F</t>
  </si>
  <si>
    <t>NC1=N[C@@](CF)(C[C@H](O1)C(F)(F)F)c2cc(Nc3nccc4cc(Cl)cnc34)cc(F)c2F</t>
  </si>
  <si>
    <t>Cc1cc(cnc1C(=O)Nc2cnc(F)c(c2)[C@]3(C)C[C@H](OC(=N3)N)C(F)(F)F)C#N</t>
  </si>
  <si>
    <t>NC1=N[C@@](CF)(C[C@H](O1)C(F)(F)F)c2cc(NC(=O)c3ccc(cn3)C#CC4CC4)ccc2F</t>
  </si>
  <si>
    <t>NC1=N[C@@](CF)(C[C@H](O1)C(F)(F)F)c2cc(NC(=O)c3ncc(Cl)cc3Cl)ccc2F</t>
  </si>
  <si>
    <t>C[C@H]1C[C@H]2CSC(=N[C@]2(CO1)c3nc(NC(=O)c4ncc(OC(F)F)cc4C)cs3)N</t>
  </si>
  <si>
    <t>CO[C@@H]1CC[C@@]2(CC1)Cc3cc(F)c(cc3C24N=C(C)C(=N4)N)c5cc(F)cc(c5)C#N</t>
  </si>
  <si>
    <t>CO[C@@H]1CC[C@@]2(CC1)Cc3cc(F)c(cc3C24N=C(C)C(=N4)N)c5cc(Cl)cc(c5)C#N</t>
  </si>
  <si>
    <t>CC(C)(C)COc1ccc2Oc3ccc(cc3[C@@]4(COC(=N4)N)c2c1)c5ccccn5</t>
  </si>
  <si>
    <t>C[C@@H](NC(=O)c1cc(cc(c1)C(=O)N[C@@H](Cc2ccccc2)[C@H](O)CN)N(C)S(=O)(=O)C)c3ccc(F)cc3</t>
  </si>
  <si>
    <t>CCCO[C@H]1CN[C@H](C1)[C@@H](O)[C@H](Cc2cc(F)cc(F)c2)NC(=O)[C@H](CCc3ccccc3)N4CC[C@H](COC)C4=O</t>
  </si>
  <si>
    <t>C[C@@]1(N=C(N)OCC1(F)F)c2cc(NC(=O)c3ncc(Cl)cn3)ccc2F</t>
  </si>
  <si>
    <t>COCc1cc(F)cc(c1)c2ccc3C[C@@]4(CC[C@@H](CC4)OC)C5(N=C(C)C(=N5)N)c3c2</t>
  </si>
  <si>
    <t>NC1=N[C@@]2(c3cc(ccc3Oc4c(F)cc(cc24)C5=CCCOC5)c6cccnc6F)c7nccn17</t>
  </si>
  <si>
    <t>CO[C@@H]1CC[C@@]2(CC1)Cc3ccc(cc3C24CC(=N)N(C(C)C)C4=O)c5cnc(C)nc5</t>
  </si>
  <si>
    <t>CO[C@@H]1CC[C@@]2(CC1)Cc3ccc(cc3[C@@]24N=C(C)C(=N4)N)c5cc(F)cc(c5)C#N</t>
  </si>
  <si>
    <t>CO[C@@H]1CC[C@@]2(CC1)Cc3ccc(cc3C24N=C(N)N(C(C)C)C4=O)c5cnc(C)nc5</t>
  </si>
  <si>
    <t>CN1C(=NC2(C1=O)c3cc(ccc3OC24CCc5ccccc5CC4)c6ccccc6)N</t>
  </si>
  <si>
    <t>NC1=N[C@@](CF)([C@H]2C[C@H]2O1)c3cc(NC(=O)c4nn(cc4Cl)C(F)F)ccc3F</t>
  </si>
  <si>
    <t>COCCCc1ccc2CC3(CCC(CC3)OC)C4(N=C(N)N(C)C4=O)c2c1</t>
  </si>
  <si>
    <t>NC1=N[C@@](C(F)F)([C@H]2C[C@H]2O1)c3cc(NC(=O)c4cnc(OCc5cocn5)cn4)ccc3F</t>
  </si>
  <si>
    <t>COC1CCC2(CC1)Cc3ccc(OCC4CC4)cc3[C@]25N=C(N)N(C(C)C)C5=O</t>
  </si>
  <si>
    <t>COC1CCC2(CC1)Cc3ccc(cc3C24ON(C)C(=N4)N)c5cnccn5</t>
  </si>
  <si>
    <t>NC1=N[C@@](C(F)F)([C@H]2C[C@H]2O1)c3cc(NC(=O)c4ccc(cn4)C#CC5CC5)ccc3F</t>
  </si>
  <si>
    <t>COc1cnc(C(=O)Nc2ccc(F)c(c2)[C@]3(CF)C[C@H](OC(=N3)N)C(F)(F)F)c(Cl)c1</t>
  </si>
  <si>
    <t>CC(C)[C@H](NC(=O)C[C@H](O)[C@H](COCc1ccccc1)NC(=O)c2cc(cc(c2)C(=O)N[C@H](C)c3ccccc3)N(C)S(=O)(=O)C)C(=O)NCc4ccc(cc4)C(=O)O</t>
  </si>
  <si>
    <t>CS[C@H]1CC[C@@](CN1)(NC[C@@H](O)[C@H](Cc2cc(F)cc(F)c2)NC(=O)C)c3cccc(c3)C(C)(C)C</t>
  </si>
  <si>
    <t>CC(=O)N[C@@H](Cc1cc(F)cc(F)c1)[C@H](O)CN[C@@]2(CC[C@@H](O)CC2)c3cccc(c3)C(C)(C)C</t>
  </si>
  <si>
    <t>CCOc1cc(C[C@@H]2CS(=O)(=O)C[C@H](NCc3cccc(c3)C(C)(C)C)[C@H]2O)cc(F)c1N</t>
  </si>
  <si>
    <t>NC1=N[C@]2(CO[C@H](C[C@H]2CS1)C3CC3)c4ccc(F)cc4F</t>
  </si>
  <si>
    <t>COc1ccc(nc1)C(=O)Nc2cnc(F)c(c2)[C@]3(C)C[C@H](OC(=N3)N)C(F)(F)F</t>
  </si>
  <si>
    <t>C[C@]1(C[C@H](OC(=N1)N)C(F)(F)F)c2cc(NC(=O)c3nn(cc3Cl)C(F)F)cnc2F</t>
  </si>
  <si>
    <t>C[C@]1(CCSC(=N1)N)c2cc(CNC3(CC3)C#N)c(F)cc2F</t>
  </si>
  <si>
    <t>CO[C@@H]1CC[C@@]2(CC1)Cc3cc(C)c(cc3C24N=C(C)C(=N4)N)c5cc(Cl)cc(c5)[N+]#[C-]</t>
  </si>
  <si>
    <t>CO[C@@H]1CC[C@@]2(CC1)Cc3ccc(cc3C24N=C(C)C(=N4)N)C#CC(C)C</t>
  </si>
  <si>
    <t>C[C@H](NC[C@H](Cc1ccccc1)NC(=O)c2cc(cc(c2)C(=O)N[C@H](C)c3ccc(F)cc3)N(C)S(=O)(=O)C)C(=O)NC4CC4</t>
  </si>
  <si>
    <t>CCOC[C@H](N)[C@H](Cc1ccccc1)NC(=O)c2cc(nc(c2)N(C)S(=O)(=O)C(C)C)N(C)C[C@H]3C[C@@H]3C</t>
  </si>
  <si>
    <t>COC[C@H](N)[C@H](Cc1ccccc1)NC(=O)c2cc(nc(c2)N(C)S(=O)(=O)C(C)C)N(C)C[C@H]3C[C@@H]3C</t>
  </si>
  <si>
    <t>O[C@@H]([C@H](Cc1ccccc1)NC(=O)c2cc(I)cc(n2)C(=O)N3COC[C@@H]3c4ccccc4)C(=O)Nc5cccc(c5)c6nn[nH]n6</t>
  </si>
  <si>
    <t>Brc1ccc2c(CCC[C@]23CNC[C@H]3C(=O)N4CC[C@H](C[C@H]4C5CCCCC5)c6ccccc6)c1</t>
  </si>
  <si>
    <t>CO\N=C(\C)/c1cc(cc(c1)C(=O)N[C@@H](Cc2cc(F)cc(F)c2)[C@H](O)CNCc3cccc(OC)c3)C(=O)NC(C)c4ccc(F)cc4</t>
  </si>
  <si>
    <t>C[C@@]1(N=C(N)OCC1(F)F)c2cc(NC(=O)c3ccc(cn3)C#C)ccc2F</t>
  </si>
  <si>
    <t>COc1cc(cc(C#N)c1F)c2ccc3C[C@@]4(CC[C@@H](CC4)OC(F)F)C5(N=C(C)C(=N5)N)c3c2</t>
  </si>
  <si>
    <t>C[C@]1(C=CSC(=N1)N)c2cc(NC(=O)c3ncc(Br)cn3)ccc2F</t>
  </si>
  <si>
    <t>C[C@@]1(N=C(N)OC[C@@H]1F)c2cc(NC(=O)c3cnc(OCF)cn3)ccc2F</t>
  </si>
  <si>
    <t>CC(C)c1cccc2c1CCC[C@]23CNC[C@H]3C(=O)N4CCC(CC4)c5ccccc5</t>
  </si>
  <si>
    <t>COC1CCC2(CC1)Cc3ccc(cc3C24N=C(N)N(CC5CCN(C)C5)C4=O)C#CC6CC6</t>
  </si>
  <si>
    <t>COC1CCC2(CC1)Cc3ccc(cc3[C@]24N=C(N)N(C)C4=O)C#N</t>
  </si>
  <si>
    <t>Cc1ccc(cc1)[C@H]2C[C@H]3CSC(=N[C@]3(CO2)c4ccc(F)cc4F)N</t>
  </si>
  <si>
    <t>CN(C)\N=C(\C[C@](CF)(N[S@](=O)C(C)(C)C)c1cccc(Br)c1)/C(F)(F)F</t>
  </si>
  <si>
    <t>COC1CCC2(CC1)Cc3ccc(CCC4CC4)cc3C25N=C(N)N(Cc6ccccc6Cl)C5=O</t>
  </si>
  <si>
    <t>CC(C)[C@H](NC(=O)[C@@H](N)CNC(=O)C1=C(F)C(=O)NC(=O)N1)C(=O)N[C@@H](CC2CCCCC2)C(=O)N[C@@H](Cc3ccccc3)[C@@H](O)C(=O)N[C@@H](C)c4ccccc4</t>
  </si>
  <si>
    <t>CN1C(=N[C@]2(C1=O)c3cc(ccc3Oc4c(F)cc(cc24)C5=CCOCC5)c6cccc(Cl)c6)N</t>
  </si>
  <si>
    <t>COC1CCC2(CC1)Cc3ccc(CCC4CC4)cc3C25N=C(N)N(CCC(F)(F)F)C5=O</t>
  </si>
  <si>
    <t>COC1CCC2(CC1)Cc3ccc(CCC4CC4)cc3C25N=C(N)N(Cc6ccc(cn6)C(F)(F)F)C5=O</t>
  </si>
  <si>
    <t>COC1CCC2(CC1)Cc3ccc(cc3C24ON(C)C(=N4)N)C#CC(C)(C)C</t>
  </si>
  <si>
    <t>NC1=N[C@@](C(F)F)([C@H]2C[C@H]2O1)c3cc(NC(=O)c4ccc(Br)cn4)ccc3F</t>
  </si>
  <si>
    <t>NC1=N[C@@](C(F)F)([C@H]2C[C@H]2O1)c3cc(NC(=O)c4ccc(cn4)C#C)ccc3F</t>
  </si>
  <si>
    <t>C[C@]1(C[C@H](OC(=N1)N)C(F)(F)F)c2cc(Nc3nccc4cc(cnc34)C#N)cnc2F</t>
  </si>
  <si>
    <t>CC(C)C[C@H](NC(=O)[C@@H](NC(=O)[C@@H](N)CNC(=O)C1=C(F)C(=O)NC(=O)N1)C(C)C)C(=O)N[C@@H](Cc2ccccc2)[C@@H](O)C(=O)NC3(CCCCC3)c4ccccc4</t>
  </si>
  <si>
    <t>COC1CCC2(CC1)Cc3ccc(Br)cc3C24N=C(N)c5cc(ccc45)C#N</t>
  </si>
  <si>
    <t>COC1CCC2(CC1)Cc3ccc(CCC4CC4)cc3C25N=C(N)N(Cc6cccc(c6)N(C)C)C5=O</t>
  </si>
  <si>
    <t>COC1CCC2(CC1)Oc3ccc(OCC4CC4)cc3C25N=C(N)N(C)C5=O</t>
  </si>
  <si>
    <t>CC(C)c1cccc(CNC[C@H](O)[C@H](Cc2ccccc2)NC(=O)[C@@H]3CCC[C@@H](C3)C(C)(C)N4CCCC4=O)c1</t>
  </si>
  <si>
    <t>CCCCNC(=O)[C@@H](NC(=O)[C@@H]1CCC[C@H]1[C@H](O)[C@H](CC(C)C)NC(=O)[C@H](CCSC)NC(=O)[C@H](CC(C)C)NC(=O)C)C(C)C</t>
  </si>
  <si>
    <t>CC(C)(C)c1cccc(CN[C@H]2CS(=O)(=O)C[C@@H](Cc3cc(F)c(N)c(OC4COC4)c3)[C@@H]2O)c1</t>
  </si>
  <si>
    <t>CC(C)C[C@H]1C[C@H]2CSC(=N[C@]2(CO1)c3ccc(F)cc3F)N</t>
  </si>
  <si>
    <t>Cc1cc(NC(=O)c2ccc(cn2)C#N)cc(c1F)[C@]3(N=C(N)O[C@@H]4C[C@H]34)C(F)F</t>
  </si>
  <si>
    <t>NC1=N[C@@](CF)([C@@H](F)CO1)c2cc(NC(=O)c3ccc(cn3)C#N)ccc2F</t>
  </si>
  <si>
    <t>CCCC[C@H]1CCN([C@@H](CCc2ccccc2)C(=O)N[C@@H](Cc3cc(F)cc(F)c3)[C@H](O)[C@H]4C[C@@H](O)CN4)C1=O</t>
  </si>
  <si>
    <t>CN1CC(C)(N=C(N)C1=O)c2cc(NC(=O)c3ccc(Cl)cn3)ccc2F</t>
  </si>
  <si>
    <t>CCCO\N=C(\C)/c1cc(cc(c1)C(=O)N[C@@H](Cc2cc(F)cc(F)c2)[C@H](O)CNCc3cccc(OC)c3)N4CCCCS4(=O)=O</t>
  </si>
  <si>
    <t>O[C@@H]([C@H](Cc1ccccc1)NC(=O)c2cc(Br)cc(c2)C(=O)N3COC[C@@H]3c4ccccc4)C(=O)Nc5cccc(c5)c6nn[nH]n6</t>
  </si>
  <si>
    <t>C[C@@]1(N=C(N)OCC1(F)F)c2cc(NC(=O)c3cnc(OCC(F)(F)F)cn3)ccc2F</t>
  </si>
  <si>
    <t>C[C@]1(Cc2ccccc2C(=N1)N)c3cc(NC(=O)c4ccc(Cl)cn4)ccc3F</t>
  </si>
  <si>
    <t>CC1(N=C(N)CO[C@@]1(F)C(F)(F)F)c2cc(NC(=O)c3ccc(Cl)cn3)ccc2F</t>
  </si>
  <si>
    <t>C[C@]1(CO[C@](C)(C(=N1)N)C(F)(F)F)c2nc(NC(=O)c3ncc(OC(F)F)cc3Cl)ccc2F</t>
  </si>
  <si>
    <t>NC1=N[C@@](CF)([C@@H](F)CO1)c2cc(NC(=O)c3ccc(cn3)[N+]#[C-])ccc2F</t>
  </si>
  <si>
    <t>CO[C@@H]1CC[C@@]2(CC1)Cc3ccc(OCCCF)cc3C24N=C(C)C(=N4)N</t>
  </si>
  <si>
    <t>CO[C@@H]1CC[C@@]2(CC1)Cc3ccc(OCC(F)(F)F)cc3C24N=C(N)N(CCF)C4=O</t>
  </si>
  <si>
    <t>CCO[C@@H]1CC[C@@]2(CC1)Cc3ccc(cc3C24N=C(C)C(=N4)N)c5cncc(Cl)c5</t>
  </si>
  <si>
    <t>NC1=N[C@](COC1)(C(F)F)c2cc(NC(=O)c3ncc(Cl)cc3Cl)ccc2F</t>
  </si>
  <si>
    <t>NC1=N[C@](COC1)(C(F)F)c2cc(NC(=O)c3cnc(OCC(F)(F)F)cn3)ccc2F</t>
  </si>
  <si>
    <t>C[C@H]1C[C@H]2CSC(=N[C@]2(CO1)c3nc(NC(=O)c4ncc(OC(F)F)cc4Cl)cs3)N</t>
  </si>
  <si>
    <t>COCc1cc(cnc1C(=O)Nc2ccc(Cl)c(c2)[C@@]3(CF)N=C(N)O[C@@H]4C[C@H]34)C#N</t>
  </si>
  <si>
    <t>NC1=N[C@@](CF)([C@H]2C[C@H]2O1)c3cc(NC(=O)c4ncc(Cl)cc4CF)ccc3Cl</t>
  </si>
  <si>
    <t>COc1cnc(C(=O)Nc2cnc(F)c(c2)[C@]3(C)C[C@H](OC(=N3)N)C(F)(F)F)c(Cl)c1</t>
  </si>
  <si>
    <t>Cc1cc(NC(=O)c2ncc(Cl)cc2Cl)cc(c1F)[C@]3(N=C(N)O[C@@H]4C[C@H]34)C(F)F</t>
  </si>
  <si>
    <t>NC1=N[C@@](CF)([C@H]2C[C@H]2O1)c3cc(NC(=O)c4ccc(cn4)C#N)ccc3F</t>
  </si>
  <si>
    <t>NC1=N[C@@](CF)(C[C@H](O1)C(F)(F)F)c2cc(Nc3ncnc4cc(cnc34)[N+]#[C-])ccc2F</t>
  </si>
  <si>
    <t>NC1=NC(c2ccncc2)(c3cccc(c3)c4cncc(F)c4)c5cccc(F)c15</t>
  </si>
  <si>
    <t>CN1C(=NC2(C1=O)c3cc(CCC4CC4)ccc3CC25CCc6ccccc6CC5)N</t>
  </si>
  <si>
    <t>NC1=N[C@]2(COC[C@@]2(F)CO1)c3cc(NC(=O)c4cnc(OCC5(F)CC5)cn4)ccc3F</t>
  </si>
  <si>
    <t>COc1nc(cc2c1Oc3ccc(NC(=O)c4ccc(F)cn4)cc3C25CCOC(=N5)N)C6=CCOCC6</t>
  </si>
  <si>
    <t>CN1C(=N[C@@]2([C@@H]3OCCC[C@@]3(C)Oc4ccc(cc24)c5cccnc5F)C1=O)N</t>
  </si>
  <si>
    <t>Cc1c(cccc1C(=O)N[C@@H](Cc2ccccc2)[C@H](O)CNCc3cccc(c3)C(F)(F)F)N(c4ccccc4)S(=O)(=O)C</t>
  </si>
  <si>
    <t>CCN1CCN2CCS(=O)(=O)N(C)c3cc(cc1c23)C(=O)N[C@@H](Cc4ccccc4)[C@H](O)CNCc5cccc(c5)C(F)(F)F</t>
  </si>
  <si>
    <t>CCc1c[nH]c2c(cc(cc12)C(=O)N[C@@H](Cc3ccccc3)[C@H](O)CNCc4cccc(c4)C(F)(F)F)N5CCCC5=O</t>
  </si>
  <si>
    <t>CCNc1cc(cc2N(C)S(=O)(=O)CCCc12)C(=O)N[C@@H](Cc3ccccc3)[C@H](O)CNCCC(F)(F)F</t>
  </si>
  <si>
    <t>COc1cc(C[C@@H]2C[S@@+]([O-])C[C@H](NCc3cccc(c3)C(C)(C)C)[C@H]2O)cc(F)c1N</t>
  </si>
  <si>
    <t>Cc1cc(OC(F)F)cnc1C(=O)Nc2ccc(F)c(c2)[C@]3(CF)C[C@H](OC(=N3)N)C(F)(F)F</t>
  </si>
  <si>
    <t>NC1=N[C@@](CF)(C[C@H](O1)C(F)(F)F)c2cc(NC(=O)c3ccc(Cl)cn3)cc(F)c2F</t>
  </si>
  <si>
    <t>Cc1cc(OC(F)F)cnc1C(=O)Nc2cc(F)c(F)c(c2)[C@]3(C)C[C@H](OC(=N3)N)C(F)(F)F</t>
  </si>
  <si>
    <t>COCC(=O)N[C@@H](Cc1ccc(cc1)c2nccs2)[C@H](O)CN[C@H]3CC4(CCC4)Oc5ncc(CC(C)(C)C)cc35</t>
  </si>
  <si>
    <t>CC(C)C[C@H](NC(=O)[C@@H](NC(=O)[C@@H](N)CNC(=O)c1nc(O)nc(O)c1F)C(C)C)C(=O)N[C@@H](Cc2ccccc2)[C@@H](O)C(=O)Nc3cccc(c3)C(=O)O</t>
  </si>
  <si>
    <t>CCCN(CCC)C(=O)c1cc(C)cc(c1)C(=O)N[C@@H](Cc2cc(F)cc(F)c2)[C@H](O)[C@H]3C[C@H](CCN3)OCCN(C)C</t>
  </si>
  <si>
    <t>NC1=N[C@]2(C[C@H]2CCS1)c3cc(NC(=O)c4ccc(Cl)cn4)ccc3F</t>
  </si>
  <si>
    <t>C[C@@H](NC(=O)c1cc(cc(c1)C(=O)N[C@@H](Cc2ccccc2)[C@@H](O)C(=O)Nc3nnc(Br)s3)N(C)S(=O)(=O)C)c4ccccc4</t>
  </si>
  <si>
    <t>NC1=N[C@@](CF)(COC1)c2cccc(NC(=O)c3ccc(Cl)cn3)c2</t>
  </si>
  <si>
    <t>Cc1cc(OC(F)F)cnc1C(=O)Nc2ccc(F)c(n2)[C@]3(C)CO[C@](C)(C(=N3)N)C(F)(F)F</t>
  </si>
  <si>
    <t>CO[C@@H]1CC[C@@]2(CC1)Cc3ccc(cc3C24N=C(C)C(=N4)N)c5cnc6[nH]cc(C)c6c5</t>
  </si>
  <si>
    <t>C[C@]1(CO[C@](C)(C(=N1)N)C(F)(F)F)c2cc(NC(=O)c3ccc(cn3)C#N)ccc2F</t>
  </si>
  <si>
    <t>NC1=N[C@@](CF)(COC1)c2cc(NC(=O)c3ccc(Cl)cn3)ccc2F</t>
  </si>
  <si>
    <t>NC1=N[C@@](C(F)F)([C@H]2C[C@H]2O1)c3cc(NC(=O)c4cnc(OCC5CCCC5)cn4)ccc3F</t>
  </si>
  <si>
    <t>CC(C)(C)Cc1cnc2OC3(CCC3)C[C@H](NC[C@@H](O)[C@H](Cc4ccc5OCOc5c4)NC(=O)c6cccnc6)c2c1</t>
  </si>
  <si>
    <t>CN1C(=NC2(C1=O)c3cc(Br)ccc3C[C@@]24CC[C@H](O)CC4)N</t>
  </si>
  <si>
    <t>CO[C@@H]1CC[C@@]2(CC1)Cc3ccc(cc3C24N=C(N)N(Cc5ccccc5)C4=O)C#N</t>
  </si>
  <si>
    <t>COC1CCC2(CC1)Cc3ccc(cc3C24ON(C)C(=N4)N)c5cccc(c5)C#N</t>
  </si>
  <si>
    <t>NC1=N[C@](C(F)F)([C@@H]2C[C@@H]2O1)c3cc(NC(=O)c4ncc(cc4Cl)C#N)ccc3F</t>
  </si>
  <si>
    <t>NC1=N[C@@](C(F)F)([C@H]2C[C@H]2O1)c3cc(NC(=O)c4ccc(Cl)cn4)ccc3F</t>
  </si>
  <si>
    <t>COC1CCC2(CC1)Cc3ccc(cc3C24N=C(NC(=O)C)N(C)C4=O)C#CC5CC5</t>
  </si>
  <si>
    <t>COc1cnc(cn1)C(=O)Nc2ccc3Oc4c(F)nc(Cl)cc4C5(CCOC(=N5)N)c3c2</t>
  </si>
  <si>
    <t>NC1=N[C@@](C(F)F)([C@H]2C[C@H]2O1)c3cc(NC(=O)c4ccc(cn4)C#N)ccc3F</t>
  </si>
  <si>
    <t>C[C@]12CCCO[C@@H]1[C@]3(CSC(=N3)N)c4cc(ccc4O2)c5cccnc5F</t>
  </si>
  <si>
    <t>C[C@@]1(N)Cc2cccc(CC[C@@H](NC(=O)c3cc(COC1=O)cc(c3)c4ccccc4C#N)c5ccccc5)c2</t>
  </si>
  <si>
    <t>CC(C)c1cccc(CNC[C@@H](O)[C@@H]2C[C@H](C)CCCCCCCCC(=O)N(C)[C@@H](C)C(=O)N2)c1</t>
  </si>
  <si>
    <t>COc1cccc(c1)c2ccc3O[C@H]4CCOC[C@@H]4[C@@]5(N=C(N)N(C)C5=O)c3c2</t>
  </si>
  <si>
    <t>NC1=N[C@]2(CO[C@H](C[C@H]2CS1)c3occn3)c4ccc(F)cc4F</t>
  </si>
  <si>
    <t>Cc1nc(OCC(F)(F)F)cnc1C(=O)Nc2cc(F)c(F)c(c2)[C@]3(C)C[C@H](OC(=N3)N)C(F)(F)F</t>
  </si>
  <si>
    <t>C[C@@]1(N=C(N)OC[C@H]1F)c2cc(NC(=O)c3ccc(cn3)C#N)ccc2F</t>
  </si>
  <si>
    <t>C[C@@H](NC(=O)c1cc(COC(=O)[C@](C)(N)Cc2ccccc2)cc(c1)N(C)S(=O)(=O)C)c3ccc(F)cc3</t>
  </si>
  <si>
    <t>CCCN(CCC)C(=O)c1cc(C)cc(c1)C(=O)N[C@@H](Cc2cc(F)cc(F)c2)[C@H](O)[C@H]3CN(Cc4ccccc4Cl)CCN3</t>
  </si>
  <si>
    <t>CC(C)C[C@H](NC(=O)[C@@H](NC(=O)[C@@H](N)CNC(=O)C1=C(F)C(=O)NC(=O)N1)C(C)C)C(=O)N[C@@H](Cc2ccccc2)[C@@H](O)C(=O)NC(C)(C)c3ccccc3</t>
  </si>
  <si>
    <t>CC(C)C(Cc1cc2cc(ccc2nc1N)c3ccccc3C)C(=O)NCC4CCCCC4</t>
  </si>
  <si>
    <t>COc1cccc(CNC[C@@H](O)[C@H](Cc2cc(F)cc(F)c2)NC(=O)[C@H](C)N3CC[C@@](CC4CC4)(NC(=O)C)C3=O)c1</t>
  </si>
  <si>
    <t>CCC[C@@H](O)[C@H]1CCN([C@@H](C)C(=O)N[C@@H](Cc2cc(F)cc(F)c2)[C@H](O)CNCc3cccc(OC)c3)C1=O</t>
  </si>
  <si>
    <t>CCCN(CCC)C(=O)c1cc(Sc2ccc(OC)cc2)cc(c1)C(=O)N[C@@H](Cc3cc(F)cc(F)c3)[C@H](O)CNCc4cccc(OC)c4</t>
  </si>
  <si>
    <t>COc1cccc(CNC[C@@H](O)[C@H](Cc2cc(F)cc(F)c2)NC(=O)c3cc(cc(c3)\C(=N/OCC=C)\C)N(c4ccccc4)S(=O)(=O)C)c1</t>
  </si>
  <si>
    <t>CCC[C@H]1CN(Cc2ccc(CN3C(=N)NC(CCC4CCCCC4)(CC5CCCCC5)C3=O)cc2)C(=O)N1</t>
  </si>
  <si>
    <t>CC(C)c1cccc(CNC[C@@H](O)[C@@H]2Cc3cccc(OCCCCNc4cc(cc(C)n4)C(=O)N2)c3)c1</t>
  </si>
  <si>
    <t>CCCN(c1cc(COC(=O)[C@](C)(N)Cc2ccccc2)cc(c1)C(=O)N[C@H](C)c3ccc(F)cc3)S(=O)(=O)C</t>
  </si>
  <si>
    <t>CC#CCOc1cnc(cn1)C(=O)Nc2ccc(F)c(c2)C34COCC3COC(=N4)N</t>
  </si>
  <si>
    <t>CC1(CCSC(=N1)N)c2cc(NC(=O)c3ccc(Cl)cn3)ccc2F</t>
  </si>
  <si>
    <t>CO[C@@H]1CC[C@@]2(CC1)Cc3ccc(cc3C24N=C(C)C(=N4)N)c5cncc(c5)C(F)F</t>
  </si>
  <si>
    <t>NC1=N[C@](CCOC1)(C(F)F)c2cc(NC(=O)c3ccc(cn3)C#N)ccc2F</t>
  </si>
  <si>
    <t>C[C@]1(CC(=C)OC(=N1)N)c2cc(NC(=O)c3ccc(Cl)cn3)ccc2F</t>
  </si>
  <si>
    <t>CO[C@@H]1CC[C@@]2(CC1)Cc3ccc(CCC(C)C)cc3C24N=C(N)N(C(C)C)C4=O</t>
  </si>
  <si>
    <t>NC1=N[C@@](CF)(C[C@H](O1)C(F)(F)F)c2cc(Nc3ncnc4cc(Cl)cnc34)ccc2F</t>
  </si>
  <si>
    <t>NC1=N[C@@](CF)([C@H]2C[C@H]2O1)c3cc(NC(=O)c4ccc(OCC#C)cn4)ccc3F</t>
  </si>
  <si>
    <t>NC1=N[C@@](C(F)F)([C@H]2C[C@H]2O1)c3cc(NC(=O)c4ccc(cn4)C#N)cc(F)c3F</t>
  </si>
  <si>
    <t>NC1=N[C@@](C(F)F)([C@H]2C[C@H]2O1)c3cc(NC(=O)c4ncc(Cl)cc4Cl)ccc3F</t>
  </si>
  <si>
    <t>COCc1cc(Cl)cnc1C(=O)Nc2ccc(F)c(c2)[C@]3(N=C(N)O[C@@H]4C[C@H]34)C(F)F</t>
  </si>
  <si>
    <t>NC1=N[C@@](C(F)F)([C@H]2C[C@H]2O1)c3cc(Nc4ncc(F)c5cc(Cl)cnc45)ccc3F</t>
  </si>
  <si>
    <t>NC1=N[C@@](CF)(C[C@H](O1)C(F)(F)F)c2cc(NC(=O)c3ncc(Br)cc3Cl)ccc2F</t>
  </si>
  <si>
    <t>CCCC#Cc1cc(ccc1F)[C@]2(N=C(N)N(C)C2=O)c3ccc(OC(F)F)c(C)c3</t>
  </si>
  <si>
    <t>CCn1ncc2c(cc(cc12)C(=O)N[C@@H](Cc3ccccc3)[C@H](O)CNCc4cccc(c4)C(F)(F)F)N5CCCC5=O</t>
  </si>
  <si>
    <t>CCc1cn2CCCS(=O)(=O)Nc3cc(cc1c23)C(=O)N[C@@H](Cc4ccccc4)[C@H](O)CNc5ccc(OC)cc5</t>
  </si>
  <si>
    <t>CC(C)(C)c1cccc(CN[C@H]2CS(=O)(=O)C[C@@H](Cc3cc(F)c(N)c(c3)c4cc[nH]n4)[C@@H]2O)c1</t>
  </si>
  <si>
    <t>Cc1cc(NC(=O)c2ncc(OC(F)F)cc2C)cc(c1F)[C@]3(CF)C[C@H](OC(=N3)N)C(F)(F)F</t>
  </si>
  <si>
    <t>CSCC[C@H](NC(=O)[C@@H](NC(=O)OC(C)(C)C)C(C)C)C(=O)N[C@@H](Cc1ccccc1)[C@@H](O)C[C@@H](C)C(=O)N[C@@H](C(C)C)C(=O)NCc2ccccc2</t>
  </si>
  <si>
    <t>CO[C@H](C)C(=O)N[C@@H](Cc1ccc(F)cc1)[C@H](O)CN[C@H]2CC3(CCC3)Oc4ncc(CC(C)(C)C)cc24</t>
  </si>
  <si>
    <t>NC1=N[C@](COC1)(C(F)F)c2cc(NC(=O)c3ccc(cn3)C#N)ccc2F</t>
  </si>
  <si>
    <t>CO[C@@H]1CC[C@@]2(CC1)Cc3ccc(NC(=O)c4ncc(Cl)cc4Cl)cc3C25N=C(C)C(=N5)N</t>
  </si>
  <si>
    <t>CCO[C@@H]1CC[C@@]2(CC1)Cc3ccc(cc3C24N=C(C)C(=N4)N)c5cc(cc(c5)C(F)F)C#N</t>
  </si>
  <si>
    <t>NC1=NC(COC1)(C(F)F)c2cccc(NC(=O)c3ncc(Br)cc3O)c2</t>
  </si>
  <si>
    <t>NC1=N[C@]2(CO[C@H](C[C@H]2CS1)c3ccc(cc3)C(F)F)c4ccc(F)cc4F</t>
  </si>
  <si>
    <t>COC1CCC2(CC1)Oc3ccc(cc3C24N=C(N)N(C)C4=O)c5cccc(OC)c5</t>
  </si>
  <si>
    <t>CN1OC2(N=C1N)c3cc(ccc3CC24CCC(O)CC4)c5cccc(c5)[N+]#[C-]</t>
  </si>
  <si>
    <t>COc1cnc(cn1)C(=O)Nc2ccc3Oc4c(F)cc(O)cc4C5(CCSC(=N5)N)c3c2</t>
  </si>
  <si>
    <t>NC1=N[C@@](CF)(C[C@H](O1)C(F)(F)F)c2cc(NC(=O)c3ncc(cc3Cl)C#N)ccc2F</t>
  </si>
  <si>
    <t>COC1CCC2(CC1)Cc3ccc(Cl)cc3C24N=C(N)N(C)C4=O</t>
  </si>
  <si>
    <t>C[C@]1(C[C@H](OC(=N1)N)C(F)(F)F)c2cc(NC(=O)c3ccc(cn3)C#N)cnc2F</t>
  </si>
  <si>
    <t>COc1ccc(F)c(c1)c2cccc(c2)C3(N=C(N)N4CC(F)(F)CN=C34)c5ccncc5</t>
  </si>
  <si>
    <t>C[C@@H](F)C(=O)N[C@@H](Cc1ccc2OCOc2c1)[C@H](O)CN[C@H]3CC4(CCC4)Oc5ncc(CC(C)(C)C)cc35</t>
  </si>
  <si>
    <t>COC1CCC2(CC1)Cc3ccc(CCC4CC4)cc3C25N=C(N)N(CC(F)F)C5=O</t>
  </si>
  <si>
    <t>CCc1cn2CCS(=O)(=O)N(CC(F)(F)F)c3cc(cc1c23)C(=O)N[C@@H](Cc4ccccc4)[C@H](O)CNC5CCOCC5</t>
  </si>
  <si>
    <t>Clc1ccc2c(CCC[C@]23CNC[C@H]3C(=O)N4CC[C@H](C[C@H]4C5CCCCC5)c6ccccc6)n1</t>
  </si>
  <si>
    <t>C[C@@H]1CC[C@]12C[C@H](NC[C@@H](O)[C@H](Cc3ccc(F)cc3)NC(=O)C)c4cc(CC(C)(C)C)cnc4O2</t>
  </si>
  <si>
    <t>NC1=N[C@@](CF)(C[C@H](O1)C(F)(F)F)c2cc(NC(=O)c3ncc(Cl)cc3F)cc(F)c2F</t>
  </si>
  <si>
    <t>NC1=N[C@@](CF)(C[C@H](O1)C(F)(F)F)c2cc(Nc3ncc(F)c4cc(Cl)cnc34)ccc2F</t>
  </si>
  <si>
    <t>COc1cc(Cl)cnc1C(=O)Nc2cc(C)c(F)c(c2)[C@]3(CF)C[C@H](OC(=N3)N)C(F)(F)F</t>
  </si>
  <si>
    <t>Cc1cc(NC(=O)c2ccc(F)cn2)cc(c1F)[C@]3(CF)C[C@H](OC(=N3)N)C(F)(F)F</t>
  </si>
  <si>
    <t>CC1(C)OC(=N[C@](C)(c2nc(NC(=O)c3ncc(cc3Cl)C#N)ccc2F)C1(F)F)N</t>
  </si>
  <si>
    <t>CC(C)[C@H](NC(=O)[C@@H](N)CNC(=O)C1=C(F)C(=O)NC(=O)N1)C(=O)N[C@@H](CC2CCCCC2)C(=O)N[C@@H](Cc3ccccc3)[C@@H](O)C(=O)NC4(CCCC4)c5ccccc5</t>
  </si>
  <si>
    <t>COc1cccc(CNC[C@@H](O)[C@H](Cc2cc(F)cc(F)c2)NC(=O)c3cc(cc(c3)C(=O)N[C@H](C)c4ccccc4)C(C)O)c1</t>
  </si>
  <si>
    <t>Cc1cc(OCF)cnc1C(=O)Nc2ccc(F)c(c2)[C@@]3(COCC(=N3)N)C(F)F</t>
  </si>
  <si>
    <t>COC1CCC2(CC1)Cc3ccc(cc3C24N=C(N)N5CCCN=C45)C#CC6CC6</t>
  </si>
  <si>
    <t>FC[C@]1(C[C@H](OC(=N1)NC(=O)c2ccccc2)C(F)(F)F)c3nc(Br)ccc3F</t>
  </si>
  <si>
    <t>COc1ccc(cc1)[C@H]2C[C@H]3CSC(=N[C@]3(CO2)c4ccc(F)cc4F)N</t>
  </si>
  <si>
    <t>Cc1nc(OCC(F)(F)F)cnc1C(=O)Nc2cc(F)c(Cl)c(c2)[C@]3(CF)N=C(N)O[C@H]4C[C@@H]34</t>
  </si>
  <si>
    <t>NC1=N[C@@](CF)([C@H]2C[C@H]2O1)c3cc(Nc4nccc5cc(Cl)cnc45)ccc3Cl</t>
  </si>
  <si>
    <t>COC1CCC2(CC1)Cc3ccc(cc3C24N=C(N)NC4=O)C#CC5CC5</t>
  </si>
  <si>
    <t>CCC(C)N1C(=NC2(C1=O)c3cc(OCC4CC4)ccc3CC25CCC(CC5)OC)N</t>
  </si>
  <si>
    <t>NC1=NC(c2ccnc(c2)C(F)(F)F)(c3ccc(F)c(c3)c4cncnc4)c5cccc(F)c15</t>
  </si>
  <si>
    <t>COC1CCC2(CC1)Cc3ccc(cc3C24N=C(N)N(C(C)C)C4=O)c5cc(Br)cs5</t>
  </si>
  <si>
    <t>COC1CCC2(CC1)Cc3ccc(OC4CC4)cc3C25N=C(N)N(C)C5=O</t>
  </si>
  <si>
    <t>NC1=N[C@@](CF)([C@H]2C[C@H]2O1)c3cc(NC(=O)c4ccc(cn4)C#N)cc(Cl)c3F</t>
  </si>
  <si>
    <t>COc1ccc(nc1)C(=O)Nc2ccc3Oc4c(F)cc(O)cc4C5(CCSC(=N5)N)c3c2</t>
  </si>
  <si>
    <t>Cc1cc(OC(F)F)cnc1C(=O)Nc2ccc(F)c(n2)[C@]3(C)C[C@H](OC(=N3)N)C(F)(F)F</t>
  </si>
  <si>
    <t>NC1=N[C@@](C(F)F)([C@H]2C[C@H]2O1)c3cc(NC(=O)c4cnc(cn4)C#CC5CC5)ccc3F</t>
  </si>
  <si>
    <t>COC1CCC2(CC1)Cc3ccc(cc3C24N=C(N)N(C)C4=O)c5cnccn5</t>
  </si>
  <si>
    <t>CCCCCc1ccc2C[C@@]3(CC[C@@H](CC3)OC)C4(ON(C)C(=N4)N)c2c1</t>
  </si>
  <si>
    <t>NC1=NC(c2cccc(c2)c3cncc(c3)C#N)(c4ccnc(c4)C(F)(F)F)c5cccc(F)c15</t>
  </si>
  <si>
    <t>CC(C)C[C@H](NC(=O)[C@@H](NC(=O)[C@@H](N)CNC(=O)c1nn[nH]n1)C(C)C)C(=O)N[C@@H](Cc2ccccc2)[C@@H](O)C(=O)NS(=O)(=O)C(F)(F)F</t>
  </si>
  <si>
    <t>CN1C(=NC(C1=O)(c2ccncc2)c3cccc(c3)c4cccnc4F)N</t>
  </si>
  <si>
    <t>COc1cccc(c1)c2cccc(c2)C3(N=C(N)N(C)C3=O)c4ccncc4</t>
  </si>
  <si>
    <t>CCc1cc(cc(CC)n1)C2(N=C(N)N(C)C2=O)c3cccc(c3)c4cncnc4</t>
  </si>
  <si>
    <t>CCc1cc(ccn1)C2(N=C(N)N(C)C2=O)c3cccc(c3)c4cncnc4</t>
  </si>
  <si>
    <t>CC(C)[C@H](C[C@H](O)[C@H](COCc1ccccc1)NC(=O)c2cc(cc(c2)C(=O)N[C@H](C)c3ccccc3)N(C)S(=O)(=O)C)C(=O)N[C@@H](C(C)C)C(=O)NCc4ccccc4</t>
  </si>
  <si>
    <t>CCCN(CCC)C(=O)c1cc(cc(c1)C(=O)N[C@@H](Cc2ccccc2)[C@H](O)CNCc3cccc(OC)c3)C(=O)O</t>
  </si>
  <si>
    <t>CCNc1cc(cc(c1)C(=O)N[C@@H](Cc2ccccc2)[C@H](O)CNC3CCCCC3)N4CCCCS4(=O)=O.OC=O</t>
  </si>
  <si>
    <t>CCc1cc(cc(CC)n1)[C@@]2(N=C(N)N(C)C2=O)c3cccc(c3)c4cncnc4</t>
  </si>
  <si>
    <t>COC[C@H]1C[C@H]2CSC(=N[C@]2(CO1)c3ccc(F)cc3F)N</t>
  </si>
  <si>
    <t>Cc1cc(NC(=O)c2ncc(Cl)cc2C)cc(c1F)[C@]3(N=C(N)O[C@@H]4C[C@H]34)C(F)F</t>
  </si>
  <si>
    <t>COc1cnc(cn1)C(=O)Nc2ccc(F)c(c2)[C@]3(C)C[C@H](OC(=N3)NC(=O)c4ccccc4)C(F)(F)F</t>
  </si>
  <si>
    <t>C[C@]1(C[C@H](OC(=N1)N)C(F)(F)F)c2cc(Nc3ncc(F)c4cc(cnc34)C#N)cc(F)c2F</t>
  </si>
  <si>
    <t>C[C@]1(CCSC(=N1)N)c2cc(CNC3CC3)c(F)cc2F</t>
  </si>
  <si>
    <t>CC1=NC2(N=C1N)c3cc(ccc3CCC24CC4)c5cncc(Cl)c5</t>
  </si>
  <si>
    <t>CC[C@H](C)[C@H](NC(=O)[C@H](CCC(=O)O)NC(=O)[C@H](CCC(=O)O)NC(=O)[C@@H](NC(=O)[C@@H](N)CCCN)C(O)CC)C(=O)N[C@@H](CO)C(=O)N[C@@H](CCC(=O)O)C(=O)N[C@@H](C(C)C)C(=O)N[C@@H](CCSC)C(=O)N[C@@H](CC(C)C)[C@@H](O)CC(=O)N[C@@H](C(C)C)C(=O)N[C@@H](C)C(=O)N[C@@H](CCC(=O)O)C(=O)N[C@@H](Cc1ccccc1)C(=O)O</t>
  </si>
  <si>
    <t>CC[C@H](C)[C@H](NC(=O)[C@H](CCC(=O)O)NC(=O)[C@H](CCC(=O)O)NC(=O)[C@@H](NC(=O)[C@@H](N)CCCCN)[C@@H](C)O)C(=O)N[C@@H](CO)C(=O)N[C@@H](CCC(=O)O)C(=O)N[C@@H](C(C)C)C(=O)N[C@@H](CC(=O)N)C(=O)N[C@@H](CC(C)C)[C@@H](O)CC(=O)N[C@@H](C(C)C)C(=O)N[C@@H](C)C(=O)N[C@@H](CCC(=O)O)C(=O)N[C@@H](Cc1ccccc1)C(=O)O</t>
  </si>
  <si>
    <t>CCCN(CCC)C(=O)c1cccc(c1)C(=O)N[C@@H](Cc2cc(F)cc(F)c2)[C@@H](O)C[C@@H](C)C(=O)NCC(C)C</t>
  </si>
  <si>
    <t>CC(C)(C)Cc1cnc2OC3(CCC3)C[C@H](NC[C@@H](O)[C@H](Cc4ccc(F)cc4)NC(=O)c5cccnc5F)c2c1</t>
  </si>
  <si>
    <t>NC1=NC(COC1)(C(F)F)c2cccc(NC(=O)c3ccc(Cl)cn3)c2</t>
  </si>
  <si>
    <t>CC#Cc1cncc(c1)c2cc(Cl)c(s2)[C@]3(C)C[C@H](SC(=N3)N)c4c(C)onc4C</t>
  </si>
  <si>
    <t>C[C@@]1(N=C(N)COCC1(F)F)c2cc(NCc3nn(cc3Cl)C(F)F)ccc2F</t>
  </si>
  <si>
    <t>CC1(N=C(N)COCC1(F)F)c2cc(NC(=O)c3ccc(Br)cn3)ccc2F</t>
  </si>
  <si>
    <t>NC1=N[C@](COC1)(C(F)F)c2cc(NC(=O)c3ccc(Cl)cn3)ccc2F</t>
  </si>
  <si>
    <t>COC1CCC2(CC1)Cc3ccc(cc3C24NC(N)N(C)C4=O)N5CCC(F)(F)C5</t>
  </si>
  <si>
    <t>COC1CCC2(CC1)Cc3ccc(cc3C24N=C(N)N(C(C)C)C4=O)c5cccc(c5)C#N</t>
  </si>
  <si>
    <t>COC1CCC2(CC1)Cc3ccc(cc3C24N=C(N)N(C)C4=O)C(=O)OC</t>
  </si>
  <si>
    <t>Cc1cc(NC(=O)c2ccc(Cl)cn2)cc(c1F)[C@]3(N=C(N)O[C@@H]4C[C@H]34)C(F)F</t>
  </si>
  <si>
    <t>COc1cnc(cn1)C(=O)Nc2cc(C)c(F)c(c2)[C@]3(N=C(N)O[C@@H]4C[C@H]34)C(F)F</t>
  </si>
  <si>
    <t>Cc1cc(cnc1C(=O)Nc2cc(F)c(F)c(c2)[C@@]3(CF)N=C(N)O[C@@H]4C[C@H]34)C#N</t>
  </si>
  <si>
    <t>COC1CCC2(CC1)Cc3ccc(Br)cc3C24N=C(N)N(CC5CCCO5)C4=O</t>
  </si>
  <si>
    <t>COC1CCC2(CC1)Cc3ccc(Br)cc3C24N=C(N)N(C)C4=O</t>
  </si>
  <si>
    <t>CC(=O)N[C@@H](CC=C)[C@H](O)CN[C@H]1CC2(CCC2)Oc3ncc(CC(C)(C)C)cc13</t>
  </si>
  <si>
    <t>CN1C(=N[C@@]2([C@H]3COCC[C@@H]3Oc4ccc(cc24)c5cc(F)cc(Cl)c5)C1=O)N</t>
  </si>
  <si>
    <t>Cc1cc(cnc1C(=O)Nc2ccc(Cl)c(c2)[C@@]3(CF)N=C(N)O[C@@H]4C[C@H]34)C#N</t>
  </si>
  <si>
    <t>COc1cnc(cn1)C(=O)Nc2cnc(F)c(c2)[C@]3(C)C[C@H](OC(=N3)N)C(F)(F)F</t>
  </si>
  <si>
    <t>NC1=N[C@@](CF)(C[C@H](O1)C(F)(F)F)c2nc(NC(=O)c3nn(cc3Cl)C(F)F)ccc2F</t>
  </si>
  <si>
    <t>CC(C)(NCc1cc(c(F)cc1F)[C@]2(C)CCSC(=N2)N)C(F)(F)F</t>
  </si>
  <si>
    <t>CCCC[C@H](N)[C@H](Cc1ccccc1)NC(=O)c2cc(nc(c2)N(C)S(=O)(=O)C)N(C)C[C@H]3C[C@@H]3C</t>
  </si>
  <si>
    <t>CCCN(CCC)C(=O)c1cccc(c1)C(=O)N[C@@H](Cc2cc(F)cc(F)c2)[C@H](O)CNCc3cccc(OC)c3</t>
  </si>
  <si>
    <t>CC(Cc1cc2cc(ccc2nc1N)c3ccccc3C)C(=O)NCc4cncs4</t>
  </si>
  <si>
    <t>CCC(C)[C@]1(CCN([C@@H](C)C(=O)N[C@@H](Cc2cc(F)cc(F)c2)[C@H](O)[C@H]3C[C@H](O)CN3)C1=O)NC(=O)C</t>
  </si>
  <si>
    <t>COc1cccc(CNC[C@@H](O)[C@H](Cc2cc(F)cc(F)c2)NC(=O)c3cc(cc(c3)\C(=N/OCc4ccccc4)\C)N5CCCCS5(=O)=O)c1</t>
  </si>
  <si>
    <t>C[C@]1(C[C@@H]2C[C@@H]2C(=N1)N)c3cc(NC(=O)c4ccc(Cl)cn4)ccc3F</t>
  </si>
  <si>
    <t>NC1=N[C@]2(C[C@H]2CCS1)c3cccc(NC(=O)c4ccc(cn4)C#N)c3</t>
  </si>
  <si>
    <t>CO[C@@H]1CC[C@@]2(CC1)Cc3ccc(OCC4CCCO4)cc3C25N=C(N)N(CC(F)F)C5=O</t>
  </si>
  <si>
    <t>Cc1onc(C)c1[C@@H]2C[C@](C)(N=C(N)S2)c3cc(NC(=O)c4ccc(Cl)cn4)c(F)cc3F</t>
  </si>
  <si>
    <t>C[C@H]1C[C@H]2CSC(=NC2(CO1)c3nc(NC(=O)c4ccc(OC(F)F)cn4)cs3)N</t>
  </si>
  <si>
    <t>Cc1cc(NC(=O)c2ncc(Cl)cc2F)cc(c1F)[C@]3(N=C(N)O[C@@H]4C[C@H]34)C(F)F</t>
  </si>
  <si>
    <t>COC1CCC2(CC1)Oc3ccc(cc3C24N=C(N)N(C)C4=O)c5ccccc5</t>
  </si>
  <si>
    <t>NC1=N[C@@](C(F)F)([C@H]2C[C@H]2O1)c3cc(Nc4ncc(F)c5cc(cnc45)C#N)ccc3Cl</t>
  </si>
  <si>
    <t>CC(C)[C@H](NC(=O)[C@@H](N)CNC(=O)C1=C(F)C(=O)NC(=O)N1)C(=O)N[C@@H](CC2CCCCC2)C(=O)N[C@@H](Cc3ccccc3)[C@@H](O)C(=O)NC(C)(C)c4ccccc4</t>
  </si>
  <si>
    <t>CC(C)CCCC(C)NC[C@@H](O)[C@H](Cc1ccccc1)NC(=O)c2cccc(c2)N(c3ccccc3)S(=O)(=O)C</t>
  </si>
  <si>
    <t>CCCCCOc1cc(cc(c1)C(=O)N[C@@H](Cc2ccccc2)[C@H](O)CN[C@@H](C)C(=O)NC3CCCCC3)N4CCCC4=O</t>
  </si>
  <si>
    <t>CCOC[C@H](Oc1cc(C[C@@H]2CS(=O)(=O)C[C@H](NCc3cccc(c3)C(C)(C)C)[C@H]2O)cc(F)c1N)C(F)(F)F</t>
  </si>
  <si>
    <t>COc1cnc(cn1)C(=O)Nc2ccc3Oc4c(F)cc(cc4C5(CCOC(=N5)N)c3c2)C6CCOCC6</t>
  </si>
  <si>
    <t>COc1c(C)cc(cc1C)C2(N=C(C)C(=N2)N)c3cccc(c3)c4cncnc4</t>
  </si>
  <si>
    <t>COc1ccc(cc1)C2(N=C(N)c3nc(C)sc23)c4cccc(c4)c5cncnc5</t>
  </si>
  <si>
    <t>CC1(C)Oc2ccc(cc2C3(COC(=N3)N)C14COC4)c5cc(Cl)cnc5F</t>
  </si>
  <si>
    <t>C[C@H](N)[C@H](Cc1ccsc1)NC(=O)c2cc(NCC3CC3C)nc(c2)N(C)S(=O)(=O)C</t>
  </si>
  <si>
    <t>CC[C@H](NCC1Cc2cccc(OCCNC(=O)c3cc(cc(c3)C(=O)N1)N(C)S(=O)(=O)C)c2)C(=O)NCC(C)C</t>
  </si>
  <si>
    <t>CCn1cc2CCS(=O)(=O)N(C)c3cc(cc1c23)C(=O)N[C@@H](Cc4ccccc4)[C@H](O)CNCC(F)(F)C(F)(F)F</t>
  </si>
  <si>
    <t>COC[C@H]1CCN([C@@H](CCc2ccccc2)C(=O)N[C@@H](Cc3cc(F)cc(F)c3)[C@H](O)CNCc4cccc(OC)c4)C1=O</t>
  </si>
  <si>
    <t>CO\N=C(\C)/c1cc(cc(c1)C(=O)N[C@@H](Cc2cc(F)cc(F)c2)[C@H](O)CNCc3cccc(OC)c3)C(=O)N[C@H](C)c4ccccc4</t>
  </si>
  <si>
    <t>CN1CC(=NC(C)(C1)c2cccc(NC(=O)c3ccc(Cl)cn3)c2)N</t>
  </si>
  <si>
    <t>CC1(CCSC(=N1)N)c2cc(NC(=O)c3ccc(Cl)cn3)ccc2Cl</t>
  </si>
  <si>
    <t>C[C@]1(F)COC(=N[C@]1(C)c2cc(NC(=O)C3CC3(F)F)ccc2F)N</t>
  </si>
  <si>
    <t>NC1=N[C@@](C(F)F)([C@H]2C[C@H]2O1)c3cc(NC(=O)c4coc(n4)C(F)F)ccc3F</t>
  </si>
  <si>
    <t>NC1=N[C@@](CF)([C@H]2C[C@H]2O1)c3cc(NC(=O)c4ccc(Br)cn4)ccc3Cl</t>
  </si>
  <si>
    <t>COc1cc(cnc1C(=O)Nc2ccc(F)c(c2)[C@]3(CF)C[C@H](OC(=N3)N)C(F)(F)F)C#N</t>
  </si>
  <si>
    <t>Cc1cc(OC(F)F)cnc1C(=O)Nc2cc(Cl)c(F)c(c2)[C@@]3(CF)N=C(N)O[C@@H]4C[C@H]34</t>
  </si>
  <si>
    <t>NC1=N[C@]2(CO[C@@H](COCc3ccccc3)C[C@H]2CO1)c4ccc(F)cc4F</t>
  </si>
  <si>
    <t>COC1CCC2(CC1)Cc3ccc(cc3C24N=C(N)N(C)C4=O)C5=CC(=O)N(C)N=C5</t>
  </si>
  <si>
    <t>CO[C@@H]1CC[C@@]2(CC1)Cc3ccc(Br)cc3C24N=C(N)N(C)C4=O</t>
  </si>
  <si>
    <t>Cc1cc(cnc1C(=O)Nc2ccc(F)c(c2)[C@@]3(CF)N=C(N)O[C@@H]4C[C@H]34)C#N</t>
  </si>
  <si>
    <t>C[C@]1(C[C@H](OC(=N1)N)C(F)(F)F)c2cc(Nc3nccc4cc(Cl)cnc34)cnc2F</t>
  </si>
  <si>
    <t>CCNc1cc(cc(c1)C(=O)N[C@@H](Cc2ccccc2)[C@H](O)CNC(C)CCCC(C)C)N3CCCC3=O</t>
  </si>
  <si>
    <t>CCNc1cc(cc(c1)C(=O)N[C@@H](Cc2ccccc2)[C@H](O)CNC(C)(C)CCCC(C)C)N3CCCC3=O</t>
  </si>
  <si>
    <t>CC(=O)N[C@@H](Cc1cc(F)cc(F)c1)[C@H](O)CN[C@]2(CC[C@@H](NC2)C(F)(F)F)c3cccc(c3)C(C)(C)C</t>
  </si>
  <si>
    <t>NC1=N[C@@](CF)(C[C@H](O1)C(F)(F)F)c2cc(NC(=O)c3ccc(cn3)[N+]#[C-])cc(F)c2F</t>
  </si>
  <si>
    <t>Cc1cc(NC(=O)c2ccc(cn2)C(F)F)cc(c1F)[C@]3(CF)C[C@H](OC(=N3)N)C(F)(F)F</t>
  </si>
  <si>
    <t>NC1=N[C@@](CF)(C[C@H](O1)C(F)(F)F)c2cc(Nc3ncc(F)c4cc(cnc34)C#CC5CC5)ccc2F</t>
  </si>
  <si>
    <t>C[C@H]1C[C@H]2CSC(=N[C@]2(CO1)c3nc(NC(=O)c4ccc(Cl)cn4)cs3)N</t>
  </si>
  <si>
    <t>CC(C)(C)Cc1cnc2OC3(CCC3)C[C@H](NC[C@@H](O)[C@H](Cc4ccc(F)cc4)NC(=O)c5cccnc5)c2c1</t>
  </si>
  <si>
    <t>Cc1cc(cnc1C(=O)Nc2ccc(F)c(n2)[C@@]3(COCC(=N3)N)C(F)F)C#N</t>
  </si>
  <si>
    <t>NC1=NC(CF)(COC1)c2cc(NC(=O)c3ncc(Cl)cc3Cl)ccc2F</t>
  </si>
  <si>
    <t>NC1=N[C@](COC1)(C(F)F)c2cc(NC(=O)c3cnc(Cl)cn3)ccc2F</t>
  </si>
  <si>
    <t>NC1=N[C@]2(OCC[C@H]2CS1)c3cc(NC(=O)c4ncc(Cl)cc4Cl)ccc3F</t>
  </si>
  <si>
    <t>NC1=N[C@]2(OCC[C@H]2CS1)c3cc(NC(=O)c4ccc(Br)cn4)ccc3F</t>
  </si>
  <si>
    <t>C[C@H]1C[C@H]2CSC(=N[C@]2(CO1)c3nc(NC(=O)c4ncc(OC(F)F)nc4C)cs3)N</t>
  </si>
  <si>
    <t>COC1CCC2(CC1)Cc3ccc(cc3C24N=C(N)N(C)C4=O)C5=CC(O)CC5</t>
  </si>
  <si>
    <t>NC1=N[C@@](C(F)F)([C@H]2C[C@H]2O1)c3cc(NC(=O)c4ncc(Cl)cc4CO)ccc3F</t>
  </si>
  <si>
    <t>CC(C)(C)Cc1cnc2OC3(CCC3)C[C@H](NC[C@@H](O)[C@H](Cc4ccc5OCOc5c4)NC(=O)c6cccnc6F)c2c1</t>
  </si>
  <si>
    <t>CN1C(=O)C[C@]2(N=C1N)c3cc(ccc3Oc4c(F)nc(Cl)cc24)c5cccnc5F</t>
  </si>
  <si>
    <t>NC1=N[C@@](C(F)F)([C@H]2C[C@H]2O1)c3cc(Nc4nccc5cc(Cl)cnc45)ccc3F</t>
  </si>
  <si>
    <t>Cc1cc(NC(=O)c2ncc(cc2F)C#N)cc(c1F)[C@]3(N=C(N)O[C@@H]4C[C@H]34)C(F)F</t>
  </si>
  <si>
    <t>Cc1cc(Cl)cnc1C(=O)Nc2ccc(F)c(c2)[C@@]3(CF)N=C(N)O[C@@H]4C[C@H]34</t>
  </si>
  <si>
    <t>CN1C(=NC2(C1=O)c3cc(Cl)ccc3CC24CCc5ccccc5CC4)N</t>
  </si>
  <si>
    <t>CCNc1cc(cc(c1)C(=O)N[C@@H](Cc2ccccc2)[C@H](O)CN[C@H]3CCc4ccccc34)N5CCCCS5(=O)=O</t>
  </si>
  <si>
    <t>CCn1nnc2c(cc(cc12)C(=O)N[C@@H](Cc3ccccc3)[C@H](O)CNCc4cccc(c4)C(F)(F)F)N5CCCC5=O</t>
  </si>
  <si>
    <t>COc1cnc(cn1)C(=O)Nc2cc(Cl)c(F)c(c2)[C@@]3(CF)N=C(N)O[C@@H]4C[C@H]34</t>
  </si>
  <si>
    <t>COc1ccc(nc1)C(=O)Nc2cc(C)c(F)c(c2)[C@]3(CF)C[C@H](OC(=N3)N)C(F)(F)F</t>
  </si>
  <si>
    <t>CC1CC1CNc2cc(cc(n2)N(C)S(=O)(=O)C)C(=O)N[C@H](CN)Cc3cc(F)cc(F)c3</t>
  </si>
  <si>
    <t>CC1CC1CNc2cc(cc(n2)N(C)S(=O)(=O)C)C(=O)N[C@H](CN)Cc3ccccc3</t>
  </si>
  <si>
    <t>Cc1ccccc1c2ccc3nc(N)c(CCC(=O)NCC4CCCCC4)cc3c2</t>
  </si>
  <si>
    <t>CCC(C)[C@]1(CCN([C@@H](CCc2ccccc2)C(=O)N[C@@H](Cc3cc(F)cc(F)c3)[C@H](O)[C@H]4C[C@@H](N)CN4)C1=O)NC(=O)C</t>
  </si>
  <si>
    <t>O[C@@H]([C@H](Cc1ccccc1)NC(=O)c2cc(I)cc(c2)C(=O)N3COC[C@@H]3c4ccccc4)C(=O)Nc5cccc(c5)c6nn[nH]n6</t>
  </si>
  <si>
    <t>C[C@@]1(N=C(N)CO[C@H]1C(F)(F)F)c2cc(NC(=O)c3ccc(Cl)cn3)ccc2F</t>
  </si>
  <si>
    <t>COCc1cc(cc(C#N)c1F)c2ccc3C[C@@]4(CC[C@@H](CC4)OC)C5(N=C(C)C(=N5)N)c3c2</t>
  </si>
  <si>
    <t>CO[C@@H]1CC[C@@]2(CC1)Cc3ccc(cc3[C@@]24N=C(C)C(=N4)N)c5ccc(F)cc5F</t>
  </si>
  <si>
    <t>CO[C@@H]1CC[C@@]2(CC1)Cc3ccc(OCC(F)(F)F)cc3C24N=C(N)N(CC(F)(F)F)C4=O</t>
  </si>
  <si>
    <t>CO[C@@H]1CC[C@@]2(CC1)Cc3ccc(NC(=O)c4ccc(cn4)C(F)(F)F)cc3C25N=C(C)C(=N5)N</t>
  </si>
  <si>
    <t>C[C@]1(CO[C@](C)(C(=N1)N)C(F)(F)F)c2cc(NC(=O)c3ncc(cn3)C#N)ccc2F</t>
  </si>
  <si>
    <t>CC1(N=C(N)COCC1(F)F)c2cc(NC(=O)c3ccc(Cl)cn3)ccc2F</t>
  </si>
  <si>
    <t>CC1(N=C(N)COCC1(F)F)c2cc(NC(=O)c3ccc(cn3)C#N)ccc2F</t>
  </si>
  <si>
    <t>COc1cnc(C(=O)Nc2ccc(F)c(c2)[C@@]3(CF)N=C(N)O[C@@H]4C[C@H]34)c(Cl)c1</t>
  </si>
  <si>
    <t>CO[C@@H]1CC[C@@]2(CC1)Cc3ccc(OCC4CCC4)cc3C25N=C(N)N(C(C)C)C5=O</t>
  </si>
  <si>
    <t>NC1=N[C@](C(F)F)([C@@H]2C[C@@H]2O1)c3cc(NC(=O)c4ccc(cn4)C#N)ccc3F</t>
  </si>
  <si>
    <t>COCC#Cc1cccc(c1)C2(N=C(N)N3CC(F)(F)CN=C23)c4ccc(OC(F)F)cc4</t>
  </si>
  <si>
    <t>CC(C)C[C@H](NC(=O)[C@@H](NC(=O)[C@@H](N)CNC(=O)C1=C(F)C(=O)NC(=O)N1)C(C)C)C(=O)N[C@@H](Cc2ccccc2)[C@@H](O)C(=O)N[C@H](C)c3ccccc3</t>
  </si>
  <si>
    <t>COC1CCC2(CC1)Cc3ccc(cc3C24N=C(N)N(CC5CCCO5)C4=O)C#N</t>
  </si>
  <si>
    <t>C[C@]12CCOC[C@@H]1[C@]3(COC(=N3)N)c4cc(ccc4O2)c5cccc(c5)C#N</t>
  </si>
  <si>
    <t>Cc1cc(NC(=O)c2ncc(cc2C)C(F)F)cc(c1F)[C@]3(CF)C[C@H](OC(=N3)N)C(F)(F)F</t>
  </si>
  <si>
    <t>COc1cnc(C(=O)Nc2cc(F)c(F)c(c2)[C@]3(C)C[C@H](OC(=N3)N)C(F)(F)F)c(C)c1</t>
  </si>
  <si>
    <t>C[C@@]1(N=C(N)OCC1(F)F)c2nc(NC(=O)c3ncc(cc3Cl)C(F)(F)F)ccc2F</t>
  </si>
  <si>
    <t>CC[C@H](C)[C@H](O)C(=O)N[C@@H](C)C(=O)N[C@@H](Cc1ccccc1)[C@@H](O)C[C@@H](C)C(=O)N[C@@H](C(C)C)C(=O)NCc2ccncc2</t>
  </si>
  <si>
    <t>CN(c1cc(\C=C/C2CC2)cc(c1)C(=O)N[C@@H](Cc3ccccc3)[C@H](O)CNC4CC4)S(=O)(=O)C</t>
  </si>
  <si>
    <t>CCCO[C@H]1CN[C@H](C1)[C@@H](O)[C@H](Cc2cc(F)cc(F)c2)NC(=O)[C@H](C)N3CC[C@H](CC(C)C)C3=O</t>
  </si>
  <si>
    <t>COC1CCC2(CC1)Cc3ccc(cc3C24N=C(N)c5ccc(OC)cc45)C#CC6CC6</t>
  </si>
  <si>
    <t>C[C@]1(C[C@H](OC(=N1)N)C(F)(F)F)c2cc(NC(=O)c3ncc(cc3Cl)C#N)cnc2F</t>
  </si>
  <si>
    <t>NC1=N[C@@](C(F)F)([C@H]2C[C@H]2O1)c3cc(NC(=O)c4ncc(cc4F)C#N)ccc3F</t>
  </si>
  <si>
    <t>CC(=O)N[C@@H](Cc1ccc(OC(F)F)c(OC(F)F)c1)[C@H](O)CN[C@H]2CC3(CCC3)Oc4ncc(CC(C)(C)C)cc24</t>
  </si>
  <si>
    <t>COC1CCC2(CC1)Cc3ccc(CCC4CC4)cc3C25NC(N)N(Cc6cccc(NS(=O)(=O)C)c6)C5=O</t>
  </si>
  <si>
    <t>CC(C)N1C(=NC2(C1=O)c3cc(ccc3C[C@@]24CC[C@@H](CC4)OC(F)F)c5cncc(c5)C(F)(F)F)N</t>
  </si>
  <si>
    <t>NC1=N[C@@](C(F)F)([C@H]2C[C@H]2O1)c3cc(NC(=O)c4cnc(OCc5cocn5)cn4)ccc3Cl</t>
  </si>
  <si>
    <t>CC(C)(C)c1cccc(CN[C@H]2CS(=O)(=O)C[C@@H](Cc3ccc(N)c(OCC(F)(F)F)c3)[C@@H]2O)c1</t>
  </si>
  <si>
    <t>CC(C)(C)Cn1cc(CN[C@H]2CS(=O)(=O)C[C@@H](Cc3cc(F)c(N)c(OC(C(F)(F)F)C(F)(F)F)c3)[C@@H]2O)cn1</t>
  </si>
  <si>
    <t>CCc1ccc2OC3(CCC3)C[C@H](NC[C@@H](O)[C@@H]4Cc5cccc(CCCCCCCC(=O)N4)c5)c2c1</t>
  </si>
  <si>
    <t>Cc1c(nc2ccc(Cl)cn12)C(=O)Nc3ccc(F)c(c3)[C@]4(CF)C[C@H](OC(=N4)N)C(F)(F)F</t>
  </si>
  <si>
    <t>CO[C@@H]1CC[C@@]2(CC1)Cc3cc(F)c(cc3C24N=C(C)C(=N4)N)c5cncc(Cl)c5</t>
  </si>
  <si>
    <t>CC1(C)Oc2ccc(cc2C3(COC(=N3)N)C14COC4)c5cccnc5F</t>
  </si>
  <si>
    <t>CN1CC(=N[C@@](C)(C1=O)c2cccc(NC(=O)c3ccc(Cl)cn3)c2)N</t>
  </si>
  <si>
    <t>Cc1ccc2c(CCC[C@]23CNC[C@H]3C(=O)N4CC[C@H](C[C@H]4C5CCCCC5)c6ccccc6)n1</t>
  </si>
  <si>
    <t>C[C@]1(Cc2cccn2C(=N1)N)c3cc(NC(=O)c4ccc(cn4)C#N)ccc3F</t>
  </si>
  <si>
    <t>C[C@]1(C=CSC(=N1)N)c2cc(NC(=O)c3cnc(cn3)n4cncn4)ccc2F</t>
  </si>
  <si>
    <t>COc1cnc(cn1)C(=O)Nc2cnc(C)c(c2)[C@]3(C)CC(=C)SC(=N3)N</t>
  </si>
  <si>
    <t>NC1=N[C@](COC1)(C(F)F)c2cc(NC(=O)c3ncc(Br)cn3)ccc2F</t>
  </si>
  <si>
    <t>COC[C@@H](C)NCc1ccc(F)c(c1)[C@]23CO[C@H](C[C@H]2CSC(=N3)N)c4cnn(C)c4</t>
  </si>
  <si>
    <t>NC1=N[C@](COC1)(C(F)F)c2cc(Nc3ncnc4cc(Cl)cnc34)ccc2F</t>
  </si>
  <si>
    <t>CC(C)N1C(=NC2(C1=O)c3cc(ccc3CC24CCC(CC4)OC(F)F)c5cccnc5F)N</t>
  </si>
  <si>
    <t>NC1=N[C@](C(F)F)([C@@H]2C[C@@H]2O1)c3cc(NC(=O)c4ccc(Cl)cn4)ccc3F</t>
  </si>
  <si>
    <t>Cc1cc(cnc1C(=O)Nc2cc(F)c(Cl)c(c2)[C@@]3(CF)N=C(N)O[C@@H]4C[C@H]34)C#N</t>
  </si>
  <si>
    <t>NC1=N[C@@](C(F)F)([C@H]2C[C@H]2O1)c3cc(NC(=O)c4cnc(OCc5cscn5)cn4)ccc3F</t>
  </si>
  <si>
    <t>NC1=N[C@@](C(F)F)([C@H]2C[C@H]2O1)c3cc(NC(=O)c4ccc(OCc5occn5)cn4)ccc3F</t>
  </si>
  <si>
    <t>COC1CCC2(CC1)Cc3ccc(cc3C24N=C(N)N(C(C)C)C4=O)c5cccc(Cl)c5</t>
  </si>
  <si>
    <t>C[C@]12CCCO[C@@H]1[C@]3(COC(=N3)N)c4cc(ccc4O2)c5cncc(Cl)c5</t>
  </si>
  <si>
    <t>CC(C)[C@H](NC(=O)C[C@H](O)[C@H](COc1cc(F)cc(F)c1)NC(=O)c2cc(cc(c2)C(=O)N[C@H](C)c3ccccc3)N(C)S(=O)(=O)C)C(=O)Nc4cc(cc(c4)C(=O)O)C(=O)O</t>
  </si>
  <si>
    <t>NC1=N[C@@](C(F)F)([C@H]2C[C@H]2O1)c3cc(NC(=O)c4cnc(Cl)cn4)ccc3F</t>
  </si>
  <si>
    <t>NC1=N[C@@](CF)(C[C@H](O1)C(F)(F)F)c2cc(Nc3nccc4cc(cnc34)C#N)cc(F)c2F</t>
  </si>
  <si>
    <t>COc1cnc(C(=O)Nc2cc(F)c(F)c(c2)[C@]3(C)C[C@H](OC(=N3)N)C(F)(F)F)c(Cl)c1</t>
  </si>
  <si>
    <t>CC(C)[C@H](O)C(=O)N[C@@H](C)C(=O)N[C@@H](Cc1ccccc1)[C@@H](O)C[C@@H](C)C(=O)N[C@@H](C(C)C)C(=O)NCc2ccccc2</t>
  </si>
  <si>
    <t>COc1cccc(CNC[C@@H](O)[C@H](Cc2cc(F)cc(F)c2)NC(=O)c3cc(cc(c3)C(=O)NC(C)c4ccc(F)cc4)C(C)O)c1</t>
  </si>
  <si>
    <t>CC1(CCSC(=N1)N)c2cccc(NC(=O)c3ccc(Br)cn3)c2</t>
  </si>
  <si>
    <t>CN1C(=O)CC(C)(N=C1N)c2cccc(NC(=O)c3cnc(Cl)cn3)c2</t>
  </si>
  <si>
    <t>CO[C@@H]1CC[C@@]2(CC1)Cc3ccc(cc3C24N=C(C)C(=N4)N)c5ccc6[nH]cc(C)c6c5</t>
  </si>
  <si>
    <t>NC1=N[C@]2(OCC[C@H]2CS1)c3cc(NC(=O)c4ccc(cn4)C#N)ccc3F</t>
  </si>
  <si>
    <t>C[C@@H]1C[C@]2(C[C@H](C)[C@H]1O)Cc3ccc(cc3[C@@]24N=C(C)C(=N4)N)[N+]#[C-]</t>
  </si>
  <si>
    <t>COc1ccc(cc1C)C2(N=C(N)N3CC(F)(F)CN=C23)c4ccc(F)c(c4)c5cccnc5</t>
  </si>
  <si>
    <t>Cc1cc(Cl)cnc1C(=O)Nc2ccc(Cl)c(c2)[C@@]3(CF)N=C(N)O[C@@H]4C[C@H]34</t>
  </si>
  <si>
    <t>COc1cc(F)c2Oc3ccc(NC(=O)c4ccc(Cl)cn4)cc3C5(CCOC(=N5)N)c2c1</t>
  </si>
  <si>
    <t>COC1CCC2(CC1)Cc3ccc(cc3C24N=C(N)N([C@H](C)c5ccccc5)C4=O)C#CC6CC6</t>
  </si>
  <si>
    <t>C[C@]1(C[C@H](OC(=N1)N)C(F)(F)F)c2cc(Nc3ncnc4cc(Cl)cnc34)cnc2F</t>
  </si>
  <si>
    <t>Cc1cc(OC(F)F)cnc1C(=O)Nc2ccc(F)c(c2)[C@]3(N=C(N)O[C@@H]4C[C@H]34)C(F)F</t>
  </si>
  <si>
    <t>NC1=N[C@@](C(F)F)([C@H]2C[C@H]2O1)c3cc(NC(=O)c4ccc(OC(F)F)cn4)ccc3F</t>
  </si>
  <si>
    <t>COC1CCC2(CC1)Cc3ccc(cc3C24N=C(N)N(C5CCC5)C4=O)C#CC6CC6</t>
  </si>
  <si>
    <t>NC1=N[C@]2(CO[C@H](C[C@H]2CS1)c3cncc(F)c3)c4ccc(F)cc4F</t>
  </si>
  <si>
    <t>CC(=O)N[C@@H](Cc1cc(F)cc(F)c1)[C@H](O)CN[C@@]2(CC[C@@H](CO)CC2)c3cccc(c3)C(C)(C)C</t>
  </si>
  <si>
    <t>NC1=N[C@@](CF)(C[C@H](O1)C(F)(F)F)c2cc(NC(=O)c3ncc(cc3F)C#N)cc(F)c2F</t>
  </si>
  <si>
    <t>C[C@]1(C[C@H](OC(=N1)N)C(F)(F)F)c2cc(NC(=O)c3ccc(F)cn3)cnc2F</t>
  </si>
  <si>
    <t>CO[C@@H]1CCN(Cc2cc(c(F)cc2F)[C@]3(C)CCSC(=N3)N)C1</t>
  </si>
  <si>
    <t>CN(c1cc2COC(=O)[C@](C)(N)Cc3cccc(CC[C@@H](NC(=O)c(c2)c1)c4ccccc4)c3)S(=O)(=O)C(F)(F)F</t>
  </si>
  <si>
    <t>CCCC[C@H]1CCN([C@@H](CCc2ccccc2)C(=O)N[C@@H](Cc3cc(F)cc(F)c3)[C@H](O)CNCc4cccc(OC)c4)C1=O</t>
  </si>
  <si>
    <t>COc1cccc(CNC[C@@H](O)[C@H](Cc2cc(F)cc(F)c2)NC(=O)c3cc(cc(c3)\C(=N/O)\C)N4CCCCS4(=O)=O)c1</t>
  </si>
  <si>
    <t>C[C@@H]1OC[C@@](N=C1N)(C(F)F)c2cc(NC(=O)c3ccc(Br)cn3)ccc2F</t>
  </si>
  <si>
    <t>CC[Si](CC)(CC)c1cc(Br)nc(c1F)[C@@](CC(=O)OC(C)(C)C)(N[S@](=O)C(C)(C)C)C(F)F</t>
  </si>
  <si>
    <t>COc1cc(Cl)cc(c1)c2ccc3CC4(CCc5ccccc5CC4)C6(ON(C)C(=N6)N)c3c2</t>
  </si>
  <si>
    <t>COC1CCC2(CC1)Oc3ccc(OCC(F)(F)F)cc3C24N=C(N)N(C)C4=O</t>
  </si>
  <si>
    <t>NC1=NC2(CCO1)c3cc(Cl)ncc3Oc4ccc(NC(=O)c5ccc(Cl)cn5)cc24</t>
  </si>
  <si>
    <t>NC1=N[C@@](C(F)F)([C@H]2C[C@H]2O1)c3cc(NC(=O)c4ncc(Cl)cc4F)ccc3F</t>
  </si>
  <si>
    <t>C[C@]1(C[C@H](OC(=N1)N)C(F)(F)F)c2nc(NC(=O)c3ccc(Cl)cn3)ccc2F</t>
  </si>
  <si>
    <t>C[C@]1(Cn2c(cnc2C(=N1)N)C#N)c3cc(NC(=O)c4ccc(cn4)C#N)ccc3F</t>
  </si>
  <si>
    <t>C[C@]12CCCO[C@@H]1[C@]3(COC(=N3)N)c4cc(ccc4O2)c5cccc(c5)C#N</t>
  </si>
  <si>
    <t>CC(C)C[C@H](NC(=O)[C@H](CC(=O)N)NC(=O)[C@@H](NC(=O)[C@@H](N)CCC(=O)O)C(C)C)[C@@H](O)[C@@H]1CCC[C@H]1C(=O)N[C@@H](C)C(=O)O</t>
  </si>
  <si>
    <t>CC(C)Nc1cc(cc(c1)C(=O)N[C@@H](Cc2ccccc2)[C@H](O)CN[C@@H](C)C(=O)NC3CCCCC3)N4CCCC4=O</t>
  </si>
  <si>
    <t>CN1C(=N[C@@]2([C@H]3COCC[C@@H]3Oc4ccc(cc24)c5cncnc5)C1=O)N</t>
  </si>
  <si>
    <t>C[C@H]1C[C@H]2CSC(=N[C@]2(CO1)c3ccc(F)cc3F)N</t>
  </si>
  <si>
    <t>CCCC[C@H](N)[C@H](Cc1ccccc1)NC(=O)c2cc(nc(c2)N(CCC)S(=O)(=O)C)N(C)C[C@H]3C[C@@H]3C</t>
  </si>
  <si>
    <t>CCc1cnc2OC3(CCC3)C[C@H](NC[C@@H](O)[C@H](Cc4ccccc4)NC(=O)C)c2c1</t>
  </si>
  <si>
    <t>CCCCCc1ccc2C[C@@]3(CC[C@@H](CC3)OC)C4(N=C(N)N(C(C)C)C4=O)c2c1</t>
  </si>
  <si>
    <t>C[C@]1(CO[C@](C)(C(=N1)N)C(F)(F)F)c2cccc(NC(=O)c3ccc(cn3)C#N)n2</t>
  </si>
  <si>
    <t>NC1=N[C@@](CF)([C@H](F)CO1)c2cc(NC(=O)c3ccc(cn3)[N+]#[C-])ccc2F</t>
  </si>
  <si>
    <t>Cc1cc(Br)cnc1C(=O)Nc2ccc(F)c(c2)C3(CF)COCC(=N3)N</t>
  </si>
  <si>
    <t>CO[C@@H]1CC[C@@]2(CC1)Cc3cc(F)c(OCCCF)cc3C24N=C(C)C(=N4)N</t>
  </si>
  <si>
    <t>NC1=N[C@]2(CO[C@H](C[C@H]2CS1)c3ccc(F)cc3F)c4ccc(F)cc4F</t>
  </si>
  <si>
    <t>NC1=N[C@@](C(F)F)([C@H]2C[C@H]2O1)c3cc(Nc4ncc(F)c5cc(cnc45)C#N)ccc3F</t>
  </si>
  <si>
    <t>NC1=N[C@@](CF)([C@H]2C[C@H]2O1)c3cc(NC(=O)c4ncc(cc4CO)C#N)ccc3Cl</t>
  </si>
  <si>
    <t>Cc1cc(Cl)cnc1C(=O)Nc2cnc(F)c(c2)[C@]3(C)C[C@H](OC(=N3)N)C(F)(F)F</t>
  </si>
  <si>
    <t>CC1(CCSC(=N1)N)c2cc(Br)cc(NC(=O)c3ccc(Cl)cn3)c2</t>
  </si>
  <si>
    <t>NC1=N[C@@](CF)([C@H]2C[C@H]2O1)c3cc(NC(=O)c4ncc(cc4Cl)C#N)ccc3Cl</t>
  </si>
  <si>
    <t>CC(C)[C@H](NC(=O)[C@@H](N)CNC(=O)C1=C(F)C(=O)NC(=O)N1)C(=O)N[C@@H](CC2CCCCC2)C(=O)N[C@@H](Cc3ccccc3)[C@@H](O)C(=O)N[C@H](C)c4ccccc4</t>
  </si>
  <si>
    <t>COCC(C)N1C(=N[C@]2(C1=O)c3cc(CCC4CC4)ccc3CC25CCC(CC5)OC)N</t>
  </si>
  <si>
    <t>COC1CCC2(CC1)Cc3ccc(cc3C24N=C(N)N(C)C4=O)c5cnc(s5)C6CC6</t>
  </si>
  <si>
    <t>CN1C(=NC(C1=O)(c2ccncc2)c3cccc(c3)c4cccc(c4)C#N)N</t>
  </si>
  <si>
    <t>CN1C(=NC(C1=O)(c2ccncc2)c3cccc(c3)c4cccc(F)c4F)N</t>
  </si>
  <si>
    <t>Nc1nc(Cn2c(ccc2c3ccccc3Cl)c4ccc(Oc5cncnc5)cc4)ccc1OCCO</t>
  </si>
  <si>
    <t>CCNc1cc(cc(c1)C(=O)N[C@@H](Cc2occc2)[C@H](O)CNCc3cccc(OC)c3)N4CCCCS4(=O)=O</t>
  </si>
  <si>
    <t>CC(C)C[C@H](NC(=O)[C@H](CC(=O)N)NC(=O)[C@@H](NC(=O)[C@@H](N)CCC(=O)O)C(C)C)[C@@H](O)[C@@H]1CCC[C@H]1C(=O)N[C@@H](C)C(=O)N[C@@H](CCC(=O)O)C(=O)O</t>
  </si>
  <si>
    <t>CCNc1cc(cc(c1)C(=O)N[C@@H](Cc2ccccc2)[C@H](O)CNCc3cccc(c3)C(F)(F)F)N4CCCC4=O</t>
  </si>
  <si>
    <t>CCNc1cc(cc(c1)C(=O)N[C@@H](Cc2ccccc2)[C@H](O)CNCc3cncc(c3)C#N)N4CCCCS4(=O)=O</t>
  </si>
  <si>
    <t>CC(C)[C@H](NC(=O)C[C@H](O)[C@H](COCc1cc(F)cc(F)c1)NC(=O)c2cc(cc(c2)C(=O)N[C@H](C)c3ccccc3)N(C)S(=O)(=O)C)C(=O)Nc4cc(cc(c4)C(=O)O)C(=O)O</t>
  </si>
  <si>
    <t>CCc1cn(C)c2c(cc(cc12)C(=O)N[C@@H](Cc3ccccc3)[C@H](O)CNCc4cccc(c4)C(F)(F)F)N5CCCC5=O</t>
  </si>
  <si>
    <t>CN1C(=NC(C2CCCCC2)(C1=O)c3cccc(NC(=O)c4occc4C)c3)N</t>
  </si>
  <si>
    <t>CCc1cc(C[C@@H]2CS(=O)(=O)C[C@H](NCc3cccc(c3)C(C)(C)C)[C@H]2O)cc(F)c1NC(=O)CN(C)C</t>
  </si>
  <si>
    <t>Cc1cc(cnc1C(=O)Nc2ccc(F)c(c2)[C@]3(N=C(N)O[C@@H]4C[C@H]34)C(F)F)C(F)(F)F</t>
  </si>
  <si>
    <t>O\C(=C/C(=O)\C=C\c1ccc(OCc2ccccc2)cc1)\C=C\c3ccc(OCc4ccccc4)cc3</t>
  </si>
  <si>
    <t>CC1(SCCC(=N1)N)c2cccc(c2)c3cncnc3</t>
  </si>
  <si>
    <t>CC(C)C[C@H](NC(=O)[C@H](CC(=O)N)NC(=O)[C@@H](NC(=O)[C@@H](N)CCC(=O)O)C(C)C)C(O)CC(=O)N[C@@H](C(C)C)C(=O)N[C@@H](C)C(=O)N[C@@H](CCC(=O)O)C(=O)N[C@@H](Cc1ccccc1)C(=O)O</t>
  </si>
  <si>
    <t>CCn1cc2CCS(=O)(=O)N(C)c3cc(cc1c23)C(=O)N[C@@H](Cc4ccccc4)[C@H](O)CNCCF</t>
  </si>
  <si>
    <t>CCC[C@@H](O)[C@H]1CCN([C@@H](C)C(=O)N[C@@H](Cc2cc(F)cc(F)c2)[C@H](O)[C@H]3C[C@H](O)CN3)C1=O</t>
  </si>
  <si>
    <t>C[C@@]1(N=C(N)O[C@H]([C@@H]1F)C(F)(F)F)c2cc(NC(=O)c3ccc(cn3)C#N)ccc2F</t>
  </si>
  <si>
    <t>C[C@@]1(N=C(N)CO[C@H]1C(F)F)c2cc(NC(=O)c3ccc(Cl)cn3)ccc2F</t>
  </si>
  <si>
    <t>COc1cnc(cn1)C(=O)Nc2ccc(F)c(c2)[C@@]3(C)N=C(N)SCC3=O</t>
  </si>
  <si>
    <t>C[C@]1(CO[C@](C)(C(=N1)N)C(F)(F)F)c2nc(NC(=O)c3ncc(nc3N)C(F)(F)F)ccc2F</t>
  </si>
  <si>
    <t>C[C@@]1(N=C(N)COC[C@@H]1F)c2cc(NCc3nn(cc3Cl)C(F)F)ccc2F</t>
  </si>
  <si>
    <t>CC1(C)OCC(=N[C@](C)(c2cc(NC3COc4cc(Cl)cnc34)ccc2F)C1(F)F)N</t>
  </si>
  <si>
    <t>Cc1cc(Br)cnc1C(=O)Nc2ccc(F)c(c2)C3(C)COCC(=N3)N</t>
  </si>
  <si>
    <t>COC1CCC2(CC1)Cc3ccc(Sc4ccccc4)cc3C25NC(N)N(C)C5=O</t>
  </si>
  <si>
    <t>C[C@]1(CO[C@](C)(C(=N1)N)C(F)(F)F)c2cc(Nc3ncnc4cc(Cl)cnc34)ccc2F</t>
  </si>
  <si>
    <t>Cc1cc(OC(F)F)cnc1C(=O)Nc2cc(F)c(Cl)c(c2)[C@@]3(CF)N=C(N)O[C@@H]4C[C@H]34</t>
  </si>
  <si>
    <t>COc1cc(F)c2Oc3ccc(NC(=O)c4cnc(OC)cn4)cc3C5(CCSC(=N5)N)c2c1</t>
  </si>
  <si>
    <t>CC(C)[C@H](NC(=O)[C@@H](N)CNC(=O)C1=C(F)C(=O)NC(=O)N1)C(=O)N[C@@H](CC2CCCCC2)C(=O)N[C@@H](Cc3ccccc3)[C@@H](O)C(=O)NC4(CCCCC4)c5ccccc5</t>
  </si>
  <si>
    <t>COc1cccc(c1F)c2cccc(c2)C3(N=C(N)N4CC(F)(F)CN=C34)c5ccncc5</t>
  </si>
  <si>
    <t>COC1CCC2(CC1)Cc3ccc(cc3C24N=C(N)N(C)C4=O)c5cccc(c5)S(=O)(=O)C</t>
  </si>
  <si>
    <t>C[C@]12CCCO[C@@H]1[C@]3(CSC(=N3)N)c4cc(ccc4O2)c5cc(F)cc(Cl)c5</t>
  </si>
  <si>
    <t>C[C@]12CCCO[C@@H]1[C@]3(CSC(=N3)N)c4cc(ccc4O2)c5cccc(c5)C#N</t>
  </si>
  <si>
    <t>C[C@]12CCOC[C@@H]1[C@]3(COC(=N3)N)c4cc(ccc4O2)c5cc(F)cc(Cl)c5</t>
  </si>
  <si>
    <t>C[C@H]1C[C@H]2CSC(=N[C@]2(CO1)c3nc(NC(=O)c4ccc(OC(F)F)cn4)cs3)N</t>
  </si>
  <si>
    <t>CC#Cc1cc(ccc1F)[C@]2(N=C(N)N(C)C2=O)c3ccc(OC(F)F)cc3</t>
  </si>
  <si>
    <t>CC(C)S(=O)(=O)N(C)c1cc(cc(c1)C(=O)N[C@@H](Cc2ccccc2)[C@H](O)CNC3CC3)C(=O)N[C@H](C)c4ccccc4</t>
  </si>
  <si>
    <t>CCC[C@H](NC(=O)OC(C)(C)C)C(=O)N[C@@H](C)C(=O)N[C@@H](Cc1ccccc1)[C@@H](O)C[C@@H](C)C(=O)N[C@@H](C(C)C)C(=O)NCc2ccncc2</t>
  </si>
  <si>
    <t>NC1=N[C@@](C(F)F)([C@H]2C[C@H]2O1)c3cc(NC(=O)c4ncc(Br)cn4)ccc3F</t>
  </si>
  <si>
    <t>CCOC1CCC2(CC1)Cc3ccc(cc3C24CC(=N)N(C)O4)c5cccc(c5)[N+]#[C-]</t>
  </si>
  <si>
    <t>CCO[C@@H]1CC[C@@]2(CC1)Cc3ccc(cc3C24ON(C)C(=N4)N)c5cccc(c5)C#N</t>
  </si>
  <si>
    <t>CCOC1(F)CCC2(CC1)Cc3ccc(cc3C24ON(C)C(=N4)N)c5cccc(c5)C#N</t>
  </si>
  <si>
    <t>NC1=N[C@@](CF)([C@H]2C[C@H]2O1)c3cc(NC(=O)c4ncc(cc4Cl)C#N)ccc3F</t>
  </si>
  <si>
    <t>COc1cnc(C(=O)Nc2ccc(F)c(c2)[C@]3(N=C(N)O[C@@H]4C[C@H]34)C(F)F)c(F)c1</t>
  </si>
  <si>
    <t>CC(C)c1cccc(CNC[C@@H](O)[C@@H]2Cc3cccc(OCCCCOc4cc(cc(C)n4)C(=O)N2)c3)c1</t>
  </si>
  <si>
    <t>CC(=O)N[C@@H](Cc1cc(F)cc(F)c1)[C@H](O)CN[C@H]2CS(=O)(=O)Cc3ccc(CC(C)(C)C)cc23</t>
  </si>
  <si>
    <t>NC1=N[C@@](CF)(C[C@H](O1)C(F)(F)F)c2cc(NC(=O)c3ncc(Cl)cc3F)ccc2F</t>
  </si>
  <si>
    <t>CC[C@@H](C)[C@H](NC(=O)OC(C)(C)C)C(=O)N[C@@H](C)C(=O)N[C@@H](Cc1ccccc1)[C@@H](O)C[C@@H](C)C(=O)N[C@@H](C(C)C)C(=O)NCc2ccncc2</t>
  </si>
  <si>
    <t>C[C@@]1(N=C(N)OCC1(F)F)c2cc(NC(=O)c3ccc(OCC(F)(F)C(F)F)cn3)ccc2F</t>
  </si>
  <si>
    <t>NC1=N[C@](COC1)(C(F)F)c2nc(NC(=O)c3ncc(cc3Cl)C#N)ccc2F</t>
  </si>
  <si>
    <t>C[C@@]1(N=C(N)OC[C@H]1F)c2cc(NC(=O)c3ccc(Cl)cn3)ccc2F</t>
  </si>
  <si>
    <t>COc1cnc(cn1)C(=O)Nc2cccc(c2)C3(C)CC(=O)N(C)C(=N3)N</t>
  </si>
  <si>
    <t>NC1=N[C@](COC1)(C(F)F)c2cc(NC(=O)c3ccc(OC(F)F)cn3)ccc2F</t>
  </si>
  <si>
    <t>NC1=N[C@]2(CO[C@H](C[C@H]2CS1)c3ccc(cc3)C#N)c4ccc(F)cc4F</t>
  </si>
  <si>
    <t>CCCc1cncc(c1)c2ccc3CC4(CCC(CC4)OC)C5(N=C(N)N(C(C)C)C5=O)c3c2</t>
  </si>
  <si>
    <t>CN1OC2(N=C1N)c3cc(ccc3CC24CCc5ccccc5CC4)c6ccnnc6</t>
  </si>
  <si>
    <t>CCCCN1C(=NC2(C1=O)c3cc(ccc3CC24CCC(CC4)OC)C#N)N</t>
  </si>
  <si>
    <t>COC1CCC2(CC1)Cc3ccc(Oc4cccc(OC)c4)cc3C25N=C(N)N(C)C5=O</t>
  </si>
  <si>
    <t>CCNc1cc(cc(c1)C(=O)N[C@@H](Cc2ccccc2)[C@H](O)CNCc3cccc(OC)c3)N4CCCC4=O</t>
  </si>
  <si>
    <t>CC(C)(C)c1cccc(CN[C@H]2CS(=O)(=O)C[C@@H](Cc3cc(F)c(N)c(OCCF)c3)[C@@H]2O)c1</t>
  </si>
  <si>
    <t>CC(C)Oc1cc(C[C@@H]2CS(=O)(=O)C[C@H](NCc3cccc(c3)C(C)(C)C)[C@H]2O)cc(F)c1N</t>
  </si>
  <si>
    <t>NC1=N[C@@](C(F)F)([C@H]2C[C@H]2O1)c3cc(NC(=O)c4cnc(OCC5CC5)cn4)ccc3F</t>
  </si>
  <si>
    <t>NC1=N[C@@](CF)(C[C@H](O1)C(F)(F)F)c2cc(NC(=O)c3ccc(OCC(F)(F)F)cn3)ccc2F</t>
  </si>
  <si>
    <t>COc1cccc(CNC[C@@H](O)[C@H](Cc2cc(F)cc(F)c2)NC(=O)c3cc(cc(c3)N4CCCCS4(=O)=O)C(C)O)c1</t>
  </si>
  <si>
    <t>COc1cccc(CNC[C@@H](O)[C@H](Cc2cc(F)cc(F)c2)NC(=O)c3cc(cc(c3)N(C)S(=O)(=O)C)C(C)O)c1</t>
  </si>
  <si>
    <t>C[C@]1(CO[C@](C)(C(=N1)N)C(F)(F)F)c2cccc(NC(=O)c3ncc(cc3N)C#N)n2</t>
  </si>
  <si>
    <t>NC1=N[C@](COC1)(C(F)F)c2cc(NC(=O)c3ncc(Cl)cc3F)ccc2F</t>
  </si>
  <si>
    <t>CN1C(=NC2(C1=O)c3cc(ccc3CC24CCc5ccccc5CC4)C#N)N</t>
  </si>
  <si>
    <t>NC1=NC(c2cccc(c2)c3cncnc3)(c4ccnc(c4)C(F)(F)F)c5cccc(F)c15</t>
  </si>
  <si>
    <t>NC1=N[C@@](CF)([C@H]2C[C@H]2O1)c3cc(NC(=O)c4ccc(Cl)cn4)cc(F)c3F</t>
  </si>
  <si>
    <t>Nc1c(F)cc(C[C@@H]2CS(=O)(=O)C[C@H](NCc3cccc(OC(F)(F)F)c3)[C@H]2O)cc1OC(C(F)(F)F)C(F)(F)F</t>
  </si>
  <si>
    <t>CC(=O)N[C@@H](Cc1ccccc1)[C@H](O)CNC2CC(C)(C)Cc3nn(CC(C)(C)C)cc23</t>
  </si>
  <si>
    <t>CCCN(CCC)C(=O)c1cc(C)cc(c1)C(=O)N[C@@H](Cc2cc(F)cc(F)c2)[C@H](O)[C@@H]3NCCN(CCC)C3=O</t>
  </si>
  <si>
    <t>CC(=O)N[C@@H](Cc1cc(F)cc(F)c1)[C@H](O)CNC2(CCCCC2)c3cccc(c3)c4ccsc4</t>
  </si>
  <si>
    <t>CC(=O)N[C@@H](Cc1ccc(c(F)c1)C(F)(F)F)[C@H](O)CN[C@H]2CC3(CCC3)Oc4ncc(CC(C)(C)C)cc24</t>
  </si>
  <si>
    <t>CCO[C@@H]1CC[C@@]2(CC1)Cc3ccc(cc3C24N=C(C)C(=N4)N)c5cncc(c5)C(F)(F)F</t>
  </si>
  <si>
    <t>NC1=NC(CF)(COC1)c2cc(NC(=O)c3ccc(Br)cn3)ccc2F</t>
  </si>
  <si>
    <t>C[C@]1(COCC(=N1)N)c2cc(Nc3cc(F)cc4cc(Cl)cnc34)ccc2F</t>
  </si>
  <si>
    <t>COc1ccc(cc1F)[C@H]2C[C@H]3CSC(=N[C@]3(CO2)c4ccc(F)cc4F)N</t>
  </si>
  <si>
    <t>NC1=N[C@@](CF)([C@H]2C[C@H]2O1)c3cc(NC(=O)c4ncc(Cl)cc4Cl)ccc3Cl</t>
  </si>
  <si>
    <t>CO[C@@H]1CC[C@@]2(CC1)Cc3ccc(CC4CCCCC4)cc3C25N=C(N)N(C(C)C)C5=O</t>
  </si>
  <si>
    <t>C[C@]1(Cn2c(cnc2C(=N1)N)C#N)c3cc(NC(=O)c4ccn(n4)C(F)F)ccc3F</t>
  </si>
  <si>
    <t>Cc1cc(cnc1C(=O)Nc2cc(F)c(Cl)c(c2)[C@]3(CF)N=C(N)O[C@H]4C[C@@H]34)C#N</t>
  </si>
  <si>
    <t>NC1=N[C@@](CF)([C@H]2C[C@H]2O1)c3cc(NC(=O)c4ncc(Cl)cc4Cl)ccc3F</t>
  </si>
  <si>
    <t>CC(C)N1C(=NC2(C1=O)c3cc(ccc3C[C@@]24CC[C@@H](CC4)OC(F)F)C#CC5CC5)N</t>
  </si>
  <si>
    <t>CCCOc1cc(C[C@@H]2CS(=O)(=O)C[C@H](NCc3cccc(c3)C(C)(C)C)[C@H]2O)ccc1N</t>
  </si>
  <si>
    <t>CCc1ccc2OC3(CCC3)C[C@H](NC[C@@H](O)[C@H](Cc4cccc(CC=C)c4)NC(=O)CCCC=C)c2c1</t>
  </si>
  <si>
    <t>CC(=O)N[C@@H](Cc1cc(F)cc(F)c1)[C@H](O)CN[C@H]2CCCc3ccc(CC(C)(C)C)cc23</t>
  </si>
  <si>
    <t>CCCCCN1C[C@H](CC1=O)C(=O)N[C@@H](Cc2cc(F)cc(F)c2)[C@H](O)[C@H]3C[C@H](CN3)OCc4ccccc4</t>
  </si>
  <si>
    <t>CC[C@H](C)[C@H](O)C(=O)N[C@@H](CCC(F)F)C(=O)N[C@@H](Cc1ccccc1)[C@@H](O)C[C@@H](CCC(F)F)C(=O)N[C@@H](C(C)C)C(=O)NCc2ccncc2</t>
  </si>
  <si>
    <t>CC(C)[C@H](NC(=O)[C@H](C)C[C@H](O)[C@H](Cc1ccccc1)NC(=O)[C@H](C)NC(=O)[C@H](CC(F)F)NC(=O)OC(C)(C)C)C(=O)NCc2ccncc2</t>
  </si>
  <si>
    <t>CCCS(=O)(=O)[C@@H]1CN[C@H](C1)[C@@H](O)[C@H](Cc2cc(F)cc(F)c2)NC(=O)[C@H](CCc3ccccc3)N4CC[C@](NC(=O)C)(C(C)CC)C4=O</t>
  </si>
  <si>
    <t>Cc1cc(OCF)cnc1C(=O)Nc2ccc(F)c(n2)[C@]3(C)CO[C@](C)(C(=N3)N)C(F)(F)F</t>
  </si>
  <si>
    <t>NC1=N[C@]2(COC[C@@]2(F)CO1)c3cc(NC(=O)c4ccc(cn4)[N+]#[C-])ccc3F</t>
  </si>
  <si>
    <t>COCCOc1cnc(cn1)C(=O)Nc2ccc(F)c(c2)[C@@]3(COCC(=N3)N)C(F)F</t>
  </si>
  <si>
    <t>NC1=NC2(CCO1)c3cccnc3Oc4ccc(NC(=O)c5ccc(Cl)cn5)cc24</t>
  </si>
  <si>
    <t>CC[C@H](C)[C@H](NC(=O)[C@@H](N)CCC(=O)N)C(=O)N[C@@H](CC(=O)O)C(=O)N[C@@H](CC(C)C)[C@@H](O)C[C@@H](C)C(=O)N[C@@H](C)C(=O)N[C@@H](CCC(=O)O)C(=O)N[C@@H](Cc1ccccc1)C(=O)O</t>
  </si>
  <si>
    <t>CC(=O)N[C@@H](Cc1cc(F)cc(F)c1)[C@H](O)CNC2(CCCCC2)c3cc(F)cc(c3)C(C)(C)C</t>
  </si>
  <si>
    <t>CC(=O)N[C@@H](Cc1cc(F)cc(F)c1)[C@H](O)CN[C@H]2CCOc3ccc(CC(C)(C)C)cc23</t>
  </si>
  <si>
    <t>CC(C)C[C@H](NC(=O)[C@H](CC(=O)N)NC(=O)[C@@H](NC(=O)[C@@H](N)CCC(=O)O)C(C)C)[C@@H](O)CC(=O)N[C@@H](C(C)C)C(=O)N[C@@H](C)C(=O)N[C@@H](CCC(=O)O)C(=O)N[C@@H](Cc1ccccc1)C(=O)O</t>
  </si>
  <si>
    <t>O[C@H](CCN1CCN(CC1)c2ccc(cc2NC(=O)c3cccc4ccccc34)c5ccccc5)c6ccccc6</t>
  </si>
  <si>
    <t>C[C@@]1(N)Cc2ccc(F)c(CC[C@@H](NC(=O)c3cc(COC1=O)cc(c3)c4ccccc4C#N)c5ccc(F)cc5)c2</t>
  </si>
  <si>
    <t>C[C@@]1(N)Cc2ccc(F)c(CC[C@@H](NC(=O)c3cc(COC1=O)cc(c3)c4cccc(F)c4C#N)c5ccc(F)cc5)c2</t>
  </si>
  <si>
    <t>COC1CCC2(CC1)Oc3ccc(cc3C24ON(C)C(=N4)N)c5cccc(c5)C#N</t>
  </si>
  <si>
    <t>C[C@@H]1OC[C@@](N=C1N)(C(F)F)c2cc(NC(=O)c3ccc(cn3)C#N)ccc2F</t>
  </si>
  <si>
    <t>NC1=N[C@@](C(F)F)([C@H]2C[C@H]2O1)c3cc(Nc4ncc(F)c5cc(cnc45)C#CC6CC6)ccc3F</t>
  </si>
  <si>
    <t>Cc1cc(cnc1C(=O)Nc2cc(F)c(C)c(c2)[C@@]3(N=C(N)O[C@H]4C[C@@H]34)C(F)F)C#N</t>
  </si>
  <si>
    <t>CC#Cc1ccc(nc1)C(=O)Nc2ccc(F)c(c2)[C@]3(N=C(N)O[C@@H]4C[C@H]34)C(F)F</t>
  </si>
  <si>
    <t>C[C@]1(Cn2cc(nc2C(=N1)N)C(F)(F)F)c3cc(NC(=O)c4ccn(n4)C(F)F)ccc3F</t>
  </si>
  <si>
    <t>COc1ccc2CC3(CCc4ccccc4CC3)C5(NC(N)N(C)C5=O)c2c1</t>
  </si>
  <si>
    <t>NC1=N[C@@](CF)([C@H]2C[C@H]2O1)c3cc(NC(=O)c4ccc(Br)cn4)cc(F)c3F</t>
  </si>
  <si>
    <t>Cc1cc(OC(F)F)cnc1C(=O)Nc2ccc(Cl)c(c2)[C@]3(N=C(N)O[C@@H]4C[C@H]34)C(F)F</t>
  </si>
  <si>
    <t>NC1=N[C@](CF)([C@@H]2C[C@@H]2O1)c3cc(NC(=O)c4ncc(cc4Cl)C#N)ccc3F</t>
  </si>
  <si>
    <t>CC(=O)N[C@@H](Cc1cc(F)cc(F)c1)[C@H](O)CNC2(CCC(=O)NC2)c3cccc(c3)C(C)(C)C</t>
  </si>
  <si>
    <t>CC(=O)N[C@@H](Cc1cc(F)cc(F)c1)[C@H](O)CNC2(CCCCC2)c3cccc(c3)C(C)(C)C</t>
  </si>
  <si>
    <t>C[C@]1(C[C@H](OC(=N1)N)C(F)(F)F)c2cc(NC(=O)c3cnc(cn3)C(F)F)cc(Cl)c2F</t>
  </si>
  <si>
    <t>COCC(=O)N[C@@H](Cc1ccc(cc1)C#C)[C@H](O)CN[C@H]2CC3(CCC3)Oc4ncc(CC(C)(C)C)cc24</t>
  </si>
  <si>
    <t>CC(C)[C@H](NC(=O)C(C)CP(=O)(O)C1CCCCCC[C@H](NC(=O)[C@@H](N)CCC(=O)O)C(=O)N[C@@H](CC(=O)O)C(=O)N1)C(=O)N[C@@H](CCC(=O)O)C(=O)N[C@@H](Cc2ccccc2)C(=O)O</t>
  </si>
  <si>
    <t>CO[C@@H]1CC[C@@]2(CC1)Cc3ccc(NC(=O)c4ncc(Br)cn4)cc3C25N=C(C)C(=N5)N</t>
  </si>
  <si>
    <t>COC1CCC2(CC1)Cc3ccc(cc3C24N=C(N)c5ccccc45)c6cncc(c6)C(F)(F)F</t>
  </si>
  <si>
    <t>C[C@]1(CC(=C)OC(=N1)N)c2cc(NC(=O)c3ccc(cn3)C#N)ccc2F</t>
  </si>
  <si>
    <t>COc1cnc(cn1)C(=O)Nc2ccc3Oc4ncc(Br)cc4C5(CCOC(=N5)N)c3c2</t>
  </si>
  <si>
    <t>COC1CCC2(CC1)Cc3ccc(CCC4CC4)cc3C25N=C(N)N(Cc6ccccc6F)C5=O</t>
  </si>
  <si>
    <t>C[C@]12CCCO[C@@H]1[C@]3(CSC(=N3)N)c4cc(ccc4O2)c5cncc(Cl)c5</t>
  </si>
  <si>
    <t>CCNC[C@@H](O)[C@H](Cc1ccccc1)NC(=O)c2cc3N(C)S(=O)(=O)CCn4cc(CC)c(c2)c34</t>
  </si>
  <si>
    <t>CC(=O)N[C@@H](Cc1cc(F)cc(F)c1)[C@H](O)CNC2(CCC(=C)NC2)c3cccc(c3)C(C)(C)C</t>
  </si>
  <si>
    <t>NC1=N[C@@](C(F)F)([C@H]2C[C@H]2O1)c3cc(NC(=O)c4cnc(OCC=C)cn4)ccc3F</t>
  </si>
  <si>
    <t>COc1cnc(C(=O)Nc2cc(Cl)c(F)c(c2)[C@]3(C)C[C@H](OC(=N3)N)C(F)(F)F)c(C)n1</t>
  </si>
  <si>
    <t>COc1cnc(C(=O)Nc2cc(C)c(F)c(c2)[C@]3(CF)C[C@H](OC(=N3)N)C(F)(F)F)c(C)c1</t>
  </si>
  <si>
    <t>CCCCc1ccc2C[C@@]3(CC[C@@H](CC3)OC)C4(N=C(N)N(C(C)C)C4=O)c2c1</t>
  </si>
  <si>
    <t>COC1CCC2(CC1)Cc3ccc(Oc4ccccc4)cc3C25N=C(N)N(C)C5=O</t>
  </si>
  <si>
    <t>CN1C(=N)NC2(CC1=O)c3cc(ccc3Oc4cnc(cc24)c5cccnc5F)c6cccnc6F</t>
  </si>
  <si>
    <t>CCOc1ccc2CC3(CCc4ccccc4CC3)C5(NC(N)N(C(C)C)C5=O)c2c1</t>
  </si>
  <si>
    <t>CC(C)(C)Cc1cnc2OC3(CCC3)C[C@H](NC[C@@H](O)[C@H](Cc4ccc5OCOc5c4)NC(=O)c6ccc(F)nc6)c2c1</t>
  </si>
  <si>
    <t>CCOc1cccnc1Nc2ccc3Oc4c(F)cc(OC)cc4C5(CCSC(=N5)N)c3c2</t>
  </si>
  <si>
    <t>COC(=O)[C@@H]1CCCN1C(=O)[C@@H](Cc2ccccc2)N(C)C(=O)[C@H](C)NC(=O)[C@H](CC(C)C)NC(=O)C[C@H](O)[C@H](Cc3ccccc3)NC(=O)[C@H](CCC(=O)N)N(C)C(=O)[C@@H](NC(=O)OC(C)(C)C)C(C)C</t>
  </si>
  <si>
    <t>COCCN1C(=NC2(C1=O)c3cc(ccc3CC24CCC(CC4)OC)C#N)N</t>
  </si>
  <si>
    <t>C[C@@]1(N=C(N)Cn2nccc12)c3cccc(NC(=O)c4ccc(Cl)cn4)c3</t>
  </si>
  <si>
    <t>C[C@H]1CC[C@@](CN1)(NC[C@@H](O)[C@H](Cc2cc(F)cc(F)c2)NC(=O)C)c3cccc(c3)C(C)(C)C</t>
  </si>
  <si>
    <t>CC(C)(C)c1cccc(CN[C@H]2CS(=O)(=O)C[C@@H](Cc3cc(F)c(N)c(C[C@H](O)C(F)(F)F)c3)[C@@H]2O)c1</t>
  </si>
  <si>
    <t>Cc1cc(Nc2ncnc3cc(Cl)cnc23)cc(c1F)[C@]4(CF)C[C@H](OC(=N4)N)C(F)(F)F</t>
  </si>
  <si>
    <t>Cc1nc(OCC(F)(F)F)cnc1C(=O)Nc2ccc(F)c(c2)[C@]3(CF)C[C@H](OC(=N3)N)C(F)(F)F</t>
  </si>
  <si>
    <t>NC1=N[C@](CF)(c2cc(NC(=O)c3ccc(cn3)C#N)ccc2F)C(F)(F)CO1</t>
  </si>
  <si>
    <t>COc1ccnc(c1)c2ccc3OC(C)(C)C4(COC4)C5(COC(=N5)N)c3c2</t>
  </si>
  <si>
    <t>CN(c1cc2COC[C@](C)(N)Cc3cccc(CC[C@@H](NC(=O)c(c2)c1)c4ccccc4)c3)S(=O)(=O)C</t>
  </si>
  <si>
    <t>CC(C)[C@H](NC(=O)[C@@H](N)CCC(=O)O)C(=O)N[C@@H](CC(=O)N)C(=O)N[C@@H](CC1CCCCC1)[C@@H](O)C[C@H](C(=O)N[C@H](C)C(=O)N[C@H](CCC(=O)O)C(=O)N[C@H](Cc2ccccc2)C(=O)O)C(C)(C)O</t>
  </si>
  <si>
    <t>CC1(CCSC(=N1)N)c2cc(Cl)cc(NC(=O)c3ccc(Cl)cn3)c2</t>
  </si>
  <si>
    <t>CCOc1cnc(cn1)C(=O)Nc2ccc(F)c(c2)[C@@]3(COCC(=N3)N)C(F)F</t>
  </si>
  <si>
    <t>COC1CCC2(CC1)Cc3ccc(cc3C24N=C(N)N(C(C)C)C4=O)C#N</t>
  </si>
  <si>
    <t>COC1CCC2(CC1)Cc3ccc(cc3C24N=C(N)N(C)C4=O)C#CC5(O)CCCC5</t>
  </si>
  <si>
    <t>CN1C(=NC(C1=O)(c2ccncc2)c3cccc(c3)c4cccc(F)c4)N</t>
  </si>
  <si>
    <t>CC(C)S[C@H](NC(=O)[C@@H](C[C@H](O)[C@@H]1COCc2cccc(c2)C(C)NC(=O)c3cc(cc(c3)C(=O)N1)N(C)S(=O)(=O)C)C(C)C)C(=O)NCc4ccccc4</t>
  </si>
  <si>
    <t>CCOc1cc(cc(c1)C(=O)N[C@@H](Cc2ccccc2)[C@H](O)CNCc3cccc(c3)C(F)(F)F)N4CCCS4(=O)=O</t>
  </si>
  <si>
    <t>CN1C(=NC(C1=O)(c2cccc(c2)c3cccnc3F)c4cnn(CCF)c4)N</t>
  </si>
  <si>
    <t>Cc1nc(OCC(F)(F)F)cnc1C(=O)Nc2ccc(F)c(c2)[C@]3(N=C(N)O[C@@H]4C[C@H]34)C(F)F</t>
  </si>
  <si>
    <t>CC(C)(C)OC(=O)N1C[C@H](Nc2nc3cc(F)ccc3[nH]2)[C@H](C1)OC(=O)c4ccc(cc4)c5ccccc5</t>
  </si>
  <si>
    <t>COc1cnc2c(Nc3ccc(F)c(c3)[C@]4(CF)C[C@H](OC(=N4)N)C(F)(F)F)nccc2n1</t>
  </si>
  <si>
    <t>COc1cnc(cn1)C(=O)Nc2cc(F)c(F)c(c2)[C@]3(CF)C[C@H](OC(=N3)N)C(F)(F)F</t>
  </si>
  <si>
    <t>CO[C@@H]1CC[C@@]2(CC1)Cc3ccc(OCC4CC(F)(F)C4)cc3C25N=C(C)C(=N5)N</t>
  </si>
  <si>
    <t>CC(C)C[C@H](NC(=O)C)C(=O)N[C@@H](Cc1ccccc1)[C@@H](O)CC(=O)N[C@@H](CC2CCCCC2)[C@@H](O)CC(=O)N[C@@H](C(C)C)C(=O)NCc3ccc(cc3)C(=O)O</t>
  </si>
  <si>
    <t>O[C@@H]([C@H](Cc1ccccc1)NC(=O)C2=CC(=O)C=C(O2)C(=O)N3COC[C@@H]3c4ccccc4)C(=O)Nc5cccc(c5)c6nn[nH]n6</t>
  </si>
  <si>
    <t>CCCN(CCC)C(=O)c1cccc(c1)C(=O)N[C@@H](Cc2cc(F)cc(F)c2)[C@@H](O)C[C@@H](CC)C(=O)NC[C@@H]3CC[C@H](CC3)C(=O)O</t>
  </si>
  <si>
    <t>CCc1cn2CCS(=O)(=O)N(C)c3cc(cc1c23)C(=O)N[C@@H](Cc4ccccc4)[C@H](O)CNCCF</t>
  </si>
  <si>
    <t>C[C@H](Cc1cc2cc(ccc2nc1N)c3ccccc3C)C(=O)NCc4cnccn4</t>
  </si>
  <si>
    <t>CCC(C)[C@]1(CCN([C@@H](CCc2ccccc2)C(=O)N[C@@H](Cc3cc(F)cc(F)c3)[C@H](O)[C@H]4C[C@H](N)CN4)C1=O)NC(=O)C</t>
  </si>
  <si>
    <t>COCc1cc2NCCCCOc3cccc(C[C@H](NC(=O)c(c1)c2)[C@H](O)CNC(C)(C)c4cccc(c4)C(C)C)c3</t>
  </si>
  <si>
    <t>COCc1cc2NCCCCOc3cccc(C[C@H](NC(=O)c(c1)c2)[C@H](O)CNC4(CCCC4)c5cccc(c5)C(C)(C)C)c3</t>
  </si>
  <si>
    <t>NC1=NC2(CC2CCS1)c3cccc(NC(=O)c4ccc(Cl)cn4)c3</t>
  </si>
  <si>
    <t>COc1ncc(NC(=O)c2cnc(C)cn2)cc1[C@]3(C)CCSC(=N3)N</t>
  </si>
  <si>
    <t>COc1ccc(nc1)C(=O)Nc2ccc(F)c(c2)[C@@]3(COCC(=N3)N)C(F)F</t>
  </si>
  <si>
    <t>NC1=N[C@](COC1)(C(F)F)c2cc(NC(=O)c3ncc(CC(F)F)cc3Cl)ccc2F</t>
  </si>
  <si>
    <t>NC1=N[C@@](CF)([C@H]2C[C@H]2O1)c3cc(NC(=O)c4ncc(cc4F)C#N)ccc3Cl</t>
  </si>
  <si>
    <t>Cc1cc(cnc1C(=O)Nc2cc(Cl)c(F)c(c2)[C@@]3(CF)N=C(N)O[C@@H]4C[C@H]34)C#N</t>
  </si>
  <si>
    <t>COCc1cc(Cl)cnc1C(=O)Nc2ccc(Cl)c(c2)[C@@]3(CF)N=C(N)O[C@@H]4C[C@H]34</t>
  </si>
  <si>
    <t>COc1cnc(C(=O)Nc2ccc(F)c(n2)[C@]3(C)C[C@H](OC(=N3)N)C(F)(F)F)c(Cl)c1</t>
  </si>
  <si>
    <t>COc1cccc(CNC[C@@H](O)[C@H](Cc2cc(F)cc(F)c2)NC(=O)c3cc(cc(c3)C(=O)NC(C)c4ccc(F)cc4)C(=O)C)c1</t>
  </si>
  <si>
    <t>COc1ccc(nc1)C(=O)Nc2ccc(F)c(c2)[C@@]3(C)N=C(N)OCC3(F)F</t>
  </si>
  <si>
    <t>CO[C@@]1(C)CC[C@]2(CC1)Cc3ccc(cc3C24N=C(C)C(=N4)N)c5cncc(c5)C#CC</t>
  </si>
  <si>
    <t>NC1=N[C@@](C(F)F)([C@H]2C[C@H]2O1)c3cc(Nc4ncc(F)c5cc(cnc45)C#N)cc(F)c3F</t>
  </si>
  <si>
    <t>NC1=N[C@@](CF)([C@H]2C[C@H]2O1)c3cc(NC(=O)c4ncc(Cl)cc4CO)ccc3Cl</t>
  </si>
  <si>
    <t>CCNC(=O)[C@H](C)NC[C@H](Cc1ccccc1)NC(=O)c2cc(cc(c2)C(=O)N[C@H](C)c3ccc(F)cc3)N(C)S(=O)(=O)C</t>
  </si>
  <si>
    <t>CO\N=C(\C)/c1cc(cc(c1)C(=O)N[C@@H](Cc2cc(F)cc(F)c2)[C@H](O)CNCc3cccc(OC)c3)N4CCCCS4(=O)=O</t>
  </si>
  <si>
    <t>CO\N=C(/C)\c1cc(cc(c1)C(=O)N[C@@H](Cc2cc(F)cc(F)c2)[C@H](O)CNCc3cccc(OC)c3)N(C)S(=O)(=O)C</t>
  </si>
  <si>
    <t>NC1=NC2(CC2CCS1)c3cc(NC(=O)c4ccc(cn4)C#N)ccc3F</t>
  </si>
  <si>
    <t>COc1cccnc1Nc2ccc(F)c(c2)[C@]3(C)CCSC(=N3)N</t>
  </si>
  <si>
    <t>C[C@@]1(N=C(N)OC[C@@H]1F)c2cc(NC(=O)c3ccc(OCC(F)(F)C(F)(F)F)cn3)ccc2F</t>
  </si>
  <si>
    <t>COc1ccc(nc1)C(=O)Nc2cc(C)c(F)c(c2)[C@]3(N=C(N)O[C@@H]4C[C@H]34)C(F)F</t>
  </si>
  <si>
    <t>CCCCNC(=O)[C@H](C)C[C@H](O)[C@H](CC(C)C)NC(=O)[C@H](CCSC)NC(=O)[C@H](CC(C)C)NC(=O)C</t>
  </si>
  <si>
    <t>COCCCNCc1cc(c(F)cc1F)[C@]2(C)CCSC(=N2)N</t>
  </si>
  <si>
    <t>CCCN(c1cc2COC[C@](C)(N)Cc3cccc(CC[C@@H](NC(=O)c(c2)c1)C#C)c3)S(=O)(=O)C</t>
  </si>
  <si>
    <t>CC1=NC2(N=C1N)c3cc(ccc3CC24CCC(F)(F)CC4)c5cncc(Cl)c5</t>
  </si>
  <si>
    <t>CO[C@@H]1CC[C@]2(CC1)Cc3ccc(Br)cc3C24N=C(C)C(=N4)N</t>
  </si>
  <si>
    <t>CO[C@@H]1CC[C@@]2(CC1)Cc3cc(F)c(OCC(F)(F)F)cc3C24ON(C)C(=N4)N</t>
  </si>
  <si>
    <t>CN1C(=NC2(C1=O)c3cc(Br)ccc3OC24CCc5ccccc5CC4)N</t>
  </si>
  <si>
    <t>NC1=N[C@@](CF)([C@H]2C[C@H]2O1)c3cc(Nc4nccc5cc(cnc45)C#N)ccc3F</t>
  </si>
  <si>
    <t>CCC(C)[C@]1(CCN([C@@H](CCc2ccccc2)C(=O)N[C@@H](Cc3cc(F)cc(F)c3)[C@H](O)[C@H]4Cc5ccccc5CN4)C1=O)NC(=O)C</t>
  </si>
  <si>
    <t>CCC(C)[C@]1(CCN([C@@H](CCc2ccccc2)C(=O)N[C@@H](Cc3cc(F)cc(F)c3)[C@H](O)C4Cc5ccccc5CN4)C1=O)NC(=O)C</t>
  </si>
  <si>
    <t>CCCN(CCC)C(=O)c1cc(Oc2ccccc2OC)cc(c1)C(=O)N[C@@H](Cc3cc(F)cc(F)c3)[C@H](O)CNCc4cccc(OC)c4</t>
  </si>
  <si>
    <t>C[C@@]1(N=C(N)OCC1(F)F)c2cc(NC(=O)c3ccc(OC(F)(F)F)cn3)ccc2F</t>
  </si>
  <si>
    <t>CC1(CCSC(=N1)N)c2cccc(NC(=O)c3ncc(Cl)cc3Cl)c2</t>
  </si>
  <si>
    <t>CC1=CSC(=N[C@]1(C)c2cc(NC(=O)c3cnc(OCC#C)cn3)ccc2F)N</t>
  </si>
  <si>
    <t>C[C@H]1C[C@H]2CSC(=N[C@]2(CO1)c3nc(NC(=O)c4ccc(cn4)C(F)(F)F)cs3)N</t>
  </si>
  <si>
    <t>COC(=O)[C@@H]1CCCN1C(=O)[C@@H](Cc2ccccc2)N(C)C(=O)[C@H](C)NC(=O)[C@H](CC(C)C)NC(=O)C[C@H](O)[C@H](Cc3ccccc3)NC(=O)[C@H](CCC(=O)N)N(C)C(=O)[C@@H](NC(=O)OCc4ccccc4)C(C)C</t>
  </si>
  <si>
    <t>CCCc1ccc2C[C@@]3(CC[C@@H](CC3)OC)C4(N=C(N)N(C(C)C)C4=O)c2c1</t>
  </si>
  <si>
    <t>NC1=N[C@@](CF)([C@H]2C[C@H]2O1)c3cc(NC(=O)c4ncc(Cl)cc4F)ccc3Cl</t>
  </si>
  <si>
    <t>C[C@@H](NC(=O)c1cc(cc(c1)C(=O)N[C@@H](Cc2ccccc2)[C@H](O)CNC3CCN(Cc4ccccc4)CC3)N(C)S(=O)(=O)C)c5ccccc5</t>
  </si>
  <si>
    <t>C[C@]12CCCO[C@@H]1[C@]3(COC(=N3)N)c4cc(ccc4O2)c5cc(F)cc(Cl)c5</t>
  </si>
  <si>
    <t>CC(C)(C)c1cccc(CN[C@H]2CS(=O)(=O)C[C@@H](Cc3ccc(O)c(Br)c3)[C@@H]2O)c1</t>
  </si>
  <si>
    <t>CC(C)(C)c1cccc(CN[C@H]2CS(=O)(=O)C[C@@H](Cc3cc(F)c(N)c(Br)c3)[C@@H]2O)c1</t>
  </si>
  <si>
    <t>CC(C)(C)c1cccc(CN[C@H]2CS(=O)(=O)C[C@@H](Cc3ccc4[nH]cc(CC(F)F)c4c3)[C@@H]2O)c1</t>
  </si>
  <si>
    <t>COc1cnc(cn1)C(=O)Nc2cc(F)c(Cl)c(c2)[C@@]3(CF)N=C(N)O[C@@H]4C[C@H]34</t>
  </si>
  <si>
    <t>COc1ccc(nc1)C(=O)Nc2cccc(c2)[C@]3(CF)C[C@H](OC(=N3)N)C(F)(F)F</t>
  </si>
  <si>
    <t>NC1=NC(C[C@H](O1)C(F)(F)F)(C(F)F)c2cc(NC(=O)c3ccc(Cl)cn3)ccc2F</t>
  </si>
  <si>
    <t>CC(C)C[C@H](NC(=O)[C@@H](NC(=O)[C@@H](N)CCC(=O)O)C(C)C)C(=O)N[C@@H](Cc1ccccc1)[C@@H](O)C(=O)Nc2cc(cc(c2)C(=O)O)C(=O)O</t>
  </si>
  <si>
    <t>CCCO[C@H]1CN[C@H](C1)[C@@H](O)[C@H](Cc2cc(F)cc(F)c2)NC(=O)[C@H](C)N3CC[C@H]([C@H](O)CCC)C3=O</t>
  </si>
  <si>
    <t>CCCN(CCC)C(=O)c1cc(cc(c1)C(=O)N[C@@H](Cc2cc(F)cc(F)c2)[C@H](O)CNCc3cccc(OC)c3)\C(=N/OCC(C)C)\C</t>
  </si>
  <si>
    <t>CC1N=CC(=N1)[C@H]2CC3CSC(=N[C@]3(CO2)c4ccc(F)cc4F)N</t>
  </si>
  <si>
    <t>COC1CCC2(CC1)Cc3ccc(Br)cc3C24N=C(N)c5ccccc45</t>
  </si>
  <si>
    <t>COC1CCC2(CC1)Cc3ccc(OC(F)F)cc3C24N=C(N)N(C)C4=O</t>
  </si>
  <si>
    <t>COc1cc(cnc1C(=O)Nc2ccc(F)c(c2)[C@]3(N=C(N)O[C@@H]4C[C@H]34)C(F)F)C#N</t>
  </si>
  <si>
    <t>COC1CCC2(CC1)Cc3ccc(cc3C24N=C(N)N(C(C)C)C4=O)c5nc(cs5)C#CC</t>
  </si>
  <si>
    <t>COC1CCC2(CC1)Cc3ccc(Br)cc3C24NC(N)N(C5COC5)C4=O</t>
  </si>
  <si>
    <t>NC1=N[C@@](C(F)F)([C@H]2C[C@H]2O1)c3cc(Nc4nccc5cc(cnc45)C#N)ccc3F</t>
  </si>
  <si>
    <t>NC1=N[C@@](C(F)F)([C@H]2C[C@H]2O1)c3cc(NC(=O)c4ncc(Cl)cn4)ccc3F</t>
  </si>
  <si>
    <t>C[C@]12CCCO[C@@H]1[C@]3(COC(=N3)N)c4cc(ccc4O2)c5cncnc5</t>
  </si>
  <si>
    <t>C[C@]12CCCO[C@@H]1[C@]3(CSC(=N3)N)c4cc(ccc4O2)c5cncnc5</t>
  </si>
  <si>
    <t>CCCOc1cc(C[C@@H]2CS(=O)(=O)C[C@H](NCc3cccc(c3)C(C)(C)C)[C@H]2O)cc(F)c1N</t>
  </si>
  <si>
    <t>CCS(=O)(=O)N(C)c1cc2COC[C@](C)(N)Cc3cccc(CC[C@@H](NC(=O)c(c2)c1)c4ccccc4)c3</t>
  </si>
  <si>
    <t>C[C@@H](NC(=O)c1cc(cc2OCCCCc12)C(=O)N[C@@H](Cc3ccccc3)[C@H](O)CNC4CC4)c5ccccc5</t>
  </si>
  <si>
    <t>CN1C(=O)CC(C)(N=C1N)c2cccc(NC(=O)c3cnc(OCC#C)cn3)c2</t>
  </si>
  <si>
    <t>Cc1cc(Br)cnc1C(=O)Nc2cccc(c2)[C@]3(C)COCC(=N)N3</t>
  </si>
  <si>
    <t>NC1=NC(COC1)(C(F)F)c2cc(NC(=O)c3ccc(Br)cn3)ccc2F</t>
  </si>
  <si>
    <t>NC1=N[C@](COC1)(C(F)F)c2cc(NC(=O)c3ccc(cn3)C(F)(F)F)ccc2F</t>
  </si>
  <si>
    <t>CN1OC2(N=C1N)c3cc(ccc3CC24CCc5ccccc5CC4)c6cccnn6</t>
  </si>
  <si>
    <t>COc1cc(Cl)cnc1C(=O)Nc2ccc(F)c(c2)[C@]3(CF)C[C@H](OC(=N3)N)C(F)(F)F</t>
  </si>
  <si>
    <t>COc1cnc(cn1)C(=O)Nc2ccc(F)c(c2)[C@@]3(C)N=C(N)O[C@@H]4C[C@H]34</t>
  </si>
  <si>
    <t>COC1CCC2(CC1)Cc3ccc(OCC(F)(F)F)cc3C24ON(C(C)C)C(=N4)N</t>
  </si>
  <si>
    <t>COc1cnc(C(=O)Nc2ccc(F)c(c2)[C@]3(N=C(N)O[C@@H]4C[C@H]34)C(F)F)c(Cl)c1</t>
  </si>
  <si>
    <t>NC1=N[C@@](CF)([C@H]2C[C@H]2O1)c3cc(NC(=O)c4ccc(cn4)C#N)ccc3Cl</t>
  </si>
  <si>
    <t>Cc1cc(NC(=O)c2ccc(cn2)C#N)cc(c1F)[C@]3(CF)C[C@H](OC(=N3)N)C(F)(F)F</t>
  </si>
  <si>
    <t>COc1cccnc1Nc2ccc3OC4(CCC4)C5(COC5)C6(COC(=N6)N)c3c2</t>
  </si>
  <si>
    <t>CCCCN1C[C@H]([C@H](CC(C)C)C1=O)C(=O)N[C@@H](Cc2cc(F)cc(F)c2)[C@H](O)[C@H]3C[C@H](CN3)OCc4ccccc4</t>
  </si>
  <si>
    <t>NC1=NC(CF)(COC1)c2cc(NC(=O)c3ccc(Cl)cn3)ccc2F</t>
  </si>
  <si>
    <t>CN(C)\N=C(\C[C@](CF)(N[S@](=O)C(C)(C)C)c1cccc(F)c1F)/C(F)(F)F</t>
  </si>
  <si>
    <t>COC1CCC2(CC1)Cc3ccc(cc3C24N=C(N)N(C)C4=O)c5cc(Cl)cc(Cl)c5</t>
  </si>
  <si>
    <t>COC(=O)[C@@H]1CCCN1C(=O)[C@@H](Cc2ccccc2)N(C)C(=O)[C@H](C)NC(=O)[C@H](CC(C)C)NC(=O)C[C@H](O)[C@H](Cc3ccccc3)NC(=O)c4cc(cc(c4)C(=O)N[C@H](C)c5ccccc5)N(C)S(=O)(=O)C</t>
  </si>
  <si>
    <t>NC1=N[C@@](CF)([C@H]2C[C@H]2O1)c3cc(NC(=O)c4nn(cc4Cl)C(F)F)cnc3F</t>
  </si>
  <si>
    <t>CN(C)c1ccc(NC(=O)Nc2cc(cc(c2)C(F)(F)F)C(F)(F)F)cc1C(=O)NCCCN3CCOCC3</t>
  </si>
  <si>
    <t>CO[C@@H]1CC[C@@]2(CC1)Cc3ccc(cc3C24N=C(N)N(CCc5nccs5)C4=O)C#N</t>
  </si>
  <si>
    <t>C[C@]1(CCSC(=N1)N)c2cc(CNCC(F)F)c(F)cc2F</t>
  </si>
  <si>
    <t>CC#Cc1cncc(c1)c2cc(ccc2O)C3(N=C(C)C(=N3)N)C4CC4</t>
  </si>
  <si>
    <t>CSCC[C@H](NC(=O)[C@@H](NC(=O)[C@@H](N)CCC(=O)O)C(C)C)C(=O)N[C@@H](CC(C)C)[C@@H](O)CC(=O)N[C@@H](C(C)C)C(=O)N[C@@H](C)C(=O)N[C@@H](CCC(=O)O)C(=O)N[C@@H](Cc1ccccc1)C(=O)O</t>
  </si>
  <si>
    <t>CC1(COCC(=N1)N)c2cc(NC(=O)c3ccc(Br)cn3)ccc2F</t>
  </si>
  <si>
    <t>CN1OC2(N=C1N)c3cc(ccc3CC24CCc5onc(C)c5C4)c6cccnc6</t>
  </si>
  <si>
    <t>CCOc1cc(cc(c1)C(=O)N[C@@H](Cc2ccccc2)[C@H](O)CN[C@@H](C)C(=O)NC3CCCCC3)N4CCCC4=O</t>
  </si>
  <si>
    <t>CC(=O)N[C@@H](Cc1cc(F)cc(F)c1)[C@H](O)CNC2(CCCCC2)c3cccc(c3)n4cccn4</t>
  </si>
  <si>
    <t>NC1=N[C@]2(CO[C@H](C[C@H]2CS1)C(F)F)c3ccc(F)cc3F</t>
  </si>
  <si>
    <t>CC[C@H]1C[C@H]2CSC(=N[C@]2(CO1)c3ccc(F)cc3F)N</t>
  </si>
  <si>
    <t>CCCO\N=C(\C)/c1cc(cc(c1)C(=O)N[C@@H](Cc2cc(F)cc(F)c2)[C@H](O)CNCc3cccc(OC)c3)N(C)S(=O)(=O)C</t>
  </si>
  <si>
    <t>Cc1cc(on1)[C@H]2CC3CSC(=N[C@]3(CO2)c4ccc(F)cc4F)N</t>
  </si>
  <si>
    <t>NC1=N[C@](COC1)(C(F)F)c2cc(NC(=O)c3ncc(OCF)cc3Cl)ccc2F</t>
  </si>
  <si>
    <t>NC1=N[C@@](CF)([C@H]2C[C@H]2O1)c3cc(Nc4nccc5cc(Cl)cnc45)cc(F)c3F</t>
  </si>
  <si>
    <t>CN1C(=NC(C1=O)(c2ccncc2)c3cccc(c3)c4cc(F)cc(F)c4)N</t>
  </si>
  <si>
    <t>CN1C(=NC(C1=O)(c2ccncc2)c3cccc(c3)c4cccnc4)N</t>
  </si>
  <si>
    <t>C[C@]12CCCO[C@@H]1[C@]3(COC(=N3)N)c4cc(ccc4O2)c5cccnc5F</t>
  </si>
  <si>
    <t>CNC(=O)Oc1ccc(C[C@@H]2CS(=O)(=O)C[C@H](NCc3cccc(c3)C(C)C)[C@H]2O)cc1Br</t>
  </si>
  <si>
    <t>CSCC[C@H](NC(=O)[C@H](CC(C)C)NC(=O)C)C(=O)N[C@@H](CC(C)C)[C@@H](O)[C@@H]1CCC[C@H]1C(=O)N[C@@H](C)C(=O)O</t>
  </si>
  <si>
    <t>CCc1cn2CS(=O)(=O)N(C)c3cc(cc1c23)C(=O)N[C@@H](Cc4ccccc4)[C@H](O)CNC5CCCCC5</t>
  </si>
  <si>
    <t>CC(=O)N[C@@H](Cc1cc(F)cc(F)c1)[C@H](O)CN[C@H]2CCOc3ccc(CC(C)(C)C#N)cc23</t>
  </si>
  <si>
    <t>C[C@]12CCOC[C@@H]1[C@]3(COC(=N3)N)c4cc(c(F)cc4O2)c5cncc(Cl)c5</t>
  </si>
  <si>
    <t>C[C@]1(CCSC(=N1)N)c2cc(CNCC(F)(F)F)c(F)cc2F</t>
  </si>
  <si>
    <t>C[C@@]1(N=C(N)OCC1(F)F)c2nc(NC(=O)c3ncc(cc3Cl)C#CCO)ccc2F</t>
  </si>
  <si>
    <t>C[C@@]1(N=C(N)OCC1(F)F)c2nc(NC(=O)c3ncc(Cl)cc3N)ccc2F</t>
  </si>
  <si>
    <t>CCC[C@H](NC(=O)OC(C)(C)C)C(=O)N[C@@H](CCSC)C(=O)N[C@@H](Cc1ccccc1)[C@@H](O)C[C@@H](C)C(=O)N[C@@H](C(C)C)C(=O)NCc2ccncc2</t>
  </si>
  <si>
    <t>CC[C@H](C[C@H](O)[C@H](Cc1ccccc1)NC(=O)[C@H](C)NC(=O)[C@@H](O)C(C)C)C(=O)N[C@@H](C(C)C)C(=O)N[C@@H](C)c2ccccc2</t>
  </si>
  <si>
    <t>CCCC[C@H]1CCN([C@@H](C)C(=O)N[C@@H](Cc2cc(F)cc(F)c2)[C@H](O)CNCc3cccc(OC)c3)C1=O</t>
  </si>
  <si>
    <t>COCc1cc2NCCCCOc3cccc(C[C@H](NC(=O)c(c1)c2)[C@H](O)CNCc4cccc(c4)C(C)C)c3</t>
  </si>
  <si>
    <t>NC1=N[C@]2(C[C@H]2CCS1)c3cc(NC(=O)c4ccc(cn4)C#N)ccc3F</t>
  </si>
  <si>
    <t>NC1=N[C@]2(CO1)[C@@H]3CCOC[C@H]3Oc4ccc(cc24)c5cc(F)cc(Cl)c5</t>
  </si>
  <si>
    <t>CC#Cc1cncc(c1)c2csc(c2)[C@@H]3C[C@H](SC(=N3)N)c4c(C)onc4C</t>
  </si>
  <si>
    <t>Cc1cn2cc(ncc2n1)C(=O)Nc3ccc(F)c(c3)[C@]4(C)CCSC(=N4)N</t>
  </si>
  <si>
    <t>CN1C(=N[C@@]2(C1=O)c3cc(ccc3CC24CCc5ccccc5CC4)C#N)N</t>
  </si>
  <si>
    <t>Cn1cc(cn1)[C@H]2C[C@H]3CSC(=NC3(CO2)c4cc(ccc4F)C#N)N</t>
  </si>
  <si>
    <t>CC(=O)N[C@@H](Cc1cc(F)cc(F)c1)[C@H](O)CNC2(CCOCC2)c3cccc(c3)C(C)(C)C</t>
  </si>
  <si>
    <t>CN(C)CC(=O)Nc1ccc(C[C@@H]2CS(=O)(=O)C[C@H](NCc3cccc(c3)C(C)(C)C)[C@H]2O)cc1F</t>
  </si>
  <si>
    <t>CN1C(=N[C@@]2([C@H]3COCC[C@@H]3Oc4cc(F)c(cc24)c5cccc(OC(F)F)c5)C1=O)N</t>
  </si>
  <si>
    <t>NC1=N[C@]2(CO[C@@H](CF)C[C@H]2CS1)c3ccc(F)cc3F</t>
  </si>
  <si>
    <t>Cc1cc(cnc1C(=O)Nc2ccc(F)c(c2)[C@]3(N=C(N)O[C@@H]4C[C@H]34)C(F)F)C(F)F</t>
  </si>
  <si>
    <t>NC1=NC2(CO1)c3cc(NC(=O)c4ccc(F)cn4)ccc3OCC25CC5</t>
  </si>
  <si>
    <t>CC1(CCSC(=N1)N)c2cccc(NC(=O)c3ccc(Cl)cn3)c2</t>
  </si>
  <si>
    <t>COc1cccc(c1)c2ccc3C[C@@]4(CC[C@@H](CC4)OC(C)C)C5(N=C(N)N(C)C5=O)c3c2</t>
  </si>
  <si>
    <t>CCOC1=CC=C\C(=C/Nc2cc(C)cc(C)c2O)\C1=O</t>
  </si>
  <si>
    <t>COc1ccc(nc1)C(=O)Nc2ccc(Cl)c(c2)[C@]3(N=C(N)O[C@@H]4C[C@H]34)C(F)F</t>
  </si>
  <si>
    <t>Cc1occ(n1)C(=O)Nc2ccc(F)c(c2)[C@]3(N=C(N)O[C@@H]4C[C@H]34)C(F)F</t>
  </si>
  <si>
    <t>C[C@]1(C[C@H](OC(=N1)N)C(F)(F)F)c2cc(Nc3ncc(F)c4cc(cnc34)C#N)cnc2F</t>
  </si>
  <si>
    <t>COC1CCC2(CC1)Cc3ccc(CCC4CC4)cc3C25N=C(N)N(CC(F)(F)F)C5=O</t>
  </si>
  <si>
    <t>Cc1nc(Cl)cnc1C(=O)Nc2ccc(F)c(c2)[C@@]3(N=C(N)O[C@H]4C[C@@H]34)C(F)F</t>
  </si>
  <si>
    <t>CN1OC2(N=C1N)c3cc(Cl)ccc3CC24CCc5ccccc5CC4</t>
  </si>
  <si>
    <t>COc1cnc2c(Nc3cc(F)c(F)c(c3)[C@]4(C)C[C@H](OC(=N4)N)C(F)(F)F)nccc2n1</t>
  </si>
  <si>
    <t>COc1ccc(nc1)C(=O)Nc2cc(F)c(F)c(c2)[C@]3(CF)C[C@H](OC(=N3)N)C(F)(F)F</t>
  </si>
  <si>
    <t>CC#Cc1cncc(c1)c2ccc3CCCC4(N=C(C)C(=N4)N)c3c2</t>
  </si>
  <si>
    <t>C[C@]1(C=CSC(=N1)N)c2cc(NC(=O)c3ccc(F)cn3)ccc2F</t>
  </si>
  <si>
    <t>NC1=NC(COC1)(C(F)F)c2cc(NC(=O)c3ccc(Cl)cn3)ccc2F</t>
  </si>
  <si>
    <t>COC1CCC2(CC1)Cc3ccc(CCC4CC4)cc3C25N=C(N)N(Cc6cccc(c6)C#N)C5=O</t>
  </si>
  <si>
    <t>Cc1cc(cnc1C(=O)Nc2cc(F)c(F)c(c2)[C@@]3(CF)N=C(N)O[C@@H]4C[C@H]34)C(F)(F)F</t>
  </si>
  <si>
    <t>CCNc1cc(cc(N2CCCC2=O)c1C)C(=O)N[C@@H](Cc3ccccc3)[C@H](O)CNCc4cccc(c4)C(F)(F)F</t>
  </si>
  <si>
    <t>COc1cccc(c1)c2cccc(c2)C3(C)SCCC(=N3)N</t>
  </si>
  <si>
    <t>C[C@@H](NC(=O)c1cc(NS(=O)(=O)C)cc(c1)C(=O)N[C@@H](Cc2ccccc2)C(O)CNC3CC3)c4ccc(F)cc4</t>
  </si>
  <si>
    <t>CC(C)C[C@H](NC(=O)OC(C)(C)C)C(=O)N[C@@H](C)C(=O)N[C@@H](Cc1ccccc1)[C@@H](O)C[C@@H](C)C(=O)N[C@@H](C(C)C)C(=O)NCc2ccncc2</t>
  </si>
  <si>
    <t>C[C@@H](NC(=O)c1cc(cc2OCCCc12)C(=O)N[C@@H](Cc3ccccc3)[C@H](O)CNC4CC4)c5ccccc5</t>
  </si>
  <si>
    <t>COc1ccc2c(CCC2(Cc3ccc(cc3)C(F)(F)F)c4cn(C)c(N)n4)c1F</t>
  </si>
  <si>
    <t>COc1ccc2c(CCC2(Cc3ccc(nc3)C(F)(F)F)c4cn(Cc5ccccc5)c(N)n4)c1</t>
  </si>
  <si>
    <t>COc1cnc(cn1)C(=O)Nc2cncc(c2)[C@]3(C)CC(=C)SC(=N3)N</t>
  </si>
  <si>
    <t>COc1cnc(C(=O)Nc2ccc(F)c(c2)[C@]3(N=C(N)O[C@@H]4C[C@H]34)C(F)F)c(C)n1</t>
  </si>
  <si>
    <t>Cc1cc(cnc1C(=O)Nc2ccc(F)c(c2)[C@@]3(CF)N=C(N)O[C@@H]4C[C@H]34)C(F)F</t>
  </si>
  <si>
    <t>NC1=N[C@@](C(F)F)([C@H]2C[C@H]2O1)c3cc(Nc4ncnc5cc(Cl)cnc45)ccc3F</t>
  </si>
  <si>
    <t>C[C@@H](NCc1cc(c(F)cc1F)[C@]2(C)CCSC(=N2)N)C(F)(F)F</t>
  </si>
  <si>
    <t>CC(F)(F)c1cnc(C(=O)Nc2ccc(F)c(n2)[C@@]3(C)N=C(N)OCC3(F)F)c(N)n1</t>
  </si>
  <si>
    <t>CN1OC2(N=C1N)c3cc(Br)ccc3CC24CCc5ccccc5CC4</t>
  </si>
  <si>
    <t>CO[C@@H]1CC[C@@]2(CC1)Cc3ccc(cc3[C@@]24N=C(C)C(=N4)N)c5cccc(Cl)c5Cl</t>
  </si>
  <si>
    <t>Cc1cc(on1)[C@H]2C[C@H]3CSC(=NC3(CO2)c4cc(ccc4F)C#N)N</t>
  </si>
  <si>
    <t>NC1=N[C@]2(CN(C[C@H]2CS1)c3ncc(F)cn3)c4ccccc4</t>
  </si>
  <si>
    <t>C[C@@]1(N=C(N)O[C@@H]2C[C@H]12)c3cc(NC(=O)c4ccc(Cl)cn4)ccc3F</t>
  </si>
  <si>
    <t>CCCN(CCC)C(=O)c1cc(C)cc(c1)C(=O)N[C@@H](Cc2cc(F)cc(F)c2)[C@H](O)[C@H]3CCCN3</t>
  </si>
  <si>
    <t>CC[C@H](C)[C@H](NC(=O)OC(C)(C)C)C(=O)N1CCCCC[C@H](NC(=O)[C@@H]1C)[C@@H](O)C[C@@H](C)C(=O)N[C@@H](C(C)C)C(=O)NCc2ccncc2</t>
  </si>
  <si>
    <t>COC1CCC2(CC1)Cc3ccc(Br)cc3C24N=C(N)c5ccc(cc45)C(F)(F)F</t>
  </si>
  <si>
    <t>C[C@H]1C[C@H]2CSC(=N[C@]2(CO1)c3nc(NC(=O)c4nc(C)oc4C)cs3)N</t>
  </si>
  <si>
    <t>COc1cnc2c(Nc3cc(Cl)c(F)c(c3)[C@@]4(CF)N=C(N)O[C@@H]5C[C@H]45)nccc2n1</t>
  </si>
  <si>
    <t>Cc1cc(NC(=O)c2ncc(OCC(F)(F)F)cc2C)cc(c1F)[C@]3(CF)C[C@H](OC(=N3)N)C(F)(F)F</t>
  </si>
  <si>
    <t>COc1cnc(cn1)C(=O)Nc2ccc(F)c(c2)[C@]3(N=C(N)CO[C@@H]3F)C4CC4</t>
  </si>
  <si>
    <t>CO[C@@H]1CC[C@@]2(CC1)Cc3ccc(cc3C24N=C(C)C(=N4)N)c5cncc(COCC(F)(F)F)c5</t>
  </si>
  <si>
    <t>COc1cnc(C(=O)Nc2ccc(F)c(c2)[C@@]3(COCC(=N3)N)C(F)F)c(Cl)c1</t>
  </si>
  <si>
    <t>NC1=N[C@@](CF)([C@H]2C[C@H]2O1)c3cc(NC(=O)c4ccc(Cl)cn4)ccc3Cl</t>
  </si>
  <si>
    <t>NC1=N[C@@](CF)(C[C@H](O1)C(F)(F)F)c2cccc(Nc3nccc4cc(Cl)cnc34)c2</t>
  </si>
  <si>
    <t>NC1=N[C@@](CF)(C[C@H](O1)C(F)(F)F)c2cccc(NC(=O)c3ccc(cn3)C#N)c2</t>
  </si>
  <si>
    <t>CCCN(c1cc(cc(n1)N(C)C[C@H]2C[C@@H]2C)C(=O)N[C@@H](Cc3ccccc3)[C@H](C)N)S(=O)(=O)C</t>
  </si>
  <si>
    <t>CC[C@H](C)[C@H](O)C(=O)N[C@@H](CCCF)C(=O)N[C@@H](Cc1ccccc1)[C@@H](O)C[C@@H](CCCF)C(=O)N[C@@H](C(C)C)C(=O)NCc2ccncc2</t>
  </si>
  <si>
    <t>COc1cccc(CNC[C@@H](O)[C@H](Cc2cc(F)cc(F)c2)NC(=O)[C@H](C)N3CC[C@H](CC(C)C)C3=O)c1</t>
  </si>
  <si>
    <t>CCCN(CCC)C(=O)c1cc(cc(c1)\C(=N/OCc2ccccc2)\C)C(=O)N[C@@H](Cc3cc(F)cc(F)c3)[C@H](O)CNCc4cccc(OC)c4</t>
  </si>
  <si>
    <t>COCc1cc2NCCCCOc3cccc(C[C@H](NC(=O)c(c1)c2)[C@H](O)CNC4(CCC4)c5cccc(c5)C(C)(C)C)c3</t>
  </si>
  <si>
    <t>Cc1cc(cc(c1)C(=O)N2COC[C@@H]2c3ccccc3)C(=O)N[C@@H](Cc4ccccc4)[C@H](O)C(=O)Nc5cccc(c5)c6nn[nH]n6</t>
  </si>
  <si>
    <t>CC1(Oc2ccccc2C(=N1)N)c3cc(NC(=O)c4ccc(Cl)cn4)ccc3F</t>
  </si>
  <si>
    <t>CN1OC2(N=C1N)c3cc(ccc3CC24CCc5c(C4)c(C)nn5C)c6cc(F)cc(Cl)c6</t>
  </si>
  <si>
    <t>CC(C)(C)c1ccnc(CN[C@H]2CS(=O)(=O)C[C@@H](Cc3cc(F)c(N)c(OC(C(F)(F)F)C(F)(F)F)c3)[C@@H]2O)c1</t>
  </si>
  <si>
    <t>COc1cccc(c1)c2ccc3OC(C)(C)C[C@@]4(N=C(N)N(C)C4=O)c3c2</t>
  </si>
  <si>
    <t>COc1cncc(c1)c2ccc3OC4(CCC4)C5(COC5)C6(COC(=N6)N)c3c2</t>
  </si>
  <si>
    <t>NCCCCCN1CCN(CC1)c2ccc(cc2NC(=O)c3cccc4ccccc34)c5ccccc5</t>
  </si>
  <si>
    <t>CCCC[C@H]1CCN([C@@H](C)C(=O)N[C@@H](Cc2cc(F)cc(F)c2)[C@H](O)[C@H]3C[C@H](CN3)OCCC)C1=O</t>
  </si>
  <si>
    <t>CCCN(CCC)C(=O)c1cc(cc(c1)c2occn2)C(=O)N[C@@H](Cc3cc(F)cc(F)c3)[C@H](O)[C@H]4C[C@H](CN4)S(=O)(=O)CCC</t>
  </si>
  <si>
    <t>CN1CC(=NC(C)(C1=O)c2cccc(NC(=O)c3ccc(cn3)C(F)(F)F)c2)N</t>
  </si>
  <si>
    <t>C[C@H]1C[C@H]2[C@@H](CF)SC(=N[C@]2(CO1)c3cc(CNCC(F)(F)F)c(F)cc3F)N</t>
  </si>
  <si>
    <t>C[C@]1(CO[C@](C)(C(=N1)N)C(F)(F)F)c2nc(Nc3ncnc4cc(cnc34)C(F)(F)F)ccc2F</t>
  </si>
  <si>
    <t>C[C@H]1C[C@H]2CSC(=N[C@]2(CO1)c3nc(NC(=O)c4ccc(OCF)cn4)cs3)N</t>
  </si>
  <si>
    <t>NC1=N[C@@](CF)([C@H]2C[C@H]2O1)c3cc(Nc4ncc(F)c5cc(cnc45)C#N)ccc3Cl</t>
  </si>
  <si>
    <t>CCNc1cc(cc(c1)C(=O)N[C@@H](Cc2ccccc2)[C@H](O)CNC(C)(C)CCCC(C)C)N3CCCCS3(=O)=O.CC(=O)O</t>
  </si>
  <si>
    <t>CC[C@H](C)[C@H](NC(=O)C1CCCCO1)C(=O)N[C@@H](C)C(=O)N[C@@H](CC(C)C)[C@@H](O)CC(=O)N[C@@H](C(C)C)C(=O)NCc2cccc(c2)C(=O)O</t>
  </si>
  <si>
    <t>O[C@@H](CCN1CCN(CC1)c2ccc(cc2NC(=O)c3cccc4ccccc34)c5ccccc5)c6ccccc6</t>
  </si>
  <si>
    <t>CC(C)(C)Cc1cnc2OC3(CCC3)C[C@H](NC[C@@H](O)[C@H](Cc4ccc(F)cc4)NC(=O)c5cncc(F)c5)c2c1</t>
  </si>
  <si>
    <t>COc1cccnc1Nc2ccc3OCC4(COC4)C5(COC(=N5)N)c3c2</t>
  </si>
  <si>
    <t>COC1CCC2(CC1)Oc3ccc(cc3C24N=C(N)N(C)C4=O)c5cccnc5</t>
  </si>
  <si>
    <t>CCOc1cccnc1Nc2ccc3Oc4c(F)cc(OC)cc4C5(CCOC(=N5)N)c3c2</t>
  </si>
  <si>
    <t>NC1=N[C@@](CF)([C@H]2C[C@H]2O1)c3cc(NC(=O)c4ccc(cn4)C#N)cc(F)c3F</t>
  </si>
  <si>
    <t>CC(C)c1cc(ccn1)C2(N=C(N)N(C)C2=O)c3cccc(c3)c4cncnc4</t>
  </si>
  <si>
    <t>CN1C(=NC(C1=O)(c2ccncc2)c3cccc(c3)c4cnccn4)N</t>
  </si>
  <si>
    <t>Nc1nc(Cn2c(ccc2c3ccccc3Cl)c4ccc(Oc5cncnc5)cc4)ccc1NCCO</t>
  </si>
  <si>
    <t>CN1C(=NC(C1=O)(c2cccc(c2)c3cncnc3)c4cnn(c4)C5CCCC5)N</t>
  </si>
  <si>
    <t>CCCN(CCC)C(=O)c1cc(cc(c1)C(=O)N(C)C)C(=O)N[C@@H](Cc2ccccc2)[C@H](O)CNCc3cccc(OC)c3</t>
  </si>
  <si>
    <t>COc1ccc(cc1)C2(N=C(N)N3CCCN=C23)c4cccc(c4)c5cccnc5F</t>
  </si>
  <si>
    <t>CC(C)c1ccc(cc1)C(=O)O[C@H]2CN(C[C@@H]2Nc3nc4cc(F)ccc4[nH]3)C(=O)OC(C)(C)C</t>
  </si>
  <si>
    <t>CCC[C@H]1CCN[C@H](C1)[C@@H](O)[C@H](Cc2cc(F)cc(F)c2)NC(=O)c3cc(C)cc(c3)C(=O)N(CCC)CCC</t>
  </si>
  <si>
    <t>CCCN(CCC)C(=O)c1cc(C)cc(c1)C(=O)N[C@@H](Cc2cc(F)cc(F)c2)[C@H](O)CN[C@@H](C)C(=O)NCC(C)C</t>
  </si>
  <si>
    <t>CSCC[C@H](NC(=O)[C@@H](NC(=O)OC(C)(C)C)C(C)C)C(=O)N[C@@H](Cc1ccccc1)[C@@H](O)C[C@@H](C)C(=O)N[C@@H](C(C)C)C(=O)NCc2ccncc2</t>
  </si>
  <si>
    <t>Brc1ccc2c(CCC[C@]23CNC[C@H]3C(=O)N4CC[C@H](C[C@H]4c5ccccc5)c6ccccc6)c1</t>
  </si>
  <si>
    <t>Cc1onc(C)c1[C@@H]2C[C@H](N=C(N)S2)c3cc(c(F)cc3F)c4cncnc4</t>
  </si>
  <si>
    <t>CCSc1cnc(cn1)C(=O)Nc2cccc(c2)[C@]3(C)CCSC(=N3)N</t>
  </si>
  <si>
    <t>C[C@@]1(N=C(N)COC[C@@H]1F)c2cc(NC3CCc4cc(Cl)cnc34)ccc2F</t>
  </si>
  <si>
    <t>NC1=NC2(CO1)c3cc(ccc3OC4(CCC4)C25COC5)c6cc(Cl)cnc6F</t>
  </si>
  <si>
    <t>C[C@]1(COCC(=N1)N)c2cccc(NC(=O)c3ccc(Br)cn3)c2</t>
  </si>
  <si>
    <t>COc1cc(cnc1C(=O)Nc2cc(C)c(F)c(c2)[C@]3(N=C(N)O[C@@H]4C[C@H]34)C(F)F)C#N</t>
  </si>
  <si>
    <t>C[C@]12CCOC[C@@H]1[C@]3(COC(=N3)N)c4cc(c(F)cc4O2)c5cccnc5F</t>
  </si>
  <si>
    <t>CCCC(CCC)N1C[C@H](CC1=O)C(=O)N[C@@H](Cc2cc(F)cc(F)c2)[C@H](O)[C@H]3C[C@H](CN3)OCc4ccccc4</t>
  </si>
  <si>
    <t>COCC(=O)N[C@@H](Cc1cccc(c1F)c2nccs2)[C@H](O)CN[C@H]3CC4(CCC4)Oc5ncc(CC(C)(C)C)cc35</t>
  </si>
  <si>
    <t>CC1(COc2ccc3Oc4c(F)cc(cc4[C@@]5(COC(=N5)N)c3c2)c6cccnc6)COC1</t>
  </si>
  <si>
    <t>CC1(C)OCC(=N[C@](C)(c2cc(NC3CCc4cc(Cl)cnc34)ccc2F)C1(F)F)N</t>
  </si>
  <si>
    <t>O=C([C@H]1CNC[C@@]12CCc3ccccc23)N4CC[C@@H](C[C@@H]4c5ccccc5)c6ccccc6</t>
  </si>
  <si>
    <t>NC1=N[C@](COC1)(C(F)F)c2cc(NC(=O)c3ncc(cc3Cl)C(F)(F)F)ccc2F</t>
  </si>
  <si>
    <t>O=C([C@@H]1CNC[C@]12CCc3ccccc23)N4CC[C@H](C[C@H]4c5ccccc5)c6ccccc6</t>
  </si>
  <si>
    <t>NC1=N[C@@](CF)([C@H]2C[C@H]2O1)c3cc(Nc4nccc5cc(Cl)cnc45)ccc3F</t>
  </si>
  <si>
    <t>CCCc1cc(cc(c1)C(=O)N[C@@H](Cc2ccccc2)[C@H](O)CN[C@@H](C)C(=O)NC3CCCCC3)N4CCCC4=O</t>
  </si>
  <si>
    <t>NC1=N[C@@](CF)(C[C@H](O1)C(F)(F)F)c2cc(NC(=O)c3ccc(cn3)C(F)F)ccc2F</t>
  </si>
  <si>
    <t>COc1cnc2c(Nc3ccc(F)c(c3)[C@]4(CF)C[C@H](OC(=N4)N)C(F)(F)F)ncnc2c1</t>
  </si>
  <si>
    <t>COC1CCC2(CC1)Cc3ccc(cc3C24N=C(N)N(C5CC5)C4=O)c6cncc(c6)C(F)(F)F</t>
  </si>
  <si>
    <t>NC1=N[C@@](CF)(C[C@H](O1)C(F)(F)F)c2cc(NC(=O)c3ccc(F)cn3)ccc2F</t>
  </si>
  <si>
    <t>CN1C(=NC2(C1=O)c3cc(ccc3CC24CCc5ccccc5CC4)C#CC6CC6)N</t>
  </si>
  <si>
    <t>NC1=N[C@]2(CO[C@H](C[C@H]2CS1)c3cnn(CC(F)(F)F)c3)c4ccc(F)cc4F</t>
  </si>
  <si>
    <t>CO[C@@H]1CC[C@@]2(CC1)Cc3ccc(CC(C)C)cc3C24ON(C)C(=N4)N</t>
  </si>
  <si>
    <t>CCc1cn2CCS(=O)(=O)N(C)c3cc(cc1c23)C(=O)N[C@@H](Cc4ccccc4)[C@H](O)CNCC#C</t>
  </si>
  <si>
    <t>CC(=O)N[C@@H](Cc1cc(F)cc(F)c1)[C@H](O)CN[C@]2(CC[C@H](Nc3ccccn3)NC2)c4cccc(c4)C(C)(C)C</t>
  </si>
  <si>
    <t>CC(C)C[C@H](NC(=O)C[C@H](O)[C@H](Cc1ccccc1)NC(=O)[C@H](CCC(=O)N)N(C)C(=O)[C@@H](NC(=O)[C@H](C)O)C(C)C)C(=O)N[C@@H](C)C(=O)N(C)[C@H](Cc2ccccc2)C(=O)O</t>
  </si>
  <si>
    <t>C[C@H]1C[C@H]2CSC(=N[C@]2(CO1)c3cc(NC(=O)c4ccc(cn4)C#N)cs3)N</t>
  </si>
  <si>
    <t>CC(C)c1cccc(CNC[C@@H](O)[C@@H]2COC\C=C\CCCNC(=O)c3cc(cc(c3)C(=O)N2)N(C)S(=O)(=O)C)c1</t>
  </si>
  <si>
    <t>NC1=N[C@]2(C[C@H]2COC1)c3cc(NC(=O)c4ccc(Cl)cn4)ccc3F</t>
  </si>
  <si>
    <t>COCCOc1ccc(nc1)C(=O)Nc2ccc(F)c(c2)[C@]3(C)C=CSC(=N3)N</t>
  </si>
  <si>
    <t>CC#CCOc1cnc(cn1)C(=O)Nc2cccc(CNc3cccnc3N)c2</t>
  </si>
  <si>
    <t>CC1(C)Oc2ccc(cc2C3(COC(=N3)N)C14COC4)c5cncc(Cl)c5</t>
  </si>
  <si>
    <t>COc1cnc(C(=O)Nc2cc(Cl)c(F)c(c2)[C@@]3(CF)N=C(N)O[C@@H]4C[C@H]34)c(C)n1</t>
  </si>
  <si>
    <t>CC(C)(O)c1nc(ncc1F)N2C[C@H]3CSC(=N[C@]3(C2)c4ccc(F)cn4)N</t>
  </si>
  <si>
    <t>COc1cnc(C(=O)Nc2ccc(F)c(c2)[C@]3(CF)C[C@H](OC(=N3)N)C(F)(F)F)c(C)n1</t>
  </si>
  <si>
    <t>NC1=N[C@@](CF)(C[C@H](O1)C(F)(F)F)c2cc(NC(=O)c3ncc(cc3Cl)C(F)(F)F)ccc2F</t>
  </si>
  <si>
    <t>C[C@H]1C[C@@H]1CNc2cc(cc(n2)N(C)S(=O)(=O)C)C(=O)N[C@H](CO)Cc3cc(F)cc(F)c3</t>
  </si>
  <si>
    <t>Cc1ccccc1c2ccc3nc(N)c(CCC(=O)NC4CCCCC4)cc3c2</t>
  </si>
  <si>
    <t>COc1cccc(CNC[C@@H](O)[C@H](Cc2cc(F)cc(F)c2)NC(=O)c3cccc(c3)N4CCCCS4(=O)=O)c1</t>
  </si>
  <si>
    <t>COc1cnc(cn1)C(=O)Nc2ccnc(c2)[C@@]3(C)N=C(N)CO[C@@H]3F</t>
  </si>
  <si>
    <t>CC1(C)OCC(N=C1N)(C(F)F)c2cc(NC(=O)c3ccc(Br)cn3)ccc2F</t>
  </si>
  <si>
    <t>COC1CCC2(CC1)Oc3ccc(cc3C24N=C(N)c5ccccc45)C#CC6CC6</t>
  </si>
  <si>
    <t>C[C@H]1C[C@H]2CSC(=N[C@]2(CO1)c3nc(NC(=O)c4ccc(cn4)C(F)F)cs3)N</t>
  </si>
  <si>
    <t>COC1CCC2(CC1)Cc3ccc(cc3C24ON(C)C(=N4)N)c5cc(F)ccc5C</t>
  </si>
  <si>
    <t>Cc1cc(cnc1C(=O)Nc2cc(F)c(C)c(c2)[C@]3(N=C(N)O[C@@H]4C[C@H]34)C(F)F)C#N</t>
  </si>
  <si>
    <t>CN1C(=NC2(C1=O)c3ccccc3CC24CCc5ccccc5CC4)N</t>
  </si>
  <si>
    <t>CC(C)(C)c1cccc(CN[C@H]2CS(=O)(=O)C[C@@H](Cc3cc(F)c(N)c(OCCC(F)(F)F)c3)[C@@H]2O)c1</t>
  </si>
  <si>
    <t>COC[C@@H](Oc1cc(C[C@@H]2C[S@@+]([O-])C[C@H](NCc3cccc(OC(C)C)c3)[C@H]2O)cc(F)c1N)C(F)(F)F</t>
  </si>
  <si>
    <t>CC[C@H](NC(=O)OC(C)(C)C)C(=O)N[C@@H](C)C(=O)N[C@@H](Cc1ccccc1)[C@@H](O)C[C@@H](C)C(=O)N[C@@H](C(C)C)C(=O)NCc2ccncc2</t>
  </si>
  <si>
    <t>COc1cccc(CNC[C@@H](O)[C@H](Cc2cc(F)cc(F)c2)NC(=O)[C@H](CCc3ccccc3)N4CC[C@H](C(C)C)C4=O)c1</t>
  </si>
  <si>
    <t>COc1cccc(CNC[C@@H](O)[C@H](Cc2cc(F)cc(F)c2)NC(=O)c3cccc(c3)N(C)S(=O)(=O)C)c1</t>
  </si>
  <si>
    <t>C[C@@]1(N=C(N)OC[C@@H]1F)c2cc(NC(=O)C3(CC3)C#N)ccc2F</t>
  </si>
  <si>
    <t>NC1=N[C@](COC1)(C(F)F)c2cc(NC(=O)c3ccc(OCF)cn3)ccc2F</t>
  </si>
  <si>
    <t>C[C@H]1C[C@H]2CSC(=N[C@]2(CO1)c3nc(NC(=O)c4occ(n4)C(F)F)cs3)N</t>
  </si>
  <si>
    <t>C[C@]1(C[C@H](OC(=N1)N)C(F)(F)F)c2cc(NC(=O)c3ncc(Cl)cc3Cl)cnc2F</t>
  </si>
  <si>
    <t>COc1cc(cnc1C(=O)Nc2cc(Cl)c(F)c(c2)[C@@]3(CF)N=C(N)O[C@@H]4C[C@H]34)C#N</t>
  </si>
  <si>
    <t>NC1=N[C@@](C(F)F)([C@H]2C[C@H]2O1)c3cc(Nc4nccc5cc(cnc45)C#CC6CC6)ccc3F</t>
  </si>
  <si>
    <t>O[C@H](CNCc1cccc(c1)C(F)(F)F)[C@H](Cc2ccccc2)NC(=O)C3=CN(C4CCCC4)C(=O)C(=C3)N5CCCC5=O</t>
  </si>
  <si>
    <t>NC1=NC2(CO1)c3cc(ccc3OCC24CC4)c5cncc(OCC(F)F)c5</t>
  </si>
  <si>
    <t>COc1cccc(CNC[C@@H](O)[C@H](Cc2cc(F)cc(F)c2)NC(=O)c3cc(cc(c3)\C(=N/O)\C)N(C)S(=O)(=O)C)c1</t>
  </si>
  <si>
    <t>Cc1cnc(cn1)C(=O)Nc2ccc(F)c(c2)[C@]3(C)CC(=C)SC(=N3)N</t>
  </si>
  <si>
    <t>C[C@H]1C[C@H]2CSC(=N[C@]2(CO1)c3cc(CNCC(F)(F)F)c(F)cc3F)N</t>
  </si>
  <si>
    <t>COc1cnc(cn1)C(=O)Nc2ccc(F)c(c2)[C@]3(N=C(N)O[C@@H]4C[C@H]34)C(F)F</t>
  </si>
  <si>
    <t>CO[C@@H]1CC[C@@]2(CC1)Cc3ccc(CC4CCCCC4)cc3C25ON(C)C(=N5)N</t>
  </si>
  <si>
    <t>CC(C)(C)Cc1cnc2OC3(CCC3)C[C@H](NC[C@@H](O)[C@H](Cc4ccc5OCOc5c4)NC(=O)c6ccccc6F)c2c1</t>
  </si>
  <si>
    <t>COC1CCC2(CC1)Cc3ccc(cc3C24ON(C)C(=N4)N)c5cncs5</t>
  </si>
  <si>
    <t>COc1cc(cc(c1)C2(CCCCC2)NC[C@@H](O)[C@H](Cc3cc(F)cc(F)c3)NC(=O)C)C(C)(C)C</t>
  </si>
  <si>
    <t>NC1=NC2(CO1)c3cc(ccc3OC4(CCCC4)C25COC5)c6cncnc6</t>
  </si>
  <si>
    <t>COc1ccc2c(CCc3ccc(cc3C24N=C(N)N(C)C4=O)c5cncnc5)c1C</t>
  </si>
  <si>
    <t>COCCOc1ccc2C[C@@]3(CC[C@@H](CC3)OC)C4(CC(=N)N(CC(F)(F)F)C4=O)c2c1</t>
  </si>
  <si>
    <t>CO[C@@H]1CC[C@@]2(CC1)Cc3ccc(CCC(C)C)cc3C24N=C(N)N(CC(F)(F)F)C4=O</t>
  </si>
  <si>
    <t>COCCOc1ccc2C[C@@]3(CC[C@@H](CC3)OC)C4(N=C(N)N(CC(F)(F)F)C4=O)c2c1</t>
  </si>
  <si>
    <t>NC1=N[C@]2(CN(C[C@H]2CS1)c3ncc(F)cn3)c4cccs4</t>
  </si>
  <si>
    <t>CC(C)c1cccc(CNC[C@@H](O)[C@@H]2COC\C=C\C[C@@H](NC(=O)c3cc(C)cc(c3)C(=O)N2)c4ccccc4)c1</t>
  </si>
  <si>
    <t>CO[C@@H](Cc1cc(C[C@@H]2CS(=O)(=O)C[C@H](NCc3cccc(c3)C(C)(C)C)[C@H]2O)cc(F)c1N)C(F)(F)F</t>
  </si>
  <si>
    <t>CCCOc1ccc(cc1)c2ccc(c3ccccc3Cl)n2CC(=O)\N=C(\N)/N[C@@H]4CC[C@H](CC4)C(=O)O</t>
  </si>
  <si>
    <t>C[C@@]1(N)Cc2cccc(CC[C@@H](NC(=O)c3cc(COC1=O)cc(c3)c4ccccc4C#N)c5ccc(F)cc5)c2F</t>
  </si>
  <si>
    <t>CCCCN1C[C@H]([C@H](Cc2ccccc2)C1=O)C(=O)N[C@@H](Cc3cc(F)cc(F)c3)[C@H](O)[C@H]4C[C@H](CN4)OCc5ccccc5</t>
  </si>
  <si>
    <t>CN1CC(=NC(C)(C1=O)c2cccc(NC(=O)c3ccc(Cl)cn3)c2)N</t>
  </si>
  <si>
    <t>NC1=N[C@](COC1)(C(F)F)c2cc(NC(=O)c3occ(Br)c3)ccc2F</t>
  </si>
  <si>
    <t>CO[C@@H]1CC[C@@]2(CC1)Cc3ccc(CC(C)C)cc3C24N=C(N)N(C(C)C)C4=O</t>
  </si>
  <si>
    <t>CO[C@@H]1CC[C@@]2(CC1)Cc3ccc(cc3[C@@]24N=C(N)N(CC5CCO5)C4=O)C#CC6CC6</t>
  </si>
  <si>
    <t>CC(C)(C)c1cccc(CN[C@H]2CS(=O)(=O)C[C@@H](Cc3cc(F)c(N)c(c3)c4occc4)[C@@H]2O)c1</t>
  </si>
  <si>
    <t>CC#Cc1cncc(c1)c2cccc(c2)C3(N=C(C)C(=N3)N)C4CC4</t>
  </si>
  <si>
    <t>NC1=N[C@]2(CS1)[C@@H]3COCC[C@H]3Oc4ccc(cc24)c5cncc(Cl)c5</t>
  </si>
  <si>
    <t>C[C@]1(C[C@H](OC(=N1)N)C(F)(F)F)c2cc(NC(=O)c3ccc(OCC(F)(F)F)cn3)cnc2F</t>
  </si>
  <si>
    <t>CC1=NC2(N=C1N)c3cc(ccc3CCC24CC4)c5cc(F)cc(c5)C#N</t>
  </si>
  <si>
    <t>COC1CC(N=C1N)(c2ccc(OC)cc2)c3cccc(c3)c4cccnc4</t>
  </si>
  <si>
    <t>CC1(C)Oc2ccc(cc2C3(CSC(=N3)N)C14COC4)c5cncnc5</t>
  </si>
  <si>
    <t>O=C(Nc1cc(ccc1N2CCN(CC2)C(=O)c3ccccc3)c4ccccc4)c5cccc6ccccc56</t>
  </si>
  <si>
    <t>OCCN1CCN(CC1)c2ccc(Br)cc2NC(=O)c3cccc4ccccc34</t>
  </si>
  <si>
    <t>CCn1cc2CCS(=O)(=O)N(C)c3cc(cc1c23)C(=O)N[C@@H](Cc4ccccc4)[C@H](O)CNCC(F)(F)F</t>
  </si>
  <si>
    <t>O[C@@H]([C@H](Cc1ccccc1)NC(=O)c2cc(cc(n2)C(=O)N3COC[C@@H]3c4ccccc4)N=[N+]=[N-])C(=O)Nc5cccc(c5)c6nn[nH]n6</t>
  </si>
  <si>
    <t>COCCOc1cnc(cn1)C(=O)Nc2ccc(F)c(c2)[C@]3(C)CO[C@](C)(C(=N3)N)C(F)(F)F</t>
  </si>
  <si>
    <t>Cl.C[C@@H]1N[C@H](CO[C@H]1OCC(C)(C)C)[C@@H](O)[C@H](Cc2cc(F)cc(F)c2)NC(=O)C</t>
  </si>
  <si>
    <t>COC1CCC2(CC1)Cc3ccc(cc3C24CCSC(=N4)N)C#CC5CC5</t>
  </si>
  <si>
    <t>CC(C)N1C(N)NC2(C1=O)c3cc(OCC4CC4)ccc3CC25CCc6ccccc6CC5</t>
  </si>
  <si>
    <t>COC1CCC2(CC1)Cc3ccc(F)cc3C24N=C(N)N(C)C4=O</t>
  </si>
  <si>
    <t>CN1C(=NC(C1=O)(c2cccc(c2)c3cncnc3)c4ccnc(C)c4)N</t>
  </si>
  <si>
    <t>Cl.CC1=C[C@@H]2C[C@H](C1)c3c(C2)nc4cc(Cl)ccc4c3NCCCCCCCCCNC(=O)c5cc(O)c6C(=O)c7c(O)cccc7C(=O)c6c5</t>
  </si>
  <si>
    <t>Cl.CC1=C[C@H]2C[C@@H](C1)c3c(C2)nc4cc(Cl)ccc4c3NCCCCCCCCCNC(=O)c5cc(O)c6C(=O)c7c(O)cccc7C(=O)c6c5</t>
  </si>
  <si>
    <t>CC1=C[C@@H]2C[C@H](C1)c3c(C2)nc4cc(Cl)ccc4c3NCCCCCCCCCNC(=O)c5cc(O)c6C(=O)c7c(O)cccc7C(=O)c6c5</t>
  </si>
  <si>
    <t>CC1=C[C@H]2C[C@@H](C1)c3c(C2)nc4cc(Cl)ccc4c3NCCCCCCCCCNC(=O)c5cc(O)c6C(=O)c7c(O)cccc7C(=O)c6c5</t>
  </si>
  <si>
    <t>CCn1cc(cn1)C2(N=C(N)N(C)C2=O)c3cccc(c3)c4cncnc4</t>
  </si>
  <si>
    <t>CC(C)n1cc(cn1)C2(N=C(N)N(C)C2=O)c3ccc(F)c(c3)c4cncnc4</t>
  </si>
  <si>
    <t>CCOc1ccc(cc1OCC)C2(N=C(N)N3CCCN=C23)c4cccc(c4)c5cccnc5F</t>
  </si>
  <si>
    <t>CC(C)(C)c1cccc(CN[C@H]2CS(=O)(=O)C[C@@H](Cc3cc(F)c4NCC5(CCC5)c4c3)[C@@H]2O)c1</t>
  </si>
  <si>
    <t>COC(=O)[C@@H]1CCCN1C(=O)[C@@H](Cc2ccccc2)N(C)C(=O)[C@H](C)NC(=O)[C@H](CC(C)C)NC(=O)C[C@H](O)[C@H](Cc3ccccc3)NC(=O)[C@H](CCC(=O)N)N(C)C(=O)[C@@H](NC(=O)[C@H](C)O)C(C)C</t>
  </si>
  <si>
    <t>COc1cccc(c1)c2cccc(CC[C@]3(C)CC(=O)N(C)C(=N3)N)c2</t>
  </si>
  <si>
    <t>NC1=N[C@]2(CO1)[C@@H]3CCOC[C@H]3Oc4ccc(cc24)c5cccnc5F</t>
  </si>
  <si>
    <t>COCCOc1ccc(nc1)C(=O)Nc2ccc(F)c(c2)[C@]3(C)CCSC(=N3)N</t>
  </si>
  <si>
    <t>C[C@]1(CCSC(=N1)N)c2cccc(NC(=O)c3cnc(OCc4ccccc4)cn3)c2</t>
  </si>
  <si>
    <t>COCCOCCOc1cnc(cn1)C(=O)Nc2ccc(F)c(c2)[C@]3(C)CCSC(=N3)N</t>
  </si>
  <si>
    <t>Cc1oc(C)c(c1)C(=O)Nc2cccc(c2)[C@]3(C)CCSC(=N3)N</t>
  </si>
  <si>
    <t>C[C@]1(CCSC(=N1)N)c2cccc(NC(=O)c3cnc(OCC(F)F)cn3)c2</t>
  </si>
  <si>
    <t>COC1CCC2(CC1)Cc3ccc(cc3C24ON(C)C(=N4)N)C#Cc5ccccc5</t>
  </si>
  <si>
    <t>COC1CCC2(CC1)Cc3ccc(Br)cc3C24NC(=S)N(C5CCOCC5)C4=O</t>
  </si>
  <si>
    <t>Cc1cc(cnc1C(=O)Nc2ccc(Cl)c(c2)[C@@]3(CF)N=C(N)O[C@@H]4C[C@H]34)C(F)(F)F</t>
  </si>
  <si>
    <t>CCc1ccc2OC3(CCC3)C[C@H](NC[C@@H](O)[C@H](Cc4cccc(CC=C)c4)NC(=O)C5=CN(CC=C)C(=O)C(=C5)Br)c2c1</t>
  </si>
  <si>
    <t>COc1cc(cnc1C(=O)Nc2ccc(Cl)c(c2)[C@@]3(CF)N=C(N)O[C@@H]4C[C@H]34)C#N</t>
  </si>
  <si>
    <t>COc1cnc(C(=O)Nc2cc(C)c(F)c(c2)[C@]3(CF)C[C@H](OC(=N3)N)C(F)(F)F)c(C)n1</t>
  </si>
  <si>
    <t>COc1cnc(cn1)C(=O)Nc2ccc3OCC4(CC4)C5(COC(=N5)N)c3c2</t>
  </si>
  <si>
    <t>C[C@@]1(N=C(N)OC[C@@H]1F)c2cc(NC(=O)c3cnc(Cl)s3)ccc2F</t>
  </si>
  <si>
    <t>C[C@H]1C[C@H]2CSC(=N[C@]2(CO1)c3nc(NC(=O)c4ccn(C)n4)cs3)N</t>
  </si>
  <si>
    <t>NC1=N[C@@](C(F)F)([C@H]2C[C@H]2O1)c3cc(NC(=O)c4cnc(OCc5ocnc5)cn4)ccc3F</t>
  </si>
  <si>
    <t>COC1CCC2(CC1)Cc3ccc(CCC4CC4)cc3C25NC(N)N([C@H](C)c6ccccc6)C5=O</t>
  </si>
  <si>
    <t>CC(C)[C@H](NC(=O)OC(C)(C)C)C(=O)N[C@@H](C)C(=O)N[C@@H](Cc1ccccc1)[C@@H](O)C[C@@H](C)C(=O)N[C@@H](C(C)C)C(=O)NCc2ccncc2</t>
  </si>
  <si>
    <t>CC(C)C[C@H](NC(=O)[C@@H](NC(=O)[C@@H](N)CNC(=O)C1=C(F)C(=O)NC(=O)N1)C(C)C)C(=O)N[C@@H](Cc2ccccc2)C(=O)N[C@H](C(C)C)C(=O)O</t>
  </si>
  <si>
    <t>C[C@@]1(N=C(N)OC[C@H]1F)c2cc(NC(=O)c3ncc(cc3Cl)C#N)ccc2F</t>
  </si>
  <si>
    <t>C[C@H]1SC(=NC2(CO[C@H](C[C@@H]12)c3onc(C)c3)c4cc(ccc4F)C#N)N</t>
  </si>
  <si>
    <t>CC#CCn1ccc(n1)C(=O)Nc2csc(n2)[C@]34CO[C@@H](C)C[C@H]3CSC(=N4)N</t>
  </si>
  <si>
    <t>NC1=N[C@@](C(F)F)([C@H]2C[C@H]2O1)c3cc(NC(=O)c4ccc(OCc5nccs5)cn4)ccc3F</t>
  </si>
  <si>
    <t>NC1=N[C@](C(F)F)([C@@H]2C[C@@H]2O1)c3cc(Nc4ncc(F)c5cc(cnc45)C#N)ccc3Cl</t>
  </si>
  <si>
    <t>CCNc1cc(cc(c1)C(=O)N[C@@H](Cc2ccccc2)[C@H](O)CNCc3cccc(Cl)c3)N4CCCC4=O</t>
  </si>
  <si>
    <t>COCC#Cc1cnc(C(=O)Nc2ccc(F)c(n2)[C@@]3(C)N=C(N)OCC3(F)F)c(Cl)c1</t>
  </si>
  <si>
    <t>CN1CC(C)(N=C(N)C1=O)c2cccc(NC(=O)c3ccc(Cl)cn3)c2</t>
  </si>
  <si>
    <t>CC(C)c1cccc(c1)C(C)NC[C@@H](O)[C@@H]2Cc3cccc(OCCCCOc4cc(cc(C)n4)C(=O)N2)c3</t>
  </si>
  <si>
    <t>C[C@]1(CCSC(=N1)N)c2cc(Nc3ncccc3Cl)ccc2F</t>
  </si>
  <si>
    <t>COC1CCC2(CC1)Oc3ccc(Cl)cc3C24N=C(N)c5ccc(cc45)C#N</t>
  </si>
  <si>
    <t>COc1ccc([C@H]2C[C@H]3CSC(=N[C@]3(CO2)c4ccc(F)cc4F)N)c(F)c1</t>
  </si>
  <si>
    <t>C[C@]1(CO[C@](C)(C(=N1)N)C(F)(F)F)c2cc(Nc3ncnc4cc(cnc34)C(F)(F)F)ccc2F</t>
  </si>
  <si>
    <t>COc1ccc(nc1)C(=O)Nc2cc(F)c(F)c(c2)[C@]3(N=C(N)O[C@@H]4C[C@H]34)C(F)F</t>
  </si>
  <si>
    <t>Cc1cc(OC(F)F)cnc1C(=O)Nc2ccc(Cl)c(c2)[C@@]3(CF)N=C(N)O[C@@H]4C[C@H]34</t>
  </si>
  <si>
    <t>Cn1nc(cc1F)[C@H]2C[C@H]3CSC(=N[C@]3(CO2)c4ccc(F)cc4F)N</t>
  </si>
  <si>
    <t>COC1CCC2(CC1)Cc3ccc(cc3C24N=C(N)N(C(C)C)C4=O)c5cccc(c5)S(=O)(=O)C</t>
  </si>
  <si>
    <t>CC(C)C[C@H](NC(=O)[C@@H](NC(=O)[C@@H](N)CNC(=O)C(=O)O)C(C)C)C(=O)N[C@@H](Cc1ccccc1)[C@@H](O)C(=O)N[C@@H](CC(=O)O)C(=O)N[C@@H](C)C(=O)N[C@@H](CCC(=O)O)C(=O)O</t>
  </si>
  <si>
    <t>CC(C)C[C@H](NC(=O)[C@@H](NC(=O)[C@@H](N)CNC(=O)O)C(C)C)C(=O)N[C@@H](Cc1ccccc1)[C@@H](O)C(=O)N[C@@H](CC(=O)O)C(=O)N[C@@H](C)C(=O)N[C@@H](CCC(=O)O)C(=O)O</t>
  </si>
  <si>
    <t>Cc1cc(Br)cnc1C(=O)Nc2cc(Br)cc(c2)[C@]3(C)COCC(=N3)N</t>
  </si>
  <si>
    <t>COc1ccc(nc1)C(=O)Nc2ccc(F)c(c2)[C@]3(N=C(N)O[C@@H]4C[C@H]34)C(F)F</t>
  </si>
  <si>
    <t>CC(=O)N[C@@H](Cc1cc(F)cc(F)c1)[C@H](O)CN[C@]2(CC[C@H](Nc3cccs3)NC2)c4cccc(c4)C(C)(C)C</t>
  </si>
  <si>
    <t>COc1cnc(C(=O)Nc2cc(F)c(F)c(c2)[C@]3(C)C[C@H](OC(=N3)N)C(F)(F)F)c(C)n1</t>
  </si>
  <si>
    <t>CCCN(c1cc2COC[C@](C)(N)Cc3cccc(CC[C@H](CC)NC(=O)c(c2)c1)c3)S(=O)(=O)C</t>
  </si>
  <si>
    <t>C[C@H]1C[C@H]2CSC(=N[C@]2(CO1)c3nc(NC(=O)C45CC(C4)C5)cs3)N</t>
  </si>
  <si>
    <t>CCc1cn2CCS(=O)(=O)Oc3cc(cc1c23)C(=O)N[C@@H](Cc4ccccc4)[C@H](O)CNCC5CCOCC5</t>
  </si>
  <si>
    <t>NC1=N[C@@](CF)(C[C@H](O1)C(F)(F)F)c2cc(NC(=S)c3ccc(Cl)cn3)ccc2F</t>
  </si>
  <si>
    <t>CCCC[C@H](NC(=O)C[C@H](O)[C@H](CC(C)C)NC(=O)[C@H](CCSC)NC(=O)[C@@H](NC(=O)C)[C@@H](C)CC)C(=O)NCc1cccc(c1)C(=O)O</t>
  </si>
  <si>
    <t>COc1cccc(CNC[C@@H](O)[C@H](Cc2cc(F)cc(F)c2)NC(=O)c3cc(cc(c3)\C(=N/OCC=C)\C)C(=O)N[C@H](C)c4ccccc4)c1</t>
  </si>
  <si>
    <t>CC(C)C[C@H](NC(=O)[C@@H](NC(=O)[C@@H](N)CNC(=O)C1=C(F)C(=O)NC(=O)N1)C(C)C)C(=O)N[C@@H](Cc2ccccc2)C(=O)N[C@H](CC(=O)N)C(=O)O</t>
  </si>
  <si>
    <t>CCO[C@@H]1CC[C@@]2(CC1)Cc3ccc(cc3C24ON(C)C(=N4)N)c5cccc(OC)c5</t>
  </si>
  <si>
    <t>NC1=N[C@]2(CO[C@H](C[C@H]2CS1)c3ccccc3F)c4ccc(F)cc4F</t>
  </si>
  <si>
    <t>NC1=N[C@@](C(F)F)([C@H]2C[C@H]2O1)c3cc(NC(=O)c4cnc(OCc5cncs5)cn4)ccc3F</t>
  </si>
  <si>
    <t>CCc1coc2c(cc(cc12)C(=O)N[C@@H](Cc3ccccc3)[C@H](O)CNCc4cccc(c4)C(F)(F)F)N5CCCC5=O</t>
  </si>
  <si>
    <t>Cc1ccc(nc1)C(=O)Nc2ccc(F)c(c2)[C@@]3(C)N=C(N)OCC3(F)F</t>
  </si>
  <si>
    <t>Cc1onc(C)c1[C@@H]2C[C@](C)(N=C(N)S2)c3cc(c(F)cc3F)c4cccnc4C#N</t>
  </si>
  <si>
    <t>NC1=N[C@](COC1)(C(F)F)c2cc(NC(=O)c3ccc(cn3)C(F)F)ccc2F</t>
  </si>
  <si>
    <t>COCCOc1ccc2CC3(CCC(CC3)OC)C4(N=C(N)N(C(C)C)C4=O)c2c1</t>
  </si>
  <si>
    <t>COc1cnc(nc1)C(=O)Nc2ccc(Cl)c(c2)[C@]3(N=C(N)O[C@@H]4C[C@H]34)C(F)F</t>
  </si>
  <si>
    <t>CC(=O)N[C@@H](Cc1cc(F)cc(F)c1)[C@H](O)CNC2(CCCCC2)c3cccc(c3)C4CCOC4</t>
  </si>
  <si>
    <t>CC(C)(C)c1cccc(CN[C@H]2C[S@@+]([O-])C[C@@H](Cc3cc(F)c(N)c(OC(C(F)(F)F)C(F)(F)F)c3)[C@@H]2O)c1</t>
  </si>
  <si>
    <t>CCCCN1CC([C@@H](CC)C1=O)C(=O)N[C@@H](Cc2cc(F)cc(F)c2)[C@H](O)[C@@H]3NCN(Cc4ccccc4)C3=O</t>
  </si>
  <si>
    <t>CC(Cc1cc2cc(ccc2nc1N)c3ccccc3C)C(=O)NCc4cccnc4</t>
  </si>
  <si>
    <t>CCC(C)[C@H](N)C(=O)N[C@@H](CCc1ccccc1)C(=O)N[C@@H](CC(C)C)[C@@H](O)C[C@@H](C)C(=O)NCCCCc2ccccc2</t>
  </si>
  <si>
    <t>COCCN1C(=NC2(C1=O)c3cc(Cl)ccc3C[C@@]24CC[C@@H](CC4)OC)N</t>
  </si>
  <si>
    <t>CC(=O)N[C@@H](Cc1cc(F)cc(F)c1)[C@H](O)CN[C@H]2CC(C)(C)Oc3ccc(OC(F)(F)F)cc23</t>
  </si>
  <si>
    <t>CC[C@@H](C)Oc1ccc2C[C@@]3(CC[C@@H](CC3)OC)C4(N=C(C)C(=N4)N)c2c1</t>
  </si>
  <si>
    <t>CCCN(CCC)C(=O)c1cc(C)cc(c1)C(=O)N[C@@H](Cc2cc(F)cc(F)c2)[C@H](O)[C@H]3C[C@@H](O)CN3</t>
  </si>
  <si>
    <t>C[C@@H](NC(=O)c1cc2OCCCCc2c(c1)C(=O)N[C@@H](Cc3ccccc3)[C@H](O)CNC4CC4)c5ccccc5</t>
  </si>
  <si>
    <t>COc1cccc(CNC[C@@H](O)[C@H](Cc2cc(F)cc(F)c2)NC(=O)c3cccc(c3)C(=O)N[C@H](C)c4ccccc4)c1</t>
  </si>
  <si>
    <t>CSc1cc(nc(c1)C(=O)N2COC[C@@H]2c3ccccc3)C(=O)N[C@@H](Cc4ccccc4)[C@H](O)C(=O)Nc5cccc(c5)c6nn[nH]n6</t>
  </si>
  <si>
    <t>CN1OC2(N=C1N)c3cc(ccc3CC24CCc5cc(F)c(F)cc5C4)c6cccc(c6)C#N</t>
  </si>
  <si>
    <t>CO[C@@H]1CC[C@@]2(CC1)Cc3ccc(cc3C24N=C(C)C(=N4)N)c5cncc(C#CC)c5C</t>
  </si>
  <si>
    <t>COc1cccc(c1F)c2cccc(c2)C3(N=C(N)N4CCCN=C34)c5ccncc5</t>
  </si>
  <si>
    <t>COc1cnc(cn1)C(=O)Nc2ccc(Cl)c(c2)[C@]3(N=C(N)O[C@@H]4C[C@H]34)C(F)F</t>
  </si>
  <si>
    <t>COC1CCC2(CC1)Cc3ccc(cc3C24N=C(N)N(C(C)C)C4=O)c5nc(Br)cs5</t>
  </si>
  <si>
    <t>CCCN(CCC)C(=O)c1cc(cc(c1)C(=O)N[C@@H](Cc2ccccc2)[C@H](O)CNCc3cccc(OC)c3)C#N</t>
  </si>
  <si>
    <t>CCOC(=O)CN1CCN(CC1)c2ccc(cc2NC(=O)c3cccc4ccccc34)c5ccccc5</t>
  </si>
  <si>
    <t>CC[C@H](NCC1Cc2cccc(CCCCc3cc(cc(c3)C(=O)N1)N(C)S(=O)(=O)C)c2)C(=O)NCC(C)C</t>
  </si>
  <si>
    <t>COc1cccc(CNC[C@@H](O)[C@H](Cc2cc(F)cc(F)c2)NC(=O)c3cc(cc(c3)C(=O)C)N4CCCCS4(=O)=O)c1</t>
  </si>
  <si>
    <t>NC1=N[C@]2(CO1)[C@@H]3CCOC[C@H]3Oc4ccc(cc24)c5cncc(F)c5</t>
  </si>
  <si>
    <t>COCCOc1cnc(cn1)C(=O)Nc2cccc(c2)[C@]3(C)CCSC(=N3)N</t>
  </si>
  <si>
    <t>CC(C)COc1cnc(cn1)C(=O)Nc2cccc(c2)[C@]3(C)CCSC(=N3)N</t>
  </si>
  <si>
    <t>C[C@@]1(N=C(N)COCC1(F)F)c2cc(N[C@H]3CCc4cc(Cl)cnc34)ccc2F</t>
  </si>
  <si>
    <t>Cn1nc(cc1C(=O)Nc2ccc(F)c(c2)[C@@]3(C)N=C(N)OC[C@@H]3F)C(F)(F)F</t>
  </si>
  <si>
    <t>C[C@H]1C[C@H]2CSC(=N[C@]2(CO1)c3nc(NC(=O)c4ncc(F)cc4C)cs3)N</t>
  </si>
  <si>
    <t>Cc1ccc(NC(=O)c2ccc(Cl)cn2)cc1[C@]3(N=C(N)O[C@@H]4C[C@H]34)C(F)F</t>
  </si>
  <si>
    <t>NC1=NC(c2ccncc2)(c3cccc(c3)c4cncnc4)c5ccccc15</t>
  </si>
  <si>
    <t>Cc1cc(OC(F)F)cnc1C(=O)Nc2ccc(Cl)c(c2)C3(N=C(N)O[C@@H]4C[C@H]34)C(F)F</t>
  </si>
  <si>
    <t>CCNc1cc(cc(c1)C(=O)N[C@@H](Cc2ccccc2)[C@H](O)CNC3CCOCC3)N4CCCCS4(=O)=O</t>
  </si>
  <si>
    <t>CCc1cn2CS(=O)(=O)N(C)c3cc(cc1c23)C(=O)N[C@@H](Cc4ccccc4)[C@H](O)CNC</t>
  </si>
  <si>
    <t>CC[C@H](C)[C@H](NC(=O)C)C(=O)N[C@@H](CCSC)C(=O)N[C@@H](CC(C)C)[C@@H](O)CC(=O)N[C@@H](Cc1ccc(O)cc1)C(=O)NCc2cccc(c2)C(=O)O</t>
  </si>
  <si>
    <t>CSCC[C@H](NC(=O)[C@H](CC(C)C)NC(=O)C)C(=O)N[C@@H](CC(C)C)[C@@H](O)CC(=O)N[C@@H](Cc1ccc(O)cc1)C(=O)NCc2cccc(c2)C(=O)O</t>
  </si>
  <si>
    <t>CC1=NC2(CC3(CCCOC3)Oc4ccc(cc24)c5cccc(Cl)c5)N=C1N</t>
  </si>
  <si>
    <t>NC1=NC(CCS1)(c2cccc(NC(=O)c3ccc(cn3)[N+]#[C-])c2)C(F)(F)F</t>
  </si>
  <si>
    <t>C[C@H]1C[C@H]2CSC(=N[C@]2(CO1)c3nc(NC(=O)c4noc(C)n4)cs3)N</t>
  </si>
  <si>
    <t>CN1C(=NC2(C1=O)c3cc(ccc3CC24CCC(F)(F)CC4)C#CC5CC5)N</t>
  </si>
  <si>
    <t>COc1ccc(cc1)C2(N=C(N)N3CCCN=C23)c4cccc(c4)c5cncnc5</t>
  </si>
  <si>
    <t>C[C@]1(C[C@H](OC(=N1)N)C(F)(F)F)c2cc(Nc3ncnc4cc(cnc34)C#N)cnc2F</t>
  </si>
  <si>
    <t>NC1=N[C@]2(CN(C[C@H]2CS1)c3ncc(F)cn3)c4ccc(F)s4</t>
  </si>
  <si>
    <t>CC#Cc1ccc2CC3(CCc4ccccc4CC3)C5(NC(N)N(C(C)C)C5=O)c2c1</t>
  </si>
  <si>
    <t>CN(C)c1cc(cnc1C(=O)Nc2ccc(F)c(c2)[C@]3(N=C(N)O[C@@H]4C[C@H]34)C(F)F)C#N</t>
  </si>
  <si>
    <t>NC1=N[C@@](C(F)F)([C@H]2C[C@H]2O1)c3cc(NC(=O)c4ccc(OCF)cn4)ccc3F</t>
  </si>
  <si>
    <t>CCc1ccc2OC3(CCC3)C[C@H](NC[C@@H](O)[C@H](Cc4cccc(CC=C)c4)NC(=O)CCCCC=C)c2c1</t>
  </si>
  <si>
    <t>C[C@]12CCOC[C@@H]1[C@]3(COC(=N3)N)c4cc(ccc4O2)c5cccnc5F</t>
  </si>
  <si>
    <t>C[C@H]1OC[C@@](N=C1N)(C(F)F)c2cc(NC(=O)c3ccc(Br)cn3)ccc2F</t>
  </si>
  <si>
    <t>CCCc1ccc2C[C@@]3(CC[C@@H](CC3)OC)C4(ON(C)C(=N4)N)c2c1</t>
  </si>
  <si>
    <t>CC(=O)N[C@@H](Cc1cc(F)cc(F)c1)[C@H](O)CNC2(CCc3nc(C)ncc3C2)c4cccc(c4)C(C)(C)C</t>
  </si>
  <si>
    <t>CC(=O)N[C@@H](Cc1cc(F)cc(F)c1)[C@H](O)CNC2(CCCCC2)c3cc(NS(=O)(=O)C)cc(c3)C(C)(C)C</t>
  </si>
  <si>
    <t>COc1ccc2C(=CC(=O)Oc2c1)CC(=O)Nc3cc(Br)ccc3N4CCN(CC4)C(=O)OC(C)(C)C</t>
  </si>
  <si>
    <t>CC(C)Cc1ccc2CCC[C@H](NC[C@@H](O)[C@H](Cc3cc(F)cc(F)c3)NC(=O)C)c2c1</t>
  </si>
  <si>
    <t>COc1cnc(cn1)C(=O)Nc2ccc(F)c(c2)[C@@]3(C)N=C(N)CO[C@H]3F</t>
  </si>
  <si>
    <t>COc1cnc(C(=O)Nc2ccc(F)c(n2)[C@]3(C)CO[C@](C)(C(=N3)N)C(F)(F)F)c(C)c1</t>
  </si>
  <si>
    <t>COc1cc(Br)cnc1C(=O)Nc2ccc(F)c(c2)[C@@]3(COCC(=N3)N)C(F)F</t>
  </si>
  <si>
    <t>CN1OC2(N=C1N)c3cc(ccc3CC24CCC(=CC4)F)c5cccc(c5)C#N</t>
  </si>
  <si>
    <t>CC(C)(O)c1nc(ncc1F)N2C[C@H]3CSC(=N[C@]3(C2)c4cccnc4)N</t>
  </si>
  <si>
    <t>Cc1ccc(NC(=O)c2ccc(cn2)C#N)cc1[C@]3(N=C(N)O[C@@H]4C[C@H]34)C(F)F</t>
  </si>
  <si>
    <t>Cc1nc(OCC(F)(F)F)cnc1C(=O)Nc2cc(F)c(Cl)c(c2)[C@@]3(CF)N=C(N)O[C@@H]4C[C@H]34</t>
  </si>
  <si>
    <t>CC(C)(C)c1cccc(CN[C@H]2CS(=O)(=O)C[C@@H](Cc3cc(F)c(N)c(c3)C4CC4)[C@@H]2O)c1</t>
  </si>
  <si>
    <t>NC1=NC(CF)(COC1)c2cc(NC(=O)c3ccc(cn3)C#N)ccc2F</t>
  </si>
  <si>
    <t>C[C@H]1C[C@H]2CSC(=N[C@]2(CO1)c3nc(NC(=O)C4(CCC4)[N+]#[C-])cs3)N</t>
  </si>
  <si>
    <t>C[C@@]1(N=C(N)O[C@@H]2C[C@H]12)c3cc(NC(=O)c4ccc(Cl)cn4)cnc3F</t>
  </si>
  <si>
    <t>NC1=N[C@@](CF)([C@H]2C[C@H]2O1)c3cc(Nc4ncc(F)c5cc(cnc45)C#N)ccc3F</t>
  </si>
  <si>
    <t>CC(=C1C[C@](C)(N=C(N)S1)c2cc(NC(=O)c3cnc(C)cn3)ccc2F)C</t>
  </si>
  <si>
    <t>CC1(COCC(=N1)N)c2cc(NC(=O)c3ccc(cn3)C#N)ccc2F</t>
  </si>
  <si>
    <t>COc1cc(F)c2Oc3ccc(NC(=O)c4cnc(OC)cn4)cc3C5(CCOC(=N5)N)c2c1</t>
  </si>
  <si>
    <t>NC1=N[C@@](C(F)F)([C@H]2C[C@H]2O1)c3cc(NCc4nn(cc4Cl)C(F)F)ccc3F</t>
  </si>
  <si>
    <t>CS(=O)(=O)Oc1cc(nc(c1)C(=O)N2COC[C@@H]2c3ccccc3)C(=O)N[C@@H](Cc4ccccc4)[C@H](O)C(=O)Nc5cccc(c5)c6nn[nH]n6</t>
  </si>
  <si>
    <t>CCCC[C@H]1CCN([C@@H](C)C(=O)N[C@@H](Cc2cc(F)cc(F)c2)[C@H](O)[C@H]3C[C@H](O)CN3)C1=O</t>
  </si>
  <si>
    <t>Cc1cc(C(=O)Nc2ccc(F)c(c2)[C@]3(C)C=CSC(=N3)N)n(C)n1</t>
  </si>
  <si>
    <t>Cc1cc(C(=O)Nc2ccc(F)c(c2)[C@]3(C)C=CSC(=N3)N)n(C)c1</t>
  </si>
  <si>
    <t>NC1=N[C@@](CF)(C[C@H](O1)C(F)(F)F)c2cc(NC(=O)c3ccc(Cl)cn3)cnc2F</t>
  </si>
  <si>
    <t>Cc1cc(OCC2CC2)cnc1C(=O)Nc3cc(F)c(F)c(c3)[C@]4(C)C[C@H](OC(=N4)N)C(F)(F)F</t>
  </si>
  <si>
    <t>COc1ccc(cc1C)C2(N=C(C)C(=N2)N)c3cccc(c3)c4cncnc4</t>
  </si>
  <si>
    <t>CCOCCCNC(=O)c1cc(NC(=O)Nc2cccc(Cl)c2)ccc1N(C)C</t>
  </si>
  <si>
    <t>COc1cccnc1c2ccc3nc(N)c(CC(C)C(=O)NCCC(C)(C)C)cc3c2</t>
  </si>
  <si>
    <t>C[C@]1(C=CSC(=N1)N)c2cc(NC(=O)c3ccc(cn3)c4ccc[nH]4)ccc2F</t>
  </si>
  <si>
    <t>NC1=N[C@](COC1)(C(F)F)c2cc(NC(=O)c3cnc(OCC(F)F)cn3)ccc2F</t>
  </si>
  <si>
    <t>CC1=C[C@](C)(N=C(N)O1)c2cc(NC(=O)c3ccc(cn3)C#N)ccc2F</t>
  </si>
  <si>
    <t>NC1=N[C@]2(CO[C@H](C[C@H]2CS1)c3ccccc3C(F)(F)F)c4ccc(F)cc4F</t>
  </si>
  <si>
    <t>COc1cnc(C(=O)Nc2ccc(Cl)c(c2)[C@]3(N=C(N)O[C@@H]4C[C@H]34)C(F)F)c(C)c1</t>
  </si>
  <si>
    <t>COC1CCC2(CC1)Cc3ccc(CCC4CC4)cc3[C@]25N=C(N)N([C@@H](C)c6ccccc6)C5=O</t>
  </si>
  <si>
    <t>NC1=N[C@@](CF)(C[C@H](O1)C(F)(F)F)c2cc(Nc3nccc4cc(cnc34)C#CC5CC5)ccc2F</t>
  </si>
  <si>
    <t>CN(c1cc(cc(c1)C(=O)c2ccccc2)C(=O)N[C@@H](Cc3ccccc3)[C@H](O)CNC4CC4)S(=O)(=O)C</t>
  </si>
  <si>
    <t>Brc1ccc(N2CCN(CCN3C(=O)c4ccccc4C3=O)CC2)c(NC(=O)C5=Cc6ccccc6O/C/5=N\c7ccccc7)c1</t>
  </si>
  <si>
    <t>NC1=NC2(CO1)c3cc(Nc4ncccc4Cl)ccc3OC5(CCC5)C26COC6</t>
  </si>
  <si>
    <t>Cc1occ(n1)C(=O)Nc2ccc(F)c(c2)[C@@]3(COCC(=N3)N)C(F)F</t>
  </si>
  <si>
    <t>C[C@H]1C[C@H]2CSC(=N[C@]2(CO1)c3nc(NC(=O)c4onc(C)n4)cs3)N</t>
  </si>
  <si>
    <t>Fc1ccc(NC(=O)c2cccc(c2)c3cnc([nH]3)c4c[nH]c5ccccc45)cc1</t>
  </si>
  <si>
    <t>C[C@@H](NC(=O)c1cc(cc(c1)C(=O)N[C@@H](Cc2ccccc2)[C@H](O)CNCCC3CCN(Cc4ccccc4)CC3)N(C)S(=O)(=O)C)c5ccccc5</t>
  </si>
  <si>
    <t>CCN(Cc1ccccc1)Cc2ccc(cc2)C3=Cc4cc(OCCNC(=O)\C=C\c5cc(F)cc(F)c5)ccc4OC3=O</t>
  </si>
  <si>
    <t>CC(=O)N[C@@H](Cc1ccccc1)[C@H](O)CN[C@H]2CC(C)(C)Cn3nc(CC(C)(C)C)cc23</t>
  </si>
  <si>
    <t>C[C@]12CCOC[C@@H]1[C@]3(COC(=N3)N)c4cc(ccc4O2)c5cncc(F)c5</t>
  </si>
  <si>
    <t>Cc1cc(cnc1C(=O)Nc2ccc(Cl)c(c2)[C@@]3(CF)N=C(N)O[C@@H]4C[C@H]34)C(F)F</t>
  </si>
  <si>
    <t>Cc1cc(NC(=O)c2ncc(cn2)C#N)cc(c1F)[C@]3(N=C(N)O[C@@H]4C[C@H]34)C(F)F</t>
  </si>
  <si>
    <t>CO[C@@H]1CC[C@@]2(CC1)Cc3ccc(Oc4cccc(Cl)c4)cc3C25ON(C)C(=N5)N</t>
  </si>
  <si>
    <t>NC1=N[C@]2(CO[C@H](C[C@H]2CS1)c3cccc(c3)C#N)c4ccc(F)cc4F</t>
  </si>
  <si>
    <t>Cl.C[C@@H]1N[C@H](CO[C@H]1OCC2CCCCC2)[C@@H](O)[C@H](Cc3cc(F)cc(F)c3)NC(=O)C</t>
  </si>
  <si>
    <t>CCCN1C(=NC2(C1=O)c3cc(ccc3CC24CCC(CC4)OC)C#N)N</t>
  </si>
  <si>
    <t>NC1=N[C@@](CF)([C@H]2C[C@H]2O1)c3cc(NC(=O)c4ccc(OCF)cn4)ccc3Cl</t>
  </si>
  <si>
    <t>Nc1cccc(Cn2c(ccc2c3ccccc3Cl)c4ccc(Oc5cncnc5)cc4)n1</t>
  </si>
  <si>
    <t>CN1C(=NC(C1=O)(c2cccc(c2)c3cncnc3)c4cnn(C)c4)N</t>
  </si>
  <si>
    <t>CCCCNC(=O)[C@H](C)C[C@H](O)[C@H](CC(C)C)NC(=O)[C@H](C)N(C)C(=O)[C@H](CC(C)C)NC(=O)C</t>
  </si>
  <si>
    <t>CCCN(CCC)C(=O)c1cc(cc(c1)C(=O)N[C@@H](Cc2ccccc2)[C@H](O)CNCc3cccc(OC)c3)C(=O)N</t>
  </si>
  <si>
    <t>CCCN(CCC)C(=O)c1cc(C)cc(c1)C(=O)N[C@@H](Cc2ccccc2)[C@H](O)CNCc3cccc(OC)c3</t>
  </si>
  <si>
    <t>CCNc1cc(cc(c1)C(=O)N[C@@H](Cc2ccccc2)[C@H](O)CNCc3cc(OC)cc(OC)c3)N4CCCC4=O</t>
  </si>
  <si>
    <t>CON[C@H]1CC[C@@](CN1)(NC[C@@H](O)[C@H](Cc2cc(F)cc(F)c2)NC(=O)C)c3cccc(c3)C(C)(C)C</t>
  </si>
  <si>
    <t>CN1C(=NC(C1=O)(c2cccc(c2)c3cccnc3)c4ccnc(C)c4)N</t>
  </si>
  <si>
    <t>COCCOc1cc(C[C@@H]2CS(=O)(=O)C[C@H](NCc3cccc(c3)C(C)(C)C)[C@H]2O)cc(F)c1N</t>
  </si>
  <si>
    <t>COC(=O)[C@@H]1CCCN1C(=O)[C@@H](Cc2ccccc2)N(C)C(=O)[C@H](C)NC(=O)[C@H](CC(C)C)NC(=O)C[C@H](O)[C@H](Cc3ccccc3)NC(=O)c4cc(NS(=O)(=O)C)cc(c4)C(=O)N[C@H](C)c5ccccc5</t>
  </si>
  <si>
    <t>COCC[C@@]1(N=C(N)OCC1(F)F)c2nc(NC(=O)c3ncc(cc3C)C#N)ccc2F</t>
  </si>
  <si>
    <t>O=C(Nc1cc(ccc1N2CCN(CCCCCN3C(=O)c4ccccc4C3=O)CC2)c5ccccc5)c6cccc7ccccc67</t>
  </si>
  <si>
    <t>CCCCCCN1C[C@H](CC1=O)C(=O)N[C@@H](Cc2cc(F)cc(F)c2)[C@H](O)[C@H]3C[C@H](CN3)OCc4ccccc4</t>
  </si>
  <si>
    <t>CC[C@H](C[C@H](O)[C@H](Cc1ccccc1)NC(=O)[C@H](C)NC(=O)[C@@H](O)C(C)C)C(=O)N[C@@H](C(C)C)C(=O)N[C@H](C)c2ccccc2</t>
  </si>
  <si>
    <t>CC(=O)N[C@@H](Cc1cc(F)cc(F)c1)[C@H](O)CNC2(CCCCC2)c3cccc(c3)C(=C)C</t>
  </si>
  <si>
    <t>CN1C(=NC(C2CCCCC2)(C1=O)c3cccc(NC(=O)c4occc4)c3)N</t>
  </si>
  <si>
    <t>COc1ccc(cc1)C2(N=C(N)N3CC(F)(F)CN=C23)c4cccc(c4)c5cncnc5</t>
  </si>
  <si>
    <t>CC(C)Oc1cc(CN2CC[C@@]3(C[C@@H]2C)CN(C)S(=O)(=O)N3c4cccc(F)c4)ccc1O</t>
  </si>
  <si>
    <t>CC#Cc1ccnc(c1)c2cc(ccc2O)C3(N=C(C)C(=N3)N)C4CC4</t>
  </si>
  <si>
    <t>CC(=C)COc1cnc(cn1)C(=O)Nc2cccc(c2)[C@]3(C)CCSC(=N3)N</t>
  </si>
  <si>
    <t>C\C=C\COc1ccc(nc1)C(=O)Nc2cccc(c2)[C@]3(C)CCSC(=N3)N</t>
  </si>
  <si>
    <t>CC1=NC2(N=C1N)c3cc(ccc3CC24CCOCC4)c5cccc(Cl)c5</t>
  </si>
  <si>
    <t>COc1ccc(nc1)C(=O)Nc2cccc(c2)[C@]3(C)CO[C@](C)(C(=N3)N)C(F)(F)F</t>
  </si>
  <si>
    <t>COc1cnc(cn1)C(=O)Nc2ccc(F)c(c2)[C@@]3(COCC(=N3)N)C(F)F</t>
  </si>
  <si>
    <t>C[C@@]1(COCC(=N1)N)c2cc(NC3CCc4cc(Cl)ccc34)ccc2F</t>
  </si>
  <si>
    <t>NC1=N[C@@](C(F)F)([C@H]2C[C@H]2O1)c3nc(NC(=O)c4ccc(cn4)[N+]#[C-])ccc3F</t>
  </si>
  <si>
    <t>CC1=NC2(N=C1N)c3cc(ccc3CC24CC4)c5cc(Cl)cc(c5)C#N</t>
  </si>
  <si>
    <t>C[C@]1(COCC(=N1)N)c2cc(Br)cc(NC(=O)c3ccc(Cl)cn3)c2</t>
  </si>
  <si>
    <t>COc1cnc(C(=O)Nc2csc(n2)[C@]34CO[C@@H](C)C[C@H]3CSC(=N4)N)c(C)c1</t>
  </si>
  <si>
    <t>CCNc1cc(cc(c1)C(=O)N[C@@H](Cc2ccccc2)[C@H](O)CNCc3ccccc3)N4CCCCS4(=O)=O.OC=O</t>
  </si>
  <si>
    <t>COC1CCC2(CC1)Cc3ccc(cc3C24N=C(N)N(C)C4=O)C5CC5</t>
  </si>
  <si>
    <t>CCOCCCc1ccc2C[C@@]3(CC[C@@H](CC3)OC)C4(N=C(N)N(CC(F)F)C4=O)c2c1</t>
  </si>
  <si>
    <t>C[C@]1(CC(=C)SC(=N1)N)c2cncc(NC(=O)c3ncc(cc3Cl)C(F)(F)F)c2</t>
  </si>
  <si>
    <t>C[C@H]1C[C@H]2CSC(=N[C@]2(CO1)c3nc(NC(=O)c4coc(C)n4)cs3)N</t>
  </si>
  <si>
    <t>C[C@@]1(N=C(N)O[C@@H]2C[C@H]12)c3nc(NC(=O)c4ncc(Cl)cc4Cl)ccc3F</t>
  </si>
  <si>
    <t>CC(=O)N[C@@H](Cc1cc(F)cc(F)c1)[C@H](O)CNC2(CCCCC2)c3cc(cs3)C(C)(C)C</t>
  </si>
  <si>
    <t>NC1=N[C@@](C(F)F)([C@H]2C[C@H]2O1)c3cc(NC(=O)c4ccc(OCC(F)(F)F)cn4)ccc3F</t>
  </si>
  <si>
    <t>COC1CCC2(CC1)Cc3ccc(Br)cc3C24N=C(N)N(C(C)C)C4=O</t>
  </si>
  <si>
    <t>CN1OC2(N=C1N)c3ccccc3CC24CCc5ccccc5CC4</t>
  </si>
  <si>
    <t>NC1=N[C@@](CF)(C[C@H](O1)C(F)(F)F)c2cc(NC(=O)c3ncc(cc3Cl)C(F)F)ccc2F</t>
  </si>
  <si>
    <t>CO[C@@H]1CC[C@@]2(CC1)Cc3ccc(Oc4ccc(Cl)cc4)cc3C25ON(C)C(=N5)N</t>
  </si>
  <si>
    <t>CC(C)(O)c1nc(ncc1F)N2C[C@H]3CSC(=[N+]([C@H]3C2)c4cnccn4)N</t>
  </si>
  <si>
    <t>C[C@H]1C[C@H]2CSC(=N[C@]2(CO1)c3nc(NC(=O)c4ccc(OC(F)F)cc4)cs3)N</t>
  </si>
  <si>
    <t>Cc1cnc(C(=O)Nc2ccc(F)c(c2)[C@]3(N=C(N)O[C@@H]4C[C@H]34)C(F)F)c(C)c1</t>
  </si>
  <si>
    <t>COc1ccc2Oc3ccc(cc3[C@@]4(COC(=N4)N)c2c1)c5cncnc5</t>
  </si>
  <si>
    <t>Cc1coc(n1)[C@H]2C[C@H]3CSC(=NC3(CO2)c4cc(ccc4F)C#N)N</t>
  </si>
  <si>
    <t>NC1=NC(C2=NCC(F)(F)CN12)(c3ccncc3)c4cccc(c4)c5cncnc5</t>
  </si>
  <si>
    <t>CCN(CCCCCCNC1=CC(=O)C(=CC1=O)NCCCCCCN(CC)Cc2ccccc2OC)Cc3ccccc3OC</t>
  </si>
  <si>
    <t>C[C@@]1(N=C(N)OCC1(F)F)c2cc(NC(=O)c3ccc(OCC(F)(F)F)cn3)ccc2F</t>
  </si>
  <si>
    <t>C[C@H]1C[C@H]2CSC(=N[C@]2(CO1)c3nc(NC(=O)c4ccc(OC(F)(F)F)cn4)cs3)N</t>
  </si>
  <si>
    <t>NC1=N[C@@](C(F)F)([C@H]2C[C@H]2O1)c3cc(N[C@@H]4CCc5cc(cnc45)[N+]#[C-])ccc3F</t>
  </si>
  <si>
    <t>CO[C@@H]1CC[C@@]2(CC1)Cc3ccc(CN4CCC(F)(F)C4)cc3C25N=C(N)N(C)C5=O</t>
  </si>
  <si>
    <t>CCCCCOc1ccc(cc1)c2ccc(c3ccccc3Cl)n2Cc4ccc(OCCO)c(N)n4</t>
  </si>
  <si>
    <t>CC(=O)N[C@@H](Cc1cc(F)cc(F)c1)[C@H](O)CNC2(CCOCC2)c3cccc(c3)n4cccn4</t>
  </si>
  <si>
    <t>CCCOc1ccc(cc1)c2ccc(c3ccccc3Cl)n2CC(=O)\N=C(\N)/NCCCO</t>
  </si>
  <si>
    <t>CCNc1cc(cc(N2CCCC2=O)c1OC)C(=O)N[C@@H](Cc3ccccc3)[C@H](O)CNCc4cccc(c4)C(F)(F)F</t>
  </si>
  <si>
    <t>CCc1ccc2OC3(CCC3)C[C@H](NC[C@@H](O)[C@H](Cc4ccccc4)NC(=O)C)c2c1</t>
  </si>
  <si>
    <t>CCc1ccc2OC3(CCC3)C[C@H](NC[C@@H](O)[C@H](Cc4cccc(CC=C)c4)NC(=O)CCC=C)c2c1</t>
  </si>
  <si>
    <t>C[C@@]1(N=C(N)OCC1(F)F)c2nc(NC(=O)c3ncc(OCF)nc3N)ccc2F</t>
  </si>
  <si>
    <t>C[C@@]1(N=C(N)OCC1(F)F)c2nc(NC(=O)c3ncc(OCF)cc3Cl)ccc2F</t>
  </si>
  <si>
    <t>NC1=NC2(CO1)c3cc(ccc3OC4(CCC4)C25COC5)c6cccnc6F</t>
  </si>
  <si>
    <t>CC[C@H](C)[C@H](NC(=O)C)C(=O)N[C@@H](C)C(=O)N[C@@H](CC(C)C)[C@@H](O)CC(=O)N[C@@H](Cc1ccc(O)cc1)C(=O)NCc2cccc(c2)C(=O)O</t>
  </si>
  <si>
    <t>CC(C)C[C@H](NC(=O)[C@H](C)NC(=O)[C@@H](NC(=O)[C@@H](N)CCC(=O)O)C(C)C)[C@@H](O)CC(=O)N[C@@H](C(C)C)C(=O)N[C@@H](C)C(=O)N[C@@H](CCC(=O)O)C(=O)N[C@@H](Cc1ccccc1)C(=O)O</t>
  </si>
  <si>
    <t>CC(C)C[C@H](NC(=O)[C@H](CC(=O)N)NC(=O)[C@@H](NC(=O)[C@@H](N)CCC(=O)O)C(C)C)[C@@H](O)CC(=O)N[C@@H](C(C)C)C(=O)N[C@@H](C)C(=O)N[C@@H](CCC(=O)O)C(=O)N</t>
  </si>
  <si>
    <t>OCCN1CCN(CC1)c2ccc(cc2NC(=O)c3cccc4ccccc34)c5ccccc5</t>
  </si>
  <si>
    <t>C[C@@H](NC(=O)c1cc(cc(c1)c2ccccc2C(=O)C)C(=O)N[C@@H](Cc3ccccc3)[C@H](O)CNc4ccccc4)c5ccccc5</t>
  </si>
  <si>
    <t>CCCCN1C[C@H]([C@H](CCC)C1=O)C(=O)N[C@@H](Cc2cc(F)cc(F)c2)[C@H](O)[C@H]3C[C@H](CN3)OCc4ccccc4</t>
  </si>
  <si>
    <t>Cc1ccccc1c2cccc(CN3CCC4(CC3)N(C(=O)N=C4NC5CCCCC5)c6cccc(F)c6)c2</t>
  </si>
  <si>
    <t>CC(=O)N[C@@H](Cc1cc(F)cc(F)c1)[C@H](O)CNC2(CCCCC2)c3cccc(c3)c4cscn4</t>
  </si>
  <si>
    <t>CCCC[C@H]1CCN([C@@H](CCc2ccccc2)C(=O)N[C@@H](Cc3cc(F)cc(F)c3)[C@H](O)[C@H]4C[C@H](O)CN4)C1=O</t>
  </si>
  <si>
    <t>Cn1ccc(n1)C(=O)Nc2ccc(F)c(c2)[C@@]3(C)N=C(N)OCC3(F)F</t>
  </si>
  <si>
    <t>Cc1noc(CC(C)(C)O)c1[C@@H]2C[C@](C)(N=C(N)S2)c3ccc(F)cc3F</t>
  </si>
  <si>
    <t>C[C@]1(CCSC(=N1)N)c2cc(NC(=O)c3cnc(cn3)c4occc4)ccc2F</t>
  </si>
  <si>
    <t>C[C@@]1(N=C(N)SCC1(F)F)c2cc(NC(=O)c3ncccc3F)ccc2F</t>
  </si>
  <si>
    <t>CCCOc1cnc(cn1)C(=O)Nc2cccc(c2)[C@]3(C)CCSC(=N3)N</t>
  </si>
  <si>
    <t>CC1(C)Oc2ccc(cc2C3(COC(=N3)N)C14COC4)c5cc(Cl)cnc5Cl</t>
  </si>
  <si>
    <t>NC1=N[C@]2(CN(C[C@H]2CS1)c3ncc(F)cn3)c4ccc(C#N)s4</t>
  </si>
  <si>
    <t>CO[C@@H]1CC[C@@]2(CC1)Cc3ccc(cc3C24N=C(N)N(C)C4=O)N5CCCC5=O</t>
  </si>
  <si>
    <t>CC1(COCC(=N1)N)c2cc(NC(=O)c3ccc(Cl)cn3)ccc2F</t>
  </si>
  <si>
    <t>Cc1ccc(cn1)C(=O)Nc2ccc(F)c(c2)[C@@]3(COCC(=N3)N)C(F)F</t>
  </si>
  <si>
    <t>O=C(Nc1ccccc1)c2cccc(c2)c3cnc([nH]3)c4c[nH]c5ccccc45</t>
  </si>
  <si>
    <t>COC1CCC2(CC1)Cc3ccc(C=C)cc3C24N=C(N)N(C)C4=O</t>
  </si>
  <si>
    <t>COc1cccc(CNC[C@@H](O)[C@H](Cc2cc(F)cc(F)c2)NC(=O)c3cc(cc(c3)\C(=N/OCC=C)\C)N4CCCCS4(=O)=O)c1</t>
  </si>
  <si>
    <t>COCCOc1ccc2C[C@@]3(CC[C@@H](CC3)OC)C4(N=C(N)N(C5CCC5)C4=O)c2c1</t>
  </si>
  <si>
    <t>CCCC(CCC)S(=O)(=O)CC(NC(=O)OCc1ccccc1)C(=O)N[C@@H](Cc2ccccc2)[C@H](O)CNCc3cccc(OC)c3</t>
  </si>
  <si>
    <t>C[C@@H](NC(=O)c1cc2OCCCc2c(c1)C(=O)N[C@@H](Cc3ccccc3)[C@H](O)CNC4CC4)c5ccccc5</t>
  </si>
  <si>
    <t>CC#CCOc1ccc(nc1)C(=O)Nc2ccc3OCCC4(N=C(C)C(=N4)N)c3c2</t>
  </si>
  <si>
    <t>CC1=NC2(N=C1N)c3cc(Br)ccc3CC24CCC(CC4)OC(F)F</t>
  </si>
  <si>
    <t>Cc1oc(nc1C)[C@H]2CC3CSC(=N[C@]3(CO2)c4ccc(F)cc4F)N</t>
  </si>
  <si>
    <t>NC1=NC2(CCO1)c3cc(NC(=O)c4cnc(O)cn4)ccc3Oc5ncc(Br)cc25</t>
  </si>
  <si>
    <t>Cc1cc(cnc1C(=O)Nc2cnc(F)c(c2)[C@]3(CF)C[C@H](OC(=N3)N)C(F)(F)F)C#N</t>
  </si>
  <si>
    <t>CCN(Cc1ccccc1)Cc2ccc(cc2)C3=Cc4ccc(OCCNC(=O)CCc5ccc(F)c(F)c5)cc4OC3=O</t>
  </si>
  <si>
    <t>COc1ccc(nc1)C(=O)Nc2cnc(F)c(c2)[C@]3(CF)C[C@H](OC(=N3)N)C(F)(F)F</t>
  </si>
  <si>
    <t>Cc1ccc(cc1)c2cc(F)c3Oc4ccc(cc4[C@@]5(N=C(N)n6ccnc56)c3c2)c7cccnc7F</t>
  </si>
  <si>
    <t>NC1=N[C@](C(F)F)([C@@H]2C[C@@H]2O1)c3cc(NC(=O)c4ccc(Cl)cn4)cnc3F</t>
  </si>
  <si>
    <t>CC#Cc1cncc(c1)c2ccc3OC[C@]4(N=C(N)C[C@@H]4C(F)(F)F)c3c2</t>
  </si>
  <si>
    <t>C[C@@H](NC(=O)c1cc(cc(c1)c2ccccc2C(=O)C)C(=O)N[C@@H](Cc3ccccc3)[C@H](O)CNCc4ccccc4)c5ccccc5</t>
  </si>
  <si>
    <t>C[C@H](NC[C@@H](O)[C@H](Cc1ccccc1)NC(=O)c2cc(cc(c2)c3ccccc3C(=O)C)C(=O)N[C@H](C)c4ccccc4)c5ccccc5</t>
  </si>
  <si>
    <t>CO[C@@H]1CC[C@@]2(CC1)Cc3ccc(cc3C24N=C(N)N(CCF)C4=O)c5nccs5</t>
  </si>
  <si>
    <t>CCOc1cnc(cn1)C(=O)Nc2ccc(F)c(c2)[C@]3(N=C(N)O[C@@H]4C[C@H]34)C(F)F</t>
  </si>
  <si>
    <t>CCN(Cc1ccccc1)Cc2ccc(cc2)C3=Cc4cc(OCCNC(=O)CCc5ccc(F)c(F)c5)ccc4OC3=O</t>
  </si>
  <si>
    <t>CCc1ccc2CS(=O)(=O)C[C@H](NC[C@@H](O)[C@H](Cc3cc(F)cc(F)c3)NC(=O)C)c2c1</t>
  </si>
  <si>
    <t>C[C@@H]1C[C@H]1[C@H]2C[C@H]3CSC(=N[C@]3(CO2)c4ccc(F)cc4F)N</t>
  </si>
  <si>
    <t>NC1=N[C@@](CF)(C[C@H](O1)C(F)(F)F)c2cccc(NC(=O)c3ccc(Cl)cn3)c2</t>
  </si>
  <si>
    <t>CC(C)CNC(=O)CNC[C@H](Cc1ccccc1)NC(=O)c2cc(cc(c2)C(=O)N[C@H](C)c3ccc(F)cc3)N(C)S(=O)(=O)C</t>
  </si>
  <si>
    <t>COc1cnc2c(Nc3ccc(F)c(c3)[C@]4(N=C(N)O[C@@H]5C[C@H]45)C(F)F)ncc(F)c2c1</t>
  </si>
  <si>
    <t>COc1cc(Cl)cnc1C(=O)Nc2ccc(F)c(c2)[C@]3(N=C(N)O[C@@H]4C[C@H]34)C(F)F</t>
  </si>
  <si>
    <t>COc1cnc(C(=O)Nc2cc(C)c(F)c(c2)[C@]3(N=C(N)O[C@@H]4C[C@H]34)C(F)F)c(C)c1</t>
  </si>
  <si>
    <t>NC1=N[C@@](CF)(C[C@H](O1)C(F)(F)F)c2cc(Nc3nccc4nc(cnc34)C(F)(F)F)ccc2F</t>
  </si>
  <si>
    <t>COC[C@H](NC(=O)OC(C)(C)C)C(=O)N[C@@H](C)C(=O)N[C@@H](Cc1ccccc1)[C@@H](O)C[C@@H](C)C(=O)N[C@@H](C(C)C)C(=O)NCc2ccncc2</t>
  </si>
  <si>
    <t>COc1ncc(NC(=O)c2ccc(Cl)cn2)cc1[C@]3(C)C[C@H](OC(=N3)N)C(F)(F)F</t>
  </si>
  <si>
    <t>Brc1ccc(N2CCN(Cc3cccc(c3)C#N)CC2)c(NC(=O)C4=Cc5ccccc5O/C/4=N\c6ccccc6)c1</t>
  </si>
  <si>
    <t>CN1C=C(C=CC1=O)[C@H]2C[C@H]3CSC(=N[C@]3(CO2)c4ccc(F)cc4F)N</t>
  </si>
  <si>
    <t>NC1=N[C@](CF)([C@@H]2C[C@@H]2O1)c3cc(NC(=O)c4ccc(cn4)C#N)cc(F)c3Cl</t>
  </si>
  <si>
    <t>Cc1cc(OCC(F)(F)F)cnc1C(=O)Nc2ccc(F)c(c2)[C@]3(N=C(N)O[C@@H]4C[C@H]34)C(F)F</t>
  </si>
  <si>
    <t>Cl.CC1=CC2CC(C1)c3c(C2)nc4cc(Cl)ccc4c3NCCCCCCCCCNC(=O)c5cc(O)c6C(=O)c7c(O)cccc7C(=O)c6c5</t>
  </si>
  <si>
    <t>CC1=CC2CC(C1)c3c(C2)nc4cc(Cl)ccc4c3NCCCCCCCCCNC(=O)c5cc(O)c6C(=O)c7c(O)cccc7C(=O)c6c5</t>
  </si>
  <si>
    <t>CCCCNC(=O)[C@H](C)C[C@H](O)[C@H](CC(C)C)NC(=O)[C@H](C)NC(=O)[C@H](CC(C)C)NC(=O)C</t>
  </si>
  <si>
    <t>CCNc1cc(cc(c1)C(=O)N[C@@H](Cc2ccccc2)[C@H](O)CNCc3ccccc3)N4CCCCS4(=O)=O</t>
  </si>
  <si>
    <t>CC(C)Oc1cc(cc(c1)C(=O)N[C@@H](Cc2ccccc2)[C@H](O)CN[C@@H](C)C(=O)NC3CCCCC3)N4CCCC4=O</t>
  </si>
  <si>
    <t>CCNc1cc(cc(c1)C(=O)N[C@@H](Cc2ccccc2)[C@H](O)CNC3CC3)N4CCCCS4(=O)=O.OC=O</t>
  </si>
  <si>
    <t>CC(C)[C@H](NC(=O)C[C@H](O)[C@H](COCc1cc(F)cc(F)c1)NC(=O)c2cc(cc(c2)C(=O)N[C@H](C)c3ccccc3)N(C)S(=O)(=O)C)C(=O)NCc4ccc(cc4)C(=O)O</t>
  </si>
  <si>
    <t>CCNc1cc(cc(c1)C(=O)N[C@@H](Cc2ccccc2)[C@H](O)CNC3CC3)N4CCCCS4(=O)=O</t>
  </si>
  <si>
    <t>CC(=O)N[C@@H](Cc1cc(F)cc(F)c1)[C@H](O)CNC2(CCC(=O)CC2)c3cccc(c3)C(C)(C)C</t>
  </si>
  <si>
    <t>CC(C)(C)c1cccc(CN[C@H]2CS(=O)(=O)C[C@@H](Cc3ccc4[nH]cc(CC(F)(F)F)c4c3)[C@@H]2O)c1</t>
  </si>
  <si>
    <t>CC(C)(C)c1cccc(CN[C@H]2CS(=O)(=O)C[C@@H](Cc3cc(O)c(N)c(F)c3)[C@@H]2O)c1</t>
  </si>
  <si>
    <t>CCc1ccc2OC3(CCC3)C[C@H](NC[C@@H](O)[C@H](Cc4cccc(CC=C)c4)NC(=O)C5=CN(CC=C)C(=O)C(=C5)c6ccccn6)c2c1</t>
  </si>
  <si>
    <t>CCc1ccc2OC3(CCC3)C[C@H](NC[C@@H](O)[C@@H]4Cc5cccc(CCCCCC(=O)N4)c5)c2c1</t>
  </si>
  <si>
    <t>C[C@H]1OCC[C@H]2Oc3ccc(cc3[C@@]4(CSC(=N4)N)[C@H]12)c5cccnc5F</t>
  </si>
  <si>
    <t>NC1=N[C@]2(CO1)[C@@H]3COCC[C@H]3Oc4ccc(cc24)c5cncc(Cl)c5</t>
  </si>
  <si>
    <t>CC(C)(C)OC(=O)N1C[C@H](Nc2nc3cc(F)ccc3[nH]2)[C@H](C1)OCc4ccc(cc4)c5ccccc5</t>
  </si>
  <si>
    <t>NC1=NC2(CCO1)c3cc(NC(=O)c4ccc(Cl)cc4F)ccc3Oc5ncc(Br)cc25</t>
  </si>
  <si>
    <t>COC(=O)c1cc(NC(=O)[C@@H](NC(=O)C[C@H](O)[C@H](Cc2cc(F)cc(F)c2)NC(=O)C(O)c3ccccc3c4ccccc4)C(C)C)cc(c1)C(=O)OC</t>
  </si>
  <si>
    <t>COC(=O)[C@@H]1CC(C[C@@H](C1)C(=O)OC)NC(=O)[C@H](NC(=O)C[C@H](O)[C@@H](Cc2cc(F)cc(F)c2)NC(=O)C(O)c3ccccc3c4ccccc4)C(C)C</t>
  </si>
  <si>
    <t>CCCN(CCC)C(=O)c1cc(C)cc(c1)C(=O)N[C@@H](Cc2cc(F)cc(F)c2)[C@H](O)[C@H]3C[C@H](CCN3)OC(C)C</t>
  </si>
  <si>
    <t>CCCN(CCC)C(=O)c1cc(C)cc(c1)C(=O)N[C@@H](Cc2cc(F)cc(F)c2)[C@H](O)[C@H]3CN(Cc4ccccc4)CCN3</t>
  </si>
  <si>
    <t>CC(=O)N[C@@H](Cc1cc(F)cc(F)c1)[C@H](O)CNC2(CCCCC2)c3cccc(c3)c4cocc4</t>
  </si>
  <si>
    <t>O=C(CSc1nc2ccc(Nc3nc(nc(n3)N4CCCC4)N5CCCC5)cc2s1)Nc6ccccc6</t>
  </si>
  <si>
    <t>CC1(COCC(=N1)N)c2cccc(NC(=O)c3ncc(F)cc3F)c2</t>
  </si>
  <si>
    <t>CC#CCCOc1cnc(cn1)C(=O)Nc2cccc(c2)[C@]3(C)CCSC(=N3)N</t>
  </si>
  <si>
    <t>Cc1ccc(NC(=O)c2cnc(Cl)cn2)cc1C3(C)CCSC(=N3)N</t>
  </si>
  <si>
    <t>CC1(C)OCC(=N[C@](C)(c2cc(N[C@H]3CCc4cc(cnc34)C#N)ccc2F)C1(F)F)N</t>
  </si>
  <si>
    <t>CC1(C)OCC(=N[C@](C)(c2cc(NC3CCCc4cc(cnc34)C#N)ccc2F)C1(F)F)N</t>
  </si>
  <si>
    <t>Cc1cc(Br)cnc1C(=O)Nc2cccc(c2)C3(COCC(=N3)N)C(F)F</t>
  </si>
  <si>
    <t>CC1(C)OCC(N=C1N)(C(F)F)c2cc(NC(=O)c3ccc(cn3)C#N)ccc2F</t>
  </si>
  <si>
    <t>NC1=N[C@](COC1)(C(F)F)c2cc(NC(=O)c3ncc(F)cc3F)ccc2F</t>
  </si>
  <si>
    <t>CC1(N=C(N)COCC1(F)F)c2cc(NC(=O)c3ncc(cc3Cl)C(F)(F)F)ccc2F</t>
  </si>
  <si>
    <t>COCCOc1cnc(C(=O)Nc2ccc(F)c(n2)[C@@]3(C)N=C(N)OCC3(F)F)c(N)n1</t>
  </si>
  <si>
    <t>C[C@]1(COCC(=N1)N)c2cc(NC3CCCC3)ccc2F</t>
  </si>
  <si>
    <t>CCN(Cc1ccccc1)Cc2ccc(cc2)C3=Cc4ccc(OCCNC(=O)\C=C\c5cc(F)cc(F)c5)cc4OC3=O</t>
  </si>
  <si>
    <t>CO[C@@H]1CC[C@@]2(CC1)Cc3ccc(NC(=O)c4ccc(F)cn4)cc3C25N=C(C)C(=N5)N</t>
  </si>
  <si>
    <t>COc1cnc(nc1)C(=O)Nc2ccc(F)c(c2)[C@]3(N=C(N)O[C@@H]4C[C@H]34)C(F)F</t>
  </si>
  <si>
    <t>CN1OC2(N=C1N)c3cc(ccc3CC24CCOc5ccccc5C4)c6cccc(c6)C#N</t>
  </si>
  <si>
    <t>COc1cccnc1Nc2ccc(F)c(c2)[C@]3(CF)C[C@H](OC(=N3)N)C(F)(F)F</t>
  </si>
  <si>
    <t>O[C@@H]([C@H](Cc1ccccc1)NC(=O)c2cc(cc(c2)C(=O)N3COC[C@@H]3c4ccccc4)C(=O)O)C(=O)Nc5cccc(c5)c6nn[nH]n6</t>
  </si>
  <si>
    <t>COc1cnc(C(=O)Nc2ccc(Cl)c(c2)[C@@]3(CF)N=C(N)O[C@@H]4C[C@H]34)c(Cl)c1</t>
  </si>
  <si>
    <t>COCCN1C(=NC2(CC(C)(C)Oc3ccc(cc23)c4cccc(Cl)c4)C1=O)N</t>
  </si>
  <si>
    <t>CCCN(CCC)C(=O)c1cc(cc(c1)C(=O)N[C@@H](Cc2cc(F)cc(F)c2)[C@H](O)CNCc3cccc(OC)c3)C(C)N</t>
  </si>
  <si>
    <t>CC(C)(C)OC(=O)N(C(=O)c1ccccc1)C2=N[C@@](C)(C[C@H](O2)C(F)(F)F)c3nc(Br)ccc3F</t>
  </si>
  <si>
    <t>CC(C)C[C@H](NC(=O)C[C@H](O)[C@H](Cc1ccccc1)NC(=O)[C@H](CCC(=O)N)N(C)C(=O)[C@@H](NC(=O)[C@H](C)O)C(C)C)C(=O)N[C@@H](C)C(=O)N(C)[C@H](Cc2ccccc2)C(=O)NCc3ccccc3</t>
  </si>
  <si>
    <t>CCCOc1ccc(cc1)c2ccc(c3ccccc3Cl)n2CC(=O)\N=C(\N)/NCC(O)CO</t>
  </si>
  <si>
    <t>COc1cccc(CNC[C@@H](O)[C@H](Cc2cc(F)cc(F)c2)NC(=O)c3cc(cc(c3)C(=O)C)N(C)S(=O)(=O)C)c1</t>
  </si>
  <si>
    <t>COc1ccc(nc1)C(=O)Nc2ccc(F)c(c2)[C@@]3(CF)N=C(N)O[C@@H]4C[C@H]34</t>
  </si>
  <si>
    <t>NC1=N[C@@](C(F)F)([C@H]2C[C@H]2O1)c3cc(Nc4ncnc5cc(cnc45)C(F)(F)F)ccc3F</t>
  </si>
  <si>
    <t>COc1cnc(cn1)C(=O)Nc2cc(F)c(F)c(c2)[C@@]3(CF)N=C(N)O[C@@H]4C[C@H]34</t>
  </si>
  <si>
    <t>CCCOc1ccc(cc1)c2ccc(c3ccccc3Cl)n2CC(=O)\N=C(\N)/N[C@@H]4CC[C@@H](O)CC4</t>
  </si>
  <si>
    <t>NC1=N[C@@](CF)([C@H]2C[C@H]2O1)c3cc(NC(=O)c4ccc(Br)cn4)cnc3F</t>
  </si>
  <si>
    <t>COC1CCC2(CC1)Cc3ccc(cc3C24ON(C)C(=N4)N)c5ccc6cc[nH]c6c5</t>
  </si>
  <si>
    <t>CN1C(=NC2(C1=O)c3cc(ccc3CC24CCC(F)(F)CC4)c5cccc(c5)[N+]#[C-])N</t>
  </si>
  <si>
    <t>COc1ccccc1N(c2cccc(c2)C(=O)N[C@@H](Cc3ccccc3)[C@H](O)CN[C@@H](C)C(=O)NC4CCCCC4)S(=O)(=O)C</t>
  </si>
  <si>
    <t>Cc1c(nc2ccc(Cl)cn12)C(=O)Nc3ccc(F)c(c3)[C@]4(N=C(N)O[C@@H]5C[C@H]45)C(F)F</t>
  </si>
  <si>
    <t>CC(C)c1ccc2CS(=O)(=O)C[C@H](NC[C@@H](O)[C@H](Cc3cc(F)cc(F)c3)NC(=O)C)c2c1</t>
  </si>
  <si>
    <t>COCC[C@H](NC(=O)[C@@H](NC(=O)OC(C)(C)C)C(C)C)C(=O)N[C@@H](Cc1ccccc1)[C@@H](O)C[C@@H](C)C(=O)N[C@@H](C(C)C)C(=O)NCc2ccncc2</t>
  </si>
  <si>
    <t>COc1cnc(cn1)C(=O)Nc2cc(F)c(Cl)c(c2)[C@]3(CF)N=C(N)O[C@H]4C[C@@H]34</t>
  </si>
  <si>
    <t>COCCN1C(=NC2(C1=O)c3cc(OC(F)F)ccc3C[C@@]24CC[C@@H](CC4)OC)N</t>
  </si>
  <si>
    <t>CO[C@@H]1CC[C@@]2(CC1)Cc3ccc(cc3C24N=C(N)N(C(C)C)C4=O)C5CCCC5</t>
  </si>
  <si>
    <t>CO[C@@H]1CC[C@@]2(CC1)Cc3ccc(cc3C24N=C(N)N(CCF)C4=O)c5occn5</t>
  </si>
  <si>
    <t>CN1OC2(N=C1N)c3cc(ccc3CC24CCc5ccccc5CC4)C6CC6</t>
  </si>
  <si>
    <t>NC1=N[C@@](C(F)F)([C@H]2C[C@H]2O1)c3cc(NC(=O)c4cnc(OCC5CCOCC5)cn4)ccc3F</t>
  </si>
  <si>
    <t>C[C@]1(N=C(N)O[C@H]2C[C@@H]12)c3cc(NC(=O)c4ccc(Cl)cn4)cnc3F</t>
  </si>
  <si>
    <t>C[C@@]12CCCO[C@H]1[C@]3(COC(=N3)N)c4cc(ccc4O2)c5cccnc5F</t>
  </si>
  <si>
    <t>CCCCN(CCCC)S(=O)(=O)CCC(=O)N[C@@H](Cc1ccccc1)[C@H](O)CNCc2cccc(OC)c2</t>
  </si>
  <si>
    <t>CN1C(=NC(C1=O)(c2ccncc2)c3cccc(c3)c4ccccc4)N</t>
  </si>
  <si>
    <t>CC(C)(C)c1cccc(CN[C@H]2CS(=O)(=O)C[C@@H](Cc3ccc(N)c(OC(F)(F)F)c3)[C@@H]2O)c1</t>
  </si>
  <si>
    <t>CCCc1cc(C[C@@H]2CS(=O)(=O)C[C@H](NCc3cccc(c3)C(C)(C)C)[C@H]2O)cc(F)c1N</t>
  </si>
  <si>
    <t>CC(C)(C)c1cccc(CN[C@H]2CS(=O)(=O)C[C@@H](Cc3cc(F)c(N)c(CCC(F)(F)F)c3)[C@@H]2O)c1</t>
  </si>
  <si>
    <t>COc1ccc2Oc3ccc(cc3C4(COC(=N4)N)c2c1)c5cccc(Cl)c5</t>
  </si>
  <si>
    <t>NC1=N[C@]2(CO1)[C@H]3CCOC[C@@H]3Oc4ccc(cc24)c5cncc(Cl)c5</t>
  </si>
  <si>
    <t>CC1=NC2(N=C1N)c3cc(ccc3CCC24CC4)c5cc(F)cc(F)c5</t>
  </si>
  <si>
    <t>CCC[C@H](NC(=O)C[C@H](O)[C@H](CC(C)C)NC(=O)[C@H](CCSC)NC(=O)[C@@H](NC(=O)C)[C@@H](C)CC)C(=O)NCc1cccc(c1)C(=O)O</t>
  </si>
  <si>
    <t>CCCN(CCC)C(=O)c1cc(C)cc(c1)C(=O)N[C@@H](Cc2cc(F)cc(F)c2)[C@H](O)CNCc3ccccc3</t>
  </si>
  <si>
    <t>C[C@@]1(N)Cc2cc(F)cc(CC[C@@H](NC(=O)c3cc(COC1=O)cc(c3)c4ccccc4C#N)c5ccc(F)cc5)c2</t>
  </si>
  <si>
    <t>CCCN(CCC)C(=O)c1cc(C)cc(c1)C(=O)N[C@@H](Cc2cc(F)cc(F)c2)[C@H](O)[C@H]3CCCCN3</t>
  </si>
  <si>
    <t>CCCOc1ccc(cc1)c2ccc(c3ccccc3Cl)n2CC(=O)\N=C(\N)/NCCCC(=O)O</t>
  </si>
  <si>
    <t>CC(C)[C@H](O)C(=O)N[C@@H](C)C(=O)N[C@@H](Cc1ccccc1)[C@@H](O)C[C@@H](C)C(=O)N[C@@H](C(C)C)C(=O)NCc2ccncc2</t>
  </si>
  <si>
    <t>CCCN(CCC)C(=O)c1cccc(c1)C(=O)N[C@@H](Cc2cc(F)cc(F)c2)[C@H](O)CN[C@@H](C)C(=O)NCC(C)C</t>
  </si>
  <si>
    <t>CCC(C)(C)c1cccc(c1)C2(CCCCC2)NC[C@@H](O)[C@H](Cc3cc(F)cc(F)c3)NC(=O)C</t>
  </si>
  <si>
    <t>C[C@]1(CCSC(=N1)N)c2cccc(NC(=O)c3cnc(OCCC#C)cn3)c2</t>
  </si>
  <si>
    <t>CC1(CCSC(=N1)N)c2cccc(NC(=O)c3ccc(cn3)C(F)(F)F)c2</t>
  </si>
  <si>
    <t>CC1(C)Oc2ccc(cc2C3(COC(=N3)N)C14COC4)c5cc(F)cnc5Cl</t>
  </si>
  <si>
    <t>C[C@@]1(N=C(N)OC[C@@H]1F)c2cc(NC(=O)c3[nH]ncc3Cl)ccc2F</t>
  </si>
  <si>
    <t>CC(C)N1CNc2c(NCc3ccc(N)cc3)nc(nc12)N4CCCCC4CCO</t>
  </si>
  <si>
    <t>NC1=N[C@@](CF)(COC1)c2cccc(NC(=O)c3ccc(Br)cn3)c2</t>
  </si>
  <si>
    <t>C[C@H]1OC[C@@](N=C1N)(C(F)F)c2cc(NC(=O)c3ccc(cn3)C#N)ccc2F</t>
  </si>
  <si>
    <t>NC1=N[C@](COC1)(C(F)F)c2cc(NC(=O)c3cnc(OCCF)cn3)ccc2F</t>
  </si>
  <si>
    <t>CCc1ccc(nc1)C(=O)Nc2ccc(F)c(c2)[C@@]3(COCC(=N3)N)C(F)F</t>
  </si>
  <si>
    <t>C[C@]1(COCC(=N1)N)c2cc(NCC3CC3)ccc2F</t>
  </si>
  <si>
    <t>CN1OC2(N=C1N)c3cc(ccc3CC24CCc5ccccc5CC4)c6cccc(OC(F)(F)F)c6</t>
  </si>
  <si>
    <t>COc1cc(Cl)cnc1C(=O)Nc2cc(C)c(F)c(c2)[C@]3(N=C(N)O[C@@H]4C[C@H]34)C(F)F</t>
  </si>
  <si>
    <t>CC(=O)N[C@@H](Cc1cc(F)cc(F)c1)[C@H](O)CNC2(CCCCC2)c3cc(CC(C)(C)C)cs3</t>
  </si>
  <si>
    <t>Cn1cc(Cl)c(n1)C(=O)Nc2ccc(F)c(c2)[C@@]3(C)N=C(N)OCC3(F)F</t>
  </si>
  <si>
    <t>CCCN(CCC)C(=O)c1cc(cc(c1)C(=O)OCC)C(=O)N[C@@H](Cc2ccccc2)[C@H](O)CNCc3cccc(OC)c3</t>
  </si>
  <si>
    <t>CC(C)(C)OC(=O)N(C(=O)c1ccccc1)C2=N[C@@](C)(C[C@H](O2)C(F)(F)F)c3cc(Br)cnc3F</t>
  </si>
  <si>
    <t>NC1=N[C@@](CF)([C@H]2C[C@H]2O1)c3cc(Nc4ncnc5cc(Cl)cnc45)ccc3F</t>
  </si>
  <si>
    <t>CCN(Cc1ccccc1)Cc2ccc(cc2)C3=Cc4cc(OCCNC(=O)\C=C\c5ccc(Cl)c(Cl)c5)ccc4OC3=O</t>
  </si>
  <si>
    <t>CC(C)c1cc(cnc1C(=O)Nc2ccc(F)c(c2)[C@]3(N=C(N)O[C@@H]4C[C@H]34)C(F)F)C#N</t>
  </si>
  <si>
    <t>C[C@H]1C[C@H]2CSC(=N[C@]2(CO1)c3nc(NC(=O)c4cnn(C)n4)cs3)N</t>
  </si>
  <si>
    <t>CO[C@@H]1CC[C@@]2(CC1)Cc3ccc(OCC4CCC4)cc3C25N=C(N)N(CC(F)(F)F)C5=O</t>
  </si>
  <si>
    <t>COc1ccc(nc1)C(=O)Nc2cc(F)c(F)c(c2)[C@@]3(CF)N=C(N)O[C@@H]4C[C@H]34</t>
  </si>
  <si>
    <t>CN1C(=NC2(C1=O)c3cc(ccc3OC24CCc5ccccc5CC4)c6cccc(c6)C#N)N</t>
  </si>
  <si>
    <t>COC1CCC2(CC1)Cc3ccc(Br)cc3C24ON(C)C(=N4)N</t>
  </si>
  <si>
    <t>CCCOc1ccc(cc1)c2ccc(c3ccccc3Cl)n2CC(=O)\N=C(\N)/NCCCC(=O)N</t>
  </si>
  <si>
    <t>NC1=N[C@](CF)([C@@H]2C[C@@H]2O1)c3cc(NC(=O)c4ccc(Cl)cn4)ccc3Cl</t>
  </si>
  <si>
    <t>COC1CCC2(CC1)Cc3ccc(cc3[C@@]24N=C(N)N(C)C4=O)C#CCC(C)C</t>
  </si>
  <si>
    <t>C[C@@H](NC(=O)c1cc(COC[C@](C)(N)Cc2ccccc2)cc(c1)N(C)S(=O)(=O)C)c3ccc(F)cc3</t>
  </si>
  <si>
    <t>CC(C)C[C@H](NC(=O)[C@@H](NC(=O)[C@@H](N)CNC(=O)C1=C(F)C(=O)NC(=O)N1)C(C)C)C(=O)N[C@@H](Cc2ccccc2)C(=O)N[C@H](CO)C(=O)O</t>
  </si>
  <si>
    <t>CO[C@@H]1CC[C@@]2(CC1)Cc3ccc(Cl)cc3C24N=C(N)N(CC(F)F)C4=O</t>
  </si>
  <si>
    <t>CN1OC2(N=C1N)c3cc(Br)ccc3OC24CCc5ccccc5CC4</t>
  </si>
  <si>
    <t>COCC(C)N1C(N)NC2(C1=O)c3cc(Br)ccc3CC24CCC(CC4)OC</t>
  </si>
  <si>
    <t>CC(=O)N[C@@H](Cc1cc(F)cc(F)c1)[C@H](O)CNC2(CCCCC2)c3onc(CC(C)(C)C)c3</t>
  </si>
  <si>
    <t>COc1cnc2c(Nc3ccc(F)c(c3)[C@]4(N=C(N)O[C@@H]5C[C@H]45)C(F)F)nccc2n1</t>
  </si>
  <si>
    <t>C[C@H](NC[C@H](Cc1ccccc1)NC(=O)c2cc(cc(c2)C(=O)N[C@H](C)c3ccc(F)cc3)N(C)S(=O)(=O)C)C(=O)NCc4ccccc4</t>
  </si>
  <si>
    <t>NC1=N[C@]2(COCC1)c3cc(ccc3Oc4cnc(cc24)c5ccnc(F)c5)c6cccnc6F</t>
  </si>
  <si>
    <t>CN1C(=NC(C1=O)(c2cccc(c2)c3cncnc3)c4cc(C)nc(C)c4)N</t>
  </si>
  <si>
    <t>CC(=O)N[C@@H](Cc1cc(F)cc(F)c1)[C@H](O)CNC2(CC2)c3cccc(c3)C(C)(C)C</t>
  </si>
  <si>
    <t>Cl.CCNc1cc(cc(c1)C(=O)N[C@@H](Cc2ccccc2)[C@H](O)CNC)N3CCCCS3(=O)=O</t>
  </si>
  <si>
    <t>CO[C@H]1CC[C@@](CN1)(NC[C@@H](O)[C@H](Cc2cc(F)cc(F)c2)NC(=O)C)c3cccc(c3)C(C)(C)C</t>
  </si>
  <si>
    <t>CC(C)(C)c1cccc(CN[C@H]2CS(=O)(=O)C[C@@H](Cc3ccc(N)c(Br)c3)[C@@H]2O)c1</t>
  </si>
  <si>
    <t>CC(C)(C)c1cccc(CN[C@H]2CS(=O)(=O)C[C@@H](Cc3cc(F)c4NCC5(CCC(F)(F)CC5)c4c3)[C@@H]2O)c1</t>
  </si>
  <si>
    <t>COc1cc(\C=C\C(=C\C(=O)\C=C\c2ccc(C)cc2)\O)ccc1O</t>
  </si>
  <si>
    <t>C[C@@]1(N=C(N)OCC1(F)F)c2nc(NC(=O)c3ncc(cc3N)C(F)F)ccc2F</t>
  </si>
  <si>
    <t>CSCC[C@H](NC(=O)[C@@H](NC(=O)[C@@H](N)CCC(=O)O)C(C)C)C(=O)N[C@@H](CC(C)C)[C@@H](O)CC(=O)N[C@@H](CC(C)C)C(=O)N[C@@H](C)C(=O)N[C@@H](CCC(=O)O)C(=O)N[C@@H](Cc1ccccc1)C(=O)O</t>
  </si>
  <si>
    <t>CC[C@H](C)[C@H](NC(=O)C)C(=O)N[C@@H](CCSC)C(=O)N[C@@H](CC(C)C)[C@@H](O)CC(=O)N[C@@H](Cc1ccccc1)C(=O)NCc2cccc(c2)C(=O)O</t>
  </si>
  <si>
    <t>N\C(=N\C(=O)Cc1c(csc1c2ccc(cc2)C(=O)NCC3CC3)c4ccccc4Cl)\NCCCO</t>
  </si>
  <si>
    <t>O[C@@H]([C@H](Cc1ccccc1)NC(=O)c2cccc(n2)C(=O)N3COC[C@@H]3c4ccccc4)C(=O)Nc5cccc(c5)c6nn[nH]n6</t>
  </si>
  <si>
    <t>CCCCN1CC(CC1=O)C(=O)N[C@@H](Cc2cc(F)cc(F)c2)[C@H](O)[C@@H]3NCN(Cc4ccccc4)C3=O</t>
  </si>
  <si>
    <t>CCC(C)[C@]1(CCN([C@@H](CCc2ccccc2)C(=O)N[C@@H](Cc3cc(F)cc(F)c3)[C@H](O)[C@@H]4Cc5cccc(OC)c5CN4)C1=O)NC(=O)C</t>
  </si>
  <si>
    <t>CO[C@@H](COCc1ccc(OC)cc1)C[C@H](O)[C@H](COc2cc(F)cc(F)c2)NC(=O)c3cc(cc(c3)C(=O)N[C@H](C)c4ccccc4)N(C)S(=O)(=O)C</t>
  </si>
  <si>
    <t>NC1=NC2(CC2CS1)c3cccc(NC(=O)c4ccc(Cl)cn4)c3</t>
  </si>
  <si>
    <t>NC1=N[C@]2(CO1)[C@@H]3CCOC[C@H]3Oc4ccc(cc24)c5cccc(c5)C#N</t>
  </si>
  <si>
    <t>CC1(CCSC(=N1)N)c2cc(Br)cc(NC(=O)c3ccc(Br)cc3)c2</t>
  </si>
  <si>
    <t>CSc1ccc(s1)C(=O)Nc2ccc(F)c(c2)[C@]3(C)CCSC(=N3)N</t>
  </si>
  <si>
    <t>NC1=NC(CF)(COC1)c2cc(NC(=O)c3ccc(Br)cn3)cnc2Cl</t>
  </si>
  <si>
    <t>C[C@@]1(N=C(N)OC[C@H]1F)c2cc(NC(=O)c3ncc(cc3Cl)C(F)(F)F)ccc2F</t>
  </si>
  <si>
    <t>CC1(COCC(=N1)N)c2cccc(NC(=O)c3ccc(Br)cn3)c2</t>
  </si>
  <si>
    <t>NC1=NC(CCOC1)(c2cc(NC(=O)c3ccc(Br)cn3)ccc2F)C(F)(F)F</t>
  </si>
  <si>
    <t>CCC(C)[C@@]1(N)CCN([C@@H](CCc2ccccc2)C(=O)N[C@@H](CC(C)C)[C@@H](O)C[C@@H](C)C(=O)NCCCCc3ccccc3)C1=O</t>
  </si>
  <si>
    <t>CC(C)[C@H](NC(=O)[C@@H](N)CNC(=O)C1=C(F)C(=O)NC(=O)N1)C(=O)N[C@@H](CC2CCCCC2)C(=O)N[C@@H](Cc3ccccc3)C(=O)N[C@H](CC(=O)N)C(=O)O</t>
  </si>
  <si>
    <t>COc1cnc(C(=O)Nc2cc(C)c(F)c(c2)[C@]3(N=C(N)O[C@@H]4C[C@H]34)C(F)F)c(C)n1</t>
  </si>
  <si>
    <t>Cc1ccc(OCC(=O)N[C@@H]2[C@@H](O)Cc3ccc(NC(=O)COc4ccc(cc4C)C#N)cc23)cc1</t>
  </si>
  <si>
    <t>CCCCN1C[C@H]([C@H](CC)C1=O)C(=O)N[C@@H](Cc2cc(F)cc(F)c2)[C@H](O)[C@H]3C[C@H](CN3)OCc4ccccc4</t>
  </si>
  <si>
    <t>COc1cnc(cn1)C(=O)Nc2ccc(F)c(c2)[C@@]3(CF)N=C(N)O[C@@H]4C[C@H]34</t>
  </si>
  <si>
    <t>COc1cnc(cn1)C(=O)Nc2ccc(Cl)c(c2)[C@@]3(CF)N=C(N)O[C@@H]4C[C@H]34</t>
  </si>
  <si>
    <t>Cc1cc(OC(F)F)cnc1C(=O)Nc2cc(F)c(Cl)c(c2)[C@]3(CF)N=C(N)O[C@H]4C[C@@H]34</t>
  </si>
  <si>
    <t>NC1=N[C@@](C(F)F)([C@H]2C[C@H]2O1)c3cc(N[C@H]4CCc5cc(Br)cnc45)ccc3F</t>
  </si>
  <si>
    <t>CC(C)C(=O)N[C@@H](Cc1ccc2OCOc2c1)[C@H](O)CN[C@H]3CC4(CCC4)Oc5ncc(CC(C)(C)C)cc35</t>
  </si>
  <si>
    <t>CO[C@@H]1CC[C@@]2(CC1)Cc3ccc(cc3C24ON(C)C(=N4)N)C(C)C</t>
  </si>
  <si>
    <t>COC1CCC2(CC1)Cc3ccc(cc3C24N=C(N)N(C)C4=O)N5CCCC5</t>
  </si>
  <si>
    <t>COC1CCC2(CC1)Cc3ccc(OC)cc3C24N=C(N)N(C)C4=O</t>
  </si>
  <si>
    <t>NC1=N[C@@](C(F)F)([C@H]2C[C@H]2O1)c3cc(NC(=O)c4cnc(OCC5CCOC5)cn4)ccc3F</t>
  </si>
  <si>
    <t>CC1=NC2(N=C1N)c3cc(ccc3CC24CCOCC4)c5ccc(F)c(Cl)c5</t>
  </si>
  <si>
    <t>C[C@H]1C[C@H]2CSC(=N[C@]2(CO1)c3nc(NC(=O)c4nc(C)oc4C(F)(F)F)cs3)N</t>
  </si>
  <si>
    <t>C[C@H]1C[C@H]2CSC(=N[C@]2(CO1)c3nc(NC(=O)c4cnc(cn4)C(F)F)cs3)N</t>
  </si>
  <si>
    <t>NC1=N[C@@](CF)([C@H]2C[C@H]2O1)c3cc(NC(=O)c4ccc(cn4)C#N)cnc3F</t>
  </si>
  <si>
    <t>CC1=NC2(CC3(CCCOC3)Oc4ccc(cc24)c5ccc(F)c(Cl)c5)N=C1N</t>
  </si>
  <si>
    <t>CC(=O)N[C@@H](Cc1cc(F)cc(F)c1)[C@H](O)CN[C@H]2CCOc3ccc(CC(C)(C)F)cc23</t>
  </si>
  <si>
    <t>CO[C@@H]1CC[C@@]2(CC1)Cc3ccc(cc3C24N=C(N)N(C(C)C)C4=O)C(C)C</t>
  </si>
  <si>
    <t>CCN(Cc1ccccc1)Cc2ccc(cc2)C3=Cc4cc(OCCNC(=O)Cc5cc(F)cc(F)c5)ccc4OC3=O</t>
  </si>
  <si>
    <t>CC1(CCSC(=N1)N)c2cc(Br)cc(NC(=O)c3nc4ccccc4s3)c2</t>
  </si>
  <si>
    <t>CN1C(=NC2(C1=O)c3cc(CCC4CC4)ccc3O[C@@]25CC[C@@H](CC5)OC(F)F)N</t>
  </si>
  <si>
    <t>C[C@@]1(N=C(N)O[C@@H]2C[C@H]12)c3nc(NC(=O)c4ccc(cn4)C#N)ccc3F</t>
  </si>
  <si>
    <t>COc1ccc(cc1C#N)C2(N=C(N)N(C)C2=O)c3cccc(c3)c4cccnc4</t>
  </si>
  <si>
    <t>CCc1cc(cc(C)n1)C2(N=C(N)N(C)C2=O)c3cccc(c3)c4cncnc4</t>
  </si>
  <si>
    <t>CCN(Cc1ccccc1)Cc2ccc(cc2)C3=Cc4ccc(OCCNC(=O)Cc5cc(F)cc(F)c5)cc4OC3=O</t>
  </si>
  <si>
    <t>CCC(=O)N(C)C(C)(C)[C@H]1CCC[C@H](C1)C(=O)N[C@@H](Cc2ccccc2)[C@@H](O)CNCc3cccc(c3)C(C)C</t>
  </si>
  <si>
    <t>CCCN1[C@@H](Cc2cc(C[C@@H]3CS(=O)(=O)C[C@H](NCc4cccc(c4)C(C)C)[C@H]3O)ccc2O)COC1=O</t>
  </si>
  <si>
    <t>CCCCc1cc(C[C@@H]2CS(=O)(=O)C[C@H](NCc3cccc(c3)C(C)C)[C@H]2O)ccc1O</t>
  </si>
  <si>
    <t>CCNc1cc(cc2N(C)S(=O)(=O)CCCc12)C(=O)N[C@@H](Cc3ccccc3)[C@H](O)CNC4CC4</t>
  </si>
  <si>
    <t>CCCCNC(=O)[C@H](C)C[C@H](O)[C@@H]1C[C@H](C)CCCCCCCCC(=O)N(C)[C@@H](C)C(=O)N1</t>
  </si>
  <si>
    <t>CC(C)(C)c1cccc(CN[C@H]2CS(=O)(=O)C[C@@H](Cc3cc(F)c(N)c(c3)c4cocc4)[C@@H]2O)c1</t>
  </si>
  <si>
    <t>NC1=N[C@]([C@@H]2C[C@@H]2O1)(c3cccc(NC(=O)c4ccc(Cl)cn4)c3)C(F)(F)F</t>
  </si>
  <si>
    <t>COCCc1cnc(C(=O)Nc2ccc(F)c(n2)[C@@]3(C)N=C(N)OCC3(F)F)c(N)n1</t>
  </si>
  <si>
    <t>COc1cccc(c1)c2ccc3OC(C)(C)C4(COC4)C5(COC(=N5)N)c3c2</t>
  </si>
  <si>
    <t>CCCOc1ccc(cc1)c2scc(c2CC(=O)\N=C(\N)/NCCCO)c3ccccc3Cl</t>
  </si>
  <si>
    <t>O=C([C@@H]1CNC[C@]12CCCc3ccccc23)N4CC[C@H](C[C@H]4c5ccccc5)c6ccccc6</t>
  </si>
  <si>
    <t>C[C@]1(CCSC(=N1)N)c2cccc(NC(=O)c3cnc(C=C)cn3)c2</t>
  </si>
  <si>
    <t>C[C@]1(CCSC(=N1)N)c2cc(NC(=O)c3ccc(Br)s3)ccc2F</t>
  </si>
  <si>
    <t>C[C@]1(CO[C@](C)(C(=N1)N)C(F)(F)F)c2cc(NC(=O)c3ncc(cc3Cl)C#N)ncc2F</t>
  </si>
  <si>
    <t>C[C@H]1C[C@H]2[C@@H](CF)SC(=N[C@]2(CO1)c3cc(CNCC(F)(F)F)ccc3F)N</t>
  </si>
  <si>
    <t>CC(C)N1C(=NC2(C1=O)c3cc(Br)ccc3C[C@@]24CC[C@@H](CC4)OC(F)F)N</t>
  </si>
  <si>
    <t>CCN(Cc1ccccc1)Cc2ccc(cc2)C3=Cc4ccc(OCCNC(=O)\C=C\c5ccc(Cl)c(Cl)c5)cc4OC3=O</t>
  </si>
  <si>
    <t>Cc1ccc(nc1)C(=O)Nc2ccc(F)c(c2)[C@]3(N=C(N)O[C@@H]4C[C@H]34)C(F)F</t>
  </si>
  <si>
    <t>O=C(Nc1cc(ccc1N2CCN(Cc3ccccc3)CC2)c4ccccc4)C5=Cc6ccccc6OC5=O</t>
  </si>
  <si>
    <t>CN1CC(=NC(C)(C1=O)c2cccc(NC(=O)c3ccc(cn3)C#N)c2)N</t>
  </si>
  <si>
    <t>COc1cccc(CNC[C@@H](O)[C@H](Cc2cc(F)cc(F)c2)NC(=O)c3cc(cc(c3)\C(=N/OCC=C)\C)N(C)S(=O)(=O)C)c1</t>
  </si>
  <si>
    <t>COc1cc(nc(c1)C(=O)N2COC[C@@H]2c3ccccc3)C(=O)N[C@@H](Cc4ccccc4)[C@H](O)C(=O)Nc5cccc(c5)c6nn[nH]n6</t>
  </si>
  <si>
    <t>COc1c(F)cc(NC(=O)c2ccc(Cl)cn2)cc1[C@@]3(CF)N=C(N)O[C@@H]4C[C@H]34</t>
  </si>
  <si>
    <t>C[C@H]1C[C@H]2CSC(=N[C@]2(CO1)c3nc(NC(=O)c4ncc(F)cc4F)cs3)N</t>
  </si>
  <si>
    <t>CC(=O)N[C@@H](Cc1cc(F)cc(F)c1)[C@H](O)CNC2(CCCCC2)c3cn(C[Si](C)(C)C)nn3</t>
  </si>
  <si>
    <t>O[C@@H]([C@H](Cc1cc(F)cc(F)c1)NC(=O)[C@@H]2CN(CC3CC3)C(=O)C2)[C@H]4C[C@H](CN4)OCc5ccccc5</t>
  </si>
  <si>
    <t>CCCCNC(=O)[C@@H](NC(=O)[C@H](C)C[C@H](O)[C@@H]1CSC\C=C\CSC[C@H](NC(=O)OC(C)(C)C)C(=O)N[C@@H](C)C(=O)N1)C(C)C</t>
  </si>
  <si>
    <t>Cc1cc(OCC(F)(F)F)cnc1C(=O)Nc2cc(F)c(F)c(c2)[C@]3(C)C[C@H](OC(=N3)N)C(F)(F)F</t>
  </si>
  <si>
    <t>CC1(CCSC(=N1)N)c2cc(Br)cc(NC(=O)c3occc3)c2</t>
  </si>
  <si>
    <t>COC1CCC2(CC1)Cc3ccc(cc3C24ON(C)C(=N4)N)c5ccnnc5</t>
  </si>
  <si>
    <t>CC1=NC2(CCOc3ccc(cc23)c4cc(Cl)cc(Cl)c4)N=C1N</t>
  </si>
  <si>
    <t>CO[C@@H]1CC[C@@]2(CC1)Cc3ccc(cc3C24ON(C)C(=N4)N)C#N</t>
  </si>
  <si>
    <t>CN1OC2(N=C1N)c3cc(ccc3CC24CCc5ccccc5CC4)c6cccc(c6)C(F)(F)F</t>
  </si>
  <si>
    <t>COc1cnc(C(=O)Nc2ccc(F)c(c2)[C@@]3(N=C(N)O[C@H]4C[C@@H]34)C(F)F)c(C)n1</t>
  </si>
  <si>
    <t>C[C@@H](NC(=O)c1cc(cc(c1)C(=O)N[C@@H](Cc2ccccc2)[C@H](O)CNC3CC3)N4CCCCS4(=O)=O)c5ccccc5</t>
  </si>
  <si>
    <t>NC1=N[C@@](CF)([C@H]2C[C@H]2O1)c3cc(NCc4nn(cc4Cl)C(F)F)ccc3F</t>
  </si>
  <si>
    <t>CN1OC2(N=C1N)c3cc(ccc3CC24Cc5ccccc5C4)c6cccc(c6)C#N</t>
  </si>
  <si>
    <t>CCNc1cc(cc(c1)C(=O)N[C@@H](Cc2ccccc2)[C@H](O)CN[C@H]3CCc4ccccc34)N5CCCC5=O</t>
  </si>
  <si>
    <t>CC(=O)N[C@@H](Cc1cc(F)cc(F)c1)[C@H](O)CNC2(CCCCC2)c3cc(cc(c3)C(C)(C)C)C(=O)C</t>
  </si>
  <si>
    <t>CC(=O)c1ccc(Oc2ccc(cc2)c3ccc(c4ccccc4Cl)n3CC(=O)NC(=N)N)cc1</t>
  </si>
  <si>
    <t>CCOc1cc(cc(c1)c2ccccc2C#N)C(=O)N[C@@H](Cc3ccccc3)[C@H](O)CNCc4cccc(c4)C(F)(F)F</t>
  </si>
  <si>
    <t>NC1=NC(C2=NCCCN12)(c3ccc4OCOc4c3)c5cccc(c5)c6cccnc6F</t>
  </si>
  <si>
    <t>C[C@@]1(N=C(N)OCC1(F)F)c2nc(NC(=O)c3ncc(nc3N)C(F)(F)F)ccc2F</t>
  </si>
  <si>
    <t>NC1=NC2(CO1)c3cc(ccc3OC(CC4CC4)C25COC5)c6cncnc6</t>
  </si>
  <si>
    <t>NC1=NC2(CO1)c3cc(ccc3OCC24CC4)c5cncc(OC(F)F)c5</t>
  </si>
  <si>
    <t>CCOc1cncc(c1)c2ccc3OCC4(CC4)C5(COC(=N5)N)c3c2</t>
  </si>
  <si>
    <t>CCCO[C@H]1CN[C@H](C1)[C@@H](O)[C@H](Cc2cc(F)cc(F)c2)NC(=O)[C@H](C)N3CC[C@H](C(C)C)C3=O</t>
  </si>
  <si>
    <t>COc1cccc(c1)c2cccc(CC[C@]3(C)CC(=O)N(C)C(=N3)N)c2.OC(=O)C(F)(F)F</t>
  </si>
  <si>
    <t>C[C@]1(CCSC(=N1)N)c2cc(NC(=O)c3ccc(OCCO)cn3)ccc2F</t>
  </si>
  <si>
    <t>C[C@]1(CCSC(=N1)N)c2cc(NC(=O)c3cnc(NCC(F)(F)F)cn3)ccc2F</t>
  </si>
  <si>
    <t>Cc1nc(C)c(s1)C(=O)Nc2ccc(F)c(c2)[C@]3(C)CCSC(=N3)N</t>
  </si>
  <si>
    <t>CCCCOc1cnc(cn1)C(=O)Nc2cccc(c2)C3(C)CCSC(=N3)N</t>
  </si>
  <si>
    <t>Cc1oc(C(=O)Nc2cc(Br)cc(c2)C3(C)CCSC(=N3)N)c(C)c1</t>
  </si>
  <si>
    <t>CC1(COCC(=N1)N)c2cccc(NC(=O)c3ccc(cn3)C#N)c2</t>
  </si>
  <si>
    <t>NC1=NC(CF)(COC1)c2cccc(NC(=O)c3ccc(Br)cn3)c2</t>
  </si>
  <si>
    <t>Cc1onc(C)c1[C@@H]2C[C@](C)(N=C(N)S2)c3cccc(NC(=O)c4ccc(Cl)cn4)c3F</t>
  </si>
  <si>
    <t>NC1=N[C@]2(OCC[C@H]2CS1)c3cc(NC(=O)c4ccc(OC(F)F)cn4)ccc3F</t>
  </si>
  <si>
    <t>NC1=N[C@]2(OCC[C@H]2CS1)c3cc(NC(=O)c4ccc(F)cn4)ccc3F</t>
  </si>
  <si>
    <t>C[C@]1(COCC(=N1)N)c2cc(Nc3cccc4cc(Cl)cnc34)ccc2F</t>
  </si>
  <si>
    <t>NC1=N[C@]2(CO[C@H](C[C@H]2CS1)c3ncc(F)cn3)c4ccc(F)cc4F</t>
  </si>
  <si>
    <t>COC1CCC2(CC1)Cc3ccccc3C24N=C(N)N(C)C4=O</t>
  </si>
  <si>
    <t>C[C@H]1C[C@H]2CSC(=N[C@]2(CO1)c3nc(NC(=O)c4cnc(OCC(C)(F)F)cn4)cs3)N</t>
  </si>
  <si>
    <t>C[C@H]1C[C@H]2CSC(=N[C@]2(CO1)c3nc(NC(=O)c4cnc(OCC5CC5)cn4)cs3)N</t>
  </si>
  <si>
    <t>CN1OC2(N=C1N)c3cc(ccc3CC24CCC(=C(C)C4)C)c5cccc(c5)C#N</t>
  </si>
  <si>
    <t>COC1CCC2(CC1)Cc3ccc(OC(F)(F)F)cc3C24N=C(N)N(C)C4=O</t>
  </si>
  <si>
    <t>COc1cccnc1Nc2cc(F)c(F)c(c2)[C@]3(C)C[C@H](OC(=N3)N)C(F)(F)F</t>
  </si>
  <si>
    <t>Cn1cc(F)c(n1)[C@H]2C[C@H]3CSC(=N[C@]3(CO2)c4ccc(F)cc4F)N</t>
  </si>
  <si>
    <t>COc1cnc2c(Nc3ccc(F)c(c3)[C@]4(CF)C[C@H](OC(=N4)N)C(F)(F)F)nccc2c1</t>
  </si>
  <si>
    <t>CC(C)[C@H](NC(=O)[C@@H](N)CNC(=O)C1=C(F)C(=O)NC(=O)N1)C(=O)N[C@@H](CC2CCCCC2)C(=O)N[C@@H](Cc3ccccc3)C(=O)N[C@H](CO)C(=O)O</t>
  </si>
  <si>
    <t>CC1(CCSC(=N1)N)c2cc(Cl)cc(NC(=O)c3nc4ccccc4s3)c2</t>
  </si>
  <si>
    <t>CO[C@@H]1CC[C@@]2(CC1)Cc3ccc(Br)cc3[C@@]24N=C(C)C(=N4)N</t>
  </si>
  <si>
    <t>CC(C)C[C@H](NC(=O)[C@H](CC(=O)N)NC(=O)[C@@H](NC(=O)[C@@H](N)CCC(=O)O)C(C)C)[C@@H](O)C[C@@H](C(C)C)C(=O)N[C@@H](C)C(=O)N[C@@H](CCC(=O)O)C(=O)N[C@@H](Cc1ccccc1)C(=O)O</t>
  </si>
  <si>
    <t>NC1=N[C@](C(F)F)([C@@H]2C[C@@H]2O1)c3cc(NC(=O)c4ccc(cn4)C#N)cnc3F</t>
  </si>
  <si>
    <t>NC1=N[C@@](CF)([C@H]2C[C@H]2O1)c3cc(NC(=O)c4ccc(Cl)cn4)cnc3F</t>
  </si>
  <si>
    <t>COc1ccc(cc1)n2nc3cc(C)c(NC(=O)CC(C)C)cc3n2</t>
  </si>
  <si>
    <t>CC1(CCSC(=N1)N)c2cc(Br)cc(NC(=O)c3cc4ccccc4s3)c2</t>
  </si>
  <si>
    <t>CC1(CCSC(=N1)N)c2cc(Cl)cc(NC(=O)c3ccc(Br)cc3)c2</t>
  </si>
  <si>
    <t>CC(C)C[C@H](NC(=O)C[C@H](O)[C@H](Cc1ccccc1)NC(=O)[C@H](CCC(=O)N)N(C)C(=O)[C@@H](NC(=O)[C@H](C)O)C(C)C)C(=O)N[C@@H](C)C(=O)N(C)[C@H](Cc2ccccc2)C(=O)NC(C)C</t>
  </si>
  <si>
    <t>CC(=O)N[C@@H](Cc1cc(F)cc(F)c1)[C@H](O)CNC2(CCCCC2)c3cccc(c3)C(C)(C)C#N</t>
  </si>
  <si>
    <t>COc1cccc(CNC[C@@H](O)[C@H](Cc2cc(F)cc(F)c2)NC(=O)c3cccc(c3)C(=O)NC(C)c4ccc(F)cc4)c1</t>
  </si>
  <si>
    <t>NC1=N[C@]2(CN(C[C@H]2CS1)c3ncccn3)c4ccc(F)s4</t>
  </si>
  <si>
    <t>Cc1c(nc2ccc(Cl)cn12)C(=O)Nc3ccc(F)c(c3)[C@@]4(N=C(N)O[C@H]5C[C@@H]45)C(F)F</t>
  </si>
  <si>
    <t>COc1cccc(CNC[C@@H](O)[C@H](Cc2cc(F)cc(F)c2)NC(=O)c3cc(cc(c3)\C(=N/OCC=C)\C)C(=O)NC(C)c4ccc(F)cc4)c1</t>
  </si>
  <si>
    <t>CC1(C)Cc2ccc(cc2C13C=C(F)C(=N3)N)c4cncnc4</t>
  </si>
  <si>
    <t>CN1C(=N[C@@]2(C1=O)c3ccccc3CC24CCc5ccccc5CC4)N</t>
  </si>
  <si>
    <t>NC1=N[C@@](CF)(C[C@H](O1)C(F)(F)F)c2nc(NC(=O)c3ccc(Cl)cn3)ccc2F</t>
  </si>
  <si>
    <t>CC(C)C[C@H](NC(=O)[C@@H](NC(=O)[C@@H](N)CNC(=O)C1=C(F)C(=O)NC(=O)N1)C(C)C)C(=O)N[C@@H](Cc2ccccc2)C(=O)N[C@H](C)C(=O)O</t>
  </si>
  <si>
    <t>C[C@]1(C=CSC(=N1)N)c2cc(NC(=O)c3cnc(OCc4ncc[nH]4)cn3)ccc2F</t>
  </si>
  <si>
    <t>CN1C(=N[C@]2(C1=O)c3cc(ccc3Oc4c(F)cc(cc24)c5ccnc(F)c5)c6cccnc6F)N</t>
  </si>
  <si>
    <t>CO[C@@H]1CC[C@@]2(CC1)Cc3ccc(Cl)cc3C24N=C(N)N(C(C)C)C4=O</t>
  </si>
  <si>
    <t>CCCCCOc1ccc(cc1)c2ccc(c3ccccc3Cl)n2Cc4ccc(NCCO)c(N)n4</t>
  </si>
  <si>
    <t>CC(=O)N[C@@H](Cc1cc(F)cc(F)c1)[C@H](O)CNC2(CCCCC2)c3cc(O)cc(c3)C(C)(C)C</t>
  </si>
  <si>
    <t>C[C@H]1OCC[C@H]2Oc3ccc(cc3[C@@]4(COC(=N4)N)[C@H]12)c5cccnc5F</t>
  </si>
  <si>
    <t>COc1cccc(CNC[C@@H](O)[C@H](Cc2cc(F)cc(F)c2)NC(=O)[C@H](C)N3CC[C@H](C(C)C)C3=O)c1</t>
  </si>
  <si>
    <t>COc1cccc(c1)c2cccc(c2)C3(N=C(C)C(=N3)N)c4ccncc4</t>
  </si>
  <si>
    <t>CC1(C)Cc2cc(Cl)ccc2C(=N1)N[C@@H](Cc3ccccc3)C4=Nc5ccncc5C(=O)N4</t>
  </si>
  <si>
    <t>C[C@]1(CCSC(=N1)N)c2cccc(NC(=O)c3cnc(OCC4CCO4)cn3)c2</t>
  </si>
  <si>
    <t>Cc1cnc(cn1)C(=O)Nc2ccc(F)c(c2)[C@@]3(C)N=C(N)SCC3(F)F</t>
  </si>
  <si>
    <t>Cc1cc(C(=O)Nc2cccc(c2)[C@]3(C)CCSC(=N3)N)c(C)s1</t>
  </si>
  <si>
    <t>COCCOc1cnc(cn1)C(=O)Nc2cccc(c2)C3(C)CCSC(=N3)N</t>
  </si>
  <si>
    <t>CC1(C)Oc2ccc(cc2C3(COC(=N3)N)C14COC4)c5cc(F)cc(F)c5</t>
  </si>
  <si>
    <t>CC[C@@]1(N=C(N)COCC1(F)F)c2cc(NCc3nn(cc3Cl)C(F)F)ccc2F</t>
  </si>
  <si>
    <t>Cc1oc(C)c(n1)C(=O)Nc2ccc(F)c(c2)[C@@]3(COCC(=N3)N)C(F)F</t>
  </si>
  <si>
    <t>COCCOc1cnc(C(=O)Nc2ccc(F)c(c2)[C@@]3(COCC(=N3)N)C(F)F)c(C)n1</t>
  </si>
  <si>
    <t>CO[C@@H]1CC[C@@]2(CC1)Cc3ccc(OC(C)C)cc3C24N=C(N)N(C)C4=O</t>
  </si>
  <si>
    <t>CO[C@@H]1CC[C@@]2(CC1)Cc3ccc(OC(C)C)cc3C24ON(C)C(=N4)N</t>
  </si>
  <si>
    <t>NC1=N[C@@](CF)(C[C@H](O1)C(F)(F)F)c2cc(NC(=O)c3ccc(cn3)C#N)cnc2F</t>
  </si>
  <si>
    <t>CCCOc1ccc(cc1)c2ccc(c3ccccc3Cl)n2CC(=O)\N=C(\N)/NCCC(=O)N</t>
  </si>
  <si>
    <t>COCCN1C(=NC2(C1=O)c3cc(ccc3C[C@@]24CC[C@@H](CC4)OC)C5CC5)N</t>
  </si>
  <si>
    <t>NC1=N[C@]2(CN(C[C@H]2CS1)c3ncc(F)cn3)c4ccns4</t>
  </si>
  <si>
    <t>COCCN1C(=CC2(C1=O)c3cc(ccc3C[C@@]24CC[C@@H](CC4)OC)C5CC5)N</t>
  </si>
  <si>
    <t>COC1CCC2(CC1)Cc3ccc(cc3C24CC(=O)N(C)C(=N4)N)c5cc(F)cc(Cl)c5</t>
  </si>
  <si>
    <t>COc1cccc(CNC[C@@H](O)[C@H](Cc2cc(F)cc(F)c2)NC(=O)c3cc(cc(c3)\C(=N/OCC(C)C)\C)N(C)S(=O)(=O)C)c1</t>
  </si>
  <si>
    <t>CC(C)C[C@H](NC(=O)[C@@H](NC(=O)[C@@H](N)CNC(=O)C1=C(F)C(=O)NC(=O)N1)C(C)C)C(=O)N[C@@H](Cc2ccccc2)C(=O)N[C@@H](CC(=O)N)C(=O)O</t>
  </si>
  <si>
    <t>CC(=O)N[C@@H](Cc1cc(F)cc(F)c1)[C@H](O)CNC2(CCCCC2)c3cc(Br)cc(c3)C(C)(C)C</t>
  </si>
  <si>
    <t>COc1cc(NC(=O)c2ccc(Cl)cn2)cc(c1)C3(C)CCSC(=N3)N</t>
  </si>
  <si>
    <t>CC(C)n1nc(c2ccc(Br)c(O)c2)c3c(N)ncnc13</t>
  </si>
  <si>
    <t>CCCN(c1cc2COC[C@](C)(N)Cc3cccc(CC[C@@H](NC(=O)c(c2)c1)C(C)C)c3)S(=O)(=O)C</t>
  </si>
  <si>
    <t>CCCN(CCC)C(=O)c1cc(C)cc(c1)C(=O)N[C@@H](Cc2cc(F)cc(F)c2)[C@H](O)[C@@H]3NCCN(CC)C3=O</t>
  </si>
  <si>
    <t>CC1(CCSC(=N1)N)c2cccc(NC(=O)c3nc4ccccc4s3)c2</t>
  </si>
  <si>
    <t>COCc1occ(n1)C(=O)Nc2csc(n2)[C@]34CO[C@@H](C)C[C@H]3CSC(=N4)N</t>
  </si>
  <si>
    <t>CC[C@H](C)[C@H](O)C(=O)N[C@@H](CC(C)C)C(=O)N[C@@H](Cc1ccccc1)[C@@H](O)C[C@@H](CC(C)C)C(=O)N[C@@H](C(C)C)C(=O)NCc2ccncc2</t>
  </si>
  <si>
    <t>CN1C(=NC2(C1=O)c3cc(ccc3O[C@@]24CC[C@@H](CC4)OC(F)F)c5cccc(c5)C#N)N</t>
  </si>
  <si>
    <t>CN1C(=NC2(C1=O)c3cc(ccc3C[C@@]24CC[C@@H](CC4)OC(F)F)C5CC5)N</t>
  </si>
  <si>
    <t>CN1C(=NC2(C1=O)c3cc(ccc3C[C@@]24CC[C@@H](CC4)OC(F)F)c5cccc(c5)C#N)N</t>
  </si>
  <si>
    <t>COCc1cc2NCCCCOc3cccc(C[C@H](NC(=O)c(c1)c2)[C@H](O)CNC(CF)c4cccc(c4)C(C)(C)C)c3</t>
  </si>
  <si>
    <t>C[C@H]1C[C@H]2CSC(=N[C@]2(CO1)c3nc(NC(=O)c4ncc(OC(F)F)cn4)cs3)N</t>
  </si>
  <si>
    <t>COc1cnc2c(Nc3cc(F)c(F)c(c3)[C@]4(C)C[C@H](OC(=N4)N)C(F)(F)F)nccc2c1</t>
  </si>
  <si>
    <t>CN1OC2(N=C1N)c3cc(ccc3CC24CCc5cc(F)ccc5C4)c6cccc(c6)C#N</t>
  </si>
  <si>
    <t>CC#Cc1cncc(c1)c2ccc3Oc4c(F)cc(cc4[C@]5(N=C(N)N(C)C5=O)c3c2)C6=CCOCC6</t>
  </si>
  <si>
    <t>C[C@H](NC[C@@H](O)[C@H](Cc1ccccc1)NC(=O)c2cccc(c2)N(Cc3ccccc3)S(=O)(=O)C)C(=O)NC4CCCCC4</t>
  </si>
  <si>
    <t>CC(=O)N[C@@H](Cc1cc(F)cc(F)c1)[C@H](O)CNC2(CCCCC2)c3cc(C)cc(c3)C(C)(C)C</t>
  </si>
  <si>
    <t>CCNc1cc(cc(c1)C(=O)N[C@@H](Cc2ccccc2)[C@H](O)CNC3CCCCC3)N4CCCC4=O</t>
  </si>
  <si>
    <t>CC(C)CNc1cc(cc(c1)C(=O)N[C@@H](Cc2ccccc2)[C@H](O)CN[C@@H](C)C(=O)NC3CCCCC3)N4CCCC4=O</t>
  </si>
  <si>
    <t>C[C@]12CCOC[C@@H]1[C@]3(COC(=N3)N)c4cc(ccc4O2)c5cncnc5</t>
  </si>
  <si>
    <t>NC1=N[C@]2(CS1)[C@@H]3COCC[C@H]3Oc4ccc(cc24)c5cccnc5F</t>
  </si>
  <si>
    <t>NC1=NC2(CO1)c3cc(ccc3OCC24CC4)c5cncc(OCC(F)(F)F)c5</t>
  </si>
  <si>
    <t>CCCC[C@H](NC(=O)C[C@H](O)[C@H](CC(C)C)NC(=O)[C@H](C)NC(=O)[C@@H](NC(=O)C)[C@@H](C)CC)C(=O)NCc1cccc(c1)C(=O)O</t>
  </si>
  <si>
    <t>CN(c1cc(cc(c1)C(=O)C2CCCC2)C(=O)N[C@@H](Cc3ccccc3)[C@H](O)CNC4CC4)S(=O)(=O)C</t>
  </si>
  <si>
    <t>CC(=O)N[C@@H](Cc1cc(F)cc(F)c1)[C@H](O)CNC2(CCCCC2)c3cccc(c3)C4CCCO4</t>
  </si>
  <si>
    <t>C[C@]1(CCSC(=N1)N)c2cccc(NC(=O)c3ccc(OCc4ccc(F)cc4)cn3)c2</t>
  </si>
  <si>
    <t>CSCCOc1cnc(cn1)C(=O)Nc2cccc(c2)[C@]3(C)CCSC(=N3)N</t>
  </si>
  <si>
    <t>CC1(C)Oc2ccc(cc2C3(COC(=N3)N)C14COC4)c5cccnc5Cl</t>
  </si>
  <si>
    <t>Nc1ncccc1NCc2cccc(NC(=O)c3cnc(OCC#C)cn3)c2</t>
  </si>
  <si>
    <t>C[C@]1(COCC(=N1)N)c2cc(Br)cc(NC(=O)c3ccc(Br)cn3)c2</t>
  </si>
  <si>
    <t>CCOc1ccc(nc1)C(=O)Nc2ccc(F)c(c2)[C@@]3(COCC(=N3)N)C(F)F</t>
  </si>
  <si>
    <t>COc1cc(Br)cnc1C(=O)Nc2ccc(F)c(c2)C3(C)N=C(N)COCC3(F)F</t>
  </si>
  <si>
    <t>Cc1oncc1[C@]2(C)C[C@H](N=C(N)S2)c3cc(c(F)cc3F)c4cncnc4</t>
  </si>
  <si>
    <t>CC1(COCC(=N1)N)c2cccc(NC3CCc4cc(Cl)ccc34)c2</t>
  </si>
  <si>
    <t>COCCN1C(=N[C@]2(C1=O)c3cc(ccc3C[C@@]24CC[C@@H](CC4)OC)C#CC5CC5)N</t>
  </si>
  <si>
    <t>COc1cc(F)c2Oc3ccc(NC(=O)c4ccc(Cl)cc4F)cc3C5(CCOC(=N5)N)c2c1</t>
  </si>
  <si>
    <t>Cc1ccc(cn1)[C@H]2C[C@H]3CSC(=N[C@]3(CO2)c4ccc(F)cc4F)N</t>
  </si>
  <si>
    <t>CC(C)N1C(=NC2(C1=O)c3cc(Br)ccc3OC24CCc5ccccc5CC4)N</t>
  </si>
  <si>
    <t>CN1C(=S)NC2(C1=O)c3cc(Br)ccc3C[C@@]24CC[C@@H](CC4)OC(F)F</t>
  </si>
  <si>
    <t>C[C@]1(F)COC(=N[C@]1(C)c2cc(NC(=O)c3nn(CC(F)F)cc3Cl)ccc2F)N</t>
  </si>
  <si>
    <t>Cn1ccc(n1)[C@H]2C[C@H]3CSC(=N[C@]3(CO2)c4ccc(F)cc4F)N</t>
  </si>
  <si>
    <t>COc1cc(Cl)cnc1C(=O)Nc2ccc(Cl)c(c2)[C@@]3(CF)N=C(N)O[C@@H]4C[C@H]34</t>
  </si>
  <si>
    <t>CC(C)C[C@H](NC(=O)[C@@H](NC(=O)[C@@H](N)CNC(=O)C1=C(F)C(=O)NC(=O)N1)C(C)C)C(=O)N[C@@H](Cc2ccccc2)C(=O)O</t>
  </si>
  <si>
    <t>CCOc1ccc(nc1)C(=O)Nc2ccc(F)c(c2)[C@@]3(C)N=C(N)OCC3(F)F</t>
  </si>
  <si>
    <t>CC1(C)CCC(O1)[C@H]2C[C@H]3CSC(=N[C@]3(CO2)c4ccc(F)cc4F)N</t>
  </si>
  <si>
    <t>CCCCNC(=O)[C@H](C)NC(=O)[C@@H]1CCC[C@H]1[C@H](O)[C@H](CC(C)C)NC(=O)[C@H](CCSC)NC(=O)[C@H](CC(C)C)NC(=O)C</t>
  </si>
  <si>
    <t>COc1cnc(C(=O)Nc2ccc(F)c(c2)[C@]3(N=C(N)O[C@@H]4C[C@H]34)C(F)F)c(C)c1</t>
  </si>
  <si>
    <t>NC1=N[C@@](C(F)F)([C@H]2C[C@H]2O1)c3cc(NC(=O)c4cc(Cl)cs4)ccc3F</t>
  </si>
  <si>
    <t>C[C@H]1C[C@H]2CSC(=N[C@]2(CO1)c3nc(NC(=O)c4ccc(OC(C)(F)F)cn4)cs3)N</t>
  </si>
  <si>
    <t>COC1CCC2(CC1)Cc3ccc(CCC4CC4)cc3[C@@]25N=C(N)N([C@@H](C)c6ccccc6)C5=O</t>
  </si>
  <si>
    <t>CC(=O)N[C@@H](Cc1cc(F)cc(F)c1)[C@H](O)CN[C@H]2CCOc3ccc(CC(C)(F)F)cc23</t>
  </si>
  <si>
    <t>COc1ccc(cc1O)C2(CSC(=N2)N)c3cccc(NC(=O)c4ncc(Cl)cc4Cl)c3</t>
  </si>
  <si>
    <t>CN1C(=NC2(C1=O)c3ccccc3OC24CCc5ccccc5CC4)N</t>
  </si>
  <si>
    <t>CCCN(CCC)C(=O)c1cc(C)cc(c1)C(=O)N[C@@H](Cc2cc(F)cc(F)c2)[C@H](O)[C@H]3C[C@H](CN3)OC</t>
  </si>
  <si>
    <t>CO[C@@H]1CC[C@@]2(CC1)Cc3ccc(CCc4ccccc4)cc3C25N=C(N)N(C(C)C)C5=O</t>
  </si>
  <si>
    <t>COC1CCC2(CC1)Cc3ccc(cc3C24N=C(N)N(C)C4=O)C5=CC(=O)N(C=C5)C6CC6</t>
  </si>
  <si>
    <t>C[C@]1(C[C@H](OC(=N1)N)C(F)(F)F)c2nc(Nc3ncc(F)c4cc(cnc34)C#N)ccc2F</t>
  </si>
  <si>
    <t>CO[C@@H]1CC[C@@]2(CC1)Cc3ccc(cc3C24N=C(C)C(=N4)N)C#N</t>
  </si>
  <si>
    <t>Cc1c(nc2ccc(Cl)cn12)C(=O)Nc3ccc(F)c(c3)[C@@]4(CF)N=C(N)O[C@@H]5C[C@H]45</t>
  </si>
  <si>
    <t>NC1=N[C@]2(c3cc(ccc3Oc4c(F)cc(cc24)N5CCOCC5)c6cccnc6F)c7nccn17</t>
  </si>
  <si>
    <t>CO[C@@H]1CC[C@@]2(CC1)Cc3ccc(cc3C24N=C(C)C(=N4)N)c5cccc(C#CC)c5Cl</t>
  </si>
  <si>
    <t>C[C@H]1C[C@H]2CSC(=N[C@]2(CO1)c3nc(NC(=O)c4coc(n4)C(F)(F)F)cs3)N</t>
  </si>
  <si>
    <t>C[C@H]1C[C@H]2CSC(=N[C@]2(CO1)c3nc(NC(=O)c4ccc(F)cn4)cs3)N</t>
  </si>
  <si>
    <t>CN1OC2(N=C1N)c3cc(ccc3CC24CCC(F)(F)CC4)c5cccc(c5)C#N</t>
  </si>
  <si>
    <t>COc1cccc2cc(CN(CCCCCCNc3c4CCCCc4nc5ccccc35)Cc6oc7c(OC)cccc7c6)oc12</t>
  </si>
  <si>
    <t>C[C@H](NC[C@@H](O)[C@H](Cc1ccccc1)NC(=O)c2cccc(c2)N(c3ccc(cc3)C#N)S(=O)(=O)C)C(=O)NC4CCCCC4</t>
  </si>
  <si>
    <t>CCCc1cc(C[C@@H]2CS(=O)(=O)C[C@H](NCc3cccc(c3)C(C)C)[C@H]2O)ccc1O</t>
  </si>
  <si>
    <t>CCCCNC(=O)[C@H](C)C[C@H](O)[C@@H]1CSC\C=C\CS[C@H]2CCCN[C@H]2C(=O)N[C@@H](C)C(=O)N1</t>
  </si>
  <si>
    <t>CSCC[C@H](NC(=O)[C@H](CC(C)C)NC(=O)C)C(=O)N[C@@H](CC(C)C)[C@@H](O)[C@@H]1CCC[C@H]1C(=O)N[C@@H](C(C)C)C(=O)O</t>
  </si>
  <si>
    <t>CCNc1cc(cc2N(C)S(=O)(=O)CCCc12)C(=O)N[C@@H](Cc3ccccc3)[C@H](O)CNC4CCOCC4</t>
  </si>
  <si>
    <t>CC1(C)CN2C(=NC(C2=N1)(c3ccc(OC(F)(F)F)cc3)c4cccc(c4)c5cccnc5F)N</t>
  </si>
  <si>
    <t>NC1=NC(C2=NCCCN12)(c3ccc4OCCOc4c3)c5cccc(c5)c6cccnc6F</t>
  </si>
  <si>
    <t>C[C@@]1(N=C(N)OCC1(F)F)c2nc(NC(=O)c3ncc(nc3N)C(F)F)ccc2F</t>
  </si>
  <si>
    <t>CC(C)[C@H](N)C(=O)N[C@@H](C)C(=O)N[C@@H](Cc1ccccc1)[C@@H](O)C[C@@H](C)C(=O)N[C@@H](C(C)C)C(=O)NCc2ccncc2</t>
  </si>
  <si>
    <t>CC(C)C[C@H](NC(=O)[C@@H](NC(=O)[C@@H](N)CNC(=O)c1nnn[nH]1)C(C)C)C(=O)NC[C@](O)(CCc2ccccc2)C(=O)Nc3cccc(c3)C(=O)O</t>
  </si>
  <si>
    <t>C[C@]1(CCSC(=N1)N)c2cccc(NC(=O)c3cnc(OCCC=C)cn3)c2</t>
  </si>
  <si>
    <t>Cc1ccc2[nH]c(N[C@H]3CN(C[C@@H]3OC(=O)c4cccc(c4)c5ccc(F)cc5)C(=O)OC(C)(C)C)nc2c1</t>
  </si>
  <si>
    <t>Cc1csc(c1)C(=O)Nc2ccc(F)c(c2)[C@]3(N=C(N)O[C@@H]4C[C@H]34)C(F)F</t>
  </si>
  <si>
    <t>CCCN(CCC)C(=O)c1cc(C)cc(c1)C(=O)N[C@@H](Cc2cc(F)cc(F)c2)[C@H](O)[C@H]3C[C@@H](CCc4ccccc4)CCN3</t>
  </si>
  <si>
    <t>O[C@@H]([C@H](Cc1ccccc1)NC(=O)c2cccc(c2)C(=O)N3COC[C@@H]3c4ccccc4)C(=O)Nc5cccc(c5)c6nn[nH]n6</t>
  </si>
  <si>
    <t>COC1CCC2(CC1)Cc3ccc(CCC4CC4)cc3C25N=C(N)N(Cc6cccc(OC)c6)C5=O</t>
  </si>
  <si>
    <t>C[C@@H](NC(=O)c1cc(cc(c1)C(=O)OCC(N)(CO)Cc2ccccc2)N(C)S(=O)(=O)C)c3ccc(F)cc3</t>
  </si>
  <si>
    <t>C[C@H]1C[C@H]2CSC(=N[C@]2(CO1)c3nc(NC(=O)c4cnc(cn4)C(F)(F)F)cs3)N</t>
  </si>
  <si>
    <t>NC1=N[C@@](C(F)F)([C@H]2C[C@H]2O1)c3cc(NC(=O)c4csc(n4)C(F)F)ccc3F</t>
  </si>
  <si>
    <t>CN1OC2(N=C1N)c3cc(ccc3CC24CCc5ccccc5C4)c6cccc(c6)C#N</t>
  </si>
  <si>
    <t>CN1OC2(C=C1N)c3cc(ccc3CC24CCc5ccccc5C4)c6cccc(c6)C#N</t>
  </si>
  <si>
    <t>C[C@@H](Oc1cnc(cn1)C(=O)Nc2ccc(F)c(c2)[C@]3(N=C(N)O[C@@H]4C[C@H]34)C(F)F)C#C</t>
  </si>
  <si>
    <t>COc1ccc(nc1)C(=O)Nc2ccc(Cl)c(c2)[C@@]3(CF)N=C(N)O[C@@H]4C[C@H]34</t>
  </si>
  <si>
    <t>COC1CCC2(CC1)Cc3ccc(cc3C24ON(C)C(=N4)N)c5cncc(OC)n5</t>
  </si>
  <si>
    <t>CC(C)S(=O)(=O)N(C)c1cc2COC[C@](C)(N)Cc3cccc(CC[C@@H](NC(=O)c(c2)c1)c4ccccc4)c3</t>
  </si>
  <si>
    <t>NC1=N[C@@](CF)([C@H]2C[C@H]2O1)c3cc(Nc4ncnc5cc(cnc45)C#N)ccc3F</t>
  </si>
  <si>
    <t>C[C@H]1SC(=N[C@]2(CO[C@H](C[C@@H]12)c3occn3)c4ccc(F)cc4F)N</t>
  </si>
  <si>
    <t>COC1CCC2(CC1)Cc3ccc(cc3C24N=C(N)N(C)C4=O)c5cc(F)cc(c5)C(F)(F)F</t>
  </si>
  <si>
    <t>CCc1ccc2C[C@@]3(CC[C@@H](CC3)OC)C4(N=C(N)N(C(C)C)C4=O)c2c1</t>
  </si>
  <si>
    <t>CC(=O)N[C@@H](Cc1cc(F)cc(F)c1)[C@H](O)CNC(C)(C)c2cccc(c2)C(C)(C)C</t>
  </si>
  <si>
    <t>COC(=O)c1ccc(CNC(=O)[C@@H](NC(=O)C[C@H](O)[C@H](COc2cc(F)cc(F)c2)NC(=O)c3cc(cc(c3)C(=O)N[C@H](C)c4ccccc4)N(C)S(=O)(=O)C)C(C)C)cc1</t>
  </si>
  <si>
    <t>CCc1c[nH]c2ccc(C[C@@H]3CS(=O)(=O)C[C@H](NCc4cccc(c4)C(C)(C)C)[C@H]3O)cc12</t>
  </si>
  <si>
    <t>COc1cccc(c1)c2cccc(c2)C3(C)COCC(=N3)N</t>
  </si>
  <si>
    <t>N\C(=N\C(=O)Cc1c(csc1c2ccc(cc2)C(=O)NCC(F)(F)F)c3ccccc3Cl)\NCCCO</t>
  </si>
  <si>
    <t>CCCN(CCC)C(=O)c1cc(C)cc(c1)C(=O)N[C@@H](Cc2cc(F)cc(F)c2)[C@H](O)CNC(C)(C)C(=O)NCC(C)C</t>
  </si>
  <si>
    <t>COc1cccc(c1)c2cccc(CCC3(C)CC(=O)N(C)C(=N3)N)c2</t>
  </si>
  <si>
    <t>CN1C(=N[C@](C1=O)(c2ccc(OC(F)F)cc2)c3cccc(OCCC(F)(F)F)c3)N</t>
  </si>
  <si>
    <t>C[C@]1(COC(=N1)N)c2cccc(NC(=O)c3ccc(Cl)cn3)c2</t>
  </si>
  <si>
    <t>C[C@]1(CCSC(=N1)N)c2cc(NC(=O)c3cnc(NCC#N)cn3)ccc2F</t>
  </si>
  <si>
    <t>C[C@]1(CO[C@](C)(C(=N1)N)C(F)(F)F)c2nc(NC(=O)c3ncc(OCCCF)nc3N)ccc2F</t>
  </si>
  <si>
    <t>Clc1ccc2c(CCC[C@]23CNC[C@H]3C(=O)N4CCC5(CC4c6ccccc6)C=Cc7ccccc57)n1</t>
  </si>
  <si>
    <t>NC1=N[C@](COC1)(C(F)F)c2cc(NC(=O)c3cnc(cn3)C(F)F)ccc2F</t>
  </si>
  <si>
    <t>CCCOc1ccc(cc1)c2ccc(c3ccccc3Cl)n2CC(=O)\N=C(\N)/NCc4ccc(F)c(F)c4F</t>
  </si>
  <si>
    <t>CCCOc1ccc(cc1)c2ccc(c3ccccc3Cl)n2CC(=O)\N=C(\N)/NCC(C)(C)CO</t>
  </si>
  <si>
    <t>CN1C(=NC2(C1=O)c3cc(Br)ccc3CC24CCc5ccccc5CC4)N</t>
  </si>
  <si>
    <t>NC1=N[C@@](C(F)F)([C@H]2C[C@H]2O1)c3cc(Nc4nccc5nc(cnc45)C(F)(F)F)ccc3F</t>
  </si>
  <si>
    <t>Cc1cc(OCC#CC(C)(C)O)cnc1C(=O)Nc2ccc(F)c(c2)C3(C)N=C(N)O[C@H]4C[C@@H]34</t>
  </si>
  <si>
    <t>CN1OC2(N=C1N)c3cc(Br)ccc3CC24CCc5onc(C)c5C4</t>
  </si>
  <si>
    <t>COC1CCC2(CC1)Cc3ccc(cc3[C@@]24N=C(N)N(C[C@@H]5CCCO5)C4=O)C#CC6CC6</t>
  </si>
  <si>
    <t>CS(=O)(=O)N(c1ccncc1)c2cccc(c2)C(=O)N[C@@H](Cc3ccccc3)[C@H](O)CNCc4cccc(c4)C(F)(F)F</t>
  </si>
  <si>
    <t>CC(=O)N[C@@H](Cc1cc(F)cc(F)c1)[C@H](O)CNC2(CCCCC2)c3cnn(CC(C)(C)C)c3</t>
  </si>
  <si>
    <t>CC(C)[C@H](NC(=O)C[C@H](O)[C@H](COc1cc(F)cc(F)c1)NC(=O)c2cc(cc(c2)C(=O)N[C@H](C)c3ccccc3)N(C)S(=O)(=O)C)C(=O)NCc4ccccc4</t>
  </si>
  <si>
    <t>CCc1ccnc2c(cc(cc12)C(=O)N[C@@H](Cc3ccccc3)[C@H](O)CNCc4cccc(c4)C(F)(F)F)N5CCCC5=O</t>
  </si>
  <si>
    <t>CC(=O)N[C@@H](Cc1cc(F)cc(F)c1)[C@H](O)CN[C@]2(CC[C@@H](NC2)S(=O)(=O)C)c3cccc(c3)C(C)(C)C</t>
  </si>
  <si>
    <t>CC(=O)N[C@@H](Cc1cc(F)cc(F)c1)[C@H](O)CN[C@]2(CC[C@H](NC=O)NC2)c3cccc(c3)C(C)(C)C</t>
  </si>
  <si>
    <t>COCC(=O)Nc1cccc(c1)C2(N=C(N)N(C)C2=O)C3CCCCC3</t>
  </si>
  <si>
    <t>C[C@@]1(N=C(N)c2ccccc12)c3cccc(NC(=O)c4ccc(Cl)cn4)c3</t>
  </si>
  <si>
    <t>COc1cnc(C(=O)Nc2ccc(F)c(c2)[C@@]3(COCC(=N3)N)C(F)F)c(C)n1</t>
  </si>
  <si>
    <t>Cc1ccc2[nH]c(N[C@H]3CN(C[C@@H]3OC(=O)c4ccc(cc4)c5ccccc5)C(=O)OC(C)(C)C)nc2c1</t>
  </si>
  <si>
    <t>COc1cccnc1Nc2ccc(F)c(c2)[C@]3(C)CO[C@](C)(C(=N3)N)C(F)(F)F</t>
  </si>
  <si>
    <t>COC(C)c1ccc(cc1)[C@H]2C[C@H]3CSC(=N[C@]3(CO2)c4ccc(F)cc4F)N</t>
  </si>
  <si>
    <t>COC[C@@H](Oc1cc(C[C@@H]2C[S@@+]([O-])C[C@H](NCc3cccc(OC(F)(F)F)c3)[C@H]2O)cc(F)c1N)C(F)(F)F</t>
  </si>
  <si>
    <t>CO[C@@H]1CC[C@]2(CC1)CCc3ccc(cc3C24N=C(C)C(=N4)N)c5cncc(c5)C#CC</t>
  </si>
  <si>
    <t>CO[C@@H]1CC[C@@]2(CC1)Cc3ccc(Cl)cc3C24ON(C)C(=N4)N</t>
  </si>
  <si>
    <t>CO[C@@H]1CC[C@@]2(CC1)Cc3ccc(cc3[C@]24COC(=N4)N)c5cc(Cl)cc(c5)C#N</t>
  </si>
  <si>
    <t>CN1C(=N[C@]2(C1=O)c3cc(ccc3CC24CCc5ccccc5CC4)c6cccnc6F)N</t>
  </si>
  <si>
    <t>COc1cc(ccc1F)[C@H]2C[C@H]3CSC(=N[C@]3(CO2)c4ccc(F)cc4F)N</t>
  </si>
  <si>
    <t>C[C@H]1C[C@H]2CSC(=N[C@]2(CO1)c3nc(NC(=O)c4coc(CC(F)(F)F)n4)cs3)N</t>
  </si>
  <si>
    <t>O[C@@H]([C@H](Cc1cc(F)cc(F)c1)NC(=O)[C@@H]2CN(Cc3cccnc3)C(=O)C2)[C@H]4C[C@H](CN4)OCc5ccccc5</t>
  </si>
  <si>
    <t>CC(C)n1nc(c2ccc3ncccc3c2)c4c(N)ncnc14</t>
  </si>
  <si>
    <t>CCCCCOc1ccc(cc1)c2ccc(c3ccccc3Cl)n2Cc4ccc(NCCCO)c(N)n4</t>
  </si>
  <si>
    <t>COC(=O)c1cc(NC(=O)[C@@H](NC(=O)C[C@H](O)[C@H](COc2cc(F)cc(F)c2)NC(=O)c3cc(cc(c3)C(=O)N[C@H](C)c4ccccc4)N(C)S(=O)(=O)C)C(C)C)cc(c1)C(=O)OC</t>
  </si>
  <si>
    <t>CC(=O)N[C@@H](Cc1cc(F)cc(F)c1)[C@H](O)CNC2(CCCC2)c3cccc(c3)C(C)(C)C</t>
  </si>
  <si>
    <t>CC(C)c1cccc(CNC[C@@H](O)[C@@H]2COC\C=C\CCNC(=O)c3cc(C)cc(c3)C(=O)N2)c1</t>
  </si>
  <si>
    <t>CCCc1n[nH]c2ccc(C[C@@H]3CS(=O)(=O)C[C@H](NCc4cccc(c4)C(C)(C)C)[C@H]3O)cc12</t>
  </si>
  <si>
    <t>CC[C@H](C)[C@H](NC(=O)C[C@H](O)[C@H](CC(C)C)NC(=O)[C@H](CCSC)NC(=O)[C@@H](NC(=O)[C@@H](N)CCC(=O)O)C(C)C)C(=O)N[C@@H](C)C(=O)N[C@@H](CCC(=O)O)C(=O)N[C@@H](Cc1ccccc1)C(=O)O</t>
  </si>
  <si>
    <t>CC(C)[C@H](NC(=O)[C@H](C)C[C@H](O)[C@H](Cc1ccccc1)NC(=O)[C@H](C)NC(=O)[C@@H](O)CC(F)(F)F)C(=O)NCc2ccncc2</t>
  </si>
  <si>
    <t>CC1(CCSC(=N1)N)c2cccc(NC(=O)c3ccc(F)cn3)c2</t>
  </si>
  <si>
    <t>COCC(F)(F)c1cnc(cn1)C(=O)Nc2csc(n2)[C@]34CO[C@@H](C)C[C@H]3CSC(=N4)N</t>
  </si>
  <si>
    <t>CC(=O)N[C@@H](Cc1cc(F)cc(F)c1)[C@H](O)[C@H]2CO[C@H](CN2)OCC3CCCCC3.OC(=O)C(F)(F)F</t>
  </si>
  <si>
    <t>CC(=O)N[C@@H](Cc1cc(F)cc(F)c1)[C@H](O)CN[C@H]2CCOc3ccc(OC4CCCC4)cc23</t>
  </si>
  <si>
    <t>Cc1cc(ccn1)[C@H]2C[C@H]3CSC(=N[C@]3(CO2)c4ccc(F)cc4F)N</t>
  </si>
  <si>
    <t>C[C@@H](NC(=O)c1cc(cc(c1)C(=O)N[C@@H](Cc2ccccc2)[C@H](O)CNCCC3CCN(Cc4ccccc4)CC3)N(C)S(=O)(=O)C)c5ccc(F)cc5</t>
  </si>
  <si>
    <t>CC1(CCSC(=N1)N)c2cc(Cl)cc(NC(=O)c3cc4ccccc4s3)c2</t>
  </si>
  <si>
    <t>CN1OC2(N=C1N)c3cc(ccc3CC24CCCCC4)c5cccc(c5)[N+]#[C-]</t>
  </si>
  <si>
    <t>CC(=O)N[C@@H](Cc1cc(F)cc(F)c1)[C@H](O)CNC2(CCCCC2)c3cc(I)cc(c3)C(C)(C)C</t>
  </si>
  <si>
    <t>C[C@@H](NC(=O)c1cc(cc(c1)c2ccccc2C(=O)C)C(=O)N[C@@H](Cc3ccccc3)[C@H](O)CNCC=C)c4ccccc4</t>
  </si>
  <si>
    <t>COc1cnc2c(Nc3ccc(F)c(c3)[C@]4(N=C(N)O[C@@H]5C[C@H]45)C(F)F)ncnc2c1</t>
  </si>
  <si>
    <t>O[C@@H]([C@H](Cc1cc(F)cc(F)c1)NC(=O)[C@@H]2CN(Cc3occc3)C(=O)C2)[C@H]4C[C@H](CN4)OCc5ccccc5</t>
  </si>
  <si>
    <t>COC[C@@H](Oc1cc(C[C@@H]2C[S@@+]([O-])C[C@H](NCc3cc(ccn3)C(C)(C)C)[C@H]2O)cc(F)c1N)C(F)(F)F</t>
  </si>
  <si>
    <t>COC1CCC2(CC1)Cc3ccc(cc3C24ON(C)C(=N4)N)c5cccnn5</t>
  </si>
  <si>
    <t>COc1cc(ccc1NC(=O)OC(C)(C)C)c2nn(C(C)C)c3ncnc(N)c23</t>
  </si>
  <si>
    <t>COCc1cc(NC(=O)c2ccc(Cl)cn2)cc(c1)C3(C)CCSC(=N3)N</t>
  </si>
  <si>
    <t>CC1(C)[C@H](O)CC[C@]2(C)[C@H]3CC[C@H]4[C@@](C)(CC[C@H]5C(C)(C)C(=O)CC[C@]45C)CC3=CC(=O)[C@@H]12</t>
  </si>
  <si>
    <t>CC(=O)N[C@@H](Cc1cc(F)cc(F)c1)[C@H](O)CNC2(CC2)c3cccc(c3)C(C)(C)C(F)F</t>
  </si>
  <si>
    <t>CCNc1cc(cc(c1)C(=O)N[C@@H](Cc2ccccc2)[C@H](O)CNCc3cnn(CC)c3)N4CCCC4=O</t>
  </si>
  <si>
    <t>CC(C)[C@H](NC(=O)C(O)(CCC(=O)Nc1cc(cc(c1)C(=O)N[C@H](C)c2ccccc2)N(C)S(=O)(=O)C)CCc3ccccc3)C(=O)Nc4ccccc4</t>
  </si>
  <si>
    <t>CC(=O)N[C@@H](Cc1ccccc1)[C@H](O)CNC2CC(C)(C)Cc3[nH]c(CC(C)(C)C)nc23</t>
  </si>
  <si>
    <t>NC1=N[C@]2(CO1)[C@H]3COCC[C@@H]3Oc4ccc(cc24)c5cncc(Cl)c5</t>
  </si>
  <si>
    <t>CC(C)C[C@H](O)C(=O)N[C@@H](C)C(=O)N[C@@H](Cc1ccccc1)[C@@H](O)C[C@@H](C)C(=O)N[C@@H](C(C)C)C(=O)NCc2ccncc2</t>
  </si>
  <si>
    <t>C[C@]1(C[C@@H](OC(=N1)N)C(F)(F)F)c2cc(NC(=O)c3ccc(cn3)C#N)ccc2F</t>
  </si>
  <si>
    <t>C[C@@]1(N=C(N)OCC1(F)F)c2cc(NC(=O)c3ccccn3)ccc2F</t>
  </si>
  <si>
    <t>Cc1onc(C)c1[C@@H]2C[C@H](N=C(N)S2)c3cccc(c3)c4cncnc4</t>
  </si>
  <si>
    <t>Cc1cnc(C(=O)Nc2ccc(F)c(n2)[C@]3(C)CO[C@](C)(C(=N3)N)C(F)(F)F)c(C)n1</t>
  </si>
  <si>
    <t>C[C@]1(COCC(=N1)N)c2cc(Br)cc(NC(=O)c3ncc(Br)cn3)c2</t>
  </si>
  <si>
    <t>COc1cnc(cn1)C(=O)Nc2ccc(F)c(c2)[C@]34OCC[C@H]3CSC(=N4)N</t>
  </si>
  <si>
    <t>NC1=N[C@]2(CO[C@H](C[C@H]2CS1)c3occ(n3)C(F)F)c4ccc(F)cc4F</t>
  </si>
  <si>
    <t>C[C@H]1C[C@H]2CSC(=N[C@]2(CO1)c3nc(NC(=O)c4ccc(OC(F)F)nc4)cs3)N</t>
  </si>
  <si>
    <t>NC1=N[C@]2(CO[C@H](C[C@H]2CS1)c3ccc(F)cn3)c4ccc(F)cc4F</t>
  </si>
  <si>
    <t>C[C@]1(C=CSC(=N1)N)c2cc(NC(=O)c3cnc(cn3)n4nccn4)ccc2F</t>
  </si>
  <si>
    <t>CCCN(CCC)C(=O)c1cc(C)cc(c1)C(=O)N[C@@H](Cc2cc(F)cc(F)c2)[C@H](O)[C@@H]3NCCN(C)C3=O</t>
  </si>
  <si>
    <t>NC1=N[C@]2(CO[C@@H](CC3CC3)C[C@H]2CS1)c4ccc(F)cc4F</t>
  </si>
  <si>
    <t>CCN(Cc1ccccc1)Cc2ccc(cc2)C3=Cc4cc(OC)c(OC)cc4OC3=O</t>
  </si>
  <si>
    <t>N\C(=N\C(=O)Cn1c(ccc1C23CC4CC(CC(C4)C2)C3)c5ccccc5)\NCCCO</t>
  </si>
  <si>
    <t>CN1C(=NC(C1=O)(c2ccncc2)c3cccc(c3)c4ccsc4)N</t>
  </si>
  <si>
    <t>CC(C)S[C@H](NC(=O)[C@@H](C[C@H](O)[C@@H]1COCc2cccc(c2)C(NC(=O)c3cc(cc(c3)C(=O)N1)N(C)S(=O)(=O)C)c4ccccc4)C(C)C)C(=O)NCc5ccccc5</t>
  </si>
  <si>
    <t>CC(=O)N[C@@H](Cc1cc(F)cc(F)c1)[C@H](O)CN[C@]2(CC[C@@H](NC2)N(O)C(=O)C)c3cccc(c3)C(C)(C)C</t>
  </si>
  <si>
    <t>COC(=O)N[C@H]1CC[C@@](CN1)(NC[C@@H](O)[C@H](Cc2cc(F)cc(F)c2)NC(=O)C)c3cccc(c3)C(C)(C)C</t>
  </si>
  <si>
    <t>Cn1nc(cc1C(=O)Nc2ccc(F)c(c2)[C@]3(N=C(N)O[C@@H]4C[C@H]34)C(F)F)C(F)F</t>
  </si>
  <si>
    <t>C[C@@]1(N=C(N)OCC1(F)F)c2nc(NC(=O)c3ncc(cc3N)C#CCO)ccc2F</t>
  </si>
  <si>
    <t>C[C@@]1(N=C(N)OCC1(F)F)c2nc(NC(=O)c3ncc(OCC(F)F)cc3Cl)ccc2F</t>
  </si>
  <si>
    <t>NC1=NC2(c3cccc(F)c13)c4cc(ccc4OCC25CC5)c6cncnc6</t>
  </si>
  <si>
    <t>NC1=NC2(COC1)c3cc(ccc3OCC24CC4)c5cncnc5</t>
  </si>
  <si>
    <t>NC1=NC2(CO1)c3cc(c(F)cc3OCC24CC4)c5cncnc5</t>
  </si>
  <si>
    <t>CC(C)C(=O)c1cc(cc(c1)C(=O)N[C@@H](Cc2ccccc2)[C@H](O)CNC3CC3)N(C)S(=O)(=O)C</t>
  </si>
  <si>
    <t>CO[C@@H](COCc1ccccc1)C[C@H](O)[C@H](COc2cc(F)cc(F)c2)NC(=O)c3cc(cc(c3)C(=O)N[C@H](C)c4ccccc4)N(C)S(=O)(=O)C</t>
  </si>
  <si>
    <t>C[C@H]1C[C@]2(CCN1Cc3ccc(O)cc3)CN(C)S(=O)(=O)N2c4cccc(F)c4</t>
  </si>
  <si>
    <t>CC1(COCC(=N1)N)c2cccc(NC(=O)c3ccc(Cl)cn3)c2</t>
  </si>
  <si>
    <t>NC1=N[C@]2(CO[C@H](C[C@H]2CS1)c3oc4ccncc4n3)c5ccc(F)cc5F</t>
  </si>
  <si>
    <t>Cn1ccc(Nc2ccc(F)c(c2)[C@@]3(C)N=C(N)COC(C)(C)C3(F)F)n1</t>
  </si>
  <si>
    <t>Cc1occ(n1)C(=O)Nc2cc(Br)cc(c2)[C@]3(C)COCC(=N3)N</t>
  </si>
  <si>
    <t>NC1=NC(CCOC1)(c2cc(NC(=O)c3ccc(cn3)C#N)ccc2F)C(F)(F)F</t>
  </si>
  <si>
    <t>CCCOc1ccc(cc1)c2ccc(c3ccccc3Cl)n2CC(=O)\N=C(\N)/NCCCn4ccnc4</t>
  </si>
  <si>
    <t>COc1cccc(CNC[C@@H](O)[C@H](Cc2cc(F)cc(F)c2)NC(=O)c3cc(cc(c3)\C(=N\OCC(C)C)\C)N(c4ccccc4)S(=O)(=O)C)c1</t>
  </si>
  <si>
    <t>COC1CCC2(CC1)Cc3ccc(Br)cc3C24N=C(N)N5CC6(CC6)CN=C45</t>
  </si>
  <si>
    <t>C[C@@]1(N=C(N)O[C@@H]2C[C@H]12)c3nc(NC(=O)c4ccc(Cl)cn4)ccc3F</t>
  </si>
  <si>
    <t>CS(=O)(=O)N(c1ccccc1)c2cccc(c2)C(=O)N[C@@H](Cc3ccccc3)[C@H](O)CNC4CCCCC4</t>
  </si>
  <si>
    <t>CC1(CCSC(=N1)N)c2cc(Cl)cc(NC(=O)c3occc3)c2</t>
  </si>
  <si>
    <t>Cn1ccnc1COc2cnc(cn2)C(=O)Nc3ccc(F)c(c3)[C@]4(C)C=CSC(=N4)N</t>
  </si>
  <si>
    <t>NC1=N[C@@](C(F)F)([C@H]2C[C@H]2O1)c3cc(NC(=O)C#Cc4ccccc4)ccc3F</t>
  </si>
  <si>
    <t>CO[C@@H]1CC[C@@]2(CC1)Cc3ccc(Oc4ccccc4)cc3[C@@]25N=C(N)N(C)C5=O</t>
  </si>
  <si>
    <t>CC(C)(C)COc1ccc2Oc3ncc(cc3[C@@]4(COC(=N4)N)c2c1)c5cncnc5</t>
  </si>
  <si>
    <t>CN1C(=NC(C1=O)(c2ccncc2)c3cccc(c3)c4cccc(OC(F)(F)F)c4)N</t>
  </si>
  <si>
    <t>CCCN(CCC)C(=O)c1cc(cc(c1)C(=O)N(CCC)CCC)C(=O)N[C@@H](Cc2ccccc2)[C@H](O)CNCc3cccc(OC)c3</t>
  </si>
  <si>
    <t>CCOc1cc(cc(c1)C2=C(C)CCC2=O)C(=O)N[C@@H](Cc3ccccc3)[C@H](O)CNCc4cccc(c4)C(F)(F)F</t>
  </si>
  <si>
    <t>CCCCNC(=O)[C@H](C)C[C@H](O)[C@@H]1C[C@H](C)CCCCCCCCC(=O)N[C@@H](C)C(=O)N1</t>
  </si>
  <si>
    <t>C[C@@H](NC(=O)c1cc(NC(=O)CCC(O)(CCc2ccccc2)C(=O)N[C@@H]3[C@H](O)Cc4ccccc34)cc(c1)N(C)S(=O)(=O)C)c5ccccc5</t>
  </si>
  <si>
    <t>CCc1cn2CCS(=O)(=O)Oc3cc(cc1c23)C(=O)N[C@@H](Cc4ccccc4)[C@H](O)CNC5CC5</t>
  </si>
  <si>
    <t>CC1(COCC(=N1)N)c2cccc(Nc3cc(F)cc4cc(Cl)cnc34)c2</t>
  </si>
  <si>
    <t>NC1=NC2(CO1)c3cc(ccc3OCC24CC4)c5cncnc5</t>
  </si>
  <si>
    <t>CC[C@H](C)[C@H](NC(=O)C)C(=O)N[C@@H](C)C(=O)N[C@@H](CC(C)C)[C@@H](O)CC(=O)N[C@@H](Cc1ccccc1)C(=O)NCc2cccc(c2)C(=O)O</t>
  </si>
  <si>
    <t>CC[C@H](C)[C@H](NC(=O)C)C(=O)N[C@@H](C)C(=O)N[C@@H](CC(C)C)[C@@H](O)CC(=O)N[C@@H](C(C)C)C(=O)NCc1cccc(c1)C(=O)O</t>
  </si>
  <si>
    <t>CC(=O)N[C@@H](Cc1cc(F)cc(F)c1)[C@H](O)CNC2(CCCCC2)c3cccc(c3)N4CCCCC4=O</t>
  </si>
  <si>
    <t>C[C@]1(C=CSC(=N1)N)c2cc(NC(=O)c3cnc(cn3)n4ccnn4)ccc2F</t>
  </si>
  <si>
    <t>C[C@@]1(N=C(N)OC[C@@H]1F)c2cc(NC(=O)c3cncs3)ccc2F</t>
  </si>
  <si>
    <t>CC(C)O[C@@H]1CC[C@@]2(CC1)Cc3ccc(OCCCF)cc3C24N=C(C)C(=N4)N</t>
  </si>
  <si>
    <t>CC1(COCC(=N1)N)c2cccc(Nc3cccc4cc(Cl)cnc34)c2</t>
  </si>
  <si>
    <t>CO[C@@H]1CC[C@@]2(CC1)Cc3ccc(cc3C24N=C(N)N(C(C)C)C4=O)c5cc(cs5)C#N</t>
  </si>
  <si>
    <t>NC1=N[C@@](CF)([C@H]2C[C@H]2O1)c3nc(NC(=O)c4ccc(Cl)cn4)ccc3F</t>
  </si>
  <si>
    <t>COc1cnc(cn1)C(=O)Nc2ccc(F)c(c2)[C@@]3(C)N=C(N)O[C@H]4C[C@@H]34</t>
  </si>
  <si>
    <t>NC1=N[C@@](C(F)F)([C@H]2C[C@H]2O1)c3cc(Nc4coc5cc(Cl)ccc45)ccc3F</t>
  </si>
  <si>
    <t>Cc1cccnc1Nc2ccc3Oc4c(F)nc(Cl)cc4[C@]5(CCOC(=N5)N)c3c2</t>
  </si>
  <si>
    <t>N\C(=N\C(=O)Cn1c(ccc1C23CC4CC(CC(C4)C2)C3)c5ccccc5)\NCCCCO</t>
  </si>
  <si>
    <t>N\C(=N\C(=O)Cn1c(ccc1C23CC4CC(CC(C4)C2)C3)c5ccccc5)\NCCCC#N</t>
  </si>
  <si>
    <t>CN1OC2(N=C1N)c3cc(C)ccc3CC24CCc5ccccc5CC4</t>
  </si>
  <si>
    <t>COc1ccc(nc1)C(=O)Nc2csc(n2)[C@]34CO[C@@H](C)C[C@H]3CSC(=N4)N</t>
  </si>
  <si>
    <t>CC(C)[C@H](NC(=O)C[C@H](O)[C@H](COc1cc(F)cc(F)c1)NC(=O)c2cc(cc(c2)C(=O)N[C@H](C)c3ccccc3)N(C)S(=O)(=O)C)C(=O)Nc4ccc(cc4)C(=O)O</t>
  </si>
  <si>
    <t>CC(C)c1cccc(CNC[C@@H](O)[C@@H]2COC\C=C\C[C@H](NC(=O)c3cc(cc(c3)C(=O)N2)N(C)S(=O)(=O)C)c4ccccc4)c1</t>
  </si>
  <si>
    <t>CCN1C(=NC2(CC(C)(C)Oc3ccc(cc23)c4cccc(Cl)c4)C1=O)N</t>
  </si>
  <si>
    <t>NC1=NC2(CO1)c3cc(ccc3OCC24COC4)c5cc(Cl)cnc5F</t>
  </si>
  <si>
    <t>CC[C@H](C)[C@H](NC(=O)C)C(=O)N[C@@H](C)C(=O)N[C@@H](CC(C)C)[C@@H](O)CC(=O)N[C@@H](CC(C)C)C(=O)NCc1cccc(c1)C(=O)O</t>
  </si>
  <si>
    <t>CC(C)[C@H](NC(=O)[C@H](C)C[C@H](O)[C@@H]1CCCCCN([C@@H](C)C(=O)N1)C(=O)[C@@H](NC(=O)OC(C)(C)C)C(C)C)C(=O)NCc2ccncc2</t>
  </si>
  <si>
    <t>CCCNC(=O)c1ccc(cc1)c2scc(c2CC(=O)\N=C(\N)/NCCCO)c3ccccc3Cl</t>
  </si>
  <si>
    <t>CC(=O)N[C@@H](Cc1cc(F)cc(F)c1)[C@H](O)CNC2(CCCCC2)c3cccc(c3)C(C)(C)CO</t>
  </si>
  <si>
    <t>CN1C(=N[C@](C1=O)(c2ccc(OC(F)F)cc2)c3cccc(c3)C#C)N</t>
  </si>
  <si>
    <t>Cc1csc(n1)[C@H]2CC3CSC(=N[C@]3(CO2)c4ccc(F)cc4F)N</t>
  </si>
  <si>
    <t>NC1=N[C@](COC1)(C(F)F)c2cc(NC(=O)c3ccc(O)nn3)ccc2F</t>
  </si>
  <si>
    <t>Cc1oc(N)c(n1)C(=O)Nc2ccc(F)c(c2)[C@@]3(COCC(=N3)N)C(F)F</t>
  </si>
  <si>
    <t>C[C@]1(COCC(=N1)N)c2cc(NC3CCC3)ccc2F</t>
  </si>
  <si>
    <t>C[C@@H](NC(=O)c1cc(cc2OCCCCc12)C(=O)N[C@@H](Cc3ccccc3)[C@H](O)CNC4CC4)c5ccc(F)cc5</t>
  </si>
  <si>
    <t>COC1CCC2(CC1)Cc3ccc(cc3[C@@]24N=C(N)N(C[C@H]5CCCO5)C4=O)C#CC6CC6</t>
  </si>
  <si>
    <t>CC(C)C[C@H](NC(=O)[C@@H](NC(=O)[C@@H](N)CNC(=O)C1=C(F)C(=O)NC(=O)N1)C(C)C)C(=O)N[C@@H](Cc2ccccc2)C(=O)N[C@@H](CO)C(=O)O</t>
  </si>
  <si>
    <t>NC1=NC(C2=NCCCN12)(c3ccncc3)c4cccc(c4)c5cncnc5</t>
  </si>
  <si>
    <t>COC1CCC2(CC1)Oc3ccc(Br)cc3C24N=C(N)N(C)C4=O</t>
  </si>
  <si>
    <t>Fc1ccccc1CSc2nc3ccc[nH]c3n2</t>
  </si>
  <si>
    <t>CCCN(CCC)C(=O)c1cc(C)cc(c1)C(=O)N[C@@H](Cc2cc(F)cc(F)c2)[C@H](O)[C@@H]3NCCNC3=O</t>
  </si>
  <si>
    <t>CC1(CCSC(=N1)N)c2cc(NC(=O)c3ccc(Cl)cn3)cc(c2)C(F)(F)F</t>
  </si>
  <si>
    <t>NC1=N[C@]2(COCC[C@H]2CS1)c3ccc(F)cc3F</t>
  </si>
  <si>
    <t>NC1=N[C@@](C(F)F)([C@H]2C[C@H]2O1)c3cccc(NC(=O)c4ccc(Cl)cn4)c3</t>
  </si>
  <si>
    <t>CC(C)N1C(=NC2(C1=O)c3cc(ccc3C[C@@]24CC[C@@H](CC4)OC(F)F)c5cccc(c5)C#N)N</t>
  </si>
  <si>
    <t>CO[C@@H]1CC[C@@]2(CC1)Cc3ccc(CC(C)(C)C)cc3C24N=C(N)N(C(C)C)C4=O</t>
  </si>
  <si>
    <t>CN1C(=NC2(C1=O)c3cc(ccc3O[C@@]24CC[C@@H](CC4)OC(F)F)C#CC5CC5)N</t>
  </si>
  <si>
    <t>NC1=N[C@@](CF)(C[C@H](O1)C(F)(F)F)c2cc(Nc3ncnc4sc(nc34)C(F)F)ccc2F</t>
  </si>
  <si>
    <t>CCCOc1ccc(cc1)c2ccc(c3ccccc3Cl)n2CC(=O)\N=C(\N)/NCCC4OCCO4</t>
  </si>
  <si>
    <t>COC1CCC2(CC1)Cc3ccc(cc3C24N=C(N)N(C)C4=O)C5=CCN(C)C(=O)C5</t>
  </si>
  <si>
    <t>CC(=O)N[C@@H](Cc1cc(F)cc(F)c1)[C@H](O)CNC2(CCCOC2)c3cccc(c3)n4cccn4</t>
  </si>
  <si>
    <t>NC1=N[C@]2(CO1)[C@@H]3COCC[C@H]3Oc4ccc(cc24)c5cccnc5F</t>
  </si>
  <si>
    <t>C[C@]1(COCC(=N1)N)c2cc(Nc3cccc4cc(OC(F)F)cnc34)ccc2F</t>
  </si>
  <si>
    <t>CC1=N[C@@]2(N=C1N)c3cc(Br)ccc3C[C@@]24CC[C@H](O)CC4</t>
  </si>
  <si>
    <t>COc1cnc(C(=O)Nc2ccc(F)c(n2)[C@@]3(C)N=C(N)OCC3(F)F)c(C)c1</t>
  </si>
  <si>
    <t>COc1ccc(cc1)C2(N=C(C)C(=N2)N)c3cccc(c3)c4cncnc4</t>
  </si>
  <si>
    <t>C[C@@]1(N)Cc2cccc(CC[C@@H](NC(=O)c3cc(Br)cc(COC1=O)c3)c4ccccc4)c2</t>
  </si>
  <si>
    <t>CCOCCN1C[C@H](CC1=O)C(=O)N[C@@H](Cc2cc(F)cc(F)c2)[C@H](O)[C@H]3C[C@H](CN3)OCc4ccccc4</t>
  </si>
  <si>
    <t>CN(c1cc2cc(c1)C(=O)N[C@@H](COC\C=C\CCNC2=O)[C@H](O)CNCc3ccccc3)S(=O)(=O)C</t>
  </si>
  <si>
    <t>Oc1ccc(C(=O)\C=C\c2cccc(O)c2O)c(O)c1</t>
  </si>
  <si>
    <t>Cc1cc(cnc1C(=O)Nc2cccc(n2)C3(CF)COCC(=N3)N)C#N</t>
  </si>
  <si>
    <t>Cc1cccnc1C(=O)Nc2ccc(F)c(c2)[C@]3(N=C(N)O[C@@H]4C[C@H]34)C(F)F</t>
  </si>
  <si>
    <t>COc1cnc(cn1)C(=O)Nc2cccc(c2)C3(CCSC(=N3)N)C(F)(F)F</t>
  </si>
  <si>
    <t>CCC(C)N1C(=NC2(C1=O)c3cc(ccc3C[C@@]24CC[C@@H](CC4)OC)C#N)N</t>
  </si>
  <si>
    <t>Cc1csc(CN\C(=N/C(=O)Cn2c(ccc2C34CC5CC(CC(C5)C3)C4)c6ccccc6)\N)n1</t>
  </si>
  <si>
    <t>CCCOc1ccc(cc1)c2ccc(c3ccccc3Cl)n2CC(=O)\N=C(\N)/NCCC(=O)O</t>
  </si>
  <si>
    <t>Cc1oc(C)c(c1)C(=O)Nc2cc(Br)cc(c2)C3(C)CCSC(=N3)N</t>
  </si>
  <si>
    <t>CCOc1cc(cc(c1)c2ccccc2C(=O)C)C(=O)N[C@@H](Cc3ccccc3)[C@H](O)CNCc4cccc(c4)C(F)(F)F</t>
  </si>
  <si>
    <t>COc1ccc2Oc3ccc(cc3C4(COC(=N4)N)c2c1)c5cc(Cl)ccc5F</t>
  </si>
  <si>
    <t>CCCCNC(=O)c1ccc(cc1)c2scc(c2CC(=O)\N=C(\N)/NCCCO)c3ccccc3Cl</t>
  </si>
  <si>
    <t>Cc1cnc(Cl)c(c1)c2ccc3OC(C)(C)C4(COC4)C5(COC(=N5)N)c3c2</t>
  </si>
  <si>
    <t>C[C@H]1C[C@H]2CSC(=N[C@]2(CO1)c3nc(NC(=O)c4cnc(OCC(F)F)cn4)cs3)N</t>
  </si>
  <si>
    <t>CC(C)[C@H](NC(=O)[C@H](C)C[C@H](O)[C@H](Cc1ccccc1)NC(=O)[C@H](C)NC(=O)[C@H](CC(F)(F)C(F)F)NC(=O)OC(C)(C)C)C(=O)NCc2ccncc2</t>
  </si>
  <si>
    <t>COCC(F)(F)c1ccc(nc1)C(=O)Nc2csc(n2)[C@]34CO[C@@H](C)C[C@H]3CSC(=N4)N</t>
  </si>
  <si>
    <t>Cc1cc(cnc1C(=O)Nc2cnc(F)c(c2)[C@@]3(CF)N=C(N)O[C@@H]4C[C@H]34)C(F)F</t>
  </si>
  <si>
    <t>N\C(=N\C(=O)Cn1c(ccc1C23CC4CC(CC(C4)C2)C3)c5ccccc5)\N[C@@H]6CC[C@@H](O)CC6</t>
  </si>
  <si>
    <t>CC1=NC2(N=C1N)c3cc(ccc3CC24CCC4)c5cncc(Cl)c5</t>
  </si>
  <si>
    <t>CC(C)[C@H](NC(=O)[C@H](C)C[C@H](O)[C@@H]1CCCCCC[C@H](NC(=O)OC(C)(C)C)C(=O)N[C@@H](C)C(=O)N1)C(=O)NCc2ccccc2</t>
  </si>
  <si>
    <t>CC(C)(C)COc1cc(F)c2Oc3ccc(cc3[C@]4(COCCC(=N4)N)c2c1)c5cccnc5F</t>
  </si>
  <si>
    <t>Nc1cccc(Cn2c(ccc2c3ccccc3Cl)c4ccc(Oc5cccs5)cc4)n1</t>
  </si>
  <si>
    <t>CS(=O)(=O)N(c1cccc(c1)C(=O)N[C@@H](Cc2ccccc2)[C@H](O)CNCc3cccc(c3)C(F)(F)F)c4ccccn4</t>
  </si>
  <si>
    <t>CC(=O)N[C@@H](Cc1cc(F)cc(F)c1)[C@H](O)CNC2(CCOCC2)c3cccc(c3)C4CCOC4</t>
  </si>
  <si>
    <t>CC(=O)N[C@@H](Cc1cc(F)cc(F)c1)[C@H](O)CNC2(CC2)c3cccc(c3)C(C)(C)CF</t>
  </si>
  <si>
    <t>CCOc1cnc(C(=O)Nc2ccc(F)c(n2)[C@@]3(C)N=C(N)OCC3(F)F)c(Cl)c1</t>
  </si>
  <si>
    <t>O[C@@H]([C@H](Cc1cc(F)cc(F)c1)NC(=O)[C@@H]2CN(Cc3ccccc3)C(=O)C2)[C@H]4C[C@H](CN4)OCc5ccccc5</t>
  </si>
  <si>
    <t>CCCN(c1cc2COC[C@](C)(N)Cc3cccc(CC[C@H](C)NC(=O)c(c2)c1)c3)S(=O)(=O)C</t>
  </si>
  <si>
    <t>CC(C)Cn1cc2[C@H](CC(C)(C)Cc2n1)NCC(=O)[C@H](Cc3ccccc3)NC(=O)C</t>
  </si>
  <si>
    <t>CCc1n[nH]c2ccc(CN3CC[C@@]4(C[C@@H]3C)CN(C)S(=O)(=O)N4c5cccc(F)c5)cc12</t>
  </si>
  <si>
    <t>Cn1ccc(n1)C(=O)Nc2ccc(F)c(c2)[C@@]3(COCC(=N3)N)C(F)F</t>
  </si>
  <si>
    <t>COc1ccc(cc1OC)[C@@H]2C[C@H](N=C(N)S2)c3cc(c(F)cc3F)c4cncnc4</t>
  </si>
  <si>
    <t>NC1=N[C@@](CF)([C@H]2C[C@H]2O1)c3cc(NC(=O)c4ccc(F)cn4)ccc3Cl</t>
  </si>
  <si>
    <t>NC1=N[C@@](C(F)F)([C@H]2C[C@H]2O1)c3cc(N[C@@H]4CCc5cc(cnc45)C#N)ccc3F</t>
  </si>
  <si>
    <t>CC(C)c1cccc(CNC[C@@H](O)[C@@H]2Cc3cccc(OCCCCNc4cccc(c4)C(=O)N2)c3)c1</t>
  </si>
  <si>
    <t>CN1OC2(N=C1N)c3cc(ccc3CC24CCCc5ccccc5C4)c6cccc(c6)C#N</t>
  </si>
  <si>
    <t>CN1OC2(C=C1N)c3cc(ccc3CC24CCCc5ccccc5C4)c6cccc(c6)C#N</t>
  </si>
  <si>
    <t>CCCCCN1C[C@H]([C@H](Cc2ccccc2)C1=O)C(=O)N[C@@H](Cc3cc(F)cc(F)c3)[C@H](O)[C@H]4C[C@H](CN4)OCc5ccccc5</t>
  </si>
  <si>
    <t>COCCCO[C@@H]1CC[C@@]2(CC1)Cc3ccc(cc3C24ON(C)C(=N4)N)c5cccc(OC)c5</t>
  </si>
  <si>
    <t>CC#Cc1ccc2OC3(CCc4ccccc4CC3)C5(N=C(N)N(C(C)C)C5=O)c2c1</t>
  </si>
  <si>
    <t>NC1=N[C@@](CF)(C[C@H](O1)C(F)(F)F)c2cc(Oc3ncccc3F)ccc2F</t>
  </si>
  <si>
    <t>CN1C(=N[C@]2(C1=O)c3cc(ccc3C[C@@]24CC[C@@H](CC4)OC(F)F)C#CC5CC5)N</t>
  </si>
  <si>
    <t>CCCCCN1C[C@H]([C@H](C2CCCC2)C1=O)C(=O)N[C@@H](Cc3cc(F)cc(F)c3)[C@H](O)[C@H]4C[C@H](CN4)OCc5ccccc5</t>
  </si>
  <si>
    <t>CN1OC2(N=C1N)c3cc(ccc3CC24CC(C=C4)c5ccccc5)c6cccc(c6)C#N</t>
  </si>
  <si>
    <t>CC#CCOc1cnc(cn1)C(=O)Nc2cc(F)c(F)c(c2)[C@]3(CF)N=C(N)O[C@H]4C[C@@H]34</t>
  </si>
  <si>
    <t>C[C@]1(C=CSC(=N1)N)c2cc(NC(=O)c3cnc(NS(=O)(=O)C)cn3)ccc2F</t>
  </si>
  <si>
    <t>C[C@H](NC[C@@H](O)[C@H](Cc1ccccc1)NC(=O)c2cccc(c2)N(C3CCCCC3)S(=O)(=O)C)C(=O)NC4CCCCC4</t>
  </si>
  <si>
    <t>CC(C)c1cccc(CN[C@H]2CS(=O)(=O)C[C@@H](Cc3ccc(O)c(Br)c3)[C@@H]2O)c1</t>
  </si>
  <si>
    <t>CCCN(CCC)C(=O)c1cc(cc(c1)C(=O)N[C@@H](Cc2ccc(O)cc2)[C@H](O)CNCc3cccc(OC)c3)C(=O)N</t>
  </si>
  <si>
    <t>CC(C)c1cc(cc(C)n1)C2(N=C(N)N(C)C2=O)c3cccc(c3)c4cncnc4</t>
  </si>
  <si>
    <t>NC1=NC2(CO1)c3cc(ccc3OCC24CC4)c5cc(Cl)cnc5F</t>
  </si>
  <si>
    <t>O=C(Nc1cc(ccc1N2CCNCC2)c3ccccc3)c4cccc5ccccc45</t>
  </si>
  <si>
    <t>CSCC[C@H](NC(=O)[C@@H](NC(=O)C)C(C)C)C(=O)NC(CC(C)C)C(O)CC(=O)N[C@@H](C(C)C)C(=O)N[C@@H](C)C(=O)N[C@@H](CCC(=O)O)C(=O)N[C@@H](Cc1ccccc1)C(=O)O</t>
  </si>
  <si>
    <t>CSCC[C@H](NC(=O)[C@@H](NC(=O)OC(C)(C)C)C(C)C)C(=O)NC(CC(C)C)[C@@H](O)CC(=O)N[C@H](C(C)C)C(=O)NC1C[C@H](C[C@H](C1)C(=O)O)C(=O)O</t>
  </si>
  <si>
    <t>CSCC[C@H](NC(=O)[C@@H](NC(=O)C)C(C)C)C(=O)N[C@@H](CC(C)C)[C@@H](O)CC(=O)N[C@@H](C(C)C)C(=O)N[C@@H](C)C(=O)N[C@@H](CCC(=O)O)C(=O)N[C@@H](Cc1ccccc1)C(=O)O</t>
  </si>
  <si>
    <t>Cc1onc(C)c1[C@@H]2C[C@H](N=C(N)S2)c3cc(cs3)c4cccc(c4)C#N</t>
  </si>
  <si>
    <t>COc1cccnc1Nc2ccc(F)c(c2)[C@@]3(COCC(=N3)N)C(F)F</t>
  </si>
  <si>
    <t>NC1=N[C@@](C(F)F)([C@H]2C[C@H]2O1)c3cc(NC(=O)c4ccccn4)ccc3F</t>
  </si>
  <si>
    <t>Cc1oc(nn1)[C@H]2CC3CSC(=N[C@]3(CO2)c4ccc(F)cc4F)N</t>
  </si>
  <si>
    <t>NC1=N[C@]2(CO[C@H](C[C@H]2CS1)[C@@H]3CCCO3)c4ccc(F)cc4F</t>
  </si>
  <si>
    <t>O[C@@H]([C@H](Cc1cc(F)cc(F)c1)NC(=O)[C@@H]2CN(Cc3cccs3)C(=O)C2)[C@H]4C[C@H](CN4)OCc5ccccc5</t>
  </si>
  <si>
    <t>C[C@]1(C=CSC(=N1)N)c2cc(NC(=O)c3cnc(cn3)c4occn4)ccc2F</t>
  </si>
  <si>
    <t>CCNc1cc(cc(c1)C(=O)N[C@@H](Cc2ccccc2)[C@H](O)CNCCCCC(C)C)N3CCCC3=O</t>
  </si>
  <si>
    <t>CC(C)c1cc(Cl)cnc1C(=O)Nc2ccc(F)c(c2)[C@]3(N=C(N)O[C@@H]4C[C@H]34)C(F)F</t>
  </si>
  <si>
    <t>NC1=N[C@](CF)([C@@H]2C[C@@H]2O1)c3cc(NC(=O)c4ccc(Cl)cn4)cc(F)c3F</t>
  </si>
  <si>
    <t>CCC(F)(F)Oc1ccc(nc1)C(=O)Nc2csc(n2)[C@]34CO[C@@H](C)C[C@H]3CSC(=N4)N</t>
  </si>
  <si>
    <t>[Br-].CC(=O)c1ccccc1NC(=O)c2ccc(OCCCCC[n+]3ccccc3)cc2</t>
  </si>
  <si>
    <t>C[C@@]12CC[C@@H]3[C@](C)(CC[C@H](OC(=O)c4ccc(O)cc4)[C@]3(C)C(=O)O)[C@H]1CC[C@@H]5[C@@]6(C)CC[C@@H](O)[C@](C)(CO)[C@@H]6C[C@H](O)[C@@]5(O)C2</t>
  </si>
  <si>
    <t>C[C@H](NC[C@@H](O)[C@H](Cc1ccccc1)NC(=O)c2cccc(c2)N(c3ccccc3C#N)S(=O)(=O)C)C(=O)NC4CCCCC4</t>
  </si>
  <si>
    <t>N\C(=N\C(=O)Cn1c(ccc1C23CC4CC(CC(C4)C2)C3)c5ccccc5)\NCCC#N</t>
  </si>
  <si>
    <t>CC1=NC(N=C1N)(C2CC2)c3cccc(c3)c4cncc(Cl)c4</t>
  </si>
  <si>
    <t>CCCN(CCC)C(=O)c1cccc(c1)C(=O)N[C@@H](Cc2ccccc2)[C@H](O)CNCc3cccc(I)c3</t>
  </si>
  <si>
    <t>C[C@@H](NC(=O)c1cc(COC(=O)C(N)(CO)Cc2ccccc2)cc(c1)N(C)S(=O)(=O)C)c3ccc(F)cc3</t>
  </si>
  <si>
    <t>CC1(C)Cc2cc(Cl)ccc2C(=N1)NC(Cc3cscc3Br)C(=O)O</t>
  </si>
  <si>
    <t>CC1(C)OCC(=N[C@](C)(c2cc(N[C@@H]3CCc4cc(cnc34)C#N)ccc2F)C1(F)F)N</t>
  </si>
  <si>
    <t>CC1(C)OCC(=N[C@](C)(c2cc(Nc3ccc(F)cc3)ccc2F)C1(F)F)N</t>
  </si>
  <si>
    <t>CC1(C)Oc2ccc(cc2C3(COC(=N3)N)C14COC4)c5cnc6[nH]ccc6c5</t>
  </si>
  <si>
    <t>CSCCCNc1ccc(F)c(c1)[C@]2(C)COCC(=N2)N</t>
  </si>
  <si>
    <t>O[C@@H]([C@H](Cc1cc(F)cc(F)c1)NC(=O)[C@@H]2CN(Cc3ccccn3)C(=O)C2)[C@H]4C[C@H](CN4)OCc5ccccc5</t>
  </si>
  <si>
    <t>COc1cnc(cn1)C(=O)Nc2ccc(C)c(c2)[C@]3(N=C(N)O[C@@H]4C[C@H]34)C(F)F</t>
  </si>
  <si>
    <t>CCCC(CCC)S(=O)(=O)CCC(=O)N[C@@H](Cc1ccccc1)[C@H](O)CNCc2cccc(OC)c2</t>
  </si>
  <si>
    <t>NC1=N[C@@](C(F)F)([C@H]2C[C@H]2O1)c3cc(N[C@@H]4CCc5cc(Br)ccc45)ccc3F</t>
  </si>
  <si>
    <t>COc1ccc(C(=O)Nc2ccc3Oc4c(F)cc(OC)cc4C5(CCOC(=N5)N)c3c2)c(F)c1</t>
  </si>
  <si>
    <t>C[C@H]1C[C@H]2CSC(=N[C@]2(CO1)c3nc(NC(=O)c4cnc(CF)cn4)cs3)N</t>
  </si>
  <si>
    <t>C[C@@]1(N=C(N)CO[C@]1(F)C(F)(F)F)c2cc(NC(=O)c3cnc(Cl)cn3)ccc2F</t>
  </si>
  <si>
    <t>Cc1occ(n1)[C@H]2CC3CSC(=N[C@]3(CO2)c4ccc(F)cc4F)N</t>
  </si>
  <si>
    <t>COC1CCC2(CC1)Cc3ccc(cc3C24N=C(N)N(CC(N)(F)F)C4=O)C#N</t>
  </si>
  <si>
    <t>C[C@@H](NC(=O)c1cc(cc(c1)c2ccccc2C(=O)C)C(=O)N[C@@H](Cc3ccccc3)[C@H](O)CNC4CC4)c5ccccc5</t>
  </si>
  <si>
    <t>CC(=O)N[C@@H](Cc1cc(F)cc(F)c1)[C@H](O)CNC2(CCCCC2)c3cc(N)cc(c3)C(C)(C)C</t>
  </si>
  <si>
    <t>CC#Cc1cncc(c1)c2ccc(F)c(c2)[C@]3(CF)C[C@H](OC(=N3)N)C(F)(F)F</t>
  </si>
  <si>
    <t>CC(C)c1cc(cs1)C2(CCCCC2)NC[C@@H](O)[C@H](Cc3cc(F)cc(F)c3)NC(=O)C</t>
  </si>
  <si>
    <t>CN1C(=NC(C1=O)(c2ccc(OC(F)(F)F)cc2)c3cc(F)cc(c3)c4cncnc4)N</t>
  </si>
  <si>
    <t>CC1(Sc2ccccc2C(=N1)N)c3cccc(c3)c4cncnc4</t>
  </si>
  <si>
    <t>COc1cccc(c1)c2cccc(c2)C3(C)CSCC(=N3)N</t>
  </si>
  <si>
    <t>COc1ccc(cc1)C2(N=C(N)n3nc(C)cc23)c4cccc(c4)c5cncnc5</t>
  </si>
  <si>
    <t>CC1(C)OCC(=N[C@](C)(c2cc(NC3COc4cc(Cl)ccc34)ccc2F)C1(F)F)N</t>
  </si>
  <si>
    <t>CO[C@@H]1CC[C@@]2(CC1)Cc3ccc(cc3C24N=C(N)N(CC(F)(F)F)C4=O)c5ncc(C)s5</t>
  </si>
  <si>
    <t>COC[C@H]1C[C@H]2CSC(=NC2(CO1)c3cc(C#N)c(F)cc3F)N</t>
  </si>
  <si>
    <t>COc1cnc(C(=O)Nc2csc(n2)[C@]34CO[C@@H](C)C[C@H]3CSC(=N4)N)c(C)n1</t>
  </si>
  <si>
    <t>C[C@]1(COCC(=N1)N)c2cc(NC3CCc4cc(Cl)cnc34)ccc2F</t>
  </si>
  <si>
    <t>C[C@]1(COCC(=N1)N)c2cc(NC3CCOC3)ccc2F</t>
  </si>
  <si>
    <t>CCCOc1ccc(cc1)c2ccc(c3ccccc3Cl)n2CC(=O)\N=C(\N)/NCCCSC</t>
  </si>
  <si>
    <t>COC1CCC2(CC1)Cc3ccc(cc3C24N=C(N)N(C)C4=O)C(F)(F)F</t>
  </si>
  <si>
    <t>CC(C)(C)COc1ccc2Oc3ccc(cc3[C@@]4(COC(=N4)N)c2c1)c5ccncc5</t>
  </si>
  <si>
    <t>CC1=NC2(CCCc3ccc(cc23)c4cncc(Cl)c4)N=C1N</t>
  </si>
  <si>
    <t>Brc1ccc(N2CCN(CCCN3C(=O)c4ccccc4C3=O)CC2)c(NC(=O)C5=Cc6ccccc6O/C/5=N\c7ccccc7)c1</t>
  </si>
  <si>
    <t>CC1(COC1)C#Cc2ccc(nc2)C(=O)Nc3ccc(F)c(c3)[C@]4(N=C(N)O[C@@H]5C[C@H]45)C(F)F</t>
  </si>
  <si>
    <t>CCNc1cc(cc(c1)C(=O)N[C@@H](Cc2ccccc2)[C@H](O)CNCc3cccc(OC)n3)N4CCCC4=O</t>
  </si>
  <si>
    <t>CC(=O)N[C@@H](Cc1cc(F)cc(F)c1)[C@H](O)CNC2(CCCN(C2)C(=O)N)c3cccc(c3)C(C)(C)C</t>
  </si>
  <si>
    <t>C[C@@]1(N=C(N)OCC1(F)F)c2nc(NC(=O)c3ncc(F)cc3N)ccc2F</t>
  </si>
  <si>
    <t>COc1ccc(cc1)C2(N=C(C)C(=N2)N)c3cccc(c3)c4cccnc4</t>
  </si>
  <si>
    <t>CCCN(CCC)C(=O)c1cc(C)cc(c1)C(=O)N[C@@H](Cc2cc(F)cc(F)c2)[C@H](O)[C@H]3C[C@@H](Cc4cccc(OC)c4)CCN3</t>
  </si>
  <si>
    <t>CN1C(=N[C@](C1=O)(c2ccc(OC(F)F)cc2)c3cccc(c3)C#CC4CCCCC4)N</t>
  </si>
  <si>
    <t>CC(C)C[C@H]1CCN([C@@H](C)C(=O)N[C@@H](Cc2cc(F)cc(F)c2)[C@H](O)[C@H]3C[C@H](CN3)Oc4ccccn4)C1=O</t>
  </si>
  <si>
    <t>Oc1ccc(\C=C\C(=O)CC(=O)\C=C\c2cc(O)ccc2Br)cc1</t>
  </si>
  <si>
    <t>COc1ccc(nc1)C(=O)Nc2cccc(c2)[C@]3(C)COCC(=N3)N</t>
  </si>
  <si>
    <t>CCc1occ(n1)C(=O)Nc2ccc(F)c(c2)[C@@]3(COCC(=N3)N)C(F)F</t>
  </si>
  <si>
    <t>CO[C@@H]1CC[C@]2(CC1)CCc3ccc(cc3C24N=C(C)C(=N4)N)c5cncc(Cl)c5</t>
  </si>
  <si>
    <t>COCC(C)N1C(=NC2(C1=O)c3cc(ccc3CC24CCC(CC4)OC)C#N)N</t>
  </si>
  <si>
    <t>COc1cc(F)cc(c1)[C@H]2C[C@H]3CSC(=N[C@]3(CO2)c4ccc(F)cc4F)N</t>
  </si>
  <si>
    <t>C[C@H]1SC(=N[C@]2(CO[C@H](C[C@@H]12)C3CC3)c4ccc(F)cc4F)N</t>
  </si>
  <si>
    <t>O[C@@H]([C@H](Cc1cc(F)cc(F)c1)NC(=O)[C@@H]2CN(Cc3cccc(F)c3)C(=O)C2)[C@H]4C[C@H](CN4)OCc5ccccc5</t>
  </si>
  <si>
    <t>NC1=N[C@@](C(F)F)([C@H]2C[C@H]2O1)c3nc(NC(=O)c4ccc(Cl)cn4)ccc3F</t>
  </si>
  <si>
    <t>COC1CCC2(CC1)Cc3ccc(cc3C24CN(CC(F)(F)F)C(=N4)N)c5cc(F)cc(Cl)c5</t>
  </si>
  <si>
    <t>CCCC1Oc2ccc(cc2C3(COC(=N3)N)C14COC4)c5cncnc5</t>
  </si>
  <si>
    <t>COc1cncc(c1)c2ccc3OCC4(CC4)C5(COC(=N5)N)c3c2</t>
  </si>
  <si>
    <t>CC(=O)N[C@@H](Cc1cc(F)cc(F)c1)[C@H](O)CNC2(CCCCC2)c3cccc(c3)N4C5CCC(C5)C4=O</t>
  </si>
  <si>
    <t>CN1C(=NC(C)(C1=O)c2cccc(NC(=O)c3ccc(Cl)cn3)c2)N</t>
  </si>
  <si>
    <t>NC1=N[C@](COC1)(C(F)F)c2cc(NC(=O)c3cnc(O)cn3)ccc2F</t>
  </si>
  <si>
    <t>CC(C)Oc1cnc(cn1)C(=O)Nc2ccc(F)c(c2)[C@@]3(COCC(=N3)N)C(F)F</t>
  </si>
  <si>
    <t>COCCOc1ccc(nc1)C(=O)Nc2ccc(F)c(c2)[C@@]3(COCC(=N3)N)C(F)F</t>
  </si>
  <si>
    <t>COCCOc1cnc(C(=O)Nc2ccc(F)c(c2)[C@@]3(COCC(=N3)N)C(F)F)c(F)c1</t>
  </si>
  <si>
    <t>CCCCNc1ccc(F)c(c1)[C@]2(C)COCC(=N2)N</t>
  </si>
  <si>
    <t>CC(=O)N[C@@H](Cc1cc(F)cc(F)c1)[C@H](O)CNC2(CC2)c3cccc(CC(C)(C)C)c3</t>
  </si>
  <si>
    <t>Cc1onc(n1)[C@H]2C[C@H]3CSC(=N[C@]3(CO2)c4ccc(F)cc4F)N</t>
  </si>
  <si>
    <t>CCc1occ(n1)C(=O)Nc2csc(n2)[C@]34CO[C@@H](C)C[C@H]3CSC(=N4)N</t>
  </si>
  <si>
    <t>NC1=NC2(CO[C@H](C[C@H]2CS1)C3CC3)c4cc(ccc4F)C#N</t>
  </si>
  <si>
    <t>COC1CCC2(CC1)Cc3ccccc3C24N=C(N)N(C(C)C)C4=O</t>
  </si>
  <si>
    <t>COc1cnc(nc1)[C@H]2C[C@H]3CSC(=N[C@]3(CO2)c4ccc(F)cc4F)N</t>
  </si>
  <si>
    <t>CC#Cc1cncc(c1)c2ccc3OCC4(COC4)C5(CSC(=N5)N)c3c2</t>
  </si>
  <si>
    <t>CCCN(CCC)C(=O)c1cc(C)cc(c1)C(=O)N[C@@H](Cc2cc(F)cc(F)c2)[C@H](O)[C@H]3CN(CCN3)c4ccccc4</t>
  </si>
  <si>
    <t>CC(=O)N[C@@H](Cc1cc(F)cc(F)c1)[C@H](O)CNC2(CC2)c3cnn(CC(C)(C)C)c3</t>
  </si>
  <si>
    <t>NC1=N[C@]2(CO[C@H](C[C@H]2[C@@H](CF)S1)C3CC3)c4ccc(F)cc4F</t>
  </si>
  <si>
    <t>C[C@@H](NC[C@@H](O)[C@H](Cc1ccccc1)NC(=O)c2cc(cc(c2)c3ccccc3C(=O)C)C(=O)N[C@H](C)c4ccccc4)c5ccccc5</t>
  </si>
  <si>
    <t>C[C@H]1C[C@H]2CSC(=N[C@]2(CO1)c3nc(NC(=O)C4(CC4)C#N)cs3)N</t>
  </si>
  <si>
    <t>CC(=O)N[C@@H](Cc1cc(F)cc(F)c1)[C@H](O)CN[C@]2(CC[C@H](NC(=O)C)NC2)c3cccc(c3)C(C)(C)C</t>
  </si>
  <si>
    <t>CC(C)(C)c1cccc(CN[C@H]2CS(=O)(=O)C[C@@H](Cc3ccc(N)c(F)c3)[C@@H]2O)c1</t>
  </si>
  <si>
    <t>NC1=NC2(CO1)c3cc(ccc3OCC24CC4)c5cnc6[nH]ccc6c5</t>
  </si>
  <si>
    <t>C(CN1CCCCC1)C2CCc3cc(OCc4ccc(cc4)c5ccccc5)ccc3C2</t>
  </si>
  <si>
    <t>CC(C)[C@H](O)C(=O)N[C@@H](CO)C(=O)N[C@@H](Cc1ccccc1)[C@@H](O)C[C@@H](C)C(=O)N[C@@H](C(C)C)C(=O)NCc2ccncc2</t>
  </si>
  <si>
    <t>CCCN(CC1CC1)c2cc(cc(n2)N(C)S(=O)(=O)C(C)C)C(=O)N[C@H](CO)Cc3cc(F)cc(F)c3</t>
  </si>
  <si>
    <t>Cc1cccc(CN2C[C@H](CC2=O)C(=O)N[C@@H](Cc3cc(F)cc(F)c3)[C@H](O)[C@H]4C[C@H](CN4)OCc5ccccc5)c1</t>
  </si>
  <si>
    <t>CSCC[C@H](NC(=O)[C@@H](O)C(C)C)C(=O)N[C@@H](Cc1ccccc1)[C@@H](O)C[C@@H](C)C(=O)N[C@@H](C(C)C)C(=O)NCc2ccncc2</t>
  </si>
  <si>
    <t>COc1cc2O[C@@H](CC(=O)c2c(O)c1C)c3ccc(OC)c(c3)c4c(O)cc(O)c5C(=O)C=C(Oc45)c6ccc(O)cc6</t>
  </si>
  <si>
    <t>COc1ccc2c(CCC2(Cc3ccc(cc3)C(F)(F)F)c4cn(C)c(N)n4)c1</t>
  </si>
  <si>
    <t>CCCCNC(=O)NCc1ccc(CN2C(=N)NC(CCC3CCCCC3)(CC4CCCCC4)C2=O)cc1</t>
  </si>
  <si>
    <t>C[C@H]1C[C@]2(CCN1Cc3ccc(O)c(Cl)c3)CN(C)S(=O)(=O)N2c4cccc(F)c4</t>
  </si>
  <si>
    <t>NC1=NC(COC1)(C(F)F)c2cccc(NC(=O)c3ccc(cn3)C#N)c2</t>
  </si>
  <si>
    <t>CC1(COCC(=N1)N)c2cccc(NC(=O)c3occ(Br)c3)c2</t>
  </si>
  <si>
    <t>Cc1cc(Cl)cnc1C(=O)Nc2cccc(c2)C3(COCC(=N3)N)C(F)F</t>
  </si>
  <si>
    <t>Cc1cn2ccnc(Nc3ccc(F)c(c3)[C@@]4(COCC(=N4)N)C(F)F)c2n1</t>
  </si>
  <si>
    <t>C[C@]1(COCC(=N1)N)c2cc(NCC(F)(F)F)ccc2F</t>
  </si>
  <si>
    <t>COC1CCC2(CC1)Cc3ccc(Br)cc3C24N=C(N)N(C5CC5)C4=O</t>
  </si>
  <si>
    <t>CC(C)c1csc(c1)C2(CCCCC2)NC[C@@H](O)[C@H](Cc3cc(F)cc(F)c3)NC(=O)C</t>
  </si>
  <si>
    <t>NC1=NC(CS1)(c2cccc(F)c2)c3cccc(NC(=O)c4ncc(Cl)cc4Cl)c3</t>
  </si>
  <si>
    <t>COc1cnc(C(=O)Nc2ccc(Cl)c(c2)[C@@]3(CF)N=C(N)O[C@@H]4C[C@H]34)c(C)n1</t>
  </si>
  <si>
    <t>COC(=O)[C@@H]1CCCN1C(=O)[C@H](Cc2ccccc2)N(C)C(=O)[C@H](C)NC(=O)[C@H](CC(C)C)NC(=O)C[C@H](O)[C@H](Cc3ccccc3)NC(=O)[C@H](CCC(=O)N)N(C)C(=O)[C@@H](NC(=O)[C@H](C)O)C(C)C</t>
  </si>
  <si>
    <t>CO[C@@H]1CC[C@@]2(CC1)Cc3ccc(Br)cc3C24NC(=O)N(C(C)c5cccnn5)C4=O</t>
  </si>
  <si>
    <t>Cc1cc(OCC#N)cnc1C(=O)Nc2ccc(F)c(c2)[C@]3(N=C(N)O[C@@H]4C[C@H]34)C(F)F</t>
  </si>
  <si>
    <t>CCCN(CCC)C(=O)c1cc(CC#N)cc(c1)C(=O)N[C@@H](Cc2ccccc2)[C@H](O)CNCc3cccc(OC)c3</t>
  </si>
  <si>
    <t>CCc1cn2CCS(=O)(=O)Oc3cc(cc1c23)C(=O)N[C@@H](Cc4ccccc4)[C@H](O)CNCC#C</t>
  </si>
  <si>
    <t>C[C@@]1(N=C(N)OCC1(F)F)c2nc(NC(=O)c3ncccc3Cl)ccc2F</t>
  </si>
  <si>
    <t>O[C@@H]([C@H](Cc1ccccc1)NC(=O)C2=CC(=O)C=C(N2)C(=O)N3COC[C@@H]3c4ccccc4)C(=O)Nc5cccc(c5)c6nn[nH]n6</t>
  </si>
  <si>
    <t>CCCC[C@H]1CCN([C@@H](CCc2ccccc2)C(=O)N[C@@H](Cc3cc(F)cc(F)c3)[C@H](O)[C@H]4C[C@H](CN4)Oc5ccccn5)C1=O</t>
  </si>
  <si>
    <t>CC(C)(C)OC(=O)N1C[C@H](Nc2nc3cc(Cl)ccc3[nH]2)[C@H](C1)OC(=O)c4cccc(Oc5ccccc5)c4</t>
  </si>
  <si>
    <t>C[C@@H](F)COc1cnc(cn1)C(=O)Nc2csc(n2)[C@]34CO[C@@H](C)C[C@H]3CSC(=N4)N</t>
  </si>
  <si>
    <t>C[C@H]1C[C@H]2CSC(=N[C@]2(CO1)c3nc(NC(=O)c4cc(C)nn4C)cs3)N</t>
  </si>
  <si>
    <t>O[C@@H]([C@H](Cc1cc(F)cc(F)c1)NC(=O)[C@@H]2CN(Cc3ccccc3F)C(=O)C2)[C@H]4C[C@H](CN4)OCc5ccccc5</t>
  </si>
  <si>
    <t>CCCCCN1C[C@H]([C@H](CC(C)C)C1=O)C(=O)N[C@@H](Cc2cc(F)cc(F)c2)[C@H](O)[C@H]3C[C@H](CN3)OCc4ccccc4</t>
  </si>
  <si>
    <t>COC1CCC2(CC1)Cc3ccc(OCCN(C)C)cc3C24N=C(N)N(C)C4=O</t>
  </si>
  <si>
    <t>CCc1cc(C(=O)Nc2csc(n2)[C@]34CO[C@@H](C)C[C@H]3CSC(=N4)N)n(C)n1</t>
  </si>
  <si>
    <t>CCCCNC(=O)[C@H](C)C[C@H](O)[C@H](CC(C)C)NC(=O)[C@H](CCSC)NC(=O)[C@@H](NC(=O)C)C(C)C</t>
  </si>
  <si>
    <t>CCc1cc(C[C@@H]2CS(=O)(=O)C[C@H](NCc3cccc(c3)C(C)C)[C@H]2O)ccc1O</t>
  </si>
  <si>
    <t>NC1=N[C@@](C2=NCCCN12)(c3ccc(OC(F)(F)F)cc3)c4cccc(c4)c5cccnc5F</t>
  </si>
  <si>
    <t>CN1C(=NC(C1=O)(c2cccc(c2)c3cncnc3)c4ccsc4C)N</t>
  </si>
  <si>
    <t>CC(C)CC1Oc2ccc(cc2C3(COC(=N3)N)C14COC4)c5cncnc5</t>
  </si>
  <si>
    <t>CCCCN1C[C@H](CC1=O)C(=O)N[C@@H](Cc2cc(F)cc(F)c2)[C@H](O)[C@H]3C[C@H](CN3)OCc4ccccc4</t>
  </si>
  <si>
    <t>CC(=O)N[C@@H](Cc1cc(F)cc(F)c1)[C@H](O)CNC2(CCCCC2)c3cccc(c3)c4cccs4</t>
  </si>
  <si>
    <t>CC1(C)Oc2ccc(cc2C3(COC(=N3)N)C14COC4)c5cc(F)ncc5Cl</t>
  </si>
  <si>
    <t>CC1(C)OCC(=N[C@](C)(c2cc(Nc3ccc(Cl)nc3)ccc2F)C1(F)F)N</t>
  </si>
  <si>
    <t>Oc1ccc(\C=C\C(=O)CC(=O)\C=C\c2cc(OCc3ccccc3)ccc2Br)cc1</t>
  </si>
  <si>
    <t>C[C@H](F)COc1cnc(cn1)C(=O)Nc2csc(n2)[C@]34CO[C@@H](C)C[C@H]3CSC(=N4)N</t>
  </si>
  <si>
    <t>NC1=N[C@]2(COC[C@H]2CS1)c3ccc(F)cc3F</t>
  </si>
  <si>
    <t>CC(C)Oc1cnc2c(Nc3cc(Cl)c(F)c(c3)[C@@]4(CF)N=C(N)O[C@@H]5C[C@H]45)nccc2n1</t>
  </si>
  <si>
    <t>NC1=N[C@]2(CO[C@@H](CF)C[C@H]2CS1)c3cc(CNCC(F)(F)F)ccc3F</t>
  </si>
  <si>
    <t>C[C@H]1C[C@H]2CSC(=N[C@]2(CO1)c3nc(NC(=O)C4CCC4)cs3)N</t>
  </si>
  <si>
    <t>CC(=O)N[C@@H](Cc1cc(F)cc(F)c1)[C@H](O)CN[C@H]2CCCc3ccc(cc23)C(C)(C)C</t>
  </si>
  <si>
    <t>CN1OC2(N=C1N)c3cc(ccc3CC24CCc5c(C4)ccc(F)c5F)c6cccc(c6)C#N</t>
  </si>
  <si>
    <t>CCOc1cc(cc(c1)C(=O)N[C@@H](Cc2ccccc2)[C@H](O)CNCc3cccc(c3)C(F)(F)F)N4CCCC4=O</t>
  </si>
  <si>
    <t>CC(=O)N[C@@H](Cc1cc(F)cc(F)c1)[C@H](O)CN[C@]2(CC[C@@H](NC2)C#N)c3cccc(c3)C(C)(C)C</t>
  </si>
  <si>
    <t>CC(=O)N[C@@H](Cc1cc(F)cc(F)c1)[C@H](O)CNC2(CCN(CC2)C(=O)N)c3cccc(c3)C(C)(C)C</t>
  </si>
  <si>
    <t>COc1cccc(c1)c2cccc(c2)C3(C)CC(=O)N(C)C(=N3)N</t>
  </si>
  <si>
    <t>C\C=C(/C)\c1cccc(c1)C2(CCCCC2)NC[C@@H](O)[C@H](Cc3cc(F)cc(F)c3)NC(=O)C</t>
  </si>
  <si>
    <t>CN1C(=NC(C2CCCCC2)(C1=O)c3cccc(NC(=O)c4ccc5OCOc5c4)c3)N</t>
  </si>
  <si>
    <t>NC1=NC2(CCc3ccc(NC(=O)c4ccc(Cl)cn4)cc23)CS1</t>
  </si>
  <si>
    <t>Cc1cc(cnc1C(=O)Nc2cc(c(F)cn2)[C@]3(C)COC(CF)(CF)C(=N3)N)C#N</t>
  </si>
  <si>
    <t>C[C@]1(COCC(=N1)N)c2cc(Br)cc(NC(=O)c3ccc(cn3)C#N)c2</t>
  </si>
  <si>
    <t>COc1cc(ccn1)[C@H]2C[C@H]3CSC(=N[C@]3(CO2)c4ccc(F)cc4F)N</t>
  </si>
  <si>
    <t>Cc1cnc(cn1)[C@H]2C[C@H]3CSC(=N[C@]3(CO2)c4ccc(F)cc4F)N</t>
  </si>
  <si>
    <t>CC1(C)Oc2ccc(cc2C3(COC(=N3)N)C14COC4)c5cccc(c5)C6CC6</t>
  </si>
  <si>
    <t>CC(=O)N[C@@H](Cc1cc(F)cc(F)c1)[C@H](O)CNC2(CC2)c3cccc(c3)C(C)(CF)CF</t>
  </si>
  <si>
    <t>Cc1ccc2[nH]c(N[C@H]3CN(C[C@@H]3OC(=O)c4ccc(cc4)c5ccccc5)C(=O)c6ccccc6)nc2c1</t>
  </si>
  <si>
    <t>O\C(=C/C(=O)\C=C\c1ccc(OCc2cc(F)cc(F)c2)cc1)\C=C\c3ccc(OCc4cc(F)cc(F)c4)cc3</t>
  </si>
  <si>
    <t>CC(Cc1cc2cc(ccc2nc1N)c3ncccc3C#N)C(=O)NCCC(C)(C)C</t>
  </si>
  <si>
    <t>NC1=NC(C2CCCCC2)(C(=O)N1C[C@@H]3CC[C@H](CC3)C(=O)O)c4ccccc4</t>
  </si>
  <si>
    <t>NC1=N[C@]2(CO[C@H](C[C@H]2CS1)c3ccncn3)c4ccc(F)cc4F</t>
  </si>
  <si>
    <t>C[C@]1(COCC(=N1)N)c2cccc(NC(=O)c3ccc(Br)cn3)n2</t>
  </si>
  <si>
    <t>CO[C@@H]1CC[C@@]2(CC1)Cc3ccc(OCCOC(C)C)cc3C24N=C(N)N(C(C)C)C4=O</t>
  </si>
  <si>
    <t>COc1cc(Br)cnc1C(=O)Nc2ccc(F)c(c2)[C@]3(CF)COCC(=N3)N</t>
  </si>
  <si>
    <t>CC(=O)N[C@@H](Cc1cc(F)cc(F)c1)[C@H](O)CNC2(CCCCC2)c3cn(nn3)C45CC6CC(CC(C6)C4)C5</t>
  </si>
  <si>
    <t>CO[C@@H]1CC[C@@]2(CC1)CCc3ccc(cc3C24N=C(C)C(=N4)N)c5cc(Cl)cc(c5)C#N</t>
  </si>
  <si>
    <t>NC1=N[C@]2(CO[C@H](C[C@H]2CS1)C3CC3)c4c(F)cccc4F</t>
  </si>
  <si>
    <t>CC(C)OC[C@H]1C[C@H]2CSC(=N[C@]2(CO1)c3ccccc3F)N</t>
  </si>
  <si>
    <t>NC1=NC(CF)(C2CC2O1)c3cccc(NC(=O)c4ccc(Cl)cn4)c3</t>
  </si>
  <si>
    <t>COc1ccc(F)c(c1)[C@H]2C[C@H]3CSC(=N[C@]3(CO2)c4ccc(F)cc4F)N</t>
  </si>
  <si>
    <t>C[C@H]1C[C@H]2CSC(=N[C@]2(CO1)c3nc(NC(=O)c4ccn(CC(F)F)n4)cs3)N</t>
  </si>
  <si>
    <t>C(CCCNc1c2Cc3ccccc3c2nc4ccccc14)CCCNc5c6Cc7ccccc7c6nc8ccccc58</t>
  </si>
  <si>
    <t>CC(=O)N[C@@H](Cc1cc(F)cc(F)c1)[C@H](O)CNC2(CCCN(O)C2)c3cccc(c3)C(C)(C)C</t>
  </si>
  <si>
    <t>CC(=O)N[C@@H](Cc1cc(F)cc(F)c1)[C@H](O)CN[C@]2(CC[C@H](NS(=O)(=O)C)NC2)c3cccc(c3)C(C)(C)C</t>
  </si>
  <si>
    <t>C[C@@]12COCC[C@H]1Oc3ccc(cc3[C@@]24COC(=N4)N)c5cccnc5F</t>
  </si>
  <si>
    <t>C[C@]1(CCSC(=N1)N)c2cc(CNCCC(F)(F)F)c(F)cc2F</t>
  </si>
  <si>
    <t>O\C(=C/C(=O)\C=C\c1ccc(OCc2ccc(F)cc2F)cc1)\C=C\c3ccc(OCc4ccc(F)cc4F)cc3</t>
  </si>
  <si>
    <t>COc1c(C)cc(cc1C)[C@@]2(N=C(C)C(=N2)N)c3cccc(c3)c4cncnc4</t>
  </si>
  <si>
    <t>COc1cccc(c1)c2cccc(c2)C3(C)CCSC(=N3)N</t>
  </si>
  <si>
    <t>COc1ccc(cc1)C2(SCC(=N2)N)c3cccc(c3)c4cccnc4</t>
  </si>
  <si>
    <t>CC#Cc1cncc(c1)c2cc3c(OCC4(CC4)C35COC(=N5)N)cc2F</t>
  </si>
  <si>
    <t>CCCN(CCC)C(=O)c1cccc(c1)C(=O)N[C@@H](Cc2cc(F)cc(F)c2)[C@@H](O)C[C@@H](CC)C(=O)NCCCCC(=O)O</t>
  </si>
  <si>
    <t>CN(c1cc2COC(=O)[C@](C)(N)Cc3cccc(CCCCNc(c2)n1)c3)S(=O)(=O)C</t>
  </si>
  <si>
    <t>CC(C)C[C@H](NC(=O)[C@@H](NC(=O)[C@@H](N)CNC(=O)c1nn[nH]n1)C(C)C)C(=O)NCC(O)(CCc2ccccc2)C(=O)Nc3cccc(c3)C(=O)O</t>
  </si>
  <si>
    <t>COC[C@H]1CCN([C@@H](C)C(=O)N[C@@H](Cc2cc(F)cc(F)c2)[C@H](O)CNCc3cccc(OC)c3)C1=O</t>
  </si>
  <si>
    <t>C[C@]1(CO[C@](C)(C(=N1)N)C(F)(F)F)c2nc(NC(=O)c3ncc(OCC(F)(F)F)nc3N)ccc2F</t>
  </si>
  <si>
    <t>C[C@@]1(N=C(N)COC[C@@H]1F)c2cc(NC3CCCOC3)ccc2F</t>
  </si>
  <si>
    <t>CC1(C)Oc2ccc(cc2C3(COC(=N3)N)C14COC4)c5cc(ccc5F)C#N</t>
  </si>
  <si>
    <t>CC1(COCC(=N1)N)c2cccc(NC(=O)c3ncc(cc3Cl)C(F)(F)F)c2</t>
  </si>
  <si>
    <t>CCC1=NC2(N=C1N)c3cc(Br)ccc3C[C@@]24CC[C@@H](CC4)OC</t>
  </si>
  <si>
    <t>CO[C@@H]1CC[C@@]2(CC1)Cc3ccc(CCc4ccccc4)cc3C25ON(C)C(=N5)N</t>
  </si>
  <si>
    <t>CCCc1scc(c1CC(NC2=NC(C)(C)Cc3cc(Cl)ccc23)C4=NC=CC(=O)N4)c5cn[nH]c5</t>
  </si>
  <si>
    <t>CC1=NC2(N=C1N)c3cc(NC(=O)c4ccc(Cl)cn4)ccc3CC25CCC(F)(F)CC5</t>
  </si>
  <si>
    <t>Nc1cccc(Cn2c(ccc2c3ccccc3Cl)c4ccc(Oc5cccnc5)cc4)n1</t>
  </si>
  <si>
    <t>Nc1cccc(Cn2c(ccc2c3ccccc3Cl)c4ccc(Oc5cccnn5)cc4)n1</t>
  </si>
  <si>
    <t>COc1ccc2Oc3ccc(cc3C4(COC(=N4)N)c2c1)c5cncnc5</t>
  </si>
  <si>
    <t>CCC1Oc2ccc(cc2C3(COC(=N3)N)C14COC4)c5cncnc5</t>
  </si>
  <si>
    <t>NC1=NC2(CO1)c3cc(ccc3OC(CCC(F)(F)F)C24COC4)c5cncnc5</t>
  </si>
  <si>
    <t>CN(C)c1cccc(c1)C2(CCCCC2)NC[C@@H](O)[C@H](Cc3cc(F)cc(F)c3)NC(=O)C</t>
  </si>
  <si>
    <t>O[C@@H]1O[C@@H]2COC(=O)c3cc(O)c(O)c(O)c3c4c(O)c(O)c5OC(=O)c6c(c(O)c(O)c7OC(=O)c4c5c67)c8c(O)c(O)c(O)cc8C(=O)O[C@H]2[C@@H]9OC(=O)c%10cc(O)c(O)c(O)c%10c%11c(O)c(O)c(O)cc%11C(=O)O[C@@H]19</t>
  </si>
  <si>
    <t>C[C@]1(CO[C@](C)(C(=N1)N)C(F)(F)F)c2cc(NC(=O)c3ncc(OC(F)F)cc3Cl)ncc2F</t>
  </si>
  <si>
    <t>COc1ccc(Nc2ccc(F)c(c2)[C@@]3(C)N=C(N)COC(C)(C)C3(F)F)cn1</t>
  </si>
  <si>
    <t>CC#Cc1cc(ncn1)c2ccc3OCC4(COC4)C5(COC(=N5)N)c3c2</t>
  </si>
  <si>
    <t>C[C@]1(COCC(=N1)N)c2cc(NCC(F)F)ccc2F</t>
  </si>
  <si>
    <t>CO[C@@H]1CC[C@@]2(CC1)CCc3ccc(Br)cc3C24N=C(C)C(=N4)N</t>
  </si>
  <si>
    <t>COc1cc(F)cnc1C(=O)Nc2ccc(F)c(c2)[C@]3(N=C(N)O[C@@H]4C[C@H]34)C(F)F</t>
  </si>
  <si>
    <t>CC(C)C[C@H](NC(=O)[C@@H](NC(=O)[C@@H](N)CCC(=O)O)C(C)C)C(=O)N[C@@H](Cc1ccccc1)[C@@H](O)C(=O)N[C@@H](CC(=O)O)C(=O)N[C@@H](C)C(=O)N[C@@H](CCC(=O)O)C(=O)N[C@@H](Cc2ccccc2)C(=O)O</t>
  </si>
  <si>
    <t>COC1CCC2(CC1)Oc3ccc(Cl)cc3C24N=C(N)c5ccccc45</t>
  </si>
  <si>
    <t>CC(C)Oc1ccc2OCC[C@H](NC[C@@H](O)[C@H](Cc3cc(F)cc(F)c3)NC(=O)C)c2c1</t>
  </si>
  <si>
    <t>CC(F)(F)Oc1ccc(nc1)C(=O)Nc2ccc(F)c(c2)[C@]3(N=C(N)O[C@@H]4C[C@H]34)C(F)F</t>
  </si>
  <si>
    <t>COC1CCC2(CC1)Cc3ccc(CCC4CC4)cc3[C@]25N=C(N)N(CC6CCO6)C5=O</t>
  </si>
  <si>
    <t>C[C@@H](NC(=O)c1cc(cc(c1)c2ccccc2C(=O)C)C(=O)N[C@@H](Cc3ccccc3)[C@H](O)CNCC4CC4)c5ccccc5</t>
  </si>
  <si>
    <t>COCCn1ccc(n1)C(=O)Nc2csc(n2)[C@]34CO[C@@H](C)C[C@H]3CSC(=N4)N</t>
  </si>
  <si>
    <t>CC(C)[C@H](NC(=O)[C@H](C)C[C@H](O)[C@H](Cc1ccccc1)NC(=O)[C@H](C)NC(=O)[C@H](CCCC(F)(F)F)NC(=O)OC(C)(C)C)C(=O)NCc2ccncc2</t>
  </si>
  <si>
    <t>Nc1cccc(Cn2c(ccc2c3ccccc3Cl)c4ccc(OCCCC#N)cc4)n1</t>
  </si>
  <si>
    <t>CCN1C(=O)Nc2c1cc(cc2N3CCCC3=O)C(=O)N[C@@H](Cc4ccccc4)[C@H](O)CNCc5cccc(OC)c5</t>
  </si>
  <si>
    <t>CN(c1cc(CCC2CC2)cc(c1)C(=O)N[C@@H](Cc3ccccc3)[C@H](O)CNC4CC4)S(=O)(=O)C</t>
  </si>
  <si>
    <t>NC1=NC(COC1)(c2cccc(NC(=O)c3ccc(Cl)cn3)c2)C(F)(F)F</t>
  </si>
  <si>
    <t>CC1(COCC(=N1)N)c2cccc(NC(=O)c3ccc(cn3)C(F)(F)F)c2</t>
  </si>
  <si>
    <t>NC1=NC(COC1)(c2cccc(NC(=O)c3ccc(Br)cn3)c2)C(F)(F)F</t>
  </si>
  <si>
    <t>NC1=N[C@]2(CO[C@H](C[C@H]2CS1)C3CC3)c4ccccc4F</t>
  </si>
  <si>
    <t>COC1CCC2(CC1)Cc3ccc(OCC4CC4)cc3[C@@]25N=C(N)N(C)C5=O</t>
  </si>
  <si>
    <t>CN1C(=NC2(C1=O)c3cc(Br)ccc3O[C@@]24CC[C@@H](CC4)OC(F)F)N</t>
  </si>
  <si>
    <t>COc1cccc(CNC[C@@H](O)[C@H](Cc2cc(F)cc(F)c2)NC(=O)c3cc(cc(c3)\C(=N/OCC(C)C)\C)N4CCCCS4(=O)=O)c1</t>
  </si>
  <si>
    <t>CC(C)(C)OC(=O)N(C(=O)c1ccccc1)C2=N[C@@](CF)(C[C@H](O2)C(F)(F)F)c3cc(Br)cnc3F</t>
  </si>
  <si>
    <t>COc1cccc2cc(oc12)C(=O)NCCCCCCCNc3c4CCCCc4nc5ccccc35</t>
  </si>
  <si>
    <t>CC(C)C[C@H](NC(=O)[C@@H](NC(=O)[C@@H](N)CNC(=O)c1nn[nH]n1)C(C)C)C(=O)NCC(O)(Cc2ccccc2)C(=O)Nc3cccc(c3)C(=O)O</t>
  </si>
  <si>
    <t>COCC#Cc1cncc(c1)c2ccc3OCC4(COC4)C5(COC(=N5)N)c3c2</t>
  </si>
  <si>
    <t>CC(C)COc1ccc2OC(C)(C)CC3(N=C(N)N(C)C3=O)c2c1</t>
  </si>
  <si>
    <t>C[C@@H](NC(=O)c1cc(COCC(N)(CF)Cc2ccccc2)cc(c1)N(C)S(=O)(=O)C)c3ccc(F)cc3</t>
  </si>
  <si>
    <t>CCOC1CCC2(CC1)Cc3ccc(cc3C24ON(C)C(=N4)N)c5cccc(c5)C#N</t>
  </si>
  <si>
    <t>CC1(CCSC(=N1)N)c2cccc(NC(=O)c3ccc(cn3)C(=O)N)c2</t>
  </si>
  <si>
    <t>C[C@]1(C=CSC(=N1)N)c2cc(NC(=O)c3cc4NCCn4n3)ccc2F</t>
  </si>
  <si>
    <t>C[C@H]1C[C@H]2CSC(=N[C@]2(CO1)c3nc(NC(=O)c4ncn(C)n4)cs3)N</t>
  </si>
  <si>
    <t>COc1cnc(cn1)C(=O)Nc2cnc(F)c(c2)[C@]3(C)N=C(N)O[C@H]4C[C@@H]34</t>
  </si>
  <si>
    <t>C[C@@H](O)CN\C(=N/C(=O)Cn1c(ccc1C23CC4CC(CC(C4)C2)C3)c5ccccc5)\N</t>
  </si>
  <si>
    <t>CN1C(=O)C[C@@]2(N=C1N)c3cc(ccc3Oc4cnc(cc24)c5ccnc(F)c5)c6cccnc6F</t>
  </si>
  <si>
    <t>Cc1noc(n1)[C@H]2CC3CSC(=N[C@]3(CO2)c4ccc(F)cc4F)N</t>
  </si>
  <si>
    <t>CS(=O)(=O)N(c1ccccc1)c2cccc(c2)C(=O)N[C@@H](Cc3ccccc3)[C@H](O)CNC4CC4</t>
  </si>
  <si>
    <t>NC1=NC2(CO1)c3cc(Br)ccc3OC(Cc4ccccc4)C25COC5</t>
  </si>
  <si>
    <t>CCCN(CCC)C(=O)c1cc(C)cc(c1)C(=O)N[C@@H](Cc2cc(F)cc(F)c2)[C@H](O)[C@H]3C[C@@H](Cc4ccc(OC)cc4)CCN3</t>
  </si>
  <si>
    <t>CC(C)C[C@H](NC(=O)[C@@H](NC(=O)[C@@H](N)CNC(=O)c1nn[nH]n1)C(C)C)C(=O)NCC(O)C(=O)Nc2cccc(c2)C(=O)O</t>
  </si>
  <si>
    <t>CC1(C)OCC(=N[C@](C)(c2cc(Nc3cncc(F)c3)ccc2F)C1(F)F)N</t>
  </si>
  <si>
    <t>C[C@]1(COCC(=N1)N)c2cc(Br)cc(NC(=O)c3ccc(cn3)C(F)(F)F)c2</t>
  </si>
  <si>
    <t>CC(C)(C)OC(=O)N1C[C@H](Nc2nc3cc(Cl)ccc3[nH]2)[C@H](C1)OC(=O)c4ccc(cc4)c5ccccc5</t>
  </si>
  <si>
    <t>CN1OC2(N=C1N)c3cc(ccc3CC24CCCC4)c5cccc(c5)C#N</t>
  </si>
  <si>
    <t>NC1=N[C@]2(CO[C@H](C[C@H]2CS1)c3ccn(n3)C4CC4)c5ccc(F)cc5F</t>
  </si>
  <si>
    <t>NC1=NC2(CO[C@@H](COCc3ccccc3)C[C@H]2CS1)c4cc(C#N)c(F)cc4F</t>
  </si>
  <si>
    <t>C[C@H]1C[C@H]2CSC(=N[C@]2(CO1)c3nc(NC(=O)c4ccc(OC[N+]#[C-])cn4)cs3)N</t>
  </si>
  <si>
    <t>NC1=N[C@]2(CO[C@H](C[C@H]2CS1)C3CCCO3)c4ccc(F)cc4F</t>
  </si>
  <si>
    <t>CC(=O)N[C@@H](Cc1cc(F)cc(F)c1)[C@H](O)CNC2(CC2)c3cn(CC(C)(C)C)nn3</t>
  </si>
  <si>
    <t>C[C@@H]1Oc2ccc(cc2[C@@]3(COC(=N3)N)C14COC4)c5cccnc5F</t>
  </si>
  <si>
    <t>NC1=NC2(CO1)c3cc(ccc3OCC24CC4)c5cccnc5F</t>
  </si>
  <si>
    <t>CN(c1cc(cc(c1)C(=O)C2CCCCC2)C(=O)N[C@@H](Cc3ccccc3)[C@H](O)CNC4CC4)S(=O)(=O)C</t>
  </si>
  <si>
    <t>CC(C)[C@H](NC(=O)C(O)(CCC(=O)Nc1cc(cc(c1)C(=O)N[C@H](C)c2ccccc2)N(C)S(=O)(=O)C)CCc3ccccc3)C(=O)NCc4ccccc4</t>
  </si>
  <si>
    <t>CC1(C)Cc2cc(Cl)ccc2C(=N1)NC(Cc3cscc3c4cn[nH]c4)C(=O)O</t>
  </si>
  <si>
    <t>CC1(CCSC(=N1)N)c2cc(NC(=O)c3cc4cc(F)ccc4[nH]3)ccc2F</t>
  </si>
  <si>
    <t>Cc1cccc(c1)C2CC(CCN2C(=O)C3CNC[C@]34CCCc5nc(Cl)ccc45)c6ccccc6</t>
  </si>
  <si>
    <t>CC1(C)Oc2ccc(cc2C3(COC(=N3)N)C14COC4)c5cncc(Cl)n5</t>
  </si>
  <si>
    <t>COc1ccc2[nH]c(N[C@H]3CN(C[C@@H]3OC(=O)c4ccc(cc4)c5ccccc5)C(=O)OC(C)(C)C)nc2c1</t>
  </si>
  <si>
    <t>CC1(COCC(=N1)N)c2cccc(NCc3ccc(Cl)cc3)c2</t>
  </si>
  <si>
    <t>Cc1cccc(c1)C2CC(CCN2C(=O)[C@@H]3CNC[C@]34CCCc5nc(Cl)ccc45)c6ccccc6</t>
  </si>
  <si>
    <t>CCCO[C@@H]1CC[C@@]2(CC1)Cc3ccc(cc3C24ON(C)C(=N4)N)c5cccc(OC)c5</t>
  </si>
  <si>
    <t>COc1cnc2c(Nc3ccc(F)c(c3)[C@]4(N=C(N)O[C@@H]5C[C@H]45)C(F)F)nccc2c1</t>
  </si>
  <si>
    <t>CO[C@@H]1CC[C@@]2(CC1)Cc3ccc(cc3C24N=C(N)N(C)C4=O)N5C=CC=CC5=O</t>
  </si>
  <si>
    <t>Nc1cccc(Cn2c(ccc2c3ccccc3Cl)c4ccc(Oc5cnccn5)cc4)n1</t>
  </si>
  <si>
    <t>NC1=NC2(CO1)c3cc(ccc3OCC24CC4)c5cncc(Cl)c5</t>
  </si>
  <si>
    <t>CCC(C)C[C@H](NC(=O)[C@H](CC(C)C)NC(=O)C)[C@@H](O)CC(=O)NC(CCSC)[C@@H](O)CC(=O)N[C@@H](C(C)C)C(=O)NCc1ccc(cc1)C(=O)O</t>
  </si>
  <si>
    <t>CC(=O)N[C@@H](Cc1cc(F)cc(F)c1)[C@H](O)CNC2(CCCCC2)c3cccc(I)c3</t>
  </si>
  <si>
    <t>CCOc1cccc(c1)c2ccc3OC(C)(C)C4(COC4)C5(COC(=N5)N)c3c2</t>
  </si>
  <si>
    <t>C[C@H]1C[C@H]2CSC(=N[C@]2(CO1)c3nc(NC(=O)C4(C)CCC4)cs3)N</t>
  </si>
  <si>
    <t>C[C@@H](NC(=O)c1cc(cc(c1)C(=O)N[C@H](CO)Cc2ccccc2)N(C)S(=O)(=O)C)c3ccc(F)cc3</t>
  </si>
  <si>
    <t>CN1OC2(N=C1N)c3cc(ccc3CC24CCOCC4)c5cccc(c5)C#N</t>
  </si>
  <si>
    <t>Cn1ncc(n1)[C@H]2C[C@H]3CSC(=N[C@]3(CO2)c4ccc(F)cc4F)N</t>
  </si>
  <si>
    <t>NC1=N[C@]2(CO[C@H](C[C@H]2CS1)c3occ(n3)C(F)(F)F)c4ccc(F)cc4F</t>
  </si>
  <si>
    <t>CC(=O)N[C@@H](Cc1cc(F)cc(F)c1)[C@H](O)CNC2(CC2)c3cc(CC(C)(C)C)cs3</t>
  </si>
  <si>
    <t>CN1C(=NC(C1=O)(c2cccc(c2)c3cncnc3)c4cc(C)sc4Cl)N</t>
  </si>
  <si>
    <t>COc1ccc(cc1)C(Cc2cc(ccc2OC)[N+](=O)[O-])c3cn(C)c(N)n3</t>
  </si>
  <si>
    <t>CC1(C)Cc2cc(Cl)ccc2C(=N1)N[C@@H](Cc3ccccc3)C4=NC=C(C#N)C(=O)N4</t>
  </si>
  <si>
    <t>CC#Cc1cncc(c1)c2ccc3OCC4(CCC4)C5(COC(=N5)N)c3c2</t>
  </si>
  <si>
    <t>CNc1cnc(nc1)C(=O)Nc2ccc(F)c(c2)[C@]3(N=C(N)O[C@@H]4C[C@H]34)C(F)F</t>
  </si>
  <si>
    <t>C[C@H]1SC(=N[C@]2(CO[C@H](C[C@@H]12)c3oc(C)cn3)c4ccc(F)cc4F)N</t>
  </si>
  <si>
    <t>CC(C)N1C(=NC2(C1=O)c3ccccc3CC24CCC(CC4)OC(F)F)N</t>
  </si>
  <si>
    <t>C[C@H]1C[C@H]2CSC(=N[C@]2(CO1)c3nc(NC(=O)C4CC4)cs3)N</t>
  </si>
  <si>
    <t>CO[C@@H](COC(C)C)C[C@H](O)[C@H](COc1cc(F)cc(F)c1)NC(=O)c2cc(cc(c2)C(=O)N[C@H](C)c3ccccc3)N(C)S(=O)(=O)C</t>
  </si>
  <si>
    <t>CCCN(CCC)C(=O)c1cccc(c1)C(=O)N[C@@H](Cc2ccccc2)[C@@H](O)CC(=O)N[C@@H](CC(C)C)C(=O)N[C@@H](C)C(=O)N(C)[C@H](Cc3ccccc3)C(=O)O</t>
  </si>
  <si>
    <t>Cc1cc(F)cc(c1)c2ccc3OC(C)(C)C4(COC4)C5(COC(=N5)N)c3c2</t>
  </si>
  <si>
    <t>COc1cc(O)cc(\C=C\C(=O)CC(=O)\C=C\c2cc(O)cc(OC)c2)c1</t>
  </si>
  <si>
    <t>Oc1ccc(\C=C\C(=O)CC(=O)\C=C\c2cc(OCc3ccccc3)ccc2c4ccccc4)cc1</t>
  </si>
  <si>
    <t>CC(C)c1ccc(CO[C@H]2CN(C[C@@H]2Nc3nc4cc(F)ccc4[nH]3)S(=O)(=O)c5ccccc5)cc1</t>
  </si>
  <si>
    <t>COCC(C)N1C(=N[C@@]2(C1=O)c3cc(CCC4CC4)ccc3CC25CCC(CC5)OC)N</t>
  </si>
  <si>
    <t>CC1(CC1)[C@H]2C[C@H]3CSC(=N[C@]3(CO2)c4ccc(F)cc4F)N</t>
  </si>
  <si>
    <t>C[C@H]1C[C@H]2CSC(=N[C@]2(CO1)c3nc(NC(=O)c4ccc(OCC(F)F)cn4)cs3)N</t>
  </si>
  <si>
    <t>CCc1cn2CCCS(=O)(=O)Nc3cc(cc1c23)C(=O)N[C@@H](Cc4ccccc4)[C@H](O)CNC5CC5</t>
  </si>
  <si>
    <t>CN1C(=N[C@]2([C@@H]3COCC[C@H]3Oc4ccc(cc24)c5cccnc5F)C1=O)N</t>
  </si>
  <si>
    <t>CC1=NC(N=C1N)(c2ccc(F)cc2)c3cccc(c3)c4cccnc4</t>
  </si>
  <si>
    <t>CCCN(CCC)C(=O)c1cc(C)cc(c1)C(=O)N[C@@H](Cc2cc(F)cc(F)c2)[C@H](O)[C@H]3CNCCN3</t>
  </si>
  <si>
    <t>Cc1cc(cnc1C(=O)Nc2ccc(F)c(n2)[C@@]3(C)CO[C@](C)(C(=N3)N)C(F)(F)F)C#N</t>
  </si>
  <si>
    <t>Oc1ccc(\C=C\C(=O)CC(=O)\C=C\c2ccccc2c3cccc4ccccc34)cc1</t>
  </si>
  <si>
    <t>CC1(C)Oc2ccc(cc2C3(COC(=N3)N)C14COC4)c5cccc6cnccc56</t>
  </si>
  <si>
    <t>CO[C@@H]1CC[C@@]2(CC1)Cc3c(F)cccc3C24N=C(N)N(C)C4=O</t>
  </si>
  <si>
    <t>COc1cnc(C(=O)Nc2ccc(F)c(c2)[C@]3(N=C(N)O[C@@H]4C[C@H]34)C(F)F)c(OC)n1</t>
  </si>
  <si>
    <t>COC1CCC2(CC1)Cc3ccc(OC(F)(F)C(F)F)cc3[C@@]24N=C(N)N(C)C4=O</t>
  </si>
  <si>
    <t>NC1=N[C@@](CF)([C@H]2C[C@H]2O1)c3cc(NC(=O)c4cc5ccccc5cn4)ccc3F</t>
  </si>
  <si>
    <t>CC(=O)N[C@@H](Cc1cc(F)cc(F)c1)[C@H](O)CN[C@]2(CC[C@H](Nc3cccnc3)NC2)c4cccc(c4)C(C)(C)C</t>
  </si>
  <si>
    <t>COc1cnc(cn1)C(=O)Nc2cccc(c2)[C@]3(N=C(N)O[C@@H]4C[C@H]34)C(F)F</t>
  </si>
  <si>
    <t>CC1(Oc2ccccc2C(=N1)N)c3cccc(c3)c4cccnc4</t>
  </si>
  <si>
    <t>COc1cccc(c1)c2cccc(c2)C3(SCC(=N3)N)c4ccncc4</t>
  </si>
  <si>
    <t>CCCN(CCC)C(=O)c1cccc(c1)C(=O)N[C@@H](Cc2cc(F)cc(F)c2)[C@H](O)CN[C@H](C)C(=O)NCC(C)C</t>
  </si>
  <si>
    <t>CC[C@H](C)[C@H](NC(=O)[C@H](CCC(=O)O)NC(=O)[C@H](CCC(=O)O)NC(=O)[C@@H](NC(=O)[C@@H](N)CCCCN)[C@@H](C)O)C(=O)N[C@@H](CO)C(=O)N[C@@H](CCC(=O)O)C(=O)N[C@@H](C(C)C)C(=O)N[C@@H](CC(=O)N)C(=O)N[C@@H](CC(C)C)[C@@H](O)CC(=O)N[C@@H](C)C(=O)N[C@@H](C)C(=O)N[C@@H](CCC(=O)O)C(=O)N[C@@H](Cc1ccccc1)C(=O)O</t>
  </si>
  <si>
    <t>COc1ccc(cc1)c2ccc(c3ccc(Oc4ccccc4)cc3)n2CC(=O)NC(=N)N</t>
  </si>
  <si>
    <t>CC(C)CC(NC(=O)[C@H](CC(=O)N)NC(=O)[C@@H](NC(=O)C)C(C)C)C(O)CC(=O)N[C@@H](C(C)C)C(=O)N[C@@H](C)C(=O)N[C@@H](CCC(=O)O)C(=O)N[C@@H](Cc1ccccc1)C(=O)O</t>
  </si>
  <si>
    <t>CCCN(CCC)C(=O)c1cccc(c1)C(=O)N[C@@H](Cc2ccccc2)[C@H](O)CNCc3cccc(OC)c3</t>
  </si>
  <si>
    <t>CSCC[C@H](NC(=O)[C@@H](NC(=O)C)C(C)C)C(=O)N[C@@H](Cc1ccccc1)C(O)CC(=O)N[C@@H](C(C)C)C(=O)N[C@@H](C)C(=O)N[C@@H](CCC(=O)O)C(=O)N[C@@H](Cc2ccccc2)C(=O)O</t>
  </si>
  <si>
    <t>C[C@@]1(N=C(N)[C@@H]2CCCCN12)c3cccc(c3)c4cncc(F)c4</t>
  </si>
  <si>
    <t>Brc1ccc(N2CCN(Cc3ccccc3)CC2)c(NC(=O)C4=Cc5ccccc5O/C/4=N\c6ccccc6)c1</t>
  </si>
  <si>
    <t>NC1=NC(CCS1)c2cccc(NC(=O)c3ccc(Cl)cn3)c2</t>
  </si>
  <si>
    <t>COC1CCC2(CC1)CCc3ccc(cc3C24ON(C)C(=N4)N)c5cccc(c5)C#N</t>
  </si>
  <si>
    <t>COc1cnc2c(Nc3ccc(F)c(c3)[C@@]4(C)N=C(N)O[C@@H]5C[C@H]45)nccc2c1</t>
  </si>
  <si>
    <t>NC1=N[C@@](CF)(C[C@H](O1)C(F)(F)F)c2cc(ccc2F)C#Cc3ccc(cn3)C#N</t>
  </si>
  <si>
    <t>CCCCNC(=O)[C@H](C)C[C@H](O)[C@@H]1COC\C=C\CSC[C@H](NC(=O)OC(C)(C)C)C(=O)N[C@@H](C)C(=O)N1</t>
  </si>
  <si>
    <t>COc1cncc(c1)c2ccc3O[C@H](C)C4(COC4)[C@]5(COC(=N5)N)c3c2</t>
  </si>
  <si>
    <t>CC(C)C[C@H]1CCN([C@@H](CCc2ccccc2)C(=O)N[C@@H](Cc3cc(F)cc(F)c3)[C@H](O)[C@H]4C[C@H](CN4)Oc5ccccn5)C1=O</t>
  </si>
  <si>
    <t>CC#Cc1cscc1CC(NC2=NC(C)(C)Cc3cc(Cl)ccc23)C(=O)O</t>
  </si>
  <si>
    <t>C[C@]1(CCSC(=N1)N)c2cc(Nc3ncc4ccccn34)ccc2F</t>
  </si>
  <si>
    <t>Oc1ccc(\C=C\C(=O)CC(=O)\C=C\c2cc(ccc2F)C(F)(F)F)cc1</t>
  </si>
  <si>
    <t>NC1=N[C@]2(OCC[C@H]2CS1)c3cc(NC(=O)c4ncccc4F)ccc3F</t>
  </si>
  <si>
    <t>COc1cnc(cn1)C(=O)Nc2cccc(c2)[C@@]3(CSC(=N3)N)C4CCCCC4</t>
  </si>
  <si>
    <t>COc1cnc(cn1)C(=O)Nc2cccc(c2)C3(CSC(=N3)N)C4CCCCC4</t>
  </si>
  <si>
    <t>COC1CCC2(CC1)Cc3cc(F)c(Br)cc3C24N=C(C)C(=N4)N</t>
  </si>
  <si>
    <t>NC1=NC2(CO1)c3cc(ccc3OCC24COC4)c5cncc(c5)C#C</t>
  </si>
  <si>
    <t>C[C@H]1C[C@H]2CSC(=N[C@]2(CO1)c3nc(NC(=O)c4cnc(OC5CC5)cn4)cs3)N</t>
  </si>
  <si>
    <t>COc1ncccc1c2cccc(c2)C3(N=C(N)N(C)C3=O)c4ccc(OC(F)(F)F)cc4</t>
  </si>
  <si>
    <t>CC(C)C[C@H](NC(=O)[C@H](C)NC(=O)[C@H](CC(C)C)NC(=O)C)[C@@H](O)CC(=O)N[C@@H](C(C)C)C(=O)NCc1cccc(c1)C(=O)O</t>
  </si>
  <si>
    <t>CCc1ccc2C[C@@]3(CC[C@@H](CC3)OC)C4(ON(C)C(=N4)N)c2c1</t>
  </si>
  <si>
    <t>CC1=NC2(N=C1N)c3cc(ccc3CC24CCC4)C#CC5CC5</t>
  </si>
  <si>
    <t>C[C@@H](NC(=O)c1cc(cc2oc(C)cc12)C(=O)N[C@@H](Cc3ccccc3)[C@H](O)CNC4CC4)c5ccccc5</t>
  </si>
  <si>
    <t>C[C@]1(C[C@H](OC(=N1)N)C(F)(F)F)c2cc(NC(=O)N3CCC(=CC3)C#CC4CC4)ccc2F</t>
  </si>
  <si>
    <t>CC(C)(C)c1cccc(CN[C@H]2C[S@+]([O-])C[C@@H](Cc3cc(O)c(N)c(F)c3)[C@@H]2O)c1</t>
  </si>
  <si>
    <t>CC(C)C[C@H](NC(=O)[C@H](CC(=O)N)NC(=O)[C@@H](NC(=O)[C@@H](N)CCC(=O)O)C(C)C)[C@@H](O)CC(=O)N[C@@H](C(C)C)C(=O)N[C@@H](C)C(=O)N</t>
  </si>
  <si>
    <t>Cl.CC(=O)N[C@@H](Cc1cc(F)cc(F)c1)[C@H](O)[C@H]2CC[C@H](CN2)OCC3CCCCC3</t>
  </si>
  <si>
    <t>COC1CCC2(CC1)Cc3ccc(Br)cc3C24NC(=S)N(C5CCN(C)CC5)C4=O</t>
  </si>
  <si>
    <t>N\C(=N\C(=O)Cn1c(ccc1C23CC4CC(CC(C4)C2)C3)c5ccccc5)\NCC(O)CO</t>
  </si>
  <si>
    <t>COc1cnc(cn1)C(=O)Nc2csc(n2)[C@]34CO[C@@H](C)C[C@H]3CSC(=N4)N</t>
  </si>
  <si>
    <t>CCc1ccc2CCC[C@H](NC[C@@H](O)[C@H](Cc3cc(F)cc(F)c3)NC(=O)C)c2c1</t>
  </si>
  <si>
    <t>C[C@@]1(N=C(N)OCC1(F)F)c2nc(NC(=O)c3nccnc3N)ccc2F</t>
  </si>
  <si>
    <t>CN1C(=N[C@](C1=O)(c2ccc(OC(F)F)cc2)c3cccc(c3)\C(=C\C4CC4)\F)N</t>
  </si>
  <si>
    <t>CC1(COCC(=N1)N)c2cccc(NC(=O)c3ncc(Br)cn3)c2</t>
  </si>
  <si>
    <t>NC1=N[C@@](CF)(C[C@H](O1)C(F)(F)F)c2cc(ccc2F)c3oc4cc(Cl)ccc4n3</t>
  </si>
  <si>
    <t>CO[C@@H]1CC[C@@]2(CC1)Cc3ccc(cc3C24N=C(N)N(C(C)C)C4=O)c5ccc(C#N)s5</t>
  </si>
  <si>
    <t>NC1=N[C@]2(CS1)[C@@H]3OCCC[C@H]3Oc4ccc(cc24)c5cccnc5F</t>
  </si>
  <si>
    <t>CCCCCOc1ccc(cc1)c2ccc(c3ccccc3Cl)n2Cc4cccc(N)n4</t>
  </si>
  <si>
    <t>CCCCCC(C)(C)NC[C@@H](O)[C@H](Cc1ccccc1)NC(=O)c2cc(NCC)cc(c2)N3CCCC3=O</t>
  </si>
  <si>
    <t>CCN1CCN2CCS(=O)(=O)N(C)c3cc(cc1c23)C(=O)N[C@@H](Cc4ccccc4)[C@H](O)CNC5CC5</t>
  </si>
  <si>
    <t>CCC[C@H](NC(=O)[C@@H](O)C(C)C)C(=O)N[C@@H](Cc1ccccc1)[C@@H](O)C[C@@H](C)C(=O)N[C@@H](C(C)C)C(=O)NCc2ccncc2</t>
  </si>
  <si>
    <t>Cc1cnc(cn1)C(=O)Nc2ccc(F)c(c2)[C@@]3(COCC(=N3)N)C(F)F</t>
  </si>
  <si>
    <t>NC1=N[C@]2(CO[C@H](C[C@H]2CS1)c3occ(n3)C#N)c4ccc(F)cc4F</t>
  </si>
  <si>
    <t>CCCOc1ccc(cc1)c2ccc(c3ccccc3Cl)n2CC(=O)\N=C(\N)/NCc4occc4</t>
  </si>
  <si>
    <t>N\C(=N\C(=O)Cn1c(ccc1C23CC4CC(CC(C4)C2)C3)c5ccccc5)\NCCc6cccs6</t>
  </si>
  <si>
    <t>NC1=N[C@@](CF)(C[C@H](O1)C(F)(F)F)c2cc(Oc3ccccn3)ccc2F</t>
  </si>
  <si>
    <t>CC(=O)N[C@@H](Cc1cc(F)cc(F)c1)[C@H](O)CNC2(CCCCC2)c3cccc(c3)C4CCOCOC4</t>
  </si>
  <si>
    <t>CC1(C)Cc2cc(Cl)ccc2C(=N1)N[C@@H](Cc3ccccc3)C4=NC=C(Cl)C(=O)N4</t>
  </si>
  <si>
    <t>CC1=NC2(CCOc3ccc(NC(=O)c4ncc(Cl)cc4Cl)cc23)N=C1N</t>
  </si>
  <si>
    <t>COc1cnc(cn1)C(=O)Nc2cccc(c2)C3(C)COCC(=N3)N</t>
  </si>
  <si>
    <t>NC1=NC(COC1)(C(F)F)c2cccc(NC(=O)c3ccc(Br)cn3)c2</t>
  </si>
  <si>
    <t>N\C(=N\C(=O)Cn1c(ccc1C23CC4CC(CC(C4)C2)C3)c5ccccc5)\NCCc6ccsc6</t>
  </si>
  <si>
    <t>CC(C)N1C(N)NC2(C1=O)c3ccccc3CC24CCc5ccccc5CC4</t>
  </si>
  <si>
    <t>CO[C@@H]1CC[C@@]2(CC1)Cc3ccc(cc3C24N=C(N)N(Cc5ccccc5)C4=O)C(=O)O</t>
  </si>
  <si>
    <t>C[C@@]1(N=C(N)OCC1(F)F)c2nc(NC(=O)c3ncc(OCCF)nc3N)ccc2F</t>
  </si>
  <si>
    <t>CCCCCN1C[C@H]([C@H](C2CC2)C1=O)C(=O)N[C@@H](Cc3cc(F)cc(F)c3)[C@H](O)[C@H]4C[C@H](CN4)OCc5ccccc5</t>
  </si>
  <si>
    <t>CC1(C)Cc2cc(Cl)ccc2C(=N1)NC(Cc3cscc3CCC4CC4)C(=O)O</t>
  </si>
  <si>
    <t>COC(=O)CN1C[C@H](Nc2nc3cc(C)ccc3[nH]2)[C@H](C1)OC(=O)c4ccc(cc4)c5ccccc5</t>
  </si>
  <si>
    <t>NC1=N[C@](COC1)(C(F)F)c2cc(Nc3nccn4c(Br)cnc34)ccc2F</t>
  </si>
  <si>
    <t>COc1cnc(cn1)C(=O)Nc2ccc(F)c(c2)[C@@]3(C)N=C(N)SC=C3C</t>
  </si>
  <si>
    <t>NC1=N[C@]2(CO[C@H](C[C@H]2CS1)C3CC3)c4ccc(F)cc4</t>
  </si>
  <si>
    <t>CCCCc1ccc2CCC[C@H](NC[C@@H](O)[C@H](Cc3cc(F)cc(F)c3)NC(=O)C)c2c1</t>
  </si>
  <si>
    <t>NC1=N[C@@](CF)(C[C@H](O1)C(F)(F)F)c2cc(Nc3ncccc3F)ccc2F</t>
  </si>
  <si>
    <t>C[C@H]1C[C@H]2CSC(=NC2(CO1)c3nc(NC(=O)c4ccncn4)cs3)N</t>
  </si>
  <si>
    <t>COC1CCC2(CC1)Cc3ccc(Br)cc3C24NC(=S)N(N(C)C)C4=O</t>
  </si>
  <si>
    <t>NC1=N[C@@](CF)(C[C@H](O1)C(F)(F)F)c2cc(ccc2F)C#Cc3ccc4[nH]ccc4c3</t>
  </si>
  <si>
    <t>COc1ccc(CN2CCN(CC2)c3ccc(Br)cc3NC(=O)C4=Cc5ccccc5O/C/4=N\c6ccccc6)cc1</t>
  </si>
  <si>
    <t>CCC(=O)NC(C)(C)[C@H]1CCC[C@H](C1)C(=O)N[C@@H](Cc2ccccc2)[C@@H](O)CNCc3cccc(c3)C(C)C</t>
  </si>
  <si>
    <t>OC(=O)C(F)(F)F.O=C(Nc1cc(ccc1N2CCNCC2)c3ccccc3)C4=Cc5ccccc5OC4=O</t>
  </si>
  <si>
    <t>C[C@@H](NC(=O)c1cc(COC[C@](N)(CO)Cc2ccccc2)cc(c1)N(C)S(=O)(=O)C)c3ccc(F)cc3</t>
  </si>
  <si>
    <t>O=C(Nc1cc(ccc1N2CCNCC2)c3ccccc3)C4=Cc5ccccc5OC4=O</t>
  </si>
  <si>
    <t>CC(=O)N[C@@H](Cc1cc(F)cc(F)c1)[C@H](O)CNC2(CC2)c3cccc(c3)C4CCCO4</t>
  </si>
  <si>
    <t>CC(=O)N[C@@H](Cc1cc(F)cc(F)c1)[C@H](O)CNC2(CC2)c3cccc(c3)C4(C)CCCO4</t>
  </si>
  <si>
    <t>CC1(COCC(=N1)N)c2cccc(Nc3ccon3)c2</t>
  </si>
  <si>
    <t>NC1=NC2(CO1)c3cc(ccc3OC4(CCC4)C25COC5)c6cccc(F)c6</t>
  </si>
  <si>
    <t>C[C@@]1(N=C(N)COC[C@@H]1F)c2cc(NC3CCOC3)ccc2F</t>
  </si>
  <si>
    <t>CC#Cc1cc(ccn1)c2ccc3OCC4(COC4)C5(COC(=N5)N)c3c2</t>
  </si>
  <si>
    <t>C[C@]1(COCC(=N1)N)c2cc(Nc3ccon3)ccc2F</t>
  </si>
  <si>
    <t>Cc1nccc(n1)[C@H]2CC3CSC(=N[C@]3(CO2)c4ccc(F)cc4F)N</t>
  </si>
  <si>
    <t>CO[C@@H]1CC[C@]2(CC1)CCc3ccc(cc3C24N=C(C)C(=N4)N)c5cc(OC)cc(c5)C#N</t>
  </si>
  <si>
    <t>Nc1cccc(Cn2c(ccc2c3ccccc3Cl)c4ccc(Oc5ccncc5)cc4)n1</t>
  </si>
  <si>
    <t>Nc1cccc(Cn2c(ccc2c3ccc(cc3)C(=O)NCC=C)c4ccccc4)n1</t>
  </si>
  <si>
    <t>CCCCNC(=O)[C@H](C)C[C@H](O)[C@@H]1C[C@H](C)CCCCCCCC(=O)N[C@@H](C)C(=O)N1</t>
  </si>
  <si>
    <t>C[C@@]1(N=C(N)OCC1(F)F)c2nc(NC(=O)c3ncc(OCC(F)(F)F)nc3N)ccc2F</t>
  </si>
  <si>
    <t>NC1=NC2(CO1)c3cc(ccc3OC4(CCC4)C25COC5)c6cncnc6</t>
  </si>
  <si>
    <t>CCCOc1ccc(cc1)c2csc(c2CC(=O)NC(=N)N)c3ccccc3Cl</t>
  </si>
  <si>
    <t>CC1(C)Cc2cc(Cl)ccc2C(=N1)N[C@@H](Cc3ccccc3)C4=NC=C(I)C(=O)N4</t>
  </si>
  <si>
    <t>Cc1oc(C)c(n1)C(=O)Nc2cccc(c2)C3(C)COCC(=N3)N</t>
  </si>
  <si>
    <t>NC1=N[C@]2(CO[C@H](C[C@H]2CS1)c3cn[nH]c3)c4ccc(F)cc4F</t>
  </si>
  <si>
    <t>Clc1cccc(CNc2ccnc(NC3CCN(Cc4ccccc4)CC3)n2)c1</t>
  </si>
  <si>
    <t>COc1ccc(CNc2ccnc(NC3CCN(Cc4ccccc4)CC3)n2)cc1</t>
  </si>
  <si>
    <t>NC(=N)NC(=O)Cn1c(ccc1c2ccc(NC(=O)c3cccc(Br)c3)cc2)c4ccccc4</t>
  </si>
  <si>
    <t>NC(=NC(=O)Cn1c(ccc1C23CC4CC(CC(C4)C2)C3)c5ccccc5)N</t>
  </si>
  <si>
    <t>CCNc1cc(cc(c1)C(=O)N[C@@H](Cc2ccccc2)[C@H](O)CNCCc3ccccc3)N4CCCC4=O</t>
  </si>
  <si>
    <t>COc1ccc(cc1)c2ccc(c3ccc(Oc4ccc(cc4)C(=O)C)cc3)n2CC(=O)NC(=N)N</t>
  </si>
  <si>
    <t>NC(=N)NC(=O)Cn1c(ccc1c2cccc(c2)C#N)c3ccc(Oc4ccccc4)cc3</t>
  </si>
  <si>
    <t>NC(=N)NC(=O)Cn1c(ccc1c2ccc(cc2)C(F)(F)F)c3ccc(Oc4ccccc4)cc3</t>
  </si>
  <si>
    <t>CCC(C)[C@]1(CCN([C@@H](CCc2ccccc2)C(=O)N[C@@H](Cc3cc(F)cc(F)c3)[C@H](O)[C@@H]4Cc5ccccc5CN4)C1=O)NC(=O)C</t>
  </si>
  <si>
    <t>Brc1ccccc1[C@@H]2CNC[C@H]2C(=O)N3CC[C@H](C[C@H]3c4ccccc4)c5ccccc5</t>
  </si>
  <si>
    <t>Oc1ccc(CCC(=O)CC(=O)\C=C\c2cc(O)ccc2[N+](=O)[O-])cc1</t>
  </si>
  <si>
    <t>COc1ccc(cc1)N2CCN(CC2)[C@@H]3CN(CC[C@H]3OC(=O)c4ccc(Oc5ccccc5)cc4)C(=O)Nc6cc(Cl)cc(Cl)c6</t>
  </si>
  <si>
    <t>NC1=N[C@]2(OCC[C@H]2CS1)c3cc(F)cc(NC(=O)c4ccc(Cl)cn4)c3</t>
  </si>
  <si>
    <t>COCCOc1cnc2c(Nc3ccc(F)c(c3)[C@@]4(COCC(=N4)N)C(F)F)nccc2c1</t>
  </si>
  <si>
    <t>CC1(C)CC2(N=C(N)N(CC(F)(F)F)C2=O)c3cc(ccc3O1)c4cccc(Cl)c4</t>
  </si>
  <si>
    <t>COC1CCC2(CC1)Cc3ccc(cc3[C@@]24N=C(N)N(C)C4=O)c5cc(Cl)cc(Cl)c5</t>
  </si>
  <si>
    <t>COc1cnc(cn1)C(=O)Nc2ccc(F)c(c2)[C@]3(C)N=C(N)O[C@@H]4C[C@H]34</t>
  </si>
  <si>
    <t>CCCOc1cc(cc(c1)C(=O)N[C@@H](Cc2ccccc2)[C@H](O)CN[C@@H](C)C(=O)NC3CCCCC3)N4CCCC4=O</t>
  </si>
  <si>
    <t>CN1C(=N)N[C@](CCC2CCCCC2)(CC3CCCCC3)C1=O</t>
  </si>
  <si>
    <t>CC(=O)N[C@@H](Cc1cc(F)cc(F)c1)[C@H](O)CNC2(CCC2)c3cccc(c3)C(C)(C)C</t>
  </si>
  <si>
    <t>NC1=NC2(CO1)c3cc(ccc3OCC24CC4)c5cncc(c5)C6CC6</t>
  </si>
  <si>
    <t>CCCN(CCC)C(=O)c1cc(C)cc(c1)C(=O)N[C@@H](Cc2cc(F)cc(F)c2)[C@H](O)[C@H]3C[C@H](CCN3)C4CCCCC4</t>
  </si>
  <si>
    <t>CCCc1cscc1CC(NC2=NC(C)(C)Cc3cc(Cl)ccc23)C(=O)O</t>
  </si>
  <si>
    <t>Oc1ccc(CCC(=O)CC(=O)\C=C\c2ccc3ccn(Cc4ccccc4)c3c2)cc1</t>
  </si>
  <si>
    <t>C[C@]1(COCC(=N1)N)c2cc(N[C@H]3CCC[C@H]3O)ccc2F</t>
  </si>
  <si>
    <t>NC1=NC(CCS1)(c2cccc(NC(=O)c3cnc(OCCF)cn3)c2)C(F)(F)F</t>
  </si>
  <si>
    <t>CCOC[C@H]1C[C@H]2[C@@H](C)SC(=N[C@]2(CO1)c3ccc(F)cc3F)N</t>
  </si>
  <si>
    <t>NC1=N[C@](C(F)F)([C@@H]2C[C@@H]2O1)c3cc(ccc3F)c4oc5cc(Cl)ccc5n4</t>
  </si>
  <si>
    <t>COCCO[C@@H]1CC[C@@]2(CC1)Cc3ccc(Cl)cc3C24N=C(N)N(C)C4=O</t>
  </si>
  <si>
    <t>CC(C)C[C@H](NC(=O)c1cc(cc(c1)C(=O)N[C@H](C)c2ccc(F)cc2)N(C)S(=O)(=O)C)[C@@H](O)C[C@@H](C)C(=O)NCC3CCN(Cc4ccccc4)CC3</t>
  </si>
  <si>
    <t>CN1OC2(N=C1N)c3cc(ccc3CC24CCc5c(F)cccc5C4)c6cccc(c6)C#N</t>
  </si>
  <si>
    <t>CN1OC2(N=C1N)c3cc(ccc3CCC24CCc5c(C)cccc5C4)c6cccc(c6)C#N</t>
  </si>
  <si>
    <t>COC1CCC2(CC1)Cc3cc(F)c(cc3C24N=C(N)N(C)C4=O)C#CC5CC5</t>
  </si>
  <si>
    <t>C(CCCNc1c2CCCCc2nc3ccccc13)CCCN(Cc4oc5ccccc5c4)Cc6oc7ccccc7c6</t>
  </si>
  <si>
    <t>CN1C(=NC(C1=O)(c2ccncc2)c3cccc(c3)c4cocc4)N</t>
  </si>
  <si>
    <t>COc1ccc(cc1C)C2(N=C(N)N(C)C2=O)c3ccc(C#N)c(c3)c4cccnc4</t>
  </si>
  <si>
    <t>OCCN1CCN(CC1)c2ccc(Br)cc2NC(=O)C3=Cc4ccccc4OC3=O</t>
  </si>
  <si>
    <t>CCCOc1ccc(cc1)c2scc(c2CC(=O)N=C(N)N)c3ccccc3Cl</t>
  </si>
  <si>
    <t>CCCN(CCC)C(=O)c1cc(C)cc(c1)C(=O)N[C@@H](Cc2cc(F)cc(F)c2)[C@H](O)[C@H]3C[C@@H](CC4CCCCC4)CCN3</t>
  </si>
  <si>
    <t>COc1cccc(c1)c2cccc(c2)C3(C)OCCC(=N3)N</t>
  </si>
  <si>
    <t>C[C@@]1(N=C(N)[C@H]2CCCCN12)c3cccc(c3)c4cncc(F)c4</t>
  </si>
  <si>
    <t>CCc1cscc1CC(NC2=NC(C)(C)Cc3cc(Cl)ccc23)C(=O)O</t>
  </si>
  <si>
    <t>COc1ccc(\C=C\C(=O)CC(=O)\C=C\c2cc(O)ccc2[N+](=O)[O-])cc1O</t>
  </si>
  <si>
    <t>COc1ncc(Cl)cc1c2ccc3OC(C)(C)C4(COC4)C5(COC(=N5)N)c3c2</t>
  </si>
  <si>
    <t>COC1CCC2(CC1)Cc3ccc(cc3[C@@]24N=C(N)N(C(C)C)C4=O)c5cncc(c5)C(F)(F)F</t>
  </si>
  <si>
    <t>CC1=NC2(N=C1N)c3cc(ccc3CC24CCC(=O)CC4)c5cc(F)cc(c5)C#N</t>
  </si>
  <si>
    <t>CN1C(=NC2(C1=O)c3cc(Br)ccc3CC24CCC(Cc5ccccc5)CC4)N</t>
  </si>
  <si>
    <t>COc1ccc(F)c(c1)c2ccc3OC4(CCC4)C5(COC5)C6(COC(=N6)N)c3c2</t>
  </si>
  <si>
    <t>CN1C(=NC2(C1=O)c3cc(ccc3CC24CCC(CC4)OC(=O)[C@@H](N)Cc5ccc(O)cc5)C#CC6CC6)N</t>
  </si>
  <si>
    <t>CC(=O)N[C@@H](Cc1cc(F)cc(F)c1)[C@H](O)CNC2(CC2)c3cc(ccn3)C(C)(C)C</t>
  </si>
  <si>
    <t>Cc1occ(n1)C(=O)Nc2cccc(c2)C3(C)COCC(=N3)N</t>
  </si>
  <si>
    <t>CCCS(=O)(=O)N1C[C@H](Nc2nc3cc(F)ccc3[nH]2)[C@H](C1)OCc4ccc(cc4)C(C)C</t>
  </si>
  <si>
    <t>CN1CC[C@H](NC[C@@H](O)[C@H](Cc2cc(F)cc(F)c2)NC(=O)C)c3cc(CC(C)(C)C)ccc13</t>
  </si>
  <si>
    <t>C[C@H]1C[C@H]2CSC(=N[C@]2(CO1)c3nc(NC(=O)c4cnccn4)cs3)N</t>
  </si>
  <si>
    <t>COC1CCC2(CC1)Cc3ccc(cc3C24N=C(N)N(C)C4=O)C(=O)N(C)C</t>
  </si>
  <si>
    <t>CCNc1cc(cc(c1)C(=O)N[C@@H](Cc2ccccc2)[C@H](O)CNC3CCSCC3)N4CCCC4=O</t>
  </si>
  <si>
    <t>NC1=N[C@]2(CO1)[C@H]3COCC[C@@H]3Oc4ccc(cc24)c5cncnc5</t>
  </si>
  <si>
    <t>COCC[C@@]1(N=C(N)OCC1(F)F)c2nc(NC(=O)c3ncc(cc3Cl)C(F)(F)F)ccc2F</t>
  </si>
  <si>
    <t>CCC(C)C[C@H](NC(=O)C[C@H](O)[C@H](Cc1ccccc1)NC(=O)[C@H](CC(C)C)NC(=O)C)[C@@H](O)CC(=O)N[C@@H](C(C)C)C(=O)NCc2ccc(cc2)C(=O)O</t>
  </si>
  <si>
    <t>CCCOc1ccc(cc1)c2ccc(c3ccccc3Cl)n2CC(=O)\N=C(\N)/NCc4ccc(O)c(OC)c4</t>
  </si>
  <si>
    <t>C[C@@H](Oc1ccc(nc1)C(=O)Nc2ccc(F)c(c2)[C@]3(N=C(N)O[C@@H]4C[C@H]34)C(F)F)C#N</t>
  </si>
  <si>
    <t>Cc1ccc2[nH]c(N[C@H]3CNC[C@@H]3OC(=O)c4ccc(cc4)c5ccccc5)nc2c1</t>
  </si>
  <si>
    <t>C[C@]1(COCC(=N1)N)c2cc(Nc3cc(Cl)cc4cc(Cl)cnc34)ccc2F</t>
  </si>
  <si>
    <t>CC1=NC(N=C1N)(C2CCCCC2)c3cccc(c3)c4cccnc4</t>
  </si>
  <si>
    <t>Cc1cc(cnc1F)c2ccc3OC(C)(C)C4(COC4)C5(COC(=N5)N)c3c2</t>
  </si>
  <si>
    <t>Cc1oc(CN\C(=N/C(=O)Cn2c(ccc2C34CC5CC(CC(C5)C3)C4)c6ccccc6)\N)nn1</t>
  </si>
  <si>
    <t>COCC(NC[C@@H](O)[C@@H]1Cc2cccc(OCCCCNc3cc(COC)cc(c3)C(=O)N1)c2)c4cccc(c4)C(C)(C)C</t>
  </si>
  <si>
    <t>CCCOc1cccc(C[C@@H]2CS(=O)(=O)C[C@H](NCc3cccc(c3)C(C)(C)C)[C@H]2O)c1</t>
  </si>
  <si>
    <t>NC1=N[C@]2(CO1)[C@H]3COCC[C@@H]3Oc4ccc(cc24)c5cccnc5F</t>
  </si>
  <si>
    <t>CN1C(=N[C@@]2([C@H]3COCC[C@@H]3Oc4ccc(Br)cc24)C1=O)N</t>
  </si>
  <si>
    <t>OC(=O)C(F)(F)F.Brc1ccc(N2CCNCC2)c(NC(=O)C3=Cc4ccccc4OC3=O)c1</t>
  </si>
  <si>
    <t>Brc1ccc(N2CCNCC2)c(NC(=O)C3=Cc4ccccc4OC3=O)c1</t>
  </si>
  <si>
    <t>CCCS(=O)(=O)N1C[C@H](Nc2nc3cc(F)ccc3[nH]2)[C@H](C1)OC(=O)c4ccc(cc4)C(C)C</t>
  </si>
  <si>
    <t>CO[C@@H]1CC[C@@]2(CC1)Cc3ccc(cc3C24CC(=O)N(C)C(=N4)N)C#CC5CC5</t>
  </si>
  <si>
    <t>C[C@H]1C[C@H]2CSC(=NC2(CO1)c3nc(NC(=O)c4cnn(c4)C(F)F)cs3)N</t>
  </si>
  <si>
    <t>CC(C)NC[C@@H](O)[C@H](Cc1ccccc1)NC(=O)c2cc(cc(c2)c3ccccc3C(=O)C)C(=O)N[C@H](C)c4ccccc4</t>
  </si>
  <si>
    <t>COC1CCC2(CC1)Oc3ccc(Br)cc3C24N=C(C)C(=N4)N</t>
  </si>
  <si>
    <t>CC(C)C[C@H](NC(=O)[C@@H](N)CCC(=O)O)C(=O)N[C@@H](CC(=O)O)C(=O)NC(CC(C)C)P(=O)(O)CC(C)C(=O)N[C@@H](C(C)C)C(=O)N[C@@H](CCC(=O)O)C(=O)N[C@@H](Cc1ccccc1)C(=O)O</t>
  </si>
  <si>
    <t>N\C(=N\C(=O)Cn1c(ccc1C23CC4CC(CC(C4)C2)C3)c5ccccc5)\NCCO</t>
  </si>
  <si>
    <t>CCCOc1ccc(cc1)c2scc(c2CC(=O)N=C(N)N)c3ccccc3</t>
  </si>
  <si>
    <t>CC(C)[C@H](NC(=O)[C@@H](N)CNC(=O)c1nn[nH]n1)C(=O)N[C@@H](CC2CCCCC2)C(=O)NCC(O)(Cc3ccccc3)C(=O)Nc4cccc(c4)C(=O)O</t>
  </si>
  <si>
    <t>NC1=N[C@](COC1)(C(F)F)c2cc(NC(=O)c3cc4cccn4cn3)ccc2F</t>
  </si>
  <si>
    <t>C[C@]1(C[C@H](OC(=N1)N)C(F)(F)F)c2cc(NC(=O)N3CCc4ccccc4C3)ccc2F</t>
  </si>
  <si>
    <t>Cc1cnc(nc1)[C@H]2C[C@H]3CSC(=N[C@]3(CO2)c4ccc(F)cc4F)N</t>
  </si>
  <si>
    <t>O=C(CSc1nc2ccc(Nc3nc(nc(n3)N4CCCC4)N5CCCC5)cc2s1)NCc6occc6</t>
  </si>
  <si>
    <t>CC(=O)N[C@@H](Cc1cc(F)cc(F)c1)[C@H](O)CN[C@H]2CC(C)(C)Oc3ccc(OC(C)(C)C)cc23</t>
  </si>
  <si>
    <t>CC[C@H](C)[C@H](NC(=O)C[C@H](O)[C@H](Cc1ccccc1)NC(=O)[C@H](CCC(=O)N)N(C)C(=O)[C@@H](NC(=O)[C@H](C)O)[C@@H](C)CC)C(=O)NCC(=O)N(C)[C@H](Cc2ccccc2)C(=O)N3CCC[C@H]3C(=O)OC</t>
  </si>
  <si>
    <t>Nc1ncccc1NCc2cc(ccc2OCc3ccccc3)c4ccc5cc[nH]c5c4</t>
  </si>
  <si>
    <t>CCc1cccc(c1)C2(CCCCC2)NC[C@@H](O)[C@H](Cc3cc(F)cc(F)c3)NC(=O)C</t>
  </si>
  <si>
    <t>NC1=NC2(CO1)c3cc(ccc3OC4(CCC4)C25COC5)c6cncc(c6)C#CC7CC7</t>
  </si>
  <si>
    <t>COC1CCC2(CC1)Cc3ccc(OC4CCCC4)cc3C25NC(N)N(C)C5=O</t>
  </si>
  <si>
    <t>CN1OC2(N=C1N)c3cc(ccc3CC24CCS(=O)(=O)CC4)c5cccc(c5)C#N</t>
  </si>
  <si>
    <t>COC1CCC2(CC1)Cc3ccc(cc3[C@@]24N=C(N)N(C)C4=O)C#CC5CC5</t>
  </si>
  <si>
    <t>COc1cnc(cn1)c2cc(on2)c3ccc(F)c(c3)[C@]4(C)C[S@]5(=O)=NCCCCN5C(=N4)N</t>
  </si>
  <si>
    <t>COc1cccc(c1)c2ccc3OC4(CCC4)C5(COC5)C6(COC(=N6)N)c3c2</t>
  </si>
  <si>
    <t>Cc1ncnn1c2cnc(cn2)C(=O)Nc3ccc(F)c(c3)[C@]4(C)C=CSC(=N4)N</t>
  </si>
  <si>
    <t>Fc1ccc(CNc2ccnc(NC3CCN(Cc4ccccc4)CC3)n2)cc1</t>
  </si>
  <si>
    <t>CN1C(=N[C@@]2([C@@H]3OCCC[C@H]3Oc4ccc(cc24)c5cccnc5F)C1=O)N</t>
  </si>
  <si>
    <t>Cc1cnc(F)c(c1)c2ccc3OC4(CCC4)C5(COC5)C6(COC(=N6)N)c3c2</t>
  </si>
  <si>
    <t>NC(=N)NC(=O)Cn1c(ccc1c2csc3ccccc23)c4ccc(Oc5ccccc5)cc4</t>
  </si>
  <si>
    <t>CC(=O)N[C@@H](Cc1cc(F)cc(F)c1)[C@H](O)CNC2(CCCCC2)c3cccc(c3)N4CCCOCC4</t>
  </si>
  <si>
    <t>C[C@@]1(N=C(N)COCC1(F)F)c2cc(Nc3ccc(cc3)C#N)ccc2F</t>
  </si>
  <si>
    <t>Cc1cnc(s1)C(=O)Nc2ccc(F)c(c2)[C@@]3(COCC(=N3)N)C(F)F</t>
  </si>
  <si>
    <t>COCc1cnc(C(=O)Nc2ccc(F)c(c2)[C@@]3(COCC(=N3)N)C(F)F)c(Cl)c1</t>
  </si>
  <si>
    <t>CN1C(=NC2(CC(C)(C)C(=O)c3ccc(cc23)c4cncnc4)C1=O)N</t>
  </si>
  <si>
    <t>COCC[C@H](NC(=O)OC(C)(C)C)C(=O)N[C@@H](C)C(=O)N[C@@H](Cc1ccccc1)[C@@H](O)C[C@@H](C)C(=O)N[C@@H](C(C)C)C(=O)NCc2ccncc2</t>
  </si>
  <si>
    <t>COC1CCC2(CC1)Cc3ccc(cc3[C@@]24N=C(N)N(Cc5ccccc5)C4=O)C#CC6CC6</t>
  </si>
  <si>
    <t>OC(Cn1c2ccccc2c3ccccc13)Cn4c5ccccc5c6ccccc46</t>
  </si>
  <si>
    <t>CC1=N[C@](Cc2ccccc2)(N=C1N)c3cccc(c3)c4cncnc4</t>
  </si>
  <si>
    <t>C[C@@H]1Oc2ccc(cc2[C@@]3(COC(=N3)N)C14COC4)c5cncnc5</t>
  </si>
  <si>
    <t>C[C@H]1C[C@]2(CCN1Cc3cccc(c3)c4ccccc4Cl)CNS(=O)(=O)N2c5cccc(F)c5</t>
  </si>
  <si>
    <t>CC1(C)Cc2cc(Cl)ccc2C(=N1)NC(Cc3sccc3Br)C(=O)O</t>
  </si>
  <si>
    <t>CC1(COCC(=N1)N)c2cccc(c2)c3cncnc3</t>
  </si>
  <si>
    <t>Cc1ccc(c(F)c1)[C@]23CO[C@H](C[C@H]2CSC(=N3)N)C4CC4</t>
  </si>
  <si>
    <t>COC1CCC2(CC1)Cc3ccc(cc3C24N=C(N)N(C)C4=O)C(C)C(F)(F)F</t>
  </si>
  <si>
    <t>CC(C)OC[C@H]1C[C@H]2[C@@H](C)SC(=N[C@]2(CO1)c3ccc(F)cc3F)N</t>
  </si>
  <si>
    <t>CC(=O)N[C@@H](Cc1cc(F)cc(F)c1)[C@H](O)CNC2(CC2)c3cc(CC(C)(C)C)c[n+]([O-])c3</t>
  </si>
  <si>
    <t>CSCC[C@H](NC(=O)[C@H](CC(C)C)NC(=O)C)C(=O)N[C@@H](CC(C)C)[C@@H](O)[C@@H]1CC(=O)C[C@H]1C(=O)N[C@@H](C)C(=O)O</t>
  </si>
  <si>
    <t>CC(=O)N[C@@H](Cc1cc(F)cc(F)c1)[C@H](O)CNC2(CCCCC2)c3cccc(c3)S(=O)(=O)C</t>
  </si>
  <si>
    <t>CCCC[C@H]1CCN([C@@H](C)C(=O)N[C@@H](Cc2cc(F)cc(F)c2)[C@H](O)[C@H]3Cc4ccccc4CN3)C1=O</t>
  </si>
  <si>
    <t>CC1(CCSC(=N1)N)c2cc(Br)cc(NC(=O)c3ccccn3)c2</t>
  </si>
  <si>
    <t>CC#CC(=O)Nc1cccc(c1)[C@]2(C)CCSC(=N2)N</t>
  </si>
  <si>
    <t>Cc1cc(\C=C\C(=O)CC(=O)\C=C\c2ccc(O)cc2)ccc1O</t>
  </si>
  <si>
    <t>Oc1ccc(\C=C\C(=O)CC(=O)\C=C\c2ccc(O)cc2Cl)c(Cl)c1</t>
  </si>
  <si>
    <t>CC(=O)N1C[C@H](Nc2nc3cc(C)ccc3[nH]2)[C@H](C1)OC(=O)c4ccc(cc4)c5ccccc5</t>
  </si>
  <si>
    <t>CC(C)c1ccc(cc1)C(=O)O[C@H]2CN(C[C@@H]2Nc3nc4cc(F)ccc4[nH]3)S(=O)(=O)c5ccccc5</t>
  </si>
  <si>
    <t>Fc1cc(F)cc(COc2ccc(\C=C\C(=O)CC(=O)\C=C\c3ccc(OCc4cc(F)cc(F)c4)cc3)cc2)c1</t>
  </si>
  <si>
    <t>CN(c1cc(\C=C\C2CC2)cc(c1)C(=O)N[C@@H](Cc3ccccc3)[C@H](O)CNC4CC4)S(=O)(=O)C</t>
  </si>
  <si>
    <t>Oc1ccc(\C=C\C(=O)CC(=O)\C=C\c2ccc(O)c(Cl)c2)cc1</t>
  </si>
  <si>
    <t>C[C@@]1(N=C(N)OC[C@@H]1F)c2cc(NC(=O)C3CC3)ccc2F</t>
  </si>
  <si>
    <t>CC(C)c1ccc(CO[C@H]2CN(C[C@@H]2Nc3nc4cc(F)ccc4[nH]3)C(=O)OC(C)(C)C)cc1</t>
  </si>
  <si>
    <t>COC1CCC2(CC1)Oc3ccc(cc3C24CCSC(=N4)N)c5cccc(c5)[N+]#[C-]</t>
  </si>
  <si>
    <t>CC(C)Oc1cnc(cn1)C(=O)Nc2ccc(F)c(c2)[C@]3(N=C(N)O[C@@H]4C[C@H]34)C(F)F</t>
  </si>
  <si>
    <t>COC1CCC2(CC1)Cc3ccc(cc3C24N=C(N)N5CC6(CC6)CN=C45)C#CC7CC7</t>
  </si>
  <si>
    <t>COC[C@H]1C[C@H]2[C@@H](C)SC(=N[C@]2(CO1)c3ccc(F)cc3F)N</t>
  </si>
  <si>
    <t>NC1=NC(C2=NCCCN12)(c3cccc(c3)c4cccnc4F)c5ccc6OC(F)(F)Oc6c5</t>
  </si>
  <si>
    <t>COc1ccc(F)c(c1)c2ccc3Oc4ccc(OC)cc4C5(COC(=N5)N)c3c2</t>
  </si>
  <si>
    <t>CC#Cc1ccnc(c1)c2ccc3OCC4(COC4)C5(COC(=N5)N)c3c2</t>
  </si>
  <si>
    <t>NC1=NC2(CO1)c3cc(ccc3OC(CCC(F)(F)F)C24CCC4)c5cncnc5</t>
  </si>
  <si>
    <t>C[C@@H](NC(=O)c1cc(cc2OCCCc12)C(=O)N[C@@H](Cc3ccccc3)[C@H](O)CNC4CC4)c5ccc(F)cc5</t>
  </si>
  <si>
    <t>Oc1ccc(\C=C\C(=O)CC(=O)\C=C\c2cc(OCc3ccccc3)ccc2[N+](=O)[O-])cc1</t>
  </si>
  <si>
    <t>NC1=N[C@](COC1)(C(F)F)c2cc(NC(=O)c3cc4ccccn4n3)ccc2F</t>
  </si>
  <si>
    <t>C[C@H]1C[C@H]2CSC(=NC2(CO1)c3nc(NC(=O)c4oc(C)nc4C)cs3)N</t>
  </si>
  <si>
    <t>Brc1ccc(N2CCN(CC2)C(=O)c3occc3)c(NC(=O)C4=Cc5ccccc5O/C/4=N\c6ccccc6)c1</t>
  </si>
  <si>
    <t>CC1=NC2(CCOc3ccc(cc23)c4cncc(Cl)c4)N=C1N</t>
  </si>
  <si>
    <t>N\C(=N\C(=O)Cn1c(ccc1C23CC4CC(CC(C4)C2)C3)c5ccccc5)\NCc6cccc(N)c6</t>
  </si>
  <si>
    <t>COc1cc(cc(c1)C(=O)N[C@@H](Cc2ccccc2)[C@H](O)CN[C@@H](C)C(=O)NC3CCCCC3)N4CCCC4=O</t>
  </si>
  <si>
    <t>CC1(C)Oc2ccc(cc2C3(COC(=N3)N)C14COC4)c5ccc6nonc6c5</t>
  </si>
  <si>
    <t>CC1=NC2(N=C1N)c3cc(ccc3CC24CCC(CC4)C(F)F)c5cncc(Cl)c5</t>
  </si>
  <si>
    <t>Oc1ccc(cc1)C2=CC(=O)c3c(O)cc(O)c(c3O2)c4cc(ccc4O)[C@@H]5CC(=O)c6c(O)cc(O)cc6O5</t>
  </si>
  <si>
    <t>CC(=O)c1ccc(Oc2ccc(cc2)c3scc(c3CC(=O)N=C(N)N)c4ccccc4Cl)cc1</t>
  </si>
  <si>
    <t>CC(=O)N[C@@H](Cc1cc(F)cc(F)c1)[C@H](O)CNC2(CCCCC2)c3cccc(c3)N4CCCOCC4=O</t>
  </si>
  <si>
    <t>CC1(C)Cc2cc(Cl)ccc2C(=N1)N[C@@H](Cc3ccccc3)C4=NOC(=O)N4</t>
  </si>
  <si>
    <t>COc1cccc(\C=C\C(=O)CC(=O)\C=C\c2ccc(O)cc2)c1O</t>
  </si>
  <si>
    <t>CCCOc1ccc(cc1)c2ccc(c3ccccc3Cl)n2CC(=O)\N=C(\N)/NCc4cccs4</t>
  </si>
  <si>
    <t>Oc1cc(O)c2C[C@@H](OC(=O)c3cc(O)c(O)c(O)c3)[C@H](Oc2c1)c4cc(O)c(O)c(O)c4</t>
  </si>
  <si>
    <t>NC1=N[C@]2(CO1)[C@@H]3OCCC[C@H]3Oc4ccc(cc24)c5cccnc5F</t>
  </si>
  <si>
    <t>CC(=O)N[C@@H](Cc1cc(F)cc(F)c1)[C@H](O)CNC2(CC2)c3cccc(c3)C4CCOC4</t>
  </si>
  <si>
    <t>CC(C)c1cccc(CN[C@H]2CS(=O)(=O)C[C@@H](Cc3cccc(Br)c3)[C@@H]2O)c1</t>
  </si>
  <si>
    <t>CCNc1cc(cc(c1)C(=O)N[C@@H](Cc2ccccc2)[C@H](O)CNCc3ccccc3)N4CCCC4=O</t>
  </si>
  <si>
    <t>Brc1ccc(N2CCN(Cc3ccccc3)CC2)c(NC(=O)C4=Cc5ccccc5OC4=O)c1</t>
  </si>
  <si>
    <t>CC1(C)Cc2cc(Cl)ccc2C(=N1)NC(Cc3cscc3C#C)C(=O)O</t>
  </si>
  <si>
    <t>CC1(C)Oc2ccc(cc2C3(COC(=N3)N)C14COC4)C5=CCCCCC5</t>
  </si>
  <si>
    <t>Cc1cc(nn1C)C(=O)Nc2ccc(F)c(c2)[C@@]3(C)N=C(N)OC[C@@H]3F</t>
  </si>
  <si>
    <t>CC1(C)Oc2ccc(cc2C3(COC(=N3)N)C14COC4)c5c(F)ccc(F)c5F</t>
  </si>
  <si>
    <t>NC1=NC2CCC(CC2CS1)OC(=O)c3cccc(Cl)c3.OC(=O)C(F)(F)F</t>
  </si>
  <si>
    <t>CCCNC(=O)c1cc(cc(c1)C(=O)N[C@@H](Cc2ccccc2)[C@H](O)CNCc3cccc(OC)c3)C#N</t>
  </si>
  <si>
    <t>CCCN(CCC)C(=O)c1cc(C)cc(c1)C(=O)N[C@@H](Cc2cc(F)cc(F)c2)[C@H](O)[C@H]3CCN3</t>
  </si>
  <si>
    <t>C[C@H]1C[C@]2(CCN1Cc3ccc4[nH]ccc4c3)CN(C)S(=O)(=O)N2c5cccc(F)c5</t>
  </si>
  <si>
    <t>C[C@@H](NC(=O)c1cc(cc(c1)C(=O)N[C@@H](Cc2ccccc2)[C@H](O)CNC3CCN(Cc4ccccc4)CC3)N(C)S(=O)(=O)C)c5ccc(F)cc5</t>
  </si>
  <si>
    <t>COc1cccc(c1F)c2ccc3OC4(CCC4)C5(COC5)C6(COC(=N6)N)c3c2</t>
  </si>
  <si>
    <t>C[C@H]1C[C@H]2CSC(=NC2(CO1)c3nc(NC(=O)c4ccon4)cs3)N</t>
  </si>
  <si>
    <t>CC(=O)N[C@@H](Cc1cc(F)cc(F)c1)[C@H](O)CNC2(CC2)c3cncc(CC(C)(C)C)c3</t>
  </si>
  <si>
    <t>CC1=N[C@@]2(N=C1N)c3cc(ccc3C[C@@]24CC[C@H](O)CC4)c5cc(Cl)cc(c5)C#N</t>
  </si>
  <si>
    <t>C[C@@]1(N)Cc2cccc(CC[C@@H](NC(=O)c3cc(COC1=O)cc(c3)c4occn4)c5ccccc5)c2</t>
  </si>
  <si>
    <t>NC1=NC(COC1)(C(F)F)c2cccc(NC(=O)c3ccc(cn3)C(F)(F)F)c2</t>
  </si>
  <si>
    <t>Cc1oc(C)c(n1)C(=O)Nc2cc(Br)cc(c2)[C@]3(C)COCC(=N3)N</t>
  </si>
  <si>
    <t>CCNc1cc(cc(c1)C(=O)N[C@@H](Cc2ccccc2)[C@H](O)CNC(C)(C)COCC(C)C)N3CCCC3=O</t>
  </si>
  <si>
    <t>NC1=N[C@@](C2=NCCCN12)(c3ccc(OC(F)(F)F)cc3)c4cccc(c4)c5cncnc5</t>
  </si>
  <si>
    <t>CC1(OCCC(=N1)N)c2cccc(c2)c3cccc(Cl)c3</t>
  </si>
  <si>
    <t>CC1(COCC(=N1)N)c2cccc(NC(=O)c3ccc(Br)cn3)n2</t>
  </si>
  <si>
    <t>COc1cc(\C=C\C(=O)CC(=O)\C=C\c2cc(O)ccc2[N+](=O)[O-])ccc1O</t>
  </si>
  <si>
    <t>Oc1ccc(c(\C=C\C(=O)CC(=O)\C=C\c2cc(O)ccc2[N+](=O)[O-])c1)[N+](=O)[O-]</t>
  </si>
  <si>
    <t>CCCCNC(=O)[C@H](C)C[C@H](O)[C@H](Cc1ccccc1)NC(=O)[C@@H]2CCC[C@@H](C2)[C@@H](NC(=O)C)C(C)C</t>
  </si>
  <si>
    <t>COc1ccc2Oc3ccc(cc3C4(COC(=N4)N)c2c1)c5cccnc5F</t>
  </si>
  <si>
    <t>COc1cccc(c1)c2cccc(c2)C3(N=C(C)C(=N3)N)C4CCN(CC4)C(=O)C</t>
  </si>
  <si>
    <t>CC(=O)c1ccc(Oc2ccc(cc2)c3ccc(c4cccc(c4)C#N)n3CC(=O)NC(=N)N)cc1</t>
  </si>
  <si>
    <t>CC(=O)N[C@@H](Cc1cc(F)cc(F)c1)[C@H](O)CNC2(CCCCC2)c3cccc(c3)C4CCCC4=O</t>
  </si>
  <si>
    <t>Oc1ccc(\C=C\C(=O)CC(=O)\C=C\c2ccc3cc[nH]c3c2)cc1</t>
  </si>
  <si>
    <t>Cl.CC(=O)N[C@@H](Cc1cc(F)cc(F)c1)[C@H](O)[C@H]2C[C@H](CN2)OCC3CCCCC3</t>
  </si>
  <si>
    <t>CC1=N[C@]2(C[C@@H](Oc3ccc(cc23)c4cccc(Cl)c4)[C@H]5CCCOC5)N=C1N</t>
  </si>
  <si>
    <t>CC(=O)N[C@@H](Cc1ccccc1)[C@H](O)CN[C@H]2CC3(CCC3)Oc4ncccc24</t>
  </si>
  <si>
    <t>C[C@H]1SC(=N[C@]2(CO[C@@H](CF)C[C@@H]12)c3ccc(F)cc3F)N</t>
  </si>
  <si>
    <t>CO[C@@H]1CC[C@@]2(CC1)Cc3ccc(OCc4ccc(OC)cc4)cc3C25N=C(N)N(C)C5=O</t>
  </si>
  <si>
    <t>CO[C@@H]1CC[C@@]2(CC1)Cc3ccc(OCc4ccc(OC)cc4)cc3C25ON(C)C(=N5)N</t>
  </si>
  <si>
    <t>Nc1cccc(Cn2c(ccc2c3ccccc3Cl)c4ccc(Oc5ccccn5)cc4)n1</t>
  </si>
  <si>
    <t>CC(C)Cc1cccc(c1)C2(CCCCC2)NC[C@@H](O)[C@H](Cc3cc(F)cc(F)c3)NC(=O)C</t>
  </si>
  <si>
    <t>COc1cc(\C=C\C(=O)CC(=O)\C=C\c2ccc(O)cc2Cl)ccc1O</t>
  </si>
  <si>
    <t>NC1=NC2(CO1)c3cc(ccc3OCC24COC4)c5cncnc5</t>
  </si>
  <si>
    <t>C[C@@H](NC(=O)c1cc(cc(c1)c2ccc(Cl)cc2)C(=O)N[C@@H](Cc3ccccc3)[C@H](O)CNC4CC4)c5ccccc5</t>
  </si>
  <si>
    <t>COc1cnc(cn1)C(=O)Nc2ccc(F)c(c2)[C@]3(CF)C[C@@H](OC(=N3)N)C(F)(F)F</t>
  </si>
  <si>
    <t>COC1CCC2(CC1)Cc3ccc(cc3C24N=C(N)N(C)C4=O)C(=O)N5CCCC5</t>
  </si>
  <si>
    <t>CC1(CCSC(=N1)N)c2cc(NC(=O)c3ccc(cn3)C(F)(F)F)cc(c2)C(F)(F)F</t>
  </si>
  <si>
    <t>Cc1cnc(cn1)C(=O)Nc2ccc(F)c(c2)[C@]3(N=C(N)O[C@@H]4C[C@H]34)C(F)F</t>
  </si>
  <si>
    <t>CC(=O)N[C@@H](Cc1cc(F)cc(F)c1)[C@H](O)CNC2(CCCCC2)c3cccc(c3)N4CCCC4=O</t>
  </si>
  <si>
    <t>CC1(C)Cc2cc(Cl)ccc2C(=N1)NC(Cc3cscc3c4occn4)C(=O)O</t>
  </si>
  <si>
    <t>Cc1cnc(cn1)C(=O)Nc2ccc(F)c(n2)[C@]3(C)CO[C@](C)(C(=N3)N)C(F)(F)F</t>
  </si>
  <si>
    <t>COC\C=C\c1ccc2OC(C)(C)C3(COC3)C4(COC(=N4)N)c2c1</t>
  </si>
  <si>
    <t>COc1cc(Br)cnc1C(=O)Nc2cccc(c2)C3(COCC(=N3)N)C(F)F</t>
  </si>
  <si>
    <t>Cc1cc(n[nH]1)C(=O)Nc2ccc(F)c(c2)[C@@]3(COCC(=N3)N)C(F)F</t>
  </si>
  <si>
    <t>COCC(=O)Nc1ccc(F)c(c1)[C@]2(N=C(N)O[C@@H]3C[C@H]23)C(F)F</t>
  </si>
  <si>
    <t>C[C@@H](NC(=O)c1cc(cc(c1)c2n[nH]c(n2)[C@](C)(N)Cc3ccccc3)N(C)S(=O)(=O)C)c4ccc(F)cc4</t>
  </si>
  <si>
    <t>COC1CCC2(CC1)Cc3cc(F)ccc3C24N=C(N)N(C)C4=O</t>
  </si>
  <si>
    <t>C[C@]1(C[C@H](OC(=N1)N)C(F)(F)F)c2cc(NC(=O)N3CCC(CC3)C(F)F)ccc2F</t>
  </si>
  <si>
    <t>NC1=N[C@]2(CO[C@@H](COc3ccccc3)C[C@H]2CS1)c4ccccc4F</t>
  </si>
  <si>
    <t>NC1=N[C@@](CF)(C[C@H](O1)C(F)(F)F)c2cc(Oc3cc(ccn3)c4ccccc4)ccc2F</t>
  </si>
  <si>
    <t>C[C@@]1(N=C(N)OCC1(F)F)c2nc(NC(=O)c3ncc(OCC(F)F)nc3N)ccc2F</t>
  </si>
  <si>
    <t>NC1=NC2(CO1)c3cc(ccc3OC4(CCC4)C25COC5)c6cccnc6</t>
  </si>
  <si>
    <t>CCC[C@H](NC(=O)C)C(=O)N[C@@H](C)C(=O)N[C@@H](CC(C)C)[C@@H](O)CC(=O)N[C@@H](C(C)C)C(=O)NCc1cccc(c1)C(=O)O</t>
  </si>
  <si>
    <t>Oc1ccc(\C=C\C(=O)CC(=O)\C=C\c2c[nH]c3cccc(c23)[N+](=O)[O-])cc1</t>
  </si>
  <si>
    <t>Cc1cnc(cn1)C(=O)Nc2cccc(c2)C3(C)CCSC(=N3)N</t>
  </si>
  <si>
    <t>NC1=N[C@]2(CO[C@@H](CF)C[C@H]2CS1)c3ccccc3F</t>
  </si>
  <si>
    <t>CCO[C@@H]1CC[C@@]2(CC1)Cc3ccc(Br)cc3C24N=C(C)C(=N4)N</t>
  </si>
  <si>
    <t>OCCN1CCN(CC1)c2ccc(Br)cc2NC(=O)C3=Cc4ccccc4O/C/3=N\c5ccccc5</t>
  </si>
  <si>
    <t>Nc1cccc(Cn2c(ccc2c3ccccc3Cl)c4ccc(Oc5ccccc5)cc4)n1</t>
  </si>
  <si>
    <t>COC[C@H]1CSC(=N[C@]1(C)c2ccc(F)cc2F)N</t>
  </si>
  <si>
    <t>CCCOCCN1C[C@H](CC1=O)C(=O)N[C@@H](Cc2cc(F)cc(F)c2)[C@H](O)[C@H]3C[C@H](CN3)OCc4ccccc4</t>
  </si>
  <si>
    <t>Oc1ccc(\C=C\C(=O)CC(=O)\C=C\c2ccccc2C(F)(F)F)cc1</t>
  </si>
  <si>
    <t>CC1(C)Oc2ccc(cc2C3(COC(=N3)N)C14COC4)c5cccc6[nH]ncc56</t>
  </si>
  <si>
    <t>CC1(COCC(=N1)N)c2cccc(NC(=O)c3ccc(O)nn3)c2</t>
  </si>
  <si>
    <t>COC1CCC2(CC1)Cc3ccc(OCC4CC4)cc3[C@@]25N=C(N)N(C(C)C)C5=O</t>
  </si>
  <si>
    <t>Brc1ccc(N2CCN(CCCCN3C(=O)c4ccccc4C3=O)CC2)c(NC(=O)C5=Cc6ccccc6O/C/5=N\c7ccccc7)c1</t>
  </si>
  <si>
    <t>NC1=NC2(CO[C@@H](CF)C[C@H]2CS1)c3cc(C#N)c(F)cc3F</t>
  </si>
  <si>
    <t>CC(=O)N[C@@H](Cc1cc(F)cc(F)c1)[C@H](O)CN[C@H]2CCOc3ccc(OC4CCOC4)cc23</t>
  </si>
  <si>
    <t>CC1(C)Oc2ccc(cc2C3(COC(=N3)N)C14COC4)c5cc(O)cc(F)c5</t>
  </si>
  <si>
    <t>C[C@H](NC[C@@H](O)[C@H](Cc1ccccc1)NC(=O)c2cc(cc(c2)N3CCCC3=O)N4CCCC4)C(=O)NC5CCCCC5</t>
  </si>
  <si>
    <t>CC(=O)N[C@@H](Cc1cc(F)cc(F)c1)[C@H](O)CNC2(CCCN(C2)C(=O)OCc3ccccc3)c4cccc(c4)C(C)(C)C</t>
  </si>
  <si>
    <t>CN1C(=NC(C2CCCCC2)(C1=O)c3cccc(NC(=O)c4cccn4C)c3)N</t>
  </si>
  <si>
    <t>NC1=N[C@]2(OCC[C@H]2CS1)c3cc(NC(=O)c4ccccn4)ccc3F</t>
  </si>
  <si>
    <t>NC1=N[C@]([C@@H]2C[C@@H]2O1)(c3cc(NC(=O)c4ccc(Cl)cn4)ccc3F)C(F)(F)F</t>
  </si>
  <si>
    <t>C[C@H]1C[C@H]2CSC(=N[C@]2(CO1)c3nc(NC(=O)c4ccc(F)cc4)cs3)N</t>
  </si>
  <si>
    <t>CCC\C=C\c1ccc2OC(C)(C)C3(COC3)C4(COC(=N4)N)c2c1</t>
  </si>
  <si>
    <t>CN1C(=NC2(C1=O)c3cc(ccc3CC24Cc5cnncc5C4)c6cccc(c6)C#N)N</t>
  </si>
  <si>
    <t>CC(=O)N[C@@H](Cc1cc(F)cc(F)c1)[C@H](O)CNC2(CC2)c3ccn(CC(C)(C)C)n3</t>
  </si>
  <si>
    <t>CCc1cc(C[C@@H]2CS(=O)(=O)C[C@H](NCc3cccc(c3)C(C)(C)C)[C@H]2O)cc(F)c1N</t>
  </si>
  <si>
    <t>CC(C)C[C@H](NC(=O)[C@@H](NC(=O)[C@@H](N)CNC(=O)c1nn[nH]n1)C(C)C)C(=O)NCCC(=O)Nc2cccc(c2)C(=O)O</t>
  </si>
  <si>
    <t>CCC(C)[C@]1(CCN([C@@H](CCc2ccccc2)C(=O)N[C@@H](Cc3cc(F)cc(F)c3)[C@H](O)C4Cc5cccc(O)c5CN4)C1=O)NC(=O)C</t>
  </si>
  <si>
    <t>COC(=O)[C@@H](Cc1ccccc1)N(C)C(=O)[C@H](C)NC(=O)[C@H](CC(C)C)NC(=O)C[C@H](O)[C@H](Cc2ccccc2)NC(=O)[C@H](CCC(=O)N)N(C)C(=O)[C@@H](NC(=O)OCc3ccccc3)C(C)C</t>
  </si>
  <si>
    <t>CCCCc1ccc(nc1)C(=O)Nc2ccc(F)c(c2)[C@@]3(C)N=C(N)SCC3(F)F</t>
  </si>
  <si>
    <t>Oc1ccc(\C=C\C(=O)CC(=O)\C=C\c2cc(O)c(Br)cc2Br)cc1</t>
  </si>
  <si>
    <t>NC1=N[C@@](C(F)F)([C@H]2C[C@H]2O1)c3cc(NC(=O)c4ccc(Cl)s4)ccc3F</t>
  </si>
  <si>
    <t>Cn1cc(nn1)[C@H]2C[C@H]3CSC(=N[C@]3(CO2)c4ccc(F)cc4F)N</t>
  </si>
  <si>
    <t>COc1cccc(c1)c2ccc3C[C@@]4(CC[C@](C)(O)CC4)C5(ON(C)C(=N5)N)c3c2</t>
  </si>
  <si>
    <t>CN1OC2(N=C1N)c3cc(ccc3CC24CCc5cnncc5CC4)c6cccc(c6)C#N</t>
  </si>
  <si>
    <t>Oc1ccc(\C=C\C(=O)CC(=O)\C=C\c2ccccc2c3ccccc3)cc1</t>
  </si>
  <si>
    <t>CC1(C)Oc2ccc(cc2C3(COC(=N3)N)C14COC4)c5cccc(OC(F)(F)F)c5</t>
  </si>
  <si>
    <t>COC1CCC2(CC1)Cc3ccc(CCC4CC4)cc3[C@]25N=C(N)N(C[C@H]6CCO6)C5=O</t>
  </si>
  <si>
    <t>Cc1c(nc2ccccn12)C(=O)Nc3ccc(F)c(c3)[C@]4(CF)C[C@H](OC(=N4)N)C(F)(F)F</t>
  </si>
  <si>
    <t>C[C@@H](NC(=O)c1cc(cc(c1)C(=O)N[C@@H](Cc2ccccc2)[C@H](O)CNC3CC3)C#C)c4ccccc4</t>
  </si>
  <si>
    <t>CSCC[C@H](NC(=O)[C@H](CC(C)C)NC(=O)C)C(=O)N[C@@H](CC(C)C)[C@@H](O)CC(=O)N[C@@H](C(C)C)C(=O)NCc1cccc(c1)C(=O)O</t>
  </si>
  <si>
    <t>CO[C@@H]1CC[C@@]2(CC1)Cc3ccc(OCc4ccccc4)cc3C25ON(C)C(=N5)N</t>
  </si>
  <si>
    <t>NC1=NC(COC1)(C(F)F)c2cccc(NC(=O)c3occ(Br)c3)c2</t>
  </si>
  <si>
    <t>CC1(COCC(=N1)N)c2cccc(Nc3ccccc3OC(F)F)c2</t>
  </si>
  <si>
    <t>COC1CCC2(CC1)Cc3ccc(OCc4ccccc4)cc3C25ON(C)C(=N5)N</t>
  </si>
  <si>
    <t>NC1=N[C@@](CF)(C[C@H](O1)C(F)(F)F)c2cc(Oc3cc(Br)ccn3)ccc2F</t>
  </si>
  <si>
    <t>Cc1ccc(cc1F)[C@]23CO[C@H](C[C@H]2CSC(=N3)N)C4CC4</t>
  </si>
  <si>
    <t>COc1ccc(cn1)c2cccc(c2)C3(N=C(N)N(C)C3=O)c4ccc(OC(F)(F)F)cc4</t>
  </si>
  <si>
    <t>COc1ccc2Oc3ccc(cc3C4(COC(=N4)N)c2c1)c5cccc(OC)c5F</t>
  </si>
  <si>
    <t>COc1ccc2Oc3ccc(cc3C4(COC(=N4)N)c2c1)c5cnccc5F</t>
  </si>
  <si>
    <t>CC(=O)c1ccc(Oc2ccc(cc2)c3ccc(c4ccc(cc4)C(F)(F)F)n3CC(=O)NC(=N)N)cc1</t>
  </si>
  <si>
    <t>CCCN1C[C@H](CC1=O)C(=O)N[C@@H](Cc2cc(F)cc(F)c2)[C@H](O)[C@H]3C[C@H](CN3)OCc4ccccc4</t>
  </si>
  <si>
    <t>NC(=N)NC(=O)Cn1c(ccc1c2ccc(OCCCC#N)cc2)c3ccccc3</t>
  </si>
  <si>
    <t>CCc1cccc(c1)[C@]2(N=C(N)N(C)C2=O)c3ccc(OC(F)F)cc3</t>
  </si>
  <si>
    <t>COc1ccc(cc1)C(Cc2cccc(Br)c2)c3cn(C)c(N)n3</t>
  </si>
  <si>
    <t>CC1(C)Oc2ccc(cc2C3(COC(=N3)N)C14COC4)c5cccc(c5)C(F)(F)F</t>
  </si>
  <si>
    <t>CCCN1CC(CC1=O)C(=O)N[C@@H](Cc2cc(F)cc(F)c2)[C@H](O)[C@@H]3NCN(Cc4ccccc4)C3=O</t>
  </si>
  <si>
    <t>C[C@]1(C[C@H](OC(=N1)N)C(F)(F)F)c2cc(NC(=O)N3CCC=CC3)ccc2F</t>
  </si>
  <si>
    <t>Cc1cc(Cl)cnc1C(=S)Nc2ccc(F)c(c2)[C@]3(CF)C[C@H](OC(=N3)N)C(F)(F)F</t>
  </si>
  <si>
    <t>O[C@H](CNCc1cccc(c1)C(F)(F)F)[C@H](Cc2ccccc2)NC(=O)c3cccc(c3)N4c5ccccc5OS4(=O)=O</t>
  </si>
  <si>
    <t>Oc1ccc(\C=C\C(=O)CC(=O)\C=C\c2cc(O)ccc2[N+](=O)[O-])cc1</t>
  </si>
  <si>
    <t>COCc1cc(NC(=O)c2ccc(Br)cc2)cc(c1)C3(C)CCSC(=N3)N</t>
  </si>
  <si>
    <t>CCOC[C@H]1C[C@H]2CSC(=N[C@]2(CO1)c3ccccc3F)N</t>
  </si>
  <si>
    <t>C[C@H]1Oc2ccc(cc2[C@@]3(COC(=N3)N)C14COC4)c5cccnc5F</t>
  </si>
  <si>
    <t>Oc1ccc(\C=C\C(=O)CC(=O)\C=C\c2ccc3ccn(Cc4ccccc4)c3c2)cc1</t>
  </si>
  <si>
    <t>Clc1ccc2c(CCC[C@]23CNC[C@H]3C(=O)N4CCC(CC4)c5ccccc5)c1</t>
  </si>
  <si>
    <t>COc1cnc(C(=O)Nc2ccc(F)c(c2)[C@@]3(COCC(=N3)N)C(F)F)c(OC)c1</t>
  </si>
  <si>
    <t>C[C@@H](NC(=O)c1cc(COCC(N)(Cc2ccccc2)C(F)F)cc(c1)N(C)S(=O)(=O)C)c3ccc(F)cc3</t>
  </si>
  <si>
    <t>Brc1ccc(N2CCN(CCc3cc4ccccc4[nH]3)CC2)c(NC(=O)C5=Cc6ccccc6O/C/5=N\c7ccccc7)c1</t>
  </si>
  <si>
    <t>Sc1oc(CSc2nc3ccccc3s2)nn1</t>
  </si>
  <si>
    <t>Cc1ccc(cc1N(c2ccccc2)S(=O)(=O)C)C(=O)N[C@@H](Cc3ccccc3)[C@H](O)CNCc4cccc(c4)C(F)(F)F</t>
  </si>
  <si>
    <t>CCC(CC)NC(=O)c1ccc(cc1)c2scc(c2CC(=O)\N=C(\N)/NCCCO)c3ccccc3Cl</t>
  </si>
  <si>
    <t>CC1(CCSC(=N1)N)c2cccc(NC(=O)c3ccc(cc3)C#N)c2</t>
  </si>
  <si>
    <t>NC1=NC(COC1)(C(F)F)c2cc(NC(=O)c3ncc(Br)cc3O)c(F)cc2F</t>
  </si>
  <si>
    <t>CCSc1cccc(c1)c2ccc3OC(C)(C)C4(COC4)C5(COC(=N5)N)c3c2</t>
  </si>
  <si>
    <t>CO[C@H]1CC2(C[C@H]1OC)Cc3ccc(cc3C24ON(C)C(=N4)N)c5cccc(c5)C#N</t>
  </si>
  <si>
    <t>NC1=N[C@]2(CO1)[C@@H]3COCC[C@H]3Oc4ccc(cc24)c5cncnc5</t>
  </si>
  <si>
    <t>CC(=O)N[C@@H](Cc1cc(F)cc(F)c1)[C@H](O)CNC2(CCCCC2)c3cccc(c3)C4CCCC4</t>
  </si>
  <si>
    <t>O=C(CC(=O)\C=C\c1cccc2cc[nH]c12)\C=C\c3cccc4cc[nH]c34</t>
  </si>
  <si>
    <t>Cc1nc(cs1)C(=O)Nc2ccc(F)c(c2)[C@@]3(COCC(=N3)N)C(F)F</t>
  </si>
  <si>
    <t>C[C@H](O)CN\C(=N/C(=O)Cn1c(ccc1C23CC4CC(CC(C4)C2)C3)c5ccccc5)\N</t>
  </si>
  <si>
    <t>O[C@H]1[C@H](Cc2ccc(O)c(Br)c2)CS(=O)(=O)C[C@@H]1NCc3cccc(c3)C4CC4</t>
  </si>
  <si>
    <t>NC1=NC(C2CCCCC2)(C(=O)N1CCCCCC(=O)O)c3ccccc3</t>
  </si>
  <si>
    <t>CSc1ccccc1\C=C\C(=O)CC(=O)\C=C\c2ccc(O)cc2</t>
  </si>
  <si>
    <t>COc1ccc(F)c(c1)c2ccc3OCC4(COC4)C5(COC(=N5)N)c3c2</t>
  </si>
  <si>
    <t>CC(=O)N[C@@H](Cc1ccccc1)[C@H](O)CN[C@H]2CC3(CCC3)Oc4ncc(Cl)cc24</t>
  </si>
  <si>
    <t>NC1=NC2(CO1)c3cc(ccc3OC4(CCC4)C25COC5)c6cncc(F)c6</t>
  </si>
  <si>
    <t>COc1ccc(O)c(\C=C\C(=O)CC(=O)\C=C\c2ccc(O)cc2)c1</t>
  </si>
  <si>
    <t>COCCOc1ccc2CC3(CCC(CC3)OC)[C@]4(N=C(N)N(C)C4=O)c2c1</t>
  </si>
  <si>
    <t>NC1=NC(CS1)(C2CCCCC2)c3cccc(NC(=O)c4ccc(O)cn4)c3</t>
  </si>
  <si>
    <t>C[C@H]1C[C@H]2CSC(=NC2(CO1)c3cc(ccc3F)C#N)N</t>
  </si>
  <si>
    <t>NC1=N[C@@](C(F)F)([C@H]2C[C@H]2O1)c3cc(N[C@H]4CCOc5cc(cnc45)C#N)ccc3F</t>
  </si>
  <si>
    <t>CO[C@@H]1CC[C@@]2(CC1)Cc3ccc(cc3C24CC(=O)N(C)C(=N4)N)c5cccc(c5)C#N</t>
  </si>
  <si>
    <t>COc1cc(\C=C\C(=C\C(=O)\C=C\c2ccc(OCc3ccccc3)cc2)\O)ccc1O</t>
  </si>
  <si>
    <t>C[C@@H](Cc1cc2cc(ccc2nc1N)c3ccccc3C)C(=O)NCC4CCCCC4</t>
  </si>
  <si>
    <t>COc1ccc(\C=C\C(=O)CC(=O)\C=C\c2ccc(O)cc2)c(OC)c1</t>
  </si>
  <si>
    <t>CC1(COCC(=N1)N)c2cccc(NC(=O)c3ccc(Br)cc3)c2</t>
  </si>
  <si>
    <t>Cc1ccccc1[C@H]2C[C@H]3CSC(=N[C@]3(CO2)c4ccc(F)cc4F)N</t>
  </si>
  <si>
    <t>NC1=N[C@](COC1)(C(F)F)c2cc(Nc3ncccc3OC(F)F)ccc2F</t>
  </si>
  <si>
    <t>NC1=N[C@@](C(F)F)([C@H]2C[C@H]2O1)c3cc(N[C@H]4CCc5cc(cnc45)C#N)ccc3F</t>
  </si>
  <si>
    <t>Cl.CC1=CC2CC(C1)c3c(C2)nc4cc(Cl)ccc4c3NCCCCCCCCNC(=O)c5cc(O)c6C(=O)c7c(O)cccc7C(=O)c6c5</t>
  </si>
  <si>
    <t>CC1=CC2CC(C1)c3c(C2)nc4cc(Cl)ccc4c3NCCCCCCCCNC(=O)c5cc(O)c6C(=O)c7c(O)cccc7C(=O)c6c5</t>
  </si>
  <si>
    <t>COc1ccc(cc1O)C(=O)O[C@H]2CC[C@]3(C)[C@H]4CC[C@@H]5[C@@]6(C)CC[C@@H](O)C(C)(C)[C@@H]6C[C@H](O)[C@@]5(O)C[C@]4(C)CC[C@H]3[C@@]2(C)C(=O)O</t>
  </si>
  <si>
    <t>Nc1cccc(Cn2c(ccc2c3ccccc3Cl)c4ccc(Nc5cncnc5)cc4)n1</t>
  </si>
  <si>
    <t>CC(=O)N[C@@H](Cc1cc(F)cc(F)c1)[C@H](O)CNC2(CC2)c3cccc(c3)n4cccn4</t>
  </si>
  <si>
    <t>CNC(=O)c1cc(cc(c1)C(=O)N[C@@H](Cc2ccccc2)[C@H](O)CNC3CC3)N(C)S(=O)(=O)C</t>
  </si>
  <si>
    <t>COCOc1cccc(O)c1\C=C\C(=O)CC(=O)\C=C\c2ccc(O)c(OC)c2</t>
  </si>
  <si>
    <t>CC1(C)Oc2ccc(cc2C3(COC(=N3)N)C14COC4)c5cncc(c5)C#N</t>
  </si>
  <si>
    <t>NC1=N[C@]2(CO[C@H](C[C@H]2CS1)c3ncccn3)c4ccc(F)cc4F</t>
  </si>
  <si>
    <t>CC(C)c1cccc(CN[C@H]2CS(=O)(=O)C[C@@H](Cc3ccc(O)c(CCO)c3)[C@@H]2O)c1</t>
  </si>
  <si>
    <t>CN1C(=NC(C2CCCCC2)(C1=O)c3ccccc3)N</t>
  </si>
  <si>
    <t>COc1ccc(cc1)C2=CC(=O)c3c(O)cc(O)c(c3O2)c4cc(ccc4O)C5=CC(=O)c6c(O)cc(O)cc6O5</t>
  </si>
  <si>
    <t>NC1=NC2(CO1)c3cc(ccc3OC4(CCC4)C25COC5)c6cncc(c6)C(F)F</t>
  </si>
  <si>
    <t>NC1=N[C@@](CF)(C[C@H](O1)C(F)(F)F)c2cc(Oc3ncccc3Cl)ccc2F</t>
  </si>
  <si>
    <t>C[C@@H](NC(=O)c1cc(C(=O)N[C@@H](Cc2ccccc2)[C@H](O)CNC3CC3)c4cc(C)oc4c1)c5ccccc5</t>
  </si>
  <si>
    <t>Clc1ccc2c(NCCCCCCCNc3c4Cc5ccccc5c4nc6ccccc36)c7CCCCc7nc2c1</t>
  </si>
  <si>
    <t>Fc1ccc(COc2ccc(\C=C\C(=O)CC(=O)\C=C\c3ccc(OCc4ccc(F)cc4F)cc3)cc2)c(F)c1</t>
  </si>
  <si>
    <t>CC1(Oc2ccccc2C(=N1)N)c3cccc(c3)c4cncnc4</t>
  </si>
  <si>
    <t>NC1=NC2(CO1)c3cc(ccc3OCC24CC4)c5cnc6[nH]cc(Cl)c6c5</t>
  </si>
  <si>
    <t>OC(=O)C(F)(F)F.Brc1ccc(N2CCNCC2)c(NC(=O)c3cccc4ccccc34)c1</t>
  </si>
  <si>
    <t>COc1cccc2C=C(C(=O)Nc3cc(Br)ccc3N4CCN(CC4)C(=O)OC(C)(C)C)C(=O)Oc12</t>
  </si>
  <si>
    <t>CC(C)(C)OC(=O)N1CCN(CC1)c2ccc(Br)cc2NC(=O)C3=Cc4ccccc4OC3=O</t>
  </si>
  <si>
    <t>COc1cccc2C=C(C(=O)Nc3cc(Br)ccc3N4CCN(CCO)CC4)C(=O)Oc12</t>
  </si>
  <si>
    <t>CSCC[C@H](NC(=O)[C@@H](NC(=O)C)C(C)C)C(=O)NC(CC(C)C)C(O)CC(=O)N[C@@H](C(C)C)C(=O)N[C@@H](C)C(=O)N[C@@H](CCC(=O)O)C(=O)O</t>
  </si>
  <si>
    <t>Brc1ccc(N2CCNCC2)c(NC(=O)c3cccc4ccccc34)c1</t>
  </si>
  <si>
    <t>CC(C)(C)OC(=O)N1CCN(CC1)c2ccc(Br)cc2NC(=O)c3cccc4ccccc34</t>
  </si>
  <si>
    <t>CC(=O)c1ccc(Oc2ccc(cc2)c3ccc(c4ccccc4)n3CC(=O)NC(=N)N)cc1</t>
  </si>
  <si>
    <t>[Cl-].Clc1ccc(NC(=O)c2cccc(NC(=O)C[n+]3ccccc3)c2)cc1</t>
  </si>
  <si>
    <t>CC(=O)N[C@@H](Cc1cc(F)cc(F)c1)[C@H](O)CNC2(CCCCC2)c3cccc(c3)N4CCCNC4=O</t>
  </si>
  <si>
    <t>CCCC[C@H]1CCN([C@@H](CCc2ccccc2)C(=O)N[C@@H](Cc3cc(F)cc(F)c3)[C@H](O)[C@H]4Cc5ccccc5CN4)C1=O</t>
  </si>
  <si>
    <t>Brc1ccc2c(c1)C(CCS2(=O)=O)OC(=O)[C@H]3C[C@]4(CN3)C(=O)Nc5ccccc45</t>
  </si>
  <si>
    <t>Oc1ccc(\C=C\C(=O)CC(=O)\C=C\c2ccc(O)cc2Cl)cc1</t>
  </si>
  <si>
    <t>CCN(CC)c1ccc(\C=C\C(=O)CC(=O)\C=C\c2ccc(O)cc2)c(OCC=C(C)C)c1</t>
  </si>
  <si>
    <t>Oc1ccc(\C=C\C(=O)CC(=O)\C=C\c2cc(O)ccc2c3ccccc3)cc1</t>
  </si>
  <si>
    <t>NC1=NC(COC1)(C(F)F)c2cccc(NC(=O)c3ncc(cc3Cl)C(F)(F)F)c2</t>
  </si>
  <si>
    <t>Cn1ccnc1C(=O)Nc2ccc(F)c(c2)[C@@]3(COCC(=N3)N)C(F)F</t>
  </si>
  <si>
    <t>CN(C)C1CCC2(CC1)Cc3ccc(Br)cc3C24N=C(N)N(C)C4=O</t>
  </si>
  <si>
    <t>C[C@H]1C[C@H]2CSC(=N[C@]2(CO1)c3nc(NC(=O)c4cc5ccccn5n4)cs3)N</t>
  </si>
  <si>
    <t>CARBOCYCLIC PEPTIDOMIMETIC</t>
  </si>
  <si>
    <t>MEMOQUIN</t>
  </si>
  <si>
    <t>2,3,2',4'-TETRAHYDROXYCHALCONE</t>
  </si>
  <si>
    <t>TASIAMIDE B</t>
  </si>
  <si>
    <t>PUNICALAGIN</t>
  </si>
  <si>
    <t>HGLUVALLEUPNSASPALAGLUPHEOH</t>
  </si>
  <si>
    <t>EPIGALOCATECHIN GALLATE</t>
  </si>
  <si>
    <t>PODOCARPUSFLAVONE A</t>
  </si>
  <si>
    <t>10.1016/j.bmcl.2006.09.091</t>
  </si>
  <si>
    <t>10.1021/jm4002154</t>
  </si>
  <si>
    <t>10.1016/j.bmcl.2010.09.029</t>
  </si>
  <si>
    <t>10.1016/j.bmcl.2011.07.057</t>
  </si>
  <si>
    <t>10.1021/jm901414e</t>
  </si>
  <si>
    <t>10.1016/j.bmcl.2011.12.034</t>
  </si>
  <si>
    <t>10.1021/jm9006752</t>
  </si>
  <si>
    <t>10.1016/j.ejmech.2016.11.021</t>
  </si>
  <si>
    <t>10.1021/acs.jmedchem.6b01451</t>
  </si>
  <si>
    <t>10.1021/ml400177y</t>
  </si>
  <si>
    <t>10.1021/jm3009025</t>
  </si>
  <si>
    <t>10.1016/j.bmc.2012.05.039</t>
  </si>
  <si>
    <t>10.1021/ml300317n</t>
  </si>
  <si>
    <t>10.1021/ml500458t</t>
  </si>
  <si>
    <t>10.1021/acsmedchemlett.5b00321</t>
  </si>
  <si>
    <t>10.1021/ml300324q</t>
  </si>
  <si>
    <t>10.1016/j.bmcl.2014.12.092</t>
  </si>
  <si>
    <t>10.1016/j.ejmech.2009.10.041</t>
  </si>
  <si>
    <t>10.1016/j.bmc.2013.08.016</t>
  </si>
  <si>
    <t>10.1021/jm5012676</t>
  </si>
  <si>
    <t>10.1021/jm501266w</t>
  </si>
  <si>
    <t>10.1021/ml300323y</t>
  </si>
  <si>
    <t>10.1021/jm050142+</t>
  </si>
  <si>
    <t>10.1021/jm200544q</t>
  </si>
  <si>
    <t>10.1016/j.bmcl.2007.10.053</t>
  </si>
  <si>
    <t>10.1016/j.bmcl.2012.04.060</t>
  </si>
  <si>
    <t>10.1021/acsmedchemlett.5b00432</t>
  </si>
  <si>
    <t>10.1016/j.bmcl.2011.06.109</t>
  </si>
  <si>
    <t>10.1021/ml3000148</t>
  </si>
  <si>
    <t>10.1016/j.bmcl.2013.05.003</t>
  </si>
  <si>
    <t>10.1021/jm400225m</t>
  </si>
  <si>
    <t>10.1016/j.bmcl.2007.04.072</t>
  </si>
  <si>
    <t>10.1016/j.bmcl.2008.04.050</t>
  </si>
  <si>
    <t>10.1016/j.bmcl.2009.03.144</t>
  </si>
  <si>
    <t>10.1016/j.bmcl.2009.11.092</t>
  </si>
  <si>
    <t>10.1021/acs.jmedchem.7b00393</t>
  </si>
  <si>
    <t>10.1016/j.bmcl.2006.01.108</t>
  </si>
  <si>
    <t>10.1016/j.bmcl.2008.01.056</t>
  </si>
  <si>
    <t>10.1016/j.bmcl.2008.01.058</t>
  </si>
  <si>
    <t>10.1016/j.bmcl.2011.11.102</t>
  </si>
  <si>
    <t>10.1021/jm401635n</t>
  </si>
  <si>
    <t>10.1021/jm1012374</t>
  </si>
  <si>
    <t>10.1021/jm300118s</t>
  </si>
  <si>
    <t>10.1016/j.bmcl.2009.03.165</t>
  </si>
  <si>
    <t>10.1016/j.bmcl.2007.03.096</t>
  </si>
  <si>
    <t>10.1021/jm800138h</t>
  </si>
  <si>
    <t>10.1016/j.bmcl.2009.03.150</t>
  </si>
  <si>
    <t>10.1016/j.bmcl.2009.03.149</t>
  </si>
  <si>
    <t>10.1016/j.bmcl.2009.01.055</t>
  </si>
  <si>
    <t>10.1021/jm030247h</t>
  </si>
  <si>
    <t>10.1021/jm300069y</t>
  </si>
  <si>
    <t>10.1016/j.bmcl.2013.07.071</t>
  </si>
  <si>
    <t>10.1021/jm070272d</t>
  </si>
  <si>
    <t>10.1016/j.bmcl.2006.12.051</t>
  </si>
  <si>
    <t>10.1016/j.bmcl.2007.08.040</t>
  </si>
  <si>
    <t>10.1016/j.bmcl.2011.06.116</t>
  </si>
  <si>
    <t>10.1016/j.bmcl.2010.01.139</t>
  </si>
  <si>
    <t>10.1016/j.bmcl.2010.05.111</t>
  </si>
  <si>
    <t>10.1016/j.bmcl.2007.12.020</t>
  </si>
  <si>
    <t>10.1016/j.bmcl.2007.10.116</t>
  </si>
  <si>
    <t>10.1016/j.bmc.2013.01.064</t>
  </si>
  <si>
    <t>10.1021/jm300598e</t>
  </si>
  <si>
    <t>10.1021/acs.jmedchem.5b00191</t>
  </si>
  <si>
    <t>10.1016/j.bmc.2013.09.033</t>
  </si>
  <si>
    <t>10.1016/j.ejmech.2009.11.013</t>
  </si>
  <si>
    <t>10.1021/acs.jmedchem.5b01101</t>
  </si>
  <si>
    <t>10.1016/j.bmcl.2006.05.046</t>
  </si>
  <si>
    <t>10.1016/j.bmc.2010.03.032</t>
  </si>
  <si>
    <t>10.1016/j.bmcl.2003.12.088</t>
  </si>
  <si>
    <t>10.1016/j.bmcl.2004.09.090</t>
  </si>
  <si>
    <t>10.1016/j.bmc.2011.07.002</t>
  </si>
  <si>
    <t>10.1016/j.bmcl.2015.02.016</t>
  </si>
  <si>
    <t>10.1016/j.bmcl.2006.04.076</t>
  </si>
  <si>
    <t>10.1021/jm060884i</t>
  </si>
  <si>
    <t>10.1016/j.bmcl.2010.01.137</t>
  </si>
  <si>
    <t>10.1021/jm061242y</t>
  </si>
  <si>
    <t>10.1016/j.bmcl.2006.09.092</t>
  </si>
  <si>
    <t>10.1016/j.bmcl.2011.05.007</t>
  </si>
  <si>
    <t>10.1016/j.ejmech.2010.02.046</t>
  </si>
  <si>
    <t>10.1021/jm201136z</t>
  </si>
  <si>
    <t>10.1021/ml400060e</t>
  </si>
  <si>
    <t>10.1021/acs.jmedchem.7b01304</t>
  </si>
  <si>
    <t>10.1021/jm300119p</t>
  </si>
  <si>
    <t>10.1021/jm5015132</t>
  </si>
  <si>
    <t>10.1016/j.bmcl.2013.06.006</t>
  </si>
  <si>
    <t>10.1016/j.bmc.2007.03.072</t>
  </si>
  <si>
    <t>10.1016/j.bmcl.2009.05.053</t>
  </si>
  <si>
    <t>10.1039/C3MD00236E</t>
  </si>
  <si>
    <t>10.1021/ml300318y</t>
  </si>
  <si>
    <t>10.1016/j.bmcl.2012.01.079</t>
  </si>
  <si>
    <t>10.1016/j.bmcl.2013.03.009</t>
  </si>
  <si>
    <t>10.1021/acsmedchemlett.5b00003</t>
  </si>
  <si>
    <t>10.1016/j.bmc.2010.11.042</t>
  </si>
  <si>
    <t>10.1016/j.bmcl.2012.08.097</t>
  </si>
  <si>
    <t>10.1016/j.bmcl.2009.09.061</t>
  </si>
  <si>
    <t>10.1016/j.bmcl.2009.03.049</t>
  </si>
  <si>
    <t>10.1016/j.ejmech.2011.12.016</t>
  </si>
  <si>
    <t>10.1016/j.ejmech.2010.10.014</t>
  </si>
  <si>
    <t>10.1016/j.bmc.2009.12.007</t>
  </si>
  <si>
    <t>10.1021/jm301630s</t>
  </si>
  <si>
    <t>10.1021/jm049379g</t>
  </si>
  <si>
    <t>10.1016/j.bmc.2011.09.061</t>
  </si>
  <si>
    <t>10.1016/j.bmc.2008.09.041</t>
  </si>
  <si>
    <t>10.1021/jm300991n</t>
  </si>
  <si>
    <t>10.1021/ml400104f</t>
  </si>
  <si>
    <t>10.1021/jm061046r</t>
  </si>
  <si>
    <t>10.1016/j.bmcl.2016.10.055</t>
  </si>
  <si>
    <t>10.1016/j.bmcl.2007.12.019</t>
  </si>
  <si>
    <t>10.1016/j.bmcl.2007.12.017</t>
  </si>
  <si>
    <t>10.1016/j.bmcl.2012.05.089</t>
  </si>
  <si>
    <t>10.1016/j.bmc.2017.05.043</t>
  </si>
  <si>
    <t>10.1016/j.bmcl.2008.10.096</t>
  </si>
  <si>
    <t>10.1021/np100203x</t>
  </si>
  <si>
    <t>10.1016/j.bmcl.2010.01.136</t>
  </si>
  <si>
    <t>10.1016/j.bmcl.2015.05.002</t>
  </si>
  <si>
    <t>10.1016/j.bmcl.2014.04.012</t>
  </si>
  <si>
    <t>10.1021/jm0155695</t>
  </si>
  <si>
    <t>10.1016/j.bmcl.2004.04.068</t>
  </si>
  <si>
    <t>10.1021/jm501833t</t>
  </si>
  <si>
    <t>10.1016/j.bmcl.2011.11.024</t>
  </si>
  <si>
    <t>10.1016/j.bmcl.2011.10.050</t>
  </si>
  <si>
    <t>10.1016/j.bmc.2015.03.034</t>
  </si>
  <si>
    <t>10.1021/ml2002373</t>
  </si>
  <si>
    <t>10.1021/jm901408p</t>
  </si>
  <si>
    <t>10.1016/j.bmcl.2003.09.084</t>
  </si>
  <si>
    <t>10.1016/j.bmcl.2010.10.140</t>
  </si>
  <si>
    <t>10.1021/jm3011349</t>
  </si>
  <si>
    <t>10.1021/jm201460y</t>
  </si>
  <si>
    <t>10.1016/j.bmcl.2003.09.085</t>
  </si>
  <si>
    <t>10.1016/j.bmcl.2005.10.032</t>
  </si>
  <si>
    <t>10.1021/ml300316d</t>
  </si>
  <si>
    <t>10.1016/j.bmcl.2010.02.075</t>
  </si>
  <si>
    <t>10.1016/j.bmcl.2009.11.052</t>
  </si>
  <si>
    <t>10.1021/acs.jmedchem.5b00894</t>
  </si>
  <si>
    <t>10.1016/j.bmcl.2010.06.112</t>
  </si>
  <si>
    <t>10.1016/j.bmcl.2010.08.070</t>
  </si>
  <si>
    <t>10.1016/j.ejmech.2016.09.078</t>
  </si>
  <si>
    <t>10.1016/j.bmcl.2003.09.037</t>
  </si>
  <si>
    <t>10.1021/jm0602864</t>
  </si>
  <si>
    <t>10.1016/j.bmc.2010.03.043</t>
  </si>
  <si>
    <t>10.1016/j.bmcl.2010.08.102</t>
  </si>
  <si>
    <t>10.1016/j.bmcl.2015.11.033</t>
  </si>
  <si>
    <t>10.1016/j.bmc.2008.12.067</t>
  </si>
  <si>
    <t>10.1016/j.bmcl.2011.02.038</t>
  </si>
  <si>
    <t>10.1021/jm050499d</t>
  </si>
  <si>
    <t>10.1016/j.bmcl.2009.07.071</t>
  </si>
  <si>
    <t>10.1016/j.bmcl.2005.09.003</t>
  </si>
  <si>
    <t>10.1021/jm201441k</t>
  </si>
  <si>
    <t>10.1016/j.bmcl.2007.11.043</t>
  </si>
  <si>
    <t>10.1016/j.bmcl.2013.12.007</t>
  </si>
  <si>
    <t>10.1021/jm401824w</t>
  </si>
  <si>
    <t>10.1016/j.bmc.2016.04.062</t>
  </si>
  <si>
    <t>10.1021/jm070829p</t>
  </si>
  <si>
    <t>10.1016/j.bmcl.2005.12.064</t>
  </si>
  <si>
    <t>10.1016/j.bmcl.2007.09.100</t>
  </si>
  <si>
    <t>10.1021/jm060154a</t>
  </si>
  <si>
    <t>10.1021/jm3009426</t>
  </si>
  <si>
    <t>10.1021/jm7009364</t>
  </si>
  <si>
    <t>10.1021/jm100293f</t>
  </si>
  <si>
    <t>10.1021/acs.jmedchem.5b01119</t>
  </si>
  <si>
    <t>10.1021/jm0607451</t>
  </si>
  <si>
    <t>10.1021/jm800914n</t>
  </si>
  <si>
    <t>10.1021/jm025619l</t>
  </si>
  <si>
    <t>10.1016/j.bmcl.2009.04.113</t>
  </si>
  <si>
    <t>10.1016/j.bmcl.2010.08.111</t>
  </si>
  <si>
    <t>10.1016/j.bmcl.2007.08.010</t>
  </si>
  <si>
    <t>10.1021/jm201649s</t>
  </si>
  <si>
    <t>10.1016/j.bmcl.2009.01.036</t>
  </si>
  <si>
    <t>10.1016/j.bmc.2013.08.036</t>
  </si>
  <si>
    <t>10.1016/j.bmcl.2013.01.103</t>
  </si>
  <si>
    <t>10.1016/j.bmc.2011.12.002</t>
  </si>
  <si>
    <t>10.1016/j.bmc.2017.05.033</t>
  </si>
  <si>
    <t>10.1016/j.bmc.2015.04.080</t>
  </si>
  <si>
    <t>10.1016/j.bmcl.2009.06.065</t>
  </si>
  <si>
    <t>10.1016/j.bmc.2010.06.042</t>
  </si>
  <si>
    <t>10.1007/s00044-012-0353-y</t>
  </si>
  <si>
    <t>10.1016/j.bmc.2012.09.016</t>
  </si>
  <si>
    <t>10.1016/j.bmcl.2010.06.021</t>
  </si>
  <si>
    <t>10.1016/j.ejmech.2011.07.004</t>
  </si>
  <si>
    <t>10.1016/j.bmcl.2014.04.060</t>
  </si>
  <si>
    <t>10.1016/j.bmcl.2003.09.053</t>
  </si>
  <si>
    <t>10.1016/j.bmcl.2009.04.033</t>
  </si>
  <si>
    <t>10.1016/j.bmcl.2007.12.010</t>
  </si>
  <si>
    <t>10.1016/j.bmcl.2012.05.077</t>
  </si>
  <si>
    <t>10.1021/jm061197u</t>
  </si>
  <si>
    <t>10.1016/j.bmcl.2012.05.072</t>
  </si>
  <si>
    <t>10.1016/j.bmc.2015.04.062</t>
  </si>
  <si>
    <t>10.1021/jm201715d</t>
  </si>
  <si>
    <t>CHEMBL4822</t>
  </si>
  <si>
    <t>CHEMBL2059606</t>
  </si>
  <si>
    <t>CHEMBL2322538</t>
  </si>
  <si>
    <t>CHEMBL2057233</t>
  </si>
  <si>
    <t>CHEMBL457471</t>
  </si>
  <si>
    <t>CHEMBL2059597</t>
  </si>
  <si>
    <t>CHEMBL3134396</t>
  </si>
  <si>
    <t>CHEMBL1164437</t>
  </si>
  <si>
    <t>CHEMBL3134398</t>
  </si>
  <si>
    <t>CHEMBL3134401</t>
  </si>
  <si>
    <t>CHEMBL1269613</t>
  </si>
  <si>
    <t>CHEMBL3134402</t>
  </si>
  <si>
    <t>CHEMBL1269611</t>
  </si>
  <si>
    <t>CHEMBL1164187</t>
  </si>
  <si>
    <t>CHEMBL1270883</t>
  </si>
  <si>
    <t>CHEMBL1271192</t>
  </si>
  <si>
    <t>CHEMBL449317</t>
  </si>
  <si>
    <t>CHEMBL3103052</t>
  </si>
  <si>
    <t>CHEMBL1164643</t>
  </si>
  <si>
    <t>CHEMBL2059340</t>
  </si>
  <si>
    <t>CHEMBL3134392</t>
  </si>
  <si>
    <t>CHEMBL3132877</t>
  </si>
  <si>
    <t>CHEMBL2059626</t>
  </si>
  <si>
    <t>CHEMBL1782314</t>
  </si>
  <si>
    <t>CHEMBL1782317</t>
  </si>
  <si>
    <t>CHEMBL373789</t>
  </si>
  <si>
    <t>CHEMBL1094667</t>
  </si>
  <si>
    <t>CHEMBL213597</t>
  </si>
  <si>
    <t>CHEMBL1094662</t>
  </si>
  <si>
    <t>CHEMBL1094661</t>
  </si>
  <si>
    <t>CHEMBL1094666</t>
  </si>
  <si>
    <t>CHEMBL2059330</t>
  </si>
  <si>
    <t>CHEMBL2059593</t>
  </si>
  <si>
    <t>CHEMBL384423</t>
  </si>
  <si>
    <t>CHEMBL395967</t>
  </si>
  <si>
    <t>CHEMBL233608</t>
  </si>
  <si>
    <t>CHEMBL377385</t>
  </si>
  <si>
    <t>CHEMBL207898</t>
  </si>
  <si>
    <t>CHEMBL2442230</t>
  </si>
  <si>
    <t>CHEMBL2059344</t>
  </si>
  <si>
    <t>CHEMBL1941106</t>
  </si>
  <si>
    <t>CHEMBL2059456</t>
  </si>
  <si>
    <t>CHEMBL2442242</t>
  </si>
  <si>
    <t>CHEMBL256842</t>
  </si>
  <si>
    <t>CHEMBL388670</t>
  </si>
  <si>
    <t>CHEMBL257046</t>
  </si>
  <si>
    <t>CHEMBL2443370</t>
  </si>
  <si>
    <t>CHEMBL206771</t>
  </si>
  <si>
    <t>CHEMBL1094665</t>
  </si>
  <si>
    <t>CHEMBL257723</t>
  </si>
  <si>
    <t>CHEMBL1817781</t>
  </si>
  <si>
    <t>CHEMBL2059592</t>
  </si>
  <si>
    <t>CHEMBL3105746</t>
  </si>
  <si>
    <t>CHEMBL2440151</t>
  </si>
  <si>
    <t>CHEMBL380420</t>
  </si>
  <si>
    <t>CHEMBL1094672</t>
  </si>
  <si>
    <t>CHEMBL375314</t>
  </si>
  <si>
    <t>CHEMBL2059451</t>
  </si>
  <si>
    <t>CHEMBL1094668</t>
  </si>
  <si>
    <t>CHEMBL2048355</t>
  </si>
  <si>
    <t>CHEMBL402350</t>
  </si>
  <si>
    <t>CHEMBL3134393</t>
  </si>
  <si>
    <t>CHEMBL237891</t>
  </si>
  <si>
    <t>CHEMBL2443378</t>
  </si>
  <si>
    <t>CHEMBL3134400</t>
  </si>
  <si>
    <t>CHEMBL429157</t>
  </si>
  <si>
    <t>CHEMBL2059346</t>
  </si>
  <si>
    <t>CHEMBL1270779</t>
  </si>
  <si>
    <t>CHEMBL239425</t>
  </si>
  <si>
    <t>CHEMBL2048351</t>
  </si>
  <si>
    <t>CHEMBL1817780</t>
  </si>
  <si>
    <t>CHEMBL270653</t>
  </si>
  <si>
    <t>CHEMBL381595</t>
  </si>
  <si>
    <t>CHEMBL1940955</t>
  </si>
  <si>
    <t>CHEMBL252006</t>
  </si>
  <si>
    <t>CHEMBL2048352</t>
  </si>
  <si>
    <t>CHEMBL2059453</t>
  </si>
  <si>
    <t>CHEMBL429423</t>
  </si>
  <si>
    <t>CHEMBL1080086</t>
  </si>
  <si>
    <t>CHEMBL1940973</t>
  </si>
  <si>
    <t>CHEMBL206874</t>
  </si>
  <si>
    <t>CHEMBL205228</t>
  </si>
  <si>
    <t>CHEMBL2059591</t>
  </si>
  <si>
    <t>CHEMBL2048350</t>
  </si>
  <si>
    <t>CHEMBL2059335</t>
  </si>
  <si>
    <t>CHEMBL1941108</t>
  </si>
  <si>
    <t>CHEMBL1941109</t>
  </si>
  <si>
    <t>CHEMBL378204</t>
  </si>
  <si>
    <t>CHEMBL1941105</t>
  </si>
  <si>
    <t>CHEMBL1941099</t>
  </si>
  <si>
    <t>CHEMBL1094671</t>
  </si>
  <si>
    <t>CHEMBL2059452</t>
  </si>
  <si>
    <t>CHEMBL1941112</t>
  </si>
  <si>
    <t>CHEMBL2443374</t>
  </si>
  <si>
    <t>CHEMBL3400755</t>
  </si>
  <si>
    <t>CHEMBL396830</t>
  </si>
  <si>
    <t>CHEMBL1940954</t>
  </si>
  <si>
    <t>CHEMBL1773452</t>
  </si>
  <si>
    <t>CHEMBL1817747</t>
  </si>
  <si>
    <t>CHEMBL2059594</t>
  </si>
  <si>
    <t>CHEMBL2059331</t>
  </si>
  <si>
    <t>CHEMBL1782319</t>
  </si>
  <si>
    <t>CHEMBL213551</t>
  </si>
  <si>
    <t>CHEMBL2442238</t>
  </si>
  <si>
    <t>CHEMBL3400765</t>
  </si>
  <si>
    <t>CHEMBL1817744</t>
  </si>
  <si>
    <t>CHEMBL2048362</t>
  </si>
  <si>
    <t>CHEMBL2048216</t>
  </si>
  <si>
    <t>CHEMBL1940971</t>
  </si>
  <si>
    <t>CHEMBL2059596</t>
  </si>
  <si>
    <t>CHEMBL1817748</t>
  </si>
  <si>
    <t>CHEMBL3134395</t>
  </si>
  <si>
    <t>CHEMBL1941113</t>
  </si>
  <si>
    <t>CHEMBL236777</t>
  </si>
  <si>
    <t>CHEMBL1817740</t>
  </si>
  <si>
    <t>CHEMBL209496</t>
  </si>
  <si>
    <t>CHEMBL2443373</t>
  </si>
  <si>
    <t>CHEMBL3134397</t>
  </si>
  <si>
    <t>CHEMBL2059598</t>
  </si>
  <si>
    <t>CHEMBL2048353</t>
  </si>
  <si>
    <t>CHEMBL1941111</t>
  </si>
  <si>
    <t>CHEMBL1817736</t>
  </si>
  <si>
    <t>CHEMBL1941110</t>
  </si>
  <si>
    <t>CHEMBL1270985</t>
  </si>
  <si>
    <t>CHEMBL2442224</t>
  </si>
  <si>
    <t>CHEMBL1817743</t>
  </si>
  <si>
    <t>CHEMBL1940968</t>
  </si>
  <si>
    <t>CHEMBL1940975</t>
  </si>
  <si>
    <t>CHEMBL1817739</t>
  </si>
  <si>
    <t>CHEMBL367813</t>
  </si>
  <si>
    <t>CHEMBL1214158</t>
  </si>
  <si>
    <t>CHEMBL2443380</t>
  </si>
  <si>
    <t>CHEMBL1817779</t>
  </si>
  <si>
    <t>CHEMBL2442240</t>
  </si>
  <si>
    <t>CHEMBL2059784</t>
  </si>
  <si>
    <t>CHEMBL2048360</t>
  </si>
  <si>
    <t>CHEMBL2059457</t>
  </si>
  <si>
    <t>CHEMBL1094669</t>
  </si>
  <si>
    <t>CHEMBL2059449</t>
  </si>
  <si>
    <t>CHEMBL1817735</t>
  </si>
  <si>
    <t>CHEMBL1782321</t>
  </si>
  <si>
    <t>CHEMBL3134391</t>
  </si>
  <si>
    <t>CHEMBL2443367</t>
  </si>
  <si>
    <t>CHEMBL2048354</t>
  </si>
  <si>
    <t>CHEMBL1941107</t>
  </si>
  <si>
    <t>CHEMBL1817778</t>
  </si>
  <si>
    <t>CHEMBL2057230</t>
  </si>
  <si>
    <t>CHEMBL2059337</t>
  </si>
  <si>
    <t>CHEMBL209745</t>
  </si>
  <si>
    <t>CHEMBL253002</t>
  </si>
  <si>
    <t>CHEMBL2442229</t>
  </si>
  <si>
    <t>CHEMBL2059785</t>
  </si>
  <si>
    <t>CHEMBL255109</t>
  </si>
  <si>
    <t>CHEMBL2059605</t>
  </si>
  <si>
    <t>CHEMBL1940974</t>
  </si>
  <si>
    <t>CHEMBL3105737</t>
  </si>
  <si>
    <t>CHEMBL1941114</t>
  </si>
  <si>
    <t>CHEMBL2048356</t>
  </si>
  <si>
    <t>CHEMBL2059454</t>
  </si>
  <si>
    <t>CHEMBL1941102</t>
  </si>
  <si>
    <t>CHEMBL2059450</t>
  </si>
  <si>
    <t>CHEMBL1940972</t>
  </si>
  <si>
    <t>CHEMBL254261</t>
  </si>
  <si>
    <t>CHEMBL3236215</t>
  </si>
  <si>
    <t>CHEMBL1080295</t>
  </si>
  <si>
    <t>CHEMBL403810</t>
  </si>
  <si>
    <t>CHEMBL289221</t>
  </si>
  <si>
    <t>CHEMBL1941100</t>
  </si>
  <si>
    <t>CHEMBL2059113</t>
  </si>
  <si>
    <t>CHEMBL253885</t>
  </si>
  <si>
    <t>CHEMBL253441</t>
  </si>
  <si>
    <t>CHEMBL1941103</t>
  </si>
  <si>
    <t>CHEMBL2442228</t>
  </si>
  <si>
    <t>CHEMBL464912</t>
  </si>
  <si>
    <t>CHEMBL2442234</t>
  </si>
  <si>
    <t>CHEMBL1270780</t>
  </si>
  <si>
    <t>CHEMBL253419</t>
  </si>
  <si>
    <t>CHEMBL400119</t>
  </si>
  <si>
    <t>CHEMBL2059333</t>
  </si>
  <si>
    <t>CHEMBL1094670</t>
  </si>
  <si>
    <t>CHEMBL1941101</t>
  </si>
  <si>
    <t>CHEMBL2059345</t>
  </si>
  <si>
    <t>CHEMBL1782318</t>
  </si>
  <si>
    <t>CHEMBL2048359</t>
  </si>
  <si>
    <t>CHEMBL2019046</t>
  </si>
  <si>
    <t>CHEMBL387369</t>
  </si>
  <si>
    <t>CHEMBL2059602</t>
  </si>
  <si>
    <t>CHEMBL3105734</t>
  </si>
  <si>
    <t>CHEMBL1269615</t>
  </si>
  <si>
    <t>CHEMBL239383</t>
  </si>
  <si>
    <t>CHEMBL399838</t>
  </si>
  <si>
    <t>CHEMBL2059624</t>
  </si>
  <si>
    <t>CHEMBL1940960</t>
  </si>
  <si>
    <t>CHEMBL1941115</t>
  </si>
  <si>
    <t>CHEMBL254477</t>
  </si>
  <si>
    <t>CHEMBL2048215</t>
  </si>
  <si>
    <t>CHEMBL2322539</t>
  </si>
  <si>
    <t>CHEMBL1782310</t>
  </si>
  <si>
    <t>CHEMBL1269608</t>
  </si>
  <si>
    <t>CHEMBL2048347</t>
  </si>
  <si>
    <t>CHEMBL1504056</t>
  </si>
  <si>
    <t>CHEMBL1940957</t>
  </si>
  <si>
    <t>CHEMBL271219</t>
  </si>
  <si>
    <t>CHEMBL1271399</t>
  </si>
  <si>
    <t>CHEMBL1773364</t>
  </si>
  <si>
    <t>CHEMBL1940959</t>
  </si>
  <si>
    <t>CHEMBL2059599</t>
  </si>
  <si>
    <t>CHEMBL2048365</t>
  </si>
  <si>
    <t>CHEMBL2059611</t>
  </si>
  <si>
    <t>CHEMBL1214214</t>
  </si>
  <si>
    <t>CHEMBL254292</t>
  </si>
  <si>
    <t>CHEMBL2048205</t>
  </si>
  <si>
    <t>CHEMBL3105739</t>
  </si>
  <si>
    <t>CHEMBL251992</t>
  </si>
  <si>
    <t>CHEMBL2048358</t>
  </si>
  <si>
    <t>CHEMBL289571</t>
  </si>
  <si>
    <t>CHEMBL436104</t>
  </si>
  <si>
    <t>CHEMBL2059610</t>
  </si>
  <si>
    <t>CHEMBL254507</t>
  </si>
  <si>
    <t>CHEMBL3754357</t>
  </si>
  <si>
    <t>CHEMBL3105744</t>
  </si>
  <si>
    <t>CHEMBL442285</t>
  </si>
  <si>
    <t>CHEMBL412828</t>
  </si>
  <si>
    <t>CHEMBL1782309</t>
  </si>
  <si>
    <t>CHEMBL1163845</t>
  </si>
  <si>
    <t>CHEMBL1940967</t>
  </si>
  <si>
    <t>CHEMBL2442243</t>
  </si>
  <si>
    <t>CHEMBL253662</t>
  </si>
  <si>
    <t>CHEMBL404655</t>
  </si>
  <si>
    <t>CHEMBL1214218</t>
  </si>
  <si>
    <t>CHEMBL3236228</t>
  </si>
  <si>
    <t>CHEMBL3215574</t>
  </si>
  <si>
    <t>CHEMBL3236225</t>
  </si>
  <si>
    <t>CHEMBL1214216</t>
  </si>
  <si>
    <t>CHEMBL2059609</t>
  </si>
  <si>
    <t>CHEMBL1941104</t>
  </si>
  <si>
    <t>CHEMBL1269609</t>
  </si>
  <si>
    <t>CHEMBL1940956</t>
  </si>
  <si>
    <t>CHEMBL2059601</t>
  </si>
  <si>
    <t>CHEMBL1940953</t>
  </si>
  <si>
    <t>CHEMBL2059603</t>
  </si>
  <si>
    <t>CHEMBL3105724</t>
  </si>
  <si>
    <t>CHEMBL182102</t>
  </si>
  <si>
    <t>CHEMBL2059341</t>
  </si>
  <si>
    <t>CHEMBL400905</t>
  </si>
  <si>
    <t>CHEMBL1782320</t>
  </si>
  <si>
    <t>CHEMBL2059455</t>
  </si>
  <si>
    <t>CHEMBL3105745</t>
  </si>
  <si>
    <t>CHEMBL1782315</t>
  </si>
  <si>
    <t>CHEMBL252386</t>
  </si>
  <si>
    <t>CHEMBL252796</t>
  </si>
  <si>
    <t>CHEMBL378203</t>
  </si>
  <si>
    <t>CHEMBL3400758</t>
  </si>
  <si>
    <t>CHEMBL2019037</t>
  </si>
  <si>
    <t>CHEMBL1080087</t>
  </si>
  <si>
    <t>CHEMBL206640</t>
  </si>
  <si>
    <t>CHEMBL3105735</t>
  </si>
  <si>
    <t>CHEMBL2059615</t>
  </si>
  <si>
    <t>CHEMBL1241348</t>
  </si>
  <si>
    <t>CHEMBL272578</t>
  </si>
  <si>
    <t>CHEMBL2059595</t>
  </si>
  <si>
    <t>CHEMBL3747150</t>
  </si>
  <si>
    <t>CHEMBL2059619</t>
  </si>
  <si>
    <t>CHEMBL2019047</t>
  </si>
  <si>
    <t>CHEMBL3236217</t>
  </si>
  <si>
    <t>CHEMBL3105732</t>
  </si>
  <si>
    <t>CHEMBL2059607</t>
  </si>
  <si>
    <t>CHEMBL1269610</t>
  </si>
  <si>
    <t>CHEMBL384606</t>
  </si>
  <si>
    <t>CHEMBL2019040</t>
  </si>
  <si>
    <t>CHEMBL237888</t>
  </si>
  <si>
    <t>CHEMBL252207</t>
  </si>
  <si>
    <t>CHEMBL1163776</t>
  </si>
  <si>
    <t>CHEMBL251824</t>
  </si>
  <si>
    <t>CHEMBL3105742</t>
  </si>
  <si>
    <t>CHEMBL2059327</t>
  </si>
  <si>
    <t>CHEMBL1079955</t>
  </si>
  <si>
    <t>CHEMBL3236218</t>
  </si>
  <si>
    <t>CHEMBL2048357</t>
  </si>
  <si>
    <t>CHEMBL445675</t>
  </si>
  <si>
    <t>CHEMBL251806</t>
  </si>
  <si>
    <t>CHEMBL3103055</t>
  </si>
  <si>
    <t>CHEMBL398348</t>
  </si>
  <si>
    <t>CHEMBL2059620</t>
  </si>
  <si>
    <t>CHEMBL2059625</t>
  </si>
  <si>
    <t>CHEMBL252797</t>
  </si>
  <si>
    <t>CHEMBL2059630</t>
  </si>
  <si>
    <t>CHEMBL2443376</t>
  </si>
  <si>
    <t>CHEMBL2322830</t>
  </si>
  <si>
    <t>CHEMBL2059608</t>
  </si>
  <si>
    <t>CHEMBL253235</t>
  </si>
  <si>
    <t>CHEMBL1940952</t>
  </si>
  <si>
    <t>CHEMBL252625</t>
  </si>
  <si>
    <t>CHEMBL398810</t>
  </si>
  <si>
    <t>CHEMBL398442</t>
  </si>
  <si>
    <t>CHEMBL3105721</t>
  </si>
  <si>
    <t>CHEMBL3746672</t>
  </si>
  <si>
    <t>CHEMBL398441</t>
  </si>
  <si>
    <t>CHEMBL2059629</t>
  </si>
  <si>
    <t>CHEMBL252205</t>
  </si>
  <si>
    <t>CHEMBL2059334</t>
  </si>
  <si>
    <t>CHEMBL252182</t>
  </si>
  <si>
    <t>CHEMBL245165</t>
  </si>
  <si>
    <t>CHEMBL398330</t>
  </si>
  <si>
    <t>CHEMBL238087</t>
  </si>
  <si>
    <t>CHEMBL235821</t>
  </si>
  <si>
    <t>CHEMBL237889</t>
  </si>
  <si>
    <t>CHEMBL377127</t>
  </si>
  <si>
    <t>CHEMBL2059338</t>
  </si>
  <si>
    <t>CHEMBL1165688</t>
  </si>
  <si>
    <t>CHEMBL252828</t>
  </si>
  <si>
    <t>CHEMBL428766</t>
  </si>
  <si>
    <t>CHEMBL252385</t>
  </si>
  <si>
    <t>CHEMBL1164640</t>
  </si>
  <si>
    <t>CHEMBL1782312</t>
  </si>
  <si>
    <t>CHEMBL1214215</t>
  </si>
  <si>
    <t>CHEMBL3883958</t>
  </si>
  <si>
    <t>CHEMBL3236224</t>
  </si>
  <si>
    <t>CHEMBL216568</t>
  </si>
  <si>
    <t>CHEMBL2059604</t>
  </si>
  <si>
    <t>CHEMBL3105730</t>
  </si>
  <si>
    <t>CHEMBL2059628</t>
  </si>
  <si>
    <t>CHEMBL2322537</t>
  </si>
  <si>
    <t>CHEMBL399031</t>
  </si>
  <si>
    <t>CHEMBL255598</t>
  </si>
  <si>
    <t>CHEMBL144527</t>
  </si>
  <si>
    <t>CHEMBL405679</t>
  </si>
  <si>
    <t>CHEMBL252835</t>
  </si>
  <si>
    <t>CHEMBL401109</t>
  </si>
  <si>
    <t>CHEMBL400117</t>
  </si>
  <si>
    <t>CHEMBL252223</t>
  </si>
  <si>
    <t>CHEMBL3236220</t>
  </si>
  <si>
    <t>CHEMBL290156</t>
  </si>
  <si>
    <t>CHEMBL253197</t>
  </si>
  <si>
    <t>CHEMBL413995</t>
  </si>
  <si>
    <t>CHEMBL251825</t>
  </si>
  <si>
    <t>CHEMBL252421</t>
  </si>
  <si>
    <t>CHEMBL253212</t>
  </si>
  <si>
    <t>CHEMBL254090</t>
  </si>
  <si>
    <t>CHEMBL464913</t>
  </si>
  <si>
    <t>CHEMBL1164543</t>
  </si>
  <si>
    <t>CHEMBL2059622</t>
  </si>
  <si>
    <t>CHEMBL254294</t>
  </si>
  <si>
    <t>CHEMBL254484</t>
  </si>
  <si>
    <t>CHEMBL2059600</t>
  </si>
  <si>
    <t>CHEMBL40505</t>
  </si>
  <si>
    <t>CHEMBL566518</t>
  </si>
  <si>
    <t>CHEMBL266194</t>
  </si>
  <si>
    <t>CHEMBL3105740</t>
  </si>
  <si>
    <t>CHEMBL251805</t>
  </si>
  <si>
    <t>CHEMBL254476</t>
  </si>
  <si>
    <t>CHEMBL1221922</t>
  </si>
  <si>
    <t>CHEMBL398850</t>
  </si>
  <si>
    <t>CHEMBL252624</t>
  </si>
  <si>
    <t>CHEMBL3134403</t>
  </si>
  <si>
    <t>CHEMBL2048212</t>
  </si>
  <si>
    <t>CHEMBL2059623</t>
  </si>
  <si>
    <t>CHEMBL3754117</t>
  </si>
  <si>
    <t>CHEMBL208220</t>
  </si>
  <si>
    <t>CHEMBL398443</t>
  </si>
  <si>
    <t>CHEMBL1186301</t>
  </si>
  <si>
    <t>CHEMBL253887</t>
  </si>
  <si>
    <t>CHEMBL2059621</t>
  </si>
  <si>
    <t>CHEMBL2059631</t>
  </si>
  <si>
    <t>CHEMBL396192</t>
  </si>
  <si>
    <t>CHEMBL3105725</t>
  </si>
  <si>
    <t>CHEMBL235619</t>
  </si>
  <si>
    <t>CHEMBL1214157</t>
  </si>
  <si>
    <t>CHEMBL3794321</t>
  </si>
  <si>
    <t>CHEMBL3884069</t>
  </si>
  <si>
    <t>CHEMBL3919640</t>
  </si>
  <si>
    <t>CHEMBL3753930</t>
  </si>
  <si>
    <t>CHEMBL3105726</t>
  </si>
  <si>
    <t>CHEMBL253448</t>
  </si>
  <si>
    <t>CHEMBL253437</t>
  </si>
  <si>
    <t>CHEMBL287127</t>
  </si>
  <si>
    <t>CHEMBL253888</t>
  </si>
  <si>
    <t>CHEMBL1164541</t>
  </si>
  <si>
    <t>CHEMBL4094980</t>
  </si>
  <si>
    <t>CHEMBL2059342</t>
  </si>
  <si>
    <t>CHEMBL2322541</t>
  </si>
  <si>
    <t>CHEMBL1940612</t>
  </si>
  <si>
    <t>CHEMBL4066671</t>
  </si>
  <si>
    <t>CHEMBL257003</t>
  </si>
  <si>
    <t>CHEMBL3105747</t>
  </si>
  <si>
    <t>CHEMBL256210</t>
  </si>
  <si>
    <t>CHEMBL2048364</t>
  </si>
  <si>
    <t>CHEMBL35927</t>
  </si>
  <si>
    <t>CHEMBL253443</t>
  </si>
  <si>
    <t>CHEMBL438013</t>
  </si>
  <si>
    <t>CHEMBL254486</t>
  </si>
  <si>
    <t>CHEMBL3746590</t>
  </si>
  <si>
    <t>CHEMBL1098682</t>
  </si>
  <si>
    <t>CHEMBL453642</t>
  </si>
  <si>
    <t>CHEMBL1817782</t>
  </si>
  <si>
    <t>CHEMBL3134399</t>
  </si>
  <si>
    <t>CHEMBL1940969</t>
  </si>
  <si>
    <t>CHEMBL253418</t>
  </si>
  <si>
    <t>CHEMBL3237527</t>
  </si>
  <si>
    <t>CHEMBL2442239</t>
  </si>
  <si>
    <t>CHEMBL2059328</t>
  </si>
  <si>
    <t>CHEMBL398332</t>
  </si>
  <si>
    <t>CHEMBL254706</t>
  </si>
  <si>
    <t>CHEMBL1271294</t>
  </si>
  <si>
    <t>CHEMBL1163777</t>
  </si>
  <si>
    <t>CHEMBL253243</t>
  </si>
  <si>
    <t>CHEMBL253207</t>
  </si>
  <si>
    <t>CHEMBL2443381</t>
  </si>
  <si>
    <t>CHEMBL501509</t>
  </si>
  <si>
    <t>CHEMBL263435</t>
  </si>
  <si>
    <t>CHEMBL134548</t>
  </si>
  <si>
    <t>CHEMBL253886</t>
  </si>
  <si>
    <t>CHEMBL2048348</t>
  </si>
  <si>
    <t>CHEMBL1817783</t>
  </si>
  <si>
    <t>CHEMBL3747519</t>
  </si>
  <si>
    <t>CHEMBL2443377</t>
  </si>
  <si>
    <t>CHEMBL3634797</t>
  </si>
  <si>
    <t>CHEMBL428269</t>
  </si>
  <si>
    <t>CHEMBL252423</t>
  </si>
  <si>
    <t>CHEMBL291048</t>
  </si>
  <si>
    <t>CHEMBL2059339</t>
  </si>
  <si>
    <t>CHEMBL398642</t>
  </si>
  <si>
    <t>CHEMBL401496</t>
  </si>
  <si>
    <t>CHEMBL399718</t>
  </si>
  <si>
    <t>CHEMBL254694</t>
  </si>
  <si>
    <t>CHEMBL605079</t>
  </si>
  <si>
    <t>CHEMBL2322536</t>
  </si>
  <si>
    <t>CHEMBL1164011</t>
  </si>
  <si>
    <t>CHEMBL566306</t>
  </si>
  <si>
    <t>CHEMBL2059343</t>
  </si>
  <si>
    <t>CHEMBL1099361</t>
  </si>
  <si>
    <t>CHEMBL252394</t>
  </si>
  <si>
    <t>CHEMBL2059719</t>
  </si>
  <si>
    <t>CHEMBL3105723</t>
  </si>
  <si>
    <t>CHEMBL1164644</t>
  </si>
  <si>
    <t>CHEMBL402790</t>
  </si>
  <si>
    <t>CHEMBL2059111</t>
  </si>
  <si>
    <t>CHEMBL266310</t>
  </si>
  <si>
    <t>CHEMBL1940962</t>
  </si>
  <si>
    <t>CHEMBL288556</t>
  </si>
  <si>
    <t>CHEMBL2443379</t>
  </si>
  <si>
    <t>CHEMBL2019043</t>
  </si>
  <si>
    <t>CHEMBL398510</t>
  </si>
  <si>
    <t>CHEMBL399424</t>
  </si>
  <si>
    <t>CHEMBL251826</t>
  </si>
  <si>
    <t>CHEMBL272529</t>
  </si>
  <si>
    <t>CHEMBL252220</t>
  </si>
  <si>
    <t>CHEMBL435597</t>
  </si>
  <si>
    <t>CHEMBL2059612</t>
  </si>
  <si>
    <t>CHEMBL3792503</t>
  </si>
  <si>
    <t>CHEMBL287789</t>
  </si>
  <si>
    <t>CHEMBL399567</t>
  </si>
  <si>
    <t>CHEMBL2322540</t>
  </si>
  <si>
    <t>CHEMBL2322535</t>
  </si>
  <si>
    <t>CHEMBL227871</t>
  </si>
  <si>
    <t>CHEMBL254088</t>
  </si>
  <si>
    <t>CHEMBL253037</t>
  </si>
  <si>
    <t>CHEMBL254087</t>
  </si>
  <si>
    <t>CHEMBL4084548</t>
  </si>
  <si>
    <t>CHEMBL253651</t>
  </si>
  <si>
    <t>CHEMBL1940961</t>
  </si>
  <si>
    <t>CHEMBL3105720</t>
  </si>
  <si>
    <t>CHEMBL1164438</t>
  </si>
  <si>
    <t>CHEMBL3361262</t>
  </si>
  <si>
    <t>CHEMBL1088512</t>
  </si>
  <si>
    <t>CHEMBL3236216</t>
  </si>
  <si>
    <t>Inhibition</t>
  </si>
  <si>
    <t>100 - Activity</t>
  </si>
  <si>
    <t>%</t>
  </si>
  <si>
    <t>50</t>
  </si>
  <si>
    <t>100</t>
  </si>
  <si>
    <t>2</t>
  </si>
  <si>
    <t>0.2</t>
  </si>
  <si>
    <t>1</t>
  </si>
  <si>
    <t>500</t>
  </si>
  <si>
    <t>10</t>
  </si>
  <si>
    <t>5</t>
  </si>
  <si>
    <t>25</t>
  </si>
  <si>
    <t>0.021</t>
  </si>
  <si>
    <t>3</t>
  </si>
  <si>
    <t>0.01</t>
  </si>
  <si>
    <t>2.5</t>
  </si>
  <si>
    <t>42</t>
  </si>
  <si>
    <t>31.4</t>
  </si>
  <si>
    <t>42.6</t>
  </si>
  <si>
    <t>30.6</t>
  </si>
  <si>
    <t>31.8</t>
  </si>
  <si>
    <t>Inhibition of BACE1 at 2 ug/ml by FRET assay</t>
  </si>
  <si>
    <t>Inhibition of BACE1 at 50 uM by FRET assay</t>
  </si>
  <si>
    <t>Inhibition of recombinant BACE1 (unknown origin) using FAM-SEVNLDAEFK-TAMRA as substrate at 100 uM incubated for 30 mins prior to substrate addition by fluorimetric analysis relative to control</t>
  </si>
  <si>
    <t>Inhibition of BACE1 at 2 uM</t>
  </si>
  <si>
    <t>Inhibition of BACE1 at 0.2 uM</t>
  </si>
  <si>
    <t>Inhibition of recombinant human BACE1 using fluorogenic peptide 4 as substrate at 1 uM by FRET assay</t>
  </si>
  <si>
    <t>Inhibition of BACE1 at 100 uM by FRET assay</t>
  </si>
  <si>
    <t>Inhibition of BACE1 at 50 uM after 2 hrs by FRET assay</t>
  </si>
  <si>
    <t>Inhibition of human recombinant BACE1 at 2 uM</t>
  </si>
  <si>
    <t>Inhibition of human BACE1 at 50 uM by FRET assay</t>
  </si>
  <si>
    <t>Inhibition of recombinant human BACE1 assessed as fluorescence at 1 uM using FRET ASSAY KIT</t>
  </si>
  <si>
    <t>Inhibitory activity against beta-secretase 1 (BACE1) at 2 uM</t>
  </si>
  <si>
    <t>Inhibition of BACE1 (unknown origin) at 500 nM incubated for 2 hrs by FRET assay relative to control</t>
  </si>
  <si>
    <t>Inhibition of BACE1 using peptide substrate Rh-EVNLDAEFKQuencher at 100 uM by fluorescence resonance energy transfer (FRET) assay</t>
  </si>
  <si>
    <t>Inhibition of recombinant BACE1 (unknown origin) at 0.67 mM</t>
  </si>
  <si>
    <t>Inhibition of human recombinant BACE1 using 7-methoxycoumarin-4-yl)acetyl-Ser-Glu-Val-Asn-Leu*Asp-Ala- Glu-Phe-Arg-Lys(2,4-dinitrophenyl)-Arg-Arg-NH2 as substrate at 2 uM by FRET assay</t>
  </si>
  <si>
    <t>Inhibition of human recombinant Arg235 region of BACE1 at 2 uM by FRET assay</t>
  </si>
  <si>
    <t>Inhibition of human BACE1 at 2 uM by FRET assay</t>
  </si>
  <si>
    <t>Inhibition of human recombinant BACE1 at 2 uM by FRET assay</t>
  </si>
  <si>
    <t>Inhibitory activity against beta-secretase 1 (BACE1) at 0.2 uM</t>
  </si>
  <si>
    <t>Inhibition of human recombinant BACE1 at 0.2 uM</t>
  </si>
  <si>
    <t>Inhibition of human BACE1 at 0.2 uM by FRET assay</t>
  </si>
  <si>
    <t>Inhibition of BACE1 (unknown origin) at 10 uM after 90 mins by fluorescence assay</t>
  </si>
  <si>
    <t>Inhibition of recombinant human BACE1 at 2 uM by FRET analysis</t>
  </si>
  <si>
    <t>Inhibition of recombinant human BACE1 using (7-methoxycoumarin-4-yl)acetyl-SEVNL*DAEFRK(2,4-dinitrophenyl)-RR-NH2) as substrate at 2 uM by FRET assay</t>
  </si>
  <si>
    <t>Inhibition of recombinant human BACE-1 using SEVNLDAEFK as substrate at 50 uM after 90 mins by FRET assay</t>
  </si>
  <si>
    <t>Inhibition of BACE1 at 1 mM by SPR assay</t>
  </si>
  <si>
    <t>Inhibition of human recombinant Arg235 region of BACE1 at 0.2 uM by FRET assay</t>
  </si>
  <si>
    <t>Inhibition of BACE1 expressed in baculovirus assessed as inhibition of amyloid beta-42 production at 5 uM after 60 mins by spectrofluorometric assay</t>
  </si>
  <si>
    <t>Inhibition of BACE1 at 10 uM by FRET assay</t>
  </si>
  <si>
    <t>Inhibition of human recombinant BACE1 at 0.2 uM by FRET assay</t>
  </si>
  <si>
    <t>Activity of recombinant BACE assessed as substrate cleavage upto 3 hrs by HPLC analysis</t>
  </si>
  <si>
    <t>Inhibition of BACE1 at 25 uM by FRET assay</t>
  </si>
  <si>
    <t>Inhibition of BACE-1 (unknown origin) at 10 uM by FRET assay relative to control</t>
  </si>
  <si>
    <t>Inhibition of BACE1 expressed in HEK293 cells at 100 uM</t>
  </si>
  <si>
    <t>Inhibition of human recombinant BChE using panvera peptide as substrate at 10 uM preincubated for 60 mins before substrate addition by FRET assay</t>
  </si>
  <si>
    <t>Inhibition of human recombinant BACE1 using 7-methoxycoumarin-4-yl)acetyl-Ser-Glu-Val-Asn-Leu*Asp-Ala- Glu-Phe-Arg-Lys(2,4-dinitrophenyl)-Arg-Arg-NH2 as substrate at 0.2 uM by FRET assay</t>
  </si>
  <si>
    <t>Inhibition of Beta-secretase 1 at 2 uM concentration</t>
  </si>
  <si>
    <t>Activity of recombinant BACE assessed as substrate cleavage after 1 hr by HPLC analysis</t>
  </si>
  <si>
    <t>Inhibition of BACE1 (unknown origin) using BACE ED as substrate at 0.021 uM by EFC assay</t>
  </si>
  <si>
    <t>Inhibition of BACE1 in human APP751 transfected CHO-7W cells assessed as inhibition of amyloid-beta (1 to 40) peptide production at 3 uM after 24 hrs by Abeta40 human ELISA Kit</t>
  </si>
  <si>
    <t>Inhibition of recombinant human BACE1 at 0.2 uM by FRET analysis</t>
  </si>
  <si>
    <t>Inhibitory activity against human beta-site APP-cleaving enzyme 1 at 0.01 uM</t>
  </si>
  <si>
    <t>Inhibition of human BACE1 (1 to 460 residues) using APP-based peptide as substrate at 10 uM incubated for 60 mins by FRET analysis</t>
  </si>
  <si>
    <t>Inhibition of beta-secretase 1 (BACE) was determined at the concentration of 2 uM</t>
  </si>
  <si>
    <t>Inhibition of human recombinant BACE1 at 2.5 uM by fluorimetric assay</t>
  </si>
  <si>
    <t>Inhibition of recombinant human BACE-1 using SEVNLDAEFK as substrate at 10 uM after 90 mins by FRET assay</t>
  </si>
  <si>
    <t>Inhibition of human recombinant BACE-1 at 10 uM</t>
  </si>
  <si>
    <t>Inhibition of BACE1 (unknown origin) using BACE ED as substrate at 42 uM by EFC assay</t>
  </si>
  <si>
    <t>Inhibition of BACE1 at 500 uM by SPR assay</t>
  </si>
  <si>
    <t>Inhibition of BACE1 (unknown origin) using BACE ED as substrate at 31.4 uM by EFC assay</t>
  </si>
  <si>
    <t>Inhibition of recombinant human BACE1 using fluorogenic peptide 4 as substrate at 10 uM by FRET assay</t>
  </si>
  <si>
    <t>Binding affinity to BACE1 expressed in HEK293 cells assessed as free enzyme at 1 mM after 10 mins by Biocore ISA</t>
  </si>
  <si>
    <t>Inhibition of recombinant human BACE1 using (7-methoxycoumarin-4-yl)acetyl-SEVNL*DAEFRK(2,4-dinitrophenyl)-RR-NH2) as substrate at 0.2 uM by FRET assay</t>
  </si>
  <si>
    <t>Inhibition of BACE1 (unknown origin) at 25 uM using beta-secretase substrate 4 after 30 mins by fluorescence spectrophotometric method relative to control</t>
  </si>
  <si>
    <t>Inhibition of human BACE1 at 1 mM</t>
  </si>
  <si>
    <t>Inhibition of BACE1 mediated human Swedish amyloid precursor protein peptide hydrolysis at 500 uM by HTRF assay</t>
  </si>
  <si>
    <t>Binding affinity to BACE1 at 2 mM by surface plasmon resonance assay</t>
  </si>
  <si>
    <t>Inhibition of BACE1 (unknown origin) using BACE ED as substrate at 42.6 uM by EFC assay</t>
  </si>
  <si>
    <t>Inhibition of human BACE1 expressed in recombinant baculovirus-infected insect cells using rhodamine conjugated APP-based EVNLDAEFK as substrate at 10 uM after 60 mins by FRET analysis</t>
  </si>
  <si>
    <t>Inhibition of recombinant human BACE1 expressed in baculovirus expression system at 50 uM using Rh-EVNLDAEFK-quencher as substrate after 60 mins by spectrofluorometric method relative to control</t>
  </si>
  <si>
    <t>Inhibition of BACE1 (unknown origin) at 10 uM pre-incubated for 10 mins before addition of fluorescent substrate HiLyte FluorTM 488-Glu-Val-Asn-Leu-Asp-Ala-Glu-Phe-Lys and measured over 30 mins</t>
  </si>
  <si>
    <t>Inhibition of recombinant BACE1 expressed in baculovirus system using panvera peptide as substrate at 3 uM after 60 mins by spectrofluorometric analysis</t>
  </si>
  <si>
    <t>Inhibition of BACE1 (unknown origin) at 100 uM using Rh-EVNLDAEFK-Quencher as substrate after 60 mins by fluorescence spectroscopy relative to control</t>
  </si>
  <si>
    <t>Inhibition of BACE1 (unknown origin) using BACE ED as substrate at 30.6 uM by EFC assay</t>
  </si>
  <si>
    <t>Inhibition of human recombinant BACE1 using fluorescent peptide substrate at 10 ug/ml after 5 mins</t>
  </si>
  <si>
    <t>Inhibition of human BACE1 expressed in HEK293 cells assessed as reduction in soluble APPbeta level after 4 hrs by Western blot analysis</t>
  </si>
  <si>
    <t>Inhibition of human recombinant BACE-1 using M-2420 as substrate at 3 uM incubated for 1 hr prior to substrate addition measured after 15 mins by FRET assay relative to control</t>
  </si>
  <si>
    <t>Inhibition of human recombinant C-terminal histidine-tagged BACE1 expressed in baculovirus-infected insect cells at 50 ug/mL by FRET assay</t>
  </si>
  <si>
    <t>Inhibition of BACE1 (unknown origin) using BACE ED as substrate at 31.8 uM by EFC assay</t>
  </si>
  <si>
    <t>Inhibition of recombinant BACE1 (unknown origin) using synthetic dodecapeptide with BACE1 cleavage sequence of Swedish type as substrate at 2 mM after 30 mins</t>
  </si>
  <si>
    <t>Inhibition of recombinant human BACE1 assessed as fluorescence at 10 uM using FRET ASSAY KIT</t>
  </si>
  <si>
    <t>Inhibition of human BACE1 at 5 uM by FRET assay</t>
  </si>
  <si>
    <t>Inhibition of BACE1 in human PC12 cells expressing APP Sweden mutant at 10 uM</t>
  </si>
  <si>
    <t>CHEMBL1219959</t>
  </si>
  <si>
    <t>CHEMBL1020484</t>
  </si>
  <si>
    <t>CHEMBL2061977</t>
  </si>
  <si>
    <t>CHEMBL2328012</t>
  </si>
  <si>
    <t>CHEMBL868970</t>
  </si>
  <si>
    <t>CHEMBL867799</t>
  </si>
  <si>
    <t>CHEMBL3135815</t>
  </si>
  <si>
    <t>CHEMBL2061976</t>
  </si>
  <si>
    <t>CHEMBL1169086</t>
  </si>
  <si>
    <t>CHEMBL863607</t>
  </si>
  <si>
    <t>CHEMBL1274724</t>
  </si>
  <si>
    <t>CHEMBL3135811</t>
  </si>
  <si>
    <t>CHEMBL831631</t>
  </si>
  <si>
    <t>CHEMBL930525</t>
  </si>
  <si>
    <t>CHEMBL3854085</t>
  </si>
  <si>
    <t>CHEMBL1785500</t>
  </si>
  <si>
    <t>CHEMBL3107154</t>
  </si>
  <si>
    <t>CHEMBL2051007</t>
  </si>
  <si>
    <t>CHEMBL1010574</t>
  </si>
  <si>
    <t>CHEMBL1121353</t>
  </si>
  <si>
    <t>CHEMBL2051636</t>
  </si>
  <si>
    <t>CHEMBL1820208</t>
  </si>
  <si>
    <t>CHEMBL890986</t>
  </si>
  <si>
    <t>CHEMBL835471</t>
  </si>
  <si>
    <t>CHEMBL863608</t>
  </si>
  <si>
    <t>CHEMBL1121354</t>
  </si>
  <si>
    <t>CHEMBL930526</t>
  </si>
  <si>
    <t>CHEMBL3406367</t>
  </si>
  <si>
    <t>CHEMBL2445099</t>
  </si>
  <si>
    <t>CHEMBL929601</t>
  </si>
  <si>
    <t>CHEMBL3107133</t>
  </si>
  <si>
    <t>CHEMBL1943884</t>
  </si>
  <si>
    <t>CHEMBL2447326</t>
  </si>
  <si>
    <t>CHEMBL901132</t>
  </si>
  <si>
    <t>CHEMBL1010575</t>
  </si>
  <si>
    <t>CHEMBL1820361</t>
  </si>
  <si>
    <t>CHEMBL944847</t>
  </si>
  <si>
    <t>CHEMBL1113135</t>
  </si>
  <si>
    <t>CHEMBL2051637</t>
  </si>
  <si>
    <t>CHEMBL1775449</t>
  </si>
  <si>
    <t>CHEMBL2061978</t>
  </si>
  <si>
    <t>CHEMBL1219957</t>
  </si>
  <si>
    <t>CHEMBL1820209</t>
  </si>
  <si>
    <t>CHEMBL890987</t>
  </si>
  <si>
    <t>CHEMBL3241117</t>
  </si>
  <si>
    <t>CHEMBL863609</t>
  </si>
  <si>
    <t>CHEMBL1020485</t>
  </si>
  <si>
    <t>CHEMBL2020740</t>
  </si>
  <si>
    <t>CHEMBL2051008</t>
  </si>
  <si>
    <t>CHEMBL874665</t>
  </si>
  <si>
    <t>CHEMBL1775451</t>
  </si>
  <si>
    <t>CHEMBL3751131</t>
  </si>
  <si>
    <t>CHEMBL3135806</t>
  </si>
  <si>
    <t>CHEMBL2445098</t>
  </si>
  <si>
    <t>CHEMBL832040</t>
  </si>
  <si>
    <t>CHEMBL3754990</t>
  </si>
  <si>
    <t>CHEMBL653513</t>
  </si>
  <si>
    <t>CHEMBL929602</t>
  </si>
  <si>
    <t>CHEMBL1051655</t>
  </si>
  <si>
    <t>CHEMBL2447325</t>
  </si>
  <si>
    <t>CHEMBL1677849</t>
  </si>
  <si>
    <t>CHEMBL3750985</t>
  </si>
  <si>
    <t>CHEMBL901133</t>
  </si>
  <si>
    <t>CHEMBL3750988</t>
  </si>
  <si>
    <t>CHEMBL3135814</t>
  </si>
  <si>
    <t>CHEMBL901128</t>
  </si>
  <si>
    <t>CHEMBL3107132</t>
  </si>
  <si>
    <t>CHEMBL3876888</t>
  </si>
  <si>
    <t>CHEMBL919509</t>
  </si>
  <si>
    <t>CHEMBL1048415</t>
  </si>
  <si>
    <t>CHEMBL1227790</t>
  </si>
  <si>
    <t>CHEMBL3751129</t>
  </si>
  <si>
    <t>CHEMBL3796858</t>
  </si>
  <si>
    <t>CHEMBL3878264</t>
  </si>
  <si>
    <t>CHEMBL4043661</t>
  </si>
  <si>
    <t>CHEMBL1941525</t>
  </si>
  <si>
    <t>CHEMBL4022360</t>
  </si>
  <si>
    <t>CHEMBL3750989</t>
  </si>
  <si>
    <t>CHEMBL1121184</t>
  </si>
  <si>
    <t>CHEMBL946248</t>
  </si>
  <si>
    <t>CHEMBL3239771</t>
  </si>
  <si>
    <t>CHEMBL1036723</t>
  </si>
  <si>
    <t>CHEMBL3750991</t>
  </si>
  <si>
    <t>CHEMBL3636753</t>
  </si>
  <si>
    <t>CHEMBL3135810</t>
  </si>
  <si>
    <t>CHEMBL1042922</t>
  </si>
  <si>
    <t>CHEMBL3749951</t>
  </si>
  <si>
    <t>OC(CSc1ccccc1O)Cn2c(cc3ccccc23)c4ccccc4</t>
  </si>
  <si>
    <t>NCc1ccc(CNC(=O)C(Cc2ccccc2)c3ccc(cc3)c4ccccc4)cc1</t>
  </si>
  <si>
    <t>OC(COc1ccc(Cc2ccccc2)cc1)CSc3ccccc3O</t>
  </si>
  <si>
    <t>CC(=CCC\C(=C\CC\C(=C\Cc1cc(ccc1O)C(=O)O)\C)\C)C</t>
  </si>
  <si>
    <t>Nc1cccc(SCC(O)Cn2c3ccccc3c4ccccc24)c1</t>
  </si>
  <si>
    <t>COC(=O)c1ccnc(NC\C=C(/C)\CC\C=C(/C)\CCC=C(C)C)c1</t>
  </si>
  <si>
    <t>[Cl-].COc1ccc(NC(=O)c2cccc(NC(=O)C[n+]3ccccc3)c2)cc1</t>
  </si>
  <si>
    <t>CCOC(=O)COc1ccc(cc1N(C\C=C(/C)\CC\C=C(/C)\CCC=C(C)C)CC(=O)OCC)C(=O)OC</t>
  </si>
  <si>
    <t>CC(=CCC\C(=C\CC\C(=C\CN1C(=O)COc2ccc(cc12)C(=O)O)\C)\C)C</t>
  </si>
  <si>
    <t>O=C(CSc1nc2ccc(Nc3nc(nc(n3)N4CCOCC4)N5CCOCC5)cc2s1)N6c7ccccc7CCc8ccccc68</t>
  </si>
  <si>
    <t>COC(=O)c1ccc(OC)c(NC[C@H](O)[C@@H](Cc2ccccc2)NC\C=C(/C)\CCC=C(C)C)c1</t>
  </si>
  <si>
    <t>CCOc1ccc(NC(=O)CSc2nc3ccc(Nc4nc(nc(n4)N5CCOCC5)N6CCOCC6)cc3s2)cc1</t>
  </si>
  <si>
    <t>[Cl-].Cc1ccc(cc1)C(=O)Nc2cccc(NC(=O)C[n+]3cccc(c3)C(=O)NCCc4ccccc4)c2</t>
  </si>
  <si>
    <t>CCOC(=O)CSc1nc2ccc(Nc3nc(nc(n3)N4CCCC4)N5CCCC5)cc2s1</t>
  </si>
  <si>
    <t>Cc1cccc(NC(=O)CSc2nc3ccc(Nc4nc(nc(n4)N5CCCC5)N6CCCC6)cc3s2)c1C</t>
  </si>
  <si>
    <t>COc1ccc(cc1O)[C@@H]2CC(=O)c3c(O)cc(O[C@@H]4O[C@H](CO[C@@H]5O[C@@H](C)[C@H](O)[C@@H](O)[C@H]5O)[C@@H](O)[C@H](O)[C@H]4O)cc3O2</t>
  </si>
  <si>
    <t>O\C(=C/C(=O)\C=C\c1ccc(O)c(O)c1)\C=C\c2ccccc2O</t>
  </si>
  <si>
    <t>[Cl-].COc1ccc(NC(=O)c2cccc(NC(=O)C[n+]3cccc(c3)C(=O)N)c2)cc1</t>
  </si>
  <si>
    <t>Cc1c(C)n(CC(O)CSc2ccccc2Cl)c3ccccc13</t>
  </si>
  <si>
    <t>COC(=O)c1ccc(OC)c(NC\C=C(/C)\CC\C=C(/C)\CCC=C(C)C)c1</t>
  </si>
  <si>
    <t>CC(=CCC\C(=C\CC\C(=C\CNc1cc(ccc1O)C(=O)O)\C)\C)C</t>
  </si>
  <si>
    <t>OC(COc1ccc(Cc2ccccc2)cc1)CSc3ccc(O)cc3</t>
  </si>
  <si>
    <t>Cc1nc(N\C(=N/C(=O)Nc2ccccc2)\NC(=O)Nc3ccccc3)nc4ccccc14</t>
  </si>
  <si>
    <t>[O-][N+](=O)c1cccc(NC(=O)CSc2nc(cc(c3ccccc3)c2C#N)c4ccccc4)c1</t>
  </si>
  <si>
    <t>CC(C)[C@H](NC(=O)[C@@H](N)CNC(=O)c1cc(O)ccc1O)C(=O)N[C@@H](CC2CCCCC2)C(=O)N[C@@H](Cc3ccccc3)[C@@H](O)C(=O)Nc4cccc(c4)c5nn[nH]n5</t>
  </si>
  <si>
    <t>CC(C)C[C@H](NC(=O)[C@@H](NC(=O)[C@@H](N)CNC(=O)C1=C(F)C(=O)NC(=O)N1)C(C)C)C(=O)N[C@@H](Cc2ccccc2)[C@@H](O)C(=O)Nc3cccc(c3)C4=NNC(=S)N4C</t>
  </si>
  <si>
    <t>CC(C)C[C@H](NC(=O)[C@@H](NC(=O)[C@@H](N)CNC(=O)c1cc(O)ccc1O)C(C)C)C(=O)N[C@@H](Cc2ccccc2)[C@@H](O)C(=O)Nc3cccc(c3)c4nn[nH]n4</t>
  </si>
  <si>
    <t>CC(C)C[C@H](NC(=O)[C@@H](NC(=O)[C@@H](N)CNC(=O)c1cc(O)ccc1O)C(C)C)C(=O)N[C@@H](Cc2ccccc2)[C@@H](O)C(=O)Nc3cccc(c3)C4=NSC(=O)N4</t>
  </si>
  <si>
    <t>CC(C)C[C@H](NC(=O)[C@@H](NC(=O)[C@@H](N)CNC(=O)C1=C(F)C(=O)NC(=O)N1)C(C)C)C(=O)N[C@@H](Cc2ccccc2)[C@@H](O)C(=O)Nc3cccc(c3)C4=NSC(=O)N4</t>
  </si>
  <si>
    <t>CC(C)C[C@H](NC(=O)[C@@H](NC(=O)[C@@H](N)CNC(=O)c1cc(O)ccc1O)C(C)C)C(=O)N[C@@H](Cc2ccccc2)[C@@H](O)C(=O)Nc3cccc(c3)C4=NNC(=S)O4</t>
  </si>
  <si>
    <t>CCc1cccc2ccn(CC(O)CSc3ccccc3Cl)c12</t>
  </si>
  <si>
    <t>OC(CSc1ccccc1Cl)Cn2c3CCCCc3c4ccccc24</t>
  </si>
  <si>
    <t>CC(C)C[C@H](NC(=O)[C@@H](NC(=O)[C@@H](N)CNC(=O)c1nc(O)nc(O)c1I)C(C)C)C(=O)N[C@@H](Cc2ccccc2)[C@@H](O)C(=O)Nc3cccc(c3)C(=O)O</t>
  </si>
  <si>
    <t>CC(C)C[C@H](NC(=O)[C@@H](NC(=O)[C@@H](N)CNC(=O)c1cc(N)cc(c1)C(=O)O)C(C)C)C(=O)N[C@@H](CSc2ccccc2)[C@@H](O)C(=O)Nc3cccc(c3)C(=O)O</t>
  </si>
  <si>
    <t>CC(C)C[C@H](NC(=O)[C@@H](NC(=O)[C@@H](N)CNC(=O)c1cc(N)cc(c1)C(=O)O)C(C)C)C(=O)N[C@@H](Cc2ccccc2)[C@@H](O)C(=O)Nc3cccc(c3)C(=O)O</t>
  </si>
  <si>
    <t>CC(C)C[C@H](NC(=O)[C@@H](NC(=O)[C@@H](N)CNC(=O)c1cc(O)ccc1O)C(C)C)C(=O)N[C@@H](Cc2ccccc2)[C@@H](O)C(=O)Nc3cccc(c3)C(=O)O</t>
  </si>
  <si>
    <t>CC(C)C[C@H](NC(=O)[C@@H](NC(=O)[C@@H](N)CNC(=O)c1nn[nH]n1)C(C)C)C(=O)N[C@@H](Cc2ccccc2)[C@@H](O)C(=O)Nc3cccc(c3)C(=O)N</t>
  </si>
  <si>
    <t>C[C@@H](NC(=O)c1cc(cc(c1)C(=O)N[C@@H](Cc2ccccc2)[C@@H](O)C(=O)Nc3nnc(s3)C(F)(F)F)N(C)S(=O)(=O)C)c4ccccc4</t>
  </si>
  <si>
    <t>COc1ccc(SCC(O)Cn2c(C)c(C)c3ccccc23)cc1</t>
  </si>
  <si>
    <t>CC(C)[C@H](NC(=O)[C@@H](N)CNC(=O)C1=C(F)C(=O)NC(=O)N1)C(=O)N[C@@H](CC2CCCCC2)C(=O)NC(C)(C)Cc3ccc(I)cc3I</t>
  </si>
  <si>
    <t>OC(CSCCCc1ccccc1)Cn2c3CCCc3c4ccccc24</t>
  </si>
  <si>
    <t>C[C@@H](NC(=O)c1cc(cc(c1)C(=O)N[C@@H](Cc2ccccc2)[C@@H](O)C(=O)Nc3ncc(s3)[N+](=O)[O-])N(C)S(=O)(=O)C)c4ccccc4</t>
  </si>
  <si>
    <t>CC(C)C[C@H](NC(=O)[C@@H](NC(=O)[C@@H](N)CNC(=O)c1nn[nH]n1)C(C)C)C(=O)N[C@@H](Cc2ccccc2)[C@@H](O)C(=O)Nc3cccc(c3)[N+](=O)[O-]</t>
  </si>
  <si>
    <t>CC(C)C[C@H](NC(=O)[C@@H](NC(=O)[C@@H](N)CCC(=O)O)C(C)C)C(=O)N[C@@H](CSc1ccccc1)[C@@H](O)C(=O)Nc2cccc(c2)C(=O)O</t>
  </si>
  <si>
    <t>CC(C)C[C@H](NC(=O)[C@@H](NC(=O)[C@@H](N)CNC(=O)c1nn[nH]n1)C(C)C)C(=O)N[C@@H](Cc2ccccc2)[C@@H](O)C(=O)Nc3cc(cc(c3)[N+](=O)[O-])[N+](=O)[O-]</t>
  </si>
  <si>
    <t>CC1=C(C(C(=C(C)N1)C(=O)Nc2nc(C)cs2)c3occc3)C(=O)Nc4nc(C)cs4</t>
  </si>
  <si>
    <t>CC(C)C[C@H](NC(=O)[C@@H](NC(=O)[C@@H](N)CCC(=O)O)C(C)C)C(=O)N[C@@H](Cc1ccccc1)[C@@H](O)C(=O)Nc2cccc(c2)C3=NOC(=S)N3</t>
  </si>
  <si>
    <t>CC(C)C[C@H](NC(=O)[C@@H](NC(=O)[C@@H](N)CNC(=O)C1=C(F)C(=O)NC(=O)N1)C(C)C)C(=O)N[C@@H](Cc2ccccc2)[C@@H](O)C(=O)Nc3cccc(c3)C4=NNC(=S)O4</t>
  </si>
  <si>
    <t>CC(C)C[C@H](NC(=O)[C@@H](NC(=O)[C@@H](N)CNC(=O)c1nn[nH]n1)C(C)C)C(=O)N[C@@H](Cc2ccccc2)[C@@H](O)C(=O)Nc3cc(cc(c3)C(F)(F)F)C(F)(F)F</t>
  </si>
  <si>
    <t>CC(C)[C@H](NC(=O)[C@@H](N)CNC(=O)C1=C(F)C(=O)NC(=O)N1)C(=O)N[C@@H](CC2CCCCC2)C(=O)N[C@@H](Cc3ccccc3)[C@@H](O)C(=O)NC4(CCN(Cc5ccccc5)CC4)c6ccccc6</t>
  </si>
  <si>
    <t>OC(CSc1ccccc1F)Cn2c3CCCCc3c4ccccc24</t>
  </si>
  <si>
    <t>Cc1cc(nc(c1)C(=O)N2COC[C@@H]2c3ccccc3)C(=O)N[C@@H](Cc4ccccc4)[C@H](O)C(=O)Nc5cccc(c5)c6nn[nH]n6</t>
  </si>
  <si>
    <t>CC1=C(C(C(=C(C)N1)C(=O)Nc2nc(C)cs2)c3ccccc3[N+](=O)[O-])C(=O)Nc4nc(C)cs4</t>
  </si>
  <si>
    <t>CC(C)C[C@H](NC(=O)[C@@H](NC(=O)[C@@H](N)CCC(=O)O)C(C)C)C(=O)N[C@@H](Cc1ccccc1)[C@@H](O)C(=O)Nc2cccc(c2)C3=NOC(=O)N3</t>
  </si>
  <si>
    <t>CC(C)[C@H](NC(=O)[C@@H](N)CNC(=O)c1nc[nH]n1)C(=O)N[C@@H](CC2CCCCC2)C(=O)N[C@@H](Cc3ccccc3)[C@@H](O)C(=O)Nc4cccc(c4)c5nn[nH]n5</t>
  </si>
  <si>
    <t>CC(C)C[C@H](NC(=O)[C@@H](NC(=O)[C@@H](N)CNC(=O)c1cc(O)cc(O)c1)C(C)C)C(=O)N[C@@H](Cc2ccccc2)[C@@H](O)C(=O)Nc3cccc(c3)C(=O)O</t>
  </si>
  <si>
    <t>OC(CSc1ccccc1F)Cn2c3CCCc3c4ccccc24</t>
  </si>
  <si>
    <t>CC(C)C[C@H](NC(=O)[C@@H](NC(=O)[C@@H](N)CNC(=O)c1cc(O)ccc1O)C(C)C)C(=O)N[C@@H](Cc2ccccc2)[C@@H](O)C(=O)Nc3cccc(c3)C4=NNC(=S)N4C</t>
  </si>
  <si>
    <t>CCC(C)[C@H]1COCN1C(=O)c2cc(cc(c2)[N+](=O)[O-])C(=O)N[C@@H](Cc3ccccc3)[C@H](O)C(=O)Nc4cccc(c4)c5nn[nH]n5</t>
  </si>
  <si>
    <t>CC(C)C[C@H](NC(=O)[C@@H](NC(=O)[C@@H](N)CCC(=O)O)C(C)C)C(=O)N[C@@H](Cc1ccccc1)[C@@H](O)C(=O)Nc2nc(C)c(s2)C(=O)O</t>
  </si>
  <si>
    <t>COc1ccccc1NC\C=C(/C)\CC\C=C(/C)\CCC=C(C)C</t>
  </si>
  <si>
    <t>CN1C(=O)C=C(CCc2ccc3cc[nH]c3c2)N=C1N</t>
  </si>
  <si>
    <t>CCOc1ccc2nc(NC(=O)C3=C(C)NC(=C(C3c4cccc(c4)[N+](=O)[O-])C(=O)Nc5nc6ccc(OCC)cc6s5)C)sc2c1</t>
  </si>
  <si>
    <t>CCCS(=O)(=O)Oc1ccc(cc1NC\C=C(/C)\CC\C=C(/C)\CCC=C(C)C)C(=O)O</t>
  </si>
  <si>
    <t>CC(C)C[C@H](NC(=O)[C@@H](NC(=O)[C@@H](N)CNC(=O)c1nn[nH]n1)C(C)C)C(=O)N[C@@H](Cc2ccccc2)[C@@H](O)C(=O)N[C@@H](CC(=O)O)C(=O)N[C@@H](C)C(=O)N[C@@H](CCC(=O)O)C(=O)O</t>
  </si>
  <si>
    <t>Cc1c(C)n(CC(O)CSc2nnnn2c3ccccc3)c4ccccc14</t>
  </si>
  <si>
    <t>O=C(CSc1nc2ccc(Nc3nc(nc(n3)N4CCCC4)N5CCCC5)cc2s1)c6ccccc6</t>
  </si>
  <si>
    <t>CN1C(=NC(C)(CC1=O)c2ccc(Cl)c(Cl)c2)N</t>
  </si>
  <si>
    <t>CCC[C@H]1COCN1C(=O)c2cc(cc(c2)[N+](=O)[O-])C(=O)N[C@@H](Cc3ccccc3)[C@H](O)C(=O)Nc4cccc(c4)c5nn[nH]n5</t>
  </si>
  <si>
    <t>CC(C)C[C@H](NC(=O)[C@@H](NC(=O)[C@@H](N)CNC(=O)C1=C(F)C(=O)NC(=O)N1)C(C)C)C(=O)N[C@@H](Cc2ccccc2)[C@@H](O)C(=O)NC3(CCN(Cc4ccccc4)CC3)c5ccccc5</t>
  </si>
  <si>
    <t>CC(C)C[C@H](NC(=O)[C@@H](NC(=O)[C@@H](N)CNC(=O)c1nn[nH]n1)C(C)C)C(=O)N[C@@H](Cc2ccccc2)[C@@H](O)C(=O)Nc3cccc(OC(F)(F)F)c3</t>
  </si>
  <si>
    <t>CC(C)C[C@H](NC(=O)[C@@H](NC(=O)[C@@H](N)CCC(=O)O)C(C)C)C(=O)N[C@@H](Cc1ccccc1)[C@@H](O)C(=O)Nc2cccc(c2)c3nn[nH]n3</t>
  </si>
  <si>
    <t>CC(C)[C@H](NC(=O)[C@@H](N)CNC(=O)C1=C(F)C(=O)NC(=O)N1)C(=O)N[C@@H](CC2CCCCC2)C(=O)NC(C)(C)Cc3ccccc3</t>
  </si>
  <si>
    <t>NC(=N)NC(=O)Cn1c(ccc1c2cc(Cl)ccc2Cl)c3ccc(cc3)C(F)(F)F</t>
  </si>
  <si>
    <t>CCCC[C@H]1COCN1C(=O)c2cc(cc(c2)[N+](=O)[O-])C(=O)N[C@@H](Cc3ccccc3)[C@H](O)C(=O)Nc4cccc(c4)c5nn[nH]n5</t>
  </si>
  <si>
    <t>Cc1ccccc1SCC(O)Cn2c3CCCc3c4ccccc24</t>
  </si>
  <si>
    <t>CC(C)C[C@H](NC(=O)[C@@H](NC(=O)[C@@H](N)CNC(=O)c1nn[nH]n1)C(C)C)C(=O)N[C@@H](Cc2ccccc2)[C@@H](O)C(=O)Nc3cc(Br)cc(c3)C(F)(F)F</t>
  </si>
  <si>
    <t>Oc1ccc(cc1C(=O)N\N=C\2/C(=O)N(CC(=O)NC3CCCCC3)c4ccccc24)[N+](=O)[O-]</t>
  </si>
  <si>
    <t>CC(C)[C@H](NC(=O)[C@@H](N)CNC(=O)C1=C(F)C(=O)NC(=O)N1)C(=O)N[C@@H](CC2CCCCC2)C(=O)NC(C)(C)Cc3ccc(Br)cc3</t>
  </si>
  <si>
    <t>CC(C)C[C@H](NC(=O)[C@@H](NC(=O)[C@@H](N)CCC(=O)O)C(C)C)C(=O)N[C@@H](Cc1ccccc1)[C@@H](O)C(=O)Nc2cccc(c2)C3=NNC(=S)O3</t>
  </si>
  <si>
    <t>CC(C)C[C@H](NC(=O)[C@@H](NC(=O)[C@@H](N)CCC(=O)O)C(C)C)C(=O)N[C@@H](Cc1ccccc1)[C@@H](O)C(=O)Nc2cccc(c2)C3=NSC(=O)N3</t>
  </si>
  <si>
    <t>OC(CSc1ccc(F)cc1)Cn2c3CCCCc3c4ccccc24</t>
  </si>
  <si>
    <t>CC[C@H]1COCN1C(=O)c2cc(cc(c2)[N+](=O)[O-])C(=O)N[C@@H](Cc3ccccc3)[C@H](O)C(=O)Nc4cccc(c4)c5nn[nH]n5</t>
  </si>
  <si>
    <t>CCc1ccc(SCC(O)Cn2ccc3cccc(CC)c23)cc1</t>
  </si>
  <si>
    <t>CC(C)[C@H](NC(=O)[C@@H](N)CNC(=O)C1=C(F)C(=O)NC(=O)N1)C(=O)N[C@@H](CC2CCCCC2)C(=O)NC(C)(C)Cc3cc(F)cc(F)c3</t>
  </si>
  <si>
    <t>CC(C)C[C@H](NC(=O)[C@@H](NC(=O)[C@@H](N)CNC(=O)C1=C(F)C(=O)NC(=O)N1)C(C)C)C(=O)NC(C)(C)CC2CCCCC2</t>
  </si>
  <si>
    <t>CC(C)C[C@H](NC(=O)[C@@H](NC(=O)[C@@H](N)CNC(=O)c1cccc(O)c1)C(C)C)C(=O)N[C@@H](Cc2ccccc2)[C@@H](O)C(=O)Nc3cccc(c3)C(=O)O</t>
  </si>
  <si>
    <t>CC(C)C[C@H](NC(=O)[C@@H](NC(=O)[C@@H](N)CNC(=O)C1=C(F)C(=O)NC(=O)N1)C(C)C)C(=O)NC(C)(C)Cc2ccc(I)cc2I</t>
  </si>
  <si>
    <t>CC(C)C[C@H](NC(=O)[C@@H](NC(=O)[C@@H](N)CNC(=O)C1=C(F)C(=O)NC(=O)N1)C(C)C)C(=O)NC(C)(C)Cc2ccccc2C</t>
  </si>
  <si>
    <t>CC(C)C[C@H](NC(=O)[C@@H](NC(=O)[C@@H](N)CNC(=O)c1nc[nH]n1)C(C)C)C(=O)N[C@@H](Cc2ccccc2)[C@@H](O)C(=O)Nc3cccc(c3)c4nn[nH]n4</t>
  </si>
  <si>
    <t>Cc1ccc(SCC(O)Cn2c3CCCc3c4ccccc24)cc1</t>
  </si>
  <si>
    <t>CC(C)C[C@H](NC(=O)[C@@H](NC(=O)[C@@H](N)CNC(=O)C1=C(F)C(=O)NC(=O)N1)C(C)C)C(=O)N2CCCCC2</t>
  </si>
  <si>
    <t>CC1=C(C(C(=C(C)N1)C(=O)Nc2nc3ccccc3s2)c4ccc(cc4)[N+](=O)[O-])C(=O)Nc5nc6ccccc6s5</t>
  </si>
  <si>
    <t>COC(=O)[C@H](C)NC(=O)[C@H](CC(C)C)NC(=O)C[C@H](O)[C@H](Cc1ccccc1)NC(=O)[C@H](CCC(=O)N)N(C)C(=O)[C@@H](NC(=O)OCc2ccccc2)C(C)C</t>
  </si>
  <si>
    <t>CN1C(=O)C=C(CCc2cccc(c2)c3ccc[nH]3)N=C1N</t>
  </si>
  <si>
    <t>CC(C)C[C@H](NC(=O)[C@@H](NC(=O)[C@@H](N)CNC(=O)C1=C(F)C(=O)NC(=O)N1)C(C)C)C(=O)NC(C)(C)Cc2ccccc2</t>
  </si>
  <si>
    <t>CC[C@H](C)[C@H](N)C(=O)N[C@@H](CO)C(=O)N[C@@H](CCC(=O)O)C(=O)N[C@@H](C(C)C)C(=O)N[C@@H](CC(=O)N)C(=O)N[C@@H](CC(C)C)C(=O)N[C@@H](CC(=O)O)C(=O)N[C@@H](C)C(=O)N[C@@H](CCC(=O)O)C(=O)N[C@@H](Cc1ccccc1)C(=O)N[C@@H](CCCNC(=N)N)C(=O)N[C@@H](Cc2cnc[nH]2)C(=O)N</t>
  </si>
  <si>
    <t>CC(C)C[C@H](NC(=O)[C@@H](NC(=O)[C@@H](N)CNC(=O)c1cc(O)ccc1O)C(C)C)C(=O)N[C@@H](Cc2ccccc2)[C@@H](O)C(=O)NC3(CCCC3)c4ccccc4</t>
  </si>
  <si>
    <t>COc1ccc(SCC(O)Cn2c3CCCCc3c4ccccc24)cc1</t>
  </si>
  <si>
    <t>CCc1cccc2ccn(CC(O)CSc3cc(C)cc(C)c3)c12</t>
  </si>
  <si>
    <t>Fc1ccccc1NC(=O)CSc2nc3ccc(Nc4nc(nc(n4)N5CCCCC5)N6CCCCC6)cc3s2</t>
  </si>
  <si>
    <t>CC(C)C[C@H](NC(=O)[C@@H](NC(=O)[C@@H](N)CNC(=O)c1cc(O)nc(O)n1)C(C)C)C(=O)N[C@@H](Cc2ccccc2)[C@@H](O)C(=O)Nc3cccc(c3)C(=O)O</t>
  </si>
  <si>
    <t>C[C@@H](NC(=O)c1cc(cc(c1)C(=O)N[C@@H](Cc2ccccc2)[C@@H](O)C(=O)Nc3nnc(C)s3)N(C)S(=O)(=O)C)c4ccccc4</t>
  </si>
  <si>
    <t>CCCN(CCC)C(=O)c1cccc(c1)C(=O)N[C@@H](Cc2ccccc2)[C@@H](O)CC(=O)N[C@@H](CC(C)C)C(=O)N[C@@H](C)C(=O)N(C)[C@H](Cc3ccccc3)C(=O)OCc4ccccc4</t>
  </si>
  <si>
    <t>CC(C)[C@H](NC(=O)[C@@H](N)CNC(=O)c1cc(O)ccc1O)C(=O)N[C@@H](CC2CCCCC2)C(=O)N[C@@H](Cc3ccccc3)[C@@H](O)C(=O)NC(C)(C)c4ccccc4</t>
  </si>
  <si>
    <t>COC[C@H]1CCCN1C(=O)c2cc(cc(c2)[N+](=O)[O-])C(=O)N[C@@H](Cc3ccccc3)[C@H](O)C(=O)Nc4cccc(c4)c5nn[nH]n5</t>
  </si>
  <si>
    <t>O[C@@H]([C@H](Cc1ccccc1)NC(=O)c2cc(cc(c2)[N+](=O)[O-])C(=O)N3COC[C@@H]3Cc4ccccc4)C(=O)Nc5cccc(c5)c6nn[nH]n6</t>
  </si>
  <si>
    <t>CC(C)[C@H](NC(=O)[C@@H](N)CNC(=O)C1=C(F)C(=O)NC(=O)N1)C(=O)N[C@@H](CC2CCCCC2)C(=O)NC(C)(C)Cc3ccc(cc3)[N+](=O)[O-]</t>
  </si>
  <si>
    <t>OC(CSc1ccccc1F)Cn2c3ccccc3c4ccccc24</t>
  </si>
  <si>
    <t>CC(C)[C@H](NC(=O)[C@@H](N)CNC(=O)c1cc(O)ccc1O)C(=O)N[C@@H](CC2CCCCC2)C(=O)N[C@@H](Cc3ccccc3)[C@@H](O)C(=O)NC4(CCCC4)c5ccccc5</t>
  </si>
  <si>
    <t>CC(=CCC\C(=C\CC\C(=C\CNc1cccc(c1)C(=O)O)\C)\C)C</t>
  </si>
  <si>
    <t>CC(C)C[C@H](NC(=O)[C@@H](NC(=O)[C@@H](N)CNC(=O)C1=C(F)C(=O)NC(=O)N1)C(C)C)C(=O)N2CCCCCC2</t>
  </si>
  <si>
    <t>NC1=NC(=CC(=O)N1)CCc2ccc3cc[nH]c3c2</t>
  </si>
  <si>
    <t>CC(C)[C@H](NC(=O)[C@@H](N)CNC(=O)c1cc(O)ccc1O)C(=O)N[C@@H](CC2CCCCC2)C(=O)N[C@@H](Cc3ccccc3)[C@@H](O)C(=O)N[C@@H](C)c4ccccc4</t>
  </si>
  <si>
    <t>CC(C)C[C@H](NC(=O)[C@@H](NC(=O)[C@@H](N)CNC(=O)c1cccc(O)c1O)C(C)C)C(=O)N[C@@H](Cc2ccccc2)[C@@H](O)C(=O)Nc3cccc(c3)C(=O)O</t>
  </si>
  <si>
    <t>CC1=C(C(C(=C(C)N1)C(=O)Nc2nc(C)cs2)c3ccc(cc3)[N+](=O)[O-])C(=O)Nc4nc(C)cs4</t>
  </si>
  <si>
    <t>CCCOc1ccc(cc1NC\C=C(/C)\CC\C=C(/C)\CCC=C(C)C)C(=O)OC</t>
  </si>
  <si>
    <t>COc1ccc(SCC(O)Cn2c3ccccc3c4ccccc24)cc1</t>
  </si>
  <si>
    <t>CC(C)[C@H]1COCN1C(=O)c2cc(cc(c2)[N+](=O)[O-])C(=O)N[C@@H](Cc3ccccc3)[C@H](O)C(=O)Nc4cccc(c4)c5nn[nH]n5</t>
  </si>
  <si>
    <t>CC(C)C[C@H](NC(=O)[C@@H](NC(=O)[C@@H](N)CNC(=O)C1=C(F)C(=O)NC(=O)N1)C(C)C)C(=O)N2CCCC2</t>
  </si>
  <si>
    <t>CC(C)[C@H](NC(=O)[C@@H](N)CNC(=O)c1cc(O)ccc1O)C(=O)N[C@@H](CC2CCCCC2)C(=O)N[C@@H](Cc3ccccc3)[C@@H](O)C(=O)N[C@H](C)c4ccccc4</t>
  </si>
  <si>
    <t>CC(C)[C@H](NC(=O)[C@@H](N)CNC(=O)C1=C(F)C(=O)NC(=O)N1)C(=O)N[C@@H](CC2CCCCC2)C(=O)NC(C)(C)CC3CCCCC3</t>
  </si>
  <si>
    <t>O=C(CSc1nc2ccc(Nc3nc(nc(n3)N4CCCC4)N5CCCC5)cc2s1)NCCOc6ccccc6</t>
  </si>
  <si>
    <t>CCc1nnc(NC(=O)[C@H](O)[C@H](Cc2ccccc2)NC(=O)c3cc(cc(c3)C(=O)N[C@H](C)c4ccccc4)N(C)S(=O)(=O)C)s1</t>
  </si>
  <si>
    <t>CC(C)C[C@H](NC(=O)[C@@H](NC(=O)[C@@H](N)CNC(=O)c1cc(O)ccc1O)C(C)C)C(=O)N[C@@H](Cc2ccccc2)[C@@H](O)C(=O)NC(C)(C)c3ccccc3</t>
  </si>
  <si>
    <t>CC(C)[C@H](NC(=O)[C@@H](N)CNC(=O)c1cc(O)ccc1O)C(=O)N[C@@H](CC2CCCCC2)C(=O)NC(C)(C)Cc3ccc(I)cc3I</t>
  </si>
  <si>
    <t>CC(C)[C@H](NC(=O)[C@@H](N)CNC(=O)C1=C(F)C(=O)NC(=O)N1)C(=O)N[C@@H](CC2CCCCC2)C(=O)NC(C)(C)Cc3ccc(C)cc3</t>
  </si>
  <si>
    <t>CC(C)C[C@H](NC(=O)[C@@H](NC(=O)[C@@H](N)CNC(=O)c1cc(O)ccc1O)C(C)C)C(=O)N[C@@H](Cc2ccccc2)[C@@H](O)C(=O)N[C@@H](C)c3ccccc3</t>
  </si>
  <si>
    <t>CC(C)C[C@H](NC(=O)[C@@H](NC(=O)[C@H](CN)NC(=O)C(=O)O)C(C)C)C(=O)N[C@@H](Cc1ccccc1)[C@@H](O)C(=O)Nc2cccc(c2)C(=O)O</t>
  </si>
  <si>
    <t>Clc1ccccc1CC(=O)Nc2cc(Br)ccc2OCCNC3CCCCC3</t>
  </si>
  <si>
    <t>CC1=C(C(C(=C(C)N1)C(=O)Nc2nc3ccccc3s2)c4ccccc4[N+](=O)[O-])C(=O)Nc5nc6ccccc6s5</t>
  </si>
  <si>
    <t>CC(C)[C@H](NC(=O)[C@@H](N)CNC(=O)c1cc(O)ccc1O)C(=O)N[C@@H](CC2CCCCC2)C(=O)N[C@@H](Cc3ccccc3)[C@@H](O)C(=O)NC4(CCCCC4)c5ccccc5</t>
  </si>
  <si>
    <t>COC(=O)c1cnc(NC(=O)[C@H](O)[C@H](Cc2ccccc2)NC(=O)c3cc(cc(c3)C(=O)N[C@H](C)c4ccccc4)N(C)S(=O)(=O)C)s1</t>
  </si>
  <si>
    <t>OC(CSc1ccc2ccccc2c1)Cn3c4CCCc4c5ccccc35</t>
  </si>
  <si>
    <t>C[C@@H](NC(=O)c1cc(cc(c1)[N+](=O)[O-])C(=O)N[C@@H](Cc2ccccc2)[C@H](O)C(=O)Nc3cccc(c3)c4nn[nH]n4)c5ccc(F)cc5</t>
  </si>
  <si>
    <t>OC(CSc1nnnn1c2ccccc2)Cn3c4CCCc4c5ccccc35</t>
  </si>
  <si>
    <t>CC(C)C[C@H](NC(=O)[C@@H](NC(=O)[C@@H](N)CNC(=O)c1c[nH]cn1)C(C)C)C(=O)N[C@@H](Cc2ccccc2)[C@@H](O)C(=O)Nc3cccc(c3)c4nn[nH]n4</t>
  </si>
  <si>
    <t>Cc1c(C)n(CC(O)CSc2ccc3ccccc3c2)c4ccccc14</t>
  </si>
  <si>
    <t>CC(C)C[C@H](NC(=O)[C@@H](NC(=O)[C@@H](N)CNC(=O)c1cc(O)ccc1O)C(C)C)C(=O)N[C@@H](Cc2ccccc2)[C@@H](O)C(=O)N[C@H](C)c3ccccc3</t>
  </si>
  <si>
    <t>FC(F)(C(=O)Nc1sc2CCCCCCc2c1C#N)C(F)(F)C(F)(F)C(F)(F)C(=O)Nc3sc4CCCCCCc4c3C#N</t>
  </si>
  <si>
    <t>CC(=CCC\C(=C\CC\C(=C\CC\C(=C\Cc1cc(ccc1OC(=O)C)C(=O)O)\C)\C)\C)C</t>
  </si>
  <si>
    <t>COc1ccc(cc1)C2C(=C(C)NC(=C2C(=O)Nc3nc(C)cs3)C)C(=O)Nc4nc(C)cs4</t>
  </si>
  <si>
    <t>CSCC[C@H]1COCN1C(=O)c2cc(cc(c2)[N+](=O)[O-])C(=O)N[C@@H](Cc3ccccc3)[C@H](O)C(=O)Nc4cccc(c4)c5nn[nH]n5</t>
  </si>
  <si>
    <t>CC(C)C[C@H](NC(=O)[C@@H](NC(=O)[C@@H](N)CNC(=O)C1=C(F)C(=O)NC(=O)N1)C(C)C)C(=O)NC(C)(C)Cc2cc(F)cc(F)c2</t>
  </si>
  <si>
    <t>CC(C)C[C@H](NC(=O)[C@@H](NC(=O)[C@@H](N)CNC(=O)c1cc(O)ccc1O)C(C)C)C(=O)N[C@@H](Cc2ccccc2)[C@@H](O)C(=O)NC3(CCCCC3)c4ccccc4</t>
  </si>
  <si>
    <t>CCc1cccc2ccn(CC(O)CSc3ccc(F)cc3)c12</t>
  </si>
  <si>
    <t>CCc1cccc2ccn(CC(O)CSc3nnnn3c4ccccc4)c12</t>
  </si>
  <si>
    <t>CC(C)C[C@H](NC(=O)[C@@H](NC(=O)[C@@H](N)CNC(=O)c1ccc(O)cc1O)C(C)C)C(=O)N[C@@H](Cc2ccccc2)[C@@H](O)C(=O)Nc3cccc(c3)C(=O)O</t>
  </si>
  <si>
    <t>NC(=N)NC(=O)Cn1c(ccc1c2ccc(NS(=O)(=O)Cc3ccccc3)cc2)c4ccccc4</t>
  </si>
  <si>
    <t>CCSc1nnc(NC(=O)[C@H](O)[C@H](Cc2ccccc2)NC(=O)c3cc(cc(c3)C(=O)N[C@H](C)c4ccccc4)N(C)S(=O)(=O)C)s1</t>
  </si>
  <si>
    <t>OC(CSc1ccccc1)Cn2c3ccccc3c4ccccc24</t>
  </si>
  <si>
    <t>CC(C)C[C@H](NC(=O)[C@@H](NC(=O)[C@@H](N)CCC(=O)O)C(C)C)C(=O)N[C@@H](Cc1ccccc1)[C@@H](O)C(=O)Nc2cccc(c2)C(=O)NS(=O)(=O)C(F)(F)F</t>
  </si>
  <si>
    <t>OC(CSc1ccc(O)cc1)Cn2c(cc3ccccc23)c4ccccc4</t>
  </si>
  <si>
    <t>CC(C)C[C@H](NC(=O)[C@@H](NC(=O)[C@@H](N)CNC(=O)C1=C(F)C(=O)NC(=O)N1)C(C)C)C(=O)NC(C)(C)Cc2ccc(C)cc2</t>
  </si>
  <si>
    <t>CSc1cc(nc(c1)C(=O)NC(C)(C)c2ccccc2)C(=O)N[C@@H](Cc3ccccc3)[C@H](O)C(=O)Nc4cccc(c4)c5nn[nH]n5</t>
  </si>
  <si>
    <t>CC(C)C[C@H](NC(=O)[C@@H](NC(=O)[C@@H](N)CNC(=O)C1=C(F)C(=O)NC(=O)N1)C(C)C)C(=O)N2CCCCCCC2</t>
  </si>
  <si>
    <t>CC(C)C[C@H]1COCN1C(=O)c2cc(cc(c2)[N+](=O)[O-])C(=O)N[C@@H](Cc3ccccc3)[C@H](O)C(=O)Nc4cccc(c4)c5nn[nH]n5</t>
  </si>
  <si>
    <t>COc1ccc(SCC(O)Cn2c3CCCc3c4ccccc24)cc1</t>
  </si>
  <si>
    <t>COc1ccc(CC(C)(C)NC(=O)[C@H](CC2CCCCC2)NC(=O)[C@@H](NC(=O)[C@@H](N)CNC(=O)C3=C(F)C(=O)NC(=O)N3)C(C)C)cc1</t>
  </si>
  <si>
    <t>OC(CSc1ccccc1)Cn2c3CCCc3c4ccccc24</t>
  </si>
  <si>
    <t>CC(C)C[C@H](NC(=O)[C@@H](NC(=O)[C@@H](N)CNC(=O)C1=C(F)C(=O)NC(=O)N1)C(C)C)C(=O)NC(C)(C)Cc2ccc(Br)cc2</t>
  </si>
  <si>
    <t>COc1ccc(cc1)c2ccc(c3ccccc3Cl)n2CC(=O)NC(=N)N</t>
  </si>
  <si>
    <t>Fc1cccc(CNC(=O)C2=CNc3ccc(cc3C2=O)S(=O)(=O)Nc4ccc(cc4)C(F)(F)F)c1</t>
  </si>
  <si>
    <t>Cc1ccc(NC(=O)CN2C(=O)\C(=N/NC(=O)c3cc(ccc3O)[N+](=O)[O-])\c4ccccc24)cc1</t>
  </si>
  <si>
    <t>CC(C)(NC(=O)c1cc(OS(=O)(=O)C)cc(n1)C(=O)N[C@@H](Cc2ccccc2)[C@H](O)C(=O)Nc3cccc(c3)c4nn[nH]n4)c5ccccc5</t>
  </si>
  <si>
    <t>CC(C)C[C@H](NC(=O)[C@@H](NC(=O)[C@@H](N)CCC(=O)O)C(C)C)C(=O)N[C@@H](Cc1ccccc1)[C@@H](O)C(=O)Nc2cccc(c2)C(=O)O</t>
  </si>
  <si>
    <t>CC(C)[C@H](NC(=O)[C@@H](N)CNC(=O)C1=C(F)C(=O)NC(=O)N1)C(=O)N[C@@H](CC2CCCCC2)C(=O)NC(C)(C)Cc3ccccc3C</t>
  </si>
  <si>
    <t>COc1ccc(SCC(O)Cn2ccc3ccccc23)c(OC)c1</t>
  </si>
  <si>
    <t>Cc1ccc2cc(ccc2c1)c3ccc(c4ccccc4Cl)n3CC(=O)NC(=N)N</t>
  </si>
  <si>
    <t>NC(=N)NC(=O)Cn1c(ccc1c2ccccc2Cl)c3ccc(OCc4ccccc4)cc3</t>
  </si>
  <si>
    <t>COc1cccc(CC(C)(C)NC(=O)[C@H](CC(C)C)NC(=O)[C@@H](NC(=O)[C@@H](N)CNC(=O)C2=C(F)C(=O)NC(=O)N2)C(C)C)c1</t>
  </si>
  <si>
    <t>CSc1nnc(NC(=O)[C@H](O)[C@H](Cc2ccccc2)NC(=O)c3cc(cc(c3)C(=O)N[C@H](C)c4ccccc4)N(C)S(=O)(=O)C)s1</t>
  </si>
  <si>
    <t>NCCCCCCNCCOc1ccc(Br)cc1NC(=O)Cc2cccc3ccccc23</t>
  </si>
  <si>
    <t>C[C@@H](NC(=O)c1cc(cc(c1)C(=O)N[C@@H](Cc2ccccc2)[C@@H](O)C(=O)Nc3nncs3)N(C)S(=O)(=O)C)c4ccccc4</t>
  </si>
  <si>
    <t>O=C(CSc1nc2ccc(Nc3nc(nc(n3)N4CCCC4)N5CCCC5)cc2s1)NCc6ccccc6</t>
  </si>
  <si>
    <t>NC(=N)NC(=O)Cn1c(ccc1c2ccc(OCC#C)cc2)c3ccccc3</t>
  </si>
  <si>
    <t>COc1ccc(cc1)c2ccc(c3cc(Cl)ccc3Cl)n2CC(=O)NC(=N)N</t>
  </si>
  <si>
    <t>CCc1cccc2ccn(CC(O)CSc3ccc(OC)cc3)c12</t>
  </si>
  <si>
    <t>CC(C)[C@H](NC(=O)[C@@H](N)CNC(=O)c1c[nH]cn1)C(=O)N[C@@H](CC2CCCCC2)C(=O)N[C@@H](Cc3ccccc3)[C@@H](O)C(=O)Nc4cccc(c4)c5nn[nH]n5</t>
  </si>
  <si>
    <t>COc1ccc(CC(C)(C)NC(=O)[C@H](CC(C)C)NC(=O)[C@@H](NC(=O)[C@@H](N)CNC(=O)C2=C(F)C(=O)NC(=O)N2)C(C)C)cc1</t>
  </si>
  <si>
    <t>COc1ccc(SCC(O)Cn2c(C)c(C)c3ccccc23)c(OC)c1</t>
  </si>
  <si>
    <t>Cc1ccc(NC(=O)Cc2nnc(SCC(=O)Nc3nc(cs3)c4ccccc4)n2C)cc1</t>
  </si>
  <si>
    <t>C[C@@H](NC(=O)c1cc(cc(c1)[N+](=O)[O-])C(=O)N[C@@H](Cc2ccccc2)[C@H](O)C(=O)Nc3cccc(c3)c4nn[nH]n4)c5ccccc5</t>
  </si>
  <si>
    <t>Cl.COc1cc(O)c2C(=O)C=C(Oc2c1)C(=O)NCCCCCCCCCCNc3c4CCCCc4nc5ccccc35</t>
  </si>
  <si>
    <t>CC(C)C[C@H](NC(=O)[C@@H](NC(=O)[C@@H](N)CNC(=O)c1cocc1)C(C)C)C(=O)N[C@@H](Cc2ccccc2)[C@@H](O)C(=O)Nc3cccc(c3)C(=O)O</t>
  </si>
  <si>
    <t>OC(CSc1ccc(Cl)cc1)Cn2c(cc3ccccc23)c4ccccc4</t>
  </si>
  <si>
    <t>CSc1cc(nc(c1)C(=O)N[C@@H](Cc2ccccc2)[C@H](O)C(=O)Nc3cccc(c3)c4nn[nH]n4)C(=O)N[C@H](C)c5ccccc5</t>
  </si>
  <si>
    <t>Cc1cc(C)c(NC(=O)CSc2nc3ccc(Nc4nc(nc(n4)N5CCOCC5)N6CCOCC6)cc3s2)c(C)c1</t>
  </si>
  <si>
    <t>CC(C)C[C@H](NC(=O)[C@@H](NC(=O)[C@@H](N)CCC(=O)O)C(C)C)C(=O)N[C@@H](CSc1ccccc1)[C@@H](O)C(=O)N[C@@H](CC(=O)O)C(=O)N[C@@H](C)C(=O)N[C@@H](CCC(=O)O)C(=O)N[C@@H](Cc2ccccc2)C(=O)O</t>
  </si>
  <si>
    <t>CC(C)(NC(=O)C1=CC(=O)C=C(O1)C(=O)N[C@@H](Cc2ccccc2)[C@H](O)C(=O)Nc3cccc(c3)c4nn[nH]n4)c5ccccc5</t>
  </si>
  <si>
    <t>OC(COc1ccc(Cc2ccccc2)cc1)CSc3ccccc3Cl</t>
  </si>
  <si>
    <t>CC(C)[C@H](NC(=O)[C@@H](N)CNC(=O)c1cc(O)ccc1O)C(=O)N[C@@H](CC2CCCCC2)C(=O)NC(C)(C)Cc3ccc(Br)cc3</t>
  </si>
  <si>
    <t>CC(C)C[C@H](NC(=O)[C@@H](NC(=O)[C@@H](N)CNC(=O)C1=C(F)C(=O)NC(=O)N1)C(C)C)C(=O)N2CCCCCCCC2</t>
  </si>
  <si>
    <t>NC(=N)NC(=O)Cn1c(ccc1c2ccccc2Cl)c3ccc(cc3)C(F)(F)F</t>
  </si>
  <si>
    <t>O[C@@H]([C@H](Cc1ccccc1)NC(=O)c2cc(cc(c2)[N+](=O)[O-])C(=O)N3COC[C@@H]3c4cc(F)c(F)c(F)c4)C(=O)Nc5cccc(c5)c6nn[nH]n6</t>
  </si>
  <si>
    <t>NCc1ccc(CNC(=O)Cc2ccc(cc2)c3cc(cc(c3)C(F)(F)F)C(F)(F)F)cc1</t>
  </si>
  <si>
    <t>Cc1cc(C)nc(N\C(=N/C(=O)N2c3ccccc3Sc4ccccc24)\Nc5cccc(c5)[N+](=O)[O-])n1</t>
  </si>
  <si>
    <t>COc1ccc(CCNC(=O)CSc2nc3ccc(Nc4nc(nc(n4)N5CCCCC5)N6CCCCC6)cc3s2)cc1OC</t>
  </si>
  <si>
    <t>O[C@@H]([C@H](Cc1ccccc1)NC(=O)c2cc(cc(c2)[N+](=O)[O-])C(=O)N3COC[C@@H]3Cc4ccc(O)cc4)C(=O)Nc5cccc(c5)c6nn[nH]n6</t>
  </si>
  <si>
    <t>CCc1nnc(NC(=O)CSc2nc(cc(c3ccccc3)c2C#N)c4ccc(F)cc4)s1</t>
  </si>
  <si>
    <t>CC(C)[C@H](NC(=O)[C@@H](N)CNC(=O)c1cc(O)ccc1O)C(=O)N[C@@H](CC2CCCCC2)C(=O)NC(C)(C)Cc3ccccc3</t>
  </si>
  <si>
    <t>CC(C)C[C@H](NC(=O)[C@@H](NC(=O)[C@@H](N)CCC(=O)O)C(C)C)C(=O)N[C@@H](Cc1ccccc1)[C@@H](O)C(=O)Nc2cc(Cl)c(O)c(Cl)c2</t>
  </si>
  <si>
    <t>Fc1ccc(cc1)C(=O)CSc2nc3ccc(Nc4nc(nc(n4)N5CCCCC5)N6CCCCC6)cc3s2</t>
  </si>
  <si>
    <t>CC[C@H](C)[C@H](N)C(=O)N[C@@H](CCCCN)C(=O)N[C@@H]([C@@H](C)O)C(=O)N[C@@H](CCC(=O)O)C(=O)N[C@@H](CCC(=O)O)C(=O)N[C@@H]([C@@H](C)CC)C(=O)N[C@@H](CO)C(=O)N[C@@H](CCC(=O)O)C(=O)N[C@@H](C(C)C)C(=O)N[C@@H](CC(=O)N)C(=O)N[C@@H](CC(C)C)C(=O)N[C@@H](CC(=O)O)C(=O)N[C@@H](C)C(=O)N[C@@H](CCC(=O)O)C(=O)N[C@@H](Cc1ccccc1)C(=O)N[C@@H](CCCNC(=N)N)C(=O)N[C@@H](Cc2cnc[nH]2)C(=O)N[C@@H](CC(=O)O)C(=O)N[C@@H](CO)C(=O)NCC(=O)N</t>
  </si>
  <si>
    <t>CC(C)[C@H](NC(=O)[C@@H](N)CNC(=O)c1cc(O)ccc1O)C(=O)N[C@@H](CC2CCCCC2)C(=O)NC(C)(C)Cc3ccc(cc3)[N+](=O)[O-]</t>
  </si>
  <si>
    <t>COc1ccc(SCC(O)Cn2c3ccccc3c4ccccc24)c(OC)c1</t>
  </si>
  <si>
    <t>O[C@@H]([C@H](Cc1ccccc1)NC(=O)c2cc(cc(c2)[N+](=O)[O-])C(=O)N3CCCCCCC3)C(=O)Nc4cccc(c4)c5nn[nH]n5</t>
  </si>
  <si>
    <t>CCc1ccccc1SCC(O)Cn2c(cc3ccccc23)c4ccccc4</t>
  </si>
  <si>
    <t>CCCCCCNCCOc1ccc(Br)cc1NC(=O)Cc2ccccc2Cl</t>
  </si>
  <si>
    <t>COc1cccc(c1)c2ccc(c3ccc(OCc4ccccc4)cc3)n2CC(=O)NC(=N)N</t>
  </si>
  <si>
    <t>CC(=O)Oc1cc(cc(c1)C(=O)N2COC[C@@H]2c3ccccc3)C(=O)N[C@@H](Cc4ccccc4)[C@H](O)C(=O)Nc5cccc(c5)c6nn[nH]n6</t>
  </si>
  <si>
    <t>CCOc1cc(nc(c1)C(=O)N2COC[C@@H]2c3ccccc3)C(=O)N[C@@H](Cc4ccccc4)[C@H](O)C(=O)Nc5cccc(c5)c6nn[nH]n6</t>
  </si>
  <si>
    <t>CC(C)(C)C(=O)Nc1ccc(cc1)c2ccc(c3ccccc3)n2CC(=O)NC(=N)N</t>
  </si>
  <si>
    <t>CCCN(CCC)C(=O)c1cc(cc(c1)[N+](=O)[O-])C(=O)N[C@@H](Cc2ccccc2)[C@H](O)C(=O)Nc3cccc(c3)c4nn[nH]n4</t>
  </si>
  <si>
    <t>CC(C)C[C@H](NC(=O)[C@@H](NC(=O)[C@@H](N)CCC(=O)O)C(C)C)C(=O)N[C@@H](Cc1ccccc1)[C@@H](O)C(=O)Nc2ccc(cc2)C(=O)O</t>
  </si>
  <si>
    <t>CCCCNC(=O)[C@@H](NC(=O)[C@H]1[C@@H](CC(=O)N1C)[C@H](O)[C@H](CC(C)C)NC(=O)[C@H](CCSC)NC(=O)[C@H](CC(C)C)NC(=O)C)C(C)C</t>
  </si>
  <si>
    <t>CCc1ccc(SCC(O)Cn2c(cc3ccccc23)c4ccccc4)cc1</t>
  </si>
  <si>
    <t>COc1cccc(c1)c2ccc(c3ccc4cc(C)ccc4c3)n2CC(=O)NC(=N)N</t>
  </si>
  <si>
    <t>COc1ccc(\C=C\C(=N\NC(=N)N)\c2ccc(Cl)cc2)cc1OC</t>
  </si>
  <si>
    <t>Nc1cc(nc(c1)C(=O)N2COC[C@@H]2c3ccccc3)C(=O)N[C@@H](Cc4ccccc4)[C@H](O)C(=O)Nc5cccc(c5)c6nn[nH]n6</t>
  </si>
  <si>
    <t>COc1ccccc1c2ccc(c3cc(Cl)ccc3Cl)n2CC(=O)NC(=N)N</t>
  </si>
  <si>
    <t>CC(C)C[C@H](NC(=O)[C@@H](NC(=O)[C@@H](N)CCC(=O)O)C(C)C)C(=O)N[C@@H](Cc1ccccc1)[C@@H](O)C(=O)N[C@@H](C)C(=O)N[C@@H](CCC(=O)O)C(=O)N[C@@H](CCC(=O)O)C(=O)N[C@@H](Cc2ccccc2)C(=O)O</t>
  </si>
  <si>
    <t>Clc1cccc(Cc2cnc(NC(=O)c3ccc(CSc4nnc(c5ccncc5)n4c6ccccc6)cc3)s2)c1Cl</t>
  </si>
  <si>
    <t>[Cl-].Clc1ccc(NC(=O)c2cccc(NC(=O)C[n+]3cccc(c3)C(=O)NCCc4ccccc4)c2)cc1</t>
  </si>
  <si>
    <t>CC(C)C[C@H](NC(=O)[C@@H](NC(=O)[C@@H](N)CNC(=O)c1cc(O)ccc1O)C(C)C)C(=O)NC(C)(C)Cc2ccc(I)cc2I</t>
  </si>
  <si>
    <t>C[C@@H](NC(=O)c1cc(cc(c1)C(=O)N[C@@H](Cc2ccccc2)[C@@H](O)C(=O)Nc3ncc(Br)s3)N(C)S(=O)(=O)C)c4ccccc4</t>
  </si>
  <si>
    <t>COc1cccc(c1)c2ccc(c3ccccc3)n2CC(=O)NC(=N)N</t>
  </si>
  <si>
    <t>CC(C)C[C@H](NC(=O)[C@@H](NC(=O)[C@@H](N)CCC(=O)O)C(C)C)C(=O)N[C@@H](Cc1ccccc1)[C@@H](O)C(=O)Nc2cc(Cl)cc(Cl)c2</t>
  </si>
  <si>
    <t>NCCCNCCOc1ccc(Br)cc1NC(=O)Cc2ccccc2Cl</t>
  </si>
  <si>
    <t>Cc1ccccc1c2ccc3NC=C(C(=O)NC4CCCCC4)C(=O)c3c2</t>
  </si>
  <si>
    <t>Cl.Cl.Cl.Clc1ccc2c(NCCCCCCCCNC(=O)CCc3ccc4nc(c5CCCOc5c4c3)c6ccccc6)c7CCCCc7nc2c1</t>
  </si>
  <si>
    <t>Cc1ccccc1c2ccc3NC=C(C(=O)NCc4cccc(Br)c4)C(=O)c3c2</t>
  </si>
  <si>
    <t>Clc1ccccc1CC(=O)Nc2cc(Br)ccc2OCCNC3CC3</t>
  </si>
  <si>
    <t>COc1ccc(SCC(O)Cn2c(cc3ccccc23)c4ccccc4)c(OC)c1</t>
  </si>
  <si>
    <t>COc1cccc(CC(C)(C)NC(=O)[C@H](CC2CCCCC2)NC(=O)[C@@H](NC(=O)[C@@H](N)CNC(=O)C3=C(F)C(=O)NC(=O)N3)C(C)C)c1</t>
  </si>
  <si>
    <t>CCOc1ccc(NC(=O)CSc2nc3ccc(Nc4nc(nc(n4)N5CCCCC5)N6CCCCC6)cc3s2)cc1</t>
  </si>
  <si>
    <t>CC(C)C[C@H](NC(=O)[C@@H](NC(=O)[C@@H](N)CNC(=O)c1cc(O)ccc1O)C(C)C)C(=O)NC(C)(C)Cc2ccccc2</t>
  </si>
  <si>
    <t>OC(CSc1ccc2ccccc2c1)Cn3c4ccccc4c5ccccc35</t>
  </si>
  <si>
    <t>CC(C)[C@H](NC(=O)[C@@H](N)CNC(=O)c1nn[nH]n1)C(=O)N[C@@H](CC2CCCCC2)C(=O)NC(C)(C)Cc3ccccc3</t>
  </si>
  <si>
    <t>Cc1ccc(SCC(O)Cn2c(cc3ccccc23)c4ccccc4)cc1</t>
  </si>
  <si>
    <t>C[C@@H](NC(=O)C1=CC(=O)C=C(O1)C(=O)N[C@@H](Cc2ccccc2)[C@H](O)C(=O)Nc3cccc(c3)c4nn[nH]n4)c5ccc(F)cc5</t>
  </si>
  <si>
    <t>CC(C)C[C@H](NC(=O)[C@@H](NC(=O)[C@H](CN)NC(=O)C(=O)O)C(C)C)C(=O)N[C@@H](Cc1ccccc1)[C@@H](O)C(=O)N[C@@H](CC(=O)O)C(=O)N[C@@H](C)C(=O)N[C@@H](CCC(=O)O)C(=O)O</t>
  </si>
  <si>
    <t>Cc1c(C)n(CC(O)CSc2ccc(O)cc2)c3ccccc13</t>
  </si>
  <si>
    <t>NC(=N)NC(=O)Cn1c(ccc1c2cccc(Cl)c2)c3ccc(cc3)C(F)(F)F</t>
  </si>
  <si>
    <t>O=C(COC(=O)CSc1nc(cc(n1)c2ccccc2)c3ccccc3)Nc4sc5CCCCc5c4C#N</t>
  </si>
  <si>
    <t>COc1ccc(SCC(O)Cn2c3CCCc3c4ccccc24)c(OC)c1</t>
  </si>
  <si>
    <t>CN(c1cc(nc(c1)C(=O)N2COC[C@@H]2c3ccccc3)C(=O)N[C@@H](Cc4ccccc4)[C@H](O)C(=O)Nc5cccc(c5)c6nn[nH]n6)S(=O)(=O)C</t>
  </si>
  <si>
    <t>O=C(CSc1nnc(Cc2c[nH]c3ccccc23)n1Cc4ccccc4)c5c[nH]c6ccccc56</t>
  </si>
  <si>
    <t>Cc1ccc(cc1)c2ccc(c3ccccc3)n2CC(=O)NC(=N)N</t>
  </si>
  <si>
    <t>CCS(=O)(=O)Nc1ccc(cc1)c2ccc(c3ccccc3)n2CC(=O)NC(=N)N</t>
  </si>
  <si>
    <t>CC(C)C[C@H](NC(=O)[C@@H](NC(=O)[C@@H](N)CNC(=O)c1ccccc1O)C(C)C)C(=O)N[C@@H](Cc2ccccc2)[C@@H](O)C(=O)Nc3cccc(c3)C(=O)O</t>
  </si>
  <si>
    <t>COC(=O)[C@H](CC(C)C)NC(=O)C[C@H](O)[C@H](Cc1ccccc1)NC(=O)[C@H](CCC(=O)N)N(C)C(=O)[C@@H](NC(=O)OCc2ccccc2)C(C)C</t>
  </si>
  <si>
    <t>Cl.COc1cc(OC)c2C(=O)C=C(Oc2c1)C(=O)NCCCCCCCCCCNc3c4CCCCc4nc5ccccc35</t>
  </si>
  <si>
    <t>Oc1ccc(cc1C(=O)N\N=C\2/C(=O)N(CC(=O)Nc3ccc(cc3)C(F)(F)F)c4ccccc24)[N+](=O)[O-]</t>
  </si>
  <si>
    <t>CC(C)C[C@H](NC(=O)[C@@H](NC(=O)[C@@H](N)CCC(=O)O)C(C)C)C(=O)N[C@@H](Cc1ccccc1)[C@@H](O)C(=O)Nc2cccc(c2)C3=NNC(=S)N3C</t>
  </si>
  <si>
    <t>COc1cc(nc(c1)C(=O)NC(C)(C)c2ccccc2)C(=O)N[C@@H](Cc3ccccc3)[C@H](O)C(=O)Nc4cccc(c4)c5nn[nH]n5</t>
  </si>
  <si>
    <t>Cc1ccccc1SCC(O)COc2ccc(cc2)c3ccccc3</t>
  </si>
  <si>
    <t>COc1ccc2c(O[C@@H]3C[C@H](N(C3)C(=O)[C@@H](NC(=O)OC4CCCC4)C(C)(C)C)C(=O)N[C@@]5(C[C@H]5C=C)C(=O)O)cc(nc2c1Br)c6csc(NC(=O)C(C)C)n6</t>
  </si>
  <si>
    <t>CC(C)C[C@H](NC(=O)[C@@H](NC(=O)[C@@H](N)CCC(=O)O)C(C)C)C(=O)N[C@@H](Cc1ccccc1)[C@@H](O)C(=O)Nc2cc(cc(c2)C(F)(F)F)C(F)(F)F</t>
  </si>
  <si>
    <t>COc1ccc(SCC(O)Cn2c3CCCCc3c4ccccc24)c(OC)c1</t>
  </si>
  <si>
    <t>CNCCCOc1c(Br)cc(CCNC(=O)\C(=N\O)\Cc2cc(Br)c(OC)c(Br)c2)cc1Br</t>
  </si>
  <si>
    <t>COc1ccc(SCC(O)COc2ccc(cc2)c3ccccc3)c(OC)c1</t>
  </si>
  <si>
    <t>Cl.Oc1cc(O)c2C(=O)C=C(Oc2c1)C(=O)NCCCCCCCCCCNc3c4CCCCc4nc5ccccc35</t>
  </si>
  <si>
    <t>COc1cccc(CNC(=O)C2=CNc3ccc(cc3C2=O)S(=O)(=O)Nc4ccc(cc4)C(F)(F)F)c1</t>
  </si>
  <si>
    <t>COc1cc(nc(c1)C(=O)N[C@@H](Cc2ccccc2)[C@H](O)C(=O)Nc3cccc(c3)c4nn[nH]n4)C(=O)N[C@H](C)c5ccccc5</t>
  </si>
  <si>
    <t>Nc1cccc(SCC(O)Cn2c(cc3ccccc23)c4ccccc4)c1</t>
  </si>
  <si>
    <t>COc1ccc(OC)c(NC(=O)CSc2nc3ccc(Nc4nc(nc(n4)N5CCCCC5)N6CCCCC6)cc3s2)c1</t>
  </si>
  <si>
    <t>CC(C)C[C@H](NC(=O)[C@@H](NC(=O)[C@@H](N)CCC(=O)O)C(C)C)C(=O)N[C@@H](Cc1ccccc1)[C@@H](O)C(=O)N[C@@H](CC(=O)O)C(=O)NCC(=O)N[C@@H](CCC(=O)O)C(=O)N[C@@H](Cc2ccccc2)C(=O)O</t>
  </si>
  <si>
    <t>Cl.COc1cc2OC(=CC(=O)c2cc1OC)C(=O)NCCCCCCCCCCNc3c4CCCCc4nc5ccccc35</t>
  </si>
  <si>
    <t>CN1C(=O)C=C(CCc2ccccc2)N=C1N</t>
  </si>
  <si>
    <t>NC(=N)NC(=O)Cn1c(ccc1c2ccc3ccccc3c2)c4ccc(cc4)C(F)(F)F</t>
  </si>
  <si>
    <t>[Cl-].Cc1ccc(NC(=O)c2cccc(NC(=O)C[n+]3cccc(c3)C(=O)NCCc4ccccc4)c2)cc1</t>
  </si>
  <si>
    <t>Cc1cccc(c1)c2ccc(c3ccc(F)cc3)n2CC(=O)NC(=N)N</t>
  </si>
  <si>
    <t>CC(C)Sc1cc(nc(c1)C(=O)N2COC[C@@H]2c3ccccc3)C(=O)N[C@@H](Cc4ccccc4)[C@H](O)C(=O)Nc5cccc(c5)c6nn[nH]n6</t>
  </si>
  <si>
    <t>CCc1ccc(SCC(O)Cn2ccc3ccccc23)cc1</t>
  </si>
  <si>
    <t>Cc1ccc(NC(=O)CN2C(=O)\C(=N/NC(=O)c3ccccc3O)\c4ccccc24)cc1</t>
  </si>
  <si>
    <t>FC(F)(F)c1ccc(NS(=O)(=O)c2ccc3NC=C(C(=O)NCc4occc4)C(=O)c3c2)cc1</t>
  </si>
  <si>
    <t>CC(C)(C)[C@H]1COCN1C(=O)c2cc(cc(c2)[N+](=O)[O-])C(=O)N[C@@H](Cc3ccccc3)[C@H](O)C(=O)Nc4cccc(c4)c5nn[nH]n5</t>
  </si>
  <si>
    <t>CC(C)C[C@H](NC(=O)[C@@H](NC(=O)[C@@H](N)CCC(=O)O)C(C)C)C(=O)N[C@@H](Cc1ccccc1)[C@@H](O)C(=O)Nc2cccc(c2)[N+](=O)[O-]</t>
  </si>
  <si>
    <t>Cc1cccc(c1)c2ccc(c3ccc(cc3)C(F)(F)F)n2CC(=O)NC(=N)N</t>
  </si>
  <si>
    <t>O\C(=C/C(=O)\C=C\c1ccc(O)c(O)c1)\C=C\c2c[nH]c3ccccc23</t>
  </si>
  <si>
    <t>CCC(=O)Nc1ccc(cc1)c2ccc(c3ccccc3)n2CC(=O)NC(=N)N</t>
  </si>
  <si>
    <t>OC(COc1ccc(cc1)c2ccccc2)CSc3nnnn3c4ccccc4</t>
  </si>
  <si>
    <t>Cc1cc(C)cc(SCC(O)COc2ccc(Cc3ccccc3)cc2)c1</t>
  </si>
  <si>
    <t>CCCS(=O)(=O)Nc1ccc(cc1)c2ccc(c3ccccc3)n2CC(=O)NC(=N)N</t>
  </si>
  <si>
    <t>CCc1ccccc1SCC(O)COc2ccc(Cc3ccccc3)cc2</t>
  </si>
  <si>
    <t>CC1=C(C(C(=C(C)N1)C(=O)Nc2nc(C)cs2)c3cccc(c3)[N+](=O)[O-])C(=O)Nc4nc(C)cs4</t>
  </si>
  <si>
    <t>O=C(Cc1ccc(cc1)c2ccccc2)NCc3ccc(CN4Cc5ccccc5C4)cc3</t>
  </si>
  <si>
    <t>COc1ccc(SCC(O)Cn2c(cc3ccccc23)c4ccccc4)cc1</t>
  </si>
  <si>
    <t>Cc1cccc(c1)c2ccc(c3ccccc3Cl)n2CC(=O)NC(=N)N</t>
  </si>
  <si>
    <t>CC(C)C[C@H](NC(=O)[C@@H](NC(=O)[C@@H](N)CNC(=O)c1nn[nH]n1)C(C)C)C(=O)NC(C)(C)Cc2ccccc2</t>
  </si>
  <si>
    <t>Cc1ccc(cc1)c2ccc(c3cccc(F)c3)n2CC(=O)NC(=N)N</t>
  </si>
  <si>
    <t>C[C@@H](NC(=O)C1=CC(=O)C=C(O1)C(=O)N[C@@H](Cc2ccccc2)[C@H](O)C(=O)Nc3cccc(c3)c4nn[nH]n4)c5ccccc5</t>
  </si>
  <si>
    <t>NC(=N)NC(=O)Cn1c(ccc1c2ccccc2Cl)c3ccc4ccccc4c3</t>
  </si>
  <si>
    <t>COc1ccc(cc1)[C@@H](C)NC(=O)C2=CC(=O)C=C(O2)C(=O)N[C@@H](Cc3ccccc3)[C@H](O)C(=O)Nc4cccc(c4)c5nn[nH]n5</t>
  </si>
  <si>
    <t>CCCCCCC(C)CCCCCCCC(=O)NCCc1cc(Br)c(OCCCNC(=O)C2=NO[C@]3(C2)C=C(Br)C(=C(Br)[C@H]3O)OC)c(Br)c1</t>
  </si>
  <si>
    <t>NC(=N)NC(=O)Cn1c(ccc1c2ccccc2Cl)c3cccc(Br)c3</t>
  </si>
  <si>
    <t>CCc1ccc(SCC(O)COc2ccc(Cc3ccccc3)cc2)cc1</t>
  </si>
  <si>
    <t>CC(C)(NC(=O)c1cccc(n1)C(=O)N[C@@H](Cc2ccccc2)[C@H](O)C(=O)Nc3cccc(c3)c4nn[nH]n4)c5ccccc5</t>
  </si>
  <si>
    <t>CCc1cccc2ccn(CC(O)CSc3ccc(OC)cc3OC)c12</t>
  </si>
  <si>
    <t>NC(=N)NC(=O)Cn1c(ccc1c2cccc(Cl)c2)c3ccccc3</t>
  </si>
  <si>
    <t>CC(C)C[C@H](NC(=O)[C@@H](NC(=O)[C@@H](N)CCC(=O)O)C(C)C)C(=O)N[C@@H](CSc1ccccc1)[C@@H](O)C(=O)N[C@@H](CC(=O)O)C(=O)O</t>
  </si>
  <si>
    <t>NC(=N)NC(=O)Cn1c(ccc1c2ccccc2Cl)c3cccc(F)c3</t>
  </si>
  <si>
    <t>CC1(CC(=O)NC(=N1)N)c2ccccc2</t>
  </si>
  <si>
    <t>NC1=NC(=CC(=O)N1)CCc2ccccc2</t>
  </si>
  <si>
    <t>CN1C(=O)C=C(CCc2ccc3ccccc3c2)N=C1N</t>
  </si>
  <si>
    <t>CC(C)C[C@H](NC(=O)[C@@H](NC(=O)[C@@H](N)CNC(=O)c1cc[nH]c1)C(C)C)C(=O)N[C@@H](Cc2ccccc2)[C@@H](O)C(=O)Nc3cccc(c3)C(=O)O</t>
  </si>
  <si>
    <t>Cc1c(C)n(CC(O)CSc2ccccc2)c3ccccc13</t>
  </si>
  <si>
    <t>[Cl-].Cc1ccc(NC(=O)c2cccc(NC(=O)C[n+]3cccc(c3)C(=O)N)c2)cc1</t>
  </si>
  <si>
    <t>NC(=N)NC(=O)Cn1c(ccc1c2cc(Cl)ccc2Cl)c3cccc(F)c3</t>
  </si>
  <si>
    <t>NC(=N)NC(=O)Cn1c(ccc1c2ccc(OCCc3ccccc3)cc2)c4ccccc4</t>
  </si>
  <si>
    <t>NC(=N)NC(=O)Cn1c(ccc1c2cccc(Br)c2)c3ccccc3</t>
  </si>
  <si>
    <t>[Cl-].Cc1ccc(cc1)C(=O)Nc2cccc(NC(=O)C[n+]3ccccc3)c2</t>
  </si>
  <si>
    <t>COc1ccc(cc1)c2cc(c3ccc(Cl)cc3)c(C#N)c(SCC(=O)N(c4ccccc4)c5ccc6ccccc6c5)n2</t>
  </si>
  <si>
    <t>OCCCCCNCCOc1ccc(Br)cc1NC(=O)Cc2ccccc2Cl</t>
  </si>
  <si>
    <t>OC[C@@H]1Cc2c(CN1Cc3cn(C[C@@H]4Cc5c(CN4)[nH]c6ccccc56)nn3)[nH]c7ccccc27</t>
  </si>
  <si>
    <t>Cc1ccccc1c2ccc3NC=C(C(=O)NCc4cccc(c4)C(F)(F)F)C(=O)c3c2</t>
  </si>
  <si>
    <t>CC(C)C[C@H](NC(=O)[C@@H](NC(=O)[C@@H](N)CCC(=O)O)C(C)C)C(=O)N[C@@H](Cc1ccccc1)[C@@H](O)C(=O)N[C@@H](CC(=O)O)C(=O)N[C@@H](C)C(=O)N[C@@H](Cc2ccccc2)C(=O)N[C@@H](Cc3ccccc3)C(=O)O</t>
  </si>
  <si>
    <t>Cc1ccccc1SCC(O)Cn2c(cc3ccccc23)c4ccccc4</t>
  </si>
  <si>
    <t>CN(Cc1ccccc1)C(=O)C2=CC(=O)C=C(O2)C(=O)N[C@@H](Cc3ccccc3)[C@H](O)C(=O)Nc4cccc(c4)c5nn[nH]n5</t>
  </si>
  <si>
    <t>COc1ccc(SCC(O)COc2ccc(Cc3ccccc3)cc2)c(OC)c1</t>
  </si>
  <si>
    <t>CC(C)C(C(=O)NCc1ccc(CN)cc1)c2ccc(cc2)c3ccccc3</t>
  </si>
  <si>
    <t>NC(=N)NC(=O)Cn1c(ccc1c2cccc(Cl)c2)c3ccc(F)cc3</t>
  </si>
  <si>
    <t>CCOC(=O)c1sc(NC(=O)[C@H](O)[C@H](Cc2ccccc2)NC(=O)[C@H](CC(C)C)NC(=O)[C@@H](NC(=O)[C@@H](N)CCC(=O)O)C(C)C)nc1C</t>
  </si>
  <si>
    <t>Fc1ccc(CC2CCNCC2)cc1</t>
  </si>
  <si>
    <t>CC(C)C[C@H](NC(=O)[C@@H](NC(=O)[C@@H](N)CCC(=O)O)C(C)C)C(=O)N[C@H](Cc1ccccc1)[C@@H](O)C(=O)N[C@@H](CC(=O)O)C(=O)N[C@@H](C)C(=O)N[C@@H](CCC(=O)O)C(=O)N[C@@H](Cc2ccccc2)C(=O)O</t>
  </si>
  <si>
    <t>C[C@@H](NC(=O)c1cccc(n1)C(=O)N[C@@H](Cc2ccccc2)[C@H](O)C(=O)Nc3cccc(c3)c4nn[nH]n4)c5ccccc5</t>
  </si>
  <si>
    <t>Cc1ccc(cc1)c2ccc(c3ccc(cc3)C(F)(F)F)n2CC(=O)NC(=N)N</t>
  </si>
  <si>
    <t>COc1ccc(cc1)c2ccc(c3cccc(Br)c3)n2CC(=O)NC(=N)N</t>
  </si>
  <si>
    <t>NC(=N)NC(=O)Cn1c(ccc1c2ccc(F)cc2)c3ccccc3</t>
  </si>
  <si>
    <t>FC(F)(F)c1ccc(NS(=O)(=O)c2ccc3NC=C(C(=O)NC4CCCCC4)C(=O)c3c2)cc1</t>
  </si>
  <si>
    <t>CC(C)C[C@H](NC(=O)[C@@H](NC(=O)[C@@H](N)CCC(=O)O)C(C)C)C(=O)N[C@@H](Cc1ccccc1)[C@@H](O)C(=O)N[C@@H](CC(=O)O)C(=O)N[C@@H](C)C(=O)N[C@@H](CCC(=O)O)C(=O)NCC(=O)O</t>
  </si>
  <si>
    <t>CC(C)(NC(=O)C1=CC(=O)C=C(N1)C(=O)N[C@@H](Cc2ccccc2)[C@H](O)C(=O)Nc3cccc(c3)c4nn[nH]n4)c5ccccc5</t>
  </si>
  <si>
    <t>CS(=O)(=O)Nc1ccc(cc1)c2ccc(c3ccccc3)n2CC(=O)NC(=N)N</t>
  </si>
  <si>
    <t>Cc1ccc(cc1)c2ccc(c3ccc(F)cc3)n2CC(=O)NC(=N)N</t>
  </si>
  <si>
    <t>NC(=N)NC(=O)Cn1c(ccc1c2cccc(F)c2)c3ccccc3</t>
  </si>
  <si>
    <t>NC(=N)NC(=O)Cn1c(ccc1c2ccc(NS(=O)(=O)c3cccc(Br)c3)cc2)c4ccccc4</t>
  </si>
  <si>
    <t>COc1cccc(c1)c2ccc(c3cc(Cl)ccc3Cl)n2CC(=O)NC(=N)N</t>
  </si>
  <si>
    <t>Brc1ccc(OCCNC2CCCCC2)c(NC(=O)Cc3cccc4ccccc34)c1</t>
  </si>
  <si>
    <t>[Cl-].NC(=O)c1ccc[n+](CC(=O)Nc2cccc(c2)C(=O)Nc3ccc(Cl)cc3)c1</t>
  </si>
  <si>
    <t>OC(COc1ccc(Cc2ccccc2)cc1)CSc3ccccc3F</t>
  </si>
  <si>
    <t>COc1cccc(c1)c2ccc(c3ccc4ccccc4c3)n2CC(=O)NC(=N)N</t>
  </si>
  <si>
    <t>NC(=N)NC(=O)Cn1c(ccc1c2ccc(OCc3ccccc3)cc2)c4ccccc4</t>
  </si>
  <si>
    <t>OC(CSc1nnnn1c2ccccc2)Cn3c4ccccc4c5ccccc35</t>
  </si>
  <si>
    <t>CC(C)C[C@H](NC(=O)[C@@H](NC(=O)[C@@H](N)CCC(=O)O)C(C)C)C(=O)N[C@@H](Cc1ccccc1)[C@@H](O)C(=O)NCc2cccc(c2)C(=O)O</t>
  </si>
  <si>
    <t>CCCCNC(=O)NCc1ccc(CN2C(=N)NC(C)(Cc3ccccc3)C2=O)cc1</t>
  </si>
  <si>
    <t>CC(C)C[C@H](NC(=O)[C@@H](NC(=O)[C@@H](N)CCC(=O)O)C(C)C)C(=O)N[C@@H](Cc1ccccc1)[C@@H](O)C(=O)N[C@@H](CCC(=O)O)C(=O)N[C@@H](C)C(=O)N[C@@H](CCC(=O)O)C(=O)N[C@@H](Cc2ccccc2)C(=O)O</t>
  </si>
  <si>
    <t>CCCOc1cc(nc(c1)C(=O)N2COC[C@@H]2c3ccccc3)C(=O)N[C@@H](Cc4ccccc4)[C@H](O)C(=O)Nc5cccc(c5)c6nn[nH]n6</t>
  </si>
  <si>
    <t>NC(=N)NC(=O)Cn1c(ccc1c2cccc(Br)c2)c3ccc(cc3)C(F)(F)F</t>
  </si>
  <si>
    <t>NC(=N)NC(=O)Cn1c(ccc1c2ccc(cc2)C(F)(F)F)c3ccccc3</t>
  </si>
  <si>
    <t>Nc1nc2cc(Cl)ccc2n1CCCO</t>
  </si>
  <si>
    <t>NC(=N)NC(=O)Cn1c(ccc1c2cccc(Br)c2)c3ccc(F)cc3</t>
  </si>
  <si>
    <t>Cc1cccc(c1)c2ccc(c3cccc(F)c3)n2CC(=O)NC(=N)N</t>
  </si>
  <si>
    <t>COc1ccc(cc1NC\C=C(/C)\CC\C=C(/C)\CCC=C(C)C)C(=O)N[C@@H](Cc2ccccc2)[C@H](O)CNC3CC3</t>
  </si>
  <si>
    <t>CC(C)(C)c1cc(cc(c1)C(=O)N2COC[C@@H]2c3ccccc3)C(=O)N[C@@H](Cc4ccccc4)[C@H](O)C(=O)Nc5cccc(c5)c6nn[nH]n6</t>
  </si>
  <si>
    <t>OC(COc1ccc(Cc2ccccc2)cc1)CSc3ccc(Cl)cc3</t>
  </si>
  <si>
    <t>NC(=N)N\N=C(\C=C\c1cccc(c1)[N+](=O)[O-])/c2ccc(cc2)[N+](=O)[O-]</t>
  </si>
  <si>
    <t>CC(C)C[C@H](NC(=O)[C@@H](NC(=O)[C@@H](N)CCC(=O)O)C(C)C)C(=O)N[C@@H](Cc1ccccc1)[C@@H](O)C(=O)Nc2cccc(c2)C(=O)N</t>
  </si>
  <si>
    <t>COc1ccccc1c2ccc(c3ccccc3Cl)n2CC(=O)NC(=N)N</t>
  </si>
  <si>
    <t>COc1c(Br)cc(C\C(=N/O)\C(=O)NCCc2cc(Br)c(OCCCN)c(Br)c2)cc1Br</t>
  </si>
  <si>
    <t>COc1cccc(c1)c2ccc(c3ccc(C)cc3)n2CC(=O)NC(=N)N</t>
  </si>
  <si>
    <t>OC(COc1ccc(Cc2ccccc2)cc1)CSc3ccc(F)cc3</t>
  </si>
  <si>
    <t>OC(COc1ccc(Cc2ccccc2)cc1)CSc3nnnn3c4ccccc4</t>
  </si>
  <si>
    <t>CCCCC1=CC(=O)NC(=N1)N</t>
  </si>
  <si>
    <t>C[C@@H](NC(=O)C1=CC(=O)C=C(O1)C(=O)N[C@@H](Cc2ccccc2)[C@H](O)C(=O)Nc3cccc(c3)c4nn[nH]n4)c5cccc(F)c5</t>
  </si>
  <si>
    <t>CCCCCC1=CC(=O)NC(=N1)N</t>
  </si>
  <si>
    <t>Clc1ccccc1CC(=O)Nc2cc(Br)ccc2OCCN3CCCCC3</t>
  </si>
  <si>
    <t>CC(=O)Nc1ccc(cc1)S(=O)(=O)NCC(=O)Nc2ccc(C)cc2C</t>
  </si>
  <si>
    <t>N[C@@H](Cc1c[nH]c2ccccc12)Cn3cc(nn3)c4ccc(Cl)c(Cl)c4</t>
  </si>
  <si>
    <t>Fc1cc(F)cc(CNC2CCCN(CCN3C(=O)c4ccccc4S3(=O)=O)C2)c1</t>
  </si>
  <si>
    <t>COc1ccc(\C=C\C(=N\NC(=N)N)\c2ccc(cc2)[N+](=O)[O-])cc1OC</t>
  </si>
  <si>
    <t>C[C@@H](NC(=O)C1=CC(=O)C=C(O1)C(=O)N[C@@H](Cc2ccccc2)[C@H](O)C(=O)Nc3cccc(c3)c4nn[nH]n4)c5ccc(Cl)cc5</t>
  </si>
  <si>
    <t>Cc1ccc2cc(ccc2c1)c3ccc(c4cccc(F)c4)n3CC(=O)NC(=N)N</t>
  </si>
  <si>
    <t>Cc1ccc(cc1)c2ccc(c3cccc4ccccc34)n2CC(=O)NC(=N)N</t>
  </si>
  <si>
    <t>CC(C)C[C@H](NC(=O)[C@@H](NC(=O)[C@@H](N)CCC(=O)O)C(C)C)C(=O)N[C@@H](Cc1ccccc1)[C@@H](O)C(=O)N[C@@H](CC(=O)O)C(=O)O</t>
  </si>
  <si>
    <t>COc1ccc(cc1)c2ccc(c3cccc(OC)c3)n2CC(=O)NC(=N)N</t>
  </si>
  <si>
    <t>[Cl-].Cc1cccc(NC(=O)c2cccc(NC(=O)C[n+]3ccccc3)c2)c1</t>
  </si>
  <si>
    <t>COC(=O)[C@@H]1O[C@@H]2O[C@H]1C(=S)N(Cc3ccccc3)[C@H]2Cc4ccccc4</t>
  </si>
  <si>
    <t>Cc1c(C)n(CC(O)CSc2ccccc2O)c3ccccc13</t>
  </si>
  <si>
    <t>NCc1ccc(CNC(=O)Cc2ccc(cc2)c3cccc(c3)C(F)(F)F)cc1</t>
  </si>
  <si>
    <t>CCN(CCCCCCNC1=CC(=O)c2ccccc2C1=O)Cc3ccccc3OC</t>
  </si>
  <si>
    <t>COC1=C(N(C)C(=C(SC)C1=O)C(=O)NCCOC(=O)C)c2csc(n2)c3ccc4cc(Cl)ccc4n3</t>
  </si>
  <si>
    <t>CC(C)C[C@H](NC(=O)[C@@H](NC(=O)[C@@H](N)CCC(=O)O)C(C)C)C(=O)N[C@@H](Cc1ccccc1)[C@@H](O)C(=O)Nc2cc(cc(c2)[N+](=O)[O-])[N+](=O)[O-]</t>
  </si>
  <si>
    <t>CCCN(CCC)C(=O)C1=CC(=O)C=C(O1)C(=O)N[C@@H](Cc2ccccc2)[C@@H](O)C(=O)Nc3cccc(c3)c4nnn[nH]4</t>
  </si>
  <si>
    <t>CC(C)C[C@H](NC(=O)[C@@H](NC(=O)[C@@H](N)CCC(=O)O)C(C)C)C(=O)N[C@@H](Cc1ccccc1)[C@@H](O)C(=O)Nc2ccccc2O</t>
  </si>
  <si>
    <t>O[C@@H]([C@H](Cc1ccccc1)NC(=O)c2cc(cc(c2)[N+](=O)[O-])C(=O)N3CCCCCC3)C(=O)Nc4cccc(c4)c5nn[nH]n5</t>
  </si>
  <si>
    <t>CC(C)C[C@H](NC(=O)[C@@H](NC(=O)[C@@H](N)CCC(=O)O)C(C)C)C(=O)N[C@@H](Cc1ccccc1)[C@@H](O)C(=O)N[C@@H](CC(=O)O)C(=O)N[C@@H](C)C(=O)N[C@@H](CCC(=O)O)C(=O)O</t>
  </si>
  <si>
    <t>NC(=N)NC(=O)Cn1c(ccc1c2cc(Cl)ccc2Cl)c3cccc(c3)C#N</t>
  </si>
  <si>
    <t>CC(C)C[C@H](NC(=O)[C@@H](NC(=O)[C@@H](N)CCC(=O)O)C(C)C)C(=O)N[C@@H](Cc1ccccc1)[C@@H](O)C(=O)N[C@@H](C)C(=O)N[C@@H](Cc2ccccc2)C(=O)N[C@@H](CCC(=O)O)C(=O)N[C@@H](Cc3ccccc3)C(=O)O</t>
  </si>
  <si>
    <t>Cc1ccc2cc(ccc2c1)c3ccc(c4ccccc4)n3CC(=O)NC(=N)N</t>
  </si>
  <si>
    <t>CCCCC(C)CCC\C=C/CCCCCCC(=O)NCCc1cc(Br)c(OCCCNC(=O)C2=NO[C@]3(C2)C=C(Br)C(=C(Br)[C@H]3O)OC)c(Br)c1</t>
  </si>
  <si>
    <t>CC(C)CNC(=O)[C@H](C)C[C@H](O)[C@H](CC(C)C)NC(=O)[C@H](Cc1ccccc1)NC(=O)\C=C\c2ccc(cc2)C(F)(F)F</t>
  </si>
  <si>
    <t>COc1cc(O)ccc1[C@@H]2CC(=O)c3c(O)cc(O)c(C[C@@H](CC=C(C)C)C(=C)C)c3O2</t>
  </si>
  <si>
    <t>CC(C)C[C@H](NC(=O)[C@@H](NC(=O)[C@@H](N)CNC(=O)c1cc(O)ccc1O)C(C)C)C(=O)N[C@@H](Cc2ccccc2)[C@@H](O)C(=O)NC3(CCN(Cc4ccccc4)CC3)c5ccccc5</t>
  </si>
  <si>
    <t>COC(=O)c1ccc2OCC(=O)N(C\C=C(/C)\CC\C=C(/C)\CCC=C(C)C)c2c1</t>
  </si>
  <si>
    <t>CC(C)C[C@H](NC(=O)[C@@H](NC(=O)[C@@H](N)CNC(=O)c1cc(O)ccc1O)C(C)C)C(=O)NC(C)(C)Cc2cc(F)cc(F)c2</t>
  </si>
  <si>
    <t>COc1ccc(cc1)c2ccc(c3cccc(Cl)c3)n2CC(=O)NC(=N)N</t>
  </si>
  <si>
    <t>OCCC1CCN(Cc2ccc(cc2)C(=O)c3ccc(O)c(F)c3)CC1</t>
  </si>
  <si>
    <t>C[C@@H](NC(=O)c1cc(cc(c1)C(=O)N[C@@H](Cc2ccccc2)[C@H](O)C(=O)Nc3nnc(C)s3)N(C)S(=O)(=O)C)c4ccccc4</t>
  </si>
  <si>
    <t>OC(CSc1nnnn1c2ccccc2)Cn3ccc4ccccc34</t>
  </si>
  <si>
    <t>COc1ccc(cc1)c2ccc(c3cccc(F)c3)n2CC(=O)NC(=N)N</t>
  </si>
  <si>
    <t>NC(=N)NC(=O)Cn1c(ccc1c2ccccc2Cl)c3cccc(Cl)c3</t>
  </si>
  <si>
    <t>O=C(CSc1nc2ccc(Nc3nc(nc(n3)N4CCCCC4)N5CCCCC5)cc2s1)Nc6ccccc6</t>
  </si>
  <si>
    <t>[Cl-].Cc1cccc(NC(=O)c2cccc(NC(=O)C[n+]3cccc(c3)C(=O)NCCc4ccccc4)c2)c1</t>
  </si>
  <si>
    <t>NC(=N)NC(=O)Cn1c(ccc1c2cccc(F)c2)c3ccc(OCc4ccccc4)cc3</t>
  </si>
  <si>
    <t>Cc1ccc2cc(ccc2c1)c3ccc(c4ccc(F)cc4)n3CC(=O)NC(=N)N</t>
  </si>
  <si>
    <t>CC1=C(C(C(=C(C)N1)C(=O)Nc2cc(C)on2)c3ccc[nH]3)C(=O)Nc4cc(C)on4</t>
  </si>
  <si>
    <t>C[C@@H](NC(=O)c1cc(cc(c1)C(=O)N[C@@H](Cc2ccccc2)C(O)C(=O)NCCC3CCN(Cc4ccccc4)CC3)N(C)S(=O)(=O)C)c5ccc(F)cc5</t>
  </si>
  <si>
    <t>CC(C)C[C@H](NC(=O)[C@H](C)NC(=O)[C@H](CC(=O)O)NC(=O)[C@H](O)[C@H](Cc1ccccc1)NC(=O)[C@H](CC(C)C)NC(=O)[C@@H](NC(=O)[C@@H](N)CCC(=O)O)C(C)C)C(=O)N[C@@H](Cc2ccccc2)C(=O)O</t>
  </si>
  <si>
    <t>CC(C)C[C@H](NC(=O)[C@@H](NC(=O)[C@@H](N)CCC(=O)O)C(C)C)C(=O)N[C@@H](Cc1ccccc1)[C@@H](O)C(=O)N[C@@H](CC(=O)O)C(=O)N[C@@H](C)C(=O)N[C@@H](C(C)C)C(=O)N[C@@H](Cc2ccccc2)C(=O)O</t>
  </si>
  <si>
    <t>COc1cccc(c1)c2ccc(c3cccc(C)c3)n2CC(=O)NC(=N)N</t>
  </si>
  <si>
    <t>O[C@@H]([C@H](Cc1ccccc1)NC(=O)c2cc(cc(c2)[N+](=O)[O-])C(=O)N3COC[C@@H]3Cc4c[nH]c5ccccc45)C(=O)Nc6cccc(c6)c7nn[nH]n7</t>
  </si>
  <si>
    <t>CC(C)[C@H](NC(=O)[C@@H](N)CNC(=O)c1cc(O)ccc1O)C(=O)N[C@@H](CC2CCCCC2)C(=O)N[C@@H](Cc3ccccc3)[C@@H](O)C(=O)NC4(CCN(Cc5ccccc5)CC4)c6ccccc6</t>
  </si>
  <si>
    <t>COC1=C(Br)[C@@H](O)[C@@]2(CC(=NO2)C(=O)NCCCOc3c(Br)cc(CCNC(=O)CCCCCCCCCCCC(C)C)cc3Br)C=C1Br</t>
  </si>
  <si>
    <t>CC1=C(C(C(=C(C)N1)C(=O)Nc2nc3ccccc3s2)c4cccc(c4)[N+](=O)[O-])C(=O)Nc5nc6ccccc6s5</t>
  </si>
  <si>
    <t>COc1cccc(c1)C(O)CCCCc2cccc(NC(=O)C)n2</t>
  </si>
  <si>
    <t>CC(C)C[C@H](NC(=O)[C@@H](NC(=O)[C@@H](N)CCC(=O)O)C(C)C)C(=O)N[C@@H](Cc1ccccc1)[C@@H](O)C(=O)N[C@@H](CC(=O)O)C(=O)N[C@@H](C)C(=O)N[C@@H](CCC(=O)N)C(=O)N[C@@H](Cc2ccccc2)C(=O)O</t>
  </si>
  <si>
    <t>NC(=N)NC(=O)Cn1c(ccc1c2cccc(Cl)c2)c3cccc(F)c3</t>
  </si>
  <si>
    <t>CC(C)C[C@H](NC(=O)[C@@H](NC(=O)[C@@H](N)CCC(=O)O)C(C)C)C(=O)N[C@@H](Cc1ccccc1)[C@@H](O)C(=O)N[C@@H](CC(=O)O)C(=O)N[C@@H](C)C(=O)NCC(=O)N[C@@H](Cc2ccccc2)C(=O)O</t>
  </si>
  <si>
    <t>Cc1c(C)n(CC(O)CSc2ccccc2F)c3ccccc13</t>
  </si>
  <si>
    <t>COc1ccccc1c2ccc(c3cccc(C)c3)n2CC(=O)NC(=N)N</t>
  </si>
  <si>
    <t>NC(=N)NC(=O)Cn1c(ccc1c2ccc3ccccc3c2)c4ccccc4</t>
  </si>
  <si>
    <t>NC(=N)NC(=O)Cn1c(ccc1c2cccc3ccccc23)c4ccccc4</t>
  </si>
  <si>
    <t>NC(=N)NC(=O)Cn1c(ccc1c2ccccc2Cl)c3ccccc3Cl</t>
  </si>
  <si>
    <t>NC1=NC(C2CCCCC2)(C(=O)N1CCCO)c3ccccc3</t>
  </si>
  <si>
    <t>C[C@@H](C(=O)NCc1ccc(CN)cc1)c2ccc(c(F)c2)c3ccccc3</t>
  </si>
  <si>
    <t>[Cl-].O=C(C[n+]1cccc(c1)C(=O)NCCc2ccccc2)Nc3cccc(NC(=O)c4ccccc4)c3</t>
  </si>
  <si>
    <t>CC(C)CC1(C)NC(=N)N(Cc2cccc(Cl)c2)C1=O</t>
  </si>
  <si>
    <t>Cc1c(C)n(CC(O)CSc2cccc(N)c2)c3ccccc13</t>
  </si>
  <si>
    <t>CC(C)CNC(=O)[C@H](C)C[C@H](O)[C@H](CC(C)C)NC(=O)[C@H](Cc1ccccc1)NC(=O)[C@H](CC(C)C)NC(=O)OC(C)(C)C</t>
  </si>
  <si>
    <t>NC(=N)NC(=O)Cn1c(ccc1c2ccc(NC(=O)Cc3ccc(F)cc3)cc2)c4ccccc4</t>
  </si>
  <si>
    <t>CCc1ccccc1SCC(O)CN(Cc2ccccc2)Cc3ccccc3</t>
  </si>
  <si>
    <t>C[C@@H](NC(=O)C1=CC(=O)C=C(O1)C(=O)N[C@@H](Cc2ccccc2)[C@H](O)C(=O)Nc3cccc(c3)c4nn[nH]n4)c5ccc(C)cc5</t>
  </si>
  <si>
    <t>[Cl-].NC(=O)c1ccc[n+](CC(=O)Nc2cccc(NC(=O)c3ccccc3)c2)c1</t>
  </si>
  <si>
    <t>CC(C)C[C@H](NC(=O)[C@@H](NC(=O)[C@@H](N)CCC(=O)O)C(C)C)C(=O)N[C@@H](Cc1ccccc1)[C@@H](O)C(=O)Nc2cccc(O)c2</t>
  </si>
  <si>
    <t>OC(CSc1ccc(F)cc1)Cn2ccc3ccccc23</t>
  </si>
  <si>
    <t>CC(C)C[C@H](NC(=O)[C@@H](NC(=O)[C@@H](N)CCC(=O)O)C(C)C)C(=O)N[C@@H](Cc1ccccc1)[C@@H](O)C(=O)N[C@@H](CC(=O)N)C(=O)N[C@@H](C)C(=O)N[C@@H](CCC(=O)O)C(=O)N[C@@H](Cc2ccccc2)C(=O)O</t>
  </si>
  <si>
    <t>CC(C)[C@H](NC(=O)[C@@H](N)CNC(=O)c1cc(O)ccc1O)C(=O)N[C@@H](CC2CCCCC2)C(=O)NC(C)(C)Cc3ccccc3C</t>
  </si>
  <si>
    <t>CC(C)C[C@H](NC(=O)[C@@H](NC(=O)[C@@H](N)CCC(=O)O)C(C)C)C(=O)N[C@@H](Cc1ccccc1)[C@@H](O)C(=O)NCC(=O)N[C@@H](C)C(=O)N[C@@H](CCC(=O)O)C(=O)N[C@@H](Cc2ccccc2)C(=O)O</t>
  </si>
  <si>
    <t>CC1=C(C(C(=C(C)N1)C(=O)Nc2cc(C)on2)c3ccccc3[N+](=O)[O-])C(=O)Nc4cc(C)on4</t>
  </si>
  <si>
    <t>Cl.Oc1ccc2OC(=CC(=O)c2c1)C(=O)NCCCCCCCCCCNc3c4CCCCc4nc5ccccc35</t>
  </si>
  <si>
    <t>COc1ccccc1c2ccc(c3ccc4ccccc4c3)n2CC(=O)NC(=N)N</t>
  </si>
  <si>
    <t>COc1ccc(cc1)c2ccc(c3ccccc3)n2CC(=O)NC(=N)N</t>
  </si>
  <si>
    <t>COc1ccc(cc1)c2ccc(c3ccc(F)cc3)n2CC(=O)NC(=N)N</t>
  </si>
  <si>
    <t>CC(C)C[C@H](NC(=O)[C@@H](NC(=O)[C@@H](N)CCC(=O)O)C(C)C)C(=O)N[C@@H](Cc1ccccc1)[C@@H](O)C(=O)Nc2ccccc2</t>
  </si>
  <si>
    <t>COc1ccccc1c2ccc(c3ccc4cc(C)ccc4c3)n2CC(=O)NC(=N)N</t>
  </si>
  <si>
    <t>CC(C)C[C@H](NC(=O)[C@@H](NC(=O)[C@@H](N)CCC(=O)O)C(C)C)C(=O)N[C@@H](Cc1ccccc1)[C@@H](O)C(=O)N[C@@H](C)C(=O)N[C@@H](C)C(=O)N[C@@H](CCC(=O)O)C(=O)N[C@@H](Cc2ccccc2)C(=O)O</t>
  </si>
  <si>
    <t>OC(CSc1nnnn1c2ccccc2)Cn3c(cc4ccccc34)c5ccccc5</t>
  </si>
  <si>
    <t>CC(=O)Nc1ccc(cc1)S(=O)(=O)NCC(=O)Nc2cccc(Cl)c2</t>
  </si>
  <si>
    <t>CC(C)C[C@H](NC(=O)[C@@H](NC(=O)[C@@H](N)CCC(=O)O)C(C)C)C(=O)N[C@@H](Cc1ccccc1)[C@@H](O)C(=O)NCc2ccc(cc2)C(=O)O</t>
  </si>
  <si>
    <t>NC(=N)NC(=O)Cn1c(ccc1c2ccccc2Cl)c3cccc(c3)C#N</t>
  </si>
  <si>
    <t>NCc1ccc(CNC(=O)Cc2ccc(cc2)c3c(F)c(F)c(F)c(F)c3F)cc1</t>
  </si>
  <si>
    <t>CC(C(=O)NCc1ccc(CN)cc1)c2ccc(c(F)c2)c3ccccc3</t>
  </si>
  <si>
    <t>CC(C)C[C@H](NC(=O)[C@@H](NC(=O)[C@@H](N)CCC(=O)O)C(C)C)C(=O)N[C@@H](Cc1ccccc1)[C@@H](O)C(=O)Nc2cccc(c2)C(=O)C(F)(F)F</t>
  </si>
  <si>
    <t>COc1ccccc1c2ccc(c3cccc(Cl)c3)n2CC(=O)NC(=N)N</t>
  </si>
  <si>
    <t>C[C@@H](NC(=O)C1=CC(=O)C=C(N1)C(=O)N[C@@H](Cc2ccccc2)[C@H](O)C(=O)Nc3cccc(c3)c4nn[nH]n4)c5ccccc5</t>
  </si>
  <si>
    <t>COc1ccccc1c2ccc(c3ccccc3)n2CC(=O)NC(=N)N</t>
  </si>
  <si>
    <t>COC1=C(N(C)C(=C([S+](C)[O-])C1=O)C(=O)NCCO)c2csc(n2)c3ccc4cc(Cl)ccc4n3</t>
  </si>
  <si>
    <t>NC(=N)NC(=O)Cn1c(ccc1c2cc(Cl)ccc2Cl)c3cccc4ccccc34</t>
  </si>
  <si>
    <t>CC(C)C[C@H](NC(=O)[C@@H](NC(=O)[C@@H](N)CNC(=O)c1cc(O)ccc1O)C(C)C)C(=O)NC(C)(C)Cc2ccc(C)cc2</t>
  </si>
  <si>
    <t>C[C@@H](NC(=O)C1=CC(=O)C=C(O1)C(=O)N[C@@H](Cc2ccccc2)[C@H](O)C(=O)Nc3cccc(c3)c4nn[nH]n4)c5ccc(cc5)[N+](=O)[O-]</t>
  </si>
  <si>
    <t>[Cl-].O=C(C[n+]1ccccc1)Nc2cccc(NC(=O)c3ccccc3)c2</t>
  </si>
  <si>
    <t>O=C1N(CCCN2CCN(Cc3ccccc3)CC2)S(=O)(=O)c4ccccc14</t>
  </si>
  <si>
    <t>CC(C)[C@H](NC(=O)[C@H](CO)NC(=O)OC(C)(C)C)[C@@H](O)C[C@@H](C)C(=O)NCc1ccccc1</t>
  </si>
  <si>
    <t>COc1ccc(CNC(=O)C2=CNc3ccc(cc3C2=O)S(=O)(=O)Nc4ccc(cc4)C(F)(F)F)cc1</t>
  </si>
  <si>
    <t>HESPERIDIN</t>
  </si>
  <si>
    <t>FALDAPREVIR</t>
  </si>
  <si>
    <t>HGLUVALLEUPNSASPGLYGLUPHEOH</t>
  </si>
  <si>
    <t>HGLUVALLEUPNSASPALAGLUGLYOH</t>
  </si>
  <si>
    <t>LEACHIANONE A</t>
  </si>
  <si>
    <t>antivirals: serine protease inhibitors</t>
  </si>
  <si>
    <t>10.1016/j.bmc.2008.10.059</t>
  </si>
  <si>
    <t>10.1021/jm301127x</t>
  </si>
  <si>
    <t>10.1016/j.ejmech.2016.03.057</t>
  </si>
  <si>
    <t>10.1016/j.bmcl.2013.11.039</t>
  </si>
  <si>
    <t>10.1016/j.bmcl.2006.12.097</t>
  </si>
  <si>
    <t>10.1016/j.bmcl.2009.09.103</t>
  </si>
  <si>
    <t>10.1016/j.bmc.2011.03.056</t>
  </si>
  <si>
    <t>10.1016/j.ejmech.2014.04.025</t>
  </si>
  <si>
    <t>10.1016/j.bmcl.2015.11.086</t>
  </si>
  <si>
    <t>10.1016/j.bmcl.2015.11.044</t>
  </si>
  <si>
    <t>10.1021/jm900859q</t>
  </si>
  <si>
    <t>10.1128/aac.00787-10</t>
  </si>
  <si>
    <t>10.1021/jm070825k</t>
  </si>
  <si>
    <t>10.1016/j.bmc.2016.12.027</t>
  </si>
  <si>
    <t>10.1021/jm0611962</t>
  </si>
  <si>
    <t>10.1016/j.bmc.2016.04.023</t>
  </si>
  <si>
    <t>10.1016/j.bmc.2017.03.030</t>
  </si>
  <si>
    <t>10.1021/jm200691d</t>
  </si>
  <si>
    <t>10.1016/j.bmcl.2017.05.035</t>
  </si>
  <si>
    <t>10.1016/j.ejmech.2010.01.044</t>
  </si>
  <si>
    <t>10.1016/j.bmc.2008.05.080</t>
  </si>
  <si>
    <t>10.1016/j.ejmech.2014.03.042</t>
  </si>
  <si>
    <t>10.1016/j.bmcl.2015.10.007</t>
  </si>
  <si>
    <t>CHEMBL1208934</t>
  </si>
  <si>
    <t>CHEMBL1208997</t>
  </si>
  <si>
    <t>CHEMBL1209056</t>
  </si>
  <si>
    <t>CHEMBL1209057</t>
  </si>
  <si>
    <t>CHEMBL1209165</t>
  </si>
  <si>
    <t>CHEMBL1209166</t>
  </si>
  <si>
    <t>CHEMBL1209223</t>
  </si>
  <si>
    <t>CHEMBL1209358</t>
  </si>
  <si>
    <t>CHEMBL1209418</t>
  </si>
  <si>
    <t>CHEMBL1209419</t>
  </si>
  <si>
    <t>CHEMBL1209420</t>
  </si>
  <si>
    <t>CHEMBL217068</t>
  </si>
  <si>
    <t>CHEMBL256823</t>
  </si>
  <si>
    <t>CHEMBL404256</t>
  </si>
  <si>
    <t>CHEMBL1257302</t>
  </si>
  <si>
    <t>CHEMBL1257530</t>
  </si>
  <si>
    <t>CHEMBL1257651</t>
  </si>
  <si>
    <t>CHEMBL1257894</t>
  </si>
  <si>
    <t>CHEMBL1258120</t>
  </si>
  <si>
    <t>CHEMBL1258233</t>
  </si>
  <si>
    <t>CHEMBL1258234</t>
  </si>
  <si>
    <t>CHEMBL1258575</t>
  </si>
  <si>
    <t>CHEMBL1258576</t>
  </si>
  <si>
    <t>CHEMBL1258686</t>
  </si>
  <si>
    <t>CHEMBL1258802</t>
  </si>
  <si>
    <t>CHEMBL1258917</t>
  </si>
  <si>
    <t>CHEMBL1269948</t>
  </si>
  <si>
    <t>CHEMBL1270262</t>
  </si>
  <si>
    <t>CHEMBL1270459</t>
  </si>
  <si>
    <t>CHEMBL1234552</t>
  </si>
  <si>
    <t>CHEMBL2396983</t>
  </si>
  <si>
    <t>CHEMBL2396984</t>
  </si>
  <si>
    <t>CHEMBL2396985</t>
  </si>
  <si>
    <t>CHEMBL2396986</t>
  </si>
  <si>
    <t>CHEMBL2396987</t>
  </si>
  <si>
    <t>CHEMBL2396988</t>
  </si>
  <si>
    <t>CHEMBL1088070</t>
  </si>
  <si>
    <t>CHEMBL1087536</t>
  </si>
  <si>
    <t>CHEMBL1076569</t>
  </si>
  <si>
    <t>CHEMBL1080904</t>
  </si>
  <si>
    <t>CHEMBL1080914</t>
  </si>
  <si>
    <t>CHEMBL1080923</t>
  </si>
  <si>
    <t>CHEMBL1081082</t>
  </si>
  <si>
    <t>CHEMBL1081440</t>
  </si>
  <si>
    <t>CHEMBL1081606</t>
  </si>
  <si>
    <t>CHEMBL1081618</t>
  </si>
  <si>
    <t>CHEMBL1081800</t>
  </si>
  <si>
    <t>CHEMBL1081801</t>
  </si>
  <si>
    <t>CHEMBL1086766</t>
  </si>
  <si>
    <t>CHEMBL1087116</t>
  </si>
  <si>
    <t>CHEMBL1087435</t>
  </si>
  <si>
    <t>CHEMBL1087537</t>
  </si>
  <si>
    <t>CHEMBL1087750</t>
  </si>
  <si>
    <t>CHEMBL1088209</t>
  </si>
  <si>
    <t>CHEMBL2437452</t>
  </si>
  <si>
    <t>CHEMBL2437454</t>
  </si>
  <si>
    <t>CHEMBL592382</t>
  </si>
  <si>
    <t>CHEMBL28</t>
  </si>
  <si>
    <t>CHEMBL2019032</t>
  </si>
  <si>
    <t>CHEMBL2019035</t>
  </si>
  <si>
    <t>CHEMBL2019053</t>
  </si>
  <si>
    <t>CHEMBL1952315</t>
  </si>
  <si>
    <t>CHEMBL1952316</t>
  </si>
  <si>
    <t>CHEMBL1952317</t>
  </si>
  <si>
    <t>CHEMBL1821799</t>
  </si>
  <si>
    <t>CHEMBL1821800</t>
  </si>
  <si>
    <t>CHEMBL1821809</t>
  </si>
  <si>
    <t>CHEMBL189197</t>
  </si>
  <si>
    <t>CHEMBL1821803</t>
  </si>
  <si>
    <t>CHEMBL4091480</t>
  </si>
  <si>
    <t>CHEMBL4104527</t>
  </si>
  <si>
    <t>CHEMBL2177341</t>
  </si>
  <si>
    <t>CHEMBL3086246</t>
  </si>
  <si>
    <t>CHEMBL3627956</t>
  </si>
  <si>
    <t>CHEMBL3627959</t>
  </si>
  <si>
    <t>CHEMBL3627963</t>
  </si>
  <si>
    <t>CHEMBL3627964</t>
  </si>
  <si>
    <t>CHEMBL1773442</t>
  </si>
  <si>
    <t>CHEMBL1773443</t>
  </si>
  <si>
    <t>CHEMBL1773444</t>
  </si>
  <si>
    <t>CHEMBL1773445</t>
  </si>
  <si>
    <t>CHEMBL1773446</t>
  </si>
  <si>
    <t>CHEMBL1773447</t>
  </si>
  <si>
    <t>CHEMBL1773448</t>
  </si>
  <si>
    <t>CHEMBL1773440</t>
  </si>
  <si>
    <t>CHEMBL1773441</t>
  </si>
  <si>
    <t>CHEMBL1773449</t>
  </si>
  <si>
    <t>CHEMBL1773453</t>
  </si>
  <si>
    <t>CHEMBL1773454</t>
  </si>
  <si>
    <t>CHEMBL1773544</t>
  </si>
  <si>
    <t>CHEMBL1773545</t>
  </si>
  <si>
    <t>CHEMBL1773546</t>
  </si>
  <si>
    <t>CHEMBL1773547</t>
  </si>
  <si>
    <t>CHEMBL1773548</t>
  </si>
  <si>
    <t>CHEMBL1773549</t>
  </si>
  <si>
    <t>CHEMBL1773550</t>
  </si>
  <si>
    <t>CHEMBL1773551</t>
  </si>
  <si>
    <t>CHEMBL1773552</t>
  </si>
  <si>
    <t>CHEMBL1773553</t>
  </si>
  <si>
    <t>CHEMBL1773554</t>
  </si>
  <si>
    <t>CHEMBL1773555</t>
  </si>
  <si>
    <t>CHEMBL1773556</t>
  </si>
  <si>
    <t>CHEMBL1773557</t>
  </si>
  <si>
    <t>CHEMBL1773713</t>
  </si>
  <si>
    <t>CHEMBL1773714</t>
  </si>
  <si>
    <t>CHEMBL1773715</t>
  </si>
  <si>
    <t>CHEMBL1773716</t>
  </si>
  <si>
    <t>CHEMBL1773717</t>
  </si>
  <si>
    <t>CHEMBL1773718</t>
  </si>
  <si>
    <t>CHEMBL1773719</t>
  </si>
  <si>
    <t>CHEMBL1773720</t>
  </si>
  <si>
    <t>CHEMBL1773721</t>
  </si>
  <si>
    <t>CHEMBL1773722</t>
  </si>
  <si>
    <t>CHEMBL1773723</t>
  </si>
  <si>
    <t>CHEMBL1773724</t>
  </si>
  <si>
    <t>CHEMBL1773725</t>
  </si>
  <si>
    <t>CHEMBL1773726</t>
  </si>
  <si>
    <t>CHEMBL1773727</t>
  </si>
  <si>
    <t>CHEMBL1773864</t>
  </si>
  <si>
    <t>CHEMBL1773865</t>
  </si>
  <si>
    <t>CHEMBL1773866</t>
  </si>
  <si>
    <t>CHEMBL1773867</t>
  </si>
  <si>
    <t>CHEMBL1773868</t>
  </si>
  <si>
    <t>CHEMBL1773869</t>
  </si>
  <si>
    <t>CHEMBL1773870</t>
  </si>
  <si>
    <t>CHEMBL1773871</t>
  </si>
  <si>
    <t>CHEMBL1773872</t>
  </si>
  <si>
    <t>CHEMBL1773873</t>
  </si>
  <si>
    <t>CHEMBL1773874</t>
  </si>
  <si>
    <t>CHEMBL1773875</t>
  </si>
  <si>
    <t>CHEMBL1773876</t>
  </si>
  <si>
    <t>ED50</t>
  </si>
  <si>
    <t>FC</t>
  </si>
  <si>
    <t>INH</t>
  </si>
  <si>
    <t>IP</t>
  </si>
  <si>
    <t>Ka</t>
  </si>
  <si>
    <t>Kcat</t>
  </si>
  <si>
    <t>Kic</t>
  </si>
  <si>
    <t>Km</t>
  </si>
  <si>
    <t>RFU</t>
  </si>
  <si>
    <t>Ratio</t>
  </si>
  <si>
    <t>Ratio IC50</t>
  </si>
  <si>
    <t>Ratio Ki</t>
  </si>
  <si>
    <t>TIME</t>
  </si>
  <si>
    <t xml:space="preserve"> &lt;=</t>
  </si>
  <si>
    <t>10'4/M</t>
  </si>
  <si>
    <t>/s</t>
  </si>
  <si>
    <t>hr</t>
  </si>
  <si>
    <t>Non standard unit for type</t>
  </si>
  <si>
    <t>Functional</t>
  </si>
  <si>
    <t>Inhibition of BACE-1 expressed in HEK293 cells assessed as inhibition of amyloid precursor protein cleavage</t>
  </si>
  <si>
    <t>Inhibition of BACE1 by cellular ELISA</t>
  </si>
  <si>
    <t>Inhibition of BACE1 in CHO cells expressing human APP assessed as reduction of amyloid beta production</t>
  </si>
  <si>
    <t>Inhibition of BACE1 in HEK293 cells expressing swedish mutant APP FAD isoform</t>
  </si>
  <si>
    <t>Binding affinity to BACE1 (unknown origin) in acetate buffer at pH 4.8 assessed as increase in lifetime species of excited tryptophan in active site at 5 uM by time-resolved fluorescence spectroscopy relative to control</t>
  </si>
  <si>
    <t>Inhibition of BACE1 (unknown origin) in a cell-based assay</t>
  </si>
  <si>
    <t>Inhibition of BACE1 at 20 ug/mL by FRET assay</t>
  </si>
  <si>
    <t>Inhibition of human recombinant BACE1 using MBP-C12Swe as substrate by FRET assay</t>
  </si>
  <si>
    <t>Inhibition of BACE1-mediated production of secreted beta-secretase amino terminal fragment</t>
  </si>
  <si>
    <t>Binding affinity to BACE1 (unknown origin) by fluorescence titration method</t>
  </si>
  <si>
    <t>Binding affinity to human recombinant BACE1 expressed in Escherichia coli BL21(DE3) by isothermal titration calorimetry assay</t>
  </si>
  <si>
    <t>Activity of recombinant BACE assessed as substrate cleavage at 105 uM after 15 mins by HPLC analysis</t>
  </si>
  <si>
    <t>Competitive inhibition of human recombinant BACE1 by Lineweaver-Burke plot analysis</t>
  </si>
  <si>
    <t>Competitive inhibition of human recombinant BChE using panvera peptide as substrate preincubated for 60 mins before substrate addition by FRET assay</t>
  </si>
  <si>
    <t>Inhibition of recombinant human BACE1 using Eu-CEVNLDAEFK-Qsy7 as substrate assessed as reduction in relative fluorescence at 0.01 uM incubated with substrate for 6 hrs prior compound addition by HTRF assay</t>
  </si>
  <si>
    <t>Inhibition of recombinant human BACE1 using Eu-CEVNLDAEFK-Qsy7 as substrate assessed as reduction in relative fluorescence at 0.01 uM incubated with substrate for 7 hrs prior compound addition by HTRF assay</t>
  </si>
  <si>
    <t>Inhibition of recombinant human BACE1 using Eu-CEVNLDAEFK-Qsy7 as substrate assessed as reduction in relative fluorescence at 0.01 uM preincubated for 30 mins prior substrate addition measured after 6 hrs by HTRF assay</t>
  </si>
  <si>
    <t>Inhibition of recombinant human BACE1 using Eu-CEVNLDAEFK-Qsy7 as substrate assessed as reduction in relative fluorescence at 0.01 uM preincubated for 30 mins prior substrate addition measured after 7 hrs by HTRF assay</t>
  </si>
  <si>
    <t>Inhibition of recombinant human BACE1 using Eu-CEVNLDAEFK-Qsy7 as substrate assessed as reduction in relative fluorescence at 0.1 uM incubated with substrate for 6 hrs prior compound addition by HTRF assay</t>
  </si>
  <si>
    <t>Inhibition of recombinant human BACE1 using Eu-CEVNLDAEFK-Qsy7 as substrate assessed as reduction in relative fluorescence at 0.1 uM incubated with substrate for 7 hrs prior compound addition by HTRF assay</t>
  </si>
  <si>
    <t>Inhibition of recombinant human BACE1 using Eu-CEVNLDAEFK-Qsy7 as substrate assessed as reduction in relative fluorescence at 0.1 uM preincubated for 30 mins prior substrate addition measured after 6 hrs by HTRF assay</t>
  </si>
  <si>
    <t>Inhibition of recombinant human BACE1 using Eu-CEVNLDAEFK-Qsy7 as substrate assessed as reduction in relative fluorescence at 0.1 uM preincubated for 30 mins prior substrate addition measured after 7 hrs by HTRF assay</t>
  </si>
  <si>
    <t>Inhibition of recombinant human BACE1 using Eu-CEVNLDAEFK-Qsy7 as substrate assessed as reduction in relative fluorescence at 1 nM incubated with substrate for 6 hrs prior compound addition by HTRF assay</t>
  </si>
  <si>
    <t>Inhibition of recombinant human BACE1 using Eu-CEVNLDAEFK-Qsy7 as substrate assessed as reduction in relative fluorescence at 1 nM incubated with substrate for 7 hrs prior compound addition by HTRF assay</t>
  </si>
  <si>
    <t>Inhibition of recombinant human BACE1 using Eu-CEVNLDAEFK-Qsy7 as substrate assessed as reduction in relative fluorescence at 1 nM preincubated for 30 mins prior substrate addition measured after 6 hrs by HTRF assay</t>
  </si>
  <si>
    <t>Inhibition of recombinant human BACE1 using Eu-CEVNLDAEFK-Qsy7 as substrate assessed as reduction in relative fluorescence at 1 nM preincubated for 30 mins prior substrate addition measured after 7 hrs by HTRF assay</t>
  </si>
  <si>
    <t>Inhibition of recombinant human BACE1 using Eu-CEVNLDAEFK-Qsy7 as substrate assessed as reduction in relative fluorescence at 1 uM incubated with substrate for 6 hrs prior compound addition by HTRF assay</t>
  </si>
  <si>
    <t>Inhibition of recombinant human BACE1 using Eu-CEVNLDAEFK-Qsy7 as substrate assessed as reduction in relative fluorescence at 1 uM incubated with substrate for 7 hrs prior compound addition by HTRF assay</t>
  </si>
  <si>
    <t>Inhibition of recombinant human BACE1 using Eu-CEVNLDAEFK-Qsy7 as substrate assessed as reduction in relative fluorescence at 1 uM preincubated for 30 mins prior substrate addition measured after 6 hrs by HTRF assay</t>
  </si>
  <si>
    <t>Inhibition of recombinant human BACE1 using Eu-CEVNLDAEFK-Qsy7 as substrate assessed as reduction in relative fluorescence at 1 uM preincubated for 30 mins prior substrate addition measured after 7 hrs by HTRF assay</t>
  </si>
  <si>
    <t>Inhibition of recombinant human BACE1 using Eu-CEVNLDAEFK-Qsy7 as substrate assessed as reduction in relative fluorescence at 10 uM incubated with substrate for 6 hrs prior compound addition by HTRF assay</t>
  </si>
  <si>
    <t>Inhibition of recombinant human BACE1 using Eu-CEVNLDAEFK-Qsy7 as substrate assessed as reduction in relative fluorescence at 10 uM incubated with substrate for 7 hrs prior compound addition by HTRF assay</t>
  </si>
  <si>
    <t>Inhibition of recombinant human BACE1 using Eu-CEVNLDAEFK-Qsy7 as substrate assessed as reduction in relative fluorescence at 10 uM preincubated for 30 mins prior substrate addition measured after 6 hrs by HTRF assay</t>
  </si>
  <si>
    <t>Inhibition of recombinant human BACE1 using Eu-CEVNLDAEFK-Qsy7 as substrate assessed as reduction in relative fluorescence at 10 uM preincubated for 30 mins prior substrate addition measured after 7 hrs by HTRF assay</t>
  </si>
  <si>
    <t>Inhibition of recombinant human BACE1 using Eu-CEVNLDAEFK-Qsy7 as substrate assessed as reduction in relative fluorescence at 100 uM incubated with substrate for 6 hrs prior compound addition by HTRF assay</t>
  </si>
  <si>
    <t>Inhibition of recombinant human BACE1 using Eu-CEVNLDAEFK-Qsy7 as substrate assessed as reduction in relative fluorescence at 100 uM incubated with substrate for 7 hrs prior compound addition by HTRF assay</t>
  </si>
  <si>
    <t>Inhibition of recombinant human BACE1 using Eu-CEVNLDAEFK-Qsy7 as substrate assessed as reduction in relative fluorescence at 100 uM preincubated for 30 mins prior substrate addition measured after 6 hrs by HTRF assay</t>
  </si>
  <si>
    <t>Inhibition of recombinant human BACE1 using Eu-CEVNLDAEFK-Qsy7 as substrate assessed as reduction in relative fluorescence at 100 uM preincubated for 30 mins prior substrate addition measured after 7 hrs by HTRF assay</t>
  </si>
  <si>
    <t>Ratio of EC50 for BACE1 in HEK293 cells expressing APP695 Swedish mutant to Ki for BACE1 (unknown origin) expressed in HEK293 cells</t>
  </si>
  <si>
    <t>Ratio of IC50 for BACE1 in HEK293 cells expressing APP 695 Swedish mutant to Ki for BACE1</t>
  </si>
  <si>
    <t>Ratio of IC50 for BACE1 in HEK293 cells expressing APP swedish and london mutant to Ki for human BACE1</t>
  </si>
  <si>
    <t>Ratio of IC50 for BACE1 in HEK293 cells to Ki for BACE1</t>
  </si>
  <si>
    <t>Ratio of IC50 for BACE1 in human neuroblastoma cells to Ki for recombinant BACE1</t>
  </si>
  <si>
    <t>Ratio of compound activity for inhibition of human BACE1 in human KBV1 cells expressing APP751 Swedish mutant in presence of P-gp inhibitor tariquidar to compound activity for inhibition of human BACE1 in human KBV1 cells expressing APP751 Swedish mutant in absence of P-gp inhibitor tariquidar</t>
  </si>
  <si>
    <t>Potency index, ratio of bis(7)-tacrine IC50 to compound IC50 for inhibition of recombinant human BACE-1</t>
  </si>
  <si>
    <t>Ratio IC50 for 2-aminoquinoline to compound IC50 for BACE1 after 90 seconds by SPR analysis</t>
  </si>
  <si>
    <t>Ratio IC50 for 2-aminoquinoline to compound IC50 for human recombinant BACE1 after 60 mins by FRET assay</t>
  </si>
  <si>
    <t>Ratio of IC50 for BACE1 (unknown origin) by by cell free assay to IC50 for BACE1 in human H4 cells expressing wild type APP695</t>
  </si>
  <si>
    <t>Ratio of IC50 for BACE1 (unknown origin) by cell based assay to IC50 for human recombinant BACE1 expressed in HEK293 cells</t>
  </si>
  <si>
    <t>Ratio of IC50 for BACE1 (unknown origin) expressed in CHO cells co-expressing wild type APP to IC50 for human BACE1</t>
  </si>
  <si>
    <t>Ratio of IC50 for BACE1 (unknown origin) to IC50 for BACE1 (unknown origin) assessed as amyloid beta production by wild type APP expressing cell based assay</t>
  </si>
  <si>
    <t>Ratio of IC50 for BACE1 in HEK293T cells expressing APPswedish mutant assessed as inhibition of amyloid beta 40 production to IC50 for human recombinant BACE1</t>
  </si>
  <si>
    <t>Ratio of IC50 for BACE1 in human HEK293 cells by sandwich ELISA to IC50 for human recombinant BACE1 by FRET assay</t>
  </si>
  <si>
    <t>Ratio of IC50 for BACE1 in human HEK293 cells expressing APP Swedish mutant to IC50 for human recombinant BACE1</t>
  </si>
  <si>
    <t>Ratio of IC50 for BACE1 in human KBV1 cells expressing APP 751 Swedish mutant in absence of tariquidar to IC50 for BACE1 in human KBV1 cells expressing APP 751 Swedish mutant in presence of tariquidar</t>
  </si>
  <si>
    <t>Ratio of IC50 for human BACE1-mediated soluble APPbeta_NF cleavage in mouse fibroblast cells to IC50 for BACE1 in cell-free system</t>
  </si>
  <si>
    <t>Selectivity ratio for BACE1 in human SHSY5Y cells expressing wild type APP to IC50 for BACE1</t>
  </si>
  <si>
    <t>Selectivity ratio of IC50 for BACE1 in human SH-SY5Y cells to IC50 for BACE1 in HEK293 cells</t>
  </si>
  <si>
    <t>Selectivity ratio of IC50 for human BACE1 to IC50 for BACE1 in HEK293 cells</t>
  </si>
  <si>
    <t>Ratio of Ki for BACE1 (unknown origin) expressed in HEK293 cells at pH 6.4 to Ki for BACE1 (unknown origin) expressed in HEK293 cells at pH 5</t>
  </si>
  <si>
    <t>Activity of recombinant BACE assessed as time required for C-terminal fragment formation by HPLC method</t>
  </si>
  <si>
    <t>Activity of recombinant BACE assessed as time required for N-terminal fragment formation by HPLC method</t>
  </si>
  <si>
    <t>Activity of recombinant BACE assessed as time required for substrate cleavage reaction by HPLC method</t>
  </si>
  <si>
    <t>CHEMBL1211025</t>
  </si>
  <si>
    <t>CHEMBL899465</t>
  </si>
  <si>
    <t>CHEMBL930554</t>
  </si>
  <si>
    <t>CHEMBL1260853</t>
  </si>
  <si>
    <t>CHEMBL1274833</t>
  </si>
  <si>
    <t>CHEMBL3854082</t>
  </si>
  <si>
    <t>CHEMBL2399167</t>
  </si>
  <si>
    <t>CHEMBL2399169</t>
  </si>
  <si>
    <t>CHEMBL1931711</t>
  </si>
  <si>
    <t>CHEMBL2399163</t>
  </si>
  <si>
    <t>CHEMBL2399164</t>
  </si>
  <si>
    <t>CHEMBL1103370</t>
  </si>
  <si>
    <t>CHEMBL1103369</t>
  </si>
  <si>
    <t>CHEMBL1103371</t>
  </si>
  <si>
    <t>CHEMBL3854084</t>
  </si>
  <si>
    <t>CHEMBL2439318</t>
  </si>
  <si>
    <t>CHEMBL1775448</t>
  </si>
  <si>
    <t>CHEMBL1073482</t>
  </si>
  <si>
    <t>CHEMBL2020742</t>
  </si>
  <si>
    <t>CHEMBL1955000</t>
  </si>
  <si>
    <t>CHEMBL1955001</t>
  </si>
  <si>
    <t>CHEMBL1955010</t>
  </si>
  <si>
    <t>CHEMBL1955011</t>
  </si>
  <si>
    <t>CHEMBL1954998</t>
  </si>
  <si>
    <t>CHEMBL1954999</t>
  </si>
  <si>
    <t>CHEMBL1955008</t>
  </si>
  <si>
    <t>CHEMBL1955009</t>
  </si>
  <si>
    <t>CHEMBL1955002</t>
  </si>
  <si>
    <t>CHEMBL1955003</t>
  </si>
  <si>
    <t>CHEMBL1955012</t>
  </si>
  <si>
    <t>CHEMBL1955013</t>
  </si>
  <si>
    <t>CHEMBL1954852</t>
  </si>
  <si>
    <t>CHEMBL1954997</t>
  </si>
  <si>
    <t>CHEMBL1955006</t>
  </si>
  <si>
    <t>CHEMBL1955007</t>
  </si>
  <si>
    <t>CHEMBL1954850</t>
  </si>
  <si>
    <t>CHEMBL1954851</t>
  </si>
  <si>
    <t>CHEMBL1955004</t>
  </si>
  <si>
    <t>CHEMBL1955005</t>
  </si>
  <si>
    <t>CHEMBL1955016</t>
  </si>
  <si>
    <t>CHEMBL1955017</t>
  </si>
  <si>
    <t>CHEMBL1955014</t>
  </si>
  <si>
    <t>CHEMBL1955015</t>
  </si>
  <si>
    <t>CHEMBL3630430</t>
  </si>
  <si>
    <t>CHEMBL2187884</t>
  </si>
  <si>
    <t>CHEMBL2015093</t>
  </si>
  <si>
    <t>CHEMBL2183853</t>
  </si>
  <si>
    <t>CHEMBL2185580</t>
  </si>
  <si>
    <t>CHEMBL3630429</t>
  </si>
  <si>
    <t>CHEMBL3755069</t>
  </si>
  <si>
    <t>CHEMBL1827660</t>
  </si>
  <si>
    <t>CHEMBL1827659</t>
  </si>
  <si>
    <t>CHEMBL4042707</t>
  </si>
  <si>
    <t>CHEMBL3811223</t>
  </si>
  <si>
    <t>CHEMBL2427048</t>
  </si>
  <si>
    <t>CHEMBL3265961</t>
  </si>
  <si>
    <t>CHEMBL2411007</t>
  </si>
  <si>
    <t>CHEMBL1827655</t>
  </si>
  <si>
    <t>CHEMBL2183100</t>
  </si>
  <si>
    <t>CHEMBL2186635</t>
  </si>
  <si>
    <t>CHEMBL2187489</t>
  </si>
  <si>
    <t>CHEMBL1937608</t>
  </si>
  <si>
    <t>CHEMBL747526</t>
  </si>
  <si>
    <t>CHEMBL3088973</t>
  </si>
  <si>
    <t>CHEMBL2350617</t>
  </si>
  <si>
    <t>CHEMBL3630427</t>
  </si>
  <si>
    <t>CHEMBL1775285</t>
  </si>
  <si>
    <t>CHEMBL1775284</t>
  </si>
  <si>
    <t>CHEMBL1775447</t>
  </si>
  <si>
    <t>CC(=O)N[C@@H](Cc1cc(F)cc(F)c1)[C@H](O)CNC2(CCCCC2)c3cccc(c3)C#N</t>
  </si>
  <si>
    <t>CC(=O)N[C@@H](Cc1cc(F)cc(F)c1)[C@H](O)CNC2(CCCCC2)c3cccc(c3)c4occc4</t>
  </si>
  <si>
    <t>CC(=O)N[C@@H](Cc1cc(F)cc(F)c1)[C@H](O)CNC2(CCCCC2)c3cccc(c3)n4ccnc4</t>
  </si>
  <si>
    <t>CC(=O)N[C@@H](Cc1cc(F)cc(F)c1)[C@H](O)CNC2(CCCCC2)c3cccc(c3)n4nccn4</t>
  </si>
  <si>
    <t>CC(=O)N[C@@H](Cc1cc(F)cc(F)c1)[C@H](O)CNC2(CCCCC2)c3cccc(c3)N4CCOC4=O</t>
  </si>
  <si>
    <t>CC(=O)N[C@@H](Cc1cc(F)cc(F)c1)[C@H](O)CNC2(CCCCC2)c3cccc(c3)N4CCNC4=O</t>
  </si>
  <si>
    <t>CC(=O)N[C@@H](Cc1cc(F)cc(F)c1)[C@H](O)CNC2(CCCCC2)c3cccc(c3)N4CCOCC4=O</t>
  </si>
  <si>
    <t>CC(=O)N[C@@H](Cc1cc(F)cc(F)c1)[C@H](O)CNC2(CC2)c3cccc(c3)C4CCCCO4</t>
  </si>
  <si>
    <t>CC(=O)N[C@@H](Cc1cc(F)cc(F)c1)[C@H](O)CNC2(CC2)c3cccc(c3)C4COCCO4</t>
  </si>
  <si>
    <t>CC(=O)N[C@@H](Cc1cc(F)cc(F)c1)[C@H](O)CNC2(CC2)c3cccc(c3)N4CC5CC4CO5</t>
  </si>
  <si>
    <t>CC(=O)N[C@@H](Cc1cc(F)cc(F)c1)[C@H](O)CNC2(CC2)c3cccc(c3)N4CC5CCC4C5</t>
  </si>
  <si>
    <t>NC(=N)NC(=O)Cn1c(ccc1c2ccccc2)c3ccccc3</t>
  </si>
  <si>
    <t>N\C(=N\C(=O)Cn1c(ccc1C23CC4CC(CC(C4)C2)C3)c5ccccc5)\NCCCn6ccnc6</t>
  </si>
  <si>
    <t>N\C(=N\C(=O)Cn1c(ccc1C23CC4CC(CC(C4)C2)C3)c5ccccc5)\NC6CCCCC6</t>
  </si>
  <si>
    <t>CC(=O)N[C@@H](Cc1cc(F)cc(F)c1)[C@H](O)CNC2(CCCCC2)c3cc(ncn3)C(C)(C)C</t>
  </si>
  <si>
    <t>CC(=O)N[C@@H](Cc1cc(F)cc(F)c1)[C@H](O)CNC2(CCCCC2)c3cccc(CC(C)(C)C)c3</t>
  </si>
  <si>
    <t>CC(=O)N[C@@H](Cc1cc(F)cc(F)c1)[C@H](O)CNC2(CC2)c3ccc(CC(C)(C)C)s3</t>
  </si>
  <si>
    <t>CC(=O)N[C@@H](Cc1cc(F)cc(F)c1)[C@H](O)CNC2(CC2)c3csc(CC(C)(C)C)n3</t>
  </si>
  <si>
    <t>CC(=O)N[C@@H](Cc1cc(F)cc(F)c1)[C@H](O)CNC2(CCCCC2)c3ccc(Br)c(c3)C(C)(C)C</t>
  </si>
  <si>
    <t>CC(=O)N[C@@H](Cc1cc(F)cc(F)c1)[C@H](O)CNC2(CCCCC2)c3cccs3</t>
  </si>
  <si>
    <t>CC(C)c1ccc(s1)C2(CCCCC2)NC[C@@H](O)[C@H](Cc3cc(F)cc(F)c3)NC(=O)C</t>
  </si>
  <si>
    <t>CC(=O)N[C@@H](Cc1cc(F)cc(F)c1)[C@H](O)CNC2(CCCCC2)c3cc(cs3)C#C</t>
  </si>
  <si>
    <t>CCc1csc(c1)C2(CCCCC2)NC[C@@H](O)[C@H](Cc3cc(F)cc(F)c3)NC(=O)C</t>
  </si>
  <si>
    <t>CC(=O)N[C@@H](Cc1cc(F)cc(F)c1)[C@H](O)CNC2(CCCCC2)c3onc(c3)C(C)(C)C</t>
  </si>
  <si>
    <t>CC(=O)N[C@@H](Cc1cc(F)cc(F)c1)[C@H](O)CNC2(CCCCC2)c3oc(cn3)C(C)(C)C</t>
  </si>
  <si>
    <t>CC(=O)N[C@@H](Cc1cc(F)cc(F)c1)[C@H](O)CNC2(CCCCC2)c3cnn(c3)C(C)(C)C</t>
  </si>
  <si>
    <t>CC(=O)N[C@@H](Cc1cc(F)cc(F)c1)[C@H](O)CNCc2cccc(c2)C(C)(C)C</t>
  </si>
  <si>
    <t>CC(=O)N[C@@H](Cc1cc(F)cc(F)c1)[C@H](O)CNC2(CC2)c3cccc(c3)C(=C)C(F)(F)F</t>
  </si>
  <si>
    <t>C[C@@H]1C[C@]1(NC[C@@H](O)[C@H](Cc2cc(F)cc(F)c2)NC(=O)C)c3cccc(c3)C(C)(C)C(F)F</t>
  </si>
  <si>
    <t>C[C@@H](NC(=O)c1cc(cc(c1)C(=O)N[C@@H](Cc2ccccc2)[C@H](O)[C@@H]3NC(C)(C)N(C)C3=O)N(C)S(=O)(=O)C)c4ccc(F)cc4</t>
  </si>
  <si>
    <t>C[C@@H](NC(=O)c1cc(cc(c1)C(=O)N[C@@H](Cc2ccccc2)[C@H](O)[C@@H]3NC(C)(C)N(Cc4ccccc4)C3=O)N(C)S(=O)(=O)C)c5ccc(F)cc5</t>
  </si>
  <si>
    <t>C[C@@H](NC(=O)c1cc(cc(c1)C(=O)N[C@@H](Cc2ccccc2)[C@H](O)[C@@H]3N[C@@H](C)N(Cc4ccccc4)C3=O)N(C)S(=O)(=O)C)c5ccc(F)cc5</t>
  </si>
  <si>
    <t>CCC[C@@H]1CN(Cc2ccc(CN3C(=NC(CCC4CCCCC4)(CC5CCCCC5)C3=O)N)cc2)C(=O)N1</t>
  </si>
  <si>
    <t>Cc1ccc2N=C(N)SCc2c1</t>
  </si>
  <si>
    <t>C[C@]1(CCSC(=N1)N)c2ccccc2</t>
  </si>
  <si>
    <t>C[C@]1(CCSC(=N1)N)c2cccc(c2)c3cncnc3</t>
  </si>
  <si>
    <t>COCCN(C[C@H]1C[C@@H]1C)c2cc(c(Cl)c(n2)N(C)S(=O)(=O)C)c3oc(nn3)[C@](C)(N)Cc4ccccc4</t>
  </si>
  <si>
    <t>COCCN(C[C@H]1C[C@@H]1C)c2cc(c(Cl)c(n2)N(C)S(=O)(=O)C)c3oc(nn3)[C@](C)(N)Cc4ccc(F)cc4</t>
  </si>
  <si>
    <t>COCCN(C[C@H]1C[C@@H]1C)c2cc(c(Cl)c(n2)N(C)S(=O)(=O)C)c3oc(nn3)[C@](C)(N)Cc4ccc5OCOc5c4</t>
  </si>
  <si>
    <t>COCCN(C[C@H]1C[C@@H]1C)c2cc(c(Cl)c(n2)N(C)S(=O)(=O)C)c3oc(nn3)[C@](C)(N)Cc4ccccc4OC</t>
  </si>
  <si>
    <t>COCCN(C[C@H]1C[C@@H]1C)c2cc(c(Cl)c(n2)N(C)S(=O)(=O)C)c3oc(nn3)[C@](C)(N)Cc4cccc(OC)c4</t>
  </si>
  <si>
    <t>COCCN(C[C@H]1C[C@@H]1C)c2cc(c(Cl)c(n2)N(C)S(=O)(=O)C)c3oc(nn3)[C@](C)(N)Cc4ccnc(OC)c4</t>
  </si>
  <si>
    <t>COCCN(C[C@H]1C[C@@H]1C)c2cc(c(Cl)c(n2)N(C)S(=O)(=O)C)c3oc(nn3)[C@](C)(N)Cc4ccc(OC)cc4</t>
  </si>
  <si>
    <t>COCCN(C[C@H]1C[C@@H]1C)c2cc(c(Cl)c(n2)N(C)S(=O)(=O)C)c3oc(nn3)[C@](C)(N)Cc4ccc(OC)nc4</t>
  </si>
  <si>
    <t>COCCN(C[C@H]1C[C@@H]1C)c2cc(c(Cl)c(n2)N(C)S(=O)(=O)C)c3oc(nn3)[C@](C)(N)Cc4occc4</t>
  </si>
  <si>
    <t>COCCN(C[C@H]1C[C@@H]1C)c2cc(c(Cl)c(n2)N(C)S(=O)(=O)C)c3oc(nn3)[C@](C)(N)Cc4cocc4</t>
  </si>
  <si>
    <t>COCCN(C[C@H]1C[C@@H]1C)c2cc(c(Cl)c(n2)N(C)S(=O)(=O)C)c3oc(nn3)[C@](C)(N)Cc4occn4</t>
  </si>
  <si>
    <t>CCCC[C@@](C)(N)c1oc(nn1)c2cc(nc(N(C)S(=O)(=O)C)c2Cl)N(CCOC)C[C@H]3C[C@@H]3C</t>
  </si>
  <si>
    <t>COCCN(C[C@H]1C[C@@H]1C)c2cc(c(Cl)c(n2)N(C)S(=O)(=O)C)c3oc(nn3)[C@](C)(N)Cc4cccc(Cl)c4</t>
  </si>
  <si>
    <t>COCCN(C[C@H]1C[C@@H]1C)c2cc(c(Cl)c(n2)N(C)S(=O)(=O)C)c3oc(nn3)[C@](C)(N)Cc4cc(Br)c(F)cc4Br</t>
  </si>
  <si>
    <t>COCCN(C[C@H]1C[C@@H]1C)c2cc(c(Cl)c(n2)N(C)S(=O)(=O)C)c3oc(nn3)[C@](C)(N)Cc4cccc(F)c4</t>
  </si>
  <si>
    <t>COCCN(C[C@H]1C[C@@H]1C)c2cc(c(Cl)c(n2)N(C)S(=O)(=O)C)c3oc(nn3)[C@](C)(N)Cc4ccccc4Cl</t>
  </si>
  <si>
    <t>COCCN(C[C@H]1C[C@@H]1C)c2cc(c(Cl)c(n2)N(C)S(=O)(=O)C)c3oc(nn3)[C@](C)(N)Cc4ccc(Cl)cc4</t>
  </si>
  <si>
    <t>COCCN(C[C@H]1C[C@@H]1C)c2cc(c(Cl)c(n2)N(C)S(=O)(=O)C)c3oc(nn3)[C@](C)(N)Cc4ccccc4F</t>
  </si>
  <si>
    <t>CN1C(=N[C@](C)(CCc2ccccc2)CC1=O)N.OC(=O)C(F)(F)F</t>
  </si>
  <si>
    <t>CN1C(=N[C@@](C)(CC1=O)[C@@H]2C[C@H]2c3ccccc3)N.OC(=O)C(F)(F)F</t>
  </si>
  <si>
    <t>COC(=O)CCc1c(O)cc2occc2c1OCC=C(C)C</t>
  </si>
  <si>
    <t>Oc1ccc(cc1)C2=CC(=O)c3c(O)cc(O)cc3O2</t>
  </si>
  <si>
    <t>Cl.Clc1ccc2c(NCCCCCCCCCCNC(=O)C3=CC(=O)c4ccccc4O3)c5CCCCc5nc2c1</t>
  </si>
  <si>
    <t>Cl.COc1ccc2OC(=CC(=O)c2c1)C(=O)NCCCCCCCCCCNc3c4CCCCc4nc5cc(Cl)ccc35</t>
  </si>
  <si>
    <t>Cl.Oc1cc2OC(=CC(=O)c2cc1O)C(=O)NCCCCCCCCCCNc3c4CCCCc4nc5cc(Cl)ccc35</t>
  </si>
  <si>
    <t>OCCN(CCO)c1ccc(NC(=O)c2cnc3cc(Cl)cc(Cl)c3c2O)cc1</t>
  </si>
  <si>
    <t>CSc1ccc2c(O)c(cnc2c1)C(=O)Nc3ccc(cc3)N(CCO)CCO</t>
  </si>
  <si>
    <t>CSc1cccc2c(O)c(cnc12)C(=O)Nc3ccc(cc3)N(CCO)CCO</t>
  </si>
  <si>
    <t>Nc1ccc2ccc(Br)cc2n1</t>
  </si>
  <si>
    <t>Nc1ccc2c(Br)cccc2n1</t>
  </si>
  <si>
    <t>CN(C1CCCCC1)C(=O)CCc2cc3ccccc3nc2N</t>
  </si>
  <si>
    <t>Nc1ccc2cc(Br)ccc2n1</t>
  </si>
  <si>
    <t>Cc1ccccc1c2ccc3nc(N)ccc3c2</t>
  </si>
  <si>
    <t>Cc1ccc(NCc2cc(c(F)cc2F)[C@]3(C)CCSC(=N3)N)nc1</t>
  </si>
  <si>
    <t>CN(Cc1cc(c(F)cc1F)[C@]2(C)CCSC(=N2)N)CC(F)(F)F</t>
  </si>
  <si>
    <t>COc1ccc2Oc3ccc(cc3[C@]4(COC(=N4)N)c2c1)c5cncnc5</t>
  </si>
  <si>
    <t>CC(C)(C)OC(=O)N(C[C@@H](O)c1cccc(NC(=O)[C@H](NC(=O)OCc2ccccc2)c3ccccc3)c1)Cc4ccccc4</t>
  </si>
  <si>
    <t>CC(=O)Nc1c(Cl)cc(CN\C(=N\C(=O)c2ccnn2c3ccccc3)\N)cc1Cl</t>
  </si>
  <si>
    <t>CC(=O)Nc1c(Cl)cc(CN\C(=N\C(=O)[C@H]2CCCN2c3ccccc3)\N)cc1Cl</t>
  </si>
  <si>
    <t>CC(=O)Nc1c(Cl)cc(CN\C(=N\C(=O)N[C@H]2CCc3ccccc23)\N)cc1Cl</t>
  </si>
  <si>
    <t>CC(=O)Nc1c(Cl)cc(CN\C(=N\C(=O)N[C@H]2CCCc3ccccc23)\N)cc1Cl</t>
  </si>
  <si>
    <t>CC[C@H](C)[C@H](N)C(=O)N[C@@H](CO)C(=O)N[C@@H](CCC(=O)O)C(=O)N[C@@H](C(C)C)C(=O)N[C@@H](CC(=O)N)C(=O)N[C@@H](Cc1cccs1)C(=O)N[C@@H](CC(=O)O)C(=O)N[C@@H](C)C(=O)N[C@@H](CCC(=O)O)C(=O)N[C@@H](Cc2ccccc2)C(=O)N[C@@H](CCCNC(=N)N)C(=O)N[C@@H](Cc3cnc[nH]3)C(=O)N</t>
  </si>
  <si>
    <t>CC[C@H](C)[C@H](N)C(=O)N[C@@H](CO)C(=O)N[C@@H](CCC(=O)O)C(=O)N[C@@H](C(C)C)C(=O)N[C@@H](CC(=O)N)C(=O)N[C@@H](CC1CCCCC1)C(=O)N[C@@H](CC(=O)O)C(=O)N[C@@H](C)C(=O)N[C@@H](CCC(=O)O)C(=O)N[C@@H](Cc2ccccc2)C(=O)N[C@@H](CCCNC(=N)N)C(=O)N[C@@H](Cc3cnc[nH]3)C(=O)N</t>
  </si>
  <si>
    <t>CCC[C@H](NC(=O)[C@H](CC(=O)N)NC(=O)[C@@H](NC(=O)[C@H](CCC(=O)O)NC(=O)[C@H](CO)NC(=O)[C@@H](N)[C@@H](C)CC)C(C)C)C(=O)N[C@@H](CC(=O)O)C(=O)N[C@@H](C)C(=O)N[C@@H](CCC(=O)O)C(=O)N[C@@H](Cc1ccccc1)C(=O)N[C@@H](CCCNC(=N)N)C(=O)N[C@@H](Cc2cnc[nH]2)C(=O)N</t>
  </si>
  <si>
    <t>CC[C@H](C)[C@H](N)C(=O)N[C@@H](CO)C(=O)N[C@@H](CCC(=O)O)C(=O)N[C@@H](C(C)C)C(=O)N[C@@H](CC(=O)N)C(=O)N[C@H](C(=O)N[C@@H](CC(=O)O)C(=O)N[C@@H](C)C(=O)N[C@@H](CCC(=O)O)C(=O)N[C@@H](Cc1ccccc1)C(=O)N[C@@H](CCCNC(=N)N)C(=O)N[C@@H](Cc2cnc[nH]2)C(=O)N)c3ccccc3</t>
  </si>
  <si>
    <t>CC[C@H](C)[C@H](N)C(=O)N[C@@H](CO)C(=O)N[C@@H](CCC(=O)O)C(=O)N[C@@H](C(C)C)C(=O)N[C@@H](CC(=O)N)C(=O)N[C@H](C(=O)N[C@@H](CC(=O)O)C(=O)N[C@@H](C)C(=O)N[C@@H](CCC(=O)O)C(=O)N[C@@H](Cc1ccccc1)C(=O)N[C@@H](CCCNC(=N)N)C(=O)N[C@@H](Cc2cnc[nH]2)C(=O)N)C(C)(C)C</t>
  </si>
  <si>
    <t>CC[C@H](C)[C@H](N)C(=O)N[C@@H](CO)C(=O)N[C@@H](CCC(=O)O)C(=O)N[C@@H](C(C)C)C(=O)N[C@@H](CC(=O)N)C(=O)N[C@@H](CC)C(=O)N[C@@H](CC(=O)O)C(=O)N[C@@H](C)C(=O)N[C@@H](CCC(=O)O)C(=O)N[C@@H](Cc1ccccc1)C(=O)N[C@@H](CCCNC(=N)N)C(=O)N[C@@H](Cc2cnc[nH]2)C(=O)N</t>
  </si>
  <si>
    <t>CC[C@H](C)[C@H](N)C(=O)N[C@@H](CO)C(=O)N[C@@H](CCC(=O)O)C(=O)N[C@@H](C(C)C)C(=O)N[C@@H](CC(=O)N)C(=O)N[C@@H](CCCNC(=O)N)C(=O)N[C@@H](CC(=O)O)C(=O)N[C@@H](C)C(=O)N[C@@H](CCC(=O)O)C(=O)N[C@@H](Cc1ccccc1)C(=O)N[C@@H](CCCNC(=N)N)C(=O)N[C@@H](Cc2cnc[nH]2)C(=O)N</t>
  </si>
  <si>
    <t>CC[C@H](C)[C@H](N)C(=O)N[C@@H](CO)C(=O)N[C@@H](CCC(=O)O)C(=O)N[C@@H](C(C)C)C(=O)N[C@@H](CC(=O)N)C(=O)N[C@@H](Cc1ccccc1)C(=O)N[C@@H](CC(=O)O)C(=O)N[C@@H](C)C(=O)N[C@@H](CCC(=O)O)C(=O)N[C@@H](Cc2ccccc2)C(=O)N[C@@H](CCCNC(=N)N)C(=O)N[C@@H](Cc3cnc[nH]3)C(=O)N</t>
  </si>
  <si>
    <t>CC[C@H](C)[C@H](N)C(=O)N[C@@H](CO)C(=O)N[C@@H](CCC(=O)O)C(=O)N[C@@H](C(C)C)C(=O)N[C@@H](CC(=O)N)C(=O)N[C@@H](Cc1ccc(O)cc1)C(=O)N[C@@H](CC(=O)O)C(=O)N[C@@H](C)C(=O)N[C@@H](CCC(=O)O)C(=O)N[C@@H](Cc2ccccc2)C(=O)N[C@@H](CCCNC(=N)N)C(=O)N[C@@H](Cc3cnc[nH]3)C(=O)N</t>
  </si>
  <si>
    <t>CC[C@H](C)[C@H](N)C(=O)N[C@@H](CO)C(=O)N[C@@H](CCC(=O)O)C(=O)N[C@@H](C(C)C)C(=O)N[C@@H](CC(=O)N)C(=O)N[C@@H](N1Cc2ccccc2C[C@H]1C(=O)O)C(=O)N[C@@H](CC(=O)O)C(=O)N[C@@H](C)C(=O)N[C@@H](CCC(=O)O)C(=O)N[C@@H](Cc3ccccc3)C(=O)N[C@@H](CCCNC(=N)N)C(=O)N[C@@H](Cc4cnc[nH]4)C(=O)N</t>
  </si>
  <si>
    <t>CC[C@H](C)[C@H](N)C(=O)N[C@@H](CO)C(=O)N[C@@H](CCC(=O)O)C(=O)N[C@@H](C(C)C)C(=O)N[C@@H](CC(=O)O)C(=O)N[C@@H](CC(C)C)C(=O)N[C@@H](CC(=O)O)C(=O)N[C@@H](C)C(=O)N[C@@H](CCC(=O)O)C(=O)N[C@@H](Cc1ccccc1)C(=O)N[C@@H](CCCNC(=N)N)C(=O)N[C@@H](Cc2cnc[nH]2)C(=O)N</t>
  </si>
  <si>
    <t>CC[C@H](C)[C@H](N)C(=O)N[C@@H](CO)C(=O)N[C@@H](CCC(=O)O)C(=O)N[C@@H](C(C)C)C(=O)N[C@@H](Cc1ccccc1)C(=O)N[C@@H](CC(C)C)C(=O)N[C@@H](CC(=O)O)C(=O)N[C@@H](C)C(=O)N[C@@H](CCC(=O)O)C(=O)N[C@@H](Cc2ccccc2)C(=O)N[C@@H](CCCNC(=N)N)C(=O)N[C@@H](Cc3cnc[nH]3)C(=O)N</t>
  </si>
  <si>
    <t>CC[C@H](C)[C@H](N)C(=O)N[C@@H](CO)C(=O)N[C@@H](CCC(=O)O)C(=O)N[C@@H](C(C)C)C(=O)N[C@@H](CCSC)C(=O)N[C@@H](CC(C)C)C(=O)N[C@@H](CC(=O)O)C(=O)N[C@@H](C)C(=O)N[C@@H](CCC(=O)O)C(=O)N[C@@H](Cc1ccccc1)C(=O)N[C@@H](CCCNC(=N)N)C(=O)N[C@@H](Cc2cnc[nH]2)C(=O)N</t>
  </si>
  <si>
    <t>CC[C@H](C)[C@H](N)C(=O)N[C@@H](CO)C(=O)N[C@@H](CCC(=O)O)C(=O)N[C@@H](C(C)C)C(=O)N[C@@H](Cc1cccs1)C(=O)N[C@@H](CC(C)C)C(=O)N[C@@H](CC(=O)O)C(=O)N[C@@H](C)C(=O)N[C@@H](CCC(=O)O)C(=O)N[C@@H](Cc2ccccc2)C(=O)N[C@@H](CCCNC(=N)N)C(=O)N[C@@H](Cc3cnc[nH]3)C(=O)N</t>
  </si>
  <si>
    <t>CC[C@H](C)[C@H](N)C(=O)N[C@@H](CO)C(=O)N[C@@H](CCC(=O)O)C(=O)N[C@@H](C(C)C)C(=O)N[C@@H](CC1CCCCC1)C(=O)N[C@@H](CC(C)C)C(=O)N[C@@H](CC(=O)O)C(=O)N[C@@H](C)C(=O)N[C@@H](CCC(=O)O)C(=O)N[C@@H](Cc2ccccc2)C(=O)N[C@@H](CCCNC(=N)N)C(=O)N[C@@H](Cc3cnc[nH]3)C(=O)N</t>
  </si>
  <si>
    <t>CCC[C@H](NC(=O)[C@@H](NC(=O)[C@H](CCC(=O)O)NC(=O)[C@H](CO)NC(=O)[C@@H](N)[C@@H](C)CC)C(C)C)C(=O)N[C@@H](CC(C)C)C(=O)N[C@@H](CC(=O)O)C(=O)N[C@@H](C)C(=O)N[C@@H](CCC(=O)O)C(=O)N[C@@H](Cc1ccccc1)C(=O)N[C@@H](CCCNC(=N)N)C(=O)N[C@@H](Cc2cnc[nH]2)C(=O)N</t>
  </si>
  <si>
    <t>CC[C@H](C)[C@H](N)C(=O)N[C@@H](CO)C(=O)N[C@@H](CCC(=O)O)C(=O)N[C@@H](C(C)C)C(=O)N[C@H](C(=O)N[C@@H](CC(C)C)C(=O)N[C@@H](CC(=O)O)C(=O)N[C@@H](C)C(=O)N[C@@H](CCC(=O)O)C(=O)N[C@@H](Cc1ccccc1)C(=O)N[C@@H](CCCNC(=N)N)C(=O)N[C@@H](Cc2cnc[nH]2)C(=O)N)c3ccccc3</t>
  </si>
  <si>
    <t>CC[C@H](C)[C@H](N)C(=O)N[C@@H](CO)C(=O)N[C@@H](CCC(=O)O)C(=O)N[C@@H](C(C)C)C(=O)N[C@H](C(=O)N[C@@H](CC(C)C)C(=O)N[C@@H](CC(=O)O)C(=O)N[C@@H](C)C(=O)N[C@@H](CCC(=O)O)C(=O)N[C@@H](Cc1ccccc1)C(=O)N[C@@H](CCCNC(=N)N)C(=O)N[C@@H](Cc2cnc[nH]2)C(=O)N)C(C)(C)C</t>
  </si>
  <si>
    <t>CC[C@H](C)[C@H](N)C(=O)N[C@@H](CO)C(=O)N[C@@H](CCC(=O)O)C(=O)N[C@@H](C(C)C)C(=O)N[C@@H](CC)C(=O)N[C@@H](CC(C)C)C(=O)N[C@@H](CC(=O)O)C(=O)N[C@@H](C)C(=O)N[C@@H](CCC(=O)O)C(=O)N[C@@H](Cc1ccccc1)C(=O)N[C@@H](CCCNC(=N)N)C(=O)N[C@@H](Cc2cnc[nH]2)C(=O)N</t>
  </si>
  <si>
    <t>CC[C@H](C)[C@H](N)C(=O)N[C@@H](CO)C(=O)N[C@@H](CCC(=O)O)C(=O)N[C@@H](C(C)C)C(=O)N[C@@H](CCCNC(=O)N)C(=O)N[C@@H](CC(C)C)C(=O)N[C@@H](CC(=O)O)C(=O)N[C@@H](C)C(=O)N[C@@H](CCC(=O)O)C(=O)N[C@@H](Cc1ccccc1)C(=O)N[C@@H](CCCNC(=N)N)C(=O)N[C@@H](Cc2cnc[nH]2)C(=O)N</t>
  </si>
  <si>
    <t>CC[C@H](C)[C@H](N)C(=O)N[C@@H](CO)C(=O)N[C@@H](CCC(=O)O)C(=O)N[C@@H]([C@@H](C)CC)C(=O)N[C@@H](CC(=O)N)C(=O)N[C@@H](CC(C)C)C(=O)N[C@@H](CC(=O)O)C(=O)N[C@@H](C)C(=O)N[C@@H](CCC(=O)O)C(=O)N[C@@H](Cc1ccccc1)C(=O)N[C@@H](CCCNC(=N)N)C(=O)N[C@@H](Cc2cnc[nH]2)C(=O)N</t>
  </si>
  <si>
    <t>CC[C@H](C)[C@H](N)C(=O)N[C@@H](CO)C(=O)N[C@@H](CCC(=O)O)C(=O)N[C@@H](CCC(=O)O)C(=O)N[C@@H](CC(=O)N)C(=O)N[C@@H](CC(C)C)C(=O)N[C@@H](CC(=O)O)C(=O)N[C@@H](C)C(=O)N[C@@H](CCC(=O)O)C(=O)N[C@@H](Cc1ccccc1)C(=O)N[C@@H](CCCNC(=N)N)C(=O)N[C@@H](Cc2cnc[nH]2)C(=O)N</t>
  </si>
  <si>
    <t>CC[C@H](C)[C@H](N)C(=O)N[C@@H](CO)C(=O)N[C@@H](CCC(=O)O)C(=O)N[C@@H](Cc1cccs1)C(=O)N[C@@H](CC(=O)N)C(=O)N[C@@H](CC(C)C)C(=O)N[C@@H](CC(=O)O)C(=O)N[C@@H](C)C(=O)N[C@@H](CCC(=O)O)C(=O)N[C@@H](Cc2ccccc2)C(=O)N[C@@H](CCCNC(=N)N)C(=O)N[C@@H](Cc3cnc[nH]3)C(=O)N</t>
  </si>
  <si>
    <t>CC[C@H](C)[C@H](N)C(=O)N[C@@H](CO)C(=O)N[C@@H](CCC(=O)O)C(=O)N[C@@H](CC1CCCCC1)C(=O)N[C@@H](CC(=O)N)C(=O)N[C@@H](CC(C)C)C(=O)N[C@@H](CC(=O)O)C(=O)N[C@@H](C)C(=O)N[C@@H](CCC(=O)O)C(=O)N[C@@H](Cc2ccccc2)C(=O)N[C@@H](CCCNC(=N)N)C(=O)N[C@@H](Cc3cnc[nH]3)C(=O)N</t>
  </si>
  <si>
    <t>CCC[C@H](NC(=O)[C@H](CCC(=O)O)NC(=O)[C@H](CO)NC(=O)[C@@H](N)[C@@H](C)CC)C(=O)N[C@@H](CC(=O)N)C(=O)N[C@@H](CC(C)C)C(=O)N[C@@H](CC(=O)O)C(=O)N[C@@H](C)C(=O)N[C@@H](CCC(=O)O)C(=O)N[C@@H](Cc1ccccc1)C(=O)N[C@@H](CCCNC(=N)N)C(=O)N[C@@H](Cc2cnc[nH]2)C(=O)N</t>
  </si>
  <si>
    <t>CC[C@H](C)[C@H](N)C(=O)N[C@@H](CO)C(=O)N[C@@H](CCC(=O)O)C(=O)N[C@H](C(=O)N[C@@H](CC(=O)N)C(=O)N[C@@H](CC(C)C)C(=O)N[C@@H](CC(=O)O)C(=O)N[C@@H](C)C(=O)N[C@@H](CCC(=O)O)C(=O)N[C@@H](Cc1ccccc1)C(=O)N[C@@H](CCCNC(=N)N)C(=O)N[C@@H](Cc2cnc[nH]2)C(=O)N)c3ccccc3</t>
  </si>
  <si>
    <t>CC[C@H](C)[C@H](N)C(=O)N[C@@H](CO)C(=O)N[C@@H](CCC(=O)O)C(=O)N[C@H](C(=O)N[C@@H](CC(=O)N)C(=O)N[C@@H](CC(C)C)C(=O)N[C@@H](CC(=O)O)C(=O)N[C@@H](C)C(=O)N[C@@H](CCC(=O)O)C(=O)N[C@@H](Cc1ccccc1)C(=O)N[C@@H](CCCNC(=N)N)C(=O)N[C@@H](Cc2cnc[nH]2)C(=O)N)C(C)(C)C</t>
  </si>
  <si>
    <t>CC[C@H](C)[C@H](N)C(=O)N[C@@H](CO)C(=O)N[C@@H](CCC(=O)O)C(=O)N[C@@H](CC)C(=O)N[C@@H](CC(=O)N)C(=O)N[C@@H](CC(C)C)C(=O)N[C@@H](CC(=O)O)C(=O)N[C@@H](C)C(=O)N[C@@H](CCC(=O)O)C(=O)N[C@@H](Cc1ccccc1)C(=O)N[C@@H](CCCNC(=N)N)C(=O)N[C@@H](Cc2cnc[nH]2)C(=O)N</t>
  </si>
  <si>
    <t>CC[C@H](C)[C@H](N)C(=O)N[C@@H](CO)C(=O)N[C@@H](CCC(=O)O)C(=O)N[C@@H](CCCNC(=O)N)C(=O)N[C@@H](CC(=O)N)C(=O)N[C@@H](CC(C)C)C(=O)N[C@@H](CC(=O)O)C(=O)N[C@@H](C)C(=O)N[C@@H](CCC(=O)O)C(=O)N[C@@H](Cc1ccccc1)C(=O)N[C@@H](CCCNC(=N)N)C(=O)N[C@@H](Cc2cnc[nH]2)C(=O)N</t>
  </si>
  <si>
    <t>CC[C@H](C)[C@H](N)C(=O)N[C@@H](CO)C(=O)N[C@@H](CCC(=O)O)C(=O)N[C@@H](N1Cc2ccccc2C[C@H]1C(=O)O)C(=O)N[C@@H](CC(=O)N)C(=O)N[C@@H](CC(C)C)C(=O)N[C@@H](CC(=O)O)C(=O)N[C@@H](C)C(=O)N[C@@H](CCC(=O)O)C(=O)N[C@@H](Cc3ccccc3)C(=O)N[C@@H](CCCNC(=N)N)C(=O)N[C@@H](Cc4cnc[nH]4)C(=O)N</t>
  </si>
  <si>
    <t>CC[C@H](C)[C@H](N)C(=O)N[C@@H](CO)C(=O)N[C@@H](CCC(=O)N)C(=O)N[C@@H](C(C)C)C(=O)N[C@@H](CC(=O)N)C(=O)N[C@@H](CC(C)C)C(=O)N[C@@H](CC(=O)O)C(=O)N[C@@H](C)C(=O)N[C@@H](CCC(=O)O)C(=O)N[C@@H](Cc1ccccc1)C(=O)N[C@@H](CCCNC(=N)N)C(=O)N[C@@H](Cc2cnc[nH]2)C(=O)N</t>
  </si>
  <si>
    <t>CC[C@H](C)[C@H](N)C(=O)N[C@@H](CO)C(=O)N[C@@H](CC(=O)O)C(=O)N[C@@H](C(C)C)C(=O)N[C@@H](CC(=O)N)C(=O)N[C@@H](CC(C)C)C(=O)N[C@@H](CC(=O)O)C(=O)N[C@@H](C)C(=O)N[C@@H](CCC(=O)O)C(=O)N[C@@H](Cc1ccccc1)C(=O)N[C@@H](CCCNC(=N)N)C(=O)N[C@@H](Cc2cnc[nH]2)C(=O)N</t>
  </si>
  <si>
    <t>CC[C@H](C)[C@H](N)C(=O)N[C@@H](CO)C(=O)N[C@@H](Cc1cccs1)C(=O)N[C@@H](C(C)C)C(=O)N[C@@H](CC(=O)N)C(=O)N[C@@H](CC(C)C)C(=O)N[C@@H](CC(=O)O)C(=O)N[C@@H](C)C(=O)N[C@@H](CCC(=O)O)C(=O)N[C@@H](Cc2ccccc2)C(=O)N[C@@H](CCCNC(=N)N)C(=O)N[C@@H](Cc3cnc[nH]3)C(=O)N</t>
  </si>
  <si>
    <t>CC[C@H](C)[C@H](N)C(=O)N[C@@H](CO)C(=O)N[C@@H](CC1CCCCC1)C(=O)N[C@@H](C(C)C)C(=O)N[C@@H](CC(=O)N)C(=O)N[C@@H](CC(C)C)C(=O)N[C@@H](CC(=O)O)C(=O)N[C@@H](C)C(=O)N[C@@H](CCC(=O)O)C(=O)N[C@@H](Cc2ccccc2)C(=O)N[C@@H](CCCNC(=N)N)C(=O)N[C@@H](Cc3cnc[nH]3)C(=O)N</t>
  </si>
  <si>
    <t>CCC[C@H](NC(=O)[C@H](CO)NC(=O)[C@@H](N)[C@@H](C)CC)C(=O)N[C@@H](C(C)C)C(=O)N[C@@H](CC(=O)N)C(=O)N[C@@H](CC(C)C)C(=O)N[C@@H](CC(=O)O)C(=O)N[C@@H](C)C(=O)N[C@@H](CCC(=O)O)C(=O)N[C@@H](Cc1ccccc1)C(=O)N[C@@H](CCCNC(=N)N)C(=O)N[C@@H](Cc2cnc[nH]2)C(=O)N</t>
  </si>
  <si>
    <t>CC[C@H](C)[C@H](N)C(=O)N[C@@H](CO)C(=O)N[C@H](C(=O)N[C@@H](C(C)C)C(=O)N[C@@H](CC(=O)N)C(=O)N[C@@H](CC(C)C)C(=O)N[C@@H](CC(=O)O)C(=O)N[C@@H](C)C(=O)N[C@@H](CCC(=O)O)C(=O)N[C@@H](Cc1ccccc1)C(=O)N[C@@H](CCCNC(=N)N)C(=O)N[C@@H](Cc2cnc[nH]2)C(=O)N)c3ccccc3</t>
  </si>
  <si>
    <t>CC[C@H](C)[C@H](N)C(=O)N[C@@H](CO)C(=O)N[C@H](C(=O)N[C@@H](C(C)C)C(=O)N[C@@H](CC(=O)N)C(=O)N[C@@H](CC(C)C)C(=O)N[C@@H](CC(=O)O)C(=O)N[C@@H](C)C(=O)N[C@@H](CCC(=O)O)C(=O)N[C@@H](Cc1ccccc1)C(=O)N[C@@H](CCCNC(=N)N)C(=O)N[C@@H](Cc2cnc[nH]2)C(=O)N)C(C)(C)C</t>
  </si>
  <si>
    <t>CC[C@H](C)[C@H](N)C(=O)N[C@@H](CO)C(=O)N[C@@H](CC)C(=O)N[C@@H](C(C)C)C(=O)N[C@@H](CC(=O)N)C(=O)N[C@@H](CC(C)C)C(=O)N[C@@H](CC(=O)O)C(=O)N[C@@H](C)C(=O)N[C@@H](CCC(=O)O)C(=O)N[C@@H](Cc1ccccc1)C(=O)N[C@@H](CCCNC(=N)N)C(=O)N[C@@H](Cc2cnc[nH]2)C(=O)N</t>
  </si>
  <si>
    <t>CC[C@H](C)[C@H](N)C(=O)N[C@@H](CO)C(=O)N[C@@H](CCCNC(=O)N)C(=O)N[C@@H](C(C)C)C(=O)N[C@@H](CC(=O)N)C(=O)N[C@@H](CC(C)C)C(=O)N[C@@H](CC(=O)O)C(=O)N[C@@H](C)C(=O)N[C@@H](CCC(=O)O)C(=O)N[C@@H](Cc1ccccc1)C(=O)N[C@@H](CCCNC(=N)N)C(=O)N[C@@H](Cc2cnc[nH]2)C(=O)N</t>
  </si>
  <si>
    <t>CC[C@H](C)[C@H](N)C(=O)N[C@@H](CO)C(=O)N[C@@H](N1Cc2ccccc2C[C@H]1C(=O)O)C(=O)N[C@@H](C(C)C)C(=O)N[C@@H](CC(=O)N)C(=O)N[C@@H](CC(C)C)C(=O)N[C@@H](CC(=O)O)C(=O)N[C@@H](C)C(=O)N[C@@H](CCC(=O)O)C(=O)N[C@@H](Cc3ccccc3)C(=O)N[C@@H](CCCNC(=N)N)C(=O)N[C@@H](Cc4cnc[nH]4)C(=O)N</t>
  </si>
  <si>
    <t>CC[C@H](C)[C@H](N)C(=O)N[C@@H](CO)C(=O)N[C@@H](CCC(=O)O)C(=O)N[C@@H](C(C)C)C(=O)N[C@@H](CC(=O)N)C(=O)N[C@@H](CC(C)C)C(=O)N[C@@H](CCC(=O)N)C(=O)N[C@@H](C)C(=O)N[C@@H](CCC(=O)O)C(=O)N[C@@H](Cc1ccccc1)C(=O)N[C@@H](CCCNC(=N)N)C(=O)N[C@@H](Cc2cnc[nH]2)C(=O)N</t>
  </si>
  <si>
    <t>CC[C@H](C)[C@H](N)C(=O)N[C@@H](CO)C(=O)N[C@@H](CCC(=O)O)C(=O)N[C@@H](C(C)C)C(=O)N[C@@H](CC(=O)N)C(=O)N[C@@H](CC(C)C)C(=O)N[C@@H](CCSC)C(=O)N[C@@H](C)C(=O)N[C@@H](CCC(=O)O)C(=O)N[C@@H](Cc1ccccc1)C(=O)N[C@@H](CCCNC(=N)N)C(=O)N[C@@H](Cc2cnc[nH]2)C(=O)N</t>
  </si>
  <si>
    <t>CC[C@H](C)[C@H](N)C(=O)N[C@@H](CO)C(=O)N[C@@H](CCC(=O)O)C(=O)N[C@@H](C(C)C)C(=O)N[C@@H](CC(=O)N)C(=O)N[C@@H](CC(C)C)C(=O)N[C@@H](Cc1cccs1)C(=O)N[C@@H](C)C(=O)N[C@@H](CCC(=O)O)C(=O)N[C@@H](Cc2ccccc2)C(=O)N[C@@H](CCCNC(=N)N)C(=O)N[C@@H](Cc3cnc[nH]3)C(=O)N</t>
  </si>
  <si>
    <t>CC[C@H](C)[C@H](N)C(=O)N[C@@H](CO)C(=O)N[C@@H](CCC(=O)O)C(=O)N[C@@H](C(C)C)C(=O)N[C@@H](CC(=O)N)C(=O)N[C@@H](CC(C)C)C(=O)N[C@@H](CC1CCCCC1)C(=O)N[C@@H](C)C(=O)N[C@@H](CCC(=O)O)C(=O)N[C@@H](Cc2ccccc2)C(=O)N[C@@H](CCCNC(=N)N)C(=O)N[C@@H](Cc3cnc[nH]3)C(=O)N</t>
  </si>
  <si>
    <t>CCC[C@H](NC(=O)[C@H](CC(C)C)NC(=O)[C@H](CC(=O)N)NC(=O)[C@@H](NC(=O)[C@H](CCC(=O)O)NC(=O)[C@H](CO)NC(=O)[C@@H](N)[C@@H](C)CC)C(C)C)C(=O)N[C@@H](C)C(=O)N[C@@H](CCC(=O)O)C(=O)N[C@@H](Cc1ccccc1)C(=O)N[C@@H](CCCNC(=N)N)C(=O)N[C@@H](Cc2cnc[nH]2)C(=O)N</t>
  </si>
  <si>
    <t>CC[C@H](C)[C@H](N)C(=O)N[C@@H](CO)C(=O)N[C@@H](CCC(=O)O)C(=O)N[C@@H](C(C)C)C(=O)N[C@@H](CC(=O)N)C(=O)N[C@@H](CC(C)C)C(=O)N[C@H](C(=O)N[C@@H](C)C(=O)N[C@@H](CCC(=O)O)C(=O)N[C@@H](Cc1ccccc1)C(=O)N[C@@H](CCCNC(=N)N)C(=O)N[C@@H](Cc2cnc[nH]2)C(=O)N)c3ccccc3</t>
  </si>
  <si>
    <t>CC[C@H](C)[C@H](N)C(=O)N[C@@H](CO)C(=O)N[C@@H](CCC(=O)O)C(=O)N[C@@H](C(C)C)C(=O)N[C@@H](CC(=O)N)C(=O)N[C@@H](CC(C)C)C(=O)N[C@H](C(=O)N[C@@H](C)C(=O)N[C@@H](CCC(=O)O)C(=O)N[C@@H](Cc1ccccc1)C(=O)N[C@@H](CCCNC(=N)N)C(=O)N[C@@H](Cc2cnc[nH]2)C(=O)N)C(C)(C)C</t>
  </si>
  <si>
    <t>CC[C@H](C)[C@H](N)C(=O)N[C@@H](CO)C(=O)N[C@@H](CCC(=O)O)C(=O)N[C@@H](C(C)C)C(=O)N[C@@H](CC(=O)N)C(=O)N[C@@H](CC(C)C)C(=O)N[C@@H](CC)C(=O)N[C@@H](C)C(=O)N[C@@H](CCC(=O)O)C(=O)N[C@@H](Cc1ccccc1)C(=O)N[C@@H](CCCNC(=N)N)C(=O)N[C@@H](Cc2cnc[nH]2)C(=O)N</t>
  </si>
  <si>
    <t>CC[C@H](C)[C@H](N)C(=O)N[C@@H](CO)C(=O)N[C@@H](CCC(=O)O)C(=O)N[C@@H](C(C)C)C(=O)N[C@@H](CC(=O)N)C(=O)N[C@@H](CC(C)C)C(=O)N[C@@H](CCCNC(=O)N)C(=O)N[C@@H](C)C(=O)N[C@@H](CCC(=O)O)C(=O)N[C@@H](Cc1ccccc1)C(=O)N[C@@H](CCCNC(=N)N)C(=O)N[C@@H](Cc2cnc[nH]2)C(=O)N</t>
  </si>
  <si>
    <t>CC[C@H](C)[C@H](N)C(=O)N[C@@H](CO)C(=O)N[C@@H](CCC(=O)O)C(=O)N[C@@H](C(C)C)C(=O)N[C@@H](CC(=O)N)C(=O)N[C@@H](CC(C)C)C(=O)N[C@@H](N1Cc2ccccc2C[C@H]1C(=O)O)C(=O)N[C@@H](C)C(=O)N[C@@H](CCC(=O)O)C(=O)N[C@@H](Cc3ccccc3)C(=O)N[C@@H](CCCNC(=N)N)C(=O)N[C@@H](Cc4cnc[nH]4)C(=O)N</t>
  </si>
  <si>
    <t>CCC[C@H](NC(=O)[C@H](Cc1cccs1)NC(=O)[C@H](Cc2cccs2)NC(=O)[C@@H](NC(=O)[C@H](CCC(=O)O)NC(=O)[C@H](CO)NC(=O)[C@@H](N)[C@@H](C)CC)[C@@H](C)CC)C(=O)N[C@@H](C)C(=O)N[C@@H](CCC(=O)O)C(=O)N[C@@H](Cc3ccccc3)C(=O)N[C@@H](CCCNC(=N)N)C(=O)N[C@@H](Cc4cnc[nH]4)C(=O)N</t>
  </si>
  <si>
    <t>CC[C@H](C)[C@H](N)C(=O)N[C@@H](CO)C(=O)N[C@@H](CCC(=O)O)C(=O)N[C@@H]([C@@H](C)CC)C(=O)N[C@@H](Cc1cccs1)C(=O)N[C@@H](Cc2cccs2)C(=O)O</t>
  </si>
  <si>
    <t>CCC[C@H](N)C(=O)N[C@@H](C)C(=O)N[C@@H](CCC(=O)O)C(=O)N[C@@H](Cc1ccccc1)C(=O)N[C@@H](CCCNC(=N)N)C(=O)N[C@@H](Cc2cnc[nH]2)C(=O)N</t>
  </si>
  <si>
    <t>CC[C@H](C)[C@H](N)C(=O)N[C@@H](CO)C(=O)N[C@@H](CCC(=O)O)C(=O)N[C@@H](C(C)C)C(=O)N[C@@H](CCCCN)C(=O)N[C@@H](CCSC)C(=O)N[C@@H](CC(=O)O)C(=O)N[C@@H](C)C(=O)N[C@@H](CCC(=O)O)C(=O)N[C@@H](Cc1ccccc1)C(=O)N[C@@H](CCCNC(=N)N)C(=O)N[C@@H](Cc2cnc[nH]2)C(=O)N</t>
  </si>
  <si>
    <t>APIGENIN</t>
  </si>
  <si>
    <t>10.1016/j.bmcl.2010.01.005</t>
  </si>
  <si>
    <t>10.1016/j.bmc.2009.10.004</t>
  </si>
  <si>
    <t>10.1016/j.ejmech.2013.09.056</t>
  </si>
  <si>
    <t>ZincID</t>
  </si>
  <si>
    <t>IC50(nM)</t>
  </si>
  <si>
    <t>EC50(nM)</t>
  </si>
  <si>
    <t>Kd(nM)</t>
  </si>
  <si>
    <t>Ki(nM)</t>
  </si>
  <si>
    <t>kon(M-1s-1)</t>
  </si>
  <si>
    <t>koff(s-1)</t>
  </si>
  <si>
    <t>pH</t>
  </si>
  <si>
    <t>Temp</t>
  </si>
  <si>
    <t>Source</t>
  </si>
  <si>
    <t>DOI</t>
  </si>
  <si>
    <t>Patent_number</t>
  </si>
  <si>
    <t>Institution</t>
  </si>
  <si>
    <t>ligand_name</t>
  </si>
  <si>
    <t>ZINC19074717</t>
  </si>
  <si>
    <t>ZINC11525586</t>
  </si>
  <si>
    <t>ZINC11525587</t>
  </si>
  <si>
    <t>ZINC10339550</t>
  </si>
  <si>
    <t>ZINC10339547</t>
  </si>
  <si>
    <t>ZINC11525588</t>
  </si>
  <si>
    <t>ZINC11726157</t>
  </si>
  <si>
    <t>ZINC11525589</t>
  </si>
  <si>
    <t>ZINC11726158</t>
  </si>
  <si>
    <t>ZINC11726159</t>
  </si>
  <si>
    <t>ZINC14959542</t>
  </si>
  <si>
    <t>ZINC14959546</t>
  </si>
  <si>
    <t>ZINC14959549</t>
  </si>
  <si>
    <t>ZINC14959553</t>
  </si>
  <si>
    <t>ZINC14959557</t>
  </si>
  <si>
    <t>ZINC14959561</t>
  </si>
  <si>
    <t>ZINC14959566</t>
  </si>
  <si>
    <t>ZINC24904840</t>
  </si>
  <si>
    <t>ZINC03965949</t>
  </si>
  <si>
    <t>ZINC26492127</t>
  </si>
  <si>
    <t>ZINC14959570</t>
  </si>
  <si>
    <t>ZINC28563501</t>
  </si>
  <si>
    <t>ZINC28566003</t>
  </si>
  <si>
    <t>ZINC14959575</t>
  </si>
  <si>
    <t>ZINC28564833</t>
  </si>
  <si>
    <t>ZINC96300122</t>
  </si>
  <si>
    <t>ZINC29414433</t>
  </si>
  <si>
    <t>ZINC14960423</t>
  </si>
  <si>
    <t>ZINC14960361</t>
  </si>
  <si>
    <t>ZINC14960365</t>
  </si>
  <si>
    <t>ZINC14960369</t>
  </si>
  <si>
    <t>ZINC14960377</t>
  </si>
  <si>
    <t>ZINC14960381</t>
  </si>
  <si>
    <t>ZINC14960388</t>
  </si>
  <si>
    <t>ZINC14960392</t>
  </si>
  <si>
    <t>ZINC14960396</t>
  </si>
  <si>
    <t>ZINC14960400</t>
  </si>
  <si>
    <t>ZINC14960403</t>
  </si>
  <si>
    <t>ZINC14960407</t>
  </si>
  <si>
    <t>ZINC14960412</t>
  </si>
  <si>
    <t>ZINC14960416</t>
  </si>
  <si>
    <t>ZINC14960420</t>
  </si>
  <si>
    <t>ZINC14960431</t>
  </si>
  <si>
    <t>ZINC14960439</t>
  </si>
  <si>
    <t>ZINC14960443</t>
  </si>
  <si>
    <t>ZINC14960447</t>
  </si>
  <si>
    <t>ZINC14960451</t>
  </si>
  <si>
    <t>ZINC14960453</t>
  </si>
  <si>
    <t>ZINC10339564</t>
  </si>
  <si>
    <t>ZINC13585510</t>
  </si>
  <si>
    <t>ZINC13585512</t>
  </si>
  <si>
    <t>ZINC14960457</t>
  </si>
  <si>
    <t>ZINC10339546</t>
  </si>
  <si>
    <t>ZINC26176801</t>
  </si>
  <si>
    <t>ZINC96300123</t>
  </si>
  <si>
    <t>ZINC10339553</t>
  </si>
  <si>
    <t>ZINC24805568</t>
  </si>
  <si>
    <t>ZINC49841211</t>
  </si>
  <si>
    <t>ZINC10339585</t>
  </si>
  <si>
    <t>ZINC10339568</t>
  </si>
  <si>
    <t>ZINC28644316</t>
  </si>
  <si>
    <t>ZINC28644385</t>
  </si>
  <si>
    <t>ZINC24819086</t>
  </si>
  <si>
    <t>ZINC28644525</t>
  </si>
  <si>
    <t>ZINC28644528</t>
  </si>
  <si>
    <t>ZINC28644628</t>
  </si>
  <si>
    <t>ZINC28335175</t>
  </si>
  <si>
    <t>ZINC28347958</t>
  </si>
  <si>
    <t>ZINC28348690</t>
  </si>
  <si>
    <t>ZINC28348696</t>
  </si>
  <si>
    <t>ZINC28349634</t>
  </si>
  <si>
    <t>ZINC28348809</t>
  </si>
  <si>
    <t>ZINC28349181</t>
  </si>
  <si>
    <t>ZINC28350055</t>
  </si>
  <si>
    <t>ZINC28353688</t>
  </si>
  <si>
    <t>ZINC14961368</t>
  </si>
  <si>
    <t>ZINC14961372</t>
  </si>
  <si>
    <t>ZINC14961376</t>
  </si>
  <si>
    <t>ZINC14961379</t>
  </si>
  <si>
    <t>ZINC14961383</t>
  </si>
  <si>
    <t>ZINC14961387</t>
  </si>
  <si>
    <t>ZINC14961391</t>
  </si>
  <si>
    <t>ZINC14961828</t>
  </si>
  <si>
    <t>ZINC14961833</t>
  </si>
  <si>
    <t>ZINC14961837</t>
  </si>
  <si>
    <t>ZINC14961841</t>
  </si>
  <si>
    <t>ZINC14961845</t>
  </si>
  <si>
    <t>ZINC14961850</t>
  </si>
  <si>
    <t>ZINC14961854</t>
  </si>
  <si>
    <t>ZINC14961858</t>
  </si>
  <si>
    <t>ZINC14961862</t>
  </si>
  <si>
    <t>ZINC14961866</t>
  </si>
  <si>
    <t>ZINC14961871</t>
  </si>
  <si>
    <t>ZINC14961875</t>
  </si>
  <si>
    <t>ZINC14961879</t>
  </si>
  <si>
    <t>ZINC14961883</t>
  </si>
  <si>
    <t>ZINC14961887</t>
  </si>
  <si>
    <t>ZINC14961891</t>
  </si>
  <si>
    <t>ZINC14961895</t>
  </si>
  <si>
    <t>ZINC14961899</t>
  </si>
  <si>
    <t>ZINC24926684</t>
  </si>
  <si>
    <t>ZINC34803886</t>
  </si>
  <si>
    <t>ZINC34803881</t>
  </si>
  <si>
    <t>ZINC34803883</t>
  </si>
  <si>
    <t>ZINC95606905</t>
  </si>
  <si>
    <t>ZINC14961903</t>
  </si>
  <si>
    <t>ZINC34803892</t>
  </si>
  <si>
    <t>ZINC34803895</t>
  </si>
  <si>
    <t>ZINC96300124</t>
  </si>
  <si>
    <t>ZINC14961907</t>
  </si>
  <si>
    <t>ZINC14961911</t>
  </si>
  <si>
    <t>ZINC14961919</t>
  </si>
  <si>
    <t>ZINC14961924</t>
  </si>
  <si>
    <t>ZINC14961928</t>
  </si>
  <si>
    <t>ZINC14961933</t>
  </si>
  <si>
    <t>ZINC14961937</t>
  </si>
  <si>
    <t>ZINC14961942</t>
  </si>
  <si>
    <t>ZINC14961946</t>
  </si>
  <si>
    <t>ZINC28968354</t>
  </si>
  <si>
    <t>ZINC14961950</t>
  </si>
  <si>
    <t>ZINC28968360</t>
  </si>
  <si>
    <t>ZINC28968376</t>
  </si>
  <si>
    <t>ZINC14961959</t>
  </si>
  <si>
    <t>ZINC14961964</t>
  </si>
  <si>
    <t>ZINC14961972</t>
  </si>
  <si>
    <t>ZINC14961980</t>
  </si>
  <si>
    <t>ZINC14961984</t>
  </si>
  <si>
    <t>ZINC14961999</t>
  </si>
  <si>
    <t>ZINC14962003</t>
  </si>
  <si>
    <t>ZINC14962007</t>
  </si>
  <si>
    <t>ZINC14962012</t>
  </si>
  <si>
    <t>ZINC14962015</t>
  </si>
  <si>
    <t>ZINC14962018</t>
  </si>
  <si>
    <t>ZINC14962022</t>
  </si>
  <si>
    <t>ZINC14962026</t>
  </si>
  <si>
    <t>ZINC14962030</t>
  </si>
  <si>
    <t>ZINC14962034</t>
  </si>
  <si>
    <t>ZINC14962038</t>
  </si>
  <si>
    <t>ZINC14962047</t>
  </si>
  <si>
    <t>ZINC14962057</t>
  </si>
  <si>
    <t>ZINC14962061</t>
  </si>
  <si>
    <t>ZINC14962065</t>
  </si>
  <si>
    <t>ZINC14962069</t>
  </si>
  <si>
    <t>ZINC14962084</t>
  </si>
  <si>
    <t>ZINC14962088</t>
  </si>
  <si>
    <t>ZINC14962093</t>
  </si>
  <si>
    <t>ZINC14962097</t>
  </si>
  <si>
    <t>ZINC14962101</t>
  </si>
  <si>
    <t>ZINC14962105</t>
  </si>
  <si>
    <t>ZINC14962109</t>
  </si>
  <si>
    <t>ZINC14962112</t>
  </si>
  <si>
    <t>ZINC14962116</t>
  </si>
  <si>
    <t>ZINC14962120</t>
  </si>
  <si>
    <t>ZINC14962124</t>
  </si>
  <si>
    <t>ZINC14962127</t>
  </si>
  <si>
    <t>ZINC14962131</t>
  </si>
  <si>
    <t>ZINC14962136</t>
  </si>
  <si>
    <t>ZINC29395048</t>
  </si>
  <si>
    <t>ZINC28380629</t>
  </si>
  <si>
    <t>ZINC29395045</t>
  </si>
  <si>
    <t>ZINC29391167</t>
  </si>
  <si>
    <t>ZINC14962140</t>
  </si>
  <si>
    <t>ZINC14140714</t>
  </si>
  <si>
    <t>ZINC29392524</t>
  </si>
  <si>
    <t>ZINC14962144</t>
  </si>
  <si>
    <t>ZINC29392493</t>
  </si>
  <si>
    <t>ZINC29392172</t>
  </si>
  <si>
    <t>ZINC29393440</t>
  </si>
  <si>
    <t>ZINC29388593</t>
  </si>
  <si>
    <t>ZINC95543232</t>
  </si>
  <si>
    <t>ZINC95615346</t>
  </si>
  <si>
    <t>ZINC95608836</t>
  </si>
  <si>
    <t>ZINC95613651</t>
  </si>
  <si>
    <t>ZINC14962149</t>
  </si>
  <si>
    <t>ZINC10339605</t>
  </si>
  <si>
    <t>ZINC10339593</t>
  </si>
  <si>
    <t>ZINC26179969</t>
  </si>
  <si>
    <t>ZINC26175932</t>
  </si>
  <si>
    <t>ZINC26182652</t>
  </si>
  <si>
    <t>ZINC26176827</t>
  </si>
  <si>
    <t>ZINC10339607</t>
  </si>
  <si>
    <t>ZINC26179516</t>
  </si>
  <si>
    <t>ZINC26180807</t>
  </si>
  <si>
    <t>ZINC10339589</t>
  </si>
  <si>
    <t>ZINC10339580</t>
  </si>
  <si>
    <t>ZINC10339557</t>
  </si>
  <si>
    <t>ZINC10339556</t>
  </si>
  <si>
    <t>ZINC38225697</t>
  </si>
  <si>
    <t>ZINC40429942</t>
  </si>
  <si>
    <t>ZINC40422180</t>
  </si>
  <si>
    <t>ZINC39470958</t>
  </si>
  <si>
    <t>ZINC40956184</t>
  </si>
  <si>
    <t>ZINC40953874</t>
  </si>
  <si>
    <t>ZINC96168411</t>
  </si>
  <si>
    <t>ZINC96168407</t>
  </si>
  <si>
    <t>ZINC96168396</t>
  </si>
  <si>
    <t>ZINC96168398</t>
  </si>
  <si>
    <t>ZINC96168399</t>
  </si>
  <si>
    <t>ZINC96168401</t>
  </si>
  <si>
    <t>ZINC96168403</t>
  </si>
  <si>
    <t>ZINC96125945</t>
  </si>
  <si>
    <t>ZINC96168405</t>
  </si>
  <si>
    <t>ZINC96172028</t>
  </si>
  <si>
    <t>ZINC96172029</t>
  </si>
  <si>
    <t>ZINC96172030</t>
  </si>
  <si>
    <t>ZINC96172031</t>
  </si>
  <si>
    <t>ZINC96172032</t>
  </si>
  <si>
    <t>ZINC96172033</t>
  </si>
  <si>
    <t>ZINC96172034</t>
  </si>
  <si>
    <t>ZINC96172035</t>
  </si>
  <si>
    <t>ZINC96172036</t>
  </si>
  <si>
    <t>ZINC96172037</t>
  </si>
  <si>
    <t>ZINC96172038</t>
  </si>
  <si>
    <t>ZINC96172039</t>
  </si>
  <si>
    <t>ZINC96172040</t>
  </si>
  <si>
    <t>ZINC96172042</t>
  </si>
  <si>
    <t>ZINC96172043</t>
  </si>
  <si>
    <t>ZINC96172044</t>
  </si>
  <si>
    <t>ZINC96172045</t>
  </si>
  <si>
    <t>ZINC96172046</t>
  </si>
  <si>
    <t>ZINC96172047</t>
  </si>
  <si>
    <t>ZINC96172048</t>
  </si>
  <si>
    <t>ZINC96172049</t>
  </si>
  <si>
    <t>ZINC96172050</t>
  </si>
  <si>
    <t>ZINC96172051</t>
  </si>
  <si>
    <t>ZINC96172052</t>
  </si>
  <si>
    <t>ZINC96172053</t>
  </si>
  <si>
    <t>ZINC96172054</t>
  </si>
  <si>
    <t>ZINC96172055</t>
  </si>
  <si>
    <t>ZINC96172056</t>
  </si>
  <si>
    <t>ZINC96172057</t>
  </si>
  <si>
    <t>ZINC96172058</t>
  </si>
  <si>
    <t>ZINC22363992</t>
  </si>
  <si>
    <t>ZINC96172060</t>
  </si>
  <si>
    <t>ZINC96172061</t>
  </si>
  <si>
    <t>ZINC96172062</t>
  </si>
  <si>
    <t>ZINC96172063</t>
  </si>
  <si>
    <t>ZINC96172064</t>
  </si>
  <si>
    <t>ZINC96172065</t>
  </si>
  <si>
    <t>ZINC96172066</t>
  </si>
  <si>
    <t>ZINC96172067</t>
  </si>
  <si>
    <t>ZINC96172068</t>
  </si>
  <si>
    <t>ZINC96172069</t>
  </si>
  <si>
    <t>ZINC96172070</t>
  </si>
  <si>
    <t>ZINC96172071</t>
  </si>
  <si>
    <t>ZINC96172072</t>
  </si>
  <si>
    <t>ZINC96172073</t>
  </si>
  <si>
    <t>ZINC96172074</t>
  </si>
  <si>
    <t>ZINC96173833</t>
  </si>
  <si>
    <t>ZINC96173853</t>
  </si>
  <si>
    <t>ZINC96173856</t>
  </si>
  <si>
    <t>ZINC96173858</t>
  </si>
  <si>
    <t>ZINC96173852</t>
  </si>
  <si>
    <t>ZINC68153036</t>
  </si>
  <si>
    <t>ZINC96173847</t>
  </si>
  <si>
    <t>ZINC96173862</t>
  </si>
  <si>
    <t>ZINC96173863</t>
  </si>
  <si>
    <t>ZINC96173848</t>
  </si>
  <si>
    <t>ZINC96173849</t>
  </si>
  <si>
    <t>ZINC68153044</t>
  </si>
  <si>
    <t>ZINC96173864</t>
  </si>
  <si>
    <t>ZINC96173850</t>
  </si>
  <si>
    <t>ZINC96173865</t>
  </si>
  <si>
    <t>ZINC96173866</t>
  </si>
  <si>
    <t>ZINC96173867</t>
  </si>
  <si>
    <t>ZINC96173851</t>
  </si>
  <si>
    <t>ZINC68153039</t>
  </si>
  <si>
    <t>ZINC96173868</t>
  </si>
  <si>
    <t>ZINC96173869</t>
  </si>
  <si>
    <t>ZINC96173870</t>
  </si>
  <si>
    <t>ZINC96173871</t>
  </si>
  <si>
    <t>ZINC96173854</t>
  </si>
  <si>
    <t>ZINC96173872</t>
  </si>
  <si>
    <t>ZINC96173873</t>
  </si>
  <si>
    <t>ZINC96173874</t>
  </si>
  <si>
    <t>ZINC96173876</t>
  </si>
  <si>
    <t>ZINC96173877</t>
  </si>
  <si>
    <t>ZINC96173859</t>
  </si>
  <si>
    <t>ZINC96173881</t>
  </si>
  <si>
    <t>ZINC96173880</t>
  </si>
  <si>
    <t>ZINC96173857</t>
  </si>
  <si>
    <t>ZINC96173855</t>
  </si>
  <si>
    <t>ZINC96173878</t>
  </si>
  <si>
    <t>ZINC96173875</t>
  </si>
  <si>
    <t>ZINC96173879</t>
  </si>
  <si>
    <t>ZINC96173882</t>
  </si>
  <si>
    <t>ZINC68153046</t>
  </si>
  <si>
    <t>ZINC96173860</t>
  </si>
  <si>
    <t>ZINC96173861</t>
  </si>
  <si>
    <t>ZINC39205138</t>
  </si>
  <si>
    <t>ZINC12231516</t>
  </si>
  <si>
    <t>ZINC40873836</t>
  </si>
  <si>
    <t>ZINC40393466</t>
  </si>
  <si>
    <t>ZINC40873436</t>
  </si>
  <si>
    <t>ZINC40873438</t>
  </si>
  <si>
    <t>ZINC40877095</t>
  </si>
  <si>
    <t>ZINC40875391</t>
  </si>
  <si>
    <t>ZINC40875005</t>
  </si>
  <si>
    <t>ZINC40875007</t>
  </si>
  <si>
    <t>ZINC40394644</t>
  </si>
  <si>
    <t>ZINC40881456</t>
  </si>
  <si>
    <t>ZINC40891504</t>
  </si>
  <si>
    <t>ZINC16052624</t>
  </si>
  <si>
    <t>ZINC16052623</t>
  </si>
  <si>
    <t>ZINC44308023</t>
  </si>
  <si>
    <t>ZINC29039606</t>
  </si>
  <si>
    <t>ZINC42806162</t>
  </si>
  <si>
    <t>ZINC42804037</t>
  </si>
  <si>
    <t>ZINC42807978</t>
  </si>
  <si>
    <t>ZINC44360310</t>
  </si>
  <si>
    <t>ZINC40429666</t>
  </si>
  <si>
    <t>ZINC40952890</t>
  </si>
  <si>
    <t>ZINC36436615</t>
  </si>
  <si>
    <t>ZINC40953514</t>
  </si>
  <si>
    <t>ZINC00246567</t>
  </si>
  <si>
    <t>ZINC00316758</t>
  </si>
  <si>
    <t>ZINC13113601</t>
  </si>
  <si>
    <t>ZINC13130797</t>
  </si>
  <si>
    <t>ZINC04190064</t>
  </si>
  <si>
    <t>ZINC02481150</t>
  </si>
  <si>
    <t>ZINC00439486</t>
  </si>
  <si>
    <t>ZINC00850184</t>
  </si>
  <si>
    <t>ZINC62260280</t>
  </si>
  <si>
    <t>ZINC08581989</t>
  </si>
  <si>
    <t>ZINC08581906</t>
  </si>
  <si>
    <t>ZINC20148983</t>
  </si>
  <si>
    <t>ZINC45320430</t>
  </si>
  <si>
    <t>ZINC70719291</t>
  </si>
  <si>
    <t>ZINC96174348</t>
  </si>
  <si>
    <t>ZINC96174374</t>
  </si>
  <si>
    <t>ZINC96174322</t>
  </si>
  <si>
    <t>ZINC96174358</t>
  </si>
  <si>
    <t>ZINC96174292</t>
  </si>
  <si>
    <t>ZINC96174294</t>
  </si>
  <si>
    <t>ZINC96174360</t>
  </si>
  <si>
    <t>ZINC96174302</t>
  </si>
  <si>
    <t>ZINC96174280</t>
  </si>
  <si>
    <t>ZINC96174382</t>
  </si>
  <si>
    <t>ZINC96174356</t>
  </si>
  <si>
    <t>ZINC96174380</t>
  </si>
  <si>
    <t>ZINC96174318</t>
  </si>
  <si>
    <t>ZINC96174312</t>
  </si>
  <si>
    <t>ZINC96174340</t>
  </si>
  <si>
    <t>ZINC96174308</t>
  </si>
  <si>
    <t>ZINC96174354</t>
  </si>
  <si>
    <t>ZINC96174372</t>
  </si>
  <si>
    <t>ZINC96174334</t>
  </si>
  <si>
    <t>ZINC96174336</t>
  </si>
  <si>
    <t>ZINC96174284</t>
  </si>
  <si>
    <t>ZINC96174368</t>
  </si>
  <si>
    <t>ZINC96174314</t>
  </si>
  <si>
    <t>ZINC96174304</t>
  </si>
  <si>
    <t>ZINC96174386</t>
  </si>
  <si>
    <t>ZINC29039581</t>
  </si>
  <si>
    <t>ZINC29039588</t>
  </si>
  <si>
    <t>ZINC29039590</t>
  </si>
  <si>
    <t>ZINC29039592</t>
  </si>
  <si>
    <t>ZINC29039594</t>
  </si>
  <si>
    <t>ZINC29039596</t>
  </si>
  <si>
    <t>ZINC29039598</t>
  </si>
  <si>
    <t>ZINC29039600</t>
  </si>
  <si>
    <t>ZINC29039602</t>
  </si>
  <si>
    <t>ZINC29039604</t>
  </si>
  <si>
    <t>ZINC29039608</t>
  </si>
  <si>
    <t>ZINC29039612</t>
  </si>
  <si>
    <t>ZINC29039614</t>
  </si>
  <si>
    <t>ZINC29039616</t>
  </si>
  <si>
    <t>ZINC29039618</t>
  </si>
  <si>
    <t>ZINC29039620</t>
  </si>
  <si>
    <t>ZINC29039622</t>
  </si>
  <si>
    <t>ZINC59029412</t>
  </si>
  <si>
    <t>ZINC29039632</t>
  </si>
  <si>
    <t>ZINC29039635</t>
  </si>
  <si>
    <t>ZINC04401730</t>
  </si>
  <si>
    <t>ZINC95604687</t>
  </si>
  <si>
    <t>ZINC95601492</t>
  </si>
  <si>
    <t>ZINC58161345</t>
  </si>
  <si>
    <t>ZINC29411411</t>
  </si>
  <si>
    <t>ZINC29466817</t>
  </si>
  <si>
    <t>ZINC29463978</t>
  </si>
  <si>
    <t>ZINC29464633</t>
  </si>
  <si>
    <t>ZINC08782552</t>
  </si>
  <si>
    <t>ZINC03908784</t>
  </si>
  <si>
    <t>ZINC02465719</t>
  </si>
  <si>
    <t>ZINC04880871</t>
  </si>
  <si>
    <t>ZINC03908444</t>
  </si>
  <si>
    <t>ZINC03909028</t>
  </si>
  <si>
    <t>ZINC00426537</t>
  </si>
  <si>
    <t>ZINC95576076</t>
  </si>
  <si>
    <t>ZINC95573530</t>
  </si>
  <si>
    <t>ZINC95580434</t>
  </si>
  <si>
    <t>ZINC95575503</t>
  </si>
  <si>
    <t>ZINC95571879</t>
  </si>
  <si>
    <t>ZINC95576581</t>
  </si>
  <si>
    <t>ZINC95579423</t>
  </si>
  <si>
    <t>ZINC44307190</t>
  </si>
  <si>
    <t>ZINC16052618</t>
  </si>
  <si>
    <t>ZINC44359429</t>
  </si>
  <si>
    <t>ZINC44280659</t>
  </si>
  <si>
    <t>ZINC42834921</t>
  </si>
  <si>
    <t>ZINC49888934</t>
  </si>
  <si>
    <t>ZINC42807712</t>
  </si>
  <si>
    <t>ZINC42803087</t>
  </si>
  <si>
    <t>ZINC44306788</t>
  </si>
  <si>
    <t>ZINC44351753</t>
  </si>
  <si>
    <t>ZINC44350985</t>
  </si>
  <si>
    <t>ZINC42835176</t>
  </si>
  <si>
    <t>ZINC44305790</t>
  </si>
  <si>
    <t>ZINC38998461</t>
  </si>
  <si>
    <t>ZINC44307778</t>
  </si>
  <si>
    <t>ZINC49899456</t>
  </si>
  <si>
    <t>ZINC42805252</t>
  </si>
  <si>
    <t>ZINC49650163</t>
  </si>
  <si>
    <t>ZINC42921860</t>
  </si>
  <si>
    <t>ZINC43072334</t>
  </si>
  <si>
    <t>ZINC43120168</t>
  </si>
  <si>
    <t>ZINC43015336</t>
  </si>
  <si>
    <t>ZINC43123453</t>
  </si>
  <si>
    <t>ZINC43066708</t>
  </si>
  <si>
    <t>ZINC43080602</t>
  </si>
  <si>
    <t>ZINC62233564</t>
  </si>
  <si>
    <t>ZINC42921776</t>
  </si>
  <si>
    <t>ZINC38998652</t>
  </si>
  <si>
    <t>ZINC42923527</t>
  </si>
  <si>
    <t>ZINC42963415</t>
  </si>
  <si>
    <t>ZINC38335979</t>
  </si>
  <si>
    <t>ZINC70622141</t>
  </si>
  <si>
    <t>ZINC62233568</t>
  </si>
  <si>
    <t>ZINC42920398</t>
  </si>
  <si>
    <t>ZINC43122439</t>
  </si>
  <si>
    <t>ZINC42920203</t>
  </si>
  <si>
    <t>ZINC42965485</t>
  </si>
  <si>
    <t>ZINC42963555</t>
  </si>
  <si>
    <t>ZINC42923591</t>
  </si>
  <si>
    <t>ZINC42923523</t>
  </si>
  <si>
    <t>ZINC43073458</t>
  </si>
  <si>
    <t>ZINC62233572</t>
  </si>
  <si>
    <t>ZINC62233575</t>
  </si>
  <si>
    <t>ZINC43018784</t>
  </si>
  <si>
    <t>ZINC38324291</t>
  </si>
  <si>
    <t>ZINC34581927</t>
  </si>
  <si>
    <t>ZINC42923511</t>
  </si>
  <si>
    <t>ZINC43014529</t>
  </si>
  <si>
    <t>ZINC42920544</t>
  </si>
  <si>
    <t>ZINC70622142</t>
  </si>
  <si>
    <t>ZINC43017833</t>
  </si>
  <si>
    <t>ZINC43020111</t>
  </si>
  <si>
    <t>ZINC43062567</t>
  </si>
  <si>
    <t>ZINC43020517</t>
  </si>
  <si>
    <t>ZINC43123053</t>
  </si>
  <si>
    <t>ZINC42988922</t>
  </si>
  <si>
    <t>ZINC43062570</t>
  </si>
  <si>
    <t>ZINC43122183</t>
  </si>
  <si>
    <t>ZINC43122968</t>
  </si>
  <si>
    <t>ZINC29464389</t>
  </si>
  <si>
    <t>ZINC95603574</t>
  </si>
  <si>
    <t>ZINC72315369</t>
  </si>
  <si>
    <t>ZINC03278792</t>
  </si>
  <si>
    <t>ZINC95602098</t>
  </si>
  <si>
    <t>ZINC95604697</t>
  </si>
  <si>
    <t>ZINC95576106</t>
  </si>
  <si>
    <t>ZINC95573567</t>
  </si>
  <si>
    <t>ZINC59456785</t>
  </si>
  <si>
    <t>ZINC89469034</t>
  </si>
  <si>
    <t>ZINC87613155</t>
  </si>
  <si>
    <t>ZINC89469747</t>
  </si>
  <si>
    <t>ZINC87613156</t>
  </si>
  <si>
    <t>ZINC89469752</t>
  </si>
  <si>
    <t>ZINC87613157</t>
  </si>
  <si>
    <t>ZINC89469755</t>
  </si>
  <si>
    <t>ZINC87613158</t>
  </si>
  <si>
    <t>ZINC35942027</t>
  </si>
  <si>
    <t>ZINC38279310</t>
  </si>
  <si>
    <t>ZINC38238014</t>
  </si>
  <si>
    <t>ZINC38219221</t>
  </si>
  <si>
    <t>ZINC35995009</t>
  </si>
  <si>
    <t>ZINC96142697</t>
  </si>
  <si>
    <t>ZINC35847073</t>
  </si>
  <si>
    <t>ZINC38209457</t>
  </si>
  <si>
    <t>ZINC34631120</t>
  </si>
  <si>
    <t>ZINC34661558</t>
  </si>
  <si>
    <t>ZINC96142700</t>
  </si>
  <si>
    <t>ZINC96142701</t>
  </si>
  <si>
    <t>ZINC35930346</t>
  </si>
  <si>
    <t>ZINC96142702</t>
  </si>
  <si>
    <t>ZINC34612315</t>
  </si>
  <si>
    <t>ZINC03869608</t>
  </si>
  <si>
    <t>ZINC05462733</t>
  </si>
  <si>
    <t>ZINC73239842</t>
  </si>
  <si>
    <t>ZINC40641227</t>
  </si>
  <si>
    <t>ZINC14726082</t>
  </si>
  <si>
    <t>ZINC12428433</t>
  </si>
  <si>
    <t>30.00 C</t>
  </si>
  <si>
    <t>22.00 C</t>
  </si>
  <si>
    <t>37.00 C</t>
  </si>
  <si>
    <t>25.00 C</t>
  </si>
  <si>
    <t>20.00 C</t>
  </si>
  <si>
    <t>US Patent</t>
  </si>
  <si>
    <t>Curated from the literature by BindingDB</t>
  </si>
  <si>
    <t>10.1021/jm021079g</t>
  </si>
  <si>
    <t>10.1021/jm049864b</t>
  </si>
  <si>
    <t>10.1016/j.bmc.2004.10.042</t>
  </si>
  <si>
    <t>10.1021/jm049388p</t>
  </si>
  <si>
    <t>10.1021/ja058636j</t>
  </si>
  <si>
    <t>10.1021/jm0304008</t>
  </si>
  <si>
    <t>10.1021/jm058042r</t>
  </si>
  <si>
    <t>10.1021/jm050261p</t>
  </si>
  <si>
    <t>10.1021/jm060325b</t>
  </si>
  <si>
    <t>10.1021/jm0500931</t>
  </si>
  <si>
    <t>10.1021/jm800001n</t>
  </si>
  <si>
    <t>10.1021/jm0493212</t>
  </si>
  <si>
    <t>10.1021/jm050578p</t>
  </si>
  <si>
    <t>10.1021/jm060807n</t>
  </si>
  <si>
    <t>10.1073/pnas.0504952102</t>
  </si>
  <si>
    <t>10.1021/jm049187l</t>
  </si>
  <si>
    <t>10.1021/bi049459m</t>
  </si>
  <si>
    <t>10.1016/j.bmcl.2008.11.027</t>
  </si>
  <si>
    <t>10.1111/j.1747-0285.2012.01367.x</t>
  </si>
  <si>
    <t>10.1111/cbdd.12016</t>
  </si>
  <si>
    <t>10.1021/cc0600021</t>
  </si>
  <si>
    <t>10.1016/j.bioorg.2016.06.001</t>
  </si>
  <si>
    <t>10.3109/14756366.2010.543420</t>
  </si>
  <si>
    <t>US9687494</t>
  </si>
  <si>
    <t>US9540359</t>
  </si>
  <si>
    <t>US10047098</t>
  </si>
  <si>
    <t>US10045974</t>
  </si>
  <si>
    <t>US9556135</t>
  </si>
  <si>
    <t>US10058540</t>
  </si>
  <si>
    <t>US10059669</t>
  </si>
  <si>
    <t>US10071998</t>
  </si>
  <si>
    <t>US10035794</t>
  </si>
  <si>
    <t>US9580396</t>
  </si>
  <si>
    <t>US9650371</t>
  </si>
  <si>
    <t>US9605006</t>
  </si>
  <si>
    <t>US9605007</t>
  </si>
  <si>
    <t>US9611261</t>
  </si>
  <si>
    <t>US9732088</t>
  </si>
  <si>
    <t>US9744173</t>
  </si>
  <si>
    <t>US9745324</t>
  </si>
  <si>
    <t>US9751886</t>
  </si>
  <si>
    <t>US8492387</t>
  </si>
  <si>
    <t>US8507479</t>
  </si>
  <si>
    <t>US8541408</t>
  </si>
  <si>
    <t>US8541427</t>
  </si>
  <si>
    <t>US8546380</t>
  </si>
  <si>
    <t>US8633188</t>
  </si>
  <si>
    <t>US8637508</t>
  </si>
  <si>
    <t>US8637504</t>
  </si>
  <si>
    <t>US8703785</t>
  </si>
  <si>
    <t>US8748418</t>
  </si>
  <si>
    <t>US8754075</t>
  </si>
  <si>
    <t>US8772282</t>
  </si>
  <si>
    <t>US8846658</t>
  </si>
  <si>
    <t>US8865701</t>
  </si>
  <si>
    <t>US8865706</t>
  </si>
  <si>
    <t>US8865911</t>
  </si>
  <si>
    <t>US8933221</t>
  </si>
  <si>
    <t>US8940748</t>
  </si>
  <si>
    <t>US8957083</t>
  </si>
  <si>
    <t>US8962616</t>
  </si>
  <si>
    <t>US8962674</t>
  </si>
  <si>
    <t>US8962859</t>
  </si>
  <si>
    <t>US8975415</t>
  </si>
  <si>
    <t>US8987254</t>
  </si>
  <si>
    <t>US8981112</t>
  </si>
  <si>
    <t>US8999980</t>
  </si>
  <si>
    <t>US9000182</t>
  </si>
  <si>
    <t>US9000183</t>
  </si>
  <si>
    <t>US9000184</t>
  </si>
  <si>
    <t>US9000185</t>
  </si>
  <si>
    <t>US9018391</t>
  </si>
  <si>
    <t>US9029367</t>
  </si>
  <si>
    <t>US9029362</t>
  </si>
  <si>
    <t>US9045498</t>
  </si>
  <si>
    <t>US9045500</t>
  </si>
  <si>
    <t>US9085576</t>
  </si>
  <si>
    <t>US9096541</t>
  </si>
  <si>
    <t>US9145426</t>
  </si>
  <si>
    <t>US9163011</t>
  </si>
  <si>
    <t>US9181236</t>
  </si>
  <si>
    <t>US9221839</t>
  </si>
  <si>
    <t>US9233981</t>
  </si>
  <si>
    <t>US9238626</t>
  </si>
  <si>
    <t>US9242943</t>
  </si>
  <si>
    <t>US9242973</t>
  </si>
  <si>
    <t>US9273042</t>
  </si>
  <si>
    <t>US9273053</t>
  </si>
  <si>
    <t>US9284284</t>
  </si>
  <si>
    <t>US9296734</t>
  </si>
  <si>
    <t>US9296759</t>
  </si>
  <si>
    <t>US9346797</t>
  </si>
  <si>
    <t>US9346827</t>
  </si>
  <si>
    <t>US9353084</t>
  </si>
  <si>
    <t>US9353089</t>
  </si>
  <si>
    <t>US9365589</t>
  </si>
  <si>
    <t>US9403846</t>
  </si>
  <si>
    <t>US9416129</t>
  </si>
  <si>
    <t>US9422255</t>
  </si>
  <si>
    <t>US9422277</t>
  </si>
  <si>
    <t>US9428476</t>
  </si>
  <si>
    <t>US9447085</t>
  </si>
  <si>
    <t>US9453034</t>
  </si>
  <si>
    <t>US9505739</t>
  </si>
  <si>
    <t>US9489013</t>
  </si>
  <si>
    <t>US9493485</t>
  </si>
  <si>
    <t>US9499502</t>
  </si>
  <si>
    <t>Merck Sharp &amp; Dohme Corp.</t>
  </si>
  <si>
    <t>Shionogi &amp; Co., Ltd.</t>
  </si>
  <si>
    <t>Astex</t>
  </si>
  <si>
    <t>Elan Pharmaceuticals</t>
  </si>
  <si>
    <t>Lilly S.A.</t>
  </si>
  <si>
    <t>H. Lundbeck A/S</t>
  </si>
  <si>
    <t>Amgen, Inc.</t>
  </si>
  <si>
    <t>Merck Research Laboratories</t>
  </si>
  <si>
    <t>Purdue University</t>
  </si>
  <si>
    <t>University of Illinois at Chicago</t>
  </si>
  <si>
    <t>Universite de la Mediterranee</t>
  </si>
  <si>
    <t>Wyeth Research</t>
  </si>
  <si>
    <t>Johnson &amp;#38; Johnson Pharmaceutical</t>
  </si>
  <si>
    <t>TBA</t>
  </si>
  <si>
    <t>Novartis AG</t>
  </si>
  <si>
    <t>Hoffmann-La Roche Inc.</t>
  </si>
  <si>
    <t>Pfizer Inc.</t>
  </si>
  <si>
    <t>Amgen Inc.</t>
  </si>
  <si>
    <t>Janssen Pharmaceutica NV</t>
  </si>
  <si>
    <t>Merck, Sharp &amp; Dohme, Corp.</t>
  </si>
  <si>
    <t>GSK</t>
  </si>
  <si>
    <t>Eli Lilly and Company</t>
  </si>
  <si>
    <t>Astrazeneca AB</t>
  </si>
  <si>
    <t>Tokyo Institute of Technology; Kyoto University</t>
  </si>
  <si>
    <t>CoMentis, Inc.</t>
  </si>
  <si>
    <t>Vitae Pharmaceuticals, Inc.; Boehringer-Ingelheim International GmbH</t>
  </si>
  <si>
    <t>AstraZeneca AB</t>
  </si>
  <si>
    <t>Boehringer Ingelheim International GmbH; Vitae Pharmaceuticals, Inc.</t>
  </si>
  <si>
    <t>Vitae Pharmaceuticals, Inc.</t>
  </si>
  <si>
    <t>AMGEN INC.</t>
  </si>
  <si>
    <t>Oklahoma Medical Research Foundation; Purdue Research Foundation</t>
  </si>
  <si>
    <t>NOVARTIS AG</t>
  </si>
  <si>
    <t>UNIVERSITAT DE BARCELONA; PONTIFICIA UNIVERSIDAD CAT&amp;#211;LICA DE CHILE</t>
  </si>
  <si>
    <t>SIENA BIOTECH S.P.A.; HOFFMANN-LA ROCHE INC.</t>
  </si>
  <si>
    <t>COMENTIS, INC.</t>
  </si>
  <si>
    <t>HOFFMANN-LA ROCHE INC.</t>
  </si>
  <si>
    <t>Saint Louis University; Guangzhou Institutes of Biomedicine and Health, Chinese Academy of Sciences</t>
  </si>
  <si>
    <t>Peking University Health Science Center</t>
  </si>
  <si>
    <t>Darmstadt Technical University</t>
  </si>
  <si>
    <t>Imago Pharmaceuticals, Inc.</t>
  </si>
  <si>
    <t>Tehran University of Medical Sciences</t>
  </si>
  <si>
    <t>Shanghai Institute of Materia Medica, Chinese Academy of Sciences</t>
  </si>
  <si>
    <t>US8940748, 34::US9029362, 34::US9687494, 34</t>
  </si>
  <si>
    <t>US8940748, 26::US9029362, 26::US9687494, 26</t>
  </si>
  <si>
    <t>BDBM143220::US9029362, 173::US9687494, 25</t>
  </si>
  <si>
    <t>US8940748, 36::US9029362, 36::US9687494, 36</t>
  </si>
  <si>
    <t>US8940748, 40di::US9029362, 40di::US9687494, 40di</t>
  </si>
  <si>
    <t>US8940748, 35::US9029362, 35::US9687494, 35</t>
  </si>
  <si>
    <t>US8940748, 173::US9687494, 173</t>
  </si>
  <si>
    <t>US8940748, 45::US9029362, 45::US9687494, 45</t>
  </si>
  <si>
    <t>US8940748, 46::US9029362, 46::US9687494, 46</t>
  </si>
  <si>
    <t>US8940748, 52::US9029362, 52::US9687494, 52</t>
  </si>
  <si>
    <t>US8940748, 40ai::US9029362, 40ai::US9687494, 40ai</t>
  </si>
  <si>
    <t>I-1</t>
  </si>
  <si>
    <t>I-2</t>
  </si>
  <si>
    <t>I-4</t>
  </si>
  <si>
    <t>I-13</t>
  </si>
  <si>
    <t>I-14</t>
  </si>
  <si>
    <t>I-21</t>
  </si>
  <si>
    <t>I-25</t>
  </si>
  <si>
    <t>I-27</t>
  </si>
  <si>
    <t>I-28</t>
  </si>
  <si>
    <t>I-29</t>
  </si>
  <si>
    <t>I-56</t>
  </si>
  <si>
    <t>I-72</t>
  </si>
  <si>
    <t>I-86</t>
  </si>
  <si>
    <t>I-95</t>
  </si>
  <si>
    <t>I-100</t>
  </si>
  <si>
    <t>US10047098, 1</t>
  </si>
  <si>
    <t>US10047098, 2</t>
  </si>
  <si>
    <t>US10047098, 3</t>
  </si>
  <si>
    <t>US10047098, 4</t>
  </si>
  <si>
    <t>US10047098, 5</t>
  </si>
  <si>
    <t>US10047098, 6</t>
  </si>
  <si>
    <t>US10047098, 7</t>
  </si>
  <si>
    <t>US10047098, 8</t>
  </si>
  <si>
    <t>US10047098, 9</t>
  </si>
  <si>
    <t>US10047098, 10</t>
  </si>
  <si>
    <t>US10047098, 11</t>
  </si>
  <si>
    <t>US10047098, 12</t>
  </si>
  <si>
    <t>US10047098, 13</t>
  </si>
  <si>
    <t>US10047098, 14</t>
  </si>
  <si>
    <t>US10047098, 15</t>
  </si>
  <si>
    <t>US10047098, 16</t>
  </si>
  <si>
    <t>US10047098, 17</t>
  </si>
  <si>
    <t>US10047098, 18</t>
  </si>
  <si>
    <t>US10047098, 19</t>
  </si>
  <si>
    <t>US10047098, 20</t>
  </si>
  <si>
    <t>US10047098, 21</t>
  </si>
  <si>
    <t>US10047098, 22</t>
  </si>
  <si>
    <t>US10047098, 23::US10047098, 92</t>
  </si>
  <si>
    <t>US10047098, 24</t>
  </si>
  <si>
    <t>US10047098, 25</t>
  </si>
  <si>
    <t>US10047098, 26</t>
  </si>
  <si>
    <t>US10047098, 27</t>
  </si>
  <si>
    <t>US10047098, 28</t>
  </si>
  <si>
    <t>US10047098, 29</t>
  </si>
  <si>
    <t>US10047098, 30</t>
  </si>
  <si>
    <t>US10047098, 31</t>
  </si>
  <si>
    <t>US10047098, 32::US10047098, 90</t>
  </si>
  <si>
    <t>US10047098, 33::US10047098, 89</t>
  </si>
  <si>
    <t>US10047098, 34</t>
  </si>
  <si>
    <t>US10047098, 35</t>
  </si>
  <si>
    <t>US10047098, 36::US10047098, 79</t>
  </si>
  <si>
    <t>US10047098, 37</t>
  </si>
  <si>
    <t>US10047098, 38</t>
  </si>
  <si>
    <t>US10047098, 39</t>
  </si>
  <si>
    <t>US10047098, 40</t>
  </si>
  <si>
    <t>US10047098, 41</t>
  </si>
  <si>
    <t>US10047098, 42</t>
  </si>
  <si>
    <t>US10047098, 43</t>
  </si>
  <si>
    <t>US10047098, 44</t>
  </si>
  <si>
    <t>US10047098, 45</t>
  </si>
  <si>
    <t>US10047098, 46</t>
  </si>
  <si>
    <t>US10047098, 47</t>
  </si>
  <si>
    <t>US10047098, 48</t>
  </si>
  <si>
    <t>US10047098, 49</t>
  </si>
  <si>
    <t>US10047098, 50</t>
  </si>
  <si>
    <t>US10047098, 51</t>
  </si>
  <si>
    <t>US10047098, 52</t>
  </si>
  <si>
    <t>US10047098, 53</t>
  </si>
  <si>
    <t>US10047098, 54</t>
  </si>
  <si>
    <t>US10047098, 55</t>
  </si>
  <si>
    <t>US10047098, 56</t>
  </si>
  <si>
    <t>US10047098, 57</t>
  </si>
  <si>
    <t>US10047098, 58</t>
  </si>
  <si>
    <t>US10047098, 59</t>
  </si>
  <si>
    <t>US10047098, 60</t>
  </si>
  <si>
    <t>US10047098, 61</t>
  </si>
  <si>
    <t>US10047098, 64</t>
  </si>
  <si>
    <t>US10047098, 65</t>
  </si>
  <si>
    <t>US10047098, 66</t>
  </si>
  <si>
    <t>US10047098, 67</t>
  </si>
  <si>
    <t>US10047098, 68</t>
  </si>
  <si>
    <t>US10047098, 69</t>
  </si>
  <si>
    <t>US10047098, 70</t>
  </si>
  <si>
    <t>US10047098, 71</t>
  </si>
  <si>
    <t>US10047098, 72</t>
  </si>
  <si>
    <t>US10047098, 73</t>
  </si>
  <si>
    <t>US10047098, 74</t>
  </si>
  <si>
    <t>US10047098, 75</t>
  </si>
  <si>
    <t>US10047098, 76</t>
  </si>
  <si>
    <t>US10047098, 77</t>
  </si>
  <si>
    <t>US10047098, 78</t>
  </si>
  <si>
    <t>US10047098, 80</t>
  </si>
  <si>
    <t>US10047098, 81</t>
  </si>
  <si>
    <t>US10047098, 82</t>
  </si>
  <si>
    <t>US10047098, 83</t>
  </si>
  <si>
    <t>US10047098, 84</t>
  </si>
  <si>
    <t>US10047098, 85</t>
  </si>
  <si>
    <t>US10047098, 86</t>
  </si>
  <si>
    <t>US10047098, 87</t>
  </si>
  <si>
    <t>US10047098, 88</t>
  </si>
  <si>
    <t>US10047098, 91</t>
  </si>
  <si>
    <t>US10047098, 93</t>
  </si>
  <si>
    <t>US10047098, 94</t>
  </si>
  <si>
    <t>US10047098, 95</t>
  </si>
  <si>
    <t>US10047098, 96</t>
  </si>
  <si>
    <t>2-Aminoquinoline 1::2-aminoquinoline::CHEMBL61236::Fragment 19::Quinolin-2-amine::fragment 2 (J. med. chem.,50,1116)::quinolin-2-amine</t>
  </si>
  <si>
    <t>6-Substituted 2-Aminopyridine 3::6-[2-(1H-indol-6-yl)ethyl]pyridin-2-amine</t>
  </si>
  <si>
    <t>6-Substituted 2-Aminopyridine 4::6-{2-[3-(3-methoxyphenyl)phenyl]ethyl}pyridin-2-amine</t>
  </si>
  <si>
    <t>3-N-benzylpyridine-2,3-diamine::3-Substituted 2-Aminopyridine 5::aminopyridine 3::fragment 3 (J. med. chem.,50,1116)</t>
  </si>
  <si>
    <t>3-N-{[3-(pyridin-3-yl)phenyl]methyl}pyridine-2,3-diamine::3-Substituted 2-Aminopyridine 6a</t>
  </si>
  <si>
    <t>3-N-{[3-(5-methoxypyridin-3-yl)phenyl]methyl}pyridine-2,3-diamine::3-Substituted 2-Aminopyridine 6b</t>
  </si>
  <si>
    <t>3-N-{[3-(5-propoxypyridin-3-yl)phenyl]methyl}pyridine-2,3-diamine::3-Substituted 2-Aminopyridine 6c</t>
  </si>
  <si>
    <t>3-N-{[3-(1H-indol-6-yl)phenyl]methyl}pyridine-2,3-diamine::3-Substituted 2-Aminopyridine 7</t>
  </si>
  <si>
    <t>3-N-{[2-(benzyloxy)-5-(1H-indol-6-yl)phenyl]methyl}pyridine-2,3-diamine::3-Substituted 2-Aminopyridine 8a</t>
  </si>
  <si>
    <t>3-N-{[5-(1H-indol-6-yl)-2-(pyridin-2-ylmethoxy)phenyl]methyl}pyridine-2,3-diamine::3-Substituted 2-Aminopyridine 8b</t>
  </si>
  <si>
    <t>3-N-[(2S,3S,5R)-1-(3,5-difluorophenyl)-3-hydroxy-5-methyl-5-[(2-methylpropyl)carbamoyl]pentan-2-yl]-1-N,1-N-dipropylbenzene-1,3-dicarboxamide::CHEMBL42908::Hydroxyethylene-Based Peptidomimetic Inhibitor, 20::hydroxyethylene (HE) Inhibitor 1</t>
  </si>
  <si>
    <t>3-N-[(2S,3S)-1-(3,5-difluorophenyl)-3-hydroxy-4-{[(1S)-1-[(2-methylpropyl)carbamoyl]ethyl]amino}butan-2-yl]-1-N,1-N-dipropylbenzene-1,3-dicarboxamide::N-[(1S,2S)-1-(3,5-difluorobenzyl)-2-hydroxy-3-({(1S)-1-methyl-2-[(2-methylpropyl)amino]-2-oxoethyl}amino)propyl]-N,N-dipropylbenzene-1,3-dicarboxamide::hydroxyethyl secondary amine (HEA) inhibitor 2</t>
  </si>
  <si>
    <t>3-N-[(2S,3R)-1-(3,5-difluorophenyl)-3-hydroxy-4-{[(1S)-1-[(2-methylpropyl)carbamoyl]ethyl]amino}butan-2-yl]-1-N,1-N-dipropylbenzene-1,3-dicarboxamide::N-[(1S,2R)-1-(3,5-difluorobenzyl)-2-hydroxy-3-({(1S)-1-methyl-2-[(2-methylpropyl)amino]-2-oxoethyl}amino)propyl]-N,N-dipropylbenzene-1,3-dicarboxamide::hydroxyethyl secondary amine (HEA) inhibitor 3a</t>
  </si>
  <si>
    <t>(1S,2R)-N-[1-(3,5-Difluorobenzyl)-2-hydroxy-3-(R)-(1-isobutylcarbamoyl-ethylamino)-propyl]-N,N-dipropyl-isophthalamide::3-N-[(2S,3R)-1-(3,5-difluorophenyl)-3-hydroxy-4-{[(1R)-1-[(2-methylpropyl)carbamoyl]ethyl]amino}butan-2-yl]-1-N,1-N-dipropylbenzene-1,3-dicarboxamide::hydroxyethyl secondary amine (HEA) inhibitor 3b</t>
  </si>
  <si>
    <t>(1S,2R)-N-[1-(3,5-Difluoro-benzyl)-2-hydroxy-3-(S)-(1-isobutylcarbamoyl-ethylamino)-propyl]-5-methyl-N,N-dipropylisophthalamide::3-N-[(2S,3R)-1-(3,5-difluorophenyl)-3-hydroxy-4-{[(1S)-1-[(2-methylpropyl)carbamoyl]ethyl]amino}butan-2-yl]-5-methyl-1-N,1-N-dipropylbenzene-1,3-dicarboxamide::hydroxyethyl secondary amine (HEA) inhibitor 3c</t>
  </si>
  <si>
    <t>(1S,2R)-N-[1-(3,5-Difluorobenzyl)-2-hydroxy-3-(1-isobutylcarbamoyl-1-methyl-ethylamino)-propyl]-5-methyl-N,N-dipropylisophthalamide::3-N-[(2S,3R)-1-(3,5-difluorophenyl)-3-hydroxy-4-({1-methyl-1-[(2-methylpropyl)carbamoyl]ethyl}amino)butan-2-yl]-5-methyl-1-N,1-N-dipropylbenzene-1,3-dicarboxamide::hydroxyethyl secondary amine (HEA) inhibitor 3d</t>
  </si>
  <si>
    <t>(1S,2R)-N-[1-(3,5-Difluorobenzyl)-2-hydroxy-3-(benzylamino)-propyl]-5-methyl-N,N-dipropylisophthalamide::3-N-[(2S,3R)-4-(benzylamino)-1-(3,5-difluorophenyl)-3-hydroxybutan-2-yl]-5-methyl-1-N,1-N-dipropylbenzene-1,3-dicarboxamide::hydroxyethyl secondary amine (HEA) inhibitor 6a</t>
  </si>
  <si>
    <t>(1S,2R)-N-[1-(3,5-Difluorobenzyl)-2-hydroxy-3-(3-iodobenzylamino)-propyl]-5-methyl -N,N-dipropylisophthalamide::3-N-[(2S,3R)-1-(3,5-difluorophenyl)-3-hydroxy-4-{[(3-iodophenyl)methyl]amino}butan-2-yl]-5-methyl-1-N,1-N-dipropylbenzene-1,3-dicarboxamide::CHEMBL373533::hydroxyethyl secondary amine (HEA) inhibitor 6b</t>
  </si>
  <si>
    <t>(1S,2R)-N-[1-(3,5-Difluorobenzyl)-2-hydroxy-3-(3-methoxybenzylamino)-propyl]-5-methyl-N,N-dipropylisophthalamide::3-N-[(2S,3R)-1-(3,5-difluorophenyl)-3-hydroxy-4-{[(3-methoxyphenyl)methyl]amino}butan-2-yl]-5-methyl-1-N,1-N-dipropylbenzene-1,3-dicarboxamide::hydroxyethyl secondary amine (HEA) inhibitor 6c</t>
  </si>
  <si>
    <t>CHEMBL81671::Macrocyclic BACE inhibitor 1::tert-butyl N-[(1S)-1-{[(1S)-1-{[(2S,3S,5R)-3-hydroxy-5-methyl-5-{[(1S)-2-methyl-1-[(pyridin-4-ylmethyl)carbamoyl]propyl]carbamoyl}-1-phenylpentan-2-yl]carbamoyl}ethyl]carbamoyl}-2-methylpropyl]carbamate</t>
  </si>
  <si>
    <t>US10045974, 1::US9346797, 1</t>
  </si>
  <si>
    <t>US10045974, 2::US9346797, 2</t>
  </si>
  <si>
    <t>US10045974, 14::US9346797, 14::US9346797, 3</t>
  </si>
  <si>
    <t>US10045974, 4::US9346797, 4</t>
  </si>
  <si>
    <t>US10045974, 13::US9346797, 13::US9346797, 5</t>
  </si>
  <si>
    <t>Macrocyclic BACE inhibitor 2::tert-butyl N-[(3S,6S,13S)-13-[(1S)-3-{[(1S)-1-(benzylcarbamoyl)-2-methylpropyl]carbamoyl}-1-hydroxypropyl]-3-methyl-2,5-dioxo-1,4-diazacyclotridecan-6-yl]carbamate</t>
  </si>
  <si>
    <t>US10045974, 6::US9346797, 6</t>
  </si>
  <si>
    <t>US10045974, 7::US9346797, 7</t>
  </si>
  <si>
    <t>US10045974, 8::US9346797, 8</t>
  </si>
  <si>
    <t>(S)-N-(3-(6-amino-2-(difluoromethyl)-3,3-difluoro-2,3,4,5-tetrahydropyridin-2-yl)-4-fluorophenyl)-5-methoxypyrimidine-2-carboxamide (Compound 9)::US10045974, 9</t>
  </si>
  <si>
    <t>US10045974, 10::US9346797, 10</t>
  </si>
  <si>
    <t>(S)-N-(3-(6-amino-2-(difluoromethyl)-3,3-difluoro-2,3,4,5-tetrahydropyridin-2-yl)-4-fluorophenyl)-5-cyano-3-methylpicolinamide (Compound 11)::BDBM230875::US10045974, 11</t>
  </si>
  <si>
    <t>US10045974, 12::US9346797, 12</t>
  </si>
  <si>
    <t>Macrocyclic BACE inhibitor 3::tert-butyl N-[(3S,6S,13S)-13-[(1S,3R)-3-{[(1S)-1-(benzylcarbamoyl)-2-methylpropyl]carbamoyl}-1-hydroxy-3-methylpropyl]-3-methyl-2,5-dioxo-1,4-diazacyclotridecan-6-yl]carbamate</t>
  </si>
  <si>
    <t>Macrocyclic BACE inhibitor 4::tert-butyl N-[(3S,6S,13S)-13-[(1S,3R)-1-hydroxy-3-methyl-3-{[(1S)-2-methyl-1-[(pyridin-4-ylmethyl)carbamoyl]propyl]carbamoyl}propyl]-3-methyl-2,5-dioxo-1,4-diazacyclotridecan-6-yl]carbamate</t>
  </si>
  <si>
    <t>(2R,4S)-4-[(2S,5S,12S)-12-amino-2-methyl-3,13-dioxo-1,4-diazacyclotridecan-5-yl]-N-[(1S)-1-(benzylcarbamoyl)-2-methylpropyl]-4-hydroxy-2-methylbutanamide::Macrocyclic BACE inhibitor 5</t>
  </si>
  <si>
    <t>Macrocyclic BACE inhibitor 6::tert-butyl N-[(2S)-1-[(2S,5S)-5-[(1S,3R)-1-hydroxy-3-methyl-3-{[(1S)-2-methyl-1-[(pyridin-4-ylmethyl)carbamoyl]propyl]carbamoyl}propyl]-2-methyl-3-oxo-1,4-diazecan-1-yl]-3-methyl-1-oxobutan-2-yl]carbamate</t>
  </si>
  <si>
    <t>Macrocyclic BACE inhibitor 7::tert-butyl N-[(2S)-1-[(2S,5S)-5-[(1S,3R)-1-hydroxy-3-methyl-3-{[(1S)-2-methyl-1-[(pyridin-4-ylmethyl)carbamoyl]propyl]carbamoyl}propyl]-2-methyl-3-oxo-1,4-diazecan-1-yl]-3-methyl-1-oxopentan-2-yl]carbamate</t>
  </si>
  <si>
    <t>US9556135, 28</t>
  </si>
  <si>
    <t>US9273042, 3::US9556135, 29</t>
  </si>
  <si>
    <t>US9556135, 56</t>
  </si>
  <si>
    <t>US9556135, 43</t>
  </si>
  <si>
    <t>US9556135, 57</t>
  </si>
  <si>
    <t>US9556135, 58</t>
  </si>
  <si>
    <t>US9273042, 7::US9556135, 17</t>
  </si>
  <si>
    <t>US9556135, 45</t>
  </si>
  <si>
    <t>US9556135, 46</t>
  </si>
  <si>
    <t>US9556135, 18</t>
  </si>
  <si>
    <t>CHEMBL3261078::US9273042, 5::US9556135, 19</t>
  </si>
  <si>
    <t>US9556135, 47</t>
  </si>
  <si>
    <t>US9556135, 48</t>
  </si>
  <si>
    <t>US9556135, 82</t>
  </si>
  <si>
    <t>US9556135, 34</t>
  </si>
  <si>
    <t>US9556135, 64</t>
  </si>
  <si>
    <t>US9556135, 32</t>
  </si>
  <si>
    <t>US9556135, 62</t>
  </si>
  <si>
    <t>US9556135, 84</t>
  </si>
  <si>
    <t>US9556135, 86</t>
  </si>
  <si>
    <t>US9556135, 74</t>
  </si>
  <si>
    <t>US9556135, 78</t>
  </si>
  <si>
    <t>US9556135, 49</t>
  </si>
  <si>
    <t>US9556135, 69::US9556135, 70</t>
  </si>
  <si>
    <t>US9556135, 35</t>
  </si>
  <si>
    <t>US9556135, 36</t>
  </si>
  <si>
    <t>US9556135, 67</t>
  </si>
  <si>
    <t>US9556135, 76</t>
  </si>
  <si>
    <t>US9556135, 30</t>
  </si>
  <si>
    <t>US9556135, 79</t>
  </si>
  <si>
    <t>US9556135, 59</t>
  </si>
  <si>
    <t>US9556135, 20</t>
  </si>
  <si>
    <t>US9556135, 50</t>
  </si>
  <si>
    <t>US9556135, 51</t>
  </si>
  <si>
    <t>US9556135, 52</t>
  </si>
  <si>
    <t>US9556135, 53</t>
  </si>
  <si>
    <t>US9556135, 21</t>
  </si>
  <si>
    <t>US9556135, 73</t>
  </si>
  <si>
    <t>US9556135, 66</t>
  </si>
  <si>
    <t>US9556135, 75</t>
  </si>
  <si>
    <t>US9556135, 31</t>
  </si>
  <si>
    <t>US9556135, 44</t>
  </si>
  <si>
    <t>US9556135, 61</t>
  </si>
  <si>
    <t>US9556135, 54</t>
  </si>
  <si>
    <t>US9556135, 22</t>
  </si>
  <si>
    <t>US9273042, 6::US9556135, 23</t>
  </si>
  <si>
    <t>US9556135, 24</t>
  </si>
  <si>
    <t>US9556135, 25</t>
  </si>
  <si>
    <t>US9556135, 26</t>
  </si>
  <si>
    <t>US9556135, 27</t>
  </si>
  <si>
    <t>US9556135, 38</t>
  </si>
  <si>
    <t>US9556135, 39</t>
  </si>
  <si>
    <t>US9556135, 41</t>
  </si>
  <si>
    <t>US9556135, 40</t>
  </si>
  <si>
    <t>US9556135, 55</t>
  </si>
  <si>
    <t>US9556135, 71</t>
  </si>
  <si>
    <t>US9556135, 72</t>
  </si>
  <si>
    <t>US9556135, 96</t>
  </si>
  <si>
    <t>US9556135, 97</t>
  </si>
  <si>
    <t>US9556135, 98</t>
  </si>
  <si>
    <t>US9556135, 99</t>
  </si>
  <si>
    <t>US9556135, 100</t>
  </si>
  <si>
    <t>US9556135, 101</t>
  </si>
  <si>
    <t>US9556135, 102</t>
  </si>
  <si>
    <t>US9556135, 103</t>
  </si>
  <si>
    <t>US9556135, 147</t>
  </si>
  <si>
    <t>US9556135, 116</t>
  </si>
  <si>
    <t>US9556135, 128</t>
  </si>
  <si>
    <t>US9556135, 117</t>
  </si>
  <si>
    <t>US9556135, 112</t>
  </si>
  <si>
    <t>US9556135, 113</t>
  </si>
  <si>
    <t>US9556135, 118</t>
  </si>
  <si>
    <t>US9556135, 143</t>
  </si>
  <si>
    <t>US9556135, 145</t>
  </si>
  <si>
    <t>US9556135, 194</t>
  </si>
  <si>
    <t>US9556135, 195</t>
  </si>
  <si>
    <t>US9556135, 196</t>
  </si>
  <si>
    <t>US9556135, 197</t>
  </si>
  <si>
    <t>US9556135, 198</t>
  </si>
  <si>
    <t>US9556135, 204</t>
  </si>
  <si>
    <t>US9556135, 205</t>
  </si>
  <si>
    <t>US9556135, 142</t>
  </si>
  <si>
    <t>US9556135, 144</t>
  </si>
  <si>
    <t>US9556135, 120</t>
  </si>
  <si>
    <t>US9556135, 125</t>
  </si>
  <si>
    <t>US9556135, 126</t>
  </si>
  <si>
    <t>US9556135, 127</t>
  </si>
  <si>
    <t>US9556135, 148</t>
  </si>
  <si>
    <t>US9556135, 151</t>
  </si>
  <si>
    <t>US9556135, 106</t>
  </si>
  <si>
    <t>US9556135, 110</t>
  </si>
  <si>
    <t>US9556135, 111</t>
  </si>
  <si>
    <t>US9556135, 121</t>
  </si>
  <si>
    <t>US9556135, 122</t>
  </si>
  <si>
    <t>US9556135, 123</t>
  </si>
  <si>
    <t>US9556135, 131</t>
  </si>
  <si>
    <t>US9556135, 132</t>
  </si>
  <si>
    <t>US9556135, 136</t>
  </si>
  <si>
    <t>US9556135, 137</t>
  </si>
  <si>
    <t>US9556135, 139</t>
  </si>
  <si>
    <t>US9556135, 140</t>
  </si>
  <si>
    <t>US9556135, 167</t>
  </si>
  <si>
    <t>US9556135, 164</t>
  </si>
  <si>
    <t>US9556135, 168</t>
  </si>
  <si>
    <t>US9556135, 107</t>
  </si>
  <si>
    <t>US9556135, 108</t>
  </si>
  <si>
    <t>US9556135, 109</t>
  </si>
  <si>
    <t>US9556135, 173</t>
  </si>
  <si>
    <t>US9556135, 161</t>
  </si>
  <si>
    <t>US9556135, 162</t>
  </si>
  <si>
    <t>US9556135, 174</t>
  </si>
  <si>
    <t>US9556135, 175</t>
  </si>
  <si>
    <t>US9556135, 177</t>
  </si>
  <si>
    <t>US9556135, 180</t>
  </si>
  <si>
    <t>US9556135, 183</t>
  </si>
  <si>
    <t>US9556135, 152</t>
  </si>
  <si>
    <t>US9556135, 153</t>
  </si>
  <si>
    <t>US9556135, 154</t>
  </si>
  <si>
    <t>US9556135, 155</t>
  </si>
  <si>
    <t>US9556135, 156</t>
  </si>
  <si>
    <t>US9556135, 157</t>
  </si>
  <si>
    <t>US9556135, 158</t>
  </si>
  <si>
    <t>US9556135, 159</t>
  </si>
  <si>
    <t>US9556135, 163</t>
  </si>
  <si>
    <t>US9556135, 104</t>
  </si>
  <si>
    <t>US9556135, 149</t>
  </si>
  <si>
    <t>US9556135, 150</t>
  </si>
  <si>
    <t>US9556135, 184</t>
  </si>
  <si>
    <t>US9556135, 189</t>
  </si>
  <si>
    <t>US9556135, 188</t>
  </si>
  <si>
    <t>US9556135, 192</t>
  </si>
  <si>
    <t>US9556135, 190</t>
  </si>
  <si>
    <t>US9556135, 191</t>
  </si>
  <si>
    <t>US9556135, 212</t>
  </si>
  <si>
    <t>US9556135, 213</t>
  </si>
  <si>
    <t>US9556135, 160</t>
  </si>
  <si>
    <t>US9556135, 169</t>
  </si>
  <si>
    <t>US9556135, 170</t>
  </si>
  <si>
    <t>US9556135, 171</t>
  </si>
  <si>
    <t>US9556135, 178</t>
  </si>
  <si>
    <t>US9556135, 179</t>
  </si>
  <si>
    <t>US9556135, 199</t>
  </si>
  <si>
    <t>US9556135, 186</t>
  </si>
  <si>
    <t>US9556135, 181</t>
  </si>
  <si>
    <t>US9556135, 182</t>
  </si>
  <si>
    <t>US9556135, 200</t>
  </si>
  <si>
    <t>US9556135, 201</t>
  </si>
  <si>
    <t>US9556135, 202</t>
  </si>
  <si>
    <t>US9556135, 203</t>
  </si>
  <si>
    <t>US9556135, 206</t>
  </si>
  <si>
    <t>US9556135, 207</t>
  </si>
  <si>
    <t>US9556135, 209</t>
  </si>
  <si>
    <t>US9556135, 193</t>
  </si>
  <si>
    <t>US9556135, 215</t>
  </si>
  <si>
    <t>US9556135, 216</t>
  </si>
  <si>
    <t>US9556135, 217</t>
  </si>
  <si>
    <t>US9556135, 218</t>
  </si>
  <si>
    <t>US9556135, 172</t>
  </si>
  <si>
    <t>US9556135, 187</t>
  </si>
  <si>
    <t>US9556135, 460</t>
  </si>
  <si>
    <t>US9556135, 461</t>
  </si>
  <si>
    <t>US9556135, 463</t>
  </si>
  <si>
    <t>US9556135, 464</t>
  </si>
  <si>
    <t>1-N-[(2S,3R)-4-(cyclopropylamino)-3-hydroxy-1-phenylbutan-2-yl]-5-(N-methylmethanesulfonamido)-3-N-[(1R)-1-phenylethyl]benzene-1,3-dicarboxamide::5-Substituted isophthalamide, 1::CHEMBL378225::Isophthalamide Derivative 24::L-000384950::N-[(1S,2R)-1-benzyl-3-(cyclopropylamino)-2-hydroxypropyl]-5-[methyl(methylsulfonyl)amino]-N-[(1R)-1-phenylethyl]benzene-1,3-dicarboxamide::hydroxyethylamine (HEA) derived inhibitor 1</t>
  </si>
  <si>
    <t>1-N-[(2S,3R)-4-(cyclopropylamino)-3-hydroxy-1-phenylbutan-2-yl]-3-N-methyl-5-(N-methylmethanesulfonamido)benzene-1,3-dicarboxamide::isophthalamide deriv. 7a</t>
  </si>
  <si>
    <t>N-[(2S,3R)-4-(cyclopropylamino)-3-hydroxy-1-phenylbutan-2-yl]-3-(N-methylmethanesulfonamido)-5-propanoylbenzamide::isophthalamide deriv. 7b</t>
  </si>
  <si>
    <t>N-[(2S,3R)-4-(cyclopropylamino)-3-hydroxy-1-phenylbutan-2-yl]-3-(N-methylmethanesulfonamido)-5-(2-phenylacetyl)benzamide::isophthalamide deriv. 7c</t>
  </si>
  <si>
    <t>N-[(2S,3R)-4-(cyclopropylamino)-3-hydroxy-1-phenylbutan-2-yl]-3-(1-hydroxy-2-phenylethyl)-5-(N-methylmethanesulfonamido)benzamide::isophthalamide deriv. 7d</t>
  </si>
  <si>
    <t>3-benzoyl-N-[(2S,3R)-4-(cyclopropylamino)-3-hydroxy-1-phenylbutan-2-yl]-5-(N-methylmethanesulfonamido)benzamide::L-000430469::N-[(1S,2R)-1-benzyl-3-(cyclopropylamino)-2-hydroxypropyl]-3-[methyl(methylsulfonyl)amino]-5-(phenylcarbonyl)benzamide::compound 7e</t>
  </si>
  <si>
    <t>N-[(2S,3R)-4-(cyclopropylamino)-3-hydroxy-1-phenylbutan-2-yl]-3-[hydroxy(phenyl)methyl]-5-(N-methylmethanesulfonamido)benzamide::isophthalamide deriv. 7f</t>
  </si>
  <si>
    <t>N-[(2S,3R)-4-(cyclopropylamino)-3-hydroxy-1-phenylbutan-2-yl]-3-(N-methylmethanesulfonamido)-5-(1-phenylethenyl)benzamide::isophthalamide deriv. 7g</t>
  </si>
  <si>
    <t>3-benzyl-N-[(2S,3R)-4-(cyclopropylamino)-3-hydroxy-1-phenylbutan-2-yl]-5-(N-methylmethanesulfonamido)benzamide::isophthalamide deriv. 7h</t>
  </si>
  <si>
    <t>3-cyclohexanecarbonyl-N-[(2S,3R)-4-(cyclopropylamino)-3-hydroxy-1-phenylbutan-2-yl]-5-(N-methylmethanesulfonamido)benzamide::isophthalamide deriv. 7i</t>
  </si>
  <si>
    <t>N-[(2S,3R)-4-(cyclopropylamino)-3-hydroxy-1-phenylbutan-2-yl]-3-(N-methylmethanesulfonamido)-5-(2-methylpropanoyl)benzamide::isophthalamide deriv. 7j</t>
  </si>
  <si>
    <t>3-cyclopentanecarbonyl-N-[(2S,3R)-4-(cyclopropylamino)-3-hydroxy-1-phenylbutan-2-yl]-5-(N-methylmethanesulfonamido)benzamide::isophthalamide deriv. 7k</t>
  </si>
  <si>
    <t>N-[(2S,3R)-4-(cyclopropylamino)-3-hydroxy-1-phenylbutan-2-yl]-3-[(E)-2-cyclopropylethenyl]-5-(N-methylmethanesulfonamido)benzamide::isophthalamide deriv. 7l</t>
  </si>
  <si>
    <t>N-[(2S,3R)-4-(cyclopropylamino)-3-hydroxy-1-phenylbutan-2-yl]-3-[(Z)-2-cyclopropylethenyl]-5-(N-methylmethanesulfonamido)benzamide::isophthalamide deriv. 7m</t>
  </si>
  <si>
    <t>N-[(2S,3R)-4-(cyclopropylamino)-3-hydroxy-1-phenylbutan-2-yl]-3-(2-cyclopropylethyl)-5-(N-methylmethanesulfonamido)benzamide::isophthalamide deriv. 7n</t>
  </si>
  <si>
    <t>3-[4-benzyl-4-(hydroxymethyl)-4,5-dihydro-1,3-oxazol-2-yl]-N-[(1R)-1-(4-fluorophenyl)ethyl]-5-(N-methylmethanesulfonamido)benzamide::3-[4-benzyl-4-(hydroxymethyl)-4,5-dihydro-1,3-oxazol-2-yl]-N-[(1R)-1-(4-fluorophenyl)ethyl]-5-[methyl(methylsulfonyl)amino]benzamide::oxazoline inhibitor 2</t>
  </si>
  <si>
    <t>2-Amino-2-benzyl-3-hydroxypropyl-3-({[(1R)-1-(4-fluorophenyl)ethyl]amino}-carbonyl)-5-[methyl(methylsulfonyl)amino]benzoate::2-amino-2-benzyl-3-hydroxypropyl 3-{[(1R)-1-(4-fluorophenyl)ethyl]carbamoyl}-5-(N-methylmethanesulfonamido)benzoate::L-001151442::tertiary carbinamine ester 3</t>
  </si>
  <si>
    <t>1-N-(2-benzyl-1,3-dihydroxypropan-2-yl)-3-N-[(1R)-1-(4-fluorophenyl)ethyl]-5-(N-methylmethanesulfonamido)benzene-1,3-dicarboxamide::N-[1-benzyl-2-hydroxy-1-(hydroxymethyl)ethyl]-N -{[(1R)-1-(4-fluorophenyl)ethyl]-5-[N-methyl-N-(methylsulfonyl)amino]}isophthalimide::amide 4</t>
  </si>
  <si>
    <t>3-[(2-amino-2-benzyl-3-hydroxypropoxy)methyl]-N-[(1R)-1-(4-fluorophenyl)ethyl]-5-[methyl(methylsulfonyl)amino]benzamide::3-{[(2S)-2-amino-2-benzyl-3-hydroxypropoxy]methyl}-N-[(1R)-1-(4-fluorophenyl)ethyl]-5-(N-methylmethanesulfonamido)benzamide::tertiary carbinamine derived inhibitor 5</t>
  </si>
  <si>
    <t>3-[(2-amino-2-methyl-3-phenylpropoxy)methyl]-N-[(1R)-1-(4-fluorophenyl)ethyl]-5-[methyl(methylsulfonyl)amino]benzamide::3-{[(2R)-2-amino-2-benzylpropoxy]methyl}-N-[(1R)-1-(4-fluorophenyl)ethyl]-5-(N-methylmethanesulfonamido)benzamide::tertiary carbinamine derived inhibitor 6</t>
  </si>
  <si>
    <t>(3-{[(1R)-1-(4-fluorophenyl)ethyl]carbamoyl}-5-(N-methylmethanesulfonamido)phenyl)methyl (2R)-2-amino-2-methyl-3-phenylpropanoate::3-[4-benzyl-4-(hydroxymethyl)-4,5-dihydro-1,3-oxazol-2-yl]-N-[(1R)-1-(4-fluorophenyl)ethyl]-5-[methyl(methylsulfonyl)amino]benzamide::tertiary carbinamine derived inhibitor 7</t>
  </si>
  <si>
    <t>3-{5-[(1R)-1-amino-1-methyl-2-phenylethyl]-1,3,4-oxadiazol-2-yl}-N-[(1R)-1-(4-fluorophenyl)ethyl]-5-[methyl(methylsulfonyl)amino]benzamide::3-{5-[(2R)-2-amino-1-phenylpropan-2-yl]-1,3,4-oxadiazol-2-yl}-N-[(1R)-1-(4-fluorophenyl)ethyl]-5-(N-methylmethanesulfonamido)benzamide::CHEMBL219601::L-001233771::oxadiazoyl tertiary carbinamine 8</t>
  </si>
  <si>
    <t>5-{[(5-aminopentyl)carbamoyl]methoxy}-3-N-[(1R)-1-phenylethyl]-1-N,1-N-bis(prop-2-en-1-yl)benzene-1,3-dicarboxamide::oxyacetamide 1</t>
  </si>
  <si>
    <t>3-{[(5-aminopentyl)carbamoyl]methoxy}-5-(2-cyanophenyl)-N-[(1R)-1-phenylethyl]benzamide::oxyacetamide 2</t>
  </si>
  <si>
    <t>3-{[(5-aminopentyl)carbamoyl]methoxy}-5-{[(1R)-1-phenylethyl]carbamoyl}phenyl 1-phenylmethanesulfonate::oxyacetamide 3</t>
  </si>
  <si>
    <t>3-{[(5-aminopentyl)carbamoyl]methoxy}-5-{[(1R)-1-(4-fluorophenyl)ethyl]carbamoyl}phenyl 1-phenylmethanesulfonate::L-124,671::oxyacetamide 5</t>
  </si>
  <si>
    <t>(4S)-4-[(2S)-2-[(2R,4S,5S)-5-[(2S)-2-[(2S)-2-[(4S)-4-amino-4-formamidobutanoic acid]-3-methylbutanamido]butanediamido]-4-hydroxy-2,7-dimethyloctanamido]propanamido]-4-{[(1S)-1-carboxy-2-phenylethyl]carbamoyl}butanoic acid::CHEMBL78946::EVNXXAEF::N-{(2R,4S,5S)-5-[(L-alpha-glutamyl-L-valyl-L-asparaginyl)amino]-4-hydroxy-2,7-dimethyloctanoyl}-L-alanyl-L-alpha-glutamyl-L-phenylalanine::OM99-2</t>
  </si>
  <si>
    <t>CHEMBL290001::N-(tert-butoxycarbonyl)-L-valyl-N-[(1S,2S,4R)-5-{[(1S)-1-(benzylcarbamoyl)-2-methylpropyl]amino}-2-hydroxy-4-methyl-1-(2-methylpropyl)-5-oxopentyl]-L-methioninamide::Substrate-based BACE-1 inhibitor, 22::Tang hydroxyethylene inhibitor::peptidomimetic memapsin 2 inhibitor 2::tert-butyl N-[(1S)-1-{[(1S)-1-{[(1R,3S,4S)-1-{[(1S)-1-(benzylcarbamoyl)-2-methylpropyl]carbamoyl}-3-hydroxy-1,6-dimethylheptan-4-yl]carbamoyl}-3-(methylsulfanyl)propyl]carbamoyl}-2-methylpropyl]carbamate</t>
  </si>
  <si>
    <t>(3,5-dimethyl-1H-pyrazol-1-yl)methyl N-[(1S)-1-{[(1R,3S,4S)-1-{[(1S)-1-(benzylcarbamoyl)-2-methylpropyl]carbamoyl}-3-hydroxy-1,6-dimethylheptan-4-yl]carbamoyl}-3-(methylsulfanyl)propyl]carbamate::N-benzyl-N2-{(2R,4S,5S)-5-[(N-{[(3,5-dimethyl-1H-pyrazol-1-yl)methoxy]carbonyl}-L-methionyl)amino]-4-hydroxy-2,7-dimethyloctanoyl}-L-valinamide::pyrazole-bearing inhibitor 3</t>
  </si>
  <si>
    <t>(3,5-dimethyl-1H-pyrazol-1-yl)methyl N-[(1R)-1-{[(1R,3S,4S)-3-hydroxy-1,6-dimethyl-1-{[(1S)-2-methyl-1-[(2-methylpropyl)carbamoyl]propyl]carbamoyl}heptan-4-yl]carbamoyl}-2-(methylsulfanyl)ethyl]carbamate::N2-{(2R,4S,5S)-5-[(N-{[(3,5-dimethyl-1H-pyrazol-1-yl)methoxy]carbonyl}-S-methyl-L-cysteinyl)amino]-4-hydroxy-2,7-dimethyloctanoyl}-N-(2-methylpropyl)-L-valinamide::pyrazole-bearing inhibitor 4</t>
  </si>
  <si>
    <t>(3,5-dimethyl-1H-pyrazol-1-yl)methyl N-[(1R)-1-{[(1R,3S,4S)-3-hydroxy-1,6-dimethyl-1-{[(1S)-2-methyl-1-[(2-methylpropyl)carbamoyl]propyl]carbamoyl}heptan-4-yl]carbamoyl}-2-methanesulfonylethyl]carbamate::CHEMBL448008::N2-[(2R,4S,5S)-5-{[N-{[(3,5-dimethyl-1H-pyrazol-1-yl)methoxy]carbonyl}-3-(methylsulfonyl)-L-alanyl]amino}-4-hydroxy-2,7-dimethyloctanoyl]-N-(2-methylpropyl)-L-valinamide::pyrazole-bearing inhibitor 5</t>
  </si>
  <si>
    <t>(2,5-dimethyl-1,3-oxazol-4-yl)methyl N-[(1R)-1-{[(1R,3S,4S)-3-hydroxy-1,6-dimethyl-1-{[(1S)-2-methyl-1-[(2-methylpropyl)carbamoyl]propyl]carbamoyl}heptan-4-yl]carbamoyl}-2-methanesulfonylethyl]carbamate::CHEMBL449300::N2-[(2R,4S,5S)-5-{[N-{[(2,5-dimethyl-1,3-oxazol-4-yl)methoxy]carbonyl}-3-(methylsulfonyl)-L-alanyl]amino}-4-hydroxy-2,7-dimethyloctanoyl]-N-(2-methylpropyl)-L-valinamide::oxazolylmethyl-bearing inhibitor 6</t>
  </si>
  <si>
    <t>1-N-[(1R,3S,4S)-3-hydroxy-1,6-dimethyl-1-{[(1S)-2-methyl-1-(propan-2-ylcarbamoyl)propyl]carbamoyl}heptan-4-yl]-3-N-propylbenzene-1,3-dicarboxamide::Isophthalamide Derivative 22</t>
  </si>
  <si>
    <t>1-N-[(1R,3S,4S)-3-hydroxy-1,6-dimethyl-1-{[(1S)-2-methyl-1-(propan-2-ylcarbamoyl)propyl]carbamoyl}heptan-4-yl]-5-(N-methylmethanesulfonamido)-3-N-propylbenzene-1,3-dicarboxamide::Isophthalamide Derivative 5a</t>
  </si>
  <si>
    <t>1-N-[(2,5-dimethyl-1,3-oxazol-4-yl)methyl]-3-N-[(1R,3S,4S)-3-hydroxy-1,6-dimethyl-1-{[(1S)-2-methyl-1-(propan-2-ylcarbamoyl)propyl]carbamoyl}heptan-4-yl]-5-(N-methylmethanesulfonamido)benzene-1,3-dicarboxamide::Isophthalamide Derivative 5b</t>
  </si>
  <si>
    <t>1-N-benzyl-3-N-[(1R,3S,4S)-3-hydroxy-1,6-dimethyl-1-{[(1S)-2-methyl-1-(propan-2-ylcarbamoyl)propyl]carbamoyl}heptan-4-yl]-5-(N-methylmethanesulfonamido)benzene-1,3-dicarboxamide::Isophthalamide Derivative 5c</t>
  </si>
  <si>
    <t>1-N-[(1R,3S,4S)-3-hydroxy-1,6-dimethyl-1-{[(1S)-2-methyl-1-(propan-2-ylcarbamoyl)propyl]carbamoyl}heptan-4-yl]-5-(N-methylmethanesulfonamido)-3-N-[(1R)-1-phenylethyl]benzene-1,3-dicarboxamide::GRL-7234::Isophthalamide Derivative 5d</t>
  </si>
  <si>
    <t>1-N-[(1R,3S,4S)-3-hydroxy-1,6-dimethyl-1-{[(1S)-2-methyl-1-(propan-2-ylcarbamoyl)propyl]carbamoyl}heptan-4-yl]-5-(N-methylmethanesulfonamido)-3-N-[(1S)-1-phenylethyl]benzene-1,3-dicarboxamide::Isophthalamide Derivative 5e</t>
  </si>
  <si>
    <t>1-N-[(1R,3S,4S)-3-hydroxy-1,6-dimethyl-1-{[(1S)-2-methyl-1-(propan-2-ylcarbamoyl)propyl]carbamoyl}heptan-4-yl]-3-N-[(1S)-2-hydroxy-1-phenylethyl]-5-(N-methylmethanesulfonamido)benzene-1,3-dicarboxamide::Isophthalamide Derivative 5f</t>
  </si>
  <si>
    <t>1-N-[1-(2,5-dimethyl-1,3-oxazol-4-yl)ethyl]-3-N-[(1R,3S,4S)-3-hydroxy-1,6-dimethyl-1-{[(1S)-2-methyl-1-(propan-2-ylcarbamoyl)propyl]carbamoyl}heptan-4-yl]-5-(N-methylmethanesulfonamido)benzene-1,3-dicarboxamide::Isophthalamide Derivative 5g</t>
  </si>
  <si>
    <t>amide-urethane derived inhibitor 12a::prop-2-en-1-yl N-[(1S)-1-{[(1S)-1-{[(1R,3S,4S)-1-{[(1S)-1-(benzylcarbamoyl)-2-methylpropyl]carbamoyl}-3-hydroxy-1,6-dimethylheptan-4-yl]carbamoyl}-2-(prop-2-en-1-ylcarbamoyl)ethyl]carbamoyl}-2-methylpropyl]carbamate</t>
  </si>
  <si>
    <t>(2R,4S,5S)-N-[(1S)-1-(benzylcarbamoyl)-2-methylpropyl]-4-hydroxy-2,7-dimethyl-5-{[(4S,7S,12E)-2,5,9-trioxo-4-(propan-2-yl)-1-oxa-3,6,10-triazacyclotetradec-12-en-7-yl]formamido}octanamide::amide-urethane derived inhibitor 3a</t>
  </si>
  <si>
    <t>(2R,4S,5S)-N-[(1S)-1-(benzylcarbamoyl)-2-methylpropyl]-4-hydroxy-2,7-dimethyl-5-{[(4S,7S)-2,5,9-trioxo-4-(propan-2-yl)-1-oxa-3,6,10-triazacyclotetradecan-7-yl]formamido}octanamide::amide-urethane derived inhibitor 2a</t>
  </si>
  <si>
    <t>amide-urethane derived inhibitor 12b::but-3-en-1-yl N-[(1S)-1-{[(1S)-1-{[(1R,3S,4S)-1-{[(1S)-1-(benzylcarbamoyl)-2-methylpropyl]carbamoyl}-3-hydroxy-1,6-dimethylheptan-4-yl]carbamoyl}-2-(prop-2-en-1-ylcarbamoyl)ethyl]carbamoyl}-2-methylpropyl]carbamate</t>
  </si>
  <si>
    <t>(2R,4S,5S)-N-[(1S)-1-(benzylcarbamoyl)-2-methylpropyl]-4-hydroxy-2,7-dimethyl-5-{[(4S,7S,12E)-2,5,9-trioxo-4-(propan-2-yl)-1-oxa-3,6,10-triazacyclopentadec-12-en-7-yl]formamido}octanamide::amide-urethane derived inhibitor 3b</t>
  </si>
  <si>
    <t>(2R,4S,5S)-N-[(1S)-1-(benzylcarbamoyl)-2-methylpropyl]-4-hydroxy-2,7-dimethyl-5-{[(4S,7S)-2,5,9-trioxo-4-(propan-2-yl)-1-oxa-3,6,10-triazacyclopentadecan-7-yl]formamido}octanamide::amide-urethane derived inhibitor 2b</t>
  </si>
  <si>
    <t>amide-urethane derived inhibitor 12c::pent-4-en-1-yl N-[(1S)-1-{[(1S)-1-{[(1R,3S,4S)-1-{[(1S)-1-(benzylcarbamoyl)-2-methylpropyl]carbamoyl}-3-hydroxy-1,6-dimethylheptan-4-yl]carbamoyl}-2-(prop-2-en-1-ylcarbamoyl)ethyl]carbamoyl}-2-methylpropyl]carbamate</t>
  </si>
  <si>
    <t>(2R,4S,5S)-N-[(1S)-1-(benzylcarbamoyl)-2-methylpropyl]-4-hydroxy-2,7-dimethyl-5-{[(4S,7S,12E)-2,5,9-trioxo-4-(propan-2-yl)-1-oxa-3,6,10-triazacyclohexadec-12-en-7-yl]formamido}octanamide::CHEMBL182892::amide-urethane derived inhibitor 3c</t>
  </si>
  <si>
    <t>(2R,4S,5S)-N-[(1S)-1-(benzylcarbamoyl)-2-methylpropyl]-4-hydroxy-2,7-dimethyl-5-{[(4S,7S)-2,5,9-trioxo-4-(propan-2-yl)-1-oxa-3,6,10-triazacyclohexadecan-7-yl]formamido}octanamide::amide-urethane derived inhibitor 2c</t>
  </si>
  <si>
    <t>1-N-[(2S,3R)-4-(cyclopropylamino)-3-hydroxy-1-phenylbutan-2-yl]-3-N-[(1R)-1-(4-fluorophenyl)ethyl]-5-methanesulfonamidobenzene-1,3-dicarboxamide::hydroxyethylamine containing compound 9</t>
  </si>
  <si>
    <t>1-N-[(2S,3R)-4-(cyclopropylamino)-3-hydroxy-1-phenylbutan-2-yl]-3-N-[(1R)-1-(4-fluorophenyl)ethyl]-5-(N-methylmethanesulfonamido)benzene-1,3-dicarboxamide::hydroxyethylamine containing compound 10</t>
  </si>
  <si>
    <t>1-N-[(2S,3R)-4-amino-3-hydroxy-1-phenylbutan-2-yl]-3-N-[(1R)-1-(4-fluorophenyl)ethyl]-5-(N-methylmethanesulfonamido)benzene-1,3-dicarboxamide::hydroxyethylamine containing compound 11</t>
  </si>
  <si>
    <t>1-N-[(2S,3R)-4-(ethylamino)-3-hydroxy-1-phenylbutan-2-yl]-3-N-[(1R)-1-(4-fluorophenyl)ethyl]-5-(N-methylmethanesulfonamido)benzene-1,3-dicarboxamide::hydroxyethylamine containing compound 12</t>
  </si>
  <si>
    <t>1-N-[(2S,3R)-4-(tert-butylamino)-3-hydroxy-1-phenylbutan-2-yl]-3-N-[(1R)-1-(4-fluorophenyl)ethyl]-5-(N-methylmethanesulfonamido)benzene-1,3-dicarboxamide::hydroxyethylamine containing compound 13</t>
  </si>
  <si>
    <t>1-N-[(2S,3R)-4-(cyclopropylamino)-3-hydroxy-1-phenylbutan-2-yl]-5-(N-methylpropane-2-sulfonamido)-3-N-[(1R)-1-phenylethyl]benzene-1,3-dicarboxamide::hydroxyethylamine containing compound 14</t>
  </si>
  <si>
    <t>1-N-[(2S,3R)-4-(cyclopropylamino)-3-hydroxy-1-phenylbutan-2-yl]-5-[(dimethylsulfamoyl)(methyl)amino]-3-N-[(1R)-1-phenylethyl]benzene-1,3-dicarboxamide::hydroxyethylamine containing compound 15</t>
  </si>
  <si>
    <t>N-[(2S)-1-(3,5-difluorophenyl)-3-hydroxypropan-2-yl]-2-({[(1S,2S)-2-methylcyclopropyl]methyl}amino)-6-(N-methylmethanesulfonamido)pyridine-4-carboxamide::isonicotinamide, 13</t>
  </si>
  <si>
    <t>Mixture of trans methyl(cyclopropylmethyl)diastereomers.::N-[(2S,3S)-1-(3,5-difluorophenyl)-3-hydroxyheptan-2-yl]-2-({[(1S,2S)-2-methylcyclopropyl]methyl}amino)-6-(N-methylmethanesulfonamido)pyridine-4-carboxamide::isonicotinamide, 14</t>
  </si>
  <si>
    <t>Mixture of trans methyl(cyclopropylmethyl)diastereomers.::N-[(2S,3S)-3-amino-1-(3,5-difluorophenyl)heptan-2-yl]-2-({[(1S,2S)-2-methylcyclopropyl]methyl}amino)-6-(N-methylmethanesulfonamido)pyridine-4-carboxamide::isonicotinamide, 15</t>
  </si>
  <si>
    <t>Mixture of trans methyl(cyclopropylmethyl)diastereomers.::N-[(2S)-1-amino-3-phenylpropan-2-yl]-2-({[(1S,2S)-2-methylcyclopropyl]methyl}amino)-6-(N-methylmethanesulfonamido)pyridine-4-carboxamide::isonicotinamide, 16</t>
  </si>
  <si>
    <t>Mixture of trans methyl(cyclopropylmethyl)diastereomers.::N-[(2S,3S)-3-amino-1-phenylheptan-2-yl]-2-({[(1S,2S)-2-methylcyclopropyl]methyl}amino)-6-(N-methylmethanesulfonamido)pyridine-4-carboxamide::isonicotinamide, 17</t>
  </si>
  <si>
    <t>Mixture of trans methyl(cyclopropylmethyl)diastereomers.::N-[(2S,3S)-3-amino-6,6,6-trifluoro-1-phenylhexan-2-yl]-2-({[(1S,2S)-2-methylcyclopropyl]methyl}amino)-6-(N-methylmethanesulfonamido)pyridine-4-carboxamide::isonicotinamide, 18</t>
  </si>
  <si>
    <t>Mixture of trans methyl(cyclopropylmethyl)diastereomers.::N-[(2S,3S)-3-amino-1-(thiophen-3-yl)heptan-2-yl]-2-({[(1S,2S)-2-methylcyclopropyl]methyl}amino)-6-(N-methylmethanesulfonamido)pyridine-4-carboxamide::isonicotinamide, 19</t>
  </si>
  <si>
    <t>Mixture of trans methyl(cyclopropylmethyl)diastereomers.::N-[(2S,3S)-3-amino-1-(thiophen-3-yl)butan-2-yl]-2-({[(1S,2S)-2-methylcyclopropyl]methyl}amino)-6-(N-methylmethanesulfonamido)pyridine-4-carboxamide::isonicotinamide, 20</t>
  </si>
  <si>
    <t>N-[(2S,3S)-3-amino-1-phenylheptan-2-yl]-2-[methyl({[(1S,2S)-2-methylcyclopropyl]methyl})amino]-6-(N-methylmethanesulfonamido)pyridine-4-carboxamide::isonicotinamide, 21</t>
  </si>
  <si>
    <t>N-[(2S,3S)-3-amino-1-phenylheptan-2-yl]-2-[methyl({[(1S,2S)-2-methylcyclopropyl]methyl})amino]-6-(N-propylmethanesulfonamido)pyridine-4-carboxamide::isonicotinamide, 22</t>
  </si>
  <si>
    <t>N-[(2S,3S)-3-amino-1-phenylbutan-2-yl]-2-[methyl({[(1S,2S)-2-methylcyclopropyl]methyl})amino]-6-(N-propylmethanesulfonamido)pyridine-4-carboxamide::isonicotinamide, 23</t>
  </si>
  <si>
    <t>N-[(2S,3R)-3-amino-4-methoxy-1-phenylbutan-2-yl]-2-[methyl({[(1S,2S)-2-methylcyclopropyl]methyl})amino]-6-(N-methylmethanesulfonamido)pyridine-4-carboxamide::isonicotinamide, 24</t>
  </si>
  <si>
    <t>N-[(2S,3R)-3-amino-4-methoxy-1-phenylbutan-2-yl]-2-[methyl({[(1S,2S)-2-methylcyclopropyl]methyl})amino]-6-(N-methylpropane-2-sulfonamido)pyridine-4-carboxamide::isonicotinamide, 25</t>
  </si>
  <si>
    <t>N-[(2S,3R)-3-amino-4-ethoxy-1-phenylbutan-2-yl]-2-[methyl({[(1S,2S)-2-methylcyclopropyl]methyl})amino]-6-(N-methylpropane-2-sulfonamido)pyridine-4-carboxamide::isonicotinamide, 26</t>
  </si>
  <si>
    <t>N-[(2S,3R)-3-amino-4-methoxy-1-phenylbutan-2-yl]-2-[(2-methoxyethyl)({[(1S,2S)-2-methylcyclopropyl]methyl})amino]-6-(N-methylpropane-2-sulfonamido)pyridine-4-carboxamide::isonicotinamide, 27</t>
  </si>
  <si>
    <t>1,3,5-trisubstituted aromatic scaffold, 2a::1-N-[(1R)-1-(4-fluorophenyl)ethyl]-3-N-[(2S)-1-hydroxy-3-phenylpropan-2-yl]-5-(N-methylmethanesulfonamido)benzene-1,3-dicarboxamide::CHEMBL380257</t>
  </si>
  <si>
    <t>1,3,5-trisubstituted aromatic scaffold, 2b::1-N-[(2S)-1-amino-3-phenylpropan-2-yl]-3-N-[(1R)-1-(4-fluorophenyl)ethyl]-5-(N-methylmethanesulfonamido)benzene-1,3-dicarboxamide</t>
  </si>
  <si>
    <t>1-N-[(1R)-1-(4-fluorophenyl)ethyl]-5-(N-methylmethanesulfonamido)-3-N-[(2S)-1-({[(2-methylpropyl)carbamoyl]methyl}amino)-3-phenylpropan-2-yl]benzene-1,3-dicarboxamide::psi[CH2NH] reduced amide isostere, 4a</t>
  </si>
  <si>
    <t>1-N-[(1R)-1-(4-fluorophenyl)ethyl]-5-(N-methylmethanesulfonamido)-3-N-[(2S)-1-{[(1S)-1-[(2-methylpropyl)carbamoyl]ethyl]amino}-3-phenylpropan-2-yl]benzene-1,3-dicarboxamide::psi[CH2NH] reduced amide isostere, 4b</t>
  </si>
  <si>
    <t>1-N-[(1R)-1-(4-fluorophenyl)ethyl]-5-(N-methylmethanesulfonamido)-3-N-[(2S)-1-{[(1S)-1-[(2-methylpropyl)carbamoyl]propyl]amino}-3-phenylpropan-2-yl]benzene-1,3-dicarboxamide::5-Substituted isophthalamide, 2::psi[CH2NH] reduced amide isostere, 4c</t>
  </si>
  <si>
    <t>1-N-[(1R)-1-(4-fluorophenyl)ethyl]-5-(N-methylmethanesulfonamido)-3-N-[(2S)-1-{[(1S)-1-[(2-methylpropyl)carbamoyl]butyl]amino}-3-phenylpropan-2-yl]benzene-1,3-dicarboxamide::psi[CH2NH] reduced amide isostere, 4d</t>
  </si>
  <si>
    <t>1-N-[(1R)-1-(4-fluorophenyl)ethyl]-3-N-[(2S)-1-{[(1S)-3-hydroxy-1-[(2-methylpropyl)carbamoyl]propyl]amino}-3-phenylpropan-2-yl]-5-(N-methylmethanesulfonamido)benzene-1,3-dicarboxamide::psi[CH2NH] reduced amide isostere, 4e</t>
  </si>
  <si>
    <t>1-N-[(1R)-1-(4-fluorophenyl)ethyl]-3-N-[(2S)-1-{[(1S)-3-methanesulfonyl-1-[(2-methylpropyl)carbamoyl]propyl]amino}-3-phenylpropan-2-yl]-5-(N-methylmethanesulfonamido)benzene-1,3-dicarboxamide::psi[CH2NH] reduced amide isostere, 4f</t>
  </si>
  <si>
    <t>1-N-[(2S)-1-{[(1S)-1-(ethylcarbamoyl)ethyl]amino}-3-phenylpropan-2-yl]-3-N-[(1R)-1-(4-fluorophenyl)ethyl]-5-(N-methylmethanesulfonamido)benzene-1,3-dicarboxamide::psi[CH2NH] reduced amide isostere, 4g</t>
  </si>
  <si>
    <t>1-N-[(2S)-1-{[(1S)-1-(cyclopropylcarbamoyl)ethyl]amino}-3-phenylpropan-2-yl]-3-N-[(1R)-1-(4-fluorophenyl)ethyl]-5-(N-methylmethanesulfonamido)benzene-1,3-dicarboxamide::psi[CH2NH] reduced amide isostere, 4h</t>
  </si>
  <si>
    <t>1-N-[(2S)-1-{[(1S)-1-(benzylcarbamoyl)ethyl]amino}-3-phenylpropan-2-yl]-3-N-[(1R)-1-(4-fluorophenyl)ethyl]-5-(N-methylmethanesulfonamido)benzene-1,3-dicarboxamide::psi[CH2NH] reduced amide isostere, 4i</t>
  </si>
  <si>
    <t>1-[(2S)-2-{[(2S)-2-[(3-{[(1R)-1-(4-fluorophenyl)ethyl]carbamoyl}-5-(N-methylmethanesulfonamido)phenyl)formamido]-3-phenylpropyl]amino}propanoyl]pyrrolidine-2-carboxylic acid::psi[CH2NH] reduced amide isostere, 4j</t>
  </si>
  <si>
    <t>(2S)-2-{[(2S)-2-({3-[(Z)-2-[(1S,2S)-2-methylcyclopropyl]ethenyl]-5-(N-methylmethanesulfonamido)phenyl}formamido)-3-phenylpropyl]amino}-N-(2-methylpropyl)propanamide::N-[(1S)-1-benzyl-2-({(1S)-1-methyl-2-[(2-methylpropyl)amino]-2-oxoethyl}amino)ethyl]-3-{(Z)-2-[(1S,2S)-2-methylcyclopropyl]ethenyl}-5-[methyl(methylsulfonyl)amino]benzamide::Reduced amide inhibitor 9</t>
  </si>
  <si>
    <t>(2R)-2-[5-(3-{[(1R)-1-(4-fluorophenyl)ethyl]carbamoyl}-5-(N-methylmethanesulfonamido)phenyl)-1,3,4-oxadiazol-2-yl]-1-phenylpropan-2-aminium::(2R)-2-[5-(3-{[(1R)-1-(4-fluorophenyl)ethyl]carbamoyl}-5-[methyl(methylsulfonyl)amino]phenyl)-1,3,4-oxadiazol-2-yl]-1-phenylpropan-2-aminium::tertiary carbinamine, 1</t>
  </si>
  <si>
    <t>(2R)-2-(5-{3-[methyl(methylsulfonyl)amino]-5-(2-methylpropanoyl)phenyl}-1,3,4-oxadiazol-2-yl)-1-phenylpropan-2-aminium::(2R)-2-{5-[3-(N-methylmethanesulfonamido)-5-(2-methylpropanoyl)phenyl]-1,3,4-oxadiazol-2-yl}-1-phenylpropan-2-aminium::tertiary carbinamine, 2</t>
  </si>
  <si>
    <t>(2R)-2-(5-{3-[(Z)-2-(2-methylcyclopropyl)ethenyl]-5-(N-propylmethanesulfonamido)phenyl}-1,3,4-oxadiazol-2-yl)-1-phenylpropan-2-aminium::(2R)-2-(5-{3-[(Z)-2-(2-methylcyclopropyl)ethenyl]-5-[(methylsulfonyl)(propyl)amino]phenyl}-1,3,4-oxadiazol-2-yl)-1-phenylpropan-2-aminium::tertiary carbinamine, 3</t>
  </si>
  <si>
    <t>5-(2-acetylphenyl)-1-N-[(2S)-1-hydroxy-3-phenylpropan-2-yl]-3-N-[(1R)-1-phenylethyl]benzene-1,3-dicarboxamide::Peptidomimetic HEA inhibitor, 14</t>
  </si>
  <si>
    <t>5-(2-acetylphenyl)-1-N-[(2S,3R)-3-hydroxy-1-phenyl-4-(prop-2-en-1-ylamino)butan-2-yl]-3-N-[(1R)-1-phenylethyl]benzene-1,3-dicarboxamide::Peptidomimetic HEA inhibitor, 15</t>
  </si>
  <si>
    <t>5-(2-acetylphenyl)-1-N-[(2S,3R)-3-hydroxy-1-phenyl-4-(propan-2-ylamino)butan-2-yl]-3-N-[(1R)-1-phenylethyl]benzene-1,3-dicarboxamide::Peptidomimetic HEA inhibitor, 16</t>
  </si>
  <si>
    <t>1-N-[(2S,3R)-4-(cyclopropylamino)-3-hydroxy-1-phenylbutan-2-yl]-5-(2-acetylphenyl)-3-N-[(1R)-1-phenylethyl]benzene-1,3-dicarboxamide::Peptidomimetic HEA inhibitor, 17</t>
  </si>
  <si>
    <t>1-N-[(2S,3R)-4-[(cyclopropylmethyl)amino]-3-hydroxy-1-phenylbutan-2-yl]-5-(2-acetylphenyl)-3-N-[(1R)-1-phenylethyl]benzene-1,3-dicarboxamide::Peptidomimetic HEA inhibitor, 18</t>
  </si>
  <si>
    <t>1-N-[(2S,3R)-4-(cyclobutylamino)-3-hydroxy-1-phenylbutan-2-yl]-5-(2-acetylphenyl)-3-N-[(1R)-1-phenylethyl]benzene-1,3-dicarboxamide::Peptidomimetic HEA inhibitor, 19</t>
  </si>
  <si>
    <t>1-N-[(2S,3R)-4-(benzylamino)-3-hydroxy-1-phenylbutan-2-yl]-5-(2-acetylphenyl)-3-N-[(1R)-1-phenylethyl]benzene-1,3-dicarboxamide::Peptidomimetic HEA inhibitor, 20</t>
  </si>
  <si>
    <t>5-(2-acetylphenyl)-1-N-[(2S,3R)-3-hydroxy-1-phenyl-4-(phenylamino)butan-2-yl]-3-N-[(1R)-1-phenylethyl]benzene-1,3-dicarboxamide::Peptidomimetic HEA inhibitor, 21</t>
  </si>
  <si>
    <t>5-(2-acetylphenyl)-1-N-[(2S,3R)-3-hydroxy-1-phenyl-4-{[(1S)-1-phenylethyl]amino}butan-2-yl]-3-N-[(1R)-1-phenylethyl]benzene-1,3-dicarboxamide::Peptidomimetic HEA inhibitor, 22</t>
  </si>
  <si>
    <t>5-(2-acetylphenyl)-1-N-[(2S,3R)-3-hydroxy-1-phenyl-4-{[(1R)-1-phenylethyl]amino}butan-2-yl]-3-N-[(1R)-1-phenylethyl]benzene-1,3-dicarboxamide::Peptidomimetic HEA inhibitor, 23</t>
  </si>
  <si>
    <t>N-[4-(hydroxymethyl)-2,15-dioxo-11-oxa-3,14-diazatricyclo[14.3.1.16,10]henicosa-1(20),6(21),7,9,16,18-hexaen-18-yl]-N-methylmethanesulfonamide::N-[4-(hydroxymethyl)-2,15-dioxo-11-oxa-3,14-diazatricyclo[14.3.1.1^{6,10}]henicosa-1(20),6,8,10(21),16,18-hexaen-18-yl]-N-methylmethanesulfonamide::macrocyclic BACE inhibitor, 4</t>
  </si>
  <si>
    <t>(2S)-2-({[18-(N-methylmethanesulfonamido)-2,15-dioxo-11-oxa-3,14-diazatricyclo[14.3.1.1^{6,10}]henicosa-1(20),6,8,10(21),16,18-hexaen-4-yl]methyl}amino)-N-(2-methylpropyl)butanamide::(2S)-2-[({18-[methyl(methylsulfonyl)amino]-2,15-dioxo-11-oxa-3,14-diazatricyclo[14.3.1.16,10]henicosa-1(20),6(21),7,9,16,18-hexaen-4-yl}methyl)amino]-N-(2-methylpropyl)butanamide::1:1 mixture of diastereomers at the tyrosinyl center.::macrocyclic BACE inhibitor, 10</t>
  </si>
  <si>
    <t>(2S)-2-({[18-(N-methylmethanesulfonamido)-2-oxo-3-azatricyclo[14.3.1.1^{6,10}]henicosa-1(20),6,8,10(21),16,18-hexaen-4-yl]methyl}amino)-N-(2-methylpropyl)butanamide::(2S)-2-[({18-[methyl(methylsulfonyl)amino]-2-oxo-3-azatricyclo[14.3.1.16,10]henicosa-1(20),6(21),7,9,16,18-hexaen-4-yl}methyl)amino]-N-(2-methylpropyl)butanamide::macrocyclic BACE inhibitor, 11</t>
  </si>
  <si>
    <t>(2S)-2-({[17-(N-methylmethanesulfonamido)-2-oxo-3-azatricyclo[13.3.1.1^{6,10}]icosa-1(19),6,8,10(20),15,17-hexaen-4-yl]methyl}amino)-N-(2-methylpropyl)butanamide::macrocyclic BACE inhibitor, 12</t>
  </si>
  <si>
    <t>(2S)-N-(2-methylpropyl)-2-({[(4S)-2-oxo-17-(N-propylmethanesulfonamido)-3-azatricyclo[13.3.1.1^{6,10}]icosa-1(19),6,8,10(20),15,17-hexaen-4-yl]methyl}amino)hexanamide::N-(2-methylpropyl)-N2-{[(4S)-17-[(methylsulfonyl)(propyl)amino]-2-oxo-3-azatricyclo[13.3.1.16,10]icosa-1(19),6(20),7,9,15,17-hexaen-4-yl]methyl}-L-norleucinamide::macrocyclic BACE inhibitor, 19</t>
  </si>
  <si>
    <t>CHEMBL203120::N-[5-bromo-2-(piperazin-1-yl)phenyl]naphthalene-1-carboxamide::Naphthyl Compound, 3d</t>
  </si>
  <si>
    <t>N-{5-bromo-2-[4-(2-hydroxyethyl)piperazin-1-yl]phenyl}naphthalene-1-carboxamide::Naphthyl Compound, 3e</t>
  </si>
  <si>
    <t>N-[2-(4-benzylpiperazin-1-yl)-5-phenylphenyl]naphthalene-1-carboxamide::Naphthyl Compound, 4c</t>
  </si>
  <si>
    <t>N-[5-phenyl-2-(piperazin-1-yl)phenyl]naphthalene-1-carboxamide::Naphthyl Compound, 4d</t>
  </si>
  <si>
    <t>N-{2-[4-(2-hydroxyethyl)piperazin-1-yl]-5-phenylphenyl}naphthalene-1-carboxamide::Naphthyl Compound, 5a</t>
  </si>
  <si>
    <t>Naphthyl Compound, 5b::ethyl 2-{4-[2-(naphthalene-1-amido)-4-phenylphenyl]piperazin-1-yl}acetate</t>
  </si>
  <si>
    <t>1-{4-(Phenyl)-2-[(naphthalene-1-carbonyl)-amino]-phenyl}-4-[1-(5-phthalimido)-pentyl]-piperazine::N-(2-{4-[5-(1,3-dioxo-2,3-dihydro-1H-isoindol-2-yl)pentyl]piperazin-1-yl}-5-phenylphenyl)naphthalene-1-carboxamide::Naphthyl Compound, 5c</t>
  </si>
  <si>
    <t>4-[1-(5-Amino)-pentyl]-1-{4-(phenyl)-2-[(naphthalene-1-carbonyl)-amino]-phenyl}-piperazine::N-{2-[4-(5-aminopentyl)piperazin-1-yl]-5-phenylphenyl}naphthalene-1-carboxamide::Naphthyl Compound, 5d</t>
  </si>
  <si>
    <t>N-(2-{4-[(3S)-3-hydroxy-3-phenylpropyl]piperazin-1-yl}-5-phenylphenyl)naphthalene-1-carboxamide::N-(4-{4-[(3S)-3-hydroxy-3-phenylpropyl]piperazin-1-yl}biphenyl-3-yl)naphthalene-1-carboxamide::Naphthyl Compound, 5e</t>
  </si>
  <si>
    <t>N-(2-{4-[(3R)-3-hydroxy-3-phenylpropyl]piperazin-1-yl}-5-phenylphenyl)naphthalene-1-carboxamide::N-(4-{4-[(3R)-3-hydroxy-3-phenylpropyl]piperazin-1-yl}biphenyl-3-yl)naphthalene-1-carboxamide::Naphthyl Compound, 5f</t>
  </si>
  <si>
    <t>N-[2-(4-benzoylpiperazin-1-yl)-5-phenylphenyl]naphthalene-1-carboxamide::Naphthyl Compound, 6a</t>
  </si>
  <si>
    <t>N-(2-{4-[5-(1,2-dithiolan-3-yl)pentanoyl]piperazin-1-yl}-5-phenylphenyl)naphthalene-1-carboxamide::Naphthyl Compound, 6b</t>
  </si>
  <si>
    <t>CHEMBL207083::Coumarin Compound, 9b::tert-butyl 4-{4-bromo-2-[(2-oxo-2H-chromene-3-)amido]phenyl}piperazine-1-carboxylate</t>
  </si>
  <si>
    <t>CHEMBL206442::Coumarin Compound, 9c::N-[2-(4-benzylpiperazin-1-yl)-5-bromophenyl]-2-oxo-2H-chromene-3-carboxamide</t>
  </si>
  <si>
    <t>2,2,2-trifluoroacetic acid; N-[5-bromo-2-(piperazin-1-yl)phenyl]-2-oxo-2H-chromene-3-carboxamide::CHEMBL1165089::CHEMBL381919::Coumarin Compound, 9d</t>
  </si>
  <si>
    <t>Coumarin Compound, 9e::N-{5-bromo-2-[4-(2-hydroxyethyl)piperazin-1-yl]phenyl}-2-oxo-2H-chromene-3-carboxamide</t>
  </si>
  <si>
    <t>2,2,2-trifluoroacetic acid; N-[5-bromo-2-(piperazin-1-yl)phenyl]-8-methoxy-2-oxo-2H-chromene-3-carboxamide::CHEMBL1165583::CHEMBL206557::Coumarin Compound, 10d</t>
  </si>
  <si>
    <t>Coumarin Compound, 10e::N-{5-bromo-2-[4-(2-hydroxyethyl)piperazin-1-yl]phenyl}-8-methoxy-2-oxo-2H-chromene-3-carboxamide</t>
  </si>
  <si>
    <t>Coumarin Compound, 11b::tert-butyl 4-{2-[(2-oxo-2H-chromene-3-)amido]-4-phenylphenyl}piperazine-1-carboxylate</t>
  </si>
  <si>
    <t>Coumarin Compound, 11c::N-[2-(4-benzylpiperazin-1-yl)-5-phenylphenyl]-2-oxo-2H-chromene-3-carboxamide</t>
  </si>
  <si>
    <t>2,2,2-trifluoroacetic acid; 2-oxo-N-[5-phenyl-2-(piperazin-1-yl)phenyl]-2H-chromene-3-carboxamide::CHEMBL1164612::Coumarin Compound, 11d</t>
  </si>
  <si>
    <t>(N-(diaminomethylene)-2,4-diphenyl-1H-pyrrole-1-acetamide)::Acylguanidine, 7a::CHEMBL217068::N-(diaminomethylidene)-2-(2,5-diphenyl-1H-pyrrol-1-yl)acetamide</t>
  </si>
  <si>
    <t>2-[2-(adamantan-1-yl)-5-phenyl-1H-pyrrol-1-yl]-N-(diaminomethylidene)acetamide::Acylguanidine, 7b</t>
  </si>
  <si>
    <t>2-[2-(2-chlorophenyl)-5-[4-(4-acetylphenoxy)phenyl]-1H-pyrrol-1-yl]-N-(diaminomethylidene)acetamide::Acylguanidine, 7c::CHEMBL253237::N-{2-[2-[4-(4-Acetyl-phenoxy)-phenyl]-5-(2-chloro-phenyl)-pyrrol-1-yl]-acetyl}-guanidine</t>
  </si>
  <si>
    <t>2-[2-(adamantan-1-yl)-5-phenyl-1H-pyrrol-1-yl]-N-[(1Z)-amino[(3-hydroxypropyl)amino]methylidene]acetamide::Acylguanidine, 10b</t>
  </si>
  <si>
    <t>Acylguanidine, 10d::N-[(1Z)-amino[(3-hydroxypropyl)amino]methylidene]-2-[2-(2-chlorophenyl)-5-(4-propoxyphenyl)-1H-pyrrol-1-yl]acetamide</t>
  </si>
  <si>
    <t>3-[(2R,4S,5S)-6-(3,5-difluorophenyl)-5-{[3-(dipropylcarbamoyl)phenyl]formamido}-2-ethyl-4-hydroxyhexanamido]propanoic acid::CHEMBL295996::Hydroxyethylene-Based Peptidomimetic Inhibitor, 6</t>
  </si>
  <si>
    <t>4-[(2R,4S,5S)-6-(3,5-difluorophenyl)-5-{[3-(dipropylcarbamoyl)phenyl]formamido}-2-ethyl-4-hydroxyhexanamido]butanoic acid::Hydroxyethylene-Based Peptidomimetic Inhibitor, 7</t>
  </si>
  <si>
    <t>5-[(2R,4S,5S)-6-(3,5-difluorophenyl)-5-{[3-(dipropylcarbamoyl)phenyl]formamido}-2-ethyl-4-hydroxyhexanamido]pentanoic acid::CHEMBL263260::Hydroxyethylene-Based Peptidomimetic Inhibitor, 8</t>
  </si>
  <si>
    <t>6-[(2R,4S,5S)-6-(3,5-difluorophenyl)-5-{[3-(dipropylcarbamoyl)phenyl]formamido}-2-ethyl-4-hydroxyhexanamido]hexanoic acid::Hydroxyethylene-Based Peptidomimetic Inhibitor, 9</t>
  </si>
  <si>
    <t>8-[(2R,4S,5S)-6-(3,5-difluorophenyl)-5-{[3-(dipropylcarbamoyl)phenyl]formamido}-2-ethyl-4-hydroxyhexanamido]octanoic acid::Hydroxyethylene-Based Peptidomimetic Inhibitor, 10</t>
  </si>
  <si>
    <t>4-{[(2R,4S,5S)-6-(3,5-difluorophenyl)-5-{[3-(dipropylcarbamoyl)phenyl]formamido}-2-ethyl-4-hydroxyhexanamido]methyl}cyclohexane-1-carboxylic acid::Hydroxyethylene-Based Peptidomimetic Inhibitor, 11::trans-4-({[(2R,4S,5S)-6-(3,5-difluorophenyl)-5-({[3-(dipropylcarbamoyl)phenyl]carbonyl}amino)-2-ethyl-4-hydroxyhexanoyl]amino}methyl)cyclohexanecarboxylic acid</t>
  </si>
  <si>
    <t>Hydroxyethylene-Based Peptidomimetic Inhibitor, 12::methyl 8-[(2R,4S,5S)-6-(3,5-difluorophenyl)-5-{[3-(dipropylcarbamoyl)phenyl]formamido}-2-ethyl-4-hydroxyhexanamido]octanoate</t>
  </si>
  <si>
    <t>3-N-[(2S,3S,5R)-1-(3,5-difluorophenyl)-5-{[(1R,3R,5S)-3,5-dimethoxycyclohexyl]carbamoyl}-5-ethyl-3-hydroxypentan-2-yl]-1-N,1-N-dipropylbenzene-1,3-dicarboxamide::CHEMBL295109::Hydroxyethylene-Based Peptidomimetic Inhibitor, 13</t>
  </si>
  <si>
    <t>3-N-[(2S,3S,5R)-5-(benzylcarbamoyl)-1-(3,5-difluorophenyl)-5-ethyl-3-hydroxypentan-2-yl]-1-N,1-N-dipropylbenzene-1,3-dicarboxamide::CHEMBL43962::Hydroxyethylene-Based Peptidomimetic Inhibitor, 14</t>
  </si>
  <si>
    <t>4-{[(2R,4S,5S)-6-(3,5-difluorophenyl)-5-{[3-(dipropylcarbamoyl)phenyl]formamido}-4-hydroxy-2-methylhexanamido]methyl}cyclohexane-1-carboxylic acid::Hydroxyethylene-Based Peptidomimetic Inhibitor, 15</t>
  </si>
  <si>
    <t>4-{[(2R,4S,5S)-6-(3,5-difluorophenyl)-5-{[3-(dipropylcarbamoyl)phenyl]formamido}-4-hydroxy-2-propylhexanamido]methyl}cyclohexane-1-carboxylic acid::Hydroxyethylene-Based Peptidomimetic Inhibitor, 16</t>
  </si>
  <si>
    <t>4-{[(4S,5S)-6-(3,5-difluorophenyl)-5-{[3-(dipropylcarbamoyl)phenyl]formamido}-4-hydroxyhexanamido]methyl}cyclohexane-1-carboxylic acid::Hydroxyethylene-Based Peptidomimetic Inhibitor, 17</t>
  </si>
  <si>
    <t>4-{[(2R,4S,5S)-6-(3,5-difluorophenyl)-5-{[3-(dipropylcarbamoyl)phenyl]formamido}-4-hydroxy-2-(2-methylpropyl)hexanamido]methyl}cyclohexane-1-carboxylic acid::Hydroxyethylene-Based Peptidomimetic Inhibitor, 18</t>
  </si>
  <si>
    <t>4-{[(2R,4S,5S)-2-benzyl-6-(3,5-difluorophenyl)-5-{[3-(dipropylcarbamoyl)phenyl]formamido}-4-hydroxyhexanamido]methyl}cyclohexane-1-carboxylic acid::Hydroxyethylene-Based Peptidomimetic Inhibitor, 19</t>
  </si>
  <si>
    <t>(1R,3S,5S)-5-[(3S,4S)-N-[(1S)-1-carbamoyl-2-methylpropyl]-5-(3,5-difluorophenyl)-4-{[3-(dipropylcarbamoyl)phenyl]formamido}-3-hydroxypentanamide]cyclohexane-1,3-dicarboxylic acid::Statine Compound, 21</t>
  </si>
  <si>
    <t>(1R,3S,5S)-5-[(3S,4S)-N-[(1S)-1-carbamoyl-2-methylpropyl]-5-(3,5-difluorophenyl)-3-hydroxy-4-[2-hydroxy-2-(2-phenylphenyl)acetamido]pentanamide]cyclohexane-1,3-dicarboxylic acid::Statine Compound, 22</t>
  </si>
  <si>
    <t>(4S)-4-{[(1S)-1-carboxy-2-phenylethyl]carbamoyl}-4-[(2S)-2-[(2S,4S,5S)-5-[(2S)-2-[(2S)-2-acetamido-3-methylbutanamido]-4-(methylsulfanyl)butanamido]-4-hydroxy-7-methyl-2-(propan-2-yl)octanamido]propanamido]butanoic acid::peptidic hydroxyethylene BACE inhibitor 1</t>
  </si>
  <si>
    <t>(4S)-4-{[(1S)-1-carboxy-2-phenylethyl]carbamoyl}-4-[(2S)-2-[(2S)-2-[(3S,4S)-3-hydroxy-4-[2-hydroxy-2-(naphthalen-1-yl)acetamido]-6-methylheptanamido]-3-methylbutanamido]propanamido]butanoic acid::statine inhibitor 2</t>
  </si>
  <si>
    <t>(4S)-4-{[(1S)-1-carboxy-2-phenylethyl]carbamoyl}-4-[(2S)-2-[(2S,4S,5S)-4-hydroxy-5-[2-hydroxy-2-(naphthalen-1-yl)acetamido]-7-methyl-2-(propan-2-yl)octanamido]propanamido]butanoic acid::hydroxyethylene BACE inhibitor 3</t>
  </si>
  <si>
    <t>(4S)-4-[(2S)-2-[(2R,4S,5S)-5-[(2S)-2-[(2S)-2-amino-3-methylbutanamido]butanediamido]-4-hydroxy-2,7-dimethyloctanamido]propanamido]-4-{[(1S)-1-carboxy-2-phenylethyl]carbamoyl}butanoic acid::CHEMBL509188::OM99-1::Val-Asn-LeuAla-Ala-Glu-Phe</t>
  </si>
  <si>
    <t>Substrate-based BACE-1 inhibitor, 12::tert-butyl N-[(1S)-1-{[(1R,3S,4S)-1-{[(1S)-1-(benzylcarbamoyl)ethyl]carbamoyl}-3-hydroxy-1,6-dimethylheptan-4-yl]carbamoyl}-2-carbamoylethyl]carbamate</t>
  </si>
  <si>
    <t>Substrate-based BACE-1 inhibitor, 13::tert-butyl N-[(1S)-1-{[(1R,3S,4S)-1-{[(1S)-1-(benzylcarbamoyl)-2-methylpropyl]carbamoyl}-3-hydroxy-1,6-dimethylheptan-4-yl]carbamoyl}-2-carbamoylethyl]carbamate</t>
  </si>
  <si>
    <t>CHEMBL273916::Substrate-based BACE-1 inhibitor, 14::tert-butyl N-[(1R)-1-{[(1R,3S,4S)-1-{[(1S)-1-(benzylcarbamoyl)-2-methylpropyl]carbamoyl}-3-hydroxy-1,6-dimethylheptan-4-yl]carbamoyl}-2-methanesulfonylethyl]carbamate</t>
  </si>
  <si>
    <t>Substrate-based BACE-1 inhibitor, 15::tert-butyl N-[(1S)-1-{[(1S)-1-{[(1R,3S,4S)-1-{[(1S)-1-(benzylcarbamoyl)ethyl]carbamoyl}-3-hydroxy-1,6-dimethylheptan-4-yl]carbamoyl}-2-carbamoylethyl]carbamoyl}-2-methylpropyl]carbamate</t>
  </si>
  <si>
    <t>Substrate-based BACE-1 inhibitor, 16::tert-butyl N-[(1S)-1-{[(1S)-1-{[(1R,3S,4S)-1-{[(1S)-1-(benzylcarbamoyl)-2-methylpropyl]carbamoyl}-3-hydroxy-1,6-dimethylheptan-4-yl]carbamoyl}-2-carbamoylethyl]carbamoyl}-2-methylpropyl]carbamate</t>
  </si>
  <si>
    <t>Substrate-based BACE-1 inhibitor, 17::tert-butyl N-[(1S)-1-{[(1R)-1-{[(1R,3S,4S)-1-{[(1S)-1-(benzylcarbamoyl)-2-methylpropyl]carbamoyl}-3-hydroxy-1,6-dimethylheptan-4-yl]carbamoyl}-2-(methylsulfanyl)ethyl]carbamoyl}-2-methylpropyl]carbamate</t>
  </si>
  <si>
    <t>Substrate-based BACE-1 inhibitor, 18::tert-butyl N-[(1S)-1-{[(1R)-1-{[(1R,3S,4S)-1-{[(1S)-1-(benzylcarbamoyl)-2-methylpropyl]carbamoyl}-3-hydroxy-1,6-dimethylheptan-4-yl]carbamoyl}-2-methanesulfonylethyl]carbamoyl}-2-methylpropyl]carbamate</t>
  </si>
  <si>
    <t>Substrate-based BACE-1 inhibitor, 19::tert-butyl N-[(1S)-1-{[(1R,3S,4S)-1-{[(1S)-1-(benzylcarbamoyl)-2-methylpropyl]carbamoyl}-3-hydroxy-1,6-dimethylheptan-4-yl]carbamoyl}-3-(methylsulfanyl)propyl]carbamate</t>
  </si>
  <si>
    <t>Substrate-based BACE-1 inhibitor, 23::tert-butyl N-[(1S)-1-{[(1S)-1-{[(1R,3S,4S)-1-{[(1S)-1-(benzylcarbamoyl)-2-methylpropyl]carbamoyl}-3-hydroxy-1,6-dimethylheptan-4-yl]carbamoyl}-3-methanesulfonylpropyl]carbamoyl}-2-methylpropyl]carbamate</t>
  </si>
  <si>
    <t>Substrate-based BACE-1 inhibitor, 24::tert-butyl N-[(1S)-1-{[(1S)-1-{[(1R,3S,4S)-1-{[(1S)-1-(benzylcarbamoyl)-2-methylpropyl]carbamoyl}-3-hydroxy-6-methyl-1-(2-methylpropyl)heptan-4-yl]carbamoyl}-3-(methylsulfanyl)propyl]carbamoyl}-2-methylpropyl]carbamate</t>
  </si>
  <si>
    <t xml:space="preserve"> (S)-N-(3-(6-amino-3,3-difluoro-2-(fluoromethyl)-2,3,4,5-tetrahydropyridin-2-yl)-4-fluorophenyl)-5-chloropicolinamide::US10058540, 1</t>
  </si>
  <si>
    <t>(S)-N-(3-(6-amino-3,3-difluoro-2-(fluoromethyl)-2,3,4,5-tetrahydropyridin-2-yl)-4-fluoro-phenyl)-5-fluoropicolinamide ::US10058540, 2</t>
  </si>
  <si>
    <t>(S)-N-(3-(6-amino-3,3-difluoro-2-(fluoromethyl)-2,3,4,5-tetrahydropyridin-2-yl)-4-fluoro-phenyl)-5-methoxypyrazine-2-carboxamide ::US10058540, 3</t>
  </si>
  <si>
    <t>(S)-N-(3-(6-amino-3,3-difluoro-2-(fluoromethyl)-2,3,4,5-tetrahydropyridin-2-yl)-4-fluorophenyl)-1-(difluoromethyl)-1H-pyrazole-3-carboxamide ::US10058540, 4</t>
  </si>
  <si>
    <t>(S)-N-(3-(6-amino-3,3-difluoro-2-(fluoromethyl)-2,3,4,5-tetrahydropyridin-2-yl)-4-fluoro-phenyl)-2-(difluoromethyl)oxazole-4-carboxamide ::US10058540, 5</t>
  </si>
  <si>
    <t>(S)-N-(3-(6-amino-3,3-difluoro-2-(fluoromethyl)-2,3,4,5-tetrahydropyridin-2-yl)-4-fluoro-phenyl)-5-cyanopicolinamide ::US10058540, 6</t>
  </si>
  <si>
    <t>(S)-N-(3-(6-amino-3,3-difluoro-2-(fluoromethyl)-2,3,4,5-tetrahydropyridin-2-yl)-4-fluoro-phenyl)-2-methyloxazole-4-carboxamide ::US10058540, 7</t>
  </si>
  <si>
    <t>(S)-N-(3-(6-amino-3,3-difluoro-2-(fluoromethyl)-2,3,4,5-tetrahydropyridin-2-yl)-4-fluoro-phenyl)-5-methoxypyrimidine-2-carboxamide ::US10058540, 8</t>
  </si>
  <si>
    <t>(S)-N-(3-(6-amino-3,3-difluoro-2-(fluoromethyl)-2,3,4,5-tetrahydropyridin-2-yl)-4-fluoro-phenyl)-5-(difluoromethyl)pyrazine-2-carboxamide ::US10058540, 9</t>
  </si>
  <si>
    <t>(S)-N-(3-(6-amino-3,3-difluoro-2-(fluoromethyl)-2,3,4,5-tetrahydropyridin-2-yl)-4,5-difluorophenyl)-2-methyloxazole-4-carboxamide ::US10058540, 10</t>
  </si>
  <si>
    <t>(S)-N-(3-(6-amino-3,3-difluoro-2-(fluoromethyl)-2,3,4,5-tetrahydropyridin-2-yl)-4,5-difluorophenyl)-5-methoxypyrazine-2-carboxamide ::US10058540, 11</t>
  </si>
  <si>
    <t>(S)-N-(3-(6-amino-3,3-difluoro-2-(fluoromethyl)-2,3,4,5-tetrahydropyridin-2-yl)-4,5-difluorophenyl)-5-fluoropicolinamide ::US10058540, 12</t>
  </si>
  <si>
    <t>(S)-N-(3-(6-amino-3,3-difluoro-2-(fluoromethyl)-2,3,4,5-tetrahydropyridin-2-yl)-4,5-difluorophenyl)-5-chloropicolinamide ::US10058540, 13</t>
  </si>
  <si>
    <t>(S)-N-(3-(6-amino-3,3-difluoro-2-(fluoromethyl)-2,3,4,5-tetrahydropyridin-2-yl)-4,5-difluorophenyl)-5-cyanopicolinamide ::US10058540, 14</t>
  </si>
  <si>
    <t>(S)-N-(3-(6-amino-3,3-difluoro-2-(fluoromethyl)-2,3,4,5-tetrahydropyridin-2-yl)-4,5-difluorophenyl)-5-methoxypicolinamide ::US10058540, 15::US10058540, 16</t>
  </si>
  <si>
    <t>(S)-N-(3-(6-amino-3,3-difluoro-2-(fluoromethyl)-2,3,4,5-tetrahydropyridin-2-yl)-4,5-difluorophenyl)-5-cyano-3-methylpicolinamide ::US10058540, 17</t>
  </si>
  <si>
    <t>(S)-N-(3-(6-amino-3,3-difluoro-2-(fluoromethyl)-2,3,4,5-tetrahydropyridin-2-yl)-4-fluorophenyl)-5-(methoxy-d3)picolinamide ::US10058540, 18</t>
  </si>
  <si>
    <t>(S)-N-(3-(6-amino-3,3-difluoro-2-(fluoromethyl)-2,3,4,5-tetrahydropyridin-2-yl)-4-fluorophenyl)-5-bromopicolinamide ::US10058540, 19</t>
  </si>
  <si>
    <t>N-(3-((2R,3S,5S)-6-Amino-3,5-difluoro-2,5-dimethyl-2,3,4,5-tetrahydropyridin-2-yl)-4-fluorophenyl)-5-fluoropicolinamide::US10059669, Compound 1</t>
  </si>
  <si>
    <t>N-(3-((2R,3S,5S)-6-amino-3,5-difluoro-2,5-dimethyl-2,3,4,5-tetrahydropyridin-2-yl)-4-fluorophenyl)-5-methoxypyrazine-2-carboxamide::US10059669, Compound 2::US10059669, Compound 20</t>
  </si>
  <si>
    <t>N-(3-((2R,3S,5S)-6-amino-3,5-difluoro-2,5-dimethyl-2,3,4,5-tetrahydropyridin-2-yl)-4-fluorophenyl)-5-methoxypicolinamide::US10059669, Compound 19::US10059669, Compound 3</t>
  </si>
  <si>
    <t>N-(3-((2R,3S,5R)-6-amino-3,5-difluoro-2,5-dimethyl-2,3,4,5-tetrahydropyridin-2-yl)-4-fluorophenyl)-5-fluoropicolinamide::US10059669, Compound 4</t>
  </si>
  <si>
    <t>N-(3-((2R,3S,5R)-6-amino-3,5-difluoro-2,5-dimethyl-2,3,4,5-tetrahydropyridin-2-yl)-4-fluorophenyl)-5-methoxypyrazine-2-carboxamide::US10059669, Compound 5</t>
  </si>
  <si>
    <t>N-(3-((2R,3S,5R)-6-amino-3,5-difluoro-2,5-dimethyl-2,3,4,5-tetrahydropyridin-2-yl)-4-fluorophenyl)-2-methyloxazole-4-carboxamide::US10059669, Compound 6</t>
  </si>
  <si>
    <t>N-(3-((2R,3S,5R)-6-amino-3,5-difluoro-2,5-dimethyl-2,3,4,5-tetrahydropyridin-2-yl)-4-fluorophenyl)-5-methoxypicolinamide::US10059669, Compound 7::US10059669, Compound 8</t>
  </si>
  <si>
    <t>N-(3-((2R,3S,5R)-6-amino-3,5-difluoro-2,5-dimethyl-2,3,4,5-tetrahydropyridin-2-yl)-4-fluorophenyl)-5-chloropicolinamide::US10059669, Compound 9</t>
  </si>
  <si>
    <t>N-(3-((2R,3S,5R)-6-amino-3,5-difluoro-2,5-dimethyl-2,3,4,5-tetrahydropyridin-2-yl)-4-fluorophenyl)-1-methyl-1H-imidazole-2-carboxamide::US10059669, Compound 10</t>
  </si>
  <si>
    <t>N-(3-((2R,3S,5R)-6-amino-3,5-difluoro-2,5-dimethyl-2,3,4,5-tetrahydropyridin-2-yl)-4-fluorophenyl)-5-(trifluoromethyl)pyrazine-2-carboxamide::US10059669, Compound 11</t>
  </si>
  <si>
    <t>N-(3-((2R,3S,5R)-6-amino-3,5-difluoro-2,5-dimethyl-2,3,4,5-tetrahydropyridin-2-yl)-4-fluorophenyl)-4-methylthiazole-2-carboxamide::US10059669, Compound 12</t>
  </si>
  <si>
    <t>N-(3-((2R,3S,5R)-6-amino-3,5-difluoro-2,5-dimethyl-2,3,4,5-tetrahydropyridin-2-yl)-4-fluorophenyl)-2-(difluoromethyl)oxazole-4-carboxamide::US10059669, Compound 13</t>
  </si>
  <si>
    <t>N-(3-((2R,3S,5R)-6-amino-3,5-difluoro-2,5-dimethyl-2,3,4,5-tetrahydropyridin-2-yl)-4-fluorophenyl)-1-(difluoromethyl)-1H-pyrazole-3-carboxamide::US10059669, Compound 14</t>
  </si>
  <si>
    <t>N-(3-((2R,3S,5R)-6-amino-3,5-difluoro-2,5-dimethyl-2,3,4,5-tetrahydropyridin-2-yl)-4-fluorophenyl)-5-(difluoromethyl)pyrazine-2-carboxamide::US10059669, Compound 15</t>
  </si>
  <si>
    <t>N-(3-((2R,3S,5R)-6-amino-3,5-difluoro-2,5-dimethyl-2,3,4,5-tetrahydropyridin-2-yl)-4-fluorophenyl)-4-chlorobenzamide::US10059669, Compound 16</t>
  </si>
  <si>
    <t>N-(3-((2R,3S,5R)-6-amino-3,5-difluoro-2,5-dimethyl-2,3,4,5-tetrahydropyridin-2-yl)-4-fluorophenyl)-5-cyanopicolinamide::US10059669, Compound 17</t>
  </si>
  <si>
    <t>N-(3-((2R,3S,5R)-6-amino-3,5-difluoro-2,5-dimethyl-2,3,4,5-tetrahydropyridin-2-yl)-4,5-difluorophenyl)-5-(methoxy-d3)picolinamide::US10059669, Compound 18</t>
  </si>
  <si>
    <t>N-(3-((2R,3S,5S)-6-amino-3,5-difluoro-2,5-dimethyl-2,3,4,5-tetrahydropyridin-2-yl)-4-fluorophenyl)-5-cyano-3-methylpicolinamide::US10059669, Compound 21</t>
  </si>
  <si>
    <t>N-(3-((2R,3S,5S)-6-amino-3,5-difluoro-2,5-dimethyl-2,3,4,5-tetrahydropyridin-2-yl)-4,5-difluorophenyl)-5-(methoxy-d3)picolinamide::US10059669, Compound 22</t>
  </si>
  <si>
    <t>N-(3-((2R,3R,5S)-6-amino-3,5-difluoro-2,5-dimethyl-2,3,4,5-tetrahydropyridin-2-yl)-4-fluorophenyl)-5-(methoxy-d3)picolinamide::US10059669, Compound 23</t>
  </si>
  <si>
    <t>N-(3-((2R,3S,5S)-6-amino-3,5-difluoro-2,5-dimethyl-2,3,4,5-tetrahydropyridin-2-yl)-4-fluorophenyl)-5-bromopicolinamide::US10059669, Compound 24</t>
  </si>
  <si>
    <t>2-aminoquinazoline, 1::3-(2-amino-6-benzoyl-3,4-dihydroquinazolin-3-yl)-N-cyclohexyl-N-methylpropanamide</t>
  </si>
  <si>
    <t>2-aminoquinazoline, 2::3-[(2-amino-6-phenoxy-3,4-dihydroquinazolin-3-yl)methyl]-N-cyclohexyl-N-methylbenzamide</t>
  </si>
  <si>
    <t>2-aminoquinazoline, 3::4-(2-amino-6-phenoxy-3,4-dihydroquinazolin-3-yl)-N,4-dicyclohexyl-N-methylbutanamide</t>
  </si>
  <si>
    <t>(4S)-4-(2-amino-6-phenoxy-3,4-dihydroquinazolin-3-yl)-N,4-dicyclohexyl-N-methylbutanamide::2-aminoquinazoline, 3a</t>
  </si>
  <si>
    <t>3-chloro-N-{4-fluoro-3-[(5R)-3-imino-2,5-dimethyl-1,1-dioxido-1,2,4-thiadiazinan-5-yl]phenyl}-1,7-naphthyridin-8-amine::US10071998, Example 1</t>
  </si>
  <si>
    <t>3-bromo-N-{4-fluoro-3-[(5R)-3-imino-2,5-dimethyl-1,1-dioxido-1,2,4-thiadiazinan-5-yl]phenyl}-1,7-naphthyridin-8-amine::US10071998, Example 2</t>
  </si>
  <si>
    <t>7-bromo-N-{4-fluoro-3-[(5R)-3-imino-2,5-dimethyl-1,1-dioxido-1,2,4-thiadiazinan-5-yl]phenyl}pyrido[3,2-d]pyrimidin-4-amine::US10071998, Example 3</t>
  </si>
  <si>
    <t>N-{4-fluoro-3-[(5R)-3-imino-2,5-dimethyl-1,1-dioxido-1,2,4-thiadiazinan-5-yl]phenyl}-3-methoxy-1,7-naphthyridin-8-amine::US10071998, Example 4</t>
  </si>
  <si>
    <t>N-{5-fluoro-4-[(5R)-3-imino-2,5-dimethyl-1,1-dioxido-1,2,4-thiadiazinan-5-yl]pyridin-2-yl}-3-methoxy-1,7-naphthyridin-8-amine::US10071998, Example 5</t>
  </si>
  <si>
    <t>8-({4-fluoro-3-[(5R)-3-imino-2,5-dimethyl-1,1-dioxido-1,2,4-thiadiazinan-5-yl]phenyl}amino)-1,7-naphthyridine-3-carbonitrile::US10071998, Example 6</t>
  </si>
  <si>
    <t>4-({4-fluoro-3-[(5R)-3-imino-2,5-dimethyl-1,1-dioxido-1,2,4-thiadiazinan-5-yl]phenyl}amino)pyrido[3,2-d]pyrimidine-7-carbonitrile::US10071998, Example 7</t>
  </si>
  <si>
    <t>3-fluoro-N-{4-fluoro-3-[(5R)-3-imino-2,5-dimethyl-1,1-dioxido-1,2,4-thiadiazinan-5-yl]phenyl}-1,7-naphthyridin-8-amine::US10071998, Example 8</t>
  </si>
  <si>
    <t>N-{4-fluoro-3-[(5R)-3-imino-2,5-dimethyl-1,1-dioxido-1,2,4-thiadiazinan-5-yl]phenyl}-2-methoxypyrido[3,4-b]pyrazin-5-amine::US10071998, Example 9</t>
  </si>
  <si>
    <t>N-{5-fluoro-4-[(5R)-3-imino-2,5-dimethyl-1,1-dioxido-1,2,4-thiadiazinan-5-yl]pyridin-2-yl}-2-methoxypyrido[3,4-b]pyrazin-5-amine::US10071998, Example 10</t>
  </si>
  <si>
    <t>8-({2,4-difluoro-3-[(5R)-3-imino-2,5-dimethyl-1,1-dioxido-1,2,4-thiadiazinan-5-yl]phenyl}amino)-1,7-naphthyridine-3-carbonitrile::US10071998, Example 11</t>
  </si>
  <si>
    <t>2-(difluoromethyl)-N-{4-fluoro-3-[(5R)-3-imino-2,5-dimethyl-1,1-dioxido-1,2,4-thiadiazinan-5-yl]phenyl}pyrido[3,4-b]pyrazin-5-amine::US10071998, Example 12</t>
  </si>
  <si>
    <t>N-{4-fluoro-3-[(5R)-3-imino-2,5-dimethyl-1,1-dioxido-1,2,4-thiadiazinan-5-yl]phenyl}-7-methoxypteridin-4-amine::US10071998, Example 13</t>
  </si>
  <si>
    <t>N-{4-fluoro-3-[(5R)-3-imino-2,5-dimethyl-1,1-dioxido-1,2,4-thiadiazinan-5-yl]phenyl}-7-methoxypyrido[3,2-d]pyrimidin-4-amine::US10071998, Example 14</t>
  </si>
  <si>
    <t>(R)-5-(5-(((R)-3-chloro-6,7-dihydro-5H-cyc1openta[b]pyridin-5-yl)amino)-2-fluorophenyl)-3-imino-2,5-dimethyl-1,2,4-thiadiazinane 1,1-dioxide::US10071998, Example 15</t>
  </si>
  <si>
    <t>(R)-5-(2-fluoro-5-(((R)-3-(trifluoromethyl)-6,7-dihydro-5H-cyclopenta[b]pyridin-5-yl)amino)phenyl)-3-imino-2,5-dimethyl-1,2,4-thiadiazinane 1,1-dioxide::US10071998, Example 16</t>
  </si>
  <si>
    <t>(R)-5-(5-(((S)-5-chloro-2,3-dihydro-1H-inden-1-yl)amino)-2-fluorophenyl)-3-imino-2,5-dimethyl-1,2,4-thiadiazinane 1,1-dioxide::US10071998, Example 17</t>
  </si>
  <si>
    <t>(S)-7-((4-fluoro-3-((R)-3-imino-2,5-dimethyl-1,1-dioxido-1,2,4-thiadiazinan-5-yl)phenyl)amino)-6,7-dihydro-5H-cyclopenta[b]pyridine-3-carbonitrile::US10071998, Example 18</t>
  </si>
  <si>
    <t>(R)-7-((4-fluoro-3-((R)-3-imino-2,5-dimethyl-1,1-dioxido-1,2,4-thiadiazinan-5-yl)phenyl)amino)-6,7-dihydro-5H-cyclopenta[b]pyridine-3-carbonitrile::US10071998, Example 19</t>
  </si>
  <si>
    <t>(R)-5-(5-(((S)-3-bromo-5,6,7,8-tetrahydroquinolin-8-yl)amino)-2-fluorophenyl)-3-imino-2,5-dimethyl-1,2,4-thiadiazinane 1,1-dioxide::US10071998, Example 20</t>
  </si>
  <si>
    <t>WO2011044181, Example 103</t>
  </si>
  <si>
    <t>WO2011044181, Example 103a</t>
  </si>
  <si>
    <t>WO2011044181, Example 103b</t>
  </si>
  <si>
    <t>WO2011044181, Example 162</t>
  </si>
  <si>
    <t>WO2011044181, Example 163</t>
  </si>
  <si>
    <t>WO2011044181, Example 164</t>
  </si>
  <si>
    <t>WO2011044181, Example 165</t>
  </si>
  <si>
    <t>WO2011044181, Example 166</t>
  </si>
  <si>
    <t>WO2011044181, Example 167</t>
  </si>
  <si>
    <t>US10035794, Example 1::US8637508, 1</t>
  </si>
  <si>
    <t>US10035794, Example 2::US8637508, 2</t>
  </si>
  <si>
    <t>5-{6-[(5-Chloro-pyridine-2-carbonyl)-amino]-pyridin-2-yl}-5-fluoromethyl-5,6-dihydro-2H-[1,4]oxazin-3-yl-ammonium trifluoro acetate::US10035794, Example 3</t>
  </si>
  <si>
    <t>BDBM279660::US8637508, 4</t>
  </si>
  <si>
    <t>BDBM279661::US8637508, 5</t>
  </si>
  <si>
    <t>US10035794, Example 6</t>
  </si>
  <si>
    <t>US10035794, Example 7</t>
  </si>
  <si>
    <t>US10035794, Example 8::US8637508, 8</t>
  </si>
  <si>
    <t>BDBM279665::US8637508, 9</t>
  </si>
  <si>
    <t>US10035794, Example 10::US8637508, 10</t>
  </si>
  <si>
    <t>US10035794, Example 11::US8637508, 11</t>
  </si>
  <si>
    <t>US10035794, Example 12::US8637508, 12</t>
  </si>
  <si>
    <t>5-{2-[(5-Chloro-4,6-dideutero-3-trideuteromethyl-pyridine-2-carbonyl)-amino]-pyridin-4-yl}-5-fluoromethyl-5,6-dihydro-2H-[1,4]oxazin-3-yl-ammonium acetate::US10035794, Example 13</t>
  </si>
  <si>
    <t>BDBM279670::US8637508, 14</t>
  </si>
  <si>
    <t>US10035794, Example 16::US8637508, 16</t>
  </si>
  <si>
    <t>US10035794, Example 17::US8637508, 17</t>
  </si>
  <si>
    <t>5-Bromo-pyridine-2-carboxylic acid [5-(5-amino-3-fluoromethyl-3,6-dihydro-2H-[1,4]oxazin-3-yl)-6-chloro-pyridin-3-yl]-amide hydrochloride::US10035794, Example 18</t>
  </si>
  <si>
    <t>US10035794, Example 19::US8637508, 19</t>
  </si>
  <si>
    <t>US10035794, Example 20::US8637508, 20</t>
  </si>
  <si>
    <t>US10035794, Example 21</t>
  </si>
  <si>
    <t>US10035794, Example 22::US8637508, 22</t>
  </si>
  <si>
    <t>US10035794, Example 23::US8637508, 23</t>
  </si>
  <si>
    <t>US10035794, Example 24::US8637508, 24</t>
  </si>
  <si>
    <t>US10035794, Example 25::US8637508, 25</t>
  </si>
  <si>
    <t>US10035794, Example 26::US8637508, 26</t>
  </si>
  <si>
    <t>US10035794, Example 27::US8637508, 27</t>
  </si>
  <si>
    <t>US10035794, Example 29::US8637508, 29</t>
  </si>
  <si>
    <t>US10035794, Example 30::US8637508, 30</t>
  </si>
  <si>
    <t>US10035794, Example 31::US8637508, 31</t>
  </si>
  <si>
    <t>US10035794, Example 32::US8637508, 32</t>
  </si>
  <si>
    <t>US10035794, Example 33::US8637508, 33</t>
  </si>
  <si>
    <t>US10035794, Example 34::US8637508, 34</t>
  </si>
  <si>
    <t>US10035794, Example 35::US8637508, 35</t>
  </si>
  <si>
    <t>US10035794, Example 36::US8637508, 36</t>
  </si>
  <si>
    <t>US10035794, Example 37::US8637508, 37</t>
  </si>
  <si>
    <t>US10035794, Example 38::US8637508, 38</t>
  </si>
  <si>
    <t>US10035794, Example 39::US8637508, 39</t>
  </si>
  <si>
    <t>US10035794, Example 40::US8637508, 40</t>
  </si>
  <si>
    <t>US10035794, Example 41::US8637508, 41</t>
  </si>
  <si>
    <t>US10035794, Example 42::US8637508, 42</t>
  </si>
  <si>
    <t>US10035794, Example 43::US8637508, 43</t>
  </si>
  <si>
    <t>US10035794, Example 44::US8637508, 44</t>
  </si>
  <si>
    <t>US10035794, Example 46::US8637508, 46</t>
  </si>
  <si>
    <t>US10035794, Example 48::US8637508, 48</t>
  </si>
  <si>
    <t>US9580396, Example 1a</t>
  </si>
  <si>
    <t>US9580396, Example 1b</t>
  </si>
  <si>
    <t>US9580396, Example 1c</t>
  </si>
  <si>
    <t>US9580396, Example 1d</t>
  </si>
  <si>
    <t>US9580396, Example 2a</t>
  </si>
  <si>
    <t>US9580396, Example 2b</t>
  </si>
  <si>
    <t>US9580396, Example 2c</t>
  </si>
  <si>
    <t>US9580396, Example 2d</t>
  </si>
  <si>
    <t>US9580396, Example 2e</t>
  </si>
  <si>
    <t>US9580396, Example 2f</t>
  </si>
  <si>
    <t>US9580396, Example 2g</t>
  </si>
  <si>
    <t>US9580396, Example 2h</t>
  </si>
  <si>
    <t>US9580396, Example 2i</t>
  </si>
  <si>
    <t>US9580396, Example 2j</t>
  </si>
  <si>
    <t>US9580396, Example 2k</t>
  </si>
  <si>
    <t>US9580396, Example 2l</t>
  </si>
  <si>
    <t>US9580396, Example 2m</t>
  </si>
  <si>
    <t>US9580396, Example 2n</t>
  </si>
  <si>
    <t>US9580396, Example 2o</t>
  </si>
  <si>
    <t>US9580396, Example 2p</t>
  </si>
  <si>
    <t>US9580396, Example 2q</t>
  </si>
  <si>
    <t>US9580396, Example 2r</t>
  </si>
  <si>
    <t>US9580396, Example 2s</t>
  </si>
  <si>
    <t>US9580396, Example 2t</t>
  </si>
  <si>
    <t>US9580396, Example 2u</t>
  </si>
  <si>
    <t>US9580396, Example 2v</t>
  </si>
  <si>
    <t>US9580396, Example 2w</t>
  </si>
  <si>
    <t>US9580396, Example 3a</t>
  </si>
  <si>
    <t>US9580396, Example 3b</t>
  </si>
  <si>
    <t>US9580396, Example 4a</t>
  </si>
  <si>
    <t>US9580396, Example 4b</t>
  </si>
  <si>
    <t>US9580396, Example 4c</t>
  </si>
  <si>
    <t>US9580396, Example 4d</t>
  </si>
  <si>
    <t>US9580396, Example 5a</t>
  </si>
  <si>
    <t>US9580396, Example 5b</t>
  </si>
  <si>
    <t>US9580396, Example 5c</t>
  </si>
  <si>
    <t>US9580396, Example 5d</t>
  </si>
  <si>
    <t>US9580396, Example 5e</t>
  </si>
  <si>
    <t>US9580396, Example 5f</t>
  </si>
  <si>
    <t>US9580396, Example 5g</t>
  </si>
  <si>
    <t>US9580396, Example 5h</t>
  </si>
  <si>
    <t>US9580396, Example 5i</t>
  </si>
  <si>
    <t>US9580396, Example 5j</t>
  </si>
  <si>
    <t>US9580396, Example 5k</t>
  </si>
  <si>
    <t>US9580396, Example 5l</t>
  </si>
  <si>
    <t>US9580396, Example 5m</t>
  </si>
  <si>
    <t>US9580396, Example 5n</t>
  </si>
  <si>
    <t>US9580396, Example 5o</t>
  </si>
  <si>
    <t>US9580396, Example 5p</t>
  </si>
  <si>
    <t>US9580396, Example 5q</t>
  </si>
  <si>
    <t>US9580396, Example 5r</t>
  </si>
  <si>
    <t>US9580396, Example 5s</t>
  </si>
  <si>
    <t>US9580396, Example 5t</t>
  </si>
  <si>
    <t>US9580396, Example 5u</t>
  </si>
  <si>
    <t>US9580396, Example 5v</t>
  </si>
  <si>
    <t>US9580396, Example 5w</t>
  </si>
  <si>
    <t>US8637504, 2::US9273053, 2::US9650371, 2</t>
  </si>
  <si>
    <t>US8637504, 3::US9273053, 3::US9650371, 3</t>
  </si>
  <si>
    <t>US8637504, 16::US9270353, 16::US9650371, 16</t>
  </si>
  <si>
    <t>Synthesis of Intermediate Compound (147)::US9650371, 20</t>
  </si>
  <si>
    <t>Synthesis of Compound 200::US9650371, 21</t>
  </si>
  <si>
    <t>US8637504, 22::US9273053, 22::US9650371, 22</t>
  </si>
  <si>
    <t>US8637504, 23::US9273053, 23::US9650371, 23</t>
  </si>
  <si>
    <t>US8637504, 24::US9273053, 24::US9650371, 24</t>
  </si>
  <si>
    <t>US9650371, 33</t>
  </si>
  <si>
    <t>US8637504, 35::US9650371, 35</t>
  </si>
  <si>
    <t>US8637504, 38::US9273053, 38::US9650371, 38</t>
  </si>
  <si>
    <t>US8637504, 39::US9273053, 39::US9650371, 39</t>
  </si>
  <si>
    <t>US8637504, 44::US9273053, 44::US9650371, 44</t>
  </si>
  <si>
    <t>US8637504, 46::US9273053, 46::US9650371, 46</t>
  </si>
  <si>
    <t>US8637504, 47::US9273053, 47::US9650371, 47</t>
  </si>
  <si>
    <t>US8637504, 48::US9273053, 48::US9650371, 48</t>
  </si>
  <si>
    <t>US8637504, 51::US9273053, 51::US9650371, 51</t>
  </si>
  <si>
    <t>US8637504, 53::US9273053, 53::US9650371, 53</t>
  </si>
  <si>
    <t>US8637504, 56::US9273053, 56::US9650371, 56</t>
  </si>
  <si>
    <t>US8637504, 58::US9273053, 58::US9650371, 58</t>
  </si>
  <si>
    <t>US8637504, 59::US9273053, 59::US9650371, 59</t>
  </si>
  <si>
    <t>US8637504, 60::US9273053, 60::US9650371, 60</t>
  </si>
  <si>
    <t>US8637504, 61::US9273053, 61::US9650371, 61</t>
  </si>
  <si>
    <t>US8637504, 63::US9273053, 63::US9650371, 63</t>
  </si>
  <si>
    <t>US8637504, 66::US9273053, 66::US9650371, 66</t>
  </si>
  <si>
    <t>US8637504, 70::US9273053, 70::US9650371, 70</t>
  </si>
  <si>
    <t>US8637504, 72::US9273053, 72::US9650371, 72</t>
  </si>
  <si>
    <t>US8637504, 73::US9273053, 73::US9650371, 73</t>
  </si>
  <si>
    <t>US8637504, 75::US9273053, 75::US9650371, 75</t>
  </si>
  <si>
    <t>US8637504, 76::US9273053, 76::US9650371, 76</t>
  </si>
  <si>
    <t>US8637504, 79::US9273053, 79::US9650371, 79</t>
  </si>
  <si>
    <t>US8637504, 81::US9273053, 81::US9650371, 81</t>
  </si>
  <si>
    <t>US8637504, 99::US9273053, 99::US9650371, 99</t>
  </si>
  <si>
    <t>US8637504, 101::US9273053, 101::US9650371, 101</t>
  </si>
  <si>
    <t>US8637504, 102::US9273053, 102::US9650371, 102</t>
  </si>
  <si>
    <t>US8637504, 104::US9273053, 104::US9650371, 104</t>
  </si>
  <si>
    <t>US8637504, 106::US9273053, 106::US9650371, 106</t>
  </si>
  <si>
    <t>US9605006, A20a2</t>
  </si>
  <si>
    <t>US9605006, 1</t>
  </si>
  <si>
    <t>US9605006, 2</t>
  </si>
  <si>
    <t>(9R,11R)-7-Amino-9-(5-(3-(5-chloropyrimidin-2-yl)isoxazol-5-yl)-2-fluorophenyl)-9-methyl-2,3,4,5,9,10-hexahydro-[1,2,4]thiadiazino[1,2-a][1,2,7]thiadiazepine 11-oxide 2,2,2-trifluoroacetate::US9605006, 13</t>
  </si>
  <si>
    <t>(9R,11S)-7-Amino-9-(5-(3-(5-chloropyrimidin-2-yl)isoxazol-5-yl)-2-fluorophenyl)-9-methyl-2,3,4,5,9,10-hexahydro-[1,2,4]thiadiazino[1,2-a][1,2,7]thiadiazepine 11-oxide 2,2,2-trifluoroacetate::US9605006, 14</t>
  </si>
  <si>
    <t>6-(4-(3-((9R,11S)-7-Amino-9-methyl-11-oxido-2,3,4,5,9,10-hexahydro-[1,2,4]thiadiazino[1,2-a][1,2,7]thiadiazepin-9-yl)-4-fluorophenyl)-1H-1,2,3-triazol-1-yl)nicotinonitrile 2,2,2-trifluoroacetate::US9605006, 15</t>
  </si>
  <si>
    <t>4-43-49R,11R)-7-Amino-9-methyl-11-oxido-2,3,4,5,9,10-hexahydro-[1,2,4]thiadiazino[1,2-a][1,2,7]thiadiazepin-9-yl)-4-fluorophenyl)ethynyl)benzonitrile 2,2,2-trifluoroacetate::US9605006, 16</t>
  </si>
  <si>
    <t>(9R,11R)-7-Amino-9-(2-fluoro-5-(3-(5-methoxypyrazin-2-yl)isoxazol-5-yl)phenyl)-9-methyl-2,3,4,5,9,10-hexahydro-[1,2,4]thiadiazino[1,2-a][1,2,7]thiadiazepine 11-oxide 2,2,2-trifluoroacetate::US9605006, 17</t>
  </si>
  <si>
    <t>(9R,118)-7-Amino-9-(2-fluoro-5-(3-(5-methoxypyrazin-2-yl)isoxazol-5-yl)phenyl)-9-methyl-2,3,4,5,9,10-hexahydro-[1,2,4]thiadiazino[1,2-a][1,2,7]thiadiazepine 11-oxide 2,2,2-trifluoroacetate::US9605006, 18</t>
  </si>
  <si>
    <t>(9R,11R)-7-Amino-9-(5-(3-(5-(2,2-difluoroethoxy)pyrazin-2-yl)isoxazol-5-yl)-2-fluorophenyl)-9-methyl-2,3,4,5,9,10-hexahydro-[1,2,4]thiadiazino[1,2-a][1,2,7]thiadiazepine 11-oxide 2,2,2-trifluoroacetate::US9605006, 19</t>
  </si>
  <si>
    <t>3-Chloro-5-cyano-pyridine-2-carboxylic acid [3-((3R,4aS)-1-amino-3-methyl-4a-oxo-3,4,6,7,8,9-hexahydro-4a¿6-thia-2,5,9a-triaza-benzocyclohepten-3-yl)-4-fluoro-phenyl]-amide::US9605006, 20</t>
  </si>
  <si>
    <t>5-(2,2,2-Trifluoro-ethoxy)-pyridine-2-carboxylic acid [3-((3R,4aS)-1-amino-3-methyl-4a-oxo-3,4,6,7,8,9-hexahydro-4a¿6-thia-2,5,9a-triaza-benzocyclohepten-3-yl)-4-fluoro-phenyl]-amide::US9605006, 21</t>
  </si>
  <si>
    <t>5-But-2-ynyloxy-pyrazine-2-carboxylic acid [3-((3R,4aS)-1-amino-3-methyl-4a-oxo-3,4,6,7,8,9-hexahydro-4a¿6-thia-2,5,9a-triaza-benzocyclohepten-3-yl)-4-fluoro-phenyl]-amide::US9605006, 22</t>
  </si>
  <si>
    <t>5-Fluoro-3-methyl-pyridine-2-carboxylic acid [3-((3R,4aS)-1-amino-3-methyl-4a-oxo-3,4,6,7,8,9-hexahydro-4a¿6-thia-2,5,9a-triaza-benzocyclohepten-3-yl)-4-fluoro-phenyl]-amide::US9605006, 23</t>
  </si>
  <si>
    <t>N-(3-((8R)-6-amino-3,3-difluoro-8-methyl-10-oxido-3,4,8,9-tetrahydro-2H-[1,2,6]thiadiazino[1,2-a][1,2,4]thiadiazin-8-yl)-4-fluorophenyl)-5-cyano-3-methylpicolinamide::US9605006, 25</t>
  </si>
  <si>
    <t>US9315520, Comparator 2::US9315520, Comparator 3::US9605007, Comparator 2::US9744173, Comparator 2</t>
  </si>
  <si>
    <t>US9605007, Comparator 3::US9744173, Comparator 4</t>
  </si>
  <si>
    <t>US9315520, Comparator 4::US9605007, Comparator 4</t>
  </si>
  <si>
    <t>Ex. 64 of US 8198269::US9605007, Comparator 5</t>
  </si>
  <si>
    <t>US9315520, Comparator 6::US9605007, Comparator 6::US9744173, Comparator 6</t>
  </si>
  <si>
    <t>US9315520, Comparator 7::US9605007, Comparator 7::US9744173, Comparator 7</t>
  </si>
  <si>
    <t>US9315520, 1::US9315520, Comparator 1::US9315520, Example 1::US9315520, Example 2::US9605007, Example 1</t>
  </si>
  <si>
    <t>N-{2-[(4aR,6S,8aR)-2-amino-6-methyl-4,4a,5,6-tetrahydropyrano[3,4-d][1,3]thiazin-8a(8H)-yl]-1,3-thiazol-4-yl}-5-(difluoromethoxy)pyrazine-2-carboxamide::US9605007, Example 2</t>
  </si>
  <si>
    <t>N-{2-[(4aR,6S,8aR)-2-amino-6-methyl-4,4a,5,6-tetrahydropyrano[3,4-d][1,3]thiazin-8a(8H)-yl]-1,3-thiazol-4-yl}-2-(fluoromethyl)-1,3-oxazole-4-carboxamide::US9605007, Example 3</t>
  </si>
  <si>
    <t>N-{2-[(4aR,6S,8aR)-2-amino-6-methyl-4,4a,5,6-tetrahydropyrano[3,4-d][1,3]thiazin-8a(8H)-yl]-1,3-thiazol-4-yl}-1-(difluoromethyl)-1H-pyrazole-3-carboxamide::US9605007, Example 4</t>
  </si>
  <si>
    <t>N-{2-[(4aR,6S,8aR)-2-amino-6-methyl-4,4a,5,6-tetrahydropyrano[3,4-d][1,3]thiazin-8a(8H)-yl]-1,3-thiazol-4-yl}-5-cyanopyridine-2-carboxamide::US9605007, Example 5</t>
  </si>
  <si>
    <t>N-{2-[(4aR,6S,8aR)-2-amino-6-methyl-4,4a,5,6-tetrahydropyrano[3,4-d][1,3]thiazin-8a(8H)-yl]-1,3-thiazol-4-yl}-4-chloro-1-(difluoromethyl)-1H-pyrazole-3-carboxamide::US9605007, Example 6</t>
  </si>
  <si>
    <t>US9315520, 7::US9315520, Example 7::US9605007, Example 7</t>
  </si>
  <si>
    <t>N-{2-[(4aR,6S,8aR)-2-amino-6-methyl-4,4a,5,6-tetrahydropyrano[3,4-d][1,3]thiazin-8a(8H)-yl]-1,3-thiazol-4-yl}-2-(difluoromethyl)-1,3-oxazole-4-carboxamide::US9605007, Example 8</t>
  </si>
  <si>
    <t>US9315520, 9::US9605007, Example 9::US9744173, Example 9</t>
  </si>
  <si>
    <t>US9315520, 10::US9605007, Example 10::US9744173, Example 10</t>
  </si>
  <si>
    <t>US9315520, 11::US9605007, Example 11::US9744173, Example 11</t>
  </si>
  <si>
    <t>US9315520, 12::US9605007, Example 12::US9744173, Example 12</t>
  </si>
  <si>
    <t>US9315520, 13::US9605007, Example 13::US9744173, Example 13</t>
  </si>
  <si>
    <t>US9315520, 14::US9605007, Example 14</t>
  </si>
  <si>
    <t>US9315520, 15::US9605007, Example 15::US9744173, Example 15</t>
  </si>
  <si>
    <t>US9315520, 16::US9605007, Example 16::US9744173, Example 16</t>
  </si>
  <si>
    <t>US9315520, 17::US9605007, Example 17::US9744173, Example 17</t>
  </si>
  <si>
    <t>US9315520, 18::US9605007, Example 18::US9744173, Example 18</t>
  </si>
  <si>
    <t>US9315520, 19::US9605007, Example 19::US9744173, Example 19</t>
  </si>
  <si>
    <t>US9315520, 20::US9605007, Example 20::US9744173, Example 20</t>
  </si>
  <si>
    <t>US9315520, 21::US9605007, Example 21::US9744173, Example 21</t>
  </si>
  <si>
    <t>US9315520, 22::US9605007, Example 22::US9744173, Example 22</t>
  </si>
  <si>
    <t>US9315520, 23::US9605007, Example 23::US9744173, Example 23</t>
  </si>
  <si>
    <t>US9315520, 24::US9605007, Example 24::US9744173, Example 24</t>
  </si>
  <si>
    <t>US9315520, 25::US9605007, Example 25::US9744173, Example 25</t>
  </si>
  <si>
    <t>US9315520, 26::US9605007, Example 26::US9744173, Example 26</t>
  </si>
  <si>
    <t>US9315520, 27::US9605007, Example 27::US9744173, Example 27</t>
  </si>
  <si>
    <t>US9315520, 28::US9605007, Example 28::US9744173, Example 28</t>
  </si>
  <si>
    <t>US9315520, 29::US9605007, Example 29::US9744173, Example 29</t>
  </si>
  <si>
    <t>US9315520, 30::US9605007, Example 30::US9744173, Example 30</t>
  </si>
  <si>
    <t>US9315520, 31::US9605007, Example 31::US9744173, Example 31</t>
  </si>
  <si>
    <t>US9315520, 32::US9605007, Example 32::US9744173, Example 32</t>
  </si>
  <si>
    <t>US9315520, 33::US9605007, Example 33::US9744173, Example 33</t>
  </si>
  <si>
    <t>US9315520, 34::US9605007, Example 34::US9744173, Example 34</t>
  </si>
  <si>
    <t>US9315520, 35::US9605007, Example 35::US9744173, Example 35</t>
  </si>
  <si>
    <t>US9315520, 36::US9605007, Example 36::US9744173, Example 36</t>
  </si>
  <si>
    <t>US9315520, 37::US9605007, Example 37::US9744173, Example 37</t>
  </si>
  <si>
    <t>US9315520, 38::US9605007, Example 38::US9744173, Example 38</t>
  </si>
  <si>
    <t>US9315520, 39::US9605007, Example 39::US9744173, Example 39</t>
  </si>
  <si>
    <t>US9315520, 40::US9605007, Example 40::US9744173, Example 40</t>
  </si>
  <si>
    <t>US9315520, 41::US9605007, Example 41::US9744173, Example 41</t>
  </si>
  <si>
    <t>US9315520, 42::US9605007, Example 42::US9744173, Example 42</t>
  </si>
  <si>
    <t>US9315520, 43::US9605007, Example 43::US9744173, Example 43</t>
  </si>
  <si>
    <t>US9315520, 44::US9605007, Example 44::US9744173, Example 44</t>
  </si>
  <si>
    <t>US9315520, 45::US9315520, Example 45::US9605007, Example 45::US9744173, Example 45</t>
  </si>
  <si>
    <t>US9315520, 46::US9605007, Example 46::US9744173, Example 46</t>
  </si>
  <si>
    <t>US9315520, 47::US9605007, Example 47::US9744173, Example 47</t>
  </si>
  <si>
    <t>US9315520, 48::US9605007, Example 48::US9744173, Example 48</t>
  </si>
  <si>
    <t>US9315520, 49::US9605007, Example 49::US9744173, Example 49</t>
  </si>
  <si>
    <t>US9315520, 50::US9605007, Example 50::US9744173, Example 50</t>
  </si>
  <si>
    <t>US9315520, 51::US9605007, Example 51::US9744173, Example 51</t>
  </si>
  <si>
    <t>US9315520, 52::US9605007, Example 52::US9744173, Example 52</t>
  </si>
  <si>
    <t>US9315520, 53::US9605007, Example 53::US9744173, Example 53</t>
  </si>
  <si>
    <t>US9315520, 54::US9605007, Example 54::US9744173, Example 54</t>
  </si>
  <si>
    <t>US9315520, 55::US9605007, Example 55::US9744173, Example 55</t>
  </si>
  <si>
    <t>US9315520, 56::US9605007, Example 56::US9744173, Example 56</t>
  </si>
  <si>
    <t>N-{2-[(4aR,6S,8aR)-2-amino-6-methyl-4,4a,5,6-tetrahydropyrano[3,4-d][1,3]thiazin-8a(8H)-yl]-1,3-thiazol-4-yl}-5-{[2S]-2-fluoropropyl]oxy}pyrazine-2-carboxamide::US10166216, Compound 11::US9605007, Example 57</t>
  </si>
  <si>
    <t>US9315520, 58::US9605007, Example 58::US9744173, Example 58</t>
  </si>
  <si>
    <t>N-{2-[(4aR,6S,8aR)-2-amino-6-methyl-4,4a,5,6-tetrahydropyrano[3,4-d][1,3]thiazin-8a(8H)-yl]-1,3-thiazol-4-yl}-2,4-dimethyl-1,3-oxazole-5-carboxamide::US10166216, Compound 13::US9605007, Example 59</t>
  </si>
  <si>
    <t>N-{2-[(4aR,6S,8aR)-2-amino-6-methyl-4,4a,5,6-tetrahydropyrano[3,4-d][1,3]thiazin-8a(8H)-yl]-1,3-thiazol-4-yl}-1-methyl-3-(trifluoromethyl)-1H-pyrazole-4-carboxamide::US10166216, Compound 14::US9605007, Example 60</t>
  </si>
  <si>
    <t>N-{2-[(4aR,6S,8aR)-2-amino-6-methyl-4,4a,5,6-tetrahydropyrano[3,4-d][1,3]thiazin-8a(8H)-yl]-1,3-thiazol-4-yl}-1-(propan-2-yl)-1H-imidazole-4-carboxamide::US10166216, Compound 15::US9605007, Example 61</t>
  </si>
  <si>
    <t>N-{2-[(4aR,6S,8aR)-2-amino-6-methyl-4,4a,5,6-tetrahydropyrano[3,4-d][1,3]thiazin-8a(8H)-yl]-1,3-thiazol-4-yl}-5-(2-methylpropyl)-1,2-oxazole-3-carboxamide::US10166216, Compound 16::US9605007, Example 62</t>
  </si>
  <si>
    <t>N-{2-[(4aR,6S,8aR)-2-amino-6-methyl-4,4a,5,6-tetrahydropyrano[3,4-d][1,3]thiazin-8a(8H)-yl]-1,3-thiazol-4-yl}-1-methyl-1H-pyrazole-4-carboxamide::US10166216, Compound 17::US9605007, Example 63</t>
  </si>
  <si>
    <t>N-{2-[(4aR,6S,8aR)-2-amino-6-methyl-4,4a,5,6-tetrahydropyrano[3,4-d][1,3]thiazin-8a(8H)-yl]-1,3-thiazol-4-yl}-5-methyl-1,2-oxazole-3-carboxamide::US10166216, Compound 18::US9605007, Example 64</t>
  </si>
  <si>
    <t>N-{2-[(4aR,6S,8aR)-2-amino-6-methyl-4,4a,5,6-tetrahydropyrano[3,4-d][1,3]thiazin-8a(8H)-yl]-1,3-thiazol-4-yl}-1-methyl-5-(2-methylpropyl)-1H-pyrazole-3-carboxamide::US10166216, Compound 19::US9605007, Example 65</t>
  </si>
  <si>
    <t>N-{2-[(4aR,6S,8aR)-2-amino-6-methyl-4,4a,5,6-tetrahydropyrano[3,4-d][1,3]thiazin-8a(8H)-yl]-1,3-thiazol-4-yl}pyrimidine-4-carboxamide::US10166216, Compound 20::US9605007, Example 66</t>
  </si>
  <si>
    <t>N-{2-[(4aR,6S,8aR)-2-amino-6-methyl-4,4a,5,6-tetrahydropyrano[3,4-d][1,3]thiazin-8a(8H)-yl]-1,3-thiazol-4-yl}-3-methyl-1,2-oxazole-5-carboxamide::US10166216, Compound 21::US9605007, Example 67</t>
  </si>
  <si>
    <t>N-{2-[(4aR,6S,8aR)-2-amino-6-methyl-4,4a,5,6-tetrahydropyrano[3,4-d][1,3]thiazin-8a(8H)-yl]-1,3,thiazol-4-yl}-5-methylpyrazine-2-carboxamide::US10166216, Compound 22::US9605007, Example 68</t>
  </si>
  <si>
    <t>N-{2-[(4aR,6S,8aR)-2-amino-6-methyl-4,4a,5,6-tetrahydropyrano[3,4-d][1,3]thiazin-8a(8H)-yl]-1,3-thiazol-4-yl}-5,6-dihydro-4H-pyrrolo[1,2-b]pyrazole-2-carboxamide::US10166216, Compound 23::US9605007, Example 69</t>
  </si>
  <si>
    <t>N-{2-[(4aR,6S,8aR)-2-amino-6-methyl-4,4a,5,6-tetrahydropyrano[3,4-d][1,3]thiazin-8a(8H)-yl]-1,3-thiazol-4-yl}-1-methyl-3-(propan-2-yl)-1H-pyrazole-5-carboxamide::US10166216, Compound 24::US9605007, Example 70</t>
  </si>
  <si>
    <t>N-{2-[(4aR,6S,8aR)-2-amino-6-methyl-4,4a,5,6-tetrahydropyrano[3,4-d][1,3]thiazin-8a(8H)-yl]-1,3-thiazol-4-yl}-3-ethyl-1,2-oxazole-5-carboxamide::US10166216, Compound 25::US9605007, Example 71</t>
  </si>
  <si>
    <t>N-{2-[(4aR,6S,8aR)-2-amino-6-methyl-4,4a,5,6-tetrahydropyrano[3,4-d][1,3]thiazin-8a(8H)-yl]-1,3-thiazol-4-yl}-1-ethyl-1H-pyrazole-4-carboxamide::US10166216, Compound 26::US9605007, Example 72</t>
  </si>
  <si>
    <t>N-{2-[(4aR,6S,8aR)-2-amino-6-methyl-4,4a,5,6-tetrahydropyrano[3,4-d][1,3]thiazin-8a(8H)-yl]-1,3-thiazol-4-yl}-1,5-dimethyl-1H-pyrazole-3-carboxamide::US10166216, Compound 27::US9605007, Example 73</t>
  </si>
  <si>
    <t>N-{2-[(4aR,6S,8aR)-2-amino-6-methyl-4,4a,5,6-tetrahydropyrano[3,4-d][1,3]thiazin-8a(8H)-yl]-1,3-thiazol-4-yl}-1-methyl-1H-1,2,4-triazole-5-carboxamide::US10166216, Compound 28::US9605007, Example 74</t>
  </si>
  <si>
    <t>N-{2-[(4aR,6S,8aR)-2-amino-6-methyl-4,4a,5,6-tetrahydropyrano[3,4-d][1,3]thiazin-8a(8H)-yl]-1,3-thiazol-4-yl}-1-methyl-1H-imidazole-4-carboxamide::US10166216, Compound 29::US9605007, Example 75</t>
  </si>
  <si>
    <t>N-{2-[(4aR,6S,8aR)-2-amino-6-methyl-4,4a,5,6-tetrahydropyrano[3,4-d][1,3]thiazin-8a(8H)-yl]-1,3-thiazol-4-yl}-1-methyl-1H-1,2,3-triazole-4-carboxamide::US10166216, Compound 30::US9605007, Example 76</t>
  </si>
  <si>
    <t>N-{2-[(4aR,6S,8aR)-2-amino-6-methyl-4,4a,5,6-tetrahydropyrano[3,4-d][1,3]thiazin-8a(8H)-yl]-1,3-thiazole-4-yl}-1,2-oxazole-3-carboxamide::US10166216, Compound 31::US9605007, Example 77</t>
  </si>
  <si>
    <t>N-{2-[(4aR,6S,8aR)-2-amino-6-methyl-4,4a,5,6-tetrahydropyrano[3,4-d][1,3]thiazin-8a(8H)-yl]-1,3-thiazol-4-yl}-3,3-difluorocyclobutanecarboxamide::US10166216, Compound 32::US9605007, Example 78</t>
  </si>
  <si>
    <t>N-{2-[(4aR,6S,8aR)-2-amino-6-methyl-4,4a,5,6-tetrahydropyrano[3,4-d][1,3]thiazin-8a(8H)-yl]-1,3-thiazol-4-yl}pyrimidine-2-carboxamide::US10166216, Compound 33::US9605007, Example 79</t>
  </si>
  <si>
    <t>N-{2-[(4aR,6S,8aR)-2-amino-6-methyl-4,4a,5,6-tetrahydropyrano[3,4-d][1,3]thiazin-8a(8H)-yl]-1,3-thiazol-4-yl}-1-cyclopropyl-1H-pyrazole-4-carboxamide::US10166216, Compound 34::US9605007, Example 80</t>
  </si>
  <si>
    <t>N-{2-[(4aR,6S,8aR)-2-amino-6-methyl-4,4a,5,6-tetrahydropyrano[3,4-d][1,3]thiazin-8a(8H)-yl]-1,3-thiazol-4-yl}-5-chloro-1-methyl-1H-pyrazole-3-carboxamide::US10166216, Compound 35::US9605007, Example 81</t>
  </si>
  <si>
    <t>N-{2-[(4aR,6S,8aR)-2-amino-6-methyl-4,4a,5,6-tetrahydropyrano[3,4-d][1,3]thiazin-8a(8H)-yl]-1,3-thiazol-4-yl}-5-cyclopropylpyrazine-2-carboxmaide::US10166216, Compound 36::US9605007, Example 82</t>
  </si>
  <si>
    <t>N-{2-[(4aR,6S,8aR)-2-amino-6-methyl-4,4a,5,6-tetrahydropyrano[3,4-d][1,3]thiazin-8a(8H)-yl]-1,3-thiazol-4-yl}-1-(difluoromethyl)-1H-pyrazole-4-carboxamide::US10166216, Compound 37::US9605007, Example 83</t>
  </si>
  <si>
    <t>N-{2-[(4aR,6S,8aR)-2-amino-6-methyl-4,4a,5,6-tetrahydropyrano[3,4-d][1,3]thiazin-8a(8H)-yl]-1,3-thiazol-4-yl}-1-cyclopropyl-1H-pyrazole-3-carboxamide::US10166216, Compound 38::US9605007, Example 84</t>
  </si>
  <si>
    <t>N-{2-[(4aR,6S,8aR)-2-amino-6-methyl-4,4a,5,6-tetrahydropyrano[3,4-d][1,3]thiazin-8a(8H)-yl]-1,3-thiazol-4-yl}-1-cyclopropyl-1H-pyrazole-5-carboxamide::US10166216, Compound 39::US9605007, Example 85</t>
  </si>
  <si>
    <t>N-{2-[(4aR,6S,8aR)-2-amino-6-methyl-4,4a,5,6-tetrahydropyrano[3,4-d][1,3]thiazin-8a(8H)-yl]-1,3-thiazol-4-yl}-2-(propan-2-yl)-1,3-oxazole-4-carboxamide::US10166216, Compound 40::US9605007, Example 86</t>
  </si>
  <si>
    <t>US9315520, 87::US9605007, Example 87::US9744173, Example 87</t>
  </si>
  <si>
    <t>US9315520, 88::US9605007, Example 88::US9744173, Example 88</t>
  </si>
  <si>
    <t>US9315520, 89::US9605007, Example 89::US9744173, Example 92</t>
  </si>
  <si>
    <t>US9315520, 90::US9605007, Example 90::US9744173, Example 90</t>
  </si>
  <si>
    <t>US9315520, 91::US9605007, Example 91::US9744173, Example 91</t>
  </si>
  <si>
    <t>US9315520, 92::US9605007, Example 92</t>
  </si>
  <si>
    <t>US9315520, 93::US9605007, Example 93::US9744173, Example 93</t>
  </si>
  <si>
    <t>US9315520, 94::US9605007, Example 94::US9744173, Example 94</t>
  </si>
  <si>
    <t>US9315520, 95::US9605007, Example 95::US9744173, Example 95</t>
  </si>
  <si>
    <t>US9315520, 96::US9605007, Example 96::US9744173, Example 96</t>
  </si>
  <si>
    <t>US9315520, 97::US9605007, Example 97::US9744173, Example 97</t>
  </si>
  <si>
    <t>US9315520, 98::US9605007, Example 98::US9744173, Example 98</t>
  </si>
  <si>
    <t>US9315520, 99::US9605007, Example 99::US9744173, Example 99</t>
  </si>
  <si>
    <t>US9315520, 100::US9605007, Example 100::US9744173, Example 100</t>
  </si>
  <si>
    <t>N-{2-[(4aR,6S,8aR)-2-amino-6-methyl-4,4a,5,6-tetrahydropyrano[3,4-d][1,3]thiazin-8a(8H)-yl]-1,3-thiazol-4-yl}-5-(cyanomethoxy)pyridine-2-carboxamide::US9605007, Example 101::US9744173, Example 101</t>
  </si>
  <si>
    <t>US9315520, 102::US9605007, Example 102::US9744173, Example 102</t>
  </si>
  <si>
    <t>US9315520, 103::US9605007, Example 103::US9744173, Example 103</t>
  </si>
  <si>
    <t>US9315520, 104::US9605007, Example 104::US9744173, Example 104</t>
  </si>
  <si>
    <t>US9315520, 105::US9605007, Example 105::US9744173, Example 105</t>
  </si>
  <si>
    <t>US9315520, 106::US9605007, Example 106::US9744173, Example 106</t>
  </si>
  <si>
    <t>US9315520, 107::US9605007, Example 107::US9744173, Example 107</t>
  </si>
  <si>
    <t>N-{2-[(4aR,6S,8aR)-2-amino-6-methyl-4,4a,5,6-tetrahydropyrano[3,4-d][1,3]thiazin-8a(8H)-yl]-1,3-thiazol-4-yl}-1-cyanocyclobutanecarboxamide::US9605007, Example 108::US9744173, Example 108</t>
  </si>
  <si>
    <t>US9315520, 109::US9605007, Example 109::US9744173, Example 109</t>
  </si>
  <si>
    <t>US9611261, Example 2b-A::US9611261, Example 2b-B::US9611261, Example 2b-rac</t>
  </si>
  <si>
    <t>US9611261, Example 28</t>
  </si>
  <si>
    <t>N-(3-([1(R,S),5(S,R),6(R,S)]-3-amino-5-methyl-2-oxa-4-azabicyclo[4.1.0]hept-3-en-5-yl)-4-fluorophenyl)-5-((4-hydroxy-4-methylpent-2-yn-1-yl)oxy)-3-methylpicolinamide::US9611261, Example 29</t>
  </si>
  <si>
    <t>US9085576, 123::US9085576, 30::US9611261, Example 123</t>
  </si>
  <si>
    <t>US9085576, 31::US9085576, 32::US9611261, Example 32</t>
  </si>
  <si>
    <t>US9085576, 33::US9611261, Example 33</t>
  </si>
  <si>
    <t>US9085576, 34::US9611261, Example 34</t>
  </si>
  <si>
    <t>US9085576, 35::US9611261, Example 35</t>
  </si>
  <si>
    <t>US9085576, 36::US9611261, Example 36</t>
  </si>
  <si>
    <t>US9085576, 37::US9611261, Example 37</t>
  </si>
  <si>
    <t>US9085576, 38::US9611261, Example 38</t>
  </si>
  <si>
    <t>US9085576, 39::US9611261, Example 39</t>
  </si>
  <si>
    <t>US9085576, 40::US9611261, Example 40</t>
  </si>
  <si>
    <t>US9085576, 41::US9611261, Example 41</t>
  </si>
  <si>
    <t>US9085576, 42::US9611261, Example 42</t>
  </si>
  <si>
    <t>US9085576, 43::US9611261, Example 43</t>
  </si>
  <si>
    <t>US9085576, 44::US9611261, Example 44</t>
  </si>
  <si>
    <t>US9085576, 45::US9611261, Example 45</t>
  </si>
  <si>
    <t>US9085576, 46::US9611261, Example 46</t>
  </si>
  <si>
    <t>US9085576, 47::US9611261, Example 47</t>
  </si>
  <si>
    <t>US9085576, 142::US9085576, 48::US9611261, Example 48</t>
  </si>
  <si>
    <t>US9085576, 49::US9611261, Example 49</t>
  </si>
  <si>
    <t>US9085576, 50::US9611261, Example 50</t>
  </si>
  <si>
    <t>US9085576, 51::US9611261, Example 51</t>
  </si>
  <si>
    <t>US9085576, 53::US9611261, Example 53</t>
  </si>
  <si>
    <t>US9085576, 54::US9611261, Example 54</t>
  </si>
  <si>
    <t>US9085576, 55::US9085576, 60::US9611261, Example 60</t>
  </si>
  <si>
    <t>US9085576, 56::US9611261, Example 56</t>
  </si>
  <si>
    <t>US9085576, 57::US9611261, Example 57</t>
  </si>
  <si>
    <t>US9085576, 58::US9085576, 64::US9611261, Example 64</t>
  </si>
  <si>
    <t>US9085576, 59::US9085576, 65::US9611261, Example 65</t>
  </si>
  <si>
    <t>US9085576, 61::US9611261, Example 61</t>
  </si>
  <si>
    <t>US9085576, 62::US9085576, 67::US9611261, Example 67</t>
  </si>
  <si>
    <t>US9085576, 63::US9611261, Example 63</t>
  </si>
  <si>
    <t>US9085576, 66::US9611261, Example 66</t>
  </si>
  <si>
    <t>US9085576, 68::US9611261, Example 68</t>
  </si>
  <si>
    <t>US9085576, 69::US9611261, Example 69</t>
  </si>
  <si>
    <t>US9085576, 70::US9611261, Example 70</t>
  </si>
  <si>
    <t>US9085576, 71::US9611261, Example 71</t>
  </si>
  <si>
    <t>US9085576, 72::US9611261, Example 72</t>
  </si>
  <si>
    <t>US9085576, 73::US9611261, Example 73</t>
  </si>
  <si>
    <t>US9085576, 74::US9611261, Example 74</t>
  </si>
  <si>
    <t>US9085576, 75::US9611261, Example 75</t>
  </si>
  <si>
    <t>US9085576, 76::US9611261, Example 76</t>
  </si>
  <si>
    <t>US9085576, 77::US9611261, Example 77</t>
  </si>
  <si>
    <t>US9085576, 79::US9611261, Example 79</t>
  </si>
  <si>
    <t>US9085576, 80::US9611261, Example 80</t>
  </si>
  <si>
    <t>US9085576, 82::US9611261, Example 82</t>
  </si>
  <si>
    <t>US9085576, 84::US9611261, Example 84</t>
  </si>
  <si>
    <t>US9085576, 85::US9611261, Example 85</t>
  </si>
  <si>
    <t>US9085576, 86::US9611261, Example 86</t>
  </si>
  <si>
    <t>US9085576, 87::US9611261, Example 87</t>
  </si>
  <si>
    <t>US9085576, 88::US9611261, Example 88</t>
  </si>
  <si>
    <t>US9085576, 89::US9611261, Example 89</t>
  </si>
  <si>
    <t>US9085576, 90::US9611261, Example 90</t>
  </si>
  <si>
    <t>US9085576, 91::US9611261, Example 91</t>
  </si>
  <si>
    <t>US9085576, 92::US9611261, Example 92</t>
  </si>
  <si>
    <t>US9085576, 93::US9085576, 98::US9611261, Example 98</t>
  </si>
  <si>
    <t>US9085576, 94::US9611261, Example 94</t>
  </si>
  <si>
    <t>US9085576, 95::US9611261, Example 95</t>
  </si>
  <si>
    <t>US9085576, 96::US9611261, Example 96</t>
  </si>
  <si>
    <t>US9085576, 97::US9085576, 99::US9611261, Example 99</t>
  </si>
  <si>
    <t>US9085576, 100::US9611261, Example 100</t>
  </si>
  <si>
    <t>US9085576, 101::US9611261, Example 101</t>
  </si>
  <si>
    <t>US9085576, 102::US9611261, Example 102</t>
  </si>
  <si>
    <t>US9085576, 103::US9611261, Example 103</t>
  </si>
  <si>
    <t>US9085576, 104::US9611261, Example 104</t>
  </si>
  <si>
    <t>US9085576, 105::US9611261, Example 105</t>
  </si>
  <si>
    <t>US9085576, 106::US9611261, Example 106</t>
  </si>
  <si>
    <t>US9085576, 107::US9611261, Example 107</t>
  </si>
  <si>
    <t>US9085576, 108::US9611261, Example 108</t>
  </si>
  <si>
    <t>US9085576, 109::US9611261, Example 109</t>
  </si>
  <si>
    <t>US9085576, 110::US9611261, Example 110</t>
  </si>
  <si>
    <t>US9085576, 111::US9085576, 115::US9611261, Example 115</t>
  </si>
  <si>
    <t>US9085576, 113::US9611261, Example 113</t>
  </si>
  <si>
    <t>US9085576, 114::US9611261, Example 114</t>
  </si>
  <si>
    <t>US9085576, 116::US9611261, Example 116</t>
  </si>
  <si>
    <t>US9085576, 117::US9611261, Example 117</t>
  </si>
  <si>
    <t>US9085576, 118::US9611261, Example 118</t>
  </si>
  <si>
    <t>US9085576, 119::US9611261, Example 119</t>
  </si>
  <si>
    <t>US9085576, 120::US9611261, Example 120</t>
  </si>
  <si>
    <t>US9085576, 121::US9611261, Example 121</t>
  </si>
  <si>
    <t>US9085576, 122::US9611261, Example 122</t>
  </si>
  <si>
    <t>US9085576, 124::US9611261, Example 124</t>
  </si>
  <si>
    <t>US9085576, 125::US9611261, Example 125</t>
  </si>
  <si>
    <t>US9085576, 126::US9611261, Example 126</t>
  </si>
  <si>
    <t>US9085576, 127::US9611261, Example 127</t>
  </si>
  <si>
    <t>US9085576, 128::US9611261, Example 128</t>
  </si>
  <si>
    <t>US9085576, 129::US9611261, Example 129</t>
  </si>
  <si>
    <t>US9085576, 130::US9611261, Example 130</t>
  </si>
  <si>
    <t>US9085576, 131::US9611261, Example 131</t>
  </si>
  <si>
    <t>US9085576, 132::US9611261, Example 132</t>
  </si>
  <si>
    <t>US9085576, 133::US9611261, Example 133</t>
  </si>
  <si>
    <t>US9085576, 134::US9611261, Example 134</t>
  </si>
  <si>
    <t>US9085576, 135::US9611261, Example 135</t>
  </si>
  <si>
    <t>US9085576, 136::US9611261, Example 136</t>
  </si>
  <si>
    <t>US9085576, 137::US9085576, 139::US9611261, Example 139</t>
  </si>
  <si>
    <t>US9085576, 138::US9611261, Example 138</t>
  </si>
  <si>
    <t>US9085576, 318::US9611261, Example 318</t>
  </si>
  <si>
    <t>N-(3- (((1R,S),(5S,R),(6R,S))- 3-amino-5- (fluoromethyl)-2-oxa-4- azabicyclo[4.1.0]hept-3- en-5-yl)-4,5- difluorophenyl)-5- chloropicolinamide::US9611261, Example 142</t>
  </si>
  <si>
    <t>US9085576, 143::US9611261, Example 143</t>
  </si>
  <si>
    <t>US9085576, 145::US9611261, Example 145</t>
  </si>
  <si>
    <t>US9085576, 147::US9611261, Example 147</t>
  </si>
  <si>
    <t>US9085576, 148::US9611261, Example 148</t>
  </si>
  <si>
    <t>US9085576, 149::US9611261, Example 149</t>
  </si>
  <si>
    <t>US9085576, 150::US9611261, Example 150</t>
  </si>
  <si>
    <t>US9085576, 151::US9611261, Example 151</t>
  </si>
  <si>
    <t>US9085576, 152::US9085576, 155::US9611261, Example 155</t>
  </si>
  <si>
    <t>US9085576, 153::US9085576, 157::US9611261, Example 157</t>
  </si>
  <si>
    <t>US9085576, 154::US9611261, Example 154</t>
  </si>
  <si>
    <t>US9085576, 156::US9611261, Example 156</t>
  </si>
  <si>
    <t>US9085576, 158::US9611261, Example 158</t>
  </si>
  <si>
    <t>US9085576, 159::US9085576, 160::US9085576, 316::US9611261, Example 316</t>
  </si>
  <si>
    <t>N-(3-((1R,5S,6R)-3- amino-5- (difluoromethyl)-2-oxa- 4-azabicyclo[4.1.0]hept- 3-en-5-yl)-4- fluorophenyl)-5-(2,2,2- trifluoroethoxy)pyrazine- 2-carboxamide::US9611261, Example 160</t>
  </si>
  <si>
    <t>US9085576, 162::US9611261, Example 162</t>
  </si>
  <si>
    <t>US9085576, 163::US9611261, Example 163</t>
  </si>
  <si>
    <t>US9085576, 164::US9611261, Example 164</t>
  </si>
  <si>
    <t>US9085576, 165::US9611261, Example 165</t>
  </si>
  <si>
    <t>US9085576, 166::US9611261, Example 166</t>
  </si>
  <si>
    <t>US9085576, 167::US9611261, Example 167</t>
  </si>
  <si>
    <t>US9085576, 168::US9611261, Example 168</t>
  </si>
  <si>
    <t>US9085576, 169::US9611261, Example 169</t>
  </si>
  <si>
    <t>US9085576, 170::US9611261, Example 170</t>
  </si>
  <si>
    <t>US9085576, 171::US9611261, Example 171</t>
  </si>
  <si>
    <t>US9085576, 172::US9611261, Example 172</t>
  </si>
  <si>
    <t>US9085576, 173::US9611261, Example 173</t>
  </si>
  <si>
    <t>US9085576, 174::US9611261, Example 174</t>
  </si>
  <si>
    <t>US9085576, 175::US9611261, Example 175</t>
  </si>
  <si>
    <t>US9085576, 176::US9611261, Example 176</t>
  </si>
  <si>
    <t>US9085576, 177::US9611261, Example 177</t>
  </si>
  <si>
    <t>US9085576, 178::US9611261, Example 178</t>
  </si>
  <si>
    <t>US9085576, 179::US9611261, Example 179</t>
  </si>
  <si>
    <t>US9085576, 180::US9611261, Example 180</t>
  </si>
  <si>
    <t>US9085576, 181::US9611261, Example 181</t>
  </si>
  <si>
    <t>US9085576, 182::US9611261, Example 182</t>
  </si>
  <si>
    <t>US9085576, 183::US9611261, Example 183</t>
  </si>
  <si>
    <t>US9085576, 184::US9611261, Example 184</t>
  </si>
  <si>
    <t>US9085576, 185::US9611261, Example 185</t>
  </si>
  <si>
    <t>US9085576, 186::US9611261, Example 186</t>
  </si>
  <si>
    <t>US9085576, 187::US9611261, Example 187</t>
  </si>
  <si>
    <t>US9085576, 188::US9611261, Example 188</t>
  </si>
  <si>
    <t>US9085576, 189::US9611261, Example 189</t>
  </si>
  <si>
    <t>US9085576, 190::US9611261, Example 190</t>
  </si>
  <si>
    <t>US9085576, 191::US9611261, Example 191</t>
  </si>
  <si>
    <t>US9085576, 192::US9611261, Example 192</t>
  </si>
  <si>
    <t>US9085576, 193::US9611261, Example 193</t>
  </si>
  <si>
    <t>US9085576, 194::US9611261, Example 194</t>
  </si>
  <si>
    <t>US9085576, 195::US9611261, Example 195</t>
  </si>
  <si>
    <t>US9085576, 196::US9611261, Example 196</t>
  </si>
  <si>
    <t>US9085576, 197::US9611261, Example 197</t>
  </si>
  <si>
    <t>US9085576, 198::US9611261, Example 198</t>
  </si>
  <si>
    <t>US9085576, 199::US9611261, Example 199</t>
  </si>
  <si>
    <t>US9085576, 200::US9611261, Example 200</t>
  </si>
  <si>
    <t>US9085576, 201::US9611261, Example 201</t>
  </si>
  <si>
    <t>US9085576, 202::US9611261, Example 202</t>
  </si>
  <si>
    <t>US9085576, 203::US9611261, Example 203</t>
  </si>
  <si>
    <t>US9085576, 204::US9611261, Example 204</t>
  </si>
  <si>
    <t>US9085576, 205::US9611261, Example 205</t>
  </si>
  <si>
    <t>US9085576, 206::US9611261, Example 206</t>
  </si>
  <si>
    <t>US9085576, 207::US9611261, Example 207</t>
  </si>
  <si>
    <t>US9085576, 208::US9611261, Example 208</t>
  </si>
  <si>
    <t>US9085576, 209::US9611261, Example 209</t>
  </si>
  <si>
    <t>BDBM171582::US9085576, 210::US9085576, 216::US9611261, Example 216</t>
  </si>
  <si>
    <t>US9085576, 211::US9611261, Example 211</t>
  </si>
  <si>
    <t>US9085576, 212::US9611261, Example 212</t>
  </si>
  <si>
    <t>US9085576, 213::US9611261, Example 213</t>
  </si>
  <si>
    <t>US9085576, 214::US9611261, Example 214</t>
  </si>
  <si>
    <t>US9085576, 215::US9611261, Example 215</t>
  </si>
  <si>
    <t>US9085576, 217::US9611261, Example 217</t>
  </si>
  <si>
    <t>US9085576, 218::US9611261, Example 218</t>
  </si>
  <si>
    <t>US9085576, 219::US9085576, 222::US9611261, Example 222</t>
  </si>
  <si>
    <t>US9085576, 220::US9085576, 225::US9611261, Example 225</t>
  </si>
  <si>
    <t>US9085576, 221::US9611261, Example 221</t>
  </si>
  <si>
    <t>US9085576, 223::US9611261, Example 223</t>
  </si>
  <si>
    <t>US9085576, 224::US9611261, Example 224</t>
  </si>
  <si>
    <t>US9085576, 226::US9611261, Example 226</t>
  </si>
  <si>
    <t>US9085576, 227::US9611261, Example 227</t>
  </si>
  <si>
    <t>US9085576, 228::US9611261, Example 228</t>
  </si>
  <si>
    <t>US9085576, 229::US9611261, Example 229</t>
  </si>
  <si>
    <t>US9085576, 230::US9611261, Example 230</t>
  </si>
  <si>
    <t>US9085576, 231::US9611261, Example 231</t>
  </si>
  <si>
    <t>US9085576, 232::US9611261, Example 232</t>
  </si>
  <si>
    <t>US9085576, 233::US9611261, Example 233</t>
  </si>
  <si>
    <t>US9085576, 234::US9611261, Example 234</t>
  </si>
  <si>
    <t>US9085576, 235::US9611261, Example 235</t>
  </si>
  <si>
    <t>US9085576, 236::US9611261, Example 236</t>
  </si>
  <si>
    <t>US9085576, 237::US9611261, Example 237</t>
  </si>
  <si>
    <t>US9085576, 238::US9611261, Example 238</t>
  </si>
  <si>
    <t>US9085576, 240::US9611261, Example 240</t>
  </si>
  <si>
    <t>US9085576, 243::US9611261, Example 243</t>
  </si>
  <si>
    <t>US9085576, 244::US9611261, Example 244</t>
  </si>
  <si>
    <t>US9085576, 247::US9611261, Example 247</t>
  </si>
  <si>
    <t>US9085576, 248::US9611261, Example 248</t>
  </si>
  <si>
    <t>US9085576, 250::US9611261, Example 250</t>
  </si>
  <si>
    <t>US9085576, 251::US9611261, Example 251</t>
  </si>
  <si>
    <t>US9085576, 253::US9611261, Example 253</t>
  </si>
  <si>
    <t>US9085576, 256::US9611261, Example 256</t>
  </si>
  <si>
    <t>US9085576, 257::US9611261, Example 257</t>
  </si>
  <si>
    <t>US9085576, 258::US9611261, Example 258</t>
  </si>
  <si>
    <t>US9085576, 259::US9611261, Example 259</t>
  </si>
  <si>
    <t>US9085576, 260::US9611261, Example 260</t>
  </si>
  <si>
    <t>N-(3-((1R,5S,6R)-3- amino-5- (difluoromethyl)-2-oxa- 4-azabicyclo[4.1.0]hept- 3-en-5-yl)-4- fluorophenyl)-5- chloropyrazine-2- carboxamide::US9611261, Example 261</t>
  </si>
  <si>
    <t>US9085576, 262::US9611261, Example 262</t>
  </si>
  <si>
    <t>US9085576, 263::US9085576, 265::US9611261, Example 265</t>
  </si>
  <si>
    <t>US9085576, 264::US9611261, Example 264</t>
  </si>
  <si>
    <t>US9085576, 266::US9611261, Example 266</t>
  </si>
  <si>
    <t>US9085576, 267::US9611261, Example 267</t>
  </si>
  <si>
    <t>US9085576, 269::US9611261, Example 269</t>
  </si>
  <si>
    <t>US9085576, 270::US9611261, Example 270</t>
  </si>
  <si>
    <t>US9085576, 271::US9085576, 276::US9611261, Example 271</t>
  </si>
  <si>
    <t>US9085576, 272::US9611261, Example 272</t>
  </si>
  <si>
    <t>US9085576, 273::US9611261, Example 273</t>
  </si>
  <si>
    <t>US9085576, 274::US9611261, Example 274</t>
  </si>
  <si>
    <t>US9085576, 275::US9611261, Example 275</t>
  </si>
  <si>
    <t>N-(3-(((1R,S), (5S,R), (6R,S))-3-amino-5- (fluoromethyl)-2-oxa-4- azabicyclo[4.1.0]hept-3- en-5-yl)-4- chlorophenyl)-5- chloropicolinamide::US9611261, Example 276</t>
  </si>
  <si>
    <t>US9085576, 277::US9611261, Example 277</t>
  </si>
  <si>
    <t>US9085576, 278::US9611261, Example 278</t>
  </si>
  <si>
    <t>US9085576, 279::US9611261, Example 279</t>
  </si>
  <si>
    <t>US9085576, 280::US9611261, Example 280</t>
  </si>
  <si>
    <t>US9085576, 281::US9611261, Example 281</t>
  </si>
  <si>
    <t>US9085576, 282::US9611261, Example 282</t>
  </si>
  <si>
    <t>US9085576, 283::US9611261, Example 283</t>
  </si>
  <si>
    <t>US9085576, 284::US9611261, Example 284</t>
  </si>
  <si>
    <t>US9085576, 285::US9611261, Example 285</t>
  </si>
  <si>
    <t>US9085576, 286::US9611261, Example 286</t>
  </si>
  <si>
    <t>US9085576, 287::US9611261, Example 287</t>
  </si>
  <si>
    <t>US9085576, 288::US9611261, Example 288</t>
  </si>
  <si>
    <t>US9085576, 289::US9611261, Example 289</t>
  </si>
  <si>
    <t>US9085576, 290::US9611261, Example 290</t>
  </si>
  <si>
    <t>US9085576, 291::US9611261, Example 291</t>
  </si>
  <si>
    <t>US9085576, 292::US9611261, Example 292</t>
  </si>
  <si>
    <t>US9085576, 293::US9611261, Example 293</t>
  </si>
  <si>
    <t>US9085576, 294::US9611261, Example 294</t>
  </si>
  <si>
    <t>US9085576, 295::US9611261, Example 295</t>
  </si>
  <si>
    <t>US9085576, 296::US9611261, Example 296</t>
  </si>
  <si>
    <t>N-(3-((1R,5S,6R)-3- amino-5-(fluoromethyl)- 2-oxa-4- azabicyclo[4.1.0]hept-3- en-5-yl)-4- chlorophenyl)-5-chloro- 3-methoxypicolinamide::US9611261, Example 297</t>
  </si>
  <si>
    <t>US9085576, 298::US9611261, Example 298</t>
  </si>
  <si>
    <t>US9085576, 299::US9611261, Example 299</t>
  </si>
  <si>
    <t>US9085576, 300::US9611261, Example 300</t>
  </si>
  <si>
    <t>US9085576, 301::US9611261, Example 301</t>
  </si>
  <si>
    <t>US9085576, 302::US9611261, Example 302</t>
  </si>
  <si>
    <t>US9085576, 303::US9611261, Example 303</t>
  </si>
  <si>
    <t>US9085576, 304::US9611261, Example 304</t>
  </si>
  <si>
    <t>US9085576, 305::US9611261, Example 305</t>
  </si>
  <si>
    <t>US9085576, 306::US9611261, Example 306</t>
  </si>
  <si>
    <t>US9085576, 307::US9611261, Example 307</t>
  </si>
  <si>
    <t>US9085576, 308::US9611261, Example 308</t>
  </si>
  <si>
    <t>US9085576, 309::US9085576, 310::US9611261, Example 310</t>
  </si>
  <si>
    <t>US9085576, 311::US9611261, Example 311</t>
  </si>
  <si>
    <t>US9085576, 312::US9611261, Example 312</t>
  </si>
  <si>
    <t>US9085576, 313::US9611261, Example 313</t>
  </si>
  <si>
    <t>US9085576, 314::US9611261, Example 314</t>
  </si>
  <si>
    <t>US9085576, 315::US9611261, Example 315</t>
  </si>
  <si>
    <t>US9085576, 317::US9611261, Example 317</t>
  </si>
  <si>
    <t>US9611261, Example 319::US9611261, Example 320</t>
  </si>
  <si>
    <t>US9611261, Example 321::rac N-(6-((1R,5S,6R)-3-amino-5-(difluoromethyl)-2-oxa-4-azabicyclo[4.1.0]hept-3-en-5-yl)-5-fluoropyridin-2-yl)-5-chloropicolinamide</t>
  </si>
  <si>
    <t>US9085576, 322::US9611261, Example 322</t>
  </si>
  <si>
    <t>US9085576, 324::US9611261, Example 324</t>
  </si>
  <si>
    <t>US9085576, 326::US9611261, Example 326</t>
  </si>
  <si>
    <t>US9085576, 327::US9611261, Example 327</t>
  </si>
  <si>
    <t>US9085576, 328::US9611261, Example 328</t>
  </si>
  <si>
    <t>N-(6- 9((1RS),(5S,R),(6R,S))- 3-amino-5- (difluoromethyl)-2- oxa-4- azabicyclo[4.1.0]hept- 3-en-5-yl)-5- fluoropyridin-2-yl)-5- cyanopicolinamide::US9611261, Example 330</t>
  </si>
  <si>
    <t>N-(6-((1R,5S,6R)-3- amino-5- (difluoromethyl)-2- oxa-4- azabicyclo[4.1.0]hept- 3-en-5-yl)-5- fluoropyridin-2-yl)-5- cyanopicolinamide::US9611261, Example 331</t>
  </si>
  <si>
    <t>US9085576, 333::US9085576, 335::US9611261, Example 335</t>
  </si>
  <si>
    <t>US9085576, 334::US9611261, Example 334</t>
  </si>
  <si>
    <t>US9085576, 336::US9611261, Example 336</t>
  </si>
  <si>
    <t>US9085576, 337::US9611261, Example 337</t>
  </si>
  <si>
    <t>US9085576, 339::US9611261, Example 339</t>
  </si>
  <si>
    <t>US9085576, 340::US9611261, Example 340</t>
  </si>
  <si>
    <t>(1S,5S,6S)-5-(5- ((3-chloro-1,7- naphthyridin-8- yl)amino)-2,3- difluorophenyl)-5- (fluoromethyl)-2- oxa-4- azabicyclo[4.1.0]hept- 3-en-3-amine::US9611261, Example 341</t>
  </si>
  <si>
    <t>US9085576, 342::US9611261, Example 342</t>
  </si>
  <si>
    <t>US9085576, 343::US9611261, Example 343</t>
  </si>
  <si>
    <t>US9085576, 344::US9611261, Example 344</t>
  </si>
  <si>
    <t>US9085576, 345::US9611261, Example 345</t>
  </si>
  <si>
    <t>US9085576, 346::US9611261, Example 346</t>
  </si>
  <si>
    <t>US9085576, 347::US9611261, Example 347</t>
  </si>
  <si>
    <t>US9085576, 348::US9611261, Example 348</t>
  </si>
  <si>
    <t>US9085576, 349::US9085576, 351::US9611261, Example 351</t>
  </si>
  <si>
    <t>US9085576, 350::US9611261, Example 352</t>
  </si>
  <si>
    <t>US9085576, 353::US9611261, Example 353</t>
  </si>
  <si>
    <t>US9085576, 354::US9611261, Example 354</t>
  </si>
  <si>
    <t>US9085576, 356::US9611261, Example 356</t>
  </si>
  <si>
    <t>US9085576, 357::US9611261, Example 357</t>
  </si>
  <si>
    <t>US9085576, 358::US9611261, Example 358</t>
  </si>
  <si>
    <t>US9085576, 359::US9611261, Example 359</t>
  </si>
  <si>
    <t>(1R,5S,6R)-5-(2- chloro-5-((3- methoxy-1,7- naphthyridin-8- yl)amino)phenyl)- 5-(fluoromethyl)-2- oxa-4- azabicyclo[4.1.0]hept- 3-en-3-amine::US9611261, Example 360</t>
  </si>
  <si>
    <t>US9085576, 361::US9611261, Example 361</t>
  </si>
  <si>
    <t>US9085576, 362::US9611261, Example 362</t>
  </si>
  <si>
    <t>US9085576, 363::US9611261, Example 363</t>
  </si>
  <si>
    <t>US9085576, 364::US9611261, Example 364</t>
  </si>
  <si>
    <t>US9085576, 365::US9611261, Example 365</t>
  </si>
  <si>
    <t>US9085576, 367::US9611261, Example 367</t>
  </si>
  <si>
    <t>US9085576, 368::US9611261, Example 368</t>
  </si>
  <si>
    <t>US9085576, 369::US9611261, Example 369</t>
  </si>
  <si>
    <t>US9085576, 370::US9611261, Example 370</t>
  </si>
  <si>
    <t>US9085576, 371::US9611261, Example 371</t>
  </si>
  <si>
    <t>US9085576, 372::US9611261, Example 372</t>
  </si>
  <si>
    <t>US9085576, 373::US9611261, Example 373</t>
  </si>
  <si>
    <t>US9085576, 374::US9611261, Example 374</t>
  </si>
  <si>
    <t>US9085576, 375::US9611261, Example 375</t>
  </si>
  <si>
    <t>US9085576, 376::US9611261, Example 376</t>
  </si>
  <si>
    <t>US9085576, 377::US9611261, Example 377</t>
  </si>
  <si>
    <t>US9085576, 378::US9611261, Example 378</t>
  </si>
  <si>
    <t>US9085576, 379::US9611261, Example 379</t>
  </si>
  <si>
    <t>(1R,5S,6R)-5-(5-(((R)- 3-bromo-6,7-dihydro- 5H- cyclopenta[b]pyridin- 7-yl)amino)-2- fluorophenyl)-5- (difluoromethyl)-2- oxa-4- azabicyclo[4.1.0]hept- 3-en-3-amine or (1R,5S,6R)-5-(5-(((S)- 3-bromo-6,7-dihydro- 5H- cyclopenta[b]pyridin- 7-yl)amino)-2- fluorophenyl)-5- (difluoromethyl)-2- oxa-4- azabicyclo[4.1.0]hept- 3-en-3-amine::US9611261, Example 380::US9611261, Example 381</t>
  </si>
  <si>
    <t>US9085576, 382::US9611261, Example 382</t>
  </si>
  <si>
    <t>(R)-4-((3-((1R,5S,6R)- 3-amino-5- (difluoromethyl)-2- oxa-4- azabicyclo[4.1.0]hept- 3-en-5-yl)-4- fluorophenyl)amino) chroman-7-carbonitrile and (S)-4-((3- ((1R,5S,6R)-3-amino- 5-(difluoromethyl)-2- oxa-4- azabicyclo[4.1.0]hept- 3-en-5-yl)-4- fluorophenyl)amino) chroman-7-carbonitrile::US9611261, Example 383</t>
  </si>
  <si>
    <t>(1R,5S,6R)-5-(5-(((R)- 5-bromo-2,3-dihydro- 1H-inden-1-yl)amino)- 2-fluorophenyl)-5- (difluoromethyl)-2- oxa-4- azabicyclo[4.1.0]hept- 3-en-3-amine and (1R,5S,6R)-5-(5-(((S)- 5-bromo-2,3-dihydro- 1H-inden-1-yl)amino)- 2-fluorophenyl)-5- (difluoromethyl)-2- oxa-4- azabicyclo[4.1.0]hept- 3-en-3-amine::US9611261, Example 384</t>
  </si>
  <si>
    <t>N-(3-((1R,5S,6R)-3- amino-5- (difluoromethyl)-2- oxa-4- azabicyclo[4.1.0]hept- 3-en-5-yl)-4- fluorophenyl)-6- chlorofuro[3,2- b]pyridin-3-amine::US9611261, Example 385</t>
  </si>
  <si>
    <t>US9085576, 386::US9611261, Example 386</t>
  </si>
  <si>
    <t>US9085576, 387::US9611261, Example 387</t>
  </si>
  <si>
    <t>US9085576, 388::US9611261, Example 388</t>
  </si>
  <si>
    <t>US9085576, 389::US9611261, Example 389</t>
  </si>
  <si>
    <t>US9085576, 390::US9611261, Example 390</t>
  </si>
  <si>
    <t>US9085576, 391::US9611261, Example 391</t>
  </si>
  <si>
    <t>US9085576, 393::US9611261, Example 393</t>
  </si>
  <si>
    <t>US9085576, 394::US9611261, Example 394</t>
  </si>
  <si>
    <t>US9085576, 395::US9611261, Example 395</t>
  </si>
  <si>
    <t>US9085576, 396::US9611261, Example 396</t>
  </si>
  <si>
    <t>US9085576, 397::US9611261, Example 397</t>
  </si>
  <si>
    <t>US9085576, 398::US9611261, Example 398</t>
  </si>
  <si>
    <t>US9085576, 399::US9611261, Example 399</t>
  </si>
  <si>
    <t>US9085576, 404::US9611261, Example 401</t>
  </si>
  <si>
    <t>(S)-7-((3-((1R,5S,6R)- 3-amino-5- (difluoromethyl)-2- oxa-4- azabicyclo[4.1.0]hept- 3-en-5-yl)-4- fluorophenyl)amino)- 6,7-dihydro-5H- cyclopenta[b]pyridine- 3-carbonitrile (Example 365)::US9611261, Example 402</t>
  </si>
  <si>
    <t>(R)-8-((3-((1R,5S,6R)- 3-amino-5- (difluoromethyl)-2- oxa-4- azabicyclo[4.1.0]hept- 3-en-5-yl)-4- fluorophenyl)amino)- 5,6,7,8- tetrahydroquinoline-3- carbonitrile and (S)-8- ((3-((1R,5S,6R)-3- amino-5- (difluoromethyl)-2- oxa-4- azabicyclo[4.1.0]hept- 3-en-5-yl)-4- fluorophenyl)amino)- 5,6,7,8- tetrahydroquinoline-3- carbonitrile::US9611261, Example 403</t>
  </si>
  <si>
    <t>US9085576, 402::US9611261, Example 404</t>
  </si>
  <si>
    <t>US9085576, 405::US9611261, Example 405</t>
  </si>
  <si>
    <t>US9085576, 406::US9611261, Example 406</t>
  </si>
  <si>
    <t>US9085576, 407::US9611261, Example 407</t>
  </si>
  <si>
    <t>US9085576, 408::US9611261, Example 408</t>
  </si>
  <si>
    <t>US9085576, 409::US9611261, Example 409</t>
  </si>
  <si>
    <t>N-(3-((1R,5S,6R)-3-amino-5-(difluoromethyl)-2-oxa-4-azabicyclo[4.1.0]hept-3-en-5-yl)-4-fluorophenyl)-5-((3-cyclopropylprop-2-yn-1-yl)oxy)pyrazine-2-carboxamide ::US9611261, Example 411</t>
  </si>
  <si>
    <t>US9085576, 412::US9611261, Example 412</t>
  </si>
  <si>
    <t>US9085576, 413::US9611261, Example 413</t>
  </si>
  <si>
    <t>US9085576, 414::US9611261, Example 414</t>
  </si>
  <si>
    <t>US9085576, 415::US9611261, Example 415</t>
  </si>
  <si>
    <t>US9085576, 416::US9611261, Example 416</t>
  </si>
  <si>
    <t>US9085576, 417::US9611261, Example 417</t>
  </si>
  <si>
    <t>US9085576, 418::US9611261, Example 418</t>
  </si>
  <si>
    <t>N-(3-((1R,5S,6R)-3-amino-5-(difluoromethyl)-2-oxa-4-azabicyclo-[4.1.0]hept-3-en-5-yl)-4-fluorophenyl)-5-chloro-3-(hydroxymethyl)picolinamide::US9611261, Example 419</t>
  </si>
  <si>
    <t>US9085576, 420::US9611261, Example 420</t>
  </si>
  <si>
    <t>US9085576, 421::US9611261, Example 421</t>
  </si>
  <si>
    <t>US9085576, 422::US9611261, Example 422</t>
  </si>
  <si>
    <t>US9611261, Example 423</t>
  </si>
  <si>
    <t>US9085576, 424::US9611261, Example 424</t>
  </si>
  <si>
    <t>US9611261, Example 425</t>
  </si>
  <si>
    <t>US9611261, Example 426</t>
  </si>
  <si>
    <t>US9085576, 429::US9085576, 431::US9611261, Example 429</t>
  </si>
  <si>
    <t>US9611261, Example 431</t>
  </si>
  <si>
    <t>US9611261, Example 432</t>
  </si>
  <si>
    <t>US9611261, Example 433</t>
  </si>
  <si>
    <t>US9085576, 434::US9611261, Example 434</t>
  </si>
  <si>
    <t>US9085576, 435::US9611261, Example 435</t>
  </si>
  <si>
    <t>US9085576, 437::US9611261, Example 437</t>
  </si>
  <si>
    <t>US9085576, 438::US9611261, Example 438</t>
  </si>
  <si>
    <t>US9611261, Example 439</t>
  </si>
  <si>
    <t>US9085576, 441::US9611261, Example 441</t>
  </si>
  <si>
    <t>US9085576, 442::US9611261, Example 442</t>
  </si>
  <si>
    <t>US9085576, 443::US9611261, Example 443</t>
  </si>
  <si>
    <t>US9085576, 444::US9611261, Example 444</t>
  </si>
  <si>
    <t>US9085576, 445::US9611261, Example 445</t>
  </si>
  <si>
    <t>US9085576, 446::US9611261, Example 446</t>
  </si>
  <si>
    <t>US9085576, 447::US9611261, Example 447</t>
  </si>
  <si>
    <t>US9085576, 448::US9611261, Example 448</t>
  </si>
  <si>
    <t>US9085576, 449::US9611261, Example 449</t>
  </si>
  <si>
    <t>US9085576, 450::US9611261, Example 450</t>
  </si>
  <si>
    <t>US9085576, 451::US9611261, Example 451</t>
  </si>
  <si>
    <t>8-benzyl-4-(cyclohexylamino)-1-phenyl-1,3,8-triazaspiro[4.5]dec-3-en-2-one::Spiropiperidine Iminohydantoin, 1</t>
  </si>
  <si>
    <t>8-benzyl-4-(cyclohexylamino)-1-(3-fluorophenyl)-1,3,8-triazaspiro[4.5]dec-3-en-2-one::Spiropiperidine Iminohydantoin, 12</t>
  </si>
  <si>
    <t>N-{4-[8-benzyl-4-(cyclohexylamino)-2-oxo-1,3,8-triazaspiro[4.5]dec-3-en-1-yl]phenyl}acetamide::Spiropiperidine Iminohydantoin, 13</t>
  </si>
  <si>
    <t>N-(4-{[4-(cyclohexylamino)-1-(3-fluorophenyl)-2-oxo-1,3,8-triazaspiro[4.5]dec-3-en-8-yl]methyl}phenyl)acetamide::Spiropiperidine Iminohydantoin, 16</t>
  </si>
  <si>
    <t>4-(cyclohexylamino)-1-(3-fluorophenyl)-8-[(3-phenylphenyl)methyl]-1,3,8-triazaspiro[4.5]dec-3-en-2-one::Spiropiperidine Iminohydantoin, 17</t>
  </si>
  <si>
    <t>4-(cyclohexylamino)-1-(3-fluorophenyl)-8-{[3-(2-methylphenyl)phenyl]methyl}-1,3,8-triazaspiro[4.5]dec-3-en-2-one::Spiropiperidine Iminohydantoin, 18</t>
  </si>
  <si>
    <t>8-((3-((3R,6S)-5-amino-6- cyclopropyl-6-(fluoromethyl)- 3-methyl-1,1-dioxido-3,6- dihydro-2H-1,4-thiazin-3-yl)-4- fluorophenyl)amino)-1,7- naphthyridine-3-carbonitrile::US9732088, Example 1</t>
  </si>
  <si>
    <t>8-((6-((3R,6S)-5-amino-6- cyclopropyl-6-(fluoromethyl)- 3-methyl-1,1-dioxido-3,6- dihydro-2H-1,4-thiazin-3-yl)-5- fluoropyridin-2-yl)amino)-1,7- naphthyridine-3-carbonitrile::US9732088, Example 2</t>
  </si>
  <si>
    <t>(3R,6S)-5-amino-3-(2-((3- bromo-1,7-naphthyridin-8- yl)amino)-5-fluoropyridin-4- yl)-6-cyclopropyl-3,6-dimethyl- 3,6-dihydro-2H-1,4-thiazine 1,1-dioxide::US9732088, Example 3</t>
  </si>
  <si>
    <t>8-((4-((3R,6S)-5-amino-6- cyclopropyl-3,6-dimethyl-1,1- dioxido-3,6-dihydro-2H-1,4- thiazin-3-yl)-5-fluoropyridin-2- yl)amino)-1,7-naphthyridine-3- carbonitrile::US9732088, Example 4</t>
  </si>
  <si>
    <t>8-((4-((3R,6S)-5-amino-6- cyclopropyl-3,6-dimethyl-1,1- dioxido-3,6-dihydro-2H-1,4- thiazin-3-yl)-5-fluoropyrimidin- 2-yl)amino)-1,7-naphthyridine- 3-carbonitrile::US9732088, Example 5</t>
  </si>
  <si>
    <t>(3R,6S)-5-amino-6- cyclopropyl-3-(5-fluoro-2-((3- methoxy-1,7-naphthyridin-8- yl)amino)pyridin-4-yl)-3,6- dimethyl-3,6-dihydro-2H-1,4- thiazine 1,1-dioxide::US9732088, Example 6</t>
  </si>
  <si>
    <t>(3R,6S)-5-amino-6- cyclopropyl-3-(2-fluoro-5-((3- methoxy-1,7-naphthyridin-8- yl)amino)phenyl)-6- (fluoromethyl)-3-methyl-3,6- dihydro-2H-1,4-thiazine 1,1- dioxide::US9732088, Example 7</t>
  </si>
  <si>
    <t>(3R,6S)-5-amino-6- cyclopropyl-3-(2-fluoro-5-((2- methoxypyrido[3,4-b]pyrazin- 5-yl)amino)phenyl)-6- (fluoromethyl)-3-methyl-3,6- dihydro-2H-1,4-thiazine 1,1- dioxide::US9732088, Example 8</t>
  </si>
  <si>
    <t>(3R,6S)-5-amino-6- cyclopropyl-3-(5-fluoro-2-((2- methoxypyrido[3,4-b]pyrazin- 5-yl)amino)pyridin-4-yl)-3,6- dimethyl-3,6-dihydro-2H-1,4- thiazine 1,1-dioxide::US9732088, Example 9</t>
  </si>
  <si>
    <t>(3R,6S)-5-amino-3-(2-((3-(but- 2-yn-1-yloxy)-1,7-naphthyridin- 8-yl)amino)-5-fluoropyridin-4- yl)-6-cyclopropyl-3,6-dimethyl- 3,6-dihydro-2H-1,4-thiazine 1,1-dioxide::US9732088, Example 10</t>
  </si>
  <si>
    <t>(3R,6S)-5-amino-3-(5-((3-(but- 2-yn-1-yloxy)-1,7-naphthyridin- 8-yl)amino)-2-fluoropyridin-3- yl)-6-cyclopropyl-6- (fluoromethyl)-3-methyl-3,6- dihydro-2H-1,4-thiazine 1,1- dioxide::US9732088, Example 11</t>
  </si>
  <si>
    <t>(3R,6S)-5-amino-6- cyclopropyl-3-(2-fluoro-5-((3- methoxy-1,7-naphthyridin-8- yl)amino)pyridin-3-yl)-6- (fluoromethyl)-3-methyl-3,6- dihydro-2H-1,4-thiazine 1,1- dioxide::US9732088, Example 12</t>
  </si>
  <si>
    <t>(3R,6S)-5-amino-3-(5-((2-(but- 2-yn-1-yloxy)pyrido[3,4- b]pyrazin-5-yl)amino)-2- fluoropyridin-3-yl)-6- cyclopropyl-6-(fluoromethyl)- 3-methyl-3,6-dihydro-2H-1,4- thiazine 1,1-dioxide::US9732088, Example 13</t>
  </si>
  <si>
    <t>(3R,6S)-5-amino-6- cyclopropyl-3-(2-fluoro-5-((3- methoxy-1,7-naphthyridin-8- yl)amino)phenyl)-3,6-dimethyl- 3,6-dihydro-2H-1,4-thiazine 1,1-dioxide::US9732088, Example 14</t>
  </si>
  <si>
    <t>(3R,6S)-5-amino-3-(5-((7- bromopyrido[3,2-d]pyrimidin- 4-yl)amino)-2-fluorophenyl)-6- cyclopropyl-3,6-dimethyl-3,6- dihydro-2H-1,4-thiazine 1,1- dioxide::US9732088, Example 15</t>
  </si>
  <si>
    <t>4-((3-((3R,6S)-5-amino-6- cyclopropyl-3,6-dimethyl-1,1- dioxido-3,6-dihydro-2H-1,4- thiazin-3-yl)-4- fluorophenyl)amino)pyrido[3,2- d]pyrimidine-7-carbonitrile::US9732088, Example 16</t>
  </si>
  <si>
    <t>8-((3-((3R,6S)-5-amino-6- cyclopropyl-3,6-dimethyl-1,1- dioxido-3,6-dihydro-2H-l,4- thiazin-3-yl)-4- fluorophenyl)amino)-1,7- naphthyridine-3-carbonitrile::US9732088, Example 17</t>
  </si>
  <si>
    <t>8-((3-((3R,6S)-5-amino-6- cyclopropyl-3,6-dimethyl-1,1- dioxido-3,6-dihydro-2H-1,4- thiazin-3-yl)-4- fluorophenyl)amino)-1,7- naphthyridine-3-carbonitrile::US9732088, Example 18</t>
  </si>
  <si>
    <t>(3R,6S)-5-amino-6- cyclopropyl-3-(5-fluoro-2-((7- methoxypyrido[3,2- d]pyrimidin-4- yl)amino)pyridin-4-yl)-3,6- dimethyl-3,6-dihydro-2H-1,4- thiazine 1,1-dioxide::US9732088, Example 19</t>
  </si>
  <si>
    <t>(3R,6S)-5-amino-6- cyclopropyl-3-(2-fluoro-5-((7- methoxypyrido[3,2- d]pyrimidin-4- yl)amino)phenyl)-3,6-dimethyl- 3,6-dihydro-2H-1,4-thiazine 1,1-dioxide::US9732088, Example 20</t>
  </si>
  <si>
    <t>(3R,6S)-5-amino-6- cyclopropyl-3-(5-fluoro-2-((7- methoxy-1,5-naphthyridin-4- yl)amino)pyridin-4-yl)-3,6- dimethyl-3,6-dihydro-2H-1,4- thiazine 1,1-dioxide::US9732088, Example 21</t>
  </si>
  <si>
    <t>(3R,6S)-5-amino-6- cyclopropyl-3-(2-fluoro-5-((7- methoxypteridin-4- yl)amino)phenyl)-3,6-dimethyl- 3,6-dihydro-2H-1,4-thiazine 1,1-dioxide::US9732088, Example 22</t>
  </si>
  <si>
    <t>(3R,6S)-5-amino-6- cyclopropyl-3-(5-fluoro-2-((7- methoxypteridin-4- yl)amino)pyridin-4-yl)-3,6- dimethyl-3,6-dihydro-2H-1,4- thiazine 1,1-dioxide::US9732088, Example 23</t>
  </si>
  <si>
    <t>(3R,6S)-5-amino-6- cyclopropyl-3-(5-fluoro-2-((2- methoxypyrido[3,4-b]pyiazin- 5-yl)amino)pyridin-4-yl)-3,6- dimethyl-3,6-dihydro-2H-1,4- thiazine 1,1-dioxide::US9732088, Example 24</t>
  </si>
  <si>
    <t>(3R,6S)-5-amino-6- cyclopropyl-3-(5-fluoro-2-((3- hydroxy-1,7-naphthyridin-8- yl)amino)pyridin-4-yl)-3,6- dimethyl-3,6-dihydro-2H-1,4- thiazine 1,1-dioxide::US9732088, Example 25</t>
  </si>
  <si>
    <t>(3R,6S)-5-amino-6- cyclopropyl-3-(5-fluoro-2-((3- fluoro-1,7-naphthyridin-8- yl)amino)pyridin-4-yl)-3,6- dimethyl-3,6-dihydro-2H-1,4- thiazine 1,1-dioxide::US9732088, Example 26</t>
  </si>
  <si>
    <t>(3R,6S)-5-amino-3-(2-((3- chloro-1,7-naphthyridin-8- yl)amino)-5-fluoropyridin-4- yl)-6-cyclopropyl-3,6-dimethyl- 3,6-dihydro-2H-1,4-thiazine 1,1-dioxide::US9732088, Example 27</t>
  </si>
  <si>
    <t>(3R,6S)-5-amino-3-(2-((2-(but- 2-yn-1-yloxy)pyrido[3,4- b]pyrazin-5-yl)amino)-5- fluoropyridin-4-yl)-6- cyclopropyl-3,6-dimethyl-3,6- dihydro-2H-1,4-thiazine 1,1- dioxide::US9732088, Example 28</t>
  </si>
  <si>
    <t>(3R,6S)-5-amino-3-(5-((2-(but- 2-yn-1-yloxy)pyrido[3,4- b]pyrazin-5-yl)amino)-2- fluoropyridin-3-yl)-6- cyclopropyl-3,6-dimethyl-3,6- dihydro-2H-1,4-thiazine 1,1- dioxide::US9732088, Example 29</t>
  </si>
  <si>
    <t>(3R,6S)-5-amino-3-(5-((3-(but- 2-yn-1-yloxy)-1,7-naphthyridin- 8-yl)amino)-2-fluoropyridin-3- yl)-6-cyclopropyl-3,6-dimethyl- 3,6-dihydro-2H-1,4-thiazine 1,1-dioxide::US9732088, Example 30</t>
  </si>
  <si>
    <t>(3R,6S)-3-(2-((1,5- naphthyridin-4-yl)amino)-5- fluoropyridin-4-yl)-5-amino-6- cyclopropyl-3,6-dimethyl-3,6- dihydro-2H-1,4-thiazine 1,1- dioxide::US9732088, Example 31</t>
  </si>
  <si>
    <t>(3R,6S)-5-amino-6- cyclopropyl-3-(2-fluoro-5-((3- methoxy-1,7-naphthyridin-8- yl)amino)pyridin-3-yl)-3,6- dimethyl-3,6-dihydro-2H-1,4- thiazine 1,1-dioxide::US9732088, Example 32</t>
  </si>
  <si>
    <t>(3R,6S)-5-amino-3-(2-((7- chloro-1,5-naphthyridin-4- yl)amino)-5-fluoropyridin-4- yl)-6-cyclopropyl-3,6-dimethyl- 3,6-dihydro-2H-1,4-thiazine 1,1-dioxide::US9732088, Example 33</t>
  </si>
  <si>
    <t>(3R,6S)-5-amino-6- cyclopropyl-3-(5-fluoro-2-((7- fluoro-1,5-naphthyridin-4- yl)amino)pyridin-4-yl)-3,6- dimethyl-3,6-dihydro-2H-1,4- thiazine 1,1-dioxide::US9732088, Example 34</t>
  </si>
  <si>
    <t>(3R,6S)-5-amino-6- cyclopropyl-3-(5-fluoro-2-((3- methoxypyrido[2,3-b]pyrazin- 8-yl)amino)pyridin-4-yl)-3,6- dimethyl-3,6-dihydro-2H-1,4- thiazine 1,1-dioxide::US9732088, Example 35</t>
  </si>
  <si>
    <t>(3R,6S)-5-amino-6- cycIopropyl-3-(2-fluoro-5-((7- methoxy-1,5-naphthyridin-4- yl)amino)phenyl)-3,6-dimethyl- 3,6-dihydro-2H-1,4-thiazine 1,1-dioxide::US9732088, Example 36</t>
  </si>
  <si>
    <t>(3R,6S)-5-amino-6- cyclopropyl-3-(2-fluoro-5-((3- methoxypyrido[2,3-b]pyrazin- 8-yl)amino)phenyl)-3,6- dimethyl-3,6-dihydro-2H-1,4- thiazine 1,1-dioxide::US9732088, Example 37</t>
  </si>
  <si>
    <t>(3R,6S)-5-amino-3-(2-((7- bromopyrido[3,2-d]pyrimidin- 4-yl)amino)-5-fluoropyridin-4- yl)-6-cyclopropyl-3,6-dimethyl- 3,6-dihydro-2H-1,4-thiazine 1,1-dioxide::US9732088, Example 38</t>
  </si>
  <si>
    <t>4-((4-((3R,6S)-5-amino-6- cyclopropyl-3,6-dimethyl-1,1- dioxido-3,6-dihydro-2H-1,4- thiazin-3-yl)-5-fluoropyridin-2- yl)amino)pyrido[3,2- d]pyrimidine-7-carbonitrile::US9732088, Example 39</t>
  </si>
  <si>
    <t>N-{2-[(4aR,6S,8aR)-2-Amino-6-methyl-4,4a,5,6-tetrahydropyrano[3,4-d][1,3]thiazin-8a(8H)-yl]-1,3-thiazol-4-yl}-5-(difluoromethoxy)pyridine-2-carboxamide ::US9605007, Example 1::US9744173, Example 1</t>
  </si>
  <si>
    <t>N-{2-[(4aR,6S,8aR)-2-Amino-6-methyl-4,4a,5,6-tetrahydropyrano[3,4-d][1,3]thiazin-8a(8H)-yl]-1,3-thiazol-4-yl}-5-(difluoromethoxy)pyrazine-2-carboxamide ::US9605007, Example 2::US9744173, Example 2</t>
  </si>
  <si>
    <t>N-{2-[(4aR,6S,8aR)-2-Amino-6-methyl-4,4a,5,6-tetrahydropyrano[3,4-d][1,3]thiazin-8a(8H)-yl]-1,3-thiazol-4-yl}-2-(fluoromethyl)-1,3-oxazole-4-carboxamide ::US9744173, Example 3</t>
  </si>
  <si>
    <t>N-{2-[(4aR,6S,8aR)-2-Amino-6-methyl-4,4a,5,6-tetrahydropyrano[3,4-d][1,3]thiazin-8a(8H)-yl]-1,3-thiazol-4-yl}-1-(difluoromethyl)-1H-pyrazole-3-carboxamide ::US9744173, Example 4</t>
  </si>
  <si>
    <t>N-{2-[(4aR,6S,8aR)-2-Amino-6-methyl-4,4a,5,6-tetrahydropyrano[3,4-d][1,3]thiazin-8a(8H)-yl]-1,3-thiazol-4-yl}-5-cyanopyridine-2-carboxamide ::US9744173, Example 5</t>
  </si>
  <si>
    <t>N-{2-[(4aR,6S,8aR)-2-Amino-6-methyl-4,4a,5,6-tetrahydropyrano[3,4-d][1,3]thiazin-8a(8H)-yl]-1,3-thiazol-4-yl}-4-chloro-1-(difluoromethyl)-1H-pyrazole-3-carboxamide ::US9744173, Example 6</t>
  </si>
  <si>
    <t>N-{2-[(4a R, 6S,8aR)-2-Amino-6-methyl-4,4a,5,6-tetrahydropyrano[3,4-d][1,3]thiazin-8a(8H)-yl]-1,3-thiazol-4-yl}-5-chloropyridine-2-carboxamide ::US9605007, Example 7::US9744173, Example 7</t>
  </si>
  <si>
    <t>N-{2-[(4aR,6S,8aR)-2-Amino-6-methyl-4,4a,5,6-tetrahydropyrano[3,4-d][1,3]thiazin-8a(8H)-yl]-1,3-thiazol-4-yl}-2-(difluoromethyl)-1,3-oxazole-4-carboxamide ::US9744173, Example 8</t>
  </si>
  <si>
    <t>N-{2-[(4aR,6S,8aR)-2-amino-6-methyl-4,4a,5,6-::US9744173, Example 14</t>
  </si>
  <si>
    <t>US9315520, 57::US9744173, Example 57</t>
  </si>
  <si>
    <t>N-{2-[(4aR,6S,8aR)-2-amino-6-methyl-4,4a,5,6-::US9744173, Example 59</t>
  </si>
  <si>
    <t>N-{2-[(4aR,6S,8aR)-2-amino-6-methyl-4,4a,5,6-::US9744173, Example 60</t>
  </si>
  <si>
    <t>N-{2-[(4aR,6S,8aR)-2-amino-6-methyl-4,4a,5,6-::US9744173, Example 61</t>
  </si>
  <si>
    <t>N-{2-[(4aR,6S,8aR)-2-amino-6-methyl-4,4a,5,6-::US9744173, Example 62</t>
  </si>
  <si>
    <t>N-{2-[(4aR,6S,8aR)-2-amino-6-methyl-4,4a,5,6-::US9744173, Example 63</t>
  </si>
  <si>
    <t>N-{2-[(4aR,6S,8aR)-2-amino-6-methyl-4,4a,5,6-::US9744173, Example 64</t>
  </si>
  <si>
    <t>N-{2-[(4aR,6S,8aR)-2-amino-6-methyl-4,4a,5,6-::US9744173, Example 65</t>
  </si>
  <si>
    <t>N-{2-[(4aR,6S,8aR)-2-amino-6-methyl-4,4a,5,6-::US9744173, Example 66</t>
  </si>
  <si>
    <t>N-{2-[(4aR,6S,8aR)-2-amino-6-methyl-4,4a,5,6-::US9744173, Example 67</t>
  </si>
  <si>
    <t>N-{2-[(4aR,6S,8aR)-2-amino-6-methyl-4,4a,5,6-::US9744173, Example 68</t>
  </si>
  <si>
    <t>N-{2-[(4aR,6S,8aR)-2-amino-6-methyl-4,4a,5,6-::US9744173, Example 69</t>
  </si>
  <si>
    <t>N-{2-[(4aR,6S,8aR)-2-amino-6-methyl-4,4a,5,6-::US9744173, Example 70</t>
  </si>
  <si>
    <t>N-{2-[(4aR,6S,8aR)-2-amino-6-methyl-4,4a,5,6-::US9744173, Example 71</t>
  </si>
  <si>
    <t>N-{2-[(4aR,6S,8aR)-2-amino-6-methyl-4,4a,5,6-::US9744173, Example 72</t>
  </si>
  <si>
    <t>N-{2-[(4aR,6S,8aR)-2-amino-6-methyl-4,4a,5,6-::US9744173, Example 73</t>
  </si>
  <si>
    <t>N-{2-[(4aR,6S,8aR)-2-amino-6-methyl-4,4a,5,6-::US9744173, Example 74</t>
  </si>
  <si>
    <t>N-{2-[(4aR,6S,8aR)-2-amino-6-methyl-4,4a,5,6-::US9744173, Example 75</t>
  </si>
  <si>
    <t>N-{2-[(4aR,6S,8aR)-2-amino-6-methyl-4,4a,5,6-::US9744173, Example 76</t>
  </si>
  <si>
    <t>N-{2-[(4aR,6S,8aR)-2-amino-6-methyl-4,4a,5,6-::US9744173, Example 77</t>
  </si>
  <si>
    <t>N-{2-[(4aR,6S,8aR)-2-amino-6-methyl-4,4a,5,6-::US9744173, Example 78</t>
  </si>
  <si>
    <t>N-{2-[(4aR,6S,8aR)-2-amino-6-methyl-4,4a,5,6-::US9744173, Example 79</t>
  </si>
  <si>
    <t>N-{2-[(4aR,6S,8aR)-2-amino-6-methyl-4,4a,5,6-::US9744173, Example 80</t>
  </si>
  <si>
    <t>N-{2-[(4aR,6S,8aR)-2-amino-6-methyl-4,4a,5,6-::US9744173, Example 81</t>
  </si>
  <si>
    <t>N-{2-[(4aR,6S,8aR)-2-amino-6-methyl-4,4a,5,6-::US9744173, Example 82</t>
  </si>
  <si>
    <t>N-{2-[(4aR,6S,8aR)-2-amino-6-methyl-4,4a,5,6-::US9744173, Example 83</t>
  </si>
  <si>
    <t>N-{2-[(4aR,6S,8aR)-2-amino-6-methyl-4,4a,5,6-::US9744173, Example 84</t>
  </si>
  <si>
    <t>N-{2-[(4aR,6S,8aR)-2-amino-6-methyl-4,4a,5,6-::US9744173, Example 85</t>
  </si>
  <si>
    <t>N-{2-[(4aR,6S,8aR)-2-amino-6-methyl-4,4a,5,6-::US9744173, Example 86</t>
  </si>
  <si>
    <t>US9744173, Comparator 5</t>
  </si>
  <si>
    <t>US9745324, 1</t>
  </si>
  <si>
    <t>US9745324, 2</t>
  </si>
  <si>
    <t>US9745324, 3</t>
  </si>
  <si>
    <t>US9745324, 4</t>
  </si>
  <si>
    <t>US9745324, 5</t>
  </si>
  <si>
    <t>US9745324, 6</t>
  </si>
  <si>
    <t>US9745324, 7</t>
  </si>
  <si>
    <t>US9745324, 8</t>
  </si>
  <si>
    <t>US9745324, 9</t>
  </si>
  <si>
    <t>US9745324, 10</t>
  </si>
  <si>
    <t>US9745324, 11</t>
  </si>
  <si>
    <t>US9745324, 12</t>
  </si>
  <si>
    <t>US9745324, 13</t>
  </si>
  <si>
    <t>US9745324, 14</t>
  </si>
  <si>
    <t>US9745324, 15</t>
  </si>
  <si>
    <t>US9745324, 16</t>
  </si>
  <si>
    <t>US9745324, 17</t>
  </si>
  <si>
    <t>US9745324, 18</t>
  </si>
  <si>
    <t>US9745324, 19</t>
  </si>
  <si>
    <t>US9745324, 20</t>
  </si>
  <si>
    <t>US9745324, 21</t>
  </si>
  <si>
    <t>US9745324, 22</t>
  </si>
  <si>
    <t>US9745324, 23</t>
  </si>
  <si>
    <t>US9745324, 25</t>
  </si>
  <si>
    <t>US9745324, 26</t>
  </si>
  <si>
    <t>US9745324, 27</t>
  </si>
  <si>
    <t>US9745324, 28</t>
  </si>
  <si>
    <t>US9745324, 29</t>
  </si>
  <si>
    <t>US9745324, 31</t>
  </si>
  <si>
    <t>US9745324, 32</t>
  </si>
  <si>
    <t>US9745324, 33</t>
  </si>
  <si>
    <t>US9745324, 34</t>
  </si>
  <si>
    <t>US9745324, 35</t>
  </si>
  <si>
    <t>US9745324, 36</t>
  </si>
  <si>
    <t>US9745324, 37</t>
  </si>
  <si>
    <t>US9745324, 38</t>
  </si>
  <si>
    <t>US9745324, 39</t>
  </si>
  <si>
    <t>US9745324, 40</t>
  </si>
  <si>
    <t>US9745324, 41</t>
  </si>
  <si>
    <t>US9745324, 42</t>
  </si>
  <si>
    <t>US9745324, 43</t>
  </si>
  <si>
    <t>US9745324, 44</t>
  </si>
  <si>
    <t>US9751886, Compound 1</t>
  </si>
  <si>
    <t>US9751886, Compound 2</t>
  </si>
  <si>
    <t>US9751886, Compound 3</t>
  </si>
  <si>
    <t>US9751886, Compound 4</t>
  </si>
  <si>
    <t>N-{3-[(6R)-4-Amino-6-methyl-6,7-dihydro[1,2,3]triazolo[1,5-a]pyrazin-6-yl]-4-fluorophenyl}-4-chloro-1-(difluoromethyl)-1H-pyrazole-3-carboxamide ::US9751886, Compound 5</t>
  </si>
  <si>
    <t>US9751886, Compound 6</t>
  </si>
  <si>
    <t>US9751886, Compound 7</t>
  </si>
  <si>
    <t>N-{3-[(6R)-4-Amino-6-methyl-6,7-dihydro[1,2,3]triazolo[1,5-a]pyrazin-6-yl]-4,5-difluorophenyl}-5-fluoropyridine-2-carboxamide ::US9751886, Compound 8</t>
  </si>
  <si>
    <t>US9751886, Compound 10::US9751886, Compound 9</t>
  </si>
  <si>
    <t>(rac)-N-{3-[4-amino-6-(fluoromethyl)-6,7-dihydro[1,2,3]triazolo[1,5-a]pyrazin-6-yl]-4-fluorophenyl}-5-fluoropyridine-2-carboxamide (compound 9), N-{3-[(6R)-4-amino-6-(fluoromethyl)-6,7-dihydro[1,2,3]triazolo[1,5-a]pyrazin-6-yl]-4-fluorophenyl}-5-fluoropyridine-2-carboxamide (compound 10), N-{3-[(6S)-4-amino-6-(fluoromethyl)-6,7-dihydro[1,2,3]triazolo[1,5-a]pyrazin-6-yl]-4-fluorophenyl}-5-fluoropyridine-2-carboxamide ::US9751886, Compound 11</t>
  </si>
  <si>
    <t>US8492387, 2</t>
  </si>
  <si>
    <t>US8492387, 3</t>
  </si>
  <si>
    <t>US8492387, 18</t>
  </si>
  <si>
    <t>US8492387, 45</t>
  </si>
  <si>
    <t>US8492387, 52</t>
  </si>
  <si>
    <t>US8492387, 66</t>
  </si>
  <si>
    <t>US8492387, 122</t>
  </si>
  <si>
    <t>US8492387, 114</t>
  </si>
  <si>
    <t>US8492387, 126</t>
  </si>
  <si>
    <t>US8507479, 140::US8507479, 80::US8541408, 80</t>
  </si>
  <si>
    <t>US8507479, 3</t>
  </si>
  <si>
    <t>US8507479, 11::US8541408, 11</t>
  </si>
  <si>
    <t>US8507479, 12::US8541408, 12</t>
  </si>
  <si>
    <t>US8507479, 26</t>
  </si>
  <si>
    <t>US8507479, 34</t>
  </si>
  <si>
    <t>US8507479, 38</t>
  </si>
  <si>
    <t>US8507479, 41</t>
  </si>
  <si>
    <t>US8507479, 62</t>
  </si>
  <si>
    <t>US8507479, 65</t>
  </si>
  <si>
    <t>US8507479, 66</t>
  </si>
  <si>
    <t>US8507479, 70</t>
  </si>
  <si>
    <t>US8507479, 71</t>
  </si>
  <si>
    <t>US8507479, 72</t>
  </si>
  <si>
    <t>US8507479, 76</t>
  </si>
  <si>
    <t>US8507479, 86</t>
  </si>
  <si>
    <t>US8507479, 87</t>
  </si>
  <si>
    <t>US8507479, 92</t>
  </si>
  <si>
    <t>US8507479, 93</t>
  </si>
  <si>
    <t>US8507479, 94</t>
  </si>
  <si>
    <t>US8507479, 101</t>
  </si>
  <si>
    <t>US8507479, 105</t>
  </si>
  <si>
    <t>US8507479, 106</t>
  </si>
  <si>
    <t>US8507479, 109</t>
  </si>
  <si>
    <t>US8507479, 111</t>
  </si>
  <si>
    <t>US8507479, 114</t>
  </si>
  <si>
    <t>US8507479, 126</t>
  </si>
  <si>
    <t>US8507479, 136</t>
  </si>
  <si>
    <t>US8507479, 141</t>
  </si>
  <si>
    <t>US8507479, 149</t>
  </si>
  <si>
    <t>US8507479, 150</t>
  </si>
  <si>
    <t>US8507479, 151</t>
  </si>
  <si>
    <t>US8507479, 155::US8541408, 155</t>
  </si>
  <si>
    <t>US8507479, 163</t>
  </si>
  <si>
    <t>US8507479, 164</t>
  </si>
  <si>
    <t>US8507479, 652</t>
  </si>
  <si>
    <t>US8507479, 655</t>
  </si>
  <si>
    <t>US8507479, 660</t>
  </si>
  <si>
    <t>US8507479, 662</t>
  </si>
  <si>
    <t>US8507479, 664</t>
  </si>
  <si>
    <t>US8507479, 665</t>
  </si>
  <si>
    <t>US8507479, 668</t>
  </si>
  <si>
    <t>US8507479, 669</t>
  </si>
  <si>
    <t>US8507479, 674</t>
  </si>
  <si>
    <t>US8507479, 680</t>
  </si>
  <si>
    <t>US8507479, 689</t>
  </si>
  <si>
    <t>US8507479, 701</t>
  </si>
  <si>
    <t>US8507479, 702</t>
  </si>
  <si>
    <t>US8541408, 26</t>
  </si>
  <si>
    <t>US8541427, 1</t>
  </si>
  <si>
    <t>US8541427, 2</t>
  </si>
  <si>
    <t>US8541427, 3</t>
  </si>
  <si>
    <t>US8541427, 12</t>
  </si>
  <si>
    <t>US8541427, 15::US8541427, 206::US8541427, 44::US8541427, 45</t>
  </si>
  <si>
    <t>US8541427, 18</t>
  </si>
  <si>
    <t>US8541427, 11</t>
  </si>
  <si>
    <t>US8541427, 17</t>
  </si>
  <si>
    <t>US8541427, 4 racemic</t>
  </si>
  <si>
    <t>US8541427, 23 racemic</t>
  </si>
  <si>
    <t>US8541427, 24 racemic</t>
  </si>
  <si>
    <t>US8541427, 5 racemic</t>
  </si>
  <si>
    <t>US8541427, 6 racemic</t>
  </si>
  <si>
    <t>US8541427, 8</t>
  </si>
  <si>
    <t>US8541427, 25 racemic</t>
  </si>
  <si>
    <t>US8541427, 7 racemic</t>
  </si>
  <si>
    <t>US8541427, 26 racemic</t>
  </si>
  <si>
    <t>US8541427, 27</t>
  </si>
  <si>
    <t>US8541427, 28</t>
  </si>
  <si>
    <t>US8541427, 9</t>
  </si>
  <si>
    <t>US8541427, 10</t>
  </si>
  <si>
    <t>US8541427, 29</t>
  </si>
  <si>
    <t>US8541427, 30</t>
  </si>
  <si>
    <t>US8541427, 31</t>
  </si>
  <si>
    <t>US8541427, 32</t>
  </si>
  <si>
    <t>US8541427, 13</t>
  </si>
  <si>
    <t>US8541427, 33</t>
  </si>
  <si>
    <t>US8541427, 34</t>
  </si>
  <si>
    <t>US8541427, 35</t>
  </si>
  <si>
    <t>US8541427, 37</t>
  </si>
  <si>
    <t>US8541427, 38</t>
  </si>
  <si>
    <t>US8541427, 19</t>
  </si>
  <si>
    <t>US8541427, 42</t>
  </si>
  <si>
    <t>US8541427, 41</t>
  </si>
  <si>
    <t>US8541427, 16</t>
  </si>
  <si>
    <t>US8541427, 14</t>
  </si>
  <si>
    <t>US8541427, 39 racemic</t>
  </si>
  <si>
    <t>US8541427, 36</t>
  </si>
  <si>
    <t>US8541427, 40</t>
  </si>
  <si>
    <t>US8541427, 43</t>
  </si>
  <si>
    <t>US8541427, 20</t>
  </si>
  <si>
    <t>US8541427, 21</t>
  </si>
  <si>
    <t>US8541427, 22</t>
  </si>
  <si>
    <t>N-{2-methyl-5-[(6-phenylpyrimidin-4-yl)amino]phenyl}methanesulfonamide::aminopyrimidine, 5</t>
  </si>
  <si>
    <t>N-{3-[(6-phenylpyrimidin-4-yl)amino]phenyl}methanesulfonamide::aminopyrimidine, 6</t>
  </si>
  <si>
    <t>N-{2-chloro-5-[(6-phenylpyrimidin-4-yl)amino]phenyl}methanesulfonamide::aminopyrimidine, 7</t>
  </si>
  <si>
    <t>N-{2-bromo-5-[(6-phenylpyrimidin-4-yl)amino]phenyl}methanesulfonamide::aminopyrimidine, 8</t>
  </si>
  <si>
    <t>N-{2-fluoro-5-[(6-phenylpyrimidin-4-yl)amino]phenyl}methanesulfonamide::aminopyrimidine, 9</t>
  </si>
  <si>
    <t>N-{2-methoxy-5-[(6-phenylpyrimidin-4-yl)amino]phenyl}methanesulfonamide::aminopyrimidine, 10</t>
  </si>
  <si>
    <t>N-{5-[(6-phenylpyrimidin-4-yl)amino]-2-(prop-2-en-1-yl)phenyl}methanesulfonamide::aminopyrimidine, 12</t>
  </si>
  <si>
    <t>N-[5-({6-[2-(dimethylamino)phenyl]pyrimidin-4-yl}amino)-2-methylphenyl]methanesulfonamide::aminopyrimidine, 4</t>
  </si>
  <si>
    <t>N-[5-({6-[4-(dimethylamino)phenyl]pyrimidin-4-yl}amino)-2-methylphenyl]methanesulfonamide::aminopyrimidine, 17</t>
  </si>
  <si>
    <t>N-(2-methyl-5-{[6-(2-methylphenyl)pyrimidin-4-yl]amino}phenyl)methanesulfonamide::aminopyrimidine, 18</t>
  </si>
  <si>
    <t>N-(2-methyl-5-{[6-(4-phenylphenyl)pyrimidin-4-yl]amino}phenyl)methanesulfonamide::aminopyrimidine, 19</t>
  </si>
  <si>
    <t>N-[5-({6-[4-(3-hydroxypropyl)phenyl]pyrimidin-4-yl}amino)-2-methylphenyl]methanesulfonamide::aminopyrimidine, 20</t>
  </si>
  <si>
    <t>N-(5-{[6-(2,3-dihydro-1,4-benzodioxin-6-yl)pyrimidin-4-yl]amino}-2-methylphenyl)methanesulfonamide::aminopyrimidine, 21</t>
  </si>
  <si>
    <t>3-(1,1-dioxo-1,2-thiazinan-2-yl)-5-(ethylamino)-N-[(2S,3R)-3-hydroxy-1-phenyl-4-({[3-(trifluoromethyl)phenyl]methyl}amino)butan-2-yl]benzamide::BMCL181022 Compound 7::BMCL193664 Compound 24::BMCL193664 Compound 9::BMCL193669 Compound 8::sultam hydroxyethylamine (HEA) derivative, 1</t>
  </si>
  <si>
    <t>3-ethyl-N-[(2S,3R)-3-hydroxy-1-phenyl-4-({[3-(trifluoromethyl)phenyl]methyl}amino)butan-2-yl]-9-methyl-10,10-dioxo-10-thia-1,9-diazatricyclo[6.4.1.0^{4,13}]trideca-2,4(13),5,7-tetraene-6-carboxamide::BMCL193669 Compound 9::tricyclic hydroxyethylamine (HEA) derivative, 8a</t>
  </si>
  <si>
    <t>N-[(2S,3R)-4-(benzylamino)-3-hydroxy-1-phenylbutan-2-yl]-3-ethyl-9-methyl-10,10-dioxo-10-thia-1,9-diazatricyclo[6.4.1.0^{4,13}]trideca-2,4(13),5,7-tetraene-6-carboxamide::tricyclic hydroxyethylamine (HEA) derivative, 8b</t>
  </si>
  <si>
    <t>BMCL181022 Compound 12::N-[(2S,3R)-4-(benzylamino)-3-hydroxy-1-phenylbutan-2-yl]-3-(1,1-dioxo-1,2-thiazinan-2-yl)-5-(ethylamino)benzamide::sultam hydroxyethylamine (HEA) derivative, 9b</t>
  </si>
  <si>
    <t>BMCL193669 Compound 24::N-[(2S,3R)-4-[(2,6-dimethylheptan-2-yl)amino]-3-hydroxy-1-phenylbutan-2-yl]-3-ethyl-9-methyl-10,10-dioxo-10-thia-1,9-diazatricyclo[6.4.1.0^{4,13}]trideca-2,4(13),5,7-tetraene-6-carboxamide::tricyclic hydroxyethylamine (HEA) derivative, 8c</t>
  </si>
  <si>
    <t>N-[(2S,3R)-4-[(2,6-dimethylheptan-2-yl)amino]-3-hydroxy-1-phenylbutan-2-yl]-3-(1,1-dioxo-1,2-thiazinan-2-yl)-5-(ethylamino)benzamide::sultam hydroxyethylamine (HEA) derivative, 9c</t>
  </si>
  <si>
    <t>BMCL193669 Compound 26::N-[(2S,3R)-4-(cyclohexylamino)-3-hydroxy-1-phenylbutan-2-yl]-3-ethyl-9-methyl-10,10-dioxo-10-thia-1,9-diazatricyclo[6.4.1.0^{4,13}]trideca-2,4(13),5,7-tetraene-6-carboxamide::tricyclic hydroxyethylamine (HEA) derivative, 8d</t>
  </si>
  <si>
    <t>N-[(2S,3R)-4-(cyclohexylamino)-3-hydroxy-1-phenylbutan-2-yl]-3-(1,1-dioxo-1,2-thiazinan-2-yl)-5-(ethylamino)benzamide::sultam hydroxyethylamine (HEA) derivative, 9d</t>
  </si>
  <si>
    <t>BMCL193669 Compound 18::N-[(2S,3R)-4-(cyclopropylamino)-3-hydroxy-1-phenylbutan-2-yl]-3-ethyl-9-methyl-10,10-dioxo-10-thia-1,9-diazatricyclo[6.4.1.0^{4,13}]trideca-2,4(13),5,7-tetraene-6-carboxamide::tricyclic hydroxyethylamine (HEA) derivative, 8e</t>
  </si>
  <si>
    <t>BMCL193669 Compound 17::N-[(2S,3R)-4-(cyclopropylamino)-3-hydroxy-1-phenylbutan-2-yl]-3-(1,1-dioxo-1,2-thiazinan-2-yl)-5-(ethylamino)benzamide::sultam hydroxyethylamine (HEA) derivative, 9e</t>
  </si>
  <si>
    <t>3-ethyl-N-[(2S,3R)-3-hydroxy-4-(methylamino)-1-phenylbutan-2-yl]-9-methyl-10,10-dioxo-10-thia-1,9-diazatricyclo[6.4.1.0^{4,13}]trideca-2,4(13),5,7-tetraene-6-carboxamide::BMCL193669 Compound 28::tricyclic hydroxyethylamine (HEA) derivative, 8f</t>
  </si>
  <si>
    <t>3-(1,1-dioxo-1,2-thiazinan-2-yl)-5-(ethylamino)-N-[(2S,3R)-3-hydroxy-4-(methylamino)-1-phenylbutan-2-yl]benzamide::sultam hydroxyethylamine (HEA) derivative, 9f</t>
  </si>
  <si>
    <t>US8546380, 220::US8633188, 220</t>
  </si>
  <si>
    <t>US8546380, 1014::US8633188, 1014</t>
  </si>
  <si>
    <t>US8546380, 964::US8633188, 964</t>
  </si>
  <si>
    <t>US8546380, 793::US8633188, 793</t>
  </si>
  <si>
    <t>US8546380, 625::US8633188, 625</t>
  </si>
  <si>
    <t>US8546380, 498::US8633188, 498</t>
  </si>
  <si>
    <t>US8546380, 26::US8633188, 26</t>
  </si>
  <si>
    <t>US8546380, 465::US8633188, 465</t>
  </si>
  <si>
    <t>US8546380, 1197::US8633188, 1197</t>
  </si>
  <si>
    <t>US8546380, 395::US8633188, 395</t>
  </si>
  <si>
    <t>US8546380, 896::US8633188, 896</t>
  </si>
  <si>
    <t>US8546380, 660::US8633188, 660</t>
  </si>
  <si>
    <t>US8546380, 664::US8633188, 664</t>
  </si>
  <si>
    <t>US8546380, 176::US8633188, 176</t>
  </si>
  <si>
    <t>US8546380, 284::US8633188, 284</t>
  </si>
  <si>
    <t>US8546380, 912::US8633188, 912</t>
  </si>
  <si>
    <t>US8546380, 212::US8633188, 212</t>
  </si>
  <si>
    <t>US8546380, 163::US8633188, 163</t>
  </si>
  <si>
    <t>US8546380, 1244::US8546380, 1312</t>
  </si>
  <si>
    <t>US8546380, 52::US8633188, 52</t>
  </si>
  <si>
    <t>US8546380, 698::US8633188, 698</t>
  </si>
  <si>
    <t>US8546380, 96::US8633188, 96</t>
  </si>
  <si>
    <t>US8546380, 822::US8633188, 822</t>
  </si>
  <si>
    <t>US8546380, 739::US8633188, 739</t>
  </si>
  <si>
    <t>US8546380, 832::US8633188, 832</t>
  </si>
  <si>
    <t>US8546380, 897::US8633188, 897</t>
  </si>
  <si>
    <t>US8546380, 1100::US8633188, 1100</t>
  </si>
  <si>
    <t>US8546380, 740::US8633188, 740</t>
  </si>
  <si>
    <t>US8546380, 436::US8633188, 436</t>
  </si>
  <si>
    <t>US8546380, 1043::US8633188, 1043</t>
  </si>
  <si>
    <t>US8546380, 1199::US8633188, 1199</t>
  </si>
  <si>
    <t>US8546380, 73::US8633188, 73</t>
  </si>
  <si>
    <t>US8546380, 127::US8633188, 127</t>
  </si>
  <si>
    <t>US8546380, 309::US8633188, 309</t>
  </si>
  <si>
    <t>US8546380, 1135::US8633188, 1135</t>
  </si>
  <si>
    <t>US8546380, 1035::US8633188, 1035</t>
  </si>
  <si>
    <t>US8546380, 1186::US8633188, 1186</t>
  </si>
  <si>
    <t>US8546380, 639::US8633188, 639</t>
  </si>
  <si>
    <t>US8546380, 1000::US8633188, 1000</t>
  </si>
  <si>
    <t>US8546380, 246::US8633188, 246</t>
  </si>
  <si>
    <t>US8546380, 269::US8633188, 269</t>
  </si>
  <si>
    <t>US8546380, 1010::US8633188, 1010</t>
  </si>
  <si>
    <t>US8546380, 417::US8633188, 417</t>
  </si>
  <si>
    <t>US8546380, 161::US8633188, 161</t>
  </si>
  <si>
    <t>US8546380, 1207::US8633188, 1207</t>
  </si>
  <si>
    <t>US8546380, 998::US8633188, 998</t>
  </si>
  <si>
    <t>US8546380, 1205::US8633188, 1205</t>
  </si>
  <si>
    <t>US8546380, 616::US8633188, 616</t>
  </si>
  <si>
    <t>US8546380, 504::US8633188, 504</t>
  </si>
  <si>
    <t>US8546380, 799::US8633188, 799</t>
  </si>
  <si>
    <t>US8546380, 490::US8633188, 490</t>
  </si>
  <si>
    <t>US8546380, 972::US8633188, 972</t>
  </si>
  <si>
    <t>US8546380, 1160::US8633188, 1160</t>
  </si>
  <si>
    <t>US8546380, 753::US8633188, 753</t>
  </si>
  <si>
    <t>US8546380, 786::US8633188, 786</t>
  </si>
  <si>
    <t>US8546380, 165::US8633188, 165</t>
  </si>
  <si>
    <t>US8546380, 1132::US8633188, 1132</t>
  </si>
  <si>
    <t>US8546380, 570::US8633188, 570</t>
  </si>
  <si>
    <t>US8546380, 731::US8633188, 731</t>
  </si>
  <si>
    <t>US8546380, 1262::US8633188, 1262</t>
  </si>
  <si>
    <t>3-ethoxy-N-[(2S,3R)-3-hydroxy-1-phenyl-4-({[3-(trifluoromethyl)phenyl]methyl}amino)butan-2-yl]-5-(2-oxopyrrolidin-1-yl)benzamide::hydroxy ethylamine (HEA), 1</t>
  </si>
  <si>
    <t>3-ethoxy-N-[(2S,3R)-3-hydroxy-1-phenyl-4-({[3-(trifluoromethyl)phenyl]methyl}amino)butan-2-yl]-5-(2-methyl-5-oxocyclopent-1-en-1-yl)benzamide::hydroxy ethylamine (HEA), 2</t>
  </si>
  <si>
    <t>3-(2-acetylphenyl)-5-ethoxy-N-[(2S,3R)-3-hydroxy-1-phenyl-4-({[3-(trifluoromethyl)phenyl]methyl}amino)butan-2-yl]benzamide::hydroxy ethylamine (HEA), 3</t>
  </si>
  <si>
    <t>3-(2-cyanophenyl)-5-ethoxy-N-[(2S,3R)-3-hydroxy-1-phenyl-4-({[3-(trifluoromethyl)phenyl]methyl}amino)butan-2-yl]benzamide::hydroxy ethylamine (HEA), 4</t>
  </si>
  <si>
    <t>3-(1,1-dioxo-1,2-thiazolidin-2-yl)-5-ethoxy-N-[(2S,3R)-3-hydroxy-1-phenyl-4-({[3-(trifluoromethyl)phenyl]methyl}amino)butan-2-yl]benzamide::hydroxy ethylamine (HEA), 5</t>
  </si>
  <si>
    <t>3-(1,1-dioxo-1,2-thiazinan-2-yl)-5-ethoxy-N-[(2S,3R)-3-hydroxy-1-phenyl-4-({[3-(trifluoromethyl)phenyl]methyl}amino)butan-2-yl]benzamide::hydroxy ethylamine (HEA), 6</t>
  </si>
  <si>
    <t>3-(1,1-dioxo-1,2-thiazinan-2-yl)-N-[(2S,3R)-3-hydroxy-1-phenyl-4-({[3-(trifluoromethyl)phenyl]methyl}amino)butan-2-yl]-5-propylbenzamide::hydroxy ethylamine (HEA), 8</t>
  </si>
  <si>
    <t>3-(1,1-dioxo-1,2-thiazinan-2-yl)-N-[(2S,3R)-3-hydroxy-1-phenyl-4-({[3-(trifluoromethyl)phenyl]methyl}amino)butan-2-yl]-5-(propan-2-ylamino)benzamide::hydroxy ethylamine (HEA), 9</t>
  </si>
  <si>
    <t>3-(1,1-dioxo-1,2-thiazinan-2-yl)-5-ethoxy-N-[(2S,3R)-3-hydroxy-1-phenyl-4-({[3-(trifluoromethoxy)phenyl]methyl}amino)butan-2-yl]benzamide::hydroxy ethylamine (HEA), 10</t>
  </si>
  <si>
    <t>3-(1,1-dioxo-1,2-thiazinan-2-yl)-5-(ethylamino)-N-[(2S,3R)-3-hydroxy-1-phenyl-4-({[3-(trifluoromethoxy)phenyl]methyl}amino)butan-2-yl]benzamide::hydroxy ethylamine (HEA), 11</t>
  </si>
  <si>
    <t>N-[(2S,3R)-4-[(1S)-2,3-dihydro-1H-inden-1-ylamino]-3-hydroxy-1-phenylbutan-2-yl]-3-(1,1-dioxo-1,2-thiazinan-2-yl)-5-(ethylamino)benzamide::hydroxy ethylamine (HEA), 13</t>
  </si>
  <si>
    <t>3-(1,1-dioxo-1,2-thiazinan-2-yl)-5-(ethylamino)-N-[(2S,3R)-3-hydroxy-4-[(6-methoxy-2,3-dihydro-1H-inden-1-yl)amino]-1-phenylbutan-2-yl]benzamide::BMCL193664 Compound 26::hydroxy ethylamine (HEA), 14</t>
  </si>
  <si>
    <t>3-(1,1-dioxo-1,2-thiazinan-2-yl)-N-[(2S,3R)-4-{[(1-ethyl-1H-pyrazol-4-yl)methyl]amino}-3-hydroxy-1-phenylbutan-2-yl]-5-(ethylamino)benzamide::BMCL193664 Compound 5::hydroxy ethylamine (HEA), 15</t>
  </si>
  <si>
    <t>3-(1,1-dioxo-1,2-thiazinan-2-yl)-5-(ethylamino)-N-[(2S,3R)-3-hydroxy-4-{[(3-methoxyphenyl)methyl]amino}-1-phenylbutan-2-yl]benzamide::hydroxy ethylamine (HEA), 16</t>
  </si>
  <si>
    <t>N-[(2S,3R)-1-(3,5-difluorophenyl)-3-hydroxy-4-{[(3-methoxyphenyl)methyl]amino}butan-2-yl]-3-(1,1-dioxo-1,2-thiazinan-2-yl)-5-(ethylamino)benzamide::hydroxy ethylamine (HEA), 17</t>
  </si>
  <si>
    <t>3-(1,1-dioxo-1,2-thiazinan-2-yl)-5-(ethylamino)-N-[(2S,3R)-1-(furan-2-yl)-3-hydroxy-4-{[(3-methoxyphenyl)methyl]amino}butan-2-yl]benzamide::hydroxy ethylamine (HEA), 18</t>
  </si>
  <si>
    <t>3-(1,1-dioxo-1,2-thiazinan-2-yl)-5-(ethylamino)-N-[(2S,3R)-3-hydroxy-4-{[(3-methoxyphenyl)methyl]amino}-1-(1H-pyrazol-1-yl)butan-2-yl]benzamide::hydroxy ethylamine (HEA), 19</t>
  </si>
  <si>
    <t>3-(1,1-dioxo-1,2-thiazinan-2-yl)-5-(ethylamino)-N-[(2R,3S)-2-hydroxy-1-{[(3-methoxyphenyl)methyl]amino}-5-methylhexan-3-yl]benzamide::hydroxy ethylamine (HEA), 20</t>
  </si>
  <si>
    <t>3-(1,1-dioxo-1,2-thiazinan-2-yl)-5-(ethylamino)-2-fluoro-N-[(2S,3R)-3-hydroxy-4-{[(3-methoxyphenyl)methyl]amino}-1-phenylbutan-2-yl]benzamide::hydroxy ethylamine (HEA), 21</t>
  </si>
  <si>
    <t>3-(1,1-dioxo-1,2-thiazinan-2-yl)-N-[(2S,3R)-4-{[(1-ethyl-1H-pyrazol-4-yl)methyl]amino}-3-hydroxy-1-phenylbutan-2-yl]-5-(ethylamino)-2-fluorobenzamide::hydroxy ethylamine (HEA), 22</t>
  </si>
  <si>
    <t>3-(1,1-dioxo-1,2-thiazinan-2-yl)-5-(ethylamino)-2-fluoro-N-[(2S,3R)-3-hydroxy-1-phenyl-4-({[3-(trifluoromethyl)phenyl]methyl}amino)butan-2-yl]benzamide::BMCL181022 Compound 23::GSK188909</t>
  </si>
  <si>
    <t>US8637508, 3</t>
  </si>
  <si>
    <t>US8637508, 7</t>
  </si>
  <si>
    <t>BDBM279671::US8637508, 15</t>
  </si>
  <si>
    <t>US8637508, 18</t>
  </si>
  <si>
    <t>US8637508, 28</t>
  </si>
  <si>
    <t>US10035794, Example 45::US8637508, 45</t>
  </si>
  <si>
    <t>US10035794, Example 47::US8637508, 47</t>
  </si>
  <si>
    <t>US8637504, 20::US9273053, 20</t>
  </si>
  <si>
    <t>US8637504, 21::US9273053, 21</t>
  </si>
  <si>
    <t>US8637504, 33::US9273053, 33</t>
  </si>
  <si>
    <t>US8703785, 40</t>
  </si>
  <si>
    <t>US8703785, 43</t>
  </si>
  <si>
    <t>US8703785, 44</t>
  </si>
  <si>
    <t>US8703785, 34</t>
  </si>
  <si>
    <t>US8703785, 35</t>
  </si>
  <si>
    <t>US8703785, 473</t>
  </si>
  <si>
    <t>US8703785, 478</t>
  </si>
  <si>
    <t>US8703785, 481</t>
  </si>
  <si>
    <t>US8703785, 482</t>
  </si>
  <si>
    <t>US8748418, 1</t>
  </si>
  <si>
    <t>US8748418, 2</t>
  </si>
  <si>
    <t>US8748418, 3</t>
  </si>
  <si>
    <t>US8748418, 4</t>
  </si>
  <si>
    <t>US8748418, 5</t>
  </si>
  <si>
    <t>US8748418, 6</t>
  </si>
  <si>
    <t>US8748418, 7</t>
  </si>
  <si>
    <t>US8748418, 8</t>
  </si>
  <si>
    <t>US8748418, 9</t>
  </si>
  <si>
    <t>US8748418, 10</t>
  </si>
  <si>
    <t>US8748418, 12</t>
  </si>
  <si>
    <t>US8748418, 13::US8748418, 21</t>
  </si>
  <si>
    <t>US8748418, 14</t>
  </si>
  <si>
    <t>US8748418, 15</t>
  </si>
  <si>
    <t>US8748418, 16</t>
  </si>
  <si>
    <t>US8748418, 17</t>
  </si>
  <si>
    <t>US8748418, 18</t>
  </si>
  <si>
    <t>US8748418, 19</t>
  </si>
  <si>
    <t>US8748418, 20</t>
  </si>
  <si>
    <t>US8748418, 22</t>
  </si>
  <si>
    <t>US8748418, 23</t>
  </si>
  <si>
    <t>US8748418, 24</t>
  </si>
  <si>
    <t>US8748418, 25</t>
  </si>
  <si>
    <t>US8748418, 26</t>
  </si>
  <si>
    <t>US8748418, 27</t>
  </si>
  <si>
    <t>US8748418, 28</t>
  </si>
  <si>
    <t>US8754075, 1</t>
  </si>
  <si>
    <t>US8754075, 2</t>
  </si>
  <si>
    <t>US8754075, 3</t>
  </si>
  <si>
    <t>CHEMBL2347204::US8754075, 4</t>
  </si>
  <si>
    <t>US8754075, 5</t>
  </si>
  <si>
    <t>US8754075, 6</t>
  </si>
  <si>
    <t>US8754075, 7</t>
  </si>
  <si>
    <t>US8754075, 8</t>
  </si>
  <si>
    <t>US8754075, 9</t>
  </si>
  <si>
    <t>US8754075, 10</t>
  </si>
  <si>
    <t>US8754075, 11</t>
  </si>
  <si>
    <t>US8754075, 12</t>
  </si>
  <si>
    <t>US8754075, 13</t>
  </si>
  <si>
    <t>US8754075, 14</t>
  </si>
  <si>
    <t>US8754075, 15</t>
  </si>
  <si>
    <t>US8754075, 16</t>
  </si>
  <si>
    <t>US8754075, 17</t>
  </si>
  <si>
    <t>US8754075, 18</t>
  </si>
  <si>
    <t>US8754075, 19</t>
  </si>
  <si>
    <t>US8754075, 20</t>
  </si>
  <si>
    <t>US8754075, 21</t>
  </si>
  <si>
    <t>US8754075, 22</t>
  </si>
  <si>
    <t>US8754075, 23</t>
  </si>
  <si>
    <t>US8754075, 24</t>
  </si>
  <si>
    <t>US8754075, 25</t>
  </si>
  <si>
    <t>US8754075, 26</t>
  </si>
  <si>
    <t>US8754075, 27</t>
  </si>
  <si>
    <t>US8754075, 28</t>
  </si>
  <si>
    <t>US8754075, 29</t>
  </si>
  <si>
    <t>US8754075, 30</t>
  </si>
  <si>
    <t>US8754075, 31</t>
  </si>
  <si>
    <t>US8754075, 32</t>
  </si>
  <si>
    <t>CHEMBL2347205::US8754075, 33</t>
  </si>
  <si>
    <t>US8754075, 34</t>
  </si>
  <si>
    <t>US8754075, 35</t>
  </si>
  <si>
    <t>US8754075, 36</t>
  </si>
  <si>
    <t>US8754075, 37</t>
  </si>
  <si>
    <t>US8754075, 38</t>
  </si>
  <si>
    <t>US8754075, 39</t>
  </si>
  <si>
    <t>US8754075, 40</t>
  </si>
  <si>
    <t>US8754075, 41</t>
  </si>
  <si>
    <t>US8754075, 42</t>
  </si>
  <si>
    <t>US8754075, 43</t>
  </si>
  <si>
    <t>US8754075, 44</t>
  </si>
  <si>
    <t>US8754075, 45</t>
  </si>
  <si>
    <t>US8754075, 46</t>
  </si>
  <si>
    <t>US8754075, 47</t>
  </si>
  <si>
    <t>US8754075, 48</t>
  </si>
  <si>
    <t>US8754075, 49</t>
  </si>
  <si>
    <t>US8754075, 50</t>
  </si>
  <si>
    <t>US8754075, 51</t>
  </si>
  <si>
    <t>US8754075, 52</t>
  </si>
  <si>
    <t>US8772282, 1::US8772282, 203</t>
  </si>
  <si>
    <t>US8772282, 16</t>
  </si>
  <si>
    <t>US8772282, 23</t>
  </si>
  <si>
    <t>US8772282, 30</t>
  </si>
  <si>
    <t>US8772282, 31</t>
  </si>
  <si>
    <t>US8772282, 32</t>
  </si>
  <si>
    <t>US8846658, 92::US8846658, 93</t>
  </si>
  <si>
    <t>US8846658, 115::US8846658, 44</t>
  </si>
  <si>
    <t>US8846658, 116::US8846658, 45</t>
  </si>
  <si>
    <t>US8846658, 144::US8846658, 147</t>
  </si>
  <si>
    <t>US8846658, 1</t>
  </si>
  <si>
    <t>US8846658, 2</t>
  </si>
  <si>
    <t>US8846658, 3</t>
  </si>
  <si>
    <t>US8846658, 5</t>
  </si>
  <si>
    <t>US8846658, 6</t>
  </si>
  <si>
    <t>US8846658, 7</t>
  </si>
  <si>
    <t>US8846658, 9</t>
  </si>
  <si>
    <t>US8846658, 10</t>
  </si>
  <si>
    <t>US8846658, 11</t>
  </si>
  <si>
    <t>US8846658, 12</t>
  </si>
  <si>
    <t>US8846658, 13</t>
  </si>
  <si>
    <t>US8846658, 14</t>
  </si>
  <si>
    <t>US8846658, 15</t>
  </si>
  <si>
    <t>US8846658, 16</t>
  </si>
  <si>
    <t>US8846658, 17</t>
  </si>
  <si>
    <t>US8846658, 18</t>
  </si>
  <si>
    <t>US8846658, 19</t>
  </si>
  <si>
    <t>US8846658, 20</t>
  </si>
  <si>
    <t>US8846658, 22</t>
  </si>
  <si>
    <t>US8846658, 23</t>
  </si>
  <si>
    <t>US8846658, 24</t>
  </si>
  <si>
    <t>US8846658, 27</t>
  </si>
  <si>
    <t>US8846658, 28</t>
  </si>
  <si>
    <t>US8846658, 29</t>
  </si>
  <si>
    <t>US8846658, 30</t>
  </si>
  <si>
    <t>US8846658, 31</t>
  </si>
  <si>
    <t>US8846658, 32</t>
  </si>
  <si>
    <t>US8846658, 33</t>
  </si>
  <si>
    <t>US8846658, 34</t>
  </si>
  <si>
    <t>US8846658, 36</t>
  </si>
  <si>
    <t>US8846658, 37</t>
  </si>
  <si>
    <t>US8846658, 39</t>
  </si>
  <si>
    <t>US8846658, 40</t>
  </si>
  <si>
    <t>US8846658, 41</t>
  </si>
  <si>
    <t>US8846658, 42</t>
  </si>
  <si>
    <t>US8846658, 43</t>
  </si>
  <si>
    <t>US8846658, 46</t>
  </si>
  <si>
    <t>US8846658, 47</t>
  </si>
  <si>
    <t>US8846658, 48</t>
  </si>
  <si>
    <t>US8846658, 49</t>
  </si>
  <si>
    <t>US8846658, 50</t>
  </si>
  <si>
    <t>US8846658, 51</t>
  </si>
  <si>
    <t>US8846658, 52</t>
  </si>
  <si>
    <t>US8846658, 53</t>
  </si>
  <si>
    <t>US8846658, 54</t>
  </si>
  <si>
    <t>US8846658, 55</t>
  </si>
  <si>
    <t>US8846658, 56</t>
  </si>
  <si>
    <t>US8846658, 57</t>
  </si>
  <si>
    <t>US8846658, 58</t>
  </si>
  <si>
    <t>US8846658, 59</t>
  </si>
  <si>
    <t>US8846658, 60</t>
  </si>
  <si>
    <t>US8846658, 61</t>
  </si>
  <si>
    <t>US8846658, 62</t>
  </si>
  <si>
    <t>US8846658, 63</t>
  </si>
  <si>
    <t>US8846658, 64</t>
  </si>
  <si>
    <t>US8846658, 65</t>
  </si>
  <si>
    <t>US8846658, 66</t>
  </si>
  <si>
    <t>US8846658, 67</t>
  </si>
  <si>
    <t>US8846658, 68</t>
  </si>
  <si>
    <t>US8846658, 69</t>
  </si>
  <si>
    <t>US8846658, 70</t>
  </si>
  <si>
    <t>US8846658, 71</t>
  </si>
  <si>
    <t>US8846658, 73</t>
  </si>
  <si>
    <t>US8846658, 74</t>
  </si>
  <si>
    <t>US8846658, 75</t>
  </si>
  <si>
    <t>US8846658, 76</t>
  </si>
  <si>
    <t>US8846658, 77</t>
  </si>
  <si>
    <t>US8846658, 78</t>
  </si>
  <si>
    <t>US8846658, 79</t>
  </si>
  <si>
    <t>US8846658, 80</t>
  </si>
  <si>
    <t>US8846658, 81</t>
  </si>
  <si>
    <t>US8846658, 82</t>
  </si>
  <si>
    <t>US8846658, 83</t>
  </si>
  <si>
    <t>US8846658, 84</t>
  </si>
  <si>
    <t>US8846658, 85</t>
  </si>
  <si>
    <t>US8846658, 86</t>
  </si>
  <si>
    <t>US8846658, 87</t>
  </si>
  <si>
    <t>US8846658, 88</t>
  </si>
  <si>
    <t>US8846658, 89</t>
  </si>
  <si>
    <t>US8846658, 90</t>
  </si>
  <si>
    <t>US8846658, 91</t>
  </si>
  <si>
    <t>US8846658, 94</t>
  </si>
  <si>
    <t>US8846658, 95</t>
  </si>
  <si>
    <t>US8846658, 96</t>
  </si>
  <si>
    <t>US8846658, 97</t>
  </si>
  <si>
    <t>US8846658, 98</t>
  </si>
  <si>
    <t>US8846658, 99</t>
  </si>
  <si>
    <t>US8846658, 100</t>
  </si>
  <si>
    <t>US8846658, 101</t>
  </si>
  <si>
    <t>US8846658, 102</t>
  </si>
  <si>
    <t>US8846658, 103</t>
  </si>
  <si>
    <t>US8846658, 104</t>
  </si>
  <si>
    <t>US8846658, 105</t>
  </si>
  <si>
    <t>US8846658, 106</t>
  </si>
  <si>
    <t>US8846658, 107</t>
  </si>
  <si>
    <t>US8846658, 108</t>
  </si>
  <si>
    <t>US8846658, 109</t>
  </si>
  <si>
    <t>US8846658, 110</t>
  </si>
  <si>
    <t>US8846658, 111</t>
  </si>
  <si>
    <t>US8846658, 113</t>
  </si>
  <si>
    <t>US8846658, 114</t>
  </si>
  <si>
    <t>US8846658, 117</t>
  </si>
  <si>
    <t>US8846658, 118</t>
  </si>
  <si>
    <t>US8846658, 119</t>
  </si>
  <si>
    <t>US8846658, 120</t>
  </si>
  <si>
    <t>US8846658, 121</t>
  </si>
  <si>
    <t>US8846658, 122</t>
  </si>
  <si>
    <t>US8846658, 123</t>
  </si>
  <si>
    <t>US8846658, 124</t>
  </si>
  <si>
    <t>US8846658, 125</t>
  </si>
  <si>
    <t>US8846658, 126</t>
  </si>
  <si>
    <t>US8846658, 127</t>
  </si>
  <si>
    <t>US8846658, 128</t>
  </si>
  <si>
    <t>US8846658, 129</t>
  </si>
  <si>
    <t>US8846658, 130</t>
  </si>
  <si>
    <t>US8846658, 131</t>
  </si>
  <si>
    <t>US8846658, 132</t>
  </si>
  <si>
    <t>US8846658, 133</t>
  </si>
  <si>
    <t>US8846658, 134</t>
  </si>
  <si>
    <t>US8846658, 135</t>
  </si>
  <si>
    <t>US8846658, 136</t>
  </si>
  <si>
    <t>US8846658, 137</t>
  </si>
  <si>
    <t>US8846658, 138</t>
  </si>
  <si>
    <t>US8846658, 139</t>
  </si>
  <si>
    <t>US8846658, 140</t>
  </si>
  <si>
    <t>US8846658, 141</t>
  </si>
  <si>
    <t>US8846658, 142</t>
  </si>
  <si>
    <t>US8846658, 143</t>
  </si>
  <si>
    <t>US8846658, 145</t>
  </si>
  <si>
    <t>US8846658, 146</t>
  </si>
  <si>
    <t>US8846658, 148</t>
  </si>
  <si>
    <t>US8846658, 149</t>
  </si>
  <si>
    <t>US8846658, 150</t>
  </si>
  <si>
    <t>US8846658, 151</t>
  </si>
  <si>
    <t>US8846658, 153</t>
  </si>
  <si>
    <t>US8846658, 154</t>
  </si>
  <si>
    <t>US8846658, 155</t>
  </si>
  <si>
    <t>US8846658, 156</t>
  </si>
  <si>
    <t>US8846658, 157</t>
  </si>
  <si>
    <t>US8846658, 158</t>
  </si>
  <si>
    <t>US8846658, 159</t>
  </si>
  <si>
    <t>US8846658, 160</t>
  </si>
  <si>
    <t>US8846658, 161</t>
  </si>
  <si>
    <t>US8846658, 162</t>
  </si>
  <si>
    <t>US8846658, 163</t>
  </si>
  <si>
    <t>US8846658, 164</t>
  </si>
  <si>
    <t>US8846658, 165</t>
  </si>
  <si>
    <t>US8846658, 166</t>
  </si>
  <si>
    <t>US8846658, 167</t>
  </si>
  <si>
    <t>US8846658, 168</t>
  </si>
  <si>
    <t>US8846658, 169</t>
  </si>
  <si>
    <t>US8846658, 170</t>
  </si>
  <si>
    <t>US8846658, 171</t>
  </si>
  <si>
    <t>US8846658, 172</t>
  </si>
  <si>
    <t>US8846658, 174</t>
  </si>
  <si>
    <t>US8846658, 175</t>
  </si>
  <si>
    <t>US8846658, 176</t>
  </si>
  <si>
    <t>US8846658, 177</t>
  </si>
  <si>
    <t>US8846658, 178</t>
  </si>
  <si>
    <t>US8846658, 179</t>
  </si>
  <si>
    <t>US8846658, 180</t>
  </si>
  <si>
    <t>US8846658, 181</t>
  </si>
  <si>
    <t>US8846658, 182</t>
  </si>
  <si>
    <t>US8846658, 183</t>
  </si>
  <si>
    <t>US8846658, 184</t>
  </si>
  <si>
    <t>US8846658, 185</t>
  </si>
  <si>
    <t>US8865701, 3::US9505739, 3</t>
  </si>
  <si>
    <t>US8865701, 7::US9505739, 7</t>
  </si>
  <si>
    <t>US8865701, 10</t>
  </si>
  <si>
    <t>US8865701, 19::US9505739, 19</t>
  </si>
  <si>
    <t>US8865701, 21::US9505739, 21</t>
  </si>
  <si>
    <t>US8865701, 30::US9505739, 30</t>
  </si>
  <si>
    <t>US8865701, 31::US9505739, 31</t>
  </si>
  <si>
    <t>US8865701, 38::US9505739, 38</t>
  </si>
  <si>
    <t>US8865701, 44::US9505739, 44</t>
  </si>
  <si>
    <t>US8865701, 77::US9505739, 77</t>
  </si>
  <si>
    <t>US8865701, 100</t>
  </si>
  <si>
    <t>US8865706, 15</t>
  </si>
  <si>
    <t>US8865706, 1</t>
  </si>
  <si>
    <t>US8865706, 2</t>
  </si>
  <si>
    <t>US8865706, 3</t>
  </si>
  <si>
    <t>US8865706, 4</t>
  </si>
  <si>
    <t>US8865706, 5</t>
  </si>
  <si>
    <t>US8865706, 6</t>
  </si>
  <si>
    <t>US8865706, 7</t>
  </si>
  <si>
    <t>US8865706, 8</t>
  </si>
  <si>
    <t>US8865706, 9</t>
  </si>
  <si>
    <t>US8865706, 10</t>
  </si>
  <si>
    <t>US8865706, 11</t>
  </si>
  <si>
    <t>US8865706, 12</t>
  </si>
  <si>
    <t>US8865706, 13</t>
  </si>
  <si>
    <t>US8865706, 14</t>
  </si>
  <si>
    <t>US8865706, 16</t>
  </si>
  <si>
    <t>US8865706, 17</t>
  </si>
  <si>
    <t>US8865706, 18</t>
  </si>
  <si>
    <t>US8865706, 19</t>
  </si>
  <si>
    <t>US8865706, 20</t>
  </si>
  <si>
    <t>US8865706, C89</t>
  </si>
  <si>
    <t>US8865706, 21</t>
  </si>
  <si>
    <t>US8865706, 22</t>
  </si>
  <si>
    <t>US8865706, 23</t>
  </si>
  <si>
    <t>US8865706, 24</t>
  </si>
  <si>
    <t>US8865706, 25</t>
  </si>
  <si>
    <t>US8865706, 26</t>
  </si>
  <si>
    <t>US8865706, 27</t>
  </si>
  <si>
    <t>US8865706, 28</t>
  </si>
  <si>
    <t>US8865706, 29</t>
  </si>
  <si>
    <t>US8865911, 114</t>
  </si>
  <si>
    <t>US8865911, 117</t>
  </si>
  <si>
    <t>US8865911, 118</t>
  </si>
  <si>
    <t>US8865911, 119</t>
  </si>
  <si>
    <t>US8865911, 122</t>
  </si>
  <si>
    <t>US8865911, 125</t>
  </si>
  <si>
    <t>US8865911, 1</t>
  </si>
  <si>
    <t>US8865911, 2</t>
  </si>
  <si>
    <t>US8865911, 3</t>
  </si>
  <si>
    <t>US8865911, 4</t>
  </si>
  <si>
    <t>US8865911, 5</t>
  </si>
  <si>
    <t>US8865911, 6</t>
  </si>
  <si>
    <t>US8865911, 7</t>
  </si>
  <si>
    <t>US8865911, 8</t>
  </si>
  <si>
    <t>US8865911, 9</t>
  </si>
  <si>
    <t>US8865911, 10</t>
  </si>
  <si>
    <t>US8865911, 11</t>
  </si>
  <si>
    <t>US8865911, 12</t>
  </si>
  <si>
    <t>US8865911, 13a</t>
  </si>
  <si>
    <t>US8865911, 13c</t>
  </si>
  <si>
    <t>US8865911, 13d</t>
  </si>
  <si>
    <t>US8865911, 13e</t>
  </si>
  <si>
    <t>US8865911, 13f</t>
  </si>
  <si>
    <t>US8865911, 13i</t>
  </si>
  <si>
    <t>US8865911, 15</t>
  </si>
  <si>
    <t>US8865911, 19 Isomer 1</t>
  </si>
  <si>
    <t>US8865911, 155::US8865911, 19 Isomer 3</t>
  </si>
  <si>
    <t>US8865911, 156::US8865911, 19 Isomer 2</t>
  </si>
  <si>
    <t>US8865911, 19 Isomer 4</t>
  </si>
  <si>
    <t>US8865911, 20a Isomer 1</t>
  </si>
  <si>
    <t>US8865911, 20a Isomer 2</t>
  </si>
  <si>
    <t>US8865911, 20b</t>
  </si>
  <si>
    <t>US8865911, 20c</t>
  </si>
  <si>
    <t>US8865911, 20d Isomer 1</t>
  </si>
  <si>
    <t>US8865911, 20e</t>
  </si>
  <si>
    <t>US8865911, 20e Isomer 1</t>
  </si>
  <si>
    <t>US8865911, 20f</t>
  </si>
  <si>
    <t>US8865911, 20g</t>
  </si>
  <si>
    <t>US8865911, 20g Isomer 1</t>
  </si>
  <si>
    <t>US8865911, 20h::US8865911, 20h Isomer 1::US8865911, 20h Isomer 2</t>
  </si>
  <si>
    <t>CHEMBL2152916::US8865911, 20i::US8865911, 20i Isomer 1::US8865911, 20i Isomer 2</t>
  </si>
  <si>
    <t>US8865911, 20j</t>
  </si>
  <si>
    <t>US8865911, 20k</t>
  </si>
  <si>
    <t>US8865911, 20n</t>
  </si>
  <si>
    <t>US8865911, 20o</t>
  </si>
  <si>
    <t>US8865911, 20q</t>
  </si>
  <si>
    <t>CHEMBL2152917::US8865911, 20t::US8865911, 20t Isomer 1::US8865911, 20t Isomer 2</t>
  </si>
  <si>
    <t>US8865911, 20u::US9000182, 10</t>
  </si>
  <si>
    <t>US8865911, 20v</t>
  </si>
  <si>
    <t>US8865911, 20w</t>
  </si>
  <si>
    <t>US8865911, 20x</t>
  </si>
  <si>
    <t>US8865911, 20y</t>
  </si>
  <si>
    <t>US8865911, 25</t>
  </si>
  <si>
    <t>US8865911, 26a</t>
  </si>
  <si>
    <t>US8865911, 26c</t>
  </si>
  <si>
    <t>US8865911, 27</t>
  </si>
  <si>
    <t>US8865911, 28c</t>
  </si>
  <si>
    <t>US8865911, 28d</t>
  </si>
  <si>
    <t>US8865911, 28h</t>
  </si>
  <si>
    <t>US8865911, 29</t>
  </si>
  <si>
    <t>US8865911, 30b</t>
  </si>
  <si>
    <t>US8865911, 30d</t>
  </si>
  <si>
    <t>US8865911, 30c</t>
  </si>
  <si>
    <t>US8865911, 46a  Isomer 1::US8865911, 46a Isomer 2</t>
  </si>
  <si>
    <t>US8865911, 46b  Isomer 1::US8865911, 46b Isomer 2</t>
  </si>
  <si>
    <t>US8865911, 47 Isomer 2::US8865911, 47 Isomer 4::US8865911, 47 Isomer 5::US8865911, 47 Isomer 6::US8865911, 47 Isomer 8</t>
  </si>
  <si>
    <t>US8865911, 48 Isomer 1::US8865911, 48 Isomer 3::US8865911, 48 Isomer 5::US8865911, 48 Isomer 6</t>
  </si>
  <si>
    <t>US8865911, 48 Isomer 2</t>
  </si>
  <si>
    <t>US8865911, 48 Isomer 4</t>
  </si>
  <si>
    <t>US8865911, 48 Isomer 7</t>
  </si>
  <si>
    <t>US8865911, 48 Isomer 8</t>
  </si>
  <si>
    <t>US8865911, 49 Isomeric mixture 1</t>
  </si>
  <si>
    <t>US8865911, 50 Isomeric mixture 1::US8865911, 50 Isomeric mixture 2</t>
  </si>
  <si>
    <t>US8865911, 239::US8865911, 51</t>
  </si>
  <si>
    <t>US8865911, 52</t>
  </si>
  <si>
    <t>US8865911, 53</t>
  </si>
  <si>
    <t>US8865911, 54</t>
  </si>
  <si>
    <t>US8865911, 55</t>
  </si>
  <si>
    <t>US8865911, 56::US8865911, 57 Isomer 1::US8865911, 57 Isomer 2</t>
  </si>
  <si>
    <t>US8865911, 58</t>
  </si>
  <si>
    <t>US8865911, 59</t>
  </si>
  <si>
    <t>US8865911, 60</t>
  </si>
  <si>
    <t>US8865911, 61</t>
  </si>
  <si>
    <t>US8865911, 62</t>
  </si>
  <si>
    <t>US8865911, 63</t>
  </si>
  <si>
    <t>US8865911, 64</t>
  </si>
  <si>
    <t>US8865911, 65::US8865911, 66 Isomer 1</t>
  </si>
  <si>
    <t>US8865911, 67::US8865911, 68 Isomer 1</t>
  </si>
  <si>
    <t>US8865911, 66 Isomer 2</t>
  </si>
  <si>
    <t>US8865911, 68 Isomer 2</t>
  </si>
  <si>
    <t>US8865911, 69</t>
  </si>
  <si>
    <t>US8865911, 70::US8865911, 71 Isomer 1::US8865911, 71 Isomer 2</t>
  </si>
  <si>
    <t>US8865911, 73::US9000182, 21, isomer 1</t>
  </si>
  <si>
    <t>US8865911, 74</t>
  </si>
  <si>
    <t>US8865911, 75::US8865911, 76 Isomer 1::US8865911, 76 Isomer 2</t>
  </si>
  <si>
    <t>US8865911, 77</t>
  </si>
  <si>
    <t>US8865911, 78</t>
  </si>
  <si>
    <t>US8865911, 79</t>
  </si>
  <si>
    <t>US8865911, 80</t>
  </si>
  <si>
    <t>US8865911, 81</t>
  </si>
  <si>
    <t>US8865911, 82</t>
  </si>
  <si>
    <t>US8865911, 83</t>
  </si>
  <si>
    <t>US8865911, 84</t>
  </si>
  <si>
    <t>US8865911, 85</t>
  </si>
  <si>
    <t>US8865911, 86</t>
  </si>
  <si>
    <t>US8865911, 87</t>
  </si>
  <si>
    <t>US8865911, 88</t>
  </si>
  <si>
    <t>US8865911, 89</t>
  </si>
  <si>
    <t>US8865911, 90</t>
  </si>
  <si>
    <t>US8865911, 91</t>
  </si>
  <si>
    <t>US8865911, 289::US8865911, 92 Isomer 1</t>
  </si>
  <si>
    <t>US8865911, 92 Isomer 2</t>
  </si>
  <si>
    <t>US8865911, 93::US8865911, 94 Isomer 1::US8865911, 94 Isomer 2</t>
  </si>
  <si>
    <t>US8865911, 95</t>
  </si>
  <si>
    <t>US8865911, 96::US8865911, 97 Isomer 1</t>
  </si>
  <si>
    <t>US8865911, 97 Isomer 2</t>
  </si>
  <si>
    <t>US8865911, 98</t>
  </si>
  <si>
    <t>US8865911, 99</t>
  </si>
  <si>
    <t>US8865911, 100</t>
  </si>
  <si>
    <t>US8865911, 101</t>
  </si>
  <si>
    <t>US8865911, 102</t>
  </si>
  <si>
    <t>US8865911, 103</t>
  </si>
  <si>
    <t>US8865911, 104</t>
  </si>
  <si>
    <t>US8865911, 105</t>
  </si>
  <si>
    <t>US8865911, 106</t>
  </si>
  <si>
    <t>US8865911, 107</t>
  </si>
  <si>
    <t>US8865911, 108</t>
  </si>
  <si>
    <t>US8865911, 109</t>
  </si>
  <si>
    <t>US8865911, 110</t>
  </si>
  <si>
    <t>US8865911, 111</t>
  </si>
  <si>
    <t>US8865911, 112::US9000182, 5, isomer 2</t>
  </si>
  <si>
    <t>US8865911, 113::US9000182, 7, isomer 2</t>
  </si>
  <si>
    <t>US8865911, 115</t>
  </si>
  <si>
    <t>US8865911, 116</t>
  </si>
  <si>
    <t>US8865911, 120</t>
  </si>
  <si>
    <t>US8865911, 121</t>
  </si>
  <si>
    <t>US8865911, 123</t>
  </si>
  <si>
    <t>US8865911, 124</t>
  </si>
  <si>
    <t>US8865911, 126::US9000185, 6</t>
  </si>
  <si>
    <t>US8865911, 127</t>
  </si>
  <si>
    <t>US8865911, 128</t>
  </si>
  <si>
    <t>US8865911, 129</t>
  </si>
  <si>
    <t>US8865911, 130</t>
  </si>
  <si>
    <t>US8865911, 131</t>
  </si>
  <si>
    <t>US8865911, 132</t>
  </si>
  <si>
    <t>US8865911, 133</t>
  </si>
  <si>
    <t>US8865911, 134</t>
  </si>
  <si>
    <t>US8865911, 135</t>
  </si>
  <si>
    <t>US8933221, 1</t>
  </si>
  <si>
    <t>US8933221, 2</t>
  </si>
  <si>
    <t>US8933221, 3</t>
  </si>
  <si>
    <t>US8933221, 4</t>
  </si>
  <si>
    <t>US8933221, 5</t>
  </si>
  <si>
    <t>US8933221, 6</t>
  </si>
  <si>
    <t>US8933221, 7</t>
  </si>
  <si>
    <t>US8933221, 8</t>
  </si>
  <si>
    <t>US8933221, 9</t>
  </si>
  <si>
    <t>US8933221, 10</t>
  </si>
  <si>
    <t>US8933221, 11</t>
  </si>
  <si>
    <t>US8933221, 12::US8933221, 23::US8933221, 24</t>
  </si>
  <si>
    <t>US8933221, 13</t>
  </si>
  <si>
    <t>US8933221, 14</t>
  </si>
  <si>
    <t>US8933221, 15</t>
  </si>
  <si>
    <t>US8933221, 16</t>
  </si>
  <si>
    <t>US8933221, 17</t>
  </si>
  <si>
    <t>US8933221, 18</t>
  </si>
  <si>
    <t>US8933221, 21</t>
  </si>
  <si>
    <t>US8933221, 22</t>
  </si>
  <si>
    <t>US8933221, 25</t>
  </si>
  <si>
    <t>US8933221, 26</t>
  </si>
  <si>
    <t>US8933221, 27</t>
  </si>
  <si>
    <t>US8933221, 28</t>
  </si>
  <si>
    <t>US8933221, 29</t>
  </si>
  <si>
    <t>US8933221, 30</t>
  </si>
  <si>
    <t>US8933221, 31</t>
  </si>
  <si>
    <t>hydroxyethylamine derivative, 4</t>
  </si>
  <si>
    <t>CHEMBL403429::hydroxyethylamine derivative, 6</t>
  </si>
  <si>
    <t>hydroxyethylamine derivative, 7</t>
  </si>
  <si>
    <t>hydroxyethylamine derivative, 8</t>
  </si>
  <si>
    <t>hydroxyethylamine derivative, 10</t>
  </si>
  <si>
    <t>hydroxyethylamine derivative, 11</t>
  </si>
  <si>
    <t>hydroxyethylamine derivative, 16</t>
  </si>
  <si>
    <t>hydroxyethylamine derivative, 17</t>
  </si>
  <si>
    <t>hydroxyethylamine derivative, 18a</t>
  </si>
  <si>
    <t>hydroxyethylamine derivative, 19</t>
  </si>
  <si>
    <t>hydroxyethylamine derivative, 20</t>
  </si>
  <si>
    <t>hydroxyethylamine derivative, 18b</t>
  </si>
  <si>
    <t>hydroxyethylamine derivative, 21</t>
  </si>
  <si>
    <t>hydroxyethylamine derivative, 22</t>
  </si>
  <si>
    <t>hydroxyethylamine derivative, 23</t>
  </si>
  <si>
    <t>hydroxyethylamine derivative, 25</t>
  </si>
  <si>
    <t>hydroxyethylamine derivative, 27</t>
  </si>
  <si>
    <t>7,6,6 tricyclic sulfonamide, 10</t>
  </si>
  <si>
    <t>bicyclic sulfonamide analogue, 11</t>
  </si>
  <si>
    <t>cyclized sulfonamide analogue, 12</t>
  </si>
  <si>
    <t>7,6,5 tricyclic sulfonamide, 13::BMCL193674 Compound 6</t>
  </si>
  <si>
    <t>bicyclic sulfonamide analogue, 14</t>
  </si>
  <si>
    <t>7,6,5 tricyclic sulfonamide, 15::BMCL193674 Compound 8</t>
  </si>
  <si>
    <t>bicyclic sulfonamide analogue, 16</t>
  </si>
  <si>
    <t>7,6,6 tricyclic sulfonamide, 19</t>
  </si>
  <si>
    <t>bicyclic sulfonamide analogue, 20</t>
  </si>
  <si>
    <t>6,6,5 tricyclic sulfonamide, 21</t>
  </si>
  <si>
    <t>7,6,5 tricyclic sulfonamide, 22</t>
  </si>
  <si>
    <t>6,6,5 tricyclic sulfonamide, 23</t>
  </si>
  <si>
    <t>6,6,5 tricyclic sulfonamide, 25</t>
  </si>
  <si>
    <t>6,6,5 tricyclic sulfonamide, 27</t>
  </si>
  <si>
    <t>8,6,5 tricyclic sulfonamide, 32</t>
  </si>
  <si>
    <t>8,6,5 tricyclic sulfonamide, 33</t>
  </si>
  <si>
    <t>7,6,5 tricyclic sulfonamide, 34</t>
  </si>
  <si>
    <t>7,6,5 tricyclic sulfonamide, 35</t>
  </si>
  <si>
    <t>7,6,5 tricyclic sulfonamide, 36</t>
  </si>
  <si>
    <t>7,6,5 tricyclic sulfonamide, 37</t>
  </si>
  <si>
    <t>7,6,5 tricyclic sulfonamide, 38</t>
  </si>
  <si>
    <t>7,6,5 tricyclic sulfonamide, 39</t>
  </si>
  <si>
    <t>sulfonamide tricyclic analogue, 5</t>
  </si>
  <si>
    <t>sulfonamide tricyclic analogue, 7</t>
  </si>
  <si>
    <t>lysine sulfonamide analogue 9::methyl N-[(1S)-1-{[(5R)-5-[(4-aminobenzene)(2-methylpropyl)sulfonamido]-6-hydroxyhexyl]carbamoyl}-2-phenylethyl]-N-methylcarbamate::sulfonamide tricyclic analogue, 9</t>
  </si>
  <si>
    <t>sulfonamide tricyclic analogue, 10</t>
  </si>
  <si>
    <t>sulfonamide tricyclic analogue, 11</t>
  </si>
  <si>
    <t>sulfonamide tricyclic analogue, 12</t>
  </si>
  <si>
    <t>sulfonamide tricyclic analogue, 13</t>
  </si>
  <si>
    <t>sulfonamide tricyclic analogue, 14</t>
  </si>
  <si>
    <t>sulfonamide tricyclic analogue, 15</t>
  </si>
  <si>
    <t>sulfone tricyclic analogue, 18</t>
  </si>
  <si>
    <t>sulfone tricyclic analogue, 19</t>
  </si>
  <si>
    <t>sulfone tricyclic analogue, 20</t>
  </si>
  <si>
    <t>sulfone tricyclic analogue, 21</t>
  </si>
  <si>
    <t>sulfonamide tricyclic analogue, 22</t>
  </si>
  <si>
    <t>sulfonamide tricyclic analogue, 23</t>
  </si>
  <si>
    <t>sulfonamide tricyclic analogue, 24</t>
  </si>
  <si>
    <t>sulfonamide tricyclic analogue, 25</t>
  </si>
  <si>
    <t>sulfonamide tricyclic analogue, 26</t>
  </si>
  <si>
    <t>sulfonamide tricyclic analogue, 27</t>
  </si>
  <si>
    <t>sulfonamide tricyclic analogue, 28</t>
  </si>
  <si>
    <t>US8957083, 8</t>
  </si>
  <si>
    <t>US8957083, 9</t>
  </si>
  <si>
    <t>US8957083, 29</t>
  </si>
  <si>
    <t>US8957083, 30::US8957083, 32</t>
  </si>
  <si>
    <t>US8957083, 31</t>
  </si>
  <si>
    <t>US8957083, 33::US8957083, 36</t>
  </si>
  <si>
    <t>US8957083, 34</t>
  </si>
  <si>
    <t>US8957083, 35</t>
  </si>
  <si>
    <t>US8957083, 37</t>
  </si>
  <si>
    <t>US8957083, 38</t>
  </si>
  <si>
    <t>US8957083, 39</t>
  </si>
  <si>
    <t>US8957083, 22</t>
  </si>
  <si>
    <t>US8957083, 24</t>
  </si>
  <si>
    <t>US8957083, 23</t>
  </si>
  <si>
    <t>US8957083, 25</t>
  </si>
  <si>
    <t>US8957083, 21- A</t>
  </si>
  <si>
    <t>US8957083, 21- B</t>
  </si>
  <si>
    <t>US8957083, 18</t>
  </si>
  <si>
    <t>US8957083, 16</t>
  </si>
  <si>
    <t>US8957083, 14</t>
  </si>
  <si>
    <t>US8957083, 15</t>
  </si>
  <si>
    <t>US8957083, 19</t>
  </si>
  <si>
    <t>US8957083, 21</t>
  </si>
  <si>
    <t>US8957083, 17</t>
  </si>
  <si>
    <t>US8957083, 13</t>
  </si>
  <si>
    <t>US8957083, 26</t>
  </si>
  <si>
    <t>US8957083, 27</t>
  </si>
  <si>
    <t>US8957083, 28</t>
  </si>
  <si>
    <t>US8957083, 40</t>
  </si>
  <si>
    <t>US8962616, 1</t>
  </si>
  <si>
    <t>US8962616, 2</t>
  </si>
  <si>
    <t>US8962616, 3</t>
  </si>
  <si>
    <t>US8962616, 22::US8962616, 4</t>
  </si>
  <si>
    <t>US8962616, 5</t>
  </si>
  <si>
    <t>US8962616, 6</t>
  </si>
  <si>
    <t>US8962616, 7</t>
  </si>
  <si>
    <t>US8962616, 8</t>
  </si>
  <si>
    <t>US8962616, 9</t>
  </si>
  <si>
    <t>US8962616, 11</t>
  </si>
  <si>
    <t>US8962616, 12</t>
  </si>
  <si>
    <t>US8962616, 13</t>
  </si>
  <si>
    <t>US8962616, 14</t>
  </si>
  <si>
    <t>US8962616, 15</t>
  </si>
  <si>
    <t>US8962616, 17</t>
  </si>
  <si>
    <t>US8962616, 18</t>
  </si>
  <si>
    <t>US8962616, 19</t>
  </si>
  <si>
    <t>US8962616, 20</t>
  </si>
  <si>
    <t>US8962616, 21</t>
  </si>
  <si>
    <t>US8962616, 23</t>
  </si>
  <si>
    <t>US8962616, 24</t>
  </si>
  <si>
    <t>US8962674, CU319</t>
  </si>
  <si>
    <t>US8962674, CU029</t>
  </si>
  <si>
    <t>US8962674, CU042</t>
  </si>
  <si>
    <t>US8962674, CU072</t>
  </si>
  <si>
    <t>US8962674, CU085</t>
  </si>
  <si>
    <t>US8962674, CU086</t>
  </si>
  <si>
    <t>US8962674, CU090</t>
  </si>
  <si>
    <t>US8962674, CU091</t>
  </si>
  <si>
    <t>US8962674, CU100</t>
  </si>
  <si>
    <t>US8962674, CU110</t>
  </si>
  <si>
    <t>US8962674, CU115</t>
  </si>
  <si>
    <t>US8962674, CU118</t>
  </si>
  <si>
    <t>US8962674, CU127</t>
  </si>
  <si>
    <t>US8962674, CU129</t>
  </si>
  <si>
    <t>US8962674, CU130</t>
  </si>
  <si>
    <t>US8962674, CU131</t>
  </si>
  <si>
    <t>US8962674, CU132</t>
  </si>
  <si>
    <t>US8962674, CU133</t>
  </si>
  <si>
    <t>US8962674, CU137</t>
  </si>
  <si>
    <t>US8962674, CU138</t>
  </si>
  <si>
    <t>US8962674, CU148</t>
  </si>
  <si>
    <t>US8962674, CU150</t>
  </si>
  <si>
    <t>US8962674, CU153</t>
  </si>
  <si>
    <t>US8962674, CU168</t>
  </si>
  <si>
    <t>US8962674, CU176</t>
  </si>
  <si>
    <t>US8962674, CU188</t>
  </si>
  <si>
    <t>US8962674, CU189</t>
  </si>
  <si>
    <t>US8962674, CU192</t>
  </si>
  <si>
    <t>US8962674, CU193</t>
  </si>
  <si>
    <t>US8962674, CU194</t>
  </si>
  <si>
    <t>US8962674, CU195</t>
  </si>
  <si>
    <t>US8962674, CU196</t>
  </si>
  <si>
    <t>US8962674, CU197</t>
  </si>
  <si>
    <t>US8962674, CU202</t>
  </si>
  <si>
    <t>US8962674, CU204</t>
  </si>
  <si>
    <t>US8962674, CU205</t>
  </si>
  <si>
    <t>US8962674, CU220</t>
  </si>
  <si>
    <t>US8962674, CU247</t>
  </si>
  <si>
    <t>US8962674, CU249</t>
  </si>
  <si>
    <t>US8962674, CU253</t>
  </si>
  <si>
    <t>US8962674, CU256</t>
  </si>
  <si>
    <t>US8962674, CU259::US8962674, CU315</t>
  </si>
  <si>
    <t>US8962674, CU261</t>
  </si>
  <si>
    <t>US8962674, CU279</t>
  </si>
  <si>
    <t>US8962674, CU280</t>
  </si>
  <si>
    <t>US8962674, CU281</t>
  </si>
  <si>
    <t>US8962674, CU313</t>
  </si>
  <si>
    <t>US8962674, CU323</t>
  </si>
  <si>
    <t>US8962674, CU331</t>
  </si>
  <si>
    <t>US8962674, CU358</t>
  </si>
  <si>
    <t>US8962674, CU362</t>
  </si>
  <si>
    <t>US8962674, CU380</t>
  </si>
  <si>
    <t>US8962674, CU381</t>
  </si>
  <si>
    <t>US8962674, CU392</t>
  </si>
  <si>
    <t>US8962674, CU400</t>
  </si>
  <si>
    <t>US8962674, CU402</t>
  </si>
  <si>
    <t>US8962674, CU418</t>
  </si>
  <si>
    <t>US8962674, CU420</t>
  </si>
  <si>
    <t>US8962674, CU422</t>
  </si>
  <si>
    <t>US8962674, CU423</t>
  </si>
  <si>
    <t>US8962674, CU426</t>
  </si>
  <si>
    <t>US8962674, CU429</t>
  </si>
  <si>
    <t>US8962674, CU456</t>
  </si>
  <si>
    <t>US8962674, CU461</t>
  </si>
  <si>
    <t>US8962674, CU463</t>
  </si>
  <si>
    <t>US8962674, CU464</t>
  </si>
  <si>
    <t>US8962674, CU465</t>
  </si>
  <si>
    <t>US8962674, CU467</t>
  </si>
  <si>
    <t>US8962674, CU468</t>
  </si>
  <si>
    <t>US8962674, CU472</t>
  </si>
  <si>
    <t>US8962674, CU473</t>
  </si>
  <si>
    <t>US8962674, CU474</t>
  </si>
  <si>
    <t>US8962674, CU475</t>
  </si>
  <si>
    <t>US8962674, CU477</t>
  </si>
  <si>
    <t>US8962674, CU478</t>
  </si>
  <si>
    <t>US8962674, CU481</t>
  </si>
  <si>
    <t>US8962674, CU484</t>
  </si>
  <si>
    <t>US8962674, CU519</t>
  </si>
  <si>
    <t>US8962674, CU520</t>
  </si>
  <si>
    <t>US8962674, CU522</t>
  </si>
  <si>
    <t>US8962674, CU523</t>
  </si>
  <si>
    <t>US8962674, CU524</t>
  </si>
  <si>
    <t>US8962674, CU526</t>
  </si>
  <si>
    <t>US8962674, CU527</t>
  </si>
  <si>
    <t>US8962674, CU528</t>
  </si>
  <si>
    <t>US8962674, CU529</t>
  </si>
  <si>
    <t>US8962674, CU530</t>
  </si>
  <si>
    <t>US8962674, CU531</t>
  </si>
  <si>
    <t>US8962674, CU532</t>
  </si>
  <si>
    <t>US8962674, CU539</t>
  </si>
  <si>
    <t>US8962674, CU544</t>
  </si>
  <si>
    <t>US8962859, 11</t>
  </si>
  <si>
    <t>US8962859, 8A</t>
  </si>
  <si>
    <t>US8962859, 8B</t>
  </si>
  <si>
    <t>US8962859, 12</t>
  </si>
  <si>
    <t>US8962859, 13</t>
  </si>
  <si>
    <t>US8962859, 14</t>
  </si>
  <si>
    <t>US8962859, 15</t>
  </si>
  <si>
    <t>BDBM149355::US8962859, 9B</t>
  </si>
  <si>
    <t>US8962859, 9A</t>
  </si>
  <si>
    <t>US8962859, 17</t>
  </si>
  <si>
    <t>US8962859, 10</t>
  </si>
  <si>
    <t>US8975415, RP1a::US8975415, RP1b::US9242973, RP1b</t>
  </si>
  <si>
    <t>US8975415, RP2::US9242973, RP2</t>
  </si>
  <si>
    <t>US8975415, RP3::US9242973, RP3</t>
  </si>
  <si>
    <t>US8975415, RP4::US9242973, RP4</t>
  </si>
  <si>
    <t>US8975415, RP5::US9242973, RP5</t>
  </si>
  <si>
    <t>US8975415, RP6::US9242973, RP6</t>
  </si>
  <si>
    <t>US8975415, RP7a::US9242973, RP7a</t>
  </si>
  <si>
    <t>US8975415, RP7b::US9242973, RP7b</t>
  </si>
  <si>
    <t>US8975415, RP9a::US8975415, RP9b::US9242973, RP9b</t>
  </si>
  <si>
    <t>US8975415, RP8::US9242973, RP8</t>
  </si>
  <si>
    <t>US8975415, RP10::US9242973, RP10</t>
  </si>
  <si>
    <t>US8975415, RP11a::US8975415, RP11b</t>
  </si>
  <si>
    <t>US8975415, RP12a::US8975415, RP12b::US9242973, RP12b</t>
  </si>
  <si>
    <t>US8975415, RP13a::US8975415, RP13b::US9242973, RP13b</t>
  </si>
  <si>
    <t>US8975415, RP14a::US8975415, RP14b::US9242973, RP14b</t>
  </si>
  <si>
    <t>US8975415, RP15a::US8975415, RP15b::US9242973, RP15b</t>
  </si>
  <si>
    <t>US8975415, RP16a::US8975415, RP16b::US9242973, RP16b</t>
  </si>
  <si>
    <t>US8975415, RP17::US9242973, RP17</t>
  </si>
  <si>
    <t>US8975415, RP18::US9242973, RP18</t>
  </si>
  <si>
    <t>US8975415, RP19::US9242973, RP19</t>
  </si>
  <si>
    <t>US8975415, RP23::US9242973, RP23</t>
  </si>
  <si>
    <t>US8975415, RP24::US9242973, RP24</t>
  </si>
  <si>
    <t>US8975415, RP25::US9242973, RP25</t>
  </si>
  <si>
    <t>US8975415, RP26::US9242973, RP26</t>
  </si>
  <si>
    <t>US8975415, 27::US9242973, 27</t>
  </si>
  <si>
    <t>US8975415, 28::US9242973, 28</t>
  </si>
  <si>
    <t>US8975415, RP29::US9242973, RP29</t>
  </si>
  <si>
    <t>US8975415, 30::US9242973, 30</t>
  </si>
  <si>
    <t>US8975415, RP31::US9242973, RP31</t>
  </si>
  <si>
    <t>US8975415, RP32::US9242973, RP32</t>
  </si>
  <si>
    <t>US8975415, RP33::US9242973, RP33</t>
  </si>
  <si>
    <t>US8975415, RP34::US9242973, RP34</t>
  </si>
  <si>
    <t>US8975415, RP35::US9242973, RP35</t>
  </si>
  <si>
    <t>US8975415, RP36::US9242973, RP36</t>
  </si>
  <si>
    <t>US8975415, RP38::US9242973, RP38</t>
  </si>
  <si>
    <t>US8975415, RP40::US9242973, RP40</t>
  </si>
  <si>
    <t>US8975415, RP41::US9242973, RP41</t>
  </si>
  <si>
    <t>US8975415, RP42::US9242973, RP42</t>
  </si>
  <si>
    <t>US8975415, RP43::US9242973, RP43</t>
  </si>
  <si>
    <t>US8975415, RP44::US9242973, RP44</t>
  </si>
  <si>
    <t>US8975415, RP45::US9242973, RP45</t>
  </si>
  <si>
    <t>US8975415, RP46::US9242973, RP46</t>
  </si>
  <si>
    <t>US8975415, RP47::US9242973, RP47</t>
  </si>
  <si>
    <t>US8975415, RP48::US9242973, RP48</t>
  </si>
  <si>
    <t>US8975415, RP51a::US8975415, RP51b::US8975415, RP69::US9242973, RP69</t>
  </si>
  <si>
    <t>US8975415, RP111::US8975415, RP52a::US9242973, RP111</t>
  </si>
  <si>
    <t>US8975415, RP108::US8975415, RP53b::US9242973, RP108</t>
  </si>
  <si>
    <t>US8975415, RP54::US9242973, RP54</t>
  </si>
  <si>
    <t>US8975415, RP57::US9242973, RP57</t>
  </si>
  <si>
    <t>US8975415, RP58::US9242973, RP58</t>
  </si>
  <si>
    <t>US8975415, RP59::US9242973, RP59</t>
  </si>
  <si>
    <t>US8975415, RP60::US9242973, RP60</t>
  </si>
  <si>
    <t>US8975415, RP63::US9242973, RP63</t>
  </si>
  <si>
    <t>US8975415, RP64::US9242973, RP64</t>
  </si>
  <si>
    <t>US8975415, RP68::US9242973, RP68</t>
  </si>
  <si>
    <t>US8975415, RP70::US9242973, RP70</t>
  </si>
  <si>
    <t>US8975415, RP71::US9242973, RP71</t>
  </si>
  <si>
    <t>US8975415, RP72::US9242973, RP72</t>
  </si>
  <si>
    <t>US8975415, RP73::US9242973, RP73</t>
  </si>
  <si>
    <t>US8975415, RP74::US9242973, RP74</t>
  </si>
  <si>
    <t>US8975415, RP75::US9242973, RP75</t>
  </si>
  <si>
    <t>US8975415, RP76::US9242973, RP76</t>
  </si>
  <si>
    <t>US8975415, RP77::US9242973, RP77</t>
  </si>
  <si>
    <t>US8975415, RP78::US9242973, RP78</t>
  </si>
  <si>
    <t>US8975415, RP79::US9242973, RP79</t>
  </si>
  <si>
    <t>US8975415, RP80::US9242973, RP80</t>
  </si>
  <si>
    <t>US8975415, RP81::US9242973, RP81</t>
  </si>
  <si>
    <t>US8975415, RP82::US9242973, RP82</t>
  </si>
  <si>
    <t>US8975415, RP83::US9242973, RP83</t>
  </si>
  <si>
    <t>US8975415, RP84::US8975415, RP87::US9242973, RP84</t>
  </si>
  <si>
    <t>US8975415, RP85::US9242973, RP85</t>
  </si>
  <si>
    <t>US8975415, RP86::US9242973, RP86</t>
  </si>
  <si>
    <t>US8975415, RP88::US8975415, RP89::US9242973, RP89</t>
  </si>
  <si>
    <t>US8975415, RP90::US8975415, RP93::US9242973, RP93</t>
  </si>
  <si>
    <t>US8975415, RP91::US8975415, RP94::US9242973, RP94</t>
  </si>
  <si>
    <t>US8975415, RP92::US9242973, RP92</t>
  </si>
  <si>
    <t>US8975415, RP95</t>
  </si>
  <si>
    <t>US8975415, RP96::US9242973, RP96</t>
  </si>
  <si>
    <t>US8975415, RP97::US8975415, RP98::US9242973, RP98</t>
  </si>
  <si>
    <t>US8975415, RP99::US9242973, RP99</t>
  </si>
  <si>
    <t>US8975415, RP100::US9242973, RP100</t>
  </si>
  <si>
    <t>US8975415, RP101::US9242973, RP101</t>
  </si>
  <si>
    <t>US8975415, RP102::US9242973, RP102</t>
  </si>
  <si>
    <t>US8975415, RP103::US9242973, RP103</t>
  </si>
  <si>
    <t>US8975415, RP105::US9242973, RP105</t>
  </si>
  <si>
    <t>US8975415, RP106::US9242973, RP106</t>
  </si>
  <si>
    <t>US8975415, RP107::US9242973, RP107</t>
  </si>
  <si>
    <t>US8975415, RP109::US9242973, RP109</t>
  </si>
  <si>
    <t>US8975415, RP110::US9242973, RP110</t>
  </si>
  <si>
    <t>US8975415, RP112::US9242973, RP112</t>
  </si>
  <si>
    <t>US8975415, RP113::US9242973, RP113</t>
  </si>
  <si>
    <t>US8975415, RP114::US9242973, RP114</t>
  </si>
  <si>
    <t>US8975415, RP115::US9242973, RP115</t>
  </si>
  <si>
    <t>US8975415, RP116::US9242973, RP116</t>
  </si>
  <si>
    <t>US8975415, RP117::US9242973, RP117</t>
  </si>
  <si>
    <t>US8975415, RP118::US9242973, RP118</t>
  </si>
  <si>
    <t>US8975415, RP119::US9242973, RP119</t>
  </si>
  <si>
    <t>US8975415, RP120::US9242973, RP120</t>
  </si>
  <si>
    <t>US8975415, RP121::US9242973, RP121</t>
  </si>
  <si>
    <t>US8975415, RP122::US9242973, RP122</t>
  </si>
  <si>
    <t>US8975415, RP123::US9242973, RP123</t>
  </si>
  <si>
    <t>US8975415, RP124::US9242973, RP124</t>
  </si>
  <si>
    <t>US8975415, RP125::US9242973, RP125</t>
  </si>
  <si>
    <t>US8975415, RP126::US9242973, RP126</t>
  </si>
  <si>
    <t>US8975415, RP127::US9242973, RP127</t>
  </si>
  <si>
    <t>US8975415, RP128::US9242973, RP128</t>
  </si>
  <si>
    <t>US8975415, RP129::US9242973, RP129</t>
  </si>
  <si>
    <t>US8975415, RP130::US9242973, RP130</t>
  </si>
  <si>
    <t>US8975415, RP131::US9242973, RP131</t>
  </si>
  <si>
    <t>US8975415, RP132::US9242973, RP132</t>
  </si>
  <si>
    <t>US8975415, RP133::US9242973, RP133</t>
  </si>
  <si>
    <t>US8975415, RP134::US9242973, RP134</t>
  </si>
  <si>
    <t>US8975415, RP135::US9242973, RP135</t>
  </si>
  <si>
    <t>US8975415, RP136::US9242973, RP136</t>
  </si>
  <si>
    <t>US8975415, RP137::US9242973, RP137</t>
  </si>
  <si>
    <t>US8975415, RP138::US9242973, RP138</t>
  </si>
  <si>
    <t>US8975415, RP139::US9242973, RP139</t>
  </si>
  <si>
    <t>US8975415, RP140::US9242973, RP140</t>
  </si>
  <si>
    <t>US8975415, RP141::US9242973, RP141</t>
  </si>
  <si>
    <t>US8975415, RP142::US9242973, RP142</t>
  </si>
  <si>
    <t>US8975415, RP143::US9242973, RP143</t>
  </si>
  <si>
    <t>US8975415, RP144::US9242973, RP144</t>
  </si>
  <si>
    <t>US8975415, RP145::US9242973, RP145</t>
  </si>
  <si>
    <t>US8975415, RP146::US9242973, RP146</t>
  </si>
  <si>
    <t>US8975415, RP147::US9242973, RP147</t>
  </si>
  <si>
    <t>US8975415, RP148::US9242973, RP148</t>
  </si>
  <si>
    <t>US8975415, RP151::US9242973, RP151</t>
  </si>
  <si>
    <t>US8975415, RP152::US9242973, RP152</t>
  </si>
  <si>
    <t>US8975415, RP153::US9242973, RP153</t>
  </si>
  <si>
    <t>US8975415, RP156::US9242973, RP156</t>
  </si>
  <si>
    <t>US8975415, RP157::US9242973, RP157</t>
  </si>
  <si>
    <t>US8975415, RP158::US9242973, RP158</t>
  </si>
  <si>
    <t>US8975415, RP159::US9242973, RP159</t>
  </si>
  <si>
    <t>US8975415, RP160::US9242973, RP160</t>
  </si>
  <si>
    <t>US8975415, RP161::US9242973, RP161</t>
  </si>
  <si>
    <t>US8975415, RP162::US9242973, RP162</t>
  </si>
  <si>
    <t>US8975415, RP165::US9242973, RP165</t>
  </si>
  <si>
    <t>US8975415, RP166::US9242973, RP166</t>
  </si>
  <si>
    <t>US8975415, RP167::US9242973, RP167</t>
  </si>
  <si>
    <t>US8975415, RP169::US9242973, RP169</t>
  </si>
  <si>
    <t>US8975415, RP170::US9242973, RP170</t>
  </si>
  <si>
    <t>US8975415, RP171::US9242973, RP171</t>
  </si>
  <si>
    <t>US8975415, RP172::US9242973, RP172</t>
  </si>
  <si>
    <t>US8975415, RP173::US9242973, RP173</t>
  </si>
  <si>
    <t>US8975415, RP174::US9242973, RP174</t>
  </si>
  <si>
    <t>US8975415, RP175::US9242973, RP175</t>
  </si>
  <si>
    <t>US8975415, RP178::US9242973, RP178</t>
  </si>
  <si>
    <t>US8975415, RP179::US9242973, RP179</t>
  </si>
  <si>
    <t>US8975415, RP180::US9242973, RP180</t>
  </si>
  <si>
    <t>US8975415, RP181::US9242973, RP181</t>
  </si>
  <si>
    <t>US8975415, RP183::US9242973, RP183</t>
  </si>
  <si>
    <t>US8975415, RP184::US9242973, RP184</t>
  </si>
  <si>
    <t>US8975415, RP185::US9242973, RP185</t>
  </si>
  <si>
    <t>US8975415, RP187::US9242973, RP187</t>
  </si>
  <si>
    <t>US8975415, RP188::US9242973, RP188</t>
  </si>
  <si>
    <t>US8975415, RP189::US9242973, RP189</t>
  </si>
  <si>
    <t>US8975415, RP190::US9242973, 190</t>
  </si>
  <si>
    <t>US8975415, RP191::US9242973, RP191</t>
  </si>
  <si>
    <t>US8975415, RP192::US9242973, RP192</t>
  </si>
  <si>
    <t>US8975415, RP193::US9242973, RP193</t>
  </si>
  <si>
    <t>US8975415, RP194::US9242973, RP194</t>
  </si>
  <si>
    <t>US8975415, RP195::US9242973, 195</t>
  </si>
  <si>
    <t>US8975415, RP196::US9242973, RP196</t>
  </si>
  <si>
    <t>US8975415, RP197::US9242973, 197</t>
  </si>
  <si>
    <t>US8975415, RP198::US9242973, RP198</t>
  </si>
  <si>
    <t>US8975415, RP199::US9242973, RP199</t>
  </si>
  <si>
    <t>US8975415, RP200::US8975415, RP202::US9242973, RP202</t>
  </si>
  <si>
    <t>US8975415, RP201::US8975415, RP203::US9242973, RP203</t>
  </si>
  <si>
    <t>US8975415, RP204::US8975415, RP207::US9242973, RP207</t>
  </si>
  <si>
    <t>US8975415, RP205::US9242973, RP205</t>
  </si>
  <si>
    <t>US8975415, RP206::US9242973, RP206</t>
  </si>
  <si>
    <t>US8975415, RP208::US9242973, RP208</t>
  </si>
  <si>
    <t>US8975415, RP209::US9242973, RP209</t>
  </si>
  <si>
    <t>US8975415, RP212::US9242973, RP212</t>
  </si>
  <si>
    <t>US8975415, RP214::US9242973, RP214</t>
  </si>
  <si>
    <t>US8975415, RP215::US9242973, RP215</t>
  </si>
  <si>
    <t>US8975415, RP216::US9242973, RP216</t>
  </si>
  <si>
    <t>US8975415, 218::US9242973, 218</t>
  </si>
  <si>
    <t>US8975415, 219::US9242973, 219</t>
  </si>
  <si>
    <t>US8975415, 220::US9242973, 220</t>
  </si>
  <si>
    <t>US8975415, 221::US9242973, 221</t>
  </si>
  <si>
    <t>US8975415, 222::US9242973, 222</t>
  </si>
  <si>
    <t>US8975415, 223::US9242973, 223</t>
  </si>
  <si>
    <t>US8975415, 224::US9242973, 224</t>
  </si>
  <si>
    <t>US8975415, 227::US9242973, 227</t>
  </si>
  <si>
    <t>US8975415, 228a::US9242973, 228a</t>
  </si>
  <si>
    <t>US8975415, RP20::US9242973, RP20</t>
  </si>
  <si>
    <t>US8975415, RP21::US9242973, RP21</t>
  </si>
  <si>
    <t>US8975415, RP22::US9242973, RP22</t>
  </si>
  <si>
    <t>US8975415, RP37::US9242973, RP37</t>
  </si>
  <si>
    <t>US8975415, RP62::US9242973, RP62</t>
  </si>
  <si>
    <t>US8975415, RP65::US9242973, RP65</t>
  </si>
  <si>
    <t>US8975415, RP66::US9242973, RP66</t>
  </si>
  <si>
    <t>US8975415, RP67::US9242973, RP67</t>
  </si>
  <si>
    <t>US8975415, RP104::US9242973, RP104</t>
  </si>
  <si>
    <t>US8975415, RP149::US9242973, RP149</t>
  </si>
  <si>
    <t>US8975415, RP150::US9242973, RP150</t>
  </si>
  <si>
    <t>US8975415, RP154::US9242973, RP154</t>
  </si>
  <si>
    <t>US8975415, RP155::US9242973, RP155</t>
  </si>
  <si>
    <t>US8975415, RP163::US9242973, RP163</t>
  </si>
  <si>
    <t>US8975415, RP164::US9242973, RP164</t>
  </si>
  <si>
    <t>US8975415, RP168::US9242973, RP168</t>
  </si>
  <si>
    <t>US8975415, RP176::US9242973, RP176</t>
  </si>
  <si>
    <t>US8975415, RP177::US9242973, RP177</t>
  </si>
  <si>
    <t>US8975415, RP182::US9242973, RP182</t>
  </si>
  <si>
    <t>US8975415, RP186::US9242973, RP186</t>
  </si>
  <si>
    <t>US8975415, RP210::US9242973, RP210</t>
  </si>
  <si>
    <t>US8975415, RP211::US9242973, RP211</t>
  </si>
  <si>
    <t>US8975415, RP213::US9242973, RP213</t>
  </si>
  <si>
    <t>US8987254, 1</t>
  </si>
  <si>
    <t>US8987254, 2</t>
  </si>
  <si>
    <t>US8987254, 3</t>
  </si>
  <si>
    <t>US8987254, 4</t>
  </si>
  <si>
    <t>US8987254, 5</t>
  </si>
  <si>
    <t>US8987254, 6</t>
  </si>
  <si>
    <t>US8987254, 7</t>
  </si>
  <si>
    <t>US8987254, 8</t>
  </si>
  <si>
    <t>US8981112, 1</t>
  </si>
  <si>
    <t>US8981112, 2::US9526727, 2</t>
  </si>
  <si>
    <t>US8981112, 3::US9526727, 3</t>
  </si>
  <si>
    <t>US8981112, 4::US9526727, 4</t>
  </si>
  <si>
    <t>US8981112, 5</t>
  </si>
  <si>
    <t>US8981112, 6::US9526727, 6</t>
  </si>
  <si>
    <t>US8981112, 7::US9526727, 7</t>
  </si>
  <si>
    <t>US8981112, 8::US9526727, 8</t>
  </si>
  <si>
    <t>US8981112, 9::US9526727, 9</t>
  </si>
  <si>
    <t>US8981112, 10::US9526727, 10</t>
  </si>
  <si>
    <t>US8981112, 11::US9526727, 11</t>
  </si>
  <si>
    <t>US8981112, 12::US9526727, 12</t>
  </si>
  <si>
    <t>US8981112, 13::US9526727, 13</t>
  </si>
  <si>
    <t>US8981112, 14::US9526727, 14</t>
  </si>
  <si>
    <t>US8981112, 15::US9526727, 15</t>
  </si>
  <si>
    <t>US8981112, 16::US9526727, 16</t>
  </si>
  <si>
    <t>US8981112, 17::US9526727, 17</t>
  </si>
  <si>
    <t>US8981112, 18::US9526727, 18</t>
  </si>
  <si>
    <t>US8981112, 19::US9526727, 19</t>
  </si>
  <si>
    <t>US8981112, 21::US9526727, 21</t>
  </si>
  <si>
    <t>US8981112, 22::US9526727, 22</t>
  </si>
  <si>
    <t>US8981112, 23::US9526727, 23</t>
  </si>
  <si>
    <t>US8981112, 24::US9526727, 24</t>
  </si>
  <si>
    <t>US8981112, 26::US9526727, 26</t>
  </si>
  <si>
    <t>US8981112, 27::US9526727, 27</t>
  </si>
  <si>
    <t>US8999980, I-1</t>
  </si>
  <si>
    <t>US8999980, I-2</t>
  </si>
  <si>
    <t>CHEMBL2347203::US8999980, I-6</t>
  </si>
  <si>
    <t>CHEMBL2347206::US8999980, I-53</t>
  </si>
  <si>
    <t>US8999980, I-54</t>
  </si>
  <si>
    <t>US9000182, 2, isomer 1</t>
  </si>
  <si>
    <t>US9000182, 3</t>
  </si>
  <si>
    <t>US9000182, 5, isomer 1</t>
  </si>
  <si>
    <t>US9000182, 6</t>
  </si>
  <si>
    <t>US9000182, 7, isomer 1</t>
  </si>
  <si>
    <t>US9000182, 8</t>
  </si>
  <si>
    <t>US9000182, 9, isomer 1</t>
  </si>
  <si>
    <t>US9000182, 11, isomer 1</t>
  </si>
  <si>
    <t>US9000182, 11, isomer 2</t>
  </si>
  <si>
    <t>US9000182, 13, isomer 1</t>
  </si>
  <si>
    <t>US9000182, 13, isomer 2</t>
  </si>
  <si>
    <t>US9000182, 14</t>
  </si>
  <si>
    <t>US9000182, 15, isomer 1</t>
  </si>
  <si>
    <t>US9000182, 15, isomer 2</t>
  </si>
  <si>
    <t>US9000182, 16</t>
  </si>
  <si>
    <t>US9000182, 17</t>
  </si>
  <si>
    <t>US9000182, 18</t>
  </si>
  <si>
    <t>US9000182, 19</t>
  </si>
  <si>
    <t>US9000182, 21, isomer 2</t>
  </si>
  <si>
    <t>US9000183, 1</t>
  </si>
  <si>
    <t>US9000183, 2</t>
  </si>
  <si>
    <t>US9000183, 3</t>
  </si>
  <si>
    <t>US9000183, 4</t>
  </si>
  <si>
    <t>US9000183, 5</t>
  </si>
  <si>
    <t>US9000183, 6 Isomer 1</t>
  </si>
  <si>
    <t>US9000183, 7</t>
  </si>
  <si>
    <t>US9000183, 8</t>
  </si>
  <si>
    <t>US9000183, 9 Isomer 1</t>
  </si>
  <si>
    <t>US9000183, 10</t>
  </si>
  <si>
    <t>US9000184, 1</t>
  </si>
  <si>
    <t>US9000184, 2</t>
  </si>
  <si>
    <t>US9000184, 3</t>
  </si>
  <si>
    <t>US9000184, 4</t>
  </si>
  <si>
    <t>US9000184, 5, isomer 1</t>
  </si>
  <si>
    <t>US9000184, 5, isomer 2</t>
  </si>
  <si>
    <t>US9000184, 6, isomer 1</t>
  </si>
  <si>
    <t>US9000184, 6, isomer 2</t>
  </si>
  <si>
    <t>US9000184, 7, isomer 1</t>
  </si>
  <si>
    <t>US9000184, 7, isomer 2</t>
  </si>
  <si>
    <t>US9000184, 8, isomer 1</t>
  </si>
  <si>
    <t>US9000184, 8, isomer 2</t>
  </si>
  <si>
    <t>US9000184, 9</t>
  </si>
  <si>
    <t>US9000184, 10, isomer 1</t>
  </si>
  <si>
    <t>US9000184, 10, isomer 2</t>
  </si>
  <si>
    <t>US9000184, 11, isomer 1</t>
  </si>
  <si>
    <t>US9000185, 1</t>
  </si>
  <si>
    <t>US9000185, 2</t>
  </si>
  <si>
    <t>US9000185, 3</t>
  </si>
  <si>
    <t>US9000185, 4, isomer 1</t>
  </si>
  <si>
    <t>US9000185, 5</t>
  </si>
  <si>
    <t>US9000185, 7, isomer 1</t>
  </si>
  <si>
    <t>US9000185, 8</t>
  </si>
  <si>
    <t>US9018391, 1</t>
  </si>
  <si>
    <t>US9018391, 2</t>
  </si>
  <si>
    <t>US9018391, 3</t>
  </si>
  <si>
    <t>US9018391, 4</t>
  </si>
  <si>
    <t>US9018391, 5</t>
  </si>
  <si>
    <t>US9018391, 6</t>
  </si>
  <si>
    <t>US9018391, 7</t>
  </si>
  <si>
    <t>US9018391, 8</t>
  </si>
  <si>
    <t>US9018391, 9</t>
  </si>
  <si>
    <t>US9018391, 10</t>
  </si>
  <si>
    <t>US9018391, 11</t>
  </si>
  <si>
    <t>US9018391, 12</t>
  </si>
  <si>
    <t>US9018391, 13</t>
  </si>
  <si>
    <t>US9018391, 14</t>
  </si>
  <si>
    <t>US9018391, 15</t>
  </si>
  <si>
    <t>US9018391, 16</t>
  </si>
  <si>
    <t>US9029367, 1</t>
  </si>
  <si>
    <t>US9029367, 2</t>
  </si>
  <si>
    <t>US9029367, 3</t>
  </si>
  <si>
    <t>US9029367, 34</t>
  </si>
  <si>
    <t>US9029367, 57</t>
  </si>
  <si>
    <t>US9045498, 2</t>
  </si>
  <si>
    <t>US9045498, 3</t>
  </si>
  <si>
    <t>US9045498, 4</t>
  </si>
  <si>
    <t>US9045498, 5</t>
  </si>
  <si>
    <t>US9045498, 6</t>
  </si>
  <si>
    <t>US9045498, 7</t>
  </si>
  <si>
    <t>US9045498, 8</t>
  </si>
  <si>
    <t>US9045498, 9</t>
  </si>
  <si>
    <t>US9045498, 10</t>
  </si>
  <si>
    <t>US9045498, 11</t>
  </si>
  <si>
    <t>US9045498, 12</t>
  </si>
  <si>
    <t>US9045498, 13</t>
  </si>
  <si>
    <t>US9045498, 14</t>
  </si>
  <si>
    <t>US9045498, 15</t>
  </si>
  <si>
    <t>US9045498, 16</t>
  </si>
  <si>
    <t>US9045498, 17</t>
  </si>
  <si>
    <t>US9045498, 18</t>
  </si>
  <si>
    <t>US9045498, 19</t>
  </si>
  <si>
    <t>US9045498, 20</t>
  </si>
  <si>
    <t>US9045500, 1</t>
  </si>
  <si>
    <t>US9045500, 2</t>
  </si>
  <si>
    <t>US9045500, 3</t>
  </si>
  <si>
    <t>US9045500, 4</t>
  </si>
  <si>
    <t>US9045500, 5</t>
  </si>
  <si>
    <t>US9045500, 6</t>
  </si>
  <si>
    <t>US9045500, 7</t>
  </si>
  <si>
    <t>US9045500, 8</t>
  </si>
  <si>
    <t>US9045500, 9</t>
  </si>
  <si>
    <t>US9045500, 10</t>
  </si>
  <si>
    <t>US9045500, 11</t>
  </si>
  <si>
    <t>US9045500, 12</t>
  </si>
  <si>
    <t>US9045500, 13</t>
  </si>
  <si>
    <t>US9045500, 14</t>
  </si>
  <si>
    <t>US9045500, 15</t>
  </si>
  <si>
    <t>US9045500, 16</t>
  </si>
  <si>
    <t>US9045500, 17</t>
  </si>
  <si>
    <t>US9045500, 18</t>
  </si>
  <si>
    <t>US9045500, 19</t>
  </si>
  <si>
    <t>US9045500, 20</t>
  </si>
  <si>
    <t>US9045500, 21</t>
  </si>
  <si>
    <t>US9045500, 22</t>
  </si>
  <si>
    <t>US9045500, 23</t>
  </si>
  <si>
    <t>US9045500, 24</t>
  </si>
  <si>
    <t>US9045500, 25</t>
  </si>
  <si>
    <t>US9045500, 26</t>
  </si>
  <si>
    <t>US9045500, 27</t>
  </si>
  <si>
    <t>US9045500, 28</t>
  </si>
  <si>
    <t>US9045500, 33</t>
  </si>
  <si>
    <t>US9045500, 34</t>
  </si>
  <si>
    <t>US9045500, 35</t>
  </si>
  <si>
    <t>US9045500, 36</t>
  </si>
  <si>
    <t>US9085576, 2b-B::US9085576, 2b-rac</t>
  </si>
  <si>
    <t>US9085576, 2b-A</t>
  </si>
  <si>
    <t>US9085576, 28</t>
  </si>
  <si>
    <t>US9085576, 29</t>
  </si>
  <si>
    <t>US9085576, 140</t>
  </si>
  <si>
    <t>US9085576, 261</t>
  </si>
  <si>
    <t>US9085576, 297</t>
  </si>
  <si>
    <t>US9085576, 319</t>
  </si>
  <si>
    <t>US9085576, 320</t>
  </si>
  <si>
    <t>US9085576, 321</t>
  </si>
  <si>
    <t>US9085576, 330::US9085576, 331</t>
  </si>
  <si>
    <t>US9085576, 341</t>
  </si>
  <si>
    <t>US9085576, 352</t>
  </si>
  <si>
    <t>US9085576, 360</t>
  </si>
  <si>
    <t>US9085576, 380::US9085576, 381</t>
  </si>
  <si>
    <t>US9085576, 383</t>
  </si>
  <si>
    <t>US9085576, 384</t>
  </si>
  <si>
    <t>US9085576, 385</t>
  </si>
  <si>
    <t>US9085576, 401</t>
  </si>
  <si>
    <t>US9085576, 403</t>
  </si>
  <si>
    <t>US9085576, 411</t>
  </si>
  <si>
    <t>US9085576, 419</t>
  </si>
  <si>
    <t>US9085576, 423</t>
  </si>
  <si>
    <t>US9085576, 425</t>
  </si>
  <si>
    <t>US9085576, 426</t>
  </si>
  <si>
    <t>US9085576, 432</t>
  </si>
  <si>
    <t>US9085576, 433</t>
  </si>
  <si>
    <t>US9085576, 439</t>
  </si>
  <si>
    <t>US9096541, 113</t>
  </si>
  <si>
    <t>US9096541, 213</t>
  </si>
  <si>
    <t>US9096541, 6212</t>
  </si>
  <si>
    <t>US9096541, 6412</t>
  </si>
  <si>
    <t>US9096541, 6512</t>
  </si>
  <si>
    <t>US9096541, 6612</t>
  </si>
  <si>
    <t>US9145426, 1</t>
  </si>
  <si>
    <t>US9145426, 2</t>
  </si>
  <si>
    <t>US9145426, 3</t>
  </si>
  <si>
    <t>US9145426, 4</t>
  </si>
  <si>
    <t>US9145426, 5</t>
  </si>
  <si>
    <t>US9145426, 6</t>
  </si>
  <si>
    <t>US9145426, 7</t>
  </si>
  <si>
    <t>US9145426, 8</t>
  </si>
  <si>
    <t>US9145426, 9</t>
  </si>
  <si>
    <t>US9145426, 10</t>
  </si>
  <si>
    <t>US9145426, 11</t>
  </si>
  <si>
    <t>US9145426, 12</t>
  </si>
  <si>
    <t>US9145426, 13</t>
  </si>
  <si>
    <t>US9145426, 14</t>
  </si>
  <si>
    <t>US9145426, 15</t>
  </si>
  <si>
    <t>US9145426, 16</t>
  </si>
  <si>
    <t>US9145426, 17</t>
  </si>
  <si>
    <t>US9145426, 18</t>
  </si>
  <si>
    <t>US9145426, 19</t>
  </si>
  <si>
    <t>US9163011, 28</t>
  </si>
  <si>
    <t>US9163011, 1</t>
  </si>
  <si>
    <t>US9163011, 2</t>
  </si>
  <si>
    <t>US9163011, 3</t>
  </si>
  <si>
    <t>US9163011, 4</t>
  </si>
  <si>
    <t>US9163011, 6</t>
  </si>
  <si>
    <t>US9163011, 7</t>
  </si>
  <si>
    <t>US9163011, 8</t>
  </si>
  <si>
    <t>US9163011, 9</t>
  </si>
  <si>
    <t>US9163011, 10</t>
  </si>
  <si>
    <t>US9163011, 11</t>
  </si>
  <si>
    <t>US9163011, 12</t>
  </si>
  <si>
    <t>US9163011, 13</t>
  </si>
  <si>
    <t>US9163011, 15</t>
  </si>
  <si>
    <t>US9163011, 16</t>
  </si>
  <si>
    <t>US9163011, 17</t>
  </si>
  <si>
    <t>US9163011, 18</t>
  </si>
  <si>
    <t>US9163011, 19</t>
  </si>
  <si>
    <t>US9163011, 20</t>
  </si>
  <si>
    <t>US9163011, 21</t>
  </si>
  <si>
    <t>US9163011, 22</t>
  </si>
  <si>
    <t>US9163011, 23</t>
  </si>
  <si>
    <t>US9163011, 24</t>
  </si>
  <si>
    <t>US9163011, 25</t>
  </si>
  <si>
    <t>US9163011, 26</t>
  </si>
  <si>
    <t>US9163011, 27</t>
  </si>
  <si>
    <t>US9163011, 29</t>
  </si>
  <si>
    <t>US9163011, 30</t>
  </si>
  <si>
    <t>US9163011, 31</t>
  </si>
  <si>
    <t>US9163011, 32</t>
  </si>
  <si>
    <t>US9163011, 33</t>
  </si>
  <si>
    <t>US9163011, 35</t>
  </si>
  <si>
    <t>US9163011, 37</t>
  </si>
  <si>
    <t>US9181236, 1</t>
  </si>
  <si>
    <t>US9181236, 2</t>
  </si>
  <si>
    <t>US9181236, 3</t>
  </si>
  <si>
    <t>US9181236, 4</t>
  </si>
  <si>
    <t>US9181236, 5</t>
  </si>
  <si>
    <t>US9181236, 6</t>
  </si>
  <si>
    <t>US9181236, 7</t>
  </si>
  <si>
    <t>US9181236, 8</t>
  </si>
  <si>
    <t>US9181236, 9</t>
  </si>
  <si>
    <t>US9181236, 10</t>
  </si>
  <si>
    <t>US9181236, 11</t>
  </si>
  <si>
    <t>US9181236, 12</t>
  </si>
  <si>
    <t>US9181236, 13</t>
  </si>
  <si>
    <t>US9181236, 14</t>
  </si>
  <si>
    <t>US9181236, 15</t>
  </si>
  <si>
    <t>US9181236, 16</t>
  </si>
  <si>
    <t>US9181236, 17</t>
  </si>
  <si>
    <t>US9181236, 18</t>
  </si>
  <si>
    <t>US9181236, 19</t>
  </si>
  <si>
    <t>US9181236, 20</t>
  </si>
  <si>
    <t>US9181236, 21</t>
  </si>
  <si>
    <t>US9181236, 22</t>
  </si>
  <si>
    <t>US9181236, 23</t>
  </si>
  <si>
    <t>US9181236, 24</t>
  </si>
  <si>
    <t>US9181236, 25</t>
  </si>
  <si>
    <t>US9181236, 26</t>
  </si>
  <si>
    <t>US9181236, 27</t>
  </si>
  <si>
    <t>US9181236, 28</t>
  </si>
  <si>
    <t>US9181236, 29</t>
  </si>
  <si>
    <t>US9181236, 30</t>
  </si>
  <si>
    <t>US9181236, 31</t>
  </si>
  <si>
    <t>US9181236, 32</t>
  </si>
  <si>
    <t>US9181236, 33</t>
  </si>
  <si>
    <t>US9181236, 34</t>
  </si>
  <si>
    <t>US9181236, 35</t>
  </si>
  <si>
    <t>US9181236, 35a</t>
  </si>
  <si>
    <t>US9181236, 36</t>
  </si>
  <si>
    <t>US9181236, 37</t>
  </si>
  <si>
    <t>US9181236, 38</t>
  </si>
  <si>
    <t>US9181236, 39</t>
  </si>
  <si>
    <t>US9181236, 39a</t>
  </si>
  <si>
    <t>US9181236, 39b</t>
  </si>
  <si>
    <t>US9181236, 42</t>
  </si>
  <si>
    <t>US9181236, 43</t>
  </si>
  <si>
    <t>US9181236, 43a</t>
  </si>
  <si>
    <t>US9181236, 44</t>
  </si>
  <si>
    <t>US9181236, 45</t>
  </si>
  <si>
    <t>US9181236, 46</t>
  </si>
  <si>
    <t>US9181236, 47</t>
  </si>
  <si>
    <t>US9181236, 47a</t>
  </si>
  <si>
    <t>US9181236, 48</t>
  </si>
  <si>
    <t>US9181236, 49</t>
  </si>
  <si>
    <t>US9181236, 50</t>
  </si>
  <si>
    <t>US9181236, 51</t>
  </si>
  <si>
    <t>US9181236, 52</t>
  </si>
  <si>
    <t>US9181236, 53</t>
  </si>
  <si>
    <t>US9181236, 54</t>
  </si>
  <si>
    <t>US9181236, 55</t>
  </si>
  <si>
    <t>US9181236, 56</t>
  </si>
  <si>
    <t>US9181236, 57</t>
  </si>
  <si>
    <t>US9181236, 57a</t>
  </si>
  <si>
    <t>US9181236, 58</t>
  </si>
  <si>
    <t>US9181236, 59</t>
  </si>
  <si>
    <t>US9181236, 60</t>
  </si>
  <si>
    <t>US9181236, 61</t>
  </si>
  <si>
    <t>US9181236, 61a</t>
  </si>
  <si>
    <t>US9181236, 62</t>
  </si>
  <si>
    <t>US9181236, 62a</t>
  </si>
  <si>
    <t>US9181236, 62b</t>
  </si>
  <si>
    <t>US9181236, 62c</t>
  </si>
  <si>
    <t>US9181236, 62d</t>
  </si>
  <si>
    <t>US9181236, 62e</t>
  </si>
  <si>
    <t>US9181236, 63</t>
  </si>
  <si>
    <t>US9181236, 63a</t>
  </si>
  <si>
    <t>US9181236, 63b</t>
  </si>
  <si>
    <t>US9181236, 63c</t>
  </si>
  <si>
    <t>US9181236, 63d</t>
  </si>
  <si>
    <t>US9181236, 62f</t>
  </si>
  <si>
    <t>US9181236, 62g</t>
  </si>
  <si>
    <t>US9181236, 62h</t>
  </si>
  <si>
    <t>US9181236, 62i</t>
  </si>
  <si>
    <t>US9181236, 62j</t>
  </si>
  <si>
    <t>US9181236, 62k</t>
  </si>
  <si>
    <t>US9181236, 62l</t>
  </si>
  <si>
    <t>US9181236, 62m</t>
  </si>
  <si>
    <t>US9181236, 62n</t>
  </si>
  <si>
    <t>US9181236, 63e</t>
  </si>
  <si>
    <t>US9181236, 63f</t>
  </si>
  <si>
    <t>US9181236, 63g</t>
  </si>
  <si>
    <t>US9181236, 63h</t>
  </si>
  <si>
    <t>US9181236, 63i</t>
  </si>
  <si>
    <t>US9181236, 63j</t>
  </si>
  <si>
    <t>US9181236, 63k</t>
  </si>
  <si>
    <t>US9181236, 63l</t>
  </si>
  <si>
    <t>US9181236, 63m</t>
  </si>
  <si>
    <t>US9181236, 63n</t>
  </si>
  <si>
    <t>US9181236, 64</t>
  </si>
  <si>
    <t>US9181236, 65</t>
  </si>
  <si>
    <t>US9181236, 65a</t>
  </si>
  <si>
    <t>US9181236, 74</t>
  </si>
  <si>
    <t>US9181236, 75</t>
  </si>
  <si>
    <t>US9181236, 76a (isomeric sample 1)::US9181236, 76b (isomeric sample 2)</t>
  </si>
  <si>
    <t>US9181236, 77</t>
  </si>
  <si>
    <t>US9181236, 77a</t>
  </si>
  <si>
    <t>US9181236, 77b</t>
  </si>
  <si>
    <t>US9181236, 77c</t>
  </si>
  <si>
    <t>US9181236, 77d</t>
  </si>
  <si>
    <t>US9181236, 79</t>
  </si>
  <si>
    <t>US9181236, 79a</t>
  </si>
  <si>
    <t>US9181236, 79b</t>
  </si>
  <si>
    <t>US9181236, 79c</t>
  </si>
  <si>
    <t>US9181236, 79d</t>
  </si>
  <si>
    <t>US9181236, 80</t>
  </si>
  <si>
    <t>US9181236, 80a</t>
  </si>
  <si>
    <t>US9181236, 80b</t>
  </si>
  <si>
    <t>US9181236, 80c</t>
  </si>
  <si>
    <t>US9181236, 80d</t>
  </si>
  <si>
    <t>US9181236, 80e</t>
  </si>
  <si>
    <t>US9181236, 80f</t>
  </si>
  <si>
    <t>US9181236, 80g</t>
  </si>
  <si>
    <t>US9181236, 80i</t>
  </si>
  <si>
    <t>US9181236, 80j</t>
  </si>
  <si>
    <t>US9181236, 80k</t>
  </si>
  <si>
    <t>US9181236, 80l</t>
  </si>
  <si>
    <t>US9181236, 80m</t>
  </si>
  <si>
    <t>US9181236, 81</t>
  </si>
  <si>
    <t>US9181236, 81a</t>
  </si>
  <si>
    <t>US9181236, 81b</t>
  </si>
  <si>
    <t>US9181236, 81c</t>
  </si>
  <si>
    <t>US9181236, 81d</t>
  </si>
  <si>
    <t>US9181236, 81e</t>
  </si>
  <si>
    <t>US9181236, 81f</t>
  </si>
  <si>
    <t>US9181236, 81g</t>
  </si>
  <si>
    <t>US9181236, 81h</t>
  </si>
  <si>
    <t>US9181236, 81i</t>
  </si>
  <si>
    <t>US9181236, 81j</t>
  </si>
  <si>
    <t>US9181236, 81k</t>
  </si>
  <si>
    <t>US9181236, 81l</t>
  </si>
  <si>
    <t>US9181236, 81m</t>
  </si>
  <si>
    <t>US9181236, 81n</t>
  </si>
  <si>
    <t>US9181236, 81o</t>
  </si>
  <si>
    <t>US9181236, 81p</t>
  </si>
  <si>
    <t>US9181236, 81r</t>
  </si>
  <si>
    <t>US9181236, 81s</t>
  </si>
  <si>
    <t>US9181236, 81t</t>
  </si>
  <si>
    <t>US9181236, 81u</t>
  </si>
  <si>
    <t>US9181236, 81w</t>
  </si>
  <si>
    <t>US9181236, 81x</t>
  </si>
  <si>
    <t>US9181236, 81y</t>
  </si>
  <si>
    <t>US9181236, 81z</t>
  </si>
  <si>
    <t>US9181236, 81aa</t>
  </si>
  <si>
    <t>US9181236, 81ab</t>
  </si>
  <si>
    <t>US9181236, 81ad</t>
  </si>
  <si>
    <t>US9181236, 81ae</t>
  </si>
  <si>
    <t>US9181236, 81af</t>
  </si>
  <si>
    <t>US9181236, 81ag</t>
  </si>
  <si>
    <t>US9181236, Table A, 7</t>
  </si>
  <si>
    <t>US9181236, Table A, 11</t>
  </si>
  <si>
    <t>US9181236, Table A, 17</t>
  </si>
  <si>
    <t>US9181236, Table A, 27</t>
  </si>
  <si>
    <t>US9181236, Table A, 35</t>
  </si>
  <si>
    <t>US9181236, Table A, 38</t>
  </si>
  <si>
    <t>US9181236, Table A, 41</t>
  </si>
  <si>
    <t>US9181236, Table A, 44</t>
  </si>
  <si>
    <t>US9181236, Table A, 14-4</t>
  </si>
  <si>
    <t>US9181236, Table A, 14-7</t>
  </si>
  <si>
    <t>US9181236, Table A, 15-3</t>
  </si>
  <si>
    <t>US9221839, 1</t>
  </si>
  <si>
    <t>US9221839, 1a</t>
  </si>
  <si>
    <t>US9221839, 3</t>
  </si>
  <si>
    <t>US9221839, 3a</t>
  </si>
  <si>
    <t>US9221839, 4</t>
  </si>
  <si>
    <t>US9221839, 4a</t>
  </si>
  <si>
    <t>US9221839, 5</t>
  </si>
  <si>
    <t>US9221839, 5a</t>
  </si>
  <si>
    <t>US9221839, 6</t>
  </si>
  <si>
    <t>US9221839, 6a</t>
  </si>
  <si>
    <t>US9221839, 6b</t>
  </si>
  <si>
    <t>US9221839, 6c</t>
  </si>
  <si>
    <t>US9221839, 6d</t>
  </si>
  <si>
    <t>US9221839, 6e</t>
  </si>
  <si>
    <t>US9221839, 6f</t>
  </si>
  <si>
    <t>US9233981, 1</t>
  </si>
  <si>
    <t>US9233981, 2</t>
  </si>
  <si>
    <t>US9233981, 3</t>
  </si>
  <si>
    <t>US9233981, 4</t>
  </si>
  <si>
    <t>US9233981, 5</t>
  </si>
  <si>
    <t>US9233981, 6</t>
  </si>
  <si>
    <t>US9233981, 7</t>
  </si>
  <si>
    <t>US9233981, 8</t>
  </si>
  <si>
    <t>US9233981, 9</t>
  </si>
  <si>
    <t>US9233981, 10</t>
  </si>
  <si>
    <t>US9233981, 11</t>
  </si>
  <si>
    <t>US9233981, 12</t>
  </si>
  <si>
    <t>US9233981, 13</t>
  </si>
  <si>
    <t>US9233981, 15</t>
  </si>
  <si>
    <t>US9233981, 16</t>
  </si>
  <si>
    <t>US9233981, 17</t>
  </si>
  <si>
    <t>US9233981, 18</t>
  </si>
  <si>
    <t>US9233981, 19</t>
  </si>
  <si>
    <t>US9233981, 20</t>
  </si>
  <si>
    <t>US9233981, 21</t>
  </si>
  <si>
    <t>US9233981, 22</t>
  </si>
  <si>
    <t>US9233981, 23</t>
  </si>
  <si>
    <t>US9233981, 24::US9233981, 25</t>
  </si>
  <si>
    <t>US9233981, 26</t>
  </si>
  <si>
    <t>US9233981, 27</t>
  </si>
  <si>
    <t>US9233981, 28</t>
  </si>
  <si>
    <t>US9233981, 29</t>
  </si>
  <si>
    <t>US9233981, 30</t>
  </si>
  <si>
    <t>US9233981, 31</t>
  </si>
  <si>
    <t>US9233981, 32</t>
  </si>
  <si>
    <t>US9233981, 33</t>
  </si>
  <si>
    <t>US9233981, 34</t>
  </si>
  <si>
    <t>US9238626, (+/-)-(Ia) HCl</t>
  </si>
  <si>
    <t>US9238626, (+/-)-(Ib) HCl</t>
  </si>
  <si>
    <t>US9238626, (-)-(Ib) HCl</t>
  </si>
  <si>
    <t>US9238626, (+)-(Ib) HCl</t>
  </si>
  <si>
    <t>US9238626, (+/-)-(Ic) HCl</t>
  </si>
  <si>
    <t>US9238626, (+/-)-(Id) HCl</t>
  </si>
  <si>
    <t>US9238626, (+/-)-(Ie) HCl</t>
  </si>
  <si>
    <t>US9242943, 2</t>
  </si>
  <si>
    <t>US9242943, 5</t>
  </si>
  <si>
    <t>US9242943, 6</t>
  </si>
  <si>
    <t>US9242943, 8</t>
  </si>
  <si>
    <t>US9242943, 9</t>
  </si>
  <si>
    <t>US9242943, 10</t>
  </si>
  <si>
    <t>US9242943, 12</t>
  </si>
  <si>
    <t>US9242943, 13</t>
  </si>
  <si>
    <t>US9242943, 14</t>
  </si>
  <si>
    <t>US9242943, 15</t>
  </si>
  <si>
    <t>US9242943, 18</t>
  </si>
  <si>
    <t>US9242943, 19</t>
  </si>
  <si>
    <t>US9242943, 20</t>
  </si>
  <si>
    <t>US9242943, 21</t>
  </si>
  <si>
    <t>US9242943, 22</t>
  </si>
  <si>
    <t>US9242943, 23</t>
  </si>
  <si>
    <t>US9242943, 24</t>
  </si>
  <si>
    <t>US9242943, 26</t>
  </si>
  <si>
    <t>US9242943, 27</t>
  </si>
  <si>
    <t>US9242943, 28</t>
  </si>
  <si>
    <t>US9242943, 29</t>
  </si>
  <si>
    <t>US9242943, 30</t>
  </si>
  <si>
    <t>US9242943, 31</t>
  </si>
  <si>
    <t>US9242943, 32</t>
  </si>
  <si>
    <t>US9242943, 33</t>
  </si>
  <si>
    <t>US9242943, 34</t>
  </si>
  <si>
    <t>US9242943, 35</t>
  </si>
  <si>
    <t>US9242943, 36</t>
  </si>
  <si>
    <t>US9242943, 39</t>
  </si>
  <si>
    <t>US9242943, 40</t>
  </si>
  <si>
    <t>US9242943, 41</t>
  </si>
  <si>
    <t>US9242943, 42::US9242943, 43</t>
  </si>
  <si>
    <t>US9242943, 44</t>
  </si>
  <si>
    <t>US9242943, 45</t>
  </si>
  <si>
    <t>US9242973, RP11a::US9242973, RP11b</t>
  </si>
  <si>
    <t>US9242973, RP95</t>
  </si>
  <si>
    <t>US8975415, RP56::US9242973, RP56</t>
  </si>
  <si>
    <t>US8975415, RP61::US9242973, RP61</t>
  </si>
  <si>
    <t>US9273042, 1</t>
  </si>
  <si>
    <t>US9273042, 2</t>
  </si>
  <si>
    <t>US9273042, 4</t>
  </si>
  <si>
    <t>US9273042, 8</t>
  </si>
  <si>
    <t>US9273042, 9</t>
  </si>
  <si>
    <t>US9273053, 35</t>
  </si>
  <si>
    <t>US9284284, 1</t>
  </si>
  <si>
    <t>US9284284, 2</t>
  </si>
  <si>
    <t>US9284284, 3</t>
  </si>
  <si>
    <t>US9284284, 4</t>
  </si>
  <si>
    <t>US9284284, 5</t>
  </si>
  <si>
    <t>US9284284, 6</t>
  </si>
  <si>
    <t>US9284284, 7</t>
  </si>
  <si>
    <t>US9284284, 8</t>
  </si>
  <si>
    <t>US9284284, 9</t>
  </si>
  <si>
    <t>US9284284, 10</t>
  </si>
  <si>
    <t>US9284284, 11</t>
  </si>
  <si>
    <t>US9284284, 12</t>
  </si>
  <si>
    <t>US9284284, 13</t>
  </si>
  <si>
    <t>US9284284, 14</t>
  </si>
  <si>
    <t>US9284284, 15</t>
  </si>
  <si>
    <t>US9284284, 16</t>
  </si>
  <si>
    <t>US9284284, 17</t>
  </si>
  <si>
    <t>US9284284, 18</t>
  </si>
  <si>
    <t>US9284284, 19</t>
  </si>
  <si>
    <t>US9284284, 20</t>
  </si>
  <si>
    <t>US9284284, 21</t>
  </si>
  <si>
    <t>US9284284, 22</t>
  </si>
  <si>
    <t>US9284284, 23</t>
  </si>
  <si>
    <t>US9284284, 24</t>
  </si>
  <si>
    <t>US9284284, 25</t>
  </si>
  <si>
    <t>US9284284, 26</t>
  </si>
  <si>
    <t>US9284284, 27</t>
  </si>
  <si>
    <t>US9284284, 28</t>
  </si>
  <si>
    <t>US9284284, 30</t>
  </si>
  <si>
    <t>US9284284, 31</t>
  </si>
  <si>
    <t>US9296734, 2</t>
  </si>
  <si>
    <t>US9296734, 25</t>
  </si>
  <si>
    <t>US9296734, 3</t>
  </si>
  <si>
    <t>US9296734, 22::US9296734, 8</t>
  </si>
  <si>
    <t>US9296734, 9</t>
  </si>
  <si>
    <t>US9296734, 4</t>
  </si>
  <si>
    <t>US9296734, 6</t>
  </si>
  <si>
    <t>US9296734, 27</t>
  </si>
  <si>
    <t>US9296734, 5</t>
  </si>
  <si>
    <t>US9296734, 61</t>
  </si>
  <si>
    <t>CHEMBL2347187::US9296734, 59</t>
  </si>
  <si>
    <t>US9296734, 31</t>
  </si>
  <si>
    <t>US9296734, 32</t>
  </si>
  <si>
    <t>US9296734, 33</t>
  </si>
  <si>
    <t>US9296734, 47</t>
  </si>
  <si>
    <t>US9296734, 26::US9296734, 60</t>
  </si>
  <si>
    <t>US9296734, 62</t>
  </si>
  <si>
    <t>US9296734, 185</t>
  </si>
  <si>
    <t>US9296734, 50</t>
  </si>
  <si>
    <t>US9296734, 10</t>
  </si>
  <si>
    <t>US9296734, 37</t>
  </si>
  <si>
    <t>US9296734, 48</t>
  </si>
  <si>
    <t>US9296734, 52</t>
  </si>
  <si>
    <t>US9296734, 66</t>
  </si>
  <si>
    <t>US9296734, 78</t>
  </si>
  <si>
    <t>US9296734, 11</t>
  </si>
  <si>
    <t>US9296734, 23</t>
  </si>
  <si>
    <t>US9296734, 49</t>
  </si>
  <si>
    <t>CHEMBL2347208::US9296734, 102</t>
  </si>
  <si>
    <t>US9296734, 76</t>
  </si>
  <si>
    <t>US9296734, 74</t>
  </si>
  <si>
    <t>US9296734, 67</t>
  </si>
  <si>
    <t>US9296734, 69</t>
  </si>
  <si>
    <t>US9296734, 77</t>
  </si>
  <si>
    <t>US9296734, 75</t>
  </si>
  <si>
    <t>US9296734, 68</t>
  </si>
  <si>
    <t>US9296734, 90</t>
  </si>
  <si>
    <t>US9296734, 7</t>
  </si>
  <si>
    <t>US9296734, 193</t>
  </si>
  <si>
    <t>US9296734, 89</t>
  </si>
  <si>
    <t>US9296734, 81</t>
  </si>
  <si>
    <t>US9296734, 82</t>
  </si>
  <si>
    <t>US9296734, 57</t>
  </si>
  <si>
    <t>US9296734, 58</t>
  </si>
  <si>
    <t>US9296734, 83</t>
  </si>
  <si>
    <t>US9296734, 84</t>
  </si>
  <si>
    <t>US9296734, 56</t>
  </si>
  <si>
    <t>US9296734, 136</t>
  </si>
  <si>
    <t>US9296734, 103</t>
  </si>
  <si>
    <t>US9296734, 106</t>
  </si>
  <si>
    <t>US9296734, 92</t>
  </si>
  <si>
    <t>US9296734, 93</t>
  </si>
  <si>
    <t>US9296734, 94</t>
  </si>
  <si>
    <t>US9296734, 95</t>
  </si>
  <si>
    <t>US9296734, 107</t>
  </si>
  <si>
    <t>US9296734, 108</t>
  </si>
  <si>
    <t>US9296734, 96</t>
  </si>
  <si>
    <t>US9296734, 109</t>
  </si>
  <si>
    <t>US9296734, 97</t>
  </si>
  <si>
    <t>US9296734, 110</t>
  </si>
  <si>
    <t>US9296734, 98</t>
  </si>
  <si>
    <t>US9296734, 99</t>
  </si>
  <si>
    <t>US9296734, 102</t>
  </si>
  <si>
    <t>US9296734, 139</t>
  </si>
  <si>
    <t>US9296734, 140</t>
  </si>
  <si>
    <t>US9296734, 141</t>
  </si>
  <si>
    <t>US9296734, 142</t>
  </si>
  <si>
    <t>US9296734, 143</t>
  </si>
  <si>
    <t>US9296734, 144</t>
  </si>
  <si>
    <t>US9296734, 145</t>
  </si>
  <si>
    <t>US9296734, 146</t>
  </si>
  <si>
    <t>US9296734, 147</t>
  </si>
  <si>
    <t>US9296734, 149</t>
  </si>
  <si>
    <t>US9296734, 148</t>
  </si>
  <si>
    <t>US9296734, 150</t>
  </si>
  <si>
    <t>US9296734, 12</t>
  </si>
  <si>
    <t>US9296734, 13</t>
  </si>
  <si>
    <t>US9296734, 85</t>
  </si>
  <si>
    <t>US9296734, 86</t>
  </si>
  <si>
    <t>US9296734, 87</t>
  </si>
  <si>
    <t>US9296734, 28</t>
  </si>
  <si>
    <t>US9296734, 105</t>
  </si>
  <si>
    <t>US9296734, 104</t>
  </si>
  <si>
    <t>US9296734, 111</t>
  </si>
  <si>
    <t>US9296734, 113</t>
  </si>
  <si>
    <t>US9296734, 118</t>
  </si>
  <si>
    <t>US9296734, 30</t>
  </si>
  <si>
    <t>US9296734, 14</t>
  </si>
  <si>
    <t>US9296734, 15</t>
  </si>
  <si>
    <t>US9296734, 16</t>
  </si>
  <si>
    <t>US9296734, 17</t>
  </si>
  <si>
    <t>US9296734, 115</t>
  </si>
  <si>
    <t>US9296734, 100</t>
  </si>
  <si>
    <t>US9296734, 101</t>
  </si>
  <si>
    <t>US9296734, 24</t>
  </si>
  <si>
    <t>US9296734, 88</t>
  </si>
  <si>
    <t>US9296734, 34</t>
  </si>
  <si>
    <t>US9296734, 35</t>
  </si>
  <si>
    <t>US9296734, 36</t>
  </si>
  <si>
    <t>US9296734, 53</t>
  </si>
  <si>
    <t>US9296734, 38</t>
  </si>
  <si>
    <t>US9296734, 39</t>
  </si>
  <si>
    <t>US9296734, 40</t>
  </si>
  <si>
    <t>US9296734, 41</t>
  </si>
  <si>
    <t>US9296734, 42</t>
  </si>
  <si>
    <t>US9296734, 44</t>
  </si>
  <si>
    <t>US9296734, 18</t>
  </si>
  <si>
    <t>US9296734, 19</t>
  </si>
  <si>
    <t>US9296734, 54</t>
  </si>
  <si>
    <t>US9296734, 55</t>
  </si>
  <si>
    <t>US9296734, 20</t>
  </si>
  <si>
    <t>US9296734, 46</t>
  </si>
  <si>
    <t>US9296734, 182</t>
  </si>
  <si>
    <t>US9296734, 21</t>
  </si>
  <si>
    <t>US9296734, 119</t>
  </si>
  <si>
    <t>US9296734, 120</t>
  </si>
  <si>
    <t>US9296734, 121</t>
  </si>
  <si>
    <t>US9296734, 122</t>
  </si>
  <si>
    <t>US9296734, 123</t>
  </si>
  <si>
    <t>US9296734, 124</t>
  </si>
  <si>
    <t>US9296734, 80</t>
  </si>
  <si>
    <t>US9296734, 134</t>
  </si>
  <si>
    <t>US9296734, 135</t>
  </si>
  <si>
    <t>US9296734, 70</t>
  </si>
  <si>
    <t>US9296734, 63</t>
  </si>
  <si>
    <t>US9296734, 64</t>
  </si>
  <si>
    <t>US9296734, 65</t>
  </si>
  <si>
    <t>US9296734, 192</t>
  </si>
  <si>
    <t>US9296734, 71</t>
  </si>
  <si>
    <t>US9296734, 72</t>
  </si>
  <si>
    <t>US9296734, 151</t>
  </si>
  <si>
    <t>US9296734, 152</t>
  </si>
  <si>
    <t>US9296734, 153</t>
  </si>
  <si>
    <t>US9296734, 154</t>
  </si>
  <si>
    <t>US9296734, 155</t>
  </si>
  <si>
    <t>US9296734, 156</t>
  </si>
  <si>
    <t>US9296734, 157</t>
  </si>
  <si>
    <t>US9296734, 159</t>
  </si>
  <si>
    <t>US9296734, 160</t>
  </si>
  <si>
    <t>US9296734, 161</t>
  </si>
  <si>
    <t>US9296734, 162</t>
  </si>
  <si>
    <t>US9296734, 158</t>
  </si>
  <si>
    <t>US9296734, 163</t>
  </si>
  <si>
    <t>US9296734, 164</t>
  </si>
  <si>
    <t>US9296734, 165</t>
  </si>
  <si>
    <t>US9296734, 166</t>
  </si>
  <si>
    <t>US9296734, 167</t>
  </si>
  <si>
    <t>US9296734, 168</t>
  </si>
  <si>
    <t>US9296734, 169</t>
  </si>
  <si>
    <t>US9296734, 170</t>
  </si>
  <si>
    <t>US9296734, 171</t>
  </si>
  <si>
    <t>US9296734, 172</t>
  </si>
  <si>
    <t>US9296734, 176</t>
  </si>
  <si>
    <t>US9296734, 180</t>
  </si>
  <si>
    <t>US9296734, 177</t>
  </si>
  <si>
    <t>US9296734, 178</t>
  </si>
  <si>
    <t>US9296734, 179</t>
  </si>
  <si>
    <t>US9296734, 173</t>
  </si>
  <si>
    <t>US9296734, 174</t>
  </si>
  <si>
    <t>US9296734, 175</t>
  </si>
  <si>
    <t>US9296734, 91</t>
  </si>
  <si>
    <t>US9296734, 73</t>
  </si>
  <si>
    <t>US9296734, 45</t>
  </si>
  <si>
    <t>US9296734, 125</t>
  </si>
  <si>
    <t>US9296734, 126</t>
  </si>
  <si>
    <t>US9296734, 127</t>
  </si>
  <si>
    <t>US9296734, 128</t>
  </si>
  <si>
    <t>US9296734, 130</t>
  </si>
  <si>
    <t>US9296734, 131</t>
  </si>
  <si>
    <t>US9296734, 132</t>
  </si>
  <si>
    <t>US9296734, 133</t>
  </si>
  <si>
    <t>US9296734, 234</t>
  </si>
  <si>
    <t>US9296734, 233</t>
  </si>
  <si>
    <t>US9296734, 232</t>
  </si>
  <si>
    <t>US9296734, 231</t>
  </si>
  <si>
    <t>US9296734, 216</t>
  </si>
  <si>
    <t>US9296734, 217</t>
  </si>
  <si>
    <t>US9296734, 218</t>
  </si>
  <si>
    <t>US9296734, 219</t>
  </si>
  <si>
    <t>US9296734, 220</t>
  </si>
  <si>
    <t>US9296734, 221</t>
  </si>
  <si>
    <t>US9296734, 222</t>
  </si>
  <si>
    <t>US9296734, 223</t>
  </si>
  <si>
    <t>US9296734, 201</t>
  </si>
  <si>
    <t>US9296734, 224</t>
  </si>
  <si>
    <t>US9296734, 225</t>
  </si>
  <si>
    <t>US9296734, 226</t>
  </si>
  <si>
    <t>US9296734, 202</t>
  </si>
  <si>
    <t>US9296734, 227</t>
  </si>
  <si>
    <t>US9296734, 228</t>
  </si>
  <si>
    <t>US9296734, 229</t>
  </si>
  <si>
    <t>US9296734, 230</t>
  </si>
  <si>
    <t>US9296734, 205</t>
  </si>
  <si>
    <t>US9296734, 204</t>
  </si>
  <si>
    <t>US9296734, 206</t>
  </si>
  <si>
    <t>US9296734, 187</t>
  </si>
  <si>
    <t>US9296734, 188</t>
  </si>
  <si>
    <t>US9296734, 189</t>
  </si>
  <si>
    <t>US9296734, 190</t>
  </si>
  <si>
    <t>US9296734, 191</t>
  </si>
  <si>
    <t>US9296734, 194</t>
  </si>
  <si>
    <t>US9296734, 195</t>
  </si>
  <si>
    <t>US9296734, 186</t>
  </si>
  <si>
    <t>US9296734, 196</t>
  </si>
  <si>
    <t>US9296734, 197</t>
  </si>
  <si>
    <t>US9296734, 198</t>
  </si>
  <si>
    <t>US9296734, 199</t>
  </si>
  <si>
    <t>US9296734, 200</t>
  </si>
  <si>
    <t>US9296734, 207</t>
  </si>
  <si>
    <t>US9296734, 208</t>
  </si>
  <si>
    <t>US9296734, 209</t>
  </si>
  <si>
    <t>US9296734, 210</t>
  </si>
  <si>
    <t>US9296734, 211</t>
  </si>
  <si>
    <t>US9296734, 213</t>
  </si>
  <si>
    <t>US9296734, 215</t>
  </si>
  <si>
    <t>US9296734, 214</t>
  </si>
  <si>
    <t>US9296734, 236</t>
  </si>
  <si>
    <t>US9296734, 237</t>
  </si>
  <si>
    <t>US9296734, 238</t>
  </si>
  <si>
    <t>US9296734, 239</t>
  </si>
  <si>
    <t>US9296734, 240</t>
  </si>
  <si>
    <t>US9296734, 29</t>
  </si>
  <si>
    <t>US9296734, 235</t>
  </si>
  <si>
    <t>US9296734, 212</t>
  </si>
  <si>
    <t>US9296759, 34</t>
  </si>
  <si>
    <t>US9296759, 43</t>
  </si>
  <si>
    <t>US9296759, 44</t>
  </si>
  <si>
    <t>US9296759, 38</t>
  </si>
  <si>
    <t>US9296759, 46</t>
  </si>
  <si>
    <t>US9296759, 47</t>
  </si>
  <si>
    <t>US9296759, 48</t>
  </si>
  <si>
    <t>US9296759, 49</t>
  </si>
  <si>
    <t>US9296759, 32</t>
  </si>
  <si>
    <t>US9296759, 50</t>
  </si>
  <si>
    <t>US9296759, 45</t>
  </si>
  <si>
    <t>US9296759, 42</t>
  </si>
  <si>
    <t>US9296759, 36</t>
  </si>
  <si>
    <t>US9296759, 37</t>
  </si>
  <si>
    <t>US9296759, 39</t>
  </si>
  <si>
    <t>US9296759, 51</t>
  </si>
  <si>
    <t>US9296759, 52</t>
  </si>
  <si>
    <t>US9296759, 53</t>
  </si>
  <si>
    <t>US9296759, 40</t>
  </si>
  <si>
    <t>US9296759, 54</t>
  </si>
  <si>
    <t>US9296759, 35</t>
  </si>
  <si>
    <t>US9296759, 55::US9296759, 56</t>
  </si>
  <si>
    <t>US9296759, 41</t>
  </si>
  <si>
    <t>US9296759, 33</t>
  </si>
  <si>
    <t>US9296759, 57</t>
  </si>
  <si>
    <t>US9296759, 31</t>
  </si>
  <si>
    <t>US9296759, 58</t>
  </si>
  <si>
    <t>US9296759, 59</t>
  </si>
  <si>
    <t>US9296759, 63</t>
  </si>
  <si>
    <t>US9296759, 64</t>
  </si>
  <si>
    <t>US9296759, 65</t>
  </si>
  <si>
    <t>US9296759, 66</t>
  </si>
  <si>
    <t>US9296759, 67</t>
  </si>
  <si>
    <t>US9296759, 68</t>
  </si>
  <si>
    <t>US9296759, 69</t>
  </si>
  <si>
    <t>US9296759, 70</t>
  </si>
  <si>
    <t>US9296759, 71</t>
  </si>
  <si>
    <t>US9296759, 72</t>
  </si>
  <si>
    <t>US9296759, 73</t>
  </si>
  <si>
    <t>US9296759, 74</t>
  </si>
  <si>
    <t>US9296759, 75</t>
  </si>
  <si>
    <t>US9296759, 76</t>
  </si>
  <si>
    <t>US9296759, 77</t>
  </si>
  <si>
    <t>US9296759, 78</t>
  </si>
  <si>
    <t>US9296759, 79</t>
  </si>
  <si>
    <t>US9296759, 80</t>
  </si>
  <si>
    <t>US9296759, 81</t>
  </si>
  <si>
    <t>US9296759, 82</t>
  </si>
  <si>
    <t>US9296759, 83</t>
  </si>
  <si>
    <t>US9296759, 84</t>
  </si>
  <si>
    <t>US9296759, 85</t>
  </si>
  <si>
    <t>US9296759, 86</t>
  </si>
  <si>
    <t>US9296759, 87</t>
  </si>
  <si>
    <t>US9296759, 88</t>
  </si>
  <si>
    <t>US9296759, 89</t>
  </si>
  <si>
    <t>US9296759, 90</t>
  </si>
  <si>
    <t>US9296759, 91</t>
  </si>
  <si>
    <t>US9296759, 92</t>
  </si>
  <si>
    <t>US9296759, 93</t>
  </si>
  <si>
    <t>US9296759, 94</t>
  </si>
  <si>
    <t>US9296759, 95</t>
  </si>
  <si>
    <t>US9296759, 62</t>
  </si>
  <si>
    <t>US9296759, 96</t>
  </si>
  <si>
    <t>US9296759, 97</t>
  </si>
  <si>
    <t>US9296759, 98</t>
  </si>
  <si>
    <t>US9296759, 99</t>
  </si>
  <si>
    <t>US9296759, 100</t>
  </si>
  <si>
    <t>US9296759, 101</t>
  </si>
  <si>
    <t>US9296759, 61</t>
  </si>
  <si>
    <t>US9296759, 102</t>
  </si>
  <si>
    <t>US9296759, 103</t>
  </si>
  <si>
    <t>US9296759, 104</t>
  </si>
  <si>
    <t>US9296759, 105</t>
  </si>
  <si>
    <t>US9296759, 106</t>
  </si>
  <si>
    <t>US9296759, 107</t>
  </si>
  <si>
    <t>US9296759, 108</t>
  </si>
  <si>
    <t>US9296759, 109</t>
  </si>
  <si>
    <t>US9296759, 110</t>
  </si>
  <si>
    <t>US9296759, 60</t>
  </si>
  <si>
    <t>US9296759, 111</t>
  </si>
  <si>
    <t>US9296759, 112</t>
  </si>
  <si>
    <t>US9296759, 113</t>
  </si>
  <si>
    <t>US9296759, 114</t>
  </si>
  <si>
    <t>US9296759, 115</t>
  </si>
  <si>
    <t>US9296759, 116</t>
  </si>
  <si>
    <t>US9296759, 117</t>
  </si>
  <si>
    <t>US9296759, 118</t>
  </si>
  <si>
    <t>US9296759, 119</t>
  </si>
  <si>
    <t>US9296759, 120</t>
  </si>
  <si>
    <t>US9296759, 121</t>
  </si>
  <si>
    <t>US9296759, 122</t>
  </si>
  <si>
    <t>US9346797, 9</t>
  </si>
  <si>
    <t>US9346827, 2</t>
  </si>
  <si>
    <t>US9346827, 13::US9346827, 17</t>
  </si>
  <si>
    <t>CHEMBL2152910::US9346827, 14</t>
  </si>
  <si>
    <t>US9346827, 3B</t>
  </si>
  <si>
    <t>US9346827, 3A</t>
  </si>
  <si>
    <t>US9346827, 4</t>
  </si>
  <si>
    <t>CHEMBL2152911::US9346827, 15</t>
  </si>
  <si>
    <t>US9346827, 16</t>
  </si>
  <si>
    <t>US9346827, 18</t>
  </si>
  <si>
    <t>US9346827, 19</t>
  </si>
  <si>
    <t>US9353084, 1</t>
  </si>
  <si>
    <t>US9353084, 2</t>
  </si>
  <si>
    <t>US9353084, 3</t>
  </si>
  <si>
    <t>US9353084, 4</t>
  </si>
  <si>
    <t>US9353084, 5</t>
  </si>
  <si>
    <t>US9353084, 6</t>
  </si>
  <si>
    <t>US9353084, 7</t>
  </si>
  <si>
    <t>US9353084, 8</t>
  </si>
  <si>
    <t>US9353084, 9</t>
  </si>
  <si>
    <t>US9353084, 10</t>
  </si>
  <si>
    <t>US9353084, 11</t>
  </si>
  <si>
    <t>US9353084, 12</t>
  </si>
  <si>
    <t>US9353084, 13</t>
  </si>
  <si>
    <t>US9353084, 14</t>
  </si>
  <si>
    <t>US9353084, 15</t>
  </si>
  <si>
    <t>US9353084, 16</t>
  </si>
  <si>
    <t>US9353084, 17</t>
  </si>
  <si>
    <t>US9353084, 18</t>
  </si>
  <si>
    <t>US9353084, 19</t>
  </si>
  <si>
    <t>US9353084, 20</t>
  </si>
  <si>
    <t>US9353084, 21</t>
  </si>
  <si>
    <t>US9353084, 22</t>
  </si>
  <si>
    <t>US9353084, 23</t>
  </si>
  <si>
    <t>US9353084, 24</t>
  </si>
  <si>
    <t>US9353084, 25</t>
  </si>
  <si>
    <t>US9353084, 26</t>
  </si>
  <si>
    <t>US9353084, 27</t>
  </si>
  <si>
    <t>US9353084, 28</t>
  </si>
  <si>
    <t>US9353084, 29</t>
  </si>
  <si>
    <t>US9353084, 30</t>
  </si>
  <si>
    <t>US9353084, 31</t>
  </si>
  <si>
    <t>US9353084, 32</t>
  </si>
  <si>
    <t>US9353084, 33</t>
  </si>
  <si>
    <t>US9353084, 34</t>
  </si>
  <si>
    <t>US9353084, 35</t>
  </si>
  <si>
    <t>US9353084, 36</t>
  </si>
  <si>
    <t>US9353084, 37</t>
  </si>
  <si>
    <t>US9353084, 38</t>
  </si>
  <si>
    <t>US9353084, 39</t>
  </si>
  <si>
    <t>US9353084, 40</t>
  </si>
  <si>
    <t>US9353084, 41</t>
  </si>
  <si>
    <t>US9353084, 42</t>
  </si>
  <si>
    <t>US9353084, 43</t>
  </si>
  <si>
    <t>US9353084, 44</t>
  </si>
  <si>
    <t>US9353084, 45</t>
  </si>
  <si>
    <t>US9353084, 46</t>
  </si>
  <si>
    <t>US9353084, 47</t>
  </si>
  <si>
    <t>US9353084, 48</t>
  </si>
  <si>
    <t>US9353084, 49</t>
  </si>
  <si>
    <t>US9353089, Table 8, Compound 1</t>
  </si>
  <si>
    <t>US9353089, 117</t>
  </si>
  <si>
    <t>US9353089, 176</t>
  </si>
  <si>
    <t>US9353089, 206</t>
  </si>
  <si>
    <t>US9353089, 275</t>
  </si>
  <si>
    <t>US9353089, 128</t>
  </si>
  <si>
    <t>US9353089, 171</t>
  </si>
  <si>
    <t>US9353089, 136</t>
  </si>
  <si>
    <t>US9353089, 135</t>
  </si>
  <si>
    <t>US9353089, 327</t>
  </si>
  <si>
    <t>US9353089, 326</t>
  </si>
  <si>
    <t>US9353089, 324</t>
  </si>
  <si>
    <t>US9353089, 330</t>
  </si>
  <si>
    <t>US9353089, 328</t>
  </si>
  <si>
    <t>US9353089, 329</t>
  </si>
  <si>
    <t>US9353089, 221</t>
  </si>
  <si>
    <t>US9353089, 276</t>
  </si>
  <si>
    <t>US9353089, 305</t>
  </si>
  <si>
    <t>US9353089, 310</t>
  </si>
  <si>
    <t>US9353089, 311</t>
  </si>
  <si>
    <t>US9353089, 313</t>
  </si>
  <si>
    <t>US9353089, 323</t>
  </si>
  <si>
    <t>US9353089, 331</t>
  </si>
  <si>
    <t>US9353089, 447</t>
  </si>
  <si>
    <t>US9353089, 487</t>
  </si>
  <si>
    <t>US9353089, 488</t>
  </si>
  <si>
    <t>US9353089, 489</t>
  </si>
  <si>
    <t>US9353089, 491</t>
  </si>
  <si>
    <t>US9353089, 512</t>
  </si>
  <si>
    <t>US9353089, 513</t>
  </si>
  <si>
    <t>US9353089, 517</t>
  </si>
  <si>
    <t>B51</t>
  </si>
  <si>
    <t>B53</t>
  </si>
  <si>
    <t>US9365589, 1a</t>
  </si>
  <si>
    <t>US9365589, 1b</t>
  </si>
  <si>
    <t>US9365589, 1c</t>
  </si>
  <si>
    <t>US9365589, 1d</t>
  </si>
  <si>
    <t>US9365589, 1e</t>
  </si>
  <si>
    <t>US9365589, 1f</t>
  </si>
  <si>
    <t>US9365589, 1g</t>
  </si>
  <si>
    <t>US9365589, 1h</t>
  </si>
  <si>
    <t>US9365589, 1i</t>
  </si>
  <si>
    <t>US9365589, 1j</t>
  </si>
  <si>
    <t>US9365589, 1k</t>
  </si>
  <si>
    <t>US9365589, 1l</t>
  </si>
  <si>
    <t>US9365589, 1m</t>
  </si>
  <si>
    <t>US9365589, 1n</t>
  </si>
  <si>
    <t>US9365589, 1o</t>
  </si>
  <si>
    <t>US9365589, 1p</t>
  </si>
  <si>
    <t>US9365589, 1q</t>
  </si>
  <si>
    <t>US9365589, 1r</t>
  </si>
  <si>
    <t>US9365589, 1s</t>
  </si>
  <si>
    <t>US9365589, 1t</t>
  </si>
  <si>
    <t>US9365589, 1u</t>
  </si>
  <si>
    <t>US9365589, 1v</t>
  </si>
  <si>
    <t>US9365589, 1w</t>
  </si>
  <si>
    <t>US9365589, 1x</t>
  </si>
  <si>
    <t>US9365589, 1y</t>
  </si>
  <si>
    <t>US9365589, 1z</t>
  </si>
  <si>
    <t>US9365589, 1aa</t>
  </si>
  <si>
    <t>US9365589, 4a::US9365589, 4b</t>
  </si>
  <si>
    <t>US9365589, 4c::US9365589, 4f</t>
  </si>
  <si>
    <t>US9365589, 4d::US9365589, 4g</t>
  </si>
  <si>
    <t>US9365589, 4e::US9365589, 4h</t>
  </si>
  <si>
    <t>US9365589, 8a</t>
  </si>
  <si>
    <t>US9365589, 8b</t>
  </si>
  <si>
    <t>US9365589, 10a</t>
  </si>
  <si>
    <t>US9365589, 10b</t>
  </si>
  <si>
    <t>US9365589, 13a</t>
  </si>
  <si>
    <t>US9365589, 13b</t>
  </si>
  <si>
    <t>US9403846, 1</t>
  </si>
  <si>
    <t>US9403846, 2</t>
  </si>
  <si>
    <t>US9403846, 3</t>
  </si>
  <si>
    <t>US9403846, 4</t>
  </si>
  <si>
    <t>US9403846, 5</t>
  </si>
  <si>
    <t>US9403846, 6</t>
  </si>
  <si>
    <t>US9403846, 7</t>
  </si>
  <si>
    <t>US9403846, C61</t>
  </si>
  <si>
    <t>US9403846, 8</t>
  </si>
  <si>
    <t>US9403846, 9</t>
  </si>
  <si>
    <t>US9403846, 10</t>
  </si>
  <si>
    <t>US9403846, 11</t>
  </si>
  <si>
    <t>US9403846, 12</t>
  </si>
  <si>
    <t>US9403846, 13</t>
  </si>
  <si>
    <t>US9403846, 14</t>
  </si>
  <si>
    <t>US9403846, 15</t>
  </si>
  <si>
    <t>US9403846, 16</t>
  </si>
  <si>
    <t>US9403846, 17</t>
  </si>
  <si>
    <t>US9403846, 18</t>
  </si>
  <si>
    <t>US9403846, 19</t>
  </si>
  <si>
    <t>US9403846, 20</t>
  </si>
  <si>
    <t>US9403846, 21</t>
  </si>
  <si>
    <t>US9416129, 1</t>
  </si>
  <si>
    <t>US9416129, 2</t>
  </si>
  <si>
    <t>US9416129, 3::US9416129, 5</t>
  </si>
  <si>
    <t>US9416129, 4</t>
  </si>
  <si>
    <t>US9416129, 6</t>
  </si>
  <si>
    <t>US9416129, 7</t>
  </si>
  <si>
    <t>US9416129, 8</t>
  </si>
  <si>
    <t>US9416129, 9</t>
  </si>
  <si>
    <t>US9416129, 10</t>
  </si>
  <si>
    <t>US9416129, 11</t>
  </si>
  <si>
    <t>US9416129, 12</t>
  </si>
  <si>
    <t>US9416129, 13</t>
  </si>
  <si>
    <t>US9416129, 14</t>
  </si>
  <si>
    <t>US9416129, 15::US9416129, 53</t>
  </si>
  <si>
    <t>US9416129, 16</t>
  </si>
  <si>
    <t>US9416129, 17</t>
  </si>
  <si>
    <t>US9416129, 18</t>
  </si>
  <si>
    <t>US9416129, 19</t>
  </si>
  <si>
    <t>US9416129, 20</t>
  </si>
  <si>
    <t>US9416129, 21</t>
  </si>
  <si>
    <t>US9416129, 22</t>
  </si>
  <si>
    <t>US9416129, 23</t>
  </si>
  <si>
    <t>US9416129, 24</t>
  </si>
  <si>
    <t>US9416129, 25</t>
  </si>
  <si>
    <t>US9416129, 26</t>
  </si>
  <si>
    <t>US9416129, 27</t>
  </si>
  <si>
    <t>US9416129, 28</t>
  </si>
  <si>
    <t>US9416129, 29</t>
  </si>
  <si>
    <t>US9416129, 30</t>
  </si>
  <si>
    <t>US9416129, 31</t>
  </si>
  <si>
    <t>US9416129, 32</t>
  </si>
  <si>
    <t>US9416129, 33</t>
  </si>
  <si>
    <t>US9416129, 34</t>
  </si>
  <si>
    <t>US9416129, 35</t>
  </si>
  <si>
    <t>US9416129, 36</t>
  </si>
  <si>
    <t>US9416129, 37</t>
  </si>
  <si>
    <t>US9416129, 38</t>
  </si>
  <si>
    <t>US9416129, 39</t>
  </si>
  <si>
    <t>US9416129, 40</t>
  </si>
  <si>
    <t>US9416129, 41</t>
  </si>
  <si>
    <t>US9416129, 42</t>
  </si>
  <si>
    <t>US9416129, 43</t>
  </si>
  <si>
    <t>US9416129, 44</t>
  </si>
  <si>
    <t>US9416129, 45</t>
  </si>
  <si>
    <t>US9416129, 46</t>
  </si>
  <si>
    <t>US9416129, 47</t>
  </si>
  <si>
    <t>US9416129, 48</t>
  </si>
  <si>
    <t>US9416129, 49</t>
  </si>
  <si>
    <t>US9416129, 50</t>
  </si>
  <si>
    <t>US9416129, 51</t>
  </si>
  <si>
    <t>US9416129, 52</t>
  </si>
  <si>
    <t>US9416129, 54</t>
  </si>
  <si>
    <t>US9416129, 55</t>
  </si>
  <si>
    <t>US9416129, 56</t>
  </si>
  <si>
    <t>US9416129, 57</t>
  </si>
  <si>
    <t>US9416129, 58</t>
  </si>
  <si>
    <t>US9416129, 59</t>
  </si>
  <si>
    <t>US9416129, 60</t>
  </si>
  <si>
    <t>US9416129, 61</t>
  </si>
  <si>
    <t>US9416129, 62</t>
  </si>
  <si>
    <t>US9416129, 63</t>
  </si>
  <si>
    <t>US9416129, 64</t>
  </si>
  <si>
    <t>US9416129, 65</t>
  </si>
  <si>
    <t>US9416129, 66</t>
  </si>
  <si>
    <t>US9416129, 67</t>
  </si>
  <si>
    <t>US9416129, 68</t>
  </si>
  <si>
    <t>US9416129, 69</t>
  </si>
  <si>
    <t>US9416129, 70</t>
  </si>
  <si>
    <t>US9416129, 71</t>
  </si>
  <si>
    <t>US9416129, 72</t>
  </si>
  <si>
    <t>US9416129, 73</t>
  </si>
  <si>
    <t>US9416129, 74</t>
  </si>
  <si>
    <t>US9416129, 75</t>
  </si>
  <si>
    <t>US9416129, 76</t>
  </si>
  <si>
    <t>US9416129, 77</t>
  </si>
  <si>
    <t>US9416129, 78</t>
  </si>
  <si>
    <t>US9416129, 79</t>
  </si>
  <si>
    <t>US9416129, 80</t>
  </si>
  <si>
    <t>US9416129, 81</t>
  </si>
  <si>
    <t>US9416129, 82</t>
  </si>
  <si>
    <t>US9416129, 83</t>
  </si>
  <si>
    <t>US9416129, 84</t>
  </si>
  <si>
    <t>US9416129, 85</t>
  </si>
  <si>
    <t>US9416129, 86</t>
  </si>
  <si>
    <t>US9416129, 87</t>
  </si>
  <si>
    <t>US9416129, 88</t>
  </si>
  <si>
    <t>US9416129, 89</t>
  </si>
  <si>
    <t>US9416129, 90</t>
  </si>
  <si>
    <t>US9416129, 91</t>
  </si>
  <si>
    <t>US9416129, 92</t>
  </si>
  <si>
    <t>US9416129, 93</t>
  </si>
  <si>
    <t>US9416129, 94</t>
  </si>
  <si>
    <t>US9416129, 95</t>
  </si>
  <si>
    <t>US9416129, 96</t>
  </si>
  <si>
    <t>US9416129, 97</t>
  </si>
  <si>
    <t>US9416129, 98</t>
  </si>
  <si>
    <t>US9416129, 99</t>
  </si>
  <si>
    <t>US9416129, 100</t>
  </si>
  <si>
    <t>US9416129, 101</t>
  </si>
  <si>
    <t>US9416129, 102</t>
  </si>
  <si>
    <t>US9416129, 103</t>
  </si>
  <si>
    <t>US9416129, 104</t>
  </si>
  <si>
    <t>US9416129, 105</t>
  </si>
  <si>
    <t>US9416129, 106</t>
  </si>
  <si>
    <t>US9416129, 107</t>
  </si>
  <si>
    <t>US9416129, 108</t>
  </si>
  <si>
    <t>US9416129, 109</t>
  </si>
  <si>
    <t>US9416129, 110</t>
  </si>
  <si>
    <t>US9416129, 111</t>
  </si>
  <si>
    <t>US9416129, 112</t>
  </si>
  <si>
    <t>US9416129, 113</t>
  </si>
  <si>
    <t>US9416129, 114</t>
  </si>
  <si>
    <t>US9416129, 115</t>
  </si>
  <si>
    <t>US9416129, 116</t>
  </si>
  <si>
    <t>US9416129, 117</t>
  </si>
  <si>
    <t>US9416129, 118</t>
  </si>
  <si>
    <t>US9416129, 119</t>
  </si>
  <si>
    <t>US9416129, 120</t>
  </si>
  <si>
    <t>US9416129, 121</t>
  </si>
  <si>
    <t>US9416129, 122</t>
  </si>
  <si>
    <t>US9422255, 1a</t>
  </si>
  <si>
    <t>US9422255, 1b</t>
  </si>
  <si>
    <t>US9422255, 2a</t>
  </si>
  <si>
    <t>US9422255, 2b</t>
  </si>
  <si>
    <t>US9422255, 3a</t>
  </si>
  <si>
    <t>US9422255, 4a</t>
  </si>
  <si>
    <t>US9422255, 4b</t>
  </si>
  <si>
    <t>US9422255, 5a</t>
  </si>
  <si>
    <t>US9422255, 5b</t>
  </si>
  <si>
    <t>US9422255, 6a</t>
  </si>
  <si>
    <t>US9422255, 6b</t>
  </si>
  <si>
    <t>US9422255, 7a</t>
  </si>
  <si>
    <t>US9422255, 8a</t>
  </si>
  <si>
    <t>US9422255, 9a</t>
  </si>
  <si>
    <t>US9422255, 9b</t>
  </si>
  <si>
    <t>US9422255, 10a</t>
  </si>
  <si>
    <t>US9422255, 11a</t>
  </si>
  <si>
    <t>US9422255, 11b</t>
  </si>
  <si>
    <t>US9422255, 12a</t>
  </si>
  <si>
    <t>US9422255, 12b</t>
  </si>
  <si>
    <t>US9422277, 1</t>
  </si>
  <si>
    <t>US9422277, 2</t>
  </si>
  <si>
    <t>US9422277, 3</t>
  </si>
  <si>
    <t>US9422277, 4</t>
  </si>
  <si>
    <t>US9422277, 5</t>
  </si>
  <si>
    <t>US9422277, 6</t>
  </si>
  <si>
    <t>US9422277, 7</t>
  </si>
  <si>
    <t>US9422277, 8</t>
  </si>
  <si>
    <t>US9422277, 9</t>
  </si>
  <si>
    <t>US9422277, 10</t>
  </si>
  <si>
    <t>US9422277, 11</t>
  </si>
  <si>
    <t>US9422277, 12</t>
  </si>
  <si>
    <t>US9422277, 13::US9422277, 15</t>
  </si>
  <si>
    <t>US9422277, 14</t>
  </si>
  <si>
    <t>US9422277, 16</t>
  </si>
  <si>
    <t>US9422277, 17</t>
  </si>
  <si>
    <t>US9422277, 18</t>
  </si>
  <si>
    <t>US9422277, 19</t>
  </si>
  <si>
    <t>US9422277, 20</t>
  </si>
  <si>
    <t>US9422277, 21</t>
  </si>
  <si>
    <t>US9422277, 22::US9422277, 84</t>
  </si>
  <si>
    <t>US9422277, 23</t>
  </si>
  <si>
    <t>US9422277, 24</t>
  </si>
  <si>
    <t>US9422277, 25</t>
  </si>
  <si>
    <t>US9422277, 26</t>
  </si>
  <si>
    <t>US9422277, 27</t>
  </si>
  <si>
    <t>US9422277, 28</t>
  </si>
  <si>
    <t>US9422277, 29</t>
  </si>
  <si>
    <t>US9422277, 30</t>
  </si>
  <si>
    <t>US9422277, 31</t>
  </si>
  <si>
    <t>US9422277, 32</t>
  </si>
  <si>
    <t>US9422277, 33</t>
  </si>
  <si>
    <t>US9422277, 34</t>
  </si>
  <si>
    <t>US9422277, 35</t>
  </si>
  <si>
    <t>US9422277, 36</t>
  </si>
  <si>
    <t>US9422277, 37</t>
  </si>
  <si>
    <t>US9422277, 38</t>
  </si>
  <si>
    <t>US9422277, 39</t>
  </si>
  <si>
    <t>US9422277, 40</t>
  </si>
  <si>
    <t>US9422277, 41</t>
  </si>
  <si>
    <t>US9422277, 42</t>
  </si>
  <si>
    <t>US9422277, 43</t>
  </si>
  <si>
    <t>US9422277, 44</t>
  </si>
  <si>
    <t>US9422277, 45</t>
  </si>
  <si>
    <t>US9422277, 46</t>
  </si>
  <si>
    <t>US9422277, 47</t>
  </si>
  <si>
    <t>US9422277, 48</t>
  </si>
  <si>
    <t>US9422277, 49</t>
  </si>
  <si>
    <t>US9422277, 50</t>
  </si>
  <si>
    <t>US9422277, 51</t>
  </si>
  <si>
    <t>US9422277, 52</t>
  </si>
  <si>
    <t>US9422277, 53</t>
  </si>
  <si>
    <t>US9422277, 54</t>
  </si>
  <si>
    <t>US9422277, 55</t>
  </si>
  <si>
    <t>US9422277, 56</t>
  </si>
  <si>
    <t>US9422277, 57</t>
  </si>
  <si>
    <t>US9422277, 58</t>
  </si>
  <si>
    <t>US9422277, 59</t>
  </si>
  <si>
    <t>US9422277, 60</t>
  </si>
  <si>
    <t>US9422277, 61</t>
  </si>
  <si>
    <t>US9422277, 62</t>
  </si>
  <si>
    <t>US9422277, 63</t>
  </si>
  <si>
    <t>US9422277, 64</t>
  </si>
  <si>
    <t>US9422277, 65</t>
  </si>
  <si>
    <t>US9422277, 66</t>
  </si>
  <si>
    <t>US9422277, 67</t>
  </si>
  <si>
    <t>US9422277, 68</t>
  </si>
  <si>
    <t>US9422277, 69</t>
  </si>
  <si>
    <t>US9422277, 70</t>
  </si>
  <si>
    <t>US9422277, 71</t>
  </si>
  <si>
    <t>US9422277, 72</t>
  </si>
  <si>
    <t>US9422277, 73</t>
  </si>
  <si>
    <t>US9422277, 74</t>
  </si>
  <si>
    <t>US9422277, 75</t>
  </si>
  <si>
    <t>US9422277, 76</t>
  </si>
  <si>
    <t>US9422277, 77</t>
  </si>
  <si>
    <t>US9422277, 78</t>
  </si>
  <si>
    <t>US9422277, 79</t>
  </si>
  <si>
    <t>US9422277, 80</t>
  </si>
  <si>
    <t>US9422277, 81</t>
  </si>
  <si>
    <t>US9422277, 82</t>
  </si>
  <si>
    <t>US9422277, 83</t>
  </si>
  <si>
    <t>US9422277, 85</t>
  </si>
  <si>
    <t>Benzonitrile, 5c</t>
  </si>
  <si>
    <t>Benzonitrile, 5d</t>
  </si>
  <si>
    <t>Benzimidamide, 6a</t>
  </si>
  <si>
    <t>Benzimidamide, 6b</t>
  </si>
  <si>
    <t>Benzimidamide, 6c</t>
  </si>
  <si>
    <t>Benzimidamide, 6d</t>
  </si>
  <si>
    <t>Benzonitrile, 8b</t>
  </si>
  <si>
    <t>US9428476, 1a</t>
  </si>
  <si>
    <t>US9428476, 1b</t>
  </si>
  <si>
    <t>US9428476, 2a</t>
  </si>
  <si>
    <t>US9428476, 2b</t>
  </si>
  <si>
    <t>US9428476, 3a</t>
  </si>
  <si>
    <t>US9428476, 4a</t>
  </si>
  <si>
    <t>US9428476, 4b</t>
  </si>
  <si>
    <t>US9428476, 5</t>
  </si>
  <si>
    <t>US9428476, 6</t>
  </si>
  <si>
    <t>US9447085, 1</t>
  </si>
  <si>
    <t>US9447085, 2</t>
  </si>
  <si>
    <t>US9447085, 3</t>
  </si>
  <si>
    <t>US9447085, 4</t>
  </si>
  <si>
    <t>US9447085, 4a</t>
  </si>
  <si>
    <t>US9447085, 4b</t>
  </si>
  <si>
    <t>US9447085, 4c</t>
  </si>
  <si>
    <t>US9447085, 6</t>
  </si>
  <si>
    <t>US9447085, 7</t>
  </si>
  <si>
    <t>US9447085, 8</t>
  </si>
  <si>
    <t>US9447085, 9</t>
  </si>
  <si>
    <t>US9447085, 10</t>
  </si>
  <si>
    <t>US9447085, 11</t>
  </si>
  <si>
    <t>US9447085, 12</t>
  </si>
  <si>
    <t>US9447085, 13</t>
  </si>
  <si>
    <t>US9447085, 14</t>
  </si>
  <si>
    <t>US9453034, 1</t>
  </si>
  <si>
    <t>US9453034, 2</t>
  </si>
  <si>
    <t>US9453034, 3</t>
  </si>
  <si>
    <t>US9453034, 4</t>
  </si>
  <si>
    <t>US9453034, 5</t>
  </si>
  <si>
    <t>US9453034, 6</t>
  </si>
  <si>
    <t>US9453034, 7</t>
  </si>
  <si>
    <t>US9453034, 8</t>
  </si>
  <si>
    <t>US9453034, 9</t>
  </si>
  <si>
    <t>US9453034, 10</t>
  </si>
  <si>
    <t>US9453034, 11</t>
  </si>
  <si>
    <t>US9453034, 12</t>
  </si>
  <si>
    <t>US9453034, 12a</t>
  </si>
  <si>
    <t>US9453034, 12b</t>
  </si>
  <si>
    <t>US9453034, 25</t>
  </si>
  <si>
    <t>US9453034, 26</t>
  </si>
  <si>
    <t>US9453034, 27</t>
  </si>
  <si>
    <t>US9453034, 28</t>
  </si>
  <si>
    <t>US9453034, 29</t>
  </si>
  <si>
    <t>US9453034, 30</t>
  </si>
  <si>
    <t>US9453034, 31</t>
  </si>
  <si>
    <t>US9453034, 32</t>
  </si>
  <si>
    <t>US9453034, 33</t>
  </si>
  <si>
    <t>US9453034, 34</t>
  </si>
  <si>
    <t>US9453034, 35</t>
  </si>
  <si>
    <t>US9453034, 36</t>
  </si>
  <si>
    <t>US9453034, 36a</t>
  </si>
  <si>
    <t>US9453034, 36b</t>
  </si>
  <si>
    <t>US9453034, 36c</t>
  </si>
  <si>
    <t>US9453034, 36d</t>
  </si>
  <si>
    <t>US9453034, 36e</t>
  </si>
  <si>
    <t>US9453034, 37</t>
  </si>
  <si>
    <t>US9453034, 38</t>
  </si>
  <si>
    <t>US9453034, 39</t>
  </si>
  <si>
    <t>US9453034, 40</t>
  </si>
  <si>
    <t>US9453034, 42</t>
  </si>
  <si>
    <t>Tetramic acid, 25</t>
  </si>
  <si>
    <t>Tetramic acid, 30</t>
  </si>
  <si>
    <t>3-(3-(trifluoromethyl)benzylthio)-5-sec-butyl-4-hydroxy-1H-pyrrol-2(5H)-one::CHEMBL468168::Tetramic acid, 38</t>
  </si>
  <si>
    <t>Tetramic acid, 43</t>
  </si>
  <si>
    <t>Tetramic acid, 56</t>
  </si>
  <si>
    <t>Tetramic acid, 72</t>
  </si>
  <si>
    <t>N-Substituted tetramic acid, 92</t>
  </si>
  <si>
    <t>N-Substituted tetramic acid, 93</t>
  </si>
  <si>
    <t>N-Substituted tetramic acid, 94</t>
  </si>
  <si>
    <t>N-Substituted tetramic acid, 95</t>
  </si>
  <si>
    <t>N-Substituted tetramic acid, 96</t>
  </si>
  <si>
    <t>N-Substituted tetramic acid, 97</t>
  </si>
  <si>
    <t>N-Substituted tetramic acid, 98</t>
  </si>
  <si>
    <t>N-Substituted tetramic acid, 99</t>
  </si>
  <si>
    <t>N-Substituted tetramic acid, 100</t>
  </si>
  <si>
    <t>US9505739, 10</t>
  </si>
  <si>
    <t>US9505739, 100</t>
  </si>
  <si>
    <t>US9489013, 1</t>
  </si>
  <si>
    <t>US9489013, 2</t>
  </si>
  <si>
    <t>US9489013, 3</t>
  </si>
  <si>
    <t>US9489013, 4</t>
  </si>
  <si>
    <t>US9489013, 5</t>
  </si>
  <si>
    <t>US9489013, 6</t>
  </si>
  <si>
    <t>US9489013, 7</t>
  </si>
  <si>
    <t>US9489013, 8</t>
  </si>
  <si>
    <t>US9489013, 9</t>
  </si>
  <si>
    <t>US9489013, 10</t>
  </si>
  <si>
    <t>US9489013, 11</t>
  </si>
  <si>
    <t>US9489013, 12</t>
  </si>
  <si>
    <t>US9489013, 13</t>
  </si>
  <si>
    <t>US9489013, 14</t>
  </si>
  <si>
    <t>US9489013, 15</t>
  </si>
  <si>
    <t>US9489013, 16</t>
  </si>
  <si>
    <t>US9489013, 17</t>
  </si>
  <si>
    <t>US9489013, 18</t>
  </si>
  <si>
    <t>US9489013, 19</t>
  </si>
  <si>
    <t>US9489013, 20</t>
  </si>
  <si>
    <t>US9489013, 21</t>
  </si>
  <si>
    <t>US9489013, 22</t>
  </si>
  <si>
    <t>US9489013, 23</t>
  </si>
  <si>
    <t>US9489013, 24</t>
  </si>
  <si>
    <t>US9489013, 25</t>
  </si>
  <si>
    <t>US9489013, 26</t>
  </si>
  <si>
    <t>US9489013, 27</t>
  </si>
  <si>
    <t>US9489013, 28</t>
  </si>
  <si>
    <t>US9489013, 29</t>
  </si>
  <si>
    <t>US9489013, 30</t>
  </si>
  <si>
    <t>US9489013, 31</t>
  </si>
  <si>
    <t>US9489013, 32</t>
  </si>
  <si>
    <t>US9489013, 33</t>
  </si>
  <si>
    <t>US9489013, 34</t>
  </si>
  <si>
    <t>US9489013, 35</t>
  </si>
  <si>
    <t>US9489013, 36</t>
  </si>
  <si>
    <t>US9489013, 37</t>
  </si>
  <si>
    <t>US9489013, 38</t>
  </si>
  <si>
    <t>US9489013, 39</t>
  </si>
  <si>
    <t>US9489013, 40</t>
  </si>
  <si>
    <t>US9489013, 41</t>
  </si>
  <si>
    <t>US9489013, 42</t>
  </si>
  <si>
    <t>US9489013, 43</t>
  </si>
  <si>
    <t>US9489013, 44</t>
  </si>
  <si>
    <t>US9489013, 45</t>
  </si>
  <si>
    <t>US9489013, 46</t>
  </si>
  <si>
    <t>US9489013, 47</t>
  </si>
  <si>
    <t>US9489013, 48</t>
  </si>
  <si>
    <t>US9489013, 49</t>
  </si>
  <si>
    <t>US9489013, 50</t>
  </si>
  <si>
    <t>US9489013, 51</t>
  </si>
  <si>
    <t>US9489013, 52</t>
  </si>
  <si>
    <t>US9489013, 53</t>
  </si>
  <si>
    <t>US9489013, 54</t>
  </si>
  <si>
    <t>US9489013, 55</t>
  </si>
  <si>
    <t>US9489013, 56</t>
  </si>
  <si>
    <t>US9489013, 57</t>
  </si>
  <si>
    <t>US9489013, 58</t>
  </si>
  <si>
    <t>US9489013, 59</t>
  </si>
  <si>
    <t>US9489013, 60</t>
  </si>
  <si>
    <t>US9489013, 61</t>
  </si>
  <si>
    <t>US9489013, 62</t>
  </si>
  <si>
    <t>US9489013, 63</t>
  </si>
  <si>
    <t>US9489013, 64</t>
  </si>
  <si>
    <t>US9489013, 65</t>
  </si>
  <si>
    <t>US9489013, 66</t>
  </si>
  <si>
    <t>US9489013, 67</t>
  </si>
  <si>
    <t>US9489013, 68</t>
  </si>
  <si>
    <t>US9489013, 69</t>
  </si>
  <si>
    <t>US9489013, 70</t>
  </si>
  <si>
    <t>US9489013, 71</t>
  </si>
  <si>
    <t>US9489013, 72</t>
  </si>
  <si>
    <t>US9489013, 73</t>
  </si>
  <si>
    <t>US9489013, 74</t>
  </si>
  <si>
    <t>US9489013, 75</t>
  </si>
  <si>
    <t>US9489013, 76</t>
  </si>
  <si>
    <t>US9489013, 77</t>
  </si>
  <si>
    <t>US9489013, 78</t>
  </si>
  <si>
    <t>US9489013, 79</t>
  </si>
  <si>
    <t>US9489013, 80</t>
  </si>
  <si>
    <t>US9489013, 81</t>
  </si>
  <si>
    <t>US9489013, 82</t>
  </si>
  <si>
    <t>US9489013, 83</t>
  </si>
  <si>
    <t>US9489013, 84</t>
  </si>
  <si>
    <t>US9489013, 85</t>
  </si>
  <si>
    <t>US9489013, 86</t>
  </si>
  <si>
    <t>US9489013, 87</t>
  </si>
  <si>
    <t>US9489013, 88</t>
  </si>
  <si>
    <t>US9489013, 89</t>
  </si>
  <si>
    <t>US9489013, 90</t>
  </si>
  <si>
    <t>US9489013, 91</t>
  </si>
  <si>
    <t>US9489013, 92</t>
  </si>
  <si>
    <t>US9489013, 93</t>
  </si>
  <si>
    <t>US9489013, 94</t>
  </si>
  <si>
    <t>US9489013, 95</t>
  </si>
  <si>
    <t>US9489013, 96</t>
  </si>
  <si>
    <t>US9489013, 97</t>
  </si>
  <si>
    <t>US9493485, 8-102</t>
  </si>
  <si>
    <t>US9493485, 8-103</t>
  </si>
  <si>
    <t>US9493485, 8-104</t>
  </si>
  <si>
    <t>US9493485, 8-105</t>
  </si>
  <si>
    <t>US9493485, 8-106</t>
  </si>
  <si>
    <t>US9493485, 8-107</t>
  </si>
  <si>
    <t>US9493485, 8-108</t>
  </si>
  <si>
    <t>US9493485, 8-109</t>
  </si>
  <si>
    <t>US9493485, 8-110</t>
  </si>
  <si>
    <t>US9493485, 8-111</t>
  </si>
  <si>
    <t>US9493485, 8-112</t>
  </si>
  <si>
    <t>US9493485, 8-114</t>
  </si>
  <si>
    <t>US9493485, 9-120</t>
  </si>
  <si>
    <t>US9493485, 9-121</t>
  </si>
  <si>
    <t>US9493485, 9-122</t>
  </si>
  <si>
    <t>US9493485, 9-123</t>
  </si>
  <si>
    <t>US9493485, 9-124</t>
  </si>
  <si>
    <t>US9493485, 9-125</t>
  </si>
  <si>
    <t>US9493485, 9-126</t>
  </si>
  <si>
    <t>US9493485, 9-127</t>
  </si>
  <si>
    <t>US9493485, 9-128</t>
  </si>
  <si>
    <t>US9493485, 9-129</t>
  </si>
  <si>
    <t>US9493485, 9-130</t>
  </si>
  <si>
    <t>US9493485, 9-131</t>
  </si>
  <si>
    <t>US9493485, 9-132</t>
  </si>
  <si>
    <t>US9493485, 9-133</t>
  </si>
  <si>
    <t>US9493485, 9-134</t>
  </si>
  <si>
    <t>US9493485, 9-135</t>
  </si>
  <si>
    <t>US9493485, 9-136</t>
  </si>
  <si>
    <t>US9493485, 9-137</t>
  </si>
  <si>
    <t>US9493485, 9-138</t>
  </si>
  <si>
    <t>US9493485, 9-139</t>
  </si>
  <si>
    <t>US9493485, 9-140</t>
  </si>
  <si>
    <t>US9493485, 9-141</t>
  </si>
  <si>
    <t>US9493485, 9-142</t>
  </si>
  <si>
    <t>US9493485, 9-144</t>
  </si>
  <si>
    <t>US9493485, 9-145</t>
  </si>
  <si>
    <t>US9493485, 9-146</t>
  </si>
  <si>
    <t>US9493485, 9-147</t>
  </si>
  <si>
    <t>US9493485, 9-148</t>
  </si>
  <si>
    <t>US9493485, 9-150</t>
  </si>
  <si>
    <t>US9493485, 9-151</t>
  </si>
  <si>
    <t>US9493485, 9-154</t>
  </si>
  <si>
    <t>US9493485, 9-155</t>
  </si>
  <si>
    <t>US9493485, 9-157</t>
  </si>
  <si>
    <t>US9493485, 9-158</t>
  </si>
  <si>
    <t>US9493485, 9-159</t>
  </si>
  <si>
    <t>US9493485, 9-160</t>
  </si>
  <si>
    <t>US9493485, 9-161</t>
  </si>
  <si>
    <t>US9493485, 9-162</t>
  </si>
  <si>
    <t>US9493485, 9-163</t>
  </si>
  <si>
    <t>US9493485, 9-164</t>
  </si>
  <si>
    <t>US9493485, 9-165</t>
  </si>
  <si>
    <t>US9493485, 10-169</t>
  </si>
  <si>
    <t>US9493485, 12-177</t>
  </si>
  <si>
    <t>US9493485, 12-178</t>
  </si>
  <si>
    <t>US9493485, 12-179</t>
  </si>
  <si>
    <t>US9493485, 13-182</t>
  </si>
  <si>
    <t>US9493485, 8-113</t>
  </si>
  <si>
    <t>US9493485, 9-143</t>
  </si>
  <si>
    <t>US9493485, 9-149</t>
  </si>
  <si>
    <t>US9493485, 9-152</t>
  </si>
  <si>
    <t>US9493485, 9-153</t>
  </si>
  <si>
    <t>US9493485, 11-173</t>
  </si>
  <si>
    <t>US9499502, 1</t>
  </si>
  <si>
    <t>US9499502, 2</t>
  </si>
  <si>
    <t>US9499502, 3</t>
  </si>
  <si>
    <t>US9499502, 4</t>
  </si>
  <si>
    <t>US9499502, 5</t>
  </si>
  <si>
    <t>US9499502, 6</t>
  </si>
  <si>
    <t>US9499502, 7</t>
  </si>
  <si>
    <t>US9499502, 8</t>
  </si>
  <si>
    <t>US9499502, 9a</t>
  </si>
  <si>
    <t>US9499502, 9c</t>
  </si>
  <si>
    <t>US9499502, 9d</t>
  </si>
  <si>
    <t>US9499502, 9e</t>
  </si>
  <si>
    <t>US9499502, 9f</t>
  </si>
  <si>
    <t>US9499502, 9g</t>
  </si>
  <si>
    <t>US9499502, 9h</t>
  </si>
  <si>
    <t>US9499502, 9i</t>
  </si>
  <si>
    <t>US9499502, 9j</t>
  </si>
  <si>
    <t>US9499502, 9p</t>
  </si>
  <si>
    <t>US9499502, 9q</t>
  </si>
  <si>
    <t>US9499502, 9k</t>
  </si>
  <si>
    <t>US9499502, 9l</t>
  </si>
  <si>
    <t>US9499502, 9m</t>
  </si>
  <si>
    <t>US9499502, 9n</t>
  </si>
  <si>
    <t>US9499502, 9o</t>
  </si>
  <si>
    <t>US9499502, 9r</t>
  </si>
  <si>
    <t>US9499502, 9s</t>
  </si>
  <si>
    <t>US9499502, 9t</t>
  </si>
  <si>
    <t>US9499502, 9u</t>
  </si>
  <si>
    <t>US9499502, 9v</t>
  </si>
  <si>
    <t>US9499502, 9w</t>
  </si>
  <si>
    <t>US9499502, 9x</t>
  </si>
  <si>
    <t>US9499502, 9y</t>
  </si>
  <si>
    <t>US9499502, 9z</t>
  </si>
  <si>
    <t>US9499502, 9aa</t>
  </si>
  <si>
    <t>US9499502, 9ab</t>
  </si>
  <si>
    <t>US9499502, 9ac</t>
  </si>
  <si>
    <t>US9499502, 9ad</t>
  </si>
  <si>
    <t>US9499502, 9ae</t>
  </si>
  <si>
    <t>US9499502, 9af</t>
  </si>
  <si>
    <t>US9499502, 9ag</t>
  </si>
  <si>
    <t>US9499502, 9ah</t>
  </si>
  <si>
    <t>US9499502, 9ai</t>
  </si>
  <si>
    <t>US9499502, 9aj</t>
  </si>
  <si>
    <t>US9499502, 9ak</t>
  </si>
  <si>
    <t>US9499502, 9al</t>
  </si>
  <si>
    <t>US9499502, 9am</t>
  </si>
  <si>
    <t>US9499502, 9an</t>
  </si>
  <si>
    <t>US9499502, 9ao</t>
  </si>
  <si>
    <t>US9499502, 9ap</t>
  </si>
  <si>
    <t>US9499502, 9aq</t>
  </si>
  <si>
    <t>US9499502, 9ar</t>
  </si>
  <si>
    <t>US9499502, 9as</t>
  </si>
  <si>
    <t>US9499502, 9at</t>
  </si>
  <si>
    <t>US9499502, 9au</t>
  </si>
  <si>
    <t>US9499502, 9av</t>
  </si>
  <si>
    <t>US9499502, 9aw</t>
  </si>
  <si>
    <t>US9499502, 9ax</t>
  </si>
  <si>
    <t>US9499502, 9az</t>
  </si>
  <si>
    <t>US9499502, 9ba</t>
  </si>
  <si>
    <t>US9499502, 9bc</t>
  </si>
  <si>
    <t>US9499502, 9bd</t>
  </si>
  <si>
    <t>US9499502, 9be</t>
  </si>
  <si>
    <t>US9499502, 9bf</t>
  </si>
  <si>
    <t>US9499502, 9bg</t>
  </si>
  <si>
    <t>US9499502, 9bh</t>
  </si>
  <si>
    <t>US9499502, 9bi</t>
  </si>
  <si>
    <t>US9499502, 9bj</t>
  </si>
  <si>
    <t>US9499502, 9bk</t>
  </si>
  <si>
    <t>US9499502, 9bl</t>
  </si>
  <si>
    <t>US9499502, 9bm</t>
  </si>
  <si>
    <t>US9499502, 9bn</t>
  </si>
  <si>
    <t>US9499502, 9bo</t>
  </si>
  <si>
    <t>US9499502, 9bp</t>
  </si>
  <si>
    <t>US9499502, 9bq</t>
  </si>
  <si>
    <t>US9499502, 9br</t>
  </si>
  <si>
    <t>US9499502, 9bs</t>
  </si>
  <si>
    <t>US9499502, 9bt</t>
  </si>
  <si>
    <t>US9499502, 9bu</t>
  </si>
  <si>
    <t>US9499502, 9bv</t>
  </si>
  <si>
    <t>US9499502, 9bx</t>
  </si>
  <si>
    <t>US9499502, 9by</t>
  </si>
  <si>
    <t>US9499502, 9bz</t>
  </si>
  <si>
    <t>US9499502, 9ca</t>
  </si>
  <si>
    <t>US9499502, 9cb</t>
  </si>
  <si>
    <t>US9499502, 9cc</t>
  </si>
  <si>
    <t>US9499502, 9cd</t>
  </si>
  <si>
    <t>US9499502, 9ce</t>
  </si>
  <si>
    <t>US9499502, 9cf</t>
  </si>
  <si>
    <t>US9499502, 9cg</t>
  </si>
  <si>
    <t>US9499502, 9ch</t>
  </si>
  <si>
    <t>US9499502, 9ci</t>
  </si>
  <si>
    <t>US9499502, 9cj</t>
  </si>
  <si>
    <t>US9499502, 9ck</t>
  </si>
  <si>
    <t>US9499502, 9cl-a</t>
  </si>
  <si>
    <t>US9499502, 9cl-b</t>
  </si>
  <si>
    <t>US9499502, 9cm-a</t>
  </si>
  <si>
    <t>US9499502, 9cm-b</t>
  </si>
  <si>
    <t>US9499502, 9cn-a</t>
  </si>
  <si>
    <t>US9499502, 9cn-b</t>
  </si>
  <si>
    <t>US9499502, 9co-a</t>
  </si>
  <si>
    <t>US9499502, 9cp-a</t>
  </si>
  <si>
    <t>US9499502, 9cq-a</t>
  </si>
  <si>
    <t>US9499502, 9cq-b</t>
  </si>
  <si>
    <t>US9499502, 9cr-a</t>
  </si>
  <si>
    <t>US9499502, 9cs-a</t>
  </si>
  <si>
    <t>US9499502, 9ct-a</t>
  </si>
  <si>
    <t>US9499502, 9cu-a</t>
  </si>
  <si>
    <t>US9499502, 9cv-a</t>
  </si>
  <si>
    <t>US9499502, 9cv-b</t>
  </si>
  <si>
    <t>US9499502, 9cw-a</t>
  </si>
  <si>
    <t>US9499502, 9cw-b</t>
  </si>
  <si>
    <t>US9499502, 9cx-a</t>
  </si>
  <si>
    <t>US9499502, 9cx-b</t>
  </si>
  <si>
    <t>US9499502, 9cy-a</t>
  </si>
  <si>
    <t>US9499502, 9cy-b</t>
  </si>
  <si>
    <t>US9499502, 9cz-a</t>
  </si>
  <si>
    <t>US9499502, 9cz-b</t>
  </si>
  <si>
    <t>US9499502, 9da-a</t>
  </si>
  <si>
    <t>US9499502, 9da-b</t>
  </si>
  <si>
    <t>US9499502, 9db-a</t>
  </si>
  <si>
    <t>US9499502, 9db-b</t>
  </si>
  <si>
    <t>US9499502, 9dc-a</t>
  </si>
  <si>
    <t>US9499502, 9dc-b</t>
  </si>
  <si>
    <t>US9499502, 9dd-a</t>
  </si>
  <si>
    <t>US9499502, 9dd-b</t>
  </si>
  <si>
    <t>US9499502, 9de-a</t>
  </si>
  <si>
    <t>US9499502, 9de-b</t>
  </si>
  <si>
    <t>US9499502, 9df-a</t>
  </si>
  <si>
    <t>US9499502, 9df-b</t>
  </si>
  <si>
    <t>US9499502, 9dg-a</t>
  </si>
  <si>
    <t>US9499502, 9dg-b</t>
  </si>
  <si>
    <t>US9499502, 9dh-a</t>
  </si>
  <si>
    <t>US9499502, 9dh-b</t>
  </si>
  <si>
    <t>US9499502, 9di-a</t>
  </si>
  <si>
    <t>US9499502, 9di-b</t>
  </si>
  <si>
    <t>US9499502, 9dj-a</t>
  </si>
  <si>
    <t>US9499502, 9dj-b</t>
  </si>
  <si>
    <t>US9499502, 9dk-a</t>
  </si>
  <si>
    <t>US9499502, 9dk-b</t>
  </si>
  <si>
    <t>US9499502, 9dl-a</t>
  </si>
  <si>
    <t>US9499502, 9dl-b</t>
  </si>
  <si>
    <t>US9499502, 9dm-a</t>
  </si>
  <si>
    <t>US9499502, 9dm-b</t>
  </si>
  <si>
    <t>US9499502, 9dn-a</t>
  </si>
  <si>
    <t>US9499502, 9do-a</t>
  </si>
  <si>
    <t>US9499502, 9do-b</t>
  </si>
  <si>
    <t>US9499502, 9dp-a</t>
  </si>
  <si>
    <t>US9499502, 9dp-b</t>
  </si>
  <si>
    <t>US9499502, 9dq-a</t>
  </si>
  <si>
    <t>US9499502, 9dq-b</t>
  </si>
  <si>
    <t>US9499502, 9dr-a</t>
  </si>
  <si>
    <t>US9499502, 9dr-b</t>
  </si>
  <si>
    <t>US9499502, 9ds-a</t>
  </si>
  <si>
    <t>US9499502, 9dt-a</t>
  </si>
  <si>
    <t>US9499502, 9du-a</t>
  </si>
  <si>
    <t>US9499502, 9dv-a</t>
  </si>
  <si>
    <t>US9499502, 9dv-b</t>
  </si>
  <si>
    <t>US9499502, 9dw-a</t>
  </si>
  <si>
    <t>US9499502, 9dw-b</t>
  </si>
  <si>
    <t>US9499502, 9dx-a</t>
  </si>
  <si>
    <t>US9499502, 9dx-b</t>
  </si>
  <si>
    <t>US9499502, 9dy-a</t>
  </si>
  <si>
    <t>US9499502, 9dy-b</t>
  </si>
  <si>
    <t>US9499502, 9dz-a</t>
  </si>
  <si>
    <t>US9499502, 9dz-b</t>
  </si>
  <si>
    <t>US9499502, 9ea-a</t>
  </si>
  <si>
    <t>US9499502, 9ea-b</t>
  </si>
  <si>
    <t>US9499502, 9eb-a</t>
  </si>
  <si>
    <t>US9499502, 9eb-b</t>
  </si>
  <si>
    <t>US9499502, 9ec-a</t>
  </si>
  <si>
    <t>US9499502, 9ec-b</t>
  </si>
  <si>
    <t>US9499502, 9ed-a::US9499502, 9ed-b</t>
  </si>
  <si>
    <t>US9499502, 9ee-a</t>
  </si>
  <si>
    <t>US9499502, 9ee-b</t>
  </si>
  <si>
    <t>US9499502, 9ef</t>
  </si>
  <si>
    <t>US9499502, 11</t>
  </si>
  <si>
    <t>US9499502, 16b</t>
  </si>
  <si>
    <t>US9499502, 16c</t>
  </si>
  <si>
    <t>US9499502, 18</t>
  </si>
  <si>
    <t>US9499502, 19</t>
  </si>
  <si>
    <t>US9499502, 20</t>
  </si>
  <si>
    <t>US9499502, 21</t>
  </si>
  <si>
    <t>US9499502, 22</t>
  </si>
  <si>
    <t>US9499502, 22a</t>
  </si>
  <si>
    <t>US9499502, 22b</t>
  </si>
  <si>
    <t>US9499502, 22c</t>
  </si>
  <si>
    <t>US9499502, 22d</t>
  </si>
  <si>
    <t>US9499502, 22e</t>
  </si>
  <si>
    <t>US9499502, 22f</t>
  </si>
  <si>
    <t>US9499502, 22g</t>
  </si>
  <si>
    <t>US9499502, 22h</t>
  </si>
  <si>
    <t>US9499502, 22i</t>
  </si>
  <si>
    <t>US9499502, 22j</t>
  </si>
  <si>
    <t>US9499502, 22k</t>
  </si>
  <si>
    <t>US9499502, 22l</t>
  </si>
  <si>
    <t>US9499502, 22m</t>
  </si>
  <si>
    <t>US9499502, 22n</t>
  </si>
  <si>
    <t>US9499502, 22o</t>
  </si>
  <si>
    <t>US9499502, 22p</t>
  </si>
  <si>
    <t>US9499502, 22q</t>
  </si>
  <si>
    <t>US9499502, 22r</t>
  </si>
  <si>
    <t>US9499502, 22s</t>
  </si>
  <si>
    <t>US9499502, 22t</t>
  </si>
  <si>
    <t>US9499502, 22u</t>
  </si>
  <si>
    <t>US9499502, 22v</t>
  </si>
  <si>
    <t>US9499502, 23</t>
  </si>
  <si>
    <t>US9499502, 24</t>
  </si>
  <si>
    <t>US9499502, 25</t>
  </si>
  <si>
    <t>US9499502, 26</t>
  </si>
  <si>
    <t>US9499502, 27</t>
  </si>
  <si>
    <t>US9499502, 27a</t>
  </si>
  <si>
    <t>US9499502, 27ae::US9499502, 27b</t>
  </si>
  <si>
    <t>US9499502, 27af::US9499502, 27c</t>
  </si>
  <si>
    <t>US9499502, 27ag::US9499502, 27d</t>
  </si>
  <si>
    <t>US9499502, 27e</t>
  </si>
  <si>
    <t>US9499502, 27f</t>
  </si>
  <si>
    <t>US9499502, 27g</t>
  </si>
  <si>
    <t>US9499502, 27h</t>
  </si>
  <si>
    <t>US9499502, 27i</t>
  </si>
  <si>
    <t>US9499502, 27j</t>
  </si>
  <si>
    <t>US9499502, 27k</t>
  </si>
  <si>
    <t>US9499502, 27l</t>
  </si>
  <si>
    <t>US9499502, 27m</t>
  </si>
  <si>
    <t>US9499502, 27n</t>
  </si>
  <si>
    <t>US9499502, 27o</t>
  </si>
  <si>
    <t>US9499502, 27p</t>
  </si>
  <si>
    <t>US9499502, 27q</t>
  </si>
  <si>
    <t>US9499502, 27r</t>
  </si>
  <si>
    <t>US9499502, 27s</t>
  </si>
  <si>
    <t>US9499502, 27t</t>
  </si>
  <si>
    <t>US9499502, 27u</t>
  </si>
  <si>
    <t>US9499502, 27v</t>
  </si>
  <si>
    <t>US9499502, 27w</t>
  </si>
  <si>
    <t>US9499502, 27x</t>
  </si>
  <si>
    <t>US9499502, 27y</t>
  </si>
  <si>
    <t>US9499502, 27z</t>
  </si>
  <si>
    <t>US9499502, 27aa</t>
  </si>
  <si>
    <t>US9499502, 27ab</t>
  </si>
  <si>
    <t>US9499502, 27ac</t>
  </si>
  <si>
    <t>US9499502, 27ad</t>
  </si>
  <si>
    <t>US9499502, 27ah</t>
  </si>
  <si>
    <t>US9499502, 27ai</t>
  </si>
  <si>
    <t>US9499502, 27aj</t>
  </si>
  <si>
    <t>US9499502, 27ak</t>
  </si>
  <si>
    <t>US9499502, 27al</t>
  </si>
  <si>
    <t>US9499502, 27am</t>
  </si>
  <si>
    <t>US9499502, 27an</t>
  </si>
  <si>
    <t>US9499502, 27ao</t>
  </si>
  <si>
    <t>US9499502, 27ap</t>
  </si>
  <si>
    <t>US9499502, 27aq</t>
  </si>
  <si>
    <t>US9499502, 27ar</t>
  </si>
  <si>
    <t>US9499502, 27as</t>
  </si>
  <si>
    <t>US9499502, 27at</t>
  </si>
  <si>
    <t>US9499502, 27au</t>
  </si>
  <si>
    <t>US9499502, 27av</t>
  </si>
  <si>
    <t>US9499502, 27aw</t>
  </si>
  <si>
    <t>US9499502, 27ax</t>
  </si>
  <si>
    <t>US9499502, 27ay</t>
  </si>
  <si>
    <t>US9499502, 27az</t>
  </si>
  <si>
    <t>US9499502, 27ba</t>
  </si>
  <si>
    <t>US9499502, 27bb</t>
  </si>
  <si>
    <t>US9499502, 27bc</t>
  </si>
  <si>
    <t>US9499502, 27bd</t>
  </si>
  <si>
    <t>US9499502, 27be</t>
  </si>
  <si>
    <t>US9499502, 27bf</t>
  </si>
  <si>
    <t>US9499502, 27bg</t>
  </si>
  <si>
    <t>US9499502, 27bh</t>
  </si>
  <si>
    <t>US9499502, 27bi</t>
  </si>
  <si>
    <t>US9499502, 27bj-a</t>
  </si>
  <si>
    <t>US9499502, 27bj-b</t>
  </si>
  <si>
    <t>US9499502, 27bk-a</t>
  </si>
  <si>
    <t>US9499502, 27bk-b</t>
  </si>
  <si>
    <t>US9499502, 27bl-a</t>
  </si>
  <si>
    <t>US9499502, 27bl-b</t>
  </si>
  <si>
    <t>US9499502, 27bm-a</t>
  </si>
  <si>
    <t>US9499502, 27bn-a</t>
  </si>
  <si>
    <t>US9499502, 27bo-a</t>
  </si>
  <si>
    <t>US9499502, 27bo-b</t>
  </si>
  <si>
    <t>US9499502, 27bp-a</t>
  </si>
  <si>
    <t>US9499502, 27bp-b</t>
  </si>
  <si>
    <t>US9499502, 27bq-a</t>
  </si>
  <si>
    <t>US9499502, 27bq-b</t>
  </si>
  <si>
    <t>US9499502, 27br-a</t>
  </si>
  <si>
    <t>US9499502, 27br-b</t>
  </si>
  <si>
    <t>US9499502, 27bs-a</t>
  </si>
  <si>
    <t>US9499502, 27bs-b</t>
  </si>
  <si>
    <t>US9499502, 27bt</t>
  </si>
  <si>
    <t>US9499502, 27bu</t>
  </si>
  <si>
    <t>US9499502, 27bv</t>
  </si>
  <si>
    <t>US9499502, 27bw</t>
  </si>
  <si>
    <t>US9499502, 27bx</t>
  </si>
  <si>
    <t>US9499502, 27by-a</t>
  </si>
  <si>
    <t>US9499502, 27by-b</t>
  </si>
  <si>
    <t>US9499502, 27bz-a</t>
  </si>
  <si>
    <t>US9499502, 27bz-b</t>
  </si>
  <si>
    <t>US9499502, 28</t>
  </si>
  <si>
    <t>US9499502, 28a</t>
  </si>
  <si>
    <t>US9499502, 28b</t>
  </si>
  <si>
    <t>US9499502, 28c</t>
  </si>
  <si>
    <t>US9499502, 29</t>
  </si>
  <si>
    <t>US9499502, 29a</t>
  </si>
  <si>
    <t>US9499502, 29b</t>
  </si>
  <si>
    <t>US9499502, 29c</t>
  </si>
  <si>
    <t>US9499502, 29d</t>
  </si>
  <si>
    <t>US9499502, 30</t>
  </si>
  <si>
    <t>US9499502, 30a</t>
  </si>
  <si>
    <t>US9499502, 30b</t>
  </si>
  <si>
    <t>US9499502, 31</t>
  </si>
  <si>
    <t>US9499502, 32a-a</t>
  </si>
  <si>
    <t>US9499502, 32a-b</t>
  </si>
  <si>
    <t>US9499502, 32c-a</t>
  </si>
  <si>
    <t>US9499502, 32c-b</t>
  </si>
  <si>
    <t>US9499502, 32d-a</t>
  </si>
  <si>
    <t>US9499502, 32d-b</t>
  </si>
  <si>
    <t>US9499502, 32e-a</t>
  </si>
  <si>
    <t>US9499502, 32f-a</t>
  </si>
  <si>
    <t>US9499502, 32g-a</t>
  </si>
  <si>
    <t>US9499502, 32g-b</t>
  </si>
  <si>
    <t>US9499502, 32h-a</t>
  </si>
  <si>
    <t>US9499502, 32h-b</t>
  </si>
  <si>
    <t>US9499502, 32i-a</t>
  </si>
  <si>
    <t>US9499502, 32i-b</t>
  </si>
  <si>
    <t>US9499502, 32j-a</t>
  </si>
  <si>
    <t>US9499502, 32j-b</t>
  </si>
  <si>
    <t>US9499502, 33</t>
  </si>
  <si>
    <t>US9499502, 34</t>
  </si>
  <si>
    <t>US9499502, 34a</t>
  </si>
  <si>
    <t>US9499502, 34b</t>
  </si>
  <si>
    <t>US9499502, 34c-a</t>
  </si>
  <si>
    <t>US9499502, 34d-a</t>
  </si>
  <si>
    <t>US9499502, 35</t>
  </si>
  <si>
    <t>US9499502, 35a</t>
  </si>
  <si>
    <t>US9499502, 36</t>
  </si>
  <si>
    <t>US9499502, Table A: Entry 2</t>
  </si>
  <si>
    <t>US9499502, Table A: Entry 7</t>
  </si>
  <si>
    <t>US9499502, Table A: Entry 9</t>
  </si>
  <si>
    <t>US9499502, Table A: Entry 11</t>
  </si>
  <si>
    <t>US9499502, Table A: Entry 13</t>
  </si>
  <si>
    <t>US9499502, Table A: Entry 14</t>
  </si>
  <si>
    <t>US9499502, Table A: Entry 20</t>
  </si>
  <si>
    <t>US9499502, Table A: Entry 27</t>
  </si>
  <si>
    <t>US9499502, Table A: Entry 28</t>
  </si>
  <si>
    <t>US9499502, Table A: Entry 35</t>
  </si>
  <si>
    <t>US9499502, Table A: Entry 39</t>
  </si>
  <si>
    <t>US9499502, Table A: Entry 47</t>
  </si>
  <si>
    <t>US9499502, Table A: Entry 50</t>
  </si>
  <si>
    <t>US9499502, Table A: Entry 53</t>
  </si>
  <si>
    <t>US9499502, Table A: Entry 60</t>
  </si>
  <si>
    <t>US9499502, Table A: Entry 66</t>
  </si>
  <si>
    <t>US9499502, Table A: Entry 68</t>
  </si>
  <si>
    <t>US9499502, Table A: Entry 72::US9499502, Table A: Entry 73</t>
  </si>
  <si>
    <t>US9499502, Table A: Entry 76</t>
  </si>
  <si>
    <t>US9499502, Table A: Entry 78</t>
  </si>
  <si>
    <t>US9499502, Table A: Entry 81</t>
  </si>
  <si>
    <t>US9499502, Table A: Entry 85</t>
  </si>
  <si>
    <t>US9499502, Table A: Entry 87</t>
  </si>
  <si>
    <t>US9499502, Table A: Entry 89</t>
  </si>
  <si>
    <t>US9499502, Table A: Entry 92</t>
  </si>
  <si>
    <t>7-(4-((6-Chloro-2,3-dihydro-1H-cyclopenta[b]quinolin-9-yl)amino)phenoxy)-4-methyl-2H-chromen-2-one (8e)</t>
  </si>
  <si>
    <t>(E)-1-(2,4-Dihydroxy-phenyl)-3-(4-hydroxy-phenyl)-propenone::(E)-1-(2,4-dihydroxyphenyl)-3-(4-hydroxyphenyl)prop-2-en-1-one::1-(2,4-Dihydroxy-phenyl)-3-(4-hydroxy-phenyl)-propenone::1-(2,4-Dihydroxyphenyl)-3-(4-hydroxyphenyl)-prop-2-en-1-one::1-(2,4-dihydroxyphenyl)-3-(4-hydroxyphenyl)prop-2-en-1-one::2',4',4-trihydroxychalcone::2',4,4'-trihydroxychalcone::2,4'-dihydroxy-4-hydroxychalcone::CHEMBL129795::Isoliquiritigenin (1)::cid_638278</t>
  </si>
  <si>
    <t>(E)-1-(2,4-dihydroxyphenyl)-3-(3-hydroxyphenyl)-2-propen-1-one (2)::(E)-3,2'',4''-Trihydroxychalcone::CHEMBL1083821</t>
  </si>
  <si>
    <t>(E)-1-(2,4-dihydroxyphenyl)-3-(2-hydroxyphenyl)-2-propen-1-one (3)::2,2'',4''-Trihydroxychalcone::CHEMBL148472</t>
  </si>
  <si>
    <t>Hydroxyethylamine (HEA)</t>
  </si>
  <si>
    <t>(E)-1-(2,4-dihydroxyphenyl)-3-(2-methoxyphenyl)-2-propen-1-one (4)</t>
  </si>
  <si>
    <t>(E)-1-(2,4-dihydroxyphenyl)-3-(2-chlorophenyl)-2-propen-1-one (6)::CHEMBL1935203</t>
  </si>
  <si>
    <t>(E)-1-(3-hydroxyphenyl)-3-(2-hydroxyphenyl)-2-propen-1-one (10)</t>
  </si>
  <si>
    <t>(E)-1-(4-hydroxyphenyl)-3-(2-hydroxyphenyl)-2-propen-1-one (11)</t>
  </si>
  <si>
    <t>(E)-1-(2,3-dihydroxyphenyl)-3-(2-hydroxyphenyl)-2-propen-1-one (12)</t>
  </si>
  <si>
    <t>(E)-1-(2,5-dihydroxyphenyl)-3-(2-hydroxyphenyl)-2-propen-1-one (13)::CHEMBL3335589</t>
  </si>
  <si>
    <t>(E)-1-(2,6-dihydroxyphenyl)-3-(2-hydroxyphenyl)-2-propen-1-one (14)</t>
  </si>
  <si>
    <t>(E)-1-(3,4-dihydroxyphenyl)-3-(2-hydroxyphenyl)-2-propen-1-one (15)</t>
  </si>
  <si>
    <t>(E)-1-(3,5-dihydroxyphenyl)-3-(2-hydroxyphenyl)-2-propen-1-one (16)</t>
  </si>
  <si>
    <t>(E)-1-(2,4-dihydroxyphenyl)-3-(2,3-dihydroxyphenyl)-2-propen-1-one (17)</t>
  </si>
  <si>
    <t>(E)-1-(2,4-dihydroxyphenyl)-3-(2,4-dihydroxyphenyl)-2-propen-1-one (18)::2,2',4,4'-tetrahydroxychalcone::2,4,2',4'-tetrahydroxychalcone::CHEMBL394855</t>
  </si>
  <si>
    <t>(E)-1-(2,4-dihydroxyphenyl)-3-(2,5-dihydroxyphenyl)-2-propen-1-one (19)</t>
  </si>
  <si>
    <t>(E)-1-(2,4-dihydroxyphenyl)-3-(2,6-dihydroxyphenyl)-2-propen-1-one (20)</t>
  </si>
  <si>
    <t>(E)-1-(2,4-dihydroxyphenyl)-3-(3,4-dihydroxyphenyl)-2-propen-1-one (21)::(E)-1-(2,4-dihydroxyphenyl)-3-(3,4-dihydroxyphenyl)prop-2-en-1-one::(E)-3-(3,4-Dihydroxy-phenyl)-1-(2,4-dihydroxy-phenyl)-propenone::3,4,2',4'-tetrahydroxychalone::3-(3,4-Dihydroxy-phenyl)-1-(2,4-dihydroxy-phenyl)-propenone::Butein::CHEMBL128000</t>
  </si>
  <si>
    <t>(E)-1-(2,4-dihydroxyphenyl)-3-(3,5-dihydroxyphenyl)-2-propen-1-one (22)</t>
  </si>
  <si>
    <t>CN1C(=N)N[C@@](C)(CS1(=O)=O)c1cc(NC(=O)c2ccc(Cl)cn2)ccc1F</t>
  </si>
  <si>
    <t>CN1C(=N)N[C@@](C)(CS1(=O)=O)c1cc(NC(=O)c2ccc(cn2)C(F)(F)F)ccc1F</t>
  </si>
  <si>
    <t>CN1C(=N)N[C@@](C)(CS1(=O)=O)c1cc(NC(=O)c2ccc(F)cn2)ccc1F</t>
  </si>
  <si>
    <t>CN1C(=N)N[C@@](C)(CS1(=O)=O)c1cc(NC(=O)c2cnc(C)cn2)ccc1F</t>
  </si>
  <si>
    <t>COc1cnc(cn1)C(=O)Nc1cc(F)c(F)c(c1)[C@]1(C)CS(=O)(=O)N(C)C(=N)N1</t>
  </si>
  <si>
    <t>CN1C(=N)N[C@@](C)(CS1(=O)=O)c1cc(NC(=O)c2ccc(C)cn2)ccc1F</t>
  </si>
  <si>
    <t>CN1C(=N)N[C@@](C)(CS1(=O)=O)c1c(F)ccc(NC(=O)c2ccc(F)cn2)c1F</t>
  </si>
  <si>
    <t>CN1C(=N)N[C@@](C)(CS1(=O)=O)c1cc(cs1)-c1cccc(c1)C#N</t>
  </si>
  <si>
    <t>CN1C(=N)N[C@@](C)(CS1(=O)=O)c1cc(cs1)-c1ccc(F)c(c1)C#N</t>
  </si>
  <si>
    <t>CC#Cc1cncc(c1)-c1cc(Cl)c(s1)[C@]1(C)CS(=O)(=O)N(C)C(=N)N1</t>
  </si>
  <si>
    <t>COc1cnc(cn1)C(=O)Nc1ccc(F)c(c1)[C@]1(C)CS(=O)(=O)N(C)C(=N)N1</t>
  </si>
  <si>
    <t>CC1(C)C[C@](C)(NC(N)O1)c1cc(NC(=O)c2ccc(cn2)C#N)ccc1F</t>
  </si>
  <si>
    <t>CC12OC1[C@](CF)(NC(N)O2)c1cc(NC(=O)c2ccc(cn2)C#N)ccc1F</t>
  </si>
  <si>
    <t>Cc1cc(cnc1C(=O)Nc1ccc(F)c(c1)[C@@]1(CC(C)(C)OC(N)N1)C(F)F)C#N</t>
  </si>
  <si>
    <t>NC1=CC(CCCO1)(C(F)F)c1cc(NC(=O)c2ccc(cn2)C#N)ccc1F</t>
  </si>
  <si>
    <t>NC1=N[C@](CCO1)(C#N)c1cc(NC(=O)c2ccc(cn2)C#N)ccc1F</t>
  </si>
  <si>
    <t>NC1=N[C@@](C#C)([C@H]2C[C@H]2O1)c1cc(NC(=O)c2ccc(cn2)C#N)ccc1F</t>
  </si>
  <si>
    <t>C[C@@]1(N=C(N)O[C@H](CF)[C@@H]1F)c1cc(NC(=O)c2ccc(cn2)C#N)ccc1F</t>
  </si>
  <si>
    <t>C[C@@]1(N=C(N)O[C@H](CF)[C@@H]1F)c1cc(NC(=O)c2cnc(OCF)cn2)ccc1F</t>
  </si>
  <si>
    <t>CO[C@H]1[C@@H](CF)OC(N)=N[C@]1(C)c1cc(NC(=O)c2ccc(cn2)C#N)ccc1F</t>
  </si>
  <si>
    <t>COC[C@H]1OC(N)=N[C@@](C)([C@H]1F)c1cc(NC(=O)c2ccc(cn2)C#N)ccc1F</t>
  </si>
  <si>
    <t>C[C@]1(CC2(COC2)OC(N)=N1)c1cc(NC(=O)c2ccc(cn2)C#N)ccc1F</t>
  </si>
  <si>
    <t>NC1=N[C@@](C#C)([C@H]2COC[C@H]2O1)c1cc(NC(=O)c2cnc(OCF)cn2)ccc1F</t>
  </si>
  <si>
    <t>C[C@@]1(N=C(N)O[C@H](CF)[C@@H]1F)c1cc(NC(=O)c2coc(n2)C(F)F)ccc1F</t>
  </si>
  <si>
    <t>C[C@@]1(N=C(N)OC2(COC2)[C@@H]1F)c1cc(NC(=O)c2ccc(cn2)C#N)ccc1F</t>
  </si>
  <si>
    <t>C[C@H]1OC(N)=N[C@@](CF)([C@H]1CF)c1cc(NC(=O)c2ccc(cn2)C#N)ccc1F</t>
  </si>
  <si>
    <t>COC[C@H]1C[C@H]2C(=O)N(C)C(=N)N[C@]2(CO1)c1ccc(F)cc1F</t>
  </si>
  <si>
    <t>COC[C@H]1C[C@H]2C(=O)N(C)C(=N)N[C@]2(CO1)c1cc(Oc2cc(ccn2)C#N)c(F)cc1F</t>
  </si>
  <si>
    <t>COC[C@H]1C[C@H]2C(=O)N(C)C(=N)N[C@]2(CO1)c1cc(Oc2ncccc2F)c(F)cc1F</t>
  </si>
  <si>
    <t>COC[C@H]1C[C@H]2C(=O)N(C)C(=N)N[C@]2(CO1)c1cc(Oc2cc(OC)ccn2)c(F)cc1F</t>
  </si>
  <si>
    <t>COC[C@H]1C[C@H]2C(=O)N(C)C(=N)N[C@]2(CO1)c1cc(OCC2CC2)c(F)cc1F</t>
  </si>
  <si>
    <t>CN1C(=N)N[C@]2(CO[C@H](C[C@H]2C1=O)C1CC1)c1ccc(F)cc1F</t>
  </si>
  <si>
    <t>CN1C(=N)N[C@]2(CO[C@H](C[C@H]2C1=O)C(F)F)c1ccc(F)cc1F</t>
  </si>
  <si>
    <t>CN1C(=N)N[C@]2(CO[C@H](C[C@H]2C1=O)c1cc(C)no1)c1cc(F)ccc1F</t>
  </si>
  <si>
    <t>C[C@H]1C[C@H]2C(=O)N(C)C(=N)N[C@]2(CO1)c1cc(Oc2cc(ccn2)C#N)c(F)cc1F</t>
  </si>
  <si>
    <t>C[C@H]1C[C@H]2C(=O)N(C)C(=N)N[C@]2(CO1)c1cc(Oc2ncccc2F)c(F)cc1F</t>
  </si>
  <si>
    <t>C[C@H]1C[C@H]2C(=O)N(C)C(=N)N[C@]2(CO1)c1ccc(F)cc1F</t>
  </si>
  <si>
    <t>C[C@H]1C[C@H]2C(=O)N(C)C(=N)N[C@]2(CO1)c1cc(Br)ccc1F</t>
  </si>
  <si>
    <t>CN1C(=N)N[C@]2(CO[C@H](C[C@H]2C1=O)C1CC1)c1cc(Oc2cc(ncn2)-n2cccn2)ccc1F</t>
  </si>
  <si>
    <t>CN1C(=N)N[C@]2(CO[C@H](C[C@H]2C1=O)C1CC1)c1cc(Oc2cc(ccn2)C#N)ccc1F</t>
  </si>
  <si>
    <t>CN1C(=N)N[C@]2(CO[C@H](C[C@H]2C1=O)C1CC1)c1cc(Oc2ncccc2F)ccc1F</t>
  </si>
  <si>
    <t>CN1C(=N)N[C@]2(CO[C@H](C[C@H]2C1=O)C1CC1)c1cc(Oc2ccnc(c2)-n2cncn2)ccc1F</t>
  </si>
  <si>
    <t>CN1C(=N)N[C@]2(CO[C@H](C[C@H]2C1=O)C1CC1)c1cc(Oc2cncc(C)n2)ccc1F</t>
  </si>
  <si>
    <t>CN1C(=N)N[C@]2(CO[C@H](C[C@H]2C1=O)C1CC1)c1cc(Oc2ncc(F)cc2F)ccc1F</t>
  </si>
  <si>
    <t>C[C@H]1C[C@H]2C(=O)N(C)C(=N)N[C@]2(CO1)c1cc(Oc2ncccc2F)ccc1F</t>
  </si>
  <si>
    <t>CN1C(=N)N[C@]2(CO[C@H](C[C@H]2C1=O)C1CC1)c1cc(Oc2ccnc(c2)C(F)F)ccc1F</t>
  </si>
  <si>
    <t>C[C@H]1C[C@H]2C(=O)N(C)C(=N)N[C@]2(CO1)c1cc(Oc2cc(ccn2)C#N)ccc1F</t>
  </si>
  <si>
    <t>CN1C(=N)N[C@]2(CO[C@H](C[C@H]2C1=O)C1CC1)c1cc(Oc2ccnc(C)n2)ccc1F</t>
  </si>
  <si>
    <t>C[C@H]1C[C@H]2C(=O)N(C)C(=N)N[C@]2(CO1)c1cc(OCC2CC2)ccc1F</t>
  </si>
  <si>
    <t>CN1C(=N)N[C@]2(CO[C@H](C[C@H]2C1=O)C1CC1)c1cc(OCC2CC2)ccc1F</t>
  </si>
  <si>
    <t>CN1C(=N)N[C@]2(CO[C@H](C[C@H]2C1=O)C1CC1)c1cc(Oc2cccc(c2)C#N)ccc1F</t>
  </si>
  <si>
    <t>C[C@H]1C[C@H]2C(=O)N(C)C(=N)N[C@]2(CO1)c1cc(OCC23CC(C2)(C3)C#N)ccc1F</t>
  </si>
  <si>
    <t>CN1C(=N)N[C@]2(CO[C@H](C[C@H]2C1=O)C1CC1)c1cc(Oc2cncc(c2)C#N)ccc1F</t>
  </si>
  <si>
    <t>CN1C(=N)N[C@]2(CO[C@H](C[C@H]2C1=O)C1CC1)c1cc(ccc1F)-c1cncnc1</t>
  </si>
  <si>
    <t>CN1C(=N)N[C@]2(CO[C@H](C[C@H]2C1=O)C1CC1)c1cc(Oc2cncc(n2)C(F)F)ccc1F</t>
  </si>
  <si>
    <t>COC[C@H]1C[C@H]2C(=O)N(C)C(=N)N[C@]2(CO1)c1cc(Oc2cc(ccn2)C#N)ccc1F</t>
  </si>
  <si>
    <t>COC[C@H]1C[C@H]2C(=O)N(C)C(=N)N[C@]2(CO1)c1cc(Oc2ncccc2F)ccc1F</t>
  </si>
  <si>
    <t>COC[C@H]1C[C@H]2C(=O)N(C)C(=N)N[C@]2(CO1)c1cc(OCC2CC2)ccc1F</t>
  </si>
  <si>
    <t>COC[C@H]1C[C@H]2C(=O)N(C)C(=N)N[C@]2(CO1)c1cc(Br)ccc1F</t>
  </si>
  <si>
    <t>CN1C(=N)N[C@]2(CO[C@H](C[C@H]2C1=O)C1CC1)c1cc(Oc2cccc(n2)-n2cccn2)ccc1F</t>
  </si>
  <si>
    <t>CN1C(=N)N[C@]2(CO[C@H](C[C@H]2C1=O)C1CC1)c1cc(Oc2cccc(c2)-c2cocn2)ccc1F</t>
  </si>
  <si>
    <t>C[C@H]1C[C@H]2C(=O)N(C)C(=N)N[C@]2(CO1)c1cc(Oc2ncc(F)cc2F)ccc1F</t>
  </si>
  <si>
    <t>CN1C(=N)N[C@]2(CO[C@H](C[C@H]2C1=O)C1CC1)c1cc(OCC23CC(C2)(C3)C#N)ccc1F</t>
  </si>
  <si>
    <t>CN1C(=N)N[C@]2(CO[C@H](C[C@H]2C1=O)C1CC1)c1cc(ccc1F)C#N</t>
  </si>
  <si>
    <t>CN1C(=N)N[C@]2(CO[C@H](C[C@H]2C1=O)C1CC1)c1cc(Oc2cnccn2)ccc1F</t>
  </si>
  <si>
    <t>CN1C(=N)N[C@]2(CO[C@H](C[C@H]2C1=O)C1CC1)c1cc(Oc2ccncc2)ccc1F</t>
  </si>
  <si>
    <t>CN1C(=N)N[C@]2(CO[C@H](C[C@H]2C1=O)C1CC1)c1cc(Oc2ccnnc2)ccc1F</t>
  </si>
  <si>
    <t>COc1cncc(Oc2ccc(F)c(c2)[C@]23CO[C@H](C[C@H]2C(=O)N(C)C(=N)N3)C2CC2)n1</t>
  </si>
  <si>
    <t>CN1C(=N)N[C@]2(CO[C@H](C[C@H]2C1=O)C1CC1)c1cc(Oc2ncccn2)ccc1F</t>
  </si>
  <si>
    <t>CN1C(=N)N[C@]2(CO[C@H](C[C@H]2C1=O)C1CC1)c1cc(OCC2CCC2)ccc1F</t>
  </si>
  <si>
    <t>CC(C)COc1ccc(F)c(c1)[C@]12CO[C@H](C[C@H]1C(=O)N(C)C(=N)N2)C1CC1</t>
  </si>
  <si>
    <t>CN1C(=N)N[C@]2(CO[C@H](C[C@H]2C1=O)C1CC1)c1cc(OCC(F)F)ccc1F</t>
  </si>
  <si>
    <t>COC[C@@H]1C[C@H]2C(=O)N(C)C(=N)N[C@]2(CO1)c1ccc(F)cc1F</t>
  </si>
  <si>
    <t>COC(=O)[C@@H]1C[C@H]2C(=O)N(C)C(=N)N[C@]2(CO1)c1ccc(F)cc1F</t>
  </si>
  <si>
    <t>CCCOc1ccc(F)c(c1)[C@]12CO[C@H](C[C@H]1C(=O)N(C)C(=N)N2)C1CC1</t>
  </si>
  <si>
    <t>COCCOc1ccc(F)c(c1)[C@]12CO[C@H](C[C@H]1C(=O)N(C)C(=N)N2)C1CC1</t>
  </si>
  <si>
    <t>CN1C(=N)N[C@]2(CO[C@H](C[C@H]2C1=O)C1CC1)c1cc(OCC2CC(F)(F)C2)ccc1F</t>
  </si>
  <si>
    <t>CN1C(=N)N[C@]2(CO[C@H](C[C@H]2C1=O)C1CC1)c1cc(OCC2CC2(F)F)ccc1F</t>
  </si>
  <si>
    <t>COC1CC(COc2ccc(F)c(c2)[C@]23CO[C@H](C[C@H]2C(=O)N(C)C(=N)N3)C2CC2)C1</t>
  </si>
  <si>
    <t>CN1C(=N)N[C@]2(CO[C@H](C[C@H]2C1=O)C1CC1)c1cc(OCC23CC(C2)C3)ccc1F</t>
  </si>
  <si>
    <t>CN1C(=N)N[C@]2(CO[C@H](C[C@H]2C1=O)C1CC1)c1cc(OCC(F)(F)F)ccc1F</t>
  </si>
  <si>
    <t>CN1C(=N)N[C@]2(CO[C@H](C[C@H]2C1=O)C1CC1)c1cc(Oc2cc(ccn2)-n2cccn2)ccc1F</t>
  </si>
  <si>
    <t>CN1C(=N)N[C@]2(CO[C@H](C[C@H]2C1=O)C1CC1)c1cc(OC2CC(F)(F)C2)ccc1F</t>
  </si>
  <si>
    <t>CN1C(=N)N[C@]2(CO[C@H](CC2C1=O)C1CC1)c1cc(Oc2ncncc2F)ccc1F</t>
  </si>
  <si>
    <t>COC[C@H]1C[C@H]2C(=O)N(C)C(=N)N[C@]2(CO1)c1cc(Oc2cc(F)cnc2F)c(F)cc1F</t>
  </si>
  <si>
    <t>CN1C(=N)N[C@]2(CO[C@H](C[C@H]2C1=O)C1CC1)c1cc(Oc2ncc(C)cc2F)ccc1F</t>
  </si>
  <si>
    <t>CN1C(=N)N[C@]2(CO[C@H](C[C@H]2C1=O)C(F)F)c1cc(Oc2ncc(F)cc2F)ccc1F</t>
  </si>
  <si>
    <t>C[C@H]1C[C@H]2C(=O)N(C)C(=N)N[C@]2(CO1)c1cc(O)ccc1F</t>
  </si>
  <si>
    <t>COc1cncc(Oc2ccc(F)c(c2)[C@]23CO[C@@H](C)C[C@H]2C(=O)N(C)C(=N)N3)n1</t>
  </si>
  <si>
    <t>C[C@H]1C[C@H]2C(=O)N(C)C(=N)N[C@]2(CO1)c1cc(Oc2cnccn2)ccc1F</t>
  </si>
  <si>
    <t>C[C@H]1C[C@H]2C(=O)N(C)C(=N)N[C@]2(CO1)c1cc(Oc2cncc(C)n2)ccc1F</t>
  </si>
  <si>
    <t>C[C@H]1C[C@H]2C(=O)N(C)C(=N)N[C@]2(CO1)c1cc(Oc2ccc(F)cn2)ccc1F</t>
  </si>
  <si>
    <t>C[C@H]1C[C@H]2C(=O)N(C)C(=N)N[C@]2(CO1)c1cc(Oc2ncncc2F)ccc1F</t>
  </si>
  <si>
    <t>C[C@H]1C[C@H]2C(=O)N(C)C(=N)N[C@]2(CO1)c1cc(Oc2nccnc2C)ccc1F</t>
  </si>
  <si>
    <t>COc1ccnc(Oc2ccc(F)c(c2)[C@]23CO[C@@H](C)C[C@H]2C(=O)N(C)C(=N)N3)c1</t>
  </si>
  <si>
    <t>C[C@H]1C[C@H]2C(=O)N(C)C(=N)N[C@]2(CO1)c1cc(Oc2ncccc2Cl)ccc1F</t>
  </si>
  <si>
    <t>C[C@H]1C[C@H]2C(=O)N(C)C(=N)N[C@]2(CO1)c1cc(Oc2ncccc2C)ccc1F</t>
  </si>
  <si>
    <t>C[C@H]1C[C@H]2C(=O)N(C)C(=N)N[C@]2(CO1)c1cc(Oc2ccncc2F)ccc1F</t>
  </si>
  <si>
    <t>C[C@H]1C[C@H]2C(=O)N(C)C(=N)N[C@]2(CO1)c1cc(Oc2cnccc2Cl)ccc1F</t>
  </si>
  <si>
    <t>C[C@H]1C[C@H]2C(=O)N(C)C(=N)N[C@]2(CO1)c1cc(Oc2ccccn2)ccc1F</t>
  </si>
  <si>
    <t>C[C@H]1C[C@H]2C(=O)N(C)C(=N)N[C@]2(CO1)c1cc(Oc2cc3ccccc3cn2)ccc1F</t>
  </si>
  <si>
    <t>C[C@H]1C[C@H]2C(=O)N(C)C(=N)N[C@]2(CO1)c1cc(Oc2cncc(F)c2)ccc1F</t>
  </si>
  <si>
    <t>C[C@H]1C[C@H]2C(=O)N(C)C(=N)N[C@]2(CO1)c1cc(Oc2cc(F)cnc2F)ccc1F</t>
  </si>
  <si>
    <t>C[C@H]1C[C@H]2C(=O)N(C)C(=N)N[C@]2(CO1)c1cc(Oc2cccnc2)ccc1F</t>
  </si>
  <si>
    <t>C[C@H]1C[C@H]2C(=O)N(C)C(=N)N[C@]2(CO1)c1cc(Oc2cc(F)ccc2F)ccc1F</t>
  </si>
  <si>
    <t>CN1C(=N)N[C@]2(CO[C@H](C[C@H]2C1=O)c1ccc(F)cc1)c1cc(Br)ccc1F</t>
  </si>
  <si>
    <t>CN1C(=N)N[C@]2(CO[C@H](C[C@H]2C1=O)c1ccc(F)cc1)c1cc(O)ccc1F</t>
  </si>
  <si>
    <t>CN1C(=N)N[C@]2(CO[C@H](C[C@H]2C1=O)c1ccc(F)cc1)c1cc(OCC2CC2)ccc1F</t>
  </si>
  <si>
    <t>CN1C(=N)N[C@]2(COCC[C@H]2C1=O)c1cc(Br)ccc1F</t>
  </si>
  <si>
    <t>CN1C(=N)N[C@]2(COCC[C@H]2C1=O)c1cc(Oc2ncccc2F)ccc1F</t>
  </si>
  <si>
    <t>CN1C(=N)N[C@]2(COCC[C@H]2C1=O)c1cc(OCC2CC2)ccc1F</t>
  </si>
  <si>
    <t>COc1cc(c(F)cn1)[C@]12CO[C@@H](C)C[C@H]1C(=O)N(C)C(=N)N2</t>
  </si>
  <si>
    <t>C[C@H]1C[C@H]2C(=O)N(C)C(=N)N[C@]2(CO1)c1cc(OCCC=C)ncc1F</t>
  </si>
  <si>
    <t>C[C@H]1C[C@H]2C(=O)N(C)C(=N)N[C@]2(CO1)c1cc(=O)n(CC2CC2)cc1F</t>
  </si>
  <si>
    <t>C[C@H]1C[C@H]2C(=O)N(C)C(=N)N[C@]2(CO1)c1cc(=O)n(CCC=C)cc1F</t>
  </si>
  <si>
    <t>C[C@H]1C[C@H]2C(=O)N(C)C(=N)N[C@]2(CO1)c1cc(Oc2ncccc2F)ncc1F</t>
  </si>
  <si>
    <t>Nc1ccc2ccccc2n1</t>
  </si>
  <si>
    <t>Nc1cccc(CCc2ccc3cc[nH]c3c2)n1</t>
  </si>
  <si>
    <t>COc1cccc(c1)-c1cccc(CCc2cccc(N)n2)c1</t>
  </si>
  <si>
    <t>Nc1ncccc1NCc1ccccc1</t>
  </si>
  <si>
    <t>Nc1ncccc1NCc1cccc(c1)-c1cccnc1</t>
  </si>
  <si>
    <t>COc1cncc(c1)-c1cccc(CNc2cccnc2N)c1</t>
  </si>
  <si>
    <t>CCCOc1cncc(c1)-c1cccc(CNc2cccnc2N)c1</t>
  </si>
  <si>
    <t>Nc1ncccc1NCc1cccc(c1)-c1ccc2cc[nH]c2c1</t>
  </si>
  <si>
    <t>Nc1ncccc1NCc1cc(ccc1OCc1ccccc1)-c1ccc2cc[nH]c2c1</t>
  </si>
  <si>
    <t>Nc1ncccc1NCc1cc(ccc1OCc1ccccn1)-c1ccc2cc[nH]c2c1</t>
  </si>
  <si>
    <t>CCCN(CCC)C(=O)c1cccc(c1)C(=O)N[C@@H](Cc1cc(F)cc(F)c1)[C@@H](O)C[C@@H](C)C(=O)NCC(C)C</t>
  </si>
  <si>
    <t>CCCN(CCC)C(=O)c1cccc(c1)C(=O)N[C@@H](Cc1cc(F)cc(F)c1)[C@@H](O)CN[C@@H](C)C(=O)NCC(C)C</t>
  </si>
  <si>
    <t>CCCN(CCC)C(=O)c1cccc(c1)C(=O)N[C@@H](Cc1cc(F)cc(F)c1)[C@H](O)CN[C@@H](C)C(=O)NCC(C)C</t>
  </si>
  <si>
    <t>CCCN(CCC)C(=O)c1cccc(c1)C(=O)N[C@@H](Cc1cc(F)cc(F)c1)[C@H](O)CN[C@H](C)C(=O)NCC(C)C</t>
  </si>
  <si>
    <t>CCCN(CCC)C(=O)c1cc(C)cc(c1)C(=O)N[C@@H](Cc1cc(F)cc(F)c1)[C@H](O)CN[C@@H](C)C(=O)NCC(C)C</t>
  </si>
  <si>
    <t>CCCN(CCC)C(=O)c1cc(C)cc(c1)C(=O)N[C@@H](Cc1cc(F)cc(F)c1)[C@H](O)CNC(C)(C)C(=O)NCC(C)C</t>
  </si>
  <si>
    <t>CCCN(CCC)C(=O)c1cc(C)cc(c1)C(=O)N[C@@H](Cc1cc(F)cc(F)c1)[C@H](O)CNCc1ccccc1</t>
  </si>
  <si>
    <t>CCCN(CCC)C(=O)c1cc(C)cc(c1)C(=O)N[C@@H](Cc1cc(F)cc(F)c1)[C@H](O)CNCc1cccc(I)c1</t>
  </si>
  <si>
    <t>CCCN(CCC)C(=O)c1cc(C)cc(c1)C(=O)N[C@@H](Cc1cc(F)cc(F)c1)[C@H](O)CNCc1cccc(OC)c1</t>
  </si>
  <si>
    <t>CC(C)[C@H](NC(=O)[C@H](C)C[C@H](O)[C@H](Cc1ccccc1)NC(=O)[C@H](C)NC(=O)[C@@H](NC(=O)OC(C)(C)C)C(C)C)C(=O)NCc1ccncc1</t>
  </si>
  <si>
    <t>COc1cnc(cn1)C(=O)Nc1ccc(F)c(c1)[C@]1(N=C(N)CCC1(F)F)C(F)F</t>
  </si>
  <si>
    <t>Cc1nc(co1)C(=O)Nc1ccc(F)c(c1)[C@]1(N=C(N)CCC1(F)F)C(F)F</t>
  </si>
  <si>
    <t>COc1ccc(nc1)C(=O)Nc1ccc(F)c(c1)[C@]1(N=C(N)CCC1(F)F)C(F)F</t>
  </si>
  <si>
    <t>CC(C)[C@H](NC(=O)CC[C@H](O)[C@@H]1CCCCCC[C@H](NC(=O)OC(C)(C)C)C(=O)N[C@@H](C)C(=O)N1)C(=O)NCc1ccccc1</t>
  </si>
  <si>
    <t>Cc1csc(n1)C(=O)Nc1ccc(F)c(c1)[C@]1(N=C(N)CCC1(F)F)C(F)F</t>
  </si>
  <si>
    <t>COc1cnc(nc1)C(=O)Nc1ccc(F)c(c1)[C@]1(N=C(N)CCC1(F)F)C(F)F</t>
  </si>
  <si>
    <t>COc1cnc(C(=O)Nc2ccc(F)c(c2)[C@]2(N=C(N)CCC2(F)F)C(F)F)c(C)n1</t>
  </si>
  <si>
    <t>Cc1cc(cnc1C(=O)Nc1ccc(F)c(c1)[C@]1(N=C(N)CCC1(F)F)C(F)F)C#N</t>
  </si>
  <si>
    <t>CC(C)[C@H](NC(=O)[C@H](C)C[C@H](O)[C@@H]1CCCCCC[C@H](NC(=O)OC(C)(C)C)C(=O)N[C@@H](C)C(=O)N1)C(=O)NCc1ccccc1</t>
  </si>
  <si>
    <t>CC(C)[C@H](NC(=O)[C@H](C)C[C@H](O)[C@@H]1CCCCCC[C@H](NC(=O)OC(C)(C)C)C(=O)N[C@@H](C)C(=O)N1)C(=O)NCc1ccncc1</t>
  </si>
  <si>
    <t>CC(C)[C@H](NC(=O)[C@H](C)C[C@H](O)[C@@H]1CCCCCC[C@H](N)C(=O)N[C@@H](C)C(=O)N1)C(=O)NCc1ccccc1</t>
  </si>
  <si>
    <t>CC(C)[C@H](NC(=O)[C@H](C)C[C@H](O)[C@@H]1CCCCCN([C@@H](C)C(=O)N1)C(=O)[C@@H](NC(=O)OC(C)(C)C)C(C)C)C(=O)NCc1ccncc1</t>
  </si>
  <si>
    <t>CCC(C)[C@H](NC(=O)OC(C)(C)C)C(=O)N1CCCCC[C@H](NC(=O)[C@@H]1C)[C@@H](O)C[C@@H](C)C(=O)N[C@@H](C(C)C)C(=O)NCc1ccncc1</t>
  </si>
  <si>
    <t>COc1cnc(cn1)C(=O)Nc1ccc(F)c(c1)[C@]1(C)CS(=O)(=O)CC(N)=N1</t>
  </si>
  <si>
    <t>C[C@]1(CS(=O)(=O)CC(N)=N1)c1cc(NC(=O)c2ccc(Cl)cn2)ccc1F</t>
  </si>
  <si>
    <t>COc1cnc2c(Nc3ccc(F)c(c3)[C@]3(C)CS(=O)(=O)CC(N)=N3)nccc2c1</t>
  </si>
  <si>
    <t>COc1cnc(cn1)C(=O)Nc1ccc(F)c(c1)[C@]1(C)CSCC(N)=N1</t>
  </si>
  <si>
    <t>C[C@]1(CS(=O)(=O)CC(N)=N1)c1cc(Nc2nccc3cc(Cl)cnc23)ccc1F</t>
  </si>
  <si>
    <t>Cc1nc2c(Nc3ccc(F)c(c3)[C@]3(C)CS(=O)(=O)CC(N)=N3)nccc2s1</t>
  </si>
  <si>
    <t>COc1cnc(cn1)C(=O)Nc1ccc(F)c(c1)[C@]1(C)CS(=O)(=O)C(C)(C)C(N)=N1</t>
  </si>
  <si>
    <t>CC1(C)C(N)=N[C@@](C)(CS1(=O)=O)c1cc(Nc2nccc3cc(Cl)cnc23)ccc1F</t>
  </si>
  <si>
    <t>COc1cnc2c(Nc3ccc(F)c(c3)[C@]3(C)CS(=O)(=O)C(C)(C)C(N)=N3)nccc2c1</t>
  </si>
  <si>
    <t>CC1(C)C(N)=N[C@@](C)(CS1(=O)=O)c1cc(NC(=O)c2ccc(F)cn2)ccc1F</t>
  </si>
  <si>
    <t>CC1(C)C(N)=N[C@@](C)(CS1(=O)=O)c1cc(NC(=O)c2ccc(Cl)cn2)ccc1F</t>
  </si>
  <si>
    <t>COc1cnc2c(Nc3ccc(F)c(c3)[C@]3(C)CS(=O)(=O)C(C)(C)C(N)=N3)nccc2n1</t>
  </si>
  <si>
    <t>CC1(C)C(N)=N[C@@](C)(CS1(=O)=O)c1cc(Nc2nccc3cc(cnc23)C#N)ccc1F</t>
  </si>
  <si>
    <t>COc1cnc(cn1)C(=O)Nc1ccc(F)c(c1)[C@]1(C)CS(=O)(=O)C(C)C(N)=N1</t>
  </si>
  <si>
    <t>COc1cnc(cn1)C(=O)Nc1ccc(F)c(c1)[C@]1(CS(=O)(=O)C(C)(C)C(N)=N1)C(F)(F)F</t>
  </si>
  <si>
    <t>COc1cnc2c(Nc3ccc(F)c(c3)[C@]3(CS(=O)(=O)C(C)(C)C(N)=N3)C(F)(F)F)nccc2c1</t>
  </si>
  <si>
    <t>COc1cnc(cn1)C(=O)Nc1ccc(F)c(c1)C1(CS(=O)(=O)C(C)(C)C(N)=N1)C(F)F</t>
  </si>
  <si>
    <t>COc1cnc2c(Nc3ccc(F)c(c3)C3(CS(=O)(=O)C(C)(C)C(N)=N3)C(F)F)nccc2c1</t>
  </si>
  <si>
    <t>COc1cnc2c(Nc3ccc(F)c(c3)[C@]3(C)CS(=O)(=O)C4(CCCC4)C(N)=N3)nccc2c1</t>
  </si>
  <si>
    <t>COc1cnc2c(Nc3ccc(F)c(c3)[C@]3(C)CS(=O)(=O)C4(CC4)C(N)=N3)nccc2c1</t>
  </si>
  <si>
    <t>COc1cnc2c(Nc3ccc(F)c(c3)[C@]3(C)CS(=O)(=O)[C@@](C)(F)C(N)=N3)nccc2c1</t>
  </si>
  <si>
    <t>CC1(C)C(N)=N[C@](C)(CS1(=O)=O)c1cc(Nc2noc3cc(Cl)cnc23)ccc1F</t>
  </si>
  <si>
    <t>CC1(C)C(N)=N[C@@](C)(CS1(=O)=O)c1cc(Nc2ncc(F)c3cc(Cl)cnc23)ccc1F</t>
  </si>
  <si>
    <t>CC1(C)C(N)=N[C@@](C)(CS1(=O)=O)c1cc(Nc2nccc3cc(Cl)cnc23)cc(F)c1F</t>
  </si>
  <si>
    <t>CC1(C)C(N)=NC(C)(CS1(=O)=O)c1cc(NC(=O)c2ccc(Cl)cn2)cc(F)c1F</t>
  </si>
  <si>
    <t>COc1cnc(cn1)C(=O)Nc1ccc(F)c(c1)[C@@]1(CS(=O)(=O)C(C)(C)C(N)=N1)C(F)F</t>
  </si>
  <si>
    <t>COc1cnc2c(Nc3ccc(F)c(c3)[C@@]3(CS(=O)(=O)C(C)(C)C(N)=N3)C(F)F)nccc2c1</t>
  </si>
  <si>
    <t>CC1(C)C(N)=N[C@@](C)(CS1(=O)=O)c1cc(Nc2ncc(F)c3cc(cnc23)[N+]#[C-])ccc1F</t>
  </si>
  <si>
    <t>COc1cnc(cn1)C(=O)Nc1ccc(F)c(c1)[C@]1(C)CS(=O)(=O)[C@@](C)(F)C(N)=N1</t>
  </si>
  <si>
    <t>CC1(C)C(N)=N[C@@](C)(CS1(=O)=O)c1cc(Sc2cccc3ccccc23)ccc1F</t>
  </si>
  <si>
    <t>COc1cnc2c(Nc3ccc(F)c(c3)[C@]3(C)CS(=O)(=O)[C@@](C)(F)C(N)=N3)nccc2n1</t>
  </si>
  <si>
    <t>CC1(C)C(N)=N[C@@](C)(CS1(=O)=O)c1cc(NC(=O)c2ccc(cn2)C(F)F)ccc1F</t>
  </si>
  <si>
    <t>COc1cnc2c(Nc3ccc(F)c(c3)[C@]3(C)CS(=O)(=O)C(C)(C)C(N)=N3)ncc(F)c2c1</t>
  </si>
  <si>
    <t>COc1cnc2c(Nc3ccc(F)c(c3)[C@]3(C)CS(=O)(=O)C(C)(C)C(N)=N3)ncnc2c1</t>
  </si>
  <si>
    <t>CC1(C)C(N)=N[C@@](C)(CS1(=O)=O)c1cc(Nc2ncnc3cc(Cl)cnc23)ccc1F</t>
  </si>
  <si>
    <t>COc1cc(F)c2c(Nc3ccc(F)c(c3)[C@]3(C)CS(=O)(=O)C(C)(C)C(N)=N3)ncnc2c1</t>
  </si>
  <si>
    <t>CC1(C)C(N)=N[C@@](C)(CS1(=O)=O)c1cc(NC(=O)c2cnc(cn2)C(F)(F)F)ccc1F</t>
  </si>
  <si>
    <t>CC1(C)C(N)=N[C@@](C)(CS1(=O)=O)c1cc(Nc2csc3cc(cnc23)C#N)ccc1F</t>
  </si>
  <si>
    <t>COc1cnc2c(Nc3cnc(F)c(c3)C3(C)CS(=O)(=O)C(C)(C)C(N)=N3)nccc2c1</t>
  </si>
  <si>
    <t>COc1cnc2c(Nc3ccc(F)c(c3)[C@]3(C)CS(=O)(=O)C(C)(C)C(N)=N3)cccc2n1</t>
  </si>
  <si>
    <t>COc1cnc(cn1)C(=O)Nc1ccc(F)c(c1)C1(CF)CS(=O)(=O)C(C)(C)C(N)=N1</t>
  </si>
  <si>
    <t>COc1cnc2c(Nc3ccc(F)c(c3)[C@@]3(C)N=C(N)C(C)(C)S(=O)(=O)[C@@H]3F)nccc2c1</t>
  </si>
  <si>
    <t>COc1cnc2c(Nc3ccc(F)c(c3)C3(CF)CS(=O)(=O)C(C)(C)C(N)=N3)nccc2c1</t>
  </si>
  <si>
    <t>Cc1nc2c(Nc3ccc(F)c(c3)[C@]3(C)CS(=O)(=O)C(C)(C)C(N)=N3)nccc2s1</t>
  </si>
  <si>
    <t>COc1ccc(nc1)C(=O)Nc1ccc(F)c(c1)[C@]1(C)CS(=O)(=O)C(C)(C)C(N)=N1</t>
  </si>
  <si>
    <t>CC1(C)C(N)=N[C@@](C)(CS1(=O)=O)c1cc(NC(=O)c2ccc(cn2)C#N)ccc1F</t>
  </si>
  <si>
    <t>CC1(C)C(N)=N[C@@](C)(CS1(=O)=O)c1cc(NC(=O)c2ncc(Cl)cc2F)ccc1F</t>
  </si>
  <si>
    <t>Cc1cc(Cl)cnc1C(=O)Nc1ccc(F)c(c1)[C@]1(C)CS(=O)(=O)C(C)(C)C(N)=N1</t>
  </si>
  <si>
    <t>CC#CCOc1ccc(nc1)C(=O)Nc1ccc(F)c(c1)[C@]1(C)CS(=O)(=O)C(C)(C)C(N)=N1</t>
  </si>
  <si>
    <t>Cc1nc(cs1)C(=O)Nc1ccc(F)c(c1)[C@]1(C)CS(=O)(=O)C(C)(C)C(N)=N1</t>
  </si>
  <si>
    <t>CC1(C)C(N)=N[C@@](C)(CS1(=O)=O)c1cc(NC(=O)c2ccc(Cl)cn2)cc(F)c1F</t>
  </si>
  <si>
    <t>CC1(C)C(N)=N[C@](C)(CS1(=O)=O)c1cc(NC(=O)c2ccc(Cl)cn2)cc(F)c1F</t>
  </si>
  <si>
    <t>COc1cnc(cn1)C(=O)Nc1cc(c(F)cn1)C1(C)CS(=O)(=O)C(C)(C)C(N)=N1</t>
  </si>
  <si>
    <t>COc1cnc(cn1)C(=O)Nc1ccc(F)c(n1)[C@]1(C)CS(=O)(=O)C(C)(C)C(N)=N1</t>
  </si>
  <si>
    <t>CC1(C)C(N)=N[C@@](C)(CS1(=O)=O)c1cc(Nc2nccc3nc(cnc23)C(F)(F)F)ccc1F</t>
  </si>
  <si>
    <t>CC1(C)C(N)=N[C@@](C)(CS1(=O)=O)c1cc(Nc2nccc3nc(O)cnc23)cc(F)c1F</t>
  </si>
  <si>
    <t>CC1(C)C(N)=N[C@](C)(CS1(=O)=O)c1cc(Nc2nccc3nc(O)cnc23)cc(F)c1F</t>
  </si>
  <si>
    <t>CC1(C)C(N)=N[C@@](C)(CS1(=O)=O)c1cc(Oc2ccc(cc2)C#N)ccc1F</t>
  </si>
  <si>
    <t>COc1cc(C)ccc1Oc1ccc(F)c(c1)[C@]1(C)CS(=O)(=O)C(C)(C)C(N)=N1</t>
  </si>
  <si>
    <t>CC1(C)C(N)=N[C@@](C)(CS1(=O)=O)c1cc(Oc2cc(F)cc(c2)C(F)(F)F)ccc1F</t>
  </si>
  <si>
    <t>CCc1cccc(Oc2ccc(F)c(c2)[C@]2(C)CS(=O)(=O)C(C)(C)C(N)=N2)c1</t>
  </si>
  <si>
    <t>CCc1cc(Oc2ccc(F)c(c2)[C@]2(C)CS(=O)(=O)C(C)(C)C(N)=N2)ccc1Cl</t>
  </si>
  <si>
    <t>COc1ccc(C)cc1Oc1ccc(F)c(c1)[C@]1(C)CS(=O)(=O)C(C)(C)C(N)=N1</t>
  </si>
  <si>
    <t>CC1(C)C(N)=N[C@@](C)(CS1(=O)=O)c1cc(Oc2ccc3ccccc3c2)ccc1F</t>
  </si>
  <si>
    <t>CC1(C)C(N)=N[C@@](C)(CS1(=O)=O)c1cc(Oc2ccccn2)ccc1F</t>
  </si>
  <si>
    <t>C[C@]1(CS(=O)(=O)C2(CCC2)C(N)=N1)c1cc(Br)ncc1F</t>
  </si>
  <si>
    <t>C[C@]1(CS(=O)(=O)C2(CCC2)C(N)=N1)c1cc(Nc2nccc3cc(Cl)cnc23)ccc1F</t>
  </si>
  <si>
    <t>COc1cnc2c(Nc3ccc(F)c(c3)[C@]3(C)CS(=O)(=O)C4(CC(F)(F)C4)C(N)=N3)nccc2n1</t>
  </si>
  <si>
    <t>C[C@]1(CS(=O)(=O)C2(CCC2)C(N)=N1)c1cc(Nc2nccc3cc(cnc23)[N+]#[C-])ccc1F</t>
  </si>
  <si>
    <t>C[C@]1(CS(=O)(=O)C2(CC(O)C2)C(N)=N1)c1cc(Br)ccc1F</t>
  </si>
  <si>
    <t>C[C@]1(CS(=O)(=O)C2(CCC2)C(N)=N1)c1cc(Br)ccc1F</t>
  </si>
  <si>
    <t>C[C@]1(CS(=O)(=O)[C@@]2(C[C@H](F)C2)C(N)=N1)c1cc(Br)ccc1F</t>
  </si>
  <si>
    <t>COc1cnc(cn1)C(=O)Nc1cc(c(F)cn1)[C@]1(C)CS(=O)(=O)C(C)(C)C(N)=N1</t>
  </si>
  <si>
    <t>Cc1c(CNc2cc(c(F)cn2)[C@]2(C)CS(=O)(=O)C(C)(C)C(N)=N2)nc2ccc(Cl)cn12</t>
  </si>
  <si>
    <t>CC(=C)c1cc(Cl)cnc1C(=O)Nc1ccc(F)c(c1)[C@]1(C)CS(=O)(=O)C(C)(C)C(N)=N1</t>
  </si>
  <si>
    <t>CC1(C)C(N)=N[C@@](C)(CS1(=O)=O)c1cc(NC(=O)c2ncc(Cl)cc2C=C)ccc1F</t>
  </si>
  <si>
    <t>CCc1cc(Cl)cnc1C(=O)Nc1ccc(F)c(c1)[C@]1(C)CS(=O)(=O)C(C)(C)C(N)=N1</t>
  </si>
  <si>
    <t>CCc1cc(Cl)cnc1C(=O)Nc1ccc(F)c(c1)[C@]1(CF)CS(=O)(=O)C(C)(C)C(N)=N1</t>
  </si>
  <si>
    <t>CC(C)c1cc(Cl)cnc1C(=O)Nc1ccc(F)c(c1)[C@]1(CF)CS(=O)(=O)C(C)(C)C(N)=N1</t>
  </si>
  <si>
    <t>Cc1cc(Cl)cnc1C(=O)Nc1ccc(F)c(c1)[C@@]1(C)N=C(N)C2(CC2)S(=O)(=O)[C@@H]1F</t>
  </si>
  <si>
    <t>Cc1cc(Cl)cnc1C(=O)Nc1ccc(F)c(c1)[C@@]1(C)N=C(N)C2(CC2)S(=O)(=O)[C@H]1F</t>
  </si>
  <si>
    <t>COc1cnc(cn1)C(=O)Nc1cc(c(F)cn1)[C@@]1(C)CS(=O)(=O)C2(CCC2)C(N)=N1</t>
  </si>
  <si>
    <t>Cc1cc(OC(F)F)cnc1C(=O)Nc1ccc(F)c(c1)[C@]1(C)CS(=O)(=O)C(C)(C)C(N)=N1</t>
  </si>
  <si>
    <t>C[C@]1(CS(=O)(=O)C2(CC(F)(F)C2)C(N)=N1)c1cc(NC(=O)c2ccc(Cl)cn2)ccc1F</t>
  </si>
  <si>
    <t>C[C@]1(CS(=O)(=O)[C@@]2(C[C@H](F)C2)C(N)=N1)c1cc(NC(=O)c2ccc(Cl)cn2)ccc1F</t>
  </si>
  <si>
    <t>Cc1cc(OC(F)F)cnc1C(=O)Nc1ccc(F)c(c1)[C@]1(C)CS(=O)(=O)C2(CC(F)(F)C2)C(N)=N1</t>
  </si>
  <si>
    <t>Cc1cc(Cl)cnc1C(=O)Nc1ccc(F)c(c1)[C@]1(C)CS(=O)(=O)C2(CCC2)C(N)=N1</t>
  </si>
  <si>
    <t>Cc1cc(OC(F)F)cnc1C(=O)Nc1ccc(F)c(c1)[C@]1(CF)CS(=O)(=O)C(C)(C)C(N)=N1</t>
  </si>
  <si>
    <t>Cc1cc(OCC2CCC2)cnc1C(=O)Nc1ccc(F)c(c1)[C@]1(CF)CS(=O)(=O)C(C)(C)C(N)=N1</t>
  </si>
  <si>
    <t>CC1(C)C(N)=N[C@@](C)(CS1(=O)=O)c1cc(NC(=O)c2nn(cc2Cl)C(F)F)ccc1F</t>
  </si>
  <si>
    <t>Cc1cnc(cn1)C(=O)Nc1ccc(F)c(c1)[C@]1(C)CS(=O)(=O)C(C)(C)C(N)=N1</t>
  </si>
  <si>
    <t>Cc1cnc(C(=O)Nc2ccc(F)c(c2)[C@]2(C)CS(=O)(=O)C(C)(C)C(N)=N2)c(C)n1</t>
  </si>
  <si>
    <t>Cc1cc(OC(F)F)cnc1C(=O)Nc1ccc(F)c(c1)[C@]1(C)CS(=O)(=O)C2(CCC2)C(N)=N1</t>
  </si>
  <si>
    <t>Cc1cc(cnc1C(=O)Nc1ccc(F)c(c1)[C@]1(C)CS(=O)(=O)C2(CCC2)C(N)=N1)C#N</t>
  </si>
  <si>
    <t>Cc1cc(cnc1C(=O)Nc1ccc(F)c(c1)[C@]1(C)CS(=O)(=O)C2(CCC2)C(N)=N1)C(F)F</t>
  </si>
  <si>
    <t>C[C@@]1(N=C(N)C2(CCC2)S(=O)(=O)[C@@H]1F)c1cc(NC(=O)c2ccc(Cl)cn2)ccc1F</t>
  </si>
  <si>
    <t>Cc1cc(OC(F)F)cnc1C(=O)Nc1ccc(F)c(c1)[C@@]1(C)N=C(N)C2(CCC2)S(=O)(=O)[C@@H]1F</t>
  </si>
  <si>
    <t>Cc1cc(cnc1C(=O)Nc1ccc(F)c(c1)[C@@]1(C)N=C(N)C2(CCC2)S(=O)(=O)[C@@H]1F)C(F)F</t>
  </si>
  <si>
    <t>COc1cnc(C(=O)Nc2ccc(F)c(c2)[C@@]2(C)N=C(N)C3(CCC3)S(=O)(=O)[C@@H]2F)c(C)c1</t>
  </si>
  <si>
    <t>COc1cc(Cl)cnc1C(=O)Nc1ccc(F)c(c1)[C@@]1(C)N=C(N)C2(CCC2)S(=O)(=O)[C@@H]1F</t>
  </si>
  <si>
    <t>C[C@@]1(N=C(N)C2(CCC2)S(=O)(=O)[C@@H]1F)c1cc(NC(=O)c2cnc(cn2)C(F)F)ccc1F</t>
  </si>
  <si>
    <t>CC1(C)C(N)=N[C@@](C)(CS1(=O)=O)c1cc(Nc2c(Cl)sc3cc(cnc23)C#N)ccc1F</t>
  </si>
  <si>
    <t>CC1(C)C(N)=N[C@@](C)([C@@H](F)S1(=O)=O)c1cc(N)ccc1F</t>
  </si>
  <si>
    <t>CC1(C)C(N)=N[C@@](C)([C@@H](F)S1(=O)=O)c1cc(Nc2nccc3cc(Cl)cnc23)ccc1F</t>
  </si>
  <si>
    <t>CC1(C)C(N)=N[C@@](C)(CS1(=O)=O)c1cc(NCc2nn(cc2Cl)C(F)F)ccc1F</t>
  </si>
  <si>
    <t>CC1(C)C(N)=N[C@@](C)(CS1(=O)=O)c1cc(NCc2nn(CC(F)(F)F)cc2Cl)ccc1F</t>
  </si>
  <si>
    <t>CC1(C)C(N)=N[C@@](C)(CS1(=O)=O)c1cc(NCc2c(Cl)cnn2CC(F)(F)F)ccc1F</t>
  </si>
  <si>
    <t>CC1(C)C(N)=N[C@@](C)(CS1(=O)=O)c1cc(ccc1F)C(=O)Nc1ccc(cc1O)C#N</t>
  </si>
  <si>
    <t>CC1(C)C(N)=N[C@@](C)(CS1(=O)=O)c1cc(Nc2nccc3cc(OCC(F)F)cnc23)ccc1F</t>
  </si>
  <si>
    <t>CC1(C)C(N)=N[C@@](C)(CS1(=O)=O)c1cc(Nc2nncc3cc(Br)cnc23)ccc1F</t>
  </si>
  <si>
    <t>C[C@]1(CS(=O)(=O)[C@@](C)(F)C(N)=N1)c1cc(Nc2nccc3cc(Cl)cnc23)ccc1F</t>
  </si>
  <si>
    <t>C[C@]1(CS(=O)(=O)[C@@](C)(F)C(N)=N1)c1cc(Nc2ncnc3cc(Cl)cnc23)ccc1F</t>
  </si>
  <si>
    <t>COc1cnc2c(Nc3ccc(F)c(c3)[C@]3(C)CS(=O)(=O)[C@@](C)(F)C(N)=N3)ncnc2c1</t>
  </si>
  <si>
    <t>C[C@]1(CS(=O)(=O)[C@@](C)(F)C(N)=N1)c1cc(Nc2ncnc3cc(cnc23)C#N)ccc1F</t>
  </si>
  <si>
    <t>CC1(C)C(N)=N[C@]2(C[C@H]2S1(=O)=O)c1cc(Nc2nccc3cc(Cl)cnc23)ccc1F</t>
  </si>
  <si>
    <t>Cc1c(CNc2ccc(F)c(c2)[C@]2(C)CS(=O)(=O)C(C)(C)C(N)=N2)nc2ccc(Cl)cn12</t>
  </si>
  <si>
    <t>CC1(C)C(N)=N[C@@](C)(CS1(=O)=O)c1cc(ccc1F)C(=O)Nc1ccc(Cl)cc1</t>
  </si>
  <si>
    <t>C[C@]1(CS(=O)(=O)C2(CCC2)C(N)=N1)c1cccc(Br)c1</t>
  </si>
  <si>
    <t>COc1cnc(C(=O)Nc2ccc(F)c(c2)[C@]2(CF)CS(=O)(=O)C(C)(C)C(N)=N2)c(OC)n1</t>
  </si>
  <si>
    <t>CC1(C)C(N)=N[C@@](CF)(CS1(=O)=O)c1cc(NC(=O)c2cnc(OCC3CC3)cn2)ccc1F</t>
  </si>
  <si>
    <t>CC1(C)C(N)=N[C@@](CF)(CS1(=O)=O)c1cc(Nc2ncc(F)c3cc(cnc23)[N+]#[C-])ccc1F</t>
  </si>
  <si>
    <t>Cc1c(nc2ccc(Cl)cn12)C(=O)Nc1ccc(F)c(c1)[C@]1(CF)CS(=O)(=O)C(C)(C)C(N)=N1</t>
  </si>
  <si>
    <t>COc1cnc2c(Nc3ccc(F)c(c3)[C@]3(CF)CS(=O)(=O)C(C)(C)C(N)=N3)ncc(F)c2c1</t>
  </si>
  <si>
    <t>CC1(C)C(N)=N[C@@](C)(CS1(=O)=O)c1cc(Sc2ccccn2)ccc1F</t>
  </si>
  <si>
    <t>CC1(C)C(N)=N[C@@](C)(CS1(=O)=O)c1cc(Nc2ncnc3cc(OCC4CC4)cnc23)ccc1F</t>
  </si>
  <si>
    <t>Cc1cc(OCCF)cnc1C(=O)Nc1ccc(F)c(c1)[C@]1(CF)CS(=O)(=O)C(C)(C)C(N)=N1</t>
  </si>
  <si>
    <t>Cc1cc(OC2COC2)cnc1C(=O)Nc1ccc(F)c(c1)[C@]1(CF)CS(=O)(=O)C(C)(C)C(N)=N1</t>
  </si>
  <si>
    <t>Cc1nc(F)c(cc1Br)[C@]1(C)CS(=O)(=O)C(C)(C)C(N)=N1</t>
  </si>
  <si>
    <t>CC1(C)C(N)=N[C@@](C)(CS1(=O)=O)c1cc(Nc2ncc(C#C[Si](C)(C)C)c3cc(Cl)cnc23)ccc1F</t>
  </si>
  <si>
    <t>CC1(C)C(N)=N[C@@](C)(CS1(=O)=O)c1cc(Nc2ncc(Br)c3cc(Cl)cnc23)ccc1F</t>
  </si>
  <si>
    <t>CC1(C)C(N)=N[C@@](C)(CS1(=O)=O)c1cc(Nc2ncc(Cl)c3cc(Cl)cnc23)ccc1F</t>
  </si>
  <si>
    <t>CC1(C)C(N)=N[C@@](C)(CS1(=O)=O)c1cc(Nc2ncc(C#C)c3cc(Cl)cnc23)ccc1F</t>
  </si>
  <si>
    <t>CC1(C)C(N)=N[C@@](C)(CS1(=O)=O)c1cc(Nc2ncc(CO)c3cc(Cl)cnc23)ccc1F</t>
  </si>
  <si>
    <t>CC1(C)C(N)=N[C@@](C)(CS1(=O)=O)c1cc(NC(=O)c2ccc(Cl)cc2)ccc1F</t>
  </si>
  <si>
    <t>CC1(C)C(N)=N[C@@](C)(CS1(=O)=O)c1cc(NC(=O)c2ccc(Cl)cc2F)ccc1F</t>
  </si>
  <si>
    <t>CC1(C)C(N)=N[C@@](C)(CS1(=O)=O)c1cc(NC(=O)N2CCC=CC2)ccc1F</t>
  </si>
  <si>
    <t>CC1(C)C(N)=N[C@@](C)(CS1(=O)=O)c1cc(Br)c[nH]c1=O</t>
  </si>
  <si>
    <t>COc1ncc(NC(=O)c2ccc(Cl)cn2)cc1[C@]1(C)CS(=O)(=O)C(C)(C)C(N)=N1</t>
  </si>
  <si>
    <t>Cc1cc(OC(F)F)cnc1C(=O)Nc1cc(c(=O)n(C)c1)[C@]1(C)CS(=O)(=O)C(C)(C)C(N)=N1</t>
  </si>
  <si>
    <t>C[C@]1(CS(=O)(=O)[C@@](C)(F)C(N)=N1)c1cc(Nc2ncc(F)c3cc(Cl)cnc23)ccc1F</t>
  </si>
  <si>
    <t>C[C@]1(CS(=O)(=O)[C@@](C)(F)C(N)=N1)c1cc(Nc2ncc(F)c3cc(cnc23)C#N)ccc1F</t>
  </si>
  <si>
    <t>C[C@]1(CS(=O)(=O)C2(CC2)C(N)=N1)c1cc(NC(=O)c2ccc(Cl)cn2)ccc1F</t>
  </si>
  <si>
    <t>CC(C)(C)S(=O)N[C@@](C)(CS(=O)(=O)C1(CC1)C#N)c1cc(Br)cnc1F</t>
  </si>
  <si>
    <t>C[C@]1(CS(=O)(=O)C2(CCOC2)C(N)=N1)c1cc(Br)ccc1F</t>
  </si>
  <si>
    <t>C[C@]1(CS(=O)(=O)C2(CCOC2)C(N)=N1)c1cc(Nc2nccc3cc(Cl)cnc23)ccc1F</t>
  </si>
  <si>
    <t>C[C@@]1(N=C(N)C2(CC2)S(=O)(=O)[C@@H]1F)c1cc(NC(=O)c2ccc(Cl)cn2)ccc1F</t>
  </si>
  <si>
    <t>C[C@@]1(N=C(N)C2(CC2)S(=O)(=O)[C@H]1F)c1cc(NC(=O)c2ccc(Cl)cn2)ccc1F</t>
  </si>
  <si>
    <t>Cc1cc(OC(F)F)cnc1C(=O)Nc1ccc(F)c(c1)[C@@]1(C)N=C(N)C2(CC2)S(=O)(=O)[C@@H]1F</t>
  </si>
  <si>
    <t>Cc1cc(OC(F)F)cnc1C(=O)Nc1ccc(F)c(c1)[C@@]1(C)N=C(N)C2(CC2)S(=O)(=O)[C@H]1F</t>
  </si>
  <si>
    <t>Cc1cc(cnc1C(=O)Nc1ccc(F)c(c1)[C@@]1(C)N=C(N)C2(CC2)S(=O)(=O)[C@@H]1F)C(F)F</t>
  </si>
  <si>
    <t>Cc1cc(cnc1C(=O)Nc1ccc(F)c(c1)[C@@]1(C)N=C(N)C2(CC2)S(=O)(=O)[C@H]1F)C(F)F</t>
  </si>
  <si>
    <t>COc1cnc2c(Nc3ccc(F)c(c3)[C@@]3(C)N=C(N)C4(CC4)S(=O)(=O)[C@@H]3F)nccc2n1</t>
  </si>
  <si>
    <t>CC1(C)C(N)=N[C@@](CF)(CS1(=O)=O)c1cc(NC(=O)c2ccc(Cl)cn2)ccc1F</t>
  </si>
  <si>
    <t>Cc1cc(Cl)cnc1C(=O)Nc1ccc(F)c(c1)[C@@]1(CF)CS(=O)(=O)C2(CC2)C(N)=N1</t>
  </si>
  <si>
    <t>Cc1cc(Cl)cnc1C(=O)Nc1ccc(F)c(c1)[C@]1(CF)CS(=O)(=O)C2(CC2)C(N)=N1</t>
  </si>
  <si>
    <t>Cc1cc(OC(F)F)cnc1C(=O)Nc1ccc(F)c(c1)[C@]1(CF)CS(=O)(=O)C2(CC2)C(N)=N1</t>
  </si>
  <si>
    <t>Cc1cc(OC(F)F)cnc1C(=O)Nc1ccc(F)c(c1)[C@@]1(CF)CS(=O)(=O)C2(CC2)C(N)=N1</t>
  </si>
  <si>
    <t>NC1=N[C@@](CF)(CS(=O)(=O)C11CCC1)c1cc(Br)ccc1F</t>
  </si>
  <si>
    <t>CC1(C)C(N)=N[C@](C)(c2cc(Br)ccc2F)C2(CC2)S1(=O)=O</t>
  </si>
  <si>
    <t>CO[C@H]1C[C@]2(C1)C(N)=N[C@@](C)(CS2(=O)=O)c1cc(NC(=O)c2ncc(Cl)cc2C)ccc1F</t>
  </si>
  <si>
    <t>CO[C@H]1C[C@]2(C1)C(N)=N[C@@](C)(CS2(=O)=O)c1cc(NC(=O)c2ncc(OC)cc2C)ccc1F</t>
  </si>
  <si>
    <t>COc1cnc(C(=O)Nc2ccc(F)c(c2)[C@]2(C)CS(=O)(=O)[C@@]3(C[C@H](F)C3)C(N)=N2)c(C)c1</t>
  </si>
  <si>
    <t>Cc1c(nc2ccc(Cl)cn12)C(=O)Nc1ccc(F)c(c1)[C@]1(C)CS(=O)(=O)[C@@]2(C[C@H](F)C2)C(N)=N1</t>
  </si>
  <si>
    <t>C[C@@H](NC(=O)c1cc(cc(c1)C(=O)N[C@@H](Cc1ccccc1)[C@H](O)CNC1CC1)N(C)S(C)(=O)=O)c1ccccc1</t>
  </si>
  <si>
    <t>CNC(=O)c1cc(cc(c1)C(=O)N[C@@H](Cc1ccccc1)[C@H](O)CNC1CC1)N(C)S(C)(=O)=O</t>
  </si>
  <si>
    <t>CCC(=O)c1cc(cc(c1)C(=O)N[C@@H](Cc1ccccc1)[C@H](O)CNC1CC1)N(C)S(C)(=O)=O</t>
  </si>
  <si>
    <t>CN(c1cc(cc(c1)C(=O)N[C@@H](Cc1ccccc1)[C@H](O)CNC1CC1)C(=O)Cc1ccccc1)S(C)(=O)=O</t>
  </si>
  <si>
    <t>CN(c1cc(cc(c1)C(=O)N[C@@H](Cc1ccccc1)[C@H](O)CNC1CC1)C(O)Cc1ccccc1)S(C)(=O)=O</t>
  </si>
  <si>
    <t>CN(c1cc(cc(c1)C(=O)c1ccccc1)C(=O)N[C@@H](Cc1ccccc1)[C@H](O)CNC1CC1)S(C)(=O)=O</t>
  </si>
  <si>
    <t>CN(c1cc(cc(c1)C(=O)N[C@@H](Cc1ccccc1)[C@H](O)CNC1CC1)C(O)c1ccccc1)S(C)(=O)=O</t>
  </si>
  <si>
    <t>CN(c1cc(cc(c1)C(=C)c1ccccc1)C(=O)N[C@@H](Cc1ccccc1)[C@H](O)CNC1CC1)S(C)(=O)=O</t>
  </si>
  <si>
    <t>CN(c1cc(Cc2ccccc2)cc(c1)C(=O)N[C@@H](Cc1ccccc1)[C@H](O)CNC1CC1)S(C)(=O)=O</t>
  </si>
  <si>
    <t>CN(c1cc(cc(c1)C(=O)C1CCCCC1)C(=O)N[C@@H](Cc1ccccc1)[C@H](O)CNC1CC1)S(C)(=O)=O</t>
  </si>
  <si>
    <t>CC(C)C(=O)c1cc(cc(c1)C(=O)N[C@@H](Cc1ccccc1)[C@H](O)CNC1CC1)N(C)S(C)(=O)=O</t>
  </si>
  <si>
    <t>CN(c1cc(cc(c1)C(=O)C1CCCC1)C(=O)N[C@@H](Cc1ccccc1)[C@H](O)CNC1CC1)S(C)(=O)=O</t>
  </si>
  <si>
    <t>CN(c1cc(\C=C\C2CC2)cc(c1)C(=O)N[C@@H](Cc1ccccc1)[C@H](O)CNC1CC1)S(C)(=O)=O</t>
  </si>
  <si>
    <t>CN(c1cc(\C=C/C2CC2)cc(c1)C(=O)N[C@@H](Cc1ccccc1)[C@H](O)CNC1CC1)S(C)(=O)=O</t>
  </si>
  <si>
    <t>CN(c1cc(CCC2CC2)cc(c1)C(=O)N[C@@H](Cc1ccccc1)[C@H](O)CNC1CC1)S(C)(=O)=O</t>
  </si>
  <si>
    <t>C[C@@H](NC(=O)c1cc(cc(c1)C1=NC(CO)(Cc2ccccc2)CO1)N(C)S(C)(=O)=O)c1ccc(F)cc1</t>
  </si>
  <si>
    <t>C[C@@H](NC(=O)c1cc(cc(c1)C(=O)OCC(N)(CO)Cc1ccccc1)N(C)S(C)(=O)=O)c1ccc(F)cc1</t>
  </si>
  <si>
    <t>C[C@@H](NC(=O)c1cc(cc(c1)C(=O)NC(CO)(CO)Cc1ccccc1)N(C)S(C)(=O)=O)c1ccc(F)cc1</t>
  </si>
  <si>
    <t>C[C@@H](NC(=O)c1cc(COC[C@@](N)(CO)Cc2ccccc2)cc(c1)N(C)S(C)(=O)=O)c1ccc(F)cc1</t>
  </si>
  <si>
    <t>C[C@@H](NC(=O)c1cc(COC[C@](C)(N)Cc2ccccc2)cc(c1)N(C)S(C)(=O)=O)c1ccc(F)cc1</t>
  </si>
  <si>
    <t>C[C@@H](NC(=O)c1cc(COC(=O)[C@](C)(N)Cc2ccccc2)cc(c1)N(C)S(C)(=O)=O)c1ccc(F)cc1</t>
  </si>
  <si>
    <t>C[C@@H](NC(=O)c1cc(cc(c1)-c1nnc(o1)[C@](C)(N)Cc1ccccc1)N(C)S(C)(=O)=O)c1ccc(F)cc1</t>
  </si>
  <si>
    <t>C[C@@H](NC(=O)c1cc(OCC(=O)NCCCCCN)cc(c1)C(=O)N(CC=C)CC=C)c1ccccc1</t>
  </si>
  <si>
    <t>C[C@@H](NC(=O)c1cc(OCC(=O)NCCCCCN)cc(c1)-c1ccccc1C#N)c1ccccc1</t>
  </si>
  <si>
    <t>C[C@@H](NC(=O)c1cc(OCC(=O)NCCCCCN)cc(OS(=O)(=O)Cc2ccccc2)c1)c1ccccc1</t>
  </si>
  <si>
    <t>C[C@@H](NC(=O)c1cc(OCC(=O)NCCCCCN)cc(OS(=O)(=O)Cc2ccccc2)c1)c1ccc(F)cc1</t>
  </si>
  <si>
    <t>CC(C)C[C@H](NC(=O)[C@H](CC(N)=O)NC(=O)[C@@H](NC(=O)[C@@H](N)CCC(O)=O)C(C)C)[C@@H](O)C[C@@H](C)C(=O)N[C@@H](C)C(=O)N[C@@H](CCC(O)=O)C(=O)N[C@@H](Cc1ccccc1)C(O)=O</t>
  </si>
  <si>
    <t>CSCC[C@H](NC(=O)OCn1nc(C)cc1C)C(=O)N[C@@H](CC(C)C)[C@@H](O)C[C@@H](C)C(=O)N[C@@H](C(C)C)C(=O)NCc1ccccc1</t>
  </si>
  <si>
    <t>CSC[C@H](NC(=O)OCn1nc(C)cc1C)C(=O)N[C@@H](CC(C)C)[C@@H](O)C[C@@H](C)C(=O)N[C@@H](C(C)C)C(=O)NCC(C)C</t>
  </si>
  <si>
    <t>CC(C)CNC(=O)[C@@H](NC(=O)[C@H](C)C[C@H](O)[C@H](CC(C)C)NC(=O)[C@H](CS(C)(=O)=O)NC(=O)OCn1nc(C)cc1C)C(C)C</t>
  </si>
  <si>
    <t>CC(C)CNC(=O)[C@@H](NC(=O)[C@H](C)C[C@H](O)[C@H](CC(C)C)NC(=O)[C@H](CS(C)(=O)=O)NC(=O)OCc1nc(C)oc1C)C(C)C</t>
  </si>
  <si>
    <t>CCCNC(=O)c1cc(cc(c1)C(=O)N[C@@H](CC(C)C)[C@@H](O)C[C@@H](C)C(=O)N[C@@H](C(C)C)C(=O)NC(C)C)N(C)S(C)(=O)=O</t>
  </si>
  <si>
    <t>CC(C)C[C@H](NC(=O)c1cc(cc(c1)C(=O)NCc1nc(C)oc1C)N(C)S(C)(=O)=O)[C@@H](O)C[C@@H](C)C(=O)N[C@@H](C(C)C)C(=O)NC(C)C</t>
  </si>
  <si>
    <t>CC(C)C[C@H](NC(=O)c1cc(cc(c1)C(=O)NCc1ccccc1)N(C)S(C)(=O)=O)[C@@H](O)C[C@@H](C)C(=O)N[C@@H](C(C)C)C(=O)NC(C)C</t>
  </si>
  <si>
    <t>CC(C)C[C@H](NC(=O)c1cc(cc(c1)C(=O)N[C@H](C)c1ccccc1)N(C)S(C)(=O)=O)[C@@H](O)C[C@@H](C)C(=O)N[C@@H](C(C)C)C(=O)NC(C)C</t>
  </si>
  <si>
    <t>CC(C)C[C@H](NC(=O)c1cc(cc(c1)C(=O)N[C@@H](C)c1ccccc1)N(C)S(C)(=O)=O)[C@@H](O)C[C@@H](C)C(=O)N[C@@H](C(C)C)C(=O)NC(C)C</t>
  </si>
  <si>
    <t>CC(C)C[C@H](NC(=O)c1cc(cc(c1)C(=O)N[C@H](CO)c1ccccc1)N(C)S(C)(=O)=O)[C@@H](O)C[C@@H](C)C(=O)N[C@@H](C(C)C)C(=O)NC(C)C</t>
  </si>
  <si>
    <t>CC(C)C[C@H](NC(=O)c1cc(cc(c1)C(=O)NC(C)c1nc(C)oc1C)N(C)S(C)(=O)=O)[C@@H](O)C[C@@H](C)C(=O)N[C@@H](C(C)C)C(=O)NC(C)C</t>
  </si>
  <si>
    <t>CC(C)C[C@H](NC(=O)[C@H](CC(=O)NCC=C)NC(=O)[C@@H](NC(=O)OCC=C)C(C)C)[C@@H](O)C[C@@H](C)C(=O)N[C@@H](C(C)C)C(=O)NCc1ccccc1</t>
  </si>
  <si>
    <t>CC(C)C[C@H](NC(=O)[C@@H]1CC(=O)NC\C=C\COC(=O)N[C@@H](C(C)C)C(=O)N1)[C@@H](O)C[C@@H](C)C(=O)N[C@@H](C(C)C)C(=O)NCc1ccccc1</t>
  </si>
  <si>
    <t>CC(C)C[C@H](NC(=O)[C@@H]1CC(=O)NCCCCOC(=O)N[C@@H](C(C)C)C(=O)N1)[C@@H](O)C[C@@H](C)C(=O)N[C@@H](C(C)C)C(=O)NCc1ccccc1</t>
  </si>
  <si>
    <t>CC(C)C[C@H](NC(=O)[C@@H]1CC(=O)NC\C=C\CCOC(=O)N[C@@H](C(C)C)C(=O)N1)[C@@H](O)C[C@@H](C)C(=O)N[C@@H](C(C)C)C(=O)NCc1ccccc1</t>
  </si>
  <si>
    <t>CC(C)C[C@H](NC(=O)[C@@H]1CC(=O)NCCCCCOC(=O)N[C@@H](C(C)C)C(=O)N1)[C@@H](O)C[C@@H](C)C(=O)N[C@@H](C(C)C)C(=O)NCc1ccccc1</t>
  </si>
  <si>
    <t>CC(C)C[C@H](NC(=O)[C@@H]1CC(=O)NC\C=C\CCCOC(=O)N[C@@H](C(C)C)C(=O)N1)[C@@H](O)C[C@@H](C)C(=O)N[C@@H](C(C)C)C(=O)NCc1ccccc1</t>
  </si>
  <si>
    <t>CC(C)C[C@H](NC(=O)[C@@H]1CC(=O)NCCCCCCOC(=O)N[C@@H](C(C)C)C(=O)N1)[C@@H](O)C[C@@H](C)C(=O)N[C@@H](C(C)C)C(=O)NCc1ccccc1</t>
  </si>
  <si>
    <t>C[C@@H](NC(=O)c1cc(NS(C)(=O)=O)cc(c1)C(=O)N[C@@H](Cc1ccccc1)[C@H](O)CNC1CC1)c1ccc(F)cc1</t>
  </si>
  <si>
    <t>C[C@@H](NC(=O)c1cc(cc(c1)C(=O)N[C@@H](Cc1ccccc1)[C@H](O)CNC1CC1)N(C)S(C)(=O)=O)c1ccc(F)cc1</t>
  </si>
  <si>
    <t>C[C@@H](NC(=O)c1cc(cc(c1)C(=O)N[C@@H](Cc1ccccc1)[C@H](O)CN)N(C)S(C)(=O)=O)c1ccc(F)cc1</t>
  </si>
  <si>
    <t>CCNC[C@@H](O)[C@H](Cc1ccccc1)NC(=O)c1cc(cc(c1)C(=O)N[C@H](C)c1ccc(F)cc1)N(C)S(C)(=O)=O</t>
  </si>
  <si>
    <t>C[C@@H](NC(=O)c1cc(cc(c1)C(=O)N[C@@H](Cc1ccccc1)[C@H](O)CNC(C)(C)C)N(C)S(C)(=O)=O)c1ccc(F)cc1</t>
  </si>
  <si>
    <t>CC(C)S(=O)(=O)N(C)c1cc(cc(c1)C(=O)N[C@@H](Cc1ccccc1)[C@H](O)CNC1CC1)C(=O)N[C@H](C)c1ccccc1</t>
  </si>
  <si>
    <t>C[C@@H](NC(=O)c1cc(cc(c1)C(=O)N[C@@H](Cc1ccccc1)[C@H](O)CNC1CC1)N(C)S(=O)(=O)N(C)C)c1ccccc1</t>
  </si>
  <si>
    <t>C[C@H]1C[C@@H]1CNc1cc(cc(n1)N(C)S(C)(=O)=O)C(=O)N[C@H](CO)Cc1cc(F)cc(F)c1</t>
  </si>
  <si>
    <t>CCCC[C@H](O)[C@H](Cc1cc(F)cc(F)c1)NC(=O)c1cc(NC[C@H]2C[C@@H]2C)nc(c1)N(C)S(C)(=O)=O</t>
  </si>
  <si>
    <t>CCCC[C@H](N)[C@H](Cc1cc(F)cc(F)c1)NC(=O)c1cc(NC[C@H]2C[C@@H]2C)nc(c1)N(C)S(C)(=O)=O</t>
  </si>
  <si>
    <t>C[C@H]1C[C@@H]1CNc1cc(cc(n1)N(C)S(C)(=O)=O)C(=O)N[C@H](CN)Cc1ccccc1</t>
  </si>
  <si>
    <t>CCCC[C@H](N)[C@H](Cc1ccccc1)NC(=O)c1cc(NC[C@H]2C[C@@H]2C)nc(c1)N(C)S(C)(=O)=O</t>
  </si>
  <si>
    <t>C[C@H]1C[C@@H]1CNc1cc(cc(n1)N(C)S(C)(=O)=O)C(=O)N[C@@H](Cc1ccccc1)[C@@H](N)CCC(F)(F)F</t>
  </si>
  <si>
    <t>CCCC[C@H](N)[C@H](Cc1ccsc1)NC(=O)c1cc(NC[C@H]2C[C@@H]2C)nc(c1)N(C)S(C)(=O)=O</t>
  </si>
  <si>
    <t>C[C@H](N)[C@H](Cc1ccsc1)NC(=O)c1cc(NC[C@H]2C[C@@H]2C)nc(c1)N(C)S(C)(=O)=O</t>
  </si>
  <si>
    <t>CCCC[C@H](N)[C@H](Cc1ccccc1)NC(=O)c1cc(nc(c1)N(C)S(C)(=O)=O)N(C)C[C@H]1C[C@@H]1C</t>
  </si>
  <si>
    <t>CCCC[C@H](N)[C@H](Cc1ccccc1)NC(=O)c1cc(nc(c1)N(CCC)S(C)(=O)=O)N(C)C[C@H]1C[C@@H]1C</t>
  </si>
  <si>
    <t>CCCN(c1cc(cc(n1)N(C)C[C@H]1C[C@@H]1C)C(=O)N[C@@H](Cc1ccccc1)[C@H](C)N)S(C)(=O)=O</t>
  </si>
  <si>
    <t>COC[C@H](N)[C@H](Cc1ccccc1)NC(=O)c1cc(nc(c1)N(C)S(C)(=O)=O)N(C)C[C@H]1C[C@@H]1C</t>
  </si>
  <si>
    <t>COC[C@H](N)[C@H](Cc1ccccc1)NC(=O)c1cc(nc(c1)N(C)S(=O)(=O)C(C)C)N(C)C[C@H]1C[C@@H]1C</t>
  </si>
  <si>
    <t>CCOC[C@H](N)[C@H](Cc1ccccc1)NC(=O)c1cc(nc(c1)N(C)S(=O)(=O)C(C)C)N(C)C[C@H]1C[C@@H]1C</t>
  </si>
  <si>
    <t>COCCN(C[C@H]1C[C@@H]1C)c1cc(cc(n1)N(C)S(=O)(=O)C(C)C)C(=O)N[C@@H](Cc1ccccc1)[C@@H](N)COC</t>
  </si>
  <si>
    <t>C[C@@H](NC(=O)c1cc(cc(c1)C(=O)N[C@H](CO)Cc1ccccc1)N(C)S(C)(=O)=O)c1ccc(F)cc1</t>
  </si>
  <si>
    <t>C[C@@H](NC(=O)c1cc(cc(c1)C(=O)N[C@H](CN)Cc1ccccc1)N(C)S(C)(=O)=O)c1ccc(F)cc1</t>
  </si>
  <si>
    <t>CC(C)CNC(=O)CNC[C@H](Cc1ccccc1)NC(=O)c1cc(cc(c1)C(=O)N[C@H](C)c1ccc(F)cc1)N(C)S(C)(=O)=O</t>
  </si>
  <si>
    <t>CC(C)CNC(=O)[C@H](C)NC[C@H](Cc1ccccc1)NC(=O)c1cc(cc(c1)C(=O)N[C@H](C)c1ccc(F)cc1)N(C)S(C)(=O)=O</t>
  </si>
  <si>
    <t>CC[C@H](NC[C@H](Cc1ccccc1)NC(=O)c1cc(cc(c1)C(=O)N[C@H](C)c1ccc(F)cc1)N(C)S(C)(=O)=O)C(=O)NCC(C)C</t>
  </si>
  <si>
    <t>CCC[C@H](NC[C@H](Cc1ccccc1)NC(=O)c1cc(cc(c1)C(=O)N[C@H](C)c1ccc(F)cc1)N(C)S(C)(=O)=O)C(=O)NCC(C)C</t>
  </si>
  <si>
    <t>CC(C)CNC(=O)[C@H](CCO)NC[C@H](Cc1ccccc1)NC(=O)c1cc(cc(c1)C(=O)N[C@H](C)c1ccc(F)cc1)N(C)S(C)(=O)=O</t>
  </si>
  <si>
    <t>CC(C)CNC(=O)[C@H](CCS(C)(=O)=O)NC[C@H](Cc1ccccc1)NC(=O)c1cc(cc(c1)C(=O)N[C@H](C)c1ccc(F)cc1)N(C)S(C)(=O)=O</t>
  </si>
  <si>
    <t>CCNC(=O)[C@H](C)NC[C@H](Cc1ccccc1)NC(=O)c1cc(cc(c1)C(=O)N[C@H](C)c1ccc(F)cc1)N(C)S(C)(=O)=O</t>
  </si>
  <si>
    <t>C[C@H](NC[C@H](Cc1ccccc1)NC(=O)c1cc(cc(c1)C(=O)N[C@H](C)c1ccc(F)cc1)N(C)S(C)(=O)=O)C(=O)NC1CC1</t>
  </si>
  <si>
    <t>C[C@H](NC[C@H](Cc1ccccc1)NC(=O)c1cc(cc(c1)C(=O)N[C@H](C)c1ccc(F)cc1)N(C)S(C)(=O)=O)C(=O)NCc1ccccc1</t>
  </si>
  <si>
    <t>C[C@H](NC[C@H](Cc1ccccc1)NC(=O)c1cc(cc(c1)C(=O)N[C@H](C)c1ccc(F)cc1)N(C)S(C)(=O)=O)C(=O)N1CCCC1C(O)=O</t>
  </si>
  <si>
    <t>CC(C)CNC(=O)[C@H](C)NC[C@H](Cc1ccccc1)NC(=O)c1cc(\C=C/[C@H]2C[C@@H]2C)cc(c1)N(C)S(C)(=O)=O</t>
  </si>
  <si>
    <t>C[C@@H](NC(=O)c1cc(cc(c1)-c1nnc(o1)[C@](C)([NH3+])Cc1ccccc1)N(C)S(C)(=O)=O)c1ccc(F)cc1</t>
  </si>
  <si>
    <t>CC(C)C(=O)c1cc(cc(c1)-c1nnc(o1)[C@](C)([NH3+])Cc1ccccc1)N(C)S(C)(=O)=O</t>
  </si>
  <si>
    <t>CCCN(c1cc(\C=C/C2CC2C)cc(c1)-c1nnc(o1)[C@](C)([NH3+])Cc1ccccc1)S(C)(=O)=O</t>
  </si>
  <si>
    <t>C[C@@H](NC(=O)c1cc(cc(c1)-c1ccccc1C(C)=O)C(=O)N[C@H](CO)Cc1ccccc1)c1ccccc1</t>
  </si>
  <si>
    <t>C[C@@H](NC(=O)c1cc(cc(c1)-c1ccccc1C(C)=O)C(=O)N[C@@H](Cc1ccccc1)[C@H](O)CNCC=C)c1ccccc1</t>
  </si>
  <si>
    <t>CC(C)NC[C@@H](O)[C@H](Cc1ccccc1)NC(=O)c1cc(cc(c1)-c1ccccc1C(C)=O)C(=O)N[C@H](C)c1ccccc1</t>
  </si>
  <si>
    <t>C[C@@H](NC(=O)c1cc(cc(c1)-c1ccccc1C(C)=O)C(=O)N[C@@H](Cc1ccccc1)[C@H](O)CNC1CC1)c1ccccc1</t>
  </si>
  <si>
    <t>C[C@@H](NC(=O)c1cc(cc(c1)-c1ccccc1C(C)=O)C(=O)N[C@@H](Cc1ccccc1)[C@H](O)CNCC1CC1)c1ccccc1</t>
  </si>
  <si>
    <t>C[C@@H](NC(=O)c1cc(cc(c1)-c1ccccc1C(C)=O)C(=O)N[C@@H](Cc1ccccc1)[C@H](O)CNC1CCC1)c1ccccc1</t>
  </si>
  <si>
    <t>C[C@@H](NC(=O)c1cc(cc(c1)-c1ccccc1C(C)=O)C(=O)N[C@@H](Cc1ccccc1)[C@H](O)CNCc1ccccc1)c1ccccc1</t>
  </si>
  <si>
    <t>C[C@@H](NC(=O)c1cc(cc(c1)-c1ccccc1C(C)=O)C(=O)N[C@@H](Cc1ccccc1)[C@H](O)CNc1ccccc1)c1ccccc1</t>
  </si>
  <si>
    <t>C[C@H](NC[C@@H](O)[C@H](Cc1ccccc1)NC(=O)c1cc(cc(c1)-c1ccccc1C(C)=O)C(=O)N[C@H](C)c1ccccc1)c1ccccc1</t>
  </si>
  <si>
    <t>C[C@@H](NC[C@@H](O)[C@H](Cc1ccccc1)NC(=O)c1cc(cc(c1)-c1ccccc1C(C)=O)C(=O)N[C@H](C)c1ccccc1)c1ccccc1</t>
  </si>
  <si>
    <t>CN(c1cc2cc(c1)C(=O)NC(CO)Cc1cccc(OCCNC2=O)c1)S(C)(=O)=O</t>
  </si>
  <si>
    <t>CC[C@H](NCC1Cc2cccc(OCCNC(=O)c3cc(cc(c3)C(=O)N1)N(C)S(C)(=O)=O)c2)C(=O)NCC(C)C</t>
  </si>
  <si>
    <t>CC[C@H](NCC1Cc2cccc(CCCCCc3cc(cc(c3)C(=O)N1)N(C)S(C)(=O)=O)c2)C(=O)NCC(C)C</t>
  </si>
  <si>
    <t>CC[C@H](NCC1Cc2cccc(CCCCc3cc(cc(c3)C(=O)N1)N(C)S(C)(=O)=O)c2)C(=O)NCC(C)C</t>
  </si>
  <si>
    <t>CCCC[C@H](NC[C@@H]1Cc2cccc(CCCCc3cc(cc(c3)C(=O)N1)N(CCC)S(C)(=O)=O)c2)C(=O)NCC(C)C</t>
  </si>
  <si>
    <t>Brc1ccc(N2CCNCC2)c(NC(=O)c2cccc3ccccc23)c1</t>
  </si>
  <si>
    <t>OCCN1CCN(CC1)c1ccc(Br)cc1NC(=O)c1cccc2ccccc12</t>
  </si>
  <si>
    <t>O=C(Nc1cc(ccc1N1CCN(Cc2ccccc2)CC1)-c1ccccc1)c1cccc2ccccc12</t>
  </si>
  <si>
    <t>O=C(Nc1cc(ccc1N1CCNCC1)-c1ccccc1)c1cccc2ccccc12</t>
  </si>
  <si>
    <t>OCCN1CCN(CC1)c1ccc(cc1NC(=O)c1cccc2ccccc12)-c1ccccc1</t>
  </si>
  <si>
    <t>CCOC(=O)CN1CCN(CC1)c1ccc(cc1NC(=O)c1cccc2ccccc12)-c1ccccc1</t>
  </si>
  <si>
    <t>O=C(Nc1cc(ccc1N1CCN(CCCCCN2C(=O)c3ccccc3C2=O)CC1)-c1ccccc1)c1cccc2ccccc12</t>
  </si>
  <si>
    <t>NCCCCCN1CCN(CC1)c1ccc(cc1NC(=O)c1cccc2ccccc12)-c1ccccc1</t>
  </si>
  <si>
    <t>O[C@@H](CCN1CCN(CC1)c1ccc(cc1NC(=O)c1cccc2ccccc12)-c1ccccc1)c1ccccc1</t>
  </si>
  <si>
    <t>O[C@H](CCN1CCN(CC1)c1ccc(cc1NC(=O)c1cccc2ccccc12)-c1ccccc1)c1ccccc1</t>
  </si>
  <si>
    <t>O=C(Nc1cc(ccc1N1CCN(CC1)C(=O)c1ccccc1)-c1ccccc1)c1cccc2ccccc12</t>
  </si>
  <si>
    <t>O=C(CCCCC1CCSS1)N1CCN(CC1)c1ccc(cc1NC(=O)c1cccc2ccccc12)-c1ccccc1</t>
  </si>
  <si>
    <t>CC(C)(C)OC(=O)N1CCN(CC1)c1ccc(Br)cc1NC(=O)c1cc2ccccc2oc1=O</t>
  </si>
  <si>
    <t>Brc1ccc(N2CCN(Cc3ccccc3)CC2)c(NC(=O)c2cc3ccccc3oc2=O)c1</t>
  </si>
  <si>
    <t>Brc1ccc(N2CCNCC2)c(NC(=O)c2cc3ccccc3oc2=O)c1</t>
  </si>
  <si>
    <t>OCCN1CCN(CC1)c1ccc(Br)cc1NC(=O)c1cc2ccccc2oc1=O</t>
  </si>
  <si>
    <t>COc1cccc2cc(C(=O)Nc3cc(Br)ccc3N3CCNCC3)c(=O)oc12</t>
  </si>
  <si>
    <t>COc1cccc2cc(C(=O)Nc3cc(Br)ccc3N3CCN(CCO)CC3)c(=O)oc12</t>
  </si>
  <si>
    <t>CC(C)(C)OC(=O)N1CCN(CC1)c1ccc(cc1NC(=O)c1cc2ccccc2oc1=O)-c1ccccc1</t>
  </si>
  <si>
    <t>O=C(Nc1cc(ccc1N1CCN(Cc2ccccc2)CC1)-c1ccccc1)c1cc2ccccc2oc1=O</t>
  </si>
  <si>
    <t>O=C(Nc1cc(ccc1N1CCNCC1)-c1ccccc1)c1cc2ccccc2oc1=O</t>
  </si>
  <si>
    <t>NC(=N)NC(=O)Cn1c(ccc1-c1ccccc1)-c1ccccc1</t>
  </si>
  <si>
    <t>NC(=N)NC(=O)Cn1c(ccc1C12CC3CC(CC(C3)C1)C2)-c1ccccc1</t>
  </si>
  <si>
    <t>CC(=O)c1ccc(Oc2ccc(cc2)-c2ccc(-c3ccccc3Cl)n2CC(=O)NC(N)=N)cc1</t>
  </si>
  <si>
    <t>OCCCNC(=N)NC(=O)Cn1c(ccc1C12CC3CC(CC(C3)C1)C2)-c1ccccc1</t>
  </si>
  <si>
    <t>CCCOc1ccc(cc1)-c1ccc(-c2ccccc2Cl)n1CC(=O)NC(=N)NCCCO</t>
  </si>
  <si>
    <t>CCCN(CCC)C(=O)c1cccc(c1)C(=O)N[C@@H](Cc1cc(F)cc(F)c1)[C@@H](O)C[C@@H](CC)C(=O)NCCC(O)=O</t>
  </si>
  <si>
    <t>CCCN(CCC)C(=O)c1cccc(c1)C(=O)N[C@@H](Cc1cc(F)cc(F)c1)[C@@H](O)C[C@@H](CC)C(=O)NCCCC(O)=O</t>
  </si>
  <si>
    <t>CCCN(CCC)C(=O)c1cccc(c1)C(=O)N[C@@H](Cc1cc(F)cc(F)c1)[C@@H](O)C[C@@H](CC)C(=O)NCCCCC(O)=O</t>
  </si>
  <si>
    <t>CCCN(CCC)C(=O)c1cccc(c1)C(=O)N[C@@H](Cc1cc(F)cc(F)c1)[C@@H](O)C[C@@H](CC)C(=O)NCCCCCC(O)=O</t>
  </si>
  <si>
    <t>CCCN(CCC)C(=O)c1cccc(c1)C(=O)N[C@@H](Cc1cc(F)cc(F)c1)[C@@H](O)C[C@@H](CC)C(=O)NCCCCCCCC(O)=O</t>
  </si>
  <si>
    <t>CCCN(CCC)C(=O)c1cccc(c1)C(=O)N[C@@H](Cc1cc(F)cc(F)c1)[C@@H](O)C[C@@H](CC)C(=O)NC[C@H]1CC[C@@H](CC1)C(O)=O</t>
  </si>
  <si>
    <t>CCCN(CCC)C(=O)c1cccc(c1)C(=O)N[C@@H](Cc1cc(F)cc(F)c1)[C@@H](O)C[C@@H](CC)C(=O)NCCCCCCCC(=O)OC</t>
  </si>
  <si>
    <t>CCCN(CCC)C(=O)c1cccc(c1)C(=O)N[C@@H](Cc1cc(F)cc(F)c1)[C@@H](O)C[C@@H](CC)C(=O)N[C@@H]1C[C@@H](C[C@@H](C1)OC)OC</t>
  </si>
  <si>
    <t>CCCN(CCC)C(=O)c1cccc(c1)C(=O)N[C@@H](Cc1cc(F)cc(F)c1)[C@@H](O)C[C@@H](CC)C(=O)NCc1ccccc1</t>
  </si>
  <si>
    <t>CCCN(CCC)C(=O)c1cccc(c1)C(=O)N[C@@H](Cc1cc(F)cc(F)c1)[C@@H](O)C[C@@H](C)C(=O)NC[C@H]1CC[C@@H](CC1)C(O)=O</t>
  </si>
  <si>
    <t>CCC[C@H](C[C@H](O)[C@H](Cc1cc(F)cc(F)c1)NC(=O)c1cccc(c1)C(=O)N(CCC)CCC)C(=O)NC[C@H]1CC[C@@H](CC1)C(O)=O</t>
  </si>
  <si>
    <t>CCCN(CCC)C(=O)c1cccc(c1)C(=O)N[C@@H](Cc1cc(F)cc(F)c1)[C@@H](O)CCC(=O)NC[C@H]1CC[C@@H](CC1)C(O)=O</t>
  </si>
  <si>
    <t>CCCN(CCC)C(=O)c1cccc(c1)C(=O)N[C@@H](Cc1cc(F)cc(F)c1)[C@@H](O)C[C@@H](CC(C)C)C(=O)NC[C@H]1CC[C@@H](CC1)C(O)=O</t>
  </si>
  <si>
    <t>CCCN(CCC)C(=O)c1cccc(c1)C(=O)N[C@@H](Cc1cc(F)cc(F)c1)[C@@H](O)C[C@@H](Cc1ccccc1)C(=O)NC[C@H]1CC[C@@H](CC1)C(O)=O</t>
  </si>
  <si>
    <t>CCCN(CCC)C(=O)c1cccc(c1)C(=O)N[C@@H](Cc1cc(F)cc(F)c1)[C@@H](O)CC(=O)N[C@@H](C(C)C)C(=O)N[C@@H]1C[C@@H](C[C@@H](C1)C(O)=O)C(O)=O</t>
  </si>
  <si>
    <t>CC(C)[C@H](NC(=O)C[C@H](O)[C@H](Cc1cc(F)cc(F)c1)NC(=O)C(O)c1ccccc1-c1ccccc1)C(=O)N[C@@H]1C[C@@H](C[C@@H](C1)C(O)=O)C(O)=O</t>
  </si>
  <si>
    <t>CSCC[C@H](NC(=O)[C@@H](NC(C)=O)C(C)C)C(=O)N[C@@H](CC(C)C)[C@@H](O)C[C@@H](C(C)C)C(=O)N[C@@H](C)C(=O)N[C@@H](CCC(O)=O)C(=O)N[C@@H](Cc1ccccc1)C(O)=O</t>
  </si>
  <si>
    <t>CC(C)C[C@H](NC(=O)C(O)c1cccc2ccccc12)[C@@H](O)CC(=O)N[C@@H](C(C)C)C(=O)N[C@@H](C)C(=O)N[C@@H](CCC(O)=O)C(=O)N[C@@H](Cc1ccccc1)C(O)=O</t>
  </si>
  <si>
    <t>CC(C)C[C@H](NC(=O)C(O)c1cccc2ccccc12)[C@@H](O)C[C@@H](C(C)C)C(=O)N[C@@H](C)C(=O)N[C@@H](CCC(O)=O)C(=O)N[C@@H](Cc1ccccc1)C(O)=O</t>
  </si>
  <si>
    <t>CC(C)C[C@H](NC(=O)[C@H](CC(N)=O)NC(=O)[C@@H](N)C(C)C)[C@@H](O)C[C@@H](C)C(=O)N[C@@H](C)C(=O)N[C@@H](CCC(O)=O)C(=O)N[C@@H](Cc1ccccc1)C(O)=O</t>
  </si>
  <si>
    <t>CC(C)C[C@H](NC(=O)[C@H](CC(N)=O)NC(=O)OC(C)(C)C)[C@@H](O)C[C@@H](C)C(=O)N[C@@H](C)C(=O)NCc1ccccc1</t>
  </si>
  <si>
    <t>CC(C)C[C@H](NC(=O)[C@H](CC(N)=O)NC(=O)OC(C)(C)C)[C@@H](O)C[C@@H](C)C(=O)N[C@@H](C(C)C)C(=O)NCc1ccccc1</t>
  </si>
  <si>
    <t>CC(C)C[C@H](NC(=O)[C@H](CS(C)(=O)=O)NC(=O)OC(C)(C)C)[C@@H](O)C[C@@H](C)C(=O)N[C@@H](C(C)C)C(=O)NCc1ccccc1</t>
  </si>
  <si>
    <t>CC(C)C[C@H](NC(=O)[C@H](CC(N)=O)NC(=O)[C@@H](NC(=O)OC(C)(C)C)C(C)C)[C@@H](O)C[C@@H](C)C(=O)N[C@@H](C)C(=O)NCc1ccccc1</t>
  </si>
  <si>
    <t>CC(C)C[C@H](NC(=O)[C@H](CC(N)=O)NC(=O)[C@@H](NC(=O)OC(C)(C)C)C(C)C)[C@@H](O)C[C@@H](C)C(=O)N[C@@H](C(C)C)C(=O)NCc1ccccc1</t>
  </si>
  <si>
    <t>CC(C)C[C@H](NC(=O)[C@H](CS(C)(=O)=O)NC(=O)[C@@H](NC(=O)OC(C)(C)C)C(C)C)[C@@H](O)C[C@@H](C)C(=O)N[C@@H](C(C)C)C(=O)NCc1ccccc1</t>
  </si>
  <si>
    <t>CSCC[C@H](NC(=O)OC(C)(C)C)C(=O)N[C@@H](CC(C)C)[C@@H](O)C[C@@H](C)C(=O)N[C@@H](C(C)C)C(=O)NCc1ccccc1</t>
  </si>
  <si>
    <t>CC(C)C[C@H](NC(=O)[C@H](CCS(C)(=O)=O)NC(=O)[C@@H](NC(=O)OC(C)(C)C)C(C)C)[C@@H](O)C[C@@H](C)C(=O)N[C@@H](C(C)C)C(=O)NCc1ccccc1</t>
  </si>
  <si>
    <t>CSCC[C@H](NC(=O)[C@@H](NC(=O)OC(C)(C)C)C(C)C)C(=O)N[C@@H](CC(C)C)[C@@H](O)C[C@@H](CC(C)C)C(=O)N[C@@H](C(C)C)C(=O)NCc1ccccc1</t>
  </si>
  <si>
    <t>NC1=N[C@](CF)(c2cc(NC(=O)c3ccc(Cl)cn3)ccc2F)C(F)(F)CC1</t>
  </si>
  <si>
    <t>NC1=N[C@](CF)(c2cc(NC(=O)c3ccc(F)cn3)ccc2F)C(F)(F)CC1</t>
  </si>
  <si>
    <t>COc1cnc(cn1)C(=O)Nc1ccc(F)c(c1)[C@@]1(CF)N=C(N)CCC1(F)F</t>
  </si>
  <si>
    <t>NC1=N[C@](CF)(c2cc(NC(=O)c3ccn(n3)C(F)F)ccc2F)C(F)(F)CC1</t>
  </si>
  <si>
    <t>NC1=N[C@](CF)(c2cc(NC(=O)c3coc(n3)C(F)F)ccc2F)C(F)(F)CC1</t>
  </si>
  <si>
    <t>NC1=N[C@](CF)(c2cc(NC(=O)c3ccc(cn3)C#N)ccc2F)C(F)(F)CC1</t>
  </si>
  <si>
    <t>Cc1nc(co1)C(=O)Nc1ccc(F)c(c1)[C@@]1(CF)N=C(N)CCC1(F)F</t>
  </si>
  <si>
    <t>COc1cnc(nc1)C(=O)Nc1ccc(F)c(c1)[C@@]1(CF)N=C(N)CCC1(F)F</t>
  </si>
  <si>
    <t>NC1=N[C@](CF)(c2cc(NC(=O)c3ncc(cn3)C(F)F)ccc2F)C(F)(F)CC1</t>
  </si>
  <si>
    <t>Cc1nc(co1)C(=O)Nc1cc(F)c(F)c(c1)[C@@]1(CF)N=C(N)CCC1(F)F</t>
  </si>
  <si>
    <t>COc1cnc(cn1)C(=O)Nc1cc(F)c(F)c(c1)[C@@]1(CF)N=C(N)CCC1(F)F</t>
  </si>
  <si>
    <t>NC1=N[C@](CF)(c2cc(NC(=O)c3ccc(F)cn3)cc(F)c2F)C(F)(F)CC1</t>
  </si>
  <si>
    <t>NC1=N[C@](CF)(c2cc(NC(=O)c3ccc(Cl)cn3)cc(F)c2F)C(F)(F)CC1</t>
  </si>
  <si>
    <t>NC1=N[C@](CF)(c2cc(NC(=O)c3ccc(cn3)C#N)cc(F)c2F)C(F)(F)CC1</t>
  </si>
  <si>
    <t>COc1ccc(nc1)C(=O)Nc1cc(F)c(F)c(c1)[C@@]1(CF)N=C(N)CCC1(F)F</t>
  </si>
  <si>
    <t>Cc1cc(cnc1C(=O)Nc1cc(F)c(F)c(c1)[C@@]1(CF)N=C(N)CCC1(F)F)C#N</t>
  </si>
  <si>
    <t>COc1ccc(nc1)C(=O)Nc1ccc(F)c(c1)[C@@]1(CF)N=C(N)CCC1(F)F</t>
  </si>
  <si>
    <t>NC1=N[C@](CF)(c2cc(NC(=O)c3ccc(Br)cn3)ccc2F)C(F)(F)CC1</t>
  </si>
  <si>
    <t>C[C@]1(F)C[C@H](F)[C@](C)(N=C1N)c1cc(NC(=O)c2ccc(F)cn2)ccc1F</t>
  </si>
  <si>
    <t>COc1cnc(cn1)C(=O)Nc1ccc(F)c(c1)[C@@]1(C)N=C(N)[C@@](C)(F)C[C@@H]1F</t>
  </si>
  <si>
    <t>COc1ccc(nc1)C(=O)Nc1ccc(F)c(c1)[C@@]1(C)N=C(N)[C@@](C)(F)C[C@@H]1F</t>
  </si>
  <si>
    <t>C[C@@]1(F)C[C@H](F)[C@](C)(N=C1N)c1cc(NC(=O)c2ccc(F)cn2)ccc1F</t>
  </si>
  <si>
    <t>COc1cnc(cn1)C(=O)Nc1ccc(F)c(c1)[C@@]1(C)N=C(N)[C@](C)(F)C[C@@H]1F</t>
  </si>
  <si>
    <t>Cc1nc(co1)C(=O)Nc1ccc(F)c(c1)[C@@]1(C)N=C(N)[C@](C)(F)C[C@@H]1F</t>
  </si>
  <si>
    <t>COc1ccc(nc1)C(=O)Nc1ccc(F)c(c1)[C@@]1(C)N=C(N)[C@](C)(F)C[C@@H]1F</t>
  </si>
  <si>
    <t>C[C@@]1(F)C[C@H](F)[C@](C)(N=C1N)c1cc(NC(=O)c2ccc(Cl)cn2)ccc1F</t>
  </si>
  <si>
    <t>Cn1ccnc1C(=O)Nc1ccc(F)c(c1)[C@@]1(C)N=C(N)[C@](C)(F)C[C@@H]1F</t>
  </si>
  <si>
    <t>C[C@@]1(F)C[C@H](F)[C@](C)(N=C1N)c1cc(NC(=O)c2cnc(cn2)C(F)(F)F)ccc1F</t>
  </si>
  <si>
    <t>Cc1csc(n1)C(=O)Nc1ccc(F)c(c1)[C@@]1(C)N=C(N)[C@](C)(F)C[C@@H]1F</t>
  </si>
  <si>
    <t>C[C@@]1(F)C[C@H](F)[C@](C)(N=C1N)c1cc(NC(=O)c2coc(n2)C(F)F)ccc1F</t>
  </si>
  <si>
    <t>C[C@@]1(F)C[C@H](F)[C@](C)(N=C1N)c1cc(NC(=O)c2ccn(n2)C(F)F)ccc1F</t>
  </si>
  <si>
    <t>C[C@@]1(F)C[C@H](F)[C@](C)(N=C1N)c1cc(NC(=O)c2cnc(cn2)C(F)F)ccc1F</t>
  </si>
  <si>
    <t>C[C@@]1(F)C[C@H](F)[C@](C)(N=C1N)c1cc(NC(=O)c2ccc(Cl)cc2)ccc1F</t>
  </si>
  <si>
    <t>C[C@@]1(F)C[C@H](F)[C@](C)(N=C1N)c1cc(NC(=O)c2ccc(cn2)C#N)ccc1F</t>
  </si>
  <si>
    <t>COc1ccc(nc1)C(=O)Nc1cc(F)c(F)c(c1)[C@@]1(C)N=C(N)[C@](C)(F)C[C@@H]1F</t>
  </si>
  <si>
    <t>Cc1cc(cnc1C(=O)Nc1ccc(F)c(c1)[C@@]1(C)N=C(N)[C@@](C)(F)C[C@@H]1F)C#N</t>
  </si>
  <si>
    <t>COc1ccc(nc1)C(=O)Nc1cc(F)c(F)c(c1)[C@@]1(C)N=C(N)[C@@](C)(F)C[C@@H]1F</t>
  </si>
  <si>
    <t>COc1ccc(nc1)C(=O)Nc1ccc(F)c(c1)[C@@]1(C)N=C(N)[C@@](C)(F)C[C@H]1F</t>
  </si>
  <si>
    <t>C[C@]1(F)C[C@H](F)[C@](C)(N=C1N)c1cc(NC(=O)c2ccc(Br)cn2)ccc1F</t>
  </si>
  <si>
    <t>CN(C1CCCCC1)C(=O)CCN1Cc2cc(ccc2N=C1N)C(=O)c1ccccc1</t>
  </si>
  <si>
    <t>CN(C1CCCCC1)C(=O)c1cccc(CN2Cc3cc(Oc4ccccc4)ccc3N=C2N)c1</t>
  </si>
  <si>
    <t>CN(C1CCCCC1)C(=O)CCC(C1CCCCC1)N1Cc2cc(Oc3ccccc3)ccc2N=C1N</t>
  </si>
  <si>
    <t>CN(C1CCCCC1)C(=O)CC[C@@H](C1CCCCC1)N1Cc2cc(Oc3ccccc3)ccc2N=C1N</t>
  </si>
  <si>
    <t>CN1C(=N)N[C@@](C)(CS1(=O)=O)c1cc(Nc2nccc3cc(Cl)cnc23)ccc1F</t>
  </si>
  <si>
    <t>CN1C(=N)N[C@@](C)(CS1(=O)=O)c1cc(Nc2nccc3cc(Br)cnc23)ccc1F</t>
  </si>
  <si>
    <t>CN1C(=N)N[C@@](C)(CS1(=O)=O)c1cc(Nc2ncnc3cc(Br)cnc23)ccc1F</t>
  </si>
  <si>
    <t>COc1cnc2c(Nc3ccc(F)c(c3)[C@]3(C)CS(=O)(=O)N(C)C(=N)N3)nccc2c1</t>
  </si>
  <si>
    <t>COc1cnc2c(Nc3cc(c(F)cn3)[C@]3(C)CS(=O)(=O)N(C)C(=N)N3)nccc2c1</t>
  </si>
  <si>
    <t>CN1C(=N)N[C@@](C)(CS1(=O)=O)c1cc(Nc2nccc3cc(cnc23)[N+]#[C-])ccc1F</t>
  </si>
  <si>
    <t>CN1C(=N)N[C@@](C)(CS1(=O)=O)c1cc(Nc2ncnc3cc(cnc23)[N+]#[C-])ccc1F</t>
  </si>
  <si>
    <t>CN1C(=N)N[C@@](C)(CS1(=O)=O)c1cc(Nc2nccc3cc(F)cnc23)ccc1F</t>
  </si>
  <si>
    <t>COc1cnc2c(Nc3ccc(F)c(c3)[C@]3(C)CS(=O)(=O)N(C)C(=N)N3)nccc2n1</t>
  </si>
  <si>
    <t>COc1cnc2c(Nc3cc(c(F)cn3)[C@]3(C)CS(=O)(=O)N(C)C(=N)N3)ncnc2c1</t>
  </si>
  <si>
    <t>CN1C(=N)N[C@@](C)(CS1(=O)=O)c1c(F)ccc(Nc2nccc3cc(cnc23)[N+]#[C-])c1F</t>
  </si>
  <si>
    <t>CN1C(=N)N[C@@](C)(CS1(=O)=O)c1cc(Nc2nccc3nc(cnc23)C(F)F)ccc1F</t>
  </si>
  <si>
    <t>COc1cnc2c(Nc3ccc(F)c(c3)[C@]3(C)CS(=O)(=O)N(C)C(=N)N3)ncnc2n1</t>
  </si>
  <si>
    <t>COc1cnc2c(Nc3ccc(F)c(c3)[C@]3(C)CS(=O)(=O)N(C)C(=N)N3)ncnc2c1</t>
  </si>
  <si>
    <t>CN1C(=N)N[C@@](C)(CS1(=O)=O)c1cc(N[C@@H]2CCc3ncc(Cl)cc23)ccc1F</t>
  </si>
  <si>
    <t>CN1C(=N)N[C@@](C)(CS1(=O)=O)c1cc(N[C@@H]2CCc3ncc(cc23)C(F)(F)F)ccc1F</t>
  </si>
  <si>
    <t>CN1C(=N)N[C@@](C)(CS1(=O)=O)c1cc(N[C@H]2CCc3cc(Cl)ccc23)ccc1F</t>
  </si>
  <si>
    <t>CN1C(=N)N[C@@](C)(CS1(=O)=O)c1cc(N[C@H]2CCc3cc(cnc23)[N+]#[C-])ccc1F</t>
  </si>
  <si>
    <t>CN1C(=N)N[C@@](C)(CS1(=O)=O)c1cc(N[C@@H]2CCc3cc(cnc23)[N+]#[C-])ccc1F</t>
  </si>
  <si>
    <t>CN1C(=N)N[C@@](C)(CS1(=O)=O)c1cc(N[C@H]2CCCc3cc(Br)cnc23)ccc1F</t>
  </si>
  <si>
    <t>CN1C(=N)N[C@@](C)(CS1(=O)=O)c1cc(Nc2cccc3OC(F)(F)Oc23)ccc1F</t>
  </si>
  <si>
    <t>COc1ccccc1Nc1cccc(c1)[C@]1(C)CS(=O)(=O)N(C)C(=N)N1</t>
  </si>
  <si>
    <t>CN1C(=N)N[C@@](C)(CS1(=O)=O)c1cccc(Nc2ccccc2C#N)n1</t>
  </si>
  <si>
    <t>COc1ccccc1Nc1cccc(n1)[C@]1(C)CS(=O)(=O)N(C)C(=N)N1</t>
  </si>
  <si>
    <t>CN1C(=N)N[C@@](C)(CS1(=O)=O)c1cccc(Nc2cccc3OC(F)(F)Oc23)n1</t>
  </si>
  <si>
    <t>CN1C(=N)N[C@@](C)(CS1(=O)=O)c1cccc(Nc2ncccc2C#N)n1</t>
  </si>
  <si>
    <t>COc1cccnc1Nc1ccnc(c1)[C@]1(C)CS(=O)(=O)N(C)C(=N)N1</t>
  </si>
  <si>
    <t>COc1cccnc1Nc1cc(ccn1)[C@]1(C)CS(=O)(=O)N(C)C(=N)N1</t>
  </si>
  <si>
    <t>COc1ccccc1Nc1cc(ccn1)[C@]1(C)CS(=O)(=O)N(C)C(=N)N1</t>
  </si>
  <si>
    <t>C[C@]1(COCC(N)=N1)c1cccc(NC(=O)c2ccc(Br)cn2)n1</t>
  </si>
  <si>
    <t>CC1(COCC(N)=N1)c1cccc(NC(=O)c2ccc(Br)cn2)n1</t>
  </si>
  <si>
    <t>NC1=NC(CF)(COC1)c1cccc(NC(=O)c2ccc(Cl)cn2)n1</t>
  </si>
  <si>
    <t>[NH3+]C1=NC(CF)(COC1)c1cccc(NC(=O)c2ccc(Br)cn2)n1</t>
  </si>
  <si>
    <t>Cc1cc(cnc1C(=O)Nc1cccc(n1)C1(CF)COCC([NH3+])=N1)C#N</t>
  </si>
  <si>
    <t>Cc1cc(Cl)cnc1C(=O)Nc1cccc(n1)C1(CF)COCC([NH3+])=N1</t>
  </si>
  <si>
    <t>[O-]C(=O)C(F)(F)F.NC(=S)c1ccc(nc1)C(=O)Nc1cccc(n1)C1(CF)COCC([NH3+])=N1</t>
  </si>
  <si>
    <t>Cc1cc(cnc1C(=O)Nc1cccc(n1)[C@]1(C)CO[C@](C)(C(N)=N1)C(F)(F)F)C#N</t>
  </si>
  <si>
    <t>C[C@@]1(CO[C@](C)(C(N)=N1)C(F)(F)F)c1cccc(NC(=O)c2ccc(cn2)C#N)n1</t>
  </si>
  <si>
    <t>C[C@]1(CO[C@](C)(C(N)=N1)C(F)(F)F)c1cccc(NC(=O)c2ccc(cn2)C#N)n1</t>
  </si>
  <si>
    <t>Cc1cc(cnc1C(=O)Nc1ccc(F)c(n1)[C@]1(C)CO[C@](C)(C(N)=N1)C(F)(F)F)C#N</t>
  </si>
  <si>
    <t>Cc1cc(cnc1C(=O)Nc1ccc(F)c(n1)[C@@]1(C)CO[C@](C)(C(N)=N1)C(F)(F)F)C#N</t>
  </si>
  <si>
    <t>Cc1cc(Cl)cnc1C(=O)Nc1cc(ccn1)C1(CF)COCC(N)=N1</t>
  </si>
  <si>
    <t>[NH3+]C1=NC(CF)(COC1)c1ccnc(NC(=O)c2ccc(Cl)cn2)c1</t>
  </si>
  <si>
    <t>Cc1cc(cnc1C(=O)Nc1cc(c(F)cn1)[C@]1(C)CO[C@](C)(C(N)=N1)C(F)(F)F)C#N</t>
  </si>
  <si>
    <t>Cc1cc(cnc1C(=O)Nc1cc(c(F)cn1)[C@@]1(C)CO[C@](C)(C(N)=N1)C(F)(F)F)C#N</t>
  </si>
  <si>
    <t>Cl.NC1=NC(CF)(COC1)c1cc(NC(=O)c2ccc(Br)cn2)cnc1Cl</t>
  </si>
  <si>
    <t>C[C@]1(CO[C@](C)(C(N)=N1)C(F)(F)F)c1cccc(NC(=O)c2ncc(cc2N)C#N)n1</t>
  </si>
  <si>
    <t>C[C@]1(CO[C@](C)(C(N)=N1)C(F)(F)F)c1cccc(NC(=O)c2ncc(cc2Cl)C#N)n1</t>
  </si>
  <si>
    <t>Cc1cc(Cl)cnc1C(=O)Nc1cccc(n1)[C@]1(C)CO[C@](C)(C(N)=N1)C(F)(F)F</t>
  </si>
  <si>
    <t>C[C@]1(CO[C@](C)(C(N)=N1)C(F)(F)F)c1cccc(NC(=O)c2ncc(Br)cc2Cl)n1</t>
  </si>
  <si>
    <t>C[C@]1(CO[C@](C)(C(N)=N1)C(F)(F)F)c1cccc(NC(=O)c2ncc(OCC(F)(F)F)nc2N)n1</t>
  </si>
  <si>
    <t>C[C@]1(CO[C@](C)(C(N)=N1)C(F)(F)F)c1nc(NC(=O)c2ncc(cc2Cl)C#N)ccc1F</t>
  </si>
  <si>
    <t>COc1cnc(C(=O)Nc2ccc(F)c(n2)[C@]2(C)CO[C@](C)(C(N)=N2)C(F)(F)F)c(C)c1</t>
  </si>
  <si>
    <t>C[C@]1(CO[C@](C)(C(N)=N1)C(F)(F)F)c1nc(NC(=O)c2ncc(OCC(F)(F)F)nc2N)ccc1F</t>
  </si>
  <si>
    <t>C[C@]1(CO[C@](C)(C(N)=N1)C(F)(F)F)c1nc(NC(=O)c2ncc(cc2N)C#N)ccc1F</t>
  </si>
  <si>
    <t>Cc1cc(OC(F)F)cnc1C(=O)Nc1ccc(F)c(n1)[C@]1(C)CO[C@](C)(C(N)=N1)C(F)(F)F</t>
  </si>
  <si>
    <t>C[C@]1(CO[C@](C)(C(N)=N1)C(F)(F)F)c1nc(NC(=O)c2ncc(OC(F)F)cc2Cl)ccc1F</t>
  </si>
  <si>
    <t>C[C@]1(CO[C@](C)(C(N)=N1)C(F)(F)F)c1nc(NC(=O)c2ncc(Cl)cc2Cl)ccc1F</t>
  </si>
  <si>
    <t>Cc1cc(OCF)cnc1C(=O)Nc1ccc(F)c(n1)[C@]1(C)CO[C@](C)(C(N)=N1)C(F)(F)F</t>
  </si>
  <si>
    <t>Cc1cnc(cn1)C(=O)Nc1ccc(F)c(n1)[C@]1(C)CO[C@](C)(C(N)=N1)C(F)(F)F</t>
  </si>
  <si>
    <t>C[C@]1(CO[C@](C)(C(N)=N1)C(F)(F)F)c1nc(NC(=O)c2ncc(cc2Cl)C(F)(F)F)ccc1F</t>
  </si>
  <si>
    <t>C[C@]1(CO[C@](C)(C(N)=N1)C(F)(F)F)c1cc(NC(=O)c2ncc(cc2Cl)C#N)ncc1F</t>
  </si>
  <si>
    <t>C[C@]1(CO[C@](C)(C(N)=N1)C(F)(F)F)c1cc(NC(=O)c2ncc(OC(F)F)cc2Cl)ncc1F</t>
  </si>
  <si>
    <t>Cc1cc(cnc1C(=O)Nc1cc(c(F)cn1)[C@]1(C)COC(CF)(CF)C(N)=N1)C#N</t>
  </si>
  <si>
    <t>Cc1cc(cnc1C(=O)Nc1ccc(F)c(n1)[C@@]1(COCC(N)=N1)C(F)F)C#N</t>
  </si>
  <si>
    <t>Cc1cc(cnc1C(=O)Nc1ccc(F)c(n1)[C@]1(COCC(N)=N1)C(F)F)C#N</t>
  </si>
  <si>
    <t>NC1=N[C@](COC1)(C(F)F)c1nc(NC(=O)c2ncc(cc2Cl)C#N)ccc1F</t>
  </si>
  <si>
    <t>Cc1cnc(C(=O)Nc2ccc(F)c(n2)[C@]2(C)CO[C@](C)(C(N)=N2)C(F)(F)F)c(C)n1</t>
  </si>
  <si>
    <t>C[C@]1(CO[C@](C)(C(N)=N1)C(F)(F)F)c1nc(NC(=O)c2ncc(OCCCF)nc2N)ccc1F</t>
  </si>
  <si>
    <t>COCCn1ccc2nc(C(=O)Nc3ccc(F)c(n3)[C@]3(C)CO[C@](C)(C(N)=N3)C(F)(F)F)c(N)nc12</t>
  </si>
  <si>
    <t>C[C@]1(CO[C@](C)(C(N)=N1)C(F)(F)F)c1nc(NC(=O)c2ncc(nc2N)C(F)(F)F)ccc1F</t>
  </si>
  <si>
    <t>C[C@]1(CO[C@](C)(C(N)=N1)C(F)(F)F)c1nc(NC(=O)c2nn(cc2Cl)C(F)F)ccc1F</t>
  </si>
  <si>
    <t>COCCn1ccc2nc(C(=O)Nc3ccc(F)c(n3)[C@]3(C)CO[C@](C)(C(N)=N3)C(F)(F)F)c(Cl)cc12</t>
  </si>
  <si>
    <t>CN1C(=N)N[C@@]2(CCOc3ccc(NC(=O)c4ccc(Cl)cn4)cc23)CS1(=O)=O</t>
  </si>
  <si>
    <t>COc1ccc(nc1)C(=O)Nc1ccc2OCC[C@]3(CS(=O)(=O)N(C)C(=N)N3)c2c1</t>
  </si>
  <si>
    <t>COCC(=O)Nc1ccc2OCC[C@]3(CS(=O)(=O)N(C)C(=N)N3)c2c1</t>
  </si>
  <si>
    <t>CN1C(=N)N[C@@]2(CCOc3ccc(NC(=O)C(F)F)cc23)CS1(=O)=O</t>
  </si>
  <si>
    <t>CN1C(=N)N[C@@]2(CCOc3ccc(NC(=O)c4ccc(OCF)cn4)cc23)CS1(=O)=O</t>
  </si>
  <si>
    <t>CN1C(=N)N[C@@]2(CCOc3ccc(NC(=O)c4coc(C)n4)cc23)CS1(=O)=O</t>
  </si>
  <si>
    <t>CN1C(=N)N[C@@]2(CCOc3ccc(NC(=O)c4ccc(cn4)[N+]#[C-])cc23)CS1(=O)=O</t>
  </si>
  <si>
    <t>CN1C(=N)N[C@@]2(CCOc3ccc(NC(=O)c4ncc(cn4)C(F)(F)F)cc23)CS1(=O)=O</t>
  </si>
  <si>
    <t>CN1C(=N)N[C@@]2(CCOc3ccc(NC(=O)c4ncc(Cl)cc4F)cc23)CS1(=O)=O</t>
  </si>
  <si>
    <t>CN1C(=N)N[C@@]2(CCOc3ccc(NC(=O)c4cnc(OCC#C)cn4)cc23)CS1(=O)=O</t>
  </si>
  <si>
    <t>CN1C(=N)N[C@@]2(CCOc3ccc(NC(=O)c4cnc(OCC(F)(F)F)cn4)cc23)CS1(=O)=O</t>
  </si>
  <si>
    <t>CN1C(=N)N[C@@]2(CCOc3ccc(NC(=O)c4ccc(OCC#C)cn4)cc23)CS1(=O)=O</t>
  </si>
  <si>
    <t>COc1cnc(C(=O)Nc2ccc3OCC[C@]4(CS(=O)(=O)N(C)C(=N)N4)c3c2)c(C)c1</t>
  </si>
  <si>
    <t>COc1cnc(C(=O)Nc2ccc3OCC[C@]4(CS(=O)(=O)N(C)C(=N)N4)c3c2)c(C)n1</t>
  </si>
  <si>
    <t>CN1C(=N)N[C@@]2(CCOc3ccc(NC(=O)c4ncc(cc4C)C#N)cc23)CS1(=O)=O</t>
  </si>
  <si>
    <t>COc1cnc(cn1)C(=O)Nc1ccc2OCC[C@]3(CS(=O)(=O)N(C)C(=N)N3)c2c1</t>
  </si>
  <si>
    <t>CN1C(=N)N[C@@]2(CCOc3ccc(NC(=O)c4cnc(cn4)C(F)(F)F)cc23)CS1(=O)=O</t>
  </si>
  <si>
    <t>CN1C(=N)N[C@@]2(CCOc3ccc(NC(=O)c4cc5ccccn5n4)cc23)CS1(=O)=O</t>
  </si>
  <si>
    <t>CN1C(=N)N[C@@]2(CCOc3ccc(NC(=O)c4ccc(cn4)C(F)(F)F)cc23)CS1(=O)=O</t>
  </si>
  <si>
    <t>CN1C(=N)N[C@@]2(CCOc3ccc(NC(=O)c4ccn(n4)C(F)F)cc23)CS1(=O)=O</t>
  </si>
  <si>
    <t>CN1C(=N)N[C@@]2(CCOc3ccc(NC(=O)c4noc(C)n4)cc23)CS1(=O)=O</t>
  </si>
  <si>
    <t>CN1C(=N)N[C@@]2(CCOc3ccc(NC(=O)c4cn5cc(ccc5n4)C#N)cc23)CS1(=O)=O</t>
  </si>
  <si>
    <t>CN1C(=N)N[C@@]2(CCOc3ccc(NC(=O)c4cnsn4)cc23)CS1(=O)=O</t>
  </si>
  <si>
    <t>CN1C(=N)N[C@@]2(CCOc3ccc(NC(=O)c4ccc(F)cn4)cc23)CS1(=O)=O</t>
  </si>
  <si>
    <t>CN1C(=N)N[C@@]2(CCOc3ccc(NC(=O)c4ccc(OC(F)F)cn4)cc23)CS1(=O)=O</t>
  </si>
  <si>
    <t>CN1C(=N)N[C@@]2(CCOc3ccc(NC(=O)c4ccc(OC(F)(F)F)cn4)cc23)CS1(=O)=O</t>
  </si>
  <si>
    <t>CN1C(=N)N[C@@]2(CCOc3ccc(NC(=O)c4cnc(OCCF)cn4)cc23)CS1(=O)=O</t>
  </si>
  <si>
    <t>CN1C(=N)N[C@@]2(COCc3ccc(NC(=O)c4ccc(Cl)cn4)cc23)CS1(=O)=O</t>
  </si>
  <si>
    <t>COc1ccc(nc1)C(=O)Nc1ccc2COC[C@]3(CS(=O)(=O)N(C)C(=N)N3)c2c1</t>
  </si>
  <si>
    <t>CN1C(=N)N[C@@]2(CCCc3ccc(NC(=O)c4ccc(Cl)cn4)cc23)CS1(=O)=O</t>
  </si>
  <si>
    <t>COc1ccc(nc1)C(=O)Nc1ccc2CCC[C@]3(CS(=O)(=O)N(C)C(=N)N3)c2c1</t>
  </si>
  <si>
    <t>COCC(=O)Nc1ccc2CCC[C@]3(CS(=O)(=O)N(C)C(=N)N3)c2c1</t>
  </si>
  <si>
    <t>CN1C(=N)N[C@@]2(CCCc3ccc(NC(=O)C(F)F)cc23)CS1(=O)=O</t>
  </si>
  <si>
    <t>CN1C(=N)N[C@@]2(CCCc3ccc(NC(=O)c4cn5cc(ccc5n4)C#N)cc23)CS1(=O)=O</t>
  </si>
  <si>
    <t>CN1C(=N)N[C@@]2(CCCc3ccc(NC(=O)c4ccc(F)cn4)cc23)CS1(=O)=O</t>
  </si>
  <si>
    <t>CN1C(=N)N[C@@]2(CCCc3ccc(NC(=O)c4ccc(OC(F)F)cn4)cc23)CS1(=O)=O</t>
  </si>
  <si>
    <t>CN1C(=N)N[C@@]2(CCCc3ccc(NC(=O)c4ccc(OC(F)(F)F)cn4)cc23)CS1(=O)=O</t>
  </si>
  <si>
    <t>CN1C(=N)N[C@@]2(CCCc3ccc(NC(=O)c4cnc(OCCF)cn4)cc23)CS1(=O)=O</t>
  </si>
  <si>
    <t>CN1C(=N)N[C@@]2(CCCc3ccc(NC(=O)c4noc(C)n4)cc23)CS1(=O)=O</t>
  </si>
  <si>
    <t>CN1C(=N)N[C@@]2(CCCc3ccc(NC(=O)c4ccc(OCF)cn4)cc23)CS1(=O)=O</t>
  </si>
  <si>
    <t>CN1C(=N)N[C@@]2(CCCc3ccc(NC(=O)c4coc(C)n4)cc23)CS1(=O)=O</t>
  </si>
  <si>
    <t>CN1C(=N)N[C@@]2(CCCc3ccc(NC(=O)c4ccc(cn4)C#N)cc23)CS1(=O)=O</t>
  </si>
  <si>
    <t>CN1C(=N)N[C@@]2(CCCc3ccc(NC(=O)c4ncc(cn4)C(F)(F)F)cc23)CS1(=O)=O</t>
  </si>
  <si>
    <t>CN1C(=N)N[C@@]2(CCCc3ccc(NC(=O)c4ncc(Cl)cc4F)cc23)CS1(=O)=O</t>
  </si>
  <si>
    <t>CN1C(=N)N[C@@]2(CCCc3ccc(NC(=O)c4cnc(OCC#C)cn4)cc23)CS1(=O)=O</t>
  </si>
  <si>
    <t>CN1C(=N)N[C@@]2(CCCc3ccc(NC(=O)c4cnc(OCC(F)(F)F)cn4)cc23)CS1(=O)=O</t>
  </si>
  <si>
    <t>CN1C(=N)N[C@@]2(CCCc3ccc(NC(=O)c4ccc(OCC#C)cn4)cc23)CS1(=O)=O</t>
  </si>
  <si>
    <t>COc1cnc(C(=O)Nc2ccc3CCC[C@]4(CS(=O)(=O)N(C)C(=N)N4)c3c2)c(C)c1</t>
  </si>
  <si>
    <t>COc1cnc(C(=O)Nc2ccc3CCC[C@]4(CS(=O)(=O)N(C)C(=N)N4)c3c2)c(C)n1</t>
  </si>
  <si>
    <t>CN1C(=N)N[C@@]2(CCCc3ccc(NC(=O)c4ncc(cc4C)C#N)cc23)CS1(=O)=O</t>
  </si>
  <si>
    <t>COc1cnc(cn1)C(=O)Nc1ccc2CCC[C@]3(CS(=O)(=O)N(C)C(=N)N3)c2c1</t>
  </si>
  <si>
    <t>CN1C(=N)N[C@@]2(CCCc3ccc(NC(=O)c4cnc(cn4)C(F)(F)F)cc23)CS1(=O)=O</t>
  </si>
  <si>
    <t>CN1C(=N)N[C@@]2(CCCc3ccc(NC(=O)c4cnsn4)cc23)CS1(=O)=O</t>
  </si>
  <si>
    <t>CN1C(=N)N[C@@]2(CCCc3ccc(NC(=O)c4cc5ccccn5n4)cc23)CS1(=O)=O</t>
  </si>
  <si>
    <t>CN1C(=N)N[C@@]2(CCCc3ccc(NC(=O)c4ccc(cn4)C(F)(F)F)cc23)CS1(=O)=O</t>
  </si>
  <si>
    <t>CN1C(=N)N[C@@]2(CCCc3ccc(NC(=O)c4ccn(n4)C(F)F)cc23)CS1(=O)=O</t>
  </si>
  <si>
    <t>COc1cnc(cn1)C(=O)Nc1cccc(c1)C1(CSC(N)=N1)C1CCCCC1</t>
  </si>
  <si>
    <t>NC1=NC(CS1)(C1CCCCC1)c1cccc(NC(=O)c2ccc(O)cn2)c1</t>
  </si>
  <si>
    <t>C[C@]1(C=CSC(N)=N1)c1cc(NC(=O)c2ccc(Cl)cn2)ccc1F</t>
  </si>
  <si>
    <t>CC(C)C1=C[C@](C)(N=C(N)S1)c1cc(NC(=O)c2cnc(C)cn2)ccc1F</t>
  </si>
  <si>
    <t>COc1cnc(cn1)C(=O)Nc1ccc(F)c(c1)[C@]1(C)C=C(SC(N)=N1)C(C)C</t>
  </si>
  <si>
    <t>COc1cnc(cn1)C(=O)Nc1ccc(F)c(c1)[C@@]1(C)N=C(N)SC=C1C</t>
  </si>
  <si>
    <t>CC1=CSC(N)=N[C@]1(C)c1cc(NC(=O)c2cnc(C)cn2)ccc1F</t>
  </si>
  <si>
    <t>CC1=CSC(N)=N[C@]1(C)c1cc(NC(=O)c2cnc(OCC#C)cn2)ccc1F</t>
  </si>
  <si>
    <t>C[C@]1(C=CSC(N)=N1)c1cc(NC(=O)c2ccc(OCCO)cn2)ccc1F</t>
  </si>
  <si>
    <t>Cc1cc(C(=O)Nc2ccc(F)c(c2)[C@]2(C)C=CSC(N)=N2)n(C)n1</t>
  </si>
  <si>
    <t>C[C@]1(C=CSC(N)=N1)c1cc(NC(=O)c2cnc(cn2)-c2ncco2)ccc1F</t>
  </si>
  <si>
    <t>C[C@]1(C=CSC(N)=N1)c1cc(NC(=O)c2ccc(cn2)-c2ccc[nH]2)ccc1F</t>
  </si>
  <si>
    <t>Cc1cnc(cn1)C(=O)Nc1cccc(c1)C1(CCSC(N)=N1)C(F)(F)F</t>
  </si>
  <si>
    <t>NC1=NC(CCS1)(c1cccc(NC(=O)c2cnc(OCCF)cn2)c1)C(F)(F)F</t>
  </si>
  <si>
    <t>NC1=NC(CCS1)(c1cccc(NC(=O)c2ccc(cn2)C#N)c1)C(F)(F)F</t>
  </si>
  <si>
    <t>COc1cnc(cn1)C(=O)Nc1cccc(c1)C1(CCSC(N)=N1)C(F)(F)F</t>
  </si>
  <si>
    <t>COc1cnc(cn1)C(=O)Nc1ccc(F)c(c1)[C@]1(C)CC(=C)SC(N)=N1</t>
  </si>
  <si>
    <t>Cc1cnc(cn1)C(=O)Nc1ccc(F)c(c1)[C@]1(C)CC(=C)SC(N)=N1</t>
  </si>
  <si>
    <t>NC1=NC(CS1)(c1cccc(F)c1)c1cccc(NC(=O)c2ncc(Cl)cc2Cl)c1</t>
  </si>
  <si>
    <t>COc1ccc(cc1O)C1(CSC(N)=N1)c1cccc(NC(=O)c2ncc(Cl)cc2Cl)c1</t>
  </si>
  <si>
    <t>C[C@]1(C=CSC(N)=N1)c1cc(NC(=O)c2ncc(cc2Cl)C#N)ccc1F</t>
  </si>
  <si>
    <t>Cn1ccnc1COc1cnc(cn1)C(=O)Nc1ccc(F)c(c1)[C@]1(C)C=CSC(N)=N1</t>
  </si>
  <si>
    <t>C[C@]1(C=CSC(N)=N1)c1cc(NC(=O)c2cnc(OCc3ncc[nH]3)cn2)ccc1F</t>
  </si>
  <si>
    <t>C[C@]1(C=CSC(N)=N1)c1cc(NC(=O)c2cc3NCCn3n2)ccc1F</t>
  </si>
  <si>
    <t>C[C@]1(C=CSC(N)=N1)c1cc(NC(=O)c2cnc(NS(C)(=O)=O)cn2)ccc1F</t>
  </si>
  <si>
    <t>C[C@]1(C=CSC(N)=N1)c1cc(NC(=O)c2cnc(cn2)-n2cncn2)ccc1F</t>
  </si>
  <si>
    <t>C[C@]1(C=CSC(N)=N1)c1cc(NC(=O)c2cnc(cn2)-n2ccnn2)ccc1F</t>
  </si>
  <si>
    <t>C[C@]1(C=CSC(N)=N1)c1cc(NC(=O)c2cnc(cn2)-n2nccn2)ccc1F</t>
  </si>
  <si>
    <t>Cc1ncnn1-c1cnc(cn1)C(=O)Nc1ccc(F)c(c1)[C@]1(C)C=CSC(N)=N1</t>
  </si>
  <si>
    <t>C[C@]1(C=CSC(N)=N1)c1cc(NC(=O)c2ccc(F)cn2)ccc1F</t>
  </si>
  <si>
    <t>C[C@]1(C=CSC(N)=N1)c1cc(NC(=O)c2ncc(Br)cn2)ccc1F</t>
  </si>
  <si>
    <t>Cc1c(oc2ccc(Br)cc12)C(=O)Nc1ccc(F)c(c1)[C@]1(C)C=CSC(N)=N1</t>
  </si>
  <si>
    <t>COc1cnc(cn1)C(=O)Nc1cnc(Cl)c(c1)[C@]1(C)CC(=C)SC(N)=N1</t>
  </si>
  <si>
    <t>C[C@]1(CC(=C)SC(N)=N1)c1cc(NC(=O)c2ncc(cc2F)C#N)cnc1Cl</t>
  </si>
  <si>
    <t>COc1cnc(cn1)C(=O)Nc1cnc(C)c(c1)[C@]1(C)CC(=C)SC(N)=N1</t>
  </si>
  <si>
    <t>COc1cnc(cn1)C(=O)Nc1cncc(c1)[C@]1(C)CC(=C)SC(N)=N1</t>
  </si>
  <si>
    <t>C[C@]1(CC(=C)SC(N)=N1)c1cncc(NC(=O)c2ncc(cc2Cl)C(F)(F)F)c1</t>
  </si>
  <si>
    <t>C[C@]1(C[S@@]2(=O)=NCCCCN2C(N)=N1)c1ccccc1F</t>
  </si>
  <si>
    <t>C[C@]1(C[S@]2(=O)=NCCCCN2C(N)=N1)c1cc(NC(=O)c2ccc(cn2)C#N)ccc1F</t>
  </si>
  <si>
    <t>C[C@]1(C[S@@]2(=O)=NCCCCN2C(N)=N1)c1cc(NC(=O)c2ccc(cn2)C#N)ccc1F</t>
  </si>
  <si>
    <t>C[C@]1(C[S@@]2(=O)=NCCCCN2C(N)=N1)c1cc(ccc1F)-c1cc(no1)-c1ncc(Cl)cn1</t>
  </si>
  <si>
    <t>C[C@]1(C[S@]2(=O)=NCCCCN2C(N)=N1)c1cc(ccc1F)-c1cc(no1)-c1ncc(Cl)cn1</t>
  </si>
  <si>
    <t>C[C@]1(C[S@]2(=O)=NCCCCN2C(N)=N1)c1cc(ccc1F)-c1cn(nn1)-c1ccc(cn1)C#N</t>
  </si>
  <si>
    <t>C[C@]1(C[S@@]2(=O)=NCCCCN2C(N)=N1)c1cc(ccc1F)C#Cc1ccc(cc1)C#N</t>
  </si>
  <si>
    <t>COc1cnc(cn1)-c1cc(on1)-c1ccc(F)c(c1)[C@]1(C)C[S@@]2(=O)=NCCCCN2C(N)=N1</t>
  </si>
  <si>
    <t>COc1cnc(cn1)-c1cc(on1)-c1ccc(F)c(c1)[C@]1(C)C[S@]2(=O)=NCCCCN2C(N)=N1</t>
  </si>
  <si>
    <t>C[C@]1(C[S@@]2(=O)=NCCCCN2C(N)=N1)c1cc(ccc1F)-c1cc(no1)-c1cnc(OCC(F)F)cn1</t>
  </si>
  <si>
    <t>C[C@]1(C[S@@]2(=O)=NCCCCN2C(N)=N1)c1cc(NC(=O)c2ncc(cc2Cl)C#N)ccc1F</t>
  </si>
  <si>
    <t>C[C@]1(C[S@@]2(=O)=NCCCCN2C(N)=N1)c1cc(NC(=O)c2ccc(OCC(F)(F)F)cn2)ccc1F</t>
  </si>
  <si>
    <t>CC#CCOc1cnc(cn1)C(=O)Nc1ccc(F)c(c1)[C@]1(C)C[S@@]2(=O)=NCCCCN2C(N)=N1</t>
  </si>
  <si>
    <t>Cc1cc(F)cnc1C(=O)Nc1ccc(F)c(c1)[C@]1(C)C[S@@]2(=O)=NCCCCN2C(N)=N1</t>
  </si>
  <si>
    <t>Cc1cc(cnc1C(=O)Nc1ccc(F)c(c1)[C@]1(C)CS2(=O)=NCC(F)(F)CN2C(N)=N1)C#N</t>
  </si>
  <si>
    <t>C[C@H]1C[C@H]2CSC(N)=N[C@]2(CO1)c1nc(NC(=O)c2ccc(OC(F)F)cn2)ccc1F</t>
  </si>
  <si>
    <t>C[C@H]1C[C@H]2CSC(N)=N[C@]2(CO1)c1cc(NC(=O)c2ccc(OC(F)F)cn2)ccc1F</t>
  </si>
  <si>
    <t>NC1=N[C@]2(COCC[C@H]2CS1)c1cc(NC(=O)c2ccc(OC(F)F)cn2)ccc1F</t>
  </si>
  <si>
    <t>NC1=N[C@]2(COCC[C@H]2CS1)c1cc(NC(=O)c2ccc(cn2)C#N)cs1</t>
  </si>
  <si>
    <t>NC1=N[C@]2(CO[C@H](C[C@H]2CS1)C(F)(F)F)c1cc(NC(=O)c2ccc(OC(F)F)cn2)ccc1F</t>
  </si>
  <si>
    <t>C[C@H]1C[C@H]2CSC(N)=N[C@]2(CO1)c1cc(NC(=O)c2ccc(Cl)cn2)ccc1F</t>
  </si>
  <si>
    <t>C[C@H]1C[C@H]2CSC(N)=N[C@]2(CO1)c1nc(NC(=O)c2ccc(OC(F)F)cn2)cs1</t>
  </si>
  <si>
    <t>C[C@H]1C[C@H]2CSC(N)=N[C@]2(CO1)c1nc(NC(=O)c2cnc(OC(F)F)cn2)cs1</t>
  </si>
  <si>
    <t>C[C@H]1C[C@H]2CSC(N)=N[C@]2(CO1)c1nc(NC(=O)c2coc(CF)n2)cs1</t>
  </si>
  <si>
    <t>C[C@H]1C[C@H]2CSC(N)=N[C@]2(CO1)c1nc(NC(=O)c2ccn(n2)C(F)F)cs1</t>
  </si>
  <si>
    <t>C[C@H]1C[C@H]2CSC(N)=N[C@]2(CO1)c1nc(NC(=O)c2ccc(cn2)C#N)cs1</t>
  </si>
  <si>
    <t>C[C@H]1C[C@H]2CSC(N)=N[C@]2(CO1)c1nc(NC(=O)c2nn(cc2Cl)C(F)F)cs1</t>
  </si>
  <si>
    <t>C[C@H]1C[C@H]2CSC(N)=N[C@]2(CO1)c1nc(NC(=O)c2ccc(Cl)cn2)cs1</t>
  </si>
  <si>
    <t>C[C@H]1C[C@H]2CSC(N)=N[C@]2(CO1)c1nc(NC(=O)c2coc(n2)C(F)F)cs1</t>
  </si>
  <si>
    <t>C[C@H]1C[C@H]2CSC(N)=N[C@]2(CO1)c1nc(NC(=O)c2ccc(F)cn2)cs1</t>
  </si>
  <si>
    <t>COc1cnc(cn1)C(=O)Nc1csc(n1)[C@]12CO[C@@H](C)C[C@H]1CSC(N)=N2</t>
  </si>
  <si>
    <t>C[C@H]1C[C@H]2CSC(N)=N[C@]2(CO1)c1nc(NC(=O)c2cnc(CF)cn2)cs1</t>
  </si>
  <si>
    <t>C[C@H]1C[C@H]2CSC(N)=N[C@]2(CO1)c1nc(NC(=O)c2cnc(OCC(F)F)cn2)cs1</t>
  </si>
  <si>
    <t>C[C@H]1C[C@H]2CSC(N)=N[C@]2(CO1)c1nc(NC(=O)c2ncc(F)cc2C)cs1</t>
  </si>
  <si>
    <t>C[C@H]1C[C@H]2CSC(N)=N[C@]2(CO1)c1nc(NC(=O)c2ccc(F)cc2)cs1</t>
  </si>
  <si>
    <t>C[C@H]1C[C@H]2CSC(N)=N[C@]2(CO1)c1nc(NC(=O)c2cnc(cn2)C(F)F)cs1</t>
  </si>
  <si>
    <t>C[C@H]1C[C@H]2CSC(N)=N[C@]2(CO1)c1nc(NC(=O)c2cnc(cn2)C(F)(F)F)cs1</t>
  </si>
  <si>
    <t>C[C@H]1C[C@H]2CSC(N)=N[C@]2(CO1)c1nc(NC(=O)c2ccc(cn2)C(F)(F)F)cs1</t>
  </si>
  <si>
    <t>C[C@H]1C[C@H]2CSC(N)=N[C@]2(CO1)c1nc(NC(=O)c2ncc(F)cc2F)cs1</t>
  </si>
  <si>
    <t>COc1ccc(nc1)C(=O)Nc1csc(n1)[C@]12CO[C@@H](C)C[C@H]1CSC(N)=N2</t>
  </si>
  <si>
    <t>C[C@H]1C[C@H]2CSC(N)=N[C@]2(CO1)c1nc(NC(=O)c2ccc(OC(F)(F)F)cn2)cs1</t>
  </si>
  <si>
    <t>C[C@H]1C[C@H]2CSC(N)=N[C@]2(CO1)c1nc(NC(=O)c2ccc(OC(F)F)cc2)cs1</t>
  </si>
  <si>
    <t>CC#CCOc1cnc(cn1)C(=O)Nc1csc(n1)[C@]12CO[C@@H](C)C[C@H]1CSC(N)=N2</t>
  </si>
  <si>
    <t>C[C@H]1C[C@H]2CSC(N)=N[C@]2(CO1)c1nc(NC(=O)c2cc3ccccn3n2)cs1</t>
  </si>
  <si>
    <t>C[C@H]1C[C@H]2CSC(N)=N[C@]2(CO1)c1nc(NC(=O)c2ccn(C)n2)cs1</t>
  </si>
  <si>
    <t>C[C@H]1C[C@H]2CSC(N)=N[C@]2(CO1)c1nc(NC(=O)c2ccc(cn2)C(F)F)cs1</t>
  </si>
  <si>
    <t>C[C@H]1C[C@H]2CSC(N)=N[C@]2(CO1)c1nc(NC(=O)c2ccc(OCF)cn2)cs1</t>
  </si>
  <si>
    <t>C[C@H]1C[C@H]2CSC(N)=N[C@]2(CO1)c1nc(NC(=O)c2coc(n2)C2CC2)cs1</t>
  </si>
  <si>
    <t>C[C@H]1C[C@H]2CSC(N)=N[C@]2(CO1)c1nc(NC(=O)c2cnccn2)cs1</t>
  </si>
  <si>
    <t>C[C@H]1C[C@H]2CSC(N)=N[C@]2(CO1)c1nc(NC(=O)c2cn(C)nc2C)cs1</t>
  </si>
  <si>
    <t>C[C@H]1C[C@H]2CSC(N)=N[C@]2(CO1)c1nc(NC(=O)c2cccnn2)cs1</t>
  </si>
  <si>
    <t>C[C@H]1C[C@H]2CSC(N)=N[C@]2(CO1)c1nc(NC(=O)c2cc(on2)C2CC2)cs1</t>
  </si>
  <si>
    <t>C[C@H]1C[C@H]2CSC(N)=N[C@]2(CO1)c1nc(NC(=O)c2cc(on2)C(F)(F)F)cs1</t>
  </si>
  <si>
    <t>C[C@H]1C[C@H]2CSC(N)=N[C@]2(CO1)c1nc(NC(=O)c2cn(cn2)C2CCC2)cs1</t>
  </si>
  <si>
    <t>C[C@H]1C[C@H]2CSC(N)=N[C@]2(CO1)c1nc(NC(=O)c2cc(nn2C)C2CCC2)cs1</t>
  </si>
  <si>
    <t>COCc1cc(no1)C(=O)Nc1csc(n1)[C@]12CO[C@@H](C)C[C@H]1CSC(N)=N2</t>
  </si>
  <si>
    <t>C[C@H]1C[C@H]2CSC(N)=N[C@]2(CO1)c1nc(NC(=O)c2ccc(=O)n(C)c2)cs1</t>
  </si>
  <si>
    <t>C[C@H]1C[C@H]2CSC(N)=N[C@]2(CO1)c1nc(NC(=O)c2ccc(OCC(F)F)cn2)cs1</t>
  </si>
  <si>
    <t>C[C@H]1C[C@H]2CSC(N)=N[C@]2(CO1)c1nc(NC(=O)c2nc(C)oc2C(F)(F)F)cs1</t>
  </si>
  <si>
    <t>CCc1cc(C(=O)Nc2csc(n2)[C@]23CO[C@@H](C)C[C@H]2CSC(N)=N3)n(C)n1</t>
  </si>
  <si>
    <t>C[C@H]1C[C@H]2CSC(N)=N[C@]2(CO1)c1nc(NC(=O)c2cnn(C)n2)cs1</t>
  </si>
  <si>
    <t>C[C@H]1C[C@H]2CSC(N)=N[C@]2(CO1)c1nc(NC(=O)c2cc(C)nn2C)cs1</t>
  </si>
  <si>
    <t>CCc1nc(co1)C(=O)Nc1csc(n1)[C@]12CO[C@@H](C)C[C@H]1CSC(N)=N2</t>
  </si>
  <si>
    <t>C[C@H]1C[C@H]2CSC(N)=N[C@]2(CO1)c1nc(NC(=O)c2ncn(C)n2)cs1</t>
  </si>
  <si>
    <t>C[C@H]1C[C@H]2CSC(N)=N[C@]2(CO1)c1nc(NC(=O)c2ccc(OC(C)(F)F)cn2)cs1</t>
  </si>
  <si>
    <t>C[C@H]1C[C@H]2CSC(N)=N[C@]2(CO1)c1nc(NC(=O)c2ncc(OC(F)F)cc2C)cs1</t>
  </si>
  <si>
    <t>COc1cnc(C(=O)Nc2csc(n2)[C@]23CO[C@@H](C)C[C@H]2CSC(N)=N3)c(C)n1</t>
  </si>
  <si>
    <t>COc1cnc(C(=O)Nc2csc(n2)[C@]23CO[C@@H](C)C[C@H]2CSC(N)=N3)c(C)c1</t>
  </si>
  <si>
    <t>C[C@H]1C[C@H]2CSC(N)=N[C@]2(CO1)c1nc(NC(=O)c2ccc(OC(F)F)nc2)cs1</t>
  </si>
  <si>
    <t>C[C@H]1C[C@H]2CSC(N)=N[C@]2(CO1)c1nc(NC(=O)c2coc(C)n2)cs1</t>
  </si>
  <si>
    <t>C[C@H]1C[C@H]2CSC(N)=N[C@]2(CO1)c1nc(NC(=O)c2coc(n2)C(F)(F)F)cs1</t>
  </si>
  <si>
    <t>C[C@H]1C[C@H]2CSC(N)=N[C@]2(CO1)c1nc(NC(=O)c2nc(C)no2)cs1</t>
  </si>
  <si>
    <t>C[C@H]1C[C@H]2CSC(N)=N[C@]2(CO1)c1nc(NC(=O)c2noc(C)n2)cs1</t>
  </si>
  <si>
    <t>C[C@H]1C[C@H]2CSC(N)=N[C@]2(CO1)c1nc(NC(=O)c2nc(C)oc2C)cs1</t>
  </si>
  <si>
    <t>C[C@H]1C[C@H]2CSC(N)=N[C@]2(CO1)c1nc(NC(=O)c2cnc(OCC3CC3)cn2)cs1</t>
  </si>
  <si>
    <t>C[C@H]1C[C@H]2CSC(N)=N[C@]2(CO1)c1nc(NC(=O)c2cnc(OC3CC3)cn2)cs1</t>
  </si>
  <si>
    <t>C[C@@H](F)COc1cnc(cn1)C(=O)Nc1csc(n1)[C@]12CO[C@@H](C)C[C@H]1CSC(N)=N2</t>
  </si>
  <si>
    <t>Nc1nc(Nc2ccc(OCCN3CCCC3)cc2)nn1-c1nc2ccccc2s1</t>
  </si>
  <si>
    <t>C[C@H]1C[C@H]2CSC(N)=N[C@]2(CO1)c1nc(NC(=O)c2cnc(OCC(C)(F)F)cn2)cs1</t>
  </si>
  <si>
    <t>Nc1nc(Nc2ccc(OCCN3CCCC3)cc2)nn1-c1cnccn1</t>
  </si>
  <si>
    <t>Cn1c(nc2ccccc12)-n1nc(Nc2ccc(OCCN3CCCC3)cc2)nc1N</t>
  </si>
  <si>
    <t>Nc1nc(Nc2ccc(OCCN3CCCCC3)cc2)nn1-c1ccnc(c1)N1CCOCC1</t>
  </si>
  <si>
    <t>Nc1nc(Nc2ccc(OCCN3CCCC3)cc2)nn1-c1cccc(Cl)n1</t>
  </si>
  <si>
    <t>Nc1nc(Nc2ccc(OCCN3CCCC3)cc2)nn1-c1ccc(Cl)cn1</t>
  </si>
  <si>
    <t>Nc1nc(Nc2ccc(OCCN3CCCC3)cc2)nn1-c1ncccc1Cl</t>
  </si>
  <si>
    <t>Nc1nc(Nc2ccc(OCCN3CCCCC3)cc2)nn1-c1cccc(Cl)n1</t>
  </si>
  <si>
    <t>Nc1nc(Nc2ccc(OCCN3CCCCC3)cc2)nn1-c1cccc(n1)N1CCOCC1</t>
  </si>
  <si>
    <t>CC1CCCN1CCOc1ccc(Nc2nc(N)n(n2)-c2cnc3ccccc3n2)cc1</t>
  </si>
  <si>
    <t>CC1CCCN1CCOc1ccc(Nc2nc(N)n(n2)-c2nc3ccccc3s2)cc1</t>
  </si>
  <si>
    <t>CC1CCCN1CCOc1ccc(Nc2nc(N)n(n2)-c2nc3ccccc3n2C)cc1</t>
  </si>
  <si>
    <t>CC1CCCN1CCOc1ccc(Nc2nc(N)n(n2)-c2nc3ccccc3[nH]2)cc1</t>
  </si>
  <si>
    <t>Nc1nc(Nc2ccc(OCCN3CCCC3)cc2)nn1-c1nncc2ccccc12</t>
  </si>
  <si>
    <t>Nc1nc(Nc2ccc(OCCN3CCCC3)cc2)nn1-c1cc(ccn1)C(F)(F)F</t>
  </si>
  <si>
    <t>CC1CCCN1CCOc1ccc(Nc2nc(N)n(n2)-c2ccccc2F)cc1</t>
  </si>
  <si>
    <t>Nc1nc(Nc2ccc(OCCN3CCCCC3)cc2)nn1-c1ccccc1F</t>
  </si>
  <si>
    <t>Nc1nc(Nc2ccc(OCCN3CCCC3)cc2)nn1-c1ncccc1C(F)(F)F</t>
  </si>
  <si>
    <t>COc1cccc(n1)-n1nc(Nc2ccc(OCCN3CCCC3)cc2)nc1N</t>
  </si>
  <si>
    <t>Nc1nc(Nc2ccc(OCCN3CCCC3)cc2)nn1-c1nc2ccccc2[nH]1</t>
  </si>
  <si>
    <t>Nc1nc(Nc2ccc(OCCN3CCCC3)cc2)nn1-c1ccc(Br)cn1</t>
  </si>
  <si>
    <t>COC(=O)C1CCCN1CCOc1ccc(Nc2nc(N)n(n2)-c2cnc3ccccc3n2)cc1</t>
  </si>
  <si>
    <t>Nc1nc(Nc2ccc(OCCN3CCCC3)cc2)nn1-c1ccccc1F</t>
  </si>
  <si>
    <t>CNc1cccc(n1)-n1nc(Nc2ccc(OCCN3CCCCC3)cc2)nc1N</t>
  </si>
  <si>
    <t>CN(C)c1cccc(n1)-n1nc(Nc2ccc(OCCN3CCCCC3)cc2)nc1N</t>
  </si>
  <si>
    <t>Nc1nc(Nc2ccc(OCCN3CCCC3)cc2)nn1-c1nc(Cl)nc2ccccc12</t>
  </si>
  <si>
    <t>Nc1nc(Nc2ccc(OCCN3CCCC3)cc2)nn1-c1nc(nc2ccccc12)N1CCOCC1</t>
  </si>
  <si>
    <t>Nc1nc(Nc2ccc(OCCN3CCCC3)c(Cl)c2)nn1-c1nc2ccccc2s1</t>
  </si>
  <si>
    <t>Cn1c(nc2ccccc12)-n1nc(Nc2ccc(OCCN3CCCC3)c(Cl)c2)nc1N</t>
  </si>
  <si>
    <t>C[C@H]1C[C@H]2CSC(N)=N[C@]2(CO1)c1nc(NC(=O)c2ccn(CC(F)F)n2)cs1</t>
  </si>
  <si>
    <t>COCCn1ccc(n1)C(=O)Nc1csc(n1)[C@]12CO[C@@H](C)C[C@H]1CSC(N)=N2</t>
  </si>
  <si>
    <t>C[C@H]1C[C@H]2CSC(N)=N[C@]2(CO1)c1nc(NC(=O)c2ccn(CC#C)n2)cs1</t>
  </si>
  <si>
    <t>COCc1nc(co1)C(=O)Nc1csc(n1)[C@]12CO[C@@H](C)C[C@H]1CSC(N)=N2</t>
  </si>
  <si>
    <t>C[C@H]1C[C@H]2CSC(N)=N[C@]2(CO1)c1nc(NC(=O)c2coc(CC(F)(F)F)n2)cs1</t>
  </si>
  <si>
    <t>CC#CCn1ccc(n1)C(=O)Nc1csc(n1)[C@]12CO[C@@H](C)C[C@H]1CSC(N)=N2</t>
  </si>
  <si>
    <t>C[C@H]1C[C@H]2CSC(N)=N[C@]2(CO1)c1nc(NC(=O)C2CCC2)cs1</t>
  </si>
  <si>
    <t>CC#CCOc1ccc(nc1)C(=O)Nc1csc(n1)[C@]12CO[C@@H](C)C[C@H]1CSC(N)=N2</t>
  </si>
  <si>
    <t>C[C@H]1C[C@H]2CSC(N)=N[C@]2(CO1)c1nc(NC(=O)c2nc(co2)C(F)F)cs1</t>
  </si>
  <si>
    <t>C[C@H]1C[C@H]2CSC(N)=N[C@]2(CO1)c1nc(NC(=O)c2nn(cc2C)C(F)F)cs1</t>
  </si>
  <si>
    <t>C[C@H]1C[C@H]2CSC(N)=N[C@]2(CO1)c1nc(NC(=O)c2ncc(OC(F)F)cn2)cs1</t>
  </si>
  <si>
    <t>C[C@H]1C[C@H]2CSC(N)=N[C@]2(CO1)c1nc(NC(=O)c2ncc(OC(F)F)nc2C)cs1</t>
  </si>
  <si>
    <t>C[C@H]1C[C@H]2CSC(N)=N[C@]2(CO1)c1nc(NC(=O)c2ncc(OC(F)F)cc2Cl)cs1</t>
  </si>
  <si>
    <t>COCC(F)(F)c1cnc(cn1)C(=O)Nc1csc(n1)[C@]12CO[C@@H](C)C[C@H]1CSC(N)=N2</t>
  </si>
  <si>
    <t>C[C@H]1C[C@H]2CSC(N)=N[C@]2(CO1)c1nc(NC(=O)c2ccc(OCC#N)cn2)cs1</t>
  </si>
  <si>
    <t>C[C@H]1C[C@H]2CSC(N)=N[C@]2(CO1)c1nc(NC(=O)c2nc(CF)oc2C)cs1</t>
  </si>
  <si>
    <t>COCC(F)(F)c1ccc(nc1)C(=O)Nc1csc(n1)[C@]12CO[C@@H](C)C[C@H]1CSC(N)=N2</t>
  </si>
  <si>
    <t>CCC(F)(F)Oc1ccc(nc1)C(=O)Nc1csc(n1)[C@]12CO[C@@H](C)C[C@H]1CSC(N)=N2</t>
  </si>
  <si>
    <t>C[C@H]1C[C@H]2CSC(N)=N[C@]2(CO1)c1nc(NC(=O)C23CC(C2)C3)cs1</t>
  </si>
  <si>
    <t>C[C@H]1C[C@H]2CSC(N)=N[C@]2(CO1)c1nc(NC(=O)C2(CC2)C#N)cs1</t>
  </si>
  <si>
    <t>C[C@H]1C[C@H]2CSC(N)=N[C@]2(CO1)c1nc(NC(=O)C2CC2)cs1</t>
  </si>
  <si>
    <t>C[C@H]1C[C@H]2CSC(N)=N[C@]2(CO1)c1nc(NC(=O)C2(CCC2)C#N)cs1</t>
  </si>
  <si>
    <t>C[C@H]1C[C@H]2CSC(N)=N[C@]2(CO1)c1nc(NC(=O)C2(C)CCC2)cs1</t>
  </si>
  <si>
    <t>COc1cnc(cn1)C(=O)Nc1ccc(F)c(c1)[C@]1(C)N=C(NC(=O)c2ccccc2)OC2C[C@H]12</t>
  </si>
  <si>
    <t>Cc1c(F)cccc1[C@]1(N=C(NC(=O)c2ccccc2)O[C@@H]2C[C@H]12)C(F)F</t>
  </si>
  <si>
    <t>Cc1cc(OCC#CC(C)(C)O)cnc1C(=O)Nc1ccc(F)c(c1)[C@]1(C)N=C(N)O[C@H]2C[C@@H]12</t>
  </si>
  <si>
    <t>Cc1cc(NC(=O)c2ccc(Cl)cn2)cc(c1F)[C@]1(N=C(N)O[C@@H]2C[C@H]12)C(F)F</t>
  </si>
  <si>
    <t>NC1=N[C@](CF)([C@@H]2C[C@@H]2O1)c1cc(NC(=O)c2ccc(Cl)cn2)cc(F)c1F</t>
  </si>
  <si>
    <t>NC1=N[C@@](CF)([C@H]2C[C@H]2O1)c1cc(NC(=O)c2cnc(OCC#C)cn2)cc(F)c1F</t>
  </si>
  <si>
    <t>NC1=N[C@](CF)([C@@H]2C[C@@H]2O1)c1cc(NC(=O)c2cnc(OCC#C)cn2)cc(F)c1F</t>
  </si>
  <si>
    <t>CC#CCOc1cnc(cn1)C(=O)Nc1cc(F)c(F)c(c1)[C@@]1(CF)N=C(N)O[C@@H]2C[C@H]12</t>
  </si>
  <si>
    <t>CC#CCOc1cnc(cn1)C(=O)Nc1cc(F)c(F)c(c1)[C@]1(CF)N=C(N)O[C@H]2C[C@@H]12</t>
  </si>
  <si>
    <t>NC1=N[C@@](CF)([C@H]2C[C@H]2O1)c1cc(NC(=O)c2ccc(cn2)C#N)cc(F)c1F</t>
  </si>
  <si>
    <t>NC1=N[C@](CF)([C@@H]2C[C@@H]2O1)c1cc(NC(=O)c2ccc(cn2)C#N)cc(F)c1F</t>
  </si>
  <si>
    <t>NC1=N[C@@](CF)([C@H]2C[C@H]2O1)c1cc(NC(=O)c2ccc(Br)cn2)cc(F)c1F</t>
  </si>
  <si>
    <t>NC1=N[C@](CF)([C@@H]2C[C@@H]2O1)c1cc(NC(=O)c2ccc(Br)cn2)cc(F)c1F</t>
  </si>
  <si>
    <t>COc1ccc(nc1)C(=O)Nc1cc(F)c(F)c(c1)[C@@]1(CF)N=C(N)O[C@@H]2C[C@H]12</t>
  </si>
  <si>
    <t>COCc1cc(Cl)cnc1C(=O)Nc1ccc(F)c(c1)[C@]1(N=C(N)O[C@@H]2C[C@H]12)C(F)F</t>
  </si>
  <si>
    <t>Cc1cc(Cl)cnc1C(=O)Nc1ccc(F)c(c1)[C@]1(N=C(N)O[C@@H]2C[C@H]12)C(F)F</t>
  </si>
  <si>
    <t>Cc1cc(cnc1C(=O)Nc1ccc(F)c(c1)[C@]1(N=C(N)O[C@@H]2C[C@H]12)C(F)F)C#N</t>
  </si>
  <si>
    <t>COc1cc(cnc1C(=O)Nc1ccc(F)c(c1)[C@]1(N=C(N)O[C@@H]2C[C@H]12)C(F)F)C#N</t>
  </si>
  <si>
    <t>NC1=N[C@@](CF)([C@H]2C[C@H]2O1)c1cc(NC(=O)c2nn(cc2Cl)C(F)F)cc(F)c1F</t>
  </si>
  <si>
    <t>NC1=N[C@](CF)([C@@H]2C[C@@H]2O1)c1cc(NC(=O)c2nn(cc2Cl)C(F)F)cc(F)c1F</t>
  </si>
  <si>
    <t>NC1=N[C@@](CF)([C@H]2C[C@H]2O1)c1cc(NC(=O)c2ccc(Cl)cn2)cc(F)c1F</t>
  </si>
  <si>
    <t>Cc1cc(cnc1C(=O)Nc1cc(F)c(F)c(c1)[C@@]1(CF)N=C(N)O[C@@H]2C[C@H]12)C#N</t>
  </si>
  <si>
    <t>Cc1cc(cnc1C(=O)Nc1cc(F)c(F)c(c1)[C@]1(CF)N=C(N)O[C@H]2C[C@@H]12)C#N</t>
  </si>
  <si>
    <t>Cc1cc(cnc1C(=O)Nc1cc(F)c(F)c(c1)[C@@]1(CF)N=C(N)O[C@@H]2C[C@H]12)C(F)(F)F</t>
  </si>
  <si>
    <t>Cc1nc(Cl)cnc1C(=O)Nc1ccc(F)c(c1)[C@@]1(N=C(N)O[C@H]2C[C@@H]12)C(F)F</t>
  </si>
  <si>
    <t>Cc1ncc(Cl)nc1C(=O)Nc1ccc(F)c(c1)[C@@]1(N=C(N)O[C@H]2C[C@@H]12)C(F)F</t>
  </si>
  <si>
    <t>NC1=N[C@](C(F)F)([C@@H]2C[C@@H]2O1)c1cc(NC(=O)c2ccc(Cl)cn2)ccc1F</t>
  </si>
  <si>
    <t>CC#CCOc1cnc(C(=O)Nc2ccc(F)c(c2)[C@@]2(C)N=C(N)O[C@@H]3C[C@H]23)c(C)c1</t>
  </si>
  <si>
    <t>CC#CCOc1cnc(C(=O)Nc2ccc(F)c(c2)[C@]2(C)N=C(N)O[C@H]3C[C@@H]23)c(C)c1</t>
  </si>
  <si>
    <t>COc1cnc(C(=O)Nc2ccc(F)c(c2)[C@@]2(N=C(N)O[C@H]3C[C@@H]23)C(F)F)c(C)n1</t>
  </si>
  <si>
    <t>NC1=N[C@](C(F)F)([C@@H]2C[C@@H]2O1)c1cc(NC(=O)c2ccc(cn2)C#N)ccc1F</t>
  </si>
  <si>
    <t>Cc1c(nc2ccc(Cl)cn12)C(=O)Nc1ccc(F)c(c1)[C@@]1(N=C(N)O[C@H]2C[C@@H]12)C(F)F</t>
  </si>
  <si>
    <t>NC1=N[C@](C(F)F)([C@@H]2C[C@@H]2O1)c1cc(NC(=O)c2ncc(cc2Cl)C#N)ccc1F</t>
  </si>
  <si>
    <t>COc1cnc(C(=O)Nc2ccc(F)c(c2)[C@]2(N=C(N)O[C@@H]3C[C@H]23)C(F)F)c(C)n1</t>
  </si>
  <si>
    <t>NC1=N[C@@](C(F)F)([C@H]2C[C@H]2O1)c1cc(NC(=O)c2ncc(cc2Cl)C#N)ccc1F</t>
  </si>
  <si>
    <t>C[C@@]1(N=C(N)O[C@@H]2C[C@H]12)c1cc(NC(=O)c2ccc(Cl)cn2)ccc1F</t>
  </si>
  <si>
    <t>Cc1c(nc2ccc(Cl)cn12)C(=O)Nc1ccc(F)c(c1)[C@]1(N=C(N)O[C@@H]2C[C@H]12)C(F)F</t>
  </si>
  <si>
    <t>COc1cnc(C(=O)Nc2ccc(F)c(c2)[C@]2(N=C(N)O[C@@H]3C[C@H]23)C(F)F)c(Cl)c1</t>
  </si>
  <si>
    <t>NC1=N[C@@](C(F)F)([C@H]2C[C@H]2O1)c1cc(NC(=O)c2ncc(Cl)cc2Cl)ccc1F</t>
  </si>
  <si>
    <t>COc1cnc(cn1)C(=O)Nc1ccc(F)c(c1)[C@]1(N=C(N)O[C@@H]2C[C@H]12)C(F)F</t>
  </si>
  <si>
    <t>NC1=N[C@](C(F)F)([C@@H]2C[C@@H]2O1)c1cc(NC(=O)c2ccc(Cl)cn2)cnc1F</t>
  </si>
  <si>
    <t>NC1=N[C@@](C(F)F)([C@H]2C[C@H]2O1)c1cc(NC(=O)c2ccc(Br)cn2)ccc1F</t>
  </si>
  <si>
    <t>NC1=N[C@](C(F)F)([C@@H]2C[C@@H]2O1)c1cc(NC(=O)c2ccc(cn2)C#N)cnc1F</t>
  </si>
  <si>
    <t>NC1=N[C@@](C(F)F)([C@H]2C[C@H]2O1)c1cc(NC(=O)c2ccc(Cl)cn2)ccc1F</t>
  </si>
  <si>
    <t>NC1=N[C@@](C(F)F)([C@H]2C[C@H]2O1)c1cc(NC(=O)c2ccc(cn2)C#N)ccc1F</t>
  </si>
  <si>
    <t>COc1ccc(nc1)C(=O)Nc1ccc(F)c(c1F)[C@@]1(CF)N=C(N)O[C@@H]2C[C@H]12</t>
  </si>
  <si>
    <t>COC[C@@]1(N=C(N)O[C@@H]2C[C@H]12)c1cc(NC(=O)c2cnc(OC)cn2)ccc1F</t>
  </si>
  <si>
    <t>COC[C@@]1(N=C(N)O[C@@H]2C[C@H]12)c1cc(NC(=O)c2ccc(Cl)cn2)ccc1F</t>
  </si>
  <si>
    <t>COc1cnc(C(=O)Nc2ccc(F)c(c2)[C@]2(N=C(N)O[C@@H]3C[C@H]23)C(F)F)c(OC)n1</t>
  </si>
  <si>
    <t>COc1cnc(cn1)C(=O)Nc1cc(Cl)c(F)c(c1)[C@@]1(CF)N=C(N)O[C@@H]2C[C@H]12</t>
  </si>
  <si>
    <t>COc1cc(cnc1C(=O)Nc1cc(Cl)c(F)c(c1)[C@@]1(CF)N=C(N)O[C@@H]2C[C@H]12)C#N</t>
  </si>
  <si>
    <t>Cc1cc(OC(F)F)cnc1C(=O)Nc1cc(Cl)c(F)c(c1)[C@@]1(CF)N=C(N)O[C@@H]2C[C@H]12</t>
  </si>
  <si>
    <t>NC1=N[C@@](CF)([C@H]2C[C@H]2O1)c1cc(NC(=O)c2ccc(cn2)C#N)cc(Cl)c1F</t>
  </si>
  <si>
    <t>COc1cnc(C(=O)Nc2cc(Cl)c(F)c(c2)[C@@]2(CF)N=C(N)O[C@@H]3C[C@H]23)c(C)n1</t>
  </si>
  <si>
    <t>NC1=N[C@@](CF)([C@H]2C[C@H]2O1)c1cc(NC(=O)c2cnc(OCC(F)(F)F)cn2)cc(Cl)c1F</t>
  </si>
  <si>
    <t>Cc1cc(cnc1C(=O)Nc1cc(Cl)c(F)c(c1)[C@@]1(CF)N=C(N)O[C@@H]2C[C@H]12)C#N</t>
  </si>
  <si>
    <t>NC1=N[C@](C(F)F)([C@@H]2C[C@@H]2O1)c1cc(NC(=O)c2ccc(Cl)cn2)ccc1Cl</t>
  </si>
  <si>
    <t>NC1=N[C@@](C(F)F)([C@H]2C[C@H]2O1)c1cc(NC(=O)c2ccc(cn2)C#N)ccc1Cl</t>
  </si>
  <si>
    <t>NC1=N[C@](C(F)F)([C@@H]2C[C@@H]2O1)c1cc(NC(=O)c2ccc(cn2)C#N)ccc1Cl</t>
  </si>
  <si>
    <t>NC1=N[C@@](C(F)F)([C@H]2C[C@H]2O1)c1cc(NC(=O)c2cnc(OCC#C)cn2)ccc1F</t>
  </si>
  <si>
    <t>CC#CCOc1cnc(cn1)C(=O)Nc1ccc(F)c(c1)[C@]1(N=C(N)O[C@@H]2C[C@H]12)C(F)F</t>
  </si>
  <si>
    <t>NC1=N[C@@](C(F)F)([C@H]2C[C@H]2O1)c1cc(NC(=O)c2ccc(Cl)cn2)ccc1Cl</t>
  </si>
  <si>
    <t>COc1ccc(nc1)C(=O)Nc1ccc(Cl)c(c1)[C@]1(N=C(N)O[C@@H]2C[C@H]12)C(F)F</t>
  </si>
  <si>
    <t>COc1cnc(C(=O)Nc2ccc(Cl)c(c2)[C@]2(N=C(N)O[C@@H]3C[C@H]23)C(F)F)c(C)c1</t>
  </si>
  <si>
    <t>NC1=N[C@@](C(F)F)([C@H]2C[C@H]2O1)c1cc(NC(=O)c2cnc(OCc3cocn3)cn2)ccc1Cl</t>
  </si>
  <si>
    <t>COc1cnc(nc1)C(=O)Nc1ccc(F)c(c1)[C@]1(N=C(N)O[C@@H]2C[C@H]12)C(F)F</t>
  </si>
  <si>
    <t>COc1cnc(nc1)C(=O)Nc1ccc(Cl)c(c1)[C@]1(N=C(N)O[C@@H]2C[C@H]12)C(F)F</t>
  </si>
  <si>
    <t>NC1=N[C@](CF)([C@@H]2C[C@@H]2O1)c1nc(NC(=O)c2ccc(Cl)cn2)ccc1F</t>
  </si>
  <si>
    <t>NC1=N[C@@](CF)([C@H]2C[C@H]2O1)c1nc(NC(=O)c2ccc(Cl)cn2)ccc1F</t>
  </si>
  <si>
    <t>NC1=N[C@@](C(F)F)([C@H]2C[C@H]2O1)c1cc(NC(=O)c2ccc(Cl)cn2)cc(F)c1F</t>
  </si>
  <si>
    <t>NC1=N[C@](C(F)F)([C@@H]2C[C@@H]2O1)c1cc(NC(=O)c2ccc(Cl)cn2)cc(F)c1F</t>
  </si>
  <si>
    <t>NC1=N[C@](C(F)F)([C@@H]2C[C@@H]2O1)c1cc(NC(=O)c2ccc(cn2)C#N)cc(F)c1F</t>
  </si>
  <si>
    <t>NC1=N[C@](C(F)F)([C@@H]2C[C@@H]2O1)c1cc(NC(=O)c2nn(cc2Cl)C(F)F)cc(F)c1F</t>
  </si>
  <si>
    <t>NC1=N[C@@](C(F)F)([C@H]2C[C@H]2O1)c1cc(NC(=O)c2cnc(OCC#C)cn2)cc(F)c1F</t>
  </si>
  <si>
    <t>NC1=N[C@@](C(F)F)([C@H]2C[C@H]2O1)c1cc(NC(=O)c2ccc(cn2)C#N)cc(F)c1F</t>
  </si>
  <si>
    <t>NC1=N[C@@](C(F)F)([C@H]2C[C@H]2O1)c1cc(NC(=O)c2nn(cc2Cl)C(F)F)cc(F)c1F</t>
  </si>
  <si>
    <t>NC1=N[C@@](C(F)F)([C@H]2C[C@H]2O1)c1cc(NC(=O)c2ccc(Br)cn2)cc(F)c1F</t>
  </si>
  <si>
    <t>NC1=N[C@@](CF)([C@H]2C[C@H]2O1)c1cc(NC(=O)c2ccc(Cl)cn2)ccc1F</t>
  </si>
  <si>
    <t>NC1=N[C@](CF)([C@@H]2C[C@@H]2O1)c1cc(NC(=O)c2ccc(Cl)cn2)ccc1F</t>
  </si>
  <si>
    <t>NC1=N[C@@](C(F)F)([C@H]2C[C@H]2O1)c1cc(NC(=O)c2ncc(Cl)cn2)ccc1F</t>
  </si>
  <si>
    <t>Cc1nc(OCC(F)(F)F)cnc1C(=O)Nc1ccc(F)c(c1)[C@]1(N=C(N)O[C@@H]2C[C@H]12)C(F)F</t>
  </si>
  <si>
    <t>COc1ccc(nc1)C(=O)Nc1cc(F)c(F)c(c1)[C@]1(N=C(N)O[C@@H]2C[C@H]12)C(F)F</t>
  </si>
  <si>
    <t>Cc1cc(cnc1C(=O)Nc1ccc(Cl)c(c1)[C@@]1(CF)N=C(N)O[C@@H]2C[C@H]12)C(F)F</t>
  </si>
  <si>
    <t>Cc1cc(NC(=O)c2ccc(Cl)cn2)cc(c1F)[C@@]1(N=C(N)O[C@H]2C[C@@H]12)C(F)F</t>
  </si>
  <si>
    <t>Cc1cc(cnc1C(=O)Nc1ccc(Cl)c(c1)[C@@]1(CF)N=C(N)O[C@@H]2C[C@H]12)C(F)(F)F</t>
  </si>
  <si>
    <t>Cc1cc(OC(F)F)cnc1C(=O)Nc1ccc(Cl)c(c1)[C@@]1(CF)N=C(N)O[C@@H]2C[C@H]12</t>
  </si>
  <si>
    <t>NC1=N[C@@](CF)([C@H]2C[C@H]2O1)c1cc(NC(=O)c2ncc(cc2Cl)C#N)ccc1Cl</t>
  </si>
  <si>
    <t>COCc1cc(Cl)cnc1C(=O)Nc1ccc(Cl)c(c1)[C@@]1(CF)N=C(N)O[C@@H]2C[C@H]12</t>
  </si>
  <si>
    <t>NC1=N[C@@](C(F)F)([C@H]2C[C@H]2O1)c1cc(NC(=O)c2ncc(Cl)cc2F)ccc1F</t>
  </si>
  <si>
    <t>COc1ccc(nc1)C(=O)Nc1ccc(F)c(c1)[C@]1(N=C(N)O[C@@H]2C[C@H]12)C(F)F</t>
  </si>
  <si>
    <t>COc1cnc(C(=O)Nc2ccc(F)c(c2)[C@]2(N=C(N)O[C@@H]3C[C@H]23)C(F)F)c(C)c1</t>
  </si>
  <si>
    <t>Cc1cc(NC(=O)c2ncc(cc2C)C#N)cc(c1F)[C@]1(N=C(N)O[C@@H]2C[C@H]12)C(F)F</t>
  </si>
  <si>
    <t>Cc1cc(NC(=O)c2ncc(cc2Cl)C#N)cc(c1F)[C@]1(N=C(N)O[C@@H]2C[C@H]12)C(F)F</t>
  </si>
  <si>
    <t>COc1cc(Cl)cnc1C(=O)Nc1cc(C)c(F)c(c1)[C@]1(N=C(N)O[C@@H]2C[C@H]12)C(F)F</t>
  </si>
  <si>
    <t>Cc1cc(NC(=O)c2ncc(Cl)cc2Cl)cc(c1F)[C@]1(N=C(N)O[C@@H]2C[C@H]12)C(F)F</t>
  </si>
  <si>
    <t>NC1=N[C@](CF)([C@@H]2C[C@@H]2O1)c1cc(NC(=O)c2ccc(cn2)C#N)cc(F)c1Cl</t>
  </si>
  <si>
    <t>Cc1cc(cnc1C(=O)Nc1cc(F)c(Cl)c(c1)[C@]1(CF)N=C(N)O[C@H]2C[C@@H]12)C#N</t>
  </si>
  <si>
    <t>Cc1cc(cnc1C(=O)Nc1cc(F)c(Cl)c(c1)[C@@]1(CF)N=C(N)O[C@@H]2C[C@H]12)C#N</t>
  </si>
  <si>
    <t>NC1=N[C@](CF)([C@@H]2C[C@@H]2O1)c1cc(NC(=O)c2cnc(OCC#C)cn2)cc(F)c1Cl</t>
  </si>
  <si>
    <t>NC1=N[C@@](CF)([C@H]2CC2O1)c1cc(NC(=O)c2ccc(Cl)cn2)cc(F)c1F</t>
  </si>
  <si>
    <t>COc1cnc(cn1)C(=O)Nc1cc(F)c(F)c(c1)[C@@]1(CF)N=C(N)O[C@@H]2C[C@H]12</t>
  </si>
  <si>
    <t>COc1c(F)cc(NC(=O)c2ccc(Cl)cn2)cc1[C@@]1(CF)N=C(N)O[C@@H]2C[C@H]12</t>
  </si>
  <si>
    <t>CC(C)Oc1cnc(cn1)C(=O)Nc1ccc(F)c(c1)[C@]1(N=C(N)O[C@@H]2C[C@H]12)C(F)F</t>
  </si>
  <si>
    <t>C[C@@H](Oc1cnc(cn1)C(=O)Nc1ccc(F)c(c1)[C@]1(N=C(N)O[C@@H]2C[C@H]12)C(F)F)C#C</t>
  </si>
  <si>
    <t>NC1=N[C@@](C(F)F)([C@H]2C[C@H]2O1)c1cc(NC(=O)c2csc(n2)C(F)F)ccc1F</t>
  </si>
  <si>
    <t>NC1=N[C@@](C(F)F)([C@H]2C[C@H]2O1)c1cc(NC(=O)c2coc(n2)C(F)F)ccc1F</t>
  </si>
  <si>
    <t>NC1=N[C@@](C(F)F)([C@H]2C[C@H]2O1)c1cc(NC(=O)c2coc(n2)C#CC2CC2)ccc1F</t>
  </si>
  <si>
    <t>COc1cnc(cn1)C(=O)Nc1cc(F)c(Cl)c(c1)[C@]1(CF)N=C(N)O[C@H]2C[C@@H]12</t>
  </si>
  <si>
    <t>Cc1cc(OC(F)F)cnc1C(=O)Nc1cc(F)c(Cl)c(c1)[C@]1(CF)N=C(N)O[C@H]2C[C@@H]12</t>
  </si>
  <si>
    <t>Cn1nc(cc1C(=O)Nc1ccc(F)c(c1)[C@]1(N=C(N)O[C@@H]2C[C@H]12)C(F)F)C(F)F</t>
  </si>
  <si>
    <t>COc1cnc(cn1)C(=O)Nc1cc(F)c(Cl)c(c1)[C@@]1(CF)N=C(N)O[C@@H]2C[C@H]12</t>
  </si>
  <si>
    <t>Cc1cc(OC(F)F)cnc1C(=O)Nc1cc(F)c(Cl)c(c1)[C@@]1(CF)N=C(N)O[C@@H]2C[C@H]12</t>
  </si>
  <si>
    <t>Cc1nc(OCC(F)(F)F)cnc1C(=O)Nc1cc(F)c(Cl)c(c1)[C@]1(CF)N=C(N)O[C@H]2C[C@@H]12</t>
  </si>
  <si>
    <t>NC1=N[C@@](C(F)F)([C@H]2C[C@H]2O1)c1cc(NC(=O)c2cnc(OCC(F)(F)F)cn2)ccc1F</t>
  </si>
  <si>
    <t>C[C@H](Oc1cnc(cn1)C(=O)Nc1ccc(F)c(c1)[C@]1(N=C(N)O[C@@H]2C[C@H]12)C(F)F)C#C</t>
  </si>
  <si>
    <t>NC1=N[C@@](C(F)F)([C@H]2C[C@H]2O1)c1cc(NC(=O)c2nn(cc2Cl)C(F)F)ccc1F</t>
  </si>
  <si>
    <t>NC1=N[C@@](CF)([C@H]2C[C@H]2O1)c1cc(NC(=O)c2nn(cc2Cl)C(F)F)ccc1F</t>
  </si>
  <si>
    <t>NC1=N[C@@](C(F)F)([C@H]2C[C@H]2O1)c1cc(NC(=O)c2cnc(OCc3nccs3)cn2)ccc1F</t>
  </si>
  <si>
    <t>Cc1nc(co1)C(=O)Nc1ccc(F)c(c1)[C@]1(N=C(N)O[C@@H]2C[C@H]12)C(F)F</t>
  </si>
  <si>
    <t>NC1=N[C@@](C(F)F)([C@H]2C[C@H]2O1)c1cc(NC(=O)c2cnc(OCc3ncco3)cn2)ccc1F</t>
  </si>
  <si>
    <t>NC1=N[C@@](C(F)F)([C@H]2C[C@H]2O1)c1cc(NC(=O)c2coc(CF)n2)ccc1F</t>
  </si>
  <si>
    <t>NC1=N[C@@](C(F)F)([C@H]2C[C@H]2O1)c1cc(NC(=O)c2cnc(OCc3cscn3)cn2)ccc1F</t>
  </si>
  <si>
    <t>NC1=N[C@@](C(F)F)([C@H]2C[C@H]2O1)c1cc(NC(=O)c2cnc(OCc3cncs3)cn2)ccc1F</t>
  </si>
  <si>
    <t>NC1=N[C@@](C(F)F)([C@H]2C[C@H]2O1)c1cc(NC(=O)c2cnc(OCc3cnco3)cn2)ccc1F</t>
  </si>
  <si>
    <t>NC1=N[C@@](C(F)F)([C@H]2C[C@H]2O1)c1cc(NC(=O)c2ccc(OCc3nccs3)cn2)ccc1F</t>
  </si>
  <si>
    <t>NC1=N[C@@](C(F)F)([C@H]2C[C@H]2O1)c1cc(NC(=O)c2ccc(OCc3ncco3)cn2)ccc1F</t>
  </si>
  <si>
    <t>NC1=N[C@@](C(F)F)([C@H]2C[C@H]2O1)c1cc(NC(=O)c2cnc(OCc3cocn3)cn2)ccc1F</t>
  </si>
  <si>
    <t>C[C@H](F)c1nc(co1)C(=O)Nc1ccc(F)c(c1)[C@]1(N=C(N)O[C@@H]2C[C@H]12)C(F)F</t>
  </si>
  <si>
    <t>Cc1csc(c1)C(=O)Nc1ccc(F)c(c1)[C@]1(N=C(N)O[C@@H]2C[C@H]12)C(F)F</t>
  </si>
  <si>
    <t>NC1=N[C@@](C(F)F)([C@H]2C[C@H]2O1)c1cc(NC(=O)c2cc(Cl)cs2)ccc1F</t>
  </si>
  <si>
    <t>NC1=N[C@@](C(F)F)([C@H]2C[C@H]2O1)c1cc(NC(=O)c2cc(cs2)C#N)ccc1F</t>
  </si>
  <si>
    <t>NC1=N[C@@](C(F)F)([C@H]2C[C@H]2O1)c1cc(NC(=O)c2ccc(Cl)s2)ccc1F</t>
  </si>
  <si>
    <t>NC1=N[C@@](C(F)F)([C@H]2C[C@H]2O1)c1cc(NC(=O)c2ccc(OCF)cn2)ccc1F</t>
  </si>
  <si>
    <t>NC1=N[C@@](C(F)F)([C@H]2C[C@H]2O1)c1cc(NC(=O)c2csc(Cl)c2)ccc1F</t>
  </si>
  <si>
    <t>CS(=O)(=O)c1ccc(nc1)C(=O)Nc1ccc(F)c(c1)[C@]1(N=C(N)O[C@@H]2C[C@H]12)C(F)F</t>
  </si>
  <si>
    <t>NC1=N[C@@](CF)([C@H]2C[C@H]2O1)c1cc(NC(=O)c2ccc(OCF)cn2)ccc1Cl</t>
  </si>
  <si>
    <t>Cc1cc(OCC#N)cnc1C(=O)Nc1ccc(F)c(c1)[C@]1(N=C(N)O[C@@H]2C[C@H]12)C(F)F</t>
  </si>
  <si>
    <t>Cc1cnc(C(=O)Nc2ccc(F)c(c2)[C@]2(N=C(N)O[C@@H]3C[C@H]23)C(F)F)c(C)c1</t>
  </si>
  <si>
    <t>Cc1cc(cnc1C(=O)Nc1ccc(F)c(c1)[C@]1(N=C(N)O[C@@H]2C[C@H]12)C(F)F)C(F)F</t>
  </si>
  <si>
    <t>COc1ccc(nn1)C(=O)Nc1ccc(F)c(c1)[C@]1(N=C(N)O[C@@H]2C[C@H]12)C(F)F</t>
  </si>
  <si>
    <t>Cc1cc(cnc1C(=O)Nc1ccc(F)c(c1)[C@]1(N=C(N)O[C@@H]2C[C@H]12)C(F)F)C(F)(F)F</t>
  </si>
  <si>
    <t>Cc1cc(OCC(F)(F)F)cnc1C(=O)Nc1ccc(F)c(c1)[C@]1(N=C(N)O[C@@H]2C[C@H]12)C(F)F</t>
  </si>
  <si>
    <t>Cc1ccc(nc1)C(=O)Nc1ccc(F)c(c1)[C@]1(N=C(N)O[C@@H]2C[C@H]12)C(F)F</t>
  </si>
  <si>
    <t>CC(F)(F)Oc1ccc(nc1)C(=O)Nc1ccc(F)c(c1)[C@]1(N=C(N)O[C@@H]2C[C@H]12)C(F)F</t>
  </si>
  <si>
    <t>NC1=N[C@@](CF)([C@H]2C[C@H]2O1)c1cc(NC(=O)c2ccc(cn2)C#N)ccc1F</t>
  </si>
  <si>
    <t>NC1=N[C@@](CF)([C@H]2C[C@H]2O1)c1cc(NC(=O)c2ncc(Cl)cc2Cl)ccc1F</t>
  </si>
  <si>
    <t>COc1cnc(cn1)C(=O)Nc1ccc(F)c(c1)[C@@]1(CF)N=C(N)O[C@@H]2C[C@H]12</t>
  </si>
  <si>
    <t>COc1ccc(nc1)C(=O)Nc1ccc(F)c(c1)[C@@]1(CF)N=C(N)O[C@@H]2C[C@H]12</t>
  </si>
  <si>
    <t>Cc1cc(cnc1C(=O)Nc1ccc(F)c(c1)[C@@]1(CF)N=C(N)O[C@@H]2C[C@H]12)C#N</t>
  </si>
  <si>
    <t>NC1=N[C@@](CF)([C@H]2C[C@H]2O1)c1cc(NC(=O)c2cnc(OCC#C)cn2)ccc1F</t>
  </si>
  <si>
    <t>Cc1cc(Cl)cnc1C(=O)Nc1ccc(F)c(c1)[C@@]1(CF)N=C(N)O[C@@H]2C[C@H]12</t>
  </si>
  <si>
    <t>CC#CCOc1cnc(cn1)C(=O)Nc1ccc(F)c(c1)[C@@]1(CF)N=C(N)O[C@@H]2C[C@H]12</t>
  </si>
  <si>
    <t>Cc1c(nc2ccc(Cl)cn12)C(=O)Nc1ccc(F)c(c1)[C@@]1(CF)N=C(N)O[C@@H]2C[C@H]12</t>
  </si>
  <si>
    <t>Cc1cc(cnc1C(=O)Nc1ccc(F)c(c1)[C@@]1(CF)N=C(N)O[C@@H]2C[C@H]12)C(F)F</t>
  </si>
  <si>
    <t>NC1=N[C@@](CF)([C@H]2C[C@H]2O1)c1cc(NC(=O)c2cc3ccccc3cn2)ccc1F</t>
  </si>
  <si>
    <t>CC#CCOc1ccc(nc1)C(=O)Nc1ccc(F)c(c1)[C@@]1(CF)N=C(N)O[C@@H]2C[C@H]12</t>
  </si>
  <si>
    <t>NC1=N[C@@](CF)([C@H]2C[C@H]2O1)c1cc(NC(=O)c2ccc(cn2)C#N)cnc1F</t>
  </si>
  <si>
    <t>NC1=N[C@@](CF)([C@H]2C[C@H]2O1)c1cc(NC(=O)c2ccc(OCC#C)cn2)ccc1F</t>
  </si>
  <si>
    <t>NC1=N[C@@](CF)([C@H]2C[C@H]2O1)c1cc(NC(=O)c2cnc(OCC#C)cn2)cnc1F</t>
  </si>
  <si>
    <t>NC1=N[C@@](CF)([C@H]2C[C@H]2O1)c1cc(NC(=O)c2nn(cc2Cl)C(F)F)cnc1F</t>
  </si>
  <si>
    <t>NC1=N[C@]([C@@H]2C[C@@H]2O1)(c1cccc(NC(=O)c2ccc(Cl)cn2)c1)C(F)(F)F</t>
  </si>
  <si>
    <t>Cc1cc(OC(F)F)cnc1C(=O)Nc1ccc(Cl)c(c1)C1(N=C(N)O[C@@H]2C[C@H]12)C(F)F</t>
  </si>
  <si>
    <t>CC#CCOc1cnc(cn1)C(=O)Nc1ccc(Cl)c(c1)[C@@]1(N=C(N)O[C@H]2C[C@@H]12)C(F)F</t>
  </si>
  <si>
    <t>NC1=N[C@@](C(F)F)([C@H]2C[C@H]2O1)c1cc(NC(=O)c2ncc(Cl)cc2Cl)ccc1Cl</t>
  </si>
  <si>
    <t>Cc1cc(OC(F)F)cnc1C(=O)Nc1ccc(Cl)c(c1)[C@]1(N=C(N)O[C@@H]2C[C@H]12)C(F)F</t>
  </si>
  <si>
    <t>Cc1cc(OC(F)F)cnc1C(=O)Nc1ccc(Cl)c(c1)[C@@]1(N=C(N)O[C@H]2C[C@@H]12)C(F)F</t>
  </si>
  <si>
    <t>NC1=N[C@@](C(F)F)([C@H]2C[C@H]2O1)c1cc(NC(=O)c2ccc(Br)cn2)ccc1Cl</t>
  </si>
  <si>
    <t>CC#CCOc1cnc(cn1)C(=O)Nc1ccc(Cl)c(c1)[C@]1(N=C(N)O[C@@H]2C[C@H]12)C(F)F</t>
  </si>
  <si>
    <t>Cc1cc(cnc1C(=O)Nc1ccc(Cl)c(c1)[C@]1(N=C(N)O[C@@H]2C[C@H]12)C(F)F)C(F)(F)F</t>
  </si>
  <si>
    <t>NC1=N[C@]([C@@H]2C[C@@H]2O1)(c1cc(NC(=O)c2ccc(Cl)cn2)ccc1F)C(F)(F)F</t>
  </si>
  <si>
    <t>NC1=N[C@](C(F)F)([C@@H]2C[C@@H]2O1)c1cc(NC(=O)c2cnc(OCC#C)cn2)ccc1Cl</t>
  </si>
  <si>
    <t>NC1=N[C@](C(F)F)([C@@H]2C[C@@H]2O1)c1cc(NC(=O)c2nn(cc2Cl)C(F)F)ccc1Cl</t>
  </si>
  <si>
    <t>NC1=N[C@@](C(F)F)([C@H]2C[C@H]2O1)c1cc(NC(=O)c2cnc(OCC#C)cn2)ccc1Cl</t>
  </si>
  <si>
    <t>Cc1cc(cnc1C(=O)Nc1ccc(Cl)c(c1)[C@]1(N=C(N)O[C@@H]2C[C@H]12)C(F)F)C#N</t>
  </si>
  <si>
    <t>NC1=N[C@@](C(F)F)([C@H]2C[C@H]2O1)c1cc(NC(=O)c2nn(cc2Cl)C(F)F)ccc1Cl</t>
  </si>
  <si>
    <t>COc1cnc(cn1)C(=O)Nc1ccc(Cl)c(c1)[C@]1(N=C(N)O[C@@H]2C[C@H]12)C(F)F</t>
  </si>
  <si>
    <t>NC1=N[C@](CF)([C@@H]2C[C@@H]2O1)c1cc(NC(=O)c2ncc(cc2Cl)C#N)ccc1F</t>
  </si>
  <si>
    <t>NC1=N[C@@](CF)([C@H]2C[C@H]2O1)c1cc(NC(=O)c2ncc(cc2Cl)C#N)ccc1F</t>
  </si>
  <si>
    <t>COc1cnc(C(=O)Nc2ccc(F)c(c2)[C@@]2(CF)N=C(N)O[C@@H]3C[C@H]23)c(Cl)c1</t>
  </si>
  <si>
    <t>NC1=N[C@](CF)([C@@H]2C[C@@H]2O1)c1cc(NC(=O)c2ccc(Cl)cn2)cnc1F</t>
  </si>
  <si>
    <t>NC1=N[C@@](CF)([C@H]2C[C@H]2O1)c1cc(NC(=O)c2ccc(Cl)cn2)cnc1F</t>
  </si>
  <si>
    <t>NC1=N[C@@](C(F)F)([C@H]2C[C@H]2O1)c1cc(NC(=O)c2ccc(OCC#C)cn2)ccc1F</t>
  </si>
  <si>
    <t>CC#CCOc1ccc(nc1)C(=O)Nc1ccc(F)c(c1)[C@]1(N=C(N)O[C@@H]2C[C@H]12)C(F)F</t>
  </si>
  <si>
    <t>Cc1cc(cnc1C(=O)Nc1cnc(F)c(c1)[C@@]1(CF)N=C(N)O[C@@H]2C[C@H]12)C(F)F</t>
  </si>
  <si>
    <t>NC1=N[C@@](CF)([C@H]2C[C@H]2O1)c1cc(NC(=O)c2ccc(Br)cn2)cnc1F</t>
  </si>
  <si>
    <t>NC1=N[C@@](C(F)F)([C@H]2C[C@H]2O1)c1cc(NC(=O)c2ccc(OCC(F)(F)F)cn2)ccc1F</t>
  </si>
  <si>
    <t>Cc1cc(OC(F)F)cnc1C(=O)Nc1ccc(F)c(c1)[C@]1(N=C(N)O[C@@H]2C[C@H]12)C(F)F</t>
  </si>
  <si>
    <t>NC1=N[C@@](C(F)F)([C@H]2C[C@H]2O1)c1cc(NC(=O)c2cnc(OC(F)F)cn2)ccc1F</t>
  </si>
  <si>
    <t>COCC(=O)Nc1ccc(F)c(c1)[C@]1(N=C(N)O[C@@H]2C[C@H]12)C(F)F</t>
  </si>
  <si>
    <t>NC1=N[C@@](C(F)F)([C@H]2C[C@H]2O1)c1cc(NC(=O)C2=CCCCC2)ccc1F</t>
  </si>
  <si>
    <t>NC1=N[C@@](C(F)F)([C@H]2C[C@H]2O1)c1cc(NC(=O)[C@H]2CCCO2)ccc1F</t>
  </si>
  <si>
    <t>COCCC(=O)Nc1ccc(F)c(c1)[C@]1(N=C(N)O[C@@H]2C[C@H]12)C(F)F</t>
  </si>
  <si>
    <t>Cn1cc(ccc1=O)C(=O)Nc1ccc(F)c(c1)[C@]1(N=C(N)O[C@@H]2C[C@H]12)C(F)F</t>
  </si>
  <si>
    <t>NC1=N[C@@](C(F)F)([C@H]2C[C@H]2O1)c1cc(NC(=O)c2ccc(OCC#CC3CC3)cn2)ccc1F</t>
  </si>
  <si>
    <t>NC1=N[C@@](C(F)F)([C@H]2C[C@H]2O1)c1cc(NC(=O)CC(F)(F)F)ccc1F</t>
  </si>
  <si>
    <t>NC1=N[C@@](C(F)F)([C@H]2C[C@H]2O1)c1cc(NC(=O)[C@@H]2CCOC2)ccc1F</t>
  </si>
  <si>
    <t>NC1=N[C@@](C(F)F)([C@H]2C[C@H]2O1)c1cc(NC(=O)COc2ccccc2)ccc1F</t>
  </si>
  <si>
    <t>CO[C@H](C)C(=O)Nc1ccc(F)c(c1)[C@]1(N=C(N)O[C@@H]2C[C@H]12)C(F)F</t>
  </si>
  <si>
    <t>NC1=N[C@@](C(F)F)([C@H]2C[C@H]2O1)c1cc(NC(=O)C2CC(=O)C2)ccc1F</t>
  </si>
  <si>
    <t>C[C@@H](Oc1ccc(nc1)C(=O)Nc1ccc(F)c(c1)[C@]1(N=C(N)O[C@@H]2C[C@H]12)C(F)F)C#N</t>
  </si>
  <si>
    <t>NC1=N[C@@](C(F)F)([C@H]2C[C@H]2O1)c1cc(NC(=O)C2CC2)ccc1F</t>
  </si>
  <si>
    <t>NC1=N[C@@](C(F)F)([C@H]2CC2O1)c1cc(NC(=O)c2cnc(Cl)cn2)ccc1F</t>
  </si>
  <si>
    <t>NC1=N[C@@](C(F)F)([C@H]2C[C@H]2O1)c1cc(NC(=O)C#Cc2ccccc2)ccc1F</t>
  </si>
  <si>
    <t>NC1=N[C@@](C(F)F)([C@H]2C[C@H]2O1)c1cccc(NC(=O)c2ccc(Cl)cn2)c1</t>
  </si>
  <si>
    <t>NC1=N[C@](C(F)F)([C@@H]2C[C@@H]2O1)c1cccc(NC(=O)c2ccc(Cl)cn2)c1</t>
  </si>
  <si>
    <t>Cc1cnc(cn1)C(=O)Nc1ccc(F)c(c1)[C@]1(N=C(N)O[C@@H]2C[C@H]12)C(F)F</t>
  </si>
  <si>
    <t>NC1=N[C@@](C(F)F)([C@H]2C[C@H]2O1)c1cc(NC(=O)c2ncc(Br)cn2)ccc1F</t>
  </si>
  <si>
    <t>Cc1ccc(NC(=O)c2ccc(cn2)C#N)cc1[C@]1(N=C(N)O[C@@H]2C[C@H]12)C(F)F</t>
  </si>
  <si>
    <t>NC1=N[C@@](CF)([C@H]2C[C@H]2O1)c1cc(NC(=O)c2ccc(Cl)cn2)ccc1Cl</t>
  </si>
  <si>
    <t>NC1=N[C@](CF)([C@@H]2C[C@@H]2O1)c1cc(NC(=O)c2ccc(Cl)cn2)ccc1Cl</t>
  </si>
  <si>
    <t>COc1cnc(cn1)C(=O)Nc1ccc(Cl)c(c1)[C@@]1(CF)N=C(N)O[C@@H]2C[C@H]12</t>
  </si>
  <si>
    <t>COc1cnc(cn1)C(=O)Nc1ccc(Cl)c(c1)[C@]1(CF)N=C(N)O[C@H]2C[C@@H]12</t>
  </si>
  <si>
    <t>NC1=N[C@@](CF)([C@H]2C[C@H]2O1)c1cc(NC(=O)c2ccc(Br)cn2)ccc1Cl</t>
  </si>
  <si>
    <t>NC1=N[C@](CF)([C@@H]2C[C@@H]2O1)c1cc(NC(=O)c2ccc(Br)cn2)ccc1Cl</t>
  </si>
  <si>
    <t>NC1=N[C@](CF)([C@@H]2C[C@H]2O1)c1cc(NC(=O)c2ccc(Cl)cn2)ccc1Cl</t>
  </si>
  <si>
    <t>NC1=N[C@@](CF)([C@H]2C[C@H]2O1)c1cc(NC(=O)c2ccc(cn2)C#N)ccc1Cl</t>
  </si>
  <si>
    <t>NC1=N[C@](CF)([C@@H]2C[C@@H]2O1)c1cc(NC(=O)c2ccc(cn2)C#N)ccc1Cl</t>
  </si>
  <si>
    <t>NC1=N[C@@](CF)([C@H]2C[C@H]2O1)c1cc(NC(=O)c2cnc(OCC#C)cn2)ccc1Cl</t>
  </si>
  <si>
    <t>NC1=N[C@](CF)([C@@H]2C[C@@H]2O1)c1cc(NC(=O)c2cnc(OCC#C)cn2)ccc1Cl</t>
  </si>
  <si>
    <t>NC1=N[C@@](CF)([C@H]2C[C@H]2O1)c1cc(NC(=O)c2ncc(Cl)cc2Cl)ccc1Cl</t>
  </si>
  <si>
    <t>COc1ccc(nc1)C(=O)Nc1ccc(Cl)c(c1)[C@@]1(CF)N=C(N)O[C@@H]2C[C@H]12</t>
  </si>
  <si>
    <t>Cc1cc(cnc1C(=O)Nc1ccc(Cl)c(c1)[C@@]1(CF)N=C(N)O[C@@H]2C[C@H]12)C#N</t>
  </si>
  <si>
    <t>COc1cnc(C(=O)Nc2ccc(Cl)c(c2)[C@@]2(CF)N=C(N)O[C@@H]3C[C@H]23)c(Cl)c1</t>
  </si>
  <si>
    <t>CC#CCOc1cnc(cn1)C(=O)Nc1ccc(Cl)c(c1)[C@@]1(CF)N=C(N)O[C@@H]2C[C@H]12</t>
  </si>
  <si>
    <t>NC1=N[C@@](C(F)F)([C@H]2C[C@H]2O1)c1cc(NC(=O)c2cccc(Cl)n2)ccc1F</t>
  </si>
  <si>
    <t>NC1=N[C@@](C(F)F)([C@H]2C[C@H]2O1)c1cc(NC(=O)c2cc(Cl)ccn2)ccc1F</t>
  </si>
  <si>
    <t>CC(C)c1cccnc1C(=O)Nc1ccc(F)c(c1)[C@]1(N=C(N)O[C@@H]2C[C@H]12)C(F)F</t>
  </si>
  <si>
    <t>CC(C)c1cc(Cl)cnc1C(=O)Nc1ccc(F)c(c1)[C@]1(N=C(N)O[C@@H]2C[C@H]12)C(F)F</t>
  </si>
  <si>
    <t>NC1=N[C@@](C(F)F)([C@H]2C[C@H]2O1)c1cc(NC(=O)c2ncc(Br)cc2C(F)F)ccc1F</t>
  </si>
  <si>
    <t>NC1=N[C@@](C(F)F)([C@H]2C[C@H]2O1)c1cc(NC(=O)c2ccc(cn2)-c2ccccc2)ccc1F</t>
  </si>
  <si>
    <t>NC1=N[C@@](C(F)F)([C@H]2C[C@H]2O1)c1cc(NC(=O)c2ccccn2)ccc1F</t>
  </si>
  <si>
    <t>Cc1cccnc1C(=O)Nc1ccc(F)c(c1)[C@]1(N=C(N)O[C@@H]2C[C@H]12)C(F)F</t>
  </si>
  <si>
    <t>COc1cnc(cn1)C(=O)Nc1ccc(C)c(c1)[C@]1(N=C(N)O[C@@H]2C[C@H]12)C(F)F</t>
  </si>
  <si>
    <t>Cc1ccc(NC(=O)c2ccc(Cl)cn2)cc1[C@]1(N=C(N)O[C@@H]2C[C@H]12)C(F)F</t>
  </si>
  <si>
    <t>NC1=N[C@](C(F)F)([C@@H]2C[C@@H]2O1)c1cc(NC(=O)c2ccc(Br)cn2)ccc1F</t>
  </si>
  <si>
    <t>COc1cc(Cl)cnc1C(=O)Nc1ccc(F)c(c1)[C@@]1(CF)N=C(N)O[C@@H]2C[C@H]12</t>
  </si>
  <si>
    <t>Cc1cc(NC(=O)c2ncc(cn2)C#N)cc(c1F)[C@]1(N=C(N)O[C@@H]2C[C@H]12)C(F)F</t>
  </si>
  <si>
    <t>COc1cnc(cn1)C(=O)Nc1cc(C)c(F)c(c1)[C@]1(N=C(N)O[C@@H]2C[C@H]12)C(F)F</t>
  </si>
  <si>
    <t>COc1cnc(C(=O)Nc2cc(C)c(F)c(c2)[C@]2(N=C(N)O[C@@H]3C[C@H]23)C(F)F)c(C)n1</t>
  </si>
  <si>
    <t>COc1cnc(C(=O)Nc2ccc(Cl)c(c2)[C@@]2(CF)N=C(N)O[C@@H]3C[C@H]23)c(C)n1</t>
  </si>
  <si>
    <t>Cc1cc(NC(=O)c2ncc(Cl)cc2F)cc(c1F)[C@]1(N=C(N)O[C@@H]2C[C@H]12)C(F)F</t>
  </si>
  <si>
    <t>Cc1cc(NC(=O)c2ncc(Cl)cc2C)cc(c1F)[C@]1(N=C(N)O[C@@H]2C[C@H]12)C(F)F</t>
  </si>
  <si>
    <t>COc1ccc(nc1)C(=O)Nc1cc(C)c(F)c(c1)[C@]1(N=C(N)O[C@@H]2C[C@H]12)C(F)F</t>
  </si>
  <si>
    <t>COc1cnc(C(=O)Nc2cc(C)c(F)c(c2)[C@]2(N=C(N)O[C@@H]3C[C@H]23)C(F)F)c(C)c1</t>
  </si>
  <si>
    <t>COc1cnc(C(=O)Nc2ccc(F)c(c2)[C@]2(N=C(N)O[C@@H]3C[C@H]23)C(F)F)c(F)c1</t>
  </si>
  <si>
    <t>COc1cc(F)cnc1C(=O)Nc1ccc(F)c(c1)[C@]1(N=C(N)O[C@@H]2C[C@H]12)C(F)F</t>
  </si>
  <si>
    <t>NC1=N[C@@](C(F)F)([C@H]2C[C@H]2O1)c1cc(NC(=O)c2ncc(Cl)cc2CF)ccc1F</t>
  </si>
  <si>
    <t>Cc1cc(cnc1C(=O)Nc1cc(F)c(C)c(c1)[C@]1(N=C(N)O[C@@H]2C[C@H]12)C(F)F)C#N</t>
  </si>
  <si>
    <t>Cc1cc(cnc1C(=O)Nc1cc(F)c(C)c(c1)[C@@]1(N=C(N)O[C@H]2C[C@@H]12)C(F)F)C#N</t>
  </si>
  <si>
    <t>NC1=N[C@@](C(F)F)([C@H]2C[C@H]2O1)c1cc(NC(=O)c2ccc(OC(F)F)cn2)ccc1F</t>
  </si>
  <si>
    <t>NC1=N[C@@](C(F)F)([C@H]2C[C@H]2O1)c1cc(NC(=O)c2ccc(cn2)C#C)ccc1F</t>
  </si>
  <si>
    <t>CC#Cc1ccc(nc1)C(=O)Nc1ccc(F)c(c1)[C@]1(N=C(N)O[C@@H]2C[C@H]12)C(F)F</t>
  </si>
  <si>
    <t>Cc1nc(OCC(F)(F)F)cnc1C(=O)Nc1cc(F)c(Cl)c(c1)[C@@]1(CF)N=C(N)O[C@@H]2C[C@H]12</t>
  </si>
  <si>
    <t>NC1=N[C@@](CF)([C@H]2C[C@H]2O1)c1cc(NC(=O)c2cnc(OCC#C)cn2)cc(F)c1Cl</t>
  </si>
  <si>
    <t>COc1cnc(cn1)C(=O)Nc1ccc(F)c(c1)[C@]1(C)N=C(NC(=O)c2ccccc2)O[C@H]2C[C@@H]12</t>
  </si>
  <si>
    <t>NC1=N[C@](C(F)F)([C@H]2C[C@H]2O1)c1nc(NC(=O)c2ccc(Cl)cn2)ccc1F</t>
  </si>
  <si>
    <t>COc1cnc(cn1)C(=O)Nc1ccc(F)c(n1)[C@@]1(C)N=C(N)O[C@@H]2C[C@H]12</t>
  </si>
  <si>
    <t>C[C@@]1(N=C(N)O[C@@H]2C[C@H]12)c1nc(NC(=O)c2ccc(cn2)C#N)ccc1F</t>
  </si>
  <si>
    <t>C[C@@]1(N=C(N)O[C@@H]2C[C@H]12)c1nc(NC(=O)c2ccc(Cl)cn2)ccc1F</t>
  </si>
  <si>
    <t>C[C@]1(N=C(N)O[C@H]2C[C@@H]12)c1nc(NC(=O)c2ccc(Cl)cn2)ccc1F</t>
  </si>
  <si>
    <t>C[C@@]1(N=C(N)O[C@@H]2C[C@H]12)c1nc(NC(=O)c2ncc(Cl)cc2Cl)ccc1F</t>
  </si>
  <si>
    <t>NC1=N[C@@](C(F)F)([C@H]2CC2O1)c1nc(NC(=O)c2ccc(cn2)[N+]#[C-])ccc1F</t>
  </si>
  <si>
    <t>NC1=N[C@@](C(F)F)([C@H]2C[C@H]2O1)c1nc(NC(=O)c2ccc(cn2)C#N)ccc1F</t>
  </si>
  <si>
    <t>C[C@]1(N=C(N)O[C@H]2C[C@@H]12)c1cc(NC(=O)c2ccc(Cl)cn2)cnc1F</t>
  </si>
  <si>
    <t>C[C@@]1(N=C(N)O[C@@H]2C[C@H]12)c1cc(NC(=O)c2ccc(Cl)cn2)cnc1F</t>
  </si>
  <si>
    <t>COc1cnc(cn1)C(=O)Nc1cnc(F)c(c1)[C@]1(C)N=C(N)O[C@H]2C[C@@H]12</t>
  </si>
  <si>
    <t>COc1cnc2c(Nc3ccc(F)c(c3)[C@@]3(C)N=C(N)O[C@H]4C[C@@H]34)nccc2c1</t>
  </si>
  <si>
    <t>COc1cnc2c(Nc3ccc(F)c(c3)[C@]3(C)N=C(N)O[C@H]4C[C@@H]34)nccc2c1</t>
  </si>
  <si>
    <t>COc1cnc2c(Nc3ccc(F)c(c3)[C@@]3(C)N=C(N)O[C@@H]4C[C@H]34)nccc2c1</t>
  </si>
  <si>
    <t>NC1=N[C@](CF)([C@@H]2C[C@@H]2O1)c1cc(Nc2nccc3cc(Cl)cnc23)cc(F)c1F</t>
  </si>
  <si>
    <t>NC1=N[C@@](CF)([C@H]2C[C@H]2O1)c1cc(Nc2nccc3cc(Cl)cnc23)cc(F)c1F</t>
  </si>
  <si>
    <t>NC1=N[C@@](CF)([C@H]2C[C@H]2O1)c1cc(Nc2ncc(F)c3cc(cnc23)C#N)ccc1F</t>
  </si>
  <si>
    <t>COc1cnc2c(Nc3ccc(F)c(c3)[C@@]3(CF)N=C(N)O[C@@H]4C[C@H]34)ncc(F)c2c1</t>
  </si>
  <si>
    <t>NC1=N[C@@](CF)([C@H]2C[C@H]2O1)c1cc(Nc2nccc3cc(Cl)cnc23)ccc1F</t>
  </si>
  <si>
    <t>NC1=N[C@@](CF)([C@H]2C[C@H]2O1)c1cc(Nc2nccc3cc(cnc23)C#N)ccc1F</t>
  </si>
  <si>
    <t>NC1=N[C@@](CF)([C@H]2C[C@H]2O1)c1cc(Nc2ncnc3cc(Cl)cnc23)ccc1F</t>
  </si>
  <si>
    <t>COc1cnc2c(Nc3ccc(F)c(c3)[C@]3(N=C(N)O[C@@H]4C[C@H]34)C(F)F)nccc2c1</t>
  </si>
  <si>
    <t>NC1=N[C@](C(F)F)([C@@H]2C[C@@H]2O1)c1cc(Nc2ncc(F)c3cc(cnc23)C#N)ccc1Cl</t>
  </si>
  <si>
    <t>NC1=N[C@@](C(F)F)([C@H]2C[C@H]2O1)c1cc(Nc2ncc(F)c3cc(cnc23)C#N)ccc1Cl</t>
  </si>
  <si>
    <t>NC1=N[C@@](C(F)F)([C@H]2C[C@H]2O1)c1cc(Nc2ncnc3cc(Cl)cnc23)ccc1F</t>
  </si>
  <si>
    <t>COc1cnc2c(Nc3ccc(F)c(c3F)[C@]3(CF)N=C(N)O[C@H]4C[C@@H]34)nccc2n1</t>
  </si>
  <si>
    <t>COc1cnc2c(Nc3cc(Cl)c(F)c(c3)[C@@]3(CF)N=C(N)O[C@@H]4C[C@H]34)nccc2n1</t>
  </si>
  <si>
    <t>CC(C)Oc1cnc2c(Nc3cc(Cl)c(F)c(c3)[C@@]3(CF)N=C(N)O[C@@H]4C[C@H]34)nccc2n1</t>
  </si>
  <si>
    <t>Cn1cc2ccnc(Nc3ccc(F)c(c3)[C@]3(N=C(N)O[C@@H]4C[C@H]34)C(F)F)c2n1</t>
  </si>
  <si>
    <t>NC1=N[C@@](CF)([C@H]2C[C@H]2O1)c1cc(Nc2nccc3cc(Cl)cnc23)ccc1Cl</t>
  </si>
  <si>
    <t>COc1cnc2c(Nc3ccc(Cl)c(c3)[C@@]3(CF)N=C(N)O[C@@H]4C[C@H]34)nccc2c1</t>
  </si>
  <si>
    <t>NC1=N[C@@](C(F)F)([C@H]2C[C@H]2O1)c1cc(Nc2ncc(F)c3cc(Cl)cnc23)ccc1F</t>
  </si>
  <si>
    <t>NC1=N[C@@](C(F)F)([C@H]2C[C@H]2O1)c1cc(Nc2nccc3cc(Cl)cnc23)ccc1F</t>
  </si>
  <si>
    <t>NC1=N[C@@](CF)([C@H]2C[C@H]2O1)c1cc(Nc2ncc(F)c3cc(cnc23)C#N)ccc1Cl</t>
  </si>
  <si>
    <t>COc1cnc2c(Nc3ccc(F)c(c3)[C@]3(N=C(N)O[C@@H]4C[C@H]34)C(F)F)ncnc2c1</t>
  </si>
  <si>
    <t>NC1=N[C@@](C(F)F)([C@H]2C[C@H]2O1)c1cc(Nc2nccc3nc(cnc23)C(F)(F)F)ccc1F</t>
  </si>
  <si>
    <t>NC1=N[C@@](C(F)F)([C@H]2C[C@H]2O1)c1cc(Nc2ncc(F)c3cc(cnc23)C#N)cc(F)c1F</t>
  </si>
  <si>
    <t>NC1=N[C@@](C(F)F)([C@H]2C[C@H]2O1)c1cc(NCC2CCC2)ccc1F</t>
  </si>
  <si>
    <t>NC1=N[C@@](C(F)F)([C@H]2C[C@H]2O1)c1cc(NCC#Cc2ccccc2)ccc1F</t>
  </si>
  <si>
    <t>NC1=N[C@@](C(F)F)([C@H]2C[C@H]2O1)c1cc(NCC2(CC2)c2ccc(Cl)cc2)ccc1F</t>
  </si>
  <si>
    <t>NC1=N[C@@](C(F)F)([C@H]2C[C@H]2O1)c1cc(NC[C@@H]2C[C@H]2c2ccccc2)ccc1F</t>
  </si>
  <si>
    <t>NC1=N[C@@](C(F)F)([C@H]2C[C@H]2O1)c1cc(NC[C@H]2C[C@H]2c2ccccc2)ccc1F</t>
  </si>
  <si>
    <t>NC1=N[C@@](CF)([C@H]2C[C@H]2O1)c1cc(NCc2nn(cc2Cl)C(F)F)ccc1F</t>
  </si>
  <si>
    <t>NC1=N[C@@](C(F)F)([C@H]2C[C@H]2O1)c1cc(NCc2nn(cc2Cl)C(F)F)ccc1F</t>
  </si>
  <si>
    <t>NC1=N[C@@](C(F)F)([C@H]2C[C@H]2O1)c1cc(NCC2CC(=C)C2)ccc1F</t>
  </si>
  <si>
    <t>NC1=N[C@@](C(F)F)([C@H]2C[C@H]2O1)c1cc(NCC2(CC2)C(F)(F)F)ccc1F</t>
  </si>
  <si>
    <t>NC1=N[C@@](C(F)F)([C@H]2C[C@H]2O1)c1cc(NCc2ccc(Cl)cn2)ccc1F</t>
  </si>
  <si>
    <t>C[C@@H](Nc1ccc(F)c(c1)[C@]1(N=C(N)O[C@@H]2C[C@H]12)C(F)F)c1ccc(Cl)cn1</t>
  </si>
  <si>
    <t>NC1=N[C@@](C(F)F)([C@H]2C[C@H]2O1)c1cc(NCC2CC2)ccc1F</t>
  </si>
  <si>
    <t>NC1=N[C@@](C(F)F)([C@H]2C[C@H]2O1)c1cc(N[C@@H]2CCc3cc(Br)cnc23)ccc1F</t>
  </si>
  <si>
    <t>NC1=N[C@@](C(F)F)([C@H]2C[C@H]2O1)c1cc(N[C@H]2CCCc3cc(Br)cnc23)ccc1F</t>
  </si>
  <si>
    <t>NC1=N[C@@](C(F)F)([C@H]2C[C@H]2O1)c1cc(N[C@H]2CCOc3cc(ccc23)C#N)ccc1F</t>
  </si>
  <si>
    <t>NC1=N[C@@](C(F)F)([C@H]2C[C@H]2O1)c1cc(N[C@H]2CCc3cc(Br)ccc23)ccc1F</t>
  </si>
  <si>
    <t>NC1=N[C@@](C(F)F)([C@H]2C[C@H]2O1)c1cc(Nc2coc3cc(Cl)cnc23)ccc1F</t>
  </si>
  <si>
    <t>COCc1cc(cnc1C(=O)Nc1ccc(Cl)c(c1)[C@@]1(CF)N=C(N)O[C@@H]2C[C@H]12)C#N</t>
  </si>
  <si>
    <t>NC1=N[C@@](CF)([C@H]2C[C@H]2O1)c1cc(NC(=O)c2ncc(cc2CO)C#N)ccc1Cl</t>
  </si>
  <si>
    <t>NC1=N[C@@](C(F)F)([C@H]2C[C@H]2O1)c1cc(NC(=O)c2ncc(cc2F)C#N)ccc1F</t>
  </si>
  <si>
    <t>CN(C)c1cc(cnc1C(=O)Nc1ccc(F)c(c1)[C@]1(N=C(N)O[C@@H]2C[C@H]12)C(F)F)C#N</t>
  </si>
  <si>
    <t>Cc1cc(NC(=O)c2ccc(cn2)C#N)cc(c1F)[C@]1(N=C(N)O[C@@H]2C[C@H]12)C(F)F</t>
  </si>
  <si>
    <t>COCc1cc(cnc1C(=O)Nc1ccc(F)c(c1)[C@]1(N=C(N)O[C@@H]2C[C@H]12)C(F)F)C#N</t>
  </si>
  <si>
    <t>NC1=N[C@@](CF)([C@H]2C[C@H]2O1)c1cc(Nc2ncnc3cc(cnc23)C#N)ccc1F</t>
  </si>
  <si>
    <t>CC(C)c1cc(cnc1C(=O)Nc1ccc(F)c(c1)[C@]1(N=C(N)O[C@@H]2C[C@H]12)C(F)F)C#N</t>
  </si>
  <si>
    <t>NC1=N[C@@](C(F)F)([C@H]2C[C@H]2O1)c1cc(NC(=O)c2ncc(cc2C(F)F)C#N)ccc1F</t>
  </si>
  <si>
    <t>NC1=N[C@@](C(F)F)([C@H]2C[C@H]2O1)c1cc(NC(=O)c2ncc(cc2CO)C#N)ccc1F</t>
  </si>
  <si>
    <t>COc1cc(cnc1C(=O)Nc1ccc(Cl)c(c1)[C@@]1(CF)N=C(N)O[C@@H]2C[C@H]12)C#N</t>
  </si>
  <si>
    <t>Cc1cc(NC(=O)c2ncc(cc2F)C#N)cc(c1F)[C@]1(N=C(N)O[C@@H]2C[C@H]12)C(F)F</t>
  </si>
  <si>
    <t>COc1cc(cnc1C(=O)Nc1cc(C)c(F)c(c1)[C@]1(N=C(N)O[C@@H]2C[C@H]12)C(F)F)C#N</t>
  </si>
  <si>
    <t>NC1=N[C@@](C(F)F)([C@H]2C[C@H]2O1)c1cc(N[C@@H]2CCc3cc(cnc23)C#N)ccc1F</t>
  </si>
  <si>
    <t>NC1=N[C@@](C(F)F)([C@H]2C[C@H]2O1)c1cc(NC2CCc3cc(cnc23)C#N)ccc1F</t>
  </si>
  <si>
    <t>NC1=N[C@@](C(F)F)([C@H]2C[C@H]2O1)c1cc(N[C@H]2CCCc3cc(cnc23)C#N)ccc1F</t>
  </si>
  <si>
    <t>NC1=N[C@@](C(F)F)([C@H]2C[C@H]2O1)c1cc(N[C@H]2CCc3cc(cnc23)C#N)ccc1F</t>
  </si>
  <si>
    <t>NC1=N[C@@](C(F)F)([C@H]2C[C@H]2O1)c1cc(NC(=O)c2ccc(cn2)C#CC2CC2)ccc1F</t>
  </si>
  <si>
    <t>NC1=N[C@@](C(F)F)([C@H]2C[C@H]2O1)c1cc(Nc2nccc3cc(cnc23)C#CC2CC2)ccc1F</t>
  </si>
  <si>
    <t>NC1=N[C@@](C(F)F)([C@H]2C[C@H]2O1)c1cc(NC(=O)c2cnc(cn2)C#CC2CC2)ccc1F</t>
  </si>
  <si>
    <t>NC1=N[C@@](C(F)F)([C@H]2C[C@H]2O1)c1cc(Nc2ncc(F)c3cc(cnc23)C#CC2CC2)ccc1F</t>
  </si>
  <si>
    <t>CC1(COC1)C#Cc1ccc(nc1)C(=O)Nc1ccc(F)c(c1)[C@]1(N=C(N)O[C@@H]2C[C@H]12)C(F)F</t>
  </si>
  <si>
    <t>NC1=N[C@@](C(F)F)([C@H]2C[C@H]2O1)c1cc(NC(=O)c2cnc(CCC#CC3CC3)cn2)ccc1F</t>
  </si>
  <si>
    <t>NC1=N[C@@](C(F)F)([C@H]2C[C@H]2O1)c1cc(NC(=O)c2cnc(OCC3CCOCC3)cn2)ccc1F</t>
  </si>
  <si>
    <t>NC1=N[C@@](C(F)F)([C@H]2C[C@H]2O1)c1cc(NC(=O)c2cnc(OCC3CCOC3)cn2)ccc1F</t>
  </si>
  <si>
    <t>NC1=N[C@@](C(F)F)([C@H]2C[C@H]2O1)c1cc(NC(=O)c2cnc(OCC=C)cn2)ccc1F</t>
  </si>
  <si>
    <t>NC1=N[C@@](C(F)F)([C@H]2C[C@H]2O1)c1cc(NC(=O)c2cnc(OCC3CC3)cn2)ccc1F</t>
  </si>
  <si>
    <t>NC1=N[C@@](C(F)F)([C@H]2C[C@H]2O1)c1cc(NC(=O)c2cnc(OCC3CCCCC3)cn2)ccc1F</t>
  </si>
  <si>
    <t>CCOc1cnc(cn1)C(=O)Nc1ccc(F)c(c1)[C@]1(N=C(N)O[C@@H]2C[C@H]12)C(F)F</t>
  </si>
  <si>
    <t>NC1=N[C@@](C(F)F)([C@H]2C[C@H]2O1)c1cc(NC(=O)c2cnc(OCC3CCCC3)cn2)ccc1F</t>
  </si>
  <si>
    <t>OCc1cc(Cl)cnc1C(=O)Nc1ccc(F)c(c1)[C@]1(N=[C-]O[C@@H]2C[C@H]12)C(F)F</t>
  </si>
  <si>
    <t>NC1=N[C@@](CF)([C@H]2C[C@H]2O1)c1cc(NC(=O)c2ncc(Cl)cc2CO)ccc1Cl</t>
  </si>
  <si>
    <t>NC1=N[C@@](C(F)F)([C@H]2C[C@H]2O1)c1cc(NS(=O)(=O)c2ccc(Cl)cn2)ccc1F</t>
  </si>
  <si>
    <t>NC1=N[C@@](C(F)F)([C@H]2C[C@H]2O1)c1cc(N[C@H](c2ccc(Cl)cn2)C(F)(F)F)ccc1F</t>
  </si>
  <si>
    <t>FC[C@@]1(N=C(NC(=O)c2ccccc2)O[C@@H]2C[C@H]12)c1cc(Br)ccc1Cl</t>
  </si>
  <si>
    <t>CS(=O)(=O)c1c(F)cc(NC(=O)c2ccc(Cl)cn2)cc1[C@@]1(CF)N=C(N)O[C@@H]2C[C@H]12</t>
  </si>
  <si>
    <t>FC(F)[C@]1(N=C(NC(=O)c2ccccc2)O[C@H]2C[C@@H]12)c1cc(Br)ccc1F</t>
  </si>
  <si>
    <t>FC(F)[C@@]1(N=C(NC(=O)c2ccccc2)O[C@@H]2C[C@H]12)c1cc(Br)ccc1F</t>
  </si>
  <si>
    <t>CC#Cc1cncc(c1)-c1ccc(F)c(c1)[C@]1(N=C(N)O[C@@H]2C[C@H]12)C(F)F</t>
  </si>
  <si>
    <t>CC#Cc1cncc(c1)-c1ccc(F)c(c1)[C@@]1(CF)N=C(N)O[C@@H]2C[C@H]12</t>
  </si>
  <si>
    <t>COc1ccc(COCc2cc(F)c(cc2-c2cncc(c2)C#CC)[C@@]2(CF)N=C(N)OC3C[C@H]23)cc1</t>
  </si>
  <si>
    <t>CC(C)(C)OC(=O)N=C1OC2C[C@@H]2[C@](CF)(N1C(=O)OC(C)(C)C)c1cc(c(CO)cc1F)-c1cncc(F)c1</t>
  </si>
  <si>
    <t>CC#Cc1cnn(c1)-c1ccc(F)c(c1)[C@]1(N=C(N)O[C@@H]2C[C@H]12)C(F)F</t>
  </si>
  <si>
    <t>NC1=N[C@@](C(F)F)([C@H]2C[C@H]2O1)c1cc(ccc1F)-n1cc(cn1)C#CC1CC1</t>
  </si>
  <si>
    <t>NC1=N[C@@](C(F)F)([C@H]2C[C@H]2O1)c1cc(ccc1F)N1Cc2cc(Cl)cnc2C1=O</t>
  </si>
  <si>
    <t>COc1cnc(cn1)C(=O)Nc1cccc(c1)[C@]1(N=C(N)O[C@@H]2C[C@H]12)C(F)F</t>
  </si>
  <si>
    <t>CN(C(=O)OC(C)(C)C)c1cnc(nc1)C(=O)Nc1ccc(F)c(c1)[C@]1(N=C(N)O[C@@H]2C[C@H]12)C(F)F</t>
  </si>
  <si>
    <t>NC1=N[C@@](CF)([C@H]2C[C@H]2O1)c1cc(NC(=O)c2ncc(Cl)cc2CF)ccc1Cl</t>
  </si>
  <si>
    <t>NC1=N[C@@](CF)([C@H]2C[C@H]2O1)c1cc(NC(=O)c2ncc(Cl)cc2F)ccc1Cl</t>
  </si>
  <si>
    <t>Cc1cc(Cl)cnc1C(=O)Nc1ccc(Cl)c(c1)[C@@]1(CF)N=C(N)O[C@@H]2C[C@H]12</t>
  </si>
  <si>
    <t>Cc1cc(NC(=O)c2ccc(Cl)cc2CF)cc(c1F)[C@]1(N=C(N)O[C@@H]2C[C@H]12)C(F)F</t>
  </si>
  <si>
    <t>NC1=N[C@@](CF)([C@H]2C[C@H]2O1)c1cc(NC(=O)c2ccc(F)cn2)ccc1Cl</t>
  </si>
  <si>
    <t>NC1=N[C@@](C(F)F)([C@H]2C[C@H]2O1)c1cc(Nc2nccc3cc(cnc23)C#N)ccc1F</t>
  </si>
  <si>
    <t>COc1cnc2c(Nc3ccc(F)c(c3)[C@]3(N=C(N)O[C@@H]4C[C@H]34)C(F)F)nccc2n1</t>
  </si>
  <si>
    <t>COc1cnc2c(Nc3ccc(F)c(c3)[C@]3(N=C(N)O[C@@H]4C[C@H]34)C(F)F)ncc(F)c2c1</t>
  </si>
  <si>
    <t>NC1=N[C@@](C(F)F)([C@H]2C[C@H]2O1)c1cc(Nc2ncnc3cc(cnc23)C(F)(F)F)ccc1F</t>
  </si>
  <si>
    <t>NC1=N[C@@](CF)([C@H]2C[C@H]2O1)c1cc(NC(=O)c2ncc(cc2F)C#N)ccc1Cl</t>
  </si>
  <si>
    <t>NC1=N[C@@](C(F)F)([C@H]2C[C@H]2O1)c1cc(NC(=O)c2c(F)cc(F)cc2F)ccc1F</t>
  </si>
  <si>
    <t>OC1=NC(=NC2CCCCC2)C2(CCN(Cc3ccccc3)CC2)N1c1ccccc1</t>
  </si>
  <si>
    <t>OC1=NC(=NC2CCCCC2)C2(CCN(Cc3ccccc3)CC2)N1c1cccc(F)c1</t>
  </si>
  <si>
    <t>CC(=O)Nc1ccc(cc1)N1C(O)=NC(=NC2CCCCC2)C11CCN(Cc2ccccc2)CC1</t>
  </si>
  <si>
    <t>CC(=O)Nc1ccc(CN2CCC3(CC2)N(C(O)=NC3=NC2CCCCC2)c2cccc(F)c2)cc1</t>
  </si>
  <si>
    <t>OC1=NC(=NC2CCCCC2)C2(CCN(Cc3cccc(c3)-c3ccccc3)CC2)N1c1cccc(F)c1</t>
  </si>
  <si>
    <t>Cc1ccccc1-c1cccc(CN2CCC3(CC2)N(C(O)=NC3=NC2CCCCC2)c2cccc(F)c2)c1</t>
  </si>
  <si>
    <t>C[C@]1(CS(=O)(=O)[C@@](CF)(C2CC2)C(N)=N1)c1cc(Nc2nccc3cc(cnc23)C#N)ccc1F</t>
  </si>
  <si>
    <t>C[C@]1(CS(=O)(=O)[C@@](CF)(C2CC2)C(N)=N1)c1nc(Nc2nccc3cc(cnc23)C#N)ccc1F</t>
  </si>
  <si>
    <t>C[C@]1(CS(=O)(=O)[C@@](C)(C2CC2)C(N)=N1)c1cc(Nc2nccc3cc(Br)cnc23)ncc1F</t>
  </si>
  <si>
    <t>C[C@]1(CS(=O)(=O)[C@@](C)(C2CC2)C(N)=N1)c1cc(Nc2nccc3cc(cnc23)C#N)ncc1F</t>
  </si>
  <si>
    <t>C[C@]1(CS(=O)(=O)[C@@](C)(C2CC2)C(N)=N1)c1nc(Nc2nccc3cc(cnc23)C#N)ncc1F</t>
  </si>
  <si>
    <t>COc1cnc2c(Nc3cc(c(F)cn3)[C@]3(C)CS(=O)(=O)[C@@](C)(C4CC4)C(N)=N3)nccc2c1</t>
  </si>
  <si>
    <t>COc1cnc2c(Nc3ccc(F)c(c3)[C@]3(C)CS(=O)(=O)[C@@](CF)(C4CC4)C(N)=N3)nccc2c1</t>
  </si>
  <si>
    <t>COc1cnc2c(Nc3ccc(F)c(c3)[C@]3(C)CS(=O)(=O)[C@@](CF)(C4CC4)C(N)=N3)nccc2n1</t>
  </si>
  <si>
    <t>COc1cnc2c(Nc3cc(c(F)cn3)[C@]3(C)CS(=O)(=O)[C@@](C)(C4CC4)C(N)=N3)nccc2n1</t>
  </si>
  <si>
    <t>CC#CCOc1cnc2c(Nc3cc(c(F)cn3)[C@]3(C)CS(=O)(=O)[C@@](C)(C4CC4)C(N)=N3)nccc2c1</t>
  </si>
  <si>
    <t>CC#CCOc1cnc2c(Nc3cnc(F)c(c3)[C@]3(C)CS(=O)(=O)[C@@](CF)(C4CC4)C(N)=N3)nccc2c1</t>
  </si>
  <si>
    <t>COc1cnc2c(Nc3cnc(F)c(c3)[C@]3(C)CS(=O)(=O)[C@@](CF)(C4CC4)C(N)=N3)nccc2c1</t>
  </si>
  <si>
    <t>CC#CCOc1cnc2c(Nc3cnc(F)c(c3)[C@]3(C)CS(=O)(=O)[C@@](CF)(C4CC4)C(N)=N3)nccc2n1</t>
  </si>
  <si>
    <t>COc1cnc2c(Nc3ccc(F)c(c3)[C@]3(C)CS(=O)(=O)[C@@](C)(C4CC4)C(N)=N3)nccc2c1</t>
  </si>
  <si>
    <t>C[C@]1(CS(=O)(=O)[C@@](C)(C2CC2)C(N)=N1)c1cc(Nc2ncnc3cc(Br)cnc23)ccc1F</t>
  </si>
  <si>
    <t>C[C@]1(CS(=O)(=O)[C@@](C)(C2CC2)C(N)=N1)c1cc(Nc2ncnc3cc(cnc23)C#N)ccc1F</t>
  </si>
  <si>
    <t>C[C@]1(CS(=O)(=O)[C@@](C)(C2CC2)C(N)=N1)c1cc(Nc2nccc3cc(Br)cnc23)ccc1F</t>
  </si>
  <si>
    <t>C[C@]1(CS(=O)(=O)[C@@](C)(C2CC2)C(N)=N1)c1cc(Nc2nccc3cc(cnc23)C#N)ccc1F</t>
  </si>
  <si>
    <t>COc1cnc2c(Nc3cc(c(F)cn3)[C@]3(C)CS(=O)(=O)[C@@](C)(C4CC4)C(N)=N3)ncnc2c1</t>
  </si>
  <si>
    <t>COc1cnc2c(Nc3ccc(F)c(c3)[C@]3(C)CS(=O)(=O)[C@@](C)(C4CC4)C(N)=N3)ncnc2c1</t>
  </si>
  <si>
    <t>COc1cnc2c(Nc3cc(c(F)cn3)[C@]3(C)CS(=O)(=O)[C@@](C)(C4CC4)C(N)=N3)ccnc2c1</t>
  </si>
  <si>
    <t>COc1cnc2c(Nc3ccc(F)c(c3)[C@]3(C)CS(=O)(=O)[C@@](C)(C4CC4)C(N)=N3)ncnc2n1</t>
  </si>
  <si>
    <t>COc1cnc2c(Nc3cc(c(F)cn3)[C@]3(C)CS(=O)(=O)[C@@](C)(C4CC4)C(N)=N3)ncnc2n1</t>
  </si>
  <si>
    <t>COc1cnc2c(Nc3ccc(F)c(c3)[C@]3(C)CS(=O)(=O)[C@@](C)(C4CC4)C(N)=N3)nccc2n1</t>
  </si>
  <si>
    <t>C[C@]1(CS(=O)(=O)[C@@](C)(C2CC2)C(N)=N1)c1cc(Nc2nccc3cc(O)cnc23)ncc1F</t>
  </si>
  <si>
    <t>C[C@]1(CS(=O)(=O)[C@@](C)(C2CC2)C(N)=N1)c1cc(Nc2nccc3cc(F)cnc23)ncc1F</t>
  </si>
  <si>
    <t>C[C@]1(CS(=O)(=O)[C@@](C)(C2CC2)C(N)=N1)c1cc(Nc2nccc3cc(Cl)cnc23)ncc1F</t>
  </si>
  <si>
    <t>CC#CCOc1cnc2c(Nc3cc(c(F)cn3)[C@]3(C)CS(=O)(=O)[C@@](C)(C4CC4)C(N)=N3)nccc2n1</t>
  </si>
  <si>
    <t>CC#CCOc1cnc2c(Nc3cnc(F)c(c3)[C@]3(C)CS(=O)(=O)[C@@](C)(C4CC4)C(N)=N3)nccc2n1</t>
  </si>
  <si>
    <t>CC#CCOc1cnc2c(Nc3cnc(F)c(c3)[C@]3(C)CS(=O)(=O)[C@@](C)(C4CC4)C(N)=N3)nccc2c1</t>
  </si>
  <si>
    <t>C[C@]1(CS(=O)(=O)[C@@](C)(C2CC2)C(N)=N1)c1cc(Nc2ccnc3cccnc23)ncc1F</t>
  </si>
  <si>
    <t>COc1cnc2c(Nc3cnc(F)c(c3)[C@]3(C)CS(=O)(=O)[C@@](C)(C4CC4)C(N)=N3)nccc2c1</t>
  </si>
  <si>
    <t>C[C@]1(CS(=O)(=O)[C@@](C)(C2CC2)C(N)=N1)c1cc(Nc2ccnc3cc(Cl)cnc23)ncc1F</t>
  </si>
  <si>
    <t>C[C@]1(CS(=O)(=O)[C@@](C)(C2CC2)C(N)=N1)c1cc(Nc2ccnc3cc(F)cnc23)ncc1F</t>
  </si>
  <si>
    <t>COc1cnc2c(Nc3cc(c(F)cn3)[C@]3(C)CS(=O)(=O)[C@@](C)(C4CC4)C(N)=N3)ccnc2n1</t>
  </si>
  <si>
    <t>COc1cnc2c(Nc3ccc(F)c(c3)[C@]3(C)CS(=O)(=O)[C@@](C)(C4CC4)C(N)=N3)ccnc2c1</t>
  </si>
  <si>
    <t>COc1cnc2c(Nc3ccc(F)c(c3)[C@]3(C)CS(=O)(=O)[C@@](C)(C4CC4)C(N)=N3)ccnc2n1</t>
  </si>
  <si>
    <t>C[C@]1(CS(=O)(=O)[C@@](C)(C2CC2)C(N)=N1)c1cc(Nc2ncnc3cc(Br)cnc23)ncc1F</t>
  </si>
  <si>
    <t>C[C@]1(CS(=O)(=O)[C@@](C)(C2CC2)C(N)=N1)c1cc(Nc2ncnc3cc(cnc23)C#N)ncc1F</t>
  </si>
  <si>
    <t>C[C@H]1C[C@H]2CSC(NC(=O)c3ccccc3)=N[C@]2(CO1)c1nc(NC(=O)c2ccc(OC(F)F)cn2)cs1</t>
  </si>
  <si>
    <t>C[C@H]1C[C@H]2CSC(NC(=O)c3ccccc3)=N[C@]2(CO1)c1nc(NC(=O)c2cnc(OC(F)F)cn2)cs1</t>
  </si>
  <si>
    <t>C[C@H]1C[C@H]2CSC(NC(=O)c3ccccc3)=N[C@]2(CO1)c1nc(NC(=O)c2coc(CF)n2)cs1</t>
  </si>
  <si>
    <t>C[C@H]1C[C@H]2CSC(NC(=O)c3ccccc3)=N[C@]2(CO1)c1nc(NC(=O)c2ccn(n2)C(F)F)cs1</t>
  </si>
  <si>
    <t>C[C@H]1C[C@H]2CSC(NC(=O)c3ccccc3)=N[C@]2(CO1)c1nc(NC(=O)c2ccc(cn2)C#N)cs1</t>
  </si>
  <si>
    <t>C[C@H]1C[C@H]2CSC(NC(=O)c3ccccc3)=N[C@]2(CO1)c1nc(NC(=O)c2nn(cc2Cl)C(F)F)cs1</t>
  </si>
  <si>
    <t>C[C@H]1C[C@H]2CSC(NC(=O)c3ccccc3)=N[C@]2(CO1)c1nc(NC(=O)c2ccc(Cl)cn2)cs1</t>
  </si>
  <si>
    <t>C[C@H]1C[C@H]2CSC(NC(=O)c3ccccc3)=N[C@]2(CO1)c1nc(N)cs1</t>
  </si>
  <si>
    <t>C[C@H]1C[C@H]2CSC(N)=N[C@]2(CO1)c1nc(NC(=O)c2ccc(F)cc2C)cs1</t>
  </si>
  <si>
    <t>C[C@H](F)COc1cnc(cn1)C(=O)Nc1csc(n1)[C@]12CO[C@@H](C)C[C@H]1CSC(N)=N2</t>
  </si>
  <si>
    <t>C[C@H]1C[C@H]2CSC(N)=N[C@]2(CO1)c1nc(NC(=O)c2oc(C)nc2C)cs1</t>
  </si>
  <si>
    <t>C[C@H]1C[C@H]2CSC(N)=N[C@]2(CO1)c1nc(NC(=O)c2cn(C)nc2C(F)(F)F)cs1</t>
  </si>
  <si>
    <t>CC(C)n1cnc(c1)C(=O)Nc1csc(n1)[C@]12CO[C@@H](C)C[C@H]1CSC(N)=N2</t>
  </si>
  <si>
    <t>CC(C)Cc1cc(no1)C(=O)Nc1csc(n1)[C@]12CO[C@@H](C)C[C@H]1CSC(N)=N2</t>
  </si>
  <si>
    <t>C[C@H]1C[C@H]2CSC(N)=N[C@]2(CO1)c1nc(NC(=O)c2cnn(C)c2)cs1</t>
  </si>
  <si>
    <t>C[C@H]1C[C@H]2CSC(N)=N[C@]2(CO1)c1nc(NC(=O)c2cc(C)on2)cs1</t>
  </si>
  <si>
    <t>CC(C)Cc1cc(nn1C)C(=O)Nc1csc(n1)[C@]12CO[C@@H](C)C[C@H]1CSC(N)=N2</t>
  </si>
  <si>
    <t>C[C@H]1C[C@H]2CSC(N)=N[C@]2(CO1)c1nc(NC(=O)c2ccncn2)cs1</t>
  </si>
  <si>
    <t>C[C@H]1C[C@H]2CSC(N)=N[C@]2(CO1)c1nc(NC(=O)c2cc(C)no2)cs1</t>
  </si>
  <si>
    <t>C[C@H]1C[C@H]2CSC(N)=N[C@]2(CO1)c1nc(NC(=O)c2cnc(C)cn2)cs1</t>
  </si>
  <si>
    <t>C[C@H]1C[C@H]2CSC(N)=N[C@]2(CO1)c1nc(NC(=O)c2cc3CCCn3n2)cs1</t>
  </si>
  <si>
    <t>CC(C)c1cc(C(=O)Nc2csc(n2)[C@]23CO[C@@H](C)C[C@H]2CSC(N)=N3)n(C)n1</t>
  </si>
  <si>
    <t>CCc1cc(on1)C(=O)Nc1csc(n1)[C@]12CO[C@@H](C)C[C@H]1CSC(N)=N2</t>
  </si>
  <si>
    <t>CCn1cc(cn1)C(=O)Nc1csc(n1)[C@]12CO[C@@H](C)C[C@H]1CSC(N)=N2</t>
  </si>
  <si>
    <t>C[C@H]1C[C@H]2CSC(N)=N[C@]2(CO1)c1nc(NC(=O)c2cc(C)n(C)n2)cs1</t>
  </si>
  <si>
    <t>C[C@H]1C[C@H]2CSC(N)=N[C@]2(CO1)c1nc(NC(=O)c2ncnn2C)cs1</t>
  </si>
  <si>
    <t>C[C@H]1C[C@H]2CSC(N)=N[C@]2(CO1)c1nc(NC(=O)c2cn(C)cn2)cs1</t>
  </si>
  <si>
    <t>C[C@H]1C[C@H]2CSC(N)=N[C@]2(CO1)c1nc(NC(=O)c2cn(C)nn2)cs1</t>
  </si>
  <si>
    <t>C[C@H]1C[C@H]2CSC(N)=N[C@]2(CO1)c1nc(NC(=O)c2ccon2)cs1</t>
  </si>
  <si>
    <t>C[C@H]1C[C@H]2CSC(N)=N[C@]2(CO1)c1nc(NC(=O)C2CC(F)(F)C2)cs1</t>
  </si>
  <si>
    <t>C[C@H]1C[C@H]2CSC(N)=N[C@]2(CO1)c1nc(NC(=O)c2ncccn2)cs1</t>
  </si>
  <si>
    <t>C[C@H]1C[C@H]2CSC(N)=N[C@]2(CO1)c1nc(NC(=O)c2cnn(c2)C2CC2)cs1</t>
  </si>
  <si>
    <t>C[C@H]1C[C@H]2CSC(N)=N[C@]2(CO1)c1nc(NC(=O)c2cc(Cl)n(C)n2)cs1</t>
  </si>
  <si>
    <t>C[C@H]1C[C@H]2CSC(N)=N[C@]2(CO1)c1nc(NC(=O)c2cnc(cn2)C2CC2)cs1</t>
  </si>
  <si>
    <t>C[C@H]1C[C@H]2CSC(N)=N[C@]2(CO1)c1nc(NC(=O)c2cnn(c2)C(F)F)cs1</t>
  </si>
  <si>
    <t>C[C@H]1C[C@H]2CSC(N)=N[C@]2(CO1)c1nc(NC(=O)c2ccn(n2)C2CC2)cs1</t>
  </si>
  <si>
    <t>C[C@H]1C[C@H]2CSC(N)=N[C@]2(CO1)c1nc(NC(=O)c2ccnn2C2CC2)cs1</t>
  </si>
  <si>
    <t>CC(C)c1nc(co1)C(=O)Nc1csc(n1)[C@]12CO[C@@H](C)C[C@H]1CSC(N)=N2</t>
  </si>
  <si>
    <t>C[C@H]1C[C@H]2CSC(N)N[C@]2(CO1)c1cc(NC(=O)c2ccc(cn2)C#N)cs1</t>
  </si>
  <si>
    <t>COc1cnc(cn1)C(=O)Nc1ccc(F)c(c1)[C@]1(C)CN(C)S(=O)(=O)C(C)(C)C(=N)N1</t>
  </si>
  <si>
    <t>CN1C[C@](C)(NC(=N)C(C)(C)S1(=O)=O)c1cc(NC(=O)c2ccn(n2)C(F)F)ccc1F</t>
  </si>
  <si>
    <t>CN1C[C@](C)(NC(=N)C(C)(C)S1(=O)=O)c1cc(NC(=O)c2ccc(F)cn2)ccc1F</t>
  </si>
  <si>
    <t>CN1C[C@](C)(NC(=N)C(C)(C)S1(=O)=O)c1cc(NC(=O)c2ccc(OC(F)F)cn2)ccc1F</t>
  </si>
  <si>
    <t>CN1C[C@](C)(NC(=N)C(C)(C)S1(=O)=O)c1cc(NC(=O)c2ccc(cn2)C(F)(F)F)ccc1F</t>
  </si>
  <si>
    <t>COc1ccc(nc1)C(=O)Nc1ccc(F)c(c1)[C@]1(C)CN(C)S(=O)(=O)C(C)(C)C(=N)N1</t>
  </si>
  <si>
    <t>CN1C[C@](C)(NC(=N)C(C)(C)S1(=O)=O)c1cc(NC(=O)c2ccc(Cl)cn2)ccc1F</t>
  </si>
  <si>
    <t>CN1C[C@](C)(NC(=N)C(C)(C)S1(=O)=O)c1cc(NC(=O)c2ccc(cn2)C#N)ccc1F</t>
  </si>
  <si>
    <t>COc1cnc(C(=O)Nc2ccc(F)c(c2)[C@]2(C)CN(C)S(=O)(=O)C(C)(C)C(=N)N2)c(C)c1</t>
  </si>
  <si>
    <t>COc1cnc(C(=O)Nc2ccc(F)c(c2)[C@]2(C)CN(C)S(=O)(=O)C(C)(C)C(=N)N2)c(C)n1</t>
  </si>
  <si>
    <t>CN1C[C@](C)(NC(=N)C(C)(C)S1(=O)=O)c1cc(NC(=O)c2ncc(cc2C)C#N)ccc1F</t>
  </si>
  <si>
    <t>CN1C[C@](C)(NC(=N)C(C)(C)S1(=O)=O)c1cc(NC(=O)c2cnc(OCC(F)(F)F)cn2)ccc1F</t>
  </si>
  <si>
    <t>CN1C[C@](C)(NC(=N)C(C)(C)S1(=O)=O)c1cc(NC(=O)c2cnccn2)ccc1F</t>
  </si>
  <si>
    <t>CN1C[C@](C)(NC(=N)C(C)(C)S1(=O)=O)c1cc(NC(=O)c2cnc(OCCF)cn2)ccc1F</t>
  </si>
  <si>
    <t>CN1C[C@](C)(NC(=N)C(C)(C)S1(=O)=O)c1cc(NC(=O)c2noc(C)n2)ccc1F</t>
  </si>
  <si>
    <t>CN1C[C@](C)(NC(=N)C(C)(C)S1(=O)=O)c1cc(NC(=O)c2cnsn2)ccc1F</t>
  </si>
  <si>
    <t>CN1C[C@](C)(NC(=N)C(C)(C)S1(=O)=O)c1cc(NC(=O)c2cn3ccc(cc3n2)C#N)ccc1F</t>
  </si>
  <si>
    <t>CN1C[C@](C)(NC(=N)C(C)(C)S1(=O)=O)c1cc(NC(=O)c2ccn(C)n2)ccc1F</t>
  </si>
  <si>
    <t>CN1C[C@](C)(NC(=N)C(C)(C)S1(=O)=O)c1cc(NC(=O)c2cc(C)on2)ccc1F</t>
  </si>
  <si>
    <t>CN1C[C@](C)(NC(=N)C(C)(C)S1(=O)=O)c1cc(NC(=O)c2ccc3nc(C)oc3c2)ccc1F</t>
  </si>
  <si>
    <t>CN1C[C@](C)(NC(=N)C(C)(C)S1(=O)=O)c1cc(NC(=O)c2ccccn2)ccc1F</t>
  </si>
  <si>
    <t>CN1C[C@](C)(NC(=N)C(C)(C)S1(=O)=O)c1cc(NC(=O)c2cc(C)no2)ccc1F</t>
  </si>
  <si>
    <t>CN1C[C@](C)(NC(=N)C(C)(C)S1(=O)=O)c1cc(NC(=O)c2ncc(Cl)cc2F)ccc1F</t>
  </si>
  <si>
    <t>COCC(=O)Nc1ccc(F)c(c1)[C@]1(C)CN(C)S(=O)(=O)C(C)(C)C(=N)N1</t>
  </si>
  <si>
    <t>CN1C[C@](C)(NC(=N)C(C)(C)S1(=O)=O)c1cc(NC(=O)c2cn(C)nc2C(F)(F)F)ccc1F</t>
  </si>
  <si>
    <t>CN1C[C@](C)(NC(=N)C(C)(C)S1(=O)=O)c1cc(NC(=O)c2cn3ccsc3n2)ccc1F</t>
  </si>
  <si>
    <t>CN1C[C@](C)(NC(=N)C(C)(C)S1(=O)=O)c1cc(NC(=O)C(F)F)ccc1F</t>
  </si>
  <si>
    <t>CO[C@H](C)C(=O)Nc1ccc(F)c(c1)[C@]1(C)CN(C)S(=O)(=O)C(C)(C)C(=N)N1</t>
  </si>
  <si>
    <t>CN1C[C@](C)(NC(=N)C(C)(C)S1(=O)=O)c1cc(NC(=O)c2ncc(cn2)C(F)(F)F)ccc1F</t>
  </si>
  <si>
    <t>CN1C[C@](C)(NC(=N)C(C)(C)S1(=O)=O)c1cc(NC(=O)c2nc(C)oc2C)ccc1F</t>
  </si>
  <si>
    <t>CN1C[C@](C)(NC(=N)C(C)(C)S1(=O)=O)c1cc(NC(=O)C2CC2)ccc1F</t>
  </si>
  <si>
    <t>CO[C@@H](C)C(=O)Nc1ccc(F)c(c1)[C@]1(C)CN(C)S(=O)(=O)C(C)(C)C(=N)N1</t>
  </si>
  <si>
    <t>CN1C[C@](C)(NC(=N)C(C)(C)S1(=O)=O)c1cc(NC(C)=O)ccc1F</t>
  </si>
  <si>
    <t>CN1C[C@](C)(NC(=N)C(C)(C)S1(=O)=O)c1cc(NC(=O)c2ccc(OCC#C)cn2)ccc1F</t>
  </si>
  <si>
    <t>CN1C[C@](C)(NC(=N)C(C)(C)S1(=O)=O)c1cc(NC(=O)c2cnc(cn2)C(F)(F)F)ccc1F</t>
  </si>
  <si>
    <t>CN1C[C@](C)(NC(=N)C(C)(C)S1(=O)=O)c1cc(NC(=O)c2ccc(OCF)cn2)ccc1F</t>
  </si>
  <si>
    <t>CN1C[C@](C)(NC(=N)C(C)(C)S1(=O)=O)c1cc(NC(=O)c2cnc(OCC#C)cn2)ccc1F</t>
  </si>
  <si>
    <t>CN1C[C@](C)(NC(=N)C(C)(C)S1(=O)=O)c1cc(OCc2ccc(cc2)C#N)ccc1F</t>
  </si>
  <si>
    <t>CN1C[C@](C)(NC(=N)C(C)(C)S1(=O)=O)c1cc(Nc2nccc3cc(cnc23)C#N)ccc1F</t>
  </si>
  <si>
    <t>CN1C[C@](C)(NC(=N)C(C)(C)S1(=O)=O)c1cc(Nc2nccc3cc(Br)cnc23)ccc1F</t>
  </si>
  <si>
    <t>COc1cnc2c(Nc3ccc(F)c(c3)[C@]3(C)CN(C)S(=O)(=O)C(C)(C)C(=N)N3)nccc2c1</t>
  </si>
  <si>
    <t>CN1C[C@](C)(NC(=N)C(C)(C)S1(=O)=O)c1cc(Nc2nccn3ccnc23)ccc1F</t>
  </si>
  <si>
    <t>C[C@]1(Cn2nncc2C(N)=N1)c1cc(NC(=O)c2ccc(F)cn2)ccc1F</t>
  </si>
  <si>
    <t>C[C@]1(Cn2nncc2C(N)=N1)c1cc(NC(=O)c2ccc(cn2)C#N)ccc1F</t>
  </si>
  <si>
    <t>COc1cnc(cn1)C(=O)Nc1ccc(F)c(c1)[C@]1(C)Cn2nncc2C(N)=N1</t>
  </si>
  <si>
    <t>C[C@]1(Cn2nncc2C(N)=N1)c1cc(NC(=O)c2ccc(Cl)cn2)ccc1F</t>
  </si>
  <si>
    <t>C[C@]1(Cn2nncc2C(N)=N1)c1cc(NC(=O)c2nn(cc2Cl)C(F)F)ccc1F</t>
  </si>
  <si>
    <t>C[C@]1(Cn2nncc2C(N)=N1)c1cc(NC(=O)c2cnc(OCC(F)(F)F)cn2)ccc1F</t>
  </si>
  <si>
    <t>C[C@]1(Cn2nncc2C(N)=N1)c1cc(NC(=O)c2ccc(OCF)cn2)ccc1F</t>
  </si>
  <si>
    <t>C[C@]1(Cn2nncc2C(N)=N1)c1cc(NC(=O)c2ccc(F)cn2)cc(F)c1F</t>
  </si>
  <si>
    <t>NC1=N[C@@](CF)(Cn2nncc12)c1cc(NC(=O)c2ccc(F)cn2)ccc1F</t>
  </si>
  <si>
    <t>NC1=N[C@](CF)(Cn2nncc12)c1cc(NC(=O)c2ccc(F)cn2)ccc1F</t>
  </si>
  <si>
    <t>COc1ccc(cc1)C(Cc1ccc(cc1)C(F)(F)F)c1[nH]c(N)nc1C(O)c1ccccc1</t>
  </si>
  <si>
    <t>Cn1cc(nc1N)C1(Cc2ccccc2)CCc2ccccc12</t>
  </si>
  <si>
    <t>COc1ccc(cc1)C(Cc1cccc(Br)c1)c1cn(C)c(N)n1</t>
  </si>
  <si>
    <t>COc1ccc(cc1)C(Cc1cccc(c1)-c1ccc(cc1Cl)C(F)(F)F)c1cn(C)c(N)n1</t>
  </si>
  <si>
    <t>COc1ccc(cc1)C1(CCCCC1)c1cn(C)c(N)n1</t>
  </si>
  <si>
    <t>COc1ccc(cc1)C(Cc1ccc(cc1)-c1ccc(=O)[nH]c1)c1cn(C)c(N)n1</t>
  </si>
  <si>
    <t>COc1ccc2c(CCC2(Cc2cc(ccc2OC)[N+]([O-])=O)c2cn(C)c(N)n2)c1</t>
  </si>
  <si>
    <t>COc1ccc2c(CCC2(Cc2ccc(nc2)C(F)(F)F)c2cn(Cc3ccccc3)c(N)n2)c1</t>
  </si>
  <si>
    <t>COc1ccc2c(CCC2(Cc2ccc(nc2)C(F)(F)F)c2cn(CCCO)c(N)n2)c1</t>
  </si>
  <si>
    <t>CCSc1cnc(cn1)C(=O)Nc1cccc(c1)[C@]1(C)CCSC(N)=N1</t>
  </si>
  <si>
    <t>Cc1cc(C(=O)Nc2cccc(c2)[C@]2(C)CCSC(N)=N2)c(C)o1</t>
  </si>
  <si>
    <t>Cc1cc(C(=O)Nc2cccc(c2)[C@]2(C)CCSC(N)=N2)c(C)s1</t>
  </si>
  <si>
    <t>Cc1nc(C)c(s1)C(=O)Nc1ccc(F)c(c1)[C@]1(C)CCSC(N)=N1</t>
  </si>
  <si>
    <t>CC1(CCSC(N)=N1)c1cccc(c1)N=C(NO)c1ncc(Cl)cc1Cl</t>
  </si>
  <si>
    <t>C\C=C\COc1ccc(nc1)C(=O)Nc1cccc(c1)[C@]1(C)CCSC(N)=N1</t>
  </si>
  <si>
    <t>CSc1ccc(s1)C(=O)Nc1ccc(F)c(c1)[C@]1(C)CCSC(N)=N1</t>
  </si>
  <si>
    <t>C[C@]1(CCSC(N)=N1)c1cc(NC(=O)c2ccc(Br)s2)ccc1F</t>
  </si>
  <si>
    <t>COCCOc1cnc(cn1)C(=O)Nc1cccc(c1)C1(C)CCSC(N)=N1</t>
  </si>
  <si>
    <t>CC#CC(=O)Nc1cccc(c1)[C@]1(C)CCSC(N)=N1</t>
  </si>
  <si>
    <t>C[C@]1(CCSC(N)=N1)c1cccc(NC(=O)c2cnc(C=C)cn2)c1</t>
  </si>
  <si>
    <t>COCCOc1cnc(cn1)C(=O)Nc1cccc(c1)[C@]1(C)CCSC(N)=N1</t>
  </si>
  <si>
    <t>CCCCOc1cnc(cn1)C(=O)Nc1cccc(c1)C1(C)CCSC(N)=N1</t>
  </si>
  <si>
    <t>CCCOc1cnc(cn1)C(=O)Nc1cccc(c1)[C@]1(C)CCSC(N)=N1</t>
  </si>
  <si>
    <t>CSCCOc1cnc(cn1)C(=O)Nc1cccc(c1)[C@]1(C)CCSC(N)=N1</t>
  </si>
  <si>
    <t>C[C@]1(CCSC(N)=N1)c1cccc(NC(=O)c2cnc(OCCC=C)cn2)c1</t>
  </si>
  <si>
    <t>CC(C)COc1cnc(cn1)C(=O)Nc1cccc(c1)[C@]1(C)CCSC(N)=N1</t>
  </si>
  <si>
    <t>C[C@]1(CCSC(N)=N1)c1cccc(NC(=O)c2cnc(OCC(F)F)cn2)c1</t>
  </si>
  <si>
    <t>COCCOc1ccc(nc1)C(=O)Nc1ccc(F)c(c1)[C@]1(C)CCSC(N)=N1</t>
  </si>
  <si>
    <t>C[C@]1(CCSC(N)=N1)c1cccc(NC(=O)c2cnc(OCC3CCO3)cn2)c1</t>
  </si>
  <si>
    <t>C[C@]1(CCSC(N)=N1)c1cccc(NC(=O)c2cnc(OCc3ccccc3)cn2)c1</t>
  </si>
  <si>
    <t>C[C@]1(CCSC(N)=N1)c1cccc(NC(=O)c2cnc(OCCC#C)cn2)c1</t>
  </si>
  <si>
    <t>CC#CCCOc1cnc(cn1)C(=O)Nc1cccc(c1)[C@]1(C)CCSC(N)=N1</t>
  </si>
  <si>
    <t>CC(=C)COc1cnc(cn1)C(=O)Nc1cccc(c1)[C@]1(C)CCSC(N)=N1</t>
  </si>
  <si>
    <t>C[C@]1(CCSC(N)=N1)c1cccc(NC(=O)c2ccc(OCc3ccc(F)cc3)cn2)c1</t>
  </si>
  <si>
    <t>C[C@]1(CCSC(N)=N1)c1cc(NC(=O)c2ccc(OCCO)cn2)ccc1F</t>
  </si>
  <si>
    <t>COc1nc(Nc2ccc(F)c(c2)[C@]2(C)CCSC(N)=N2)nc(OC)n1</t>
  </si>
  <si>
    <t>C[C@]1(CCSC(N)=N1)c1cc(NC(=O)c2cnc(cn2)-c2ccco2)ccc1F</t>
  </si>
  <si>
    <t>Cc1ccc(NC(=O)c2cnc(Cl)cn2)cc1C1(C)CCSC(N)=N1</t>
  </si>
  <si>
    <t>C[C@]1(CCSC(N)=N1)c1cc(NC(=O)COc2ccccc2O)ccc1F</t>
  </si>
  <si>
    <t>C[C@]1(CCSC(N)=N1)c1cc(NC(=O)CCc2cccc(N)c2)ccc1F</t>
  </si>
  <si>
    <t>Cc1cc(SCC(=O)Nc2ccc(F)c(c2)[C@]2(C)CCSC(N)=N2)nc(N)n1</t>
  </si>
  <si>
    <t>C[C@]1(CCSC(N)=N1)c1cc(NC(=O)CCc2ccc(O)c(O)c2)ccc1F</t>
  </si>
  <si>
    <t>C[C@]1(CCSC(N)=N1)c1cc(NC(=O)CSc2nccc(O)n2)ccc1F</t>
  </si>
  <si>
    <t>COCCOCCOc1cnc(cn1)C(=O)Nc1ccc(F)c(c1)[C@]1(C)CCSC(N)=N1</t>
  </si>
  <si>
    <t>Cc1cn2cc(ncc2n1)C(=O)Nc1ccc(F)c(c1)[C@]1(C)CCSC(N)=N1</t>
  </si>
  <si>
    <t>CC1(C)C[C@](C)(N=C(N)S1)c1cc(NC(=O)c2ncccc2F)ccn1</t>
  </si>
  <si>
    <t>C[C@@]1(N=C(N)SCC1(F)F)c1cc(NC(=O)c2ncccc2F)ccc1F</t>
  </si>
  <si>
    <t>Cc1cnc(cn1)C(=O)Nc1ccc(F)c(c1)[C@@]1(C)N=C(N)SCC1(F)F</t>
  </si>
  <si>
    <t>Cc1nc(co1)C(=O)Nc1ccc(F)c(c1)[C@@]1(C)N=C(N)SCC1(F)F</t>
  </si>
  <si>
    <t>CCCCc1ccc(nc1)C(=O)Nc1ccc(F)c(c1)[C@@]1(C)N=C(N)SCC1(F)F</t>
  </si>
  <si>
    <t>C[C@]1(CCSC(N)=N1)c1cc(Nc2ncc3ccccn23)ccc1F</t>
  </si>
  <si>
    <t>C[C@]1(CCSC(N)=N1)c1cc(NC(=O)c2coc(n2)C(F)(F)F)ccc1F</t>
  </si>
  <si>
    <t>Cc1cnc(cn1)C(=O)Nc1ccc(F)c(c1)[C@@]1(C)N=C(N)SCC11CC1</t>
  </si>
  <si>
    <t>COc1ncc(NC(=O)c2cnc(C)cn2)cc1[C@]1(C)CCSC(N)=N1</t>
  </si>
  <si>
    <t>COc1cnc(cn1)C(=O)Nc1ccc(F)c(c1)[C@@]1(C)N=C(N)SCC1=O</t>
  </si>
  <si>
    <t>C[C@]1(CCSC(N)=N1)c1cc(NC(=O)c2cnc(NCC#N)cn2)ccc1F</t>
  </si>
  <si>
    <t>C[C@]1(CCSC(N)=N1)c1cc(NC(=O)c2cnc(NCC(F)(F)F)cn2)ccc1F</t>
  </si>
  <si>
    <t>CC1(CCSC(N)=N1)c1cccc(N\C(=N\O)c2ncc(Cl)cc2Cl)c1</t>
  </si>
  <si>
    <t>COc1nc(nc(C)c1F)N1C[C@H]2C(=O)N(C)C(=N)N[C@]2(C1)c1ccc(F)cc1F</t>
  </si>
  <si>
    <t>COc1nc(nc(C)c1F)N1C[C@H]2C(=O)N(C)C(=N)N[C@]2(C1)c1cc(F)ccc1Cl</t>
  </si>
  <si>
    <t>COc1nc(nc(C)c1F)N1C[C@H]2C(=O)N(C)C(=N)N[C@]2(C1)c1cc(Cl)ccc1F</t>
  </si>
  <si>
    <t>COc1nc(nc(C)c1F)N1C[C@H]2C(=O)N(C)C(N)=N[C@]2(C1)c1ccccc1</t>
  </si>
  <si>
    <t>COc1nc(nc(C)c1F)N1C[C@H]2C(=O)N(C)C(N)=N[C@]2(C1)c1cc(F)ccc1F</t>
  </si>
  <si>
    <t>COc1nc(nc(C)c1Cl)N1C[C@H]2C(=O)N(C)C(N)=N[C@]2(C1)c1ccccc1F</t>
  </si>
  <si>
    <t>COc1nc(nc(C)c1F)N1C[C@H]2C(=O)N(C)C(N)=N[C@]2(C1)c1c(F)cccc1F</t>
  </si>
  <si>
    <t>COc1nc(nc(C)c1F)N1C[C@H]2C(=O)N(C)C(N)=N[C@]2(C1)c1ccc(F)cc1</t>
  </si>
  <si>
    <t>CCOc1nc(nc(C)c1F)N1C[C@H]2C(=O)N(C)C(N)=N[C@]2(C1)c1ccccc1</t>
  </si>
  <si>
    <t>CN1C(N)=N[C@]2(CN(C[C@H]2C1=O)c1nc(C)c(F)c(C)n1)c1ccccc1</t>
  </si>
  <si>
    <t>CCOc1nc(nc(OC)c1F)N1C[C@H]2C(=O)N(C)C(N)=N[C@]2(C1)c1ccccc1</t>
  </si>
  <si>
    <t>CCc1nc(nc(C)c1F)N1C[C@H]2C(=O)N(C)C(N)=N[C@]2(C1)c1ccccc1</t>
  </si>
  <si>
    <t>CCc1nc(nc(OC)c1F)N1C[C@H]2C(=O)N(C)C(N)=N[C@]2(C1)c1ccccc1</t>
  </si>
  <si>
    <t>COc1nc(nc(C)c1F)N1C[C@H]2C(=O)N(C)C(N)=N[C@]2(C1)c1cc(F)c(F)cc1F</t>
  </si>
  <si>
    <t>CN1C(N)=N[C@]2(CN(C[C@H]2C1=O)c1nc(C)c(F)c(n1)C1CC1)c1ccccc1</t>
  </si>
  <si>
    <t>CN1C(N)=N[C@]2(CN(C[C@H]2C1=O)c1nc(C)c(Cl)c(n1)C1CC1)c1ccccc1</t>
  </si>
  <si>
    <t>CCc1nc(nc(C2CC2)c1Cl)N1C[C@H]2C(=O)N(C)C(N)=N[C@]2(C1)c1ccccc1</t>
  </si>
  <si>
    <t>COc1nc(nc(OC)c1F)N1C[C@H]2C(=O)N(C)C(N)=N[C@]2(C1)c1ccc(F)cc1</t>
  </si>
  <si>
    <t>CN1C(N)=N[C@]2(CN(C[C@H]2C1=O)c1nc(C)c(F)c(C)n1)c1ccc(F)cc1</t>
  </si>
  <si>
    <t>COc1nc(nc(OC)c1F)N1C[C@H]2C(=O)N(C)C(N)=N[C@]2(C1)c1cc(F)ccc1F</t>
  </si>
  <si>
    <t>COc1nc(nc(OC)c1F)N1C[C@H]2C(=O)N(C)C(N)=N[C@]2(C1)c1ccc(F)cc1F</t>
  </si>
  <si>
    <t>COc1nc(nc(C)c1F)N1C[C@H]2C(=O)N(C)C(N)=N[C@]2(C1)c1c(F)cc(F)c(F)c1F</t>
  </si>
  <si>
    <t>CCc1nc(nc(OC)c1F)N1C[C@H]2C(=O)N(C)C(N)=N[C@]2(C1)c1ccc(F)cc1</t>
  </si>
  <si>
    <t>CCc1nc(nc(OC)c1F)N1C[C@H]2C(=O)N(C)C(N)=N[C@]2(C1)c1cc(F)ccc1F</t>
  </si>
  <si>
    <t>CCc1nc(nc(OC)c1F)N1C[C@H]2C(=O)N(C)C(N)=N[C@]2(C1)c1ccc(F)cc1F</t>
  </si>
  <si>
    <t>COc1nc(nc(C)c1F)N1C[C@H]2C(=O)N(C)C(N)=N[C@]2(C1)c1c(F)cc(F)cc1F</t>
  </si>
  <si>
    <t>COc1nc(nc(C)c1F)N1C[C@H]2C(=O)N(C)C(N)=N[C@]2(C1)c1cccc(Cl)c1</t>
  </si>
  <si>
    <t>COc1nc(nc(C2CC2)c1F)N1C[C@H]2C(=O)N(C)C(N)=N[C@]2(C1)c1cc(F)ccc1F</t>
  </si>
  <si>
    <t>COc1nc(nc(C2CC2)c1Cl)N1C[C@H]2C(=O)N(C)C(N)=N[C@]2(C1)c1cc(F)ccc1F</t>
  </si>
  <si>
    <t>CN1C(N)=N[C@]2(CN(C[C@H]2C1=O)c1nc(C)c(F)c(n1)C1CC1)c1cc(F)ccc1F</t>
  </si>
  <si>
    <t>COc1nc(nc(C2CC2)c1F)N1C[C@H]2C(=O)N(C)C(N)=N[C@]2(C1)c1ccc(F)cc1F</t>
  </si>
  <si>
    <t>COc1nc(nc(C2CC2)c1Cl)N1C[C@H]2C(=O)N(C)C(N)=N[C@]2(C1)c1ccc(F)cc1F</t>
  </si>
  <si>
    <t>COc1nc(nc(c1F)C(C)(F)F)N1C[C@H]2C(=O)N(C)C(N)=N[C@]2(C1)c1ccc(F)cc1F</t>
  </si>
  <si>
    <t>COc1nc(nc(c1F)C(F)(F)F)N1C[C@H]2C(=O)N(C)C(N)=N[C@]2(C1)c1ccc(F)cc1F</t>
  </si>
  <si>
    <t>COc1nc(nc(C)c1F)N1C[C@H]2C(=O)N(C)C(N)=N[C@]2(C1)c1ccccc1F</t>
  </si>
  <si>
    <t>CN1C(N)=N[C@]2(CN(C[C@H]2C1=O)c1nc(C)c(F)c(n1)C1CC1)c1cccc(c1)C#N</t>
  </si>
  <si>
    <t>COc1nc(nc(C)c1F)N1C[C@H]2C(=O)N(C)C(N)=N[C@]2(C1)c1ccc(F)c(Cl)c1F</t>
  </si>
  <si>
    <t>COc1nc(nc(C)c1F)N1C[C@H]2C(=O)N(C)C(N)=N[C@]2(C1)c1cccc(c1)C#N</t>
  </si>
  <si>
    <t>COc1nc(nc(C)c1F)N1C[C@H]2C(=O)N(C)C(N)=N[C@]2(C1)c1c(F)ccc(F)c1F</t>
  </si>
  <si>
    <t>COc1nc(nc(CO)c1F)N1C[C@H]2C(=O)N(C)C(N)=N[C@]2(C1)c1ccc(F)cc1F</t>
  </si>
  <si>
    <t>COc1nc(nc(C)c1F)N1C[C@H]2C(=O)N(C)C(N)=N[C@]2(C1)c1ccc(F)cc1Cl</t>
  </si>
  <si>
    <t>COc1nc(nc(C2CC2)c1F)N1C[C@H]2C(=O)N(C)C(N)=N[C@]2(C1)c1ccc(F)cc1</t>
  </si>
  <si>
    <t>CCc1nc(nc(OC)c1F)N1C[C@H]2C(=O)N(C)C(N)=N[C@]2(C1)c1cc(F)c(F)cc1F</t>
  </si>
  <si>
    <t>Cc1ccc(Nc2cc(ncn2)-c2ccccc2)cc1NS(C)(=O)=O</t>
  </si>
  <si>
    <t>CS(=O)(=O)Nc1cccc(Nc2cc(ncn2)-c2ccccc2)c1</t>
  </si>
  <si>
    <t>CS(=O)(=O)Nc1cc(Nc2cc(ncn2)-c2ccccc2)ccc1Cl</t>
  </si>
  <si>
    <t>CS(=O)(=O)Nc1cc(Nc2cc(ncn2)-c2ccccc2)ccc1Br</t>
  </si>
  <si>
    <t>CS(=O)(=O)Nc1cc(Nc2cc(ncn2)-c2ccccc2)ccc1F</t>
  </si>
  <si>
    <t>COc1ccc(Nc2cc(ncn2)-c2ccccc2)cc1NS(C)(=O)=O</t>
  </si>
  <si>
    <t>CS(=O)(=O)Nc1cc(Nc2cc(ncn2)-c2ccccc2)ccc1CC=C</t>
  </si>
  <si>
    <t>CN(C)c1ccccc1-c1cc(Nc2ccc(C)c(NS(C)(=O)=O)c2)ncn1</t>
  </si>
  <si>
    <t>CN(C)c1ccc(cc1)-c1cc(Nc2ccc(C)c(NS(C)(=O)=O)c2)ncn1</t>
  </si>
  <si>
    <t>Cc1ccc(Nc2cc(ncn2)-c2ccccc2C)cc1NS(C)(=O)=O</t>
  </si>
  <si>
    <t>Cc1ccc(Nc2cc(ncn2)-c2ccc(cc2)-c2ccccc2)cc1NS(C)(=O)=O</t>
  </si>
  <si>
    <t>Cc1ccc(Nc2cc(ncn2)-c2ccc(CCCO)cc2)cc1NS(C)(=O)=O</t>
  </si>
  <si>
    <t>Cc1ccc(Nc2cc(ncn2)-c2ccc3OCCOc3c2)cc1NS(C)(=O)=O</t>
  </si>
  <si>
    <t>CCNc1cc(cc(c1)C(=O)N[C@@H](Cc1ccccc1)[C@H](O)CNCc1cccc(c1)C(F)(F)F)N1CCCCS1(=O)=O</t>
  </si>
  <si>
    <t>CCc1cn2CCS(=O)(=O)N(C)c3cc(cc1c23)C(=O)N[C@@H](Cc1ccccc1)[C@H](O)CNCc1cccc(c1)C(F)(F)F</t>
  </si>
  <si>
    <t>CCc1cn2CCS(=O)(=O)N(C)c3cc(cc1c23)C(=O)N[C@@H](Cc1ccccc1)[C@H](O)CNCc1ccccc1</t>
  </si>
  <si>
    <t>CCNc1cc(cc(c1)C(=O)N[C@@H](Cc1ccccc1)[C@H](O)CNCc1ccccc1)N1CCCCS1(=O)=O</t>
  </si>
  <si>
    <t>CCc1cn2CCS(=O)(=O)N(C)c3cc(cc1c23)C(=O)N[C@@H](Cc1ccccc1)[C@H](O)CNC(C)(C)CCCC(C)C</t>
  </si>
  <si>
    <t>CCNc1cc(cc(c1)C(=O)N[C@@H](Cc1ccccc1)[C@H](O)CNC(C)(C)CCCC(C)C)N1CCCCS1(=O)=O</t>
  </si>
  <si>
    <t>CCc1cn2CCS(=O)(=O)N(C)c3cc(cc1c23)C(=O)N[C@@H](Cc1ccccc1)[C@H](O)CNC1CCCCC1</t>
  </si>
  <si>
    <t>CCNc1cc(cc(c1)C(=O)N[C@@H](Cc1ccccc1)[C@H](O)CNC1CCCCC1)N1CCCCS1(=O)=O</t>
  </si>
  <si>
    <t>CCc1cn2CCS(=O)(=O)N(C)c3cc(cc1c23)C(=O)N[C@@H](Cc1ccccc1)[C@H](O)CNC1CC1</t>
  </si>
  <si>
    <t>CCNc1cc(cc(c1)C(=O)N[C@@H](Cc1ccccc1)[C@H](O)CNC1CC1)N1CCCCS1(=O)=O</t>
  </si>
  <si>
    <t>CCc1cn2CCS(=O)(=O)N(C)c3cc(cc1c23)C(=O)N[C@@H](Cc1ccccc1)[C@H](O)CNC</t>
  </si>
  <si>
    <t>CCNc1cc(cc(c1)C(=O)N[C@@H](Cc1ccccc1)[C@H](O)CNC)N1CCCCS1(=O)=O</t>
  </si>
  <si>
    <t>CC1(CCSC(N)=N1)c1cccc(c1)C(=O)Nc1ccc(Cl)cn1</t>
  </si>
  <si>
    <t>CC1(CCSC(N)=N1)c1cc(Br)cc(NC(=O)c2cc3ccccc3s2)c1</t>
  </si>
  <si>
    <t>CC1(CCSC(N)=N1)c1cc(NC(=O)c2ccc(Cl)cn2)cc(c1)C(F)(F)F</t>
  </si>
  <si>
    <t>CC1(CCSC(N)=N1)c1cccc(NC(=O)c2ccc(Cl)cn2)c1</t>
  </si>
  <si>
    <t>CC1(CCSC(N)=N1)c1cccc(NC(=O)c2ccc(Cl)cc2Cl)c1</t>
  </si>
  <si>
    <t>CC1(CCSC(N)=N1)c1cccc(NC(=O)c2ccc(cc2)C#N)c1</t>
  </si>
  <si>
    <t>CC1(CCSC(N)=N1)c1cccc(NC(=O)c2ccc(cc2)C(F)(F)F)c1</t>
  </si>
  <si>
    <t>COCc1cc(NC(=O)c2ccc(C)cc2)cc(c1)C1(C)CCSC(N)=N1</t>
  </si>
  <si>
    <t>COCc1cc(NC(=O)c2ccc(Br)cc2)cc(c1)C1(C)CCSC(N)=N1</t>
  </si>
  <si>
    <t>COCc1cc(NC(=O)c2ccc(Cl)cc2)cc(c1)C1(C)CCSC(N)=N1</t>
  </si>
  <si>
    <t>COCc1cc(NC(=O)c2ccc(F)cc2)cc(c1)C1(C)CCSC(N)=N1</t>
  </si>
  <si>
    <t>COCc1cc(NC(=O)c2ccc(cc2)C(F)(F)F)cc(c1)C1(C)CCSC(N)=N1</t>
  </si>
  <si>
    <t>COCc1cc(NC(=O)c2ccc(OC(F)(F)F)cc2)cc(c1)C1(C)CCSC(N)=N1</t>
  </si>
  <si>
    <t>COCc1cc(NC(=O)c2ccco2)cc(c1)C1(C)CCSC(N)=N1</t>
  </si>
  <si>
    <t>COCc1cc(NC(=O)c2ccc(Cl)cn2)cc(c1)C1(C)CCSC(N)=N1</t>
  </si>
  <si>
    <t>CC1(CCSC(N)=N1)c1cccc(NC(=O)c2nc3ccccc3s2)c1</t>
  </si>
  <si>
    <t>CC1(CCSC(N)=N1)c1cccc(NC(=O)c2ccc(F)cn2)c1</t>
  </si>
  <si>
    <t>CC1(CCSC(N)=N1)c1cc(NC(=O)c2ccco2)cc(c1)C(F)(F)F</t>
  </si>
  <si>
    <t>CC1(CCSC(N)=N1)c1cccc(NC(=O)c2ccc(cn2)C(F)(F)F)c1</t>
  </si>
  <si>
    <t>C[C@@H](NC(=O)c1ccc(s1)C1(C)CCSC(N)=N1)c1ccccc1</t>
  </si>
  <si>
    <t>CC1(CCSC(N)=N1)c1cc(Cl)cc(NC(=O)c2ccc(Br)cc2)c1</t>
  </si>
  <si>
    <t>CC1(CCSC(N)=N1)c1cc(Cl)cc(NC(=O)c2nc3ccccc3s2)c1</t>
  </si>
  <si>
    <t>CC1(CCSC(N)=N1)c1cc(Cl)cc(NC(=O)c2ccco2)c1</t>
  </si>
  <si>
    <t>CC1(CCSC(N)=N1)c1cc(Cl)cc(NC(=O)c2ccc(Cl)cn2)c1</t>
  </si>
  <si>
    <t>CC1(CCSC(N)=N1)c1cc(Cl)cc(NC(=O)c2cc3ccccc3s2)c1</t>
  </si>
  <si>
    <t>CC1(CCSC(N)=N1)c1cc(NC(=O)c2ccc(cn2)C(F)(F)F)cc(c1)C(F)(F)F</t>
  </si>
  <si>
    <t>CC1(CCSC(N)=N1)c1cccc(NC(=O)c2ccc(Br)cn2)c1</t>
  </si>
  <si>
    <t>NC1=NC(CCS1)c1cccc(NC(=O)c2ccc(Cl)cn2)c1</t>
  </si>
  <si>
    <t>Cc1cc(C)c(o1)C(=O)Nc1cc(Br)cc(c1)C1(C)CCSC(N)=N1</t>
  </si>
  <si>
    <t>CC1(CCSC(N)=N1)c1cc(NC(=O)c2ccc(Cl)cn2)ccc1F</t>
  </si>
  <si>
    <t>CC1(CCSC(N)=N1)c1cc(NC(=O)c2ccc(Cl)cn2)ccc1Cl</t>
  </si>
  <si>
    <t>CC1(CCSC(N)=N1)c1cccc(NC(=O)c2ccc(cn2)C(N)=O)c1</t>
  </si>
  <si>
    <t>CC1(CCSC(N)=N1)c1cccc(NC(=O)c2ncc(Cl)cc2Cl)c1</t>
  </si>
  <si>
    <t>Cc1cnc(cn1)C(=O)Nc1cccc(c1)C1(C)CCSC(N)=N1</t>
  </si>
  <si>
    <t>CC(C)Oc1cc(NC(=O)c2ccc(Cl)cn2)cc(c1)C1(C)CCSC(N)=N1</t>
  </si>
  <si>
    <t>COc1cc(NC(=O)c2ccc(Cl)cn2)cc(c1)C1(C)CCSC(N)=N1</t>
  </si>
  <si>
    <t>CC1(CCSC(N)=N1)c1cccc(OCC(=O)Nc2ccc(F)cc2)c1</t>
  </si>
  <si>
    <t>Cc1ccc(NC(=O)COc2cccc(c2)C2(C)CCSC(N)=N2)cc1O</t>
  </si>
  <si>
    <t>Cc1ccc(NC(=O)COc2cccc(c2)C2(C)CCSC(N)=N2)cc1F</t>
  </si>
  <si>
    <t>CC1(CCSC(N)=N1)c1cccc(OCC(=O)Nc2ccc(Cl)cc2)c1</t>
  </si>
  <si>
    <t>CC1(CCSC(N)=N1)c1cccc(OCC(=O)Nc2cccc(O)c2)c1</t>
  </si>
  <si>
    <t>CC1(CCSC(N)=N1)c1cccc(OCCCc2ccccc2)c1</t>
  </si>
  <si>
    <t>CCOC(=O)C=Cc1cccc(c1)C1(C)CCSC(N)=N1</t>
  </si>
  <si>
    <t>CC1(CCSC(N)=N1)c1cccc(\C=C\c2ccc(Cl)cc2)c1</t>
  </si>
  <si>
    <t>CC1(CCSC(N)=N1)c1cccc(OCCCc2ccc(Cl)cc2)c1</t>
  </si>
  <si>
    <t>CC1(CCSC(N)=N1)c1cccc(C=CC(=O)Nc2ccc(Cl)cc2)c1</t>
  </si>
  <si>
    <t>CCOC(=O)C(F)=Cc1cccc(c1)C1(C)CCSC(N)=N1</t>
  </si>
  <si>
    <t>CC1(CCSC(N)=N1)c1cccc(C=Cc2ccc(Cl)cn2)c1</t>
  </si>
  <si>
    <t>CC1(CCSC(N)=N1)c1cccc(C=CC(=O)Nc2ccc(Cl)cn2)c1</t>
  </si>
  <si>
    <t>CC1(CCSC(N)=N1)c1ccc(F)c(NC(=O)c2ccc3ccccc3n2)c1</t>
  </si>
  <si>
    <t>CC1(CCSC(N)=N1)c1cc(Br)cc(NC(=O)c2cccs2)c1</t>
  </si>
  <si>
    <t>CC1(CCSC(N)=N1)c1cc(NC(=O)c2cc3cc(F)ccc3[nH]2)ccc1F</t>
  </si>
  <si>
    <t>CC1(CCSC(N)=N1)c1cc(Br)cc(NC(=O)c2ccccn2)c1</t>
  </si>
  <si>
    <t>CC1(CCSC(N)=N1)c1cccc(NCc2ccc(Cl)cc2)c1</t>
  </si>
  <si>
    <t>CC1(CCSC(N)=N1)c1cc(Br)cc(NC(=O)c2ccco2)c1</t>
  </si>
  <si>
    <t>CC1(CCSC(N)=N1)c1cc(Br)cc(NC(=O)c2ccc(Cl)cn2)c1</t>
  </si>
  <si>
    <t>CC1(CCSC(N)=N1)c1cc(Br)cc(NC(=O)c2ccno2)c1</t>
  </si>
  <si>
    <t>CC1(CCSC(N)=N1)c1cc(Br)cc(NC(=O)c2nc3ccccc3s2)c1</t>
  </si>
  <si>
    <t>Cc1cc(C(=O)Nc2cc(Br)cc(c2)C2(C)CCSC(N)=N2)c(C)o1</t>
  </si>
  <si>
    <t>CC1(CCSC(N)=N1)c1cc(Br)cc(NC(=O)c2ccc(Br)cc2)c1</t>
  </si>
  <si>
    <t>CCOc1cc(cc(c1)C(=O)N[C@@H](Cc1ccccc1)[C@H](O)CNCc1cccc(c1)C(F)(F)F)N1CCCC1=O</t>
  </si>
  <si>
    <t>CCOc1cc(cc(c1)C1=C(C)CCC1=O)C(=O)N[C@@H](Cc1ccccc1)[C@H](O)CNCc1cccc(c1)C(F)(F)F</t>
  </si>
  <si>
    <t>CCOc1cc(cc(c1)-c1ccccc1C(C)=O)C(=O)N[C@@H](Cc1ccccc1)[C@H](O)CNCc1cccc(c1)C(F)(F)F</t>
  </si>
  <si>
    <t>CCOc1cc(cc(c1)-c1ccccc1C#N)C(=O)N[C@@H](Cc1ccccc1)[C@H](O)CNCc1cccc(c1)C(F)(F)F</t>
  </si>
  <si>
    <t>CCOc1cc(cc(c1)C(=O)N[C@@H](Cc1ccccc1)[C@H](O)CNCc1cccc(c1)C(F)(F)F)N1CCCS1(=O)=O</t>
  </si>
  <si>
    <t>CCOc1cc(cc(c1)C(=O)N[C@@H](Cc1ccccc1)[C@H](O)CNCc1cccc(c1)C(F)(F)F)N1CCCCS1(=O)=O</t>
  </si>
  <si>
    <t>CCCc1cc(cc(c1)C(=O)N[C@@H](Cc1ccccc1)[C@H](O)CNCc1cccc(c1)C(F)(F)F)N1CCCCS1(=O)=O</t>
  </si>
  <si>
    <t>CC(C)Nc1cc(cc(c1)C(=O)N[C@@H](Cc1ccccc1)[C@H](O)CNCc1cccc(c1)C(F)(F)F)N1CCCCS1(=O)=O</t>
  </si>
  <si>
    <t>CCOc1cc(cc(c1)C(=O)N[C@@H](Cc1ccccc1)[C@H](O)CNCc1cccc(OC(F)(F)F)c1)N1CCCCS1(=O)=O</t>
  </si>
  <si>
    <t>CCNc1cc(cc(c1)C(=O)N[C@@H](Cc1ccccc1)[C@H](O)CNCc1cccc(OC(F)(F)F)c1)N1CCCCS1(=O)=O</t>
  </si>
  <si>
    <t>CCNc1cc(cc(c1)C(=O)N[C@@H](Cc1ccccc1)[C@H](O)CN[C@H]1CCc2ccccc12)N1CCCCS1(=O)=O</t>
  </si>
  <si>
    <t>CCNc1cc(cc(c1)C(=O)N[C@@H](Cc1ccccc1)[C@H](O)CNC1CCc2ccc(OC)cc12)N1CCCCS1(=O)=O</t>
  </si>
  <si>
    <t>CCNc1cc(cc(c1)C(=O)N[C@@H](Cc1ccccc1)[C@H](O)CNCc1cnn(CC)c1)N1CCCCS1(=O)=O</t>
  </si>
  <si>
    <t>CCNc1cc(cc(c1)C(=O)N[C@@H](Cc1ccccc1)[C@H](O)CNCc1cccc(OC)c1)N1CCCCS1(=O)=O</t>
  </si>
  <si>
    <t>CCNc1cc(cc(c1)C(=O)N[C@@H](Cc1cc(F)cc(F)c1)[C@H](O)CNCc1cccc(OC)c1)N1CCCCS1(=O)=O</t>
  </si>
  <si>
    <t>CCNc1cc(cc(c1)C(=O)N[C@@H](Cc1ccco1)[C@H](O)CNCc1cccc(OC)c1)N1CCCCS1(=O)=O</t>
  </si>
  <si>
    <t>CCNc1cc(cc(c1)C(=O)N[C@@H](Cn1cccn1)[C@H](O)CNCc1cccc(OC)c1)N1CCCCS1(=O)=O</t>
  </si>
  <si>
    <t>CCNc1cc(cc(c1)C(=O)N[C@@H](CC(C)C)[C@H](O)CNCc1cccc(OC)c1)N1CCCCS1(=O)=O</t>
  </si>
  <si>
    <t>CCNc1cc(N2CCCCS2(=O)=O)c(F)c(c1)C(=O)N[C@@H](Cc1ccccc1)[C@H](O)CNCc1cccc(OC)c1</t>
  </si>
  <si>
    <t>CCNc1cc(N2CCCCS2(=O)=O)c(F)c(c1)C(=O)N[C@@H](Cc1ccccc1)[C@H](O)CNCc1cnn(CC)c1</t>
  </si>
  <si>
    <t>CCNc1cc(N2CCCCS2(=O)=O)c(F)c(c1)C(=O)N[C@@H](Cc1ccccc1)[C@H](O)CNCc1cccc(c1)C(F)(F)F</t>
  </si>
  <si>
    <t>[NH3+]C1=NC(CF)(COC1)c1cccc(NC(=O)c2ccc(Cl)cn2)n1</t>
  </si>
  <si>
    <t>NC(=S)c1ccc(nc1)C(=O)Nc1cccc(n1)C1(CF)COCC([NH3+])=N1</t>
  </si>
  <si>
    <t>Cc1cc(cnc1C(=O)Nc1cc(ccn1)C1(CF)COCC([NH3+])=N1)C(N)=S</t>
  </si>
  <si>
    <t>NC1=NC(CF)(COC1)c1cc(NC(=O)c2ccc(Br)cn2)cnc1Cl</t>
  </si>
  <si>
    <t>C[C@@]1(CO[C@](C)(C(N)=N1)C(F)(F)F)c1nc(NC(=O)c2ncc(cc2Cl)C#N)ccc1F</t>
  </si>
  <si>
    <t>C[C@]1(CO[C@](C)(C(N)=N1)C(F)(F)F)c1nc(NC(=O)c2nc3ccn(CC(F)F)c3nc2N)ccc1F</t>
  </si>
  <si>
    <t>C[C@]1(CO[C@](C)(C(N)=N1)C(F)(F)F)c1nc(NC(=O)c2nc3ccn(CC(F)F)c3cc2Cl)ccc1F</t>
  </si>
  <si>
    <t>CC(C)=C1C[C@](C)(N=C(N)S1)c1cc(NC(=O)c2cnc(C)cn2)ccc1F</t>
  </si>
  <si>
    <t>COc1cnc(cn1)C(=O)Nc1ccc(F)c(c1)[C@]1(C)CC(SC(N)=N1)=C(C)C</t>
  </si>
  <si>
    <t>COCCOc1ccc(nc1)C(=O)Nc1ccc(F)c(c1)[C@]1(C)C=CSC(N)=N1</t>
  </si>
  <si>
    <t>COCCOc1cnc(cn1)C(=O)Nc1cccc(c1)C1(C)CC(=O)N(C)C(N)=N1</t>
  </si>
  <si>
    <t>CN1C(=O)CC(C)(N=C1N)c1cccc(NC(=O)c2cnc(OCC#C)cn2)c1</t>
  </si>
  <si>
    <t>CC#CCOc1cnc(cn1)C(=O)Nc1cccc(c1)C1(C)CC(=O)N(C)C(N)=N1</t>
  </si>
  <si>
    <t>CN1C(=O)CC(C)(N=C1N)c1cccc(NC(=O)c2cnc(Cl)cn2)c1</t>
  </si>
  <si>
    <t>COc1cnc(cn1)C(=O)Nc1cccc(c1)C1(C)CC(=O)N(C)C(N)=N1</t>
  </si>
  <si>
    <t>COc1cnc(cn1)C(=O)Nc1cccc(CNc2cccnc2N)c1</t>
  </si>
  <si>
    <t>COCCOc1cnc(cn1)C(=O)Nc1cccc(CNc2cccnc2N)c1</t>
  </si>
  <si>
    <t>Nc1ncccc1NCc1cccc(NC(=O)c2cnc(OCC#C)cn2)c1</t>
  </si>
  <si>
    <t>CC#CCOc1cnc(cn1)C(=O)Nc1cccc(CNc2cccnc2N)c1</t>
  </si>
  <si>
    <t>C[C@@]1(N=C(N)COC[C@@H]1F)c1cc(NC2CCc3cc(Cl)cnc23)ccc1F</t>
  </si>
  <si>
    <t>C[C@@]1(N=C(N)COC[C@@H]1F)c1cc(NCc2nn(cc2Cl)C(F)F)ccc1F</t>
  </si>
  <si>
    <t>C[C@@]1(N=C(N)COC[C@@H]1F)c1cc(NC2CCOC2)ccc1F</t>
  </si>
  <si>
    <t>C[C@@]1(N=C(N)COC[C@@H]1F)c1cc(NC2CCCOC2)ccc1F</t>
  </si>
  <si>
    <t>C[C@@]1(N=C(N)COC[C@@H]1F)c1cc(NC2CCOCC2)ccc1F</t>
  </si>
  <si>
    <t>C[C@@]1(N=C(N)COCC1(F)F)c1cc(NCc2nn(cc2Cl)C(F)F)ccc1F</t>
  </si>
  <si>
    <t>CC[C@@]1(N=C(N)COCC1(F)F)c1cc(NCc2nn(cc2Cl)C(F)F)ccc1F</t>
  </si>
  <si>
    <t>C[C@@]1(N=C(N)COCC1(F)F)c1cc(N[C@H]2CCc3cc(Cl)cnc23)ccc1F</t>
  </si>
  <si>
    <t>C[C@@]1(N=C(N)COCC1(F)F)c1cc(N[C@@H]2CCc3cc(Cl)cnc23)ccc1F</t>
  </si>
  <si>
    <t>C[C@@]1(N=C(N)COCC1(F)F)c1cc(Nc2ccc(cc2)C#N)ccc1F</t>
  </si>
  <si>
    <t>CC1(C)OCC(N)=N[C@](C)(c2cc(N[C@H]3CCc4cc(cnc34)C#N)ccc2F)C1(F)F</t>
  </si>
  <si>
    <t>CC1(C)OCC(N)=N[C@](C)(c2cc(N[C@@H]3CCc4cc(cnc34)C#N)ccc2F)C1(F)F</t>
  </si>
  <si>
    <t>CC1(C)OCC(N)=N[C@](C)(c2cc(NC3CCc4cc(Cl)cnc34)ccc2F)C1(F)F</t>
  </si>
  <si>
    <t>CC1(C)OCC(N)=N[C@](C)(c2cc(NC3COc4cc(Cl)cnc34)ccc2F)C1(F)F</t>
  </si>
  <si>
    <t>CC1(C)OCC(N)=N[C@](C)(c2cc(NC3CCCc4cc(cnc34)C#N)ccc2F)C1(F)F</t>
  </si>
  <si>
    <t>CC1(C)OCC(N)=N[C@](C)(c2cc(NC3COc4cc(Cl)ccc34)ccc2F)C1(F)F</t>
  </si>
  <si>
    <t>Cn1ccc(Nc2ccc(F)c(c2)[C@@]2(C)N=C(N)COC(C)(C)C2(F)F)n1</t>
  </si>
  <si>
    <t>CC1(C)OCC(N)=N[C@](C)(c2cc(Nc3ccc(F)cc3)ccc2F)C1(F)F</t>
  </si>
  <si>
    <t>CC1(C)OCC(N)=N[C@](C)(c2cc(N[C@H]3CCc4cc(cnc34)C#N)c(F)cc2F)C1(F)F</t>
  </si>
  <si>
    <t>CC1(C)OCC(N)=N[C@](C)(c2cc(Nc3ccc(Cl)nc3)ccc2F)C1(F)F</t>
  </si>
  <si>
    <t>CC1(C)OCC(N)=N[C@](C)(c2cc(Nc3cncc(F)c3)ccc2F)C1(F)F</t>
  </si>
  <si>
    <t>CC1(C)OCC(N)=N[C@](C)(c2cc(Nc3cccnc3)ccc2F)C1(F)F</t>
  </si>
  <si>
    <t>COc1ccc(Nc2ccc(F)c(c2)[C@@]2(C)N=C(N)COC(C)(C)C2(F)F)cn1</t>
  </si>
  <si>
    <t>CC1(C)OCC(N)=N[C@](C)(c2cc(Nc3cncc(c3)C(F)(F)F)ccc2F)C1(F)F</t>
  </si>
  <si>
    <t>Cc1ccc(Nc2ccc(F)c(c2)[C@@]2(C)N=C(N)COC(C)(C)C2(F)F)cn1</t>
  </si>
  <si>
    <t>CC1(C)OCC(N)=N[C@](C)(c2cc(Nc3ccc(OCC(F)(F)F)nc3)ccc2F)C1(F)F</t>
  </si>
  <si>
    <t>C[C@@]1(N=C(N)OC[C@@H]1F)c1cc(NC(=O)c2ccc(Cl)cn2)ccc1F</t>
  </si>
  <si>
    <t>C[C@@]1(N=C(N)OC[C@@H]1F)c1cc(NC(=O)c2ncc(Cl)cc2Cl)ccc1F</t>
  </si>
  <si>
    <t>C[C@@]1(N=C(N)OC[C@@H]1F)c1cc(NC(=O)c2ncc(F)cc2F)ccc1F</t>
  </si>
  <si>
    <t>C[C@@]1(N=C(N)OC[C@@H]1F)c1cc(NC(=O)c2ccc(cn2)C#N)ccc1F</t>
  </si>
  <si>
    <t>C[C@@]1(N=C(N)OC[C@@H]1F)c1cc(NC(=O)c2ccc(OCF)cn2)ccc1F</t>
  </si>
  <si>
    <t>C[C@@]1(N=C(N)OC[C@@H]1F)c1cc(NC(=O)c2ccc(OC(F)F)cn2)ccc1F</t>
  </si>
  <si>
    <t>C[C@@]1(N=C(N)OC[C@@H]1F)c1cc(NC(=O)c2ncc(cc2Cl)C#N)ccc1F</t>
  </si>
  <si>
    <t>C[C@@]1(N=C(N)OC[C@@H]1F)c1cc(NC(=O)c2ncc(Cl)cc2F)ccc1F</t>
  </si>
  <si>
    <t>C[C@@]1(N=C(N)OC[C@@H]1F)c1cc(NC(=O)c2ncc(cc2Cl)C(F)(F)F)ccc1F</t>
  </si>
  <si>
    <t>C[C@@]1(N=C(N)OC[C@@H]1F)c1cc(NC(=O)c2cnc(OCF)cn2)ccc1F</t>
  </si>
  <si>
    <t>C[C@@]1(N=C(N)OC[C@@H]1F)c1cc(NC(=O)c2ccc(cn2)C(F)F)ccc1F</t>
  </si>
  <si>
    <t>C[C@@]1(N=C(N)OC[C@@H]1F)c1cc(NC(=O)c2ncc(cc2F)C(F)(F)F)ccc1F</t>
  </si>
  <si>
    <t>COc1ccc(nc1)C(=O)Nc1ccc(F)c(c1)[C@@]1(C)N=C(N)OC[C@@H]1F</t>
  </si>
  <si>
    <t>C[C@@]1(N=C(N)OC[C@@H]1F)c1cc(NC(=O)c2ccc(cn2)C#CC2CC2)ccc1F</t>
  </si>
  <si>
    <t>C[C@@]1(N=C(N)OC[C@@H]1F)c1cc(NC(=O)c2cnc(cn2)C(F)F)ccc1F</t>
  </si>
  <si>
    <t>C[C@@]1(N=C(N)OC[C@@H]1F)c1cc(NC(=O)c2cnc(OCC3CC3)cn2)ccc1F</t>
  </si>
  <si>
    <t>C[C@@]1(N=C(N)OC[C@@H]1F)c1cc(NC(=O)c2ccc(OCC(F)(F)F)cn2)ccc1F</t>
  </si>
  <si>
    <t>Cc1cc(C(=O)Nc2ccc(F)c(c2)[C@@]2(C)N=C(N)OC[C@@H]2F)c(C)o1</t>
  </si>
  <si>
    <t>C[C@@]1(N=C(N)OC[C@@H]1F)c1cc(NC(=O)c2cnc(OCC(F)F)cn2)ccc1F</t>
  </si>
  <si>
    <t>C[C@@]1(N=C(N)OC[C@@H]1F)c1cc(NC(=O)c2ccc(F)cn2)ccc1F</t>
  </si>
  <si>
    <t>C[C@@]1(N=C(N)OC[C@@H]1F)c1cc(NC(=O)c2ccc(OCC(F)F)cn2)ccc1F</t>
  </si>
  <si>
    <t>C[C@@]1(N=C(N)OC[C@@H]1F)c1cc(NC(=O)c2ccc(cn2)C2CC2)ccc1F</t>
  </si>
  <si>
    <t>C[C@@]1(N=C(N)OC[C@@H]1F)c1cc(NC(=O)c2ccc(OCC3CC3)cn2)ccc1F</t>
  </si>
  <si>
    <t>C[C@@]1(N=C(N)OC[C@@H]1F)c1cc(NC(=O)c2ccc(OCC(F)(F)C(F)F)cn2)ccc1F</t>
  </si>
  <si>
    <t>C[C@@]1(N=C(N)OC[C@@H]1F)c1cc(NC(=O)c2ccc(OCC(F)(F)C(F)(F)F)cn2)ccc1F</t>
  </si>
  <si>
    <t>C[C@@]1(N=C(N)OC[C@@H]1F)c1cc(NC(=O)c2cnc(Cl)s2)ccc1F</t>
  </si>
  <si>
    <t>Cn1nc(cc1C(=O)Nc1ccc(F)c(c1)[C@@]1(C)N=C(N)OC[C@@H]1F)C(F)(F)F</t>
  </si>
  <si>
    <t>C[C@@]1(N=C(N)OC[C@@H]1F)c1cc(NC(=O)c2[nH]ncc2Cl)ccc1F</t>
  </si>
  <si>
    <t>C[C@@]1(N=C(N)OC[C@@H]1F)c1cc(NC(=O)c2cncs2)ccc1F</t>
  </si>
  <si>
    <t>Cc1cc(nn1C)C(=O)Nc1ccc(F)c(c1)[C@@]1(C)N=C(N)OC[C@@H]1F</t>
  </si>
  <si>
    <t>C[C@@]1(N=C(N)OC[C@@H]1F)c1cc(NC(=O)C2(CC2)C#N)ccc1F</t>
  </si>
  <si>
    <t>C[C@@]1(N=C(N)OC[C@@H]1F)c1cc(NC(=O)C2CC2)ccc1F</t>
  </si>
  <si>
    <t>C[C@@]1(N=C(N)OC[C@H]1F)c1cc(NC(=O)c2ccc(cn2)C#N)ccc1F</t>
  </si>
  <si>
    <t>C[C@@]1(N=C(N)OC[C@H]1F)c1cc(NC(=O)c2ccc(Cl)cn2)ccc1F</t>
  </si>
  <si>
    <t>C[C@@]1(N=C(N)OC[C@H]1F)c1cc(NC(=O)c2ncc(cc2Cl)C#N)ccc1F</t>
  </si>
  <si>
    <t>C[C@@]1(N=C(N)OC[C@H]1F)c1cc(NC(=O)c2ncc(cc2Cl)C(F)(F)F)ccc1F</t>
  </si>
  <si>
    <t>C[C@]1(F)COC(N)=N[C@]1(C)c1cc(NC(=O)c2ncccc2OCC(F)(F)F)ccc1F</t>
  </si>
  <si>
    <t>C[C@]1(F)COC(N)=N[C@]1(C)c1cc(NC(=O)c2ccc(cn2)C#N)ccc1F</t>
  </si>
  <si>
    <t>C[C@]1(F)COC(N)=N[C@]1(C)c1cc(NC(=O)c2ncc(Cl)cc2Cl)ccc1F</t>
  </si>
  <si>
    <t>C[C@]1(F)COC(N)=N[C@]1(C)c1cc(NC(=O)c2nn(cc2Cl)C(F)F)ccc1F</t>
  </si>
  <si>
    <t>C[C@]1(F)COC(N)=N[C@]1(C)c1cc(NC(=O)c2ccc(Cl)cn2)ccc1F</t>
  </si>
  <si>
    <t>C[C@]1(F)COC(N)=N[C@]1(C)c1cc(NC(=O)c2ccc(F)cn2)ccc1F</t>
  </si>
  <si>
    <t>C[C@]1(F)COC(N)=N[C@]1(C)c1cc(NC(=O)c2nn(CC(F)F)cc2Cl)ccc1F</t>
  </si>
  <si>
    <t>C[C@]1(F)COC(N)=N[C@]1(C)c1cc(NC(=O)C2CC2(F)F)ccc1F</t>
  </si>
  <si>
    <t>C[C@@]1(N=C(N)OC[C@@H]1OCC(F)(F)F)c1cc(NC(=O)c2ccc(Cl)cn2)ccc1F</t>
  </si>
  <si>
    <t>C[C@@]1(N=C(N)OC[C@@H]1OCC(F)(F)F)c1cc(NC(=O)c2ccc(F)cn2)ccc1F</t>
  </si>
  <si>
    <t>C[C@@]1(N=C(N)OC[C@@H]1OCC(F)(F)F)c1cc(NC(=O)c2ccc(cn2)C#N)ccc1F</t>
  </si>
  <si>
    <t>C[C@@]1(N=C(N)OC[C@@H]1OCC(F)(F)F)c1cc(NC(=O)c2ncc(Cl)cc2Cl)ccc1F</t>
  </si>
  <si>
    <t>C[C@@]1(N=C(N)OC[C@@H]1OCC(F)(F)F)c1cc(NC(=O)c2ccc(OCC(F)(F)F)cn2)ccc1F</t>
  </si>
  <si>
    <t>CC#CCOc1cnc(cn1)C(=O)Nc1ccc(F)c(c1)[C@@]1(C)N=C(N)OC[C@]1(C)F</t>
  </si>
  <si>
    <t>NC1=N[C@@](CF)([C@@H](F)CO1)c1cc(NC(=O)c2ccc(cn2)[N+]#[C-])ccc1F</t>
  </si>
  <si>
    <t>NC1=N[C@@](CF)([C@H](F)CO1)c1cc(NC(=O)c2ccc(cn2)[N+]#[C-])ccc1F</t>
  </si>
  <si>
    <t>NC1=N[C@]2(CN(C[C@H]2CS1)c1ncc(F)cn1)c1ccccc1</t>
  </si>
  <si>
    <t>NC1=N[C@]2(CN(C[C@H]2CS1)c1ncc(F)cn1)c1cccs1</t>
  </si>
  <si>
    <t>NC1=N[C@]2(CN(C[C@H]2CS1)c1ncc(F)cn1)c1ccns1</t>
  </si>
  <si>
    <t>NC1=N[C@]2(CN(C[C@H]2CS1)c1ncccn1)c1ccc(F)s1</t>
  </si>
  <si>
    <t>NC1=N[C@]2(CN(C[C@H]2CS1)c1ncc(F)cn1)c1ccc(s1)C#N</t>
  </si>
  <si>
    <t>NC1=N[C@]2(CN(C[C@H]2CS1)c1ncc(F)cn1)c1ccc(F)s1</t>
  </si>
  <si>
    <t>Cc1cc(Cl)cnc1C(=O)Nc1ccc(F)c(c1)[C@]1(CF)COCC(N)=N1</t>
  </si>
  <si>
    <t>Cc1cc(Cl)cnc1C(=O)Nc1ccc(F)c(c1)[C@@]1(COCC(N)=N1)C(F)F</t>
  </si>
  <si>
    <t>Cc1cc(Br)cnc1C(=O)Nc1ccc(F)c(c1)[C@@]1(COCC(N)=N1)C(F)F</t>
  </si>
  <si>
    <t>Cc1cc(cnc1C(=O)Nc1ccc(F)c(c1)[C@@]1(COCC(N)=N1)C(F)F)C#N</t>
  </si>
  <si>
    <t>CC1(COCC(N)=N1)c1cccc(NC(=O)c2ccco2)c1</t>
  </si>
  <si>
    <t>CC1(COCC(N)=N1)c1cccc(NC(=O)c2ccc(Br)cn2)c1</t>
  </si>
  <si>
    <t>C[C@]1(COCC(N)=N1)c1cccc(NC(=O)c2ccc(Br)cn2)c1</t>
  </si>
  <si>
    <t>Cc1nc(co1)C(=O)Nc1cccc(c1)C1(C)COCC(N)=N1</t>
  </si>
  <si>
    <t>Cc1cnc(cn1)C(=O)Nc1cccc(c1)C1(C)COCC(N)=N1</t>
  </si>
  <si>
    <t>CC1(COCC(N)=N1)c1cccc(NC(=O)c2ncc(Br)cn2)c1</t>
  </si>
  <si>
    <t>CC1(COCC(N)=N1)c1cccc(NC(=O)c2ncccc2F)c1</t>
  </si>
  <si>
    <t>Cc1nc(C(=O)Nc2cccc(c2)C2(C)COCC(N)=N2)c(C)o1</t>
  </si>
  <si>
    <t>Cc1nc(cs1)C(=O)Nc1cccc(c1)C1(C)COCC(N)=N1</t>
  </si>
  <si>
    <t>CC1(COCC(N)=N1)c1cccc(NC(=O)c2ccc(O)nn2)c1</t>
  </si>
  <si>
    <t>CC1(COCC(N)=N1)c1cccc(NC(=O)c2ccccn2)c1</t>
  </si>
  <si>
    <t>CC1(COCC(N)=N1)c1cccc(NC(=O)c2ccc(cn2)C#N)c1</t>
  </si>
  <si>
    <t>CC1(COCC(N)=N1)c1cccc(NC(=O)c2cnc(cn2)-n2ccc(n2)C(F)(F)F)c1</t>
  </si>
  <si>
    <t>Cc1ccn(n1)-c1cnc(cn1)C(=O)Nc1cccc(c1)C1(C)COCC(N)=N1</t>
  </si>
  <si>
    <t>CC1(COCC(N)=N1)c1cccc(NC(=O)c2ncc(cc2Cl)C(F)(F)F)c1</t>
  </si>
  <si>
    <t>COc1cnc(cn1)C(=O)Nc1cccc(c1)C1(C)COCC(N)=N1</t>
  </si>
  <si>
    <t>CC1(COCC(N)=N1)c1cccc(NC(=O)c2cnc(O)cn2)c1</t>
  </si>
  <si>
    <t>CC1(COCC(N)=N1)c1cccc(NC(=O)c2cc(Br)co2)c1</t>
  </si>
  <si>
    <t>CC1(COCC(N)=N1)c1cccc(NC(=O)c2ccc(Cl)cn2)c1</t>
  </si>
  <si>
    <t>CC1(COCC(N)=N1)c1cccc(NC(=O)c2ccc(cn2)C(F)(F)F)c1</t>
  </si>
  <si>
    <t>CC1(COCC(N)=N1)c1cccc(NC(=O)c2coc(c2)C(F)(F)F)c1</t>
  </si>
  <si>
    <t>CC1(COCC(N)=N1)c1cccc(NC(=O)c2ccc(Br)cc2)c1</t>
  </si>
  <si>
    <t>Cc1ccc(nc1)C(=O)Nc1cccc(c1)C1(C)COCC(N)=N1</t>
  </si>
  <si>
    <t>CC1(COCC(N)=N1)c1cccc(NC(=O)c2cccnc2)c1</t>
  </si>
  <si>
    <t>Cc1cc(Br)cnc1C(=O)Nc1cccc(c1)[C@]1(C)COCC(=N)N1</t>
  </si>
  <si>
    <t>COc1ccc(nc1)C(=O)Nc1cccc(c1)[C@]1(C)COCC(N)=N1</t>
  </si>
  <si>
    <t>NC1=NC(CF)(COC1)c1cccc(NC(=O)c2ccc(Br)cn2)c1</t>
  </si>
  <si>
    <t>NC1=NC(CF)(COC1)c1cc(Cl)cc(NC(=O)c2ccc(Br)cn2)c1</t>
  </si>
  <si>
    <t>NC1=N[C@@](CF)(COC1)c1cccc(NC(=O)c2ccc(Br)cn2)c1</t>
  </si>
  <si>
    <t>NC1=NC(COC1)(C(F)F)c1cccc(NC(=O)c2ccc(Br)cn2)c1</t>
  </si>
  <si>
    <t>NC1=NC(COC1)(C(F)F)c1cccc(NC(=O)c2ccc(Cl)cn2)c1</t>
  </si>
  <si>
    <t>NC1=NC(COC1)(C(F)F)c1cccc(NC(=O)c2ccc(cn2)C#N)c1</t>
  </si>
  <si>
    <t>Cc1cc(Br)cnc1C(=O)Nc1cccc(c1)C1(COCC(N)=N1)C(F)F</t>
  </si>
  <si>
    <t>NC1=NC(COC1)(C(F)F)c1cccc(NC(=O)c2ccc(cn2)C(F)(F)F)c1</t>
  </si>
  <si>
    <t>NC1=NC(COC1)(C(F)F)c1cccc(NC(=O)c2ncc(cc2Cl)C(F)(F)F)c1</t>
  </si>
  <si>
    <t>Cc1cc(Cl)cnc1C(=O)Nc1cccc(c1)C1(COCC(N)=N1)C(F)F</t>
  </si>
  <si>
    <t>NC1=NC(COC1)(C(F)F)c1cc(NC(=O)c2ccc(Br)cn2)ccc1F</t>
  </si>
  <si>
    <t>NC1=NC(COC1)(C(F)F)c1cc(NC(=O)c2ccc(Cl)cn2)ccc1F</t>
  </si>
  <si>
    <t>NC1=N[C@](COC1)(C(F)F)c1cc(NC(=O)c2ncc(cc2Cl)C(F)(F)F)ccc1F</t>
  </si>
  <si>
    <t>NC1=N[C@](COC1)(C(F)F)c1cc(NC(=O)c2ccc(cn2)C(F)(F)F)ccc1F</t>
  </si>
  <si>
    <t>Cc1cnc(cn1)C(=O)Nc1ccc(F)c(c1)[C@@]1(COCC(N)=N1)C(F)F</t>
  </si>
  <si>
    <t>COc1ccc(nc1)C(=O)Nc1ccc(F)c(c1)[C@@]1(COCC(N)=N1)C(F)F</t>
  </si>
  <si>
    <t>NC1=NC(COC1)(c1cccc(NC(=O)c2ccc(Br)cn2)c1)C(F)(F)F</t>
  </si>
  <si>
    <t>C[C@]1(COCC(N)=N1)c1cc(Br)cc(NC(=O)c2ncc(Br)cn2)c1</t>
  </si>
  <si>
    <t>C[C@]1(COCC(N)=N1)c1cc(Br)cc(NC(=O)c2ccc(Br)cn2)c1</t>
  </si>
  <si>
    <t>C[C@]1(COCC(N)=N1)c1cc(Br)cc(NC(=O)c2ccc(cn2)C#N)c1</t>
  </si>
  <si>
    <t>C[C@]1(COCC(N)=N1)c1cc(Br)cc(NC(=O)c2ccc(cn2)C(F)(F)F)c1</t>
  </si>
  <si>
    <t>Cc1cc(Br)cnc1C(=O)Nc1cc(Br)cc(c1)[C@]1(C)COCC(N)=N1</t>
  </si>
  <si>
    <t>C[C@]1(COCC(N)=N1)c1cc(Br)cc(NC(=O)c2ccc(Cl)cn2)c1</t>
  </si>
  <si>
    <t>Cc1cnc(cn1)C(=O)Nc1cc(Br)cc(c1)[C@]1(C)COCC(N)=N1</t>
  </si>
  <si>
    <t>Cc1nc(C(=O)Nc2cc(Br)cc(c2)[C@]2(C)COCC(N)=N2)c(C)o1</t>
  </si>
  <si>
    <t>Cc1nc(co1)C(=O)Nc1cc(Br)cc(c1)[C@]1(C)COCC(N)=N1</t>
  </si>
  <si>
    <t>CC1(COCC(N)=N1)c1cc(NC(=O)c2ccc(Br)cn2)ccc1F</t>
  </si>
  <si>
    <t>Cc1cnc(cn1)C(=O)Nc1ccc(F)c(c1)C1(C)COCC(N)=N1</t>
  </si>
  <si>
    <t>CC1(COCC(N)=N1)c1cc(NC(=O)c2ccc(cn2)C#N)ccc1F</t>
  </si>
  <si>
    <t>CC1(COCC(N)=N1)c1cc(NC(=O)c2ccc(Cl)cn2)ccc1F</t>
  </si>
  <si>
    <t>Cc1cc(Br)cnc1C(=O)Nc1ccc(F)c(c1)C1(C)COCC(N)=N1</t>
  </si>
  <si>
    <t>CC1(COCC(N)=N1)c1cc(NC(=O)c2ccc(cn2)C(N)=O)ccc1F</t>
  </si>
  <si>
    <t>C[C@]1(CO[C@](C)(C(N)=N1)C(F)(F)F)c1cccc(NC(=O)c2ccc(Br)cn2)c1</t>
  </si>
  <si>
    <t>COc1ccc(nc1)C(=O)Nc1cccc(c1)[C@]1(C)CO[C@](C)(C(N)=N1)C(F)(F)F</t>
  </si>
  <si>
    <t>C[C@]1(CO[C@](C)(C(N)=N1)C(F)(F)F)c1cc(NC(=O)c2ccc(Br)cn2)ccc1F</t>
  </si>
  <si>
    <t>COc1ccc(nc1)C(=O)Nc1ccc(F)c(c1)[C@]1(C)CO[C@](C)(C(N)=N1)C(F)(F)F</t>
  </si>
  <si>
    <t>C[C@]1(CO[C@](C)(C(N)=N1)C(F)(F)F)c1cc(NC(=O)c2ncc(cn2)C#N)ccc1F</t>
  </si>
  <si>
    <t>C[C@]1(CO[C@](C)(C(N)=N1)C(F)(F)F)c1cc(NC(=O)c2ncc(Br)cn2)ccc1F</t>
  </si>
  <si>
    <t>Cc1cc(cnc1C(=O)Nc1ccc(F)c(c1)[C@]1(C)CO[C@](C)(C(N)=N1)C(F)(F)F)C#N</t>
  </si>
  <si>
    <t>C[C@]1(CO[C@](C)(C(N)=N1)C(F)(F)F)c1cc(NC(=O)c2ccc(cn2)C#N)ccc1F</t>
  </si>
  <si>
    <t>COCCOc1cnc(cn1)C(=O)Nc1ccc(F)c(c1)[C@]1(C)CO[C@](C)(C(N)=N1)C(F)(F)F</t>
  </si>
  <si>
    <t>C[C@H]1OC[C@@](N=C1N)(C(F)F)c1cc(NC(=O)c2ccc(cn2)C#N)ccc1F</t>
  </si>
  <si>
    <t>C[C@@H]1OC[C@@](N=C1N)(C(F)F)c1cc(NC(=O)c2ccc(cn2)C#N)ccc1F</t>
  </si>
  <si>
    <t>C[C@H]1OC[C@@](N=C1N)(C(F)F)c1cc(NC(=O)c2ccc(Br)cn2)ccc1F</t>
  </si>
  <si>
    <t>C[C@@H]1OC[C@@](N=C1N)(C(F)F)c1cc(NC(=O)c2ccc(Br)cn2)ccc1F</t>
  </si>
  <si>
    <t>CC1(C)OCC(N=C1N)(C(F)F)c1cc(NC(=O)c2ccc(cn2)C#N)ccc1F</t>
  </si>
  <si>
    <t>CC1(C)OCC(N=C1N)(C(F)F)c1cc(NC(=O)c2ccc(Br)cn2)ccc1F</t>
  </si>
  <si>
    <t>NC1=NC(COC1)(C(F)F)c1cc(NC(=O)c2ccc(Br)cn2)c(F)cc1F</t>
  </si>
  <si>
    <t>NC1=NC(COC1)(C(F)F)c1cc(NC(=O)c2ccc(cn2)C#N)c(F)cc1F</t>
  </si>
  <si>
    <t>COc1cc(Br)cnc1C(=O)Nc1cc(c(F)cc1F)C1(COCC(N)=N1)C(F)F</t>
  </si>
  <si>
    <t>NC1=NC(COC1)(C(F)F)c1cc(NC(=O)c2ncc(Br)cc2O)c(F)cc1F</t>
  </si>
  <si>
    <t>NC1=N[C@@](CF)(COC1)c1cc(NC(=O)c2ccc(Cl)cn2)ccc1F</t>
  </si>
  <si>
    <t>NC1=NC(CF)(COC1)c1cc(NC(=O)c2ccc(Br)cn2)ccc1F</t>
  </si>
  <si>
    <t>NC1=NC(CF)(COC1)c1cc(NC(=O)c2ccc(Cl)cn2)ccc1F</t>
  </si>
  <si>
    <t>NC1=NC(CF)(COC1)c1cc(NC(=O)c2ncc(Cl)cc2Cl)ccc1F</t>
  </si>
  <si>
    <t>NC1=NC(CF)(COC1)c1cc(NC(=O)c2ccc(cn2)C#N)ccc1F</t>
  </si>
  <si>
    <t>Cc1cc(Br)cnc1C(=O)Nc1ccc(F)c(c1)C1(CF)COCC(N)=N1</t>
  </si>
  <si>
    <t>Cc1cc(Br)cnc1C(=O)Nc1ccc(F)c(c1)[C@]1(CF)COCC(N)=N1</t>
  </si>
  <si>
    <t>NC1=N[C@@](CF)(COC1)c1cc(NC(=O)c2ncc(Br)cc2O)ccc1F</t>
  </si>
  <si>
    <t>COc1cc(Br)cnc1C(=O)Nc1ccc(F)c(c1)[C@]1(CF)COCC(N)=N1</t>
  </si>
  <si>
    <t>NC1=N[C@](CCOC1)(C(F)F)c1cc(NC(=O)c2ccc(cn2)C#N)ccc1F</t>
  </si>
  <si>
    <t>NC1=N[C@](CCOC1)(C(F)F)c1cc(NC(=O)c2ccc(Br)cn2)ccc1F</t>
  </si>
  <si>
    <t>NC1=NC(CCOC1)(c1cc(NC(=O)c2ccc(cn2)C#N)ccc1F)C(F)(F)F</t>
  </si>
  <si>
    <t>NC1=NC(CCOC1)(c1cc(NC(=O)c2ccc(Br)cn2)ccc1F)C(F)(F)F</t>
  </si>
  <si>
    <t>CC1(N=C(N)COCC1(F)F)c1cc(NC(=O)c2ccc(Cl)cn2)ccc1F</t>
  </si>
  <si>
    <t>CC1(N=C(N)COCC1(F)F)c1cc(NC(=O)c2ccc(Br)cn2)ccc1F</t>
  </si>
  <si>
    <t>NC1=NC(COC1)(C(F)F)c1cccc(NC(=O)c2cc(Br)co2)c1</t>
  </si>
  <si>
    <t>NC1=NC(COC1)(C(F)F)c1cccc(NC(=O)c2ccc(O)nn2)c1</t>
  </si>
  <si>
    <t>Cc1nc(co1)C(=O)Nc1cccc(c1)C1(COCC(N)=N1)C(F)F</t>
  </si>
  <si>
    <t>CCc1nc(co1)C(=O)Nc1cccc(c1)C1(COCC(N)=N1)C(F)F</t>
  </si>
  <si>
    <t>Cc1nc(C(=O)Nc2cccc(c2)C2(COCC(N)=N2)C(F)F)c(C)o1</t>
  </si>
  <si>
    <t>COc1cc(Br)cnc1C(=O)Nc1cccc(c1)C1(COCC(N)=N1)C(F)F</t>
  </si>
  <si>
    <t>NC1=NC(COC1)(C(F)F)c1cccc(NC(=O)c2ncc(Br)cc2O)c1</t>
  </si>
  <si>
    <t>COCCOc1cnc(cn1)C(=O)Nc1cccc(c1)C1(COCC(N)=N1)C(F)F</t>
  </si>
  <si>
    <t>NC1=NC(COC1)(C(F)F)c1cccc(NC(=O)c2cnc(cn2)C(F)F)c1</t>
  </si>
  <si>
    <t>NC1=N[C@](COC1)(C(F)F)c1cc(NC(=O)c2ncc(Cl)cc2Cl)ccc1F</t>
  </si>
  <si>
    <t>NC1=N[C@](COC1)(C(F)F)c1cc(NC(=O)c2ccc(cn2)C#N)ccc1F</t>
  </si>
  <si>
    <t>NC1=N[C@](COC1)(C(F)F)c1cc(NC(=O)c2ncc(F)cc2F)ccc1F</t>
  </si>
  <si>
    <t>Cc1c(oc2ccc(Br)cc12)C(=O)Nc1ccc(F)c(c1)[C@@]1(COCC(N)=N1)C(F)F</t>
  </si>
  <si>
    <t>NC1=N[C@](COC1)(C(F)F)c1cc(NC(=O)c2ncc(Br)cc2Cl)ccc1F</t>
  </si>
  <si>
    <t>NC1=N[C@](COC1)(C(F)F)c1cc(NC(=O)c2ccc(Br)cn2)ccc1F</t>
  </si>
  <si>
    <t>NC1=N[C@](COC1)(C(F)F)c1cc(NC(=O)c2ncc(Br)cc2O)ccc1F</t>
  </si>
  <si>
    <t>CCOc1ccc(nc1)C(=O)Nc1ccc(F)c(c1)[C@@]1(COCC(N)=N1)C(F)F</t>
  </si>
  <si>
    <t>NC1=N[C@](COC1)(C(F)F)c1cc(NC(=O)c2ncc(Br)cn2)ccc1F</t>
  </si>
  <si>
    <t>NC1=N[C@](COC1)(C(F)F)c1cc(NC(=O)c2cnc(cn2)C(F)F)ccc1F</t>
  </si>
  <si>
    <t>NC1=N[C@](COC1)(C(F)F)c1cc(NC(=O)c2cnc(OCC(F)F)cn2)ccc1F</t>
  </si>
  <si>
    <t>NC1=N[C@](COC1)(C(F)F)c1cc(NC(=O)c2cnc(OCC(F)(F)F)cn2)ccc1F</t>
  </si>
  <si>
    <t>NC1=N[C@](COC1)(C(F)F)c1cc(NC(=O)c2cc(Br)co2)ccc1F</t>
  </si>
  <si>
    <t>NC1=N[C@](COC1)(C(F)F)c1cc(NC(=O)c2cc3ccccn3n2)ccc1F</t>
  </si>
  <si>
    <t>Cc1nc(co1)C(=O)Nc1ccc(F)c(c1)[C@@]1(COCC(N)=N1)C(F)F</t>
  </si>
  <si>
    <t>Cc1nc(C(=O)Nc2ccc(F)c(c2)[C@@]2(COCC(N)=N2)C(F)F)c(C)o1</t>
  </si>
  <si>
    <t>NC1=N[C@](COC1)(C(F)F)c1cc(NC(=O)c2cn3ccccc3n2)ccc1F</t>
  </si>
  <si>
    <t>COc1cc(Br)cnc1C(=O)Nc1ccc(F)c(c1)[C@@]1(COCC(N)=N1)C(F)F</t>
  </si>
  <si>
    <t>CCc1nc(co1)C(=O)Nc1ccc(F)c(c1)[C@@]1(COCC(N)=N1)C(F)F</t>
  </si>
  <si>
    <t>NC1=N[C@](COC1)(C(F)F)c1cc(NC(=O)c2ccc(cn2)C(F)F)ccc1F</t>
  </si>
  <si>
    <t>Cn1ccnc1C(=O)Nc1ccc(F)c(c1)[C@@]1(COCC(N)=N1)C(F)F</t>
  </si>
  <si>
    <t>NC1=N[C@](COC1)(C(F)F)c1cc(NC(=O)c2ccc(O)nn2)ccc1F</t>
  </si>
  <si>
    <t>COCCOc1cnc(cn1)C(=O)Nc1ccc(F)c(c1)[C@@]1(COCC(N)=N1)C(F)F</t>
  </si>
  <si>
    <t>NC1=N[C@](COC1)(C(F)F)c1cc(NC(=O)c2cnc(OCCF)cn2)ccc1F</t>
  </si>
  <si>
    <t>NC1=N[C@](COC1)(C(F)F)c1cc(NC(=O)c2ccc(Cl)cn2)ccc1F</t>
  </si>
  <si>
    <t>NC1=N[C@](COC1)(C(F)F)c1cc(NC(=O)c2ccc(OC(F)F)cn2)ccc1F</t>
  </si>
  <si>
    <t>NC1=N[C@](COC1)(C(F)F)c1cc(NC(=O)c2ccc(OCF)cn2)ccc1F</t>
  </si>
  <si>
    <t>NC1=N[C@](COC1)(C(F)F)c1cc(NC(=O)c2ncc(Cl)cc2F)ccc1F</t>
  </si>
  <si>
    <t>NC1=N[C@](COC1)(C(F)F)c1cc(NC(=O)c2cnc(Cl)cn2)ccc1F</t>
  </si>
  <si>
    <t>Cc1cc(n[nH]1)C(=O)Nc1ccc(F)c(c1)[C@@]1(COCC(N)=N1)C(F)F</t>
  </si>
  <si>
    <t>Cc1ccc(cn1)C(=O)Nc1ccc(F)c(c1)[C@@]1(COCC(N)=N1)C(F)F</t>
  </si>
  <si>
    <t>NC1=N[C@](COC1)(C(F)F)c1cc(NC(=O)c2cnc(O)cn2)ccc1F</t>
  </si>
  <si>
    <t>COc1cnc(cn1)C(=O)Nc1ccc(F)c(c1)[C@@]1(COCC(N)=N1)C(F)F</t>
  </si>
  <si>
    <t>Cc1nc(cs1)C(=O)Nc1ccc(F)c(c1)[C@@]1(COCC(N)=N1)C(F)F</t>
  </si>
  <si>
    <t>Cc1cnc(s1)C(=O)Nc1ccc(F)c(c1)[C@@]1(COCC(N)=N1)C(F)F</t>
  </si>
  <si>
    <t>Cn1ccc(n1)C(=O)Nc1ccc(F)c(c1)[C@@]1(COCC(N)=N1)C(F)F</t>
  </si>
  <si>
    <t>Cn1cc(c(n1)C(=O)Nc1ccc(F)c(c1)[C@@]1(COCC(N)=N1)C(F)F)[N+]([O-])=O</t>
  </si>
  <si>
    <t>C[C@]1(CO[C@](C)(C(N)=N1)C(F)(F)F)c1cc(NC(=O)c2ncc(Cl)cc2N)ccc1F</t>
  </si>
  <si>
    <t>CC1(N=C(N)COCC1(F)F)c1cc(NC(=O)c2ncc(cc2Cl)C(F)(F)F)ccc1F</t>
  </si>
  <si>
    <t>COc1cc(Br)cnc1C(=O)Nc1ccc(F)c(c1)C1(C)N=C(N)COCC1(F)F</t>
  </si>
  <si>
    <t>CC1(N=C(N)COCC1(F)F)c1cc(NC(=O)c2ccc(cn2)C#N)ccc1F</t>
  </si>
  <si>
    <t>NC1=N[C@](COC1)(C(F)F)c1cc(NC(=O)c2cc3cncnc3[nH]2)ccc1F</t>
  </si>
  <si>
    <t>COCCOc1cnc(C(=O)Nc2ccc(F)c(c2)[C@@]2(COCC(N)=N2)C(F)F)c(N)n1</t>
  </si>
  <si>
    <t>CCc1ccc(nc1)C(=O)Nc1ccc(F)c(c1)[C@@]1(COCC(N)=N1)C(F)F</t>
  </si>
  <si>
    <t>NC1=N[C@](COC1)(C(F)F)c1cc(NC(=O)c2ncc(Cl)cc2N)ccc1F</t>
  </si>
  <si>
    <t>COc1cnc(C(=O)Nc2ccc(F)c(c2)[C@@]2(COCC(N)=N2)C(F)F)c(Cl)c1</t>
  </si>
  <si>
    <t>NC1=N[C@](COC1)(C(F)F)c1cc(NC(=O)c2ccc(=O)[nH]c2)ccc1F</t>
  </si>
  <si>
    <t>NC1=N[C@](COC1)(C(F)F)c1cc(NC(=O)c2cc3cccn3cn2)ccc1F</t>
  </si>
  <si>
    <t>CC#CCOc1cnc(cn1)C(=O)Nc1ccc(F)c(c1)[C@@]1(COCC(N)=N1)C(F)F</t>
  </si>
  <si>
    <t>NC1=N[C@](COC1)(C(F)F)c1cc(NC(=O)c2ncc(Br)cc2N)ccc1F</t>
  </si>
  <si>
    <t>CCn1ccnc1C(=O)Nc1ccc(F)c(c1)[C@@]1(COCC(N)=N1)C(F)F</t>
  </si>
  <si>
    <t>NC1=N[C@](COC1)(C(F)F)c1cc(NC(=O)c2cnc(OCC#C)cn2)ccc1F</t>
  </si>
  <si>
    <t>Cc1nc(C(=O)Nc2ccc(F)c(c2)[C@@]2(COCC(N)=N2)C(F)F)c(N)o1</t>
  </si>
  <si>
    <t>NC1=N[C@](COC1)(C(F)F)c1cc(NC(=O)c2ncc(Cl)cc2O)ccc1F</t>
  </si>
  <si>
    <t>CC(C)Oc1cnc(cn1)C(=O)Nc1ccc(F)c(c1)[C@@]1(COCC(N)=N1)C(F)F</t>
  </si>
  <si>
    <t>CCOc1cnc(cn1)C(=O)Nc1ccc(F)c(c1)[C@@]1(COCC(N)=N1)C(F)F</t>
  </si>
  <si>
    <t>CN(C)Cc1ccc2oc(C(=O)Nc3ccc(F)c(c3)[C@@]3(COCC(N)=N3)C(F)F)c(C)c2c1</t>
  </si>
  <si>
    <t>COc1cnc(C(=O)Nc2ccc(F)c(c2)[C@@]2(COCC(N)=N2)C(F)F)c(C)n1</t>
  </si>
  <si>
    <t>COc1cnc(C(=O)Nc2ccc(F)c(c2)[C@@]2(COCC(N)=N2)C(F)F)c(N)n1</t>
  </si>
  <si>
    <t>Cc1cc(OC(F)F)cnc1C(=O)Nc1ccc(F)c(c1)[C@@]1(COCC(N)=N1)C(F)F</t>
  </si>
  <si>
    <t>Cc1cc(OCF)cnc1C(=O)Nc1ccc(F)c(c1)[C@@]1(COCC(N)=N1)C(F)F</t>
  </si>
  <si>
    <t>COCCOc1cnc(C(=O)Nc2ccc(F)c(c2)[C@@]2(COCC(N)=N2)C(F)F)c(C)n1</t>
  </si>
  <si>
    <t>COc1cnc(C(=O)Nc2ccc(F)c(c2)[C@@]2(COCC(N)=N2)C(F)F)c(OC)c1</t>
  </si>
  <si>
    <t>COCCOc1ccc(nc1)C(=O)Nc1ccc(F)c(c1)[C@@]1(COCC(N)=N1)C(F)F</t>
  </si>
  <si>
    <t>COCCOc1cnc(C(=O)Nc2ccc(F)c(c2)[C@@]2(COCC(N)=N2)C(F)F)c(F)c1</t>
  </si>
  <si>
    <t>CC#CCOc1cnc(C(=O)Nc2ccc(F)c(c2)[C@@]2(COCC(N)=N2)C(F)F)c(C)n1</t>
  </si>
  <si>
    <t>COCc1cnc(C(=O)Nc2ccc(F)c(c2)[C@@]2(COCC(N)=N2)C(F)F)c(Cl)c1</t>
  </si>
  <si>
    <t>NC1=N[C@](COC1)(C(F)F)c1cc(NC(=O)c2ncc(OCF)cc2Cl)ccc1F</t>
  </si>
  <si>
    <t>NC1=N[C@](COC1)(C(F)F)c1cc(NC(=O)c2ncc(CC(F)F)cc2Cl)ccc1F</t>
  </si>
  <si>
    <t>COc1cccc2c1OCC[C@]21CNC[C@H]1C(=O)N1CC[C@H](C[C@H]1C1CCCC(F)(F)C1)c1ccccc1</t>
  </si>
  <si>
    <t>CC(C)[C@@H]1C[C@@H](CCN1C(=O)[C@@H]1CNC[C@]11CCCc2ccccc12)c1ccccc1</t>
  </si>
  <si>
    <t>COC(C)(C)C1CCCCN1C(=O)[C@@H]1CNC[C@@]11CCCc2ccccc12</t>
  </si>
  <si>
    <t>Clc1ccc2c(CCC[C@]22CNC[C@H]2C(=O)N2CCC(CC2)c2ccccc2)c1</t>
  </si>
  <si>
    <t>O=C([C@@H]1CNC[C@]11CCc2ccccc12)N1CC[C@H](C[C@H]1c1ccccc1)c1ccccc1</t>
  </si>
  <si>
    <t>Brc1ccc2c(CC[C@]22CNC[C@H]2C(=O)N2CCC(CC2)c2ccccc2)c1</t>
  </si>
  <si>
    <t>CC(C)c1cccc2c1CCC[C@]21CNC[C@H]1C(=O)N1CCC(CC1)c1ccccc1</t>
  </si>
  <si>
    <t>O=C([C@@H]1CNC[C@]11CCSc2ccccc12)N1CCC(CC1)c1ccccc1</t>
  </si>
  <si>
    <t>CCc1ccc2c(CCC[C@]22CNC[C@H]2C(=O)N2CCC(CC2)c2ccccc2)c1</t>
  </si>
  <si>
    <t>Clc1ccc2c(CCC[C@]22CNC[C@H]2C(=O)N2CCC3(CC2c2ccccc2)C=Cc2ccccc32)n1</t>
  </si>
  <si>
    <t>Cc1cccc(c1)C1CC(CCN1C(=O)C1CNC[C@]11CCCc2nc(Cl)ccc12)c1ccccc1</t>
  </si>
  <si>
    <t>Cn1cc(cn1)[C@H]1C[C@H]2CSC(N)=N[C@]2(CO1)c1ccc(F)cc1F</t>
  </si>
  <si>
    <t>Cn1nc(cc1F)[C@H]1C[C@H]2CSC(N)=N[C@]2(CO1)c1ccc(F)cc1F</t>
  </si>
  <si>
    <t>NC1=N[C@]2(CO[C@H](C[C@H]2CS1)c1ccc(F)cn1)c1ccc(F)cc1F</t>
  </si>
  <si>
    <t>Cn1cc(ccc1=O)[C@H]1C[C@H]2CSC(N)=N[C@]2(CO1)c1ccc(F)cc1F</t>
  </si>
  <si>
    <t>NC1=N[C@]2(CO[C@H](C[C@H]2CS1)c1cn2cccnc2n1)c1ccc(F)cc1F</t>
  </si>
  <si>
    <t>NC1=N[C@]2(CO[C@H](C[C@H]2CS1)c1cnn(CC(F)(F)F)c1)c1ccc(F)cc1F</t>
  </si>
  <si>
    <t>Cc1nc(no1)[C@H]1C[C@H]2CSC(N)=N[C@]2(CO1)c1ccc(F)cc1F</t>
  </si>
  <si>
    <t>Cc1ccc(cn1)[C@H]1C[C@H]2CSC(N)=N[C@]2(CO1)c1ccc(F)cc1F</t>
  </si>
  <si>
    <t>Cn1cc(F)c(n1)[C@H]1C[C@H]2CSC(N)=N[C@]2(CO1)c1ccc(F)cc1F</t>
  </si>
  <si>
    <t>C[C@H]1SC(N)=N[C@]2(CO[C@H](C[C@@H]12)c1cc(C)no1)c1ccc(F)cc1F</t>
  </si>
  <si>
    <t>NC1=N[C@]2(CO[C@H](C[C@H]2CS1)c1nc2cnccc2o1)c1ccc(F)cc1F</t>
  </si>
  <si>
    <t>COc1cnc(nc1)[C@H]1C[C@H]2CSC(N)=N[C@]2(CO1)c1ccc(F)cc1F</t>
  </si>
  <si>
    <t>Cn1ncc(n1)[C@H]1C[C@H]2CSC(N)=N[C@]2(CO1)c1ccc(F)cc1F</t>
  </si>
  <si>
    <t>Cc1cc(on1)[C@H]1C[C@H]2[C@@H](CF)SC(N)=N[C@]2(CO1)c1ccc(F)cc1F</t>
  </si>
  <si>
    <t>NC1=N[C@]2(CO[C@H](C[C@H]2CS1)c1nc(co1)C(F)F)c1ccc(F)cc1F</t>
  </si>
  <si>
    <t>C[C@H]1SC(N)=N[C@]2(CO[C@H](C[C@@H]12)c1cnn(C)c1)c1ccc(F)cc1F</t>
  </si>
  <si>
    <t>Cc1ncc(cn1)[C@H]1C[C@H]2CSC(N)=N[C@]2(CO1)c1ccc(F)cc1F</t>
  </si>
  <si>
    <t>Cn1cc(nn1)[C@H]1C[C@H]2CSC(N)=N[C@]2(CO1)c1ccc(F)cc1F</t>
  </si>
  <si>
    <t>NC1=N[C@]2(CO[C@H](C[C@H]2CS1)c1nc(co1)C#N)c1ccc(F)cc1F</t>
  </si>
  <si>
    <t>Cc1cnc(cn1)[C@H]1C[C@H]2CSC(N)=N[C@]2(CO1)c1ccc(F)cc1F</t>
  </si>
  <si>
    <t>Cc1cnc(cn1)[C@@H]1C[C@@H]2CSC(N)=N[C@@]2(CO1)c1ccc(F)cc1F</t>
  </si>
  <si>
    <t>CCOc1cc(nn1C)[C@H]1C[C@H]2CSC(N)=N[C@]2(CO1)c1ccc(F)cc1F</t>
  </si>
  <si>
    <t>Cn1cc(cn1)[C@H]1C[C@H]2[C@@H](CF)SC(N)=N[C@]2(CO1)c1ccc(F)cc1F</t>
  </si>
  <si>
    <t>NC1=N[C@]2(CO[C@H](C[C@H]2CS1)c1nc2ccncc2o1)c1ccc(F)cc1F</t>
  </si>
  <si>
    <t>NC1=N[C@]2(CO[C@H](C[C@H]2CS1)c1cncnc1)c1ccc(F)cc1F</t>
  </si>
  <si>
    <t>COc1cc(ccn1)[C@H]1C[C@H]2CSC(N)=N[C@]2(CO1)c1ccc(F)cc1F</t>
  </si>
  <si>
    <t>COc1cncc(c1)[C@H]1C[C@H]2CSC(N)=N[C@]2(CO1)c1ccc(F)cc1F</t>
  </si>
  <si>
    <t>Cc1cc(ccn1)[C@H]1C[C@H]2CSC(N)=N[C@]2(CO1)c1ccc(F)cc1F</t>
  </si>
  <si>
    <t>NC1=N[C@]2(CO[C@H](C[C@H]2CS1)c1ccc2nccn2c1)c1ccc(F)cc1F</t>
  </si>
  <si>
    <t>NC1=N[C@]2(CO[C@H](C[C@H]2CS1)c1cncc(F)c1)c1ccc(F)cc1F</t>
  </si>
  <si>
    <t>CO[C@H]1CC[C@@]2(Cc3ccc(cc3[C@@]22N=C(C)C(N)=N2)-c2cncc(c2)C#CC)CC1</t>
  </si>
  <si>
    <t>CO[C@H]1CC[C@@]2(Cc3ccc(Br)cc3[C@@]22N=C(C)C(N)=N2)CC1</t>
  </si>
  <si>
    <t>CO[C@H]1CC[C@@]2(Cc3ccc(cc3[C@@]22N=C(C)C(N)=N2)-c2cc(F)cc(c2)C#N)CC1</t>
  </si>
  <si>
    <t>CO[C@H]1CC[C@@]2(Cc3ccc(cc3[C@@]22N=C(C)C(N)=N2)-c2cncc(Cl)c2)CC1</t>
  </si>
  <si>
    <t>CO[C@H]1CC[C@@]2(Cc3ccc(cc3[C@@]22N=C(C)C(N)=N2)-c2cc(Cl)cc(c2)C#N)CC1</t>
  </si>
  <si>
    <t>CC1=NC2(CCOc3ccc(cc23)-c2cc(Cl)cc(Cl)c2)N=C1N</t>
  </si>
  <si>
    <t>CC1=NC2(CCOc3ccc(cc23)-c2cncc(Cl)c2)N=C1N</t>
  </si>
  <si>
    <t>CC1=NC2(CCOc3ccc(cc23)-c2cc(F)cc(F)c2)N=C1N</t>
  </si>
  <si>
    <t>CC1=NC2(CCOc3ccc(cc23)-c2cc(C)cc(C)c2)N=C1N</t>
  </si>
  <si>
    <t>COc1ccc(OC)c(c1)-c1ccc2OCCC3(N=C(C)C(N)=N3)c2c1</t>
  </si>
  <si>
    <t>CC1=NC2(CCOc3ccc(cc23)-c2cccc(F)c2F)N=C1N</t>
  </si>
  <si>
    <t>CC1=NC2(CCOc3ccc(cc23)-c2cc(C)ccc2C)N=C1N</t>
  </si>
  <si>
    <t>COc1ccc(F)cc1-c1ccc2OCCC3(N=C(C)C(N)=N3)c2c1</t>
  </si>
  <si>
    <t>COc1cccc(c1F)-c1ccc2OCCC3(N=C(C)C(N)=N3)c2c1</t>
  </si>
  <si>
    <t>COc1ccc(C)cc1-c1ccc2OCCC3(N=C(C)C(N)=N3)c2c1</t>
  </si>
  <si>
    <t>CC1=NC2(CCOc3ccc(cc23)-c2cc(C)ccc2F)N=C1N</t>
  </si>
  <si>
    <t>COc1ccc(F)c(c1)-c1ccc2OCCC3(N=C(C)C(N)=N3)c2c1</t>
  </si>
  <si>
    <t>CC1=NC2(CCOc3ccc(NC(=O)c4ccc(Cl)cn4)cc23)N=C1N</t>
  </si>
  <si>
    <t>CC1=NC2(CCOc3ccc(NC(=O)c4ccc(cn4)C(F)(F)F)cc23)N=C1N</t>
  </si>
  <si>
    <t>CC#CCOc1ccc(nc1)C(=O)Nc1ccc2OCCC3(N=C(C)C(N)=N3)c2c1</t>
  </si>
  <si>
    <t>CC#CCOc1cnc(cn1)C(=O)Nc1ccc2OCCC3(N=C(C)C(N)=N3)c2c1</t>
  </si>
  <si>
    <t>CC1=NC2(CCOc3ccc(NC(=O)c4ccc(C)s4)cc23)N=C1N</t>
  </si>
  <si>
    <t>CC1=NC2(N=C1N)c1cc(Br)ccc1CC21CCC(CC1)OC(F)F</t>
  </si>
  <si>
    <t>CO[C@H]1CC[C@]2(Cc3ccc(Br)cc3C22N=C(C)C(N)=N2)CC1</t>
  </si>
  <si>
    <t>CO[C@H]1CC[C@@]2(Cc3ccc(Br)cc3C22N=C(C)C(N)=N2)CC1</t>
  </si>
  <si>
    <t>COC1CC[C@]2(Cc3ccc(Br)cc3[C@@]22N=C(C)C(N)=N2)CC1</t>
  </si>
  <si>
    <t>COC1CC[C@]2(Cc3ccc(Br)cc3[C@]22N=C(C)C(N)=N2)CC1</t>
  </si>
  <si>
    <t>CO[C@H]1CC[C@@]2(Cc3ccc(cc3C22N=C(C)C(N)=N2)-c2cncc(c2)C#CC)CC1</t>
  </si>
  <si>
    <t>COC1CC[C@]2(Cc3ccc(cc3[C@@]22N=C(C)C(N)=N2)-c2cncc(c2)C#CC)CC1</t>
  </si>
  <si>
    <t>COC1CC[C@]2(Cc3ccc(cc3[C@]22N=C(C)C(N)=N2)-c2cncc(c2)C#CC)CC1</t>
  </si>
  <si>
    <t>CO[C@H]1CC[C@@]2(Cc3ccc(cc3C22N=C(C)C(N)=N2)-c2cc(ccn2)C#CC)CC1</t>
  </si>
  <si>
    <t>CO[C@H]1CC[C@@]2(Cc3ccc(cc3C22N=C(C)C(N)=N2)-c2cc(cc(c2)C#N)C#N)CC1</t>
  </si>
  <si>
    <t>CO[C@H]1CC[C@@]2(Cc3ccc(cc3C22N=C(C)C(N)=N2)-c2cc(Cl)cc(c2)C#N)CC1</t>
  </si>
  <si>
    <t>CO[C@H]1CC[C@@]2(Cc3ccc(cc3C22N=C(C)C(N)=N2)-c2cncc(Cl)c2)CC1</t>
  </si>
  <si>
    <t>CO[C@H]1CC[C@@]2(Cc3ccc(cc3C22N=C(C)C(N)=N2)-c2cncc(F)c2)CC1</t>
  </si>
  <si>
    <t>CO[C@H]1CC[C@@]2(Cc3ccc(cc3C22N=C(C)C(N)=N2)-c2ccc(F)c(c2)C#N)CC1</t>
  </si>
  <si>
    <t>CO[C@H]1CC[C@@]2(Cc3ccc(cc3[C@@]22N=C(C)C(N)=N2)-c2ccc(F)c(c2)C#N)CC1</t>
  </si>
  <si>
    <t>CO[C@H]1CC[C@@]2(Cc3ccc(cc3C22N=C(C)C(N)=N2)C#CC(C)(C)C)CC1</t>
  </si>
  <si>
    <t>CO[C@H]1CC[C@@]2(Cc3ccc(cc3C22N=C(C)C(N)=N2)C#CC2CC2)CC1</t>
  </si>
  <si>
    <t>CO[C@H]1CC[C@@]2(Cc3ccc(NC(=O)c4ncc(Br)cn4)cc3C22N=C(C)C(N)=N2)CC1</t>
  </si>
  <si>
    <t>CO[C@H]1CC[C@@]2(Cc3ccc(NC(=O)c4ccc(cn4)C(F)(F)F)cc3C22N=C(C)C(N)=N2)CC1</t>
  </si>
  <si>
    <t>CO[C@H]1CC[C@@]2(Cc3ccc(NC(=O)c4oc5cc(Cl)ccc5c4C)cc3C22N=C(C)C(N)=N2)CC1</t>
  </si>
  <si>
    <t>CO[C@H]1CC[C@@]2(Cc3ccc(NC(=O)c4ncc(Cl)cc4Cl)cc3C22N=C(C)C(N)=N2)CC1</t>
  </si>
  <si>
    <t>CO[C@H]1CC[C@@]2(Cc3ccc(NC(=O)c4ccc(Cl)cn4)cc3C22N=C(C)C(N)=N2)CC1</t>
  </si>
  <si>
    <t>CO[C@H]1CC[C@@]2(Cc3ccc(OCC(C)C)cc3C22N=C(C)C(N)=N2)CC1</t>
  </si>
  <si>
    <t>CO[C@H]1CC[C@@]2(Cc3ccc(OCCC(F)(F)F)cc3C22N=C(C)C(N)=N2)CC1</t>
  </si>
  <si>
    <t>CO[C@H]1CC[C@@]2(Cc3ccc(OCCCF)cc3C22N=C(C)C(N)=N2)CC1</t>
  </si>
  <si>
    <t>CO[C@H]1CC[C@@]2(Cc3ccc(NC(=O)c4ncc(Cl)cc4C)cc3C22N=C(C)C(N)=N2)CC1</t>
  </si>
  <si>
    <t>CO[C@H]1CC[C@@]2(Cc3ccc(NC(=O)c4ccc(F)cn4)cc3C22N=C(C)C(N)=N2)CC1</t>
  </si>
  <si>
    <t>CO[C@H]1CC[C@@]2(Cc3ccc(cc3C22N=C(C)C(N)=N2)-c2ccnc(c2)C#CC)CC1</t>
  </si>
  <si>
    <t>CO[C@H]1CC[C@@]2(Cc3ccc(cc3C22N=C(C)C(N)=N2)-c2cccc(c2)C#CC)CC1</t>
  </si>
  <si>
    <t>CO[C@H]1CC[C@@]2(Cc3ccc(cc3C22N=C(C)C(N)=N2)-c2cncc(Br)c2)CC1</t>
  </si>
  <si>
    <t>CC1=NC2(N=C1N)c1cc(Br)ccc1CC21CCOCC1</t>
  </si>
  <si>
    <t>CC1=NC2(N=C1N)c1cc(ccc1CC21CCOCC1)-c1cccc(Cl)c1</t>
  </si>
  <si>
    <t>CC1=NC2(N=C1N)c1cc(ccc1CC21CCOCC1)-c1ccc(F)c(Cl)c1</t>
  </si>
  <si>
    <t>CC1=NC2(N=C1N)c1cc(Br)ccc1CC21CCC(F)(F)CC1</t>
  </si>
  <si>
    <t>CC1=NC2(N=C1N)c1cc(ccc1CC21CCC(F)(F)CC1)-c1cncc(Cl)c1</t>
  </si>
  <si>
    <t>CC1=NC2(N=C1N)c1cc(NC(=O)c3ccc(Cl)cn3)ccc1CC21CCC(F)(F)CC1</t>
  </si>
  <si>
    <t>CC#Cc1cncc(c1)-c1ccc2CC3(CCC(F)(F)CC3)C3(N=C(C)C(N)=N3)c2c1</t>
  </si>
  <si>
    <t>COC1CCC2(CC1)Oc1ccc(Br)cc1C21N=C(C)C(N)=N1</t>
  </si>
  <si>
    <t>COC1CCC2(CC1)Oc1ccc(cc1C21N=C(C)C(N)=N1)-c1cccc(Cl)c1</t>
  </si>
  <si>
    <t>COC1CCC2(CC1)Oc1ccc(cc1C21N=C(C)C(N)=N1)-c1cncc(Cl)c1</t>
  </si>
  <si>
    <t>COC1CCC2(CC1)Oc1ccc(cc1C21N=C(C)C(N)=N1)-c1cncc(c1)C#CC</t>
  </si>
  <si>
    <t>CC1=NC2(CC3(CCCOC3)Oc3ccc(cc23)-c2cccc(Cl)c2)N=C1N</t>
  </si>
  <si>
    <t>CC1=NC2(CC3(CCCOC3)Oc3ccc(cc23)-c2ccc(F)c(Cl)c2)N=C1N</t>
  </si>
  <si>
    <t>CC1=NC2(CC(Oc3ccc(Br)cc23)C2CCCOC2)N=C1N</t>
  </si>
  <si>
    <t>CC1=NC2(CC(Oc3ccc(cc23)-c2cccc(Cl)c2)C2CCCOC2)N=C1N</t>
  </si>
  <si>
    <t>CC1=N[C@]2(C[C@H](Oc3ccc(cc23)-c2cccc(Cl)c2)[C@@H]2CCCOC2)N=C1N</t>
  </si>
  <si>
    <t>CC1=N[C@]2(C[C@@H](Oc3ccc(cc23)-c2cccc(Cl)c2)[C@H]2CCCOC2)N=C1N</t>
  </si>
  <si>
    <t>CC1=N[C@]2(C[C@@H](Oc3ccc(cc23)-c2cccc(Cl)c2)[C@@H]2CCCOC2)N=C1N</t>
  </si>
  <si>
    <t>CC1=N[C@]2(C[C@H](Oc3ccc(cc23)-c2cccc(Cl)c2)[C@H]2CCCOC2)N=C1N</t>
  </si>
  <si>
    <t>CC1=NC2(CC(Oc3ccc(Br)cc23)C2CCOC(C)(C)C2)N=C1N</t>
  </si>
  <si>
    <t>CC1=NC2(CC(Oc3ccc(cc23)-c2cccc(Cl)c2)C2CCOC(C)(C)C2)N=C1N</t>
  </si>
  <si>
    <t>CC1=NC2(CCCc3ccc(Br)cc23)N=C1N</t>
  </si>
  <si>
    <t>CC1=NC2(CCCc3ccc(cc23)-c2cncc(Cl)c2)N=C1N</t>
  </si>
  <si>
    <t>CC#Cc1cncc(c1)-c1ccc2CCCC3(N=C(C)C(N)=N3)c2c1</t>
  </si>
  <si>
    <t>CC1=NC2(N=C1N)c1cc(Br)ccc1CC21CCC1</t>
  </si>
  <si>
    <t>CC1=NC2(N=C1N)c1cc(ccc1CC21CCC1)-c1cncc(Cl)c1</t>
  </si>
  <si>
    <t>CC#Cc1cncc(c1)-c1ccc2CC3(CCC3)C3(N=C(C)C(N)=N3)c2c1</t>
  </si>
  <si>
    <t>CC1=NC2(N=C1N)c1cc(ccc1CC21CCC1)C#CC1CC1</t>
  </si>
  <si>
    <t>CC1=NC2(N=C1N)c1cc(ccc1CC21CCC1)C#CC(C)(C)C</t>
  </si>
  <si>
    <t>CO[C@H]1CC[C@@]2(Cc3ccc(cc3C22N=C(C)C(N)=N2)-c2cnc(C)c(Cl)c2)CC1</t>
  </si>
  <si>
    <t>CO[C@H]1CC[C@@]2(Cc3ccc(cc3[C@@]22N=C(C)C(N)=N2)-c2cnc(C)c(Cl)c2)CC1</t>
  </si>
  <si>
    <t>CO[C@H]1CC[C@@]2(Cc3ccc(cc3C22N=C(C)C(N)=N2)-c2cc(Cl)cnc2C)CC1</t>
  </si>
  <si>
    <t>CO[C@H]1CC[C@@]2(Cc3ccc(cc3C22N=C(C)C(N)=N2)-c2cncc(C#CC)c2C)CC1</t>
  </si>
  <si>
    <t>CCC1=NC2(N=C1N)c1cc(Br)ccc1C[C@@]21CC[C@@H](CC1)OC</t>
  </si>
  <si>
    <t>CCC1=NC2(N=C1N)c1cc(ccc1C[C@@]21CC[C@@H](CC1)OC)-c1cncc(Cl)c1</t>
  </si>
  <si>
    <t>CCC1=NC2(N=C1N)c1cc(ccc1C[C@@]21CC[C@@H](CC1)OC)-c1cncc(c1)C#CC</t>
  </si>
  <si>
    <t>CCC1=NC2(N=C1N)c1cc(ccc1C[C@@]21CC[C@@H](CC1)OC)-c1cncc(c1)C#N</t>
  </si>
  <si>
    <t>CCC1=NC2(N=C1N)c1cc(ccc1C[C@@]21CC[C@@H](CC1)OC)-c1cccc(c1)C#N</t>
  </si>
  <si>
    <t>CCC#Cc1cncc(c1)-c1ccc2C[C@@]3(CC[C@@H](CC3)OC)C3(N=C(C)C(N)=N3)c2c1</t>
  </si>
  <si>
    <t>CC#Cc1cncc(c1)-c1ccc2C[C@@]3(CC[C@H](O)CC3)[C@]3(N=C(C)C(N)=N3)c2c1</t>
  </si>
  <si>
    <t>CO[C@H]1CC[C@@]2(Cc3ccc(cc3C22N=C(C)C(N)=N2)-c2cc(C)cc(c2)C#N)CC1</t>
  </si>
  <si>
    <t>CO[C@H]1CC[C@@]2(Cc3ccc(cc3C22N=C(C)C(N)=N2)-c2cc(F)cc(c2)C#N)CC1</t>
  </si>
  <si>
    <t>CC1=NC2(N=C1N)c1cc(Br)ccc1CC21CC1</t>
  </si>
  <si>
    <t>CC1=NC2(N=C1N)c1cc(ccc1CC21CC1)-c1cc(Cl)cc(c1)C#N</t>
  </si>
  <si>
    <t>CO[C@H]1CC[C@@]2(Cc3ccc(cc3C22N=C(C)C(N)=N2)C#N)CC1</t>
  </si>
  <si>
    <t>COCc1cccc(c1)-c1ccc2C[C@@]3(CC[C@@H](CC3)OC)C3(N=C(C)C(N)=N3)c2c1</t>
  </si>
  <si>
    <t>COCc1cc(F)cc(c1)-c1ccc2C[C@@]3(CC[C@@H](CC3)OC)C3(N=C(C)C(N)=N3)c2c1</t>
  </si>
  <si>
    <t>CO[C@H]1CC[C@@]2(Cc3ccc(cc3C22N=C(C)C(N)=N2)-c2cncc(COCC(F)(F)F)c2)CC1</t>
  </si>
  <si>
    <t>CO[C@H]1CC[C@@]2(Cc3ccc(cc3[C@@]22N=C(C)C(N)=N2)-c2cncc(C)c2)CC1</t>
  </si>
  <si>
    <t>CO[C@H]1CC[C@@]2(Cc3ccc(cc3[C@@]22N=C(C)C(N)=N2)-c2cncc(c2)C(F)(F)F)CC1</t>
  </si>
  <si>
    <t>CO[C@H]1CC[C@@]2(Cc3ccc(cc3[C@@]22N=C(C)C(N)=N2)-c2cc(cc(c2)C(F)(F)F)C#N)CC1</t>
  </si>
  <si>
    <t>CO[C@H]1CC[C@@]2(Cc3ccc(cc3[C@@]22N=C(C)C(N)=N2)-c2cc(cc(c2)C(F)F)C#N)CC1</t>
  </si>
  <si>
    <t>CO[C@H]1CC[C@@]2(Cc3ccc(cc3[C@@]22N=C(C)C(N)=N2)-c2cc(OC)c(F)c(c2)C#N)CC1</t>
  </si>
  <si>
    <t>CO[C@H]1CC[C@@]2(Cc3ccc(cc3[C@@]22N=C(C)C(N)=N2)-c2cc(F)cc(F)c2)CC1</t>
  </si>
  <si>
    <t>CO[C@H]1CC[C@@]2(Cc3ccc(cc3[C@@]22N=C(C)C(N)=N2)-c2cccc(OC)c2F)CC1</t>
  </si>
  <si>
    <t>CO[C@H]1CC[C@@]2(Cc3ccc(cc3[C@@]22N=C(C)C(N)=N2)-c2ccccc2)CC1</t>
  </si>
  <si>
    <t>CO[C@H]1CC[C@@]2(Cc3ccc(cc3C22N=C(C)C(N)=N2)-c2cc(OC)cc(c2)C#N)CC1</t>
  </si>
  <si>
    <t>CO[C@H]1CC[C@@]2(Cc3ccc(cc3[C@@]22N=C(C)C(N)=N2)-c2cc(OC)cc(c2)C#N)CC1</t>
  </si>
  <si>
    <t>CO[C@H]1CC[C@@]2(Cc3ccc(cc3[C@]22N=C(C)C(N)=N2)-c2cc(OC)cc(c2)C#N)CC1</t>
  </si>
  <si>
    <t>CO[C@H]1CC[C@@]2(Cc3ccc(cc3C22N=C(C)C(N)=N2)-c2cc(Br)cc(c2)C#N)CC1</t>
  </si>
  <si>
    <t>CCc1cc(cc(c1)-c1ccc2C[C@@]3(CC[C@@H](CC3)OC)C3(N=C(C)C(N)=N3)c2c1)C#N</t>
  </si>
  <si>
    <t>COCc1cc(cc(c1)-c1ccc2C[C@@]3(CC[C@@H](CC3)OC)C3(N=C(C)C(N)=N3)c2c1)C#N</t>
  </si>
  <si>
    <t>CO[C@H]1CC[C@@]2(Cc3ccc(cc3[C@@]22N=C(C)C(N)=N2)-c2cc(OC)ccc2F)CC1</t>
  </si>
  <si>
    <t>CO[C@H]1CC[C@@]2(Cc3ccc(cc3[C@@]22N=C(C)C(N)=N2)-c2cc(F)ccc2F)CC1</t>
  </si>
  <si>
    <t>CO[C@H]1CC[C@@]2(Cc3ccc(cc3[C@@]22N=C(C)C(N)=N2)-c2cc(Cl)c(F)c(c2)C#N)CC1</t>
  </si>
  <si>
    <t>CO[C@H]1CC[C@@]2(Cc3ccc(cc3[C@@]22N=C(C)C(N)=N2)-c2cccc(F)c2F)CC1</t>
  </si>
  <si>
    <t>CO[C@H]1CC[C@@]2(Cc3ccc(cc3[C@@]22N=C(C)C(N)=N2)-c2cc(ccc2F)C#N)CC1</t>
  </si>
  <si>
    <t>CO[C@H]1CC[C@@]2(Cc3ccc(cc3[C@@]22N=C(C)C(N)=N2)-c2ccc(F)cc2F)CC1</t>
  </si>
  <si>
    <t>CO[C@H]1CC[C@@]2(Cc3ccc(cc3[C@@]22N=C(C)C(N)=N2)-c2cccc(Cl)c2Cl)CC1</t>
  </si>
  <si>
    <t>CC1=N[C@]2(N=C1N)c1cc(ccc1C[C@@]21CC[C@@H](CC1)OC(F)F)-c1cc(F)cc(c1)C#N</t>
  </si>
  <si>
    <t>COc1cc(cc(c1)-c1ccc2C[C@@]3(CC[C@@H](CC3)OC(F)F)[C@]3(N=C(C)C(N)=N3)c2c1)C#N</t>
  </si>
  <si>
    <t>CC1=NC2(N=C1N)c1cc(ccc1C[C@@]21CC[C@@H](CC1)OC(F)F)-c1cncc(c1)C(F)(F)F</t>
  </si>
  <si>
    <t>CC1=NC2(N=C1N)c1cc(ccc1C[C@@]21CC[C@@H](CC1)OC(F)F)-c1cc(Cl)cc(c1)C#N</t>
  </si>
  <si>
    <t>CC1=NC2(N=C1N)c1cc(ccc1C[C@@]21CC[C@@H](CC1)OC(F)F)-c1cc(F)cc(F)c1</t>
  </si>
  <si>
    <t>COc1cc(cc(C#N)c1F)-c1ccc2C[C@@]3(CC[C@@H](CC3)OC(F)F)C3(N=C(C)C(N)=N3)c2c1</t>
  </si>
  <si>
    <t>CO[C@]1(C)CC[C@]2(Cc3ccc(cc3C22N=C(C)C(N)=N2)-c2cncc(c2)C#CC)CC1</t>
  </si>
  <si>
    <t>CO[C@H]1CC[C@@]2(Cc3ccc(cc3C22N=C(C)C(N)=N2)C#CC2CCC2)CC1</t>
  </si>
  <si>
    <t>CO[C@H]1CC[C@@]2(Cc3ccc(cc3C22N=C(C)C(N)=N2)C#CC(C)C)CC1</t>
  </si>
  <si>
    <t>CC1=NC2(N=C1N)c1cc(ccc1CC21CCC(=O)CC1)-c1cc(F)cc(c1)C#N</t>
  </si>
  <si>
    <t>CO[C@H]1CC[C@@]2(Cc3ccc(cc3C22N=C(C)C(N)=N2)-c2cnc3[nH]cc(C)c3c2)CC1</t>
  </si>
  <si>
    <t>CO[C@H]1CC[C@@]2(Cc3ccc(cc3C22N=C(C)C(N)=N2)-c2cncc(c2)C(F)F)CC1</t>
  </si>
  <si>
    <t>CO[C@H]1CC[C@@]2(Cc3ccc(cc3C22N=C(C)C(N)=N2)-c2ccc3[nH]cc(C)c3c2)CC1</t>
  </si>
  <si>
    <t>CO[C@H]1CC[C@@]2(Cc3ccc(cc3C22N=C(C)C(N)=N2)-c2cccc(C#CC)c2Cl)CC1</t>
  </si>
  <si>
    <t>CC1=NC2(N=C1N)c1cc(Br)ccc1CC21CCC(CC1)C(F)(F)F</t>
  </si>
  <si>
    <t>CO[C@H]1CC[C@@]2(Cc3ccc(OCC4CCC4)cc3C22N=C(C)C(N)=N2)CC1</t>
  </si>
  <si>
    <t>COCc1cc(cc(C#N)c1F)-c1ccc2C[C@@]3(CC[C@@H](CC3)OC)C3(N=C(C)C(N)=N3)c2c1</t>
  </si>
  <si>
    <t>CC1=NC2(N=C1N)c1cc(Br)ccc1CC21CCC(CC1)C(F)F</t>
  </si>
  <si>
    <t>CC1=NC2(N=C1N)c1cc(ccc1CC21CCC(CC1)C(F)F)-c1cncc(Cl)c1</t>
  </si>
  <si>
    <t>CCO[C@H]1CC[C@@]2(Cc3ccc(Br)cc3C22N=C(C)C(N)=N2)CC1</t>
  </si>
  <si>
    <t>CCO[C@H]1CC[C@@]2(Cc3ccc(cc3C22N=C(C)C(N)=N2)-c2cncc(c2)C(F)(F)F)CC1</t>
  </si>
  <si>
    <t>CCO[C@H]1CC[C@@]2(Cc3ccc(cc3C22N=C(C)C(N)=N2)-c2cc(F)cc(c2)C#N)CC1</t>
  </si>
  <si>
    <t>CCO[C@H]1CC[C@@]2(Cc3ccc(cc3C22N=C(C)C(N)=N2)-c2cncc(Cl)c2)CC1</t>
  </si>
  <si>
    <t>CCO[C@H]1CC[C@@]2(Cc3ccc(cc3C22N=C(C)C(N)=N2)-c2cc(cc(c2)C(F)F)C#N)CC1</t>
  </si>
  <si>
    <t>CCO[C@H]1CC[C@@]2(Cc3ccc(cc3C22N=C(C)C(N)=N2)-c2cncc(c2)C#CC)CC1</t>
  </si>
  <si>
    <t>NC1=N[C@]2(COCC[C@H]2CS1)c1ccc(F)cc1F</t>
  </si>
  <si>
    <t>CC(C)OC[C@H]1C[C@H]2CSC(N)=N[C@]2(CO1)c1ccccc1F</t>
  </si>
  <si>
    <t>NC1=N[C@]2(CO[C@@H](CO)C[C@H]2CS1)c1ccc(F)cc1F</t>
  </si>
  <si>
    <t>NC1=N[C@]2(CO[C@@H](CF)C[C@H]2CS1)c1ccc(F)cc1F</t>
  </si>
  <si>
    <t>NC1=N[C@]2(CO[C@@H](CF)C[C@H]2CS1)c1ccccc1F</t>
  </si>
  <si>
    <t>NC1=N[C@]2(CO[C@@H](COCc3ccccc3)C[C@H]2CO1)c1ccc(F)cc1F</t>
  </si>
  <si>
    <t>NC1=N[C@]2(CO[C@@H](COc3ccccc3)C[C@H]2CS1)c1ccccc1F</t>
  </si>
  <si>
    <t>NC1=N[C@]2(CO[C@@H](COc3ccccn3)C[C@H]2CS1)c1ccccc1F</t>
  </si>
  <si>
    <t>CCOC[C@H]1C[C@H]2CSC(N)=N[C@]2(CO1)c1ccccc1F</t>
  </si>
  <si>
    <t>NC1=N[C@]2(COCC[C@H]2CS1)c1ccc(F)cc1</t>
  </si>
  <si>
    <t>NC1=N[C@]2(COCC[C@H]2CS1)c1ccccc1F</t>
  </si>
  <si>
    <t>Cc1ccc(c(F)c1)[C@]12COCC[C@H]1CSC(N)=N2</t>
  </si>
  <si>
    <t>NC1=N[C@]2(COCC[C@H]2CS1)c1ccccc1</t>
  </si>
  <si>
    <t>NC1=N[C@]2(CO[C@@H](COC(=O)c3ccccc3)C[C@H]2CS1)c1ccccc1F</t>
  </si>
  <si>
    <t>NC1=N[C@]2(COCC[C@H]2CS1)c1c(F)cccc1F</t>
  </si>
  <si>
    <t>NC1=N[C@]2(COCC[C@H]2CS1)c1ccc(Cl)cc1F</t>
  </si>
  <si>
    <t>NC1=N[C@]2(COCC[C@H]2CS1)c1ccc(O)cc1F</t>
  </si>
  <si>
    <t>NC1=N[C@]2(CO[C@@H](COc3cnccn3)C[C@H]2CS1)c1ccccc1F</t>
  </si>
  <si>
    <t>NC1=N[C@]2(CO[C@@H](COc3ncccn3)C[C@H]2CS1)c1ccccc1F</t>
  </si>
  <si>
    <t>NC1=N[C@]2(COCC[C@H]2CS1)c1ccccc1OC(F)(F)F</t>
  </si>
  <si>
    <t>COC[C@H]1C[C@H]2CSC(N)=N[C@]2(CO1)c1ccccc1F</t>
  </si>
  <si>
    <t>C[C@H]1SC(N)=N[C@]2(COCC[C@@H]12)c1ccccc1F</t>
  </si>
  <si>
    <t>C[C@@H]1SC(N)=N[C@]2(COCC[C@@H]12)c1ccccc1F</t>
  </si>
  <si>
    <t>NC1=N[C@]2(CO[C@@H](CO)C[C@H]2CS1)c1ccccc1F</t>
  </si>
  <si>
    <t>C[C@H]1SC(N)=N[C@]2(COCC[C@@H]12)c1cc(Br)ccc1F</t>
  </si>
  <si>
    <t>C[C@H]1SC(N)=N[C@]2(COCC[C@@H]12)c1cc(ccc1F)-c1cncnc1</t>
  </si>
  <si>
    <t>CCNc1cc(N2CCCC2=O)c(F)c(c1)C(=O)N[C@@H](Cc1ccccc1)[C@H](O)CNCc1cccc(c1)C(F)(F)F</t>
  </si>
  <si>
    <t>CCNc1cc(cc(c1)C(=O)N[C@@H](Cc1ccccc1)[C@H](O)CNCc1cccc(c1)C(F)(F)F)N1CCCC1=O</t>
  </si>
  <si>
    <t>CCNc1cc(cc(N2CCCC2=O)c1C)C(=O)N[C@@H](Cc1ccccc1)[C@H](O)CNCc1cccc(c1)C(F)(F)F</t>
  </si>
  <si>
    <t>CCNc1cc(cc(N2CCCC2=O)c1OC)C(=O)N[C@@H](Cc1ccccc1)[C@H](O)CNCc1cccc(c1)C(F)(F)F</t>
  </si>
  <si>
    <t>CCNc1cc(cc(N2CCCCS2(=O)=O)c1C)C(=O)N[C@@H](Cc1ccccc1)[C@H](O)CNCc1cccc(c1)C(F)(F)F</t>
  </si>
  <si>
    <t>CCNc1cc(cc(N2CCCCS2(=O)=O)c1OC)C(=O)N[C@@H](Cc1ccccc1)[C@H](O)CNCc1cccc(c1)C(F)(F)F</t>
  </si>
  <si>
    <t>CCn1cnc2c(cc(cc12)C(=O)N[C@@H](Cc1ccccc1)[C@H](O)CNCc1cccc(c1)C(F)(F)F)N1CCCC1=O</t>
  </si>
  <si>
    <t>CCn1ccc2c(cc(cc12)C(=O)N[C@@H](Cc1ccccc1)[C@H](O)CNCc1cccc(c1)C(F)(F)F)N1CCCC1=O</t>
  </si>
  <si>
    <t>CCc1c[nH]c2c(cc(cc12)C(=O)N[C@@H](Cc1ccccc1)[C@H](O)CNCc1cccc(c1)C(F)(F)F)N1CCCC1=O</t>
  </si>
  <si>
    <t>CCn1ncc2c(cc(cc12)C(=O)N[C@@H](Cc1ccccc1)[C@H](O)CNCc1cccc(c1)C(F)(F)F)N1CCCC1=O</t>
  </si>
  <si>
    <t>CCn1nnc2c(cc(cc12)C(=O)N[C@@H](Cc1ccccc1)[C@H](O)CNCc1cccc(c1)C(F)(F)F)N1CCCC1=O</t>
  </si>
  <si>
    <t>CCc1cn(C)c2c(cc(cc12)C(=O)N[C@@H](Cc1ccccc1)[C@H](O)CNCc1cccc(c1)C(F)(F)F)N1CCCC1=O</t>
  </si>
  <si>
    <t>CCc1coc2c(cc(cc12)C(=O)N[C@@H](Cc1ccccc1)[C@H](O)CNCc1cccc(c1)C(F)(F)F)N1CCCC1=O</t>
  </si>
  <si>
    <t>CCc1ccnc2c(cc(cc12)C(=O)N[C@@H](Cc1ccccc1)[C@H](O)CNCc1cccc(c1)C(F)(F)F)N1CCCC1=O</t>
  </si>
  <si>
    <t>CCn1c2cc(cc(N3CCCC3=O)c2[nH]c1=O)C(=O)N[C@@H](Cc1ccccc1)[C@H](O)CNCc1cccc(OC)c1</t>
  </si>
  <si>
    <t>CCNc1cc(cc(c1)C(=O)N[C@@H](Cc1ccccc1)[C@H](O)CNC(C)(C)c1cccc(c1)C(F)(F)F)N1CCCCS1(=O)=O</t>
  </si>
  <si>
    <t>CCNc1cc(cc(c1)C(=O)N[C@@H](Cc1ccccc1)[C@H](O)CNCc1cncc(c1)C#N)N1CCCCS1(=O)=O</t>
  </si>
  <si>
    <t>CCN1CCN2CCS(=O)(=O)N(C)C3C=C(C=C1C23)C(=O)N[C@@H](Cc1ccccc1)[C@H](O)CNCc1cccc(c1)C(F)(F)F</t>
  </si>
  <si>
    <t>CCNc1cc(cc2N(C)S(=O)(=O)CCCc12)C(=O)N[C@@H](Cc1ccccc1)[C@H](O)CNCc1cccc(c1)C(F)(F)F</t>
  </si>
  <si>
    <t>CCNc1cc(cc(c1)C(=O)N[C@@H](Cc1ccccc1)[C@H](O)CNC1CCOCC1)N1CCCCS1(=O)=O</t>
  </si>
  <si>
    <t>CCc1cn2CCS(=O)(=O)N(C)c3cc(cc1c23)C(=O)N[C@@H](Cc1ccccc1)[C@H](O)CNC1CCOCC1</t>
  </si>
  <si>
    <t>CCNc1cc(cc2N(C)S(=O)(=O)CCCc12)C(=O)N[C@@H](Cc1ccccc1)[C@H](O)CNC1CCOCC1</t>
  </si>
  <si>
    <t>CCc1cn2CCS(=O)(=O)N(C)c3cc(cc1c23)C(=O)N[C@@H](Cc1ccccc1)[C@H](O)CNCCC(F)(F)F</t>
  </si>
  <si>
    <t>CCNc1cc(cc2N(C)S(=O)(=O)CCCc12)C(=O)N[C@@H](Cc1ccccc1)[C@H](O)CNCCC(F)(F)F</t>
  </si>
  <si>
    <t>CCN1CCN2CCS(=O)(=O)N(C)C3C=C(C=C1C23)C(=O)N[C@@H](Cc1ccccc1)[C@H](O)CNC1CC1</t>
  </si>
  <si>
    <t>CCNc1cc(cc2N(C)S(=O)(=O)CCCc12)C(=O)N[C@@H](Cc1ccccc1)[C@H](O)CNC1CC1</t>
  </si>
  <si>
    <t>CCc1cn2CS(=O)(=O)N(C)c3cc(cc1c23)C(=O)N[C@@H](Cc1ccccc1)[C@H](O)CNCc1cccc(OC)c1</t>
  </si>
  <si>
    <t>CCc1cn2CCS(=O)(=O)N(C)c3cc(cc1c23)C(=O)N[C@@H](Cc1ccccc1)[C@H](O)CNCc1cccc(OC)c1</t>
  </si>
  <si>
    <t>CCc1cn2CS(=O)(=O)N(C)c3cc(cc1c23)C(=O)N[C@@H](Cc1ccccc1)[C@H](O)CNC(C)(C)CCCC(C)C</t>
  </si>
  <si>
    <t>CCc1cn2CS(=O)(=O)N(C)c3cc(cc1c23)C(=O)N[C@@H](Cc1ccccc1)[C@H](O)CNC1CCCCC1</t>
  </si>
  <si>
    <t>CCc1cn2CS(=O)(=O)N(C)c3cc(cc1c23)C(=O)N[C@@H](Cc1ccccc1)[C@H](O)CNC</t>
  </si>
  <si>
    <t>CCc1cn2CCCS(=O)(=O)N(C)c3cc(cc1c23)C(=O)N[C@@H](Cc1ccccc1)[C@H](O)CNCc1cccc(OC)c1</t>
  </si>
  <si>
    <t>CCc1cn2CCCS(=O)(=O)N(C)c3cc(cc1c23)C(=O)N[C@@H](Cc1ccccc1)[C@H](O)CNC1CC1</t>
  </si>
  <si>
    <t>CCc1cn2CCS(=O)(=O)Nc3cc(cc1c23)C(=O)N[C@@H](Cc1ccccc1)[C@H](O)CNCc1cccc(OC)c1</t>
  </si>
  <si>
    <t>CCN1c2cc(cc3c(CC)cn(CCS1(=O)=O)c23)C(=O)N[C@@H](Cc1ccccc1)[C@H](O)CNC1CCOCC1</t>
  </si>
  <si>
    <t>CCc1cn2CCS(=O)(=O)N(C(C)C)c3cc(cc1c23)C(=O)N[C@@H](Cc1ccccc1)[C@H](O)CNC1CCOCC1</t>
  </si>
  <si>
    <t>CCc1cn2CCS(=O)(=O)N(CC(F)(F)F)c3cc(cc1c23)C(=O)N[C@@H](Cc1ccccc1)[C@H](O)CNC1CCOCC1</t>
  </si>
  <si>
    <t>CCN1c2cc(cc3c(CC)cn(CCS1(=O)=O)c23)C(=O)N[C@@H](Cc1ccccc1)[C@H](O)CNC1CCCCC1</t>
  </si>
  <si>
    <t>CCN1c2cc(cc3c(CC)cn(CCS1(=O)=O)c23)C(=O)N[C@@H](Cc1ccccc1)[C@H](O)CNC1CC1</t>
  </si>
  <si>
    <t>CCn1cc2CCS(=O)(=O)N(C)c3cc(cc1c23)C(=O)N[C@@H](Cc1ccccc1)[C@H](O)CNC1CCOCC1</t>
  </si>
  <si>
    <t>CCn1cc2CCS(=O)(=O)N(C)c3cc(cc1c23)C(=O)N[C@@H](Cc1ccccc1)[C@H](O)CNCCC(F)(F)F</t>
  </si>
  <si>
    <t>CC[C@@H](C)NC[C@@H](O)[C@H](Cc1ccccc1)NC(=O)c1cc2N(C)S(=O)(=O)CCc3cn(CC)c(c1)c23</t>
  </si>
  <si>
    <t>CC[C@@H](C)NC[C@@H](O)[C@H](Cc1ccccc1)NC(=O)c1cc2N(C)S(=O)(=O)CCn3cc(CC)c(c1)c23</t>
  </si>
  <si>
    <t>CCn1cc2CCS(=O)(=O)N(C)c3cc(cc1c23)C(=O)N[C@@H](Cc1ccccc1)[C@H](O)CNCC#C</t>
  </si>
  <si>
    <t>CCc1cn2CCS(=O)(=O)N(C)c3cc(cc1c23)C(=O)N[C@@H](Cc1ccccc1)[C@H](O)CNCC#C</t>
  </si>
  <si>
    <t>CCNC[C@@H](O)[C@H](Cc1ccccc1)NC(=O)c1cc2N(C)S(=O)(=O)CCc3cn(CC)c(c1)c23</t>
  </si>
  <si>
    <t>CCNC[C@@H](O)[C@H](Cc1ccccc1)NC(=O)c1cc2N(C)S(=O)(=O)CCn3cc(CC)c(c1)c23</t>
  </si>
  <si>
    <t>CCn1cc2CCS(=O)(=O)N(C)c3cc(cc1c23)C(=O)N[C@@H](Cc1ccccc1)[C@H](O)CNC1CC1</t>
  </si>
  <si>
    <t>CCc1cn2CCS(=O)(=O)Oc3cc(cc1c23)C(=O)N[C@@H](Cc1ccccc1)[C@H](O)CNCc1cccc(c1)C(F)(F)F</t>
  </si>
  <si>
    <t>CCc1cn2CCS(=O)(=O)Oc3cc(cc1c23)C(=O)N[C@@H](Cc1ccccc1)[C@H](O)CNC1CCOCC1</t>
  </si>
  <si>
    <t>CCc1cn2CCS(=O)(=O)Oc3cc(cc1c23)C(=O)N[C@@H](Cc1ccccc1)[C@H](O)CNCC#C</t>
  </si>
  <si>
    <t>CCc1cn2CCS(=O)(=O)Oc3cc(cc1c23)C(=O)N[C@@H](Cc1ccccc1)[C@H](O)CNC1CC1</t>
  </si>
  <si>
    <t>CCCNC[C@@H](O)[C@H](Cc1ccccc1)NC(=O)c1cc2N(C)S(=O)(=O)CCc3cn(CC)c(c1)c23</t>
  </si>
  <si>
    <t>CCc1cn2CCS(=O)(=O)N(C)c3cc(cc1c23)C(=O)N[C@@H](Cc1ccccc1)[C@H](O)CNCCF</t>
  </si>
  <si>
    <t>CCn1cc2CCS(=O)(=O)N(C)c3cc(cc1c23)C(=O)N[C@@H](Cc1ccccc1)[C@H](O)CNCCF</t>
  </si>
  <si>
    <t>CCn1cc2CCS(=O)(=O)N(C)c3cc(cc1c23)C(=O)N[C@@H](Cc1ccccc1)[C@H](O)CNCC(F)F</t>
  </si>
  <si>
    <t>CCn1cc2CCS(=O)(=O)N(C)c3cc(cc1c23)C(=O)N[C@@H](Cc1ccccc1)[C@H](O)CNCC(F)(F)C(F)(F)F</t>
  </si>
  <si>
    <t>CCn1cc2CCS(=O)(=O)N(C)c3cc(cc1c23)C(=O)N[C@@H](Cc1ccccc1)[C@H](O)CNCC(F)(F)F</t>
  </si>
  <si>
    <t>CCn1cc2CCS(=O)(=O)N(C)c3cc(cc1c23)C(=O)N[C@@H](Cc1ccccc1)[C@H](O)CNc1ccccc1</t>
  </si>
  <si>
    <t>COc1ccc2Oc3ccc(cc3[C@@]3(N=C(N)N(C)C3=O)c2c1)-c1cncnc1</t>
  </si>
  <si>
    <t>CN1C(N)=N[C@@]2(C1=O)c1cc(ccc1Oc1ccc(cc21)-c1cccnc1F)C1=CCOCC1</t>
  </si>
  <si>
    <t>COc1ccc2Oc3c(F)cc(cc3[C@@]3(N=C(N)N(C)C3=O)c2c1)-c1ccc(C)cc1</t>
  </si>
  <si>
    <t>CC#Cc1cncc(c1)-c1ccc2Oc3c(F)cc(cc3[C@@]3(N=C(N)N(C)C3=O)c2c1)C1=CCOCC1</t>
  </si>
  <si>
    <t>CC#Cc1cncc(c1)-c1ccc2Oc3c(F)cc(cc3[C@]3(N=C(N)N(C)C3=O)c2c1)C1=CCOCC1</t>
  </si>
  <si>
    <t>CN1C(N)=N[C@]2(C1=O)c1cc(ccc1Oc1c(F)cc(cc21)-c1ccc(C)cc1)-c1cccc(Cl)c1</t>
  </si>
  <si>
    <t>CN1C(N)=N[C@@]2(C1=O)c1cc(ccc1Oc1c(F)cc(cc21)C1=CCOCC1)-c1cccc(Cl)c1</t>
  </si>
  <si>
    <t>CN1C(N)=N[C@]2(C1=O)c1cc(ccc1Oc1c(F)cc(cc21)C1=CCOCC1)-c1cccc(Cl)c1</t>
  </si>
  <si>
    <t>CN1C(N)=N[C@@]2(C1=O)c1cc(ccc1Oc1c(F)cc(cc21)-c1ccc(C)cc1)-c1cccc(Cl)c1</t>
  </si>
  <si>
    <t>CN1C(N)=N[C@]2(C1=O)c1cc(ccc1Oc1c(F)cc(cc21)-c1ccnc(F)c1)-c1cccnc1F</t>
  </si>
  <si>
    <t>CN1C(N)=N[C@@]2(C1=O)c1cc(ccc1Oc1c(F)cc(cc21)-c1ccnc(F)c1)-c1cccnc1F</t>
  </si>
  <si>
    <t>CN1C(=O)C[C@]2(N=C1N)c1cc(ccc1Oc1cnc(cc21)C1=CCOCC1)-c1cccnc1F</t>
  </si>
  <si>
    <t>CN1C(=O)C[C@]2(N=C1N)c1cc(ccc1Oc1cnc(cc21)C1=CCCOC1)-c1cccnc1F</t>
  </si>
  <si>
    <t>CN1C(=O)C[C@@]2(N=C1N)c1cc(ccc1Oc1cnc(cc21)C1=CCOCC1)-c1cccnc1F</t>
  </si>
  <si>
    <t>CN1C(=O)C[C@@]2(N=C1N)c1cc(ccc1Oc1cnc(cc21)C1=CCCOC1)-c1cccnc1F</t>
  </si>
  <si>
    <t>CN1C(=O)C[C@@]2(N=C1N)c1cc(ccc1Oc1cnc(cc21)-c1ccnc(F)c1)-c1cccnc1F</t>
  </si>
  <si>
    <t>CN1C(=O)C[C@]2(N=C1N)c1cc(ccc1Oc1cnc(cc21)-c1ccnc(F)c1)-c1cccnc1F</t>
  </si>
  <si>
    <t>CN1C(=O)CC2(N=C1N)c1cc(ccc1Oc1c(F)nc(cc21)-c1ccnc(F)c1)-c1cccnc1F</t>
  </si>
  <si>
    <t>CN1C(=O)CC2(N=C1N)c1cc(ccc1Oc1c(F)nc(cc21)C1=CCCOC1)-c1cccnc1F</t>
  </si>
  <si>
    <t>CN1C(=O)C[C@@]2(N=C1N)c1cc(ccc1Oc1c(F)nc(Cl)cc21)-c1cccnc1F</t>
  </si>
  <si>
    <t>CN1C(=O)C[C@]2(N=C1N)c1cc(ccc1Oc1c(F)nc(Cl)cc21)-c1cccnc1F</t>
  </si>
  <si>
    <t>CN1C(=O)C[C@]2(N=C1N)c1cc(ccc1Oc1c(F)nc(cc21)-c1ccnc(F)c1)-c1cccnc1F</t>
  </si>
  <si>
    <t>CN1C(=N)NC2(CC1=O)c1cc(ccc1Oc1cnc(cc21)-c1cccnc1F)-c1cccnc1F</t>
  </si>
  <si>
    <t>CN1C(=O)C[C@]2(N=C1N)c1cc(ccc1Oc1c(F)nc(cc21)C1=CCCOC1)-c1cccnc1F</t>
  </si>
  <si>
    <t>CN1C(=O)CC2(N=C1N)c1cc(ccc1Oc1c(F)nc(cc21)-c1cccnc1F)-c1cccnc1F</t>
  </si>
  <si>
    <t>CN1C(=O)C[C@]2(N=C1N)c1cc(ccc1Oc1c(F)nc(cc21)C1=CC(C)(C)OCC1)-c1cccnc1F</t>
  </si>
  <si>
    <t>CN1C(=O)C[C@]2(N=C1N)c1cc(ccc1Oc1c(F)nc(cc21)C1=CCOC(C)(C)C1)-c1cccnc1F</t>
  </si>
  <si>
    <t>CN1C(=O)C[C@]2(N=C1N)c1cc(ccc1Oc1c(F)nc(cc21)C1CCOC(C)(C)C1)-c1cccnc1F</t>
  </si>
  <si>
    <t>COc1ccc2Oc3ccc(NC(=O)c4ccc(Cl)cn4)cc3C3(N=C(N)N(C)C3=O)c2c1</t>
  </si>
  <si>
    <t>NC1=N[C@]2(CO[C@H](C[C@H]2CS1)c1ncco1)c1ccc(F)cc1F</t>
  </si>
  <si>
    <t>Cn1ccc(n1)[C@H]1C[C@H]2CSC(N)=N[C@]2(CO1)c1ccc(F)cc1F</t>
  </si>
  <si>
    <t>Cn1cccc1[C@H]1C[C@H]2CSC(N)=N[C@]2(CO1)c1ccc(F)cc1F</t>
  </si>
  <si>
    <t>C[C@H]1SC(N)=N[C@]2(CO[C@H](C[C@@H]12)c1nc(C)co1)c1ccc(F)cc1F</t>
  </si>
  <si>
    <t>C[C@H]1SC(N)=N[C@]2(CO[C@H](C[C@@H]12)c1ncc(C)o1)c1ccc(F)cc1F</t>
  </si>
  <si>
    <t>C[C@H]1SC(N)=N[C@]2(CO[C@H](C[C@@H]12)c1ncco1)c1ccc(F)cc1F</t>
  </si>
  <si>
    <t>CC1N=CC(=N1)[C@H]1CC2CSC(N)=N[C@]2(CO1)c1ccc(F)cc1F</t>
  </si>
  <si>
    <t>Cc1csc(n1)[C@H]1CC2CSC(N)=N[C@]2(CO1)c1ccc(F)cc1F</t>
  </si>
  <si>
    <t>Cc1nccc(n1)[C@H]1CC2CSC(N)=N[C@]2(CO1)c1ccc(F)cc1F</t>
  </si>
  <si>
    <t>Cc1nc(co1)[C@H]1CC2CSC(N)=N[C@]2(CO1)c1ccc(F)cc1F</t>
  </si>
  <si>
    <t>Cc1ccnc(n1)[C@H]1CC2CSC(N)=N[C@]2(CO1)c1ccc(F)cc1F</t>
  </si>
  <si>
    <t>Cc1noc(n1)[C@H]1CC2CSC(N)=N[C@]2(CO1)c1ccc(F)cc1F</t>
  </si>
  <si>
    <t>NC1=N[C@]2(CO[C@H](CC2CS1)c1nnco1)c1ccc(F)cc1F</t>
  </si>
  <si>
    <t>Cc1nc(oc1C)[C@H]1CC2CSC(N)=N[C@]2(CO1)c1ccc(F)cc1F</t>
  </si>
  <si>
    <t>Cc1cc(on1)[C@H]1CC2CSC(N)=N[C@]2(CO1)c1ccc(F)cc1F</t>
  </si>
  <si>
    <t>Cc1nnc(o1)[C@H]1CC2CSC(N)=N[C@]2(CO1)c1ccc(F)cc1F</t>
  </si>
  <si>
    <t>NC1=N[C@]2(CO[C@H](C[C@H]2CS1)c1ccncn1)c1ccc(F)cc1F</t>
  </si>
  <si>
    <t>NC1=N[C@]2(CO[C@H](C[C@H]2CS1)c1ccn(n1)C1CC1)c1ccc(F)cc1F</t>
  </si>
  <si>
    <t>NC1=N[C@]2(CO[C@H](C[C@H]2CS1)c1nc(co1)C(F)(F)F)c1ccc(F)cc1F</t>
  </si>
  <si>
    <t>NC1=N[C@]2(CO[C@H](C[C@H]2CS1)c1ncccn1)c1ccc(F)cc1F</t>
  </si>
  <si>
    <t>NC1=N[C@]2(CO[C@H](C[C@H]2CS1)c1ncc(F)cn1)c1ccc(F)cc1F</t>
  </si>
  <si>
    <t>Cc1cnc(nc1)[C@H]1C[C@H]2CSC(N)=N[C@]2(CO1)c1ccc(F)cc1F</t>
  </si>
  <si>
    <t>Oc1ccc(\C=C\C(=O)CC(=O)\C=C\c2ccc(O)cc2O)cc1</t>
  </si>
  <si>
    <t>COCOc1cc(O)ccc1\C=C\C(=O)CC(=O)\C=C\c1ccc(O)cc1</t>
  </si>
  <si>
    <t>COc1cc(\C=C\C(=O)CC(=O)\C=C\c2ccc(O)cc2OC)ccc1O</t>
  </si>
  <si>
    <t>COc1ccc(\C=C\C(=O)CC(=O)\C=C\c2ccc(O)cc2OC)cc1O</t>
  </si>
  <si>
    <t>Oc1ccc(\C=C\C(=O)CC(=O)\C=C\c2cc(O)ccc2O)cc1</t>
  </si>
  <si>
    <t>COc1ccc(\C=C\C(=O)CC(=O)\C=C\c2cc(O)ccc2O)cc1O</t>
  </si>
  <si>
    <t>COc1cc(OC)cc(\C=C\C(=O)CC(=O)\C=C\c2ccc(O)c(OC)c2)c1</t>
  </si>
  <si>
    <t>Oc1ccc(\C=C\C(=O)CC(=O)\C=C\c2c[nH]c3ccccc23)cc1</t>
  </si>
  <si>
    <t>COc1ccc2ccccc2c1\C=C\C(=O)CC(=O)\C=C\c1ccc(O)cc1</t>
  </si>
  <si>
    <t>COc1cc(\C=C\C(=O)CC(=O)\C=C\c2ccc(OC)c3ccccc23)ccc1O</t>
  </si>
  <si>
    <t>COc1ccc(\C=C\C(=O)CC(=O)\C=C\c2ccc(O)cc2Cl)cc1O</t>
  </si>
  <si>
    <t>Oc1ccc(\C=C\C(=O)CC(=O)\C=C\c2cc(O)ccc2[N+]([O-])=O)cc1</t>
  </si>
  <si>
    <t>COc1cc(\C=C\C(=O)CC(=O)\C=C\c2cc(O)ccc2[N+]([O-])=O)ccc1O</t>
  </si>
  <si>
    <t>COc1ccc(\C=C\C(=O)CC(=O)\C=C\c2cc(O)ccc2[N+]([O-])=O)cc1O</t>
  </si>
  <si>
    <t>COc1cc(\C=C\C(=O)CC(=O)\C=C\c2ccc(O)cc2)ccc1F</t>
  </si>
  <si>
    <t>COc1cc(\C=C\C(=O)CC(=O)\C=C\c2ccc(F)c(OC)c2)ccc1O</t>
  </si>
  <si>
    <t>COc1cc(\C=C\C(=O)CC(=O)\C=C\c2c[nH]c3ccccc23)ccc1O</t>
  </si>
  <si>
    <t>COc1cc(\C=C\C(=O)CC(=O)\C=C\c2cccc3ccccc23)ccc1O</t>
  </si>
  <si>
    <t>COc1cc(ccc1\C=C\C(=O)CC(=O)\C=C\c1ccc(O)cc1)N(C)C</t>
  </si>
  <si>
    <t>COc1ccc(\C=C\C(=O)CC(=O)\C=C\c2ccc(N(C)C)c3ccccc23)cc1O</t>
  </si>
  <si>
    <t>COc1ccc(\C=C\C(=O)CC(=O)\C=C\c2cccc(O)c2OC)cc1O</t>
  </si>
  <si>
    <t>COc1cc(\C=C\C(=O)CC(=O)\C=C\c2ccc3[nH]ccc3c2)ccc1O</t>
  </si>
  <si>
    <t>COc1cc(\C=C\C(=O)CC(=O)\C=C\c2ccc(cc2[N+]([O-])=O)N(C)C)ccc1O</t>
  </si>
  <si>
    <t>COc1ccc(\C=C\C(=O)CC(=O)\C=C\c2ccc3[nH]ccc3c2)cc1O</t>
  </si>
  <si>
    <t>CN(C)c1ccc(\C=C\C(=O)CC(=O)\C=C\c2ccc(O)cc2)c(c1)[N+]([O-])=O</t>
  </si>
  <si>
    <t>CN(C)c1ccc(\C=C\C(=O)CC(=O)\C=C\c2ccc(O)cc2)c(Cl)c1</t>
  </si>
  <si>
    <t>COc1cc(\C=C\C(=O)CC(=O)\C=C\c2ccc(cc2Cl)N(C)C)ccc1O</t>
  </si>
  <si>
    <t>COc1ccc(\C=C\C(=O)CC(=O)\C=C\c2ccc(cc2[N+]([O-])=O)N(C)C)cc1O</t>
  </si>
  <si>
    <t>COc1ccc(\C=C\C(=O)CC(=O)\C=C\c2ccc(cc2Cl)N(C)C)cc1O</t>
  </si>
  <si>
    <t>COc1cc(\C=C\C(=O)CC(=O)\C=C\c2ccc(O)cc2)cc(OC)c1OC</t>
  </si>
  <si>
    <t>COc1ccc(\C=C\C(=O)CC(=O)\C=C\c2cc(OC)c(OC)c(OC)c2)cc1O</t>
  </si>
  <si>
    <t>COc1ccc(\C=C\C(=O)CC(=O)\C=C\c2cccc(Oc3ccccc3)c2)cc1O</t>
  </si>
  <si>
    <t>COCOc1c(O)cccc1\C=C\C(=O)CC(=O)\C=C\c1ccc(O)cc1</t>
  </si>
  <si>
    <t>COc1ccc(\C=C\C(=O)CC(=O)\C=C\c2ccc(O)c(OC)c2)c(O)c1</t>
  </si>
  <si>
    <t>COCOc1cccc(O)c1\C=C\C(=O)CC(=O)\C=C\c1ccc(O)c(OC)c1</t>
  </si>
  <si>
    <t>CCN(CC)c1ccc(\C=C\C(=O)CC(=O)\C=C\c2ccc(O)cc2)c(OCOC)c1</t>
  </si>
  <si>
    <t>COc1cc(\C=C\C(=O)CC(=O)\C=C\c2c(O)cccc2OC)ccc1O</t>
  </si>
  <si>
    <t>COc1ccc(\C=C\C(=O)CC(=O)\C=C\c2c(O)cccc2OC)cc1O</t>
  </si>
  <si>
    <t>Oc1ccc(\C=C\C(=O)CC(=O)\C=C\c2cc(Cl)cc(Cl)c2O)cc1</t>
  </si>
  <si>
    <t>COCOc1cccc(O)c1\C=C\C(=O)CC(=O)\C=C\c1ccc(OC)c(O)c1</t>
  </si>
  <si>
    <t>Oc1ccc(\C=C\C(=O)CC(=O)\C=C\c2cccc3cccnc23)cc1</t>
  </si>
  <si>
    <t>Oc1ccc(\C=C\C(=O)CC(=O)\C=C\c2cn(Cc3ccccc3)c3ccccc23)cc1</t>
  </si>
  <si>
    <t>COc1ccc(O)cc1\C=C\C(=O)CC(=O)\C=C\c1cc(O)ccc1OC</t>
  </si>
  <si>
    <t>Oc1ccc(c(\C=C\C(=O)CC(=O)\C=C\c2cc(O)ccc2[N+]([O-])=O)c1)[N+]([O-])=O</t>
  </si>
  <si>
    <t>O=C(CC(=O)\C=C\c1cccc2cc[nH]c12)\C=C\c1cccc2cc[nH]c12</t>
  </si>
  <si>
    <t>CS(=O)(=O)n1ccc2ccc(\C=C\C(=O)CC(=O)\C=C\c3ccc(O)cc3)cc12</t>
  </si>
  <si>
    <t>CC(C)(C)[Si](C)(C)OCc1ccccc1\C=C\C(=O)CC(=O)\C=C\c1ccc(O)cc1</t>
  </si>
  <si>
    <t>CCN(CC)c1ccc(\C=C\C(=O)CC(=O)\C=C\c2ccc(O)cc2)c(OCc2ccccc2)c1</t>
  </si>
  <si>
    <t>N[C@@H](Cc1ccccc1)C(=O)Nc1ccc(\C=C\C(=O)CC(=O)\C=C\c2ccc(O)cc2)cc1</t>
  </si>
  <si>
    <t>N[C@H](Cc1ccccc1)C(=O)Nc1ccc(\C=C\C(=O)CC(=O)\C=C\c2ccc(O)cc2)cc1</t>
  </si>
  <si>
    <t>CCN(CC)c1ccc(\C=C\C(=O)CC(=O)\C=C\c2ccc(O)cc2)c(OC(C)C)c1</t>
  </si>
  <si>
    <t>COCOc1ccc(OC)cc1\C=C\C(=O)CC(=O)\C=C\c1cc(OC)ccc1O</t>
  </si>
  <si>
    <t>Oc1ccc(\C=C\C(=O)CC(=O)\C=C\c2c[nH]c3cccc([N+]([O-])=O)c23)cc1</t>
  </si>
  <si>
    <t>COc1ccc(\C=C\C(=O)CC(=O)\C=C\c2c[nH]c3cccc([N+]([O-])=O)c23)cc1O</t>
  </si>
  <si>
    <t>Oc1ccc(\C=C\C(=O)CC(=O)\C=C\c2cccc(Br)c2)cc1</t>
  </si>
  <si>
    <t>Oc1ccc(\C=C\C(=O)CC(=O)\C=C\c2cc(Cl)ccc2[N+]([O-])=O)cc1</t>
  </si>
  <si>
    <t>Oc1ccc(\C=C\C(=O)CC(=O)\C=C\c2cc(F)cc(F)c2)cc1</t>
  </si>
  <si>
    <t>Oc1ccc(\C=C\C(=O)CC(=O)\C=C\c2ccccc2-c2ccccc2)cc1</t>
  </si>
  <si>
    <t>CCCN(CCC)C(=O)c1cccc(\C=C\C(=O)CC(=O)\C=C\c2ccc(O)cc2)c1</t>
  </si>
  <si>
    <t>Oc1ccc(\C=C\C(=O)CC(=O)\C=C\c2cc(OCc3ccccc3)ccc2[N+]([O-])=O)cc1</t>
  </si>
  <si>
    <t>Oc1ccc(\C=C\C(=O)CC(=O)\C=C\c2ccccc2[N+]([O-])=O)cc1</t>
  </si>
  <si>
    <t>COC(=O)c1ccccc1\C=C\C(=O)CC(=O)\C=C\c1ccc(O)cc1</t>
  </si>
  <si>
    <t>COc1ccc(c(\C=C\C(=O)CC(=O)\C=C\c2ccc(O)cc2)c1)[N+]([O-])=O</t>
  </si>
  <si>
    <t>CSc1ccccc1\C=C\C(=O)CC(=O)\C=C\c1ccc(O)cc1</t>
  </si>
  <si>
    <t>Oc1ccc(cc1)C(CC(=O)CC(=O)C=C)c1ccc2cc[nH]c2c1</t>
  </si>
  <si>
    <t>Oc1ccc(CCC(=O)CC(=O)\C=C\c2ccc(O)cc2Cl)cc1</t>
  </si>
  <si>
    <t>CN(C)c1ccc(\C=C\C(=O)CC(=O)CCc2ccc(O)cc2)c(c1)[N+]([O-])=O</t>
  </si>
  <si>
    <t>CN(C)c1ccc(\C=C\C(=O)CC(=O)CCc2ccc(O)cc2)c(Cl)c1</t>
  </si>
  <si>
    <t>Oc1ccc(\C=C\C(=O)CC(=O)\C=C\c2cc(O)ccc2-c2ccccc2)cc1</t>
  </si>
  <si>
    <t>Oc1ccc(\C=C\C(=O)CC(=O)\C=C\c2cc(OCc3ccccc3)ccc2-c2ccccc2)cc1</t>
  </si>
  <si>
    <t>Oc1ccc(\C=C\C(=O)CC(=O)\C=C\c2ccccc2-c2cccc3ccccc23)cc1</t>
  </si>
  <si>
    <t>Oc1ccc(\C=C\C(=O)CC(=O)\C=C\c2ccccc2-c2ccc3ccccc3c2)cc1</t>
  </si>
  <si>
    <t>Oc1ccc(CCC(=O)CC(=O)\C=C\c2cc(O)ccc2[N+]([O-])=O)cc1</t>
  </si>
  <si>
    <t>COc1cc(\C=C\C(=O)CC(=O)\C=C\c2ccc(O)cc2)c(Br)cc1O</t>
  </si>
  <si>
    <t>COc1cc(F)c2Oc3ccc(cc3C3(N=C(N)n4ccnc34)c2c1)-c1cccnc1F</t>
  </si>
  <si>
    <t>NC1=N[C@@]2(c3nccn13)c1cc(ccc1Oc1c(F)cc(cc21)-c1ccnc(F)c1)-c1cccnc1F</t>
  </si>
  <si>
    <t>NC1=N[C@]2(c3nccn13)c1cc(ccc1Oc1c(F)cc(cc21)-c1ccnc(F)c1)-c1cccnc1F</t>
  </si>
  <si>
    <t>NC1=N[C@]2(c3nccn13)c1cc(ccc1Oc1c(F)cc(cc21)C1=CCCOC1)-c1cccnc1F</t>
  </si>
  <si>
    <t>NC1=N[C@@]2(c3nccn13)c1cc(ccc1Oc1c(F)cc(cc21)C1=CCCOC1)-c1cccnc1F</t>
  </si>
  <si>
    <t>Cc1ccc(cc1)-c1cc(F)c2Oc3ccc(cc3[C@@]3(N=C(N)n4ccnc34)c2c1)-c1cccnc1F</t>
  </si>
  <si>
    <t>Cc1ccc(cc1)-c1cc(F)c2Oc3ccc(cc3[C@]3(N=C(N)n4ccnc34)c2c1)-c1cccnc1F</t>
  </si>
  <si>
    <t>NC1=N[C@]2(c3nccn13)c1cc(ccc1Oc1c(F)cc(cc21)N1CCOCC1)-c1cccnc1F</t>
  </si>
  <si>
    <t>NC1=N[C@@]2(c3nccn13)c1cc(ccc1Oc1c(F)cc(cc21)N1CCOCC1)-c1cccnc1F</t>
  </si>
  <si>
    <t>NC1=N[C@@]2(c3nccn13)c1cc(ccc1Oc1c(F)cc(cc21)N1CCC(F)(F)CC1)-c1cccnc1F</t>
  </si>
  <si>
    <t>COc1cc(F)c2Oc3ccc(cc3[C@]3(N=C(N)N4CCCN=C34)c2c1)-c1cccnc1F</t>
  </si>
  <si>
    <t>NC1=NC2(CO1)c1cc(Br)ccc1OCC21CCCO1</t>
  </si>
  <si>
    <t>NC1=NC2(CO1)c1cc(Br)ccc1OCC21COC1</t>
  </si>
  <si>
    <t>NC1=NC2(CO1)c1cc(Br)ccc1OC1(CCC1)C21COC1</t>
  </si>
  <si>
    <t>COCc1cnn(c1)-c1ccc2OC3(CCC3)C3(COC3)C3(COC(N)=N3)c2c1</t>
  </si>
  <si>
    <t>NC1=NC2(CO1)c1cc(ccc1OC1(CCC1)C21COC1)-c1cncnc1</t>
  </si>
  <si>
    <t>CC1(C)Oc2ccc(Br)cc2C2(COC(N)=N2)C11COC1</t>
  </si>
  <si>
    <t>C[C@H]1Oc2ccc(Br)cc2[C@@]2(COC(N)=N2)C11COC1</t>
  </si>
  <si>
    <t>C[C@@H]1Oc2ccc(Br)cc2[C@@]2(COC(N)=N2)C11COC1</t>
  </si>
  <si>
    <t>CCC1Oc2ccc(Br)cc2C2(COC(N)=N2)C11COC1</t>
  </si>
  <si>
    <t>NC1=NC2(CO1)c1cc(Br)ccc1OCC21CCC1</t>
  </si>
  <si>
    <t>NC1=NC2(CO1)c1cc(Br)ccc1OC1(CCCC1)C21COC1</t>
  </si>
  <si>
    <t>CCCC1Oc2ccc(Br)cc2C2(COC(N)=C2)C11COC1</t>
  </si>
  <si>
    <t>NC1=NC2(CO1)c1cc(Br)ccc1OC(C1CC1)C21COC1</t>
  </si>
  <si>
    <t>CC(C)CC1Oc2ccc(Br)cc2C2(COC(N)=N2)C11COC1</t>
  </si>
  <si>
    <t>NC1=NC2(CO1)c1cc(Br)ccc1OC(CCC(F)(F)F)C21COC1</t>
  </si>
  <si>
    <t>NC1=NC2(CO1)c1cc(Br)ccc1OC(Cc1ccccc1)C21COC1</t>
  </si>
  <si>
    <t>NC1=NC2(CO1)c1cc(Br)ccc1OC(CC1CC1)C21COC1</t>
  </si>
  <si>
    <t>NC1=NC2(CO1)c1cc(Br)ccc1OCC21CC1</t>
  </si>
  <si>
    <t>NC1=NC2(CO1)c1cc(Br)c(F)cc1OCC21CC1</t>
  </si>
  <si>
    <t>COCC#Cc1cncc(c1)-c1ccc2OCC3(COC3)C3(COC(N)=N3)c2c1</t>
  </si>
  <si>
    <t>NC1=NC2(CO1)c1cc(ccc1OCC21COC1)-c1cncc(c1)C#C</t>
  </si>
  <si>
    <t>NC1=NC2(CO1)c1cc(ccc1OCC21COC1)C1=CCOCC1</t>
  </si>
  <si>
    <t>NC1=NC2(CO1)c1cc(Nc3ccccn3)ccc1OCC21COC1</t>
  </si>
  <si>
    <t>COc1cccnc1Nc1ccc2OCC3(COC3)C3(COC(N)=N3)c2c1</t>
  </si>
  <si>
    <t>CC1(C)Oc2ccc(NC(=O)c3ccc(Cl)cn3)cc2C2(COC(N)=N2)C11COC1</t>
  </si>
  <si>
    <t>CC1(C)Oc2ccc(NC(=O)c3ccc(F)cn3)cc2C2(COC(N)=N2)C11COC1</t>
  </si>
  <si>
    <t>NC1=NC2(CO1)c1cc(NC(=O)c3ncc(Cl)cc3F)ccc1OCC21CC1</t>
  </si>
  <si>
    <t>CC1(C)Oc2ccc(NC(=O)c3ncc(Cl)cc3F)cc2C2(COC(N)=N2)C11COC1</t>
  </si>
  <si>
    <t>NC1=NC2(CO1)c1cc(NC(=O)c3ccc(F)cn3)ccc1OCC21CC1</t>
  </si>
  <si>
    <t>NC1=NC2(CO1)c1cc(NC(=O)c3ccc(Cl)cn3)ccc1OCC21CC1</t>
  </si>
  <si>
    <t>COc1ccc(F)c(c1)-c1ccc2OCC3(COC3)C3(COC(N)=N3)c2c1</t>
  </si>
  <si>
    <t>NC1=NC2(CO1)c1cc(ccc1OCC21COC1)-c1cc(Cl)cnc1F</t>
  </si>
  <si>
    <t>COCCCc1ccc2OCC3(COC3)C3(COC(N)=N3)c2c1</t>
  </si>
  <si>
    <t>NC1=NC2(CO1)c1cc(ccc1OCC21COC1)-c1cncnc1</t>
  </si>
  <si>
    <t>Cc1cccc(CCc2ccc3OCC4(COC4)C4(COC(N)=N4)c3c2)c1</t>
  </si>
  <si>
    <t>NC1=NC2(c3cccc(F)c13)c1cc(Br)ccc1OCC21CC1</t>
  </si>
  <si>
    <t>NC1=NC2(CS1)c1cc(Br)ccc1OCC21COC1</t>
  </si>
  <si>
    <t>CC1(C)Oc2ccc(Br)cc2C2(CSC(N)=N2)C11COC1</t>
  </si>
  <si>
    <t>NC1=NC2(CO1)c1cc(Nc3ncccc3Cl)ccc1OCC21COC1</t>
  </si>
  <si>
    <t>NC1=NC2(CO1)c1cc(Nc3ncccc3Cl)ccc1OC1(CCC1)C21COC1</t>
  </si>
  <si>
    <t>COc1cccnc1Nc1ccc2OC3(CCC3)C3(COC3)C3(COC(N)=N3)c2c1</t>
  </si>
  <si>
    <t>CC(C)Cc1ccc2OC3(CCC3)C3(COC3)C3(COC(N)=N3)c2c1</t>
  </si>
  <si>
    <t>CCC(CC)Cc1ccc2OC3(CCC3)C3(COC3)C3(COC(N)=N3)c2c1</t>
  </si>
  <si>
    <t>NC1=NC2(CO1)c1cc(ccc1OC1(CCC1)C21COC1)-c1cncc(c1)C#CC1CC1</t>
  </si>
  <si>
    <t>CC1(C)Oc2ccc(cc2C2(COC(N)=N2)C11COC1)-c1cncnc1</t>
  </si>
  <si>
    <t>CC#Cc1cncc(c1)-c1ccc2OCC3(CC3)C3(COC(N)=N3)c2c1</t>
  </si>
  <si>
    <t>CC#Cc1cncc(c1)-c1ccc2OCC3(COC3)C3(COC(N)=N3)c2c1</t>
  </si>
  <si>
    <t>CC1(C)Oc2ccc(cc2C2(CSC(N)=N2)C11COC1)-c1cncnc1</t>
  </si>
  <si>
    <t>NC1=NC2(CO1)c1cc(ccc1OCC21CC1)-c1cncc(c1)C1CC1</t>
  </si>
  <si>
    <t>NC1=NC2(CO1)c1cc(ccc1OCC21CC1)-c1cncc(OCC(F)(F)F)c1</t>
  </si>
  <si>
    <t>NC1=NC2(CO1)c1cc(ccc1OCC21CC1)-c1cncc(OCC(F)F)c1</t>
  </si>
  <si>
    <t>NC1=NC2(CO1)c1cc(ccc1OCC21CC1)-c1cncc(OC(F)F)c1</t>
  </si>
  <si>
    <t>CCc1cncc(c1)-c1ccc2OCC3(CC3)C3(COC(N)=N3)c2c1</t>
  </si>
  <si>
    <t>NC1=NC2(CO1)c1cc(ccc1OCC21CC1)-c1cncc(OCC(F)(F)C(F)F)c1</t>
  </si>
  <si>
    <t>CC#Cc1cncc(c1)-c1ccc2OCC3(COC3)C3(CSC(N)=N3)c2c1</t>
  </si>
  <si>
    <t>NC1=NC2(CO1)c1cc(ccc1OC1(CCC1)C21COC1)-c1cncc(F)c1</t>
  </si>
  <si>
    <t>NC1=NC2(CO1)c1cc(ccc1OC1(CCC1)C21COC1)-c1cccnc1F</t>
  </si>
  <si>
    <t>COc1cncc(c1)-c1ccc2OC3(CCC3)C3(COC3)C3(COC(N)=N3)c2c1</t>
  </si>
  <si>
    <t>NC1=NC2(CO1)c1cc(ccc1OC1(CCC1)C21COC1)-c1cc(Cl)cnc1F</t>
  </si>
  <si>
    <t>Cc1ncccc1-c1ccc2OC3(CCC3)C3(COC3)C3(COC(N)=N3)c2c1</t>
  </si>
  <si>
    <t>Cc1cncc(c1)-c1ccc2OC3(CCC3)C3(COC3)C3(COC(N)=N3)c2c1</t>
  </si>
  <si>
    <t>Cc1cnnc(c1)-c1ccc2OC3(CCC3)C3(COC3)C3(COC(N)=N3)c2c1</t>
  </si>
  <si>
    <t>C[C@H]1Oc2ccc(cc2[C@@]2(COC(N)=N2)C11COC1)-c1cccnc1F</t>
  </si>
  <si>
    <t>C[C@H]1Oc2ccc(cc2[C@@]2(COC(N)=N2)C11COC1)-c1cncnc1</t>
  </si>
  <si>
    <t>C[C@@H]1Oc2ccc(cc2[C@@]2(COC(N)=N2)C11COC1)-c1cccnc1F</t>
  </si>
  <si>
    <t>C[C@@H]1Oc2ccc(cc2[C@@]2(COC(N)=N2)C11COC1)-c1cncnc1</t>
  </si>
  <si>
    <t>COc1cncc(c1)-c1ccc2O[C@H](C)C3(COC3)[C@]3(COC(N)=N3)c2c1</t>
  </si>
  <si>
    <t>CC1(C)Oc2ccc(cc2C2(COC(N)=N2)C11COC1)-c1cccnc1F</t>
  </si>
  <si>
    <t>COc1cncc(c1)-c1ccc2OC(C)(C)C3(COC3)C3(COC(N)=N3)c2c1</t>
  </si>
  <si>
    <t>CCC1Oc2ccc(cc2C2(COC(N)=N2)C11COC1)-c1cncnc1</t>
  </si>
  <si>
    <t>NC1=NC2(CO1)c1cc(ccc1OC1(CCCC1)C21COC1)-c1cncnc1</t>
  </si>
  <si>
    <t>CCC1Oc2ccc(cc2C2(COC(N)=N2)C11COC1)-c1cncc(c1)C#CC</t>
  </si>
  <si>
    <t>NC1=NC2(CO1)c1cc(ccc1OC(C1CC1)C21COC1)-c1cncnc1</t>
  </si>
  <si>
    <t>CC(C)CC1Oc2ccc(cc2C2(COC(N)=N2)C11COC1)-c1cncnc1</t>
  </si>
  <si>
    <t>CCCC1Oc2ccc(cc2C2(COC(N)=N2)C11COC1)-c1cncnc1</t>
  </si>
  <si>
    <t>CCCC1Oc2ccc(cc2C2(COC(N)=N2)C11COC1)-c1cncc(c1)C#CC</t>
  </si>
  <si>
    <t>NC1=NC2(CO1)c1cc(ccc1OC(CCC(F)(F)F)C21CCC1)-c1cncnc1</t>
  </si>
  <si>
    <t>CC#Cc1cncc(c1)-c1ccc2OC(CCC(F)(F)F)C3(COC3)C3(COC(N)=N3)c2c1</t>
  </si>
  <si>
    <t>NC1=NC2(CO1)c1cc(ccc1OCC21CCCO1)-c1cncnc1</t>
  </si>
  <si>
    <t>NC1=NC2(CO1)c1cc(ccc1OC1(CCC1)C21COC1)-c1cncc(c1)C(F)(F)F</t>
  </si>
  <si>
    <t>NC1=NC2(CO1)c1cc(ccc1OCC21CC1)-c1cncnc1</t>
  </si>
  <si>
    <t>NC1=NC2(CO1)c1cc(ccc1OCC21CCC1)-c1cncnc1</t>
  </si>
  <si>
    <t>NC1=NC2(CO1)c1cc(c(F)cc1OCC21CC1)-c1cncnc1</t>
  </si>
  <si>
    <t>NC1=NC2(CO1)c1cc(ccc1OCC21CC1)-c1cccnc1F</t>
  </si>
  <si>
    <t>COc1cncc(c1)-c1ccc2OCC3(CC3)C3(COC(N)=N3)c2c1</t>
  </si>
  <si>
    <t>CCOc1cncc(c1)-c1ccc2OCC3(CC3)C3(COC(N)=N3)c2c1</t>
  </si>
  <si>
    <t>NC1=NC2(CO1)c1cc(ccc1OCC21CC1)-c1cncc(Cl)c1</t>
  </si>
  <si>
    <t>CC#Cc1cncc(c1)-c1ccc2OC3(CCC3)C3(COC3)C3(COC(N)=N3)c2c1</t>
  </si>
  <si>
    <t>CC#Cc1cncc(c1)-c1ccc2OC(C)(C)C3(COC3)C3(COC(N)=N3)c2c1</t>
  </si>
  <si>
    <t>CC#Cc1cncc(c1)-c1cc2c(OCC3(CC3)C22COC(N)=N2)cc1F</t>
  </si>
  <si>
    <t>CC#Cc1cncc(c1)-c1ccc2OCC3(CCC3)C3(COC(N)=N3)c2c1</t>
  </si>
  <si>
    <t>NC1=NC2(COC1)c1cc(Br)ccc1OCC21COC1</t>
  </si>
  <si>
    <t>NC1=NC2(CO1)c1cc(ccc1OC1(CCC1)C21COC1)-c1cccnc1C#N</t>
  </si>
  <si>
    <t>Cc1cnc(F)c(c1)-c1ccc2OC3(CCC3)C3(COC3)C3(COC(N)=N3)c2c1</t>
  </si>
  <si>
    <t>Cc1ncncc1-c1ccc2OC3(CCC3)C3(COC3)C3(COC(N)=N3)c2c1</t>
  </si>
  <si>
    <t>NC1=NC2(CO1)c1cc(ccc1OC1(CCC1)C21COC1)-c1cncc(c1)C(F)F</t>
  </si>
  <si>
    <t>NC1=NC2(CO1)c1cc(ccc1OC1(CCC1)C21COC1)-c1ccc(F)nc1</t>
  </si>
  <si>
    <t>NC1=NC2(CO1)c1cc(ccc1OC1(CCC1)C21COC1)-c1cncc(c1)C#N</t>
  </si>
  <si>
    <t>NC1=NC2(CO1)c1cc(ccc1OC1(CCC1)C21COC1)-c1ccc(F)nc1F</t>
  </si>
  <si>
    <t>COc1cc(c(F)cn1)-c1ccc2OC3(CCC3)C3(COC3)C3(COC(N)=N3)c2c1</t>
  </si>
  <si>
    <t>NC1=NC2(CO1)c1cc(ccc1OC1(CCC1)C21COC1)-c1ccccc1</t>
  </si>
  <si>
    <t>NC1=NC2(CO1)c1cc(ccc1OC1(CCC1)C21COC1)-c1ccccc1F</t>
  </si>
  <si>
    <t>NC1=NC2(CO1)c1cc(ccc1OC1(CCC1)C21COC1)-c1cccc(F)c1</t>
  </si>
  <si>
    <t>COc1cccc(c1)-c1ccc2OC3(CCC3)C3(COC3)C3(COC(N)=N3)c2c1</t>
  </si>
  <si>
    <t>Cc1cccc(c1)-c1ccc2OC3(CCC3)C3(COC3)C3(COC(N)=N3)c2c1</t>
  </si>
  <si>
    <t>NC1=NC2(CO1)c1cc(ccc1OC1(CCC1)C21COC1)-c1cccc(c1)C#N</t>
  </si>
  <si>
    <t>CCOc1cc(cc(c1)C(F)(F)F)-c1ccc2OC3(CCC3)C3(COC3)C3(COC(N)=N3)c2c1</t>
  </si>
  <si>
    <t>NC1=NC2(CO1)c1cc(ccc1OC1(CCC1)C21COC1)-c1cc(F)ccc1F</t>
  </si>
  <si>
    <t>CCOc1cccc(c1)-c1ccc2OC3(CCC3)C3(COC3)C3(COC(N)=N3)c2c1</t>
  </si>
  <si>
    <t>NC1=NC2(CO1)c1cc(ccc1OC1(CCC1)C21COC1)-c1cccc(\C=C\C#N)c1</t>
  </si>
  <si>
    <t>CCOc1cc(F)cc(c1)-c1ccc2OC3(CCC3)C3(COC3)C3(COC(N)=N3)c2c1</t>
  </si>
  <si>
    <t>NC1=NC2(CO1)c1cc(ccc1OC1(CCC1)C21COC1)-c1ccc(F)c(c1)C#N</t>
  </si>
  <si>
    <t>NC1=NC2(CO1)c1cc(ccc1OC1(CCC1)C21COC1)C1=CCCCC1</t>
  </si>
  <si>
    <t>COc1ccc(F)c(c1)-c1ccc2OC3(CCC3)C3(COC3)C3(COC(N)=N3)c2c1</t>
  </si>
  <si>
    <t>COc1cccc(c1F)-c1ccc2OC3(CCC3)C3(COC3)C3(COC(N)=N3)c2c1</t>
  </si>
  <si>
    <t>NC1=NC2(CO1)c1cc(ccc1OC1(CCC1)C21COC1)-c1cccc(F)c1F</t>
  </si>
  <si>
    <t>CC1(C)Oc2ccc(cc2C2(COC(N)=N2)C11COC1)-c1cccc(Cl)c1</t>
  </si>
  <si>
    <t>CC1(C)Oc2ccc(cc2C2(COC(N)=N2)C11COC1)-c1cccc(c1)C1CC1</t>
  </si>
  <si>
    <t>CC1(C)Oc2ccc(cc2C2(COC(N)=N2)C11COC1)-c1cccc(c1)C(F)(F)F</t>
  </si>
  <si>
    <t>COc1cccc(c1)-c1ccc2OC(C)(C)C3(COC3)C3(COC(N)=N3)c2c1</t>
  </si>
  <si>
    <t>CC1(C)Oc2ccc(cc2C2(COC(N)=N2)C11COC1)-c1cccc(OCC(F)(F)F)c1</t>
  </si>
  <si>
    <t>CCOc1cccc(c1)-c1ccc2OC(C)(C)C3(COC3)C3(COC(N)=N3)c2c1</t>
  </si>
  <si>
    <t>CCSc1cccc(c1)-c1ccc2OC(C)(C)C3(COC3)C3(COC(N)=N3)c2c1</t>
  </si>
  <si>
    <t>CC1(C)Oc2ccc(cc2C2(COC(N)=N2)C11COC1)-c1cc(F)cc(Cl)c1</t>
  </si>
  <si>
    <t>CC1(C)Oc2ccc(cc2C2(COC(N)=N2)C11COC1)-c1cc(F)cc(F)c1</t>
  </si>
  <si>
    <t>Cc1cc(F)cc(c1)-c1ccc2OC(C)(C)C3(COC3)C3(COC(N)=N3)c2c1</t>
  </si>
  <si>
    <t>Cc1cnc(Cl)c(c1)-c1ccc2OC(C)(C)C3(COC3)C3(COC(N)=N3)c2c1</t>
  </si>
  <si>
    <t>CC1(C)Oc2ccc(cc2C2(COC(N)=N2)C11COC1)-c1cc(Cl)cnc1Cl</t>
  </si>
  <si>
    <t>CC1(C)Oc2ccc(cc2C2(COC(N)=N2)C11COC1)-c1cc(F)cnc1Cl</t>
  </si>
  <si>
    <t>CC1(C)Oc2ccc(cc2C2(COC(N)=N2)C11COC1)-c1cccnc1Cl</t>
  </si>
  <si>
    <t>Cc1cc(cnc1F)-c1ccc2OC(C)(C)C3(COC3)C3(COC(N)=N3)c2c1</t>
  </si>
  <si>
    <t>CC1(C)Oc2ccc(cc2C2(COC(N)=N2)C11COC1)-c1cc(F)ncc1Cl</t>
  </si>
  <si>
    <t>CC1(C)Oc2ccc(cc2C2(COC(N)=N2)C11COC1)-c1ccnc(Cl)c1Cl</t>
  </si>
  <si>
    <t>CC1(C)Oc2ccc(cc2C2(COC(N)=N2)C11COC1)-c1cncc(c1)C#N</t>
  </si>
  <si>
    <t>COc1cc(c(F)cn1)-c1ccc2OC(C)(C)C3(COC3)C3(COC(N)=N3)c2c1</t>
  </si>
  <si>
    <t>COc1cc(c(Cl)cn1)-c1ccc2OC(C)(C)C3(COC3)C3(COC(N)=N3)c2c1</t>
  </si>
  <si>
    <t>CC1(C)Oc2ccc(cc2C2(COC(N)=N2)C11COC1)C1=CCCCCC1</t>
  </si>
  <si>
    <t>CC1CCC(=CC1)c1ccc2OC(C)(C)C3(COC3)C3(COC(N)=N3)c2c1</t>
  </si>
  <si>
    <t>CCC\C=C\c1ccc2OC(C)(C)C3(COC3)C3(COC(N)=N3)c2c1</t>
  </si>
  <si>
    <t>CC1(C)Oc2ccc(cc2C2(COC(N)=N2)C11COC1)-c1cc(O)cc(F)c1</t>
  </si>
  <si>
    <t>CC1(C)Oc2ccc(cc2C2(COC(N)=N2)C11COC1)-c1cc(ccc1F)C#N</t>
  </si>
  <si>
    <t>CNC(=O)c1cc(F)cc(c1)-c1ccc2OC(C)(C)C3(COC3)C3(COC(N)=N3)c2c1</t>
  </si>
  <si>
    <t>CCC1CCC(=CC1)c1ccc2OC(C)(C)C3(COC3)C3(COC(N)=N3)c2c1</t>
  </si>
  <si>
    <t>CC1(C)Oc2ccc(cc2C2(COC(N)=N2)C11COC1)-c1cncc(Cl)c1</t>
  </si>
  <si>
    <t>CC1(C)Oc2ccc(cc2C2(COC(N)=N2)C11COC1)-c1ccc2[nH]ccc2c1</t>
  </si>
  <si>
    <t>CC1(C)Oc2ccc(cc2C2(COC(N)=N2)C11COC1)-c1cccc2cc[nH]c12</t>
  </si>
  <si>
    <t>CC1(C)Oc2ccc(cc2C2(COC(N)=N2)C11COC1)-c1ccc2nonc2c1</t>
  </si>
  <si>
    <t>CC1(C)Oc2ccc(cc2C2(COC(N)=N2)C11COC1)-c1cccc2cccnc12</t>
  </si>
  <si>
    <t>CC1(C)Oc2ccc(cc2C2(COC(N)=N2)C11COC1)-c1cccc2cnccc12</t>
  </si>
  <si>
    <t>COC\C=C\c1ccc2OC(C)(C)C3(COC3)C3(COC(N)=N3)c2c1</t>
  </si>
  <si>
    <t>CC1(C)Oc2ccc(cc2C2(COC(N)=N2)C11COC1)-c1cccc(OC(F)(F)F)c1</t>
  </si>
  <si>
    <t>CC1(C)Oc2ccc(cc2C2(COC(N)=N2)C11COC1)-c1ccccc1OC(F)(F)F</t>
  </si>
  <si>
    <t>CC1(C)Oc2ccc(cc2C2(COC(N)=N2)C11COC1)-c1c(F)ccc(F)c1F</t>
  </si>
  <si>
    <t>CC1(C)Oc2ccc(cc2C2(COC(N)=N2)C11COC1)-c1ccc(OC(F)F)cc1</t>
  </si>
  <si>
    <t>NC1=NC2(CO1)c1cc(Br)ccc1OCC21CC(F)(F)C1</t>
  </si>
  <si>
    <t>NC1=NC2(CO1)c1cc(NC(=O)c3ncc(Br)cn3)ccc1OCC21CC1</t>
  </si>
  <si>
    <t>CC1(C)Oc2ccc(NC(=O)c3ncc(Br)cn3)cc2C2(COC(N)=N2)C11COC1</t>
  </si>
  <si>
    <t>Cc1cc(cnc1C(=O)Nc1ccc2OCC3(CC3)C3(COC(N)=N3)c2c1)C#N</t>
  </si>
  <si>
    <t>NC1=NC2(CO1)c1cc(NC(=O)c3ncc(cc3Cl)C#N)ccc1OCC21CC1</t>
  </si>
  <si>
    <t>COc1cnc(cn1)C(=O)Nc1ccc2OCC3(CC3)C3(COC(N)=N3)c2c1</t>
  </si>
  <si>
    <t>Cc1cc(Cl)cnc1C(=O)Nc1ccc2OCC3(CC3)C3(COC(N)=N3)c2c1</t>
  </si>
  <si>
    <t>Cc1cc(Cl)cnc1C(=O)Nc1ccc2OC(C)(C)C3(COC3)C3(COC(N)=N3)c2c1</t>
  </si>
  <si>
    <t>NC1=NC2(CO1)c1cc(NC(=O)c3ccc(cn3)C#N)ccc1OCC21CC1</t>
  </si>
  <si>
    <t>CC1(C)Oc2ccc(NC(=O)c3ccc(cn3)C#N)cc2C2(COC(N)=N2)C11COC1</t>
  </si>
  <si>
    <t>NC1=NC2(c3cc(ccc3OCC22CC2)-c2cncnc2)C(F)(F)CS1</t>
  </si>
  <si>
    <t>NC1=NC2(c3cccc(F)c13)c1cc(ccc1OCC21CC1)-c1cncnc1</t>
  </si>
  <si>
    <t>NC1=NC2(CO1)c1cc(ccc1OC(Cc1ccccc1)C21COC1)-c1cncnc1</t>
  </si>
  <si>
    <t>CC#Cc1cncc(c1)-c1ccc2OC(Cc3ccccc3)C3(COC3)C3(COC(N)=N3)c2c1</t>
  </si>
  <si>
    <t>NC1=NC2(CO1)c1cc(ccc1OC(CC1CC1)C21COC1)-c1cncnc1</t>
  </si>
  <si>
    <t>CC#Cc1cncc(c1)-c1ccc2OC(CC3CC3)C3(COC3)C3(COC(N)=N3)c2c1</t>
  </si>
  <si>
    <t>NC1=NC2(c3cc(ccc3OCC22CC2)-c2cncnc2)C(F)(F)CO1</t>
  </si>
  <si>
    <t>NC1=NC2(CO1)c1cc(ccc1OCC21CC(F)(F)C1)-c1cncnc1</t>
  </si>
  <si>
    <t>NC1=NC2(CO1)c1cc(ccc1OC1(CCC1)C21COC1)-c1cccnc1</t>
  </si>
  <si>
    <t>NC1=NC2(CO1)c1cc(ccc1OC1(CCC1)C21COC1)-c1cccnc1C(F)(F)F</t>
  </si>
  <si>
    <t>NC1=NC2(COC1)c1cc(Br)ccc1OCC21CC1</t>
  </si>
  <si>
    <t>NC1=NC2(COC1)c1cc(ccc1OCC21CC1)-c1cncnc1</t>
  </si>
  <si>
    <t>NC1=NC2(c3cc(Br)ccc3OCC22CC2)C(F)(F)CO1</t>
  </si>
  <si>
    <t>CC1(C)Oc2ccc(NC(=O)c3ccc(Cl)cn3)cc2[C@@]2(COC(N)=N2)C11COC1</t>
  </si>
  <si>
    <t>CC1(C)Oc2ccc(NC(=O)c3ccc(Br)cn3)cc2[C@@]2(COC(N)=N2)C11COC1</t>
  </si>
  <si>
    <t>COc1cnc(cn1)C(=O)Nc1ccc2OC(C)(C)C3(COC3)[C@]3(COC(N)=N3)c2c1</t>
  </si>
  <si>
    <t>CC1(C)Oc2ccc(NC(=O)c3ccc(Cl)cn3)cc2[C@@]2(COC(N)=N2)C11CC1</t>
  </si>
  <si>
    <t>CC1(C)Oc2ccc(NC(=O)c3ccc(F)cn3)cc2[C@@]2(COC(N)=N2)C11CC1</t>
  </si>
  <si>
    <t>COc1cnc(cn1)C(=O)Nc1ccc2OC(C)(C)C3(CC3)[C@]3(COC(N)=N3)c2c1</t>
  </si>
  <si>
    <t>CC1(C)Oc2ccc(NC(=O)c3cnc(cn3)C(F)F)cc2[C@@]2(COC(N)=N2)C11CC1</t>
  </si>
  <si>
    <t>COc1cnc(cn1)C(=O)Nc1ccc2OC(C)(C)C3(COC3)C3(COC(N)=N3)c2c1</t>
  </si>
  <si>
    <t>CC1(C)Oc2ccc(NC(=O)c3ccc(Cl)cn3)cc2[C@]2(COC(N)=N2)C11COC1</t>
  </si>
  <si>
    <t>CC#Cc1cc(ccn1)-c1ccc2OCC3(COC3)C3(COC(N)=N3)c2c1</t>
  </si>
  <si>
    <t>CC#Cc1cc(ncn1)-c1ccc2OCC3(COC3)C3(COC(N)=N3)c2c1</t>
  </si>
  <si>
    <t>CC#Cc1cncc(n1)-c1ccc2OCC3(COC3)C3(COC(N)=N3)c2c1</t>
  </si>
  <si>
    <t>Cc1cc(ccn1)-c1ccc2OCC3(COC3)C3(COC(N)=N3)c2c1</t>
  </si>
  <si>
    <t>NC1=NC2(CO1)c1cc(ccc1OCC21CC1)-c1cnc2[nH]cc(Cl)c2c1</t>
  </si>
  <si>
    <t>COc1ccnc(c1)-c1ccc2OC(C)(C)C3(COC3)C3(COC(N)=N3)c2c1</t>
  </si>
  <si>
    <t>Cc1cn2ccc(cc2n1)-c1ccc2OC3(CCC3)C3(COC3)C3(COC(N)=N3)c2c1</t>
  </si>
  <si>
    <t>Cc1cn2cc(ccc2n1)-c1ccc2OC3(CCC3)C3(COC3)C3(COC(N)=N3)c2c1</t>
  </si>
  <si>
    <t>NC1=NC2(CO1)c1cc(ccc1OCC21CC1)-c1cc(Cl)cnc1F</t>
  </si>
  <si>
    <t>CC1(C)Oc2ccc(cc2C2(COC(N)=N2)C11COC1)-c1cc(F)ccn1</t>
  </si>
  <si>
    <t>CC1(C)Oc2ccc(cc2C2(COC(N)=N2)C11COC1)-c1cncc(Cl)n1</t>
  </si>
  <si>
    <t>CC1(C)Oc2ccc(cc2C2(COC(N)=N2)C11COC1)-c1cc(Cl)cnc1F</t>
  </si>
  <si>
    <t>COc1ncc(Cl)cc1-c1ccc2OC(C)(C)C3(COC3)C3(COC(N)=N3)c2c1</t>
  </si>
  <si>
    <t>CC1(C)Oc2ccc(cc2C2(COC(N)=N2)C11COC1)-c1ccnc(Cl)c1</t>
  </si>
  <si>
    <t>COc1cc(ccn1)-c1ccc2OC(C)(C)C3(COC3)C3(COC(N)=N3)c2c1</t>
  </si>
  <si>
    <t>CC1(C)Oc2ccc(cc2C2(COC(N)=N2)C11COC1)-c1cnc2[nH]ccc2c1</t>
  </si>
  <si>
    <t>CC1(C)Oc2ccc(cc2C2(COC(N)=N2)C11COC1)-c1cccc2[nH]ncc12</t>
  </si>
  <si>
    <t>CC1(C)Oc2ccc(cc2C2(COC(N)=N2)C11COC1)-c1ccc2[nH]ncc2c1</t>
  </si>
  <si>
    <t>CC1(C)Oc2ccc(cc2C2(COC(N)=N2)C11COC1)-c1ccc2OCOc2c1</t>
  </si>
  <si>
    <t>CC1(C)Oc2ccc(cc2C2(COC(N)=N2)C11COC1)-c1cccc2[nH]ccc12</t>
  </si>
  <si>
    <t>NC1=NC2(CO1)c1cc(ccc1OC1(CCC1)C21COC1)-c1cncc2ccccc12</t>
  </si>
  <si>
    <t>NC1=NC2(CO1)c1cc(ccc1OC1(CCC1)C21COC1)-c1cnc2ccccc2c1</t>
  </si>
  <si>
    <t>Cn1cc2cc(ccc2n1)-c1ccc2OCC3(CC3)C3(COC(N)=N3)c2c1</t>
  </si>
  <si>
    <t>NC1=N[C@]2(CN(C[C@H]2CS1)c1ncc(F)cn1)c1cccc(NC(=O)c2ccc(F)cn2)c1</t>
  </si>
  <si>
    <t>NC1=N[C@]2(CN(C[C@H]2CS1)c1ncc(F)cn1)c1cccc(NC(=O)c2cnc(CO)cn2)c1</t>
  </si>
  <si>
    <t>NC1=N[C@]2(CN(C[C@H]2CS1)c1ncc(F)cn1)c1cc(NC(=O)c2ccc(F)cn2)ccc1F</t>
  </si>
  <si>
    <t>NC1=N[C@]2(CN(C[C@H]2CS1)c1ncc(F)cn1)c1cc(NC(=O)c2cnc(CO)cn2)ccc1F</t>
  </si>
  <si>
    <t>NC1=N[C@]2(CN(C[C@H]2CS1)c1ncc(F)cn1)c1cccc(NC(=O)c2ccc(cn2)[N+]#[C-])c1</t>
  </si>
  <si>
    <t>NC1=N[C@]2(CN(C[C@H]2CS1)c1ncc(F)cn1)c1cccc(NC(=O)c2ncc(F)cc2F)c1</t>
  </si>
  <si>
    <t>NC1=N[C@]2(CN(C[C@H]2CS1)c1ncc(F)cn1)c1cc(NC(=O)c2ccc(cn2)[N+]#[C-])ccc1F</t>
  </si>
  <si>
    <t>NC1=N[C@]2(CN(C[C@H]2CS1)c1ncc(F)cn1)c1cc(NC(=O)c2ncc(F)cc2F)ccc1F</t>
  </si>
  <si>
    <t>CC[C@@H]1C[C@]2(Cc3ccc(cc3[C@]22N=C(N)N(Cc3ncccn3)C2=O)[N+]#[C-])CC[C@@H]1OC</t>
  </si>
  <si>
    <t>CC[C@@H]1C[C@@]2(Cc3ccc(cc3[C@]22N=C(N)N(CC3CCOCC3)C2=O)C#N)CC[C@H]1OC</t>
  </si>
  <si>
    <t>CC[C@@H]1C[C@@]2(Cc3ccc(cc3[C@]22N=C(N)N(CC(C)(C)F)C2=O)C#N)CC[C@H]1OC</t>
  </si>
  <si>
    <t>CC[C@@H]1C[C@@]2(Cc3ccc(cc3[C@]22N=C(N)N(CC3(F)CCOCC3)C2=O)C#N)CC[C@H]1OC</t>
  </si>
  <si>
    <t>CC[C@H]1C[C@]2(Cc3ccc(cc3[C@]22N=C(N)N(C[C@H]3CCCO3)C2=O)C#N)CC[C@@H]1OC</t>
  </si>
  <si>
    <t>CO[C@H]1CC[C@@]2(Cc3ccc(cc3[C@]22N=C(N)N(Cc3ncccn3)C2=O)C#N)C[C@@H]1C</t>
  </si>
  <si>
    <t>COCCN1C(N)=N[C@@]2(C1=O)c1cc(ccc1C[C@@]21CC[C@H](OC)[C@@H](C)C1)C#N</t>
  </si>
  <si>
    <t>CO[C@H]1CC[C@@]2(Cc3ccc(cc3[C@]22N=C(N)N(CC3(C)COC3)C2=O)C#N)C[C@@H]1C</t>
  </si>
  <si>
    <t>CO[C@H]1CC[C@@]2(Cc3ccc(cc3[C@]22N=C(N)N(Cc3ccncn3)C2=O)C#N)C[C@@H]1C</t>
  </si>
  <si>
    <t>CO[C@@H]1[C@@H](C)C[C@]2(Cc3ccc(cc3[C@]22N=C(N)N(Cc3ncc(F)cn3)C2=O)C#N)C[C@H]1C</t>
  </si>
  <si>
    <t>CO[C@@H]1[C@@H](C)C[C@]2(Cc3ccc(cc3[C@]22N=C(N)N(CC3(C)COC3)C2=O)C#N)C[C@H]1C</t>
  </si>
  <si>
    <t>CO[C@@H]1[C@@H](C)C[C@]2(Cc3ccc(cc3[C@]22N=C(N)N(C3COC3)C2=O)C#N)C[C@H]1C</t>
  </si>
  <si>
    <t>CO[C@@H]1[C@@H](C)C[C@]2(Cc3ccc(cc3[C@]22N=C(N)N(CC3COC3)C2=O)C#N)C[C@H]1C</t>
  </si>
  <si>
    <t>CO[C@@H]1[C@@H](C)C[C@]2(Cc3ccc(cc3[C@]22N=C(N)N(C[C@H]3CCCO3)C2=O)C#N)C[C@H]1C</t>
  </si>
  <si>
    <t>CO[C@@H]1[C@@H](C)C[C@]2(Cc3ccc(cc3[C@]22N=C(N)N(C[C@@H]3CCCO3)C2=O)C#N)C[C@H]1C</t>
  </si>
  <si>
    <t>CO[C@@H]1[C@@H](C)C[C@]2(Cc3ccc(cc3[C@]22N=C(N)N(CC3CCOCC3)C2=O)C#N)C[C@H]1C</t>
  </si>
  <si>
    <t>CO[C@@H]1[C@@H](C)C[C@]2(Cc3ccc(cc3[C@]22N=C(N)N(CC(C)(C)F)C2=O)C#N)C[C@H]1C</t>
  </si>
  <si>
    <t>CO[C@@H]1[C@@H](C)C[C@]2(Cc3ccc(cc3[C@]22N=C(N)N(C[C@@H]3CCO3)C2=O)C#N)C[C@H]1C</t>
  </si>
  <si>
    <t>CO[C@@H]1[C@@H](C)C[C@]2(Cc3ccc(cc3[C@]22N=C(N)N(CCC3COC3)C2=O)C#N)C[C@H]1C</t>
  </si>
  <si>
    <t>CO[C@@H]1[C@@H](C)C[C@]2(Cc3ccc(cc3[C@]22N=C(N)N(C[C@@H]3COCCO3)C2=O)C#N)C[C@H]1C</t>
  </si>
  <si>
    <t>CO[C@@H]1[C@@H](C)C[C@]2(Cc3ccc(cc3[C@]22N=C(N)N(C[C@H]3COCCO3)C2=O)C#N)C[C@H]1C</t>
  </si>
  <si>
    <t>CO[C@@H]1[C@@H](C)C[C@]2(Cc3ccc(cc3[C@]22N=C(N)N(CC3(F)CCOCC3)C2=O)C#N)C[C@H]1C</t>
  </si>
  <si>
    <t>CO[C@@H]1[C@@H](C)C[C@]2(Cc3ccc(cc3[C@]22N=C(N)N(Cc3ccncn3)C2=O)C#N)C[C@H]1C</t>
  </si>
  <si>
    <t>CC[C@@H]1C[C@@]2(Cc3ccc(cc3[C@]22N=C(N)N(CC(C)(C)F)C2=O)C#N)C[C@H](C)[C@H]1OC</t>
  </si>
  <si>
    <t>CO[C@H]1CC[C@@]2(Cc3ccc(cc3[C@]22N=C(N)N(CC3COCCO3)C2=O)C#N)C[C@@H]1C</t>
  </si>
  <si>
    <t>C[C@]1(CC(=C)OC(N)=N1)c1cc(NC(=O)c2ccc(cn2)C#N)ccc1F</t>
  </si>
  <si>
    <t>C[C@]1(CC(=C)OC(N)=N1)c1cc(NC(=O)c2ccc(Cl)cn2)ccc1F</t>
  </si>
  <si>
    <t>C[C@]1(CCOC(N)=N1)c1cc(NC(=O)c2ccc(cn2)C#N)ccc1F</t>
  </si>
  <si>
    <t>NC1=N[C@](CCO1)(C(F)F)c1cc(NC(=O)c2ccc(cn2)C#N)ccc1F</t>
  </si>
  <si>
    <t>CC1=C[C@](C)(N=C(N)O1)c1cc(NC(=O)c2ccc(cn2)C#N)ccc1F</t>
  </si>
  <si>
    <t>CC(C)COc1ccc2C[C@@]3(CC[C@H](O)CC3)[C@@]3(N=C(C)C(N)=N3)c2c1</t>
  </si>
  <si>
    <t>CC1=NC2(N=C1N)c1cc(Br)ccc1C[C@@]21CC[C@H](O)CC1</t>
  </si>
  <si>
    <t>CC1=N[C@@]2(N=C1N)c1cc(Br)ccc1C[C@@]21CC[C@H](O)CC1</t>
  </si>
  <si>
    <t>CO[C@H]1CC[C@@]2(Cc3ccc(cc3[C@@]22N=C(C)C(N)=N2)C#CC2CCC2)CC1</t>
  </si>
  <si>
    <t>CO[C@H]1CC[C@@]2(Cc3ccc(cc3[C@]22N=C(C)C(N)=N2)C#CC2CCC2)CC1</t>
  </si>
  <si>
    <t>CO[C@H]1CC[C@@]2(Cc3ccc(cc3[C@@]22N=C(C)C(N)=N2)C#CC(C)C)CC1</t>
  </si>
  <si>
    <t>CO[C@H]1CC[C@@]2(Cc3ccc(cc3[C@]22N=C(C)C(N)=N2)C#CC(C)C)CC1</t>
  </si>
  <si>
    <t>CO[C@H]1CC[C@@]2(Cc3ccc(OCCC(F)(F)F)cc3[C@@]22N=C(C)C(N)=N2)CC1</t>
  </si>
  <si>
    <t>CO[C@H]1CC[C@@]2(Cc3ccc(OCCC(F)(F)F)cc3[C@]22N=C(C)C(N)=N2)CC1</t>
  </si>
  <si>
    <t>CC1=N[C@]2(N=C1N)c1cc(OCCCF)ccc1C[C@@]21CC[C@@H](CC1)OC(F)F</t>
  </si>
  <si>
    <t>CC1=N[C@@]2(N=C1N)c1cc(OCCCF)ccc1C[C@@]21CC[C@@H](CC1)OC(F)F</t>
  </si>
  <si>
    <t>CO[C@H]1CC[C@@]2(Cc3ccc(OCC(C)F)cc3C22N=C(C)C(N)=N2)CC1</t>
  </si>
  <si>
    <t>CC1=N[C@]2(N=C1N)c1cc(ccc1C[C@@]21CC[C@H](O)CC1)-c1cc(Cl)cc(c1)C#N</t>
  </si>
  <si>
    <t>CC1=N[C@@]2(N=C1N)c1cc(ccc1C[C@@]21CC[C@H](O)CC1)-c1cc(Cl)cc(c1)C#N</t>
  </si>
  <si>
    <t>CC(C)O[C@H]1CC[C@@]2(Cc3ccc(Br)cc3C22N=C(C)C(N)=N2)CC1</t>
  </si>
  <si>
    <t>CC(C)O[C@H]1CC[C@@]2(Cc3ccc(OCCCF)cc3C22N=C(C)C(N)=N2)CC1</t>
  </si>
  <si>
    <t>CC[C@@H](C)Oc1ccc2C[C@@]3(CC[C@@H](CC3)OC)C3(N=C(C)C(N)=N3)c2c1</t>
  </si>
  <si>
    <t>CO[C@H]1CC[C@@]2(Cc3ccc(O)cc3[C@@]22N=C(C)C(N)=N2)CC1</t>
  </si>
  <si>
    <t>CC#Cc1cncc(c1)-c1ccc2C[C@@]3(CC[C@H](O)CC3)[C@@]3(N=C(C)C(N)=N3)c2c1</t>
  </si>
  <si>
    <t>CO[C@H]1CC[C@@]2(Cc3cc(C)c(Br)cc3C22N=C(C)C(N)=N2)CC1</t>
  </si>
  <si>
    <t>CO[C@H]1CC[C@@]2(Cc3cc(C)c(cc3C22N=C(C)C(N)=N2)-c2cncc(c2)C#CC)CC1</t>
  </si>
  <si>
    <t>CO[C@H]1CC[C@@]2(Cc3cc(C)c(cc3C22N=C(C)C(N)=N2)-c2cc(Cl)cc(c2)[N+]#[C-])CC1</t>
  </si>
  <si>
    <t>COC1CCC2(Cc3cc(F)c(Br)cc3C22N=C(C)C(N)=N2)CC1</t>
  </si>
  <si>
    <t>CO[C@H]1CC[C@@]2(Cc3cc(F)c(cc3C22N=C(C)C(N)=N2)-c2cc(Cl)cc(c2)C#N)CC1</t>
  </si>
  <si>
    <t>CO[C@H]1CC[C@@]2(Cc3cc(F)c(cc3[C@@]22N=C(C)C(N)=N2)-c2cc(Cl)cc(c2)C#N)CC1</t>
  </si>
  <si>
    <t>CO[C@H]1CC[C@@]2(Cc3cc(F)c(cc3C22N=C(C)C(N)=N2)-c2cncc(Cl)c2)CC1</t>
  </si>
  <si>
    <t>CO[C@H]1CC[C@@]2(Cc3cc(F)c(cc3C22N=C(C)C(N)=N2)-c2cc(F)cc(c2)C#N)CC1</t>
  </si>
  <si>
    <t>CO[C@H]1CC[C@@]2(Cc3cc(F)c(cc3[C@@]22N=C(C)C(N)=N2)-c2cc(F)cc(c2)C#N)CC1</t>
  </si>
  <si>
    <t>CO[C@H]1CC[C@@]2(Cc3cc(F)c(OCCCF)cc3C22N=C(C)C(N)=N2)CC1</t>
  </si>
  <si>
    <t>CC1=NC2(N=C1N)c1cc(Br)ccc1CCC21CC1</t>
  </si>
  <si>
    <t>CC1=NC2(N=C1N)c1cc(ccc1CCC21CC1)-c1cc(F)cc(c1)C#N</t>
  </si>
  <si>
    <t>CC1=NC2(N=C1N)c1cc(ccc1CCC21CC1)-c1cc(F)cc(F)c1</t>
  </si>
  <si>
    <t>CC1=NC2(N=C1N)c1cc(ccc1CCC21CC1)-c1cncc(Cl)c1</t>
  </si>
  <si>
    <t>CO[C@H]1CC[C@]2(CC1)CCc1ccc(Br)cc1C21N=C(C)C(N)=N1</t>
  </si>
  <si>
    <t>CO[C@H]1CC[C@@]2(CC1)CCc1ccc(Br)cc1C21N=C(C)C(N)=N1</t>
  </si>
  <si>
    <t>CO[C@H]1CC[C@]2(CC1)CCc1ccc(cc1C21N=C(C)C(N)=N1)-c1cc(OC)cc(c1)C#N</t>
  </si>
  <si>
    <t>CO[C@H]1CC[C@@]2(CC1)CCc1ccc(cc1C21N=C(C)C(N)=N1)-c1cc(OC)cc(c1)C#N</t>
  </si>
  <si>
    <t>CO[C@H]1CC[C@]2(CC1)CCc1ccc(cc1C21N=C(C)C(N)=N1)-c1cncc(Cl)c1</t>
  </si>
  <si>
    <t>CO[C@H]1CC[C@@]2(CC1)CCc1ccc(cc1C21N=C(C)C(N)=N1)-c1cncc(Cl)c1</t>
  </si>
  <si>
    <t>CO[C@H]1CC[C@@]2(CC1)CCc1ccc(cc1C21N=C(C)C(N)=N1)-c1cncc(c1)C#CC</t>
  </si>
  <si>
    <t>CO[C@H]1CC[C@]2(CC1)CCc1ccc(cc1C21N=C(C)C(N)=N1)-c1cncc(c1)C#CC</t>
  </si>
  <si>
    <t>CC1=NC2(N=C1N)c1cc(ccc1CCC21CC1)-c1cc(Cl)cc(c1)C#N</t>
  </si>
  <si>
    <t>COC1CCC2(CC1)CCc1ccc(cc1C21N=C(C)C(N)=N1)-c1cc(Cl)cc(c1)C#N</t>
  </si>
  <si>
    <t>CO[C@H]1CC[C@]2(CC1)CCc1ccc(cc1C21N=C(C)C(N)=N1)-c1cc(Cl)cc(c1)C#N</t>
  </si>
  <si>
    <t>CO[C@H]1CC[C@@]2(CC1)CCc1ccc(cc1C21N=C(C)C(N)=N1)-c1cc(Cl)cc(c1)C#N</t>
  </si>
  <si>
    <t>CO[C@H]1CC[C@@]2(Cc3ccc(OCC4(C)CC4)cc3C22N=C(C)C(N)=N2)CC1</t>
  </si>
  <si>
    <t>CO[C@H]1CC[C@@]2(Cc3ccc(OCC4CC(F)(F)C4)cc3C22N=C(C)C(N)=N2)CC1</t>
  </si>
  <si>
    <t>CO[C@H]1CC[C@@]2(Cc3ccc(OCC4CC4)cc3C22N=C(C)C(N)=N2)CC1</t>
  </si>
  <si>
    <t>CO[C@H]1CC[C@@]2(Cc3ccc(OCC4CC4)cc3[C@@]22N=C(C)C(N)=N2)CC1</t>
  </si>
  <si>
    <t>CO[C@H]1CC[C@@]2(Cc3ccc(OCC4CC4(F)F)cc3C22N=C(C)C(N)=N2)CC1</t>
  </si>
  <si>
    <t>CO[C@H]1CC[C@@]2(Cc3ccc(OCC4CCC4)cc3[C@@]22N=C(C)C(N)=N2)CC1</t>
  </si>
  <si>
    <t>CO[C@H]1CC[C@@]2(Cc3ccc(OCCC4CC4)cc3C22N=C(C)C(N)=N2)CC1</t>
  </si>
  <si>
    <t>C[C@H]1C[C@]2(Cc3ccc(cc3[C@]22N=C(N)N(CCC(F)(F)F)C2=O)C#N)C[C@@H](C)[C@@H]1O</t>
  </si>
  <si>
    <t>C[C@H]1C[C@]2(Cc3ccc(cc3[C@]22N=C(N)N(CC(C)(C)F)C2=O)C#N)C[C@@H](C)[C@@H]1O</t>
  </si>
  <si>
    <t>C[C@H]1C[C@]2(Cc3ccc(cc3[C@]22N=C(N)N(CC(C)(C)Cl)C2=O)C#N)C[C@@H](C)[C@@H]1O</t>
  </si>
  <si>
    <t>C[C@H]1C[C@]2(Cc3ccc(cc3[C@]22N=C(N)N(CC3(F)CCOCC3)C2=O)C#N)C[C@@H](C)[C@@H]1O</t>
  </si>
  <si>
    <t>C[C@H]1C[C@]2(Cc3ccc(cc3[C@]22N=C(N)N(CC(C)(C)F)C2=O)-c2cncnc2)C[C@@H](C)[C@@H]1O</t>
  </si>
  <si>
    <t>C[C@H]1C[C@]2(Cc3ccc(NC(=O)C(C)(C)F)cc3[C@]22N=C(N)N(CC(C)(C)F)C2=O)C[C@@H](C)[C@@H]1O</t>
  </si>
  <si>
    <t>CC[C@@H]1C[C@@]2(Cc3ccc(cc3[C@]22N=C(N)N(CC(C)(C)F)C2=O)C#N)C[C@H](C)[C@H]1O</t>
  </si>
  <si>
    <t>CC[C@@H]1C[C@@]2(Cc3ccc(cc3[C@]22N=C(N)N(CC3COCCO3)C2=O)C#N)C[C@H](C)[C@H]1O</t>
  </si>
  <si>
    <t>CC[C@@H]1C[C@@]2(Cc3ccc(cc3[C@]22N=C(N)N(CC(C)(C)F)C2=O)C#N)CC[C@H]1O</t>
  </si>
  <si>
    <t>C[C@H]1C[C@]2(Cc3ccc(cc3[C@]22N=C(N)N(CC3CC3)C2=O)C#N)C[C@@H](C)[C@@H]1O</t>
  </si>
  <si>
    <t>C[C@H]1CC2(Cc3ccc(Cl)cc3[C@]22N=C(N)N(Cc3ncccn3)C2=O)C[C@@H](C)[C@@H]1O</t>
  </si>
  <si>
    <t>C[C@H]1C[C@]2(Cc3ccc(cc3[C@]22N=C(N)N(Cc3ncccn3)C2=O)-c2cccnc2)CC[C@@H]1O</t>
  </si>
  <si>
    <t>C[C@H]1C[C@]2(Cc3ccc(cc3[C@]22N=C(N)N(CC3CC(F)(F)C3)C2=O)C#N)CC[C@@H]1O</t>
  </si>
  <si>
    <t>C[C@H]1C[C@]2(Cc3ccc(cc3[C@]22N=C(N)N(CC3CC(F)(F)C3)C2=O)C#N)C[C@@H](C)[C@@H]1O</t>
  </si>
  <si>
    <t>C[C@H]1C[C@]2(Cc3ccc(cc3[C@]22N=C(N)N(CCc3ccncc3)C2=O)C#N)C[C@@H](C)[C@@H]1O</t>
  </si>
  <si>
    <t>C[C@H]1C[C@]2(Cc3ccc(cc3[C@]22N=C(N)N(Cc3ccnc(C)c3)C2=O)C#N)C[C@@H](C)[C@@H]1O</t>
  </si>
  <si>
    <t>NC1=N[C@]2(COC[C@@]2(F)CS1)c1cc(NC(=O)c2ccc(F)cn2)ccc1F</t>
  </si>
  <si>
    <t>COc1cnc(cn1)C(=O)Nc1ccc(F)c(c1)[C@]12COC[C@@]1(F)CSC(N)=N2</t>
  </si>
  <si>
    <t>NC1=N[C@]2(COC[C@@]2(F)CS1)c1cc(NC(=O)c2ccc(cn2)[N+]#[C-])ccc1F</t>
  </si>
  <si>
    <t>NC1=N[C@]2(COC[C@@]2(F)CO1)c1cc(NC(=O)c2ccc(cn2)[N+]#[C-])ccc1F</t>
  </si>
  <si>
    <t>NC1=N[C@]2(COC[C@@]2(F)CO1)c1cc(NC(=O)c2cnc(OCC3(F)CC3)cn2)ccc1F</t>
  </si>
  <si>
    <t>NC1=NC2(CO[C@@H](COCc3ccccc3)C[C@H]2CS1)c1cc(C#N)c(F)cc1F</t>
  </si>
  <si>
    <t>NC1=NC2(CO[C@@H](CO)C[C@H]2CS1)c1cc(C#N)c(F)cc1F</t>
  </si>
  <si>
    <t>NC1=NC2(CO[C@@H](CF)C[C@H]2CS1)c1cc(C#N)c(F)cc1F</t>
  </si>
  <si>
    <t>COC[C@H]1C[C@H]2CSC(N)=NC2(CO1)c1cc(C#N)c(F)cc1F</t>
  </si>
  <si>
    <t>C[C@H]1C[C@H]2CSC(N)=NC2(CO1)c1cc(ccc1Cl)C#N</t>
  </si>
  <si>
    <t>C[C@H]1C[C@H]2CSC(N)=NC2(CO1)c1cccc(c1)C#N</t>
  </si>
  <si>
    <t>NC1=N[C@]2(CO[C@@H](CF)C[C@H]2CS1)c1cc(CNCC(F)(F)F)c(F)cc1F</t>
  </si>
  <si>
    <t>C[C@H]1C[C@H]2CSC(N)=N[C@]2(CO1)c1cc(CNCC(F)(F)F)c(F)cc1F</t>
  </si>
  <si>
    <t>Cc1cc(on1)[C@H]1C[C@H]2CSC(N)=NC2(CO1)c1cc(ccc1F)C#N</t>
  </si>
  <si>
    <t>Cc1coc(n1)[C@H]1C[C@H]2CSC(N)=NC2(CO1)c1cc(ccc1F)C#N</t>
  </si>
  <si>
    <t>Cn1cc(cn1)[C@H]1C[C@H]2CSC(N)=NC2(CO1)c1cc(ccc1F)C#N</t>
  </si>
  <si>
    <t>NC1=NC2(CO[C@H](C[C@H]2CS1)C1CC1)c1cc(ccc1F)C#N</t>
  </si>
  <si>
    <t>C[C@H]1C[C@H]2CSC(N)=NC2(CO1)c1cc(ccc1F)C#N</t>
  </si>
  <si>
    <t>NC1=N[C@]2(CO[C@@H](CF)C[C@H]2CS1)c1cc(CNCC(F)(F)F)ccc1F</t>
  </si>
  <si>
    <t>Cn1cc(cn1)[C@H]1C[C@H]2CSC(N)=N[C@]2(CO1)c1cc(CNCC(F)(F)F)ccc1F</t>
  </si>
  <si>
    <t>C[C@H]1SC(N)=NC2(CO[C@H](C[C@@H]12)c1cc(C)no1)c1cc(ccc1F)C#N</t>
  </si>
  <si>
    <t>COC[C@@H](C)NCc1ccc(F)c(c1)[C@]12CO[C@H](C[C@H]1CSC(N)=N2)c1cnn(C)c1</t>
  </si>
  <si>
    <t>C[C@H]1C[C@H]2[C@@H](CF)SC(N)=N[C@]2(CO1)c1cc(CNCC(F)(F)F)ccc1F</t>
  </si>
  <si>
    <t>C[C@H]1C[C@H]2[C@@H](CF)SC(N)=N[C@]2(CO1)c1cc(CNCC(F)(F)F)c(F)cc1F</t>
  </si>
  <si>
    <t>COC1CCC2(Cc3ccc(cc3C22N=C(N)N3CCON=C23)-c2cc(F)cc(Cl)c2)CC1</t>
  </si>
  <si>
    <t>COC1CCC2(Cc3ccc(cc3C22N=C(N)N3CCON=C23)-c2cccc(OC(F)(F)F)c2)CC1</t>
  </si>
  <si>
    <t>COC1CCC2(Cc3ccc(cc3C22N=C(N)N3CCCN=C23)-c2cc(F)cc(Cl)c2)CC1</t>
  </si>
  <si>
    <t>COC1CCC2(Cc3ccc(cc3C22N=C(N)N3CCCN=C23)C#CC2CC2)CC1</t>
  </si>
  <si>
    <t>COC1CCC2(Cc3ccc(cc3C22N=C(N)N3CCCN=C23)-c2cccnc2)CC1</t>
  </si>
  <si>
    <t>COC1CCC2(Cc3ccc(cc3C22N=C(N)N3CC(F)(F)CN=C23)-c2cc(F)cc(Cl)c2)CC1</t>
  </si>
  <si>
    <t>COC1CCC2(Cc3ccc(cc3C22N=C(N)N3CC(C)(C)CN=C23)-c2cc(F)cc(Cl)c2)CC1</t>
  </si>
  <si>
    <t>CCC1CN=C2N(C1)C(N)=NC21c2cc(ccc2CC11CCC(CC1)OC)-c1cc(F)cc(Cl)c1</t>
  </si>
  <si>
    <t>COC1CCC2(Cc3ccc(cc3C22N=C(N)N3CC(F)(F)CN=C23)C#CC2CC2)CC1</t>
  </si>
  <si>
    <t>COC1CCC2(Cc3ccc(cc3C22N=C(N)N3CC4(CC4)CN=C23)C#CC2CC2)CC1</t>
  </si>
  <si>
    <t>COC1CCC2(Cc3ccc(Br)cc3C22N=C(N)N3CC4(CC4)CN=C23)CC1</t>
  </si>
  <si>
    <t>COC1CCC2(Cc3ccc(OC)cc3C22N=C(N)N3C2CCCC3C(F)(F)F)CC1</t>
  </si>
  <si>
    <t>COC1CCC2(Cc3ccc(Br)cc3C22N=C(N)c3ccccc23)CC1</t>
  </si>
  <si>
    <t>COC1CCC2(Cc3ccc(cc3C22N=C(N)c3ccccc23)C#CC2CC2)CC1</t>
  </si>
  <si>
    <t>COC1CCC2(Cc3ccc(cc3C22N=C(N)c3ccccc23)-c2cccc(c2)C#N)CC1</t>
  </si>
  <si>
    <t>COC1CCC2(Cc3ccc(cc3C22N=C(N)c3ccccc23)-c2cncc(c2)C(F)(F)F)CC1</t>
  </si>
  <si>
    <t>COC1CCC2(Cc3ccc(cc3C22N=C(N)c3ccc(cc23)C#N)C#CC2CC2)CC1</t>
  </si>
  <si>
    <t>CO[C@H]1CC[C@@]2(Cc3ccc(cc3C22N=C(N)c3ccc(cc23)C#N)C#CC2CC2)CC1</t>
  </si>
  <si>
    <t>CO[C@H]1CC[C@@]2(Cc3ccc(cc3[C@]22N=C(N)c3ccc(cc23)C#N)C#CC2CC2)CC1</t>
  </si>
  <si>
    <t>COC1CCC2(Cc3ccc(cc3C22N=C(N)c3ccc(cc23)C#N)-c2cc(F)cc(Cl)c2)CC1</t>
  </si>
  <si>
    <t>COC1CCC2(CC1)Oc1ccc(cc1C21N=C(N)c2ccccc12)C#CC1CC1</t>
  </si>
  <si>
    <t>COC1CCC2(CC1)Oc1ccc(Cl)cc1C21N=C(N)c2ccccc12</t>
  </si>
  <si>
    <t>COC1CCC2(CC1)Oc1ccc(Cl)cc1C21N=C(N)c2ccc(cc12)C#N</t>
  </si>
  <si>
    <t>COC1CCC2(Cc3ccc(Br)cc3C22N=C(N)c3ccc(OC)cc23)CC1</t>
  </si>
  <si>
    <t>COC1CCC2(Cc3ccc(cc3C22N=C(N)c3ccc(OC)cc23)C#CC2CC2)CC1</t>
  </si>
  <si>
    <t>COC1CCC2(Cc3ccc(Br)cc3C22N=C(N)c3ccc(cc23)C(F)(F)F)CC1</t>
  </si>
  <si>
    <t>COC1CCC2(Cc3ccc(cc3C22N=C(N)c3ccc(cc23)C(F)(F)F)C#CC2CC2)CC1</t>
  </si>
  <si>
    <t>COC1CCC2(Cc3ccc(OCC4CC4)cc3C22N=C(N)c3ccccc23)CC1</t>
  </si>
  <si>
    <t>COC1CCC2(Cc3ccc(cc3C22N=C(N)c3c2cccc3F)C#CC2CC2)CC1</t>
  </si>
  <si>
    <t>COC1CCC2(Cc3ccc(CCC4CC4)cc3C22N=C(N)c3c2cccc3F)CC1</t>
  </si>
  <si>
    <t>COC1CCC2(Cc3ccc(Br)cc3C22N=C(N)c3cc(ccc23)C#N)CC1</t>
  </si>
  <si>
    <t>COC1CCC2(Cc3ccc(cc3C22N=C(N)c3cc(ccc23)C#N)C#CC2CC2)CC1</t>
  </si>
  <si>
    <t>COc1cnc(cn1)C(=O)Nc1ccc(F)c(c1)[C@]1(C)N=C(N)O[C@@H]2C[C@H]12</t>
  </si>
  <si>
    <t>COc1cnc(cn1)C(=O)Nc1ccc(F)c(c1)[C@@]1(C)N=C(N)O[C@H]2C[C@@H]12</t>
  </si>
  <si>
    <t>COc1cc(Cl)cnc1C(=O)Nc1ccc(F)c(c1)[C@]1(N=C(N)O[C@@H]2C[C@H]12)C(F)F</t>
  </si>
  <si>
    <t>Cc1cc(OCC#CC(C)(C)O)cnc1C(=O)Nc1ccc(F)c(c1)C1(C)N=C(N)O[C@H]2C[C@@H]12</t>
  </si>
  <si>
    <t>NC1=N[C@](CF)([C@@H]2C[C@@H]2O1)c1cc(NC(=O)c2ccc(OCC#C)cn2)cc(F)c1Cl</t>
  </si>
  <si>
    <t>NC1=N[C@@](C(F)F)([C@H]2C[C@H]2O1)c1cc(NC(=O)c2cnc(Cl)cn2)ccc1F</t>
  </si>
  <si>
    <t>COc1cc(Cl)cnc1C(=O)Nc1ccc(Cl)c(c1)[C@@]1(CF)N=C(N)O[C@@H]2C[C@H]12</t>
  </si>
  <si>
    <t>COc1cnc(cn1)C(=O)Nc1ccc(F)c(c1)[C@]1(C)N=C(N)O[C@H]2C[C@@H]12</t>
  </si>
  <si>
    <t>COc1cnc(cn1)C(=O)Nc1ccc(F)c(c1)[C@@]1(C)N=C(N)O[C@@H]2C[C@H]12</t>
  </si>
  <si>
    <t>NC1=N[C@@](C(F)F)([C@H]2C[C@H]2O1)c1nc(NC(=O)c2ccc(Cl)cn2)ccc1F</t>
  </si>
  <si>
    <t>NC1=N[C@@](C(F)F)([C@H]2C[C@H]2O1)c1nc(NC(=O)c2ccc(cn2)[N+]#[C-])ccc1F</t>
  </si>
  <si>
    <t>NC1=C[C@](CF)([C@@H]2C[C@@H]2O1)c1cc(Nc2nccc3cc(Cl)cnc23)cc(F)c1F</t>
  </si>
  <si>
    <t>NC1=N[C@@](C(F)F)([C@H]2C[C@H]2O1)c1cc(Nc2ncc(F)c3cc(cnc23)C#N)ccc1F</t>
  </si>
  <si>
    <t>COc1cnc2c(Nc3ccc(Cl)c(c3)[C@@]3(CF)N=C(N)O[C@@H]4C[C@H]34)nccc2n1</t>
  </si>
  <si>
    <t>NC1=N[C@@](C(F)F)([C@H]2C[C@H]2O1)c1cc(N[C@H]2CCc3cc(Br)cnc23)ccc1F</t>
  </si>
  <si>
    <t>NC1=N[C@@](C(F)F)([C@H]2C[C@H]2O1)c1cc(N[C@H]2CCOc3cc(cnc23)C#N)ccc1F</t>
  </si>
  <si>
    <t>NC1=N[C@@](C(F)F)([C@H]2C[C@H]2O1)c1cc(N[C@@H]2CCc3cc(Br)ccc23)ccc1F</t>
  </si>
  <si>
    <t>NC1=N[C@@](C(F)F)([C@H]2C[C@H]2O1)c1cc(Nc2coc3cc(Cl)ccc23)ccc1F</t>
  </si>
  <si>
    <t>NC1=N[C@@](C(F)F)([C@H]2C[C@H]2O1)c1cc(N[C@@H]2CCc3cc(cnc23)[N+]#[C-])ccc1F</t>
  </si>
  <si>
    <t>NC1=N[C@@](C(F)F)([C@H]2C[C@H]2O1)c1cc(N[C@@H]2CCCc3cc(cnc23)C#N)ccc1F</t>
  </si>
  <si>
    <t>NC1=N[C@@](C(F)F)([C@H]2C[C@H]2O1)c1cc(NC(=O)c2cnc(OCC#CC3CC3)cn2)ccc1F</t>
  </si>
  <si>
    <t>NC1=N[C@@](C(F)F)([C@H]2C[C@H]2O1)c1cc(NC(=O)c2ncc(Cl)cc2CO)ccc1F</t>
  </si>
  <si>
    <t>NC1=NC(CF)(C2CC2O1)c1cccc(NC(=O)c2ccc(Cl)cn2)c1</t>
  </si>
  <si>
    <t>NC1=N[C@](C(F)F)([C@@H]2C[C@@H]2O1)c1cc(ccc1F)-c1nc2ccc(Cl)cc2o1</t>
  </si>
  <si>
    <t>NC1=N[C@@](C(F)F)([C@H]2C[C@H]2O1)c1cc(ccc1F)-c1nc2ccc(Cl)cc2o1</t>
  </si>
  <si>
    <t>CC#Cc1cncc(c1)-c1cc(c(F)cc1CO)C1(CF)N=C(N)OC2CC12</t>
  </si>
  <si>
    <t>OCc1cc(F)c(cc1-c1cncc(F)c1)C1(CF)NC(=N)OC2CC12</t>
  </si>
  <si>
    <t>CNc1cnc(nc1)C(=O)Nc1ccc(F)c(c1)[C@]1(N=C(N)O[C@@H]2C[C@H]12)C(F)F</t>
  </si>
  <si>
    <t>CCCC(O)C(NCC(O)C(Cc1ccccc1)NC(=O)c1cc(C)cc(c1)C(=O)N(C)C(C)c1ccccc1)C(=O)NCC(C)C</t>
  </si>
  <si>
    <t>CC(C)CNC(=O)C(NCC(O)C(Cc1ccccc1)NC(=O)c1cc(C)cc(c1)C(=O)N(C)C(C)c1ccccc1)C(C)O</t>
  </si>
  <si>
    <t>CC(C)CNC(=O)C(NCC(O)C(Cc1ccccc1)NC(=O)c1cccc(c1)C(=O)N(C)C(C)c1ccccc1)C(C)O</t>
  </si>
  <si>
    <t>CCCC(O)C(NCC(O)C(Cc1ccccc1)NC(=O)c1cccc(c1)C(=O)N(C)C(C)c1ccccc1)C(=O)NCC(C)C</t>
  </si>
  <si>
    <t>CCCC(O)C(NCC(O)C(Cc1ccccc1)NC(=O)c1cccc(c1)C(=O)N1CCCC1OC)C(=O)NCC(C)C</t>
  </si>
  <si>
    <t>CCCC(O)C(NCC(O)C(Cc1ccccc1)NC(=O)c1cc(C)cc(c1)C(=O)N1CCCC1OC)C(=O)NCC(C)C</t>
  </si>
  <si>
    <t>COc1nc(nc(C)c1F)N1C[C@@H]2[C@](C1)(NC(=N)N(C)S2(=O)=O)c1ccccc1</t>
  </si>
  <si>
    <t>COc1nc(nc(C)c1F)N1C[C@@H]2[C@](C1)(NC(=N)N(C)S2(=O)=O)c1ccc(F)cc1</t>
  </si>
  <si>
    <t>COc1nc(nc(C)c1F)N1C[C@@H]2[C@](C1)(NC(=N)N(C)S2(=O)=O)c1cc(F)ccc1F</t>
  </si>
  <si>
    <t>COc1nc(nc(C)c1F)N1C[C@@H]2[C@](C1)(NC(=N)N(C)S2(=O)=O)c1ccccc1F</t>
  </si>
  <si>
    <t>COc1nc(nc(C)c1F)N1C[C@@H]2[C@](C1)(NC(=N)N(C)S2(=O)=O)c1cc(F)c(F)cc1F</t>
  </si>
  <si>
    <t>COc1nc(nc(C)c1F)N1CC2[C@](C1)(NC(=N)N(C)S2(=O)=O)c1ccc(F)cc1F</t>
  </si>
  <si>
    <t>COCc1cc(OC)nc(c1)N1CC2[C@](C1)(NC(=N)N(C)S2(=O)=O)c1cc(F)c(F)cc1F</t>
  </si>
  <si>
    <t>COCc1cc(OC)nc(c1)N1CC2[C@](C1)(NC(=N)N(C)S2(=O)=O)c1ccccc1F</t>
  </si>
  <si>
    <t>COCc1cc(OC)nc(c1)N1C[C@@H]2[C@](C1)(NC(=N)N(C)S2(=O)=O)c1cc(F)ccc1F</t>
  </si>
  <si>
    <t>COc1nc(nc(C)c1F)N1CC2C(C1)(NC(=N)N(C)S2(=O)=O)c1ccccc1</t>
  </si>
  <si>
    <t>CCOCc1cc(OC)nc(c1)N1CC2C(C1)(NC(=N)N(C)S2(=O)=O)c1ccccc1</t>
  </si>
  <si>
    <t>COCc1cc(OC)nc(c1)N1CC2C(C1)(NC(=N)N(C)S2(=O)=O)c1ccccc1</t>
  </si>
  <si>
    <t>COc1nc(nc(OC)c1F)N1CC2C(C1)(NC(=N)N(C)S2(=O)=O)c1ccccc1</t>
  </si>
  <si>
    <t>COc1cccc(n1)N1CC2C(C1)(NC(=N)N(C)S2(=O)=O)c1ccccc1</t>
  </si>
  <si>
    <t>CCc1nc(nc(OC)c1F)N1CC2C(C1)(NC(=N)N(C)S2(=O)=O)c1ccccc1</t>
  </si>
  <si>
    <t>COc1nc(nc(C2CC2)c1F)N1CC2C(C1)(NC(=N)N(C)S2(=O)=O)c1ccccc1</t>
  </si>
  <si>
    <t>CN1C(=N)NC2(CN(CC2S1(=O)=O)c1cccc(C)c1)c1ccccc1</t>
  </si>
  <si>
    <t>CN1C(=N)N[C@]2(CN(CC2S1(=O)=O)C(C)=O)c1cc(NC(=O)c2ccc(F)cn2)ccc1F</t>
  </si>
  <si>
    <t>COc1nc(nc(C)c1F)N1CC2[C@](C1)(NC(=N)N(C)S2(=O)=O)c1cc(NC(=O)c2ccc(F)cn2)ccc1F</t>
  </si>
  <si>
    <t>CCOc1cnc(C(=O)Nc2ccc(F)c(n2)[C@@]2(C)N=C(N)OCC2(F)F)c(N)n1</t>
  </si>
  <si>
    <t>Cc1cc(cnc1C(=O)Nc1ccc(F)c(n1)[C@@]1(C)N=C(N)OCC1(F)F)C#N</t>
  </si>
  <si>
    <t>C[C@@]1(N=C(N)OCC1(F)F)c1nc(NC(=O)c2ncc(cc2Cl)C#N)ccc1F</t>
  </si>
  <si>
    <t>CC1(C)OC(N)=N[C@](C)(c2nc(NC(=O)c3ncc(cc3Cl)C#N)ccc2F)C1(F)F</t>
  </si>
  <si>
    <t>COCC[C@@]1(N=C(N)OCC1(F)F)c1nc(NC(=O)c2ncc(cc2C)C#N)ccc1F</t>
  </si>
  <si>
    <t>COCC[C@@]1(N=C(N)OCC1(F)F)c1nc(NC(=O)c2ncc(cc2Cl)C(F)(F)F)ccc1F</t>
  </si>
  <si>
    <t>C[C@@]1(N=C(N)OCC1(F)F)c1nc(NC(=O)c2ncc(cc2Cl)C(F)(F)F)ccc1F</t>
  </si>
  <si>
    <t>C[C@@]1(N=C(N)OCC1(F)F)c1nc(NC(=O)c2ncc(nc2N)C(F)(F)F)ccc1F</t>
  </si>
  <si>
    <t>C[C@@]1(N=C(N)OCC1(F)F)c1nc(NC(=O)c2ncc(Cl)cc2Cl)ccc1F</t>
  </si>
  <si>
    <t>C[C@@]1(N=C(N)OCC1(F)F)c1nc(NC(=O)c2ncc(OCC(F)(F)F)nc2N)ccc1F</t>
  </si>
  <si>
    <t>C[C@@]1(N=C(N)OCC1(F)F)c1nc(NC(=O)c2ncc(OCC(F)F)nc2N)ccc1F</t>
  </si>
  <si>
    <t>C[C@@]1(N=C(N)OCC1(F)F)c1nc(NC(=O)c2ncc(OCCCF)nc2N)ccc1F</t>
  </si>
  <si>
    <t>COc1cnc(C(=O)Nc2ccc(F)c(n2)[C@@]2(C)N=C(N)OCC2(F)F)c(C)c1</t>
  </si>
  <si>
    <t>C[C@@]1(N=C(N)OCC1(F)F)c1nc(NC(=O)c2ncc(OCF)nc2N)ccc1F</t>
  </si>
  <si>
    <t>COCCOc1cnc(C(=O)Nc2ccc(F)c(n2)[C@@]2(C)N=C(N)OCC2(F)F)c(N)n1</t>
  </si>
  <si>
    <t>C[C@@]1(N=C(N)OCC1(F)F)c1nc(NC(=O)c2ncc(cc2N)C#CCO)ccc1F</t>
  </si>
  <si>
    <t>C[C@@]1(N=C(N)OCC1(F)F)c1nc(NC(=O)c2ncc(F)cc2N)ccc1F</t>
  </si>
  <si>
    <t>C[C@@]1(N=C(N)OCC1(F)F)c1nc(NC(=O)c2ncc(Cl)cc2N)ccc1F</t>
  </si>
  <si>
    <t>C[C@@]1(N=C(N)OCC1(F)F)c1nc(NC(=O)c2ncccc2Cl)ccc1F</t>
  </si>
  <si>
    <t>COCC#Cc1cnc(C(=O)Nc2ccc(F)c(n2)[C@@]2(C)N=C(N)OCC2(F)F)c(Cl)c1</t>
  </si>
  <si>
    <t>C[C@@]1(N=C(N)OCC1(F)F)c1nc(NC(=O)c2ncc(nc2N)C(F)F)ccc1F</t>
  </si>
  <si>
    <t>C[C@@]1(N=C(N)OCC1(F)F)c1nc(NC(=O)c2ncc(OCCCl)nc2N)ccc1F</t>
  </si>
  <si>
    <t>C[C@@]1(N=C(N)OCC1(F)F)c1nc(NC(=O)c2ncc(OCC(F)F)cc2Cl)ccc1F</t>
  </si>
  <si>
    <t>C[C@@]1(N=C(N)OCC1(F)F)c1nc(NC(=O)c2ncc(OCCF)nc2N)ccc1F</t>
  </si>
  <si>
    <t>C[C@@]1(N=C(N)OCC1(F)F)c1nc(NC(=O)c2ncc(OCF)cc2Cl)ccc1F</t>
  </si>
  <si>
    <t>CCOc1cnc(C(=O)Nc2ccc(F)c(n2)[C@@]2(C)N=C(N)OCC2(F)F)c(Cl)c1</t>
  </si>
  <si>
    <t>COCCc1cnc(C(=O)Nc2ccc(F)c(n2)[C@@]2(C)N=C(N)OCC2(F)F)c(N)n1</t>
  </si>
  <si>
    <t>C[C@@]1(N=C(N)OCC1(F)F)c1nc(NC(=O)c2nn(cc2Cl)C(F)F)ccc1F</t>
  </si>
  <si>
    <t>C[C@@]1(N=C(N)OCC1(F)F)c1nc(NC(=O)c2nccnc2N)ccc1F</t>
  </si>
  <si>
    <t>C[C@@]1(N=C(N)OCC1(F)F)c1nc(NC(=O)c2ncc(cc2Cl)C#CCO)ccc1F</t>
  </si>
  <si>
    <t>C[C@@]1(N=C(N)OCC1(F)F)c1nc(NC(=O)c2ncc(cc2N)C(F)F)ccc1F</t>
  </si>
  <si>
    <t>C[C@@]1(N=C(N)OCC1(F)F)c1nc(NC(=O)c2ccc(cn2)C#N)ccc1F</t>
  </si>
  <si>
    <t>CC(F)(F)c1cnc(C(=O)Nc2ccc(F)c(n2)[C@@]2(C)N=C(N)OCC2(F)F)c(N)n1</t>
  </si>
  <si>
    <t>C[C@]1(CS(=O)(=O)C2(CC2)C(=N)N1)c1cc(NC(=O)c2ccc(Cl)cn2)ccc1F</t>
  </si>
  <si>
    <t>COc1cnc(cn1)C(=O)Nc1ccc(F)c(c1)[C@]1(C)CS(=O)(=O)C2(CC2)C(=N)N1</t>
  </si>
  <si>
    <t>C[C@]1(CS(=O)(=O)C2(CC2)C(=N)N1)c1cc(NC(=O)c2ccc(F)cn2)ccc1F</t>
  </si>
  <si>
    <t>C[C@]1(CS(=O)(=O)C2(CC2)C(=N)N1)c1cc(NC(=O)c2ncc(F)cc2F)ccc1F</t>
  </si>
  <si>
    <t>COc1ccc(nc1)C(=O)Nc1ccc(F)c(c1)[C@]1(C)CS(=O)(=O)C2(CC2)C(=N)N1</t>
  </si>
  <si>
    <t>C[C@]1(CS(=O)(=O)C2(CCC2)C(=N)N1)c1cc(NC(=O)c2ccc(Cl)cn2)ccc1F</t>
  </si>
  <si>
    <t>COc1cnc(cn1)C(=O)Nc1ccc(F)c(c1)[C@]1(C)CS(=O)(=O)C2(CCC2)C(=N)N1</t>
  </si>
  <si>
    <t>C[C@]1(CS(=O)(=O)C2(CCC2)C(=N)N1)c1cc(NC(=O)c2ccc(F)cn2)ccc1F</t>
  </si>
  <si>
    <t>C[C@]1(CS(=O)(=O)C2(CCC2)C(=N)N1)c1cc(NC(=O)c2ncc(F)cc2F)ccc1F</t>
  </si>
  <si>
    <t>COc1ccc(nc1)C(=O)Nc1ccc(F)c(c1)[C@]1(C)CS(=O)(=O)C2(CCC2)C(=N)N1</t>
  </si>
  <si>
    <t>C[C@]1(CS(=O)(=O)C2(CCC2)C(=N)N1)c1cc(NC(=O)c2ccc(cn2)[N+]#[C-])ccc1F</t>
  </si>
  <si>
    <t>C[C@]1(CS(=O)(=O)C2(CCCC2)C(=N)N1)c1cc(NC(=O)c2ccc(Cl)cn2)ccc1F</t>
  </si>
  <si>
    <t>C[C@]1(CS(=O)(=O)C2(CCCC2)C(=N)N1)c1cc(NC(=O)c2ccc(F)cn2)ccc1F</t>
  </si>
  <si>
    <t>C[C@]1(CS(=O)(=O)C2(CCCC2)C(=N)N1)c1cc(NC(=O)c2ccc(cn2)C(F)(F)F)ccc1F</t>
  </si>
  <si>
    <t>COc1ccc(nc1)C(=O)Nc1ccc(F)c(c1)[C@]1(C)CS(=O)(=O)C2(CCCC2)C(=N)N1</t>
  </si>
  <si>
    <t>C[C@]1(CS(=O)(=O)C2(CCCC2)C(=N)N1)c1cc(NC(=O)c2cnc(cn2)C(F)(F)F)ccc1F</t>
  </si>
  <si>
    <t>COc1cnc(cn1)C(=O)Nc1ccc(F)c(c1)[C@]1(C)CS(=O)(=O)C2(CCCC2)C(=N)N1</t>
  </si>
  <si>
    <t>C[C@]1(CS(=O)(=O)C2(CCCC2)C(=N)N1)c1cc(NC(=O)c2ncc(Cl)cc2Cl)ccc1F</t>
  </si>
  <si>
    <t>C[C@]1(CS(=O)(=O)C2(CCCC2)C(=N)N1)c1cc(NC(=O)c2cn3ncsc3n2)ccc1F</t>
  </si>
  <si>
    <t>C[C@]1(CS(=O)(=O)C2(CCCC2)C(=N)N1)c1cc(NC(=O)c2cn3ccsc3n2)ccc1F</t>
  </si>
  <si>
    <t>Cc1nc(no1)C(=O)Nc1ccc(F)c(c1)[C@]1(C)CS(=O)(=O)C2(CCCC2)C(=N)N1</t>
  </si>
  <si>
    <t>C[C@]1(CS(=O)(=O)C2(CCCC2)C(=N)N1)c1cc(NC(=O)c2ccn(n2)C(F)F)ccc1F</t>
  </si>
  <si>
    <t>C[C@]1(CS(=O)(=O)C2(CCCC2)C(=N)N1)c1cc(NC(=O)c2cnsn2)ccc1F</t>
  </si>
  <si>
    <t>C[C@]1(CS(=O)(=O)C2(CCCCC2)C(=N)N1)c1cc(NC(=O)c2ccc(Cl)cn2)ccc1F</t>
  </si>
  <si>
    <t>C[C@]1(CS(=O)(=O)C2(CCCCC2)C(=N)N1)c1cc(NC(=O)c2ccc(F)cn2)ccc1F</t>
  </si>
  <si>
    <t>COc1ccc(nc1)C(=O)Nc1ccc(F)c(c1)[C@]1(C)CS(=O)(=O)C2(CCCCC2)C(=N)N1</t>
  </si>
  <si>
    <t>COc1cnc(cn1)C(=O)Nc1ccc(F)c(c1)[C@]1(C)CS(=O)(=O)C2(CCCCC2)C(=N)N1</t>
  </si>
  <si>
    <t>C[C@]1(CS(=O)(=O)C2(CCCCC2)C(=N)N1)c1cc(NC(=O)c2ccc(cn2)C#N)ccc1F</t>
  </si>
  <si>
    <t>C[C@]1(CS(=O)(=O)C2(CCCCC2)C(=N)N1)c1cc(NC(=O)c2ccc(cn2)C(F)(F)F)ccc1F</t>
  </si>
  <si>
    <t>C[C@]1(CS(=O)(=O)C2(CCOCC2)C(=N)N1)c1cc(NC(=O)c2ccc(F)cn2)ccc1F</t>
  </si>
  <si>
    <t>C[C@]1(CS(=O)(=O)C2(CCOCC2)C(=N)N1)c1cc(NC(=O)c2ncc(Cl)cc2Cl)ccc1F</t>
  </si>
  <si>
    <t>COc1cnc(cn1)C(=O)Nc1ccc(F)c(c1)[C@]1(C)CS(=O)(=O)C2(CCOCC2)C(=N)N1</t>
  </si>
  <si>
    <t>C[C@]1(CS(=O)(=O)C2(CCOCC2)C(=N)N1)c1cc(NC(=O)c2ccc(Cl)cn2)ccc1F</t>
  </si>
  <si>
    <t>C[C@]1(CS(=O)(=O)C2(CCOCC2)C(=N)N1)c1cc(NC(=O)c2ccc(cn2)C(F)(F)F)ccc1F</t>
  </si>
  <si>
    <t>COc1ccc(nc1)C(=O)Nc1ccc(F)c(c1)[C@]1(C)CS(=O)(=O)C2(CCOCC2)C(=N)N1</t>
  </si>
  <si>
    <t>C[C@]1(CS(=O)(=O)C2(CCOCC2)C(=N)N1)c1cc(NC(=O)c2ncc(Cl)cc2F)ccc1F</t>
  </si>
  <si>
    <t>C[C@]1(CS(=O)(=O)C2(CCCC2)C(=N)N1)c1cc(ccc1F)-c1cccc(c1)C#N</t>
  </si>
  <si>
    <t>C[C@]1(CS(=O)(=O)C2(CCCC2)C(=N)N1)c1cc(ccc1F)-c1cncc(Cl)c1</t>
  </si>
  <si>
    <t>C[C@]1(CS(=O)(=O)C2(CCCC2)C(=N)N1)c1cc(ccc1F)-c1cncc(c1)C#N</t>
  </si>
  <si>
    <t>COc1cccc2cc(-c3ccc(F)c(c3)[C@]3(C)CS(=O)(=O)C4(CCCC4)C(=N)N3)n(C(=O)OC(C)(C)C)c12</t>
  </si>
  <si>
    <t>C[C@]1(CS(=O)(=O)C2(CCC2)C(=N)N1)c1cc(ccc1F)-n1cc(nn1)-c1ccccc1</t>
  </si>
  <si>
    <t>C[C@]1(CS(=O)(=O)C2(CCC2)C(=N)N1)c1cc(ccc1F)-n1cc(nn1)-c1cccnc1</t>
  </si>
  <si>
    <t>C[C@]1(CS(=O)(=O)C2(CCCC2)C(=N)N1)c1sc(cc1Cl)-c1cncc(c1)C#N</t>
  </si>
  <si>
    <t>C[C@]1(CS(=O)(=O)C2(CCCC2)C(=N)N1)c1sc(cc1Cl)-c1cncnc1</t>
  </si>
  <si>
    <t>C[C@]1(CS(=O)(=O)C2(CCCC2)C(=N)N1)c1sc(cc1Cl)-c1cccc(c1)-c1nnco1</t>
  </si>
  <si>
    <t>COc1cccc2cc([nH]c12)-c1cc(Cl)c(s1)[C@]1(C)CS(=O)(=O)C2(CCCCC2)C(=N)N1</t>
  </si>
  <si>
    <t>C[C@]1(CS(=O)(=O)C2(CCCCC2)C(=N)N1)c1sc(cc1Cl)-c1cccc(c1)C#N</t>
  </si>
  <si>
    <t>C[C@]1(CS(=O)(=O)C2(CCCCC2)C(=N)N1)c1sc(cc1Cl)-c1cncc(c1)C#N</t>
  </si>
  <si>
    <t>C[C@]1(CS(=O)(=O)C2(CCCCC2)C(=N)N1)c1sc(cc1Cl)-c1cncnc1</t>
  </si>
  <si>
    <t>C[C@]1(CS(=O)(=O)C2(CCCCC2)C(=N)N1)c1sc(cc1Cl)-c1cccc(c1)-c1nnco1</t>
  </si>
  <si>
    <t>COc1cccc2cc([nH]c12)-c1cc(Cl)c(s1)[C@]1(C)CS(=O)(=O)C2(CCOCC2)C(=N)N1</t>
  </si>
  <si>
    <t>C[C@]1(CS(=O)(=O)C2(CCOCC2)C(=N)N1)c1sc(cc1Cl)-c1cccc(c1)C#N</t>
  </si>
  <si>
    <t>C[C@]1(CS(=O)(=O)C2(CCOCC2)C(=N)N1)c1sc(cc1Cl)-c1cncc(c1)C#N</t>
  </si>
  <si>
    <t>C[C@]1(CS(=O)(=O)C2(CCOCC2)C(=N)N1)c1sc(cc1Cl)-c1cncnc1</t>
  </si>
  <si>
    <t>C[C@]1(CS(=O)(=O)C2(CCOCC2)C(=N)N1)c1sc(cc1Cl)-c1cccc(c1)C(F)(F)F</t>
  </si>
  <si>
    <t>COc1cncc(c1)-c1cc(Cl)c(s1)[C@]1(C)CS(=O)(=O)C2(CCOCC2)C(=N)N1</t>
  </si>
  <si>
    <t>C[C@]1(CS(=O)(=O)C2(CCOCC2)C(=N)N1)c1sc(cc1Cl)-c1cncc(c1)C(F)(F)F</t>
  </si>
  <si>
    <t>C[C@]1(CS(=O)(=O)C2(CCOCC2)C(=N)N1)c1sc(cc1Cl)-c1cncc(F)c1</t>
  </si>
  <si>
    <t>C[C@]1(CS(=O)(=O)C2(CCOCC2)C(=N)N1)c1sc(cc1Cl)-c1cccc(c1)N1CCCC1</t>
  </si>
  <si>
    <t>COc1cc(cc(c1)-c1cc(Cl)c(s1)[C@]1(C)CS(=O)(=O)C2(CCOCC2)C(=N)N1)C#N</t>
  </si>
  <si>
    <t>C[C@]1(CS(=O)(=O)C2(CCOCC2)C(=N)N1)c1sc(cc1Cl)-c1cccc(c1)-c1nnco1</t>
  </si>
  <si>
    <t>COc1cccc2cc([nH]c12)-c1cc(Cl)c(s1)[C@]1(C)CS(=O)(=O)C2(CCC2)C(=N)N1</t>
  </si>
  <si>
    <t>C[C@]1(CS(=O)(=O)C2(CCC2)C(=N)N1)c1sc(cc1Cl)-c1cncc(c1)[N+]#[C-]</t>
  </si>
  <si>
    <t>C[C@]1(CS(=O)(=O)C2(CCC2)C(=N)N1)c1sc(cc1Cl)-c1cncnc1</t>
  </si>
  <si>
    <t>C[C@]1(CS(=O)(=O)C2(CCC2)C(=N)N1)c1sc(cc1Cl)-c1cccc(c1)[N+]#[C-]</t>
  </si>
  <si>
    <t>C[C@]1(CS(=O)(=O)C2(CCC2)C(=N)N1)c1sc(cc1Cl)-c1cccc(c1)-c1nnco1</t>
  </si>
  <si>
    <t>COc1cnc(cn1)C(=O)Nc1ccc(F)c(c1)[C@]1(C)CS(=O)(=O)[C@]2(CCOC2)C(=N)N1</t>
  </si>
  <si>
    <t>COc1ccc(nc1)C(=O)Nc1ccc(F)c(c1)[C@]1(C)CS(=O)(=O)[C@]2(CCOC2)C(=N)N1</t>
  </si>
  <si>
    <t>C[C@]1(CS(=O)(=O)[C@]2(CCOC2)C(=N)N1)c1cc(NC(=O)c2ccc(F)cn2)ccc1F</t>
  </si>
  <si>
    <t>C[C@]1(CS(=O)(=O)[C@]2(CCOC2)C(=N)N1)c1cc(NC(=O)c2ccc(Cl)cn2)ccc1F</t>
  </si>
  <si>
    <t>C[C@]1(CS(=O)(=O)[C@]2(CCOC2)C(=N)N1)c1cc(NC(=O)c2ccc(cn2)C(F)(F)F)ccc1F</t>
  </si>
  <si>
    <t>C[C@]1(CS(=O)(=O)[C@]2(CCOC2)C(=N)N1)c1cc(NC(=O)c2ccc(cn2)[N+]#[C-])ccc1F</t>
  </si>
  <si>
    <t>COc1cnc(cn1)C(=O)Nc1ccc(F)c(c1)[C@]1(C)CS(=O)(=O)[C@@]2(CCOC2)C(=N)N1</t>
  </si>
  <si>
    <t>COc1ccc(nc1)C(=O)Nc1ccc(F)c(c1)[C@]1(C)CS(=O)(=O)[C@@]2(CCOC2)C(=N)N1</t>
  </si>
  <si>
    <t>C[C@]1(CS(=O)(=O)[C@@]2(CCOC2)C(=N)N1)c1cc(NC(=O)c2ccc(F)cn2)ccc1F</t>
  </si>
  <si>
    <t>C[C@]1(CS(=O)(=O)[C@@]2(CCOC2)C(=N)N1)c1cc(NC(=O)c2ccc(Cl)cn2)ccc1F</t>
  </si>
  <si>
    <t>C[C@]1(CS(=O)(=O)[C@@]2(CCOC2)C(=N)N1)c1cc(NC(=O)c2ccc(cn2)[N+]#[C-])ccc1F</t>
  </si>
  <si>
    <t>CC1(CS(=O)(=O)[C@]2(CCOC2)C(=N)N1)c1sc(cc1Cl)-c1cncc(c1)C#N</t>
  </si>
  <si>
    <t>COc1cccc2cc([nH]c12)-c1cc(Cl)c(s1)[C@]1(C)CS(=O)(=O)[C@]2(CCOC2)C(=N)N1</t>
  </si>
  <si>
    <t>C[C@]1(CS(=O)(=O)[C@]2(CCOC2)C(=N)N1)c1sc(cc1Cl)-c1cncc(c1)-c1ncco1</t>
  </si>
  <si>
    <t>C[C@]1(CS(=O)(=O)[C@]2(CCOC2)C(=N)N1)c1sc(cc1Cl)-c1cncc(c1)N1CCOCC1</t>
  </si>
  <si>
    <t>C[C@]1(CS(=O)(=O)[C@]2(CCOC2)C(=N)N1)c1sc(cc1Cl)-c1ccnc(c1)-c1ccoc1</t>
  </si>
  <si>
    <t>C[C@]1(CS(=O)(=O)[C@]2(CCOC2)C(=N)N1)c1sc(cc1Cl)-c1ccnc(c1)-c1cccs1</t>
  </si>
  <si>
    <t>C[C@]1(CS(=O)(=O)[C@]2(CCOC2)C(=N)N1)c1sc(cc1Cl)-c1ccnc(c1)-c1ccco1</t>
  </si>
  <si>
    <t>CC(C)(O)c1cncc(c1)-c1cc(Cl)c(s1)[C@]1(C)CS(=O)(=O)[C@]2(CCOC2)C(=N)N1</t>
  </si>
  <si>
    <t>C[C@]1(CS(=O)(=O)[C@]2(CCOC2)C(=N)N1)c1sc(cc1Cl)-c1ccnc(c1)-c1ccccc1</t>
  </si>
  <si>
    <t>CC1(CS(=O)(=O)[C@@]2(CCOC2)C(=N)N1)c1sc(cc1Cl)-c1cncc(c1)C#N</t>
  </si>
  <si>
    <t>COc1cccc2cc([nH]c12)-c1cc(Cl)c(s1)[C@]1(C)CS(=O)(=O)[C@@]2(CCOC2)C(=N)N1</t>
  </si>
  <si>
    <t>C[C@]1(CS(=O)(=O)[C@@]2(CCOC2)C(=N)N1)c1sc(cc1Cl)-c1cccc(c1)-c1nnco1</t>
  </si>
  <si>
    <t>C[C@]1(CS(=O)(=O)[C@@]2(CCOC2)C(=N)N1)c1sc(cc1Cl)-c1cncc(c1)-c1ncco1</t>
  </si>
  <si>
    <t>CCc1cncc(c1)-c1cc(Cl)c(s1)[C@]1(C)CS(=O)(=O)[C@@]2(CCOC2)C(=N)N1</t>
  </si>
  <si>
    <t>C[C@]1(CS(=O)(=O)[C@@]2(CCOC2)C(=N)N1)c1sc(cc1Cl)-c1cncc(c1)N1CCOCC1</t>
  </si>
  <si>
    <t>C[C@]1(CS(=O)(=O)[C@@]2(CCOC2)C(=N)N1)c1sc(cc1Cl)-c1ccnc(c1)-c1ccccc1</t>
  </si>
  <si>
    <t>C[C@]1(CS(=O)(=O)[C@@]2(CCOC2)C(=N)N1)c1sc(cc1Cl)-c1ccnc(c1)-c1ccoc1</t>
  </si>
  <si>
    <t>C[C@]1(CS(=O)(=O)[C@@]2(CCOC2)C(=N)N1)c1sc(cc1Cl)-c1ccnc(c1)-c1cccs1</t>
  </si>
  <si>
    <t>C[C@]1(CS(=O)(=O)[C@@]2(CCOC2)C(=N)N1)c1sc(cc1Cl)-c1ccnc(c1)-c1ccsc1</t>
  </si>
  <si>
    <t>COc1cccc2cc([nH]c12)-c1cc(Cl)c(s1)[C@]1(C)CS(=O)(=O)C2(CC2)C(=N)N1</t>
  </si>
  <si>
    <t>C[C@]1(CS(=O)(=O)C2(CC2)C(=N)N1)c1sc(cc1Cl)-c1cncc(c1)[N+]#[C-]</t>
  </si>
  <si>
    <t>C[C@]1(CS(=O)(=O)C2(CC2)C(=N)N1)c1sc(cc1Cl)-c1cccc(c1)-c1nnco1</t>
  </si>
  <si>
    <t>C[C@]1(CS(=O)(=O)C2(C[C@H](O)C2)C(=N)N1)c1cc(NC(=O)c2ccc(F)cn2)ccc1F</t>
  </si>
  <si>
    <t>C[C@]1(CS(=O)(=O)[C@]2(C[C@H](O)C2)C(=N)N1)c1cc(NC(=O)c2ccc(F)cn2)ccc1F</t>
  </si>
  <si>
    <t>C[C@]1(CS(=O)(=O)C2(CCC(O)C2)C(=N)N1)c1cc(NC(=O)c2ccc(F)cn2)ccc1F</t>
  </si>
  <si>
    <t>C[C@]1(CS(=O)(=O)C2(CCC2)C(=N)N1)c1sc(cc1Cl)C#CC1(CCCC1)c1ccccc1</t>
  </si>
  <si>
    <t>CC(C)(C)C#Cc1cc(Cl)c(s1)[C@]1(C)CS(=O)(=O)C2(CCC2)C(=N)N1</t>
  </si>
  <si>
    <t>C[C@]1(CS(=O)(=O)C2(CCC2)C(=N)N1)c1sc(cc1Cl)C#CC1CCCC1</t>
  </si>
  <si>
    <t>CNCCC#Cc1cc(Cl)c(s1)[C@]1(C)CS(=O)(=O)C2(CCC2)C(=N)N1</t>
  </si>
  <si>
    <t>C[C@]1(CS(=O)(=O)C2(CCC2)C(=N)N1)c1sc(cc1Cl)C#CCN1CCOCC1</t>
  </si>
  <si>
    <t>CCc1cccc(NC(=O)c2cc(Cl)c(s2)[C@]2(C)CS(=O)(=O)C3(CC3)C(=N)N2)n1</t>
  </si>
  <si>
    <t>COc1cccc(NC(=O)c2cc(Cl)c(s2)[C@]2(C)CS(=O)(=O)C3(CC3)C(=N)N2)n1</t>
  </si>
  <si>
    <t>C[C@]1(CS(=O)(=O)C2(CC2)C(=N)N1)c1sc(cc1Cl)C(=O)Nc1cccc(Cl)n1</t>
  </si>
  <si>
    <t>C[C@]1(CS(=O)(=O)C2(CC2)C(=N)N1)c1sc(cc1Cl)C(=O)Nc1cccc(F)n1</t>
  </si>
  <si>
    <t>Cc1cccc(NC(=O)c2cc(Cl)c(s2)[C@]2(C)CS(=O)(=O)C3(CC3)C(=N)N2)n1</t>
  </si>
  <si>
    <t>C[C@]1(CS(=O)(=O)C2(CCCCC2)C(=N)N1)c1sc(cc1Cl)C(=O)NCc1cnoc1</t>
  </si>
  <si>
    <t>C[C@]1(CS(=O)(=O)C2(CCCCC2)C(=N)N1)c1sc(cc1Cl)C(=O)NCc1cnsn1</t>
  </si>
  <si>
    <t>C[C@]1(CS(=O)(=O)C2(CCCCC2)C(=N)N1)c1sc(cc1Cl)C(=O)NCc1cnn2ccccc12</t>
  </si>
  <si>
    <t>C[C@]1(CS(=O)(=O)C2(CCCCC2)C(=N)N1)c1sc(cc1Cl)C(=O)NCc1ccncn1</t>
  </si>
  <si>
    <t>C[C@]1(CS(=O)(=O)C2(CCCCC2)C(=N)N1)c1sc(cc1Cl)C(=O)NCc1cccc(F)c1</t>
  </si>
  <si>
    <t>C[C@]1(CS(=O)(=O)C2(CCCCC2)C(=N)N1)c1sc(cc1Cl)C(=O)NCc1ccc(F)cc1</t>
  </si>
  <si>
    <t>C[C@]1(CS(=O)(=O)C2(CCCCC2)C(=N)N1)c1sc(cc1Cl)C(=O)NCc1ccc(cc1)[N+]#[C-]</t>
  </si>
  <si>
    <t>Cc1cncc(NC(=O)c2cc(Cl)c(s2)[C@]2(C)CS(=O)(=O)C3(CCCCC3)C(=N)N2)c1</t>
  </si>
  <si>
    <t>Cc1cc2cccc(NC(=O)c3cc(Cl)c(s3)[C@]3(C)CS(=O)(=O)C4(CCCCC4)C(=N)N3)c2o1</t>
  </si>
  <si>
    <t>Cn1ccc(NC(=O)c2cc(Cl)c(s2)[C@]2(C)CS(=O)(=O)C3(CCCCC3)C(=N)N2)n1</t>
  </si>
  <si>
    <t>C[C@]1(CS(=O)(=O)C2(CCCCC2)C(=N)N1)c1sc(cc1Cl)C(=O)NCc1ccsn1</t>
  </si>
  <si>
    <t>COc1cccc(NC(=O)c2cc(Cl)c(s2)[C@]2(C)CS(=O)(=O)C3(CCCCC3)C(=N)N2)n1</t>
  </si>
  <si>
    <t>CCc1cccc(NC(=O)c2cc(Cl)c(s2)[C@]2(C)CS(=O)(=O)C3(CCCCC3)C(=N)N2)n1</t>
  </si>
  <si>
    <t>C[C@]1(CS(=O)(=O)[C@]2(CCOC2)C(=N)N1)c1cc(NC(=O)C2CC2)ccc1F</t>
  </si>
  <si>
    <t>CCOCC(=O)Nc1ccc(F)c(c1)[C@]1(C)CS(=O)(=O)[C@]2(CCOC2)C(=N)N1</t>
  </si>
  <si>
    <t>C[C@]1(CS(=O)(=O)[C@]2(CCOC2)C(=N)N1)c1cc(NC(=O)c2ccno2)ccc1F</t>
  </si>
  <si>
    <t>C[C@]1(CS(=O)(=O)[C@]2(CCOC2)C(=N)N1)c1cc(NC(=O)c2cocn2)ccc1F</t>
  </si>
  <si>
    <t>C[C@]1(CS(=O)(=O)[C@]2(CCOC2)C(=N)N1)c1cc(NC(=O)C2CCO2)ccc1F</t>
  </si>
  <si>
    <t>CC1(CC1)C(=O)Nc1ccc(F)c(c1)[C@]1(C)CS(=O)(=O)[C@]2(CCOC2)C(=N)N1</t>
  </si>
  <si>
    <t>C[C@]1(CS(=O)(=O)[C@]2(CCOC2)C(=N)N1)c1cc(NC(=O)C2CCC2)ccc1F</t>
  </si>
  <si>
    <t>C[C@]1(CS(=O)(=O)[C@]2(CCOC2)C(=N)N1)c1cc(NC(=O)CC2CC2)ccc1F</t>
  </si>
  <si>
    <t>Cc1cnc(cn1)C(=O)Nc1ccc(F)c(c1)[C@]1(C)CS(=O)(=O)[C@]2(CCOC2)C(=N)N1</t>
  </si>
  <si>
    <t>C[C@]1(CS(=O)(=O)[C@]2(CCOC2)C(=N)N1)c1cc(NC(=O)C2(CC2)C#N)ccc1F</t>
  </si>
  <si>
    <t>C[C@]1(CS(=O)(=O)[C@]2(CCOC2)C(=N)N1)c1cc(NC(=O)[C@H]2CCCO2)ccc1F</t>
  </si>
  <si>
    <t>C[C@]1(CS(=O)(=O)[C@]2(CCOC2)C(=N)N1)c1cc(NC(=O)c2ncc(F)cc2F)ccc1F</t>
  </si>
  <si>
    <t>CCC(=O)Nc1ccc(F)c(c1)[C@]1(C)CS(=O)(=O)[C@]2(CCOC2)C(=N)N1</t>
  </si>
  <si>
    <t>C[C@]1(CS(=O)(=O)[C@]2(CCOC2)C(=N)N1)c1cc(NC(=O)c2ccc(Cl)cc2)ccc1F</t>
  </si>
  <si>
    <t>C[C@]1(CS(=O)(=O)[C@]2(CCOC2)C(=N)N1)c1cc(NC(=O)C(F)F)ccc1F</t>
  </si>
  <si>
    <t>C[C@]1(CS(=O)(=O)[C@]2(CCOC2)C(=N)N1)c1cc(NC(=O)C2CCC2(F)F)ccc1F</t>
  </si>
  <si>
    <t>CC1(COC1)C(=O)Nc1ccc(F)c(c1)[C@]1(C)CS(=O)(=O)[C@]2(CCOC2)C(=N)N1</t>
  </si>
  <si>
    <t>C[C@]1(CS(=O)(=O)[C@]2(CCOC2)C(=N)N1)c1cc(NC(=O)CC(F)(F)F)ccc1F</t>
  </si>
  <si>
    <t>C[C@]1(CS(=O)(=O)[C@]2(CCOC2)C(=N)N1)c1cc(NC(=O)C2CC2(F)F)ccc1F</t>
  </si>
  <si>
    <t>C[C@]1(CS(=O)(=O)[C@]2(CCOC2)C(=N)N1)c1cc(NC(=O)c2cncs2)ccc1F</t>
  </si>
  <si>
    <t>C[C@]1(CS(=O)(=O)[C@]2(CCOC2)C(=N)N1)c1cc(NC(=O)c2cscn2)ccc1F</t>
  </si>
  <si>
    <t>COCC(=O)Nc1ccc(F)c(c1)[C@]1(C)CS(=O)(=O)[C@]2(CCOC2)C(=N)N1</t>
  </si>
  <si>
    <t>CC(=O)Nc1ccc(F)c(c1)[C@]1(C)CS(=O)(=O)[C@]2(CCOC2)C(=N)N1</t>
  </si>
  <si>
    <t>Cc1ccc(nc1)C(=O)Nc1ccc(F)c(c1)[C@]1(C)CS(=O)(=O)[C@]2(CCOC2)C(=N)N1</t>
  </si>
  <si>
    <t>C[C@]1(CS(=O)(=O)[C@]2(CCOC2)C(=N)N1)c1cc(NC(=O)c2ccc(cn2)S(C)(=O)=O)ccc1F</t>
  </si>
  <si>
    <t>C[C@]1(CS(=O)(=O)[C@]2(CCOC2)C(=N)N1)c1cc(NC(=O)c2ccc(OC(F)(F)F)cn2)ccc1F</t>
  </si>
  <si>
    <t>C[C@]1(CS(=O)(=O)[C@]2(CCOC2)C(=N)N1)c1cc(NC(=O)c2ncccc2C(F)(F)F)ccc1F</t>
  </si>
  <si>
    <t>CC(F)(F)C(=O)Nc1ccc(F)c(c1)[C@]1(C)CS(=O)(=O)[C@]2(CCOC2)C(=N)N1</t>
  </si>
  <si>
    <t>COc1ccc(nn1)C(=O)Nc1ccc(F)c(c1)[C@]1(C)CS(=O)(=O)[C@]2(CCOC2)C(=N)N1</t>
  </si>
  <si>
    <t>Cc1cc(no1)C(=O)Nc1ccc(F)c(c1)[C@]1(C)CS(=O)(=O)[C@]2(CCOC2)C(=N)N1</t>
  </si>
  <si>
    <t>C[C@]1(CS(=O)(=O)[C@]2(CCOC2)C(=N)N1)c1cc(NC(=O)c2ncc(Cl)cc2C#N)ccc1F</t>
  </si>
  <si>
    <t>C[C@]1(CS(=O)(=O)C2(CC2)C(=N)N1)c1cc(N)ccc1F</t>
  </si>
  <si>
    <t>C[C@]1(CS(=O)(=O)C2(CCC2)C(=N)N1)c1cc(ccc1F)[N+]([O-])=O</t>
  </si>
  <si>
    <t>C[C@]1(CS(=O)(=O)C2(CCCC2)C(=N)N1)c1cc(N)ccc1F</t>
  </si>
  <si>
    <t>C[C@]1(CS(=O)(=O)C2(CCOCC2)C(=N)N1)c1cc(N)ccc1F</t>
  </si>
  <si>
    <t>C[C@]1(CS(=O)(=O)C2(CCCC2)C(=N)N1)c1sc(Br)cc1Cl</t>
  </si>
  <si>
    <t>C[C@]1(CS(=O)(=O)C2(CCCCC2)C(=N)N1)c1sc(Br)cc1Cl</t>
  </si>
  <si>
    <t>C[C@]1(CS(=O)(=O)C2(CCOCC2)C(=N)N1)c1sc(Br)cc1Cl</t>
  </si>
  <si>
    <t>C[C@]1(CS(=O)(=O)C2(CCC2)C(=N)N1)c1sc(Br)cc1Cl</t>
  </si>
  <si>
    <t>C[C@]1(CS(=O)(=O)[C@]2(CCOC2)C(=N)N1)c1cc(ccc1Cl)[N+]([O-])=O</t>
  </si>
  <si>
    <t>C[C@]1(CS(=O)(=O)[C@@]2(CCOC2)C(=N)N1)c1cc(ccc1Cl)[N+]([O-])=O</t>
  </si>
  <si>
    <t>C[C@]1(CS(=O)(=O)C2(CC2)C(=N)N1)c1sc(Br)cc1Cl</t>
  </si>
  <si>
    <t>CN1C(=N)N[C@]2(COC[C@H]2S1(=O)=O)c1cc(NC(=O)c2ccc(F)cn2)ccc1F</t>
  </si>
  <si>
    <t>CN1C(=N)N[C@@]2(COC[C@@H]2S1(=O)=O)c1cc(NC(=O)c2ccc(F)cn2)ccc1F</t>
  </si>
  <si>
    <t>COc1ccc(nc1)C(=O)Nc1ccc(F)c(c1)[C@]12COC[C@H]1S(=O)(=O)N(C)C(=N)N2</t>
  </si>
  <si>
    <t>COc1ccc(nc1)C(=O)Nc1ccc(F)c(c1)[C@@]12COC[C@@H]1S(=O)(=O)N(C)C(=N)N2</t>
  </si>
  <si>
    <t>COc1cnc(cn1)C(=O)Nc1ccc(F)c(c1)[C@]12COC[C@H]1S(=O)(=O)N(C)C(=N)N2</t>
  </si>
  <si>
    <t>COc1cnc(cn1)C(=O)Nc1ccc(F)c(c1)[C@@]12COC[C@@H]1S(=O)(=O)N(C)C(=N)N2</t>
  </si>
  <si>
    <t>CN1C(=N)N[C@]2(COC[C@H]2S1(=O)=O)c1cc(NC(=O)c2ccc(Cl)cn2)ccc1F</t>
  </si>
  <si>
    <t>CN1C(=N)N[C@@]2(COC[C@@H]2S1(=O)=O)c1cc(NC(=O)c2ccc(Cl)cn2)ccc1F</t>
  </si>
  <si>
    <t>CN1C(=N)N[C@]2(COC[C@H]2S1(=O)=O)c1cc(NC(=O)c2ccc(cn2)C(F)(F)F)ccc1F</t>
  </si>
  <si>
    <t>CN1C(=N)N[C@@]2(COC[C@@H]2S1(=O)=O)c1cc(NC(=O)c2ccc(cn2)C(F)(F)F)ccc1F</t>
  </si>
  <si>
    <t>CN1C(=N)N[C@]2(COC[C@H]2S1(=O)=O)c1cc(NC(=O)c2cnc(cn2)C(F)F)ccc1F</t>
  </si>
  <si>
    <t>CN1C(=N)N[C@@]2(COC[C@@H]2S1(=O)=O)c1cc(NC(=O)c2cnc(cn2)C(F)F)ccc1F</t>
  </si>
  <si>
    <t>CN1C(=N)N[C@]2(COC[C@H]2S1(=O)=O)c1cc(NC(=O)c2cnc(cn2)C(F)(F)F)ccc1F</t>
  </si>
  <si>
    <t>COc1cnc(C(=O)Nc2ccc(F)c(c2)[C@]23COC[C@H]2S(=O)(=O)N(C)C(=N)N3)c(F)c1</t>
  </si>
  <si>
    <t>CN1C(=N)NC2(COCC2S1(=O)=O)c1ccccc1F</t>
  </si>
  <si>
    <t>NC1=N[C@]2(CO[C@H](C[C@H]2CS1)c1ccc(F)cc1)c1ccc(F)cc1F</t>
  </si>
  <si>
    <t>NC1=N[C@]2(CO[C@H](C[C@H]2CS1)c1cccc(F)c1)c1ccc(F)cc1F</t>
  </si>
  <si>
    <t>NC1=N[C@]2(CO[C@H](C[C@H]2CS1)c1ccccc1F)c1ccc(F)cc1F</t>
  </si>
  <si>
    <t>NC1=N[C@]2(CO[C@H](C[C@H]2CS1)c1ccc(F)cc1F)c1ccc(F)cc1F</t>
  </si>
  <si>
    <t>NC1=N[C@]2(CO[C@H](C[C@H]2CS1)c1ccc(F)c(F)c1)c1ccc(F)cc1F</t>
  </si>
  <si>
    <t>Cc1ccc(cc1)[C@H]1C[C@H]2CSC(N)=N[C@]2(CO1)c1ccc(F)cc1F</t>
  </si>
  <si>
    <t>Cc1ccccc1[C@H]1C[C@H]2CSC(N)=N[C@]2(CO1)c1ccc(F)cc1F</t>
  </si>
  <si>
    <t>Cc1cc(ccc1F)[C@H]1C[C@H]2CSC(N)=N[C@]2(CO1)c1ccc(F)cc1F</t>
  </si>
  <si>
    <t>Cc1ccc(cc1F)[C@H]1C[C@H]2CSC(N)=N[C@]2(CO1)c1ccc(F)cc1F</t>
  </si>
  <si>
    <t>Cc1cc(F)cc(c1)[C@H]1C[C@H]2CSC(N)=N[C@]2(CO1)c1ccc(F)cc1F</t>
  </si>
  <si>
    <t>Cc1ccc(F)c(c1)[C@H]1C[C@H]2CSC(N)=N[C@]2(CO1)c1ccc(F)cc1F</t>
  </si>
  <si>
    <t>NC1=N[C@]2(CO[C@H](C[C@H]2CS1)c1ccc(Cl)cc1)c1ccc(F)cc1F</t>
  </si>
  <si>
    <t>NC1=N[C@]2(CO[C@H](C[C@H]2CS1)c1ccccc1C(F)(F)F)c1ccc(F)cc1F</t>
  </si>
  <si>
    <t>NC1=N[C@]2(CO[C@H](C[C@H]2CS1)c1ccccc1OC(F)(F)F)c1ccc(F)cc1F</t>
  </si>
  <si>
    <t>COc1ccc(cc1)[C@H]1C[C@H]2CSC(N)=N[C@]2(CO1)c1ccc(F)cc1F</t>
  </si>
  <si>
    <t>COc1ccccc1[C@H]1C[C@H]2CSC(N)=N[C@]2(CO1)c1ccc(F)cc1F</t>
  </si>
  <si>
    <t>COc1cc(ccc1F)[C@H]1C[C@H]2CSC(N)=N[C@]2(CO1)c1ccc(F)cc1F</t>
  </si>
  <si>
    <t>COc1ccc(cc1F)[C@H]1C[C@H]2CSC(N)=N[C@]2(CO1)c1ccc(F)cc1F</t>
  </si>
  <si>
    <t>COc1ccc([C@H]2C[C@H]3CSC(N)=N[C@]3(CO2)c2ccc(F)cc2F)c(F)c1</t>
  </si>
  <si>
    <t>COc1cc(F)cc(c1)[C@H]1C[C@H]2CSC(N)=N[C@]2(CO1)c1ccc(F)cc1F</t>
  </si>
  <si>
    <t>COc1ccc(F)c(c1)[C@H]1C[C@H]2CSC(N)=N[C@]2(CO1)c1ccc(F)cc1F</t>
  </si>
  <si>
    <t>CCOc1ccc(cc1)[C@H]1C[C@H]2CSC(N)=N[C@]2(CO1)c1ccc(F)cc1F</t>
  </si>
  <si>
    <t>COCc1ccc(cc1)[C@H]1C[C@H]2CSC(N)=N[C@]2(CO1)c1ccc(F)cc1F</t>
  </si>
  <si>
    <t>NC1=N[C@]2(CO[C@H](C[C@H]2CS1)c1ccc2OCCc2c1)c1ccc(F)cc1F</t>
  </si>
  <si>
    <t>NC1=N[C@]2(CO[C@H](C[C@H]2CS1)c1ccc2OCOc2c1)c1ccc(F)cc1F</t>
  </si>
  <si>
    <t>COC(C)c1ccc(cc1)[C@H]1C[C@H]2CSC(N)=N[C@]2(CO1)c1ccc(F)cc1F</t>
  </si>
  <si>
    <t>NC1=N[C@]2(CO[C@H](C[C@H]2CS1)c1cccc(c1)C#N)c1ccc(F)cc1F</t>
  </si>
  <si>
    <t>NC1=N[C@]2(CO[C@H](C[C@H]2CS1)c1ccc(cc1)C#N)c1ccc(F)cc1F</t>
  </si>
  <si>
    <t>NC1=N[C@]2(CO[C@H](C[C@H]2CS1)c1ccc(cc1)C(F)F)c1ccc(F)cc1F</t>
  </si>
  <si>
    <t>C[C@H]1SC(N)=N[C@]2(CO[C@H](C[C@@H]12)c1ccc(F)cc1)c1ccc(F)cc1F</t>
  </si>
  <si>
    <t>C[C@H]1SC(N)=N[C@]2(CO[C@H](C[C@@H]12)c1ccc(cc1)C#N)c1ccc(F)cc1F</t>
  </si>
  <si>
    <t>C[C@H]1SC(N)=N[C@]2(CO[C@H](C[C@@H]12)c1cccc(c1)C#N)c1ccc(F)cc1F</t>
  </si>
  <si>
    <t>CC1=CC2CC(C1)c1c(C2)nc2cc(Cl)ccc2c1NCCCCCCCCNC(=O)c1cc(O)c2C(=O)c3c(O)cccc3C(=O)c2c1</t>
  </si>
  <si>
    <t>CC1=CC2CC(C1)c1c(C2)nc2cc(Cl)ccc2c1NCCCCCCCCCNC(=O)c1cc(O)c2C(=O)c3c(O)cccc3C(=O)c2c1</t>
  </si>
  <si>
    <t>CC1=C[C@H]2C[C@@H](C1)c1c(C2)nc2cc(Cl)ccc2c1NCCCCCCCCCNC(=O)c1cc(O)c2C(=O)c3c(O)cccc3C(=O)c2c1</t>
  </si>
  <si>
    <t>CC1=C[C@@H]2C[C@H](C1)c1c(C2)nc2cc(Cl)ccc2c1NCCCCCCCCCNC(=O)c1cc(O)c2C(=O)c3c(O)cccc3C(=O)c2c1</t>
  </si>
  <si>
    <t>CC1=CC2CC(C1)c1c(C2)nc2cc(Cl)ccc2c1NCCCCCCCCCCNC(=O)c1cc(O)c2C(=O)c3c(O)cccc3C(=O)c2c1</t>
  </si>
  <si>
    <t>CC1=CC2CC(C1)c1c(C2)nc2cc(Cl)ccc2c1NCCCCCCCCCCCNC(=O)c1cc(O)c2C(=O)c3c(O)cccc3C(=O)c2c1</t>
  </si>
  <si>
    <t>CC1=CC2CC(C1)c1c(C2)nc2cc(Cl)ccc2c1NCc1ccc(CNC(=O)c2cc(O)c3C(=O)c4c(O)cccc4C(=O)c3c2)cc1</t>
  </si>
  <si>
    <t>CC1(COCC(N)=N1)c1cccc(NCc2ccc(Cl)cc2)c1</t>
  </si>
  <si>
    <t>CCCCNc1ccc(F)c(c1)[C@]1(C)COCC(N)=N1</t>
  </si>
  <si>
    <t>CC(C)CCNc1ccc(F)c(c1)[C@]1(C)COCC(N)=N1</t>
  </si>
  <si>
    <t>CC(C)C(C)Nc1ccc(F)c(c1)[C@]1(C)COCC(N)=N1</t>
  </si>
  <si>
    <t>C[C@]1(COCC(N)=N1)c1cc(NCC(F)(F)F)ccc1F</t>
  </si>
  <si>
    <t>C[C@]1(COCC(N)=N1)c1cc(NCC(F)F)ccc1F</t>
  </si>
  <si>
    <t>C[C@]1(COCC(N)=N1)c1cc(NCCC(F)(F)F)ccc1F</t>
  </si>
  <si>
    <t>CSCCCNc1ccc(F)c(c1)[C@]1(C)COCC(N)=N1</t>
  </si>
  <si>
    <t>C[C@]1(COCC(N)=N1)c1cc(NC2CCC2)ccc1F</t>
  </si>
  <si>
    <t>C[C@]1(COCC(N)=N1)c1cc(NC2CCCC2)ccc1F</t>
  </si>
  <si>
    <t>C[C@]1(COCC(N)=N1)c1cc(NC2CCOC2)ccc1F</t>
  </si>
  <si>
    <t>C[C@]1(COCC(N)=N1)c1cc(N[C@H]2CCC[C@@H]2O)ccc1F</t>
  </si>
  <si>
    <t>C[C@]1(COCC(N)=N1)c1cc(N[C@H]2CCC[C@H]2O)ccc1F</t>
  </si>
  <si>
    <t>C[C@]1(COCC(N)=N1)c1cc(NCC2CC2)ccc1F</t>
  </si>
  <si>
    <t>C[C@]1(COCC(N)=N1)c1cc(NC[C@H]2CCCO2)ccc1F</t>
  </si>
  <si>
    <t>CC(C)C(Nc1ccc(F)c(c1)[C@]1(C)COCC(N)=N1)c1ccc(Cl)cn1</t>
  </si>
  <si>
    <t>CC1(COCC(N)=N1)c1cccc(Nc2cccc3cc(Cl)cnc23)c1</t>
  </si>
  <si>
    <t>C[C@]1(COCC(N)=N1)c1cc(Nc2cccc3cc(Cl)cnc23)ccc1F</t>
  </si>
  <si>
    <t>C[C@]1(COCC(N)=N1)c1cc(Nc2cc(Cl)cc3cc(Cl)cnc23)ccc1F</t>
  </si>
  <si>
    <t>C[C@]1(COCC(N)=N1)c1cc(Nc2cc(F)cc3cc(Cl)cnc23)ccc1F</t>
  </si>
  <si>
    <t>C[C@]1(COCC(N)=N1)c1cc(Nc2cccc3cc(OC(F)F)cnc23)ccc1F</t>
  </si>
  <si>
    <t>C[C@]1(COCC(N)=N1)c1cc(Nc2cccc3cc(OCCF)cnc23)ccc1F</t>
  </si>
  <si>
    <t>C[C@]1(COCC(N)=N1)c1cc(Nc2cc(F)cc3cc(OCC4CC4)cnc23)ccc1F</t>
  </si>
  <si>
    <t>C[C@]1(COCC(N)=N1)c1cc(Nc2cccc3cc(OCC(F)(F)F)cnc23)ccc1F</t>
  </si>
  <si>
    <t>C[C@]1(COCC(N)=N1)c1cc(Nc2ccon2)ccc1F</t>
  </si>
  <si>
    <t>Cn1nc(Nc2ccc(F)c(c2)[C@@]2(C)COCC(N)=N2)c2ccc(Cl)cc12</t>
  </si>
  <si>
    <t>C[C@@]1(COCC(N)=N1)c1cc(NC2CCc3cc(Cl)ccc23)ccc1F</t>
  </si>
  <si>
    <t>CC1(COCC(N)=N1)c1cccc(Nc2cc(F)cc3cc(Cl)cnc23)c1</t>
  </si>
  <si>
    <t>CC1(COCC(N)=N1)c1cccc(NC2CCc3cc(Cl)ccc23)c1</t>
  </si>
  <si>
    <t>C[C@]1(COCC(N)=N1)c1cc(NC2CCc3cc(Cl)cnc23)ccc1F</t>
  </si>
  <si>
    <t>C[C@]1(COCC(N)=N1)c1cc(Nc2ccccc2OCC(F)F)ccc1F</t>
  </si>
  <si>
    <t>C[C@]1(COCC(N)=N1)c1cc(Nc2ccccc2OCC(F)(F)F)ccc1F</t>
  </si>
  <si>
    <t>CC1(COCC(N)=N1)c1cccc(Nc2ccccc2OC(F)F)c1</t>
  </si>
  <si>
    <t>C[C@]1(COCC(N)=N1)c1cc(NCc2nn(cc2Cl)C(F)F)ccc1F</t>
  </si>
  <si>
    <t>CCCC1Oc2ccc(Br)cc2C2(COC(N)=N2)C11COC1</t>
  </si>
  <si>
    <t>NC1=NC2(CO1)c1cc(ccc1OC(CCC(F)(F)F)C21COC1)-c1cncnc1</t>
  </si>
  <si>
    <t>CC#Cc1ccnc(c1)-c1ccc2OCC3(COC3)C3(COC(N)=N3)c2c1</t>
  </si>
  <si>
    <t>NC1=NC2(CO1)c1cc(ccc1OCC21CC1)-c1cnc2[nH]ccc2c1</t>
  </si>
  <si>
    <t>C[C@]1(CSCC(N)=N1)c1cc(NC(=O)c2ccc(cn2)C#N)ccc1F</t>
  </si>
  <si>
    <t>C[C@]1(CS(=O)(=O)CC(N)=N1)c1cc(NC(=O)c2ccc(cn2)C#N)ccc1F</t>
  </si>
  <si>
    <t>C[C@]1(CS(=O)(=O)CC(N)=N1)c1cc(NC(=O)c2ccc(OC(F)F)cn2)ccc1F</t>
  </si>
  <si>
    <t>CC1(C)C(N)=N[C@@](C)(CS1(=O)=O)c1cc(NC(=O)c2cnc(cn2)C(F)F)ccc1F</t>
  </si>
  <si>
    <t>C[C@]1(CS(=O)(=O)C2(CCCC2)C(N)=N1)c1cc(NC(=O)c2ccc(cn2)C#N)ccc1F</t>
  </si>
  <si>
    <t>Cc1cc(C(=O)Nc2ccc(F)c(c2)[C@]2(C)C=CSC(N)=N2)n(C)c1</t>
  </si>
  <si>
    <t>CC1(COCC(N)=N1)c1cccc(Nc2nsc3cc(Br)ccc23)c1</t>
  </si>
  <si>
    <t>Cn1nc(Nc2cccc(c2)C2(C)COCC(N)=N2)c2ccc(Br)cc12</t>
  </si>
  <si>
    <t>CC1(COCC(N)=N1)c1cccc(Nc2noc3ccccc23)c1</t>
  </si>
  <si>
    <t>CC1(COCC(N)=N1)c1cc(NCc2ccco2)ccc1F</t>
  </si>
  <si>
    <t>NC1=NC(CF)(COC1)c1cc(NCc2ccc(Br)cc2Cl)ccc1F</t>
  </si>
  <si>
    <t>NC1=NC(COC1)(C(F)F)c1cc(NCc2cc(Br)co2)ccc1F</t>
  </si>
  <si>
    <t>NC1=N[C@](COC1)(C(F)F)c1cc(Nc2ncnc3cc(Cl)cnc23)ccc1F</t>
  </si>
  <si>
    <t>NC1=N[C@](COC1)(C(F)F)c1cc(Nc2nccc3cc(Br)cnc23)ccc1F</t>
  </si>
  <si>
    <t>NC1=N[C@](COC1)(C(F)F)c1cc(Nc2nccc3cc(cnc23)C#N)ccc1F</t>
  </si>
  <si>
    <t>COCCOc1cnc2c(Nc3ccc(F)c(c3)[C@@]3(COCC(N)=N3)C(F)F)nccc2c1</t>
  </si>
  <si>
    <t>NC1=N[C@](COC1)(C(F)F)c1cc(Nc2nccc3cc(OCCCl)cnc23)ccc1F</t>
  </si>
  <si>
    <t>Cc1cn2ccnc(Nc3ccc(F)c(c3)[C@@]3(COCC(N)=N3)C(F)F)c2n1</t>
  </si>
  <si>
    <t>CC1=N[C@](COC1)(C(F)F)c1cc(Nc2nccn3ccnc23)ccc1F</t>
  </si>
  <si>
    <t>NC1=N[C@](COC1)(C(F)F)c1cc(Nc2nccn3c(Br)cnc23)ccc1F</t>
  </si>
  <si>
    <t>COc1cccnc1Nc1ccc(F)c(c1)[C@@]1(COCC(N)=N1)C(F)F</t>
  </si>
  <si>
    <t>NC1=N[C@](COC1)(C(F)F)c1cc(Nc2ncccn2)ccc1F</t>
  </si>
  <si>
    <t>COc1ccnc(Nc2ccc(F)c(c2)[C@@]2(COCC(N)=N2)C(F)F)n1</t>
  </si>
  <si>
    <t>COc1nccnc1Nc1ccc(F)c(c1)[C@@]1(COCC(N)=N1)C(F)F</t>
  </si>
  <si>
    <t>CCOc1cccnc1Nc1ccc(F)c(c1)[C@@]1(COCC(N)=N1)C(F)F</t>
  </si>
  <si>
    <t>NC1=N[C@](COC1)(C(F)F)c1cc(Nc2ncccc2OCC(F)F)ccc1F</t>
  </si>
  <si>
    <t>COc1cncnc1Nc1ccc(F)c(c1)[C@@]1(COCC(N)=N1)C(F)F</t>
  </si>
  <si>
    <t>NC1=N[C@](COC1)(C(F)F)c1cc(Nc2ncccc2OC(F)F)ccc1F</t>
  </si>
  <si>
    <t>C[C@]1(CO[C@](C)(C(N)=N1)C(F)(F)F)c1cc(Nc2ncnc3cc(Cl)cnc23)ccc1F</t>
  </si>
  <si>
    <t>C[C@]1(CO[C@](C)(C(N)=N1)C(F)(F)F)c1cc(Nc2ncnc3cc(cnc23)C(F)(F)F)ccc1F</t>
  </si>
  <si>
    <t>COc1cccnc1Nc1ccc(F)c(c1)[C@]1(C)CO[C@](C)(C(N)=N1)C(F)(F)F</t>
  </si>
  <si>
    <t>COc1cc(cnc1Nc1ccc(F)c(c1)[C@@]1(COCC(N)=N1)C(F)F)[N+]([O-])=O</t>
  </si>
  <si>
    <t>COc1cc(N)cnc1Nc1ccc(F)c(c1)[C@@]1(COCC(N)=N1)C(F)F</t>
  </si>
  <si>
    <t>C[C@]1(CO[C@](C)(C(N)=N1)C(F)(F)F)c1nc(Nc2ncnc3cc(cnc23)C(F)(F)F)ccc1F</t>
  </si>
  <si>
    <t>C[C@]1(CO[C@](C)(C(N)=N1)C(F)(F)F)c1nc(Nc2ncccc2C#N)ccc1F</t>
  </si>
  <si>
    <t>COc1cccnc1Nc1ccc(F)c(n1)[C@]1(C)CO[C@](C)(C(N)=N1)C(F)(F)F</t>
  </si>
  <si>
    <t>COc1cnc(cn1)C(=O)Nc1ccc(F)c(c1)[C@]1(CF)C[C@H](OC(N)=N1)C(F)(F)F</t>
  </si>
  <si>
    <t>COc1cnc(cn1)C(=O)Nc1ccc(F)c(c1)[C@]1(CF)C[C@@H](OC(N)=N1)C(F)(F)F</t>
  </si>
  <si>
    <t>NC1=N[C@@](CF)(C[C@H](O1)C(F)(F)F)c1cc(NC(=O)c2ccc(Cl)cn2)ccc1F</t>
  </si>
  <si>
    <t>NC1=N[C@@](CF)(C[C@H](O1)C(F)(F)F)c1cc(Nc2nccc3cc(Cl)cnc23)ccc1F</t>
  </si>
  <si>
    <t>COc1cnc2c(Nc3ccc(F)c(c3)[C@]3(CF)C[C@H](OC(N)=N3)C(F)(F)F)nccc2n1</t>
  </si>
  <si>
    <t>Cc1cc(Cl)cnc1C(=O)Nc1ccc(F)c(c1)[C@]1(CF)C[C@H](OC(N)=N1)C(F)(F)F</t>
  </si>
  <si>
    <t>Cc1c(nc2ccc(Cl)cn12)C(=O)Nc1ccc(F)c(c1)[C@]1(CF)C[C@H](OC(N)=N1)C(F)(F)F</t>
  </si>
  <si>
    <t>COc1cnc(cn1)C(=O)Nc1ccc(F)c(c1)[C@]1(C)C[C@H](OC(NC(=O)c2ccccc2)=N1)C(F)(F)F</t>
  </si>
  <si>
    <t>NC1=N[C@@](CF)(C[C@H](O1)C(F)(F)F)c1cc(NC(=O)c2ccc(OCC(F)(F)F)cn2)ccc1F</t>
  </si>
  <si>
    <t>Cc1cc(Cl)cnc1C(=O)Nc1cnc(F)c(c1)[C@]1(C)C[C@H](OC(N)=N1)C(F)(F)F</t>
  </si>
  <si>
    <t>NC1=N[C@@](CF)(C[C@H](O1)C(F)(F)F)c1cc(NC(=O)c2ccc(cn2)C#N)ccc1F</t>
  </si>
  <si>
    <t>Cc1cc(Cl)cnc1C(=O)Nc1ccc(F)c(c1)[C@]1(C)C[C@H](OC(N)=N1)C(F)(F)F</t>
  </si>
  <si>
    <t>NC1=N[C@@](CF)(C[C@H](O1)C(F)(F)F)c1cc(NC(=O)c2ncc(cc2Cl)C#N)ccc1F</t>
  </si>
  <si>
    <t>COc1cnc(C(=O)Nc2ccc(F)c(c2)[C@]2(CF)C[C@H](OC(N)=N2)C(F)(F)F)c(C)n1</t>
  </si>
  <si>
    <t>COc1cc(Cl)cnc1C(=O)Nc1ccc(F)c(c1)[C@]1(CF)C[C@H](OC(N)=N1)C(F)(F)F</t>
  </si>
  <si>
    <t>C[C@]1(C[C@H](OC(N)=N1)C(F)(F)F)c1cc(NC(=O)c2ccc(Cl)cn2)ccc1F</t>
  </si>
  <si>
    <t>C[C@]1(C[C@H](OC(N)=N1)C(F)(F)F)c1cc(NC(=O)c2ccc(cn2)C#N)cnc1F</t>
  </si>
  <si>
    <t>C[C@]1(C[C@H](OC(N)=N1)C(F)(F)F)c1cc(NC(=O)c2ccc(cn2)[N+]#[C-])ccc1F</t>
  </si>
  <si>
    <t>COc1cnc(C(=O)Nc2ccc(F)c(c2)[C@]2(CF)C[C@H](OC(N)=N2)C(F)(F)F)c(Cl)c1</t>
  </si>
  <si>
    <t>NC1=N[C@@](CF)(C[C@H](O1)C(F)(F)F)c1cc(Nc2ncc(F)c3cc(cnc23)C#N)ccc1F</t>
  </si>
  <si>
    <t>Cc1cc(OCC2CC2)cnc1C(=O)Nc1ccc(F)c(c1)[C@]1(CF)C[C@H](OC(N)=N1)C(F)(F)F</t>
  </si>
  <si>
    <t>COc1cc(cnc1C(=O)Nc1ccc(F)c(c1)[C@]1(CF)C[C@H](OC(N)=N1)C(F)(F)F)C#N</t>
  </si>
  <si>
    <t>NC1=N[C@@](CF)(C[C@H](O1)C(F)(F)F)c1cc(NC(=O)c2ccc(Br)cn2)ccc1F</t>
  </si>
  <si>
    <t>C[C@]1(C[C@H](OC(N)=N1)C(F)(F)F)c1cc(NC(=O)c2ncc(cc2Cl)C#N)cnc1F</t>
  </si>
  <si>
    <t>C[C@]1(C[C@H](OC(N)=N1)C(F)(F)F)c1cc(Nc2ncc(F)c3cc(cnc23)C#N)cnc1F</t>
  </si>
  <si>
    <t>NC1=N[C@@](CF)(C[C@H](O1)C(F)(F)F)c1cc(Nc2ncnc3cc(Cl)cnc23)ccc1F</t>
  </si>
  <si>
    <t>NC1=N[C@@](CF)(C[C@H](O1)C(F)(F)F)c1cc(Nc2ncnc3cc(cnc23)[N+]#[C-])ccc1F</t>
  </si>
  <si>
    <t>COc1ccc(nc1)C(=O)Nc1ccc(F)c(c1)[C@]1(CF)C[C@H](OC(N)=N1)C(F)(F)F</t>
  </si>
  <si>
    <t>C[C@]1(C[C@H](OC(N)=N1)C(F)(F)F)c1cc(NC(=O)c2ccc(cn2)C#N)ccc1F</t>
  </si>
  <si>
    <t>C[C@]1(C[C@H](OC(N)=N1)C(F)(F)F)c1cc(Nc2nccc3cc(Cl)cnc23)cnc1F</t>
  </si>
  <si>
    <t>C[C@]1(C[C@H](OC(N)=N1)C(F)(F)F)c1cc(Nc2ncnc3cc(Cl)cnc23)cnc1F</t>
  </si>
  <si>
    <t>Cc1cc(cnc1C(=O)Nc1cnc(F)c(c1)[C@]1(C)C[C@H](OC(N)=N1)C(F)(F)F)C#N</t>
  </si>
  <si>
    <t>COc1cnc(C(=O)Nc2cnc(F)c(c2)[C@]2(C)C[C@H](OC(N)=N2)C(F)(F)F)c(Cl)c1</t>
  </si>
  <si>
    <t>C[C@]1(C[C@H](OC(N)=N1)C(F)(F)F)c1cc(Nc2nccc3cc(cnc23)C#N)cnc1F</t>
  </si>
  <si>
    <t>C[C@]1(C[C@H](OC(N)=N1)C(F)(F)F)c1cc(Nc2ncnc3cc(cnc23)C#N)cnc1F</t>
  </si>
  <si>
    <t>C[C@]1(C[C@H](OC(N)=N1)C(F)(F)F)c1cc(NC(=O)c2ncc(Cl)cc2Cl)cnc1F</t>
  </si>
  <si>
    <t>Cc1cc(Cl)cnc1C(=S)Nc1ccc(F)c(c1)[C@]1(CF)C[C@H](OC(N)=N1)C(F)(F)F</t>
  </si>
  <si>
    <t>Cc1c(nc2ccccn12)C(=O)Nc1ccc(F)c(c1)[C@]1(CF)C[C@H](OC(N)=N1)C(F)(F)F</t>
  </si>
  <si>
    <t>C[C@]1(C[C@H](OC(N)=N1)C(F)(F)F)c1cc(NC(=O)c2cnc(cn2)C(F)F)cc(F)c1F</t>
  </si>
  <si>
    <t>C[C@]1(C[C@H](OC(N)=N1)C(F)(F)F)c1nc(Nc2ncc(F)c3cc(cnc23)C#N)ccc1F</t>
  </si>
  <si>
    <t>C[C@]1(C[C@H](OC(N)=N1)C(F)(F)F)c1nc(NC(=O)c2ncc(cc2Cl)C(F)(F)F)ccc1F</t>
  </si>
  <si>
    <t>C[C@]1(C[C@H](OC(N)=N1)C(F)(F)F)c1nc(NC(=O)c2ncc(cc2Cl)C#N)ccc1F</t>
  </si>
  <si>
    <t>NC1=N[C@@](CF)(C[C@H](O1)C(F)(F)F)c1cc(NC(=O)c2ccc(F)cn2)ccc1F</t>
  </si>
  <si>
    <t>NC1=N[C@@](CF)(C[C@H](O1)C(F)(F)F)c1cc(NC(=O)c2ncc(Cl)cc2Cl)ccc1F</t>
  </si>
  <si>
    <t>C[C@]1(C[C@H](OC(N)=N1)C(F)(F)F)c1nc(NC(=O)c2ccc(Cl)cn2)ccc1F</t>
  </si>
  <si>
    <t>Cc1cc(cnc1C(=O)Nc1ccc(F)c(n1)[C@]1(C)C[C@H](OC(N)=N1)C(F)(F)F)C#N</t>
  </si>
  <si>
    <t>NC1=N[C@@](CF)(C[C@H](O1)C(F)(F)F)c1cc(NC(=O)c2ncc(Br)cc2Cl)ccc1F</t>
  </si>
  <si>
    <t>NC1=N[C@@](CF)(C[C@H](O1)C(F)(F)F)c1nc(NC(=O)c2ccc(Cl)cn2)ccc1F</t>
  </si>
  <si>
    <t>NC1=N[C@@](CF)(C[C@H](O1)C(F)(F)F)c1cc(ccc1F)-c1cncc(c1)C#N</t>
  </si>
  <si>
    <t>COC(=O)c1ccnc(Oc2ccc(F)c(c2)[C@]2(CF)C[C@H](OC(N)=N2)C(F)(F)F)c1</t>
  </si>
  <si>
    <t>NC1=N[C@@](CF)(C[C@H](O1)C(F)(F)F)c1cc(Oc2cnccn2)ccc1F</t>
  </si>
  <si>
    <t>NC1=N[C@@](CF)(C[C@H](O1)C(F)(F)F)c1cc(Oc2cc(Br)ccn2)ccc1F</t>
  </si>
  <si>
    <t>NC1=N[C@@](CF)(C[C@H](O1)C(F)(F)F)c1cc(Oc2ncccc2F)ccc1F</t>
  </si>
  <si>
    <t>NC1=N[C@@](CF)(C[C@H](O1)C(F)(F)F)c1cc(Oc2ncc(Cl)cc2F)ccc1F</t>
  </si>
  <si>
    <t>NC1=N[C@@](CF)(C[C@H](O1)C(F)(F)F)c1cc(Oc2ncccc2C#N)ccc1F</t>
  </si>
  <si>
    <t>NC1=N[C@@](CF)(C[C@H](O1)C(F)(F)F)c1cc(Oc2ncccn2)ccc1F</t>
  </si>
  <si>
    <t>CNC(=O)c1ccnc(Oc2ccc(F)c(c2)[C@]2(CF)C[C@H](OC(N)=N2)C(F)(F)F)c1</t>
  </si>
  <si>
    <t>NC1=N[C@@](CF)(C[C@H](O1)C(F)(F)F)c1cc(Oc2nccc(c2F)C(F)(F)F)ccc1F</t>
  </si>
  <si>
    <t>NC1=N[C@@](CF)(C[C@H](O1)C(F)(F)F)c1cc(Oc2ncccc2Cl)ccc1F</t>
  </si>
  <si>
    <t>NC1=N[C@@](CF)(C[C@H](O1)C(F)(F)F)c1cc(Oc2cccc(n2)C(F)(F)F)ccc1F</t>
  </si>
  <si>
    <t>NC1=N[C@@](CF)(C[C@H](O1)C(F)(F)F)c1cc(Oc2cc(Br)cc(Cl)n2)ccc1F</t>
  </si>
  <si>
    <t>NC1=N[C@@](CF)(C[C@H](O1)C(F)(F)F)c1cc(Oc2cc(ccn2)C(F)(F)F)ccc1F</t>
  </si>
  <si>
    <t>NC1=N[C@@](CF)(C[C@H](O1)C(F)(F)F)c1cc(Oc2cc(ccn2)-c2ccccc2)ccc1F</t>
  </si>
  <si>
    <t>NC1=N[C@@](CF)(C[C@H](O1)C(F)(F)F)c1cc(NC(=O)c2ccc(Cl)cn2)cnc1F</t>
  </si>
  <si>
    <t>Cc1cc(cnc1C(=O)Nc1cnc(F)c(c1)[C@]1(CF)C[C@H](OC(N)=N1)C(F)(F)F)C#N</t>
  </si>
  <si>
    <t>NC1=N[C@@](CF)(C[C@H](O1)C(F)(F)F)c1cc(NC(=O)c2ccc(cn2)C#N)cnc1F</t>
  </si>
  <si>
    <t>COc1ccc(nc1)C(=O)Nc1cnc(F)c(c1)[C@]1(CF)C[C@H](OC(N)=N1)C(F)(F)F</t>
  </si>
  <si>
    <t>NC1=N[C@@](CF)(C[C@H](O1)C(F)(F)F)c1cccc(NC(=O)c2ccc(Cl)cn2)c1</t>
  </si>
  <si>
    <t>NC1=N[C@@](CF)(C[C@H](O1)C(F)(F)F)c1cccc(NC(=O)c2ccc(cn2)C#N)c1</t>
  </si>
  <si>
    <t>COc1ccc(nc1)C(=O)Nc1cccc(c1)[C@]1(CF)C[C@H](OC(N)=N1)C(F)(F)F</t>
  </si>
  <si>
    <t>NC1=N[C@@](CF)(C[C@H](O1)C(F)(F)F)c1cccc(Nc2nccc3cc(Cl)cnc23)c1</t>
  </si>
  <si>
    <t>COc1ncc(NC(=O)c2ccc(Cl)cn2)cc1[C@]1(C)C[C@H](OC(N)=N1)C(F)(F)F</t>
  </si>
  <si>
    <t>Cn1cc(NC(=O)c2ccc(cn2)[N+]#[C-])cc(c1=O)[C@]1(C)C[C@H](OC(N)=N1)C(F)(F)F</t>
  </si>
  <si>
    <t>Cn1cc(NC(=O)c2ccc(Cl)cn2)cc(c1=O)[C@]1(C)C[C@H](OC(N)=N1)C(F)(F)F</t>
  </si>
  <si>
    <t>Cc1cc(cnc1C(=O)Nc1cc(c(=O)n(C)c1)[C@]1(C)C[C@H](OC(N)=N1)C(F)(F)F)[N+]#[C-]</t>
  </si>
  <si>
    <t>COc1cnc2c(Nc3ccc(F)c(c3)[C@]3(CF)C[C@H](OC(N)=N3)C(F)(F)F)nccc2c1</t>
  </si>
  <si>
    <t>COc1cnc2c(Nc3ccc(F)c(c3)[C@]3(CF)C[C@H](OC(N)=N3)C(F)(F)F)ncnc2c1</t>
  </si>
  <si>
    <t>Cc1cc(OC(F)F)cnc1C(=O)Nc1ccc(F)c(n1)[C@]1(C)C[C@H](OC(N)=N1)C(F)(F)F</t>
  </si>
  <si>
    <t>C[C@]1(C[C@H](OC(N)=N1)C(F)(F)F)c1nc(NC(=O)c2ncc(Br)cc2Cl)ccc1F</t>
  </si>
  <si>
    <t>C[C@]1(C[C@H](OC(N)=N1)C(F)(F)F)c1nc(NC(=O)c2cnc(OCC#C)cn2)ccc1F</t>
  </si>
  <si>
    <t>C[C@]1(C[C@H](OC(N)=N1)C(F)(F)F)c1cc(NC(=O)c2ccc(OCC#C)cn2)ccc1F</t>
  </si>
  <si>
    <t>NC1=N[C@@](CF)(C[C@H](O1)C(F)(F)F)c1cc(ccc1F)-c1nc2ccc(Cl)cc2o1</t>
  </si>
  <si>
    <t>CC#Cc1cncc(c1)-c1ccc(F)c(c1)[C@]1(CF)C[C@H](OC(N)=N1)C(F)(F)F</t>
  </si>
  <si>
    <t>C[Si](C)(C)C#Cc1ccc(cn1)-c1ccc(F)c(c1)[C@]1(CF)C[C@H](OC(N)=N1)C(F)(F)F</t>
  </si>
  <si>
    <t>CC#Cc1ccc(cn1)-c1ccc(F)c(c1)[C@]1(CF)C[C@H](OC(N)=N1)C(F)(F)F</t>
  </si>
  <si>
    <t>NC1=N[C@@](CF)(C[C@H](O1)C(F)(F)F)c1cc(ccc1F)-c1cncc(c1)-c1nnco1</t>
  </si>
  <si>
    <t>C[C@]1(C[C@H](OC(N)=N1)C(F)(F)F)c1cc(Nc2nc3cc(Cl)ccc3o2)ccc1F</t>
  </si>
  <si>
    <t>NC1=N[C@@](CF)(C[C@H](O1)C(F)(F)F)c1cc(Nc2ncccc2F)ccc1F</t>
  </si>
  <si>
    <t>COc1cccnc1Nc1ccc(F)c(c1)[C@]1(CF)C[C@H](OC(N)=N1)C(F)(F)F</t>
  </si>
  <si>
    <t>NC1=N[C@@](CF)(C[C@H](O1)C(F)(F)F)c1cc(Nc2cc(Cl)ccn2)ccc1F</t>
  </si>
  <si>
    <t>NC1=N[C@@](CF)(C[C@H](O1)C(F)(F)F)c1cc(Nc2ccnc(Br)c2)ccc1F</t>
  </si>
  <si>
    <t>NC1=N[C@@](CF)(C[C@H](O1)C(F)(F)F)c1cc(Nc2cc(ccn2)-c2ccccc2)ccc1F</t>
  </si>
  <si>
    <t>NC1=N[C@@](CF)(C[C@H](O1)C(F)(F)F)c1cc(Oc2cccc(Cl)n2)ccc1F</t>
  </si>
  <si>
    <t>NC1=N[C@@](CF)(C[C@H](O1)C(F)(F)F)c1cc(Oc2ccccn2)ccc1F</t>
  </si>
  <si>
    <t>NC1=N[C@@](CF)(C[C@H](O1)C(F)(F)F)c1cc(Nc2ccnc(c2)C#N)ccc1F</t>
  </si>
  <si>
    <t>C[C@]1(C[C@H](OC(N)=N1)C(F)(F)F)c1nc(NC(=O)c2nn(cc2Cl)C(F)F)ccc1F</t>
  </si>
  <si>
    <t>NC1=N[C@@](CF)(C[C@H](O1)C(F)(F)F)c1cc(NC(=O)c2ncc(Cl)cc2F)ccc1F</t>
  </si>
  <si>
    <t>NC1=N[C@@](CF)(C[C@H](O1)C(F)(F)F)c1cc(NC(=O)c2cnc(OCC#C)cn2)ccc1F</t>
  </si>
  <si>
    <t>NC1=N[C@@](CF)(C[C@H](O1)C(F)(F)F)c1cc(NC(=O)c2nn(cc2Cl)C(F)F)ccc1F</t>
  </si>
  <si>
    <t>NC1=N[C@@](CF)(C[C@H](O1)C(F)(F)F)c1cc(NC(=O)c2ccc(cn2)C#CC2CC2)ccc1F</t>
  </si>
  <si>
    <t>Cc1nc(OCC(F)(F)F)cnc1C(=O)Nc1ccc(F)c(c1)[C@]1(CF)C[C@H](OC(N)=N1)C(F)(F)F</t>
  </si>
  <si>
    <t>CC#CCOc1cnc(cn1)C(=O)Nc1ccc(F)c(c1)[C@]1(CF)C[C@H](OC(N)=N1)C(F)(F)F</t>
  </si>
  <si>
    <t>NC1=N[C@@](CF)(C[C@H](O1)C(F)(F)F)c1cc(NC(=O)c2ncc(cc2Cl)C(F)F)ccc1F</t>
  </si>
  <si>
    <t>NC1=N[C@@](CF)(C[C@H](O1)C(F)(F)F)c1cc(NC(=O)c2ccc(cn2)C(F)F)ccc1F</t>
  </si>
  <si>
    <t>Cc1cc(OC(F)F)cnc1C(=O)Nc1ccc(F)c(c1)[C@]1(CF)C[C@H](OC(N)=N1)C(F)(F)F</t>
  </si>
  <si>
    <t>NC1=N[C@@](CF)(C[C@H](O1)C(F)(F)F)c1cc(NC(=O)c2ncc(cc2Cl)C(F)(F)F)ccc1F</t>
  </si>
  <si>
    <t>NC1=N[C@@](CF)(C[C@H](O1)C(F)(F)F)c1cc(Nc2nccc3nc(cnc23)C(F)(F)F)ccc1F</t>
  </si>
  <si>
    <t>NC1=N[C@@](CF)(C[C@H](O1)C(F)(F)F)c1cc(Nc2ncc(F)c3cc(Cl)cnc23)ccc1F</t>
  </si>
  <si>
    <t>NC1=N[C@@](CF)(C[C@H](O1)C(F)(F)F)c1cc(Nc2ncc(F)c3cc(cnc23)C#CC2CC2)ccc1F</t>
  </si>
  <si>
    <t>NC1=N[C@@](CF)(C[C@H](O1)C(F)(F)F)c1cc(Nc2nccc3cc(cnc23)C#CC2CC2)ccc1F</t>
  </si>
  <si>
    <t>NC1=N[C@@](CF)(C[C@H](O1)C(F)(F)F)c1cc(Nc2nccc3cn(nc23)C(F)F)ccc1F</t>
  </si>
  <si>
    <t>NC1=N[C@@](CF)(C[C@H](O1)C(F)(F)F)c1cc(NC(=O)c2cnc(OCc3ncco3)cn2)ccc1F</t>
  </si>
  <si>
    <t>NC1=N[C@@](CF)(C[C@H](O1)C(F)(F)F)c1cc(ccc1F)C(=O)NC1CC1</t>
  </si>
  <si>
    <t>NC1=N[C@@](CF)(C[C@H](O1)C(F)(F)F)c1cc(Nc2ncnc3sc(nc23)C(F)F)ccc1F</t>
  </si>
  <si>
    <t>COC1CCN(CC1)C(=O)Nc1ccc(F)c(c1)[C@]1(C)C[C@H](OC(N)=N1)C(F)(F)F</t>
  </si>
  <si>
    <t>C[C@]1(C[C@H](OC(N)=N1)C(F)(F)F)c1cc(NC(=O)N2CCC(CC2)OCC#C)ccc1F</t>
  </si>
  <si>
    <t>C[C@]1(C[C@H](OC(N)=N1)C(F)(F)F)c1cc(NC(=O)N2CCc3ccccc3C2)ccc1F</t>
  </si>
  <si>
    <t>C[C@]1(C[C@H](OC(N)=N1)C(F)(F)F)c1cc(NC(=O)N2CCC(CC2)C(F)F)ccc1F</t>
  </si>
  <si>
    <t>C[C@]1(C[C@H](OC(N)=N1)C(F)(F)F)c1cc(NC(=O)N2CCC=CC2)ccc1F</t>
  </si>
  <si>
    <t>C[C@]1(C[C@H](OC(N)=N1)C(F)(F)F)c1cc(NC(=O)N2CCC(=CC2)C#CC2CC2)ccc1F</t>
  </si>
  <si>
    <t>COc1cnc(C(=O)Nc2ccc(F)c(n2)[C@]2(C)C[C@H](OC(N)=N2)C(F)(F)F)c(Cl)c1</t>
  </si>
  <si>
    <t>NC1=NC(C[C@H](O1)C(F)(F)F)(C(F)F)c1cc(NC(=O)c2ccc(Cl)cn2)ccc1F</t>
  </si>
  <si>
    <t>NC1=N[C@@](CF)(C[C@H](O1)C(F)(F)F)c1nc(NC(=O)c2nn(cc2Cl)C(F)F)ccc1F</t>
  </si>
  <si>
    <t>COc1cnc(cn1)C(=O)Nc1cnc(F)c(c1)[C@]1(C)C[C@H](OC(N)=N1)C(F)(F)F</t>
  </si>
  <si>
    <t>COc1ccc(nc1)C(=O)Nc1cnc(F)c(c1)[C@]1(C)C[C@H](OC(N)=N1)C(F)(F)F</t>
  </si>
  <si>
    <t>C[C@]1(C[C@H](OC(N)=N1)C(F)(F)F)c1cc(NC(=O)c2ccc(F)cn2)cnc1F</t>
  </si>
  <si>
    <t>C[C@]1(C[C@H](OC(N)=N1)C(F)(F)F)c1cc(NC(=O)c2ccc(OCC(F)(F)F)cn2)cnc1F</t>
  </si>
  <si>
    <t>C[C@]1(C[C@H](OC(N)=N1)C(F)(F)F)c1cc(NC(=O)c2ccc(OCC#C)cn2)cc(F)c1F</t>
  </si>
  <si>
    <t>CC(C)n1cc(Cl)c(n1)C(=O)Nc1cnc(F)c(c1)[C@]1(C)C[C@H](OC(N)=N1)C(F)(F)F</t>
  </si>
  <si>
    <t>C[C@]1(C[C@H](OC(N)=N1)C(F)(F)F)c1cc(NC(=O)c2nn(cc2Cl)C(F)F)cnc1F</t>
  </si>
  <si>
    <t>NC1=N[C@@](CF)(C[C@H](O1)C(F)(F)F)c1cc(NC(=O)c2ccc(cn2)[N+]#[C-])cc(F)c1F</t>
  </si>
  <si>
    <t>NC1=N[C@@](CF)(C[C@H](O1)C(F)(F)F)c1cc(NC(=O)c2ccc(Cl)cn2)cc(F)c1F</t>
  </si>
  <si>
    <t>COc1cnc(cn1)C(=O)Nc1cc(F)c(F)c(c1)[C@]1(CF)C[C@H](OC(N)=N1)C(F)(F)F</t>
  </si>
  <si>
    <t>NC1=N[C@@](CF)(C[C@H](O1)C(F)(F)F)c1cc(NC(=O)c2cnc(OCC#C)cn2)cc(F)c1F</t>
  </si>
  <si>
    <t>CC#CCOc1cnc(cn1)C(=O)Nc1cc(F)c(F)c(c1)[C@]1(CF)C[C@H](OC(N)=N1)C(F)(F)F</t>
  </si>
  <si>
    <t>COc1ccc(nc1)C(=O)Nc1cc(F)c(F)c(c1)[C@]1(CF)C[C@H](OC(N)=N1)C(F)(F)F</t>
  </si>
  <si>
    <t>NC1=N[C@@](CF)(C[C@H](O1)C(F)(F)F)c1cc(NC(=O)c2ccc(Br)cn2)cc(F)c1F</t>
  </si>
  <si>
    <t>NC1=N[C@@](CF)(C[C@H](O1)C(F)(F)F)c1cc(NC(=O)c2ccc(OCC#C)cn2)cc(F)c1F</t>
  </si>
  <si>
    <t>CC#CCOc1ccc(nc1)C(=O)Nc1cc(F)c(F)c(c1)[C@]1(CF)C[C@H](OC(N)=N1)C(F)(F)F</t>
  </si>
  <si>
    <t>NC1=N[C@@](CF)(C[C@H](O1)C(F)(F)F)c1cc(Nc2nccc3cc(Cl)cnc23)cc(F)c1F</t>
  </si>
  <si>
    <t>NC1=N[C@@](CF)(C[C@H](O1)C(F)(F)F)c1cc(Nc2nccc3cc(cnc23)C#N)cc(F)c1F</t>
  </si>
  <si>
    <t>NC1=N[C@@](CF)(C[C@H](O1)C(F)(F)F)c1cc(NC(=O)c2ccc(cn2)C#CC2CC2)cc(F)c1F</t>
  </si>
  <si>
    <t>C[C@]1(C[C@H](OC(N)=N1)C(F)(F)F)c1cc(NC(=O)c2ccc(cn2)[N+]#[C-])cc(F)c1F</t>
  </si>
  <si>
    <t>C[C@]1(C[C@H](OC(N)=N1)C(F)(F)F)c1cc(NC(=O)c2ccc(Cl)cn2)cc(F)c1F</t>
  </si>
  <si>
    <t>COc1cnc(cn1)C(=O)Nc1cc(F)c(F)c(c1)[C@]1(C)C[C@H](OC(N)=N1)C(F)(F)F</t>
  </si>
  <si>
    <t>Cc1cc(cnc1C(=O)Nc1cc(F)c(F)c(c1)[C@]1(C)C[C@H](OC(N)=N1)C(F)(F)F)C#N</t>
  </si>
  <si>
    <t>C[C@]1(C[C@H](OC(N)=N1)C(F)(F)F)c1cc(NC(=O)c2ncc(cc2Cl)C#N)cc(F)c1F</t>
  </si>
  <si>
    <t>COc1cc(cnc1C(=O)Nc1cc(F)c(F)c(c1)[C@]1(C)C[C@H](OC(N)=N1)C(F)(F)F)C#N</t>
  </si>
  <si>
    <t>COc1cnc(C(=O)Nc2cc(F)c(F)c(c2)[C@]2(C)C[C@H](OC(N)=N2)C(F)(F)F)c(Cl)c1</t>
  </si>
  <si>
    <t>Cc1cc(Cl)cnc1C(=O)Nc1cc(F)c(F)c(c1)[C@]1(C)C[C@H](OC(N)=N1)C(F)(F)F</t>
  </si>
  <si>
    <t>Cc1cc(cnc1C(=O)Nc1cc(F)c(F)c(c1)[C@]1(C)C[C@H](OC(N)=N1)C(F)(F)F)C(F)F</t>
  </si>
  <si>
    <t>C[C@]1(C[C@H](OC(N)=N1)C(F)(F)F)c1cc(NC(=O)c2ncc(Cl)cc2Cl)cc(F)c1F</t>
  </si>
  <si>
    <t>C[C@]1(C[C@H](OC(N)=N1)C(F)(F)F)c1cc(Nc2nccc3cc(Cl)cnc23)cc(F)c1F</t>
  </si>
  <si>
    <t>C[C@]1(C[C@H](OC(N)=N1)C(F)(F)F)c1cc(Nc2nccc3cc(cnc23)C#N)cc(F)c1F</t>
  </si>
  <si>
    <t>C[C@]1(C[C@H](OC(N)=N1)C(F)(F)F)c1cc(Nc2ncc(F)c3cc(cnc23)C#N)cc(F)c1F</t>
  </si>
  <si>
    <t>COc1cnc2c(Nc3cc(F)c(F)c(c3)[C@]3(C)C[C@H](OC(N)=N3)C(F)(F)F)nccc2n1</t>
  </si>
  <si>
    <t>COc1cnc2c(Nc3cc(F)c(F)c(c3)[C@]3(C)C[C@H](OC(N)=N3)C(F)(F)F)nccc2c1</t>
  </si>
  <si>
    <t>COc1cnc(C(=O)Nc2cc(F)c(F)c(c2)[C@]2(C)C[C@H](OC(N)=N2)C(F)(F)F)c(C)n1</t>
  </si>
  <si>
    <t>Cc1cc(OC(F)F)cnc1C(=O)Nc1cc(F)c(F)c(c1)[C@]1(C)C[C@H](OC(N)=N1)C(F)(F)F</t>
  </si>
  <si>
    <t>C[C@]1(C[C@H](OC(N)=N1)C(F)(F)F)c1cc(NC(=O)c2ccc(Br)cn2)cc(F)c1F</t>
  </si>
  <si>
    <t>NC1=N[C@@](CF)(C[C@H](O1)C(F)(F)F)c1cc(NC(=S)c2ccc(Cl)cn2)ccc1F</t>
  </si>
  <si>
    <t>C[C@]1(C[C@H](OC(N)=N1)C(F)(F)F)c1cc(NC(=O)c2cnc(OCC#C)cn2)cnc1F</t>
  </si>
  <si>
    <t>C[C@]1(C[C@H](OC(N)=N1)C(F)(F)F)c1cc(NC(=O)c2cnc(OCC#C)cn2)ccc1F</t>
  </si>
  <si>
    <t>NC1=N[C@@](CF)(C[C@H](O1)C(F)(F)F)c1cc(ccc1F)C#Cc1ccc(cn1)C#N</t>
  </si>
  <si>
    <t>CNC(=O)c1ccc(nc1)C#Cc1ccc(F)c(c1)[C@]1(CF)C[C@H](OC(N)=N1)C(F)(F)F</t>
  </si>
  <si>
    <t>NC1=N[C@@](CF)(C[C@H](O1)C(F)(F)F)c1cc(ccc1F)C#Cc1ccc(OC(F)F)cn1</t>
  </si>
  <si>
    <t>NC1=N[C@@](CF)(C[C@H](O1)C(F)(F)F)c1cc(ccc1F)C#Cc1ccc(OC2CCC2)cn1</t>
  </si>
  <si>
    <t>NC1=N[C@@](CF)(C[C@H](O1)C(F)(F)F)c1cc(ccc1F)C#Cc1cccc2[nH]ccc12</t>
  </si>
  <si>
    <t>NC1=N[C@@](CF)(C[C@H](O1)C(F)(F)F)c1cc(ccc1F)C#Cc1ccc2[nH]ccc2c1</t>
  </si>
  <si>
    <t>NC1=N[C@@](CF)(C[C@H](O1)C(F)(F)F)c1cc(ccc1F)C#Cc1ccc2cc[nH]c2c1</t>
  </si>
  <si>
    <t>NC1=N[C@@](CF)(C[C@H](O1)C(F)(F)F)c1cc(ccc1F)C#Cc1cccc2cc[nH]c12</t>
  </si>
  <si>
    <t>NC1=N[C@@](CF)(C[C@H](O1)C(F)(F)F)c1cc(NC(=O)c2ncc(cc2F)C#N)cc(F)c1F</t>
  </si>
  <si>
    <t>NC1=N[C@@](CF)(C[C@H](O1)C(F)(F)F)c1cc(NC(=O)c2ncc(Cl)cc2F)cc(F)c1F</t>
  </si>
  <si>
    <t>Cc1cc(cnc1C(=O)Nc1cc(F)c(F)c(c1)[C@]1(CF)C[C@H](OC(N)=N1)C(F)(F)F)C#N</t>
  </si>
  <si>
    <t>COc1cccnc1Nc1cc(F)c(F)c(c1)[C@]1(C)C[C@H](OC(N)=N1)C(F)(F)F</t>
  </si>
  <si>
    <t>Cc1cc(NC(=O)c2ncc(cc2C)C(F)F)cc(c1F)[C@]1(CF)C[C@H](OC(N)=N1)C(F)(F)F</t>
  </si>
  <si>
    <t>COc1cnc(C(=O)Nc2cc(C)c(F)c(c2)[C@]2(CF)C[C@H](OC(N)=N2)C(F)(F)F)c(C)n1</t>
  </si>
  <si>
    <t>Cc1cc(NC(=O)c2cnc(OCC#C)cn2)cc(c1F)[C@]1(CF)C[C@H](OC(N)=N1)C(F)(F)F</t>
  </si>
  <si>
    <t>Cc1cc(NC(=O)c2ncc(cc2C)C#N)cc(c1F)[C@]1(CF)C[C@H](OC(N)=N1)C(F)(F)F</t>
  </si>
  <si>
    <t>Cc1cc(NC(=O)c2ncc(OCC(F)(F)F)cc2C)cc(c1F)[C@]1(CF)C[C@H](OC(N)=N1)C(F)(F)F</t>
  </si>
  <si>
    <t>Cc1cc(NC(=O)c2ccc(cn2)C(F)F)cc(c1F)[C@]1(CF)C[C@H](OC(N)=N1)C(F)(F)F</t>
  </si>
  <si>
    <t>COc1cc(Cl)cnc1C(=O)Nc1cc(C)c(F)c(c1)[C@]1(CF)C[C@H](OC(N)=N1)C(F)(F)F</t>
  </si>
  <si>
    <t>Cc1cc(NC(=O)c2ccc(F)cn2)cc(c1F)[C@]1(CF)C[C@H](OC(N)=N1)C(F)(F)F</t>
  </si>
  <si>
    <t>COc1ccc(nc1)C(=O)Nc1cc(F)c(F)c(c1)[C@]1(C)C[C@H](OC(N)=N1)C(F)(F)F</t>
  </si>
  <si>
    <t>Cc1cc(NC(=O)c2ccc(Cl)cn2)cc(c1F)[C@]1(CF)C[C@H](OC(N)=N1)C(F)(F)F</t>
  </si>
  <si>
    <t>Cc1cc(NC(=O)c2ccc(cn2)C#N)cc(c1F)[C@]1(CF)C[C@H](OC(N)=N1)C(F)(F)F</t>
  </si>
  <si>
    <t>COc1cnc(C(=O)Nc2cc(C)c(F)c(c2)[C@]2(CF)C[C@H](OC(N)=N2)C(F)(F)F)c(C)c1</t>
  </si>
  <si>
    <t>COc1cnc(C(=O)Nc2cc(F)c(F)c(c2)[C@]2(C)C[C@H](OC(N)=N2)C(F)(F)F)c(C)c1</t>
  </si>
  <si>
    <t>COc1cnc(cn1)C(=O)Nc1cc(C)c(F)c(c1)[C@]1(CF)C[C@H](OC(N)=N1)C(F)(F)F</t>
  </si>
  <si>
    <t>Cc1cc(NC(=O)c2ncc(OC(F)F)cc2C)cc(c1F)[C@]1(CF)C[C@H](OC(N)=N1)C(F)(F)F</t>
  </si>
  <si>
    <t>COc1ccc(nc1)C(=O)Nc1cc(C)c(F)c(c1)[C@]1(CF)C[C@H](OC(N)=N1)C(F)(F)F</t>
  </si>
  <si>
    <t>Cc1cc(Nc2ncnc3cc(Cl)cnc23)cc(c1F)[C@]1(CF)C[C@H](OC(N)=N1)C(F)(F)F</t>
  </si>
  <si>
    <t>C[C@]1(C[C@H](OC(N)=N1)C(F)(F)F)c1cc(NC(=O)c2ncc(Cl)cc2F)cc(F)c1F</t>
  </si>
  <si>
    <t>C[C@]1(C[C@H](OC(N)=N1)C(F)(F)F)c1cc(NC(=O)c2cnc(OCc3ncco3)cn2)cc(F)c1F</t>
  </si>
  <si>
    <t>C[C@]1(C[C@H](OC(N)=N1)C(F)(F)F)c1cc(NC(=O)c2ccc(cn2)C#N)cc(Cl)c1F</t>
  </si>
  <si>
    <t>C[C@]1(C[C@H](OC(N)=N1)C(F)(F)F)c1cc(NC(=O)c2ncc(cc2Cl)C(F)(F)F)cc(F)c1F</t>
  </si>
  <si>
    <t>CC#CCOc1cnc(C(=O)Nc2cc(F)c(F)c(c2)[C@]2(C)C[C@H](OC(N)=N2)C(F)(F)F)c(C)c1</t>
  </si>
  <si>
    <t>CC#CCOc1ccc(nc1)C(=O)Nc1cc(F)c(F)c(c1)[C@]1(C)C[C@H](OC(N)=N1)C(F)(F)F</t>
  </si>
  <si>
    <t>C[C@]1(C[C@H](OC(N)=N1)C(F)(F)F)c1cc(NC(=O)c2cnc(OCC#C)cn2)cc(F)c1F</t>
  </si>
  <si>
    <t>Cc1cc(OCC2CC2)cnc1C(=O)Nc1cc(F)c(F)c(c1)[C@]1(C)C[C@H](OC(N)=N1)C(F)(F)F</t>
  </si>
  <si>
    <t>Cc1cc(OCC(F)(F)F)cnc1C(=O)Nc1cc(F)c(F)c(c1)[C@]1(C)C[C@H](OC(N)=N1)C(F)(F)F</t>
  </si>
  <si>
    <t>COc1cc(Cl)cnc1C(=O)Nc1cc(F)c(F)c(c1)[C@]1(C)C[C@H](OC(N)=N1)C(F)(F)F</t>
  </si>
  <si>
    <t>C[C@]1(C[C@H](OC(N)=N1)C(F)(F)F)c1cc(NC(=O)c2cnc(OCC(F)(F)F)cn2)cc(F)c1F</t>
  </si>
  <si>
    <t>C[C@]1(C[C@H](OC(N)=N1)C(F)(F)F)c1cc(NC(=O)c2nn(cc2Cl)C(F)F)cc(F)c1F</t>
  </si>
  <si>
    <t>Cc1nc(OCC(F)(F)F)cnc1C(=O)Nc1cc(F)c(F)c(c1)[C@]1(C)C[C@H](OC(N)=N1)C(F)(F)F</t>
  </si>
  <si>
    <t>C[C@]1(C[C@H](OC(N)=N1)C(F)(F)F)c1cc(NC(=O)c2ncc(cc2Cl)C(F)F)cc(F)c1F</t>
  </si>
  <si>
    <t>COCc1cc(Cl)cnc1C(=O)Nc1cc(F)c(F)c(c1)[C@]1(C)C[C@H](OC(N)=N1)C(F)(F)F</t>
  </si>
  <si>
    <t>C[C@]1(C[C@H](OC(N)=N1)C(F)(F)F)c1cc(NC(=O)c2ccc(cn2)C(F)F)cc(F)c1F</t>
  </si>
  <si>
    <t>C[C@]1(C[C@H](OC(N)=N1)C(F)(F)F)c1cc(NC(=O)c2ccc(Cl)cn2)cc(Cl)c1F</t>
  </si>
  <si>
    <t>COc1cnc(cn1)C(=O)Nc1cc(Cl)c(F)c(c1)[C@]1(C)C[C@H](OC(N)=N1)C(F)(F)F</t>
  </si>
  <si>
    <t>COc1ccc(nc1)C(=O)Nc1cc(Cl)c(F)c(c1)[C@]1(C)C[C@H](OC(N)=N1)C(F)(F)F</t>
  </si>
  <si>
    <t>Cc1cc(cnc1C(=O)Nc1cc(Cl)c(F)c(c1)[C@]1(C)C[C@H](OC(N)=N1)C(F)(F)F)C#N</t>
  </si>
  <si>
    <t>C[C@]1(C[C@H](OC(N)=N1)C(F)(F)F)c1cc(NC(=O)c2cnc(cn2)C(F)F)cc(Cl)c1F</t>
  </si>
  <si>
    <t>C[C@]1(C[C@H](OC(N)=N1)C(F)(F)F)c1cc(NC(=O)c2ccc(Br)cn2)cc(Cl)c1F</t>
  </si>
  <si>
    <t>COc1cnc(C(=O)Nc2cc(Cl)c(F)c(c2)[C@]2(C)C[C@H](OC(N)=N2)C(F)(F)F)c(C)n1</t>
  </si>
  <si>
    <t>C[C@]1(C[C@H](OC(N)=N1)C(F)(F)F)c1cc(NC(=O)c2cnc(OCC(F)(F)F)cn2)cc(Cl)c1F</t>
  </si>
  <si>
    <t>C[C@]1(C[C@H](OC(N)=N1)C(F)(F)F)c1cc(NC(=O)c2ccc(Cl)cn2)cc(F)c1Cl</t>
  </si>
  <si>
    <t>COc1cnc(cn1)C(=O)Nc1cc(F)c(Cl)c(c1)[C@]1(C)C[C@H](OC(N)=N1)C(F)(F)F</t>
  </si>
  <si>
    <t>C[C@]1(C[C@H](OC(N)=N1)C(F)(F)F)c1cc(NC(=O)c2ccc(cn2)C#N)cc(F)c1Cl</t>
  </si>
  <si>
    <t>COc1cnc(C(=O)Nc2cc(F)c(F)c(c2)[C@]2(C)C[C@H](OC(N)=N2)C(F)(F)F)c(F)c1</t>
  </si>
  <si>
    <t>C[C@]1(C[C@H](OC(N)=N1)C(F)(F)F)c1cc(NC(=O)c2ncc(Br)cc2F)cc(F)c1F</t>
  </si>
  <si>
    <t>C[C@]1(C[C@H](OC(N)=N1)C(F)(F)F)c1cc(Nc2nc3ccc(Cl)cc3o2)ccc1F</t>
  </si>
  <si>
    <t>CCCCOC(=O)C[C@](C)(N[S@](=O)C(C)(C)C)c1cc(Br)ccc1F</t>
  </si>
  <si>
    <t>CC(C)(C)OC(=O)N(C(=O)c1ccccc1)C1=N[C@@](C)(C[C@H](O1)C(F)(F)F)c1cc(Br)cnc1F</t>
  </si>
  <si>
    <t>CC(C)(C)OC(=O)N(C(=O)c1ccccc1)C1=N[C@@](C)(C[C@H](O1)C(F)(F)F)c1nc(Br)ccc1F</t>
  </si>
  <si>
    <t>CC1OB(OC1(C)C)c1ccc(F)c(c1)[C@]1(CF)C[C@H](OC(NC(=O)c2ccccc2)=N1)C(F)(F)F</t>
  </si>
  <si>
    <t>NC1=N[C@@](CO)(C[C@H](O1)C(F)(F)F)c1cc(Oc2cc(Br)ccn2)ccc1F</t>
  </si>
  <si>
    <t>Cc1cc(cnc1C(=O)Nc1ccc(F)c(c1)[C@]1(CF)C[C@H](OC(N)=N1)C(F)(F)F)C#N</t>
  </si>
  <si>
    <t>NC1=N[C@@](CF)(C[C@H](O1)C(F)(F)F)c1cc(Oc2cc(cc(Cl)n2)-c2ccccc2)ccc1F</t>
  </si>
  <si>
    <t>CN(C)\N=C(\C[C@](CF)(N[S@](=O)C(C)(C)C)c1cccc(F)c1F)C(F)(F)F</t>
  </si>
  <si>
    <t>FC(F)[C@@]1(C[C@H](OC(NC(=O)c2ccccc2)=N1)C(F)(F)F)c1nc(NC(=O)c2ccc(Cl)cn2)ccc1F</t>
  </si>
  <si>
    <t>CC(C)(C)OC(=O)N(C(=O)c1ccccc1)C1=N[C@@](CF)(C[C@H](O1)C(F)(F)F)c1cc(Br)cnc1F</t>
  </si>
  <si>
    <t>CN(C)\N=C(\C[C@](CF)(N[S@](=O)C(C)(C)C)c1cccc(Br)c1)C(F)(F)F</t>
  </si>
  <si>
    <t>C[C@]1(C[C@H](OC(N)=N1)C(F)(F)F)c1cc(NC(=O)c2cnc(OCC#C)cn2)cc(Cl)c1F</t>
  </si>
  <si>
    <t>FC[C@]1(C[C@H](OC(NC(=O)c2ccccc2)=N1)C(F)(F)F)c1nc(Br)ccc1F</t>
  </si>
  <si>
    <t>NC1=NC2(CCO1)c1cc(NC(=O)c3ccc(Cl)cn3)ccc1Oc1ncc(Br)cc21</t>
  </si>
  <si>
    <t>NC1=NC2(CCO1)c1cc(NC(=O)c3cnc(O)cn3)ccc1Oc1ncc(Br)cc21</t>
  </si>
  <si>
    <t>COc1cnc(cn1)C(=O)Nc1ccc2Oc3ncc(Br)cc3C3(CCOC(N)=N3)c2c1</t>
  </si>
  <si>
    <t>NC1=NC2(CCO1)c1cc(NC(=O)c3ccc(Cl)cn3)ccc1Oc1c(F)nc(Cl)cc21</t>
  </si>
  <si>
    <t>NC1=NC2(CCO1)c1cc(NC(=O)c3ccc(cn3)C#N)ccc1Oc1c(F)nc(Cl)cc21</t>
  </si>
  <si>
    <t>COc1cnc(cn1)C(=O)Nc1ccc2Oc3c(F)nc(Cl)cc3C3(CCOC(N)=N3)c2c1</t>
  </si>
  <si>
    <t>CC#CCOc1cnc(cn1)C(=O)Nc1ccc2Oc3c(F)nc(Cl)cc3C3(CCOC(N)=N3)c2c1</t>
  </si>
  <si>
    <t>NC1=NC2(CCO1)c1cc(NC(=O)c3cnc(Cl)cn3)ccc1Oc1c(F)nc(Cl)cc21</t>
  </si>
  <si>
    <t>COc1cc(F)c2Oc3ccc(NC(=O)c4ccc(Cl)cn4)cc3C3(CCSC(N)=N3)c2c1</t>
  </si>
  <si>
    <t>COc1cc(F)c2Oc3ccc(NC(=O)c4cnc(OC)cn4)cc3C3(CCSC(N)=N3)c2c1</t>
  </si>
  <si>
    <t>NC1=NC2(CCO1)c1cc(NC(=O)c3ccc(Cl)cn3)ccc1Oc1ncc(cc21)C1=CCOCC1</t>
  </si>
  <si>
    <t>COc1cc(F)c2Oc3ccc(NC(=O)c4ccc(Cl)cn4)cc3C3(CCOC(N)=N3)c2c1</t>
  </si>
  <si>
    <t>NC1=NC2(CCO1)c1cccnc1Oc1ccc(NC(=O)c3ccc(Cl)cn3)cc21</t>
  </si>
  <si>
    <t>NC1=NC2(CCO1)c1cc(NC(=O)c3ccc(Cl)cc3F)ccc1Oc1ncc(Br)cc21</t>
  </si>
  <si>
    <t>NC1=NC2(CCO1)c1cc(NC(=O)c3ccc(Cl)cn3)ccc1Oc1c(F)nc(cc21)C1=CCCOC1</t>
  </si>
  <si>
    <t>COc1cnc(cn1)C(=O)Nc1ccc2Oc3c(F)nc(cc3C3(CCOC(N)=N3)c2c1)C1=CCCOC1</t>
  </si>
  <si>
    <t>NC1=NC2(CCO1)c1cc(NC(=O)c3ccc(cn3)C#N)ccc1Oc1c(F)nc(cc21)C1=CCCOC1</t>
  </si>
  <si>
    <t>COc1nc(cc2c1Oc1ccc(NC(=O)c3ccc(Cl)cn3)cc1C21CCOC(N)=N1)C1CC1</t>
  </si>
  <si>
    <t>NC1=NC2(CCO1)c1cc(NC(=O)c3ccc(Cl)cn3)ccc1Oc1c(F)nc(cc21)C1CC1</t>
  </si>
  <si>
    <t>COc1cnc(cn1)C(=O)Nc1ccc2Oc3c(F)nc(cc3C3(CCOC(N)=N3)c2c1)C1CC1</t>
  </si>
  <si>
    <t>NC1=NC2(CCO1)c1cc(NC(=O)c3ccc(Cl)cn3)ccc1Oc1ncc(cc21)C1=CCCOC1</t>
  </si>
  <si>
    <t>COc1cnc(cn1)C(=O)Nc1ccc2Oc3c(F)nc(Cl)cc3C3(CCSC(N)=N3)c2c1</t>
  </si>
  <si>
    <t>Cc1cccnc1Nc1ccc2Oc3c(F)nc(Cl)cc3[C@]3(CCOC(N)=N3)c2c1</t>
  </si>
  <si>
    <t>CCOc1cccnc1Nc1ccc2Oc3c(F)cc(OC)cc3C3(CCSC(N)=N3)c2c1</t>
  </si>
  <si>
    <t>COc1cc(F)c2Oc3ccc(Nc4ncccc4OCc4ccccc4)cc3C3(CCOC(N)=N3)c2c1</t>
  </si>
  <si>
    <t>CCOc1cccnc1Nc1ccc2Oc3c(F)cc(OC)cc3C3(CCOC(N)=N3)c2c1</t>
  </si>
  <si>
    <t>COc1cnc(cn1)C(=O)Nc1ccc2Oc3cnc(cc3[C@]3(CCOC(N)=N3)c2c1)C1=CCCOC1</t>
  </si>
  <si>
    <t>Cc1ccc(nc1)C(=O)Nc1ccc2Oc3cnc(cc3[C@]3(CCOC(N)=N3)c2c1)C1=CCCOC1</t>
  </si>
  <si>
    <t>NC1=N[C@@]2(CCO1)c1cc(NC(=O)c3ccc(Cl)cn3)ccc1Oc1c(F)nc(cc21)C1=CCOCC1</t>
  </si>
  <si>
    <t>NC1=NC2(CCO1)c1cc(NC(=O)c3ccc(cn3)C#N)ccc1Oc1c(F)nc(cc21)C1=CCOCC1</t>
  </si>
  <si>
    <t>COc1cnc(cn1)C(=O)Nc1ccc2Oc3c(F)nc(cc3C3(CCOC(N)=N3)c2c1)C1=CCOCC1</t>
  </si>
  <si>
    <t>COc1cnc(cn1)C(=O)Nc1ccc2Oc3c(F)nc(cc3C3(CCSC(N)=N3)c2c1)C1=CCCOC1</t>
  </si>
  <si>
    <t>COc1cnc(cn1)C(=O)Nc1ccc2Oc3c(F)nc(cc3C3(CCSC(N)=N3)c2c1)C1=CCOCC1</t>
  </si>
  <si>
    <t>NC1=NC2(CCS1)c1cc(NC(=O)c3ccc(Cl)cn3)ccc1Oc1c(F)nc(cc21)C1=CCCOC1</t>
  </si>
  <si>
    <t>NC1=NC2(CCO1)c1cc(NC(=O)c3ccc(cn3)C#N)ccc1Oc1c(F)nc(cc21)-c1cncc(F)c1</t>
  </si>
  <si>
    <t>COc1cnc(cn1)C(=O)Nc1ccc2Oc3c(F)nc(cc3C3(CCOC(N)=N3)c2c1)-c1cncc(F)c1</t>
  </si>
  <si>
    <t>NC1=NC2(CCO1)c1cc(NC(=O)c3cnc(Cl)cn3)ccc1Oc1c(F)nc(cc21)-c1cncc(F)c1</t>
  </si>
  <si>
    <t>NC1=NC2(CCO1)c1cc(NC(=O)c3cnc(F)cn3)ccc1Oc1c(F)nc(cc21)-c1cccnc1</t>
  </si>
  <si>
    <t>COc1cnc(cn1)C(=O)Nc1ccc2Oc3cnc(cc3C3(CCOC(N)=N3)c2c1)C1=CCCOC1</t>
  </si>
  <si>
    <t>NC1=NC2(CCO1)c1cc(NC(=O)c3ccc(Cl)cn3)ccc1Oc1cnc(cc21)C1=CCCOC1</t>
  </si>
  <si>
    <t>NC1=NC2(CCO1)c1cc(NC(=O)c3ccc(Cl)cn3)ccc1Oc1ncc(cc21)C1CC1</t>
  </si>
  <si>
    <t>COc1cc(F)c2Oc3ccc(NC(=O)c4ccc(cn4)C#N)cc3C3(CCOC(N)=N3)c2c1</t>
  </si>
  <si>
    <t>COc1cc(F)c2Oc3ccc(NC(=O)c4cnc(OC)cn4)cc3C3(CCOC(N)=N3)c2c1</t>
  </si>
  <si>
    <t>COc1cc(F)c2Oc3ccc(NC(=O)c4ccc(Cl)cc4F)cc3C3(CCOC(N)=N3)c2c1</t>
  </si>
  <si>
    <t>COc1ccc(C(=O)Nc2ccc3Oc4c(F)cc(OC)cc4C4(CCOC(N)=N4)c3c2)c(F)c1</t>
  </si>
  <si>
    <t>COc1ccc(nc1)C(=O)Nc1ccc2Oc3c(F)nc(cc3[C@]3(CCOC(N)=N3)c2c1)C1=CCOCC1</t>
  </si>
  <si>
    <t>NC1=NC2(CCO1)c1cc(Cl)ncc1Oc1ccc(NC(=O)c3ccc(Cl)cn3)cc21</t>
  </si>
  <si>
    <t>COc1cnc(cn1)C(=O)Nc1ccc2Oc3cnc(cc3C3(CCOC(N)=N3)c2c1)C1CC1</t>
  </si>
  <si>
    <t>NC1=NC2(CCO1)c1cc(NC(=O)c3ccc(Cl)cn3)ccc1Oc1cnc(cc21)C1CC1</t>
  </si>
  <si>
    <t>CC(C)(C)C#Cc1cc2c(Oc3ccc(NC(=O)c4ccc(Cl)cn4)cc3C22CCOC(N)=N2)cn1</t>
  </si>
  <si>
    <t>NC1=NC2(CCO1)c1cc(NC(=O)c3ccc(F)cn3)ccc1Oc1c(F)nc(cc21)C1=CCCOC1</t>
  </si>
  <si>
    <t>COc1ccc(nc1)C(=O)Nc1ccc2Oc3c(F)nc(cc3C3(CCOC(N)=N3)c2c1)C1=CCCOC1</t>
  </si>
  <si>
    <t>Cc1nc(cs1)C(=O)Nc1ccc2Oc3c(F)nc(cc3C3(CCOC(N)=N3)c2c1)C1=CCCOC1</t>
  </si>
  <si>
    <t>COc1cnc(cn1)C(=O)Nc1ccc2Oc3cnc(cc3C3(CCOC(N)=N3)c2c1)C#CC(C)(C)C</t>
  </si>
  <si>
    <t>COc1ccc(nc1)C(=O)Nc1ccc2Oc3c(F)nc(cc3C3(CCOC(N)=N3)c2c1)-c1cncc(F)c1</t>
  </si>
  <si>
    <t>Cc1nc(cs1)C(=O)Nc1ccc2Oc3c(F)nc(cc3C3(CCOC(N)=N3)c2c1)-c1cncc(F)c1</t>
  </si>
  <si>
    <t>NC1=NC2(CCO1)c1cc(NC(=O)c3ccc(F)cn3)ccc1Oc1c(F)nc(cc21)-c1cncc(F)c1</t>
  </si>
  <si>
    <t>NC1=NC2(CCO1)c1cc(NC(=O)c3ccc(Cl)cn3)ccc1Oc1ncc(cc21)-c1ccnc(F)c1</t>
  </si>
  <si>
    <t>NC1=NC2(CCO1)c1cc(NC(=O)c3ccc(Cl)cn3)ccc1Oc1c(F)nc(cc21)-c1ccnc(F)c1</t>
  </si>
  <si>
    <t>COc1cnc(cn1)C(=O)Nc1ccc2Oc3c(F)nc(cc3C3(CCOC(N)=N3)c2c1)-c1ccnc(F)c1</t>
  </si>
  <si>
    <t>COc1cnc(cn1)C(=O)Nc1ccc2Oc3cnc(cc3C3(CCOC(N)=N3)c2c1)-c1ccnc(F)c1</t>
  </si>
  <si>
    <t>NC1=NC2(CCO1)c1cc(NC(=O)c3ccc(Cl)cn3)ccc1Oc1cnc(cc21)-c1ccnc(F)c1</t>
  </si>
  <si>
    <t>COc1cnc(cn1)C(=O)Nc1ccc2Oc3c(F)cc(cc3C3(CCOC(N)=N3)c2c1)-c1ccnc(F)c1</t>
  </si>
  <si>
    <t>COc1nc(cc2c1Oc1ccc(NC(=O)c3ccc(Cl)cn3)cc1C21CCOC(N)=N1)C1=CCOCC1</t>
  </si>
  <si>
    <t>COc1nc(cc2c1Oc1ccc(NC(=O)c3ccc(F)cn3)cc1C21CCOC(N)=N1)C1=CCOCC1</t>
  </si>
  <si>
    <t>NC1=NC2(CCO1)c1cc(NC(=O)c3ccc(F)cn3)ccc1Oc1c(F)nc(cc21)-c1ccnc(F)c1</t>
  </si>
  <si>
    <t>COc1ccc(nc1)C(=O)Nc1ccc2Oc3c(F)nc(cc3C3(CCOC(N)=N3)c2c1)-c1ccnc(F)c1</t>
  </si>
  <si>
    <t>Cc1nc(cs1)C(=O)Nc1ccc2Oc3c(F)nc(cc3C3(CCOC(N)=N3)c2c1)-c1ccnc(F)c1</t>
  </si>
  <si>
    <t>NC1=NC2(CCO1)c1cc(NC(=O)c3ccc(cn3)C#N)ccc1Oc1c(F)nc(cc21)-c1ccnc(F)c1</t>
  </si>
  <si>
    <t>COc1ccc(nc1)C(=O)Nc1ccc2Oc3c(F)nc(cc3C3(CCSC(N)=N3)c2c1)C1=CCOCC1</t>
  </si>
  <si>
    <t>COc1cnc(cn1)C(=O)Nc1ccc2Oc3c(F)cc(cc3C3(CCOC(N)=N3)c2c1)C1CCOCC1</t>
  </si>
  <si>
    <t>NC1=NC2(CCO1)c1cc(NC(=O)c3ccc(F)cn3)ccc1Oc1c(F)cc(cc21)-c1ccnc(F)c1</t>
  </si>
  <si>
    <t>COc1cnc(cn1)C(=O)Nc1ccc2Oc3cnc(cc3C3(CCSC(N)=N3)c2c1)C1=CCOCC1</t>
  </si>
  <si>
    <t>COc1cnc(cn1)C(=O)Nc1ccc2Oc3cnc(cc3C3(CCSC(N)=N3)c2c1)C1=CCCOC1</t>
  </si>
  <si>
    <t>COc1ccc(nc1)C(=O)Nc1ccc2Oc3c(F)cc(O)cc3C3(CCSC(N)=N3)c2c1</t>
  </si>
  <si>
    <t>COc1cnc(cn1)C(=O)Nc1ccc2Oc3c(F)cc(cc3C3(CCOC(N)=N3)c2c1)C1=CCCOC1</t>
  </si>
  <si>
    <t>COc1ccc(nc1)C(=O)Nc1ccc2Oc3c(F)cc(cc3C3(CCSC(N)=N3)c2c1)N1CCOCC1</t>
  </si>
  <si>
    <t>NC1=NC2(CCO1)c1cc(NC(=O)c3ccc(cn3)C#N)ccc1Oc1c(F)cc(cc21)-c1ccnc(F)c1</t>
  </si>
  <si>
    <t>COc1cnc(cn1)C(=O)Nc1ccc2Oc3c(F)cc(O)cc3C3(CCSC(N)=N3)c2c1</t>
  </si>
  <si>
    <t>COc1cnc(cn1)C(=O)Nc1ccc2Oc3c(F)cc(cc3C3(CCSC(N)=N3)c2c1)N1CCOCC1</t>
  </si>
  <si>
    <t>COc1cnc(cn1)C(=O)Nc1ccc2Oc3c(F)cc(cc3C3(CCSC(N)=N3)c2c1)C1=CCOCC1</t>
  </si>
  <si>
    <t>COc1ccc(nc1)C(=O)Nc1ccc2Oc3c(F)nc(cc3C3(CCSC(N)=N3)c2c1)C1=CCCOC1</t>
  </si>
  <si>
    <t>COc1cnc(cn1)C(=O)Nc1ccc2Oc3c(F)nc(cc3C3(CCSC(N)=N3)c2c1)-c1cncc(F)c1</t>
  </si>
  <si>
    <t>COc1ccc(nc1)C(=O)Nc1ccc2Oc3c(F)nc(cc3C3(CCSC(N)=N3)c2c1)-c1cncc(F)c1</t>
  </si>
  <si>
    <t>COc1cnc(cn1)C(=O)Nc1ccc2Oc3c(F)nc(cc3C3(CCSC(N)=N3)c2c1)-c1ccnc(F)c1</t>
  </si>
  <si>
    <t>COc1ccc(nc1)C(=O)Nc1ccc2Oc3c(F)nc(cc3C3(CCSC(N)=N3)c2c1)-c1ccnc(F)c1</t>
  </si>
  <si>
    <t>NC1=NC2(CCS1)c1cc(NC(=O)c3ccc(F)cn3)ccc1Oc1c(F)nc(cc21)C1=CCOCC1</t>
  </si>
  <si>
    <t>NC1=NC2(CCS1)c1cc(NC(=O)c3ccc(Cl)cn3)ccc1Oc1c(F)nc(cc21)C1=CCOCC1</t>
  </si>
  <si>
    <t>NC1=NC2(CCS1)c1cc(NC(=O)c3ccc(F)cn3)ccc1Oc1c(F)nc(cc21)-c1ccnc(F)c1</t>
  </si>
  <si>
    <t>NC1=NC2(CCS1)c1cc(NC(=O)c3ncc(Cl)cc3F)ccc1Oc1c(F)nc(cc21)C1=CCOCC1</t>
  </si>
  <si>
    <t>Cc1cc(Br)cnc1C(=O)Nc1ccc2Oc3c(F)nc(cc3C3(CCSC(N)=N3)c2c1)C1=CCOCC1</t>
  </si>
  <si>
    <t>COc1cnc(C(=O)Nc2ccc3Oc4c(F)nc(cc4C4(CCSC(N)=N4)c3c2)C2=CCOCC2)c(C)c1</t>
  </si>
  <si>
    <t>Cc1cc(Cl)cnc1C(=O)Nc1ccc2Oc3c(F)nc(cc3C3(CCSC(N)=N3)c2c1)C1=CCOCC1</t>
  </si>
  <si>
    <t>COc1cnc(nc1)C(=O)Oc1ccc(F)c(c1)[C@]1(N=C(N)CCC1(F)F)C(F)F</t>
  </si>
  <si>
    <t>NC1=NC2(COCC1)c1cc(ccc1Oc1cnc(cc21)-c1ccnc(F)c1)-c1cccnc1F</t>
  </si>
  <si>
    <t>NC1=N[C@]2(COCC1)c1cc(ccc1Oc1cnc(cc21)-c1ccnc(F)c1)-c1cccnc1F</t>
  </si>
  <si>
    <t>NC1=N[C@@]2(COCC1)c1cc(ccc1Oc1cnc(cc21)-c1ccnc(F)c1)-c1cccnc1F</t>
  </si>
  <si>
    <t>NC1=N[C@@]2(COCC1)c1cc(Br)ccc1Oc1cnc(Cl)cc21</t>
  </si>
  <si>
    <t>NC1=N[C@]2(COCC1)c1cc(Br)ccc1Oc1cnc(Cl)cc21</t>
  </si>
  <si>
    <t>CC(C)(C)COc1cc(F)c2Oc3ccc(cc3C3(COCCC(N)=N3)c2c1)-c1cccnc1F</t>
  </si>
  <si>
    <t>CC(C)(C)COc1cc(F)c2Oc3ccc(cc3[C@@]3(COCCC(N)=N3)c2c1)-c1cccnc1F</t>
  </si>
  <si>
    <t>CC(C)(C)COc1cc(F)c2Oc3ccc(cc3[C@]3(COCCC(N)=N3)c2c1)-c1cccnc1F</t>
  </si>
  <si>
    <t>NC1=N[C@@]2(COCC1)c1cc(ccc1Oc1cnc(cc21)-c1ccc(F)c(F)c1)-c1cccnc1F</t>
  </si>
  <si>
    <t>NC1=N[C@@]2(COCC1)c1cc(ccc1Oc1cnc(cc21)N1CCC(F)(F)C1)-c1cccnc1F</t>
  </si>
  <si>
    <t>C[C@]1(F)CC(F)(F)[C@](C)(N=C1N)c1cc(NC(=O)c2ccc(F)cn2)ccc1F</t>
  </si>
  <si>
    <t>C[C@@]1(F)CC(F)(F)[C@](C)(N=C1N)c1cc(NC(=O)c2ccc(F)cn2)ccc1F</t>
  </si>
  <si>
    <t>C[C@]1(F)CC(F)(F)[C@](C)(N=C1N)c1cc(NC(=O)c2ccc(Cl)cn2)ccc1F</t>
  </si>
  <si>
    <t>C[C@]1(F)CC(F)(F)[C@](C)(N=C1N)c1cc(NC(=O)c2ccc(cn2)C#N)ccc1F</t>
  </si>
  <si>
    <t>COc1cnc(cn1)C(=O)Nc1ccc(F)c(c1)[C@@]1(C)N=C(N)[C@@](C)(F)CC1(F)F</t>
  </si>
  <si>
    <t>C[C@]1(F)CC(F)(F)[C@](C)(N=C1N)c1cc(NC(=O)c2ccn(n2)C(F)F)ccc1F</t>
  </si>
  <si>
    <t>Cc1nc(co1)C(=O)Nc1ccc(F)c(c1)[C@@]1(C)N=C(N)[C@@](C)(F)CC1(F)F</t>
  </si>
  <si>
    <t>C[C@]1(F)CC(F)(F)[C@](C)(N=C1N)c1cc(NC(=O)c2nccs2)ccc1F</t>
  </si>
  <si>
    <t>Cn1cc(Br)nc1C(=O)Nc1ccc(F)c(c1)[C@@]1(C)N=C(N)[C@@](C)(F)CC1(F)F</t>
  </si>
  <si>
    <t>Cc1csc(n1)C(=O)Nc1ccc(F)c(c1)[C@@]1(C)N=C(N)[C@@](C)(F)CC1(F)F</t>
  </si>
  <si>
    <t>C[C@]1(F)CC(F)(F)[C@](C)(N=C1N)c1cc(NC(=O)c2ccc(cn2)C(F)(F)F)ccc1F</t>
  </si>
  <si>
    <t>COc1cnc(nc1)C(=O)Nc1ccc(F)c(c1)[C@@]1(C)N=C(N)[C@@](C)(F)CC1(F)F</t>
  </si>
  <si>
    <t>C[C@]1(F)CC(F)(F)[C@](C)(N=C1N)c1cc(NC(=O)c2coc(n2)C(F)F)ccc1F</t>
  </si>
  <si>
    <t>C[C@]1(F)CC(F)(F)[C@](C)(N=C1N)c1cc(NC(=O)c2nc(CF)co2)ccc1F</t>
  </si>
  <si>
    <t>C[C@]1(F)CC(F)(F)[C@](C)(N=C1N)c1cc(NC(=O)c2nc(CF)cs2)ccc1F</t>
  </si>
  <si>
    <t>C[C@]1(F)CC(F)(F)[C@](C)(N=C1N)c1cc(NC(=O)c2cnc(cn2)C(F)F)ccc1F</t>
  </si>
  <si>
    <t>COc1ccc(nc1)C(=O)Nc1ccc(F)c(c1)[C@@]1(C)N=C(N)[C@@](C)(F)CC1(F)F</t>
  </si>
  <si>
    <t>Cc1cc(cnc1C(=O)Nc1ccc(F)c(c1)[C@@]1(C)N=C(N)[C@@](C)(F)CC1(F)F)C#N</t>
  </si>
  <si>
    <t>COc1cnc(C(=O)Nc2ccc(F)c(c2)[C@@]2(C)N=C(N)[C@@](C)(F)CC2(F)F)c(C)n1</t>
  </si>
  <si>
    <t>Cc1nnc(o1)C(=O)Nc1ccc(F)c(c1)[C@@]1(C)N=C(N)[C@@](C)(F)CC1(F)F</t>
  </si>
  <si>
    <t>Cc1noc(n1)C(=O)Nc1ccc(F)c(c1)[C@@]1(C)N=C(N)[C@@](C)(F)CC1(F)F</t>
  </si>
  <si>
    <t>Cn1cnc(n1)C(=O)Nc1ccc(F)c(c1)[C@@]1(C)N=C(N)[C@@](C)(F)CC1(F)F</t>
  </si>
  <si>
    <t>C[C@@]1(F)CC(F)(F)[C@](C)(N=C1N)c1cc(NC(=O)c2ccn(n2)C(F)F)ccc1F</t>
  </si>
  <si>
    <t>C[C@@]1(F)CC(F)(F)[C@](C)(N=C1N)c1cc(NC(=O)c2cnc(cn2)C(F)F)ccc1F</t>
  </si>
  <si>
    <t>COc1cnc(cn1)C(=O)Nc1ccc(F)c(c1)[C@@]1(C)N=C(N)[C@](C)(F)CC1(F)F</t>
  </si>
  <si>
    <t>COc1cnc(nc1)C(=O)Nc1ccc(F)c(c1)[C@@]1(C)N=C(N)[C@](C)(F)CC1(F)F</t>
  </si>
  <si>
    <t>Cc1csc(n1)C(=O)Nc1ccc(F)c(c1)[C@@]1(C)N=C(N)[C@](C)(F)CC1(F)F</t>
  </si>
  <si>
    <t>C[C@@]1(F)CC(F)(F)[C@](C)(N=C1N)c1cc(NC(=O)c2ccc(cn2)C(F)(F)F)ccc1F</t>
  </si>
  <si>
    <t>C[C@@]1(F)CC(F)(F)[C@](C)(N=C1N)c1cc(NC(=O)c2coc(n2)C(F)F)ccc1F</t>
  </si>
  <si>
    <t>C[C@@]1(F)CC(F)(F)[C@](C)(N=C1N)c1cc(NC(=O)c2nc(CF)co2)ccc1F</t>
  </si>
  <si>
    <t>C[C@@]1(F)CC(F)(F)[C@](C)(N=C1N)c1cc(NC(=O)c2nc(CF)cs2)ccc1F</t>
  </si>
  <si>
    <t>C[C@@]1(F)CC(F)(F)[C@](C)(N=C1N)c1cc(NC(=O)c2ccc(cn2)C#N)ccc1F</t>
  </si>
  <si>
    <t>C[C@@]1(F)CC(F)(F)[C@](C)(N=C1N)c1cc(NC(=O)c2ccc(Cl)cn2)ccc1F</t>
  </si>
  <si>
    <t>Cc1nc(co1)C(=O)Nc1ccc(F)c(c1)[C@@]1(C)N=C(N)[C@](C)(F)CC1(F)F</t>
  </si>
  <si>
    <t>Cc1nc(no1)C(=O)Nc1ccc(F)c(c1)[C@@]1(C)N=C(N)[C@](C)(F)CC1(F)F</t>
  </si>
  <si>
    <t>C[C@@]1(F)CC(F)(F)[C@](C)(N=C1N)c1cc(NC(=O)c2nccs2)ccc1F</t>
  </si>
  <si>
    <t>Cn1cc(Br)nc1C(=O)Nc1ccc(F)c(c1)[C@@]1(C)N=C(N)[C@](C)(F)CC1(F)F</t>
  </si>
  <si>
    <t>Cc1cn(C)c(n1)C(=O)Nc1ccc(F)c(c1)[C@@]1(C)N=C(N)[C@](C)(F)CC1(F)F</t>
  </si>
  <si>
    <t>Cn1ccc(n1)C(=O)Nc1ccc(F)c(c1)[C@@]1(C)N=C(N)[C@](C)(F)CC1(F)F</t>
  </si>
  <si>
    <t>Cc1cc(on1)C(=O)Nc1ccc(F)c(c1)[C@@]1(C)N=C(N)[C@](C)(F)CC1(F)F</t>
  </si>
  <si>
    <t>Cc1ccc(o1)C(=O)Nc1ccc(F)c(c1)[C@@]1(C)N=C(N)[C@](C)(F)CC1(F)F</t>
  </si>
  <si>
    <t>Cc1ncc(o1)C(=O)Nc1ccc(F)c(c1)[C@@]1(C)N=C(N)[C@](C)(F)CC1(F)F</t>
  </si>
  <si>
    <t>COc1ccc(cc1)C(=O)Nc1ccc(F)c(c1)[C@@]1(C)N=C(N)[C@](C)(F)CC1(F)F</t>
  </si>
  <si>
    <t>C[C@@]1(F)CC(F)(F)[C@](C)(N=C1N)c1cc(NC(=O)c2ccc(Cl)cc2)ccc1F</t>
  </si>
  <si>
    <t>C[C@]1(F)CC(F)(F)[C@](C)(N=C1N)c1cc(NC(=O)c2ccc(OC(F)F)cn2)ccc1F</t>
  </si>
  <si>
    <t>COc1cnc(C(=O)Nc2ccc(F)c(c2)[C@@]2(C)N=C(N)[C@@](C)(F)CC2(F)F)c(F)c1</t>
  </si>
  <si>
    <t>Cc1nc(C(=O)Nc2ccc(F)c(c2)[C@@]2(C)N=C(N)[C@@](C)(F)CC2(F)F)c(C)o1</t>
  </si>
  <si>
    <t>COc1cnc(C(=O)Nc2ccc(F)c(c2)[C@@]2(C)N=C(N)[C@@](C)(F)CC2(F)F)c(C)c1</t>
  </si>
  <si>
    <t>Cc1cc(F)cnc1C(=O)Nc1ccc(F)c(c1)[C@@]1(C)N=C(N)[C@@](C)(F)CC1(F)F</t>
  </si>
  <si>
    <t>CCC(CN1C(=N)NC(C1=O)(c1ccccc1)c1ccccc1)c1ccccc1</t>
  </si>
  <si>
    <t>COc1ccc(cc1)C1(NC(=N)N(C2CCCCC2)C1=O)c1ccc(OC)cc1</t>
  </si>
  <si>
    <t>COc1ccc(cc1)C1(NC(=N)N(C2CCOCC2)C1=O)c1ccc(OC)cc1</t>
  </si>
  <si>
    <t>COc1ccc(cc1)C1(NC(=N)N(C2CCN(CC2)C(=O)OC(C)(C)C)C1=O)c1ccc(OC)cc1</t>
  </si>
  <si>
    <t>COc1ccc(cc1)C1(NC(=N)N(CC2CCOCC2)C1=O)c1ccc(OC)cc1</t>
  </si>
  <si>
    <t>COc1cccc(c1)C1(NC(=N)N(C2CCCCC2)C1=O)c1cccc(OC)c1</t>
  </si>
  <si>
    <t>COc1ccc(cc1)C1(NC(=N)N(C2CCCCC2)C1=O)c1cccc(c1)-c1cccnc1</t>
  </si>
  <si>
    <t>N=C1NC(C(=O)N1C1CCCCC1)(c1ccccc1)c1cccc(c1)-c1cccnc1</t>
  </si>
  <si>
    <t>CN1C(=N)NC(C1=O)(c1ccccc1)c1cccc(c1)-c1cccnc1</t>
  </si>
  <si>
    <t>COc1cccc(c1)-c1cccc(c1)C1(NC(=N)N(C)C1=O)c1ccccc1</t>
  </si>
  <si>
    <t>COc1cccc(c1)-c1cccc(c1)C1(NC(=N)N(C2CCCCC2)C1=O)c1ccccc1</t>
  </si>
  <si>
    <t>COc1cccc(c1)-c1cccc(c1)C1(NC(=N)N(C2CCOCC2)C1=O)c1ccccc1</t>
  </si>
  <si>
    <t>COc1cccc(c1)-c1cccc(c1)C1(NC(=N)N(C)C1=O)C1CC1</t>
  </si>
  <si>
    <t>COc1cccc(c1)-c1cccc(c1)C1(NC(=N)N(C2CCCCC2)C1=O)C1CC1</t>
  </si>
  <si>
    <t>COc1cccc(c1)-c1cccc(c1)C1(NC(=N)N(C2CCOCC2)C1=O)C1CC1</t>
  </si>
  <si>
    <t>COc1ccc(cc1)C1(NC(=N)N(CC2CCCCC2)C1=O)c1ccc(OC)cc1</t>
  </si>
  <si>
    <t>COc1ccc(cc1)C1(NC(=N)N(CC23CC4CC(CC(C4)C2)C3)C1=O)c1ccc(OC)cc1</t>
  </si>
  <si>
    <t>COc1ccc(cc1)C1(NC(=N)N(Cc2ccccc2C#N)C1=O)c1ccc(OC)cc1</t>
  </si>
  <si>
    <t>COc1ccc(cc1)C1(NC(=N)N(C2CCN(CC2)C(C)=O)C1=O)c1ccc(OC)cc1</t>
  </si>
  <si>
    <t>COc1ccc(cc1)C1(NC(=N)N(C2CCN(CC2)C(=O)c2ccccc2)C1=O)c1ccc(OC)cc1</t>
  </si>
  <si>
    <t>COc1ccc(cc1)C1(NC(=N)N(CC2CCN(CC2)C(=O)OC(C)(C)C)C1=O)c1ccc(OC)cc1</t>
  </si>
  <si>
    <t>COc1ccc(cc1)C1(NC(=N)N(C2CCOCC2)C1=O)c1cccnc1</t>
  </si>
  <si>
    <t>COc1ccc(cc1)C1(NC(=N)N(C2CCOCC2)C1=O)C1CCCCC1</t>
  </si>
  <si>
    <t>COc1ccc(cc1)C1(NC(=N)N(C2CCCCC2)C1=O)C1CCCCC1</t>
  </si>
  <si>
    <t>N=C1NC(C2CC2)(C(=O)N1C1CCOCC1)c1cccc(c1)-c1cccnc1</t>
  </si>
  <si>
    <t>N=C1NC(C2CC2)(C(=O)N1C1CCOCC1)c1cccc(c1)-c1cncc(c1)C#N</t>
  </si>
  <si>
    <t>Clc1cncc(c1)-c1cccc(c1)C1(NC(=N)N(C2CCOCC2)C1=O)C1CC1</t>
  </si>
  <si>
    <t>COc1ccc(cc1-c1cccc(c1)C#N)C1(NC(=N)N(C2CCOCC2)C1=O)C1CC1</t>
  </si>
  <si>
    <t>N=C1NC(C2CC2)(C(=O)N1C1CCCCC1)c1cccc(c1)-c1cccnc1</t>
  </si>
  <si>
    <t>N=C1NC(C2CC2)(C(=O)N1C1CCCCC1)c1cccc(c1)-c1cncc(c1)C#N</t>
  </si>
  <si>
    <t>N=C1NC(C2CCCCC2)(C(=O)N1C1CCOCC1)c1cccc(c1)-c1cccnc1</t>
  </si>
  <si>
    <t>COc1ccc(cc1)-c1nc(SCC(=O)Nc2nc(cs2)-c2ccccc2)[nH]c(=O)c1C#N</t>
  </si>
  <si>
    <t>Oc1c(cnc2cc(ccc12)S(=O)(=O)Nc1cccc(c1)C(F)(F)F)C(=O)NCc1ccc2OCOc2c1</t>
  </si>
  <si>
    <t>CC1(C)C(=N)N[C@]2(COC[C@H]2S1(=O)=O)c1cc(NC(=O)c2ccc(F)cn2)ccc1F</t>
  </si>
  <si>
    <t>CC1(C)C(=N)N[C@]2(COC[C@H]2S1(=O)=O)c1cc(NC(=O)c2ccc(Cl)cn2)ccc1F</t>
  </si>
  <si>
    <t>COc1ccc(nc1)C(=O)Nc1ccc(F)c(c1)[C@]12COC[C@H]1S(=O)(=O)C(C)(C)C(=N)N2</t>
  </si>
  <si>
    <t>COc1cnc(cn1)C(=O)Nc1ccc(F)c(c1)[C@]12COC[C@H]1S(=O)(=O)C(C)(C)C(=N)N2</t>
  </si>
  <si>
    <t>Cn1ccc(n1)C(=O)Nc1ccc(F)c(c1)[C@]12COC[C@H]1S(=O)(=O)C(C)(C)C(=N)N2</t>
  </si>
  <si>
    <t>Cc1cc(no1)C(=O)Nc1ccc(F)c(c1)[C@]12COC[C@H]1S(=O)(=O)C(C)(C)C(=N)N2</t>
  </si>
  <si>
    <t>CC1(C)C(=N)N[C@]2(COC[C@H]2S1(=O)=O)c1cc(NC(=O)c2cn3ccsc3n2)ccc1F</t>
  </si>
  <si>
    <t>CC1(C)C(=N)N[C@]2(COC[C@H]2S1(=O)=O)c1cc(NC(=O)c2cnc(OCCF)cn2)ccc1F</t>
  </si>
  <si>
    <t>Cc1cc(on1)C(=O)Nc1ccc(F)c(c1)[C@]12COC[C@H]1S(=O)(=O)C(C)(C)C(=N)N2</t>
  </si>
  <si>
    <t>Cn1cc(C(=O)Nc2ccc(F)c(c2)[C@]23COC[C@H]2S(=O)(=O)C(C)(C)C(=N)N3)c(n1)C(F)(F)F</t>
  </si>
  <si>
    <t>CC1(C)C(=N)N[C@]2(COC[C@H]2S1(=O)=O)c1cc(NC(=O)c2ncc(Cl)cc2F)ccc1F</t>
  </si>
  <si>
    <t>Cc1nc(C(=O)Nc2ccc(F)c(c2)[C@]23COC[C@H]2S(=O)(=O)C(C)(C)C(=N)N3)c(C)o1</t>
  </si>
  <si>
    <t>COCC(=O)Nc1ccc(F)c(c1)[C@]12COC[C@H]1S(=O)(=O)C(C)(C)C(=N)N2</t>
  </si>
  <si>
    <t>CC1(C)C(=N)N[C@]2(COC[C@H]2S1(=O)=O)c1cc(NC(=O)C(F)F)ccc1F</t>
  </si>
  <si>
    <t>CO[C@@H](C)C(=O)Nc1ccc(F)c(c1)[C@]12COC[C@H]1S(=O)(=O)C(C)(C)C(=N)N2</t>
  </si>
  <si>
    <t>CO[C@H](C)C(=O)Nc1ccc(F)c(c1)[C@]12COC[C@H]1S(=O)(=O)C(C)(C)C(=N)N2</t>
  </si>
  <si>
    <t>CC1(C)C(=N)N[C@]2(COC[C@H]2S1(=O)=O)c1cc(NC(=O)c2cnc(cn2)C(F)(F)F)ccc1F</t>
  </si>
  <si>
    <t>CC1(C)C(=N)N[C@]2(COC[C@H]2S1(=O)=O)c1cc(NC(=O)c2ccc(cn2)C#N)ccc1F</t>
  </si>
  <si>
    <t>COc1cnc(C(=O)Nc2ccc(F)c(c2)[C@]23COC[C@H]2S(=O)(=O)C(C)(C)C(=N)N3)c(C)c1</t>
  </si>
  <si>
    <t>COc1cnc(C(=O)Nc2ccc(F)c(c2)[C@]23COC[C@H]2S(=O)(=O)C(C)(C)C(=N)N3)c(C)n1</t>
  </si>
  <si>
    <t>Cc1cc(cnc1C(=O)Nc1ccc(F)c(c1)[C@]12COC[C@H]1S(=O)(=O)C(C)(C)C(=N)N2)C#N</t>
  </si>
  <si>
    <t>CC1(C)C(=N)N[C@]2(COC[C@H]2S1(=O)=O)c1cc(NC(=O)c2cnsn2)ccc1F</t>
  </si>
  <si>
    <t>CC1(C)C(=N)N[C@]2(COC[C@H]2S1(=O)=O)c1cc(NC(=O)c2cnc(OCC#C)cn2)ccc1F</t>
  </si>
  <si>
    <t>CC1(C)C(=N)N[C@]2(COC[C@H]2S1(=O)=O)c1cc(NC(=O)c2ccc(OCF)cn2)ccc1F</t>
  </si>
  <si>
    <t>CC1(C)C(=N)N[C@]2(COC[C@H]2S1(=O)=O)c1cc(NC(=O)c2ccc(OCC#C)cn2)ccc1F</t>
  </si>
  <si>
    <t>CC1(C)C(=N)N[C@]2(COC[C@H]2S1(=O)=O)c1cc(NC(=O)c2ccn(n2)C(F)F)ccc1F</t>
  </si>
  <si>
    <t>CC1(C)C(=N)N[C@]2(COC[C@H]2S1(=O)=O)c1cc(NC(=O)c2ccc(cn2)C(F)(F)F)ccc1F</t>
  </si>
  <si>
    <t>CC1(C)C(=N)N[C@]2(COC(CF)[C@H]2S1(=O)=O)c1cc(NC(=O)c2ccc(F)cn2)ccc1F</t>
  </si>
  <si>
    <t>CC1(C)C(=N)N[C@]2(COC(CF)[C@H]2S1(=O)=O)c1cc(NC(=O)c2ccc(Cl)cn2)ccc1F</t>
  </si>
  <si>
    <t>COc1ccc(nc1)C(=O)Nc1ccc(F)c(c1)[C@]12COC(CF)[C@H]1S(=O)(=O)C(C)(C)C(=N)N2</t>
  </si>
  <si>
    <t>COc1cnc(cn1)C(=O)Nc1ccc(F)c(c1)[C@]12COC(CF)[C@H]1S(=O)(=O)C(C)(C)C(=N)N2</t>
  </si>
  <si>
    <t>C[C@@]1(C(=N)N[C@]2(COC[C@H]2S1(=O)=O)c1cc(NC(=O)c2ccc(F)cn2)ccc1F)c1ccc(F)cc1</t>
  </si>
  <si>
    <t>C[C@]1(C(=N)N[C@]2(COC[C@H]2S1(=O)=O)c1cc(NC(=O)c2ccc(F)cn2)ccc1F)c1ccc(F)cc1</t>
  </si>
  <si>
    <t>C[C@@H]1OC[C@@]2(NC(=N)C(C)(C)S(=O)(=O)[C@H]12)c1cc(NC(=O)c2ccc(F)cn2)ccc1F</t>
  </si>
  <si>
    <t>C[C@H]1OC[C@@]2(NC(=N)C(C)(C)S(=O)(=O)[C@H]12)c1cc(NC(=O)c2ccc(F)cn2)ccc1F</t>
  </si>
  <si>
    <t>C[C@@]1(C2CC2)C(=N)N[C@]2(COC[C@H]2S1(=O)=O)c1cc(NC(=O)c2ccc(F)cn2)ccc1F</t>
  </si>
  <si>
    <t>C[C@]1(C2CC2)C(=N)N[C@]2(COC[C@H]2S1(=O)=O)c1cc(NC(=O)c2ccc(F)cn2)ccc1F</t>
  </si>
  <si>
    <t>NC1=N[C@]2(CO[C@H](C[C@H]2CS1)C1CCCO1)c1ccc(F)cc1F</t>
  </si>
  <si>
    <t>NC1=N[C@]2(CO[C@H](C[C@H]2CS1)C1CC1)c1ccc(F)cc1F</t>
  </si>
  <si>
    <t>C[C@H]1SC(N)=N[C@]2(CO[C@H](C[C@@H]12)C1CC1)c1ccc(F)cc1F</t>
  </si>
  <si>
    <t>NC1=N[C@]2(CO[C@H](C[C@H]2CS1)C1CCO1)c1ccc(F)cc1F</t>
  </si>
  <si>
    <t>COC[C@H]1SC(N)=N[C@]2(CO[C@H](C[C@@H]12)C1CC1)c1ccc(F)cc1F</t>
  </si>
  <si>
    <t>NC1=N[C@]2(CO[C@H](C[C@H]2[C@@H](CF)S1)C1CC1)c1ccc(F)cc1F</t>
  </si>
  <si>
    <t>CC1(CC1)[C@H]1C[C@H]2CSC(N)=N[C@]2(CO1)c1ccc(F)cc1F</t>
  </si>
  <si>
    <t>CC1(CC1)[C@@H]1C[C@@H]2CSC(N)=N[C@@]2(CO1)c1ccc(F)cc1F</t>
  </si>
  <si>
    <t>NC1=N[C@]2(CO[C@@H](CC3CC3)C[C@H]2CS1)c1ccc(F)cc1F</t>
  </si>
  <si>
    <t>NC1=N[C@]2(CO[C@H](C[C@H]2CS1)C1CC1)c1c(F)cc(F)cc1F</t>
  </si>
  <si>
    <t>NC1=N[C@]2(CO[C@H](C[C@H]2CS1)C1CC1)c1ccc(F)cc1</t>
  </si>
  <si>
    <t>NC1=N[C@]2(CO[C@H](C[C@H]2CS1)C1CC1)c1cc(F)ccc1F</t>
  </si>
  <si>
    <t>NC1=N[C@]2(CO[C@H](C[C@H]2CS1)C1CC1)c1c(F)cccc1F</t>
  </si>
  <si>
    <t>NC1=N[C@]2(CO[C@H](C[C@H]2CS1)C1CC1)c1ccccc1F</t>
  </si>
  <si>
    <t>NC1=N[C@]2(CO[C@H](C[C@H]2CS1)C1CC1)c1ccccc1</t>
  </si>
  <si>
    <t>Cc1ccc(c(F)c1)[C@]12CO[C@H](C[C@H]1CSC(N)=N2)C1CC1</t>
  </si>
  <si>
    <t>Cc1ccc(cc1F)[C@]12CO[C@H](C[C@H]1CSC(N)=N2)C1CC1</t>
  </si>
  <si>
    <t>NC1=N[C@@]2(CO[C@@H](C[C@@H]2CS1)C1CC1)c1ccccc1F</t>
  </si>
  <si>
    <t>NC1=N[C@@]2(CO[C@@H](C[C@@H]2CS1)C1CC1)c1ccc(F)cc1</t>
  </si>
  <si>
    <t>CC1(C)CCC(O1)[C@H]1C[C@H]2CSC(N)=N[C@]2(CO1)c1ccc(F)cc1F</t>
  </si>
  <si>
    <t>C[C@@H]1C[C@H]1[C@H]1C[C@H]2CSC(N)=N[C@]2(CO1)c1ccc(F)cc1F</t>
  </si>
  <si>
    <t>NC1=N[C@]2(CO[C@H](C[C@H]2CS1)[C@@H]1CCCO1)c1ccc(F)cc1F</t>
  </si>
  <si>
    <t>CN1C(=N)N[C@@](C)(CS1(=O)=O)c1sc(cc1Cl)-c1cccc(c1)-c1nnco1</t>
  </si>
  <si>
    <t>CN1C(=N)N[C@@](C)(CS1(=O)=O)c1sc(cc1F)-c1cccc(c1)-c1nnco1</t>
  </si>
  <si>
    <t>CN1C(=N)N[C@@](C)(CS1(=O)=O)c1sc(cc1F)-c1cncc(c1)-c1nnco1</t>
  </si>
  <si>
    <t>CN1C(=N)N[C@@](C)(CS1(=O)=O)c1sc(cc1F)-c1cccc(c1)-c1cc[nH]n1</t>
  </si>
  <si>
    <t>CN1C(=N)N[C@@](C)(CS1(=O)=O)c1sc(cc1Cl)-c1cccc(c1)-c1ncco1</t>
  </si>
  <si>
    <t>CN1C(=N)N[C@@](C)(CS1(=O)=O)c1sc(cc1F)-c1cccc(c1)-c1ncco1</t>
  </si>
  <si>
    <t>CN1\C(N[C@@](C)(CS1(=O)=O)c1cc(ccc1F)-c1cccc(c1)-c1ncco1)=N/C(=O)OC(C)(C)C</t>
  </si>
  <si>
    <t>CN1C(=N)N[C@@](C)(CS1(=O)=O)c1sc(cc1Cl)-c1cncc(c1)-c1ncco1</t>
  </si>
  <si>
    <t>CN1C(=N)N[C@@](C)(CS1(=O)=O)c1sc(cc1F)-c1cncc(c1)-c1ncco1</t>
  </si>
  <si>
    <t>CN1C(=N)N[C@@](C)(CS1(=O)=O)c1sc(cc1Cl)-c1cccc(c1)-c1cnco1</t>
  </si>
  <si>
    <t>CN1C(=N)N[C@@](C)(CS1(=O)=O)c1sc(cc1F)-c1cccc(c1)-c1cnco1</t>
  </si>
  <si>
    <t>CN1C(=N)N[C@@](C)(CS1(=O)=O)c1sc(cc1Cl)-c1cccc(c1)-c1ccno1</t>
  </si>
  <si>
    <t>CN1C(=N)N[C@@](C)(CS1(=O)=O)c1sc(cc1F)-c1cccc(c1)-c1ccno1</t>
  </si>
  <si>
    <t>CN1C(=N)N[C@@](C)(CS1(=O)=O)c1sc(cc1Cl)-c1cccc(c1)-c1nnc(C)o1</t>
  </si>
  <si>
    <t>CN1C(=N)N[C@@](C)(CS1(=O)=O)c1sc(cc1F)-c1cccc(c1)-c1nnc(C)o1</t>
  </si>
  <si>
    <t>CN1C(=N)N[C@@](C)(CS1(=O)=O)c1sc(cc1Cl)-c1cccc(c1)-c1nnc(o1)C1CC1</t>
  </si>
  <si>
    <t>CN1C(=N)N[C@@](C)(CS1(=O)=O)c1sc(cc1F)-c1cccc(c1)-c1nnc(o1)C1CC1</t>
  </si>
  <si>
    <t>CN1C(=N)N[C@@](C)(CS1(=O)=O)c1cc(cs1)-c1cccc(c1)-c1nnco1</t>
  </si>
  <si>
    <t>CN1C(=N)N[C@@](C)(CS1(=O)=O)c1sc(cc1Cl)-c1cncc(c1)-c1cnco1</t>
  </si>
  <si>
    <t>CN1C(=N)N[C@@](C)(CS1(=O)=O)c1sc(cc1F)-c1cncc(c1)-c1cnco1</t>
  </si>
  <si>
    <t>CN1C(=N)N[C@@](C)(CS1(=O)=O)c1cc(cs1)-c1cncc(c1)-c1cnco1</t>
  </si>
  <si>
    <t>CN1C(=N)N[C@@](C)(CS1(=O)=O)c1sc(cc1Cl)-c1cc(F)cc(c1)-c1cnco1</t>
  </si>
  <si>
    <t>CN1C(=N)N[C@@](C)(CS1(=O)=O)c1cc(cs1)-c1cc(F)cc(c1)-c1cnco1</t>
  </si>
  <si>
    <t>CN1C(=N)N[C@@](C)(CS1(=O)=O)c1sc(cc1F)-c1cc(F)cc(c1)-c1cnco1</t>
  </si>
  <si>
    <t>CN1C(=N)N[C@@](C)(CS1(=O)=O)c1ncc(s1)-c1cccc(c1)-c1ncco1</t>
  </si>
  <si>
    <t>CN1C(=N)N[C@@](C)(CS1(=O)=O)c1ncc(s1)-c1cccc(c1)-c1nnco1</t>
  </si>
  <si>
    <t>CN1C(=N)N[C@@](C)(CS1(=O)=O)c1sc(cc1Cl)-c1cc(F)cc(c1)-c1nnco1</t>
  </si>
  <si>
    <t>CN1C(=N)N[C@@](C)(CS1(=O)=O)c1sc(cc1F)-c1cc(F)cc(c1)-c1nnco1</t>
  </si>
  <si>
    <t>CN1C(=N)N[C@@](C)(CS1(=O)=O)c1cc(ccc1F)-c1cc(F)cc(c1)-c1nnco1</t>
  </si>
  <si>
    <t>CN1C(=N)N[C@@](C)(CS1(=O)=O)c1sc(cc1Cl)-c1cc(ccc1F)-c1nnco1</t>
  </si>
  <si>
    <t>CN1C(=N)N[C@@](C)(CS1(=O)=O)c1sc(cc1F)-c1cc(ccc1F)-c1nnco1</t>
  </si>
  <si>
    <t>CN1C(=N)N[C@@](C)(CS1(=O)=O)c1sc(cc1Cl)-c1ccc(F)c(c1)-c1nnco1</t>
  </si>
  <si>
    <t>CN1C(=N)N[C@@](C)(CS1(=O)=O)c1sc(cc1F)-c1ccc(F)c(c1)-c1nnco1</t>
  </si>
  <si>
    <t>CN1C(=N)N[C@@](C)(CS1(=O)=O)c1sc(cc1Cl)-c1cccc(-c2nnco2)c1F</t>
  </si>
  <si>
    <t>CN1C(=N)N[C@@](C)(CS1(=O)=O)c1sc(cc1F)-c1cccc(-c2nnco2)c1F</t>
  </si>
  <si>
    <t>CN1C(=N)N[C@@](C)(CS1(=O)=O)c1sc(cc1Cl)-c1cccc(c1)-c1nc(C)no1</t>
  </si>
  <si>
    <t>CN1C(=N)N[C@@](C)(CS1(=O)=O)c1sc(cc1F)-c1cccc(c1)-c1nc(C)no1</t>
  </si>
  <si>
    <t>CN1C(=N)N[C@@](C)(CS1(=O)=O)c1sc(cc1Cl)-c1cccc(c1)-c1nc(no1)C1CC1</t>
  </si>
  <si>
    <t>CN1C(=N)N[C@@](C)(CS1(=O)=O)c1sc(cc1F)-c1cccc(c1)-c1nc(no1)C1CC1</t>
  </si>
  <si>
    <t>CN1C(=N)N[C@@](C)(CS1(=O)=O)c1sc(cc1Cl)-c1cccc(c1)-c1noc(C)n1</t>
  </si>
  <si>
    <t>CN1C(=N)N[C@@](C)(CS1(=O)=O)c1sc(cc1F)-c1cccc(c1)-c1noc(C)n1</t>
  </si>
  <si>
    <t>CN1C(=N)N[C@@](C)(CS1(=O)=O)c1cc(cs1)-c1cc(F)cc(c1)-c1nnco1</t>
  </si>
  <si>
    <t>CN1C(=N)N[C@@](C)(CS1(=O)=O)c1sc(cc1Cl)-c1cccc(c1)-c1noc(n1)C1CC1</t>
  </si>
  <si>
    <t>CN1C(=N)N[C@@](C)(CS1(=O)=O)c1sc(cc1F)-c1cccc(c1)-c1noc(n1)C1CC1</t>
  </si>
  <si>
    <t>CN1C(=N)N[C@@](C)(CS1(=O)=O)c1sc(cc1Cl)-c1cccc(c1)-c1ncon1</t>
  </si>
  <si>
    <t>CN1C(=N)N[C@@](C)(CS1(=O)=O)c1sc(cc1F)-c1cccc(c1)-c1ncon1</t>
  </si>
  <si>
    <t>CN1C(=N)N[C@@](C)(CS1(=O)=O)c1sc(cc1F)-c1cccc(c1)-c1ncno1</t>
  </si>
  <si>
    <t>CN1C(=N)N[C@@](C)(CS1(=O)=O)c1sc(cc1Cl)-c1ccnc(c1)-c1nc(C)no1</t>
  </si>
  <si>
    <t>CN1C(=N)N[C@@](C)(CS1(=O)=O)c1sc(cc1F)-c1ccnc(c1)-c1nc(C)no1</t>
  </si>
  <si>
    <t>CN1C(=N)N[C@@](C)(CS1(=O)=O)c1sc(cc1Cl)-c1ccnc(c1)-c1nc(no1)C1CC1</t>
  </si>
  <si>
    <t>CN1C(=N)N[C@@](C)(CS1(=O)=O)c1sc(cc1F)-c1ccnc(c1)-c1nc(no1)C1CC1</t>
  </si>
  <si>
    <t>CN1C(=N)N[C@@](C)(CS1(=O)=O)c1sc(cc1F)-c1ccnc(c1)-c1ccccc1</t>
  </si>
  <si>
    <t>CN1C(=N)N[C@@](C)(CS1(=O)=O)c1sc(cc1F)-c1ccnc(c1)-c1cncnc1</t>
  </si>
  <si>
    <t>CN1C(=N)N[C@@](C)(CS1(=O)=O)c1sc(cc1F)-c1ccnc(c1)-c1cnco1</t>
  </si>
  <si>
    <t>CN1C(=N)N[C@@](C)(CS1(=O)=O)c1sc(cc1Cl)-c1cncc(c1)-c1nnc(o1)C1CC1</t>
  </si>
  <si>
    <t>CN1C(=N)N[C@@](C)(CS1(=O)=O)c1sc(cc1Cl)-c1cc(ncc1F)-c1nnco1</t>
  </si>
  <si>
    <t>CN1C(=N)N[C@@](C)(CS1(=O)=O)c1sc(cc1F)-c1cc(ncc1F)-c1nnco1</t>
  </si>
  <si>
    <t>CN1C(=N)N[C@@](C)(CS1(=O)=O)c1sc(cc1Cl)-c1cccc(c1)-n1cccn1</t>
  </si>
  <si>
    <t>CN1C(=N)N[C@@](C)(CS1(=O)=O)c1sc(cc1Cl)-c1cccc(c1)N1CCS(=O)(=O)CC1</t>
  </si>
  <si>
    <t>CN1C(=N)N[C@@](C)(CS1(=O)=O)c1sc(cc1Cl)-c1cccc(c1)-c1ccccc1</t>
  </si>
  <si>
    <t>CN1C(=N)N[C@@](C)(CS1(=O)=O)c1sc(cc1Cl)-c1cccc(c1)-n1nccn1</t>
  </si>
  <si>
    <t>CN1C(=N)N[C@@](C)(CS1(=O)=O)c1sc(cc1Cl)-c1ccc(cc1)-c1cccnc1</t>
  </si>
  <si>
    <t>CN1C(=N)N[C@@](C)(CS1(=O)=O)c1sc(cc1Cl)-c1ccc(cc1)-c1ccccn1</t>
  </si>
  <si>
    <t>CN1C(=N)N[C@@](C)(CS1(=O)=O)c1sc(cc1Cl)-c1ccc(nc1)N1CCOCC1</t>
  </si>
  <si>
    <t>CN1C(=N)N[C@@](C)(CS1(=O)=O)c1sc(cc1Cl)-c1ccc(cc1)-n1nccn1</t>
  </si>
  <si>
    <t>CN1C(=N)N[C@@](C)(CS1(=O)=O)c1sc(cc1Cl)-c1cccc(n1)-n1ccnc1</t>
  </si>
  <si>
    <t>CN1C(=N)N[C@@](C)(CS1(=O)=O)c1sc(cc1Cl)-c1ccc(cc1)-c1ncco1</t>
  </si>
  <si>
    <t>CN1C(=N)N[C@@](C)(CS1(=O)=O)c1sc(cc1Cl)-c1ccc(cc1)-c1nccs1</t>
  </si>
  <si>
    <t>CN1C(=N)N[C@@](C)(CS1(=O)=O)c1sc(cc1Cl)-c1ccc(cc1)-n1ccnn1</t>
  </si>
  <si>
    <t>CN1C(=N)N[C@@](C)(CS1(=O)=O)c1sc(cc1F)-c1ccnc(c1)-n1cnc(C)c1</t>
  </si>
  <si>
    <t>CN1C(=N)N[C@@](C)(CS1(=O)=O)c1sc(cc1F)-c1ccnc(c1)-c1ccncc1</t>
  </si>
  <si>
    <t>CN1C(=N)N[C@@](C)(CS1(=O)=O)c1sc(cc1F)-c1ccnc(c1)-c1cccnc1</t>
  </si>
  <si>
    <t>CN1C(=N)N[C@@](C)(CS1(=O)=O)c1sc(cc1F)-c1ccnc(c1)-n1cc(C)cn1</t>
  </si>
  <si>
    <t>CN1C(=N)N[C@@](C)(CS1(=O)=O)c1sc(cc1F)-c1ccnc(c1)-n1ccnc1</t>
  </si>
  <si>
    <t>CN1C(=N)N[C@@](C)(CS1(=O)=O)c1sc(cc1F)-c1ccnc(c1)-n1cccn1</t>
  </si>
  <si>
    <t>CN1C(=N)N[C@@](C)(CS1(=O)=O)c1sc2c(nccc2c1Cl)-c1cnc(nc1)C1CC1</t>
  </si>
  <si>
    <t>CN1C(=N)N[C@@](C)(CS1(=O)=O)c1sc2c(nccc2c1Cl)-c1ccc(nc1)C1CC1</t>
  </si>
  <si>
    <t>CN1C(=N)N[C@@](C)(CS1(=O)=O)c1sc2c(nccc2c1Cl)-c1ccc(nc1)-n1cccn1</t>
  </si>
  <si>
    <t>CN1C(=N)N[C@@](C)(CS1(=O)=O)c1sc2c(cccc2c1F)-c1ccc(cc1)C1CC(=O)N1</t>
  </si>
  <si>
    <t>CN1C(=N)N[C@@](C)(CS1(=O)=O)c1sc2c(cccc2c1F)-c1ccc(nc1)-c1ccc(F)cc1F</t>
  </si>
  <si>
    <t>CN1C(=N)N[C@@](C)(CS1(=O)=O)c1sc2c(cccc2c1F)-c1ccc(cc1)-n1ccnn1</t>
  </si>
  <si>
    <t>CN1C(=N)N[C@@](C)(CS1(=O)=O)c1sc2c(cccc2c1F)-c1ccc(cc1)-c1ccncc1</t>
  </si>
  <si>
    <t>CN1C(=N)N[C@@](C)(CS1(=O)=O)c1sc2c(cccc2c1F)-c1ccc(cc1)N1CCS(=O)(=O)CC1</t>
  </si>
  <si>
    <t>CN1C(=N)N[C@@](C)(CS1(=O)=O)c1sc2c(cccc2c1F)-c1ccc(cc1)-c1nccn1C</t>
  </si>
  <si>
    <t>CN1C(=N)N[C@@](C)(CS1(=O)=O)c1sc2c(cccc2c1F)-c1ccc(nc1)-n1cccn1</t>
  </si>
  <si>
    <t>CN1C(=N)N[C@@](C)(CS1(=O)=O)c1sc2c(cccc2c1F)-c1ccc(cc1)-c1ncc(C)cn1</t>
  </si>
  <si>
    <t>CN1C(=N)N[C@@](C)(CS1(=O)=O)c1sc2c(cccc2c1F)-c1ccc(cc1)-n1cccn1</t>
  </si>
  <si>
    <t>CN1C(=N)N[C@@](C)(CS1(=O)=O)c1sc2c(cccc2c1F)-c1ccc(cc1)-c1ncco1</t>
  </si>
  <si>
    <t>CN1C(=N)N[C@@](C)(CS1(=O)=O)c1sc2c(cccc2c1F)-c1ccc(cc1)-c1nccs1</t>
  </si>
  <si>
    <t>CN1C(=N)N[C@@](C)(CS1(=O)=O)c1sc2c(cccc2c1F)-c1ccc(cc1)-n1nccn1</t>
  </si>
  <si>
    <t>CN1CCN(CC1)c1ccc(cn1)-c1cccc2c(F)c(sc12)[C@]1(C)CS(=O)(=O)N(C)C(=N)N1</t>
  </si>
  <si>
    <t>CN1C(=N)N[C@@](C)(CS1(=O)=O)c1sc2c(cccc2c1F)-c1ccc(nc1)N1CCOCC1</t>
  </si>
  <si>
    <t>CN1CCN(CC1)c1ccc(cc1)-c1cccc2c(F)c(sc12)[C@]1(C)CS(=O)(=O)N(C)C(=N)N1</t>
  </si>
  <si>
    <t>CN1C(=N)N[C@@](C)(CS1(=O)=O)c1sc2c(cccc2c1F)-c1ccc(nc1)C1CC1</t>
  </si>
  <si>
    <t>CN1C(=N)N[C@@](C)(CS1(=O)=O)c1sc2c(nccc2c1Cl)-c1cnc(nc1)-n1cccn1</t>
  </si>
  <si>
    <t>CN1C(=N)N[C@@](C)(CS1(=O)=O)c1sc2c(nccc2c1Cl)-c1ccc(cc1)-c1cc(n[nH]1)C(F)(F)F</t>
  </si>
  <si>
    <t>CN1C(=N)N[C@@](C)(CS1(=O)=O)c1sc2c(nccc2c1Cl)-c1ccc(cc1)-n1nccn1</t>
  </si>
  <si>
    <t>CN1C(=N)N[C@@](C)(CS1(=O)=O)c1sc2c(nccc2c1Cl)-c1ccc(cc1)-c1ncco1</t>
  </si>
  <si>
    <t>CN1C(=N)N[C@@](C)(CS1(=O)=O)c1sc2c(nccc2c1Cl)-c1ccc(cc1)C1CC(=O)N1</t>
  </si>
  <si>
    <t>CN1C(=N)N[C@@](C)(CS1(=O)=O)c1sc2c(nccc2c1Cl)-c1ccc(cc1)-n1cccn1</t>
  </si>
  <si>
    <t>CN1C(=N)N[C@@](C)(CS1(=O)=O)c1sc2c(nccc2c1Cl)-c1ccc(cc1)-c1ccn[nH]1</t>
  </si>
  <si>
    <t>CN1C(=N)N[C@@](C)(CS1(=O)=O)c1sc2c(nccc2c1Cl)-c1ccc(cc1)-n1ccnn1</t>
  </si>
  <si>
    <t>CN1C(=N)N[C@@](C)(CS1(=O)=O)c1sc2c(nccc2c1Cl)-c1ccc(cc1)-c1nccn1C</t>
  </si>
  <si>
    <t>CN1C(=N)N[C@@](C)(CS1(=O)=O)c1sc2c(nccc2c1Cl)-c1ccc(cc1)-c1nccs1</t>
  </si>
  <si>
    <t>CN1C(=N)N[C@@](C)(CS1(=O)=O)c1sc2c(nccc2c1Cl)-c1ccc(cc1F)-c1ccoc1</t>
  </si>
  <si>
    <t>CN1C(=N)N[C@@](C)(CS1(=O)=O)c1sc2c(nccc2c1Cl)-c1ccc(cc1F)-c1cnco1</t>
  </si>
  <si>
    <t>CN1C(=N)N[C@@](C)(CS1(=O)=O)c1sc2c(nccc2c1Cl)-c1ccc(cc1F)-c1ccoc1C</t>
  </si>
  <si>
    <t>CN1C(=N)N[C@@](C)(CS1(=O)=O)c1sc2c(nccc2c1Cl)-c1ccc(cc1F)-c1cocc1C</t>
  </si>
  <si>
    <t>CN1C(=N)N[C@@](C)(CS1(=O)=O)c1sc2c(nccc2c1Cl)-c1ccc(cc1F)-c1ccnn1C</t>
  </si>
  <si>
    <t>CN1C(=N)N[C@@](C)(CS1(=O)=O)c1sc2c(nccc2c1Cl)-c1ccc(cc1F)-c1cnn(C)c1</t>
  </si>
  <si>
    <t>CN1C(=N)N[C@@](C)(CS1(=O)=O)c1sc2c(nccc2c1Cl)-c1ccc(cc1F)-c1cncs1</t>
  </si>
  <si>
    <t>CN1C(=N)N[C@@](C)(CS1(=O)=O)c1sc2c(nccc2c1Cl)-c1ccc(cc1F)-c1cn[nH]c1</t>
  </si>
  <si>
    <t>COc1cnn(c1)-c1ccc(c(F)c1)-c1nccc2c(Cl)c(sc12)[C@]1(C)CS(=O)(=O)N(C)C(=N)N1</t>
  </si>
  <si>
    <t>CN1C(=N)N[C@@](C)(CS1(=O)=O)c1sc2c(nccc2c1Cl)-c1ccc(cc1F)-n1cccn1</t>
  </si>
  <si>
    <t>CCCc1cnn(c1)-c1ccc(c(F)c1)-c1nccc2c(Cl)c(sc12)[C@]1(C)CS(=O)(=O)N(C)C(=N)N1</t>
  </si>
  <si>
    <t>CCc1cnn(c1)-c1ccc(c(F)c1)-c1nccc2c(Cl)c(sc12)[C@]1(C)CS(=O)(=O)N(C)C(=N)N1</t>
  </si>
  <si>
    <t>CN1C(=N)N[C@@](C)(CS1(=O)=O)c1sc2c(nccc2c1Cl)-c1ccc(cc1F)-n1cc(C)cn1</t>
  </si>
  <si>
    <t>CN1C(=N)N[C@@](C)(CS1(=O)=O)c1sc2c(nccc2c1Cl)N1CCN(CC1)c1nonc1C</t>
  </si>
  <si>
    <t>COc1ccnc(c1)N1CCN(CC1)c1nccc2c(Cl)c(sc12)[C@]1(C)CS(=O)(=O)N(C)C(=N)N1</t>
  </si>
  <si>
    <t>CN1C(=N)N[C@@](C)(CS1(=O)=O)c1sc2c(nccc2c1Cl)N1CCC(CC1)c1nc(C)ns1</t>
  </si>
  <si>
    <t>CN[S@@]1(O)C[C@](C)(NC(=N)C1(C)C)c1cc(NC(=O)c2ccc(Cl)cn2)ccc1F</t>
  </si>
  <si>
    <t>CN[S@]1(O)C[C@](C)(NC(=N)C1(C)C)c1cc(NC(=O)c2ccc(Cl)cn2)ccc1F</t>
  </si>
  <si>
    <t>CN[S@@]1(O)C[C@](C)(NC(=N)C1(C)C)c1cc(NC(=O)c2ccc(F)cn2)ccc1F</t>
  </si>
  <si>
    <t>CN[S@]1(O)C[C@](C)(NC(=N)C1(C)C)c1cc(NC(=O)c2ccc(F)cn2)ccc1F</t>
  </si>
  <si>
    <t>CN[S@@]1(O)C[C@](C)(NC(=N)C1(C)C)c1cc(NC(=O)c2ccc(OC)cn2)ccc1F</t>
  </si>
  <si>
    <t>CN[S@]1(O)C[C@](C)(NC(=N)C1(C)C)c1cc(NC(=O)c2cnc(OC)cn2)ccc1F</t>
  </si>
  <si>
    <t>CN[S@@]1(O)C[C@](C)(NC(=N)C1(C)C)c1cc(NC(=O)c2cnc(OC)cn2)ccc1F</t>
  </si>
  <si>
    <t>CN[S@]1(O)C[C@](C)(NC(=N)C1(C)C)c1cc(NC(=O)COC)ccc1F</t>
  </si>
  <si>
    <t>CN[S@@]1(O)C[C@](C)(NC(=N)C1(C)C)c1cc(NC(=O)COC)ccc1F</t>
  </si>
  <si>
    <t>CCN[S@@]1(O)C[C@](C)(NC(=N)C1(C)C)c1cc(NC(=O)c2ccc(Cl)cn2)ccc1F</t>
  </si>
  <si>
    <t>CCN[S@]1(O)C[C@](C)(NC(=N)C1(C)C)c1cc(NC(=O)c2ccc(Cl)cn2)ccc1F</t>
  </si>
  <si>
    <t>CCN[S@@]1(O)C[C@](C)(NC(=N)C1(C)C)c1cc(NC(=O)c2ccc(F)cn2)ccc1F</t>
  </si>
  <si>
    <t>CCN[S@@]1(O)C[C@](C)(NC(=N)C1(C)C)c1cc(NC(=O)c2ccc(cn2)C#N)ccc1F</t>
  </si>
  <si>
    <t>CC1(C)C(=N)N[C@@](C)(C[S@]1(O)NCC1CC1)c1cc(NC(=O)c2ccc(Cl)cn2)ccc1F</t>
  </si>
  <si>
    <t>CC1(C)C(=N)N[C@@](C)(C[S@@]1(O)NCC1CC1)c1cc(NC(=O)c2ccc(Cl)cn2)ccc1F</t>
  </si>
  <si>
    <t>CN=S1(=O)C[C@](C)(NC(=N)[C@@]1(C)c1ccc(F)cc1)c1cc(NC(=O)c2ccc(Cl)cn2)ccc1F</t>
  </si>
  <si>
    <t>CC1(C)C(=N)N[C@@](C)(C[S@@]1(O)NCCF)c1cc(NC(=O)c2ccc(Cl)cn2)ccc1F</t>
  </si>
  <si>
    <t>CC1(C)C(=N)N[C@@](C)(C[S@]1(O)NCCF)c1cc(NC(=O)c2ccc(Cl)cn2)ccc1F</t>
  </si>
  <si>
    <t>COCCN[S@]1(O)C[C@](C)(NC(=N)C1(C)C)c1cc(NC(=O)c2ccc(Cl)cn2)ccc1F</t>
  </si>
  <si>
    <t>COCCN[S@@]1(O)C[C@](C)(NC(=N)C1(C)C)c1cc(NC(=O)c2ccc(Cl)cn2)ccc1F</t>
  </si>
  <si>
    <t>CN1C(=N)N[C@@](C)(CS1(=O)=O)c1sc(cc1Cl)-c1ccc([nH]1)-c1ccccc1</t>
  </si>
  <si>
    <t>CN1C(=N)N[C@@](C)(CS1(=O)=O)c1sc(cc1Cl)-c1ncc([nH]1)-c1ccccc1</t>
  </si>
  <si>
    <t>CN1\C(N[C@@](C)(CS1(=O)=O)c1sc(cc1Cl)-c1ncc([nH]1)-c1ccccn1)=N/C(=O)OC(C)(C)C</t>
  </si>
  <si>
    <t>CN1C(=N)N[C@@](C)(CS1(=O)=O)c1sc(cc1Cl)-c1[nH]cnc1-c1ccccc1</t>
  </si>
  <si>
    <t>CN1C(=N)N[C@@](C)(CS1(=O)=O)c1sc(cc1Cl)-c1cn(nn1)-c1ccccc1</t>
  </si>
  <si>
    <t>CN1C(=N)N[C@@](C)(CS1(=O)=O)c1sc(cc1Cl)-c1ccc([nH]1)C1=NCCO1</t>
  </si>
  <si>
    <t>CC1CN=C(O1)c1ccc([nH]1)-c1cc(Cl)c(s1)[C@]1(C)CS(=O)(=O)N(C)C(=N)N1</t>
  </si>
  <si>
    <t>CN1C(=N)N[C@@](C)(CS1(=O)=O)c1sc(cc1Cl)-c1ccc([nH]1)-c1nnco1</t>
  </si>
  <si>
    <t>CN1C(=N)N[C@@](C)(CS1(=O)=O)c1sc(cc1Cl)-c1ccc([nH]1)-c1nnc(C)o1</t>
  </si>
  <si>
    <t>CN1C(=N)N[C@@](C)(CS1(=O)=O)c1sc(cc1Cl)-c1ccc([nH]1)-c1nnc(o1)C1CC1</t>
  </si>
  <si>
    <t>CN1C(=N)N[C@@](C)(CS1(=O)=O)c1cc(ccc1F)-c1ccc([nH]1)-c1nnco1</t>
  </si>
  <si>
    <t>CN1C(=N)N[C@@](C)(CS1(=O)=O)c1sc(cc1Cl)-c1cc(on1)-c1ccccc1</t>
  </si>
  <si>
    <t>CN1C(=N)N[C@@](C)(CS1(=O)=O)c1cc(ccc1F)-c1cc(on1)-c1ccccc1</t>
  </si>
  <si>
    <t>CN1C(=N)N[C@@](C)(CS1(=O)=O)c1sc(cc1Cl)-c1cc(no1)-c1ccccc1</t>
  </si>
  <si>
    <t>CN1C(=N)N[C@@](C)(CS1(=O)=O)c1sc(cc1Cl)-c1nnc(o1)-c1ccc(Cl)cc1</t>
  </si>
  <si>
    <t>COc1ccc(cc1)-c1nnc(o1)-c1cc(Cl)c(s1)[C@]1(C)CS(=O)(=O)N(C)C(=N)N1</t>
  </si>
  <si>
    <t>CN1C(=N)N[C@@](C)(CS1(=O)=O)c1sc(cc1Cl)-c1nnc(o1)-c1ccc(cc1)C(F)(F)F</t>
  </si>
  <si>
    <t>CN1C(=N)N[C@@](C)(CS1(=O)=O)c1sc(cc1F)-c1nnc(o1)-c1ccc(Cl)cc1</t>
  </si>
  <si>
    <t>CN1C(=N)N[C@@](C)(CS1(=O)=O)c1sc(cc1Cl)-c1nnc(o1)-c1ccccc1</t>
  </si>
  <si>
    <t>CN1C(=N)N[C@@](C)(CS1(=O)=O)c1sc(cc1Cl)-c1nnc(o1)-c1ccccn1</t>
  </si>
  <si>
    <t>CN1C(=N)N[C@@](C)(CS1(=O)=O)c1sc(cc1Cl)-c1nnc(o1)-c1ccc(F)cc1</t>
  </si>
  <si>
    <t>CN1C(=N)N[C@@](C)(CS1(=O)=O)c1sc(cc1Cl)-c1nnc(o1)-c1ccc(cc1)C#N</t>
  </si>
  <si>
    <t>CN1C(=N)N[C@@](C)(CS1(=O)=O)c1cc(ccc1F)-c1nnc(o1)-c1ccccc1</t>
  </si>
  <si>
    <t>CN1C(=N)N[C@@](C)(CS1(=O)=O)c1cc(ccc1F)-c1nnc(o1)-c1ccc(Cl)cc1</t>
  </si>
  <si>
    <t>CN1C(=N)N[C@@](C)(CS1(=O)=O)c1cc(ccc1F)-c1nnc(o1)-c1cnco1</t>
  </si>
  <si>
    <t>CN1C(=N)N[C@@](C)(CS1(=O)=O)c1sc(cc1Cl)-c1nnc(o1)-c1cnccn1</t>
  </si>
  <si>
    <t>CN1C(=N)N[C@@](C)(CS1(=O)=O)c1sc(cc1Cl)-c1nnc(o1)-c1ccncc1</t>
  </si>
  <si>
    <t>CN1C(=N)N[C@@](C)(CS1(=O)=O)c1sc(cc1Cl)-c1nnc(o1)-c1cccnc1</t>
  </si>
  <si>
    <t>CN1C(=N)N[C@@](C)(CS1(=O)=O)c1sc(cc1Cl)-c1nnc(o1)-c1cc2ccccn2n1</t>
  </si>
  <si>
    <t>CN1C(=N)N[C@@](C)(CS1(=O)=O)c1sc(cc1Cl)-c1nnc(o1)-c1cccc(c1)C#N</t>
  </si>
  <si>
    <t>CN1C(=N)N[C@@](C)(CS1(=O)=O)c1sc(cc1Cl)-c1nnc(o1)-c1nccs1</t>
  </si>
  <si>
    <t>CN1C(=N)N[C@@](C)(CS1(=O)=O)c1sc(cc1Cl)-c1nnc(o1)-c1cncs1</t>
  </si>
  <si>
    <t>CN1C(=N)N[C@@](C)(CS1(=O)=O)c1sc(cc1Cl)-c1nnc(o1)-c1cccc2ccnn12</t>
  </si>
  <si>
    <t>CN1C(=N)N[C@@](C)(CS1(=O)=O)c1sc(cc1Cl)-c1nnc(o1)-c1cnn2ccccc12</t>
  </si>
  <si>
    <t>CN1C(=N)N[C@@](C)(CS1(=O)=O)c1sc(cc1Cl)-c1nnc(o1)-c1ncccn1</t>
  </si>
  <si>
    <t>CN1C(=N)N[C@@](C)(CS1(=O)=O)c1sc(cc1Cl)-c1nnc(o1)-c1cscn1</t>
  </si>
  <si>
    <t>CN1C(=N)N[C@@](C)(CS1(=O)=O)c1sc(cc1Cl)-c1nnc(o1)C1Cc2ccccc2C1</t>
  </si>
  <si>
    <t>CN1C(=N)N[C@@](C)(CS1(=O)=O)c1sc(cc1Cl)-c1nnc(o1)-c1cncnc1</t>
  </si>
  <si>
    <t>CN1C(=N)N[C@@](C)(CS1(=O)=O)c1sc(cc1Cl)-c1nnc(o1)-c1cnco1</t>
  </si>
  <si>
    <t>CN1C(=N)N[C@@](C)(CS1(=O)=O)c1sc(cc1Cl)-c1nnc(o1)-c1ncco1</t>
  </si>
  <si>
    <t>CN1C(=N)N[C@@](C)(CS1(=O)=O)c1sc(cc1Cl)-c1nnc(o1)-c1cocn1</t>
  </si>
  <si>
    <t>CN1C(=N)N[C@@](C)(CS1(=O)=O)c1sc(cc1Cl)-c1nnc(o1)-c1ccncn1</t>
  </si>
  <si>
    <t>CN1C(=N)N[C@@](C)(CS1(=O)=O)c1sc(cc1Cl)-c1nnc(o1)-c1ccon1</t>
  </si>
  <si>
    <t>CN1C(=N)N[C@@](C)(CS1(=O)=O)c1sc(cc1Cl)-c1nnc(o1)-c1cnn(C)c1</t>
  </si>
  <si>
    <t>CN1C(=N)N[C@@](C)(CS1(=O)=O)c1sc(cc1Cl)-c1nnc(o1)-c1ccn(C)n1</t>
  </si>
  <si>
    <t>CN1C(=N)N[C@@](C)(CS1(=O)=O)c1sc(cc1Cl)-c1nnc(o1)-c1ccnn1C</t>
  </si>
  <si>
    <t>CN1C(=N)N[C@@](C)(CS1(=O)=O)c1sc(cc1Cl)-c1nnc(o1)C1CC1</t>
  </si>
  <si>
    <t>CN1C(=N)N[C@@](C)(CS1(=O)=O)c1cc(ccc1F)-c1nnc(o1)-c1nccs1</t>
  </si>
  <si>
    <t>CN1C(=N)N[C@@](C)(CS1(=O)=O)c1cc(ccc1F)-c1nnc(o1)-c1cncs1</t>
  </si>
  <si>
    <t>CN1C(=N)N[C@@](C)(CS1(=O)=O)c1cc(ccc1F)-c1nnc(o1)-c1cscn1</t>
  </si>
  <si>
    <t>CN1C(=N)N[C@@](C)(CS1(=O)=O)c1cc(ccc1F)-c1nnc(o1)C1Cc2ccccc2C1</t>
  </si>
  <si>
    <t>CN1C(=N)N[C@@](C)(CS1(=O)=O)c1cc(ccc1F)-c1nnc(o1)-c1ncco1</t>
  </si>
  <si>
    <t>CN1C(=N)N[C@@](C)(CS1(=O)=O)c1cc(ccc1F)-c1nnc(o1)-c1cocn1</t>
  </si>
  <si>
    <t>CN1C(=N)N[C@@](C)(CS1(=O)=O)c1cc(ccc1F)-c1nnc(o1)-c1ccon1</t>
  </si>
  <si>
    <t>CC(C)c1ccc(cc1)-c1nnc(o1)-c1cc(Cl)c(s1)[C@]1(C)CS(=O)(=O)N(C)C(=N)N1</t>
  </si>
  <si>
    <t>CN1C(=N)N[C@@](C)(CS1(=O)=O)c1sc(cc1Cl)-c1nnc(o1)-c1ccc(Cl)cc1F</t>
  </si>
  <si>
    <t>CN1C(=N)N[C@@](C)(CS1(=O)=O)c1sc(cc1Cl)-c1nnc(o1)-c1ccc2[nH]cnc2c1</t>
  </si>
  <si>
    <t>CN1C(=N)N[C@@](C)(CS1(=O)=O)c1sc(cc1Cl)-c1nnc(o1)-c1ccc(F)c(F)c1</t>
  </si>
  <si>
    <t>CC(C)Oc1ccc(cc1)-c1nnc(o1)-c1cc(Cl)c(s1)[C@]1(C)CS(=O)(=O)N(C)C(=N)N1</t>
  </si>
  <si>
    <t>CCCCOc1ccc(cc1)-c1nnc(o1)-c1cc(Cl)c(s1)[C@]1(C)CS(=O)(=O)N(C)C(=N)N1</t>
  </si>
  <si>
    <t>CCCOc1ccc(cc1)-c1nnc(o1)-c1cc(Cl)c(s1)[C@]1(C)CS(=O)(=O)N(C)C(=N)N1</t>
  </si>
  <si>
    <t>CN1C(=N)N[C@@](C)(CS1(=O)=O)c1sc(cc1Cl)-c1nnc(o1)-c1ccc(OCc2ccccc2)cc1</t>
  </si>
  <si>
    <t>CCCCCOc1ccc(cc1)-c1nnc(o1)-c1cc(Cl)c(s1)[C@]1(C)CS(=O)(=O)N(C)C(=N)N1</t>
  </si>
  <si>
    <t>CN1C(=N)N[C@@](C)(CS1(=O)=O)c1sc(cc1Cl)-c1nnc(o1)-c1ccc(c(F)c1)C(F)(F)F</t>
  </si>
  <si>
    <t>CN1C(=N)N[C@@](C)(CS1(=O)=O)c1sc(cc1Cl)-c1nnc(o1)-c1ccc(cc1)C1(COC1)C#N</t>
  </si>
  <si>
    <t>CN1C(=N)N[C@@](C)(CS1(=O)=O)c1sc(cc1Cl)-c1nnc(o1)-c1ccc(cc1)C1CCC(F)(F)C1</t>
  </si>
  <si>
    <t>CN1C(=N)N[C@@](C)(CS1(=O)=O)c1sc(cc1Cl)-c1nnc(o1)-c1ccc(cc1)N1CCCCC1</t>
  </si>
  <si>
    <t>CN1C(=N)N[C@@](C)(CS1(=O)=O)c1sc(cc1Cl)-c1nnc(o1)-c1ccc(cc1)N1CCCC1=O</t>
  </si>
  <si>
    <t>CN1C(=N)N[C@@](C)(CS1(=O)=O)c1sc(cc1Cl)-c1nnc(o1)-c1ccc(cc1)-n1cnnn1</t>
  </si>
  <si>
    <t>CN1C(=N)N[C@@](C)(CS1(=O)=O)c1sc(cc1Cl)-c1nnc(o1)-c1ccc(cc1)-n1cccn1</t>
  </si>
  <si>
    <t>CN1C(=N)N[C@@](C)(CS1(=O)=O)c1sc(cc1Cl)-c1nnc(o1)-c1ccc2sc(C)nc2c1</t>
  </si>
  <si>
    <t>CN1C(=N)N[C@@](C)(CS1(=O)=O)c1sc(cc1Cl)-c1nnc(o1)-c1ccc2scnc2c1</t>
  </si>
  <si>
    <t>CN1C(=N)N[C@@](C)(CS1(=O)=O)c1sc(cc1Cl)-c1nnc(o1)-c1ccc2CCC(=O)c2c1</t>
  </si>
  <si>
    <t>CN1C(=N)N[C@@](C)(CS1(=O)=O)c1sc(cc1Cl)-c1nnc(o1)-c1ccc(cn1)C(F)(F)F</t>
  </si>
  <si>
    <t>CN1C(=N)N[C@@](C)(CS1(=O)=O)c1sc(cc1Cl)-c1nnc(o1)-c1ccc(cc1)-c1ccon1</t>
  </si>
  <si>
    <t>CN1C(=N)N[C@@](C)(CS1(=O)=O)c1sc(cc1Cl)-c1nnc(o1)-c1ccc(cc1)-c1noc(n1)C(F)(F)F</t>
  </si>
  <si>
    <t>CN1C(=N)N[C@@](C)(CS1(=O)=O)c1sc(cc1Cl)-c1nnc(o1)-c1ccc(OC(F)(F)F)cc1</t>
  </si>
  <si>
    <t>CN1C(=N)N[C@@](C)(CS1(=O)=O)c1sc(cc1Cl)-c1nnc(o1)-c1ccc(OC(F)F)cc1</t>
  </si>
  <si>
    <t>COC(=O)Cc1ccc(cc1)-c1nnc(o1)-c1cc(Cl)c(s1)[C@]1(C)CS(=O)(=O)N(C)C(=N)N1</t>
  </si>
  <si>
    <t>CN1C(=N)N[C@@](C)(CS1(=O)=O)c1sc2c(cccc2c1F)-c1cnn(c1)-c1ccccc1</t>
  </si>
  <si>
    <t>CN1C(=N)N[C@@](C)(CS1(=O)=O)c1sc2c(cccc2c1F)-c1coc(n1)-c1ccc(F)cc1</t>
  </si>
  <si>
    <t>CN1C(=N)N[C@@](C)(CS1(=O)=O)c1sc2c(cccc2c1F)-c1cnc(o1)-c1ccc(F)cc1</t>
  </si>
  <si>
    <t>CN1C(=N)N[C@@](C)(CS1(=O)=O)c1sc(cc1Cl)-c1cnn(c1)-c1ccccc1</t>
  </si>
  <si>
    <t>CCCOc1cccc(c1)-c1cc(Oc2ccccc2F)cc(c1)C#N</t>
  </si>
  <si>
    <t>CCCCOc1cccc(c1)-c1cc(Oc2ccccc2F)cc(c1)C#N</t>
  </si>
  <si>
    <t>CCCOc1cccc(c1)-c1cc(Oc2ccccc2)cc(c1)C(N)=N</t>
  </si>
  <si>
    <t>CCCCOc1cccc(c1)-c1cc(Oc2ccccc2)cc(c1)C(N)=N</t>
  </si>
  <si>
    <t>CCCOc1cccc(c1)-c1cc(Oc2ccccc2F)cc(c1)C(N)=N</t>
  </si>
  <si>
    <t>CCCCOc1cccc(c1)-c1cc(Oc2ccccc2F)cc(c1)C(N)=N</t>
  </si>
  <si>
    <t>Oc1cccc(c1)-c1cc(cc(c1)-c1cccc(O)c1)C#C</t>
  </si>
  <si>
    <t>CN[S@@]1(O)C[C@](C)(NC(=N)N1C)c1cc(NC(=O)c2ccc(Cl)cn2)ccc1F</t>
  </si>
  <si>
    <t>CN[S@]1(O)C[C@](C)(NC(=N)N1C)c1cc(NC(=O)c2ccc(Cl)cn2)ccc1F</t>
  </si>
  <si>
    <t>CN[S@@]1(O)C[C@](C)(NC(=N)N1C)c1cc(NC(=O)c2ccc(OC)cn2)ccc1F</t>
  </si>
  <si>
    <t>CN[S@]1(O)C[C@](C)(NC(=N)N1C)c1cc(NC(=O)c2ccc(OC)cn2)ccc1F</t>
  </si>
  <si>
    <t>CN[S@@]1(O)C[C@](C)(NC(=N)N1C)c1cc(NC(=O)COC)ccc1F</t>
  </si>
  <si>
    <t>CN[S@@]1(O)C[C@](C)(NC(=N)N1C)c1cc(NC(=O)c2ccc(F)cn2)ccc1F</t>
  </si>
  <si>
    <t>CN[S@]1(O)C[C@](C)(NC(=N)N1C)c1cc(NC(=O)c2ccc(F)cn2)ccc1F</t>
  </si>
  <si>
    <t>CCN=S1(=O)C[C@](C)(NC(=N)N1C)c1cc(NC(=O)c2ccc(Cl)cn2)ccc1F</t>
  </si>
  <si>
    <t>CCN1C(=N)N[C@@](C)(CS1(=O)=NC)c1cc(NC(=O)c2ccc(Cl)cn2)ccc1F</t>
  </si>
  <si>
    <t>CN1C(=N)N[C@@](C)(CS1(=O)=O)c1cc(NC(=S)c2ccc(Cl)cn2)ccc1F</t>
  </si>
  <si>
    <t>COc1ccc(nc1)C(=S)Nc1ccc(F)c(c1)[C@]1(C)CS(=O)(=O)N(C)C(=N)N1</t>
  </si>
  <si>
    <t>COCC(=S)Nc1ccc(F)c(c1)[C@]1(C)CS(=O)(=O)N(C)C(=N)N1</t>
  </si>
  <si>
    <t>CN1C(=N)N[C@@](C)(CS1(=O)=O)c1cc(NC(=S)C(F)F)ccc1F</t>
  </si>
  <si>
    <t>CN1C(=N)N[C@@](C)(CS1(=O)=O)c1cc(NC(=S)c2ccc(cn2)C(F)(F)F)ccc1F</t>
  </si>
  <si>
    <t>CN1C(=N)N[C@@](C)(CS1(=O)=O)c1cc(NC(=S)c2ccc(F)cn2)ccc1F</t>
  </si>
  <si>
    <t>COc1cnc(cn1)C(=S)Nc1ccc(F)c(c1)[C@]1(C)CS(=O)(=O)N(C)C(=N)N1</t>
  </si>
  <si>
    <t>CO\N=C(\Nc1ccc(F)c(c1)[C@]1(C)CS(=O)(=O)N(C)C(=N)N1)c1ccc(Cl)cn1</t>
  </si>
  <si>
    <t>CN1C(=N)N[C@@](C)(CS1(=O)=O)c1cc(NC(=N)c2ccc(Br)cn2)ccc1F</t>
  </si>
  <si>
    <t>CN1C(=N)N[C@@](C)(CS1(=O)=O)c1cc(NC(=S)c2ccc(Cl)cn2)cc(F)c1F</t>
  </si>
  <si>
    <t>COc1ccc(nc1)C(=S)Nc1cc(F)c(F)c(c1)[C@]1(C)CS(=O)(=O)N(C)C(=N)N1</t>
  </si>
  <si>
    <t>COCC(=S)Nc1cc(F)c(F)c(c1)[C@]1(C)CS(=O)(=O)N(C)C(=N)N1</t>
  </si>
  <si>
    <t>CN1C(=N)N[C@@](C)(CS1(=O)=O)c1cc(NC(=S)C(F)F)cc(F)c1F</t>
  </si>
  <si>
    <t>CN1C(=N)N[C@@](C)(CS1(=O)=O)c1cc(NC(=S)c2ccc(F)cn2)cc(F)c1F</t>
  </si>
  <si>
    <t>CN1C(=N)N[C@@](C)(CS1(=O)=O)c1cc(NC(=S)c2ccc(cn2)C(F)(F)F)cc(F)c1F</t>
  </si>
  <si>
    <t>COc1cnc(cn1)C(=S)Nc1cc(F)c(F)c(c1)[C@]1(C)CS(=O)(=O)N(C)C(=N)N1</t>
  </si>
  <si>
    <t>CN1CC2(C1)C(=N)N[C@@](C)(CS2(=O)=O)c1cc(NC(=O)c2ccc(cn2)C#N)ccc1F</t>
  </si>
  <si>
    <t>CN1CC2(C1)C(=N)N[C@@](C)(CS2(=O)=O)c1cc(NC(=O)c2ccc(F)cn2)ccc1F</t>
  </si>
  <si>
    <t>COc1ccc(nc1)C(=O)Nc1ccc(F)c(c1)[C@]1(C)CS(=O)(=O)C2(CN(C)C2)C(=N)N1</t>
  </si>
  <si>
    <t>COc1cnc(cn1)C(=O)Nc1ccc(F)c(c1)[C@]1(C)CS(=O)(=O)C2(CN(C)C2)C(=N)N1</t>
  </si>
  <si>
    <t>CN1CC2(C1)C(=N)N[C@@](C)(CS2(=O)=O)c1cc(NC(=O)c2ccc(Cl)cn2)ccc1F</t>
  </si>
  <si>
    <t>CN1CC2(C1)C(=N)N[C@@](C)(CS2(=O)=O)c1cc(NC(=O)c2ccc(OC(F)(F)F)cn2)ccc1F</t>
  </si>
  <si>
    <t>CN1CC2(C1)C(=N)N[C@@](C)(CS2(=O)=O)c1cc(NC(=O)c2ccc(OC(F)F)cn2)ccc1F</t>
  </si>
  <si>
    <t>CN1CC2(C1)C(=N)N[C@@](C)(CS2(=O)=O)c1cc(NC(=O)c2ccc(OCF)cn2)ccc1F</t>
  </si>
  <si>
    <t>COc1cnc(C(=O)Nc2ccc(F)c(c2)[C@]2(C)CS(=O)(=O)C3(CN(C)C3)C(=N)N2)c(C)c1</t>
  </si>
  <si>
    <t>COc1cnc(C(=O)Nc2ccc(F)c(c2)[C@]2(C)CS(=O)(=O)C3(CN(C)C3)C(=N)N2)c(C)n1</t>
  </si>
  <si>
    <t>CN1CC2(C1)C(=N)N[C@@](C)(CS2(=O)=O)c1cc(NC(=O)c2ncc(cc2C)C#N)ccc1F</t>
  </si>
  <si>
    <t>CC#CCOc1ccc(nc1)C(=O)Nc1ccc(F)c(c1)[C@]1(C)CS(=O)(=O)C2(CN(C)C2)C(=N)N1</t>
  </si>
  <si>
    <t>CN1CC2(C1)C(=N)N[C@@](C)(CS2(=O)=O)c1cc(NC(=O)c2ncc(cc2C2CC2)C#N)ccc1F</t>
  </si>
  <si>
    <t>CN1CC2(C1)C(=N)N[C@@](C)(CS2(=O)=O)c1cc(NC(=O)c2ncc(cc2C(F)F)C#N)ccc1F</t>
  </si>
  <si>
    <t>CN1CCC2(CC1)C(=N)N[C@@](C)(CS2(=O)=O)c1cc(NC(=O)c2ccc(cn2)C#N)ccc1F</t>
  </si>
  <si>
    <t>CN1CCC2(CC1)C(=N)N[C@@](C)(CS2(=O)=O)c1cc(NC(=O)c2ccc(F)cn2)ccc1F</t>
  </si>
  <si>
    <t>COc1ccc(nc1)C(=O)Nc1ccc(F)c(c1)[C@]1(C)CS(=O)(=O)C2(CCN(C)CC2)C(=N)N1</t>
  </si>
  <si>
    <t>COc1cnc(cn1)C(=O)Nc1ccc(F)c(c1)[C@]1(C)CS(=O)(=O)C2(CCN(C)CC2)C(=N)N1</t>
  </si>
  <si>
    <t>CN1CCC2(CC1)C(=N)N[C@@](C)(CS2(=O)=O)c1cc(NC(=O)c2ccc(Cl)cn2)ccc1F</t>
  </si>
  <si>
    <t>CN1CCC2(CC1)C(=N)N[C@@](C)(CS2(=O)=O)c1cc(NC(=O)c2ccc(OC(F)(F)F)cn2)ccc1F</t>
  </si>
  <si>
    <t>CN1CCC2(CC1)C(=N)N[C@@](C)(CS2(=O)=O)c1cc(NC(=O)c2ccc(OC(F)F)cn2)ccc1F</t>
  </si>
  <si>
    <t>CN1CCC2(CC1)C(=N)N[C@@](C)(CS2(=O)=O)c1cc(NC(=O)c2ccc(OCF)cn2)ccc1F</t>
  </si>
  <si>
    <t>COc1cnc(C(=O)Nc2ccc(F)c(c2)[C@]2(C)CS(=O)(=O)C3(CCN(C)CC3)C(=N)N2)c(C)c1</t>
  </si>
  <si>
    <t>COc1cnc(C(=O)Nc2ccc(F)c(c2)[C@]2(C)CS(=O)(=O)C3(CCN(C)CO3)C(=N)N2)c(C)n1</t>
  </si>
  <si>
    <t>CN1CCC2(CC1)C(=N)N[C@@](C)(CS2(=O)=O)c1cc(NC(=O)c2ncc(cc2C)C#N)ccc1F</t>
  </si>
  <si>
    <t>CC#CCOc1ccc(nc1)C(=O)Nc1ccc(F)c(c1)[C@]1(C)CS(=O)(=O)C2(CCN(C)CC2)C(=N)N1</t>
  </si>
  <si>
    <t>CN1CCC2(CC1)C(=N)N[C@@](C)(CS2(=O)=O)c1cc(NC(=O)C(F)F)ccc1F</t>
  </si>
  <si>
    <t>COCC(=O)Nc1ccc(F)c(c1)[C@]1(C)CS(=O)(=O)C2(CCN(C)CC2)C(=N)N1</t>
  </si>
  <si>
    <t>C[C@]1(CS(=O)(=O)C2(CNC2)C(=N)N1)c1cc(NC(=O)c2ccc(cn2)C#N)ccc1F</t>
  </si>
  <si>
    <t>COc1ccc(nc1)C(=O)Nc1ccc(F)c(c1)[C@]1(C)CS(=O)(=O)C2(CNC2)C(=N)N1</t>
  </si>
  <si>
    <t>Cc1cc(cnc1C(=O)Nc1ccc(F)c(c1)[C@]1(C)CS(=O)(=O)C2(CNC2)C(=N)N1)C#N</t>
  </si>
  <si>
    <t>COc1ccc(nc1)C(=O)Nc1ccc(F)c(c1)[C@]1(C)CS(=O)(=O)C2(CN(C2)C(C)=O)C(=N)N1</t>
  </si>
  <si>
    <t>COc1ccc(nc1)C(=O)Nc1ccc(F)c(c1)[C@]1(C)CS(=O)(=O)C2(CN(C2)S(C)(=O)=O)C(=N)N1</t>
  </si>
  <si>
    <t>CNC(=O)N1CC2(C1)C(=N)N[C@@](C)(CS2(=O)=O)c1cc(NC(=O)c2ccc(OC)cn2)ccc1F</t>
  </si>
  <si>
    <t>COc1ccc(nc1)C(=O)Nc1ccc(F)c(c1)[C@]1(C)CS(=O)(=O)C2(CN(Cc3ccccc3)C2)C(=N)N1</t>
  </si>
  <si>
    <t>COc1ccc(nc1)C(=O)Nc1ccc(F)c(c1)[C@]1(C)CS(=O)(=O)C2(CN(C2)c2ccc(cc2)[N+]([O-])=O)C(=N)N1</t>
  </si>
  <si>
    <t>CC(C)CC1NC(=O)C(SCc2cccc(c2)C(F)(F)F)C1=O</t>
  </si>
  <si>
    <t>CC(C)CC1NC(=O)C(SCC(=O)NCc2ccc3OCOc3c2)C1=O</t>
  </si>
  <si>
    <t>CCC(C)C1NC(=O)C(SCc2cccc(c2)C(F)(F)F)C1=O</t>
  </si>
  <si>
    <t>CCC(C)C1NC(=O)C(SCc2ccco2)C1=O</t>
  </si>
  <si>
    <t>O=C1NC(Cc2ccccc2)C(=O)C1SCc1ccco1</t>
  </si>
  <si>
    <t>O=C1OC(C(=O)C1Sc1ccccc1)c1ccccc1</t>
  </si>
  <si>
    <t>FC(F)(F)c1cccc(CSC2C(=O)CN(Cc3ccccc3)C2=O)c1</t>
  </si>
  <si>
    <t>FC(F)(F)c1cccc(CSC2C(=O)CN(CCc3ccccc3)C2=O)c1</t>
  </si>
  <si>
    <t>FC(F)(F)c1cccc(CSC2C(=O)CN(Cc3cccc(c3)C(F)(F)F)C2=O)c1</t>
  </si>
  <si>
    <t>FC(F)(F)c1cccc(CSC2C(=O)CN(Cc3ccc4OCOc4c3)C2=O)c1</t>
  </si>
  <si>
    <t>COc1ccc(CN2CC(=O)C(SCc3cccc(c3)C(F)(F)F)C2=O)cc1</t>
  </si>
  <si>
    <t>O=C1CN(Cc2ccccc2)C(=O)C1SCCc1ccccc1</t>
  </si>
  <si>
    <t>O=C1CN(CCc2ccccc2)C(=O)C1SCCc1ccccc1</t>
  </si>
  <si>
    <t>FC(F)(F)c1cccc(CN2CC(=O)C(SCCc3ccccc3)C2=O)c1</t>
  </si>
  <si>
    <t>O=C1CN(Cc2ccc3OCOc3c2)C(=O)C1SCCc1ccccc1</t>
  </si>
  <si>
    <t>COC(C)(C)C1CCCCN1C(=O)[C@@H]1CNCC11CCCc2ccccc12</t>
  </si>
  <si>
    <t>Cc1cccc(c1)C1CC(CCN1C(=O)[C@@H]1CNC[C@]11CCCc2nc(Cl)ccc12)c1ccccc1</t>
  </si>
  <si>
    <t>CN1C(=N)N[C@](C)(c2cc(NC(=O)c3ccc(F)cn3)ccc2F)C2(CCN(Cc3ccccc3)C2)S1(=O)=O</t>
  </si>
  <si>
    <t>CN1C(=N)N[C@](C)(c2cc(NC(=O)c3ccc(F)cn3)ccc2F)C2(CCNC2)S1(=O)=O</t>
  </si>
  <si>
    <t>CN1C(=N)N[C@](C)(c2cc(NC(=O)c3ccc(F)cn3)ccc2F)C2(CCN(C2)S(C)(=O)=O)S1(=O)=O</t>
  </si>
  <si>
    <t>CN1C(=N)N[C@](C)(c2cc(NC(=O)c3ccc(F)cn3)ccc2F)C2(CCN(C2)C(C)=O)S1(=O)=O</t>
  </si>
  <si>
    <t>CN1C(=N)N[C@](C)(c2cc(NC(=O)c3ccc(F)cn3)ccc2F)C2(CCN(C2)C(=O)C2CC2)S1(=O)=O</t>
  </si>
  <si>
    <t>CN1C(=N)N[C@](C)(c2cc(NC(=O)c3ccc(F)cn3)ccc2F)C2(CCN(C2)C(=O)CC2CC2)S1(=O)=O</t>
  </si>
  <si>
    <t>CC(C)CC(=O)N1CCC2(C1)[C@](C)(NC(=N)N(C)S2(=O)=O)c1cc(NC(=O)c2ccc(F)cn2)ccc1F</t>
  </si>
  <si>
    <t>COc1ccc(nc1)C(=O)Nc1ccc(F)c(c1)[C@@]1(C)NC(=N)N(C)S(=O)(=O)[C@@]11CCN(Cc2cscn2)C1</t>
  </si>
  <si>
    <t>COc1ccc(nc1)C(=O)Nc1ccc(F)c(c1)[C@@]1(C)NC(=N)N(C)S(=O)(=O)[C@@]11CCN(CC2CCOC2)C1</t>
  </si>
  <si>
    <t>COc1ccc(nc1)C(=O)Nc1ccc(F)c(c1)[C@@]1(C)NC(=N)N(C)S(=O)(=O)[C@@]11CCN(Cc2ccccn2)C1</t>
  </si>
  <si>
    <t>COc1ccc(nc1)C(=O)Nc1ccc(F)c(c1)[C@@]1(C)NC(=N)N(C)S(=O)(=O)[C@@]11CCN(Cc2cccnc2)C1</t>
  </si>
  <si>
    <t>COc1ccc(nc1)C(=O)Nc1ccc(F)c(c1)[C@@]1(C)NC(=N)N(C)S(=O)(=O)[C@@]11CCN(CC2CC2)C1</t>
  </si>
  <si>
    <t>COc1ccc(nc1)C(=O)Nc1ccc(F)c(c1)[C@@]1(C)NC(=N)N(C)S(=O)(=O)[C@@]11CCN(CCC(F)(F)F)C1</t>
  </si>
  <si>
    <t>COc1ccc(nc1)C(=O)Nc1ccc(F)c(c1)[C@@]1(C)NC(=N)N(C)S(=O)(=O)[C@@]11CCN(Cc2cnco2)C1</t>
  </si>
  <si>
    <t>COc1ccc(nc1)C(=O)Nc1ccc(F)c(c1)[C@@]1(C)NC(=N)N(C)S(=O)(=O)[C@@]11CCN(Cc2cncnc2)C1</t>
  </si>
  <si>
    <t>COc1ccc(nc1)C(=O)Nc1ccc(F)c(c1)[C@@]1(C)NC(=N)N(C)S(=O)(=O)[C@@]11CCN(Cc2cnn(C)c2)C1</t>
  </si>
  <si>
    <t>COC1CC(CN2CC[C@@]3(C2)[C@](C)(NC(=N)N(C)S3(=O)=O)c2cc(NC(=O)c3ccc(OC)cn3)ccc2F)C1</t>
  </si>
  <si>
    <t>COc1ccc(nc1)C(=O)Nc1ccc(F)c(c1)[C@@]1(C)NC(=N)N(C)S(=O)(=O)[C@]11CCN(Cc2cocn2)C1</t>
  </si>
  <si>
    <t>COc1ccc(nc1)C(=O)Nc1ccc(F)c(c1)[C@@]1(C)NC(=N)N(C)S(=O)(=O)[C@]11CCN(Cc2cscn2)C1</t>
  </si>
  <si>
    <t>COc1ccc(nc1)C(=O)Nc1ccc(F)c(c1)[C@@]1(C)NC(=N)N(C)S(=O)(=O)[C@]11CCN(CC2CCOC2)C1</t>
  </si>
  <si>
    <t>COC1CC(CN2CC[C@]3(C2)[C@](C)(NC(=N)N(C)S3(=O)=O)c2cc(NC(=O)c3ccc(OC)cn3)ccc2F)C1</t>
  </si>
  <si>
    <t>COc1ccc(nc1)C(=O)Nc1ccc(F)c(c1)[C@@]1(C)NC(=N)N(C)S(=O)(=O)[C@]11CCN(Cc2ccccn2)C1</t>
  </si>
  <si>
    <t>COc1ccc(nc1)C(=O)Nc1ccc(F)c(c1)[C@@]1(C)NC(=N)N(C)S(=O)(=O)[C@]11CCN(Cc2cccnc2)C1</t>
  </si>
  <si>
    <t>COc1ccc(nc1)C(=O)Nc1ccc(F)c(c1)[C@@]1(C)NC(=N)N(C)S(=O)(=O)[C@]11CCN(CC2CC2)C1</t>
  </si>
  <si>
    <t>COc1ccc(nc1)C(=O)Nc1ccc(F)c(c1)[C@@]1(C)NC(=N)N(C)S(=O)(=O)[C@]11CCN(CCC(F)(F)F)C1</t>
  </si>
  <si>
    <t>COc1ccc(nc1)C(=O)Nc1ccc(F)c(c1)[C@@]1(C)NC(=N)N(C)S(=O)(=O)[C@]11CCN(Cc2cncnc2)C1</t>
  </si>
  <si>
    <t>COc1ccc(nc1)C(=O)Nc1ccc(F)c(c1)[C@@]1(C)NC(=N)N(C)S(=O)(=O)[C@]11CCN(Cc2cnn(C)c2)C1</t>
  </si>
  <si>
    <t>COc1ccc(nc1)C(=O)Nc1ccc(F)c(c1)[C@@]1(C)NC(=N)N(C)S(=O)(=O)[C@]11CCN(Cc2cnco2)C1</t>
  </si>
  <si>
    <t>CN1C(=N)N[C@](C)(c2cc(NC(=O)c3ccc(F)cn3)ccc2F)[C@]2(CCN(Cc3ccncc3)C2)S1(=O)=O</t>
  </si>
  <si>
    <t>CN1C(=N)N[C@](C)(c2cc(NC(=O)c3ccc(F)cn3)ccc2F)[C@]2(CCN(Cc3cnco3)C2)S1(=O)=O</t>
  </si>
  <si>
    <t>CN1C(=N)N[C@](C)(c2cc(NC(=O)c3ccc(F)cn3)ccc2F)[C@]2(CCN(CC3CC3)C2)S1(=O)=O</t>
  </si>
  <si>
    <t>CN1C(=N)N[C@](C)(c2cc(NC(=O)c3ccc(F)cn3)ccc2F)[C@]2(CCN(CC3CCOC3)C2)S1(=O)=O</t>
  </si>
  <si>
    <t>CN1C(=N)N[C@](C)(c2cc(NC(=O)c3ccc(F)cn3)ccc2F)[C@]2(CCN(Cc3cscn3)C2)S1(=O)=O</t>
  </si>
  <si>
    <t>COC1CC(CN2CC[C@@]3(C2)[C@](C)(NC(=N)N(C)S3(=O)=O)c2cc(NC(=O)c3ccc(F)cn3)ccc2F)C1</t>
  </si>
  <si>
    <t>CN1C(=N)N[C@](C)(c2cc(NC(=O)c3ccc(F)cn3)ccc2F)[C@]2(CCN(Cc3cccnc3)C2)S1(=O)=O</t>
  </si>
  <si>
    <t>CN1C(=N)N[C@](C)(c2cc(NC(=O)c3ccc(F)cn3)ccc2F)[C@]2(CCN(CCC(F)(F)F)C2)S1(=O)=O</t>
  </si>
  <si>
    <t>CN1C(=N)N[C@](C)(c2cc(NC(=O)c3ccc(F)cn3)ccc2F)[C@]2(CCN(Cc3cocn3)C2)S1(=O)=O</t>
  </si>
  <si>
    <t>CN1C(=N)N[C@](C)(c2cc(NC(=O)c3ccc(F)cn3)ccc2F)[C@]2(CCN(Cc3cncnc3)C2)S1(=O)=O</t>
  </si>
  <si>
    <t>CCCCN1CC[C@@]2(C1)[C@](C)(NC(=N)N(C)S2(=O)=O)c1cc(NC(=O)c2ccc(F)cn2)ccc1F</t>
  </si>
  <si>
    <t>CN1C(=N)N[C@](C)(c2cc(NC(=O)c3ccc(F)cn3)ccc2F)[C@]2(CCN(Cc3cnn(C)c3)C2)S1(=O)=O</t>
  </si>
  <si>
    <t>CN1C(=N)N[C@](C)(c2cc(NC(=O)c3ccc(F)cn3)ccc2F)[C@]2(CCN(Cc3ccccn3)C2)S1(=O)=O</t>
  </si>
  <si>
    <t>CN1C(=N)N[C@](C)(c2cc(NC(=O)c3ccc(F)cn3)ccc2F)[C@@]2(CCN(Cc3cscn3)C2)S1(=O)=O</t>
  </si>
  <si>
    <t>CN1C(=N)N[C@](C)(c2cc(NC(=O)c3ccc(F)cn3)ccc2F)[C@@]2(CCN(CC3CCOC3)C2)S1(=O)=O</t>
  </si>
  <si>
    <t>COC1CC(CN2CC[C@]3(C2)[C@](C)(NC(=N)N(C)S3(=O)=O)c2cc(NC(=O)c3ccc(F)cn3)ccc2F)C1</t>
  </si>
  <si>
    <t>CN1C(=N)N[C@](C)(c2cc(NC(=O)c3ccc(F)cn3)ccc2F)[C@@]2(CCN(Cc3ccccn3)C2)S1(=O)=O</t>
  </si>
  <si>
    <t>CN1C(=N)N[C@](C)(c2cc(NC(=O)c3ccc(F)cn3)ccc2F)[C@@]2(CCN(Cc3cccnc3)C2)S1(=O)=O</t>
  </si>
  <si>
    <t>CN1C(=N)N[C@](C)(c2cc(NC(=O)c3ccc(F)cn3)ccc2F)[C@@]2(CCN(CC3CC3)C2)S1(=O)=O</t>
  </si>
  <si>
    <t>CN1C(=N)N[C@](C)(c2cc(NC(=O)c3ccc(F)cn3)ccc2F)[C@@]2(CCN(CCC(F)(F)F)C2)S1(=O)=O</t>
  </si>
  <si>
    <t>CN1C(=N)N[C@](C)(c2cc(NC(=O)c3ccc(F)cn3)ccc2F)[C@@]2(CCN(Cc3cocn3)C2)S1(=O)=O</t>
  </si>
  <si>
    <t>CN1C(=N)N[C@](C)(c2cc(NC(=O)c3ccc(F)cn3)ccc2F)[C@@]2(CCN(Cc3cncnc3)C2)S1(=O)=O</t>
  </si>
  <si>
    <t>CN1C(=N)N[C@](C)(c2cc(NC(=O)c3ccc(F)cn3)ccc2F)[C@@]2(CCN(Cc3cnn(C)c3)C2)S1(=O)=O</t>
  </si>
  <si>
    <t>CCCCN1CC[C@]2(C1)[C@](C)(NC(=N)N(C)S2(=O)=O)c1cc(NC(=O)c2ccc(F)cn2)ccc1F</t>
  </si>
  <si>
    <t>CN1C(=N)N[C@](C)(c2cc(NC(=O)c3ccc(F)cn3)ccc2F)[C@@]2(CCN(Cc3ccncc3)C2)S1(=O)=O</t>
  </si>
  <si>
    <t>CN1C(=N)N[C@](C)(c2cc(NC(=O)c3ccc(F)cn3)ccc2F)[C@@]2(CCN(Cc3cnco3)C2)S1(=O)=O</t>
  </si>
  <si>
    <t>COc1ccc(nc1)C(=O)Nc1ccc(F)c(c1)[C@@]1(C)NC(=N)N(C)S(=O)(=O)[C@@]11CCN(C1)S(C)(=O)=O</t>
  </si>
  <si>
    <t>CCS(=O)(=O)N1CC[C@@]2(C1)[C@](C)(NC(=N)N(C)S2(=O)=O)c1cc(NC(=O)c2ccc(OC)cn2)ccc1F</t>
  </si>
  <si>
    <t>COc1ccc(nc1)C(=O)Nc1ccc(F)c(c1)[C@@]1(C)NC(=N)N(C)S(=O)(=O)[C@@]11CCN(C1)S(=O)(=O)CC(C)C</t>
  </si>
  <si>
    <t>COc1ccc(nc1)C(=O)Nc1ccc(F)c(c1)[C@@]1(C)NC(=N)N(C)S(=O)(=O)[C@@]11CCN(C1)S(=O)(=O)c1ccc(F)cc1</t>
  </si>
  <si>
    <t>COc1ccc(nc1)C(=O)Nc1ccc(F)c(c1)[C@@]1(C)NC(=N)N(C)S(=O)(=O)[C@@]11CCN(C1)S(=O)(=O)c1ccccc1</t>
  </si>
  <si>
    <t>COc1ccc(nc1)C(=O)Nc1ccc(F)c(c1)[C@@]1(C)NC(=N)N(C)S(=O)(=O)[C@@]11CCN(C1)S(=O)(=O)C1CC1</t>
  </si>
  <si>
    <t>COc1ccc(nc1)C(=O)Nc1ccc(F)c(c1)[C@@]1(C)NC(=N)N(C)S(=O)(=O)[C@@]11CCN(C1)S(=O)(=O)c1cn(C)cn1</t>
  </si>
  <si>
    <t>COc1ccc(nc1)C(=O)Nc1ccc(F)c(c1)[C@@]1(C)NC(=N)N(C)S(=O)(=O)[C@@]11CCN(C1)S(=O)(=O)CC1CCCO1</t>
  </si>
  <si>
    <t>COc1ccc(nc1)C(=O)Nc1ccc(F)c(c1)[C@@]1(C)NC(=N)N(C)S(=O)(=O)[C@]11CCN(C1)S(=O)(=O)c1ccccc1</t>
  </si>
  <si>
    <t>COc1ccc(nc1)C(=O)Nc1ccc(F)c(c1)[C@@]1(C)NC(=N)N(C)S(=O)(=O)[C@]11CCN(C1)S(=O)(=O)C1CC1</t>
  </si>
  <si>
    <t>COc1ccc(nc1)C(=O)Nc1ccc(F)c(c1)[C@@]1(C)NC(=N)N(C)S(=O)(=O)[C@]11CCN(C1)S(=O)(=O)c1cn(C)cn1</t>
  </si>
  <si>
    <t>COc1ccc(nc1)C(=O)Nc1ccc(F)c(c1)[C@@]1(C)NC(=N)N(C)S(=O)(=O)[C@]11CCN(C1)S(=O)(=O)CC1CCCO1</t>
  </si>
  <si>
    <t>COc1ccc(nc1)C(=O)Nc1ccc(F)c(c1)[C@@]1(C)NC(=N)N(C)S(=O)(=O)[C@]11CCN(C1)S(=O)(=O)c1cn[nH]c1</t>
  </si>
  <si>
    <t>COc1ccc(nc1)C(=O)Nc1ccc(F)c(c1)[C@@]1(C)NC(=N)N(C)S(=O)(=O)[C@]11CCN(C1)S(C)(=O)=O</t>
  </si>
  <si>
    <t>CCS(=O)(=O)N1CC[C@]2(C1)[C@](C)(NC(=N)N(C)S2(=O)=O)c1cc(NC(=O)c2ccc(OC)cn2)ccc1F</t>
  </si>
  <si>
    <t>COc1ccc(nc1)C(=O)Nc1ccc(F)c(c1)[C@@]1(C)NC(=N)N(C)S(=O)(=O)[C@]11CCN(C1)S(=O)(=O)CC(C)C</t>
  </si>
  <si>
    <t>COc1ccc(nc1)C(=O)Nc1ccc(F)c(c1)[C@@]1(C)NC(=N)N(C)S(=O)(=O)[C@]11CCN(C1)S(=O)(=O)c1ccc(F)cc1</t>
  </si>
  <si>
    <t>COc1ccc(nc1)C(=O)Nc1ccc(F)c(c1)[C@@]1(C)NC(=N)N(C)S(=O)(=O)[C@]11CCN(C1)S(=O)(=O)CC(F)(F)F</t>
  </si>
  <si>
    <t>CN1C(=N)N[C@](C)(c2cc(NC(=O)c3ccc(F)cn3)ccc2F)[C@]2(CCN(C2)S(=O)(=O)c2ccc(F)cc2)S1(=O)=O</t>
  </si>
  <si>
    <t>CN1C(=N)N[C@](C)(c2cc(NC(=O)c3ccc(F)cn3)ccc2F)[C@]2(CCN(C2)S(=O)(=O)CC(F)(F)F)S1(=O)=O</t>
  </si>
  <si>
    <t>CN1C(=N)N[C@](C)(c2cc(NC(=O)c3ccc(F)cn3)ccc2F)[C@]2(CCN(C2)S(C)(=O)=O)S1(=O)=O</t>
  </si>
  <si>
    <t>CCS(=O)(=O)N1CC[C@@]2(C1)[C@](C)(NC(=N)N(C)S2(=O)=O)c1cc(NC(=O)c2ccc(F)cn2)ccc1F</t>
  </si>
  <si>
    <t>CC(C)CS(=O)(=O)N1CC[C@@]2(C1)[C@](C)(NC(=N)N(C)S2(=O)=O)c1cc(NC(=O)c2ccc(F)cn2)ccc1F</t>
  </si>
  <si>
    <t>CN1C(=N)N[C@](C)(c2cc(NC(=O)c3ccc(F)cn3)ccc2F)[C@]2(CCN(C2)S(=O)(=O)c2ccccc2)S1(=O)=O</t>
  </si>
  <si>
    <t>CN1C(=N)N[C@](C)(c2cc(NC(=O)c3ccc(F)cn3)ccc2F)[C@]2(CCN(C2)S(=O)(=O)C2CC2)S1(=O)=O</t>
  </si>
  <si>
    <t>CN1C(=N)N[C@](C)(c2cc(NC(=O)c3ccc(F)cn3)ccc2F)[C@]2(CCN(C2)S(=O)(=O)Cc2cccnc2)S1(=O)=O</t>
  </si>
  <si>
    <t>CN1C(=N)N[C@](C)(c2cc(NC(=O)c3ccc(F)cn3)ccc2F)[C@]2(CCN(C2)S(=O)(=O)c2cn(C)cn2)S1(=O)=O</t>
  </si>
  <si>
    <t>CN1C(=N)N[C@](C)(c2cc(NC(=O)c3ccc(F)cn3)ccc2F)[C@]2(CCN(C2)S(=O)(=O)CC2CCCO2)S1(=O)=O</t>
  </si>
  <si>
    <t>CN1C(=N)N[C@](C)(c2cc(NC(=O)c3ccc(F)cn3)ccc2F)[C@]2(CCN(C2)S(=O)(=O)c2cn[nH]c2)S1(=O)=O</t>
  </si>
  <si>
    <t>CN1C(=N)N[C@](C)(c2cc(NC(=O)c3ccc(F)cn3)ccc2F)[C@]2(CCN(C2)S(=O)(=O)C2CCCC2)S1(=O)=O</t>
  </si>
  <si>
    <t>CN1C(=N)N[C@](C)(c2cc(NC(=O)c3ccc(F)cn3)ccc2F)[C@@]2(CCN(C2)S(=O)(=O)C2CCCC2)S1(=O)=O</t>
  </si>
  <si>
    <t>CN1C(=N)N[C@](C)(c2cc(NC(=O)c3ccc(F)cn3)ccc2F)[C@@]2(CCN(C2)S(=O)(=O)CC2CCCO2)S1(=O)=O</t>
  </si>
  <si>
    <t>CN1C(=N)N[C@](C)(c2cc(NC(=O)c3ccc(F)cn3)ccc2F)[C@@]2(CCN(C2)S(=O)(=O)c2cn[nH]c2)S1(=O)=O</t>
  </si>
  <si>
    <t>CN1C(=N)N[C@](C)(c2cc(NC(=O)c3ccc(F)cn3)ccc2F)[C@@]2(CCN(C2)S(C)(=O)=O)S1(=O)=O</t>
  </si>
  <si>
    <t>CCS(=O)(=O)N1CC[C@]2(C1)[C@](C)(NC(=N)N(C)S2(=O)=O)c1cc(NC(=O)c2ccc(F)cn2)ccc1F</t>
  </si>
  <si>
    <t>CC(C)CS(=O)(=O)N1CC[C@]2(C1)[C@](C)(NC(=N)N(C)S2(=O)=O)c1cc(NC(=O)c2ccc(F)cn2)ccc1F</t>
  </si>
  <si>
    <t>CN1C(=N)N[C@](C)(c2cc(NC(=O)c3ccc(F)cn3)ccc2F)[C@@]2(CCN(C2)S(=O)(=O)c2ccccc2)S1(=O)=O</t>
  </si>
  <si>
    <t>CN1C(=N)N[C@](C)(c2cc(NC(=O)c3ccc(F)cn3)ccc2F)[C@@]2(CCN(C2)S(=O)(=O)C2CC2)S1(=O)=O</t>
  </si>
  <si>
    <t>CN1C(=N)N[C@](C)(c2cc(NC(=O)c3ccc(F)cn3)ccc2F)[C@@]2(CCN(C2)S(=O)(=O)Cc2cccnc2)S1(=O)=O</t>
  </si>
  <si>
    <t>CN1C(=N)N[C@](C)(c2cc(NC(=O)c3ccc(F)cn3)ccc2F)[C@@]2(CCN(C2)S(=O)(=O)c2cn(C)cn2)S1(=O)=O</t>
  </si>
  <si>
    <t>CN1C(=N)N[C@](C)(c2cc(NC(=O)c3ccc(F)cn3)ccc2F)[C@@]2(CCN(C2)S(=O)(=O)c2ccc(F)cc2)S1(=O)=O</t>
  </si>
  <si>
    <t>COCC(=O)Nc1ccc(F)c(c1)[C@@]1(C)NC(=N)N(Cc2ccccc2)S(=O)(=O)[C@@]11CCN(Cc2ccccc2)C1</t>
  </si>
  <si>
    <t>COCC(=O)Nc1ccc(F)c(c1)[C@@]1(C)NC(=N)N(C)S(=O)(=O)[C@@]11CCNC1</t>
  </si>
  <si>
    <t>CC#Cc1cncc(c1)-c1csc(c1)C1(C)CC2(CCOCC2)OC(N)=N1</t>
  </si>
  <si>
    <t>CC#Cc1cncc(c1)-c1csc(c1)C1(C)CC2(CCC2)OC(N)=N1</t>
  </si>
  <si>
    <t>CC#Cc1cncc(c1)-c1csc(c1)[C@]1(C)CC2(CCOCC2)OC(N)=N1</t>
  </si>
  <si>
    <t>CC#Cc1cncc(c1)-c1csc(c1)[C@@]1(C)CC2(CCOCC2)OC(N)=N1</t>
  </si>
  <si>
    <t>CC1(CC2(CCOCC2)OC(N)=N1)c1cc(ccc1F)-c1cncnc1</t>
  </si>
  <si>
    <t>CCCn1cc(cn1)-c1ccc(F)c(c1)C1(C)CC2(CCOCC2)OC(N)=N1</t>
  </si>
  <si>
    <t>CC#Cc1cncc(c1)-c1cc(sc1C)[C@]1(C)CC2(CCOCC2)OC(N)=N1</t>
  </si>
  <si>
    <t>CC#Cc1cncc(c1)-c1csc(c1)C1(C)CC2(CCC(F)(F)CC2)OC(N)=N1</t>
  </si>
  <si>
    <t>CC#Cc1cncc(c1)-c1csc(c1)[C@]1(C)CC2(CCC(F)(F)CC2)OC(N)=N1</t>
  </si>
  <si>
    <t>CC#Cc1cncc(c1)-c1ccc(F)c(c1)[C@]1(C)CC2(CCC2)OC(N)=N1</t>
  </si>
  <si>
    <t>CC#Cc1cncc(c1)-c1csc(c1)C1(C)CC2(COC2)OC(N)=N1</t>
  </si>
  <si>
    <t>CC#Cc1cncc(c1)-c1csc(c1)C1(C)N=C(N)OC2(CCOCC2)C1(F)F</t>
  </si>
  <si>
    <t>CC1(CC2(CCOCC2)OC(N)=N1)c1cc(NC(=O)c2ccc(F)cn2)ccc1F</t>
  </si>
  <si>
    <t>CC1(CC2(CCOCC2)OC(N)=N1)c1cc(NC(=O)c2ccc(Cl)cn2)ccc1F</t>
  </si>
  <si>
    <t>C[C@]1(CC2(CCOCC2)OC(N)=N1)c1cc(NC(=O)c2ccc(Cl)cn2)ccc1F</t>
  </si>
  <si>
    <t>C[C@]1(CC2(CCC(F)(F)CC2)OC(N)=N1)c1cc(NC(=O)c2ccc(F)cn2)ccc1F</t>
  </si>
  <si>
    <t>C[C@]1(CC2(CCC(F)(F)CC2)OC(N)=N1)c1cc(NC(=O)c2ccc(Cl)cn2)ccc1F</t>
  </si>
  <si>
    <t>CC1(CC2(CCC2)OC(N)=N1)c1cc(NC(=O)c2ccc(F)cn2)ccc1F</t>
  </si>
  <si>
    <t>C[C@]1(CC2(CCC2)OC(N)=N1)c1cc(NC(=O)c2ccc(F)cn2)ccc1F</t>
  </si>
  <si>
    <t>C[C@@]1(CC2(CCC2)OC(N)=N1)c1cc(NC(=O)c2ccc(F)cn2)ccc1F</t>
  </si>
  <si>
    <t>C[C@]1(CC2(CCOCC2)OC(N)=N1)c1cc(NC(=O)c2ccc(F)cn2)ccc1F</t>
  </si>
  <si>
    <t>C[C@]1(CC2(CCC2)OC(N)=N1)c1cc(NC(=O)c2ccc(Cl)cn2)ccc1F</t>
  </si>
  <si>
    <t>C[C@]1(CC2(CCC2)OC(N)=N1)c1cc(NC(=O)c2ccc(cn2)C#N)ccc1F</t>
  </si>
  <si>
    <t>C[C@]1(CC2(CCC2)OC(N)=N1)c1cc(NC(=O)c2ncc(Cl)cc2F)ccc1F</t>
  </si>
  <si>
    <t>C[C@]1(CC2(CCC(F)(F)CC2)OC(N)=N1)c1cc(NC(=O)c2ccc(cn2)C(F)(F)F)ccc1F</t>
  </si>
  <si>
    <t>C[C@]1(CC2(CCC(F)(F)CC2)OC(N)=N1)c1cc(NC(=O)c2ncc(Cl)cc2F)ccc1F</t>
  </si>
  <si>
    <t>C[C@]1(CC2(CCC(F)(F)CC2)OC(N)=N1)c1cc(NC(=O)C2CC2)ccc1F</t>
  </si>
  <si>
    <t>COc1cnc(cn1)C(=O)Nc1ccc(F)c(c1)[C@]1(C)CC2(CCC2)OC(N)=N1</t>
  </si>
  <si>
    <t>C[C@]1(CC2(CCC(F)(F)CC2)OC(N)=N1)c1cc(NC(=O)c2ccc(Br)cn2)ccc1F</t>
  </si>
  <si>
    <t>C[C@]1(CC2(CCC(F)(F)CC2)OC(N)=N1)c1cc(NC(=O)c2ccc(cn2)C2CC2)ccc1F</t>
  </si>
  <si>
    <t>Cc1nc(co1)C(=O)Nc1ccc(F)c(c1)[C@]1(C)CC2(CCC2)OC(N)=N1</t>
  </si>
  <si>
    <t>CC1(CC2(CCOCC2)OC(N)=N1)c1cc(NC(=O)c2ccc(cn2)C#N)ccc1F</t>
  </si>
  <si>
    <t>COc1cc(Cl)ccc1C(=O)Nc1ccc(F)c(c1)[C@]1(C)CC2(CCC2)OC(N)=N1</t>
  </si>
  <si>
    <t>C[C@]1(CC2(CCC2)OC(N)=N1)c1cc(NC(=O)c2ccc(Cl)cc2)ccc1F</t>
  </si>
  <si>
    <t>CC1(CC2(CCCCC2)SC(N)=N1)c1cc(NC(=O)c2ccc(F)cn2)ccc1F</t>
  </si>
  <si>
    <t>C[C@]1(CC2(CCC2)SC(N)=N1)c1cc(NC(=O)c2ccc(F)cn2)ccc1F</t>
  </si>
  <si>
    <t>C[C@]1(CC2(CCC2)SC(N)=N1)c1cc(NC(=O)c2ccc(Cl)cn2)ccc1F</t>
  </si>
  <si>
    <t>C[C@]1(CC2(COC2)SC(N)=N1)c1cc(NC(=O)c2ccc(F)cn2)ccc1F</t>
  </si>
  <si>
    <t>CC1(CC2(CCOCC2)SC(N)=N1)c1cc(NC(=O)c2ccc(F)cn2)ccc1F</t>
  </si>
  <si>
    <t>C[C@]1(CC2(CCOCC2)SC(N)=N1)c1cc(NC(=O)c2ccc(F)cn2)ccc1F</t>
  </si>
  <si>
    <t>CC1(CC2(CCOCC2)SC(N)=N1)c1cc(NC(=O)c2ccc(Cl)cn2)ccc1F</t>
  </si>
  <si>
    <t>C[C@]1(CC2(CCOCC2)SC(N)=N1)c1cc(NC(=O)c2ccc(Cl)cn2)ccc1F</t>
  </si>
  <si>
    <t>C[C@]1(CC2(CC2)OC(N)=N1)c1cc(NC(=O)c2ccc(Cl)cn2)ccc1F</t>
  </si>
  <si>
    <t>CC1(N=C(N)OC2(CCOCC2)C1(F)F)c1cc(NC(=O)c2ccc(F)cn2)ccc1F</t>
  </si>
  <si>
    <t>C[C@@]1(N=C(N)OC2(CCOCC2)C1(F)F)c1cc(NC(=O)c2ccc(F)cn2)ccc1F</t>
  </si>
  <si>
    <t>CC1(N=C(N)OC2(CCOCC2)C1(F)F)c1cc(NC(=O)c2ccc(Cl)cn2)ccc1F</t>
  </si>
  <si>
    <t>CC1(N=C(N)OC2(CCC2)C1(F)F)c1cc(NC(=O)c2ccc(F)cn2)ccc1F</t>
  </si>
  <si>
    <t>CC1(N=C(N)OC2(CCC2)C1(F)F)c1cc(NC(=O)c2ccc(Cl)cn2)ccc1F</t>
  </si>
  <si>
    <t>CC1(N=C(N)OC2(CCC2)C1(F)F)c1cc(NC(=O)c2ccc(cn2)C#N)ccc1F</t>
  </si>
  <si>
    <t>C[C@@]1(N=C(N)OC2(CCC2)C1(F)F)c1cc(NC(=O)c2ccc(cn2)C#N)ccc1F</t>
  </si>
  <si>
    <t>C[C@]1(N=C(N)OC2(CCC2)C1(F)F)c1cc(NC(=O)c2ccc(cn2)C#N)ccc1F</t>
  </si>
  <si>
    <t>COc1cnc(cn1)C(=O)Nc1ccc(F)c(c1)C1(C)N=C(N)OC2(CCC2)C1(F)F</t>
  </si>
  <si>
    <t>Cc1nc(co1)C(=O)Nc1ccc(F)c(c1)C1(C)N=C(N)OC2(CCC2)C1(F)F</t>
  </si>
  <si>
    <t>C[C@]1(CC2(CCC2)OC(N)=N1)c1cc(NCc2ccc(F)cn2)ccc1F</t>
  </si>
  <si>
    <t>C[C@]1(CC2(CCC2)OC(N)=N1)c1cc(\C=C\c2ccc(F)cc2)ccc1F</t>
  </si>
  <si>
    <t>C[C@]1(CC2(CCC(F)(F)CC2)OC(N)=N1)c1cc(\C=C\c2ccc(F)cc2)ccc1F</t>
  </si>
  <si>
    <t>C[C@]1(CC2(CCC2)OC(N)=N1)c1cc(\C=C\c2ccc(Cl)cc2)ccc1F</t>
  </si>
  <si>
    <t>COc1cccnc1Nc1ccc(F)c(c1)[C@]1(C)CC2(CCOCC2)SC(N)=N1</t>
  </si>
  <si>
    <t>CC#Cc1cncc(c1)-c1csc(c1)C1(C)CC2(CCOCC2)SC(N)=N1</t>
  </si>
  <si>
    <t>C[C@@]1(CC2(CCC2)SC(N)=N1)c1cc(NC(=O)c2ccc(F)cn2)ccc1F</t>
  </si>
  <si>
    <t>C[C@@]1(CC2(CCOCC2)SC(N)=N1)c1cc(NC(=O)c2ccc(F)cn2)ccc1F</t>
  </si>
  <si>
    <t>C[C@@]1(CC2(CCOCC2)SC(N)=N1)c1cc(NC(=O)c2ccc(Cl)cn2)ccc1F</t>
  </si>
  <si>
    <t>COc1cnc(cn1)C(=O)Nc1ccc(F)c(c1)[C@]1(C)CC2(CCOCC2)SC(N)=N1</t>
  </si>
  <si>
    <t>C[C@]1(CC2(CCC2)OC(N)=N1)c1cc(Nc2ncnc3cc(Cl)ccc23)ccc1F</t>
  </si>
  <si>
    <t>C[C@]1(CS(=O)(=O)C(C)(C)C(=N)N1)c1cc(NC(=O)c2ccc(F)cn2)ccc1F</t>
  </si>
  <si>
    <t>C[C@]1(CS(=O)(=O)C(C)(C)C(=N)N1)c1cc(NC(=O)c2ncc(F)cc2F)ccc1F</t>
  </si>
  <si>
    <t>COc1cnc(cn1)C(=O)Nc1ccc(F)c(c1)[C@]1(C)CS(=O)(=O)C(C)(C)C(=N)N1</t>
  </si>
  <si>
    <t>Cc1ccc(nc1)C(=O)Nc1ccc(F)c(c1)[C@]1(C)CS(=O)(=O)C(C)(C)C(=N)N1</t>
  </si>
  <si>
    <t>CC1(C)C(=N)N[C@@](C)(CS1(=O)=O)c1cc(NC(=O)c2ccc(Cl)cn2)ccc1F</t>
  </si>
  <si>
    <t>C[C@]1(CS(=O)(=O)C(C)(C)C(=N)N1)c1cc(NC(=O)c2ccc(cn2)C(F)(F)F)ccc1F</t>
  </si>
  <si>
    <t>CC1(C)C(=N)N[C@@](C)(CS1(=O)=O)c1cc(NC(=O)c2ncc(Cl)cc2F)ccc1F</t>
  </si>
  <si>
    <t>CC1(C)C(=N)N[C@@](C)(CS1(=O)=O)c1cc(NC(=O)c2ccc(Cl)cc2)ccc1F</t>
  </si>
  <si>
    <t>COc1ccc(nc1)C(=O)Nc1ccc(F)c(c1)[C@]1(C)CS(=O)(=O)C(C)(C)C(=N)N1</t>
  </si>
  <si>
    <t>C[C@]1(CS(=O)(=O)C(C)(C)C(=N)N1)c1cc(NC(=O)c2ccc(OC(F)F)cn2)ccc1F</t>
  </si>
  <si>
    <t>COc1cnc(C(=O)Nc2ccc(F)c(c2)[C@]2(C)CS(=O)(=O)C(C)(C)C(=N)N2)c(F)c1</t>
  </si>
  <si>
    <t>C[C@]1(CS(=O)(=O)C(C)(C)C(=N)N1)c1cc(NC(=O)c2cnc(cn2)C(F)(F)F)ccc1F</t>
  </si>
  <si>
    <t>CC1(C)C(=N)N[C@@](C)(CS1(=O)=O)c1cc(NC(=O)c2ccc(F)cc2F)ccc1F</t>
  </si>
  <si>
    <t>Cc1nc(no1)C(=O)Nc1ccc(F)c(c1)[C@]1(C)CS(=O)(=O)C(C)(C)C(=N)N1</t>
  </si>
  <si>
    <t>Cc1noc(n1)C(=O)Nc1ccc(F)c(c1)[C@]1(C)CS(=O)(=O)C(C)(C)C(=N)N1</t>
  </si>
  <si>
    <t>Cc1nnc(o1)C(=O)Nc1ccc(F)c(c1)[C@]1(C)CS(=O)(=O)C(C)(C)C(=N)N1</t>
  </si>
  <si>
    <t>C[C@]1(CS(=O)(=O)C(C)(C)C(=N)N1)c1cc(NC(=O)c2ccn(n2)C(F)F)ccc1F</t>
  </si>
  <si>
    <t>CC1(C)C(=N)N[C@@](C)(CS1(=O)=O)c1cc(NC(=O)c2cnc(OCC3CC3)cn2)ccc1F</t>
  </si>
  <si>
    <t>C[C@]1(CS(=O)(=O)C(C)(C)C(=N)N1)c1cc(NC(=O)c2cnc(cn2)C(F)F)ccc1F</t>
  </si>
  <si>
    <t>C[C@]1(CS(=O)(=O)C(C)(C)C(=N)N1)c1cc(NC(=O)c2ccc(F)cn2)cc(F)c1F</t>
  </si>
  <si>
    <t>CC1(C)C(=N)N[C@@](C)(CS1(=O)=O)c1cc(NC(=O)c2ccc(Cl)cn2)cc(F)c1F</t>
  </si>
  <si>
    <t>COc1ccc(nc1)C(=O)Nc1cc(F)c(F)c(c1)[C@]1(C)CS(=O)(=O)C(C)(C)C(=N)N1</t>
  </si>
  <si>
    <t>COc1cnc(cn1)C(=O)Nc1cc(F)c(F)c(c1)[C@]1(C)CS(=O)(=O)C(C)(C)C(=N)N1</t>
  </si>
  <si>
    <t>COc1cnc(C(=O)Nc2cc(F)c(F)c(c2)[C@]2(C)CS(=O)(=O)C(C)(C)C(=N)N2)c(F)c1</t>
  </si>
  <si>
    <t>C[C@]1(CS(=O)(=O)C(C)(C)C(=N)N1)c1cc(NC(=O)c2cnc(cn2)C(F)F)cc(F)c1F</t>
  </si>
  <si>
    <t>CC1(C)C(=N)N[C@@](C)(CS1(=O)=O)c1cc(NC(=O)c2ccc(F)cn2)cc(Cl)c1F</t>
  </si>
  <si>
    <t>CC1(C)C(=N)N[C@@](C)(CS1(=O)=O)c1cc(NC(=O)c2ccc(Cl)cn2)cc(Cl)c1F</t>
  </si>
  <si>
    <t>COc1ccc(nc1)C(=O)Nc1cc(Cl)c(F)c(c1)[C@]1(C)CS(=O)(=O)C(C)(C)C(=N)N1</t>
  </si>
  <si>
    <t>CC1(C)C(=N)N[C@@](C)(CS1(=O)=O)c1cc(NC(=O)c2ccc(cn2)C(F)(F)F)cc(Cl)c1F</t>
  </si>
  <si>
    <t>COc1cnc(cn1)C(=O)Nc1cc(Cl)c(F)c(c1)[C@]1(C)CS(=O)(=O)C(C)(C)C(=N)N1</t>
  </si>
  <si>
    <t>C[C@]1(CS(=O)(=O)C(C)(C)C(=N)N1)c1c(F)ccc(NC(=O)c2ccc(F)cn2)c1F</t>
  </si>
  <si>
    <t>COc1ccc(nc1)C(=O)Nc1ccc(F)c(c1F)[C@]1(C)CS(=O)(=O)C(C)(C)C(=N)N1</t>
  </si>
  <si>
    <t>COc1cnc(cn1)C(=O)Nc1ccc(F)c(c1F)[C@]1(C)CS(=O)(=O)C(C)(C)C(=N)N1</t>
  </si>
  <si>
    <t>C[C@]1(CS(=O)(=O)C(C)(C)C(=N)N1)c1c(F)c(F)cc(NC(=O)c2ccc(F)cn2)c1F</t>
  </si>
  <si>
    <t>CC1(C)C(=N)N[C@@](C)(CS1(=O)=O)c1c(F)c(F)cc(NC(=O)c2ccc(Cl)cn2)c1F</t>
  </si>
  <si>
    <t>COc1ccc(nc1)C(=O)Nc1cc(F)c(F)c(c1F)[C@]1(C)CS(=O)(=O)C(C)(C)C(=N)N1</t>
  </si>
  <si>
    <t>C[C@]1(CS(=O)(=O)C(C)(C)C(=N)N1)c1c(F)c(F)cc(NC(=O)c2ccc(cn2)C(F)(F)F)c1F</t>
  </si>
  <si>
    <t>COc1cnc(cn1)C(=O)Nc1cc(F)c(F)c(c1F)[C@]1(C)CS(=O)(=O)C(C)(C)C(=N)N1</t>
  </si>
  <si>
    <t>CC1(COC1)C(=O)Nc1ccc(F)c(c1)[C@]1(C)CS(=O)(=O)C(C)(C)C(=N)N1</t>
  </si>
  <si>
    <t>CC1(C)C(=N)N[C@@](C)(CS1(=O)=O)c1cc(NC(=O)CC(F)(F)F)ccc1F</t>
  </si>
  <si>
    <t>CC1(C)C(=N)N[C@@](C)(CS1(=O)=O)c1cc(NC(=O)C2(CC2)C#N)ccc1F</t>
  </si>
  <si>
    <t>CC(F)(F)C(=O)Nc1ccc(F)c(c1)[C@]1(C)CS(=O)(=O)C(C)(C)C(=N)N1</t>
  </si>
  <si>
    <t>CC1(CC1)C(=O)Nc1ccc(F)c(c1)[C@]1(C)CS(=O)(=O)C(C)(C)C(=N)N1</t>
  </si>
  <si>
    <t>Cc1cnc(cn1)C(=O)Nc1ccc(F)c(c1)[C@]1(C)CS(=O)(=O)C(C)(C)C(=N)N1</t>
  </si>
  <si>
    <t>CC1(C)C(=N)N[C@@](C)(CS1(=O)=O)c1cc(NC(=O)[C@H]2CCCO2)ccc1F</t>
  </si>
  <si>
    <t>CC1(C)C(=N)N[C@@](C)(CS1(=O)=O)c1cc(NC(=O)C2CC2)ccc1F</t>
  </si>
  <si>
    <t>CC(=O)Nc1ccc(F)c(c1)[C@]1(C)CS(=O)(=O)C(C)(C)C(=N)N1</t>
  </si>
  <si>
    <t>Cc1noc(CC(=O)Nc2ccc(F)c(c2)[C@]2(C)CS(=O)(=O)C(C)(C)C(=N)N2)n1</t>
  </si>
  <si>
    <t>C[C@]1(CS(=O)(=O)C(C)(C)C(=N)N1)c1cc(NC(=O)c2cocn2)ccc1F</t>
  </si>
  <si>
    <t>CC1(C)C(=N)N[C@@](C)(CS1(=O)=O)c1cc(NC(=O)C2CCC2)ccc1F</t>
  </si>
  <si>
    <t>CC1(C)C(=N)N[C@@](C)(CS1(=O)=O)c1cc(NC(=O)CC2CC2)ccc1F</t>
  </si>
  <si>
    <t>CCC(=O)Nc1ccc(F)c(c1)[C@]1(C)CS(=O)(=O)C(C)(C)C(=N)N1</t>
  </si>
  <si>
    <t>COCC(=O)Nc1ccc(F)c(c1)[C@]1(C)CS(=O)(=O)C(C)(C)C(=N)N1</t>
  </si>
  <si>
    <t>C[C@]1(CS(=O)(=O)C(C)(C)C(=N)N1)c1cc(NC(=O)C(F)F)ccc1F</t>
  </si>
  <si>
    <t>C[C@]1(CS(=O)(=O)C(C)(C)C(=N)N1)c1cc(NC(=O)C2CCOCC2)ccc1F</t>
  </si>
  <si>
    <t>CC1(C)C(=N)N[C@@](C)(CS1(=O)=O)c1cc(NC(=O)C2CCC2(F)F)ccc1F</t>
  </si>
  <si>
    <t>C[C@]1(CS(=O)(=O)C(C)(C)C(=N)N1)c1cc(NC(=O)c2ccno2)ccc1F</t>
  </si>
  <si>
    <t>CC1(CC1)C(=O)Nc1cc(F)c(F)c(c1)[C@]1(C)CS(=O)(=O)C(C)(C)C(=N)N1</t>
  </si>
  <si>
    <t>C[C@]1(CS(=O)(=O)C(C)(C)C(=N)N1)c1cc(NC(=O)c2ncc(F)cc2F)cc(F)c1F</t>
  </si>
  <si>
    <t>CC1(C)C(=N)N[C@@](C)(CS1(=O)=O)c1cc(NC(=O)CC(F)(F)F)cc(F)c1F</t>
  </si>
  <si>
    <t>C[C@]1(CS(=O)(=O)C(C)(C)C(=N)N1)c1cc(NC(=O)C(F)F)cc(F)c1F</t>
  </si>
  <si>
    <t>CCC(=O)Nc1cc(F)c(F)c(c1)[C@]1(C)CS(=O)(=O)C(C)(C)C(=N)N1</t>
  </si>
  <si>
    <t>C[C@]1(CS(=O)(=O)C(C)(C)C(=N)N1)c1cc(NC(=O)c2ccc(cn2)C(F)(F)F)cc(F)c1F</t>
  </si>
  <si>
    <t>CC1(C)C(=N)N[C@@](C)(CS1(=O)=O)c1cc(NC(=O)c2ccc(cn2)C#N)cc(F)c1F</t>
  </si>
  <si>
    <t>Cc1ccc(nc1)C(=O)Nc1cc(F)c(F)c(c1)[C@]1(C)CS(=O)(=O)C(C)(C)C(=N)N1</t>
  </si>
  <si>
    <t>CC1(C)C(=N)N[C@@](C)(CS1(=O)=O)c1cc(NC(=O)c2ccc(Cl)cc2)cc(F)c1F</t>
  </si>
  <si>
    <t>CC1(C)C(=N)N[C@@](C)(CS1(=O)=O)c1cc(NC(=O)C2(CC2)C#N)cc(F)c1F</t>
  </si>
  <si>
    <t>COCC(=O)Nc1cc(F)c(F)c(c1)[C@]1(C)CS(=O)(=O)C(C)(C)C(=N)N1</t>
  </si>
  <si>
    <t>CC(F)(F)C(=O)Nc1cc(F)c(F)c(c1)[C@]1(C)CS(=O)(=O)C(C)(C)C(=N)N1</t>
  </si>
  <si>
    <t>CC1(C)C(=N)N[C@@](C)(CS1(=O)=O)c1cc(NC(=O)[C@H]2CCCO2)cc(F)c1F</t>
  </si>
  <si>
    <t>CC(=O)Nc1cc(F)c(F)c(c1)[C@]1(C)CS(=O)(=O)C(C)(C)C(=N)N1</t>
  </si>
  <si>
    <t>Cc1cnc(cn1)C(=O)Nc1cc(F)c(F)c(c1)[C@]1(C)CS(=O)(=O)C(C)(C)C(=N)N1</t>
  </si>
  <si>
    <t>CC1(COC1)C(=O)Nc1cc(F)c(F)c(c1)[C@]1(C)CS(=O)(=O)C(C)(C)C(=N)N1</t>
  </si>
  <si>
    <t>Cc1noc(CC(=O)Nc2cc(F)c(F)c(c2)[C@]2(C)CS(=O)(=O)C(C)(C)C(=N)N2)n1</t>
  </si>
  <si>
    <t>CC1(C)C(=N)N[C@@](C)(CS1(=O)=O)c1cc(NC(=O)C2CCC2(F)F)cc(F)c1F</t>
  </si>
  <si>
    <t>C[C@]1(CS(=O)(=O)C(C)(C)C(=N)N1)c1cc(NC(=O)c2ccno2)cc(F)c1F</t>
  </si>
  <si>
    <t>CC1(C)C(=N)N[C@@](C)(CS1(=O)=O)c1cc(NC(=O)C2CCC2)cc(F)c1F</t>
  </si>
  <si>
    <t>C[C@]1(CS(=O)(=O)C(C)(C)C(=N)N1)c1cc(NC(=O)c2cocn2)cc(F)c1F</t>
  </si>
  <si>
    <t>CC1(C)C(=N)N[C@@](C)(CS1(=O)=O)c1cc(NC(=O)CC2CC2)cc(F)c1F</t>
  </si>
  <si>
    <t>CC1(C)C(=N)N[C@@](C)(CS1(=O)=O)c1cc(NC(=O)Cc2ncccn2)cc(F)c1F</t>
  </si>
  <si>
    <t>COc1cnc(cn1)C(=O)Nc1cc(c(F)cc1Br)[C@]1(C)CS(=O)(=O)C(C)(C)C(=N)N1</t>
  </si>
  <si>
    <t>CC1(C)C(=N)N[C@@](C)(CS1(=O)=O)c1cc(NC(=O)c2cnc(O)cn2)ccc1F</t>
  </si>
  <si>
    <t>CCC1C(=N)N[C@@](C)(CS1(=O)=O)c1cc(NC(=O)c2ccc(F)cn2)ccc1F</t>
  </si>
  <si>
    <t>C[C@]1(CS(=O)(=O)C(C)(N)C(=N)N1)c1nc(NC(=O)c2ccc(cn2)C#N)ccc1F</t>
  </si>
  <si>
    <t>CC1(C)C(=N)N[C@@](C)(CS1(=O)=O)c1nc(NC(=O)c2ccc(Cl)cn2)ccc1F</t>
  </si>
  <si>
    <t>C[C@]1(CS(=O)(=O)C(C)(C)C(=N)N1)c1nc(NC(=O)c2ccc(F)cn2)ccc1F</t>
  </si>
  <si>
    <t>COc1ccc(nc1)C(=O)Nc1ccc(F)c(n1)[C@]1(C)CS(=O)(=O)C(C)(C)C(=N)N1</t>
  </si>
  <si>
    <t>C[C@]1(CS(=O)(=O)C(C)(C)C(=N)N1)c1nc(NC(=O)c2ccc(cn2)C(F)(F)F)ccc1F</t>
  </si>
  <si>
    <t>COc1cnc(cn1)C(=O)Nc1ccc(F)c(n1)[C@]1(C)CS(=O)(=O)C(C)(C)C(=N)N1</t>
  </si>
  <si>
    <t>C[C@]1(CS(=O)(=O)C(C)(C)C(=N)N1)c1nc(NC(=O)c2ccncn2)ccc1F</t>
  </si>
  <si>
    <t>COc1ccc(nn1)C(=O)Nc1ccc(F)c(n1)[C@]1(C)CS(=O)(=O)C(C)(C)C(=N)N1</t>
  </si>
  <si>
    <t>C[C@]1(CS(=O)(=O)C(C)(C)C(=N)N1)c1nc(NC(=O)c2cnc(cn2)C(F)F)ccc1F</t>
  </si>
  <si>
    <t>CC1(C)C(=N)N[C@@](C)(CS1(=O)=O)c1nc(NC(=O)c2cnc(Br)cn2)ccc1F</t>
  </si>
  <si>
    <t>CC[C@@]1(C)C(=N)N[C@@](C)(CS1(=O)=O)c1cc(NC(=O)c2ccc(F)cn2)ccc1F</t>
  </si>
  <si>
    <t>CC[C@]1(C)C(=N)N[C@@](C)(CS1(=O)=O)c1cc(NC(=O)c2ccc(F)cn2)ccc1F</t>
  </si>
  <si>
    <t>CC[C@@]1(C)C(=N)N[C@@](C)(CS1(=O)=O)c1cc(NC(=O)c2ccc(OC)cn2)ccc1F</t>
  </si>
  <si>
    <t>CC[C@]1(C)C(=N)N[C@@](C)(CS1(=O)=O)c1cc(NC(=O)c2ccc(OC)cn2)ccc1F</t>
  </si>
  <si>
    <t>CC[C@@]1(C)C(=N)N[C@@](C)(CS1(=O)=O)c1cc(NC(=O)c2cnc(OC)cn2)ccc1F</t>
  </si>
  <si>
    <t>CC[C@]1(C)C(=N)N[C@@](C)(CS1(=O)=O)c1cc(NC(=O)c2cnc(OC)cn2)ccc1F</t>
  </si>
  <si>
    <t>C[C@]1(CS(=O)(=O)[C@](C)(C(=N)N1)c1cccc(c1)C(F)(F)F)c1cc(NC(=O)c2ccc(F)cn2)ccc1F</t>
  </si>
  <si>
    <t>COCC(=O)Nc1ccc(F)c(c1)[C@]1(C)CS(=O)(=O)[C@](C)(C(=N)N1)c1cccc(c1)C(F)(F)F</t>
  </si>
  <si>
    <t>COc1cnc(cn1)C(=O)Nc1ccc(F)c(c1)[C@]1(C)CS(=O)(=O)[C@@](C)(C2CC2)C(=N)N1</t>
  </si>
  <si>
    <t>COc1cnc(cn1)C(=O)Nc1ccc(F)c(c1)[C@]1(C)CS(=O)(=O)[C@](C)(C2CC2)C(=N)N1</t>
  </si>
  <si>
    <t>C[C@]1(CS(=O)(=O)[C@@](C)(CC2CCOCC2)C(=N)N1)c1cc(NC(=O)c2ccc(F)cn2)ccc1F</t>
  </si>
  <si>
    <t>C[C@]1(CS(=O)(=O)[C@@](C)(CC2CCOCC2)C(=N)N1)c1cc(NC(=O)c2ccc(Cl)cn2)ccc1F</t>
  </si>
  <si>
    <t>COc1cnc(cn1)C(=O)Nc1ccc(F)c(c1)[C@]1(C)CS(=O)(=O)[C@@](C)(CC2CCOCC2)C(=N)N1</t>
  </si>
  <si>
    <t>COc1cccc2cc([nH]c12)C(=O)Nc1ccc(F)c(c1)[C@]1(C)CS(=O)(=O)[C@@](C)(CC2CCOCC2)C(=N)N1</t>
  </si>
  <si>
    <t>C[C@]1(CS(=O)(=O)[C@](C)(C(=N)N1)c1ccccn1)c1cc(NC(=O)c2ccc(F)cn2)ccc1F</t>
  </si>
  <si>
    <t>C[C@]1(CS(=O)(=O)[C@@](C)(C(=N)N1)c1ccccn1)c1cc(NC(=O)c2ccc(F)cn2)ccc1F</t>
  </si>
  <si>
    <t>C[C@]1(CS(=O)(=O)[C@](C)(C(=N)N1)c1ccccn1)c1cc(NC(=O)c2ccc(Cl)cn2)ccc1F</t>
  </si>
  <si>
    <t>C[C@]1(CS(=O)(=O)[C@@](C)(C(=N)N1)c1ccccn1)c1cc(NC(=O)c2ccc(Cl)cn2)ccc1F</t>
  </si>
  <si>
    <t>COc1ccc(nc1)C(=O)Nc1ccc(F)c(c1)[C@]1(C)CS(=O)(=O)[C@](C)(C(=N)N1)c1ccccn1</t>
  </si>
  <si>
    <t>COc1ccc(nc1)C(=O)Nc1ccc(F)c(c1)[C@]1(C)CS(=O)(=O)[C@@](C)(C(=N)N1)c1ccccn1</t>
  </si>
  <si>
    <t>COc1cnc(cn1)C(=O)Nc1ccc(F)c(c1)[C@]1(C)CS(=O)(=O)[C@](C)(C(=N)N1)c1ccccn1</t>
  </si>
  <si>
    <t>COc1cnc(cn1)C(=O)Nc1ccc(F)c(c1)[C@]1(C)CS(=O)(=O)[C@@](C)(C(=N)N1)c1ccccn1</t>
  </si>
  <si>
    <t>C[C@]1(CS(=O)(=O)[C@](C)(C(=N)N1)c1ccccn1)c1cc(NC(=O)c2ccc(cn2)C(F)(F)F)ccc1F</t>
  </si>
  <si>
    <t>C[C@]1(CS(=O)(=O)[C@@](C)(C(=N)N1)c1ccccn1)c1cc(NC(=O)c2ccc(cn2)C(F)(F)F)ccc1F</t>
  </si>
  <si>
    <t>C[C@]1(CS(=O)(=O)[C@](C)(C(=N)N1)c1cccc(F)c1)c1cc(NC(=O)c2ccc(F)cn2)ccc1F</t>
  </si>
  <si>
    <t>C[C@]1(CS(=O)(=O)[C@@](C)(C(=N)N1)c1cccc(F)c1)c1cc(NC(=O)c2ccc(F)cn2)ccc1F</t>
  </si>
  <si>
    <t>C[C@]1(CS(=O)(=O)[C@](C)(C(=N)N1)c1cccc(F)c1)c1cc(NC(=O)c2ccc(Cl)cn2)ccc1F</t>
  </si>
  <si>
    <t>C[C@]1(CS(=O)(=O)[C@@](C)(C(=N)N1)c1cccc(F)c1)c1cc(NC(=O)c2ccc(Cl)cn2)ccc1F</t>
  </si>
  <si>
    <t>COc1ccc(nc1)C(=O)Nc1ccc(F)c(c1)[C@]1(C)CS(=O)(=O)[C@](C)(C(=N)N1)c1cccc(F)c1</t>
  </si>
  <si>
    <t>COc1ccc(nc1)C(=O)Nc1ccc(F)c(c1)[C@]1(C)CS(=O)(=O)[C@@](C)(C(=N)N1)c1cccc(F)c1</t>
  </si>
  <si>
    <t>COc1cnc(cn1)C(=O)Nc1ccc(F)c(c1)[C@]1(C)CS(=O)(=O)[C@](C)(C(=N)N1)c1cccc(F)c1</t>
  </si>
  <si>
    <t>COc1cnc(cn1)C(=O)Nc1ccc(F)c(c1)[C@]1(C)CS(=O)(=O)[C@@](C)(C(=N)N1)c1cccc(F)c1</t>
  </si>
  <si>
    <t>C[C@]1(CS(=O)(=O)[C@](C)(C(=N)N1)c1cccc(F)c1)c1cc(NC(=O)c2ccc(cn2)C(F)(F)F)ccc1F</t>
  </si>
  <si>
    <t>C[C@]1(CS(=O)(=O)[C@@](C)(C(=N)N1)c1cccc(F)c1)c1cc(NC(=O)c2ccc(cn2)C(F)(F)F)ccc1F</t>
  </si>
  <si>
    <t>C[C@]1(CS(=O)(=O)[C@](C)(C(=N)N1)c1ccc(F)cc1)c1cc(NC(=O)c2ccc(F)cn2)ccc1F</t>
  </si>
  <si>
    <t>C[C@]1(CS(=O)(=O)[C@@](C)(C(=N)N1)c1ccc(F)cc1)c1cc(NC(=O)c2ccc(F)cn2)ccc1F</t>
  </si>
  <si>
    <t>COc1cnc(cn1)C(=O)Nc1ccc(F)c(c1)[C@]1(C)CS(=O)(=O)[C@](C)(C(=N)N1)c1ccc(F)cc1</t>
  </si>
  <si>
    <t>COc1cnc(cn1)C(=O)Nc1ccc(F)c(c1)[C@]1(C)CS(=O)(=O)[C@@](C)(C(=N)N1)c1ccc(F)cc1</t>
  </si>
  <si>
    <t>C[C@]1(CS(=O)(=O)[C@@](C)(CC2CC2)C(=N)N1)c1cc(NC(=O)c2ccc(F)cn2)ccc1F</t>
  </si>
  <si>
    <t>C[C@]1(CS(=O)(=O)[C@](C)(CC2CC2)C(=N)N1)c1cc(NC(=O)c2ccc(F)cn2)ccc1F</t>
  </si>
  <si>
    <t>C[C@]1(CS(=O)(=O)[C@@](C)(CC2CC2)C(=N)N1)c1cc(NC(=O)c2ccc(Cl)cn2)ccc1F</t>
  </si>
  <si>
    <t>C[C@]1(CS(=O)(=O)[C@](C)(CC2CC2)C(=N)N1)c1cc(NC(=O)c2ccc(Cl)cn2)ccc1F</t>
  </si>
  <si>
    <t>COc1ccc(nc1)C(=O)Nc1ccc(F)c(c1)[C@]1(C)CS(=O)(=O)[C@@](C)(CC2CC2)C(=N)N1</t>
  </si>
  <si>
    <t>COc1ccc(nc1)C(=O)Nc1ccc(F)c(c1)[C@]1(C)CS(=O)(=O)[C@](C)(CC2CC2)C(=N)N1</t>
  </si>
  <si>
    <t>COc1cnc(cn1)C(=O)Nc1ccc(F)c(c1)[C@]1(C)CS(=O)(=O)[C@@](C)(CC2CC2)C(=N)N1</t>
  </si>
  <si>
    <t>COc1cnc(cn1)C(=O)Nc1ccc(F)c(c1)[C@]1(C)CS(=O)(=O)[C@](C)(CC2CC2)C(=N)N1</t>
  </si>
  <si>
    <t>C[C@]1(CS(=O)(=O)[C@@](C)(CC2CC2)C(=N)N1)c1cc(NC(=O)c2ccc(cn2)C(F)(F)F)ccc1F</t>
  </si>
  <si>
    <t>C[C@]1(CS(=O)(=O)[C@](C)(CC2CC2)C(=N)N1)c1cc(NC(=O)c2ccc(cn2)C(F)(F)F)ccc1F</t>
  </si>
  <si>
    <t>COc1cnc(cn1)C(=O)Nc1ccc(F)c(c1)[C@]1(C)CS(=O)(=O)[C@@](C)(CC=C)C(=N)N1</t>
  </si>
  <si>
    <t>COc1cnc(cn1)C(=O)Nc1ccc(F)c(c1)[C@]1(C)CS(=O)(=O)[C@](C)(CC=C)C(=N)N1</t>
  </si>
  <si>
    <t>C[C@]1(CS(=O)(=O)[C@](C)(C(=N)N1)c1ccccc1F)c1cc(NC(=O)c2ccc(F)cn2)ccc1F</t>
  </si>
  <si>
    <t>COc1ccc(nc1)C(=O)Nc1ccc(F)c(c1)[C@]1(C)CS(=O)(=O)[C@](C)(C(=N)N1)c1ccccc1F</t>
  </si>
  <si>
    <t>COc1ccc(nc1)C(=O)Nc1ccc(F)c(c1)[C@]1(C)CS(=O)(=O)[C@@](C)(C(=N)N1)c1ccccc1F</t>
  </si>
  <si>
    <t>C[C@]1(CS(=O)(=O)[C@@](C)(CC(F)(F)F)C(=N)N1)c1cc(NC(=O)c2ccc(F)cn2)ccc1F</t>
  </si>
  <si>
    <t>C[C@]1(CS(=O)(=O)[C@](C)(CC(F)(F)F)C(=N)N1)c1cc(NC(=O)c2ccc(F)cn2)ccc1F</t>
  </si>
  <si>
    <t>COc1ccc(nc1)C(=O)Nc1ccc(F)c(c1)[C@]1(C)CS(=O)(=O)[C@@](C)(CC(F)(F)F)C(=N)N1</t>
  </si>
  <si>
    <t>COc1ccc(nc1)C(=O)Nc1ccc(F)c(c1)[C@]1(C)CS(=O)(=O)[C@](C)(CC(F)(F)F)C(=N)N1</t>
  </si>
  <si>
    <t>COc1cnc(cn1)C(=O)Nc1ccc(F)c(c1)[C@]1(C)CS(=O)(=O)[C@@](C)(CC(F)(F)F)C(=N)N1</t>
  </si>
  <si>
    <t>COc1cnc(cn1)C(=O)Nc1ccc(F)c(c1)[C@]1(C)CS(=O)(=O)[C@](C)(CC(F)(F)F)C(=N)N1</t>
  </si>
  <si>
    <t>C[C@]1(CS(=O)(=O)[C@@](C)(C2CCOCC2)C(=N)N1)c1cc(NC(=O)c2ccc(F)cn2)ccc1F</t>
  </si>
  <si>
    <t>COc1ccc(nc1)C(=O)Nc1ccc(F)c(c1)[C@]1(C)CS(=O)(=O)[C@@](C)(C2CCOCC2)C(=N)N1</t>
  </si>
  <si>
    <t>COc1cnc(cn1)C(=O)Nc1ccc(F)c(c1)[C@]1(C)CS(=O)(=O)[C@@](C)(C2CCOCC2)C(=N)N1</t>
  </si>
  <si>
    <t>C[C@]1(CS(=O)(=O)[C@@](C)(C2CCC2)C(=N)N1)c1cc(NC(=O)c2ccc(F)cn2)ccc1F</t>
  </si>
  <si>
    <t>C[C@]1(CS(=O)(=O)[C@](C)(C2CCC2)C(=N)N1)c1cc(NC(=O)c2ccc(F)cn2)ccc1F</t>
  </si>
  <si>
    <t>C[C@]1(CS(=O)(=O)[C@@](C)(C2CCC2)C(=N)N1)c1cc(NC(=O)c2ccc(Cl)cn2)ccc1F</t>
  </si>
  <si>
    <t>C[C@]1(CS(=O)(=O)[C@](C)(C2CCC2)C(=N)N1)c1cc(NC(=O)c2ccc(Cl)cn2)ccc1F</t>
  </si>
  <si>
    <t>COc1ccc(nc1)C(=O)Nc1ccc(F)c(c1)[C@]1(C)CS(=O)(=O)[C@@](C)(C2CCC2)C(=N)N1</t>
  </si>
  <si>
    <t>COc1ccc(nc1)C(=O)Nc1ccc(F)c(c1)[C@]1(C)CS(=O)(=O)[C@](C)(C2CCC2)C(=N)N1</t>
  </si>
  <si>
    <t>COc1cnc(cn1)C(=O)Nc1ccc(F)c(c1)[C@]1(C)CS(=O)(=O)[C@@](C)(C2CCC2)C(=N)N1</t>
  </si>
  <si>
    <t>COc1cnc(cn1)C(=O)Nc1ccc(F)c(c1)[C@]1(C)CS(=O)(=O)[C@](C)(C2CCC2)C(=N)N1</t>
  </si>
  <si>
    <t>C[C@]1(CS(=O)(=O)[C@@](C)(C2CCC2)C(=N)N1)c1cc(NC(=O)c2ccc(cn2)C(F)(F)F)ccc1F</t>
  </si>
  <si>
    <t>C[C@]1(CS(=O)(=O)[C@](C)(C2CCC2)C(=N)N1)c1cc(NC(=O)c2ccc(cn2)C(F)(F)F)ccc1F</t>
  </si>
  <si>
    <t>CC(C)[C@@]1(C)C(=N)N[C@@](C)(CS1(=O)=O)c1cc(NC(=O)c2ccc(F)cn2)ccc1F</t>
  </si>
  <si>
    <t>CC(C)[C@]1(C)C(=N)N[C@@](C)(CS1(=O)=O)c1cc(NC(=O)c2ccc(F)cn2)ccc1F</t>
  </si>
  <si>
    <t>COc1ccc(nc1)C(=O)Nc1ccc(F)c(c1)[C@]1(C)CS(=O)(=O)[C@@](C)(C(C)C)C(=N)N1</t>
  </si>
  <si>
    <t>COc1ccc(nc1)C(=O)Nc1ccc(F)c(c1)[C@]1(C)CS(=O)(=O)[C@](C)(C(C)C)C(=N)N1</t>
  </si>
  <si>
    <t>COc1cnc(cn1)C(=O)Nc1ccc(F)c(c1)[C@]1(C)CS(=O)(=O)[C@@](C)(C(C)C)C(=N)N1</t>
  </si>
  <si>
    <t>COc1cnc(cn1)C(=O)Nc1ccc(F)c(c1)[C@]1(C)CS(=O)(=O)[C@](C)(C(C)C)C(=N)N1</t>
  </si>
  <si>
    <t>C[C@]1(CS(=O)(=O)[C@](C)(C(=N)N1)c1cc(ccn1)C(F)(F)F)c1cc(NC(=O)c2ccc(F)cn2)ccc1F</t>
  </si>
  <si>
    <t>COc1cnc(cn1)C(=O)Nc1ccc(F)c(c1)[C@]1(C)CS(=O)(=O)[C@@](C)(C(=N)N1)c1cc(ccn1)C(F)(F)F</t>
  </si>
  <si>
    <t>COc1cnc(cn1)C(=O)Nc1ccc(F)c(c1)[C@]1(C)CS(=O)(=O)[C@](C)(C(=N)N1)c1cc(ccn1)C(F)(F)F</t>
  </si>
  <si>
    <t>C[C@]1(CS(=O)(=O)C(C)(C)C(=N)N1)c1cc(NC(=N)c2ncc(F)cc2F)ccc1F</t>
  </si>
  <si>
    <t>COc1cccc2cc([nH]c12)-c1ccc(F)c(c1)[C@]1(C)CS(=O)(=O)C(C)(C)C(=N)N1</t>
  </si>
  <si>
    <t>CC1(C)C(=N)N[C@@](C)(CS1(=O)=O)c1nc(ccc1F)-c1cccc(c1)C#N</t>
  </si>
  <si>
    <t>C[C@]1(CS(=O)(=O)C(C)(C)C(=N)N1)c1nc(ccc1F)-c1ccc(s1)C#N</t>
  </si>
  <si>
    <t>COc1cccc(NC(=O)c2cc(Cl)c(s2)[C@]2(C)CS(=O)(=O)C(C)(C)C(=N)N2)n1</t>
  </si>
  <si>
    <t>CCc1cccc(NC(=O)c2cc(Cl)c(s2)[C@]2(C)CS(=O)(=O)C(C)(C)C(=N)N2)n1</t>
  </si>
  <si>
    <t>C[C@]1(CS(=O)(=O)C(C)(C)C(=N)N1)c1sc(cc1Cl)C(=O)Nc1cccc(Cl)n1</t>
  </si>
  <si>
    <t>C[C@]1(CS(=O)(=O)C(C)(C)C(=N)N1)c1sc(cc1Cl)C(=O)Nc1cccc(F)n1</t>
  </si>
  <si>
    <t>C[C@]1(CS(=O)(=O)C(C)(C)C(=N)N1)c1sc(cc1Cl)C(=O)Nc1cccc(n1)C(F)(F)F</t>
  </si>
  <si>
    <t>C[C@]1(CS(=O)(=O)C(C)(C)C(=N)N1)c1sc(cc1Cl)C(=O)NCc1ncccc1Cl</t>
  </si>
  <si>
    <t>C[C@]1(CS(=O)(=O)C(C)(C)C(=N)N1)c1sc(cc1Cl)C(=O)NCc1ncccn1</t>
  </si>
  <si>
    <t>Cc1cccc(CNC(=O)c2cc(Cl)c(s2)[C@]2(C)CS(=O)(=O)C(C)(C)C(=N)N2)n1</t>
  </si>
  <si>
    <t>C[C@]1(CS(=O)(=O)C(C)(C)C(=N)N1)c1sc(cc1Cl)C(=O)NCc1ccc2cnccc2c1</t>
  </si>
  <si>
    <t>Cc1ccc(CNC(=O)c2cc(Cl)c(s2)[C@]2(C)CS(=O)(=O)C(C)(C)C(=N)N2)nn1</t>
  </si>
  <si>
    <t>CC1=NOC(CNC(=O)c2cc(Cl)c(s2)[C@]2(C)CS(=O)(=O)C(C)(C)C(=N)N2)C1</t>
  </si>
  <si>
    <t>C[C@]1(CS(=O)(=O)C(C)(C)C(=N)N1)c1sc(cc1Cl)C(=O)NCc1cccc(c1)-c1ccon1</t>
  </si>
  <si>
    <t>C[C@]1(CS(=O)(=O)C(C)(C)C(=N)N1)c1sc(cc1Cl)C(=O)NCc1ccccc1Cl</t>
  </si>
  <si>
    <t>C[C@]1(CS(=O)(=O)C(C)(C)C(=N)N1)c1sc(cc1Cl)C(=O)NCc1cccc(F)c1</t>
  </si>
  <si>
    <t>C[C@]1(CS(=O)(=O)C(C)(C)C(=N)N1)c1sc(cc1Cl)C(=O)NCc1ccc(F)cc1</t>
  </si>
  <si>
    <t>C[C@]1(CS(=O)(=O)C(C)(C)C(=N)N1)c1sc(cc1Cl)C(=O)NCc1ccc(Cl)cc1</t>
  </si>
  <si>
    <t>C[C@]1(CS(=O)(=O)C(C)(C)C(=N)N1)c1sc(cc1Cl)C(=O)NCc1cccc(Cl)c1</t>
  </si>
  <si>
    <t>C[C@]1(CS(=O)(=O)C(C)(C)C(=N)N1)c1sc(cc1Cl)C(=O)NCc1ccc(cc1)C#N</t>
  </si>
  <si>
    <t>C[C@]1(CS(=O)(=O)C(C)(C)C(=N)N1)c1sc(cc1Cl)C(=O)NCC1CCC1</t>
  </si>
  <si>
    <t>C[C@]1(CS(=O)(=O)C(C)(C)C(=N)N1)c1sc(cc1Cl)C(=O)NCc1ncc(F)cc1Cl</t>
  </si>
  <si>
    <t>C[C@]1(CS(=O)(=O)C(C)(C)C(=N)N1)c1sc(cc1Cl)C(=O)NCc1ccc(cn1)C(F)(F)F</t>
  </si>
  <si>
    <t>C[C@]1(CS(=O)(=O)C(C)(C)C(=N)N1)c1sc(cc1Cl)C(=O)NCc1cnoc1</t>
  </si>
  <si>
    <t>C[C@]1(CS(=O)(=O)C(C)(C)C(=N)N1)c1sc(cc1Cl)C(=O)NCc1cnsn1</t>
  </si>
  <si>
    <t>C[C@]1(CS(=O)(=O)C(C)(C)C(=N)N1)c1sc(cc1Cl)C(=O)NCc1cnn2ccccc12</t>
  </si>
  <si>
    <t>C[C@]1(CS(=O)(=O)C(C)(C)C(=N)N1)c1sc(cc1Cl)C(=O)NCc1ccncn1</t>
  </si>
  <si>
    <t>C[C@]1(CS(=O)(=O)C(C)(C)C(=N)N1)c1sc(cc1Cl)C(=O)NCc1cc(Cl)ccn1</t>
  </si>
  <si>
    <t>C[C@]1(CS(=O)(=O)C(C)(C)C(=N)N1)c1sc(cc1Cl)C(=O)NCc1ccsn1</t>
  </si>
  <si>
    <t>C[C@]1(CS(=O)(=O)C(C)(C)C(=N)N1)c1sc(cc1Cl)-c1cncc(c1)C#N</t>
  </si>
  <si>
    <t>C[C@]1(CS(=O)(=O)C(C)(C)C(=N)N1)c1sc(cc1Cl)-c1cncnc1</t>
  </si>
  <si>
    <t>CC#Cc1cncc(c1)-c1cc(Cl)c(s1)[C@]1(C)CS(=O)(=O)C(C)(C)C(=N)N1</t>
  </si>
  <si>
    <t>COc1cncc(c1)-c1cc(Cl)c(s1)[C@]1(C)CS(=O)(=O)C(C)(C)C(=N)N1</t>
  </si>
  <si>
    <t>COC(=O)c1ccc([nH]1)-c1cc(Cl)c(s1)[C@]1(C)CS(=O)(=O)C(C)(C)C(=N)N1</t>
  </si>
  <si>
    <t>C[C@]1(CS(=O)(=O)C(C)(C)C(=N)N1)c1sc(cc1Cl)-c1ccc(F)c(c1)C(F)(F)F</t>
  </si>
  <si>
    <t>C[C@]1(CS(=O)(=O)C(C)(C)C(=N)N1)c1sc(cc1Cl)-c1cccc(c1)-c1nnco1</t>
  </si>
  <si>
    <t>C[C@]1(CS(=O)(=O)C(C)(C)C(=N)N1)c1sc(cc1Cl)-c1cccc(c1)-c1cnco1</t>
  </si>
  <si>
    <t>C[C@]1(CS(=O)(=O)C(C)(C)C(=N)N1)c1sc(cc1Cl)-c1cccc(c1)-c1ccno1</t>
  </si>
  <si>
    <t>C[C@]1(CS(=O)(=O)C(C)(C)C(=N)N1)c1sc(cc1Cl)-c1cccc(c1)C(F)(F)F</t>
  </si>
  <si>
    <t>C[C@]1(CS(=O)(=O)C(C)(C)C(=N)N1)c1sc(cc1Cl)-c1cc2ccccc2s1</t>
  </si>
  <si>
    <t>C[C@]1(CS(=O)(=O)C(C)(C)C(=N)N1)c1sc(cc1Cl)-c1csc2ccccc12</t>
  </si>
  <si>
    <t>C[C@]1(CS(=O)(=O)C(C)(C)C(=N)N1)c1sc(cc1Cl)-c1cccc(OC(F)(F)F)c1</t>
  </si>
  <si>
    <t>C[C@]1(CS(=O)(=O)C(C)(C)C(=N)N1)c1sc(cc1Cl)-c1cc(F)cc(F)c1</t>
  </si>
  <si>
    <t>C[C@]1(CS(=O)(=O)C(C)(C)C(=N)N1)c1sc(cc1Cl)-c1ccc(F)c(c1)C#N</t>
  </si>
  <si>
    <t>COc1cc(ccn1)-c1cc(Cl)c(s1)[C@]1(C)CS(=O)(=O)C(C)(C)C(=N)N1</t>
  </si>
  <si>
    <t>C[C@]1(CS(=O)(=O)C(C)(C)C(=N)N1)c1sc(cc1Cl)-c1cncc(Cl)c1</t>
  </si>
  <si>
    <t>C[C@]1(CS(=O)(=O)C(C)(C)C(=N)N1)c1sc(cc1Cl)-c1cnn2CCCc12</t>
  </si>
  <si>
    <t>C[C@]1(CS(=O)(=O)C(C)(C)C(=N)N1)c1sc(cc1Cl)-c1ccn2ncnc2c1</t>
  </si>
  <si>
    <t>C[C@]1(CS(=O)(=O)C(C)(C)C(=N)N1)c1sc(cc1Cl)-c1cccc(OC(F)F)c1</t>
  </si>
  <si>
    <t>C[C@]1(CS(=O)(=O)C(C)(C)C(=N)N1)c1sc(cc1Cl)-c1ccc2nncn2c1</t>
  </si>
  <si>
    <t>C[C@]1(CS(=O)(=O)C(C)(C)C(=N)N1)c1sc(cc1Cl)-c1ccc2ncnn2c1</t>
  </si>
  <si>
    <t>COCCn1cc(cn1)-c1cc(Cl)c(s1)[C@]1(C)CS(=O)(=O)C(C)(C)C(=N)N1</t>
  </si>
  <si>
    <t>C[C@]1(CS(=O)(=O)C(C)(C)C(=N)N1)c1sc(cc1Cl)-c1cc(Cl)cc(c1)C#N</t>
  </si>
  <si>
    <t>C[C@]1(CS(=O)(=O)C(C)(C)C(=N)N1)c1sc(cc1Cl)-c1ccc(C#N)c(c1)C(F)(F)F</t>
  </si>
  <si>
    <t>C[C@]1(CS(=O)(=O)C(C)(C)C(=N)N1)c1sc(cc1Cl)-c1cccc(c1)-n1nccn1</t>
  </si>
  <si>
    <t>C[C@]1(CS(=O)(=O)C(C)(C)C(=N)N1)c1sc(cc1Cl)-c1cnc(o1)-c1ccc(F)cc1</t>
  </si>
  <si>
    <t>COc1cncc(n1)-c1cc(Cl)c(s1)[C@]1(C)CS(=O)(=O)C(C)(C)C(=N)N1</t>
  </si>
  <si>
    <t>C[C@]1(CS(=O)(=O)C(C)(C)C(=N)N1)c1sc(cc1Cl)-c1coc(n1)-c1ccc(F)cc1</t>
  </si>
  <si>
    <t>COc1ncc(cn1)-c1cc(Cl)c(s1)[C@]1(C)CS(=O)(=O)C(C)(C)C(=N)N1</t>
  </si>
  <si>
    <t>C[C@]1(CS(=O)(=O)C(C)(C)C(=N)N1)c1sc(cc1Cl)-c1cccc(C#N)c1F</t>
  </si>
  <si>
    <t>C[C@]1(CS(=O)(=O)C(C)(C)C(=N)N1)c1sc(cc1Cl)-c1cc(F)cc(c1)-c1cnco1</t>
  </si>
  <si>
    <t>C[C@]1(CS(=O)(=O)C(C)(C)C(=N)N1)c1sc(cc1Cl)-c1cc(F)cc(c1)-c1nnco1</t>
  </si>
  <si>
    <t>C[C@]1(CS(=O)(=O)C(C)(C)C(=N)N1)c1sc(cc1Cl)-c1cncc(c1)-c1cnco1</t>
  </si>
  <si>
    <t>C[C@]1(CS(=O)(=O)C(C)(C)C(=N)N1)c1sc(cc1Cl)-c1cncc(c1)-c1ncco1</t>
  </si>
  <si>
    <t>C[C@]1(CS(=O)(=O)C(C)(C)C(=N)N1)c1cc(cs1)-c1cccc(c1)-c1nnco1</t>
  </si>
  <si>
    <t>C[C@]1(CS(=O)(=O)C(C)(C)C(=N)N1)c1cc(cs1)-c1cccc(c1)-c1cnco1</t>
  </si>
  <si>
    <t>C[C@]1(CS(=O)(=O)C(C)(C)C(=N)N1)c1cc(cs1)-c1cccc(c1)-c1ccno1</t>
  </si>
  <si>
    <t>C[C@]1(CS(=O)(=O)C(C)(C)C(=N)N1)c1cc(cs1)-c1cncc(c1)-c1ncco1</t>
  </si>
  <si>
    <t>C[C@]1(CS(=O)(=O)C(C)(C)C(=N)N1)c1cc(cs1)-c1cncc(c1)-c1cnco1</t>
  </si>
  <si>
    <t>C[C@]1(CS(=O)(=O)C(C)(C)C(=N)N1)c1cc(cs1)-c1cc(F)cc(c1)-c1cnco1</t>
  </si>
  <si>
    <t>COc1cccc2cc([nH]c12)-c1cc(F)c(s1)[C@]1(C)CS(=O)(=O)C(C)(C)C(=N)N1</t>
  </si>
  <si>
    <t>C[C@]1(CS(=O)(=O)C(C)(C)C(=N)N1)c1sc(cc1F)-c1cccc(c1)-c1ncon1</t>
  </si>
  <si>
    <t>C[C@]1(CS(=O)(=O)C(C)(C)C(=N)N1)c1sc(cc1F)-c1cncc(c1)C#N</t>
  </si>
  <si>
    <t>C[C@]1(CS(=O)(=O)C(C)(C)C(=N)N1)c1sc(cc1F)-c1cccc(c1)C#N</t>
  </si>
  <si>
    <t>C[C@]1(CS(=O)(=O)C(C)(C)C(=N)N1)c1sc(cc1F)-c1cccc(c1)-c1nnco1</t>
  </si>
  <si>
    <t>C[C@]1(CS(=O)(=O)C(C)(C)C(=N)N1)c1sc(cc1F)-c1cc(F)cc(c1)-c1nnco1</t>
  </si>
  <si>
    <t>C[C@]1(CS(=O)(=O)C(C)(C)C(=N)N1)c1sc(cc1F)-c1cc(F)cc(c1)-c1cnco1</t>
  </si>
  <si>
    <t>COc1cncc(n1)-c1cc(F)c(s1)[C@]1(C)CS(=O)(=O)C(C)(C)C(=N)N1</t>
  </si>
  <si>
    <t>C[C@]1(CS(=O)(=O)C(C)(C)C(=N)N1)c1sc(cc1F)-c1ccnc(c1)C1CC1</t>
  </si>
  <si>
    <t>Cc1noc(n1)-c1cccc(c1)-c1cc(F)c(s1)[C@]1(C)CS(=O)(=O)C(C)(C)C(=N)N1</t>
  </si>
  <si>
    <t>Cc1nnc(o1)-c1ccc(F)c(c1)-c1cc(F)c(s1)[C@]1(C)CS(=O)(=O)C(C)(C)C(=N)N1</t>
  </si>
  <si>
    <t>Cc1nnc(o1)-c1cccc(c1)-c1cc(F)c(s1)[C@]1(C)CS(=O)(=O)C(C)(C)C(=N)N1</t>
  </si>
  <si>
    <t>C[C@]1(CS(=O)(=O)C(C)(C)C(=N)N1)c1sc(cc1F)-c1cncc(c1)-c1nnco1</t>
  </si>
  <si>
    <t>C[C@]1(CS(=O)(=O)C(C)(C)C(=N)N1)c1sc(cc1Cl)-c1nnc(o1)-c1ccccc1</t>
  </si>
  <si>
    <t>C[C@]1(CS(=O)(=O)C(C)(C)C(=N)N1)c1sc(cc1Cl)-c1nnc(o1)-c1ccc(F)cc1</t>
  </si>
  <si>
    <t>C[C@]1(CS(=O)(=O)C(C)(C)C(=N)N1)c1sc(cc1Cl)-c1nnc(o1)-c1ccc(Cl)cc1</t>
  </si>
  <si>
    <t>COc1ccc(cc1)-c1nnc(o1)-c1cc(Cl)c(s1)[C@]1(C)CS(=O)(=O)C(C)(C)C(=N)N1</t>
  </si>
  <si>
    <t>C[C@]1(CS(=O)(=O)C(C)(C)C(=N)N1)c1sc(cc1Cl)-c1nnc(o1)-c1ccc(cc1)C#N</t>
  </si>
  <si>
    <t>C[C@]1(CS(=O)(=O)C(C)(C)C(=N)N1)c1sc(cc1F)-c1nnc(o1)-c1ccc(Cl)cc1</t>
  </si>
  <si>
    <t>C[C@]1(CS(=O)(=O)C(C)(C)C(=N)N1)c1sc(cc1F)-c1nnc(o1)-c1ccc(F)cc1</t>
  </si>
  <si>
    <t>COc1ccc(cc1)-c1nnc(o1)-c1cc(F)c(s1)[C@]1(C)CS(=O)(=O)C(C)(C)C(=N)N1</t>
  </si>
  <si>
    <t>C[C@]1(CS(=O)(=O)C(C)(C)C(=N)N1)c1sc(cc1F)-c1nnc(o1)-c1ccc(cc1)C#N</t>
  </si>
  <si>
    <t>C[C@]1(CS(=O)(=O)[C@@](C)(CC(F)(F)F)C(=N)N1)c1sc(cc1F)-c1cccc(c1)C#N</t>
  </si>
  <si>
    <t>C[C@]1(CS(=O)(=O)[C@](C)(CC(F)(F)F)C(=N)N1)c1sc(cc1F)-c1cccc(c1)C#N</t>
  </si>
  <si>
    <t>C[C@]1(CS(=O)(=O)[C@@](C)(CC(F)(F)F)C(=N)N1)c1sc(cc1F)-c1cccc(c1)-c1nnco1</t>
  </si>
  <si>
    <t>C[C@]1(CS(=O)(=O)[C@](C)(CC(F)(F)F)C(=N)N1)c1sc(cc1F)-c1cccc(c1)-c1nnco1</t>
  </si>
  <si>
    <t>COc1cccc(c1)-c1cc(F)c(s1)[C@]1(C)CS(=O)(=O)[C@@](C)(CC(F)(F)F)C(=N)N1</t>
  </si>
  <si>
    <t>COc1cccc(c1)-c1cc(F)c(s1)[C@]1(C)CS(=O)(=O)[C@](C)(CC(F)(F)F)C(=N)N1</t>
  </si>
  <si>
    <t>C[C@]1(CS(=O)(=O)C(C)(CC(F)(F)F)C(=N)N1)c1sc(cc1F)-c1ccc(F)c(c1)C#N</t>
  </si>
  <si>
    <t>COc1cncc(c1)-c1cc(F)c(s1)[C@]1(C)CS(=O)(=O)C(C)(CC(F)(F)F)C(=N)N1</t>
  </si>
  <si>
    <t>C[C@]1(CS(=O)(=O)[C@](C)(C(=N)N1)c1ccccn1)c1sc(cc1F)-c1cccc(c1)C#N</t>
  </si>
  <si>
    <t>C[C@]1(CS(=O)(=O)[C@@](C)(C(=N)N1)c1ccccn1)c1sc(cc1F)-c1cccc(c1)C#N</t>
  </si>
  <si>
    <t>C[C@]1(CS(=O)(=O)[C@](C)(C(=N)N1)c1ccccn1)c1sc(cc1F)-c1cccc(c1)-c1nnco1</t>
  </si>
  <si>
    <t>C[C@]1(CS(=O)(=O)[C@@](C)(C(=N)N1)c1ccccn1)c1sc(cc1F)-c1cccc(c1)-c1nnco1</t>
  </si>
  <si>
    <t>C[C@]1(CS(=O)(=O)[C@](C)(C(=N)N1)c1ccccn1)c1sc(cc1F)-c1cncc(c1)C#N</t>
  </si>
  <si>
    <t>C[C@]1(CS(=O)(=O)[C@@](C)(C(=N)N1)c1ccccn1)c1sc(cc1F)-c1cncc(c1)C#N</t>
  </si>
  <si>
    <t>C[C@]1(CS(=O)(=O)[C@](C)(C(=N)N1)c1cccc(F)c1)c1sc(cc1F)-c1cccc(c1)C#N</t>
  </si>
  <si>
    <t>C[C@]1(CS(=O)(=O)[C@@](C)(C(=N)N1)c1cccc(F)c1)c1sc(cc1F)-c1cccc(c1)C#N</t>
  </si>
  <si>
    <t>C[C@]1(CS(=O)(=O)[C@](C)(C(=N)N1)c1ccccc1F)c1sc(cc1F)-c1cccc(c1)C#N</t>
  </si>
  <si>
    <t>C[C@]1(CS(=O)(=O)[C@@](C)(C(=N)N1)c1ccccc1F)c1sc(cc1F)-c1cccc(c1)C#N</t>
  </si>
  <si>
    <t>COCC1(COC)C(=N)N[C@@](C)(CS1(=O)=O)c1sc(cc1Cl)-c1cccc(c1)C#N</t>
  </si>
  <si>
    <t>COCC1(COC)C(=N)N[C@@](C)(CS1(=O)=O)c1sc(cc1Cl)-c1cccc(c1)-c1nnco1</t>
  </si>
  <si>
    <t>COCC1(COC)C(=N)N[C@@](C)(CS1(=O)=O)c1sc(cc1Cl)-c1cc2cccc(OC)c2[nH]1</t>
  </si>
  <si>
    <t>C[C@]1(CS(=O)(=O)[C@@](C)(CC2CCOCC2)C(=N)N1)c1sc(cc1Cl)-c1cncc(c1)C#N</t>
  </si>
  <si>
    <t>COc1cccc2cc([nH]c12)-c1cc(Cl)c(s1)[C@]1(C)CS(=O)(=O)[C@@](C)(CC2CCOCC2)C(=N)N1</t>
  </si>
  <si>
    <t>C[C@]1(CS(=O)(=O)[C@@](C)(CC(F)(F)F)C(=N)N1)c1sc(cc1F)-c1nnc(o1)-c1ccc(Cl)cc1</t>
  </si>
  <si>
    <t>C[C@]1(CS(=O)(=O)[C@](C)(CC(F)(F)F)C(=N)N1)c1sc(cc1F)-c1nnc(o1)-c1ccc(Cl)cc1</t>
  </si>
  <si>
    <t>C[C@]1(CS(=O)(=O)[C@](C)(C(=N)N1)c1ccccn1)c1sc(cc1F)-c1nnc(o1)-c1ccc(Cl)cc1</t>
  </si>
  <si>
    <t>C[C@]1(CS(=O)(=O)[C@@](C)(C(=N)N1)c1ccccn1)c1sc(cc1F)-c1nnc(o1)-c1ccc(Cl)cc1</t>
  </si>
  <si>
    <t>C[C@]1(CS(=O)(=O)C(C)(C)C(=N)N1)c1sc(cc1Cl)-c1cn2ccccc2n1</t>
  </si>
  <si>
    <t>COc1cccn2cc(nc12)-c1cc(Cl)c(s1)[C@]1(C)CS(=O)(=O)C(C)(C)C(=N)N1</t>
  </si>
  <si>
    <t>C[C@]1(CS(=O)(=O)C(C)(C)C(=N)N1)c1sc(cc1Cl)-c1cn2ccsc2n1</t>
  </si>
  <si>
    <t>COc1cccc2nc(cn12)-c1cc(Cl)c(s1)[C@]1(C)CS(=O)(=O)C(C)(C)C(=N)N1</t>
  </si>
  <si>
    <t>C[C@]1(CS(=O)(=O)C(C)(C)C(=N)N1)c1nc2ccc(cc2s1)-c1ccccc1</t>
  </si>
  <si>
    <t>C[C@]1(CS(=O)(=O)C(C)(C)C(=N)N1)c1nc2ccc(cc2s1)-c1cccnc1</t>
  </si>
  <si>
    <t>C[C@]1(CS(=O)(=O)C(C)(C)C(=N)N1)c1nc2ccc(cc2s1)-c1ccc(F)cc1</t>
  </si>
  <si>
    <t>C[C@]1(CS(=O)(=O)C(C)(C)C(=N)N1)c1nc2ccc(cc2s1)-c1cccc(c1)C#N</t>
  </si>
  <si>
    <t>COc1cccc(c1)-c1ccc2nc(sc2c1)[C@]1(C)CS(=O)(=O)C(C)(C)C(=N)N1</t>
  </si>
  <si>
    <t>CC1(C)C(=N)N[C@@](C)(CS1(=O)=O)c1nc(Nc2cccc(Cl)c2F)ccc1F</t>
  </si>
  <si>
    <t>COc1ccccc1Nc1ccc(F)c(n1)[C@@]1(C)CS(=O)(=O)C(C)(C)C(=N)N1</t>
  </si>
  <si>
    <t>C[C@]1(CS(=O)(=O)C(C)(C)C(=N)N1)c1cc(Nc2noc3cc(F)cnc23)ccc1F</t>
  </si>
  <si>
    <t>COc1ccc(cc1)C#Cc1ccc(F)c(n1)C1(C)CS(=O)(=O)C(C)(C)C(=N)N1</t>
  </si>
  <si>
    <t>Cc1nc2cc(C[C@]3(C)C(=N)N[C@@](C)(CS3(=O)=O)c3cc(F)ccc3F)ccc2o1</t>
  </si>
  <si>
    <t>Cc1nc2cc(C[C@@]3(C)C(=N)N[C@@](C)(CS3(=O)=O)c3cc(F)ccc3F)ccc2o1</t>
  </si>
  <si>
    <t>Cc1nc2ccc(C[C@]3(C)C(=N)N[C@@](C)(CS3(=O)=O)c3cc(F)ccc3F)cc2o1</t>
  </si>
  <si>
    <t>Cc1nc2ccc(C[C@@]3(C)C(=N)N[C@@](C)(CS3(=O)=O)c3cc(F)ccc3F)cc2o1</t>
  </si>
  <si>
    <t>COC[C@]1(C)C(=N)N[C@@](C)(CS1(=O)=O)c1cc(F)ccc1F</t>
  </si>
  <si>
    <t>COC[C@@]1(C)C(=N)N[C@@](C)(CS1(=O)=O)c1cc(F)ccc1F</t>
  </si>
  <si>
    <t>COc1cccc(c1)[C@@]1(C)C(=N)N[C@@](C)(CS1(=O)=O)c1cc(F)ccc1F</t>
  </si>
  <si>
    <t>COc1cccc(c1)[C@@]1(C)C(=N)N[C@@](C)(CS1(=O)=O)c1ccc(F)cc1F</t>
  </si>
  <si>
    <t>C[C@]1(CS(=O)(=O)[C@](C)(C(=N)N1)c1cccc(Br)c1)c1ccc(F)cc1F</t>
  </si>
  <si>
    <t>C[C@]1(CS(=O)(=O)[C@@](C)(C(=N)N1)c1cccc(Br)c1)c1ccc(F)cc1F</t>
  </si>
  <si>
    <t>C[C@]1(CS(=O)(=O)[C@](C)(C(=N)N1)c1cccc(c1)C(F)(F)F)c1ccc(F)cc1F</t>
  </si>
  <si>
    <t>C[C@]1(CS(=O)(=O)[C@@](C)(C(=N)N1)c1cccc(c1)C(F)(F)F)c1ccc(F)cc1F</t>
  </si>
  <si>
    <t>COc1cccc(C[C@@]2(C)C(=N)N[C@@](C)(CS2(=O)=O)c2ccc(F)cc2F)c1</t>
  </si>
  <si>
    <t>COc1cccc(C[C@]2(C)C(=N)N[C@@](C)(CS2(=O)=O)c2ccc(F)cc2F)c1</t>
  </si>
  <si>
    <t>C[C@]1(CS(=O)(=O)[C@@](C)(Cc2cccc(Br)c2)C(=N)N1)c1ccc(F)cc1F</t>
  </si>
  <si>
    <t>C[C@]1(CS(=O)(=O)[C@](C)(Cc2cccc(Br)c2)C(=N)N1)c1ccc(F)cc1F</t>
  </si>
  <si>
    <t>C[C@]1(CS(=O)(=O)[C@](C)(C(=N)N1)c1ccccc1)c1ccc(F)cc1F</t>
  </si>
  <si>
    <t>C[C@]1(CS(=O)(=O)[C@](C)(C(=N)N1)c1cccc(O)c1)c1ccc(F)cc1F</t>
  </si>
  <si>
    <t>C[C@]1(CS(=O)(=O)[C@](C)(C(=N)N1)c1cccc(OCc2ccccc2)c1)c1ccc(F)cc1F</t>
  </si>
  <si>
    <t>C[C@]1(CS(=O)(=O)[C@](C)(C(=N)N1)c1cccc(OCC2CC2)c1)c1ccc(F)cc1F</t>
  </si>
  <si>
    <t>C[C@]1(CS(=O)(=O)[C@](C)(C(=N)N1)c1cccc(O)c1)c1cc(F)ccc1F</t>
  </si>
  <si>
    <t>C[C@]1(CS(=O)(=O)[C@](C)(C(=N)N1)c1cccc(OCc2ccccc2)c1)c1cc(F)ccc1F</t>
  </si>
  <si>
    <t>CC1(C)C(=N)N[C@@](C)(CS1(=O)=O)c1cc(ccc1F)N1Cc2cc(Br)ccc2C1=O</t>
  </si>
  <si>
    <t>C[C@]1(CS(=O)(=O)C(C)(C)C(=N)N1)c1sc(cc1Cl)N1Cc2cc(F)ccc2C1=O</t>
  </si>
  <si>
    <t>CC(=O)c1cc(Cl)c(s1)[C@]1(C)CS(=O)(=O)C(C)(C)C(=N)N1</t>
  </si>
  <si>
    <t>CC1(C)C(=N)N[C@@](C)(CS1(=O)=O)c1cc(N)ccc1F</t>
  </si>
  <si>
    <t>CC1(C)C(=N)N[C@@](C)(CS1(=O)=O)c1cccc(Cl)c1F</t>
  </si>
  <si>
    <t>CC1(C)C(=N)N[C@@](C)(CS1(=O)=O)c1cc(N)cc(Cl)c1F</t>
  </si>
  <si>
    <t>CC1(C)C(=N)N[C@@](C)(CS1(=O)=O)c1c(F)cccc1F</t>
  </si>
  <si>
    <t>CC1(C)C(=N)N[C@@](C)(CS1(=O)=O)c1c(F)ccc(N)c1F</t>
  </si>
  <si>
    <t>CC1(C)C(=N)N[C@@](C)(CS1(=O)=O)c1c(F)ccc(F)c1F</t>
  </si>
  <si>
    <t>CC1(C)C(=N)N[C@@](C)(CS1(=O)=O)c1nc(N)ccc1F</t>
  </si>
  <si>
    <t>CC(C)[C@@]1(C)C(=N)N[C@@](C)(CS1(=O)=O)c1cc(N)ccc1F</t>
  </si>
  <si>
    <t>CC(C)[C@]1(C)C(=N)N[C@@](C)(CS1(=O)=O)c1cc(N)ccc1F</t>
  </si>
  <si>
    <t>C[C@]1(CS(=O)(=O)[C@@](C)(CC(F)(F)F)C(=N)N1)c1cc(N)ccc1F</t>
  </si>
  <si>
    <t>C[C@]1(CS(=O)(=O)[C@@](C)(C2CCC2)C(=N)N1)c1cc(N)ccc1F</t>
  </si>
  <si>
    <t>C[C@]1(CS(=O)(=O)[C@@](C)(CC2CC2)C(=N)N1)c1cc(N)ccc1F</t>
  </si>
  <si>
    <t>C[C@]1(CS(=O)(=O)[C@@](C)(C2CCOCC2)C(=N)N1)c1cc(N)ccc1F</t>
  </si>
  <si>
    <t>C[C@]1(CS(=O)(=O)[C@@](C)(CC2CCOCC2)C(=N)N1)c1cc(N)ccc1F</t>
  </si>
  <si>
    <t>C[C@]1(CS(=O)(=O)[C@](C)(C(=N)N1)c1cccc(F)c1)c1cc(N)ccc1F</t>
  </si>
  <si>
    <t>C[C@]1(CS(=O)(=O)[C@](C)(C(=N)N1)c1cccc(c1)C(F)(F)F)c1cc(ccc1F)[N+]([O-])=O</t>
  </si>
  <si>
    <t>C[C@]1(CS(=O)(=O)[C@](C)(C(=N)N1)c1cccc(c1)C(F)(F)F)c1cc(N)ccc1F</t>
  </si>
  <si>
    <t>C[C@]1(CS(=O)(=O)[C@](C)(C(=N)N1)c1cc(ccn1)C(F)(F)F)c1cc(N)ccc1F</t>
  </si>
  <si>
    <t>C[C@]1(CS(=O)(=O)[C@](C)(C(=N)N1)c1ccccn1)c1cc(N)ccc1F</t>
  </si>
  <si>
    <t>C[C@]1(CS(=O)(=O)C(C)(C)C(=N)N1)c1sc(Br)cc1Cl</t>
  </si>
  <si>
    <t>C[C@]1(CS(=O)(=O)[C@@](C)(CC(F)(F)F)C(=N)N1)c1sc(Br)cc1F</t>
  </si>
  <si>
    <t>C[C@]1(CS(=O)(=O)[C@](C)(C(=N)N1)c1ccccn1)c1sc(Br)cc1F</t>
  </si>
  <si>
    <t>C[C@]1(CS(=O)(=O)[C@](C)(C(=N)N1)c1cccc(F)c1)c1sc(Br)cc1F</t>
  </si>
  <si>
    <t>COCC1(COC)C(=N)N[C@@](C)(CS1(=O)=O)c1sc(Br)cc1Cl</t>
  </si>
  <si>
    <t>C[C@]1(CS(=O)(=O)C(C)(C)C(=N)N1)c1cc(Br)cs1</t>
  </si>
  <si>
    <t>Cc1cc(=O)oc2cc(Oc3ccc(Nc4c5CCCc5nc5cc(Cl)ccc45)cc3)ccc12</t>
  </si>
  <si>
    <t>Oc1ccc(\C=C\C(=O)c2ccc(O)cc2O)cc1</t>
  </si>
  <si>
    <t>Oc1cccc(\C=C\C(=O)c2ccc(O)cc2O)c1</t>
  </si>
  <si>
    <t>Oc1ccc(C(=O)\C=C\c2ccccc2O)c(O)c1</t>
  </si>
  <si>
    <t>CCNO</t>
  </si>
  <si>
    <t>COc1ccccc1\C=C\C(=O)c1ccc(O)cc1O</t>
  </si>
  <si>
    <t>Oc1ccc(C(=O)\C=C\c2ccccc2Cl)c(O)c1</t>
  </si>
  <si>
    <t>Oc1cccc(c1)C(=O)\C=C\c1ccccc1O</t>
  </si>
  <si>
    <t>Oc1ccc(cc1)C(=O)\C=C\c1ccccc1O</t>
  </si>
  <si>
    <t>Oc1cccc(C(=O)\C=C\c2ccccc2O)c1O</t>
  </si>
  <si>
    <t>Oc1ccc(O)c(c1)C(=O)\C=C\c1ccccc1O</t>
  </si>
  <si>
    <t>Oc1ccccc1\C=C\C(=O)c1c(O)cccc1O</t>
  </si>
  <si>
    <t>Oc1ccc(cc1O)C(=O)\C=C\c1ccccc1O</t>
  </si>
  <si>
    <t>Oc1cc(O)cc(c1)C(=O)\C=C\c1ccccc1O</t>
  </si>
  <si>
    <t>Oc1ccc(\C=C\C(=O)c2ccc(O)cc2O)c(O)c1</t>
  </si>
  <si>
    <t>Oc1ccc(C(=O)\C=C\c2cc(O)ccc2O)c(O)c1</t>
  </si>
  <si>
    <t>Oc1ccc(C(=O)\C=C\c2c(O)cccc2O)c(O)c1</t>
  </si>
  <si>
    <t>Oc1ccc(C(=O)\C=C\c2ccc(O)c(O)c2)c(O)c1</t>
  </si>
  <si>
    <t>Oc1ccc(C(=O)\C=C\c2cc(O)cc(O)c2)c(O)c1</t>
  </si>
  <si>
    <t>ISOLIQUIRITIGENIN</t>
  </si>
  <si>
    <t>BUTEIN</t>
  </si>
  <si>
    <t>smiles</t>
  </si>
  <si>
    <t>affinity_type</t>
  </si>
  <si>
    <t>op</t>
  </si>
  <si>
    <t>affinity_value</t>
  </si>
  <si>
    <t>affinity_unit</t>
  </si>
  <si>
    <t>price</t>
  </si>
  <si>
    <t>Source_0</t>
  </si>
  <si>
    <t>Source_1</t>
  </si>
  <si>
    <t>Source_2</t>
  </si>
  <si>
    <t>Source_3</t>
  </si>
  <si>
    <t>Source_4</t>
  </si>
  <si>
    <t>Source_5</t>
  </si>
  <si>
    <t>Oc1cc(O)c2C[C@@H](OC(=O)c3cc(O)c(O)c(O)c3)[C@H](Oc2c1)c1cc(O)c(O)c(O)c1</t>
  </si>
  <si>
    <t>[H][C@@]12C[C@@H](OC[C@@]1(N=C(N)S[C@@H]2CF)c1ccc(F)cc1F)c1nc(C)co1</t>
  </si>
  <si>
    <t>CCCCOc1ccc(CSC(N)=N)cc1Cl</t>
  </si>
  <si>
    <t>NC1=N[C@@](c2cccc(F)c12)(c1cccc(c1)-c1cncnc1)c1ccnc(c1)C(F)F</t>
  </si>
  <si>
    <t>[H][C@@]12COC[C@@]1(N=C(N)SC2)c1cc(NC(=O)c2ccc(F)cn2)ccc1F</t>
  </si>
  <si>
    <t>NC1=N[C@](c2cccc(F)c12)(c1ccnc(c1)C(F)(F)F)c1ccc(F)c(c1)-c1cncnc1</t>
  </si>
  <si>
    <t>O=C(CSc1nc2ccc(Nc3nc(nc(n3)N3CCCC3)N3CCCC3)cc2s1)Nc1ccccc1</t>
  </si>
  <si>
    <t>Oc1cc(O)c2C[C@H](OC(=O)c3cc(O)c(O)c(O)c3)[C@H](Oc2c1)c1cc(O)c(O)c(O)c1</t>
  </si>
  <si>
    <t>Oc1cc(O)c2C[C@H](OC(=O)c3cc(O)c(O)c(O)c3)[C@@H](Oc2c1)c1cc(O)c(O)c(O)c1</t>
  </si>
  <si>
    <t>C[C@]1(CCSC(N)=N1)c1cc(c(F)cc1F)-c1cncnc1</t>
  </si>
  <si>
    <t>O[C@@H]1O[C@@H]2COC(=O)c3cc(O)c(O)c(O)c3-c3c(O)c(O)c4oc(=O)c5c(c(O)c(O)c6oc(=O)c3c4c56)-c3c(O)c(O)c(O)cc3C(=O)O[C@H]2[C@@H]2OC(=O)c3cc(O)c(O)c(O)c3-c3c(O)c(O)c(O)cc3C(=O)O[C@@H]12</t>
  </si>
  <si>
    <t>O=C(CSc1nc2ccc(Nc3nc(nc(n3)N3CCCC3)N3CCCC3)cc2s1)NCc1ccco1</t>
  </si>
  <si>
    <t>[#6]\[#6](-[#6])=[#6]\[#6]-[#6]\[#6](-[#6])=[#6]\[#6]-[#8]-c1c2ccoc2cc2oc(=O)ccc12</t>
  </si>
  <si>
    <t>OC(Cn1c2ccccc2c2ccccc12)Cn1c2ccccc2c2ccccc12</t>
  </si>
  <si>
    <t>Oc1ccc(cc1)-c1cc(=O)c2c(O)cc(O)c(-c3cc(ccc3O)[C@@H]3CC(=O)c4c(O)cc(O)cc4O3)c2o1</t>
  </si>
  <si>
    <t>Oc1ccc(cc1)-c1cc(=O)c2c(O)cc(O)c(-c3cc(ccc3O)-c3cc(O)c4c(cc(O)cc4=O)o3)c2o1</t>
  </si>
  <si>
    <t>O=C(CSc1nc2ccc(Nc3nc(nc(n3)N3CCCC3)N3CCCC3)cc2s1)NCc1ccccc1</t>
  </si>
  <si>
    <t>CCOC(=O)CSc1nc2ccc(Nc3nc(nc(n3)N3CCCC3)N3CCCC3)cc2s1</t>
  </si>
  <si>
    <t>[#6]\[#6](-[#6])=[#6]\[#6]-c1c(-[#8])cc(-[#8])c2c1oc(-c1ccc(-[#8])cc1-[#8])c(-[#6]\[#6]=[#6](\[#6])-[#6])c2=O</t>
  </si>
  <si>
    <t>O[C@H]1Cc2c(O)cc(O)cc2O[C@H]1c1cc(O)c(O)c(O)c1</t>
  </si>
  <si>
    <t>O[C@H]1Cc2c(O)cc(O)cc2O[C@@H]1c1cc(O)c(O)c(O)c1</t>
  </si>
  <si>
    <t>[#6]\[#6](-[#6])=[#6]\[#6]-[#6@H](-[#6]-c1c(-[#8])cc(-[#8])c2-[#6](=O)-[#6]-[#6@H](-[#8]-c12)-c1ccccc1-[#8])-[#6](-[#6])=[#6]</t>
  </si>
  <si>
    <t>COc1ccc(CCNC(=O)CSc2nc3ccc(Nc4nc(nc(n4)N4CCCCC4)N4CCCCC4)cc3s2)cc1OC</t>
  </si>
  <si>
    <t>Cc1cccc(NC(=O)CSc2nc3ccc(Nc4nc(nc(n4)N4CCCC4)N4CCCC4)cc3s2)c1C</t>
  </si>
  <si>
    <t>OC(CNc1cccc2ccccc12)Cn1c2ccccc2c2ccccc12</t>
  </si>
  <si>
    <t>O=C(CSc1nc2ccc(Nc3nc(nc(n3)N3CCCC3)N3CCCC3)cc2s1)NCCOc1ccccc1</t>
  </si>
  <si>
    <t>COc1cc2CC(CC3CCN(Cc4ccccc4)CC3)C(=O)c2cc1OC</t>
  </si>
  <si>
    <t>[#6]-[#8]-c1cc(-[#8])c(-[#6]-[#6](-[#6]\[#6]=[#6](\[#6])-[#6])-[#6](-[#6])=[#6])c2-[#8]-[#6@@H](-[#6]-[#6](=O)-c12)-c1ccc(-[#8])cc1-[#8]</t>
  </si>
  <si>
    <t>Oc1cc2c3c(oc(=O)c4cc(O)c(O)c(oc2=O)c34)c1O</t>
  </si>
  <si>
    <t>COc1cc2oc(cc(O)c2c(=O)c1)-c1ccc(OC)c(c1)-c1c(O)cc(O)c2c1oc(cc2=O)-c1ccc(O)cc1</t>
  </si>
  <si>
    <t>COc1cc2oc3C(O)Oc4cc(O)ccc4-c3c(=O)c2c(O)c1C</t>
  </si>
  <si>
    <t>Oc1cc(cc(O)c1O)C(=O)OC[C@H]1O[C@@H](OC(=O)c2cc(O)c(O)c(O)c2)[C@H](OC(=O)c2cc(O)c(O)c(O)c2)[C@@H](OC(=O)c2cc(O)c(O)c(O)c2)[C@@H]1OC(=O)c1cc(O)c(O)c(O)c1</t>
  </si>
  <si>
    <t>[#6]\[#6](-[#6])=[#6]\[#6]-[#6@H](-[#6]-c1c(-[#8])cc(-[#8])c2-[#6](=O)-[#6]-[#6@H](-[#8]-c12)-c1ccc(-[#8])cc1-[#8])-[#6](-[#6])=[#6]</t>
  </si>
  <si>
    <t>COc1cc(C=CC(=O)CC(=O)C=Cc2ccc(O)c(OC)c2)ccc1O</t>
  </si>
  <si>
    <t>Oc1cc(O)c2C[C@H](OC(=O)c3cc(O)c(O)c(O)c3)[C@@H](Oc2c1)c1ccc(O)c(O)c1</t>
  </si>
  <si>
    <t>Oc1cc(O)c2C[C@@H](OC(=O)c3cc(O)c(O)c(O)c3)[C@@H](Oc2c1)c1ccc(O)c(O)c1</t>
  </si>
  <si>
    <t>COc1c2ccoc2c(OC[C@@H](O)C(C)(C)O)c2oc(=O)ccc12</t>
  </si>
  <si>
    <t>[#6]-[#8]-c1cc(-[#8])ccc1-[#6@@H]-1-[#6]-[#6](=O)-c2c(-[#8]-[#6])cc(-[#8])c(-[#6]-[#6@@H](-[#6]\[#6]=[#6](\[#6])-[#6])-[#6](-[#6])=[#6])c2-[#8]-1</t>
  </si>
  <si>
    <t>C(CCCNc1c2CCCCc2nc2ccccc12)CCCNc1c2CCCCc2nc2ccccc12</t>
  </si>
  <si>
    <t>[#6]-[#8]-c1cc(-[#8])ccc1-[#6@@H]-1-[#6]-[#6](=O)-c2c(-[#8])cc(-[#8])c(-[#6]-[#6@@H](-[#6]\[#6]=[#6](\[#6])-[#6])-[#6](-[#6])=[#6])c2-[#8]-1</t>
  </si>
  <si>
    <t>O=C1C=C(C(=O)c2ccccc12)c1ccccc1</t>
  </si>
  <si>
    <t>($50)/(50 mg) OR ($65)/(100 mg) OR ($65)/(50 mg) OR ($85)/(100 mg)</t>
  </si>
  <si>
    <t>Vitas-M Laboratory, Ltd.: (26.50 USD)/(1 mg), (28.00 USD)/(2 mg), (31.00 USD)/(3 mg), (38.00 USD)/(5 mg), (48.00 USD)/(10 mg), (68.00 USD)/(20 mg), (78.00 USD)/(30 mg), (97.00 USD)/(50 mg), (97.00 USD)/(50 mg)</t>
  </si>
  <si>
    <t>Selleck Chemicals LLC: (198.95 USD)/(5 mg), (334.65 USD)/(10 mg), (1104.00 USD)/(50 mg), (1104.00 USD)/(50 mg)</t>
  </si>
  <si>
    <t>($140)/(5 mg) OR ($230)/(10 mg) OR ($780)/(50 mg) OR ($1000)/(100 mg) OR ($182)/(5 mg) OR ($299)/(10 mg) OR ($1014)/(50 mg) OR ($1300)/(100 mg)</t>
  </si>
  <si>
    <t>InterBioScreen Ltd.: (32.00 USD)/(1 mg), (35.20 USD)/(2 mg), (44.80 USD)/(3 mg), (60.00 USD)/(5 mg), (88.80 USD)/(10 mg), (107.20 USD)/(15 mg), (127.20 USD)/(20 mg), (141.60 USD)/(25 mg), (155.20 USD)/(30 mg), (238.40 USD)/(50 mg), (322.40 USD)/(100 mg), (322.40 USD)/(100 mg)</t>
  </si>
  <si>
    <t>Angene: (253.00 USD)/(5 mg), (400.00 USD)/(10 mg), (1133.00 USD)/(50 mg), (1133.00 USD)/(50 mg)</t>
  </si>
  <si>
    <t>AK Scientific, Inc.: (98.00 USD)/(5 g), (98.00 USD)/(5 g)</t>
  </si>
  <si>
    <t>InterBioScreen Ltd.: (44.00 USD)/(1 mg), (56.00 USD)/(2 mg), (70.00 USD)/(3 mg), (95.00 USD)/(5 mg), (137.00 USD)/(10 mg), (168.00 USD)/(15 mg), (198.00 USD)/(20 mg), (220.00 USD)/(25 mg), (243.00 USD)/(30 mg), (350.00 USD)/(50 mg), (350.00 USD)/(50 mg)</t>
  </si>
  <si>
    <t>ChemFaces: (238.00 USD)/(10 mg), (238.00 USD)/(10 mg)</t>
  </si>
  <si>
    <t>AnalytiCon Discovery, GmbH: (262.50 USD)/(1 mg), (337.50 USD)/(2 mg), (412.50 USD)/(3 mg), (487.50 USD)/(4 mg), (562.50 USD)/(5 mg), (637.50 USD)/(6 mg), (712.50 USD)/(7 mg), (787.50 USD)/(8 mg), (862.50 USD)/(9 mg), (937.50 USD)/(10 mg), (1000.00 USD)/(11 mg), (1062.50 USD)/(12 mg), (1125.00 USD)/(13 mg), (1187.50 USD)/(14 mg), (1250.00 USD)/(15 mg), (1312.50 USD)/(16 mg), (1375.00 USD)/(17 mg), (1437.50 USD)/(18 mg), (1500.00 USD)/(19 mg), (1562.50 USD)/(20 mg), (1612.50 USD)/(21 mg), (1662.50 USD)/(22 mg), (1712.50 USD)/(23 mg), (1762.50 USD)/(24 mg), (1812.50 USD)/(25 mg), (1862.50 USD)/(26 mg), (1912.50 USD)/(27 mg), (1962.50 USD)/(28 mg), (2012.50 USD)/(29 mg), (2062.50 USD)/(30 mg), (3062.50 USD)/(50 mg), (6125.00 USD)/(100 mg), (6125.00 USD)/(100 mg)</t>
  </si>
  <si>
    <t>Vitas-M Laboratory, Ltd. (Premium): (26.50 USD)/(1 mg), (29.00 USD)/(2 mg), (34.00 USD)/(3 mg), (43.00 USD)/(5 mg), (54.00 USD)/(10 mg), (75.00 USD)/(20 mg), (87.00 USD)/(30 mg), (121.00 USD)/(50 mg), (121.00 USD)/(50 mg)</t>
  </si>
  <si>
    <t>AnalytiCon Discovery, GmbH: (262.50 USD)/(1 mg), (337.50 USD)/(2 mg), (412.50 USD)/(3 mg), (487.50 USD)/(4 mg), (562.50 USD)/(5 mg), (637.50 USD)/(6 mg), (712.50 USD)/(7 mg), (787.50 USD)/(8 mg), (862.50 USD)/(9 mg), (937.50 USD)/(10 mg), (1000.00 USD)/(11 mg), (1062.50 USD)/(12 mg), (1062.50 USD)/(12 mg)</t>
  </si>
  <si>
    <t>($50)/(2 mg) OR ($80)/(5 mg) OR ($120)/(10 mg) OR ($450)/(50 mg) OR ($750)/(100 mg) OR ($65)/(2 mg ) OR ($104)/(5 mg) OR ($156)/(10 mg) OR ($585)/(50 mg) OR ($975)/(100 mg)</t>
  </si>
  <si>
    <t>AnalytiCon Discovery, GmbH: (262.50 USD)/(1 mg), (337.50 USD)/(2 mg), (412.50 USD)/(3 mg), (487.50 USD)/(4 mg), (562.50 USD)/(5 mg), (637.50 USD)/(6 mg), (712.50 USD)/(7 mg), (787.50 USD)/(8 mg), (862.50 USD)/(9 mg), (937.50 USD)/(10 mg), (1000.00 USD)/(11 mg), (1062.50 USD)/(12 mg), (1125.00 USD)/(13 mg), (1187.50 USD)/(14 mg), (1250.00 USD)/(15 mg), (1312.50 USD)/(16 mg), (1375.00 USD)/(17 mg), (1437.50 USD)/(18 mg), (1500.00 USD)/(19 mg), (1562.50 USD)/(20 mg), (1612.50 USD)/(21 mg), (1662.50 USD)/(22 mg), (1712.50 USD)/(23 mg), (1762.50 USD)/(24 mg), (1812.50 USD)/(25 mg), (1862.50 USD)/(26 mg), (1912.50 USD)/(27 mg), (1962.50 USD)/(28 mg), (2012.50 USD)/(29 mg), (2062.50 USD)/(30 mg), (3062.50 USD)/(50 mg), (3062.50 USD)/(50 mg)</t>
  </si>
  <si>
    <t>BioBioPha: (370.00 USD)/(5 mg), (370.00 USD)/(5 mg)</t>
  </si>
  <si>
    <t>Specs: (25.00 USD)/(2 mg), (25.00 USD)/(5 mg), (25.00 USD)/(10 mg), (67.50 USD)/(50 mg), (97.50 USD)/(100 mg), (97.50 USD)/(100 mg)</t>
  </si>
  <si>
    <t>InterBioScreen Ltd.: (40.00 USD)/(1 mg), (44.00 USD)/(2 mg), (56.00 USD)/(3 mg), (75.00 USD)/(5 mg), (111.00 USD)/(10 mg), (134.00 USD)/(15 mg), (159.00 USD)/(20 mg), (177.00 USD)/(25 mg), (194.00 USD)/(30 mg), (298.00 USD)/(50 mg), (298.00 USD)/(50 mg)</t>
  </si>
  <si>
    <t>Specs: (25.00 USD)/(2 mg), (25.00 USD)/(5 mg), (25.00 USD)/(10 mg), (25.00 USD)/(10 mg)</t>
  </si>
  <si>
    <t>($70)/(1 g) OR ($220)/(5 g) OR ($91)/(1 g) OR ($286)/(5 g)</t>
  </si>
  <si>
    <t>($55)/(5 mg) OR ($80)/(10 mg) OR ($260)/(50 mg) OR ($450)/(100 mg) OR ($72)/(5 mg) OR ($104)/(10 mg) OR ($338)/(50 mg) OR ($585)/(100 mg)</t>
  </si>
  <si>
    <t>ChemFaces: (138.00 USD)/(20 mg), (138.00 USD)/(20 mg)</t>
  </si>
  <si>
    <t>($255)/(5 mg) OR ($410)/(10 mg) OR ($332)/( 5 mg) OR ($533)/(10 mg)</t>
  </si>
  <si>
    <t>ChemFaces: (218.00 USD)/(20 mg), (218.00 USD)/(20 mg)</t>
  </si>
  <si>
    <t>http://www.sigmaaldrich.com/catalog/product/SIGMA/PZ0261?lang=en&amp;region=US</t>
  </si>
  <si>
    <t>http://www.sigmaaldrich.com/catalog/product/SIAL/03970590?lang=en&amp;region=US</t>
  </si>
  <si>
    <t>http://www.sigmaaldrich.com/catalog/product/SIGMA/PZ0260?lang=en&amp;region=US</t>
  </si>
  <si>
    <t>http://www.sigmaaldrich.com/catalog/product/SIGMA/PZ0262?lang=en&amp;region=US</t>
  </si>
  <si>
    <t>https://orders.emolecules.com/cgi-bin/more?vid=942719</t>
  </si>
  <si>
    <t>https://orderbb.emolecules.com/cgi-bin/more?vid=55540588</t>
  </si>
  <si>
    <t>https://orderbb.emolecules.com/cgi-bin/more?vid=36516761</t>
  </si>
  <si>
    <t>https://orderbb.emolecules.com/cgi-bin/more?vid=76739946</t>
  </si>
  <si>
    <t>http://www.sigmaaldrich.com/catalog/product/SIGMA/G8291?lang=en&amp;region=US</t>
  </si>
  <si>
    <t>https://orderbb.emolecules.com/cgi-bin/more?vid=49436464</t>
  </si>
  <si>
    <t>http://www.request.vitasmlab.com/index.php?option=com_search_stk&amp;Itemid=22&amp;stk=STL036795&amp;?utm_source=pubchem&amp;utm_medium=p_search_link&amp;utm_campaign=pubchem_search&amp;utm_content=pubchem_slink</t>
  </si>
  <si>
    <t>http://www.finetechnology-ind.com/product_detail.shtml?catalogNo=FT-0604392</t>
  </si>
  <si>
    <t>https://orders.emolecules.com/cgi-bin/more?vid=1984371</t>
  </si>
  <si>
    <t>https://orderbb.emolecules.com/cgi-bin/more?vid=29914527</t>
  </si>
  <si>
    <t>http://www.finetechnology-ind.com/product_detail.shtml?catalogNo=FT-0650699</t>
  </si>
  <si>
    <t>http://www.sigmaaldrich.com/catalog/product/SIAL/50793?lang=en&amp;region=US</t>
  </si>
  <si>
    <t>http://www.request.vitasmlab.com/index.php?option=com_search_stk&amp;Itemid=22&amp;stk=STL334647&amp;?utm_source=pubchem&amp;utm_medium=p_search_link&amp;utm_campaign=pubchem_search&amp;utm_content=pubchem_slink</t>
  </si>
  <si>
    <t>http://www.sigmaaldrich.com/catalog/product/SIAL/01338?lang=en&amp;region=US</t>
  </si>
  <si>
    <t>http://www.request.vitasmlab.com/index.php?option=com_search_stk&amp;Itemid=22&amp;stk=STK545854&amp;?utm_source=pubchem&amp;utm_medium=p_search_link&amp;utm_campaign=pubchem_search&amp;utm_content=pubchem_slink</t>
  </si>
  <si>
    <t>https://orders.emolecules.com/cgi-bin/more?vid=23913538</t>
  </si>
  <si>
    <t>http://www.finetechnology-ind.com/product_detail.shtml?catalogNo=FT-0622262</t>
  </si>
  <si>
    <t>http://www.request.vitasmlab.com/index.php?option=com_search_stk&amp;Itemid=22&amp;stk=STK115693&amp;?utm_source=pubchem&amp;utm_medium=p_search_link&amp;utm_campaign=pubchem_search&amp;utm_content=pubchem_slink</t>
  </si>
  <si>
    <t>https://orders.emolecules.com/cgi-bin/more?vid=2393246</t>
  </si>
  <si>
    <t>https://orders.emolecules.com/cgi-bin/more?vid=43030497</t>
  </si>
  <si>
    <t>http://www.sigmaaldrich.com/catalog/product/SIAL/72795?lang=en&amp;region=US</t>
  </si>
  <si>
    <t>https://orders.emolecules.com/cgi-bin/more?vid=12777935</t>
  </si>
  <si>
    <t>http://www.sigmaaldrich.com/catalog/product/ALDRICH/IDF00061?lang=en&amp;region=US</t>
  </si>
  <si>
    <t>https://orders.emolecules.com/cgi-bin/more?vid=6856659</t>
  </si>
  <si>
    <t>https://orderbb.emolecules.com/cgi-bin/more?vid=68863977</t>
  </si>
  <si>
    <t>http://www.request.vitasmlab.com/index.php?option=com_search_stk&amp;Itemid=22&amp;stk=STK134500&amp;?utm_source=pubchem&amp;utm_medium=p_search_link&amp;utm_campaign=pubchem_search&amp;utm_content=pubchem_slink</t>
  </si>
  <si>
    <t>http://www.request.vitasmlab.com/index.php?option=com_search_stk&amp;Itemid=22&amp;stk=STK567890&amp;?utm_source=pubchem&amp;utm_medium=p_search_link&amp;utm_campaign=pubchem_search&amp;utm_content=pubchem_slink</t>
  </si>
  <si>
    <t>https://orderbb.emolecules.com/cgi-bin/more?vid=49240201</t>
  </si>
  <si>
    <t>http://www.request.vitasmlab.com/index.php?option=com_search_stk&amp;Itemid=22&amp;stk=STK834544&amp;?utm_source=pubchem&amp;utm_medium=p_search_link&amp;utm_campaign=pubchem_search&amp;utm_content=pubchem_slink</t>
  </si>
  <si>
    <t>https://orders.emolecules.com/cgi-bin/more?vid=8271861</t>
  </si>
  <si>
    <t>http://www.sigmaaldrich.com/catalog/product/SIGMA/D6821?lang=en&amp;region=US</t>
  </si>
  <si>
    <t>https://orderbb.emolecules.com/cgi-bin/more?vid=68863973</t>
  </si>
  <si>
    <t>http://www.sigmaaldrich.com/catalog/product/SIAL/05350590?lang=en&amp;region=US</t>
  </si>
  <si>
    <t>http://www.finetechnology-ind.com/product_detail.shtml?catalogNo=FT-0686623</t>
  </si>
  <si>
    <t>https://orderbb.emolecules.com/cgi-bin/more?vid=95719750</t>
  </si>
  <si>
    <t>http://www.sigmaaldrich.com/catalog/product/SIGMA/G7548?lang=en&amp;region=US</t>
  </si>
  <si>
    <t>https://orderbb.emolecules.com/cgi-bin/more?vid=95716858</t>
  </si>
  <si>
    <t>https://orders.emolecules.com/cgi-bin/more?vid=494487</t>
  </si>
  <si>
    <t>https://orderbb.emolecules.com/cgi-bin/more?vid=48667530</t>
  </si>
  <si>
    <t>http://www.sigmaaldrich.com/catalog/product/SIGMA/C0692?lang=en&amp;region=US</t>
  </si>
  <si>
    <t>http://www.sigmaaldrich.com/catalog/product/SIAL/77686?lang=en&amp;region=US</t>
  </si>
  <si>
    <t>https://orderbb.emolecules.com/cgi-bin/more?vid=68864036</t>
  </si>
  <si>
    <t>http://www.sigmaaldrich.com/catalog/product/SIGMA/A256?lang=en&amp;region=US</t>
  </si>
  <si>
    <t>https://orderbb.emolecules.com/cgi-bin/more?vid=110071959</t>
  </si>
  <si>
    <t>https://orders.emolecules.com/cgi-bin/more?vid=58033865</t>
  </si>
  <si>
    <t>https://orders.emolecules.com/cgi-bin/more?vid=515572</t>
  </si>
  <si>
    <t>https://www.molport.com/shop/molecule-link/MolPort-002-555-036</t>
  </si>
  <si>
    <t>https://www.molport.com/shop/molecule-link/MolPort-039-193-829</t>
  </si>
  <si>
    <t>https://www.molport.com/shop/molecule-link/MolPort-023-293-490</t>
  </si>
  <si>
    <t>https://orders.emolecules.com/cgi-bin/more?vid=4486434</t>
  </si>
  <si>
    <t>https://orders.emolecules.com/cgi-bin/more?vid=71007646</t>
  </si>
  <si>
    <t>https://orderbb.emolecules.com/cgi-bin/more?vid=44455328</t>
  </si>
  <si>
    <t>https://orderbb.emolecules.com/cgi-bin/more?vid=43052881</t>
  </si>
  <si>
    <t>https://orders.emolecules.com/cgi-bin/more?vid=4479106</t>
  </si>
  <si>
    <t>http://www.finetechnology-ind.com/product_detail.shtml?catalogNo=FT-0630368</t>
  </si>
  <si>
    <t>https://orders.emolecules.com/cgi-bin/more?vid=4480706</t>
  </si>
  <si>
    <t>https://www.molport.com/shop/molecule-link/MolPort-001-742-110</t>
  </si>
  <si>
    <t>https://orders.emolecules.com/cgi-bin/more?vid=6109976</t>
  </si>
  <si>
    <t>https://www.molport.com/shop/molecule-link/MolPort-002-191-000</t>
  </si>
  <si>
    <t>https://www.molport.com/shop/molecule-link/MolPort-001-741-195</t>
  </si>
  <si>
    <t>http://www.finetechnology-ind.com/product_detail.shtml?catalogNo=FT-0663936</t>
  </si>
  <si>
    <t>https://www.molport.com/shop/molecule-link/MolPort-001-740-311</t>
  </si>
  <si>
    <t>https://orderbb.emolecules.com/cgi-bin/more?vid=43446822</t>
  </si>
  <si>
    <t>https://www.molport.com/shop/molecule-link/MolPort-001-740-421</t>
  </si>
  <si>
    <t>https://www.molport.com/shop/molecule-link/MolPort-039-337-120</t>
  </si>
  <si>
    <t>https://orders.emolecules.com/cgi-bin/more?vid=6119165</t>
  </si>
  <si>
    <t>https://orders.emolecules.com/cgi-bin/more?vid=6376940</t>
  </si>
  <si>
    <t>https://orders.emolecules.com/cgi-bin/more?vid=622579</t>
  </si>
  <si>
    <t>https://www.molport.com/shop/molecule-link/MolPort-002-833-795</t>
  </si>
  <si>
    <t>http://www.finetechnology-ind.com/product_detail.shtml?catalogNo=FT-0601545</t>
  </si>
  <si>
    <t>http://www.request.vitasmlab.com/index.php?option=com_search_stk&amp;Itemid=22&amp;stk=STK801964&amp;?utm_source=pubchem&amp;utm_medium=p_search_link&amp;utm_campaign=pubchem_search&amp;utm_content=pubchem_slink</t>
  </si>
  <si>
    <t>http://www.finetechnology-ind.com/product_detail.shtml?catalogNo=FT-0650474</t>
  </si>
  <si>
    <t>https://www.molport.com/shop/molecule-link/MolPort-039-339-012</t>
  </si>
  <si>
    <t>http://www.finetechnology-ind.com/product_detail.shtml?catalogNo=FT-0664410</t>
  </si>
  <si>
    <t>https://orders.emolecules.com/cgi-bin/more?vid=30491380</t>
  </si>
  <si>
    <t>https://www.molport.com/shop/molecule-link/MolPort-039-337-150</t>
  </si>
  <si>
    <t>https://www.molport.com/shop/molecule-link/MolPort-028-754-113</t>
  </si>
  <si>
    <t>https://www.molport.com/shop/molecule-link/MolPort-002-139-530</t>
  </si>
  <si>
    <t>https://www.molport.com/shop/molecule-link/MolPort-001-741-358</t>
  </si>
  <si>
    <t>http://www.medchemexpress.com/LY2886721.html</t>
  </si>
  <si>
    <t>https://www.molport.com/shop/molecule-link/MolPort-002-579-749</t>
  </si>
  <si>
    <t>http://www.arkpharminc.com/product/detail/AK-24256.html</t>
  </si>
  <si>
    <t>https://www.molport.com/shop/molecule-link/MolPort-023-220-646</t>
  </si>
  <si>
    <t>https://www.molport.com/shop/molecule-link/MolPort-002-577-515</t>
  </si>
  <si>
    <t>https://orderbb.emolecules.com/cgi-bin/more?vid=43446845</t>
  </si>
  <si>
    <t>https://www.molport.com/shop/molecule-link/MolPort-001-017-182</t>
  </si>
  <si>
    <t>https://www.molport.com/shop/molecule-link/MolPort-002-824-942</t>
  </si>
  <si>
    <t>http://www.hit2lead.com/comp.asp?db=SC&amp;id=6256672</t>
  </si>
  <si>
    <t>https://orders.emolecules.com/cgi-bin/more?vid=43444471</t>
  </si>
  <si>
    <t>https://www.molport.com/shop/molecule-link/MolPort-002-847-216</t>
  </si>
  <si>
    <t>https://www.molport.com/shop/molecule-link/MolPort-000-773-612</t>
  </si>
  <si>
    <t>https://www.molport.com/shop/molecule-link/MolPort-001-925-759</t>
  </si>
  <si>
    <t>https://orders.emolecules.com/cgi-bin/more?vid=873089</t>
  </si>
  <si>
    <t>https://orders.emolecules.com/cgi-bin/more?vid=509332</t>
  </si>
  <si>
    <t>https://orderbb.emolecules.com/cgi-bin/more?vid=6863420</t>
  </si>
  <si>
    <t>https://orderbb.emolecules.com/cgi-bin/more?vid=762199</t>
  </si>
  <si>
    <t>https://www.molport.com/shop/molecule-link/MolPort-006-069-353</t>
  </si>
  <si>
    <t>http://www.medchemexpress.com/_-_-Epigallocatechin-Gallate.html</t>
  </si>
  <si>
    <t>https://www.molport.com/shop/molecule-link/MolPort-009-679-511</t>
  </si>
  <si>
    <t>https://www.molport.com/shop/molecule-link/MolPort-000-881-227</t>
  </si>
  <si>
    <t>https://www.molport.com/shop/molecule-link/MolPort-006-111-425</t>
  </si>
  <si>
    <t>http://www.arkpharminc.com/product/detail/AK-72906.html</t>
  </si>
  <si>
    <t>https://www.molport.com/shop/molecule-link/MolPort-000-861-050</t>
  </si>
  <si>
    <t>http://www.arkpharminc.com/product/detail/AK111257.html</t>
  </si>
  <si>
    <t>http://www.arkpharminc.com/product/detail/AK-57374.html</t>
  </si>
  <si>
    <t>http://www.medchemexpress.com/Butein.html</t>
  </si>
  <si>
    <t>http://www.medchemexpress.com/donepezil.html</t>
  </si>
  <si>
    <t>http://www.medchemexpress.com/ellagic-acid.html</t>
  </si>
  <si>
    <t>https://www.molport.com/shop/molecule-link/MolPort-001-741-210</t>
  </si>
  <si>
    <t>https://www.molport.com/shop/molecule-link/MolPort-003-940-604</t>
  </si>
  <si>
    <t>http://www.medchemexpress.com/1,2,3,4,6-Penta-O-galloyl-beta-D-glucopyranose.html</t>
  </si>
  <si>
    <t>http://www.medchemexpress.com/_-_-Catechin-gallate.html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</si>
</sst>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b/>
      <u/>
      <sz val="11"/>
      <color rgb="FF0000FF"/>
      <name val="Calibri"/>
      <family val="2"/>
      <scheme val="minor"/>
    </font>
    <font>
      <b/>
      <sz val="11"/>
      <color rgb="FF008000"/>
      <name val="Calibri"/>
      <family val="2"/>
      <scheme val="minor"/>
    </font>
    <font>
      <b/>
      <sz val="11"/>
      <color rgb="FFFF0000"/>
      <name val="Calibri"/>
      <family val="2"/>
      <scheme val="minor"/>
    </font>
  </fonts>
  <fills count="5">
    <fill>
      <patternFill patternType="none"/>
    </fill>
    <fill>
      <patternFill patternType="gray125"/>
    </fill>
    <fill>
      <patternFill patternType="solid">
        <fgColor rgb="FFD9D9D9"/>
        <bgColor indexed="64"/>
      </patternFill>
    </fill>
    <fill>
      <patternFill patternType="solid">
        <fgColor rgb="FF98F5A4"/>
        <bgColor indexed="64"/>
      </patternFill>
    </fill>
    <fill>
      <patternFill patternType="solid">
        <fgColor rgb="FFFF9E9E"/>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22">
    <xf numFmtId="0" fontId="0" fillId="0" borderId="0" xfId="0"/>
    <xf numFmtId="0" fontId="1" fillId="2"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vertical="center"/>
    </xf>
    <xf numFmtId="0" fontId="1" fillId="2" borderId="0" xfId="0" applyFont="1" applyFill="1" applyAlignment="1">
      <alignment horizontal="center" textRotation="90"/>
    </xf>
    <xf numFmtId="0" fontId="2" fillId="0" borderId="0" xfId="1" applyAlignment="1" applyProtection="1"/>
    <xf numFmtId="0" fontId="3" fillId="0" borderId="0" xfId="0" applyFont="1" applyAlignment="1">
      <alignment horizontal="center" vertical="center"/>
    </xf>
    <xf numFmtId="0" fontId="1" fillId="3" borderId="0" xfId="0" applyFont="1" applyFill="1" applyAlignment="1">
      <alignment horizontal="center" vertical="center"/>
    </xf>
    <xf numFmtId="0" fontId="4" fillId="0" borderId="0" xfId="0" applyFont="1" applyAlignment="1">
      <alignment vertical="center"/>
    </xf>
    <xf numFmtId="0" fontId="1" fillId="4" borderId="0" xfId="0" applyFont="1" applyFill="1" applyAlignment="1">
      <alignment horizontal="center" vertical="center"/>
    </xf>
    <xf numFmtId="0" fontId="5"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1" fillId="0" borderId="1" xfId="0" applyFont="1" applyBorder="1" applyAlignment="1">
      <alignment horizontal="center" vertical="top"/>
    </xf>
    <xf numFmtId="0" fontId="1" fillId="2" borderId="0" xfId="0" applyFont="1" applyFill="1" applyAlignment="1">
      <alignment horizontal="center" vertical="center"/>
    </xf>
    <xf numFmtId="0" fontId="0" fillId="0" borderId="0" xfId="0" applyAlignment="1">
      <alignment horizontal="center" vertical="center"/>
    </xf>
    <xf numFmtId="0" fontId="0" fillId="0" borderId="0" xfId="0"/>
    <xf numFmtId="0" fontId="0" fillId="0" borderId="0" xfId="0" applyAlignment="1">
      <alignment vertical="center" wrapText="1"/>
    </xf>
    <xf numFmtId="0" fontId="0" fillId="0" borderId="0" xfId="0" applyAlignment="1">
      <alignment horizontal="left" vertical="center" wrapText="1"/>
    </xf>
    <xf numFmtId="0" fontId="1" fillId="2" borderId="0" xfId="0" applyFont="1" applyFill="1" applyAlignment="1">
      <alignment horizontal="center" textRotation="90" wrapText="1"/>
    </xf>
    <xf numFmtId="0" fontId="1" fillId="0" borderId="0" xfId="0" applyFont="1" applyAlignment="1">
      <alignment wrapText="1"/>
    </xf>
  </cellXfs>
  <cellStyles count="2">
    <cellStyle name="Hyperlink" xfId="1" builtinId="8"/>
    <cellStyle name="Normal" xfId="0" builtinId="0"/>
  </cellStyles>
  <dxfs count="1">
    <dxf>
      <font>
        <b/>
        <i val="0"/>
      </font>
      <fill>
        <patternFill>
          <bgColor theme="6"/>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438150</xdr:colOff>
      <xdr:row>1</xdr:row>
      <xdr:rowOff>247650</xdr:rowOff>
    </xdr:from>
    <xdr:to>
      <xdr:col>13</xdr:col>
      <xdr:colOff>133359</xdr:colOff>
      <xdr:row>12</xdr:row>
      <xdr:rowOff>133355</xdr:rowOff>
    </xdr:to>
    <xdr:pic>
      <xdr:nvPicPr>
        <xdr:cNvPr id="2" name="Picture 1" descr="spider_plot">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591550" y="438150"/>
          <a:ext cx="4572009"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cbi.nlm.nih.gov/pubmed/29845446/" TargetMode="External"/><Relationship Id="rId299" Type="http://schemas.openxmlformats.org/officeDocument/2006/relationships/hyperlink" Target="https://www.ncbi.nlm.nih.gov/pubmed/29613789/" TargetMode="External"/><Relationship Id="rId21" Type="http://schemas.openxmlformats.org/officeDocument/2006/relationships/hyperlink" Target="https://www.ncbi.nlm.nih.gov/pubmed/31928492/" TargetMode="External"/><Relationship Id="rId63" Type="http://schemas.openxmlformats.org/officeDocument/2006/relationships/hyperlink" Target="https://www.ncbi.nlm.nih.gov/pubmed/31014193/" TargetMode="External"/><Relationship Id="rId159" Type="http://schemas.openxmlformats.org/officeDocument/2006/relationships/hyperlink" Target="https://www.ncbi.nlm.nih.gov/pubmed/31073968/" TargetMode="External"/><Relationship Id="rId324" Type="http://schemas.openxmlformats.org/officeDocument/2006/relationships/hyperlink" Target="https://www.ncbi.nlm.nih.gov/pubmed/29771527/" TargetMode="External"/><Relationship Id="rId366" Type="http://schemas.openxmlformats.org/officeDocument/2006/relationships/hyperlink" Target="https://www.ncbi.nlm.nih.gov/pubmed/29391027/" TargetMode="External"/><Relationship Id="rId170" Type="http://schemas.openxmlformats.org/officeDocument/2006/relationships/hyperlink" Target="https://www.ncbi.nlm.nih.gov/pubmed/31534855/" TargetMode="External"/><Relationship Id="rId226" Type="http://schemas.openxmlformats.org/officeDocument/2006/relationships/hyperlink" Target="https://www.ncbi.nlm.nih.gov/pubmed/31745860/" TargetMode="External"/><Relationship Id="rId433" Type="http://schemas.openxmlformats.org/officeDocument/2006/relationships/hyperlink" Target="https://www.ncbi.nlm.nih.gov/pubmed/30423169/" TargetMode="External"/><Relationship Id="rId268" Type="http://schemas.openxmlformats.org/officeDocument/2006/relationships/hyperlink" Target="https://www.ncbi.nlm.nih.gov/pubmed/31450501/" TargetMode="External"/><Relationship Id="rId475" Type="http://schemas.openxmlformats.org/officeDocument/2006/relationships/hyperlink" Target="https://www.ncbi.nlm.nih.gov/pubmed/30086173/" TargetMode="External"/><Relationship Id="rId32" Type="http://schemas.openxmlformats.org/officeDocument/2006/relationships/hyperlink" Target="https://www.ncbi.nlm.nih.gov/pubmed/30802027/" TargetMode="External"/><Relationship Id="rId74" Type="http://schemas.openxmlformats.org/officeDocument/2006/relationships/hyperlink" Target="https://www.ncbi.nlm.nih.gov/pubmed/31046642/" TargetMode="External"/><Relationship Id="rId128" Type="http://schemas.openxmlformats.org/officeDocument/2006/relationships/hyperlink" Target="https://www.ncbi.nlm.nih.gov/pubmed/30628099/" TargetMode="External"/><Relationship Id="rId335" Type="http://schemas.openxmlformats.org/officeDocument/2006/relationships/hyperlink" Target="https://www.ncbi.nlm.nih.gov/pubmed/29788013/" TargetMode="External"/><Relationship Id="rId377" Type="http://schemas.openxmlformats.org/officeDocument/2006/relationships/hyperlink" Target="https://www.ncbi.nlm.nih.gov/pubmed/29454265/" TargetMode="External"/><Relationship Id="rId500" Type="http://schemas.openxmlformats.org/officeDocument/2006/relationships/hyperlink" Target="https://www.ncbi.nlm.nih.gov/pubmed/29207665/" TargetMode="External"/><Relationship Id="rId5" Type="http://schemas.openxmlformats.org/officeDocument/2006/relationships/hyperlink" Target="https://www.ncbi.nlm.nih.gov/pubmed/31399953/" TargetMode="External"/><Relationship Id="rId181" Type="http://schemas.openxmlformats.org/officeDocument/2006/relationships/hyperlink" Target="https://www.ncbi.nlm.nih.gov/pubmed/31601077/" TargetMode="External"/><Relationship Id="rId237" Type="http://schemas.openxmlformats.org/officeDocument/2006/relationships/hyperlink" Target="https://www.ncbi.nlm.nih.gov/pubmed/31259308/" TargetMode="External"/><Relationship Id="rId402" Type="http://schemas.openxmlformats.org/officeDocument/2006/relationships/hyperlink" Target="https://www.ncbi.nlm.nih.gov/pubmed/30232227/" TargetMode="External"/><Relationship Id="rId279" Type="http://schemas.openxmlformats.org/officeDocument/2006/relationships/hyperlink" Target="https://www.ncbi.nlm.nih.gov/pubmed/31442708/" TargetMode="External"/><Relationship Id="rId444" Type="http://schemas.openxmlformats.org/officeDocument/2006/relationships/hyperlink" Target="https://www.ncbi.nlm.nih.gov/pubmed/29957471/" TargetMode="External"/><Relationship Id="rId486" Type="http://schemas.openxmlformats.org/officeDocument/2006/relationships/hyperlink" Target="https://www.ncbi.nlm.nih.gov/pubmed/29979789/" TargetMode="External"/><Relationship Id="rId43" Type="http://schemas.openxmlformats.org/officeDocument/2006/relationships/hyperlink" Target="https://www.ncbi.nlm.nih.gov/pubmed/30727887/" TargetMode="External"/><Relationship Id="rId139" Type="http://schemas.openxmlformats.org/officeDocument/2006/relationships/hyperlink" Target="https://www.ncbi.nlm.nih.gov/pubmed/30647119/" TargetMode="External"/><Relationship Id="rId290" Type="http://schemas.openxmlformats.org/officeDocument/2006/relationships/hyperlink" Target="https://www.ncbi.nlm.nih.gov/pubmed/31337272/" TargetMode="External"/><Relationship Id="rId304" Type="http://schemas.openxmlformats.org/officeDocument/2006/relationships/hyperlink" Target="https://www.ncbi.nlm.nih.gov/pubmed/29764741/" TargetMode="External"/><Relationship Id="rId346" Type="http://schemas.openxmlformats.org/officeDocument/2006/relationships/hyperlink" Target="https://www.ncbi.nlm.nih.gov/pubmed/29343592/" TargetMode="External"/><Relationship Id="rId388" Type="http://schemas.openxmlformats.org/officeDocument/2006/relationships/hyperlink" Target="https://www.ncbi.nlm.nih.gov/pubmed/29301410/" TargetMode="External"/><Relationship Id="rId85" Type="http://schemas.openxmlformats.org/officeDocument/2006/relationships/hyperlink" Target="https://www.ncbi.nlm.nih.gov/pubmed/30906825/" TargetMode="External"/><Relationship Id="rId150" Type="http://schemas.openxmlformats.org/officeDocument/2006/relationships/hyperlink" Target="https://www.ncbi.nlm.nih.gov/pubmed/30586546/" TargetMode="External"/><Relationship Id="rId192" Type="http://schemas.openxmlformats.org/officeDocument/2006/relationships/hyperlink" Target="https://www.ncbi.nlm.nih.gov/pubmed/31549827/" TargetMode="External"/><Relationship Id="rId206" Type="http://schemas.openxmlformats.org/officeDocument/2006/relationships/hyperlink" Target="https://www.ncbi.nlm.nih.gov/pubmed/31830091/" TargetMode="External"/><Relationship Id="rId413" Type="http://schemas.openxmlformats.org/officeDocument/2006/relationships/hyperlink" Target="https://www.ncbi.nlm.nih.gov/pubmed/30591936/" TargetMode="External"/><Relationship Id="rId248" Type="http://schemas.openxmlformats.org/officeDocument/2006/relationships/hyperlink" Target="https://www.ncbi.nlm.nih.gov/pubmed/31203103/" TargetMode="External"/><Relationship Id="rId455" Type="http://schemas.openxmlformats.org/officeDocument/2006/relationships/hyperlink" Target="https://www.ncbi.nlm.nih.gov/pubmed/29908845/" TargetMode="External"/><Relationship Id="rId497" Type="http://schemas.openxmlformats.org/officeDocument/2006/relationships/hyperlink" Target="https://www.ncbi.nlm.nih.gov/pubmed/29332584/" TargetMode="External"/><Relationship Id="rId12" Type="http://schemas.openxmlformats.org/officeDocument/2006/relationships/hyperlink" Target="https://www.ncbi.nlm.nih.gov/pubmed/31746668/" TargetMode="External"/><Relationship Id="rId108" Type="http://schemas.openxmlformats.org/officeDocument/2006/relationships/hyperlink" Target="https://www.ncbi.nlm.nih.gov/pubmed/30367931/" TargetMode="External"/><Relationship Id="rId315" Type="http://schemas.openxmlformats.org/officeDocument/2006/relationships/hyperlink" Target="https://www.ncbi.nlm.nih.gov/pubmed/29617572/" TargetMode="External"/><Relationship Id="rId357" Type="http://schemas.openxmlformats.org/officeDocument/2006/relationships/hyperlink" Target="https://www.ncbi.nlm.nih.gov/pubmed/29248542/" TargetMode="External"/><Relationship Id="rId54" Type="http://schemas.openxmlformats.org/officeDocument/2006/relationships/hyperlink" Target="https://www.ncbi.nlm.nih.gov/pubmed/31068645/" TargetMode="External"/><Relationship Id="rId96" Type="http://schemas.openxmlformats.org/officeDocument/2006/relationships/hyperlink" Target="https://www.ncbi.nlm.nih.gov/pubmed/30396115/" TargetMode="External"/><Relationship Id="rId161" Type="http://schemas.openxmlformats.org/officeDocument/2006/relationships/hyperlink" Target="https://www.ncbi.nlm.nih.gov/pubmed/31077996/" TargetMode="External"/><Relationship Id="rId217" Type="http://schemas.openxmlformats.org/officeDocument/2006/relationships/hyperlink" Target="https://www.ncbi.nlm.nih.gov/pubmed/31788340/" TargetMode="External"/><Relationship Id="rId399" Type="http://schemas.openxmlformats.org/officeDocument/2006/relationships/hyperlink" Target="https://www.ncbi.nlm.nih.gov/pubmed/30250861/" TargetMode="External"/><Relationship Id="rId259" Type="http://schemas.openxmlformats.org/officeDocument/2006/relationships/hyperlink" Target="https://www.ncbi.nlm.nih.gov/pubmed/31114953/" TargetMode="External"/><Relationship Id="rId424" Type="http://schemas.openxmlformats.org/officeDocument/2006/relationships/hyperlink" Target="https://www.ncbi.nlm.nih.gov/pubmed/30488277/" TargetMode="External"/><Relationship Id="rId466" Type="http://schemas.openxmlformats.org/officeDocument/2006/relationships/hyperlink" Target="https://www.ncbi.nlm.nih.gov/pubmed/29976761/" TargetMode="External"/><Relationship Id="rId23" Type="http://schemas.openxmlformats.org/officeDocument/2006/relationships/hyperlink" Target="https://www.ncbi.nlm.nih.gov/pubmed/31915042/" TargetMode="External"/><Relationship Id="rId119" Type="http://schemas.openxmlformats.org/officeDocument/2006/relationships/hyperlink" Target="https://www.ncbi.nlm.nih.gov/pubmed/29702127/" TargetMode="External"/><Relationship Id="rId270" Type="http://schemas.openxmlformats.org/officeDocument/2006/relationships/hyperlink" Target="https://www.ncbi.nlm.nih.gov/pubmed/31397505/" TargetMode="External"/><Relationship Id="rId326" Type="http://schemas.openxmlformats.org/officeDocument/2006/relationships/hyperlink" Target="https://www.ncbi.nlm.nih.gov/pubmed/29775888/" TargetMode="External"/><Relationship Id="rId65" Type="http://schemas.openxmlformats.org/officeDocument/2006/relationships/hyperlink" Target="https://www.ncbi.nlm.nih.gov/pubmed/30959172/" TargetMode="External"/><Relationship Id="rId130" Type="http://schemas.openxmlformats.org/officeDocument/2006/relationships/hyperlink" Target="https://www.ncbi.nlm.nih.gov/pubmed/30700647/" TargetMode="External"/><Relationship Id="rId368" Type="http://schemas.openxmlformats.org/officeDocument/2006/relationships/hyperlink" Target="https://www.ncbi.nlm.nih.gov/pubmed/29500546/" TargetMode="External"/><Relationship Id="rId172" Type="http://schemas.openxmlformats.org/officeDocument/2006/relationships/hyperlink" Target="https://www.ncbi.nlm.nih.gov/pubmed/31670493/" TargetMode="External"/><Relationship Id="rId228" Type="http://schemas.openxmlformats.org/officeDocument/2006/relationships/hyperlink" Target="https://www.ncbi.nlm.nih.gov/pubmed/31545898/" TargetMode="External"/><Relationship Id="rId435" Type="http://schemas.openxmlformats.org/officeDocument/2006/relationships/hyperlink" Target="https://www.ncbi.nlm.nih.gov/pubmed/30590039/" TargetMode="External"/><Relationship Id="rId477" Type="http://schemas.openxmlformats.org/officeDocument/2006/relationships/hyperlink" Target="https://www.ncbi.nlm.nih.gov/pubmed/30079376/" TargetMode="External"/><Relationship Id="rId281" Type="http://schemas.openxmlformats.org/officeDocument/2006/relationships/hyperlink" Target="https://www.ncbi.nlm.nih.gov/pubmed/31446239/" TargetMode="External"/><Relationship Id="rId337" Type="http://schemas.openxmlformats.org/officeDocument/2006/relationships/hyperlink" Target="https://www.ncbi.nlm.nih.gov/pubmed/29679667/" TargetMode="External"/><Relationship Id="rId34" Type="http://schemas.openxmlformats.org/officeDocument/2006/relationships/hyperlink" Target="https://www.ncbi.nlm.nih.gov/pubmed/30831140/" TargetMode="External"/><Relationship Id="rId76" Type="http://schemas.openxmlformats.org/officeDocument/2006/relationships/hyperlink" Target="https://www.ncbi.nlm.nih.gov/pubmed/30842555/" TargetMode="External"/><Relationship Id="rId141" Type="http://schemas.openxmlformats.org/officeDocument/2006/relationships/hyperlink" Target="https://www.ncbi.nlm.nih.gov/pubmed/30637955/" TargetMode="External"/><Relationship Id="rId379" Type="http://schemas.openxmlformats.org/officeDocument/2006/relationships/hyperlink" Target="https://www.ncbi.nlm.nih.gov/pubmed/29444415/" TargetMode="External"/><Relationship Id="rId7" Type="http://schemas.openxmlformats.org/officeDocument/2006/relationships/hyperlink" Target="https://www.ncbi.nlm.nih.gov/pubmed/31663252/" TargetMode="External"/><Relationship Id="rId183" Type="http://schemas.openxmlformats.org/officeDocument/2006/relationships/hyperlink" Target="https://www.ncbi.nlm.nih.gov/pubmed/31592103/" TargetMode="External"/><Relationship Id="rId239" Type="http://schemas.openxmlformats.org/officeDocument/2006/relationships/hyperlink" Target="https://www.ncbi.nlm.nih.gov/pubmed/31264051/" TargetMode="External"/><Relationship Id="rId390" Type="http://schemas.openxmlformats.org/officeDocument/2006/relationships/hyperlink" Target="https://www.ncbi.nlm.nih.gov/pubmed/29857276/" TargetMode="External"/><Relationship Id="rId404" Type="http://schemas.openxmlformats.org/officeDocument/2006/relationships/hyperlink" Target="https://www.ncbi.nlm.nih.gov/pubmed/30221701/" TargetMode="External"/><Relationship Id="rId446" Type="http://schemas.openxmlformats.org/officeDocument/2006/relationships/hyperlink" Target="https://www.ncbi.nlm.nih.gov/pubmed/29953929/" TargetMode="External"/><Relationship Id="rId250" Type="http://schemas.openxmlformats.org/officeDocument/2006/relationships/hyperlink" Target="https://www.ncbi.nlm.nih.gov/pubmed/31194956/" TargetMode="External"/><Relationship Id="rId292" Type="http://schemas.openxmlformats.org/officeDocument/2006/relationships/hyperlink" Target="https://www.ncbi.nlm.nih.gov/pubmed/31387606/" TargetMode="External"/><Relationship Id="rId306" Type="http://schemas.openxmlformats.org/officeDocument/2006/relationships/hyperlink" Target="https://www.ncbi.nlm.nih.gov/pubmed/29581300/" TargetMode="External"/><Relationship Id="rId488" Type="http://schemas.openxmlformats.org/officeDocument/2006/relationships/hyperlink" Target="https://www.ncbi.nlm.nih.gov/pubmed/30555657/" TargetMode="External"/><Relationship Id="rId45" Type="http://schemas.openxmlformats.org/officeDocument/2006/relationships/hyperlink" Target="https://www.ncbi.nlm.nih.gov/pubmed/30734395/" TargetMode="External"/><Relationship Id="rId87" Type="http://schemas.openxmlformats.org/officeDocument/2006/relationships/hyperlink" Target="https://www.ncbi.nlm.nih.gov/pubmed/30909491/" TargetMode="External"/><Relationship Id="rId110" Type="http://schemas.openxmlformats.org/officeDocument/2006/relationships/hyperlink" Target="https://www.ncbi.nlm.nih.gov/pubmed/30347431/" TargetMode="External"/><Relationship Id="rId348" Type="http://schemas.openxmlformats.org/officeDocument/2006/relationships/hyperlink" Target="https://www.ncbi.nlm.nih.gov/pubmed/29327496/" TargetMode="External"/><Relationship Id="rId152" Type="http://schemas.openxmlformats.org/officeDocument/2006/relationships/hyperlink" Target="https://www.ncbi.nlm.nih.gov/pubmed/30576233/" TargetMode="External"/><Relationship Id="rId194" Type="http://schemas.openxmlformats.org/officeDocument/2006/relationships/hyperlink" Target="https://www.ncbi.nlm.nih.gov/pubmed/31701556/" TargetMode="External"/><Relationship Id="rId208" Type="http://schemas.openxmlformats.org/officeDocument/2006/relationships/hyperlink" Target="https://www.ncbi.nlm.nih.gov/pubmed/31888099/" TargetMode="External"/><Relationship Id="rId415" Type="http://schemas.openxmlformats.org/officeDocument/2006/relationships/hyperlink" Target="https://www.ncbi.nlm.nih.gov/pubmed/30153862/" TargetMode="External"/><Relationship Id="rId457" Type="http://schemas.openxmlformats.org/officeDocument/2006/relationships/hyperlink" Target="https://www.ncbi.nlm.nih.gov/pubmed/29896095/" TargetMode="External"/><Relationship Id="rId261" Type="http://schemas.openxmlformats.org/officeDocument/2006/relationships/hyperlink" Target="https://www.ncbi.nlm.nih.gov/pubmed/31137621/" TargetMode="External"/><Relationship Id="rId499" Type="http://schemas.openxmlformats.org/officeDocument/2006/relationships/hyperlink" Target="https://www.ncbi.nlm.nih.gov/pubmed/29371969/" TargetMode="External"/><Relationship Id="rId14" Type="http://schemas.openxmlformats.org/officeDocument/2006/relationships/hyperlink" Target="https://www.ncbi.nlm.nih.gov/pubmed/31815371/" TargetMode="External"/><Relationship Id="rId56" Type="http://schemas.openxmlformats.org/officeDocument/2006/relationships/hyperlink" Target="https://www.ncbi.nlm.nih.gov/pubmed/30837353/" TargetMode="External"/><Relationship Id="rId317" Type="http://schemas.openxmlformats.org/officeDocument/2006/relationships/hyperlink" Target="https://www.ncbi.nlm.nih.gov/pubmed/29632166/" TargetMode="External"/><Relationship Id="rId359" Type="http://schemas.openxmlformats.org/officeDocument/2006/relationships/hyperlink" Target="https://www.ncbi.nlm.nih.gov/pubmed/29853653/" TargetMode="External"/><Relationship Id="rId98" Type="http://schemas.openxmlformats.org/officeDocument/2006/relationships/hyperlink" Target="https://www.ncbi.nlm.nih.gov/pubmed/30411846/" TargetMode="External"/><Relationship Id="rId121" Type="http://schemas.openxmlformats.org/officeDocument/2006/relationships/hyperlink" Target="https://www.ncbi.nlm.nih.gov/pubmed/29578387/" TargetMode="External"/><Relationship Id="rId163" Type="http://schemas.openxmlformats.org/officeDocument/2006/relationships/hyperlink" Target="https://www.ncbi.nlm.nih.gov/pubmed/31608840/" TargetMode="External"/><Relationship Id="rId219" Type="http://schemas.openxmlformats.org/officeDocument/2006/relationships/hyperlink" Target="https://www.ncbi.nlm.nih.gov/pubmed/31768942/" TargetMode="External"/><Relationship Id="rId370" Type="http://schemas.openxmlformats.org/officeDocument/2006/relationships/hyperlink" Target="https://www.ncbi.nlm.nih.gov/pubmed/29491368/" TargetMode="External"/><Relationship Id="rId426" Type="http://schemas.openxmlformats.org/officeDocument/2006/relationships/hyperlink" Target="https://www.ncbi.nlm.nih.gov/pubmed/30457858/" TargetMode="External"/><Relationship Id="rId230" Type="http://schemas.openxmlformats.org/officeDocument/2006/relationships/hyperlink" Target="https://www.ncbi.nlm.nih.gov/pubmed/31527119/" TargetMode="External"/><Relationship Id="rId468" Type="http://schemas.openxmlformats.org/officeDocument/2006/relationships/hyperlink" Target="https://www.ncbi.nlm.nih.gov/pubmed/30134967/" TargetMode="External"/><Relationship Id="rId25" Type="http://schemas.openxmlformats.org/officeDocument/2006/relationships/hyperlink" Target="https://www.ncbi.nlm.nih.gov/pubmed/30821469/" TargetMode="External"/><Relationship Id="rId67" Type="http://schemas.openxmlformats.org/officeDocument/2006/relationships/hyperlink" Target="https://www.ncbi.nlm.nih.gov/pubmed/31033251/" TargetMode="External"/><Relationship Id="rId272" Type="http://schemas.openxmlformats.org/officeDocument/2006/relationships/hyperlink" Target="https://www.ncbi.nlm.nih.gov/pubmed/31404401/" TargetMode="External"/><Relationship Id="rId328" Type="http://schemas.openxmlformats.org/officeDocument/2006/relationships/hyperlink" Target="https://www.ncbi.nlm.nih.gov/pubmed/29716987/" TargetMode="External"/><Relationship Id="rId132" Type="http://schemas.openxmlformats.org/officeDocument/2006/relationships/hyperlink" Target="https://www.ncbi.nlm.nih.gov/pubmed/30692199/" TargetMode="External"/><Relationship Id="rId174" Type="http://schemas.openxmlformats.org/officeDocument/2006/relationships/hyperlink" Target="https://www.ncbi.nlm.nih.gov/pubmed/31685236/" TargetMode="External"/><Relationship Id="rId381" Type="http://schemas.openxmlformats.org/officeDocument/2006/relationships/hyperlink" Target="https://www.ncbi.nlm.nih.gov/pubmed/29421707/" TargetMode="External"/><Relationship Id="rId241" Type="http://schemas.openxmlformats.org/officeDocument/2006/relationships/hyperlink" Target="https://www.ncbi.nlm.nih.gov/pubmed/31276550/" TargetMode="External"/><Relationship Id="rId437" Type="http://schemas.openxmlformats.org/officeDocument/2006/relationships/hyperlink" Target="https://www.ncbi.nlm.nih.gov/pubmed/30405422/" TargetMode="External"/><Relationship Id="rId479" Type="http://schemas.openxmlformats.org/officeDocument/2006/relationships/hyperlink" Target="https://www.ncbi.nlm.nih.gov/pubmed/30055298/" TargetMode="External"/><Relationship Id="rId36" Type="http://schemas.openxmlformats.org/officeDocument/2006/relationships/hyperlink" Target="https://www.ncbi.nlm.nih.gov/pubmed/30784883/" TargetMode="External"/><Relationship Id="rId283" Type="http://schemas.openxmlformats.org/officeDocument/2006/relationships/hyperlink" Target="https://www.ncbi.nlm.nih.gov/pubmed/31461286/" TargetMode="External"/><Relationship Id="rId339" Type="http://schemas.openxmlformats.org/officeDocument/2006/relationships/hyperlink" Target="https://www.ncbi.nlm.nih.gov/pubmed/29266373/" TargetMode="External"/><Relationship Id="rId490" Type="http://schemas.openxmlformats.org/officeDocument/2006/relationships/hyperlink" Target="https://www.ncbi.nlm.nih.gov/pubmed/29234436/" TargetMode="External"/><Relationship Id="rId78" Type="http://schemas.openxmlformats.org/officeDocument/2006/relationships/hyperlink" Target="https://www.ncbi.nlm.nih.gov/pubmed/30871577/" TargetMode="External"/><Relationship Id="rId101" Type="http://schemas.openxmlformats.org/officeDocument/2006/relationships/hyperlink" Target="https://www.ncbi.nlm.nih.gov/pubmed/30702009/" TargetMode="External"/><Relationship Id="rId143" Type="http://schemas.openxmlformats.org/officeDocument/2006/relationships/hyperlink" Target="https://www.ncbi.nlm.nih.gov/pubmed/30626751/" TargetMode="External"/><Relationship Id="rId185" Type="http://schemas.openxmlformats.org/officeDocument/2006/relationships/hyperlink" Target="https://www.ncbi.nlm.nih.gov/pubmed/31589043/" TargetMode="External"/><Relationship Id="rId350" Type="http://schemas.openxmlformats.org/officeDocument/2006/relationships/hyperlink" Target="https://www.ncbi.nlm.nih.gov/pubmed/29325091/" TargetMode="External"/><Relationship Id="rId406" Type="http://schemas.openxmlformats.org/officeDocument/2006/relationships/hyperlink" Target="https://www.ncbi.nlm.nih.gov/pubmed/30217742/" TargetMode="External"/><Relationship Id="rId9" Type="http://schemas.openxmlformats.org/officeDocument/2006/relationships/hyperlink" Target="https://www.ncbi.nlm.nih.gov/pubmed/31347728/" TargetMode="External"/><Relationship Id="rId210" Type="http://schemas.openxmlformats.org/officeDocument/2006/relationships/hyperlink" Target="https://www.ncbi.nlm.nih.gov/pubmed/31814871/" TargetMode="External"/><Relationship Id="rId392" Type="http://schemas.openxmlformats.org/officeDocument/2006/relationships/hyperlink" Target="https://www.ncbi.nlm.nih.gov/pubmed/30334059/" TargetMode="External"/><Relationship Id="rId448" Type="http://schemas.openxmlformats.org/officeDocument/2006/relationships/hyperlink" Target="https://www.ncbi.nlm.nih.gov/pubmed/29945719/" TargetMode="External"/><Relationship Id="rId252" Type="http://schemas.openxmlformats.org/officeDocument/2006/relationships/hyperlink" Target="https://www.ncbi.nlm.nih.gov/pubmed/31085101/" TargetMode="External"/><Relationship Id="rId294" Type="http://schemas.openxmlformats.org/officeDocument/2006/relationships/hyperlink" Target="https://www.ncbi.nlm.nih.gov/pubmed/31348908/" TargetMode="External"/><Relationship Id="rId308" Type="http://schemas.openxmlformats.org/officeDocument/2006/relationships/hyperlink" Target="https://www.ncbi.nlm.nih.gov/pubmed/29563326/" TargetMode="External"/><Relationship Id="rId47" Type="http://schemas.openxmlformats.org/officeDocument/2006/relationships/hyperlink" Target="https://www.ncbi.nlm.nih.gov/pubmed/30756113/" TargetMode="External"/><Relationship Id="rId89" Type="http://schemas.openxmlformats.org/officeDocument/2006/relationships/hyperlink" Target="https://www.ncbi.nlm.nih.gov/pubmed/30927138/" TargetMode="External"/><Relationship Id="rId112" Type="http://schemas.openxmlformats.org/officeDocument/2006/relationships/hyperlink" Target="https://www.ncbi.nlm.nih.gov/pubmed/30243987/" TargetMode="External"/><Relationship Id="rId154" Type="http://schemas.openxmlformats.org/officeDocument/2006/relationships/hyperlink" Target="https://www.ncbi.nlm.nih.gov/pubmed/30571961/" TargetMode="External"/><Relationship Id="rId361" Type="http://schemas.openxmlformats.org/officeDocument/2006/relationships/hyperlink" Target="https://www.ncbi.nlm.nih.gov/pubmed/29254083/" TargetMode="External"/><Relationship Id="rId196" Type="http://schemas.openxmlformats.org/officeDocument/2006/relationships/hyperlink" Target="https://www.ncbi.nlm.nih.gov/pubmed/31711785/" TargetMode="External"/><Relationship Id="rId417" Type="http://schemas.openxmlformats.org/officeDocument/2006/relationships/hyperlink" Target="https://www.ncbi.nlm.nih.gov/pubmed/30567381/" TargetMode="External"/><Relationship Id="rId459" Type="http://schemas.openxmlformats.org/officeDocument/2006/relationships/hyperlink" Target="https://www.ncbi.nlm.nih.gov/pubmed/29873327/" TargetMode="External"/><Relationship Id="rId16" Type="http://schemas.openxmlformats.org/officeDocument/2006/relationships/hyperlink" Target="https://www.ncbi.nlm.nih.gov/pubmed/31898085/" TargetMode="External"/><Relationship Id="rId221" Type="http://schemas.openxmlformats.org/officeDocument/2006/relationships/hyperlink" Target="https://www.ncbi.nlm.nih.gov/pubmed/31764959/" TargetMode="External"/><Relationship Id="rId263" Type="http://schemas.openxmlformats.org/officeDocument/2006/relationships/hyperlink" Target="https://www.ncbi.nlm.nih.gov/pubmed/31523926/" TargetMode="External"/><Relationship Id="rId319" Type="http://schemas.openxmlformats.org/officeDocument/2006/relationships/hyperlink" Target="https://www.ncbi.nlm.nih.gov/pubmed/29751835/" TargetMode="External"/><Relationship Id="rId470" Type="http://schemas.openxmlformats.org/officeDocument/2006/relationships/hyperlink" Target="https://www.ncbi.nlm.nih.gov/pubmed/30118828/" TargetMode="External"/><Relationship Id="rId58" Type="http://schemas.openxmlformats.org/officeDocument/2006/relationships/hyperlink" Target="https://www.ncbi.nlm.nih.gov/pubmed/30968343/" TargetMode="External"/><Relationship Id="rId123" Type="http://schemas.openxmlformats.org/officeDocument/2006/relationships/hyperlink" Target="https://www.ncbi.nlm.nih.gov/pubmed/29310523/" TargetMode="External"/><Relationship Id="rId330" Type="http://schemas.openxmlformats.org/officeDocument/2006/relationships/hyperlink" Target="https://www.ncbi.nlm.nih.gov/pubmed/29526536/" TargetMode="External"/><Relationship Id="rId165" Type="http://schemas.openxmlformats.org/officeDocument/2006/relationships/hyperlink" Target="https://www.ncbi.nlm.nih.gov/pubmed/31620229/" TargetMode="External"/><Relationship Id="rId372" Type="http://schemas.openxmlformats.org/officeDocument/2006/relationships/hyperlink" Target="https://www.ncbi.nlm.nih.gov/pubmed/29487280/" TargetMode="External"/><Relationship Id="rId428" Type="http://schemas.openxmlformats.org/officeDocument/2006/relationships/hyperlink" Target="https://www.ncbi.nlm.nih.gov/pubmed/30445338/" TargetMode="External"/><Relationship Id="rId232" Type="http://schemas.openxmlformats.org/officeDocument/2006/relationships/hyperlink" Target="https://www.ncbi.nlm.nih.gov/pubmed/31215755/" TargetMode="External"/><Relationship Id="rId274" Type="http://schemas.openxmlformats.org/officeDocument/2006/relationships/hyperlink" Target="https://www.ncbi.nlm.nih.gov/pubmed/31416794/" TargetMode="External"/><Relationship Id="rId481" Type="http://schemas.openxmlformats.org/officeDocument/2006/relationships/hyperlink" Target="https://www.ncbi.nlm.nih.gov/pubmed/30047040/" TargetMode="External"/><Relationship Id="rId27" Type="http://schemas.openxmlformats.org/officeDocument/2006/relationships/hyperlink" Target="https://www.ncbi.nlm.nih.gov/pubmed/30807472/" TargetMode="External"/><Relationship Id="rId69" Type="http://schemas.openxmlformats.org/officeDocument/2006/relationships/hyperlink" Target="https://www.ncbi.nlm.nih.gov/pubmed/31041421/" TargetMode="External"/><Relationship Id="rId134" Type="http://schemas.openxmlformats.org/officeDocument/2006/relationships/hyperlink" Target="https://www.ncbi.nlm.nih.gov/pubmed/30677568/" TargetMode="External"/><Relationship Id="rId80" Type="http://schemas.openxmlformats.org/officeDocument/2006/relationships/hyperlink" Target="https://www.ncbi.nlm.nih.gov/pubmed/30886583/" TargetMode="External"/><Relationship Id="rId176" Type="http://schemas.openxmlformats.org/officeDocument/2006/relationships/hyperlink" Target="https://www.ncbi.nlm.nih.gov/pubmed/31691920/" TargetMode="External"/><Relationship Id="rId341" Type="http://schemas.openxmlformats.org/officeDocument/2006/relationships/hyperlink" Target="https://www.ncbi.nlm.nih.gov/pubmed/29367079/" TargetMode="External"/><Relationship Id="rId383" Type="http://schemas.openxmlformats.org/officeDocument/2006/relationships/hyperlink" Target="https://www.ncbi.nlm.nih.gov/pubmed/29414832/" TargetMode="External"/><Relationship Id="rId439" Type="http://schemas.openxmlformats.org/officeDocument/2006/relationships/hyperlink" Target="https://www.ncbi.nlm.nih.gov/pubmed/30156585/" TargetMode="External"/><Relationship Id="rId201" Type="http://schemas.openxmlformats.org/officeDocument/2006/relationships/hyperlink" Target="https://www.ncbi.nlm.nih.gov/pubmed/31876684/" TargetMode="External"/><Relationship Id="rId243" Type="http://schemas.openxmlformats.org/officeDocument/2006/relationships/hyperlink" Target="https://www.ncbi.nlm.nih.gov/pubmed/31293414/" TargetMode="External"/><Relationship Id="rId285" Type="http://schemas.openxmlformats.org/officeDocument/2006/relationships/hyperlink" Target="https://www.ncbi.nlm.nih.gov/pubmed/31460342/" TargetMode="External"/><Relationship Id="rId450" Type="http://schemas.openxmlformats.org/officeDocument/2006/relationships/hyperlink" Target="https://www.ncbi.nlm.nih.gov/pubmed/29937276/" TargetMode="External"/><Relationship Id="rId38" Type="http://schemas.openxmlformats.org/officeDocument/2006/relationships/hyperlink" Target="https://www.ncbi.nlm.nih.gov/pubmed/30784815/" TargetMode="External"/><Relationship Id="rId103" Type="http://schemas.openxmlformats.org/officeDocument/2006/relationships/hyperlink" Target="https://www.ncbi.nlm.nih.gov/pubmed/30496823/" TargetMode="External"/><Relationship Id="rId310" Type="http://schemas.openxmlformats.org/officeDocument/2006/relationships/hyperlink" Target="https://www.ncbi.nlm.nih.gov/pubmed/29561798/" TargetMode="External"/><Relationship Id="rId492" Type="http://schemas.openxmlformats.org/officeDocument/2006/relationships/hyperlink" Target="https://www.ncbi.nlm.nih.gov/pubmed/29484985/" TargetMode="External"/><Relationship Id="rId91" Type="http://schemas.openxmlformats.org/officeDocument/2006/relationships/hyperlink" Target="https://www.ncbi.nlm.nih.gov/pubmed/30667164/" TargetMode="External"/><Relationship Id="rId145" Type="http://schemas.openxmlformats.org/officeDocument/2006/relationships/hyperlink" Target="https://www.ncbi.nlm.nih.gov/pubmed/30626721/" TargetMode="External"/><Relationship Id="rId187" Type="http://schemas.openxmlformats.org/officeDocument/2006/relationships/hyperlink" Target="https://www.ncbi.nlm.nih.gov/pubmed/31570097/" TargetMode="External"/><Relationship Id="rId352" Type="http://schemas.openxmlformats.org/officeDocument/2006/relationships/hyperlink" Target="https://www.ncbi.nlm.nih.gov/pubmed/29316899/" TargetMode="External"/><Relationship Id="rId394" Type="http://schemas.openxmlformats.org/officeDocument/2006/relationships/hyperlink" Target="https://www.ncbi.nlm.nih.gov/pubmed/30322407/" TargetMode="External"/><Relationship Id="rId408" Type="http://schemas.openxmlformats.org/officeDocument/2006/relationships/hyperlink" Target="https://www.ncbi.nlm.nih.gov/pubmed/30188715/" TargetMode="External"/><Relationship Id="rId212" Type="http://schemas.openxmlformats.org/officeDocument/2006/relationships/hyperlink" Target="https://www.ncbi.nlm.nih.gov/pubmed/31796114/" TargetMode="External"/><Relationship Id="rId254" Type="http://schemas.openxmlformats.org/officeDocument/2006/relationships/hyperlink" Target="https://www.ncbi.nlm.nih.gov/pubmed/31100859/" TargetMode="External"/><Relationship Id="rId49" Type="http://schemas.openxmlformats.org/officeDocument/2006/relationships/hyperlink" Target="https://www.ncbi.nlm.nih.gov/pubmed/30768902/" TargetMode="External"/><Relationship Id="rId114" Type="http://schemas.openxmlformats.org/officeDocument/2006/relationships/hyperlink" Target="https://www.ncbi.nlm.nih.gov/pubmed/30118774/" TargetMode="External"/><Relationship Id="rId296" Type="http://schemas.openxmlformats.org/officeDocument/2006/relationships/hyperlink" Target="https://www.ncbi.nlm.nih.gov/pubmed/31521693/" TargetMode="External"/><Relationship Id="rId461" Type="http://schemas.openxmlformats.org/officeDocument/2006/relationships/hyperlink" Target="https://www.ncbi.nlm.nih.gov/pubmed/29869390/" TargetMode="External"/><Relationship Id="rId60" Type="http://schemas.openxmlformats.org/officeDocument/2006/relationships/hyperlink" Target="https://www.ncbi.nlm.nih.gov/pubmed/31005247/" TargetMode="External"/><Relationship Id="rId156" Type="http://schemas.openxmlformats.org/officeDocument/2006/relationships/hyperlink" Target="https://www.ncbi.nlm.nih.gov/pubmed/30548663/" TargetMode="External"/><Relationship Id="rId198" Type="http://schemas.openxmlformats.org/officeDocument/2006/relationships/hyperlink" Target="https://www.ncbi.nlm.nih.gov/pubmed/31852270/" TargetMode="External"/><Relationship Id="rId321" Type="http://schemas.openxmlformats.org/officeDocument/2006/relationships/hyperlink" Target="https://www.ncbi.nlm.nih.gov/pubmed/29743204/" TargetMode="External"/><Relationship Id="rId363" Type="http://schemas.openxmlformats.org/officeDocument/2006/relationships/hyperlink" Target="https://www.ncbi.nlm.nih.gov/pubmed/29356939/" TargetMode="External"/><Relationship Id="rId419" Type="http://schemas.openxmlformats.org/officeDocument/2006/relationships/hyperlink" Target="https://www.ncbi.nlm.nih.gov/pubmed/30568682/" TargetMode="External"/><Relationship Id="rId223" Type="http://schemas.openxmlformats.org/officeDocument/2006/relationships/hyperlink" Target="https://www.ncbi.nlm.nih.gov/pubmed/31908000/" TargetMode="External"/><Relationship Id="rId430" Type="http://schemas.openxmlformats.org/officeDocument/2006/relationships/hyperlink" Target="https://www.ncbi.nlm.nih.gov/pubmed/30429879/" TargetMode="External"/><Relationship Id="rId18" Type="http://schemas.openxmlformats.org/officeDocument/2006/relationships/hyperlink" Target="https://www.ncbi.nlm.nih.gov/pubmed/31936569/" TargetMode="External"/><Relationship Id="rId265" Type="http://schemas.openxmlformats.org/officeDocument/2006/relationships/hyperlink" Target="https://www.ncbi.nlm.nih.gov/pubmed/31193846/" TargetMode="External"/><Relationship Id="rId472" Type="http://schemas.openxmlformats.org/officeDocument/2006/relationships/hyperlink" Target="https://www.ncbi.nlm.nih.gov/pubmed/30098604/" TargetMode="External"/><Relationship Id="rId125" Type="http://schemas.openxmlformats.org/officeDocument/2006/relationships/hyperlink" Target="https://www.ncbi.nlm.nih.gov/pubmed/30506868/" TargetMode="External"/><Relationship Id="rId167" Type="http://schemas.openxmlformats.org/officeDocument/2006/relationships/hyperlink" Target="https://www.ncbi.nlm.nih.gov/pubmed/31633829/" TargetMode="External"/><Relationship Id="rId332" Type="http://schemas.openxmlformats.org/officeDocument/2006/relationships/hyperlink" Target="https://www.ncbi.nlm.nih.gov/pubmed/29777699/" TargetMode="External"/><Relationship Id="rId374" Type="http://schemas.openxmlformats.org/officeDocument/2006/relationships/hyperlink" Target="https://www.ncbi.nlm.nih.gov/pubmed/29275517/" TargetMode="External"/><Relationship Id="rId71" Type="http://schemas.openxmlformats.org/officeDocument/2006/relationships/hyperlink" Target="https://www.ncbi.nlm.nih.gov/pubmed/31057741/" TargetMode="External"/><Relationship Id="rId234" Type="http://schemas.openxmlformats.org/officeDocument/2006/relationships/hyperlink" Target="https://www.ncbi.nlm.nih.gov/pubmed/31235739/" TargetMode="External"/><Relationship Id="rId2" Type="http://schemas.openxmlformats.org/officeDocument/2006/relationships/hyperlink" Target="https://www.ncbi.nlm.nih.gov/pubmed/31865778/" TargetMode="External"/><Relationship Id="rId29" Type="http://schemas.openxmlformats.org/officeDocument/2006/relationships/hyperlink" Target="https://www.ncbi.nlm.nih.gov/pubmed/30805871/" TargetMode="External"/><Relationship Id="rId276" Type="http://schemas.openxmlformats.org/officeDocument/2006/relationships/hyperlink" Target="https://www.ncbi.nlm.nih.gov/pubmed/31423903/" TargetMode="External"/><Relationship Id="rId441" Type="http://schemas.openxmlformats.org/officeDocument/2006/relationships/hyperlink" Target="https://www.ncbi.nlm.nih.gov/pubmed/29970308/" TargetMode="External"/><Relationship Id="rId483" Type="http://schemas.openxmlformats.org/officeDocument/2006/relationships/hyperlink" Target="https://www.ncbi.nlm.nih.gov/pubmed/30017317/" TargetMode="External"/><Relationship Id="rId40" Type="http://schemas.openxmlformats.org/officeDocument/2006/relationships/hyperlink" Target="https://www.ncbi.nlm.nih.gov/pubmed/30720268/" TargetMode="External"/><Relationship Id="rId136" Type="http://schemas.openxmlformats.org/officeDocument/2006/relationships/hyperlink" Target="https://www.ncbi.nlm.nih.gov/pubmed/30668321/" TargetMode="External"/><Relationship Id="rId178" Type="http://schemas.openxmlformats.org/officeDocument/2006/relationships/hyperlink" Target="https://www.ncbi.nlm.nih.gov/pubmed/31606373/" TargetMode="External"/><Relationship Id="rId301" Type="http://schemas.openxmlformats.org/officeDocument/2006/relationships/hyperlink" Target="https://www.ncbi.nlm.nih.gov/pubmed/29809004/" TargetMode="External"/><Relationship Id="rId343" Type="http://schemas.openxmlformats.org/officeDocument/2006/relationships/hyperlink" Target="https://www.ncbi.nlm.nih.gov/pubmed/29352484/" TargetMode="External"/><Relationship Id="rId82" Type="http://schemas.openxmlformats.org/officeDocument/2006/relationships/hyperlink" Target="https://www.ncbi.nlm.nih.gov/pubmed/31063584/" TargetMode="External"/><Relationship Id="rId203" Type="http://schemas.openxmlformats.org/officeDocument/2006/relationships/hyperlink" Target="https://www.ncbi.nlm.nih.gov/pubmed/31882662/" TargetMode="External"/><Relationship Id="rId385" Type="http://schemas.openxmlformats.org/officeDocument/2006/relationships/hyperlink" Target="https://www.ncbi.nlm.nih.gov/pubmed/29397980/" TargetMode="External"/><Relationship Id="rId245" Type="http://schemas.openxmlformats.org/officeDocument/2006/relationships/hyperlink" Target="https://www.ncbi.nlm.nih.gov/pubmed/31303501/" TargetMode="External"/><Relationship Id="rId287" Type="http://schemas.openxmlformats.org/officeDocument/2006/relationships/hyperlink" Target="https://www.ncbi.nlm.nih.gov/pubmed/31415717/" TargetMode="External"/><Relationship Id="rId410" Type="http://schemas.openxmlformats.org/officeDocument/2006/relationships/hyperlink" Target="https://www.ncbi.nlm.nih.gov/pubmed/30186443/" TargetMode="External"/><Relationship Id="rId452" Type="http://schemas.openxmlformats.org/officeDocument/2006/relationships/hyperlink" Target="https://www.ncbi.nlm.nih.gov/pubmed/29930740/" TargetMode="External"/><Relationship Id="rId494" Type="http://schemas.openxmlformats.org/officeDocument/2006/relationships/hyperlink" Target="https://www.ncbi.nlm.nih.gov/pubmed/29268966/" TargetMode="External"/><Relationship Id="rId105" Type="http://schemas.openxmlformats.org/officeDocument/2006/relationships/hyperlink" Target="https://www.ncbi.nlm.nih.gov/pubmed/30500411/" TargetMode="External"/><Relationship Id="rId147" Type="http://schemas.openxmlformats.org/officeDocument/2006/relationships/hyperlink" Target="https://www.ncbi.nlm.nih.gov/pubmed/30599067/" TargetMode="External"/><Relationship Id="rId312" Type="http://schemas.openxmlformats.org/officeDocument/2006/relationships/hyperlink" Target="https://www.ncbi.nlm.nih.gov/pubmed/29556189/" TargetMode="External"/><Relationship Id="rId354" Type="http://schemas.openxmlformats.org/officeDocument/2006/relationships/hyperlink" Target="https://www.ncbi.nlm.nih.gov/pubmed/29311632/" TargetMode="External"/><Relationship Id="rId51" Type="http://schemas.openxmlformats.org/officeDocument/2006/relationships/hyperlink" Target="https://www.ncbi.nlm.nih.gov/pubmed/30771601/" TargetMode="External"/><Relationship Id="rId93" Type="http://schemas.openxmlformats.org/officeDocument/2006/relationships/hyperlink" Target="https://www.ncbi.nlm.nih.gov/pubmed/30412794/" TargetMode="External"/><Relationship Id="rId189" Type="http://schemas.openxmlformats.org/officeDocument/2006/relationships/hyperlink" Target="https://www.ncbi.nlm.nih.gov/pubmed/31557620/" TargetMode="External"/><Relationship Id="rId396" Type="http://schemas.openxmlformats.org/officeDocument/2006/relationships/hyperlink" Target="https://www.ncbi.nlm.nih.gov/pubmed/30281647/" TargetMode="External"/><Relationship Id="rId214" Type="http://schemas.openxmlformats.org/officeDocument/2006/relationships/hyperlink" Target="https://www.ncbi.nlm.nih.gov/pubmed/31795302/" TargetMode="External"/><Relationship Id="rId256" Type="http://schemas.openxmlformats.org/officeDocument/2006/relationships/hyperlink" Target="https://www.ncbi.nlm.nih.gov/pubmed/31108937/" TargetMode="External"/><Relationship Id="rId298" Type="http://schemas.openxmlformats.org/officeDocument/2006/relationships/hyperlink" Target="https://www.ncbi.nlm.nih.gov/pubmed/29804308/" TargetMode="External"/><Relationship Id="rId421" Type="http://schemas.openxmlformats.org/officeDocument/2006/relationships/hyperlink" Target="https://www.ncbi.nlm.nih.gov/pubmed/30538620/" TargetMode="External"/><Relationship Id="rId463" Type="http://schemas.openxmlformats.org/officeDocument/2006/relationships/hyperlink" Target="https://www.ncbi.nlm.nih.gov/pubmed/30144352/" TargetMode="External"/><Relationship Id="rId116" Type="http://schemas.openxmlformats.org/officeDocument/2006/relationships/hyperlink" Target="https://www.ncbi.nlm.nih.gov/pubmed/29948950/" TargetMode="External"/><Relationship Id="rId158" Type="http://schemas.openxmlformats.org/officeDocument/2006/relationships/hyperlink" Target="https://www.ncbi.nlm.nih.gov/pubmed/30543168/" TargetMode="External"/><Relationship Id="rId323" Type="http://schemas.openxmlformats.org/officeDocument/2006/relationships/hyperlink" Target="https://www.ncbi.nlm.nih.gov/pubmed/29733614/" TargetMode="External"/><Relationship Id="rId20" Type="http://schemas.openxmlformats.org/officeDocument/2006/relationships/hyperlink" Target="https://www.ncbi.nlm.nih.gov/pubmed/31939705/" TargetMode="External"/><Relationship Id="rId62" Type="http://schemas.openxmlformats.org/officeDocument/2006/relationships/hyperlink" Target="https://www.ncbi.nlm.nih.gov/pubmed/31059742/" TargetMode="External"/><Relationship Id="rId365" Type="http://schemas.openxmlformats.org/officeDocument/2006/relationships/hyperlink" Target="https://www.ncbi.nlm.nih.gov/pubmed/29507146/" TargetMode="External"/><Relationship Id="rId225" Type="http://schemas.openxmlformats.org/officeDocument/2006/relationships/hyperlink" Target="https://www.ncbi.nlm.nih.gov/pubmed/31748413/" TargetMode="External"/><Relationship Id="rId267" Type="http://schemas.openxmlformats.org/officeDocument/2006/relationships/hyperlink" Target="https://www.ncbi.nlm.nih.gov/pubmed/31175888/" TargetMode="External"/><Relationship Id="rId432" Type="http://schemas.openxmlformats.org/officeDocument/2006/relationships/hyperlink" Target="https://www.ncbi.nlm.nih.gov/pubmed/30424732/" TargetMode="External"/><Relationship Id="rId474" Type="http://schemas.openxmlformats.org/officeDocument/2006/relationships/hyperlink" Target="https://www.ncbi.nlm.nih.gov/pubmed/30087614/" TargetMode="External"/><Relationship Id="rId106" Type="http://schemas.openxmlformats.org/officeDocument/2006/relationships/hyperlink" Target="https://www.ncbi.nlm.nih.gov/pubmed/30502632/" TargetMode="External"/><Relationship Id="rId127" Type="http://schemas.openxmlformats.org/officeDocument/2006/relationships/hyperlink" Target="https://www.ncbi.nlm.nih.gov/pubmed/30530832/" TargetMode="External"/><Relationship Id="rId313" Type="http://schemas.openxmlformats.org/officeDocument/2006/relationships/hyperlink" Target="https://www.ncbi.nlm.nih.gov/pubmed/29542413/" TargetMode="External"/><Relationship Id="rId495" Type="http://schemas.openxmlformats.org/officeDocument/2006/relationships/hyperlink" Target="https://www.ncbi.nlm.nih.gov/pubmed/29283428/" TargetMode="External"/><Relationship Id="rId10" Type="http://schemas.openxmlformats.org/officeDocument/2006/relationships/hyperlink" Target="https://www.ncbi.nlm.nih.gov/pubmed/31726088/" TargetMode="External"/><Relationship Id="rId31" Type="http://schemas.openxmlformats.org/officeDocument/2006/relationships/hyperlink" Target="https://www.ncbi.nlm.nih.gov/pubmed/30830576/" TargetMode="External"/><Relationship Id="rId52" Type="http://schemas.openxmlformats.org/officeDocument/2006/relationships/hyperlink" Target="https://www.ncbi.nlm.nih.gov/pubmed/30776900/" TargetMode="External"/><Relationship Id="rId73" Type="http://schemas.openxmlformats.org/officeDocument/2006/relationships/hyperlink" Target="https://www.ncbi.nlm.nih.gov/pubmed/30950339/" TargetMode="External"/><Relationship Id="rId94" Type="http://schemas.openxmlformats.org/officeDocument/2006/relationships/hyperlink" Target="https://www.ncbi.nlm.nih.gov/pubmed/30374941/" TargetMode="External"/><Relationship Id="rId148" Type="http://schemas.openxmlformats.org/officeDocument/2006/relationships/hyperlink" Target="https://www.ncbi.nlm.nih.gov/pubmed/30596903/" TargetMode="External"/><Relationship Id="rId169" Type="http://schemas.openxmlformats.org/officeDocument/2006/relationships/hyperlink" Target="https://www.ncbi.nlm.nih.gov/pubmed/31657130/" TargetMode="External"/><Relationship Id="rId334" Type="http://schemas.openxmlformats.org/officeDocument/2006/relationships/hyperlink" Target="https://www.ncbi.nlm.nih.gov/pubmed/29782313/" TargetMode="External"/><Relationship Id="rId355" Type="http://schemas.openxmlformats.org/officeDocument/2006/relationships/hyperlink" Target="https://www.ncbi.nlm.nih.gov/pubmed/29231738/" TargetMode="External"/><Relationship Id="rId376" Type="http://schemas.openxmlformats.org/officeDocument/2006/relationships/hyperlink" Target="https://www.ncbi.nlm.nih.gov/pubmed/29466703/" TargetMode="External"/><Relationship Id="rId397" Type="http://schemas.openxmlformats.org/officeDocument/2006/relationships/hyperlink" Target="https://www.ncbi.nlm.nih.gov/pubmed/30273642/" TargetMode="External"/><Relationship Id="rId4" Type="http://schemas.openxmlformats.org/officeDocument/2006/relationships/hyperlink" Target="https://www.ncbi.nlm.nih.gov/pubmed/31606562/" TargetMode="External"/><Relationship Id="rId180" Type="http://schemas.openxmlformats.org/officeDocument/2006/relationships/hyperlink" Target="https://www.ncbi.nlm.nih.gov/pubmed/31604820/" TargetMode="External"/><Relationship Id="rId215" Type="http://schemas.openxmlformats.org/officeDocument/2006/relationships/hyperlink" Target="https://www.ncbi.nlm.nih.gov/pubmed/31792364/" TargetMode="External"/><Relationship Id="rId236" Type="http://schemas.openxmlformats.org/officeDocument/2006/relationships/hyperlink" Target="https://www.ncbi.nlm.nih.gov/pubmed/31249438/" TargetMode="External"/><Relationship Id="rId257" Type="http://schemas.openxmlformats.org/officeDocument/2006/relationships/hyperlink" Target="https://www.ncbi.nlm.nih.gov/pubmed/31110178/" TargetMode="External"/><Relationship Id="rId278" Type="http://schemas.openxmlformats.org/officeDocument/2006/relationships/hyperlink" Target="https://www.ncbi.nlm.nih.gov/pubmed/31513457/" TargetMode="External"/><Relationship Id="rId401" Type="http://schemas.openxmlformats.org/officeDocument/2006/relationships/hyperlink" Target="https://www.ncbi.nlm.nih.gov/pubmed/30241864/" TargetMode="External"/><Relationship Id="rId422" Type="http://schemas.openxmlformats.org/officeDocument/2006/relationships/hyperlink" Target="https://www.ncbi.nlm.nih.gov/pubmed/30525600/" TargetMode="External"/><Relationship Id="rId443" Type="http://schemas.openxmlformats.org/officeDocument/2006/relationships/hyperlink" Target="https://www.ncbi.nlm.nih.gov/pubmed/29961672/" TargetMode="External"/><Relationship Id="rId464" Type="http://schemas.openxmlformats.org/officeDocument/2006/relationships/hyperlink" Target="https://www.ncbi.nlm.nih.gov/pubmed/29966870/" TargetMode="External"/><Relationship Id="rId303" Type="http://schemas.openxmlformats.org/officeDocument/2006/relationships/hyperlink" Target="https://www.ncbi.nlm.nih.gov/pubmed/29597336/" TargetMode="External"/><Relationship Id="rId485" Type="http://schemas.openxmlformats.org/officeDocument/2006/relationships/hyperlink" Target="https://www.ncbi.nlm.nih.gov/pubmed/29981845/" TargetMode="External"/><Relationship Id="rId42" Type="http://schemas.openxmlformats.org/officeDocument/2006/relationships/hyperlink" Target="https://www.ncbi.nlm.nih.gov/pubmed/30720917/" TargetMode="External"/><Relationship Id="rId84" Type="http://schemas.openxmlformats.org/officeDocument/2006/relationships/hyperlink" Target="https://www.ncbi.nlm.nih.gov/pubmed/30905823/" TargetMode="External"/><Relationship Id="rId138" Type="http://schemas.openxmlformats.org/officeDocument/2006/relationships/hyperlink" Target="https://www.ncbi.nlm.nih.gov/pubmed/30655564/" TargetMode="External"/><Relationship Id="rId345" Type="http://schemas.openxmlformats.org/officeDocument/2006/relationships/hyperlink" Target="https://www.ncbi.nlm.nih.gov/pubmed/29229355/" TargetMode="External"/><Relationship Id="rId387" Type="http://schemas.openxmlformats.org/officeDocument/2006/relationships/hyperlink" Target="https://www.ncbi.nlm.nih.gov/pubmed/29391167/" TargetMode="External"/><Relationship Id="rId191" Type="http://schemas.openxmlformats.org/officeDocument/2006/relationships/hyperlink" Target="https://www.ncbi.nlm.nih.gov/pubmed/31549838/" TargetMode="External"/><Relationship Id="rId205" Type="http://schemas.openxmlformats.org/officeDocument/2006/relationships/hyperlink" Target="https://www.ncbi.nlm.nih.gov/pubmed/31078523/" TargetMode="External"/><Relationship Id="rId247" Type="http://schemas.openxmlformats.org/officeDocument/2006/relationships/hyperlink" Target="https://www.ncbi.nlm.nih.gov/pubmed/31213670/" TargetMode="External"/><Relationship Id="rId412" Type="http://schemas.openxmlformats.org/officeDocument/2006/relationships/hyperlink" Target="https://www.ncbi.nlm.nih.gov/pubmed/30170070/" TargetMode="External"/><Relationship Id="rId107" Type="http://schemas.openxmlformats.org/officeDocument/2006/relationships/hyperlink" Target="https://www.ncbi.nlm.nih.gov/pubmed/30506549/" TargetMode="External"/><Relationship Id="rId289" Type="http://schemas.openxmlformats.org/officeDocument/2006/relationships/hyperlink" Target="https://www.ncbi.nlm.nih.gov/pubmed/31379578/" TargetMode="External"/><Relationship Id="rId454" Type="http://schemas.openxmlformats.org/officeDocument/2006/relationships/hyperlink" Target="https://www.ncbi.nlm.nih.gov/pubmed/29909448/" TargetMode="External"/><Relationship Id="rId496" Type="http://schemas.openxmlformats.org/officeDocument/2006/relationships/hyperlink" Target="https://www.ncbi.nlm.nih.gov/pubmed/29332582/" TargetMode="External"/><Relationship Id="rId11" Type="http://schemas.openxmlformats.org/officeDocument/2006/relationships/hyperlink" Target="https://www.ncbi.nlm.nih.gov/pubmed/31743728/" TargetMode="External"/><Relationship Id="rId53" Type="http://schemas.openxmlformats.org/officeDocument/2006/relationships/hyperlink" Target="https://www.ncbi.nlm.nih.gov/pubmed/30780168/" TargetMode="External"/><Relationship Id="rId149" Type="http://schemas.openxmlformats.org/officeDocument/2006/relationships/hyperlink" Target="https://www.ncbi.nlm.nih.gov/pubmed/30594929/" TargetMode="External"/><Relationship Id="rId314" Type="http://schemas.openxmlformats.org/officeDocument/2006/relationships/hyperlink" Target="https://www.ncbi.nlm.nih.gov/pubmed/29538306/" TargetMode="External"/><Relationship Id="rId356" Type="http://schemas.openxmlformats.org/officeDocument/2006/relationships/hyperlink" Target="https://www.ncbi.nlm.nih.gov/pubmed/29246793/" TargetMode="External"/><Relationship Id="rId398" Type="http://schemas.openxmlformats.org/officeDocument/2006/relationships/hyperlink" Target="https://www.ncbi.nlm.nih.gov/pubmed/30251689/" TargetMode="External"/><Relationship Id="rId95" Type="http://schemas.openxmlformats.org/officeDocument/2006/relationships/hyperlink" Target="https://www.ncbi.nlm.nih.gov/pubmed/30394318/" TargetMode="External"/><Relationship Id="rId160" Type="http://schemas.openxmlformats.org/officeDocument/2006/relationships/hyperlink" Target="https://www.ncbi.nlm.nih.gov/pubmed/30596517/" TargetMode="External"/><Relationship Id="rId216" Type="http://schemas.openxmlformats.org/officeDocument/2006/relationships/hyperlink" Target="https://www.ncbi.nlm.nih.gov/pubmed/31791116/" TargetMode="External"/><Relationship Id="rId423" Type="http://schemas.openxmlformats.org/officeDocument/2006/relationships/hyperlink" Target="https://www.ncbi.nlm.nih.gov/pubmed/30519627/" TargetMode="External"/><Relationship Id="rId258" Type="http://schemas.openxmlformats.org/officeDocument/2006/relationships/hyperlink" Target="https://www.ncbi.nlm.nih.gov/pubmed/31113950/" TargetMode="External"/><Relationship Id="rId465" Type="http://schemas.openxmlformats.org/officeDocument/2006/relationships/hyperlink" Target="https://www.ncbi.nlm.nih.gov/pubmed/29976459/" TargetMode="External"/><Relationship Id="rId22" Type="http://schemas.openxmlformats.org/officeDocument/2006/relationships/hyperlink" Target="https://www.ncbi.nlm.nih.gov/pubmed/31895471/" TargetMode="External"/><Relationship Id="rId64" Type="http://schemas.openxmlformats.org/officeDocument/2006/relationships/hyperlink" Target="https://www.ncbi.nlm.nih.gov/pubmed/31021626/" TargetMode="External"/><Relationship Id="rId118" Type="http://schemas.openxmlformats.org/officeDocument/2006/relationships/hyperlink" Target="https://www.ncbi.nlm.nih.gov/pubmed/29797184/" TargetMode="External"/><Relationship Id="rId325" Type="http://schemas.openxmlformats.org/officeDocument/2006/relationships/hyperlink" Target="https://www.ncbi.nlm.nih.gov/pubmed/29775538/" TargetMode="External"/><Relationship Id="rId367" Type="http://schemas.openxmlformats.org/officeDocument/2006/relationships/hyperlink" Target="https://www.ncbi.nlm.nih.gov/pubmed/29505101/" TargetMode="External"/><Relationship Id="rId171" Type="http://schemas.openxmlformats.org/officeDocument/2006/relationships/hyperlink" Target="https://www.ncbi.nlm.nih.gov/pubmed/31661331/" TargetMode="External"/><Relationship Id="rId227" Type="http://schemas.openxmlformats.org/officeDocument/2006/relationships/hyperlink" Target="https://www.ncbi.nlm.nih.gov/pubmed/31741224/" TargetMode="External"/><Relationship Id="rId269" Type="http://schemas.openxmlformats.org/officeDocument/2006/relationships/hyperlink" Target="https://www.ncbi.nlm.nih.gov/pubmed/31424395/" TargetMode="External"/><Relationship Id="rId434" Type="http://schemas.openxmlformats.org/officeDocument/2006/relationships/hyperlink" Target="https://www.ncbi.nlm.nih.gov/pubmed/30414017/" TargetMode="External"/><Relationship Id="rId476" Type="http://schemas.openxmlformats.org/officeDocument/2006/relationships/hyperlink" Target="https://www.ncbi.nlm.nih.gov/pubmed/30085418/" TargetMode="External"/><Relationship Id="rId33" Type="http://schemas.openxmlformats.org/officeDocument/2006/relationships/hyperlink" Target="https://www.ncbi.nlm.nih.gov/pubmed/30793584/" TargetMode="External"/><Relationship Id="rId129" Type="http://schemas.openxmlformats.org/officeDocument/2006/relationships/hyperlink" Target="https://www.ncbi.nlm.nih.gov/pubmed/30701309/" TargetMode="External"/><Relationship Id="rId280" Type="http://schemas.openxmlformats.org/officeDocument/2006/relationships/hyperlink" Target="https://www.ncbi.nlm.nih.gov/pubmed/31472195/" TargetMode="External"/><Relationship Id="rId336" Type="http://schemas.openxmlformats.org/officeDocument/2006/relationships/hyperlink" Target="https://www.ncbi.nlm.nih.gov/pubmed/29763806/" TargetMode="External"/><Relationship Id="rId75" Type="http://schemas.openxmlformats.org/officeDocument/2006/relationships/hyperlink" Target="https://www.ncbi.nlm.nih.gov/pubmed/30893825/" TargetMode="External"/><Relationship Id="rId140" Type="http://schemas.openxmlformats.org/officeDocument/2006/relationships/hyperlink" Target="https://www.ncbi.nlm.nih.gov/pubmed/30639513/" TargetMode="External"/><Relationship Id="rId182" Type="http://schemas.openxmlformats.org/officeDocument/2006/relationships/hyperlink" Target="https://www.ncbi.nlm.nih.gov/pubmed/31595293/" TargetMode="External"/><Relationship Id="rId378" Type="http://schemas.openxmlformats.org/officeDocument/2006/relationships/hyperlink" Target="https://www.ncbi.nlm.nih.gov/pubmed/29444819/" TargetMode="External"/><Relationship Id="rId403" Type="http://schemas.openxmlformats.org/officeDocument/2006/relationships/hyperlink" Target="https://www.ncbi.nlm.nih.gov/pubmed/30224383/" TargetMode="External"/><Relationship Id="rId6" Type="http://schemas.openxmlformats.org/officeDocument/2006/relationships/hyperlink" Target="https://www.ncbi.nlm.nih.gov/pubmed/31942037/" TargetMode="External"/><Relationship Id="rId238" Type="http://schemas.openxmlformats.org/officeDocument/2006/relationships/hyperlink" Target="https://www.ncbi.nlm.nih.gov/pubmed/31260730/" TargetMode="External"/><Relationship Id="rId445" Type="http://schemas.openxmlformats.org/officeDocument/2006/relationships/hyperlink" Target="https://www.ncbi.nlm.nih.gov/pubmed/29956105/" TargetMode="External"/><Relationship Id="rId487" Type="http://schemas.openxmlformats.org/officeDocument/2006/relationships/hyperlink" Target="https://www.ncbi.nlm.nih.gov/pubmed/29979260/" TargetMode="External"/><Relationship Id="rId291" Type="http://schemas.openxmlformats.org/officeDocument/2006/relationships/hyperlink" Target="https://www.ncbi.nlm.nih.gov/pubmed/31359452/" TargetMode="External"/><Relationship Id="rId305" Type="http://schemas.openxmlformats.org/officeDocument/2006/relationships/hyperlink" Target="https://www.ncbi.nlm.nih.gov/pubmed/29595667/" TargetMode="External"/><Relationship Id="rId347" Type="http://schemas.openxmlformats.org/officeDocument/2006/relationships/hyperlink" Target="https://www.ncbi.nlm.nih.gov/pubmed/29331531/" TargetMode="External"/><Relationship Id="rId44" Type="http://schemas.openxmlformats.org/officeDocument/2006/relationships/hyperlink" Target="https://www.ncbi.nlm.nih.gov/pubmed/30729296/" TargetMode="External"/><Relationship Id="rId86" Type="http://schemas.openxmlformats.org/officeDocument/2006/relationships/hyperlink" Target="https://www.ncbi.nlm.nih.gov/pubmed/30909216/" TargetMode="External"/><Relationship Id="rId151" Type="http://schemas.openxmlformats.org/officeDocument/2006/relationships/hyperlink" Target="https://www.ncbi.nlm.nih.gov/pubmed/30582229/" TargetMode="External"/><Relationship Id="rId389" Type="http://schemas.openxmlformats.org/officeDocument/2006/relationships/hyperlink" Target="https://www.ncbi.nlm.nih.gov/pubmed/30186306/" TargetMode="External"/><Relationship Id="rId193" Type="http://schemas.openxmlformats.org/officeDocument/2006/relationships/hyperlink" Target="https://www.ncbi.nlm.nih.gov/pubmed/31547430/" TargetMode="External"/><Relationship Id="rId207" Type="http://schemas.openxmlformats.org/officeDocument/2006/relationships/hyperlink" Target="https://www.ncbi.nlm.nih.gov/pubmed/31827437/" TargetMode="External"/><Relationship Id="rId249" Type="http://schemas.openxmlformats.org/officeDocument/2006/relationships/hyperlink" Target="https://www.ncbi.nlm.nih.gov/pubmed/31331110/" TargetMode="External"/><Relationship Id="rId414" Type="http://schemas.openxmlformats.org/officeDocument/2006/relationships/hyperlink" Target="https://www.ncbi.nlm.nih.gov/pubmed/30386171/" TargetMode="External"/><Relationship Id="rId456" Type="http://schemas.openxmlformats.org/officeDocument/2006/relationships/hyperlink" Target="https://www.ncbi.nlm.nih.gov/pubmed/29899186/" TargetMode="External"/><Relationship Id="rId498" Type="http://schemas.openxmlformats.org/officeDocument/2006/relationships/hyperlink" Target="https://www.ncbi.nlm.nih.gov/pubmed/29345580/" TargetMode="External"/><Relationship Id="rId13" Type="http://schemas.openxmlformats.org/officeDocument/2006/relationships/hyperlink" Target="https://www.ncbi.nlm.nih.gov/pubmed/31786008/" TargetMode="External"/><Relationship Id="rId109" Type="http://schemas.openxmlformats.org/officeDocument/2006/relationships/hyperlink" Target="https://www.ncbi.nlm.nih.gov/pubmed/30365228/" TargetMode="External"/><Relationship Id="rId260" Type="http://schemas.openxmlformats.org/officeDocument/2006/relationships/hyperlink" Target="https://www.ncbi.nlm.nih.gov/pubmed/31117242/" TargetMode="External"/><Relationship Id="rId316" Type="http://schemas.openxmlformats.org/officeDocument/2006/relationships/hyperlink" Target="https://www.ncbi.nlm.nih.gov/pubmed/29679864/" TargetMode="External"/><Relationship Id="rId55" Type="http://schemas.openxmlformats.org/officeDocument/2006/relationships/hyperlink" Target="https://www.ncbi.nlm.nih.gov/pubmed/30842511/" TargetMode="External"/><Relationship Id="rId97" Type="http://schemas.openxmlformats.org/officeDocument/2006/relationships/hyperlink" Target="https://www.ncbi.nlm.nih.gov/pubmed/30411686/" TargetMode="External"/><Relationship Id="rId120" Type="http://schemas.openxmlformats.org/officeDocument/2006/relationships/hyperlink" Target="https://www.ncbi.nlm.nih.gov/pubmed/29624120/" TargetMode="External"/><Relationship Id="rId358" Type="http://schemas.openxmlformats.org/officeDocument/2006/relationships/hyperlink" Target="https://www.ncbi.nlm.nih.gov/pubmed/29253574/" TargetMode="External"/><Relationship Id="rId162" Type="http://schemas.openxmlformats.org/officeDocument/2006/relationships/hyperlink" Target="https://www.ncbi.nlm.nih.gov/pubmed/31654211/" TargetMode="External"/><Relationship Id="rId218" Type="http://schemas.openxmlformats.org/officeDocument/2006/relationships/hyperlink" Target="https://www.ncbi.nlm.nih.gov/pubmed/31787113/" TargetMode="External"/><Relationship Id="rId425" Type="http://schemas.openxmlformats.org/officeDocument/2006/relationships/hyperlink" Target="https://www.ncbi.nlm.nih.gov/pubmed/30482928/" TargetMode="External"/><Relationship Id="rId467" Type="http://schemas.openxmlformats.org/officeDocument/2006/relationships/hyperlink" Target="https://www.ncbi.nlm.nih.gov/pubmed/30142113/" TargetMode="External"/><Relationship Id="rId271" Type="http://schemas.openxmlformats.org/officeDocument/2006/relationships/hyperlink" Target="https://www.ncbi.nlm.nih.gov/pubmed/31403945/" TargetMode="External"/><Relationship Id="rId24" Type="http://schemas.openxmlformats.org/officeDocument/2006/relationships/hyperlink" Target="https://www.ncbi.nlm.nih.gov/pubmed/31914599/" TargetMode="External"/><Relationship Id="rId66" Type="http://schemas.openxmlformats.org/officeDocument/2006/relationships/hyperlink" Target="https://www.ncbi.nlm.nih.gov/pubmed/31024234/" TargetMode="External"/><Relationship Id="rId131" Type="http://schemas.openxmlformats.org/officeDocument/2006/relationships/hyperlink" Target="https://www.ncbi.nlm.nih.gov/pubmed/30693676/" TargetMode="External"/><Relationship Id="rId327" Type="http://schemas.openxmlformats.org/officeDocument/2006/relationships/hyperlink" Target="https://www.ncbi.nlm.nih.gov/pubmed/29719179/" TargetMode="External"/><Relationship Id="rId369" Type="http://schemas.openxmlformats.org/officeDocument/2006/relationships/hyperlink" Target="https://www.ncbi.nlm.nih.gov/pubmed/29499310/" TargetMode="External"/><Relationship Id="rId173" Type="http://schemas.openxmlformats.org/officeDocument/2006/relationships/hyperlink" Target="https://www.ncbi.nlm.nih.gov/pubmed/31684105/" TargetMode="External"/><Relationship Id="rId229" Type="http://schemas.openxmlformats.org/officeDocument/2006/relationships/hyperlink" Target="https://www.ncbi.nlm.nih.gov/pubmed/31844591/" TargetMode="External"/><Relationship Id="rId380" Type="http://schemas.openxmlformats.org/officeDocument/2006/relationships/hyperlink" Target="https://www.ncbi.nlm.nih.gov/pubmed/29426770/" TargetMode="External"/><Relationship Id="rId436" Type="http://schemas.openxmlformats.org/officeDocument/2006/relationships/hyperlink" Target="https://www.ncbi.nlm.nih.gov/pubmed/30406184/" TargetMode="External"/><Relationship Id="rId240" Type="http://schemas.openxmlformats.org/officeDocument/2006/relationships/hyperlink" Target="https://www.ncbi.nlm.nih.gov/pubmed/31265282/" TargetMode="External"/><Relationship Id="rId478" Type="http://schemas.openxmlformats.org/officeDocument/2006/relationships/hyperlink" Target="https://www.ncbi.nlm.nih.gov/pubmed/30062438/" TargetMode="External"/><Relationship Id="rId35" Type="http://schemas.openxmlformats.org/officeDocument/2006/relationships/hyperlink" Target="https://www.ncbi.nlm.nih.gov/pubmed/31055081/" TargetMode="External"/><Relationship Id="rId77" Type="http://schemas.openxmlformats.org/officeDocument/2006/relationships/hyperlink" Target="https://www.ncbi.nlm.nih.gov/pubmed/30858603/" TargetMode="External"/><Relationship Id="rId100" Type="http://schemas.openxmlformats.org/officeDocument/2006/relationships/hyperlink" Target="https://www.ncbi.nlm.nih.gov/pubmed/30460743/" TargetMode="External"/><Relationship Id="rId282" Type="http://schemas.openxmlformats.org/officeDocument/2006/relationships/hyperlink" Target="https://www.ncbi.nlm.nih.gov/pubmed/31470788/" TargetMode="External"/><Relationship Id="rId338" Type="http://schemas.openxmlformats.org/officeDocument/2006/relationships/hyperlink" Target="https://www.ncbi.nlm.nih.gov/pubmed/29532412/" TargetMode="External"/><Relationship Id="rId8" Type="http://schemas.openxmlformats.org/officeDocument/2006/relationships/hyperlink" Target="https://www.ncbi.nlm.nih.gov/pubmed/31672628/" TargetMode="External"/><Relationship Id="rId142" Type="http://schemas.openxmlformats.org/officeDocument/2006/relationships/hyperlink" Target="https://www.ncbi.nlm.nih.gov/pubmed/30632087/" TargetMode="External"/><Relationship Id="rId184" Type="http://schemas.openxmlformats.org/officeDocument/2006/relationships/hyperlink" Target="https://www.ncbi.nlm.nih.gov/pubmed/31589796/" TargetMode="External"/><Relationship Id="rId391" Type="http://schemas.openxmlformats.org/officeDocument/2006/relationships/hyperlink" Target="https://www.ncbi.nlm.nih.gov/pubmed/30382187/" TargetMode="External"/><Relationship Id="rId405" Type="http://schemas.openxmlformats.org/officeDocument/2006/relationships/hyperlink" Target="https://www.ncbi.nlm.nih.gov/pubmed/30218128/" TargetMode="External"/><Relationship Id="rId447" Type="http://schemas.openxmlformats.org/officeDocument/2006/relationships/hyperlink" Target="https://www.ncbi.nlm.nih.gov/pubmed/29948923/" TargetMode="External"/><Relationship Id="rId251" Type="http://schemas.openxmlformats.org/officeDocument/2006/relationships/hyperlink" Target="https://www.ncbi.nlm.nih.gov/pubmed/31079681/" TargetMode="External"/><Relationship Id="rId489" Type="http://schemas.openxmlformats.org/officeDocument/2006/relationships/hyperlink" Target="https://www.ncbi.nlm.nih.gov/pubmed/29237809/" TargetMode="External"/><Relationship Id="rId46" Type="http://schemas.openxmlformats.org/officeDocument/2006/relationships/hyperlink" Target="https://www.ncbi.nlm.nih.gov/pubmed/30755593/" TargetMode="External"/><Relationship Id="rId293" Type="http://schemas.openxmlformats.org/officeDocument/2006/relationships/hyperlink" Target="https://www.ncbi.nlm.nih.gov/pubmed/31363054/" TargetMode="External"/><Relationship Id="rId307" Type="http://schemas.openxmlformats.org/officeDocument/2006/relationships/hyperlink" Target="https://www.ncbi.nlm.nih.gov/pubmed/29568075/" TargetMode="External"/><Relationship Id="rId349" Type="http://schemas.openxmlformats.org/officeDocument/2006/relationships/hyperlink" Target="https://www.ncbi.nlm.nih.gov/pubmed/29327084/" TargetMode="External"/><Relationship Id="rId88" Type="http://schemas.openxmlformats.org/officeDocument/2006/relationships/hyperlink" Target="https://www.ncbi.nlm.nih.gov/pubmed/30926423/" TargetMode="External"/><Relationship Id="rId111" Type="http://schemas.openxmlformats.org/officeDocument/2006/relationships/hyperlink" Target="https://www.ncbi.nlm.nih.gov/pubmed/30332299/" TargetMode="External"/><Relationship Id="rId153" Type="http://schemas.openxmlformats.org/officeDocument/2006/relationships/hyperlink" Target="https://www.ncbi.nlm.nih.gov/pubmed/30572184/" TargetMode="External"/><Relationship Id="rId195" Type="http://schemas.openxmlformats.org/officeDocument/2006/relationships/hyperlink" Target="https://www.ncbi.nlm.nih.gov/pubmed/31703329/" TargetMode="External"/><Relationship Id="rId209" Type="http://schemas.openxmlformats.org/officeDocument/2006/relationships/hyperlink" Target="https://www.ncbi.nlm.nih.gov/pubmed/31823504/" TargetMode="External"/><Relationship Id="rId360" Type="http://schemas.openxmlformats.org/officeDocument/2006/relationships/hyperlink" Target="https://www.ncbi.nlm.nih.gov/pubmed/29300757/" TargetMode="External"/><Relationship Id="rId416" Type="http://schemas.openxmlformats.org/officeDocument/2006/relationships/hyperlink" Target="https://www.ncbi.nlm.nih.gov/pubmed/30398111/" TargetMode="External"/><Relationship Id="rId220" Type="http://schemas.openxmlformats.org/officeDocument/2006/relationships/hyperlink" Target="https://www.ncbi.nlm.nih.gov/pubmed/31766220/" TargetMode="External"/><Relationship Id="rId458" Type="http://schemas.openxmlformats.org/officeDocument/2006/relationships/hyperlink" Target="https://www.ncbi.nlm.nih.gov/pubmed/29881722/" TargetMode="External"/><Relationship Id="rId15" Type="http://schemas.openxmlformats.org/officeDocument/2006/relationships/hyperlink" Target="https://www.ncbi.nlm.nih.gov/pubmed/31743528/" TargetMode="External"/><Relationship Id="rId57" Type="http://schemas.openxmlformats.org/officeDocument/2006/relationships/hyperlink" Target="https://www.ncbi.nlm.nih.gov/pubmed/31016510/" TargetMode="External"/><Relationship Id="rId262" Type="http://schemas.openxmlformats.org/officeDocument/2006/relationships/hyperlink" Target="https://www.ncbi.nlm.nih.gov/pubmed/31164420/" TargetMode="External"/><Relationship Id="rId318" Type="http://schemas.openxmlformats.org/officeDocument/2006/relationships/hyperlink" Target="https://www.ncbi.nlm.nih.gov/pubmed/29649434/" TargetMode="External"/><Relationship Id="rId99" Type="http://schemas.openxmlformats.org/officeDocument/2006/relationships/hyperlink" Target="https://www.ncbi.nlm.nih.gov/pubmed/30412727/" TargetMode="External"/><Relationship Id="rId122" Type="http://schemas.openxmlformats.org/officeDocument/2006/relationships/hyperlink" Target="https://www.ncbi.nlm.nih.gov/pubmed/29388503/" TargetMode="External"/><Relationship Id="rId164" Type="http://schemas.openxmlformats.org/officeDocument/2006/relationships/hyperlink" Target="https://www.ncbi.nlm.nih.gov/pubmed/31618777/" TargetMode="External"/><Relationship Id="rId371" Type="http://schemas.openxmlformats.org/officeDocument/2006/relationships/hyperlink" Target="https://www.ncbi.nlm.nih.gov/pubmed/29487944/" TargetMode="External"/><Relationship Id="rId427" Type="http://schemas.openxmlformats.org/officeDocument/2006/relationships/hyperlink" Target="https://www.ncbi.nlm.nih.gov/pubmed/30456346/" TargetMode="External"/><Relationship Id="rId469" Type="http://schemas.openxmlformats.org/officeDocument/2006/relationships/hyperlink" Target="https://www.ncbi.nlm.nih.gov/pubmed/30120949/" TargetMode="External"/><Relationship Id="rId26" Type="http://schemas.openxmlformats.org/officeDocument/2006/relationships/hyperlink" Target="https://www.ncbi.nlm.nih.gov/pubmed/30821420/" TargetMode="External"/><Relationship Id="rId231" Type="http://schemas.openxmlformats.org/officeDocument/2006/relationships/hyperlink" Target="https://www.ncbi.nlm.nih.gov/pubmed/31209103/" TargetMode="External"/><Relationship Id="rId273" Type="http://schemas.openxmlformats.org/officeDocument/2006/relationships/hyperlink" Target="https://www.ncbi.nlm.nih.gov/pubmed/31496118/" TargetMode="External"/><Relationship Id="rId329" Type="http://schemas.openxmlformats.org/officeDocument/2006/relationships/hyperlink" Target="https://www.ncbi.nlm.nih.gov/pubmed/29710724/" TargetMode="External"/><Relationship Id="rId480" Type="http://schemas.openxmlformats.org/officeDocument/2006/relationships/hyperlink" Target="https://www.ncbi.nlm.nih.gov/pubmed/30053756/" TargetMode="External"/><Relationship Id="rId68" Type="http://schemas.openxmlformats.org/officeDocument/2006/relationships/hyperlink" Target="https://www.ncbi.nlm.nih.gov/pubmed/31039426/" TargetMode="External"/><Relationship Id="rId133" Type="http://schemas.openxmlformats.org/officeDocument/2006/relationships/hyperlink" Target="https://www.ncbi.nlm.nih.gov/pubmed/30686901/" TargetMode="External"/><Relationship Id="rId175" Type="http://schemas.openxmlformats.org/officeDocument/2006/relationships/hyperlink" Target="https://www.ncbi.nlm.nih.gov/pubmed/31686372/" TargetMode="External"/><Relationship Id="rId340" Type="http://schemas.openxmlformats.org/officeDocument/2006/relationships/hyperlink" Target="https://www.ncbi.nlm.nih.gov/pubmed/29508255/" TargetMode="External"/><Relationship Id="rId200" Type="http://schemas.openxmlformats.org/officeDocument/2006/relationships/hyperlink" Target="https://www.ncbi.nlm.nih.gov/pubmed/31866509/" TargetMode="External"/><Relationship Id="rId382" Type="http://schemas.openxmlformats.org/officeDocument/2006/relationships/hyperlink" Target="https://www.ncbi.nlm.nih.gov/pubmed/29420953/" TargetMode="External"/><Relationship Id="rId438" Type="http://schemas.openxmlformats.org/officeDocument/2006/relationships/hyperlink" Target="https://www.ncbi.nlm.nih.gov/pubmed/30559668/" TargetMode="External"/><Relationship Id="rId242" Type="http://schemas.openxmlformats.org/officeDocument/2006/relationships/hyperlink" Target="https://www.ncbi.nlm.nih.gov/pubmed/31290061/" TargetMode="External"/><Relationship Id="rId284" Type="http://schemas.openxmlformats.org/officeDocument/2006/relationships/hyperlink" Target="https://www.ncbi.nlm.nih.gov/pubmed/31459768/" TargetMode="External"/><Relationship Id="rId491" Type="http://schemas.openxmlformats.org/officeDocument/2006/relationships/hyperlink" Target="https://www.ncbi.nlm.nih.gov/pubmed/29245901/" TargetMode="External"/><Relationship Id="rId37" Type="http://schemas.openxmlformats.org/officeDocument/2006/relationships/hyperlink" Target="https://www.ncbi.nlm.nih.gov/pubmed/30836921/" TargetMode="External"/><Relationship Id="rId79" Type="http://schemas.openxmlformats.org/officeDocument/2006/relationships/hyperlink" Target="https://www.ncbi.nlm.nih.gov/pubmed/30882716/" TargetMode="External"/><Relationship Id="rId102" Type="http://schemas.openxmlformats.org/officeDocument/2006/relationships/hyperlink" Target="https://www.ncbi.nlm.nih.gov/pubmed/30481507/" TargetMode="External"/><Relationship Id="rId144" Type="http://schemas.openxmlformats.org/officeDocument/2006/relationships/hyperlink" Target="https://www.ncbi.nlm.nih.gov/pubmed/30540177/" TargetMode="External"/><Relationship Id="rId90" Type="http://schemas.openxmlformats.org/officeDocument/2006/relationships/hyperlink" Target="https://www.ncbi.nlm.nih.gov/pubmed/30714957/" TargetMode="External"/><Relationship Id="rId186" Type="http://schemas.openxmlformats.org/officeDocument/2006/relationships/hyperlink" Target="https://www.ncbi.nlm.nih.gov/pubmed/31586701/" TargetMode="External"/><Relationship Id="rId351" Type="http://schemas.openxmlformats.org/officeDocument/2006/relationships/hyperlink" Target="https://www.ncbi.nlm.nih.gov/pubmed/29319935/" TargetMode="External"/><Relationship Id="rId393" Type="http://schemas.openxmlformats.org/officeDocument/2006/relationships/hyperlink" Target="https://www.ncbi.nlm.nih.gov/pubmed/30322841/" TargetMode="External"/><Relationship Id="rId407" Type="http://schemas.openxmlformats.org/officeDocument/2006/relationships/hyperlink" Target="https://www.ncbi.nlm.nih.gov/pubmed/30207465/" TargetMode="External"/><Relationship Id="rId449" Type="http://schemas.openxmlformats.org/officeDocument/2006/relationships/hyperlink" Target="https://www.ncbi.nlm.nih.gov/pubmed/29939737/" TargetMode="External"/><Relationship Id="rId211" Type="http://schemas.openxmlformats.org/officeDocument/2006/relationships/hyperlink" Target="https://www.ncbi.nlm.nih.gov/pubmed/31797761/" TargetMode="External"/><Relationship Id="rId253" Type="http://schemas.openxmlformats.org/officeDocument/2006/relationships/hyperlink" Target="https://www.ncbi.nlm.nih.gov/pubmed/31087219/" TargetMode="External"/><Relationship Id="rId295" Type="http://schemas.openxmlformats.org/officeDocument/2006/relationships/hyperlink" Target="https://www.ncbi.nlm.nih.gov/pubmed/31379559/" TargetMode="External"/><Relationship Id="rId309" Type="http://schemas.openxmlformats.org/officeDocument/2006/relationships/hyperlink" Target="https://www.ncbi.nlm.nih.gov/pubmed/29843245/" TargetMode="External"/><Relationship Id="rId460" Type="http://schemas.openxmlformats.org/officeDocument/2006/relationships/hyperlink" Target="https://www.ncbi.nlm.nih.gov/pubmed/29872052/" TargetMode="External"/><Relationship Id="rId48" Type="http://schemas.openxmlformats.org/officeDocument/2006/relationships/hyperlink" Target="https://www.ncbi.nlm.nih.gov/pubmed/30759846/" TargetMode="External"/><Relationship Id="rId113" Type="http://schemas.openxmlformats.org/officeDocument/2006/relationships/hyperlink" Target="https://www.ncbi.nlm.nih.gov/pubmed/30194628/" TargetMode="External"/><Relationship Id="rId320" Type="http://schemas.openxmlformats.org/officeDocument/2006/relationships/hyperlink" Target="https://www.ncbi.nlm.nih.gov/pubmed/29745864/" TargetMode="External"/><Relationship Id="rId155" Type="http://schemas.openxmlformats.org/officeDocument/2006/relationships/hyperlink" Target="https://www.ncbi.nlm.nih.gov/pubmed/30569418/" TargetMode="External"/><Relationship Id="rId197" Type="http://schemas.openxmlformats.org/officeDocument/2006/relationships/hyperlink" Target="https://www.ncbi.nlm.nih.gov/pubmed/31796679/" TargetMode="External"/><Relationship Id="rId362" Type="http://schemas.openxmlformats.org/officeDocument/2006/relationships/hyperlink" Target="https://www.ncbi.nlm.nih.gov/pubmed/29292421/" TargetMode="External"/><Relationship Id="rId418" Type="http://schemas.openxmlformats.org/officeDocument/2006/relationships/hyperlink" Target="https://www.ncbi.nlm.nih.gov/pubmed/30544832/" TargetMode="External"/><Relationship Id="rId222" Type="http://schemas.openxmlformats.org/officeDocument/2006/relationships/hyperlink" Target="https://www.ncbi.nlm.nih.gov/pubmed/31895512/" TargetMode="External"/><Relationship Id="rId264" Type="http://schemas.openxmlformats.org/officeDocument/2006/relationships/hyperlink" Target="https://www.ncbi.nlm.nih.gov/pubmed/31182681/" TargetMode="External"/><Relationship Id="rId471" Type="http://schemas.openxmlformats.org/officeDocument/2006/relationships/hyperlink" Target="https://www.ncbi.nlm.nih.gov/pubmed/30110883/" TargetMode="External"/><Relationship Id="rId17" Type="http://schemas.openxmlformats.org/officeDocument/2006/relationships/hyperlink" Target="https://www.ncbi.nlm.nih.gov/pubmed/31904547/" TargetMode="External"/><Relationship Id="rId59" Type="http://schemas.openxmlformats.org/officeDocument/2006/relationships/hyperlink" Target="https://www.ncbi.nlm.nih.gov/pubmed/30979423/" TargetMode="External"/><Relationship Id="rId124" Type="http://schemas.openxmlformats.org/officeDocument/2006/relationships/hyperlink" Target="https://www.ncbi.nlm.nih.gov/pubmed/29301478/" TargetMode="External"/><Relationship Id="rId70" Type="http://schemas.openxmlformats.org/officeDocument/2006/relationships/hyperlink" Target="https://www.ncbi.nlm.nih.gov/pubmed/31043483/" TargetMode="External"/><Relationship Id="rId166" Type="http://schemas.openxmlformats.org/officeDocument/2006/relationships/hyperlink" Target="https://www.ncbi.nlm.nih.gov/pubmed/31627825/" TargetMode="External"/><Relationship Id="rId331" Type="http://schemas.openxmlformats.org/officeDocument/2006/relationships/hyperlink" Target="https://www.ncbi.nlm.nih.gov/pubmed/29690919/" TargetMode="External"/><Relationship Id="rId373" Type="http://schemas.openxmlformats.org/officeDocument/2006/relationships/hyperlink" Target="https://www.ncbi.nlm.nih.gov/pubmed/29481097/" TargetMode="External"/><Relationship Id="rId429" Type="http://schemas.openxmlformats.org/officeDocument/2006/relationships/hyperlink" Target="https://www.ncbi.nlm.nih.gov/pubmed/30430177/" TargetMode="External"/><Relationship Id="rId1" Type="http://schemas.openxmlformats.org/officeDocument/2006/relationships/hyperlink" Target="https://www.ncbi.nlm.nih.gov/pubmed/31957613/" TargetMode="External"/><Relationship Id="rId233" Type="http://schemas.openxmlformats.org/officeDocument/2006/relationships/hyperlink" Target="https://www.ncbi.nlm.nih.gov/pubmed/31223308/" TargetMode="External"/><Relationship Id="rId440" Type="http://schemas.openxmlformats.org/officeDocument/2006/relationships/hyperlink" Target="https://www.ncbi.nlm.nih.gov/pubmed/30150324/" TargetMode="External"/><Relationship Id="rId28" Type="http://schemas.openxmlformats.org/officeDocument/2006/relationships/hyperlink" Target="https://www.ncbi.nlm.nih.gov/pubmed/30786875/" TargetMode="External"/><Relationship Id="rId275" Type="http://schemas.openxmlformats.org/officeDocument/2006/relationships/hyperlink" Target="https://www.ncbi.nlm.nih.gov/pubmed/31422108/" TargetMode="External"/><Relationship Id="rId300" Type="http://schemas.openxmlformats.org/officeDocument/2006/relationships/hyperlink" Target="https://www.ncbi.nlm.nih.gov/pubmed/29611103/" TargetMode="External"/><Relationship Id="rId482" Type="http://schemas.openxmlformats.org/officeDocument/2006/relationships/hyperlink" Target="https://www.ncbi.nlm.nih.gov/pubmed/30028260/" TargetMode="External"/><Relationship Id="rId81" Type="http://schemas.openxmlformats.org/officeDocument/2006/relationships/hyperlink" Target="https://www.ncbi.nlm.nih.gov/pubmed/30710129/" TargetMode="External"/><Relationship Id="rId135" Type="http://schemas.openxmlformats.org/officeDocument/2006/relationships/hyperlink" Target="https://www.ncbi.nlm.nih.gov/pubmed/30677488/" TargetMode="External"/><Relationship Id="rId177" Type="http://schemas.openxmlformats.org/officeDocument/2006/relationships/hyperlink" Target="https://www.ncbi.nlm.nih.gov/pubmed/31608259/" TargetMode="External"/><Relationship Id="rId342" Type="http://schemas.openxmlformats.org/officeDocument/2006/relationships/hyperlink" Target="https://www.ncbi.nlm.nih.gov/pubmed/29356535/" TargetMode="External"/><Relationship Id="rId384" Type="http://schemas.openxmlformats.org/officeDocument/2006/relationships/hyperlink" Target="https://www.ncbi.nlm.nih.gov/pubmed/29404214/" TargetMode="External"/><Relationship Id="rId202" Type="http://schemas.openxmlformats.org/officeDocument/2006/relationships/hyperlink" Target="https://www.ncbi.nlm.nih.gov/pubmed/31832446/" TargetMode="External"/><Relationship Id="rId244" Type="http://schemas.openxmlformats.org/officeDocument/2006/relationships/hyperlink" Target="https://www.ncbi.nlm.nih.gov/pubmed/31296588/" TargetMode="External"/><Relationship Id="rId39" Type="http://schemas.openxmlformats.org/officeDocument/2006/relationships/hyperlink" Target="https://www.ncbi.nlm.nih.gov/pubmed/30717208/" TargetMode="External"/><Relationship Id="rId286" Type="http://schemas.openxmlformats.org/officeDocument/2006/relationships/hyperlink" Target="https://www.ncbi.nlm.nih.gov/pubmed/31389227/" TargetMode="External"/><Relationship Id="rId451" Type="http://schemas.openxmlformats.org/officeDocument/2006/relationships/hyperlink" Target="https://www.ncbi.nlm.nih.gov/pubmed/29932100/" TargetMode="External"/><Relationship Id="rId493" Type="http://schemas.openxmlformats.org/officeDocument/2006/relationships/hyperlink" Target="https://www.ncbi.nlm.nih.gov/pubmed/29257109/" TargetMode="External"/><Relationship Id="rId50" Type="http://schemas.openxmlformats.org/officeDocument/2006/relationships/hyperlink" Target="https://www.ncbi.nlm.nih.gov/pubmed/30771376/" TargetMode="External"/><Relationship Id="rId104" Type="http://schemas.openxmlformats.org/officeDocument/2006/relationships/hyperlink" Target="https://www.ncbi.nlm.nih.gov/pubmed/30500345/" TargetMode="External"/><Relationship Id="rId146" Type="http://schemas.openxmlformats.org/officeDocument/2006/relationships/hyperlink" Target="https://www.ncbi.nlm.nih.gov/pubmed/30605059/" TargetMode="External"/><Relationship Id="rId188" Type="http://schemas.openxmlformats.org/officeDocument/2006/relationships/hyperlink" Target="https://www.ncbi.nlm.nih.gov/pubmed/31558988/" TargetMode="External"/><Relationship Id="rId311" Type="http://schemas.openxmlformats.org/officeDocument/2006/relationships/hyperlink" Target="https://www.ncbi.nlm.nih.gov/pubmed/29560732/" TargetMode="External"/><Relationship Id="rId353" Type="http://schemas.openxmlformats.org/officeDocument/2006/relationships/hyperlink" Target="https://www.ncbi.nlm.nih.gov/pubmed/29315574/" TargetMode="External"/><Relationship Id="rId395" Type="http://schemas.openxmlformats.org/officeDocument/2006/relationships/hyperlink" Target="https://www.ncbi.nlm.nih.gov/pubmed/30315100/" TargetMode="External"/><Relationship Id="rId409" Type="http://schemas.openxmlformats.org/officeDocument/2006/relationships/hyperlink" Target="https://www.ncbi.nlm.nih.gov/pubmed/29859129/" TargetMode="External"/><Relationship Id="rId92" Type="http://schemas.openxmlformats.org/officeDocument/2006/relationships/hyperlink" Target="https://www.ncbi.nlm.nih.gov/pubmed/30709653/" TargetMode="External"/><Relationship Id="rId213" Type="http://schemas.openxmlformats.org/officeDocument/2006/relationships/hyperlink" Target="https://www.ncbi.nlm.nih.gov/pubmed/31713484/" TargetMode="External"/><Relationship Id="rId420" Type="http://schemas.openxmlformats.org/officeDocument/2006/relationships/hyperlink" Target="https://www.ncbi.nlm.nih.gov/pubmed/30542456/" TargetMode="External"/><Relationship Id="rId255" Type="http://schemas.openxmlformats.org/officeDocument/2006/relationships/hyperlink" Target="https://www.ncbi.nlm.nih.gov/pubmed/31103416/" TargetMode="External"/><Relationship Id="rId297" Type="http://schemas.openxmlformats.org/officeDocument/2006/relationships/hyperlink" Target="https://www.ncbi.nlm.nih.gov/pubmed/29617136/" TargetMode="External"/><Relationship Id="rId462" Type="http://schemas.openxmlformats.org/officeDocument/2006/relationships/hyperlink" Target="https://www.ncbi.nlm.nih.gov/pubmed/29860633/" TargetMode="External"/><Relationship Id="rId115" Type="http://schemas.openxmlformats.org/officeDocument/2006/relationships/hyperlink" Target="https://www.ncbi.nlm.nih.gov/pubmed/30044206/" TargetMode="External"/><Relationship Id="rId157" Type="http://schemas.openxmlformats.org/officeDocument/2006/relationships/hyperlink" Target="https://www.ncbi.nlm.nih.gov/pubmed/30545942/" TargetMode="External"/><Relationship Id="rId322" Type="http://schemas.openxmlformats.org/officeDocument/2006/relationships/hyperlink" Target="https://www.ncbi.nlm.nih.gov/pubmed/29739836/" TargetMode="External"/><Relationship Id="rId364" Type="http://schemas.openxmlformats.org/officeDocument/2006/relationships/hyperlink" Target="https://www.ncbi.nlm.nih.gov/pubmed/29374229/" TargetMode="External"/><Relationship Id="rId61" Type="http://schemas.openxmlformats.org/officeDocument/2006/relationships/hyperlink" Target="https://www.ncbi.nlm.nih.gov/pubmed/31010414/" TargetMode="External"/><Relationship Id="rId199" Type="http://schemas.openxmlformats.org/officeDocument/2006/relationships/hyperlink" Target="https://www.ncbi.nlm.nih.gov/pubmed/31838721/" TargetMode="External"/><Relationship Id="rId19" Type="http://schemas.openxmlformats.org/officeDocument/2006/relationships/hyperlink" Target="https://www.ncbi.nlm.nih.gov/pubmed/31933104/" TargetMode="External"/><Relationship Id="rId224" Type="http://schemas.openxmlformats.org/officeDocument/2006/relationships/hyperlink" Target="https://www.ncbi.nlm.nih.gov/pubmed/31760580/" TargetMode="External"/><Relationship Id="rId266" Type="http://schemas.openxmlformats.org/officeDocument/2006/relationships/hyperlink" Target="https://www.ncbi.nlm.nih.gov/pubmed/31327094/" TargetMode="External"/><Relationship Id="rId431" Type="http://schemas.openxmlformats.org/officeDocument/2006/relationships/hyperlink" Target="https://www.ncbi.nlm.nih.gov/pubmed/30425189/" TargetMode="External"/><Relationship Id="rId473" Type="http://schemas.openxmlformats.org/officeDocument/2006/relationships/hyperlink" Target="https://www.ncbi.nlm.nih.gov/pubmed/30093858/" TargetMode="External"/><Relationship Id="rId30" Type="http://schemas.openxmlformats.org/officeDocument/2006/relationships/hyperlink" Target="https://www.ncbi.nlm.nih.gov/pubmed/30803762/" TargetMode="External"/><Relationship Id="rId126" Type="http://schemas.openxmlformats.org/officeDocument/2006/relationships/hyperlink" Target="https://www.ncbi.nlm.nih.gov/pubmed/30530107/" TargetMode="External"/><Relationship Id="rId168" Type="http://schemas.openxmlformats.org/officeDocument/2006/relationships/hyperlink" Target="https://www.ncbi.nlm.nih.gov/pubmed/31640096/" TargetMode="External"/><Relationship Id="rId333" Type="http://schemas.openxmlformats.org/officeDocument/2006/relationships/hyperlink" Target="https://www.ncbi.nlm.nih.gov/pubmed/29688618/" TargetMode="External"/><Relationship Id="rId72" Type="http://schemas.openxmlformats.org/officeDocument/2006/relationships/hyperlink" Target="https://www.ncbi.nlm.nih.gov/pubmed/30959405/" TargetMode="External"/><Relationship Id="rId375" Type="http://schemas.openxmlformats.org/officeDocument/2006/relationships/hyperlink" Target="https://www.ncbi.nlm.nih.gov/pubmed/29467644/" TargetMode="External"/><Relationship Id="rId3" Type="http://schemas.openxmlformats.org/officeDocument/2006/relationships/hyperlink" Target="https://www.ncbi.nlm.nih.gov/pubmed/31595422/" TargetMode="External"/><Relationship Id="rId235" Type="http://schemas.openxmlformats.org/officeDocument/2006/relationships/hyperlink" Target="https://www.ncbi.nlm.nih.gov/pubmed/31244141/" TargetMode="External"/><Relationship Id="rId277" Type="http://schemas.openxmlformats.org/officeDocument/2006/relationships/hyperlink" Target="https://www.ncbi.nlm.nih.gov/pubmed/31442405/" TargetMode="External"/><Relationship Id="rId400" Type="http://schemas.openxmlformats.org/officeDocument/2006/relationships/hyperlink" Target="https://www.ncbi.nlm.nih.gov/pubmed/30249297/" TargetMode="External"/><Relationship Id="rId442" Type="http://schemas.openxmlformats.org/officeDocument/2006/relationships/hyperlink" Target="https://www.ncbi.nlm.nih.gov/pubmed/29962345/" TargetMode="External"/><Relationship Id="rId484" Type="http://schemas.openxmlformats.org/officeDocument/2006/relationships/hyperlink" Target="https://www.ncbi.nlm.nih.gov/pubmed/29991481/" TargetMode="External"/><Relationship Id="rId137" Type="http://schemas.openxmlformats.org/officeDocument/2006/relationships/hyperlink" Target="https://www.ncbi.nlm.nih.gov/pubmed/31076196/" TargetMode="External"/><Relationship Id="rId302" Type="http://schemas.openxmlformats.org/officeDocument/2006/relationships/hyperlink" Target="https://www.ncbi.nlm.nih.gov/pubmed/29610518/" TargetMode="External"/><Relationship Id="rId344" Type="http://schemas.openxmlformats.org/officeDocument/2006/relationships/hyperlink" Target="https://www.ncbi.nlm.nih.gov/pubmed/29348391/" TargetMode="External"/><Relationship Id="rId41" Type="http://schemas.openxmlformats.org/officeDocument/2006/relationships/hyperlink" Target="https://www.ncbi.nlm.nih.gov/pubmed/30720873/" TargetMode="External"/><Relationship Id="rId83" Type="http://schemas.openxmlformats.org/officeDocument/2006/relationships/hyperlink" Target="https://www.ncbi.nlm.nih.gov/pubmed/30930125/" TargetMode="External"/><Relationship Id="rId179" Type="http://schemas.openxmlformats.org/officeDocument/2006/relationships/hyperlink" Target="https://www.ncbi.nlm.nih.gov/pubmed/31604928/" TargetMode="External"/><Relationship Id="rId386" Type="http://schemas.openxmlformats.org/officeDocument/2006/relationships/hyperlink" Target="https://www.ncbi.nlm.nih.gov/pubmed/29391586/" TargetMode="External"/><Relationship Id="rId190" Type="http://schemas.openxmlformats.org/officeDocument/2006/relationships/hyperlink" Target="https://www.ncbi.nlm.nih.gov/pubmed/31554962/" TargetMode="External"/><Relationship Id="rId204" Type="http://schemas.openxmlformats.org/officeDocument/2006/relationships/hyperlink" Target="https://www.ncbi.nlm.nih.gov/pubmed/31831959/" TargetMode="External"/><Relationship Id="rId246" Type="http://schemas.openxmlformats.org/officeDocument/2006/relationships/hyperlink" Target="https://www.ncbi.nlm.nih.gov/pubmed/31319549/" TargetMode="External"/><Relationship Id="rId288" Type="http://schemas.openxmlformats.org/officeDocument/2006/relationships/hyperlink" Target="https://www.ncbi.nlm.nih.gov/pubmed/31386370/" TargetMode="External"/><Relationship Id="rId411" Type="http://schemas.openxmlformats.org/officeDocument/2006/relationships/hyperlink" Target="https://www.ncbi.nlm.nih.gov/pubmed/30181028/" TargetMode="External"/><Relationship Id="rId453" Type="http://schemas.openxmlformats.org/officeDocument/2006/relationships/hyperlink" Target="https://www.ncbi.nlm.nih.gov/pubmed/29910719/"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ncbi.nlm.nih.gov/pubmed/30595370"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orderbb.emolecules.com/cgi-bin/more?vid=44455328" TargetMode="External"/><Relationship Id="rId21" Type="http://schemas.openxmlformats.org/officeDocument/2006/relationships/hyperlink" Target="http://www.finetechnology-ind.com/product_detail.shtml?catalogNo=FT-0604392" TargetMode="External"/><Relationship Id="rId42" Type="http://schemas.openxmlformats.org/officeDocument/2006/relationships/hyperlink" Target="https://orders.emolecules.com/cgi-bin/more?vid=23913538" TargetMode="External"/><Relationship Id="rId47" Type="http://schemas.openxmlformats.org/officeDocument/2006/relationships/hyperlink" Target="https://www.molport.com/shop/molecule-link/MolPort-002-824-942" TargetMode="External"/><Relationship Id="rId63" Type="http://schemas.openxmlformats.org/officeDocument/2006/relationships/hyperlink" Target="https://www.molport.com/shop/molecule-link/MolPort-001-740-421" TargetMode="External"/><Relationship Id="rId68" Type="http://schemas.openxmlformats.org/officeDocument/2006/relationships/hyperlink" Target="https://www.molport.com/shop/molecule-link/MolPort-002-847-216" TargetMode="External"/><Relationship Id="rId84" Type="http://schemas.openxmlformats.org/officeDocument/2006/relationships/hyperlink" Target="http://www.sigmaaldrich.com/catalog/product/SIAL/05350590?lang=en&amp;region=US" TargetMode="External"/><Relationship Id="rId89" Type="http://schemas.openxmlformats.org/officeDocument/2006/relationships/hyperlink" Target="http://www.finetechnology-ind.com/product_detail.shtml?catalogNo=FT-0686623" TargetMode="External"/><Relationship Id="rId112" Type="http://schemas.openxmlformats.org/officeDocument/2006/relationships/hyperlink" Target="http://www.sigmaaldrich.com/catalog/product/SIGMA/A256?lang=en&amp;region=US" TargetMode="External"/><Relationship Id="rId16" Type="http://schemas.openxmlformats.org/officeDocument/2006/relationships/hyperlink" Target="http://www.sigmaaldrich.com/catalog/product/SIGMA/G8291?lang=en&amp;region=US" TargetMode="External"/><Relationship Id="rId107" Type="http://schemas.openxmlformats.org/officeDocument/2006/relationships/hyperlink" Target="http://www.sigmaaldrich.com/catalog/product/SIAL/77686?lang=en&amp;region=US" TargetMode="External"/><Relationship Id="rId11" Type="http://schemas.openxmlformats.org/officeDocument/2006/relationships/hyperlink" Target="https://www.molport.com/shop/molecule-link/MolPort-039-193-829" TargetMode="External"/><Relationship Id="rId32" Type="http://schemas.openxmlformats.org/officeDocument/2006/relationships/hyperlink" Target="http://www.request.vitasmlab.com/index.php?option=com_search_stk&amp;Itemid=22&amp;stk=STL334647&amp;?utm_source=pubchem&amp;utm_medium=p_search_link&amp;utm_campaign=pubchem_search&amp;utm_content=pubchem_slink" TargetMode="External"/><Relationship Id="rId37" Type="http://schemas.openxmlformats.org/officeDocument/2006/relationships/hyperlink" Target="https://orderbb.emolecules.com/cgi-bin/more?vid=43446845" TargetMode="External"/><Relationship Id="rId53" Type="http://schemas.openxmlformats.org/officeDocument/2006/relationships/hyperlink" Target="http://www.sigmaaldrich.com/catalog/product/SIAL/72795?lang=en&amp;region=US" TargetMode="External"/><Relationship Id="rId58" Type="http://schemas.openxmlformats.org/officeDocument/2006/relationships/hyperlink" Target="https://orders.emolecules.com/cgi-bin/more?vid=12777935" TargetMode="External"/><Relationship Id="rId74" Type="http://schemas.openxmlformats.org/officeDocument/2006/relationships/hyperlink" Target="https://orders.emolecules.com/cgi-bin/more?vid=622579" TargetMode="External"/><Relationship Id="rId79" Type="http://schemas.openxmlformats.org/officeDocument/2006/relationships/hyperlink" Target="http://www.finetechnology-ind.com/product_detail.shtml?catalogNo=FT-0601545" TargetMode="External"/><Relationship Id="rId102" Type="http://schemas.openxmlformats.org/officeDocument/2006/relationships/hyperlink" Target="http://www.finetechnology-ind.com/product_detail.shtml?catalogNo=FT-0664410" TargetMode="External"/><Relationship Id="rId5" Type="http://schemas.openxmlformats.org/officeDocument/2006/relationships/hyperlink" Target="http://www.medchemexpress.com/_-_-Epigallocatechin-Gallate.html" TargetMode="External"/><Relationship Id="rId90" Type="http://schemas.openxmlformats.org/officeDocument/2006/relationships/hyperlink" Target="https://orderbb.emolecules.com/cgi-bin/more?vid=95719750" TargetMode="External"/><Relationship Id="rId95" Type="http://schemas.openxmlformats.org/officeDocument/2006/relationships/hyperlink" Target="https://www.molport.com/shop/molecule-link/MolPort-001-741-210" TargetMode="External"/><Relationship Id="rId22" Type="http://schemas.openxmlformats.org/officeDocument/2006/relationships/hyperlink" Target="https://orders.emolecules.com/cgi-bin/more?vid=71007646" TargetMode="External"/><Relationship Id="rId27" Type="http://schemas.openxmlformats.org/officeDocument/2006/relationships/hyperlink" Target="http://www.arkpharminc.com/product/detail/AK-24256.html" TargetMode="External"/><Relationship Id="rId43" Type="http://schemas.openxmlformats.org/officeDocument/2006/relationships/hyperlink" Target="https://www.molport.com/shop/molecule-link/MolPort-001-742-110" TargetMode="External"/><Relationship Id="rId48" Type="http://schemas.openxmlformats.org/officeDocument/2006/relationships/hyperlink" Target="https://orders.emolecules.com/cgi-bin/more?vid=2393246" TargetMode="External"/><Relationship Id="rId64" Type="http://schemas.openxmlformats.org/officeDocument/2006/relationships/hyperlink" Target="https://orderbb.emolecules.com/cgi-bin/more?vid=68863977" TargetMode="External"/><Relationship Id="rId69" Type="http://schemas.openxmlformats.org/officeDocument/2006/relationships/hyperlink" Target="http://www.request.vitasmlab.com/index.php?option=com_search_stk&amp;Itemid=22&amp;stk=STK567890&amp;?utm_source=pubchem&amp;utm_medium=p_search_link&amp;utm_campaign=pubchem_search&amp;utm_content=pubchem_slink" TargetMode="External"/><Relationship Id="rId113" Type="http://schemas.openxmlformats.org/officeDocument/2006/relationships/hyperlink" Target="https://orderbb.emolecules.com/cgi-bin/more?vid=110071959" TargetMode="External"/><Relationship Id="rId80" Type="http://schemas.openxmlformats.org/officeDocument/2006/relationships/hyperlink" Target="https://orders.emolecules.com/cgi-bin/more?vid=873089" TargetMode="External"/><Relationship Id="rId85" Type="http://schemas.openxmlformats.org/officeDocument/2006/relationships/hyperlink" Target="http://www.request.vitasmlab.com/index.php?option=com_search_stk&amp;Itemid=22&amp;stk=STK801964&amp;?utm_source=pubchem&amp;utm_medium=p_search_link&amp;utm_campaign=pubchem_search&amp;utm_content=pubchem_slink" TargetMode="External"/><Relationship Id="rId12" Type="http://schemas.openxmlformats.org/officeDocument/2006/relationships/hyperlink" Target="https://orderbb.emolecules.com/cgi-bin/more?vid=36516761" TargetMode="External"/><Relationship Id="rId17" Type="http://schemas.openxmlformats.org/officeDocument/2006/relationships/hyperlink" Target="https://orderbb.emolecules.com/cgi-bin/more?vid=49436464" TargetMode="External"/><Relationship Id="rId33" Type="http://schemas.openxmlformats.org/officeDocument/2006/relationships/hyperlink" Target="https://orders.emolecules.com/cgi-bin/more?vid=4479106" TargetMode="External"/><Relationship Id="rId38" Type="http://schemas.openxmlformats.org/officeDocument/2006/relationships/hyperlink" Target="https://www.molport.com/shop/molecule-link/MolPort-000-881-227" TargetMode="External"/><Relationship Id="rId59" Type="http://schemas.openxmlformats.org/officeDocument/2006/relationships/hyperlink" Target="https://www.molport.com/shop/molecule-link/MolPort-001-740-311" TargetMode="External"/><Relationship Id="rId103" Type="http://schemas.openxmlformats.org/officeDocument/2006/relationships/hyperlink" Target="https://orderbb.emolecules.com/cgi-bin/more?vid=762199" TargetMode="External"/><Relationship Id="rId108" Type="http://schemas.openxmlformats.org/officeDocument/2006/relationships/hyperlink" Target="https://orders.emolecules.com/cgi-bin/more?vid=30491380" TargetMode="External"/><Relationship Id="rId54" Type="http://schemas.openxmlformats.org/officeDocument/2006/relationships/hyperlink" Target="http://www.finetechnology-ind.com/product_detail.shtml?catalogNo=FT-0663936" TargetMode="External"/><Relationship Id="rId70" Type="http://schemas.openxmlformats.org/officeDocument/2006/relationships/hyperlink" Target="https://orders.emolecules.com/cgi-bin/more?vid=6376940" TargetMode="External"/><Relationship Id="rId75" Type="http://schemas.openxmlformats.org/officeDocument/2006/relationships/hyperlink" Target="https://www.molport.com/shop/molecule-link/MolPort-001-925-759" TargetMode="External"/><Relationship Id="rId91" Type="http://schemas.openxmlformats.org/officeDocument/2006/relationships/hyperlink" Target="http://www.sigmaaldrich.com/catalog/product/SIGMA/G7548?lang=en&amp;region=US" TargetMode="External"/><Relationship Id="rId96" Type="http://schemas.openxmlformats.org/officeDocument/2006/relationships/hyperlink" Target="http://www.medchemexpress.com/1,2,3,4,6-Penta-O-galloyl-beta-D-glucopyranose.html" TargetMode="External"/><Relationship Id="rId1" Type="http://schemas.openxmlformats.org/officeDocument/2006/relationships/hyperlink" Target="http://www.sigmaaldrich.com/catalog/product/SIGMA/PZ0261?lang=en&amp;region=US" TargetMode="External"/><Relationship Id="rId6" Type="http://schemas.openxmlformats.org/officeDocument/2006/relationships/hyperlink" Target="http://www.sigmaaldrich.com/catalog/product/SIGMA/PZ0260?lang=en&amp;region=US" TargetMode="External"/><Relationship Id="rId15" Type="http://schemas.openxmlformats.org/officeDocument/2006/relationships/hyperlink" Target="https://orderbb.emolecules.com/cgi-bin/more?vid=76739946" TargetMode="External"/><Relationship Id="rId23" Type="http://schemas.openxmlformats.org/officeDocument/2006/relationships/hyperlink" Target="https://orders.emolecules.com/cgi-bin/more?vid=1984371" TargetMode="External"/><Relationship Id="rId28" Type="http://schemas.openxmlformats.org/officeDocument/2006/relationships/hyperlink" Target="https://www.molport.com/shop/molecule-link/MolPort-009-679-511" TargetMode="External"/><Relationship Id="rId36" Type="http://schemas.openxmlformats.org/officeDocument/2006/relationships/hyperlink" Target="http://www.finetechnology-ind.com/product_detail.shtml?catalogNo=FT-0630368" TargetMode="External"/><Relationship Id="rId49" Type="http://schemas.openxmlformats.org/officeDocument/2006/relationships/hyperlink" Target="https://www.molport.com/shop/molecule-link/MolPort-002-191-000" TargetMode="External"/><Relationship Id="rId57" Type="http://schemas.openxmlformats.org/officeDocument/2006/relationships/hyperlink" Target="http://www.medchemexpress.com/Butein.html" TargetMode="External"/><Relationship Id="rId106" Type="http://schemas.openxmlformats.org/officeDocument/2006/relationships/hyperlink" Target="http://www.medchemexpress.com/_-_-Catechin-gallate.html" TargetMode="External"/><Relationship Id="rId114" Type="http://schemas.openxmlformats.org/officeDocument/2006/relationships/hyperlink" Target="https://www.molport.com/shop/molecule-link/MolPort-028-754-113" TargetMode="External"/><Relationship Id="rId10" Type="http://schemas.openxmlformats.org/officeDocument/2006/relationships/hyperlink" Target="https://orderbb.emolecules.com/cgi-bin/more?vid=55540588" TargetMode="External"/><Relationship Id="rId31" Type="http://schemas.openxmlformats.org/officeDocument/2006/relationships/hyperlink" Target="https://www.molport.com/shop/molecule-link/MolPort-023-220-646" TargetMode="External"/><Relationship Id="rId44" Type="http://schemas.openxmlformats.org/officeDocument/2006/relationships/hyperlink" Target="http://www.finetechnology-ind.com/product_detail.shtml?catalogNo=FT-0622262" TargetMode="External"/><Relationship Id="rId52" Type="http://schemas.openxmlformats.org/officeDocument/2006/relationships/hyperlink" Target="https://www.molport.com/shop/molecule-link/MolPort-001-741-195" TargetMode="External"/><Relationship Id="rId60" Type="http://schemas.openxmlformats.org/officeDocument/2006/relationships/hyperlink" Target="http://www.sigmaaldrich.com/catalog/product/ALDRICH/IDF00061?lang=en&amp;region=US" TargetMode="External"/><Relationship Id="rId65" Type="http://schemas.openxmlformats.org/officeDocument/2006/relationships/hyperlink" Target="https://www.molport.com/shop/molecule-link/MolPort-039-337-120" TargetMode="External"/><Relationship Id="rId73" Type="http://schemas.openxmlformats.org/officeDocument/2006/relationships/hyperlink" Target="http://www.request.vitasmlab.com/index.php?option=com_search_stk&amp;Itemid=22&amp;stk=STK834544&amp;?utm_source=pubchem&amp;utm_medium=p_search_link&amp;utm_campaign=pubchem_search&amp;utm_content=pubchem_slink" TargetMode="External"/><Relationship Id="rId78" Type="http://schemas.openxmlformats.org/officeDocument/2006/relationships/hyperlink" Target="http://www.sigmaaldrich.com/catalog/product/SIGMA/D6821?lang=en&amp;region=US" TargetMode="External"/><Relationship Id="rId81" Type="http://schemas.openxmlformats.org/officeDocument/2006/relationships/hyperlink" Target="http://www.arkpharminc.com/product/detail/AK-72906.html" TargetMode="External"/><Relationship Id="rId86" Type="http://schemas.openxmlformats.org/officeDocument/2006/relationships/hyperlink" Target="https://orders.emolecules.com/cgi-bin/more?vid=509332" TargetMode="External"/><Relationship Id="rId94" Type="http://schemas.openxmlformats.org/officeDocument/2006/relationships/hyperlink" Target="http://www.arkpharminc.com/product/detail/AK111257.html" TargetMode="External"/><Relationship Id="rId99" Type="http://schemas.openxmlformats.org/officeDocument/2006/relationships/hyperlink" Target="https://orders.emolecules.com/cgi-bin/more?vid=494487" TargetMode="External"/><Relationship Id="rId101" Type="http://schemas.openxmlformats.org/officeDocument/2006/relationships/hyperlink" Target="http://www.sigmaaldrich.com/catalog/product/SIGMA/C0692?lang=en&amp;region=US" TargetMode="External"/><Relationship Id="rId4" Type="http://schemas.openxmlformats.org/officeDocument/2006/relationships/hyperlink" Target="https://www.molport.com/shop/molecule-link/MolPort-001-741-358" TargetMode="External"/><Relationship Id="rId9" Type="http://schemas.openxmlformats.org/officeDocument/2006/relationships/hyperlink" Target="https://www.molport.com/shop/molecule-link/MolPort-002-555-036" TargetMode="External"/><Relationship Id="rId13" Type="http://schemas.openxmlformats.org/officeDocument/2006/relationships/hyperlink" Target="https://www.molport.com/shop/molecule-link/MolPort-023-293-490" TargetMode="External"/><Relationship Id="rId18" Type="http://schemas.openxmlformats.org/officeDocument/2006/relationships/hyperlink" Target="http://www.request.vitasmlab.com/index.php?option=com_search_stk&amp;Itemid=22&amp;stk=STL036795&amp;?utm_source=pubchem&amp;utm_medium=p_search_link&amp;utm_campaign=pubchem_search&amp;utm_content=pubchem_slink" TargetMode="External"/><Relationship Id="rId39" Type="http://schemas.openxmlformats.org/officeDocument/2006/relationships/hyperlink" Target="http://www.request.vitasmlab.com/index.php?option=com_search_stk&amp;Itemid=22&amp;stk=STK545854&amp;?utm_source=pubchem&amp;utm_medium=p_search_link&amp;utm_campaign=pubchem_search&amp;utm_content=pubchem_slink" TargetMode="External"/><Relationship Id="rId109" Type="http://schemas.openxmlformats.org/officeDocument/2006/relationships/hyperlink" Target="https://www.molport.com/shop/molecule-link/MolPort-006-069-353" TargetMode="External"/><Relationship Id="rId34" Type="http://schemas.openxmlformats.org/officeDocument/2006/relationships/hyperlink" Target="https://www.molport.com/shop/molecule-link/MolPort-002-577-515" TargetMode="External"/><Relationship Id="rId50" Type="http://schemas.openxmlformats.org/officeDocument/2006/relationships/hyperlink" Target="http://www.hit2lead.com/comp.asp?db=SC&amp;id=6256672" TargetMode="External"/><Relationship Id="rId55" Type="http://schemas.openxmlformats.org/officeDocument/2006/relationships/hyperlink" Target="https://orders.emolecules.com/cgi-bin/more?vid=43444471" TargetMode="External"/><Relationship Id="rId76" Type="http://schemas.openxmlformats.org/officeDocument/2006/relationships/hyperlink" Target="https://orders.emolecules.com/cgi-bin/more?vid=8271861" TargetMode="External"/><Relationship Id="rId97" Type="http://schemas.openxmlformats.org/officeDocument/2006/relationships/hyperlink" Target="https://orderbb.emolecules.com/cgi-bin/more?vid=95716858" TargetMode="External"/><Relationship Id="rId104" Type="http://schemas.openxmlformats.org/officeDocument/2006/relationships/hyperlink" Target="http://www.arkpharminc.com/product/detail/AK-57374.html" TargetMode="External"/><Relationship Id="rId7" Type="http://schemas.openxmlformats.org/officeDocument/2006/relationships/hyperlink" Target="http://www.sigmaaldrich.com/catalog/product/SIGMA/PZ0262?lang=en&amp;region=US" TargetMode="External"/><Relationship Id="rId71" Type="http://schemas.openxmlformats.org/officeDocument/2006/relationships/hyperlink" Target="https://www.molport.com/shop/molecule-link/MolPort-000-773-612" TargetMode="External"/><Relationship Id="rId92" Type="http://schemas.openxmlformats.org/officeDocument/2006/relationships/hyperlink" Target="http://www.finetechnology-ind.com/product_detail.shtml?catalogNo=FT-0650474" TargetMode="External"/><Relationship Id="rId2" Type="http://schemas.openxmlformats.org/officeDocument/2006/relationships/hyperlink" Target="http://www.sigmaaldrich.com/catalog/product/SIAL/03970590?lang=en&amp;region=US" TargetMode="External"/><Relationship Id="rId29" Type="http://schemas.openxmlformats.org/officeDocument/2006/relationships/hyperlink" Target="http://www.sigmaaldrich.com/catalog/product/SIAL/50793?lang=en&amp;region=US" TargetMode="External"/><Relationship Id="rId24" Type="http://schemas.openxmlformats.org/officeDocument/2006/relationships/hyperlink" Target="https://orderbb.emolecules.com/cgi-bin/more?vid=29914527" TargetMode="External"/><Relationship Id="rId40" Type="http://schemas.openxmlformats.org/officeDocument/2006/relationships/hyperlink" Target="https://orders.emolecules.com/cgi-bin/more?vid=4480706" TargetMode="External"/><Relationship Id="rId45" Type="http://schemas.openxmlformats.org/officeDocument/2006/relationships/hyperlink" Target="http://www.request.vitasmlab.com/index.php?option=com_search_stk&amp;Itemid=22&amp;stk=STK115693&amp;?utm_source=pubchem&amp;utm_medium=p_search_link&amp;utm_campaign=pubchem_search&amp;utm_content=pubchem_slink" TargetMode="External"/><Relationship Id="rId66" Type="http://schemas.openxmlformats.org/officeDocument/2006/relationships/hyperlink" Target="http://www.request.vitasmlab.com/index.php?option=com_search_stk&amp;Itemid=22&amp;stk=STK134500&amp;?utm_source=pubchem&amp;utm_medium=p_search_link&amp;utm_campaign=pubchem_search&amp;utm_content=pubchem_slink" TargetMode="External"/><Relationship Id="rId87" Type="http://schemas.openxmlformats.org/officeDocument/2006/relationships/hyperlink" Target="https://www.molport.com/shop/molecule-link/MolPort-000-861-050" TargetMode="External"/><Relationship Id="rId110" Type="http://schemas.openxmlformats.org/officeDocument/2006/relationships/hyperlink" Target="https://orderbb.emolecules.com/cgi-bin/more?vid=68864036" TargetMode="External"/><Relationship Id="rId115" Type="http://schemas.openxmlformats.org/officeDocument/2006/relationships/hyperlink" Target="https://orders.emolecules.com/cgi-bin/more?vid=58033865" TargetMode="External"/><Relationship Id="rId61" Type="http://schemas.openxmlformats.org/officeDocument/2006/relationships/hyperlink" Target="https://orderbb.emolecules.com/cgi-bin/more?vid=43446822" TargetMode="External"/><Relationship Id="rId82" Type="http://schemas.openxmlformats.org/officeDocument/2006/relationships/hyperlink" Target="http://www.medchemexpress.com/donepezil.html" TargetMode="External"/><Relationship Id="rId19" Type="http://schemas.openxmlformats.org/officeDocument/2006/relationships/hyperlink" Target="https://orders.emolecules.com/cgi-bin/more?vid=4486434" TargetMode="External"/><Relationship Id="rId14" Type="http://schemas.openxmlformats.org/officeDocument/2006/relationships/hyperlink" Target="http://www.medchemexpress.com/LY2886721.html" TargetMode="External"/><Relationship Id="rId30" Type="http://schemas.openxmlformats.org/officeDocument/2006/relationships/hyperlink" Target="https://orderbb.emolecules.com/cgi-bin/more?vid=43052881" TargetMode="External"/><Relationship Id="rId35" Type="http://schemas.openxmlformats.org/officeDocument/2006/relationships/hyperlink" Target="http://www.sigmaaldrich.com/catalog/product/SIAL/01338?lang=en&amp;region=US" TargetMode="External"/><Relationship Id="rId56" Type="http://schemas.openxmlformats.org/officeDocument/2006/relationships/hyperlink" Target="https://www.molport.com/shop/molecule-link/MolPort-006-111-425" TargetMode="External"/><Relationship Id="rId77" Type="http://schemas.openxmlformats.org/officeDocument/2006/relationships/hyperlink" Target="https://www.molport.com/shop/molecule-link/MolPort-002-833-795" TargetMode="External"/><Relationship Id="rId100" Type="http://schemas.openxmlformats.org/officeDocument/2006/relationships/hyperlink" Target="https://orderbb.emolecules.com/cgi-bin/more?vid=48667530" TargetMode="External"/><Relationship Id="rId105" Type="http://schemas.openxmlformats.org/officeDocument/2006/relationships/hyperlink" Target="https://www.molport.com/shop/molecule-link/MolPort-003-940-604" TargetMode="External"/><Relationship Id="rId8" Type="http://schemas.openxmlformats.org/officeDocument/2006/relationships/hyperlink" Target="https://orders.emolecules.com/cgi-bin/more?vid=942719" TargetMode="External"/><Relationship Id="rId51" Type="http://schemas.openxmlformats.org/officeDocument/2006/relationships/hyperlink" Target="https://orders.emolecules.com/cgi-bin/more?vid=43030497" TargetMode="External"/><Relationship Id="rId72" Type="http://schemas.openxmlformats.org/officeDocument/2006/relationships/hyperlink" Target="https://orderbb.emolecules.com/cgi-bin/more?vid=49240201" TargetMode="External"/><Relationship Id="rId93" Type="http://schemas.openxmlformats.org/officeDocument/2006/relationships/hyperlink" Target="https://orderbb.emolecules.com/cgi-bin/more?vid=6863420" TargetMode="External"/><Relationship Id="rId98" Type="http://schemas.openxmlformats.org/officeDocument/2006/relationships/hyperlink" Target="https://www.molport.com/shop/molecule-link/MolPort-039-339-012" TargetMode="External"/><Relationship Id="rId3" Type="http://schemas.openxmlformats.org/officeDocument/2006/relationships/hyperlink" Target="https://orders.emolecules.com/cgi-bin/more?vid=515572" TargetMode="External"/><Relationship Id="rId25" Type="http://schemas.openxmlformats.org/officeDocument/2006/relationships/hyperlink" Target="http://www.finetechnology-ind.com/product_detail.shtml?catalogNo=FT-0650699" TargetMode="External"/><Relationship Id="rId46" Type="http://schemas.openxmlformats.org/officeDocument/2006/relationships/hyperlink" Target="https://orders.emolecules.com/cgi-bin/more?vid=6109976" TargetMode="External"/><Relationship Id="rId67" Type="http://schemas.openxmlformats.org/officeDocument/2006/relationships/hyperlink" Target="https://orders.emolecules.com/cgi-bin/more?vid=6119165" TargetMode="External"/><Relationship Id="rId116" Type="http://schemas.openxmlformats.org/officeDocument/2006/relationships/hyperlink" Target="https://www.molport.com/shop/molecule-link/MolPort-002-139-530" TargetMode="External"/><Relationship Id="rId20" Type="http://schemas.openxmlformats.org/officeDocument/2006/relationships/hyperlink" Target="https://www.molport.com/shop/molecule-link/MolPort-002-579-749" TargetMode="External"/><Relationship Id="rId41" Type="http://schemas.openxmlformats.org/officeDocument/2006/relationships/hyperlink" Target="https://www.molport.com/shop/molecule-link/MolPort-001-017-182" TargetMode="External"/><Relationship Id="rId62" Type="http://schemas.openxmlformats.org/officeDocument/2006/relationships/hyperlink" Target="https://orders.emolecules.com/cgi-bin/more?vid=6856659" TargetMode="External"/><Relationship Id="rId83" Type="http://schemas.openxmlformats.org/officeDocument/2006/relationships/hyperlink" Target="https://orderbb.emolecules.com/cgi-bin/more?vid=68863973" TargetMode="External"/><Relationship Id="rId88" Type="http://schemas.openxmlformats.org/officeDocument/2006/relationships/hyperlink" Target="http://www.medchemexpress.com/ellagic-acid.html" TargetMode="External"/><Relationship Id="rId111" Type="http://schemas.openxmlformats.org/officeDocument/2006/relationships/hyperlink" Target="https://www.molport.com/shop/molecule-link/MolPort-039-337-1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
  <sheetViews>
    <sheetView workbookViewId="0">
      <selection activeCell="D17" sqref="D17"/>
    </sheetView>
  </sheetViews>
  <sheetFormatPr defaultRowHeight="15" x14ac:dyDescent="0.25"/>
  <cols>
    <col min="1" max="1" width="18" bestFit="1" customWidth="1"/>
    <col min="2" max="2" width="50.28515625" customWidth="1"/>
    <col min="4" max="4" width="22.85546875" bestFit="1" customWidth="1"/>
    <col min="5" max="5" width="22" bestFit="1" customWidth="1"/>
  </cols>
  <sheetData>
    <row r="1" spans="1:5" x14ac:dyDescent="0.25">
      <c r="A1" s="1" t="s">
        <v>3881</v>
      </c>
      <c r="B1" s="2" t="s">
        <v>3896</v>
      </c>
      <c r="D1" s="1" t="s">
        <v>3888</v>
      </c>
      <c r="E1" s="1" t="s">
        <v>3889</v>
      </c>
    </row>
    <row r="2" spans="1:5" ht="75" x14ac:dyDescent="0.25">
      <c r="A2" s="1" t="s">
        <v>3882</v>
      </c>
      <c r="B2" s="19" t="s">
        <v>3898</v>
      </c>
      <c r="D2" s="3" t="s">
        <v>3901</v>
      </c>
      <c r="E2" s="3">
        <v>90.92</v>
      </c>
    </row>
    <row r="3" spans="1:5" x14ac:dyDescent="0.25">
      <c r="A3" s="1" t="s">
        <v>3883</v>
      </c>
      <c r="B3" s="2" t="s">
        <v>3711</v>
      </c>
      <c r="D3" s="15" t="s">
        <v>3890</v>
      </c>
      <c r="E3" s="15"/>
    </row>
    <row r="4" spans="1:5" x14ac:dyDescent="0.25">
      <c r="A4" s="1" t="s">
        <v>3884</v>
      </c>
      <c r="B4" s="2" t="s">
        <v>3899</v>
      </c>
      <c r="D4" s="16" t="s">
        <v>3902</v>
      </c>
      <c r="E4" s="16"/>
    </row>
    <row r="5" spans="1:5" x14ac:dyDescent="0.25">
      <c r="A5" s="1" t="s">
        <v>3885</v>
      </c>
      <c r="B5" s="2" t="s">
        <v>3900</v>
      </c>
    </row>
    <row r="6" spans="1:5" x14ac:dyDescent="0.25">
      <c r="A6" s="1" t="s">
        <v>3886</v>
      </c>
      <c r="B6" s="2" t="s">
        <v>3897</v>
      </c>
    </row>
    <row r="7" spans="1:5" x14ac:dyDescent="0.25">
      <c r="A7" s="1" t="s">
        <v>3887</v>
      </c>
      <c r="B7" s="2">
        <v>6</v>
      </c>
    </row>
    <row r="9" spans="1:5" x14ac:dyDescent="0.25">
      <c r="A9" s="15" t="s">
        <v>3891</v>
      </c>
      <c r="B9" s="15"/>
      <c r="D9" s="15" t="s">
        <v>3893</v>
      </c>
      <c r="E9" s="15"/>
    </row>
    <row r="10" spans="1:5" x14ac:dyDescent="0.25">
      <c r="A10" s="1" t="s">
        <v>3892</v>
      </c>
      <c r="B10" s="1" t="s">
        <v>3702</v>
      </c>
      <c r="D10" s="1" t="s">
        <v>3894</v>
      </c>
      <c r="E10" s="1" t="s">
        <v>3895</v>
      </c>
    </row>
    <row r="11" spans="1:5" x14ac:dyDescent="0.25">
      <c r="D11" s="4" t="s">
        <v>3903</v>
      </c>
      <c r="E11" s="4" t="s">
        <v>3762</v>
      </c>
    </row>
    <row r="12" spans="1:5" x14ac:dyDescent="0.25">
      <c r="D12" s="4" t="s">
        <v>3904</v>
      </c>
    </row>
  </sheetData>
  <mergeCells count="4">
    <mergeCell ref="D3:E3"/>
    <mergeCell ref="A9:B9"/>
    <mergeCell ref="D9:E9"/>
    <mergeCell ref="D4:E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01"/>
  <sheetViews>
    <sheetView workbookViewId="0">
      <selection activeCell="G11" sqref="G11"/>
    </sheetView>
  </sheetViews>
  <sheetFormatPr defaultRowHeight="15" x14ac:dyDescent="0.25"/>
  <cols>
    <col min="1" max="1" width="94.140625" style="21" customWidth="1"/>
    <col min="2" max="2" width="55" customWidth="1"/>
    <col min="3" max="3" width="5" bestFit="1" customWidth="1"/>
    <col min="4" max="12" width="6.140625" bestFit="1" customWidth="1"/>
    <col min="15" max="16" width="23.42578125" customWidth="1"/>
    <col min="17" max="17" width="47.28515625" bestFit="1" customWidth="1"/>
  </cols>
  <sheetData>
    <row r="1" spans="1:19" ht="99" x14ac:dyDescent="0.25">
      <c r="A1" s="20"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row>
    <row r="2" spans="1:19" ht="30" x14ac:dyDescent="0.25">
      <c r="A2" s="21" t="s">
        <v>19</v>
      </c>
      <c r="B2" t="s">
        <v>519</v>
      </c>
      <c r="C2" t="s">
        <v>783</v>
      </c>
      <c r="D2" t="b">
        <v>1</v>
      </c>
      <c r="E2" t="b">
        <v>0</v>
      </c>
      <c r="F2" t="b">
        <v>0</v>
      </c>
      <c r="G2" t="b">
        <v>0</v>
      </c>
      <c r="H2" t="b">
        <v>0</v>
      </c>
      <c r="I2" t="b">
        <v>0</v>
      </c>
      <c r="J2" t="b">
        <v>0</v>
      </c>
      <c r="K2" t="b">
        <v>1</v>
      </c>
      <c r="L2" t="b">
        <v>0</v>
      </c>
      <c r="N2" t="s">
        <v>1082</v>
      </c>
      <c r="O2" t="s">
        <v>1567</v>
      </c>
      <c r="P2" t="s">
        <v>2059</v>
      </c>
      <c r="Q2" s="6" t="s">
        <v>2539</v>
      </c>
      <c r="S2" t="s">
        <v>3307</v>
      </c>
    </row>
    <row r="3" spans="1:19" ht="30" x14ac:dyDescent="0.25">
      <c r="A3" s="21" t="s">
        <v>20</v>
      </c>
      <c r="B3" t="s">
        <v>520</v>
      </c>
      <c r="C3" t="s">
        <v>783</v>
      </c>
      <c r="D3" t="b">
        <v>1</v>
      </c>
      <c r="E3" t="b">
        <v>0</v>
      </c>
      <c r="F3" t="b">
        <v>0</v>
      </c>
      <c r="G3" t="b">
        <v>0</v>
      </c>
      <c r="H3" t="b">
        <v>0</v>
      </c>
      <c r="I3" t="b">
        <v>0</v>
      </c>
      <c r="J3" t="b">
        <v>0</v>
      </c>
      <c r="K3" t="b">
        <v>1</v>
      </c>
      <c r="L3" t="b">
        <v>0</v>
      </c>
      <c r="N3" t="s">
        <v>1083</v>
      </c>
      <c r="O3" t="s">
        <v>1568</v>
      </c>
      <c r="P3" t="s">
        <v>2060</v>
      </c>
      <c r="Q3" s="6" t="s">
        <v>2540</v>
      </c>
      <c r="S3" t="s">
        <v>3308</v>
      </c>
    </row>
    <row r="4" spans="1:19" ht="30" x14ac:dyDescent="0.25">
      <c r="A4" s="21" t="s">
        <v>21</v>
      </c>
      <c r="B4" t="s">
        <v>521</v>
      </c>
      <c r="C4" t="s">
        <v>783</v>
      </c>
      <c r="D4" t="b">
        <v>1</v>
      </c>
      <c r="E4" t="b">
        <v>0</v>
      </c>
      <c r="F4" t="b">
        <v>0</v>
      </c>
      <c r="G4" t="b">
        <v>0</v>
      </c>
      <c r="H4" t="b">
        <v>0</v>
      </c>
      <c r="I4" t="b">
        <v>0</v>
      </c>
      <c r="J4" t="b">
        <v>0</v>
      </c>
      <c r="K4" t="b">
        <v>0</v>
      </c>
      <c r="L4" t="b">
        <v>0</v>
      </c>
      <c r="N4" t="s">
        <v>1084</v>
      </c>
      <c r="O4" t="s">
        <v>1569</v>
      </c>
      <c r="P4" t="s">
        <v>2061</v>
      </c>
      <c r="Q4" s="6" t="s">
        <v>2541</v>
      </c>
      <c r="S4" t="s">
        <v>3309</v>
      </c>
    </row>
    <row r="5" spans="1:19" x14ac:dyDescent="0.25">
      <c r="A5" s="21" t="s">
        <v>22</v>
      </c>
      <c r="B5" t="s">
        <v>522</v>
      </c>
      <c r="C5" t="s">
        <v>783</v>
      </c>
      <c r="D5" t="b">
        <v>1</v>
      </c>
      <c r="E5" t="b">
        <v>0</v>
      </c>
      <c r="F5" t="b">
        <v>0</v>
      </c>
      <c r="G5" t="b">
        <v>0</v>
      </c>
      <c r="H5" t="b">
        <v>0</v>
      </c>
      <c r="I5" t="b">
        <v>0</v>
      </c>
      <c r="J5" t="b">
        <v>1</v>
      </c>
      <c r="K5" t="b">
        <v>1</v>
      </c>
      <c r="L5" t="b">
        <v>0</v>
      </c>
      <c r="N5" t="s">
        <v>1085</v>
      </c>
      <c r="O5" t="s">
        <v>1570</v>
      </c>
      <c r="P5" t="s">
        <v>2062</v>
      </c>
      <c r="Q5" s="6" t="s">
        <v>2542</v>
      </c>
      <c r="S5" t="s">
        <v>3310</v>
      </c>
    </row>
    <row r="6" spans="1:19" x14ac:dyDescent="0.25">
      <c r="A6" s="21" t="s">
        <v>23</v>
      </c>
      <c r="B6" t="s">
        <v>523</v>
      </c>
      <c r="C6" t="s">
        <v>783</v>
      </c>
      <c r="D6" t="b">
        <v>1</v>
      </c>
      <c r="E6" t="b">
        <v>0</v>
      </c>
      <c r="F6" t="b">
        <v>0</v>
      </c>
      <c r="G6" t="b">
        <v>0</v>
      </c>
      <c r="H6" t="b">
        <v>0</v>
      </c>
      <c r="I6" t="b">
        <v>0</v>
      </c>
      <c r="J6" t="b">
        <v>0</v>
      </c>
      <c r="K6" t="b">
        <v>1</v>
      </c>
      <c r="L6" t="b">
        <v>0</v>
      </c>
      <c r="N6" t="s">
        <v>1086</v>
      </c>
      <c r="O6" t="s">
        <v>1571</v>
      </c>
      <c r="P6" t="s">
        <v>2063</v>
      </c>
      <c r="Q6" s="6" t="s">
        <v>2543</v>
      </c>
      <c r="S6" t="s">
        <v>3311</v>
      </c>
    </row>
    <row r="7" spans="1:19" ht="30" x14ac:dyDescent="0.25">
      <c r="A7" s="21" t="s">
        <v>24</v>
      </c>
      <c r="B7" t="s">
        <v>524</v>
      </c>
      <c r="C7" t="s">
        <v>783</v>
      </c>
      <c r="D7" t="b">
        <v>1</v>
      </c>
      <c r="E7" t="b">
        <v>0</v>
      </c>
      <c r="F7" t="b">
        <v>0</v>
      </c>
      <c r="G7" t="b">
        <v>0</v>
      </c>
      <c r="H7" t="b">
        <v>0</v>
      </c>
      <c r="I7" t="b">
        <v>0</v>
      </c>
      <c r="J7" t="b">
        <v>0</v>
      </c>
      <c r="K7" t="b">
        <v>0</v>
      </c>
      <c r="L7" t="b">
        <v>0</v>
      </c>
      <c r="M7" t="s">
        <v>787</v>
      </c>
      <c r="N7" t="s">
        <v>1087</v>
      </c>
      <c r="O7" t="s">
        <v>1572</v>
      </c>
      <c r="P7" t="s">
        <v>2064</v>
      </c>
      <c r="Q7" s="6" t="s">
        <v>2544</v>
      </c>
    </row>
    <row r="8" spans="1:19" ht="30" x14ac:dyDescent="0.25">
      <c r="A8" s="21" t="s">
        <v>25</v>
      </c>
      <c r="B8" t="s">
        <v>525</v>
      </c>
      <c r="C8" t="s">
        <v>783</v>
      </c>
      <c r="D8" t="b">
        <v>1</v>
      </c>
      <c r="E8" t="b">
        <v>0</v>
      </c>
      <c r="F8" t="b">
        <v>0</v>
      </c>
      <c r="G8" t="b">
        <v>0</v>
      </c>
      <c r="H8" t="b">
        <v>0</v>
      </c>
      <c r="I8" t="b">
        <v>0</v>
      </c>
      <c r="J8" t="b">
        <v>0</v>
      </c>
      <c r="K8" t="b">
        <v>1</v>
      </c>
      <c r="L8" t="b">
        <v>0</v>
      </c>
      <c r="N8" t="s">
        <v>1088</v>
      </c>
      <c r="O8" t="s">
        <v>1573</v>
      </c>
      <c r="P8" t="s">
        <v>2065</v>
      </c>
      <c r="Q8" s="6" t="s">
        <v>2545</v>
      </c>
      <c r="S8" t="s">
        <v>3312</v>
      </c>
    </row>
    <row r="9" spans="1:19" ht="30" x14ac:dyDescent="0.25">
      <c r="A9" s="21" t="s">
        <v>26</v>
      </c>
      <c r="B9" t="s">
        <v>526</v>
      </c>
      <c r="C9" t="s">
        <v>783</v>
      </c>
      <c r="D9" t="b">
        <v>1</v>
      </c>
      <c r="E9" t="b">
        <v>0</v>
      </c>
      <c r="F9" t="b">
        <v>0</v>
      </c>
      <c r="G9" t="b">
        <v>0</v>
      </c>
      <c r="H9" t="b">
        <v>0</v>
      </c>
      <c r="I9" t="b">
        <v>0</v>
      </c>
      <c r="J9" t="b">
        <v>0</v>
      </c>
      <c r="K9" t="b">
        <v>1</v>
      </c>
      <c r="L9" t="b">
        <v>0</v>
      </c>
      <c r="N9" t="s">
        <v>1089</v>
      </c>
      <c r="O9" t="s">
        <v>1574</v>
      </c>
      <c r="P9" t="s">
        <v>2066</v>
      </c>
      <c r="Q9" s="6" t="s">
        <v>2546</v>
      </c>
      <c r="S9" t="s">
        <v>3313</v>
      </c>
    </row>
    <row r="10" spans="1:19" x14ac:dyDescent="0.25">
      <c r="A10" s="21" t="s">
        <v>27</v>
      </c>
      <c r="B10" t="s">
        <v>527</v>
      </c>
      <c r="C10" t="s">
        <v>783</v>
      </c>
      <c r="D10" t="b">
        <v>1</v>
      </c>
      <c r="E10" t="b">
        <v>0</v>
      </c>
      <c r="F10" t="b">
        <v>0</v>
      </c>
      <c r="G10" t="b">
        <v>0</v>
      </c>
      <c r="H10" t="b">
        <v>0</v>
      </c>
      <c r="I10" t="b">
        <v>0</v>
      </c>
      <c r="J10" t="b">
        <v>1</v>
      </c>
      <c r="K10" t="b">
        <v>1</v>
      </c>
      <c r="L10" t="b">
        <v>0</v>
      </c>
      <c r="N10" t="s">
        <v>1090</v>
      </c>
      <c r="O10" t="s">
        <v>1575</v>
      </c>
      <c r="P10" t="s">
        <v>2067</v>
      </c>
      <c r="Q10" s="6" t="s">
        <v>2547</v>
      </c>
      <c r="S10" t="s">
        <v>3314</v>
      </c>
    </row>
    <row r="11" spans="1:19" x14ac:dyDescent="0.25">
      <c r="A11" s="21" t="s">
        <v>28</v>
      </c>
      <c r="B11" t="s">
        <v>528</v>
      </c>
      <c r="C11" t="s">
        <v>783</v>
      </c>
      <c r="D11" t="b">
        <v>1</v>
      </c>
      <c r="E11" t="b">
        <v>0</v>
      </c>
      <c r="F11" t="b">
        <v>0</v>
      </c>
      <c r="G11" t="b">
        <v>0</v>
      </c>
      <c r="H11" t="b">
        <v>0</v>
      </c>
      <c r="I11" t="b">
        <v>0</v>
      </c>
      <c r="J11" t="b">
        <v>0</v>
      </c>
      <c r="K11" t="b">
        <v>1</v>
      </c>
      <c r="L11" t="b">
        <v>0</v>
      </c>
      <c r="N11" t="s">
        <v>1091</v>
      </c>
      <c r="O11" t="s">
        <v>1576</v>
      </c>
      <c r="P11" t="s">
        <v>2068</v>
      </c>
      <c r="Q11" s="6" t="s">
        <v>2548</v>
      </c>
      <c r="S11" t="s">
        <v>3315</v>
      </c>
    </row>
    <row r="12" spans="1:19" ht="30" x14ac:dyDescent="0.25">
      <c r="A12" s="21" t="s">
        <v>29</v>
      </c>
      <c r="B12" t="s">
        <v>529</v>
      </c>
      <c r="C12" t="s">
        <v>783</v>
      </c>
      <c r="D12" t="b">
        <v>1</v>
      </c>
      <c r="E12" t="b">
        <v>0</v>
      </c>
      <c r="F12" t="b">
        <v>0</v>
      </c>
      <c r="G12" t="b">
        <v>0</v>
      </c>
      <c r="H12" t="b">
        <v>0</v>
      </c>
      <c r="I12" t="b">
        <v>0</v>
      </c>
      <c r="J12" t="b">
        <v>0</v>
      </c>
      <c r="K12" t="b">
        <v>0</v>
      </c>
      <c r="L12" t="b">
        <v>0</v>
      </c>
      <c r="N12" t="s">
        <v>1092</v>
      </c>
      <c r="O12" t="s">
        <v>1577</v>
      </c>
      <c r="P12" t="s">
        <v>2069</v>
      </c>
      <c r="Q12" s="6" t="s">
        <v>2549</v>
      </c>
      <c r="S12" t="s">
        <v>3316</v>
      </c>
    </row>
    <row r="13" spans="1:19" ht="30" x14ac:dyDescent="0.25">
      <c r="A13" s="21" t="s">
        <v>30</v>
      </c>
      <c r="B13" t="s">
        <v>530</v>
      </c>
      <c r="C13" t="s">
        <v>783</v>
      </c>
      <c r="D13" t="b">
        <v>1</v>
      </c>
      <c r="E13" t="b">
        <v>0</v>
      </c>
      <c r="F13" t="b">
        <v>0</v>
      </c>
      <c r="G13" t="b">
        <v>0</v>
      </c>
      <c r="H13" t="b">
        <v>0</v>
      </c>
      <c r="I13" t="b">
        <v>0</v>
      </c>
      <c r="J13" t="b">
        <v>0</v>
      </c>
      <c r="K13" t="b">
        <v>0</v>
      </c>
      <c r="L13" t="b">
        <v>0</v>
      </c>
      <c r="M13" t="s">
        <v>787</v>
      </c>
      <c r="N13" t="s">
        <v>1093</v>
      </c>
      <c r="O13" t="s">
        <v>1578</v>
      </c>
      <c r="P13" t="s">
        <v>2070</v>
      </c>
      <c r="Q13" s="6" t="s">
        <v>2550</v>
      </c>
    </row>
    <row r="14" spans="1:19" ht="30" x14ac:dyDescent="0.25">
      <c r="A14" s="21" t="s">
        <v>31</v>
      </c>
      <c r="B14" t="s">
        <v>531</v>
      </c>
      <c r="C14" t="s">
        <v>783</v>
      </c>
      <c r="D14" t="b">
        <v>1</v>
      </c>
      <c r="E14" t="b">
        <v>0</v>
      </c>
      <c r="F14" t="b">
        <v>0</v>
      </c>
      <c r="G14" t="b">
        <v>0</v>
      </c>
      <c r="H14" t="b">
        <v>0</v>
      </c>
      <c r="I14" t="b">
        <v>0</v>
      </c>
      <c r="J14" t="b">
        <v>0</v>
      </c>
      <c r="K14" t="b">
        <v>1</v>
      </c>
      <c r="L14" t="b">
        <v>0</v>
      </c>
      <c r="N14" t="s">
        <v>1094</v>
      </c>
      <c r="O14" t="s">
        <v>1579</v>
      </c>
      <c r="P14" t="s">
        <v>2071</v>
      </c>
      <c r="Q14" s="6" t="s">
        <v>2551</v>
      </c>
      <c r="S14" t="s">
        <v>3317</v>
      </c>
    </row>
    <row r="15" spans="1:19" x14ac:dyDescent="0.25">
      <c r="A15" s="21" t="s">
        <v>32</v>
      </c>
      <c r="B15" t="s">
        <v>532</v>
      </c>
      <c r="C15" t="s">
        <v>783</v>
      </c>
      <c r="D15" t="b">
        <v>1</v>
      </c>
      <c r="E15" t="b">
        <v>0</v>
      </c>
      <c r="F15" t="b">
        <v>0</v>
      </c>
      <c r="G15" t="b">
        <v>0</v>
      </c>
      <c r="H15" t="b">
        <v>0</v>
      </c>
      <c r="I15" t="b">
        <v>0</v>
      </c>
      <c r="J15" t="b">
        <v>0</v>
      </c>
      <c r="K15" t="b">
        <v>0</v>
      </c>
      <c r="L15" t="b">
        <v>0</v>
      </c>
      <c r="N15" t="s">
        <v>1095</v>
      </c>
      <c r="O15" t="s">
        <v>1580</v>
      </c>
      <c r="P15" t="s">
        <v>2072</v>
      </c>
      <c r="Q15" s="6" t="s">
        <v>2552</v>
      </c>
      <c r="S15" t="s">
        <v>3318</v>
      </c>
    </row>
    <row r="16" spans="1:19" ht="30" x14ac:dyDescent="0.25">
      <c r="A16" s="21" t="s">
        <v>33</v>
      </c>
      <c r="B16" t="s">
        <v>533</v>
      </c>
      <c r="C16" t="s">
        <v>783</v>
      </c>
      <c r="D16" t="b">
        <v>1</v>
      </c>
      <c r="E16" t="b">
        <v>0</v>
      </c>
      <c r="F16" t="b">
        <v>0</v>
      </c>
      <c r="G16" t="b">
        <v>0</v>
      </c>
      <c r="H16" t="b">
        <v>0</v>
      </c>
      <c r="I16" t="b">
        <v>0</v>
      </c>
      <c r="J16" t="b">
        <v>0</v>
      </c>
      <c r="K16" t="b">
        <v>1</v>
      </c>
      <c r="L16" t="b">
        <v>0</v>
      </c>
      <c r="N16" t="s">
        <v>1096</v>
      </c>
      <c r="O16" t="s">
        <v>1581</v>
      </c>
      <c r="P16" t="s">
        <v>2073</v>
      </c>
      <c r="Q16" s="6" t="s">
        <v>2553</v>
      </c>
      <c r="S16" t="s">
        <v>3319</v>
      </c>
    </row>
    <row r="17" spans="1:19" ht="30" x14ac:dyDescent="0.25">
      <c r="A17" s="21" t="s">
        <v>34</v>
      </c>
      <c r="B17" t="s">
        <v>534</v>
      </c>
      <c r="C17" t="s">
        <v>783</v>
      </c>
      <c r="D17" t="b">
        <v>1</v>
      </c>
      <c r="E17" t="b">
        <v>0</v>
      </c>
      <c r="F17" t="b">
        <v>0</v>
      </c>
      <c r="G17" t="b">
        <v>0</v>
      </c>
      <c r="H17" t="b">
        <v>0</v>
      </c>
      <c r="I17" t="b">
        <v>0</v>
      </c>
      <c r="J17" t="b">
        <v>0</v>
      </c>
      <c r="K17" t="b">
        <v>0</v>
      </c>
      <c r="L17" t="b">
        <v>0</v>
      </c>
      <c r="N17" t="s">
        <v>1097</v>
      </c>
      <c r="O17" t="s">
        <v>1582</v>
      </c>
      <c r="P17" t="s">
        <v>2074</v>
      </c>
      <c r="Q17" s="6" t="s">
        <v>2554</v>
      </c>
      <c r="S17" t="s">
        <v>3320</v>
      </c>
    </row>
    <row r="18" spans="1:19" ht="30" x14ac:dyDescent="0.25">
      <c r="A18" s="21" t="s">
        <v>35</v>
      </c>
      <c r="B18" t="s">
        <v>535</v>
      </c>
      <c r="C18" t="s">
        <v>783</v>
      </c>
      <c r="D18" t="b">
        <v>1</v>
      </c>
      <c r="E18" t="b">
        <v>0</v>
      </c>
      <c r="F18" t="b">
        <v>0</v>
      </c>
      <c r="G18" t="b">
        <v>0</v>
      </c>
      <c r="H18" t="b">
        <v>0</v>
      </c>
      <c r="I18" t="b">
        <v>0</v>
      </c>
      <c r="J18" t="b">
        <v>0</v>
      </c>
      <c r="K18" t="b">
        <v>0</v>
      </c>
      <c r="L18" t="b">
        <v>0</v>
      </c>
      <c r="N18" t="s">
        <v>1098</v>
      </c>
      <c r="O18" t="s">
        <v>1583</v>
      </c>
      <c r="P18" t="s">
        <v>2075</v>
      </c>
      <c r="Q18" s="6" t="s">
        <v>2555</v>
      </c>
      <c r="S18" t="s">
        <v>3321</v>
      </c>
    </row>
    <row r="19" spans="1:19" ht="30" x14ac:dyDescent="0.25">
      <c r="A19" s="21" t="s">
        <v>36</v>
      </c>
      <c r="B19" t="s">
        <v>536</v>
      </c>
      <c r="C19" t="s">
        <v>783</v>
      </c>
      <c r="D19" t="b">
        <v>1</v>
      </c>
      <c r="E19" t="b">
        <v>0</v>
      </c>
      <c r="F19" t="b">
        <v>0</v>
      </c>
      <c r="G19" t="b">
        <v>0</v>
      </c>
      <c r="H19" t="b">
        <v>0</v>
      </c>
      <c r="I19" t="b">
        <v>0</v>
      </c>
      <c r="J19" t="b">
        <v>0</v>
      </c>
      <c r="K19" t="b">
        <v>1</v>
      </c>
      <c r="L19" t="b">
        <v>0</v>
      </c>
      <c r="N19" t="s">
        <v>1099</v>
      </c>
      <c r="O19" t="s">
        <v>1584</v>
      </c>
      <c r="P19" t="s">
        <v>2076</v>
      </c>
      <c r="Q19" s="6" t="s">
        <v>2556</v>
      </c>
      <c r="S19" t="s">
        <v>3322</v>
      </c>
    </row>
    <row r="20" spans="1:19" ht="30" x14ac:dyDescent="0.25">
      <c r="A20" s="21" t="s">
        <v>37</v>
      </c>
      <c r="B20" t="s">
        <v>537</v>
      </c>
      <c r="C20" t="s">
        <v>783</v>
      </c>
      <c r="D20" t="b">
        <v>1</v>
      </c>
      <c r="E20" t="b">
        <v>0</v>
      </c>
      <c r="F20" t="b">
        <v>0</v>
      </c>
      <c r="G20" t="b">
        <v>0</v>
      </c>
      <c r="H20" t="b">
        <v>0</v>
      </c>
      <c r="I20" t="b">
        <v>0</v>
      </c>
      <c r="J20" t="b">
        <v>0</v>
      </c>
      <c r="K20" t="b">
        <v>1</v>
      </c>
      <c r="L20" t="b">
        <v>0</v>
      </c>
      <c r="N20" t="s">
        <v>1100</v>
      </c>
      <c r="O20" t="s">
        <v>1585</v>
      </c>
      <c r="P20" t="s">
        <v>2077</v>
      </c>
      <c r="Q20" s="6" t="s">
        <v>2557</v>
      </c>
      <c r="S20" t="s">
        <v>3323</v>
      </c>
    </row>
    <row r="21" spans="1:19" x14ac:dyDescent="0.25">
      <c r="A21" s="21" t="s">
        <v>38</v>
      </c>
      <c r="B21" t="s">
        <v>538</v>
      </c>
      <c r="C21" t="s">
        <v>783</v>
      </c>
      <c r="D21" t="b">
        <v>1</v>
      </c>
      <c r="E21" t="b">
        <v>0</v>
      </c>
      <c r="F21" t="b">
        <v>0</v>
      </c>
      <c r="G21" t="b">
        <v>0</v>
      </c>
      <c r="H21" t="b">
        <v>0</v>
      </c>
      <c r="I21" t="b">
        <v>0</v>
      </c>
      <c r="J21" t="b">
        <v>0</v>
      </c>
      <c r="K21" t="b">
        <v>0</v>
      </c>
      <c r="L21" t="b">
        <v>0</v>
      </c>
      <c r="M21" t="s">
        <v>787</v>
      </c>
      <c r="N21" t="s">
        <v>1101</v>
      </c>
      <c r="O21" t="s">
        <v>1586</v>
      </c>
      <c r="P21" t="s">
        <v>2078</v>
      </c>
      <c r="Q21" s="6" t="s">
        <v>2558</v>
      </c>
    </row>
    <row r="22" spans="1:19" ht="30" x14ac:dyDescent="0.25">
      <c r="A22" s="21" t="s">
        <v>39</v>
      </c>
      <c r="B22" t="s">
        <v>539</v>
      </c>
      <c r="C22" t="s">
        <v>783</v>
      </c>
      <c r="D22" t="b">
        <v>1</v>
      </c>
      <c r="E22" t="b">
        <v>0</v>
      </c>
      <c r="F22" t="b">
        <v>0</v>
      </c>
      <c r="G22" t="b">
        <v>0</v>
      </c>
      <c r="H22" t="b">
        <v>0</v>
      </c>
      <c r="I22" t="b">
        <v>0</v>
      </c>
      <c r="J22" t="b">
        <v>0</v>
      </c>
      <c r="K22" t="b">
        <v>1</v>
      </c>
      <c r="L22" t="b">
        <v>0</v>
      </c>
      <c r="N22" t="s">
        <v>1102</v>
      </c>
      <c r="O22" t="s">
        <v>1587</v>
      </c>
      <c r="P22" t="s">
        <v>2079</v>
      </c>
      <c r="Q22" s="6" t="s">
        <v>2559</v>
      </c>
      <c r="S22" t="s">
        <v>3324</v>
      </c>
    </row>
    <row r="23" spans="1:19" ht="30" x14ac:dyDescent="0.25">
      <c r="A23" s="21" t="s">
        <v>40</v>
      </c>
      <c r="B23" t="s">
        <v>540</v>
      </c>
      <c r="C23" t="s">
        <v>783</v>
      </c>
      <c r="D23" t="b">
        <v>1</v>
      </c>
      <c r="E23" t="b">
        <v>0</v>
      </c>
      <c r="F23" t="b">
        <v>0</v>
      </c>
      <c r="G23" t="b">
        <v>0</v>
      </c>
      <c r="H23" t="b">
        <v>0</v>
      </c>
      <c r="I23" t="b">
        <v>0</v>
      </c>
      <c r="J23" t="b">
        <v>0</v>
      </c>
      <c r="K23" t="b">
        <v>1</v>
      </c>
      <c r="L23" t="b">
        <v>0</v>
      </c>
      <c r="N23" t="s">
        <v>1103</v>
      </c>
      <c r="O23" t="s">
        <v>1588</v>
      </c>
      <c r="P23" t="s">
        <v>2080</v>
      </c>
      <c r="Q23" s="6" t="s">
        <v>2560</v>
      </c>
      <c r="S23" t="s">
        <v>3325</v>
      </c>
    </row>
    <row r="24" spans="1:19" ht="30" x14ac:dyDescent="0.25">
      <c r="A24" s="21" t="s">
        <v>41</v>
      </c>
      <c r="B24" t="s">
        <v>541</v>
      </c>
      <c r="C24" t="s">
        <v>783</v>
      </c>
      <c r="D24" t="b">
        <v>1</v>
      </c>
      <c r="E24" t="b">
        <v>0</v>
      </c>
      <c r="F24" t="b">
        <v>0</v>
      </c>
      <c r="G24" t="b">
        <v>0</v>
      </c>
      <c r="H24" t="b">
        <v>0</v>
      </c>
      <c r="I24" t="b">
        <v>0</v>
      </c>
      <c r="J24" t="b">
        <v>0</v>
      </c>
      <c r="K24" t="b">
        <v>1</v>
      </c>
      <c r="L24" t="b">
        <v>0</v>
      </c>
      <c r="N24" t="s">
        <v>1104</v>
      </c>
      <c r="O24" t="s">
        <v>1589</v>
      </c>
      <c r="P24" t="s">
        <v>2081</v>
      </c>
      <c r="Q24" s="6" t="s">
        <v>2561</v>
      </c>
      <c r="S24" t="s">
        <v>3326</v>
      </c>
    </row>
    <row r="25" spans="1:19" ht="30" x14ac:dyDescent="0.25">
      <c r="A25" s="21" t="s">
        <v>42</v>
      </c>
      <c r="B25" t="s">
        <v>542</v>
      </c>
      <c r="C25" t="s">
        <v>783</v>
      </c>
      <c r="D25" t="b">
        <v>1</v>
      </c>
      <c r="E25" t="b">
        <v>0</v>
      </c>
      <c r="F25" t="b">
        <v>0</v>
      </c>
      <c r="G25" t="b">
        <v>0</v>
      </c>
      <c r="H25" t="b">
        <v>0</v>
      </c>
      <c r="I25" t="b">
        <v>0</v>
      </c>
      <c r="J25" t="b">
        <v>0</v>
      </c>
      <c r="K25" t="b">
        <v>1</v>
      </c>
      <c r="L25" t="b">
        <v>0</v>
      </c>
      <c r="N25" t="s">
        <v>1105</v>
      </c>
      <c r="O25" t="s">
        <v>1590</v>
      </c>
      <c r="P25" t="s">
        <v>2082</v>
      </c>
      <c r="Q25" s="6" t="s">
        <v>2562</v>
      </c>
      <c r="S25" t="s">
        <v>3327</v>
      </c>
    </row>
    <row r="26" spans="1:19" ht="30" x14ac:dyDescent="0.25">
      <c r="A26" s="21" t="s">
        <v>43</v>
      </c>
      <c r="B26" t="s">
        <v>543</v>
      </c>
      <c r="C26" t="s">
        <v>784</v>
      </c>
      <c r="D26" t="b">
        <v>1</v>
      </c>
      <c r="E26" t="b">
        <v>0</v>
      </c>
      <c r="F26" t="b">
        <v>0</v>
      </c>
      <c r="G26" t="b">
        <v>0</v>
      </c>
      <c r="H26" t="b">
        <v>0</v>
      </c>
      <c r="I26" t="b">
        <v>0</v>
      </c>
      <c r="J26" t="b">
        <v>0</v>
      </c>
      <c r="K26" t="b">
        <v>1</v>
      </c>
      <c r="L26" t="b">
        <v>0</v>
      </c>
      <c r="M26" t="s">
        <v>788</v>
      </c>
      <c r="N26" t="s">
        <v>1106</v>
      </c>
      <c r="O26" t="s">
        <v>1591</v>
      </c>
      <c r="P26" t="s">
        <v>2083</v>
      </c>
      <c r="Q26" s="6" t="s">
        <v>2563</v>
      </c>
      <c r="S26" t="s">
        <v>3328</v>
      </c>
    </row>
    <row r="27" spans="1:19" ht="30" x14ac:dyDescent="0.25">
      <c r="A27" s="21" t="s">
        <v>44</v>
      </c>
      <c r="B27" t="s">
        <v>525</v>
      </c>
      <c r="C27" t="s">
        <v>784</v>
      </c>
      <c r="D27" t="b">
        <v>1</v>
      </c>
      <c r="E27" t="b">
        <v>0</v>
      </c>
      <c r="F27" t="b">
        <v>0</v>
      </c>
      <c r="G27" t="b">
        <v>0</v>
      </c>
      <c r="H27" t="b">
        <v>0</v>
      </c>
      <c r="I27" t="b">
        <v>0</v>
      </c>
      <c r="J27" t="b">
        <v>0</v>
      </c>
      <c r="K27" t="b">
        <v>1</v>
      </c>
      <c r="L27" t="b">
        <v>0</v>
      </c>
      <c r="N27" t="s">
        <v>1107</v>
      </c>
      <c r="O27" t="s">
        <v>1592</v>
      </c>
      <c r="P27" t="s">
        <v>2084</v>
      </c>
      <c r="Q27" s="6" t="s">
        <v>2564</v>
      </c>
      <c r="S27" t="s">
        <v>3329</v>
      </c>
    </row>
    <row r="28" spans="1:19" ht="30" x14ac:dyDescent="0.25">
      <c r="A28" s="21" t="s">
        <v>45</v>
      </c>
      <c r="B28" t="s">
        <v>544</v>
      </c>
      <c r="C28" t="s">
        <v>784</v>
      </c>
      <c r="D28" t="b">
        <v>1</v>
      </c>
      <c r="E28" t="b">
        <v>0</v>
      </c>
      <c r="F28" t="b">
        <v>0</v>
      </c>
      <c r="G28" t="b">
        <v>0</v>
      </c>
      <c r="H28" t="b">
        <v>0</v>
      </c>
      <c r="I28" t="b">
        <v>0</v>
      </c>
      <c r="J28" t="b">
        <v>0</v>
      </c>
      <c r="K28" t="b">
        <v>0</v>
      </c>
      <c r="L28" t="b">
        <v>0</v>
      </c>
      <c r="M28" t="s">
        <v>789</v>
      </c>
      <c r="N28" t="s">
        <v>1108</v>
      </c>
      <c r="O28" t="s">
        <v>1593</v>
      </c>
      <c r="P28" t="s">
        <v>2085</v>
      </c>
      <c r="Q28" s="6" t="s">
        <v>2565</v>
      </c>
      <c r="R28" t="s">
        <v>3039</v>
      </c>
    </row>
    <row r="29" spans="1:19" ht="30" x14ac:dyDescent="0.25">
      <c r="A29" s="21" t="s">
        <v>46</v>
      </c>
      <c r="B29" t="s">
        <v>545</v>
      </c>
      <c r="C29" t="s">
        <v>784</v>
      </c>
      <c r="D29" t="b">
        <v>1</v>
      </c>
      <c r="E29" t="b">
        <v>0</v>
      </c>
      <c r="F29" t="b">
        <v>0</v>
      </c>
      <c r="G29" t="b">
        <v>0</v>
      </c>
      <c r="H29" t="b">
        <v>0</v>
      </c>
      <c r="I29" t="b">
        <v>0</v>
      </c>
      <c r="J29" t="b">
        <v>0</v>
      </c>
      <c r="K29" t="b">
        <v>1</v>
      </c>
      <c r="L29" t="b">
        <v>0</v>
      </c>
      <c r="M29" t="s">
        <v>790</v>
      </c>
      <c r="N29" t="s">
        <v>1109</v>
      </c>
      <c r="O29" t="s">
        <v>1594</v>
      </c>
      <c r="P29" t="s">
        <v>2086</v>
      </c>
      <c r="Q29" s="6" t="s">
        <v>2566</v>
      </c>
      <c r="R29" t="s">
        <v>3040</v>
      </c>
      <c r="S29" t="s">
        <v>3330</v>
      </c>
    </row>
    <row r="30" spans="1:19" x14ac:dyDescent="0.25">
      <c r="A30" s="21" t="s">
        <v>47</v>
      </c>
      <c r="B30" t="s">
        <v>546</v>
      </c>
      <c r="C30" t="s">
        <v>784</v>
      </c>
      <c r="D30" t="b">
        <v>1</v>
      </c>
      <c r="E30" t="b">
        <v>0</v>
      </c>
      <c r="F30" t="b">
        <v>0</v>
      </c>
      <c r="G30" t="b">
        <v>0</v>
      </c>
      <c r="H30" t="b">
        <v>0</v>
      </c>
      <c r="I30" t="b">
        <v>0</v>
      </c>
      <c r="J30" t="b">
        <v>0</v>
      </c>
      <c r="K30" t="b">
        <v>0</v>
      </c>
      <c r="L30" t="b">
        <v>0</v>
      </c>
      <c r="N30" t="s">
        <v>1110</v>
      </c>
      <c r="O30" t="s">
        <v>1595</v>
      </c>
      <c r="P30" t="s">
        <v>2087</v>
      </c>
      <c r="Q30" s="6" t="s">
        <v>2567</v>
      </c>
      <c r="S30" t="s">
        <v>3331</v>
      </c>
    </row>
    <row r="31" spans="1:19" ht="30" x14ac:dyDescent="0.25">
      <c r="A31" s="21" t="s">
        <v>48</v>
      </c>
      <c r="B31" t="s">
        <v>547</v>
      </c>
      <c r="C31" t="s">
        <v>784</v>
      </c>
      <c r="D31" t="b">
        <v>1</v>
      </c>
      <c r="E31" t="b">
        <v>0</v>
      </c>
      <c r="F31" t="b">
        <v>0</v>
      </c>
      <c r="G31" t="b">
        <v>0</v>
      </c>
      <c r="H31" t="b">
        <v>0</v>
      </c>
      <c r="I31" t="b">
        <v>0</v>
      </c>
      <c r="J31" t="b">
        <v>0</v>
      </c>
      <c r="K31" t="b">
        <v>1</v>
      </c>
      <c r="L31" t="b">
        <v>0</v>
      </c>
      <c r="M31" t="s">
        <v>791</v>
      </c>
      <c r="N31" t="s">
        <v>1111</v>
      </c>
      <c r="O31" t="s">
        <v>1596</v>
      </c>
      <c r="P31" t="s">
        <v>2088</v>
      </c>
      <c r="Q31" s="6" t="s">
        <v>2568</v>
      </c>
      <c r="R31" t="s">
        <v>3041</v>
      </c>
      <c r="S31" t="s">
        <v>3332</v>
      </c>
    </row>
    <row r="32" spans="1:19" x14ac:dyDescent="0.25">
      <c r="A32" s="21" t="s">
        <v>49</v>
      </c>
      <c r="B32" t="s">
        <v>548</v>
      </c>
      <c r="C32" t="s">
        <v>784</v>
      </c>
      <c r="D32" t="b">
        <v>1</v>
      </c>
      <c r="E32" t="b">
        <v>0</v>
      </c>
      <c r="F32" t="b">
        <v>0</v>
      </c>
      <c r="G32" t="b">
        <v>0</v>
      </c>
      <c r="H32" t="b">
        <v>0</v>
      </c>
      <c r="I32" t="b">
        <v>0</v>
      </c>
      <c r="J32" t="b">
        <v>1</v>
      </c>
      <c r="K32" t="b">
        <v>0</v>
      </c>
      <c r="L32" t="b">
        <v>0</v>
      </c>
      <c r="M32" t="s">
        <v>787</v>
      </c>
      <c r="N32" t="s">
        <v>1112</v>
      </c>
      <c r="O32" t="s">
        <v>1597</v>
      </c>
      <c r="P32" t="s">
        <v>2089</v>
      </c>
      <c r="Q32" s="6" t="s">
        <v>2569</v>
      </c>
    </row>
    <row r="33" spans="1:19" ht="30" x14ac:dyDescent="0.25">
      <c r="A33" s="21" t="s">
        <v>50</v>
      </c>
      <c r="B33" t="s">
        <v>549</v>
      </c>
      <c r="C33" t="s">
        <v>784</v>
      </c>
      <c r="D33" t="b">
        <v>1</v>
      </c>
      <c r="E33" t="b">
        <v>0</v>
      </c>
      <c r="F33" t="b">
        <v>0</v>
      </c>
      <c r="G33" t="b">
        <v>0</v>
      </c>
      <c r="H33" t="b">
        <v>0</v>
      </c>
      <c r="I33" t="b">
        <v>0</v>
      </c>
      <c r="J33" t="b">
        <v>0</v>
      </c>
      <c r="K33" t="b">
        <v>1</v>
      </c>
      <c r="L33" t="b">
        <v>0</v>
      </c>
      <c r="M33" t="s">
        <v>792</v>
      </c>
      <c r="N33" t="s">
        <v>1113</v>
      </c>
      <c r="O33" t="s">
        <v>1598</v>
      </c>
      <c r="P33" t="s">
        <v>2090</v>
      </c>
      <c r="Q33" s="6" t="s">
        <v>2570</v>
      </c>
      <c r="S33" t="s">
        <v>3333</v>
      </c>
    </row>
    <row r="34" spans="1:19" ht="30" x14ac:dyDescent="0.25">
      <c r="A34" s="21" t="s">
        <v>51</v>
      </c>
      <c r="B34" t="s">
        <v>549</v>
      </c>
      <c r="C34" t="s">
        <v>784</v>
      </c>
      <c r="D34" t="b">
        <v>1</v>
      </c>
      <c r="E34" t="b">
        <v>0</v>
      </c>
      <c r="F34" t="b">
        <v>0</v>
      </c>
      <c r="G34" t="b">
        <v>0</v>
      </c>
      <c r="H34" t="b">
        <v>0</v>
      </c>
      <c r="I34" t="b">
        <v>0</v>
      </c>
      <c r="J34" t="b">
        <v>0</v>
      </c>
      <c r="K34" t="b">
        <v>1</v>
      </c>
      <c r="L34" t="b">
        <v>0</v>
      </c>
      <c r="M34" t="s">
        <v>793</v>
      </c>
      <c r="N34" t="s">
        <v>1114</v>
      </c>
      <c r="O34" t="s">
        <v>1599</v>
      </c>
      <c r="P34" t="s">
        <v>2091</v>
      </c>
      <c r="Q34" s="6" t="s">
        <v>2571</v>
      </c>
      <c r="S34" t="s">
        <v>3334</v>
      </c>
    </row>
    <row r="35" spans="1:19" ht="30" x14ac:dyDescent="0.25">
      <c r="A35" s="21" t="s">
        <v>52</v>
      </c>
      <c r="B35" t="s">
        <v>529</v>
      </c>
      <c r="C35" t="s">
        <v>784</v>
      </c>
      <c r="D35" t="b">
        <v>1</v>
      </c>
      <c r="E35" t="b">
        <v>0</v>
      </c>
      <c r="F35" t="b">
        <v>0</v>
      </c>
      <c r="G35" t="b">
        <v>0</v>
      </c>
      <c r="H35" t="b">
        <v>0</v>
      </c>
      <c r="I35" t="b">
        <v>0</v>
      </c>
      <c r="J35" t="b">
        <v>0</v>
      </c>
      <c r="K35" t="b">
        <v>1</v>
      </c>
      <c r="L35" t="b">
        <v>0</v>
      </c>
      <c r="M35" t="s">
        <v>794</v>
      </c>
      <c r="N35" t="s">
        <v>1115</v>
      </c>
      <c r="O35" t="s">
        <v>1600</v>
      </c>
      <c r="P35" t="s">
        <v>2092</v>
      </c>
      <c r="Q35" s="6" t="s">
        <v>2572</v>
      </c>
      <c r="S35" t="s">
        <v>3335</v>
      </c>
    </row>
    <row r="36" spans="1:19" ht="30" x14ac:dyDescent="0.25">
      <c r="A36" s="21" t="s">
        <v>53</v>
      </c>
      <c r="B36" t="s">
        <v>550</v>
      </c>
      <c r="C36" t="s">
        <v>784</v>
      </c>
      <c r="D36" t="b">
        <v>1</v>
      </c>
      <c r="E36" t="b">
        <v>0</v>
      </c>
      <c r="F36" t="b">
        <v>0</v>
      </c>
      <c r="G36" t="b">
        <v>0</v>
      </c>
      <c r="H36" t="b">
        <v>0</v>
      </c>
      <c r="I36" t="b">
        <v>0</v>
      </c>
      <c r="J36" t="b">
        <v>0</v>
      </c>
      <c r="K36" t="b">
        <v>1</v>
      </c>
      <c r="L36" t="b">
        <v>0</v>
      </c>
      <c r="N36" t="s">
        <v>1116</v>
      </c>
      <c r="O36" t="s">
        <v>1601</v>
      </c>
      <c r="P36" t="s">
        <v>2093</v>
      </c>
      <c r="Q36" s="6" t="s">
        <v>2573</v>
      </c>
      <c r="S36" t="s">
        <v>3336</v>
      </c>
    </row>
    <row r="37" spans="1:19" ht="30" x14ac:dyDescent="0.25">
      <c r="A37" s="21" t="s">
        <v>54</v>
      </c>
      <c r="B37" t="s">
        <v>551</v>
      </c>
      <c r="C37" t="s">
        <v>784</v>
      </c>
      <c r="D37" t="b">
        <v>1</v>
      </c>
      <c r="E37" t="b">
        <v>0</v>
      </c>
      <c r="F37" t="b">
        <v>0</v>
      </c>
      <c r="G37" t="b">
        <v>0</v>
      </c>
      <c r="H37" t="b">
        <v>0</v>
      </c>
      <c r="I37" t="b">
        <v>0</v>
      </c>
      <c r="J37" t="b">
        <v>0</v>
      </c>
      <c r="K37" t="b">
        <v>1</v>
      </c>
      <c r="L37" t="b">
        <v>0</v>
      </c>
      <c r="M37" t="s">
        <v>795</v>
      </c>
      <c r="N37" t="s">
        <v>1117</v>
      </c>
      <c r="O37" t="s">
        <v>1602</v>
      </c>
      <c r="P37" t="s">
        <v>2094</v>
      </c>
      <c r="Q37" s="6" t="s">
        <v>2574</v>
      </c>
      <c r="R37" t="s">
        <v>3042</v>
      </c>
      <c r="S37" t="s">
        <v>3337</v>
      </c>
    </row>
    <row r="38" spans="1:19" x14ac:dyDescent="0.25">
      <c r="A38" s="21" t="s">
        <v>55</v>
      </c>
      <c r="B38" t="s">
        <v>552</v>
      </c>
      <c r="C38" t="s">
        <v>784</v>
      </c>
      <c r="D38" t="b">
        <v>1</v>
      </c>
      <c r="E38" t="b">
        <v>0</v>
      </c>
      <c r="F38" t="b">
        <v>0</v>
      </c>
      <c r="G38" t="b">
        <v>0</v>
      </c>
      <c r="H38" t="b">
        <v>0</v>
      </c>
      <c r="I38" t="b">
        <v>0</v>
      </c>
      <c r="J38" t="b">
        <v>1</v>
      </c>
      <c r="K38" t="b">
        <v>1</v>
      </c>
      <c r="L38" t="b">
        <v>0</v>
      </c>
      <c r="M38" t="s">
        <v>796</v>
      </c>
      <c r="N38" t="s">
        <v>1118</v>
      </c>
      <c r="O38" t="s">
        <v>1603</v>
      </c>
      <c r="P38" t="s">
        <v>2095</v>
      </c>
      <c r="Q38" s="6" t="s">
        <v>2575</v>
      </c>
      <c r="R38" t="s">
        <v>3043</v>
      </c>
      <c r="S38" t="s">
        <v>3338</v>
      </c>
    </row>
    <row r="39" spans="1:19" x14ac:dyDescent="0.25">
      <c r="A39" s="21" t="s">
        <v>56</v>
      </c>
      <c r="B39" t="s">
        <v>553</v>
      </c>
      <c r="C39" t="s">
        <v>784</v>
      </c>
      <c r="D39" t="b">
        <v>1</v>
      </c>
      <c r="E39" t="b">
        <v>0</v>
      </c>
      <c r="F39" t="b">
        <v>0</v>
      </c>
      <c r="G39" t="b">
        <v>0</v>
      </c>
      <c r="H39" t="b">
        <v>0</v>
      </c>
      <c r="I39" t="b">
        <v>0</v>
      </c>
      <c r="J39" t="b">
        <v>0</v>
      </c>
      <c r="K39" t="b">
        <v>1</v>
      </c>
      <c r="L39" t="b">
        <v>0</v>
      </c>
      <c r="M39" t="s">
        <v>797</v>
      </c>
      <c r="N39" t="s">
        <v>1119</v>
      </c>
      <c r="O39" t="s">
        <v>1604</v>
      </c>
      <c r="P39" t="s">
        <v>2096</v>
      </c>
      <c r="Q39" s="6" t="s">
        <v>2576</v>
      </c>
      <c r="R39" t="s">
        <v>3044</v>
      </c>
      <c r="S39" t="s">
        <v>3339</v>
      </c>
    </row>
    <row r="40" spans="1:19" ht="30" x14ac:dyDescent="0.25">
      <c r="A40" s="21" t="s">
        <v>57</v>
      </c>
      <c r="B40" t="s">
        <v>554</v>
      </c>
      <c r="C40" t="s">
        <v>784</v>
      </c>
      <c r="D40" t="b">
        <v>1</v>
      </c>
      <c r="E40" t="b">
        <v>0</v>
      </c>
      <c r="F40" t="b">
        <v>0</v>
      </c>
      <c r="G40" t="b">
        <v>0</v>
      </c>
      <c r="H40" t="b">
        <v>0</v>
      </c>
      <c r="I40" t="b">
        <v>0</v>
      </c>
      <c r="J40" t="b">
        <v>0</v>
      </c>
      <c r="K40" t="b">
        <v>1</v>
      </c>
      <c r="L40" t="b">
        <v>1</v>
      </c>
      <c r="M40" t="s">
        <v>798</v>
      </c>
      <c r="N40" t="s">
        <v>1120</v>
      </c>
      <c r="O40" t="s">
        <v>1605</v>
      </c>
      <c r="P40" t="s">
        <v>2097</v>
      </c>
      <c r="Q40" s="6" t="s">
        <v>2577</v>
      </c>
      <c r="R40" t="s">
        <v>3045</v>
      </c>
      <c r="S40" t="s">
        <v>3340</v>
      </c>
    </row>
    <row r="41" spans="1:19" ht="30" x14ac:dyDescent="0.25">
      <c r="A41" s="21" t="s">
        <v>58</v>
      </c>
      <c r="B41" t="s">
        <v>549</v>
      </c>
      <c r="C41" t="s">
        <v>784</v>
      </c>
      <c r="D41" t="b">
        <v>1</v>
      </c>
      <c r="E41" t="b">
        <v>0</v>
      </c>
      <c r="F41" t="b">
        <v>0</v>
      </c>
      <c r="G41" t="b">
        <v>0</v>
      </c>
      <c r="H41" t="b">
        <v>0</v>
      </c>
      <c r="I41" t="b">
        <v>0</v>
      </c>
      <c r="J41" t="b">
        <v>0</v>
      </c>
      <c r="K41" t="b">
        <v>1</v>
      </c>
      <c r="L41" t="b">
        <v>0</v>
      </c>
      <c r="M41" t="s">
        <v>799</v>
      </c>
      <c r="N41" t="s">
        <v>1121</v>
      </c>
      <c r="O41" t="s">
        <v>1606</v>
      </c>
      <c r="P41" t="s">
        <v>2098</v>
      </c>
      <c r="Q41" s="6" t="s">
        <v>2578</v>
      </c>
      <c r="S41" t="s">
        <v>3341</v>
      </c>
    </row>
    <row r="42" spans="1:19" ht="30" x14ac:dyDescent="0.25">
      <c r="A42" s="21" t="s">
        <v>59</v>
      </c>
      <c r="B42" t="s">
        <v>555</v>
      </c>
      <c r="C42" t="s">
        <v>784</v>
      </c>
      <c r="D42" t="b">
        <v>1</v>
      </c>
      <c r="E42" t="b">
        <v>0</v>
      </c>
      <c r="F42" t="b">
        <v>0</v>
      </c>
      <c r="G42" t="b">
        <v>0</v>
      </c>
      <c r="H42" t="b">
        <v>0</v>
      </c>
      <c r="I42" t="b">
        <v>0</v>
      </c>
      <c r="J42" t="b">
        <v>0</v>
      </c>
      <c r="K42" t="b">
        <v>1</v>
      </c>
      <c r="L42" t="b">
        <v>0</v>
      </c>
      <c r="N42" t="s">
        <v>1122</v>
      </c>
      <c r="O42" t="s">
        <v>1607</v>
      </c>
      <c r="P42" t="s">
        <v>2099</v>
      </c>
      <c r="Q42" s="6" t="s">
        <v>2579</v>
      </c>
      <c r="S42" t="s">
        <v>3342</v>
      </c>
    </row>
    <row r="43" spans="1:19" ht="30" x14ac:dyDescent="0.25">
      <c r="A43" s="21" t="s">
        <v>60</v>
      </c>
      <c r="B43" t="s">
        <v>556</v>
      </c>
      <c r="C43" t="s">
        <v>784</v>
      </c>
      <c r="D43" t="b">
        <v>1</v>
      </c>
      <c r="E43" t="b">
        <v>0</v>
      </c>
      <c r="F43" t="b">
        <v>0</v>
      </c>
      <c r="G43" t="b">
        <v>0</v>
      </c>
      <c r="H43" t="b">
        <v>0</v>
      </c>
      <c r="I43" t="b">
        <v>0</v>
      </c>
      <c r="J43" t="b">
        <v>0</v>
      </c>
      <c r="K43" t="b">
        <v>1</v>
      </c>
      <c r="L43" t="b">
        <v>0</v>
      </c>
      <c r="M43" t="s">
        <v>800</v>
      </c>
      <c r="N43" t="s">
        <v>1123</v>
      </c>
      <c r="O43" t="s">
        <v>1608</v>
      </c>
      <c r="P43" t="s">
        <v>2100</v>
      </c>
      <c r="Q43" s="6" t="s">
        <v>2580</v>
      </c>
      <c r="R43" t="s">
        <v>3046</v>
      </c>
      <c r="S43" t="s">
        <v>3343</v>
      </c>
    </row>
    <row r="44" spans="1:19" ht="30" x14ac:dyDescent="0.25">
      <c r="A44" s="21" t="s">
        <v>61</v>
      </c>
      <c r="B44" t="s">
        <v>557</v>
      </c>
      <c r="C44" t="s">
        <v>784</v>
      </c>
      <c r="D44" t="b">
        <v>1</v>
      </c>
      <c r="E44" t="b">
        <v>0</v>
      </c>
      <c r="F44" t="b">
        <v>0</v>
      </c>
      <c r="G44" t="b">
        <v>0</v>
      </c>
      <c r="H44" t="b">
        <v>0</v>
      </c>
      <c r="I44" t="b">
        <v>0</v>
      </c>
      <c r="J44" t="b">
        <v>0</v>
      </c>
      <c r="K44" t="b">
        <v>1</v>
      </c>
      <c r="L44" t="b">
        <v>0</v>
      </c>
      <c r="M44" t="s">
        <v>801</v>
      </c>
      <c r="N44" t="s">
        <v>1124</v>
      </c>
      <c r="O44" t="s">
        <v>1609</v>
      </c>
      <c r="P44" t="s">
        <v>2101</v>
      </c>
      <c r="Q44" s="6" t="s">
        <v>2581</v>
      </c>
      <c r="R44" t="s">
        <v>3047</v>
      </c>
      <c r="S44" t="s">
        <v>3344</v>
      </c>
    </row>
    <row r="45" spans="1:19" ht="30" x14ac:dyDescent="0.25">
      <c r="A45" s="21" t="s">
        <v>62</v>
      </c>
      <c r="B45" t="s">
        <v>558</v>
      </c>
      <c r="C45" t="s">
        <v>784</v>
      </c>
      <c r="D45" t="b">
        <v>1</v>
      </c>
      <c r="E45" t="b">
        <v>0</v>
      </c>
      <c r="F45" t="b">
        <v>0</v>
      </c>
      <c r="G45" t="b">
        <v>0</v>
      </c>
      <c r="H45" t="b">
        <v>0</v>
      </c>
      <c r="I45" t="b">
        <v>0</v>
      </c>
      <c r="J45" t="b">
        <v>0</v>
      </c>
      <c r="K45" t="b">
        <v>1</v>
      </c>
      <c r="L45" t="b">
        <v>0</v>
      </c>
      <c r="N45" t="s">
        <v>1125</v>
      </c>
      <c r="O45" t="s">
        <v>1610</v>
      </c>
      <c r="P45" t="s">
        <v>2102</v>
      </c>
      <c r="Q45" s="6" t="s">
        <v>2582</v>
      </c>
      <c r="S45" t="s">
        <v>3345</v>
      </c>
    </row>
    <row r="46" spans="1:19" x14ac:dyDescent="0.25">
      <c r="A46" s="21" t="s">
        <v>63</v>
      </c>
      <c r="B46" t="s">
        <v>559</v>
      </c>
      <c r="C46" t="s">
        <v>784</v>
      </c>
      <c r="D46" t="b">
        <v>1</v>
      </c>
      <c r="E46" t="b">
        <v>0</v>
      </c>
      <c r="F46" t="b">
        <v>0</v>
      </c>
      <c r="G46" t="b">
        <v>0</v>
      </c>
      <c r="H46" t="b">
        <v>0</v>
      </c>
      <c r="I46" t="b">
        <v>0</v>
      </c>
      <c r="J46" t="b">
        <v>0</v>
      </c>
      <c r="K46" t="b">
        <v>0</v>
      </c>
      <c r="L46" t="b">
        <v>0</v>
      </c>
      <c r="M46" t="s">
        <v>802</v>
      </c>
      <c r="N46" t="s">
        <v>1126</v>
      </c>
      <c r="O46" t="s">
        <v>1611</v>
      </c>
      <c r="P46" t="s">
        <v>2103</v>
      </c>
      <c r="Q46" s="6" t="s">
        <v>2583</v>
      </c>
      <c r="R46" t="s">
        <v>3048</v>
      </c>
      <c r="S46" t="s">
        <v>3346</v>
      </c>
    </row>
    <row r="47" spans="1:19" ht="30" x14ac:dyDescent="0.25">
      <c r="A47" s="21" t="s">
        <v>64</v>
      </c>
      <c r="B47" t="s">
        <v>560</v>
      </c>
      <c r="C47" t="s">
        <v>784</v>
      </c>
      <c r="D47" t="b">
        <v>1</v>
      </c>
      <c r="E47" t="b">
        <v>0</v>
      </c>
      <c r="F47" t="b">
        <v>0</v>
      </c>
      <c r="G47" t="b">
        <v>0</v>
      </c>
      <c r="H47" t="b">
        <v>0</v>
      </c>
      <c r="I47" t="b">
        <v>0</v>
      </c>
      <c r="J47" t="b">
        <v>0</v>
      </c>
      <c r="K47" t="b">
        <v>0</v>
      </c>
      <c r="L47" t="b">
        <v>1</v>
      </c>
      <c r="M47" t="s">
        <v>803</v>
      </c>
      <c r="N47" t="s">
        <v>1127</v>
      </c>
      <c r="O47" t="s">
        <v>1612</v>
      </c>
      <c r="P47" t="s">
        <v>2104</v>
      </c>
      <c r="Q47" s="6" t="s">
        <v>2584</v>
      </c>
      <c r="R47" t="s">
        <v>3049</v>
      </c>
    </row>
    <row r="48" spans="1:19" ht="30" x14ac:dyDescent="0.25">
      <c r="A48" s="21" t="s">
        <v>65</v>
      </c>
      <c r="B48" t="s">
        <v>561</v>
      </c>
      <c r="C48" t="s">
        <v>784</v>
      </c>
      <c r="D48" t="b">
        <v>1</v>
      </c>
      <c r="E48" t="b">
        <v>0</v>
      </c>
      <c r="F48" t="b">
        <v>0</v>
      </c>
      <c r="G48" t="b">
        <v>0</v>
      </c>
      <c r="H48" t="b">
        <v>0</v>
      </c>
      <c r="I48" t="b">
        <v>0</v>
      </c>
      <c r="J48" t="b">
        <v>0</v>
      </c>
      <c r="K48" t="b">
        <v>1</v>
      </c>
      <c r="L48" t="b">
        <v>0</v>
      </c>
      <c r="N48" t="s">
        <v>1128</v>
      </c>
      <c r="O48" t="s">
        <v>1613</v>
      </c>
      <c r="P48" t="s">
        <v>2105</v>
      </c>
      <c r="Q48" s="6" t="s">
        <v>2585</v>
      </c>
      <c r="S48" t="s">
        <v>3347</v>
      </c>
    </row>
    <row r="49" spans="1:19" ht="30" x14ac:dyDescent="0.25">
      <c r="A49" s="21" t="s">
        <v>66</v>
      </c>
      <c r="B49" t="s">
        <v>536</v>
      </c>
      <c r="C49" t="s">
        <v>784</v>
      </c>
      <c r="D49" t="b">
        <v>1</v>
      </c>
      <c r="E49" t="b">
        <v>0</v>
      </c>
      <c r="F49" t="b">
        <v>0</v>
      </c>
      <c r="G49" t="b">
        <v>0</v>
      </c>
      <c r="H49" t="b">
        <v>0</v>
      </c>
      <c r="I49" t="b">
        <v>0</v>
      </c>
      <c r="J49" t="b">
        <v>0</v>
      </c>
      <c r="K49" t="b">
        <v>1</v>
      </c>
      <c r="L49" t="b">
        <v>1</v>
      </c>
      <c r="M49" t="s">
        <v>804</v>
      </c>
      <c r="N49" t="s">
        <v>1129</v>
      </c>
      <c r="O49" t="s">
        <v>1614</v>
      </c>
      <c r="P49" t="s">
        <v>2106</v>
      </c>
      <c r="Q49" s="6" t="s">
        <v>2586</v>
      </c>
      <c r="R49" t="s">
        <v>3050</v>
      </c>
      <c r="S49" t="s">
        <v>3348</v>
      </c>
    </row>
    <row r="50" spans="1:19" x14ac:dyDescent="0.25">
      <c r="A50" s="21" t="s">
        <v>67</v>
      </c>
      <c r="B50" t="s">
        <v>562</v>
      </c>
      <c r="C50" t="s">
        <v>784</v>
      </c>
      <c r="D50" t="b">
        <v>1</v>
      </c>
      <c r="E50" t="b">
        <v>0</v>
      </c>
      <c r="F50" t="b">
        <v>0</v>
      </c>
      <c r="G50" t="b">
        <v>0</v>
      </c>
      <c r="H50" t="b">
        <v>0</v>
      </c>
      <c r="I50" t="b">
        <v>0</v>
      </c>
      <c r="J50" t="b">
        <v>0</v>
      </c>
      <c r="K50" t="b">
        <v>0</v>
      </c>
      <c r="L50" t="b">
        <v>1</v>
      </c>
      <c r="M50" t="s">
        <v>805</v>
      </c>
      <c r="N50" t="s">
        <v>1130</v>
      </c>
      <c r="O50" t="s">
        <v>1615</v>
      </c>
      <c r="P50" t="s">
        <v>2107</v>
      </c>
      <c r="Q50" s="6" t="s">
        <v>2587</v>
      </c>
      <c r="R50" t="s">
        <v>3051</v>
      </c>
    </row>
    <row r="51" spans="1:19" x14ac:dyDescent="0.25">
      <c r="A51" s="21" t="s">
        <v>68</v>
      </c>
      <c r="B51" t="s">
        <v>563</v>
      </c>
      <c r="C51" t="s">
        <v>784</v>
      </c>
      <c r="D51" t="b">
        <v>1</v>
      </c>
      <c r="E51" t="b">
        <v>0</v>
      </c>
      <c r="F51" t="b">
        <v>0</v>
      </c>
      <c r="G51" t="b">
        <v>0</v>
      </c>
      <c r="H51" t="b">
        <v>0</v>
      </c>
      <c r="I51" t="b">
        <v>0</v>
      </c>
      <c r="J51" t="b">
        <v>0</v>
      </c>
      <c r="K51" t="b">
        <v>1</v>
      </c>
      <c r="L51" t="b">
        <v>0</v>
      </c>
      <c r="M51" t="s">
        <v>806</v>
      </c>
      <c r="N51" t="s">
        <v>1131</v>
      </c>
      <c r="O51" t="s">
        <v>1616</v>
      </c>
      <c r="P51" t="s">
        <v>2108</v>
      </c>
      <c r="Q51" s="6" t="s">
        <v>2588</v>
      </c>
      <c r="S51" t="s">
        <v>3349</v>
      </c>
    </row>
    <row r="52" spans="1:19" ht="30" x14ac:dyDescent="0.25">
      <c r="A52" s="21" t="s">
        <v>69</v>
      </c>
      <c r="B52" t="s">
        <v>551</v>
      </c>
      <c r="C52" t="s">
        <v>784</v>
      </c>
      <c r="D52" t="b">
        <v>1</v>
      </c>
      <c r="E52" t="b">
        <v>0</v>
      </c>
      <c r="F52" t="b">
        <v>0</v>
      </c>
      <c r="G52" t="b">
        <v>0</v>
      </c>
      <c r="H52" t="b">
        <v>0</v>
      </c>
      <c r="I52" t="b">
        <v>0</v>
      </c>
      <c r="J52" t="b">
        <v>0</v>
      </c>
      <c r="K52" t="b">
        <v>1</v>
      </c>
      <c r="L52" t="b">
        <v>0</v>
      </c>
      <c r="M52" t="s">
        <v>807</v>
      </c>
      <c r="N52" t="s">
        <v>1132</v>
      </c>
      <c r="O52" t="s">
        <v>1617</v>
      </c>
      <c r="P52" t="s">
        <v>2109</v>
      </c>
      <c r="Q52" s="6" t="s">
        <v>2589</v>
      </c>
      <c r="R52" t="s">
        <v>3052</v>
      </c>
      <c r="S52" t="s">
        <v>3350</v>
      </c>
    </row>
    <row r="53" spans="1:19" ht="30" x14ac:dyDescent="0.25">
      <c r="A53" s="21" t="s">
        <v>70</v>
      </c>
      <c r="B53" t="s">
        <v>564</v>
      </c>
      <c r="C53" t="s">
        <v>784</v>
      </c>
      <c r="D53" t="b">
        <v>1</v>
      </c>
      <c r="E53" t="b">
        <v>0</v>
      </c>
      <c r="F53" t="b">
        <v>0</v>
      </c>
      <c r="G53" t="b">
        <v>0</v>
      </c>
      <c r="H53" t="b">
        <v>0</v>
      </c>
      <c r="I53" t="b">
        <v>0</v>
      </c>
      <c r="J53" t="b">
        <v>0</v>
      </c>
      <c r="K53" t="b">
        <v>0</v>
      </c>
      <c r="L53" t="b">
        <v>0</v>
      </c>
      <c r="N53" t="s">
        <v>1133</v>
      </c>
      <c r="O53" t="s">
        <v>1618</v>
      </c>
      <c r="P53" t="s">
        <v>2110</v>
      </c>
      <c r="Q53" s="6" t="s">
        <v>2590</v>
      </c>
      <c r="S53" t="s">
        <v>3351</v>
      </c>
    </row>
    <row r="54" spans="1:19" x14ac:dyDescent="0.25">
      <c r="A54" s="21" t="s">
        <v>71</v>
      </c>
      <c r="B54" t="s">
        <v>565</v>
      </c>
      <c r="C54" t="s">
        <v>784</v>
      </c>
      <c r="D54" t="b">
        <v>1</v>
      </c>
      <c r="E54" t="b">
        <v>0</v>
      </c>
      <c r="F54" t="b">
        <v>0</v>
      </c>
      <c r="G54" t="b">
        <v>0</v>
      </c>
      <c r="H54" t="b">
        <v>0</v>
      </c>
      <c r="I54" t="b">
        <v>0</v>
      </c>
      <c r="J54" t="b">
        <v>0</v>
      </c>
      <c r="K54" t="b">
        <v>0</v>
      </c>
      <c r="L54" t="b">
        <v>0</v>
      </c>
      <c r="M54" t="s">
        <v>808</v>
      </c>
      <c r="N54" t="s">
        <v>1134</v>
      </c>
      <c r="O54" t="s">
        <v>1619</v>
      </c>
      <c r="P54" t="s">
        <v>2111</v>
      </c>
      <c r="Q54" s="6" t="s">
        <v>2591</v>
      </c>
      <c r="R54" t="s">
        <v>3053</v>
      </c>
    </row>
    <row r="55" spans="1:19" ht="30" x14ac:dyDescent="0.25">
      <c r="A55" s="21" t="s">
        <v>72</v>
      </c>
      <c r="B55" t="s">
        <v>566</v>
      </c>
      <c r="C55" t="s">
        <v>784</v>
      </c>
      <c r="D55" t="b">
        <v>1</v>
      </c>
      <c r="E55" t="b">
        <v>0</v>
      </c>
      <c r="F55" t="b">
        <v>0</v>
      </c>
      <c r="G55" t="b">
        <v>0</v>
      </c>
      <c r="H55" t="b">
        <v>0</v>
      </c>
      <c r="I55" t="b">
        <v>0</v>
      </c>
      <c r="J55" t="b">
        <v>0</v>
      </c>
      <c r="K55" t="b">
        <v>0</v>
      </c>
      <c r="L55" t="b">
        <v>0</v>
      </c>
      <c r="M55" t="s">
        <v>787</v>
      </c>
      <c r="N55" t="s">
        <v>1135</v>
      </c>
      <c r="O55" t="s">
        <v>1620</v>
      </c>
      <c r="P55" t="s">
        <v>2112</v>
      </c>
      <c r="Q55" s="6" t="s">
        <v>2592</v>
      </c>
    </row>
    <row r="56" spans="1:19" ht="30" x14ac:dyDescent="0.25">
      <c r="A56" s="21" t="s">
        <v>73</v>
      </c>
      <c r="B56" t="s">
        <v>566</v>
      </c>
      <c r="C56" t="s">
        <v>784</v>
      </c>
      <c r="D56" t="b">
        <v>1</v>
      </c>
      <c r="E56" t="b">
        <v>0</v>
      </c>
      <c r="F56" t="b">
        <v>0</v>
      </c>
      <c r="G56" t="b">
        <v>0</v>
      </c>
      <c r="H56" t="b">
        <v>0</v>
      </c>
      <c r="I56" t="b">
        <v>0</v>
      </c>
      <c r="J56" t="b">
        <v>0</v>
      </c>
      <c r="K56" t="b">
        <v>0</v>
      </c>
      <c r="L56" t="b">
        <v>0</v>
      </c>
      <c r="M56" t="s">
        <v>787</v>
      </c>
      <c r="N56" t="s">
        <v>1136</v>
      </c>
      <c r="O56" t="s">
        <v>1621</v>
      </c>
      <c r="P56" t="s">
        <v>2113</v>
      </c>
      <c r="Q56" s="6" t="s">
        <v>2593</v>
      </c>
    </row>
    <row r="57" spans="1:19" ht="30" x14ac:dyDescent="0.25">
      <c r="A57" s="21" t="s">
        <v>74</v>
      </c>
      <c r="B57" t="s">
        <v>567</v>
      </c>
      <c r="C57" t="s">
        <v>784</v>
      </c>
      <c r="D57" t="b">
        <v>1</v>
      </c>
      <c r="E57" t="b">
        <v>0</v>
      </c>
      <c r="F57" t="b">
        <v>0</v>
      </c>
      <c r="G57" t="b">
        <v>0</v>
      </c>
      <c r="H57" t="b">
        <v>0</v>
      </c>
      <c r="I57" t="b">
        <v>0</v>
      </c>
      <c r="J57" t="b">
        <v>0</v>
      </c>
      <c r="K57" t="b">
        <v>1</v>
      </c>
      <c r="L57" t="b">
        <v>0</v>
      </c>
      <c r="M57" t="s">
        <v>809</v>
      </c>
      <c r="N57" t="s">
        <v>1137</v>
      </c>
      <c r="O57" t="s">
        <v>1622</v>
      </c>
      <c r="P57" t="s">
        <v>2114</v>
      </c>
      <c r="Q57" s="6" t="s">
        <v>2594</v>
      </c>
      <c r="R57" t="s">
        <v>3054</v>
      </c>
    </row>
    <row r="58" spans="1:19" ht="30" x14ac:dyDescent="0.25">
      <c r="A58" s="21" t="s">
        <v>75</v>
      </c>
      <c r="B58" t="s">
        <v>568</v>
      </c>
      <c r="C58" t="s">
        <v>784</v>
      </c>
      <c r="D58" t="b">
        <v>1</v>
      </c>
      <c r="E58" t="b">
        <v>0</v>
      </c>
      <c r="F58" t="b">
        <v>0</v>
      </c>
      <c r="G58" t="b">
        <v>0</v>
      </c>
      <c r="H58" t="b">
        <v>0</v>
      </c>
      <c r="I58" t="b">
        <v>0</v>
      </c>
      <c r="J58" t="b">
        <v>0</v>
      </c>
      <c r="K58" t="b">
        <v>1</v>
      </c>
      <c r="L58" t="b">
        <v>1</v>
      </c>
      <c r="M58" t="s">
        <v>810</v>
      </c>
      <c r="N58" t="s">
        <v>1138</v>
      </c>
      <c r="O58" t="s">
        <v>1623</v>
      </c>
      <c r="P58" t="s">
        <v>2115</v>
      </c>
      <c r="Q58" s="6" t="s">
        <v>2595</v>
      </c>
      <c r="R58" t="s">
        <v>3055</v>
      </c>
      <c r="S58" t="s">
        <v>3352</v>
      </c>
    </row>
    <row r="59" spans="1:19" ht="30" x14ac:dyDescent="0.25">
      <c r="A59" s="21" t="s">
        <v>76</v>
      </c>
      <c r="B59" t="s">
        <v>523</v>
      </c>
      <c r="C59" t="s">
        <v>784</v>
      </c>
      <c r="D59" t="b">
        <v>1</v>
      </c>
      <c r="E59" t="b">
        <v>0</v>
      </c>
      <c r="F59" t="b">
        <v>0</v>
      </c>
      <c r="G59" t="b">
        <v>0</v>
      </c>
      <c r="H59" t="b">
        <v>0</v>
      </c>
      <c r="I59" t="b">
        <v>0</v>
      </c>
      <c r="J59" t="b">
        <v>0</v>
      </c>
      <c r="K59" t="b">
        <v>1</v>
      </c>
      <c r="L59" t="b">
        <v>0</v>
      </c>
      <c r="N59" t="s">
        <v>1139</v>
      </c>
      <c r="O59" t="s">
        <v>1624</v>
      </c>
      <c r="P59" t="s">
        <v>2116</v>
      </c>
      <c r="Q59" s="6" t="s">
        <v>2596</v>
      </c>
      <c r="S59" t="s">
        <v>3353</v>
      </c>
    </row>
    <row r="60" spans="1:19" x14ac:dyDescent="0.25">
      <c r="A60" s="21" t="s">
        <v>77</v>
      </c>
      <c r="B60" t="s">
        <v>569</v>
      </c>
      <c r="C60" t="s">
        <v>784</v>
      </c>
      <c r="D60" t="b">
        <v>1</v>
      </c>
      <c r="E60" t="b">
        <v>0</v>
      </c>
      <c r="F60" t="b">
        <v>0</v>
      </c>
      <c r="G60" t="b">
        <v>0</v>
      </c>
      <c r="H60" t="b">
        <v>0</v>
      </c>
      <c r="I60" t="b">
        <v>0</v>
      </c>
      <c r="J60" t="b">
        <v>0</v>
      </c>
      <c r="K60" t="b">
        <v>0</v>
      </c>
      <c r="L60" t="b">
        <v>0</v>
      </c>
      <c r="M60" t="s">
        <v>811</v>
      </c>
      <c r="N60" t="s">
        <v>1140</v>
      </c>
      <c r="O60" t="s">
        <v>1625</v>
      </c>
      <c r="P60" t="s">
        <v>2117</v>
      </c>
      <c r="Q60" s="6" t="s">
        <v>2597</v>
      </c>
      <c r="S60" t="s">
        <v>3354</v>
      </c>
    </row>
    <row r="61" spans="1:19" ht="30" x14ac:dyDescent="0.25">
      <c r="A61" s="21" t="s">
        <v>78</v>
      </c>
      <c r="B61" t="s">
        <v>570</v>
      </c>
      <c r="C61" t="s">
        <v>784</v>
      </c>
      <c r="D61" t="b">
        <v>0</v>
      </c>
      <c r="E61" t="b">
        <v>0</v>
      </c>
      <c r="F61" t="b">
        <v>0</v>
      </c>
      <c r="G61" t="b">
        <v>0</v>
      </c>
      <c r="H61" t="b">
        <v>0</v>
      </c>
      <c r="I61" t="b">
        <v>0</v>
      </c>
      <c r="J61" t="b">
        <v>0</v>
      </c>
      <c r="K61" t="b">
        <v>0</v>
      </c>
      <c r="L61" t="b">
        <v>0</v>
      </c>
      <c r="M61" t="s">
        <v>787</v>
      </c>
      <c r="O61" t="s">
        <v>1626</v>
      </c>
      <c r="P61" t="s">
        <v>2118</v>
      </c>
      <c r="Q61" s="6" t="s">
        <v>2598</v>
      </c>
    </row>
    <row r="62" spans="1:19" ht="30" x14ac:dyDescent="0.25">
      <c r="A62" s="21" t="s">
        <v>79</v>
      </c>
      <c r="B62" t="s">
        <v>571</v>
      </c>
      <c r="C62" t="s">
        <v>784</v>
      </c>
      <c r="D62" t="b">
        <v>1</v>
      </c>
      <c r="E62" t="b">
        <v>0</v>
      </c>
      <c r="F62" t="b">
        <v>0</v>
      </c>
      <c r="G62" t="b">
        <v>0</v>
      </c>
      <c r="H62" t="b">
        <v>0</v>
      </c>
      <c r="I62" t="b">
        <v>0</v>
      </c>
      <c r="J62" t="b">
        <v>0</v>
      </c>
      <c r="K62" t="b">
        <v>1</v>
      </c>
      <c r="L62" t="b">
        <v>0</v>
      </c>
      <c r="M62" t="s">
        <v>812</v>
      </c>
      <c r="N62" t="s">
        <v>1141</v>
      </c>
      <c r="O62" t="s">
        <v>1627</v>
      </c>
      <c r="P62" t="s">
        <v>2119</v>
      </c>
      <c r="Q62" s="6" t="s">
        <v>2599</v>
      </c>
      <c r="S62" t="s">
        <v>3355</v>
      </c>
    </row>
    <row r="63" spans="1:19" ht="30" x14ac:dyDescent="0.25">
      <c r="A63" s="21" t="s">
        <v>80</v>
      </c>
      <c r="B63" t="s">
        <v>572</v>
      </c>
      <c r="C63" t="s">
        <v>784</v>
      </c>
      <c r="D63" t="b">
        <v>1</v>
      </c>
      <c r="E63" t="b">
        <v>0</v>
      </c>
      <c r="F63" t="b">
        <v>0</v>
      </c>
      <c r="G63" t="b">
        <v>0</v>
      </c>
      <c r="H63" t="b">
        <v>0</v>
      </c>
      <c r="I63" t="b">
        <v>0</v>
      </c>
      <c r="J63" t="b">
        <v>0</v>
      </c>
      <c r="K63" t="b">
        <v>0</v>
      </c>
      <c r="L63" t="b">
        <v>1</v>
      </c>
      <c r="M63" t="s">
        <v>813</v>
      </c>
      <c r="N63" t="s">
        <v>1142</v>
      </c>
      <c r="O63" t="s">
        <v>1628</v>
      </c>
      <c r="P63" t="s">
        <v>2120</v>
      </c>
      <c r="Q63" s="6" t="s">
        <v>2600</v>
      </c>
      <c r="R63" t="s">
        <v>3056</v>
      </c>
    </row>
    <row r="64" spans="1:19" ht="30" x14ac:dyDescent="0.25">
      <c r="A64" s="21" t="s">
        <v>81</v>
      </c>
      <c r="B64" t="s">
        <v>573</v>
      </c>
      <c r="C64" t="s">
        <v>784</v>
      </c>
      <c r="D64" t="b">
        <v>1</v>
      </c>
      <c r="E64" t="b">
        <v>0</v>
      </c>
      <c r="F64" t="b">
        <v>0</v>
      </c>
      <c r="G64" t="b">
        <v>0</v>
      </c>
      <c r="H64" t="b">
        <v>0</v>
      </c>
      <c r="I64" t="b">
        <v>0</v>
      </c>
      <c r="J64" t="b">
        <v>0</v>
      </c>
      <c r="K64" t="b">
        <v>1</v>
      </c>
      <c r="L64" t="b">
        <v>0</v>
      </c>
      <c r="M64" t="s">
        <v>814</v>
      </c>
      <c r="N64" t="s">
        <v>1143</v>
      </c>
      <c r="O64" t="s">
        <v>1629</v>
      </c>
      <c r="P64" t="s">
        <v>2121</v>
      </c>
      <c r="Q64" s="6" t="s">
        <v>2601</v>
      </c>
      <c r="R64" t="s">
        <v>3057</v>
      </c>
      <c r="S64" t="s">
        <v>3356</v>
      </c>
    </row>
    <row r="65" spans="1:19" ht="30" x14ac:dyDescent="0.25">
      <c r="A65" s="21" t="s">
        <v>82</v>
      </c>
      <c r="B65" t="s">
        <v>574</v>
      </c>
      <c r="C65" t="s">
        <v>784</v>
      </c>
      <c r="D65" t="b">
        <v>1</v>
      </c>
      <c r="E65" t="b">
        <v>0</v>
      </c>
      <c r="F65" t="b">
        <v>0</v>
      </c>
      <c r="G65" t="b">
        <v>0</v>
      </c>
      <c r="H65" t="b">
        <v>0</v>
      </c>
      <c r="I65" t="b">
        <v>0</v>
      </c>
      <c r="J65" t="b">
        <v>0</v>
      </c>
      <c r="K65" t="b">
        <v>0</v>
      </c>
      <c r="L65" t="b">
        <v>0</v>
      </c>
      <c r="M65" t="s">
        <v>787</v>
      </c>
      <c r="N65" t="s">
        <v>1144</v>
      </c>
      <c r="O65" t="s">
        <v>1630</v>
      </c>
      <c r="Q65" s="6" t="s">
        <v>2602</v>
      </c>
    </row>
    <row r="66" spans="1:19" x14ac:dyDescent="0.25">
      <c r="A66" s="21" t="s">
        <v>83</v>
      </c>
      <c r="B66" t="s">
        <v>575</v>
      </c>
      <c r="C66" t="s">
        <v>784</v>
      </c>
      <c r="D66" t="b">
        <v>1</v>
      </c>
      <c r="E66" t="b">
        <v>0</v>
      </c>
      <c r="F66" t="b">
        <v>0</v>
      </c>
      <c r="G66" t="b">
        <v>0</v>
      </c>
      <c r="H66" t="b">
        <v>0</v>
      </c>
      <c r="I66" t="b">
        <v>0</v>
      </c>
      <c r="J66" t="b">
        <v>0</v>
      </c>
      <c r="K66" t="b">
        <v>1</v>
      </c>
      <c r="L66" t="b">
        <v>0</v>
      </c>
      <c r="N66" t="s">
        <v>1145</v>
      </c>
      <c r="O66" t="s">
        <v>1631</v>
      </c>
      <c r="P66" t="s">
        <v>2122</v>
      </c>
      <c r="Q66" s="6" t="s">
        <v>2603</v>
      </c>
      <c r="S66" t="s">
        <v>3357</v>
      </c>
    </row>
    <row r="67" spans="1:19" x14ac:dyDescent="0.25">
      <c r="A67" s="21" t="s">
        <v>84</v>
      </c>
      <c r="B67" t="s">
        <v>576</v>
      </c>
      <c r="C67" t="s">
        <v>784</v>
      </c>
      <c r="D67" t="b">
        <v>1</v>
      </c>
      <c r="E67" t="b">
        <v>0</v>
      </c>
      <c r="F67" t="b">
        <v>0</v>
      </c>
      <c r="G67" t="b">
        <v>0</v>
      </c>
      <c r="H67" t="b">
        <v>0</v>
      </c>
      <c r="I67" t="b">
        <v>0</v>
      </c>
      <c r="J67" t="b">
        <v>0</v>
      </c>
      <c r="K67" t="b">
        <v>0</v>
      </c>
      <c r="L67" t="b">
        <v>0</v>
      </c>
      <c r="N67" t="s">
        <v>1146</v>
      </c>
      <c r="O67" t="s">
        <v>1632</v>
      </c>
      <c r="P67" t="s">
        <v>2123</v>
      </c>
      <c r="Q67" s="6" t="s">
        <v>2604</v>
      </c>
      <c r="S67" t="s">
        <v>3358</v>
      </c>
    </row>
    <row r="68" spans="1:19" x14ac:dyDescent="0.25">
      <c r="A68" s="21" t="s">
        <v>85</v>
      </c>
      <c r="B68" t="s">
        <v>577</v>
      </c>
      <c r="C68" t="s">
        <v>784</v>
      </c>
      <c r="D68" t="b">
        <v>1</v>
      </c>
      <c r="E68" t="b">
        <v>0</v>
      </c>
      <c r="F68" t="b">
        <v>0</v>
      </c>
      <c r="G68" t="b">
        <v>0</v>
      </c>
      <c r="H68" t="b">
        <v>0</v>
      </c>
      <c r="I68" t="b">
        <v>0</v>
      </c>
      <c r="J68" t="b">
        <v>0</v>
      </c>
      <c r="K68" t="b">
        <v>0</v>
      </c>
      <c r="L68" t="b">
        <v>0</v>
      </c>
      <c r="M68" t="s">
        <v>815</v>
      </c>
      <c r="N68" t="s">
        <v>1147</v>
      </c>
      <c r="O68" t="s">
        <v>1633</v>
      </c>
      <c r="P68" t="s">
        <v>2124</v>
      </c>
      <c r="Q68" s="6" t="s">
        <v>2605</v>
      </c>
      <c r="S68" t="s">
        <v>3359</v>
      </c>
    </row>
    <row r="69" spans="1:19" x14ac:dyDescent="0.25">
      <c r="A69" s="21" t="s">
        <v>86</v>
      </c>
      <c r="B69" t="s">
        <v>563</v>
      </c>
      <c r="C69" t="s">
        <v>784</v>
      </c>
      <c r="D69" t="b">
        <v>1</v>
      </c>
      <c r="E69" t="b">
        <v>0</v>
      </c>
      <c r="F69" t="b">
        <v>0</v>
      </c>
      <c r="G69" t="b">
        <v>0</v>
      </c>
      <c r="H69" t="b">
        <v>0</v>
      </c>
      <c r="I69" t="b">
        <v>0</v>
      </c>
      <c r="J69" t="b">
        <v>0</v>
      </c>
      <c r="K69" t="b">
        <v>1</v>
      </c>
      <c r="L69" t="b">
        <v>0</v>
      </c>
      <c r="M69" t="s">
        <v>816</v>
      </c>
      <c r="N69" t="s">
        <v>1148</v>
      </c>
      <c r="O69" t="s">
        <v>1634</v>
      </c>
      <c r="P69" t="s">
        <v>2125</v>
      </c>
      <c r="Q69" s="6" t="s">
        <v>2606</v>
      </c>
      <c r="R69" t="s">
        <v>3058</v>
      </c>
      <c r="S69" t="s">
        <v>3360</v>
      </c>
    </row>
    <row r="70" spans="1:19" ht="30" x14ac:dyDescent="0.25">
      <c r="A70" s="21" t="s">
        <v>87</v>
      </c>
      <c r="B70" t="s">
        <v>578</v>
      </c>
      <c r="C70" t="s">
        <v>784</v>
      </c>
      <c r="D70" t="b">
        <v>1</v>
      </c>
      <c r="E70" t="b">
        <v>0</v>
      </c>
      <c r="F70" t="b">
        <v>0</v>
      </c>
      <c r="G70" t="b">
        <v>0</v>
      </c>
      <c r="H70" t="b">
        <v>0</v>
      </c>
      <c r="I70" t="b">
        <v>0</v>
      </c>
      <c r="J70" t="b">
        <v>0</v>
      </c>
      <c r="K70" t="b">
        <v>0</v>
      </c>
      <c r="L70" t="b">
        <v>0</v>
      </c>
      <c r="N70" t="s">
        <v>1149</v>
      </c>
      <c r="O70" t="s">
        <v>1635</v>
      </c>
      <c r="P70" t="s">
        <v>2126</v>
      </c>
      <c r="Q70" s="6" t="s">
        <v>2607</v>
      </c>
      <c r="S70" t="s">
        <v>3361</v>
      </c>
    </row>
    <row r="71" spans="1:19" x14ac:dyDescent="0.25">
      <c r="A71" s="21" t="s">
        <v>88</v>
      </c>
      <c r="B71" t="s">
        <v>579</v>
      </c>
      <c r="C71" t="s">
        <v>784</v>
      </c>
      <c r="D71" t="b">
        <v>1</v>
      </c>
      <c r="E71" t="b">
        <v>0</v>
      </c>
      <c r="F71" t="b">
        <v>0</v>
      </c>
      <c r="G71" t="b">
        <v>0</v>
      </c>
      <c r="H71" t="b">
        <v>0</v>
      </c>
      <c r="I71" t="b">
        <v>0</v>
      </c>
      <c r="J71" t="b">
        <v>0</v>
      </c>
      <c r="K71" t="b">
        <v>0</v>
      </c>
      <c r="L71" t="b">
        <v>0</v>
      </c>
      <c r="N71" t="s">
        <v>1150</v>
      </c>
      <c r="O71" t="s">
        <v>1636</v>
      </c>
      <c r="P71" t="s">
        <v>2127</v>
      </c>
      <c r="Q71" s="6" t="s">
        <v>2608</v>
      </c>
      <c r="S71" t="s">
        <v>3362</v>
      </c>
    </row>
    <row r="72" spans="1:19" ht="30" x14ac:dyDescent="0.25">
      <c r="A72" s="21" t="s">
        <v>89</v>
      </c>
      <c r="B72" t="s">
        <v>580</v>
      </c>
      <c r="C72" t="s">
        <v>784</v>
      </c>
      <c r="D72" t="b">
        <v>1</v>
      </c>
      <c r="E72" t="b">
        <v>0</v>
      </c>
      <c r="F72" t="b">
        <v>0</v>
      </c>
      <c r="G72" t="b">
        <v>0</v>
      </c>
      <c r="H72" t="b">
        <v>0</v>
      </c>
      <c r="I72" t="b">
        <v>0</v>
      </c>
      <c r="J72" t="b">
        <v>0</v>
      </c>
      <c r="K72" t="b">
        <v>0</v>
      </c>
      <c r="L72" t="b">
        <v>0</v>
      </c>
      <c r="M72" t="s">
        <v>787</v>
      </c>
      <c r="N72" t="s">
        <v>1151</v>
      </c>
      <c r="O72" t="s">
        <v>1637</v>
      </c>
      <c r="P72" t="s">
        <v>2128</v>
      </c>
      <c r="Q72" s="6" t="s">
        <v>2609</v>
      </c>
    </row>
    <row r="73" spans="1:19" ht="30" x14ac:dyDescent="0.25">
      <c r="A73" s="21" t="s">
        <v>90</v>
      </c>
      <c r="B73" t="s">
        <v>581</v>
      </c>
      <c r="C73" t="s">
        <v>784</v>
      </c>
      <c r="D73" t="b">
        <v>1</v>
      </c>
      <c r="E73" t="b">
        <v>0</v>
      </c>
      <c r="F73" t="b">
        <v>0</v>
      </c>
      <c r="G73" t="b">
        <v>0</v>
      </c>
      <c r="H73" t="b">
        <v>0</v>
      </c>
      <c r="I73" t="b">
        <v>0</v>
      </c>
      <c r="J73" t="b">
        <v>0</v>
      </c>
      <c r="K73" t="b">
        <v>1</v>
      </c>
      <c r="L73" t="b">
        <v>0</v>
      </c>
      <c r="N73" t="s">
        <v>1152</v>
      </c>
      <c r="O73" t="s">
        <v>1638</v>
      </c>
      <c r="P73" t="s">
        <v>2129</v>
      </c>
      <c r="Q73" s="6" t="s">
        <v>2610</v>
      </c>
      <c r="S73" t="s">
        <v>3363</v>
      </c>
    </row>
    <row r="74" spans="1:19" ht="30" x14ac:dyDescent="0.25">
      <c r="A74" s="21" t="s">
        <v>91</v>
      </c>
      <c r="B74" t="s">
        <v>582</v>
      </c>
      <c r="C74" t="s">
        <v>784</v>
      </c>
      <c r="D74" t="b">
        <v>1</v>
      </c>
      <c r="E74" t="b">
        <v>0</v>
      </c>
      <c r="F74" t="b">
        <v>0</v>
      </c>
      <c r="G74" t="b">
        <v>0</v>
      </c>
      <c r="H74" t="b">
        <v>0</v>
      </c>
      <c r="I74" t="b">
        <v>0</v>
      </c>
      <c r="J74" t="b">
        <v>1</v>
      </c>
      <c r="K74" t="b">
        <v>1</v>
      </c>
      <c r="L74" t="b">
        <v>0</v>
      </c>
      <c r="M74" t="s">
        <v>817</v>
      </c>
      <c r="N74" t="s">
        <v>1153</v>
      </c>
      <c r="O74" t="s">
        <v>1639</v>
      </c>
      <c r="P74" t="s">
        <v>2130</v>
      </c>
      <c r="Q74" s="6" t="s">
        <v>2611</v>
      </c>
      <c r="R74" t="s">
        <v>3059</v>
      </c>
      <c r="S74" t="s">
        <v>3364</v>
      </c>
    </row>
    <row r="75" spans="1:19" ht="30" x14ac:dyDescent="0.25">
      <c r="A75" s="21" t="s">
        <v>92</v>
      </c>
      <c r="B75" t="s">
        <v>583</v>
      </c>
      <c r="C75" t="s">
        <v>784</v>
      </c>
      <c r="D75" t="b">
        <v>1</v>
      </c>
      <c r="E75" t="b">
        <v>0</v>
      </c>
      <c r="F75" t="b">
        <v>0</v>
      </c>
      <c r="G75" t="b">
        <v>0</v>
      </c>
      <c r="H75" t="b">
        <v>0</v>
      </c>
      <c r="I75" t="b">
        <v>0</v>
      </c>
      <c r="J75" t="b">
        <v>0</v>
      </c>
      <c r="K75" t="b">
        <v>1</v>
      </c>
      <c r="L75" t="b">
        <v>0</v>
      </c>
      <c r="N75" t="s">
        <v>1154</v>
      </c>
      <c r="O75" t="s">
        <v>1640</v>
      </c>
      <c r="P75" t="s">
        <v>2131</v>
      </c>
      <c r="Q75" s="6" t="s">
        <v>2612</v>
      </c>
      <c r="S75" t="s">
        <v>3365</v>
      </c>
    </row>
    <row r="76" spans="1:19" x14ac:dyDescent="0.25">
      <c r="A76" s="21" t="s">
        <v>93</v>
      </c>
      <c r="B76" t="s">
        <v>584</v>
      </c>
      <c r="C76" t="s">
        <v>784</v>
      </c>
      <c r="D76" t="b">
        <v>1</v>
      </c>
      <c r="E76" t="b">
        <v>0</v>
      </c>
      <c r="F76" t="b">
        <v>0</v>
      </c>
      <c r="G76" t="b">
        <v>0</v>
      </c>
      <c r="H76" t="b">
        <v>0</v>
      </c>
      <c r="I76" t="b">
        <v>0</v>
      </c>
      <c r="J76" t="b">
        <v>0</v>
      </c>
      <c r="K76" t="b">
        <v>1</v>
      </c>
      <c r="L76" t="b">
        <v>1</v>
      </c>
      <c r="M76" t="s">
        <v>818</v>
      </c>
      <c r="N76" t="s">
        <v>1155</v>
      </c>
      <c r="O76" t="s">
        <v>1641</v>
      </c>
      <c r="P76" t="s">
        <v>2132</v>
      </c>
      <c r="Q76" s="6" t="s">
        <v>2613</v>
      </c>
      <c r="R76" t="s">
        <v>3060</v>
      </c>
      <c r="S76" t="s">
        <v>3366</v>
      </c>
    </row>
    <row r="77" spans="1:19" x14ac:dyDescent="0.25">
      <c r="A77" s="21" t="s">
        <v>94</v>
      </c>
      <c r="B77" t="s">
        <v>566</v>
      </c>
      <c r="C77" t="s">
        <v>784</v>
      </c>
      <c r="D77" t="b">
        <v>1</v>
      </c>
      <c r="E77" t="b">
        <v>0</v>
      </c>
      <c r="F77" t="b">
        <v>0</v>
      </c>
      <c r="G77" t="b">
        <v>0</v>
      </c>
      <c r="H77" t="b">
        <v>0</v>
      </c>
      <c r="I77" t="b">
        <v>0</v>
      </c>
      <c r="J77" t="b">
        <v>0</v>
      </c>
      <c r="K77" t="b">
        <v>0</v>
      </c>
      <c r="L77" t="b">
        <v>0</v>
      </c>
      <c r="M77" t="s">
        <v>787</v>
      </c>
      <c r="N77" t="s">
        <v>1156</v>
      </c>
      <c r="O77" t="s">
        <v>1642</v>
      </c>
      <c r="P77" t="s">
        <v>2133</v>
      </c>
      <c r="Q77" s="6" t="s">
        <v>2614</v>
      </c>
    </row>
    <row r="78" spans="1:19" ht="30" x14ac:dyDescent="0.25">
      <c r="A78" s="21" t="s">
        <v>95</v>
      </c>
      <c r="B78" t="s">
        <v>585</v>
      </c>
      <c r="C78" t="s">
        <v>784</v>
      </c>
      <c r="D78" t="b">
        <v>1</v>
      </c>
      <c r="E78" t="b">
        <v>0</v>
      </c>
      <c r="F78" t="b">
        <v>0</v>
      </c>
      <c r="G78" t="b">
        <v>0</v>
      </c>
      <c r="H78" t="b">
        <v>0</v>
      </c>
      <c r="I78" t="b">
        <v>0</v>
      </c>
      <c r="J78" t="b">
        <v>0</v>
      </c>
      <c r="K78" t="b">
        <v>1</v>
      </c>
      <c r="L78" t="b">
        <v>0</v>
      </c>
      <c r="M78" t="s">
        <v>819</v>
      </c>
      <c r="N78" t="s">
        <v>1157</v>
      </c>
      <c r="O78" t="s">
        <v>1643</v>
      </c>
      <c r="P78" t="s">
        <v>2134</v>
      </c>
      <c r="Q78" s="6" t="s">
        <v>2615</v>
      </c>
      <c r="R78" t="s">
        <v>3061</v>
      </c>
    </row>
    <row r="79" spans="1:19" x14ac:dyDescent="0.25">
      <c r="A79" s="21" t="s">
        <v>96</v>
      </c>
      <c r="B79" t="s">
        <v>586</v>
      </c>
      <c r="C79" t="s">
        <v>784</v>
      </c>
      <c r="D79" t="b">
        <v>1</v>
      </c>
      <c r="E79" t="b">
        <v>0</v>
      </c>
      <c r="F79" t="b">
        <v>0</v>
      </c>
      <c r="G79" t="b">
        <v>0</v>
      </c>
      <c r="H79" t="b">
        <v>0</v>
      </c>
      <c r="I79" t="b">
        <v>0</v>
      </c>
      <c r="J79" t="b">
        <v>0</v>
      </c>
      <c r="K79" t="b">
        <v>1</v>
      </c>
      <c r="L79" t="b">
        <v>0</v>
      </c>
      <c r="M79" t="s">
        <v>820</v>
      </c>
      <c r="N79" t="s">
        <v>1158</v>
      </c>
      <c r="O79" t="s">
        <v>1644</v>
      </c>
      <c r="P79" t="s">
        <v>2135</v>
      </c>
      <c r="Q79" s="6" t="s">
        <v>2616</v>
      </c>
      <c r="R79" t="s">
        <v>3062</v>
      </c>
      <c r="S79" t="s">
        <v>3367</v>
      </c>
    </row>
    <row r="80" spans="1:19" ht="30" x14ac:dyDescent="0.25">
      <c r="A80" s="21" t="s">
        <v>97</v>
      </c>
      <c r="B80" t="s">
        <v>587</v>
      </c>
      <c r="C80" t="s">
        <v>784</v>
      </c>
      <c r="D80" t="b">
        <v>1</v>
      </c>
      <c r="E80" t="b">
        <v>0</v>
      </c>
      <c r="F80" t="b">
        <v>0</v>
      </c>
      <c r="G80" t="b">
        <v>0</v>
      </c>
      <c r="H80" t="b">
        <v>0</v>
      </c>
      <c r="I80" t="b">
        <v>0</v>
      </c>
      <c r="J80" t="b">
        <v>0</v>
      </c>
      <c r="K80" t="b">
        <v>1</v>
      </c>
      <c r="L80" t="b">
        <v>0</v>
      </c>
      <c r="M80" t="s">
        <v>821</v>
      </c>
      <c r="N80" t="s">
        <v>1159</v>
      </c>
      <c r="O80" t="s">
        <v>1645</v>
      </c>
      <c r="P80" t="s">
        <v>2136</v>
      </c>
      <c r="Q80" s="6" t="s">
        <v>2617</v>
      </c>
      <c r="R80" t="s">
        <v>3063</v>
      </c>
    </row>
    <row r="81" spans="1:19" x14ac:dyDescent="0.25">
      <c r="A81" s="21" t="s">
        <v>98</v>
      </c>
      <c r="B81" t="s">
        <v>588</v>
      </c>
      <c r="C81" t="s">
        <v>784</v>
      </c>
      <c r="D81" t="b">
        <v>1</v>
      </c>
      <c r="E81" t="b">
        <v>0</v>
      </c>
      <c r="F81" t="b">
        <v>0</v>
      </c>
      <c r="G81" t="b">
        <v>0</v>
      </c>
      <c r="H81" t="b">
        <v>0</v>
      </c>
      <c r="I81" t="b">
        <v>0</v>
      </c>
      <c r="J81" t="b">
        <v>0</v>
      </c>
      <c r="K81" t="b">
        <v>1</v>
      </c>
      <c r="L81" t="b">
        <v>0</v>
      </c>
      <c r="N81" t="s">
        <v>1160</v>
      </c>
      <c r="O81" t="s">
        <v>1646</v>
      </c>
      <c r="P81" t="s">
        <v>2137</v>
      </c>
      <c r="Q81" s="6" t="s">
        <v>2618</v>
      </c>
      <c r="S81" t="s">
        <v>3368</v>
      </c>
    </row>
    <row r="82" spans="1:19" x14ac:dyDescent="0.25">
      <c r="A82" s="21" t="s">
        <v>99</v>
      </c>
      <c r="B82" t="s">
        <v>589</v>
      </c>
      <c r="C82" t="s">
        <v>784</v>
      </c>
      <c r="D82" t="b">
        <v>1</v>
      </c>
      <c r="E82" t="b">
        <v>0</v>
      </c>
      <c r="F82" t="b">
        <v>0</v>
      </c>
      <c r="G82" t="b">
        <v>0</v>
      </c>
      <c r="H82" t="b">
        <v>0</v>
      </c>
      <c r="I82" t="b">
        <v>0</v>
      </c>
      <c r="J82" t="b">
        <v>0</v>
      </c>
      <c r="K82" t="b">
        <v>1</v>
      </c>
      <c r="L82" t="b">
        <v>0</v>
      </c>
      <c r="M82" t="s">
        <v>822</v>
      </c>
      <c r="O82" t="s">
        <v>1647</v>
      </c>
      <c r="P82" t="s">
        <v>2138</v>
      </c>
      <c r="Q82" s="6" t="s">
        <v>2619</v>
      </c>
      <c r="R82" t="s">
        <v>3064</v>
      </c>
    </row>
    <row r="83" spans="1:19" ht="30" x14ac:dyDescent="0.25">
      <c r="A83" s="21" t="s">
        <v>100</v>
      </c>
      <c r="B83" t="s">
        <v>555</v>
      </c>
      <c r="C83" t="s">
        <v>784</v>
      </c>
      <c r="D83" t="b">
        <v>1</v>
      </c>
      <c r="E83" t="b">
        <v>0</v>
      </c>
      <c r="F83" t="b">
        <v>0</v>
      </c>
      <c r="G83" t="b">
        <v>0</v>
      </c>
      <c r="H83" t="b">
        <v>0</v>
      </c>
      <c r="I83" t="b">
        <v>0</v>
      </c>
      <c r="J83" t="b">
        <v>0</v>
      </c>
      <c r="K83" t="b">
        <v>1</v>
      </c>
      <c r="L83" t="b">
        <v>0</v>
      </c>
      <c r="N83" t="s">
        <v>1161</v>
      </c>
      <c r="O83" t="s">
        <v>1648</v>
      </c>
      <c r="P83" t="s">
        <v>2139</v>
      </c>
      <c r="Q83" s="6" t="s">
        <v>2620</v>
      </c>
      <c r="S83" t="s">
        <v>3369</v>
      </c>
    </row>
    <row r="84" spans="1:19" ht="30" x14ac:dyDescent="0.25">
      <c r="A84" s="21" t="s">
        <v>101</v>
      </c>
      <c r="B84" t="s">
        <v>590</v>
      </c>
      <c r="C84" t="s">
        <v>784</v>
      </c>
      <c r="D84" t="b">
        <v>1</v>
      </c>
      <c r="E84" t="b">
        <v>0</v>
      </c>
      <c r="F84" t="b">
        <v>0</v>
      </c>
      <c r="G84" t="b">
        <v>0</v>
      </c>
      <c r="H84" t="b">
        <v>0</v>
      </c>
      <c r="I84" t="b">
        <v>0</v>
      </c>
      <c r="J84" t="b">
        <v>0</v>
      </c>
      <c r="K84" t="b">
        <v>1</v>
      </c>
      <c r="L84" t="b">
        <v>0</v>
      </c>
      <c r="N84" t="s">
        <v>1162</v>
      </c>
      <c r="O84" t="s">
        <v>1649</v>
      </c>
      <c r="P84" t="s">
        <v>2140</v>
      </c>
      <c r="Q84" s="6" t="s">
        <v>2621</v>
      </c>
      <c r="S84" t="s">
        <v>3370</v>
      </c>
    </row>
    <row r="85" spans="1:19" ht="30" x14ac:dyDescent="0.25">
      <c r="A85" s="21" t="s">
        <v>102</v>
      </c>
      <c r="B85" t="s">
        <v>563</v>
      </c>
      <c r="C85" t="s">
        <v>784</v>
      </c>
      <c r="D85" t="b">
        <v>1</v>
      </c>
      <c r="E85" t="b">
        <v>0</v>
      </c>
      <c r="F85" t="b">
        <v>0</v>
      </c>
      <c r="G85" t="b">
        <v>0</v>
      </c>
      <c r="H85" t="b">
        <v>0</v>
      </c>
      <c r="I85" t="b">
        <v>0</v>
      </c>
      <c r="J85" t="b">
        <v>0</v>
      </c>
      <c r="K85" t="b">
        <v>1</v>
      </c>
      <c r="L85" t="b">
        <v>0</v>
      </c>
      <c r="M85" t="s">
        <v>823</v>
      </c>
      <c r="N85" t="s">
        <v>1163</v>
      </c>
      <c r="O85" t="s">
        <v>1650</v>
      </c>
      <c r="P85" t="s">
        <v>2141</v>
      </c>
      <c r="Q85" s="6" t="s">
        <v>2622</v>
      </c>
      <c r="R85" t="s">
        <v>3065</v>
      </c>
      <c r="S85" t="s">
        <v>3371</v>
      </c>
    </row>
    <row r="86" spans="1:19" x14ac:dyDescent="0.25">
      <c r="A86" s="21" t="s">
        <v>103</v>
      </c>
      <c r="B86" t="s">
        <v>591</v>
      </c>
      <c r="C86" t="s">
        <v>784</v>
      </c>
      <c r="D86" t="b">
        <v>1</v>
      </c>
      <c r="E86" t="b">
        <v>0</v>
      </c>
      <c r="F86" t="b">
        <v>0</v>
      </c>
      <c r="G86" t="b">
        <v>0</v>
      </c>
      <c r="H86" t="b">
        <v>0</v>
      </c>
      <c r="I86" t="b">
        <v>0</v>
      </c>
      <c r="J86" t="b">
        <v>0</v>
      </c>
      <c r="K86" t="b">
        <v>1</v>
      </c>
      <c r="L86" t="b">
        <v>0</v>
      </c>
      <c r="O86" t="s">
        <v>1651</v>
      </c>
      <c r="P86" t="s">
        <v>2142</v>
      </c>
      <c r="Q86" s="6" t="s">
        <v>2623</v>
      </c>
      <c r="S86" t="s">
        <v>3372</v>
      </c>
    </row>
    <row r="87" spans="1:19" x14ac:dyDescent="0.25">
      <c r="A87" s="21" t="s">
        <v>104</v>
      </c>
      <c r="B87" t="s">
        <v>592</v>
      </c>
      <c r="C87" t="s">
        <v>784</v>
      </c>
      <c r="D87" t="b">
        <v>1</v>
      </c>
      <c r="E87" t="b">
        <v>0</v>
      </c>
      <c r="F87" t="b">
        <v>0</v>
      </c>
      <c r="G87" t="b">
        <v>0</v>
      </c>
      <c r="H87" t="b">
        <v>0</v>
      </c>
      <c r="I87" t="b">
        <v>0</v>
      </c>
      <c r="J87" t="b">
        <v>0</v>
      </c>
      <c r="K87" t="b">
        <v>1</v>
      </c>
      <c r="L87" t="b">
        <v>0</v>
      </c>
      <c r="N87" t="s">
        <v>1164</v>
      </c>
      <c r="O87" t="s">
        <v>1652</v>
      </c>
      <c r="P87" t="s">
        <v>2143</v>
      </c>
      <c r="Q87" s="6" t="s">
        <v>2624</v>
      </c>
      <c r="S87" t="s">
        <v>3373</v>
      </c>
    </row>
    <row r="88" spans="1:19" ht="30" x14ac:dyDescent="0.25">
      <c r="A88" s="21" t="s">
        <v>105</v>
      </c>
      <c r="B88" t="s">
        <v>536</v>
      </c>
      <c r="C88" t="s">
        <v>784</v>
      </c>
      <c r="D88" t="b">
        <v>1</v>
      </c>
      <c r="E88" t="b">
        <v>0</v>
      </c>
      <c r="F88" t="b">
        <v>0</v>
      </c>
      <c r="G88" t="b">
        <v>0</v>
      </c>
      <c r="H88" t="b">
        <v>0</v>
      </c>
      <c r="I88" t="b">
        <v>0</v>
      </c>
      <c r="J88" t="b">
        <v>0</v>
      </c>
      <c r="K88" t="b">
        <v>1</v>
      </c>
      <c r="L88" t="b">
        <v>0</v>
      </c>
      <c r="M88" t="s">
        <v>824</v>
      </c>
      <c r="N88" t="s">
        <v>1165</v>
      </c>
      <c r="O88" t="s">
        <v>1653</v>
      </c>
      <c r="P88" t="s">
        <v>2144</v>
      </c>
      <c r="Q88" s="6" t="s">
        <v>2625</v>
      </c>
      <c r="R88" t="s">
        <v>3066</v>
      </c>
      <c r="S88" t="s">
        <v>3374</v>
      </c>
    </row>
    <row r="89" spans="1:19" x14ac:dyDescent="0.25">
      <c r="A89" s="21" t="s">
        <v>106</v>
      </c>
      <c r="B89" t="s">
        <v>593</v>
      </c>
      <c r="C89" t="s">
        <v>784</v>
      </c>
      <c r="D89" t="b">
        <v>1</v>
      </c>
      <c r="E89" t="b">
        <v>0</v>
      </c>
      <c r="F89" t="b">
        <v>0</v>
      </c>
      <c r="G89" t="b">
        <v>0</v>
      </c>
      <c r="H89" t="b">
        <v>0</v>
      </c>
      <c r="I89" t="b">
        <v>0</v>
      </c>
      <c r="J89" t="b">
        <v>0</v>
      </c>
      <c r="K89" t="b">
        <v>1</v>
      </c>
      <c r="L89" t="b">
        <v>0</v>
      </c>
      <c r="M89" t="s">
        <v>825</v>
      </c>
      <c r="N89" t="s">
        <v>1166</v>
      </c>
      <c r="O89" t="s">
        <v>1654</v>
      </c>
      <c r="P89" t="s">
        <v>2145</v>
      </c>
      <c r="Q89" s="6" t="s">
        <v>2626</v>
      </c>
      <c r="R89" t="s">
        <v>3067</v>
      </c>
      <c r="S89" t="s">
        <v>3375</v>
      </c>
    </row>
    <row r="90" spans="1:19" ht="30" x14ac:dyDescent="0.25">
      <c r="A90" s="21" t="s">
        <v>107</v>
      </c>
      <c r="B90" t="s">
        <v>594</v>
      </c>
      <c r="C90" t="s">
        <v>784</v>
      </c>
      <c r="D90" t="b">
        <v>1</v>
      </c>
      <c r="E90" t="b">
        <v>0</v>
      </c>
      <c r="F90" t="b">
        <v>0</v>
      </c>
      <c r="G90" t="b">
        <v>0</v>
      </c>
      <c r="H90" t="b">
        <v>0</v>
      </c>
      <c r="I90" t="b">
        <v>0</v>
      </c>
      <c r="J90" t="b">
        <v>0</v>
      </c>
      <c r="K90" t="b">
        <v>1</v>
      </c>
      <c r="L90" t="b">
        <v>0</v>
      </c>
      <c r="N90" t="s">
        <v>1167</v>
      </c>
      <c r="O90" t="s">
        <v>1655</v>
      </c>
      <c r="P90" t="s">
        <v>2146</v>
      </c>
      <c r="Q90" s="6" t="s">
        <v>2627</v>
      </c>
      <c r="S90" t="s">
        <v>3376</v>
      </c>
    </row>
    <row r="91" spans="1:19" ht="30" x14ac:dyDescent="0.25">
      <c r="A91" s="21" t="s">
        <v>108</v>
      </c>
      <c r="B91" t="s">
        <v>592</v>
      </c>
      <c r="C91" t="s">
        <v>784</v>
      </c>
      <c r="D91" t="b">
        <v>1</v>
      </c>
      <c r="E91" t="b">
        <v>0</v>
      </c>
      <c r="F91" t="b">
        <v>0</v>
      </c>
      <c r="G91" t="b">
        <v>0</v>
      </c>
      <c r="H91" t="b">
        <v>0</v>
      </c>
      <c r="I91" t="b">
        <v>0</v>
      </c>
      <c r="J91" t="b">
        <v>0</v>
      </c>
      <c r="K91" t="b">
        <v>1</v>
      </c>
      <c r="L91" t="b">
        <v>0</v>
      </c>
      <c r="N91" t="s">
        <v>1168</v>
      </c>
      <c r="O91" t="s">
        <v>1656</v>
      </c>
      <c r="P91" t="s">
        <v>2147</v>
      </c>
      <c r="Q91" s="6" t="s">
        <v>2628</v>
      </c>
      <c r="S91" t="s">
        <v>3377</v>
      </c>
    </row>
    <row r="92" spans="1:19" ht="30" x14ac:dyDescent="0.25">
      <c r="A92" s="21" t="s">
        <v>109</v>
      </c>
      <c r="B92" t="s">
        <v>595</v>
      </c>
      <c r="C92" t="s">
        <v>784</v>
      </c>
      <c r="D92" t="b">
        <v>1</v>
      </c>
      <c r="E92" t="b">
        <v>0</v>
      </c>
      <c r="F92" t="b">
        <v>0</v>
      </c>
      <c r="G92" t="b">
        <v>0</v>
      </c>
      <c r="H92" t="b">
        <v>0</v>
      </c>
      <c r="I92" t="b">
        <v>0</v>
      </c>
      <c r="J92" t="b">
        <v>0</v>
      </c>
      <c r="K92" t="b">
        <v>1</v>
      </c>
      <c r="L92" t="b">
        <v>0</v>
      </c>
      <c r="N92" t="s">
        <v>1169</v>
      </c>
      <c r="O92" t="s">
        <v>1657</v>
      </c>
      <c r="P92" t="s">
        <v>2148</v>
      </c>
      <c r="Q92" s="6" t="s">
        <v>2629</v>
      </c>
      <c r="S92" t="s">
        <v>3378</v>
      </c>
    </row>
    <row r="93" spans="1:19" x14ac:dyDescent="0.25">
      <c r="A93" s="21" t="s">
        <v>110</v>
      </c>
      <c r="B93" t="s">
        <v>596</v>
      </c>
      <c r="C93" t="s">
        <v>784</v>
      </c>
      <c r="D93" t="b">
        <v>1</v>
      </c>
      <c r="E93" t="b">
        <v>0</v>
      </c>
      <c r="F93" t="b">
        <v>0</v>
      </c>
      <c r="G93" t="b">
        <v>0</v>
      </c>
      <c r="H93" t="b">
        <v>0</v>
      </c>
      <c r="I93" t="b">
        <v>0</v>
      </c>
      <c r="J93" t="b">
        <v>1</v>
      </c>
      <c r="K93" t="b">
        <v>1</v>
      </c>
      <c r="L93" t="b">
        <v>0</v>
      </c>
      <c r="M93" t="s">
        <v>826</v>
      </c>
      <c r="N93" t="s">
        <v>1170</v>
      </c>
      <c r="O93" t="s">
        <v>1658</v>
      </c>
      <c r="P93" t="s">
        <v>2149</v>
      </c>
      <c r="Q93" s="6" t="s">
        <v>2630</v>
      </c>
      <c r="S93" t="s">
        <v>3379</v>
      </c>
    </row>
    <row r="94" spans="1:19" ht="30" x14ac:dyDescent="0.25">
      <c r="A94" s="21" t="s">
        <v>111</v>
      </c>
      <c r="B94" t="s">
        <v>597</v>
      </c>
      <c r="C94" t="s">
        <v>784</v>
      </c>
      <c r="D94" t="b">
        <v>1</v>
      </c>
      <c r="E94" t="b">
        <v>0</v>
      </c>
      <c r="F94" t="b">
        <v>0</v>
      </c>
      <c r="G94" t="b">
        <v>0</v>
      </c>
      <c r="H94" t="b">
        <v>0</v>
      </c>
      <c r="I94" t="b">
        <v>0</v>
      </c>
      <c r="J94" t="b">
        <v>0</v>
      </c>
      <c r="K94" t="b">
        <v>1</v>
      </c>
      <c r="L94" t="b">
        <v>0</v>
      </c>
      <c r="M94" t="s">
        <v>827</v>
      </c>
      <c r="N94" t="s">
        <v>1171</v>
      </c>
      <c r="O94" t="s">
        <v>1659</v>
      </c>
      <c r="P94" t="s">
        <v>2150</v>
      </c>
      <c r="Q94" s="6" t="s">
        <v>2631</v>
      </c>
      <c r="R94" t="s">
        <v>3068</v>
      </c>
      <c r="S94" t="s">
        <v>3380</v>
      </c>
    </row>
    <row r="95" spans="1:19" ht="30" x14ac:dyDescent="0.25">
      <c r="A95" s="21" t="s">
        <v>112</v>
      </c>
      <c r="B95" t="s">
        <v>523</v>
      </c>
      <c r="C95" t="s">
        <v>784</v>
      </c>
      <c r="D95" t="b">
        <v>1</v>
      </c>
      <c r="E95" t="b">
        <v>0</v>
      </c>
      <c r="F95" t="b">
        <v>0</v>
      </c>
      <c r="G95" t="b">
        <v>0</v>
      </c>
      <c r="H95" t="b">
        <v>0</v>
      </c>
      <c r="I95" t="b">
        <v>0</v>
      </c>
      <c r="J95" t="b">
        <v>0</v>
      </c>
      <c r="K95" t="b">
        <v>1</v>
      </c>
      <c r="L95" t="b">
        <v>0</v>
      </c>
      <c r="M95" t="s">
        <v>828</v>
      </c>
      <c r="N95" t="s">
        <v>1172</v>
      </c>
      <c r="O95" t="s">
        <v>1660</v>
      </c>
      <c r="P95" t="s">
        <v>2151</v>
      </c>
      <c r="Q95" s="6" t="s">
        <v>2632</v>
      </c>
      <c r="R95" t="s">
        <v>3069</v>
      </c>
      <c r="S95" t="s">
        <v>3381</v>
      </c>
    </row>
    <row r="96" spans="1:19" ht="30" x14ac:dyDescent="0.25">
      <c r="A96" s="21" t="s">
        <v>113</v>
      </c>
      <c r="B96" t="s">
        <v>598</v>
      </c>
      <c r="C96" t="s">
        <v>784</v>
      </c>
      <c r="D96" t="b">
        <v>1</v>
      </c>
      <c r="E96" t="b">
        <v>0</v>
      </c>
      <c r="F96" t="b">
        <v>0</v>
      </c>
      <c r="G96" t="b">
        <v>0</v>
      </c>
      <c r="H96" t="b">
        <v>0</v>
      </c>
      <c r="I96" t="b">
        <v>0</v>
      </c>
      <c r="J96" t="b">
        <v>0</v>
      </c>
      <c r="K96" t="b">
        <v>1</v>
      </c>
      <c r="L96" t="b">
        <v>0</v>
      </c>
      <c r="M96" t="s">
        <v>829</v>
      </c>
      <c r="N96" t="s">
        <v>1173</v>
      </c>
      <c r="O96" t="s">
        <v>1661</v>
      </c>
      <c r="P96" t="s">
        <v>2152</v>
      </c>
      <c r="Q96" s="6" t="s">
        <v>2633</v>
      </c>
      <c r="R96" t="s">
        <v>3070</v>
      </c>
      <c r="S96" t="s">
        <v>3382</v>
      </c>
    </row>
    <row r="97" spans="1:19" ht="30" x14ac:dyDescent="0.25">
      <c r="A97" s="21" t="s">
        <v>114</v>
      </c>
      <c r="B97" t="s">
        <v>597</v>
      </c>
      <c r="C97" t="s">
        <v>784</v>
      </c>
      <c r="D97" t="b">
        <v>1</v>
      </c>
      <c r="E97" t="b">
        <v>0</v>
      </c>
      <c r="F97" t="b">
        <v>0</v>
      </c>
      <c r="G97" t="b">
        <v>0</v>
      </c>
      <c r="H97" t="b">
        <v>0</v>
      </c>
      <c r="I97" t="b">
        <v>0</v>
      </c>
      <c r="J97" t="b">
        <v>0</v>
      </c>
      <c r="K97" t="b">
        <v>1</v>
      </c>
      <c r="L97" t="b">
        <v>0</v>
      </c>
      <c r="M97" t="s">
        <v>830</v>
      </c>
      <c r="N97" t="s">
        <v>1174</v>
      </c>
      <c r="O97" t="s">
        <v>1662</v>
      </c>
      <c r="P97" t="s">
        <v>2153</v>
      </c>
      <c r="Q97" s="6" t="s">
        <v>2634</v>
      </c>
      <c r="R97" t="s">
        <v>3071</v>
      </c>
      <c r="S97" t="s">
        <v>3383</v>
      </c>
    </row>
    <row r="98" spans="1:19" ht="30" x14ac:dyDescent="0.25">
      <c r="A98" s="21" t="s">
        <v>115</v>
      </c>
      <c r="B98" t="s">
        <v>599</v>
      </c>
      <c r="C98" t="s">
        <v>784</v>
      </c>
      <c r="D98" t="b">
        <v>1</v>
      </c>
      <c r="E98" t="b">
        <v>0</v>
      </c>
      <c r="F98" t="b">
        <v>0</v>
      </c>
      <c r="G98" t="b">
        <v>0</v>
      </c>
      <c r="H98" t="b">
        <v>0</v>
      </c>
      <c r="I98" t="b">
        <v>0</v>
      </c>
      <c r="J98" t="b">
        <v>0</v>
      </c>
      <c r="K98" t="b">
        <v>1</v>
      </c>
      <c r="L98" t="b">
        <v>0</v>
      </c>
      <c r="M98" t="s">
        <v>831</v>
      </c>
      <c r="N98" t="s">
        <v>1175</v>
      </c>
      <c r="O98" t="s">
        <v>1663</v>
      </c>
      <c r="P98" t="s">
        <v>2154</v>
      </c>
      <c r="Q98" s="6" t="s">
        <v>2635</v>
      </c>
      <c r="S98" t="s">
        <v>3384</v>
      </c>
    </row>
    <row r="99" spans="1:19" ht="30" x14ac:dyDescent="0.25">
      <c r="A99" s="21" t="s">
        <v>116</v>
      </c>
      <c r="B99" t="s">
        <v>525</v>
      </c>
      <c r="C99" t="s">
        <v>784</v>
      </c>
      <c r="D99" t="b">
        <v>1</v>
      </c>
      <c r="E99" t="b">
        <v>0</v>
      </c>
      <c r="F99" t="b">
        <v>0</v>
      </c>
      <c r="G99" t="b">
        <v>0</v>
      </c>
      <c r="H99" t="b">
        <v>0</v>
      </c>
      <c r="I99" t="b">
        <v>0</v>
      </c>
      <c r="J99" t="b">
        <v>0</v>
      </c>
      <c r="K99" t="b">
        <v>1</v>
      </c>
      <c r="L99" t="b">
        <v>0</v>
      </c>
      <c r="M99" t="s">
        <v>832</v>
      </c>
      <c r="N99" t="s">
        <v>1176</v>
      </c>
      <c r="O99" t="s">
        <v>1664</v>
      </c>
      <c r="P99" t="s">
        <v>2155</v>
      </c>
      <c r="Q99" s="6" t="s">
        <v>2636</v>
      </c>
      <c r="S99" t="s">
        <v>3385</v>
      </c>
    </row>
    <row r="100" spans="1:19" ht="30" x14ac:dyDescent="0.25">
      <c r="A100" s="21" t="s">
        <v>117</v>
      </c>
      <c r="B100" t="s">
        <v>600</v>
      </c>
      <c r="C100" t="s">
        <v>784</v>
      </c>
      <c r="D100" t="b">
        <v>1</v>
      </c>
      <c r="E100" t="b">
        <v>0</v>
      </c>
      <c r="F100" t="b">
        <v>0</v>
      </c>
      <c r="G100" t="b">
        <v>0</v>
      </c>
      <c r="H100" t="b">
        <v>0</v>
      </c>
      <c r="I100" t="b">
        <v>0</v>
      </c>
      <c r="J100" t="b">
        <v>0</v>
      </c>
      <c r="K100" t="b">
        <v>1</v>
      </c>
      <c r="L100" t="b">
        <v>0</v>
      </c>
      <c r="M100" t="s">
        <v>833</v>
      </c>
      <c r="N100" t="s">
        <v>1177</v>
      </c>
      <c r="O100" t="s">
        <v>1665</v>
      </c>
      <c r="P100" t="s">
        <v>2156</v>
      </c>
      <c r="Q100" s="6" t="s">
        <v>2637</v>
      </c>
      <c r="R100" t="s">
        <v>3072</v>
      </c>
      <c r="S100" t="s">
        <v>3386</v>
      </c>
    </row>
    <row r="101" spans="1:19" ht="30" x14ac:dyDescent="0.25">
      <c r="A101" s="21" t="s">
        <v>118</v>
      </c>
      <c r="B101" t="s">
        <v>556</v>
      </c>
      <c r="C101" t="s">
        <v>784</v>
      </c>
      <c r="D101" t="b">
        <v>1</v>
      </c>
      <c r="E101" t="b">
        <v>0</v>
      </c>
      <c r="F101" t="b">
        <v>0</v>
      </c>
      <c r="G101" t="b">
        <v>0</v>
      </c>
      <c r="H101" t="b">
        <v>0</v>
      </c>
      <c r="I101" t="b">
        <v>0</v>
      </c>
      <c r="J101" t="b">
        <v>0</v>
      </c>
      <c r="K101" t="b">
        <v>0</v>
      </c>
      <c r="L101" t="b">
        <v>0</v>
      </c>
      <c r="M101" t="s">
        <v>834</v>
      </c>
      <c r="N101" t="s">
        <v>1178</v>
      </c>
      <c r="O101" t="s">
        <v>1666</v>
      </c>
      <c r="P101" t="s">
        <v>2157</v>
      </c>
      <c r="Q101" s="6" t="s">
        <v>2638</v>
      </c>
      <c r="R101" t="s">
        <v>3073</v>
      </c>
      <c r="S101" t="s">
        <v>3387</v>
      </c>
    </row>
    <row r="102" spans="1:19" ht="30" x14ac:dyDescent="0.25">
      <c r="A102" s="21" t="s">
        <v>119</v>
      </c>
      <c r="B102" t="s">
        <v>601</v>
      </c>
      <c r="C102" t="s">
        <v>784</v>
      </c>
      <c r="D102" t="b">
        <v>0</v>
      </c>
      <c r="E102" t="b">
        <v>0</v>
      </c>
      <c r="F102" t="b">
        <v>0</v>
      </c>
      <c r="G102" t="b">
        <v>0</v>
      </c>
      <c r="H102" t="b">
        <v>0</v>
      </c>
      <c r="I102" t="b">
        <v>0</v>
      </c>
      <c r="J102" t="b">
        <v>1</v>
      </c>
      <c r="K102" t="b">
        <v>1</v>
      </c>
      <c r="L102" t="b">
        <v>0</v>
      </c>
      <c r="M102" t="s">
        <v>835</v>
      </c>
      <c r="O102" t="s">
        <v>1667</v>
      </c>
      <c r="P102" t="s">
        <v>2158</v>
      </c>
      <c r="Q102" s="6" t="s">
        <v>2639</v>
      </c>
      <c r="R102" t="s">
        <v>3074</v>
      </c>
      <c r="S102" t="s">
        <v>3388</v>
      </c>
    </row>
    <row r="103" spans="1:19" ht="45" x14ac:dyDescent="0.25">
      <c r="A103" s="21" t="s">
        <v>120</v>
      </c>
      <c r="B103" t="s">
        <v>602</v>
      </c>
      <c r="C103" t="s">
        <v>784</v>
      </c>
      <c r="D103" t="b">
        <v>1</v>
      </c>
      <c r="E103" t="b">
        <v>0</v>
      </c>
      <c r="F103" t="b">
        <v>0</v>
      </c>
      <c r="G103" t="b">
        <v>0</v>
      </c>
      <c r="H103" t="b">
        <v>0</v>
      </c>
      <c r="I103" t="b">
        <v>0</v>
      </c>
      <c r="J103" t="b">
        <v>0</v>
      </c>
      <c r="K103" t="b">
        <v>1</v>
      </c>
      <c r="L103" t="b">
        <v>0</v>
      </c>
      <c r="M103" t="s">
        <v>836</v>
      </c>
      <c r="N103" t="s">
        <v>1179</v>
      </c>
      <c r="O103" t="s">
        <v>1668</v>
      </c>
      <c r="P103" t="s">
        <v>2159</v>
      </c>
      <c r="Q103" s="6" t="s">
        <v>2640</v>
      </c>
      <c r="R103" t="s">
        <v>3075</v>
      </c>
      <c r="S103" t="s">
        <v>3389</v>
      </c>
    </row>
    <row r="104" spans="1:19" ht="30" x14ac:dyDescent="0.25">
      <c r="A104" s="21" t="s">
        <v>121</v>
      </c>
      <c r="B104" t="s">
        <v>603</v>
      </c>
      <c r="C104" t="s">
        <v>784</v>
      </c>
      <c r="D104" t="b">
        <v>1</v>
      </c>
      <c r="E104" t="b">
        <v>0</v>
      </c>
      <c r="F104" t="b">
        <v>0</v>
      </c>
      <c r="G104" t="b">
        <v>0</v>
      </c>
      <c r="H104" t="b">
        <v>0</v>
      </c>
      <c r="I104" t="b">
        <v>0</v>
      </c>
      <c r="J104" t="b">
        <v>0</v>
      </c>
      <c r="K104" t="b">
        <v>1</v>
      </c>
      <c r="L104" t="b">
        <v>0</v>
      </c>
      <c r="M104" t="s">
        <v>837</v>
      </c>
      <c r="N104" t="s">
        <v>1180</v>
      </c>
      <c r="O104" t="s">
        <v>1669</v>
      </c>
      <c r="P104" t="s">
        <v>2160</v>
      </c>
      <c r="Q104" s="6" t="s">
        <v>2641</v>
      </c>
      <c r="R104" t="s">
        <v>3076</v>
      </c>
      <c r="S104" t="s">
        <v>3390</v>
      </c>
    </row>
    <row r="105" spans="1:19" x14ac:dyDescent="0.25">
      <c r="A105" s="21" t="s">
        <v>122</v>
      </c>
      <c r="B105" t="s">
        <v>604</v>
      </c>
      <c r="C105" t="s">
        <v>784</v>
      </c>
      <c r="D105" t="b">
        <v>1</v>
      </c>
      <c r="E105" t="b">
        <v>0</v>
      </c>
      <c r="F105" t="b">
        <v>0</v>
      </c>
      <c r="G105" t="b">
        <v>0</v>
      </c>
      <c r="H105" t="b">
        <v>0</v>
      </c>
      <c r="I105" t="b">
        <v>0</v>
      </c>
      <c r="J105" t="b">
        <v>0</v>
      </c>
      <c r="K105" t="b">
        <v>1</v>
      </c>
      <c r="L105" t="b">
        <v>0</v>
      </c>
      <c r="M105" t="s">
        <v>838</v>
      </c>
      <c r="N105" t="s">
        <v>1181</v>
      </c>
      <c r="O105" t="s">
        <v>1670</v>
      </c>
      <c r="P105" t="s">
        <v>2161</v>
      </c>
      <c r="Q105" s="6" t="s">
        <v>2642</v>
      </c>
      <c r="R105" t="s">
        <v>3077</v>
      </c>
      <c r="S105" t="s">
        <v>3391</v>
      </c>
    </row>
    <row r="106" spans="1:19" x14ac:dyDescent="0.25">
      <c r="A106" s="21" t="s">
        <v>123</v>
      </c>
      <c r="B106" t="s">
        <v>605</v>
      </c>
      <c r="C106" t="s">
        <v>784</v>
      </c>
      <c r="D106" t="b">
        <v>1</v>
      </c>
      <c r="E106" t="b">
        <v>0</v>
      </c>
      <c r="F106" t="b">
        <v>0</v>
      </c>
      <c r="G106" t="b">
        <v>0</v>
      </c>
      <c r="H106" t="b">
        <v>0</v>
      </c>
      <c r="I106" t="b">
        <v>0</v>
      </c>
      <c r="J106" t="b">
        <v>0</v>
      </c>
      <c r="K106" t="b">
        <v>0</v>
      </c>
      <c r="L106" t="b">
        <v>0</v>
      </c>
      <c r="M106" t="s">
        <v>839</v>
      </c>
      <c r="N106" t="s">
        <v>1182</v>
      </c>
      <c r="O106" t="s">
        <v>1671</v>
      </c>
      <c r="P106" t="s">
        <v>2162</v>
      </c>
      <c r="Q106" s="6" t="s">
        <v>2643</v>
      </c>
      <c r="R106" t="s">
        <v>3078</v>
      </c>
      <c r="S106" t="s">
        <v>3392</v>
      </c>
    </row>
    <row r="107" spans="1:19" x14ac:dyDescent="0.25">
      <c r="A107" s="21" t="s">
        <v>124</v>
      </c>
      <c r="B107" t="s">
        <v>597</v>
      </c>
      <c r="C107" t="s">
        <v>784</v>
      </c>
      <c r="D107" t="b">
        <v>1</v>
      </c>
      <c r="E107" t="b">
        <v>0</v>
      </c>
      <c r="F107" t="b">
        <v>0</v>
      </c>
      <c r="G107" t="b">
        <v>0</v>
      </c>
      <c r="H107" t="b">
        <v>0</v>
      </c>
      <c r="I107" t="b">
        <v>0</v>
      </c>
      <c r="J107" t="b">
        <v>0</v>
      </c>
      <c r="K107" t="b">
        <v>0</v>
      </c>
      <c r="L107" t="b">
        <v>1</v>
      </c>
      <c r="M107" t="s">
        <v>840</v>
      </c>
      <c r="N107" t="s">
        <v>1183</v>
      </c>
      <c r="O107" t="s">
        <v>1672</v>
      </c>
      <c r="P107" t="s">
        <v>2163</v>
      </c>
      <c r="Q107" s="6" t="s">
        <v>2644</v>
      </c>
      <c r="R107" t="s">
        <v>3079</v>
      </c>
      <c r="S107" t="s">
        <v>3393</v>
      </c>
    </row>
    <row r="108" spans="1:19" x14ac:dyDescent="0.25">
      <c r="A108" s="21" t="s">
        <v>125</v>
      </c>
      <c r="B108" t="s">
        <v>606</v>
      </c>
      <c r="C108" t="s">
        <v>784</v>
      </c>
      <c r="D108" t="b">
        <v>1</v>
      </c>
      <c r="E108" t="b">
        <v>0</v>
      </c>
      <c r="F108" t="b">
        <v>0</v>
      </c>
      <c r="G108" t="b">
        <v>0</v>
      </c>
      <c r="H108" t="b">
        <v>0</v>
      </c>
      <c r="I108" t="b">
        <v>0</v>
      </c>
      <c r="J108" t="b">
        <v>0</v>
      </c>
      <c r="K108" t="b">
        <v>1</v>
      </c>
      <c r="L108" t="b">
        <v>0</v>
      </c>
      <c r="M108" t="s">
        <v>841</v>
      </c>
      <c r="N108" t="s">
        <v>1184</v>
      </c>
      <c r="O108" t="s">
        <v>1673</v>
      </c>
      <c r="P108" t="s">
        <v>2164</v>
      </c>
      <c r="Q108" s="6" t="s">
        <v>2645</v>
      </c>
      <c r="S108" t="s">
        <v>3394</v>
      </c>
    </row>
    <row r="109" spans="1:19" x14ac:dyDescent="0.25">
      <c r="A109" s="21" t="s">
        <v>126</v>
      </c>
      <c r="B109" t="s">
        <v>607</v>
      </c>
      <c r="C109" t="s">
        <v>784</v>
      </c>
      <c r="D109" t="b">
        <v>1</v>
      </c>
      <c r="E109" t="b">
        <v>0</v>
      </c>
      <c r="F109" t="b">
        <v>0</v>
      </c>
      <c r="G109" t="b">
        <v>0</v>
      </c>
      <c r="H109" t="b">
        <v>0</v>
      </c>
      <c r="I109" t="b">
        <v>0</v>
      </c>
      <c r="J109" t="b">
        <v>0</v>
      </c>
      <c r="K109" t="b">
        <v>1</v>
      </c>
      <c r="L109" t="b">
        <v>0</v>
      </c>
      <c r="M109" t="s">
        <v>842</v>
      </c>
      <c r="N109" t="s">
        <v>1185</v>
      </c>
      <c r="O109" t="s">
        <v>1674</v>
      </c>
      <c r="P109" t="s">
        <v>2165</v>
      </c>
      <c r="Q109" s="6" t="s">
        <v>2646</v>
      </c>
      <c r="R109" t="s">
        <v>3080</v>
      </c>
      <c r="S109" t="s">
        <v>3395</v>
      </c>
    </row>
    <row r="110" spans="1:19" ht="30" x14ac:dyDescent="0.25">
      <c r="A110" s="21" t="s">
        <v>127</v>
      </c>
      <c r="B110" t="s">
        <v>608</v>
      </c>
      <c r="C110" t="s">
        <v>784</v>
      </c>
      <c r="D110" t="b">
        <v>1</v>
      </c>
      <c r="E110" t="b">
        <v>0</v>
      </c>
      <c r="F110" t="b">
        <v>0</v>
      </c>
      <c r="G110" t="b">
        <v>0</v>
      </c>
      <c r="H110" t="b">
        <v>0</v>
      </c>
      <c r="I110" t="b">
        <v>0</v>
      </c>
      <c r="J110" t="b">
        <v>0</v>
      </c>
      <c r="K110" t="b">
        <v>1</v>
      </c>
      <c r="L110" t="b">
        <v>1</v>
      </c>
      <c r="M110" t="s">
        <v>843</v>
      </c>
      <c r="N110" t="s">
        <v>1186</v>
      </c>
      <c r="O110" t="s">
        <v>1675</v>
      </c>
      <c r="P110" t="s">
        <v>2166</v>
      </c>
      <c r="Q110" s="6" t="s">
        <v>2647</v>
      </c>
      <c r="R110" t="s">
        <v>3081</v>
      </c>
      <c r="S110" t="s">
        <v>3396</v>
      </c>
    </row>
    <row r="111" spans="1:19" ht="30" x14ac:dyDescent="0.25">
      <c r="A111" s="21" t="s">
        <v>128</v>
      </c>
      <c r="B111" t="s">
        <v>609</v>
      </c>
      <c r="C111" t="s">
        <v>784</v>
      </c>
      <c r="D111" t="b">
        <v>1</v>
      </c>
      <c r="E111" t="b">
        <v>0</v>
      </c>
      <c r="F111" t="b">
        <v>0</v>
      </c>
      <c r="G111" t="b">
        <v>0</v>
      </c>
      <c r="H111" t="b">
        <v>0</v>
      </c>
      <c r="I111" t="b">
        <v>0</v>
      </c>
      <c r="J111" t="b">
        <v>0</v>
      </c>
      <c r="K111" t="b">
        <v>0</v>
      </c>
      <c r="L111" t="b">
        <v>0</v>
      </c>
      <c r="M111" t="s">
        <v>787</v>
      </c>
      <c r="N111" t="s">
        <v>1187</v>
      </c>
      <c r="O111" t="s">
        <v>1676</v>
      </c>
      <c r="P111" t="s">
        <v>2167</v>
      </c>
      <c r="Q111" s="6" t="s">
        <v>2648</v>
      </c>
    </row>
    <row r="112" spans="1:19" ht="30" x14ac:dyDescent="0.25">
      <c r="A112" s="21" t="s">
        <v>129</v>
      </c>
      <c r="B112" t="s">
        <v>542</v>
      </c>
      <c r="C112" t="s">
        <v>784</v>
      </c>
      <c r="D112" t="b">
        <v>1</v>
      </c>
      <c r="E112" t="b">
        <v>0</v>
      </c>
      <c r="F112" t="b">
        <v>0</v>
      </c>
      <c r="G112" t="b">
        <v>0</v>
      </c>
      <c r="H112" t="b">
        <v>0</v>
      </c>
      <c r="I112" t="b">
        <v>0</v>
      </c>
      <c r="J112" t="b">
        <v>0</v>
      </c>
      <c r="K112" t="b">
        <v>1</v>
      </c>
      <c r="L112" t="b">
        <v>1</v>
      </c>
      <c r="M112" t="s">
        <v>844</v>
      </c>
      <c r="N112" t="s">
        <v>1188</v>
      </c>
      <c r="O112" t="s">
        <v>1677</v>
      </c>
      <c r="P112" t="s">
        <v>2168</v>
      </c>
      <c r="Q112" s="6" t="s">
        <v>2649</v>
      </c>
      <c r="R112" t="s">
        <v>3082</v>
      </c>
      <c r="S112" t="s">
        <v>3397</v>
      </c>
    </row>
    <row r="113" spans="1:19" ht="30" x14ac:dyDescent="0.25">
      <c r="A113" s="21" t="s">
        <v>130</v>
      </c>
      <c r="B113" t="s">
        <v>610</v>
      </c>
      <c r="C113" t="s">
        <v>784</v>
      </c>
      <c r="D113" t="b">
        <v>1</v>
      </c>
      <c r="E113" t="b">
        <v>0</v>
      </c>
      <c r="F113" t="b">
        <v>0</v>
      </c>
      <c r="G113" t="b">
        <v>0</v>
      </c>
      <c r="H113" t="b">
        <v>0</v>
      </c>
      <c r="I113" t="b">
        <v>0</v>
      </c>
      <c r="J113" t="b">
        <v>0</v>
      </c>
      <c r="K113" t="b">
        <v>1</v>
      </c>
      <c r="L113" t="b">
        <v>0</v>
      </c>
      <c r="M113" t="s">
        <v>845</v>
      </c>
      <c r="N113" t="s">
        <v>1189</v>
      </c>
      <c r="O113" t="s">
        <v>1678</v>
      </c>
      <c r="P113" t="s">
        <v>2169</v>
      </c>
      <c r="Q113" s="6" t="s">
        <v>2650</v>
      </c>
      <c r="R113" t="s">
        <v>3083</v>
      </c>
      <c r="S113" t="s">
        <v>3398</v>
      </c>
    </row>
    <row r="114" spans="1:19" ht="30" x14ac:dyDescent="0.25">
      <c r="A114" s="21" t="s">
        <v>131</v>
      </c>
      <c r="B114" t="s">
        <v>611</v>
      </c>
      <c r="C114" t="s">
        <v>784</v>
      </c>
      <c r="D114" t="b">
        <v>1</v>
      </c>
      <c r="E114" t="b">
        <v>0</v>
      </c>
      <c r="F114" t="b">
        <v>0</v>
      </c>
      <c r="G114" t="b">
        <v>0</v>
      </c>
      <c r="H114" t="b">
        <v>0</v>
      </c>
      <c r="I114" t="b">
        <v>0</v>
      </c>
      <c r="J114" t="b">
        <v>0</v>
      </c>
      <c r="K114" t="b">
        <v>1</v>
      </c>
      <c r="L114" t="b">
        <v>0</v>
      </c>
      <c r="N114" t="s">
        <v>1190</v>
      </c>
      <c r="O114" t="s">
        <v>1679</v>
      </c>
      <c r="P114" t="s">
        <v>2170</v>
      </c>
      <c r="Q114" s="6" t="s">
        <v>2651</v>
      </c>
      <c r="S114" t="s">
        <v>3399</v>
      </c>
    </row>
    <row r="115" spans="1:19" ht="30" x14ac:dyDescent="0.25">
      <c r="A115" s="21" t="s">
        <v>132</v>
      </c>
      <c r="B115" t="s">
        <v>529</v>
      </c>
      <c r="C115" t="s">
        <v>784</v>
      </c>
      <c r="D115" t="b">
        <v>1</v>
      </c>
      <c r="E115" t="b">
        <v>0</v>
      </c>
      <c r="F115" t="b">
        <v>0</v>
      </c>
      <c r="G115" t="b">
        <v>0</v>
      </c>
      <c r="H115" t="b">
        <v>0</v>
      </c>
      <c r="I115" t="b">
        <v>0</v>
      </c>
      <c r="J115" t="b">
        <v>0</v>
      </c>
      <c r="K115" t="b">
        <v>1</v>
      </c>
      <c r="L115" t="b">
        <v>0</v>
      </c>
      <c r="M115" t="s">
        <v>846</v>
      </c>
      <c r="N115" t="s">
        <v>1191</v>
      </c>
      <c r="O115" t="s">
        <v>1680</v>
      </c>
      <c r="P115" t="s">
        <v>2171</v>
      </c>
      <c r="Q115" s="6" t="s">
        <v>2652</v>
      </c>
      <c r="R115" t="s">
        <v>3084</v>
      </c>
      <c r="S115" t="s">
        <v>3400</v>
      </c>
    </row>
    <row r="116" spans="1:19" ht="30" x14ac:dyDescent="0.25">
      <c r="A116" s="21" t="s">
        <v>133</v>
      </c>
      <c r="B116" t="s">
        <v>583</v>
      </c>
      <c r="C116" t="s">
        <v>784</v>
      </c>
      <c r="D116" t="b">
        <v>1</v>
      </c>
      <c r="E116" t="b">
        <v>0</v>
      </c>
      <c r="F116" t="b">
        <v>0</v>
      </c>
      <c r="G116" t="b">
        <v>0</v>
      </c>
      <c r="H116" t="b">
        <v>0</v>
      </c>
      <c r="I116" t="b">
        <v>0</v>
      </c>
      <c r="J116" t="b">
        <v>0</v>
      </c>
      <c r="K116" t="b">
        <v>0</v>
      </c>
      <c r="L116" t="b">
        <v>0</v>
      </c>
      <c r="N116" t="s">
        <v>1192</v>
      </c>
      <c r="O116" t="s">
        <v>1681</v>
      </c>
      <c r="P116" t="s">
        <v>2172</v>
      </c>
      <c r="Q116" s="6" t="s">
        <v>2653</v>
      </c>
      <c r="S116" t="s">
        <v>3401</v>
      </c>
    </row>
    <row r="117" spans="1:19" ht="30" x14ac:dyDescent="0.25">
      <c r="A117" s="21" t="s">
        <v>134</v>
      </c>
      <c r="B117" t="s">
        <v>523</v>
      </c>
      <c r="C117" t="s">
        <v>784</v>
      </c>
      <c r="D117" t="b">
        <v>1</v>
      </c>
      <c r="E117" t="b">
        <v>0</v>
      </c>
      <c r="F117" t="b">
        <v>0</v>
      </c>
      <c r="G117" t="b">
        <v>0</v>
      </c>
      <c r="H117" t="b">
        <v>0</v>
      </c>
      <c r="I117" t="b">
        <v>0</v>
      </c>
      <c r="J117" t="b">
        <v>0</v>
      </c>
      <c r="K117" t="b">
        <v>1</v>
      </c>
      <c r="L117" t="b">
        <v>0</v>
      </c>
      <c r="M117" t="s">
        <v>847</v>
      </c>
      <c r="N117" t="s">
        <v>1193</v>
      </c>
      <c r="O117" t="s">
        <v>1682</v>
      </c>
      <c r="P117" t="s">
        <v>2173</v>
      </c>
      <c r="Q117" s="6" t="s">
        <v>2654</v>
      </c>
      <c r="R117" t="s">
        <v>3085</v>
      </c>
      <c r="S117" t="s">
        <v>3402</v>
      </c>
    </row>
    <row r="118" spans="1:19" ht="30" x14ac:dyDescent="0.25">
      <c r="A118" s="21" t="s">
        <v>135</v>
      </c>
      <c r="B118" t="s">
        <v>612</v>
      </c>
      <c r="C118" t="s">
        <v>784</v>
      </c>
      <c r="D118" t="b">
        <v>1</v>
      </c>
      <c r="E118" t="b">
        <v>0</v>
      </c>
      <c r="F118" t="b">
        <v>0</v>
      </c>
      <c r="G118" t="b">
        <v>0</v>
      </c>
      <c r="H118" t="b">
        <v>0</v>
      </c>
      <c r="I118" t="b">
        <v>0</v>
      </c>
      <c r="J118" t="b">
        <v>0</v>
      </c>
      <c r="K118" t="b">
        <v>1</v>
      </c>
      <c r="L118" t="b">
        <v>0</v>
      </c>
      <c r="N118" t="s">
        <v>1194</v>
      </c>
      <c r="O118" t="s">
        <v>1683</v>
      </c>
      <c r="P118" t="s">
        <v>2174</v>
      </c>
      <c r="Q118" s="6" t="s">
        <v>2655</v>
      </c>
      <c r="S118" t="s">
        <v>3403</v>
      </c>
    </row>
    <row r="119" spans="1:19" ht="30" x14ac:dyDescent="0.25">
      <c r="A119" s="21" t="s">
        <v>136</v>
      </c>
      <c r="B119" t="s">
        <v>523</v>
      </c>
      <c r="C119" t="s">
        <v>784</v>
      </c>
      <c r="D119" t="b">
        <v>1</v>
      </c>
      <c r="E119" t="b">
        <v>0</v>
      </c>
      <c r="F119" t="b">
        <v>0</v>
      </c>
      <c r="G119" t="b">
        <v>0</v>
      </c>
      <c r="H119" t="b">
        <v>0</v>
      </c>
      <c r="I119" t="b">
        <v>0</v>
      </c>
      <c r="J119" t="b">
        <v>1</v>
      </c>
      <c r="K119" t="b">
        <v>1</v>
      </c>
      <c r="L119" t="b">
        <v>0</v>
      </c>
      <c r="M119" t="s">
        <v>848</v>
      </c>
      <c r="N119" t="s">
        <v>1195</v>
      </c>
      <c r="O119" t="s">
        <v>1684</v>
      </c>
      <c r="P119" t="s">
        <v>2175</v>
      </c>
      <c r="Q119" s="6" t="s">
        <v>2656</v>
      </c>
      <c r="R119" t="s">
        <v>3086</v>
      </c>
      <c r="S119" t="s">
        <v>3404</v>
      </c>
    </row>
    <row r="120" spans="1:19" ht="45" x14ac:dyDescent="0.25">
      <c r="A120" s="21" t="s">
        <v>137</v>
      </c>
      <c r="B120" t="s">
        <v>613</v>
      </c>
      <c r="C120" t="s">
        <v>784</v>
      </c>
      <c r="D120" t="b">
        <v>1</v>
      </c>
      <c r="E120" t="b">
        <v>0</v>
      </c>
      <c r="F120" t="b">
        <v>0</v>
      </c>
      <c r="G120" t="b">
        <v>0</v>
      </c>
      <c r="H120" t="b">
        <v>0</v>
      </c>
      <c r="I120" t="b">
        <v>0</v>
      </c>
      <c r="J120" t="b">
        <v>0</v>
      </c>
      <c r="K120" t="b">
        <v>1</v>
      </c>
      <c r="L120" t="b">
        <v>0</v>
      </c>
      <c r="M120" t="s">
        <v>849</v>
      </c>
      <c r="N120" t="s">
        <v>1196</v>
      </c>
      <c r="O120" t="s">
        <v>1685</v>
      </c>
      <c r="P120" t="s">
        <v>2176</v>
      </c>
      <c r="Q120" s="6" t="s">
        <v>2657</v>
      </c>
      <c r="R120" t="s">
        <v>3087</v>
      </c>
      <c r="S120" t="s">
        <v>3405</v>
      </c>
    </row>
    <row r="121" spans="1:19" ht="30" x14ac:dyDescent="0.25">
      <c r="A121" s="21" t="s">
        <v>138</v>
      </c>
      <c r="B121" t="s">
        <v>583</v>
      </c>
      <c r="C121" t="s">
        <v>784</v>
      </c>
      <c r="D121" t="b">
        <v>1</v>
      </c>
      <c r="E121" t="b">
        <v>0</v>
      </c>
      <c r="F121" t="b">
        <v>0</v>
      </c>
      <c r="G121" t="b">
        <v>0</v>
      </c>
      <c r="H121" t="b">
        <v>0</v>
      </c>
      <c r="I121" t="b">
        <v>0</v>
      </c>
      <c r="J121" t="b">
        <v>0</v>
      </c>
      <c r="K121" t="b">
        <v>0</v>
      </c>
      <c r="L121" t="b">
        <v>0</v>
      </c>
      <c r="N121" t="s">
        <v>1197</v>
      </c>
      <c r="O121" t="s">
        <v>1686</v>
      </c>
      <c r="P121" t="s">
        <v>2177</v>
      </c>
      <c r="Q121" s="6" t="s">
        <v>2658</v>
      </c>
      <c r="S121" t="s">
        <v>3406</v>
      </c>
    </row>
    <row r="122" spans="1:19" ht="30" x14ac:dyDescent="0.25">
      <c r="A122" s="21" t="s">
        <v>139</v>
      </c>
      <c r="B122" t="s">
        <v>583</v>
      </c>
      <c r="C122" t="s">
        <v>784</v>
      </c>
      <c r="D122" t="b">
        <v>1</v>
      </c>
      <c r="E122" t="b">
        <v>0</v>
      </c>
      <c r="F122" t="b">
        <v>0</v>
      </c>
      <c r="G122" t="b">
        <v>0</v>
      </c>
      <c r="H122" t="b">
        <v>0</v>
      </c>
      <c r="I122" t="b">
        <v>0</v>
      </c>
      <c r="J122" t="b">
        <v>0</v>
      </c>
      <c r="K122" t="b">
        <v>1</v>
      </c>
      <c r="L122" t="b">
        <v>0</v>
      </c>
      <c r="N122" t="s">
        <v>1198</v>
      </c>
      <c r="O122" t="s">
        <v>1687</v>
      </c>
      <c r="P122" t="s">
        <v>2178</v>
      </c>
      <c r="Q122" s="6" t="s">
        <v>2659</v>
      </c>
      <c r="S122" t="s">
        <v>3407</v>
      </c>
    </row>
    <row r="123" spans="1:19" x14ac:dyDescent="0.25">
      <c r="A123" s="21" t="s">
        <v>140</v>
      </c>
      <c r="B123" t="s">
        <v>583</v>
      </c>
      <c r="C123" t="s">
        <v>784</v>
      </c>
      <c r="D123" t="b">
        <v>1</v>
      </c>
      <c r="E123" t="b">
        <v>0</v>
      </c>
      <c r="F123" t="b">
        <v>0</v>
      </c>
      <c r="G123" t="b">
        <v>0</v>
      </c>
      <c r="H123" t="b">
        <v>0</v>
      </c>
      <c r="I123" t="b">
        <v>0</v>
      </c>
      <c r="J123" t="b">
        <v>0</v>
      </c>
      <c r="K123" t="b">
        <v>1</v>
      </c>
      <c r="L123" t="b">
        <v>1</v>
      </c>
      <c r="M123" t="s">
        <v>850</v>
      </c>
      <c r="N123" t="s">
        <v>1199</v>
      </c>
      <c r="O123" t="s">
        <v>1688</v>
      </c>
      <c r="P123" t="s">
        <v>2179</v>
      </c>
      <c r="Q123" s="6" t="s">
        <v>2660</v>
      </c>
      <c r="R123" t="s">
        <v>3088</v>
      </c>
      <c r="S123" t="s">
        <v>3408</v>
      </c>
    </row>
    <row r="124" spans="1:19" ht="30" x14ac:dyDescent="0.25">
      <c r="A124" s="21" t="s">
        <v>141</v>
      </c>
      <c r="B124" t="s">
        <v>583</v>
      </c>
      <c r="C124" t="s">
        <v>784</v>
      </c>
      <c r="D124" t="b">
        <v>1</v>
      </c>
      <c r="E124" t="b">
        <v>0</v>
      </c>
      <c r="F124" t="b">
        <v>0</v>
      </c>
      <c r="G124" t="b">
        <v>0</v>
      </c>
      <c r="H124" t="b">
        <v>0</v>
      </c>
      <c r="I124" t="b">
        <v>0</v>
      </c>
      <c r="J124" t="b">
        <v>0</v>
      </c>
      <c r="K124" t="b">
        <v>1</v>
      </c>
      <c r="L124" t="b">
        <v>1</v>
      </c>
      <c r="M124" t="s">
        <v>851</v>
      </c>
      <c r="N124" t="s">
        <v>1200</v>
      </c>
      <c r="O124" t="s">
        <v>1689</v>
      </c>
      <c r="P124" t="s">
        <v>2180</v>
      </c>
      <c r="Q124" s="6" t="s">
        <v>2661</v>
      </c>
      <c r="R124" t="s">
        <v>3089</v>
      </c>
      <c r="S124" t="s">
        <v>3409</v>
      </c>
    </row>
    <row r="125" spans="1:19" ht="30" x14ac:dyDescent="0.25">
      <c r="A125" s="21" t="s">
        <v>142</v>
      </c>
      <c r="B125" t="s">
        <v>583</v>
      </c>
      <c r="C125" t="s">
        <v>784</v>
      </c>
      <c r="D125" t="b">
        <v>1</v>
      </c>
      <c r="E125" t="b">
        <v>0</v>
      </c>
      <c r="F125" t="b">
        <v>0</v>
      </c>
      <c r="G125" t="b">
        <v>0</v>
      </c>
      <c r="H125" t="b">
        <v>0</v>
      </c>
      <c r="I125" t="b">
        <v>0</v>
      </c>
      <c r="J125" t="b">
        <v>0</v>
      </c>
      <c r="K125" t="b">
        <v>1</v>
      </c>
      <c r="L125" t="b">
        <v>1</v>
      </c>
      <c r="M125" t="s">
        <v>852</v>
      </c>
      <c r="N125" t="s">
        <v>1201</v>
      </c>
      <c r="O125" t="s">
        <v>1690</v>
      </c>
      <c r="P125" t="s">
        <v>2181</v>
      </c>
      <c r="Q125" s="6" t="s">
        <v>2662</v>
      </c>
      <c r="R125" t="s">
        <v>3090</v>
      </c>
      <c r="S125" t="s">
        <v>3410</v>
      </c>
    </row>
    <row r="126" spans="1:19" ht="30" x14ac:dyDescent="0.25">
      <c r="A126" s="21" t="s">
        <v>143</v>
      </c>
      <c r="B126" t="s">
        <v>614</v>
      </c>
      <c r="C126" t="s">
        <v>784</v>
      </c>
      <c r="D126" t="b">
        <v>1</v>
      </c>
      <c r="E126" t="b">
        <v>0</v>
      </c>
      <c r="F126" t="b">
        <v>0</v>
      </c>
      <c r="G126" t="b">
        <v>0</v>
      </c>
      <c r="H126" t="b">
        <v>0</v>
      </c>
      <c r="I126" t="b">
        <v>0</v>
      </c>
      <c r="J126" t="b">
        <v>0</v>
      </c>
      <c r="K126" t="b">
        <v>0</v>
      </c>
      <c r="L126" t="b">
        <v>0</v>
      </c>
      <c r="M126" t="s">
        <v>853</v>
      </c>
      <c r="N126" t="s">
        <v>1202</v>
      </c>
      <c r="O126" t="s">
        <v>1691</v>
      </c>
      <c r="P126" t="s">
        <v>2182</v>
      </c>
      <c r="Q126" s="6" t="s">
        <v>2663</v>
      </c>
      <c r="R126" t="s">
        <v>3091</v>
      </c>
      <c r="S126" t="s">
        <v>3411</v>
      </c>
    </row>
    <row r="127" spans="1:19" ht="30" x14ac:dyDescent="0.25">
      <c r="A127" s="21" t="s">
        <v>144</v>
      </c>
      <c r="B127" t="s">
        <v>597</v>
      </c>
      <c r="C127" t="s">
        <v>784</v>
      </c>
      <c r="D127" t="b">
        <v>1</v>
      </c>
      <c r="E127" t="b">
        <v>0</v>
      </c>
      <c r="F127" t="b">
        <v>0</v>
      </c>
      <c r="G127" t="b">
        <v>0</v>
      </c>
      <c r="H127" t="b">
        <v>0</v>
      </c>
      <c r="I127" t="b">
        <v>0</v>
      </c>
      <c r="J127" t="b">
        <v>0</v>
      </c>
      <c r="K127" t="b">
        <v>1</v>
      </c>
      <c r="L127" t="b">
        <v>1</v>
      </c>
      <c r="M127" t="s">
        <v>854</v>
      </c>
      <c r="N127" t="s">
        <v>1203</v>
      </c>
      <c r="O127" t="s">
        <v>1692</v>
      </c>
      <c r="P127" t="s">
        <v>2183</v>
      </c>
      <c r="Q127" s="6" t="s">
        <v>2664</v>
      </c>
      <c r="R127" t="s">
        <v>3092</v>
      </c>
      <c r="S127" t="s">
        <v>3412</v>
      </c>
    </row>
    <row r="128" spans="1:19" ht="30" x14ac:dyDescent="0.25">
      <c r="A128" s="21" t="s">
        <v>145</v>
      </c>
      <c r="B128" t="s">
        <v>615</v>
      </c>
      <c r="C128" t="s">
        <v>784</v>
      </c>
      <c r="D128" t="b">
        <v>1</v>
      </c>
      <c r="E128" t="b">
        <v>0</v>
      </c>
      <c r="F128" t="b">
        <v>0</v>
      </c>
      <c r="G128" t="b">
        <v>0</v>
      </c>
      <c r="H128" t="b">
        <v>0</v>
      </c>
      <c r="I128" t="b">
        <v>0</v>
      </c>
      <c r="J128" t="b">
        <v>0</v>
      </c>
      <c r="K128" t="b">
        <v>1</v>
      </c>
      <c r="L128" t="b">
        <v>0</v>
      </c>
      <c r="N128" t="s">
        <v>1204</v>
      </c>
      <c r="O128" t="s">
        <v>1693</v>
      </c>
      <c r="P128" t="s">
        <v>2184</v>
      </c>
      <c r="Q128" s="6" t="s">
        <v>2665</v>
      </c>
      <c r="S128" t="s">
        <v>3413</v>
      </c>
    </row>
    <row r="129" spans="1:19" ht="30" x14ac:dyDescent="0.25">
      <c r="A129" s="21" t="s">
        <v>146</v>
      </c>
      <c r="B129" t="s">
        <v>527</v>
      </c>
      <c r="C129" t="s">
        <v>784</v>
      </c>
      <c r="D129" t="b">
        <v>1</v>
      </c>
      <c r="E129" t="b">
        <v>0</v>
      </c>
      <c r="F129" t="b">
        <v>0</v>
      </c>
      <c r="G129" t="b">
        <v>0</v>
      </c>
      <c r="H129" t="b">
        <v>0</v>
      </c>
      <c r="I129" t="b">
        <v>0</v>
      </c>
      <c r="J129" t="b">
        <v>1</v>
      </c>
      <c r="K129" t="b">
        <v>1</v>
      </c>
      <c r="L129" t="b">
        <v>0</v>
      </c>
      <c r="N129" t="s">
        <v>1205</v>
      </c>
      <c r="O129" t="s">
        <v>1694</v>
      </c>
      <c r="P129" t="s">
        <v>2185</v>
      </c>
      <c r="Q129" s="6" t="s">
        <v>2666</v>
      </c>
      <c r="S129" t="s">
        <v>3414</v>
      </c>
    </row>
    <row r="130" spans="1:19" ht="30" x14ac:dyDescent="0.25">
      <c r="A130" s="21" t="s">
        <v>147</v>
      </c>
      <c r="B130" t="s">
        <v>616</v>
      </c>
      <c r="C130" t="s">
        <v>784</v>
      </c>
      <c r="D130" t="b">
        <v>1</v>
      </c>
      <c r="E130" t="b">
        <v>0</v>
      </c>
      <c r="F130" t="b">
        <v>0</v>
      </c>
      <c r="G130" t="b">
        <v>0</v>
      </c>
      <c r="H130" t="b">
        <v>0</v>
      </c>
      <c r="I130" t="b">
        <v>0</v>
      </c>
      <c r="J130" t="b">
        <v>0</v>
      </c>
      <c r="K130" t="b">
        <v>1</v>
      </c>
      <c r="L130" t="b">
        <v>0</v>
      </c>
      <c r="M130" t="s">
        <v>855</v>
      </c>
      <c r="N130" t="s">
        <v>1206</v>
      </c>
      <c r="O130" t="s">
        <v>1695</v>
      </c>
      <c r="P130" t="s">
        <v>2186</v>
      </c>
      <c r="Q130" s="6" t="s">
        <v>2667</v>
      </c>
      <c r="R130" t="s">
        <v>3093</v>
      </c>
      <c r="S130" t="s">
        <v>3415</v>
      </c>
    </row>
    <row r="131" spans="1:19" ht="30" x14ac:dyDescent="0.25">
      <c r="A131" s="21" t="s">
        <v>148</v>
      </c>
      <c r="B131" t="s">
        <v>617</v>
      </c>
      <c r="C131" t="s">
        <v>784</v>
      </c>
      <c r="D131" t="b">
        <v>1</v>
      </c>
      <c r="E131" t="b">
        <v>0</v>
      </c>
      <c r="F131" t="b">
        <v>0</v>
      </c>
      <c r="G131" t="b">
        <v>0</v>
      </c>
      <c r="H131" t="b">
        <v>0</v>
      </c>
      <c r="I131" t="b">
        <v>0</v>
      </c>
      <c r="J131" t="b">
        <v>0</v>
      </c>
      <c r="K131" t="b">
        <v>1</v>
      </c>
      <c r="L131" t="b">
        <v>0</v>
      </c>
      <c r="M131" t="s">
        <v>856</v>
      </c>
      <c r="N131" t="s">
        <v>1207</v>
      </c>
      <c r="O131" t="s">
        <v>1696</v>
      </c>
      <c r="P131" t="s">
        <v>2187</v>
      </c>
      <c r="Q131" s="6" t="s">
        <v>2668</v>
      </c>
      <c r="R131" t="s">
        <v>3094</v>
      </c>
      <c r="S131" t="s">
        <v>3416</v>
      </c>
    </row>
    <row r="132" spans="1:19" ht="30" x14ac:dyDescent="0.25">
      <c r="A132" s="21" t="s">
        <v>149</v>
      </c>
      <c r="B132" t="s">
        <v>595</v>
      </c>
      <c r="C132" t="s">
        <v>784</v>
      </c>
      <c r="D132" t="b">
        <v>1</v>
      </c>
      <c r="E132" t="b">
        <v>0</v>
      </c>
      <c r="F132" t="b">
        <v>0</v>
      </c>
      <c r="G132" t="b">
        <v>0</v>
      </c>
      <c r="H132" t="b">
        <v>0</v>
      </c>
      <c r="I132" t="b">
        <v>0</v>
      </c>
      <c r="J132" t="b">
        <v>0</v>
      </c>
      <c r="K132" t="b">
        <v>1</v>
      </c>
      <c r="L132" t="b">
        <v>0</v>
      </c>
      <c r="N132" t="s">
        <v>1208</v>
      </c>
      <c r="O132" t="s">
        <v>1697</v>
      </c>
      <c r="P132" t="s">
        <v>2188</v>
      </c>
      <c r="Q132" s="6" t="s">
        <v>2669</v>
      </c>
      <c r="S132" t="s">
        <v>3417</v>
      </c>
    </row>
    <row r="133" spans="1:19" ht="30" x14ac:dyDescent="0.25">
      <c r="A133" s="21" t="s">
        <v>150</v>
      </c>
      <c r="B133" t="s">
        <v>618</v>
      </c>
      <c r="C133" t="s">
        <v>784</v>
      </c>
      <c r="D133" t="b">
        <v>1</v>
      </c>
      <c r="E133" t="b">
        <v>0</v>
      </c>
      <c r="F133" t="b">
        <v>0</v>
      </c>
      <c r="G133" t="b">
        <v>0</v>
      </c>
      <c r="H133" t="b">
        <v>0</v>
      </c>
      <c r="I133" t="b">
        <v>0</v>
      </c>
      <c r="J133" t="b">
        <v>0</v>
      </c>
      <c r="K133" t="b">
        <v>1</v>
      </c>
      <c r="L133" t="b">
        <v>0</v>
      </c>
      <c r="M133" t="s">
        <v>857</v>
      </c>
      <c r="N133" t="s">
        <v>1209</v>
      </c>
      <c r="O133" t="s">
        <v>1698</v>
      </c>
      <c r="P133" t="s">
        <v>2189</v>
      </c>
      <c r="Q133" s="6" t="s">
        <v>2670</v>
      </c>
      <c r="R133" t="s">
        <v>3095</v>
      </c>
      <c r="S133" t="s">
        <v>3418</v>
      </c>
    </row>
    <row r="134" spans="1:19" x14ac:dyDescent="0.25">
      <c r="A134" s="21" t="s">
        <v>151</v>
      </c>
      <c r="B134" t="s">
        <v>619</v>
      </c>
      <c r="C134" t="s">
        <v>784</v>
      </c>
      <c r="D134" t="b">
        <v>1</v>
      </c>
      <c r="E134" t="b">
        <v>0</v>
      </c>
      <c r="F134" t="b">
        <v>0</v>
      </c>
      <c r="G134" t="b">
        <v>0</v>
      </c>
      <c r="H134" t="b">
        <v>0</v>
      </c>
      <c r="I134" t="b">
        <v>0</v>
      </c>
      <c r="J134" t="b">
        <v>0</v>
      </c>
      <c r="K134" t="b">
        <v>0</v>
      </c>
      <c r="L134" t="b">
        <v>0</v>
      </c>
      <c r="M134" t="s">
        <v>858</v>
      </c>
      <c r="N134" t="s">
        <v>1210</v>
      </c>
      <c r="O134" t="s">
        <v>1699</v>
      </c>
      <c r="P134" t="s">
        <v>2190</v>
      </c>
      <c r="Q134" s="6" t="s">
        <v>2671</v>
      </c>
      <c r="R134" t="s">
        <v>3096</v>
      </c>
      <c r="S134" t="s">
        <v>3419</v>
      </c>
    </row>
    <row r="135" spans="1:19" ht="30" x14ac:dyDescent="0.25">
      <c r="A135" s="21" t="s">
        <v>152</v>
      </c>
      <c r="B135" t="s">
        <v>620</v>
      </c>
      <c r="C135" t="s">
        <v>784</v>
      </c>
      <c r="D135" t="b">
        <v>1</v>
      </c>
      <c r="E135" t="b">
        <v>0</v>
      </c>
      <c r="F135" t="b">
        <v>0</v>
      </c>
      <c r="G135" t="b">
        <v>0</v>
      </c>
      <c r="H135" t="b">
        <v>0</v>
      </c>
      <c r="I135" t="b">
        <v>0</v>
      </c>
      <c r="J135" t="b">
        <v>0</v>
      </c>
      <c r="K135" t="b">
        <v>1</v>
      </c>
      <c r="L135" t="b">
        <v>0</v>
      </c>
      <c r="M135" t="s">
        <v>859</v>
      </c>
      <c r="N135" t="s">
        <v>1211</v>
      </c>
      <c r="O135" t="s">
        <v>1700</v>
      </c>
      <c r="P135" t="s">
        <v>2191</v>
      </c>
      <c r="Q135" s="6" t="s">
        <v>2672</v>
      </c>
      <c r="R135" t="s">
        <v>3097</v>
      </c>
      <c r="S135" t="s">
        <v>3420</v>
      </c>
    </row>
    <row r="136" spans="1:19" ht="30" x14ac:dyDescent="0.25">
      <c r="A136" s="21" t="s">
        <v>153</v>
      </c>
      <c r="B136" t="s">
        <v>603</v>
      </c>
      <c r="C136" t="s">
        <v>784</v>
      </c>
      <c r="D136" t="b">
        <v>1</v>
      </c>
      <c r="E136" t="b">
        <v>0</v>
      </c>
      <c r="F136" t="b">
        <v>0</v>
      </c>
      <c r="G136" t="b">
        <v>0</v>
      </c>
      <c r="H136" t="b">
        <v>0</v>
      </c>
      <c r="I136" t="b">
        <v>0</v>
      </c>
      <c r="J136" t="b">
        <v>0</v>
      </c>
      <c r="K136" t="b">
        <v>1</v>
      </c>
      <c r="L136" t="b">
        <v>0</v>
      </c>
      <c r="M136" t="s">
        <v>860</v>
      </c>
      <c r="N136" t="s">
        <v>1212</v>
      </c>
      <c r="O136" t="s">
        <v>1701</v>
      </c>
      <c r="P136" t="s">
        <v>2192</v>
      </c>
      <c r="Q136" s="6" t="s">
        <v>2673</v>
      </c>
      <c r="R136" t="s">
        <v>3098</v>
      </c>
      <c r="S136" t="s">
        <v>3421</v>
      </c>
    </row>
    <row r="137" spans="1:19" ht="30" x14ac:dyDescent="0.25">
      <c r="A137" s="21" t="s">
        <v>154</v>
      </c>
      <c r="B137" t="s">
        <v>621</v>
      </c>
      <c r="C137" t="s">
        <v>784</v>
      </c>
      <c r="D137" t="b">
        <v>1</v>
      </c>
      <c r="E137" t="b">
        <v>0</v>
      </c>
      <c r="F137" t="b">
        <v>0</v>
      </c>
      <c r="G137" t="b">
        <v>0</v>
      </c>
      <c r="H137" t="b">
        <v>0</v>
      </c>
      <c r="I137" t="b">
        <v>0</v>
      </c>
      <c r="J137" t="b">
        <v>0</v>
      </c>
      <c r="K137" t="b">
        <v>1</v>
      </c>
      <c r="L137" t="b">
        <v>0</v>
      </c>
      <c r="M137" t="s">
        <v>861</v>
      </c>
      <c r="N137" t="s">
        <v>1213</v>
      </c>
      <c r="O137" t="s">
        <v>1702</v>
      </c>
      <c r="P137" t="s">
        <v>2193</v>
      </c>
      <c r="Q137" s="6" t="s">
        <v>2674</v>
      </c>
      <c r="R137" t="s">
        <v>3099</v>
      </c>
      <c r="S137" t="s">
        <v>3422</v>
      </c>
    </row>
    <row r="138" spans="1:19" ht="30" x14ac:dyDescent="0.25">
      <c r="A138" s="21" t="s">
        <v>155</v>
      </c>
      <c r="B138" t="s">
        <v>622</v>
      </c>
      <c r="C138" t="s">
        <v>784</v>
      </c>
      <c r="D138" t="b">
        <v>1</v>
      </c>
      <c r="E138" t="b">
        <v>0</v>
      </c>
      <c r="F138" t="b">
        <v>0</v>
      </c>
      <c r="G138" t="b">
        <v>0</v>
      </c>
      <c r="H138" t="b">
        <v>0</v>
      </c>
      <c r="I138" t="b">
        <v>0</v>
      </c>
      <c r="J138" t="b">
        <v>0</v>
      </c>
      <c r="K138" t="b">
        <v>1</v>
      </c>
      <c r="L138" t="b">
        <v>0</v>
      </c>
      <c r="N138" t="s">
        <v>1214</v>
      </c>
      <c r="O138" t="s">
        <v>1703</v>
      </c>
      <c r="P138" t="s">
        <v>2194</v>
      </c>
      <c r="Q138" s="6" t="s">
        <v>2675</v>
      </c>
      <c r="S138" t="s">
        <v>3423</v>
      </c>
    </row>
    <row r="139" spans="1:19" x14ac:dyDescent="0.25">
      <c r="A139" s="21" t="s">
        <v>156</v>
      </c>
      <c r="B139" t="s">
        <v>566</v>
      </c>
      <c r="C139" t="s">
        <v>784</v>
      </c>
      <c r="D139" t="b">
        <v>1</v>
      </c>
      <c r="E139" t="b">
        <v>0</v>
      </c>
      <c r="F139" t="b">
        <v>0</v>
      </c>
      <c r="G139" t="b">
        <v>0</v>
      </c>
      <c r="H139" t="b">
        <v>0</v>
      </c>
      <c r="I139" t="b">
        <v>0</v>
      </c>
      <c r="J139" t="b">
        <v>0</v>
      </c>
      <c r="K139" t="b">
        <v>0</v>
      </c>
      <c r="L139" t="b">
        <v>0</v>
      </c>
      <c r="M139" t="s">
        <v>787</v>
      </c>
      <c r="N139" t="s">
        <v>1215</v>
      </c>
      <c r="O139" t="s">
        <v>1704</v>
      </c>
      <c r="P139" t="s">
        <v>2195</v>
      </c>
      <c r="Q139" s="6" t="s">
        <v>2676</v>
      </c>
    </row>
    <row r="140" spans="1:19" ht="30" x14ac:dyDescent="0.25">
      <c r="A140" s="21" t="s">
        <v>157</v>
      </c>
      <c r="B140" t="s">
        <v>623</v>
      </c>
      <c r="C140" t="s">
        <v>784</v>
      </c>
      <c r="D140" t="b">
        <v>1</v>
      </c>
      <c r="E140" t="b">
        <v>0</v>
      </c>
      <c r="F140" t="b">
        <v>0</v>
      </c>
      <c r="G140" t="b">
        <v>0</v>
      </c>
      <c r="H140" t="b">
        <v>0</v>
      </c>
      <c r="I140" t="b">
        <v>0</v>
      </c>
      <c r="J140" t="b">
        <v>0</v>
      </c>
      <c r="K140" t="b">
        <v>1</v>
      </c>
      <c r="L140" t="b">
        <v>0</v>
      </c>
      <c r="M140" t="s">
        <v>862</v>
      </c>
      <c r="N140" t="s">
        <v>1216</v>
      </c>
      <c r="O140" t="s">
        <v>1705</v>
      </c>
      <c r="P140" t="s">
        <v>2196</v>
      </c>
      <c r="Q140" s="6" t="s">
        <v>2677</v>
      </c>
      <c r="R140" t="s">
        <v>3100</v>
      </c>
    </row>
    <row r="141" spans="1:19" ht="30" x14ac:dyDescent="0.25">
      <c r="A141" s="21" t="s">
        <v>158</v>
      </c>
      <c r="B141" t="s">
        <v>624</v>
      </c>
      <c r="C141" t="s">
        <v>784</v>
      </c>
      <c r="D141" t="b">
        <v>1</v>
      </c>
      <c r="E141" t="b">
        <v>0</v>
      </c>
      <c r="F141" t="b">
        <v>0</v>
      </c>
      <c r="G141" t="b">
        <v>0</v>
      </c>
      <c r="H141" t="b">
        <v>0</v>
      </c>
      <c r="I141" t="b">
        <v>0</v>
      </c>
      <c r="J141" t="b">
        <v>1</v>
      </c>
      <c r="K141" t="b">
        <v>1</v>
      </c>
      <c r="L141" t="b">
        <v>0</v>
      </c>
      <c r="M141" t="s">
        <v>863</v>
      </c>
      <c r="N141" t="s">
        <v>1217</v>
      </c>
      <c r="O141" t="s">
        <v>1706</v>
      </c>
      <c r="P141" t="s">
        <v>2197</v>
      </c>
      <c r="Q141" s="6" t="s">
        <v>2678</v>
      </c>
      <c r="R141" t="s">
        <v>3101</v>
      </c>
      <c r="S141" t="s">
        <v>3424</v>
      </c>
    </row>
    <row r="142" spans="1:19" ht="30" x14ac:dyDescent="0.25">
      <c r="A142" s="21" t="s">
        <v>159</v>
      </c>
      <c r="B142" t="s">
        <v>625</v>
      </c>
      <c r="C142" t="s">
        <v>784</v>
      </c>
      <c r="D142" t="b">
        <v>1</v>
      </c>
      <c r="E142" t="b">
        <v>0</v>
      </c>
      <c r="F142" t="b">
        <v>0</v>
      </c>
      <c r="G142" t="b">
        <v>0</v>
      </c>
      <c r="H142" t="b">
        <v>0</v>
      </c>
      <c r="I142" t="b">
        <v>0</v>
      </c>
      <c r="J142" t="b">
        <v>0</v>
      </c>
      <c r="K142" t="b">
        <v>0</v>
      </c>
      <c r="L142" t="b">
        <v>0</v>
      </c>
      <c r="M142" t="s">
        <v>864</v>
      </c>
      <c r="N142" t="s">
        <v>1218</v>
      </c>
      <c r="O142" t="s">
        <v>1707</v>
      </c>
      <c r="P142" t="s">
        <v>2198</v>
      </c>
      <c r="Q142" s="6" t="s">
        <v>2679</v>
      </c>
      <c r="R142" t="s">
        <v>3102</v>
      </c>
      <c r="S142" t="s">
        <v>3425</v>
      </c>
    </row>
    <row r="143" spans="1:19" ht="30" x14ac:dyDescent="0.25">
      <c r="A143" s="21" t="s">
        <v>160</v>
      </c>
      <c r="B143" t="s">
        <v>534</v>
      </c>
      <c r="C143" t="s">
        <v>784</v>
      </c>
      <c r="D143" t="b">
        <v>1</v>
      </c>
      <c r="E143" t="b">
        <v>0</v>
      </c>
      <c r="F143" t="b">
        <v>0</v>
      </c>
      <c r="G143" t="b">
        <v>0</v>
      </c>
      <c r="H143" t="b">
        <v>0</v>
      </c>
      <c r="I143" t="b">
        <v>0</v>
      </c>
      <c r="J143" t="b">
        <v>0</v>
      </c>
      <c r="K143" t="b">
        <v>1</v>
      </c>
      <c r="L143" t="b">
        <v>0</v>
      </c>
      <c r="M143" t="s">
        <v>865</v>
      </c>
      <c r="N143" t="s">
        <v>1219</v>
      </c>
      <c r="O143" t="s">
        <v>1708</v>
      </c>
      <c r="P143" t="s">
        <v>2199</v>
      </c>
      <c r="Q143" s="6" t="s">
        <v>2680</v>
      </c>
      <c r="R143" t="s">
        <v>3103</v>
      </c>
      <c r="S143" t="s">
        <v>3426</v>
      </c>
    </row>
    <row r="144" spans="1:19" x14ac:dyDescent="0.25">
      <c r="A144" s="21" t="s">
        <v>161</v>
      </c>
      <c r="B144" t="s">
        <v>626</v>
      </c>
      <c r="C144" t="s">
        <v>784</v>
      </c>
      <c r="D144" t="b">
        <v>1</v>
      </c>
      <c r="E144" t="b">
        <v>0</v>
      </c>
      <c r="F144" t="b">
        <v>0</v>
      </c>
      <c r="G144" t="b">
        <v>0</v>
      </c>
      <c r="H144" t="b">
        <v>0</v>
      </c>
      <c r="I144" t="b">
        <v>0</v>
      </c>
      <c r="J144" t="b">
        <v>0</v>
      </c>
      <c r="K144" t="b">
        <v>1</v>
      </c>
      <c r="L144" t="b">
        <v>0</v>
      </c>
      <c r="N144" t="s">
        <v>1220</v>
      </c>
      <c r="O144" t="s">
        <v>1709</v>
      </c>
      <c r="P144" t="s">
        <v>2200</v>
      </c>
      <c r="Q144" s="6" t="s">
        <v>2681</v>
      </c>
      <c r="S144" t="s">
        <v>3427</v>
      </c>
    </row>
    <row r="145" spans="1:19" x14ac:dyDescent="0.25">
      <c r="A145" s="21" t="s">
        <v>162</v>
      </c>
      <c r="B145" t="s">
        <v>549</v>
      </c>
      <c r="C145" t="s">
        <v>784</v>
      </c>
      <c r="D145" t="b">
        <v>1</v>
      </c>
      <c r="E145" t="b">
        <v>0</v>
      </c>
      <c r="F145" t="b">
        <v>0</v>
      </c>
      <c r="G145" t="b">
        <v>0</v>
      </c>
      <c r="H145" t="b">
        <v>0</v>
      </c>
      <c r="I145" t="b">
        <v>0</v>
      </c>
      <c r="J145" t="b">
        <v>0</v>
      </c>
      <c r="K145" t="b">
        <v>1</v>
      </c>
      <c r="L145" t="b">
        <v>0</v>
      </c>
      <c r="M145" t="s">
        <v>866</v>
      </c>
      <c r="N145" t="s">
        <v>1221</v>
      </c>
      <c r="O145" t="s">
        <v>1710</v>
      </c>
      <c r="P145" t="s">
        <v>2201</v>
      </c>
      <c r="Q145" s="6" t="s">
        <v>2682</v>
      </c>
      <c r="S145" t="s">
        <v>3428</v>
      </c>
    </row>
    <row r="146" spans="1:19" ht="30" x14ac:dyDescent="0.25">
      <c r="A146" s="21" t="s">
        <v>163</v>
      </c>
      <c r="B146" t="s">
        <v>627</v>
      </c>
      <c r="C146" t="s">
        <v>784</v>
      </c>
      <c r="D146" t="b">
        <v>1</v>
      </c>
      <c r="E146" t="b">
        <v>0</v>
      </c>
      <c r="F146" t="b">
        <v>0</v>
      </c>
      <c r="G146" t="b">
        <v>0</v>
      </c>
      <c r="H146" t="b">
        <v>0</v>
      </c>
      <c r="I146" t="b">
        <v>0</v>
      </c>
      <c r="J146" t="b">
        <v>0</v>
      </c>
      <c r="K146" t="b">
        <v>0</v>
      </c>
      <c r="L146" t="b">
        <v>0</v>
      </c>
      <c r="M146" t="s">
        <v>867</v>
      </c>
      <c r="N146" t="s">
        <v>1222</v>
      </c>
      <c r="O146" t="s">
        <v>1711</v>
      </c>
      <c r="P146" t="s">
        <v>2202</v>
      </c>
      <c r="Q146" s="6" t="s">
        <v>2683</v>
      </c>
      <c r="R146" t="s">
        <v>3104</v>
      </c>
    </row>
    <row r="147" spans="1:19" x14ac:dyDescent="0.25">
      <c r="A147" s="21" t="s">
        <v>164</v>
      </c>
      <c r="B147" t="s">
        <v>599</v>
      </c>
      <c r="C147" t="s">
        <v>784</v>
      </c>
      <c r="D147" t="b">
        <v>1</v>
      </c>
      <c r="E147" t="b">
        <v>0</v>
      </c>
      <c r="F147" t="b">
        <v>0</v>
      </c>
      <c r="G147" t="b">
        <v>0</v>
      </c>
      <c r="H147" t="b">
        <v>0</v>
      </c>
      <c r="I147" t="b">
        <v>0</v>
      </c>
      <c r="J147" t="b">
        <v>0</v>
      </c>
      <c r="K147" t="b">
        <v>1</v>
      </c>
      <c r="L147" t="b">
        <v>0</v>
      </c>
      <c r="M147" t="s">
        <v>868</v>
      </c>
      <c r="N147" t="s">
        <v>1223</v>
      </c>
      <c r="O147" t="s">
        <v>1712</v>
      </c>
      <c r="P147" t="s">
        <v>2203</v>
      </c>
      <c r="Q147" s="6" t="s">
        <v>2684</v>
      </c>
      <c r="S147" t="s">
        <v>3429</v>
      </c>
    </row>
    <row r="148" spans="1:19" ht="30" x14ac:dyDescent="0.25">
      <c r="A148" s="21" t="s">
        <v>165</v>
      </c>
      <c r="B148" t="s">
        <v>628</v>
      </c>
      <c r="C148" t="s">
        <v>784</v>
      </c>
      <c r="D148" t="b">
        <v>1</v>
      </c>
      <c r="E148" t="b">
        <v>0</v>
      </c>
      <c r="F148" t="b">
        <v>0</v>
      </c>
      <c r="G148" t="b">
        <v>0</v>
      </c>
      <c r="H148" t="b">
        <v>0</v>
      </c>
      <c r="I148" t="b">
        <v>0</v>
      </c>
      <c r="J148" t="b">
        <v>0</v>
      </c>
      <c r="K148" t="b">
        <v>1</v>
      </c>
      <c r="L148" t="b">
        <v>0</v>
      </c>
      <c r="M148" t="s">
        <v>869</v>
      </c>
      <c r="N148" t="s">
        <v>1224</v>
      </c>
      <c r="O148" t="s">
        <v>1713</v>
      </c>
      <c r="P148" t="s">
        <v>2204</v>
      </c>
      <c r="Q148" s="6" t="s">
        <v>2685</v>
      </c>
      <c r="R148" t="s">
        <v>3105</v>
      </c>
      <c r="S148" t="s">
        <v>3430</v>
      </c>
    </row>
    <row r="149" spans="1:19" x14ac:dyDescent="0.25">
      <c r="A149" s="21" t="s">
        <v>166</v>
      </c>
      <c r="B149" t="s">
        <v>629</v>
      </c>
      <c r="C149" t="s">
        <v>784</v>
      </c>
      <c r="D149" t="b">
        <v>1</v>
      </c>
      <c r="E149" t="b">
        <v>0</v>
      </c>
      <c r="F149" t="b">
        <v>0</v>
      </c>
      <c r="G149" t="b">
        <v>0</v>
      </c>
      <c r="H149" t="b">
        <v>0</v>
      </c>
      <c r="I149" t="b">
        <v>0</v>
      </c>
      <c r="J149" t="b">
        <v>0</v>
      </c>
      <c r="K149" t="b">
        <v>1</v>
      </c>
      <c r="L149" t="b">
        <v>0</v>
      </c>
      <c r="M149" t="s">
        <v>870</v>
      </c>
      <c r="N149" t="s">
        <v>1225</v>
      </c>
      <c r="O149" t="s">
        <v>1714</v>
      </c>
      <c r="P149" t="s">
        <v>2205</v>
      </c>
      <c r="Q149" s="6" t="s">
        <v>2686</v>
      </c>
      <c r="R149" t="s">
        <v>3106</v>
      </c>
    </row>
    <row r="150" spans="1:19" x14ac:dyDescent="0.25">
      <c r="A150" s="21" t="s">
        <v>167</v>
      </c>
      <c r="B150" t="s">
        <v>592</v>
      </c>
      <c r="C150" t="s">
        <v>784</v>
      </c>
      <c r="D150" t="b">
        <v>1</v>
      </c>
      <c r="E150" t="b">
        <v>0</v>
      </c>
      <c r="F150" t="b">
        <v>0</v>
      </c>
      <c r="G150" t="b">
        <v>0</v>
      </c>
      <c r="H150" t="b">
        <v>0</v>
      </c>
      <c r="I150" t="b">
        <v>0</v>
      </c>
      <c r="J150" t="b">
        <v>0</v>
      </c>
      <c r="K150" t="b">
        <v>0</v>
      </c>
      <c r="L150" t="b">
        <v>0</v>
      </c>
      <c r="M150" t="s">
        <v>871</v>
      </c>
      <c r="N150" t="s">
        <v>1226</v>
      </c>
      <c r="O150" t="s">
        <v>1715</v>
      </c>
      <c r="P150" t="s">
        <v>2206</v>
      </c>
      <c r="Q150" s="6" t="s">
        <v>2687</v>
      </c>
      <c r="S150" t="s">
        <v>3431</v>
      </c>
    </row>
    <row r="151" spans="1:19" ht="30" x14ac:dyDescent="0.25">
      <c r="A151" s="21" t="s">
        <v>168</v>
      </c>
      <c r="B151" t="s">
        <v>630</v>
      </c>
      <c r="C151" t="s">
        <v>784</v>
      </c>
      <c r="D151" t="b">
        <v>1</v>
      </c>
      <c r="E151" t="b">
        <v>0</v>
      </c>
      <c r="F151" t="b">
        <v>0</v>
      </c>
      <c r="G151" t="b">
        <v>0</v>
      </c>
      <c r="H151" t="b">
        <v>0</v>
      </c>
      <c r="I151" t="b">
        <v>0</v>
      </c>
      <c r="J151" t="b">
        <v>0</v>
      </c>
      <c r="K151" t="b">
        <v>1</v>
      </c>
      <c r="L151" t="b">
        <v>0</v>
      </c>
      <c r="N151" t="s">
        <v>1227</v>
      </c>
      <c r="O151" t="s">
        <v>1716</v>
      </c>
      <c r="P151" t="s">
        <v>2207</v>
      </c>
      <c r="Q151" s="6" t="s">
        <v>2688</v>
      </c>
      <c r="S151" t="s">
        <v>3432</v>
      </c>
    </row>
    <row r="152" spans="1:19" ht="30" x14ac:dyDescent="0.25">
      <c r="A152" s="21" t="s">
        <v>169</v>
      </c>
      <c r="B152" t="s">
        <v>606</v>
      </c>
      <c r="C152" t="s">
        <v>784</v>
      </c>
      <c r="D152" t="b">
        <v>1</v>
      </c>
      <c r="E152" t="b">
        <v>0</v>
      </c>
      <c r="F152" t="b">
        <v>0</v>
      </c>
      <c r="G152" t="b">
        <v>0</v>
      </c>
      <c r="H152" t="b">
        <v>0</v>
      </c>
      <c r="I152" t="b">
        <v>0</v>
      </c>
      <c r="J152" t="b">
        <v>0</v>
      </c>
      <c r="K152" t="b">
        <v>1</v>
      </c>
      <c r="L152" t="b">
        <v>0</v>
      </c>
      <c r="M152" t="s">
        <v>872</v>
      </c>
      <c r="N152" t="s">
        <v>1228</v>
      </c>
      <c r="O152" t="s">
        <v>1717</v>
      </c>
      <c r="P152" t="s">
        <v>2208</v>
      </c>
      <c r="Q152" s="6" t="s">
        <v>2689</v>
      </c>
      <c r="S152" t="s">
        <v>3433</v>
      </c>
    </row>
    <row r="153" spans="1:19" ht="30" x14ac:dyDescent="0.25">
      <c r="A153" s="21" t="s">
        <v>170</v>
      </c>
      <c r="B153" t="s">
        <v>542</v>
      </c>
      <c r="C153" t="s">
        <v>784</v>
      </c>
      <c r="D153" t="b">
        <v>1</v>
      </c>
      <c r="E153" t="b">
        <v>0</v>
      </c>
      <c r="F153" t="b">
        <v>0</v>
      </c>
      <c r="G153" t="b">
        <v>0</v>
      </c>
      <c r="H153" t="b">
        <v>0</v>
      </c>
      <c r="I153" t="b">
        <v>0</v>
      </c>
      <c r="J153" t="b">
        <v>0</v>
      </c>
      <c r="K153" t="b">
        <v>0</v>
      </c>
      <c r="L153" t="b">
        <v>0</v>
      </c>
      <c r="N153" t="s">
        <v>1229</v>
      </c>
      <c r="O153" t="s">
        <v>1718</v>
      </c>
      <c r="P153" t="s">
        <v>2209</v>
      </c>
      <c r="Q153" s="6" t="s">
        <v>2690</v>
      </c>
      <c r="S153" t="s">
        <v>3434</v>
      </c>
    </row>
    <row r="154" spans="1:19" ht="30" x14ac:dyDescent="0.25">
      <c r="A154" s="21" t="s">
        <v>171</v>
      </c>
      <c r="B154" t="s">
        <v>553</v>
      </c>
      <c r="C154" t="s">
        <v>784</v>
      </c>
      <c r="D154" t="b">
        <v>1</v>
      </c>
      <c r="E154" t="b">
        <v>0</v>
      </c>
      <c r="F154" t="b">
        <v>0</v>
      </c>
      <c r="G154" t="b">
        <v>0</v>
      </c>
      <c r="H154" t="b">
        <v>0</v>
      </c>
      <c r="I154" t="b">
        <v>0</v>
      </c>
      <c r="J154" t="b">
        <v>0</v>
      </c>
      <c r="K154" t="b">
        <v>1</v>
      </c>
      <c r="L154" t="b">
        <v>0</v>
      </c>
      <c r="M154" t="s">
        <v>873</v>
      </c>
      <c r="N154" t="s">
        <v>1230</v>
      </c>
      <c r="O154" t="s">
        <v>1719</v>
      </c>
      <c r="P154" t="s">
        <v>2210</v>
      </c>
      <c r="Q154" s="6" t="s">
        <v>2691</v>
      </c>
      <c r="R154" t="s">
        <v>3107</v>
      </c>
      <c r="S154" t="s">
        <v>3435</v>
      </c>
    </row>
    <row r="155" spans="1:19" x14ac:dyDescent="0.25">
      <c r="A155" s="21" t="s">
        <v>172</v>
      </c>
      <c r="B155" t="s">
        <v>631</v>
      </c>
      <c r="C155" t="s">
        <v>784</v>
      </c>
      <c r="D155" t="b">
        <v>1</v>
      </c>
      <c r="E155" t="b">
        <v>0</v>
      </c>
      <c r="F155" t="b">
        <v>0</v>
      </c>
      <c r="G155" t="b">
        <v>0</v>
      </c>
      <c r="H155" t="b">
        <v>0</v>
      </c>
      <c r="I155" t="b">
        <v>0</v>
      </c>
      <c r="J155" t="b">
        <v>0</v>
      </c>
      <c r="K155" t="b">
        <v>0</v>
      </c>
      <c r="L155" t="b">
        <v>0</v>
      </c>
      <c r="M155" t="s">
        <v>874</v>
      </c>
      <c r="N155" t="s">
        <v>1231</v>
      </c>
      <c r="O155" t="s">
        <v>1720</v>
      </c>
      <c r="P155" t="s">
        <v>2211</v>
      </c>
      <c r="Q155" s="6" t="s">
        <v>2692</v>
      </c>
      <c r="S155" t="s">
        <v>3436</v>
      </c>
    </row>
    <row r="156" spans="1:19" ht="30" x14ac:dyDescent="0.25">
      <c r="A156" s="21" t="s">
        <v>173</v>
      </c>
      <c r="B156" t="s">
        <v>523</v>
      </c>
      <c r="C156" t="s">
        <v>784</v>
      </c>
      <c r="D156" t="b">
        <v>1</v>
      </c>
      <c r="E156" t="b">
        <v>0</v>
      </c>
      <c r="F156" t="b">
        <v>0</v>
      </c>
      <c r="G156" t="b">
        <v>0</v>
      </c>
      <c r="H156" t="b">
        <v>0</v>
      </c>
      <c r="I156" t="b">
        <v>0</v>
      </c>
      <c r="J156" t="b">
        <v>0</v>
      </c>
      <c r="K156" t="b">
        <v>1</v>
      </c>
      <c r="L156" t="b">
        <v>0</v>
      </c>
      <c r="M156" t="s">
        <v>875</v>
      </c>
      <c r="N156" t="s">
        <v>1232</v>
      </c>
      <c r="O156" t="s">
        <v>1721</v>
      </c>
      <c r="P156" t="s">
        <v>2212</v>
      </c>
      <c r="Q156" s="6" t="s">
        <v>2693</v>
      </c>
      <c r="R156" t="s">
        <v>3108</v>
      </c>
      <c r="S156" t="s">
        <v>3437</v>
      </c>
    </row>
    <row r="157" spans="1:19" x14ac:dyDescent="0.25">
      <c r="A157" s="21" t="s">
        <v>174</v>
      </c>
      <c r="B157" t="s">
        <v>632</v>
      </c>
      <c r="C157" t="s">
        <v>784</v>
      </c>
      <c r="D157" t="b">
        <v>1</v>
      </c>
      <c r="E157" t="b">
        <v>0</v>
      </c>
      <c r="F157" t="b">
        <v>0</v>
      </c>
      <c r="G157" t="b">
        <v>0</v>
      </c>
      <c r="H157" t="b">
        <v>0</v>
      </c>
      <c r="I157" t="b">
        <v>0</v>
      </c>
      <c r="J157" t="b">
        <v>0</v>
      </c>
      <c r="K157" t="b">
        <v>1</v>
      </c>
      <c r="L157" t="b">
        <v>0</v>
      </c>
      <c r="N157" t="s">
        <v>1233</v>
      </c>
      <c r="O157" t="s">
        <v>1722</v>
      </c>
      <c r="P157" t="s">
        <v>2213</v>
      </c>
      <c r="Q157" s="6" t="s">
        <v>2694</v>
      </c>
      <c r="S157" t="s">
        <v>3438</v>
      </c>
    </row>
    <row r="158" spans="1:19" ht="30" x14ac:dyDescent="0.25">
      <c r="A158" s="21" t="s">
        <v>175</v>
      </c>
      <c r="B158" t="s">
        <v>618</v>
      </c>
      <c r="C158" t="s">
        <v>784</v>
      </c>
      <c r="D158" t="b">
        <v>1</v>
      </c>
      <c r="E158" t="b">
        <v>0</v>
      </c>
      <c r="F158" t="b">
        <v>0</v>
      </c>
      <c r="G158" t="b">
        <v>0</v>
      </c>
      <c r="H158" t="b">
        <v>0</v>
      </c>
      <c r="I158" t="b">
        <v>0</v>
      </c>
      <c r="J158" t="b">
        <v>0</v>
      </c>
      <c r="K158" t="b">
        <v>1</v>
      </c>
      <c r="L158" t="b">
        <v>0</v>
      </c>
      <c r="M158" t="s">
        <v>876</v>
      </c>
      <c r="N158" t="s">
        <v>1234</v>
      </c>
      <c r="O158" t="s">
        <v>1706</v>
      </c>
      <c r="P158" t="s">
        <v>2214</v>
      </c>
      <c r="Q158" s="6" t="s">
        <v>2695</v>
      </c>
      <c r="R158" t="s">
        <v>3109</v>
      </c>
      <c r="S158" t="s">
        <v>3439</v>
      </c>
    </row>
    <row r="159" spans="1:19" x14ac:dyDescent="0.25">
      <c r="A159" s="21" t="s">
        <v>176</v>
      </c>
      <c r="B159" t="s">
        <v>599</v>
      </c>
      <c r="C159" t="s">
        <v>784</v>
      </c>
      <c r="D159" t="b">
        <v>1</v>
      </c>
      <c r="E159" t="b">
        <v>0</v>
      </c>
      <c r="F159" t="b">
        <v>0</v>
      </c>
      <c r="G159" t="b">
        <v>0</v>
      </c>
      <c r="H159" t="b">
        <v>0</v>
      </c>
      <c r="I159" t="b">
        <v>0</v>
      </c>
      <c r="J159" t="b">
        <v>0</v>
      </c>
      <c r="K159" t="b">
        <v>1</v>
      </c>
      <c r="L159" t="b">
        <v>0</v>
      </c>
      <c r="M159" t="s">
        <v>877</v>
      </c>
      <c r="N159" t="s">
        <v>1235</v>
      </c>
      <c r="O159" t="s">
        <v>1723</v>
      </c>
      <c r="P159" t="s">
        <v>2215</v>
      </c>
      <c r="Q159" s="6" t="s">
        <v>2696</v>
      </c>
      <c r="S159" t="s">
        <v>3440</v>
      </c>
    </row>
    <row r="160" spans="1:19" ht="30" x14ac:dyDescent="0.25">
      <c r="A160" s="21" t="s">
        <v>177</v>
      </c>
      <c r="B160" t="s">
        <v>534</v>
      </c>
      <c r="C160" t="s">
        <v>784</v>
      </c>
      <c r="D160" t="b">
        <v>1</v>
      </c>
      <c r="E160" t="b">
        <v>0</v>
      </c>
      <c r="F160" t="b">
        <v>0</v>
      </c>
      <c r="G160" t="b">
        <v>0</v>
      </c>
      <c r="H160" t="b">
        <v>0</v>
      </c>
      <c r="I160" t="b">
        <v>0</v>
      </c>
      <c r="J160" t="b">
        <v>0</v>
      </c>
      <c r="K160" t="b">
        <v>0</v>
      </c>
      <c r="L160" t="b">
        <v>0</v>
      </c>
      <c r="M160" t="s">
        <v>878</v>
      </c>
      <c r="N160" t="s">
        <v>1236</v>
      </c>
      <c r="O160" t="s">
        <v>1724</v>
      </c>
      <c r="P160" t="s">
        <v>2216</v>
      </c>
      <c r="Q160" s="6" t="s">
        <v>2697</v>
      </c>
      <c r="R160" t="s">
        <v>3110</v>
      </c>
      <c r="S160" t="s">
        <v>3441</v>
      </c>
    </row>
    <row r="161" spans="1:19" ht="30" x14ac:dyDescent="0.25">
      <c r="A161" s="21" t="s">
        <v>178</v>
      </c>
      <c r="B161" t="s">
        <v>542</v>
      </c>
      <c r="C161" t="s">
        <v>784</v>
      </c>
      <c r="D161" t="b">
        <v>1</v>
      </c>
      <c r="E161" t="b">
        <v>0</v>
      </c>
      <c r="F161" t="b">
        <v>0</v>
      </c>
      <c r="G161" t="b">
        <v>0</v>
      </c>
      <c r="H161" t="b">
        <v>0</v>
      </c>
      <c r="I161" t="b">
        <v>0</v>
      </c>
      <c r="J161" t="b">
        <v>0</v>
      </c>
      <c r="K161" t="b">
        <v>1</v>
      </c>
      <c r="L161" t="b">
        <v>0</v>
      </c>
      <c r="M161" t="s">
        <v>879</v>
      </c>
      <c r="N161" t="s">
        <v>1237</v>
      </c>
      <c r="O161" t="s">
        <v>1725</v>
      </c>
      <c r="P161" t="s">
        <v>2217</v>
      </c>
      <c r="Q161" s="6" t="s">
        <v>2698</v>
      </c>
      <c r="R161" t="s">
        <v>3111</v>
      </c>
      <c r="S161" t="s">
        <v>3442</v>
      </c>
    </row>
    <row r="162" spans="1:19" x14ac:dyDescent="0.25">
      <c r="A162" s="21" t="s">
        <v>179</v>
      </c>
      <c r="B162" t="s">
        <v>551</v>
      </c>
      <c r="C162" t="s">
        <v>784</v>
      </c>
      <c r="D162" t="b">
        <v>1</v>
      </c>
      <c r="E162" t="b">
        <v>0</v>
      </c>
      <c r="F162" t="b">
        <v>0</v>
      </c>
      <c r="G162" t="b">
        <v>0</v>
      </c>
      <c r="H162" t="b">
        <v>0</v>
      </c>
      <c r="I162" t="b">
        <v>0</v>
      </c>
      <c r="J162" t="b">
        <v>0</v>
      </c>
      <c r="K162" t="b">
        <v>0</v>
      </c>
      <c r="L162" t="b">
        <v>0</v>
      </c>
      <c r="M162" t="s">
        <v>880</v>
      </c>
      <c r="N162" t="s">
        <v>1238</v>
      </c>
      <c r="O162" t="s">
        <v>1726</v>
      </c>
      <c r="P162" t="s">
        <v>2218</v>
      </c>
      <c r="Q162" s="6" t="s">
        <v>2699</v>
      </c>
      <c r="R162" t="s">
        <v>3112</v>
      </c>
      <c r="S162" t="s">
        <v>3443</v>
      </c>
    </row>
    <row r="163" spans="1:19" ht="30" x14ac:dyDescent="0.25">
      <c r="A163" s="21" t="s">
        <v>180</v>
      </c>
      <c r="B163" t="s">
        <v>633</v>
      </c>
      <c r="C163" t="s">
        <v>784</v>
      </c>
      <c r="D163" t="b">
        <v>1</v>
      </c>
      <c r="E163" t="b">
        <v>0</v>
      </c>
      <c r="F163" t="b">
        <v>0</v>
      </c>
      <c r="G163" t="b">
        <v>0</v>
      </c>
      <c r="H163" t="b">
        <v>0</v>
      </c>
      <c r="I163" t="b">
        <v>0</v>
      </c>
      <c r="J163" t="b">
        <v>0</v>
      </c>
      <c r="K163" t="b">
        <v>1</v>
      </c>
      <c r="L163" t="b">
        <v>0</v>
      </c>
      <c r="N163" t="s">
        <v>1239</v>
      </c>
      <c r="O163" t="s">
        <v>1640</v>
      </c>
      <c r="P163" t="s">
        <v>2219</v>
      </c>
      <c r="Q163" s="6" t="s">
        <v>2700</v>
      </c>
      <c r="S163" t="s">
        <v>3444</v>
      </c>
    </row>
    <row r="164" spans="1:19" ht="30" x14ac:dyDescent="0.25">
      <c r="A164" s="21" t="s">
        <v>181</v>
      </c>
      <c r="B164" t="s">
        <v>634</v>
      </c>
      <c r="C164" t="s">
        <v>784</v>
      </c>
      <c r="D164" t="b">
        <v>1</v>
      </c>
      <c r="E164" t="b">
        <v>0</v>
      </c>
      <c r="F164" t="b">
        <v>0</v>
      </c>
      <c r="G164" t="b">
        <v>0</v>
      </c>
      <c r="H164" t="b">
        <v>0</v>
      </c>
      <c r="I164" t="b">
        <v>0</v>
      </c>
      <c r="J164" t="b">
        <v>0</v>
      </c>
      <c r="K164" t="b">
        <v>1</v>
      </c>
      <c r="L164" t="b">
        <v>0</v>
      </c>
      <c r="N164" t="s">
        <v>1240</v>
      </c>
      <c r="O164" t="s">
        <v>1727</v>
      </c>
      <c r="P164" t="s">
        <v>2220</v>
      </c>
      <c r="Q164" s="6" t="s">
        <v>2701</v>
      </c>
      <c r="S164" t="s">
        <v>3445</v>
      </c>
    </row>
    <row r="165" spans="1:19" ht="30" x14ac:dyDescent="0.25">
      <c r="A165" s="21" t="s">
        <v>182</v>
      </c>
      <c r="B165" t="s">
        <v>635</v>
      </c>
      <c r="C165" t="s">
        <v>784</v>
      </c>
      <c r="D165" t="b">
        <v>1</v>
      </c>
      <c r="E165" t="b">
        <v>0</v>
      </c>
      <c r="F165" t="b">
        <v>0</v>
      </c>
      <c r="G165" t="b">
        <v>0</v>
      </c>
      <c r="H165" t="b">
        <v>0</v>
      </c>
      <c r="I165" t="b">
        <v>0</v>
      </c>
      <c r="J165" t="b">
        <v>0</v>
      </c>
      <c r="K165" t="b">
        <v>0</v>
      </c>
      <c r="L165" t="b">
        <v>0</v>
      </c>
      <c r="M165" t="s">
        <v>787</v>
      </c>
      <c r="N165" t="s">
        <v>1241</v>
      </c>
      <c r="O165" t="s">
        <v>1728</v>
      </c>
      <c r="P165" t="s">
        <v>2221</v>
      </c>
      <c r="Q165" s="6" t="s">
        <v>2702</v>
      </c>
    </row>
    <row r="166" spans="1:19" x14ac:dyDescent="0.25">
      <c r="A166" s="21" t="s">
        <v>183</v>
      </c>
      <c r="B166" t="s">
        <v>636</v>
      </c>
      <c r="C166" t="s">
        <v>784</v>
      </c>
      <c r="D166" t="b">
        <v>1</v>
      </c>
      <c r="E166" t="b">
        <v>0</v>
      </c>
      <c r="F166" t="b">
        <v>0</v>
      </c>
      <c r="G166" t="b">
        <v>0</v>
      </c>
      <c r="H166" t="b">
        <v>0</v>
      </c>
      <c r="I166" t="b">
        <v>0</v>
      </c>
      <c r="J166" t="b">
        <v>0</v>
      </c>
      <c r="K166" t="b">
        <v>0</v>
      </c>
      <c r="L166" t="b">
        <v>0</v>
      </c>
      <c r="M166" t="s">
        <v>787</v>
      </c>
      <c r="N166" t="s">
        <v>1242</v>
      </c>
      <c r="O166" t="s">
        <v>1729</v>
      </c>
      <c r="P166" t="s">
        <v>2222</v>
      </c>
      <c r="Q166" s="6" t="s">
        <v>2703</v>
      </c>
    </row>
    <row r="167" spans="1:19" ht="30" x14ac:dyDescent="0.25">
      <c r="A167" s="21" t="s">
        <v>184</v>
      </c>
      <c r="B167" t="s">
        <v>637</v>
      </c>
      <c r="C167" t="s">
        <v>784</v>
      </c>
      <c r="D167" t="b">
        <v>1</v>
      </c>
      <c r="E167" t="b">
        <v>0</v>
      </c>
      <c r="F167" t="b">
        <v>0</v>
      </c>
      <c r="G167" t="b">
        <v>0</v>
      </c>
      <c r="H167" t="b">
        <v>0</v>
      </c>
      <c r="I167" t="b">
        <v>0</v>
      </c>
      <c r="J167" t="b">
        <v>0</v>
      </c>
      <c r="K167" t="b">
        <v>1</v>
      </c>
      <c r="L167" t="b">
        <v>0</v>
      </c>
      <c r="N167" t="s">
        <v>1243</v>
      </c>
      <c r="O167" t="s">
        <v>1730</v>
      </c>
      <c r="P167" t="s">
        <v>2223</v>
      </c>
      <c r="Q167" s="6" t="s">
        <v>2704</v>
      </c>
      <c r="S167" t="s">
        <v>3446</v>
      </c>
    </row>
    <row r="168" spans="1:19" x14ac:dyDescent="0.25">
      <c r="A168" s="21" t="s">
        <v>185</v>
      </c>
      <c r="B168" t="s">
        <v>638</v>
      </c>
      <c r="C168" t="s">
        <v>784</v>
      </c>
      <c r="D168" t="b">
        <v>1</v>
      </c>
      <c r="E168" t="b">
        <v>0</v>
      </c>
      <c r="F168" t="b">
        <v>0</v>
      </c>
      <c r="G168" t="b">
        <v>0</v>
      </c>
      <c r="H168" t="b">
        <v>0</v>
      </c>
      <c r="I168" t="b">
        <v>0</v>
      </c>
      <c r="J168" t="b">
        <v>0</v>
      </c>
      <c r="K168" t="b">
        <v>0</v>
      </c>
      <c r="L168" t="b">
        <v>0</v>
      </c>
      <c r="N168" t="s">
        <v>1244</v>
      </c>
      <c r="O168" t="s">
        <v>1731</v>
      </c>
      <c r="P168" t="s">
        <v>2224</v>
      </c>
      <c r="Q168" s="6" t="s">
        <v>2705</v>
      </c>
      <c r="S168" t="s">
        <v>3447</v>
      </c>
    </row>
    <row r="169" spans="1:19" ht="30" x14ac:dyDescent="0.25">
      <c r="A169" s="21" t="s">
        <v>186</v>
      </c>
      <c r="B169" t="s">
        <v>592</v>
      </c>
      <c r="C169" t="s">
        <v>784</v>
      </c>
      <c r="D169" t="b">
        <v>1</v>
      </c>
      <c r="E169" t="b">
        <v>0</v>
      </c>
      <c r="F169" t="b">
        <v>0</v>
      </c>
      <c r="G169" t="b">
        <v>0</v>
      </c>
      <c r="H169" t="b">
        <v>0</v>
      </c>
      <c r="I169" t="b">
        <v>0</v>
      </c>
      <c r="J169" t="b">
        <v>0</v>
      </c>
      <c r="K169" t="b">
        <v>1</v>
      </c>
      <c r="L169" t="b">
        <v>0</v>
      </c>
      <c r="N169" t="s">
        <v>1245</v>
      </c>
      <c r="O169" t="s">
        <v>1732</v>
      </c>
      <c r="P169" t="s">
        <v>2225</v>
      </c>
      <c r="Q169" s="6" t="s">
        <v>2706</v>
      </c>
      <c r="S169" t="s">
        <v>3448</v>
      </c>
    </row>
    <row r="170" spans="1:19" ht="30" x14ac:dyDescent="0.25">
      <c r="A170" s="21" t="s">
        <v>187</v>
      </c>
      <c r="B170" t="s">
        <v>625</v>
      </c>
      <c r="C170" t="s">
        <v>784</v>
      </c>
      <c r="D170" t="b">
        <v>1</v>
      </c>
      <c r="E170" t="b">
        <v>0</v>
      </c>
      <c r="F170" t="b">
        <v>0</v>
      </c>
      <c r="G170" t="b">
        <v>0</v>
      </c>
      <c r="H170" t="b">
        <v>0</v>
      </c>
      <c r="I170" t="b">
        <v>0</v>
      </c>
      <c r="J170" t="b">
        <v>0</v>
      </c>
      <c r="K170" t="b">
        <v>0</v>
      </c>
      <c r="L170" t="b">
        <v>0</v>
      </c>
      <c r="N170" t="s">
        <v>1246</v>
      </c>
      <c r="O170" t="s">
        <v>1733</v>
      </c>
      <c r="P170" t="s">
        <v>2226</v>
      </c>
      <c r="Q170" s="6" t="s">
        <v>2707</v>
      </c>
      <c r="S170" t="s">
        <v>3449</v>
      </c>
    </row>
    <row r="171" spans="1:19" ht="30" x14ac:dyDescent="0.25">
      <c r="A171" s="21" t="s">
        <v>188</v>
      </c>
      <c r="B171" t="s">
        <v>639</v>
      </c>
      <c r="C171" t="s">
        <v>784</v>
      </c>
      <c r="D171" t="b">
        <v>1</v>
      </c>
      <c r="E171" t="b">
        <v>0</v>
      </c>
      <c r="F171" t="b">
        <v>0</v>
      </c>
      <c r="G171" t="b">
        <v>0</v>
      </c>
      <c r="H171" t="b">
        <v>0</v>
      </c>
      <c r="I171" t="b">
        <v>0</v>
      </c>
      <c r="J171" t="b">
        <v>0</v>
      </c>
      <c r="K171" t="b">
        <v>0</v>
      </c>
      <c r="L171" t="b">
        <v>0</v>
      </c>
      <c r="N171" t="s">
        <v>1247</v>
      </c>
      <c r="O171" t="s">
        <v>1734</v>
      </c>
      <c r="P171" t="s">
        <v>2227</v>
      </c>
      <c r="Q171" s="6" t="s">
        <v>2708</v>
      </c>
      <c r="S171" t="s">
        <v>3450</v>
      </c>
    </row>
    <row r="172" spans="1:19" x14ac:dyDescent="0.25">
      <c r="A172" s="21" t="s">
        <v>189</v>
      </c>
      <c r="B172" t="s">
        <v>640</v>
      </c>
      <c r="C172" t="s">
        <v>784</v>
      </c>
      <c r="D172" t="b">
        <v>1</v>
      </c>
      <c r="E172" t="b">
        <v>0</v>
      </c>
      <c r="F172" t="b">
        <v>0</v>
      </c>
      <c r="G172" t="b">
        <v>0</v>
      </c>
      <c r="H172" t="b">
        <v>0</v>
      </c>
      <c r="I172" t="b">
        <v>0</v>
      </c>
      <c r="J172" t="b">
        <v>1</v>
      </c>
      <c r="K172" t="b">
        <v>1</v>
      </c>
      <c r="L172" t="b">
        <v>0</v>
      </c>
      <c r="M172" t="s">
        <v>881</v>
      </c>
      <c r="N172" t="s">
        <v>1248</v>
      </c>
      <c r="O172" t="s">
        <v>1735</v>
      </c>
      <c r="P172" t="s">
        <v>2228</v>
      </c>
      <c r="Q172" s="6" t="s">
        <v>2709</v>
      </c>
      <c r="R172" t="s">
        <v>3113</v>
      </c>
      <c r="S172" t="s">
        <v>3451</v>
      </c>
    </row>
    <row r="173" spans="1:19" ht="30" x14ac:dyDescent="0.25">
      <c r="A173" s="21" t="s">
        <v>190</v>
      </c>
      <c r="B173" t="s">
        <v>641</v>
      </c>
      <c r="C173" t="s">
        <v>784</v>
      </c>
      <c r="D173" t="b">
        <v>1</v>
      </c>
      <c r="E173" t="b">
        <v>0</v>
      </c>
      <c r="F173" t="b">
        <v>0</v>
      </c>
      <c r="G173" t="b">
        <v>0</v>
      </c>
      <c r="H173" t="b">
        <v>0</v>
      </c>
      <c r="I173" t="b">
        <v>0</v>
      </c>
      <c r="J173" t="b">
        <v>0</v>
      </c>
      <c r="K173" t="b">
        <v>0</v>
      </c>
      <c r="L173" t="b">
        <v>0</v>
      </c>
      <c r="M173" t="s">
        <v>787</v>
      </c>
      <c r="O173" t="s">
        <v>1736</v>
      </c>
      <c r="P173" t="s">
        <v>2229</v>
      </c>
      <c r="Q173" s="6" t="s">
        <v>2710</v>
      </c>
    </row>
    <row r="174" spans="1:19" x14ac:dyDescent="0.25">
      <c r="A174" s="21" t="s">
        <v>191</v>
      </c>
      <c r="B174" t="s">
        <v>642</v>
      </c>
      <c r="C174" t="s">
        <v>784</v>
      </c>
      <c r="D174" t="b">
        <v>1</v>
      </c>
      <c r="E174" t="b">
        <v>0</v>
      </c>
      <c r="F174" t="b">
        <v>0</v>
      </c>
      <c r="G174" t="b">
        <v>0</v>
      </c>
      <c r="H174" t="b">
        <v>0</v>
      </c>
      <c r="I174" t="b">
        <v>0</v>
      </c>
      <c r="J174" t="b">
        <v>0</v>
      </c>
      <c r="K174" t="b">
        <v>1</v>
      </c>
      <c r="L174" t="b">
        <v>0</v>
      </c>
      <c r="N174" t="s">
        <v>1249</v>
      </c>
      <c r="O174" t="s">
        <v>1737</v>
      </c>
      <c r="P174" t="s">
        <v>2230</v>
      </c>
      <c r="Q174" s="6" t="s">
        <v>2711</v>
      </c>
      <c r="S174" t="s">
        <v>3452</v>
      </c>
    </row>
    <row r="175" spans="1:19" ht="30" x14ac:dyDescent="0.25">
      <c r="A175" s="21" t="s">
        <v>192</v>
      </c>
      <c r="B175" t="s">
        <v>553</v>
      </c>
      <c r="C175" t="s">
        <v>784</v>
      </c>
      <c r="D175" t="b">
        <v>1</v>
      </c>
      <c r="E175" t="b">
        <v>0</v>
      </c>
      <c r="F175" t="b">
        <v>0</v>
      </c>
      <c r="G175" t="b">
        <v>0</v>
      </c>
      <c r="H175" t="b">
        <v>0</v>
      </c>
      <c r="I175" t="b">
        <v>0</v>
      </c>
      <c r="J175" t="b">
        <v>0</v>
      </c>
      <c r="K175" t="b">
        <v>1</v>
      </c>
      <c r="L175" t="b">
        <v>0</v>
      </c>
      <c r="N175" t="s">
        <v>1250</v>
      </c>
      <c r="O175" t="s">
        <v>1738</v>
      </c>
      <c r="P175" t="s">
        <v>2231</v>
      </c>
      <c r="Q175" s="6" t="s">
        <v>2712</v>
      </c>
      <c r="S175" t="s">
        <v>3453</v>
      </c>
    </row>
    <row r="176" spans="1:19" ht="30" x14ac:dyDescent="0.25">
      <c r="A176" s="21" t="s">
        <v>193</v>
      </c>
      <c r="B176" t="s">
        <v>523</v>
      </c>
      <c r="C176" t="s">
        <v>784</v>
      </c>
      <c r="D176" t="b">
        <v>1</v>
      </c>
      <c r="E176" t="b">
        <v>0</v>
      </c>
      <c r="F176" t="b">
        <v>0</v>
      </c>
      <c r="G176" t="b">
        <v>0</v>
      </c>
      <c r="H176" t="b">
        <v>0</v>
      </c>
      <c r="I176" t="b">
        <v>0</v>
      </c>
      <c r="J176" t="b">
        <v>0</v>
      </c>
      <c r="K176" t="b">
        <v>1</v>
      </c>
      <c r="L176" t="b">
        <v>0</v>
      </c>
      <c r="N176" t="s">
        <v>1251</v>
      </c>
      <c r="O176" t="s">
        <v>1739</v>
      </c>
      <c r="P176" t="s">
        <v>2232</v>
      </c>
      <c r="Q176" s="6" t="s">
        <v>2713</v>
      </c>
      <c r="S176" t="s">
        <v>3454</v>
      </c>
    </row>
    <row r="177" spans="1:19" x14ac:dyDescent="0.25">
      <c r="A177" s="21" t="s">
        <v>194</v>
      </c>
      <c r="B177" t="s">
        <v>643</v>
      </c>
      <c r="C177" t="s">
        <v>784</v>
      </c>
      <c r="D177" t="b">
        <v>1</v>
      </c>
      <c r="E177" t="b">
        <v>0</v>
      </c>
      <c r="F177" t="b">
        <v>0</v>
      </c>
      <c r="G177" t="b">
        <v>0</v>
      </c>
      <c r="H177" t="b">
        <v>0</v>
      </c>
      <c r="I177" t="b">
        <v>0</v>
      </c>
      <c r="J177" t="b">
        <v>0</v>
      </c>
      <c r="K177" t="b">
        <v>0</v>
      </c>
      <c r="L177" t="b">
        <v>0</v>
      </c>
      <c r="N177" t="s">
        <v>1252</v>
      </c>
      <c r="O177" t="s">
        <v>1740</v>
      </c>
      <c r="P177" t="s">
        <v>2233</v>
      </c>
      <c r="Q177" s="6" t="s">
        <v>2714</v>
      </c>
      <c r="S177" t="s">
        <v>3455</v>
      </c>
    </row>
    <row r="178" spans="1:19" ht="30" x14ac:dyDescent="0.25">
      <c r="A178" s="21" t="s">
        <v>195</v>
      </c>
      <c r="B178" t="s">
        <v>644</v>
      </c>
      <c r="C178" t="s">
        <v>784</v>
      </c>
      <c r="D178" t="b">
        <v>1</v>
      </c>
      <c r="E178" t="b">
        <v>0</v>
      </c>
      <c r="F178" t="b">
        <v>0</v>
      </c>
      <c r="G178" t="b">
        <v>0</v>
      </c>
      <c r="H178" t="b">
        <v>0</v>
      </c>
      <c r="I178" t="b">
        <v>0</v>
      </c>
      <c r="J178" t="b">
        <v>0</v>
      </c>
      <c r="K178" t="b">
        <v>0</v>
      </c>
      <c r="L178" t="b">
        <v>0</v>
      </c>
      <c r="N178" t="s">
        <v>1253</v>
      </c>
      <c r="O178" t="s">
        <v>1741</v>
      </c>
      <c r="P178" t="s">
        <v>2234</v>
      </c>
      <c r="Q178" s="6" t="s">
        <v>2715</v>
      </c>
      <c r="S178" t="s">
        <v>3456</v>
      </c>
    </row>
    <row r="179" spans="1:19" ht="30" x14ac:dyDescent="0.25">
      <c r="A179" s="21" t="s">
        <v>196</v>
      </c>
      <c r="B179" t="s">
        <v>613</v>
      </c>
      <c r="C179" t="s">
        <v>784</v>
      </c>
      <c r="D179" t="b">
        <v>1</v>
      </c>
      <c r="E179" t="b">
        <v>0</v>
      </c>
      <c r="F179" t="b">
        <v>0</v>
      </c>
      <c r="G179" t="b">
        <v>0</v>
      </c>
      <c r="H179" t="b">
        <v>0</v>
      </c>
      <c r="I179" t="b">
        <v>0</v>
      </c>
      <c r="J179" t="b">
        <v>0</v>
      </c>
      <c r="K179" t="b">
        <v>1</v>
      </c>
      <c r="L179" t="b">
        <v>0</v>
      </c>
      <c r="N179" t="s">
        <v>1254</v>
      </c>
      <c r="O179" t="s">
        <v>1742</v>
      </c>
      <c r="P179" t="s">
        <v>2235</v>
      </c>
      <c r="Q179" s="6" t="s">
        <v>2716</v>
      </c>
      <c r="S179" t="s">
        <v>3457</v>
      </c>
    </row>
    <row r="180" spans="1:19" ht="30" x14ac:dyDescent="0.25">
      <c r="A180" s="21" t="s">
        <v>197</v>
      </c>
      <c r="B180" t="s">
        <v>645</v>
      </c>
      <c r="C180" t="s">
        <v>784</v>
      </c>
      <c r="D180" t="b">
        <v>1</v>
      </c>
      <c r="E180" t="b">
        <v>0</v>
      </c>
      <c r="F180" t="b">
        <v>0</v>
      </c>
      <c r="G180" t="b">
        <v>0</v>
      </c>
      <c r="H180" t="b">
        <v>0</v>
      </c>
      <c r="I180" t="b">
        <v>0</v>
      </c>
      <c r="J180" t="b">
        <v>0</v>
      </c>
      <c r="K180" t="b">
        <v>0</v>
      </c>
      <c r="L180" t="b">
        <v>0</v>
      </c>
      <c r="M180" t="s">
        <v>787</v>
      </c>
      <c r="N180" t="s">
        <v>1255</v>
      </c>
      <c r="O180" t="s">
        <v>1743</v>
      </c>
      <c r="P180" t="s">
        <v>2236</v>
      </c>
      <c r="Q180" s="6" t="s">
        <v>2717</v>
      </c>
    </row>
    <row r="181" spans="1:19" ht="30" x14ac:dyDescent="0.25">
      <c r="A181" s="21" t="s">
        <v>198</v>
      </c>
      <c r="B181" t="s">
        <v>618</v>
      </c>
      <c r="C181" t="s">
        <v>784</v>
      </c>
      <c r="D181" t="b">
        <v>1</v>
      </c>
      <c r="E181" t="b">
        <v>0</v>
      </c>
      <c r="F181" t="b">
        <v>0</v>
      </c>
      <c r="G181" t="b">
        <v>0</v>
      </c>
      <c r="H181" t="b">
        <v>0</v>
      </c>
      <c r="I181" t="b">
        <v>0</v>
      </c>
      <c r="J181" t="b">
        <v>0</v>
      </c>
      <c r="K181" t="b">
        <v>1</v>
      </c>
      <c r="L181" t="b">
        <v>0</v>
      </c>
      <c r="N181" t="s">
        <v>1256</v>
      </c>
      <c r="O181" t="s">
        <v>1744</v>
      </c>
      <c r="P181" t="s">
        <v>2237</v>
      </c>
      <c r="Q181" s="6" t="s">
        <v>2718</v>
      </c>
      <c r="S181" t="s">
        <v>3458</v>
      </c>
    </row>
    <row r="182" spans="1:19" ht="30" x14ac:dyDescent="0.25">
      <c r="A182" s="21" t="s">
        <v>199</v>
      </c>
      <c r="B182" t="s">
        <v>646</v>
      </c>
      <c r="C182" t="s">
        <v>784</v>
      </c>
      <c r="D182" t="b">
        <v>1</v>
      </c>
      <c r="E182" t="b">
        <v>0</v>
      </c>
      <c r="F182" t="b">
        <v>0</v>
      </c>
      <c r="G182" t="b">
        <v>0</v>
      </c>
      <c r="H182" t="b">
        <v>0</v>
      </c>
      <c r="I182" t="b">
        <v>0</v>
      </c>
      <c r="J182" t="b">
        <v>0</v>
      </c>
      <c r="K182" t="b">
        <v>1</v>
      </c>
      <c r="L182" t="b">
        <v>0</v>
      </c>
      <c r="N182" t="s">
        <v>1257</v>
      </c>
      <c r="O182" t="s">
        <v>1745</v>
      </c>
      <c r="P182" t="s">
        <v>2238</v>
      </c>
      <c r="Q182" s="6" t="s">
        <v>2719</v>
      </c>
      <c r="S182" t="s">
        <v>3459</v>
      </c>
    </row>
    <row r="183" spans="1:19" ht="30" x14ac:dyDescent="0.25">
      <c r="A183" s="21" t="s">
        <v>200</v>
      </c>
      <c r="B183" t="s">
        <v>647</v>
      </c>
      <c r="C183" t="s">
        <v>784</v>
      </c>
      <c r="D183" t="b">
        <v>1</v>
      </c>
      <c r="E183" t="b">
        <v>0</v>
      </c>
      <c r="F183" t="b">
        <v>0</v>
      </c>
      <c r="G183" t="b">
        <v>0</v>
      </c>
      <c r="H183" t="b">
        <v>0</v>
      </c>
      <c r="I183" t="b">
        <v>0</v>
      </c>
      <c r="J183" t="b">
        <v>0</v>
      </c>
      <c r="K183" t="b">
        <v>0</v>
      </c>
      <c r="L183" t="b">
        <v>0</v>
      </c>
      <c r="M183" t="s">
        <v>787</v>
      </c>
      <c r="N183" t="s">
        <v>1258</v>
      </c>
      <c r="O183" t="s">
        <v>1746</v>
      </c>
      <c r="P183" t="s">
        <v>2239</v>
      </c>
      <c r="Q183" s="6" t="s">
        <v>2720</v>
      </c>
    </row>
    <row r="184" spans="1:19" ht="30" x14ac:dyDescent="0.25">
      <c r="A184" s="21" t="s">
        <v>201</v>
      </c>
      <c r="B184" t="s">
        <v>648</v>
      </c>
      <c r="C184" t="s">
        <v>784</v>
      </c>
      <c r="D184" t="b">
        <v>1</v>
      </c>
      <c r="E184" t="b">
        <v>0</v>
      </c>
      <c r="F184" t="b">
        <v>0</v>
      </c>
      <c r="G184" t="b">
        <v>0</v>
      </c>
      <c r="H184" t="b">
        <v>0</v>
      </c>
      <c r="I184" t="b">
        <v>0</v>
      </c>
      <c r="J184" t="b">
        <v>0</v>
      </c>
      <c r="K184" t="b">
        <v>1</v>
      </c>
      <c r="L184" t="b">
        <v>0</v>
      </c>
      <c r="N184" t="s">
        <v>1259</v>
      </c>
      <c r="O184" t="s">
        <v>1747</v>
      </c>
      <c r="P184" t="s">
        <v>2240</v>
      </c>
      <c r="Q184" s="6" t="s">
        <v>2721</v>
      </c>
      <c r="S184" t="s">
        <v>3460</v>
      </c>
    </row>
    <row r="185" spans="1:19" x14ac:dyDescent="0.25">
      <c r="A185" s="21" t="s">
        <v>202</v>
      </c>
      <c r="B185" t="s">
        <v>649</v>
      </c>
      <c r="C185" t="s">
        <v>784</v>
      </c>
      <c r="D185" t="b">
        <v>1</v>
      </c>
      <c r="E185" t="b">
        <v>0</v>
      </c>
      <c r="F185" t="b">
        <v>0</v>
      </c>
      <c r="G185" t="b">
        <v>0</v>
      </c>
      <c r="H185" t="b">
        <v>0</v>
      </c>
      <c r="I185" t="b">
        <v>0</v>
      </c>
      <c r="J185" t="b">
        <v>0</v>
      </c>
      <c r="K185" t="b">
        <v>0</v>
      </c>
      <c r="L185" t="b">
        <v>0</v>
      </c>
      <c r="N185" t="s">
        <v>1260</v>
      </c>
      <c r="O185" t="s">
        <v>1748</v>
      </c>
      <c r="P185" t="s">
        <v>2241</v>
      </c>
      <c r="Q185" s="6" t="s">
        <v>2722</v>
      </c>
      <c r="S185" t="s">
        <v>3461</v>
      </c>
    </row>
    <row r="186" spans="1:19" ht="30" x14ac:dyDescent="0.25">
      <c r="A186" s="21" t="s">
        <v>203</v>
      </c>
      <c r="B186" t="s">
        <v>574</v>
      </c>
      <c r="C186" t="s">
        <v>784</v>
      </c>
      <c r="D186" t="b">
        <v>1</v>
      </c>
      <c r="E186" t="b">
        <v>0</v>
      </c>
      <c r="F186" t="b">
        <v>0</v>
      </c>
      <c r="G186" t="b">
        <v>0</v>
      </c>
      <c r="H186" t="b">
        <v>0</v>
      </c>
      <c r="I186" t="b">
        <v>0</v>
      </c>
      <c r="J186" t="b">
        <v>0</v>
      </c>
      <c r="K186" t="b">
        <v>0</v>
      </c>
      <c r="L186" t="b">
        <v>0</v>
      </c>
      <c r="M186" t="s">
        <v>787</v>
      </c>
      <c r="N186" t="s">
        <v>1261</v>
      </c>
      <c r="O186" t="s">
        <v>1749</v>
      </c>
      <c r="Q186" s="6" t="s">
        <v>2723</v>
      </c>
    </row>
    <row r="187" spans="1:19" ht="30" x14ac:dyDescent="0.25">
      <c r="A187" s="21" t="s">
        <v>204</v>
      </c>
      <c r="B187" t="s">
        <v>597</v>
      </c>
      <c r="C187" t="s">
        <v>784</v>
      </c>
      <c r="D187" t="b">
        <v>1</v>
      </c>
      <c r="E187" t="b">
        <v>0</v>
      </c>
      <c r="F187" t="b">
        <v>0</v>
      </c>
      <c r="G187" t="b">
        <v>0</v>
      </c>
      <c r="H187" t="b">
        <v>0</v>
      </c>
      <c r="I187" t="b">
        <v>0</v>
      </c>
      <c r="J187" t="b">
        <v>1</v>
      </c>
      <c r="K187" t="b">
        <v>1</v>
      </c>
      <c r="L187" t="b">
        <v>0</v>
      </c>
      <c r="N187" t="s">
        <v>1262</v>
      </c>
      <c r="O187" t="s">
        <v>1750</v>
      </c>
      <c r="P187" t="s">
        <v>2242</v>
      </c>
      <c r="Q187" s="6" t="s">
        <v>2724</v>
      </c>
      <c r="S187" t="s">
        <v>3462</v>
      </c>
    </row>
    <row r="188" spans="1:19" x14ac:dyDescent="0.25">
      <c r="A188" s="21" t="s">
        <v>205</v>
      </c>
      <c r="B188" t="s">
        <v>650</v>
      </c>
      <c r="C188" t="s">
        <v>784</v>
      </c>
      <c r="D188" t="b">
        <v>1</v>
      </c>
      <c r="E188" t="b">
        <v>0</v>
      </c>
      <c r="F188" t="b">
        <v>0</v>
      </c>
      <c r="G188" t="b">
        <v>0</v>
      </c>
      <c r="H188" t="b">
        <v>0</v>
      </c>
      <c r="I188" t="b">
        <v>0</v>
      </c>
      <c r="J188" t="b">
        <v>0</v>
      </c>
      <c r="K188" t="b">
        <v>1</v>
      </c>
      <c r="L188" t="b">
        <v>0</v>
      </c>
      <c r="M188" t="s">
        <v>882</v>
      </c>
      <c r="N188" t="s">
        <v>1263</v>
      </c>
      <c r="O188" t="s">
        <v>1751</v>
      </c>
      <c r="P188" t="s">
        <v>2243</v>
      </c>
      <c r="Q188" s="6" t="s">
        <v>2725</v>
      </c>
      <c r="S188" t="s">
        <v>3463</v>
      </c>
    </row>
    <row r="189" spans="1:19" ht="30" x14ac:dyDescent="0.25">
      <c r="A189" s="21" t="s">
        <v>206</v>
      </c>
      <c r="B189" t="s">
        <v>651</v>
      </c>
      <c r="C189" t="s">
        <v>784</v>
      </c>
      <c r="D189" t="b">
        <v>1</v>
      </c>
      <c r="E189" t="b">
        <v>0</v>
      </c>
      <c r="F189" t="b">
        <v>0</v>
      </c>
      <c r="G189" t="b">
        <v>0</v>
      </c>
      <c r="H189" t="b">
        <v>0</v>
      </c>
      <c r="I189" t="b">
        <v>0</v>
      </c>
      <c r="J189" t="b">
        <v>0</v>
      </c>
      <c r="K189" t="b">
        <v>1</v>
      </c>
      <c r="L189" t="b">
        <v>0</v>
      </c>
      <c r="N189" t="s">
        <v>1264</v>
      </c>
      <c r="O189" t="s">
        <v>1752</v>
      </c>
      <c r="P189" t="s">
        <v>2244</v>
      </c>
      <c r="Q189" s="6" t="s">
        <v>2726</v>
      </c>
      <c r="S189" t="s">
        <v>3464</v>
      </c>
    </row>
    <row r="190" spans="1:19" ht="30" x14ac:dyDescent="0.25">
      <c r="A190" s="21" t="s">
        <v>207</v>
      </c>
      <c r="B190" t="s">
        <v>597</v>
      </c>
      <c r="C190" t="s">
        <v>784</v>
      </c>
      <c r="D190" t="b">
        <v>1</v>
      </c>
      <c r="E190" t="b">
        <v>0</v>
      </c>
      <c r="F190" t="b">
        <v>0</v>
      </c>
      <c r="G190" t="b">
        <v>0</v>
      </c>
      <c r="H190" t="b">
        <v>0</v>
      </c>
      <c r="I190" t="b">
        <v>0</v>
      </c>
      <c r="J190" t="b">
        <v>0</v>
      </c>
      <c r="K190" t="b">
        <v>0</v>
      </c>
      <c r="L190" t="b">
        <v>0</v>
      </c>
      <c r="N190" t="s">
        <v>1265</v>
      </c>
      <c r="O190" t="s">
        <v>1753</v>
      </c>
      <c r="P190" t="s">
        <v>2245</v>
      </c>
      <c r="Q190" s="6" t="s">
        <v>2727</v>
      </c>
      <c r="S190" t="s">
        <v>3465</v>
      </c>
    </row>
    <row r="191" spans="1:19" ht="30" x14ac:dyDescent="0.25">
      <c r="A191" s="21" t="s">
        <v>208</v>
      </c>
      <c r="B191" t="s">
        <v>652</v>
      </c>
      <c r="C191" t="s">
        <v>784</v>
      </c>
      <c r="D191" t="b">
        <v>1</v>
      </c>
      <c r="E191" t="b">
        <v>0</v>
      </c>
      <c r="F191" t="b">
        <v>0</v>
      </c>
      <c r="G191" t="b">
        <v>0</v>
      </c>
      <c r="H191" t="b">
        <v>0</v>
      </c>
      <c r="I191" t="b">
        <v>0</v>
      </c>
      <c r="J191" t="b">
        <v>0</v>
      </c>
      <c r="K191" t="b">
        <v>1</v>
      </c>
      <c r="L191" t="b">
        <v>0</v>
      </c>
      <c r="N191" t="s">
        <v>1266</v>
      </c>
      <c r="O191" t="s">
        <v>1754</v>
      </c>
      <c r="P191" t="s">
        <v>2246</v>
      </c>
      <c r="Q191" s="6" t="s">
        <v>2728</v>
      </c>
      <c r="S191" t="s">
        <v>3466</v>
      </c>
    </row>
    <row r="192" spans="1:19" ht="30" x14ac:dyDescent="0.25">
      <c r="A192" s="21" t="s">
        <v>209</v>
      </c>
      <c r="B192" t="s">
        <v>574</v>
      </c>
      <c r="C192" t="s">
        <v>784</v>
      </c>
      <c r="D192" t="b">
        <v>1</v>
      </c>
      <c r="E192" t="b">
        <v>0</v>
      </c>
      <c r="F192" t="b">
        <v>0</v>
      </c>
      <c r="G192" t="b">
        <v>0</v>
      </c>
      <c r="H192" t="b">
        <v>0</v>
      </c>
      <c r="I192" t="b">
        <v>0</v>
      </c>
      <c r="J192" t="b">
        <v>0</v>
      </c>
      <c r="K192" t="b">
        <v>0</v>
      </c>
      <c r="L192" t="b">
        <v>0</v>
      </c>
      <c r="M192" t="s">
        <v>787</v>
      </c>
      <c r="N192" t="s">
        <v>1267</v>
      </c>
      <c r="O192" t="s">
        <v>1755</v>
      </c>
      <c r="Q192" s="6" t="s">
        <v>2729</v>
      </c>
    </row>
    <row r="193" spans="1:19" ht="30" x14ac:dyDescent="0.25">
      <c r="A193" s="21" t="s">
        <v>210</v>
      </c>
      <c r="B193" t="s">
        <v>653</v>
      </c>
      <c r="C193" t="s">
        <v>784</v>
      </c>
      <c r="D193" t="b">
        <v>1</v>
      </c>
      <c r="E193" t="b">
        <v>0</v>
      </c>
      <c r="F193" t="b">
        <v>0</v>
      </c>
      <c r="G193" t="b">
        <v>0</v>
      </c>
      <c r="H193" t="b">
        <v>0</v>
      </c>
      <c r="I193" t="b">
        <v>0</v>
      </c>
      <c r="J193" t="b">
        <v>0</v>
      </c>
      <c r="K193" t="b">
        <v>0</v>
      </c>
      <c r="L193" t="b">
        <v>0</v>
      </c>
      <c r="M193" t="s">
        <v>787</v>
      </c>
      <c r="N193" t="s">
        <v>1268</v>
      </c>
      <c r="O193" t="s">
        <v>1756</v>
      </c>
      <c r="Q193" s="6" t="s">
        <v>2730</v>
      </c>
    </row>
    <row r="194" spans="1:19" x14ac:dyDescent="0.25">
      <c r="A194" s="21" t="s">
        <v>211</v>
      </c>
      <c r="B194" t="s">
        <v>654</v>
      </c>
      <c r="C194" t="s">
        <v>784</v>
      </c>
      <c r="D194" t="b">
        <v>1</v>
      </c>
      <c r="E194" t="b">
        <v>0</v>
      </c>
      <c r="F194" t="b">
        <v>0</v>
      </c>
      <c r="G194" t="b">
        <v>0</v>
      </c>
      <c r="H194" t="b">
        <v>0</v>
      </c>
      <c r="I194" t="b">
        <v>0</v>
      </c>
      <c r="J194" t="b">
        <v>0</v>
      </c>
      <c r="K194" t="b">
        <v>1</v>
      </c>
      <c r="L194" t="b">
        <v>0</v>
      </c>
      <c r="M194" t="s">
        <v>883</v>
      </c>
      <c r="N194" t="s">
        <v>1269</v>
      </c>
      <c r="O194" t="s">
        <v>1757</v>
      </c>
      <c r="P194" t="s">
        <v>2247</v>
      </c>
      <c r="Q194" s="6" t="s">
        <v>2731</v>
      </c>
      <c r="S194" t="s">
        <v>3467</v>
      </c>
    </row>
    <row r="195" spans="1:19" ht="30" x14ac:dyDescent="0.25">
      <c r="A195" s="21" t="s">
        <v>212</v>
      </c>
      <c r="B195" t="s">
        <v>655</v>
      </c>
      <c r="C195" t="s">
        <v>784</v>
      </c>
      <c r="D195" t="b">
        <v>1</v>
      </c>
      <c r="E195" t="b">
        <v>0</v>
      </c>
      <c r="F195" t="b">
        <v>0</v>
      </c>
      <c r="G195" t="b">
        <v>0</v>
      </c>
      <c r="H195" t="b">
        <v>0</v>
      </c>
      <c r="I195" t="b">
        <v>0</v>
      </c>
      <c r="J195" t="b">
        <v>0</v>
      </c>
      <c r="K195" t="b">
        <v>1</v>
      </c>
      <c r="L195" t="b">
        <v>0</v>
      </c>
      <c r="M195" t="s">
        <v>884</v>
      </c>
      <c r="N195" t="s">
        <v>1270</v>
      </c>
      <c r="O195" t="s">
        <v>1758</v>
      </c>
      <c r="P195" t="s">
        <v>2248</v>
      </c>
      <c r="Q195" s="6" t="s">
        <v>2732</v>
      </c>
      <c r="R195" t="s">
        <v>3114</v>
      </c>
      <c r="S195" t="s">
        <v>3468</v>
      </c>
    </row>
    <row r="196" spans="1:19" ht="30" x14ac:dyDescent="0.25">
      <c r="A196" s="21" t="s">
        <v>213</v>
      </c>
      <c r="B196" t="s">
        <v>584</v>
      </c>
      <c r="C196" t="s">
        <v>784</v>
      </c>
      <c r="D196" t="b">
        <v>1</v>
      </c>
      <c r="E196" t="b">
        <v>0</v>
      </c>
      <c r="F196" t="b">
        <v>0</v>
      </c>
      <c r="G196" t="b">
        <v>0</v>
      </c>
      <c r="H196" t="b">
        <v>0</v>
      </c>
      <c r="I196" t="b">
        <v>0</v>
      </c>
      <c r="J196" t="b">
        <v>0</v>
      </c>
      <c r="K196" t="b">
        <v>1</v>
      </c>
      <c r="L196" t="b">
        <v>0</v>
      </c>
      <c r="N196" t="s">
        <v>1271</v>
      </c>
      <c r="O196" t="s">
        <v>1759</v>
      </c>
      <c r="P196" t="s">
        <v>2249</v>
      </c>
      <c r="Q196" s="6" t="s">
        <v>2733</v>
      </c>
      <c r="S196" t="s">
        <v>3469</v>
      </c>
    </row>
    <row r="197" spans="1:19" ht="30" x14ac:dyDescent="0.25">
      <c r="A197" s="21" t="s">
        <v>214</v>
      </c>
      <c r="B197" t="s">
        <v>596</v>
      </c>
      <c r="C197" t="s">
        <v>784</v>
      </c>
      <c r="D197" t="b">
        <v>1</v>
      </c>
      <c r="E197" t="b">
        <v>0</v>
      </c>
      <c r="F197" t="b">
        <v>0</v>
      </c>
      <c r="G197" t="b">
        <v>0</v>
      </c>
      <c r="H197" t="b">
        <v>0</v>
      </c>
      <c r="I197" t="b">
        <v>0</v>
      </c>
      <c r="J197" t="b">
        <v>0</v>
      </c>
      <c r="K197" t="b">
        <v>1</v>
      </c>
      <c r="L197" t="b">
        <v>0</v>
      </c>
      <c r="N197" t="s">
        <v>1272</v>
      </c>
      <c r="O197" t="s">
        <v>1760</v>
      </c>
      <c r="P197" t="s">
        <v>2250</v>
      </c>
      <c r="Q197" s="6" t="s">
        <v>2734</v>
      </c>
      <c r="S197" t="s">
        <v>3470</v>
      </c>
    </row>
    <row r="198" spans="1:19" x14ac:dyDescent="0.25">
      <c r="A198" s="21" t="s">
        <v>215</v>
      </c>
      <c r="B198" t="s">
        <v>592</v>
      </c>
      <c r="C198" t="s">
        <v>784</v>
      </c>
      <c r="D198" t="b">
        <v>1</v>
      </c>
      <c r="E198" t="b">
        <v>0</v>
      </c>
      <c r="F198" t="b">
        <v>0</v>
      </c>
      <c r="G198" t="b">
        <v>0</v>
      </c>
      <c r="H198" t="b">
        <v>0</v>
      </c>
      <c r="I198" t="b">
        <v>0</v>
      </c>
      <c r="J198" t="b">
        <v>0</v>
      </c>
      <c r="K198" t="b">
        <v>1</v>
      </c>
      <c r="L198" t="b">
        <v>0</v>
      </c>
      <c r="N198" t="s">
        <v>1273</v>
      </c>
      <c r="O198" t="s">
        <v>1761</v>
      </c>
      <c r="P198" t="s">
        <v>2251</v>
      </c>
      <c r="Q198" s="6" t="s">
        <v>2735</v>
      </c>
      <c r="S198" t="s">
        <v>3471</v>
      </c>
    </row>
    <row r="199" spans="1:19" ht="30" x14ac:dyDescent="0.25">
      <c r="A199" s="21" t="s">
        <v>216</v>
      </c>
      <c r="B199" t="s">
        <v>656</v>
      </c>
      <c r="C199" t="s">
        <v>784</v>
      </c>
      <c r="D199" t="b">
        <v>1</v>
      </c>
      <c r="E199" t="b">
        <v>0</v>
      </c>
      <c r="F199" t="b">
        <v>0</v>
      </c>
      <c r="G199" t="b">
        <v>0</v>
      </c>
      <c r="H199" t="b">
        <v>0</v>
      </c>
      <c r="I199" t="b">
        <v>0</v>
      </c>
      <c r="J199" t="b">
        <v>0</v>
      </c>
      <c r="K199" t="b">
        <v>1</v>
      </c>
      <c r="L199" t="b">
        <v>0</v>
      </c>
      <c r="M199" t="s">
        <v>885</v>
      </c>
      <c r="N199" t="s">
        <v>1274</v>
      </c>
      <c r="O199" t="s">
        <v>1762</v>
      </c>
      <c r="P199" t="s">
        <v>2252</v>
      </c>
      <c r="Q199" s="6" t="s">
        <v>2736</v>
      </c>
      <c r="R199" t="s">
        <v>3115</v>
      </c>
      <c r="S199" t="s">
        <v>3472</v>
      </c>
    </row>
    <row r="200" spans="1:19" x14ac:dyDescent="0.25">
      <c r="A200" s="21" t="s">
        <v>217</v>
      </c>
      <c r="B200" t="s">
        <v>523</v>
      </c>
      <c r="C200" t="s">
        <v>784</v>
      </c>
      <c r="D200" t="b">
        <v>1</v>
      </c>
      <c r="E200" t="b">
        <v>0</v>
      </c>
      <c r="F200" t="b">
        <v>0</v>
      </c>
      <c r="G200" t="b">
        <v>0</v>
      </c>
      <c r="H200" t="b">
        <v>0</v>
      </c>
      <c r="I200" t="b">
        <v>0</v>
      </c>
      <c r="J200" t="b">
        <v>0</v>
      </c>
      <c r="K200" t="b">
        <v>0</v>
      </c>
      <c r="L200" t="b">
        <v>0</v>
      </c>
      <c r="N200" t="s">
        <v>1275</v>
      </c>
      <c r="O200" t="s">
        <v>1763</v>
      </c>
      <c r="P200" t="s">
        <v>2253</v>
      </c>
      <c r="Q200" s="6" t="s">
        <v>2737</v>
      </c>
      <c r="S200" t="s">
        <v>3473</v>
      </c>
    </row>
    <row r="201" spans="1:19" ht="30" x14ac:dyDescent="0.25">
      <c r="A201" s="21" t="s">
        <v>218</v>
      </c>
      <c r="B201" t="s">
        <v>657</v>
      </c>
      <c r="C201" t="s">
        <v>784</v>
      </c>
      <c r="D201" t="b">
        <v>1</v>
      </c>
      <c r="E201" t="b">
        <v>0</v>
      </c>
      <c r="F201" t="b">
        <v>0</v>
      </c>
      <c r="G201" t="b">
        <v>0</v>
      </c>
      <c r="H201" t="b">
        <v>0</v>
      </c>
      <c r="I201" t="b">
        <v>0</v>
      </c>
      <c r="J201" t="b">
        <v>0</v>
      </c>
      <c r="K201" t="b">
        <v>1</v>
      </c>
      <c r="L201" t="b">
        <v>0</v>
      </c>
      <c r="N201" t="s">
        <v>1276</v>
      </c>
      <c r="O201" t="s">
        <v>1764</v>
      </c>
      <c r="P201" t="s">
        <v>2254</v>
      </c>
      <c r="Q201" s="6" t="s">
        <v>2738</v>
      </c>
      <c r="S201" t="s">
        <v>3474</v>
      </c>
    </row>
    <row r="202" spans="1:19" x14ac:dyDescent="0.25">
      <c r="A202" s="21" t="s">
        <v>219</v>
      </c>
      <c r="B202" t="s">
        <v>587</v>
      </c>
      <c r="C202" t="s">
        <v>784</v>
      </c>
      <c r="D202" t="b">
        <v>1</v>
      </c>
      <c r="E202" t="b">
        <v>0</v>
      </c>
      <c r="F202" t="b">
        <v>0</v>
      </c>
      <c r="G202" t="b">
        <v>0</v>
      </c>
      <c r="H202" t="b">
        <v>0</v>
      </c>
      <c r="I202" t="b">
        <v>0</v>
      </c>
      <c r="J202" t="b">
        <v>0</v>
      </c>
      <c r="K202" t="b">
        <v>0</v>
      </c>
      <c r="L202" t="b">
        <v>0</v>
      </c>
      <c r="M202" t="s">
        <v>787</v>
      </c>
      <c r="N202" t="s">
        <v>1277</v>
      </c>
      <c r="O202" t="s">
        <v>1765</v>
      </c>
      <c r="P202" t="s">
        <v>2255</v>
      </c>
      <c r="Q202" s="6" t="s">
        <v>2739</v>
      </c>
    </row>
    <row r="203" spans="1:19" x14ac:dyDescent="0.25">
      <c r="A203" s="21" t="s">
        <v>220</v>
      </c>
      <c r="B203" t="s">
        <v>658</v>
      </c>
      <c r="C203" t="s">
        <v>784</v>
      </c>
      <c r="D203" t="b">
        <v>1</v>
      </c>
      <c r="E203" t="b">
        <v>0</v>
      </c>
      <c r="F203" t="b">
        <v>0</v>
      </c>
      <c r="G203" t="b">
        <v>0</v>
      </c>
      <c r="H203" t="b">
        <v>0</v>
      </c>
      <c r="I203" t="b">
        <v>0</v>
      </c>
      <c r="J203" t="b">
        <v>0</v>
      </c>
      <c r="K203" t="b">
        <v>0</v>
      </c>
      <c r="L203" t="b">
        <v>0</v>
      </c>
      <c r="N203" t="s">
        <v>1278</v>
      </c>
      <c r="O203" t="s">
        <v>1766</v>
      </c>
      <c r="P203" t="s">
        <v>2256</v>
      </c>
      <c r="Q203" s="6" t="s">
        <v>2740</v>
      </c>
      <c r="S203" t="s">
        <v>3475</v>
      </c>
    </row>
    <row r="204" spans="1:19" x14ac:dyDescent="0.25">
      <c r="A204" s="21" t="s">
        <v>221</v>
      </c>
      <c r="B204" t="s">
        <v>566</v>
      </c>
      <c r="C204" t="s">
        <v>784</v>
      </c>
      <c r="D204" t="b">
        <v>1</v>
      </c>
      <c r="E204" t="b">
        <v>0</v>
      </c>
      <c r="F204" t="b">
        <v>0</v>
      </c>
      <c r="G204" t="b">
        <v>0</v>
      </c>
      <c r="H204" t="b">
        <v>0</v>
      </c>
      <c r="I204" t="b">
        <v>0</v>
      </c>
      <c r="J204" t="b">
        <v>0</v>
      </c>
      <c r="K204" t="b">
        <v>0</v>
      </c>
      <c r="L204" t="b">
        <v>0</v>
      </c>
      <c r="M204" t="s">
        <v>787</v>
      </c>
      <c r="N204" t="s">
        <v>1279</v>
      </c>
      <c r="O204" t="s">
        <v>1767</v>
      </c>
      <c r="P204" t="s">
        <v>2257</v>
      </c>
      <c r="Q204" s="6" t="s">
        <v>2741</v>
      </c>
    </row>
    <row r="205" spans="1:19" x14ac:dyDescent="0.25">
      <c r="A205" s="21" t="s">
        <v>222</v>
      </c>
      <c r="B205" t="s">
        <v>659</v>
      </c>
      <c r="C205" t="s">
        <v>784</v>
      </c>
      <c r="D205" t="b">
        <v>1</v>
      </c>
      <c r="E205" t="b">
        <v>0</v>
      </c>
      <c r="F205" t="b">
        <v>0</v>
      </c>
      <c r="G205" t="b">
        <v>0</v>
      </c>
      <c r="H205" t="b">
        <v>0</v>
      </c>
      <c r="I205" t="b">
        <v>0</v>
      </c>
      <c r="J205" t="b">
        <v>0</v>
      </c>
      <c r="K205" t="b">
        <v>1</v>
      </c>
      <c r="L205" t="b">
        <v>0</v>
      </c>
      <c r="N205" t="s">
        <v>1280</v>
      </c>
      <c r="O205" t="s">
        <v>1768</v>
      </c>
      <c r="P205" t="s">
        <v>2258</v>
      </c>
      <c r="Q205" s="6" t="s">
        <v>2742</v>
      </c>
      <c r="S205" t="s">
        <v>3476</v>
      </c>
    </row>
    <row r="206" spans="1:19" ht="30" x14ac:dyDescent="0.25">
      <c r="A206" s="21" t="s">
        <v>223</v>
      </c>
      <c r="B206" t="s">
        <v>610</v>
      </c>
      <c r="C206" t="s">
        <v>784</v>
      </c>
      <c r="D206" t="b">
        <v>1</v>
      </c>
      <c r="E206" t="b">
        <v>0</v>
      </c>
      <c r="F206" t="b">
        <v>0</v>
      </c>
      <c r="G206" t="b">
        <v>0</v>
      </c>
      <c r="H206" t="b">
        <v>0</v>
      </c>
      <c r="I206" t="b">
        <v>0</v>
      </c>
      <c r="J206" t="b">
        <v>0</v>
      </c>
      <c r="K206" t="b">
        <v>0</v>
      </c>
      <c r="L206" t="b">
        <v>0</v>
      </c>
      <c r="N206" t="s">
        <v>1281</v>
      </c>
      <c r="O206" t="s">
        <v>1769</v>
      </c>
      <c r="P206" t="s">
        <v>2259</v>
      </c>
      <c r="Q206" s="6" t="s">
        <v>2743</v>
      </c>
      <c r="S206" t="s">
        <v>3477</v>
      </c>
    </row>
    <row r="207" spans="1:19" x14ac:dyDescent="0.25">
      <c r="A207" s="21" t="s">
        <v>224</v>
      </c>
      <c r="B207" t="s">
        <v>660</v>
      </c>
      <c r="C207" t="s">
        <v>784</v>
      </c>
      <c r="D207" t="b">
        <v>1</v>
      </c>
      <c r="E207" t="b">
        <v>0</v>
      </c>
      <c r="F207" t="b">
        <v>0</v>
      </c>
      <c r="G207" t="b">
        <v>0</v>
      </c>
      <c r="H207" t="b">
        <v>0</v>
      </c>
      <c r="I207" t="b">
        <v>0</v>
      </c>
      <c r="J207" t="b">
        <v>0</v>
      </c>
      <c r="K207" t="b">
        <v>0</v>
      </c>
      <c r="L207" t="b">
        <v>0</v>
      </c>
      <c r="M207" t="s">
        <v>787</v>
      </c>
      <c r="N207" t="s">
        <v>1282</v>
      </c>
      <c r="O207" t="s">
        <v>1770</v>
      </c>
      <c r="P207" t="s">
        <v>2260</v>
      </c>
      <c r="Q207" s="6" t="s">
        <v>2744</v>
      </c>
    </row>
    <row r="208" spans="1:19" ht="30" x14ac:dyDescent="0.25">
      <c r="A208" s="21" t="s">
        <v>225</v>
      </c>
      <c r="B208" t="s">
        <v>588</v>
      </c>
      <c r="C208" t="s">
        <v>784</v>
      </c>
      <c r="D208" t="b">
        <v>1</v>
      </c>
      <c r="E208" t="b">
        <v>0</v>
      </c>
      <c r="F208" t="b">
        <v>0</v>
      </c>
      <c r="G208" t="b">
        <v>0</v>
      </c>
      <c r="H208" t="b">
        <v>0</v>
      </c>
      <c r="I208" t="b">
        <v>0</v>
      </c>
      <c r="J208" t="b">
        <v>0</v>
      </c>
      <c r="K208" t="b">
        <v>1</v>
      </c>
      <c r="L208" t="b">
        <v>0</v>
      </c>
      <c r="N208" t="s">
        <v>1283</v>
      </c>
      <c r="O208" t="s">
        <v>1771</v>
      </c>
      <c r="P208" t="s">
        <v>2261</v>
      </c>
      <c r="Q208" s="6" t="s">
        <v>2745</v>
      </c>
      <c r="S208" t="s">
        <v>3478</v>
      </c>
    </row>
    <row r="209" spans="1:19" ht="30" x14ac:dyDescent="0.25">
      <c r="A209" s="21" t="s">
        <v>226</v>
      </c>
      <c r="B209" t="s">
        <v>536</v>
      </c>
      <c r="C209" t="s">
        <v>784</v>
      </c>
      <c r="D209" t="b">
        <v>1</v>
      </c>
      <c r="E209" t="b">
        <v>0</v>
      </c>
      <c r="F209" t="b">
        <v>0</v>
      </c>
      <c r="G209" t="b">
        <v>0</v>
      </c>
      <c r="H209" t="b">
        <v>0</v>
      </c>
      <c r="I209" t="b">
        <v>0</v>
      </c>
      <c r="J209" t="b">
        <v>0</v>
      </c>
      <c r="K209" t="b">
        <v>0</v>
      </c>
      <c r="L209" t="b">
        <v>0</v>
      </c>
      <c r="N209" t="s">
        <v>1284</v>
      </c>
      <c r="O209" t="s">
        <v>1772</v>
      </c>
      <c r="P209" t="s">
        <v>2262</v>
      </c>
      <c r="Q209" s="6" t="s">
        <v>2746</v>
      </c>
      <c r="S209" t="s">
        <v>3479</v>
      </c>
    </row>
    <row r="210" spans="1:19" ht="30" x14ac:dyDescent="0.25">
      <c r="A210" s="21" t="s">
        <v>227</v>
      </c>
      <c r="B210" t="s">
        <v>661</v>
      </c>
      <c r="C210" t="s">
        <v>784</v>
      </c>
      <c r="D210" t="b">
        <v>1</v>
      </c>
      <c r="E210" t="b">
        <v>0</v>
      </c>
      <c r="F210" t="b">
        <v>0</v>
      </c>
      <c r="G210" t="b">
        <v>0</v>
      </c>
      <c r="H210" t="b">
        <v>0</v>
      </c>
      <c r="I210" t="b">
        <v>0</v>
      </c>
      <c r="J210" t="b">
        <v>0</v>
      </c>
      <c r="K210" t="b">
        <v>1</v>
      </c>
      <c r="L210" t="b">
        <v>0</v>
      </c>
      <c r="N210" t="s">
        <v>1285</v>
      </c>
      <c r="O210" t="s">
        <v>1773</v>
      </c>
      <c r="P210" t="s">
        <v>2263</v>
      </c>
      <c r="Q210" s="6" t="s">
        <v>2747</v>
      </c>
      <c r="S210" t="s">
        <v>3480</v>
      </c>
    </row>
    <row r="211" spans="1:19" ht="30" x14ac:dyDescent="0.25">
      <c r="A211" s="21" t="s">
        <v>228</v>
      </c>
      <c r="B211" t="s">
        <v>662</v>
      </c>
      <c r="C211" t="s">
        <v>784</v>
      </c>
      <c r="D211" t="b">
        <v>1</v>
      </c>
      <c r="E211" t="b">
        <v>0</v>
      </c>
      <c r="F211" t="b">
        <v>0</v>
      </c>
      <c r="G211" t="b">
        <v>0</v>
      </c>
      <c r="H211" t="b">
        <v>0</v>
      </c>
      <c r="I211" t="b">
        <v>0</v>
      </c>
      <c r="J211" t="b">
        <v>0</v>
      </c>
      <c r="K211" t="b">
        <v>0</v>
      </c>
      <c r="L211" t="b">
        <v>0</v>
      </c>
      <c r="M211" t="s">
        <v>787</v>
      </c>
      <c r="N211" t="s">
        <v>1286</v>
      </c>
      <c r="O211" t="s">
        <v>1774</v>
      </c>
      <c r="P211" t="s">
        <v>2264</v>
      </c>
      <c r="Q211" s="6" t="s">
        <v>2748</v>
      </c>
    </row>
    <row r="212" spans="1:19" x14ac:dyDescent="0.25">
      <c r="A212" s="21" t="s">
        <v>229</v>
      </c>
      <c r="B212" t="s">
        <v>552</v>
      </c>
      <c r="C212" t="s">
        <v>784</v>
      </c>
      <c r="D212" t="b">
        <v>1</v>
      </c>
      <c r="E212" t="b">
        <v>0</v>
      </c>
      <c r="F212" t="b">
        <v>0</v>
      </c>
      <c r="G212" t="b">
        <v>0</v>
      </c>
      <c r="H212" t="b">
        <v>0</v>
      </c>
      <c r="I212" t="b">
        <v>0</v>
      </c>
      <c r="J212" t="b">
        <v>0</v>
      </c>
      <c r="K212" t="b">
        <v>0</v>
      </c>
      <c r="L212" t="b">
        <v>0</v>
      </c>
      <c r="N212" t="s">
        <v>1287</v>
      </c>
      <c r="O212" t="s">
        <v>1775</v>
      </c>
      <c r="P212" t="s">
        <v>2265</v>
      </c>
      <c r="Q212" s="6" t="s">
        <v>2749</v>
      </c>
      <c r="S212" t="s">
        <v>3481</v>
      </c>
    </row>
    <row r="213" spans="1:19" ht="30" x14ac:dyDescent="0.25">
      <c r="A213" s="21" t="s">
        <v>230</v>
      </c>
      <c r="B213" t="s">
        <v>663</v>
      </c>
      <c r="C213" t="s">
        <v>784</v>
      </c>
      <c r="D213" t="b">
        <v>1</v>
      </c>
      <c r="E213" t="b">
        <v>0</v>
      </c>
      <c r="F213" t="b">
        <v>0</v>
      </c>
      <c r="G213" t="b">
        <v>0</v>
      </c>
      <c r="H213" t="b">
        <v>0</v>
      </c>
      <c r="I213" t="b">
        <v>0</v>
      </c>
      <c r="J213" t="b">
        <v>0</v>
      </c>
      <c r="K213" t="b">
        <v>1</v>
      </c>
      <c r="L213" t="b">
        <v>0</v>
      </c>
      <c r="N213" t="s">
        <v>1288</v>
      </c>
      <c r="O213" t="s">
        <v>1776</v>
      </c>
      <c r="P213" t="s">
        <v>2266</v>
      </c>
      <c r="Q213" s="6" t="s">
        <v>2750</v>
      </c>
      <c r="S213" t="s">
        <v>3482</v>
      </c>
    </row>
    <row r="214" spans="1:19" ht="30" x14ac:dyDescent="0.25">
      <c r="A214" s="21" t="s">
        <v>231</v>
      </c>
      <c r="B214" t="s">
        <v>519</v>
      </c>
      <c r="C214" t="s">
        <v>784</v>
      </c>
      <c r="D214" t="b">
        <v>1</v>
      </c>
      <c r="E214" t="b">
        <v>0</v>
      </c>
      <c r="F214" t="b">
        <v>0</v>
      </c>
      <c r="G214" t="b">
        <v>0</v>
      </c>
      <c r="H214" t="b">
        <v>0</v>
      </c>
      <c r="I214" t="b">
        <v>0</v>
      </c>
      <c r="J214" t="b">
        <v>0</v>
      </c>
      <c r="K214" t="b">
        <v>1</v>
      </c>
      <c r="L214" t="b">
        <v>0</v>
      </c>
      <c r="N214" t="s">
        <v>1289</v>
      </c>
      <c r="O214" t="s">
        <v>1777</v>
      </c>
      <c r="P214" t="s">
        <v>2267</v>
      </c>
      <c r="Q214" s="6" t="s">
        <v>2751</v>
      </c>
      <c r="S214" t="s">
        <v>3483</v>
      </c>
    </row>
    <row r="215" spans="1:19" ht="30" x14ac:dyDescent="0.25">
      <c r="A215" s="21" t="s">
        <v>232</v>
      </c>
      <c r="B215" t="s">
        <v>664</v>
      </c>
      <c r="C215" t="s">
        <v>784</v>
      </c>
      <c r="D215" t="b">
        <v>1</v>
      </c>
      <c r="E215" t="b">
        <v>0</v>
      </c>
      <c r="F215" t="b">
        <v>0</v>
      </c>
      <c r="G215" t="b">
        <v>0</v>
      </c>
      <c r="H215" t="b">
        <v>0</v>
      </c>
      <c r="I215" t="b">
        <v>0</v>
      </c>
      <c r="J215" t="b">
        <v>0</v>
      </c>
      <c r="K215" t="b">
        <v>1</v>
      </c>
      <c r="L215" t="b">
        <v>0</v>
      </c>
      <c r="M215" t="s">
        <v>886</v>
      </c>
      <c r="N215" t="s">
        <v>1290</v>
      </c>
      <c r="O215" t="s">
        <v>1778</v>
      </c>
      <c r="P215" t="s">
        <v>2268</v>
      </c>
      <c r="Q215" s="6" t="s">
        <v>2752</v>
      </c>
      <c r="S215" t="s">
        <v>3484</v>
      </c>
    </row>
    <row r="216" spans="1:19" ht="30" x14ac:dyDescent="0.25">
      <c r="A216" s="21" t="s">
        <v>233</v>
      </c>
      <c r="B216" t="s">
        <v>524</v>
      </c>
      <c r="C216" t="s">
        <v>784</v>
      </c>
      <c r="D216" t="b">
        <v>1</v>
      </c>
      <c r="E216" t="b">
        <v>0</v>
      </c>
      <c r="F216" t="b">
        <v>0</v>
      </c>
      <c r="G216" t="b">
        <v>0</v>
      </c>
      <c r="H216" t="b">
        <v>0</v>
      </c>
      <c r="I216" t="b">
        <v>0</v>
      </c>
      <c r="J216" t="b">
        <v>0</v>
      </c>
      <c r="K216" t="b">
        <v>0</v>
      </c>
      <c r="L216" t="b">
        <v>0</v>
      </c>
      <c r="M216" t="s">
        <v>787</v>
      </c>
      <c r="N216" t="s">
        <v>1291</v>
      </c>
      <c r="O216" t="s">
        <v>1779</v>
      </c>
      <c r="P216" t="s">
        <v>2269</v>
      </c>
      <c r="Q216" s="6" t="s">
        <v>2753</v>
      </c>
    </row>
    <row r="217" spans="1:19" x14ac:dyDescent="0.25">
      <c r="A217" s="21" t="s">
        <v>234</v>
      </c>
      <c r="B217" t="s">
        <v>665</v>
      </c>
      <c r="C217" t="s">
        <v>784</v>
      </c>
      <c r="D217" t="b">
        <v>1</v>
      </c>
      <c r="E217" t="b">
        <v>0</v>
      </c>
      <c r="F217" t="b">
        <v>0</v>
      </c>
      <c r="G217" t="b">
        <v>0</v>
      </c>
      <c r="H217" t="b">
        <v>0</v>
      </c>
      <c r="I217" t="b">
        <v>0</v>
      </c>
      <c r="J217" t="b">
        <v>0</v>
      </c>
      <c r="K217" t="b">
        <v>1</v>
      </c>
      <c r="L217" t="b">
        <v>0</v>
      </c>
      <c r="N217" t="s">
        <v>1292</v>
      </c>
      <c r="O217" t="s">
        <v>1780</v>
      </c>
      <c r="P217" t="s">
        <v>2270</v>
      </c>
      <c r="Q217" s="6" t="s">
        <v>2754</v>
      </c>
      <c r="S217" t="s">
        <v>3485</v>
      </c>
    </row>
    <row r="218" spans="1:19" x14ac:dyDescent="0.25">
      <c r="A218" s="21" t="s">
        <v>235</v>
      </c>
      <c r="B218" t="s">
        <v>666</v>
      </c>
      <c r="C218" t="s">
        <v>784</v>
      </c>
      <c r="D218" t="b">
        <v>1</v>
      </c>
      <c r="E218" t="b">
        <v>0</v>
      </c>
      <c r="F218" t="b">
        <v>0</v>
      </c>
      <c r="G218" t="b">
        <v>0</v>
      </c>
      <c r="H218" t="b">
        <v>0</v>
      </c>
      <c r="I218" t="b">
        <v>0</v>
      </c>
      <c r="J218" t="b">
        <v>1</v>
      </c>
      <c r="K218" t="b">
        <v>1</v>
      </c>
      <c r="L218" t="b">
        <v>0</v>
      </c>
      <c r="N218" t="s">
        <v>1293</v>
      </c>
      <c r="O218" t="s">
        <v>1781</v>
      </c>
      <c r="P218" t="s">
        <v>2271</v>
      </c>
      <c r="Q218" s="6" t="s">
        <v>2755</v>
      </c>
      <c r="S218" t="s">
        <v>3486</v>
      </c>
    </row>
    <row r="219" spans="1:19" ht="30" x14ac:dyDescent="0.25">
      <c r="A219" s="21" t="s">
        <v>236</v>
      </c>
      <c r="B219" t="s">
        <v>571</v>
      </c>
      <c r="C219" t="s">
        <v>784</v>
      </c>
      <c r="D219" t="b">
        <v>1</v>
      </c>
      <c r="E219" t="b">
        <v>0</v>
      </c>
      <c r="F219" t="b">
        <v>0</v>
      </c>
      <c r="G219" t="b">
        <v>0</v>
      </c>
      <c r="H219" t="b">
        <v>0</v>
      </c>
      <c r="I219" t="b">
        <v>0</v>
      </c>
      <c r="J219" t="b">
        <v>0</v>
      </c>
      <c r="K219" t="b">
        <v>1</v>
      </c>
      <c r="L219" t="b">
        <v>0</v>
      </c>
      <c r="N219" t="s">
        <v>1294</v>
      </c>
      <c r="O219" t="s">
        <v>1782</v>
      </c>
      <c r="P219" t="s">
        <v>2272</v>
      </c>
      <c r="Q219" s="6" t="s">
        <v>2756</v>
      </c>
      <c r="S219" t="s">
        <v>3487</v>
      </c>
    </row>
    <row r="220" spans="1:19" ht="30" x14ac:dyDescent="0.25">
      <c r="A220" s="21" t="s">
        <v>237</v>
      </c>
      <c r="B220" t="s">
        <v>667</v>
      </c>
      <c r="C220" t="s">
        <v>784</v>
      </c>
      <c r="D220" t="b">
        <v>1</v>
      </c>
      <c r="E220" t="b">
        <v>0</v>
      </c>
      <c r="F220" t="b">
        <v>0</v>
      </c>
      <c r="G220" t="b">
        <v>0</v>
      </c>
      <c r="H220" t="b">
        <v>0</v>
      </c>
      <c r="I220" t="b">
        <v>0</v>
      </c>
      <c r="J220" t="b">
        <v>0</v>
      </c>
      <c r="K220" t="b">
        <v>1</v>
      </c>
      <c r="L220" t="b">
        <v>0</v>
      </c>
      <c r="N220" t="s">
        <v>1295</v>
      </c>
      <c r="O220" t="s">
        <v>1783</v>
      </c>
      <c r="P220" t="s">
        <v>2273</v>
      </c>
      <c r="Q220" s="6" t="s">
        <v>2757</v>
      </c>
      <c r="S220" t="s">
        <v>3488</v>
      </c>
    </row>
    <row r="221" spans="1:19" ht="30" x14ac:dyDescent="0.25">
      <c r="A221" s="21" t="s">
        <v>238</v>
      </c>
      <c r="B221" t="s">
        <v>554</v>
      </c>
      <c r="C221" t="s">
        <v>784</v>
      </c>
      <c r="D221" t="b">
        <v>1</v>
      </c>
      <c r="E221" t="b">
        <v>0</v>
      </c>
      <c r="F221" t="b">
        <v>0</v>
      </c>
      <c r="G221" t="b">
        <v>0</v>
      </c>
      <c r="H221" t="b">
        <v>0</v>
      </c>
      <c r="I221" t="b">
        <v>0</v>
      </c>
      <c r="J221" t="b">
        <v>0</v>
      </c>
      <c r="K221" t="b">
        <v>1</v>
      </c>
      <c r="L221" t="b">
        <v>0</v>
      </c>
      <c r="N221" t="s">
        <v>1296</v>
      </c>
      <c r="O221" t="s">
        <v>1784</v>
      </c>
      <c r="P221" t="s">
        <v>2274</v>
      </c>
      <c r="Q221" s="6" t="s">
        <v>2758</v>
      </c>
      <c r="S221" t="s">
        <v>3489</v>
      </c>
    </row>
    <row r="222" spans="1:19" ht="30" x14ac:dyDescent="0.25">
      <c r="A222" s="21" t="s">
        <v>239</v>
      </c>
      <c r="B222" t="s">
        <v>668</v>
      </c>
      <c r="C222" t="s">
        <v>784</v>
      </c>
      <c r="D222" t="b">
        <v>1</v>
      </c>
      <c r="E222" t="b">
        <v>0</v>
      </c>
      <c r="F222" t="b">
        <v>0</v>
      </c>
      <c r="G222" t="b">
        <v>0</v>
      </c>
      <c r="H222" t="b">
        <v>0</v>
      </c>
      <c r="I222" t="b">
        <v>0</v>
      </c>
      <c r="J222" t="b">
        <v>0</v>
      </c>
      <c r="K222" t="b">
        <v>0</v>
      </c>
      <c r="L222" t="b">
        <v>0</v>
      </c>
      <c r="M222" t="s">
        <v>787</v>
      </c>
      <c r="N222" t="s">
        <v>1297</v>
      </c>
      <c r="O222" t="s">
        <v>1785</v>
      </c>
      <c r="P222" t="s">
        <v>2275</v>
      </c>
      <c r="Q222" s="6" t="s">
        <v>2759</v>
      </c>
    </row>
    <row r="223" spans="1:19" x14ac:dyDescent="0.25">
      <c r="A223" s="21" t="s">
        <v>240</v>
      </c>
      <c r="C223" t="s">
        <v>784</v>
      </c>
      <c r="D223" t="b">
        <v>0</v>
      </c>
      <c r="E223" t="b">
        <v>0</v>
      </c>
      <c r="F223" t="b">
        <v>0</v>
      </c>
      <c r="G223" t="b">
        <v>0</v>
      </c>
      <c r="H223" t="b">
        <v>0</v>
      </c>
      <c r="I223" t="b">
        <v>0</v>
      </c>
      <c r="J223" t="b">
        <v>1</v>
      </c>
      <c r="K223" t="b">
        <v>0</v>
      </c>
      <c r="L223" t="b">
        <v>0</v>
      </c>
      <c r="N223" t="s">
        <v>1298</v>
      </c>
      <c r="O223" t="s">
        <v>1786</v>
      </c>
      <c r="Q223" s="6" t="s">
        <v>2760</v>
      </c>
      <c r="S223" t="s">
        <v>3490</v>
      </c>
    </row>
    <row r="224" spans="1:19" ht="30" x14ac:dyDescent="0.25">
      <c r="A224" s="21" t="s">
        <v>241</v>
      </c>
      <c r="B224" t="s">
        <v>542</v>
      </c>
      <c r="C224" t="s">
        <v>784</v>
      </c>
      <c r="D224" t="b">
        <v>1</v>
      </c>
      <c r="E224" t="b">
        <v>0</v>
      </c>
      <c r="F224" t="b">
        <v>0</v>
      </c>
      <c r="G224" t="b">
        <v>0</v>
      </c>
      <c r="H224" t="b">
        <v>0</v>
      </c>
      <c r="I224" t="b">
        <v>0</v>
      </c>
      <c r="J224" t="b">
        <v>0</v>
      </c>
      <c r="K224" t="b">
        <v>0</v>
      </c>
      <c r="L224" t="b">
        <v>0</v>
      </c>
      <c r="N224" t="s">
        <v>1299</v>
      </c>
      <c r="O224" t="s">
        <v>1787</v>
      </c>
      <c r="P224" t="s">
        <v>2276</v>
      </c>
      <c r="Q224" s="6" t="s">
        <v>2761</v>
      </c>
      <c r="S224" t="s">
        <v>3491</v>
      </c>
    </row>
    <row r="225" spans="1:19" x14ac:dyDescent="0.25">
      <c r="A225" s="21" t="s">
        <v>242</v>
      </c>
      <c r="B225" t="s">
        <v>667</v>
      </c>
      <c r="C225" t="s">
        <v>784</v>
      </c>
      <c r="D225" t="b">
        <v>1</v>
      </c>
      <c r="E225" t="b">
        <v>0</v>
      </c>
      <c r="F225" t="b">
        <v>0</v>
      </c>
      <c r="G225" t="b">
        <v>0</v>
      </c>
      <c r="H225" t="b">
        <v>0</v>
      </c>
      <c r="I225" t="b">
        <v>0</v>
      </c>
      <c r="J225" t="b">
        <v>0</v>
      </c>
      <c r="K225" t="b">
        <v>0</v>
      </c>
      <c r="L225" t="b">
        <v>0</v>
      </c>
      <c r="N225" t="s">
        <v>1300</v>
      </c>
      <c r="O225" t="s">
        <v>1788</v>
      </c>
      <c r="P225" t="s">
        <v>2277</v>
      </c>
      <c r="Q225" s="6" t="s">
        <v>2762</v>
      </c>
      <c r="S225" t="s">
        <v>3492</v>
      </c>
    </row>
    <row r="226" spans="1:19" ht="30" x14ac:dyDescent="0.25">
      <c r="A226" s="21" t="s">
        <v>243</v>
      </c>
      <c r="B226" t="s">
        <v>618</v>
      </c>
      <c r="C226" t="s">
        <v>784</v>
      </c>
      <c r="D226" t="b">
        <v>1</v>
      </c>
      <c r="E226" t="b">
        <v>0</v>
      </c>
      <c r="F226" t="b">
        <v>0</v>
      </c>
      <c r="G226" t="b">
        <v>0</v>
      </c>
      <c r="H226" t="b">
        <v>0</v>
      </c>
      <c r="I226" t="b">
        <v>0</v>
      </c>
      <c r="J226" t="b">
        <v>0</v>
      </c>
      <c r="K226" t="b">
        <v>0</v>
      </c>
      <c r="L226" t="b">
        <v>0</v>
      </c>
      <c r="N226" t="s">
        <v>1301</v>
      </c>
      <c r="O226" t="s">
        <v>1789</v>
      </c>
      <c r="P226" t="s">
        <v>2278</v>
      </c>
      <c r="Q226" s="6" t="s">
        <v>2763</v>
      </c>
      <c r="S226" t="s">
        <v>3493</v>
      </c>
    </row>
    <row r="227" spans="1:19" x14ac:dyDescent="0.25">
      <c r="A227" s="21" t="s">
        <v>244</v>
      </c>
      <c r="B227" t="s">
        <v>669</v>
      </c>
      <c r="C227" t="s">
        <v>784</v>
      </c>
      <c r="D227" t="b">
        <v>1</v>
      </c>
      <c r="E227" t="b">
        <v>0</v>
      </c>
      <c r="F227" t="b">
        <v>0</v>
      </c>
      <c r="G227" t="b">
        <v>0</v>
      </c>
      <c r="H227" t="b">
        <v>0</v>
      </c>
      <c r="I227" t="b">
        <v>0</v>
      </c>
      <c r="J227" t="b">
        <v>0</v>
      </c>
      <c r="K227" t="b">
        <v>1</v>
      </c>
      <c r="L227" t="b">
        <v>0</v>
      </c>
      <c r="N227" t="s">
        <v>1302</v>
      </c>
      <c r="O227" t="s">
        <v>1790</v>
      </c>
      <c r="P227" t="s">
        <v>2279</v>
      </c>
      <c r="Q227" s="6" t="s">
        <v>2764</v>
      </c>
      <c r="S227" t="s">
        <v>3494</v>
      </c>
    </row>
    <row r="228" spans="1:19" ht="30" x14ac:dyDescent="0.25">
      <c r="A228" s="21" t="s">
        <v>245</v>
      </c>
      <c r="B228" t="s">
        <v>670</v>
      </c>
      <c r="C228" t="s">
        <v>784</v>
      </c>
      <c r="D228" t="b">
        <v>1</v>
      </c>
      <c r="E228" t="b">
        <v>0</v>
      </c>
      <c r="F228" t="b">
        <v>0</v>
      </c>
      <c r="G228" t="b">
        <v>0</v>
      </c>
      <c r="H228" t="b">
        <v>0</v>
      </c>
      <c r="I228" t="b">
        <v>0</v>
      </c>
      <c r="J228" t="b">
        <v>0</v>
      </c>
      <c r="K228" t="b">
        <v>1</v>
      </c>
      <c r="L228" t="b">
        <v>0</v>
      </c>
      <c r="N228" t="s">
        <v>1303</v>
      </c>
      <c r="O228" t="s">
        <v>1791</v>
      </c>
      <c r="P228" t="s">
        <v>2280</v>
      </c>
      <c r="Q228" s="6" t="s">
        <v>2765</v>
      </c>
      <c r="S228" t="s">
        <v>3495</v>
      </c>
    </row>
    <row r="229" spans="1:19" ht="30" x14ac:dyDescent="0.25">
      <c r="A229" s="21" t="s">
        <v>246</v>
      </c>
      <c r="B229" t="s">
        <v>549</v>
      </c>
      <c r="C229" t="s">
        <v>784</v>
      </c>
      <c r="D229" t="b">
        <v>1</v>
      </c>
      <c r="E229" t="b">
        <v>0</v>
      </c>
      <c r="F229" t="b">
        <v>0</v>
      </c>
      <c r="G229" t="b">
        <v>0</v>
      </c>
      <c r="H229" t="b">
        <v>0</v>
      </c>
      <c r="I229" t="b">
        <v>0</v>
      </c>
      <c r="J229" t="b">
        <v>0</v>
      </c>
      <c r="K229" t="b">
        <v>0</v>
      </c>
      <c r="L229" t="b">
        <v>0</v>
      </c>
      <c r="N229" t="s">
        <v>1304</v>
      </c>
      <c r="O229" t="s">
        <v>1792</v>
      </c>
      <c r="P229" t="s">
        <v>2281</v>
      </c>
      <c r="Q229" s="6" t="s">
        <v>2766</v>
      </c>
      <c r="S229" t="s">
        <v>3496</v>
      </c>
    </row>
    <row r="230" spans="1:19" ht="30" x14ac:dyDescent="0.25">
      <c r="A230" s="21" t="s">
        <v>247</v>
      </c>
      <c r="B230" t="s">
        <v>639</v>
      </c>
      <c r="C230" t="s">
        <v>784</v>
      </c>
      <c r="D230" t="b">
        <v>1</v>
      </c>
      <c r="E230" t="b">
        <v>0</v>
      </c>
      <c r="F230" t="b">
        <v>0</v>
      </c>
      <c r="G230" t="b">
        <v>0</v>
      </c>
      <c r="H230" t="b">
        <v>0</v>
      </c>
      <c r="I230" t="b">
        <v>0</v>
      </c>
      <c r="J230" t="b">
        <v>0</v>
      </c>
      <c r="K230" t="b">
        <v>1</v>
      </c>
      <c r="L230" t="b">
        <v>0</v>
      </c>
      <c r="N230" t="s">
        <v>1305</v>
      </c>
      <c r="O230" t="s">
        <v>1793</v>
      </c>
      <c r="P230" t="s">
        <v>2282</v>
      </c>
      <c r="Q230" s="6" t="s">
        <v>2767</v>
      </c>
      <c r="S230" t="s">
        <v>3497</v>
      </c>
    </row>
    <row r="231" spans="1:19" x14ac:dyDescent="0.25">
      <c r="A231" s="21" t="s">
        <v>248</v>
      </c>
      <c r="B231" t="s">
        <v>579</v>
      </c>
      <c r="C231" t="s">
        <v>784</v>
      </c>
      <c r="D231" t="b">
        <v>1</v>
      </c>
      <c r="E231" t="b">
        <v>0</v>
      </c>
      <c r="F231" t="b">
        <v>0</v>
      </c>
      <c r="G231" t="b">
        <v>0</v>
      </c>
      <c r="H231" t="b">
        <v>0</v>
      </c>
      <c r="I231" t="b">
        <v>0</v>
      </c>
      <c r="J231" t="b">
        <v>0</v>
      </c>
      <c r="K231" t="b">
        <v>1</v>
      </c>
      <c r="L231" t="b">
        <v>0</v>
      </c>
      <c r="N231" t="s">
        <v>1306</v>
      </c>
      <c r="O231" t="s">
        <v>1794</v>
      </c>
      <c r="P231" t="s">
        <v>2283</v>
      </c>
      <c r="Q231" s="6" t="s">
        <v>2768</v>
      </c>
      <c r="S231" t="s">
        <v>3498</v>
      </c>
    </row>
    <row r="232" spans="1:19" x14ac:dyDescent="0.25">
      <c r="A232" s="21" t="s">
        <v>249</v>
      </c>
      <c r="B232" t="s">
        <v>671</v>
      </c>
      <c r="C232" t="s">
        <v>784</v>
      </c>
      <c r="D232" t="b">
        <v>1</v>
      </c>
      <c r="E232" t="b">
        <v>0</v>
      </c>
      <c r="F232" t="b">
        <v>0</v>
      </c>
      <c r="G232" t="b">
        <v>0</v>
      </c>
      <c r="H232" t="b">
        <v>0</v>
      </c>
      <c r="I232" t="b">
        <v>0</v>
      </c>
      <c r="J232" t="b">
        <v>0</v>
      </c>
      <c r="K232" t="b">
        <v>0</v>
      </c>
      <c r="L232" t="b">
        <v>0</v>
      </c>
      <c r="M232" t="s">
        <v>787</v>
      </c>
      <c r="N232" t="s">
        <v>1307</v>
      </c>
      <c r="O232" t="s">
        <v>1795</v>
      </c>
      <c r="P232" t="s">
        <v>2284</v>
      </c>
      <c r="Q232" s="6" t="s">
        <v>2769</v>
      </c>
    </row>
    <row r="233" spans="1:19" ht="30" x14ac:dyDescent="0.25">
      <c r="A233" s="21" t="s">
        <v>250</v>
      </c>
      <c r="B233" t="s">
        <v>672</v>
      </c>
      <c r="C233" t="s">
        <v>784</v>
      </c>
      <c r="D233" t="b">
        <v>1</v>
      </c>
      <c r="E233" t="b">
        <v>0</v>
      </c>
      <c r="F233" t="b">
        <v>0</v>
      </c>
      <c r="G233" t="b">
        <v>0</v>
      </c>
      <c r="H233" t="b">
        <v>0</v>
      </c>
      <c r="I233" t="b">
        <v>0</v>
      </c>
      <c r="J233" t="b">
        <v>0</v>
      </c>
      <c r="K233" t="b">
        <v>0</v>
      </c>
      <c r="L233" t="b">
        <v>0</v>
      </c>
      <c r="M233" t="s">
        <v>787</v>
      </c>
      <c r="N233" t="s">
        <v>1308</v>
      </c>
      <c r="O233" t="s">
        <v>1796</v>
      </c>
      <c r="P233" t="s">
        <v>2285</v>
      </c>
      <c r="Q233" s="6" t="s">
        <v>2770</v>
      </c>
    </row>
    <row r="234" spans="1:19" ht="30" x14ac:dyDescent="0.25">
      <c r="A234" s="21" t="s">
        <v>251</v>
      </c>
      <c r="B234" t="s">
        <v>673</v>
      </c>
      <c r="C234" t="s">
        <v>784</v>
      </c>
      <c r="D234" t="b">
        <v>1</v>
      </c>
      <c r="E234" t="b">
        <v>0</v>
      </c>
      <c r="F234" t="b">
        <v>0</v>
      </c>
      <c r="G234" t="b">
        <v>0</v>
      </c>
      <c r="H234" t="b">
        <v>0</v>
      </c>
      <c r="I234" t="b">
        <v>0</v>
      </c>
      <c r="J234" t="b">
        <v>0</v>
      </c>
      <c r="K234" t="b">
        <v>0</v>
      </c>
      <c r="L234" t="b">
        <v>0</v>
      </c>
      <c r="M234" t="s">
        <v>887</v>
      </c>
      <c r="N234" t="s">
        <v>1309</v>
      </c>
      <c r="O234" t="s">
        <v>1797</v>
      </c>
      <c r="P234" t="s">
        <v>2286</v>
      </c>
      <c r="Q234" s="6" t="s">
        <v>2771</v>
      </c>
      <c r="R234" t="s">
        <v>3116</v>
      </c>
    </row>
    <row r="235" spans="1:19" ht="30" x14ac:dyDescent="0.25">
      <c r="A235" s="21" t="s">
        <v>252</v>
      </c>
      <c r="B235" t="s">
        <v>566</v>
      </c>
      <c r="C235" t="s">
        <v>784</v>
      </c>
      <c r="D235" t="b">
        <v>1</v>
      </c>
      <c r="E235" t="b">
        <v>0</v>
      </c>
      <c r="F235" t="b">
        <v>0</v>
      </c>
      <c r="G235" t="b">
        <v>0</v>
      </c>
      <c r="H235" t="b">
        <v>0</v>
      </c>
      <c r="I235" t="b">
        <v>0</v>
      </c>
      <c r="J235" t="b">
        <v>0</v>
      </c>
      <c r="K235" t="b">
        <v>0</v>
      </c>
      <c r="L235" t="b">
        <v>0</v>
      </c>
      <c r="M235" t="s">
        <v>787</v>
      </c>
      <c r="N235" t="s">
        <v>1310</v>
      </c>
      <c r="O235" t="s">
        <v>1798</v>
      </c>
      <c r="P235" t="s">
        <v>2287</v>
      </c>
      <c r="Q235" s="6" t="s">
        <v>2772</v>
      </c>
    </row>
    <row r="236" spans="1:19" x14ac:dyDescent="0.25">
      <c r="A236" s="21" t="s">
        <v>253</v>
      </c>
      <c r="B236" t="s">
        <v>674</v>
      </c>
      <c r="C236" t="s">
        <v>784</v>
      </c>
      <c r="D236" t="b">
        <v>1</v>
      </c>
      <c r="E236" t="b">
        <v>0</v>
      </c>
      <c r="F236" t="b">
        <v>0</v>
      </c>
      <c r="G236" t="b">
        <v>0</v>
      </c>
      <c r="H236" t="b">
        <v>0</v>
      </c>
      <c r="I236" t="b">
        <v>0</v>
      </c>
      <c r="J236" t="b">
        <v>0</v>
      </c>
      <c r="K236" t="b">
        <v>0</v>
      </c>
      <c r="L236" t="b">
        <v>0</v>
      </c>
      <c r="M236" t="s">
        <v>787</v>
      </c>
      <c r="N236" t="s">
        <v>1311</v>
      </c>
      <c r="O236" t="s">
        <v>1799</v>
      </c>
      <c r="P236" t="s">
        <v>2288</v>
      </c>
      <c r="Q236" s="6" t="s">
        <v>2773</v>
      </c>
    </row>
    <row r="237" spans="1:19" x14ac:dyDescent="0.25">
      <c r="A237" s="21" t="s">
        <v>254</v>
      </c>
      <c r="B237" t="s">
        <v>659</v>
      </c>
      <c r="C237" t="s">
        <v>784</v>
      </c>
      <c r="D237" t="b">
        <v>1</v>
      </c>
      <c r="E237" t="b">
        <v>0</v>
      </c>
      <c r="F237" t="b">
        <v>0</v>
      </c>
      <c r="G237" t="b">
        <v>0</v>
      </c>
      <c r="H237" t="b">
        <v>0</v>
      </c>
      <c r="I237" t="b">
        <v>0</v>
      </c>
      <c r="J237" t="b">
        <v>0</v>
      </c>
      <c r="K237" t="b">
        <v>1</v>
      </c>
      <c r="L237" t="b">
        <v>0</v>
      </c>
      <c r="N237" t="s">
        <v>1312</v>
      </c>
      <c r="O237" t="s">
        <v>1800</v>
      </c>
      <c r="P237" t="s">
        <v>2289</v>
      </c>
      <c r="Q237" s="6" t="s">
        <v>2774</v>
      </c>
      <c r="S237" t="s">
        <v>3499</v>
      </c>
    </row>
    <row r="238" spans="1:19" ht="30" x14ac:dyDescent="0.25">
      <c r="A238" s="21" t="s">
        <v>255</v>
      </c>
      <c r="B238" t="s">
        <v>675</v>
      </c>
      <c r="C238" t="s">
        <v>784</v>
      </c>
      <c r="D238" t="b">
        <v>1</v>
      </c>
      <c r="E238" t="b">
        <v>0</v>
      </c>
      <c r="F238" t="b">
        <v>0</v>
      </c>
      <c r="G238" t="b">
        <v>0</v>
      </c>
      <c r="H238" t="b">
        <v>0</v>
      </c>
      <c r="I238" t="b">
        <v>0</v>
      </c>
      <c r="J238" t="b">
        <v>1</v>
      </c>
      <c r="K238" t="b">
        <v>1</v>
      </c>
      <c r="L238" t="b">
        <v>0</v>
      </c>
      <c r="N238" t="s">
        <v>1313</v>
      </c>
      <c r="O238" t="s">
        <v>1801</v>
      </c>
      <c r="P238" t="s">
        <v>2290</v>
      </c>
      <c r="Q238" s="6" t="s">
        <v>2775</v>
      </c>
      <c r="S238" t="s">
        <v>3500</v>
      </c>
    </row>
    <row r="239" spans="1:19" x14ac:dyDescent="0.25">
      <c r="A239" s="21" t="s">
        <v>256</v>
      </c>
      <c r="B239" t="s">
        <v>598</v>
      </c>
      <c r="C239" t="s">
        <v>784</v>
      </c>
      <c r="D239" t="b">
        <v>1</v>
      </c>
      <c r="E239" t="b">
        <v>0</v>
      </c>
      <c r="F239" t="b">
        <v>0</v>
      </c>
      <c r="G239" t="b">
        <v>0</v>
      </c>
      <c r="H239" t="b">
        <v>0</v>
      </c>
      <c r="I239" t="b">
        <v>0</v>
      </c>
      <c r="J239" t="b">
        <v>1</v>
      </c>
      <c r="K239" t="b">
        <v>0</v>
      </c>
      <c r="L239" t="b">
        <v>0</v>
      </c>
      <c r="M239" t="s">
        <v>888</v>
      </c>
      <c r="N239" t="s">
        <v>1314</v>
      </c>
      <c r="O239" t="s">
        <v>1802</v>
      </c>
      <c r="P239" t="s">
        <v>2291</v>
      </c>
      <c r="Q239" s="6" t="s">
        <v>2776</v>
      </c>
      <c r="S239" t="s">
        <v>3501</v>
      </c>
    </row>
    <row r="240" spans="1:19" x14ac:dyDescent="0.25">
      <c r="A240" s="21" t="s">
        <v>257</v>
      </c>
      <c r="B240" t="s">
        <v>667</v>
      </c>
      <c r="C240" t="s">
        <v>784</v>
      </c>
      <c r="D240" t="b">
        <v>1</v>
      </c>
      <c r="E240" t="b">
        <v>0</v>
      </c>
      <c r="F240" t="b">
        <v>0</v>
      </c>
      <c r="G240" t="b">
        <v>0</v>
      </c>
      <c r="H240" t="b">
        <v>0</v>
      </c>
      <c r="I240" t="b">
        <v>0</v>
      </c>
      <c r="J240" t="b">
        <v>0</v>
      </c>
      <c r="K240" t="b">
        <v>1</v>
      </c>
      <c r="L240" t="b">
        <v>0</v>
      </c>
      <c r="N240" t="s">
        <v>1315</v>
      </c>
      <c r="O240" t="s">
        <v>1803</v>
      </c>
      <c r="P240" t="s">
        <v>2292</v>
      </c>
      <c r="Q240" s="6" t="s">
        <v>2777</v>
      </c>
      <c r="S240" t="s">
        <v>3502</v>
      </c>
    </row>
    <row r="241" spans="1:19" x14ac:dyDescent="0.25">
      <c r="A241" s="21" t="s">
        <v>258</v>
      </c>
      <c r="B241" t="s">
        <v>676</v>
      </c>
      <c r="C241" t="s">
        <v>784</v>
      </c>
      <c r="D241" t="b">
        <v>1</v>
      </c>
      <c r="E241" t="b">
        <v>0</v>
      </c>
      <c r="F241" t="b">
        <v>0</v>
      </c>
      <c r="G241" t="b">
        <v>0</v>
      </c>
      <c r="H241" t="b">
        <v>0</v>
      </c>
      <c r="I241" t="b">
        <v>0</v>
      </c>
      <c r="J241" t="b">
        <v>0</v>
      </c>
      <c r="K241" t="b">
        <v>0</v>
      </c>
      <c r="L241" t="b">
        <v>0</v>
      </c>
      <c r="M241" t="s">
        <v>787</v>
      </c>
      <c r="N241" t="s">
        <v>1316</v>
      </c>
      <c r="O241" t="s">
        <v>1804</v>
      </c>
      <c r="P241" t="s">
        <v>2293</v>
      </c>
      <c r="Q241" s="6" t="s">
        <v>2778</v>
      </c>
    </row>
    <row r="242" spans="1:19" ht="30" x14ac:dyDescent="0.25">
      <c r="A242" s="21" t="s">
        <v>259</v>
      </c>
      <c r="B242" t="s">
        <v>660</v>
      </c>
      <c r="C242" t="s">
        <v>784</v>
      </c>
      <c r="D242" t="b">
        <v>1</v>
      </c>
      <c r="E242" t="b">
        <v>0</v>
      </c>
      <c r="F242" t="b">
        <v>0</v>
      </c>
      <c r="G242" t="b">
        <v>0</v>
      </c>
      <c r="H242" t="b">
        <v>0</v>
      </c>
      <c r="I242" t="b">
        <v>0</v>
      </c>
      <c r="J242" t="b">
        <v>0</v>
      </c>
      <c r="K242" t="b">
        <v>0</v>
      </c>
      <c r="L242" t="b">
        <v>0</v>
      </c>
      <c r="M242" t="s">
        <v>787</v>
      </c>
      <c r="N242" t="s">
        <v>1317</v>
      </c>
      <c r="O242" t="s">
        <v>1805</v>
      </c>
      <c r="P242" t="s">
        <v>2294</v>
      </c>
      <c r="Q242" s="6" t="s">
        <v>2779</v>
      </c>
    </row>
    <row r="243" spans="1:19" x14ac:dyDescent="0.25">
      <c r="A243" s="21" t="s">
        <v>260</v>
      </c>
      <c r="B243" t="s">
        <v>523</v>
      </c>
      <c r="C243" t="s">
        <v>784</v>
      </c>
      <c r="D243" t="b">
        <v>1</v>
      </c>
      <c r="E243" t="b">
        <v>0</v>
      </c>
      <c r="F243" t="b">
        <v>0</v>
      </c>
      <c r="G243" t="b">
        <v>0</v>
      </c>
      <c r="H243" t="b">
        <v>0</v>
      </c>
      <c r="I243" t="b">
        <v>0</v>
      </c>
      <c r="J243" t="b">
        <v>0</v>
      </c>
      <c r="K243" t="b">
        <v>1</v>
      </c>
      <c r="L243" t="b">
        <v>0</v>
      </c>
      <c r="N243" t="s">
        <v>1318</v>
      </c>
      <c r="O243" t="s">
        <v>1806</v>
      </c>
      <c r="P243" t="s">
        <v>2295</v>
      </c>
      <c r="Q243" s="6" t="s">
        <v>2780</v>
      </c>
      <c r="S243" t="s">
        <v>3503</v>
      </c>
    </row>
    <row r="244" spans="1:19" ht="30" x14ac:dyDescent="0.25">
      <c r="A244" s="21" t="s">
        <v>261</v>
      </c>
      <c r="B244" t="s">
        <v>677</v>
      </c>
      <c r="C244" t="s">
        <v>784</v>
      </c>
      <c r="D244" t="b">
        <v>1</v>
      </c>
      <c r="E244" t="b">
        <v>0</v>
      </c>
      <c r="F244" t="b">
        <v>0</v>
      </c>
      <c r="G244" t="b">
        <v>0</v>
      </c>
      <c r="H244" t="b">
        <v>0</v>
      </c>
      <c r="I244" t="b">
        <v>0</v>
      </c>
      <c r="J244" t="b">
        <v>1</v>
      </c>
      <c r="K244" t="b">
        <v>1</v>
      </c>
      <c r="L244" t="b">
        <v>0</v>
      </c>
      <c r="N244" t="s">
        <v>1319</v>
      </c>
      <c r="O244" t="s">
        <v>1807</v>
      </c>
      <c r="P244" t="s">
        <v>2296</v>
      </c>
      <c r="Q244" s="6" t="s">
        <v>2781</v>
      </c>
      <c r="S244" t="s">
        <v>3504</v>
      </c>
    </row>
    <row r="245" spans="1:19" ht="30" x14ac:dyDescent="0.25">
      <c r="A245" s="21" t="s">
        <v>262</v>
      </c>
      <c r="B245" t="s">
        <v>678</v>
      </c>
      <c r="C245" t="s">
        <v>784</v>
      </c>
      <c r="D245" t="b">
        <v>1</v>
      </c>
      <c r="E245" t="b">
        <v>0</v>
      </c>
      <c r="F245" t="b">
        <v>0</v>
      </c>
      <c r="G245" t="b">
        <v>0</v>
      </c>
      <c r="H245" t="b">
        <v>0</v>
      </c>
      <c r="I245" t="b">
        <v>0</v>
      </c>
      <c r="J245" t="b">
        <v>0</v>
      </c>
      <c r="K245" t="b">
        <v>1</v>
      </c>
      <c r="L245" t="b">
        <v>0</v>
      </c>
      <c r="N245" t="s">
        <v>1320</v>
      </c>
      <c r="O245" t="s">
        <v>1808</v>
      </c>
      <c r="P245" t="s">
        <v>2297</v>
      </c>
      <c r="Q245" s="6" t="s">
        <v>2782</v>
      </c>
      <c r="S245" t="s">
        <v>3505</v>
      </c>
    </row>
    <row r="246" spans="1:19" ht="30" x14ac:dyDescent="0.25">
      <c r="A246" s="21" t="s">
        <v>263</v>
      </c>
      <c r="B246" t="s">
        <v>593</v>
      </c>
      <c r="C246" t="s">
        <v>784</v>
      </c>
      <c r="D246" t="b">
        <v>1</v>
      </c>
      <c r="E246" t="b">
        <v>0</v>
      </c>
      <c r="F246" t="b">
        <v>0</v>
      </c>
      <c r="G246" t="b">
        <v>0</v>
      </c>
      <c r="H246" t="b">
        <v>0</v>
      </c>
      <c r="I246" t="b">
        <v>0</v>
      </c>
      <c r="J246" t="b">
        <v>0</v>
      </c>
      <c r="K246" t="b">
        <v>1</v>
      </c>
      <c r="L246" t="b">
        <v>0</v>
      </c>
      <c r="M246" t="s">
        <v>889</v>
      </c>
      <c r="N246" t="s">
        <v>1321</v>
      </c>
      <c r="O246" t="s">
        <v>1809</v>
      </c>
      <c r="P246" t="s">
        <v>2298</v>
      </c>
      <c r="Q246" s="6" t="s">
        <v>2783</v>
      </c>
      <c r="R246" t="s">
        <v>3117</v>
      </c>
      <c r="S246" t="s">
        <v>3506</v>
      </c>
    </row>
    <row r="247" spans="1:19" ht="45" x14ac:dyDescent="0.25">
      <c r="A247" s="21" t="s">
        <v>264</v>
      </c>
      <c r="B247" t="s">
        <v>584</v>
      </c>
      <c r="C247" t="s">
        <v>784</v>
      </c>
      <c r="D247" t="b">
        <v>1</v>
      </c>
      <c r="E247" t="b">
        <v>0</v>
      </c>
      <c r="F247" t="b">
        <v>0</v>
      </c>
      <c r="G247" t="b">
        <v>0</v>
      </c>
      <c r="H247" t="b">
        <v>0</v>
      </c>
      <c r="I247" t="b">
        <v>0</v>
      </c>
      <c r="J247" t="b">
        <v>0</v>
      </c>
      <c r="K247" t="b">
        <v>0</v>
      </c>
      <c r="L247" t="b">
        <v>1</v>
      </c>
      <c r="M247" t="s">
        <v>890</v>
      </c>
      <c r="N247" t="s">
        <v>1322</v>
      </c>
      <c r="O247" t="s">
        <v>1810</v>
      </c>
      <c r="P247" t="s">
        <v>2299</v>
      </c>
      <c r="Q247" s="6" t="s">
        <v>2784</v>
      </c>
      <c r="R247" t="s">
        <v>3118</v>
      </c>
      <c r="S247" t="s">
        <v>3507</v>
      </c>
    </row>
    <row r="248" spans="1:19" ht="30" x14ac:dyDescent="0.25">
      <c r="A248" s="21" t="s">
        <v>265</v>
      </c>
      <c r="B248" t="s">
        <v>652</v>
      </c>
      <c r="C248" t="s">
        <v>784</v>
      </c>
      <c r="D248" t="b">
        <v>1</v>
      </c>
      <c r="E248" t="b">
        <v>0</v>
      </c>
      <c r="F248" t="b">
        <v>0</v>
      </c>
      <c r="G248" t="b">
        <v>0</v>
      </c>
      <c r="H248" t="b">
        <v>0</v>
      </c>
      <c r="I248" t="b">
        <v>0</v>
      </c>
      <c r="J248" t="b">
        <v>0</v>
      </c>
      <c r="K248" t="b">
        <v>0</v>
      </c>
      <c r="L248" t="b">
        <v>0</v>
      </c>
      <c r="N248" t="s">
        <v>1323</v>
      </c>
      <c r="O248" t="s">
        <v>1811</v>
      </c>
      <c r="P248" t="s">
        <v>2300</v>
      </c>
      <c r="Q248" s="6" t="s">
        <v>2785</v>
      </c>
      <c r="S248" t="s">
        <v>3508</v>
      </c>
    </row>
    <row r="249" spans="1:19" ht="30" x14ac:dyDescent="0.25">
      <c r="A249" s="21" t="s">
        <v>266</v>
      </c>
      <c r="B249" t="s">
        <v>679</v>
      </c>
      <c r="C249" t="s">
        <v>784</v>
      </c>
      <c r="D249" t="b">
        <v>1</v>
      </c>
      <c r="E249" t="b">
        <v>0</v>
      </c>
      <c r="F249" t="b">
        <v>0</v>
      </c>
      <c r="G249" t="b">
        <v>0</v>
      </c>
      <c r="H249" t="b">
        <v>0</v>
      </c>
      <c r="I249" t="b">
        <v>0</v>
      </c>
      <c r="J249" t="b">
        <v>0</v>
      </c>
      <c r="K249" t="b">
        <v>1</v>
      </c>
      <c r="L249" t="b">
        <v>0</v>
      </c>
      <c r="M249" t="s">
        <v>891</v>
      </c>
      <c r="N249" t="s">
        <v>1324</v>
      </c>
      <c r="O249" t="s">
        <v>1812</v>
      </c>
      <c r="P249" t="s">
        <v>2301</v>
      </c>
      <c r="Q249" s="6" t="s">
        <v>2786</v>
      </c>
      <c r="R249" t="s">
        <v>3119</v>
      </c>
      <c r="S249" t="s">
        <v>3509</v>
      </c>
    </row>
    <row r="250" spans="1:19" ht="30" x14ac:dyDescent="0.25">
      <c r="A250" s="21" t="s">
        <v>267</v>
      </c>
      <c r="B250" t="s">
        <v>554</v>
      </c>
      <c r="C250" t="s">
        <v>784</v>
      </c>
      <c r="D250" t="b">
        <v>1</v>
      </c>
      <c r="E250" t="b">
        <v>0</v>
      </c>
      <c r="F250" t="b">
        <v>0</v>
      </c>
      <c r="G250" t="b">
        <v>0</v>
      </c>
      <c r="H250" t="b">
        <v>0</v>
      </c>
      <c r="I250" t="b">
        <v>0</v>
      </c>
      <c r="J250" t="b">
        <v>0</v>
      </c>
      <c r="K250" t="b">
        <v>0</v>
      </c>
      <c r="L250" t="b">
        <v>0</v>
      </c>
      <c r="N250" t="s">
        <v>1325</v>
      </c>
      <c r="O250" t="s">
        <v>1813</v>
      </c>
      <c r="P250" t="s">
        <v>2302</v>
      </c>
      <c r="Q250" s="6" t="s">
        <v>2787</v>
      </c>
      <c r="S250" t="s">
        <v>3510</v>
      </c>
    </row>
    <row r="251" spans="1:19" ht="30" x14ac:dyDescent="0.25">
      <c r="A251" s="21" t="s">
        <v>268</v>
      </c>
      <c r="B251" t="s">
        <v>604</v>
      </c>
      <c r="C251" t="s">
        <v>784</v>
      </c>
      <c r="D251" t="b">
        <v>1</v>
      </c>
      <c r="E251" t="b">
        <v>0</v>
      </c>
      <c r="F251" t="b">
        <v>0</v>
      </c>
      <c r="G251" t="b">
        <v>0</v>
      </c>
      <c r="H251" t="b">
        <v>0</v>
      </c>
      <c r="I251" t="b">
        <v>0</v>
      </c>
      <c r="J251" t="b">
        <v>0</v>
      </c>
      <c r="K251" t="b">
        <v>1</v>
      </c>
      <c r="L251" t="b">
        <v>1</v>
      </c>
      <c r="M251" t="s">
        <v>892</v>
      </c>
      <c r="N251" t="s">
        <v>1326</v>
      </c>
      <c r="O251" t="s">
        <v>1814</v>
      </c>
      <c r="P251" t="s">
        <v>2303</v>
      </c>
      <c r="Q251" s="6" t="s">
        <v>2788</v>
      </c>
      <c r="R251" t="s">
        <v>3120</v>
      </c>
      <c r="S251" t="s">
        <v>3511</v>
      </c>
    </row>
    <row r="252" spans="1:19" x14ac:dyDescent="0.25">
      <c r="A252" s="21" t="s">
        <v>269</v>
      </c>
      <c r="B252" t="s">
        <v>680</v>
      </c>
      <c r="C252" t="s">
        <v>784</v>
      </c>
      <c r="D252" t="b">
        <v>1</v>
      </c>
      <c r="E252" t="b">
        <v>0</v>
      </c>
      <c r="F252" t="b">
        <v>0</v>
      </c>
      <c r="G252" t="b">
        <v>0</v>
      </c>
      <c r="H252" t="b">
        <v>0</v>
      </c>
      <c r="I252" t="b">
        <v>0</v>
      </c>
      <c r="J252" t="b">
        <v>0</v>
      </c>
      <c r="K252" t="b">
        <v>0</v>
      </c>
      <c r="L252" t="b">
        <v>1</v>
      </c>
      <c r="M252" t="s">
        <v>893</v>
      </c>
      <c r="N252" t="s">
        <v>1327</v>
      </c>
      <c r="O252" t="s">
        <v>1815</v>
      </c>
      <c r="P252" t="s">
        <v>2304</v>
      </c>
      <c r="Q252" s="6" t="s">
        <v>2789</v>
      </c>
      <c r="R252" t="s">
        <v>3121</v>
      </c>
      <c r="S252" t="s">
        <v>3512</v>
      </c>
    </row>
    <row r="253" spans="1:19" ht="30" x14ac:dyDescent="0.25">
      <c r="A253" s="21" t="s">
        <v>270</v>
      </c>
      <c r="B253" t="s">
        <v>593</v>
      </c>
      <c r="C253" t="s">
        <v>784</v>
      </c>
      <c r="D253" t="b">
        <v>1</v>
      </c>
      <c r="E253" t="b">
        <v>0</v>
      </c>
      <c r="F253" t="b">
        <v>0</v>
      </c>
      <c r="G253" t="b">
        <v>0</v>
      </c>
      <c r="H253" t="b">
        <v>0</v>
      </c>
      <c r="I253" t="b">
        <v>0</v>
      </c>
      <c r="J253" t="b">
        <v>0</v>
      </c>
      <c r="K253" t="b">
        <v>1</v>
      </c>
      <c r="L253" t="b">
        <v>0</v>
      </c>
      <c r="M253" t="s">
        <v>894</v>
      </c>
      <c r="N253" t="s">
        <v>1328</v>
      </c>
      <c r="O253" t="s">
        <v>1816</v>
      </c>
      <c r="P253" t="s">
        <v>2305</v>
      </c>
      <c r="Q253" s="6" t="s">
        <v>2790</v>
      </c>
      <c r="R253" t="s">
        <v>3122</v>
      </c>
      <c r="S253" t="s">
        <v>3513</v>
      </c>
    </row>
    <row r="254" spans="1:19" ht="30" x14ac:dyDescent="0.25">
      <c r="A254" s="21" t="s">
        <v>271</v>
      </c>
      <c r="B254" t="s">
        <v>681</v>
      </c>
      <c r="C254" t="s">
        <v>784</v>
      </c>
      <c r="D254" t="b">
        <v>1</v>
      </c>
      <c r="E254" t="b">
        <v>0</v>
      </c>
      <c r="F254" t="b">
        <v>0</v>
      </c>
      <c r="G254" t="b">
        <v>0</v>
      </c>
      <c r="H254" t="b">
        <v>0</v>
      </c>
      <c r="I254" t="b">
        <v>0</v>
      </c>
      <c r="J254" t="b">
        <v>0</v>
      </c>
      <c r="K254" t="b">
        <v>1</v>
      </c>
      <c r="L254" t="b">
        <v>0</v>
      </c>
      <c r="M254" t="s">
        <v>895</v>
      </c>
      <c r="N254" t="s">
        <v>1329</v>
      </c>
      <c r="O254" t="s">
        <v>1817</v>
      </c>
      <c r="P254" t="s">
        <v>2306</v>
      </c>
      <c r="Q254" s="6" t="s">
        <v>2791</v>
      </c>
      <c r="R254" t="s">
        <v>3123</v>
      </c>
      <c r="S254" t="s">
        <v>3514</v>
      </c>
    </row>
    <row r="255" spans="1:19" ht="30" x14ac:dyDescent="0.25">
      <c r="A255" s="21" t="s">
        <v>272</v>
      </c>
      <c r="B255" t="s">
        <v>554</v>
      </c>
      <c r="C255" t="s">
        <v>784</v>
      </c>
      <c r="D255" t="b">
        <v>1</v>
      </c>
      <c r="E255" t="b">
        <v>0</v>
      </c>
      <c r="F255" t="b">
        <v>0</v>
      </c>
      <c r="G255" t="b">
        <v>0</v>
      </c>
      <c r="H255" t="b">
        <v>0</v>
      </c>
      <c r="I255" t="b">
        <v>0</v>
      </c>
      <c r="J255" t="b">
        <v>0</v>
      </c>
      <c r="K255" t="b">
        <v>1</v>
      </c>
      <c r="L255" t="b">
        <v>1</v>
      </c>
      <c r="M255" t="s">
        <v>896</v>
      </c>
      <c r="N255" t="s">
        <v>1330</v>
      </c>
      <c r="O255" t="s">
        <v>1818</v>
      </c>
      <c r="P255" t="s">
        <v>2307</v>
      </c>
      <c r="Q255" s="6" t="s">
        <v>2792</v>
      </c>
      <c r="R255" t="s">
        <v>3124</v>
      </c>
      <c r="S255" t="s">
        <v>3515</v>
      </c>
    </row>
    <row r="256" spans="1:19" ht="30" x14ac:dyDescent="0.25">
      <c r="A256" s="21" t="s">
        <v>273</v>
      </c>
      <c r="B256" t="s">
        <v>682</v>
      </c>
      <c r="C256" t="s">
        <v>784</v>
      </c>
      <c r="D256" t="b">
        <v>1</v>
      </c>
      <c r="E256" t="b">
        <v>0</v>
      </c>
      <c r="F256" t="b">
        <v>0</v>
      </c>
      <c r="G256" t="b">
        <v>0</v>
      </c>
      <c r="H256" t="b">
        <v>0</v>
      </c>
      <c r="I256" t="b">
        <v>0</v>
      </c>
      <c r="J256" t="b">
        <v>0</v>
      </c>
      <c r="K256" t="b">
        <v>0</v>
      </c>
      <c r="L256" t="b">
        <v>0</v>
      </c>
      <c r="N256" t="s">
        <v>1331</v>
      </c>
      <c r="O256" t="s">
        <v>1819</v>
      </c>
      <c r="P256" t="s">
        <v>2308</v>
      </c>
      <c r="Q256" s="6" t="s">
        <v>2793</v>
      </c>
      <c r="S256" t="s">
        <v>3516</v>
      </c>
    </row>
    <row r="257" spans="1:19" ht="30" x14ac:dyDescent="0.25">
      <c r="A257" s="21" t="s">
        <v>274</v>
      </c>
      <c r="B257" t="s">
        <v>664</v>
      </c>
      <c r="C257" t="s">
        <v>784</v>
      </c>
      <c r="D257" t="b">
        <v>1</v>
      </c>
      <c r="E257" t="b">
        <v>0</v>
      </c>
      <c r="F257" t="b">
        <v>0</v>
      </c>
      <c r="G257" t="b">
        <v>0</v>
      </c>
      <c r="H257" t="b">
        <v>0</v>
      </c>
      <c r="I257" t="b">
        <v>0</v>
      </c>
      <c r="J257" t="b">
        <v>0</v>
      </c>
      <c r="K257" t="b">
        <v>1</v>
      </c>
      <c r="L257" t="b">
        <v>0</v>
      </c>
      <c r="M257" t="s">
        <v>897</v>
      </c>
      <c r="N257" t="s">
        <v>1332</v>
      </c>
      <c r="O257" t="s">
        <v>1820</v>
      </c>
      <c r="P257" t="s">
        <v>2309</v>
      </c>
      <c r="Q257" s="6" t="s">
        <v>2794</v>
      </c>
      <c r="R257" t="s">
        <v>3125</v>
      </c>
      <c r="S257" t="s">
        <v>3517</v>
      </c>
    </row>
    <row r="258" spans="1:19" ht="30" x14ac:dyDescent="0.25">
      <c r="A258" s="21" t="s">
        <v>275</v>
      </c>
      <c r="B258" t="s">
        <v>645</v>
      </c>
      <c r="C258" t="s">
        <v>784</v>
      </c>
      <c r="D258" t="b">
        <v>1</v>
      </c>
      <c r="E258" t="b">
        <v>0</v>
      </c>
      <c r="F258" t="b">
        <v>0</v>
      </c>
      <c r="G258" t="b">
        <v>0</v>
      </c>
      <c r="H258" t="b">
        <v>0</v>
      </c>
      <c r="I258" t="b">
        <v>0</v>
      </c>
      <c r="J258" t="b">
        <v>0</v>
      </c>
      <c r="K258" t="b">
        <v>1</v>
      </c>
      <c r="L258" t="b">
        <v>0</v>
      </c>
      <c r="M258" t="s">
        <v>898</v>
      </c>
      <c r="N258" t="s">
        <v>1333</v>
      </c>
      <c r="O258" t="s">
        <v>1821</v>
      </c>
      <c r="P258" t="s">
        <v>2310</v>
      </c>
      <c r="Q258" s="6" t="s">
        <v>2795</v>
      </c>
      <c r="R258" t="s">
        <v>3126</v>
      </c>
    </row>
    <row r="259" spans="1:19" ht="30" x14ac:dyDescent="0.25">
      <c r="A259" s="21" t="s">
        <v>276</v>
      </c>
      <c r="B259" t="s">
        <v>645</v>
      </c>
      <c r="C259" t="s">
        <v>784</v>
      </c>
      <c r="D259" t="b">
        <v>1</v>
      </c>
      <c r="E259" t="b">
        <v>0</v>
      </c>
      <c r="F259" t="b">
        <v>0</v>
      </c>
      <c r="G259" t="b">
        <v>0</v>
      </c>
      <c r="H259" t="b">
        <v>0</v>
      </c>
      <c r="I259" t="b">
        <v>0</v>
      </c>
      <c r="J259" t="b">
        <v>0</v>
      </c>
      <c r="K259" t="b">
        <v>1</v>
      </c>
      <c r="L259" t="b">
        <v>0</v>
      </c>
      <c r="M259" t="s">
        <v>899</v>
      </c>
      <c r="N259" t="s">
        <v>1334</v>
      </c>
      <c r="O259" t="s">
        <v>1822</v>
      </c>
      <c r="P259" t="s">
        <v>2311</v>
      </c>
      <c r="Q259" s="6" t="s">
        <v>2796</v>
      </c>
      <c r="R259" t="s">
        <v>3127</v>
      </c>
    </row>
    <row r="260" spans="1:19" x14ac:dyDescent="0.25">
      <c r="A260" s="21" t="s">
        <v>277</v>
      </c>
      <c r="B260" t="s">
        <v>667</v>
      </c>
      <c r="C260" t="s">
        <v>784</v>
      </c>
      <c r="D260" t="b">
        <v>1</v>
      </c>
      <c r="E260" t="b">
        <v>0</v>
      </c>
      <c r="F260" t="b">
        <v>0</v>
      </c>
      <c r="G260" t="b">
        <v>0</v>
      </c>
      <c r="H260" t="b">
        <v>0</v>
      </c>
      <c r="I260" t="b">
        <v>0</v>
      </c>
      <c r="J260" t="b">
        <v>0</v>
      </c>
      <c r="K260" t="b">
        <v>0</v>
      </c>
      <c r="L260" t="b">
        <v>0</v>
      </c>
      <c r="M260" t="s">
        <v>900</v>
      </c>
      <c r="N260" t="s">
        <v>1335</v>
      </c>
      <c r="O260" t="s">
        <v>1823</v>
      </c>
      <c r="P260" t="s">
        <v>2312</v>
      </c>
      <c r="Q260" s="6" t="s">
        <v>2797</v>
      </c>
      <c r="R260" t="s">
        <v>3128</v>
      </c>
      <c r="S260" t="s">
        <v>3518</v>
      </c>
    </row>
    <row r="261" spans="1:19" ht="30" x14ac:dyDescent="0.25">
      <c r="A261" s="21" t="s">
        <v>278</v>
      </c>
      <c r="B261" t="s">
        <v>683</v>
      </c>
      <c r="C261" t="s">
        <v>784</v>
      </c>
      <c r="D261" t="b">
        <v>1</v>
      </c>
      <c r="E261" t="b">
        <v>0</v>
      </c>
      <c r="F261" t="b">
        <v>0</v>
      </c>
      <c r="G261" t="b">
        <v>0</v>
      </c>
      <c r="H261" t="b">
        <v>0</v>
      </c>
      <c r="I261" t="b">
        <v>0</v>
      </c>
      <c r="J261" t="b">
        <v>0</v>
      </c>
      <c r="K261" t="b">
        <v>1</v>
      </c>
      <c r="L261" t="b">
        <v>0</v>
      </c>
      <c r="M261" t="s">
        <v>901</v>
      </c>
      <c r="N261" t="s">
        <v>1336</v>
      </c>
      <c r="O261" t="s">
        <v>1824</v>
      </c>
      <c r="P261" t="s">
        <v>2313</v>
      </c>
      <c r="Q261" s="6" t="s">
        <v>2798</v>
      </c>
      <c r="R261" t="s">
        <v>3129</v>
      </c>
      <c r="S261" t="s">
        <v>3519</v>
      </c>
    </row>
    <row r="262" spans="1:19" ht="30" x14ac:dyDescent="0.25">
      <c r="A262" s="21" t="s">
        <v>279</v>
      </c>
      <c r="B262" t="s">
        <v>536</v>
      </c>
      <c r="C262" t="s">
        <v>784</v>
      </c>
      <c r="D262" t="b">
        <v>1</v>
      </c>
      <c r="E262" t="b">
        <v>0</v>
      </c>
      <c r="F262" t="b">
        <v>0</v>
      </c>
      <c r="G262" t="b">
        <v>0</v>
      </c>
      <c r="H262" t="b">
        <v>0</v>
      </c>
      <c r="I262" t="b">
        <v>0</v>
      </c>
      <c r="J262" t="b">
        <v>0</v>
      </c>
      <c r="K262" t="b">
        <v>1</v>
      </c>
      <c r="L262" t="b">
        <v>0</v>
      </c>
      <c r="M262" t="s">
        <v>902</v>
      </c>
      <c r="N262" t="s">
        <v>1337</v>
      </c>
      <c r="O262" t="s">
        <v>1825</v>
      </c>
      <c r="P262" t="s">
        <v>2314</v>
      </c>
      <c r="Q262" s="6" t="s">
        <v>2799</v>
      </c>
      <c r="R262" t="s">
        <v>3130</v>
      </c>
      <c r="S262" t="s">
        <v>3520</v>
      </c>
    </row>
    <row r="263" spans="1:19" ht="30" x14ac:dyDescent="0.25">
      <c r="A263" s="21" t="s">
        <v>280</v>
      </c>
      <c r="B263" t="s">
        <v>684</v>
      </c>
      <c r="C263" t="s">
        <v>784</v>
      </c>
      <c r="D263" t="b">
        <v>1</v>
      </c>
      <c r="E263" t="b">
        <v>0</v>
      </c>
      <c r="F263" t="b">
        <v>0</v>
      </c>
      <c r="G263" t="b">
        <v>0</v>
      </c>
      <c r="H263" t="b">
        <v>0</v>
      </c>
      <c r="I263" t="b">
        <v>0</v>
      </c>
      <c r="J263" t="b">
        <v>0</v>
      </c>
      <c r="K263" t="b">
        <v>1</v>
      </c>
      <c r="L263" t="b">
        <v>0</v>
      </c>
      <c r="N263" t="s">
        <v>1338</v>
      </c>
      <c r="O263" t="s">
        <v>1826</v>
      </c>
      <c r="P263" t="s">
        <v>2315</v>
      </c>
      <c r="Q263" s="6" t="s">
        <v>2800</v>
      </c>
      <c r="S263" t="s">
        <v>3521</v>
      </c>
    </row>
    <row r="264" spans="1:19" ht="30" x14ac:dyDescent="0.25">
      <c r="A264" s="21" t="s">
        <v>281</v>
      </c>
      <c r="B264" t="s">
        <v>556</v>
      </c>
      <c r="C264" t="s">
        <v>784</v>
      </c>
      <c r="D264" t="b">
        <v>1</v>
      </c>
      <c r="E264" t="b">
        <v>0</v>
      </c>
      <c r="F264" t="b">
        <v>0</v>
      </c>
      <c r="G264" t="b">
        <v>0</v>
      </c>
      <c r="H264" t="b">
        <v>0</v>
      </c>
      <c r="I264" t="b">
        <v>0</v>
      </c>
      <c r="J264" t="b">
        <v>0</v>
      </c>
      <c r="K264" t="b">
        <v>1</v>
      </c>
      <c r="L264" t="b">
        <v>0</v>
      </c>
      <c r="M264" t="s">
        <v>903</v>
      </c>
      <c r="N264" t="s">
        <v>1339</v>
      </c>
      <c r="O264" t="s">
        <v>1827</v>
      </c>
      <c r="P264" t="s">
        <v>2316</v>
      </c>
      <c r="Q264" s="6" t="s">
        <v>2801</v>
      </c>
      <c r="R264" t="s">
        <v>3131</v>
      </c>
      <c r="S264" t="s">
        <v>3522</v>
      </c>
    </row>
    <row r="265" spans="1:19" ht="30" x14ac:dyDescent="0.25">
      <c r="A265" s="21" t="s">
        <v>282</v>
      </c>
      <c r="B265" t="s">
        <v>685</v>
      </c>
      <c r="C265" t="s">
        <v>784</v>
      </c>
      <c r="D265" t="b">
        <v>1</v>
      </c>
      <c r="E265" t="b">
        <v>0</v>
      </c>
      <c r="F265" t="b">
        <v>0</v>
      </c>
      <c r="G265" t="b">
        <v>0</v>
      </c>
      <c r="H265" t="b">
        <v>0</v>
      </c>
      <c r="I265" t="b">
        <v>0</v>
      </c>
      <c r="J265" t="b">
        <v>0</v>
      </c>
      <c r="K265" t="b">
        <v>0</v>
      </c>
      <c r="L265" t="b">
        <v>0</v>
      </c>
      <c r="N265" t="s">
        <v>1340</v>
      </c>
      <c r="O265" t="s">
        <v>1828</v>
      </c>
      <c r="P265" t="s">
        <v>2317</v>
      </c>
      <c r="Q265" s="6" t="s">
        <v>2802</v>
      </c>
      <c r="S265" t="s">
        <v>3523</v>
      </c>
    </row>
    <row r="266" spans="1:19" ht="30" x14ac:dyDescent="0.25">
      <c r="A266" s="21" t="s">
        <v>283</v>
      </c>
      <c r="B266" t="s">
        <v>686</v>
      </c>
      <c r="C266" t="s">
        <v>784</v>
      </c>
      <c r="D266" t="b">
        <v>1</v>
      </c>
      <c r="E266" t="b">
        <v>0</v>
      </c>
      <c r="F266" t="b">
        <v>0</v>
      </c>
      <c r="G266" t="b">
        <v>0</v>
      </c>
      <c r="H266" t="b">
        <v>0</v>
      </c>
      <c r="I266" t="b">
        <v>0</v>
      </c>
      <c r="J266" t="b">
        <v>0</v>
      </c>
      <c r="K266" t="b">
        <v>1</v>
      </c>
      <c r="L266" t="b">
        <v>0</v>
      </c>
      <c r="N266" t="s">
        <v>1341</v>
      </c>
      <c r="O266" t="s">
        <v>1829</v>
      </c>
      <c r="P266" t="s">
        <v>2318</v>
      </c>
      <c r="Q266" s="6" t="s">
        <v>2803</v>
      </c>
      <c r="S266" t="s">
        <v>3524</v>
      </c>
    </row>
    <row r="267" spans="1:19" x14ac:dyDescent="0.25">
      <c r="A267" s="21" t="s">
        <v>284</v>
      </c>
      <c r="B267" t="s">
        <v>594</v>
      </c>
      <c r="C267" t="s">
        <v>784</v>
      </c>
      <c r="D267" t="b">
        <v>1</v>
      </c>
      <c r="E267" t="b">
        <v>0</v>
      </c>
      <c r="F267" t="b">
        <v>0</v>
      </c>
      <c r="G267" t="b">
        <v>0</v>
      </c>
      <c r="H267" t="b">
        <v>0</v>
      </c>
      <c r="I267" t="b">
        <v>0</v>
      </c>
      <c r="J267" t="b">
        <v>0</v>
      </c>
      <c r="K267" t="b">
        <v>1</v>
      </c>
      <c r="L267" t="b">
        <v>0</v>
      </c>
      <c r="N267" t="s">
        <v>1342</v>
      </c>
      <c r="O267" t="s">
        <v>1692</v>
      </c>
      <c r="P267" t="s">
        <v>2319</v>
      </c>
      <c r="Q267" s="6" t="s">
        <v>2804</v>
      </c>
      <c r="S267" t="s">
        <v>3525</v>
      </c>
    </row>
    <row r="268" spans="1:19" x14ac:dyDescent="0.25">
      <c r="A268" s="21" t="s">
        <v>285</v>
      </c>
      <c r="B268" t="s">
        <v>687</v>
      </c>
      <c r="C268" t="s">
        <v>784</v>
      </c>
      <c r="D268" t="b">
        <v>1</v>
      </c>
      <c r="E268" t="b">
        <v>0</v>
      </c>
      <c r="F268" t="b">
        <v>0</v>
      </c>
      <c r="G268" t="b">
        <v>0</v>
      </c>
      <c r="H268" t="b">
        <v>0</v>
      </c>
      <c r="I268" t="b">
        <v>0</v>
      </c>
      <c r="J268" t="b">
        <v>0</v>
      </c>
      <c r="K268" t="b">
        <v>1</v>
      </c>
      <c r="L268" t="b">
        <v>0</v>
      </c>
      <c r="M268" t="s">
        <v>904</v>
      </c>
      <c r="N268" t="s">
        <v>1343</v>
      </c>
      <c r="O268" t="s">
        <v>1830</v>
      </c>
      <c r="P268" t="s">
        <v>2320</v>
      </c>
      <c r="Q268" s="6" t="s">
        <v>2805</v>
      </c>
      <c r="S268" t="s">
        <v>3526</v>
      </c>
    </row>
    <row r="269" spans="1:19" ht="30" x14ac:dyDescent="0.25">
      <c r="A269" s="21" t="s">
        <v>286</v>
      </c>
      <c r="B269" t="s">
        <v>592</v>
      </c>
      <c r="C269" t="s">
        <v>784</v>
      </c>
      <c r="D269" t="b">
        <v>1</v>
      </c>
      <c r="E269" t="b">
        <v>0</v>
      </c>
      <c r="F269" t="b">
        <v>0</v>
      </c>
      <c r="G269" t="b">
        <v>0</v>
      </c>
      <c r="H269" t="b">
        <v>0</v>
      </c>
      <c r="I269" t="b">
        <v>0</v>
      </c>
      <c r="J269" t="b">
        <v>0</v>
      </c>
      <c r="K269" t="b">
        <v>1</v>
      </c>
      <c r="L269" t="b">
        <v>0</v>
      </c>
      <c r="N269" t="s">
        <v>1344</v>
      </c>
      <c r="O269" t="s">
        <v>1831</v>
      </c>
      <c r="P269" t="s">
        <v>2321</v>
      </c>
      <c r="Q269" s="6" t="s">
        <v>2806</v>
      </c>
      <c r="S269" t="s">
        <v>3527</v>
      </c>
    </row>
    <row r="270" spans="1:19" ht="45" x14ac:dyDescent="0.25">
      <c r="A270" s="21" t="s">
        <v>287</v>
      </c>
      <c r="B270" t="s">
        <v>592</v>
      </c>
      <c r="C270" t="s">
        <v>784</v>
      </c>
      <c r="D270" t="b">
        <v>1</v>
      </c>
      <c r="E270" t="b">
        <v>0</v>
      </c>
      <c r="F270" t="b">
        <v>0</v>
      </c>
      <c r="G270" t="b">
        <v>0</v>
      </c>
      <c r="H270" t="b">
        <v>0</v>
      </c>
      <c r="I270" t="b">
        <v>0</v>
      </c>
      <c r="J270" t="b">
        <v>0</v>
      </c>
      <c r="K270" t="b">
        <v>1</v>
      </c>
      <c r="L270" t="b">
        <v>0</v>
      </c>
      <c r="M270" t="s">
        <v>905</v>
      </c>
      <c r="N270" t="s">
        <v>1345</v>
      </c>
      <c r="O270" t="s">
        <v>1832</v>
      </c>
      <c r="P270" t="s">
        <v>2322</v>
      </c>
      <c r="Q270" s="6" t="s">
        <v>2807</v>
      </c>
      <c r="S270" t="s">
        <v>3528</v>
      </c>
    </row>
    <row r="271" spans="1:19" x14ac:dyDescent="0.25">
      <c r="A271" s="21" t="s">
        <v>288</v>
      </c>
      <c r="B271" t="s">
        <v>688</v>
      </c>
      <c r="C271" t="s">
        <v>784</v>
      </c>
      <c r="D271" t="b">
        <v>1</v>
      </c>
      <c r="E271" t="b">
        <v>0</v>
      </c>
      <c r="F271" t="b">
        <v>0</v>
      </c>
      <c r="G271" t="b">
        <v>0</v>
      </c>
      <c r="H271" t="b">
        <v>0</v>
      </c>
      <c r="I271" t="b">
        <v>0</v>
      </c>
      <c r="J271" t="b">
        <v>0</v>
      </c>
      <c r="K271" t="b">
        <v>1</v>
      </c>
      <c r="L271" t="b">
        <v>0</v>
      </c>
      <c r="N271" t="s">
        <v>1346</v>
      </c>
      <c r="O271" t="s">
        <v>1833</v>
      </c>
      <c r="P271" t="s">
        <v>2323</v>
      </c>
      <c r="Q271" s="6" t="s">
        <v>2808</v>
      </c>
      <c r="S271" t="s">
        <v>3529</v>
      </c>
    </row>
    <row r="272" spans="1:19" ht="30" x14ac:dyDescent="0.25">
      <c r="A272" s="21" t="s">
        <v>289</v>
      </c>
      <c r="B272" t="s">
        <v>592</v>
      </c>
      <c r="C272" t="s">
        <v>784</v>
      </c>
      <c r="D272" t="b">
        <v>1</v>
      </c>
      <c r="E272" t="b">
        <v>0</v>
      </c>
      <c r="F272" t="b">
        <v>0</v>
      </c>
      <c r="G272" t="b">
        <v>0</v>
      </c>
      <c r="H272" t="b">
        <v>0</v>
      </c>
      <c r="I272" t="b">
        <v>0</v>
      </c>
      <c r="J272" t="b">
        <v>0</v>
      </c>
      <c r="K272" t="b">
        <v>1</v>
      </c>
      <c r="L272" t="b">
        <v>0</v>
      </c>
      <c r="N272" t="s">
        <v>1347</v>
      </c>
      <c r="O272" t="s">
        <v>1834</v>
      </c>
      <c r="P272" t="s">
        <v>2324</v>
      </c>
      <c r="Q272" s="6" t="s">
        <v>2809</v>
      </c>
      <c r="S272" t="s">
        <v>3530</v>
      </c>
    </row>
    <row r="273" spans="1:19" ht="30" x14ac:dyDescent="0.25">
      <c r="A273" s="21" t="s">
        <v>290</v>
      </c>
      <c r="B273" t="s">
        <v>639</v>
      </c>
      <c r="C273" t="s">
        <v>784</v>
      </c>
      <c r="D273" t="b">
        <v>1</v>
      </c>
      <c r="E273" t="b">
        <v>0</v>
      </c>
      <c r="F273" t="b">
        <v>0</v>
      </c>
      <c r="G273" t="b">
        <v>0</v>
      </c>
      <c r="H273" t="b">
        <v>0</v>
      </c>
      <c r="I273" t="b">
        <v>0</v>
      </c>
      <c r="J273" t="b">
        <v>0</v>
      </c>
      <c r="K273" t="b">
        <v>1</v>
      </c>
      <c r="L273" t="b">
        <v>0</v>
      </c>
      <c r="N273" t="s">
        <v>1348</v>
      </c>
      <c r="O273" t="s">
        <v>1835</v>
      </c>
      <c r="P273" t="s">
        <v>2325</v>
      </c>
      <c r="Q273" s="6" t="s">
        <v>2810</v>
      </c>
      <c r="S273" t="s">
        <v>3531</v>
      </c>
    </row>
    <row r="274" spans="1:19" ht="30" x14ac:dyDescent="0.25">
      <c r="A274" s="21" t="s">
        <v>291</v>
      </c>
      <c r="B274" t="s">
        <v>525</v>
      </c>
      <c r="C274" t="s">
        <v>784</v>
      </c>
      <c r="D274" t="b">
        <v>1</v>
      </c>
      <c r="E274" t="b">
        <v>0</v>
      </c>
      <c r="F274" t="b">
        <v>0</v>
      </c>
      <c r="G274" t="b">
        <v>0</v>
      </c>
      <c r="H274" t="b">
        <v>0</v>
      </c>
      <c r="I274" t="b">
        <v>0</v>
      </c>
      <c r="J274" t="b">
        <v>0</v>
      </c>
      <c r="K274" t="b">
        <v>1</v>
      </c>
      <c r="L274" t="b">
        <v>0</v>
      </c>
      <c r="N274" t="s">
        <v>1349</v>
      </c>
      <c r="O274" t="s">
        <v>1836</v>
      </c>
      <c r="P274" t="s">
        <v>2326</v>
      </c>
      <c r="Q274" s="6" t="s">
        <v>2811</v>
      </c>
      <c r="S274" t="s">
        <v>3532</v>
      </c>
    </row>
    <row r="275" spans="1:19" ht="30" x14ac:dyDescent="0.25">
      <c r="A275" s="21" t="s">
        <v>292</v>
      </c>
      <c r="B275" t="s">
        <v>637</v>
      </c>
      <c r="C275" t="s">
        <v>784</v>
      </c>
      <c r="D275" t="b">
        <v>1</v>
      </c>
      <c r="E275" t="b">
        <v>0</v>
      </c>
      <c r="F275" t="b">
        <v>0</v>
      </c>
      <c r="G275" t="b">
        <v>0</v>
      </c>
      <c r="H275" t="b">
        <v>0</v>
      </c>
      <c r="I275" t="b">
        <v>0</v>
      </c>
      <c r="J275" t="b">
        <v>0</v>
      </c>
      <c r="K275" t="b">
        <v>1</v>
      </c>
      <c r="L275" t="b">
        <v>0</v>
      </c>
      <c r="N275" t="s">
        <v>1350</v>
      </c>
      <c r="O275" t="s">
        <v>1837</v>
      </c>
      <c r="P275" t="s">
        <v>2327</v>
      </c>
      <c r="Q275" s="6" t="s">
        <v>2812</v>
      </c>
      <c r="S275" t="s">
        <v>3533</v>
      </c>
    </row>
    <row r="276" spans="1:19" x14ac:dyDescent="0.25">
      <c r="A276" s="21" t="s">
        <v>293</v>
      </c>
      <c r="B276" t="s">
        <v>689</v>
      </c>
      <c r="C276" t="s">
        <v>784</v>
      </c>
      <c r="D276" t="b">
        <v>1</v>
      </c>
      <c r="E276" t="b">
        <v>0</v>
      </c>
      <c r="F276" t="b">
        <v>0</v>
      </c>
      <c r="G276" t="b">
        <v>0</v>
      </c>
      <c r="H276" t="b">
        <v>0</v>
      </c>
      <c r="I276" t="b">
        <v>0</v>
      </c>
      <c r="J276" t="b">
        <v>0</v>
      </c>
      <c r="K276" t="b">
        <v>0</v>
      </c>
      <c r="L276" t="b">
        <v>0</v>
      </c>
      <c r="M276" t="s">
        <v>906</v>
      </c>
      <c r="N276" t="s">
        <v>1351</v>
      </c>
      <c r="O276" t="s">
        <v>1838</v>
      </c>
      <c r="P276" t="s">
        <v>2328</v>
      </c>
      <c r="Q276" s="6" t="s">
        <v>2813</v>
      </c>
      <c r="S276" t="s">
        <v>3534</v>
      </c>
    </row>
    <row r="277" spans="1:19" x14ac:dyDescent="0.25">
      <c r="A277" s="21" t="s">
        <v>294</v>
      </c>
      <c r="B277" t="s">
        <v>690</v>
      </c>
      <c r="C277" t="s">
        <v>784</v>
      </c>
      <c r="D277" t="b">
        <v>1</v>
      </c>
      <c r="E277" t="b">
        <v>0</v>
      </c>
      <c r="F277" t="b">
        <v>0</v>
      </c>
      <c r="G277" t="b">
        <v>0</v>
      </c>
      <c r="H277" t="b">
        <v>0</v>
      </c>
      <c r="I277" t="b">
        <v>0</v>
      </c>
      <c r="J277" t="b">
        <v>0</v>
      </c>
      <c r="K277" t="b">
        <v>1</v>
      </c>
      <c r="L277" t="b">
        <v>0</v>
      </c>
      <c r="M277" t="s">
        <v>907</v>
      </c>
      <c r="N277" t="s">
        <v>1352</v>
      </c>
      <c r="O277" t="s">
        <v>1839</v>
      </c>
      <c r="P277" t="s">
        <v>2329</v>
      </c>
      <c r="Q277" s="6" t="s">
        <v>2814</v>
      </c>
      <c r="R277" t="s">
        <v>3132</v>
      </c>
      <c r="S277" t="s">
        <v>3535</v>
      </c>
    </row>
    <row r="278" spans="1:19" x14ac:dyDescent="0.25">
      <c r="A278" s="21" t="s">
        <v>295</v>
      </c>
      <c r="B278" t="s">
        <v>691</v>
      </c>
      <c r="C278" t="s">
        <v>784</v>
      </c>
      <c r="D278" t="b">
        <v>1</v>
      </c>
      <c r="E278" t="b">
        <v>0</v>
      </c>
      <c r="F278" t="b">
        <v>0</v>
      </c>
      <c r="G278" t="b">
        <v>0</v>
      </c>
      <c r="H278" t="b">
        <v>0</v>
      </c>
      <c r="I278" t="b">
        <v>0</v>
      </c>
      <c r="J278" t="b">
        <v>0</v>
      </c>
      <c r="K278" t="b">
        <v>1</v>
      </c>
      <c r="L278" t="b">
        <v>0</v>
      </c>
      <c r="N278" t="s">
        <v>1353</v>
      </c>
      <c r="O278" t="s">
        <v>1840</v>
      </c>
      <c r="P278" t="s">
        <v>2330</v>
      </c>
      <c r="Q278" s="6" t="s">
        <v>2815</v>
      </c>
      <c r="S278" t="s">
        <v>3536</v>
      </c>
    </row>
    <row r="279" spans="1:19" ht="30" x14ac:dyDescent="0.25">
      <c r="A279" s="21" t="s">
        <v>296</v>
      </c>
      <c r="B279" t="s">
        <v>692</v>
      </c>
      <c r="C279" t="s">
        <v>784</v>
      </c>
      <c r="D279" t="b">
        <v>1</v>
      </c>
      <c r="E279" t="b">
        <v>0</v>
      </c>
      <c r="F279" t="b">
        <v>0</v>
      </c>
      <c r="G279" t="b">
        <v>0</v>
      </c>
      <c r="H279" t="b">
        <v>0</v>
      </c>
      <c r="I279" t="b">
        <v>0</v>
      </c>
      <c r="J279" t="b">
        <v>0</v>
      </c>
      <c r="K279" t="b">
        <v>1</v>
      </c>
      <c r="L279" t="b">
        <v>0</v>
      </c>
      <c r="N279" t="s">
        <v>1354</v>
      </c>
      <c r="O279" t="s">
        <v>1841</v>
      </c>
      <c r="P279" t="s">
        <v>2331</v>
      </c>
      <c r="Q279" s="6" t="s">
        <v>2816</v>
      </c>
      <c r="S279" t="s">
        <v>3537</v>
      </c>
    </row>
    <row r="280" spans="1:19" x14ac:dyDescent="0.25">
      <c r="A280" s="21" t="s">
        <v>297</v>
      </c>
      <c r="B280" t="s">
        <v>620</v>
      </c>
      <c r="C280" t="s">
        <v>784</v>
      </c>
      <c r="D280" t="b">
        <v>1</v>
      </c>
      <c r="E280" t="b">
        <v>0</v>
      </c>
      <c r="F280" t="b">
        <v>0</v>
      </c>
      <c r="G280" t="b">
        <v>0</v>
      </c>
      <c r="H280" t="b">
        <v>0</v>
      </c>
      <c r="I280" t="b">
        <v>0</v>
      </c>
      <c r="J280" t="b">
        <v>0</v>
      </c>
      <c r="K280" t="b">
        <v>1</v>
      </c>
      <c r="L280" t="b">
        <v>0</v>
      </c>
      <c r="M280" t="s">
        <v>908</v>
      </c>
      <c r="N280" t="s">
        <v>1355</v>
      </c>
      <c r="O280" t="s">
        <v>1842</v>
      </c>
      <c r="P280" t="s">
        <v>2332</v>
      </c>
      <c r="Q280" s="6" t="s">
        <v>2817</v>
      </c>
      <c r="R280" t="s">
        <v>3133</v>
      </c>
      <c r="S280" t="s">
        <v>3538</v>
      </c>
    </row>
    <row r="281" spans="1:19" ht="30" x14ac:dyDescent="0.25">
      <c r="A281" s="21" t="s">
        <v>298</v>
      </c>
      <c r="B281" t="s">
        <v>529</v>
      </c>
      <c r="C281" t="s">
        <v>784</v>
      </c>
      <c r="D281" t="b">
        <v>1</v>
      </c>
      <c r="E281" t="b">
        <v>0</v>
      </c>
      <c r="F281" t="b">
        <v>0</v>
      </c>
      <c r="G281" t="b">
        <v>0</v>
      </c>
      <c r="H281" t="b">
        <v>0</v>
      </c>
      <c r="I281" t="b">
        <v>0</v>
      </c>
      <c r="J281" t="b">
        <v>0</v>
      </c>
      <c r="K281" t="b">
        <v>1</v>
      </c>
      <c r="L281" t="b">
        <v>0</v>
      </c>
      <c r="N281" t="s">
        <v>1356</v>
      </c>
      <c r="O281" t="s">
        <v>1843</v>
      </c>
      <c r="P281" t="s">
        <v>2333</v>
      </c>
      <c r="Q281" s="6" t="s">
        <v>2818</v>
      </c>
      <c r="S281" t="s">
        <v>3539</v>
      </c>
    </row>
    <row r="282" spans="1:19" ht="30" x14ac:dyDescent="0.25">
      <c r="A282" s="21" t="s">
        <v>299</v>
      </c>
      <c r="B282" t="s">
        <v>597</v>
      </c>
      <c r="C282" t="s">
        <v>784</v>
      </c>
      <c r="D282" t="b">
        <v>1</v>
      </c>
      <c r="E282" t="b">
        <v>0</v>
      </c>
      <c r="F282" t="b">
        <v>0</v>
      </c>
      <c r="G282" t="b">
        <v>0</v>
      </c>
      <c r="H282" t="b">
        <v>0</v>
      </c>
      <c r="I282" t="b">
        <v>0</v>
      </c>
      <c r="J282" t="b">
        <v>0</v>
      </c>
      <c r="K282" t="b">
        <v>0</v>
      </c>
      <c r="L282" t="b">
        <v>0</v>
      </c>
      <c r="N282" t="s">
        <v>1357</v>
      </c>
      <c r="O282" t="s">
        <v>1844</v>
      </c>
      <c r="P282" t="s">
        <v>2334</v>
      </c>
      <c r="Q282" s="6" t="s">
        <v>2819</v>
      </c>
      <c r="S282" t="s">
        <v>3540</v>
      </c>
    </row>
    <row r="283" spans="1:19" ht="30" x14ac:dyDescent="0.25">
      <c r="A283" s="21" t="s">
        <v>300</v>
      </c>
      <c r="B283" t="s">
        <v>599</v>
      </c>
      <c r="C283" t="s">
        <v>784</v>
      </c>
      <c r="D283" t="b">
        <v>1</v>
      </c>
      <c r="E283" t="b">
        <v>0</v>
      </c>
      <c r="F283" t="b">
        <v>0</v>
      </c>
      <c r="G283" t="b">
        <v>0</v>
      </c>
      <c r="H283" t="b">
        <v>0</v>
      </c>
      <c r="I283" t="b">
        <v>0</v>
      </c>
      <c r="J283" t="b">
        <v>0</v>
      </c>
      <c r="K283" t="b">
        <v>1</v>
      </c>
      <c r="L283" t="b">
        <v>0</v>
      </c>
      <c r="N283" t="s">
        <v>1358</v>
      </c>
      <c r="O283" t="s">
        <v>1845</v>
      </c>
      <c r="P283" t="s">
        <v>2335</v>
      </c>
      <c r="Q283" s="6" t="s">
        <v>2820</v>
      </c>
      <c r="S283" t="s">
        <v>3541</v>
      </c>
    </row>
    <row r="284" spans="1:19" ht="30" x14ac:dyDescent="0.25">
      <c r="A284" s="21" t="s">
        <v>301</v>
      </c>
      <c r="B284" t="s">
        <v>693</v>
      </c>
      <c r="C284" t="s">
        <v>784</v>
      </c>
      <c r="D284" t="b">
        <v>1</v>
      </c>
      <c r="E284" t="b">
        <v>0</v>
      </c>
      <c r="F284" t="b">
        <v>0</v>
      </c>
      <c r="G284" t="b">
        <v>0</v>
      </c>
      <c r="H284" t="b">
        <v>0</v>
      </c>
      <c r="I284" t="b">
        <v>0</v>
      </c>
      <c r="J284" t="b">
        <v>0</v>
      </c>
      <c r="K284" t="b">
        <v>0</v>
      </c>
      <c r="L284" t="b">
        <v>0</v>
      </c>
      <c r="M284" t="s">
        <v>909</v>
      </c>
      <c r="N284" t="s">
        <v>1359</v>
      </c>
      <c r="O284" t="s">
        <v>1846</v>
      </c>
      <c r="Q284" s="6" t="s">
        <v>2821</v>
      </c>
      <c r="R284" t="s">
        <v>3134</v>
      </c>
      <c r="S284" t="s">
        <v>3542</v>
      </c>
    </row>
    <row r="285" spans="1:19" ht="45" x14ac:dyDescent="0.25">
      <c r="A285" s="21" t="s">
        <v>302</v>
      </c>
      <c r="B285" t="s">
        <v>694</v>
      </c>
      <c r="C285" t="s">
        <v>784</v>
      </c>
      <c r="D285" t="b">
        <v>1</v>
      </c>
      <c r="E285" t="b">
        <v>0</v>
      </c>
      <c r="F285" t="b">
        <v>0</v>
      </c>
      <c r="G285" t="b">
        <v>0</v>
      </c>
      <c r="H285" t="b">
        <v>0</v>
      </c>
      <c r="I285" t="b">
        <v>0</v>
      </c>
      <c r="J285" t="b">
        <v>0</v>
      </c>
      <c r="K285" t="b">
        <v>0</v>
      </c>
      <c r="L285" t="b">
        <v>0</v>
      </c>
      <c r="M285" t="s">
        <v>787</v>
      </c>
      <c r="N285" t="s">
        <v>1360</v>
      </c>
      <c r="O285" t="s">
        <v>1847</v>
      </c>
      <c r="P285" t="s">
        <v>2336</v>
      </c>
      <c r="Q285" s="6" t="s">
        <v>2822</v>
      </c>
    </row>
    <row r="286" spans="1:19" ht="30" x14ac:dyDescent="0.25">
      <c r="A286" s="21" t="s">
        <v>303</v>
      </c>
      <c r="B286" t="s">
        <v>694</v>
      </c>
      <c r="C286" t="s">
        <v>784</v>
      </c>
      <c r="D286" t="b">
        <v>1</v>
      </c>
      <c r="E286" t="b">
        <v>0</v>
      </c>
      <c r="F286" t="b">
        <v>0</v>
      </c>
      <c r="G286" t="b">
        <v>0</v>
      </c>
      <c r="H286" t="b">
        <v>0</v>
      </c>
      <c r="I286" t="b">
        <v>0</v>
      </c>
      <c r="J286" t="b">
        <v>0</v>
      </c>
      <c r="K286" t="b">
        <v>0</v>
      </c>
      <c r="L286" t="b">
        <v>0</v>
      </c>
      <c r="M286" t="s">
        <v>787</v>
      </c>
      <c r="N286" t="s">
        <v>1361</v>
      </c>
      <c r="O286" t="s">
        <v>1848</v>
      </c>
      <c r="P286" t="s">
        <v>2337</v>
      </c>
      <c r="Q286" s="6" t="s">
        <v>2823</v>
      </c>
    </row>
    <row r="287" spans="1:19" ht="30" x14ac:dyDescent="0.25">
      <c r="A287" s="21" t="s">
        <v>304</v>
      </c>
      <c r="B287" t="s">
        <v>695</v>
      </c>
      <c r="C287" t="s">
        <v>784</v>
      </c>
      <c r="D287" t="b">
        <v>1</v>
      </c>
      <c r="E287" t="b">
        <v>0</v>
      </c>
      <c r="F287" t="b">
        <v>0</v>
      </c>
      <c r="G287" t="b">
        <v>0</v>
      </c>
      <c r="H287" t="b">
        <v>0</v>
      </c>
      <c r="I287" t="b">
        <v>0</v>
      </c>
      <c r="J287" t="b">
        <v>0</v>
      </c>
      <c r="K287" t="b">
        <v>0</v>
      </c>
      <c r="L287" t="b">
        <v>0</v>
      </c>
      <c r="M287" t="s">
        <v>910</v>
      </c>
      <c r="N287" t="s">
        <v>1362</v>
      </c>
      <c r="O287" t="s">
        <v>1849</v>
      </c>
      <c r="P287" t="s">
        <v>2338</v>
      </c>
      <c r="Q287" s="6" t="s">
        <v>2824</v>
      </c>
      <c r="R287" t="s">
        <v>3135</v>
      </c>
      <c r="S287" t="s">
        <v>3543</v>
      </c>
    </row>
    <row r="288" spans="1:19" ht="30" x14ac:dyDescent="0.25">
      <c r="A288" s="21" t="s">
        <v>305</v>
      </c>
      <c r="B288" t="s">
        <v>696</v>
      </c>
      <c r="C288" t="s">
        <v>784</v>
      </c>
      <c r="D288" t="b">
        <v>1</v>
      </c>
      <c r="E288" t="b">
        <v>0</v>
      </c>
      <c r="F288" t="b">
        <v>0</v>
      </c>
      <c r="G288" t="b">
        <v>0</v>
      </c>
      <c r="H288" t="b">
        <v>0</v>
      </c>
      <c r="I288" t="b">
        <v>0</v>
      </c>
      <c r="J288" t="b">
        <v>0</v>
      </c>
      <c r="K288" t="b">
        <v>1</v>
      </c>
      <c r="L288" t="b">
        <v>0</v>
      </c>
      <c r="M288" t="s">
        <v>911</v>
      </c>
      <c r="N288" t="s">
        <v>1363</v>
      </c>
      <c r="O288" t="s">
        <v>1850</v>
      </c>
      <c r="P288" t="s">
        <v>2339</v>
      </c>
      <c r="Q288" s="6" t="s">
        <v>2825</v>
      </c>
      <c r="R288" t="s">
        <v>3136</v>
      </c>
      <c r="S288" t="s">
        <v>3544</v>
      </c>
    </row>
    <row r="289" spans="1:19" ht="30" x14ac:dyDescent="0.25">
      <c r="A289" s="21" t="s">
        <v>306</v>
      </c>
      <c r="B289" t="s">
        <v>697</v>
      </c>
      <c r="C289" t="s">
        <v>784</v>
      </c>
      <c r="D289" t="b">
        <v>1</v>
      </c>
      <c r="E289" t="b">
        <v>0</v>
      </c>
      <c r="F289" t="b">
        <v>0</v>
      </c>
      <c r="G289" t="b">
        <v>0</v>
      </c>
      <c r="H289" t="b">
        <v>0</v>
      </c>
      <c r="I289" t="b">
        <v>0</v>
      </c>
      <c r="J289" t="b">
        <v>0</v>
      </c>
      <c r="K289" t="b">
        <v>0</v>
      </c>
      <c r="L289" t="b">
        <v>0</v>
      </c>
      <c r="M289" t="s">
        <v>787</v>
      </c>
      <c r="N289" t="s">
        <v>1364</v>
      </c>
      <c r="O289" t="s">
        <v>1851</v>
      </c>
      <c r="Q289" s="6" t="s">
        <v>2826</v>
      </c>
    </row>
    <row r="290" spans="1:19" ht="30" x14ac:dyDescent="0.25">
      <c r="A290" s="21" t="s">
        <v>307</v>
      </c>
      <c r="B290" t="s">
        <v>588</v>
      </c>
      <c r="C290" t="s">
        <v>784</v>
      </c>
      <c r="D290" t="b">
        <v>1</v>
      </c>
      <c r="E290" t="b">
        <v>0</v>
      </c>
      <c r="F290" t="b">
        <v>0</v>
      </c>
      <c r="G290" t="b">
        <v>0</v>
      </c>
      <c r="H290" t="b">
        <v>0</v>
      </c>
      <c r="I290" t="b">
        <v>0</v>
      </c>
      <c r="J290" t="b">
        <v>0</v>
      </c>
      <c r="K290" t="b">
        <v>1</v>
      </c>
      <c r="L290" t="b">
        <v>0</v>
      </c>
      <c r="N290" t="s">
        <v>1365</v>
      </c>
      <c r="O290" t="s">
        <v>1852</v>
      </c>
      <c r="P290" t="s">
        <v>2340</v>
      </c>
      <c r="Q290" s="6" t="s">
        <v>2827</v>
      </c>
      <c r="S290" t="s">
        <v>3545</v>
      </c>
    </row>
    <row r="291" spans="1:19" ht="30" x14ac:dyDescent="0.25">
      <c r="A291" s="21" t="s">
        <v>308</v>
      </c>
      <c r="B291" t="s">
        <v>698</v>
      </c>
      <c r="C291" t="s">
        <v>784</v>
      </c>
      <c r="D291" t="b">
        <v>1</v>
      </c>
      <c r="E291" t="b">
        <v>0</v>
      </c>
      <c r="F291" t="b">
        <v>0</v>
      </c>
      <c r="G291" t="b">
        <v>0</v>
      </c>
      <c r="H291" t="b">
        <v>0</v>
      </c>
      <c r="I291" t="b">
        <v>0</v>
      </c>
      <c r="J291" t="b">
        <v>0</v>
      </c>
      <c r="K291" t="b">
        <v>1</v>
      </c>
      <c r="L291" t="b">
        <v>0</v>
      </c>
      <c r="O291" t="s">
        <v>1853</v>
      </c>
      <c r="P291" t="s">
        <v>2341</v>
      </c>
      <c r="Q291" s="6" t="s">
        <v>2828</v>
      </c>
      <c r="S291" t="s">
        <v>3546</v>
      </c>
    </row>
    <row r="292" spans="1:19" x14ac:dyDescent="0.25">
      <c r="A292" s="21" t="s">
        <v>309</v>
      </c>
      <c r="B292" t="s">
        <v>699</v>
      </c>
      <c r="C292" t="s">
        <v>784</v>
      </c>
      <c r="D292" t="b">
        <v>1</v>
      </c>
      <c r="E292" t="b">
        <v>0</v>
      </c>
      <c r="F292" t="b">
        <v>0</v>
      </c>
      <c r="G292" t="b">
        <v>0</v>
      </c>
      <c r="H292" t="b">
        <v>0</v>
      </c>
      <c r="I292" t="b">
        <v>0</v>
      </c>
      <c r="J292" t="b">
        <v>0</v>
      </c>
      <c r="K292" t="b">
        <v>0</v>
      </c>
      <c r="L292" t="b">
        <v>0</v>
      </c>
      <c r="M292" t="s">
        <v>787</v>
      </c>
      <c r="N292" t="s">
        <v>1366</v>
      </c>
      <c r="O292" t="s">
        <v>1854</v>
      </c>
      <c r="P292" t="s">
        <v>2342</v>
      </c>
      <c r="Q292" s="6" t="s">
        <v>2829</v>
      </c>
    </row>
    <row r="293" spans="1:19" ht="30" x14ac:dyDescent="0.25">
      <c r="A293" s="21" t="s">
        <v>310</v>
      </c>
      <c r="B293" t="s">
        <v>571</v>
      </c>
      <c r="C293" t="s">
        <v>784</v>
      </c>
      <c r="D293" t="b">
        <v>1</v>
      </c>
      <c r="E293" t="b">
        <v>0</v>
      </c>
      <c r="F293" t="b">
        <v>0</v>
      </c>
      <c r="G293" t="b">
        <v>0</v>
      </c>
      <c r="H293" t="b">
        <v>0</v>
      </c>
      <c r="I293" t="b">
        <v>0</v>
      </c>
      <c r="J293" t="b">
        <v>0</v>
      </c>
      <c r="K293" t="b">
        <v>1</v>
      </c>
      <c r="L293" t="b">
        <v>0</v>
      </c>
      <c r="N293" t="s">
        <v>1367</v>
      </c>
      <c r="O293" t="s">
        <v>1855</v>
      </c>
      <c r="P293" t="s">
        <v>2343</v>
      </c>
      <c r="Q293" s="6" t="s">
        <v>2830</v>
      </c>
      <c r="S293" t="s">
        <v>3547</v>
      </c>
    </row>
    <row r="294" spans="1:19" x14ac:dyDescent="0.25">
      <c r="A294" s="21" t="s">
        <v>311</v>
      </c>
      <c r="B294" t="s">
        <v>684</v>
      </c>
      <c r="C294" t="s">
        <v>784</v>
      </c>
      <c r="D294" t="b">
        <v>1</v>
      </c>
      <c r="E294" t="b">
        <v>0</v>
      </c>
      <c r="F294" t="b">
        <v>0</v>
      </c>
      <c r="G294" t="b">
        <v>0</v>
      </c>
      <c r="H294" t="b">
        <v>0</v>
      </c>
      <c r="I294" t="b">
        <v>0</v>
      </c>
      <c r="J294" t="b">
        <v>0</v>
      </c>
      <c r="K294" t="b">
        <v>0</v>
      </c>
      <c r="L294" t="b">
        <v>0</v>
      </c>
      <c r="N294" t="s">
        <v>1368</v>
      </c>
      <c r="O294" t="s">
        <v>1856</v>
      </c>
      <c r="P294" t="s">
        <v>2344</v>
      </c>
      <c r="Q294" s="6" t="s">
        <v>2831</v>
      </c>
      <c r="S294" t="s">
        <v>3548</v>
      </c>
    </row>
    <row r="295" spans="1:19" x14ac:dyDescent="0.25">
      <c r="A295" s="21" t="s">
        <v>312</v>
      </c>
      <c r="B295" t="s">
        <v>700</v>
      </c>
      <c r="C295" t="s">
        <v>784</v>
      </c>
      <c r="D295" t="b">
        <v>1</v>
      </c>
      <c r="E295" t="b">
        <v>0</v>
      </c>
      <c r="F295" t="b">
        <v>0</v>
      </c>
      <c r="G295" t="b">
        <v>0</v>
      </c>
      <c r="H295" t="b">
        <v>0</v>
      </c>
      <c r="I295" t="b">
        <v>0</v>
      </c>
      <c r="J295" t="b">
        <v>0</v>
      </c>
      <c r="K295" t="b">
        <v>1</v>
      </c>
      <c r="L295" t="b">
        <v>0</v>
      </c>
      <c r="N295" t="s">
        <v>1369</v>
      </c>
      <c r="O295" t="s">
        <v>1857</v>
      </c>
      <c r="P295" t="s">
        <v>2345</v>
      </c>
      <c r="Q295" s="6" t="s">
        <v>2832</v>
      </c>
      <c r="S295" t="s">
        <v>3549</v>
      </c>
    </row>
    <row r="296" spans="1:19" ht="30" x14ac:dyDescent="0.25">
      <c r="A296" s="21" t="s">
        <v>313</v>
      </c>
      <c r="B296" t="s">
        <v>677</v>
      </c>
      <c r="C296" t="s">
        <v>784</v>
      </c>
      <c r="D296" t="b">
        <v>1</v>
      </c>
      <c r="E296" t="b">
        <v>0</v>
      </c>
      <c r="F296" t="b">
        <v>0</v>
      </c>
      <c r="G296" t="b">
        <v>0</v>
      </c>
      <c r="H296" t="b">
        <v>0</v>
      </c>
      <c r="I296" t="b">
        <v>0</v>
      </c>
      <c r="J296" t="b">
        <v>0</v>
      </c>
      <c r="K296" t="b">
        <v>1</v>
      </c>
      <c r="L296" t="b">
        <v>0</v>
      </c>
      <c r="N296" t="s">
        <v>1370</v>
      </c>
      <c r="O296" t="s">
        <v>1834</v>
      </c>
      <c r="P296" t="s">
        <v>2324</v>
      </c>
      <c r="Q296" s="6" t="s">
        <v>2833</v>
      </c>
      <c r="S296" t="s">
        <v>3550</v>
      </c>
    </row>
    <row r="297" spans="1:19" ht="30" x14ac:dyDescent="0.25">
      <c r="A297" s="21" t="s">
        <v>314</v>
      </c>
      <c r="B297" t="s">
        <v>602</v>
      </c>
      <c r="C297" t="s">
        <v>784</v>
      </c>
      <c r="D297" t="b">
        <v>1</v>
      </c>
      <c r="E297" t="b">
        <v>0</v>
      </c>
      <c r="F297" t="b">
        <v>0</v>
      </c>
      <c r="G297" t="b">
        <v>0</v>
      </c>
      <c r="H297" t="b">
        <v>0</v>
      </c>
      <c r="I297" t="b">
        <v>0</v>
      </c>
      <c r="J297" t="b">
        <v>0</v>
      </c>
      <c r="K297" t="b">
        <v>1</v>
      </c>
      <c r="L297" t="b">
        <v>0</v>
      </c>
      <c r="M297" t="s">
        <v>912</v>
      </c>
      <c r="N297" t="s">
        <v>1371</v>
      </c>
      <c r="O297" t="s">
        <v>1858</v>
      </c>
      <c r="P297" t="s">
        <v>2346</v>
      </c>
      <c r="Q297" s="6" t="s">
        <v>2834</v>
      </c>
      <c r="S297" t="s">
        <v>3551</v>
      </c>
    </row>
    <row r="298" spans="1:19" x14ac:dyDescent="0.25">
      <c r="A298" s="21" t="s">
        <v>315</v>
      </c>
      <c r="B298" t="s">
        <v>574</v>
      </c>
      <c r="C298" t="s">
        <v>785</v>
      </c>
      <c r="D298" t="b">
        <v>1</v>
      </c>
      <c r="E298" t="b">
        <v>0</v>
      </c>
      <c r="F298" t="b">
        <v>0</v>
      </c>
      <c r="G298" t="b">
        <v>0</v>
      </c>
      <c r="H298" t="b">
        <v>0</v>
      </c>
      <c r="I298" t="b">
        <v>0</v>
      </c>
      <c r="J298" t="b">
        <v>0</v>
      </c>
      <c r="K298" t="b">
        <v>1</v>
      </c>
      <c r="L298" t="b">
        <v>0</v>
      </c>
      <c r="M298" t="s">
        <v>913</v>
      </c>
      <c r="N298" t="s">
        <v>1372</v>
      </c>
      <c r="O298" t="s">
        <v>1859</v>
      </c>
      <c r="P298" t="s">
        <v>2347</v>
      </c>
      <c r="Q298" s="6" t="s">
        <v>2835</v>
      </c>
      <c r="R298" t="s">
        <v>3137</v>
      </c>
    </row>
    <row r="299" spans="1:19" x14ac:dyDescent="0.25">
      <c r="A299" s="21" t="s">
        <v>316</v>
      </c>
      <c r="B299" t="s">
        <v>555</v>
      </c>
      <c r="C299" t="s">
        <v>785</v>
      </c>
      <c r="D299" t="b">
        <v>1</v>
      </c>
      <c r="E299" t="b">
        <v>0</v>
      </c>
      <c r="F299" t="b">
        <v>0</v>
      </c>
      <c r="G299" t="b">
        <v>0</v>
      </c>
      <c r="H299" t="b">
        <v>0</v>
      </c>
      <c r="I299" t="b">
        <v>0</v>
      </c>
      <c r="J299" t="b">
        <v>0</v>
      </c>
      <c r="K299" t="b">
        <v>1</v>
      </c>
      <c r="L299" t="b">
        <v>0</v>
      </c>
      <c r="M299" t="s">
        <v>914</v>
      </c>
      <c r="N299" t="s">
        <v>1373</v>
      </c>
      <c r="O299" t="s">
        <v>1860</v>
      </c>
      <c r="P299" t="s">
        <v>2348</v>
      </c>
      <c r="Q299" s="6" t="s">
        <v>2836</v>
      </c>
      <c r="R299" t="s">
        <v>3138</v>
      </c>
      <c r="S299" t="s">
        <v>3552</v>
      </c>
    </row>
    <row r="300" spans="1:19" ht="30" x14ac:dyDescent="0.25">
      <c r="A300" s="21" t="s">
        <v>317</v>
      </c>
      <c r="B300" t="s">
        <v>574</v>
      </c>
      <c r="C300" t="s">
        <v>785</v>
      </c>
      <c r="D300" t="b">
        <v>1</v>
      </c>
      <c r="E300" t="b">
        <v>0</v>
      </c>
      <c r="F300" t="b">
        <v>0</v>
      </c>
      <c r="G300" t="b">
        <v>0</v>
      </c>
      <c r="H300" t="b">
        <v>0</v>
      </c>
      <c r="I300" t="b">
        <v>0</v>
      </c>
      <c r="J300" t="b">
        <v>0</v>
      </c>
      <c r="K300" t="b">
        <v>0</v>
      </c>
      <c r="L300" t="b">
        <v>0</v>
      </c>
      <c r="M300" t="s">
        <v>915</v>
      </c>
      <c r="N300" t="s">
        <v>1374</v>
      </c>
      <c r="O300" t="s">
        <v>1861</v>
      </c>
      <c r="P300" t="s">
        <v>2349</v>
      </c>
      <c r="Q300" s="6" t="s">
        <v>2837</v>
      </c>
      <c r="R300" t="s">
        <v>3139</v>
      </c>
    </row>
    <row r="301" spans="1:19" ht="30" x14ac:dyDescent="0.25">
      <c r="A301" s="21" t="s">
        <v>318</v>
      </c>
      <c r="B301" t="s">
        <v>523</v>
      </c>
      <c r="C301" t="s">
        <v>785</v>
      </c>
      <c r="D301" t="b">
        <v>1</v>
      </c>
      <c r="E301" t="b">
        <v>0</v>
      </c>
      <c r="F301" t="b">
        <v>0</v>
      </c>
      <c r="G301" t="b">
        <v>0</v>
      </c>
      <c r="H301" t="b">
        <v>0</v>
      </c>
      <c r="I301" t="b">
        <v>0</v>
      </c>
      <c r="J301" t="b">
        <v>0</v>
      </c>
      <c r="K301" t="b">
        <v>1</v>
      </c>
      <c r="L301" t="b">
        <v>0</v>
      </c>
      <c r="M301" t="s">
        <v>916</v>
      </c>
      <c r="N301" t="s">
        <v>1375</v>
      </c>
      <c r="O301" t="s">
        <v>1862</v>
      </c>
      <c r="P301" t="s">
        <v>2350</v>
      </c>
      <c r="Q301" s="6" t="s">
        <v>2838</v>
      </c>
      <c r="R301" t="s">
        <v>3140</v>
      </c>
      <c r="S301" t="s">
        <v>3553</v>
      </c>
    </row>
    <row r="302" spans="1:19" x14ac:dyDescent="0.25">
      <c r="A302" s="21" t="s">
        <v>319</v>
      </c>
      <c r="B302" t="s">
        <v>574</v>
      </c>
      <c r="C302" t="s">
        <v>785</v>
      </c>
      <c r="D302" t="b">
        <v>1</v>
      </c>
      <c r="E302" t="b">
        <v>0</v>
      </c>
      <c r="F302" t="b">
        <v>0</v>
      </c>
      <c r="G302" t="b">
        <v>0</v>
      </c>
      <c r="H302" t="b">
        <v>0</v>
      </c>
      <c r="I302" t="b">
        <v>0</v>
      </c>
      <c r="J302" t="b">
        <v>0</v>
      </c>
      <c r="K302" t="b">
        <v>0</v>
      </c>
      <c r="L302" t="b">
        <v>1</v>
      </c>
      <c r="M302" t="s">
        <v>917</v>
      </c>
      <c r="N302" t="s">
        <v>1376</v>
      </c>
      <c r="O302" t="s">
        <v>1863</v>
      </c>
      <c r="P302" t="s">
        <v>2351</v>
      </c>
      <c r="Q302" s="6" t="s">
        <v>2839</v>
      </c>
      <c r="R302" t="s">
        <v>3141</v>
      </c>
    </row>
    <row r="303" spans="1:19" x14ac:dyDescent="0.25">
      <c r="A303" s="21" t="s">
        <v>320</v>
      </c>
      <c r="B303" t="s">
        <v>645</v>
      </c>
      <c r="C303" t="s">
        <v>785</v>
      </c>
      <c r="D303" t="b">
        <v>1</v>
      </c>
      <c r="E303" t="b">
        <v>0</v>
      </c>
      <c r="F303" t="b">
        <v>0</v>
      </c>
      <c r="G303" t="b">
        <v>0</v>
      </c>
      <c r="H303" t="b">
        <v>0</v>
      </c>
      <c r="I303" t="b">
        <v>0</v>
      </c>
      <c r="J303" t="b">
        <v>0</v>
      </c>
      <c r="K303" t="b">
        <v>0</v>
      </c>
      <c r="L303" t="b">
        <v>0</v>
      </c>
      <c r="M303" t="s">
        <v>918</v>
      </c>
      <c r="N303" t="s">
        <v>1377</v>
      </c>
      <c r="O303" t="s">
        <v>1864</v>
      </c>
      <c r="P303" t="s">
        <v>2352</v>
      </c>
      <c r="Q303" s="6" t="s">
        <v>2840</v>
      </c>
      <c r="R303" t="s">
        <v>3142</v>
      </c>
    </row>
    <row r="304" spans="1:19" ht="30" x14ac:dyDescent="0.25">
      <c r="A304" s="21" t="s">
        <v>321</v>
      </c>
      <c r="B304" t="s">
        <v>536</v>
      </c>
      <c r="C304" t="s">
        <v>785</v>
      </c>
      <c r="D304" t="b">
        <v>1</v>
      </c>
      <c r="E304" t="b">
        <v>0</v>
      </c>
      <c r="F304" t="b">
        <v>0</v>
      </c>
      <c r="G304" t="b">
        <v>1</v>
      </c>
      <c r="H304" t="b">
        <v>0</v>
      </c>
      <c r="I304" t="b">
        <v>0</v>
      </c>
      <c r="J304" t="b">
        <v>0</v>
      </c>
      <c r="K304" t="b">
        <v>1</v>
      </c>
      <c r="L304" t="b">
        <v>1</v>
      </c>
      <c r="M304" t="s">
        <v>919</v>
      </c>
      <c r="N304" t="s">
        <v>1378</v>
      </c>
      <c r="O304" t="s">
        <v>1865</v>
      </c>
      <c r="P304" t="s">
        <v>2353</v>
      </c>
      <c r="Q304" s="6" t="s">
        <v>2841</v>
      </c>
      <c r="R304" t="s">
        <v>3143</v>
      </c>
      <c r="S304" t="s">
        <v>3554</v>
      </c>
    </row>
    <row r="305" spans="1:19" x14ac:dyDescent="0.25">
      <c r="A305" s="21" t="s">
        <v>322</v>
      </c>
      <c r="B305" t="s">
        <v>596</v>
      </c>
      <c r="C305" t="s">
        <v>785</v>
      </c>
      <c r="D305" t="b">
        <v>1</v>
      </c>
      <c r="E305" t="b">
        <v>0</v>
      </c>
      <c r="F305" t="b">
        <v>0</v>
      </c>
      <c r="G305" t="b">
        <v>0</v>
      </c>
      <c r="H305" t="b">
        <v>0</v>
      </c>
      <c r="I305" t="b">
        <v>0</v>
      </c>
      <c r="J305" t="b">
        <v>0</v>
      </c>
      <c r="K305" t="b">
        <v>1</v>
      </c>
      <c r="L305" t="b">
        <v>0</v>
      </c>
      <c r="M305" t="s">
        <v>920</v>
      </c>
      <c r="N305" t="s">
        <v>1379</v>
      </c>
      <c r="O305" t="s">
        <v>1866</v>
      </c>
      <c r="P305" t="s">
        <v>2354</v>
      </c>
      <c r="Q305" s="6" t="s">
        <v>2842</v>
      </c>
      <c r="R305" t="s">
        <v>3144</v>
      </c>
      <c r="S305" t="s">
        <v>3555</v>
      </c>
    </row>
    <row r="306" spans="1:19" x14ac:dyDescent="0.25">
      <c r="A306" s="21" t="s">
        <v>323</v>
      </c>
      <c r="B306" t="s">
        <v>701</v>
      </c>
      <c r="C306" t="s">
        <v>785</v>
      </c>
      <c r="D306" t="b">
        <v>1</v>
      </c>
      <c r="E306" t="b">
        <v>0</v>
      </c>
      <c r="F306" t="b">
        <v>0</v>
      </c>
      <c r="G306" t="b">
        <v>0</v>
      </c>
      <c r="H306" t="b">
        <v>0</v>
      </c>
      <c r="I306" t="b">
        <v>0</v>
      </c>
      <c r="J306" t="b">
        <v>0</v>
      </c>
      <c r="K306" t="b">
        <v>0</v>
      </c>
      <c r="L306" t="b">
        <v>0</v>
      </c>
      <c r="M306" t="s">
        <v>921</v>
      </c>
      <c r="N306" t="s">
        <v>1380</v>
      </c>
      <c r="O306" t="s">
        <v>1867</v>
      </c>
      <c r="P306" t="s">
        <v>2355</v>
      </c>
      <c r="Q306" s="6" t="s">
        <v>2843</v>
      </c>
      <c r="R306" t="s">
        <v>3145</v>
      </c>
    </row>
    <row r="307" spans="1:19" x14ac:dyDescent="0.25">
      <c r="A307" s="21" t="s">
        <v>324</v>
      </c>
      <c r="B307" t="s">
        <v>684</v>
      </c>
      <c r="C307" t="s">
        <v>785</v>
      </c>
      <c r="D307" t="b">
        <v>1</v>
      </c>
      <c r="E307" t="b">
        <v>0</v>
      </c>
      <c r="F307" t="b">
        <v>0</v>
      </c>
      <c r="G307" t="b">
        <v>0</v>
      </c>
      <c r="H307" t="b">
        <v>0</v>
      </c>
      <c r="I307" t="b">
        <v>0</v>
      </c>
      <c r="J307" t="b">
        <v>0</v>
      </c>
      <c r="K307" t="b">
        <v>1</v>
      </c>
      <c r="L307" t="b">
        <v>1</v>
      </c>
      <c r="M307" t="s">
        <v>922</v>
      </c>
      <c r="N307" t="s">
        <v>1381</v>
      </c>
      <c r="O307" t="s">
        <v>1868</v>
      </c>
      <c r="P307" t="s">
        <v>2356</v>
      </c>
      <c r="Q307" s="6" t="s">
        <v>2844</v>
      </c>
      <c r="R307" t="s">
        <v>3146</v>
      </c>
      <c r="S307" t="s">
        <v>3556</v>
      </c>
    </row>
    <row r="308" spans="1:19" ht="30" x14ac:dyDescent="0.25">
      <c r="A308" s="21" t="s">
        <v>325</v>
      </c>
      <c r="B308" t="s">
        <v>702</v>
      </c>
      <c r="C308" t="s">
        <v>785</v>
      </c>
      <c r="D308" t="b">
        <v>1</v>
      </c>
      <c r="E308" t="b">
        <v>0</v>
      </c>
      <c r="F308" t="b">
        <v>0</v>
      </c>
      <c r="G308" t="b">
        <v>0</v>
      </c>
      <c r="H308" t="b">
        <v>0</v>
      </c>
      <c r="I308" t="b">
        <v>0</v>
      </c>
      <c r="J308" t="b">
        <v>0</v>
      </c>
      <c r="K308" t="b">
        <v>1</v>
      </c>
      <c r="L308" t="b">
        <v>0</v>
      </c>
      <c r="M308" t="s">
        <v>923</v>
      </c>
      <c r="N308" t="s">
        <v>1382</v>
      </c>
      <c r="O308" t="s">
        <v>1869</v>
      </c>
      <c r="P308" t="s">
        <v>2357</v>
      </c>
      <c r="Q308" s="6" t="s">
        <v>2845</v>
      </c>
      <c r="R308" t="s">
        <v>3147</v>
      </c>
    </row>
    <row r="309" spans="1:19" ht="30" x14ac:dyDescent="0.25">
      <c r="A309" s="21" t="s">
        <v>326</v>
      </c>
      <c r="B309" t="s">
        <v>703</v>
      </c>
      <c r="C309" t="s">
        <v>785</v>
      </c>
      <c r="D309" t="b">
        <v>1</v>
      </c>
      <c r="E309" t="b">
        <v>0</v>
      </c>
      <c r="F309" t="b">
        <v>0</v>
      </c>
      <c r="G309" t="b">
        <v>0</v>
      </c>
      <c r="H309" t="b">
        <v>0</v>
      </c>
      <c r="I309" t="b">
        <v>0</v>
      </c>
      <c r="J309" t="b">
        <v>0</v>
      </c>
      <c r="K309" t="b">
        <v>0</v>
      </c>
      <c r="L309" t="b">
        <v>0</v>
      </c>
      <c r="M309" t="s">
        <v>924</v>
      </c>
      <c r="N309" t="s">
        <v>1383</v>
      </c>
      <c r="O309" t="s">
        <v>1870</v>
      </c>
      <c r="P309" t="s">
        <v>2358</v>
      </c>
      <c r="Q309" s="6" t="s">
        <v>2846</v>
      </c>
      <c r="R309" t="s">
        <v>3148</v>
      </c>
    </row>
    <row r="310" spans="1:19" x14ac:dyDescent="0.25">
      <c r="A310" s="21" t="s">
        <v>327</v>
      </c>
      <c r="B310" t="s">
        <v>592</v>
      </c>
      <c r="C310" t="s">
        <v>785</v>
      </c>
      <c r="D310" t="b">
        <v>1</v>
      </c>
      <c r="E310" t="b">
        <v>0</v>
      </c>
      <c r="F310" t="b">
        <v>0</v>
      </c>
      <c r="G310" t="b">
        <v>0</v>
      </c>
      <c r="H310" t="b">
        <v>0</v>
      </c>
      <c r="I310" t="b">
        <v>0</v>
      </c>
      <c r="J310" t="b">
        <v>1</v>
      </c>
      <c r="K310" t="b">
        <v>1</v>
      </c>
      <c r="L310" t="b">
        <v>0</v>
      </c>
      <c r="M310" t="s">
        <v>925</v>
      </c>
      <c r="N310" t="s">
        <v>1384</v>
      </c>
      <c r="O310" t="s">
        <v>1871</v>
      </c>
      <c r="P310" t="s">
        <v>2359</v>
      </c>
      <c r="Q310" s="6" t="s">
        <v>2847</v>
      </c>
      <c r="R310" t="s">
        <v>3149</v>
      </c>
      <c r="S310" t="s">
        <v>3557</v>
      </c>
    </row>
    <row r="311" spans="1:19" x14ac:dyDescent="0.25">
      <c r="A311" s="21" t="s">
        <v>328</v>
      </c>
      <c r="B311" t="s">
        <v>654</v>
      </c>
      <c r="C311" t="s">
        <v>785</v>
      </c>
      <c r="D311" t="b">
        <v>1</v>
      </c>
      <c r="E311" t="b">
        <v>0</v>
      </c>
      <c r="F311" t="b">
        <v>0</v>
      </c>
      <c r="G311" t="b">
        <v>0</v>
      </c>
      <c r="H311" t="b">
        <v>0</v>
      </c>
      <c r="I311" t="b">
        <v>0</v>
      </c>
      <c r="J311" t="b">
        <v>1</v>
      </c>
      <c r="K311" t="b">
        <v>1</v>
      </c>
      <c r="L311" t="b">
        <v>0</v>
      </c>
      <c r="N311" t="s">
        <v>1385</v>
      </c>
      <c r="O311" t="s">
        <v>1872</v>
      </c>
      <c r="P311" t="s">
        <v>2360</v>
      </c>
      <c r="Q311" s="6" t="s">
        <v>2848</v>
      </c>
      <c r="S311" t="s">
        <v>3558</v>
      </c>
    </row>
    <row r="312" spans="1:19" ht="30" x14ac:dyDescent="0.25">
      <c r="A312" s="21" t="s">
        <v>329</v>
      </c>
      <c r="B312" t="s">
        <v>564</v>
      </c>
      <c r="C312" t="s">
        <v>785</v>
      </c>
      <c r="D312" t="b">
        <v>1</v>
      </c>
      <c r="E312" t="b">
        <v>0</v>
      </c>
      <c r="F312" t="b">
        <v>0</v>
      </c>
      <c r="G312" t="b">
        <v>0</v>
      </c>
      <c r="H312" t="b">
        <v>0</v>
      </c>
      <c r="I312" t="b">
        <v>0</v>
      </c>
      <c r="J312" t="b">
        <v>0</v>
      </c>
      <c r="K312" t="b">
        <v>1</v>
      </c>
      <c r="L312" t="b">
        <v>0</v>
      </c>
      <c r="M312" t="s">
        <v>926</v>
      </c>
      <c r="N312" t="s">
        <v>1386</v>
      </c>
      <c r="O312" t="s">
        <v>1873</v>
      </c>
      <c r="P312" t="s">
        <v>2361</v>
      </c>
      <c r="Q312" s="6" t="s">
        <v>2849</v>
      </c>
      <c r="R312" t="s">
        <v>3150</v>
      </c>
      <c r="S312" t="s">
        <v>3559</v>
      </c>
    </row>
    <row r="313" spans="1:19" ht="30" x14ac:dyDescent="0.25">
      <c r="A313" s="21" t="s">
        <v>330</v>
      </c>
      <c r="B313" t="s">
        <v>677</v>
      </c>
      <c r="C313" t="s">
        <v>785</v>
      </c>
      <c r="D313" t="b">
        <v>1</v>
      </c>
      <c r="E313" t="b">
        <v>0</v>
      </c>
      <c r="F313" t="b">
        <v>0</v>
      </c>
      <c r="G313" t="b">
        <v>0</v>
      </c>
      <c r="H313" t="b">
        <v>0</v>
      </c>
      <c r="I313" t="b">
        <v>0</v>
      </c>
      <c r="J313" t="b">
        <v>0</v>
      </c>
      <c r="K313" t="b">
        <v>1</v>
      </c>
      <c r="L313" t="b">
        <v>0</v>
      </c>
      <c r="N313" t="s">
        <v>1387</v>
      </c>
      <c r="O313" t="s">
        <v>1874</v>
      </c>
      <c r="P313" t="s">
        <v>2362</v>
      </c>
      <c r="Q313" s="6" t="s">
        <v>2850</v>
      </c>
      <c r="S313" t="s">
        <v>3560</v>
      </c>
    </row>
    <row r="314" spans="1:19" ht="45" x14ac:dyDescent="0.25">
      <c r="A314" s="21" t="s">
        <v>331</v>
      </c>
      <c r="B314" t="s">
        <v>704</v>
      </c>
      <c r="C314" t="s">
        <v>785</v>
      </c>
      <c r="D314" t="b">
        <v>1</v>
      </c>
      <c r="E314" t="b">
        <v>0</v>
      </c>
      <c r="F314" t="b">
        <v>0</v>
      </c>
      <c r="G314" t="b">
        <v>0</v>
      </c>
      <c r="H314" t="b">
        <v>0</v>
      </c>
      <c r="I314" t="b">
        <v>0</v>
      </c>
      <c r="J314" t="b">
        <v>0</v>
      </c>
      <c r="K314" t="b">
        <v>1</v>
      </c>
      <c r="L314" t="b">
        <v>0</v>
      </c>
      <c r="M314" t="s">
        <v>927</v>
      </c>
      <c r="N314" t="s">
        <v>1388</v>
      </c>
      <c r="O314" t="s">
        <v>1875</v>
      </c>
      <c r="P314" t="s">
        <v>2363</v>
      </c>
      <c r="Q314" s="6" t="s">
        <v>2851</v>
      </c>
      <c r="R314" t="s">
        <v>3151</v>
      </c>
      <c r="S314" t="s">
        <v>3561</v>
      </c>
    </row>
    <row r="315" spans="1:19" ht="30" x14ac:dyDescent="0.25">
      <c r="A315" s="21" t="s">
        <v>332</v>
      </c>
      <c r="B315" t="s">
        <v>554</v>
      </c>
      <c r="C315" t="s">
        <v>785</v>
      </c>
      <c r="D315" t="b">
        <v>1</v>
      </c>
      <c r="E315" t="b">
        <v>0</v>
      </c>
      <c r="F315" t="b">
        <v>0</v>
      </c>
      <c r="G315" t="b">
        <v>0</v>
      </c>
      <c r="H315" t="b">
        <v>0</v>
      </c>
      <c r="I315" t="b">
        <v>0</v>
      </c>
      <c r="J315" t="b">
        <v>0</v>
      </c>
      <c r="K315" t="b">
        <v>1</v>
      </c>
      <c r="L315" t="b">
        <v>1</v>
      </c>
      <c r="M315" t="s">
        <v>928</v>
      </c>
      <c r="N315" t="s">
        <v>1389</v>
      </c>
      <c r="O315" t="s">
        <v>1876</v>
      </c>
      <c r="P315" t="s">
        <v>2364</v>
      </c>
      <c r="Q315" s="6" t="s">
        <v>2852</v>
      </c>
      <c r="R315" t="s">
        <v>3152</v>
      </c>
      <c r="S315" t="s">
        <v>3562</v>
      </c>
    </row>
    <row r="316" spans="1:19" x14ac:dyDescent="0.25">
      <c r="A316" s="21" t="s">
        <v>333</v>
      </c>
      <c r="B316" t="s">
        <v>574</v>
      </c>
      <c r="C316" t="s">
        <v>785</v>
      </c>
      <c r="D316" t="b">
        <v>1</v>
      </c>
      <c r="E316" t="b">
        <v>0</v>
      </c>
      <c r="F316" t="b">
        <v>0</v>
      </c>
      <c r="G316" t="b">
        <v>0</v>
      </c>
      <c r="H316" t="b">
        <v>0</v>
      </c>
      <c r="I316" t="b">
        <v>0</v>
      </c>
      <c r="J316" t="b">
        <v>0</v>
      </c>
      <c r="K316" t="b">
        <v>0</v>
      </c>
      <c r="L316" t="b">
        <v>0</v>
      </c>
      <c r="M316" t="s">
        <v>929</v>
      </c>
      <c r="N316" t="s">
        <v>1390</v>
      </c>
      <c r="O316" t="s">
        <v>1877</v>
      </c>
      <c r="P316" t="s">
        <v>2365</v>
      </c>
      <c r="Q316" s="6" t="s">
        <v>2853</v>
      </c>
      <c r="R316" t="s">
        <v>3153</v>
      </c>
    </row>
    <row r="317" spans="1:19" ht="30" x14ac:dyDescent="0.25">
      <c r="A317" s="21" t="s">
        <v>334</v>
      </c>
      <c r="B317" t="s">
        <v>620</v>
      </c>
      <c r="C317" t="s">
        <v>785</v>
      </c>
      <c r="D317" t="b">
        <v>1</v>
      </c>
      <c r="E317" t="b">
        <v>0</v>
      </c>
      <c r="F317" t="b">
        <v>0</v>
      </c>
      <c r="G317" t="b">
        <v>0</v>
      </c>
      <c r="H317" t="b">
        <v>0</v>
      </c>
      <c r="I317" t="b">
        <v>0</v>
      </c>
      <c r="J317" t="b">
        <v>0</v>
      </c>
      <c r="K317" t="b">
        <v>0</v>
      </c>
      <c r="L317" t="b">
        <v>1</v>
      </c>
      <c r="M317" t="s">
        <v>930</v>
      </c>
      <c r="N317" t="s">
        <v>1391</v>
      </c>
      <c r="O317" t="s">
        <v>1878</v>
      </c>
      <c r="P317" t="s">
        <v>2366</v>
      </c>
      <c r="Q317" s="6" t="s">
        <v>2854</v>
      </c>
      <c r="R317" t="s">
        <v>3154</v>
      </c>
      <c r="S317" t="s">
        <v>3563</v>
      </c>
    </row>
    <row r="318" spans="1:19" ht="30" x14ac:dyDescent="0.25">
      <c r="A318" s="21" t="s">
        <v>335</v>
      </c>
      <c r="B318" t="s">
        <v>579</v>
      </c>
      <c r="C318" t="s">
        <v>785</v>
      </c>
      <c r="D318" t="b">
        <v>1</v>
      </c>
      <c r="E318" t="b">
        <v>0</v>
      </c>
      <c r="F318" t="b">
        <v>0</v>
      </c>
      <c r="G318" t="b">
        <v>0</v>
      </c>
      <c r="H318" t="b">
        <v>0</v>
      </c>
      <c r="I318" t="b">
        <v>0</v>
      </c>
      <c r="J318" t="b">
        <v>0</v>
      </c>
      <c r="K318" t="b">
        <v>1</v>
      </c>
      <c r="L318" t="b">
        <v>0</v>
      </c>
      <c r="M318" t="s">
        <v>931</v>
      </c>
      <c r="N318" t="s">
        <v>1392</v>
      </c>
      <c r="O318" t="s">
        <v>1879</v>
      </c>
      <c r="P318" t="s">
        <v>2367</v>
      </c>
      <c r="Q318" s="6" t="s">
        <v>2855</v>
      </c>
      <c r="R318" t="s">
        <v>3155</v>
      </c>
      <c r="S318" t="s">
        <v>3564</v>
      </c>
    </row>
    <row r="319" spans="1:19" ht="30" x14ac:dyDescent="0.25">
      <c r="A319" s="21" t="s">
        <v>336</v>
      </c>
      <c r="B319" t="s">
        <v>705</v>
      </c>
      <c r="C319" t="s">
        <v>785</v>
      </c>
      <c r="D319" t="b">
        <v>1</v>
      </c>
      <c r="E319" t="b">
        <v>0</v>
      </c>
      <c r="F319" t="b">
        <v>0</v>
      </c>
      <c r="G319" t="b">
        <v>0</v>
      </c>
      <c r="H319" t="b">
        <v>0</v>
      </c>
      <c r="I319" t="b">
        <v>0</v>
      </c>
      <c r="J319" t="b">
        <v>0</v>
      </c>
      <c r="K319" t="b">
        <v>1</v>
      </c>
      <c r="L319" t="b">
        <v>1</v>
      </c>
      <c r="M319" t="s">
        <v>932</v>
      </c>
      <c r="N319" t="s">
        <v>1393</v>
      </c>
      <c r="O319" t="s">
        <v>1880</v>
      </c>
      <c r="P319" t="s">
        <v>2368</v>
      </c>
      <c r="Q319" s="6" t="s">
        <v>2856</v>
      </c>
      <c r="R319" t="s">
        <v>3156</v>
      </c>
      <c r="S319" t="s">
        <v>3565</v>
      </c>
    </row>
    <row r="320" spans="1:19" ht="30" x14ac:dyDescent="0.25">
      <c r="A320" s="21" t="s">
        <v>337</v>
      </c>
      <c r="B320" t="s">
        <v>706</v>
      </c>
      <c r="C320" t="s">
        <v>785</v>
      </c>
      <c r="D320" t="b">
        <v>1</v>
      </c>
      <c r="E320" t="b">
        <v>0</v>
      </c>
      <c r="F320" t="b">
        <v>0</v>
      </c>
      <c r="G320" t="b">
        <v>0</v>
      </c>
      <c r="H320" t="b">
        <v>0</v>
      </c>
      <c r="I320" t="b">
        <v>0</v>
      </c>
      <c r="J320" t="b">
        <v>0</v>
      </c>
      <c r="K320" t="b">
        <v>1</v>
      </c>
      <c r="L320" t="b">
        <v>0</v>
      </c>
      <c r="M320" t="s">
        <v>933</v>
      </c>
      <c r="N320" t="s">
        <v>1394</v>
      </c>
      <c r="O320" t="s">
        <v>1881</v>
      </c>
      <c r="P320" t="s">
        <v>2369</v>
      </c>
      <c r="Q320" s="6" t="s">
        <v>2857</v>
      </c>
      <c r="R320" t="s">
        <v>3157</v>
      </c>
      <c r="S320" t="s">
        <v>3566</v>
      </c>
    </row>
    <row r="321" spans="1:19" ht="30" x14ac:dyDescent="0.25">
      <c r="A321" s="21" t="s">
        <v>338</v>
      </c>
      <c r="B321" t="s">
        <v>545</v>
      </c>
      <c r="C321" t="s">
        <v>785</v>
      </c>
      <c r="D321" t="b">
        <v>1</v>
      </c>
      <c r="E321" t="b">
        <v>0</v>
      </c>
      <c r="F321" t="b">
        <v>0</v>
      </c>
      <c r="G321" t="b">
        <v>0</v>
      </c>
      <c r="H321" t="b">
        <v>0</v>
      </c>
      <c r="I321" t="b">
        <v>0</v>
      </c>
      <c r="J321" t="b">
        <v>0</v>
      </c>
      <c r="K321" t="b">
        <v>1</v>
      </c>
      <c r="L321" t="b">
        <v>0</v>
      </c>
      <c r="M321" t="s">
        <v>934</v>
      </c>
      <c r="N321" t="s">
        <v>1395</v>
      </c>
      <c r="O321" t="s">
        <v>1882</v>
      </c>
      <c r="P321" t="s">
        <v>2370</v>
      </c>
      <c r="Q321" s="6" t="s">
        <v>2858</v>
      </c>
      <c r="R321" t="s">
        <v>3158</v>
      </c>
      <c r="S321" t="s">
        <v>3567</v>
      </c>
    </row>
    <row r="322" spans="1:19" ht="30" x14ac:dyDescent="0.25">
      <c r="A322" s="21" t="s">
        <v>339</v>
      </c>
      <c r="B322" t="s">
        <v>707</v>
      </c>
      <c r="C322" t="s">
        <v>785</v>
      </c>
      <c r="D322" t="b">
        <v>1</v>
      </c>
      <c r="E322" t="b">
        <v>0</v>
      </c>
      <c r="F322" t="b">
        <v>0</v>
      </c>
      <c r="G322" t="b">
        <v>0</v>
      </c>
      <c r="H322" t="b">
        <v>0</v>
      </c>
      <c r="I322" t="b">
        <v>0</v>
      </c>
      <c r="J322" t="b">
        <v>0</v>
      </c>
      <c r="K322" t="b">
        <v>1</v>
      </c>
      <c r="L322" t="b">
        <v>0</v>
      </c>
      <c r="M322" t="s">
        <v>935</v>
      </c>
      <c r="N322" t="s">
        <v>1396</v>
      </c>
      <c r="O322" t="s">
        <v>1883</v>
      </c>
      <c r="P322" t="s">
        <v>2371</v>
      </c>
      <c r="Q322" s="6" t="s">
        <v>2859</v>
      </c>
      <c r="R322" t="s">
        <v>3159</v>
      </c>
      <c r="S322" t="s">
        <v>3568</v>
      </c>
    </row>
    <row r="323" spans="1:19" x14ac:dyDescent="0.25">
      <c r="A323" s="21" t="s">
        <v>340</v>
      </c>
      <c r="B323" t="s">
        <v>623</v>
      </c>
      <c r="C323" t="s">
        <v>785</v>
      </c>
      <c r="D323" t="b">
        <v>1</v>
      </c>
      <c r="E323" t="b">
        <v>0</v>
      </c>
      <c r="F323" t="b">
        <v>0</v>
      </c>
      <c r="G323" t="b">
        <v>0</v>
      </c>
      <c r="H323" t="b">
        <v>0</v>
      </c>
      <c r="I323" t="b">
        <v>0</v>
      </c>
      <c r="J323" t="b">
        <v>0</v>
      </c>
      <c r="K323" t="b">
        <v>1</v>
      </c>
      <c r="L323" t="b">
        <v>0</v>
      </c>
      <c r="M323" t="s">
        <v>936</v>
      </c>
      <c r="N323" t="s">
        <v>1397</v>
      </c>
      <c r="O323" t="s">
        <v>1884</v>
      </c>
      <c r="P323" t="s">
        <v>2372</v>
      </c>
      <c r="Q323" s="6" t="s">
        <v>2860</v>
      </c>
      <c r="R323" t="s">
        <v>3160</v>
      </c>
    </row>
    <row r="324" spans="1:19" ht="30" x14ac:dyDescent="0.25">
      <c r="A324" s="21" t="s">
        <v>341</v>
      </c>
      <c r="B324" t="s">
        <v>574</v>
      </c>
      <c r="C324" t="s">
        <v>785</v>
      </c>
      <c r="D324" t="b">
        <v>1</v>
      </c>
      <c r="E324" t="b">
        <v>0</v>
      </c>
      <c r="F324" t="b">
        <v>0</v>
      </c>
      <c r="G324" t="b">
        <v>0</v>
      </c>
      <c r="H324" t="b">
        <v>0</v>
      </c>
      <c r="I324" t="b">
        <v>0</v>
      </c>
      <c r="J324" t="b">
        <v>0</v>
      </c>
      <c r="K324" t="b">
        <v>0</v>
      </c>
      <c r="L324" t="b">
        <v>1</v>
      </c>
      <c r="M324" t="s">
        <v>937</v>
      </c>
      <c r="N324" t="s">
        <v>1398</v>
      </c>
      <c r="O324" t="s">
        <v>1885</v>
      </c>
      <c r="Q324" s="6" t="s">
        <v>2861</v>
      </c>
      <c r="R324" t="s">
        <v>3161</v>
      </c>
    </row>
    <row r="325" spans="1:19" ht="30" x14ac:dyDescent="0.25">
      <c r="A325" s="21" t="s">
        <v>342</v>
      </c>
      <c r="B325" t="s">
        <v>674</v>
      </c>
      <c r="C325" t="s">
        <v>785</v>
      </c>
      <c r="D325" t="b">
        <v>1</v>
      </c>
      <c r="E325" t="b">
        <v>0</v>
      </c>
      <c r="F325" t="b">
        <v>0</v>
      </c>
      <c r="G325" t="b">
        <v>0</v>
      </c>
      <c r="H325" t="b">
        <v>0</v>
      </c>
      <c r="I325" t="b">
        <v>0</v>
      </c>
      <c r="J325" t="b">
        <v>0</v>
      </c>
      <c r="K325" t="b">
        <v>0</v>
      </c>
      <c r="L325" t="b">
        <v>1</v>
      </c>
      <c r="M325" t="s">
        <v>938</v>
      </c>
      <c r="N325" t="s">
        <v>1399</v>
      </c>
      <c r="O325" t="s">
        <v>1886</v>
      </c>
      <c r="P325" t="s">
        <v>2373</v>
      </c>
      <c r="Q325" s="6" t="s">
        <v>2862</v>
      </c>
      <c r="R325" t="s">
        <v>3162</v>
      </c>
    </row>
    <row r="326" spans="1:19" ht="30" x14ac:dyDescent="0.25">
      <c r="A326" s="21" t="s">
        <v>343</v>
      </c>
      <c r="B326" t="s">
        <v>574</v>
      </c>
      <c r="C326" t="s">
        <v>785</v>
      </c>
      <c r="D326" t="b">
        <v>1</v>
      </c>
      <c r="E326" t="b">
        <v>0</v>
      </c>
      <c r="F326" t="b">
        <v>0</v>
      </c>
      <c r="G326" t="b">
        <v>0</v>
      </c>
      <c r="H326" t="b">
        <v>0</v>
      </c>
      <c r="I326" t="b">
        <v>0</v>
      </c>
      <c r="J326" t="b">
        <v>0</v>
      </c>
      <c r="K326" t="b">
        <v>0</v>
      </c>
      <c r="L326" t="b">
        <v>1</v>
      </c>
      <c r="M326" t="s">
        <v>939</v>
      </c>
      <c r="N326" t="s">
        <v>1400</v>
      </c>
      <c r="O326" t="s">
        <v>1887</v>
      </c>
      <c r="Q326" s="6" t="s">
        <v>2863</v>
      </c>
      <c r="R326" t="s">
        <v>3163</v>
      </c>
    </row>
    <row r="327" spans="1:19" ht="45" x14ac:dyDescent="0.25">
      <c r="A327" s="21" t="s">
        <v>344</v>
      </c>
      <c r="B327" t="s">
        <v>708</v>
      </c>
      <c r="C327" t="s">
        <v>785</v>
      </c>
      <c r="D327" t="b">
        <v>1</v>
      </c>
      <c r="E327" t="b">
        <v>0</v>
      </c>
      <c r="F327" t="b">
        <v>0</v>
      </c>
      <c r="G327" t="b">
        <v>0</v>
      </c>
      <c r="H327" t="b">
        <v>0</v>
      </c>
      <c r="I327" t="b">
        <v>0</v>
      </c>
      <c r="J327" t="b">
        <v>0</v>
      </c>
      <c r="K327" t="b">
        <v>1</v>
      </c>
      <c r="L327" t="b">
        <v>0</v>
      </c>
      <c r="M327" t="s">
        <v>940</v>
      </c>
      <c r="N327" t="s">
        <v>1401</v>
      </c>
      <c r="O327" t="s">
        <v>1888</v>
      </c>
      <c r="P327" t="s">
        <v>2374</v>
      </c>
      <c r="Q327" s="6" t="s">
        <v>2864</v>
      </c>
      <c r="R327" t="s">
        <v>3164</v>
      </c>
      <c r="S327" t="s">
        <v>3569</v>
      </c>
    </row>
    <row r="328" spans="1:19" x14ac:dyDescent="0.25">
      <c r="A328" s="21" t="s">
        <v>345</v>
      </c>
      <c r="B328" t="s">
        <v>709</v>
      </c>
      <c r="C328" t="s">
        <v>785</v>
      </c>
      <c r="D328" t="b">
        <v>1</v>
      </c>
      <c r="E328" t="b">
        <v>0</v>
      </c>
      <c r="F328" t="b">
        <v>0</v>
      </c>
      <c r="G328" t="b">
        <v>0</v>
      </c>
      <c r="H328" t="b">
        <v>0</v>
      </c>
      <c r="I328" t="b">
        <v>0</v>
      </c>
      <c r="J328" t="b">
        <v>0</v>
      </c>
      <c r="K328" t="b">
        <v>1</v>
      </c>
      <c r="L328" t="b">
        <v>0</v>
      </c>
      <c r="M328" t="s">
        <v>941</v>
      </c>
      <c r="N328" t="s">
        <v>1402</v>
      </c>
      <c r="O328" t="s">
        <v>1889</v>
      </c>
      <c r="P328" t="s">
        <v>2375</v>
      </c>
      <c r="Q328" s="6" t="s">
        <v>2865</v>
      </c>
      <c r="R328" t="s">
        <v>3165</v>
      </c>
    </row>
    <row r="329" spans="1:19" ht="30" x14ac:dyDescent="0.25">
      <c r="A329" s="21" t="s">
        <v>346</v>
      </c>
      <c r="B329" t="s">
        <v>710</v>
      </c>
      <c r="C329" t="s">
        <v>785</v>
      </c>
      <c r="D329" t="b">
        <v>1</v>
      </c>
      <c r="E329" t="b">
        <v>0</v>
      </c>
      <c r="F329" t="b">
        <v>0</v>
      </c>
      <c r="G329" t="b">
        <v>0</v>
      </c>
      <c r="H329" t="b">
        <v>0</v>
      </c>
      <c r="I329" t="b">
        <v>0</v>
      </c>
      <c r="J329" t="b">
        <v>0</v>
      </c>
      <c r="K329" t="b">
        <v>1</v>
      </c>
      <c r="L329" t="b">
        <v>0</v>
      </c>
      <c r="M329" t="s">
        <v>942</v>
      </c>
      <c r="N329" t="s">
        <v>1403</v>
      </c>
      <c r="O329" t="s">
        <v>1890</v>
      </c>
      <c r="P329" t="s">
        <v>2376</v>
      </c>
      <c r="Q329" s="6" t="s">
        <v>2866</v>
      </c>
      <c r="R329" t="s">
        <v>3166</v>
      </c>
      <c r="S329" t="s">
        <v>3570</v>
      </c>
    </row>
    <row r="330" spans="1:19" ht="30" x14ac:dyDescent="0.25">
      <c r="A330" s="21" t="s">
        <v>347</v>
      </c>
      <c r="B330" t="s">
        <v>592</v>
      </c>
      <c r="C330" t="s">
        <v>785</v>
      </c>
      <c r="D330" t="b">
        <v>1</v>
      </c>
      <c r="E330" t="b">
        <v>0</v>
      </c>
      <c r="F330" t="b">
        <v>0</v>
      </c>
      <c r="G330" t="b">
        <v>0</v>
      </c>
      <c r="H330" t="b">
        <v>0</v>
      </c>
      <c r="I330" t="b">
        <v>0</v>
      </c>
      <c r="J330" t="b">
        <v>0</v>
      </c>
      <c r="K330" t="b">
        <v>1</v>
      </c>
      <c r="L330" t="b">
        <v>0</v>
      </c>
      <c r="M330" t="s">
        <v>943</v>
      </c>
      <c r="N330" t="s">
        <v>1404</v>
      </c>
      <c r="O330" t="s">
        <v>1891</v>
      </c>
      <c r="P330" t="s">
        <v>2377</v>
      </c>
      <c r="Q330" s="6" t="s">
        <v>2867</v>
      </c>
      <c r="R330" t="s">
        <v>3167</v>
      </c>
      <c r="S330" t="s">
        <v>3571</v>
      </c>
    </row>
    <row r="331" spans="1:19" x14ac:dyDescent="0.25">
      <c r="A331" s="21" t="s">
        <v>348</v>
      </c>
      <c r="B331" t="s">
        <v>570</v>
      </c>
      <c r="C331" t="s">
        <v>785</v>
      </c>
      <c r="D331" t="b">
        <v>1</v>
      </c>
      <c r="E331" t="b">
        <v>0</v>
      </c>
      <c r="F331" t="b">
        <v>0</v>
      </c>
      <c r="G331" t="b">
        <v>0</v>
      </c>
      <c r="H331" t="b">
        <v>0</v>
      </c>
      <c r="I331" t="b">
        <v>0</v>
      </c>
      <c r="J331" t="b">
        <v>0</v>
      </c>
      <c r="K331" t="b">
        <v>0</v>
      </c>
      <c r="L331" t="b">
        <v>0</v>
      </c>
      <c r="M331" t="s">
        <v>944</v>
      </c>
      <c r="N331" t="s">
        <v>1405</v>
      </c>
      <c r="O331" t="s">
        <v>1892</v>
      </c>
      <c r="P331" t="s">
        <v>2118</v>
      </c>
      <c r="Q331" s="6" t="s">
        <v>2868</v>
      </c>
      <c r="R331" t="s">
        <v>3168</v>
      </c>
      <c r="S331" t="s">
        <v>3572</v>
      </c>
    </row>
    <row r="332" spans="1:19" ht="30" x14ac:dyDescent="0.25">
      <c r="A332" s="21" t="s">
        <v>349</v>
      </c>
      <c r="B332" t="s">
        <v>571</v>
      </c>
      <c r="C332" t="s">
        <v>785</v>
      </c>
      <c r="D332" t="b">
        <v>1</v>
      </c>
      <c r="E332" t="b">
        <v>0</v>
      </c>
      <c r="F332" t="b">
        <v>0</v>
      </c>
      <c r="G332" t="b">
        <v>0</v>
      </c>
      <c r="H332" t="b">
        <v>0</v>
      </c>
      <c r="I332" t="b">
        <v>0</v>
      </c>
      <c r="J332" t="b">
        <v>0</v>
      </c>
      <c r="K332" t="b">
        <v>1</v>
      </c>
      <c r="L332" t="b">
        <v>0</v>
      </c>
      <c r="M332" t="s">
        <v>945</v>
      </c>
      <c r="N332" t="s">
        <v>1406</v>
      </c>
      <c r="O332" t="s">
        <v>1893</v>
      </c>
      <c r="P332" t="s">
        <v>2378</v>
      </c>
      <c r="Q332" s="6" t="s">
        <v>2869</v>
      </c>
      <c r="R332" t="s">
        <v>3169</v>
      </c>
      <c r="S332" t="s">
        <v>3573</v>
      </c>
    </row>
    <row r="333" spans="1:19" ht="30" x14ac:dyDescent="0.25">
      <c r="A333" s="21" t="s">
        <v>350</v>
      </c>
      <c r="B333" t="s">
        <v>547</v>
      </c>
      <c r="C333" t="s">
        <v>785</v>
      </c>
      <c r="D333" t="b">
        <v>1</v>
      </c>
      <c r="E333" t="b">
        <v>0</v>
      </c>
      <c r="F333" t="b">
        <v>0</v>
      </c>
      <c r="G333" t="b">
        <v>0</v>
      </c>
      <c r="H333" t="b">
        <v>0</v>
      </c>
      <c r="I333" t="b">
        <v>0</v>
      </c>
      <c r="J333" t="b">
        <v>0</v>
      </c>
      <c r="K333" t="b">
        <v>1</v>
      </c>
      <c r="L333" t="b">
        <v>0</v>
      </c>
      <c r="M333" t="s">
        <v>946</v>
      </c>
      <c r="N333" t="s">
        <v>1407</v>
      </c>
      <c r="O333" t="s">
        <v>1894</v>
      </c>
      <c r="P333" t="s">
        <v>2379</v>
      </c>
      <c r="Q333" s="6" t="s">
        <v>2870</v>
      </c>
      <c r="R333" t="s">
        <v>3170</v>
      </c>
      <c r="S333" t="s">
        <v>3574</v>
      </c>
    </row>
    <row r="334" spans="1:19" ht="30" x14ac:dyDescent="0.25">
      <c r="A334" s="21" t="s">
        <v>351</v>
      </c>
      <c r="B334" t="s">
        <v>608</v>
      </c>
      <c r="C334" t="s">
        <v>785</v>
      </c>
      <c r="D334" t="b">
        <v>1</v>
      </c>
      <c r="E334" t="b">
        <v>0</v>
      </c>
      <c r="F334" t="b">
        <v>0</v>
      </c>
      <c r="G334" t="b">
        <v>0</v>
      </c>
      <c r="H334" t="b">
        <v>0</v>
      </c>
      <c r="I334" t="b">
        <v>0</v>
      </c>
      <c r="J334" t="b">
        <v>0</v>
      </c>
      <c r="K334" t="b">
        <v>1</v>
      </c>
      <c r="L334" t="b">
        <v>0</v>
      </c>
      <c r="M334" t="s">
        <v>947</v>
      </c>
      <c r="N334" t="s">
        <v>1408</v>
      </c>
      <c r="O334" t="s">
        <v>1895</v>
      </c>
      <c r="P334" t="s">
        <v>2380</v>
      </c>
      <c r="Q334" s="6" t="s">
        <v>2871</v>
      </c>
      <c r="R334" t="s">
        <v>3171</v>
      </c>
      <c r="S334" t="s">
        <v>3575</v>
      </c>
    </row>
    <row r="335" spans="1:19" ht="30" x14ac:dyDescent="0.25">
      <c r="A335" s="21" t="s">
        <v>352</v>
      </c>
      <c r="B335" t="s">
        <v>592</v>
      </c>
      <c r="C335" t="s">
        <v>785</v>
      </c>
      <c r="D335" t="b">
        <v>1</v>
      </c>
      <c r="E335" t="b">
        <v>0</v>
      </c>
      <c r="F335" t="b">
        <v>0</v>
      </c>
      <c r="G335" t="b">
        <v>0</v>
      </c>
      <c r="H335" t="b">
        <v>0</v>
      </c>
      <c r="I335" t="b">
        <v>0</v>
      </c>
      <c r="J335" t="b">
        <v>0</v>
      </c>
      <c r="K335" t="b">
        <v>1</v>
      </c>
      <c r="L335" t="b">
        <v>0</v>
      </c>
      <c r="M335" t="s">
        <v>948</v>
      </c>
      <c r="N335" t="s">
        <v>1409</v>
      </c>
      <c r="O335" t="s">
        <v>1896</v>
      </c>
      <c r="P335" t="s">
        <v>2381</v>
      </c>
      <c r="Q335" s="6" t="s">
        <v>2872</v>
      </c>
      <c r="R335" t="s">
        <v>3172</v>
      </c>
      <c r="S335" t="s">
        <v>3576</v>
      </c>
    </row>
    <row r="336" spans="1:19" x14ac:dyDescent="0.25">
      <c r="A336" s="21" t="s">
        <v>353</v>
      </c>
      <c r="B336" t="s">
        <v>711</v>
      </c>
      <c r="C336" t="s">
        <v>785</v>
      </c>
      <c r="D336" t="b">
        <v>1</v>
      </c>
      <c r="E336" t="b">
        <v>0</v>
      </c>
      <c r="F336" t="b">
        <v>0</v>
      </c>
      <c r="G336" t="b">
        <v>0</v>
      </c>
      <c r="H336" t="b">
        <v>0</v>
      </c>
      <c r="I336" t="b">
        <v>0</v>
      </c>
      <c r="J336" t="b">
        <v>0</v>
      </c>
      <c r="K336" t="b">
        <v>1</v>
      </c>
      <c r="L336" t="b">
        <v>0</v>
      </c>
      <c r="M336" t="s">
        <v>949</v>
      </c>
      <c r="N336" t="s">
        <v>1410</v>
      </c>
      <c r="O336" t="s">
        <v>1897</v>
      </c>
      <c r="P336" t="s">
        <v>2382</v>
      </c>
      <c r="Q336" s="6" t="s">
        <v>2873</v>
      </c>
      <c r="R336" t="s">
        <v>3173</v>
      </c>
      <c r="S336" t="s">
        <v>3577</v>
      </c>
    </row>
    <row r="337" spans="1:19" ht="30" x14ac:dyDescent="0.25">
      <c r="A337" s="21" t="s">
        <v>354</v>
      </c>
      <c r="B337" t="s">
        <v>551</v>
      </c>
      <c r="C337" t="s">
        <v>785</v>
      </c>
      <c r="D337" t="b">
        <v>1</v>
      </c>
      <c r="E337" t="b">
        <v>0</v>
      </c>
      <c r="F337" t="b">
        <v>0</v>
      </c>
      <c r="G337" t="b">
        <v>0</v>
      </c>
      <c r="H337" t="b">
        <v>0</v>
      </c>
      <c r="I337" t="b">
        <v>0</v>
      </c>
      <c r="J337" t="b">
        <v>1</v>
      </c>
      <c r="K337" t="b">
        <v>1</v>
      </c>
      <c r="L337" t="b">
        <v>0</v>
      </c>
      <c r="M337" t="s">
        <v>950</v>
      </c>
      <c r="N337" t="s">
        <v>1411</v>
      </c>
      <c r="O337" t="s">
        <v>1898</v>
      </c>
      <c r="P337" t="s">
        <v>2383</v>
      </c>
      <c r="Q337" s="6" t="s">
        <v>2874</v>
      </c>
      <c r="R337" t="s">
        <v>3174</v>
      </c>
      <c r="S337" t="s">
        <v>3578</v>
      </c>
    </row>
    <row r="338" spans="1:19" ht="30" x14ac:dyDescent="0.25">
      <c r="A338" s="21" t="s">
        <v>355</v>
      </c>
      <c r="B338" t="s">
        <v>712</v>
      </c>
      <c r="C338" t="s">
        <v>785</v>
      </c>
      <c r="D338" t="b">
        <v>1</v>
      </c>
      <c r="E338" t="b">
        <v>0</v>
      </c>
      <c r="F338" t="b">
        <v>0</v>
      </c>
      <c r="G338" t="b">
        <v>0</v>
      </c>
      <c r="H338" t="b">
        <v>0</v>
      </c>
      <c r="I338" t="b">
        <v>0</v>
      </c>
      <c r="J338" t="b">
        <v>0</v>
      </c>
      <c r="K338" t="b">
        <v>1</v>
      </c>
      <c r="L338" t="b">
        <v>0</v>
      </c>
      <c r="M338" t="s">
        <v>951</v>
      </c>
      <c r="N338" t="s">
        <v>1412</v>
      </c>
      <c r="O338" t="s">
        <v>1899</v>
      </c>
      <c r="P338" t="s">
        <v>2384</v>
      </c>
      <c r="Q338" s="6" t="s">
        <v>2875</v>
      </c>
      <c r="R338" t="s">
        <v>3175</v>
      </c>
      <c r="S338" t="s">
        <v>3579</v>
      </c>
    </row>
    <row r="339" spans="1:19" ht="30" x14ac:dyDescent="0.25">
      <c r="A339" s="21" t="s">
        <v>356</v>
      </c>
      <c r="B339" t="s">
        <v>713</v>
      </c>
      <c r="C339" t="s">
        <v>785</v>
      </c>
      <c r="D339" t="b">
        <v>1</v>
      </c>
      <c r="E339" t="b">
        <v>0</v>
      </c>
      <c r="F339" t="b">
        <v>0</v>
      </c>
      <c r="G339" t="b">
        <v>1</v>
      </c>
      <c r="H339" t="b">
        <v>0</v>
      </c>
      <c r="I339" t="b">
        <v>0</v>
      </c>
      <c r="J339" t="b">
        <v>0</v>
      </c>
      <c r="K339" t="b">
        <v>0</v>
      </c>
      <c r="L339" t="b">
        <v>0</v>
      </c>
      <c r="M339" t="s">
        <v>952</v>
      </c>
      <c r="N339" t="s">
        <v>1413</v>
      </c>
      <c r="O339" t="s">
        <v>1900</v>
      </c>
      <c r="P339" t="s">
        <v>2385</v>
      </c>
      <c r="Q339" s="6" t="s">
        <v>2876</v>
      </c>
      <c r="R339" t="s">
        <v>3176</v>
      </c>
      <c r="S339" t="s">
        <v>3580</v>
      </c>
    </row>
    <row r="340" spans="1:19" x14ac:dyDescent="0.25">
      <c r="A340" s="21" t="s">
        <v>357</v>
      </c>
      <c r="B340" t="s">
        <v>632</v>
      </c>
      <c r="C340" t="s">
        <v>785</v>
      </c>
      <c r="D340" t="b">
        <v>1</v>
      </c>
      <c r="E340" t="b">
        <v>0</v>
      </c>
      <c r="F340" t="b">
        <v>0</v>
      </c>
      <c r="G340" t="b">
        <v>0</v>
      </c>
      <c r="H340" t="b">
        <v>0</v>
      </c>
      <c r="I340" t="b">
        <v>0</v>
      </c>
      <c r="J340" t="b">
        <v>0</v>
      </c>
      <c r="K340" t="b">
        <v>0</v>
      </c>
      <c r="L340" t="b">
        <v>0</v>
      </c>
      <c r="M340" t="s">
        <v>953</v>
      </c>
      <c r="N340" t="s">
        <v>1414</v>
      </c>
      <c r="O340" t="s">
        <v>1901</v>
      </c>
      <c r="P340" t="s">
        <v>2386</v>
      </c>
      <c r="Q340" s="6" t="s">
        <v>2877</v>
      </c>
      <c r="R340" t="s">
        <v>3177</v>
      </c>
      <c r="S340" t="s">
        <v>3581</v>
      </c>
    </row>
    <row r="341" spans="1:19" ht="30" x14ac:dyDescent="0.25">
      <c r="A341" s="21" t="s">
        <v>358</v>
      </c>
      <c r="B341" t="s">
        <v>714</v>
      </c>
      <c r="C341" t="s">
        <v>785</v>
      </c>
      <c r="D341" t="b">
        <v>1</v>
      </c>
      <c r="E341" t="b">
        <v>0</v>
      </c>
      <c r="F341" t="b">
        <v>0</v>
      </c>
      <c r="G341" t="b">
        <v>0</v>
      </c>
      <c r="H341" t="b">
        <v>0</v>
      </c>
      <c r="I341" t="b">
        <v>0</v>
      </c>
      <c r="J341" t="b">
        <v>0</v>
      </c>
      <c r="K341" t="b">
        <v>1</v>
      </c>
      <c r="L341" t="b">
        <v>0</v>
      </c>
      <c r="M341" t="s">
        <v>954</v>
      </c>
      <c r="N341" t="s">
        <v>1415</v>
      </c>
      <c r="O341" t="s">
        <v>1902</v>
      </c>
      <c r="P341" t="s">
        <v>2387</v>
      </c>
      <c r="Q341" s="6" t="s">
        <v>2878</v>
      </c>
      <c r="R341" t="s">
        <v>3178</v>
      </c>
      <c r="S341" t="s">
        <v>3582</v>
      </c>
    </row>
    <row r="342" spans="1:19" ht="30" x14ac:dyDescent="0.25">
      <c r="A342" s="21" t="s">
        <v>359</v>
      </c>
      <c r="B342" t="s">
        <v>597</v>
      </c>
      <c r="C342" t="s">
        <v>785</v>
      </c>
      <c r="D342" t="b">
        <v>1</v>
      </c>
      <c r="E342" t="b">
        <v>0</v>
      </c>
      <c r="F342" t="b">
        <v>0</v>
      </c>
      <c r="G342" t="b">
        <v>0</v>
      </c>
      <c r="H342" t="b">
        <v>0</v>
      </c>
      <c r="I342" t="b">
        <v>0</v>
      </c>
      <c r="J342" t="b">
        <v>0</v>
      </c>
      <c r="K342" t="b">
        <v>1</v>
      </c>
      <c r="L342" t="b">
        <v>0</v>
      </c>
      <c r="M342" t="s">
        <v>955</v>
      </c>
      <c r="N342" t="s">
        <v>1416</v>
      </c>
      <c r="O342" t="s">
        <v>1903</v>
      </c>
      <c r="P342" t="s">
        <v>2388</v>
      </c>
      <c r="Q342" s="6" t="s">
        <v>2879</v>
      </c>
      <c r="R342" t="s">
        <v>3179</v>
      </c>
      <c r="S342" t="s">
        <v>3583</v>
      </c>
    </row>
    <row r="343" spans="1:19" ht="30" x14ac:dyDescent="0.25">
      <c r="A343" s="21" t="s">
        <v>360</v>
      </c>
      <c r="B343" t="s">
        <v>574</v>
      </c>
      <c r="C343" t="s">
        <v>785</v>
      </c>
      <c r="D343" t="b">
        <v>1</v>
      </c>
      <c r="E343" t="b">
        <v>0</v>
      </c>
      <c r="F343" t="b">
        <v>0</v>
      </c>
      <c r="G343" t="b">
        <v>0</v>
      </c>
      <c r="H343" t="b">
        <v>0</v>
      </c>
      <c r="I343" t="b">
        <v>0</v>
      </c>
      <c r="J343" t="b">
        <v>0</v>
      </c>
      <c r="K343" t="b">
        <v>0</v>
      </c>
      <c r="L343" t="b">
        <v>0</v>
      </c>
      <c r="M343" t="s">
        <v>956</v>
      </c>
      <c r="N343" t="s">
        <v>1417</v>
      </c>
      <c r="O343" t="s">
        <v>1904</v>
      </c>
      <c r="P343" t="s">
        <v>2389</v>
      </c>
      <c r="Q343" s="6" t="s">
        <v>2880</v>
      </c>
      <c r="R343" t="s">
        <v>3180</v>
      </c>
    </row>
    <row r="344" spans="1:19" ht="30" x14ac:dyDescent="0.25">
      <c r="A344" s="21" t="s">
        <v>361</v>
      </c>
      <c r="B344" t="s">
        <v>715</v>
      </c>
      <c r="C344" t="s">
        <v>785</v>
      </c>
      <c r="D344" t="b">
        <v>1</v>
      </c>
      <c r="E344" t="b">
        <v>0</v>
      </c>
      <c r="F344" t="b">
        <v>0</v>
      </c>
      <c r="G344" t="b">
        <v>0</v>
      </c>
      <c r="H344" t="b">
        <v>0</v>
      </c>
      <c r="I344" t="b">
        <v>0</v>
      </c>
      <c r="J344" t="b">
        <v>0</v>
      </c>
      <c r="K344" t="b">
        <v>1</v>
      </c>
      <c r="L344" t="b">
        <v>0</v>
      </c>
      <c r="M344" t="s">
        <v>957</v>
      </c>
      <c r="N344" t="s">
        <v>1418</v>
      </c>
      <c r="O344" t="s">
        <v>1905</v>
      </c>
      <c r="P344" t="s">
        <v>2390</v>
      </c>
      <c r="Q344" s="6" t="s">
        <v>2881</v>
      </c>
      <c r="R344" t="s">
        <v>3181</v>
      </c>
      <c r="S344" t="s">
        <v>3584</v>
      </c>
    </row>
    <row r="345" spans="1:19" ht="30" x14ac:dyDescent="0.25">
      <c r="A345" s="21" t="s">
        <v>362</v>
      </c>
      <c r="B345" t="s">
        <v>685</v>
      </c>
      <c r="C345" t="s">
        <v>785</v>
      </c>
      <c r="D345" t="b">
        <v>1</v>
      </c>
      <c r="E345" t="b">
        <v>0</v>
      </c>
      <c r="F345" t="b">
        <v>0</v>
      </c>
      <c r="G345" t="b">
        <v>0</v>
      </c>
      <c r="H345" t="b">
        <v>0</v>
      </c>
      <c r="I345" t="b">
        <v>0</v>
      </c>
      <c r="J345" t="b">
        <v>0</v>
      </c>
      <c r="K345" t="b">
        <v>1</v>
      </c>
      <c r="L345" t="b">
        <v>0</v>
      </c>
      <c r="M345" t="s">
        <v>958</v>
      </c>
      <c r="N345" t="s">
        <v>1419</v>
      </c>
      <c r="O345" t="s">
        <v>1906</v>
      </c>
      <c r="P345" t="s">
        <v>2391</v>
      </c>
      <c r="Q345" s="6" t="s">
        <v>2882</v>
      </c>
      <c r="R345" t="s">
        <v>3182</v>
      </c>
      <c r="S345" t="s">
        <v>3585</v>
      </c>
    </row>
    <row r="346" spans="1:19" ht="30" x14ac:dyDescent="0.25">
      <c r="A346" s="21" t="s">
        <v>363</v>
      </c>
      <c r="B346" t="s">
        <v>598</v>
      </c>
      <c r="C346" t="s">
        <v>785</v>
      </c>
      <c r="D346" t="b">
        <v>1</v>
      </c>
      <c r="E346" t="b">
        <v>0</v>
      </c>
      <c r="F346" t="b">
        <v>0</v>
      </c>
      <c r="G346" t="b">
        <v>0</v>
      </c>
      <c r="H346" t="b">
        <v>0</v>
      </c>
      <c r="I346" t="b">
        <v>0</v>
      </c>
      <c r="J346" t="b">
        <v>0</v>
      </c>
      <c r="K346" t="b">
        <v>1</v>
      </c>
      <c r="L346" t="b">
        <v>0</v>
      </c>
      <c r="M346" t="s">
        <v>959</v>
      </c>
      <c r="N346" t="s">
        <v>1420</v>
      </c>
      <c r="O346" t="s">
        <v>1907</v>
      </c>
      <c r="P346" t="s">
        <v>2392</v>
      </c>
      <c r="Q346" s="6" t="s">
        <v>2883</v>
      </c>
      <c r="R346" t="s">
        <v>3183</v>
      </c>
      <c r="S346" t="s">
        <v>3586</v>
      </c>
    </row>
    <row r="347" spans="1:19" x14ac:dyDescent="0.25">
      <c r="A347" s="21" t="s">
        <v>364</v>
      </c>
      <c r="B347" t="s">
        <v>579</v>
      </c>
      <c r="C347" t="s">
        <v>785</v>
      </c>
      <c r="D347" t="b">
        <v>1</v>
      </c>
      <c r="E347" t="b">
        <v>0</v>
      </c>
      <c r="F347" t="b">
        <v>0</v>
      </c>
      <c r="G347" t="b">
        <v>0</v>
      </c>
      <c r="H347" t="b">
        <v>0</v>
      </c>
      <c r="I347" t="b">
        <v>0</v>
      </c>
      <c r="J347" t="b">
        <v>0</v>
      </c>
      <c r="K347" t="b">
        <v>1</v>
      </c>
      <c r="L347" t="b">
        <v>0</v>
      </c>
      <c r="M347" t="s">
        <v>960</v>
      </c>
      <c r="O347" t="s">
        <v>1908</v>
      </c>
      <c r="P347" t="s">
        <v>2393</v>
      </c>
      <c r="Q347" s="6" t="s">
        <v>2884</v>
      </c>
      <c r="R347" t="s">
        <v>3184</v>
      </c>
    </row>
    <row r="348" spans="1:19" ht="30" x14ac:dyDescent="0.25">
      <c r="A348" s="21" t="s">
        <v>365</v>
      </c>
      <c r="B348" t="s">
        <v>603</v>
      </c>
      <c r="C348" t="s">
        <v>785</v>
      </c>
      <c r="D348" t="b">
        <v>1</v>
      </c>
      <c r="E348" t="b">
        <v>0</v>
      </c>
      <c r="F348" t="b">
        <v>0</v>
      </c>
      <c r="G348" t="b">
        <v>0</v>
      </c>
      <c r="H348" t="b">
        <v>0</v>
      </c>
      <c r="I348" t="b">
        <v>0</v>
      </c>
      <c r="J348" t="b">
        <v>0</v>
      </c>
      <c r="K348" t="b">
        <v>1</v>
      </c>
      <c r="L348" t="b">
        <v>0</v>
      </c>
      <c r="M348" t="s">
        <v>961</v>
      </c>
      <c r="N348" t="s">
        <v>1421</v>
      </c>
      <c r="O348" t="s">
        <v>1909</v>
      </c>
      <c r="P348" t="s">
        <v>2394</v>
      </c>
      <c r="Q348" s="6" t="s">
        <v>2885</v>
      </c>
      <c r="R348" t="s">
        <v>3185</v>
      </c>
      <c r="S348" t="s">
        <v>3587</v>
      </c>
    </row>
    <row r="349" spans="1:19" x14ac:dyDescent="0.25">
      <c r="A349" s="21" t="s">
        <v>366</v>
      </c>
      <c r="B349" t="s">
        <v>716</v>
      </c>
      <c r="C349" t="s">
        <v>785</v>
      </c>
      <c r="D349" t="b">
        <v>1</v>
      </c>
      <c r="E349" t="b">
        <v>0</v>
      </c>
      <c r="F349" t="b">
        <v>0</v>
      </c>
      <c r="G349" t="b">
        <v>0</v>
      </c>
      <c r="H349" t="b">
        <v>0</v>
      </c>
      <c r="I349" t="b">
        <v>0</v>
      </c>
      <c r="J349" t="b">
        <v>0</v>
      </c>
      <c r="K349" t="b">
        <v>0</v>
      </c>
      <c r="L349" t="b">
        <v>0</v>
      </c>
      <c r="M349" t="s">
        <v>962</v>
      </c>
      <c r="N349" t="s">
        <v>1422</v>
      </c>
      <c r="O349" t="s">
        <v>1910</v>
      </c>
      <c r="P349" t="s">
        <v>2395</v>
      </c>
      <c r="Q349" s="6" t="s">
        <v>2886</v>
      </c>
      <c r="R349" t="s">
        <v>3186</v>
      </c>
      <c r="S349" t="s">
        <v>3588</v>
      </c>
    </row>
    <row r="350" spans="1:19" x14ac:dyDescent="0.25">
      <c r="A350" s="21" t="s">
        <v>367</v>
      </c>
      <c r="B350" t="s">
        <v>558</v>
      </c>
      <c r="C350" t="s">
        <v>785</v>
      </c>
      <c r="D350" t="b">
        <v>1</v>
      </c>
      <c r="E350" t="b">
        <v>0</v>
      </c>
      <c r="F350" t="b">
        <v>0</v>
      </c>
      <c r="G350" t="b">
        <v>0</v>
      </c>
      <c r="H350" t="b">
        <v>0</v>
      </c>
      <c r="I350" t="b">
        <v>0</v>
      </c>
      <c r="J350" t="b">
        <v>0</v>
      </c>
      <c r="K350" t="b">
        <v>1</v>
      </c>
      <c r="L350" t="b">
        <v>0</v>
      </c>
      <c r="M350" t="s">
        <v>963</v>
      </c>
      <c r="N350" t="s">
        <v>1423</v>
      </c>
      <c r="O350" t="s">
        <v>1911</v>
      </c>
      <c r="P350" t="s">
        <v>2396</v>
      </c>
      <c r="Q350" s="6" t="s">
        <v>2887</v>
      </c>
      <c r="R350" t="s">
        <v>3187</v>
      </c>
      <c r="S350" t="s">
        <v>3589</v>
      </c>
    </row>
    <row r="351" spans="1:19" ht="30" x14ac:dyDescent="0.25">
      <c r="A351" s="21" t="s">
        <v>368</v>
      </c>
      <c r="B351" t="s">
        <v>717</v>
      </c>
      <c r="C351" t="s">
        <v>785</v>
      </c>
      <c r="D351" t="b">
        <v>1</v>
      </c>
      <c r="E351" t="b">
        <v>0</v>
      </c>
      <c r="F351" t="b">
        <v>0</v>
      </c>
      <c r="G351" t="b">
        <v>0</v>
      </c>
      <c r="H351" t="b">
        <v>0</v>
      </c>
      <c r="I351" t="b">
        <v>0</v>
      </c>
      <c r="J351" t="b">
        <v>0</v>
      </c>
      <c r="K351" t="b">
        <v>0</v>
      </c>
      <c r="L351" t="b">
        <v>0</v>
      </c>
      <c r="M351" t="s">
        <v>964</v>
      </c>
      <c r="N351" t="s">
        <v>1424</v>
      </c>
      <c r="O351" t="s">
        <v>1912</v>
      </c>
      <c r="P351" t="s">
        <v>2397</v>
      </c>
      <c r="Q351" s="6" t="s">
        <v>2888</v>
      </c>
      <c r="R351" t="s">
        <v>3188</v>
      </c>
    </row>
    <row r="352" spans="1:19" ht="30" x14ac:dyDescent="0.25">
      <c r="A352" s="21" t="s">
        <v>369</v>
      </c>
      <c r="B352" t="s">
        <v>718</v>
      </c>
      <c r="C352" t="s">
        <v>785</v>
      </c>
      <c r="D352" t="b">
        <v>1</v>
      </c>
      <c r="E352" t="b">
        <v>0</v>
      </c>
      <c r="F352" t="b">
        <v>0</v>
      </c>
      <c r="G352" t="b">
        <v>1</v>
      </c>
      <c r="H352" t="b">
        <v>0</v>
      </c>
      <c r="I352" t="b">
        <v>0</v>
      </c>
      <c r="J352" t="b">
        <v>0</v>
      </c>
      <c r="K352" t="b">
        <v>1</v>
      </c>
      <c r="L352" t="b">
        <v>0</v>
      </c>
      <c r="M352" t="s">
        <v>965</v>
      </c>
      <c r="N352" t="s">
        <v>1425</v>
      </c>
      <c r="O352" t="s">
        <v>1913</v>
      </c>
      <c r="P352" t="s">
        <v>2398</v>
      </c>
      <c r="Q352" s="6" t="s">
        <v>2889</v>
      </c>
      <c r="R352" t="s">
        <v>3189</v>
      </c>
      <c r="S352" t="s">
        <v>3590</v>
      </c>
    </row>
    <row r="353" spans="1:19" x14ac:dyDescent="0.25">
      <c r="A353" s="21" t="s">
        <v>370</v>
      </c>
      <c r="B353" t="s">
        <v>719</v>
      </c>
      <c r="C353" t="s">
        <v>785</v>
      </c>
      <c r="D353" t="b">
        <v>1</v>
      </c>
      <c r="E353" t="b">
        <v>0</v>
      </c>
      <c r="F353" t="b">
        <v>0</v>
      </c>
      <c r="G353" t="b">
        <v>0</v>
      </c>
      <c r="H353" t="b">
        <v>0</v>
      </c>
      <c r="I353" t="b">
        <v>0</v>
      </c>
      <c r="J353" t="b">
        <v>0</v>
      </c>
      <c r="K353" t="b">
        <v>1</v>
      </c>
      <c r="L353" t="b">
        <v>0</v>
      </c>
      <c r="M353" t="s">
        <v>966</v>
      </c>
      <c r="N353" t="s">
        <v>1426</v>
      </c>
      <c r="O353" t="s">
        <v>1914</v>
      </c>
      <c r="P353" t="s">
        <v>2399</v>
      </c>
      <c r="Q353" s="6" t="s">
        <v>2890</v>
      </c>
      <c r="R353" t="s">
        <v>3190</v>
      </c>
      <c r="S353" t="s">
        <v>3591</v>
      </c>
    </row>
    <row r="354" spans="1:19" ht="30" x14ac:dyDescent="0.25">
      <c r="A354" s="21" t="s">
        <v>371</v>
      </c>
      <c r="B354" t="s">
        <v>555</v>
      </c>
      <c r="C354" t="s">
        <v>785</v>
      </c>
      <c r="D354" t="b">
        <v>1</v>
      </c>
      <c r="E354" t="b">
        <v>0</v>
      </c>
      <c r="F354" t="b">
        <v>0</v>
      </c>
      <c r="G354" t="b">
        <v>0</v>
      </c>
      <c r="H354" t="b">
        <v>0</v>
      </c>
      <c r="I354" t="b">
        <v>0</v>
      </c>
      <c r="J354" t="b">
        <v>0</v>
      </c>
      <c r="K354" t="b">
        <v>1</v>
      </c>
      <c r="L354" t="b">
        <v>0</v>
      </c>
      <c r="M354" t="s">
        <v>967</v>
      </c>
      <c r="N354" t="s">
        <v>1427</v>
      </c>
      <c r="O354" t="s">
        <v>1915</v>
      </c>
      <c r="P354" t="s">
        <v>2400</v>
      </c>
      <c r="Q354" s="6" t="s">
        <v>2891</v>
      </c>
      <c r="R354" t="s">
        <v>3191</v>
      </c>
      <c r="S354" t="s">
        <v>3592</v>
      </c>
    </row>
    <row r="355" spans="1:19" x14ac:dyDescent="0.25">
      <c r="A355" s="21" t="s">
        <v>372</v>
      </c>
      <c r="B355" t="s">
        <v>566</v>
      </c>
      <c r="C355" t="s">
        <v>785</v>
      </c>
      <c r="D355" t="b">
        <v>1</v>
      </c>
      <c r="E355" t="b">
        <v>0</v>
      </c>
      <c r="F355" t="b">
        <v>0</v>
      </c>
      <c r="G355" t="b">
        <v>0</v>
      </c>
      <c r="H355" t="b">
        <v>0</v>
      </c>
      <c r="I355" t="b">
        <v>0</v>
      </c>
      <c r="J355" t="b">
        <v>0</v>
      </c>
      <c r="K355" t="b">
        <v>0</v>
      </c>
      <c r="L355" t="b">
        <v>0</v>
      </c>
      <c r="M355" t="s">
        <v>968</v>
      </c>
      <c r="N355" t="s">
        <v>1428</v>
      </c>
      <c r="O355" t="s">
        <v>1916</v>
      </c>
      <c r="P355" t="s">
        <v>2401</v>
      </c>
      <c r="Q355" s="6" t="s">
        <v>2892</v>
      </c>
      <c r="R355" t="s">
        <v>3192</v>
      </c>
    </row>
    <row r="356" spans="1:19" ht="30" x14ac:dyDescent="0.25">
      <c r="A356" s="21" t="s">
        <v>373</v>
      </c>
      <c r="B356" t="s">
        <v>720</v>
      </c>
      <c r="C356" t="s">
        <v>785</v>
      </c>
      <c r="D356" t="b">
        <v>1</v>
      </c>
      <c r="E356" t="b">
        <v>0</v>
      </c>
      <c r="F356" t="b">
        <v>0</v>
      </c>
      <c r="G356" t="b">
        <v>0</v>
      </c>
      <c r="H356" t="b">
        <v>0</v>
      </c>
      <c r="I356" t="b">
        <v>0</v>
      </c>
      <c r="J356" t="b">
        <v>0</v>
      </c>
      <c r="K356" t="b">
        <v>0</v>
      </c>
      <c r="L356" t="b">
        <v>1</v>
      </c>
      <c r="M356" t="s">
        <v>969</v>
      </c>
      <c r="N356" t="s">
        <v>1429</v>
      </c>
      <c r="O356" t="s">
        <v>1917</v>
      </c>
      <c r="P356" t="s">
        <v>2402</v>
      </c>
      <c r="Q356" s="6" t="s">
        <v>2893</v>
      </c>
      <c r="R356" t="s">
        <v>3193</v>
      </c>
      <c r="S356" t="s">
        <v>3593</v>
      </c>
    </row>
    <row r="357" spans="1:19" ht="30" x14ac:dyDescent="0.25">
      <c r="A357" s="21" t="s">
        <v>374</v>
      </c>
      <c r="B357" t="s">
        <v>563</v>
      </c>
      <c r="C357" t="s">
        <v>785</v>
      </c>
      <c r="D357" t="b">
        <v>1</v>
      </c>
      <c r="E357" t="b">
        <v>0</v>
      </c>
      <c r="F357" t="b">
        <v>0</v>
      </c>
      <c r="G357" t="b">
        <v>0</v>
      </c>
      <c r="H357" t="b">
        <v>0</v>
      </c>
      <c r="I357" t="b">
        <v>0</v>
      </c>
      <c r="J357" t="b">
        <v>0</v>
      </c>
      <c r="K357" t="b">
        <v>1</v>
      </c>
      <c r="L357" t="b">
        <v>0</v>
      </c>
      <c r="M357" t="s">
        <v>970</v>
      </c>
      <c r="N357" t="s">
        <v>1430</v>
      </c>
      <c r="O357" t="s">
        <v>1918</v>
      </c>
      <c r="P357" t="s">
        <v>2403</v>
      </c>
      <c r="Q357" s="6" t="s">
        <v>2894</v>
      </c>
      <c r="R357" t="s">
        <v>3194</v>
      </c>
      <c r="S357" t="s">
        <v>3594</v>
      </c>
    </row>
    <row r="358" spans="1:19" ht="30" x14ac:dyDescent="0.25">
      <c r="A358" s="21" t="s">
        <v>375</v>
      </c>
      <c r="B358" t="s">
        <v>721</v>
      </c>
      <c r="C358" t="s">
        <v>785</v>
      </c>
      <c r="D358" t="b">
        <v>1</v>
      </c>
      <c r="E358" t="b">
        <v>0</v>
      </c>
      <c r="F358" t="b">
        <v>0</v>
      </c>
      <c r="G358" t="b">
        <v>0</v>
      </c>
      <c r="H358" t="b">
        <v>0</v>
      </c>
      <c r="I358" t="b">
        <v>0</v>
      </c>
      <c r="J358" t="b">
        <v>0</v>
      </c>
      <c r="K358" t="b">
        <v>1</v>
      </c>
      <c r="L358" t="b">
        <v>0</v>
      </c>
      <c r="M358" t="s">
        <v>971</v>
      </c>
      <c r="N358" t="s">
        <v>1431</v>
      </c>
      <c r="O358" t="s">
        <v>1919</v>
      </c>
      <c r="P358" t="s">
        <v>2404</v>
      </c>
      <c r="Q358" s="6" t="s">
        <v>2895</v>
      </c>
      <c r="R358" t="s">
        <v>3195</v>
      </c>
      <c r="S358" t="s">
        <v>3595</v>
      </c>
    </row>
    <row r="359" spans="1:19" x14ac:dyDescent="0.25">
      <c r="A359" s="21" t="s">
        <v>376</v>
      </c>
      <c r="B359" t="s">
        <v>722</v>
      </c>
      <c r="C359" t="s">
        <v>785</v>
      </c>
      <c r="D359" t="b">
        <v>1</v>
      </c>
      <c r="E359" t="b">
        <v>0</v>
      </c>
      <c r="F359" t="b">
        <v>0</v>
      </c>
      <c r="G359" t="b">
        <v>0</v>
      </c>
      <c r="H359" t="b">
        <v>0</v>
      </c>
      <c r="I359" t="b">
        <v>0</v>
      </c>
      <c r="J359" t="b">
        <v>0</v>
      </c>
      <c r="K359" t="b">
        <v>1</v>
      </c>
      <c r="L359" t="b">
        <v>0</v>
      </c>
      <c r="M359" t="s">
        <v>972</v>
      </c>
      <c r="N359" t="s">
        <v>1432</v>
      </c>
      <c r="O359" t="s">
        <v>1920</v>
      </c>
      <c r="P359" t="s">
        <v>2405</v>
      </c>
      <c r="Q359" s="6" t="s">
        <v>2896</v>
      </c>
      <c r="R359" t="s">
        <v>3196</v>
      </c>
      <c r="S359" t="s">
        <v>3596</v>
      </c>
    </row>
    <row r="360" spans="1:19" ht="30" x14ac:dyDescent="0.25">
      <c r="A360" s="21" t="s">
        <v>377</v>
      </c>
      <c r="B360" t="s">
        <v>615</v>
      </c>
      <c r="C360" t="s">
        <v>785</v>
      </c>
      <c r="D360" t="b">
        <v>1</v>
      </c>
      <c r="E360" t="b">
        <v>0</v>
      </c>
      <c r="F360" t="b">
        <v>0</v>
      </c>
      <c r="G360" t="b">
        <v>0</v>
      </c>
      <c r="H360" t="b">
        <v>0</v>
      </c>
      <c r="I360" t="b">
        <v>0</v>
      </c>
      <c r="J360" t="b">
        <v>0</v>
      </c>
      <c r="K360" t="b">
        <v>1</v>
      </c>
      <c r="L360" t="b">
        <v>0</v>
      </c>
      <c r="M360" t="s">
        <v>973</v>
      </c>
      <c r="N360" t="s">
        <v>1433</v>
      </c>
      <c r="O360" t="s">
        <v>1921</v>
      </c>
      <c r="P360" t="s">
        <v>2406</v>
      </c>
      <c r="Q360" s="6" t="s">
        <v>2897</v>
      </c>
      <c r="R360" t="s">
        <v>3197</v>
      </c>
      <c r="S360" t="s">
        <v>3597</v>
      </c>
    </row>
    <row r="361" spans="1:19" x14ac:dyDescent="0.25">
      <c r="A361" s="21" t="s">
        <v>378</v>
      </c>
      <c r="B361" t="s">
        <v>660</v>
      </c>
      <c r="C361" t="s">
        <v>785</v>
      </c>
      <c r="D361" t="b">
        <v>1</v>
      </c>
      <c r="E361" t="b">
        <v>0</v>
      </c>
      <c r="F361" t="b">
        <v>0</v>
      </c>
      <c r="G361" t="b">
        <v>0</v>
      </c>
      <c r="H361" t="b">
        <v>0</v>
      </c>
      <c r="I361" t="b">
        <v>0</v>
      </c>
      <c r="J361" t="b">
        <v>0</v>
      </c>
      <c r="K361" t="b">
        <v>0</v>
      </c>
      <c r="L361" t="b">
        <v>0</v>
      </c>
      <c r="M361" t="s">
        <v>974</v>
      </c>
      <c r="N361" t="s">
        <v>1434</v>
      </c>
      <c r="O361" t="s">
        <v>1922</v>
      </c>
      <c r="P361" t="s">
        <v>2407</v>
      </c>
      <c r="Q361" s="6" t="s">
        <v>2898</v>
      </c>
      <c r="R361" t="s">
        <v>3198</v>
      </c>
    </row>
    <row r="362" spans="1:19" ht="45" x14ac:dyDescent="0.25">
      <c r="A362" s="21" t="s">
        <v>379</v>
      </c>
      <c r="B362" t="s">
        <v>592</v>
      </c>
      <c r="C362" t="s">
        <v>785</v>
      </c>
      <c r="D362" t="b">
        <v>1</v>
      </c>
      <c r="E362" t="b">
        <v>0</v>
      </c>
      <c r="F362" t="b">
        <v>0</v>
      </c>
      <c r="G362" t="b">
        <v>0</v>
      </c>
      <c r="H362" t="b">
        <v>0</v>
      </c>
      <c r="I362" t="b">
        <v>0</v>
      </c>
      <c r="J362" t="b">
        <v>0</v>
      </c>
      <c r="K362" t="b">
        <v>1</v>
      </c>
      <c r="L362" t="b">
        <v>0</v>
      </c>
      <c r="M362" t="s">
        <v>975</v>
      </c>
      <c r="N362" t="s">
        <v>1435</v>
      </c>
      <c r="O362" t="s">
        <v>1923</v>
      </c>
      <c r="P362" t="s">
        <v>2408</v>
      </c>
      <c r="Q362" s="6" t="s">
        <v>2899</v>
      </c>
      <c r="R362" t="s">
        <v>3199</v>
      </c>
      <c r="S362" t="s">
        <v>3598</v>
      </c>
    </row>
    <row r="363" spans="1:19" ht="30" x14ac:dyDescent="0.25">
      <c r="A363" s="21" t="s">
        <v>380</v>
      </c>
      <c r="B363" t="s">
        <v>723</v>
      </c>
      <c r="C363" t="s">
        <v>785</v>
      </c>
      <c r="D363" t="b">
        <v>1</v>
      </c>
      <c r="E363" t="b">
        <v>0</v>
      </c>
      <c r="F363" t="b">
        <v>0</v>
      </c>
      <c r="G363" t="b">
        <v>1</v>
      </c>
      <c r="H363" t="b">
        <v>0</v>
      </c>
      <c r="I363" t="b">
        <v>0</v>
      </c>
      <c r="J363" t="b">
        <v>0</v>
      </c>
      <c r="K363" t="b">
        <v>1</v>
      </c>
      <c r="L363" t="b">
        <v>0</v>
      </c>
      <c r="M363" t="s">
        <v>976</v>
      </c>
      <c r="N363" t="s">
        <v>1436</v>
      </c>
      <c r="O363" t="s">
        <v>1924</v>
      </c>
      <c r="P363" t="s">
        <v>2409</v>
      </c>
      <c r="Q363" s="6" t="s">
        <v>2900</v>
      </c>
      <c r="R363" t="s">
        <v>3200</v>
      </c>
    </row>
    <row r="364" spans="1:19" x14ac:dyDescent="0.25">
      <c r="A364" s="21" t="s">
        <v>381</v>
      </c>
      <c r="B364" t="s">
        <v>724</v>
      </c>
      <c r="C364" t="s">
        <v>785</v>
      </c>
      <c r="D364" t="b">
        <v>1</v>
      </c>
      <c r="E364" t="b">
        <v>0</v>
      </c>
      <c r="F364" t="b">
        <v>0</v>
      </c>
      <c r="G364" t="b">
        <v>0</v>
      </c>
      <c r="H364" t="b">
        <v>0</v>
      </c>
      <c r="I364" t="b">
        <v>0</v>
      </c>
      <c r="J364" t="b">
        <v>0</v>
      </c>
      <c r="K364" t="b">
        <v>1</v>
      </c>
      <c r="L364" t="b">
        <v>0</v>
      </c>
      <c r="M364" t="s">
        <v>977</v>
      </c>
      <c r="N364" t="s">
        <v>1437</v>
      </c>
      <c r="O364" t="s">
        <v>1925</v>
      </c>
      <c r="P364" t="s">
        <v>2410</v>
      </c>
      <c r="Q364" s="6" t="s">
        <v>2901</v>
      </c>
      <c r="R364" t="s">
        <v>3201</v>
      </c>
    </row>
    <row r="365" spans="1:19" ht="30" x14ac:dyDescent="0.25">
      <c r="A365" s="21" t="s">
        <v>382</v>
      </c>
      <c r="B365" t="s">
        <v>566</v>
      </c>
      <c r="C365" t="s">
        <v>785</v>
      </c>
      <c r="D365" t="b">
        <v>1</v>
      </c>
      <c r="E365" t="b">
        <v>0</v>
      </c>
      <c r="F365" t="b">
        <v>0</v>
      </c>
      <c r="G365" t="b">
        <v>0</v>
      </c>
      <c r="H365" t="b">
        <v>0</v>
      </c>
      <c r="I365" t="b">
        <v>0</v>
      </c>
      <c r="J365" t="b">
        <v>0</v>
      </c>
      <c r="K365" t="b">
        <v>1</v>
      </c>
      <c r="L365" t="b">
        <v>0</v>
      </c>
      <c r="M365" t="s">
        <v>978</v>
      </c>
      <c r="N365" t="s">
        <v>1438</v>
      </c>
      <c r="O365" t="s">
        <v>1926</v>
      </c>
      <c r="P365" t="s">
        <v>2411</v>
      </c>
      <c r="Q365" s="6" t="s">
        <v>2902</v>
      </c>
      <c r="R365" t="s">
        <v>3202</v>
      </c>
    </row>
    <row r="366" spans="1:19" ht="30" x14ac:dyDescent="0.25">
      <c r="A366" s="21" t="s">
        <v>383</v>
      </c>
      <c r="B366" t="s">
        <v>579</v>
      </c>
      <c r="C366" t="s">
        <v>785</v>
      </c>
      <c r="D366" t="b">
        <v>1</v>
      </c>
      <c r="E366" t="b">
        <v>0</v>
      </c>
      <c r="F366" t="b">
        <v>0</v>
      </c>
      <c r="G366" t="b">
        <v>0</v>
      </c>
      <c r="H366" t="b">
        <v>0</v>
      </c>
      <c r="I366" t="b">
        <v>0</v>
      </c>
      <c r="J366" t="b">
        <v>0</v>
      </c>
      <c r="K366" t="b">
        <v>1</v>
      </c>
      <c r="L366" t="b">
        <v>0</v>
      </c>
      <c r="M366" t="s">
        <v>979</v>
      </c>
      <c r="N366" t="s">
        <v>1439</v>
      </c>
      <c r="O366" t="s">
        <v>1927</v>
      </c>
      <c r="P366" t="s">
        <v>2412</v>
      </c>
      <c r="Q366" s="6" t="s">
        <v>2903</v>
      </c>
      <c r="R366" t="s">
        <v>3203</v>
      </c>
      <c r="S366" t="s">
        <v>3599</v>
      </c>
    </row>
    <row r="367" spans="1:19" ht="30" x14ac:dyDescent="0.25">
      <c r="A367" s="21" t="s">
        <v>384</v>
      </c>
      <c r="B367" t="s">
        <v>541</v>
      </c>
      <c r="C367" t="s">
        <v>785</v>
      </c>
      <c r="D367" t="b">
        <v>1</v>
      </c>
      <c r="E367" t="b">
        <v>0</v>
      </c>
      <c r="F367" t="b">
        <v>0</v>
      </c>
      <c r="G367" t="b">
        <v>0</v>
      </c>
      <c r="H367" t="b">
        <v>0</v>
      </c>
      <c r="I367" t="b">
        <v>0</v>
      </c>
      <c r="J367" t="b">
        <v>0</v>
      </c>
      <c r="K367" t="b">
        <v>1</v>
      </c>
      <c r="L367" t="b">
        <v>0</v>
      </c>
      <c r="M367" t="s">
        <v>980</v>
      </c>
      <c r="N367" t="s">
        <v>1440</v>
      </c>
      <c r="O367" t="s">
        <v>1928</v>
      </c>
      <c r="P367" t="s">
        <v>2413</v>
      </c>
      <c r="Q367" s="6" t="s">
        <v>2904</v>
      </c>
      <c r="R367" t="s">
        <v>3204</v>
      </c>
      <c r="S367" t="s">
        <v>3600</v>
      </c>
    </row>
    <row r="368" spans="1:19" ht="45" x14ac:dyDescent="0.25">
      <c r="A368" s="21" t="s">
        <v>385</v>
      </c>
      <c r="B368" t="s">
        <v>725</v>
      </c>
      <c r="C368" t="s">
        <v>785</v>
      </c>
      <c r="D368" t="b">
        <v>1</v>
      </c>
      <c r="E368" t="b">
        <v>0</v>
      </c>
      <c r="F368" t="b">
        <v>0</v>
      </c>
      <c r="G368" t="b">
        <v>0</v>
      </c>
      <c r="H368" t="b">
        <v>0</v>
      </c>
      <c r="I368" t="b">
        <v>0</v>
      </c>
      <c r="J368" t="b">
        <v>0</v>
      </c>
      <c r="K368" t="b">
        <v>1</v>
      </c>
      <c r="L368" t="b">
        <v>0</v>
      </c>
      <c r="M368" t="s">
        <v>981</v>
      </c>
      <c r="N368" t="s">
        <v>1441</v>
      </c>
      <c r="O368" t="s">
        <v>1929</v>
      </c>
      <c r="P368" t="s">
        <v>2414</v>
      </c>
      <c r="Q368" s="6" t="s">
        <v>2905</v>
      </c>
      <c r="R368" t="s">
        <v>3205</v>
      </c>
      <c r="S368" t="s">
        <v>3601</v>
      </c>
    </row>
    <row r="369" spans="1:19" x14ac:dyDescent="0.25">
      <c r="A369" s="21" t="s">
        <v>386</v>
      </c>
      <c r="B369" t="s">
        <v>726</v>
      </c>
      <c r="C369" t="s">
        <v>785</v>
      </c>
      <c r="D369" t="b">
        <v>1</v>
      </c>
      <c r="E369" t="b">
        <v>0</v>
      </c>
      <c r="F369" t="b">
        <v>0</v>
      </c>
      <c r="G369" t="b">
        <v>0</v>
      </c>
      <c r="H369" t="b">
        <v>0</v>
      </c>
      <c r="I369" t="b">
        <v>0</v>
      </c>
      <c r="J369" t="b">
        <v>0</v>
      </c>
      <c r="K369" t="b">
        <v>0</v>
      </c>
      <c r="L369" t="b">
        <v>0</v>
      </c>
      <c r="M369" t="s">
        <v>982</v>
      </c>
      <c r="N369" t="s">
        <v>1442</v>
      </c>
      <c r="O369" t="s">
        <v>1930</v>
      </c>
      <c r="P369" t="s">
        <v>2415</v>
      </c>
      <c r="Q369" s="6" t="s">
        <v>2906</v>
      </c>
      <c r="R369" t="s">
        <v>3206</v>
      </c>
      <c r="S369" t="s">
        <v>3602</v>
      </c>
    </row>
    <row r="370" spans="1:19" ht="30" x14ac:dyDescent="0.25">
      <c r="A370" s="21" t="s">
        <v>387</v>
      </c>
      <c r="B370" t="s">
        <v>563</v>
      </c>
      <c r="C370" t="s">
        <v>785</v>
      </c>
      <c r="D370" t="b">
        <v>1</v>
      </c>
      <c r="E370" t="b">
        <v>0</v>
      </c>
      <c r="F370" t="b">
        <v>0</v>
      </c>
      <c r="G370" t="b">
        <v>0</v>
      </c>
      <c r="H370" t="b">
        <v>0</v>
      </c>
      <c r="I370" t="b">
        <v>0</v>
      </c>
      <c r="J370" t="b">
        <v>0</v>
      </c>
      <c r="K370" t="b">
        <v>0</v>
      </c>
      <c r="L370" t="b">
        <v>1</v>
      </c>
      <c r="M370" t="s">
        <v>983</v>
      </c>
      <c r="N370" t="s">
        <v>1443</v>
      </c>
      <c r="O370" t="s">
        <v>1931</v>
      </c>
      <c r="P370" t="s">
        <v>2416</v>
      </c>
      <c r="Q370" s="6" t="s">
        <v>2907</v>
      </c>
      <c r="R370" t="s">
        <v>3207</v>
      </c>
      <c r="S370" t="s">
        <v>3603</v>
      </c>
    </row>
    <row r="371" spans="1:19" ht="30" x14ac:dyDescent="0.25">
      <c r="A371" s="21" t="s">
        <v>388</v>
      </c>
      <c r="B371" t="s">
        <v>727</v>
      </c>
      <c r="C371" t="s">
        <v>785</v>
      </c>
      <c r="D371" t="b">
        <v>1</v>
      </c>
      <c r="E371" t="b">
        <v>0</v>
      </c>
      <c r="F371" t="b">
        <v>0</v>
      </c>
      <c r="G371" t="b">
        <v>0</v>
      </c>
      <c r="H371" t="b">
        <v>0</v>
      </c>
      <c r="I371" t="b">
        <v>0</v>
      </c>
      <c r="J371" t="b">
        <v>0</v>
      </c>
      <c r="K371" t="b">
        <v>0</v>
      </c>
      <c r="L371" t="b">
        <v>0</v>
      </c>
      <c r="M371" t="s">
        <v>984</v>
      </c>
      <c r="N371" t="s">
        <v>1444</v>
      </c>
      <c r="O371" t="s">
        <v>1932</v>
      </c>
      <c r="P371" t="s">
        <v>2417</v>
      </c>
      <c r="Q371" s="6" t="s">
        <v>2908</v>
      </c>
      <c r="R371" t="s">
        <v>3208</v>
      </c>
    </row>
    <row r="372" spans="1:19" ht="30" x14ac:dyDescent="0.25">
      <c r="A372" s="21" t="s">
        <v>389</v>
      </c>
      <c r="B372" t="s">
        <v>728</v>
      </c>
      <c r="C372" t="s">
        <v>785</v>
      </c>
      <c r="D372" t="b">
        <v>1</v>
      </c>
      <c r="E372" t="b">
        <v>0</v>
      </c>
      <c r="F372" t="b">
        <v>0</v>
      </c>
      <c r="G372" t="b">
        <v>0</v>
      </c>
      <c r="H372" t="b">
        <v>0</v>
      </c>
      <c r="I372" t="b">
        <v>0</v>
      </c>
      <c r="J372" t="b">
        <v>0</v>
      </c>
      <c r="K372" t="b">
        <v>0</v>
      </c>
      <c r="L372" t="b">
        <v>1</v>
      </c>
      <c r="M372" t="s">
        <v>985</v>
      </c>
      <c r="N372" t="s">
        <v>1445</v>
      </c>
      <c r="O372" t="s">
        <v>1933</v>
      </c>
      <c r="P372" t="s">
        <v>2418</v>
      </c>
      <c r="Q372" s="6" t="s">
        <v>2909</v>
      </c>
      <c r="R372" t="s">
        <v>3209</v>
      </c>
    </row>
    <row r="373" spans="1:19" ht="30" x14ac:dyDescent="0.25">
      <c r="A373" s="21" t="s">
        <v>390</v>
      </c>
      <c r="B373" t="s">
        <v>729</v>
      </c>
      <c r="C373" t="s">
        <v>785</v>
      </c>
      <c r="D373" t="b">
        <v>1</v>
      </c>
      <c r="E373" t="b">
        <v>0</v>
      </c>
      <c r="F373" t="b">
        <v>0</v>
      </c>
      <c r="G373" t="b">
        <v>0</v>
      </c>
      <c r="H373" t="b">
        <v>0</v>
      </c>
      <c r="I373" t="b">
        <v>0</v>
      </c>
      <c r="J373" t="b">
        <v>0</v>
      </c>
      <c r="K373" t="b">
        <v>0</v>
      </c>
      <c r="L373" t="b">
        <v>0</v>
      </c>
      <c r="M373" t="s">
        <v>986</v>
      </c>
      <c r="N373" t="s">
        <v>1446</v>
      </c>
      <c r="O373" t="s">
        <v>1934</v>
      </c>
      <c r="P373" t="s">
        <v>2419</v>
      </c>
      <c r="Q373" s="6" t="s">
        <v>2910</v>
      </c>
      <c r="R373" t="s">
        <v>3210</v>
      </c>
    </row>
    <row r="374" spans="1:19" x14ac:dyDescent="0.25">
      <c r="A374" s="21" t="s">
        <v>391</v>
      </c>
      <c r="B374" t="s">
        <v>730</v>
      </c>
      <c r="C374" t="s">
        <v>785</v>
      </c>
      <c r="D374" t="b">
        <v>1</v>
      </c>
      <c r="E374" t="b">
        <v>0</v>
      </c>
      <c r="F374" t="b">
        <v>0</v>
      </c>
      <c r="G374" t="b">
        <v>0</v>
      </c>
      <c r="H374" t="b">
        <v>0</v>
      </c>
      <c r="I374" t="b">
        <v>0</v>
      </c>
      <c r="J374" t="b">
        <v>0</v>
      </c>
      <c r="K374" t="b">
        <v>0</v>
      </c>
      <c r="L374" t="b">
        <v>0</v>
      </c>
      <c r="M374" t="s">
        <v>987</v>
      </c>
      <c r="N374" t="s">
        <v>1447</v>
      </c>
      <c r="O374" t="s">
        <v>1935</v>
      </c>
      <c r="P374" t="s">
        <v>2420</v>
      </c>
      <c r="Q374" s="6" t="s">
        <v>2911</v>
      </c>
      <c r="R374" t="s">
        <v>3211</v>
      </c>
    </row>
    <row r="375" spans="1:19" x14ac:dyDescent="0.25">
      <c r="A375" s="21" t="s">
        <v>392</v>
      </c>
      <c r="B375" t="s">
        <v>731</v>
      </c>
      <c r="C375" t="s">
        <v>785</v>
      </c>
      <c r="D375" t="b">
        <v>1</v>
      </c>
      <c r="E375" t="b">
        <v>0</v>
      </c>
      <c r="F375" t="b">
        <v>0</v>
      </c>
      <c r="G375" t="b">
        <v>0</v>
      </c>
      <c r="H375" t="b">
        <v>0</v>
      </c>
      <c r="I375" t="b">
        <v>0</v>
      </c>
      <c r="J375" t="b">
        <v>0</v>
      </c>
      <c r="K375" t="b">
        <v>0</v>
      </c>
      <c r="L375" t="b">
        <v>0</v>
      </c>
      <c r="M375" t="s">
        <v>988</v>
      </c>
      <c r="N375" t="s">
        <v>1448</v>
      </c>
      <c r="O375" t="s">
        <v>1936</v>
      </c>
      <c r="P375" t="s">
        <v>2421</v>
      </c>
      <c r="Q375" s="6" t="s">
        <v>2912</v>
      </c>
      <c r="R375" t="s">
        <v>3212</v>
      </c>
      <c r="S375" t="s">
        <v>3604</v>
      </c>
    </row>
    <row r="376" spans="1:19" x14ac:dyDescent="0.25">
      <c r="A376" s="21" t="s">
        <v>393</v>
      </c>
      <c r="B376" t="s">
        <v>677</v>
      </c>
      <c r="C376" t="s">
        <v>785</v>
      </c>
      <c r="D376" t="b">
        <v>1</v>
      </c>
      <c r="E376" t="b">
        <v>0</v>
      </c>
      <c r="F376" t="b">
        <v>0</v>
      </c>
      <c r="G376" t="b">
        <v>0</v>
      </c>
      <c r="H376" t="b">
        <v>0</v>
      </c>
      <c r="I376" t="b">
        <v>0</v>
      </c>
      <c r="J376" t="b">
        <v>1</v>
      </c>
      <c r="K376" t="b">
        <v>1</v>
      </c>
      <c r="L376" t="b">
        <v>0</v>
      </c>
      <c r="N376" t="s">
        <v>1449</v>
      </c>
      <c r="O376" t="s">
        <v>1937</v>
      </c>
      <c r="P376" t="s">
        <v>2422</v>
      </c>
      <c r="Q376" s="6" t="s">
        <v>2913</v>
      </c>
      <c r="S376" t="s">
        <v>3605</v>
      </c>
    </row>
    <row r="377" spans="1:19" ht="30" x14ac:dyDescent="0.25">
      <c r="A377" s="21" t="s">
        <v>394</v>
      </c>
      <c r="B377" t="s">
        <v>610</v>
      </c>
      <c r="C377" t="s">
        <v>785</v>
      </c>
      <c r="D377" t="b">
        <v>1</v>
      </c>
      <c r="E377" t="b">
        <v>0</v>
      </c>
      <c r="F377" t="b">
        <v>0</v>
      </c>
      <c r="G377" t="b">
        <v>0</v>
      </c>
      <c r="H377" t="b">
        <v>0</v>
      </c>
      <c r="I377" t="b">
        <v>0</v>
      </c>
      <c r="J377" t="b">
        <v>0</v>
      </c>
      <c r="K377" t="b">
        <v>1</v>
      </c>
      <c r="L377" t="b">
        <v>0</v>
      </c>
      <c r="M377" t="s">
        <v>989</v>
      </c>
      <c r="N377" t="s">
        <v>1450</v>
      </c>
      <c r="O377" t="s">
        <v>1938</v>
      </c>
      <c r="P377" t="s">
        <v>2423</v>
      </c>
      <c r="Q377" s="6" t="s">
        <v>2914</v>
      </c>
      <c r="R377" t="s">
        <v>3213</v>
      </c>
      <c r="S377" t="s">
        <v>3606</v>
      </c>
    </row>
    <row r="378" spans="1:19" ht="30" x14ac:dyDescent="0.25">
      <c r="A378" s="21" t="s">
        <v>395</v>
      </c>
      <c r="B378" t="s">
        <v>732</v>
      </c>
      <c r="C378" t="s">
        <v>785</v>
      </c>
      <c r="D378" t="b">
        <v>1</v>
      </c>
      <c r="E378" t="b">
        <v>0</v>
      </c>
      <c r="F378" t="b">
        <v>0</v>
      </c>
      <c r="G378" t="b">
        <v>0</v>
      </c>
      <c r="H378" t="b">
        <v>0</v>
      </c>
      <c r="I378" t="b">
        <v>0</v>
      </c>
      <c r="J378" t="b">
        <v>0</v>
      </c>
      <c r="K378" t="b">
        <v>0</v>
      </c>
      <c r="L378" t="b">
        <v>1</v>
      </c>
      <c r="M378" t="s">
        <v>990</v>
      </c>
      <c r="N378" t="s">
        <v>1451</v>
      </c>
      <c r="O378" t="s">
        <v>1939</v>
      </c>
      <c r="P378" t="s">
        <v>2424</v>
      </c>
      <c r="Q378" s="6" t="s">
        <v>2915</v>
      </c>
      <c r="R378" t="s">
        <v>3214</v>
      </c>
      <c r="S378" t="s">
        <v>3607</v>
      </c>
    </row>
    <row r="379" spans="1:19" ht="30" x14ac:dyDescent="0.25">
      <c r="A379" s="21" t="s">
        <v>396</v>
      </c>
      <c r="B379" t="s">
        <v>623</v>
      </c>
      <c r="C379" t="s">
        <v>785</v>
      </c>
      <c r="D379" t="b">
        <v>1</v>
      </c>
      <c r="E379" t="b">
        <v>0</v>
      </c>
      <c r="F379" t="b">
        <v>0</v>
      </c>
      <c r="G379" t="b">
        <v>0</v>
      </c>
      <c r="H379" t="b">
        <v>0</v>
      </c>
      <c r="I379" t="b">
        <v>0</v>
      </c>
      <c r="J379" t="b">
        <v>0</v>
      </c>
      <c r="K379" t="b">
        <v>0</v>
      </c>
      <c r="L379" t="b">
        <v>0</v>
      </c>
      <c r="M379" t="s">
        <v>991</v>
      </c>
      <c r="N379" t="s">
        <v>1452</v>
      </c>
      <c r="O379" t="s">
        <v>1940</v>
      </c>
      <c r="P379" t="s">
        <v>2425</v>
      </c>
      <c r="Q379" s="6" t="s">
        <v>2916</v>
      </c>
      <c r="R379" t="s">
        <v>3215</v>
      </c>
    </row>
    <row r="380" spans="1:19" ht="30" x14ac:dyDescent="0.25">
      <c r="A380" s="21" t="s">
        <v>397</v>
      </c>
      <c r="B380" t="s">
        <v>733</v>
      </c>
      <c r="C380" t="s">
        <v>785</v>
      </c>
      <c r="D380" t="b">
        <v>1</v>
      </c>
      <c r="E380" t="b">
        <v>0</v>
      </c>
      <c r="F380" t="b">
        <v>0</v>
      </c>
      <c r="G380" t="b">
        <v>0</v>
      </c>
      <c r="H380" t="b">
        <v>0</v>
      </c>
      <c r="I380" t="b">
        <v>0</v>
      </c>
      <c r="J380" t="b">
        <v>0</v>
      </c>
      <c r="K380" t="b">
        <v>1</v>
      </c>
      <c r="L380" t="b">
        <v>1</v>
      </c>
      <c r="M380" t="s">
        <v>992</v>
      </c>
      <c r="N380" t="s">
        <v>1453</v>
      </c>
      <c r="O380" t="s">
        <v>1941</v>
      </c>
      <c r="P380" t="s">
        <v>2426</v>
      </c>
      <c r="Q380" s="6" t="s">
        <v>2917</v>
      </c>
      <c r="R380" t="s">
        <v>3216</v>
      </c>
      <c r="S380" t="s">
        <v>3608</v>
      </c>
    </row>
    <row r="381" spans="1:19" ht="30" x14ac:dyDescent="0.25">
      <c r="A381" s="21" t="s">
        <v>398</v>
      </c>
      <c r="B381" t="s">
        <v>596</v>
      </c>
      <c r="C381" t="s">
        <v>785</v>
      </c>
      <c r="D381" t="b">
        <v>1</v>
      </c>
      <c r="E381" t="b">
        <v>0</v>
      </c>
      <c r="F381" t="b">
        <v>0</v>
      </c>
      <c r="G381" t="b">
        <v>0</v>
      </c>
      <c r="H381" t="b">
        <v>0</v>
      </c>
      <c r="I381" t="b">
        <v>0</v>
      </c>
      <c r="J381" t="b">
        <v>0</v>
      </c>
      <c r="K381" t="b">
        <v>1</v>
      </c>
      <c r="L381" t="b">
        <v>0</v>
      </c>
      <c r="M381" t="s">
        <v>993</v>
      </c>
      <c r="N381" t="s">
        <v>1454</v>
      </c>
      <c r="O381" t="s">
        <v>1942</v>
      </c>
      <c r="P381" t="s">
        <v>2427</v>
      </c>
      <c r="Q381" s="6" t="s">
        <v>2918</v>
      </c>
      <c r="R381" t="s">
        <v>3217</v>
      </c>
      <c r="S381" t="s">
        <v>3609</v>
      </c>
    </row>
    <row r="382" spans="1:19" x14ac:dyDescent="0.25">
      <c r="A382" s="21" t="s">
        <v>399</v>
      </c>
      <c r="B382" t="s">
        <v>597</v>
      </c>
      <c r="C382" t="s">
        <v>785</v>
      </c>
      <c r="D382" t="b">
        <v>1</v>
      </c>
      <c r="E382" t="b">
        <v>0</v>
      </c>
      <c r="F382" t="b">
        <v>0</v>
      </c>
      <c r="G382" t="b">
        <v>0</v>
      </c>
      <c r="H382" t="b">
        <v>0</v>
      </c>
      <c r="I382" t="b">
        <v>0</v>
      </c>
      <c r="J382" t="b">
        <v>0</v>
      </c>
      <c r="K382" t="b">
        <v>0</v>
      </c>
      <c r="L382" t="b">
        <v>0</v>
      </c>
      <c r="M382" t="s">
        <v>994</v>
      </c>
      <c r="N382" t="s">
        <v>1455</v>
      </c>
      <c r="O382" t="s">
        <v>1943</v>
      </c>
      <c r="P382" t="s">
        <v>2428</v>
      </c>
      <c r="Q382" s="6" t="s">
        <v>2919</v>
      </c>
      <c r="R382" t="s">
        <v>3218</v>
      </c>
      <c r="S382" t="s">
        <v>3610</v>
      </c>
    </row>
    <row r="383" spans="1:19" x14ac:dyDescent="0.25">
      <c r="A383" s="21" t="s">
        <v>400</v>
      </c>
      <c r="B383" t="s">
        <v>734</v>
      </c>
      <c r="C383" t="s">
        <v>785</v>
      </c>
      <c r="D383" t="b">
        <v>1</v>
      </c>
      <c r="E383" t="b">
        <v>0</v>
      </c>
      <c r="F383" t="b">
        <v>0</v>
      </c>
      <c r="G383" t="b">
        <v>0</v>
      </c>
      <c r="H383" t="b">
        <v>0</v>
      </c>
      <c r="I383" t="b">
        <v>0</v>
      </c>
      <c r="J383" t="b">
        <v>0</v>
      </c>
      <c r="K383" t="b">
        <v>1</v>
      </c>
      <c r="L383" t="b">
        <v>0</v>
      </c>
      <c r="M383" t="s">
        <v>995</v>
      </c>
      <c r="O383" t="s">
        <v>1944</v>
      </c>
      <c r="P383" t="s">
        <v>2429</v>
      </c>
      <c r="Q383" s="6" t="s">
        <v>2920</v>
      </c>
      <c r="R383" t="s">
        <v>3219</v>
      </c>
    </row>
    <row r="384" spans="1:19" ht="30" x14ac:dyDescent="0.25">
      <c r="A384" s="21" t="s">
        <v>401</v>
      </c>
      <c r="B384" t="s">
        <v>735</v>
      </c>
      <c r="C384" t="s">
        <v>785</v>
      </c>
      <c r="D384" t="b">
        <v>1</v>
      </c>
      <c r="E384" t="b">
        <v>0</v>
      </c>
      <c r="F384" t="b">
        <v>0</v>
      </c>
      <c r="G384" t="b">
        <v>0</v>
      </c>
      <c r="H384" t="b">
        <v>0</v>
      </c>
      <c r="I384" t="b">
        <v>0</v>
      </c>
      <c r="J384" t="b">
        <v>0</v>
      </c>
      <c r="K384" t="b">
        <v>1</v>
      </c>
      <c r="L384" t="b">
        <v>0</v>
      </c>
      <c r="M384" t="s">
        <v>996</v>
      </c>
      <c r="N384" t="s">
        <v>1456</v>
      </c>
      <c r="O384" t="s">
        <v>1945</v>
      </c>
      <c r="P384" t="s">
        <v>2430</v>
      </c>
      <c r="Q384" s="6" t="s">
        <v>2921</v>
      </c>
      <c r="R384" t="s">
        <v>3220</v>
      </c>
      <c r="S384" t="s">
        <v>3611</v>
      </c>
    </row>
    <row r="385" spans="1:19" ht="30" x14ac:dyDescent="0.25">
      <c r="A385" s="21" t="s">
        <v>402</v>
      </c>
      <c r="B385" t="s">
        <v>639</v>
      </c>
      <c r="C385" t="s">
        <v>785</v>
      </c>
      <c r="D385" t="b">
        <v>1</v>
      </c>
      <c r="E385" t="b">
        <v>0</v>
      </c>
      <c r="F385" t="b">
        <v>0</v>
      </c>
      <c r="G385" t="b">
        <v>0</v>
      </c>
      <c r="H385" t="b">
        <v>0</v>
      </c>
      <c r="I385" t="b">
        <v>0</v>
      </c>
      <c r="J385" t="b">
        <v>0</v>
      </c>
      <c r="K385" t="b">
        <v>0</v>
      </c>
      <c r="L385" t="b">
        <v>0</v>
      </c>
      <c r="N385" t="s">
        <v>1457</v>
      </c>
      <c r="O385" t="s">
        <v>1946</v>
      </c>
      <c r="P385" t="s">
        <v>2431</v>
      </c>
      <c r="Q385" s="6" t="s">
        <v>2922</v>
      </c>
      <c r="S385" t="s">
        <v>3612</v>
      </c>
    </row>
    <row r="386" spans="1:19" ht="30" x14ac:dyDescent="0.25">
      <c r="A386" s="21" t="s">
        <v>403</v>
      </c>
      <c r="B386" t="s">
        <v>736</v>
      </c>
      <c r="C386" t="s">
        <v>785</v>
      </c>
      <c r="D386" t="b">
        <v>1</v>
      </c>
      <c r="E386" t="b">
        <v>0</v>
      </c>
      <c r="F386" t="b">
        <v>0</v>
      </c>
      <c r="G386" t="b">
        <v>0</v>
      </c>
      <c r="H386" t="b">
        <v>0</v>
      </c>
      <c r="I386" t="b">
        <v>0</v>
      </c>
      <c r="J386" t="b">
        <v>0</v>
      </c>
      <c r="K386" t="b">
        <v>0</v>
      </c>
      <c r="L386" t="b">
        <v>1</v>
      </c>
      <c r="M386" t="s">
        <v>997</v>
      </c>
      <c r="N386" t="s">
        <v>1458</v>
      </c>
      <c r="O386" t="s">
        <v>1947</v>
      </c>
      <c r="P386" t="s">
        <v>2432</v>
      </c>
      <c r="Q386" s="6" t="s">
        <v>2923</v>
      </c>
      <c r="R386" t="s">
        <v>3221</v>
      </c>
      <c r="S386" t="s">
        <v>3613</v>
      </c>
    </row>
    <row r="387" spans="1:19" x14ac:dyDescent="0.25">
      <c r="A387" s="21" t="s">
        <v>404</v>
      </c>
      <c r="B387" t="s">
        <v>589</v>
      </c>
      <c r="C387" t="s">
        <v>785</v>
      </c>
      <c r="D387" t="b">
        <v>1</v>
      </c>
      <c r="E387" t="b">
        <v>0</v>
      </c>
      <c r="F387" t="b">
        <v>0</v>
      </c>
      <c r="G387" t="b">
        <v>0</v>
      </c>
      <c r="H387" t="b">
        <v>0</v>
      </c>
      <c r="I387" t="b">
        <v>0</v>
      </c>
      <c r="J387" t="b">
        <v>0</v>
      </c>
      <c r="K387" t="b">
        <v>0</v>
      </c>
      <c r="L387" t="b">
        <v>0</v>
      </c>
      <c r="M387" t="s">
        <v>787</v>
      </c>
      <c r="O387" t="s">
        <v>1948</v>
      </c>
      <c r="Q387" s="6" t="s">
        <v>2924</v>
      </c>
    </row>
    <row r="388" spans="1:19" x14ac:dyDescent="0.25">
      <c r="A388" s="21" t="s">
        <v>405</v>
      </c>
      <c r="B388" t="s">
        <v>624</v>
      </c>
      <c r="C388" t="s">
        <v>785</v>
      </c>
      <c r="D388" t="b">
        <v>1</v>
      </c>
      <c r="E388" t="b">
        <v>0</v>
      </c>
      <c r="F388" t="b">
        <v>0</v>
      </c>
      <c r="G388" t="b">
        <v>0</v>
      </c>
      <c r="H388" t="b">
        <v>0</v>
      </c>
      <c r="I388" t="b">
        <v>0</v>
      </c>
      <c r="J388" t="b">
        <v>0</v>
      </c>
      <c r="K388" t="b">
        <v>1</v>
      </c>
      <c r="L388" t="b">
        <v>1</v>
      </c>
      <c r="M388" t="s">
        <v>998</v>
      </c>
      <c r="N388" t="s">
        <v>1459</v>
      </c>
      <c r="O388" t="s">
        <v>1949</v>
      </c>
      <c r="P388" t="s">
        <v>2433</v>
      </c>
      <c r="Q388" s="6" t="s">
        <v>2925</v>
      </c>
      <c r="R388" t="s">
        <v>3222</v>
      </c>
      <c r="S388" t="s">
        <v>3614</v>
      </c>
    </row>
    <row r="389" spans="1:19" x14ac:dyDescent="0.25">
      <c r="A389" s="21" t="s">
        <v>406</v>
      </c>
      <c r="B389" t="s">
        <v>737</v>
      </c>
      <c r="C389" t="s">
        <v>785</v>
      </c>
      <c r="D389" t="b">
        <v>1</v>
      </c>
      <c r="E389" t="b">
        <v>0</v>
      </c>
      <c r="F389" t="b">
        <v>0</v>
      </c>
      <c r="G389" t="b">
        <v>0</v>
      </c>
      <c r="H389" t="b">
        <v>0</v>
      </c>
      <c r="I389" t="b">
        <v>0</v>
      </c>
      <c r="J389" t="b">
        <v>0</v>
      </c>
      <c r="K389" t="b">
        <v>1</v>
      </c>
      <c r="L389" t="b">
        <v>0</v>
      </c>
      <c r="M389" t="s">
        <v>999</v>
      </c>
      <c r="N389" t="s">
        <v>1460</v>
      </c>
      <c r="O389" t="s">
        <v>1950</v>
      </c>
      <c r="P389" t="s">
        <v>2434</v>
      </c>
      <c r="Q389" s="6" t="s">
        <v>2926</v>
      </c>
      <c r="R389" t="s">
        <v>3223</v>
      </c>
      <c r="S389" t="s">
        <v>3615</v>
      </c>
    </row>
    <row r="390" spans="1:19" ht="30" x14ac:dyDescent="0.25">
      <c r="A390" s="21" t="s">
        <v>407</v>
      </c>
      <c r="B390" t="s">
        <v>738</v>
      </c>
      <c r="C390" t="s">
        <v>785</v>
      </c>
      <c r="D390" t="b">
        <v>1</v>
      </c>
      <c r="E390" t="b">
        <v>0</v>
      </c>
      <c r="F390" t="b">
        <v>0</v>
      </c>
      <c r="G390" t="b">
        <v>0</v>
      </c>
      <c r="H390" t="b">
        <v>0</v>
      </c>
      <c r="I390" t="b">
        <v>0</v>
      </c>
      <c r="J390" t="b">
        <v>0</v>
      </c>
      <c r="K390" t="b">
        <v>1</v>
      </c>
      <c r="L390" t="b">
        <v>0</v>
      </c>
      <c r="N390" t="s">
        <v>1461</v>
      </c>
      <c r="O390" t="s">
        <v>1951</v>
      </c>
      <c r="P390" t="s">
        <v>2435</v>
      </c>
      <c r="Q390" s="6" t="s">
        <v>2927</v>
      </c>
      <c r="S390" t="s">
        <v>3616</v>
      </c>
    </row>
    <row r="391" spans="1:19" ht="30" x14ac:dyDescent="0.25">
      <c r="A391" s="21" t="s">
        <v>408</v>
      </c>
      <c r="B391" t="s">
        <v>551</v>
      </c>
      <c r="C391" t="s">
        <v>785</v>
      </c>
      <c r="D391" t="b">
        <v>1</v>
      </c>
      <c r="E391" t="b">
        <v>0</v>
      </c>
      <c r="F391" t="b">
        <v>0</v>
      </c>
      <c r="G391" t="b">
        <v>0</v>
      </c>
      <c r="H391" t="b">
        <v>0</v>
      </c>
      <c r="I391" t="b">
        <v>0</v>
      </c>
      <c r="J391" t="b">
        <v>0</v>
      </c>
      <c r="K391" t="b">
        <v>1</v>
      </c>
      <c r="L391" t="b">
        <v>0</v>
      </c>
      <c r="M391" t="s">
        <v>1000</v>
      </c>
      <c r="N391" t="s">
        <v>1462</v>
      </c>
      <c r="O391" t="s">
        <v>1952</v>
      </c>
      <c r="P391" t="s">
        <v>2436</v>
      </c>
      <c r="Q391" s="6" t="s">
        <v>2928</v>
      </c>
      <c r="R391" t="s">
        <v>3224</v>
      </c>
      <c r="S391" t="s">
        <v>3617</v>
      </c>
    </row>
    <row r="392" spans="1:19" ht="30" x14ac:dyDescent="0.25">
      <c r="A392" s="21" t="s">
        <v>409</v>
      </c>
      <c r="B392" t="s">
        <v>524</v>
      </c>
      <c r="C392" t="s">
        <v>785</v>
      </c>
      <c r="D392" t="b">
        <v>1</v>
      </c>
      <c r="E392" t="b">
        <v>0</v>
      </c>
      <c r="F392" t="b">
        <v>0</v>
      </c>
      <c r="G392" t="b">
        <v>0</v>
      </c>
      <c r="H392" t="b">
        <v>0</v>
      </c>
      <c r="I392" t="b">
        <v>0</v>
      </c>
      <c r="J392" t="b">
        <v>0</v>
      </c>
      <c r="K392" t="b">
        <v>0</v>
      </c>
      <c r="L392" t="b">
        <v>0</v>
      </c>
      <c r="M392" t="s">
        <v>787</v>
      </c>
      <c r="N392" t="s">
        <v>1463</v>
      </c>
      <c r="O392" t="s">
        <v>1953</v>
      </c>
      <c r="P392" t="s">
        <v>2437</v>
      </c>
      <c r="Q392" s="6" t="s">
        <v>2929</v>
      </c>
    </row>
    <row r="393" spans="1:19" x14ac:dyDescent="0.25">
      <c r="A393" s="21" t="s">
        <v>410</v>
      </c>
      <c r="B393" t="s">
        <v>739</v>
      </c>
      <c r="C393" t="s">
        <v>785</v>
      </c>
      <c r="D393" t="b">
        <v>1</v>
      </c>
      <c r="E393" t="b">
        <v>0</v>
      </c>
      <c r="F393" t="b">
        <v>0</v>
      </c>
      <c r="G393" t="b">
        <v>0</v>
      </c>
      <c r="H393" t="b">
        <v>0</v>
      </c>
      <c r="I393" t="b">
        <v>0</v>
      </c>
      <c r="J393" t="b">
        <v>0</v>
      </c>
      <c r="K393" t="b">
        <v>1</v>
      </c>
      <c r="L393" t="b">
        <v>1</v>
      </c>
      <c r="M393" t="s">
        <v>1001</v>
      </c>
      <c r="N393" t="s">
        <v>1464</v>
      </c>
      <c r="O393" t="s">
        <v>1954</v>
      </c>
      <c r="P393" t="s">
        <v>2438</v>
      </c>
      <c r="Q393" s="6" t="s">
        <v>2930</v>
      </c>
      <c r="R393" t="s">
        <v>3225</v>
      </c>
    </row>
    <row r="394" spans="1:19" x14ac:dyDescent="0.25">
      <c r="A394" s="21" t="s">
        <v>411</v>
      </c>
      <c r="B394" t="s">
        <v>740</v>
      </c>
      <c r="C394" t="s">
        <v>785</v>
      </c>
      <c r="D394" t="b">
        <v>1</v>
      </c>
      <c r="E394" t="b">
        <v>0</v>
      </c>
      <c r="F394" t="b">
        <v>0</v>
      </c>
      <c r="G394" t="b">
        <v>0</v>
      </c>
      <c r="H394" t="b">
        <v>0</v>
      </c>
      <c r="I394" t="b">
        <v>0</v>
      </c>
      <c r="J394" t="b">
        <v>0</v>
      </c>
      <c r="K394" t="b">
        <v>1</v>
      </c>
      <c r="L394" t="b">
        <v>0</v>
      </c>
      <c r="M394" t="s">
        <v>995</v>
      </c>
      <c r="O394" t="s">
        <v>1955</v>
      </c>
      <c r="P394" t="s">
        <v>2439</v>
      </c>
      <c r="Q394" s="6" t="s">
        <v>2931</v>
      </c>
      <c r="R394" t="s">
        <v>3226</v>
      </c>
    </row>
    <row r="395" spans="1:19" ht="30" x14ac:dyDescent="0.25">
      <c r="A395" s="21" t="s">
        <v>412</v>
      </c>
      <c r="B395" t="s">
        <v>663</v>
      </c>
      <c r="C395" t="s">
        <v>785</v>
      </c>
      <c r="D395" t="b">
        <v>1</v>
      </c>
      <c r="E395" t="b">
        <v>0</v>
      </c>
      <c r="F395" t="b">
        <v>0</v>
      </c>
      <c r="G395" t="b">
        <v>0</v>
      </c>
      <c r="H395" t="b">
        <v>0</v>
      </c>
      <c r="I395" t="b">
        <v>0</v>
      </c>
      <c r="J395" t="b">
        <v>0</v>
      </c>
      <c r="K395" t="b">
        <v>1</v>
      </c>
      <c r="L395" t="b">
        <v>0</v>
      </c>
      <c r="M395" t="s">
        <v>1002</v>
      </c>
      <c r="N395" t="s">
        <v>1465</v>
      </c>
      <c r="O395" t="s">
        <v>1956</v>
      </c>
      <c r="P395" t="s">
        <v>2440</v>
      </c>
      <c r="Q395" s="6" t="s">
        <v>2932</v>
      </c>
      <c r="R395" t="s">
        <v>3227</v>
      </c>
      <c r="S395" t="s">
        <v>3618</v>
      </c>
    </row>
    <row r="396" spans="1:19" x14ac:dyDescent="0.25">
      <c r="A396" s="21" t="s">
        <v>413</v>
      </c>
      <c r="B396" t="s">
        <v>618</v>
      </c>
      <c r="C396" t="s">
        <v>785</v>
      </c>
      <c r="D396" t="b">
        <v>1</v>
      </c>
      <c r="E396" t="b">
        <v>0</v>
      </c>
      <c r="F396" t="b">
        <v>0</v>
      </c>
      <c r="G396" t="b">
        <v>0</v>
      </c>
      <c r="H396" t="b">
        <v>0</v>
      </c>
      <c r="I396" t="b">
        <v>0</v>
      </c>
      <c r="J396" t="b">
        <v>0</v>
      </c>
      <c r="K396" t="b">
        <v>1</v>
      </c>
      <c r="L396" t="b">
        <v>0</v>
      </c>
      <c r="M396" t="s">
        <v>1003</v>
      </c>
      <c r="N396" t="s">
        <v>1466</v>
      </c>
      <c r="O396" t="s">
        <v>1957</v>
      </c>
      <c r="P396" t="s">
        <v>2441</v>
      </c>
      <c r="Q396" s="6" t="s">
        <v>2933</v>
      </c>
      <c r="R396" t="s">
        <v>3228</v>
      </c>
      <c r="S396" t="s">
        <v>3619</v>
      </c>
    </row>
    <row r="397" spans="1:19" ht="30" x14ac:dyDescent="0.25">
      <c r="A397" s="21" t="s">
        <v>414</v>
      </c>
      <c r="B397" t="s">
        <v>660</v>
      </c>
      <c r="C397" t="s">
        <v>785</v>
      </c>
      <c r="D397" t="b">
        <v>1</v>
      </c>
      <c r="E397" t="b">
        <v>0</v>
      </c>
      <c r="F397" t="b">
        <v>0</v>
      </c>
      <c r="G397" t="b">
        <v>0</v>
      </c>
      <c r="H397" t="b">
        <v>0</v>
      </c>
      <c r="I397" t="b">
        <v>0</v>
      </c>
      <c r="J397" t="b">
        <v>0</v>
      </c>
      <c r="K397" t="b">
        <v>1</v>
      </c>
      <c r="L397" t="b">
        <v>0</v>
      </c>
      <c r="M397" t="s">
        <v>1004</v>
      </c>
      <c r="N397" t="s">
        <v>1467</v>
      </c>
      <c r="O397" t="s">
        <v>1958</v>
      </c>
      <c r="P397" t="s">
        <v>2442</v>
      </c>
      <c r="Q397" s="6" t="s">
        <v>2934</v>
      </c>
      <c r="R397" t="s">
        <v>3229</v>
      </c>
    </row>
    <row r="398" spans="1:19" ht="30" x14ac:dyDescent="0.25">
      <c r="A398" s="21" t="s">
        <v>415</v>
      </c>
      <c r="B398" t="s">
        <v>528</v>
      </c>
      <c r="C398" t="s">
        <v>785</v>
      </c>
      <c r="D398" t="b">
        <v>1</v>
      </c>
      <c r="E398" t="b">
        <v>0</v>
      </c>
      <c r="F398" t="b">
        <v>0</v>
      </c>
      <c r="G398" t="b">
        <v>0</v>
      </c>
      <c r="H398" t="b">
        <v>0</v>
      </c>
      <c r="I398" t="b">
        <v>0</v>
      </c>
      <c r="J398" t="b">
        <v>0</v>
      </c>
      <c r="K398" t="b">
        <v>0</v>
      </c>
      <c r="L398" t="b">
        <v>0</v>
      </c>
      <c r="M398" t="s">
        <v>1005</v>
      </c>
      <c r="N398" t="s">
        <v>1468</v>
      </c>
      <c r="O398" t="s">
        <v>1959</v>
      </c>
      <c r="P398" t="s">
        <v>2443</v>
      </c>
      <c r="Q398" s="6" t="s">
        <v>2935</v>
      </c>
      <c r="R398" t="s">
        <v>3230</v>
      </c>
      <c r="S398" t="s">
        <v>3620</v>
      </c>
    </row>
    <row r="399" spans="1:19" ht="30" x14ac:dyDescent="0.25">
      <c r="A399" s="21" t="s">
        <v>416</v>
      </c>
      <c r="B399" t="s">
        <v>550</v>
      </c>
      <c r="C399" t="s">
        <v>785</v>
      </c>
      <c r="D399" t="b">
        <v>1</v>
      </c>
      <c r="E399" t="b">
        <v>0</v>
      </c>
      <c r="F399" t="b">
        <v>0</v>
      </c>
      <c r="G399" t="b">
        <v>0</v>
      </c>
      <c r="H399" t="b">
        <v>0</v>
      </c>
      <c r="I399" t="b">
        <v>0</v>
      </c>
      <c r="J399" t="b">
        <v>0</v>
      </c>
      <c r="K399" t="b">
        <v>1</v>
      </c>
      <c r="L399" t="b">
        <v>0</v>
      </c>
      <c r="M399" t="s">
        <v>1006</v>
      </c>
      <c r="N399" t="s">
        <v>1469</v>
      </c>
      <c r="O399" t="s">
        <v>1960</v>
      </c>
      <c r="P399" t="s">
        <v>2444</v>
      </c>
      <c r="Q399" s="6" t="s">
        <v>2936</v>
      </c>
      <c r="R399" t="s">
        <v>3231</v>
      </c>
      <c r="S399" t="s">
        <v>3621</v>
      </c>
    </row>
    <row r="400" spans="1:19" x14ac:dyDescent="0.25">
      <c r="A400" s="21" t="s">
        <v>417</v>
      </c>
      <c r="B400" t="s">
        <v>741</v>
      </c>
      <c r="C400" t="s">
        <v>785</v>
      </c>
      <c r="D400" t="b">
        <v>1</v>
      </c>
      <c r="E400" t="b">
        <v>0</v>
      </c>
      <c r="F400" t="b">
        <v>0</v>
      </c>
      <c r="G400" t="b">
        <v>0</v>
      </c>
      <c r="H400" t="b">
        <v>0</v>
      </c>
      <c r="I400" t="b">
        <v>0</v>
      </c>
      <c r="J400" t="b">
        <v>0</v>
      </c>
      <c r="K400" t="b">
        <v>0</v>
      </c>
      <c r="L400" t="b">
        <v>0</v>
      </c>
      <c r="M400" t="s">
        <v>787</v>
      </c>
      <c r="N400" t="s">
        <v>1470</v>
      </c>
      <c r="O400" t="s">
        <v>1961</v>
      </c>
      <c r="P400" t="s">
        <v>2445</v>
      </c>
      <c r="Q400" s="6" t="s">
        <v>2937</v>
      </c>
    </row>
    <row r="401" spans="1:19" ht="30" x14ac:dyDescent="0.25">
      <c r="A401" s="21" t="s">
        <v>418</v>
      </c>
      <c r="B401" t="s">
        <v>663</v>
      </c>
      <c r="C401" t="s">
        <v>785</v>
      </c>
      <c r="D401" t="b">
        <v>1</v>
      </c>
      <c r="E401" t="b">
        <v>0</v>
      </c>
      <c r="F401" t="b">
        <v>0</v>
      </c>
      <c r="G401" t="b">
        <v>0</v>
      </c>
      <c r="H401" t="b">
        <v>0</v>
      </c>
      <c r="I401" t="b">
        <v>0</v>
      </c>
      <c r="J401" t="b">
        <v>0</v>
      </c>
      <c r="K401" t="b">
        <v>1</v>
      </c>
      <c r="L401" t="b">
        <v>0</v>
      </c>
      <c r="M401" t="s">
        <v>1007</v>
      </c>
      <c r="N401" t="s">
        <v>1471</v>
      </c>
      <c r="O401" t="s">
        <v>1962</v>
      </c>
      <c r="P401" t="s">
        <v>2446</v>
      </c>
      <c r="Q401" s="6" t="s">
        <v>2938</v>
      </c>
      <c r="R401" t="s">
        <v>3232</v>
      </c>
      <c r="S401" t="s">
        <v>3622</v>
      </c>
    </row>
    <row r="402" spans="1:19" ht="30" x14ac:dyDescent="0.25">
      <c r="A402" s="21" t="s">
        <v>419</v>
      </c>
      <c r="B402" t="s">
        <v>680</v>
      </c>
      <c r="C402" t="s">
        <v>785</v>
      </c>
      <c r="D402" t="b">
        <v>1</v>
      </c>
      <c r="E402" t="b">
        <v>0</v>
      </c>
      <c r="F402" t="b">
        <v>0</v>
      </c>
      <c r="G402" t="b">
        <v>0</v>
      </c>
      <c r="H402" t="b">
        <v>0</v>
      </c>
      <c r="I402" t="b">
        <v>0</v>
      </c>
      <c r="J402" t="b">
        <v>0</v>
      </c>
      <c r="K402" t="b">
        <v>1</v>
      </c>
      <c r="L402" t="b">
        <v>1</v>
      </c>
      <c r="M402" t="s">
        <v>1008</v>
      </c>
      <c r="N402" t="s">
        <v>1472</v>
      </c>
      <c r="O402" t="s">
        <v>1963</v>
      </c>
      <c r="P402" t="s">
        <v>2447</v>
      </c>
      <c r="Q402" s="6" t="s">
        <v>2939</v>
      </c>
      <c r="R402" t="s">
        <v>3233</v>
      </c>
      <c r="S402" t="s">
        <v>3623</v>
      </c>
    </row>
    <row r="403" spans="1:19" x14ac:dyDescent="0.25">
      <c r="A403" s="21" t="s">
        <v>420</v>
      </c>
      <c r="B403" t="s">
        <v>742</v>
      </c>
      <c r="C403" t="s">
        <v>785</v>
      </c>
      <c r="D403" t="b">
        <v>1</v>
      </c>
      <c r="E403" t="b">
        <v>0</v>
      </c>
      <c r="F403" t="b">
        <v>0</v>
      </c>
      <c r="G403" t="b">
        <v>0</v>
      </c>
      <c r="H403" t="b">
        <v>0</v>
      </c>
      <c r="I403" t="b">
        <v>0</v>
      </c>
      <c r="J403" t="b">
        <v>0</v>
      </c>
      <c r="K403" t="b">
        <v>0</v>
      </c>
      <c r="L403" t="b">
        <v>0</v>
      </c>
      <c r="M403" t="s">
        <v>1009</v>
      </c>
      <c r="N403" t="s">
        <v>1473</v>
      </c>
      <c r="O403" t="s">
        <v>1964</v>
      </c>
      <c r="P403" t="s">
        <v>2448</v>
      </c>
      <c r="Q403" s="6" t="s">
        <v>2940</v>
      </c>
      <c r="R403" t="s">
        <v>3234</v>
      </c>
    </row>
    <row r="404" spans="1:19" x14ac:dyDescent="0.25">
      <c r="A404" s="21" t="s">
        <v>421</v>
      </c>
      <c r="B404" t="s">
        <v>740</v>
      </c>
      <c r="C404" t="s">
        <v>785</v>
      </c>
      <c r="D404" t="b">
        <v>1</v>
      </c>
      <c r="E404" t="b">
        <v>0</v>
      </c>
      <c r="F404" t="b">
        <v>0</v>
      </c>
      <c r="G404" t="b">
        <v>0</v>
      </c>
      <c r="H404" t="b">
        <v>0</v>
      </c>
      <c r="I404" t="b">
        <v>0</v>
      </c>
      <c r="J404" t="b">
        <v>0</v>
      </c>
      <c r="K404" t="b">
        <v>1</v>
      </c>
      <c r="L404" t="b">
        <v>0</v>
      </c>
      <c r="M404" t="s">
        <v>1010</v>
      </c>
      <c r="N404" t="s">
        <v>1474</v>
      </c>
      <c r="O404" t="s">
        <v>1965</v>
      </c>
      <c r="P404" t="s">
        <v>2449</v>
      </c>
      <c r="Q404" s="6" t="s">
        <v>2941</v>
      </c>
      <c r="R404" t="s">
        <v>3235</v>
      </c>
      <c r="S404" t="s">
        <v>3624</v>
      </c>
    </row>
    <row r="405" spans="1:19" ht="30" x14ac:dyDescent="0.25">
      <c r="A405" s="21" t="s">
        <v>422</v>
      </c>
      <c r="B405" t="s">
        <v>743</v>
      </c>
      <c r="C405" t="s">
        <v>785</v>
      </c>
      <c r="D405" t="b">
        <v>1</v>
      </c>
      <c r="E405" t="b">
        <v>0</v>
      </c>
      <c r="F405" t="b">
        <v>0</v>
      </c>
      <c r="G405" t="b">
        <v>0</v>
      </c>
      <c r="H405" t="b">
        <v>0</v>
      </c>
      <c r="I405" t="b">
        <v>0</v>
      </c>
      <c r="J405" t="b">
        <v>0</v>
      </c>
      <c r="K405" t="b">
        <v>0</v>
      </c>
      <c r="L405" t="b">
        <v>0</v>
      </c>
      <c r="M405" t="s">
        <v>1011</v>
      </c>
      <c r="N405" t="s">
        <v>1475</v>
      </c>
      <c r="O405" t="s">
        <v>1966</v>
      </c>
      <c r="P405" t="s">
        <v>2450</v>
      </c>
      <c r="Q405" s="6" t="s">
        <v>2942</v>
      </c>
      <c r="R405" t="s">
        <v>3236</v>
      </c>
    </row>
    <row r="406" spans="1:19" ht="30" x14ac:dyDescent="0.25">
      <c r="A406" s="21" t="s">
        <v>423</v>
      </c>
      <c r="B406" t="s">
        <v>744</v>
      </c>
      <c r="C406" t="s">
        <v>785</v>
      </c>
      <c r="D406" t="b">
        <v>1</v>
      </c>
      <c r="E406" t="b">
        <v>0</v>
      </c>
      <c r="F406" t="b">
        <v>0</v>
      </c>
      <c r="G406" t="b">
        <v>0</v>
      </c>
      <c r="H406" t="b">
        <v>0</v>
      </c>
      <c r="I406" t="b">
        <v>0</v>
      </c>
      <c r="J406" t="b">
        <v>0</v>
      </c>
      <c r="K406" t="b">
        <v>1</v>
      </c>
      <c r="L406" t="b">
        <v>0</v>
      </c>
      <c r="M406" t="s">
        <v>1012</v>
      </c>
      <c r="N406" t="s">
        <v>1476</v>
      </c>
      <c r="O406" t="s">
        <v>1967</v>
      </c>
      <c r="P406" t="s">
        <v>2451</v>
      </c>
      <c r="Q406" s="6" t="s">
        <v>2943</v>
      </c>
      <c r="R406" t="s">
        <v>3237</v>
      </c>
      <c r="S406" t="s">
        <v>3625</v>
      </c>
    </row>
    <row r="407" spans="1:19" ht="30" x14ac:dyDescent="0.25">
      <c r="A407" s="21" t="s">
        <v>424</v>
      </c>
      <c r="B407" t="s">
        <v>745</v>
      </c>
      <c r="C407" t="s">
        <v>785</v>
      </c>
      <c r="D407" t="b">
        <v>1</v>
      </c>
      <c r="E407" t="b">
        <v>0</v>
      </c>
      <c r="F407" t="b">
        <v>0</v>
      </c>
      <c r="G407" t="b">
        <v>0</v>
      </c>
      <c r="H407" t="b">
        <v>0</v>
      </c>
      <c r="I407" t="b">
        <v>0</v>
      </c>
      <c r="J407" t="b">
        <v>0</v>
      </c>
      <c r="K407" t="b">
        <v>0</v>
      </c>
      <c r="L407" t="b">
        <v>0</v>
      </c>
      <c r="M407" t="s">
        <v>1013</v>
      </c>
      <c r="N407" t="s">
        <v>1477</v>
      </c>
      <c r="O407" t="s">
        <v>1968</v>
      </c>
      <c r="P407" t="s">
        <v>2452</v>
      </c>
      <c r="Q407" s="6" t="s">
        <v>2944</v>
      </c>
      <c r="R407" t="s">
        <v>3238</v>
      </c>
      <c r="S407" t="s">
        <v>3626</v>
      </c>
    </row>
    <row r="408" spans="1:19" x14ac:dyDescent="0.25">
      <c r="A408" s="21" t="s">
        <v>425</v>
      </c>
      <c r="B408" t="s">
        <v>674</v>
      </c>
      <c r="C408" t="s">
        <v>785</v>
      </c>
      <c r="D408" t="b">
        <v>1</v>
      </c>
      <c r="E408" t="b">
        <v>0</v>
      </c>
      <c r="F408" t="b">
        <v>0</v>
      </c>
      <c r="G408" t="b">
        <v>0</v>
      </c>
      <c r="H408" t="b">
        <v>0</v>
      </c>
      <c r="I408" t="b">
        <v>0</v>
      </c>
      <c r="J408" t="b">
        <v>0</v>
      </c>
      <c r="K408" t="b">
        <v>0</v>
      </c>
      <c r="L408" t="b">
        <v>0</v>
      </c>
      <c r="M408" t="s">
        <v>1014</v>
      </c>
      <c r="N408" t="s">
        <v>1478</v>
      </c>
      <c r="O408" t="s">
        <v>1969</v>
      </c>
      <c r="P408" t="s">
        <v>2453</v>
      </c>
      <c r="Q408" s="6" t="s">
        <v>2945</v>
      </c>
      <c r="R408" t="s">
        <v>3239</v>
      </c>
    </row>
    <row r="409" spans="1:19" x14ac:dyDescent="0.25">
      <c r="A409" s="21" t="s">
        <v>426</v>
      </c>
      <c r="B409" t="s">
        <v>697</v>
      </c>
      <c r="C409" t="s">
        <v>785</v>
      </c>
      <c r="D409" t="b">
        <v>1</v>
      </c>
      <c r="E409" t="b">
        <v>0</v>
      </c>
      <c r="F409" t="b">
        <v>0</v>
      </c>
      <c r="G409" t="b">
        <v>0</v>
      </c>
      <c r="H409" t="b">
        <v>0</v>
      </c>
      <c r="I409" t="b">
        <v>0</v>
      </c>
      <c r="J409" t="b">
        <v>0</v>
      </c>
      <c r="K409" t="b">
        <v>0</v>
      </c>
      <c r="L409" t="b">
        <v>0</v>
      </c>
      <c r="M409" t="s">
        <v>787</v>
      </c>
      <c r="N409" t="s">
        <v>1479</v>
      </c>
      <c r="O409" t="s">
        <v>1970</v>
      </c>
      <c r="P409" t="s">
        <v>2454</v>
      </c>
      <c r="Q409" s="6" t="s">
        <v>2946</v>
      </c>
    </row>
    <row r="410" spans="1:19" ht="30" x14ac:dyDescent="0.25">
      <c r="A410" s="21" t="s">
        <v>427</v>
      </c>
      <c r="B410" t="s">
        <v>571</v>
      </c>
      <c r="C410" t="s">
        <v>785</v>
      </c>
      <c r="D410" t="b">
        <v>1</v>
      </c>
      <c r="E410" t="b">
        <v>0</v>
      </c>
      <c r="F410" t="b">
        <v>0</v>
      </c>
      <c r="G410" t="b">
        <v>0</v>
      </c>
      <c r="H410" t="b">
        <v>0</v>
      </c>
      <c r="I410" t="b">
        <v>0</v>
      </c>
      <c r="J410" t="b">
        <v>0</v>
      </c>
      <c r="K410" t="b">
        <v>1</v>
      </c>
      <c r="L410" t="b">
        <v>0</v>
      </c>
      <c r="M410" t="s">
        <v>1015</v>
      </c>
      <c r="N410" t="s">
        <v>1480</v>
      </c>
      <c r="O410" t="s">
        <v>1971</v>
      </c>
      <c r="P410" t="s">
        <v>2455</v>
      </c>
      <c r="Q410" s="6" t="s">
        <v>2947</v>
      </c>
      <c r="R410" t="s">
        <v>3240</v>
      </c>
      <c r="S410" t="s">
        <v>3627</v>
      </c>
    </row>
    <row r="411" spans="1:19" ht="30" x14ac:dyDescent="0.25">
      <c r="A411" s="21" t="s">
        <v>428</v>
      </c>
      <c r="B411" t="s">
        <v>746</v>
      </c>
      <c r="C411" t="s">
        <v>785</v>
      </c>
      <c r="D411" t="b">
        <v>1</v>
      </c>
      <c r="E411" t="b">
        <v>0</v>
      </c>
      <c r="F411" t="b">
        <v>0</v>
      </c>
      <c r="G411" t="b">
        <v>0</v>
      </c>
      <c r="H411" t="b">
        <v>0</v>
      </c>
      <c r="I411" t="b">
        <v>0</v>
      </c>
      <c r="J411" t="b">
        <v>0</v>
      </c>
      <c r="K411" t="b">
        <v>1</v>
      </c>
      <c r="L411" t="b">
        <v>0</v>
      </c>
      <c r="N411" t="s">
        <v>1481</v>
      </c>
      <c r="O411" t="s">
        <v>1972</v>
      </c>
      <c r="P411" t="s">
        <v>2456</v>
      </c>
      <c r="Q411" s="6" t="s">
        <v>2948</v>
      </c>
      <c r="S411" t="s">
        <v>3628</v>
      </c>
    </row>
    <row r="412" spans="1:19" ht="30" x14ac:dyDescent="0.25">
      <c r="A412" s="21" t="s">
        <v>429</v>
      </c>
      <c r="B412" t="s">
        <v>531</v>
      </c>
      <c r="C412" t="s">
        <v>785</v>
      </c>
      <c r="D412" t="b">
        <v>1</v>
      </c>
      <c r="E412" t="b">
        <v>0</v>
      </c>
      <c r="F412" t="b">
        <v>0</v>
      </c>
      <c r="G412" t="b">
        <v>0</v>
      </c>
      <c r="H412" t="b">
        <v>0</v>
      </c>
      <c r="I412" t="b">
        <v>0</v>
      </c>
      <c r="J412" t="b">
        <v>0</v>
      </c>
      <c r="K412" t="b">
        <v>1</v>
      </c>
      <c r="L412" t="b">
        <v>0</v>
      </c>
      <c r="M412" t="s">
        <v>1016</v>
      </c>
      <c r="N412" t="s">
        <v>1482</v>
      </c>
      <c r="O412" t="s">
        <v>1973</v>
      </c>
      <c r="P412" t="s">
        <v>2457</v>
      </c>
      <c r="Q412" s="6" t="s">
        <v>2949</v>
      </c>
      <c r="R412" t="s">
        <v>3241</v>
      </c>
      <c r="S412" t="s">
        <v>3629</v>
      </c>
    </row>
    <row r="413" spans="1:19" ht="30" x14ac:dyDescent="0.25">
      <c r="A413" s="21" t="s">
        <v>430</v>
      </c>
      <c r="B413" t="s">
        <v>747</v>
      </c>
      <c r="C413" t="s">
        <v>785</v>
      </c>
      <c r="D413" t="b">
        <v>1</v>
      </c>
      <c r="E413" t="b">
        <v>0</v>
      </c>
      <c r="F413" t="b">
        <v>0</v>
      </c>
      <c r="G413" t="b">
        <v>0</v>
      </c>
      <c r="H413" t="b">
        <v>0</v>
      </c>
      <c r="I413" t="b">
        <v>0</v>
      </c>
      <c r="J413" t="b">
        <v>0</v>
      </c>
      <c r="K413" t="b">
        <v>1</v>
      </c>
      <c r="L413" t="b">
        <v>1</v>
      </c>
      <c r="M413" t="s">
        <v>1017</v>
      </c>
      <c r="N413" t="s">
        <v>1483</v>
      </c>
      <c r="O413" t="s">
        <v>1974</v>
      </c>
      <c r="P413" t="s">
        <v>2458</v>
      </c>
      <c r="Q413" s="6" t="s">
        <v>2950</v>
      </c>
      <c r="R413" t="s">
        <v>3242</v>
      </c>
      <c r="S413" t="s">
        <v>3630</v>
      </c>
    </row>
    <row r="414" spans="1:19" x14ac:dyDescent="0.25">
      <c r="A414" s="21" t="s">
        <v>431</v>
      </c>
      <c r="B414" t="s">
        <v>591</v>
      </c>
      <c r="C414" t="s">
        <v>785</v>
      </c>
      <c r="D414" t="b">
        <v>1</v>
      </c>
      <c r="E414" t="b">
        <v>0</v>
      </c>
      <c r="F414" t="b">
        <v>0</v>
      </c>
      <c r="G414" t="b">
        <v>0</v>
      </c>
      <c r="H414" t="b">
        <v>0</v>
      </c>
      <c r="I414" t="b">
        <v>0</v>
      </c>
      <c r="J414" t="b">
        <v>0</v>
      </c>
      <c r="K414" t="b">
        <v>1</v>
      </c>
      <c r="L414" t="b">
        <v>0</v>
      </c>
      <c r="N414" t="s">
        <v>1484</v>
      </c>
      <c r="O414" t="s">
        <v>1975</v>
      </c>
      <c r="P414" t="s">
        <v>2459</v>
      </c>
      <c r="Q414" s="6" t="s">
        <v>2951</v>
      </c>
      <c r="S414" t="s">
        <v>3631</v>
      </c>
    </row>
    <row r="415" spans="1:19" x14ac:dyDescent="0.25">
      <c r="A415" s="21" t="s">
        <v>432</v>
      </c>
      <c r="B415" t="s">
        <v>748</v>
      </c>
      <c r="C415" t="s">
        <v>785</v>
      </c>
      <c r="D415" t="b">
        <v>1</v>
      </c>
      <c r="E415" t="b">
        <v>0</v>
      </c>
      <c r="F415" t="b">
        <v>0</v>
      </c>
      <c r="G415" t="b">
        <v>0</v>
      </c>
      <c r="H415" t="b">
        <v>0</v>
      </c>
      <c r="I415" t="b">
        <v>0</v>
      </c>
      <c r="J415" t="b">
        <v>1</v>
      </c>
      <c r="K415" t="b">
        <v>1</v>
      </c>
      <c r="L415" t="b">
        <v>0</v>
      </c>
      <c r="N415" t="s">
        <v>1485</v>
      </c>
      <c r="O415" t="s">
        <v>1976</v>
      </c>
      <c r="P415" t="s">
        <v>2460</v>
      </c>
      <c r="Q415" s="6" t="s">
        <v>2952</v>
      </c>
      <c r="S415" t="s">
        <v>3632</v>
      </c>
    </row>
    <row r="416" spans="1:19" ht="30" x14ac:dyDescent="0.25">
      <c r="A416" s="21" t="s">
        <v>433</v>
      </c>
      <c r="B416" t="s">
        <v>571</v>
      </c>
      <c r="C416" t="s">
        <v>785</v>
      </c>
      <c r="D416" t="b">
        <v>1</v>
      </c>
      <c r="E416" t="b">
        <v>0</v>
      </c>
      <c r="F416" t="b">
        <v>0</v>
      </c>
      <c r="G416" t="b">
        <v>0</v>
      </c>
      <c r="H416" t="b">
        <v>0</v>
      </c>
      <c r="I416" t="b">
        <v>0</v>
      </c>
      <c r="J416" t="b">
        <v>0</v>
      </c>
      <c r="K416" t="b">
        <v>1</v>
      </c>
      <c r="L416" t="b">
        <v>0</v>
      </c>
      <c r="M416" t="s">
        <v>1018</v>
      </c>
      <c r="N416" t="s">
        <v>1486</v>
      </c>
      <c r="O416" t="s">
        <v>1977</v>
      </c>
      <c r="P416" t="s">
        <v>2461</v>
      </c>
      <c r="Q416" s="6" t="s">
        <v>2953</v>
      </c>
      <c r="R416" t="s">
        <v>3243</v>
      </c>
      <c r="S416" t="s">
        <v>3633</v>
      </c>
    </row>
    <row r="417" spans="1:19" ht="30" x14ac:dyDescent="0.25">
      <c r="A417" s="21" t="s">
        <v>434</v>
      </c>
      <c r="B417" t="s">
        <v>749</v>
      </c>
      <c r="C417" t="s">
        <v>785</v>
      </c>
      <c r="D417" t="b">
        <v>1</v>
      </c>
      <c r="E417" t="b">
        <v>0</v>
      </c>
      <c r="F417" t="b">
        <v>0</v>
      </c>
      <c r="G417" t="b">
        <v>0</v>
      </c>
      <c r="H417" t="b">
        <v>0</v>
      </c>
      <c r="I417" t="b">
        <v>0</v>
      </c>
      <c r="J417" t="b">
        <v>0</v>
      </c>
      <c r="K417" t="b">
        <v>1</v>
      </c>
      <c r="L417" t="b">
        <v>1</v>
      </c>
      <c r="M417" t="s">
        <v>1019</v>
      </c>
      <c r="N417" t="s">
        <v>1487</v>
      </c>
      <c r="O417" t="s">
        <v>1978</v>
      </c>
      <c r="P417" t="s">
        <v>2462</v>
      </c>
      <c r="Q417" s="6" t="s">
        <v>2954</v>
      </c>
      <c r="R417" t="s">
        <v>3244</v>
      </c>
      <c r="S417" t="s">
        <v>3634</v>
      </c>
    </row>
    <row r="418" spans="1:19" ht="30" x14ac:dyDescent="0.25">
      <c r="A418" s="21" t="s">
        <v>435</v>
      </c>
      <c r="B418" t="s">
        <v>683</v>
      </c>
      <c r="C418" t="s">
        <v>785</v>
      </c>
      <c r="D418" t="b">
        <v>1</v>
      </c>
      <c r="E418" t="b">
        <v>0</v>
      </c>
      <c r="F418" t="b">
        <v>0</v>
      </c>
      <c r="G418" t="b">
        <v>0</v>
      </c>
      <c r="H418" t="b">
        <v>0</v>
      </c>
      <c r="I418" t="b">
        <v>0</v>
      </c>
      <c r="J418" t="b">
        <v>0</v>
      </c>
      <c r="K418" t="b">
        <v>0</v>
      </c>
      <c r="L418" t="b">
        <v>1</v>
      </c>
      <c r="M418" t="s">
        <v>1020</v>
      </c>
      <c r="N418" t="s">
        <v>1488</v>
      </c>
      <c r="O418" t="s">
        <v>1979</v>
      </c>
      <c r="P418" t="s">
        <v>2463</v>
      </c>
      <c r="Q418" s="6" t="s">
        <v>2955</v>
      </c>
      <c r="R418" t="s">
        <v>3245</v>
      </c>
      <c r="S418" t="s">
        <v>3635</v>
      </c>
    </row>
    <row r="419" spans="1:19" x14ac:dyDescent="0.25">
      <c r="A419" s="21" t="s">
        <v>436</v>
      </c>
      <c r="B419" t="s">
        <v>536</v>
      </c>
      <c r="C419" t="s">
        <v>785</v>
      </c>
      <c r="D419" t="b">
        <v>1</v>
      </c>
      <c r="E419" t="b">
        <v>0</v>
      </c>
      <c r="F419" t="b">
        <v>0</v>
      </c>
      <c r="G419" t="b">
        <v>0</v>
      </c>
      <c r="H419" t="b">
        <v>0</v>
      </c>
      <c r="I419" t="b">
        <v>0</v>
      </c>
      <c r="J419" t="b">
        <v>0</v>
      </c>
      <c r="K419" t="b">
        <v>1</v>
      </c>
      <c r="L419" t="b">
        <v>0</v>
      </c>
      <c r="M419" t="s">
        <v>1021</v>
      </c>
      <c r="N419" t="s">
        <v>1489</v>
      </c>
      <c r="O419" t="s">
        <v>1980</v>
      </c>
      <c r="P419" t="s">
        <v>2464</v>
      </c>
      <c r="Q419" s="6" t="s">
        <v>2956</v>
      </c>
      <c r="R419" t="s">
        <v>3246</v>
      </c>
      <c r="S419" t="s">
        <v>3636</v>
      </c>
    </row>
    <row r="420" spans="1:19" ht="30" x14ac:dyDescent="0.25">
      <c r="A420" s="21" t="s">
        <v>437</v>
      </c>
      <c r="B420" t="s">
        <v>750</v>
      </c>
      <c r="C420" t="s">
        <v>785</v>
      </c>
      <c r="D420" t="b">
        <v>1</v>
      </c>
      <c r="E420" t="b">
        <v>0</v>
      </c>
      <c r="F420" t="b">
        <v>0</v>
      </c>
      <c r="G420" t="b">
        <v>0</v>
      </c>
      <c r="H420" t="b">
        <v>0</v>
      </c>
      <c r="I420" t="b">
        <v>0</v>
      </c>
      <c r="J420" t="b">
        <v>0</v>
      </c>
      <c r="K420" t="b">
        <v>1</v>
      </c>
      <c r="L420" t="b">
        <v>0</v>
      </c>
      <c r="N420" t="s">
        <v>1490</v>
      </c>
      <c r="O420" t="s">
        <v>1981</v>
      </c>
      <c r="P420" t="s">
        <v>2465</v>
      </c>
      <c r="Q420" s="6" t="s">
        <v>2957</v>
      </c>
      <c r="S420" t="s">
        <v>3637</v>
      </c>
    </row>
    <row r="421" spans="1:19" x14ac:dyDescent="0.25">
      <c r="A421" s="21" t="s">
        <v>438</v>
      </c>
      <c r="B421" t="s">
        <v>746</v>
      </c>
      <c r="C421" t="s">
        <v>785</v>
      </c>
      <c r="D421" t="b">
        <v>1</v>
      </c>
      <c r="E421" t="b">
        <v>0</v>
      </c>
      <c r="F421" t="b">
        <v>0</v>
      </c>
      <c r="G421" t="b">
        <v>0</v>
      </c>
      <c r="H421" t="b">
        <v>0</v>
      </c>
      <c r="I421" t="b">
        <v>0</v>
      </c>
      <c r="J421" t="b">
        <v>0</v>
      </c>
      <c r="K421" t="b">
        <v>1</v>
      </c>
      <c r="L421" t="b">
        <v>0</v>
      </c>
      <c r="N421" t="s">
        <v>1491</v>
      </c>
      <c r="O421" t="s">
        <v>1982</v>
      </c>
      <c r="P421" t="s">
        <v>2466</v>
      </c>
      <c r="Q421" s="6" t="s">
        <v>2958</v>
      </c>
      <c r="S421" t="s">
        <v>3638</v>
      </c>
    </row>
    <row r="422" spans="1:19" ht="30" x14ac:dyDescent="0.25">
      <c r="A422" s="21" t="s">
        <v>439</v>
      </c>
      <c r="B422" t="s">
        <v>751</v>
      </c>
      <c r="C422" t="s">
        <v>785</v>
      </c>
      <c r="D422" t="b">
        <v>1</v>
      </c>
      <c r="E422" t="b">
        <v>0</v>
      </c>
      <c r="F422" t="b">
        <v>0</v>
      </c>
      <c r="G422" t="b">
        <v>0</v>
      </c>
      <c r="H422" t="b">
        <v>0</v>
      </c>
      <c r="I422" t="b">
        <v>0</v>
      </c>
      <c r="J422" t="b">
        <v>0</v>
      </c>
      <c r="K422" t="b">
        <v>1</v>
      </c>
      <c r="L422" t="b">
        <v>0</v>
      </c>
      <c r="N422" t="s">
        <v>1492</v>
      </c>
      <c r="O422" t="s">
        <v>1983</v>
      </c>
      <c r="P422" t="s">
        <v>2467</v>
      </c>
      <c r="Q422" s="6" t="s">
        <v>2959</v>
      </c>
      <c r="S422" t="s">
        <v>3639</v>
      </c>
    </row>
    <row r="423" spans="1:19" ht="30" x14ac:dyDescent="0.25">
      <c r="A423" s="21" t="s">
        <v>440</v>
      </c>
      <c r="B423" t="s">
        <v>574</v>
      </c>
      <c r="C423" t="s">
        <v>785</v>
      </c>
      <c r="D423" t="b">
        <v>1</v>
      </c>
      <c r="E423" t="b">
        <v>0</v>
      </c>
      <c r="F423" t="b">
        <v>0</v>
      </c>
      <c r="G423" t="b">
        <v>0</v>
      </c>
      <c r="H423" t="b">
        <v>0</v>
      </c>
      <c r="I423" t="b">
        <v>0</v>
      </c>
      <c r="J423" t="b">
        <v>0</v>
      </c>
      <c r="K423" t="b">
        <v>0</v>
      </c>
      <c r="L423" t="b">
        <v>0</v>
      </c>
      <c r="M423" t="s">
        <v>787</v>
      </c>
      <c r="O423" t="s">
        <v>1984</v>
      </c>
      <c r="Q423" s="6" t="s">
        <v>2960</v>
      </c>
    </row>
    <row r="424" spans="1:19" ht="30" x14ac:dyDescent="0.25">
      <c r="A424" s="21" t="s">
        <v>441</v>
      </c>
      <c r="B424" t="s">
        <v>752</v>
      </c>
      <c r="C424" t="s">
        <v>785</v>
      </c>
      <c r="D424" t="b">
        <v>1</v>
      </c>
      <c r="E424" t="b">
        <v>0</v>
      </c>
      <c r="F424" t="b">
        <v>0</v>
      </c>
      <c r="G424" t="b">
        <v>0</v>
      </c>
      <c r="H424" t="b">
        <v>0</v>
      </c>
      <c r="I424" t="b">
        <v>0</v>
      </c>
      <c r="J424" t="b">
        <v>0</v>
      </c>
      <c r="K424" t="b">
        <v>1</v>
      </c>
      <c r="L424" t="b">
        <v>0</v>
      </c>
      <c r="N424" t="s">
        <v>1493</v>
      </c>
      <c r="O424" t="s">
        <v>1985</v>
      </c>
      <c r="P424" t="s">
        <v>2468</v>
      </c>
      <c r="Q424" s="6" t="s">
        <v>2961</v>
      </c>
      <c r="S424" t="s">
        <v>3640</v>
      </c>
    </row>
    <row r="425" spans="1:19" x14ac:dyDescent="0.25">
      <c r="A425" s="21" t="s">
        <v>442</v>
      </c>
      <c r="B425" t="s">
        <v>558</v>
      </c>
      <c r="C425" t="s">
        <v>785</v>
      </c>
      <c r="D425" t="b">
        <v>1</v>
      </c>
      <c r="E425" t="b">
        <v>0</v>
      </c>
      <c r="F425" t="b">
        <v>0</v>
      </c>
      <c r="G425" t="b">
        <v>0</v>
      </c>
      <c r="H425" t="b">
        <v>0</v>
      </c>
      <c r="I425" t="b">
        <v>0</v>
      </c>
      <c r="J425" t="b">
        <v>1</v>
      </c>
      <c r="K425" t="b">
        <v>1</v>
      </c>
      <c r="L425" t="b">
        <v>0</v>
      </c>
      <c r="M425" t="s">
        <v>1022</v>
      </c>
      <c r="N425" t="s">
        <v>1494</v>
      </c>
      <c r="O425" t="s">
        <v>1986</v>
      </c>
      <c r="P425" t="s">
        <v>2469</v>
      </c>
      <c r="Q425" s="6" t="s">
        <v>2962</v>
      </c>
      <c r="R425" t="s">
        <v>3247</v>
      </c>
      <c r="S425" t="s">
        <v>3641</v>
      </c>
    </row>
    <row r="426" spans="1:19" x14ac:dyDescent="0.25">
      <c r="A426" s="21" t="s">
        <v>443</v>
      </c>
      <c r="B426" t="s">
        <v>753</v>
      </c>
      <c r="C426" t="s">
        <v>785</v>
      </c>
      <c r="D426" t="b">
        <v>0</v>
      </c>
      <c r="E426" t="b">
        <v>0</v>
      </c>
      <c r="F426" t="b">
        <v>0</v>
      </c>
      <c r="G426" t="b">
        <v>0</v>
      </c>
      <c r="H426" t="b">
        <v>0</v>
      </c>
      <c r="I426" t="b">
        <v>0</v>
      </c>
      <c r="J426" t="b">
        <v>0</v>
      </c>
      <c r="K426" t="b">
        <v>1</v>
      </c>
      <c r="L426" t="b">
        <v>0</v>
      </c>
      <c r="M426" t="s">
        <v>1023</v>
      </c>
      <c r="O426" t="s">
        <v>1987</v>
      </c>
      <c r="Q426" s="6" t="s">
        <v>2963</v>
      </c>
      <c r="R426" t="s">
        <v>3248</v>
      </c>
      <c r="S426" t="s">
        <v>3642</v>
      </c>
    </row>
    <row r="427" spans="1:19" ht="30" x14ac:dyDescent="0.25">
      <c r="A427" s="21" t="s">
        <v>444</v>
      </c>
      <c r="B427" t="s">
        <v>574</v>
      </c>
      <c r="C427" t="s">
        <v>785</v>
      </c>
      <c r="D427" t="b">
        <v>1</v>
      </c>
      <c r="E427" t="b">
        <v>0</v>
      </c>
      <c r="F427" t="b">
        <v>0</v>
      </c>
      <c r="G427" t="b">
        <v>0</v>
      </c>
      <c r="H427" t="b">
        <v>0</v>
      </c>
      <c r="I427" t="b">
        <v>0</v>
      </c>
      <c r="J427" t="b">
        <v>0</v>
      </c>
      <c r="K427" t="b">
        <v>0</v>
      </c>
      <c r="L427" t="b">
        <v>1</v>
      </c>
      <c r="M427" t="s">
        <v>1024</v>
      </c>
      <c r="N427" t="s">
        <v>1495</v>
      </c>
      <c r="O427" t="s">
        <v>1988</v>
      </c>
      <c r="P427" t="s">
        <v>2470</v>
      </c>
      <c r="Q427" s="6" t="s">
        <v>2964</v>
      </c>
      <c r="R427" t="s">
        <v>3249</v>
      </c>
    </row>
    <row r="428" spans="1:19" x14ac:dyDescent="0.25">
      <c r="A428" s="21" t="s">
        <v>445</v>
      </c>
      <c r="B428" t="s">
        <v>754</v>
      </c>
      <c r="C428" t="s">
        <v>785</v>
      </c>
      <c r="D428" t="b">
        <v>1</v>
      </c>
      <c r="E428" t="b">
        <v>0</v>
      </c>
      <c r="F428" t="b">
        <v>0</v>
      </c>
      <c r="G428" t="b">
        <v>0</v>
      </c>
      <c r="H428" t="b">
        <v>0</v>
      </c>
      <c r="I428" t="b">
        <v>0</v>
      </c>
      <c r="J428" t="b">
        <v>0</v>
      </c>
      <c r="K428" t="b">
        <v>0</v>
      </c>
      <c r="L428" t="b">
        <v>0</v>
      </c>
      <c r="M428" t="s">
        <v>787</v>
      </c>
      <c r="N428" t="s">
        <v>1496</v>
      </c>
      <c r="O428" t="s">
        <v>1989</v>
      </c>
      <c r="P428" t="s">
        <v>2471</v>
      </c>
      <c r="Q428" s="6" t="s">
        <v>2965</v>
      </c>
    </row>
    <row r="429" spans="1:19" ht="30" x14ac:dyDescent="0.25">
      <c r="A429" s="21" t="s">
        <v>446</v>
      </c>
      <c r="B429" t="s">
        <v>620</v>
      </c>
      <c r="C429" t="s">
        <v>785</v>
      </c>
      <c r="D429" t="b">
        <v>1</v>
      </c>
      <c r="E429" t="b">
        <v>0</v>
      </c>
      <c r="F429" t="b">
        <v>0</v>
      </c>
      <c r="G429" t="b">
        <v>0</v>
      </c>
      <c r="H429" t="b">
        <v>0</v>
      </c>
      <c r="I429" t="b">
        <v>0</v>
      </c>
      <c r="J429" t="b">
        <v>0</v>
      </c>
      <c r="K429" t="b">
        <v>1</v>
      </c>
      <c r="L429" t="b">
        <v>1</v>
      </c>
      <c r="M429" t="s">
        <v>1025</v>
      </c>
      <c r="N429" t="s">
        <v>1497</v>
      </c>
      <c r="O429" t="s">
        <v>1990</v>
      </c>
      <c r="P429" t="s">
        <v>2472</v>
      </c>
      <c r="Q429" s="6" t="s">
        <v>2966</v>
      </c>
      <c r="R429" t="s">
        <v>3250</v>
      </c>
      <c r="S429" t="s">
        <v>3643</v>
      </c>
    </row>
    <row r="430" spans="1:19" ht="30" x14ac:dyDescent="0.25">
      <c r="A430" s="21" t="s">
        <v>447</v>
      </c>
      <c r="B430" t="s">
        <v>739</v>
      </c>
      <c r="C430" t="s">
        <v>785</v>
      </c>
      <c r="D430" t="b">
        <v>1</v>
      </c>
      <c r="E430" t="b">
        <v>0</v>
      </c>
      <c r="F430" t="b">
        <v>0</v>
      </c>
      <c r="G430" t="b">
        <v>0</v>
      </c>
      <c r="H430" t="b">
        <v>0</v>
      </c>
      <c r="I430" t="b">
        <v>0</v>
      </c>
      <c r="J430" t="b">
        <v>0</v>
      </c>
      <c r="K430" t="b">
        <v>1</v>
      </c>
      <c r="L430" t="b">
        <v>1</v>
      </c>
      <c r="M430" t="s">
        <v>1026</v>
      </c>
      <c r="N430" t="s">
        <v>1498</v>
      </c>
      <c r="O430" t="s">
        <v>1991</v>
      </c>
      <c r="P430" t="s">
        <v>2473</v>
      </c>
      <c r="Q430" s="6" t="s">
        <v>2967</v>
      </c>
      <c r="R430" t="s">
        <v>3251</v>
      </c>
    </row>
    <row r="431" spans="1:19" ht="30" x14ac:dyDescent="0.25">
      <c r="A431" s="21" t="s">
        <v>448</v>
      </c>
      <c r="B431" t="s">
        <v>755</v>
      </c>
      <c r="C431" t="s">
        <v>785</v>
      </c>
      <c r="D431" t="b">
        <v>1</v>
      </c>
      <c r="E431" t="b">
        <v>0</v>
      </c>
      <c r="F431" t="b">
        <v>0</v>
      </c>
      <c r="G431" t="b">
        <v>0</v>
      </c>
      <c r="H431" t="b">
        <v>0</v>
      </c>
      <c r="I431" t="b">
        <v>0</v>
      </c>
      <c r="J431" t="b">
        <v>0</v>
      </c>
      <c r="K431" t="b">
        <v>1</v>
      </c>
      <c r="L431" t="b">
        <v>0</v>
      </c>
      <c r="M431" t="s">
        <v>1027</v>
      </c>
      <c r="N431" t="s">
        <v>1499</v>
      </c>
      <c r="O431" t="s">
        <v>1992</v>
      </c>
      <c r="P431" t="s">
        <v>2474</v>
      </c>
      <c r="Q431" s="6" t="s">
        <v>2968</v>
      </c>
      <c r="R431" t="s">
        <v>3252</v>
      </c>
      <c r="S431" t="s">
        <v>3644</v>
      </c>
    </row>
    <row r="432" spans="1:19" ht="30" x14ac:dyDescent="0.25">
      <c r="A432" s="21" t="s">
        <v>449</v>
      </c>
      <c r="B432" t="s">
        <v>685</v>
      </c>
      <c r="C432" t="s">
        <v>785</v>
      </c>
      <c r="D432" t="b">
        <v>1</v>
      </c>
      <c r="E432" t="b">
        <v>0</v>
      </c>
      <c r="F432" t="b">
        <v>0</v>
      </c>
      <c r="G432" t="b">
        <v>0</v>
      </c>
      <c r="H432" t="b">
        <v>0</v>
      </c>
      <c r="I432" t="b">
        <v>0</v>
      </c>
      <c r="J432" t="b">
        <v>0</v>
      </c>
      <c r="K432" t="b">
        <v>1</v>
      </c>
      <c r="L432" t="b">
        <v>1</v>
      </c>
      <c r="M432" t="s">
        <v>1028</v>
      </c>
      <c r="N432" t="s">
        <v>1500</v>
      </c>
      <c r="O432" t="s">
        <v>1993</v>
      </c>
      <c r="P432" t="s">
        <v>2475</v>
      </c>
      <c r="Q432" s="6" t="s">
        <v>2969</v>
      </c>
      <c r="R432" t="s">
        <v>3253</v>
      </c>
      <c r="S432" t="s">
        <v>3645</v>
      </c>
    </row>
    <row r="433" spans="1:19" ht="30" x14ac:dyDescent="0.25">
      <c r="A433" s="21" t="s">
        <v>450</v>
      </c>
      <c r="B433" t="s">
        <v>545</v>
      </c>
      <c r="C433" t="s">
        <v>785</v>
      </c>
      <c r="D433" t="b">
        <v>1</v>
      </c>
      <c r="E433" t="b">
        <v>0</v>
      </c>
      <c r="F433" t="b">
        <v>0</v>
      </c>
      <c r="G433" t="b">
        <v>0</v>
      </c>
      <c r="H433" t="b">
        <v>0</v>
      </c>
      <c r="I433" t="b">
        <v>0</v>
      </c>
      <c r="J433" t="b">
        <v>0</v>
      </c>
      <c r="K433" t="b">
        <v>1</v>
      </c>
      <c r="L433" t="b">
        <v>0</v>
      </c>
      <c r="M433" t="s">
        <v>1029</v>
      </c>
      <c r="N433" t="s">
        <v>1501</v>
      </c>
      <c r="O433" t="s">
        <v>1994</v>
      </c>
      <c r="P433" t="s">
        <v>2476</v>
      </c>
      <c r="Q433" s="6" t="s">
        <v>2970</v>
      </c>
      <c r="R433" t="s">
        <v>3254</v>
      </c>
      <c r="S433" t="s">
        <v>3646</v>
      </c>
    </row>
    <row r="434" spans="1:19" x14ac:dyDescent="0.25">
      <c r="A434" s="21" t="s">
        <v>451</v>
      </c>
      <c r="B434" t="s">
        <v>717</v>
      </c>
      <c r="C434" t="s">
        <v>785</v>
      </c>
      <c r="D434" t="b">
        <v>0</v>
      </c>
      <c r="E434" t="b">
        <v>0</v>
      </c>
      <c r="F434" t="b">
        <v>0</v>
      </c>
      <c r="G434" t="b">
        <v>0</v>
      </c>
      <c r="H434" t="b">
        <v>0</v>
      </c>
      <c r="I434" t="b">
        <v>0</v>
      </c>
      <c r="J434" t="b">
        <v>0</v>
      </c>
      <c r="K434" t="b">
        <v>1</v>
      </c>
      <c r="L434" t="b">
        <v>0</v>
      </c>
      <c r="M434" t="s">
        <v>1030</v>
      </c>
      <c r="O434" t="s">
        <v>1995</v>
      </c>
      <c r="P434" t="s">
        <v>2477</v>
      </c>
      <c r="Q434" s="6" t="s">
        <v>2971</v>
      </c>
      <c r="R434" t="s">
        <v>3255</v>
      </c>
    </row>
    <row r="435" spans="1:19" ht="30" x14ac:dyDescent="0.25">
      <c r="A435" s="21" t="s">
        <v>452</v>
      </c>
      <c r="B435" t="s">
        <v>667</v>
      </c>
      <c r="C435" t="s">
        <v>785</v>
      </c>
      <c r="D435" t="b">
        <v>1</v>
      </c>
      <c r="E435" t="b">
        <v>0</v>
      </c>
      <c r="F435" t="b">
        <v>0</v>
      </c>
      <c r="G435" t="b">
        <v>0</v>
      </c>
      <c r="H435" t="b">
        <v>0</v>
      </c>
      <c r="I435" t="b">
        <v>0</v>
      </c>
      <c r="J435" t="b">
        <v>0</v>
      </c>
      <c r="K435" t="b">
        <v>1</v>
      </c>
      <c r="L435" t="b">
        <v>0</v>
      </c>
      <c r="M435" t="s">
        <v>1031</v>
      </c>
      <c r="N435" t="s">
        <v>1502</v>
      </c>
      <c r="O435" t="s">
        <v>1996</v>
      </c>
      <c r="P435" t="s">
        <v>2478</v>
      </c>
      <c r="Q435" s="6" t="s">
        <v>2972</v>
      </c>
      <c r="R435" t="s">
        <v>3256</v>
      </c>
      <c r="S435" t="s">
        <v>3647</v>
      </c>
    </row>
    <row r="436" spans="1:19" ht="30" x14ac:dyDescent="0.25">
      <c r="A436" s="21" t="s">
        <v>453</v>
      </c>
      <c r="B436" t="s">
        <v>756</v>
      </c>
      <c r="C436" t="s">
        <v>785</v>
      </c>
      <c r="D436" t="b">
        <v>1</v>
      </c>
      <c r="E436" t="b">
        <v>0</v>
      </c>
      <c r="F436" t="b">
        <v>0</v>
      </c>
      <c r="G436" t="b">
        <v>0</v>
      </c>
      <c r="H436" t="b">
        <v>0</v>
      </c>
      <c r="I436" t="b">
        <v>0</v>
      </c>
      <c r="J436" t="b">
        <v>0</v>
      </c>
      <c r="K436" t="b">
        <v>1</v>
      </c>
      <c r="L436" t="b">
        <v>0</v>
      </c>
      <c r="M436" t="s">
        <v>1032</v>
      </c>
      <c r="N436" t="s">
        <v>1503</v>
      </c>
      <c r="O436" t="s">
        <v>1997</v>
      </c>
      <c r="P436" t="s">
        <v>2479</v>
      </c>
      <c r="Q436" s="6" t="s">
        <v>2973</v>
      </c>
      <c r="R436" t="s">
        <v>3257</v>
      </c>
      <c r="S436" t="s">
        <v>3648</v>
      </c>
    </row>
    <row r="437" spans="1:19" ht="30" x14ac:dyDescent="0.25">
      <c r="A437" s="21" t="s">
        <v>454</v>
      </c>
      <c r="B437" t="s">
        <v>757</v>
      </c>
      <c r="C437" t="s">
        <v>785</v>
      </c>
      <c r="D437" t="b">
        <v>0</v>
      </c>
      <c r="E437" t="b">
        <v>0</v>
      </c>
      <c r="F437" t="b">
        <v>0</v>
      </c>
      <c r="G437" t="b">
        <v>0</v>
      </c>
      <c r="H437" t="b">
        <v>0</v>
      </c>
      <c r="I437" t="b">
        <v>0</v>
      </c>
      <c r="J437" t="b">
        <v>0</v>
      </c>
      <c r="K437" t="b">
        <v>1</v>
      </c>
      <c r="L437" t="b">
        <v>0</v>
      </c>
      <c r="M437" t="s">
        <v>1033</v>
      </c>
      <c r="N437" t="s">
        <v>1504</v>
      </c>
      <c r="O437" t="s">
        <v>1998</v>
      </c>
      <c r="Q437" s="6" t="s">
        <v>2974</v>
      </c>
      <c r="R437" t="s">
        <v>3258</v>
      </c>
    </row>
    <row r="438" spans="1:19" ht="45" x14ac:dyDescent="0.25">
      <c r="A438" s="21" t="s">
        <v>455</v>
      </c>
      <c r="B438" t="s">
        <v>588</v>
      </c>
      <c r="C438" t="s">
        <v>785</v>
      </c>
      <c r="D438" t="b">
        <v>1</v>
      </c>
      <c r="E438" t="b">
        <v>0</v>
      </c>
      <c r="F438" t="b">
        <v>0</v>
      </c>
      <c r="G438" t="b">
        <v>0</v>
      </c>
      <c r="H438" t="b">
        <v>0</v>
      </c>
      <c r="I438" t="b">
        <v>0</v>
      </c>
      <c r="J438" t="b">
        <v>0</v>
      </c>
      <c r="K438" t="b">
        <v>0</v>
      </c>
      <c r="L438" t="b">
        <v>0</v>
      </c>
      <c r="N438" t="s">
        <v>1505</v>
      </c>
      <c r="O438" t="s">
        <v>1999</v>
      </c>
      <c r="P438" t="s">
        <v>2480</v>
      </c>
      <c r="Q438" s="6" t="s">
        <v>2975</v>
      </c>
      <c r="S438" t="s">
        <v>3649</v>
      </c>
    </row>
    <row r="439" spans="1:19" x14ac:dyDescent="0.25">
      <c r="A439" s="21" t="s">
        <v>456</v>
      </c>
      <c r="B439" t="s">
        <v>588</v>
      </c>
      <c r="C439" t="s">
        <v>785</v>
      </c>
      <c r="D439" t="b">
        <v>1</v>
      </c>
      <c r="E439" t="b">
        <v>0</v>
      </c>
      <c r="F439" t="b">
        <v>0</v>
      </c>
      <c r="G439" t="b">
        <v>0</v>
      </c>
      <c r="H439" t="b">
        <v>0</v>
      </c>
      <c r="I439" t="b">
        <v>0</v>
      </c>
      <c r="J439" t="b">
        <v>0</v>
      </c>
      <c r="K439" t="b">
        <v>1</v>
      </c>
      <c r="L439" t="b">
        <v>0</v>
      </c>
      <c r="N439" t="s">
        <v>1506</v>
      </c>
      <c r="O439" t="s">
        <v>2000</v>
      </c>
      <c r="P439" t="s">
        <v>2481</v>
      </c>
      <c r="Q439" s="6" t="s">
        <v>2976</v>
      </c>
      <c r="S439" t="s">
        <v>3650</v>
      </c>
    </row>
    <row r="440" spans="1:19" ht="30" x14ac:dyDescent="0.25">
      <c r="A440" s="21" t="s">
        <v>457</v>
      </c>
      <c r="B440" t="s">
        <v>758</v>
      </c>
      <c r="C440" t="s">
        <v>785</v>
      </c>
      <c r="D440" t="b">
        <v>1</v>
      </c>
      <c r="E440" t="b">
        <v>0</v>
      </c>
      <c r="F440" t="b">
        <v>0</v>
      </c>
      <c r="G440" t="b">
        <v>0</v>
      </c>
      <c r="H440" t="b">
        <v>0</v>
      </c>
      <c r="I440" t="b">
        <v>0</v>
      </c>
      <c r="J440" t="b">
        <v>0</v>
      </c>
      <c r="K440" t="b">
        <v>1</v>
      </c>
      <c r="L440" t="b">
        <v>1</v>
      </c>
      <c r="M440" t="s">
        <v>1034</v>
      </c>
      <c r="N440" t="s">
        <v>1507</v>
      </c>
      <c r="O440" t="s">
        <v>2001</v>
      </c>
      <c r="P440" t="s">
        <v>2482</v>
      </c>
      <c r="Q440" s="6" t="s">
        <v>2977</v>
      </c>
      <c r="R440" t="s">
        <v>3259</v>
      </c>
    </row>
    <row r="441" spans="1:19" ht="45" x14ac:dyDescent="0.25">
      <c r="A441" s="21" t="s">
        <v>458</v>
      </c>
      <c r="B441" t="s">
        <v>759</v>
      </c>
      <c r="C441" t="s">
        <v>785</v>
      </c>
      <c r="D441" t="b">
        <v>1</v>
      </c>
      <c r="E441" t="b">
        <v>0</v>
      </c>
      <c r="F441" t="b">
        <v>0</v>
      </c>
      <c r="G441" t="b">
        <v>0</v>
      </c>
      <c r="H441" t="b">
        <v>0</v>
      </c>
      <c r="I441" t="b">
        <v>0</v>
      </c>
      <c r="J441" t="b">
        <v>0</v>
      </c>
      <c r="K441" t="b">
        <v>1</v>
      </c>
      <c r="L441" t="b">
        <v>0</v>
      </c>
      <c r="M441" t="s">
        <v>1035</v>
      </c>
      <c r="O441" t="s">
        <v>2002</v>
      </c>
      <c r="P441" t="s">
        <v>2483</v>
      </c>
      <c r="Q441" s="6" t="s">
        <v>2978</v>
      </c>
      <c r="R441" t="s">
        <v>3260</v>
      </c>
    </row>
    <row r="442" spans="1:19" ht="30" x14ac:dyDescent="0.25">
      <c r="A442" s="21" t="s">
        <v>459</v>
      </c>
      <c r="B442" t="s">
        <v>596</v>
      </c>
      <c r="C442" t="s">
        <v>785</v>
      </c>
      <c r="D442" t="b">
        <v>1</v>
      </c>
      <c r="E442" t="b">
        <v>0</v>
      </c>
      <c r="F442" t="b">
        <v>0</v>
      </c>
      <c r="G442" t="b">
        <v>0</v>
      </c>
      <c r="H442" t="b">
        <v>0</v>
      </c>
      <c r="I442" t="b">
        <v>0</v>
      </c>
      <c r="J442" t="b">
        <v>0</v>
      </c>
      <c r="K442" t="b">
        <v>1</v>
      </c>
      <c r="L442" t="b">
        <v>1</v>
      </c>
      <c r="M442" t="s">
        <v>1036</v>
      </c>
      <c r="N442" t="s">
        <v>1508</v>
      </c>
      <c r="O442" t="s">
        <v>2003</v>
      </c>
      <c r="P442" t="s">
        <v>2484</v>
      </c>
      <c r="Q442" s="6" t="s">
        <v>2979</v>
      </c>
      <c r="R442" t="s">
        <v>3261</v>
      </c>
      <c r="S442" t="s">
        <v>3651</v>
      </c>
    </row>
    <row r="443" spans="1:19" ht="30" x14ac:dyDescent="0.25">
      <c r="A443" s="21" t="s">
        <v>460</v>
      </c>
      <c r="B443" t="s">
        <v>599</v>
      </c>
      <c r="C443" t="s">
        <v>785</v>
      </c>
      <c r="D443" t="b">
        <v>1</v>
      </c>
      <c r="E443" t="b">
        <v>0</v>
      </c>
      <c r="F443" t="b">
        <v>0</v>
      </c>
      <c r="G443" t="b">
        <v>0</v>
      </c>
      <c r="H443" t="b">
        <v>0</v>
      </c>
      <c r="I443" t="b">
        <v>0</v>
      </c>
      <c r="J443" t="b">
        <v>0</v>
      </c>
      <c r="K443" t="b">
        <v>1</v>
      </c>
      <c r="L443" t="b">
        <v>0</v>
      </c>
      <c r="M443" t="s">
        <v>1037</v>
      </c>
      <c r="N443" t="s">
        <v>1509</v>
      </c>
      <c r="O443" t="s">
        <v>2004</v>
      </c>
      <c r="P443" t="s">
        <v>2485</v>
      </c>
      <c r="Q443" s="6" t="s">
        <v>2980</v>
      </c>
      <c r="R443" t="s">
        <v>3262</v>
      </c>
      <c r="S443" t="s">
        <v>3652</v>
      </c>
    </row>
    <row r="444" spans="1:19" ht="30" x14ac:dyDescent="0.25">
      <c r="A444" s="21" t="s">
        <v>461</v>
      </c>
      <c r="B444" t="s">
        <v>760</v>
      </c>
      <c r="C444" t="s">
        <v>785</v>
      </c>
      <c r="D444" t="b">
        <v>1</v>
      </c>
      <c r="E444" t="b">
        <v>0</v>
      </c>
      <c r="F444" t="b">
        <v>0</v>
      </c>
      <c r="G444" t="b">
        <v>0</v>
      </c>
      <c r="H444" t="b">
        <v>0</v>
      </c>
      <c r="I444" t="b">
        <v>0</v>
      </c>
      <c r="J444" t="b">
        <v>0</v>
      </c>
      <c r="K444" t="b">
        <v>1</v>
      </c>
      <c r="L444" t="b">
        <v>0</v>
      </c>
      <c r="M444" t="s">
        <v>1038</v>
      </c>
      <c r="N444" t="s">
        <v>1510</v>
      </c>
      <c r="O444" t="s">
        <v>2005</v>
      </c>
      <c r="P444" t="s">
        <v>2486</v>
      </c>
      <c r="Q444" s="6" t="s">
        <v>2981</v>
      </c>
      <c r="R444" t="s">
        <v>3263</v>
      </c>
      <c r="S444" t="s">
        <v>3653</v>
      </c>
    </row>
    <row r="445" spans="1:19" ht="30" x14ac:dyDescent="0.25">
      <c r="A445" s="21" t="s">
        <v>462</v>
      </c>
      <c r="B445" t="s">
        <v>708</v>
      </c>
      <c r="C445" t="s">
        <v>785</v>
      </c>
      <c r="D445" t="b">
        <v>1</v>
      </c>
      <c r="E445" t="b">
        <v>0</v>
      </c>
      <c r="F445" t="b">
        <v>0</v>
      </c>
      <c r="G445" t="b">
        <v>0</v>
      </c>
      <c r="H445" t="b">
        <v>0</v>
      </c>
      <c r="I445" t="b">
        <v>0</v>
      </c>
      <c r="J445" t="b">
        <v>0</v>
      </c>
      <c r="K445" t="b">
        <v>0</v>
      </c>
      <c r="L445" t="b">
        <v>0</v>
      </c>
      <c r="M445" t="s">
        <v>1039</v>
      </c>
      <c r="N445" t="s">
        <v>1511</v>
      </c>
      <c r="O445" t="s">
        <v>2006</v>
      </c>
      <c r="P445" t="s">
        <v>2487</v>
      </c>
      <c r="Q445" s="6" t="s">
        <v>2982</v>
      </c>
      <c r="R445" t="s">
        <v>3264</v>
      </c>
      <c r="S445" t="s">
        <v>3654</v>
      </c>
    </row>
    <row r="446" spans="1:19" x14ac:dyDescent="0.25">
      <c r="A446" s="21" t="s">
        <v>463</v>
      </c>
      <c r="B446" t="s">
        <v>761</v>
      </c>
      <c r="C446" t="s">
        <v>785</v>
      </c>
      <c r="D446" t="b">
        <v>1</v>
      </c>
      <c r="E446" t="b">
        <v>0</v>
      </c>
      <c r="F446" t="b">
        <v>0</v>
      </c>
      <c r="G446" t="b">
        <v>0</v>
      </c>
      <c r="H446" t="b">
        <v>0</v>
      </c>
      <c r="I446" t="b">
        <v>0</v>
      </c>
      <c r="J446" t="b">
        <v>1</v>
      </c>
      <c r="K446" t="b">
        <v>1</v>
      </c>
      <c r="L446" t="b">
        <v>0</v>
      </c>
      <c r="M446" t="s">
        <v>1040</v>
      </c>
      <c r="N446" t="s">
        <v>1512</v>
      </c>
      <c r="O446" t="s">
        <v>2007</v>
      </c>
      <c r="P446" t="s">
        <v>2488</v>
      </c>
      <c r="Q446" s="6" t="s">
        <v>2983</v>
      </c>
      <c r="R446" t="s">
        <v>3265</v>
      </c>
      <c r="S446" t="s">
        <v>3655</v>
      </c>
    </row>
    <row r="447" spans="1:19" ht="45" x14ac:dyDescent="0.25">
      <c r="A447" s="21" t="s">
        <v>464</v>
      </c>
      <c r="B447" t="s">
        <v>689</v>
      </c>
      <c r="C447" t="s">
        <v>785</v>
      </c>
      <c r="D447" t="b">
        <v>1</v>
      </c>
      <c r="E447" t="b">
        <v>0</v>
      </c>
      <c r="F447" t="b">
        <v>0</v>
      </c>
      <c r="G447" t="b">
        <v>0</v>
      </c>
      <c r="H447" t="b">
        <v>0</v>
      </c>
      <c r="I447" t="b">
        <v>0</v>
      </c>
      <c r="J447" t="b">
        <v>0</v>
      </c>
      <c r="K447" t="b">
        <v>1</v>
      </c>
      <c r="L447" t="b">
        <v>0</v>
      </c>
      <c r="M447" t="s">
        <v>1041</v>
      </c>
      <c r="N447" t="s">
        <v>1513</v>
      </c>
      <c r="O447" t="s">
        <v>2008</v>
      </c>
      <c r="P447" t="s">
        <v>2489</v>
      </c>
      <c r="Q447" s="6" t="s">
        <v>2984</v>
      </c>
      <c r="R447" t="s">
        <v>3266</v>
      </c>
      <c r="S447" t="s">
        <v>3656</v>
      </c>
    </row>
    <row r="448" spans="1:19" ht="30" x14ac:dyDescent="0.25">
      <c r="A448" s="21" t="s">
        <v>465</v>
      </c>
      <c r="B448" t="s">
        <v>762</v>
      </c>
      <c r="C448" t="s">
        <v>785</v>
      </c>
      <c r="D448" t="b">
        <v>1</v>
      </c>
      <c r="E448" t="b">
        <v>0</v>
      </c>
      <c r="F448" t="b">
        <v>0</v>
      </c>
      <c r="G448" t="b">
        <v>0</v>
      </c>
      <c r="H448" t="b">
        <v>0</v>
      </c>
      <c r="I448" t="b">
        <v>0</v>
      </c>
      <c r="J448" t="b">
        <v>0</v>
      </c>
      <c r="K448" t="b">
        <v>1</v>
      </c>
      <c r="L448" t="b">
        <v>0</v>
      </c>
      <c r="M448" t="s">
        <v>1042</v>
      </c>
      <c r="N448" t="s">
        <v>1514</v>
      </c>
      <c r="O448" t="s">
        <v>2009</v>
      </c>
      <c r="P448" t="s">
        <v>2490</v>
      </c>
      <c r="Q448" s="6" t="s">
        <v>2985</v>
      </c>
      <c r="R448" t="s">
        <v>3267</v>
      </c>
      <c r="S448" t="s">
        <v>3657</v>
      </c>
    </row>
    <row r="449" spans="1:19" x14ac:dyDescent="0.25">
      <c r="A449" s="21" t="s">
        <v>466</v>
      </c>
      <c r="B449" t="s">
        <v>734</v>
      </c>
      <c r="C449" t="s">
        <v>785</v>
      </c>
      <c r="D449" t="b">
        <v>1</v>
      </c>
      <c r="E449" t="b">
        <v>0</v>
      </c>
      <c r="F449" t="b">
        <v>0</v>
      </c>
      <c r="G449" t="b">
        <v>0</v>
      </c>
      <c r="H449" t="b">
        <v>0</v>
      </c>
      <c r="I449" t="b">
        <v>0</v>
      </c>
      <c r="J449" t="b">
        <v>1</v>
      </c>
      <c r="K449" t="b">
        <v>1</v>
      </c>
      <c r="L449" t="b">
        <v>0</v>
      </c>
      <c r="M449" t="s">
        <v>1043</v>
      </c>
      <c r="N449" t="s">
        <v>1515</v>
      </c>
      <c r="O449" t="s">
        <v>2010</v>
      </c>
      <c r="P449" t="s">
        <v>2491</v>
      </c>
      <c r="Q449" s="6" t="s">
        <v>2986</v>
      </c>
      <c r="R449" t="s">
        <v>3268</v>
      </c>
      <c r="S449" t="s">
        <v>3658</v>
      </c>
    </row>
    <row r="450" spans="1:19" ht="45" x14ac:dyDescent="0.25">
      <c r="A450" s="21" t="s">
        <v>467</v>
      </c>
      <c r="B450" t="s">
        <v>574</v>
      </c>
      <c r="C450" t="s">
        <v>785</v>
      </c>
      <c r="D450" t="b">
        <v>1</v>
      </c>
      <c r="E450" t="b">
        <v>0</v>
      </c>
      <c r="F450" t="b">
        <v>0</v>
      </c>
      <c r="G450" t="b">
        <v>0</v>
      </c>
      <c r="H450" t="b">
        <v>0</v>
      </c>
      <c r="I450" t="b">
        <v>0</v>
      </c>
      <c r="J450" t="b">
        <v>0</v>
      </c>
      <c r="K450" t="b">
        <v>0</v>
      </c>
      <c r="L450" t="b">
        <v>1</v>
      </c>
      <c r="M450" t="s">
        <v>1044</v>
      </c>
      <c r="N450" t="s">
        <v>1516</v>
      </c>
      <c r="O450" t="s">
        <v>2011</v>
      </c>
      <c r="P450" t="s">
        <v>2492</v>
      </c>
      <c r="Q450" s="6" t="s">
        <v>2987</v>
      </c>
      <c r="R450" t="s">
        <v>3269</v>
      </c>
    </row>
    <row r="451" spans="1:19" ht="30" x14ac:dyDescent="0.25">
      <c r="A451" s="21" t="s">
        <v>468</v>
      </c>
      <c r="B451" t="s">
        <v>763</v>
      </c>
      <c r="C451" t="s">
        <v>785</v>
      </c>
      <c r="D451" t="b">
        <v>1</v>
      </c>
      <c r="E451" t="b">
        <v>0</v>
      </c>
      <c r="F451" t="b">
        <v>0</v>
      </c>
      <c r="G451" t="b">
        <v>0</v>
      </c>
      <c r="H451" t="b">
        <v>0</v>
      </c>
      <c r="I451" t="b">
        <v>0</v>
      </c>
      <c r="J451" t="b">
        <v>0</v>
      </c>
      <c r="K451" t="b">
        <v>1</v>
      </c>
      <c r="L451" t="b">
        <v>0</v>
      </c>
      <c r="M451" t="s">
        <v>1045</v>
      </c>
      <c r="N451" t="s">
        <v>1517</v>
      </c>
      <c r="O451" t="s">
        <v>2012</v>
      </c>
      <c r="P451" t="s">
        <v>2493</v>
      </c>
      <c r="Q451" s="6" t="s">
        <v>2988</v>
      </c>
      <c r="R451" t="s">
        <v>3270</v>
      </c>
      <c r="S451" t="s">
        <v>3659</v>
      </c>
    </row>
    <row r="452" spans="1:19" ht="30" x14ac:dyDescent="0.25">
      <c r="A452" s="21" t="s">
        <v>469</v>
      </c>
      <c r="B452" t="s">
        <v>536</v>
      </c>
      <c r="C452" t="s">
        <v>785</v>
      </c>
      <c r="D452" t="b">
        <v>1</v>
      </c>
      <c r="E452" t="b">
        <v>0</v>
      </c>
      <c r="F452" t="b">
        <v>0</v>
      </c>
      <c r="G452" t="b">
        <v>0</v>
      </c>
      <c r="H452" t="b">
        <v>0</v>
      </c>
      <c r="I452" t="b">
        <v>0</v>
      </c>
      <c r="J452" t="b">
        <v>0</v>
      </c>
      <c r="K452" t="b">
        <v>1</v>
      </c>
      <c r="L452" t="b">
        <v>1</v>
      </c>
      <c r="M452" t="s">
        <v>1046</v>
      </c>
      <c r="N452" t="s">
        <v>1518</v>
      </c>
      <c r="O452" t="s">
        <v>2013</v>
      </c>
      <c r="P452" t="s">
        <v>2494</v>
      </c>
      <c r="Q452" s="6" t="s">
        <v>2989</v>
      </c>
      <c r="R452" t="s">
        <v>3271</v>
      </c>
      <c r="S452" t="s">
        <v>3660</v>
      </c>
    </row>
    <row r="453" spans="1:19" x14ac:dyDescent="0.25">
      <c r="A453" s="21" t="s">
        <v>470</v>
      </c>
      <c r="B453" t="s">
        <v>755</v>
      </c>
      <c r="C453" t="s">
        <v>785</v>
      </c>
      <c r="D453" t="b">
        <v>1</v>
      </c>
      <c r="E453" t="b">
        <v>0</v>
      </c>
      <c r="F453" t="b">
        <v>0</v>
      </c>
      <c r="G453" t="b">
        <v>0</v>
      </c>
      <c r="H453" t="b">
        <v>0</v>
      </c>
      <c r="I453" t="b">
        <v>0</v>
      </c>
      <c r="J453" t="b">
        <v>0</v>
      </c>
      <c r="K453" t="b">
        <v>0</v>
      </c>
      <c r="L453" t="b">
        <v>0</v>
      </c>
      <c r="M453" t="s">
        <v>1047</v>
      </c>
      <c r="N453" t="s">
        <v>1519</v>
      </c>
      <c r="O453" t="s">
        <v>2014</v>
      </c>
      <c r="P453" t="s">
        <v>2495</v>
      </c>
      <c r="Q453" s="6" t="s">
        <v>2990</v>
      </c>
      <c r="R453" t="s">
        <v>3272</v>
      </c>
      <c r="S453" t="s">
        <v>3661</v>
      </c>
    </row>
    <row r="454" spans="1:19" ht="30" x14ac:dyDescent="0.25">
      <c r="A454" s="21" t="s">
        <v>471</v>
      </c>
      <c r="B454" t="s">
        <v>764</v>
      </c>
      <c r="C454" t="s">
        <v>785</v>
      </c>
      <c r="D454" t="b">
        <v>1</v>
      </c>
      <c r="E454" t="b">
        <v>0</v>
      </c>
      <c r="F454" t="b">
        <v>0</v>
      </c>
      <c r="G454" t="b">
        <v>0</v>
      </c>
      <c r="H454" t="b">
        <v>0</v>
      </c>
      <c r="I454" t="b">
        <v>0</v>
      </c>
      <c r="J454" t="b">
        <v>0</v>
      </c>
      <c r="K454" t="b">
        <v>1</v>
      </c>
      <c r="L454" t="b">
        <v>0</v>
      </c>
      <c r="N454" t="s">
        <v>1520</v>
      </c>
      <c r="O454" t="s">
        <v>2015</v>
      </c>
      <c r="P454" t="s">
        <v>2496</v>
      </c>
      <c r="Q454" s="6" t="s">
        <v>2991</v>
      </c>
      <c r="S454" t="s">
        <v>3662</v>
      </c>
    </row>
    <row r="455" spans="1:19" x14ac:dyDescent="0.25">
      <c r="A455" s="21" t="s">
        <v>472</v>
      </c>
      <c r="B455" t="s">
        <v>765</v>
      </c>
      <c r="C455" t="s">
        <v>785</v>
      </c>
      <c r="D455" t="b">
        <v>1</v>
      </c>
      <c r="E455" t="b">
        <v>0</v>
      </c>
      <c r="F455" t="b">
        <v>0</v>
      </c>
      <c r="G455" t="b">
        <v>0</v>
      </c>
      <c r="H455" t="b">
        <v>0</v>
      </c>
      <c r="I455" t="b">
        <v>0</v>
      </c>
      <c r="J455" t="b">
        <v>1</v>
      </c>
      <c r="K455" t="b">
        <v>1</v>
      </c>
      <c r="L455" t="b">
        <v>0</v>
      </c>
      <c r="M455" t="s">
        <v>1048</v>
      </c>
      <c r="N455" t="s">
        <v>1521</v>
      </c>
      <c r="O455" t="s">
        <v>2016</v>
      </c>
      <c r="P455" t="s">
        <v>2497</v>
      </c>
      <c r="Q455" s="6" t="s">
        <v>2992</v>
      </c>
      <c r="R455" t="s">
        <v>3273</v>
      </c>
      <c r="S455" t="s">
        <v>3663</v>
      </c>
    </row>
    <row r="456" spans="1:19" ht="30" x14ac:dyDescent="0.25">
      <c r="A456" s="21" t="s">
        <v>473</v>
      </c>
      <c r="B456" t="s">
        <v>766</v>
      </c>
      <c r="C456" t="s">
        <v>785</v>
      </c>
      <c r="D456" t="b">
        <v>1</v>
      </c>
      <c r="E456" t="b">
        <v>0</v>
      </c>
      <c r="F456" t="b">
        <v>0</v>
      </c>
      <c r="G456" t="b">
        <v>0</v>
      </c>
      <c r="H456" t="b">
        <v>0</v>
      </c>
      <c r="I456" t="b">
        <v>0</v>
      </c>
      <c r="J456" t="b">
        <v>0</v>
      </c>
      <c r="K456" t="b">
        <v>1</v>
      </c>
      <c r="L456" t="b">
        <v>0</v>
      </c>
      <c r="M456" t="s">
        <v>1049</v>
      </c>
      <c r="N456" t="s">
        <v>1522</v>
      </c>
      <c r="O456" t="s">
        <v>2017</v>
      </c>
      <c r="P456" t="s">
        <v>2498</v>
      </c>
      <c r="Q456" s="6" t="s">
        <v>2993</v>
      </c>
      <c r="R456" t="s">
        <v>3274</v>
      </c>
      <c r="S456" t="s">
        <v>3664</v>
      </c>
    </row>
    <row r="457" spans="1:19" ht="30" x14ac:dyDescent="0.25">
      <c r="A457" s="21" t="s">
        <v>474</v>
      </c>
      <c r="B457" t="s">
        <v>767</v>
      </c>
      <c r="C457" t="s">
        <v>785</v>
      </c>
      <c r="D457" t="b">
        <v>1</v>
      </c>
      <c r="E457" t="b">
        <v>0</v>
      </c>
      <c r="F457" t="b">
        <v>0</v>
      </c>
      <c r="G457" t="b">
        <v>0</v>
      </c>
      <c r="H457" t="b">
        <v>0</v>
      </c>
      <c r="I457" t="b">
        <v>0</v>
      </c>
      <c r="J457" t="b">
        <v>0</v>
      </c>
      <c r="K457" t="b">
        <v>1</v>
      </c>
      <c r="L457" t="b">
        <v>0</v>
      </c>
      <c r="M457" t="s">
        <v>1050</v>
      </c>
      <c r="N457" t="s">
        <v>1523</v>
      </c>
      <c r="O457" t="s">
        <v>2018</v>
      </c>
      <c r="P457" t="s">
        <v>2499</v>
      </c>
      <c r="Q457" s="6" t="s">
        <v>2994</v>
      </c>
      <c r="R457" t="s">
        <v>3275</v>
      </c>
    </row>
    <row r="458" spans="1:19" ht="30" x14ac:dyDescent="0.25">
      <c r="A458" s="21" t="s">
        <v>475</v>
      </c>
      <c r="B458" t="s">
        <v>768</v>
      </c>
      <c r="C458" t="s">
        <v>785</v>
      </c>
      <c r="D458" t="b">
        <v>1</v>
      </c>
      <c r="E458" t="b">
        <v>0</v>
      </c>
      <c r="F458" t="b">
        <v>0</v>
      </c>
      <c r="G458" t="b">
        <v>0</v>
      </c>
      <c r="H458" t="b">
        <v>0</v>
      </c>
      <c r="I458" t="b">
        <v>0</v>
      </c>
      <c r="J458" t="b">
        <v>0</v>
      </c>
      <c r="K458" t="b">
        <v>1</v>
      </c>
      <c r="L458" t="b">
        <v>0</v>
      </c>
      <c r="N458" t="s">
        <v>1524</v>
      </c>
      <c r="O458" t="s">
        <v>2019</v>
      </c>
      <c r="P458" t="s">
        <v>2500</v>
      </c>
      <c r="Q458" s="6" t="s">
        <v>2995</v>
      </c>
      <c r="S458" t="s">
        <v>3665</v>
      </c>
    </row>
    <row r="459" spans="1:19" x14ac:dyDescent="0.25">
      <c r="A459" s="21" t="s">
        <v>476</v>
      </c>
      <c r="B459" t="s">
        <v>769</v>
      </c>
      <c r="C459" t="s">
        <v>785</v>
      </c>
      <c r="D459" t="b">
        <v>1</v>
      </c>
      <c r="E459" t="b">
        <v>0</v>
      </c>
      <c r="F459" t="b">
        <v>0</v>
      </c>
      <c r="G459" t="b">
        <v>0</v>
      </c>
      <c r="H459" t="b">
        <v>0</v>
      </c>
      <c r="I459" t="b">
        <v>0</v>
      </c>
      <c r="J459" t="b">
        <v>1</v>
      </c>
      <c r="K459" t="b">
        <v>1</v>
      </c>
      <c r="L459" t="b">
        <v>0</v>
      </c>
      <c r="N459" t="s">
        <v>1525</v>
      </c>
      <c r="O459" t="s">
        <v>2020</v>
      </c>
      <c r="P459" t="s">
        <v>2501</v>
      </c>
      <c r="Q459" s="6" t="s">
        <v>2996</v>
      </c>
      <c r="S459" t="s">
        <v>3666</v>
      </c>
    </row>
    <row r="460" spans="1:19" x14ac:dyDescent="0.25">
      <c r="A460" s="21" t="s">
        <v>477</v>
      </c>
      <c r="B460" t="s">
        <v>770</v>
      </c>
      <c r="C460" t="s">
        <v>785</v>
      </c>
      <c r="D460" t="b">
        <v>1</v>
      </c>
      <c r="E460" t="b">
        <v>0</v>
      </c>
      <c r="F460" t="b">
        <v>0</v>
      </c>
      <c r="G460" t="b">
        <v>0</v>
      </c>
      <c r="H460" t="b">
        <v>0</v>
      </c>
      <c r="I460" t="b">
        <v>0</v>
      </c>
      <c r="J460" t="b">
        <v>0</v>
      </c>
      <c r="K460" t="b">
        <v>0</v>
      </c>
      <c r="L460" t="b">
        <v>0</v>
      </c>
      <c r="M460" t="s">
        <v>787</v>
      </c>
      <c r="N460" t="s">
        <v>1526</v>
      </c>
      <c r="O460" t="s">
        <v>2021</v>
      </c>
      <c r="P460" t="s">
        <v>2502</v>
      </c>
      <c r="Q460" s="6" t="s">
        <v>2997</v>
      </c>
    </row>
    <row r="461" spans="1:19" ht="30" x14ac:dyDescent="0.25">
      <c r="A461" s="21" t="s">
        <v>478</v>
      </c>
      <c r="B461" t="s">
        <v>645</v>
      </c>
      <c r="C461" t="s">
        <v>785</v>
      </c>
      <c r="D461" t="b">
        <v>1</v>
      </c>
      <c r="E461" t="b">
        <v>0</v>
      </c>
      <c r="F461" t="b">
        <v>0</v>
      </c>
      <c r="G461" t="b">
        <v>0</v>
      </c>
      <c r="H461" t="b">
        <v>0</v>
      </c>
      <c r="I461" t="b">
        <v>0</v>
      </c>
      <c r="J461" t="b">
        <v>0</v>
      </c>
      <c r="K461" t="b">
        <v>0</v>
      </c>
      <c r="L461" t="b">
        <v>0</v>
      </c>
      <c r="M461" t="s">
        <v>787</v>
      </c>
      <c r="N461" t="s">
        <v>1527</v>
      </c>
      <c r="O461" t="s">
        <v>2022</v>
      </c>
      <c r="P461" t="s">
        <v>2503</v>
      </c>
      <c r="Q461" s="6" t="s">
        <v>2998</v>
      </c>
    </row>
    <row r="462" spans="1:19" ht="30" x14ac:dyDescent="0.25">
      <c r="A462" s="21" t="s">
        <v>479</v>
      </c>
      <c r="B462" t="s">
        <v>771</v>
      </c>
      <c r="C462" t="s">
        <v>785</v>
      </c>
      <c r="D462" t="b">
        <v>1</v>
      </c>
      <c r="E462" t="b">
        <v>0</v>
      </c>
      <c r="F462" t="b">
        <v>0</v>
      </c>
      <c r="G462" t="b">
        <v>0</v>
      </c>
      <c r="H462" t="b">
        <v>0</v>
      </c>
      <c r="I462" t="b">
        <v>0</v>
      </c>
      <c r="J462" t="b">
        <v>0</v>
      </c>
      <c r="K462" t="b">
        <v>1</v>
      </c>
      <c r="L462" t="b">
        <v>0</v>
      </c>
      <c r="M462" t="s">
        <v>1051</v>
      </c>
      <c r="N462" t="s">
        <v>1528</v>
      </c>
      <c r="O462" t="s">
        <v>2023</v>
      </c>
      <c r="P462" t="s">
        <v>2504</v>
      </c>
      <c r="Q462" s="6" t="s">
        <v>2999</v>
      </c>
      <c r="R462" t="s">
        <v>3276</v>
      </c>
      <c r="S462" t="s">
        <v>3667</v>
      </c>
    </row>
    <row r="463" spans="1:19" ht="30" x14ac:dyDescent="0.25">
      <c r="A463" s="21" t="s">
        <v>480</v>
      </c>
      <c r="B463" t="s">
        <v>772</v>
      </c>
      <c r="C463" t="s">
        <v>785</v>
      </c>
      <c r="D463" t="b">
        <v>1</v>
      </c>
      <c r="E463" t="b">
        <v>0</v>
      </c>
      <c r="F463" t="b">
        <v>0</v>
      </c>
      <c r="G463" t="b">
        <v>0</v>
      </c>
      <c r="H463" t="b">
        <v>0</v>
      </c>
      <c r="I463" t="b">
        <v>0</v>
      </c>
      <c r="J463" t="b">
        <v>0</v>
      </c>
      <c r="K463" t="b">
        <v>0</v>
      </c>
      <c r="L463" t="b">
        <v>0</v>
      </c>
      <c r="M463" t="s">
        <v>1052</v>
      </c>
      <c r="N463" t="s">
        <v>1529</v>
      </c>
      <c r="O463" t="s">
        <v>2024</v>
      </c>
      <c r="P463" t="s">
        <v>2505</v>
      </c>
      <c r="Q463" s="6" t="s">
        <v>3000</v>
      </c>
      <c r="R463" t="s">
        <v>3277</v>
      </c>
      <c r="S463" t="s">
        <v>3668</v>
      </c>
    </row>
    <row r="464" spans="1:19" ht="30" x14ac:dyDescent="0.25">
      <c r="A464" s="21" t="s">
        <v>481</v>
      </c>
      <c r="B464" t="s">
        <v>608</v>
      </c>
      <c r="C464" t="s">
        <v>785</v>
      </c>
      <c r="D464" t="b">
        <v>1</v>
      </c>
      <c r="E464" t="b">
        <v>0</v>
      </c>
      <c r="F464" t="b">
        <v>0</v>
      </c>
      <c r="G464" t="b">
        <v>0</v>
      </c>
      <c r="H464" t="b">
        <v>0</v>
      </c>
      <c r="I464" t="b">
        <v>0</v>
      </c>
      <c r="J464" t="b">
        <v>0</v>
      </c>
      <c r="K464" t="b">
        <v>1</v>
      </c>
      <c r="L464" t="b">
        <v>0</v>
      </c>
      <c r="M464" t="s">
        <v>1053</v>
      </c>
      <c r="N464" t="s">
        <v>1530</v>
      </c>
      <c r="O464" t="s">
        <v>2025</v>
      </c>
      <c r="P464" t="s">
        <v>2506</v>
      </c>
      <c r="Q464" s="6" t="s">
        <v>3001</v>
      </c>
      <c r="R464" t="s">
        <v>3278</v>
      </c>
      <c r="S464" t="s">
        <v>3669</v>
      </c>
    </row>
    <row r="465" spans="1:19" x14ac:dyDescent="0.25">
      <c r="A465" s="21" t="s">
        <v>482</v>
      </c>
      <c r="B465" t="s">
        <v>597</v>
      </c>
      <c r="C465" t="s">
        <v>785</v>
      </c>
      <c r="D465" t="b">
        <v>1</v>
      </c>
      <c r="E465" t="b">
        <v>0</v>
      </c>
      <c r="F465" t="b">
        <v>0</v>
      </c>
      <c r="G465" t="b">
        <v>0</v>
      </c>
      <c r="H465" t="b">
        <v>0</v>
      </c>
      <c r="I465" t="b">
        <v>0</v>
      </c>
      <c r="J465" t="b">
        <v>0</v>
      </c>
      <c r="K465" t="b">
        <v>1</v>
      </c>
      <c r="L465" t="b">
        <v>1</v>
      </c>
      <c r="M465" t="s">
        <v>1054</v>
      </c>
      <c r="N465" t="s">
        <v>1531</v>
      </c>
      <c r="O465" t="s">
        <v>2026</v>
      </c>
      <c r="P465" t="s">
        <v>2507</v>
      </c>
      <c r="Q465" s="6" t="s">
        <v>3002</v>
      </c>
      <c r="R465" t="s">
        <v>3279</v>
      </c>
      <c r="S465" t="s">
        <v>3670</v>
      </c>
    </row>
    <row r="466" spans="1:19" x14ac:dyDescent="0.25">
      <c r="A466" s="21" t="s">
        <v>483</v>
      </c>
      <c r="B466" t="s">
        <v>773</v>
      </c>
      <c r="C466" t="s">
        <v>785</v>
      </c>
      <c r="D466" t="b">
        <v>0</v>
      </c>
      <c r="E466" t="b">
        <v>0</v>
      </c>
      <c r="F466" t="b">
        <v>0</v>
      </c>
      <c r="G466" t="b">
        <v>0</v>
      </c>
      <c r="H466" t="b">
        <v>0</v>
      </c>
      <c r="I466" t="b">
        <v>0</v>
      </c>
      <c r="J466" t="b">
        <v>0</v>
      </c>
      <c r="K466" t="b">
        <v>1</v>
      </c>
      <c r="L466" t="b">
        <v>0</v>
      </c>
      <c r="M466" t="s">
        <v>1055</v>
      </c>
      <c r="O466" t="s">
        <v>2027</v>
      </c>
      <c r="Q466" s="6" t="s">
        <v>3003</v>
      </c>
      <c r="R466" t="s">
        <v>3280</v>
      </c>
    </row>
    <row r="467" spans="1:19" ht="30" x14ac:dyDescent="0.25">
      <c r="A467" s="21" t="s">
        <v>484</v>
      </c>
      <c r="B467" t="s">
        <v>655</v>
      </c>
      <c r="C467" t="s">
        <v>785</v>
      </c>
      <c r="D467" t="b">
        <v>1</v>
      </c>
      <c r="E467" t="b">
        <v>0</v>
      </c>
      <c r="F467" t="b">
        <v>0</v>
      </c>
      <c r="G467" t="b">
        <v>0</v>
      </c>
      <c r="H467" t="b">
        <v>0</v>
      </c>
      <c r="I467" t="b">
        <v>0</v>
      </c>
      <c r="J467" t="b">
        <v>1</v>
      </c>
      <c r="K467" t="b">
        <v>0</v>
      </c>
      <c r="L467" t="b">
        <v>0</v>
      </c>
      <c r="M467" t="s">
        <v>1056</v>
      </c>
      <c r="N467" t="s">
        <v>1532</v>
      </c>
      <c r="O467" t="s">
        <v>2028</v>
      </c>
      <c r="P467" t="s">
        <v>2508</v>
      </c>
      <c r="Q467" s="6" t="s">
        <v>3004</v>
      </c>
      <c r="R467" t="s">
        <v>3281</v>
      </c>
      <c r="S467" t="s">
        <v>3671</v>
      </c>
    </row>
    <row r="468" spans="1:19" ht="30" x14ac:dyDescent="0.25">
      <c r="A468" s="21" t="s">
        <v>485</v>
      </c>
      <c r="B468" t="s">
        <v>587</v>
      </c>
      <c r="C468" t="s">
        <v>785</v>
      </c>
      <c r="D468" t="b">
        <v>1</v>
      </c>
      <c r="E468" t="b">
        <v>0</v>
      </c>
      <c r="F468" t="b">
        <v>0</v>
      </c>
      <c r="G468" t="b">
        <v>0</v>
      </c>
      <c r="H468" t="b">
        <v>0</v>
      </c>
      <c r="I468" t="b">
        <v>0</v>
      </c>
      <c r="J468" t="b">
        <v>0</v>
      </c>
      <c r="K468" t="b">
        <v>1</v>
      </c>
      <c r="L468" t="b">
        <v>0</v>
      </c>
      <c r="M468" t="s">
        <v>1057</v>
      </c>
      <c r="N468" t="s">
        <v>1533</v>
      </c>
      <c r="O468" t="s">
        <v>2029</v>
      </c>
      <c r="P468" t="s">
        <v>2509</v>
      </c>
      <c r="Q468" s="6" t="s">
        <v>3005</v>
      </c>
      <c r="R468" t="s">
        <v>3282</v>
      </c>
    </row>
    <row r="469" spans="1:19" ht="30" x14ac:dyDescent="0.25">
      <c r="A469" s="21" t="s">
        <v>486</v>
      </c>
      <c r="B469" t="s">
        <v>571</v>
      </c>
      <c r="C469" t="s">
        <v>785</v>
      </c>
      <c r="D469" t="b">
        <v>1</v>
      </c>
      <c r="E469" t="b">
        <v>0</v>
      </c>
      <c r="F469" t="b">
        <v>0</v>
      </c>
      <c r="G469" t="b">
        <v>0</v>
      </c>
      <c r="H469" t="b">
        <v>0</v>
      </c>
      <c r="I469" t="b">
        <v>0</v>
      </c>
      <c r="J469" t="b">
        <v>0</v>
      </c>
      <c r="K469" t="b">
        <v>1</v>
      </c>
      <c r="L469" t="b">
        <v>0</v>
      </c>
      <c r="M469" t="s">
        <v>1058</v>
      </c>
      <c r="N469" t="s">
        <v>1534</v>
      </c>
      <c r="O469" t="s">
        <v>2030</v>
      </c>
      <c r="P469" t="s">
        <v>2510</v>
      </c>
      <c r="Q469" s="6" t="s">
        <v>3006</v>
      </c>
      <c r="R469" t="s">
        <v>3283</v>
      </c>
      <c r="S469" t="s">
        <v>3672</v>
      </c>
    </row>
    <row r="470" spans="1:19" ht="30" x14ac:dyDescent="0.25">
      <c r="A470" s="21" t="s">
        <v>487</v>
      </c>
      <c r="B470" t="s">
        <v>563</v>
      </c>
      <c r="C470" t="s">
        <v>785</v>
      </c>
      <c r="D470" t="b">
        <v>1</v>
      </c>
      <c r="E470" t="b">
        <v>0</v>
      </c>
      <c r="F470" t="b">
        <v>0</v>
      </c>
      <c r="G470" t="b">
        <v>0</v>
      </c>
      <c r="H470" t="b">
        <v>0</v>
      </c>
      <c r="I470" t="b">
        <v>0</v>
      </c>
      <c r="J470" t="b">
        <v>0</v>
      </c>
      <c r="K470" t="b">
        <v>1</v>
      </c>
      <c r="L470" t="b">
        <v>0</v>
      </c>
      <c r="M470" t="s">
        <v>1059</v>
      </c>
      <c r="N470" t="s">
        <v>1535</v>
      </c>
      <c r="O470" t="s">
        <v>2031</v>
      </c>
      <c r="P470" t="s">
        <v>2511</v>
      </c>
      <c r="Q470" s="6" t="s">
        <v>3007</v>
      </c>
      <c r="R470" t="s">
        <v>3284</v>
      </c>
      <c r="S470" t="s">
        <v>3673</v>
      </c>
    </row>
    <row r="471" spans="1:19" ht="30" x14ac:dyDescent="0.25">
      <c r="A471" s="21" t="s">
        <v>488</v>
      </c>
      <c r="B471" t="s">
        <v>774</v>
      </c>
      <c r="C471" t="s">
        <v>785</v>
      </c>
      <c r="D471" t="b">
        <v>1</v>
      </c>
      <c r="E471" t="b">
        <v>0</v>
      </c>
      <c r="F471" t="b">
        <v>0</v>
      </c>
      <c r="G471" t="b">
        <v>0</v>
      </c>
      <c r="H471" t="b">
        <v>0</v>
      </c>
      <c r="I471" t="b">
        <v>0</v>
      </c>
      <c r="J471" t="b">
        <v>0</v>
      </c>
      <c r="K471" t="b">
        <v>1</v>
      </c>
      <c r="L471" t="b">
        <v>0</v>
      </c>
      <c r="M471" t="s">
        <v>1060</v>
      </c>
      <c r="N471" t="s">
        <v>1536</v>
      </c>
      <c r="O471" t="s">
        <v>2032</v>
      </c>
      <c r="P471" t="s">
        <v>2512</v>
      </c>
      <c r="Q471" s="6" t="s">
        <v>3008</v>
      </c>
      <c r="R471" t="s">
        <v>3285</v>
      </c>
      <c r="S471" t="s">
        <v>3674</v>
      </c>
    </row>
    <row r="472" spans="1:19" x14ac:dyDescent="0.25">
      <c r="A472" s="21" t="s">
        <v>489</v>
      </c>
      <c r="B472" t="s">
        <v>584</v>
      </c>
      <c r="C472" t="s">
        <v>785</v>
      </c>
      <c r="D472" t="b">
        <v>1</v>
      </c>
      <c r="E472" t="b">
        <v>0</v>
      </c>
      <c r="F472" t="b">
        <v>0</v>
      </c>
      <c r="G472" t="b">
        <v>0</v>
      </c>
      <c r="H472" t="b">
        <v>0</v>
      </c>
      <c r="I472" t="b">
        <v>0</v>
      </c>
      <c r="J472" t="b">
        <v>0</v>
      </c>
      <c r="K472" t="b">
        <v>1</v>
      </c>
      <c r="L472" t="b">
        <v>0</v>
      </c>
      <c r="M472" t="s">
        <v>1061</v>
      </c>
      <c r="N472" t="s">
        <v>1537</v>
      </c>
      <c r="O472" t="s">
        <v>2033</v>
      </c>
      <c r="P472" t="s">
        <v>2513</v>
      </c>
      <c r="Q472" s="6" t="s">
        <v>3009</v>
      </c>
      <c r="R472" t="s">
        <v>3286</v>
      </c>
      <c r="S472" t="s">
        <v>3675</v>
      </c>
    </row>
    <row r="473" spans="1:19" ht="30" x14ac:dyDescent="0.25">
      <c r="A473" s="21" t="s">
        <v>490</v>
      </c>
      <c r="B473" t="s">
        <v>586</v>
      </c>
      <c r="C473" t="s">
        <v>785</v>
      </c>
      <c r="D473" t="b">
        <v>1</v>
      </c>
      <c r="E473" t="b">
        <v>0</v>
      </c>
      <c r="F473" t="b">
        <v>0</v>
      </c>
      <c r="G473" t="b">
        <v>0</v>
      </c>
      <c r="H473" t="b">
        <v>0</v>
      </c>
      <c r="I473" t="b">
        <v>0</v>
      </c>
      <c r="J473" t="b">
        <v>0</v>
      </c>
      <c r="K473" t="b">
        <v>1</v>
      </c>
      <c r="L473" t="b">
        <v>0</v>
      </c>
      <c r="M473" t="s">
        <v>1062</v>
      </c>
      <c r="N473" t="s">
        <v>1538</v>
      </c>
      <c r="O473" t="s">
        <v>2034</v>
      </c>
      <c r="P473" t="s">
        <v>2514</v>
      </c>
      <c r="Q473" s="6" t="s">
        <v>3010</v>
      </c>
      <c r="R473" t="s">
        <v>3287</v>
      </c>
      <c r="S473" t="s">
        <v>3676</v>
      </c>
    </row>
    <row r="474" spans="1:19" x14ac:dyDescent="0.25">
      <c r="A474" s="21" t="s">
        <v>491</v>
      </c>
      <c r="B474" t="s">
        <v>677</v>
      </c>
      <c r="C474" t="s">
        <v>785</v>
      </c>
      <c r="D474" t="b">
        <v>1</v>
      </c>
      <c r="E474" t="b">
        <v>0</v>
      </c>
      <c r="F474" t="b">
        <v>0</v>
      </c>
      <c r="G474" t="b">
        <v>0</v>
      </c>
      <c r="H474" t="b">
        <v>0</v>
      </c>
      <c r="I474" t="b">
        <v>0</v>
      </c>
      <c r="J474" t="b">
        <v>0</v>
      </c>
      <c r="K474" t="b">
        <v>1</v>
      </c>
      <c r="L474" t="b">
        <v>0</v>
      </c>
      <c r="N474" t="s">
        <v>1539</v>
      </c>
      <c r="O474" t="s">
        <v>2035</v>
      </c>
      <c r="P474" t="s">
        <v>2515</v>
      </c>
      <c r="Q474" s="6" t="s">
        <v>3011</v>
      </c>
      <c r="S474" t="s">
        <v>3677</v>
      </c>
    </row>
    <row r="475" spans="1:19" x14ac:dyDescent="0.25">
      <c r="A475" s="21" t="s">
        <v>492</v>
      </c>
      <c r="B475" t="s">
        <v>588</v>
      </c>
      <c r="C475" t="s">
        <v>785</v>
      </c>
      <c r="D475" t="b">
        <v>1</v>
      </c>
      <c r="E475" t="b">
        <v>0</v>
      </c>
      <c r="F475" t="b">
        <v>0</v>
      </c>
      <c r="G475" t="b">
        <v>0</v>
      </c>
      <c r="H475" t="b">
        <v>0</v>
      </c>
      <c r="I475" t="b">
        <v>0</v>
      </c>
      <c r="J475" t="b">
        <v>0</v>
      </c>
      <c r="K475" t="b">
        <v>1</v>
      </c>
      <c r="L475" t="b">
        <v>0</v>
      </c>
      <c r="N475" t="s">
        <v>1540</v>
      </c>
      <c r="O475" t="s">
        <v>2036</v>
      </c>
      <c r="P475" t="s">
        <v>2516</v>
      </c>
      <c r="Q475" s="6" t="s">
        <v>3012</v>
      </c>
      <c r="S475" t="s">
        <v>3678</v>
      </c>
    </row>
    <row r="476" spans="1:19" ht="30" x14ac:dyDescent="0.25">
      <c r="A476" s="21" t="s">
        <v>493</v>
      </c>
      <c r="B476" t="s">
        <v>660</v>
      </c>
      <c r="C476" t="s">
        <v>785</v>
      </c>
      <c r="D476" t="b">
        <v>1</v>
      </c>
      <c r="E476" t="b">
        <v>0</v>
      </c>
      <c r="F476" t="b">
        <v>0</v>
      </c>
      <c r="G476" t="b">
        <v>0</v>
      </c>
      <c r="H476" t="b">
        <v>0</v>
      </c>
      <c r="I476" t="b">
        <v>0</v>
      </c>
      <c r="J476" t="b">
        <v>0</v>
      </c>
      <c r="K476" t="b">
        <v>1</v>
      </c>
      <c r="L476" t="b">
        <v>1</v>
      </c>
      <c r="M476" t="s">
        <v>1063</v>
      </c>
      <c r="N476" t="s">
        <v>1541</v>
      </c>
      <c r="O476" t="s">
        <v>2037</v>
      </c>
      <c r="P476" t="s">
        <v>2517</v>
      </c>
      <c r="Q476" s="6" t="s">
        <v>3013</v>
      </c>
      <c r="R476" t="s">
        <v>3288</v>
      </c>
    </row>
    <row r="477" spans="1:19" x14ac:dyDescent="0.25">
      <c r="A477" s="21" t="s">
        <v>494</v>
      </c>
      <c r="B477" t="s">
        <v>775</v>
      </c>
      <c r="C477" t="s">
        <v>785</v>
      </c>
      <c r="D477" t="b">
        <v>1</v>
      </c>
      <c r="E477" t="b">
        <v>0</v>
      </c>
      <c r="F477" t="b">
        <v>0</v>
      </c>
      <c r="G477" t="b">
        <v>0</v>
      </c>
      <c r="H477" t="b">
        <v>0</v>
      </c>
      <c r="I477" t="b">
        <v>0</v>
      </c>
      <c r="J477" t="b">
        <v>0</v>
      </c>
      <c r="K477" t="b">
        <v>0</v>
      </c>
      <c r="L477" t="b">
        <v>0</v>
      </c>
      <c r="M477" t="s">
        <v>1064</v>
      </c>
      <c r="N477" t="s">
        <v>1542</v>
      </c>
      <c r="O477" t="s">
        <v>2038</v>
      </c>
      <c r="P477" t="s">
        <v>2518</v>
      </c>
      <c r="Q477" s="6" t="s">
        <v>3014</v>
      </c>
      <c r="R477" t="s">
        <v>3289</v>
      </c>
      <c r="S477" t="s">
        <v>3679</v>
      </c>
    </row>
    <row r="478" spans="1:19" ht="30" x14ac:dyDescent="0.25">
      <c r="A478" s="21" t="s">
        <v>495</v>
      </c>
      <c r="B478" t="s">
        <v>757</v>
      </c>
      <c r="C478" t="s">
        <v>785</v>
      </c>
      <c r="D478" t="b">
        <v>1</v>
      </c>
      <c r="E478" t="b">
        <v>0</v>
      </c>
      <c r="F478" t="b">
        <v>0</v>
      </c>
      <c r="G478" t="b">
        <v>0</v>
      </c>
      <c r="H478" t="b">
        <v>0</v>
      </c>
      <c r="I478" t="b">
        <v>0</v>
      </c>
      <c r="J478" t="b">
        <v>0</v>
      </c>
      <c r="K478" t="b">
        <v>1</v>
      </c>
      <c r="L478" t="b">
        <v>0</v>
      </c>
      <c r="M478" t="s">
        <v>1065</v>
      </c>
      <c r="N478" t="s">
        <v>1543</v>
      </c>
      <c r="O478" t="s">
        <v>2039</v>
      </c>
      <c r="P478" t="s">
        <v>2519</v>
      </c>
      <c r="Q478" s="6" t="s">
        <v>3015</v>
      </c>
      <c r="R478" t="s">
        <v>3290</v>
      </c>
      <c r="S478" t="s">
        <v>3680</v>
      </c>
    </row>
    <row r="479" spans="1:19" ht="30" x14ac:dyDescent="0.25">
      <c r="A479" s="21" t="s">
        <v>496</v>
      </c>
      <c r="B479" t="s">
        <v>667</v>
      </c>
      <c r="C479" t="s">
        <v>785</v>
      </c>
      <c r="D479" t="b">
        <v>1</v>
      </c>
      <c r="E479" t="b">
        <v>0</v>
      </c>
      <c r="F479" t="b">
        <v>0</v>
      </c>
      <c r="G479" t="b">
        <v>0</v>
      </c>
      <c r="H479" t="b">
        <v>0</v>
      </c>
      <c r="I479" t="b">
        <v>0</v>
      </c>
      <c r="J479" t="b">
        <v>0</v>
      </c>
      <c r="K479" t="b">
        <v>1</v>
      </c>
      <c r="L479" t="b">
        <v>0</v>
      </c>
      <c r="M479" t="s">
        <v>1066</v>
      </c>
      <c r="N479" t="s">
        <v>1544</v>
      </c>
      <c r="O479" t="s">
        <v>2040</v>
      </c>
      <c r="P479" t="s">
        <v>2520</v>
      </c>
      <c r="Q479" s="6" t="s">
        <v>3016</v>
      </c>
      <c r="R479" t="s">
        <v>3291</v>
      </c>
      <c r="S479" t="s">
        <v>3681</v>
      </c>
    </row>
    <row r="480" spans="1:19" ht="30" x14ac:dyDescent="0.25">
      <c r="A480" s="21" t="s">
        <v>497</v>
      </c>
      <c r="B480" t="s">
        <v>776</v>
      </c>
      <c r="C480" t="s">
        <v>785</v>
      </c>
      <c r="D480" t="b">
        <v>1</v>
      </c>
      <c r="E480" t="b">
        <v>0</v>
      </c>
      <c r="F480" t="b">
        <v>0</v>
      </c>
      <c r="G480" t="b">
        <v>0</v>
      </c>
      <c r="H480" t="b">
        <v>0</v>
      </c>
      <c r="I480" t="b">
        <v>0</v>
      </c>
      <c r="J480" t="b">
        <v>0</v>
      </c>
      <c r="K480" t="b">
        <v>0</v>
      </c>
      <c r="L480" t="b">
        <v>0</v>
      </c>
      <c r="M480" t="s">
        <v>1067</v>
      </c>
      <c r="N480" t="s">
        <v>1545</v>
      </c>
      <c r="O480" t="s">
        <v>2041</v>
      </c>
      <c r="P480" t="s">
        <v>2521</v>
      </c>
      <c r="Q480" s="6" t="s">
        <v>3017</v>
      </c>
      <c r="R480" t="s">
        <v>3292</v>
      </c>
      <c r="S480" t="s">
        <v>3682</v>
      </c>
    </row>
    <row r="481" spans="1:19" ht="30" x14ac:dyDescent="0.25">
      <c r="A481" s="21" t="s">
        <v>498</v>
      </c>
      <c r="B481" t="s">
        <v>777</v>
      </c>
      <c r="C481" t="s">
        <v>785</v>
      </c>
      <c r="D481" t="b">
        <v>1</v>
      </c>
      <c r="E481" t="b">
        <v>0</v>
      </c>
      <c r="F481" t="b">
        <v>0</v>
      </c>
      <c r="G481" t="b">
        <v>0</v>
      </c>
      <c r="H481" t="b">
        <v>0</v>
      </c>
      <c r="I481" t="b">
        <v>0</v>
      </c>
      <c r="J481" t="b">
        <v>0</v>
      </c>
      <c r="K481" t="b">
        <v>1</v>
      </c>
      <c r="L481" t="b">
        <v>1</v>
      </c>
      <c r="M481" t="s">
        <v>1068</v>
      </c>
      <c r="N481" t="s">
        <v>1546</v>
      </c>
      <c r="O481" t="s">
        <v>2042</v>
      </c>
      <c r="P481" t="s">
        <v>2522</v>
      </c>
      <c r="Q481" s="6" t="s">
        <v>3018</v>
      </c>
      <c r="R481" t="s">
        <v>3293</v>
      </c>
      <c r="S481" t="s">
        <v>3683</v>
      </c>
    </row>
    <row r="482" spans="1:19" ht="30" x14ac:dyDescent="0.25">
      <c r="A482" s="21" t="s">
        <v>499</v>
      </c>
      <c r="B482" t="s">
        <v>713</v>
      </c>
      <c r="C482" t="s">
        <v>785</v>
      </c>
      <c r="D482" t="b">
        <v>1</v>
      </c>
      <c r="E482" t="b">
        <v>0</v>
      </c>
      <c r="F482" t="b">
        <v>0</v>
      </c>
      <c r="G482" t="b">
        <v>0</v>
      </c>
      <c r="H482" t="b">
        <v>0</v>
      </c>
      <c r="I482" t="b">
        <v>0</v>
      </c>
      <c r="J482" t="b">
        <v>0</v>
      </c>
      <c r="K482" t="b">
        <v>0</v>
      </c>
      <c r="L482" t="b">
        <v>1</v>
      </c>
      <c r="M482" t="s">
        <v>1069</v>
      </c>
      <c r="N482" t="s">
        <v>1547</v>
      </c>
      <c r="O482" t="s">
        <v>2043</v>
      </c>
      <c r="P482" t="s">
        <v>2523</v>
      </c>
      <c r="Q482" s="6" t="s">
        <v>3019</v>
      </c>
      <c r="R482" t="s">
        <v>3294</v>
      </c>
      <c r="S482" t="s">
        <v>3684</v>
      </c>
    </row>
    <row r="483" spans="1:19" ht="30" x14ac:dyDescent="0.25">
      <c r="A483" s="21" t="s">
        <v>500</v>
      </c>
      <c r="B483" t="s">
        <v>778</v>
      </c>
      <c r="C483" t="s">
        <v>785</v>
      </c>
      <c r="D483" t="b">
        <v>1</v>
      </c>
      <c r="E483" t="b">
        <v>0</v>
      </c>
      <c r="F483" t="b">
        <v>0</v>
      </c>
      <c r="G483" t="b">
        <v>0</v>
      </c>
      <c r="H483" t="b">
        <v>0</v>
      </c>
      <c r="I483" t="b">
        <v>0</v>
      </c>
      <c r="J483" t="b">
        <v>0</v>
      </c>
      <c r="K483" t="b">
        <v>1</v>
      </c>
      <c r="L483" t="b">
        <v>0</v>
      </c>
      <c r="N483" t="s">
        <v>1548</v>
      </c>
      <c r="O483" t="s">
        <v>2044</v>
      </c>
      <c r="P483" t="s">
        <v>2524</v>
      </c>
      <c r="Q483" s="6" t="s">
        <v>3020</v>
      </c>
      <c r="S483" t="s">
        <v>3685</v>
      </c>
    </row>
    <row r="484" spans="1:19" ht="30" x14ac:dyDescent="0.25">
      <c r="A484" s="21" t="s">
        <v>501</v>
      </c>
      <c r="B484" t="s">
        <v>596</v>
      </c>
      <c r="C484" t="s">
        <v>785</v>
      </c>
      <c r="D484" t="b">
        <v>1</v>
      </c>
      <c r="E484" t="b">
        <v>0</v>
      </c>
      <c r="F484" t="b">
        <v>0</v>
      </c>
      <c r="G484" t="b">
        <v>0</v>
      </c>
      <c r="H484" t="b">
        <v>0</v>
      </c>
      <c r="I484" t="b">
        <v>0</v>
      </c>
      <c r="J484" t="b">
        <v>0</v>
      </c>
      <c r="K484" t="b">
        <v>0</v>
      </c>
      <c r="L484" t="b">
        <v>0</v>
      </c>
      <c r="M484" t="s">
        <v>1070</v>
      </c>
      <c r="N484" t="s">
        <v>1549</v>
      </c>
      <c r="O484" t="s">
        <v>2026</v>
      </c>
      <c r="P484" t="s">
        <v>2507</v>
      </c>
      <c r="Q484" s="6" t="s">
        <v>3021</v>
      </c>
      <c r="R484" t="s">
        <v>3295</v>
      </c>
      <c r="S484" t="s">
        <v>3686</v>
      </c>
    </row>
    <row r="485" spans="1:19" ht="30" x14ac:dyDescent="0.25">
      <c r="A485" s="21" t="s">
        <v>502</v>
      </c>
      <c r="B485" t="s">
        <v>703</v>
      </c>
      <c r="C485" t="s">
        <v>785</v>
      </c>
      <c r="D485" t="b">
        <v>1</v>
      </c>
      <c r="E485" t="b">
        <v>0</v>
      </c>
      <c r="F485" t="b">
        <v>0</v>
      </c>
      <c r="G485" t="b">
        <v>0</v>
      </c>
      <c r="H485" t="b">
        <v>0</v>
      </c>
      <c r="I485" t="b">
        <v>0</v>
      </c>
      <c r="J485" t="b">
        <v>0</v>
      </c>
      <c r="K485" t="b">
        <v>1</v>
      </c>
      <c r="L485" t="b">
        <v>0</v>
      </c>
      <c r="M485" t="s">
        <v>1071</v>
      </c>
      <c r="N485" t="s">
        <v>1550</v>
      </c>
      <c r="O485" t="s">
        <v>2045</v>
      </c>
      <c r="P485" t="s">
        <v>2525</v>
      </c>
      <c r="Q485" s="6" t="s">
        <v>3022</v>
      </c>
      <c r="R485" t="s">
        <v>3296</v>
      </c>
    </row>
    <row r="486" spans="1:19" ht="30" x14ac:dyDescent="0.25">
      <c r="A486" s="21" t="s">
        <v>503</v>
      </c>
      <c r="B486" t="s">
        <v>550</v>
      </c>
      <c r="C486" t="s">
        <v>785</v>
      </c>
      <c r="D486" t="b">
        <v>1</v>
      </c>
      <c r="E486" t="b">
        <v>0</v>
      </c>
      <c r="F486" t="b">
        <v>0</v>
      </c>
      <c r="G486" t="b">
        <v>0</v>
      </c>
      <c r="H486" t="b">
        <v>0</v>
      </c>
      <c r="I486" t="b">
        <v>0</v>
      </c>
      <c r="J486" t="b">
        <v>0</v>
      </c>
      <c r="K486" t="b">
        <v>1</v>
      </c>
      <c r="L486" t="b">
        <v>0</v>
      </c>
      <c r="M486" t="s">
        <v>1072</v>
      </c>
      <c r="N486" t="s">
        <v>1551</v>
      </c>
      <c r="O486" t="s">
        <v>2046</v>
      </c>
      <c r="P486" t="s">
        <v>2526</v>
      </c>
      <c r="Q486" s="6" t="s">
        <v>3023</v>
      </c>
      <c r="R486" t="s">
        <v>3297</v>
      </c>
      <c r="S486" t="s">
        <v>3687</v>
      </c>
    </row>
    <row r="487" spans="1:19" x14ac:dyDescent="0.25">
      <c r="A487" s="21" t="s">
        <v>504</v>
      </c>
      <c r="B487" t="s">
        <v>660</v>
      </c>
      <c r="C487" t="s">
        <v>785</v>
      </c>
      <c r="D487" t="b">
        <v>1</v>
      </c>
      <c r="E487" t="b">
        <v>0</v>
      </c>
      <c r="F487" t="b">
        <v>0</v>
      </c>
      <c r="G487" t="b">
        <v>0</v>
      </c>
      <c r="H487" t="b">
        <v>0</v>
      </c>
      <c r="I487" t="b">
        <v>0</v>
      </c>
      <c r="J487" t="b">
        <v>0</v>
      </c>
      <c r="K487" t="b">
        <v>0</v>
      </c>
      <c r="L487" t="b">
        <v>0</v>
      </c>
      <c r="M487" t="s">
        <v>1073</v>
      </c>
      <c r="N487" t="s">
        <v>1552</v>
      </c>
      <c r="O487" t="s">
        <v>2047</v>
      </c>
      <c r="P487" t="s">
        <v>2527</v>
      </c>
      <c r="Q487" s="6" t="s">
        <v>3024</v>
      </c>
      <c r="R487" t="s">
        <v>3298</v>
      </c>
    </row>
    <row r="488" spans="1:19" x14ac:dyDescent="0.25">
      <c r="A488" s="21" t="s">
        <v>505</v>
      </c>
      <c r="B488" t="s">
        <v>587</v>
      </c>
      <c r="C488" t="s">
        <v>785</v>
      </c>
      <c r="D488" t="b">
        <v>1</v>
      </c>
      <c r="E488" t="b">
        <v>0</v>
      </c>
      <c r="F488" t="b">
        <v>0</v>
      </c>
      <c r="G488" t="b">
        <v>0</v>
      </c>
      <c r="H488" t="b">
        <v>0</v>
      </c>
      <c r="I488" t="b">
        <v>0</v>
      </c>
      <c r="J488" t="b">
        <v>0</v>
      </c>
      <c r="K488" t="b">
        <v>1</v>
      </c>
      <c r="L488" t="b">
        <v>0</v>
      </c>
      <c r="M488" t="s">
        <v>1074</v>
      </c>
      <c r="N488" t="s">
        <v>1553</v>
      </c>
      <c r="O488" t="s">
        <v>2048</v>
      </c>
      <c r="Q488" s="6" t="s">
        <v>3025</v>
      </c>
      <c r="R488" t="s">
        <v>3299</v>
      </c>
    </row>
    <row r="489" spans="1:19" x14ac:dyDescent="0.25">
      <c r="A489" s="21" t="s">
        <v>506</v>
      </c>
      <c r="B489" t="s">
        <v>779</v>
      </c>
      <c r="C489" t="s">
        <v>785</v>
      </c>
      <c r="D489" t="b">
        <v>1</v>
      </c>
      <c r="E489" t="b">
        <v>0</v>
      </c>
      <c r="F489" t="b">
        <v>0</v>
      </c>
      <c r="G489" t="b">
        <v>0</v>
      </c>
      <c r="H489" t="b">
        <v>0</v>
      </c>
      <c r="I489" t="b">
        <v>0</v>
      </c>
      <c r="J489" t="b">
        <v>0</v>
      </c>
      <c r="K489" t="b">
        <v>1</v>
      </c>
      <c r="L489" t="b">
        <v>0</v>
      </c>
      <c r="N489" t="s">
        <v>1554</v>
      </c>
      <c r="O489" t="s">
        <v>2049</v>
      </c>
      <c r="P489" t="s">
        <v>2528</v>
      </c>
      <c r="Q489" s="6" t="s">
        <v>3026</v>
      </c>
      <c r="S489" t="s">
        <v>3688</v>
      </c>
    </row>
    <row r="490" spans="1:19" x14ac:dyDescent="0.25">
      <c r="A490" s="21" t="s">
        <v>507</v>
      </c>
      <c r="B490" t="s">
        <v>780</v>
      </c>
      <c r="C490" t="s">
        <v>786</v>
      </c>
      <c r="D490" t="b">
        <v>1</v>
      </c>
      <c r="E490" t="b">
        <v>0</v>
      </c>
      <c r="F490" t="b">
        <v>0</v>
      </c>
      <c r="G490" t="b">
        <v>0</v>
      </c>
      <c r="H490" t="b">
        <v>0</v>
      </c>
      <c r="I490" t="b">
        <v>0</v>
      </c>
      <c r="J490" t="b">
        <v>1</v>
      </c>
      <c r="K490" t="b">
        <v>1</v>
      </c>
      <c r="L490" t="b">
        <v>0</v>
      </c>
      <c r="M490" t="s">
        <v>1075</v>
      </c>
      <c r="N490" t="s">
        <v>1555</v>
      </c>
      <c r="O490" t="s">
        <v>2050</v>
      </c>
      <c r="P490" t="s">
        <v>2529</v>
      </c>
      <c r="Q490" s="6" t="s">
        <v>3027</v>
      </c>
      <c r="R490" t="s">
        <v>3300</v>
      </c>
      <c r="S490" t="s">
        <v>3689</v>
      </c>
    </row>
    <row r="491" spans="1:19" ht="45" x14ac:dyDescent="0.25">
      <c r="A491" s="21" t="s">
        <v>508</v>
      </c>
      <c r="B491" t="s">
        <v>781</v>
      </c>
      <c r="C491" t="s">
        <v>786</v>
      </c>
      <c r="D491" t="b">
        <v>1</v>
      </c>
      <c r="E491" t="b">
        <v>0</v>
      </c>
      <c r="F491" t="b">
        <v>0</v>
      </c>
      <c r="G491" t="b">
        <v>0</v>
      </c>
      <c r="H491" t="b">
        <v>0</v>
      </c>
      <c r="I491" t="b">
        <v>0</v>
      </c>
      <c r="J491" t="b">
        <v>0</v>
      </c>
      <c r="K491" t="b">
        <v>0</v>
      </c>
      <c r="L491" t="b">
        <v>0</v>
      </c>
      <c r="M491" t="s">
        <v>787</v>
      </c>
      <c r="N491" t="s">
        <v>1556</v>
      </c>
      <c r="O491" t="s">
        <v>2051</v>
      </c>
      <c r="P491" t="s">
        <v>2530</v>
      </c>
      <c r="Q491" s="6" t="s">
        <v>3028</v>
      </c>
    </row>
    <row r="492" spans="1:19" ht="30" x14ac:dyDescent="0.25">
      <c r="A492" s="21" t="s">
        <v>509</v>
      </c>
      <c r="B492" t="s">
        <v>770</v>
      </c>
      <c r="C492" t="s">
        <v>786</v>
      </c>
      <c r="D492" t="b">
        <v>1</v>
      </c>
      <c r="E492" t="b">
        <v>0</v>
      </c>
      <c r="F492" t="b">
        <v>0</v>
      </c>
      <c r="G492" t="b">
        <v>0</v>
      </c>
      <c r="H492" t="b">
        <v>0</v>
      </c>
      <c r="I492" t="b">
        <v>0</v>
      </c>
      <c r="J492" t="b">
        <v>0</v>
      </c>
      <c r="K492" t="b">
        <v>1</v>
      </c>
      <c r="L492" t="b">
        <v>0</v>
      </c>
      <c r="N492" t="s">
        <v>1557</v>
      </c>
      <c r="O492" t="s">
        <v>2052</v>
      </c>
      <c r="P492" t="s">
        <v>2531</v>
      </c>
      <c r="Q492" s="6" t="s">
        <v>3029</v>
      </c>
      <c r="S492" t="s">
        <v>3690</v>
      </c>
    </row>
    <row r="493" spans="1:19" ht="30" x14ac:dyDescent="0.25">
      <c r="A493" s="21" t="s">
        <v>510</v>
      </c>
      <c r="B493" t="s">
        <v>557</v>
      </c>
      <c r="C493" t="s">
        <v>786</v>
      </c>
      <c r="D493" t="b">
        <v>1</v>
      </c>
      <c r="E493" t="b">
        <v>0</v>
      </c>
      <c r="F493" t="b">
        <v>0</v>
      </c>
      <c r="G493" t="b">
        <v>0</v>
      </c>
      <c r="H493" t="b">
        <v>0</v>
      </c>
      <c r="I493" t="b">
        <v>0</v>
      </c>
      <c r="J493" t="b">
        <v>0</v>
      </c>
      <c r="K493" t="b">
        <v>1</v>
      </c>
      <c r="L493" t="b">
        <v>0</v>
      </c>
      <c r="M493" t="s">
        <v>1076</v>
      </c>
      <c r="N493" t="s">
        <v>1558</v>
      </c>
      <c r="O493" t="s">
        <v>1609</v>
      </c>
      <c r="P493" t="s">
        <v>2101</v>
      </c>
      <c r="Q493" s="6" t="s">
        <v>3030</v>
      </c>
      <c r="R493" t="s">
        <v>3301</v>
      </c>
      <c r="S493" t="s">
        <v>3691</v>
      </c>
    </row>
    <row r="494" spans="1:19" ht="30" x14ac:dyDescent="0.25">
      <c r="A494" s="21" t="s">
        <v>511</v>
      </c>
      <c r="B494" t="s">
        <v>683</v>
      </c>
      <c r="C494" t="s">
        <v>786</v>
      </c>
      <c r="D494" t="b">
        <v>1</v>
      </c>
      <c r="E494" t="b">
        <v>0</v>
      </c>
      <c r="F494" t="b">
        <v>0</v>
      </c>
      <c r="G494" t="b">
        <v>0</v>
      </c>
      <c r="H494" t="b">
        <v>0</v>
      </c>
      <c r="I494" t="b">
        <v>0</v>
      </c>
      <c r="J494" t="b">
        <v>0</v>
      </c>
      <c r="K494" t="b">
        <v>0</v>
      </c>
      <c r="L494" t="b">
        <v>0</v>
      </c>
      <c r="M494" t="s">
        <v>1077</v>
      </c>
      <c r="N494" t="s">
        <v>1559</v>
      </c>
      <c r="O494" t="s">
        <v>2053</v>
      </c>
      <c r="P494" t="s">
        <v>2532</v>
      </c>
      <c r="Q494" s="6" t="s">
        <v>3031</v>
      </c>
      <c r="R494" t="s">
        <v>3302</v>
      </c>
      <c r="S494" t="s">
        <v>3692</v>
      </c>
    </row>
    <row r="495" spans="1:19" ht="30" x14ac:dyDescent="0.25">
      <c r="A495" s="21" t="s">
        <v>512</v>
      </c>
      <c r="B495" t="s">
        <v>782</v>
      </c>
      <c r="C495" t="s">
        <v>786</v>
      </c>
      <c r="D495" t="b">
        <v>1</v>
      </c>
      <c r="E495" t="b">
        <v>0</v>
      </c>
      <c r="F495" t="b">
        <v>0</v>
      </c>
      <c r="G495" t="b">
        <v>0</v>
      </c>
      <c r="H495" t="b">
        <v>0</v>
      </c>
      <c r="I495" t="b">
        <v>0</v>
      </c>
      <c r="J495" t="b">
        <v>0</v>
      </c>
      <c r="K495" t="b">
        <v>0</v>
      </c>
      <c r="L495" t="b">
        <v>0</v>
      </c>
      <c r="N495" t="s">
        <v>1560</v>
      </c>
      <c r="O495" t="s">
        <v>1865</v>
      </c>
      <c r="P495" t="s">
        <v>2533</v>
      </c>
      <c r="Q495" s="6" t="s">
        <v>3032</v>
      </c>
      <c r="S495" t="s">
        <v>3693</v>
      </c>
    </row>
    <row r="496" spans="1:19" ht="30" x14ac:dyDescent="0.25">
      <c r="A496" s="21" t="s">
        <v>513</v>
      </c>
      <c r="B496" t="s">
        <v>536</v>
      </c>
      <c r="C496" t="s">
        <v>786</v>
      </c>
      <c r="D496" t="b">
        <v>1</v>
      </c>
      <c r="E496" t="b">
        <v>0</v>
      </c>
      <c r="F496" t="b">
        <v>0</v>
      </c>
      <c r="G496" t="b">
        <v>0</v>
      </c>
      <c r="H496" t="b">
        <v>0</v>
      </c>
      <c r="I496" t="b">
        <v>0</v>
      </c>
      <c r="J496" t="b">
        <v>0</v>
      </c>
      <c r="K496" t="b">
        <v>1</v>
      </c>
      <c r="L496" t="b">
        <v>1</v>
      </c>
      <c r="M496" t="s">
        <v>1078</v>
      </c>
      <c r="N496" t="s">
        <v>1561</v>
      </c>
      <c r="O496" t="s">
        <v>2054</v>
      </c>
      <c r="P496" t="s">
        <v>2534</v>
      </c>
      <c r="Q496" s="6" t="s">
        <v>3033</v>
      </c>
      <c r="R496" t="s">
        <v>3303</v>
      </c>
      <c r="S496" t="s">
        <v>3694</v>
      </c>
    </row>
    <row r="497" spans="1:19" x14ac:dyDescent="0.25">
      <c r="A497" s="21" t="s">
        <v>514</v>
      </c>
      <c r="B497" t="s">
        <v>552</v>
      </c>
      <c r="C497" t="s">
        <v>786</v>
      </c>
      <c r="D497" t="b">
        <v>1</v>
      </c>
      <c r="E497" t="b">
        <v>0</v>
      </c>
      <c r="F497" t="b">
        <v>0</v>
      </c>
      <c r="G497" t="b">
        <v>0</v>
      </c>
      <c r="H497" t="b">
        <v>0</v>
      </c>
      <c r="I497" t="b">
        <v>0</v>
      </c>
      <c r="J497" t="b">
        <v>1</v>
      </c>
      <c r="K497" t="b">
        <v>1</v>
      </c>
      <c r="L497" t="b">
        <v>0</v>
      </c>
      <c r="M497" t="s">
        <v>1079</v>
      </c>
      <c r="N497" t="s">
        <v>1562</v>
      </c>
      <c r="O497" t="s">
        <v>2055</v>
      </c>
      <c r="P497" t="s">
        <v>2535</v>
      </c>
      <c r="Q497" s="6" t="s">
        <v>3034</v>
      </c>
      <c r="R497" t="s">
        <v>3304</v>
      </c>
      <c r="S497" t="s">
        <v>3695</v>
      </c>
    </row>
    <row r="498" spans="1:19" x14ac:dyDescent="0.25">
      <c r="A498" s="21" t="s">
        <v>515</v>
      </c>
      <c r="B498" t="s">
        <v>552</v>
      </c>
      <c r="C498" t="s">
        <v>786</v>
      </c>
      <c r="D498" t="b">
        <v>1</v>
      </c>
      <c r="E498" t="b">
        <v>0</v>
      </c>
      <c r="F498" t="b">
        <v>0</v>
      </c>
      <c r="G498" t="b">
        <v>0</v>
      </c>
      <c r="H498" t="b">
        <v>0</v>
      </c>
      <c r="I498" t="b">
        <v>0</v>
      </c>
      <c r="J498" t="b">
        <v>1</v>
      </c>
      <c r="K498" t="b">
        <v>1</v>
      </c>
      <c r="L498" t="b">
        <v>0</v>
      </c>
      <c r="M498" t="s">
        <v>1080</v>
      </c>
      <c r="N498" t="s">
        <v>1563</v>
      </c>
      <c r="O498" t="s">
        <v>2056</v>
      </c>
      <c r="P498" t="s">
        <v>2536</v>
      </c>
      <c r="Q498" s="6" t="s">
        <v>3035</v>
      </c>
      <c r="R498" t="s">
        <v>3305</v>
      </c>
      <c r="S498" t="s">
        <v>3696</v>
      </c>
    </row>
    <row r="499" spans="1:19" ht="30" x14ac:dyDescent="0.25">
      <c r="A499" s="21" t="s">
        <v>516</v>
      </c>
      <c r="B499" t="s">
        <v>552</v>
      </c>
      <c r="C499" t="s">
        <v>786</v>
      </c>
      <c r="D499" t="b">
        <v>1</v>
      </c>
      <c r="E499" t="b">
        <v>0</v>
      </c>
      <c r="F499" t="b">
        <v>0</v>
      </c>
      <c r="G499" t="b">
        <v>0</v>
      </c>
      <c r="H499" t="b">
        <v>0</v>
      </c>
      <c r="I499" t="b">
        <v>0</v>
      </c>
      <c r="J499" t="b">
        <v>1</v>
      </c>
      <c r="K499" t="b">
        <v>1</v>
      </c>
      <c r="L499" t="b">
        <v>0</v>
      </c>
      <c r="M499" t="s">
        <v>1081</v>
      </c>
      <c r="N499" t="s">
        <v>1564</v>
      </c>
      <c r="O499" t="s">
        <v>2057</v>
      </c>
      <c r="P499" t="s">
        <v>2537</v>
      </c>
      <c r="Q499" s="6" t="s">
        <v>3036</v>
      </c>
      <c r="R499" t="s">
        <v>3306</v>
      </c>
      <c r="S499" t="s">
        <v>3697</v>
      </c>
    </row>
    <row r="500" spans="1:19" x14ac:dyDescent="0.25">
      <c r="A500" s="21" t="s">
        <v>517</v>
      </c>
      <c r="B500" t="s">
        <v>770</v>
      </c>
      <c r="C500" t="s">
        <v>786</v>
      </c>
      <c r="D500" t="b">
        <v>1</v>
      </c>
      <c r="E500" t="b">
        <v>0</v>
      </c>
      <c r="F500" t="b">
        <v>0</v>
      </c>
      <c r="G500" t="b">
        <v>0</v>
      </c>
      <c r="H500" t="b">
        <v>0</v>
      </c>
      <c r="I500" t="b">
        <v>0</v>
      </c>
      <c r="J500" t="b">
        <v>0</v>
      </c>
      <c r="K500" t="b">
        <v>1</v>
      </c>
      <c r="L500" t="b">
        <v>0</v>
      </c>
      <c r="N500" t="s">
        <v>1565</v>
      </c>
      <c r="O500" t="s">
        <v>2021</v>
      </c>
      <c r="P500" t="s">
        <v>2502</v>
      </c>
      <c r="Q500" s="6" t="s">
        <v>3037</v>
      </c>
      <c r="S500" t="s">
        <v>3698</v>
      </c>
    </row>
    <row r="501" spans="1:19" x14ac:dyDescent="0.25">
      <c r="A501" s="21" t="s">
        <v>518</v>
      </c>
      <c r="B501" t="s">
        <v>770</v>
      </c>
      <c r="C501" t="s">
        <v>786</v>
      </c>
      <c r="D501" t="b">
        <v>1</v>
      </c>
      <c r="E501" t="b">
        <v>0</v>
      </c>
      <c r="F501" t="b">
        <v>0</v>
      </c>
      <c r="G501" t="b">
        <v>0</v>
      </c>
      <c r="H501" t="b">
        <v>0</v>
      </c>
      <c r="I501" t="b">
        <v>0</v>
      </c>
      <c r="J501" t="b">
        <v>0</v>
      </c>
      <c r="K501" t="b">
        <v>1</v>
      </c>
      <c r="L501" t="b">
        <v>0</v>
      </c>
      <c r="N501" t="s">
        <v>1566</v>
      </c>
      <c r="O501" t="s">
        <v>2058</v>
      </c>
      <c r="P501" t="s">
        <v>2538</v>
      </c>
      <c r="Q501" s="6" t="s">
        <v>3038</v>
      </c>
      <c r="S501" t="s">
        <v>3699</v>
      </c>
    </row>
  </sheetData>
  <conditionalFormatting sqref="D1:L1048576">
    <cfRule type="containsText" dxfId="0" priority="1" operator="containsText" text="TRUE">
      <formula>NOT(ISERROR(SEARCH("TRUE",D1)))</formula>
    </cfRule>
  </conditionalFormatting>
  <hyperlinks>
    <hyperlink ref="Q2" r:id="rId1" xr:uid="{00000000-0004-0000-0100-000000000000}"/>
    <hyperlink ref="Q3" r:id="rId2" xr:uid="{00000000-0004-0000-0100-000001000000}"/>
    <hyperlink ref="Q4" r:id="rId3" xr:uid="{00000000-0004-0000-0100-000002000000}"/>
    <hyperlink ref="Q5" r:id="rId4" xr:uid="{00000000-0004-0000-0100-000003000000}"/>
    <hyperlink ref="Q6" r:id="rId5" xr:uid="{00000000-0004-0000-0100-000004000000}"/>
    <hyperlink ref="Q7" r:id="rId6" xr:uid="{00000000-0004-0000-0100-000005000000}"/>
    <hyperlink ref="Q8" r:id="rId7" xr:uid="{00000000-0004-0000-0100-000006000000}"/>
    <hyperlink ref="Q9" r:id="rId8" xr:uid="{00000000-0004-0000-0100-000007000000}"/>
    <hyperlink ref="Q10" r:id="rId9" xr:uid="{00000000-0004-0000-0100-000008000000}"/>
    <hyperlink ref="Q11" r:id="rId10" xr:uid="{00000000-0004-0000-0100-000009000000}"/>
    <hyperlink ref="Q12" r:id="rId11" xr:uid="{00000000-0004-0000-0100-00000A000000}"/>
    <hyperlink ref="Q13" r:id="rId12" xr:uid="{00000000-0004-0000-0100-00000B000000}"/>
    <hyperlink ref="Q14" r:id="rId13" xr:uid="{00000000-0004-0000-0100-00000C000000}"/>
    <hyperlink ref="Q15" r:id="rId14" xr:uid="{00000000-0004-0000-0100-00000D000000}"/>
    <hyperlink ref="Q16" r:id="rId15" xr:uid="{00000000-0004-0000-0100-00000E000000}"/>
    <hyperlink ref="Q17" r:id="rId16" xr:uid="{00000000-0004-0000-0100-00000F000000}"/>
    <hyperlink ref="Q18" r:id="rId17" xr:uid="{00000000-0004-0000-0100-000010000000}"/>
    <hyperlink ref="Q19" r:id="rId18" xr:uid="{00000000-0004-0000-0100-000011000000}"/>
    <hyperlink ref="Q20" r:id="rId19" xr:uid="{00000000-0004-0000-0100-000012000000}"/>
    <hyperlink ref="Q21" r:id="rId20" xr:uid="{00000000-0004-0000-0100-000013000000}"/>
    <hyperlink ref="Q22" r:id="rId21" xr:uid="{00000000-0004-0000-0100-000014000000}"/>
    <hyperlink ref="Q23" r:id="rId22" xr:uid="{00000000-0004-0000-0100-000015000000}"/>
    <hyperlink ref="Q24" r:id="rId23" xr:uid="{00000000-0004-0000-0100-000016000000}"/>
    <hyperlink ref="Q25" r:id="rId24" xr:uid="{00000000-0004-0000-0100-000017000000}"/>
    <hyperlink ref="Q26" r:id="rId25" xr:uid="{00000000-0004-0000-0100-000018000000}"/>
    <hyperlink ref="Q27" r:id="rId26" xr:uid="{00000000-0004-0000-0100-000019000000}"/>
    <hyperlink ref="Q28" r:id="rId27" xr:uid="{00000000-0004-0000-0100-00001A000000}"/>
    <hyperlink ref="Q29" r:id="rId28" xr:uid="{00000000-0004-0000-0100-00001B000000}"/>
    <hyperlink ref="Q30" r:id="rId29" xr:uid="{00000000-0004-0000-0100-00001C000000}"/>
    <hyperlink ref="Q31" r:id="rId30" xr:uid="{00000000-0004-0000-0100-00001D000000}"/>
    <hyperlink ref="Q32" r:id="rId31" xr:uid="{00000000-0004-0000-0100-00001E000000}"/>
    <hyperlink ref="Q33" r:id="rId32" xr:uid="{00000000-0004-0000-0100-00001F000000}"/>
    <hyperlink ref="Q34" r:id="rId33" xr:uid="{00000000-0004-0000-0100-000020000000}"/>
    <hyperlink ref="Q35" r:id="rId34" xr:uid="{00000000-0004-0000-0100-000021000000}"/>
    <hyperlink ref="Q36" r:id="rId35" xr:uid="{00000000-0004-0000-0100-000022000000}"/>
    <hyperlink ref="Q37" r:id="rId36" xr:uid="{00000000-0004-0000-0100-000023000000}"/>
    <hyperlink ref="Q38" r:id="rId37" xr:uid="{00000000-0004-0000-0100-000024000000}"/>
    <hyperlink ref="Q39" r:id="rId38" xr:uid="{00000000-0004-0000-0100-000025000000}"/>
    <hyperlink ref="Q40" r:id="rId39" xr:uid="{00000000-0004-0000-0100-000026000000}"/>
    <hyperlink ref="Q41" r:id="rId40" xr:uid="{00000000-0004-0000-0100-000027000000}"/>
    <hyperlink ref="Q42" r:id="rId41" xr:uid="{00000000-0004-0000-0100-000028000000}"/>
    <hyperlink ref="Q43" r:id="rId42" xr:uid="{00000000-0004-0000-0100-000029000000}"/>
    <hyperlink ref="Q44" r:id="rId43" xr:uid="{00000000-0004-0000-0100-00002A000000}"/>
    <hyperlink ref="Q45" r:id="rId44" xr:uid="{00000000-0004-0000-0100-00002B000000}"/>
    <hyperlink ref="Q46" r:id="rId45" xr:uid="{00000000-0004-0000-0100-00002C000000}"/>
    <hyperlink ref="Q47" r:id="rId46" xr:uid="{00000000-0004-0000-0100-00002D000000}"/>
    <hyperlink ref="Q48" r:id="rId47" xr:uid="{00000000-0004-0000-0100-00002E000000}"/>
    <hyperlink ref="Q49" r:id="rId48" xr:uid="{00000000-0004-0000-0100-00002F000000}"/>
    <hyperlink ref="Q50" r:id="rId49" xr:uid="{00000000-0004-0000-0100-000030000000}"/>
    <hyperlink ref="Q51" r:id="rId50" xr:uid="{00000000-0004-0000-0100-000031000000}"/>
    <hyperlink ref="Q52" r:id="rId51" xr:uid="{00000000-0004-0000-0100-000032000000}"/>
    <hyperlink ref="Q53" r:id="rId52" xr:uid="{00000000-0004-0000-0100-000033000000}"/>
    <hyperlink ref="Q54" r:id="rId53" xr:uid="{00000000-0004-0000-0100-000034000000}"/>
    <hyperlink ref="Q55" r:id="rId54" xr:uid="{00000000-0004-0000-0100-000035000000}"/>
    <hyperlink ref="Q56" r:id="rId55" xr:uid="{00000000-0004-0000-0100-000036000000}"/>
    <hyperlink ref="Q57" r:id="rId56" xr:uid="{00000000-0004-0000-0100-000037000000}"/>
    <hyperlink ref="Q58" r:id="rId57" xr:uid="{00000000-0004-0000-0100-000038000000}"/>
    <hyperlink ref="Q59" r:id="rId58" xr:uid="{00000000-0004-0000-0100-000039000000}"/>
    <hyperlink ref="Q60" r:id="rId59" xr:uid="{00000000-0004-0000-0100-00003A000000}"/>
    <hyperlink ref="Q61" r:id="rId60" xr:uid="{00000000-0004-0000-0100-00003B000000}"/>
    <hyperlink ref="Q62" r:id="rId61" xr:uid="{00000000-0004-0000-0100-00003C000000}"/>
    <hyperlink ref="Q63" r:id="rId62" xr:uid="{00000000-0004-0000-0100-00003D000000}"/>
    <hyperlink ref="Q64" r:id="rId63" xr:uid="{00000000-0004-0000-0100-00003E000000}"/>
    <hyperlink ref="Q65" r:id="rId64" xr:uid="{00000000-0004-0000-0100-00003F000000}"/>
    <hyperlink ref="Q66" r:id="rId65" xr:uid="{00000000-0004-0000-0100-000040000000}"/>
    <hyperlink ref="Q67" r:id="rId66" xr:uid="{00000000-0004-0000-0100-000041000000}"/>
    <hyperlink ref="Q68" r:id="rId67" xr:uid="{00000000-0004-0000-0100-000042000000}"/>
    <hyperlink ref="Q69" r:id="rId68" xr:uid="{00000000-0004-0000-0100-000043000000}"/>
    <hyperlink ref="Q70" r:id="rId69" xr:uid="{00000000-0004-0000-0100-000044000000}"/>
    <hyperlink ref="Q71" r:id="rId70" xr:uid="{00000000-0004-0000-0100-000045000000}"/>
    <hyperlink ref="Q72" r:id="rId71" xr:uid="{00000000-0004-0000-0100-000046000000}"/>
    <hyperlink ref="Q73" r:id="rId72" xr:uid="{00000000-0004-0000-0100-000047000000}"/>
    <hyperlink ref="Q74" r:id="rId73" xr:uid="{00000000-0004-0000-0100-000048000000}"/>
    <hyperlink ref="Q75" r:id="rId74" xr:uid="{00000000-0004-0000-0100-000049000000}"/>
    <hyperlink ref="Q76" r:id="rId75" xr:uid="{00000000-0004-0000-0100-00004A000000}"/>
    <hyperlink ref="Q77" r:id="rId76" xr:uid="{00000000-0004-0000-0100-00004B000000}"/>
    <hyperlink ref="Q78" r:id="rId77" xr:uid="{00000000-0004-0000-0100-00004C000000}"/>
    <hyperlink ref="Q79" r:id="rId78" xr:uid="{00000000-0004-0000-0100-00004D000000}"/>
    <hyperlink ref="Q80" r:id="rId79" xr:uid="{00000000-0004-0000-0100-00004E000000}"/>
    <hyperlink ref="Q81" r:id="rId80" xr:uid="{00000000-0004-0000-0100-00004F000000}"/>
    <hyperlink ref="Q82" r:id="rId81" xr:uid="{00000000-0004-0000-0100-000050000000}"/>
    <hyperlink ref="Q83" r:id="rId82" xr:uid="{00000000-0004-0000-0100-000051000000}"/>
    <hyperlink ref="Q84" r:id="rId83" xr:uid="{00000000-0004-0000-0100-000052000000}"/>
    <hyperlink ref="Q85" r:id="rId84" xr:uid="{00000000-0004-0000-0100-000053000000}"/>
    <hyperlink ref="Q86" r:id="rId85" xr:uid="{00000000-0004-0000-0100-000054000000}"/>
    <hyperlink ref="Q87" r:id="rId86" xr:uid="{00000000-0004-0000-0100-000055000000}"/>
    <hyperlink ref="Q88" r:id="rId87" xr:uid="{00000000-0004-0000-0100-000056000000}"/>
    <hyperlink ref="Q89" r:id="rId88" xr:uid="{00000000-0004-0000-0100-000057000000}"/>
    <hyperlink ref="Q90" r:id="rId89" xr:uid="{00000000-0004-0000-0100-000058000000}"/>
    <hyperlink ref="Q91" r:id="rId90" xr:uid="{00000000-0004-0000-0100-000059000000}"/>
    <hyperlink ref="Q92" r:id="rId91" xr:uid="{00000000-0004-0000-0100-00005A000000}"/>
    <hyperlink ref="Q93" r:id="rId92" xr:uid="{00000000-0004-0000-0100-00005B000000}"/>
    <hyperlink ref="Q94" r:id="rId93" xr:uid="{00000000-0004-0000-0100-00005C000000}"/>
    <hyperlink ref="Q95" r:id="rId94" xr:uid="{00000000-0004-0000-0100-00005D000000}"/>
    <hyperlink ref="Q96" r:id="rId95" xr:uid="{00000000-0004-0000-0100-00005E000000}"/>
    <hyperlink ref="Q97" r:id="rId96" xr:uid="{00000000-0004-0000-0100-00005F000000}"/>
    <hyperlink ref="Q98" r:id="rId97" xr:uid="{00000000-0004-0000-0100-000060000000}"/>
    <hyperlink ref="Q99" r:id="rId98" xr:uid="{00000000-0004-0000-0100-000061000000}"/>
    <hyperlink ref="Q100" r:id="rId99" xr:uid="{00000000-0004-0000-0100-000062000000}"/>
    <hyperlink ref="Q101" r:id="rId100" xr:uid="{00000000-0004-0000-0100-000063000000}"/>
    <hyperlink ref="Q102" r:id="rId101" xr:uid="{00000000-0004-0000-0100-000064000000}"/>
    <hyperlink ref="Q103" r:id="rId102" xr:uid="{00000000-0004-0000-0100-000065000000}"/>
    <hyperlink ref="Q104" r:id="rId103" xr:uid="{00000000-0004-0000-0100-000066000000}"/>
    <hyperlink ref="Q105" r:id="rId104" xr:uid="{00000000-0004-0000-0100-000067000000}"/>
    <hyperlink ref="Q106" r:id="rId105" xr:uid="{00000000-0004-0000-0100-000068000000}"/>
    <hyperlink ref="Q107" r:id="rId106" xr:uid="{00000000-0004-0000-0100-000069000000}"/>
    <hyperlink ref="Q108" r:id="rId107" xr:uid="{00000000-0004-0000-0100-00006A000000}"/>
    <hyperlink ref="Q109" r:id="rId108" xr:uid="{00000000-0004-0000-0100-00006B000000}"/>
    <hyperlink ref="Q110" r:id="rId109" xr:uid="{00000000-0004-0000-0100-00006C000000}"/>
    <hyperlink ref="Q111" r:id="rId110" xr:uid="{00000000-0004-0000-0100-00006D000000}"/>
    <hyperlink ref="Q112" r:id="rId111" xr:uid="{00000000-0004-0000-0100-00006E000000}"/>
    <hyperlink ref="Q113" r:id="rId112" xr:uid="{00000000-0004-0000-0100-00006F000000}"/>
    <hyperlink ref="Q114" r:id="rId113" xr:uid="{00000000-0004-0000-0100-000070000000}"/>
    <hyperlink ref="Q115" r:id="rId114" xr:uid="{00000000-0004-0000-0100-000071000000}"/>
    <hyperlink ref="Q116" r:id="rId115" xr:uid="{00000000-0004-0000-0100-000072000000}"/>
    <hyperlink ref="Q117" r:id="rId116" xr:uid="{00000000-0004-0000-0100-000073000000}"/>
    <hyperlink ref="Q118" r:id="rId117" xr:uid="{00000000-0004-0000-0100-000074000000}"/>
    <hyperlink ref="Q119" r:id="rId118" xr:uid="{00000000-0004-0000-0100-000075000000}"/>
    <hyperlink ref="Q120" r:id="rId119" xr:uid="{00000000-0004-0000-0100-000076000000}"/>
    <hyperlink ref="Q121" r:id="rId120" xr:uid="{00000000-0004-0000-0100-000077000000}"/>
    <hyperlink ref="Q122" r:id="rId121" xr:uid="{00000000-0004-0000-0100-000078000000}"/>
    <hyperlink ref="Q123" r:id="rId122" xr:uid="{00000000-0004-0000-0100-000079000000}"/>
    <hyperlink ref="Q124" r:id="rId123" xr:uid="{00000000-0004-0000-0100-00007A000000}"/>
    <hyperlink ref="Q125" r:id="rId124" xr:uid="{00000000-0004-0000-0100-00007B000000}"/>
    <hyperlink ref="Q126" r:id="rId125" xr:uid="{00000000-0004-0000-0100-00007C000000}"/>
    <hyperlink ref="Q127" r:id="rId126" xr:uid="{00000000-0004-0000-0100-00007D000000}"/>
    <hyperlink ref="Q128" r:id="rId127" xr:uid="{00000000-0004-0000-0100-00007E000000}"/>
    <hyperlink ref="Q129" r:id="rId128" xr:uid="{00000000-0004-0000-0100-00007F000000}"/>
    <hyperlink ref="Q130" r:id="rId129" xr:uid="{00000000-0004-0000-0100-000080000000}"/>
    <hyperlink ref="Q131" r:id="rId130" xr:uid="{00000000-0004-0000-0100-000081000000}"/>
    <hyperlink ref="Q132" r:id="rId131" xr:uid="{00000000-0004-0000-0100-000082000000}"/>
    <hyperlink ref="Q133" r:id="rId132" xr:uid="{00000000-0004-0000-0100-000083000000}"/>
    <hyperlink ref="Q134" r:id="rId133" xr:uid="{00000000-0004-0000-0100-000084000000}"/>
    <hyperlink ref="Q135" r:id="rId134" xr:uid="{00000000-0004-0000-0100-000085000000}"/>
    <hyperlink ref="Q136" r:id="rId135" xr:uid="{00000000-0004-0000-0100-000086000000}"/>
    <hyperlink ref="Q137" r:id="rId136" xr:uid="{00000000-0004-0000-0100-000087000000}"/>
    <hyperlink ref="Q138" r:id="rId137" xr:uid="{00000000-0004-0000-0100-000088000000}"/>
    <hyperlink ref="Q139" r:id="rId138" xr:uid="{00000000-0004-0000-0100-000089000000}"/>
    <hyperlink ref="Q140" r:id="rId139" xr:uid="{00000000-0004-0000-0100-00008A000000}"/>
    <hyperlink ref="Q141" r:id="rId140" xr:uid="{00000000-0004-0000-0100-00008B000000}"/>
    <hyperlink ref="Q142" r:id="rId141" xr:uid="{00000000-0004-0000-0100-00008C000000}"/>
    <hyperlink ref="Q143" r:id="rId142" xr:uid="{00000000-0004-0000-0100-00008D000000}"/>
    <hyperlink ref="Q144" r:id="rId143" xr:uid="{00000000-0004-0000-0100-00008E000000}"/>
    <hyperlink ref="Q145" r:id="rId144" xr:uid="{00000000-0004-0000-0100-00008F000000}"/>
    <hyperlink ref="Q146" r:id="rId145" xr:uid="{00000000-0004-0000-0100-000090000000}"/>
    <hyperlink ref="Q147" r:id="rId146" xr:uid="{00000000-0004-0000-0100-000091000000}"/>
    <hyperlink ref="Q148" r:id="rId147" xr:uid="{00000000-0004-0000-0100-000092000000}"/>
    <hyperlink ref="Q149" r:id="rId148" xr:uid="{00000000-0004-0000-0100-000093000000}"/>
    <hyperlink ref="Q150" r:id="rId149" xr:uid="{00000000-0004-0000-0100-000094000000}"/>
    <hyperlink ref="Q151" r:id="rId150" xr:uid="{00000000-0004-0000-0100-000095000000}"/>
    <hyperlink ref="Q152" r:id="rId151" xr:uid="{00000000-0004-0000-0100-000096000000}"/>
    <hyperlink ref="Q153" r:id="rId152" xr:uid="{00000000-0004-0000-0100-000097000000}"/>
    <hyperlink ref="Q154" r:id="rId153" xr:uid="{00000000-0004-0000-0100-000098000000}"/>
    <hyperlink ref="Q155" r:id="rId154" xr:uid="{00000000-0004-0000-0100-000099000000}"/>
    <hyperlink ref="Q156" r:id="rId155" xr:uid="{00000000-0004-0000-0100-00009A000000}"/>
    <hyperlink ref="Q157" r:id="rId156" xr:uid="{00000000-0004-0000-0100-00009B000000}"/>
    <hyperlink ref="Q158" r:id="rId157" xr:uid="{00000000-0004-0000-0100-00009C000000}"/>
    <hyperlink ref="Q159" r:id="rId158" xr:uid="{00000000-0004-0000-0100-00009D000000}"/>
    <hyperlink ref="Q160" r:id="rId159" xr:uid="{00000000-0004-0000-0100-00009E000000}"/>
    <hyperlink ref="Q161" r:id="rId160" xr:uid="{00000000-0004-0000-0100-00009F000000}"/>
    <hyperlink ref="Q162" r:id="rId161" xr:uid="{00000000-0004-0000-0100-0000A0000000}"/>
    <hyperlink ref="Q163" r:id="rId162" xr:uid="{00000000-0004-0000-0100-0000A1000000}"/>
    <hyperlink ref="Q164" r:id="rId163" xr:uid="{00000000-0004-0000-0100-0000A2000000}"/>
    <hyperlink ref="Q165" r:id="rId164" xr:uid="{00000000-0004-0000-0100-0000A3000000}"/>
    <hyperlink ref="Q166" r:id="rId165" xr:uid="{00000000-0004-0000-0100-0000A4000000}"/>
    <hyperlink ref="Q167" r:id="rId166" xr:uid="{00000000-0004-0000-0100-0000A5000000}"/>
    <hyperlink ref="Q168" r:id="rId167" xr:uid="{00000000-0004-0000-0100-0000A6000000}"/>
    <hyperlink ref="Q169" r:id="rId168" xr:uid="{00000000-0004-0000-0100-0000A7000000}"/>
    <hyperlink ref="Q170" r:id="rId169" xr:uid="{00000000-0004-0000-0100-0000A8000000}"/>
    <hyperlink ref="Q171" r:id="rId170" xr:uid="{00000000-0004-0000-0100-0000A9000000}"/>
    <hyperlink ref="Q172" r:id="rId171" xr:uid="{00000000-0004-0000-0100-0000AA000000}"/>
    <hyperlink ref="Q173" r:id="rId172" xr:uid="{00000000-0004-0000-0100-0000AB000000}"/>
    <hyperlink ref="Q174" r:id="rId173" xr:uid="{00000000-0004-0000-0100-0000AC000000}"/>
    <hyperlink ref="Q175" r:id="rId174" xr:uid="{00000000-0004-0000-0100-0000AD000000}"/>
    <hyperlink ref="Q176" r:id="rId175" xr:uid="{00000000-0004-0000-0100-0000AE000000}"/>
    <hyperlink ref="Q177" r:id="rId176" xr:uid="{00000000-0004-0000-0100-0000AF000000}"/>
    <hyperlink ref="Q178" r:id="rId177" xr:uid="{00000000-0004-0000-0100-0000B0000000}"/>
    <hyperlink ref="Q179" r:id="rId178" xr:uid="{00000000-0004-0000-0100-0000B1000000}"/>
    <hyperlink ref="Q180" r:id="rId179" xr:uid="{00000000-0004-0000-0100-0000B2000000}"/>
    <hyperlink ref="Q181" r:id="rId180" xr:uid="{00000000-0004-0000-0100-0000B3000000}"/>
    <hyperlink ref="Q182" r:id="rId181" xr:uid="{00000000-0004-0000-0100-0000B4000000}"/>
    <hyperlink ref="Q183" r:id="rId182" xr:uid="{00000000-0004-0000-0100-0000B5000000}"/>
    <hyperlink ref="Q184" r:id="rId183" xr:uid="{00000000-0004-0000-0100-0000B6000000}"/>
    <hyperlink ref="Q185" r:id="rId184" xr:uid="{00000000-0004-0000-0100-0000B7000000}"/>
    <hyperlink ref="Q186" r:id="rId185" xr:uid="{00000000-0004-0000-0100-0000B8000000}"/>
    <hyperlink ref="Q187" r:id="rId186" xr:uid="{00000000-0004-0000-0100-0000B9000000}"/>
    <hyperlink ref="Q188" r:id="rId187" xr:uid="{00000000-0004-0000-0100-0000BA000000}"/>
    <hyperlink ref="Q189" r:id="rId188" xr:uid="{00000000-0004-0000-0100-0000BB000000}"/>
    <hyperlink ref="Q190" r:id="rId189" xr:uid="{00000000-0004-0000-0100-0000BC000000}"/>
    <hyperlink ref="Q191" r:id="rId190" xr:uid="{00000000-0004-0000-0100-0000BD000000}"/>
    <hyperlink ref="Q192" r:id="rId191" xr:uid="{00000000-0004-0000-0100-0000BE000000}"/>
    <hyperlink ref="Q193" r:id="rId192" xr:uid="{00000000-0004-0000-0100-0000BF000000}"/>
    <hyperlink ref="Q194" r:id="rId193" xr:uid="{00000000-0004-0000-0100-0000C0000000}"/>
    <hyperlink ref="Q195" r:id="rId194" xr:uid="{00000000-0004-0000-0100-0000C1000000}"/>
    <hyperlink ref="Q196" r:id="rId195" xr:uid="{00000000-0004-0000-0100-0000C2000000}"/>
    <hyperlink ref="Q197" r:id="rId196" xr:uid="{00000000-0004-0000-0100-0000C3000000}"/>
    <hyperlink ref="Q198" r:id="rId197" xr:uid="{00000000-0004-0000-0100-0000C4000000}"/>
    <hyperlink ref="Q199" r:id="rId198" xr:uid="{00000000-0004-0000-0100-0000C5000000}"/>
    <hyperlink ref="Q200" r:id="rId199" xr:uid="{00000000-0004-0000-0100-0000C6000000}"/>
    <hyperlink ref="Q201" r:id="rId200" xr:uid="{00000000-0004-0000-0100-0000C7000000}"/>
    <hyperlink ref="Q202" r:id="rId201" xr:uid="{00000000-0004-0000-0100-0000C8000000}"/>
    <hyperlink ref="Q203" r:id="rId202" xr:uid="{00000000-0004-0000-0100-0000C9000000}"/>
    <hyperlink ref="Q204" r:id="rId203" xr:uid="{00000000-0004-0000-0100-0000CA000000}"/>
    <hyperlink ref="Q205" r:id="rId204" xr:uid="{00000000-0004-0000-0100-0000CB000000}"/>
    <hyperlink ref="Q206" r:id="rId205" xr:uid="{00000000-0004-0000-0100-0000CC000000}"/>
    <hyperlink ref="Q207" r:id="rId206" xr:uid="{00000000-0004-0000-0100-0000CD000000}"/>
    <hyperlink ref="Q208" r:id="rId207" xr:uid="{00000000-0004-0000-0100-0000CE000000}"/>
    <hyperlink ref="Q209" r:id="rId208" xr:uid="{00000000-0004-0000-0100-0000CF000000}"/>
    <hyperlink ref="Q210" r:id="rId209" xr:uid="{00000000-0004-0000-0100-0000D0000000}"/>
    <hyperlink ref="Q211" r:id="rId210" xr:uid="{00000000-0004-0000-0100-0000D1000000}"/>
    <hyperlink ref="Q212" r:id="rId211" xr:uid="{00000000-0004-0000-0100-0000D2000000}"/>
    <hyperlink ref="Q213" r:id="rId212" xr:uid="{00000000-0004-0000-0100-0000D3000000}"/>
    <hyperlink ref="Q214" r:id="rId213" xr:uid="{00000000-0004-0000-0100-0000D4000000}"/>
    <hyperlink ref="Q215" r:id="rId214" xr:uid="{00000000-0004-0000-0100-0000D5000000}"/>
    <hyperlink ref="Q216" r:id="rId215" xr:uid="{00000000-0004-0000-0100-0000D6000000}"/>
    <hyperlink ref="Q217" r:id="rId216" xr:uid="{00000000-0004-0000-0100-0000D7000000}"/>
    <hyperlink ref="Q218" r:id="rId217" xr:uid="{00000000-0004-0000-0100-0000D8000000}"/>
    <hyperlink ref="Q219" r:id="rId218" xr:uid="{00000000-0004-0000-0100-0000D9000000}"/>
    <hyperlink ref="Q220" r:id="rId219" xr:uid="{00000000-0004-0000-0100-0000DA000000}"/>
    <hyperlink ref="Q221" r:id="rId220" xr:uid="{00000000-0004-0000-0100-0000DB000000}"/>
    <hyperlink ref="Q222" r:id="rId221" xr:uid="{00000000-0004-0000-0100-0000DC000000}"/>
    <hyperlink ref="Q223" r:id="rId222" xr:uid="{00000000-0004-0000-0100-0000DD000000}"/>
    <hyperlink ref="Q224" r:id="rId223" xr:uid="{00000000-0004-0000-0100-0000DE000000}"/>
    <hyperlink ref="Q225" r:id="rId224" xr:uid="{00000000-0004-0000-0100-0000DF000000}"/>
    <hyperlink ref="Q226" r:id="rId225" xr:uid="{00000000-0004-0000-0100-0000E0000000}"/>
    <hyperlink ref="Q227" r:id="rId226" xr:uid="{00000000-0004-0000-0100-0000E1000000}"/>
    <hyperlink ref="Q228" r:id="rId227" xr:uid="{00000000-0004-0000-0100-0000E2000000}"/>
    <hyperlink ref="Q229" r:id="rId228" xr:uid="{00000000-0004-0000-0100-0000E3000000}"/>
    <hyperlink ref="Q230" r:id="rId229" xr:uid="{00000000-0004-0000-0100-0000E4000000}"/>
    <hyperlink ref="Q231" r:id="rId230" xr:uid="{00000000-0004-0000-0100-0000E5000000}"/>
    <hyperlink ref="Q232" r:id="rId231" xr:uid="{00000000-0004-0000-0100-0000E6000000}"/>
    <hyperlink ref="Q233" r:id="rId232" xr:uid="{00000000-0004-0000-0100-0000E7000000}"/>
    <hyperlink ref="Q234" r:id="rId233" xr:uid="{00000000-0004-0000-0100-0000E8000000}"/>
    <hyperlink ref="Q235" r:id="rId234" xr:uid="{00000000-0004-0000-0100-0000E9000000}"/>
    <hyperlink ref="Q236" r:id="rId235" xr:uid="{00000000-0004-0000-0100-0000EA000000}"/>
    <hyperlink ref="Q237" r:id="rId236" xr:uid="{00000000-0004-0000-0100-0000EB000000}"/>
    <hyperlink ref="Q238" r:id="rId237" xr:uid="{00000000-0004-0000-0100-0000EC000000}"/>
    <hyperlink ref="Q239" r:id="rId238" xr:uid="{00000000-0004-0000-0100-0000ED000000}"/>
    <hyperlink ref="Q240" r:id="rId239" xr:uid="{00000000-0004-0000-0100-0000EE000000}"/>
    <hyperlink ref="Q241" r:id="rId240" xr:uid="{00000000-0004-0000-0100-0000EF000000}"/>
    <hyperlink ref="Q242" r:id="rId241" xr:uid="{00000000-0004-0000-0100-0000F0000000}"/>
    <hyperlink ref="Q243" r:id="rId242" xr:uid="{00000000-0004-0000-0100-0000F1000000}"/>
    <hyperlink ref="Q244" r:id="rId243" xr:uid="{00000000-0004-0000-0100-0000F2000000}"/>
    <hyperlink ref="Q245" r:id="rId244" xr:uid="{00000000-0004-0000-0100-0000F3000000}"/>
    <hyperlink ref="Q246" r:id="rId245" xr:uid="{00000000-0004-0000-0100-0000F4000000}"/>
    <hyperlink ref="Q247" r:id="rId246" xr:uid="{00000000-0004-0000-0100-0000F5000000}"/>
    <hyperlink ref="Q248" r:id="rId247" xr:uid="{00000000-0004-0000-0100-0000F6000000}"/>
    <hyperlink ref="Q249" r:id="rId248" xr:uid="{00000000-0004-0000-0100-0000F7000000}"/>
    <hyperlink ref="Q250" r:id="rId249" xr:uid="{00000000-0004-0000-0100-0000F8000000}"/>
    <hyperlink ref="Q251" r:id="rId250" xr:uid="{00000000-0004-0000-0100-0000F9000000}"/>
    <hyperlink ref="Q252" r:id="rId251" xr:uid="{00000000-0004-0000-0100-0000FA000000}"/>
    <hyperlink ref="Q253" r:id="rId252" xr:uid="{00000000-0004-0000-0100-0000FB000000}"/>
    <hyperlink ref="Q254" r:id="rId253" xr:uid="{00000000-0004-0000-0100-0000FC000000}"/>
    <hyperlink ref="Q255" r:id="rId254" xr:uid="{00000000-0004-0000-0100-0000FD000000}"/>
    <hyperlink ref="Q256" r:id="rId255" xr:uid="{00000000-0004-0000-0100-0000FE000000}"/>
    <hyperlink ref="Q257" r:id="rId256" xr:uid="{00000000-0004-0000-0100-0000FF000000}"/>
    <hyperlink ref="Q258" r:id="rId257" xr:uid="{00000000-0004-0000-0100-000000010000}"/>
    <hyperlink ref="Q259" r:id="rId258" xr:uid="{00000000-0004-0000-0100-000001010000}"/>
    <hyperlink ref="Q260" r:id="rId259" xr:uid="{00000000-0004-0000-0100-000002010000}"/>
    <hyperlink ref="Q261" r:id="rId260" xr:uid="{00000000-0004-0000-0100-000003010000}"/>
    <hyperlink ref="Q262" r:id="rId261" xr:uid="{00000000-0004-0000-0100-000004010000}"/>
    <hyperlink ref="Q263" r:id="rId262" xr:uid="{00000000-0004-0000-0100-000005010000}"/>
    <hyperlink ref="Q264" r:id="rId263" xr:uid="{00000000-0004-0000-0100-000006010000}"/>
    <hyperlink ref="Q265" r:id="rId264" xr:uid="{00000000-0004-0000-0100-000007010000}"/>
    <hyperlink ref="Q266" r:id="rId265" xr:uid="{00000000-0004-0000-0100-000008010000}"/>
    <hyperlink ref="Q267" r:id="rId266" xr:uid="{00000000-0004-0000-0100-000009010000}"/>
    <hyperlink ref="Q268" r:id="rId267" xr:uid="{00000000-0004-0000-0100-00000A010000}"/>
    <hyperlink ref="Q269" r:id="rId268" xr:uid="{00000000-0004-0000-0100-00000B010000}"/>
    <hyperlink ref="Q270" r:id="rId269" xr:uid="{00000000-0004-0000-0100-00000C010000}"/>
    <hyperlink ref="Q271" r:id="rId270" xr:uid="{00000000-0004-0000-0100-00000D010000}"/>
    <hyperlink ref="Q272" r:id="rId271" xr:uid="{00000000-0004-0000-0100-00000E010000}"/>
    <hyperlink ref="Q273" r:id="rId272" xr:uid="{00000000-0004-0000-0100-00000F010000}"/>
    <hyperlink ref="Q274" r:id="rId273" xr:uid="{00000000-0004-0000-0100-000010010000}"/>
    <hyperlink ref="Q275" r:id="rId274" xr:uid="{00000000-0004-0000-0100-000011010000}"/>
    <hyperlink ref="Q276" r:id="rId275" xr:uid="{00000000-0004-0000-0100-000012010000}"/>
    <hyperlink ref="Q277" r:id="rId276" xr:uid="{00000000-0004-0000-0100-000013010000}"/>
    <hyperlink ref="Q278" r:id="rId277" xr:uid="{00000000-0004-0000-0100-000014010000}"/>
    <hyperlink ref="Q279" r:id="rId278" xr:uid="{00000000-0004-0000-0100-000015010000}"/>
    <hyperlink ref="Q280" r:id="rId279" xr:uid="{00000000-0004-0000-0100-000016010000}"/>
    <hyperlink ref="Q281" r:id="rId280" xr:uid="{00000000-0004-0000-0100-000017010000}"/>
    <hyperlink ref="Q282" r:id="rId281" xr:uid="{00000000-0004-0000-0100-000018010000}"/>
    <hyperlink ref="Q283" r:id="rId282" xr:uid="{00000000-0004-0000-0100-000019010000}"/>
    <hyperlink ref="Q284" r:id="rId283" xr:uid="{00000000-0004-0000-0100-00001A010000}"/>
    <hyperlink ref="Q285" r:id="rId284" xr:uid="{00000000-0004-0000-0100-00001B010000}"/>
    <hyperlink ref="Q286" r:id="rId285" xr:uid="{00000000-0004-0000-0100-00001C010000}"/>
    <hyperlink ref="Q287" r:id="rId286" xr:uid="{00000000-0004-0000-0100-00001D010000}"/>
    <hyperlink ref="Q288" r:id="rId287" xr:uid="{00000000-0004-0000-0100-00001E010000}"/>
    <hyperlink ref="Q289" r:id="rId288" xr:uid="{00000000-0004-0000-0100-00001F010000}"/>
    <hyperlink ref="Q290" r:id="rId289" xr:uid="{00000000-0004-0000-0100-000020010000}"/>
    <hyperlink ref="Q291" r:id="rId290" xr:uid="{00000000-0004-0000-0100-000021010000}"/>
    <hyperlink ref="Q292" r:id="rId291" xr:uid="{00000000-0004-0000-0100-000022010000}"/>
    <hyperlink ref="Q293" r:id="rId292" xr:uid="{00000000-0004-0000-0100-000023010000}"/>
    <hyperlink ref="Q294" r:id="rId293" xr:uid="{00000000-0004-0000-0100-000024010000}"/>
    <hyperlink ref="Q295" r:id="rId294" xr:uid="{00000000-0004-0000-0100-000025010000}"/>
    <hyperlink ref="Q296" r:id="rId295" xr:uid="{00000000-0004-0000-0100-000026010000}"/>
    <hyperlink ref="Q297" r:id="rId296" xr:uid="{00000000-0004-0000-0100-000027010000}"/>
    <hyperlink ref="Q298" r:id="rId297" xr:uid="{00000000-0004-0000-0100-000028010000}"/>
    <hyperlink ref="Q299" r:id="rId298" xr:uid="{00000000-0004-0000-0100-000029010000}"/>
    <hyperlink ref="Q300" r:id="rId299" xr:uid="{00000000-0004-0000-0100-00002A010000}"/>
    <hyperlink ref="Q301" r:id="rId300" xr:uid="{00000000-0004-0000-0100-00002B010000}"/>
    <hyperlink ref="Q302" r:id="rId301" xr:uid="{00000000-0004-0000-0100-00002C010000}"/>
    <hyperlink ref="Q303" r:id="rId302" xr:uid="{00000000-0004-0000-0100-00002D010000}"/>
    <hyperlink ref="Q304" r:id="rId303" xr:uid="{00000000-0004-0000-0100-00002E010000}"/>
    <hyperlink ref="Q305" r:id="rId304" xr:uid="{00000000-0004-0000-0100-00002F010000}"/>
    <hyperlink ref="Q306" r:id="rId305" xr:uid="{00000000-0004-0000-0100-000030010000}"/>
    <hyperlink ref="Q307" r:id="rId306" xr:uid="{00000000-0004-0000-0100-000031010000}"/>
    <hyperlink ref="Q308" r:id="rId307" xr:uid="{00000000-0004-0000-0100-000032010000}"/>
    <hyperlink ref="Q309" r:id="rId308" xr:uid="{00000000-0004-0000-0100-000033010000}"/>
    <hyperlink ref="Q310" r:id="rId309" xr:uid="{00000000-0004-0000-0100-000034010000}"/>
    <hyperlink ref="Q311" r:id="rId310" xr:uid="{00000000-0004-0000-0100-000035010000}"/>
    <hyperlink ref="Q312" r:id="rId311" xr:uid="{00000000-0004-0000-0100-000036010000}"/>
    <hyperlink ref="Q313" r:id="rId312" xr:uid="{00000000-0004-0000-0100-000037010000}"/>
    <hyperlink ref="Q314" r:id="rId313" xr:uid="{00000000-0004-0000-0100-000038010000}"/>
    <hyperlink ref="Q315" r:id="rId314" xr:uid="{00000000-0004-0000-0100-000039010000}"/>
    <hyperlink ref="Q316" r:id="rId315" xr:uid="{00000000-0004-0000-0100-00003A010000}"/>
    <hyperlink ref="Q317" r:id="rId316" xr:uid="{00000000-0004-0000-0100-00003B010000}"/>
    <hyperlink ref="Q318" r:id="rId317" xr:uid="{00000000-0004-0000-0100-00003C010000}"/>
    <hyperlink ref="Q319" r:id="rId318" xr:uid="{00000000-0004-0000-0100-00003D010000}"/>
    <hyperlink ref="Q320" r:id="rId319" xr:uid="{00000000-0004-0000-0100-00003E010000}"/>
    <hyperlink ref="Q321" r:id="rId320" xr:uid="{00000000-0004-0000-0100-00003F010000}"/>
    <hyperlink ref="Q322" r:id="rId321" xr:uid="{00000000-0004-0000-0100-000040010000}"/>
    <hyperlink ref="Q323" r:id="rId322" xr:uid="{00000000-0004-0000-0100-000041010000}"/>
    <hyperlink ref="Q324" r:id="rId323" xr:uid="{00000000-0004-0000-0100-000042010000}"/>
    <hyperlink ref="Q325" r:id="rId324" xr:uid="{00000000-0004-0000-0100-000043010000}"/>
    <hyperlink ref="Q326" r:id="rId325" xr:uid="{00000000-0004-0000-0100-000044010000}"/>
    <hyperlink ref="Q327" r:id="rId326" xr:uid="{00000000-0004-0000-0100-000045010000}"/>
    <hyperlink ref="Q328" r:id="rId327" xr:uid="{00000000-0004-0000-0100-000046010000}"/>
    <hyperlink ref="Q329" r:id="rId328" xr:uid="{00000000-0004-0000-0100-000047010000}"/>
    <hyperlink ref="Q330" r:id="rId329" xr:uid="{00000000-0004-0000-0100-000048010000}"/>
    <hyperlink ref="Q331" r:id="rId330" xr:uid="{00000000-0004-0000-0100-000049010000}"/>
    <hyperlink ref="Q332" r:id="rId331" xr:uid="{00000000-0004-0000-0100-00004A010000}"/>
    <hyperlink ref="Q333" r:id="rId332" xr:uid="{00000000-0004-0000-0100-00004B010000}"/>
    <hyperlink ref="Q334" r:id="rId333" xr:uid="{00000000-0004-0000-0100-00004C010000}"/>
    <hyperlink ref="Q335" r:id="rId334" xr:uid="{00000000-0004-0000-0100-00004D010000}"/>
    <hyperlink ref="Q336" r:id="rId335" xr:uid="{00000000-0004-0000-0100-00004E010000}"/>
    <hyperlink ref="Q337" r:id="rId336" xr:uid="{00000000-0004-0000-0100-00004F010000}"/>
    <hyperlink ref="Q338" r:id="rId337" xr:uid="{00000000-0004-0000-0100-000050010000}"/>
    <hyperlink ref="Q339" r:id="rId338" xr:uid="{00000000-0004-0000-0100-000051010000}"/>
    <hyperlink ref="Q340" r:id="rId339" xr:uid="{00000000-0004-0000-0100-000052010000}"/>
    <hyperlink ref="Q341" r:id="rId340" xr:uid="{00000000-0004-0000-0100-000053010000}"/>
    <hyperlink ref="Q342" r:id="rId341" xr:uid="{00000000-0004-0000-0100-000054010000}"/>
    <hyperlink ref="Q343" r:id="rId342" xr:uid="{00000000-0004-0000-0100-000055010000}"/>
    <hyperlink ref="Q344" r:id="rId343" xr:uid="{00000000-0004-0000-0100-000056010000}"/>
    <hyperlink ref="Q345" r:id="rId344" xr:uid="{00000000-0004-0000-0100-000057010000}"/>
    <hyperlink ref="Q346" r:id="rId345" xr:uid="{00000000-0004-0000-0100-000058010000}"/>
    <hyperlink ref="Q347" r:id="rId346" xr:uid="{00000000-0004-0000-0100-000059010000}"/>
    <hyperlink ref="Q348" r:id="rId347" xr:uid="{00000000-0004-0000-0100-00005A010000}"/>
    <hyperlink ref="Q349" r:id="rId348" xr:uid="{00000000-0004-0000-0100-00005B010000}"/>
    <hyperlink ref="Q350" r:id="rId349" xr:uid="{00000000-0004-0000-0100-00005C010000}"/>
    <hyperlink ref="Q351" r:id="rId350" xr:uid="{00000000-0004-0000-0100-00005D010000}"/>
    <hyperlink ref="Q352" r:id="rId351" xr:uid="{00000000-0004-0000-0100-00005E010000}"/>
    <hyperlink ref="Q353" r:id="rId352" xr:uid="{00000000-0004-0000-0100-00005F010000}"/>
    <hyperlink ref="Q354" r:id="rId353" xr:uid="{00000000-0004-0000-0100-000060010000}"/>
    <hyperlink ref="Q355" r:id="rId354" xr:uid="{00000000-0004-0000-0100-000061010000}"/>
    <hyperlink ref="Q356" r:id="rId355" xr:uid="{00000000-0004-0000-0100-000062010000}"/>
    <hyperlink ref="Q357" r:id="rId356" xr:uid="{00000000-0004-0000-0100-000063010000}"/>
    <hyperlink ref="Q358" r:id="rId357" xr:uid="{00000000-0004-0000-0100-000064010000}"/>
    <hyperlink ref="Q359" r:id="rId358" xr:uid="{00000000-0004-0000-0100-000065010000}"/>
    <hyperlink ref="Q360" r:id="rId359" xr:uid="{00000000-0004-0000-0100-000066010000}"/>
    <hyperlink ref="Q361" r:id="rId360" xr:uid="{00000000-0004-0000-0100-000067010000}"/>
    <hyperlink ref="Q362" r:id="rId361" xr:uid="{00000000-0004-0000-0100-000068010000}"/>
    <hyperlink ref="Q363" r:id="rId362" xr:uid="{00000000-0004-0000-0100-000069010000}"/>
    <hyperlink ref="Q364" r:id="rId363" xr:uid="{00000000-0004-0000-0100-00006A010000}"/>
    <hyperlink ref="Q365" r:id="rId364" xr:uid="{00000000-0004-0000-0100-00006B010000}"/>
    <hyperlink ref="Q366" r:id="rId365" xr:uid="{00000000-0004-0000-0100-00006C010000}"/>
    <hyperlink ref="Q367" r:id="rId366" xr:uid="{00000000-0004-0000-0100-00006D010000}"/>
    <hyperlink ref="Q368" r:id="rId367" xr:uid="{00000000-0004-0000-0100-00006E010000}"/>
    <hyperlink ref="Q369" r:id="rId368" xr:uid="{00000000-0004-0000-0100-00006F010000}"/>
    <hyperlink ref="Q370" r:id="rId369" xr:uid="{00000000-0004-0000-0100-000070010000}"/>
    <hyperlink ref="Q371" r:id="rId370" xr:uid="{00000000-0004-0000-0100-000071010000}"/>
    <hyperlink ref="Q372" r:id="rId371" xr:uid="{00000000-0004-0000-0100-000072010000}"/>
    <hyperlink ref="Q373" r:id="rId372" xr:uid="{00000000-0004-0000-0100-000073010000}"/>
    <hyperlink ref="Q374" r:id="rId373" xr:uid="{00000000-0004-0000-0100-000074010000}"/>
    <hyperlink ref="Q375" r:id="rId374" xr:uid="{00000000-0004-0000-0100-000075010000}"/>
    <hyperlink ref="Q376" r:id="rId375" xr:uid="{00000000-0004-0000-0100-000076010000}"/>
    <hyperlink ref="Q377" r:id="rId376" xr:uid="{00000000-0004-0000-0100-000077010000}"/>
    <hyperlink ref="Q378" r:id="rId377" xr:uid="{00000000-0004-0000-0100-000078010000}"/>
    <hyperlink ref="Q379" r:id="rId378" xr:uid="{00000000-0004-0000-0100-000079010000}"/>
    <hyperlink ref="Q380" r:id="rId379" xr:uid="{00000000-0004-0000-0100-00007A010000}"/>
    <hyperlink ref="Q381" r:id="rId380" xr:uid="{00000000-0004-0000-0100-00007B010000}"/>
    <hyperlink ref="Q382" r:id="rId381" xr:uid="{00000000-0004-0000-0100-00007C010000}"/>
    <hyperlink ref="Q383" r:id="rId382" xr:uid="{00000000-0004-0000-0100-00007D010000}"/>
    <hyperlink ref="Q384" r:id="rId383" xr:uid="{00000000-0004-0000-0100-00007E010000}"/>
    <hyperlink ref="Q385" r:id="rId384" xr:uid="{00000000-0004-0000-0100-00007F010000}"/>
    <hyperlink ref="Q386" r:id="rId385" xr:uid="{00000000-0004-0000-0100-000080010000}"/>
    <hyperlink ref="Q387" r:id="rId386" xr:uid="{00000000-0004-0000-0100-000081010000}"/>
    <hyperlink ref="Q388" r:id="rId387" xr:uid="{00000000-0004-0000-0100-000082010000}"/>
    <hyperlink ref="Q389" r:id="rId388" xr:uid="{00000000-0004-0000-0100-000083010000}"/>
    <hyperlink ref="Q390" r:id="rId389" xr:uid="{00000000-0004-0000-0100-000084010000}"/>
    <hyperlink ref="Q391" r:id="rId390" xr:uid="{00000000-0004-0000-0100-000085010000}"/>
    <hyperlink ref="Q392" r:id="rId391" xr:uid="{00000000-0004-0000-0100-000086010000}"/>
    <hyperlink ref="Q393" r:id="rId392" xr:uid="{00000000-0004-0000-0100-000087010000}"/>
    <hyperlink ref="Q394" r:id="rId393" xr:uid="{00000000-0004-0000-0100-000088010000}"/>
    <hyperlink ref="Q395" r:id="rId394" xr:uid="{00000000-0004-0000-0100-000089010000}"/>
    <hyperlink ref="Q396" r:id="rId395" xr:uid="{00000000-0004-0000-0100-00008A010000}"/>
    <hyperlink ref="Q397" r:id="rId396" xr:uid="{00000000-0004-0000-0100-00008B010000}"/>
    <hyperlink ref="Q398" r:id="rId397" xr:uid="{00000000-0004-0000-0100-00008C010000}"/>
    <hyperlink ref="Q399" r:id="rId398" xr:uid="{00000000-0004-0000-0100-00008D010000}"/>
    <hyperlink ref="Q400" r:id="rId399" xr:uid="{00000000-0004-0000-0100-00008E010000}"/>
    <hyperlink ref="Q401" r:id="rId400" xr:uid="{00000000-0004-0000-0100-00008F010000}"/>
    <hyperlink ref="Q402" r:id="rId401" xr:uid="{00000000-0004-0000-0100-000090010000}"/>
    <hyperlink ref="Q403" r:id="rId402" xr:uid="{00000000-0004-0000-0100-000091010000}"/>
    <hyperlink ref="Q404" r:id="rId403" xr:uid="{00000000-0004-0000-0100-000092010000}"/>
    <hyperlink ref="Q405" r:id="rId404" xr:uid="{00000000-0004-0000-0100-000093010000}"/>
    <hyperlink ref="Q406" r:id="rId405" xr:uid="{00000000-0004-0000-0100-000094010000}"/>
    <hyperlink ref="Q407" r:id="rId406" xr:uid="{00000000-0004-0000-0100-000095010000}"/>
    <hyperlink ref="Q408" r:id="rId407" xr:uid="{00000000-0004-0000-0100-000096010000}"/>
    <hyperlink ref="Q409" r:id="rId408" xr:uid="{00000000-0004-0000-0100-000097010000}"/>
    <hyperlink ref="Q410" r:id="rId409" xr:uid="{00000000-0004-0000-0100-000098010000}"/>
    <hyperlink ref="Q411" r:id="rId410" xr:uid="{00000000-0004-0000-0100-000099010000}"/>
    <hyperlink ref="Q412" r:id="rId411" xr:uid="{00000000-0004-0000-0100-00009A010000}"/>
    <hyperlink ref="Q413" r:id="rId412" xr:uid="{00000000-0004-0000-0100-00009B010000}"/>
    <hyperlink ref="Q414" r:id="rId413" xr:uid="{00000000-0004-0000-0100-00009C010000}"/>
    <hyperlink ref="Q415" r:id="rId414" xr:uid="{00000000-0004-0000-0100-00009D010000}"/>
    <hyperlink ref="Q416" r:id="rId415" xr:uid="{00000000-0004-0000-0100-00009E010000}"/>
    <hyperlink ref="Q417" r:id="rId416" xr:uid="{00000000-0004-0000-0100-00009F010000}"/>
    <hyperlink ref="Q418" r:id="rId417" xr:uid="{00000000-0004-0000-0100-0000A0010000}"/>
    <hyperlink ref="Q419" r:id="rId418" xr:uid="{00000000-0004-0000-0100-0000A1010000}"/>
    <hyperlink ref="Q420" r:id="rId419" xr:uid="{00000000-0004-0000-0100-0000A2010000}"/>
    <hyperlink ref="Q421" r:id="rId420" xr:uid="{00000000-0004-0000-0100-0000A3010000}"/>
    <hyperlink ref="Q422" r:id="rId421" xr:uid="{00000000-0004-0000-0100-0000A4010000}"/>
    <hyperlink ref="Q423" r:id="rId422" xr:uid="{00000000-0004-0000-0100-0000A5010000}"/>
    <hyperlink ref="Q424" r:id="rId423" xr:uid="{00000000-0004-0000-0100-0000A6010000}"/>
    <hyperlink ref="Q425" r:id="rId424" xr:uid="{00000000-0004-0000-0100-0000A7010000}"/>
    <hyperlink ref="Q426" r:id="rId425" xr:uid="{00000000-0004-0000-0100-0000A8010000}"/>
    <hyperlink ref="Q427" r:id="rId426" xr:uid="{00000000-0004-0000-0100-0000A9010000}"/>
    <hyperlink ref="Q428" r:id="rId427" xr:uid="{00000000-0004-0000-0100-0000AA010000}"/>
    <hyperlink ref="Q429" r:id="rId428" xr:uid="{00000000-0004-0000-0100-0000AB010000}"/>
    <hyperlink ref="Q430" r:id="rId429" xr:uid="{00000000-0004-0000-0100-0000AC010000}"/>
    <hyperlink ref="Q431" r:id="rId430" xr:uid="{00000000-0004-0000-0100-0000AD010000}"/>
    <hyperlink ref="Q432" r:id="rId431" xr:uid="{00000000-0004-0000-0100-0000AE010000}"/>
    <hyperlink ref="Q433" r:id="rId432" xr:uid="{00000000-0004-0000-0100-0000AF010000}"/>
    <hyperlink ref="Q434" r:id="rId433" xr:uid="{00000000-0004-0000-0100-0000B0010000}"/>
    <hyperlink ref="Q435" r:id="rId434" xr:uid="{00000000-0004-0000-0100-0000B1010000}"/>
    <hyperlink ref="Q436" r:id="rId435" xr:uid="{00000000-0004-0000-0100-0000B2010000}"/>
    <hyperlink ref="Q437" r:id="rId436" xr:uid="{00000000-0004-0000-0100-0000B3010000}"/>
    <hyperlink ref="Q438" r:id="rId437" xr:uid="{00000000-0004-0000-0100-0000B4010000}"/>
    <hyperlink ref="Q439" r:id="rId438" xr:uid="{00000000-0004-0000-0100-0000B5010000}"/>
    <hyperlink ref="Q440" r:id="rId439" xr:uid="{00000000-0004-0000-0100-0000B6010000}"/>
    <hyperlink ref="Q441" r:id="rId440" xr:uid="{00000000-0004-0000-0100-0000B7010000}"/>
    <hyperlink ref="Q442" r:id="rId441" xr:uid="{00000000-0004-0000-0100-0000B8010000}"/>
    <hyperlink ref="Q443" r:id="rId442" xr:uid="{00000000-0004-0000-0100-0000B9010000}"/>
    <hyperlink ref="Q444" r:id="rId443" xr:uid="{00000000-0004-0000-0100-0000BA010000}"/>
    <hyperlink ref="Q445" r:id="rId444" xr:uid="{00000000-0004-0000-0100-0000BB010000}"/>
    <hyperlink ref="Q446" r:id="rId445" xr:uid="{00000000-0004-0000-0100-0000BC010000}"/>
    <hyperlink ref="Q447" r:id="rId446" xr:uid="{00000000-0004-0000-0100-0000BD010000}"/>
    <hyperlink ref="Q448" r:id="rId447" xr:uid="{00000000-0004-0000-0100-0000BE010000}"/>
    <hyperlink ref="Q449" r:id="rId448" xr:uid="{00000000-0004-0000-0100-0000BF010000}"/>
    <hyperlink ref="Q450" r:id="rId449" xr:uid="{00000000-0004-0000-0100-0000C0010000}"/>
    <hyperlink ref="Q451" r:id="rId450" xr:uid="{00000000-0004-0000-0100-0000C1010000}"/>
    <hyperlink ref="Q452" r:id="rId451" xr:uid="{00000000-0004-0000-0100-0000C2010000}"/>
    <hyperlink ref="Q453" r:id="rId452" xr:uid="{00000000-0004-0000-0100-0000C3010000}"/>
    <hyperlink ref="Q454" r:id="rId453" xr:uid="{00000000-0004-0000-0100-0000C4010000}"/>
    <hyperlink ref="Q455" r:id="rId454" xr:uid="{00000000-0004-0000-0100-0000C5010000}"/>
    <hyperlink ref="Q456" r:id="rId455" xr:uid="{00000000-0004-0000-0100-0000C6010000}"/>
    <hyperlink ref="Q457" r:id="rId456" xr:uid="{00000000-0004-0000-0100-0000C7010000}"/>
    <hyperlink ref="Q458" r:id="rId457" xr:uid="{00000000-0004-0000-0100-0000C8010000}"/>
    <hyperlink ref="Q459" r:id="rId458" xr:uid="{00000000-0004-0000-0100-0000C9010000}"/>
    <hyperlink ref="Q460" r:id="rId459" xr:uid="{00000000-0004-0000-0100-0000CA010000}"/>
    <hyperlink ref="Q461" r:id="rId460" xr:uid="{00000000-0004-0000-0100-0000CB010000}"/>
    <hyperlink ref="Q462" r:id="rId461" xr:uid="{00000000-0004-0000-0100-0000CC010000}"/>
    <hyperlink ref="Q463" r:id="rId462" xr:uid="{00000000-0004-0000-0100-0000CD010000}"/>
    <hyperlink ref="Q464" r:id="rId463" xr:uid="{00000000-0004-0000-0100-0000CE010000}"/>
    <hyperlink ref="Q465" r:id="rId464" xr:uid="{00000000-0004-0000-0100-0000CF010000}"/>
    <hyperlink ref="Q466" r:id="rId465" xr:uid="{00000000-0004-0000-0100-0000D0010000}"/>
    <hyperlink ref="Q467" r:id="rId466" xr:uid="{00000000-0004-0000-0100-0000D1010000}"/>
    <hyperlink ref="Q468" r:id="rId467" xr:uid="{00000000-0004-0000-0100-0000D2010000}"/>
    <hyperlink ref="Q469" r:id="rId468" xr:uid="{00000000-0004-0000-0100-0000D3010000}"/>
    <hyperlink ref="Q470" r:id="rId469" xr:uid="{00000000-0004-0000-0100-0000D4010000}"/>
    <hyperlink ref="Q471" r:id="rId470" xr:uid="{00000000-0004-0000-0100-0000D5010000}"/>
    <hyperlink ref="Q472" r:id="rId471" xr:uid="{00000000-0004-0000-0100-0000D6010000}"/>
    <hyperlink ref="Q473" r:id="rId472" xr:uid="{00000000-0004-0000-0100-0000D7010000}"/>
    <hyperlink ref="Q474" r:id="rId473" xr:uid="{00000000-0004-0000-0100-0000D8010000}"/>
    <hyperlink ref="Q475" r:id="rId474" xr:uid="{00000000-0004-0000-0100-0000D9010000}"/>
    <hyperlink ref="Q476" r:id="rId475" xr:uid="{00000000-0004-0000-0100-0000DA010000}"/>
    <hyperlink ref="Q477" r:id="rId476" xr:uid="{00000000-0004-0000-0100-0000DB010000}"/>
    <hyperlink ref="Q478" r:id="rId477" xr:uid="{00000000-0004-0000-0100-0000DC010000}"/>
    <hyperlink ref="Q479" r:id="rId478" xr:uid="{00000000-0004-0000-0100-0000DD010000}"/>
    <hyperlink ref="Q480" r:id="rId479" xr:uid="{00000000-0004-0000-0100-0000DE010000}"/>
    <hyperlink ref="Q481" r:id="rId480" xr:uid="{00000000-0004-0000-0100-0000DF010000}"/>
    <hyperlink ref="Q482" r:id="rId481" xr:uid="{00000000-0004-0000-0100-0000E0010000}"/>
    <hyperlink ref="Q483" r:id="rId482" xr:uid="{00000000-0004-0000-0100-0000E1010000}"/>
    <hyperlink ref="Q484" r:id="rId483" xr:uid="{00000000-0004-0000-0100-0000E2010000}"/>
    <hyperlink ref="Q485" r:id="rId484" xr:uid="{00000000-0004-0000-0100-0000E3010000}"/>
    <hyperlink ref="Q486" r:id="rId485" xr:uid="{00000000-0004-0000-0100-0000E4010000}"/>
    <hyperlink ref="Q487" r:id="rId486" xr:uid="{00000000-0004-0000-0100-0000E5010000}"/>
    <hyperlink ref="Q488" r:id="rId487" xr:uid="{00000000-0004-0000-0100-0000E6010000}"/>
    <hyperlink ref="Q489" r:id="rId488" xr:uid="{00000000-0004-0000-0100-0000E7010000}"/>
    <hyperlink ref="Q490" r:id="rId489" xr:uid="{00000000-0004-0000-0100-0000E8010000}"/>
    <hyperlink ref="Q491" r:id="rId490" xr:uid="{00000000-0004-0000-0100-0000E9010000}"/>
    <hyperlink ref="Q492" r:id="rId491" xr:uid="{00000000-0004-0000-0100-0000EA010000}"/>
    <hyperlink ref="Q493" r:id="rId492" xr:uid="{00000000-0004-0000-0100-0000EB010000}"/>
    <hyperlink ref="Q494" r:id="rId493" xr:uid="{00000000-0004-0000-0100-0000EC010000}"/>
    <hyperlink ref="Q495" r:id="rId494" xr:uid="{00000000-0004-0000-0100-0000ED010000}"/>
    <hyperlink ref="Q496" r:id="rId495" xr:uid="{00000000-0004-0000-0100-0000EE010000}"/>
    <hyperlink ref="Q497" r:id="rId496" xr:uid="{00000000-0004-0000-0100-0000EF010000}"/>
    <hyperlink ref="Q498" r:id="rId497" xr:uid="{00000000-0004-0000-0100-0000F0010000}"/>
    <hyperlink ref="Q499" r:id="rId498" xr:uid="{00000000-0004-0000-0100-0000F1010000}"/>
    <hyperlink ref="Q500" r:id="rId499" xr:uid="{00000000-0004-0000-0100-0000F2010000}"/>
    <hyperlink ref="Q501" r:id="rId500" xr:uid="{00000000-0004-0000-0100-0000F3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1"/>
  <sheetViews>
    <sheetView workbookViewId="0">
      <selection activeCell="G6" sqref="G6"/>
    </sheetView>
  </sheetViews>
  <sheetFormatPr defaultRowHeight="15" x14ac:dyDescent="0.25"/>
  <cols>
    <col min="1" max="1" width="61" bestFit="1" customWidth="1"/>
    <col min="2" max="2" width="6" bestFit="1" customWidth="1"/>
    <col min="3" max="3" width="9.7109375" bestFit="1" customWidth="1"/>
    <col min="4" max="4" width="2.140625" bestFit="1" customWidth="1"/>
    <col min="5" max="5" width="9" bestFit="1" customWidth="1"/>
    <col min="7" max="7" width="24.85546875" bestFit="1" customWidth="1"/>
    <col min="8" max="8" width="10" bestFit="1" customWidth="1"/>
    <col min="9" max="9" width="9.5703125" bestFit="1" customWidth="1"/>
    <col min="10" max="10" width="5" bestFit="1" customWidth="1"/>
    <col min="11" max="11" width="12" bestFit="1" customWidth="1"/>
    <col min="12" max="12" width="11.140625" bestFit="1" customWidth="1"/>
  </cols>
  <sheetData>
    <row r="1" spans="1:12" x14ac:dyDescent="0.25">
      <c r="A1" s="15" t="s">
        <v>3905</v>
      </c>
      <c r="B1" s="15"/>
      <c r="C1" s="15"/>
      <c r="D1" s="15"/>
      <c r="E1" s="15"/>
      <c r="G1" s="15" t="s">
        <v>3906</v>
      </c>
      <c r="H1" s="15"/>
      <c r="I1" s="15"/>
      <c r="J1" s="15"/>
      <c r="K1" s="15"/>
      <c r="L1" s="15"/>
    </row>
    <row r="2" spans="1:12" x14ac:dyDescent="0.25">
      <c r="A2" s="1" t="s">
        <v>3907</v>
      </c>
      <c r="B2" s="1" t="s">
        <v>3908</v>
      </c>
      <c r="C2" s="1" t="s">
        <v>3909</v>
      </c>
      <c r="D2" s="1" t="s">
        <v>3910</v>
      </c>
      <c r="E2" s="1" t="s">
        <v>3911</v>
      </c>
      <c r="G2" s="1" t="s">
        <v>3730</v>
      </c>
      <c r="H2" s="1" t="s">
        <v>3912</v>
      </c>
      <c r="I2" s="1" t="s">
        <v>3913</v>
      </c>
      <c r="J2" s="1" t="s">
        <v>3914</v>
      </c>
      <c r="K2" s="1" t="s">
        <v>3915</v>
      </c>
      <c r="L2" s="1" t="s">
        <v>3916</v>
      </c>
    </row>
    <row r="3" spans="1:12" x14ac:dyDescent="0.25">
      <c r="A3" t="s">
        <v>3917</v>
      </c>
      <c r="B3">
        <v>21.3</v>
      </c>
      <c r="C3">
        <v>0</v>
      </c>
      <c r="D3">
        <v>1</v>
      </c>
      <c r="E3" t="s">
        <v>3918</v>
      </c>
      <c r="G3" t="s">
        <v>4006</v>
      </c>
      <c r="H3" t="s">
        <v>4007</v>
      </c>
      <c r="I3" t="s">
        <v>4008</v>
      </c>
      <c r="J3" t="s">
        <v>784</v>
      </c>
      <c r="K3">
        <v>2.0000000000000001E-9</v>
      </c>
      <c r="L3" s="7" t="s">
        <v>4009</v>
      </c>
    </row>
    <row r="4" spans="1:12" x14ac:dyDescent="0.25">
      <c r="A4" t="s">
        <v>3919</v>
      </c>
      <c r="B4">
        <v>20.100000000000001</v>
      </c>
      <c r="C4">
        <v>0</v>
      </c>
      <c r="D4">
        <v>1</v>
      </c>
      <c r="E4" t="s">
        <v>3918</v>
      </c>
    </row>
    <row r="5" spans="1:12" x14ac:dyDescent="0.25">
      <c r="A5" t="s">
        <v>3920</v>
      </c>
      <c r="B5">
        <v>18.399999999999999</v>
      </c>
      <c r="C5">
        <v>0</v>
      </c>
      <c r="D5">
        <v>1</v>
      </c>
      <c r="E5" t="s">
        <v>3918</v>
      </c>
    </row>
    <row r="6" spans="1:12" x14ac:dyDescent="0.25">
      <c r="A6" t="s">
        <v>3865</v>
      </c>
      <c r="B6">
        <v>10.3</v>
      </c>
      <c r="C6">
        <v>0</v>
      </c>
      <c r="D6">
        <v>1</v>
      </c>
      <c r="E6" t="s">
        <v>3918</v>
      </c>
    </row>
    <row r="7" spans="1:12" x14ac:dyDescent="0.25">
      <c r="A7" t="s">
        <v>3921</v>
      </c>
      <c r="B7">
        <v>9.3000000000000007</v>
      </c>
      <c r="C7">
        <v>0</v>
      </c>
      <c r="D7">
        <v>1</v>
      </c>
      <c r="E7" t="s">
        <v>3918</v>
      </c>
    </row>
    <row r="8" spans="1:12" x14ac:dyDescent="0.25">
      <c r="A8" t="s">
        <v>3922</v>
      </c>
      <c r="B8">
        <v>9.1999999999999993</v>
      </c>
      <c r="C8">
        <v>0</v>
      </c>
      <c r="D8">
        <v>1</v>
      </c>
      <c r="E8" t="s">
        <v>3918</v>
      </c>
    </row>
    <row r="9" spans="1:12" x14ac:dyDescent="0.25">
      <c r="A9" t="s">
        <v>3923</v>
      </c>
      <c r="B9">
        <v>8.1</v>
      </c>
      <c r="C9">
        <v>0</v>
      </c>
      <c r="D9">
        <v>1</v>
      </c>
      <c r="E9" t="s">
        <v>3918</v>
      </c>
    </row>
    <row r="10" spans="1:12" x14ac:dyDescent="0.25">
      <c r="A10" t="s">
        <v>3924</v>
      </c>
      <c r="B10">
        <v>7.6</v>
      </c>
      <c r="C10">
        <v>0</v>
      </c>
      <c r="D10">
        <v>1</v>
      </c>
      <c r="E10" t="s">
        <v>3918</v>
      </c>
    </row>
    <row r="11" spans="1:12" x14ac:dyDescent="0.25">
      <c r="A11" t="s">
        <v>3925</v>
      </c>
      <c r="B11">
        <v>7.6</v>
      </c>
      <c r="C11">
        <v>0</v>
      </c>
      <c r="D11">
        <v>1</v>
      </c>
      <c r="E11" t="s">
        <v>3918</v>
      </c>
    </row>
    <row r="12" spans="1:12" x14ac:dyDescent="0.25">
      <c r="A12" t="s">
        <v>3926</v>
      </c>
      <c r="B12">
        <v>6.8</v>
      </c>
      <c r="C12">
        <v>0</v>
      </c>
      <c r="D12">
        <v>1</v>
      </c>
      <c r="E12" t="s">
        <v>3918</v>
      </c>
    </row>
    <row r="13" spans="1:12" x14ac:dyDescent="0.25">
      <c r="A13" t="s">
        <v>3927</v>
      </c>
      <c r="B13">
        <v>6.6</v>
      </c>
      <c r="C13">
        <v>0</v>
      </c>
      <c r="D13">
        <v>1</v>
      </c>
      <c r="E13" t="s">
        <v>3918</v>
      </c>
    </row>
    <row r="14" spans="1:12" x14ac:dyDescent="0.25">
      <c r="A14" t="s">
        <v>3928</v>
      </c>
      <c r="B14">
        <v>6.2</v>
      </c>
      <c r="C14">
        <v>0</v>
      </c>
      <c r="D14">
        <v>1</v>
      </c>
      <c r="E14" t="s">
        <v>3918</v>
      </c>
    </row>
    <row r="15" spans="1:12" x14ac:dyDescent="0.25">
      <c r="A15" t="s">
        <v>3929</v>
      </c>
      <c r="B15">
        <v>6.2</v>
      </c>
      <c r="C15">
        <v>0</v>
      </c>
      <c r="D15">
        <v>1</v>
      </c>
      <c r="E15" t="s">
        <v>3918</v>
      </c>
    </row>
    <row r="16" spans="1:12" x14ac:dyDescent="0.25">
      <c r="A16" t="s">
        <v>3930</v>
      </c>
      <c r="B16">
        <v>6.2</v>
      </c>
      <c r="C16">
        <v>0</v>
      </c>
      <c r="D16">
        <v>1</v>
      </c>
      <c r="E16" t="s">
        <v>3918</v>
      </c>
    </row>
    <row r="17" spans="1:5" x14ac:dyDescent="0.25">
      <c r="A17" t="s">
        <v>3931</v>
      </c>
      <c r="B17">
        <v>5.5</v>
      </c>
      <c r="C17">
        <v>0</v>
      </c>
      <c r="D17">
        <v>1</v>
      </c>
      <c r="E17" t="s">
        <v>3918</v>
      </c>
    </row>
    <row r="18" spans="1:5" x14ac:dyDescent="0.25">
      <c r="A18" t="s">
        <v>3932</v>
      </c>
      <c r="B18">
        <v>5.3</v>
      </c>
      <c r="C18">
        <v>0</v>
      </c>
      <c r="D18">
        <v>1</v>
      </c>
      <c r="E18" t="s">
        <v>3918</v>
      </c>
    </row>
    <row r="19" spans="1:5" x14ac:dyDescent="0.25">
      <c r="A19" t="s">
        <v>3933</v>
      </c>
      <c r="B19">
        <v>5</v>
      </c>
      <c r="C19">
        <v>0</v>
      </c>
      <c r="D19">
        <v>1</v>
      </c>
      <c r="E19" t="s">
        <v>3918</v>
      </c>
    </row>
    <row r="20" spans="1:5" x14ac:dyDescent="0.25">
      <c r="A20" t="s">
        <v>3934</v>
      </c>
      <c r="B20">
        <v>4.9000000000000004</v>
      </c>
      <c r="C20">
        <v>0</v>
      </c>
      <c r="D20">
        <v>1</v>
      </c>
      <c r="E20" t="s">
        <v>3918</v>
      </c>
    </row>
    <row r="21" spans="1:5" x14ac:dyDescent="0.25">
      <c r="A21" t="s">
        <v>3935</v>
      </c>
      <c r="B21">
        <v>4.7</v>
      </c>
      <c r="C21">
        <v>0</v>
      </c>
      <c r="D21">
        <v>1</v>
      </c>
      <c r="E21" t="s">
        <v>3918</v>
      </c>
    </row>
    <row r="22" spans="1:5" x14ac:dyDescent="0.25">
      <c r="A22" t="s">
        <v>3936</v>
      </c>
      <c r="B22">
        <v>4.5999999999999996</v>
      </c>
      <c r="C22">
        <v>0</v>
      </c>
      <c r="D22">
        <v>1</v>
      </c>
      <c r="E22" t="s">
        <v>3918</v>
      </c>
    </row>
    <row r="23" spans="1:5" x14ac:dyDescent="0.25">
      <c r="A23" t="s">
        <v>3937</v>
      </c>
      <c r="B23">
        <v>4.4000000000000004</v>
      </c>
      <c r="C23">
        <v>0</v>
      </c>
      <c r="D23">
        <v>1</v>
      </c>
      <c r="E23" t="s">
        <v>3918</v>
      </c>
    </row>
    <row r="24" spans="1:5" x14ac:dyDescent="0.25">
      <c r="A24" t="s">
        <v>3938</v>
      </c>
      <c r="B24">
        <v>4.3</v>
      </c>
      <c r="C24">
        <v>0</v>
      </c>
      <c r="D24">
        <v>1</v>
      </c>
      <c r="E24" t="s">
        <v>3918</v>
      </c>
    </row>
    <row r="25" spans="1:5" x14ac:dyDescent="0.25">
      <c r="A25" t="s">
        <v>3939</v>
      </c>
      <c r="B25">
        <v>3.9</v>
      </c>
      <c r="C25">
        <v>0</v>
      </c>
      <c r="D25">
        <v>1</v>
      </c>
      <c r="E25" t="s">
        <v>3918</v>
      </c>
    </row>
    <row r="26" spans="1:5" x14ac:dyDescent="0.25">
      <c r="A26" t="s">
        <v>3940</v>
      </c>
      <c r="B26">
        <v>3.9</v>
      </c>
      <c r="C26">
        <v>0</v>
      </c>
      <c r="D26">
        <v>1</v>
      </c>
      <c r="E26" t="s">
        <v>3918</v>
      </c>
    </row>
    <row r="27" spans="1:5" x14ac:dyDescent="0.25">
      <c r="A27" t="s">
        <v>3941</v>
      </c>
      <c r="B27">
        <v>3.8</v>
      </c>
      <c r="C27">
        <v>0</v>
      </c>
      <c r="D27">
        <v>1</v>
      </c>
      <c r="E27" t="s">
        <v>3918</v>
      </c>
    </row>
    <row r="28" spans="1:5" x14ac:dyDescent="0.25">
      <c r="A28" t="s">
        <v>3942</v>
      </c>
      <c r="B28">
        <v>3.8</v>
      </c>
      <c r="C28">
        <v>0</v>
      </c>
      <c r="D28">
        <v>1</v>
      </c>
      <c r="E28" t="s">
        <v>3918</v>
      </c>
    </row>
    <row r="29" spans="1:5" x14ac:dyDescent="0.25">
      <c r="A29" t="s">
        <v>3943</v>
      </c>
      <c r="B29">
        <v>3.7</v>
      </c>
      <c r="C29">
        <v>0</v>
      </c>
      <c r="D29">
        <v>1</v>
      </c>
      <c r="E29" t="s">
        <v>3918</v>
      </c>
    </row>
    <row r="30" spans="1:5" x14ac:dyDescent="0.25">
      <c r="A30" t="s">
        <v>3944</v>
      </c>
      <c r="B30">
        <v>3.7</v>
      </c>
      <c r="C30">
        <v>0</v>
      </c>
      <c r="D30">
        <v>1</v>
      </c>
      <c r="E30" t="s">
        <v>3918</v>
      </c>
    </row>
    <row r="31" spans="1:5" x14ac:dyDescent="0.25">
      <c r="A31" t="s">
        <v>3945</v>
      </c>
      <c r="B31">
        <v>3.6</v>
      </c>
      <c r="C31">
        <v>0</v>
      </c>
      <c r="D31">
        <v>1</v>
      </c>
      <c r="E31" t="s">
        <v>3918</v>
      </c>
    </row>
    <row r="32" spans="1:5" x14ac:dyDescent="0.25">
      <c r="A32" t="s">
        <v>3946</v>
      </c>
      <c r="B32">
        <v>3.5</v>
      </c>
      <c r="C32">
        <v>0</v>
      </c>
      <c r="D32">
        <v>1</v>
      </c>
      <c r="E32" t="s">
        <v>3918</v>
      </c>
    </row>
    <row r="33" spans="1:5" x14ac:dyDescent="0.25">
      <c r="A33" t="s">
        <v>3947</v>
      </c>
      <c r="B33">
        <v>3.5</v>
      </c>
      <c r="C33">
        <v>0</v>
      </c>
      <c r="D33">
        <v>1</v>
      </c>
      <c r="E33" t="s">
        <v>3918</v>
      </c>
    </row>
    <row r="34" spans="1:5" x14ac:dyDescent="0.25">
      <c r="A34" t="s">
        <v>3948</v>
      </c>
      <c r="B34">
        <v>3.5</v>
      </c>
      <c r="C34">
        <v>0</v>
      </c>
      <c r="D34">
        <v>1</v>
      </c>
      <c r="E34" t="s">
        <v>3918</v>
      </c>
    </row>
    <row r="35" spans="1:5" x14ac:dyDescent="0.25">
      <c r="A35" t="s">
        <v>3949</v>
      </c>
      <c r="B35">
        <v>3.4</v>
      </c>
      <c r="C35">
        <v>0</v>
      </c>
      <c r="D35">
        <v>1</v>
      </c>
      <c r="E35" t="s">
        <v>3918</v>
      </c>
    </row>
    <row r="36" spans="1:5" x14ac:dyDescent="0.25">
      <c r="A36" t="s">
        <v>3950</v>
      </c>
      <c r="B36">
        <v>3.3</v>
      </c>
      <c r="C36">
        <v>0</v>
      </c>
      <c r="D36">
        <v>1</v>
      </c>
      <c r="E36" t="s">
        <v>3918</v>
      </c>
    </row>
    <row r="37" spans="1:5" x14ac:dyDescent="0.25">
      <c r="A37" t="s">
        <v>3951</v>
      </c>
      <c r="B37">
        <v>3.1</v>
      </c>
      <c r="C37">
        <v>0</v>
      </c>
      <c r="D37">
        <v>1</v>
      </c>
      <c r="E37" t="s">
        <v>3918</v>
      </c>
    </row>
    <row r="38" spans="1:5" x14ac:dyDescent="0.25">
      <c r="A38" t="s">
        <v>3952</v>
      </c>
      <c r="B38">
        <v>2.9</v>
      </c>
      <c r="C38">
        <v>0</v>
      </c>
      <c r="D38">
        <v>1</v>
      </c>
      <c r="E38" t="s">
        <v>3918</v>
      </c>
    </row>
    <row r="39" spans="1:5" x14ac:dyDescent="0.25">
      <c r="A39" t="s">
        <v>3953</v>
      </c>
      <c r="B39">
        <v>2.9</v>
      </c>
      <c r="C39">
        <v>0</v>
      </c>
      <c r="D39">
        <v>1</v>
      </c>
      <c r="E39" t="s">
        <v>3918</v>
      </c>
    </row>
    <row r="40" spans="1:5" x14ac:dyDescent="0.25">
      <c r="A40" t="s">
        <v>3954</v>
      </c>
      <c r="B40">
        <v>2.8</v>
      </c>
      <c r="C40">
        <v>0</v>
      </c>
      <c r="D40">
        <v>1</v>
      </c>
      <c r="E40" t="s">
        <v>3918</v>
      </c>
    </row>
    <row r="41" spans="1:5" x14ac:dyDescent="0.25">
      <c r="A41" t="s">
        <v>3955</v>
      </c>
      <c r="B41">
        <v>2.8</v>
      </c>
      <c r="C41">
        <v>0</v>
      </c>
      <c r="D41">
        <v>1</v>
      </c>
      <c r="E41" t="s">
        <v>3918</v>
      </c>
    </row>
    <row r="42" spans="1:5" x14ac:dyDescent="0.25">
      <c r="A42" t="s">
        <v>3956</v>
      </c>
      <c r="B42">
        <v>2.8</v>
      </c>
      <c r="C42">
        <v>0</v>
      </c>
      <c r="D42">
        <v>1</v>
      </c>
      <c r="E42" t="s">
        <v>3918</v>
      </c>
    </row>
    <row r="43" spans="1:5" x14ac:dyDescent="0.25">
      <c r="A43" t="s">
        <v>3957</v>
      </c>
      <c r="B43">
        <v>2.8</v>
      </c>
      <c r="C43">
        <v>0</v>
      </c>
      <c r="D43">
        <v>1</v>
      </c>
      <c r="E43" t="s">
        <v>3918</v>
      </c>
    </row>
    <row r="44" spans="1:5" x14ac:dyDescent="0.25">
      <c r="A44" t="s">
        <v>3958</v>
      </c>
      <c r="B44">
        <v>2.7</v>
      </c>
      <c r="C44">
        <v>0</v>
      </c>
      <c r="D44">
        <v>1</v>
      </c>
      <c r="E44" t="s">
        <v>3918</v>
      </c>
    </row>
    <row r="45" spans="1:5" x14ac:dyDescent="0.25">
      <c r="A45" t="s">
        <v>3959</v>
      </c>
      <c r="B45">
        <v>2.6</v>
      </c>
      <c r="C45">
        <v>0</v>
      </c>
      <c r="D45">
        <v>1</v>
      </c>
      <c r="E45" t="s">
        <v>3918</v>
      </c>
    </row>
    <row r="46" spans="1:5" x14ac:dyDescent="0.25">
      <c r="A46" t="s">
        <v>3960</v>
      </c>
      <c r="B46">
        <v>2.6</v>
      </c>
      <c r="C46">
        <v>0</v>
      </c>
      <c r="D46">
        <v>1</v>
      </c>
      <c r="E46" t="s">
        <v>3918</v>
      </c>
    </row>
    <row r="47" spans="1:5" x14ac:dyDescent="0.25">
      <c r="A47" t="s">
        <v>3961</v>
      </c>
      <c r="B47">
        <v>2.5</v>
      </c>
      <c r="C47">
        <v>0</v>
      </c>
      <c r="D47">
        <v>1</v>
      </c>
      <c r="E47" t="s">
        <v>3918</v>
      </c>
    </row>
    <row r="48" spans="1:5" x14ac:dyDescent="0.25">
      <c r="A48" t="s">
        <v>3962</v>
      </c>
      <c r="B48">
        <v>-2.5</v>
      </c>
      <c r="C48">
        <v>0</v>
      </c>
      <c r="D48">
        <v>1</v>
      </c>
      <c r="E48" t="s">
        <v>3963</v>
      </c>
    </row>
    <row r="49" spans="1:5" x14ac:dyDescent="0.25">
      <c r="A49" t="s">
        <v>3964</v>
      </c>
      <c r="B49">
        <v>-2.6</v>
      </c>
      <c r="C49">
        <v>0</v>
      </c>
      <c r="D49">
        <v>1</v>
      </c>
      <c r="E49" t="s">
        <v>3963</v>
      </c>
    </row>
    <row r="50" spans="1:5" x14ac:dyDescent="0.25">
      <c r="A50" t="s">
        <v>3965</v>
      </c>
      <c r="B50">
        <v>-2.7</v>
      </c>
      <c r="C50">
        <v>0</v>
      </c>
      <c r="D50">
        <v>1</v>
      </c>
      <c r="E50" t="s">
        <v>3963</v>
      </c>
    </row>
    <row r="51" spans="1:5" x14ac:dyDescent="0.25">
      <c r="A51" t="s">
        <v>3966</v>
      </c>
      <c r="B51">
        <v>-2.8</v>
      </c>
      <c r="C51">
        <v>0</v>
      </c>
      <c r="D51">
        <v>1</v>
      </c>
      <c r="E51" t="s">
        <v>3963</v>
      </c>
    </row>
    <row r="52" spans="1:5" x14ac:dyDescent="0.25">
      <c r="A52" t="s">
        <v>3967</v>
      </c>
      <c r="B52">
        <v>-2.9</v>
      </c>
      <c r="C52">
        <v>0</v>
      </c>
      <c r="D52">
        <v>1</v>
      </c>
      <c r="E52" t="s">
        <v>3963</v>
      </c>
    </row>
    <row r="53" spans="1:5" x14ac:dyDescent="0.25">
      <c r="A53" t="s">
        <v>3968</v>
      </c>
      <c r="B53">
        <v>-3</v>
      </c>
      <c r="C53">
        <v>0</v>
      </c>
      <c r="D53">
        <v>1</v>
      </c>
      <c r="E53" t="s">
        <v>3963</v>
      </c>
    </row>
    <row r="54" spans="1:5" x14ac:dyDescent="0.25">
      <c r="A54" t="s">
        <v>3969</v>
      </c>
      <c r="B54">
        <v>-3</v>
      </c>
      <c r="C54">
        <v>0</v>
      </c>
      <c r="D54">
        <v>1</v>
      </c>
      <c r="E54" t="s">
        <v>3963</v>
      </c>
    </row>
    <row r="55" spans="1:5" x14ac:dyDescent="0.25">
      <c r="A55" t="s">
        <v>3970</v>
      </c>
      <c r="B55">
        <v>-3.1</v>
      </c>
      <c r="C55">
        <v>0</v>
      </c>
      <c r="D55">
        <v>1</v>
      </c>
      <c r="E55" t="s">
        <v>3963</v>
      </c>
    </row>
    <row r="56" spans="1:5" x14ac:dyDescent="0.25">
      <c r="A56" t="s">
        <v>3971</v>
      </c>
      <c r="B56">
        <v>-3.2</v>
      </c>
      <c r="C56">
        <v>0</v>
      </c>
      <c r="D56">
        <v>1</v>
      </c>
      <c r="E56" t="s">
        <v>3963</v>
      </c>
    </row>
    <row r="57" spans="1:5" x14ac:dyDescent="0.25">
      <c r="A57" t="s">
        <v>3972</v>
      </c>
      <c r="B57">
        <v>-3.4</v>
      </c>
      <c r="C57">
        <v>0</v>
      </c>
      <c r="D57">
        <v>1</v>
      </c>
      <c r="E57" t="s">
        <v>3963</v>
      </c>
    </row>
    <row r="58" spans="1:5" x14ac:dyDescent="0.25">
      <c r="A58" t="s">
        <v>3973</v>
      </c>
      <c r="B58">
        <v>-3.5</v>
      </c>
      <c r="C58">
        <v>0</v>
      </c>
      <c r="D58">
        <v>1</v>
      </c>
      <c r="E58" t="s">
        <v>3963</v>
      </c>
    </row>
    <row r="59" spans="1:5" x14ac:dyDescent="0.25">
      <c r="A59" t="s">
        <v>3974</v>
      </c>
      <c r="B59">
        <v>-3.5</v>
      </c>
      <c r="C59">
        <v>0</v>
      </c>
      <c r="D59">
        <v>1</v>
      </c>
      <c r="E59" t="s">
        <v>3963</v>
      </c>
    </row>
    <row r="60" spans="1:5" x14ac:dyDescent="0.25">
      <c r="A60" t="s">
        <v>3975</v>
      </c>
      <c r="B60">
        <v>-3.5</v>
      </c>
      <c r="C60">
        <v>0</v>
      </c>
      <c r="D60">
        <v>1</v>
      </c>
      <c r="E60" t="s">
        <v>3963</v>
      </c>
    </row>
    <row r="61" spans="1:5" x14ac:dyDescent="0.25">
      <c r="A61" t="s">
        <v>3976</v>
      </c>
      <c r="B61">
        <v>-3.5</v>
      </c>
      <c r="C61">
        <v>0</v>
      </c>
      <c r="D61">
        <v>1</v>
      </c>
      <c r="E61" t="s">
        <v>3963</v>
      </c>
    </row>
    <row r="62" spans="1:5" x14ac:dyDescent="0.25">
      <c r="A62" t="s">
        <v>3977</v>
      </c>
      <c r="B62">
        <v>-3.7</v>
      </c>
      <c r="C62">
        <v>0</v>
      </c>
      <c r="D62">
        <v>1</v>
      </c>
      <c r="E62" t="s">
        <v>3963</v>
      </c>
    </row>
    <row r="63" spans="1:5" x14ac:dyDescent="0.25">
      <c r="A63" t="s">
        <v>3978</v>
      </c>
      <c r="B63">
        <v>-3.7</v>
      </c>
      <c r="C63">
        <v>0</v>
      </c>
      <c r="D63">
        <v>1</v>
      </c>
      <c r="E63" t="s">
        <v>3963</v>
      </c>
    </row>
    <row r="64" spans="1:5" x14ac:dyDescent="0.25">
      <c r="A64" t="s">
        <v>3979</v>
      </c>
      <c r="B64">
        <v>-3.8</v>
      </c>
      <c r="C64">
        <v>0</v>
      </c>
      <c r="D64">
        <v>1</v>
      </c>
      <c r="E64" t="s">
        <v>3963</v>
      </c>
    </row>
    <row r="65" spans="1:5" x14ac:dyDescent="0.25">
      <c r="A65" t="s">
        <v>3980</v>
      </c>
      <c r="B65">
        <v>-3.8</v>
      </c>
      <c r="C65">
        <v>0</v>
      </c>
      <c r="D65">
        <v>1</v>
      </c>
      <c r="E65" t="s">
        <v>3963</v>
      </c>
    </row>
    <row r="66" spans="1:5" x14ac:dyDescent="0.25">
      <c r="A66" t="s">
        <v>3981</v>
      </c>
      <c r="B66">
        <v>-3.8</v>
      </c>
      <c r="C66">
        <v>0</v>
      </c>
      <c r="D66">
        <v>1</v>
      </c>
      <c r="E66" t="s">
        <v>3963</v>
      </c>
    </row>
    <row r="67" spans="1:5" x14ac:dyDescent="0.25">
      <c r="A67" t="s">
        <v>3982</v>
      </c>
      <c r="B67">
        <v>-3.9</v>
      </c>
      <c r="C67">
        <v>0</v>
      </c>
      <c r="D67">
        <v>1</v>
      </c>
      <c r="E67" t="s">
        <v>3963</v>
      </c>
    </row>
    <row r="68" spans="1:5" x14ac:dyDescent="0.25">
      <c r="A68" t="s">
        <v>3983</v>
      </c>
      <c r="B68">
        <v>-3.9</v>
      </c>
      <c r="C68">
        <v>0</v>
      </c>
      <c r="D68">
        <v>1</v>
      </c>
      <c r="E68" t="s">
        <v>3963</v>
      </c>
    </row>
    <row r="69" spans="1:5" x14ac:dyDescent="0.25">
      <c r="A69" t="s">
        <v>3984</v>
      </c>
      <c r="B69">
        <v>-4</v>
      </c>
      <c r="C69">
        <v>0</v>
      </c>
      <c r="D69">
        <v>1</v>
      </c>
      <c r="E69" t="s">
        <v>3963</v>
      </c>
    </row>
    <row r="70" spans="1:5" x14ac:dyDescent="0.25">
      <c r="A70" t="s">
        <v>3985</v>
      </c>
      <c r="B70">
        <v>-4.0999999999999996</v>
      </c>
      <c r="C70">
        <v>0</v>
      </c>
      <c r="D70">
        <v>1</v>
      </c>
      <c r="E70" t="s">
        <v>3963</v>
      </c>
    </row>
    <row r="71" spans="1:5" x14ac:dyDescent="0.25">
      <c r="A71" t="s">
        <v>3986</v>
      </c>
      <c r="B71">
        <v>-4.2</v>
      </c>
      <c r="C71">
        <v>0</v>
      </c>
      <c r="D71">
        <v>1</v>
      </c>
      <c r="E71" t="s">
        <v>3963</v>
      </c>
    </row>
    <row r="72" spans="1:5" x14ac:dyDescent="0.25">
      <c r="A72" t="s">
        <v>3987</v>
      </c>
      <c r="B72">
        <v>-4.3</v>
      </c>
      <c r="C72">
        <v>0</v>
      </c>
      <c r="D72">
        <v>1</v>
      </c>
      <c r="E72" t="s">
        <v>3963</v>
      </c>
    </row>
    <row r="73" spans="1:5" x14ac:dyDescent="0.25">
      <c r="A73" t="s">
        <v>3988</v>
      </c>
      <c r="B73">
        <v>-4.4000000000000004</v>
      </c>
      <c r="C73">
        <v>0</v>
      </c>
      <c r="D73">
        <v>1</v>
      </c>
      <c r="E73" t="s">
        <v>3963</v>
      </c>
    </row>
    <row r="74" spans="1:5" x14ac:dyDescent="0.25">
      <c r="A74" t="s">
        <v>3989</v>
      </c>
      <c r="B74">
        <v>-4.5</v>
      </c>
      <c r="C74">
        <v>0</v>
      </c>
      <c r="D74">
        <v>1</v>
      </c>
      <c r="E74" t="s">
        <v>3963</v>
      </c>
    </row>
    <row r="75" spans="1:5" x14ac:dyDescent="0.25">
      <c r="A75" t="s">
        <v>3990</v>
      </c>
      <c r="B75">
        <v>-4.5999999999999996</v>
      </c>
      <c r="C75">
        <v>0</v>
      </c>
      <c r="D75">
        <v>1</v>
      </c>
      <c r="E75" t="s">
        <v>3963</v>
      </c>
    </row>
    <row r="76" spans="1:5" x14ac:dyDescent="0.25">
      <c r="A76" t="s">
        <v>3991</v>
      </c>
      <c r="B76">
        <v>-5.0999999999999996</v>
      </c>
      <c r="C76">
        <v>0</v>
      </c>
      <c r="D76">
        <v>1</v>
      </c>
      <c r="E76" t="s">
        <v>3963</v>
      </c>
    </row>
    <row r="77" spans="1:5" x14ac:dyDescent="0.25">
      <c r="A77" t="s">
        <v>3992</v>
      </c>
      <c r="B77">
        <v>-5.8</v>
      </c>
      <c r="C77">
        <v>0</v>
      </c>
      <c r="D77">
        <v>1</v>
      </c>
      <c r="E77" t="s">
        <v>3963</v>
      </c>
    </row>
    <row r="78" spans="1:5" x14ac:dyDescent="0.25">
      <c r="A78" t="s">
        <v>3859</v>
      </c>
      <c r="B78">
        <v>-5.9</v>
      </c>
      <c r="C78">
        <v>0</v>
      </c>
      <c r="D78">
        <v>1</v>
      </c>
      <c r="E78" t="s">
        <v>3963</v>
      </c>
    </row>
    <row r="79" spans="1:5" x14ac:dyDescent="0.25">
      <c r="A79" t="s">
        <v>3993</v>
      </c>
      <c r="B79">
        <v>-6</v>
      </c>
      <c r="C79">
        <v>0</v>
      </c>
      <c r="D79">
        <v>1</v>
      </c>
      <c r="E79" t="s">
        <v>3963</v>
      </c>
    </row>
    <row r="80" spans="1:5" x14ac:dyDescent="0.25">
      <c r="A80" t="s">
        <v>3994</v>
      </c>
      <c r="B80">
        <v>-7.3</v>
      </c>
      <c r="C80">
        <v>0</v>
      </c>
      <c r="D80">
        <v>1</v>
      </c>
      <c r="E80" t="s">
        <v>3963</v>
      </c>
    </row>
    <row r="81" spans="1:5" x14ac:dyDescent="0.25">
      <c r="A81" t="s">
        <v>3995</v>
      </c>
      <c r="B81">
        <v>-7.7</v>
      </c>
      <c r="C81">
        <v>0</v>
      </c>
      <c r="D81">
        <v>1</v>
      </c>
      <c r="E81" t="s">
        <v>3963</v>
      </c>
    </row>
    <row r="82" spans="1:5" x14ac:dyDescent="0.25">
      <c r="A82" t="s">
        <v>3996</v>
      </c>
      <c r="B82">
        <v>-7.8</v>
      </c>
      <c r="C82">
        <v>0</v>
      </c>
      <c r="D82">
        <v>1</v>
      </c>
      <c r="E82" t="s">
        <v>3963</v>
      </c>
    </row>
    <row r="83" spans="1:5" x14ac:dyDescent="0.25">
      <c r="A83" t="s">
        <v>3997</v>
      </c>
      <c r="B83">
        <v>-8.9</v>
      </c>
      <c r="C83">
        <v>0</v>
      </c>
      <c r="D83">
        <v>1</v>
      </c>
      <c r="E83" t="s">
        <v>3963</v>
      </c>
    </row>
    <row r="84" spans="1:5" x14ac:dyDescent="0.25">
      <c r="A84" t="s">
        <v>3998</v>
      </c>
      <c r="B84">
        <v>-9.3000000000000007</v>
      </c>
      <c r="C84">
        <v>0</v>
      </c>
      <c r="D84">
        <v>1</v>
      </c>
      <c r="E84" t="s">
        <v>3963</v>
      </c>
    </row>
    <row r="85" spans="1:5" x14ac:dyDescent="0.25">
      <c r="A85" t="s">
        <v>3999</v>
      </c>
      <c r="B85">
        <v>-9.5</v>
      </c>
      <c r="C85">
        <v>0</v>
      </c>
      <c r="D85">
        <v>1</v>
      </c>
      <c r="E85" t="s">
        <v>3963</v>
      </c>
    </row>
    <row r="86" spans="1:5" x14ac:dyDescent="0.25">
      <c r="A86" t="s">
        <v>4000</v>
      </c>
      <c r="B86">
        <v>-9.9</v>
      </c>
      <c r="C86">
        <v>0</v>
      </c>
      <c r="D86">
        <v>1</v>
      </c>
      <c r="E86" t="s">
        <v>3963</v>
      </c>
    </row>
    <row r="87" spans="1:5" x14ac:dyDescent="0.25">
      <c r="A87" t="s">
        <v>4001</v>
      </c>
      <c r="B87">
        <v>-10.5</v>
      </c>
      <c r="C87">
        <v>0</v>
      </c>
      <c r="D87">
        <v>1</v>
      </c>
      <c r="E87" t="s">
        <v>3963</v>
      </c>
    </row>
    <row r="88" spans="1:5" x14ac:dyDescent="0.25">
      <c r="A88" t="s">
        <v>4002</v>
      </c>
      <c r="B88">
        <v>-11.8</v>
      </c>
      <c r="C88">
        <v>0</v>
      </c>
      <c r="D88">
        <v>1</v>
      </c>
      <c r="E88" t="s">
        <v>3963</v>
      </c>
    </row>
    <row r="89" spans="1:5" x14ac:dyDescent="0.25">
      <c r="A89" t="s">
        <v>4003</v>
      </c>
      <c r="B89">
        <v>-13.1</v>
      </c>
      <c r="C89">
        <v>0</v>
      </c>
      <c r="D89">
        <v>1</v>
      </c>
      <c r="E89" t="s">
        <v>3963</v>
      </c>
    </row>
    <row r="90" spans="1:5" x14ac:dyDescent="0.25">
      <c r="A90" t="s">
        <v>4004</v>
      </c>
      <c r="B90">
        <v>-14.8</v>
      </c>
      <c r="C90">
        <v>0</v>
      </c>
      <c r="D90">
        <v>1</v>
      </c>
      <c r="E90" t="s">
        <v>3963</v>
      </c>
    </row>
    <row r="91" spans="1:5" x14ac:dyDescent="0.25">
      <c r="A91" t="s">
        <v>4005</v>
      </c>
      <c r="B91">
        <v>-16</v>
      </c>
      <c r="C91">
        <v>0</v>
      </c>
      <c r="D91">
        <v>1</v>
      </c>
      <c r="E91" t="s">
        <v>3963</v>
      </c>
    </row>
  </sheetData>
  <mergeCells count="2">
    <mergeCell ref="A1:E1"/>
    <mergeCell ref="G1:L1"/>
  </mergeCells>
  <conditionalFormatting sqref="B2:B91">
    <cfRule type="dataBar" priority="1">
      <dataBar>
        <cfvo type="min"/>
        <cfvo type="max"/>
        <color rgb="FF638EC6"/>
      </dataBar>
    </cfRule>
  </conditionalFormatting>
  <conditionalFormatting sqref="C2:C91">
    <cfRule type="iconSet" priority="2">
      <iconSet reverse="1">
        <cfvo type="percent" val="0"/>
        <cfvo type="percent" val="33"/>
        <cfvo type="percent" val="67"/>
      </iconSet>
    </cfRule>
  </conditionalFormatting>
  <hyperlinks>
    <hyperlink ref="L3"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29"/>
  <sheetViews>
    <sheetView topLeftCell="C1" workbookViewId="0">
      <selection activeCell="D1" sqref="D1:K1048576"/>
    </sheetView>
  </sheetViews>
  <sheetFormatPr defaultRowHeight="15" x14ac:dyDescent="0.25"/>
  <cols>
    <col min="1" max="1" width="7.140625" bestFit="1" customWidth="1"/>
    <col min="2" max="2" width="255.7109375" bestFit="1" customWidth="1"/>
    <col min="3" max="3" width="83.85546875" bestFit="1" customWidth="1"/>
    <col min="4" max="8" width="5" bestFit="1" customWidth="1"/>
    <col min="9" max="11" width="3.7109375" bestFit="1" customWidth="1"/>
  </cols>
  <sheetData>
    <row r="1" spans="1:11" ht="98.25" x14ac:dyDescent="0.25">
      <c r="A1" s="5" t="s">
        <v>3700</v>
      </c>
      <c r="B1" s="5" t="s">
        <v>3701</v>
      </c>
      <c r="C1" s="5" t="s">
        <v>3702</v>
      </c>
      <c r="D1" s="5" t="s">
        <v>3703</v>
      </c>
      <c r="E1" s="5" t="s">
        <v>3704</v>
      </c>
      <c r="F1" s="5" t="s">
        <v>3705</v>
      </c>
      <c r="G1" s="5" t="s">
        <v>3706</v>
      </c>
      <c r="H1" s="5" t="s">
        <v>3707</v>
      </c>
      <c r="I1" s="5" t="s">
        <v>3708</v>
      </c>
      <c r="J1" s="5" t="s">
        <v>3709</v>
      </c>
      <c r="K1" s="5" t="s">
        <v>3710</v>
      </c>
    </row>
    <row r="2" spans="1:11" x14ac:dyDescent="0.25">
      <c r="A2" t="s">
        <v>3711</v>
      </c>
      <c r="B2" t="s">
        <v>3712</v>
      </c>
      <c r="C2" t="s">
        <v>3712</v>
      </c>
      <c r="D2">
        <v>1</v>
      </c>
      <c r="E2">
        <v>0</v>
      </c>
      <c r="F2">
        <v>0.91</v>
      </c>
      <c r="G2">
        <v>0.27</v>
      </c>
      <c r="H2">
        <v>0.33</v>
      </c>
      <c r="I2">
        <v>0</v>
      </c>
      <c r="J2">
        <v>0</v>
      </c>
      <c r="K2">
        <v>0</v>
      </c>
    </row>
    <row r="3" spans="1:11" x14ac:dyDescent="0.25">
      <c r="A3" t="s">
        <v>3711</v>
      </c>
      <c r="B3" t="s">
        <v>3713</v>
      </c>
      <c r="C3" t="s">
        <v>3713</v>
      </c>
      <c r="D3">
        <v>1</v>
      </c>
      <c r="E3">
        <v>0</v>
      </c>
      <c r="F3">
        <v>0.91</v>
      </c>
      <c r="G3">
        <v>0.17</v>
      </c>
      <c r="H3">
        <v>0.32</v>
      </c>
      <c r="I3">
        <v>0</v>
      </c>
      <c r="J3">
        <v>0</v>
      </c>
      <c r="K3">
        <v>0</v>
      </c>
    </row>
    <row r="4" spans="1:11" x14ac:dyDescent="0.25">
      <c r="A4" t="s">
        <v>3711</v>
      </c>
      <c r="B4" t="s">
        <v>3714</v>
      </c>
      <c r="C4" t="s">
        <v>3758</v>
      </c>
      <c r="D4">
        <v>1</v>
      </c>
      <c r="E4">
        <v>0</v>
      </c>
      <c r="F4">
        <v>0.91</v>
      </c>
      <c r="G4">
        <v>0.17</v>
      </c>
      <c r="H4">
        <v>0.32</v>
      </c>
      <c r="I4">
        <v>0</v>
      </c>
      <c r="J4">
        <v>0</v>
      </c>
      <c r="K4">
        <v>0</v>
      </c>
    </row>
    <row r="5" spans="1:11" x14ac:dyDescent="0.25">
      <c r="A5" t="s">
        <v>3711</v>
      </c>
      <c r="B5" t="s">
        <v>3712</v>
      </c>
      <c r="C5" t="s">
        <v>3759</v>
      </c>
      <c r="D5">
        <v>1</v>
      </c>
      <c r="E5">
        <v>0</v>
      </c>
      <c r="F5">
        <v>0.91</v>
      </c>
      <c r="G5">
        <v>0.15</v>
      </c>
      <c r="H5">
        <v>0.32</v>
      </c>
      <c r="I5">
        <v>0</v>
      </c>
      <c r="J5">
        <v>0</v>
      </c>
      <c r="K5">
        <v>0</v>
      </c>
    </row>
    <row r="6" spans="1:11" x14ac:dyDescent="0.25">
      <c r="A6" t="s">
        <v>3711</v>
      </c>
      <c r="B6" t="s">
        <v>3714</v>
      </c>
      <c r="C6" t="s">
        <v>3760</v>
      </c>
      <c r="D6">
        <v>1</v>
      </c>
      <c r="E6">
        <v>0</v>
      </c>
      <c r="F6">
        <v>0.91</v>
      </c>
      <c r="G6">
        <v>0.17</v>
      </c>
      <c r="H6">
        <v>0.28999999999999998</v>
      </c>
      <c r="I6">
        <v>0</v>
      </c>
      <c r="J6">
        <v>0</v>
      </c>
      <c r="K6">
        <v>0</v>
      </c>
    </row>
    <row r="7" spans="1:11" x14ac:dyDescent="0.25">
      <c r="A7" t="s">
        <v>3711</v>
      </c>
      <c r="B7" t="s">
        <v>3712</v>
      </c>
      <c r="C7" t="s">
        <v>3761</v>
      </c>
      <c r="D7">
        <v>0.95</v>
      </c>
      <c r="E7">
        <v>0</v>
      </c>
      <c r="F7">
        <v>0.91</v>
      </c>
      <c r="G7">
        <v>0.15</v>
      </c>
      <c r="H7">
        <v>0</v>
      </c>
      <c r="I7">
        <v>0</v>
      </c>
      <c r="J7">
        <v>0</v>
      </c>
      <c r="K7">
        <v>0</v>
      </c>
    </row>
    <row r="8" spans="1:11" x14ac:dyDescent="0.25">
      <c r="A8" t="s">
        <v>3711</v>
      </c>
      <c r="B8" t="s">
        <v>3714</v>
      </c>
      <c r="C8" t="s">
        <v>3762</v>
      </c>
      <c r="D8">
        <v>0.95</v>
      </c>
      <c r="E8">
        <v>0</v>
      </c>
      <c r="F8">
        <v>0.91</v>
      </c>
      <c r="G8">
        <v>0.15</v>
      </c>
      <c r="H8">
        <v>0</v>
      </c>
      <c r="I8">
        <v>0</v>
      </c>
      <c r="J8">
        <v>0</v>
      </c>
      <c r="K8">
        <v>0</v>
      </c>
    </row>
    <row r="9" spans="1:11" x14ac:dyDescent="0.25">
      <c r="A9" t="s">
        <v>3711</v>
      </c>
      <c r="B9" t="s">
        <v>3715</v>
      </c>
      <c r="C9" t="s">
        <v>3763</v>
      </c>
      <c r="D9">
        <v>0.38</v>
      </c>
      <c r="E9">
        <v>0.38</v>
      </c>
      <c r="F9">
        <v>0</v>
      </c>
      <c r="G9">
        <v>0</v>
      </c>
      <c r="H9">
        <v>0</v>
      </c>
      <c r="I9">
        <v>0</v>
      </c>
      <c r="J9">
        <v>0</v>
      </c>
      <c r="K9">
        <v>0</v>
      </c>
    </row>
    <row r="10" spans="1:11" x14ac:dyDescent="0.25">
      <c r="A10" t="s">
        <v>3711</v>
      </c>
      <c r="B10" t="s">
        <v>3712</v>
      </c>
      <c r="C10" t="s">
        <v>3764</v>
      </c>
      <c r="D10">
        <v>0.37</v>
      </c>
      <c r="E10">
        <v>0</v>
      </c>
      <c r="F10">
        <v>0</v>
      </c>
      <c r="G10">
        <v>0.23</v>
      </c>
      <c r="H10">
        <v>0.32</v>
      </c>
      <c r="I10">
        <v>0</v>
      </c>
      <c r="J10">
        <v>0</v>
      </c>
      <c r="K10">
        <v>0</v>
      </c>
    </row>
    <row r="11" spans="1:11" x14ac:dyDescent="0.25">
      <c r="A11" t="s">
        <v>3711</v>
      </c>
      <c r="B11" t="s">
        <v>3712</v>
      </c>
      <c r="C11" t="s">
        <v>3765</v>
      </c>
      <c r="D11">
        <v>0.33</v>
      </c>
      <c r="E11">
        <v>0</v>
      </c>
      <c r="F11">
        <v>0</v>
      </c>
      <c r="G11">
        <v>0.03</v>
      </c>
      <c r="H11">
        <v>0.33</v>
      </c>
      <c r="I11">
        <v>0</v>
      </c>
      <c r="J11">
        <v>0</v>
      </c>
      <c r="K11">
        <v>0</v>
      </c>
    </row>
    <row r="12" spans="1:11" x14ac:dyDescent="0.25">
      <c r="A12" t="s">
        <v>3711</v>
      </c>
      <c r="B12" t="s">
        <v>3712</v>
      </c>
      <c r="C12" t="s">
        <v>3766</v>
      </c>
      <c r="D12">
        <v>0.33</v>
      </c>
      <c r="E12">
        <v>0</v>
      </c>
      <c r="F12">
        <v>0</v>
      </c>
      <c r="G12">
        <v>0.02</v>
      </c>
      <c r="H12">
        <v>0.33</v>
      </c>
      <c r="I12">
        <v>0</v>
      </c>
      <c r="J12">
        <v>0</v>
      </c>
      <c r="K12">
        <v>0</v>
      </c>
    </row>
    <row r="13" spans="1:11" x14ac:dyDescent="0.25">
      <c r="A13" t="s">
        <v>3711</v>
      </c>
      <c r="B13" t="s">
        <v>3716</v>
      </c>
      <c r="C13" t="s">
        <v>3716</v>
      </c>
      <c r="D13">
        <v>0.33</v>
      </c>
      <c r="E13">
        <v>0</v>
      </c>
      <c r="F13">
        <v>0</v>
      </c>
      <c r="G13">
        <v>0.16</v>
      </c>
      <c r="H13">
        <v>0.28999999999999998</v>
      </c>
      <c r="I13">
        <v>0</v>
      </c>
      <c r="J13">
        <v>0</v>
      </c>
      <c r="K13">
        <v>0</v>
      </c>
    </row>
    <row r="14" spans="1:11" x14ac:dyDescent="0.25">
      <c r="A14" t="s">
        <v>3711</v>
      </c>
      <c r="B14" t="s">
        <v>3717</v>
      </c>
      <c r="C14" t="s">
        <v>3767</v>
      </c>
      <c r="D14">
        <v>0.31</v>
      </c>
      <c r="E14">
        <v>0</v>
      </c>
      <c r="F14">
        <v>0</v>
      </c>
      <c r="G14">
        <v>0.08</v>
      </c>
      <c r="H14">
        <v>0.28999999999999998</v>
      </c>
      <c r="I14">
        <v>0</v>
      </c>
      <c r="J14">
        <v>0</v>
      </c>
      <c r="K14">
        <v>0</v>
      </c>
    </row>
    <row r="15" spans="1:11" x14ac:dyDescent="0.25">
      <c r="A15" t="s">
        <v>3711</v>
      </c>
      <c r="B15" t="s">
        <v>3718</v>
      </c>
      <c r="C15" t="s">
        <v>3768</v>
      </c>
      <c r="D15">
        <v>0.31</v>
      </c>
      <c r="E15">
        <v>0</v>
      </c>
      <c r="F15">
        <v>0</v>
      </c>
      <c r="G15">
        <v>0</v>
      </c>
      <c r="H15">
        <v>0.31</v>
      </c>
      <c r="I15">
        <v>0</v>
      </c>
      <c r="J15">
        <v>0</v>
      </c>
      <c r="K15">
        <v>0</v>
      </c>
    </row>
    <row r="16" spans="1:11" x14ac:dyDescent="0.25">
      <c r="A16" t="s">
        <v>3711</v>
      </c>
      <c r="B16" t="s">
        <v>3719</v>
      </c>
      <c r="C16" t="s">
        <v>3769</v>
      </c>
      <c r="D16">
        <v>0.31</v>
      </c>
      <c r="E16">
        <v>0</v>
      </c>
      <c r="F16">
        <v>0</v>
      </c>
      <c r="G16">
        <v>0.31</v>
      </c>
      <c r="H16">
        <v>0</v>
      </c>
      <c r="I16">
        <v>0</v>
      </c>
      <c r="J16">
        <v>0</v>
      </c>
      <c r="K16">
        <v>0</v>
      </c>
    </row>
    <row r="17" spans="1:11" x14ac:dyDescent="0.25">
      <c r="A17" t="s">
        <v>3711</v>
      </c>
      <c r="B17" t="s">
        <v>3720</v>
      </c>
      <c r="C17" t="s">
        <v>3770</v>
      </c>
      <c r="D17">
        <v>0.3</v>
      </c>
      <c r="E17">
        <v>0</v>
      </c>
      <c r="F17">
        <v>0</v>
      </c>
      <c r="G17">
        <v>0</v>
      </c>
      <c r="H17">
        <v>0.3</v>
      </c>
      <c r="I17">
        <v>0</v>
      </c>
      <c r="J17">
        <v>0</v>
      </c>
      <c r="K17">
        <v>0</v>
      </c>
    </row>
    <row r="18" spans="1:11" x14ac:dyDescent="0.25">
      <c r="A18" t="s">
        <v>3711</v>
      </c>
      <c r="B18" t="s">
        <v>3721</v>
      </c>
      <c r="C18" t="s">
        <v>3771</v>
      </c>
      <c r="D18">
        <v>0.28999999999999998</v>
      </c>
      <c r="E18">
        <v>0</v>
      </c>
      <c r="F18">
        <v>0</v>
      </c>
      <c r="G18">
        <v>0.06</v>
      </c>
      <c r="H18">
        <v>0.28000000000000003</v>
      </c>
      <c r="I18">
        <v>0</v>
      </c>
      <c r="J18">
        <v>0</v>
      </c>
      <c r="K18">
        <v>0</v>
      </c>
    </row>
    <row r="19" spans="1:11" x14ac:dyDescent="0.25">
      <c r="A19" t="s">
        <v>3711</v>
      </c>
      <c r="B19" t="s">
        <v>3722</v>
      </c>
      <c r="C19" t="s">
        <v>3772</v>
      </c>
      <c r="D19">
        <v>0.28999999999999998</v>
      </c>
      <c r="E19">
        <v>0</v>
      </c>
      <c r="F19">
        <v>0</v>
      </c>
      <c r="G19">
        <v>7.0000000000000007E-2</v>
      </c>
      <c r="H19">
        <v>0.27</v>
      </c>
      <c r="I19">
        <v>0</v>
      </c>
      <c r="J19">
        <v>0</v>
      </c>
      <c r="K19">
        <v>0</v>
      </c>
    </row>
    <row r="20" spans="1:11" x14ac:dyDescent="0.25">
      <c r="A20" t="s">
        <v>3711</v>
      </c>
      <c r="B20" t="s">
        <v>3723</v>
      </c>
      <c r="C20" t="s">
        <v>3773</v>
      </c>
      <c r="D20">
        <v>0.28000000000000003</v>
      </c>
      <c r="E20">
        <v>0</v>
      </c>
      <c r="F20">
        <v>0</v>
      </c>
      <c r="G20">
        <v>0</v>
      </c>
      <c r="H20">
        <v>0.28000000000000003</v>
      </c>
      <c r="I20">
        <v>0</v>
      </c>
      <c r="J20">
        <v>0</v>
      </c>
      <c r="K20">
        <v>0</v>
      </c>
    </row>
    <row r="21" spans="1:11" x14ac:dyDescent="0.25">
      <c r="A21" t="s">
        <v>3711</v>
      </c>
      <c r="B21" t="s">
        <v>3724</v>
      </c>
      <c r="C21" t="s">
        <v>3774</v>
      </c>
      <c r="D21">
        <v>0.28000000000000003</v>
      </c>
      <c r="E21">
        <v>0</v>
      </c>
      <c r="F21">
        <v>0</v>
      </c>
      <c r="G21">
        <v>0.02</v>
      </c>
      <c r="H21">
        <v>0.28000000000000003</v>
      </c>
      <c r="I21">
        <v>0</v>
      </c>
      <c r="J21">
        <v>0</v>
      </c>
      <c r="K21">
        <v>0</v>
      </c>
    </row>
    <row r="22" spans="1:11" x14ac:dyDescent="0.25">
      <c r="A22" t="s">
        <v>3711</v>
      </c>
      <c r="B22" t="s">
        <v>3718</v>
      </c>
      <c r="C22" t="s">
        <v>3775</v>
      </c>
      <c r="D22">
        <v>0.28000000000000003</v>
      </c>
      <c r="E22">
        <v>0</v>
      </c>
      <c r="F22">
        <v>0</v>
      </c>
      <c r="G22">
        <v>0</v>
      </c>
      <c r="H22">
        <v>0.28000000000000003</v>
      </c>
      <c r="I22">
        <v>0</v>
      </c>
      <c r="J22">
        <v>0</v>
      </c>
      <c r="K22">
        <v>0</v>
      </c>
    </row>
    <row r="23" spans="1:11" x14ac:dyDescent="0.25">
      <c r="A23" t="s">
        <v>3711</v>
      </c>
      <c r="B23" t="s">
        <v>3725</v>
      </c>
      <c r="C23" t="s">
        <v>3776</v>
      </c>
      <c r="D23">
        <v>0.28000000000000003</v>
      </c>
      <c r="E23">
        <v>0</v>
      </c>
      <c r="F23">
        <v>0</v>
      </c>
      <c r="G23">
        <v>0.01</v>
      </c>
      <c r="H23">
        <v>0.28000000000000003</v>
      </c>
      <c r="I23">
        <v>0</v>
      </c>
      <c r="J23">
        <v>0</v>
      </c>
      <c r="K23">
        <v>0</v>
      </c>
    </row>
    <row r="24" spans="1:11" x14ac:dyDescent="0.25">
      <c r="A24" t="s">
        <v>3711</v>
      </c>
      <c r="B24" t="s">
        <v>3726</v>
      </c>
      <c r="C24" t="s">
        <v>3777</v>
      </c>
      <c r="D24">
        <v>0.28000000000000003</v>
      </c>
      <c r="E24">
        <v>0</v>
      </c>
      <c r="F24">
        <v>0</v>
      </c>
      <c r="G24">
        <v>0</v>
      </c>
      <c r="H24">
        <v>0.28000000000000003</v>
      </c>
      <c r="I24">
        <v>0</v>
      </c>
      <c r="J24">
        <v>0</v>
      </c>
      <c r="K24">
        <v>0</v>
      </c>
    </row>
    <row r="25" spans="1:11" x14ac:dyDescent="0.25">
      <c r="A25" t="s">
        <v>3711</v>
      </c>
      <c r="B25" t="s">
        <v>3723</v>
      </c>
      <c r="C25" t="s">
        <v>3778</v>
      </c>
      <c r="D25">
        <v>0.27</v>
      </c>
      <c r="E25">
        <v>0</v>
      </c>
      <c r="F25">
        <v>0</v>
      </c>
      <c r="G25">
        <v>0</v>
      </c>
      <c r="H25">
        <v>0.27</v>
      </c>
      <c r="I25">
        <v>0</v>
      </c>
      <c r="J25">
        <v>0</v>
      </c>
      <c r="K25">
        <v>0</v>
      </c>
    </row>
    <row r="26" spans="1:11" x14ac:dyDescent="0.25">
      <c r="A26" t="s">
        <v>3711</v>
      </c>
      <c r="B26" t="s">
        <v>3727</v>
      </c>
      <c r="C26" t="s">
        <v>3779</v>
      </c>
      <c r="D26">
        <v>0.27</v>
      </c>
      <c r="E26">
        <v>0</v>
      </c>
      <c r="F26">
        <v>0</v>
      </c>
      <c r="G26">
        <v>0</v>
      </c>
      <c r="H26">
        <v>0.27</v>
      </c>
      <c r="I26">
        <v>0</v>
      </c>
      <c r="J26">
        <v>0</v>
      </c>
      <c r="K26">
        <v>0</v>
      </c>
    </row>
    <row r="27" spans="1:11" x14ac:dyDescent="0.25">
      <c r="A27" t="s">
        <v>3711</v>
      </c>
      <c r="B27" t="s">
        <v>3728</v>
      </c>
      <c r="C27" t="s">
        <v>3728</v>
      </c>
      <c r="D27">
        <v>0.27</v>
      </c>
      <c r="E27">
        <v>0</v>
      </c>
      <c r="F27">
        <v>0</v>
      </c>
      <c r="G27">
        <v>7.0000000000000007E-2</v>
      </c>
      <c r="H27">
        <v>0.25</v>
      </c>
      <c r="I27">
        <v>0</v>
      </c>
      <c r="J27">
        <v>0</v>
      </c>
      <c r="K27">
        <v>0</v>
      </c>
    </row>
    <row r="28" spans="1:11" x14ac:dyDescent="0.25">
      <c r="A28" t="s">
        <v>3711</v>
      </c>
      <c r="B28" t="s">
        <v>3720</v>
      </c>
      <c r="C28" t="s">
        <v>3780</v>
      </c>
      <c r="D28">
        <v>0.26</v>
      </c>
      <c r="E28">
        <v>0</v>
      </c>
      <c r="F28">
        <v>0</v>
      </c>
      <c r="G28">
        <v>0</v>
      </c>
      <c r="H28">
        <v>0.26</v>
      </c>
      <c r="I28">
        <v>0</v>
      </c>
      <c r="J28">
        <v>0</v>
      </c>
      <c r="K28">
        <v>0</v>
      </c>
    </row>
    <row r="29" spans="1:11" x14ac:dyDescent="0.25">
      <c r="A29" t="s">
        <v>3711</v>
      </c>
      <c r="B29" t="s">
        <v>3720</v>
      </c>
      <c r="C29" t="s">
        <v>3781</v>
      </c>
      <c r="D29">
        <v>0.26</v>
      </c>
      <c r="E29">
        <v>0</v>
      </c>
      <c r="F29">
        <v>0</v>
      </c>
      <c r="G29">
        <v>0.03</v>
      </c>
      <c r="H29">
        <v>0.25</v>
      </c>
      <c r="I29">
        <v>0</v>
      </c>
      <c r="J29">
        <v>0</v>
      </c>
      <c r="K29">
        <v>0</v>
      </c>
    </row>
    <row r="30" spans="1:11" x14ac:dyDescent="0.25">
      <c r="A30" t="s">
        <v>3711</v>
      </c>
      <c r="B30" t="s">
        <v>3729</v>
      </c>
      <c r="C30" t="s">
        <v>3782</v>
      </c>
      <c r="D30">
        <v>0.25</v>
      </c>
      <c r="E30">
        <v>0</v>
      </c>
      <c r="F30">
        <v>0</v>
      </c>
      <c r="G30">
        <v>0</v>
      </c>
      <c r="H30">
        <v>0.25</v>
      </c>
      <c r="I30">
        <v>0</v>
      </c>
      <c r="J30">
        <v>0</v>
      </c>
      <c r="K30">
        <v>0</v>
      </c>
    </row>
    <row r="31" spans="1:11" x14ac:dyDescent="0.25">
      <c r="A31" t="s">
        <v>3711</v>
      </c>
      <c r="B31" t="s">
        <v>3723</v>
      </c>
      <c r="C31" t="s">
        <v>3783</v>
      </c>
      <c r="D31">
        <v>0.25</v>
      </c>
      <c r="E31">
        <v>0</v>
      </c>
      <c r="F31">
        <v>0</v>
      </c>
      <c r="G31">
        <v>0</v>
      </c>
      <c r="H31">
        <v>0.25</v>
      </c>
      <c r="I31">
        <v>0</v>
      </c>
      <c r="J31">
        <v>0</v>
      </c>
      <c r="K31">
        <v>0</v>
      </c>
    </row>
    <row r="32" spans="1:11" x14ac:dyDescent="0.25">
      <c r="A32" t="s">
        <v>3711</v>
      </c>
      <c r="B32" t="s">
        <v>3714</v>
      </c>
      <c r="C32" t="s">
        <v>3784</v>
      </c>
      <c r="D32">
        <v>0.25</v>
      </c>
      <c r="E32">
        <v>0</v>
      </c>
      <c r="F32">
        <v>0</v>
      </c>
      <c r="G32">
        <v>0</v>
      </c>
      <c r="H32">
        <v>0.25</v>
      </c>
      <c r="I32">
        <v>0</v>
      </c>
      <c r="J32">
        <v>0</v>
      </c>
      <c r="K32">
        <v>0</v>
      </c>
    </row>
    <row r="33" spans="1:11" x14ac:dyDescent="0.25">
      <c r="A33" t="s">
        <v>3711</v>
      </c>
      <c r="B33" t="s">
        <v>3730</v>
      </c>
      <c r="C33" t="s">
        <v>3785</v>
      </c>
      <c r="D33">
        <v>0.25</v>
      </c>
      <c r="E33">
        <v>0</v>
      </c>
      <c r="F33">
        <v>0</v>
      </c>
      <c r="G33">
        <v>0.25</v>
      </c>
      <c r="H33">
        <v>0</v>
      </c>
      <c r="I33">
        <v>0</v>
      </c>
      <c r="J33">
        <v>0</v>
      </c>
      <c r="K33">
        <v>0</v>
      </c>
    </row>
    <row r="34" spans="1:11" x14ac:dyDescent="0.25">
      <c r="A34" t="s">
        <v>3711</v>
      </c>
      <c r="B34" t="s">
        <v>3731</v>
      </c>
      <c r="C34" t="s">
        <v>3786</v>
      </c>
      <c r="D34">
        <v>0.25</v>
      </c>
      <c r="E34">
        <v>0</v>
      </c>
      <c r="F34">
        <v>0</v>
      </c>
      <c r="G34">
        <v>0</v>
      </c>
      <c r="H34">
        <v>0.25</v>
      </c>
      <c r="I34">
        <v>0</v>
      </c>
      <c r="J34">
        <v>0</v>
      </c>
      <c r="K34">
        <v>0</v>
      </c>
    </row>
    <row r="35" spans="1:11" x14ac:dyDescent="0.25">
      <c r="A35" t="s">
        <v>3711</v>
      </c>
      <c r="B35" t="s">
        <v>3731</v>
      </c>
      <c r="C35" t="s">
        <v>3787</v>
      </c>
      <c r="D35">
        <v>0.24</v>
      </c>
      <c r="E35">
        <v>0</v>
      </c>
      <c r="F35">
        <v>0</v>
      </c>
      <c r="G35">
        <v>0</v>
      </c>
      <c r="H35">
        <v>0.24</v>
      </c>
      <c r="I35">
        <v>0</v>
      </c>
      <c r="J35">
        <v>0</v>
      </c>
      <c r="K35">
        <v>0</v>
      </c>
    </row>
    <row r="36" spans="1:11" x14ac:dyDescent="0.25">
      <c r="A36" t="s">
        <v>3711</v>
      </c>
      <c r="B36" t="s">
        <v>3723</v>
      </c>
      <c r="C36" t="s">
        <v>3788</v>
      </c>
      <c r="D36">
        <v>0.23</v>
      </c>
      <c r="E36">
        <v>0</v>
      </c>
      <c r="F36">
        <v>0</v>
      </c>
      <c r="G36">
        <v>0</v>
      </c>
      <c r="H36">
        <v>0.23</v>
      </c>
      <c r="I36">
        <v>0</v>
      </c>
      <c r="J36">
        <v>0</v>
      </c>
      <c r="K36">
        <v>0</v>
      </c>
    </row>
    <row r="37" spans="1:11" x14ac:dyDescent="0.25">
      <c r="A37" t="s">
        <v>3711</v>
      </c>
      <c r="B37" t="s">
        <v>3732</v>
      </c>
      <c r="C37" t="s">
        <v>3789</v>
      </c>
      <c r="D37">
        <v>0.23</v>
      </c>
      <c r="E37">
        <v>0</v>
      </c>
      <c r="F37">
        <v>0</v>
      </c>
      <c r="G37">
        <v>0</v>
      </c>
      <c r="H37">
        <v>0.23</v>
      </c>
      <c r="I37">
        <v>0</v>
      </c>
      <c r="J37">
        <v>0</v>
      </c>
      <c r="K37">
        <v>0</v>
      </c>
    </row>
    <row r="38" spans="1:11" x14ac:dyDescent="0.25">
      <c r="A38" t="s">
        <v>3711</v>
      </c>
      <c r="B38" t="s">
        <v>3730</v>
      </c>
      <c r="C38" t="s">
        <v>3790</v>
      </c>
      <c r="D38">
        <v>0.23</v>
      </c>
      <c r="E38">
        <v>0</v>
      </c>
      <c r="F38">
        <v>0</v>
      </c>
      <c r="G38">
        <v>0.23</v>
      </c>
      <c r="H38">
        <v>0</v>
      </c>
      <c r="I38">
        <v>0</v>
      </c>
      <c r="J38">
        <v>0</v>
      </c>
      <c r="K38">
        <v>0</v>
      </c>
    </row>
    <row r="39" spans="1:11" x14ac:dyDescent="0.25">
      <c r="A39" t="s">
        <v>3711</v>
      </c>
      <c r="B39" t="s">
        <v>3733</v>
      </c>
      <c r="C39" t="s">
        <v>3791</v>
      </c>
      <c r="D39">
        <v>0.23</v>
      </c>
      <c r="E39">
        <v>0</v>
      </c>
      <c r="F39">
        <v>0</v>
      </c>
      <c r="G39">
        <v>0</v>
      </c>
      <c r="H39">
        <v>0.23</v>
      </c>
      <c r="I39">
        <v>0</v>
      </c>
      <c r="J39">
        <v>0</v>
      </c>
      <c r="K39">
        <v>0</v>
      </c>
    </row>
    <row r="40" spans="1:11" x14ac:dyDescent="0.25">
      <c r="A40" t="s">
        <v>3711</v>
      </c>
      <c r="B40" t="s">
        <v>3734</v>
      </c>
      <c r="C40" t="s">
        <v>3792</v>
      </c>
      <c r="D40">
        <v>0.23</v>
      </c>
      <c r="E40">
        <v>0</v>
      </c>
      <c r="F40">
        <v>0</v>
      </c>
      <c r="G40">
        <v>0</v>
      </c>
      <c r="H40">
        <v>0.23</v>
      </c>
      <c r="I40">
        <v>0</v>
      </c>
      <c r="J40">
        <v>0</v>
      </c>
      <c r="K40">
        <v>0</v>
      </c>
    </row>
    <row r="41" spans="1:11" x14ac:dyDescent="0.25">
      <c r="A41" t="s">
        <v>3711</v>
      </c>
      <c r="B41" t="s">
        <v>3734</v>
      </c>
      <c r="C41" t="s">
        <v>3793</v>
      </c>
      <c r="D41">
        <v>0.23</v>
      </c>
      <c r="E41">
        <v>0</v>
      </c>
      <c r="F41">
        <v>0</v>
      </c>
      <c r="G41">
        <v>0</v>
      </c>
      <c r="H41">
        <v>0.23</v>
      </c>
      <c r="I41">
        <v>0</v>
      </c>
      <c r="J41">
        <v>0</v>
      </c>
      <c r="K41">
        <v>0</v>
      </c>
    </row>
    <row r="42" spans="1:11" x14ac:dyDescent="0.25">
      <c r="A42" t="s">
        <v>3711</v>
      </c>
      <c r="B42" t="s">
        <v>3735</v>
      </c>
      <c r="C42" t="s">
        <v>3735</v>
      </c>
      <c r="D42">
        <v>0.23</v>
      </c>
      <c r="E42">
        <v>0</v>
      </c>
      <c r="F42">
        <v>0</v>
      </c>
      <c r="G42">
        <v>0.17</v>
      </c>
      <c r="H42">
        <v>0.18</v>
      </c>
      <c r="I42">
        <v>0</v>
      </c>
      <c r="J42">
        <v>0</v>
      </c>
      <c r="K42">
        <v>0</v>
      </c>
    </row>
    <row r="43" spans="1:11" x14ac:dyDescent="0.25">
      <c r="A43" t="s">
        <v>3711</v>
      </c>
      <c r="B43" t="s">
        <v>3718</v>
      </c>
      <c r="C43" t="s">
        <v>3794</v>
      </c>
      <c r="D43">
        <v>0.23</v>
      </c>
      <c r="E43">
        <v>0</v>
      </c>
      <c r="F43">
        <v>0</v>
      </c>
      <c r="G43">
        <v>0</v>
      </c>
      <c r="H43">
        <v>0.23</v>
      </c>
      <c r="I43">
        <v>0</v>
      </c>
      <c r="J43">
        <v>0</v>
      </c>
      <c r="K43">
        <v>0</v>
      </c>
    </row>
    <row r="44" spans="1:11" x14ac:dyDescent="0.25">
      <c r="A44" t="s">
        <v>3711</v>
      </c>
      <c r="B44" t="s">
        <v>3723</v>
      </c>
      <c r="C44" t="s">
        <v>3795</v>
      </c>
      <c r="D44">
        <v>0.2</v>
      </c>
      <c r="E44">
        <v>0</v>
      </c>
      <c r="F44">
        <v>0</v>
      </c>
      <c r="G44">
        <v>0</v>
      </c>
      <c r="H44">
        <v>0.2</v>
      </c>
      <c r="I44">
        <v>0</v>
      </c>
      <c r="J44">
        <v>0</v>
      </c>
      <c r="K44">
        <v>0</v>
      </c>
    </row>
    <row r="45" spans="1:11" x14ac:dyDescent="0.25">
      <c r="A45" t="s">
        <v>3711</v>
      </c>
      <c r="B45" t="s">
        <v>3723</v>
      </c>
      <c r="C45" t="s">
        <v>3796</v>
      </c>
      <c r="D45">
        <v>0.2</v>
      </c>
      <c r="E45">
        <v>0</v>
      </c>
      <c r="F45">
        <v>0</v>
      </c>
      <c r="G45">
        <v>0</v>
      </c>
      <c r="H45">
        <v>0.2</v>
      </c>
      <c r="I45">
        <v>0</v>
      </c>
      <c r="J45">
        <v>0</v>
      </c>
      <c r="K45">
        <v>0</v>
      </c>
    </row>
    <row r="46" spans="1:11" x14ac:dyDescent="0.25">
      <c r="A46" t="s">
        <v>3711</v>
      </c>
      <c r="B46" t="s">
        <v>3723</v>
      </c>
      <c r="C46" t="s">
        <v>3797</v>
      </c>
      <c r="D46">
        <v>0.2</v>
      </c>
      <c r="E46">
        <v>0</v>
      </c>
      <c r="F46">
        <v>0</v>
      </c>
      <c r="G46">
        <v>0</v>
      </c>
      <c r="H46">
        <v>0.2</v>
      </c>
      <c r="I46">
        <v>0</v>
      </c>
      <c r="J46">
        <v>0</v>
      </c>
      <c r="K46">
        <v>0</v>
      </c>
    </row>
    <row r="47" spans="1:11" x14ac:dyDescent="0.25">
      <c r="A47" t="s">
        <v>3711</v>
      </c>
      <c r="B47" t="s">
        <v>3723</v>
      </c>
      <c r="C47" t="s">
        <v>3798</v>
      </c>
      <c r="D47">
        <v>0.2</v>
      </c>
      <c r="E47">
        <v>0</v>
      </c>
      <c r="F47">
        <v>0</v>
      </c>
      <c r="G47">
        <v>0</v>
      </c>
      <c r="H47">
        <v>0.2</v>
      </c>
      <c r="I47">
        <v>0</v>
      </c>
      <c r="J47">
        <v>0</v>
      </c>
      <c r="K47">
        <v>0</v>
      </c>
    </row>
    <row r="48" spans="1:11" x14ac:dyDescent="0.25">
      <c r="A48" t="s">
        <v>3711</v>
      </c>
      <c r="B48" t="s">
        <v>3723</v>
      </c>
      <c r="C48" t="s">
        <v>3799</v>
      </c>
      <c r="D48">
        <v>0.2</v>
      </c>
      <c r="E48">
        <v>0</v>
      </c>
      <c r="F48">
        <v>0</v>
      </c>
      <c r="G48">
        <v>0</v>
      </c>
      <c r="H48">
        <v>0.2</v>
      </c>
      <c r="I48">
        <v>0</v>
      </c>
      <c r="J48">
        <v>0</v>
      </c>
      <c r="K48">
        <v>0</v>
      </c>
    </row>
    <row r="49" spans="1:11" x14ac:dyDescent="0.25">
      <c r="A49" t="s">
        <v>3711</v>
      </c>
      <c r="B49" t="s">
        <v>3736</v>
      </c>
      <c r="C49" t="s">
        <v>3800</v>
      </c>
      <c r="D49">
        <v>0.2</v>
      </c>
      <c r="E49">
        <v>0</v>
      </c>
      <c r="F49">
        <v>0</v>
      </c>
      <c r="G49">
        <v>0</v>
      </c>
      <c r="H49">
        <v>0.2</v>
      </c>
      <c r="I49">
        <v>0</v>
      </c>
      <c r="J49">
        <v>0</v>
      </c>
      <c r="K49">
        <v>0</v>
      </c>
    </row>
    <row r="50" spans="1:11" x14ac:dyDescent="0.25">
      <c r="A50" t="s">
        <v>3711</v>
      </c>
      <c r="B50" t="s">
        <v>3737</v>
      </c>
      <c r="C50" t="s">
        <v>3801</v>
      </c>
      <c r="D50">
        <v>0.2</v>
      </c>
      <c r="E50">
        <v>0</v>
      </c>
      <c r="F50">
        <v>0</v>
      </c>
      <c r="G50">
        <v>0</v>
      </c>
      <c r="H50">
        <v>0.2</v>
      </c>
      <c r="I50">
        <v>0</v>
      </c>
      <c r="J50">
        <v>0</v>
      </c>
      <c r="K50">
        <v>0</v>
      </c>
    </row>
    <row r="51" spans="1:11" x14ac:dyDescent="0.25">
      <c r="A51" t="s">
        <v>3711</v>
      </c>
      <c r="B51" t="s">
        <v>3723</v>
      </c>
      <c r="C51" t="s">
        <v>3802</v>
      </c>
      <c r="D51">
        <v>0.2</v>
      </c>
      <c r="E51">
        <v>0</v>
      </c>
      <c r="F51">
        <v>0</v>
      </c>
      <c r="G51">
        <v>0</v>
      </c>
      <c r="H51">
        <v>0.2</v>
      </c>
      <c r="I51">
        <v>0</v>
      </c>
      <c r="J51">
        <v>0</v>
      </c>
      <c r="K51">
        <v>0</v>
      </c>
    </row>
    <row r="52" spans="1:11" x14ac:dyDescent="0.25">
      <c r="A52" t="s">
        <v>3711</v>
      </c>
      <c r="B52" t="s">
        <v>3738</v>
      </c>
      <c r="C52" t="s">
        <v>3803</v>
      </c>
      <c r="D52">
        <v>0.2</v>
      </c>
      <c r="E52">
        <v>0</v>
      </c>
      <c r="F52">
        <v>0</v>
      </c>
      <c r="G52">
        <v>0</v>
      </c>
      <c r="H52">
        <v>0.2</v>
      </c>
      <c r="I52">
        <v>0</v>
      </c>
      <c r="J52">
        <v>0</v>
      </c>
      <c r="K52">
        <v>0</v>
      </c>
    </row>
    <row r="53" spans="1:11" x14ac:dyDescent="0.25">
      <c r="A53" t="s">
        <v>3711</v>
      </c>
      <c r="B53" t="s">
        <v>3723</v>
      </c>
      <c r="C53" t="s">
        <v>3804</v>
      </c>
      <c r="D53">
        <v>0.2</v>
      </c>
      <c r="E53">
        <v>0</v>
      </c>
      <c r="F53">
        <v>0</v>
      </c>
      <c r="G53">
        <v>0</v>
      </c>
      <c r="H53">
        <v>0.2</v>
      </c>
      <c r="I53">
        <v>0</v>
      </c>
      <c r="J53">
        <v>0</v>
      </c>
      <c r="K53">
        <v>0</v>
      </c>
    </row>
    <row r="54" spans="1:11" x14ac:dyDescent="0.25">
      <c r="A54" t="s">
        <v>3711</v>
      </c>
      <c r="B54" t="s">
        <v>3734</v>
      </c>
      <c r="C54" t="s">
        <v>3805</v>
      </c>
      <c r="D54">
        <v>0.2</v>
      </c>
      <c r="E54">
        <v>0</v>
      </c>
      <c r="F54">
        <v>0</v>
      </c>
      <c r="G54">
        <v>0</v>
      </c>
      <c r="H54">
        <v>0.2</v>
      </c>
      <c r="I54">
        <v>0</v>
      </c>
      <c r="J54">
        <v>0</v>
      </c>
      <c r="K54">
        <v>0</v>
      </c>
    </row>
    <row r="55" spans="1:11" x14ac:dyDescent="0.25">
      <c r="A55" t="s">
        <v>3711</v>
      </c>
      <c r="B55" t="s">
        <v>3723</v>
      </c>
      <c r="C55" t="s">
        <v>3806</v>
      </c>
      <c r="D55">
        <v>0.2</v>
      </c>
      <c r="E55">
        <v>0</v>
      </c>
      <c r="F55">
        <v>0</v>
      </c>
      <c r="G55">
        <v>0</v>
      </c>
      <c r="H55">
        <v>0.2</v>
      </c>
      <c r="I55">
        <v>0</v>
      </c>
      <c r="J55">
        <v>0</v>
      </c>
      <c r="K55">
        <v>0</v>
      </c>
    </row>
    <row r="56" spans="1:11" x14ac:dyDescent="0.25">
      <c r="A56" t="s">
        <v>3711</v>
      </c>
      <c r="B56" t="s">
        <v>3723</v>
      </c>
      <c r="C56" t="s">
        <v>3807</v>
      </c>
      <c r="D56">
        <v>0.2</v>
      </c>
      <c r="E56">
        <v>0</v>
      </c>
      <c r="F56">
        <v>0</v>
      </c>
      <c r="G56">
        <v>0</v>
      </c>
      <c r="H56">
        <v>0.2</v>
      </c>
      <c r="I56">
        <v>0</v>
      </c>
      <c r="J56">
        <v>0</v>
      </c>
      <c r="K56">
        <v>0</v>
      </c>
    </row>
    <row r="57" spans="1:11" x14ac:dyDescent="0.25">
      <c r="A57" t="s">
        <v>3711</v>
      </c>
      <c r="B57" t="s">
        <v>3723</v>
      </c>
      <c r="C57" t="s">
        <v>3808</v>
      </c>
      <c r="D57">
        <v>0.2</v>
      </c>
      <c r="E57">
        <v>0</v>
      </c>
      <c r="F57">
        <v>0</v>
      </c>
      <c r="G57">
        <v>0</v>
      </c>
      <c r="H57">
        <v>0.2</v>
      </c>
      <c r="I57">
        <v>0</v>
      </c>
      <c r="J57">
        <v>0</v>
      </c>
      <c r="K57">
        <v>0</v>
      </c>
    </row>
    <row r="58" spans="1:11" x14ac:dyDescent="0.25">
      <c r="A58" t="s">
        <v>3711</v>
      </c>
      <c r="B58" t="s">
        <v>3739</v>
      </c>
      <c r="C58" t="s">
        <v>3809</v>
      </c>
      <c r="D58">
        <v>0.2</v>
      </c>
      <c r="E58">
        <v>0</v>
      </c>
      <c r="F58">
        <v>0</v>
      </c>
      <c r="G58">
        <v>0</v>
      </c>
      <c r="H58">
        <v>0.2</v>
      </c>
      <c r="I58">
        <v>0</v>
      </c>
      <c r="J58">
        <v>0</v>
      </c>
      <c r="K58">
        <v>0</v>
      </c>
    </row>
    <row r="59" spans="1:11" x14ac:dyDescent="0.25">
      <c r="A59" t="s">
        <v>3711</v>
      </c>
      <c r="B59" t="s">
        <v>3723</v>
      </c>
      <c r="C59" t="s">
        <v>3810</v>
      </c>
      <c r="D59">
        <v>0.2</v>
      </c>
      <c r="E59">
        <v>0</v>
      </c>
      <c r="F59">
        <v>0</v>
      </c>
      <c r="G59">
        <v>0</v>
      </c>
      <c r="H59">
        <v>0.2</v>
      </c>
      <c r="I59">
        <v>0</v>
      </c>
      <c r="J59">
        <v>0</v>
      </c>
      <c r="K59">
        <v>0</v>
      </c>
    </row>
    <row r="60" spans="1:11" x14ac:dyDescent="0.25">
      <c r="A60" t="s">
        <v>3711</v>
      </c>
      <c r="B60" t="s">
        <v>3723</v>
      </c>
      <c r="C60" t="s">
        <v>3811</v>
      </c>
      <c r="D60">
        <v>0.2</v>
      </c>
      <c r="E60">
        <v>0</v>
      </c>
      <c r="F60">
        <v>0</v>
      </c>
      <c r="G60">
        <v>0</v>
      </c>
      <c r="H60">
        <v>0.2</v>
      </c>
      <c r="I60">
        <v>0</v>
      </c>
      <c r="J60">
        <v>0</v>
      </c>
      <c r="K60">
        <v>0</v>
      </c>
    </row>
    <row r="61" spans="1:11" x14ac:dyDescent="0.25">
      <c r="A61" t="s">
        <v>3711</v>
      </c>
      <c r="B61" t="s">
        <v>3723</v>
      </c>
      <c r="C61" t="s">
        <v>3812</v>
      </c>
      <c r="D61">
        <v>0.2</v>
      </c>
      <c r="E61">
        <v>0</v>
      </c>
      <c r="F61">
        <v>0</v>
      </c>
      <c r="G61">
        <v>0</v>
      </c>
      <c r="H61">
        <v>0.2</v>
      </c>
      <c r="I61">
        <v>0</v>
      </c>
      <c r="J61">
        <v>0</v>
      </c>
      <c r="K61">
        <v>0</v>
      </c>
    </row>
    <row r="62" spans="1:11" x14ac:dyDescent="0.25">
      <c r="A62" t="s">
        <v>3711</v>
      </c>
      <c r="B62" t="s">
        <v>3723</v>
      </c>
      <c r="C62" t="s">
        <v>3813</v>
      </c>
      <c r="D62">
        <v>0.2</v>
      </c>
      <c r="E62">
        <v>0</v>
      </c>
      <c r="F62">
        <v>0</v>
      </c>
      <c r="G62">
        <v>0</v>
      </c>
      <c r="H62">
        <v>0.2</v>
      </c>
      <c r="I62">
        <v>0</v>
      </c>
      <c r="J62">
        <v>0</v>
      </c>
      <c r="K62">
        <v>0</v>
      </c>
    </row>
    <row r="63" spans="1:11" x14ac:dyDescent="0.25">
      <c r="A63" t="s">
        <v>3711</v>
      </c>
      <c r="B63" t="s">
        <v>3723</v>
      </c>
      <c r="C63" t="s">
        <v>3814</v>
      </c>
      <c r="D63">
        <v>0.2</v>
      </c>
      <c r="E63">
        <v>0</v>
      </c>
      <c r="F63">
        <v>0</v>
      </c>
      <c r="G63">
        <v>0</v>
      </c>
      <c r="H63">
        <v>0.2</v>
      </c>
      <c r="I63">
        <v>0</v>
      </c>
      <c r="J63">
        <v>0</v>
      </c>
      <c r="K63">
        <v>0</v>
      </c>
    </row>
    <row r="64" spans="1:11" x14ac:dyDescent="0.25">
      <c r="A64" t="s">
        <v>3711</v>
      </c>
      <c r="B64" t="s">
        <v>3723</v>
      </c>
      <c r="C64" t="s">
        <v>3815</v>
      </c>
      <c r="D64">
        <v>0.2</v>
      </c>
      <c r="E64">
        <v>0</v>
      </c>
      <c r="F64">
        <v>0</v>
      </c>
      <c r="G64">
        <v>0</v>
      </c>
      <c r="H64">
        <v>0.2</v>
      </c>
      <c r="I64">
        <v>0</v>
      </c>
      <c r="J64">
        <v>0</v>
      </c>
      <c r="K64">
        <v>0</v>
      </c>
    </row>
    <row r="65" spans="1:11" x14ac:dyDescent="0.25">
      <c r="A65" t="s">
        <v>3711</v>
      </c>
      <c r="B65" t="s">
        <v>3723</v>
      </c>
      <c r="C65" t="s">
        <v>3816</v>
      </c>
      <c r="D65">
        <v>0.2</v>
      </c>
      <c r="E65">
        <v>0</v>
      </c>
      <c r="F65">
        <v>0</v>
      </c>
      <c r="G65">
        <v>0</v>
      </c>
      <c r="H65">
        <v>0.2</v>
      </c>
      <c r="I65">
        <v>0</v>
      </c>
      <c r="J65">
        <v>0</v>
      </c>
      <c r="K65">
        <v>0</v>
      </c>
    </row>
    <row r="66" spans="1:11" x14ac:dyDescent="0.25">
      <c r="A66" t="s">
        <v>3711</v>
      </c>
      <c r="B66" t="s">
        <v>3723</v>
      </c>
      <c r="C66" t="s">
        <v>3817</v>
      </c>
      <c r="D66">
        <v>0.2</v>
      </c>
      <c r="E66">
        <v>0</v>
      </c>
      <c r="F66">
        <v>0</v>
      </c>
      <c r="G66">
        <v>0</v>
      </c>
      <c r="H66">
        <v>0.2</v>
      </c>
      <c r="I66">
        <v>0</v>
      </c>
      <c r="J66">
        <v>0</v>
      </c>
      <c r="K66">
        <v>0</v>
      </c>
    </row>
    <row r="67" spans="1:11" x14ac:dyDescent="0.25">
      <c r="A67" t="s">
        <v>3711</v>
      </c>
      <c r="B67" t="s">
        <v>3723</v>
      </c>
      <c r="C67" t="s">
        <v>3818</v>
      </c>
      <c r="D67">
        <v>0.2</v>
      </c>
      <c r="E67">
        <v>0</v>
      </c>
      <c r="F67">
        <v>0</v>
      </c>
      <c r="G67">
        <v>0</v>
      </c>
      <c r="H67">
        <v>0.2</v>
      </c>
      <c r="I67">
        <v>0</v>
      </c>
      <c r="J67">
        <v>0</v>
      </c>
      <c r="K67">
        <v>0</v>
      </c>
    </row>
    <row r="68" spans="1:11" x14ac:dyDescent="0.25">
      <c r="A68" t="s">
        <v>3711</v>
      </c>
      <c r="B68" t="s">
        <v>3740</v>
      </c>
      <c r="C68" t="s">
        <v>3819</v>
      </c>
      <c r="D68">
        <v>0.2</v>
      </c>
      <c r="E68">
        <v>0</v>
      </c>
      <c r="F68">
        <v>0</v>
      </c>
      <c r="G68">
        <v>0</v>
      </c>
      <c r="H68">
        <v>0.2</v>
      </c>
      <c r="I68">
        <v>0</v>
      </c>
      <c r="J68">
        <v>0</v>
      </c>
      <c r="K68">
        <v>0</v>
      </c>
    </row>
    <row r="69" spans="1:11" x14ac:dyDescent="0.25">
      <c r="A69" t="s">
        <v>3711</v>
      </c>
      <c r="B69" t="s">
        <v>3723</v>
      </c>
      <c r="C69" t="s">
        <v>3820</v>
      </c>
      <c r="D69">
        <v>0.2</v>
      </c>
      <c r="E69">
        <v>0</v>
      </c>
      <c r="F69">
        <v>0</v>
      </c>
      <c r="G69">
        <v>0</v>
      </c>
      <c r="H69">
        <v>0.2</v>
      </c>
      <c r="I69">
        <v>0</v>
      </c>
      <c r="J69">
        <v>0</v>
      </c>
      <c r="K69">
        <v>0</v>
      </c>
    </row>
    <row r="70" spans="1:11" x14ac:dyDescent="0.25">
      <c r="A70" t="s">
        <v>3711</v>
      </c>
      <c r="B70" t="s">
        <v>3723</v>
      </c>
      <c r="C70" t="s">
        <v>3821</v>
      </c>
      <c r="D70">
        <v>0.2</v>
      </c>
      <c r="E70">
        <v>0</v>
      </c>
      <c r="F70">
        <v>0</v>
      </c>
      <c r="G70">
        <v>0</v>
      </c>
      <c r="H70">
        <v>0.2</v>
      </c>
      <c r="I70">
        <v>0</v>
      </c>
      <c r="J70">
        <v>0</v>
      </c>
      <c r="K70">
        <v>0</v>
      </c>
    </row>
    <row r="71" spans="1:11" x14ac:dyDescent="0.25">
      <c r="A71" t="s">
        <v>3711</v>
      </c>
      <c r="B71" t="s">
        <v>3723</v>
      </c>
      <c r="C71" t="s">
        <v>3822</v>
      </c>
      <c r="D71">
        <v>0.2</v>
      </c>
      <c r="E71">
        <v>0</v>
      </c>
      <c r="F71">
        <v>0</v>
      </c>
      <c r="G71">
        <v>0</v>
      </c>
      <c r="H71">
        <v>0.2</v>
      </c>
      <c r="I71">
        <v>0</v>
      </c>
      <c r="J71">
        <v>0</v>
      </c>
      <c r="K71">
        <v>0</v>
      </c>
    </row>
    <row r="72" spans="1:11" x14ac:dyDescent="0.25">
      <c r="A72" t="s">
        <v>3711</v>
      </c>
      <c r="B72" t="s">
        <v>3737</v>
      </c>
      <c r="C72" t="s">
        <v>3823</v>
      </c>
      <c r="D72">
        <v>0.2</v>
      </c>
      <c r="E72">
        <v>0</v>
      </c>
      <c r="F72">
        <v>0</v>
      </c>
      <c r="G72">
        <v>0</v>
      </c>
      <c r="H72">
        <v>0.2</v>
      </c>
      <c r="I72">
        <v>0</v>
      </c>
      <c r="J72">
        <v>0</v>
      </c>
      <c r="K72">
        <v>0</v>
      </c>
    </row>
    <row r="73" spans="1:11" x14ac:dyDescent="0.25">
      <c r="A73" t="s">
        <v>3711</v>
      </c>
      <c r="B73" t="s">
        <v>3741</v>
      </c>
      <c r="C73" t="s">
        <v>3824</v>
      </c>
      <c r="D73">
        <v>0.2</v>
      </c>
      <c r="E73">
        <v>0</v>
      </c>
      <c r="F73">
        <v>0</v>
      </c>
      <c r="G73">
        <v>0</v>
      </c>
      <c r="H73">
        <v>0.2</v>
      </c>
      <c r="I73">
        <v>0</v>
      </c>
      <c r="J73">
        <v>0</v>
      </c>
      <c r="K73">
        <v>0</v>
      </c>
    </row>
    <row r="74" spans="1:11" x14ac:dyDescent="0.25">
      <c r="A74" t="s">
        <v>3711</v>
      </c>
      <c r="B74" t="s">
        <v>3723</v>
      </c>
      <c r="C74" t="s">
        <v>3825</v>
      </c>
      <c r="D74">
        <v>0.2</v>
      </c>
      <c r="E74">
        <v>0</v>
      </c>
      <c r="F74">
        <v>0</v>
      </c>
      <c r="G74">
        <v>0</v>
      </c>
      <c r="H74">
        <v>0.2</v>
      </c>
      <c r="I74">
        <v>0</v>
      </c>
      <c r="J74">
        <v>0</v>
      </c>
      <c r="K74">
        <v>0</v>
      </c>
    </row>
    <row r="75" spans="1:11" x14ac:dyDescent="0.25">
      <c r="A75" t="s">
        <v>3711</v>
      </c>
      <c r="B75" t="s">
        <v>3742</v>
      </c>
      <c r="C75" t="s">
        <v>3826</v>
      </c>
      <c r="D75">
        <v>0.2</v>
      </c>
      <c r="E75">
        <v>0</v>
      </c>
      <c r="F75">
        <v>0</v>
      </c>
      <c r="G75">
        <v>0.05</v>
      </c>
      <c r="H75">
        <v>0.18</v>
      </c>
      <c r="I75">
        <v>0</v>
      </c>
      <c r="J75">
        <v>0</v>
      </c>
      <c r="K75">
        <v>0</v>
      </c>
    </row>
    <row r="76" spans="1:11" x14ac:dyDescent="0.25">
      <c r="A76" t="s">
        <v>3711</v>
      </c>
      <c r="B76" t="s">
        <v>3742</v>
      </c>
      <c r="C76" t="s">
        <v>3827</v>
      </c>
      <c r="D76">
        <v>0.2</v>
      </c>
      <c r="E76">
        <v>0</v>
      </c>
      <c r="F76">
        <v>0</v>
      </c>
      <c r="G76">
        <v>0.05</v>
      </c>
      <c r="H76">
        <v>0.18</v>
      </c>
      <c r="I76">
        <v>0</v>
      </c>
      <c r="J76">
        <v>0</v>
      </c>
      <c r="K76">
        <v>0</v>
      </c>
    </row>
    <row r="77" spans="1:11" x14ac:dyDescent="0.25">
      <c r="A77" t="s">
        <v>3711</v>
      </c>
      <c r="B77" t="s">
        <v>3723</v>
      </c>
      <c r="C77" t="s">
        <v>3828</v>
      </c>
      <c r="D77">
        <v>0.2</v>
      </c>
      <c r="E77">
        <v>0</v>
      </c>
      <c r="F77">
        <v>0</v>
      </c>
      <c r="G77">
        <v>0</v>
      </c>
      <c r="H77">
        <v>0.2</v>
      </c>
      <c r="I77">
        <v>0</v>
      </c>
      <c r="J77">
        <v>0</v>
      </c>
      <c r="K77">
        <v>0</v>
      </c>
    </row>
    <row r="78" spans="1:11" x14ac:dyDescent="0.25">
      <c r="A78" t="s">
        <v>3711</v>
      </c>
      <c r="B78" t="s">
        <v>3723</v>
      </c>
      <c r="C78" t="s">
        <v>3829</v>
      </c>
      <c r="D78">
        <v>0.2</v>
      </c>
      <c r="E78">
        <v>0</v>
      </c>
      <c r="F78">
        <v>0</v>
      </c>
      <c r="G78">
        <v>0</v>
      </c>
      <c r="H78">
        <v>0.2</v>
      </c>
      <c r="I78">
        <v>0</v>
      </c>
      <c r="J78">
        <v>0</v>
      </c>
      <c r="K78">
        <v>0</v>
      </c>
    </row>
    <row r="79" spans="1:11" x14ac:dyDescent="0.25">
      <c r="A79" t="s">
        <v>3711</v>
      </c>
      <c r="B79" t="s">
        <v>3723</v>
      </c>
      <c r="C79" t="s">
        <v>3830</v>
      </c>
      <c r="D79">
        <v>0.2</v>
      </c>
      <c r="E79">
        <v>0</v>
      </c>
      <c r="F79">
        <v>0</v>
      </c>
      <c r="G79">
        <v>0</v>
      </c>
      <c r="H79">
        <v>0.2</v>
      </c>
      <c r="I79">
        <v>0</v>
      </c>
      <c r="J79">
        <v>0</v>
      </c>
      <c r="K79">
        <v>0</v>
      </c>
    </row>
    <row r="80" spans="1:11" x14ac:dyDescent="0.25">
      <c r="A80" t="s">
        <v>3711</v>
      </c>
      <c r="B80" t="s">
        <v>3723</v>
      </c>
      <c r="C80" t="s">
        <v>3831</v>
      </c>
      <c r="D80">
        <v>0.19</v>
      </c>
      <c r="E80">
        <v>0</v>
      </c>
      <c r="F80">
        <v>0</v>
      </c>
      <c r="G80">
        <v>0</v>
      </c>
      <c r="H80">
        <v>0.19</v>
      </c>
      <c r="I80">
        <v>0</v>
      </c>
      <c r="J80">
        <v>0</v>
      </c>
      <c r="K80">
        <v>0</v>
      </c>
    </row>
    <row r="81" spans="1:11" x14ac:dyDescent="0.25">
      <c r="A81" t="s">
        <v>3711</v>
      </c>
      <c r="B81" t="s">
        <v>3743</v>
      </c>
      <c r="C81" t="s">
        <v>3832</v>
      </c>
      <c r="D81">
        <v>0.19</v>
      </c>
      <c r="E81">
        <v>0</v>
      </c>
      <c r="F81">
        <v>0</v>
      </c>
      <c r="G81">
        <v>0</v>
      </c>
      <c r="H81">
        <v>0.19</v>
      </c>
      <c r="I81">
        <v>0</v>
      </c>
      <c r="J81">
        <v>0</v>
      </c>
      <c r="K81">
        <v>0</v>
      </c>
    </row>
    <row r="82" spans="1:11" x14ac:dyDescent="0.25">
      <c r="A82" t="s">
        <v>3711</v>
      </c>
      <c r="B82" t="s">
        <v>3734</v>
      </c>
      <c r="C82" t="s">
        <v>3833</v>
      </c>
      <c r="D82">
        <v>0.19</v>
      </c>
      <c r="E82">
        <v>0</v>
      </c>
      <c r="F82">
        <v>0</v>
      </c>
      <c r="G82">
        <v>0</v>
      </c>
      <c r="H82">
        <v>0.19</v>
      </c>
      <c r="I82">
        <v>0</v>
      </c>
      <c r="J82">
        <v>0</v>
      </c>
      <c r="K82">
        <v>0</v>
      </c>
    </row>
    <row r="83" spans="1:11" x14ac:dyDescent="0.25">
      <c r="A83" t="s">
        <v>3711</v>
      </c>
      <c r="B83" t="s">
        <v>3733</v>
      </c>
      <c r="C83" t="s">
        <v>3834</v>
      </c>
      <c r="D83">
        <v>0.19</v>
      </c>
      <c r="E83">
        <v>0</v>
      </c>
      <c r="F83">
        <v>0</v>
      </c>
      <c r="G83">
        <v>0</v>
      </c>
      <c r="H83">
        <v>0.19</v>
      </c>
      <c r="I83">
        <v>0</v>
      </c>
      <c r="J83">
        <v>0</v>
      </c>
      <c r="K83">
        <v>0</v>
      </c>
    </row>
    <row r="84" spans="1:11" x14ac:dyDescent="0.25">
      <c r="A84" t="s">
        <v>3711</v>
      </c>
      <c r="B84" t="s">
        <v>3731</v>
      </c>
      <c r="C84" t="s">
        <v>3835</v>
      </c>
      <c r="D84">
        <v>0.19</v>
      </c>
      <c r="E84">
        <v>0</v>
      </c>
      <c r="F84">
        <v>0</v>
      </c>
      <c r="G84">
        <v>0</v>
      </c>
      <c r="H84">
        <v>0.19</v>
      </c>
      <c r="I84">
        <v>0</v>
      </c>
      <c r="J84">
        <v>0</v>
      </c>
      <c r="K84">
        <v>0</v>
      </c>
    </row>
    <row r="85" spans="1:11" x14ac:dyDescent="0.25">
      <c r="A85" t="s">
        <v>3711</v>
      </c>
      <c r="B85" t="s">
        <v>3744</v>
      </c>
      <c r="C85" t="s">
        <v>3836</v>
      </c>
      <c r="D85">
        <v>0.19</v>
      </c>
      <c r="E85">
        <v>0</v>
      </c>
      <c r="F85">
        <v>0</v>
      </c>
      <c r="G85">
        <v>0</v>
      </c>
      <c r="H85">
        <v>0.19</v>
      </c>
      <c r="I85">
        <v>0</v>
      </c>
      <c r="J85">
        <v>0</v>
      </c>
      <c r="K85">
        <v>0</v>
      </c>
    </row>
    <row r="86" spans="1:11" x14ac:dyDescent="0.25">
      <c r="A86" t="s">
        <v>3711</v>
      </c>
      <c r="B86" t="s">
        <v>3723</v>
      </c>
      <c r="C86" t="s">
        <v>3837</v>
      </c>
      <c r="D86">
        <v>0.19</v>
      </c>
      <c r="E86">
        <v>0</v>
      </c>
      <c r="F86">
        <v>0</v>
      </c>
      <c r="G86">
        <v>0</v>
      </c>
      <c r="H86">
        <v>0.19</v>
      </c>
      <c r="I86">
        <v>0</v>
      </c>
      <c r="J86">
        <v>0</v>
      </c>
      <c r="K86">
        <v>0</v>
      </c>
    </row>
    <row r="87" spans="1:11" x14ac:dyDescent="0.25">
      <c r="A87" t="s">
        <v>3711</v>
      </c>
      <c r="B87" t="s">
        <v>3734</v>
      </c>
      <c r="C87" t="s">
        <v>3838</v>
      </c>
      <c r="D87">
        <v>0.19</v>
      </c>
      <c r="E87">
        <v>0</v>
      </c>
      <c r="F87">
        <v>0</v>
      </c>
      <c r="G87">
        <v>0</v>
      </c>
      <c r="H87">
        <v>0.19</v>
      </c>
      <c r="I87">
        <v>0</v>
      </c>
      <c r="J87">
        <v>0</v>
      </c>
      <c r="K87">
        <v>0</v>
      </c>
    </row>
    <row r="88" spans="1:11" x14ac:dyDescent="0.25">
      <c r="A88" t="s">
        <v>3711</v>
      </c>
      <c r="B88" t="s">
        <v>3723</v>
      </c>
      <c r="C88" t="s">
        <v>3839</v>
      </c>
      <c r="D88">
        <v>0.19</v>
      </c>
      <c r="E88">
        <v>0</v>
      </c>
      <c r="F88">
        <v>0</v>
      </c>
      <c r="G88">
        <v>0</v>
      </c>
      <c r="H88">
        <v>0.19</v>
      </c>
      <c r="I88">
        <v>0</v>
      </c>
      <c r="J88">
        <v>0</v>
      </c>
      <c r="K88">
        <v>0</v>
      </c>
    </row>
    <row r="89" spans="1:11" x14ac:dyDescent="0.25">
      <c r="A89" t="s">
        <v>3711</v>
      </c>
      <c r="B89" t="s">
        <v>3723</v>
      </c>
      <c r="C89" t="s">
        <v>3840</v>
      </c>
      <c r="D89">
        <v>0.19</v>
      </c>
      <c r="E89">
        <v>0</v>
      </c>
      <c r="F89">
        <v>0</v>
      </c>
      <c r="G89">
        <v>0</v>
      </c>
      <c r="H89">
        <v>0.19</v>
      </c>
      <c r="I89">
        <v>0</v>
      </c>
      <c r="J89">
        <v>0</v>
      </c>
      <c r="K89">
        <v>0</v>
      </c>
    </row>
    <row r="90" spans="1:11" x14ac:dyDescent="0.25">
      <c r="A90" t="s">
        <v>3711</v>
      </c>
      <c r="B90" t="s">
        <v>3723</v>
      </c>
      <c r="C90" t="s">
        <v>3841</v>
      </c>
      <c r="D90">
        <v>0.19</v>
      </c>
      <c r="E90">
        <v>0</v>
      </c>
      <c r="F90">
        <v>0</v>
      </c>
      <c r="G90">
        <v>0</v>
      </c>
      <c r="H90">
        <v>0.19</v>
      </c>
      <c r="I90">
        <v>0</v>
      </c>
      <c r="J90">
        <v>0</v>
      </c>
      <c r="K90">
        <v>0</v>
      </c>
    </row>
    <row r="91" spans="1:11" x14ac:dyDescent="0.25">
      <c r="A91" t="s">
        <v>3711</v>
      </c>
      <c r="B91" t="s">
        <v>3745</v>
      </c>
      <c r="C91" t="s">
        <v>3842</v>
      </c>
      <c r="D91">
        <v>0.19</v>
      </c>
      <c r="E91">
        <v>0</v>
      </c>
      <c r="F91">
        <v>0</v>
      </c>
      <c r="G91">
        <v>0</v>
      </c>
      <c r="H91">
        <v>0.19</v>
      </c>
      <c r="I91">
        <v>0</v>
      </c>
      <c r="J91">
        <v>0</v>
      </c>
      <c r="K91">
        <v>0</v>
      </c>
    </row>
    <row r="92" spans="1:11" x14ac:dyDescent="0.25">
      <c r="A92" t="s">
        <v>3711</v>
      </c>
      <c r="B92" t="s">
        <v>3723</v>
      </c>
      <c r="C92" t="s">
        <v>3843</v>
      </c>
      <c r="D92">
        <v>0.19</v>
      </c>
      <c r="E92">
        <v>0</v>
      </c>
      <c r="F92">
        <v>0</v>
      </c>
      <c r="G92">
        <v>0</v>
      </c>
      <c r="H92">
        <v>0.19</v>
      </c>
      <c r="I92">
        <v>0</v>
      </c>
      <c r="J92">
        <v>0</v>
      </c>
      <c r="K92">
        <v>0</v>
      </c>
    </row>
    <row r="93" spans="1:11" x14ac:dyDescent="0.25">
      <c r="A93" t="s">
        <v>3711</v>
      </c>
      <c r="B93" t="s">
        <v>3746</v>
      </c>
      <c r="C93" t="s">
        <v>3844</v>
      </c>
      <c r="D93">
        <v>0.19</v>
      </c>
      <c r="E93">
        <v>0</v>
      </c>
      <c r="F93">
        <v>0</v>
      </c>
      <c r="G93">
        <v>0</v>
      </c>
      <c r="H93">
        <v>0.19</v>
      </c>
      <c r="I93">
        <v>0</v>
      </c>
      <c r="J93">
        <v>0</v>
      </c>
      <c r="K93">
        <v>0</v>
      </c>
    </row>
    <row r="94" spans="1:11" x14ac:dyDescent="0.25">
      <c r="A94" t="s">
        <v>3711</v>
      </c>
      <c r="B94" t="s">
        <v>3747</v>
      </c>
      <c r="C94" t="s">
        <v>3845</v>
      </c>
      <c r="D94">
        <v>0.19</v>
      </c>
      <c r="E94">
        <v>0</v>
      </c>
      <c r="F94">
        <v>0</v>
      </c>
      <c r="G94">
        <v>0</v>
      </c>
      <c r="H94">
        <v>0.19</v>
      </c>
      <c r="I94">
        <v>0</v>
      </c>
      <c r="J94">
        <v>0</v>
      </c>
      <c r="K94">
        <v>0</v>
      </c>
    </row>
    <row r="95" spans="1:11" x14ac:dyDescent="0.25">
      <c r="A95" t="s">
        <v>3711</v>
      </c>
      <c r="B95" t="s">
        <v>3723</v>
      </c>
      <c r="C95" t="s">
        <v>3846</v>
      </c>
      <c r="D95">
        <v>0.18</v>
      </c>
      <c r="E95">
        <v>0</v>
      </c>
      <c r="F95">
        <v>0</v>
      </c>
      <c r="G95">
        <v>0</v>
      </c>
      <c r="H95">
        <v>0.18</v>
      </c>
      <c r="I95">
        <v>0</v>
      </c>
      <c r="J95">
        <v>0</v>
      </c>
      <c r="K95">
        <v>0</v>
      </c>
    </row>
    <row r="96" spans="1:11" x14ac:dyDescent="0.25">
      <c r="A96" t="s">
        <v>3711</v>
      </c>
      <c r="B96" t="s">
        <v>3733</v>
      </c>
      <c r="C96" t="s">
        <v>3847</v>
      </c>
      <c r="D96">
        <v>0.18</v>
      </c>
      <c r="E96">
        <v>0</v>
      </c>
      <c r="F96">
        <v>0</v>
      </c>
      <c r="G96">
        <v>0</v>
      </c>
      <c r="H96">
        <v>0.18</v>
      </c>
      <c r="I96">
        <v>0</v>
      </c>
      <c r="J96">
        <v>0</v>
      </c>
      <c r="K96">
        <v>0</v>
      </c>
    </row>
    <row r="97" spans="1:11" x14ac:dyDescent="0.25">
      <c r="A97" t="s">
        <v>3711</v>
      </c>
      <c r="B97" t="s">
        <v>3720</v>
      </c>
      <c r="C97" t="s">
        <v>3848</v>
      </c>
      <c r="D97">
        <v>0.18</v>
      </c>
      <c r="E97">
        <v>0</v>
      </c>
      <c r="F97">
        <v>0</v>
      </c>
      <c r="G97">
        <v>0</v>
      </c>
      <c r="H97">
        <v>0.18</v>
      </c>
      <c r="I97">
        <v>0</v>
      </c>
      <c r="J97">
        <v>0</v>
      </c>
      <c r="K97">
        <v>0</v>
      </c>
    </row>
    <row r="98" spans="1:11" x14ac:dyDescent="0.25">
      <c r="A98" t="s">
        <v>3711</v>
      </c>
      <c r="B98" t="s">
        <v>3748</v>
      </c>
      <c r="C98" t="s">
        <v>3849</v>
      </c>
      <c r="D98">
        <v>0.18</v>
      </c>
      <c r="E98">
        <v>0</v>
      </c>
      <c r="F98">
        <v>0</v>
      </c>
      <c r="G98">
        <v>0</v>
      </c>
      <c r="H98">
        <v>0.18</v>
      </c>
      <c r="I98">
        <v>0</v>
      </c>
      <c r="J98">
        <v>0</v>
      </c>
      <c r="K98">
        <v>0</v>
      </c>
    </row>
    <row r="99" spans="1:11" x14ac:dyDescent="0.25">
      <c r="A99" t="s">
        <v>3711</v>
      </c>
      <c r="B99" t="s">
        <v>3723</v>
      </c>
      <c r="C99" t="s">
        <v>3850</v>
      </c>
      <c r="D99">
        <v>0.18</v>
      </c>
      <c r="E99">
        <v>0</v>
      </c>
      <c r="F99">
        <v>0</v>
      </c>
      <c r="G99">
        <v>0</v>
      </c>
      <c r="H99">
        <v>0.18</v>
      </c>
      <c r="I99">
        <v>0</v>
      </c>
      <c r="J99">
        <v>0</v>
      </c>
      <c r="K99">
        <v>0</v>
      </c>
    </row>
    <row r="100" spans="1:11" x14ac:dyDescent="0.25">
      <c r="A100" t="s">
        <v>3711</v>
      </c>
      <c r="B100" t="s">
        <v>3718</v>
      </c>
      <c r="C100" t="s">
        <v>3851</v>
      </c>
      <c r="D100">
        <v>0.18</v>
      </c>
      <c r="E100">
        <v>0</v>
      </c>
      <c r="F100">
        <v>0</v>
      </c>
      <c r="G100">
        <v>0</v>
      </c>
      <c r="H100">
        <v>0.18</v>
      </c>
      <c r="I100">
        <v>0</v>
      </c>
      <c r="J100">
        <v>0</v>
      </c>
      <c r="K100">
        <v>0</v>
      </c>
    </row>
    <row r="101" spans="1:11" x14ac:dyDescent="0.25">
      <c r="A101" t="s">
        <v>3711</v>
      </c>
      <c r="B101" t="s">
        <v>3712</v>
      </c>
      <c r="C101" t="s">
        <v>3852</v>
      </c>
      <c r="D101">
        <v>0.18</v>
      </c>
      <c r="E101">
        <v>0</v>
      </c>
      <c r="F101">
        <v>0</v>
      </c>
      <c r="G101">
        <v>0</v>
      </c>
      <c r="H101">
        <v>0.18</v>
      </c>
      <c r="I101">
        <v>0</v>
      </c>
      <c r="J101">
        <v>0</v>
      </c>
      <c r="K101">
        <v>0</v>
      </c>
    </row>
    <row r="102" spans="1:11" x14ac:dyDescent="0.25">
      <c r="A102" t="s">
        <v>3711</v>
      </c>
      <c r="B102" t="s">
        <v>3723</v>
      </c>
      <c r="C102" t="s">
        <v>3853</v>
      </c>
      <c r="D102">
        <v>0.18</v>
      </c>
      <c r="E102">
        <v>0</v>
      </c>
      <c r="F102">
        <v>0</v>
      </c>
      <c r="G102">
        <v>0</v>
      </c>
      <c r="H102">
        <v>0.18</v>
      </c>
      <c r="I102">
        <v>0</v>
      </c>
      <c r="J102">
        <v>0</v>
      </c>
      <c r="K102">
        <v>0</v>
      </c>
    </row>
    <row r="103" spans="1:11" x14ac:dyDescent="0.25">
      <c r="A103" t="s">
        <v>3711</v>
      </c>
      <c r="B103" t="s">
        <v>3718</v>
      </c>
      <c r="C103" t="s">
        <v>3854</v>
      </c>
      <c r="D103">
        <v>0.18</v>
      </c>
      <c r="E103">
        <v>0</v>
      </c>
      <c r="F103">
        <v>0</v>
      </c>
      <c r="G103">
        <v>0</v>
      </c>
      <c r="H103">
        <v>0.18</v>
      </c>
      <c r="I103">
        <v>0</v>
      </c>
      <c r="J103">
        <v>0</v>
      </c>
      <c r="K103">
        <v>0</v>
      </c>
    </row>
    <row r="104" spans="1:11" x14ac:dyDescent="0.25">
      <c r="A104" t="s">
        <v>3711</v>
      </c>
      <c r="B104" t="s">
        <v>3749</v>
      </c>
      <c r="C104" t="s">
        <v>3855</v>
      </c>
      <c r="D104">
        <v>0.16</v>
      </c>
      <c r="E104">
        <v>0</v>
      </c>
      <c r="F104">
        <v>0</v>
      </c>
      <c r="G104">
        <v>0.16</v>
      </c>
      <c r="H104">
        <v>0</v>
      </c>
      <c r="I104">
        <v>0</v>
      </c>
      <c r="J104">
        <v>0</v>
      </c>
      <c r="K104">
        <v>0</v>
      </c>
    </row>
    <row r="105" spans="1:11" x14ac:dyDescent="0.25">
      <c r="A105" t="s">
        <v>3711</v>
      </c>
      <c r="B105" t="s">
        <v>3715</v>
      </c>
      <c r="C105" t="s">
        <v>3856</v>
      </c>
      <c r="D105">
        <v>0.15</v>
      </c>
      <c r="E105">
        <v>0.15</v>
      </c>
      <c r="F105">
        <v>0</v>
      </c>
      <c r="G105">
        <v>0</v>
      </c>
      <c r="H105">
        <v>0</v>
      </c>
      <c r="I105">
        <v>0</v>
      </c>
      <c r="J105">
        <v>0</v>
      </c>
      <c r="K105">
        <v>0</v>
      </c>
    </row>
    <row r="106" spans="1:11" x14ac:dyDescent="0.25">
      <c r="A106" t="s">
        <v>3711</v>
      </c>
      <c r="B106" t="s">
        <v>3750</v>
      </c>
      <c r="C106" t="s">
        <v>3857</v>
      </c>
      <c r="D106">
        <v>0.15</v>
      </c>
      <c r="E106">
        <v>0</v>
      </c>
      <c r="F106">
        <v>0</v>
      </c>
      <c r="G106">
        <v>0.15</v>
      </c>
      <c r="H106">
        <v>0</v>
      </c>
      <c r="I106">
        <v>0</v>
      </c>
      <c r="J106">
        <v>0</v>
      </c>
      <c r="K106">
        <v>0</v>
      </c>
    </row>
    <row r="107" spans="1:11" x14ac:dyDescent="0.25">
      <c r="A107" t="s">
        <v>3711</v>
      </c>
      <c r="B107" t="s">
        <v>3751</v>
      </c>
      <c r="C107" t="s">
        <v>3858</v>
      </c>
      <c r="D107">
        <v>0.15</v>
      </c>
      <c r="E107">
        <v>0</v>
      </c>
      <c r="F107">
        <v>0</v>
      </c>
      <c r="G107">
        <v>0.15</v>
      </c>
      <c r="H107">
        <v>0</v>
      </c>
      <c r="I107">
        <v>0</v>
      </c>
      <c r="J107">
        <v>0</v>
      </c>
      <c r="K107">
        <v>0</v>
      </c>
    </row>
    <row r="108" spans="1:11" x14ac:dyDescent="0.25">
      <c r="A108" t="s">
        <v>3711</v>
      </c>
      <c r="B108" t="s">
        <v>3752</v>
      </c>
      <c r="C108" t="s">
        <v>3859</v>
      </c>
      <c r="D108">
        <v>0.13</v>
      </c>
      <c r="E108">
        <v>0</v>
      </c>
      <c r="F108">
        <v>0</v>
      </c>
      <c r="G108">
        <v>0.13</v>
      </c>
      <c r="H108">
        <v>0</v>
      </c>
      <c r="I108">
        <v>0</v>
      </c>
      <c r="J108">
        <v>0</v>
      </c>
      <c r="K108">
        <v>0</v>
      </c>
    </row>
    <row r="109" spans="1:11" x14ac:dyDescent="0.25">
      <c r="A109" t="s">
        <v>3711</v>
      </c>
      <c r="B109" t="s">
        <v>3749</v>
      </c>
      <c r="C109" t="s">
        <v>3860</v>
      </c>
      <c r="D109">
        <v>0.13</v>
      </c>
      <c r="E109">
        <v>0</v>
      </c>
      <c r="F109">
        <v>0</v>
      </c>
      <c r="G109">
        <v>0.13</v>
      </c>
      <c r="H109">
        <v>0</v>
      </c>
      <c r="I109">
        <v>0</v>
      </c>
      <c r="J109">
        <v>0</v>
      </c>
      <c r="K109">
        <v>0</v>
      </c>
    </row>
    <row r="110" spans="1:11" x14ac:dyDescent="0.25">
      <c r="A110" t="s">
        <v>3711</v>
      </c>
      <c r="B110" t="s">
        <v>3714</v>
      </c>
      <c r="C110" t="s">
        <v>3861</v>
      </c>
      <c r="D110">
        <v>0.12</v>
      </c>
      <c r="E110">
        <v>0</v>
      </c>
      <c r="F110">
        <v>0</v>
      </c>
      <c r="G110">
        <v>0.12</v>
      </c>
      <c r="H110">
        <v>0</v>
      </c>
      <c r="I110">
        <v>0</v>
      </c>
      <c r="J110">
        <v>0</v>
      </c>
      <c r="K110">
        <v>0</v>
      </c>
    </row>
    <row r="111" spans="1:11" x14ac:dyDescent="0.25">
      <c r="A111" t="s">
        <v>3711</v>
      </c>
      <c r="B111" t="s">
        <v>3714</v>
      </c>
      <c r="C111" t="s">
        <v>3862</v>
      </c>
      <c r="D111">
        <v>0.12</v>
      </c>
      <c r="E111">
        <v>0</v>
      </c>
      <c r="F111">
        <v>0</v>
      </c>
      <c r="G111">
        <v>0.12</v>
      </c>
      <c r="H111">
        <v>0</v>
      </c>
      <c r="I111">
        <v>0</v>
      </c>
      <c r="J111">
        <v>0</v>
      </c>
      <c r="K111">
        <v>0</v>
      </c>
    </row>
    <row r="112" spans="1:11" x14ac:dyDescent="0.25">
      <c r="A112" t="s">
        <v>3711</v>
      </c>
      <c r="B112" t="s">
        <v>3730</v>
      </c>
      <c r="C112" t="s">
        <v>3863</v>
      </c>
      <c r="D112">
        <v>0.12</v>
      </c>
      <c r="E112">
        <v>0</v>
      </c>
      <c r="F112">
        <v>0</v>
      </c>
      <c r="G112">
        <v>0.12</v>
      </c>
      <c r="H112">
        <v>0</v>
      </c>
      <c r="I112">
        <v>0</v>
      </c>
      <c r="J112">
        <v>0</v>
      </c>
      <c r="K112">
        <v>0</v>
      </c>
    </row>
    <row r="113" spans="1:11" x14ac:dyDescent="0.25">
      <c r="A113" t="s">
        <v>3711</v>
      </c>
      <c r="B113" t="s">
        <v>3753</v>
      </c>
      <c r="C113" t="s">
        <v>3864</v>
      </c>
      <c r="D113">
        <v>0.11</v>
      </c>
      <c r="E113">
        <v>0</v>
      </c>
      <c r="F113">
        <v>0</v>
      </c>
      <c r="G113">
        <v>0.11</v>
      </c>
      <c r="H113">
        <v>0</v>
      </c>
      <c r="I113">
        <v>0</v>
      </c>
      <c r="J113">
        <v>0</v>
      </c>
      <c r="K113">
        <v>0</v>
      </c>
    </row>
    <row r="114" spans="1:11" x14ac:dyDescent="0.25">
      <c r="A114" t="s">
        <v>3711</v>
      </c>
      <c r="B114" t="s">
        <v>3719</v>
      </c>
      <c r="C114" t="s">
        <v>3865</v>
      </c>
      <c r="D114">
        <v>0.1</v>
      </c>
      <c r="E114">
        <v>0</v>
      </c>
      <c r="F114">
        <v>0</v>
      </c>
      <c r="G114">
        <v>0.1</v>
      </c>
      <c r="H114">
        <v>0</v>
      </c>
      <c r="I114">
        <v>0</v>
      </c>
      <c r="J114">
        <v>0</v>
      </c>
      <c r="K114">
        <v>0</v>
      </c>
    </row>
    <row r="115" spans="1:11" x14ac:dyDescent="0.25">
      <c r="A115" t="s">
        <v>3711</v>
      </c>
      <c r="B115" t="s">
        <v>3730</v>
      </c>
      <c r="C115" t="s">
        <v>3866</v>
      </c>
      <c r="D115">
        <v>0.1</v>
      </c>
      <c r="E115">
        <v>0</v>
      </c>
      <c r="F115">
        <v>0</v>
      </c>
      <c r="G115">
        <v>0.1</v>
      </c>
      <c r="H115">
        <v>0</v>
      </c>
      <c r="I115">
        <v>0</v>
      </c>
      <c r="J115">
        <v>0</v>
      </c>
      <c r="K115">
        <v>0</v>
      </c>
    </row>
    <row r="116" spans="1:11" x14ac:dyDescent="0.25">
      <c r="A116" t="s">
        <v>3711</v>
      </c>
      <c r="B116" t="s">
        <v>3754</v>
      </c>
      <c r="C116" t="s">
        <v>3867</v>
      </c>
      <c r="D116">
        <v>0.08</v>
      </c>
      <c r="E116">
        <v>0</v>
      </c>
      <c r="F116">
        <v>0</v>
      </c>
      <c r="G116">
        <v>0.08</v>
      </c>
      <c r="H116">
        <v>0</v>
      </c>
      <c r="I116">
        <v>0</v>
      </c>
      <c r="J116">
        <v>0</v>
      </c>
      <c r="K116">
        <v>0</v>
      </c>
    </row>
    <row r="117" spans="1:11" x14ac:dyDescent="0.25">
      <c r="A117" t="s">
        <v>3711</v>
      </c>
      <c r="B117" t="s">
        <v>3754</v>
      </c>
      <c r="C117" t="s">
        <v>3868</v>
      </c>
      <c r="D117">
        <v>0.08</v>
      </c>
      <c r="E117">
        <v>0</v>
      </c>
      <c r="F117">
        <v>0</v>
      </c>
      <c r="G117">
        <v>0.08</v>
      </c>
      <c r="H117">
        <v>0</v>
      </c>
      <c r="I117">
        <v>0</v>
      </c>
      <c r="J117">
        <v>0</v>
      </c>
      <c r="K117">
        <v>0</v>
      </c>
    </row>
    <row r="118" spans="1:11" x14ac:dyDescent="0.25">
      <c r="A118" t="s">
        <v>3711</v>
      </c>
      <c r="B118" t="s">
        <v>3730</v>
      </c>
      <c r="C118" t="s">
        <v>3869</v>
      </c>
      <c r="D118">
        <v>0.08</v>
      </c>
      <c r="E118">
        <v>0</v>
      </c>
      <c r="F118">
        <v>0</v>
      </c>
      <c r="G118">
        <v>0.08</v>
      </c>
      <c r="H118">
        <v>0</v>
      </c>
      <c r="I118">
        <v>0</v>
      </c>
      <c r="J118">
        <v>0</v>
      </c>
      <c r="K118">
        <v>0</v>
      </c>
    </row>
    <row r="119" spans="1:11" x14ac:dyDescent="0.25">
      <c r="A119" t="s">
        <v>3711</v>
      </c>
      <c r="B119" t="s">
        <v>3730</v>
      </c>
      <c r="C119" t="s">
        <v>3870</v>
      </c>
      <c r="D119">
        <v>7.0000000000000007E-2</v>
      </c>
      <c r="E119">
        <v>0</v>
      </c>
      <c r="F119">
        <v>0</v>
      </c>
      <c r="G119">
        <v>7.0000000000000007E-2</v>
      </c>
      <c r="H119">
        <v>0</v>
      </c>
      <c r="I119">
        <v>0</v>
      </c>
      <c r="J119">
        <v>0</v>
      </c>
      <c r="K119">
        <v>0</v>
      </c>
    </row>
    <row r="120" spans="1:11" x14ac:dyDescent="0.25">
      <c r="A120" t="s">
        <v>3711</v>
      </c>
      <c r="B120" t="s">
        <v>3730</v>
      </c>
      <c r="C120" t="s">
        <v>3871</v>
      </c>
      <c r="D120">
        <v>7.0000000000000007E-2</v>
      </c>
      <c r="E120">
        <v>0</v>
      </c>
      <c r="F120">
        <v>0</v>
      </c>
      <c r="G120">
        <v>7.0000000000000007E-2</v>
      </c>
      <c r="H120">
        <v>0</v>
      </c>
      <c r="I120">
        <v>0</v>
      </c>
      <c r="J120">
        <v>0</v>
      </c>
      <c r="K120">
        <v>0</v>
      </c>
    </row>
    <row r="121" spans="1:11" x14ac:dyDescent="0.25">
      <c r="A121" t="s">
        <v>3711</v>
      </c>
      <c r="B121" t="s">
        <v>3730</v>
      </c>
      <c r="C121" t="s">
        <v>3872</v>
      </c>
      <c r="D121">
        <v>7.0000000000000007E-2</v>
      </c>
      <c r="E121">
        <v>0</v>
      </c>
      <c r="F121">
        <v>0</v>
      </c>
      <c r="G121">
        <v>7.0000000000000007E-2</v>
      </c>
      <c r="H121">
        <v>0</v>
      </c>
      <c r="I121">
        <v>0</v>
      </c>
      <c r="J121">
        <v>0</v>
      </c>
      <c r="K121">
        <v>0</v>
      </c>
    </row>
    <row r="122" spans="1:11" x14ac:dyDescent="0.25">
      <c r="A122" t="s">
        <v>3711</v>
      </c>
      <c r="B122" t="s">
        <v>3755</v>
      </c>
      <c r="C122" t="s">
        <v>3873</v>
      </c>
      <c r="D122">
        <v>7.0000000000000007E-2</v>
      </c>
      <c r="E122">
        <v>0</v>
      </c>
      <c r="F122">
        <v>0</v>
      </c>
      <c r="G122">
        <v>7.0000000000000007E-2</v>
      </c>
      <c r="H122">
        <v>0</v>
      </c>
      <c r="I122">
        <v>0</v>
      </c>
      <c r="J122">
        <v>0</v>
      </c>
      <c r="K122">
        <v>0</v>
      </c>
    </row>
    <row r="123" spans="1:11" x14ac:dyDescent="0.25">
      <c r="A123" t="s">
        <v>3711</v>
      </c>
      <c r="B123" t="s">
        <v>3756</v>
      </c>
      <c r="C123" t="s">
        <v>3874</v>
      </c>
      <c r="D123">
        <v>7.0000000000000007E-2</v>
      </c>
      <c r="E123">
        <v>0</v>
      </c>
      <c r="F123">
        <v>0</v>
      </c>
      <c r="G123">
        <v>7.0000000000000007E-2</v>
      </c>
      <c r="H123">
        <v>0</v>
      </c>
      <c r="I123">
        <v>0</v>
      </c>
      <c r="J123">
        <v>0</v>
      </c>
      <c r="K123">
        <v>0</v>
      </c>
    </row>
    <row r="124" spans="1:11" x14ac:dyDescent="0.25">
      <c r="A124" t="s">
        <v>3711</v>
      </c>
      <c r="B124" t="s">
        <v>3730</v>
      </c>
      <c r="C124" t="s">
        <v>3875</v>
      </c>
      <c r="D124">
        <v>7.0000000000000007E-2</v>
      </c>
      <c r="E124">
        <v>0</v>
      </c>
      <c r="F124">
        <v>0</v>
      </c>
      <c r="G124">
        <v>7.0000000000000007E-2</v>
      </c>
      <c r="H124">
        <v>0</v>
      </c>
      <c r="I124">
        <v>0</v>
      </c>
      <c r="J124">
        <v>0</v>
      </c>
      <c r="K124">
        <v>0</v>
      </c>
    </row>
    <row r="125" spans="1:11" x14ac:dyDescent="0.25">
      <c r="A125" t="s">
        <v>3711</v>
      </c>
      <c r="B125" t="s">
        <v>3757</v>
      </c>
      <c r="C125" t="s">
        <v>3876</v>
      </c>
      <c r="D125">
        <v>0.06</v>
      </c>
      <c r="E125">
        <v>0</v>
      </c>
      <c r="F125">
        <v>0</v>
      </c>
      <c r="G125">
        <v>0.06</v>
      </c>
      <c r="H125">
        <v>0</v>
      </c>
      <c r="I125">
        <v>0</v>
      </c>
      <c r="J125">
        <v>0</v>
      </c>
      <c r="K125">
        <v>0</v>
      </c>
    </row>
    <row r="126" spans="1:11" x14ac:dyDescent="0.25">
      <c r="A126" t="s">
        <v>3711</v>
      </c>
      <c r="B126" t="s">
        <v>3714</v>
      </c>
      <c r="C126" t="s">
        <v>3877</v>
      </c>
      <c r="D126">
        <v>0.06</v>
      </c>
      <c r="E126">
        <v>0</v>
      </c>
      <c r="F126">
        <v>0</v>
      </c>
      <c r="G126">
        <v>0.06</v>
      </c>
      <c r="H126">
        <v>0</v>
      </c>
      <c r="I126">
        <v>0</v>
      </c>
      <c r="J126">
        <v>0</v>
      </c>
      <c r="K126">
        <v>0</v>
      </c>
    </row>
    <row r="127" spans="1:11" x14ac:dyDescent="0.25">
      <c r="A127" t="s">
        <v>3711</v>
      </c>
      <c r="B127" t="s">
        <v>3750</v>
      </c>
      <c r="C127" t="s">
        <v>3878</v>
      </c>
      <c r="D127">
        <v>0.06</v>
      </c>
      <c r="E127">
        <v>0</v>
      </c>
      <c r="F127">
        <v>0</v>
      </c>
      <c r="G127">
        <v>0.06</v>
      </c>
      <c r="H127">
        <v>0</v>
      </c>
      <c r="I127">
        <v>0</v>
      </c>
      <c r="J127">
        <v>0</v>
      </c>
      <c r="K127">
        <v>0</v>
      </c>
    </row>
    <row r="128" spans="1:11" x14ac:dyDescent="0.25">
      <c r="A128" t="s">
        <v>3711</v>
      </c>
      <c r="B128" t="s">
        <v>3730</v>
      </c>
      <c r="C128" t="s">
        <v>3879</v>
      </c>
      <c r="D128">
        <v>0.06</v>
      </c>
      <c r="E128">
        <v>0</v>
      </c>
      <c r="F128">
        <v>0</v>
      </c>
      <c r="G128">
        <v>0.06</v>
      </c>
      <c r="H128">
        <v>0</v>
      </c>
      <c r="I128">
        <v>0</v>
      </c>
      <c r="J128">
        <v>0</v>
      </c>
      <c r="K128">
        <v>0</v>
      </c>
    </row>
    <row r="129" spans="1:11" x14ac:dyDescent="0.25">
      <c r="A129" t="s">
        <v>3711</v>
      </c>
      <c r="B129" t="s">
        <v>3730</v>
      </c>
      <c r="C129" t="s">
        <v>3880</v>
      </c>
      <c r="D129">
        <v>0.06</v>
      </c>
      <c r="E129">
        <v>0</v>
      </c>
      <c r="F129">
        <v>0</v>
      </c>
      <c r="G129">
        <v>0.06</v>
      </c>
      <c r="H129">
        <v>0</v>
      </c>
      <c r="I129">
        <v>0</v>
      </c>
      <c r="J129">
        <v>0</v>
      </c>
      <c r="K129">
        <v>0</v>
      </c>
    </row>
  </sheetData>
  <conditionalFormatting sqref="D1:K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68"/>
  <sheetViews>
    <sheetView workbookViewId="0">
      <selection activeCell="C29" sqref="C29"/>
    </sheetView>
  </sheetViews>
  <sheetFormatPr defaultRowHeight="15" x14ac:dyDescent="0.25"/>
  <cols>
    <col min="1" max="1" width="30.85546875" bestFit="1" customWidth="1"/>
    <col min="2" max="2" width="11.28515625" bestFit="1" customWidth="1"/>
    <col min="3" max="3" width="9.28515625" bestFit="1" customWidth="1"/>
    <col min="4" max="4" width="12" bestFit="1" customWidth="1"/>
    <col min="6" max="6" width="16.7109375" bestFit="1" customWidth="1"/>
    <col min="9" max="9" width="6.140625" bestFit="1" customWidth="1"/>
    <col min="11" max="11" width="15" bestFit="1" customWidth="1"/>
    <col min="14" max="14" width="6.140625" bestFit="1" customWidth="1"/>
  </cols>
  <sheetData>
    <row r="1" spans="1:14" x14ac:dyDescent="0.25">
      <c r="A1" s="15" t="s">
        <v>4010</v>
      </c>
      <c r="B1" s="15"/>
      <c r="C1" s="15">
        <v>2.449123523892407</v>
      </c>
      <c r="D1" s="15"/>
      <c r="F1" s="15" t="s">
        <v>4030</v>
      </c>
      <c r="G1" s="15"/>
      <c r="H1" s="15"/>
      <c r="I1" s="15"/>
      <c r="K1" s="15" t="s">
        <v>4093</v>
      </c>
      <c r="L1" s="15"/>
      <c r="M1" s="15"/>
      <c r="N1" s="15"/>
    </row>
    <row r="2" spans="1:14" x14ac:dyDescent="0.25">
      <c r="A2" s="15" t="s">
        <v>4011</v>
      </c>
      <c r="B2" s="15"/>
      <c r="C2" s="15"/>
      <c r="D2" s="15"/>
      <c r="F2" s="1" t="s">
        <v>4031</v>
      </c>
      <c r="G2" s="15" t="s">
        <v>4032</v>
      </c>
      <c r="H2" s="15"/>
      <c r="I2" s="1" t="s">
        <v>4033</v>
      </c>
      <c r="K2" s="1" t="s">
        <v>4031</v>
      </c>
      <c r="L2" s="15" t="s">
        <v>4032</v>
      </c>
      <c r="M2" s="15"/>
      <c r="N2" s="1" t="s">
        <v>4033</v>
      </c>
    </row>
    <row r="3" spans="1:14" x14ac:dyDescent="0.25">
      <c r="A3" s="1" t="s">
        <v>4012</v>
      </c>
      <c r="B3" s="1" t="s">
        <v>4013</v>
      </c>
      <c r="C3" s="1" t="s">
        <v>4014</v>
      </c>
      <c r="D3" s="1" t="s">
        <v>4015</v>
      </c>
      <c r="F3" t="s">
        <v>4034</v>
      </c>
      <c r="G3" s="17" t="s">
        <v>4035</v>
      </c>
      <c r="H3" s="17"/>
      <c r="I3">
        <v>0</v>
      </c>
      <c r="K3" t="s">
        <v>4094</v>
      </c>
      <c r="L3" s="17" t="s">
        <v>4095</v>
      </c>
      <c r="M3" s="17"/>
      <c r="N3">
        <v>1</v>
      </c>
    </row>
    <row r="4" spans="1:14" x14ac:dyDescent="0.25">
      <c r="A4" t="s">
        <v>4016</v>
      </c>
      <c r="B4">
        <v>14</v>
      </c>
      <c r="C4">
        <v>8</v>
      </c>
      <c r="D4">
        <v>1.75</v>
      </c>
      <c r="F4" t="s">
        <v>4036</v>
      </c>
      <c r="G4" s="17" t="s">
        <v>4037</v>
      </c>
      <c r="H4" s="17"/>
      <c r="I4">
        <v>1</v>
      </c>
      <c r="K4" t="s">
        <v>4094</v>
      </c>
      <c r="L4" s="17" t="s">
        <v>4096</v>
      </c>
      <c r="M4" s="17"/>
      <c r="N4">
        <v>2</v>
      </c>
    </row>
    <row r="5" spans="1:14" x14ac:dyDescent="0.25">
      <c r="A5" t="s">
        <v>4017</v>
      </c>
      <c r="B5">
        <v>5</v>
      </c>
      <c r="C5">
        <v>3</v>
      </c>
      <c r="D5">
        <v>1.666666666666667</v>
      </c>
      <c r="F5" t="s">
        <v>4036</v>
      </c>
      <c r="G5" s="17" t="s">
        <v>4038</v>
      </c>
      <c r="H5" s="17"/>
      <c r="I5">
        <v>0</v>
      </c>
      <c r="K5" t="s">
        <v>4097</v>
      </c>
      <c r="L5" s="17" t="s">
        <v>4098</v>
      </c>
      <c r="M5" s="17"/>
      <c r="N5">
        <v>1</v>
      </c>
    </row>
    <row r="6" spans="1:14" x14ac:dyDescent="0.25">
      <c r="A6" t="s">
        <v>4018</v>
      </c>
      <c r="B6">
        <v>16</v>
      </c>
      <c r="C6">
        <v>10</v>
      </c>
      <c r="D6">
        <v>1.6</v>
      </c>
      <c r="F6" t="s">
        <v>4036</v>
      </c>
      <c r="G6" s="17" t="s">
        <v>4039</v>
      </c>
      <c r="H6" s="17"/>
      <c r="I6">
        <v>0</v>
      </c>
    </row>
    <row r="7" spans="1:14" x14ac:dyDescent="0.25">
      <c r="A7" t="s">
        <v>4019</v>
      </c>
      <c r="B7">
        <v>8</v>
      </c>
      <c r="C7">
        <v>5</v>
      </c>
      <c r="D7">
        <v>1.6</v>
      </c>
      <c r="F7" t="s">
        <v>4040</v>
      </c>
      <c r="G7" s="17" t="s">
        <v>4038</v>
      </c>
      <c r="H7" s="17"/>
      <c r="I7">
        <v>0</v>
      </c>
      <c r="K7" s="15" t="s">
        <v>4099</v>
      </c>
      <c r="L7" s="15"/>
      <c r="M7" s="15"/>
      <c r="N7" s="15"/>
    </row>
    <row r="8" spans="1:14" x14ac:dyDescent="0.25">
      <c r="A8" t="s">
        <v>4020</v>
      </c>
      <c r="B8">
        <v>17</v>
      </c>
      <c r="C8">
        <v>11</v>
      </c>
      <c r="D8">
        <v>1.545454545454545</v>
      </c>
      <c r="F8" t="s">
        <v>4040</v>
      </c>
      <c r="G8" s="17" t="s">
        <v>4039</v>
      </c>
      <c r="H8" s="17"/>
      <c r="I8">
        <v>0</v>
      </c>
      <c r="K8" s="1" t="s">
        <v>4031</v>
      </c>
      <c r="L8" s="15" t="s">
        <v>4032</v>
      </c>
      <c r="M8" s="15"/>
      <c r="N8" s="1" t="s">
        <v>4033</v>
      </c>
    </row>
    <row r="9" spans="1:14" x14ac:dyDescent="0.25">
      <c r="A9" t="s">
        <v>4021</v>
      </c>
      <c r="B9">
        <v>3</v>
      </c>
      <c r="C9">
        <v>2</v>
      </c>
      <c r="D9">
        <v>1.5</v>
      </c>
      <c r="K9" t="s">
        <v>4100</v>
      </c>
      <c r="L9" s="17" t="s">
        <v>4043</v>
      </c>
      <c r="M9" s="17"/>
      <c r="N9">
        <v>2</v>
      </c>
    </row>
    <row r="10" spans="1:14" x14ac:dyDescent="0.25">
      <c r="A10" t="s">
        <v>4022</v>
      </c>
      <c r="B10">
        <v>4</v>
      </c>
      <c r="C10">
        <v>3</v>
      </c>
      <c r="D10">
        <v>1.333333333333333</v>
      </c>
      <c r="F10" s="15" t="s">
        <v>4041</v>
      </c>
      <c r="G10" s="15"/>
      <c r="H10" s="15"/>
      <c r="I10" s="15"/>
      <c r="K10" t="s">
        <v>4101</v>
      </c>
      <c r="L10" s="17" t="s">
        <v>4102</v>
      </c>
      <c r="M10" s="17"/>
      <c r="N10">
        <v>1</v>
      </c>
    </row>
    <row r="11" spans="1:14" x14ac:dyDescent="0.25">
      <c r="A11" t="s">
        <v>4023</v>
      </c>
      <c r="B11">
        <v>5</v>
      </c>
      <c r="C11">
        <v>4</v>
      </c>
      <c r="D11">
        <v>1.25</v>
      </c>
      <c r="F11" s="1" t="s">
        <v>4031</v>
      </c>
      <c r="G11" s="15" t="s">
        <v>4032</v>
      </c>
      <c r="H11" s="15"/>
      <c r="I11" s="1" t="s">
        <v>4033</v>
      </c>
      <c r="K11" t="s">
        <v>4101</v>
      </c>
      <c r="L11" s="17" t="s">
        <v>4103</v>
      </c>
      <c r="M11" s="17"/>
      <c r="N11">
        <v>2</v>
      </c>
    </row>
    <row r="12" spans="1:14" x14ac:dyDescent="0.25">
      <c r="A12" t="s">
        <v>4024</v>
      </c>
      <c r="B12">
        <v>6</v>
      </c>
      <c r="C12">
        <v>5</v>
      </c>
      <c r="D12">
        <v>1.2</v>
      </c>
      <c r="F12" t="s">
        <v>4042</v>
      </c>
      <c r="G12" s="17" t="s">
        <v>4043</v>
      </c>
      <c r="H12" s="17"/>
      <c r="I12">
        <v>2</v>
      </c>
    </row>
    <row r="13" spans="1:14" x14ac:dyDescent="0.25">
      <c r="A13" t="s">
        <v>4025</v>
      </c>
      <c r="B13">
        <v>3</v>
      </c>
      <c r="C13">
        <v>3</v>
      </c>
      <c r="D13">
        <v>1</v>
      </c>
      <c r="F13" t="s">
        <v>4042</v>
      </c>
      <c r="G13" s="17" t="s">
        <v>4044</v>
      </c>
      <c r="H13" s="17"/>
      <c r="I13">
        <v>2</v>
      </c>
      <c r="K13" s="15" t="s">
        <v>4104</v>
      </c>
      <c r="L13" s="15"/>
      <c r="M13" s="15"/>
      <c r="N13" s="15"/>
    </row>
    <row r="14" spans="1:14" x14ac:dyDescent="0.25">
      <c r="A14" t="s">
        <v>4026</v>
      </c>
      <c r="B14">
        <v>3</v>
      </c>
      <c r="C14">
        <v>3</v>
      </c>
      <c r="D14">
        <v>1</v>
      </c>
      <c r="F14" t="s">
        <v>4045</v>
      </c>
      <c r="G14" s="17" t="s">
        <v>4046</v>
      </c>
      <c r="H14" s="17"/>
      <c r="I14">
        <v>1</v>
      </c>
      <c r="K14" s="1" t="s">
        <v>4031</v>
      </c>
      <c r="L14" s="15" t="s">
        <v>4032</v>
      </c>
      <c r="M14" s="15"/>
      <c r="N14" s="1" t="s">
        <v>4033</v>
      </c>
    </row>
    <row r="15" spans="1:14" x14ac:dyDescent="0.25">
      <c r="A15" t="s">
        <v>4027</v>
      </c>
      <c r="B15">
        <v>11</v>
      </c>
      <c r="C15">
        <v>13</v>
      </c>
      <c r="D15">
        <v>0.84615384615384615</v>
      </c>
      <c r="F15" t="s">
        <v>4047</v>
      </c>
      <c r="G15" s="17" t="s">
        <v>4048</v>
      </c>
      <c r="H15" s="17"/>
      <c r="I15">
        <v>2</v>
      </c>
      <c r="K15" t="s">
        <v>4105</v>
      </c>
      <c r="L15" s="17" t="s">
        <v>4106</v>
      </c>
      <c r="M15" s="17"/>
      <c r="N15">
        <v>2</v>
      </c>
    </row>
    <row r="16" spans="1:14" x14ac:dyDescent="0.25">
      <c r="A16" t="s">
        <v>4028</v>
      </c>
      <c r="B16">
        <v>2</v>
      </c>
      <c r="C16">
        <v>3</v>
      </c>
      <c r="D16">
        <v>0.66666666666666663</v>
      </c>
      <c r="F16" t="s">
        <v>4047</v>
      </c>
      <c r="G16" s="17" t="s">
        <v>4049</v>
      </c>
      <c r="H16" s="17"/>
      <c r="I16">
        <v>2</v>
      </c>
      <c r="K16" t="s">
        <v>4023</v>
      </c>
      <c r="L16" s="17" t="s">
        <v>4107</v>
      </c>
      <c r="M16" s="17"/>
      <c r="N16">
        <v>2</v>
      </c>
    </row>
    <row r="17" spans="1:14" x14ac:dyDescent="0.25">
      <c r="A17" t="s">
        <v>4029</v>
      </c>
      <c r="B17">
        <v>1</v>
      </c>
      <c r="C17">
        <v>6</v>
      </c>
      <c r="D17">
        <v>0.16666666666666671</v>
      </c>
      <c r="F17" t="s">
        <v>4050</v>
      </c>
      <c r="G17" s="17" t="s">
        <v>4051</v>
      </c>
      <c r="H17" s="17"/>
      <c r="I17">
        <v>1</v>
      </c>
      <c r="K17" t="s">
        <v>4023</v>
      </c>
      <c r="L17" s="17" t="s">
        <v>4108</v>
      </c>
      <c r="M17" s="17"/>
      <c r="N17">
        <v>0</v>
      </c>
    </row>
    <row r="18" spans="1:14" x14ac:dyDescent="0.25">
      <c r="F18" t="s">
        <v>4050</v>
      </c>
      <c r="G18" s="17" t="s">
        <v>4052</v>
      </c>
      <c r="H18" s="17"/>
      <c r="I18">
        <v>2</v>
      </c>
      <c r="K18" t="s">
        <v>4109</v>
      </c>
      <c r="L18" s="17" t="s">
        <v>4106</v>
      </c>
      <c r="M18" s="17"/>
      <c r="N18">
        <v>1</v>
      </c>
    </row>
    <row r="19" spans="1:14" x14ac:dyDescent="0.25">
      <c r="F19" t="s">
        <v>4053</v>
      </c>
      <c r="G19" s="17" t="s">
        <v>4048</v>
      </c>
      <c r="H19" s="17"/>
      <c r="I19">
        <v>2</v>
      </c>
    </row>
    <row r="20" spans="1:14" x14ac:dyDescent="0.25">
      <c r="F20" t="s">
        <v>4053</v>
      </c>
      <c r="G20" s="17" t="s">
        <v>4049</v>
      </c>
      <c r="H20" s="17"/>
      <c r="I20">
        <v>1</v>
      </c>
      <c r="K20" s="15" t="s">
        <v>4110</v>
      </c>
      <c r="L20" s="15"/>
      <c r="M20" s="15"/>
      <c r="N20" s="15"/>
    </row>
    <row r="21" spans="1:14" x14ac:dyDescent="0.25">
      <c r="F21" t="s">
        <v>4053</v>
      </c>
      <c r="G21" s="17" t="s">
        <v>4054</v>
      </c>
      <c r="H21" s="17"/>
      <c r="I21">
        <v>1</v>
      </c>
      <c r="K21" s="1" t="s">
        <v>4031</v>
      </c>
      <c r="L21" s="15" t="s">
        <v>4032</v>
      </c>
      <c r="M21" s="15"/>
      <c r="N21" s="1" t="s">
        <v>4033</v>
      </c>
    </row>
    <row r="22" spans="1:14" x14ac:dyDescent="0.25">
      <c r="K22" t="s">
        <v>4111</v>
      </c>
      <c r="L22" s="17" t="s">
        <v>4043</v>
      </c>
      <c r="M22" s="17"/>
      <c r="N22">
        <v>2</v>
      </c>
    </row>
    <row r="23" spans="1:14" x14ac:dyDescent="0.25">
      <c r="F23" s="15" t="s">
        <v>4055</v>
      </c>
      <c r="G23" s="15"/>
      <c r="H23" s="15"/>
      <c r="I23" s="15"/>
      <c r="K23" t="s">
        <v>4112</v>
      </c>
      <c r="L23" s="17" t="s">
        <v>4043</v>
      </c>
      <c r="M23" s="17"/>
      <c r="N23">
        <v>1</v>
      </c>
    </row>
    <row r="24" spans="1:14" x14ac:dyDescent="0.25">
      <c r="F24" s="1" t="s">
        <v>4031</v>
      </c>
      <c r="G24" s="15" t="s">
        <v>4032</v>
      </c>
      <c r="H24" s="15"/>
      <c r="I24" s="1" t="s">
        <v>4033</v>
      </c>
      <c r="K24" t="s">
        <v>4113</v>
      </c>
      <c r="L24" s="17" t="s">
        <v>4043</v>
      </c>
      <c r="M24" s="17"/>
      <c r="N24">
        <v>1</v>
      </c>
    </row>
    <row r="25" spans="1:14" x14ac:dyDescent="0.25">
      <c r="F25" t="s">
        <v>4056</v>
      </c>
      <c r="G25" s="17" t="s">
        <v>4057</v>
      </c>
      <c r="H25" s="17"/>
      <c r="I25">
        <v>2</v>
      </c>
      <c r="K25" t="s">
        <v>4114</v>
      </c>
      <c r="L25" s="17" t="s">
        <v>4115</v>
      </c>
      <c r="M25" s="17"/>
      <c r="N25">
        <v>2</v>
      </c>
    </row>
    <row r="26" spans="1:14" x14ac:dyDescent="0.25">
      <c r="F26" t="s">
        <v>4056</v>
      </c>
      <c r="G26" s="17" t="s">
        <v>4058</v>
      </c>
      <c r="H26" s="17"/>
      <c r="I26">
        <v>1</v>
      </c>
      <c r="K26" t="s">
        <v>4114</v>
      </c>
      <c r="L26" s="17" t="s">
        <v>4116</v>
      </c>
      <c r="M26" s="17"/>
      <c r="N26">
        <v>2</v>
      </c>
    </row>
    <row r="27" spans="1:14" x14ac:dyDescent="0.25">
      <c r="F27" t="s">
        <v>4059</v>
      </c>
      <c r="G27" s="17" t="s">
        <v>4060</v>
      </c>
      <c r="H27" s="17"/>
      <c r="I27">
        <v>2</v>
      </c>
    </row>
    <row r="28" spans="1:14" x14ac:dyDescent="0.25">
      <c r="F28" t="s">
        <v>4059</v>
      </c>
      <c r="G28" s="17" t="s">
        <v>4061</v>
      </c>
      <c r="H28" s="17"/>
      <c r="I28">
        <v>2</v>
      </c>
      <c r="K28" s="15" t="s">
        <v>4117</v>
      </c>
      <c r="L28" s="15"/>
      <c r="M28" s="15"/>
      <c r="N28" s="15"/>
    </row>
    <row r="29" spans="1:14" x14ac:dyDescent="0.25">
      <c r="F29" t="s">
        <v>4059</v>
      </c>
      <c r="G29" s="17" t="s">
        <v>4062</v>
      </c>
      <c r="H29" s="17"/>
      <c r="I29">
        <v>2</v>
      </c>
      <c r="K29" s="1" t="s">
        <v>4031</v>
      </c>
      <c r="L29" s="15" t="s">
        <v>4032</v>
      </c>
      <c r="M29" s="15"/>
      <c r="N29" s="1" t="s">
        <v>4033</v>
      </c>
    </row>
    <row r="30" spans="1:14" x14ac:dyDescent="0.25">
      <c r="F30" t="s">
        <v>4063</v>
      </c>
      <c r="G30" s="17" t="s">
        <v>4064</v>
      </c>
      <c r="H30" s="17"/>
      <c r="I30">
        <v>0</v>
      </c>
      <c r="K30" t="s">
        <v>4118</v>
      </c>
      <c r="L30" s="17" t="s">
        <v>4119</v>
      </c>
      <c r="M30" s="17"/>
      <c r="N30">
        <v>2</v>
      </c>
    </row>
    <row r="31" spans="1:14" x14ac:dyDescent="0.25">
      <c r="F31" t="s">
        <v>4063</v>
      </c>
      <c r="G31" s="17" t="s">
        <v>4057</v>
      </c>
      <c r="H31" s="17"/>
      <c r="I31">
        <v>1</v>
      </c>
      <c r="K31" t="s">
        <v>4120</v>
      </c>
      <c r="L31" s="17" t="s">
        <v>4119</v>
      </c>
      <c r="M31" s="17"/>
      <c r="N31">
        <v>1</v>
      </c>
    </row>
    <row r="32" spans="1:14" x14ac:dyDescent="0.25">
      <c r="F32" t="s">
        <v>4063</v>
      </c>
      <c r="G32" s="17" t="s">
        <v>4058</v>
      </c>
      <c r="H32" s="17"/>
      <c r="I32">
        <v>2</v>
      </c>
      <c r="K32" t="s">
        <v>4121</v>
      </c>
      <c r="L32" s="17" t="s">
        <v>4122</v>
      </c>
      <c r="M32" s="17"/>
      <c r="N32">
        <v>0</v>
      </c>
    </row>
    <row r="33" spans="6:14" x14ac:dyDescent="0.25">
      <c r="F33" t="s">
        <v>4063</v>
      </c>
      <c r="G33" s="17" t="s">
        <v>4065</v>
      </c>
      <c r="H33" s="17"/>
      <c r="I33">
        <v>1</v>
      </c>
    </row>
    <row r="34" spans="6:14" x14ac:dyDescent="0.25">
      <c r="F34" t="s">
        <v>4066</v>
      </c>
      <c r="G34" s="17" t="s">
        <v>4057</v>
      </c>
      <c r="H34" s="17"/>
      <c r="I34">
        <v>2</v>
      </c>
      <c r="K34" s="15" t="s">
        <v>4123</v>
      </c>
      <c r="L34" s="15"/>
      <c r="M34" s="15"/>
      <c r="N34" s="15"/>
    </row>
    <row r="35" spans="6:14" x14ac:dyDescent="0.25">
      <c r="F35" t="s">
        <v>4066</v>
      </c>
      <c r="G35" s="17" t="s">
        <v>4058</v>
      </c>
      <c r="H35" s="17"/>
      <c r="I35">
        <v>2</v>
      </c>
      <c r="K35" s="1" t="s">
        <v>4031</v>
      </c>
      <c r="L35" s="15" t="s">
        <v>4032</v>
      </c>
      <c r="M35" s="15"/>
      <c r="N35" s="1" t="s">
        <v>4033</v>
      </c>
    </row>
    <row r="36" spans="6:14" x14ac:dyDescent="0.25">
      <c r="K36" t="s">
        <v>4021</v>
      </c>
      <c r="L36" s="17" t="s">
        <v>4124</v>
      </c>
      <c r="M36" s="17"/>
      <c r="N36">
        <v>2</v>
      </c>
    </row>
    <row r="37" spans="6:14" x14ac:dyDescent="0.25">
      <c r="F37" s="15" t="s">
        <v>4067</v>
      </c>
      <c r="G37" s="15"/>
      <c r="H37" s="15"/>
      <c r="I37" s="15"/>
      <c r="K37" t="s">
        <v>4021</v>
      </c>
      <c r="L37" s="17" t="s">
        <v>4125</v>
      </c>
      <c r="M37" s="17"/>
      <c r="N37">
        <v>1</v>
      </c>
    </row>
    <row r="38" spans="6:14" x14ac:dyDescent="0.25">
      <c r="F38" s="1" t="s">
        <v>4031</v>
      </c>
      <c r="G38" s="15" t="s">
        <v>4032</v>
      </c>
      <c r="H38" s="15"/>
      <c r="I38" s="1" t="s">
        <v>4033</v>
      </c>
    </row>
    <row r="39" spans="6:14" x14ac:dyDescent="0.25">
      <c r="F39" t="s">
        <v>4068</v>
      </c>
      <c r="G39" s="17" t="s">
        <v>4043</v>
      </c>
      <c r="H39" s="17"/>
      <c r="I39">
        <v>2</v>
      </c>
      <c r="K39" s="15" t="s">
        <v>4126</v>
      </c>
      <c r="L39" s="15"/>
      <c r="M39" s="15"/>
      <c r="N39" s="15"/>
    </row>
    <row r="40" spans="6:14" x14ac:dyDescent="0.25">
      <c r="F40" t="s">
        <v>4069</v>
      </c>
      <c r="G40" s="17" t="s">
        <v>4043</v>
      </c>
      <c r="H40" s="17"/>
      <c r="I40">
        <v>1</v>
      </c>
      <c r="K40" s="1" t="s">
        <v>4031</v>
      </c>
      <c r="L40" s="15" t="s">
        <v>4032</v>
      </c>
      <c r="M40" s="15"/>
      <c r="N40" s="1" t="s">
        <v>4033</v>
      </c>
    </row>
    <row r="41" spans="6:14" x14ac:dyDescent="0.25">
      <c r="F41" t="s">
        <v>4070</v>
      </c>
      <c r="G41" s="17" t="s">
        <v>4043</v>
      </c>
      <c r="H41" s="17"/>
      <c r="I41">
        <v>0</v>
      </c>
      <c r="K41" t="s">
        <v>4127</v>
      </c>
      <c r="L41" s="17" t="s">
        <v>4054</v>
      </c>
      <c r="M41" s="17"/>
      <c r="N41">
        <v>1</v>
      </c>
    </row>
    <row r="42" spans="6:14" x14ac:dyDescent="0.25">
      <c r="K42" t="s">
        <v>4128</v>
      </c>
      <c r="L42" s="17" t="s">
        <v>4054</v>
      </c>
      <c r="M42" s="17"/>
      <c r="N42">
        <v>1</v>
      </c>
    </row>
    <row r="43" spans="6:14" x14ac:dyDescent="0.25">
      <c r="F43" s="15" t="s">
        <v>4071</v>
      </c>
      <c r="G43" s="15"/>
      <c r="H43" s="15"/>
      <c r="I43" s="15"/>
      <c r="K43" t="s">
        <v>4129</v>
      </c>
      <c r="L43" s="17" t="s">
        <v>4043</v>
      </c>
      <c r="M43" s="17"/>
      <c r="N43">
        <v>0</v>
      </c>
    </row>
    <row r="44" spans="6:14" x14ac:dyDescent="0.25">
      <c r="F44" s="1" t="s">
        <v>4031</v>
      </c>
      <c r="G44" s="15" t="s">
        <v>4032</v>
      </c>
      <c r="H44" s="15"/>
      <c r="I44" s="1" t="s">
        <v>4033</v>
      </c>
    </row>
    <row r="45" spans="6:14" x14ac:dyDescent="0.25">
      <c r="F45" t="s">
        <v>4072</v>
      </c>
      <c r="G45" s="17" t="s">
        <v>4035</v>
      </c>
      <c r="H45" s="17"/>
      <c r="I45">
        <v>0</v>
      </c>
      <c r="K45" s="15" t="s">
        <v>4130</v>
      </c>
      <c r="L45" s="15"/>
      <c r="M45" s="15"/>
      <c r="N45" s="15"/>
    </row>
    <row r="46" spans="6:14" x14ac:dyDescent="0.25">
      <c r="F46" t="s">
        <v>4072</v>
      </c>
      <c r="G46" s="17" t="s">
        <v>4043</v>
      </c>
      <c r="H46" s="17"/>
      <c r="I46">
        <v>0</v>
      </c>
      <c r="K46" s="1" t="s">
        <v>4031</v>
      </c>
      <c r="L46" s="15" t="s">
        <v>4032</v>
      </c>
      <c r="M46" s="15"/>
      <c r="N46" s="1" t="s">
        <v>4033</v>
      </c>
    </row>
    <row r="47" spans="6:14" x14ac:dyDescent="0.25">
      <c r="F47" t="s">
        <v>4072</v>
      </c>
      <c r="G47" s="17" t="s">
        <v>4073</v>
      </c>
      <c r="H47" s="17"/>
      <c r="I47">
        <v>0</v>
      </c>
      <c r="K47" t="s">
        <v>4131</v>
      </c>
      <c r="L47" s="17" t="s">
        <v>4038</v>
      </c>
      <c r="M47" s="17"/>
      <c r="N47">
        <v>2</v>
      </c>
    </row>
    <row r="48" spans="6:14" x14ac:dyDescent="0.25">
      <c r="F48" t="s">
        <v>4074</v>
      </c>
      <c r="G48" s="17" t="s">
        <v>4054</v>
      </c>
      <c r="H48" s="17"/>
      <c r="I48">
        <v>0</v>
      </c>
      <c r="K48" t="s">
        <v>4131</v>
      </c>
      <c r="L48" s="17" t="s">
        <v>4132</v>
      </c>
      <c r="M48" s="17"/>
      <c r="N48">
        <v>1</v>
      </c>
    </row>
    <row r="49" spans="6:14" x14ac:dyDescent="0.25">
      <c r="F49" t="s">
        <v>4075</v>
      </c>
      <c r="G49" s="17" t="s">
        <v>4076</v>
      </c>
      <c r="H49" s="17"/>
      <c r="I49">
        <v>1</v>
      </c>
      <c r="K49" t="s">
        <v>4131</v>
      </c>
      <c r="L49" s="17" t="s">
        <v>4133</v>
      </c>
      <c r="M49" s="17"/>
      <c r="N49">
        <v>1</v>
      </c>
    </row>
    <row r="50" spans="6:14" x14ac:dyDescent="0.25">
      <c r="F50" t="s">
        <v>4075</v>
      </c>
      <c r="G50" s="17" t="s">
        <v>4043</v>
      </c>
      <c r="H50" s="17"/>
      <c r="I50">
        <v>2</v>
      </c>
      <c r="K50" t="s">
        <v>4131</v>
      </c>
      <c r="L50" s="17" t="s">
        <v>4134</v>
      </c>
      <c r="M50" s="17"/>
      <c r="N50">
        <v>1</v>
      </c>
    </row>
    <row r="51" spans="6:14" x14ac:dyDescent="0.25">
      <c r="F51" t="s">
        <v>4077</v>
      </c>
      <c r="G51" s="17" t="s">
        <v>4076</v>
      </c>
      <c r="H51" s="17"/>
      <c r="I51">
        <v>0</v>
      </c>
      <c r="K51" t="s">
        <v>4135</v>
      </c>
      <c r="L51" s="17" t="s">
        <v>4136</v>
      </c>
      <c r="M51" s="17"/>
      <c r="N51">
        <v>1</v>
      </c>
    </row>
    <row r="52" spans="6:14" x14ac:dyDescent="0.25">
      <c r="F52" t="s">
        <v>4077</v>
      </c>
      <c r="G52" s="17" t="s">
        <v>4043</v>
      </c>
      <c r="H52" s="17"/>
      <c r="I52">
        <v>2</v>
      </c>
    </row>
    <row r="53" spans="6:14" x14ac:dyDescent="0.25">
      <c r="F53" t="s">
        <v>4078</v>
      </c>
      <c r="G53" s="17" t="s">
        <v>4043</v>
      </c>
      <c r="H53" s="17"/>
      <c r="I53">
        <v>2</v>
      </c>
    </row>
    <row r="54" spans="6:14" x14ac:dyDescent="0.25">
      <c r="F54" t="s">
        <v>4079</v>
      </c>
      <c r="G54" s="17" t="s">
        <v>4080</v>
      </c>
      <c r="H54" s="17"/>
      <c r="I54">
        <v>0</v>
      </c>
    </row>
    <row r="55" spans="6:14" x14ac:dyDescent="0.25">
      <c r="F55" t="s">
        <v>4081</v>
      </c>
      <c r="G55" s="17" t="s">
        <v>4082</v>
      </c>
      <c r="H55" s="17"/>
      <c r="I55">
        <v>2</v>
      </c>
    </row>
    <row r="56" spans="6:14" x14ac:dyDescent="0.25">
      <c r="F56" t="s">
        <v>4081</v>
      </c>
      <c r="G56" s="17" t="s">
        <v>4083</v>
      </c>
      <c r="H56" s="17"/>
      <c r="I56">
        <v>2</v>
      </c>
    </row>
    <row r="57" spans="6:14" x14ac:dyDescent="0.25">
      <c r="F57" t="s">
        <v>4084</v>
      </c>
      <c r="G57" s="17" t="s">
        <v>4054</v>
      </c>
      <c r="H57" s="17"/>
      <c r="I57">
        <v>0</v>
      </c>
    </row>
    <row r="59" spans="6:14" x14ac:dyDescent="0.25">
      <c r="F59" s="15" t="s">
        <v>4085</v>
      </c>
      <c r="G59" s="15"/>
      <c r="H59" s="15"/>
      <c r="I59" s="15"/>
    </row>
    <row r="60" spans="6:14" x14ac:dyDescent="0.25">
      <c r="F60" s="1" t="s">
        <v>4031</v>
      </c>
      <c r="G60" s="15" t="s">
        <v>4032</v>
      </c>
      <c r="H60" s="15"/>
      <c r="I60" s="1" t="s">
        <v>4033</v>
      </c>
    </row>
    <row r="61" spans="6:14" x14ac:dyDescent="0.25">
      <c r="F61" t="s">
        <v>4086</v>
      </c>
      <c r="G61" s="17" t="s">
        <v>4064</v>
      </c>
      <c r="H61" s="17"/>
      <c r="I61">
        <v>1</v>
      </c>
    </row>
    <row r="62" spans="6:14" x14ac:dyDescent="0.25">
      <c r="F62" t="s">
        <v>4086</v>
      </c>
      <c r="G62" s="17" t="s">
        <v>4043</v>
      </c>
      <c r="H62" s="17"/>
      <c r="I62">
        <v>2</v>
      </c>
    </row>
    <row r="63" spans="6:14" x14ac:dyDescent="0.25">
      <c r="F63" t="s">
        <v>4086</v>
      </c>
      <c r="G63" s="17" t="s">
        <v>4087</v>
      </c>
      <c r="H63" s="17"/>
      <c r="I63">
        <v>1</v>
      </c>
    </row>
    <row r="64" spans="6:14" x14ac:dyDescent="0.25">
      <c r="F64" t="s">
        <v>4088</v>
      </c>
      <c r="G64" s="17" t="s">
        <v>4043</v>
      </c>
      <c r="H64" s="17"/>
      <c r="I64">
        <v>2</v>
      </c>
    </row>
    <row r="65" spans="6:9" x14ac:dyDescent="0.25">
      <c r="F65" t="s">
        <v>4089</v>
      </c>
      <c r="G65" s="17" t="s">
        <v>4043</v>
      </c>
      <c r="H65" s="17"/>
      <c r="I65">
        <v>2</v>
      </c>
    </row>
    <row r="66" spans="6:9" x14ac:dyDescent="0.25">
      <c r="F66" t="s">
        <v>4090</v>
      </c>
      <c r="G66" s="17" t="s">
        <v>4043</v>
      </c>
      <c r="H66" s="17"/>
      <c r="I66">
        <v>2</v>
      </c>
    </row>
    <row r="67" spans="6:9" x14ac:dyDescent="0.25">
      <c r="F67" t="s">
        <v>4091</v>
      </c>
      <c r="G67" s="17" t="s">
        <v>4043</v>
      </c>
      <c r="H67" s="17"/>
      <c r="I67">
        <v>2</v>
      </c>
    </row>
    <row r="68" spans="6:9" x14ac:dyDescent="0.25">
      <c r="F68" t="s">
        <v>4092</v>
      </c>
      <c r="G68" s="17" t="s">
        <v>4043</v>
      </c>
      <c r="H68" s="17"/>
      <c r="I68">
        <v>2</v>
      </c>
    </row>
  </sheetData>
  <mergeCells count="110">
    <mergeCell ref="L47:M47"/>
    <mergeCell ref="L48:M48"/>
    <mergeCell ref="L49:M49"/>
    <mergeCell ref="L50:M50"/>
    <mergeCell ref="L51:M51"/>
    <mergeCell ref="L36:M36"/>
    <mergeCell ref="L37:M37"/>
    <mergeCell ref="K39:N39"/>
    <mergeCell ref="L40:M40"/>
    <mergeCell ref="L41:M41"/>
    <mergeCell ref="L42:M42"/>
    <mergeCell ref="L43:M43"/>
    <mergeCell ref="K45:N45"/>
    <mergeCell ref="L46:M46"/>
    <mergeCell ref="L25:M25"/>
    <mergeCell ref="L26:M26"/>
    <mergeCell ref="K28:N28"/>
    <mergeCell ref="L29:M29"/>
    <mergeCell ref="L30:M30"/>
    <mergeCell ref="L31:M31"/>
    <mergeCell ref="L32:M32"/>
    <mergeCell ref="K34:N34"/>
    <mergeCell ref="L35:M35"/>
    <mergeCell ref="G66:H66"/>
    <mergeCell ref="G67:H67"/>
    <mergeCell ref="G68:H68"/>
    <mergeCell ref="K1:N1"/>
    <mergeCell ref="L2:M2"/>
    <mergeCell ref="L3:M3"/>
    <mergeCell ref="L4:M4"/>
    <mergeCell ref="L5:M5"/>
    <mergeCell ref="K7:N7"/>
    <mergeCell ref="L8:M8"/>
    <mergeCell ref="L9:M9"/>
    <mergeCell ref="L10:M10"/>
    <mergeCell ref="L11:M11"/>
    <mergeCell ref="K13:N13"/>
    <mergeCell ref="L14:M14"/>
    <mergeCell ref="L15:M15"/>
    <mergeCell ref="L16:M16"/>
    <mergeCell ref="L17:M17"/>
    <mergeCell ref="L18:M18"/>
    <mergeCell ref="K20:N20"/>
    <mergeCell ref="L21:M21"/>
    <mergeCell ref="L22:M22"/>
    <mergeCell ref="L23:M23"/>
    <mergeCell ref="L24:M24"/>
    <mergeCell ref="G56:H56"/>
    <mergeCell ref="G57:H57"/>
    <mergeCell ref="F59:I59"/>
    <mergeCell ref="G60:H60"/>
    <mergeCell ref="G61:H61"/>
    <mergeCell ref="G62:H62"/>
    <mergeCell ref="G63:H63"/>
    <mergeCell ref="G64:H64"/>
    <mergeCell ref="G65:H65"/>
    <mergeCell ref="G47:H47"/>
    <mergeCell ref="G48:H48"/>
    <mergeCell ref="G49:H49"/>
    <mergeCell ref="G50:H50"/>
    <mergeCell ref="G51:H51"/>
    <mergeCell ref="G52:H52"/>
    <mergeCell ref="G53:H53"/>
    <mergeCell ref="G54:H54"/>
    <mergeCell ref="G55:H55"/>
    <mergeCell ref="F37:I37"/>
    <mergeCell ref="G38:H38"/>
    <mergeCell ref="G39:H39"/>
    <mergeCell ref="G40:H40"/>
    <mergeCell ref="G41:H41"/>
    <mergeCell ref="F43:I43"/>
    <mergeCell ref="G44:H44"/>
    <mergeCell ref="G45:H45"/>
    <mergeCell ref="G46:H46"/>
    <mergeCell ref="G27:H27"/>
    <mergeCell ref="G28:H28"/>
    <mergeCell ref="G29:H29"/>
    <mergeCell ref="G30:H30"/>
    <mergeCell ref="G31:H31"/>
    <mergeCell ref="G32:H32"/>
    <mergeCell ref="G33:H33"/>
    <mergeCell ref="G34:H34"/>
    <mergeCell ref="G35:H35"/>
    <mergeCell ref="G17:H17"/>
    <mergeCell ref="G18:H18"/>
    <mergeCell ref="G19:H19"/>
    <mergeCell ref="G20:H20"/>
    <mergeCell ref="G21:H21"/>
    <mergeCell ref="F23:I23"/>
    <mergeCell ref="G24:H24"/>
    <mergeCell ref="G25:H25"/>
    <mergeCell ref="G26:H26"/>
    <mergeCell ref="G7:H7"/>
    <mergeCell ref="G8:H8"/>
    <mergeCell ref="F10:I10"/>
    <mergeCell ref="G11:H11"/>
    <mergeCell ref="G12:H12"/>
    <mergeCell ref="G13:H13"/>
    <mergeCell ref="G14:H14"/>
    <mergeCell ref="G15:H15"/>
    <mergeCell ref="G16:H16"/>
    <mergeCell ref="A1:B1"/>
    <mergeCell ref="A2:D2"/>
    <mergeCell ref="C1:D1"/>
    <mergeCell ref="F1:I1"/>
    <mergeCell ref="G2:H2"/>
    <mergeCell ref="G3:H3"/>
    <mergeCell ref="G4:H4"/>
    <mergeCell ref="G5:H5"/>
    <mergeCell ref="G6:H6"/>
  </mergeCells>
  <conditionalFormatting sqref="D4:D17">
    <cfRule type="dataBar" priority="1">
      <dataBar>
        <cfvo type="min"/>
        <cfvo type="max"/>
        <color rgb="FF638EC6"/>
      </dataBar>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8"/>
  <sheetViews>
    <sheetView workbookViewId="0">
      <selection activeCell="B94" sqref="B94"/>
    </sheetView>
  </sheetViews>
  <sheetFormatPr defaultRowHeight="15" outlineLevelRow="1" x14ac:dyDescent="0.25"/>
  <cols>
    <col min="1" max="1" width="41.28515625" bestFit="1" customWidth="1"/>
    <col min="2" max="2" width="63.140625" bestFit="1" customWidth="1"/>
    <col min="3" max="3" width="76.85546875" bestFit="1" customWidth="1"/>
    <col min="4" max="4" width="69.28515625" bestFit="1" customWidth="1"/>
    <col min="5" max="5" width="54.140625" bestFit="1" customWidth="1"/>
  </cols>
  <sheetData>
    <row r="1" spans="1:1" x14ac:dyDescent="0.25">
      <c r="A1" s="1" t="s">
        <v>4141</v>
      </c>
    </row>
    <row r="2" spans="1:1" x14ac:dyDescent="0.25">
      <c r="A2" s="1" t="s">
        <v>4140</v>
      </c>
    </row>
    <row r="3" spans="1:1" x14ac:dyDescent="0.25">
      <c r="A3" s="1" t="s">
        <v>4139</v>
      </c>
    </row>
    <row r="4" spans="1:1" x14ac:dyDescent="0.25">
      <c r="A4" s="8" t="s">
        <v>4138</v>
      </c>
    </row>
    <row r="5" spans="1:1" outlineLevel="1" collapsed="1" x14ac:dyDescent="0.25">
      <c r="A5" s="9" t="s">
        <v>4137</v>
      </c>
    </row>
    <row r="7" spans="1:1" x14ac:dyDescent="0.25">
      <c r="A7" s="1" t="s">
        <v>4144</v>
      </c>
    </row>
    <row r="8" spans="1:1" x14ac:dyDescent="0.25">
      <c r="A8" s="1" t="s">
        <v>4143</v>
      </c>
    </row>
    <row r="9" spans="1:1" x14ac:dyDescent="0.25">
      <c r="A9" s="1" t="s">
        <v>4139</v>
      </c>
    </row>
    <row r="10" spans="1:1" x14ac:dyDescent="0.25">
      <c r="A10" s="8" t="s">
        <v>4142</v>
      </c>
    </row>
    <row r="11" spans="1:1" hidden="1" outlineLevel="1" collapsed="1" x14ac:dyDescent="0.25">
      <c r="A11" s="9" t="s">
        <v>4137</v>
      </c>
    </row>
    <row r="12" spans="1:1" collapsed="1" x14ac:dyDescent="0.25"/>
    <row r="13" spans="1:1" x14ac:dyDescent="0.25">
      <c r="A13" s="1" t="s">
        <v>4151</v>
      </c>
    </row>
    <row r="14" spans="1:1" x14ac:dyDescent="0.25">
      <c r="A14" s="1" t="s">
        <v>4150</v>
      </c>
    </row>
    <row r="15" spans="1:1" x14ac:dyDescent="0.25">
      <c r="A15" s="1" t="s">
        <v>4139</v>
      </c>
    </row>
    <row r="16" spans="1:1" x14ac:dyDescent="0.25">
      <c r="A16" s="1" t="s">
        <v>4149</v>
      </c>
    </row>
    <row r="17" spans="1:4" hidden="1" outlineLevel="1" collapsed="1" x14ac:dyDescent="0.25">
      <c r="A17" t="s">
        <v>4145</v>
      </c>
    </row>
    <row r="18" spans="1:4" hidden="1" outlineLevel="1" collapsed="1" x14ac:dyDescent="0.25">
      <c r="A18" t="s">
        <v>4146</v>
      </c>
    </row>
    <row r="19" spans="1:4" hidden="1" outlineLevel="1" collapsed="1" x14ac:dyDescent="0.25">
      <c r="A19" t="s">
        <v>4147</v>
      </c>
    </row>
    <row r="20" spans="1:4" hidden="1" outlineLevel="1" collapsed="1" x14ac:dyDescent="0.25">
      <c r="A20" t="s">
        <v>4148</v>
      </c>
    </row>
    <row r="21" spans="1:4" collapsed="1" x14ac:dyDescent="0.25"/>
    <row r="22" spans="1:4" x14ac:dyDescent="0.25">
      <c r="A22" s="1" t="s">
        <v>4154</v>
      </c>
    </row>
    <row r="23" spans="1:4" x14ac:dyDescent="0.25">
      <c r="A23" s="1" t="s">
        <v>4140</v>
      </c>
    </row>
    <row r="24" spans="1:4" x14ac:dyDescent="0.25">
      <c r="A24" s="1" t="s">
        <v>4139</v>
      </c>
    </row>
    <row r="25" spans="1:4" x14ac:dyDescent="0.25">
      <c r="A25" s="1" t="s">
        <v>4153</v>
      </c>
    </row>
    <row r="26" spans="1:4" hidden="1" outlineLevel="1" collapsed="1" x14ac:dyDescent="0.25">
      <c r="A26" t="s">
        <v>4152</v>
      </c>
    </row>
    <row r="27" spans="1:4" collapsed="1" x14ac:dyDescent="0.25"/>
    <row r="28" spans="1:4" x14ac:dyDescent="0.25">
      <c r="A28" s="15" t="s">
        <v>4182</v>
      </c>
      <c r="B28" s="15"/>
      <c r="C28" s="15"/>
      <c r="D28" s="15"/>
    </row>
    <row r="29" spans="1:4" x14ac:dyDescent="0.25">
      <c r="A29" s="15" t="s">
        <v>4140</v>
      </c>
      <c r="B29" s="15"/>
      <c r="C29" s="15"/>
      <c r="D29" s="15"/>
    </row>
    <row r="30" spans="1:4" x14ac:dyDescent="0.25">
      <c r="A30" s="1" t="s">
        <v>4139</v>
      </c>
      <c r="B30" s="15" t="s">
        <v>4181</v>
      </c>
      <c r="C30" s="15"/>
      <c r="D30" s="15"/>
    </row>
    <row r="31" spans="1:4" x14ac:dyDescent="0.25">
      <c r="A31" s="1" t="s">
        <v>4173</v>
      </c>
      <c r="B31" s="1" t="s">
        <v>4175</v>
      </c>
      <c r="C31" s="1" t="s">
        <v>4179</v>
      </c>
      <c r="D31" s="1" t="s">
        <v>4180</v>
      </c>
    </row>
    <row r="32" spans="1:4" hidden="1" outlineLevel="1" collapsed="1" x14ac:dyDescent="0.25">
      <c r="A32" t="s">
        <v>4155</v>
      </c>
      <c r="B32" t="s">
        <v>4162</v>
      </c>
      <c r="C32" t="s">
        <v>4176</v>
      </c>
      <c r="D32" t="s">
        <v>4157</v>
      </c>
    </row>
    <row r="33" spans="1:4" hidden="1" outlineLevel="1" collapsed="1" x14ac:dyDescent="0.25">
      <c r="A33" t="s">
        <v>4156</v>
      </c>
      <c r="B33" t="s">
        <v>4163</v>
      </c>
      <c r="C33" t="s">
        <v>4177</v>
      </c>
      <c r="D33" t="s">
        <v>4166</v>
      </c>
    </row>
    <row r="34" spans="1:4" hidden="1" outlineLevel="1" collapsed="1" x14ac:dyDescent="0.25">
      <c r="A34" t="s">
        <v>4157</v>
      </c>
      <c r="B34" t="s">
        <v>4174</v>
      </c>
      <c r="C34" t="s">
        <v>4178</v>
      </c>
    </row>
    <row r="35" spans="1:4" hidden="1" outlineLevel="1" collapsed="1" x14ac:dyDescent="0.25">
      <c r="A35" t="s">
        <v>4158</v>
      </c>
      <c r="B35" t="s">
        <v>3769</v>
      </c>
    </row>
    <row r="36" spans="1:4" hidden="1" outlineLevel="1" collapsed="1" x14ac:dyDescent="0.25">
      <c r="A36" t="s">
        <v>4159</v>
      </c>
    </row>
    <row r="37" spans="1:4" hidden="1" outlineLevel="1" collapsed="1" x14ac:dyDescent="0.25">
      <c r="A37" t="s">
        <v>4160</v>
      </c>
    </row>
    <row r="38" spans="1:4" hidden="1" outlineLevel="1" collapsed="1" x14ac:dyDescent="0.25">
      <c r="A38" t="s">
        <v>4161</v>
      </c>
    </row>
    <row r="39" spans="1:4" hidden="1" outlineLevel="1" collapsed="1" x14ac:dyDescent="0.25">
      <c r="A39" t="s">
        <v>4162</v>
      </c>
    </row>
    <row r="40" spans="1:4" hidden="1" outlineLevel="1" collapsed="1" x14ac:dyDescent="0.25">
      <c r="A40" t="s">
        <v>4163</v>
      </c>
    </row>
    <row r="41" spans="1:4" hidden="1" outlineLevel="1" collapsed="1" x14ac:dyDescent="0.25">
      <c r="A41" t="s">
        <v>4164</v>
      </c>
    </row>
    <row r="42" spans="1:4" hidden="1" outlineLevel="1" collapsed="1" x14ac:dyDescent="0.25">
      <c r="A42" t="s">
        <v>4165</v>
      </c>
    </row>
    <row r="43" spans="1:4" hidden="1" outlineLevel="1" collapsed="1" x14ac:dyDescent="0.25">
      <c r="A43" t="s">
        <v>4166</v>
      </c>
    </row>
    <row r="44" spans="1:4" hidden="1" outlineLevel="1" collapsed="1" x14ac:dyDescent="0.25">
      <c r="A44" t="s">
        <v>4167</v>
      </c>
    </row>
    <row r="45" spans="1:4" hidden="1" outlineLevel="1" collapsed="1" x14ac:dyDescent="0.25">
      <c r="A45" t="s">
        <v>4168</v>
      </c>
    </row>
    <row r="46" spans="1:4" hidden="1" outlineLevel="1" collapsed="1" x14ac:dyDescent="0.25">
      <c r="A46" t="s">
        <v>4169</v>
      </c>
    </row>
    <row r="47" spans="1:4" hidden="1" outlineLevel="1" collapsed="1" x14ac:dyDescent="0.25">
      <c r="A47" t="s">
        <v>4170</v>
      </c>
    </row>
    <row r="48" spans="1:4" hidden="1" outlineLevel="1" collapsed="1" x14ac:dyDescent="0.25">
      <c r="A48" t="s">
        <v>4171</v>
      </c>
    </row>
    <row r="49" spans="1:5" hidden="1" outlineLevel="1" collapsed="1" x14ac:dyDescent="0.25">
      <c r="A49" t="s">
        <v>4172</v>
      </c>
    </row>
    <row r="50" spans="1:5" collapsed="1" x14ac:dyDescent="0.25"/>
    <row r="51" spans="1:5" x14ac:dyDescent="0.25">
      <c r="A51" s="15" t="s">
        <v>4202</v>
      </c>
      <c r="B51" s="15"/>
      <c r="C51" s="15"/>
      <c r="D51" s="15"/>
      <c r="E51" s="15"/>
    </row>
    <row r="52" spans="1:5" x14ac:dyDescent="0.25">
      <c r="A52" s="15" t="s">
        <v>4140</v>
      </c>
      <c r="B52" s="15"/>
      <c r="C52" s="15"/>
      <c r="D52" s="15"/>
      <c r="E52" s="15"/>
    </row>
    <row r="53" spans="1:5" x14ac:dyDescent="0.25">
      <c r="A53" s="15" t="s">
        <v>4191</v>
      </c>
      <c r="B53" s="15"/>
      <c r="C53" s="15"/>
      <c r="D53" s="1" t="s">
        <v>4139</v>
      </c>
      <c r="E53" s="1" t="s">
        <v>4181</v>
      </c>
    </row>
    <row r="54" spans="1:5" x14ac:dyDescent="0.25">
      <c r="A54" s="1" t="s">
        <v>4184</v>
      </c>
      <c r="B54" s="10" t="s">
        <v>4189</v>
      </c>
      <c r="C54" s="1" t="s">
        <v>4190</v>
      </c>
      <c r="D54" s="10" t="s">
        <v>4200</v>
      </c>
      <c r="E54" s="1" t="s">
        <v>4201</v>
      </c>
    </row>
    <row r="55" spans="1:5" hidden="1" outlineLevel="1" collapsed="1" x14ac:dyDescent="0.25">
      <c r="A55" t="s">
        <v>4183</v>
      </c>
      <c r="B55" t="s">
        <v>4185</v>
      </c>
      <c r="C55" t="s">
        <v>4183</v>
      </c>
      <c r="D55" t="s">
        <v>4192</v>
      </c>
      <c r="E55" t="s">
        <v>4194</v>
      </c>
    </row>
    <row r="56" spans="1:5" hidden="1" outlineLevel="1" collapsed="1" x14ac:dyDescent="0.25">
      <c r="B56" t="s">
        <v>4186</v>
      </c>
      <c r="D56" t="s">
        <v>4193</v>
      </c>
      <c r="E56" t="s">
        <v>4183</v>
      </c>
    </row>
    <row r="57" spans="1:5" hidden="1" outlineLevel="1" collapsed="1" x14ac:dyDescent="0.25">
      <c r="B57" t="s">
        <v>4187</v>
      </c>
      <c r="D57" t="s">
        <v>4194</v>
      </c>
    </row>
    <row r="58" spans="1:5" hidden="1" outlineLevel="1" collapsed="1" x14ac:dyDescent="0.25">
      <c r="B58" s="11" t="s">
        <v>4188</v>
      </c>
      <c r="D58" t="s">
        <v>4185</v>
      </c>
    </row>
    <row r="59" spans="1:5" hidden="1" outlineLevel="1" collapsed="1" x14ac:dyDescent="0.25">
      <c r="D59" t="s">
        <v>4186</v>
      </c>
    </row>
    <row r="60" spans="1:5" hidden="1" outlineLevel="1" collapsed="1" x14ac:dyDescent="0.25">
      <c r="D60" t="s">
        <v>4166</v>
      </c>
    </row>
    <row r="61" spans="1:5" hidden="1" outlineLevel="1" collapsed="1" x14ac:dyDescent="0.25">
      <c r="D61" t="s">
        <v>4195</v>
      </c>
    </row>
    <row r="62" spans="1:5" hidden="1" outlineLevel="1" collapsed="1" x14ac:dyDescent="0.25">
      <c r="D62" t="s">
        <v>4183</v>
      </c>
    </row>
    <row r="63" spans="1:5" hidden="1" outlineLevel="1" collapsed="1" x14ac:dyDescent="0.25">
      <c r="D63" t="s">
        <v>4196</v>
      </c>
    </row>
    <row r="64" spans="1:5" hidden="1" outlineLevel="1" collapsed="1" x14ac:dyDescent="0.25">
      <c r="D64" t="s">
        <v>4197</v>
      </c>
    </row>
    <row r="65" spans="1:4" hidden="1" outlineLevel="1" collapsed="1" x14ac:dyDescent="0.25">
      <c r="D65" t="s">
        <v>4198</v>
      </c>
    </row>
    <row r="66" spans="1:4" hidden="1" outlineLevel="1" collapsed="1" x14ac:dyDescent="0.25">
      <c r="D66" t="s">
        <v>4199</v>
      </c>
    </row>
    <row r="67" spans="1:4" hidden="1" outlineLevel="1" collapsed="1" x14ac:dyDescent="0.25">
      <c r="D67" s="11" t="s">
        <v>4188</v>
      </c>
    </row>
    <row r="68" spans="1:4" collapsed="1" x14ac:dyDescent="0.25"/>
    <row r="69" spans="1:4" x14ac:dyDescent="0.25">
      <c r="A69" s="1" t="s">
        <v>4204</v>
      </c>
    </row>
    <row r="70" spans="1:4" x14ac:dyDescent="0.25">
      <c r="A70" s="1" t="s">
        <v>4140</v>
      </c>
    </row>
    <row r="71" spans="1:4" x14ac:dyDescent="0.25">
      <c r="A71" s="1" t="s">
        <v>4139</v>
      </c>
    </row>
    <row r="72" spans="1:4" x14ac:dyDescent="0.25">
      <c r="A72" s="8" t="s">
        <v>4203</v>
      </c>
    </row>
    <row r="73" spans="1:4" hidden="1" outlineLevel="1" collapsed="1" x14ac:dyDescent="0.25">
      <c r="A73" s="9" t="s">
        <v>4137</v>
      </c>
    </row>
    <row r="74" spans="1:4" collapsed="1" x14ac:dyDescent="0.25"/>
    <row r="75" spans="1:4" x14ac:dyDescent="0.25">
      <c r="A75" s="1" t="s">
        <v>4206</v>
      </c>
    </row>
    <row r="76" spans="1:4" x14ac:dyDescent="0.25">
      <c r="A76" s="1" t="s">
        <v>4140</v>
      </c>
    </row>
    <row r="77" spans="1:4" x14ac:dyDescent="0.25">
      <c r="A77" s="1" t="s">
        <v>4139</v>
      </c>
    </row>
    <row r="78" spans="1:4" x14ac:dyDescent="0.25">
      <c r="A78" s="10" t="s">
        <v>4205</v>
      </c>
    </row>
    <row r="79" spans="1:4" hidden="1" outlineLevel="1" collapsed="1" x14ac:dyDescent="0.25">
      <c r="A79" t="s">
        <v>4166</v>
      </c>
    </row>
    <row r="80" spans="1:4" hidden="1" outlineLevel="1" collapsed="1" x14ac:dyDescent="0.25">
      <c r="A80" t="s">
        <v>4197</v>
      </c>
    </row>
    <row r="81" spans="1:1" hidden="1" outlineLevel="1" collapsed="1" x14ac:dyDescent="0.25">
      <c r="A81" s="11" t="s">
        <v>4188</v>
      </c>
    </row>
    <row r="82" spans="1:1" collapsed="1" x14ac:dyDescent="0.25"/>
    <row r="83" spans="1:1" x14ac:dyDescent="0.25">
      <c r="A83" s="1" t="s">
        <v>4208</v>
      </c>
    </row>
    <row r="84" spans="1:1" x14ac:dyDescent="0.25">
      <c r="A84" s="1" t="s">
        <v>4150</v>
      </c>
    </row>
    <row r="85" spans="1:1" x14ac:dyDescent="0.25">
      <c r="A85" s="1" t="s">
        <v>4139</v>
      </c>
    </row>
    <row r="86" spans="1:1" x14ac:dyDescent="0.25">
      <c r="A86" s="8" t="s">
        <v>4207</v>
      </c>
    </row>
    <row r="87" spans="1:1" hidden="1" outlineLevel="1" collapsed="1" x14ac:dyDescent="0.25">
      <c r="A87" s="9" t="s">
        <v>4137</v>
      </c>
    </row>
    <row r="88" spans="1:1" collapsed="1" x14ac:dyDescent="0.25"/>
  </sheetData>
  <mergeCells count="6">
    <mergeCell ref="B30:D30"/>
    <mergeCell ref="A29:D29"/>
    <mergeCell ref="A28:D28"/>
    <mergeCell ref="A53:C53"/>
    <mergeCell ref="A52:E52"/>
    <mergeCell ref="A51:E5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45"/>
  <sheetViews>
    <sheetView workbookViewId="0">
      <selection activeCell="G46" sqref="G46"/>
    </sheetView>
  </sheetViews>
  <sheetFormatPr defaultRowHeight="15" outlineLevelRow="1" x14ac:dyDescent="0.25"/>
  <cols>
    <col min="1" max="1" width="11.42578125" bestFit="1" customWidth="1"/>
    <col min="2" max="2" width="4.85546875" bestFit="1" customWidth="1"/>
    <col min="3" max="3" width="27" bestFit="1" customWidth="1"/>
    <col min="4" max="4" width="17.5703125" bestFit="1" customWidth="1"/>
    <col min="5" max="5" width="24.140625" bestFit="1" customWidth="1"/>
    <col min="6" max="6" width="18.5703125" bestFit="1" customWidth="1"/>
    <col min="7" max="7" width="36.28515625" bestFit="1" customWidth="1"/>
  </cols>
  <sheetData>
    <row r="1" spans="1:7" x14ac:dyDescent="0.25">
      <c r="A1" s="15" t="s">
        <v>4209</v>
      </c>
      <c r="B1" s="15"/>
      <c r="C1" s="15"/>
      <c r="D1" s="15"/>
      <c r="E1" s="15"/>
      <c r="F1" s="15"/>
      <c r="G1" s="15"/>
    </row>
    <row r="2" spans="1:7" x14ac:dyDescent="0.25">
      <c r="A2" s="1" t="s">
        <v>4210</v>
      </c>
      <c r="B2" s="12" t="s">
        <v>4211</v>
      </c>
      <c r="C2" s="15" t="s">
        <v>4212</v>
      </c>
      <c r="D2" s="15"/>
      <c r="E2" s="12">
        <v>100</v>
      </c>
      <c r="F2" s="1" t="s">
        <v>4213</v>
      </c>
      <c r="G2" s="12">
        <v>501</v>
      </c>
    </row>
    <row r="3" spans="1:7" outlineLevel="1" collapsed="1" x14ac:dyDescent="0.25">
      <c r="A3" s="1" t="s">
        <v>4214</v>
      </c>
      <c r="B3" s="18" t="s">
        <v>4215</v>
      </c>
      <c r="C3" s="18"/>
      <c r="D3" s="18"/>
      <c r="E3" s="18"/>
      <c r="F3" s="18"/>
      <c r="G3" s="18"/>
    </row>
    <row r="4" spans="1:7" outlineLevel="1" collapsed="1" x14ac:dyDescent="0.25">
      <c r="A4" s="1" t="s">
        <v>4216</v>
      </c>
      <c r="B4" s="1" t="s">
        <v>4217</v>
      </c>
      <c r="C4" s="1" t="s">
        <v>4218</v>
      </c>
      <c r="D4" s="1" t="s">
        <v>4219</v>
      </c>
      <c r="E4" s="1" t="s">
        <v>4220</v>
      </c>
      <c r="F4" s="1" t="s">
        <v>4221</v>
      </c>
      <c r="G4" s="1" t="s">
        <v>4222</v>
      </c>
    </row>
    <row r="5" spans="1:7" outlineLevel="1" collapsed="1" x14ac:dyDescent="0.25"/>
    <row r="7" spans="1:7" x14ac:dyDescent="0.25">
      <c r="A7" s="15" t="s">
        <v>4223</v>
      </c>
      <c r="B7" s="15"/>
      <c r="C7" s="15"/>
      <c r="D7" s="15"/>
      <c r="E7" s="15"/>
      <c r="F7" s="15"/>
      <c r="G7" s="15"/>
    </row>
    <row r="8" spans="1:7" x14ac:dyDescent="0.25">
      <c r="A8" s="1" t="s">
        <v>4210</v>
      </c>
      <c r="B8" s="12" t="s">
        <v>3902</v>
      </c>
      <c r="C8" s="15" t="s">
        <v>4212</v>
      </c>
      <c r="D8" s="15"/>
      <c r="E8" s="12">
        <v>95.01</v>
      </c>
      <c r="F8" s="1" t="s">
        <v>4213</v>
      </c>
      <c r="G8" s="12">
        <v>476</v>
      </c>
    </row>
    <row r="9" spans="1:7" hidden="1" outlineLevel="1" collapsed="1" x14ac:dyDescent="0.25">
      <c r="A9" s="1" t="s">
        <v>4214</v>
      </c>
      <c r="B9" s="18" t="s">
        <v>4224</v>
      </c>
      <c r="C9" s="18"/>
      <c r="D9" s="18"/>
      <c r="E9" s="18"/>
      <c r="F9" s="18"/>
      <c r="G9" s="18"/>
    </row>
    <row r="10" spans="1:7" hidden="1" outlineLevel="1" collapsed="1" x14ac:dyDescent="0.25">
      <c r="A10" s="1" t="s">
        <v>4216</v>
      </c>
      <c r="B10" s="1" t="s">
        <v>4217</v>
      </c>
      <c r="C10" s="1" t="s">
        <v>4218</v>
      </c>
      <c r="D10" s="1" t="s">
        <v>4219</v>
      </c>
      <c r="E10" s="1" t="s">
        <v>4220</v>
      </c>
      <c r="F10" s="1" t="s">
        <v>4221</v>
      </c>
      <c r="G10" s="1" t="s">
        <v>4222</v>
      </c>
    </row>
    <row r="11" spans="1:7" hidden="1" outlineLevel="1" collapsed="1" x14ac:dyDescent="0.25">
      <c r="A11">
        <v>190</v>
      </c>
      <c r="B11">
        <v>214</v>
      </c>
      <c r="D11" t="s">
        <v>4225</v>
      </c>
      <c r="F11" t="s">
        <v>4226</v>
      </c>
      <c r="G11" t="s">
        <v>4227</v>
      </c>
    </row>
    <row r="12" spans="1:7" hidden="1" outlineLevel="1" collapsed="1" x14ac:dyDescent="0.25"/>
    <row r="13" spans="1:7" collapsed="1" x14ac:dyDescent="0.25"/>
    <row r="14" spans="1:7" x14ac:dyDescent="0.25">
      <c r="A14" s="15" t="s">
        <v>4228</v>
      </c>
      <c r="B14" s="15"/>
      <c r="C14" s="15"/>
      <c r="D14" s="15"/>
      <c r="E14" s="15"/>
      <c r="F14" s="15"/>
      <c r="G14" s="15"/>
    </row>
    <row r="15" spans="1:7" x14ac:dyDescent="0.25">
      <c r="A15" s="1" t="s">
        <v>4210</v>
      </c>
      <c r="B15" s="12" t="s">
        <v>3902</v>
      </c>
      <c r="C15" s="15" t="s">
        <v>4212</v>
      </c>
      <c r="D15" s="15"/>
      <c r="E15" s="12">
        <v>91.22</v>
      </c>
      <c r="F15" s="1" t="s">
        <v>4213</v>
      </c>
      <c r="G15" s="12">
        <v>457</v>
      </c>
    </row>
    <row r="16" spans="1:7" hidden="1" outlineLevel="1" collapsed="1" x14ac:dyDescent="0.25">
      <c r="A16" s="1" t="s">
        <v>4214</v>
      </c>
      <c r="B16" s="18" t="s">
        <v>4229</v>
      </c>
      <c r="C16" s="18"/>
      <c r="D16" s="18"/>
      <c r="E16" s="18"/>
      <c r="F16" s="18"/>
      <c r="G16" s="18"/>
    </row>
    <row r="17" spans="1:7" hidden="1" outlineLevel="1" collapsed="1" x14ac:dyDescent="0.25">
      <c r="A17" s="1" t="s">
        <v>4216</v>
      </c>
      <c r="B17" s="1" t="s">
        <v>4217</v>
      </c>
      <c r="C17" s="1" t="s">
        <v>4218</v>
      </c>
      <c r="D17" s="1" t="s">
        <v>4219</v>
      </c>
      <c r="E17" s="1" t="s">
        <v>4220</v>
      </c>
      <c r="F17" s="1" t="s">
        <v>4221</v>
      </c>
      <c r="G17" s="1" t="s">
        <v>4222</v>
      </c>
    </row>
    <row r="18" spans="1:7" hidden="1" outlineLevel="1" collapsed="1" x14ac:dyDescent="0.25">
      <c r="A18">
        <v>146</v>
      </c>
      <c r="B18">
        <v>189</v>
      </c>
      <c r="D18" t="s">
        <v>4225</v>
      </c>
      <c r="F18" t="s">
        <v>4226</v>
      </c>
      <c r="G18" t="s">
        <v>4230</v>
      </c>
    </row>
    <row r="19" spans="1:7" hidden="1" outlineLevel="1" collapsed="1" x14ac:dyDescent="0.25"/>
    <row r="20" spans="1:7" collapsed="1" x14ac:dyDescent="0.25"/>
    <row r="21" spans="1:7" x14ac:dyDescent="0.25">
      <c r="A21" s="15" t="s">
        <v>4231</v>
      </c>
      <c r="B21" s="15"/>
      <c r="C21" s="15"/>
      <c r="D21" s="15"/>
      <c r="E21" s="15"/>
      <c r="F21" s="15"/>
      <c r="G21" s="15"/>
    </row>
    <row r="22" spans="1:7" x14ac:dyDescent="0.25">
      <c r="A22" s="1" t="s">
        <v>4210</v>
      </c>
      <c r="B22" s="12" t="s">
        <v>3902</v>
      </c>
      <c r="C22" s="15" t="s">
        <v>4212</v>
      </c>
      <c r="D22" s="15"/>
      <c r="E22" s="12">
        <v>86.23</v>
      </c>
      <c r="F22" s="1" t="s">
        <v>4213</v>
      </c>
      <c r="G22" s="12">
        <v>432</v>
      </c>
    </row>
    <row r="23" spans="1:7" hidden="1" outlineLevel="1" collapsed="1" x14ac:dyDescent="0.25">
      <c r="A23" s="1" t="s">
        <v>4214</v>
      </c>
      <c r="B23" s="18" t="s">
        <v>4232</v>
      </c>
      <c r="C23" s="18"/>
      <c r="D23" s="18"/>
      <c r="E23" s="18"/>
      <c r="F23" s="18"/>
      <c r="G23" s="18"/>
    </row>
    <row r="24" spans="1:7" hidden="1" outlineLevel="1" collapsed="1" x14ac:dyDescent="0.25">
      <c r="A24" s="1" t="s">
        <v>4216</v>
      </c>
      <c r="B24" s="1" t="s">
        <v>4217</v>
      </c>
      <c r="C24" s="1" t="s">
        <v>4218</v>
      </c>
      <c r="D24" s="1" t="s">
        <v>4219</v>
      </c>
      <c r="E24" s="1" t="s">
        <v>4220</v>
      </c>
      <c r="F24" s="1" t="s">
        <v>4221</v>
      </c>
      <c r="G24" s="1" t="s">
        <v>4222</v>
      </c>
    </row>
    <row r="25" spans="1:7" hidden="1" outlineLevel="1" collapsed="1" x14ac:dyDescent="0.25">
      <c r="A25">
        <v>146</v>
      </c>
      <c r="B25">
        <v>189</v>
      </c>
      <c r="D25" t="s">
        <v>4225</v>
      </c>
      <c r="F25" t="s">
        <v>4226</v>
      </c>
      <c r="G25" t="s">
        <v>4230</v>
      </c>
    </row>
    <row r="26" spans="1:7" hidden="1" outlineLevel="1" collapsed="1" x14ac:dyDescent="0.25">
      <c r="A26">
        <v>190</v>
      </c>
      <c r="B26">
        <v>214</v>
      </c>
      <c r="D26" t="s">
        <v>4225</v>
      </c>
      <c r="F26" t="s">
        <v>4226</v>
      </c>
      <c r="G26" t="s">
        <v>4227</v>
      </c>
    </row>
    <row r="27" spans="1:7" hidden="1" outlineLevel="1" collapsed="1" x14ac:dyDescent="0.25"/>
    <row r="28" spans="1:7" collapsed="1" x14ac:dyDescent="0.25"/>
    <row r="29" spans="1:7" x14ac:dyDescent="0.25">
      <c r="A29" s="15" t="s">
        <v>4233</v>
      </c>
      <c r="B29" s="15"/>
      <c r="C29" s="15"/>
      <c r="D29" s="15"/>
      <c r="E29" s="15"/>
      <c r="F29" s="15"/>
      <c r="G29" s="15"/>
    </row>
    <row r="30" spans="1:7" x14ac:dyDescent="0.25">
      <c r="A30" s="1" t="s">
        <v>4210</v>
      </c>
      <c r="B30" s="12" t="s">
        <v>3902</v>
      </c>
      <c r="C30" s="15" t="s">
        <v>4212</v>
      </c>
      <c r="D30" s="15"/>
      <c r="E30" s="12">
        <v>78.44</v>
      </c>
      <c r="F30" s="1" t="s">
        <v>4213</v>
      </c>
      <c r="G30" s="12">
        <v>401</v>
      </c>
    </row>
    <row r="31" spans="1:7" hidden="1" outlineLevel="1" collapsed="1" x14ac:dyDescent="0.25">
      <c r="A31" s="1" t="s">
        <v>4214</v>
      </c>
      <c r="B31" s="18" t="s">
        <v>4234</v>
      </c>
      <c r="C31" s="18"/>
      <c r="D31" s="18"/>
      <c r="E31" s="18"/>
      <c r="F31" s="18"/>
      <c r="G31" s="18"/>
    </row>
    <row r="32" spans="1:7" hidden="1" outlineLevel="1" collapsed="1" x14ac:dyDescent="0.25">
      <c r="A32" s="1" t="s">
        <v>4216</v>
      </c>
      <c r="B32" s="1" t="s">
        <v>4217</v>
      </c>
      <c r="C32" s="1" t="s">
        <v>4218</v>
      </c>
      <c r="D32" s="1" t="s">
        <v>4219</v>
      </c>
      <c r="E32" s="1" t="s">
        <v>4220</v>
      </c>
      <c r="F32" s="1" t="s">
        <v>4221</v>
      </c>
      <c r="G32" s="1" t="s">
        <v>4222</v>
      </c>
    </row>
    <row r="33" spans="1:7" hidden="1" outlineLevel="1" collapsed="1" x14ac:dyDescent="0.25">
      <c r="A33">
        <v>1</v>
      </c>
      <c r="B33">
        <v>20</v>
      </c>
      <c r="C33" t="s">
        <v>4235</v>
      </c>
      <c r="D33" t="s">
        <v>4236</v>
      </c>
      <c r="E33" t="s">
        <v>4237</v>
      </c>
      <c r="G33" t="s">
        <v>4238</v>
      </c>
    </row>
    <row r="34" spans="1:7" hidden="1" outlineLevel="1" collapsed="1" x14ac:dyDescent="0.25">
      <c r="A34">
        <v>21</v>
      </c>
      <c r="B34">
        <v>120</v>
      </c>
      <c r="D34" t="s">
        <v>4225</v>
      </c>
      <c r="G34" t="s">
        <v>4238</v>
      </c>
    </row>
    <row r="35" spans="1:7" hidden="1" outlineLevel="1" collapsed="1" x14ac:dyDescent="0.25"/>
    <row r="36" spans="1:7" collapsed="1" x14ac:dyDescent="0.25"/>
    <row r="37" spans="1:7" x14ac:dyDescent="0.25">
      <c r="A37" s="15" t="s">
        <v>4239</v>
      </c>
      <c r="B37" s="15"/>
      <c r="C37" s="15"/>
      <c r="D37" s="15"/>
      <c r="E37" s="15"/>
      <c r="F37" s="15"/>
      <c r="G37" s="15"/>
    </row>
    <row r="38" spans="1:7" x14ac:dyDescent="0.25">
      <c r="A38" s="1" t="s">
        <v>4210</v>
      </c>
      <c r="B38" s="12" t="s">
        <v>3902</v>
      </c>
      <c r="C38" s="15" t="s">
        <v>4212</v>
      </c>
      <c r="D38" s="15"/>
      <c r="E38" s="12">
        <v>73.45</v>
      </c>
      <c r="F38" s="1" t="s">
        <v>4213</v>
      </c>
      <c r="G38" s="12">
        <v>376</v>
      </c>
    </row>
    <row r="39" spans="1:7" hidden="1" outlineLevel="1" collapsed="1" x14ac:dyDescent="0.25">
      <c r="A39" s="1" t="s">
        <v>4214</v>
      </c>
      <c r="B39" s="18" t="s">
        <v>4240</v>
      </c>
      <c r="C39" s="18"/>
      <c r="D39" s="18"/>
      <c r="E39" s="18"/>
      <c r="F39" s="18"/>
      <c r="G39" s="18"/>
    </row>
    <row r="40" spans="1:7" hidden="1" outlineLevel="1" collapsed="1" x14ac:dyDescent="0.25">
      <c r="A40" s="1" t="s">
        <v>4216</v>
      </c>
      <c r="B40" s="1" t="s">
        <v>4217</v>
      </c>
      <c r="C40" s="1" t="s">
        <v>4218</v>
      </c>
      <c r="D40" s="1" t="s">
        <v>4219</v>
      </c>
      <c r="E40" s="1" t="s">
        <v>4220</v>
      </c>
      <c r="F40" s="1" t="s">
        <v>4221</v>
      </c>
      <c r="G40" s="1" t="s">
        <v>4222</v>
      </c>
    </row>
    <row r="41" spans="1:7" hidden="1" outlineLevel="1" collapsed="1" x14ac:dyDescent="0.25">
      <c r="A41">
        <v>1</v>
      </c>
      <c r="B41">
        <v>20</v>
      </c>
      <c r="C41" t="s">
        <v>4235</v>
      </c>
      <c r="D41" t="s">
        <v>4236</v>
      </c>
      <c r="E41" t="s">
        <v>4237</v>
      </c>
      <c r="G41" t="s">
        <v>4238</v>
      </c>
    </row>
    <row r="42" spans="1:7" hidden="1" outlineLevel="1" collapsed="1" x14ac:dyDescent="0.25">
      <c r="A42">
        <v>21</v>
      </c>
      <c r="B42">
        <v>120</v>
      </c>
      <c r="D42" t="s">
        <v>4225</v>
      </c>
      <c r="G42" t="s">
        <v>4238</v>
      </c>
    </row>
    <row r="43" spans="1:7" hidden="1" outlineLevel="1" collapsed="1" x14ac:dyDescent="0.25">
      <c r="A43">
        <v>190</v>
      </c>
      <c r="B43">
        <v>214</v>
      </c>
      <c r="D43" t="s">
        <v>4225</v>
      </c>
      <c r="F43" t="s">
        <v>4226</v>
      </c>
      <c r="G43" t="s">
        <v>4227</v>
      </c>
    </row>
    <row r="44" spans="1:7" hidden="1" outlineLevel="1" collapsed="1" x14ac:dyDescent="0.25"/>
    <row r="45" spans="1:7" collapsed="1" x14ac:dyDescent="0.25"/>
  </sheetData>
  <mergeCells count="18">
    <mergeCell ref="A37:G37"/>
    <mergeCell ref="C38:D38"/>
    <mergeCell ref="B39:G39"/>
    <mergeCell ref="C22:D22"/>
    <mergeCell ref="B23:G23"/>
    <mergeCell ref="A29:G29"/>
    <mergeCell ref="C30:D30"/>
    <mergeCell ref="B31:G31"/>
    <mergeCell ref="B9:G9"/>
    <mergeCell ref="A14:G14"/>
    <mergeCell ref="C15:D15"/>
    <mergeCell ref="B16:G16"/>
    <mergeCell ref="A21:G21"/>
    <mergeCell ref="A1:G1"/>
    <mergeCell ref="C2:D2"/>
    <mergeCell ref="B3:G3"/>
    <mergeCell ref="A7:G7"/>
    <mergeCell ref="C8:D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2"/>
  <sheetViews>
    <sheetView workbookViewId="0">
      <selection sqref="A1:XFD1048576"/>
    </sheetView>
  </sheetViews>
  <sheetFormatPr defaultRowHeight="15" x14ac:dyDescent="0.25"/>
  <cols>
    <col min="1" max="1" width="5" bestFit="1" customWidth="1"/>
    <col min="2" max="2" width="4.85546875" bestFit="1" customWidth="1"/>
    <col min="3" max="3" width="17.5703125" bestFit="1" customWidth="1"/>
    <col min="4" max="4" width="12.85546875" bestFit="1" customWidth="1"/>
    <col min="5" max="5" width="9" bestFit="1" customWidth="1"/>
    <col min="6" max="6" width="16.5703125" bestFit="1" customWidth="1"/>
    <col min="7" max="7" width="255.7109375" bestFit="1" customWidth="1"/>
  </cols>
  <sheetData>
    <row r="1" spans="1:7" x14ac:dyDescent="0.25">
      <c r="A1" s="15" t="s">
        <v>4241</v>
      </c>
      <c r="B1" s="15"/>
      <c r="C1" s="15"/>
      <c r="D1" s="15"/>
      <c r="E1" s="15"/>
      <c r="F1" s="15"/>
      <c r="G1" s="15"/>
    </row>
    <row r="2" spans="1:7" x14ac:dyDescent="0.25">
      <c r="A2" s="1" t="s">
        <v>4216</v>
      </c>
      <c r="B2" s="1" t="s">
        <v>4217</v>
      </c>
      <c r="C2" s="1" t="s">
        <v>4219</v>
      </c>
      <c r="D2" s="1" t="s">
        <v>4218</v>
      </c>
      <c r="E2" s="1" t="s">
        <v>4220</v>
      </c>
      <c r="F2" s="1" t="s">
        <v>4221</v>
      </c>
      <c r="G2" s="1" t="s">
        <v>4222</v>
      </c>
    </row>
    <row r="3" spans="1:7" x14ac:dyDescent="0.25">
      <c r="A3">
        <v>265</v>
      </c>
      <c r="B3">
        <v>265</v>
      </c>
      <c r="C3" t="s">
        <v>4236</v>
      </c>
      <c r="D3" s="13" t="s">
        <v>4242</v>
      </c>
      <c r="E3" s="13" t="s">
        <v>4243</v>
      </c>
      <c r="F3" t="s">
        <v>4226</v>
      </c>
      <c r="G3" t="s">
        <v>4244</v>
      </c>
    </row>
    <row r="4" spans="1:7" x14ac:dyDescent="0.25">
      <c r="A4">
        <v>481</v>
      </c>
      <c r="B4">
        <v>481</v>
      </c>
      <c r="C4" t="s">
        <v>4236</v>
      </c>
      <c r="D4" s="13" t="s">
        <v>4245</v>
      </c>
      <c r="E4" s="13" t="s">
        <v>4246</v>
      </c>
      <c r="G4" t="s">
        <v>4247</v>
      </c>
    </row>
    <row r="6" spans="1:7" x14ac:dyDescent="0.25">
      <c r="A6" s="15" t="s">
        <v>4248</v>
      </c>
      <c r="B6" s="15"/>
      <c r="C6" s="15"/>
      <c r="D6" s="15"/>
      <c r="E6" s="15"/>
      <c r="F6" s="15"/>
      <c r="G6" s="15"/>
    </row>
    <row r="7" spans="1:7" x14ac:dyDescent="0.25">
      <c r="A7" s="1" t="s">
        <v>4216</v>
      </c>
      <c r="B7" s="1" t="s">
        <v>4217</v>
      </c>
      <c r="C7" s="1" t="s">
        <v>4219</v>
      </c>
      <c r="D7" s="1" t="s">
        <v>4218</v>
      </c>
      <c r="E7" s="1" t="s">
        <v>4220</v>
      </c>
      <c r="F7" s="1" t="s">
        <v>4221</v>
      </c>
      <c r="G7" s="1" t="s">
        <v>4222</v>
      </c>
    </row>
    <row r="8" spans="1:7" x14ac:dyDescent="0.25">
      <c r="A8">
        <v>93</v>
      </c>
      <c r="B8">
        <v>93</v>
      </c>
      <c r="C8" t="s">
        <v>4236</v>
      </c>
      <c r="D8" s="13" t="s">
        <v>4249</v>
      </c>
      <c r="E8" s="13" t="s">
        <v>4250</v>
      </c>
      <c r="F8" t="s">
        <v>4226</v>
      </c>
      <c r="G8" t="s">
        <v>4251</v>
      </c>
    </row>
    <row r="9" spans="1:7" x14ac:dyDescent="0.25">
      <c r="A9">
        <v>284</v>
      </c>
      <c r="B9">
        <v>284</v>
      </c>
      <c r="C9" t="s">
        <v>4236</v>
      </c>
      <c r="D9" s="13" t="s">
        <v>4249</v>
      </c>
      <c r="E9" s="13" t="s">
        <v>4250</v>
      </c>
      <c r="F9" t="s">
        <v>4226</v>
      </c>
      <c r="G9" t="s">
        <v>4252</v>
      </c>
    </row>
    <row r="10" spans="1:7" x14ac:dyDescent="0.25">
      <c r="A10">
        <v>498</v>
      </c>
      <c r="B10">
        <v>498</v>
      </c>
      <c r="C10" t="s">
        <v>4236</v>
      </c>
      <c r="D10" s="13" t="s">
        <v>4253</v>
      </c>
      <c r="E10" s="13" t="s">
        <v>4249</v>
      </c>
      <c r="G10" t="s">
        <v>4254</v>
      </c>
    </row>
    <row r="11" spans="1:7" x14ac:dyDescent="0.25">
      <c r="A11">
        <v>499</v>
      </c>
      <c r="B11">
        <v>500</v>
      </c>
      <c r="C11" t="s">
        <v>4236</v>
      </c>
      <c r="D11" s="13" t="s">
        <v>4255</v>
      </c>
      <c r="E11" s="13" t="s">
        <v>4256</v>
      </c>
      <c r="G11" t="s">
        <v>4257</v>
      </c>
    </row>
    <row r="12" spans="1:7" x14ac:dyDescent="0.25">
      <c r="A12">
        <v>501</v>
      </c>
      <c r="B12">
        <v>501</v>
      </c>
      <c r="C12" t="s">
        <v>4236</v>
      </c>
      <c r="D12" s="13" t="s">
        <v>4258</v>
      </c>
      <c r="E12" s="13" t="s">
        <v>4245</v>
      </c>
      <c r="G12" t="s">
        <v>4259</v>
      </c>
    </row>
  </sheetData>
  <mergeCells count="2">
    <mergeCell ref="A1:G1"/>
    <mergeCell ref="A6:G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82"/>
  <sheetViews>
    <sheetView workbookViewId="0">
      <selection activeCell="A26" sqref="A26"/>
    </sheetView>
  </sheetViews>
  <sheetFormatPr defaultRowHeight="15" x14ac:dyDescent="0.25"/>
  <cols>
    <col min="1" max="1" width="9.5703125" customWidth="1"/>
    <col min="2" max="2" width="21.7109375" bestFit="1" customWidth="1"/>
    <col min="3" max="3" width="19.5703125" bestFit="1" customWidth="1"/>
    <col min="4" max="4" width="8.85546875" bestFit="1" customWidth="1"/>
    <col min="5" max="5" width="9.85546875" bestFit="1" customWidth="1"/>
    <col min="6" max="6" width="14.5703125" bestFit="1" customWidth="1"/>
    <col min="7" max="7" width="15.5703125" bestFit="1" customWidth="1"/>
    <col min="9" max="9" width="6.7109375" bestFit="1" customWidth="1"/>
    <col min="10" max="10" width="5.5703125" bestFit="1" customWidth="1"/>
    <col min="11" max="11" width="6.28515625" bestFit="1" customWidth="1"/>
    <col min="12" max="12" width="7.5703125" bestFit="1" customWidth="1"/>
    <col min="13" max="13" width="4.28515625" bestFit="1" customWidth="1"/>
    <col min="14" max="14" width="4" bestFit="1" customWidth="1"/>
    <col min="15" max="15" width="3.7109375" bestFit="1" customWidth="1"/>
    <col min="16" max="16" width="13.42578125" bestFit="1" customWidth="1"/>
    <col min="17" max="17" width="15.85546875" bestFit="1" customWidth="1"/>
    <col min="18" max="18" width="4.7109375" bestFit="1" customWidth="1"/>
    <col min="19" max="19" width="3.7109375" bestFit="1" customWidth="1"/>
    <col min="20" max="20" width="6" bestFit="1" customWidth="1"/>
    <col min="21" max="21" width="4.42578125" bestFit="1" customWidth="1"/>
    <col min="22" max="22" width="151.140625" bestFit="1" customWidth="1"/>
    <col min="23" max="23" width="5" bestFit="1" customWidth="1"/>
    <col min="24" max="24" width="6.42578125" bestFit="1" customWidth="1"/>
    <col min="25" max="26" width="3.7109375" bestFit="1" customWidth="1"/>
  </cols>
  <sheetData>
    <row r="1" spans="1:26" x14ac:dyDescent="0.25">
      <c r="I1" s="15" t="s">
        <v>4295</v>
      </c>
      <c r="J1" s="15"/>
      <c r="K1" s="15"/>
      <c r="L1" s="15"/>
      <c r="M1" s="15"/>
      <c r="N1" s="15"/>
      <c r="O1" s="15"/>
      <c r="P1" s="15"/>
      <c r="Q1" s="15" t="s">
        <v>4296</v>
      </c>
      <c r="R1" s="15"/>
      <c r="S1" s="15"/>
      <c r="T1" s="15"/>
      <c r="U1" s="15"/>
      <c r="V1" s="15"/>
      <c r="W1" s="15"/>
      <c r="X1" s="15"/>
      <c r="Y1" s="15" t="s">
        <v>4297</v>
      </c>
      <c r="Z1" s="15"/>
    </row>
    <row r="2" spans="1:26" ht="84" x14ac:dyDescent="0.25">
      <c r="I2" s="5" t="s">
        <v>4282</v>
      </c>
      <c r="J2" s="5" t="s">
        <v>4298</v>
      </c>
      <c r="K2" s="5" t="s">
        <v>4299</v>
      </c>
      <c r="L2" s="5" t="s">
        <v>4283</v>
      </c>
      <c r="M2" s="5" t="s">
        <v>4261</v>
      </c>
      <c r="N2" s="5" t="s">
        <v>4300</v>
      </c>
      <c r="O2" s="5" t="s">
        <v>4301</v>
      </c>
      <c r="P2" s="5" t="s">
        <v>4302</v>
      </c>
      <c r="Q2" s="5" t="s">
        <v>4303</v>
      </c>
      <c r="R2" s="5" t="s">
        <v>4304</v>
      </c>
      <c r="S2" s="5" t="s">
        <v>4305</v>
      </c>
      <c r="T2" s="5" t="s">
        <v>4306</v>
      </c>
      <c r="U2" s="5" t="s">
        <v>4307</v>
      </c>
      <c r="V2" s="5" t="s">
        <v>4308</v>
      </c>
      <c r="W2" s="5" t="s">
        <v>4309</v>
      </c>
      <c r="X2" s="5" t="s">
        <v>4310</v>
      </c>
      <c r="Y2" s="5" t="s">
        <v>4287</v>
      </c>
      <c r="Z2" s="5" t="s">
        <v>4288</v>
      </c>
    </row>
    <row r="3" spans="1:26" x14ac:dyDescent="0.25">
      <c r="A3" s="15" t="s">
        <v>4260</v>
      </c>
      <c r="B3" s="15"/>
      <c r="C3" s="15"/>
      <c r="D3" s="15"/>
      <c r="E3" s="15"/>
      <c r="I3" t="s">
        <v>4311</v>
      </c>
      <c r="J3" t="s">
        <v>4691</v>
      </c>
      <c r="K3" t="s">
        <v>4692</v>
      </c>
      <c r="L3" t="s">
        <v>4787</v>
      </c>
      <c r="M3" t="s">
        <v>4265</v>
      </c>
      <c r="N3">
        <v>391</v>
      </c>
      <c r="O3" t="s">
        <v>4796</v>
      </c>
      <c r="P3" t="s">
        <v>4797</v>
      </c>
      <c r="Q3" t="s">
        <v>4837</v>
      </c>
      <c r="R3" t="s">
        <v>4839</v>
      </c>
      <c r="S3" t="s">
        <v>4842</v>
      </c>
      <c r="T3">
        <v>1.6</v>
      </c>
      <c r="U3" t="s">
        <v>4845</v>
      </c>
      <c r="V3" t="s">
        <v>4848</v>
      </c>
      <c r="W3">
        <v>2000</v>
      </c>
      <c r="X3" t="str">
        <f>HYPERLINK("http://www.pdbbind.org.cn/quickpdb.asp?quickpdb=1FKN","1FKN")</f>
        <v>1FKN</v>
      </c>
      <c r="Y3">
        <v>1</v>
      </c>
      <c r="Z3">
        <v>1</v>
      </c>
    </row>
    <row r="4" spans="1:26" x14ac:dyDescent="0.25">
      <c r="A4" s="14" t="s">
        <v>4261</v>
      </c>
      <c r="B4" s="14" t="s">
        <v>4216</v>
      </c>
      <c r="C4" s="14" t="s">
        <v>4217</v>
      </c>
      <c r="D4" s="14" t="s">
        <v>4262</v>
      </c>
      <c r="E4" s="14" t="s">
        <v>4263</v>
      </c>
      <c r="I4" t="s">
        <v>4312</v>
      </c>
      <c r="J4" t="s">
        <v>4691</v>
      </c>
      <c r="K4" t="s">
        <v>4693</v>
      </c>
      <c r="L4" t="s">
        <v>4787</v>
      </c>
      <c r="M4" t="s">
        <v>4265</v>
      </c>
      <c r="N4">
        <v>391</v>
      </c>
      <c r="O4" t="s">
        <v>4796</v>
      </c>
      <c r="P4" t="s">
        <v>4798</v>
      </c>
      <c r="Q4" t="s">
        <v>4837</v>
      </c>
      <c r="R4" t="s">
        <v>4839</v>
      </c>
      <c r="S4" t="s">
        <v>4842</v>
      </c>
      <c r="T4">
        <v>0.3</v>
      </c>
      <c r="U4" t="s">
        <v>4845</v>
      </c>
      <c r="V4" t="s">
        <v>4848</v>
      </c>
      <c r="W4">
        <v>2002</v>
      </c>
      <c r="X4" t="str">
        <f>HYPERLINK("http://www.pdbbind.org.cn/quickpdb.asp?quickpdb=1M4H","1M4H")</f>
        <v>1M4H</v>
      </c>
      <c r="Y4">
        <v>1</v>
      </c>
      <c r="Z4">
        <v>1</v>
      </c>
    </row>
    <row r="5" spans="1:26" x14ac:dyDescent="0.25">
      <c r="A5" t="s">
        <v>4264</v>
      </c>
      <c r="B5">
        <v>75</v>
      </c>
      <c r="C5">
        <v>416</v>
      </c>
      <c r="D5">
        <v>341</v>
      </c>
      <c r="E5" t="s">
        <v>4266</v>
      </c>
      <c r="I5" t="s">
        <v>4313</v>
      </c>
      <c r="J5" t="s">
        <v>4691</v>
      </c>
      <c r="K5" t="s">
        <v>4694</v>
      </c>
      <c r="L5" t="s">
        <v>4788</v>
      </c>
      <c r="N5">
        <v>8</v>
      </c>
      <c r="O5" t="s">
        <v>4796</v>
      </c>
      <c r="P5" t="s">
        <v>4799</v>
      </c>
      <c r="Q5" t="s">
        <v>4837</v>
      </c>
      <c r="R5" t="s">
        <v>4840</v>
      </c>
      <c r="S5" t="s">
        <v>4842</v>
      </c>
      <c r="T5">
        <v>40</v>
      </c>
      <c r="U5" t="s">
        <v>4846</v>
      </c>
      <c r="V5" t="s">
        <v>4849</v>
      </c>
      <c r="W5">
        <v>2003</v>
      </c>
      <c r="X5" t="str">
        <f>HYPERLINK("http://www.pdbbind.org.cn/quickpdb.asp?quickpdb=1PY1","1PY1")</f>
        <v>1PY1</v>
      </c>
      <c r="Y5">
        <v>1</v>
      </c>
      <c r="Z5">
        <v>0</v>
      </c>
    </row>
    <row r="6" spans="1:26" x14ac:dyDescent="0.25">
      <c r="A6" t="s">
        <v>4265</v>
      </c>
      <c r="B6">
        <v>74</v>
      </c>
      <c r="C6">
        <v>418</v>
      </c>
      <c r="D6">
        <v>344</v>
      </c>
      <c r="E6" t="s">
        <v>4267</v>
      </c>
      <c r="I6" t="s">
        <v>4314</v>
      </c>
      <c r="J6" t="s">
        <v>4691</v>
      </c>
      <c r="K6" t="s">
        <v>4695</v>
      </c>
      <c r="L6" t="s">
        <v>4789</v>
      </c>
      <c r="M6" t="s">
        <v>4265</v>
      </c>
      <c r="N6">
        <v>389</v>
      </c>
      <c r="O6" t="s">
        <v>4796</v>
      </c>
      <c r="P6" t="s">
        <v>4800</v>
      </c>
      <c r="Y6">
        <v>1</v>
      </c>
      <c r="Z6">
        <v>1</v>
      </c>
    </row>
    <row r="7" spans="1:26" x14ac:dyDescent="0.25">
      <c r="I7" t="s">
        <v>4315</v>
      </c>
      <c r="J7" t="s">
        <v>4691</v>
      </c>
      <c r="K7" t="s">
        <v>4696</v>
      </c>
      <c r="L7" t="s">
        <v>4243</v>
      </c>
      <c r="M7" t="s">
        <v>4265</v>
      </c>
      <c r="N7">
        <v>405</v>
      </c>
      <c r="O7" t="s">
        <v>4796</v>
      </c>
      <c r="P7" t="s">
        <v>4801</v>
      </c>
      <c r="Q7" t="s">
        <v>4837</v>
      </c>
      <c r="R7" t="s">
        <v>4841</v>
      </c>
      <c r="S7" t="s">
        <v>4842</v>
      </c>
      <c r="T7">
        <v>1.4</v>
      </c>
      <c r="U7" t="s">
        <v>4846</v>
      </c>
      <c r="V7" t="s">
        <v>4850</v>
      </c>
      <c r="W7">
        <v>2004</v>
      </c>
      <c r="X7" t="str">
        <f>HYPERLINK("http://www.pdbbind.org.cn/quickpdb.asp?quickpdb=1TQF","1TQF")</f>
        <v>1TQF</v>
      </c>
      <c r="Y7">
        <v>1</v>
      </c>
      <c r="Z7">
        <v>1</v>
      </c>
    </row>
    <row r="8" spans="1:26" x14ac:dyDescent="0.25">
      <c r="A8" s="15" t="s">
        <v>4268</v>
      </c>
      <c r="B8" s="15"/>
      <c r="C8" s="15"/>
      <c r="D8" s="15"/>
      <c r="E8" s="15"/>
      <c r="I8" t="s">
        <v>4316</v>
      </c>
      <c r="J8" t="s">
        <v>4691</v>
      </c>
      <c r="K8" t="s">
        <v>4694</v>
      </c>
      <c r="L8" t="s">
        <v>4246</v>
      </c>
      <c r="N8">
        <v>12</v>
      </c>
      <c r="O8" t="s">
        <v>4796</v>
      </c>
      <c r="P8" t="s">
        <v>4802</v>
      </c>
      <c r="Q8" t="s">
        <v>4837</v>
      </c>
      <c r="R8" t="s">
        <v>4840</v>
      </c>
      <c r="S8" t="s">
        <v>4842</v>
      </c>
      <c r="T8">
        <v>0.8</v>
      </c>
      <c r="U8" t="s">
        <v>4846</v>
      </c>
      <c r="V8" t="s">
        <v>4851</v>
      </c>
      <c r="W8">
        <v>2004</v>
      </c>
      <c r="X8" t="str">
        <f>HYPERLINK("http://www.pdbbind.org.cn/quickpdb.asp?quickpdb=1UJJ","1UJJ")</f>
        <v>1UJJ</v>
      </c>
      <c r="Y8">
        <v>1</v>
      </c>
      <c r="Z8">
        <v>0</v>
      </c>
    </row>
    <row r="9" spans="1:26" x14ac:dyDescent="0.25">
      <c r="A9" s="14" t="s">
        <v>4269</v>
      </c>
      <c r="B9" s="14" t="s">
        <v>4270</v>
      </c>
      <c r="C9" s="14" t="s">
        <v>4271</v>
      </c>
      <c r="D9" s="14" t="s">
        <v>4272</v>
      </c>
      <c r="E9" s="14" t="s">
        <v>4273</v>
      </c>
      <c r="I9" t="s">
        <v>4317</v>
      </c>
      <c r="J9" t="s">
        <v>4691</v>
      </c>
      <c r="K9" t="s">
        <v>4692</v>
      </c>
      <c r="L9" t="s">
        <v>4790</v>
      </c>
      <c r="N9">
        <v>12</v>
      </c>
      <c r="O9" t="s">
        <v>4796</v>
      </c>
      <c r="P9" t="s">
        <v>4802</v>
      </c>
      <c r="Q9" t="s">
        <v>4837</v>
      </c>
      <c r="R9" t="s">
        <v>4840</v>
      </c>
      <c r="S9" t="s">
        <v>4842</v>
      </c>
      <c r="T9">
        <v>0.27</v>
      </c>
      <c r="U9" t="s">
        <v>4846</v>
      </c>
      <c r="V9" t="s">
        <v>4852</v>
      </c>
      <c r="W9">
        <v>2004</v>
      </c>
      <c r="X9" t="str">
        <f>HYPERLINK("http://www.pdbbind.org.cn/quickpdb.asp?quickpdb=1UJK","1UJK")</f>
        <v>1UJK</v>
      </c>
      <c r="Y9">
        <v>1</v>
      </c>
      <c r="Z9">
        <v>1</v>
      </c>
    </row>
    <row r="10" spans="1:26" x14ac:dyDescent="0.25">
      <c r="A10" t="s">
        <v>4274</v>
      </c>
      <c r="B10" t="s">
        <v>4277</v>
      </c>
      <c r="C10" t="s">
        <v>4277</v>
      </c>
      <c r="D10">
        <v>1</v>
      </c>
      <c r="E10">
        <v>1</v>
      </c>
      <c r="I10" t="s">
        <v>4318</v>
      </c>
      <c r="J10" t="s">
        <v>4691</v>
      </c>
      <c r="K10" t="s">
        <v>4697</v>
      </c>
      <c r="L10" t="s">
        <v>4243</v>
      </c>
      <c r="M10" t="s">
        <v>4265</v>
      </c>
      <c r="N10">
        <v>411</v>
      </c>
      <c r="O10" t="s">
        <v>4796</v>
      </c>
      <c r="P10" t="s">
        <v>4803</v>
      </c>
      <c r="Y10">
        <v>1</v>
      </c>
      <c r="Z10">
        <v>1</v>
      </c>
    </row>
    <row r="11" spans="1:26" x14ac:dyDescent="0.25">
      <c r="A11" t="s">
        <v>4275</v>
      </c>
      <c r="B11" t="s">
        <v>4278</v>
      </c>
      <c r="C11" t="s">
        <v>4278</v>
      </c>
      <c r="D11">
        <v>1</v>
      </c>
      <c r="E11">
        <v>1</v>
      </c>
      <c r="I11" t="s">
        <v>4319</v>
      </c>
      <c r="J11" t="s">
        <v>4691</v>
      </c>
      <c r="K11" t="s">
        <v>4698</v>
      </c>
      <c r="L11" t="s">
        <v>4243</v>
      </c>
      <c r="M11" t="s">
        <v>4265</v>
      </c>
      <c r="N11">
        <v>411</v>
      </c>
      <c r="O11" t="s">
        <v>4796</v>
      </c>
      <c r="P11" t="s">
        <v>4803</v>
      </c>
      <c r="Q11" t="s">
        <v>4837</v>
      </c>
      <c r="R11" t="s">
        <v>4841</v>
      </c>
      <c r="S11" t="s">
        <v>4842</v>
      </c>
      <c r="T11">
        <v>500</v>
      </c>
      <c r="U11" t="s">
        <v>4845</v>
      </c>
      <c r="V11" t="s">
        <v>4853</v>
      </c>
      <c r="W11">
        <v>2004</v>
      </c>
      <c r="X11" t="str">
        <f>HYPERLINK("http://www.pdbbind.org.cn/quickpdb.asp?quickpdb=1W51","1W51")</f>
        <v>1W51</v>
      </c>
      <c r="Y11">
        <v>1</v>
      </c>
      <c r="Z11">
        <v>1</v>
      </c>
    </row>
    <row r="12" spans="1:26" x14ac:dyDescent="0.25">
      <c r="A12" t="s">
        <v>4276</v>
      </c>
      <c r="B12" t="s">
        <v>4279</v>
      </c>
      <c r="C12" t="s">
        <v>4280</v>
      </c>
      <c r="D12">
        <v>1</v>
      </c>
      <c r="E12">
        <v>0</v>
      </c>
      <c r="I12" t="s">
        <v>4320</v>
      </c>
      <c r="J12" t="s">
        <v>4691</v>
      </c>
      <c r="K12" t="s">
        <v>4692</v>
      </c>
      <c r="L12" t="s">
        <v>4791</v>
      </c>
      <c r="M12" t="s">
        <v>4265</v>
      </c>
      <c r="N12">
        <v>389</v>
      </c>
      <c r="O12" t="s">
        <v>4796</v>
      </c>
      <c r="P12" t="s">
        <v>4800</v>
      </c>
      <c r="Q12" t="s">
        <v>4837</v>
      </c>
      <c r="R12" t="s">
        <v>4839</v>
      </c>
      <c r="S12" t="s">
        <v>4842</v>
      </c>
      <c r="T12">
        <v>0.03</v>
      </c>
      <c r="U12" t="s">
        <v>4845</v>
      </c>
      <c r="V12" t="s">
        <v>4854</v>
      </c>
      <c r="W12">
        <v>2005</v>
      </c>
      <c r="X12" t="str">
        <f>HYPERLINK("http://www.pdbbind.org.cn/quickpdb.asp?quickpdb=1XN2","1XN2")</f>
        <v>1XN2</v>
      </c>
      <c r="Y12">
        <v>1</v>
      </c>
      <c r="Z12">
        <v>1</v>
      </c>
    </row>
    <row r="13" spans="1:26" x14ac:dyDescent="0.25">
      <c r="I13" t="s">
        <v>4321</v>
      </c>
      <c r="J13" t="s">
        <v>4691</v>
      </c>
      <c r="K13" t="s">
        <v>4695</v>
      </c>
      <c r="L13" t="s">
        <v>4789</v>
      </c>
      <c r="M13" t="s">
        <v>4265</v>
      </c>
      <c r="N13">
        <v>389</v>
      </c>
      <c r="O13" t="s">
        <v>4796</v>
      </c>
      <c r="P13" t="s">
        <v>4800</v>
      </c>
      <c r="Q13" t="s">
        <v>4837</v>
      </c>
      <c r="R13" t="s">
        <v>4839</v>
      </c>
      <c r="S13" t="s">
        <v>4842</v>
      </c>
      <c r="T13">
        <v>40</v>
      </c>
      <c r="U13" t="s">
        <v>4845</v>
      </c>
      <c r="V13" t="s">
        <v>4855</v>
      </c>
      <c r="W13">
        <v>2005</v>
      </c>
      <c r="X13" t="str">
        <f>HYPERLINK("http://www.pdbbind.org.cn/quickpdb.asp?quickpdb=1XN3","1XN3")</f>
        <v>1XN3</v>
      </c>
      <c r="Y13">
        <v>1</v>
      </c>
      <c r="Z13">
        <v>1</v>
      </c>
    </row>
    <row r="14" spans="1:26" x14ac:dyDescent="0.25">
      <c r="A14" s="15" t="s">
        <v>4281</v>
      </c>
      <c r="B14" s="15"/>
      <c r="C14" s="15"/>
      <c r="D14" s="15"/>
      <c r="E14" s="15"/>
      <c r="F14" s="15"/>
      <c r="G14" s="15"/>
      <c r="I14" t="s">
        <v>4322</v>
      </c>
      <c r="J14" t="s">
        <v>4691</v>
      </c>
      <c r="K14" t="s">
        <v>4699</v>
      </c>
      <c r="L14" t="s">
        <v>4249</v>
      </c>
      <c r="M14" t="s">
        <v>4265</v>
      </c>
      <c r="N14">
        <v>389</v>
      </c>
      <c r="O14" t="s">
        <v>4796</v>
      </c>
      <c r="P14" t="s">
        <v>4800</v>
      </c>
      <c r="Q14" t="s">
        <v>4837</v>
      </c>
      <c r="R14" t="s">
        <v>4839</v>
      </c>
      <c r="S14" t="s">
        <v>4842</v>
      </c>
      <c r="T14">
        <v>25.1</v>
      </c>
      <c r="U14" t="s">
        <v>4845</v>
      </c>
      <c r="V14" t="s">
        <v>4856</v>
      </c>
      <c r="W14">
        <v>2004</v>
      </c>
      <c r="X14" t="str">
        <f>HYPERLINK("http://www.pdbbind.org.cn/quickpdb.asp?quickpdb=1XS7","1XS7")</f>
        <v>1XS7</v>
      </c>
      <c r="Y14">
        <v>1</v>
      </c>
      <c r="Z14">
        <v>1</v>
      </c>
    </row>
    <row r="15" spans="1:26" x14ac:dyDescent="0.25">
      <c r="A15" s="14" t="s">
        <v>4282</v>
      </c>
      <c r="B15" s="14" t="s">
        <v>4283</v>
      </c>
      <c r="C15" s="14" t="s">
        <v>4284</v>
      </c>
      <c r="D15" s="14" t="s">
        <v>4285</v>
      </c>
      <c r="E15" s="14" t="s">
        <v>4286</v>
      </c>
      <c r="F15" s="14" t="s">
        <v>4287</v>
      </c>
      <c r="G15" s="14" t="s">
        <v>4288</v>
      </c>
      <c r="I15" t="s">
        <v>4323</v>
      </c>
      <c r="J15" t="s">
        <v>4691</v>
      </c>
      <c r="K15" t="s">
        <v>4700</v>
      </c>
      <c r="L15" t="s">
        <v>4792</v>
      </c>
      <c r="M15" t="s">
        <v>4265</v>
      </c>
      <c r="N15">
        <v>402</v>
      </c>
      <c r="O15" t="s">
        <v>4796</v>
      </c>
      <c r="P15" t="s">
        <v>4804</v>
      </c>
      <c r="Q15" t="s">
        <v>4837</v>
      </c>
      <c r="R15" t="s">
        <v>4841</v>
      </c>
      <c r="S15" t="s">
        <v>4842</v>
      </c>
      <c r="T15">
        <v>0.01</v>
      </c>
      <c r="U15" t="s">
        <v>4846</v>
      </c>
      <c r="V15" t="s">
        <v>4857</v>
      </c>
      <c r="W15">
        <v>2006</v>
      </c>
      <c r="X15" t="str">
        <f>HYPERLINK("http://www.pdbbind.org.cn/quickpdb.asp?quickpdb=1YM2","1YM2")</f>
        <v>1YM2</v>
      </c>
      <c r="Y15">
        <v>1</v>
      </c>
      <c r="Z15">
        <v>1</v>
      </c>
    </row>
    <row r="16" spans="1:26" x14ac:dyDescent="0.25">
      <c r="A16" t="s">
        <v>4289</v>
      </c>
      <c r="B16" t="s">
        <v>4243</v>
      </c>
      <c r="C16">
        <v>100</v>
      </c>
      <c r="D16" t="s">
        <v>3896</v>
      </c>
      <c r="E16" t="s">
        <v>4294</v>
      </c>
      <c r="I16" t="s">
        <v>4324</v>
      </c>
      <c r="J16" t="s">
        <v>4691</v>
      </c>
      <c r="K16" t="s">
        <v>4701</v>
      </c>
      <c r="L16" t="s">
        <v>4792</v>
      </c>
      <c r="M16" t="s">
        <v>4265</v>
      </c>
      <c r="N16">
        <v>408</v>
      </c>
      <c r="O16" t="s">
        <v>4796</v>
      </c>
      <c r="P16" t="s">
        <v>4805</v>
      </c>
      <c r="Q16" t="s">
        <v>4837</v>
      </c>
      <c r="R16" t="s">
        <v>4841</v>
      </c>
      <c r="S16" t="s">
        <v>4842</v>
      </c>
      <c r="T16">
        <v>3.9E-2</v>
      </c>
      <c r="U16" t="s">
        <v>4846</v>
      </c>
      <c r="V16" t="s">
        <v>4858</v>
      </c>
      <c r="W16">
        <v>2006</v>
      </c>
      <c r="X16" t="str">
        <f>HYPERLINK("http://www.pdbbind.org.cn/quickpdb.asp?quickpdb=1YM4","1YM4")</f>
        <v>1YM4</v>
      </c>
      <c r="Y16">
        <v>1</v>
      </c>
      <c r="Z16">
        <v>1</v>
      </c>
    </row>
    <row r="17" spans="1:26" x14ac:dyDescent="0.25">
      <c r="A17" t="s">
        <v>4290</v>
      </c>
      <c r="B17" t="s">
        <v>4243</v>
      </c>
      <c r="C17">
        <v>71.5</v>
      </c>
      <c r="D17" t="s">
        <v>4293</v>
      </c>
      <c r="E17" t="s">
        <v>4294</v>
      </c>
      <c r="I17" t="s">
        <v>4325</v>
      </c>
      <c r="J17" t="s">
        <v>4691</v>
      </c>
      <c r="K17" t="s">
        <v>4702</v>
      </c>
      <c r="L17" t="s">
        <v>4243</v>
      </c>
      <c r="M17" t="s">
        <v>4265</v>
      </c>
      <c r="N17">
        <v>405</v>
      </c>
      <c r="O17" t="s">
        <v>4796</v>
      </c>
      <c r="P17" t="s">
        <v>4801</v>
      </c>
      <c r="Q17" t="s">
        <v>4837</v>
      </c>
      <c r="R17" t="s">
        <v>4841</v>
      </c>
      <c r="S17" t="s">
        <v>4842</v>
      </c>
      <c r="T17">
        <v>15</v>
      </c>
      <c r="U17" t="s">
        <v>4845</v>
      </c>
      <c r="V17" t="s">
        <v>4859</v>
      </c>
      <c r="W17">
        <v>2005</v>
      </c>
      <c r="X17" t="str">
        <f>HYPERLINK("http://www.pdbbind.org.cn/quickpdb.asp?quickpdb=2B8L","2B8L")</f>
        <v>2B8L</v>
      </c>
      <c r="Y17">
        <v>1</v>
      </c>
      <c r="Z17">
        <v>1</v>
      </c>
    </row>
    <row r="18" spans="1:26" x14ac:dyDescent="0.25">
      <c r="A18" t="s">
        <v>4291</v>
      </c>
      <c r="B18" t="s">
        <v>4243</v>
      </c>
      <c r="C18">
        <v>71.3</v>
      </c>
      <c r="D18" t="s">
        <v>4293</v>
      </c>
      <c r="E18" t="s">
        <v>4294</v>
      </c>
      <c r="I18" t="s">
        <v>4326</v>
      </c>
      <c r="J18" t="s">
        <v>4691</v>
      </c>
      <c r="K18" t="s">
        <v>4696</v>
      </c>
      <c r="L18" t="s">
        <v>4243</v>
      </c>
      <c r="M18" t="s">
        <v>4265</v>
      </c>
      <c r="N18">
        <v>405</v>
      </c>
      <c r="O18" t="s">
        <v>4796</v>
      </c>
      <c r="P18" t="s">
        <v>4801</v>
      </c>
      <c r="Q18" t="s">
        <v>4837</v>
      </c>
      <c r="R18" t="s">
        <v>4841</v>
      </c>
      <c r="S18" t="s">
        <v>4842</v>
      </c>
      <c r="T18">
        <v>98</v>
      </c>
      <c r="U18" t="s">
        <v>4845</v>
      </c>
      <c r="V18" t="s">
        <v>4860</v>
      </c>
      <c r="W18">
        <v>2005</v>
      </c>
      <c r="X18" t="str">
        <f>HYPERLINK("http://www.pdbbind.org.cn/quickpdb.asp?quickpdb=2B8V","2B8V")</f>
        <v>2B8V</v>
      </c>
      <c r="Y18">
        <v>1</v>
      </c>
      <c r="Z18">
        <v>1</v>
      </c>
    </row>
    <row r="19" spans="1:26" x14ac:dyDescent="0.25">
      <c r="A19" t="s">
        <v>4292</v>
      </c>
      <c r="B19" t="s">
        <v>4243</v>
      </c>
      <c r="C19">
        <v>71.2</v>
      </c>
      <c r="D19" t="s">
        <v>4293</v>
      </c>
      <c r="E19" t="s">
        <v>4294</v>
      </c>
      <c r="I19" t="s">
        <v>4327</v>
      </c>
      <c r="J19" t="s">
        <v>4691</v>
      </c>
      <c r="K19" t="s">
        <v>4703</v>
      </c>
      <c r="L19" t="s">
        <v>4793</v>
      </c>
      <c r="M19" t="s">
        <v>4265</v>
      </c>
      <c r="N19">
        <v>402</v>
      </c>
      <c r="O19" t="s">
        <v>4796</v>
      </c>
      <c r="P19" t="s">
        <v>4804</v>
      </c>
      <c r="Q19" t="s">
        <v>4837</v>
      </c>
      <c r="R19" t="s">
        <v>4841</v>
      </c>
      <c r="S19" t="s">
        <v>4842</v>
      </c>
      <c r="T19">
        <v>0.156</v>
      </c>
      <c r="U19" t="s">
        <v>4846</v>
      </c>
      <c r="V19" t="s">
        <v>4861</v>
      </c>
      <c r="W19">
        <v>2006</v>
      </c>
      <c r="X19" t="str">
        <f>HYPERLINK("http://www.pdbbind.org.cn/quickpdb.asp?quickpdb=2F3E","2F3E")</f>
        <v>2F3E</v>
      </c>
      <c r="Y19">
        <v>1</v>
      </c>
      <c r="Z19">
        <v>1</v>
      </c>
    </row>
    <row r="20" spans="1:26" x14ac:dyDescent="0.25">
      <c r="I20" t="s">
        <v>4328</v>
      </c>
      <c r="J20" t="s">
        <v>4691</v>
      </c>
      <c r="K20" t="s">
        <v>4704</v>
      </c>
      <c r="L20" t="s">
        <v>4793</v>
      </c>
      <c r="M20" t="s">
        <v>4265</v>
      </c>
      <c r="N20">
        <v>402</v>
      </c>
      <c r="O20" t="s">
        <v>4796</v>
      </c>
      <c r="P20" t="s">
        <v>4804</v>
      </c>
      <c r="Q20" t="s">
        <v>4837</v>
      </c>
      <c r="R20" t="s">
        <v>4841</v>
      </c>
      <c r="S20" t="s">
        <v>4842</v>
      </c>
      <c r="T20">
        <v>0.19</v>
      </c>
      <c r="U20" t="s">
        <v>4846</v>
      </c>
      <c r="V20" t="s">
        <v>4862</v>
      </c>
      <c r="W20">
        <v>2006</v>
      </c>
      <c r="X20" t="str">
        <f>HYPERLINK("http://www.pdbbind.org.cn/quickpdb.asp?quickpdb=2F3F","2F3F")</f>
        <v>2F3F</v>
      </c>
      <c r="Y20">
        <v>1</v>
      </c>
      <c r="Z20">
        <v>1</v>
      </c>
    </row>
    <row r="21" spans="1:26" x14ac:dyDescent="0.25">
      <c r="I21" t="s">
        <v>4329</v>
      </c>
      <c r="J21" t="s">
        <v>4691</v>
      </c>
      <c r="K21" t="s">
        <v>4705</v>
      </c>
      <c r="L21" t="s">
        <v>4793</v>
      </c>
      <c r="M21" t="s">
        <v>4265</v>
      </c>
      <c r="N21">
        <v>388</v>
      </c>
      <c r="O21" t="s">
        <v>4796</v>
      </c>
      <c r="P21" t="s">
        <v>4806</v>
      </c>
      <c r="Q21" t="s">
        <v>4837</v>
      </c>
      <c r="R21" t="s">
        <v>4839</v>
      </c>
      <c r="S21" t="s">
        <v>4842</v>
      </c>
      <c r="T21">
        <v>26</v>
      </c>
      <c r="U21" t="s">
        <v>4845</v>
      </c>
      <c r="V21" t="s">
        <v>4863</v>
      </c>
      <c r="W21">
        <v>2006</v>
      </c>
      <c r="X21" t="str">
        <f>HYPERLINK("http://www.pdbbind.org.cn/quickpdb.asp?quickpdb=2FDP","2FDP")</f>
        <v>2FDP</v>
      </c>
      <c r="Y21">
        <v>1</v>
      </c>
      <c r="Z21">
        <v>1</v>
      </c>
    </row>
    <row r="22" spans="1:26" x14ac:dyDescent="0.25">
      <c r="I22" t="s">
        <v>4330</v>
      </c>
      <c r="J22" t="s">
        <v>4691</v>
      </c>
      <c r="K22" t="s">
        <v>4706</v>
      </c>
      <c r="L22" t="s">
        <v>4789</v>
      </c>
      <c r="M22" t="s">
        <v>4265</v>
      </c>
      <c r="N22">
        <v>389</v>
      </c>
      <c r="O22" t="s">
        <v>4796</v>
      </c>
      <c r="P22" t="s">
        <v>4800</v>
      </c>
      <c r="Q22" t="s">
        <v>4837</v>
      </c>
      <c r="R22" t="s">
        <v>4839</v>
      </c>
      <c r="S22" t="s">
        <v>4842</v>
      </c>
      <c r="T22">
        <v>0.3</v>
      </c>
      <c r="U22" t="s">
        <v>4845</v>
      </c>
      <c r="V22" t="s">
        <v>4864</v>
      </c>
      <c r="W22">
        <v>2006</v>
      </c>
      <c r="X22" t="str">
        <f>HYPERLINK("http://www.pdbbind.org.cn/quickpdb.asp?quickpdb=2G94","2G94")</f>
        <v>2G94</v>
      </c>
      <c r="Y22">
        <v>1</v>
      </c>
      <c r="Z22">
        <v>1</v>
      </c>
    </row>
    <row r="23" spans="1:26" x14ac:dyDescent="0.25">
      <c r="I23" t="s">
        <v>4331</v>
      </c>
      <c r="J23" t="s">
        <v>4691</v>
      </c>
      <c r="K23" t="s">
        <v>4705</v>
      </c>
      <c r="L23" t="s">
        <v>4793</v>
      </c>
      <c r="M23" t="s">
        <v>4265</v>
      </c>
      <c r="N23">
        <v>455</v>
      </c>
      <c r="O23" t="s">
        <v>4796</v>
      </c>
      <c r="P23" t="s">
        <v>4807</v>
      </c>
      <c r="Q23" t="s">
        <v>4837</v>
      </c>
      <c r="R23" t="s">
        <v>4841</v>
      </c>
      <c r="S23" t="s">
        <v>4842</v>
      </c>
      <c r="T23">
        <v>112</v>
      </c>
      <c r="U23" t="s">
        <v>4845</v>
      </c>
      <c r="V23" t="s">
        <v>4865</v>
      </c>
      <c r="W23">
        <v>2007</v>
      </c>
      <c r="X23" t="str">
        <f>HYPERLINK("http://www.pdbbind.org.cn/quickpdb.asp?quickpdb=2HIZ","2HIZ")</f>
        <v>2HIZ</v>
      </c>
      <c r="Y23">
        <v>1</v>
      </c>
      <c r="Z23">
        <v>1</v>
      </c>
    </row>
    <row r="24" spans="1:26" x14ac:dyDescent="0.25">
      <c r="I24" t="s">
        <v>4332</v>
      </c>
      <c r="J24" t="s">
        <v>4691</v>
      </c>
      <c r="K24" t="s">
        <v>4707</v>
      </c>
      <c r="L24" t="s">
        <v>4243</v>
      </c>
      <c r="M24" t="s">
        <v>4265</v>
      </c>
      <c r="N24">
        <v>406</v>
      </c>
      <c r="O24" t="s">
        <v>4796</v>
      </c>
      <c r="P24" t="s">
        <v>4808</v>
      </c>
      <c r="Q24" t="s">
        <v>4837</v>
      </c>
      <c r="R24" t="s">
        <v>4841</v>
      </c>
      <c r="S24" t="s">
        <v>4842</v>
      </c>
      <c r="T24">
        <v>2</v>
      </c>
      <c r="U24" t="s">
        <v>4845</v>
      </c>
      <c r="V24" t="s">
        <v>4866</v>
      </c>
      <c r="W24">
        <v>2007</v>
      </c>
      <c r="X24" t="str">
        <f>HYPERLINK("http://www.pdbbind.org.cn/quickpdb.asp?quickpdb=2HM1","2HM1")</f>
        <v>2HM1</v>
      </c>
      <c r="Y24">
        <v>1</v>
      </c>
      <c r="Z24">
        <v>1</v>
      </c>
    </row>
    <row r="25" spans="1:26" x14ac:dyDescent="0.25">
      <c r="I25" t="s">
        <v>4333</v>
      </c>
      <c r="J25" t="s">
        <v>4691</v>
      </c>
      <c r="K25" t="s">
        <v>4702</v>
      </c>
      <c r="L25" t="s">
        <v>4243</v>
      </c>
      <c r="M25" t="s">
        <v>4265</v>
      </c>
      <c r="N25">
        <v>406</v>
      </c>
      <c r="O25" t="s">
        <v>4796</v>
      </c>
      <c r="P25" t="s">
        <v>4808</v>
      </c>
      <c r="Q25" t="s">
        <v>4837</v>
      </c>
      <c r="R25" t="s">
        <v>4841</v>
      </c>
      <c r="S25" t="s">
        <v>4842</v>
      </c>
      <c r="T25">
        <v>5</v>
      </c>
      <c r="U25" t="s">
        <v>4845</v>
      </c>
      <c r="V25" t="s">
        <v>4867</v>
      </c>
      <c r="W25">
        <v>2007</v>
      </c>
      <c r="X25" t="str">
        <f>HYPERLINK("http://www.pdbbind.org.cn/quickpdb.asp?quickpdb=2IQG","2IQG")</f>
        <v>2IQG</v>
      </c>
      <c r="Y25">
        <v>1</v>
      </c>
      <c r="Z25">
        <v>1</v>
      </c>
    </row>
    <row r="26" spans="1:26" x14ac:dyDescent="0.25">
      <c r="I26" t="s">
        <v>4334</v>
      </c>
      <c r="J26" t="s">
        <v>4691</v>
      </c>
      <c r="K26" t="s">
        <v>4696</v>
      </c>
      <c r="L26" t="s">
        <v>4243</v>
      </c>
      <c r="M26" t="s">
        <v>4265</v>
      </c>
      <c r="N26">
        <v>405</v>
      </c>
      <c r="O26" t="s">
        <v>4796</v>
      </c>
      <c r="P26" t="s">
        <v>4801</v>
      </c>
      <c r="Q26" t="s">
        <v>4837</v>
      </c>
      <c r="R26" t="s">
        <v>4841</v>
      </c>
      <c r="S26" t="s">
        <v>4842</v>
      </c>
      <c r="T26">
        <v>12</v>
      </c>
      <c r="U26" t="s">
        <v>4845</v>
      </c>
      <c r="V26" t="s">
        <v>4868</v>
      </c>
      <c r="W26">
        <v>2006</v>
      </c>
      <c r="X26" t="str">
        <f>HYPERLINK("http://www.pdbbind.org.cn/quickpdb.asp?quickpdb=2IRZ","2IRZ")</f>
        <v>2IRZ</v>
      </c>
      <c r="Y26">
        <v>1</v>
      </c>
      <c r="Z26">
        <v>1</v>
      </c>
    </row>
    <row r="27" spans="1:26" x14ac:dyDescent="0.25">
      <c r="I27" t="s">
        <v>4335</v>
      </c>
      <c r="J27" t="s">
        <v>4691</v>
      </c>
      <c r="K27" t="s">
        <v>4707</v>
      </c>
      <c r="L27" t="s">
        <v>4243</v>
      </c>
      <c r="M27" t="s">
        <v>4265</v>
      </c>
      <c r="N27">
        <v>405</v>
      </c>
      <c r="O27" t="s">
        <v>4796</v>
      </c>
      <c r="P27" t="s">
        <v>4801</v>
      </c>
      <c r="Q27" t="s">
        <v>4837</v>
      </c>
      <c r="R27" t="s">
        <v>4841</v>
      </c>
      <c r="S27" t="s">
        <v>4842</v>
      </c>
      <c r="T27">
        <v>200</v>
      </c>
      <c r="U27" t="s">
        <v>4845</v>
      </c>
      <c r="V27" t="s">
        <v>4869</v>
      </c>
      <c r="W27">
        <v>2006</v>
      </c>
      <c r="X27" t="str">
        <f>HYPERLINK("http://www.pdbbind.org.cn/quickpdb.asp?quickpdb=2IS0","2IS0")</f>
        <v>2IS0</v>
      </c>
      <c r="Y27">
        <v>1</v>
      </c>
      <c r="Z27">
        <v>1</v>
      </c>
    </row>
    <row r="28" spans="1:26" x14ac:dyDescent="0.25">
      <c r="I28" t="s">
        <v>4336</v>
      </c>
      <c r="J28" t="s">
        <v>4691</v>
      </c>
      <c r="K28" t="s">
        <v>4696</v>
      </c>
      <c r="L28" t="s">
        <v>4243</v>
      </c>
      <c r="M28" t="s">
        <v>4265</v>
      </c>
      <c r="N28">
        <v>405</v>
      </c>
      <c r="O28" t="s">
        <v>4796</v>
      </c>
      <c r="P28" t="s">
        <v>4801</v>
      </c>
      <c r="Y28">
        <v>1</v>
      </c>
      <c r="Z28">
        <v>1</v>
      </c>
    </row>
    <row r="29" spans="1:26" x14ac:dyDescent="0.25">
      <c r="I29" t="s">
        <v>4337</v>
      </c>
      <c r="J29" t="s">
        <v>4691</v>
      </c>
      <c r="K29" t="s">
        <v>4696</v>
      </c>
      <c r="L29" t="s">
        <v>4243</v>
      </c>
      <c r="M29" t="s">
        <v>4265</v>
      </c>
      <c r="N29">
        <v>405</v>
      </c>
      <c r="O29" t="s">
        <v>4796</v>
      </c>
      <c r="P29" t="s">
        <v>4801</v>
      </c>
      <c r="Q29" t="s">
        <v>4837</v>
      </c>
      <c r="R29" t="s">
        <v>4841</v>
      </c>
      <c r="S29" t="s">
        <v>4842</v>
      </c>
      <c r="T29">
        <v>11</v>
      </c>
      <c r="U29" t="s">
        <v>4845</v>
      </c>
      <c r="V29" t="s">
        <v>4870</v>
      </c>
      <c r="W29">
        <v>2007</v>
      </c>
      <c r="X29" t="str">
        <f>HYPERLINK("http://www.pdbbind.org.cn/quickpdb.asp?quickpdb=2OAH","2OAH")</f>
        <v>2OAH</v>
      </c>
      <c r="Y29">
        <v>1</v>
      </c>
      <c r="Z29">
        <v>1</v>
      </c>
    </row>
    <row r="30" spans="1:26" x14ac:dyDescent="0.25">
      <c r="I30" t="s">
        <v>4338</v>
      </c>
      <c r="J30" t="s">
        <v>4691</v>
      </c>
      <c r="K30" t="s">
        <v>4701</v>
      </c>
      <c r="L30" t="s">
        <v>4243</v>
      </c>
      <c r="M30" t="s">
        <v>4265</v>
      </c>
      <c r="N30">
        <v>402</v>
      </c>
      <c r="O30" t="s">
        <v>4796</v>
      </c>
      <c r="P30" t="s">
        <v>4809</v>
      </c>
      <c r="Y30">
        <v>1</v>
      </c>
      <c r="Z30">
        <v>1</v>
      </c>
    </row>
    <row r="31" spans="1:26" x14ac:dyDescent="0.25">
      <c r="I31" t="s">
        <v>4339</v>
      </c>
      <c r="J31" t="s">
        <v>4691</v>
      </c>
      <c r="K31" t="s">
        <v>4707</v>
      </c>
      <c r="L31" t="s">
        <v>4243</v>
      </c>
      <c r="M31" t="s">
        <v>4265</v>
      </c>
      <c r="N31">
        <v>402</v>
      </c>
      <c r="O31" t="s">
        <v>4796</v>
      </c>
      <c r="P31" t="s">
        <v>4809</v>
      </c>
      <c r="Q31" t="s">
        <v>4837</v>
      </c>
      <c r="R31" t="s">
        <v>4841</v>
      </c>
      <c r="S31" t="s">
        <v>4843</v>
      </c>
      <c r="T31">
        <v>2000</v>
      </c>
      <c r="U31" t="s">
        <v>4846</v>
      </c>
      <c r="V31" t="s">
        <v>4871</v>
      </c>
      <c r="W31">
        <v>2007</v>
      </c>
      <c r="X31" t="str">
        <f>HYPERLINK("http://www.pdbbind.org.cn/quickpdb.asp?quickpdb=2OHK","2OHK")</f>
        <v>2OHK</v>
      </c>
      <c r="Y31">
        <v>1</v>
      </c>
      <c r="Z31">
        <v>1</v>
      </c>
    </row>
    <row r="32" spans="1:26" x14ac:dyDescent="0.25">
      <c r="I32" t="s">
        <v>4340</v>
      </c>
      <c r="J32" t="s">
        <v>4691</v>
      </c>
      <c r="K32" t="s">
        <v>4708</v>
      </c>
      <c r="L32" t="s">
        <v>4243</v>
      </c>
      <c r="M32" t="s">
        <v>4265</v>
      </c>
      <c r="N32">
        <v>402</v>
      </c>
      <c r="O32" t="s">
        <v>4796</v>
      </c>
      <c r="P32" t="s">
        <v>4809</v>
      </c>
      <c r="Q32" t="s">
        <v>4837</v>
      </c>
      <c r="R32" t="s">
        <v>4840</v>
      </c>
      <c r="S32" t="s">
        <v>4842</v>
      </c>
      <c r="T32">
        <v>900</v>
      </c>
      <c r="U32" t="s">
        <v>4846</v>
      </c>
      <c r="V32" t="s">
        <v>4872</v>
      </c>
      <c r="W32">
        <v>2007</v>
      </c>
      <c r="X32" t="str">
        <f>HYPERLINK("http://www.pdbbind.org.cn/quickpdb.asp?quickpdb=2OHL","2OHL")</f>
        <v>2OHL</v>
      </c>
      <c r="Y32">
        <v>1</v>
      </c>
      <c r="Z32">
        <v>1</v>
      </c>
    </row>
    <row r="33" spans="9:26" x14ac:dyDescent="0.25">
      <c r="I33" t="s">
        <v>4341</v>
      </c>
      <c r="J33" t="s">
        <v>4691</v>
      </c>
      <c r="K33" t="s">
        <v>4709</v>
      </c>
      <c r="L33" t="s">
        <v>4243</v>
      </c>
      <c r="M33" t="s">
        <v>4265</v>
      </c>
      <c r="N33">
        <v>402</v>
      </c>
      <c r="O33" t="s">
        <v>4796</v>
      </c>
      <c r="P33" t="s">
        <v>4809</v>
      </c>
      <c r="Q33" t="s">
        <v>4837</v>
      </c>
      <c r="R33" t="s">
        <v>4841</v>
      </c>
      <c r="S33" t="s">
        <v>4842</v>
      </c>
      <c r="T33">
        <v>310</v>
      </c>
      <c r="U33" t="s">
        <v>4846</v>
      </c>
      <c r="V33" t="s">
        <v>4873</v>
      </c>
      <c r="W33">
        <v>2007</v>
      </c>
      <c r="X33" t="str">
        <f>HYPERLINK("http://www.pdbbind.org.cn/quickpdb.asp?quickpdb=2OHM","2OHM")</f>
        <v>2OHM</v>
      </c>
      <c r="Y33">
        <v>1</v>
      </c>
      <c r="Z33">
        <v>1</v>
      </c>
    </row>
    <row r="34" spans="9:26" x14ac:dyDescent="0.25">
      <c r="I34" t="s">
        <v>4342</v>
      </c>
      <c r="J34" t="s">
        <v>4691</v>
      </c>
      <c r="K34" t="s">
        <v>4710</v>
      </c>
      <c r="L34" t="s">
        <v>4243</v>
      </c>
      <c r="M34" t="s">
        <v>4265</v>
      </c>
      <c r="N34">
        <v>402</v>
      </c>
      <c r="O34" t="s">
        <v>4796</v>
      </c>
      <c r="P34" t="s">
        <v>4809</v>
      </c>
      <c r="Y34">
        <v>1</v>
      </c>
      <c r="Z34">
        <v>1</v>
      </c>
    </row>
    <row r="35" spans="9:26" x14ac:dyDescent="0.25">
      <c r="I35" t="s">
        <v>4343</v>
      </c>
      <c r="J35" t="s">
        <v>4691</v>
      </c>
      <c r="K35" t="s">
        <v>4701</v>
      </c>
      <c r="L35" t="s">
        <v>4243</v>
      </c>
      <c r="M35" t="s">
        <v>4265</v>
      </c>
      <c r="N35">
        <v>402</v>
      </c>
      <c r="O35" t="s">
        <v>4796</v>
      </c>
      <c r="P35" t="s">
        <v>4809</v>
      </c>
      <c r="Q35" t="s">
        <v>4837</v>
      </c>
      <c r="R35" t="s">
        <v>4841</v>
      </c>
      <c r="S35" t="s">
        <v>4842</v>
      </c>
      <c r="T35">
        <v>94</v>
      </c>
      <c r="U35" t="s">
        <v>4846</v>
      </c>
      <c r="V35" t="s">
        <v>4874</v>
      </c>
      <c r="W35">
        <v>2007</v>
      </c>
      <c r="X35" t="str">
        <f>HYPERLINK("http://www.pdbbind.org.cn/quickpdb.asp?quickpdb=2OHP","2OHP")</f>
        <v>2OHP</v>
      </c>
      <c r="Y35">
        <v>1</v>
      </c>
      <c r="Z35">
        <v>1</v>
      </c>
    </row>
    <row r="36" spans="9:26" x14ac:dyDescent="0.25">
      <c r="I36" t="s">
        <v>4344</v>
      </c>
      <c r="J36" t="s">
        <v>4691</v>
      </c>
      <c r="K36" t="s">
        <v>4693</v>
      </c>
      <c r="L36" t="s">
        <v>4243</v>
      </c>
      <c r="M36" t="s">
        <v>4265</v>
      </c>
      <c r="N36">
        <v>402</v>
      </c>
      <c r="O36" t="s">
        <v>4796</v>
      </c>
      <c r="P36" t="s">
        <v>4809</v>
      </c>
      <c r="Q36" t="s">
        <v>4837</v>
      </c>
      <c r="R36" t="s">
        <v>4841</v>
      </c>
      <c r="S36" t="s">
        <v>4842</v>
      </c>
      <c r="T36">
        <v>25</v>
      </c>
      <c r="U36" t="s">
        <v>4846</v>
      </c>
      <c r="V36" t="s">
        <v>4875</v>
      </c>
      <c r="W36">
        <v>2007</v>
      </c>
      <c r="X36" t="str">
        <f>HYPERLINK("http://www.pdbbind.org.cn/quickpdb.asp?quickpdb=2OHQ","2OHQ")</f>
        <v>2OHQ</v>
      </c>
      <c r="Y36">
        <v>1</v>
      </c>
      <c r="Z36">
        <v>1</v>
      </c>
    </row>
    <row r="37" spans="9:26" x14ac:dyDescent="0.25">
      <c r="I37" t="s">
        <v>4345</v>
      </c>
      <c r="J37" t="s">
        <v>4691</v>
      </c>
      <c r="K37" t="s">
        <v>4701</v>
      </c>
      <c r="L37" t="s">
        <v>4243</v>
      </c>
      <c r="M37" t="s">
        <v>4265</v>
      </c>
      <c r="N37">
        <v>402</v>
      </c>
      <c r="O37" t="s">
        <v>4796</v>
      </c>
      <c r="P37" t="s">
        <v>4809</v>
      </c>
      <c r="Q37" t="s">
        <v>4837</v>
      </c>
      <c r="R37" t="s">
        <v>4841</v>
      </c>
      <c r="S37" t="s">
        <v>4842</v>
      </c>
      <c r="T37">
        <v>100</v>
      </c>
      <c r="U37" t="s">
        <v>4846</v>
      </c>
      <c r="V37" t="s">
        <v>4876</v>
      </c>
      <c r="W37">
        <v>2007</v>
      </c>
      <c r="X37" t="str">
        <f>HYPERLINK("http://www.pdbbind.org.cn/quickpdb.asp?quickpdb=2OHR","2OHR")</f>
        <v>2OHR</v>
      </c>
      <c r="Y37">
        <v>1</v>
      </c>
      <c r="Z37">
        <v>1</v>
      </c>
    </row>
    <row r="38" spans="9:26" x14ac:dyDescent="0.25">
      <c r="I38" t="s">
        <v>4346</v>
      </c>
      <c r="J38" t="s">
        <v>4691</v>
      </c>
      <c r="K38" t="s">
        <v>4711</v>
      </c>
      <c r="L38" t="s">
        <v>4243</v>
      </c>
      <c r="M38" t="s">
        <v>4265</v>
      </c>
      <c r="N38">
        <v>402</v>
      </c>
      <c r="O38" t="s">
        <v>4796</v>
      </c>
      <c r="P38" t="s">
        <v>4809</v>
      </c>
      <c r="Q38" t="s">
        <v>4837</v>
      </c>
      <c r="R38" t="s">
        <v>4841</v>
      </c>
      <c r="S38" t="s">
        <v>4842</v>
      </c>
      <c r="T38">
        <v>40</v>
      </c>
      <c r="U38" t="s">
        <v>4846</v>
      </c>
      <c r="V38" t="s">
        <v>4877</v>
      </c>
      <c r="W38">
        <v>2007</v>
      </c>
      <c r="X38" t="str">
        <f>HYPERLINK("http://www.pdbbind.org.cn/quickpdb.asp?quickpdb=2OHS","2OHS")</f>
        <v>2OHS</v>
      </c>
      <c r="Y38">
        <v>1</v>
      </c>
      <c r="Z38">
        <v>1</v>
      </c>
    </row>
    <row r="39" spans="9:26" x14ac:dyDescent="0.25">
      <c r="I39" t="s">
        <v>4347</v>
      </c>
      <c r="J39" t="s">
        <v>4691</v>
      </c>
      <c r="K39" t="s">
        <v>4704</v>
      </c>
      <c r="L39" t="s">
        <v>4243</v>
      </c>
      <c r="M39" t="s">
        <v>4265</v>
      </c>
      <c r="N39">
        <v>402</v>
      </c>
      <c r="O39" t="s">
        <v>4796</v>
      </c>
      <c r="P39" t="s">
        <v>4809</v>
      </c>
      <c r="Q39" t="s">
        <v>4837</v>
      </c>
      <c r="R39" t="s">
        <v>4841</v>
      </c>
      <c r="S39" t="s">
        <v>4842</v>
      </c>
      <c r="T39">
        <v>9.1</v>
      </c>
      <c r="U39" t="s">
        <v>4846</v>
      </c>
      <c r="V39" t="s">
        <v>4878</v>
      </c>
      <c r="W39">
        <v>2007</v>
      </c>
      <c r="X39" t="str">
        <f>HYPERLINK("http://www.pdbbind.org.cn/quickpdb.asp?quickpdb=2OHT","2OHT")</f>
        <v>2OHT</v>
      </c>
      <c r="Y39">
        <v>1</v>
      </c>
      <c r="Z39">
        <v>1</v>
      </c>
    </row>
    <row r="40" spans="9:26" x14ac:dyDescent="0.25">
      <c r="I40" t="s">
        <v>4348</v>
      </c>
      <c r="J40" t="s">
        <v>4691</v>
      </c>
      <c r="K40" t="s">
        <v>4712</v>
      </c>
      <c r="L40" t="s">
        <v>4243</v>
      </c>
      <c r="M40" t="s">
        <v>4265</v>
      </c>
      <c r="N40">
        <v>402</v>
      </c>
      <c r="O40" t="s">
        <v>4796</v>
      </c>
      <c r="P40" t="s">
        <v>4809</v>
      </c>
      <c r="Q40" t="s">
        <v>4837</v>
      </c>
      <c r="R40" t="s">
        <v>4841</v>
      </c>
      <c r="S40" t="s">
        <v>4842</v>
      </c>
      <c r="T40">
        <v>4.2</v>
      </c>
      <c r="U40" t="s">
        <v>4846</v>
      </c>
      <c r="V40" t="s">
        <v>4879</v>
      </c>
      <c r="W40">
        <v>2007</v>
      </c>
      <c r="X40" t="str">
        <f>HYPERLINK("http://www.pdbbind.org.cn/quickpdb.asp?quickpdb=2OHU","2OHU")</f>
        <v>2OHU</v>
      </c>
      <c r="Y40">
        <v>1</v>
      </c>
      <c r="Z40">
        <v>1</v>
      </c>
    </row>
    <row r="41" spans="9:26" x14ac:dyDescent="0.25">
      <c r="I41" t="s">
        <v>4349</v>
      </c>
      <c r="J41" t="s">
        <v>4691</v>
      </c>
      <c r="K41" t="s">
        <v>4705</v>
      </c>
      <c r="L41" t="s">
        <v>4789</v>
      </c>
      <c r="M41" t="s">
        <v>4265</v>
      </c>
      <c r="N41">
        <v>389</v>
      </c>
      <c r="O41" t="s">
        <v>4796</v>
      </c>
      <c r="P41" t="s">
        <v>4800</v>
      </c>
      <c r="Q41" t="s">
        <v>4837</v>
      </c>
      <c r="R41" t="s">
        <v>4839</v>
      </c>
      <c r="S41" t="s">
        <v>4842</v>
      </c>
      <c r="T41">
        <v>1.1000000000000001</v>
      </c>
      <c r="U41" t="s">
        <v>4845</v>
      </c>
      <c r="V41" t="s">
        <v>4880</v>
      </c>
      <c r="W41">
        <v>2007</v>
      </c>
      <c r="X41" t="str">
        <f>HYPERLINK("http://www.pdbbind.org.cn/quickpdb.asp?quickpdb=2P4J","2P4J")</f>
        <v>2P4J</v>
      </c>
      <c r="Y41">
        <v>1</v>
      </c>
      <c r="Z41">
        <v>1</v>
      </c>
    </row>
    <row r="42" spans="9:26" x14ac:dyDescent="0.25">
      <c r="I42" t="s">
        <v>4350</v>
      </c>
      <c r="J42" t="s">
        <v>4691</v>
      </c>
      <c r="K42" t="s">
        <v>4705</v>
      </c>
      <c r="L42" t="s">
        <v>4793</v>
      </c>
      <c r="M42" t="s">
        <v>4265</v>
      </c>
      <c r="N42">
        <v>455</v>
      </c>
      <c r="O42" t="s">
        <v>4796</v>
      </c>
      <c r="P42" t="s">
        <v>4807</v>
      </c>
      <c r="Q42" t="s">
        <v>4837</v>
      </c>
      <c r="R42" t="s">
        <v>4841</v>
      </c>
      <c r="S42" t="s">
        <v>4842</v>
      </c>
      <c r="T42">
        <v>11</v>
      </c>
      <c r="U42" t="s">
        <v>4845</v>
      </c>
      <c r="V42" t="s">
        <v>4881</v>
      </c>
      <c r="W42">
        <v>2007</v>
      </c>
      <c r="X42" t="str">
        <f>HYPERLINK("http://www.pdbbind.org.cn/quickpdb.asp?quickpdb=2P83","2P83")</f>
        <v>2P83</v>
      </c>
      <c r="Y42">
        <v>1</v>
      </c>
      <c r="Z42">
        <v>1</v>
      </c>
    </row>
    <row r="43" spans="9:26" x14ac:dyDescent="0.25">
      <c r="I43" t="s">
        <v>4351</v>
      </c>
      <c r="J43" t="s">
        <v>4691</v>
      </c>
      <c r="K43" t="s">
        <v>4696</v>
      </c>
      <c r="L43" t="s">
        <v>4243</v>
      </c>
      <c r="M43" t="s">
        <v>4265</v>
      </c>
      <c r="N43">
        <v>405</v>
      </c>
      <c r="O43" t="s">
        <v>4796</v>
      </c>
      <c r="P43" t="s">
        <v>4801</v>
      </c>
      <c r="Q43" t="s">
        <v>4837</v>
      </c>
      <c r="R43" t="s">
        <v>4841</v>
      </c>
      <c r="S43" t="s">
        <v>4842</v>
      </c>
      <c r="T43">
        <v>71</v>
      </c>
      <c r="U43" t="s">
        <v>4845</v>
      </c>
      <c r="V43" t="s">
        <v>4882</v>
      </c>
      <c r="W43">
        <v>2007</v>
      </c>
      <c r="X43" t="str">
        <f>HYPERLINK("http://www.pdbbind.org.cn/quickpdb.asp?quickpdb=2P8H","2P8H")</f>
        <v>2P8H</v>
      </c>
      <c r="Y43">
        <v>1</v>
      </c>
      <c r="Z43">
        <v>1</v>
      </c>
    </row>
    <row r="44" spans="9:26" x14ac:dyDescent="0.25">
      <c r="I44" t="s">
        <v>4352</v>
      </c>
      <c r="J44" t="s">
        <v>4691</v>
      </c>
      <c r="K44" t="s">
        <v>4695</v>
      </c>
      <c r="L44" t="s">
        <v>4243</v>
      </c>
      <c r="M44" t="s">
        <v>4265</v>
      </c>
      <c r="N44">
        <v>405</v>
      </c>
      <c r="O44" t="s">
        <v>4796</v>
      </c>
      <c r="P44" t="s">
        <v>4801</v>
      </c>
      <c r="Q44" t="s">
        <v>4837</v>
      </c>
      <c r="R44" t="s">
        <v>4841</v>
      </c>
      <c r="S44" t="s">
        <v>4842</v>
      </c>
      <c r="T44">
        <v>27</v>
      </c>
      <c r="U44" t="s">
        <v>4845</v>
      </c>
      <c r="V44" t="s">
        <v>4883</v>
      </c>
      <c r="W44">
        <v>2007</v>
      </c>
      <c r="X44" t="str">
        <f>HYPERLINK("http://www.pdbbind.org.cn/quickpdb.asp?quickpdb=2PH6","2PH6")</f>
        <v>2PH6</v>
      </c>
      <c r="Y44">
        <v>1</v>
      </c>
      <c r="Z44">
        <v>1</v>
      </c>
    </row>
    <row r="45" spans="9:26" x14ac:dyDescent="0.25">
      <c r="I45" t="s">
        <v>4353</v>
      </c>
      <c r="J45" t="s">
        <v>4691</v>
      </c>
      <c r="K45" t="s">
        <v>4702</v>
      </c>
      <c r="L45" t="s">
        <v>4243</v>
      </c>
      <c r="M45" t="s">
        <v>4265</v>
      </c>
      <c r="N45">
        <v>405</v>
      </c>
      <c r="O45" t="s">
        <v>4796</v>
      </c>
      <c r="P45" t="s">
        <v>4801</v>
      </c>
      <c r="Q45" t="s">
        <v>4837</v>
      </c>
      <c r="R45" t="s">
        <v>4841</v>
      </c>
      <c r="S45" t="s">
        <v>4842</v>
      </c>
      <c r="T45">
        <v>1800</v>
      </c>
      <c r="U45" t="s">
        <v>4845</v>
      </c>
      <c r="V45" t="s">
        <v>4884</v>
      </c>
      <c r="W45">
        <v>2008</v>
      </c>
      <c r="X45" t="str">
        <f>HYPERLINK("http://www.pdbbind.org.cn/quickpdb.asp?quickpdb=2PH8","2PH8")</f>
        <v>2PH8</v>
      </c>
      <c r="Y45">
        <v>1</v>
      </c>
      <c r="Z45">
        <v>1</v>
      </c>
    </row>
    <row r="46" spans="9:26" x14ac:dyDescent="0.25">
      <c r="I46" t="s">
        <v>4354</v>
      </c>
      <c r="J46" t="s">
        <v>4691</v>
      </c>
      <c r="K46" t="s">
        <v>4713</v>
      </c>
      <c r="L46" t="s">
        <v>4793</v>
      </c>
      <c r="M46" t="s">
        <v>4265</v>
      </c>
      <c r="N46">
        <v>388</v>
      </c>
      <c r="O46" t="s">
        <v>4796</v>
      </c>
      <c r="P46" t="s">
        <v>4806</v>
      </c>
      <c r="Q46" t="s">
        <v>4837</v>
      </c>
      <c r="R46" t="s">
        <v>4839</v>
      </c>
      <c r="S46" t="s">
        <v>4842</v>
      </c>
      <c r="T46">
        <v>900</v>
      </c>
      <c r="U46" t="s">
        <v>4845</v>
      </c>
      <c r="V46" t="s">
        <v>4885</v>
      </c>
      <c r="W46">
        <v>2007</v>
      </c>
      <c r="X46" t="str">
        <f>HYPERLINK("http://www.pdbbind.org.cn/quickpdb.asp?quickpdb=2Q11","2Q11")</f>
        <v>2Q11</v>
      </c>
      <c r="Y46">
        <v>1</v>
      </c>
      <c r="Z46">
        <v>1</v>
      </c>
    </row>
    <row r="47" spans="9:26" x14ac:dyDescent="0.25">
      <c r="I47" t="s">
        <v>4355</v>
      </c>
      <c r="J47" t="s">
        <v>4691</v>
      </c>
      <c r="K47" t="s">
        <v>4713</v>
      </c>
      <c r="L47" t="s">
        <v>4243</v>
      </c>
      <c r="M47" t="s">
        <v>4265</v>
      </c>
      <c r="N47">
        <v>385</v>
      </c>
      <c r="O47" t="s">
        <v>4796</v>
      </c>
      <c r="P47" t="s">
        <v>4810</v>
      </c>
      <c r="Q47" t="s">
        <v>4837</v>
      </c>
      <c r="R47" t="s">
        <v>4839</v>
      </c>
      <c r="S47" t="s">
        <v>4842</v>
      </c>
      <c r="T47">
        <v>11</v>
      </c>
      <c r="U47" t="s">
        <v>4845</v>
      </c>
      <c r="V47" t="s">
        <v>4886</v>
      </c>
      <c r="W47">
        <v>2007</v>
      </c>
      <c r="X47" t="str">
        <f>HYPERLINK("http://www.pdbbind.org.cn/quickpdb.asp?quickpdb=2Q15","2Q15")</f>
        <v>2Q15</v>
      </c>
      <c r="Y47">
        <v>1</v>
      </c>
      <c r="Z47">
        <v>1</v>
      </c>
    </row>
    <row r="48" spans="9:26" x14ac:dyDescent="0.25">
      <c r="I48" t="s">
        <v>4356</v>
      </c>
      <c r="J48" t="s">
        <v>4691</v>
      </c>
      <c r="K48" t="s">
        <v>4707</v>
      </c>
      <c r="L48" t="s">
        <v>4787</v>
      </c>
      <c r="M48" t="s">
        <v>4265</v>
      </c>
      <c r="N48">
        <v>395</v>
      </c>
      <c r="O48" t="s">
        <v>4796</v>
      </c>
      <c r="P48" t="s">
        <v>4811</v>
      </c>
      <c r="Q48" t="s">
        <v>4837</v>
      </c>
      <c r="R48" t="s">
        <v>4841</v>
      </c>
      <c r="S48" t="s">
        <v>4842</v>
      </c>
      <c r="T48">
        <v>8</v>
      </c>
      <c r="U48" t="s">
        <v>4845</v>
      </c>
      <c r="V48" t="s">
        <v>4887</v>
      </c>
      <c r="W48">
        <v>2008</v>
      </c>
      <c r="X48" t="str">
        <f>HYPERLINK("http://www.pdbbind.org.cn/quickpdb.asp?quickpdb=2QK5","2QK5")</f>
        <v>2QK5</v>
      </c>
      <c r="Y48">
        <v>1</v>
      </c>
      <c r="Z48">
        <v>1</v>
      </c>
    </row>
    <row r="49" spans="9:26" x14ac:dyDescent="0.25">
      <c r="I49" t="s">
        <v>4357</v>
      </c>
      <c r="J49" t="s">
        <v>4691</v>
      </c>
      <c r="K49" t="s">
        <v>4714</v>
      </c>
      <c r="L49" t="s">
        <v>4787</v>
      </c>
      <c r="M49" t="s">
        <v>4265</v>
      </c>
      <c r="N49">
        <v>395</v>
      </c>
      <c r="O49" t="s">
        <v>4796</v>
      </c>
      <c r="P49" t="s">
        <v>4811</v>
      </c>
      <c r="Q49" t="s">
        <v>4837</v>
      </c>
      <c r="R49" t="s">
        <v>4841</v>
      </c>
      <c r="S49" t="s">
        <v>4842</v>
      </c>
      <c r="T49">
        <v>5</v>
      </c>
      <c r="U49" t="s">
        <v>4845</v>
      </c>
      <c r="V49" t="s">
        <v>4888</v>
      </c>
      <c r="W49">
        <v>2008</v>
      </c>
      <c r="X49" t="str">
        <f>HYPERLINK("http://www.pdbbind.org.cn/quickpdb.asp?quickpdb=2QMD","2QMD")</f>
        <v>2QMD</v>
      </c>
      <c r="Y49">
        <v>1</v>
      </c>
      <c r="Z49">
        <v>1</v>
      </c>
    </row>
    <row r="50" spans="9:26" x14ac:dyDescent="0.25">
      <c r="I50" t="s">
        <v>4358</v>
      </c>
      <c r="J50" t="s">
        <v>4691</v>
      </c>
      <c r="K50" t="s">
        <v>4697</v>
      </c>
      <c r="L50" t="s">
        <v>4787</v>
      </c>
      <c r="M50" t="s">
        <v>4265</v>
      </c>
      <c r="N50">
        <v>395</v>
      </c>
      <c r="O50" t="s">
        <v>4796</v>
      </c>
      <c r="P50" t="s">
        <v>4811</v>
      </c>
      <c r="Q50" t="s">
        <v>4837</v>
      </c>
      <c r="R50" t="s">
        <v>4841</v>
      </c>
      <c r="S50" t="s">
        <v>4842</v>
      </c>
      <c r="T50">
        <v>3</v>
      </c>
      <c r="U50" t="s">
        <v>4845</v>
      </c>
      <c r="V50" t="s">
        <v>4889</v>
      </c>
      <c r="W50">
        <v>2008</v>
      </c>
      <c r="X50" t="str">
        <f>HYPERLINK("http://www.pdbbind.org.cn/quickpdb.asp?quickpdb=2QMF","2QMF")</f>
        <v>2QMF</v>
      </c>
      <c r="Y50">
        <v>1</v>
      </c>
      <c r="Z50">
        <v>1</v>
      </c>
    </row>
    <row r="51" spans="9:26" x14ac:dyDescent="0.25">
      <c r="I51" t="s">
        <v>4359</v>
      </c>
      <c r="J51" t="s">
        <v>4691</v>
      </c>
      <c r="K51" t="s">
        <v>4715</v>
      </c>
      <c r="L51" t="s">
        <v>4787</v>
      </c>
      <c r="M51" t="s">
        <v>4265</v>
      </c>
      <c r="N51">
        <v>395</v>
      </c>
      <c r="O51" t="s">
        <v>4796</v>
      </c>
      <c r="P51" t="s">
        <v>4811</v>
      </c>
      <c r="Q51" t="s">
        <v>4837</v>
      </c>
      <c r="R51" t="s">
        <v>4839</v>
      </c>
      <c r="S51" t="s">
        <v>4842</v>
      </c>
      <c r="T51">
        <v>0.7</v>
      </c>
      <c r="U51" t="s">
        <v>4845</v>
      </c>
      <c r="V51" t="s">
        <v>4890</v>
      </c>
      <c r="W51">
        <v>2008</v>
      </c>
      <c r="X51" t="str">
        <f>HYPERLINK("http://www.pdbbind.org.cn/quickpdb.asp?quickpdb=2QMG","2QMG")</f>
        <v>2QMG</v>
      </c>
      <c r="Y51">
        <v>1</v>
      </c>
      <c r="Z51">
        <v>1</v>
      </c>
    </row>
    <row r="52" spans="9:26" x14ac:dyDescent="0.25">
      <c r="I52" t="s">
        <v>4360</v>
      </c>
      <c r="J52" t="s">
        <v>4691</v>
      </c>
      <c r="K52" t="s">
        <v>4716</v>
      </c>
      <c r="L52" t="s">
        <v>4787</v>
      </c>
      <c r="M52" t="s">
        <v>4265</v>
      </c>
      <c r="N52">
        <v>395</v>
      </c>
      <c r="O52" t="s">
        <v>4796</v>
      </c>
      <c r="P52" t="s">
        <v>4811</v>
      </c>
      <c r="Q52" t="s">
        <v>4837</v>
      </c>
      <c r="R52" t="s">
        <v>4841</v>
      </c>
      <c r="S52" t="s">
        <v>4842</v>
      </c>
      <c r="T52">
        <v>8</v>
      </c>
      <c r="U52" t="s">
        <v>4845</v>
      </c>
      <c r="V52" t="s">
        <v>4891</v>
      </c>
      <c r="W52">
        <v>2008</v>
      </c>
      <c r="X52" t="str">
        <f>HYPERLINK("http://www.pdbbind.org.cn/quickpdb.asp?quickpdb=2QP8","2QP8")</f>
        <v>2QP8</v>
      </c>
      <c r="Y52">
        <v>1</v>
      </c>
      <c r="Z52">
        <v>1</v>
      </c>
    </row>
    <row r="53" spans="9:26" x14ac:dyDescent="0.25">
      <c r="I53" t="s">
        <v>4361</v>
      </c>
      <c r="J53" t="s">
        <v>4691</v>
      </c>
      <c r="K53" t="s">
        <v>4694</v>
      </c>
      <c r="L53" t="s">
        <v>4243</v>
      </c>
      <c r="M53" t="s">
        <v>4265</v>
      </c>
      <c r="N53">
        <v>415</v>
      </c>
      <c r="O53" t="s">
        <v>4796</v>
      </c>
      <c r="P53" t="s">
        <v>4812</v>
      </c>
      <c r="Q53" t="s">
        <v>4837</v>
      </c>
      <c r="R53" t="s">
        <v>4841</v>
      </c>
      <c r="S53" t="s">
        <v>4842</v>
      </c>
      <c r="T53">
        <v>3.7</v>
      </c>
      <c r="U53" t="s">
        <v>4846</v>
      </c>
      <c r="V53" t="s">
        <v>4892</v>
      </c>
      <c r="W53">
        <v>2008</v>
      </c>
      <c r="X53" t="str">
        <f>HYPERLINK("http://www.pdbbind.org.cn/quickpdb.asp?quickpdb=2QU2","2QU2")</f>
        <v>2QU2</v>
      </c>
      <c r="Y53">
        <v>1</v>
      </c>
      <c r="Z53">
        <v>1</v>
      </c>
    </row>
    <row r="54" spans="9:26" x14ac:dyDescent="0.25">
      <c r="I54" t="s">
        <v>4362</v>
      </c>
      <c r="J54" t="s">
        <v>4691</v>
      </c>
      <c r="K54" t="s">
        <v>4695</v>
      </c>
      <c r="L54" t="s">
        <v>4243</v>
      </c>
      <c r="M54" t="s">
        <v>4265</v>
      </c>
      <c r="N54">
        <v>415</v>
      </c>
      <c r="O54" t="s">
        <v>4796</v>
      </c>
      <c r="P54" t="s">
        <v>4812</v>
      </c>
      <c r="Q54" t="s">
        <v>4837</v>
      </c>
      <c r="R54" t="s">
        <v>4841</v>
      </c>
      <c r="S54" t="s">
        <v>4842</v>
      </c>
      <c r="T54">
        <v>0.59</v>
      </c>
      <c r="U54" t="s">
        <v>4846</v>
      </c>
      <c r="V54" t="s">
        <v>4893</v>
      </c>
      <c r="W54">
        <v>2008</v>
      </c>
      <c r="X54" t="str">
        <f>HYPERLINK("http://www.pdbbind.org.cn/quickpdb.asp?quickpdb=2QU3","2QU3")</f>
        <v>2QU3</v>
      </c>
      <c r="Y54">
        <v>1</v>
      </c>
      <c r="Z54">
        <v>1</v>
      </c>
    </row>
    <row r="55" spans="9:26" x14ac:dyDescent="0.25">
      <c r="I55" t="s">
        <v>4363</v>
      </c>
      <c r="J55" t="s">
        <v>4691</v>
      </c>
      <c r="K55" t="s">
        <v>4696</v>
      </c>
      <c r="L55" t="s">
        <v>4243</v>
      </c>
      <c r="M55" t="s">
        <v>4265</v>
      </c>
      <c r="N55">
        <v>405</v>
      </c>
      <c r="O55" t="s">
        <v>4796</v>
      </c>
      <c r="P55" t="s">
        <v>4801</v>
      </c>
      <c r="Q55" t="s">
        <v>4837</v>
      </c>
      <c r="R55" t="s">
        <v>4841</v>
      </c>
      <c r="S55" t="s">
        <v>4842</v>
      </c>
      <c r="T55">
        <v>27</v>
      </c>
      <c r="U55" t="s">
        <v>4845</v>
      </c>
      <c r="V55" t="s">
        <v>4894</v>
      </c>
      <c r="W55">
        <v>2008</v>
      </c>
      <c r="X55" t="str">
        <f>HYPERLINK("http://www.pdbbind.org.cn/quickpdb.asp?quickpdb=2QZK","2QZK")</f>
        <v>2QZK</v>
      </c>
      <c r="Y55">
        <v>1</v>
      </c>
      <c r="Z55">
        <v>1</v>
      </c>
    </row>
    <row r="56" spans="9:26" x14ac:dyDescent="0.25">
      <c r="I56" t="s">
        <v>4364</v>
      </c>
      <c r="J56" t="s">
        <v>4691</v>
      </c>
      <c r="K56" t="s">
        <v>4696</v>
      </c>
      <c r="L56" t="s">
        <v>4243</v>
      </c>
      <c r="M56" t="s">
        <v>4265</v>
      </c>
      <c r="N56">
        <v>411</v>
      </c>
      <c r="O56" t="s">
        <v>4796</v>
      </c>
      <c r="P56" t="s">
        <v>4801</v>
      </c>
      <c r="Q56" t="s">
        <v>4837</v>
      </c>
      <c r="R56" t="s">
        <v>4841</v>
      </c>
      <c r="S56" t="s">
        <v>4842</v>
      </c>
      <c r="T56">
        <v>8</v>
      </c>
      <c r="U56" t="s">
        <v>4845</v>
      </c>
      <c r="V56" t="s">
        <v>4895</v>
      </c>
      <c r="W56">
        <v>2008</v>
      </c>
      <c r="X56" t="str">
        <f>HYPERLINK("http://www.pdbbind.org.cn/quickpdb.asp?quickpdb=2QZL","2QZL")</f>
        <v>2QZL</v>
      </c>
      <c r="Y56">
        <v>1</v>
      </c>
      <c r="Z56">
        <v>1</v>
      </c>
    </row>
    <row r="57" spans="9:26" x14ac:dyDescent="0.25">
      <c r="I57" t="s">
        <v>4365</v>
      </c>
      <c r="J57" t="s">
        <v>4691</v>
      </c>
      <c r="K57" t="s">
        <v>4717</v>
      </c>
      <c r="L57" t="s">
        <v>4243</v>
      </c>
      <c r="M57" t="s">
        <v>4265</v>
      </c>
      <c r="N57">
        <v>455</v>
      </c>
      <c r="O57" t="s">
        <v>4796</v>
      </c>
      <c r="P57" t="s">
        <v>4807</v>
      </c>
      <c r="Q57" t="s">
        <v>4837</v>
      </c>
      <c r="R57" t="s">
        <v>4841</v>
      </c>
      <c r="S57" t="s">
        <v>4842</v>
      </c>
      <c r="T57">
        <v>86</v>
      </c>
      <c r="U57" t="s">
        <v>4846</v>
      </c>
      <c r="V57" t="s">
        <v>4896</v>
      </c>
      <c r="W57">
        <v>2007</v>
      </c>
      <c r="X57" t="str">
        <f>HYPERLINK("http://www.pdbbind.org.cn/quickpdb.asp?quickpdb=2VA5","2VA5")</f>
        <v>2VA5</v>
      </c>
      <c r="Y57">
        <v>1</v>
      </c>
      <c r="Z57">
        <v>1</v>
      </c>
    </row>
    <row r="58" spans="9:26" x14ac:dyDescent="0.25">
      <c r="I58" t="s">
        <v>4366</v>
      </c>
      <c r="J58" t="s">
        <v>4691</v>
      </c>
      <c r="K58" t="s">
        <v>4705</v>
      </c>
      <c r="L58" t="s">
        <v>4243</v>
      </c>
      <c r="M58" t="s">
        <v>4265</v>
      </c>
      <c r="N58">
        <v>455</v>
      </c>
      <c r="O58" t="s">
        <v>4796</v>
      </c>
      <c r="P58" t="s">
        <v>4807</v>
      </c>
      <c r="Q58" t="s">
        <v>4837</v>
      </c>
      <c r="R58" t="s">
        <v>4841</v>
      </c>
      <c r="S58" t="s">
        <v>4842</v>
      </c>
      <c r="T58">
        <v>0.67</v>
      </c>
      <c r="U58" t="s">
        <v>4846</v>
      </c>
      <c r="V58" t="s">
        <v>4897</v>
      </c>
      <c r="W58">
        <v>2007</v>
      </c>
      <c r="X58" t="str">
        <f>HYPERLINK("http://www.pdbbind.org.cn/quickpdb.asp?quickpdb=2VA6","2VA6")</f>
        <v>2VA6</v>
      </c>
      <c r="Y58">
        <v>1</v>
      </c>
      <c r="Z58">
        <v>1</v>
      </c>
    </row>
    <row r="59" spans="9:26" x14ac:dyDescent="0.25">
      <c r="I59" t="s">
        <v>4367</v>
      </c>
      <c r="J59" t="s">
        <v>4691</v>
      </c>
      <c r="K59" t="s">
        <v>4707</v>
      </c>
      <c r="L59" t="s">
        <v>4243</v>
      </c>
      <c r="M59" t="s">
        <v>4265</v>
      </c>
      <c r="N59">
        <v>455</v>
      </c>
      <c r="O59" t="s">
        <v>4796</v>
      </c>
      <c r="P59" t="s">
        <v>4807</v>
      </c>
      <c r="Q59" t="s">
        <v>4837</v>
      </c>
      <c r="R59" t="s">
        <v>4841</v>
      </c>
      <c r="S59" t="s">
        <v>4842</v>
      </c>
      <c r="T59">
        <v>0.2</v>
      </c>
      <c r="U59" t="s">
        <v>4846</v>
      </c>
      <c r="V59" t="s">
        <v>4898</v>
      </c>
      <c r="W59">
        <v>2007</v>
      </c>
      <c r="X59" t="str">
        <f>HYPERLINK("http://www.pdbbind.org.cn/quickpdb.asp?quickpdb=2VA7","2VA7")</f>
        <v>2VA7</v>
      </c>
      <c r="Y59">
        <v>1</v>
      </c>
      <c r="Z59">
        <v>1</v>
      </c>
    </row>
    <row r="60" spans="9:26" x14ac:dyDescent="0.25">
      <c r="I60" t="s">
        <v>4368</v>
      </c>
      <c r="J60" t="s">
        <v>4691</v>
      </c>
      <c r="K60" t="s">
        <v>4692</v>
      </c>
      <c r="L60" t="s">
        <v>4243</v>
      </c>
      <c r="M60" t="s">
        <v>4265</v>
      </c>
      <c r="N60">
        <v>392</v>
      </c>
      <c r="O60" t="s">
        <v>4796</v>
      </c>
      <c r="P60" t="s">
        <v>4813</v>
      </c>
      <c r="Q60" t="s">
        <v>4837</v>
      </c>
      <c r="R60" t="s">
        <v>4841</v>
      </c>
      <c r="S60" t="s">
        <v>4842</v>
      </c>
      <c r="T60">
        <v>33</v>
      </c>
      <c r="U60" t="s">
        <v>4845</v>
      </c>
      <c r="V60" t="s">
        <v>4899</v>
      </c>
      <c r="W60">
        <v>2008</v>
      </c>
      <c r="X60" t="str">
        <f>HYPERLINK("http://www.pdbbind.org.cn/quickpdb.asp?quickpdb=2VIE","2VIE")</f>
        <v>2VIE</v>
      </c>
      <c r="Y60">
        <v>1</v>
      </c>
      <c r="Z60">
        <v>1</v>
      </c>
    </row>
    <row r="61" spans="9:26" x14ac:dyDescent="0.25">
      <c r="I61" t="s">
        <v>4369</v>
      </c>
      <c r="J61" t="s">
        <v>4691</v>
      </c>
      <c r="K61" t="s">
        <v>4718</v>
      </c>
      <c r="L61" t="s">
        <v>4243</v>
      </c>
      <c r="M61" t="s">
        <v>4265</v>
      </c>
      <c r="N61">
        <v>392</v>
      </c>
      <c r="O61" t="s">
        <v>4796</v>
      </c>
      <c r="P61" t="s">
        <v>4813</v>
      </c>
      <c r="Y61">
        <v>1</v>
      </c>
      <c r="Z61">
        <v>1</v>
      </c>
    </row>
    <row r="62" spans="9:26" x14ac:dyDescent="0.25">
      <c r="I62" t="s">
        <v>4370</v>
      </c>
      <c r="J62" t="s">
        <v>4691</v>
      </c>
      <c r="K62" t="s">
        <v>4719</v>
      </c>
      <c r="L62" t="s">
        <v>4243</v>
      </c>
      <c r="M62" t="s">
        <v>4265</v>
      </c>
      <c r="N62">
        <v>392</v>
      </c>
      <c r="O62" t="s">
        <v>4796</v>
      </c>
      <c r="P62" t="s">
        <v>4813</v>
      </c>
      <c r="Q62" t="s">
        <v>4837</v>
      </c>
      <c r="R62" t="s">
        <v>4841</v>
      </c>
      <c r="S62" t="s">
        <v>4842</v>
      </c>
      <c r="T62">
        <v>1.8</v>
      </c>
      <c r="U62" t="s">
        <v>4846</v>
      </c>
      <c r="V62" t="s">
        <v>4900</v>
      </c>
      <c r="W62">
        <v>2008</v>
      </c>
      <c r="X62" t="str">
        <f>HYPERLINK("http://www.pdbbind.org.cn/quickpdb.asp?quickpdb=2VIY","2VIY")</f>
        <v>2VIY</v>
      </c>
      <c r="Y62">
        <v>1</v>
      </c>
      <c r="Z62">
        <v>1</v>
      </c>
    </row>
    <row r="63" spans="9:26" x14ac:dyDescent="0.25">
      <c r="I63" t="s">
        <v>4371</v>
      </c>
      <c r="J63" t="s">
        <v>4691</v>
      </c>
      <c r="K63" t="s">
        <v>4718</v>
      </c>
      <c r="L63" t="s">
        <v>4243</v>
      </c>
      <c r="M63" t="s">
        <v>4265</v>
      </c>
      <c r="N63">
        <v>392</v>
      </c>
      <c r="O63" t="s">
        <v>4796</v>
      </c>
      <c r="P63" t="s">
        <v>4813</v>
      </c>
      <c r="Q63" t="s">
        <v>4837</v>
      </c>
      <c r="R63" t="s">
        <v>4841</v>
      </c>
      <c r="S63" t="s">
        <v>4842</v>
      </c>
      <c r="T63">
        <v>605</v>
      </c>
      <c r="U63" t="s">
        <v>4845</v>
      </c>
      <c r="V63" t="s">
        <v>4901</v>
      </c>
      <c r="W63">
        <v>2008</v>
      </c>
      <c r="X63" t="str">
        <f>HYPERLINK("http://www.pdbbind.org.cn/quickpdb.asp?quickpdb=2VIZ","2VIZ")</f>
        <v>2VIZ</v>
      </c>
      <c r="Y63">
        <v>1</v>
      </c>
      <c r="Z63">
        <v>1</v>
      </c>
    </row>
    <row r="64" spans="9:26" x14ac:dyDescent="0.25">
      <c r="I64" t="s">
        <v>4372</v>
      </c>
      <c r="J64" t="s">
        <v>4691</v>
      </c>
      <c r="K64" t="s">
        <v>4696</v>
      </c>
      <c r="L64" t="s">
        <v>4243</v>
      </c>
      <c r="M64" t="s">
        <v>4265</v>
      </c>
      <c r="N64">
        <v>392</v>
      </c>
      <c r="O64" t="s">
        <v>4796</v>
      </c>
      <c r="P64" t="s">
        <v>4813</v>
      </c>
      <c r="Q64" t="s">
        <v>4837</v>
      </c>
      <c r="R64" t="s">
        <v>4841</v>
      </c>
      <c r="S64" t="s">
        <v>4842</v>
      </c>
      <c r="T64">
        <v>13</v>
      </c>
      <c r="U64" t="s">
        <v>4845</v>
      </c>
      <c r="V64" t="s">
        <v>4902</v>
      </c>
      <c r="W64">
        <v>2008</v>
      </c>
      <c r="X64" t="str">
        <f>HYPERLINK("http://www.pdbbind.org.cn/quickpdb.asp?quickpdb=2VJ6","2VJ6")</f>
        <v>2VJ6</v>
      </c>
      <c r="Y64">
        <v>1</v>
      </c>
      <c r="Z64">
        <v>1</v>
      </c>
    </row>
    <row r="65" spans="9:26" x14ac:dyDescent="0.25">
      <c r="I65" t="s">
        <v>4373</v>
      </c>
      <c r="J65" t="s">
        <v>4691</v>
      </c>
      <c r="K65" t="s">
        <v>4718</v>
      </c>
      <c r="L65" t="s">
        <v>4243</v>
      </c>
      <c r="M65" t="s">
        <v>4265</v>
      </c>
      <c r="N65">
        <v>392</v>
      </c>
      <c r="O65" t="s">
        <v>4796</v>
      </c>
      <c r="P65" t="s">
        <v>4813</v>
      </c>
      <c r="Q65" t="s">
        <v>4837</v>
      </c>
      <c r="R65" t="s">
        <v>4841</v>
      </c>
      <c r="S65" t="s">
        <v>4842</v>
      </c>
      <c r="T65">
        <v>40</v>
      </c>
      <c r="U65" t="s">
        <v>4845</v>
      </c>
      <c r="V65" t="s">
        <v>4903</v>
      </c>
      <c r="W65">
        <v>2008</v>
      </c>
      <c r="X65" t="str">
        <f>HYPERLINK("http://www.pdbbind.org.cn/quickpdb.asp?quickpdb=2VJ7","2VJ7")</f>
        <v>2VJ7</v>
      </c>
      <c r="Y65">
        <v>1</v>
      </c>
      <c r="Z65">
        <v>1</v>
      </c>
    </row>
    <row r="66" spans="9:26" x14ac:dyDescent="0.25">
      <c r="I66" t="s">
        <v>4374</v>
      </c>
      <c r="J66" t="s">
        <v>4691</v>
      </c>
      <c r="K66" t="s">
        <v>4718</v>
      </c>
      <c r="L66" t="s">
        <v>4243</v>
      </c>
      <c r="M66" t="s">
        <v>4265</v>
      </c>
      <c r="N66">
        <v>392</v>
      </c>
      <c r="O66" t="s">
        <v>4796</v>
      </c>
      <c r="P66" t="s">
        <v>4813</v>
      </c>
      <c r="Q66" t="s">
        <v>4837</v>
      </c>
      <c r="R66" t="s">
        <v>4841</v>
      </c>
      <c r="S66" t="s">
        <v>4842</v>
      </c>
      <c r="T66">
        <v>180</v>
      </c>
      <c r="U66" t="s">
        <v>4845</v>
      </c>
      <c r="V66" t="s">
        <v>4904</v>
      </c>
      <c r="W66">
        <v>2008</v>
      </c>
      <c r="X66" t="str">
        <f>HYPERLINK("http://www.pdbbind.org.cn/quickpdb.asp?quickpdb=2VJ9","2VJ9")</f>
        <v>2VJ9</v>
      </c>
      <c r="Y66">
        <v>1</v>
      </c>
      <c r="Z66">
        <v>1</v>
      </c>
    </row>
    <row r="67" spans="9:26" x14ac:dyDescent="0.25">
      <c r="I67" t="s">
        <v>4375</v>
      </c>
      <c r="J67" t="s">
        <v>4691</v>
      </c>
      <c r="K67" t="s">
        <v>4700</v>
      </c>
      <c r="L67" t="s">
        <v>4789</v>
      </c>
      <c r="M67" t="s">
        <v>4265</v>
      </c>
      <c r="N67">
        <v>389</v>
      </c>
      <c r="O67" t="s">
        <v>4796</v>
      </c>
      <c r="P67" t="s">
        <v>4800</v>
      </c>
      <c r="Q67" t="s">
        <v>4837</v>
      </c>
      <c r="R67" t="s">
        <v>4839</v>
      </c>
      <c r="S67" t="s">
        <v>4842</v>
      </c>
      <c r="T67">
        <v>1.8</v>
      </c>
      <c r="U67" t="s">
        <v>4845</v>
      </c>
      <c r="V67" t="s">
        <v>4905</v>
      </c>
      <c r="W67">
        <v>2008</v>
      </c>
      <c r="X67" t="str">
        <f>HYPERLINK("http://www.pdbbind.org.cn/quickpdb.asp?quickpdb=2VKM","2VKM")</f>
        <v>2VKM</v>
      </c>
      <c r="Y67">
        <v>1</v>
      </c>
      <c r="Z67">
        <v>1</v>
      </c>
    </row>
    <row r="68" spans="9:26" x14ac:dyDescent="0.25">
      <c r="I68" t="s">
        <v>4376</v>
      </c>
      <c r="J68" t="s">
        <v>4691</v>
      </c>
      <c r="K68" t="s">
        <v>4720</v>
      </c>
      <c r="L68" t="s">
        <v>4243</v>
      </c>
      <c r="M68" t="s">
        <v>4265</v>
      </c>
      <c r="N68">
        <v>392</v>
      </c>
      <c r="O68" t="s">
        <v>4796</v>
      </c>
      <c r="P68" t="s">
        <v>4813</v>
      </c>
      <c r="Q68" t="s">
        <v>4837</v>
      </c>
      <c r="R68" t="s">
        <v>4841</v>
      </c>
      <c r="S68" t="s">
        <v>4842</v>
      </c>
      <c r="T68">
        <v>3</v>
      </c>
      <c r="U68" t="s">
        <v>4845</v>
      </c>
      <c r="V68" t="s">
        <v>4906</v>
      </c>
      <c r="W68">
        <v>2008</v>
      </c>
      <c r="X68" t="str">
        <f>HYPERLINK("http://www.pdbbind.org.cn/quickpdb.asp?quickpdb=2VNM","2VNM")</f>
        <v>2VNM</v>
      </c>
      <c r="Y68">
        <v>1</v>
      </c>
      <c r="Z68">
        <v>1</v>
      </c>
    </row>
    <row r="69" spans="9:26" x14ac:dyDescent="0.25">
      <c r="I69" t="s">
        <v>4377</v>
      </c>
      <c r="J69" t="s">
        <v>4691</v>
      </c>
      <c r="K69" t="s">
        <v>4721</v>
      </c>
      <c r="L69" t="s">
        <v>4243</v>
      </c>
      <c r="M69" t="s">
        <v>4265</v>
      </c>
      <c r="N69">
        <v>392</v>
      </c>
      <c r="O69" t="s">
        <v>4796</v>
      </c>
      <c r="P69" t="s">
        <v>4813</v>
      </c>
      <c r="Q69" t="s">
        <v>4837</v>
      </c>
      <c r="R69" t="s">
        <v>4841</v>
      </c>
      <c r="S69" t="s">
        <v>4842</v>
      </c>
      <c r="T69">
        <v>2</v>
      </c>
      <c r="U69" t="s">
        <v>4845</v>
      </c>
      <c r="V69" t="s">
        <v>4907</v>
      </c>
      <c r="W69">
        <v>2008</v>
      </c>
      <c r="X69" t="str">
        <f>HYPERLINK("http://www.pdbbind.org.cn/quickpdb.asp?quickpdb=2VNN","2VNN")</f>
        <v>2VNN</v>
      </c>
      <c r="Y69">
        <v>1</v>
      </c>
      <c r="Z69">
        <v>1</v>
      </c>
    </row>
    <row r="70" spans="9:26" x14ac:dyDescent="0.25">
      <c r="I70" t="s">
        <v>4378</v>
      </c>
      <c r="J70" t="s">
        <v>4691</v>
      </c>
      <c r="K70" t="s">
        <v>4702</v>
      </c>
      <c r="L70" t="s">
        <v>4243</v>
      </c>
      <c r="M70" t="s">
        <v>4265</v>
      </c>
      <c r="N70">
        <v>392</v>
      </c>
      <c r="O70" t="s">
        <v>4796</v>
      </c>
      <c r="P70" t="s">
        <v>4813</v>
      </c>
      <c r="Q70" t="s">
        <v>4837</v>
      </c>
      <c r="R70" t="s">
        <v>4841</v>
      </c>
      <c r="S70" t="s">
        <v>4842</v>
      </c>
      <c r="T70">
        <v>2.3E-2</v>
      </c>
      <c r="U70" t="s">
        <v>4846</v>
      </c>
      <c r="V70" t="s">
        <v>4908</v>
      </c>
      <c r="W70">
        <v>2009</v>
      </c>
      <c r="X70" t="str">
        <f>HYPERLINK("http://www.pdbbind.org.cn/quickpdb.asp?quickpdb=2WEZ","2WEZ")</f>
        <v>2WEZ</v>
      </c>
      <c r="Y70">
        <v>1</v>
      </c>
      <c r="Z70">
        <v>1</v>
      </c>
    </row>
    <row r="71" spans="9:26" x14ac:dyDescent="0.25">
      <c r="I71" t="s">
        <v>4379</v>
      </c>
      <c r="J71" t="s">
        <v>4691</v>
      </c>
      <c r="K71" t="s">
        <v>4718</v>
      </c>
      <c r="L71" t="s">
        <v>4243</v>
      </c>
      <c r="M71" t="s">
        <v>4265</v>
      </c>
      <c r="N71">
        <v>392</v>
      </c>
      <c r="O71" t="s">
        <v>4796</v>
      </c>
      <c r="P71" t="s">
        <v>4813</v>
      </c>
      <c r="Q71" t="s">
        <v>4837</v>
      </c>
      <c r="R71" t="s">
        <v>4841</v>
      </c>
      <c r="S71" t="s">
        <v>4842</v>
      </c>
      <c r="T71">
        <v>0.21</v>
      </c>
      <c r="U71" t="s">
        <v>4846</v>
      </c>
      <c r="V71" t="s">
        <v>4909</v>
      </c>
      <c r="W71">
        <v>2009</v>
      </c>
      <c r="X71" t="str">
        <f>HYPERLINK("http://www.pdbbind.org.cn/quickpdb.asp?quickpdb=2WF0","2WF0")</f>
        <v>2WF0</v>
      </c>
      <c r="Y71">
        <v>1</v>
      </c>
      <c r="Z71">
        <v>1</v>
      </c>
    </row>
    <row r="72" spans="9:26" x14ac:dyDescent="0.25">
      <c r="I72" t="s">
        <v>4380</v>
      </c>
      <c r="J72" t="s">
        <v>4691</v>
      </c>
      <c r="K72" t="s">
        <v>4718</v>
      </c>
      <c r="L72" t="s">
        <v>4243</v>
      </c>
      <c r="M72" t="s">
        <v>4265</v>
      </c>
      <c r="N72">
        <v>392</v>
      </c>
      <c r="O72" t="s">
        <v>4796</v>
      </c>
      <c r="P72" t="s">
        <v>4813</v>
      </c>
      <c r="Q72" t="s">
        <v>4837</v>
      </c>
      <c r="R72" t="s">
        <v>4841</v>
      </c>
      <c r="S72" t="s">
        <v>4842</v>
      </c>
      <c r="T72">
        <v>2</v>
      </c>
      <c r="U72" t="s">
        <v>4845</v>
      </c>
      <c r="V72" t="s">
        <v>4910</v>
      </c>
      <c r="W72">
        <v>2009</v>
      </c>
      <c r="X72" t="str">
        <f>HYPERLINK("http://www.pdbbind.org.cn/quickpdb.asp?quickpdb=2WF1","2WF1")</f>
        <v>2WF1</v>
      </c>
      <c r="Y72">
        <v>1</v>
      </c>
      <c r="Z72">
        <v>1</v>
      </c>
    </row>
    <row r="73" spans="9:26" x14ac:dyDescent="0.25">
      <c r="I73" t="s">
        <v>4381</v>
      </c>
      <c r="J73" t="s">
        <v>4691</v>
      </c>
      <c r="K73" t="s">
        <v>4696</v>
      </c>
      <c r="L73" t="s">
        <v>4243</v>
      </c>
      <c r="M73" t="s">
        <v>4265</v>
      </c>
      <c r="N73">
        <v>392</v>
      </c>
      <c r="O73" t="s">
        <v>4796</v>
      </c>
      <c r="P73" t="s">
        <v>4813</v>
      </c>
      <c r="Q73" t="s">
        <v>4837</v>
      </c>
      <c r="R73" t="s">
        <v>4841</v>
      </c>
      <c r="S73" t="s">
        <v>4842</v>
      </c>
      <c r="T73">
        <v>26</v>
      </c>
      <c r="U73" t="s">
        <v>4845</v>
      </c>
      <c r="V73" t="s">
        <v>4911</v>
      </c>
      <c r="W73">
        <v>2009</v>
      </c>
      <c r="X73" t="str">
        <f>HYPERLINK("http://www.pdbbind.org.cn/quickpdb.asp?quickpdb=2WF2","2WF2")</f>
        <v>2WF2</v>
      </c>
      <c r="Y73">
        <v>1</v>
      </c>
      <c r="Z73">
        <v>1</v>
      </c>
    </row>
    <row r="74" spans="9:26" x14ac:dyDescent="0.25">
      <c r="I74" t="s">
        <v>4382</v>
      </c>
      <c r="J74" t="s">
        <v>4691</v>
      </c>
      <c r="K74" t="s">
        <v>4722</v>
      </c>
      <c r="L74" t="s">
        <v>4243</v>
      </c>
      <c r="M74" t="s">
        <v>4265</v>
      </c>
      <c r="N74">
        <v>392</v>
      </c>
      <c r="O74" t="s">
        <v>4796</v>
      </c>
      <c r="P74" t="s">
        <v>4813</v>
      </c>
      <c r="Q74" t="s">
        <v>4837</v>
      </c>
      <c r="R74" t="s">
        <v>4841</v>
      </c>
      <c r="S74" t="s">
        <v>4842</v>
      </c>
      <c r="T74">
        <v>19</v>
      </c>
      <c r="U74" t="s">
        <v>4845</v>
      </c>
      <c r="V74" t="s">
        <v>4912</v>
      </c>
      <c r="W74">
        <v>2009</v>
      </c>
      <c r="X74" t="str">
        <f>HYPERLINK("http://www.pdbbind.org.cn/quickpdb.asp?quickpdb=2WF3","2WF3")</f>
        <v>2WF3</v>
      </c>
      <c r="Y74">
        <v>1</v>
      </c>
      <c r="Z74">
        <v>1</v>
      </c>
    </row>
    <row r="75" spans="9:26" x14ac:dyDescent="0.25">
      <c r="I75" t="s">
        <v>4383</v>
      </c>
      <c r="J75" t="s">
        <v>4691</v>
      </c>
      <c r="K75" t="s">
        <v>4696</v>
      </c>
      <c r="L75" t="s">
        <v>4243</v>
      </c>
      <c r="M75" t="s">
        <v>4265</v>
      </c>
      <c r="N75">
        <v>392</v>
      </c>
      <c r="O75" t="s">
        <v>4796</v>
      </c>
      <c r="P75" t="s">
        <v>4813</v>
      </c>
      <c r="Q75" t="s">
        <v>4837</v>
      </c>
      <c r="R75" t="s">
        <v>4841</v>
      </c>
      <c r="S75" t="s">
        <v>4842</v>
      </c>
      <c r="T75">
        <v>13</v>
      </c>
      <c r="U75" t="s">
        <v>4845</v>
      </c>
      <c r="V75" t="s">
        <v>4913</v>
      </c>
      <c r="W75">
        <v>2009</v>
      </c>
      <c r="X75" t="str">
        <f>HYPERLINK("http://www.pdbbind.org.cn/quickpdb.asp?quickpdb=2WF4","2WF4")</f>
        <v>2WF4</v>
      </c>
      <c r="Y75">
        <v>1</v>
      </c>
      <c r="Z75">
        <v>1</v>
      </c>
    </row>
    <row r="76" spans="9:26" x14ac:dyDescent="0.25">
      <c r="I76" t="s">
        <v>4384</v>
      </c>
      <c r="J76" t="s">
        <v>4691</v>
      </c>
      <c r="K76" t="s">
        <v>4705</v>
      </c>
      <c r="L76" t="s">
        <v>4243</v>
      </c>
      <c r="M76" t="s">
        <v>4265</v>
      </c>
      <c r="N76">
        <v>412</v>
      </c>
      <c r="O76" t="s">
        <v>4796</v>
      </c>
      <c r="P76" t="s">
        <v>4814</v>
      </c>
      <c r="Y76">
        <v>1</v>
      </c>
      <c r="Z76">
        <v>1</v>
      </c>
    </row>
    <row r="77" spans="9:26" x14ac:dyDescent="0.25">
      <c r="I77" t="s">
        <v>4385</v>
      </c>
      <c r="J77" t="s">
        <v>4691</v>
      </c>
      <c r="K77" t="s">
        <v>4723</v>
      </c>
      <c r="L77" t="s">
        <v>4243</v>
      </c>
      <c r="M77" t="s">
        <v>4265</v>
      </c>
      <c r="N77">
        <v>392</v>
      </c>
      <c r="O77" t="s">
        <v>4796</v>
      </c>
      <c r="P77" t="s">
        <v>4813</v>
      </c>
      <c r="Q77" t="s">
        <v>4837</v>
      </c>
      <c r="R77" t="s">
        <v>4841</v>
      </c>
      <c r="S77" t="s">
        <v>4842</v>
      </c>
      <c r="T77">
        <v>15</v>
      </c>
      <c r="U77" t="s">
        <v>4845</v>
      </c>
      <c r="V77" t="s">
        <v>4914</v>
      </c>
      <c r="W77">
        <v>2010</v>
      </c>
      <c r="X77" t="str">
        <f>HYPERLINK("http://www.pdbbind.org.cn/quickpdb.asp?quickpdb=2XFI","2XFI")</f>
        <v>2XFI</v>
      </c>
      <c r="Y77">
        <v>1</v>
      </c>
      <c r="Z77">
        <v>1</v>
      </c>
    </row>
    <row r="78" spans="9:26" x14ac:dyDescent="0.25">
      <c r="I78" t="s">
        <v>4386</v>
      </c>
      <c r="J78" t="s">
        <v>4691</v>
      </c>
      <c r="K78" t="s">
        <v>4696</v>
      </c>
      <c r="L78" t="s">
        <v>4243</v>
      </c>
      <c r="M78" t="s">
        <v>4265</v>
      </c>
      <c r="N78">
        <v>392</v>
      </c>
      <c r="O78" t="s">
        <v>4796</v>
      </c>
      <c r="P78" t="s">
        <v>4813</v>
      </c>
      <c r="Q78" t="s">
        <v>4837</v>
      </c>
      <c r="R78" t="s">
        <v>4841</v>
      </c>
      <c r="S78" t="s">
        <v>4842</v>
      </c>
      <c r="T78">
        <v>13</v>
      </c>
      <c r="U78" t="s">
        <v>4845</v>
      </c>
      <c r="V78" t="s">
        <v>4915</v>
      </c>
      <c r="W78">
        <v>2010</v>
      </c>
      <c r="X78" t="str">
        <f>HYPERLINK("http://www.pdbbind.org.cn/quickpdb.asp?quickpdb=2XFJ","2XFJ")</f>
        <v>2XFJ</v>
      </c>
      <c r="Y78">
        <v>1</v>
      </c>
      <c r="Z78">
        <v>1</v>
      </c>
    </row>
    <row r="79" spans="9:26" x14ac:dyDescent="0.25">
      <c r="I79" t="s">
        <v>4387</v>
      </c>
      <c r="J79" t="s">
        <v>4691</v>
      </c>
      <c r="K79" t="s">
        <v>4696</v>
      </c>
      <c r="L79" t="s">
        <v>4243</v>
      </c>
      <c r="M79" t="s">
        <v>4265</v>
      </c>
      <c r="N79">
        <v>392</v>
      </c>
      <c r="O79" t="s">
        <v>4796</v>
      </c>
      <c r="P79" t="s">
        <v>4813</v>
      </c>
      <c r="Q79" t="s">
        <v>4837</v>
      </c>
      <c r="R79" t="s">
        <v>4841</v>
      </c>
      <c r="S79" t="s">
        <v>4842</v>
      </c>
      <c r="T79">
        <v>3</v>
      </c>
      <c r="U79" t="s">
        <v>4845</v>
      </c>
      <c r="V79" t="s">
        <v>4916</v>
      </c>
      <c r="W79">
        <v>2010</v>
      </c>
      <c r="X79" t="str">
        <f>HYPERLINK("http://www.pdbbind.org.cn/quickpdb.asp?quickpdb=2XFK","2XFK")</f>
        <v>2XFK</v>
      </c>
      <c r="Y79">
        <v>1</v>
      </c>
      <c r="Z79">
        <v>1</v>
      </c>
    </row>
    <row r="80" spans="9:26" x14ac:dyDescent="0.25">
      <c r="I80" t="s">
        <v>4388</v>
      </c>
      <c r="J80" t="s">
        <v>4691</v>
      </c>
      <c r="K80" t="s">
        <v>4695</v>
      </c>
      <c r="L80" t="s">
        <v>4243</v>
      </c>
      <c r="M80" t="s">
        <v>4265</v>
      </c>
      <c r="N80">
        <v>415</v>
      </c>
      <c r="O80" t="s">
        <v>4796</v>
      </c>
      <c r="P80" t="s">
        <v>4812</v>
      </c>
      <c r="Q80" t="s">
        <v>4837</v>
      </c>
      <c r="R80" t="s">
        <v>4841</v>
      </c>
      <c r="S80" t="s">
        <v>4842</v>
      </c>
      <c r="T80">
        <v>0.7</v>
      </c>
      <c r="U80" t="s">
        <v>4846</v>
      </c>
      <c r="V80" t="s">
        <v>4917</v>
      </c>
      <c r="W80">
        <v>2008</v>
      </c>
      <c r="X80" t="str">
        <f>HYPERLINK("http://www.pdbbind.org.cn/quickpdb.asp?quickpdb=2ZDZ","2ZDZ")</f>
        <v>2ZDZ</v>
      </c>
      <c r="Y80">
        <v>1</v>
      </c>
      <c r="Z80">
        <v>1</v>
      </c>
    </row>
    <row r="81" spans="9:26" x14ac:dyDescent="0.25">
      <c r="I81" t="s">
        <v>4389</v>
      </c>
      <c r="J81" t="s">
        <v>4691</v>
      </c>
      <c r="K81" t="s">
        <v>4707</v>
      </c>
      <c r="L81" t="s">
        <v>4243</v>
      </c>
      <c r="M81" t="s">
        <v>4265</v>
      </c>
      <c r="N81">
        <v>415</v>
      </c>
      <c r="O81" t="s">
        <v>4796</v>
      </c>
      <c r="P81" t="s">
        <v>4812</v>
      </c>
      <c r="Q81" t="s">
        <v>4837</v>
      </c>
      <c r="R81" t="s">
        <v>4841</v>
      </c>
      <c r="S81" t="s">
        <v>4842</v>
      </c>
      <c r="T81">
        <v>0.6</v>
      </c>
      <c r="U81" t="s">
        <v>4846</v>
      </c>
      <c r="V81" t="s">
        <v>4918</v>
      </c>
      <c r="W81">
        <v>2008</v>
      </c>
      <c r="X81" t="str">
        <f>HYPERLINK("http://www.pdbbind.org.cn/quickpdb.asp?quickpdb=2ZE1","2ZE1")</f>
        <v>2ZE1</v>
      </c>
      <c r="Y81">
        <v>1</v>
      </c>
      <c r="Z81">
        <v>1</v>
      </c>
    </row>
    <row r="82" spans="9:26" x14ac:dyDescent="0.25">
      <c r="I82" t="s">
        <v>4390</v>
      </c>
      <c r="J82" t="s">
        <v>4691</v>
      </c>
      <c r="K82" t="s">
        <v>4705</v>
      </c>
      <c r="L82" t="s">
        <v>4787</v>
      </c>
      <c r="M82" t="s">
        <v>4265</v>
      </c>
      <c r="N82">
        <v>411</v>
      </c>
      <c r="O82" t="s">
        <v>4796</v>
      </c>
      <c r="P82" t="s">
        <v>4815</v>
      </c>
      <c r="Y82">
        <v>1</v>
      </c>
      <c r="Z82">
        <v>1</v>
      </c>
    </row>
    <row r="83" spans="9:26" x14ac:dyDescent="0.25">
      <c r="I83" t="s">
        <v>4391</v>
      </c>
      <c r="J83" t="s">
        <v>4691</v>
      </c>
      <c r="K83" t="s">
        <v>4709</v>
      </c>
      <c r="L83" t="s">
        <v>4243</v>
      </c>
      <c r="M83" t="s">
        <v>4265</v>
      </c>
      <c r="N83">
        <v>411</v>
      </c>
      <c r="O83" t="s">
        <v>4796</v>
      </c>
      <c r="P83" t="s">
        <v>4815</v>
      </c>
      <c r="Y83">
        <v>1</v>
      </c>
      <c r="Z83">
        <v>1</v>
      </c>
    </row>
    <row r="84" spans="9:26" x14ac:dyDescent="0.25">
      <c r="I84" t="s">
        <v>4392</v>
      </c>
      <c r="J84" t="s">
        <v>4691</v>
      </c>
      <c r="K84" t="s">
        <v>4712</v>
      </c>
      <c r="L84" t="s">
        <v>4243</v>
      </c>
      <c r="M84" t="s">
        <v>4265</v>
      </c>
      <c r="N84">
        <v>411</v>
      </c>
      <c r="O84" t="s">
        <v>4796</v>
      </c>
      <c r="P84" t="s">
        <v>4815</v>
      </c>
      <c r="Y84">
        <v>1</v>
      </c>
      <c r="Z84">
        <v>0</v>
      </c>
    </row>
    <row r="85" spans="9:26" x14ac:dyDescent="0.25">
      <c r="I85" t="s">
        <v>4393</v>
      </c>
      <c r="J85" t="s">
        <v>4691</v>
      </c>
      <c r="K85" t="s">
        <v>4713</v>
      </c>
      <c r="L85" t="s">
        <v>4243</v>
      </c>
      <c r="M85" t="s">
        <v>4265</v>
      </c>
      <c r="N85">
        <v>411</v>
      </c>
      <c r="O85" t="s">
        <v>4796</v>
      </c>
      <c r="P85" t="s">
        <v>4815</v>
      </c>
      <c r="Y85">
        <v>1</v>
      </c>
      <c r="Z85">
        <v>1</v>
      </c>
    </row>
    <row r="86" spans="9:26" x14ac:dyDescent="0.25">
      <c r="I86" t="s">
        <v>4394</v>
      </c>
      <c r="J86" t="s">
        <v>4691</v>
      </c>
      <c r="K86" t="s">
        <v>4724</v>
      </c>
      <c r="L86" t="s">
        <v>4243</v>
      </c>
      <c r="M86" t="s">
        <v>4265</v>
      </c>
      <c r="N86">
        <v>411</v>
      </c>
      <c r="O86" t="s">
        <v>4796</v>
      </c>
      <c r="P86" t="s">
        <v>4815</v>
      </c>
      <c r="Y86">
        <v>1</v>
      </c>
      <c r="Z86">
        <v>1</v>
      </c>
    </row>
    <row r="87" spans="9:26" x14ac:dyDescent="0.25">
      <c r="I87" t="s">
        <v>4395</v>
      </c>
      <c r="J87" t="s">
        <v>4691</v>
      </c>
      <c r="K87" t="s">
        <v>4694</v>
      </c>
      <c r="L87" t="s">
        <v>4243</v>
      </c>
      <c r="M87" t="s">
        <v>4265</v>
      </c>
      <c r="N87">
        <v>405</v>
      </c>
      <c r="O87" t="s">
        <v>4796</v>
      </c>
      <c r="P87" t="s">
        <v>4801</v>
      </c>
      <c r="Y87">
        <v>1</v>
      </c>
      <c r="Z87">
        <v>1</v>
      </c>
    </row>
    <row r="88" spans="9:26" x14ac:dyDescent="0.25">
      <c r="I88" t="s">
        <v>4396</v>
      </c>
      <c r="J88" t="s">
        <v>4691</v>
      </c>
      <c r="K88" t="s">
        <v>4704</v>
      </c>
      <c r="L88" t="s">
        <v>4243</v>
      </c>
      <c r="M88" t="s">
        <v>4265</v>
      </c>
      <c r="N88">
        <v>405</v>
      </c>
      <c r="O88" t="s">
        <v>4796</v>
      </c>
      <c r="P88" t="s">
        <v>4801</v>
      </c>
      <c r="Y88">
        <v>1</v>
      </c>
      <c r="Z88">
        <v>1</v>
      </c>
    </row>
    <row r="89" spans="9:26" x14ac:dyDescent="0.25">
      <c r="I89" t="s">
        <v>4397</v>
      </c>
      <c r="J89" t="s">
        <v>4691</v>
      </c>
      <c r="K89" t="s">
        <v>4707</v>
      </c>
      <c r="L89" t="s">
        <v>4243</v>
      </c>
      <c r="M89" t="s">
        <v>4265</v>
      </c>
      <c r="N89">
        <v>405</v>
      </c>
      <c r="O89" t="s">
        <v>4796</v>
      </c>
      <c r="P89" t="s">
        <v>4801</v>
      </c>
      <c r="Y89">
        <v>1</v>
      </c>
      <c r="Z89">
        <v>1</v>
      </c>
    </row>
    <row r="90" spans="9:26" x14ac:dyDescent="0.25">
      <c r="I90" t="s">
        <v>4398</v>
      </c>
      <c r="J90" t="s">
        <v>4691</v>
      </c>
      <c r="K90" t="s">
        <v>4725</v>
      </c>
      <c r="L90" t="s">
        <v>4793</v>
      </c>
      <c r="M90" t="s">
        <v>4265</v>
      </c>
      <c r="N90">
        <v>405</v>
      </c>
      <c r="O90" t="s">
        <v>4796</v>
      </c>
      <c r="P90" t="s">
        <v>4801</v>
      </c>
      <c r="Y90">
        <v>1</v>
      </c>
      <c r="Z90">
        <v>1</v>
      </c>
    </row>
    <row r="91" spans="9:26" x14ac:dyDescent="0.25">
      <c r="I91" t="s">
        <v>4399</v>
      </c>
      <c r="J91" t="s">
        <v>4691</v>
      </c>
      <c r="K91" t="s">
        <v>4693</v>
      </c>
      <c r="L91" t="s">
        <v>4243</v>
      </c>
      <c r="M91" t="s">
        <v>4265</v>
      </c>
      <c r="N91">
        <v>405</v>
      </c>
      <c r="O91" t="s">
        <v>4796</v>
      </c>
      <c r="P91" t="s">
        <v>4801</v>
      </c>
      <c r="Y91">
        <v>1</v>
      </c>
      <c r="Z91">
        <v>0</v>
      </c>
    </row>
    <row r="92" spans="9:26" x14ac:dyDescent="0.25">
      <c r="I92" t="s">
        <v>4400</v>
      </c>
      <c r="J92" t="s">
        <v>4691</v>
      </c>
      <c r="K92" t="s">
        <v>4692</v>
      </c>
      <c r="L92" t="s">
        <v>4243</v>
      </c>
      <c r="M92" t="s">
        <v>4265</v>
      </c>
      <c r="N92">
        <v>405</v>
      </c>
      <c r="O92" t="s">
        <v>4796</v>
      </c>
      <c r="P92" t="s">
        <v>4801</v>
      </c>
      <c r="Y92">
        <v>1</v>
      </c>
      <c r="Z92">
        <v>1</v>
      </c>
    </row>
    <row r="93" spans="9:26" x14ac:dyDescent="0.25">
      <c r="I93" t="s">
        <v>4401</v>
      </c>
      <c r="J93" t="s">
        <v>4691</v>
      </c>
      <c r="K93" t="s">
        <v>4709</v>
      </c>
      <c r="L93" t="s">
        <v>4243</v>
      </c>
      <c r="M93" t="s">
        <v>4265</v>
      </c>
      <c r="N93">
        <v>405</v>
      </c>
      <c r="O93" t="s">
        <v>4796</v>
      </c>
      <c r="P93" t="s">
        <v>4801</v>
      </c>
      <c r="Y93">
        <v>1</v>
      </c>
      <c r="Z93">
        <v>1</v>
      </c>
    </row>
    <row r="94" spans="9:26" x14ac:dyDescent="0.25">
      <c r="I94" t="s">
        <v>4402</v>
      </c>
      <c r="J94" t="s">
        <v>4691</v>
      </c>
      <c r="K94" t="s">
        <v>4704</v>
      </c>
      <c r="L94" t="s">
        <v>4243</v>
      </c>
      <c r="M94" t="s">
        <v>4265</v>
      </c>
      <c r="N94">
        <v>409</v>
      </c>
      <c r="O94" t="s">
        <v>4796</v>
      </c>
      <c r="P94" t="s">
        <v>4812</v>
      </c>
      <c r="Q94" t="s">
        <v>4837</v>
      </c>
      <c r="R94" t="s">
        <v>4840</v>
      </c>
      <c r="S94" t="s">
        <v>4842</v>
      </c>
      <c r="T94">
        <v>2000</v>
      </c>
      <c r="U94" t="s">
        <v>4846</v>
      </c>
      <c r="V94" t="s">
        <v>4919</v>
      </c>
      <c r="W94">
        <v>2008</v>
      </c>
      <c r="X94" t="str">
        <f>HYPERLINK("http://www.pdbbind.org.cn/quickpdb.asp?quickpdb=3BRA","3BRA")</f>
        <v>3BRA</v>
      </c>
      <c r="Y94">
        <v>1</v>
      </c>
      <c r="Z94">
        <v>1</v>
      </c>
    </row>
    <row r="95" spans="9:26" x14ac:dyDescent="0.25">
      <c r="I95" t="s">
        <v>4403</v>
      </c>
      <c r="J95" t="s">
        <v>4691</v>
      </c>
      <c r="K95" t="s">
        <v>4704</v>
      </c>
      <c r="L95" t="s">
        <v>4243</v>
      </c>
      <c r="M95" t="s">
        <v>4265</v>
      </c>
      <c r="N95">
        <v>409</v>
      </c>
      <c r="O95" t="s">
        <v>4796</v>
      </c>
      <c r="P95" t="s">
        <v>4812</v>
      </c>
      <c r="Q95" t="s">
        <v>4837</v>
      </c>
      <c r="R95" t="s">
        <v>4840</v>
      </c>
      <c r="S95" t="s">
        <v>4842</v>
      </c>
      <c r="T95">
        <v>800</v>
      </c>
      <c r="U95" t="s">
        <v>4846</v>
      </c>
      <c r="V95" t="s">
        <v>4920</v>
      </c>
      <c r="W95">
        <v>2008</v>
      </c>
      <c r="X95" t="str">
        <f>HYPERLINK("http://www.pdbbind.org.cn/quickpdb.asp?quickpdb=3BUF","3BUF")</f>
        <v>3BUF</v>
      </c>
      <c r="Y95">
        <v>1</v>
      </c>
      <c r="Z95">
        <v>1</v>
      </c>
    </row>
    <row r="96" spans="9:26" x14ac:dyDescent="0.25">
      <c r="I96" t="s">
        <v>4404</v>
      </c>
      <c r="J96" t="s">
        <v>4691</v>
      </c>
      <c r="K96" t="s">
        <v>4705</v>
      </c>
      <c r="L96" t="s">
        <v>4243</v>
      </c>
      <c r="M96" t="s">
        <v>4265</v>
      </c>
      <c r="N96">
        <v>409</v>
      </c>
      <c r="O96" t="s">
        <v>4796</v>
      </c>
      <c r="P96" t="s">
        <v>4812</v>
      </c>
      <c r="Q96" t="s">
        <v>4837</v>
      </c>
      <c r="R96" t="s">
        <v>4840</v>
      </c>
      <c r="S96" t="s">
        <v>4842</v>
      </c>
      <c r="T96">
        <v>660</v>
      </c>
      <c r="U96" t="s">
        <v>4846</v>
      </c>
      <c r="V96" t="s">
        <v>4921</v>
      </c>
      <c r="W96">
        <v>2008</v>
      </c>
      <c r="X96" t="str">
        <f>HYPERLINK("http://www.pdbbind.org.cn/quickpdb.asp?quickpdb=3BUG","3BUG")</f>
        <v>3BUG</v>
      </c>
      <c r="Y96">
        <v>1</v>
      </c>
      <c r="Z96">
        <v>1</v>
      </c>
    </row>
    <row r="97" spans="9:26" x14ac:dyDescent="0.25">
      <c r="I97" t="s">
        <v>4405</v>
      </c>
      <c r="J97" t="s">
        <v>4691</v>
      </c>
      <c r="K97" t="s">
        <v>4704</v>
      </c>
      <c r="L97" t="s">
        <v>4243</v>
      </c>
      <c r="M97" t="s">
        <v>4265</v>
      </c>
      <c r="N97">
        <v>409</v>
      </c>
      <c r="O97" t="s">
        <v>4796</v>
      </c>
      <c r="P97" t="s">
        <v>4812</v>
      </c>
      <c r="Q97" t="s">
        <v>4837</v>
      </c>
      <c r="R97" t="s">
        <v>4840</v>
      </c>
      <c r="S97" t="s">
        <v>4842</v>
      </c>
      <c r="T97">
        <v>220</v>
      </c>
      <c r="U97" t="s">
        <v>4846</v>
      </c>
      <c r="V97" t="s">
        <v>4922</v>
      </c>
      <c r="W97">
        <v>2008</v>
      </c>
      <c r="X97" t="str">
        <f>HYPERLINK("http://www.pdbbind.org.cn/quickpdb.asp?quickpdb=3BUH","3BUH")</f>
        <v>3BUH</v>
      </c>
      <c r="Y97">
        <v>1</v>
      </c>
      <c r="Z97">
        <v>1</v>
      </c>
    </row>
    <row r="98" spans="9:26" x14ac:dyDescent="0.25">
      <c r="I98" t="s">
        <v>4406</v>
      </c>
      <c r="J98" t="s">
        <v>4691</v>
      </c>
      <c r="K98" t="s">
        <v>4726</v>
      </c>
      <c r="L98" t="s">
        <v>4787</v>
      </c>
      <c r="M98" t="s">
        <v>4265</v>
      </c>
      <c r="N98">
        <v>390</v>
      </c>
      <c r="O98" t="s">
        <v>4796</v>
      </c>
      <c r="P98" t="s">
        <v>4816</v>
      </c>
      <c r="Q98" t="s">
        <v>4837</v>
      </c>
      <c r="R98" t="s">
        <v>4841</v>
      </c>
      <c r="S98" t="s">
        <v>4842</v>
      </c>
      <c r="T98">
        <v>14</v>
      </c>
      <c r="U98" t="s">
        <v>4845</v>
      </c>
      <c r="V98" t="s">
        <v>4923</v>
      </c>
      <c r="W98">
        <v>2008</v>
      </c>
      <c r="X98" t="str">
        <f>HYPERLINK("http://www.pdbbind.org.cn/quickpdb.asp?quickpdb=3CIB","3CIB")</f>
        <v>3CIB</v>
      </c>
      <c r="Y98">
        <v>1</v>
      </c>
      <c r="Z98">
        <v>1</v>
      </c>
    </row>
    <row r="99" spans="9:26" x14ac:dyDescent="0.25">
      <c r="I99" t="s">
        <v>4407</v>
      </c>
      <c r="J99" t="s">
        <v>4691</v>
      </c>
      <c r="K99" t="s">
        <v>4697</v>
      </c>
      <c r="L99" t="s">
        <v>4787</v>
      </c>
      <c r="M99" t="s">
        <v>4265</v>
      </c>
      <c r="N99">
        <v>390</v>
      </c>
      <c r="O99" t="s">
        <v>4796</v>
      </c>
      <c r="P99" t="s">
        <v>4816</v>
      </c>
      <c r="Q99" t="s">
        <v>4837</v>
      </c>
      <c r="R99" t="s">
        <v>4841</v>
      </c>
      <c r="S99" t="s">
        <v>4842</v>
      </c>
      <c r="T99">
        <v>3</v>
      </c>
      <c r="U99" t="s">
        <v>4845</v>
      </c>
      <c r="V99" t="s">
        <v>4924</v>
      </c>
      <c r="W99">
        <v>2008</v>
      </c>
      <c r="X99" t="str">
        <f>HYPERLINK("http://www.pdbbind.org.cn/quickpdb.asp?quickpdb=3CIC","3CIC")</f>
        <v>3CIC</v>
      </c>
      <c r="Y99">
        <v>1</v>
      </c>
      <c r="Z99">
        <v>1</v>
      </c>
    </row>
    <row r="100" spans="9:26" x14ac:dyDescent="0.25">
      <c r="I100" t="s">
        <v>4408</v>
      </c>
      <c r="J100" t="s">
        <v>4691</v>
      </c>
      <c r="K100" t="s">
        <v>4696</v>
      </c>
      <c r="L100" t="s">
        <v>4787</v>
      </c>
      <c r="M100" t="s">
        <v>4265</v>
      </c>
      <c r="N100">
        <v>390</v>
      </c>
      <c r="O100" t="s">
        <v>4796</v>
      </c>
      <c r="P100" t="s">
        <v>4816</v>
      </c>
      <c r="Q100" t="s">
        <v>4837</v>
      </c>
      <c r="R100" t="s">
        <v>4841</v>
      </c>
      <c r="S100" t="s">
        <v>4842</v>
      </c>
      <c r="T100">
        <v>5</v>
      </c>
      <c r="U100" t="s">
        <v>4845</v>
      </c>
      <c r="V100" t="s">
        <v>4925</v>
      </c>
      <c r="W100">
        <v>2008</v>
      </c>
      <c r="X100" t="str">
        <f>HYPERLINK("http://www.pdbbind.org.cn/quickpdb.asp?quickpdb=3CID","3CID")</f>
        <v>3CID</v>
      </c>
      <c r="Y100">
        <v>1</v>
      </c>
      <c r="Z100">
        <v>1</v>
      </c>
    </row>
    <row r="101" spans="9:26" x14ac:dyDescent="0.25">
      <c r="I101" t="s">
        <v>4409</v>
      </c>
      <c r="J101" t="s">
        <v>4691</v>
      </c>
      <c r="K101" t="s">
        <v>4704</v>
      </c>
      <c r="L101" t="s">
        <v>4793</v>
      </c>
      <c r="M101" t="s">
        <v>4265</v>
      </c>
      <c r="N101">
        <v>412</v>
      </c>
      <c r="O101" t="s">
        <v>4796</v>
      </c>
      <c r="P101" t="s">
        <v>4817</v>
      </c>
      <c r="Q101" t="s">
        <v>4837</v>
      </c>
      <c r="R101" t="s">
        <v>4839</v>
      </c>
      <c r="S101" t="s">
        <v>4842</v>
      </c>
      <c r="T101">
        <v>0.44900000000000001</v>
      </c>
      <c r="U101" t="s">
        <v>4846</v>
      </c>
      <c r="V101" t="s">
        <v>4926</v>
      </c>
      <c r="W101">
        <v>2008</v>
      </c>
      <c r="X101" t="str">
        <f>HYPERLINK("http://www.pdbbind.org.cn/quickpdb.asp?quickpdb=3CKP","3CKP")</f>
        <v>3CKP</v>
      </c>
      <c r="Y101">
        <v>1</v>
      </c>
      <c r="Z101">
        <v>1</v>
      </c>
    </row>
    <row r="102" spans="9:26" x14ac:dyDescent="0.25">
      <c r="I102" t="s">
        <v>4410</v>
      </c>
      <c r="J102" t="s">
        <v>4691</v>
      </c>
      <c r="K102" t="s">
        <v>4709</v>
      </c>
      <c r="L102" t="s">
        <v>4793</v>
      </c>
      <c r="M102" t="s">
        <v>4265</v>
      </c>
      <c r="N102">
        <v>412</v>
      </c>
      <c r="O102" t="s">
        <v>4796</v>
      </c>
      <c r="P102" t="s">
        <v>4817</v>
      </c>
      <c r="Q102" t="s">
        <v>4837</v>
      </c>
      <c r="R102" t="s">
        <v>4839</v>
      </c>
      <c r="S102" t="s">
        <v>4842</v>
      </c>
      <c r="T102">
        <v>5.0010000000000003</v>
      </c>
      <c r="U102" t="s">
        <v>4846</v>
      </c>
      <c r="V102" t="s">
        <v>4927</v>
      </c>
      <c r="W102">
        <v>2008</v>
      </c>
      <c r="X102" t="str">
        <f>HYPERLINK("http://www.pdbbind.org.cn/quickpdb.asp?quickpdb=3CKR","3CKR")</f>
        <v>3CKR</v>
      </c>
      <c r="Y102">
        <v>1</v>
      </c>
      <c r="Z102">
        <v>1</v>
      </c>
    </row>
    <row r="103" spans="9:26" x14ac:dyDescent="0.25">
      <c r="I103" t="s">
        <v>4411</v>
      </c>
      <c r="J103" t="s">
        <v>4691</v>
      </c>
      <c r="K103" t="s">
        <v>4694</v>
      </c>
      <c r="L103" t="s">
        <v>4793</v>
      </c>
      <c r="M103" t="s">
        <v>4265</v>
      </c>
      <c r="N103">
        <v>406</v>
      </c>
      <c r="O103" t="s">
        <v>4796</v>
      </c>
      <c r="P103" t="s">
        <v>4818</v>
      </c>
      <c r="Q103" t="s">
        <v>4837</v>
      </c>
      <c r="R103" t="s">
        <v>4841</v>
      </c>
      <c r="S103" t="s">
        <v>4842</v>
      </c>
      <c r="T103">
        <v>37</v>
      </c>
      <c r="U103" t="s">
        <v>4845</v>
      </c>
      <c r="V103" t="s">
        <v>4928</v>
      </c>
      <c r="W103">
        <v>2008</v>
      </c>
      <c r="X103" t="str">
        <f>HYPERLINK("http://www.pdbbind.org.cn/quickpdb.asp?quickpdb=3DM6","3DM6")</f>
        <v>3DM6</v>
      </c>
      <c r="Y103">
        <v>1</v>
      </c>
      <c r="Z103">
        <v>0</v>
      </c>
    </row>
    <row r="104" spans="9:26" x14ac:dyDescent="0.25">
      <c r="I104" t="s">
        <v>4412</v>
      </c>
      <c r="J104" t="s">
        <v>4691</v>
      </c>
      <c r="K104" t="s">
        <v>4727</v>
      </c>
      <c r="L104" t="s">
        <v>4793</v>
      </c>
      <c r="M104" t="s">
        <v>4265</v>
      </c>
      <c r="N104">
        <v>402</v>
      </c>
      <c r="O104" t="s">
        <v>4796</v>
      </c>
      <c r="P104" t="s">
        <v>4804</v>
      </c>
      <c r="Q104" t="s">
        <v>4837</v>
      </c>
      <c r="R104" t="s">
        <v>4841</v>
      </c>
      <c r="S104" t="s">
        <v>4842</v>
      </c>
      <c r="T104">
        <v>1.4</v>
      </c>
      <c r="U104" t="s">
        <v>4846</v>
      </c>
      <c r="V104" t="s">
        <v>4929</v>
      </c>
      <c r="W104">
        <v>2009</v>
      </c>
      <c r="X104" t="str">
        <f>HYPERLINK("http://www.pdbbind.org.cn/quickpdb.asp?quickpdb=3DUY","3DUY")</f>
        <v>3DUY</v>
      </c>
      <c r="Y104">
        <v>1</v>
      </c>
      <c r="Z104">
        <v>1</v>
      </c>
    </row>
    <row r="105" spans="9:26" x14ac:dyDescent="0.25">
      <c r="I105" t="s">
        <v>4413</v>
      </c>
      <c r="J105" t="s">
        <v>4691</v>
      </c>
      <c r="K105" t="s">
        <v>4693</v>
      </c>
      <c r="L105" t="s">
        <v>4793</v>
      </c>
      <c r="M105" t="s">
        <v>4265</v>
      </c>
      <c r="N105">
        <v>402</v>
      </c>
      <c r="O105" t="s">
        <v>4796</v>
      </c>
      <c r="P105" t="s">
        <v>4804</v>
      </c>
      <c r="Q105" t="s">
        <v>4837</v>
      </c>
      <c r="R105" t="s">
        <v>4841</v>
      </c>
      <c r="S105" t="s">
        <v>4842</v>
      </c>
      <c r="T105">
        <v>0.59</v>
      </c>
      <c r="U105" t="s">
        <v>4846</v>
      </c>
      <c r="V105" t="s">
        <v>4930</v>
      </c>
      <c r="W105">
        <v>2009</v>
      </c>
      <c r="X105" t="str">
        <f>HYPERLINK("http://www.pdbbind.org.cn/quickpdb.asp?quickpdb=3DV1","3DV1")</f>
        <v>3DV1</v>
      </c>
      <c r="Y105">
        <v>1</v>
      </c>
      <c r="Z105">
        <v>1</v>
      </c>
    </row>
    <row r="106" spans="9:26" x14ac:dyDescent="0.25">
      <c r="I106" t="s">
        <v>4414</v>
      </c>
      <c r="J106" t="s">
        <v>4691</v>
      </c>
      <c r="K106" t="s">
        <v>4693</v>
      </c>
      <c r="L106" t="s">
        <v>4793</v>
      </c>
      <c r="M106" t="s">
        <v>4265</v>
      </c>
      <c r="N106">
        <v>402</v>
      </c>
      <c r="O106" t="s">
        <v>4796</v>
      </c>
      <c r="P106" t="s">
        <v>4804</v>
      </c>
      <c r="Q106" t="s">
        <v>4837</v>
      </c>
      <c r="R106" t="s">
        <v>4841</v>
      </c>
      <c r="S106" t="s">
        <v>4842</v>
      </c>
      <c r="T106">
        <v>22</v>
      </c>
      <c r="U106" t="s">
        <v>4845</v>
      </c>
      <c r="V106" t="s">
        <v>4931</v>
      </c>
      <c r="W106">
        <v>2009</v>
      </c>
      <c r="X106" t="str">
        <f>HYPERLINK("http://www.pdbbind.org.cn/quickpdb.asp?quickpdb=3DV5","3DV5")</f>
        <v>3DV5</v>
      </c>
      <c r="Y106">
        <v>1</v>
      </c>
      <c r="Z106">
        <v>1</v>
      </c>
    </row>
    <row r="107" spans="9:26" x14ac:dyDescent="0.25">
      <c r="I107" t="s">
        <v>4415</v>
      </c>
      <c r="J107" t="s">
        <v>4691</v>
      </c>
      <c r="K107" t="s">
        <v>4693</v>
      </c>
      <c r="L107" t="s">
        <v>4243</v>
      </c>
      <c r="M107" t="s">
        <v>4265</v>
      </c>
      <c r="N107">
        <v>413</v>
      </c>
      <c r="O107" t="s">
        <v>4796</v>
      </c>
      <c r="P107" t="s">
        <v>4817</v>
      </c>
      <c r="Q107" t="s">
        <v>4837</v>
      </c>
      <c r="R107" t="s">
        <v>4841</v>
      </c>
      <c r="S107" t="s">
        <v>4842</v>
      </c>
      <c r="T107">
        <v>24</v>
      </c>
      <c r="U107" t="s">
        <v>4846</v>
      </c>
      <c r="V107" t="s">
        <v>4932</v>
      </c>
      <c r="W107">
        <v>2009</v>
      </c>
      <c r="X107" t="str">
        <f>HYPERLINK("http://www.pdbbind.org.cn/quickpdb.asp?quickpdb=3EXO","3EXO")</f>
        <v>3EXO</v>
      </c>
      <c r="Y107">
        <v>1</v>
      </c>
      <c r="Z107">
        <v>1</v>
      </c>
    </row>
    <row r="108" spans="9:26" x14ac:dyDescent="0.25">
      <c r="I108" t="s">
        <v>4416</v>
      </c>
      <c r="J108" t="s">
        <v>4691</v>
      </c>
      <c r="K108" t="s">
        <v>4692</v>
      </c>
      <c r="L108" t="s">
        <v>4243</v>
      </c>
      <c r="M108" t="s">
        <v>4265</v>
      </c>
      <c r="N108">
        <v>405</v>
      </c>
      <c r="O108" t="s">
        <v>4796</v>
      </c>
      <c r="P108" t="s">
        <v>4801</v>
      </c>
      <c r="Q108" t="s">
        <v>4837</v>
      </c>
      <c r="R108" t="s">
        <v>4841</v>
      </c>
      <c r="S108" t="s">
        <v>4842</v>
      </c>
      <c r="T108">
        <v>2.8</v>
      </c>
      <c r="U108" t="s">
        <v>4846</v>
      </c>
      <c r="V108" t="s">
        <v>4933</v>
      </c>
      <c r="W108">
        <v>2009</v>
      </c>
      <c r="X108" t="str">
        <f>HYPERLINK("http://www.pdbbind.org.cn/quickpdb.asp?quickpdb=3FKT","3FKT")</f>
        <v>3FKT</v>
      </c>
      <c r="Y108">
        <v>1</v>
      </c>
      <c r="Z108">
        <v>1</v>
      </c>
    </row>
    <row r="109" spans="9:26" x14ac:dyDescent="0.25">
      <c r="I109" t="s">
        <v>4417</v>
      </c>
      <c r="J109" t="s">
        <v>4691</v>
      </c>
      <c r="K109" t="s">
        <v>4709</v>
      </c>
      <c r="L109" t="s">
        <v>4793</v>
      </c>
      <c r="M109" t="s">
        <v>4265</v>
      </c>
      <c r="N109">
        <v>405</v>
      </c>
      <c r="O109" t="s">
        <v>4796</v>
      </c>
      <c r="P109" t="s">
        <v>4801</v>
      </c>
      <c r="Q109" t="s">
        <v>4837</v>
      </c>
      <c r="R109" t="s">
        <v>4841</v>
      </c>
      <c r="S109" t="s">
        <v>4842</v>
      </c>
      <c r="T109">
        <v>3.2</v>
      </c>
      <c r="U109" t="s">
        <v>4846</v>
      </c>
      <c r="V109" t="s">
        <v>4934</v>
      </c>
      <c r="W109">
        <v>2009</v>
      </c>
      <c r="X109" t="str">
        <f>HYPERLINK("http://www.pdbbind.org.cn/quickpdb.asp?quickpdb=3H0B","3H0B")</f>
        <v>3H0B</v>
      </c>
    </row>
    <row r="110" spans="9:26" x14ac:dyDescent="0.25">
      <c r="I110" t="s">
        <v>4418</v>
      </c>
      <c r="J110" t="s">
        <v>4691</v>
      </c>
      <c r="K110" t="s">
        <v>4728</v>
      </c>
      <c r="L110" t="s">
        <v>4793</v>
      </c>
      <c r="M110" t="s">
        <v>4265</v>
      </c>
      <c r="N110">
        <v>411</v>
      </c>
      <c r="O110" t="s">
        <v>4796</v>
      </c>
      <c r="P110" t="s">
        <v>4819</v>
      </c>
      <c r="Q110" t="s">
        <v>4837</v>
      </c>
      <c r="R110" t="s">
        <v>4841</v>
      </c>
      <c r="S110" t="s">
        <v>4842</v>
      </c>
      <c r="T110">
        <v>2</v>
      </c>
      <c r="U110" t="s">
        <v>4847</v>
      </c>
      <c r="V110" t="s">
        <v>4935</v>
      </c>
      <c r="W110">
        <v>2009</v>
      </c>
      <c r="X110" t="str">
        <f>HYPERLINK("http://www.pdbbind.org.cn/quickpdb.asp?quickpdb=3HVG","3HVG")</f>
        <v>3HVG</v>
      </c>
      <c r="Y110">
        <v>1</v>
      </c>
      <c r="Z110">
        <v>1</v>
      </c>
    </row>
    <row r="111" spans="9:26" x14ac:dyDescent="0.25">
      <c r="I111" t="s">
        <v>4419</v>
      </c>
      <c r="J111" t="s">
        <v>4691</v>
      </c>
      <c r="K111" t="s">
        <v>4729</v>
      </c>
      <c r="L111" t="s">
        <v>4793</v>
      </c>
      <c r="M111" t="s">
        <v>4265</v>
      </c>
      <c r="N111">
        <v>411</v>
      </c>
      <c r="O111" t="s">
        <v>4796</v>
      </c>
      <c r="P111" t="s">
        <v>4819</v>
      </c>
      <c r="Q111" t="s">
        <v>4837</v>
      </c>
      <c r="R111" t="s">
        <v>4841</v>
      </c>
      <c r="S111" t="s">
        <v>4842</v>
      </c>
      <c r="T111">
        <v>0.87</v>
      </c>
      <c r="U111" t="s">
        <v>4847</v>
      </c>
      <c r="V111" t="s">
        <v>4936</v>
      </c>
      <c r="W111">
        <v>2009</v>
      </c>
      <c r="X111" t="str">
        <f>HYPERLINK("http://www.pdbbind.org.cn/quickpdb.asp?quickpdb=3HW1","3HW1")</f>
        <v>3HW1</v>
      </c>
      <c r="Y111">
        <v>1</v>
      </c>
      <c r="Z111">
        <v>1</v>
      </c>
    </row>
    <row r="112" spans="9:26" x14ac:dyDescent="0.25">
      <c r="I112" t="s">
        <v>4420</v>
      </c>
      <c r="J112" t="s">
        <v>4691</v>
      </c>
      <c r="K112" t="s">
        <v>4693</v>
      </c>
      <c r="L112" t="s">
        <v>4793</v>
      </c>
      <c r="M112" t="s">
        <v>4265</v>
      </c>
      <c r="N112">
        <v>406</v>
      </c>
      <c r="O112" t="s">
        <v>4796</v>
      </c>
      <c r="P112" t="s">
        <v>4818</v>
      </c>
      <c r="Q112" t="s">
        <v>4837</v>
      </c>
      <c r="R112" t="s">
        <v>4839</v>
      </c>
      <c r="S112" t="s">
        <v>4842</v>
      </c>
      <c r="T112">
        <v>3.1</v>
      </c>
      <c r="U112" t="s">
        <v>4845</v>
      </c>
      <c r="V112" t="s">
        <v>4937</v>
      </c>
      <c r="W112">
        <v>2010</v>
      </c>
      <c r="X112" t="str">
        <f>HYPERLINK("http://www.pdbbind.org.cn/quickpdb.asp?quickpdb=3I25","3I25")</f>
        <v>3I25</v>
      </c>
      <c r="Y112">
        <v>1</v>
      </c>
      <c r="Z112">
        <v>1</v>
      </c>
    </row>
    <row r="113" spans="9:26" x14ac:dyDescent="0.25">
      <c r="I113" t="s">
        <v>4421</v>
      </c>
      <c r="J113" t="s">
        <v>4691</v>
      </c>
      <c r="K113" t="s">
        <v>4730</v>
      </c>
      <c r="L113" t="s">
        <v>4243</v>
      </c>
      <c r="M113" t="s">
        <v>4265</v>
      </c>
      <c r="N113">
        <v>415</v>
      </c>
      <c r="O113" t="s">
        <v>4796</v>
      </c>
      <c r="P113" t="s">
        <v>4812</v>
      </c>
      <c r="Q113" t="s">
        <v>4837</v>
      </c>
      <c r="R113" t="s">
        <v>4841</v>
      </c>
      <c r="S113" t="s">
        <v>4842</v>
      </c>
      <c r="T113">
        <v>38</v>
      </c>
      <c r="U113" t="s">
        <v>4846</v>
      </c>
      <c r="V113" t="s">
        <v>4938</v>
      </c>
      <c r="W113">
        <v>2009</v>
      </c>
      <c r="X113" t="str">
        <f>HYPERLINK("http://www.pdbbind.org.cn/quickpdb.asp?quickpdb=3IGB","3IGB")</f>
        <v>3IGB</v>
      </c>
      <c r="Y113">
        <v>1</v>
      </c>
      <c r="Z113">
        <v>0</v>
      </c>
    </row>
    <row r="114" spans="9:26" x14ac:dyDescent="0.25">
      <c r="I114" t="s">
        <v>4422</v>
      </c>
      <c r="J114" t="s">
        <v>4691</v>
      </c>
      <c r="K114" t="s">
        <v>4695</v>
      </c>
      <c r="L114" t="s">
        <v>4243</v>
      </c>
      <c r="M114" t="s">
        <v>4265</v>
      </c>
      <c r="N114">
        <v>415</v>
      </c>
      <c r="O114" t="s">
        <v>4796</v>
      </c>
      <c r="P114" t="s">
        <v>4812</v>
      </c>
      <c r="Q114" t="s">
        <v>4837</v>
      </c>
      <c r="R114" t="s">
        <v>4841</v>
      </c>
      <c r="S114" t="s">
        <v>4842</v>
      </c>
      <c r="T114">
        <v>0.06</v>
      </c>
      <c r="U114" t="s">
        <v>4846</v>
      </c>
      <c r="V114" t="s">
        <v>4939</v>
      </c>
      <c r="W114">
        <v>2010</v>
      </c>
      <c r="X114" t="str">
        <f>HYPERLINK("http://www.pdbbind.org.cn/quickpdb.asp?quickpdb=3IN3","3IN3")</f>
        <v>3IN3</v>
      </c>
      <c r="Y114">
        <v>1</v>
      </c>
      <c r="Z114">
        <v>1</v>
      </c>
    </row>
    <row r="115" spans="9:26" x14ac:dyDescent="0.25">
      <c r="I115" t="s">
        <v>4423</v>
      </c>
      <c r="J115" t="s">
        <v>4691</v>
      </c>
      <c r="K115" t="s">
        <v>4704</v>
      </c>
      <c r="L115" t="s">
        <v>4243</v>
      </c>
      <c r="M115" t="s">
        <v>4265</v>
      </c>
      <c r="N115">
        <v>415</v>
      </c>
      <c r="O115" t="s">
        <v>4796</v>
      </c>
      <c r="P115" t="s">
        <v>4812</v>
      </c>
      <c r="Q115" t="s">
        <v>4837</v>
      </c>
      <c r="R115" t="s">
        <v>4841</v>
      </c>
      <c r="S115" t="s">
        <v>4842</v>
      </c>
      <c r="T115">
        <v>0.03</v>
      </c>
      <c r="U115" t="s">
        <v>4846</v>
      </c>
      <c r="V115" t="s">
        <v>4940</v>
      </c>
      <c r="W115">
        <v>2010</v>
      </c>
      <c r="X115" t="str">
        <f>HYPERLINK("http://www.pdbbind.org.cn/quickpdb.asp?quickpdb=3IN4","3IN4")</f>
        <v>3IN4</v>
      </c>
      <c r="Y115">
        <v>1</v>
      </c>
      <c r="Z115">
        <v>1</v>
      </c>
    </row>
    <row r="116" spans="9:26" x14ac:dyDescent="0.25">
      <c r="I116" t="s">
        <v>4424</v>
      </c>
      <c r="J116" t="s">
        <v>4691</v>
      </c>
      <c r="K116" t="s">
        <v>4701</v>
      </c>
      <c r="L116" t="s">
        <v>4243</v>
      </c>
      <c r="M116" t="s">
        <v>4265</v>
      </c>
      <c r="N116">
        <v>415</v>
      </c>
      <c r="O116" t="s">
        <v>4796</v>
      </c>
      <c r="P116" t="s">
        <v>4812</v>
      </c>
      <c r="Q116" t="s">
        <v>4837</v>
      </c>
      <c r="R116" t="s">
        <v>4841</v>
      </c>
      <c r="S116" t="s">
        <v>4842</v>
      </c>
      <c r="T116">
        <v>1.53</v>
      </c>
      <c r="U116" t="s">
        <v>4846</v>
      </c>
      <c r="V116" t="s">
        <v>4941</v>
      </c>
      <c r="W116">
        <v>2010</v>
      </c>
      <c r="X116" t="str">
        <f>HYPERLINK("http://www.pdbbind.org.cn/quickpdb.asp?quickpdb=3IND","3IND")</f>
        <v>3IND</v>
      </c>
      <c r="Y116">
        <v>1</v>
      </c>
      <c r="Z116">
        <v>1</v>
      </c>
    </row>
    <row r="117" spans="9:26" x14ac:dyDescent="0.25">
      <c r="I117" t="s">
        <v>4425</v>
      </c>
      <c r="J117" t="s">
        <v>4691</v>
      </c>
      <c r="K117" t="s">
        <v>4695</v>
      </c>
      <c r="L117" t="s">
        <v>4243</v>
      </c>
      <c r="M117" t="s">
        <v>4265</v>
      </c>
      <c r="N117">
        <v>415</v>
      </c>
      <c r="O117" t="s">
        <v>4796</v>
      </c>
      <c r="P117" t="s">
        <v>4812</v>
      </c>
      <c r="Q117" t="s">
        <v>4837</v>
      </c>
      <c r="R117" t="s">
        <v>4841</v>
      </c>
      <c r="S117" t="s">
        <v>4842</v>
      </c>
      <c r="T117">
        <v>0.17</v>
      </c>
      <c r="U117" t="s">
        <v>4846</v>
      </c>
      <c r="V117" t="s">
        <v>4942</v>
      </c>
      <c r="W117">
        <v>2010</v>
      </c>
      <c r="X117" t="str">
        <f>HYPERLINK("http://www.pdbbind.org.cn/quickpdb.asp?quickpdb=3INE","3INE")</f>
        <v>3INE</v>
      </c>
      <c r="Y117">
        <v>1</v>
      </c>
      <c r="Z117">
        <v>1</v>
      </c>
    </row>
    <row r="118" spans="9:26" x14ac:dyDescent="0.25">
      <c r="I118" t="s">
        <v>4426</v>
      </c>
      <c r="J118" t="s">
        <v>4691</v>
      </c>
      <c r="K118" t="s">
        <v>4724</v>
      </c>
      <c r="L118" t="s">
        <v>4243</v>
      </c>
      <c r="M118" t="s">
        <v>4265</v>
      </c>
      <c r="N118">
        <v>415</v>
      </c>
      <c r="O118" t="s">
        <v>4796</v>
      </c>
      <c r="P118" t="s">
        <v>4812</v>
      </c>
      <c r="Q118" t="s">
        <v>4837</v>
      </c>
      <c r="R118" t="s">
        <v>4841</v>
      </c>
      <c r="S118" t="s">
        <v>4842</v>
      </c>
      <c r="T118">
        <v>0.04</v>
      </c>
      <c r="U118" t="s">
        <v>4846</v>
      </c>
      <c r="V118" t="s">
        <v>4943</v>
      </c>
      <c r="W118">
        <v>2010</v>
      </c>
      <c r="X118" t="str">
        <f>HYPERLINK("http://www.pdbbind.org.cn/quickpdb.asp?quickpdb=3INF","3INF")</f>
        <v>3INF</v>
      </c>
      <c r="Y118">
        <v>1</v>
      </c>
      <c r="Z118">
        <v>0</v>
      </c>
    </row>
    <row r="119" spans="9:26" x14ac:dyDescent="0.25">
      <c r="I119" t="s">
        <v>4427</v>
      </c>
      <c r="J119" t="s">
        <v>4691</v>
      </c>
      <c r="K119" t="s">
        <v>4696</v>
      </c>
      <c r="L119" t="s">
        <v>4243</v>
      </c>
      <c r="M119" t="s">
        <v>4265</v>
      </c>
      <c r="N119">
        <v>415</v>
      </c>
      <c r="O119" t="s">
        <v>4796</v>
      </c>
      <c r="P119" t="s">
        <v>4812</v>
      </c>
      <c r="Q119" t="s">
        <v>4837</v>
      </c>
      <c r="R119" t="s">
        <v>4841</v>
      </c>
      <c r="S119" t="s">
        <v>4842</v>
      </c>
      <c r="T119">
        <v>0.02</v>
      </c>
      <c r="U119" t="s">
        <v>4846</v>
      </c>
      <c r="V119" t="s">
        <v>4944</v>
      </c>
      <c r="W119">
        <v>2010</v>
      </c>
      <c r="X119" t="str">
        <f>HYPERLINK("http://www.pdbbind.org.cn/quickpdb.asp?quickpdb=3INH","3INH")</f>
        <v>3INH</v>
      </c>
      <c r="Y119">
        <v>1</v>
      </c>
      <c r="Z119">
        <v>1</v>
      </c>
    </row>
    <row r="120" spans="9:26" x14ac:dyDescent="0.25">
      <c r="I120" t="s">
        <v>4428</v>
      </c>
      <c r="J120" t="s">
        <v>4691</v>
      </c>
      <c r="K120" t="s">
        <v>4696</v>
      </c>
      <c r="L120" t="s">
        <v>4243</v>
      </c>
      <c r="M120" t="s">
        <v>4265</v>
      </c>
      <c r="N120">
        <v>406</v>
      </c>
      <c r="O120" t="s">
        <v>4796</v>
      </c>
      <c r="P120" t="s">
        <v>4808</v>
      </c>
      <c r="Q120" t="s">
        <v>4837</v>
      </c>
      <c r="R120" t="s">
        <v>4841</v>
      </c>
      <c r="S120" t="s">
        <v>4842</v>
      </c>
      <c r="T120">
        <v>47</v>
      </c>
      <c r="U120" t="s">
        <v>4845</v>
      </c>
      <c r="V120" t="s">
        <v>4945</v>
      </c>
      <c r="W120">
        <v>2010</v>
      </c>
      <c r="X120" t="str">
        <f>HYPERLINK("http://www.pdbbind.org.cn/quickpdb.asp?quickpdb=3IVH","3IVH")</f>
        <v>3IVH</v>
      </c>
      <c r="Y120">
        <v>1</v>
      </c>
      <c r="Z120">
        <v>1</v>
      </c>
    </row>
    <row r="121" spans="9:26" x14ac:dyDescent="0.25">
      <c r="I121" t="s">
        <v>4429</v>
      </c>
      <c r="J121" t="s">
        <v>4691</v>
      </c>
      <c r="K121" t="s">
        <v>4707</v>
      </c>
      <c r="L121" t="s">
        <v>4793</v>
      </c>
      <c r="M121" t="s">
        <v>4265</v>
      </c>
      <c r="N121">
        <v>406</v>
      </c>
      <c r="O121" t="s">
        <v>4796</v>
      </c>
      <c r="P121" t="s">
        <v>4808</v>
      </c>
      <c r="Q121" t="s">
        <v>4837</v>
      </c>
      <c r="R121" t="s">
        <v>4841</v>
      </c>
      <c r="S121" t="s">
        <v>4842</v>
      </c>
      <c r="T121">
        <v>12</v>
      </c>
      <c r="U121" t="s">
        <v>4845</v>
      </c>
      <c r="V121" t="s">
        <v>4946</v>
      </c>
      <c r="W121">
        <v>2010</v>
      </c>
      <c r="X121" t="str">
        <f>HYPERLINK("http://www.pdbbind.org.cn/quickpdb.asp?quickpdb=3IVI","3IVI")</f>
        <v>3IVI</v>
      </c>
      <c r="Y121">
        <v>1</v>
      </c>
      <c r="Z121">
        <v>1</v>
      </c>
    </row>
    <row r="122" spans="9:26" x14ac:dyDescent="0.25">
      <c r="I122" t="s">
        <v>4430</v>
      </c>
      <c r="J122" t="s">
        <v>4691</v>
      </c>
      <c r="K122" t="s">
        <v>4707</v>
      </c>
      <c r="L122" t="s">
        <v>4793</v>
      </c>
      <c r="M122" t="s">
        <v>4265</v>
      </c>
      <c r="N122">
        <v>388</v>
      </c>
      <c r="O122" t="s">
        <v>4796</v>
      </c>
      <c r="P122" t="s">
        <v>4806</v>
      </c>
      <c r="Q122" t="s">
        <v>4837</v>
      </c>
      <c r="R122" t="s">
        <v>4841</v>
      </c>
      <c r="S122" t="s">
        <v>4842</v>
      </c>
      <c r="T122">
        <v>0.32</v>
      </c>
      <c r="U122" t="s">
        <v>4845</v>
      </c>
      <c r="V122" t="s">
        <v>4947</v>
      </c>
      <c r="W122">
        <v>2010</v>
      </c>
      <c r="X122" t="str">
        <f>HYPERLINK("http://www.pdbbind.org.cn/quickpdb.asp?quickpdb=3IXJ","3IXJ")</f>
        <v>3IXJ</v>
      </c>
      <c r="Y122">
        <v>1</v>
      </c>
      <c r="Z122">
        <v>0</v>
      </c>
    </row>
    <row r="123" spans="9:26" x14ac:dyDescent="0.25">
      <c r="I123" t="s">
        <v>4431</v>
      </c>
      <c r="J123" t="s">
        <v>4691</v>
      </c>
      <c r="K123" t="s">
        <v>4705</v>
      </c>
      <c r="L123" t="s">
        <v>4793</v>
      </c>
      <c r="M123" t="s">
        <v>4265</v>
      </c>
      <c r="N123">
        <v>405</v>
      </c>
      <c r="O123" t="s">
        <v>4796</v>
      </c>
      <c r="P123" t="s">
        <v>4818</v>
      </c>
      <c r="Q123" t="s">
        <v>4837</v>
      </c>
      <c r="R123" t="s">
        <v>4841</v>
      </c>
      <c r="S123" t="s">
        <v>4842</v>
      </c>
      <c r="T123">
        <v>6.6</v>
      </c>
      <c r="U123" t="s">
        <v>4845</v>
      </c>
      <c r="V123" t="s">
        <v>4948</v>
      </c>
      <c r="W123">
        <v>2010</v>
      </c>
      <c r="X123" t="str">
        <f>HYPERLINK("http://www.pdbbind.org.cn/quickpdb.asp?quickpdb=3IXK","3IXK")</f>
        <v>3IXK</v>
      </c>
      <c r="Y123">
        <v>1</v>
      </c>
      <c r="Z123">
        <v>1</v>
      </c>
    </row>
    <row r="124" spans="9:26" x14ac:dyDescent="0.25">
      <c r="I124" t="s">
        <v>4432</v>
      </c>
      <c r="J124" t="s">
        <v>4691</v>
      </c>
      <c r="K124" t="s">
        <v>4731</v>
      </c>
      <c r="L124" t="s">
        <v>4793</v>
      </c>
      <c r="M124" t="s">
        <v>4265</v>
      </c>
      <c r="N124">
        <v>402</v>
      </c>
      <c r="O124" t="s">
        <v>4796</v>
      </c>
      <c r="P124" t="s">
        <v>4804</v>
      </c>
      <c r="Q124" t="s">
        <v>4837</v>
      </c>
      <c r="R124" t="s">
        <v>4841</v>
      </c>
      <c r="S124" t="s">
        <v>4842</v>
      </c>
      <c r="T124">
        <v>17</v>
      </c>
      <c r="U124" t="s">
        <v>4845</v>
      </c>
      <c r="V124" t="s">
        <v>4949</v>
      </c>
      <c r="W124">
        <v>2010</v>
      </c>
      <c r="X124" t="str">
        <f>HYPERLINK("http://www.pdbbind.org.cn/quickpdb.asp?quickpdb=3K5C","3K5C")</f>
        <v>3K5C</v>
      </c>
      <c r="Y124">
        <v>1</v>
      </c>
      <c r="Z124">
        <v>1</v>
      </c>
    </row>
    <row r="125" spans="9:26" x14ac:dyDescent="0.25">
      <c r="I125" t="s">
        <v>4433</v>
      </c>
      <c r="J125" t="s">
        <v>4691</v>
      </c>
      <c r="K125" t="s">
        <v>4732</v>
      </c>
      <c r="L125" t="s">
        <v>4793</v>
      </c>
      <c r="M125" t="s">
        <v>4265</v>
      </c>
      <c r="N125">
        <v>408</v>
      </c>
      <c r="O125" t="s">
        <v>4796</v>
      </c>
      <c r="P125" t="s">
        <v>4805</v>
      </c>
      <c r="Q125" t="s">
        <v>4837</v>
      </c>
      <c r="R125" t="s">
        <v>4841</v>
      </c>
      <c r="S125" t="s">
        <v>4842</v>
      </c>
      <c r="T125">
        <v>53</v>
      </c>
      <c r="U125" t="s">
        <v>4845</v>
      </c>
      <c r="V125" t="s">
        <v>4950</v>
      </c>
      <c r="W125">
        <v>2010</v>
      </c>
      <c r="X125" t="str">
        <f>HYPERLINK("http://www.pdbbind.org.cn/quickpdb.asp?quickpdb=3K5D","3K5D")</f>
        <v>3K5D</v>
      </c>
      <c r="Y125">
        <v>1</v>
      </c>
      <c r="Z125">
        <v>1</v>
      </c>
    </row>
    <row r="126" spans="9:26" x14ac:dyDescent="0.25">
      <c r="I126" t="s">
        <v>4434</v>
      </c>
      <c r="J126" t="s">
        <v>4691</v>
      </c>
      <c r="K126" t="s">
        <v>4701</v>
      </c>
      <c r="L126" t="s">
        <v>4793</v>
      </c>
      <c r="M126" t="s">
        <v>4265</v>
      </c>
      <c r="N126">
        <v>402</v>
      </c>
      <c r="O126" t="s">
        <v>4796</v>
      </c>
      <c r="P126" t="s">
        <v>4804</v>
      </c>
      <c r="Q126" t="s">
        <v>4837</v>
      </c>
      <c r="R126" t="s">
        <v>4841</v>
      </c>
      <c r="S126" t="s">
        <v>4842</v>
      </c>
      <c r="T126">
        <v>3.7</v>
      </c>
      <c r="U126" t="s">
        <v>4846</v>
      </c>
      <c r="V126" t="s">
        <v>4951</v>
      </c>
      <c r="W126">
        <v>2010</v>
      </c>
      <c r="X126" t="str">
        <f>HYPERLINK("http://www.pdbbind.org.cn/quickpdb.asp?quickpdb=3K5F","3K5F")</f>
        <v>3K5F</v>
      </c>
      <c r="Y126">
        <v>1</v>
      </c>
      <c r="Z126">
        <v>1</v>
      </c>
    </row>
    <row r="127" spans="9:26" x14ac:dyDescent="0.25">
      <c r="I127" t="s">
        <v>4435</v>
      </c>
      <c r="J127" t="s">
        <v>4691</v>
      </c>
      <c r="K127" t="s">
        <v>4695</v>
      </c>
      <c r="L127" t="s">
        <v>4793</v>
      </c>
      <c r="M127" t="s">
        <v>4265</v>
      </c>
      <c r="N127">
        <v>402</v>
      </c>
      <c r="O127" t="s">
        <v>4796</v>
      </c>
      <c r="P127" t="s">
        <v>4804</v>
      </c>
      <c r="Q127" t="s">
        <v>4837</v>
      </c>
      <c r="R127" t="s">
        <v>4841</v>
      </c>
      <c r="S127" t="s">
        <v>4842</v>
      </c>
      <c r="T127">
        <v>2.5</v>
      </c>
      <c r="U127" t="s">
        <v>4845</v>
      </c>
      <c r="V127" t="s">
        <v>4952</v>
      </c>
      <c r="W127">
        <v>2010</v>
      </c>
      <c r="X127" t="str">
        <f>HYPERLINK("http://www.pdbbind.org.cn/quickpdb.asp?quickpdb=3K5G","3K5G")</f>
        <v>3K5G</v>
      </c>
      <c r="Y127">
        <v>1</v>
      </c>
      <c r="Z127">
        <v>1</v>
      </c>
    </row>
    <row r="128" spans="9:26" x14ac:dyDescent="0.25">
      <c r="I128" t="s">
        <v>4436</v>
      </c>
      <c r="J128" t="s">
        <v>4691</v>
      </c>
      <c r="K128" t="s">
        <v>4702</v>
      </c>
      <c r="L128" t="s">
        <v>4787</v>
      </c>
      <c r="M128" t="s">
        <v>4265</v>
      </c>
      <c r="N128">
        <v>395</v>
      </c>
      <c r="O128" t="s">
        <v>4796</v>
      </c>
      <c r="P128" t="s">
        <v>4820</v>
      </c>
      <c r="Q128" t="s">
        <v>4837</v>
      </c>
      <c r="R128" t="s">
        <v>4840</v>
      </c>
      <c r="S128" t="s">
        <v>4842</v>
      </c>
      <c r="T128">
        <v>15</v>
      </c>
      <c r="U128" t="s">
        <v>4846</v>
      </c>
      <c r="V128" t="s">
        <v>4953</v>
      </c>
      <c r="W128">
        <v>2010</v>
      </c>
      <c r="X128" t="str">
        <f>HYPERLINK("http://www.pdbbind.org.cn/quickpdb.asp?quickpdb=3KMX","3KMX")</f>
        <v>3KMX</v>
      </c>
      <c r="Y128">
        <v>1</v>
      </c>
      <c r="Z128">
        <v>1</v>
      </c>
    </row>
    <row r="129" spans="9:26" x14ac:dyDescent="0.25">
      <c r="I129" t="s">
        <v>4437</v>
      </c>
      <c r="J129" t="s">
        <v>4691</v>
      </c>
      <c r="K129" t="s">
        <v>4692</v>
      </c>
      <c r="L129" t="s">
        <v>4787</v>
      </c>
      <c r="M129" t="s">
        <v>4265</v>
      </c>
      <c r="N129">
        <v>395</v>
      </c>
      <c r="O129" t="s">
        <v>4796</v>
      </c>
      <c r="P129" t="s">
        <v>4820</v>
      </c>
      <c r="Q129" t="s">
        <v>4837</v>
      </c>
      <c r="R129" t="s">
        <v>4840</v>
      </c>
      <c r="S129" t="s">
        <v>4842</v>
      </c>
      <c r="T129">
        <v>32</v>
      </c>
      <c r="U129" t="s">
        <v>4846</v>
      </c>
      <c r="V129" t="s">
        <v>4954</v>
      </c>
      <c r="W129">
        <v>2010</v>
      </c>
      <c r="X129" t="str">
        <f>HYPERLINK("http://www.pdbbind.org.cn/quickpdb.asp?quickpdb=3KMY","3KMY")</f>
        <v>3KMY</v>
      </c>
      <c r="Y129">
        <v>1</v>
      </c>
      <c r="Z129">
        <v>1</v>
      </c>
    </row>
    <row r="130" spans="9:26" x14ac:dyDescent="0.25">
      <c r="I130" t="s">
        <v>4438</v>
      </c>
      <c r="J130" t="s">
        <v>4691</v>
      </c>
      <c r="K130" t="s">
        <v>4692</v>
      </c>
      <c r="L130" t="s">
        <v>4787</v>
      </c>
      <c r="M130" t="s">
        <v>4265</v>
      </c>
      <c r="N130">
        <v>395</v>
      </c>
      <c r="O130" t="s">
        <v>4796</v>
      </c>
      <c r="P130" t="s">
        <v>4820</v>
      </c>
      <c r="Q130" t="s">
        <v>4837</v>
      </c>
      <c r="R130" t="s">
        <v>4841</v>
      </c>
      <c r="S130" t="s">
        <v>4842</v>
      </c>
      <c r="T130">
        <v>250</v>
      </c>
      <c r="U130" t="s">
        <v>4846</v>
      </c>
      <c r="V130" t="s">
        <v>4955</v>
      </c>
      <c r="W130">
        <v>2010</v>
      </c>
      <c r="X130" t="str">
        <f>HYPERLINK("http://www.pdbbind.org.cn/quickpdb.asp?quickpdb=3KN0","3KN0")</f>
        <v>3KN0</v>
      </c>
      <c r="Y130">
        <v>1</v>
      </c>
      <c r="Z130">
        <v>1</v>
      </c>
    </row>
    <row r="131" spans="9:26" x14ac:dyDescent="0.25">
      <c r="I131" t="s">
        <v>4439</v>
      </c>
      <c r="J131" t="s">
        <v>4691</v>
      </c>
      <c r="K131" t="s">
        <v>4694</v>
      </c>
      <c r="L131" t="s">
        <v>4793</v>
      </c>
      <c r="M131" t="s">
        <v>4265</v>
      </c>
      <c r="N131">
        <v>405</v>
      </c>
      <c r="O131" t="s">
        <v>4796</v>
      </c>
      <c r="P131" t="s">
        <v>4818</v>
      </c>
      <c r="Q131" t="s">
        <v>4837</v>
      </c>
      <c r="R131" t="s">
        <v>4841</v>
      </c>
      <c r="S131" t="s">
        <v>4842</v>
      </c>
      <c r="T131">
        <v>0.19</v>
      </c>
      <c r="U131" t="s">
        <v>4846</v>
      </c>
      <c r="V131" t="s">
        <v>4956</v>
      </c>
      <c r="W131">
        <v>2010</v>
      </c>
      <c r="X131" t="str">
        <f>HYPERLINK("http://www.pdbbind.org.cn/quickpdb.asp?quickpdb=3KYR","3KYR")</f>
        <v>3KYR</v>
      </c>
      <c r="Y131">
        <v>1</v>
      </c>
      <c r="Z131">
        <v>0</v>
      </c>
    </row>
    <row r="132" spans="9:26" x14ac:dyDescent="0.25">
      <c r="I132" t="s">
        <v>4440</v>
      </c>
      <c r="J132" t="s">
        <v>4691</v>
      </c>
      <c r="K132" t="s">
        <v>4693</v>
      </c>
      <c r="L132" t="s">
        <v>4243</v>
      </c>
      <c r="M132" t="s">
        <v>4265</v>
      </c>
      <c r="N132">
        <v>415</v>
      </c>
      <c r="O132" t="s">
        <v>4796</v>
      </c>
      <c r="P132" t="s">
        <v>4812</v>
      </c>
      <c r="Q132" t="s">
        <v>4837</v>
      </c>
      <c r="R132" t="s">
        <v>4841</v>
      </c>
      <c r="S132" t="s">
        <v>4842</v>
      </c>
      <c r="T132">
        <v>0.1</v>
      </c>
      <c r="U132" t="s">
        <v>4846</v>
      </c>
      <c r="V132" t="s">
        <v>4957</v>
      </c>
      <c r="W132">
        <v>2010</v>
      </c>
      <c r="X132" t="str">
        <f>HYPERLINK("http://www.pdbbind.org.cn/quickpdb.asp?quickpdb=3L38","3L38")</f>
        <v>3L38</v>
      </c>
      <c r="Y132">
        <v>1</v>
      </c>
      <c r="Z132">
        <v>1</v>
      </c>
    </row>
    <row r="133" spans="9:26" x14ac:dyDescent="0.25">
      <c r="I133" t="s">
        <v>4441</v>
      </c>
      <c r="J133" t="s">
        <v>4691</v>
      </c>
      <c r="K133" t="s">
        <v>4733</v>
      </c>
      <c r="L133" t="s">
        <v>4243</v>
      </c>
      <c r="M133" t="s">
        <v>4265</v>
      </c>
      <c r="N133">
        <v>415</v>
      </c>
      <c r="O133" t="s">
        <v>4796</v>
      </c>
      <c r="P133" t="s">
        <v>4812</v>
      </c>
      <c r="Q133" t="s">
        <v>4837</v>
      </c>
      <c r="R133" t="s">
        <v>4841</v>
      </c>
      <c r="S133" t="s">
        <v>4842</v>
      </c>
      <c r="T133">
        <v>0.42</v>
      </c>
      <c r="U133" t="s">
        <v>4846</v>
      </c>
      <c r="V133" t="s">
        <v>4958</v>
      </c>
      <c r="W133">
        <v>2010</v>
      </c>
      <c r="X133" t="str">
        <f>HYPERLINK("http://www.pdbbind.org.cn/quickpdb.asp?quickpdb=3L3A","3L3A")</f>
        <v>3L3A</v>
      </c>
      <c r="Y133">
        <v>1</v>
      </c>
      <c r="Z133">
        <v>1</v>
      </c>
    </row>
    <row r="134" spans="9:26" x14ac:dyDescent="0.25">
      <c r="I134" t="s">
        <v>4442</v>
      </c>
      <c r="J134" t="s">
        <v>4691</v>
      </c>
      <c r="K134" t="s">
        <v>4696</v>
      </c>
      <c r="L134" t="s">
        <v>4787</v>
      </c>
      <c r="M134" t="s">
        <v>4265</v>
      </c>
      <c r="N134">
        <v>414</v>
      </c>
      <c r="O134" t="s">
        <v>4796</v>
      </c>
      <c r="P134" t="s">
        <v>4821</v>
      </c>
      <c r="Q134" t="s">
        <v>4837</v>
      </c>
      <c r="R134" t="s">
        <v>4841</v>
      </c>
      <c r="S134" t="s">
        <v>4842</v>
      </c>
      <c r="T134">
        <v>8</v>
      </c>
      <c r="U134" t="s">
        <v>4845</v>
      </c>
      <c r="V134" t="s">
        <v>4959</v>
      </c>
      <c r="W134">
        <v>2010</v>
      </c>
      <c r="X134" t="str">
        <f>HYPERLINK("http://www.pdbbind.org.cn/quickpdb.asp?quickpdb=3L58","3L58")</f>
        <v>3L58</v>
      </c>
      <c r="Y134">
        <v>1</v>
      </c>
      <c r="Z134">
        <v>1</v>
      </c>
    </row>
    <row r="135" spans="9:26" x14ac:dyDescent="0.25">
      <c r="I135" t="s">
        <v>4443</v>
      </c>
      <c r="J135" t="s">
        <v>4691</v>
      </c>
      <c r="K135" t="s">
        <v>4695</v>
      </c>
      <c r="L135" t="s">
        <v>4787</v>
      </c>
      <c r="M135" t="s">
        <v>4265</v>
      </c>
      <c r="N135">
        <v>414</v>
      </c>
      <c r="O135" t="s">
        <v>4796</v>
      </c>
      <c r="P135" t="s">
        <v>4821</v>
      </c>
      <c r="Q135" t="s">
        <v>4837</v>
      </c>
      <c r="R135" t="s">
        <v>4840</v>
      </c>
      <c r="S135" t="s">
        <v>4842</v>
      </c>
      <c r="T135">
        <v>200</v>
      </c>
      <c r="U135" t="s">
        <v>4846</v>
      </c>
      <c r="V135" t="s">
        <v>4960</v>
      </c>
      <c r="W135">
        <v>2010</v>
      </c>
      <c r="X135" t="str">
        <f>HYPERLINK("http://www.pdbbind.org.cn/quickpdb.asp?quickpdb=3L59","3L59")</f>
        <v>3L59</v>
      </c>
      <c r="Y135">
        <v>1</v>
      </c>
      <c r="Z135">
        <v>1</v>
      </c>
    </row>
    <row r="136" spans="9:26" x14ac:dyDescent="0.25">
      <c r="I136" t="s">
        <v>4444</v>
      </c>
      <c r="J136" t="s">
        <v>4691</v>
      </c>
      <c r="K136" t="s">
        <v>4696</v>
      </c>
      <c r="L136" t="s">
        <v>4787</v>
      </c>
      <c r="M136" t="s">
        <v>4265</v>
      </c>
      <c r="N136">
        <v>414</v>
      </c>
      <c r="O136" t="s">
        <v>4796</v>
      </c>
      <c r="P136" t="s">
        <v>4821</v>
      </c>
      <c r="Q136" t="s">
        <v>4837</v>
      </c>
      <c r="R136" t="s">
        <v>4840</v>
      </c>
      <c r="S136" t="s">
        <v>4842</v>
      </c>
      <c r="T136">
        <v>123</v>
      </c>
      <c r="U136" t="s">
        <v>4846</v>
      </c>
      <c r="V136" t="s">
        <v>4961</v>
      </c>
      <c r="W136">
        <v>2010</v>
      </c>
      <c r="X136" t="str">
        <f>HYPERLINK("http://www.pdbbind.org.cn/quickpdb.asp?quickpdb=3L5B","3L5B")</f>
        <v>3L5B</v>
      </c>
      <c r="Y136">
        <v>1</v>
      </c>
      <c r="Z136">
        <v>1</v>
      </c>
    </row>
    <row r="137" spans="9:26" x14ac:dyDescent="0.25">
      <c r="I137" t="s">
        <v>4445</v>
      </c>
      <c r="J137" t="s">
        <v>4691</v>
      </c>
      <c r="K137" t="s">
        <v>4696</v>
      </c>
      <c r="L137" t="s">
        <v>4787</v>
      </c>
      <c r="M137" t="s">
        <v>4265</v>
      </c>
      <c r="N137">
        <v>414</v>
      </c>
      <c r="O137" t="s">
        <v>4796</v>
      </c>
      <c r="P137" t="s">
        <v>4821</v>
      </c>
      <c r="Q137" t="s">
        <v>4837</v>
      </c>
      <c r="R137" t="s">
        <v>4841</v>
      </c>
      <c r="S137" t="s">
        <v>4842</v>
      </c>
      <c r="T137">
        <v>7000</v>
      </c>
      <c r="U137" t="s">
        <v>4845</v>
      </c>
      <c r="V137" t="s">
        <v>4962</v>
      </c>
      <c r="W137">
        <v>2010</v>
      </c>
      <c r="X137" t="str">
        <f>HYPERLINK("http://www.pdbbind.org.cn/quickpdb.asp?quickpdb=3L5C","3L5C")</f>
        <v>3L5C</v>
      </c>
      <c r="Y137">
        <v>1</v>
      </c>
      <c r="Z137">
        <v>1</v>
      </c>
    </row>
    <row r="138" spans="9:26" x14ac:dyDescent="0.25">
      <c r="I138" t="s">
        <v>4446</v>
      </c>
      <c r="J138" t="s">
        <v>4691</v>
      </c>
      <c r="K138" t="s">
        <v>4697</v>
      </c>
      <c r="L138" t="s">
        <v>4787</v>
      </c>
      <c r="M138" t="s">
        <v>4265</v>
      </c>
      <c r="N138">
        <v>414</v>
      </c>
      <c r="O138" t="s">
        <v>4796</v>
      </c>
      <c r="P138" t="s">
        <v>4821</v>
      </c>
      <c r="Q138" t="s">
        <v>4837</v>
      </c>
      <c r="R138" t="s">
        <v>4841</v>
      </c>
      <c r="S138" t="s">
        <v>4842</v>
      </c>
      <c r="T138">
        <v>78000</v>
      </c>
      <c r="U138" t="s">
        <v>4845</v>
      </c>
      <c r="V138" t="s">
        <v>4963</v>
      </c>
      <c r="W138">
        <v>2010</v>
      </c>
      <c r="X138" t="str">
        <f>HYPERLINK("http://www.pdbbind.org.cn/quickpdb.asp?quickpdb=3L5D","3L5D")</f>
        <v>3L5D</v>
      </c>
      <c r="Y138">
        <v>1</v>
      </c>
      <c r="Z138">
        <v>0</v>
      </c>
    </row>
    <row r="139" spans="9:26" x14ac:dyDescent="0.25">
      <c r="I139" t="s">
        <v>4447</v>
      </c>
      <c r="J139" t="s">
        <v>4691</v>
      </c>
      <c r="K139" t="s">
        <v>4734</v>
      </c>
      <c r="L139" t="s">
        <v>4787</v>
      </c>
      <c r="M139" t="s">
        <v>4265</v>
      </c>
      <c r="N139">
        <v>414</v>
      </c>
      <c r="O139" t="s">
        <v>4796</v>
      </c>
      <c r="P139" t="s">
        <v>4821</v>
      </c>
      <c r="Q139" t="s">
        <v>4837</v>
      </c>
      <c r="R139" t="s">
        <v>4841</v>
      </c>
      <c r="S139" t="s">
        <v>4842</v>
      </c>
      <c r="T139">
        <v>27</v>
      </c>
      <c r="U139" t="s">
        <v>4845</v>
      </c>
      <c r="V139" t="s">
        <v>4964</v>
      </c>
      <c r="W139">
        <v>2010</v>
      </c>
      <c r="X139" t="str">
        <f>HYPERLINK("http://www.pdbbind.org.cn/quickpdb.asp?quickpdb=3L5E","3L5E")</f>
        <v>3L5E</v>
      </c>
      <c r="Y139">
        <v>1</v>
      </c>
      <c r="Z139">
        <v>1</v>
      </c>
    </row>
    <row r="140" spans="9:26" x14ac:dyDescent="0.25">
      <c r="I140" t="s">
        <v>4448</v>
      </c>
      <c r="J140" t="s">
        <v>4691</v>
      </c>
      <c r="K140" t="s">
        <v>4702</v>
      </c>
      <c r="L140" t="s">
        <v>4787</v>
      </c>
      <c r="M140" t="s">
        <v>4265</v>
      </c>
      <c r="N140">
        <v>414</v>
      </c>
      <c r="O140" t="s">
        <v>4796</v>
      </c>
      <c r="P140" t="s">
        <v>4821</v>
      </c>
      <c r="Q140" t="s">
        <v>4837</v>
      </c>
      <c r="R140" t="s">
        <v>4841</v>
      </c>
      <c r="S140" t="s">
        <v>4842</v>
      </c>
      <c r="T140">
        <v>605</v>
      </c>
      <c r="U140" t="s">
        <v>4845</v>
      </c>
      <c r="V140" t="s">
        <v>4965</v>
      </c>
      <c r="W140">
        <v>2010</v>
      </c>
      <c r="X140" t="str">
        <f>HYPERLINK("http://www.pdbbind.org.cn/quickpdb.asp?quickpdb=3L5F","3L5F")</f>
        <v>3L5F</v>
      </c>
      <c r="Y140">
        <v>1</v>
      </c>
      <c r="Z140">
        <v>1</v>
      </c>
    </row>
    <row r="141" spans="9:26" x14ac:dyDescent="0.25">
      <c r="I141" t="s">
        <v>4449</v>
      </c>
      <c r="J141" t="s">
        <v>4691</v>
      </c>
      <c r="K141" t="s">
        <v>4693</v>
      </c>
      <c r="L141" t="s">
        <v>4243</v>
      </c>
      <c r="M141" t="s">
        <v>4265</v>
      </c>
      <c r="N141">
        <v>415</v>
      </c>
      <c r="O141" t="s">
        <v>4796</v>
      </c>
      <c r="P141" t="s">
        <v>4812</v>
      </c>
      <c r="Q141" t="s">
        <v>4837</v>
      </c>
      <c r="R141" t="s">
        <v>4841</v>
      </c>
      <c r="S141" t="s">
        <v>4842</v>
      </c>
      <c r="T141">
        <v>0.02</v>
      </c>
      <c r="U141" t="s">
        <v>4846</v>
      </c>
      <c r="V141" t="s">
        <v>4966</v>
      </c>
      <c r="W141">
        <v>2010</v>
      </c>
      <c r="X141" t="str">
        <f>HYPERLINK("http://www.pdbbind.org.cn/quickpdb.asp?quickpdb=3LHG","3LHG")</f>
        <v>3LHG</v>
      </c>
      <c r="Y141">
        <v>1</v>
      </c>
      <c r="Z141">
        <v>1</v>
      </c>
    </row>
    <row r="142" spans="9:26" x14ac:dyDescent="0.25">
      <c r="I142" t="s">
        <v>4450</v>
      </c>
      <c r="J142" t="s">
        <v>4691</v>
      </c>
      <c r="K142" t="s">
        <v>4696</v>
      </c>
      <c r="L142" t="s">
        <v>4787</v>
      </c>
      <c r="M142" t="s">
        <v>4265</v>
      </c>
      <c r="N142">
        <v>395</v>
      </c>
      <c r="O142" t="s">
        <v>4796</v>
      </c>
      <c r="P142" t="s">
        <v>4820</v>
      </c>
      <c r="Q142" t="s">
        <v>4837</v>
      </c>
      <c r="R142" t="s">
        <v>4841</v>
      </c>
      <c r="S142" t="s">
        <v>4842</v>
      </c>
      <c r="T142">
        <v>1150</v>
      </c>
      <c r="U142" t="s">
        <v>4845</v>
      </c>
      <c r="V142" t="s">
        <v>4967</v>
      </c>
      <c r="W142">
        <v>2010</v>
      </c>
      <c r="X142" t="str">
        <f>HYPERLINK("http://www.pdbbind.org.cn/quickpdb.asp?quickpdb=3LNK","3LNK")</f>
        <v>3LNK</v>
      </c>
      <c r="Y142">
        <v>1</v>
      </c>
      <c r="Z142">
        <v>1</v>
      </c>
    </row>
    <row r="143" spans="9:26" x14ac:dyDescent="0.25">
      <c r="I143" t="s">
        <v>4451</v>
      </c>
      <c r="J143" t="s">
        <v>4691</v>
      </c>
      <c r="K143" t="s">
        <v>4700</v>
      </c>
      <c r="L143" t="s">
        <v>4787</v>
      </c>
      <c r="M143" t="s">
        <v>4265</v>
      </c>
      <c r="N143">
        <v>455</v>
      </c>
      <c r="O143" t="s">
        <v>4796</v>
      </c>
      <c r="P143" t="s">
        <v>4822</v>
      </c>
      <c r="Q143" t="s">
        <v>4837</v>
      </c>
      <c r="R143" t="s">
        <v>4839</v>
      </c>
      <c r="S143" t="s">
        <v>4842</v>
      </c>
      <c r="T143">
        <v>3</v>
      </c>
      <c r="U143" t="s">
        <v>4845</v>
      </c>
      <c r="V143" t="s">
        <v>4968</v>
      </c>
      <c r="W143">
        <v>2010</v>
      </c>
      <c r="X143" t="str">
        <f>HYPERLINK("http://www.pdbbind.org.cn/quickpdb.asp?quickpdb=3LPI","3LPI")</f>
        <v>3LPI</v>
      </c>
      <c r="Y143">
        <v>1</v>
      </c>
      <c r="Z143">
        <v>1</v>
      </c>
    </row>
    <row r="144" spans="9:26" x14ac:dyDescent="0.25">
      <c r="I144" t="s">
        <v>4452</v>
      </c>
      <c r="J144" t="s">
        <v>4691</v>
      </c>
      <c r="K144" t="s">
        <v>4720</v>
      </c>
      <c r="L144" t="s">
        <v>4787</v>
      </c>
      <c r="M144" t="s">
        <v>4265</v>
      </c>
      <c r="N144">
        <v>455</v>
      </c>
      <c r="O144" t="s">
        <v>4796</v>
      </c>
      <c r="P144" t="s">
        <v>4822</v>
      </c>
      <c r="Q144" t="s">
        <v>4837</v>
      </c>
      <c r="R144" t="s">
        <v>4841</v>
      </c>
      <c r="S144" t="s">
        <v>4842</v>
      </c>
      <c r="T144">
        <v>120</v>
      </c>
      <c r="U144" t="s">
        <v>4845</v>
      </c>
      <c r="V144" t="s">
        <v>4969</v>
      </c>
      <c r="W144">
        <v>2010</v>
      </c>
      <c r="X144" t="str">
        <f>HYPERLINK("http://www.pdbbind.org.cn/quickpdb.asp?quickpdb=3LPJ","3LPJ")</f>
        <v>3LPJ</v>
      </c>
      <c r="Y144">
        <v>1</v>
      </c>
      <c r="Z144">
        <v>1</v>
      </c>
    </row>
    <row r="145" spans="9:26" x14ac:dyDescent="0.25">
      <c r="I145" t="s">
        <v>4453</v>
      </c>
      <c r="J145" t="s">
        <v>4691</v>
      </c>
      <c r="K145" t="s">
        <v>4735</v>
      </c>
      <c r="L145" t="s">
        <v>4787</v>
      </c>
      <c r="M145" t="s">
        <v>4265</v>
      </c>
      <c r="N145">
        <v>455</v>
      </c>
      <c r="O145" t="s">
        <v>4796</v>
      </c>
      <c r="P145" t="s">
        <v>4822</v>
      </c>
      <c r="Q145" t="s">
        <v>4837</v>
      </c>
      <c r="R145" t="s">
        <v>4839</v>
      </c>
      <c r="S145" t="s">
        <v>4842</v>
      </c>
      <c r="T145">
        <v>0.8</v>
      </c>
      <c r="U145" t="s">
        <v>4845</v>
      </c>
      <c r="V145" t="s">
        <v>4970</v>
      </c>
      <c r="W145">
        <v>2010</v>
      </c>
      <c r="X145" t="str">
        <f>HYPERLINK("http://www.pdbbind.org.cn/quickpdb.asp?quickpdb=3LPK","3LPK")</f>
        <v>3LPK</v>
      </c>
      <c r="Y145">
        <v>1</v>
      </c>
      <c r="Z145">
        <v>1</v>
      </c>
    </row>
    <row r="146" spans="9:26" x14ac:dyDescent="0.25">
      <c r="I146" t="s">
        <v>4454</v>
      </c>
      <c r="J146" t="s">
        <v>4691</v>
      </c>
      <c r="K146" t="s">
        <v>4696</v>
      </c>
      <c r="L146" t="s">
        <v>4793</v>
      </c>
      <c r="M146" t="s">
        <v>4265</v>
      </c>
      <c r="N146">
        <v>411</v>
      </c>
      <c r="O146" t="s">
        <v>4796</v>
      </c>
      <c r="P146" t="s">
        <v>4803</v>
      </c>
      <c r="Q146" t="s">
        <v>4837</v>
      </c>
      <c r="R146" t="s">
        <v>4841</v>
      </c>
      <c r="S146" t="s">
        <v>4842</v>
      </c>
      <c r="T146">
        <v>770</v>
      </c>
      <c r="U146" t="s">
        <v>4846</v>
      </c>
      <c r="V146" t="s">
        <v>4971</v>
      </c>
      <c r="W146">
        <v>2010</v>
      </c>
      <c r="X146" t="str">
        <f>HYPERLINK("http://www.pdbbind.org.cn/quickpdb.asp?quickpdb=3MSJ","3MSJ")</f>
        <v>3MSJ</v>
      </c>
      <c r="Y146">
        <v>1</v>
      </c>
      <c r="Z146">
        <v>1</v>
      </c>
    </row>
    <row r="147" spans="9:26" x14ac:dyDescent="0.25">
      <c r="I147" t="s">
        <v>4455</v>
      </c>
      <c r="J147" t="s">
        <v>4691</v>
      </c>
      <c r="K147" t="s">
        <v>4695</v>
      </c>
      <c r="L147" t="s">
        <v>4243</v>
      </c>
      <c r="M147" t="s">
        <v>4265</v>
      </c>
      <c r="N147">
        <v>408</v>
      </c>
      <c r="O147" t="s">
        <v>4796</v>
      </c>
      <c r="P147" t="s">
        <v>4805</v>
      </c>
      <c r="Q147" t="s">
        <v>4837</v>
      </c>
      <c r="R147" t="s">
        <v>4841</v>
      </c>
      <c r="S147" t="s">
        <v>4842</v>
      </c>
      <c r="T147">
        <v>26</v>
      </c>
      <c r="U147" t="s">
        <v>4846</v>
      </c>
      <c r="V147" t="s">
        <v>4972</v>
      </c>
      <c r="W147">
        <v>2010</v>
      </c>
      <c r="X147" t="str">
        <f>HYPERLINK("http://www.pdbbind.org.cn/quickpdb.asp?quickpdb=3MSK","3MSK")</f>
        <v>3MSK</v>
      </c>
      <c r="Y147">
        <v>1</v>
      </c>
      <c r="Z147">
        <v>1</v>
      </c>
    </row>
    <row r="148" spans="9:26" x14ac:dyDescent="0.25">
      <c r="I148" t="s">
        <v>4456</v>
      </c>
      <c r="J148" t="s">
        <v>4691</v>
      </c>
      <c r="K148" t="s">
        <v>4713</v>
      </c>
      <c r="L148" t="s">
        <v>4243</v>
      </c>
      <c r="M148" t="s">
        <v>4265</v>
      </c>
      <c r="N148">
        <v>408</v>
      </c>
      <c r="O148" t="s">
        <v>4796</v>
      </c>
      <c r="P148" t="s">
        <v>4805</v>
      </c>
      <c r="Q148" t="s">
        <v>4837</v>
      </c>
      <c r="R148" t="s">
        <v>4841</v>
      </c>
      <c r="S148" t="s">
        <v>4842</v>
      </c>
      <c r="T148">
        <v>7</v>
      </c>
      <c r="U148" t="s">
        <v>4846</v>
      </c>
      <c r="V148" t="s">
        <v>4973</v>
      </c>
      <c r="W148">
        <v>2010</v>
      </c>
      <c r="X148" t="str">
        <f>HYPERLINK("http://www.pdbbind.org.cn/quickpdb.asp?quickpdb=3MSL","3MSL")</f>
        <v>3MSL</v>
      </c>
      <c r="Y148">
        <v>1</v>
      </c>
      <c r="Z148">
        <v>1</v>
      </c>
    </row>
    <row r="149" spans="9:26" x14ac:dyDescent="0.25">
      <c r="I149" t="s">
        <v>4457</v>
      </c>
      <c r="J149" t="s">
        <v>4691</v>
      </c>
      <c r="K149" t="s">
        <v>4709</v>
      </c>
      <c r="L149" t="s">
        <v>4793</v>
      </c>
      <c r="M149" t="s">
        <v>4265</v>
      </c>
      <c r="N149">
        <v>406</v>
      </c>
      <c r="O149" t="s">
        <v>4796</v>
      </c>
      <c r="P149" t="s">
        <v>4808</v>
      </c>
      <c r="Q149" t="s">
        <v>4837</v>
      </c>
      <c r="R149" t="s">
        <v>4841</v>
      </c>
      <c r="S149" t="s">
        <v>4842</v>
      </c>
      <c r="T149">
        <v>59</v>
      </c>
      <c r="U149" t="s">
        <v>4845</v>
      </c>
      <c r="V149" t="s">
        <v>4974</v>
      </c>
      <c r="W149">
        <v>2010</v>
      </c>
      <c r="X149" t="str">
        <f>HYPERLINK("http://www.pdbbind.org.cn/quickpdb.asp?quickpdb=3N4L","3N4L")</f>
        <v>3N4L</v>
      </c>
      <c r="Y149">
        <v>1</v>
      </c>
      <c r="Z149">
        <v>1</v>
      </c>
    </row>
    <row r="150" spans="9:26" x14ac:dyDescent="0.25">
      <c r="I150" t="s">
        <v>4458</v>
      </c>
      <c r="J150" t="s">
        <v>4691</v>
      </c>
      <c r="K150" t="s">
        <v>4707</v>
      </c>
      <c r="L150" t="s">
        <v>4793</v>
      </c>
      <c r="M150" t="s">
        <v>4265</v>
      </c>
      <c r="N150">
        <v>406</v>
      </c>
      <c r="O150" t="s">
        <v>4796</v>
      </c>
      <c r="P150" t="s">
        <v>4808</v>
      </c>
      <c r="Q150" t="s">
        <v>4837</v>
      </c>
      <c r="R150" t="s">
        <v>4841</v>
      </c>
      <c r="S150" t="s">
        <v>4842</v>
      </c>
      <c r="T150">
        <v>470</v>
      </c>
      <c r="U150" t="s">
        <v>4845</v>
      </c>
      <c r="V150" t="s">
        <v>4975</v>
      </c>
      <c r="W150">
        <v>2010</v>
      </c>
      <c r="X150" t="str">
        <f>HYPERLINK("http://www.pdbbind.org.cn/quickpdb.asp?quickpdb=3NSH","3NSH")</f>
        <v>3NSH</v>
      </c>
      <c r="Y150">
        <v>1</v>
      </c>
      <c r="Z150">
        <v>1</v>
      </c>
    </row>
    <row r="151" spans="9:26" x14ac:dyDescent="0.25">
      <c r="I151" t="s">
        <v>4459</v>
      </c>
      <c r="J151" t="s">
        <v>4691</v>
      </c>
      <c r="K151" t="s">
        <v>4693</v>
      </c>
      <c r="L151" t="s">
        <v>4787</v>
      </c>
      <c r="M151" t="s">
        <v>4265</v>
      </c>
      <c r="N151">
        <v>455</v>
      </c>
      <c r="O151" t="s">
        <v>4796</v>
      </c>
      <c r="P151" t="s">
        <v>4823</v>
      </c>
      <c r="Q151" t="s">
        <v>4837</v>
      </c>
      <c r="R151" t="s">
        <v>4841</v>
      </c>
      <c r="S151" t="s">
        <v>4842</v>
      </c>
      <c r="T151">
        <v>94</v>
      </c>
      <c r="U151" t="s">
        <v>4845</v>
      </c>
      <c r="V151" t="s">
        <v>4976</v>
      </c>
      <c r="W151">
        <v>2011</v>
      </c>
      <c r="X151" t="str">
        <f>HYPERLINK("http://www.pdbbind.org.cn/quickpdb.asp?quickpdb=3OHF","3OHF")</f>
        <v>3OHF</v>
      </c>
      <c r="Y151">
        <v>1</v>
      </c>
      <c r="Z151">
        <v>1</v>
      </c>
    </row>
    <row r="152" spans="9:26" x14ac:dyDescent="0.25">
      <c r="I152" t="s">
        <v>4460</v>
      </c>
      <c r="J152" t="s">
        <v>4691</v>
      </c>
      <c r="K152" t="s">
        <v>4736</v>
      </c>
      <c r="L152" t="s">
        <v>4787</v>
      </c>
      <c r="M152" t="s">
        <v>4265</v>
      </c>
      <c r="N152">
        <v>455</v>
      </c>
      <c r="O152" t="s">
        <v>4796</v>
      </c>
      <c r="P152" t="s">
        <v>4823</v>
      </c>
      <c r="Q152" t="s">
        <v>4837</v>
      </c>
      <c r="R152" t="s">
        <v>4841</v>
      </c>
      <c r="S152" t="s">
        <v>4842</v>
      </c>
      <c r="T152">
        <v>18</v>
      </c>
      <c r="U152" t="s">
        <v>4845</v>
      </c>
      <c r="V152" t="s">
        <v>4977</v>
      </c>
      <c r="W152">
        <v>2011</v>
      </c>
      <c r="X152" t="str">
        <f>HYPERLINK("http://www.pdbbind.org.cn/quickpdb.asp?quickpdb=3OHH","3OHH")</f>
        <v>3OHH</v>
      </c>
      <c r="Y152">
        <v>1</v>
      </c>
      <c r="Z152">
        <v>1</v>
      </c>
    </row>
    <row r="153" spans="9:26" x14ac:dyDescent="0.25">
      <c r="I153" t="s">
        <v>4461</v>
      </c>
      <c r="J153" t="s">
        <v>4691</v>
      </c>
      <c r="K153" t="s">
        <v>4696</v>
      </c>
      <c r="L153" t="s">
        <v>4243</v>
      </c>
      <c r="M153" t="s">
        <v>4265</v>
      </c>
      <c r="N153">
        <v>415</v>
      </c>
      <c r="O153" t="s">
        <v>4796</v>
      </c>
      <c r="P153" t="s">
        <v>4812</v>
      </c>
      <c r="Q153" t="s">
        <v>4837</v>
      </c>
      <c r="R153" t="s">
        <v>4841</v>
      </c>
      <c r="S153" t="s">
        <v>4842</v>
      </c>
      <c r="T153">
        <v>14</v>
      </c>
      <c r="U153" t="s">
        <v>4845</v>
      </c>
      <c r="V153" t="s">
        <v>4978</v>
      </c>
      <c r="W153">
        <v>2011</v>
      </c>
      <c r="X153" t="str">
        <f>HYPERLINK("http://www.pdbbind.org.cn/quickpdb.asp?quickpdb=3OOZ","3OOZ")</f>
        <v>3OOZ</v>
      </c>
      <c r="Y153">
        <v>1</v>
      </c>
      <c r="Z153">
        <v>1</v>
      </c>
    </row>
    <row r="154" spans="9:26" x14ac:dyDescent="0.25">
      <c r="I154" t="s">
        <v>4462</v>
      </c>
      <c r="J154" t="s">
        <v>4691</v>
      </c>
      <c r="K154" t="s">
        <v>4713</v>
      </c>
      <c r="L154" t="s">
        <v>4793</v>
      </c>
      <c r="M154" t="s">
        <v>4265</v>
      </c>
      <c r="N154">
        <v>402</v>
      </c>
      <c r="O154" t="s">
        <v>4796</v>
      </c>
      <c r="P154" t="s">
        <v>4804</v>
      </c>
      <c r="Q154" t="s">
        <v>4837</v>
      </c>
      <c r="R154" t="s">
        <v>4841</v>
      </c>
      <c r="S154" t="s">
        <v>4842</v>
      </c>
      <c r="T154">
        <v>950</v>
      </c>
      <c r="U154" t="s">
        <v>4845</v>
      </c>
      <c r="V154" t="s">
        <v>4979</v>
      </c>
      <c r="W154">
        <v>2011</v>
      </c>
      <c r="X154" t="str">
        <f>HYPERLINK("http://www.pdbbind.org.cn/quickpdb.asp?quickpdb=3PI5","3PI5")</f>
        <v>3PI5</v>
      </c>
      <c r="Y154">
        <v>1</v>
      </c>
      <c r="Z154">
        <v>1</v>
      </c>
    </row>
    <row r="155" spans="9:26" x14ac:dyDescent="0.25">
      <c r="I155" t="s">
        <v>4463</v>
      </c>
      <c r="J155" t="s">
        <v>4691</v>
      </c>
      <c r="K155" t="s">
        <v>4730</v>
      </c>
      <c r="L155" t="s">
        <v>4793</v>
      </c>
      <c r="M155" t="s">
        <v>4265</v>
      </c>
      <c r="N155">
        <v>402</v>
      </c>
      <c r="O155" t="s">
        <v>4796</v>
      </c>
      <c r="P155" t="s">
        <v>4804</v>
      </c>
      <c r="Q155" t="s">
        <v>4837</v>
      </c>
      <c r="R155" t="s">
        <v>4841</v>
      </c>
      <c r="S155" t="s">
        <v>4842</v>
      </c>
      <c r="T155">
        <v>150</v>
      </c>
      <c r="U155" t="s">
        <v>4845</v>
      </c>
      <c r="V155" t="s">
        <v>4980</v>
      </c>
      <c r="W155">
        <v>2011</v>
      </c>
      <c r="X155" t="str">
        <f>HYPERLINK("http://www.pdbbind.org.cn/quickpdb.asp?quickpdb=3QBH","3QBH")</f>
        <v>3QBH</v>
      </c>
      <c r="Y155">
        <v>1</v>
      </c>
      <c r="Z155">
        <v>1</v>
      </c>
    </row>
    <row r="156" spans="9:26" x14ac:dyDescent="0.25">
      <c r="I156" t="s">
        <v>4464</v>
      </c>
      <c r="J156" t="s">
        <v>4691</v>
      </c>
      <c r="K156" t="s">
        <v>4704</v>
      </c>
      <c r="L156" t="s">
        <v>4243</v>
      </c>
      <c r="M156" t="s">
        <v>4265</v>
      </c>
      <c r="N156">
        <v>408</v>
      </c>
      <c r="O156" t="s">
        <v>4796</v>
      </c>
      <c r="P156" t="s">
        <v>4808</v>
      </c>
      <c r="Q156" t="s">
        <v>4837</v>
      </c>
      <c r="R156" t="s">
        <v>4841</v>
      </c>
      <c r="S156" t="s">
        <v>4842</v>
      </c>
      <c r="T156">
        <v>22</v>
      </c>
      <c r="U156" t="s">
        <v>4845</v>
      </c>
      <c r="V156" t="s">
        <v>4981</v>
      </c>
      <c r="W156">
        <v>2012</v>
      </c>
      <c r="X156" t="str">
        <f>HYPERLINK("http://www.pdbbind.org.cn/quickpdb.asp?quickpdb=3QI1","3QI1")</f>
        <v>3QI1</v>
      </c>
    </row>
    <row r="157" spans="9:26" x14ac:dyDescent="0.25">
      <c r="I157" t="s">
        <v>4465</v>
      </c>
      <c r="J157" t="s">
        <v>4691</v>
      </c>
      <c r="K157" t="s">
        <v>4699</v>
      </c>
      <c r="L157" t="s">
        <v>4794</v>
      </c>
      <c r="M157" t="s">
        <v>4265</v>
      </c>
      <c r="N157">
        <v>402</v>
      </c>
      <c r="O157" t="s">
        <v>4796</v>
      </c>
      <c r="P157" t="s">
        <v>4808</v>
      </c>
      <c r="Q157" t="s">
        <v>4838</v>
      </c>
      <c r="R157" t="s">
        <v>4840</v>
      </c>
      <c r="S157" t="s">
        <v>4842</v>
      </c>
      <c r="T157">
        <v>1.3</v>
      </c>
      <c r="U157" t="s">
        <v>4845</v>
      </c>
      <c r="V157" t="s">
        <v>4982</v>
      </c>
      <c r="W157">
        <v>2011</v>
      </c>
      <c r="X157" t="str">
        <f>HYPERLINK("http://www.pdbbind.org.cn/quickpdb.asp?quickpdb=3R1G","3R1G")</f>
        <v>3R1G</v>
      </c>
      <c r="Y157">
        <v>1</v>
      </c>
      <c r="Z157">
        <v>1</v>
      </c>
    </row>
    <row r="158" spans="9:26" x14ac:dyDescent="0.25">
      <c r="I158" t="s">
        <v>4466</v>
      </c>
      <c r="J158" t="s">
        <v>4691</v>
      </c>
      <c r="K158" t="s">
        <v>4737</v>
      </c>
      <c r="L158" t="s">
        <v>4795</v>
      </c>
      <c r="M158" t="s">
        <v>4265</v>
      </c>
      <c r="N158">
        <v>455</v>
      </c>
      <c r="O158" t="s">
        <v>4796</v>
      </c>
      <c r="P158" t="s">
        <v>4822</v>
      </c>
      <c r="Q158" t="s">
        <v>4837</v>
      </c>
      <c r="R158" t="s">
        <v>4841</v>
      </c>
      <c r="S158" t="s">
        <v>4842</v>
      </c>
      <c r="T158">
        <v>1.4</v>
      </c>
      <c r="U158" t="s">
        <v>4845</v>
      </c>
      <c r="V158" t="s">
        <v>4983</v>
      </c>
      <c r="W158">
        <v>2011</v>
      </c>
      <c r="X158" t="str">
        <f>HYPERLINK("http://www.pdbbind.org.cn/quickpdb.asp?quickpdb=3R2F","3R2F")</f>
        <v>3R2F</v>
      </c>
      <c r="Y158">
        <v>1</v>
      </c>
      <c r="Z158">
        <v>1</v>
      </c>
    </row>
    <row r="159" spans="9:26" x14ac:dyDescent="0.25">
      <c r="I159" t="s">
        <v>4467</v>
      </c>
      <c r="J159" t="s">
        <v>4691</v>
      </c>
      <c r="K159" t="s">
        <v>4705</v>
      </c>
      <c r="L159" t="s">
        <v>4243</v>
      </c>
      <c r="M159" t="s">
        <v>4265</v>
      </c>
      <c r="N159">
        <v>411</v>
      </c>
      <c r="O159" t="s">
        <v>4796</v>
      </c>
      <c r="P159" t="s">
        <v>4803</v>
      </c>
      <c r="Q159" t="s">
        <v>4837</v>
      </c>
      <c r="R159" t="s">
        <v>4841</v>
      </c>
      <c r="S159" t="s">
        <v>4842</v>
      </c>
      <c r="T159">
        <v>0.7</v>
      </c>
      <c r="U159" t="s">
        <v>4845</v>
      </c>
      <c r="V159" t="s">
        <v>4984</v>
      </c>
      <c r="W159">
        <v>2011</v>
      </c>
      <c r="X159" t="str">
        <f>HYPERLINK("http://www.pdbbind.org.cn/quickpdb.asp?quickpdb=3RSV","3RSV")</f>
        <v>3RSV</v>
      </c>
      <c r="Y159">
        <v>1</v>
      </c>
      <c r="Z159">
        <v>0</v>
      </c>
    </row>
    <row r="160" spans="9:26" x14ac:dyDescent="0.25">
      <c r="I160" t="s">
        <v>4468</v>
      </c>
      <c r="J160" t="s">
        <v>4691</v>
      </c>
      <c r="K160" t="s">
        <v>4729</v>
      </c>
      <c r="L160" t="s">
        <v>4243</v>
      </c>
      <c r="M160" t="s">
        <v>4265</v>
      </c>
      <c r="N160">
        <v>411</v>
      </c>
      <c r="O160" t="s">
        <v>4796</v>
      </c>
      <c r="P160" t="s">
        <v>4803</v>
      </c>
      <c r="Q160" t="s">
        <v>4837</v>
      </c>
      <c r="R160" t="s">
        <v>4840</v>
      </c>
      <c r="S160" t="s">
        <v>4842</v>
      </c>
      <c r="T160">
        <v>38.799999999999997</v>
      </c>
      <c r="U160" t="s">
        <v>4846</v>
      </c>
      <c r="V160" t="s">
        <v>4985</v>
      </c>
      <c r="W160">
        <v>2011</v>
      </c>
      <c r="X160" t="str">
        <f>HYPERLINK("http://www.pdbbind.org.cn/quickpdb.asp?quickpdb=3RSX","3RSX")</f>
        <v>3RSX</v>
      </c>
      <c r="Y160">
        <v>1</v>
      </c>
      <c r="Z160">
        <v>1</v>
      </c>
    </row>
    <row r="161" spans="9:26" x14ac:dyDescent="0.25">
      <c r="I161" t="s">
        <v>4469</v>
      </c>
      <c r="J161" t="s">
        <v>4691</v>
      </c>
      <c r="K161" t="s">
        <v>4709</v>
      </c>
      <c r="L161" t="s">
        <v>4243</v>
      </c>
      <c r="M161" t="s">
        <v>4265</v>
      </c>
      <c r="N161">
        <v>411</v>
      </c>
      <c r="O161" t="s">
        <v>4796</v>
      </c>
      <c r="P161" t="s">
        <v>4803</v>
      </c>
      <c r="Q161" t="s">
        <v>4837</v>
      </c>
      <c r="R161" t="s">
        <v>4840</v>
      </c>
      <c r="S161" t="s">
        <v>4842</v>
      </c>
      <c r="T161">
        <v>6.1</v>
      </c>
      <c r="U161" t="s">
        <v>4846</v>
      </c>
      <c r="V161" t="s">
        <v>4986</v>
      </c>
      <c r="W161">
        <v>2011</v>
      </c>
      <c r="X161" t="str">
        <f>HYPERLINK("http://www.pdbbind.org.cn/quickpdb.asp?quickpdb=3RTH","3RTH")</f>
        <v>3RTH</v>
      </c>
      <c r="Y161">
        <v>1</v>
      </c>
      <c r="Z161">
        <v>1</v>
      </c>
    </row>
    <row r="162" spans="9:26" x14ac:dyDescent="0.25">
      <c r="I162" t="s">
        <v>4470</v>
      </c>
      <c r="J162" t="s">
        <v>4691</v>
      </c>
      <c r="K162" t="s">
        <v>4738</v>
      </c>
      <c r="L162" t="s">
        <v>4243</v>
      </c>
      <c r="M162" t="s">
        <v>4265</v>
      </c>
      <c r="N162">
        <v>411</v>
      </c>
      <c r="O162" t="s">
        <v>4796</v>
      </c>
      <c r="P162" t="s">
        <v>4803</v>
      </c>
      <c r="Q162" t="s">
        <v>4837</v>
      </c>
      <c r="R162" t="s">
        <v>4840</v>
      </c>
      <c r="S162" t="s">
        <v>4842</v>
      </c>
      <c r="T162">
        <v>38.4</v>
      </c>
      <c r="U162" t="s">
        <v>4846</v>
      </c>
      <c r="V162" t="s">
        <v>4987</v>
      </c>
      <c r="W162">
        <v>2011</v>
      </c>
      <c r="X162" t="str">
        <f>HYPERLINK("http://www.pdbbind.org.cn/quickpdb.asp?quickpdb=3RTM","3RTM")</f>
        <v>3RTM</v>
      </c>
      <c r="Y162">
        <v>1</v>
      </c>
      <c r="Z162">
        <v>1</v>
      </c>
    </row>
    <row r="163" spans="9:26" x14ac:dyDescent="0.25">
      <c r="I163" t="s">
        <v>4471</v>
      </c>
      <c r="J163" t="s">
        <v>4691</v>
      </c>
      <c r="K163" t="s">
        <v>4709</v>
      </c>
      <c r="L163" t="s">
        <v>4243</v>
      </c>
      <c r="M163" t="s">
        <v>4265</v>
      </c>
      <c r="N163">
        <v>411</v>
      </c>
      <c r="O163" t="s">
        <v>4796</v>
      </c>
      <c r="P163" t="s">
        <v>4803</v>
      </c>
      <c r="Q163" t="s">
        <v>4837</v>
      </c>
      <c r="R163" t="s">
        <v>4841</v>
      </c>
      <c r="S163" t="s">
        <v>4842</v>
      </c>
      <c r="T163">
        <v>74</v>
      </c>
      <c r="U163" t="s">
        <v>4845</v>
      </c>
      <c r="V163" t="s">
        <v>4988</v>
      </c>
      <c r="W163">
        <v>2011</v>
      </c>
      <c r="X163" t="str">
        <f>HYPERLINK("http://www.pdbbind.org.cn/quickpdb.asp?quickpdb=3RTN","3RTN")</f>
        <v>3RTN</v>
      </c>
      <c r="Y163">
        <v>1</v>
      </c>
      <c r="Z163">
        <v>1</v>
      </c>
    </row>
    <row r="164" spans="9:26" x14ac:dyDescent="0.25">
      <c r="I164" t="s">
        <v>4472</v>
      </c>
      <c r="J164" t="s">
        <v>4691</v>
      </c>
      <c r="K164" t="s">
        <v>4704</v>
      </c>
      <c r="L164" t="s">
        <v>4243</v>
      </c>
      <c r="M164" t="s">
        <v>4265</v>
      </c>
      <c r="N164">
        <v>411</v>
      </c>
      <c r="O164" t="s">
        <v>4796</v>
      </c>
      <c r="P164" t="s">
        <v>4803</v>
      </c>
      <c r="Q164" t="s">
        <v>4837</v>
      </c>
      <c r="R164" t="s">
        <v>4840</v>
      </c>
      <c r="S164" t="s">
        <v>4842</v>
      </c>
      <c r="T164">
        <v>14.2</v>
      </c>
      <c r="U164" t="s">
        <v>4846</v>
      </c>
      <c r="V164" t="s">
        <v>4989</v>
      </c>
      <c r="W164">
        <v>2011</v>
      </c>
      <c r="X164" t="str">
        <f>HYPERLINK("http://www.pdbbind.org.cn/quickpdb.asp?quickpdb=3RU1","3RU1")</f>
        <v>3RU1</v>
      </c>
      <c r="Y164">
        <v>1</v>
      </c>
      <c r="Z164">
        <v>1</v>
      </c>
    </row>
    <row r="165" spans="9:26" x14ac:dyDescent="0.25">
      <c r="I165" t="s">
        <v>4473</v>
      </c>
      <c r="J165" t="s">
        <v>4691</v>
      </c>
      <c r="K165" t="s">
        <v>4708</v>
      </c>
      <c r="L165" t="s">
        <v>4243</v>
      </c>
      <c r="M165" t="s">
        <v>4265</v>
      </c>
      <c r="N165">
        <v>411</v>
      </c>
      <c r="O165" t="s">
        <v>4796</v>
      </c>
      <c r="P165" t="s">
        <v>4803</v>
      </c>
      <c r="Q165" t="s">
        <v>4837</v>
      </c>
      <c r="R165" t="s">
        <v>4841</v>
      </c>
      <c r="S165" t="s">
        <v>4842</v>
      </c>
      <c r="T165">
        <v>11</v>
      </c>
      <c r="U165" t="s">
        <v>4845</v>
      </c>
      <c r="V165" t="s">
        <v>4990</v>
      </c>
      <c r="W165">
        <v>2011</v>
      </c>
      <c r="X165" t="str">
        <f>HYPERLINK("http://www.pdbbind.org.cn/quickpdb.asp?quickpdb=3RVI","3RVI")</f>
        <v>3RVI</v>
      </c>
      <c r="Y165">
        <v>1</v>
      </c>
      <c r="Z165">
        <v>1</v>
      </c>
    </row>
    <row r="166" spans="9:26" x14ac:dyDescent="0.25">
      <c r="I166" t="s">
        <v>4474</v>
      </c>
      <c r="J166" t="s">
        <v>4691</v>
      </c>
      <c r="K166" t="s">
        <v>4694</v>
      </c>
      <c r="L166" t="s">
        <v>4243</v>
      </c>
      <c r="M166" t="s">
        <v>4265</v>
      </c>
      <c r="N166">
        <v>408</v>
      </c>
      <c r="O166" t="s">
        <v>4796</v>
      </c>
      <c r="P166" t="s">
        <v>4805</v>
      </c>
      <c r="Q166" t="s">
        <v>4837</v>
      </c>
      <c r="R166" t="s">
        <v>4841</v>
      </c>
      <c r="S166" t="s">
        <v>4842</v>
      </c>
      <c r="T166">
        <v>8.9</v>
      </c>
      <c r="U166" t="s">
        <v>4846</v>
      </c>
      <c r="V166" t="s">
        <v>4991</v>
      </c>
      <c r="W166">
        <v>2011</v>
      </c>
      <c r="X166" t="str">
        <f>HYPERLINK("http://www.pdbbind.org.cn/quickpdb.asp?quickpdb=3S2O","3S2O")</f>
        <v>3S2O</v>
      </c>
      <c r="Y166">
        <v>1</v>
      </c>
      <c r="Z166">
        <v>1</v>
      </c>
    </row>
    <row r="167" spans="9:26" x14ac:dyDescent="0.25">
      <c r="I167" t="s">
        <v>4475</v>
      </c>
      <c r="J167" t="s">
        <v>4691</v>
      </c>
      <c r="K167" t="s">
        <v>4739</v>
      </c>
      <c r="L167" t="s">
        <v>4243</v>
      </c>
      <c r="M167" t="s">
        <v>4265</v>
      </c>
      <c r="N167">
        <v>415</v>
      </c>
      <c r="O167" t="s">
        <v>4796</v>
      </c>
      <c r="P167" t="s">
        <v>4812</v>
      </c>
      <c r="Q167" t="s">
        <v>4837</v>
      </c>
      <c r="R167" t="s">
        <v>4841</v>
      </c>
      <c r="S167" t="s">
        <v>4842</v>
      </c>
      <c r="T167">
        <v>0.08</v>
      </c>
      <c r="U167" t="s">
        <v>4846</v>
      </c>
      <c r="V167" t="s">
        <v>4992</v>
      </c>
      <c r="W167">
        <v>2011</v>
      </c>
      <c r="X167" t="str">
        <f>HYPERLINK("http://www.pdbbind.org.cn/quickpdb.asp?quickpdb=3S7L","3S7L")</f>
        <v>3S7L</v>
      </c>
      <c r="Y167">
        <v>1</v>
      </c>
      <c r="Z167">
        <v>0</v>
      </c>
    </row>
    <row r="168" spans="9:26" x14ac:dyDescent="0.25">
      <c r="I168" t="s">
        <v>4476</v>
      </c>
      <c r="J168" t="s">
        <v>4691</v>
      </c>
      <c r="K168" t="s">
        <v>4707</v>
      </c>
      <c r="L168" t="s">
        <v>4243</v>
      </c>
      <c r="M168" t="s">
        <v>4265</v>
      </c>
      <c r="N168">
        <v>415</v>
      </c>
      <c r="O168" t="s">
        <v>4796</v>
      </c>
      <c r="P168" t="s">
        <v>4812</v>
      </c>
      <c r="Q168" t="s">
        <v>4837</v>
      </c>
      <c r="R168" t="s">
        <v>4841</v>
      </c>
      <c r="S168" t="s">
        <v>4842</v>
      </c>
      <c r="T168">
        <v>0.01</v>
      </c>
      <c r="U168" t="s">
        <v>4846</v>
      </c>
      <c r="V168" t="s">
        <v>4993</v>
      </c>
      <c r="W168">
        <v>2011</v>
      </c>
      <c r="X168" t="str">
        <f>HYPERLINK("http://www.pdbbind.org.cn/quickpdb.asp?quickpdb=3S7M","3S7M")</f>
        <v>3S7M</v>
      </c>
      <c r="Y168">
        <v>1</v>
      </c>
      <c r="Z168">
        <v>1</v>
      </c>
    </row>
    <row r="169" spans="9:26" x14ac:dyDescent="0.25">
      <c r="I169" t="s">
        <v>4477</v>
      </c>
      <c r="J169" t="s">
        <v>4691</v>
      </c>
      <c r="K169" t="s">
        <v>4725</v>
      </c>
      <c r="L169" t="s">
        <v>4787</v>
      </c>
      <c r="M169" t="s">
        <v>4265</v>
      </c>
      <c r="N169">
        <v>455</v>
      </c>
      <c r="O169" t="s">
        <v>4796</v>
      </c>
      <c r="P169" t="s">
        <v>4822</v>
      </c>
      <c r="Q169" t="s">
        <v>4837</v>
      </c>
      <c r="R169" t="s">
        <v>4841</v>
      </c>
      <c r="S169" t="s">
        <v>4842</v>
      </c>
      <c r="T169">
        <v>5</v>
      </c>
      <c r="U169" t="s">
        <v>4845</v>
      </c>
      <c r="V169" t="s">
        <v>4994</v>
      </c>
      <c r="W169">
        <v>2011</v>
      </c>
      <c r="X169" t="str">
        <f>HYPERLINK("http://www.pdbbind.org.cn/quickpdb.asp?quickpdb=3SKF","3SKF")</f>
        <v>3SKF</v>
      </c>
      <c r="Y169">
        <v>1</v>
      </c>
      <c r="Z169">
        <v>1</v>
      </c>
    </row>
    <row r="170" spans="9:26" x14ac:dyDescent="0.25">
      <c r="I170" t="s">
        <v>4478</v>
      </c>
      <c r="J170" t="s">
        <v>4691</v>
      </c>
      <c r="K170" t="s">
        <v>4740</v>
      </c>
      <c r="L170" t="s">
        <v>4795</v>
      </c>
      <c r="M170" t="s">
        <v>4265</v>
      </c>
      <c r="N170">
        <v>455</v>
      </c>
      <c r="O170" t="s">
        <v>4796</v>
      </c>
      <c r="P170" t="s">
        <v>4822</v>
      </c>
      <c r="Q170" t="s">
        <v>4837</v>
      </c>
      <c r="R170" t="s">
        <v>4841</v>
      </c>
      <c r="S170" t="s">
        <v>4842</v>
      </c>
      <c r="T170">
        <v>8</v>
      </c>
      <c r="U170" t="s">
        <v>4845</v>
      </c>
      <c r="V170" t="s">
        <v>4995</v>
      </c>
      <c r="W170">
        <v>2011</v>
      </c>
      <c r="X170" t="str">
        <f>HYPERLINK("http://www.pdbbind.org.cn/quickpdb.asp?quickpdb=3SKG","3SKG")</f>
        <v>3SKG</v>
      </c>
      <c r="Y170">
        <v>1</v>
      </c>
      <c r="Z170">
        <v>1</v>
      </c>
    </row>
    <row r="171" spans="9:26" x14ac:dyDescent="0.25">
      <c r="I171" t="s">
        <v>4479</v>
      </c>
      <c r="J171" t="s">
        <v>4691</v>
      </c>
      <c r="K171" t="s">
        <v>4741</v>
      </c>
      <c r="L171" t="s">
        <v>4243</v>
      </c>
      <c r="M171" t="s">
        <v>4265</v>
      </c>
      <c r="N171">
        <v>433</v>
      </c>
      <c r="O171" t="s">
        <v>4796</v>
      </c>
      <c r="P171" t="s">
        <v>4817</v>
      </c>
      <c r="Y171">
        <v>1</v>
      </c>
      <c r="Z171">
        <v>1</v>
      </c>
    </row>
    <row r="172" spans="9:26" x14ac:dyDescent="0.25">
      <c r="I172" t="s">
        <v>4480</v>
      </c>
      <c r="J172" t="s">
        <v>4691</v>
      </c>
      <c r="K172" t="s">
        <v>4705</v>
      </c>
      <c r="L172" t="s">
        <v>4793</v>
      </c>
      <c r="M172" t="s">
        <v>4265</v>
      </c>
      <c r="N172">
        <v>433</v>
      </c>
      <c r="O172" t="s">
        <v>4796</v>
      </c>
      <c r="P172" t="s">
        <v>4817</v>
      </c>
      <c r="Y172">
        <v>1</v>
      </c>
      <c r="Z172">
        <v>1</v>
      </c>
    </row>
    <row r="173" spans="9:26" x14ac:dyDescent="0.25">
      <c r="I173" t="s">
        <v>4481</v>
      </c>
      <c r="J173" t="s">
        <v>4691</v>
      </c>
      <c r="K173" t="s">
        <v>4718</v>
      </c>
      <c r="L173" t="s">
        <v>4243</v>
      </c>
      <c r="M173" t="s">
        <v>4265</v>
      </c>
      <c r="N173">
        <v>433</v>
      </c>
      <c r="O173" t="s">
        <v>4796</v>
      </c>
      <c r="P173" t="s">
        <v>4817</v>
      </c>
      <c r="Q173" t="s">
        <v>4837</v>
      </c>
      <c r="R173" t="s">
        <v>4841</v>
      </c>
      <c r="S173" t="s">
        <v>4842</v>
      </c>
      <c r="T173">
        <v>15</v>
      </c>
      <c r="U173" t="s">
        <v>4845</v>
      </c>
      <c r="V173" t="s">
        <v>4859</v>
      </c>
      <c r="W173">
        <v>2011</v>
      </c>
      <c r="X173" t="str">
        <f>HYPERLINK("http://www.pdbbind.org.cn/quickpdb.asp?quickpdb=3TPP","3TPP")</f>
        <v>3TPP</v>
      </c>
      <c r="Y173">
        <v>1</v>
      </c>
      <c r="Z173">
        <v>1</v>
      </c>
    </row>
    <row r="174" spans="9:26" x14ac:dyDescent="0.25">
      <c r="I174" t="s">
        <v>4482</v>
      </c>
      <c r="J174" t="s">
        <v>4691</v>
      </c>
      <c r="K174" t="s">
        <v>4698</v>
      </c>
      <c r="L174" t="s">
        <v>4243</v>
      </c>
      <c r="M174" t="s">
        <v>4265</v>
      </c>
      <c r="N174">
        <v>433</v>
      </c>
      <c r="O174" t="s">
        <v>4796</v>
      </c>
      <c r="P174" t="s">
        <v>4817</v>
      </c>
      <c r="Q174" t="s">
        <v>4837</v>
      </c>
      <c r="R174" t="s">
        <v>4841</v>
      </c>
      <c r="S174" t="s">
        <v>4842</v>
      </c>
      <c r="T174">
        <v>19.899999999999999</v>
      </c>
      <c r="U174" t="s">
        <v>4845</v>
      </c>
      <c r="V174" t="s">
        <v>4996</v>
      </c>
      <c r="W174">
        <v>2011</v>
      </c>
      <c r="X174" t="str">
        <f>HYPERLINK("http://www.pdbbind.org.cn/quickpdb.asp?quickpdb=3TPR","3TPR")</f>
        <v>3TPR</v>
      </c>
      <c r="Y174">
        <v>1</v>
      </c>
      <c r="Z174">
        <v>1</v>
      </c>
    </row>
    <row r="175" spans="9:26" x14ac:dyDescent="0.25">
      <c r="I175" t="s">
        <v>4483</v>
      </c>
      <c r="J175" t="s">
        <v>4691</v>
      </c>
      <c r="K175" t="s">
        <v>4707</v>
      </c>
      <c r="L175" t="s">
        <v>4793</v>
      </c>
      <c r="M175" t="s">
        <v>4265</v>
      </c>
      <c r="N175">
        <v>390</v>
      </c>
      <c r="O175" t="s">
        <v>4796</v>
      </c>
      <c r="P175" t="s">
        <v>4800</v>
      </c>
      <c r="Q175" t="s">
        <v>4837</v>
      </c>
      <c r="R175" t="s">
        <v>4841</v>
      </c>
      <c r="S175" t="s">
        <v>4842</v>
      </c>
      <c r="T175">
        <v>0.32400000000000001</v>
      </c>
      <c r="U175" t="s">
        <v>4846</v>
      </c>
      <c r="V175" t="s">
        <v>4997</v>
      </c>
      <c r="W175">
        <v>2011</v>
      </c>
      <c r="X175" t="str">
        <f>HYPERLINK("http://www.pdbbind.org.cn/quickpdb.asp?quickpdb=3U6A","3U6A")</f>
        <v>3U6A</v>
      </c>
      <c r="Y175">
        <v>1</v>
      </c>
      <c r="Z175">
        <v>1</v>
      </c>
    </row>
    <row r="176" spans="9:26" x14ac:dyDescent="0.25">
      <c r="I176" t="s">
        <v>4484</v>
      </c>
      <c r="J176" t="s">
        <v>4691</v>
      </c>
      <c r="K176" t="s">
        <v>4702</v>
      </c>
      <c r="L176" t="s">
        <v>4243</v>
      </c>
      <c r="M176" t="s">
        <v>4265</v>
      </c>
      <c r="N176">
        <v>404</v>
      </c>
      <c r="O176" t="s">
        <v>4796</v>
      </c>
      <c r="P176" t="s">
        <v>4824</v>
      </c>
      <c r="Q176" t="s">
        <v>4837</v>
      </c>
      <c r="R176" t="s">
        <v>4840</v>
      </c>
      <c r="S176" t="s">
        <v>4842</v>
      </c>
      <c r="T176">
        <v>1.4</v>
      </c>
      <c r="U176" t="s">
        <v>4847</v>
      </c>
      <c r="V176" t="s">
        <v>4998</v>
      </c>
      <c r="W176">
        <v>2012</v>
      </c>
      <c r="X176" t="str">
        <f>HYPERLINK("http://www.pdbbind.org.cn/quickpdb.asp?quickpdb=3UDH","3UDH")</f>
        <v>3UDH</v>
      </c>
    </row>
    <row r="177" spans="9:24" x14ac:dyDescent="0.25">
      <c r="I177" t="s">
        <v>4485</v>
      </c>
      <c r="J177" t="s">
        <v>4691</v>
      </c>
      <c r="K177" t="s">
        <v>4696</v>
      </c>
      <c r="L177" t="s">
        <v>4243</v>
      </c>
      <c r="M177" t="s">
        <v>4265</v>
      </c>
      <c r="N177">
        <v>404</v>
      </c>
      <c r="O177" t="s">
        <v>4796</v>
      </c>
      <c r="P177" t="s">
        <v>4824</v>
      </c>
      <c r="Q177" t="s">
        <v>4837</v>
      </c>
      <c r="R177" t="s">
        <v>4841</v>
      </c>
      <c r="S177" t="s">
        <v>4842</v>
      </c>
      <c r="T177">
        <v>242</v>
      </c>
      <c r="U177" t="s">
        <v>4846</v>
      </c>
      <c r="V177" t="s">
        <v>4999</v>
      </c>
      <c r="W177">
        <v>2012</v>
      </c>
      <c r="X177" t="str">
        <f>HYPERLINK("http://www.pdbbind.org.cn/quickpdb.asp?quickpdb=3UDJ","3UDJ")</f>
        <v>3UDJ</v>
      </c>
    </row>
    <row r="178" spans="9:24" x14ac:dyDescent="0.25">
      <c r="I178" t="s">
        <v>4486</v>
      </c>
      <c r="J178" t="s">
        <v>4691</v>
      </c>
      <c r="K178" t="s">
        <v>4742</v>
      </c>
      <c r="L178" t="s">
        <v>4243</v>
      </c>
      <c r="M178" t="s">
        <v>4265</v>
      </c>
      <c r="N178">
        <v>404</v>
      </c>
      <c r="O178" t="s">
        <v>4796</v>
      </c>
      <c r="P178" t="s">
        <v>4824</v>
      </c>
      <c r="Q178" t="s">
        <v>4837</v>
      </c>
      <c r="R178" t="s">
        <v>4841</v>
      </c>
      <c r="S178" t="s">
        <v>4842</v>
      </c>
      <c r="T178">
        <v>32</v>
      </c>
      <c r="U178" t="s">
        <v>4846</v>
      </c>
      <c r="V178" t="s">
        <v>5000</v>
      </c>
      <c r="W178">
        <v>2012</v>
      </c>
      <c r="X178" t="str">
        <f>HYPERLINK("http://www.pdbbind.org.cn/quickpdb.asp?quickpdb=3UDK","3UDK")</f>
        <v>3UDK</v>
      </c>
    </row>
    <row r="179" spans="9:24" x14ac:dyDescent="0.25">
      <c r="I179" t="s">
        <v>4487</v>
      </c>
      <c r="J179" t="s">
        <v>4691</v>
      </c>
      <c r="K179" t="s">
        <v>4743</v>
      </c>
      <c r="L179" t="s">
        <v>4243</v>
      </c>
      <c r="M179" t="s">
        <v>4265</v>
      </c>
      <c r="N179">
        <v>404</v>
      </c>
      <c r="O179" t="s">
        <v>4796</v>
      </c>
      <c r="P179" t="s">
        <v>4824</v>
      </c>
      <c r="Q179" t="s">
        <v>4837</v>
      </c>
      <c r="R179" t="s">
        <v>4841</v>
      </c>
      <c r="S179" t="s">
        <v>4842</v>
      </c>
      <c r="T179">
        <v>33</v>
      </c>
      <c r="U179" t="s">
        <v>4846</v>
      </c>
      <c r="V179" t="s">
        <v>5001</v>
      </c>
      <c r="W179">
        <v>2012</v>
      </c>
      <c r="X179" t="str">
        <f>HYPERLINK("http://www.pdbbind.org.cn/quickpdb.asp?quickpdb=3UDM","3UDM")</f>
        <v>3UDM</v>
      </c>
    </row>
    <row r="180" spans="9:24" x14ac:dyDescent="0.25">
      <c r="I180" t="s">
        <v>4488</v>
      </c>
      <c r="J180" t="s">
        <v>4691</v>
      </c>
      <c r="K180" t="s">
        <v>4744</v>
      </c>
      <c r="L180" t="s">
        <v>4243</v>
      </c>
      <c r="M180" t="s">
        <v>4265</v>
      </c>
      <c r="N180">
        <v>404</v>
      </c>
      <c r="O180" t="s">
        <v>4796</v>
      </c>
      <c r="P180" t="s">
        <v>4824</v>
      </c>
      <c r="Q180" t="s">
        <v>4837</v>
      </c>
      <c r="R180" t="s">
        <v>4841</v>
      </c>
      <c r="S180" t="s">
        <v>4842</v>
      </c>
      <c r="T180">
        <v>7</v>
      </c>
      <c r="U180" t="s">
        <v>4846</v>
      </c>
      <c r="V180" t="s">
        <v>5002</v>
      </c>
      <c r="W180">
        <v>2012</v>
      </c>
      <c r="X180" t="str">
        <f>HYPERLINK("http://www.pdbbind.org.cn/quickpdb.asp?quickpdb=3UDN","3UDN")</f>
        <v>3UDN</v>
      </c>
    </row>
    <row r="181" spans="9:24" x14ac:dyDescent="0.25">
      <c r="I181" t="s">
        <v>4489</v>
      </c>
      <c r="J181" t="s">
        <v>4691</v>
      </c>
      <c r="K181" t="s">
        <v>4745</v>
      </c>
      <c r="L181" t="s">
        <v>4243</v>
      </c>
      <c r="M181" t="s">
        <v>4265</v>
      </c>
      <c r="N181">
        <v>404</v>
      </c>
      <c r="O181" t="s">
        <v>4796</v>
      </c>
      <c r="P181" t="s">
        <v>4824</v>
      </c>
      <c r="Q181" t="s">
        <v>4837</v>
      </c>
      <c r="R181" t="s">
        <v>4841</v>
      </c>
      <c r="S181" t="s">
        <v>4842</v>
      </c>
      <c r="T181">
        <v>6</v>
      </c>
      <c r="U181" t="s">
        <v>4846</v>
      </c>
      <c r="V181" t="s">
        <v>5003</v>
      </c>
      <c r="W181">
        <v>2012</v>
      </c>
      <c r="X181" t="str">
        <f>HYPERLINK("http://www.pdbbind.org.cn/quickpdb.asp?quickpdb=3UDP","3UDP")</f>
        <v>3UDP</v>
      </c>
    </row>
    <row r="182" spans="9:24" x14ac:dyDescent="0.25">
      <c r="I182" t="s">
        <v>4490</v>
      </c>
      <c r="J182" t="s">
        <v>4691</v>
      </c>
      <c r="K182" t="s">
        <v>4746</v>
      </c>
      <c r="L182" t="s">
        <v>4243</v>
      </c>
      <c r="M182" t="s">
        <v>4265</v>
      </c>
      <c r="N182">
        <v>404</v>
      </c>
      <c r="O182" t="s">
        <v>4796</v>
      </c>
      <c r="P182" t="s">
        <v>4824</v>
      </c>
      <c r="Q182" t="s">
        <v>4837</v>
      </c>
      <c r="R182" t="s">
        <v>4841</v>
      </c>
      <c r="S182" t="s">
        <v>4842</v>
      </c>
      <c r="T182">
        <v>1</v>
      </c>
      <c r="U182" t="s">
        <v>4846</v>
      </c>
      <c r="V182" t="s">
        <v>5004</v>
      </c>
      <c r="W182">
        <v>2012</v>
      </c>
      <c r="X182" t="str">
        <f>HYPERLINK("http://www.pdbbind.org.cn/quickpdb.asp?quickpdb=3UDQ","3UDQ")</f>
        <v>3UDQ</v>
      </c>
    </row>
    <row r="183" spans="9:24" x14ac:dyDescent="0.25">
      <c r="I183" t="s">
        <v>4491</v>
      </c>
      <c r="J183" t="s">
        <v>4691</v>
      </c>
      <c r="K183" t="s">
        <v>4745</v>
      </c>
      <c r="L183" t="s">
        <v>4243</v>
      </c>
      <c r="M183" t="s">
        <v>4265</v>
      </c>
      <c r="N183">
        <v>404</v>
      </c>
      <c r="O183" t="s">
        <v>4796</v>
      </c>
      <c r="P183" t="s">
        <v>4824</v>
      </c>
      <c r="Q183" t="s">
        <v>4837</v>
      </c>
      <c r="R183" t="s">
        <v>4841</v>
      </c>
      <c r="S183" t="s">
        <v>4842</v>
      </c>
      <c r="T183">
        <v>11</v>
      </c>
      <c r="U183" t="s">
        <v>4846</v>
      </c>
      <c r="V183" t="s">
        <v>5005</v>
      </c>
      <c r="W183">
        <v>2012</v>
      </c>
      <c r="X183" t="str">
        <f>HYPERLINK("http://www.pdbbind.org.cn/quickpdb.asp?quickpdb=3UDR","3UDR")</f>
        <v>3UDR</v>
      </c>
    </row>
    <row r="184" spans="9:24" x14ac:dyDescent="0.25">
      <c r="I184" t="s">
        <v>4492</v>
      </c>
      <c r="J184" t="s">
        <v>4691</v>
      </c>
      <c r="K184" t="s">
        <v>4695</v>
      </c>
      <c r="L184" t="s">
        <v>4243</v>
      </c>
      <c r="M184" t="s">
        <v>4265</v>
      </c>
      <c r="N184">
        <v>404</v>
      </c>
      <c r="O184" t="s">
        <v>4796</v>
      </c>
      <c r="P184" t="s">
        <v>4824</v>
      </c>
      <c r="Q184" t="s">
        <v>4837</v>
      </c>
      <c r="R184" t="s">
        <v>4841</v>
      </c>
      <c r="S184" t="s">
        <v>4842</v>
      </c>
      <c r="T184">
        <v>2</v>
      </c>
      <c r="U184" t="s">
        <v>4846</v>
      </c>
      <c r="V184" t="s">
        <v>5006</v>
      </c>
      <c r="W184">
        <v>2012</v>
      </c>
      <c r="X184" t="str">
        <f>HYPERLINK("http://www.pdbbind.org.cn/quickpdb.asp?quickpdb=3UDY","3UDY")</f>
        <v>3UDY</v>
      </c>
    </row>
    <row r="185" spans="9:24" x14ac:dyDescent="0.25">
      <c r="I185" t="s">
        <v>4493</v>
      </c>
      <c r="J185" t="s">
        <v>4691</v>
      </c>
      <c r="K185" t="s">
        <v>4692</v>
      </c>
      <c r="L185" t="s">
        <v>4243</v>
      </c>
      <c r="M185" t="s">
        <v>4265</v>
      </c>
      <c r="N185">
        <v>389</v>
      </c>
      <c r="O185" t="s">
        <v>4796</v>
      </c>
      <c r="P185" t="s">
        <v>4800</v>
      </c>
      <c r="Q185" t="s">
        <v>4837</v>
      </c>
      <c r="R185" t="s">
        <v>4841</v>
      </c>
      <c r="S185" t="s">
        <v>4842</v>
      </c>
      <c r="T185">
        <v>0.15</v>
      </c>
      <c r="U185" t="s">
        <v>4846</v>
      </c>
      <c r="V185" t="s">
        <v>5007</v>
      </c>
      <c r="W185">
        <v>2012</v>
      </c>
      <c r="X185" t="str">
        <f>HYPERLINK("http://www.pdbbind.org.cn/quickpdb.asp?quickpdb=3UFL","3UFL")</f>
        <v>3UFL</v>
      </c>
    </row>
    <row r="186" spans="9:24" x14ac:dyDescent="0.25">
      <c r="I186" t="s">
        <v>4494</v>
      </c>
      <c r="J186" t="s">
        <v>4691</v>
      </c>
      <c r="K186" t="s">
        <v>4747</v>
      </c>
      <c r="L186" t="s">
        <v>4243</v>
      </c>
      <c r="M186" t="s">
        <v>4265</v>
      </c>
      <c r="N186">
        <v>433</v>
      </c>
      <c r="O186" t="s">
        <v>4796</v>
      </c>
      <c r="P186" t="s">
        <v>4817</v>
      </c>
      <c r="Q186" t="s">
        <v>4837</v>
      </c>
      <c r="R186" t="s">
        <v>4841</v>
      </c>
      <c r="S186" t="s">
        <v>4842</v>
      </c>
      <c r="T186">
        <v>48.8</v>
      </c>
      <c r="U186" t="s">
        <v>4845</v>
      </c>
      <c r="V186" t="s">
        <v>5008</v>
      </c>
      <c r="W186">
        <v>2012</v>
      </c>
      <c r="X186" t="str">
        <f>HYPERLINK("http://www.pdbbind.org.cn/quickpdb.asp?quickpdb=3UQP","3UQP")</f>
        <v>3UQP</v>
      </c>
    </row>
    <row r="187" spans="9:24" x14ac:dyDescent="0.25">
      <c r="I187" t="s">
        <v>4495</v>
      </c>
      <c r="J187" t="s">
        <v>4691</v>
      </c>
      <c r="K187" t="s">
        <v>4748</v>
      </c>
      <c r="L187" t="s">
        <v>4792</v>
      </c>
      <c r="M187" t="s">
        <v>4265</v>
      </c>
      <c r="N187">
        <v>433</v>
      </c>
      <c r="O187" t="s">
        <v>4796</v>
      </c>
      <c r="P187" t="s">
        <v>4817</v>
      </c>
      <c r="Q187" t="s">
        <v>4837</v>
      </c>
      <c r="R187" t="s">
        <v>4841</v>
      </c>
      <c r="S187" t="s">
        <v>4842</v>
      </c>
      <c r="T187">
        <v>57.2</v>
      </c>
      <c r="U187" t="s">
        <v>4845</v>
      </c>
      <c r="V187" t="s">
        <v>5009</v>
      </c>
      <c r="W187">
        <v>2012</v>
      </c>
      <c r="X187" t="str">
        <f>HYPERLINK("http://www.pdbbind.org.cn/quickpdb.asp?quickpdb=3UQR","3UQR")</f>
        <v>3UQR</v>
      </c>
    </row>
    <row r="188" spans="9:24" x14ac:dyDescent="0.25">
      <c r="I188" t="s">
        <v>4496</v>
      </c>
      <c r="J188" t="s">
        <v>4691</v>
      </c>
      <c r="K188" t="s">
        <v>4702</v>
      </c>
      <c r="L188" t="s">
        <v>4243</v>
      </c>
      <c r="M188" t="s">
        <v>4265</v>
      </c>
      <c r="N188">
        <v>433</v>
      </c>
      <c r="O188" t="s">
        <v>4796</v>
      </c>
      <c r="P188" t="s">
        <v>4817</v>
      </c>
    </row>
    <row r="189" spans="9:24" x14ac:dyDescent="0.25">
      <c r="I189" t="s">
        <v>4497</v>
      </c>
      <c r="J189" t="s">
        <v>4691</v>
      </c>
      <c r="K189" t="s">
        <v>4707</v>
      </c>
      <c r="L189" t="s">
        <v>4243</v>
      </c>
      <c r="M189" t="s">
        <v>4265</v>
      </c>
      <c r="N189">
        <v>433</v>
      </c>
      <c r="O189" t="s">
        <v>4796</v>
      </c>
      <c r="P189" t="s">
        <v>4817</v>
      </c>
    </row>
    <row r="190" spans="9:24" x14ac:dyDescent="0.25">
      <c r="I190" t="s">
        <v>4498</v>
      </c>
      <c r="J190" t="s">
        <v>4691</v>
      </c>
      <c r="K190" t="s">
        <v>4702</v>
      </c>
      <c r="L190" t="s">
        <v>4243</v>
      </c>
      <c r="M190" t="s">
        <v>4265</v>
      </c>
      <c r="N190">
        <v>433</v>
      </c>
      <c r="O190" t="s">
        <v>4796</v>
      </c>
      <c r="P190" t="s">
        <v>4817</v>
      </c>
    </row>
    <row r="191" spans="9:24" x14ac:dyDescent="0.25">
      <c r="I191" t="s">
        <v>4499</v>
      </c>
      <c r="J191" t="s">
        <v>4691</v>
      </c>
      <c r="K191" t="s">
        <v>4749</v>
      </c>
      <c r="L191" t="s">
        <v>4243</v>
      </c>
      <c r="M191" t="s">
        <v>4265</v>
      </c>
      <c r="N191">
        <v>402</v>
      </c>
      <c r="O191" t="s">
        <v>4796</v>
      </c>
      <c r="P191" t="s">
        <v>4804</v>
      </c>
      <c r="Q191" t="s">
        <v>4837</v>
      </c>
      <c r="R191" t="s">
        <v>4841</v>
      </c>
      <c r="S191" t="s">
        <v>4842</v>
      </c>
      <c r="T191">
        <v>55</v>
      </c>
      <c r="U191" t="s">
        <v>4845</v>
      </c>
      <c r="V191" t="s">
        <v>5010</v>
      </c>
      <c r="W191">
        <v>2012</v>
      </c>
      <c r="X191" t="str">
        <f>HYPERLINK("http://www.pdbbind.org.cn/quickpdb.asp?quickpdb=3VEU","3VEU")</f>
        <v>3VEU</v>
      </c>
    </row>
    <row r="192" spans="9:24" x14ac:dyDescent="0.25">
      <c r="I192" t="s">
        <v>4500</v>
      </c>
      <c r="J192" t="s">
        <v>4691</v>
      </c>
      <c r="K192" t="s">
        <v>4750</v>
      </c>
      <c r="L192" t="s">
        <v>4243</v>
      </c>
      <c r="M192" t="s">
        <v>4265</v>
      </c>
      <c r="N192">
        <v>402</v>
      </c>
      <c r="O192" t="s">
        <v>4796</v>
      </c>
      <c r="P192" t="s">
        <v>4804</v>
      </c>
      <c r="Q192" t="s">
        <v>4837</v>
      </c>
      <c r="R192" t="s">
        <v>4841</v>
      </c>
      <c r="S192" t="s">
        <v>4842</v>
      </c>
      <c r="T192">
        <v>1.37</v>
      </c>
      <c r="U192" t="s">
        <v>4846</v>
      </c>
      <c r="V192" t="s">
        <v>5011</v>
      </c>
      <c r="W192">
        <v>2012</v>
      </c>
      <c r="X192" t="str">
        <f>HYPERLINK("http://www.pdbbind.org.cn/quickpdb.asp?quickpdb=3VF3","3VF3")</f>
        <v>3VF3</v>
      </c>
    </row>
    <row r="193" spans="9:24" x14ac:dyDescent="0.25">
      <c r="I193" t="s">
        <v>4501</v>
      </c>
      <c r="J193" t="s">
        <v>4691</v>
      </c>
      <c r="K193" t="s">
        <v>4747</v>
      </c>
      <c r="L193" t="s">
        <v>4243</v>
      </c>
      <c r="M193" t="s">
        <v>4265</v>
      </c>
      <c r="N193">
        <v>402</v>
      </c>
      <c r="O193" t="s">
        <v>4796</v>
      </c>
      <c r="P193" t="s">
        <v>4804</v>
      </c>
      <c r="Q193" t="s">
        <v>4837</v>
      </c>
      <c r="R193" t="s">
        <v>4841</v>
      </c>
      <c r="S193" t="s">
        <v>4842</v>
      </c>
      <c r="T193">
        <v>5.5E-2</v>
      </c>
      <c r="U193" t="s">
        <v>4846</v>
      </c>
      <c r="V193" t="s">
        <v>5012</v>
      </c>
      <c r="W193">
        <v>2012</v>
      </c>
      <c r="X193" t="str">
        <f>HYPERLINK("http://www.pdbbind.org.cn/quickpdb.asp?quickpdb=3VG1","3VG1")</f>
        <v>3VG1</v>
      </c>
    </row>
    <row r="194" spans="9:24" x14ac:dyDescent="0.25">
      <c r="I194" t="s">
        <v>4502</v>
      </c>
      <c r="J194" t="s">
        <v>4691</v>
      </c>
      <c r="K194" t="s">
        <v>4700</v>
      </c>
      <c r="L194" t="s">
        <v>4243</v>
      </c>
      <c r="M194" t="s">
        <v>4265</v>
      </c>
      <c r="N194">
        <v>416</v>
      </c>
      <c r="O194" t="s">
        <v>4796</v>
      </c>
      <c r="P194" t="s">
        <v>4817</v>
      </c>
      <c r="Q194" t="s">
        <v>4837</v>
      </c>
      <c r="R194" t="s">
        <v>4841</v>
      </c>
      <c r="S194" t="s">
        <v>4842</v>
      </c>
      <c r="T194">
        <v>157</v>
      </c>
      <c r="U194" t="s">
        <v>4846</v>
      </c>
      <c r="V194" t="s">
        <v>5013</v>
      </c>
      <c r="W194">
        <v>2012</v>
      </c>
      <c r="X194" t="str">
        <f>HYPERLINK("http://www.pdbbind.org.cn/quickpdb.asp?quickpdb=3VV6","3VV6")</f>
        <v>3VV6</v>
      </c>
    </row>
    <row r="195" spans="9:24" x14ac:dyDescent="0.25">
      <c r="I195" t="s">
        <v>4503</v>
      </c>
      <c r="J195" t="s">
        <v>4691</v>
      </c>
      <c r="K195" t="s">
        <v>4693</v>
      </c>
      <c r="L195" t="s">
        <v>4243</v>
      </c>
      <c r="M195" t="s">
        <v>4265</v>
      </c>
      <c r="N195">
        <v>416</v>
      </c>
      <c r="O195" t="s">
        <v>4796</v>
      </c>
      <c r="P195" t="s">
        <v>4817</v>
      </c>
      <c r="Q195" t="s">
        <v>4837</v>
      </c>
      <c r="R195" t="s">
        <v>4841</v>
      </c>
      <c r="S195" t="s">
        <v>4842</v>
      </c>
      <c r="T195">
        <v>4.5999999999999996</v>
      </c>
      <c r="U195" t="s">
        <v>4846</v>
      </c>
      <c r="V195" t="s">
        <v>5014</v>
      </c>
      <c r="W195">
        <v>2012</v>
      </c>
      <c r="X195" t="str">
        <f>HYPERLINK("http://www.pdbbind.org.cn/quickpdb.asp?quickpdb=3VV7","3VV7")</f>
        <v>3VV7</v>
      </c>
    </row>
    <row r="196" spans="9:24" x14ac:dyDescent="0.25">
      <c r="I196" t="s">
        <v>4504</v>
      </c>
      <c r="J196" t="s">
        <v>4691</v>
      </c>
      <c r="K196" t="s">
        <v>4705</v>
      </c>
      <c r="L196" t="s">
        <v>4243</v>
      </c>
      <c r="M196" t="s">
        <v>4265</v>
      </c>
      <c r="N196">
        <v>416</v>
      </c>
      <c r="O196" t="s">
        <v>4796</v>
      </c>
      <c r="P196" t="s">
        <v>4817</v>
      </c>
      <c r="Q196" t="s">
        <v>4837</v>
      </c>
      <c r="R196" t="s">
        <v>4841</v>
      </c>
      <c r="S196" t="s">
        <v>4842</v>
      </c>
      <c r="T196">
        <v>17.100000000000001</v>
      </c>
      <c r="U196" t="s">
        <v>4846</v>
      </c>
      <c r="V196" t="s">
        <v>5015</v>
      </c>
      <c r="W196">
        <v>2012</v>
      </c>
      <c r="X196" t="str">
        <f>HYPERLINK("http://www.pdbbind.org.cn/quickpdb.asp?quickpdb=3VV8","3VV8")</f>
        <v>3VV8</v>
      </c>
    </row>
    <row r="197" spans="9:24" x14ac:dyDescent="0.25">
      <c r="I197" t="s">
        <v>4505</v>
      </c>
      <c r="J197" t="s">
        <v>4691</v>
      </c>
      <c r="K197" t="s">
        <v>4701</v>
      </c>
      <c r="L197" t="s">
        <v>4243</v>
      </c>
      <c r="M197" t="s">
        <v>4265</v>
      </c>
      <c r="N197">
        <v>416</v>
      </c>
      <c r="O197" t="s">
        <v>4796</v>
      </c>
      <c r="P197" t="s">
        <v>4817</v>
      </c>
      <c r="Q197" t="s">
        <v>4837</v>
      </c>
      <c r="R197" t="s">
        <v>4840</v>
      </c>
      <c r="S197" t="s">
        <v>4842</v>
      </c>
      <c r="T197">
        <v>36.6</v>
      </c>
      <c r="U197" t="s">
        <v>4846</v>
      </c>
      <c r="V197" t="s">
        <v>5016</v>
      </c>
      <c r="W197">
        <v>2013</v>
      </c>
      <c r="X197" t="str">
        <f>HYPERLINK("http://www.pdbbind.org.cn/quickpdb.asp?quickpdb=3WB4","3WB4")</f>
        <v>3WB4</v>
      </c>
    </row>
    <row r="198" spans="9:24" x14ac:dyDescent="0.25">
      <c r="I198" t="s">
        <v>4506</v>
      </c>
      <c r="J198" t="s">
        <v>4691</v>
      </c>
      <c r="K198" t="s">
        <v>4705</v>
      </c>
      <c r="L198" t="s">
        <v>4243</v>
      </c>
      <c r="M198" t="s">
        <v>4265</v>
      </c>
      <c r="N198">
        <v>416</v>
      </c>
      <c r="O198" t="s">
        <v>4796</v>
      </c>
      <c r="P198" t="s">
        <v>4817</v>
      </c>
      <c r="Q198" t="s">
        <v>4837</v>
      </c>
      <c r="R198" t="s">
        <v>4840</v>
      </c>
      <c r="S198" t="s">
        <v>4842</v>
      </c>
      <c r="T198">
        <v>26.8</v>
      </c>
      <c r="U198" t="s">
        <v>4846</v>
      </c>
      <c r="V198" t="s">
        <v>5017</v>
      </c>
      <c r="W198">
        <v>2013</v>
      </c>
      <c r="X198" t="str">
        <f>HYPERLINK("http://www.pdbbind.org.cn/quickpdb.asp?quickpdb=3WB5","3WB5")</f>
        <v>3WB5</v>
      </c>
    </row>
    <row r="199" spans="9:24" x14ac:dyDescent="0.25">
      <c r="I199" t="s">
        <v>4507</v>
      </c>
      <c r="J199" t="s">
        <v>4691</v>
      </c>
      <c r="K199" t="s">
        <v>4751</v>
      </c>
      <c r="L199" t="s">
        <v>4243</v>
      </c>
      <c r="M199" t="s">
        <v>4265</v>
      </c>
      <c r="N199">
        <v>409</v>
      </c>
      <c r="O199" t="s">
        <v>4796</v>
      </c>
      <c r="P199" t="s">
        <v>4812</v>
      </c>
      <c r="Q199" t="s">
        <v>4837</v>
      </c>
      <c r="R199" t="s">
        <v>4841</v>
      </c>
      <c r="S199" t="s">
        <v>4842</v>
      </c>
      <c r="T199">
        <v>23</v>
      </c>
      <c r="U199" t="s">
        <v>4845</v>
      </c>
      <c r="V199" t="s">
        <v>5018</v>
      </c>
      <c r="W199">
        <v>2013</v>
      </c>
      <c r="X199" t="str">
        <f>HYPERLINK("http://www.pdbbind.org.cn/quickpdb.asp?quickpdb=3ZMG","3ZMG")</f>
        <v>3ZMG</v>
      </c>
    </row>
    <row r="200" spans="9:24" x14ac:dyDescent="0.25">
      <c r="I200" t="s">
        <v>4508</v>
      </c>
      <c r="J200" t="s">
        <v>4691</v>
      </c>
      <c r="K200" t="s">
        <v>4693</v>
      </c>
      <c r="L200" t="s">
        <v>4243</v>
      </c>
      <c r="M200" t="s">
        <v>4265</v>
      </c>
      <c r="N200">
        <v>409</v>
      </c>
      <c r="O200" t="s">
        <v>4796</v>
      </c>
      <c r="P200" t="s">
        <v>4812</v>
      </c>
      <c r="Q200" t="s">
        <v>4837</v>
      </c>
      <c r="R200" t="s">
        <v>4841</v>
      </c>
      <c r="S200" t="s">
        <v>4842</v>
      </c>
      <c r="T200">
        <v>0.06</v>
      </c>
      <c r="U200" t="s">
        <v>4846</v>
      </c>
      <c r="V200" t="s">
        <v>5019</v>
      </c>
      <c r="W200">
        <v>2013</v>
      </c>
      <c r="X200" t="str">
        <f>HYPERLINK("http://www.pdbbind.org.cn/quickpdb.asp?quickpdb=3ZOV","3ZOV")</f>
        <v>3ZOV</v>
      </c>
    </row>
    <row r="201" spans="9:24" x14ac:dyDescent="0.25">
      <c r="I201" t="s">
        <v>4509</v>
      </c>
      <c r="J201" t="s">
        <v>4691</v>
      </c>
      <c r="K201" t="s">
        <v>4697</v>
      </c>
      <c r="L201" t="s">
        <v>4243</v>
      </c>
      <c r="M201" t="s">
        <v>4265</v>
      </c>
      <c r="N201">
        <v>411</v>
      </c>
      <c r="O201" t="s">
        <v>4796</v>
      </c>
      <c r="P201" t="s">
        <v>4825</v>
      </c>
      <c r="Q201" t="s">
        <v>4837</v>
      </c>
      <c r="R201" t="s">
        <v>4841</v>
      </c>
      <c r="S201" t="s">
        <v>4842</v>
      </c>
      <c r="T201">
        <v>40.700000000000003</v>
      </c>
      <c r="U201" t="s">
        <v>4845</v>
      </c>
      <c r="V201" t="s">
        <v>5020</v>
      </c>
      <c r="W201">
        <v>2012</v>
      </c>
      <c r="X201" t="str">
        <f>HYPERLINK("http://www.pdbbind.org.cn/quickpdb.asp?quickpdb=4ACU","4ACU")</f>
        <v>4ACU</v>
      </c>
    </row>
    <row r="202" spans="9:24" x14ac:dyDescent="0.25">
      <c r="I202" t="s">
        <v>4510</v>
      </c>
      <c r="J202" t="s">
        <v>4691</v>
      </c>
      <c r="K202" t="s">
        <v>4695</v>
      </c>
      <c r="L202" t="s">
        <v>4243</v>
      </c>
      <c r="M202" t="s">
        <v>4265</v>
      </c>
      <c r="N202">
        <v>411</v>
      </c>
      <c r="O202" t="s">
        <v>4796</v>
      </c>
      <c r="P202" t="s">
        <v>4825</v>
      </c>
      <c r="Q202" t="s">
        <v>4837</v>
      </c>
      <c r="R202" t="s">
        <v>4841</v>
      </c>
      <c r="S202" t="s">
        <v>4842</v>
      </c>
      <c r="T202">
        <v>77.599999999999994</v>
      </c>
      <c r="U202" t="s">
        <v>4845</v>
      </c>
      <c r="V202" t="s">
        <v>5021</v>
      </c>
      <c r="W202">
        <v>2012</v>
      </c>
      <c r="X202" t="str">
        <f>HYPERLINK("http://www.pdbbind.org.cn/quickpdb.asp?quickpdb=4ACX","4ACX")</f>
        <v>4ACX</v>
      </c>
    </row>
    <row r="203" spans="9:24" x14ac:dyDescent="0.25">
      <c r="I203" t="s">
        <v>4511</v>
      </c>
      <c r="J203" t="s">
        <v>4691</v>
      </c>
      <c r="K203" t="s">
        <v>4720</v>
      </c>
      <c r="L203" t="s">
        <v>4243</v>
      </c>
      <c r="M203" t="s">
        <v>4265</v>
      </c>
      <c r="N203">
        <v>411</v>
      </c>
      <c r="O203" t="s">
        <v>4796</v>
      </c>
      <c r="P203" t="s">
        <v>4825</v>
      </c>
      <c r="Q203" t="s">
        <v>4837</v>
      </c>
      <c r="R203" t="s">
        <v>4841</v>
      </c>
      <c r="S203" t="s">
        <v>4842</v>
      </c>
      <c r="T203">
        <v>198</v>
      </c>
      <c r="U203" t="s">
        <v>4845</v>
      </c>
      <c r="V203" t="s">
        <v>5022</v>
      </c>
      <c r="W203">
        <v>2012</v>
      </c>
      <c r="X203" t="str">
        <f>HYPERLINK("http://www.pdbbind.org.cn/quickpdb.asp?quickpdb=4AZY","4AZY")</f>
        <v>4AZY</v>
      </c>
    </row>
    <row r="204" spans="9:24" x14ac:dyDescent="0.25">
      <c r="I204" t="s">
        <v>4512</v>
      </c>
      <c r="J204" t="s">
        <v>4691</v>
      </c>
      <c r="K204" t="s">
        <v>4752</v>
      </c>
      <c r="L204" t="s">
        <v>4243</v>
      </c>
      <c r="M204" t="s">
        <v>4265</v>
      </c>
      <c r="N204">
        <v>411</v>
      </c>
      <c r="O204" t="s">
        <v>4796</v>
      </c>
      <c r="P204" t="s">
        <v>4825</v>
      </c>
      <c r="Q204" t="s">
        <v>4837</v>
      </c>
      <c r="R204" t="s">
        <v>4841</v>
      </c>
      <c r="S204" t="s">
        <v>4842</v>
      </c>
      <c r="T204">
        <v>2.44</v>
      </c>
      <c r="U204" t="s">
        <v>4845</v>
      </c>
      <c r="V204" t="s">
        <v>5023</v>
      </c>
      <c r="W204">
        <v>2012</v>
      </c>
      <c r="X204" t="str">
        <f>HYPERLINK("http://www.pdbbind.org.cn/quickpdb.asp?quickpdb=4B00","4B00")</f>
        <v>4B00</v>
      </c>
    </row>
    <row r="205" spans="9:24" x14ac:dyDescent="0.25">
      <c r="I205" t="s">
        <v>4513</v>
      </c>
      <c r="J205" t="s">
        <v>4691</v>
      </c>
      <c r="K205" t="s">
        <v>4696</v>
      </c>
      <c r="L205" t="s">
        <v>4243</v>
      </c>
      <c r="M205" t="s">
        <v>4265</v>
      </c>
      <c r="N205">
        <v>411</v>
      </c>
      <c r="O205" t="s">
        <v>4796</v>
      </c>
      <c r="P205" t="s">
        <v>4825</v>
      </c>
      <c r="Q205" t="s">
        <v>4837</v>
      </c>
      <c r="R205" t="s">
        <v>4839</v>
      </c>
      <c r="S205" t="s">
        <v>4842</v>
      </c>
      <c r="T205">
        <v>26.1</v>
      </c>
      <c r="U205" t="s">
        <v>4845</v>
      </c>
      <c r="V205" t="s">
        <v>5024</v>
      </c>
      <c r="W205">
        <v>2012</v>
      </c>
      <c r="X205" t="str">
        <f>HYPERLINK("http://www.pdbbind.org.cn/quickpdb.asp?quickpdb=4B05","4B05")</f>
        <v>4B05</v>
      </c>
    </row>
    <row r="206" spans="9:24" x14ac:dyDescent="0.25">
      <c r="I206" t="s">
        <v>4514</v>
      </c>
      <c r="J206" t="s">
        <v>4691</v>
      </c>
      <c r="K206" t="s">
        <v>4721</v>
      </c>
      <c r="L206" t="s">
        <v>4243</v>
      </c>
      <c r="M206" t="s">
        <v>4265</v>
      </c>
      <c r="N206">
        <v>384</v>
      </c>
      <c r="O206" t="s">
        <v>4796</v>
      </c>
      <c r="P206" t="s">
        <v>4826</v>
      </c>
    </row>
    <row r="207" spans="9:24" x14ac:dyDescent="0.25">
      <c r="I207" t="s">
        <v>4515</v>
      </c>
      <c r="J207" t="s">
        <v>4691</v>
      </c>
      <c r="K207" t="s">
        <v>4745</v>
      </c>
      <c r="L207" t="s">
        <v>4243</v>
      </c>
      <c r="M207" t="s">
        <v>4265</v>
      </c>
      <c r="N207">
        <v>375</v>
      </c>
      <c r="O207" t="s">
        <v>4796</v>
      </c>
      <c r="P207" t="s">
        <v>4827</v>
      </c>
      <c r="Q207" t="s">
        <v>4837</v>
      </c>
      <c r="R207" t="s">
        <v>4841</v>
      </c>
      <c r="S207" t="s">
        <v>4842</v>
      </c>
      <c r="T207">
        <v>7.9000000000000001E-2</v>
      </c>
      <c r="U207" t="s">
        <v>4846</v>
      </c>
      <c r="V207" t="s">
        <v>5025</v>
      </c>
      <c r="W207">
        <v>2012</v>
      </c>
      <c r="X207" t="str">
        <f>HYPERLINK("http://www.pdbbind.org.cn/quickpdb.asp?quickpdb=4B1C","4B1C")</f>
        <v>4B1C</v>
      </c>
    </row>
    <row r="208" spans="9:24" x14ac:dyDescent="0.25">
      <c r="I208" t="s">
        <v>4516</v>
      </c>
      <c r="J208" t="s">
        <v>4691</v>
      </c>
      <c r="K208" t="s">
        <v>4745</v>
      </c>
      <c r="L208" t="s">
        <v>4243</v>
      </c>
      <c r="M208" t="s">
        <v>4265</v>
      </c>
      <c r="N208">
        <v>388</v>
      </c>
      <c r="O208" t="s">
        <v>4796</v>
      </c>
      <c r="P208" t="s">
        <v>4828</v>
      </c>
      <c r="Q208" t="s">
        <v>4837</v>
      </c>
      <c r="R208" t="s">
        <v>4841</v>
      </c>
      <c r="S208" t="s">
        <v>4842</v>
      </c>
      <c r="T208">
        <v>3.2000000000000001E-2</v>
      </c>
      <c r="U208" t="s">
        <v>4846</v>
      </c>
      <c r="V208" t="s">
        <v>5026</v>
      </c>
      <c r="W208">
        <v>2012</v>
      </c>
      <c r="X208" t="str">
        <f>HYPERLINK("http://www.pdbbind.org.cn/quickpdb.asp?quickpdb=4B1D","4B1D")</f>
        <v>4B1D</v>
      </c>
    </row>
    <row r="209" spans="9:24" x14ac:dyDescent="0.25">
      <c r="I209" t="s">
        <v>4517</v>
      </c>
      <c r="J209" t="s">
        <v>4691</v>
      </c>
      <c r="K209" t="s">
        <v>4745</v>
      </c>
      <c r="L209" t="s">
        <v>4243</v>
      </c>
      <c r="M209" t="s">
        <v>4265</v>
      </c>
      <c r="N209">
        <v>388</v>
      </c>
      <c r="O209" t="s">
        <v>4796</v>
      </c>
      <c r="P209" t="s">
        <v>4828</v>
      </c>
    </row>
    <row r="210" spans="9:24" x14ac:dyDescent="0.25">
      <c r="I210" t="s">
        <v>4518</v>
      </c>
      <c r="J210" t="s">
        <v>4691</v>
      </c>
      <c r="K210" t="s">
        <v>4718</v>
      </c>
      <c r="L210" t="s">
        <v>4243</v>
      </c>
      <c r="M210" t="s">
        <v>4265</v>
      </c>
      <c r="N210">
        <v>385</v>
      </c>
      <c r="O210" t="s">
        <v>4796</v>
      </c>
      <c r="P210" t="s">
        <v>4829</v>
      </c>
      <c r="Q210" t="s">
        <v>4837</v>
      </c>
      <c r="R210" t="s">
        <v>4841</v>
      </c>
      <c r="S210" t="s">
        <v>4842</v>
      </c>
      <c r="T210">
        <v>6.3</v>
      </c>
      <c r="U210" t="s">
        <v>4846</v>
      </c>
      <c r="V210" t="s">
        <v>5027</v>
      </c>
      <c r="W210">
        <v>2013</v>
      </c>
      <c r="X210" t="str">
        <f>HYPERLINK("http://www.pdbbind.org.cn/quickpdb.asp?quickpdb=4B70","4B70")</f>
        <v>4B70</v>
      </c>
    </row>
    <row r="211" spans="9:24" x14ac:dyDescent="0.25">
      <c r="I211" t="s">
        <v>4519</v>
      </c>
      <c r="J211" t="s">
        <v>4691</v>
      </c>
      <c r="K211" t="s">
        <v>4718</v>
      </c>
      <c r="L211" t="s">
        <v>4243</v>
      </c>
      <c r="M211" t="s">
        <v>4265</v>
      </c>
      <c r="N211">
        <v>388</v>
      </c>
      <c r="O211" t="s">
        <v>4796</v>
      </c>
      <c r="P211" t="s">
        <v>4828</v>
      </c>
      <c r="Q211" t="s">
        <v>4837</v>
      </c>
      <c r="R211" t="s">
        <v>4841</v>
      </c>
      <c r="S211" t="s">
        <v>4842</v>
      </c>
      <c r="T211">
        <v>0.63</v>
      </c>
      <c r="U211" t="s">
        <v>4846</v>
      </c>
      <c r="V211" t="s">
        <v>5028</v>
      </c>
      <c r="W211">
        <v>2013</v>
      </c>
      <c r="X211" t="str">
        <f>HYPERLINK("http://www.pdbbind.org.cn/quickpdb.asp?quickpdb=4B72","4B72")</f>
        <v>4B72</v>
      </c>
    </row>
    <row r="212" spans="9:24" x14ac:dyDescent="0.25">
      <c r="I212" t="s">
        <v>4520</v>
      </c>
      <c r="J212" t="s">
        <v>4691</v>
      </c>
      <c r="K212" t="s">
        <v>4696</v>
      </c>
      <c r="L212" t="s">
        <v>4243</v>
      </c>
      <c r="M212" t="s">
        <v>4265</v>
      </c>
      <c r="N212">
        <v>388</v>
      </c>
      <c r="O212" t="s">
        <v>4796</v>
      </c>
      <c r="P212" t="s">
        <v>4828</v>
      </c>
      <c r="Q212" t="s">
        <v>4837</v>
      </c>
      <c r="R212" t="s">
        <v>4841</v>
      </c>
      <c r="S212" t="s">
        <v>4842</v>
      </c>
      <c r="T212">
        <v>7.9</v>
      </c>
      <c r="U212" t="s">
        <v>4846</v>
      </c>
      <c r="V212" t="s">
        <v>5029</v>
      </c>
      <c r="W212">
        <v>2013</v>
      </c>
      <c r="X212" t="str">
        <f>HYPERLINK("http://www.pdbbind.org.cn/quickpdb.asp?quickpdb=4B77","4B77")</f>
        <v>4B77</v>
      </c>
    </row>
    <row r="213" spans="9:24" x14ac:dyDescent="0.25">
      <c r="I213" t="s">
        <v>4521</v>
      </c>
      <c r="J213" t="s">
        <v>4691</v>
      </c>
      <c r="K213" t="s">
        <v>4716</v>
      </c>
      <c r="L213" t="s">
        <v>4243</v>
      </c>
      <c r="M213" t="s">
        <v>4265</v>
      </c>
      <c r="N213">
        <v>384</v>
      </c>
      <c r="O213" t="s">
        <v>4796</v>
      </c>
      <c r="P213" t="s">
        <v>4826</v>
      </c>
      <c r="Q213" t="s">
        <v>4837</v>
      </c>
      <c r="R213" t="s">
        <v>4841</v>
      </c>
      <c r="S213" t="s">
        <v>4842</v>
      </c>
      <c r="T213">
        <v>10</v>
      </c>
      <c r="U213" t="s">
        <v>4846</v>
      </c>
      <c r="V213" t="s">
        <v>5030</v>
      </c>
      <c r="W213">
        <v>2013</v>
      </c>
      <c r="X213" t="str">
        <f>HYPERLINK("http://www.pdbbind.org.cn/quickpdb.asp?quickpdb=4B78","4B78")</f>
        <v>4B78</v>
      </c>
    </row>
    <row r="214" spans="9:24" x14ac:dyDescent="0.25">
      <c r="I214" t="s">
        <v>4522</v>
      </c>
      <c r="J214" t="s">
        <v>4691</v>
      </c>
      <c r="K214" t="s">
        <v>4753</v>
      </c>
      <c r="L214" t="s">
        <v>4243</v>
      </c>
      <c r="M214" t="s">
        <v>4265</v>
      </c>
      <c r="N214">
        <v>409</v>
      </c>
      <c r="O214" t="s">
        <v>4796</v>
      </c>
      <c r="P214" t="s">
        <v>4812</v>
      </c>
      <c r="Q214" t="s">
        <v>4837</v>
      </c>
      <c r="R214" t="s">
        <v>4841</v>
      </c>
      <c r="S214" t="s">
        <v>4842</v>
      </c>
      <c r="T214">
        <v>41.2</v>
      </c>
      <c r="U214" t="s">
        <v>4846</v>
      </c>
      <c r="V214" t="s">
        <v>5031</v>
      </c>
      <c r="W214">
        <v>2013</v>
      </c>
      <c r="X214" t="str">
        <f>HYPERLINK("http://www.pdbbind.org.cn/quickpdb.asp?quickpdb=4BEK","4BEK")</f>
        <v>4BEK</v>
      </c>
    </row>
    <row r="215" spans="9:24" x14ac:dyDescent="0.25">
      <c r="I215" t="s">
        <v>4523</v>
      </c>
      <c r="J215" t="s">
        <v>4691</v>
      </c>
      <c r="K215" t="s">
        <v>4704</v>
      </c>
      <c r="L215" t="s">
        <v>4243</v>
      </c>
      <c r="M215" t="s">
        <v>4265</v>
      </c>
      <c r="N215">
        <v>409</v>
      </c>
      <c r="O215" t="s">
        <v>4796</v>
      </c>
      <c r="P215" t="s">
        <v>4812</v>
      </c>
      <c r="Q215" t="s">
        <v>4837</v>
      </c>
      <c r="R215" t="s">
        <v>4841</v>
      </c>
      <c r="S215" t="s">
        <v>4842</v>
      </c>
      <c r="T215">
        <v>96</v>
      </c>
      <c r="U215" t="s">
        <v>4845</v>
      </c>
      <c r="V215" t="s">
        <v>5032</v>
      </c>
      <c r="W215">
        <v>2013</v>
      </c>
      <c r="X215" t="str">
        <f>HYPERLINK("http://www.pdbbind.org.cn/quickpdb.asp?quickpdb=4BFD","4BFD")</f>
        <v>4BFD</v>
      </c>
    </row>
    <row r="216" spans="9:24" x14ac:dyDescent="0.25">
      <c r="I216" t="s">
        <v>4524</v>
      </c>
      <c r="J216" t="s">
        <v>4691</v>
      </c>
      <c r="K216" t="s">
        <v>4713</v>
      </c>
      <c r="L216" t="s">
        <v>4793</v>
      </c>
      <c r="M216" t="s">
        <v>4265</v>
      </c>
      <c r="N216">
        <v>402</v>
      </c>
      <c r="O216" t="s">
        <v>4796</v>
      </c>
      <c r="P216" t="s">
        <v>4804</v>
      </c>
      <c r="Q216" t="s">
        <v>4837</v>
      </c>
      <c r="R216" t="s">
        <v>4841</v>
      </c>
      <c r="S216" t="s">
        <v>4842</v>
      </c>
      <c r="T216">
        <v>5.5E-2</v>
      </c>
      <c r="U216" t="s">
        <v>4846</v>
      </c>
      <c r="V216" t="s">
        <v>5033</v>
      </c>
      <c r="W216">
        <v>2012</v>
      </c>
      <c r="X216" t="str">
        <f>HYPERLINK("http://www.pdbbind.org.cn/quickpdb.asp?quickpdb=4D83","4D83")</f>
        <v>4D83</v>
      </c>
    </row>
    <row r="217" spans="9:24" x14ac:dyDescent="0.25">
      <c r="I217" t="s">
        <v>4525</v>
      </c>
      <c r="J217" t="s">
        <v>4691</v>
      </c>
      <c r="K217" t="s">
        <v>4708</v>
      </c>
      <c r="L217" t="s">
        <v>4243</v>
      </c>
      <c r="M217" t="s">
        <v>4265</v>
      </c>
      <c r="N217">
        <v>408</v>
      </c>
      <c r="O217" t="s">
        <v>4796</v>
      </c>
      <c r="P217" t="s">
        <v>4805</v>
      </c>
      <c r="Q217" t="s">
        <v>4837</v>
      </c>
      <c r="R217" t="s">
        <v>4841</v>
      </c>
      <c r="S217" t="s">
        <v>4842</v>
      </c>
      <c r="T217">
        <v>0.14000000000000001</v>
      </c>
      <c r="U217" t="s">
        <v>4846</v>
      </c>
      <c r="V217" t="s">
        <v>5034</v>
      </c>
      <c r="W217">
        <v>2012</v>
      </c>
      <c r="X217" t="str">
        <f>HYPERLINK("http://www.pdbbind.org.cn/quickpdb.asp?quickpdb=4D85","4D85")</f>
        <v>4D85</v>
      </c>
    </row>
    <row r="218" spans="9:24" x14ac:dyDescent="0.25">
      <c r="I218" t="s">
        <v>4526</v>
      </c>
      <c r="J218" t="s">
        <v>4691</v>
      </c>
      <c r="K218" t="s">
        <v>4702</v>
      </c>
      <c r="L218" t="s">
        <v>4243</v>
      </c>
      <c r="M218" t="s">
        <v>4265</v>
      </c>
      <c r="N218">
        <v>402</v>
      </c>
      <c r="O218" t="s">
        <v>4796</v>
      </c>
      <c r="P218" t="s">
        <v>4804</v>
      </c>
      <c r="Q218" t="s">
        <v>4837</v>
      </c>
      <c r="R218" t="s">
        <v>4841</v>
      </c>
      <c r="S218" t="s">
        <v>4842</v>
      </c>
      <c r="T218">
        <v>4.9000000000000002E-2</v>
      </c>
      <c r="U218" t="s">
        <v>4846</v>
      </c>
      <c r="V218" t="s">
        <v>5035</v>
      </c>
      <c r="W218">
        <v>2012</v>
      </c>
      <c r="X218" t="str">
        <f>HYPERLINK("http://www.pdbbind.org.cn/quickpdb.asp?quickpdb=4D88","4D88")</f>
        <v>4D88</v>
      </c>
    </row>
    <row r="219" spans="9:24" x14ac:dyDescent="0.25">
      <c r="I219" t="s">
        <v>4527</v>
      </c>
      <c r="J219" t="s">
        <v>4691</v>
      </c>
      <c r="K219" t="s">
        <v>4714</v>
      </c>
      <c r="L219" t="s">
        <v>4243</v>
      </c>
      <c r="M219" t="s">
        <v>4265</v>
      </c>
      <c r="N219">
        <v>402</v>
      </c>
      <c r="O219" t="s">
        <v>4796</v>
      </c>
      <c r="P219" t="s">
        <v>4804</v>
      </c>
      <c r="Q219" t="s">
        <v>4837</v>
      </c>
      <c r="R219" t="s">
        <v>4841</v>
      </c>
      <c r="S219" t="s">
        <v>4842</v>
      </c>
      <c r="T219">
        <v>2E-3</v>
      </c>
      <c r="U219" t="s">
        <v>4846</v>
      </c>
      <c r="V219" t="s">
        <v>5036</v>
      </c>
      <c r="W219">
        <v>2012</v>
      </c>
      <c r="X219" t="str">
        <f>HYPERLINK("http://www.pdbbind.org.cn/quickpdb.asp?quickpdb=4D89","4D89")</f>
        <v>4D89</v>
      </c>
    </row>
    <row r="220" spans="9:24" x14ac:dyDescent="0.25">
      <c r="I220" t="s">
        <v>4528</v>
      </c>
      <c r="J220" t="s">
        <v>4691</v>
      </c>
      <c r="K220" t="s">
        <v>4754</v>
      </c>
      <c r="L220" t="s">
        <v>4793</v>
      </c>
      <c r="M220" t="s">
        <v>4265</v>
      </c>
      <c r="N220">
        <v>402</v>
      </c>
      <c r="O220" t="s">
        <v>4796</v>
      </c>
      <c r="P220" t="s">
        <v>4804</v>
      </c>
      <c r="Q220" t="s">
        <v>4837</v>
      </c>
      <c r="R220" t="s">
        <v>4841</v>
      </c>
      <c r="S220" t="s">
        <v>4842</v>
      </c>
      <c r="T220">
        <v>2</v>
      </c>
      <c r="U220" t="s">
        <v>4845</v>
      </c>
      <c r="V220" t="s">
        <v>5037</v>
      </c>
      <c r="W220">
        <v>2012</v>
      </c>
      <c r="X220" t="str">
        <f>HYPERLINK("http://www.pdbbind.org.cn/quickpdb.asp?quickpdb=4D8C","4D8C")</f>
        <v>4D8C</v>
      </c>
    </row>
    <row r="221" spans="9:24" x14ac:dyDescent="0.25">
      <c r="I221" t="s">
        <v>4529</v>
      </c>
      <c r="J221" t="s">
        <v>4691</v>
      </c>
      <c r="K221" t="s">
        <v>4705</v>
      </c>
      <c r="L221" t="s">
        <v>4243</v>
      </c>
      <c r="M221" t="s">
        <v>4265</v>
      </c>
      <c r="N221">
        <v>411</v>
      </c>
      <c r="O221" t="s">
        <v>4796</v>
      </c>
      <c r="P221" t="s">
        <v>4803</v>
      </c>
      <c r="Q221" t="s">
        <v>4837</v>
      </c>
      <c r="R221" t="s">
        <v>4841</v>
      </c>
      <c r="S221" t="s">
        <v>4842</v>
      </c>
      <c r="T221">
        <v>16.8</v>
      </c>
      <c r="U221" t="s">
        <v>4845</v>
      </c>
      <c r="V221" t="s">
        <v>5038</v>
      </c>
      <c r="W221">
        <v>2012</v>
      </c>
      <c r="X221" t="str">
        <f>HYPERLINK("http://www.pdbbind.org.cn/quickpdb.asp?quickpdb=4DH6","4DH6")</f>
        <v>4DH6</v>
      </c>
    </row>
    <row r="222" spans="9:24" x14ac:dyDescent="0.25">
      <c r="I222" t="s">
        <v>4530</v>
      </c>
      <c r="J222" t="s">
        <v>4691</v>
      </c>
      <c r="K222" t="s">
        <v>4695</v>
      </c>
      <c r="L222" t="s">
        <v>4793</v>
      </c>
      <c r="M222" t="s">
        <v>4265</v>
      </c>
      <c r="N222">
        <v>411</v>
      </c>
      <c r="O222" t="s">
        <v>4796</v>
      </c>
      <c r="P222" t="s">
        <v>4803</v>
      </c>
      <c r="Q222" t="s">
        <v>4837</v>
      </c>
      <c r="R222" t="s">
        <v>4841</v>
      </c>
      <c r="S222" t="s">
        <v>4842</v>
      </c>
      <c r="T222">
        <v>5.5</v>
      </c>
      <c r="U222" t="s">
        <v>4845</v>
      </c>
      <c r="V222" t="s">
        <v>5039</v>
      </c>
      <c r="W222">
        <v>2012</v>
      </c>
      <c r="X222" t="str">
        <f>HYPERLINK("http://www.pdbbind.org.cn/quickpdb.asp?quickpdb=4DI2","4DI2")</f>
        <v>4DI2</v>
      </c>
    </row>
    <row r="223" spans="9:24" x14ac:dyDescent="0.25">
      <c r="I223" t="s">
        <v>4531</v>
      </c>
      <c r="J223" t="s">
        <v>4691</v>
      </c>
      <c r="K223" t="s">
        <v>4696</v>
      </c>
      <c r="L223" t="s">
        <v>4787</v>
      </c>
      <c r="M223" t="s">
        <v>4265</v>
      </c>
      <c r="N223">
        <v>414</v>
      </c>
      <c r="O223" t="s">
        <v>4796</v>
      </c>
      <c r="P223" t="s">
        <v>4821</v>
      </c>
      <c r="Q223" t="s">
        <v>4837</v>
      </c>
      <c r="R223" t="s">
        <v>4839</v>
      </c>
      <c r="S223" t="s">
        <v>4842</v>
      </c>
      <c r="T223">
        <v>3.6</v>
      </c>
      <c r="U223" t="s">
        <v>4846</v>
      </c>
      <c r="V223" t="s">
        <v>5040</v>
      </c>
      <c r="W223">
        <v>2012</v>
      </c>
      <c r="X223" t="str">
        <f>HYPERLINK("http://www.pdbbind.org.cn/quickpdb.asp?quickpdb=4DJU","4DJU")</f>
        <v>4DJU</v>
      </c>
    </row>
    <row r="224" spans="9:24" x14ac:dyDescent="0.25">
      <c r="I224" t="s">
        <v>4532</v>
      </c>
      <c r="J224" t="s">
        <v>4691</v>
      </c>
      <c r="K224" t="s">
        <v>4723</v>
      </c>
      <c r="L224" t="s">
        <v>4787</v>
      </c>
      <c r="M224" t="s">
        <v>4265</v>
      </c>
      <c r="N224">
        <v>414</v>
      </c>
      <c r="O224" t="s">
        <v>4796</v>
      </c>
      <c r="P224" t="s">
        <v>4821</v>
      </c>
      <c r="Q224" t="s">
        <v>4837</v>
      </c>
      <c r="R224" t="s">
        <v>4839</v>
      </c>
      <c r="S224" t="s">
        <v>4842</v>
      </c>
      <c r="T224">
        <v>0.19</v>
      </c>
      <c r="U224" t="s">
        <v>4846</v>
      </c>
      <c r="V224" t="s">
        <v>5041</v>
      </c>
      <c r="W224">
        <v>2012</v>
      </c>
      <c r="X224" t="str">
        <f>HYPERLINK("http://www.pdbbind.org.cn/quickpdb.asp?quickpdb=4DJV","4DJV")</f>
        <v>4DJV</v>
      </c>
    </row>
    <row r="225" spans="9:24" x14ac:dyDescent="0.25">
      <c r="I225" t="s">
        <v>4533</v>
      </c>
      <c r="J225" t="s">
        <v>4691</v>
      </c>
      <c r="K225" t="s">
        <v>4692</v>
      </c>
      <c r="L225" t="s">
        <v>4787</v>
      </c>
      <c r="M225" t="s">
        <v>4265</v>
      </c>
      <c r="N225">
        <v>414</v>
      </c>
      <c r="O225" t="s">
        <v>4796</v>
      </c>
      <c r="P225" t="s">
        <v>4821</v>
      </c>
      <c r="Q225" t="s">
        <v>4837</v>
      </c>
      <c r="R225" t="s">
        <v>4839</v>
      </c>
      <c r="S225" t="s">
        <v>4842</v>
      </c>
      <c r="T225">
        <v>0.53</v>
      </c>
      <c r="U225" t="s">
        <v>4846</v>
      </c>
      <c r="V225" t="s">
        <v>5042</v>
      </c>
      <c r="W225">
        <v>2012</v>
      </c>
      <c r="X225" t="str">
        <f>HYPERLINK("http://www.pdbbind.org.cn/quickpdb.asp?quickpdb=4DJW","4DJW")</f>
        <v>4DJW</v>
      </c>
    </row>
    <row r="226" spans="9:24" x14ac:dyDescent="0.25">
      <c r="I226" t="s">
        <v>4534</v>
      </c>
      <c r="J226" t="s">
        <v>4691</v>
      </c>
      <c r="K226" t="s">
        <v>4716</v>
      </c>
      <c r="L226" t="s">
        <v>4787</v>
      </c>
      <c r="M226" t="s">
        <v>4265</v>
      </c>
      <c r="N226">
        <v>414</v>
      </c>
      <c r="O226" t="s">
        <v>4796</v>
      </c>
      <c r="P226" t="s">
        <v>4821</v>
      </c>
      <c r="Q226" t="s">
        <v>4837</v>
      </c>
      <c r="R226" t="s">
        <v>4839</v>
      </c>
      <c r="S226" t="s">
        <v>4842</v>
      </c>
      <c r="T226">
        <v>59</v>
      </c>
      <c r="U226" t="s">
        <v>4845</v>
      </c>
      <c r="V226" t="s">
        <v>5043</v>
      </c>
      <c r="W226">
        <v>2012</v>
      </c>
      <c r="X226" t="str">
        <f>HYPERLINK("http://www.pdbbind.org.cn/quickpdb.asp?quickpdb=4DJX","4DJX")</f>
        <v>4DJX</v>
      </c>
    </row>
    <row r="227" spans="9:24" x14ac:dyDescent="0.25">
      <c r="I227" t="s">
        <v>4535</v>
      </c>
      <c r="J227" t="s">
        <v>4691</v>
      </c>
      <c r="K227" t="s">
        <v>4706</v>
      </c>
      <c r="L227" t="s">
        <v>4787</v>
      </c>
      <c r="M227" t="s">
        <v>4265</v>
      </c>
      <c r="N227">
        <v>414</v>
      </c>
      <c r="O227" t="s">
        <v>4796</v>
      </c>
      <c r="P227" t="s">
        <v>4821</v>
      </c>
      <c r="Q227" t="s">
        <v>4837</v>
      </c>
      <c r="R227" t="s">
        <v>4839</v>
      </c>
      <c r="S227" t="s">
        <v>4842</v>
      </c>
      <c r="T227">
        <v>5.4</v>
      </c>
      <c r="U227" t="s">
        <v>4845</v>
      </c>
      <c r="V227" t="s">
        <v>5044</v>
      </c>
      <c r="W227">
        <v>2012</v>
      </c>
      <c r="X227" t="str">
        <f>HYPERLINK("http://www.pdbbind.org.cn/quickpdb.asp?quickpdb=4DJY","4DJY")</f>
        <v>4DJY</v>
      </c>
    </row>
    <row r="228" spans="9:24" x14ac:dyDescent="0.25">
      <c r="I228" t="s">
        <v>4536</v>
      </c>
      <c r="J228" t="s">
        <v>4691</v>
      </c>
      <c r="K228" t="s">
        <v>4696</v>
      </c>
      <c r="L228" t="s">
        <v>4243</v>
      </c>
      <c r="M228" t="s">
        <v>4265</v>
      </c>
      <c r="N228">
        <v>391</v>
      </c>
      <c r="O228" t="s">
        <v>4796</v>
      </c>
      <c r="P228" t="s">
        <v>4830</v>
      </c>
      <c r="Q228" t="s">
        <v>4837</v>
      </c>
      <c r="R228" t="s">
        <v>4841</v>
      </c>
      <c r="S228" t="s">
        <v>4842</v>
      </c>
      <c r="T228">
        <v>400</v>
      </c>
      <c r="U228" t="s">
        <v>4845</v>
      </c>
      <c r="V228" t="s">
        <v>5045</v>
      </c>
      <c r="W228">
        <v>2012</v>
      </c>
      <c r="X228" t="str">
        <f>HYPERLINK("http://www.pdbbind.org.cn/quickpdb.asp?quickpdb=4DPF","4DPF")</f>
        <v>4DPF</v>
      </c>
    </row>
    <row r="229" spans="9:24" x14ac:dyDescent="0.25">
      <c r="I229" t="s">
        <v>4537</v>
      </c>
      <c r="J229" t="s">
        <v>4691</v>
      </c>
      <c r="K229" t="s">
        <v>4692</v>
      </c>
      <c r="L229" t="s">
        <v>4243</v>
      </c>
      <c r="M229" t="s">
        <v>4265</v>
      </c>
      <c r="N229">
        <v>391</v>
      </c>
      <c r="O229" t="s">
        <v>4796</v>
      </c>
      <c r="P229" t="s">
        <v>4830</v>
      </c>
      <c r="Q229" t="s">
        <v>4837</v>
      </c>
      <c r="R229" t="s">
        <v>4841</v>
      </c>
      <c r="S229" t="s">
        <v>4842</v>
      </c>
      <c r="T229">
        <v>78</v>
      </c>
      <c r="U229" t="s">
        <v>4845</v>
      </c>
      <c r="V229" t="s">
        <v>5046</v>
      </c>
      <c r="W229">
        <v>2012</v>
      </c>
      <c r="X229" t="str">
        <f>HYPERLINK("http://www.pdbbind.org.cn/quickpdb.asp?quickpdb=4DPI","4DPI")</f>
        <v>4DPI</v>
      </c>
    </row>
    <row r="230" spans="9:24" x14ac:dyDescent="0.25">
      <c r="I230" t="s">
        <v>4538</v>
      </c>
      <c r="J230" t="s">
        <v>4691</v>
      </c>
      <c r="K230" t="s">
        <v>4705</v>
      </c>
      <c r="L230" t="s">
        <v>4243</v>
      </c>
      <c r="M230" t="s">
        <v>4265</v>
      </c>
      <c r="N230">
        <v>411</v>
      </c>
      <c r="O230" t="s">
        <v>4796</v>
      </c>
      <c r="P230" t="s">
        <v>4803</v>
      </c>
      <c r="Q230" t="s">
        <v>4837</v>
      </c>
      <c r="R230" t="s">
        <v>4841</v>
      </c>
      <c r="S230" t="s">
        <v>4842</v>
      </c>
      <c r="T230">
        <v>5</v>
      </c>
      <c r="U230" t="s">
        <v>4845</v>
      </c>
      <c r="V230" t="s">
        <v>5047</v>
      </c>
      <c r="W230">
        <v>2012</v>
      </c>
      <c r="X230" t="str">
        <f>HYPERLINK("http://www.pdbbind.org.cn/quickpdb.asp?quickpdb=4DUS","4DUS")</f>
        <v>4DUS</v>
      </c>
    </row>
    <row r="231" spans="9:24" x14ac:dyDescent="0.25">
      <c r="I231" t="s">
        <v>4539</v>
      </c>
      <c r="J231" t="s">
        <v>4691</v>
      </c>
      <c r="K231" t="s">
        <v>4722</v>
      </c>
      <c r="L231" t="s">
        <v>4243</v>
      </c>
      <c r="M231" t="s">
        <v>4265</v>
      </c>
      <c r="N231">
        <v>433</v>
      </c>
      <c r="O231" t="s">
        <v>4796</v>
      </c>
      <c r="P231" t="s">
        <v>4817</v>
      </c>
      <c r="Q231" t="s">
        <v>4837</v>
      </c>
      <c r="R231" t="s">
        <v>4841</v>
      </c>
      <c r="S231" t="s">
        <v>4842</v>
      </c>
      <c r="T231">
        <v>189</v>
      </c>
      <c r="U231" t="s">
        <v>4845</v>
      </c>
      <c r="V231" t="s">
        <v>5048</v>
      </c>
      <c r="W231">
        <v>2013</v>
      </c>
      <c r="X231" t="str">
        <f>HYPERLINK("http://www.pdbbind.org.cn/quickpdb.asp?quickpdb=4DV9","4DV9")</f>
        <v>4DV9</v>
      </c>
    </row>
    <row r="232" spans="9:24" x14ac:dyDescent="0.25">
      <c r="I232" t="s">
        <v>4540</v>
      </c>
      <c r="J232" t="s">
        <v>4691</v>
      </c>
      <c r="K232" t="s">
        <v>4696</v>
      </c>
      <c r="L232" t="s">
        <v>4787</v>
      </c>
      <c r="M232" t="s">
        <v>4265</v>
      </c>
      <c r="N232">
        <v>433</v>
      </c>
      <c r="O232" t="s">
        <v>4796</v>
      </c>
      <c r="P232" t="s">
        <v>4817</v>
      </c>
      <c r="Q232" t="s">
        <v>4837</v>
      </c>
      <c r="R232" t="s">
        <v>4841</v>
      </c>
      <c r="S232" t="s">
        <v>4842</v>
      </c>
      <c r="T232">
        <v>128</v>
      </c>
      <c r="U232" t="s">
        <v>4845</v>
      </c>
      <c r="V232" t="s">
        <v>4848</v>
      </c>
      <c r="W232">
        <v>2013</v>
      </c>
      <c r="X232" t="str">
        <f>HYPERLINK("http://www.pdbbind.org.cn/quickpdb.asp?quickpdb=4DVF","4DVF")</f>
        <v>4DVF</v>
      </c>
    </row>
    <row r="233" spans="9:24" x14ac:dyDescent="0.25">
      <c r="I233" t="s">
        <v>4541</v>
      </c>
      <c r="J233" t="s">
        <v>4691</v>
      </c>
      <c r="K233" t="s">
        <v>4696</v>
      </c>
      <c r="L233" t="s">
        <v>4243</v>
      </c>
      <c r="M233" t="s">
        <v>4265</v>
      </c>
      <c r="N233">
        <v>386</v>
      </c>
      <c r="O233" t="s">
        <v>4796</v>
      </c>
      <c r="P233" t="s">
        <v>4831</v>
      </c>
      <c r="Q233" t="s">
        <v>4837</v>
      </c>
      <c r="R233" t="s">
        <v>4841</v>
      </c>
      <c r="S233" t="s">
        <v>4842</v>
      </c>
      <c r="T233">
        <v>44</v>
      </c>
      <c r="U233" t="s">
        <v>4845</v>
      </c>
      <c r="V233" t="s">
        <v>5049</v>
      </c>
      <c r="W233">
        <v>2012</v>
      </c>
      <c r="X233" t="str">
        <f>HYPERLINK("http://www.pdbbind.org.cn/quickpdb.asp?quickpdb=4EWO","4EWO")</f>
        <v>4EWO</v>
      </c>
    </row>
    <row r="234" spans="9:24" x14ac:dyDescent="0.25">
      <c r="I234" t="s">
        <v>4542</v>
      </c>
      <c r="J234" t="s">
        <v>4691</v>
      </c>
      <c r="K234" t="s">
        <v>4696</v>
      </c>
      <c r="L234" t="s">
        <v>4243</v>
      </c>
      <c r="M234" t="s">
        <v>4265</v>
      </c>
      <c r="N234">
        <v>386</v>
      </c>
      <c r="O234" t="s">
        <v>4796</v>
      </c>
      <c r="P234" t="s">
        <v>4831</v>
      </c>
      <c r="Q234" t="s">
        <v>4837</v>
      </c>
      <c r="R234" t="s">
        <v>4841</v>
      </c>
      <c r="S234" t="s">
        <v>4842</v>
      </c>
      <c r="T234">
        <v>8.5</v>
      </c>
      <c r="U234" t="s">
        <v>4845</v>
      </c>
      <c r="V234" t="s">
        <v>5050</v>
      </c>
      <c r="W234">
        <v>2012</v>
      </c>
      <c r="X234" t="str">
        <f>HYPERLINK("http://www.pdbbind.org.cn/quickpdb.asp?quickpdb=4EXG","4EXG")</f>
        <v>4EXG</v>
      </c>
    </row>
    <row r="235" spans="9:24" x14ac:dyDescent="0.25">
      <c r="I235" t="s">
        <v>4543</v>
      </c>
      <c r="J235" t="s">
        <v>4691</v>
      </c>
      <c r="K235" t="s">
        <v>4755</v>
      </c>
      <c r="L235" t="s">
        <v>4243</v>
      </c>
      <c r="M235" t="s">
        <v>4265</v>
      </c>
      <c r="N235">
        <v>433</v>
      </c>
      <c r="O235" t="s">
        <v>4796</v>
      </c>
      <c r="P235" t="s">
        <v>4817</v>
      </c>
    </row>
    <row r="236" spans="9:24" x14ac:dyDescent="0.25">
      <c r="I236" t="s">
        <v>4544</v>
      </c>
      <c r="J236" t="s">
        <v>4691</v>
      </c>
      <c r="K236" t="s">
        <v>4756</v>
      </c>
      <c r="L236" t="s">
        <v>4243</v>
      </c>
      <c r="M236" t="s">
        <v>4265</v>
      </c>
      <c r="N236">
        <v>433</v>
      </c>
      <c r="O236" t="s">
        <v>4796</v>
      </c>
      <c r="P236" t="s">
        <v>4817</v>
      </c>
      <c r="Q236" t="s">
        <v>4837</v>
      </c>
      <c r="R236" t="s">
        <v>4841</v>
      </c>
      <c r="S236" t="s">
        <v>4842</v>
      </c>
      <c r="T236">
        <v>73</v>
      </c>
      <c r="U236" t="s">
        <v>4845</v>
      </c>
      <c r="V236" t="s">
        <v>4848</v>
      </c>
      <c r="W236">
        <v>2013</v>
      </c>
      <c r="X236" t="str">
        <f>HYPERLINK("http://www.pdbbind.org.cn/quickpdb.asp?quickpdb=4FGX","4FGX")</f>
        <v>4FGX</v>
      </c>
    </row>
    <row r="237" spans="9:24" x14ac:dyDescent="0.25">
      <c r="I237" t="s">
        <v>4545</v>
      </c>
      <c r="J237" t="s">
        <v>4691</v>
      </c>
      <c r="K237" t="s">
        <v>4757</v>
      </c>
      <c r="L237" t="s">
        <v>4243</v>
      </c>
      <c r="M237" t="s">
        <v>4265</v>
      </c>
      <c r="N237">
        <v>404</v>
      </c>
      <c r="O237" t="s">
        <v>4796</v>
      </c>
      <c r="P237" t="s">
        <v>4824</v>
      </c>
      <c r="Q237" t="s">
        <v>4837</v>
      </c>
      <c r="R237" t="s">
        <v>4840</v>
      </c>
      <c r="S237" t="s">
        <v>4842</v>
      </c>
      <c r="T237">
        <v>57</v>
      </c>
      <c r="U237" t="s">
        <v>4845</v>
      </c>
      <c r="V237" t="s">
        <v>5051</v>
      </c>
      <c r="W237">
        <v>2012</v>
      </c>
      <c r="X237" t="str">
        <f>HYPERLINK("http://www.pdbbind.org.cn/quickpdb.asp?quickpdb=4FM7","4FM7")</f>
        <v>4FM7</v>
      </c>
    </row>
    <row r="238" spans="9:24" x14ac:dyDescent="0.25">
      <c r="I238" t="s">
        <v>4546</v>
      </c>
      <c r="J238" t="s">
        <v>4691</v>
      </c>
      <c r="K238" t="s">
        <v>4692</v>
      </c>
      <c r="L238" t="s">
        <v>4243</v>
      </c>
      <c r="M238" t="s">
        <v>4265</v>
      </c>
      <c r="N238">
        <v>404</v>
      </c>
      <c r="O238" t="s">
        <v>4796</v>
      </c>
      <c r="P238" t="s">
        <v>4824</v>
      </c>
      <c r="Q238" t="s">
        <v>4837</v>
      </c>
      <c r="R238" t="s">
        <v>4840</v>
      </c>
      <c r="S238" t="s">
        <v>4842</v>
      </c>
      <c r="T238">
        <v>1.06</v>
      </c>
      <c r="U238" t="s">
        <v>4846</v>
      </c>
      <c r="V238" t="s">
        <v>5052</v>
      </c>
      <c r="W238">
        <v>2012</v>
      </c>
      <c r="X238" t="str">
        <f>HYPERLINK("http://www.pdbbind.org.cn/quickpdb.asp?quickpdb=4FM8","4FM8")</f>
        <v>4FM8</v>
      </c>
    </row>
    <row r="239" spans="9:24" x14ac:dyDescent="0.25">
      <c r="I239" t="s">
        <v>4547</v>
      </c>
      <c r="J239" t="s">
        <v>4691</v>
      </c>
      <c r="K239" t="s">
        <v>4704</v>
      </c>
      <c r="L239" t="s">
        <v>4243</v>
      </c>
      <c r="M239" t="s">
        <v>4265</v>
      </c>
      <c r="N239">
        <v>411</v>
      </c>
      <c r="O239" t="s">
        <v>4796</v>
      </c>
      <c r="P239" t="s">
        <v>4803</v>
      </c>
      <c r="Q239" t="s">
        <v>4837</v>
      </c>
      <c r="R239" t="s">
        <v>4841</v>
      </c>
      <c r="S239" t="s">
        <v>4842</v>
      </c>
      <c r="T239">
        <v>2.85</v>
      </c>
      <c r="U239" t="s">
        <v>4846</v>
      </c>
      <c r="V239" t="s">
        <v>5053</v>
      </c>
      <c r="W239">
        <v>2012</v>
      </c>
      <c r="X239" t="str">
        <f>HYPERLINK("http://www.pdbbind.org.cn/quickpdb.asp?quickpdb=4FRI","4FRI")</f>
        <v>4FRI</v>
      </c>
    </row>
    <row r="240" spans="9:24" x14ac:dyDescent="0.25">
      <c r="I240" t="s">
        <v>4548</v>
      </c>
      <c r="J240" t="s">
        <v>4691</v>
      </c>
      <c r="K240" t="s">
        <v>4745</v>
      </c>
      <c r="L240" t="s">
        <v>4243</v>
      </c>
      <c r="M240" t="s">
        <v>4265</v>
      </c>
      <c r="N240">
        <v>411</v>
      </c>
      <c r="O240" t="s">
        <v>4796</v>
      </c>
      <c r="P240" t="s">
        <v>4803</v>
      </c>
      <c r="Q240" t="s">
        <v>4837</v>
      </c>
      <c r="R240" t="s">
        <v>4841</v>
      </c>
      <c r="S240" t="s">
        <v>4842</v>
      </c>
      <c r="T240">
        <v>0.28000000000000003</v>
      </c>
      <c r="U240" t="s">
        <v>4846</v>
      </c>
      <c r="V240" t="s">
        <v>5054</v>
      </c>
      <c r="W240">
        <v>2012</v>
      </c>
      <c r="X240" t="str">
        <f>HYPERLINK("http://www.pdbbind.org.cn/quickpdb.asp?quickpdb=4FRJ","4FRJ")</f>
        <v>4FRJ</v>
      </c>
    </row>
    <row r="241" spans="9:24" x14ac:dyDescent="0.25">
      <c r="I241" t="s">
        <v>4549</v>
      </c>
      <c r="J241" t="s">
        <v>4691</v>
      </c>
      <c r="K241" t="s">
        <v>4693</v>
      </c>
      <c r="L241" t="s">
        <v>4243</v>
      </c>
      <c r="M241" t="s">
        <v>4265</v>
      </c>
      <c r="N241">
        <v>411</v>
      </c>
      <c r="O241" t="s">
        <v>4796</v>
      </c>
      <c r="P241" t="s">
        <v>4803</v>
      </c>
      <c r="Q241" t="s">
        <v>4837</v>
      </c>
      <c r="R241" t="s">
        <v>4841</v>
      </c>
      <c r="S241" t="s">
        <v>4842</v>
      </c>
      <c r="T241">
        <v>8</v>
      </c>
      <c r="U241" t="s">
        <v>4845</v>
      </c>
      <c r="V241" t="s">
        <v>5055</v>
      </c>
      <c r="W241">
        <v>2012</v>
      </c>
      <c r="X241" t="str">
        <f>HYPERLINK("http://www.pdbbind.org.cn/quickpdb.asp?quickpdb=4FRK","4FRK")</f>
        <v>4FRK</v>
      </c>
    </row>
    <row r="242" spans="9:24" x14ac:dyDescent="0.25">
      <c r="I242" t="s">
        <v>4550</v>
      </c>
      <c r="J242" t="s">
        <v>4691</v>
      </c>
      <c r="K242" t="s">
        <v>4702</v>
      </c>
      <c r="L242" t="s">
        <v>4787</v>
      </c>
      <c r="M242" t="s">
        <v>4265</v>
      </c>
      <c r="N242">
        <v>395</v>
      </c>
      <c r="O242" t="s">
        <v>4796</v>
      </c>
      <c r="P242" t="s">
        <v>4820</v>
      </c>
      <c r="Q242" t="s">
        <v>4837</v>
      </c>
      <c r="R242" t="s">
        <v>4839</v>
      </c>
      <c r="S242" t="s">
        <v>4842</v>
      </c>
      <c r="T242">
        <v>1.7</v>
      </c>
      <c r="U242" t="s">
        <v>4845</v>
      </c>
      <c r="V242" t="s">
        <v>5056</v>
      </c>
      <c r="W242">
        <v>2012</v>
      </c>
      <c r="X242" t="str">
        <f>HYPERLINK("http://www.pdbbind.org.cn/quickpdb.asp?quickpdb=4FRS","4FRS")</f>
        <v>4FRS</v>
      </c>
    </row>
    <row r="243" spans="9:24" x14ac:dyDescent="0.25">
      <c r="I243" t="s">
        <v>4551</v>
      </c>
      <c r="J243" t="s">
        <v>4691</v>
      </c>
      <c r="K243" t="s">
        <v>4751</v>
      </c>
      <c r="L243" t="s">
        <v>4787</v>
      </c>
      <c r="M243" t="s">
        <v>4265</v>
      </c>
      <c r="N243">
        <v>390</v>
      </c>
      <c r="O243" t="s">
        <v>4796</v>
      </c>
      <c r="P243" t="s">
        <v>4816</v>
      </c>
      <c r="Q243" t="s">
        <v>4837</v>
      </c>
      <c r="R243" t="s">
        <v>4839</v>
      </c>
      <c r="S243" t="s">
        <v>4842</v>
      </c>
      <c r="T243">
        <v>270</v>
      </c>
      <c r="U243" t="s">
        <v>4845</v>
      </c>
      <c r="V243" t="s">
        <v>5057</v>
      </c>
      <c r="W243">
        <v>2012</v>
      </c>
      <c r="X243" t="str">
        <f>HYPERLINK("http://www.pdbbind.org.cn/quickpdb.asp?quickpdb=4FS4","4FS4")</f>
        <v>4FS4</v>
      </c>
    </row>
    <row r="244" spans="9:24" x14ac:dyDescent="0.25">
      <c r="I244" t="s">
        <v>4552</v>
      </c>
      <c r="J244" t="s">
        <v>4691</v>
      </c>
      <c r="K244" t="s">
        <v>4708</v>
      </c>
      <c r="L244" t="s">
        <v>4795</v>
      </c>
      <c r="M244" t="s">
        <v>4265</v>
      </c>
      <c r="N244">
        <v>455</v>
      </c>
      <c r="O244" t="s">
        <v>4796</v>
      </c>
      <c r="P244" t="s">
        <v>4822</v>
      </c>
      <c r="Q244" t="s">
        <v>4837</v>
      </c>
      <c r="R244" t="s">
        <v>4839</v>
      </c>
      <c r="S244" t="s">
        <v>4842</v>
      </c>
      <c r="T244">
        <v>40</v>
      </c>
      <c r="U244" t="s">
        <v>4845</v>
      </c>
      <c r="V244" t="s">
        <v>5058</v>
      </c>
      <c r="W244">
        <v>2012</v>
      </c>
      <c r="X244" t="str">
        <f>HYPERLINK("http://www.pdbbind.org.cn/quickpdb.asp?quickpdb=4FSE","4FSE")</f>
        <v>4FSE</v>
      </c>
    </row>
    <row r="245" spans="9:24" x14ac:dyDescent="0.25">
      <c r="I245" t="s">
        <v>4553</v>
      </c>
      <c r="J245" t="s">
        <v>4691</v>
      </c>
      <c r="K245" t="s">
        <v>4705</v>
      </c>
      <c r="L245" t="s">
        <v>4795</v>
      </c>
      <c r="M245" t="s">
        <v>4265</v>
      </c>
      <c r="N245">
        <v>412</v>
      </c>
      <c r="O245" t="s">
        <v>4796</v>
      </c>
      <c r="P245" t="s">
        <v>4803</v>
      </c>
      <c r="Q245" t="s">
        <v>4837</v>
      </c>
      <c r="R245" t="s">
        <v>4839</v>
      </c>
      <c r="S245" t="s">
        <v>4842</v>
      </c>
      <c r="T245">
        <v>20</v>
      </c>
      <c r="U245" t="s">
        <v>4845</v>
      </c>
      <c r="V245" t="s">
        <v>5059</v>
      </c>
      <c r="W245">
        <v>2012</v>
      </c>
      <c r="X245" t="str">
        <f>HYPERLINK("http://www.pdbbind.org.cn/quickpdb.asp?quickpdb=4FSL","4FSL")</f>
        <v>4FSL</v>
      </c>
    </row>
    <row r="246" spans="9:24" x14ac:dyDescent="0.25">
      <c r="I246" t="s">
        <v>4554</v>
      </c>
      <c r="J246" t="s">
        <v>4691</v>
      </c>
      <c r="K246" t="s">
        <v>4695</v>
      </c>
      <c r="L246" t="s">
        <v>4789</v>
      </c>
      <c r="M246" t="s">
        <v>4265</v>
      </c>
      <c r="N246">
        <v>388</v>
      </c>
      <c r="O246" t="s">
        <v>4796</v>
      </c>
      <c r="P246" t="s">
        <v>4806</v>
      </c>
      <c r="Q246" t="s">
        <v>4837</v>
      </c>
      <c r="R246" t="s">
        <v>4839</v>
      </c>
      <c r="S246" t="s">
        <v>4842</v>
      </c>
      <c r="T246">
        <v>1.7000000000000001E-2</v>
      </c>
      <c r="U246" t="s">
        <v>4845</v>
      </c>
      <c r="V246" t="s">
        <v>5060</v>
      </c>
      <c r="W246">
        <v>2012</v>
      </c>
      <c r="X246" t="str">
        <f>HYPERLINK("http://www.pdbbind.org.cn/quickpdb.asp?quickpdb=4GID","4GID")</f>
        <v>4GID</v>
      </c>
    </row>
    <row r="247" spans="9:24" x14ac:dyDescent="0.25">
      <c r="I247" t="s">
        <v>4555</v>
      </c>
      <c r="J247" t="s">
        <v>4691</v>
      </c>
      <c r="K247" t="s">
        <v>4696</v>
      </c>
      <c r="L247" t="s">
        <v>4243</v>
      </c>
      <c r="M247" t="s">
        <v>4265</v>
      </c>
      <c r="N247">
        <v>391</v>
      </c>
      <c r="O247" t="s">
        <v>4796</v>
      </c>
      <c r="P247" t="s">
        <v>4830</v>
      </c>
    </row>
    <row r="248" spans="9:24" x14ac:dyDescent="0.25">
      <c r="I248" t="s">
        <v>4556</v>
      </c>
      <c r="J248" t="s">
        <v>4691</v>
      </c>
      <c r="K248" t="s">
        <v>4692</v>
      </c>
      <c r="L248" t="s">
        <v>4787</v>
      </c>
      <c r="M248" t="s">
        <v>4265</v>
      </c>
      <c r="N248">
        <v>414</v>
      </c>
      <c r="O248" t="s">
        <v>4796</v>
      </c>
      <c r="P248" t="s">
        <v>4821</v>
      </c>
      <c r="Q248" t="s">
        <v>4837</v>
      </c>
      <c r="R248" t="s">
        <v>4839</v>
      </c>
      <c r="S248" t="s">
        <v>4842</v>
      </c>
      <c r="T248">
        <v>3</v>
      </c>
      <c r="U248" t="s">
        <v>4845</v>
      </c>
      <c r="V248" t="s">
        <v>5061</v>
      </c>
      <c r="W248">
        <v>2012</v>
      </c>
      <c r="X248" t="str">
        <f>HYPERLINK("http://www.pdbbind.org.cn/quickpdb.asp?quickpdb=4H1E","4H1E")</f>
        <v>4H1E</v>
      </c>
    </row>
    <row r="249" spans="9:24" x14ac:dyDescent="0.25">
      <c r="I249" t="s">
        <v>4557</v>
      </c>
      <c r="J249" t="s">
        <v>4691</v>
      </c>
      <c r="K249" t="s">
        <v>4702</v>
      </c>
      <c r="L249" t="s">
        <v>4787</v>
      </c>
      <c r="M249" t="s">
        <v>4265</v>
      </c>
      <c r="N249">
        <v>414</v>
      </c>
      <c r="O249" t="s">
        <v>4796</v>
      </c>
      <c r="P249" t="s">
        <v>4821</v>
      </c>
      <c r="Q249" t="s">
        <v>4837</v>
      </c>
      <c r="R249" t="s">
        <v>4839</v>
      </c>
      <c r="S249" t="s">
        <v>4842</v>
      </c>
      <c r="T249">
        <v>1</v>
      </c>
      <c r="U249" t="s">
        <v>4845</v>
      </c>
      <c r="V249" t="s">
        <v>5062</v>
      </c>
      <c r="W249">
        <v>2012</v>
      </c>
      <c r="X249" t="str">
        <f>HYPERLINK("http://www.pdbbind.org.cn/quickpdb.asp?quickpdb=4H3F","4H3F")</f>
        <v>4H3F</v>
      </c>
    </row>
    <row r="250" spans="9:24" x14ac:dyDescent="0.25">
      <c r="I250" t="s">
        <v>4558</v>
      </c>
      <c r="J250" t="s">
        <v>4691</v>
      </c>
      <c r="K250" t="s">
        <v>4724</v>
      </c>
      <c r="L250" t="s">
        <v>4787</v>
      </c>
      <c r="M250" t="s">
        <v>4265</v>
      </c>
      <c r="N250">
        <v>414</v>
      </c>
      <c r="O250" t="s">
        <v>4796</v>
      </c>
      <c r="P250" t="s">
        <v>4821</v>
      </c>
      <c r="Q250" t="s">
        <v>4837</v>
      </c>
      <c r="R250" t="s">
        <v>4839</v>
      </c>
      <c r="S250" t="s">
        <v>4842</v>
      </c>
      <c r="T250">
        <v>6</v>
      </c>
      <c r="U250" t="s">
        <v>4845</v>
      </c>
      <c r="V250" t="s">
        <v>5063</v>
      </c>
      <c r="W250">
        <v>2012</v>
      </c>
      <c r="X250" t="str">
        <f>HYPERLINK("http://www.pdbbind.org.cn/quickpdb.asp?quickpdb=4H3G","4H3G")</f>
        <v>4H3G</v>
      </c>
    </row>
    <row r="251" spans="9:24" x14ac:dyDescent="0.25">
      <c r="I251" t="s">
        <v>4559</v>
      </c>
      <c r="J251" t="s">
        <v>4691</v>
      </c>
      <c r="K251" t="s">
        <v>4758</v>
      </c>
      <c r="L251" t="s">
        <v>4787</v>
      </c>
      <c r="M251" t="s">
        <v>4265</v>
      </c>
      <c r="N251">
        <v>414</v>
      </c>
      <c r="O251" t="s">
        <v>4796</v>
      </c>
      <c r="P251" t="s">
        <v>4821</v>
      </c>
      <c r="Q251" t="s">
        <v>4837</v>
      </c>
      <c r="R251" t="s">
        <v>4839</v>
      </c>
      <c r="S251" t="s">
        <v>4842</v>
      </c>
      <c r="T251">
        <v>3</v>
      </c>
      <c r="U251" t="s">
        <v>4845</v>
      </c>
      <c r="V251" t="s">
        <v>5064</v>
      </c>
      <c r="W251">
        <v>2012</v>
      </c>
      <c r="X251" t="str">
        <f>HYPERLINK("http://www.pdbbind.org.cn/quickpdb.asp?quickpdb=4H3I","4H3I")</f>
        <v>4H3I</v>
      </c>
    </row>
    <row r="252" spans="9:24" x14ac:dyDescent="0.25">
      <c r="I252" t="s">
        <v>4560</v>
      </c>
      <c r="J252" t="s">
        <v>4691</v>
      </c>
      <c r="K252" t="s">
        <v>4718</v>
      </c>
      <c r="L252" t="s">
        <v>4787</v>
      </c>
      <c r="M252" t="s">
        <v>4265</v>
      </c>
      <c r="N252">
        <v>414</v>
      </c>
      <c r="O252" t="s">
        <v>4796</v>
      </c>
      <c r="P252" t="s">
        <v>4821</v>
      </c>
      <c r="Q252" t="s">
        <v>4837</v>
      </c>
      <c r="R252" t="s">
        <v>4839</v>
      </c>
      <c r="S252" t="s">
        <v>4842</v>
      </c>
      <c r="T252">
        <v>90</v>
      </c>
      <c r="U252" t="s">
        <v>4845</v>
      </c>
      <c r="V252" t="s">
        <v>5065</v>
      </c>
      <c r="W252">
        <v>2012</v>
      </c>
      <c r="X252" t="str">
        <f>HYPERLINK("http://www.pdbbind.org.cn/quickpdb.asp?quickpdb=4H3J","4H3J")</f>
        <v>4H3J</v>
      </c>
    </row>
    <row r="253" spans="9:24" x14ac:dyDescent="0.25">
      <c r="I253" t="s">
        <v>4561</v>
      </c>
      <c r="J253" t="s">
        <v>4691</v>
      </c>
      <c r="K253" t="s">
        <v>4752</v>
      </c>
      <c r="L253" t="s">
        <v>4787</v>
      </c>
      <c r="M253" t="s">
        <v>4265</v>
      </c>
      <c r="N253">
        <v>414</v>
      </c>
      <c r="O253" t="s">
        <v>4796</v>
      </c>
      <c r="P253" t="s">
        <v>4821</v>
      </c>
      <c r="Q253" t="s">
        <v>4837</v>
      </c>
      <c r="R253" t="s">
        <v>4839</v>
      </c>
      <c r="S253" t="s">
        <v>4842</v>
      </c>
      <c r="T253">
        <v>58</v>
      </c>
      <c r="U253" t="s">
        <v>4845</v>
      </c>
      <c r="V253" t="s">
        <v>5066</v>
      </c>
      <c r="W253">
        <v>2012</v>
      </c>
      <c r="X253" t="str">
        <f>HYPERLINK("http://www.pdbbind.org.cn/quickpdb.asp?quickpdb=4HA5","4HA5")</f>
        <v>4HA5</v>
      </c>
    </row>
    <row r="254" spans="9:24" x14ac:dyDescent="0.25">
      <c r="I254" t="s">
        <v>4562</v>
      </c>
      <c r="J254" t="s">
        <v>4691</v>
      </c>
      <c r="K254" t="s">
        <v>4696</v>
      </c>
      <c r="L254" t="s">
        <v>4243</v>
      </c>
      <c r="M254" t="s">
        <v>4265</v>
      </c>
      <c r="N254">
        <v>406</v>
      </c>
      <c r="O254" t="s">
        <v>4796</v>
      </c>
      <c r="P254" t="s">
        <v>4808</v>
      </c>
      <c r="Q254" t="s">
        <v>4837</v>
      </c>
      <c r="R254" t="s">
        <v>4841</v>
      </c>
      <c r="S254" t="s">
        <v>4842</v>
      </c>
      <c r="T254">
        <v>0.75</v>
      </c>
      <c r="U254" t="s">
        <v>4846</v>
      </c>
      <c r="V254" t="s">
        <v>5067</v>
      </c>
      <c r="W254">
        <v>2013</v>
      </c>
      <c r="X254" t="str">
        <f>HYPERLINK("http://www.pdbbind.org.cn/quickpdb.asp?quickpdb=4HZT","4HZT")</f>
        <v>4HZT</v>
      </c>
    </row>
    <row r="255" spans="9:24" x14ac:dyDescent="0.25">
      <c r="I255" t="s">
        <v>4563</v>
      </c>
      <c r="J255" t="s">
        <v>4691</v>
      </c>
      <c r="K255" t="s">
        <v>4759</v>
      </c>
      <c r="L255" t="s">
        <v>4243</v>
      </c>
      <c r="M255" t="s">
        <v>4265</v>
      </c>
      <c r="N255">
        <v>406</v>
      </c>
      <c r="O255" t="s">
        <v>4796</v>
      </c>
      <c r="P255" t="s">
        <v>4808</v>
      </c>
      <c r="Q255" t="s">
        <v>4837</v>
      </c>
      <c r="R255" t="s">
        <v>4841</v>
      </c>
      <c r="S255" t="s">
        <v>4842</v>
      </c>
      <c r="T255">
        <v>0.61</v>
      </c>
      <c r="U255" t="s">
        <v>4846</v>
      </c>
      <c r="V255" t="s">
        <v>5068</v>
      </c>
      <c r="W255">
        <v>2013</v>
      </c>
      <c r="X255" t="str">
        <f>HYPERLINK("http://www.pdbbind.org.cn/quickpdb.asp?quickpdb=4I0D","4I0D")</f>
        <v>4I0D</v>
      </c>
    </row>
    <row r="256" spans="9:24" x14ac:dyDescent="0.25">
      <c r="I256" t="s">
        <v>4564</v>
      </c>
      <c r="J256" t="s">
        <v>4691</v>
      </c>
      <c r="K256" t="s">
        <v>4702</v>
      </c>
      <c r="L256" t="s">
        <v>4243</v>
      </c>
      <c r="M256" t="s">
        <v>4265</v>
      </c>
      <c r="N256">
        <v>406</v>
      </c>
      <c r="O256" t="s">
        <v>4796</v>
      </c>
      <c r="P256" t="s">
        <v>4808</v>
      </c>
    </row>
    <row r="257" spans="9:24" x14ac:dyDescent="0.25">
      <c r="I257" t="s">
        <v>4565</v>
      </c>
      <c r="J257" t="s">
        <v>4691</v>
      </c>
      <c r="K257" t="s">
        <v>4696</v>
      </c>
      <c r="L257" t="s">
        <v>4243</v>
      </c>
      <c r="M257" t="s">
        <v>4265</v>
      </c>
      <c r="N257">
        <v>406</v>
      </c>
      <c r="O257" t="s">
        <v>4796</v>
      </c>
      <c r="P257" t="s">
        <v>4808</v>
      </c>
      <c r="Q257" t="s">
        <v>4837</v>
      </c>
      <c r="R257" t="s">
        <v>4841</v>
      </c>
      <c r="S257" t="s">
        <v>4842</v>
      </c>
      <c r="T257">
        <v>0.45</v>
      </c>
      <c r="U257" t="s">
        <v>4846</v>
      </c>
      <c r="V257" t="s">
        <v>5069</v>
      </c>
      <c r="W257">
        <v>2013</v>
      </c>
      <c r="X257" t="str">
        <f>HYPERLINK("http://www.pdbbind.org.cn/quickpdb.asp?quickpdb=4I0F","4I0F")</f>
        <v>4I0F</v>
      </c>
    </row>
    <row r="258" spans="9:24" x14ac:dyDescent="0.25">
      <c r="I258" t="s">
        <v>4566</v>
      </c>
      <c r="J258" t="s">
        <v>4691</v>
      </c>
      <c r="K258" t="s">
        <v>4760</v>
      </c>
      <c r="L258" t="s">
        <v>4243</v>
      </c>
      <c r="M258" t="s">
        <v>4265</v>
      </c>
      <c r="N258">
        <v>406</v>
      </c>
      <c r="O258" t="s">
        <v>4796</v>
      </c>
      <c r="P258" t="s">
        <v>4808</v>
      </c>
    </row>
    <row r="259" spans="9:24" x14ac:dyDescent="0.25">
      <c r="I259" t="s">
        <v>4567</v>
      </c>
      <c r="J259" t="s">
        <v>4691</v>
      </c>
      <c r="K259" t="s">
        <v>4707</v>
      </c>
      <c r="L259" t="s">
        <v>4793</v>
      </c>
      <c r="M259" t="s">
        <v>4265</v>
      </c>
      <c r="N259">
        <v>406</v>
      </c>
      <c r="O259" t="s">
        <v>4796</v>
      </c>
      <c r="P259" t="s">
        <v>4808</v>
      </c>
    </row>
    <row r="260" spans="9:24" x14ac:dyDescent="0.25">
      <c r="I260" t="s">
        <v>4568</v>
      </c>
      <c r="J260" t="s">
        <v>4691</v>
      </c>
      <c r="K260" t="s">
        <v>4707</v>
      </c>
      <c r="L260" t="s">
        <v>4793</v>
      </c>
      <c r="M260" t="s">
        <v>4265</v>
      </c>
      <c r="N260">
        <v>406</v>
      </c>
      <c r="O260" t="s">
        <v>4796</v>
      </c>
      <c r="P260" t="s">
        <v>4808</v>
      </c>
    </row>
    <row r="261" spans="9:24" x14ac:dyDescent="0.25">
      <c r="I261" t="s">
        <v>4569</v>
      </c>
      <c r="J261" t="s">
        <v>4691</v>
      </c>
      <c r="K261" t="s">
        <v>4761</v>
      </c>
      <c r="L261" t="s">
        <v>4243</v>
      </c>
      <c r="M261" t="s">
        <v>4265</v>
      </c>
      <c r="N261">
        <v>406</v>
      </c>
      <c r="O261" t="s">
        <v>4796</v>
      </c>
      <c r="P261" t="s">
        <v>4808</v>
      </c>
    </row>
    <row r="262" spans="9:24" x14ac:dyDescent="0.25">
      <c r="I262" t="s">
        <v>4570</v>
      </c>
      <c r="J262" t="s">
        <v>4691</v>
      </c>
      <c r="K262" t="s">
        <v>4696</v>
      </c>
      <c r="L262" t="s">
        <v>4243</v>
      </c>
      <c r="M262" t="s">
        <v>4265</v>
      </c>
      <c r="N262">
        <v>406</v>
      </c>
      <c r="O262" t="s">
        <v>4796</v>
      </c>
      <c r="P262" t="s">
        <v>4808</v>
      </c>
      <c r="Q262" t="s">
        <v>4837</v>
      </c>
      <c r="R262" t="s">
        <v>4841</v>
      </c>
      <c r="S262" t="s">
        <v>4842</v>
      </c>
      <c r="T262">
        <v>0.47</v>
      </c>
      <c r="U262" t="s">
        <v>4846</v>
      </c>
      <c r="V262" t="s">
        <v>5070</v>
      </c>
      <c r="W262">
        <v>2013</v>
      </c>
      <c r="X262" t="str">
        <f>HYPERLINK("http://www.pdbbind.org.cn/quickpdb.asp?quickpdb=4I0Z","4I0Z")</f>
        <v>4I0Z</v>
      </c>
    </row>
    <row r="263" spans="9:24" x14ac:dyDescent="0.25">
      <c r="I263" t="s">
        <v>4571</v>
      </c>
      <c r="J263" t="s">
        <v>4691</v>
      </c>
      <c r="K263" t="s">
        <v>4754</v>
      </c>
      <c r="L263" t="s">
        <v>4243</v>
      </c>
      <c r="M263" t="s">
        <v>4265</v>
      </c>
      <c r="N263">
        <v>406</v>
      </c>
      <c r="O263" t="s">
        <v>4796</v>
      </c>
      <c r="P263" t="s">
        <v>4808</v>
      </c>
      <c r="Q263" t="s">
        <v>4837</v>
      </c>
      <c r="R263" t="s">
        <v>4841</v>
      </c>
      <c r="S263" t="s">
        <v>4842</v>
      </c>
      <c r="T263">
        <v>0.17</v>
      </c>
      <c r="U263" t="s">
        <v>4846</v>
      </c>
      <c r="V263" t="s">
        <v>5071</v>
      </c>
      <c r="W263">
        <v>2013</v>
      </c>
      <c r="X263" t="str">
        <f>HYPERLINK("http://www.pdbbind.org.cn/quickpdb.asp?quickpdb=4I10","4I10")</f>
        <v>4I10</v>
      </c>
    </row>
    <row r="264" spans="9:24" x14ac:dyDescent="0.25">
      <c r="I264" t="s">
        <v>4572</v>
      </c>
      <c r="J264" t="s">
        <v>4691</v>
      </c>
      <c r="K264" t="s">
        <v>4715</v>
      </c>
      <c r="L264" t="s">
        <v>4243</v>
      </c>
      <c r="M264" t="s">
        <v>4265</v>
      </c>
      <c r="N264">
        <v>406</v>
      </c>
      <c r="O264" t="s">
        <v>4796</v>
      </c>
      <c r="P264" t="s">
        <v>4808</v>
      </c>
      <c r="Q264" t="s">
        <v>4837</v>
      </c>
      <c r="R264" t="s">
        <v>4841</v>
      </c>
      <c r="S264" t="s">
        <v>4842</v>
      </c>
      <c r="T264">
        <v>27.2</v>
      </c>
      <c r="U264" t="s">
        <v>4846</v>
      </c>
      <c r="V264" t="s">
        <v>5072</v>
      </c>
      <c r="W264">
        <v>2013</v>
      </c>
      <c r="X264" t="str">
        <f>HYPERLINK("http://www.pdbbind.org.cn/quickpdb.asp?quickpdb=4I11","4I11")</f>
        <v>4I11</v>
      </c>
    </row>
    <row r="265" spans="9:24" x14ac:dyDescent="0.25">
      <c r="I265" t="s">
        <v>4573</v>
      </c>
      <c r="J265" t="s">
        <v>4691</v>
      </c>
      <c r="K265" t="s">
        <v>4760</v>
      </c>
      <c r="L265" t="s">
        <v>4243</v>
      </c>
      <c r="M265" t="s">
        <v>4265</v>
      </c>
      <c r="N265">
        <v>406</v>
      </c>
      <c r="O265" t="s">
        <v>4796</v>
      </c>
      <c r="P265" t="s">
        <v>4808</v>
      </c>
      <c r="Q265" t="s">
        <v>4837</v>
      </c>
      <c r="R265" t="s">
        <v>4841</v>
      </c>
      <c r="S265" t="s">
        <v>4842</v>
      </c>
      <c r="T265">
        <v>0.40600000000000003</v>
      </c>
      <c r="U265" t="s">
        <v>4846</v>
      </c>
      <c r="V265" t="s">
        <v>5073</v>
      </c>
      <c r="W265">
        <v>2013</v>
      </c>
      <c r="X265" t="str">
        <f>HYPERLINK("http://www.pdbbind.org.cn/quickpdb.asp?quickpdb=4I12","4I12")</f>
        <v>4I12</v>
      </c>
    </row>
    <row r="266" spans="9:24" x14ac:dyDescent="0.25">
      <c r="I266" t="s">
        <v>4574</v>
      </c>
      <c r="J266" t="s">
        <v>4691</v>
      </c>
      <c r="K266" t="s">
        <v>4695</v>
      </c>
      <c r="L266" t="s">
        <v>4243</v>
      </c>
      <c r="M266" t="s">
        <v>4265</v>
      </c>
      <c r="N266">
        <v>406</v>
      </c>
      <c r="O266" t="s">
        <v>4796</v>
      </c>
      <c r="P266" t="s">
        <v>4808</v>
      </c>
      <c r="Q266" t="s">
        <v>4837</v>
      </c>
      <c r="R266" t="s">
        <v>4841</v>
      </c>
      <c r="S266" t="s">
        <v>4842</v>
      </c>
      <c r="T266">
        <v>8.0000000000000002E-3</v>
      </c>
      <c r="U266" t="s">
        <v>4846</v>
      </c>
      <c r="V266" t="s">
        <v>5074</v>
      </c>
      <c r="W266">
        <v>2013</v>
      </c>
      <c r="X266" t="str">
        <f>HYPERLINK("http://www.pdbbind.org.cn/quickpdb.asp?quickpdb=4I1C","4I1C")</f>
        <v>4I1C</v>
      </c>
    </row>
    <row r="267" spans="9:24" x14ac:dyDescent="0.25">
      <c r="I267" t="s">
        <v>4575</v>
      </c>
      <c r="J267" t="s">
        <v>4691</v>
      </c>
      <c r="K267" t="s">
        <v>4762</v>
      </c>
      <c r="L267" t="s">
        <v>4243</v>
      </c>
      <c r="M267" t="s">
        <v>4265</v>
      </c>
      <c r="N267">
        <v>433</v>
      </c>
      <c r="O267" t="s">
        <v>4796</v>
      </c>
      <c r="P267" t="s">
        <v>4817</v>
      </c>
      <c r="Q267" t="s">
        <v>4837</v>
      </c>
      <c r="R267" t="s">
        <v>4841</v>
      </c>
      <c r="S267" t="s">
        <v>4842</v>
      </c>
      <c r="T267">
        <v>4.3999999999999997E-2</v>
      </c>
      <c r="U267" t="s">
        <v>4846</v>
      </c>
      <c r="V267" t="s">
        <v>5075</v>
      </c>
      <c r="W267">
        <v>2013</v>
      </c>
      <c r="X267" t="str">
        <f>HYPERLINK("http://www.pdbbind.org.cn/quickpdb.asp?quickpdb=4IVS","4IVS")</f>
        <v>4IVS</v>
      </c>
    </row>
    <row r="268" spans="9:24" x14ac:dyDescent="0.25">
      <c r="I268" t="s">
        <v>4576</v>
      </c>
      <c r="J268" t="s">
        <v>4691</v>
      </c>
      <c r="K268" t="s">
        <v>4718</v>
      </c>
      <c r="L268" t="s">
        <v>4243</v>
      </c>
      <c r="M268" t="s">
        <v>4265</v>
      </c>
      <c r="N268">
        <v>433</v>
      </c>
      <c r="O268" t="s">
        <v>4796</v>
      </c>
      <c r="P268" t="s">
        <v>4817</v>
      </c>
      <c r="Q268" t="s">
        <v>4837</v>
      </c>
      <c r="R268" t="s">
        <v>4841</v>
      </c>
      <c r="S268" t="s">
        <v>4842</v>
      </c>
      <c r="T268">
        <v>1.01</v>
      </c>
      <c r="U268" t="s">
        <v>4846</v>
      </c>
      <c r="V268" t="s">
        <v>5076</v>
      </c>
      <c r="W268">
        <v>2013</v>
      </c>
      <c r="X268" t="str">
        <f>HYPERLINK("http://www.pdbbind.org.cn/quickpdb.asp?quickpdb=4IVT","4IVT")</f>
        <v>4IVT</v>
      </c>
    </row>
    <row r="269" spans="9:24" x14ac:dyDescent="0.25">
      <c r="I269" t="s">
        <v>4577</v>
      </c>
      <c r="J269" t="s">
        <v>4691</v>
      </c>
      <c r="K269" t="s">
        <v>4727</v>
      </c>
      <c r="L269" t="s">
        <v>4243</v>
      </c>
      <c r="M269" t="s">
        <v>4265</v>
      </c>
      <c r="N269">
        <v>409</v>
      </c>
      <c r="O269" t="s">
        <v>4796</v>
      </c>
      <c r="P269" t="s">
        <v>4812</v>
      </c>
      <c r="Q269" t="s">
        <v>4837</v>
      </c>
      <c r="R269" t="s">
        <v>4841</v>
      </c>
      <c r="S269" t="s">
        <v>4842</v>
      </c>
      <c r="T269">
        <v>51</v>
      </c>
      <c r="U269" t="s">
        <v>4845</v>
      </c>
      <c r="V269" t="s">
        <v>5077</v>
      </c>
      <c r="W269">
        <v>2013</v>
      </c>
      <c r="X269" t="str">
        <f>HYPERLINK("http://www.pdbbind.org.cn/quickpdb.asp?quickpdb=4J0P","4J0P")</f>
        <v>4J0P</v>
      </c>
    </row>
    <row r="270" spans="9:24" x14ac:dyDescent="0.25">
      <c r="I270" t="s">
        <v>4578</v>
      </c>
      <c r="J270" t="s">
        <v>4691</v>
      </c>
      <c r="K270" t="s">
        <v>4700</v>
      </c>
      <c r="L270" t="s">
        <v>4243</v>
      </c>
      <c r="M270" t="s">
        <v>4265</v>
      </c>
      <c r="N270">
        <v>409</v>
      </c>
      <c r="O270" t="s">
        <v>4796</v>
      </c>
      <c r="P270" t="s">
        <v>4812</v>
      </c>
      <c r="Q270" t="s">
        <v>4837</v>
      </c>
      <c r="R270" t="s">
        <v>4841</v>
      </c>
      <c r="S270" t="s">
        <v>4842</v>
      </c>
      <c r="T270">
        <v>0.184</v>
      </c>
      <c r="U270" t="s">
        <v>4846</v>
      </c>
      <c r="V270" t="s">
        <v>5078</v>
      </c>
      <c r="W270">
        <v>2013</v>
      </c>
      <c r="X270" t="str">
        <f>HYPERLINK("http://www.pdbbind.org.cn/quickpdb.asp?quickpdb=4J0T","4J0T")</f>
        <v>4J0T</v>
      </c>
    </row>
    <row r="271" spans="9:24" x14ac:dyDescent="0.25">
      <c r="I271" t="s">
        <v>4579</v>
      </c>
      <c r="J271" t="s">
        <v>4691</v>
      </c>
      <c r="K271" t="s">
        <v>4743</v>
      </c>
      <c r="L271" t="s">
        <v>4243</v>
      </c>
      <c r="M271" t="s">
        <v>4265</v>
      </c>
      <c r="N271">
        <v>409</v>
      </c>
      <c r="O271" t="s">
        <v>4796</v>
      </c>
      <c r="P271" t="s">
        <v>4812</v>
      </c>
      <c r="Q271" t="s">
        <v>4837</v>
      </c>
      <c r="R271" t="s">
        <v>4841</v>
      </c>
      <c r="S271" t="s">
        <v>4842</v>
      </c>
      <c r="T271">
        <v>28</v>
      </c>
      <c r="U271" t="s">
        <v>4845</v>
      </c>
      <c r="V271" t="s">
        <v>5079</v>
      </c>
      <c r="W271">
        <v>2013</v>
      </c>
      <c r="X271" t="str">
        <f>HYPERLINK("http://www.pdbbind.org.cn/quickpdb.asp?quickpdb=4J0V","4J0V")</f>
        <v>4J0V</v>
      </c>
    </row>
    <row r="272" spans="9:24" x14ac:dyDescent="0.25">
      <c r="I272" t="s">
        <v>4580</v>
      </c>
      <c r="J272" t="s">
        <v>4691</v>
      </c>
      <c r="K272" t="s">
        <v>4747</v>
      </c>
      <c r="L272" t="s">
        <v>4243</v>
      </c>
      <c r="M272" t="s">
        <v>4265</v>
      </c>
      <c r="N272">
        <v>409</v>
      </c>
      <c r="O272" t="s">
        <v>4796</v>
      </c>
      <c r="P272" t="s">
        <v>4812</v>
      </c>
      <c r="Q272" t="s">
        <v>4837</v>
      </c>
      <c r="R272" t="s">
        <v>4841</v>
      </c>
      <c r="S272" t="s">
        <v>4842</v>
      </c>
      <c r="T272">
        <v>0.435</v>
      </c>
      <c r="U272" t="s">
        <v>4846</v>
      </c>
      <c r="V272" t="s">
        <v>5080</v>
      </c>
      <c r="W272">
        <v>2013</v>
      </c>
      <c r="X272" t="str">
        <f>HYPERLINK("http://www.pdbbind.org.cn/quickpdb.asp?quickpdb=4J0Y","4J0Y")</f>
        <v>4J0Y</v>
      </c>
    </row>
    <row r="273" spans="9:24" x14ac:dyDescent="0.25">
      <c r="I273" t="s">
        <v>4581</v>
      </c>
      <c r="J273" t="s">
        <v>4691</v>
      </c>
      <c r="K273" t="s">
        <v>4763</v>
      </c>
      <c r="L273" t="s">
        <v>4243</v>
      </c>
      <c r="M273" t="s">
        <v>4265</v>
      </c>
      <c r="N273">
        <v>409</v>
      </c>
      <c r="O273" t="s">
        <v>4796</v>
      </c>
      <c r="P273" t="s">
        <v>4812</v>
      </c>
      <c r="Q273" t="s">
        <v>4837</v>
      </c>
      <c r="R273" t="s">
        <v>4841</v>
      </c>
      <c r="S273" t="s">
        <v>4842</v>
      </c>
      <c r="T273">
        <v>77</v>
      </c>
      <c r="U273" t="s">
        <v>4845</v>
      </c>
      <c r="V273" t="s">
        <v>5081</v>
      </c>
      <c r="W273">
        <v>2013</v>
      </c>
      <c r="X273" t="str">
        <f>HYPERLINK("http://www.pdbbind.org.cn/quickpdb.asp?quickpdb=4J0Z","4J0Z")</f>
        <v>4J0Z</v>
      </c>
    </row>
    <row r="274" spans="9:24" x14ac:dyDescent="0.25">
      <c r="I274" t="s">
        <v>4582</v>
      </c>
      <c r="J274" t="s">
        <v>4691</v>
      </c>
      <c r="K274" t="s">
        <v>4764</v>
      </c>
      <c r="L274" t="s">
        <v>4243</v>
      </c>
      <c r="M274" t="s">
        <v>4265</v>
      </c>
      <c r="N274">
        <v>409</v>
      </c>
      <c r="O274" t="s">
        <v>4796</v>
      </c>
      <c r="P274" t="s">
        <v>4812</v>
      </c>
      <c r="Q274" t="s">
        <v>4837</v>
      </c>
      <c r="R274" t="s">
        <v>4841</v>
      </c>
      <c r="S274" t="s">
        <v>4842</v>
      </c>
      <c r="T274">
        <v>54</v>
      </c>
      <c r="U274" t="s">
        <v>4845</v>
      </c>
      <c r="V274" t="s">
        <v>5082</v>
      </c>
      <c r="W274">
        <v>2013</v>
      </c>
      <c r="X274" t="str">
        <f>HYPERLINK("http://www.pdbbind.org.cn/quickpdb.asp?quickpdb=4J17","4J17")</f>
        <v>4J17</v>
      </c>
    </row>
    <row r="275" spans="9:24" x14ac:dyDescent="0.25">
      <c r="I275" t="s">
        <v>4583</v>
      </c>
      <c r="J275" t="s">
        <v>4691</v>
      </c>
      <c r="K275" t="s">
        <v>4736</v>
      </c>
      <c r="L275" t="s">
        <v>4243</v>
      </c>
      <c r="M275" t="s">
        <v>4265</v>
      </c>
      <c r="N275">
        <v>409</v>
      </c>
      <c r="O275" t="s">
        <v>4796</v>
      </c>
      <c r="P275" t="s">
        <v>4812</v>
      </c>
      <c r="Q275" t="s">
        <v>4837</v>
      </c>
      <c r="R275" t="s">
        <v>4841</v>
      </c>
      <c r="S275" t="s">
        <v>4842</v>
      </c>
      <c r="T275">
        <v>49</v>
      </c>
      <c r="U275" t="s">
        <v>4845</v>
      </c>
      <c r="V275" t="s">
        <v>5083</v>
      </c>
      <c r="W275">
        <v>2013</v>
      </c>
      <c r="X275" t="str">
        <f>HYPERLINK("http://www.pdbbind.org.cn/quickpdb.asp?quickpdb=4J1C","4J1C")</f>
        <v>4J1C</v>
      </c>
    </row>
    <row r="276" spans="9:24" x14ac:dyDescent="0.25">
      <c r="I276" t="s">
        <v>4584</v>
      </c>
      <c r="J276" t="s">
        <v>4691</v>
      </c>
      <c r="K276" t="s">
        <v>4760</v>
      </c>
      <c r="L276" t="s">
        <v>4243</v>
      </c>
      <c r="M276" t="s">
        <v>4265</v>
      </c>
      <c r="N276">
        <v>409</v>
      </c>
      <c r="O276" t="s">
        <v>4796</v>
      </c>
      <c r="P276" t="s">
        <v>4812</v>
      </c>
      <c r="Q276" t="s">
        <v>4837</v>
      </c>
      <c r="R276" t="s">
        <v>4841</v>
      </c>
      <c r="S276" t="s">
        <v>4842</v>
      </c>
      <c r="T276">
        <v>19</v>
      </c>
      <c r="U276" t="s">
        <v>4845</v>
      </c>
      <c r="V276" t="s">
        <v>5084</v>
      </c>
      <c r="W276">
        <v>2013</v>
      </c>
      <c r="X276" t="str">
        <f>HYPERLINK("http://www.pdbbind.org.cn/quickpdb.asp?quickpdb=4J1E","4J1E")</f>
        <v>4J1E</v>
      </c>
    </row>
    <row r="277" spans="9:24" x14ac:dyDescent="0.25">
      <c r="I277" t="s">
        <v>4585</v>
      </c>
      <c r="J277" t="s">
        <v>4691</v>
      </c>
      <c r="K277" t="s">
        <v>4701</v>
      </c>
      <c r="L277" t="s">
        <v>4243</v>
      </c>
      <c r="M277" t="s">
        <v>4265</v>
      </c>
      <c r="N277">
        <v>409</v>
      </c>
      <c r="O277" t="s">
        <v>4796</v>
      </c>
      <c r="P277" t="s">
        <v>4812</v>
      </c>
      <c r="Q277" t="s">
        <v>4837</v>
      </c>
      <c r="R277" t="s">
        <v>4841</v>
      </c>
      <c r="S277" t="s">
        <v>4842</v>
      </c>
      <c r="T277">
        <v>12</v>
      </c>
      <c r="U277" t="s">
        <v>4845</v>
      </c>
      <c r="V277" t="s">
        <v>5085</v>
      </c>
      <c r="W277">
        <v>2013</v>
      </c>
      <c r="X277" t="str">
        <f>HYPERLINK("http://www.pdbbind.org.cn/quickpdb.asp?quickpdb=4J1F","4J1F")</f>
        <v>4J1F</v>
      </c>
    </row>
    <row r="278" spans="9:24" x14ac:dyDescent="0.25">
      <c r="I278" t="s">
        <v>4586</v>
      </c>
      <c r="J278" t="s">
        <v>4691</v>
      </c>
      <c r="K278" t="s">
        <v>4707</v>
      </c>
      <c r="L278" t="s">
        <v>4243</v>
      </c>
      <c r="M278" t="s">
        <v>4265</v>
      </c>
      <c r="N278">
        <v>409</v>
      </c>
      <c r="O278" t="s">
        <v>4796</v>
      </c>
      <c r="P278" t="s">
        <v>4812</v>
      </c>
      <c r="Q278" t="s">
        <v>4837</v>
      </c>
      <c r="R278" t="s">
        <v>4841</v>
      </c>
      <c r="S278" t="s">
        <v>4842</v>
      </c>
      <c r="T278">
        <v>0.77600000000000002</v>
      </c>
      <c r="U278" t="s">
        <v>4846</v>
      </c>
      <c r="V278" t="s">
        <v>5086</v>
      </c>
      <c r="W278">
        <v>2013</v>
      </c>
      <c r="X278" t="str">
        <f>HYPERLINK("http://www.pdbbind.org.cn/quickpdb.asp?quickpdb=4J1H","4J1H")</f>
        <v>4J1H</v>
      </c>
    </row>
    <row r="279" spans="9:24" x14ac:dyDescent="0.25">
      <c r="I279" t="s">
        <v>4587</v>
      </c>
      <c r="J279" t="s">
        <v>4691</v>
      </c>
      <c r="K279" t="s">
        <v>4700</v>
      </c>
      <c r="L279" t="s">
        <v>4243</v>
      </c>
      <c r="M279" t="s">
        <v>4265</v>
      </c>
      <c r="N279">
        <v>409</v>
      </c>
      <c r="O279" t="s">
        <v>4796</v>
      </c>
      <c r="P279" t="s">
        <v>4812</v>
      </c>
      <c r="Q279" t="s">
        <v>4837</v>
      </c>
      <c r="R279" t="s">
        <v>4841</v>
      </c>
      <c r="S279" t="s">
        <v>4842</v>
      </c>
      <c r="T279">
        <v>40</v>
      </c>
      <c r="U279" t="s">
        <v>4845</v>
      </c>
      <c r="V279" t="s">
        <v>5087</v>
      </c>
      <c r="W279">
        <v>2013</v>
      </c>
      <c r="X279" t="str">
        <f>HYPERLINK("http://www.pdbbind.org.cn/quickpdb.asp?quickpdb=4J1I","4J1I")</f>
        <v>4J1I</v>
      </c>
    </row>
    <row r="280" spans="9:24" x14ac:dyDescent="0.25">
      <c r="I280" t="s">
        <v>4588</v>
      </c>
      <c r="J280" t="s">
        <v>4691</v>
      </c>
      <c r="K280" t="s">
        <v>4765</v>
      </c>
      <c r="L280" t="s">
        <v>4243</v>
      </c>
      <c r="M280" t="s">
        <v>4265</v>
      </c>
      <c r="N280">
        <v>409</v>
      </c>
      <c r="O280" t="s">
        <v>4796</v>
      </c>
      <c r="P280" t="s">
        <v>4812</v>
      </c>
      <c r="Q280" t="s">
        <v>4837</v>
      </c>
      <c r="R280" t="s">
        <v>4841</v>
      </c>
      <c r="S280" t="s">
        <v>4842</v>
      </c>
      <c r="T280">
        <v>13</v>
      </c>
      <c r="U280" t="s">
        <v>4845</v>
      </c>
      <c r="V280" t="s">
        <v>5088</v>
      </c>
      <c r="W280">
        <v>2013</v>
      </c>
      <c r="X280" t="str">
        <f>HYPERLINK("http://www.pdbbind.org.cn/quickpdb.asp?quickpdb=4J1K","4J1K")</f>
        <v>4J1K</v>
      </c>
    </row>
    <row r="281" spans="9:24" x14ac:dyDescent="0.25">
      <c r="I281" t="s">
        <v>4589</v>
      </c>
      <c r="J281" t="s">
        <v>4691</v>
      </c>
      <c r="K281" t="s">
        <v>4696</v>
      </c>
      <c r="L281" t="s">
        <v>4243</v>
      </c>
      <c r="M281" t="s">
        <v>4265</v>
      </c>
      <c r="N281">
        <v>406</v>
      </c>
      <c r="O281" t="s">
        <v>4796</v>
      </c>
      <c r="P281" t="s">
        <v>4808</v>
      </c>
      <c r="Q281" t="s">
        <v>4837</v>
      </c>
      <c r="R281" t="s">
        <v>4841</v>
      </c>
      <c r="S281" t="s">
        <v>4842</v>
      </c>
      <c r="T281">
        <v>36.83</v>
      </c>
      <c r="U281" t="s">
        <v>4846</v>
      </c>
      <c r="V281" t="s">
        <v>5089</v>
      </c>
      <c r="W281">
        <v>2013</v>
      </c>
      <c r="X281" t="str">
        <f>HYPERLINK("http://www.pdbbind.org.cn/quickpdb.asp?quickpdb=4JOO","4JOO")</f>
        <v>4JOO</v>
      </c>
    </row>
    <row r="282" spans="9:24" x14ac:dyDescent="0.25">
      <c r="I282" t="s">
        <v>4590</v>
      </c>
      <c r="J282" t="s">
        <v>4691</v>
      </c>
      <c r="K282" t="s">
        <v>4696</v>
      </c>
      <c r="L282" t="s">
        <v>4243</v>
      </c>
      <c r="M282" t="s">
        <v>4265</v>
      </c>
      <c r="N282">
        <v>406</v>
      </c>
      <c r="O282" t="s">
        <v>4796</v>
      </c>
      <c r="P282" t="s">
        <v>4808</v>
      </c>
      <c r="Q282" t="s">
        <v>4837</v>
      </c>
      <c r="R282" t="s">
        <v>4841</v>
      </c>
      <c r="S282" t="s">
        <v>4842</v>
      </c>
      <c r="T282">
        <v>24</v>
      </c>
      <c r="U282" t="s">
        <v>4845</v>
      </c>
      <c r="V282" t="s">
        <v>5090</v>
      </c>
      <c r="W282">
        <v>2013</v>
      </c>
      <c r="X282" t="str">
        <f>HYPERLINK("http://www.pdbbind.org.cn/quickpdb.asp?quickpdb=4JP9","4JP9")</f>
        <v>4JP9</v>
      </c>
    </row>
    <row r="283" spans="9:24" x14ac:dyDescent="0.25">
      <c r="I283" t="s">
        <v>4591</v>
      </c>
      <c r="J283" t="s">
        <v>4691</v>
      </c>
      <c r="K283" t="s">
        <v>4696</v>
      </c>
      <c r="L283" t="s">
        <v>4243</v>
      </c>
      <c r="M283" t="s">
        <v>4265</v>
      </c>
      <c r="N283">
        <v>406</v>
      </c>
      <c r="O283" t="s">
        <v>4796</v>
      </c>
      <c r="P283" t="s">
        <v>4808</v>
      </c>
      <c r="Q283" t="s">
        <v>4837</v>
      </c>
      <c r="R283" t="s">
        <v>4841</v>
      </c>
      <c r="S283" t="s">
        <v>4842</v>
      </c>
      <c r="T283">
        <v>94</v>
      </c>
      <c r="U283" t="s">
        <v>4845</v>
      </c>
      <c r="V283" t="s">
        <v>5091</v>
      </c>
      <c r="W283">
        <v>2013</v>
      </c>
      <c r="X283" t="str">
        <f>HYPERLINK("http://www.pdbbind.org.cn/quickpdb.asp?quickpdb=4JPC","4JPC")</f>
        <v>4JPC</v>
      </c>
    </row>
    <row r="284" spans="9:24" x14ac:dyDescent="0.25">
      <c r="I284" t="s">
        <v>4592</v>
      </c>
      <c r="J284" t="s">
        <v>4691</v>
      </c>
      <c r="K284" t="s">
        <v>4696</v>
      </c>
      <c r="L284" t="s">
        <v>4243</v>
      </c>
      <c r="M284" t="s">
        <v>4265</v>
      </c>
      <c r="N284">
        <v>406</v>
      </c>
      <c r="O284" t="s">
        <v>4796</v>
      </c>
      <c r="P284" t="s">
        <v>4808</v>
      </c>
      <c r="Q284" t="s">
        <v>4837</v>
      </c>
      <c r="R284" t="s">
        <v>4841</v>
      </c>
      <c r="S284" t="s">
        <v>4842</v>
      </c>
      <c r="T284">
        <v>48</v>
      </c>
      <c r="U284" t="s">
        <v>4845</v>
      </c>
      <c r="V284" t="s">
        <v>5092</v>
      </c>
      <c r="W284">
        <v>2013</v>
      </c>
      <c r="X284" t="str">
        <f>HYPERLINK("http://www.pdbbind.org.cn/quickpdb.asp?quickpdb=4JPE","4JPE")</f>
        <v>4JPE</v>
      </c>
    </row>
    <row r="285" spans="9:24" x14ac:dyDescent="0.25">
      <c r="I285" t="s">
        <v>4593</v>
      </c>
      <c r="J285" t="s">
        <v>4691</v>
      </c>
      <c r="K285" t="s">
        <v>4753</v>
      </c>
      <c r="L285" t="s">
        <v>4793</v>
      </c>
      <c r="M285" t="s">
        <v>4265</v>
      </c>
      <c r="N285">
        <v>388</v>
      </c>
      <c r="O285" t="s">
        <v>4796</v>
      </c>
      <c r="P285" t="s">
        <v>4806</v>
      </c>
      <c r="Q285" t="s">
        <v>4837</v>
      </c>
      <c r="R285" t="s">
        <v>4841</v>
      </c>
      <c r="S285" t="s">
        <v>4842</v>
      </c>
      <c r="T285">
        <v>36</v>
      </c>
      <c r="U285" t="s">
        <v>4845</v>
      </c>
      <c r="V285" t="s">
        <v>5093</v>
      </c>
      <c r="W285">
        <v>2013</v>
      </c>
      <c r="X285" t="str">
        <f>HYPERLINK("http://www.pdbbind.org.cn/quickpdb.asp?quickpdb=4K8S","4K8S")</f>
        <v>4K8S</v>
      </c>
    </row>
    <row r="286" spans="9:24" x14ac:dyDescent="0.25">
      <c r="I286" t="s">
        <v>4594</v>
      </c>
      <c r="J286" t="s">
        <v>4691</v>
      </c>
      <c r="K286" t="s">
        <v>4766</v>
      </c>
      <c r="L286" t="s">
        <v>4793</v>
      </c>
      <c r="M286" t="s">
        <v>4265</v>
      </c>
      <c r="N286">
        <v>388</v>
      </c>
      <c r="O286" t="s">
        <v>4796</v>
      </c>
      <c r="P286" t="s">
        <v>4806</v>
      </c>
      <c r="Q286" t="s">
        <v>4837</v>
      </c>
      <c r="R286" t="s">
        <v>4841</v>
      </c>
      <c r="S286" t="s">
        <v>4842</v>
      </c>
      <c r="T286">
        <v>76</v>
      </c>
      <c r="U286" t="s">
        <v>4845</v>
      </c>
      <c r="V286" t="s">
        <v>5094</v>
      </c>
      <c r="W286">
        <v>2013</v>
      </c>
      <c r="X286" t="str">
        <f>HYPERLINK("http://www.pdbbind.org.cn/quickpdb.asp?quickpdb=4K9H","4K9H")</f>
        <v>4K9H</v>
      </c>
    </row>
    <row r="287" spans="9:24" x14ac:dyDescent="0.25">
      <c r="I287" t="s">
        <v>4595</v>
      </c>
      <c r="J287" t="s">
        <v>4691</v>
      </c>
      <c r="K287" t="s">
        <v>4704</v>
      </c>
      <c r="L287" t="s">
        <v>4793</v>
      </c>
      <c r="M287" t="s">
        <v>4265</v>
      </c>
      <c r="N287">
        <v>411</v>
      </c>
      <c r="O287" t="s">
        <v>4796</v>
      </c>
      <c r="P287" t="s">
        <v>4803</v>
      </c>
      <c r="Q287" t="s">
        <v>4837</v>
      </c>
      <c r="R287" t="s">
        <v>4841</v>
      </c>
      <c r="S287" t="s">
        <v>4842</v>
      </c>
      <c r="T287">
        <v>17</v>
      </c>
      <c r="U287" t="s">
        <v>4845</v>
      </c>
      <c r="V287" t="s">
        <v>5095</v>
      </c>
      <c r="W287">
        <v>2013</v>
      </c>
      <c r="X287" t="str">
        <f>HYPERLINK("http://www.pdbbind.org.cn/quickpdb.asp?quickpdb=4KE0","4KE0")</f>
        <v>4KE0</v>
      </c>
    </row>
    <row r="288" spans="9:24" x14ac:dyDescent="0.25">
      <c r="I288" t="s">
        <v>4596</v>
      </c>
      <c r="J288" t="s">
        <v>4691</v>
      </c>
      <c r="K288" t="s">
        <v>4759</v>
      </c>
      <c r="L288" t="s">
        <v>4243</v>
      </c>
      <c r="M288" t="s">
        <v>4265</v>
      </c>
      <c r="N288">
        <v>411</v>
      </c>
      <c r="O288" t="s">
        <v>4796</v>
      </c>
      <c r="P288" t="s">
        <v>4803</v>
      </c>
      <c r="Q288" t="s">
        <v>4837</v>
      </c>
      <c r="R288" t="s">
        <v>4841</v>
      </c>
      <c r="S288" t="s">
        <v>4842</v>
      </c>
      <c r="T288">
        <v>2.5</v>
      </c>
      <c r="U288" t="s">
        <v>4845</v>
      </c>
      <c r="V288" t="s">
        <v>5096</v>
      </c>
      <c r="W288">
        <v>2013</v>
      </c>
      <c r="X288" t="str">
        <f>HYPERLINK("http://www.pdbbind.org.cn/quickpdb.asp?quickpdb=4KE1","4KE1")</f>
        <v>4KE1</v>
      </c>
    </row>
    <row r="289" spans="9:24" x14ac:dyDescent="0.25">
      <c r="I289" t="s">
        <v>4597</v>
      </c>
      <c r="J289" t="s">
        <v>4691</v>
      </c>
      <c r="K289" t="s">
        <v>4767</v>
      </c>
      <c r="L289" t="s">
        <v>4243</v>
      </c>
      <c r="M289" t="s">
        <v>4265</v>
      </c>
      <c r="N289">
        <v>409</v>
      </c>
      <c r="O289" t="s">
        <v>4796</v>
      </c>
      <c r="P289" t="s">
        <v>4808</v>
      </c>
      <c r="Q289" t="s">
        <v>4837</v>
      </c>
      <c r="R289" t="s">
        <v>4841</v>
      </c>
      <c r="S289" t="s">
        <v>4842</v>
      </c>
      <c r="T289">
        <v>99.3</v>
      </c>
      <c r="U289" t="s">
        <v>4846</v>
      </c>
      <c r="V289" t="s">
        <v>5097</v>
      </c>
      <c r="W289">
        <v>2013</v>
      </c>
      <c r="X289" t="str">
        <f>HYPERLINK("http://www.pdbbind.org.cn/quickpdb.asp?quickpdb=4L7G","4L7G")</f>
        <v>4L7G</v>
      </c>
    </row>
    <row r="290" spans="9:24" x14ac:dyDescent="0.25">
      <c r="I290" t="s">
        <v>4598</v>
      </c>
      <c r="J290" t="s">
        <v>4691</v>
      </c>
      <c r="K290" t="s">
        <v>4724</v>
      </c>
      <c r="L290" t="s">
        <v>4243</v>
      </c>
      <c r="M290" t="s">
        <v>4265</v>
      </c>
      <c r="N290">
        <v>409</v>
      </c>
      <c r="O290" t="s">
        <v>4796</v>
      </c>
      <c r="P290" t="s">
        <v>4808</v>
      </c>
      <c r="Q290" t="s">
        <v>4837</v>
      </c>
      <c r="R290" t="s">
        <v>4841</v>
      </c>
      <c r="S290" t="s">
        <v>4844</v>
      </c>
      <c r="T290">
        <v>200</v>
      </c>
      <c r="U290" t="s">
        <v>4846</v>
      </c>
      <c r="V290" t="s">
        <v>5098</v>
      </c>
      <c r="W290">
        <v>2013</v>
      </c>
      <c r="X290" t="str">
        <f>HYPERLINK("http://www.pdbbind.org.cn/quickpdb.asp?quickpdb=4L7H","4L7H")</f>
        <v>4L7H</v>
      </c>
    </row>
    <row r="291" spans="9:24" x14ac:dyDescent="0.25">
      <c r="I291" t="s">
        <v>4599</v>
      </c>
      <c r="J291" t="s">
        <v>4691</v>
      </c>
      <c r="K291" t="s">
        <v>4714</v>
      </c>
      <c r="L291" t="s">
        <v>4243</v>
      </c>
      <c r="M291" t="s">
        <v>4265</v>
      </c>
      <c r="N291">
        <v>409</v>
      </c>
      <c r="O291" t="s">
        <v>4796</v>
      </c>
      <c r="P291" t="s">
        <v>4808</v>
      </c>
      <c r="Q291" t="s">
        <v>4837</v>
      </c>
      <c r="R291" t="s">
        <v>4841</v>
      </c>
      <c r="S291" t="s">
        <v>4844</v>
      </c>
      <c r="T291">
        <v>200</v>
      </c>
      <c r="U291" t="s">
        <v>4846</v>
      </c>
      <c r="V291" t="s">
        <v>5099</v>
      </c>
      <c r="W291">
        <v>2013</v>
      </c>
      <c r="X291" t="str">
        <f>HYPERLINK("http://www.pdbbind.org.cn/quickpdb.asp?quickpdb=4L7J","4L7J")</f>
        <v>4L7J</v>
      </c>
    </row>
    <row r="292" spans="9:24" x14ac:dyDescent="0.25">
      <c r="I292" t="s">
        <v>4600</v>
      </c>
      <c r="J292" t="s">
        <v>4691</v>
      </c>
      <c r="K292" t="s">
        <v>4702</v>
      </c>
      <c r="L292" t="s">
        <v>4243</v>
      </c>
      <c r="M292" t="s">
        <v>4265</v>
      </c>
      <c r="N292">
        <v>406</v>
      </c>
      <c r="O292" t="s">
        <v>4796</v>
      </c>
      <c r="P292" t="s">
        <v>4808</v>
      </c>
      <c r="Q292" t="s">
        <v>4837</v>
      </c>
      <c r="R292" t="s">
        <v>4841</v>
      </c>
      <c r="S292" t="s">
        <v>4842</v>
      </c>
      <c r="T292">
        <v>11.8</v>
      </c>
      <c r="U292" t="s">
        <v>4846</v>
      </c>
      <c r="V292" t="s">
        <v>5100</v>
      </c>
      <c r="W292">
        <v>2013</v>
      </c>
      <c r="X292" t="str">
        <f>HYPERLINK("http://www.pdbbind.org.cn/quickpdb.asp?quickpdb=4LC7","4LC7")</f>
        <v>4LC7</v>
      </c>
    </row>
    <row r="293" spans="9:24" x14ac:dyDescent="0.25">
      <c r="I293" t="s">
        <v>4601</v>
      </c>
      <c r="J293" t="s">
        <v>4691</v>
      </c>
      <c r="K293" t="s">
        <v>4745</v>
      </c>
      <c r="L293" t="s">
        <v>4793</v>
      </c>
      <c r="M293" t="s">
        <v>4265</v>
      </c>
      <c r="N293">
        <v>402</v>
      </c>
      <c r="O293" t="s">
        <v>4796</v>
      </c>
      <c r="P293" t="s">
        <v>4804</v>
      </c>
      <c r="Q293" t="s">
        <v>4837</v>
      </c>
      <c r="R293" t="s">
        <v>4841</v>
      </c>
      <c r="S293" t="s">
        <v>4842</v>
      </c>
      <c r="T293">
        <v>2</v>
      </c>
      <c r="U293" t="s">
        <v>4845</v>
      </c>
      <c r="V293" t="s">
        <v>5101</v>
      </c>
      <c r="W293">
        <v>2013</v>
      </c>
      <c r="X293" t="str">
        <f>HYPERLINK("http://www.pdbbind.org.cn/quickpdb.asp?quickpdb=4LXA","4LXA")</f>
        <v>4LXA</v>
      </c>
    </row>
    <row r="294" spans="9:24" x14ac:dyDescent="0.25">
      <c r="I294" t="s">
        <v>4602</v>
      </c>
      <c r="J294" t="s">
        <v>4691</v>
      </c>
      <c r="K294" t="s">
        <v>4700</v>
      </c>
      <c r="L294" t="s">
        <v>4793</v>
      </c>
      <c r="M294" t="s">
        <v>4265</v>
      </c>
      <c r="N294">
        <v>402</v>
      </c>
      <c r="O294" t="s">
        <v>4796</v>
      </c>
      <c r="P294" t="s">
        <v>4804</v>
      </c>
      <c r="Q294" t="s">
        <v>4837</v>
      </c>
      <c r="R294" t="s">
        <v>4841</v>
      </c>
      <c r="S294" t="s">
        <v>4842</v>
      </c>
      <c r="T294">
        <v>4</v>
      </c>
      <c r="U294" t="s">
        <v>4845</v>
      </c>
      <c r="V294" t="s">
        <v>5102</v>
      </c>
      <c r="W294">
        <v>2013</v>
      </c>
      <c r="X294" t="str">
        <f>HYPERLINK("http://www.pdbbind.org.cn/quickpdb.asp?quickpdb=4LXK","4LXK")</f>
        <v>4LXK</v>
      </c>
    </row>
    <row r="295" spans="9:24" x14ac:dyDescent="0.25">
      <c r="I295" t="s">
        <v>4603</v>
      </c>
      <c r="J295" t="s">
        <v>4691</v>
      </c>
      <c r="K295" t="s">
        <v>4704</v>
      </c>
      <c r="L295" t="s">
        <v>4793</v>
      </c>
      <c r="M295" t="s">
        <v>4265</v>
      </c>
      <c r="N295">
        <v>402</v>
      </c>
      <c r="O295" t="s">
        <v>4796</v>
      </c>
      <c r="P295" t="s">
        <v>4804</v>
      </c>
      <c r="Q295" t="s">
        <v>4837</v>
      </c>
      <c r="R295" t="s">
        <v>4841</v>
      </c>
      <c r="S295" t="s">
        <v>4842</v>
      </c>
      <c r="T295">
        <v>8.7999999999999995E-2</v>
      </c>
      <c r="U295" t="s">
        <v>4846</v>
      </c>
      <c r="V295" t="s">
        <v>5103</v>
      </c>
      <c r="W295">
        <v>2013</v>
      </c>
      <c r="X295" t="str">
        <f>HYPERLINK("http://www.pdbbind.org.cn/quickpdb.asp?quickpdb=4LXM","4LXM")</f>
        <v>4LXM</v>
      </c>
    </row>
    <row r="296" spans="9:24" x14ac:dyDescent="0.25">
      <c r="I296" t="s">
        <v>4604</v>
      </c>
      <c r="J296" t="s">
        <v>4691</v>
      </c>
      <c r="K296" t="s">
        <v>4696</v>
      </c>
      <c r="L296" t="s">
        <v>4243</v>
      </c>
      <c r="M296" t="s">
        <v>4265</v>
      </c>
      <c r="N296">
        <v>406</v>
      </c>
      <c r="O296" t="s">
        <v>4796</v>
      </c>
      <c r="P296" t="s">
        <v>4808</v>
      </c>
      <c r="Q296" t="s">
        <v>4837</v>
      </c>
      <c r="R296" t="s">
        <v>4841</v>
      </c>
      <c r="S296" t="s">
        <v>4842</v>
      </c>
      <c r="T296">
        <v>9.5</v>
      </c>
      <c r="U296" t="s">
        <v>4845</v>
      </c>
      <c r="V296" t="s">
        <v>5104</v>
      </c>
      <c r="W296">
        <v>2014</v>
      </c>
      <c r="X296" t="str">
        <f>HYPERLINK("http://www.pdbbind.org.cn/quickpdb.asp?quickpdb=4N00","4N00")</f>
        <v>4N00</v>
      </c>
    </row>
    <row r="297" spans="9:24" x14ac:dyDescent="0.25">
      <c r="I297" t="s">
        <v>4605</v>
      </c>
      <c r="J297" t="s">
        <v>4691</v>
      </c>
      <c r="K297" t="s">
        <v>4696</v>
      </c>
      <c r="L297" t="s">
        <v>4243</v>
      </c>
      <c r="M297" t="s">
        <v>4265</v>
      </c>
      <c r="N297">
        <v>406</v>
      </c>
      <c r="O297" t="s">
        <v>4796</v>
      </c>
      <c r="P297" t="s">
        <v>4808</v>
      </c>
      <c r="Q297" t="s">
        <v>4837</v>
      </c>
      <c r="R297" t="s">
        <v>4841</v>
      </c>
      <c r="S297" t="s">
        <v>4842</v>
      </c>
      <c r="T297">
        <v>0.11</v>
      </c>
      <c r="U297" t="s">
        <v>4846</v>
      </c>
      <c r="V297" t="s">
        <v>5105</v>
      </c>
      <c r="W297">
        <v>2014</v>
      </c>
      <c r="X297" t="str">
        <f>HYPERLINK("http://www.pdbbind.org.cn/quickpdb.asp?quickpdb=4PZW","4PZW")</f>
        <v>4PZW</v>
      </c>
    </row>
    <row r="298" spans="9:24" x14ac:dyDescent="0.25">
      <c r="I298" t="s">
        <v>4606</v>
      </c>
      <c r="J298" t="s">
        <v>4691</v>
      </c>
      <c r="K298" t="s">
        <v>4696</v>
      </c>
      <c r="L298" t="s">
        <v>4243</v>
      </c>
      <c r="M298" t="s">
        <v>4265</v>
      </c>
      <c r="N298">
        <v>406</v>
      </c>
      <c r="O298" t="s">
        <v>4796</v>
      </c>
      <c r="P298" t="s">
        <v>4808</v>
      </c>
      <c r="Q298" t="s">
        <v>4837</v>
      </c>
      <c r="R298" t="s">
        <v>4841</v>
      </c>
      <c r="S298" t="s">
        <v>4842</v>
      </c>
      <c r="T298">
        <v>1</v>
      </c>
      <c r="U298" t="s">
        <v>4846</v>
      </c>
      <c r="V298" t="s">
        <v>5106</v>
      </c>
      <c r="W298">
        <v>2014</v>
      </c>
      <c r="X298" t="str">
        <f>HYPERLINK("http://www.pdbbind.org.cn/quickpdb.asp?quickpdb=4PZX","4PZX")</f>
        <v>4PZX</v>
      </c>
    </row>
    <row r="299" spans="9:24" x14ac:dyDescent="0.25">
      <c r="I299" t="s">
        <v>4607</v>
      </c>
      <c r="J299" t="s">
        <v>4691</v>
      </c>
      <c r="K299" t="s">
        <v>4696</v>
      </c>
      <c r="L299" t="s">
        <v>4243</v>
      </c>
      <c r="M299" t="s">
        <v>4265</v>
      </c>
      <c r="N299">
        <v>406</v>
      </c>
      <c r="O299" t="s">
        <v>4796</v>
      </c>
      <c r="P299" t="s">
        <v>4808</v>
      </c>
      <c r="Q299" t="s">
        <v>4837</v>
      </c>
      <c r="R299" t="s">
        <v>4841</v>
      </c>
      <c r="S299" t="s">
        <v>4842</v>
      </c>
      <c r="T299">
        <v>76</v>
      </c>
      <c r="U299" t="s">
        <v>4845</v>
      </c>
      <c r="V299" t="s">
        <v>5107</v>
      </c>
      <c r="W299">
        <v>2014</v>
      </c>
      <c r="X299" t="str">
        <f>HYPERLINK("http://www.pdbbind.org.cn/quickpdb.asp?quickpdb=4R5N","4R5N")</f>
        <v>4R5N</v>
      </c>
    </row>
    <row r="300" spans="9:24" x14ac:dyDescent="0.25">
      <c r="I300" t="s">
        <v>4608</v>
      </c>
      <c r="J300" t="s">
        <v>4691</v>
      </c>
      <c r="K300" t="s">
        <v>4692</v>
      </c>
      <c r="L300" t="s">
        <v>4787</v>
      </c>
      <c r="M300" t="s">
        <v>4265</v>
      </c>
      <c r="N300">
        <v>414</v>
      </c>
      <c r="O300" t="s">
        <v>4796</v>
      </c>
      <c r="P300" t="s">
        <v>4821</v>
      </c>
      <c r="Q300" t="s">
        <v>4837</v>
      </c>
      <c r="R300" t="s">
        <v>4839</v>
      </c>
      <c r="S300" t="s">
        <v>4842</v>
      </c>
      <c r="T300">
        <v>0.64</v>
      </c>
      <c r="U300" t="s">
        <v>4846</v>
      </c>
      <c r="V300" t="s">
        <v>5108</v>
      </c>
      <c r="W300">
        <v>2014</v>
      </c>
      <c r="X300" t="str">
        <f>HYPERLINK("http://www.pdbbind.org.cn/quickpdb.asp?quickpdb=4R8Y","4R8Y")</f>
        <v>4R8Y</v>
      </c>
    </row>
    <row r="301" spans="9:24" x14ac:dyDescent="0.25">
      <c r="I301" t="s">
        <v>4609</v>
      </c>
      <c r="J301" t="s">
        <v>4691</v>
      </c>
      <c r="K301" t="s">
        <v>4768</v>
      </c>
      <c r="L301" t="s">
        <v>4787</v>
      </c>
      <c r="M301" t="s">
        <v>4265</v>
      </c>
      <c r="N301">
        <v>414</v>
      </c>
      <c r="O301" t="s">
        <v>4796</v>
      </c>
      <c r="P301" t="s">
        <v>4821</v>
      </c>
      <c r="Q301" t="s">
        <v>4837</v>
      </c>
      <c r="R301" t="s">
        <v>4840</v>
      </c>
      <c r="S301" t="s">
        <v>4842</v>
      </c>
      <c r="T301">
        <v>430</v>
      </c>
      <c r="U301" t="s">
        <v>4845</v>
      </c>
      <c r="V301" t="s">
        <v>5109</v>
      </c>
      <c r="W301">
        <v>2014</v>
      </c>
      <c r="X301" t="str">
        <f>HYPERLINK("http://www.pdbbind.org.cn/quickpdb.asp?quickpdb=4R91","4R91")</f>
        <v>4R91</v>
      </c>
    </row>
    <row r="302" spans="9:24" x14ac:dyDescent="0.25">
      <c r="I302" t="s">
        <v>4610</v>
      </c>
      <c r="J302" t="s">
        <v>4691</v>
      </c>
      <c r="K302" t="s">
        <v>4769</v>
      </c>
      <c r="L302" t="s">
        <v>4787</v>
      </c>
      <c r="M302" t="s">
        <v>4265</v>
      </c>
      <c r="N302">
        <v>414</v>
      </c>
      <c r="O302" t="s">
        <v>4796</v>
      </c>
      <c r="P302" t="s">
        <v>4821</v>
      </c>
      <c r="Q302" t="s">
        <v>4837</v>
      </c>
      <c r="R302" t="s">
        <v>4839</v>
      </c>
      <c r="S302" t="s">
        <v>4842</v>
      </c>
      <c r="T302">
        <v>39</v>
      </c>
      <c r="U302" t="s">
        <v>4845</v>
      </c>
      <c r="V302" t="s">
        <v>5110</v>
      </c>
      <c r="W302">
        <v>2014</v>
      </c>
      <c r="X302" t="str">
        <f>HYPERLINK("http://www.pdbbind.org.cn/quickpdb.asp?quickpdb=4R92","4R92")</f>
        <v>4R92</v>
      </c>
    </row>
    <row r="303" spans="9:24" x14ac:dyDescent="0.25">
      <c r="I303" t="s">
        <v>4611</v>
      </c>
      <c r="J303" t="s">
        <v>4691</v>
      </c>
      <c r="K303" t="s">
        <v>4769</v>
      </c>
      <c r="L303" t="s">
        <v>4787</v>
      </c>
      <c r="M303" t="s">
        <v>4265</v>
      </c>
      <c r="N303">
        <v>414</v>
      </c>
      <c r="O303" t="s">
        <v>4796</v>
      </c>
      <c r="P303" t="s">
        <v>4821</v>
      </c>
      <c r="Q303" t="s">
        <v>4837</v>
      </c>
      <c r="R303" t="s">
        <v>4839</v>
      </c>
      <c r="S303" t="s">
        <v>4842</v>
      </c>
      <c r="T303">
        <v>16</v>
      </c>
      <c r="U303" t="s">
        <v>4845</v>
      </c>
      <c r="V303" t="s">
        <v>5111</v>
      </c>
      <c r="W303">
        <v>2014</v>
      </c>
      <c r="X303" t="str">
        <f>HYPERLINK("http://www.pdbbind.org.cn/quickpdb.asp?quickpdb=4R93","4R93")</f>
        <v>4R93</v>
      </c>
    </row>
    <row r="304" spans="9:24" x14ac:dyDescent="0.25">
      <c r="I304" t="s">
        <v>4612</v>
      </c>
      <c r="J304" t="s">
        <v>4691</v>
      </c>
      <c r="K304" t="s">
        <v>4761</v>
      </c>
      <c r="L304" t="s">
        <v>4787</v>
      </c>
      <c r="M304" t="s">
        <v>4265</v>
      </c>
      <c r="N304">
        <v>414</v>
      </c>
      <c r="O304" t="s">
        <v>4796</v>
      </c>
      <c r="P304" t="s">
        <v>4821</v>
      </c>
      <c r="Q304" t="s">
        <v>4837</v>
      </c>
      <c r="R304" t="s">
        <v>4839</v>
      </c>
      <c r="S304" t="s">
        <v>4842</v>
      </c>
      <c r="T304">
        <v>14</v>
      </c>
      <c r="U304" t="s">
        <v>4845</v>
      </c>
      <c r="V304" t="s">
        <v>5112</v>
      </c>
      <c r="W304">
        <v>2014</v>
      </c>
      <c r="X304" t="str">
        <f>HYPERLINK("http://www.pdbbind.org.cn/quickpdb.asp?quickpdb=4R95","4R95")</f>
        <v>4R95</v>
      </c>
    </row>
    <row r="305" spans="9:24" x14ac:dyDescent="0.25">
      <c r="I305" t="s">
        <v>4613</v>
      </c>
      <c r="J305" t="s">
        <v>4691</v>
      </c>
      <c r="K305" t="s">
        <v>4692</v>
      </c>
      <c r="L305" t="s">
        <v>4243</v>
      </c>
      <c r="M305" t="s">
        <v>4265</v>
      </c>
      <c r="N305">
        <v>411</v>
      </c>
      <c r="O305" t="s">
        <v>4796</v>
      </c>
      <c r="P305" t="s">
        <v>4803</v>
      </c>
      <c r="Q305" t="s">
        <v>4837</v>
      </c>
      <c r="R305" t="s">
        <v>4841</v>
      </c>
      <c r="S305" t="s">
        <v>4842</v>
      </c>
      <c r="T305">
        <v>0.7</v>
      </c>
      <c r="U305" t="s">
        <v>4845</v>
      </c>
      <c r="V305" t="s">
        <v>5113</v>
      </c>
      <c r="W305">
        <v>2015</v>
      </c>
      <c r="X305" t="str">
        <f>HYPERLINK("http://www.pdbbind.org.cn/quickpdb.asp?quickpdb=4RCD","4RCD")</f>
        <v>4RCD</v>
      </c>
    </row>
    <row r="306" spans="9:24" x14ac:dyDescent="0.25">
      <c r="I306" t="s">
        <v>4614</v>
      </c>
      <c r="J306" t="s">
        <v>4691</v>
      </c>
      <c r="K306" t="s">
        <v>4713</v>
      </c>
      <c r="L306" t="s">
        <v>4243</v>
      </c>
      <c r="M306" t="s">
        <v>4265</v>
      </c>
      <c r="N306">
        <v>411</v>
      </c>
      <c r="O306" t="s">
        <v>4796</v>
      </c>
      <c r="P306" t="s">
        <v>4803</v>
      </c>
      <c r="Q306" t="s">
        <v>4837</v>
      </c>
      <c r="R306" t="s">
        <v>4841</v>
      </c>
      <c r="S306" t="s">
        <v>4842</v>
      </c>
      <c r="T306">
        <v>2</v>
      </c>
      <c r="U306" t="s">
        <v>4845</v>
      </c>
      <c r="V306" t="s">
        <v>5114</v>
      </c>
      <c r="W306">
        <v>2014</v>
      </c>
      <c r="X306" t="str">
        <f>HYPERLINK("http://www.pdbbind.org.cn/quickpdb.asp?quickpdb=4RCE","4RCE")</f>
        <v>4RCE</v>
      </c>
    </row>
    <row r="307" spans="9:24" x14ac:dyDescent="0.25">
      <c r="I307" t="s">
        <v>4615</v>
      </c>
      <c r="J307" t="s">
        <v>4691</v>
      </c>
      <c r="K307" t="s">
        <v>4760</v>
      </c>
      <c r="L307" t="s">
        <v>4243</v>
      </c>
      <c r="M307" t="s">
        <v>4265</v>
      </c>
      <c r="N307">
        <v>411</v>
      </c>
      <c r="O307" t="s">
        <v>4796</v>
      </c>
      <c r="P307" t="s">
        <v>4803</v>
      </c>
      <c r="Q307" t="s">
        <v>4837</v>
      </c>
      <c r="R307" t="s">
        <v>4841</v>
      </c>
      <c r="S307" t="s">
        <v>4842</v>
      </c>
      <c r="T307">
        <v>4</v>
      </c>
      <c r="U307" t="s">
        <v>4845</v>
      </c>
      <c r="V307" t="s">
        <v>5115</v>
      </c>
      <c r="W307">
        <v>2014</v>
      </c>
      <c r="X307" t="str">
        <f>HYPERLINK("http://www.pdbbind.org.cn/quickpdb.asp?quickpdb=4RCF","4RCF")</f>
        <v>4RCF</v>
      </c>
    </row>
    <row r="308" spans="9:24" x14ac:dyDescent="0.25">
      <c r="I308" t="s">
        <v>4616</v>
      </c>
      <c r="J308" t="s">
        <v>4691</v>
      </c>
      <c r="K308" t="s">
        <v>4696</v>
      </c>
      <c r="L308" t="s">
        <v>4243</v>
      </c>
      <c r="M308" t="s">
        <v>4265</v>
      </c>
      <c r="N308">
        <v>406</v>
      </c>
      <c r="O308" t="s">
        <v>4796</v>
      </c>
      <c r="P308" t="s">
        <v>4808</v>
      </c>
      <c r="Q308" t="s">
        <v>4837</v>
      </c>
      <c r="R308" t="s">
        <v>4841</v>
      </c>
      <c r="S308" t="s">
        <v>4842</v>
      </c>
      <c r="T308">
        <v>48</v>
      </c>
      <c r="U308" t="s">
        <v>4845</v>
      </c>
      <c r="V308" t="s">
        <v>5116</v>
      </c>
      <c r="W308">
        <v>2014</v>
      </c>
      <c r="X308" t="str">
        <f>HYPERLINK("http://www.pdbbind.org.cn/quickpdb.asp?quickpdb=4RRN","4RRN")</f>
        <v>4RRN</v>
      </c>
    </row>
    <row r="309" spans="9:24" x14ac:dyDescent="0.25">
      <c r="I309" t="s">
        <v>4617</v>
      </c>
      <c r="J309" t="s">
        <v>4691</v>
      </c>
      <c r="K309" t="s">
        <v>4696</v>
      </c>
      <c r="L309" t="s">
        <v>4243</v>
      </c>
      <c r="M309" t="s">
        <v>4265</v>
      </c>
      <c r="N309">
        <v>406</v>
      </c>
      <c r="O309" t="s">
        <v>4796</v>
      </c>
      <c r="P309" t="s">
        <v>4808</v>
      </c>
      <c r="Q309" t="s">
        <v>4837</v>
      </c>
      <c r="R309" t="s">
        <v>4841</v>
      </c>
      <c r="S309" t="s">
        <v>4842</v>
      </c>
      <c r="T309">
        <v>26</v>
      </c>
      <c r="U309" t="s">
        <v>4845</v>
      </c>
      <c r="V309" t="s">
        <v>5117</v>
      </c>
      <c r="W309">
        <v>2014</v>
      </c>
      <c r="X309" t="str">
        <f>HYPERLINK("http://www.pdbbind.org.cn/quickpdb.asp?quickpdb=4RRO","4RRO")</f>
        <v>4RRO</v>
      </c>
    </row>
    <row r="310" spans="9:24" x14ac:dyDescent="0.25">
      <c r="I310" t="s">
        <v>4618</v>
      </c>
      <c r="J310" t="s">
        <v>4691</v>
      </c>
      <c r="K310" t="s">
        <v>4696</v>
      </c>
      <c r="L310" t="s">
        <v>4243</v>
      </c>
      <c r="M310" t="s">
        <v>4265</v>
      </c>
      <c r="N310">
        <v>406</v>
      </c>
      <c r="O310" t="s">
        <v>4796</v>
      </c>
      <c r="P310" t="s">
        <v>4808</v>
      </c>
      <c r="Q310" t="s">
        <v>4837</v>
      </c>
      <c r="R310" t="s">
        <v>4841</v>
      </c>
      <c r="S310" t="s">
        <v>4842</v>
      </c>
      <c r="T310">
        <v>210</v>
      </c>
      <c r="U310" t="s">
        <v>4845</v>
      </c>
      <c r="V310" t="s">
        <v>5118</v>
      </c>
      <c r="W310">
        <v>2014</v>
      </c>
      <c r="X310" t="str">
        <f>HYPERLINK("http://www.pdbbind.org.cn/quickpdb.asp?quickpdb=4RRS","4RRS")</f>
        <v>4RRS</v>
      </c>
    </row>
    <row r="311" spans="9:24" x14ac:dyDescent="0.25">
      <c r="I311" t="s">
        <v>4619</v>
      </c>
      <c r="J311" t="s">
        <v>4691</v>
      </c>
      <c r="K311" t="s">
        <v>4770</v>
      </c>
      <c r="L311" t="s">
        <v>4792</v>
      </c>
      <c r="M311" t="s">
        <v>4265</v>
      </c>
      <c r="N311">
        <v>390</v>
      </c>
      <c r="O311" t="s">
        <v>4796</v>
      </c>
      <c r="P311" t="s">
        <v>4816</v>
      </c>
      <c r="Q311" t="s">
        <v>4837</v>
      </c>
      <c r="R311" t="s">
        <v>4841</v>
      </c>
      <c r="S311" t="s">
        <v>4842</v>
      </c>
      <c r="T311">
        <v>72</v>
      </c>
      <c r="U311" t="s">
        <v>4846</v>
      </c>
      <c r="V311" t="s">
        <v>5119</v>
      </c>
      <c r="W311">
        <v>2015</v>
      </c>
      <c r="X311" t="str">
        <f>HYPERLINK("http://www.pdbbind.org.cn/quickpdb.asp?quickpdb=4TRW","4TRW")</f>
        <v>4TRW</v>
      </c>
    </row>
    <row r="312" spans="9:24" x14ac:dyDescent="0.25">
      <c r="I312" t="s">
        <v>4620</v>
      </c>
      <c r="J312" t="s">
        <v>4691</v>
      </c>
      <c r="K312" t="s">
        <v>4717</v>
      </c>
      <c r="L312" t="s">
        <v>4792</v>
      </c>
      <c r="M312" t="s">
        <v>4265</v>
      </c>
      <c r="N312">
        <v>388</v>
      </c>
      <c r="O312" t="s">
        <v>4796</v>
      </c>
      <c r="P312" t="s">
        <v>4832</v>
      </c>
    </row>
    <row r="313" spans="9:24" x14ac:dyDescent="0.25">
      <c r="I313" t="s">
        <v>4621</v>
      </c>
      <c r="J313" t="s">
        <v>4691</v>
      </c>
      <c r="K313" t="s">
        <v>4771</v>
      </c>
      <c r="L313" t="s">
        <v>4792</v>
      </c>
      <c r="M313" t="s">
        <v>4265</v>
      </c>
      <c r="N313">
        <v>388</v>
      </c>
      <c r="O313" t="s">
        <v>4796</v>
      </c>
      <c r="P313" t="s">
        <v>4832</v>
      </c>
      <c r="Q313" t="s">
        <v>4837</v>
      </c>
      <c r="R313" t="s">
        <v>4841</v>
      </c>
      <c r="S313" t="s">
        <v>4842</v>
      </c>
      <c r="T313">
        <v>9.4</v>
      </c>
      <c r="U313" t="s">
        <v>4846</v>
      </c>
      <c r="V313" t="s">
        <v>5120</v>
      </c>
      <c r="W313">
        <v>2015</v>
      </c>
      <c r="X313" t="str">
        <f>HYPERLINK("http://www.pdbbind.org.cn/quickpdb.asp?quickpdb=4TRZ","4TRZ")</f>
        <v>4TRZ</v>
      </c>
    </row>
    <row r="314" spans="9:24" x14ac:dyDescent="0.25">
      <c r="I314" t="s">
        <v>4622</v>
      </c>
      <c r="J314" t="s">
        <v>4691</v>
      </c>
      <c r="K314" t="s">
        <v>4724</v>
      </c>
      <c r="L314" t="s">
        <v>4243</v>
      </c>
      <c r="M314" t="s">
        <v>4265</v>
      </c>
      <c r="N314">
        <v>411</v>
      </c>
      <c r="O314" t="s">
        <v>4796</v>
      </c>
      <c r="P314" t="s">
        <v>4803</v>
      </c>
      <c r="Q314" t="s">
        <v>4837</v>
      </c>
      <c r="R314" t="s">
        <v>4841</v>
      </c>
      <c r="S314" t="s">
        <v>4842</v>
      </c>
      <c r="T314">
        <v>0.3</v>
      </c>
      <c r="U314" t="s">
        <v>4845</v>
      </c>
      <c r="V314" t="s">
        <v>5121</v>
      </c>
      <c r="W314">
        <v>2015</v>
      </c>
      <c r="X314" t="str">
        <f>HYPERLINK("http://www.pdbbind.org.cn/quickpdb.asp?quickpdb=4WTU","4WTU")</f>
        <v>4WTU</v>
      </c>
    </row>
    <row r="315" spans="9:24" x14ac:dyDescent="0.25">
      <c r="I315" t="s">
        <v>4623</v>
      </c>
      <c r="J315" t="s">
        <v>4691</v>
      </c>
      <c r="K315" t="s">
        <v>4772</v>
      </c>
      <c r="L315" t="s">
        <v>4243</v>
      </c>
      <c r="M315" t="s">
        <v>4265</v>
      </c>
      <c r="N315">
        <v>404</v>
      </c>
      <c r="O315" t="s">
        <v>4796</v>
      </c>
      <c r="P315" t="s">
        <v>4824</v>
      </c>
      <c r="Q315" t="s">
        <v>4837</v>
      </c>
      <c r="R315" t="s">
        <v>4841</v>
      </c>
      <c r="S315" t="s">
        <v>4842</v>
      </c>
      <c r="T315">
        <v>5.0999999999999996</v>
      </c>
      <c r="U315" t="s">
        <v>4846</v>
      </c>
      <c r="V315" t="s">
        <v>5122</v>
      </c>
      <c r="W315">
        <v>2015</v>
      </c>
      <c r="X315" t="str">
        <f>HYPERLINK("http://www.pdbbind.org.cn/quickpdb.asp?quickpdb=4WY1","4WY1")</f>
        <v>4WY1</v>
      </c>
    </row>
    <row r="316" spans="9:24" x14ac:dyDescent="0.25">
      <c r="I316" t="s">
        <v>4624</v>
      </c>
      <c r="J316" t="s">
        <v>4691</v>
      </c>
      <c r="K316" t="s">
        <v>4693</v>
      </c>
      <c r="L316" t="s">
        <v>4243</v>
      </c>
      <c r="M316" t="s">
        <v>4265</v>
      </c>
      <c r="N316">
        <v>415</v>
      </c>
      <c r="O316" t="s">
        <v>4796</v>
      </c>
      <c r="P316" t="s">
        <v>4812</v>
      </c>
      <c r="Q316" t="s">
        <v>4837</v>
      </c>
      <c r="R316" t="s">
        <v>4841</v>
      </c>
      <c r="S316" t="s">
        <v>4842</v>
      </c>
      <c r="T316">
        <v>1.07</v>
      </c>
      <c r="U316" t="s">
        <v>4846</v>
      </c>
      <c r="V316" t="s">
        <v>5123</v>
      </c>
      <c r="W316">
        <v>2015</v>
      </c>
      <c r="X316" t="str">
        <f>HYPERLINK("http://www.pdbbind.org.cn/quickpdb.asp?quickpdb=4WY6","4WY6")</f>
        <v>4WY6</v>
      </c>
    </row>
    <row r="317" spans="9:24" x14ac:dyDescent="0.25">
      <c r="I317" t="s">
        <v>4625</v>
      </c>
      <c r="J317" t="s">
        <v>4691</v>
      </c>
      <c r="K317" t="s">
        <v>4698</v>
      </c>
      <c r="L317" t="s">
        <v>4243</v>
      </c>
      <c r="M317" t="s">
        <v>4265</v>
      </c>
      <c r="N317">
        <v>415</v>
      </c>
      <c r="O317" t="s">
        <v>4796</v>
      </c>
      <c r="P317" t="s">
        <v>4812</v>
      </c>
      <c r="Q317" t="s">
        <v>4837</v>
      </c>
      <c r="R317" t="s">
        <v>4841</v>
      </c>
      <c r="S317" t="s">
        <v>4842</v>
      </c>
      <c r="T317">
        <v>36</v>
      </c>
      <c r="U317" t="s">
        <v>4846</v>
      </c>
      <c r="V317" t="s">
        <v>5124</v>
      </c>
      <c r="W317">
        <v>2015</v>
      </c>
      <c r="X317" t="str">
        <f>HYPERLINK("http://www.pdbbind.org.cn/quickpdb.asp?quickpdb=4X2L","4X2L")</f>
        <v>4X2L</v>
      </c>
    </row>
    <row r="318" spans="9:24" x14ac:dyDescent="0.25">
      <c r="I318" t="s">
        <v>4626</v>
      </c>
      <c r="J318" t="s">
        <v>4691</v>
      </c>
      <c r="K318" t="s">
        <v>4747</v>
      </c>
      <c r="L318" t="s">
        <v>4787</v>
      </c>
      <c r="M318" t="s">
        <v>4265</v>
      </c>
      <c r="N318">
        <v>442</v>
      </c>
      <c r="O318" t="s">
        <v>4796</v>
      </c>
      <c r="P318" t="s">
        <v>4822</v>
      </c>
      <c r="Q318" t="s">
        <v>4837</v>
      </c>
      <c r="R318" t="s">
        <v>4841</v>
      </c>
      <c r="S318" t="s">
        <v>4842</v>
      </c>
      <c r="T318">
        <v>20.3</v>
      </c>
      <c r="U318" t="s">
        <v>4845</v>
      </c>
      <c r="V318" t="s">
        <v>5125</v>
      </c>
      <c r="W318">
        <v>2014</v>
      </c>
      <c r="X318" t="str">
        <f>HYPERLINK("http://www.pdbbind.org.cn/quickpdb.asp?quickpdb=4X7I","4X7I")</f>
        <v>4X7I</v>
      </c>
    </row>
    <row r="319" spans="9:24" x14ac:dyDescent="0.25">
      <c r="I319" t="s">
        <v>4627</v>
      </c>
      <c r="J319" t="s">
        <v>4691</v>
      </c>
      <c r="K319" t="s">
        <v>4696</v>
      </c>
      <c r="L319" t="s">
        <v>4243</v>
      </c>
      <c r="M319" t="s">
        <v>4265</v>
      </c>
      <c r="N319">
        <v>411</v>
      </c>
      <c r="O319" t="s">
        <v>4796</v>
      </c>
      <c r="P319" t="s">
        <v>4803</v>
      </c>
      <c r="Q319" t="s">
        <v>4837</v>
      </c>
      <c r="R319" t="s">
        <v>4841</v>
      </c>
      <c r="S319" t="s">
        <v>4842</v>
      </c>
      <c r="T319">
        <v>0.9</v>
      </c>
      <c r="U319" t="s">
        <v>4845</v>
      </c>
      <c r="V319" t="s">
        <v>5126</v>
      </c>
      <c r="W319">
        <v>2015</v>
      </c>
      <c r="X319" t="str">
        <f>HYPERLINK("http://www.pdbbind.org.cn/quickpdb.asp?quickpdb=4XKX","4XKX")</f>
        <v>4XKX</v>
      </c>
    </row>
    <row r="320" spans="9:24" x14ac:dyDescent="0.25">
      <c r="I320" t="s">
        <v>4628</v>
      </c>
      <c r="J320" t="s">
        <v>4691</v>
      </c>
      <c r="K320" t="s">
        <v>4706</v>
      </c>
      <c r="L320" t="s">
        <v>4243</v>
      </c>
      <c r="M320" t="s">
        <v>4265</v>
      </c>
      <c r="N320">
        <v>415</v>
      </c>
      <c r="O320" t="s">
        <v>4796</v>
      </c>
      <c r="P320" t="s">
        <v>4812</v>
      </c>
      <c r="Q320" t="s">
        <v>4837</v>
      </c>
      <c r="R320" t="s">
        <v>4841</v>
      </c>
      <c r="S320" t="s">
        <v>4842</v>
      </c>
      <c r="T320">
        <v>52</v>
      </c>
      <c r="U320" t="s">
        <v>4845</v>
      </c>
      <c r="V320" t="s">
        <v>5127</v>
      </c>
      <c r="W320">
        <v>2015</v>
      </c>
      <c r="X320" t="str">
        <f>HYPERLINK("http://www.pdbbind.org.cn/quickpdb.asp?quickpdb=4XXS","4XXS")</f>
        <v>4XXS</v>
      </c>
    </row>
    <row r="321" spans="9:24" x14ac:dyDescent="0.25">
      <c r="I321" t="s">
        <v>4629</v>
      </c>
      <c r="J321" t="s">
        <v>4691</v>
      </c>
      <c r="K321" t="s">
        <v>4773</v>
      </c>
      <c r="L321" t="s">
        <v>4787</v>
      </c>
      <c r="M321" t="s">
        <v>4265</v>
      </c>
      <c r="N321">
        <v>442</v>
      </c>
      <c r="O321" t="s">
        <v>4796</v>
      </c>
      <c r="P321" t="s">
        <v>4822</v>
      </c>
      <c r="Q321" t="s">
        <v>4837</v>
      </c>
      <c r="R321" t="s">
        <v>4841</v>
      </c>
      <c r="S321" t="s">
        <v>4842</v>
      </c>
      <c r="T321">
        <v>249</v>
      </c>
      <c r="U321" t="s">
        <v>4845</v>
      </c>
      <c r="V321" t="s">
        <v>5128</v>
      </c>
      <c r="W321">
        <v>2015</v>
      </c>
      <c r="X321" t="str">
        <f>HYPERLINK("http://www.pdbbind.org.cn/quickpdb.asp?quickpdb=4YBI","4YBI")</f>
        <v>4YBI</v>
      </c>
    </row>
    <row r="322" spans="9:24" x14ac:dyDescent="0.25">
      <c r="I322" t="s">
        <v>4630</v>
      </c>
      <c r="J322" t="s">
        <v>4691</v>
      </c>
      <c r="K322" t="s">
        <v>4702</v>
      </c>
      <c r="L322" t="s">
        <v>4243</v>
      </c>
      <c r="M322" t="s">
        <v>4265</v>
      </c>
      <c r="N322">
        <v>405</v>
      </c>
      <c r="O322" t="s">
        <v>4796</v>
      </c>
      <c r="P322" t="s">
        <v>4801</v>
      </c>
      <c r="Q322" t="s">
        <v>4837</v>
      </c>
      <c r="R322" t="s">
        <v>4841</v>
      </c>
      <c r="S322" t="s">
        <v>4842</v>
      </c>
      <c r="T322">
        <v>0.45</v>
      </c>
      <c r="U322" t="s">
        <v>4846</v>
      </c>
      <c r="V322" t="s">
        <v>5129</v>
      </c>
      <c r="W322">
        <v>2015</v>
      </c>
      <c r="X322" t="str">
        <f>HYPERLINK("http://www.pdbbind.org.cn/quickpdb.asp?quickpdb=4ZPE","4ZPE")</f>
        <v>4ZPE</v>
      </c>
    </row>
    <row r="323" spans="9:24" x14ac:dyDescent="0.25">
      <c r="I323" t="s">
        <v>4631</v>
      </c>
      <c r="J323" t="s">
        <v>4691</v>
      </c>
      <c r="K323" t="s">
        <v>4696</v>
      </c>
      <c r="L323" t="s">
        <v>4243</v>
      </c>
      <c r="M323" t="s">
        <v>4265</v>
      </c>
      <c r="N323">
        <v>405</v>
      </c>
      <c r="O323" t="s">
        <v>4796</v>
      </c>
      <c r="P323" t="s">
        <v>4801</v>
      </c>
      <c r="Q323" t="s">
        <v>4837</v>
      </c>
      <c r="R323" t="s">
        <v>4841</v>
      </c>
      <c r="S323" t="s">
        <v>4842</v>
      </c>
      <c r="T323">
        <v>0.18</v>
      </c>
      <c r="U323" t="s">
        <v>4846</v>
      </c>
      <c r="V323" t="s">
        <v>5130</v>
      </c>
      <c r="W323">
        <v>2015</v>
      </c>
      <c r="X323" t="str">
        <f>HYPERLINK("http://www.pdbbind.org.cn/quickpdb.asp?quickpdb=4ZPF","4ZPF")</f>
        <v>4ZPF</v>
      </c>
    </row>
    <row r="324" spans="9:24" x14ac:dyDescent="0.25">
      <c r="I324" t="s">
        <v>4632</v>
      </c>
      <c r="J324" t="s">
        <v>4691</v>
      </c>
      <c r="K324" t="s">
        <v>4695</v>
      </c>
      <c r="L324" t="s">
        <v>4243</v>
      </c>
      <c r="M324" t="s">
        <v>4265</v>
      </c>
      <c r="N324">
        <v>405</v>
      </c>
      <c r="O324" t="s">
        <v>4796</v>
      </c>
      <c r="P324" t="s">
        <v>4801</v>
      </c>
      <c r="Q324" t="s">
        <v>4837</v>
      </c>
      <c r="R324" t="s">
        <v>4841</v>
      </c>
      <c r="S324" t="s">
        <v>4842</v>
      </c>
      <c r="T324">
        <v>5.5E-2</v>
      </c>
      <c r="U324" t="s">
        <v>4846</v>
      </c>
      <c r="V324" t="s">
        <v>5131</v>
      </c>
      <c r="W324">
        <v>2015</v>
      </c>
      <c r="X324" t="str">
        <f>HYPERLINK("http://www.pdbbind.org.cn/quickpdb.asp?quickpdb=4ZPG","4ZPG")</f>
        <v>4ZPG</v>
      </c>
    </row>
    <row r="325" spans="9:24" x14ac:dyDescent="0.25">
      <c r="I325" t="s">
        <v>4633</v>
      </c>
      <c r="J325" t="s">
        <v>4691</v>
      </c>
      <c r="K325" t="s">
        <v>4758</v>
      </c>
      <c r="L325" t="s">
        <v>4787</v>
      </c>
      <c r="M325" t="s">
        <v>4265</v>
      </c>
      <c r="N325">
        <v>442</v>
      </c>
      <c r="O325" t="s">
        <v>4796</v>
      </c>
      <c r="P325" t="s">
        <v>4822</v>
      </c>
      <c r="Q325" t="s">
        <v>4837</v>
      </c>
      <c r="R325" t="s">
        <v>4841</v>
      </c>
      <c r="S325" t="s">
        <v>4843</v>
      </c>
      <c r="T325">
        <v>4</v>
      </c>
      <c r="U325" t="s">
        <v>4847</v>
      </c>
      <c r="V325" t="s">
        <v>5132</v>
      </c>
      <c r="W325">
        <v>2015</v>
      </c>
      <c r="X325" t="str">
        <f>HYPERLINK("http://www.pdbbind.org.cn/quickpdb.asp?quickpdb=4ZSM","4ZSM")</f>
        <v>4ZSM</v>
      </c>
    </row>
    <row r="326" spans="9:24" x14ac:dyDescent="0.25">
      <c r="I326" t="s">
        <v>4634</v>
      </c>
      <c r="J326" t="s">
        <v>4691</v>
      </c>
      <c r="K326" t="s">
        <v>4759</v>
      </c>
      <c r="L326" t="s">
        <v>4787</v>
      </c>
      <c r="M326" t="s">
        <v>4265</v>
      </c>
      <c r="N326">
        <v>442</v>
      </c>
      <c r="O326" t="s">
        <v>4796</v>
      </c>
      <c r="P326" t="s">
        <v>4822</v>
      </c>
      <c r="Q326" t="s">
        <v>4837</v>
      </c>
      <c r="R326" t="s">
        <v>4841</v>
      </c>
      <c r="S326" t="s">
        <v>4842</v>
      </c>
      <c r="T326">
        <v>1.83</v>
      </c>
      <c r="U326" t="s">
        <v>4846</v>
      </c>
      <c r="V326" t="s">
        <v>5133</v>
      </c>
      <c r="W326">
        <v>2015</v>
      </c>
      <c r="X326" t="str">
        <f>HYPERLINK("http://www.pdbbind.org.cn/quickpdb.asp?quickpdb=4ZSP","4ZSP")</f>
        <v>4ZSP</v>
      </c>
    </row>
    <row r="327" spans="9:24" x14ac:dyDescent="0.25">
      <c r="I327" t="s">
        <v>4635</v>
      </c>
      <c r="J327" t="s">
        <v>4691</v>
      </c>
      <c r="K327" t="s">
        <v>4704</v>
      </c>
      <c r="L327" t="s">
        <v>4787</v>
      </c>
      <c r="M327" t="s">
        <v>4265</v>
      </c>
      <c r="N327">
        <v>442</v>
      </c>
      <c r="O327" t="s">
        <v>4796</v>
      </c>
      <c r="P327" t="s">
        <v>4822</v>
      </c>
      <c r="Q327" t="s">
        <v>4837</v>
      </c>
      <c r="R327" t="s">
        <v>4841</v>
      </c>
      <c r="S327" t="s">
        <v>4842</v>
      </c>
      <c r="T327">
        <v>2.25</v>
      </c>
      <c r="U327" t="s">
        <v>4846</v>
      </c>
      <c r="V327" t="s">
        <v>5134</v>
      </c>
      <c r="W327">
        <v>2015</v>
      </c>
      <c r="X327" t="str">
        <f>HYPERLINK("http://www.pdbbind.org.cn/quickpdb.asp?quickpdb=4ZSQ","4ZSQ")</f>
        <v>4ZSQ</v>
      </c>
    </row>
    <row r="328" spans="9:24" x14ac:dyDescent="0.25">
      <c r="I328" t="s">
        <v>4636</v>
      </c>
      <c r="J328" t="s">
        <v>4691</v>
      </c>
      <c r="K328" t="s">
        <v>4714</v>
      </c>
      <c r="L328" t="s">
        <v>4787</v>
      </c>
      <c r="M328" t="s">
        <v>4265</v>
      </c>
      <c r="N328">
        <v>442</v>
      </c>
      <c r="O328" t="s">
        <v>4796</v>
      </c>
      <c r="P328" t="s">
        <v>4822</v>
      </c>
      <c r="Q328" t="s">
        <v>4837</v>
      </c>
      <c r="R328" t="s">
        <v>4841</v>
      </c>
      <c r="S328" t="s">
        <v>4842</v>
      </c>
      <c r="T328">
        <v>36.1</v>
      </c>
      <c r="U328" t="s">
        <v>4846</v>
      </c>
      <c r="V328" t="s">
        <v>5135</v>
      </c>
      <c r="W328">
        <v>2015</v>
      </c>
      <c r="X328" t="str">
        <f>HYPERLINK("http://www.pdbbind.org.cn/quickpdb.asp?quickpdb=4ZSR","4ZSR")</f>
        <v>4ZSR</v>
      </c>
    </row>
    <row r="329" spans="9:24" x14ac:dyDescent="0.25">
      <c r="I329" t="s">
        <v>4637</v>
      </c>
      <c r="J329" t="s">
        <v>4691</v>
      </c>
      <c r="K329" t="s">
        <v>4774</v>
      </c>
      <c r="L329" t="s">
        <v>4243</v>
      </c>
      <c r="M329" t="s">
        <v>4265</v>
      </c>
      <c r="N329">
        <v>401</v>
      </c>
      <c r="O329" t="s">
        <v>4796</v>
      </c>
      <c r="P329" t="s">
        <v>4833</v>
      </c>
      <c r="Q329" t="s">
        <v>4837</v>
      </c>
      <c r="R329" t="s">
        <v>4841</v>
      </c>
      <c r="S329" t="s">
        <v>4842</v>
      </c>
      <c r="T329">
        <v>44</v>
      </c>
      <c r="U329" t="s">
        <v>4845</v>
      </c>
      <c r="V329" t="s">
        <v>5136</v>
      </c>
      <c r="W329">
        <v>2015</v>
      </c>
      <c r="X329" t="str">
        <f>HYPERLINK("http://www.pdbbind.org.cn/quickpdb.asp?quickpdb=5CLM","5CLM")</f>
        <v>5CLM</v>
      </c>
    </row>
    <row r="330" spans="9:24" x14ac:dyDescent="0.25">
      <c r="I330" t="s">
        <v>4638</v>
      </c>
      <c r="J330" t="s">
        <v>4691</v>
      </c>
      <c r="K330" t="s">
        <v>4775</v>
      </c>
      <c r="L330" t="s">
        <v>4793</v>
      </c>
      <c r="M330" t="s">
        <v>4265</v>
      </c>
      <c r="N330">
        <v>390</v>
      </c>
      <c r="O330" t="s">
        <v>4796</v>
      </c>
      <c r="P330" t="s">
        <v>4816</v>
      </c>
      <c r="Q330" t="s">
        <v>4837</v>
      </c>
      <c r="R330" t="s">
        <v>4839</v>
      </c>
      <c r="S330" t="s">
        <v>4842</v>
      </c>
      <c r="T330">
        <v>45.6</v>
      </c>
      <c r="U330" t="s">
        <v>4845</v>
      </c>
      <c r="V330" t="s">
        <v>5137</v>
      </c>
      <c r="W330">
        <v>2016</v>
      </c>
      <c r="X330" t="str">
        <f>HYPERLINK("http://www.pdbbind.org.cn/quickpdb.asp?quickpdb=5DQC","5DQC")</f>
        <v>5DQC</v>
      </c>
    </row>
    <row r="331" spans="9:24" x14ac:dyDescent="0.25">
      <c r="I331" t="s">
        <v>4639</v>
      </c>
      <c r="J331" t="s">
        <v>4691</v>
      </c>
      <c r="K331" t="s">
        <v>4703</v>
      </c>
      <c r="L331" t="s">
        <v>4243</v>
      </c>
      <c r="M331" t="s">
        <v>4265</v>
      </c>
      <c r="N331">
        <v>455</v>
      </c>
      <c r="O331" t="s">
        <v>4796</v>
      </c>
      <c r="P331" t="s">
        <v>4822</v>
      </c>
      <c r="Q331" t="s">
        <v>4837</v>
      </c>
      <c r="R331" t="s">
        <v>4841</v>
      </c>
      <c r="S331" t="s">
        <v>4842</v>
      </c>
      <c r="T331">
        <v>8</v>
      </c>
      <c r="U331" t="s">
        <v>4845</v>
      </c>
      <c r="V331" t="s">
        <v>5138</v>
      </c>
      <c r="W331">
        <v>2016</v>
      </c>
      <c r="X331" t="str">
        <f>HYPERLINK("http://www.pdbbind.org.cn/quickpdb.asp?quickpdb=5ENK","5ENK")</f>
        <v>5ENK</v>
      </c>
    </row>
    <row r="332" spans="9:24" x14ac:dyDescent="0.25">
      <c r="I332" t="s">
        <v>4640</v>
      </c>
      <c r="J332" t="s">
        <v>4691</v>
      </c>
      <c r="K332" t="s">
        <v>4772</v>
      </c>
      <c r="L332" t="s">
        <v>4243</v>
      </c>
      <c r="M332" t="s">
        <v>4265</v>
      </c>
      <c r="N332">
        <v>455</v>
      </c>
      <c r="O332" t="s">
        <v>4796</v>
      </c>
      <c r="P332" t="s">
        <v>4822</v>
      </c>
      <c r="Q332" t="s">
        <v>4837</v>
      </c>
      <c r="R332" t="s">
        <v>4841</v>
      </c>
      <c r="S332" t="s">
        <v>4842</v>
      </c>
      <c r="T332">
        <v>70</v>
      </c>
      <c r="U332" t="s">
        <v>4845</v>
      </c>
      <c r="V332" t="s">
        <v>5139</v>
      </c>
      <c r="W332">
        <v>2016</v>
      </c>
      <c r="X332" t="str">
        <f>HYPERLINK("http://www.pdbbind.org.cn/quickpdb.asp?quickpdb=5ENM","5ENM")</f>
        <v>5ENM</v>
      </c>
    </row>
    <row r="333" spans="9:24" x14ac:dyDescent="0.25">
      <c r="I333" t="s">
        <v>4641</v>
      </c>
      <c r="J333" t="s">
        <v>4691</v>
      </c>
      <c r="K333" t="s">
        <v>4692</v>
      </c>
      <c r="L333" t="s">
        <v>4243</v>
      </c>
      <c r="M333" t="s">
        <v>4265</v>
      </c>
      <c r="N333">
        <v>390</v>
      </c>
      <c r="O333" t="s">
        <v>4796</v>
      </c>
      <c r="P333" t="s">
        <v>4830</v>
      </c>
      <c r="Q333" t="s">
        <v>4837</v>
      </c>
      <c r="R333" t="s">
        <v>4841</v>
      </c>
      <c r="S333" t="s">
        <v>4842</v>
      </c>
      <c r="T333">
        <v>87</v>
      </c>
      <c r="U333" t="s">
        <v>4845</v>
      </c>
      <c r="V333" t="s">
        <v>5140</v>
      </c>
      <c r="W333">
        <v>2016</v>
      </c>
      <c r="X333" t="str">
        <f>HYPERLINK("http://www.pdbbind.org.cn/quickpdb.asp?quickpdb=5EZX","5EZX")</f>
        <v>5EZX</v>
      </c>
    </row>
    <row r="334" spans="9:24" x14ac:dyDescent="0.25">
      <c r="I334" t="s">
        <v>4642</v>
      </c>
      <c r="J334" t="s">
        <v>4691</v>
      </c>
      <c r="K334" t="s">
        <v>4693</v>
      </c>
      <c r="L334" t="s">
        <v>4243</v>
      </c>
      <c r="M334" t="s">
        <v>4265</v>
      </c>
      <c r="N334">
        <v>390</v>
      </c>
      <c r="O334" t="s">
        <v>4796</v>
      </c>
      <c r="P334" t="s">
        <v>4830</v>
      </c>
      <c r="Q334" t="s">
        <v>4837</v>
      </c>
      <c r="R334" t="s">
        <v>4841</v>
      </c>
      <c r="S334" t="s">
        <v>4842</v>
      </c>
      <c r="T334">
        <v>145</v>
      </c>
      <c r="U334" t="s">
        <v>4845</v>
      </c>
      <c r="V334" t="s">
        <v>5141</v>
      </c>
      <c r="W334">
        <v>2016</v>
      </c>
      <c r="X334" t="str">
        <f>HYPERLINK("http://www.pdbbind.org.cn/quickpdb.asp?quickpdb=5EZZ","5EZZ")</f>
        <v>5EZZ</v>
      </c>
    </row>
    <row r="335" spans="9:24" x14ac:dyDescent="0.25">
      <c r="I335" t="s">
        <v>4643</v>
      </c>
      <c r="J335" t="s">
        <v>4691</v>
      </c>
      <c r="K335" t="s">
        <v>4745</v>
      </c>
      <c r="L335" t="s">
        <v>4243</v>
      </c>
      <c r="M335" t="s">
        <v>4265</v>
      </c>
      <c r="N335">
        <v>390</v>
      </c>
      <c r="O335" t="s">
        <v>4796</v>
      </c>
      <c r="P335" t="s">
        <v>4830</v>
      </c>
      <c r="Q335" t="s">
        <v>4837</v>
      </c>
      <c r="R335" t="s">
        <v>4841</v>
      </c>
      <c r="S335" t="s">
        <v>4842</v>
      </c>
      <c r="T335">
        <v>250</v>
      </c>
      <c r="U335" t="s">
        <v>4845</v>
      </c>
      <c r="V335" t="s">
        <v>5142</v>
      </c>
      <c r="W335">
        <v>2016</v>
      </c>
      <c r="X335" t="str">
        <f>HYPERLINK("http://www.pdbbind.org.cn/quickpdb.asp?quickpdb=5F00","5F00")</f>
        <v>5F00</v>
      </c>
    </row>
    <row r="336" spans="9:24" x14ac:dyDescent="0.25">
      <c r="I336" t="s">
        <v>4644</v>
      </c>
      <c r="J336" t="s">
        <v>4691</v>
      </c>
      <c r="K336" t="s">
        <v>4749</v>
      </c>
      <c r="L336" t="s">
        <v>4243</v>
      </c>
      <c r="M336" t="s">
        <v>4265</v>
      </c>
      <c r="N336">
        <v>390</v>
      </c>
      <c r="O336" t="s">
        <v>4796</v>
      </c>
      <c r="P336" t="s">
        <v>4830</v>
      </c>
      <c r="Q336" t="s">
        <v>4837</v>
      </c>
      <c r="R336" t="s">
        <v>4841</v>
      </c>
      <c r="S336" t="s">
        <v>4842</v>
      </c>
      <c r="T336">
        <v>420</v>
      </c>
      <c r="U336" t="s">
        <v>4845</v>
      </c>
      <c r="V336" t="s">
        <v>5143</v>
      </c>
      <c r="W336">
        <v>2016</v>
      </c>
      <c r="X336" t="str">
        <f>HYPERLINK("http://www.pdbbind.org.cn/quickpdb.asp?quickpdb=5F01","5F01")</f>
        <v>5F01</v>
      </c>
    </row>
    <row r="337" spans="9:24" x14ac:dyDescent="0.25">
      <c r="I337" t="s">
        <v>4645</v>
      </c>
      <c r="J337" t="s">
        <v>4691</v>
      </c>
      <c r="K337" t="s">
        <v>4714</v>
      </c>
      <c r="L337" t="s">
        <v>4787</v>
      </c>
      <c r="M337" t="s">
        <v>4265</v>
      </c>
      <c r="N337">
        <v>414</v>
      </c>
      <c r="O337" t="s">
        <v>4796</v>
      </c>
      <c r="P337" t="s">
        <v>4821</v>
      </c>
      <c r="Q337" t="s">
        <v>4837</v>
      </c>
      <c r="R337" t="s">
        <v>4839</v>
      </c>
      <c r="S337" t="s">
        <v>4842</v>
      </c>
      <c r="T337">
        <v>4</v>
      </c>
      <c r="U337" t="s">
        <v>4845</v>
      </c>
      <c r="V337" t="s">
        <v>5144</v>
      </c>
      <c r="W337">
        <v>2016</v>
      </c>
      <c r="X337" t="str">
        <f>HYPERLINK("http://www.pdbbind.org.cn/quickpdb.asp?quickpdb=5HD0","5HD0")</f>
        <v>5HD0</v>
      </c>
    </row>
    <row r="338" spans="9:24" x14ac:dyDescent="0.25">
      <c r="I338" t="s">
        <v>4646</v>
      </c>
      <c r="J338" t="s">
        <v>4691</v>
      </c>
      <c r="K338" t="s">
        <v>4768</v>
      </c>
      <c r="L338" t="s">
        <v>4787</v>
      </c>
      <c r="M338" t="s">
        <v>4265</v>
      </c>
      <c r="N338">
        <v>414</v>
      </c>
      <c r="O338" t="s">
        <v>4796</v>
      </c>
      <c r="P338" t="s">
        <v>4821</v>
      </c>
      <c r="Q338" t="s">
        <v>4837</v>
      </c>
      <c r="R338" t="s">
        <v>4839</v>
      </c>
      <c r="S338" t="s">
        <v>4842</v>
      </c>
      <c r="T338">
        <v>1</v>
      </c>
      <c r="U338" t="s">
        <v>4845</v>
      </c>
      <c r="V338" t="s">
        <v>5145</v>
      </c>
      <c r="W338">
        <v>2016</v>
      </c>
      <c r="X338" t="str">
        <f>HYPERLINK("http://www.pdbbind.org.cn/quickpdb.asp?quickpdb=5HDU","5HDU")</f>
        <v>5HDU</v>
      </c>
    </row>
    <row r="339" spans="9:24" x14ac:dyDescent="0.25">
      <c r="I339" t="s">
        <v>4647</v>
      </c>
      <c r="J339" t="s">
        <v>4691</v>
      </c>
      <c r="K339" t="s">
        <v>4769</v>
      </c>
      <c r="L339" t="s">
        <v>4787</v>
      </c>
      <c r="M339" t="s">
        <v>4265</v>
      </c>
      <c r="N339">
        <v>414</v>
      </c>
      <c r="O339" t="s">
        <v>4796</v>
      </c>
      <c r="P339" t="s">
        <v>4821</v>
      </c>
      <c r="Q339" t="s">
        <v>4837</v>
      </c>
      <c r="R339" t="s">
        <v>4839</v>
      </c>
      <c r="S339" t="s">
        <v>4842</v>
      </c>
      <c r="T339">
        <v>15</v>
      </c>
      <c r="U339" t="s">
        <v>4845</v>
      </c>
      <c r="V339" t="s">
        <v>5146</v>
      </c>
      <c r="W339">
        <v>2016</v>
      </c>
      <c r="X339" t="str">
        <f>HYPERLINK("http://www.pdbbind.org.cn/quickpdb.asp?quickpdb=5HDV","5HDV")</f>
        <v>5HDV</v>
      </c>
    </row>
    <row r="340" spans="9:24" x14ac:dyDescent="0.25">
      <c r="I340" t="s">
        <v>4648</v>
      </c>
      <c r="J340" t="s">
        <v>4691</v>
      </c>
      <c r="K340" t="s">
        <v>4718</v>
      </c>
      <c r="L340" t="s">
        <v>4787</v>
      </c>
      <c r="M340" t="s">
        <v>4265</v>
      </c>
      <c r="N340">
        <v>414</v>
      </c>
      <c r="O340" t="s">
        <v>4796</v>
      </c>
      <c r="P340" t="s">
        <v>4821</v>
      </c>
      <c r="Q340" t="s">
        <v>4837</v>
      </c>
      <c r="R340" t="s">
        <v>4839</v>
      </c>
      <c r="S340" t="s">
        <v>4842</v>
      </c>
      <c r="T340">
        <v>48</v>
      </c>
      <c r="U340" t="s">
        <v>4845</v>
      </c>
      <c r="V340" t="s">
        <v>5147</v>
      </c>
      <c r="W340">
        <v>2016</v>
      </c>
      <c r="X340" t="str">
        <f>HYPERLINK("http://www.pdbbind.org.cn/quickpdb.asp?quickpdb=5HDX","5HDX")</f>
        <v>5HDX</v>
      </c>
    </row>
    <row r="341" spans="9:24" x14ac:dyDescent="0.25">
      <c r="I341" t="s">
        <v>4649</v>
      </c>
      <c r="J341" t="s">
        <v>4691</v>
      </c>
      <c r="K341" t="s">
        <v>4776</v>
      </c>
      <c r="L341" t="s">
        <v>4787</v>
      </c>
      <c r="M341" t="s">
        <v>4265</v>
      </c>
      <c r="N341">
        <v>414</v>
      </c>
      <c r="O341" t="s">
        <v>4796</v>
      </c>
      <c r="P341" t="s">
        <v>4821</v>
      </c>
      <c r="Q341" t="s">
        <v>4837</v>
      </c>
      <c r="R341" t="s">
        <v>4839</v>
      </c>
      <c r="S341" t="s">
        <v>4842</v>
      </c>
      <c r="T341">
        <v>45</v>
      </c>
      <c r="U341" t="s">
        <v>4845</v>
      </c>
      <c r="V341" t="s">
        <v>5148</v>
      </c>
      <c r="W341">
        <v>2016</v>
      </c>
      <c r="X341" t="str">
        <f>HYPERLINK("http://www.pdbbind.org.cn/quickpdb.asp?quickpdb=5HDZ","5HDZ")</f>
        <v>5HDZ</v>
      </c>
    </row>
    <row r="342" spans="9:24" x14ac:dyDescent="0.25">
      <c r="I342" t="s">
        <v>4650</v>
      </c>
      <c r="J342" t="s">
        <v>4691</v>
      </c>
      <c r="K342" t="s">
        <v>4734</v>
      </c>
      <c r="L342" t="s">
        <v>4787</v>
      </c>
      <c r="M342" t="s">
        <v>4265</v>
      </c>
      <c r="N342">
        <v>414</v>
      </c>
      <c r="O342" t="s">
        <v>4796</v>
      </c>
      <c r="P342" t="s">
        <v>4821</v>
      </c>
      <c r="Q342" t="s">
        <v>4837</v>
      </c>
      <c r="R342" t="s">
        <v>4839</v>
      </c>
      <c r="S342" t="s">
        <v>4842</v>
      </c>
      <c r="T342">
        <v>20</v>
      </c>
      <c r="U342" t="s">
        <v>4845</v>
      </c>
      <c r="V342" t="s">
        <v>5149</v>
      </c>
      <c r="W342">
        <v>2016</v>
      </c>
      <c r="X342" t="str">
        <f>HYPERLINK("http://www.pdbbind.org.cn/quickpdb.asp?quickpdb=5HE4","5HE4")</f>
        <v>5HE4</v>
      </c>
    </row>
    <row r="343" spans="9:24" x14ac:dyDescent="0.25">
      <c r="I343" t="s">
        <v>4651</v>
      </c>
      <c r="J343" t="s">
        <v>4691</v>
      </c>
      <c r="K343" t="s">
        <v>4777</v>
      </c>
      <c r="L343" t="s">
        <v>4787</v>
      </c>
      <c r="M343" t="s">
        <v>4265</v>
      </c>
      <c r="N343">
        <v>414</v>
      </c>
      <c r="O343" t="s">
        <v>4796</v>
      </c>
      <c r="P343" t="s">
        <v>4821</v>
      </c>
      <c r="Q343" t="s">
        <v>4837</v>
      </c>
      <c r="R343" t="s">
        <v>4839</v>
      </c>
      <c r="S343" t="s">
        <v>4842</v>
      </c>
      <c r="T343">
        <v>336</v>
      </c>
      <c r="U343" t="s">
        <v>4845</v>
      </c>
      <c r="V343" t="s">
        <v>5150</v>
      </c>
      <c r="W343">
        <v>2016</v>
      </c>
      <c r="X343" t="str">
        <f>HYPERLINK("http://www.pdbbind.org.cn/quickpdb.asp?quickpdb=5HE5","5HE5")</f>
        <v>5HE5</v>
      </c>
    </row>
    <row r="344" spans="9:24" x14ac:dyDescent="0.25">
      <c r="I344" t="s">
        <v>4652</v>
      </c>
      <c r="J344" t="s">
        <v>4691</v>
      </c>
      <c r="K344" t="s">
        <v>4769</v>
      </c>
      <c r="L344" t="s">
        <v>4787</v>
      </c>
      <c r="M344" t="s">
        <v>4265</v>
      </c>
      <c r="N344">
        <v>414</v>
      </c>
      <c r="O344" t="s">
        <v>4796</v>
      </c>
      <c r="P344" t="s">
        <v>4821</v>
      </c>
      <c r="Q344" t="s">
        <v>4837</v>
      </c>
      <c r="R344" t="s">
        <v>4839</v>
      </c>
      <c r="S344" t="s">
        <v>4842</v>
      </c>
      <c r="T344">
        <v>5</v>
      </c>
      <c r="U344" t="s">
        <v>4845</v>
      </c>
      <c r="V344" t="s">
        <v>5151</v>
      </c>
      <c r="W344">
        <v>2016</v>
      </c>
      <c r="X344" t="str">
        <f>HYPERLINK("http://www.pdbbind.org.cn/quickpdb.asp?quickpdb=5HE7","5HE7")</f>
        <v>5HE7</v>
      </c>
    </row>
    <row r="345" spans="9:24" x14ac:dyDescent="0.25">
      <c r="I345" t="s">
        <v>4653</v>
      </c>
      <c r="J345" t="s">
        <v>4691</v>
      </c>
      <c r="K345" t="s">
        <v>4745</v>
      </c>
      <c r="L345" t="s">
        <v>4787</v>
      </c>
      <c r="M345" t="s">
        <v>4265</v>
      </c>
      <c r="N345">
        <v>412</v>
      </c>
      <c r="O345" t="s">
        <v>4796</v>
      </c>
      <c r="P345" t="s">
        <v>4817</v>
      </c>
      <c r="Q345" t="s">
        <v>4837</v>
      </c>
      <c r="R345" t="s">
        <v>4839</v>
      </c>
      <c r="S345" t="s">
        <v>4842</v>
      </c>
      <c r="T345">
        <v>2.4</v>
      </c>
      <c r="U345" t="s">
        <v>4845</v>
      </c>
      <c r="V345" t="s">
        <v>5152</v>
      </c>
      <c r="W345">
        <v>2016</v>
      </c>
      <c r="X345" t="str">
        <f>HYPERLINK("http://www.pdbbind.org.cn/quickpdb.asp?quickpdb=5HTZ","5HTZ")</f>
        <v>5HTZ</v>
      </c>
    </row>
    <row r="346" spans="9:24" x14ac:dyDescent="0.25">
      <c r="I346" t="s">
        <v>4654</v>
      </c>
      <c r="J346" t="s">
        <v>4691</v>
      </c>
      <c r="K346" t="s">
        <v>4752</v>
      </c>
      <c r="L346" t="s">
        <v>4787</v>
      </c>
      <c r="M346" t="s">
        <v>4265</v>
      </c>
      <c r="N346">
        <v>412</v>
      </c>
      <c r="O346" t="s">
        <v>4796</v>
      </c>
      <c r="P346" t="s">
        <v>4817</v>
      </c>
      <c r="Q346" t="s">
        <v>4837</v>
      </c>
      <c r="R346" t="s">
        <v>4839</v>
      </c>
      <c r="S346" t="s">
        <v>4842</v>
      </c>
      <c r="T346">
        <v>595</v>
      </c>
      <c r="U346" t="s">
        <v>4845</v>
      </c>
      <c r="V346" t="s">
        <v>5153</v>
      </c>
      <c r="W346">
        <v>2016</v>
      </c>
      <c r="X346" t="str">
        <f>HYPERLINK("http://www.pdbbind.org.cn/quickpdb.asp?quickpdb=5HU0","5HU0")</f>
        <v>5HU0</v>
      </c>
    </row>
    <row r="347" spans="9:24" x14ac:dyDescent="0.25">
      <c r="I347" t="s">
        <v>4655</v>
      </c>
      <c r="J347" t="s">
        <v>4691</v>
      </c>
      <c r="K347" t="s">
        <v>4716</v>
      </c>
      <c r="L347" t="s">
        <v>4787</v>
      </c>
      <c r="M347" t="s">
        <v>4265</v>
      </c>
      <c r="N347">
        <v>412</v>
      </c>
      <c r="O347" t="s">
        <v>4796</v>
      </c>
      <c r="P347" t="s">
        <v>4817</v>
      </c>
      <c r="Q347" t="s">
        <v>4837</v>
      </c>
      <c r="R347" t="s">
        <v>4839</v>
      </c>
      <c r="S347" t="s">
        <v>4842</v>
      </c>
      <c r="T347">
        <v>2.2000000000000002</v>
      </c>
      <c r="U347" t="s">
        <v>4845</v>
      </c>
      <c r="V347" t="s">
        <v>5154</v>
      </c>
      <c r="W347">
        <v>2016</v>
      </c>
      <c r="X347" t="str">
        <f>HYPERLINK("http://www.pdbbind.org.cn/quickpdb.asp?quickpdb=5HU1","5HU1")</f>
        <v>5HU1</v>
      </c>
    </row>
    <row r="348" spans="9:24" x14ac:dyDescent="0.25">
      <c r="I348" t="s">
        <v>4656</v>
      </c>
      <c r="J348" t="s">
        <v>4691</v>
      </c>
      <c r="K348" t="s">
        <v>4778</v>
      </c>
      <c r="L348" t="s">
        <v>4243</v>
      </c>
      <c r="M348" t="s">
        <v>4265</v>
      </c>
      <c r="N348">
        <v>411</v>
      </c>
      <c r="O348" t="s">
        <v>4796</v>
      </c>
      <c r="P348" t="s">
        <v>4803</v>
      </c>
      <c r="Q348" t="s">
        <v>4837</v>
      </c>
      <c r="R348" t="s">
        <v>4840</v>
      </c>
      <c r="S348" t="s">
        <v>4842</v>
      </c>
      <c r="T348">
        <v>16</v>
      </c>
      <c r="U348" t="s">
        <v>4845</v>
      </c>
      <c r="V348" t="s">
        <v>5155</v>
      </c>
      <c r="W348">
        <v>2016</v>
      </c>
      <c r="X348" t="str">
        <f>HYPERLINK("http://www.pdbbind.org.cn/quickpdb.asp?quickpdb=5I3V","5I3V")</f>
        <v>5I3V</v>
      </c>
    </row>
    <row r="349" spans="9:24" x14ac:dyDescent="0.25">
      <c r="I349" t="s">
        <v>4657</v>
      </c>
      <c r="J349" t="s">
        <v>4691</v>
      </c>
      <c r="K349" t="s">
        <v>4710</v>
      </c>
      <c r="L349" t="s">
        <v>4243</v>
      </c>
      <c r="M349" t="s">
        <v>4265</v>
      </c>
      <c r="N349">
        <v>411</v>
      </c>
      <c r="O349" t="s">
        <v>4796</v>
      </c>
      <c r="P349" t="s">
        <v>4803</v>
      </c>
      <c r="Q349" t="s">
        <v>4837</v>
      </c>
      <c r="R349" t="s">
        <v>4840</v>
      </c>
      <c r="S349" t="s">
        <v>4842</v>
      </c>
      <c r="T349">
        <v>0.6</v>
      </c>
      <c r="U349" t="s">
        <v>4845</v>
      </c>
      <c r="V349" t="s">
        <v>5156</v>
      </c>
      <c r="W349">
        <v>2016</v>
      </c>
      <c r="X349" t="str">
        <f>HYPERLINK("http://www.pdbbind.org.cn/quickpdb.asp?quickpdb=5I3W","5I3W")</f>
        <v>5I3W</v>
      </c>
    </row>
    <row r="350" spans="9:24" x14ac:dyDescent="0.25">
      <c r="I350" t="s">
        <v>4658</v>
      </c>
      <c r="J350" t="s">
        <v>4691</v>
      </c>
      <c r="K350" t="s">
        <v>4724</v>
      </c>
      <c r="L350" t="s">
        <v>4243</v>
      </c>
      <c r="M350" t="s">
        <v>4265</v>
      </c>
      <c r="N350">
        <v>411</v>
      </c>
      <c r="O350" t="s">
        <v>4796</v>
      </c>
      <c r="P350" t="s">
        <v>4803</v>
      </c>
      <c r="Q350" t="s">
        <v>4837</v>
      </c>
      <c r="R350" t="s">
        <v>4840</v>
      </c>
      <c r="S350" t="s">
        <v>4842</v>
      </c>
      <c r="T350">
        <v>8</v>
      </c>
      <c r="U350" t="s">
        <v>4845</v>
      </c>
      <c r="V350" t="s">
        <v>5157</v>
      </c>
      <c r="W350">
        <v>2016</v>
      </c>
      <c r="X350" t="str">
        <f>HYPERLINK("http://www.pdbbind.org.cn/quickpdb.asp?quickpdb=5I3X","5I3X")</f>
        <v>5I3X</v>
      </c>
    </row>
    <row r="351" spans="9:24" x14ac:dyDescent="0.25">
      <c r="I351" t="s">
        <v>4659</v>
      </c>
      <c r="J351" t="s">
        <v>4691</v>
      </c>
      <c r="K351" t="s">
        <v>4710</v>
      </c>
      <c r="L351" t="s">
        <v>4243</v>
      </c>
      <c r="M351" t="s">
        <v>4265</v>
      </c>
      <c r="N351">
        <v>411</v>
      </c>
      <c r="O351" t="s">
        <v>4796</v>
      </c>
      <c r="P351" t="s">
        <v>4803</v>
      </c>
      <c r="Q351" t="s">
        <v>4837</v>
      </c>
      <c r="R351" t="s">
        <v>4840</v>
      </c>
      <c r="S351" t="s">
        <v>4842</v>
      </c>
      <c r="T351">
        <v>0.4</v>
      </c>
      <c r="U351" t="s">
        <v>4845</v>
      </c>
      <c r="V351" t="s">
        <v>5158</v>
      </c>
      <c r="W351">
        <v>2016</v>
      </c>
      <c r="X351" t="str">
        <f>HYPERLINK("http://www.pdbbind.org.cn/quickpdb.asp?quickpdb=5I3Y","5I3Y")</f>
        <v>5I3Y</v>
      </c>
    </row>
    <row r="352" spans="9:24" x14ac:dyDescent="0.25">
      <c r="I352" t="s">
        <v>4660</v>
      </c>
      <c r="J352" t="s">
        <v>4691</v>
      </c>
      <c r="K352" t="s">
        <v>4704</v>
      </c>
      <c r="L352" t="s">
        <v>4243</v>
      </c>
      <c r="M352" t="s">
        <v>4265</v>
      </c>
      <c r="N352">
        <v>411</v>
      </c>
      <c r="O352" t="s">
        <v>4796</v>
      </c>
      <c r="P352" t="s">
        <v>4803</v>
      </c>
      <c r="Q352" t="s">
        <v>4837</v>
      </c>
      <c r="R352" t="s">
        <v>4840</v>
      </c>
      <c r="S352" t="s">
        <v>4842</v>
      </c>
      <c r="T352">
        <v>140</v>
      </c>
      <c r="U352" t="s">
        <v>4845</v>
      </c>
      <c r="V352" t="s">
        <v>5159</v>
      </c>
      <c r="W352">
        <v>2016</v>
      </c>
      <c r="X352" t="str">
        <f>HYPERLINK("http://www.pdbbind.org.cn/quickpdb.asp?quickpdb=5IE1","5IE1")</f>
        <v>5IE1</v>
      </c>
    </row>
    <row r="353" spans="9:24" x14ac:dyDescent="0.25">
      <c r="I353" t="s">
        <v>4661</v>
      </c>
      <c r="J353" t="s">
        <v>4691</v>
      </c>
      <c r="K353" t="s">
        <v>4772</v>
      </c>
      <c r="L353" t="s">
        <v>4243</v>
      </c>
      <c r="M353" t="s">
        <v>4265</v>
      </c>
      <c r="N353">
        <v>455</v>
      </c>
      <c r="O353" t="s">
        <v>4796</v>
      </c>
      <c r="P353" t="s">
        <v>4822</v>
      </c>
      <c r="Q353" t="s">
        <v>4837</v>
      </c>
      <c r="R353" t="s">
        <v>4841</v>
      </c>
      <c r="S353" t="s">
        <v>4842</v>
      </c>
      <c r="T353">
        <v>0.31</v>
      </c>
      <c r="U353" t="s">
        <v>4846</v>
      </c>
      <c r="V353" t="s">
        <v>5160</v>
      </c>
      <c r="W353">
        <v>2016</v>
      </c>
      <c r="X353" t="str">
        <f>HYPERLINK("http://www.pdbbind.org.cn/quickpdb.asp?quickpdb=5KQF","5KQF")</f>
        <v>5KQF</v>
      </c>
    </row>
    <row r="354" spans="9:24" x14ac:dyDescent="0.25">
      <c r="I354" t="s">
        <v>4662</v>
      </c>
      <c r="J354" t="s">
        <v>4691</v>
      </c>
      <c r="K354" t="s">
        <v>4731</v>
      </c>
      <c r="L354" t="s">
        <v>4243</v>
      </c>
      <c r="M354" t="s">
        <v>4265</v>
      </c>
      <c r="N354">
        <v>455</v>
      </c>
      <c r="O354" t="s">
        <v>4796</v>
      </c>
      <c r="P354" t="s">
        <v>4822</v>
      </c>
      <c r="Q354" t="s">
        <v>4837</v>
      </c>
      <c r="R354" t="s">
        <v>4841</v>
      </c>
      <c r="S354" t="s">
        <v>4842</v>
      </c>
      <c r="T354">
        <v>0.15</v>
      </c>
      <c r="U354" t="s">
        <v>4846</v>
      </c>
      <c r="V354" t="s">
        <v>5161</v>
      </c>
      <c r="W354">
        <v>2016</v>
      </c>
      <c r="X354" t="str">
        <f>HYPERLINK("http://www.pdbbind.org.cn/quickpdb.asp?quickpdb=5KR8","5KR8")</f>
        <v>5KR8</v>
      </c>
    </row>
    <row r="355" spans="9:24" x14ac:dyDescent="0.25">
      <c r="I355" t="s">
        <v>4663</v>
      </c>
      <c r="J355" t="s">
        <v>4691</v>
      </c>
      <c r="K355" t="s">
        <v>4779</v>
      </c>
      <c r="L355" t="s">
        <v>4243</v>
      </c>
      <c r="M355" t="s">
        <v>4265</v>
      </c>
      <c r="N355">
        <v>409</v>
      </c>
      <c r="O355" t="s">
        <v>4796</v>
      </c>
      <c r="P355" t="s">
        <v>4812</v>
      </c>
    </row>
    <row r="356" spans="9:24" x14ac:dyDescent="0.25">
      <c r="I356" t="s">
        <v>4664</v>
      </c>
      <c r="J356" t="s">
        <v>4691</v>
      </c>
      <c r="K356" t="s">
        <v>4780</v>
      </c>
      <c r="L356" t="s">
        <v>4243</v>
      </c>
      <c r="M356" t="s">
        <v>4265</v>
      </c>
      <c r="N356">
        <v>409</v>
      </c>
      <c r="O356" t="s">
        <v>4796</v>
      </c>
      <c r="P356" t="s">
        <v>4812</v>
      </c>
    </row>
    <row r="357" spans="9:24" x14ac:dyDescent="0.25">
      <c r="I357" t="s">
        <v>4665</v>
      </c>
      <c r="J357" t="s">
        <v>4691</v>
      </c>
      <c r="K357" t="s">
        <v>4719</v>
      </c>
      <c r="L357" t="s">
        <v>4243</v>
      </c>
      <c r="M357" t="s">
        <v>4265</v>
      </c>
      <c r="N357">
        <v>409</v>
      </c>
      <c r="O357" t="s">
        <v>4796</v>
      </c>
      <c r="P357" t="s">
        <v>4812</v>
      </c>
    </row>
    <row r="358" spans="9:24" x14ac:dyDescent="0.25">
      <c r="I358" t="s">
        <v>4666</v>
      </c>
      <c r="J358" t="s">
        <v>4691</v>
      </c>
      <c r="K358" t="s">
        <v>4781</v>
      </c>
      <c r="L358" t="s">
        <v>4793</v>
      </c>
      <c r="M358" t="s">
        <v>4265</v>
      </c>
      <c r="N358">
        <v>432</v>
      </c>
      <c r="O358" t="s">
        <v>4796</v>
      </c>
      <c r="P358" t="s">
        <v>4834</v>
      </c>
    </row>
    <row r="359" spans="9:24" x14ac:dyDescent="0.25">
      <c r="I359" t="s">
        <v>4667</v>
      </c>
      <c r="J359" t="s">
        <v>4691</v>
      </c>
      <c r="K359" t="s">
        <v>4760</v>
      </c>
      <c r="L359" t="s">
        <v>4243</v>
      </c>
      <c r="M359" t="s">
        <v>4265</v>
      </c>
      <c r="N359">
        <v>415</v>
      </c>
      <c r="O359" t="s">
        <v>4796</v>
      </c>
      <c r="P359" t="s">
        <v>4812</v>
      </c>
      <c r="Q359" t="s">
        <v>4837</v>
      </c>
      <c r="R359" t="s">
        <v>4841</v>
      </c>
      <c r="S359" t="s">
        <v>4842</v>
      </c>
      <c r="T359">
        <v>6.9000000000000006E-2</v>
      </c>
      <c r="U359" t="s">
        <v>4846</v>
      </c>
      <c r="V359" t="s">
        <v>5162</v>
      </c>
      <c r="W359">
        <v>2017</v>
      </c>
      <c r="X359" t="str">
        <f>HYPERLINK("http://www.pdbbind.org.cn/quickpdb.asp?quickpdb=5T1U","5T1U")</f>
        <v>5T1U</v>
      </c>
    </row>
    <row r="360" spans="9:24" x14ac:dyDescent="0.25">
      <c r="I360" t="s">
        <v>4668</v>
      </c>
      <c r="J360" t="s">
        <v>4691</v>
      </c>
      <c r="K360" t="s">
        <v>4782</v>
      </c>
      <c r="L360" t="s">
        <v>4243</v>
      </c>
      <c r="M360" t="s">
        <v>4265</v>
      </c>
      <c r="N360">
        <v>415</v>
      </c>
      <c r="O360" t="s">
        <v>4796</v>
      </c>
      <c r="P360" t="s">
        <v>4812</v>
      </c>
      <c r="Q360" t="s">
        <v>4837</v>
      </c>
      <c r="R360" t="s">
        <v>4841</v>
      </c>
      <c r="S360" t="s">
        <v>4842</v>
      </c>
      <c r="T360">
        <v>7.6999999999999999E-2</v>
      </c>
      <c r="U360" t="s">
        <v>4846</v>
      </c>
      <c r="V360" t="s">
        <v>5163</v>
      </c>
      <c r="W360">
        <v>2017</v>
      </c>
      <c r="X360" t="str">
        <f>HYPERLINK("http://www.pdbbind.org.cn/quickpdb.asp?quickpdb=5T1W","5T1W")</f>
        <v>5T1W</v>
      </c>
    </row>
    <row r="361" spans="9:24" x14ac:dyDescent="0.25">
      <c r="I361" t="s">
        <v>4669</v>
      </c>
      <c r="J361" t="s">
        <v>4691</v>
      </c>
      <c r="K361" t="s">
        <v>4742</v>
      </c>
      <c r="L361" t="s">
        <v>4243</v>
      </c>
      <c r="M361" t="s">
        <v>4265</v>
      </c>
      <c r="N361">
        <v>412</v>
      </c>
      <c r="O361" t="s">
        <v>4796</v>
      </c>
      <c r="P361" t="s">
        <v>4817</v>
      </c>
      <c r="Q361" t="s">
        <v>4837</v>
      </c>
      <c r="R361" t="s">
        <v>4841</v>
      </c>
      <c r="S361" t="s">
        <v>4842</v>
      </c>
      <c r="T361">
        <v>33</v>
      </c>
      <c r="U361" t="s">
        <v>4845</v>
      </c>
      <c r="V361" t="s">
        <v>5164</v>
      </c>
      <c r="W361">
        <v>2016</v>
      </c>
      <c r="X361" t="str">
        <f>HYPERLINK("http://www.pdbbind.org.cn/quickpdb.asp?quickpdb=5TOL","5TOL")</f>
        <v>5TOL</v>
      </c>
    </row>
    <row r="362" spans="9:24" x14ac:dyDescent="0.25">
      <c r="I362" t="s">
        <v>4670</v>
      </c>
      <c r="J362" t="s">
        <v>4691</v>
      </c>
      <c r="K362" t="s">
        <v>4692</v>
      </c>
      <c r="L362" t="s">
        <v>4243</v>
      </c>
      <c r="M362" t="s">
        <v>4265</v>
      </c>
      <c r="N362">
        <v>411</v>
      </c>
      <c r="O362" t="s">
        <v>4796</v>
      </c>
      <c r="P362" t="s">
        <v>4803</v>
      </c>
      <c r="Q362" t="s">
        <v>4837</v>
      </c>
      <c r="R362" t="s">
        <v>4841</v>
      </c>
      <c r="S362" t="s">
        <v>4842</v>
      </c>
      <c r="T362">
        <v>0.31</v>
      </c>
      <c r="U362" t="s">
        <v>4845</v>
      </c>
      <c r="V362" t="s">
        <v>5165</v>
      </c>
      <c r="W362">
        <v>2017</v>
      </c>
      <c r="X362" t="str">
        <f>HYPERLINK("http://www.pdbbind.org.cn/quickpdb.asp?quickpdb=5UYU","5UYU")</f>
        <v>5UYU</v>
      </c>
    </row>
    <row r="363" spans="9:24" x14ac:dyDescent="0.25">
      <c r="I363" t="s">
        <v>4671</v>
      </c>
      <c r="J363" t="s">
        <v>4691</v>
      </c>
      <c r="K363" t="s">
        <v>4710</v>
      </c>
      <c r="L363" t="s">
        <v>4793</v>
      </c>
      <c r="M363" t="s">
        <v>4265</v>
      </c>
      <c r="N363">
        <v>441</v>
      </c>
      <c r="O363" t="s">
        <v>4796</v>
      </c>
      <c r="P363" t="s">
        <v>4822</v>
      </c>
      <c r="Q363" t="s">
        <v>4837</v>
      </c>
      <c r="R363" t="s">
        <v>4839</v>
      </c>
      <c r="S363" t="s">
        <v>4842</v>
      </c>
      <c r="T363">
        <v>67.099999999999994</v>
      </c>
      <c r="U363" t="s">
        <v>4845</v>
      </c>
      <c r="V363" t="s">
        <v>5166</v>
      </c>
      <c r="W363">
        <v>2017</v>
      </c>
      <c r="X363" t="str">
        <f>HYPERLINK("http://www.pdbbind.org.cn/quickpdb.asp?quickpdb=5V0N","5V0N")</f>
        <v>5V0N</v>
      </c>
    </row>
    <row r="364" spans="9:24" x14ac:dyDescent="0.25">
      <c r="I364" t="s">
        <v>4672</v>
      </c>
      <c r="J364" t="s">
        <v>4691</v>
      </c>
      <c r="K364" t="s">
        <v>4707</v>
      </c>
      <c r="L364" t="s">
        <v>4243</v>
      </c>
      <c r="M364" t="s">
        <v>4265</v>
      </c>
      <c r="N364">
        <v>416</v>
      </c>
      <c r="O364" t="s">
        <v>4796</v>
      </c>
      <c r="P364" t="s">
        <v>4817</v>
      </c>
    </row>
    <row r="365" spans="9:24" x14ac:dyDescent="0.25">
      <c r="I365" t="s">
        <v>4673</v>
      </c>
      <c r="J365" t="s">
        <v>4691</v>
      </c>
      <c r="K365" t="s">
        <v>4704</v>
      </c>
      <c r="L365" t="s">
        <v>4243</v>
      </c>
      <c r="M365" t="s">
        <v>4265</v>
      </c>
      <c r="N365">
        <v>416</v>
      </c>
      <c r="O365" t="s">
        <v>4796</v>
      </c>
      <c r="P365" t="s">
        <v>4817</v>
      </c>
    </row>
    <row r="366" spans="9:24" x14ac:dyDescent="0.25">
      <c r="I366" t="s">
        <v>4674</v>
      </c>
      <c r="J366" t="s">
        <v>4691</v>
      </c>
      <c r="K366" t="s">
        <v>4778</v>
      </c>
      <c r="L366" t="s">
        <v>4787</v>
      </c>
      <c r="M366" t="s">
        <v>4265</v>
      </c>
      <c r="N366">
        <v>442</v>
      </c>
      <c r="O366" t="s">
        <v>4796</v>
      </c>
      <c r="P366" t="s">
        <v>4822</v>
      </c>
      <c r="Q366" t="s">
        <v>4837</v>
      </c>
      <c r="R366" t="s">
        <v>4841</v>
      </c>
      <c r="S366" t="s">
        <v>4842</v>
      </c>
      <c r="T366">
        <v>5.0000000000000001E-3</v>
      </c>
      <c r="U366" t="s">
        <v>4846</v>
      </c>
      <c r="V366" t="s">
        <v>5167</v>
      </c>
      <c r="W366">
        <v>2017</v>
      </c>
      <c r="X366" t="str">
        <f>HYPERLINK("http://www.pdbbind.org.cn/quickpdb.asp?quickpdb=6BFD","6BFD")</f>
        <v>6BFD</v>
      </c>
    </row>
    <row r="367" spans="9:24" x14ac:dyDescent="0.25">
      <c r="I367" t="s">
        <v>4675</v>
      </c>
      <c r="J367" t="s">
        <v>4691</v>
      </c>
      <c r="K367" t="s">
        <v>4783</v>
      </c>
      <c r="L367" t="s">
        <v>4787</v>
      </c>
      <c r="M367" t="s">
        <v>4265</v>
      </c>
      <c r="N367">
        <v>442</v>
      </c>
      <c r="O367" t="s">
        <v>4796</v>
      </c>
      <c r="P367" t="s">
        <v>4822</v>
      </c>
      <c r="Q367" t="s">
        <v>4837</v>
      </c>
      <c r="R367" t="s">
        <v>4841</v>
      </c>
      <c r="S367" t="s">
        <v>4842</v>
      </c>
      <c r="T367">
        <v>1.4</v>
      </c>
      <c r="U367" t="s">
        <v>4846</v>
      </c>
      <c r="V367" t="s">
        <v>5168</v>
      </c>
      <c r="W367">
        <v>2017</v>
      </c>
      <c r="X367" t="str">
        <f>HYPERLINK("http://www.pdbbind.org.cn/quickpdb.asp?quickpdb=6BFE","6BFE")</f>
        <v>6BFE</v>
      </c>
    </row>
    <row r="368" spans="9:24" x14ac:dyDescent="0.25">
      <c r="I368" t="s">
        <v>4676</v>
      </c>
      <c r="J368" t="s">
        <v>4691</v>
      </c>
      <c r="K368" t="s">
        <v>4773</v>
      </c>
      <c r="L368" t="s">
        <v>4787</v>
      </c>
      <c r="M368" t="s">
        <v>4265</v>
      </c>
      <c r="N368">
        <v>442</v>
      </c>
      <c r="O368" t="s">
        <v>4796</v>
      </c>
      <c r="P368" t="s">
        <v>4822</v>
      </c>
      <c r="Q368" t="s">
        <v>4837</v>
      </c>
      <c r="R368" t="s">
        <v>4841</v>
      </c>
      <c r="S368" t="s">
        <v>4842</v>
      </c>
      <c r="T368">
        <v>0.22</v>
      </c>
      <c r="U368" t="s">
        <v>4846</v>
      </c>
      <c r="V368" t="s">
        <v>5169</v>
      </c>
      <c r="W368">
        <v>2017</v>
      </c>
      <c r="X368" t="str">
        <f>HYPERLINK("http://www.pdbbind.org.cn/quickpdb.asp?quickpdb=6BFW","6BFW")</f>
        <v>6BFW</v>
      </c>
    </row>
    <row r="369" spans="9:24" x14ac:dyDescent="0.25">
      <c r="I369" t="s">
        <v>4677</v>
      </c>
      <c r="J369" t="s">
        <v>4691</v>
      </c>
      <c r="K369" t="s">
        <v>4761</v>
      </c>
      <c r="L369" t="s">
        <v>4787</v>
      </c>
      <c r="M369" t="s">
        <v>4265</v>
      </c>
      <c r="N369">
        <v>442</v>
      </c>
      <c r="O369" t="s">
        <v>4796</v>
      </c>
      <c r="P369" t="s">
        <v>4822</v>
      </c>
      <c r="Q369" t="s">
        <v>4837</v>
      </c>
      <c r="R369" t="s">
        <v>4841</v>
      </c>
      <c r="S369" t="s">
        <v>4842</v>
      </c>
      <c r="T369">
        <v>7.9000000000000001E-2</v>
      </c>
      <c r="U369" t="s">
        <v>4846</v>
      </c>
      <c r="V369" t="s">
        <v>5170</v>
      </c>
      <c r="W369">
        <v>2017</v>
      </c>
      <c r="X369" t="str">
        <f>HYPERLINK("http://www.pdbbind.org.cn/quickpdb.asp?quickpdb=6BFX","6BFX")</f>
        <v>6BFX</v>
      </c>
    </row>
    <row r="370" spans="9:24" x14ac:dyDescent="0.25">
      <c r="I370" t="s">
        <v>4678</v>
      </c>
      <c r="J370" t="s">
        <v>4691</v>
      </c>
      <c r="K370" t="s">
        <v>4745</v>
      </c>
      <c r="L370" t="s">
        <v>4243</v>
      </c>
      <c r="M370" t="s">
        <v>4265</v>
      </c>
      <c r="N370">
        <v>411</v>
      </c>
      <c r="O370" t="s">
        <v>4796</v>
      </c>
      <c r="P370" t="s">
        <v>4803</v>
      </c>
    </row>
    <row r="371" spans="9:24" x14ac:dyDescent="0.25">
      <c r="I371" t="s">
        <v>4679</v>
      </c>
      <c r="J371" t="s">
        <v>4691</v>
      </c>
      <c r="K371" t="s">
        <v>4770</v>
      </c>
      <c r="L371" t="s">
        <v>4793</v>
      </c>
      <c r="M371" t="s">
        <v>4265</v>
      </c>
      <c r="N371">
        <v>441</v>
      </c>
      <c r="O371" t="s">
        <v>4796</v>
      </c>
      <c r="P371" t="s">
        <v>4822</v>
      </c>
      <c r="Q371" t="s">
        <v>4837</v>
      </c>
      <c r="R371" t="s">
        <v>4839</v>
      </c>
      <c r="S371" t="s">
        <v>4842</v>
      </c>
      <c r="T371">
        <v>10.9</v>
      </c>
      <c r="U371" t="s">
        <v>4845</v>
      </c>
      <c r="V371" t="s">
        <v>5171</v>
      </c>
      <c r="W371">
        <v>2018</v>
      </c>
      <c r="X371" t="str">
        <f>HYPERLINK("http://www.pdbbind.org.cn/quickpdb.asp?quickpdb=6DHC","6DHC")</f>
        <v>6DHC</v>
      </c>
    </row>
    <row r="372" spans="9:24" x14ac:dyDescent="0.25">
      <c r="I372" t="s">
        <v>4680</v>
      </c>
      <c r="J372" t="s">
        <v>4691</v>
      </c>
      <c r="K372" t="s">
        <v>4692</v>
      </c>
      <c r="L372" t="s">
        <v>4243</v>
      </c>
      <c r="M372" t="s">
        <v>4265</v>
      </c>
      <c r="N372">
        <v>390</v>
      </c>
      <c r="O372" t="s">
        <v>4796</v>
      </c>
      <c r="P372" t="s">
        <v>4830</v>
      </c>
    </row>
    <row r="373" spans="9:24" x14ac:dyDescent="0.25">
      <c r="I373" t="s">
        <v>4681</v>
      </c>
      <c r="J373" t="s">
        <v>4691</v>
      </c>
      <c r="K373" t="s">
        <v>4743</v>
      </c>
      <c r="L373" t="s">
        <v>4793</v>
      </c>
      <c r="M373" t="s">
        <v>4265</v>
      </c>
      <c r="N373">
        <v>432</v>
      </c>
      <c r="O373" t="s">
        <v>4796</v>
      </c>
      <c r="P373" t="s">
        <v>4834</v>
      </c>
    </row>
    <row r="374" spans="9:24" x14ac:dyDescent="0.25">
      <c r="I374" t="s">
        <v>4682</v>
      </c>
      <c r="J374" t="s">
        <v>4691</v>
      </c>
      <c r="K374" t="s">
        <v>4784</v>
      </c>
      <c r="L374" t="s">
        <v>4243</v>
      </c>
      <c r="M374" t="s">
        <v>4265</v>
      </c>
      <c r="N374">
        <v>501</v>
      </c>
      <c r="O374" t="s">
        <v>4796</v>
      </c>
      <c r="P374" t="s">
        <v>4835</v>
      </c>
      <c r="Q374" t="s">
        <v>4837</v>
      </c>
      <c r="R374" t="s">
        <v>4839</v>
      </c>
      <c r="S374" t="s">
        <v>4842</v>
      </c>
      <c r="T374">
        <v>16</v>
      </c>
      <c r="U374" t="s">
        <v>4845</v>
      </c>
      <c r="V374" t="s">
        <v>5172</v>
      </c>
      <c r="W374">
        <v>2018</v>
      </c>
      <c r="X374" t="str">
        <f>HYPERLINK("http://www.pdbbind.org.cn/quickpdb.asp?quickpdb=6EJ2","6EJ2")</f>
        <v>6EJ2</v>
      </c>
    </row>
    <row r="375" spans="9:24" x14ac:dyDescent="0.25">
      <c r="I375" t="s">
        <v>4683</v>
      </c>
      <c r="J375" t="s">
        <v>4691</v>
      </c>
      <c r="K375" t="s">
        <v>4743</v>
      </c>
      <c r="L375" t="s">
        <v>4243</v>
      </c>
      <c r="M375" t="s">
        <v>4265</v>
      </c>
      <c r="N375">
        <v>501</v>
      </c>
      <c r="O375" t="s">
        <v>4796</v>
      </c>
      <c r="P375" t="s">
        <v>4835</v>
      </c>
      <c r="Q375" t="s">
        <v>4837</v>
      </c>
      <c r="R375" t="s">
        <v>4839</v>
      </c>
      <c r="S375" t="s">
        <v>4842</v>
      </c>
      <c r="T375">
        <v>1179</v>
      </c>
      <c r="U375" t="s">
        <v>4845</v>
      </c>
      <c r="V375" t="s">
        <v>5173</v>
      </c>
      <c r="W375">
        <v>2018</v>
      </c>
      <c r="X375" t="str">
        <f>HYPERLINK("http://www.pdbbind.org.cn/quickpdb.asp?quickpdb=6EJ3","6EJ3")</f>
        <v>6EJ3</v>
      </c>
    </row>
    <row r="376" spans="9:24" x14ac:dyDescent="0.25">
      <c r="I376" t="s">
        <v>4684</v>
      </c>
      <c r="J376" t="s">
        <v>4691</v>
      </c>
      <c r="K376" t="s">
        <v>4785</v>
      </c>
      <c r="L376" t="s">
        <v>4243</v>
      </c>
      <c r="M376" t="s">
        <v>4265</v>
      </c>
      <c r="N376">
        <v>402</v>
      </c>
      <c r="O376" t="s">
        <v>4796</v>
      </c>
      <c r="P376" t="s">
        <v>4804</v>
      </c>
      <c r="Q376" t="s">
        <v>4837</v>
      </c>
      <c r="R376" t="s">
        <v>4841</v>
      </c>
      <c r="S376" t="s">
        <v>4842</v>
      </c>
      <c r="T376">
        <v>11</v>
      </c>
      <c r="U376" t="s">
        <v>4845</v>
      </c>
      <c r="V376" t="s">
        <v>5174</v>
      </c>
      <c r="W376">
        <v>2018</v>
      </c>
      <c r="X376" t="str">
        <f>HYPERLINK("http://www.pdbbind.org.cn/quickpdb.asp?quickpdb=6EQM","6EQM")</f>
        <v>6EQM</v>
      </c>
    </row>
    <row r="377" spans="9:24" x14ac:dyDescent="0.25">
      <c r="I377" t="s">
        <v>4685</v>
      </c>
      <c r="J377" t="s">
        <v>4691</v>
      </c>
      <c r="K377" t="s">
        <v>4786</v>
      </c>
      <c r="L377" t="s">
        <v>4243</v>
      </c>
      <c r="M377" t="s">
        <v>4265</v>
      </c>
      <c r="N377">
        <v>396</v>
      </c>
      <c r="O377" t="s">
        <v>4796</v>
      </c>
      <c r="P377" t="s">
        <v>4836</v>
      </c>
      <c r="Q377" t="s">
        <v>4837</v>
      </c>
      <c r="R377" t="s">
        <v>4841</v>
      </c>
      <c r="S377" t="s">
        <v>4842</v>
      </c>
      <c r="T377">
        <v>70</v>
      </c>
      <c r="U377" t="s">
        <v>4845</v>
      </c>
      <c r="V377" t="s">
        <v>5175</v>
      </c>
      <c r="W377">
        <v>2018</v>
      </c>
      <c r="X377" t="str">
        <f>HYPERLINK("http://www.pdbbind.org.cn/quickpdb.asp?quickpdb=6FGY","6FGY")</f>
        <v>6FGY</v>
      </c>
    </row>
    <row r="378" spans="9:24" x14ac:dyDescent="0.25">
      <c r="I378" t="s">
        <v>4686</v>
      </c>
      <c r="J378" t="s">
        <v>4691</v>
      </c>
      <c r="K378" t="s">
        <v>4695</v>
      </c>
      <c r="L378" t="s">
        <v>4243</v>
      </c>
      <c r="M378" t="s">
        <v>4265</v>
      </c>
      <c r="N378">
        <v>416</v>
      </c>
      <c r="O378" t="s">
        <v>4796</v>
      </c>
      <c r="P378" t="s">
        <v>4817</v>
      </c>
    </row>
    <row r="379" spans="9:24" x14ac:dyDescent="0.25">
      <c r="I379" t="s">
        <v>4687</v>
      </c>
      <c r="J379" t="s">
        <v>4691</v>
      </c>
      <c r="K379" t="s">
        <v>4704</v>
      </c>
      <c r="L379" t="s">
        <v>4243</v>
      </c>
      <c r="M379" t="s">
        <v>4265</v>
      </c>
      <c r="N379">
        <v>416</v>
      </c>
      <c r="O379" t="s">
        <v>4796</v>
      </c>
      <c r="P379" t="s">
        <v>4817</v>
      </c>
    </row>
    <row r="380" spans="9:24" x14ac:dyDescent="0.25">
      <c r="I380" t="s">
        <v>4688</v>
      </c>
      <c r="J380" t="s">
        <v>4691</v>
      </c>
      <c r="K380" t="s">
        <v>4704</v>
      </c>
      <c r="L380" t="s">
        <v>4243</v>
      </c>
      <c r="M380" t="s">
        <v>4265</v>
      </c>
      <c r="N380">
        <v>416</v>
      </c>
      <c r="O380" t="s">
        <v>4796</v>
      </c>
      <c r="P380" t="s">
        <v>4817</v>
      </c>
    </row>
    <row r="381" spans="9:24" x14ac:dyDescent="0.25">
      <c r="I381" t="s">
        <v>4689</v>
      </c>
      <c r="J381" t="s">
        <v>4691</v>
      </c>
      <c r="K381" t="s">
        <v>4694</v>
      </c>
      <c r="L381" t="s">
        <v>4243</v>
      </c>
      <c r="M381" t="s">
        <v>4265</v>
      </c>
      <c r="N381">
        <v>416</v>
      </c>
      <c r="O381" t="s">
        <v>4796</v>
      </c>
      <c r="P381" t="s">
        <v>4817</v>
      </c>
    </row>
    <row r="382" spans="9:24" x14ac:dyDescent="0.25">
      <c r="I382" t="s">
        <v>4690</v>
      </c>
      <c r="J382" t="s">
        <v>4691</v>
      </c>
      <c r="K382" t="s">
        <v>4695</v>
      </c>
      <c r="L382" t="s">
        <v>4793</v>
      </c>
      <c r="M382" t="s">
        <v>4265</v>
      </c>
      <c r="N382">
        <v>432</v>
      </c>
      <c r="O382" t="s">
        <v>4796</v>
      </c>
      <c r="P382" t="s">
        <v>4834</v>
      </c>
    </row>
  </sheetData>
  <mergeCells count="6">
    <mergeCell ref="Y1:Z1"/>
    <mergeCell ref="A3:E3"/>
    <mergeCell ref="A8:E8"/>
    <mergeCell ref="A14:G14"/>
    <mergeCell ref="I1:P1"/>
    <mergeCell ref="Q1:X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305"/>
  <sheetViews>
    <sheetView topLeftCell="A10" workbookViewId="0">
      <selection activeCell="L19" sqref="L19"/>
    </sheetView>
  </sheetViews>
  <sheetFormatPr defaultRowHeight="15" x14ac:dyDescent="0.25"/>
  <cols>
    <col min="1" max="1" width="9.85546875" bestFit="1" customWidth="1"/>
    <col min="2" max="2" width="17.5703125" bestFit="1" customWidth="1"/>
    <col min="3" max="3" width="12.7109375" bestFit="1" customWidth="1"/>
    <col min="4" max="4" width="15.140625" bestFit="1" customWidth="1"/>
    <col min="5" max="5" width="7.7109375" bestFit="1" customWidth="1"/>
    <col min="6" max="6" width="6" bestFit="1" customWidth="1"/>
    <col min="7" max="7" width="14.5703125" bestFit="1" customWidth="1"/>
    <col min="8" max="8" width="31.140625" bestFit="1" customWidth="1"/>
  </cols>
  <sheetData>
    <row r="1" spans="1:8" x14ac:dyDescent="0.25">
      <c r="A1" s="15" t="s">
        <v>5224</v>
      </c>
      <c r="B1" s="15"/>
      <c r="C1" s="15"/>
      <c r="D1" s="15"/>
      <c r="E1" s="15"/>
      <c r="F1" s="15"/>
      <c r="G1" s="15"/>
      <c r="H1" s="15"/>
    </row>
    <row r="2" spans="1:8" x14ac:dyDescent="0.25">
      <c r="A2" s="14" t="s">
        <v>4282</v>
      </c>
      <c r="B2" s="14" t="s">
        <v>5176</v>
      </c>
      <c r="C2" s="14" t="s">
        <v>5177</v>
      </c>
      <c r="D2" s="14" t="s">
        <v>5178</v>
      </c>
      <c r="E2" s="14" t="s">
        <v>5179</v>
      </c>
      <c r="F2" s="14" t="s">
        <v>5180</v>
      </c>
      <c r="G2" s="14" t="s">
        <v>5181</v>
      </c>
      <c r="H2" s="14" t="s">
        <v>5182</v>
      </c>
    </row>
    <row r="3" spans="1:8" x14ac:dyDescent="0.25">
      <c r="A3" t="s">
        <v>4313</v>
      </c>
      <c r="B3">
        <v>0.54200000000000004</v>
      </c>
      <c r="C3">
        <v>-0.30599999999999999</v>
      </c>
      <c r="D3" t="s">
        <v>5183</v>
      </c>
      <c r="E3">
        <v>2513.6999999999998</v>
      </c>
      <c r="F3">
        <v>704.1</v>
      </c>
      <c r="G3">
        <v>50.9</v>
      </c>
    </row>
    <row r="4" spans="1:8" x14ac:dyDescent="0.25">
      <c r="A4" t="s">
        <v>4313</v>
      </c>
      <c r="B4">
        <v>0.85</v>
      </c>
      <c r="C4">
        <v>-0.13400000000000001</v>
      </c>
      <c r="D4" t="s">
        <v>5184</v>
      </c>
      <c r="E4">
        <v>828.2</v>
      </c>
      <c r="F4">
        <v>259.2</v>
      </c>
      <c r="G4">
        <v>62</v>
      </c>
    </row>
    <row r="5" spans="1:8" x14ac:dyDescent="0.25">
      <c r="A5" t="s">
        <v>4314</v>
      </c>
      <c r="B5">
        <v>0.54300000000000004</v>
      </c>
      <c r="C5">
        <v>0.128</v>
      </c>
      <c r="D5" t="s">
        <v>5185</v>
      </c>
      <c r="E5">
        <v>378.6</v>
      </c>
      <c r="F5">
        <v>100.5</v>
      </c>
      <c r="G5">
        <v>63.7</v>
      </c>
      <c r="H5" t="s">
        <v>5201</v>
      </c>
    </row>
    <row r="6" spans="1:8" x14ac:dyDescent="0.25">
      <c r="A6" t="s">
        <v>4314</v>
      </c>
      <c r="B6">
        <v>0.60599999999999998</v>
      </c>
      <c r="C6">
        <v>0.23</v>
      </c>
      <c r="D6" t="s">
        <v>5186</v>
      </c>
      <c r="E6">
        <v>525.9</v>
      </c>
      <c r="F6">
        <v>142.5</v>
      </c>
      <c r="G6">
        <v>69.5</v>
      </c>
      <c r="H6" t="s">
        <v>5202</v>
      </c>
    </row>
    <row r="7" spans="1:8" x14ac:dyDescent="0.25">
      <c r="A7" t="s">
        <v>4315</v>
      </c>
      <c r="B7">
        <v>0.90600000000000003</v>
      </c>
      <c r="C7">
        <v>0.53600000000000003</v>
      </c>
      <c r="D7" t="s">
        <v>5187</v>
      </c>
      <c r="E7">
        <v>1424</v>
      </c>
      <c r="F7">
        <v>252.9</v>
      </c>
      <c r="G7">
        <v>34.9</v>
      </c>
      <c r="H7" t="s">
        <v>5203</v>
      </c>
    </row>
    <row r="8" spans="1:8" x14ac:dyDescent="0.25">
      <c r="A8" t="s">
        <v>4316</v>
      </c>
      <c r="B8">
        <v>0.67</v>
      </c>
      <c r="C8">
        <v>0.223</v>
      </c>
      <c r="D8" t="s">
        <v>5188</v>
      </c>
      <c r="E8">
        <v>357.7</v>
      </c>
      <c r="F8">
        <v>142.5</v>
      </c>
      <c r="G8">
        <v>66.099999999999994</v>
      </c>
    </row>
    <row r="9" spans="1:8" x14ac:dyDescent="0.25">
      <c r="A9" t="s">
        <v>4316</v>
      </c>
      <c r="B9">
        <v>0.68100000000000005</v>
      </c>
      <c r="C9">
        <v>0.28499999999999998</v>
      </c>
      <c r="D9" t="s">
        <v>5186</v>
      </c>
      <c r="E9">
        <v>465.8</v>
      </c>
      <c r="F9">
        <v>158.4</v>
      </c>
      <c r="G9">
        <v>56.4</v>
      </c>
    </row>
    <row r="10" spans="1:8" x14ac:dyDescent="0.25">
      <c r="A10" t="s">
        <v>4319</v>
      </c>
      <c r="B10">
        <v>0.90700000000000003</v>
      </c>
      <c r="C10">
        <v>0.77700000000000002</v>
      </c>
      <c r="D10" t="s">
        <v>5187</v>
      </c>
      <c r="E10">
        <v>2130.8000000000002</v>
      </c>
      <c r="F10">
        <v>354.8</v>
      </c>
      <c r="G10">
        <v>40.200000000000003</v>
      </c>
      <c r="H10" t="s">
        <v>5204</v>
      </c>
    </row>
    <row r="11" spans="1:8" x14ac:dyDescent="0.25">
      <c r="A11" t="s">
        <v>4320</v>
      </c>
      <c r="B11">
        <v>0.73599999999999999</v>
      </c>
      <c r="C11">
        <v>0.48799999999999999</v>
      </c>
      <c r="D11" t="s">
        <v>5186</v>
      </c>
      <c r="E11">
        <v>320.60000000000002</v>
      </c>
      <c r="F11">
        <v>36.700000000000003</v>
      </c>
      <c r="G11">
        <v>29.6</v>
      </c>
      <c r="H11" t="s">
        <v>5205</v>
      </c>
    </row>
    <row r="12" spans="1:8" x14ac:dyDescent="0.25">
      <c r="A12" t="s">
        <v>4322</v>
      </c>
      <c r="B12">
        <v>0.92100000000000004</v>
      </c>
      <c r="C12">
        <v>0.80400000000000005</v>
      </c>
      <c r="D12" t="s">
        <v>5187</v>
      </c>
      <c r="E12">
        <v>738.1</v>
      </c>
      <c r="F12">
        <v>90.9</v>
      </c>
      <c r="G12">
        <v>38.5</v>
      </c>
      <c r="H12" t="s">
        <v>5206</v>
      </c>
    </row>
    <row r="13" spans="1:8" x14ac:dyDescent="0.25">
      <c r="A13" t="s">
        <v>4323</v>
      </c>
      <c r="B13">
        <v>0.93799999999999994</v>
      </c>
      <c r="C13">
        <v>0.61499999999999999</v>
      </c>
      <c r="D13" t="s">
        <v>5187</v>
      </c>
      <c r="E13">
        <v>596.70000000000005</v>
      </c>
      <c r="F13">
        <v>100.6</v>
      </c>
      <c r="G13">
        <v>50.4</v>
      </c>
      <c r="H13" t="s">
        <v>5205</v>
      </c>
    </row>
    <row r="14" spans="1:8" x14ac:dyDescent="0.25">
      <c r="A14" t="s">
        <v>4324</v>
      </c>
      <c r="B14">
        <v>0.92700000000000005</v>
      </c>
      <c r="C14">
        <v>0.38400000000000001</v>
      </c>
      <c r="D14" t="s">
        <v>5187</v>
      </c>
      <c r="E14">
        <v>663.1</v>
      </c>
      <c r="F14">
        <v>180.4</v>
      </c>
      <c r="G14">
        <v>75</v>
      </c>
      <c r="H14" t="s">
        <v>5207</v>
      </c>
    </row>
    <row r="15" spans="1:8" x14ac:dyDescent="0.25">
      <c r="A15" t="s">
        <v>4325</v>
      </c>
      <c r="B15">
        <v>0.92200000000000004</v>
      </c>
      <c r="C15">
        <v>0.878</v>
      </c>
      <c r="D15" t="s">
        <v>5187</v>
      </c>
      <c r="E15">
        <v>1417.8</v>
      </c>
      <c r="F15">
        <v>179.2</v>
      </c>
      <c r="G15">
        <v>39.799999999999997</v>
      </c>
      <c r="H15" t="s">
        <v>5203</v>
      </c>
    </row>
    <row r="16" spans="1:8" x14ac:dyDescent="0.25">
      <c r="A16" t="s">
        <v>4326</v>
      </c>
      <c r="B16">
        <v>0.53600000000000003</v>
      </c>
      <c r="C16">
        <v>-0.13300000000000001</v>
      </c>
      <c r="D16" t="s">
        <v>5189</v>
      </c>
      <c r="E16">
        <v>264.39999999999998</v>
      </c>
      <c r="F16">
        <v>110.7</v>
      </c>
      <c r="G16">
        <v>78.5</v>
      </c>
      <c r="H16" t="s">
        <v>5205</v>
      </c>
    </row>
    <row r="17" spans="1:8" x14ac:dyDescent="0.25">
      <c r="A17" t="s">
        <v>4326</v>
      </c>
      <c r="B17">
        <v>0.57199999999999995</v>
      </c>
      <c r="C17">
        <v>0.67100000000000004</v>
      </c>
      <c r="D17" t="s">
        <v>5187</v>
      </c>
      <c r="E17">
        <v>1796.7</v>
      </c>
      <c r="F17">
        <v>299.3</v>
      </c>
      <c r="G17">
        <v>42</v>
      </c>
      <c r="H17" t="s">
        <v>5208</v>
      </c>
    </row>
    <row r="18" spans="1:8" x14ac:dyDescent="0.25">
      <c r="A18" t="s">
        <v>4327</v>
      </c>
      <c r="B18">
        <v>0.65300000000000002</v>
      </c>
      <c r="C18">
        <v>1.0049999999999999</v>
      </c>
      <c r="D18" t="s">
        <v>5187</v>
      </c>
      <c r="E18">
        <v>1172.5</v>
      </c>
      <c r="F18">
        <v>84.2</v>
      </c>
      <c r="G18">
        <v>48.7</v>
      </c>
      <c r="H18" t="s">
        <v>5207</v>
      </c>
    </row>
    <row r="19" spans="1:8" x14ac:dyDescent="0.25">
      <c r="A19" t="s">
        <v>4328</v>
      </c>
      <c r="B19">
        <v>0.82599999999999996</v>
      </c>
      <c r="C19">
        <v>0.151</v>
      </c>
      <c r="D19" t="s">
        <v>5186</v>
      </c>
      <c r="E19">
        <v>443</v>
      </c>
      <c r="F19">
        <v>155.5</v>
      </c>
      <c r="G19">
        <v>58.2</v>
      </c>
      <c r="H19" t="s">
        <v>5206</v>
      </c>
    </row>
    <row r="20" spans="1:8" x14ac:dyDescent="0.25">
      <c r="A20" t="s">
        <v>4329</v>
      </c>
      <c r="B20">
        <v>0.996</v>
      </c>
      <c r="C20">
        <v>1.0189999999999999</v>
      </c>
      <c r="D20" t="s">
        <v>5187</v>
      </c>
      <c r="E20">
        <v>1413</v>
      </c>
      <c r="F20">
        <v>177.4</v>
      </c>
      <c r="G20">
        <v>43.6</v>
      </c>
      <c r="H20" t="s">
        <v>5203</v>
      </c>
    </row>
    <row r="21" spans="1:8" x14ac:dyDescent="0.25">
      <c r="A21" t="s">
        <v>4330</v>
      </c>
      <c r="B21">
        <v>0.97799999999999998</v>
      </c>
      <c r="C21">
        <v>0.90200000000000002</v>
      </c>
      <c r="D21" t="s">
        <v>5187</v>
      </c>
      <c r="E21">
        <v>1483.8</v>
      </c>
      <c r="F21">
        <v>194.9</v>
      </c>
      <c r="G21">
        <v>46.5</v>
      </c>
      <c r="H21" t="s">
        <v>5203</v>
      </c>
    </row>
    <row r="22" spans="1:8" x14ac:dyDescent="0.25">
      <c r="A22" t="s">
        <v>4331</v>
      </c>
      <c r="B22">
        <v>0.83399999999999996</v>
      </c>
      <c r="C22">
        <v>0.88900000000000001</v>
      </c>
      <c r="D22" t="s">
        <v>5187</v>
      </c>
      <c r="E22">
        <v>1330.3</v>
      </c>
      <c r="F22">
        <v>143</v>
      </c>
      <c r="G22">
        <v>38.799999999999997</v>
      </c>
      <c r="H22" t="s">
        <v>5207</v>
      </c>
    </row>
    <row r="23" spans="1:8" x14ac:dyDescent="0.25">
      <c r="A23" t="s">
        <v>4332</v>
      </c>
      <c r="B23">
        <v>0.999</v>
      </c>
      <c r="C23">
        <v>1.147</v>
      </c>
      <c r="D23" t="s">
        <v>5187</v>
      </c>
      <c r="E23">
        <v>1518.6</v>
      </c>
      <c r="F23">
        <v>198</v>
      </c>
      <c r="G23">
        <v>53.1</v>
      </c>
      <c r="H23" t="s">
        <v>5208</v>
      </c>
    </row>
    <row r="24" spans="1:8" x14ac:dyDescent="0.25">
      <c r="A24" t="s">
        <v>4333</v>
      </c>
      <c r="B24">
        <v>0.999</v>
      </c>
      <c r="C24">
        <v>1.071</v>
      </c>
      <c r="D24" t="s">
        <v>5187</v>
      </c>
      <c r="E24">
        <v>1795.1</v>
      </c>
      <c r="F24">
        <v>252.7</v>
      </c>
      <c r="G24">
        <v>44.9</v>
      </c>
      <c r="H24" t="s">
        <v>5209</v>
      </c>
    </row>
    <row r="25" spans="1:8" x14ac:dyDescent="0.25">
      <c r="A25" t="s">
        <v>4334</v>
      </c>
      <c r="B25">
        <v>0.53700000000000003</v>
      </c>
      <c r="C25">
        <v>0.56399999999999995</v>
      </c>
      <c r="D25" t="s">
        <v>5187</v>
      </c>
      <c r="E25">
        <v>1218.5</v>
      </c>
      <c r="F25">
        <v>211.5</v>
      </c>
      <c r="G25">
        <v>38.299999999999997</v>
      </c>
      <c r="H25" t="s">
        <v>5207</v>
      </c>
    </row>
    <row r="26" spans="1:8" x14ac:dyDescent="0.25">
      <c r="A26" t="s">
        <v>4335</v>
      </c>
      <c r="B26">
        <v>0.52900000000000003</v>
      </c>
      <c r="C26">
        <v>-9.8000000000000004E-2</v>
      </c>
      <c r="D26" t="s">
        <v>5184</v>
      </c>
      <c r="E26">
        <v>274.8</v>
      </c>
      <c r="F26">
        <v>99.5</v>
      </c>
      <c r="G26">
        <v>83.8</v>
      </c>
      <c r="H26" t="s">
        <v>5205</v>
      </c>
    </row>
    <row r="27" spans="1:8" x14ac:dyDescent="0.25">
      <c r="A27" t="s">
        <v>4335</v>
      </c>
      <c r="B27">
        <v>0.85399999999999998</v>
      </c>
      <c r="C27">
        <v>0.52600000000000002</v>
      </c>
      <c r="D27" t="s">
        <v>5187</v>
      </c>
      <c r="E27">
        <v>1646.9</v>
      </c>
      <c r="F27">
        <v>294.10000000000002</v>
      </c>
      <c r="G27">
        <v>43.5</v>
      </c>
      <c r="H27" t="s">
        <v>5210</v>
      </c>
    </row>
    <row r="28" spans="1:8" x14ac:dyDescent="0.25">
      <c r="A28" t="s">
        <v>4337</v>
      </c>
      <c r="B28">
        <v>0.93500000000000005</v>
      </c>
      <c r="C28">
        <v>0.68500000000000005</v>
      </c>
      <c r="D28" t="s">
        <v>5187</v>
      </c>
      <c r="E28">
        <v>1517.7</v>
      </c>
      <c r="F28">
        <v>237.5</v>
      </c>
      <c r="G28">
        <v>44.2</v>
      </c>
      <c r="H28" t="s">
        <v>5203</v>
      </c>
    </row>
    <row r="29" spans="1:8" x14ac:dyDescent="0.25">
      <c r="A29" t="s">
        <v>4340</v>
      </c>
      <c r="B29">
        <v>0.57899999999999996</v>
      </c>
      <c r="C29">
        <v>0.43099999999999999</v>
      </c>
      <c r="D29" t="s">
        <v>5187</v>
      </c>
      <c r="E29">
        <v>489.3</v>
      </c>
      <c r="F29">
        <v>95.8</v>
      </c>
      <c r="G29">
        <v>49.2</v>
      </c>
      <c r="H29" t="s">
        <v>5205</v>
      </c>
    </row>
    <row r="30" spans="1:8" x14ac:dyDescent="0.25">
      <c r="A30" t="s">
        <v>4345</v>
      </c>
      <c r="B30">
        <v>0.82599999999999996</v>
      </c>
      <c r="C30">
        <v>0.86399999999999999</v>
      </c>
      <c r="D30" t="s">
        <v>5187</v>
      </c>
      <c r="E30">
        <v>495</v>
      </c>
      <c r="F30">
        <v>13.7</v>
      </c>
      <c r="G30">
        <v>52.8</v>
      </c>
      <c r="H30" t="s">
        <v>5211</v>
      </c>
    </row>
    <row r="31" spans="1:8" x14ac:dyDescent="0.25">
      <c r="A31" t="s">
        <v>4346</v>
      </c>
      <c r="B31">
        <v>0.51400000000000001</v>
      </c>
      <c r="C31">
        <v>0.17599999999999999</v>
      </c>
      <c r="D31" t="s">
        <v>5189</v>
      </c>
      <c r="E31">
        <v>319.89999999999998</v>
      </c>
      <c r="F31">
        <v>86.7</v>
      </c>
      <c r="G31">
        <v>56.5</v>
      </c>
      <c r="H31" t="s">
        <v>5205</v>
      </c>
    </row>
    <row r="32" spans="1:8" x14ac:dyDescent="0.25">
      <c r="A32" t="s">
        <v>4349</v>
      </c>
      <c r="B32">
        <v>0.90400000000000003</v>
      </c>
      <c r="C32">
        <v>1.0629999999999999</v>
      </c>
      <c r="D32" t="s">
        <v>5187</v>
      </c>
      <c r="E32">
        <v>1925.5</v>
      </c>
      <c r="F32">
        <v>266.39999999999998</v>
      </c>
      <c r="G32">
        <v>45.3</v>
      </c>
      <c r="H32" t="s">
        <v>5204</v>
      </c>
    </row>
    <row r="33" spans="1:8" x14ac:dyDescent="0.25">
      <c r="A33" t="s">
        <v>4350</v>
      </c>
      <c r="B33">
        <v>0.97899999999999998</v>
      </c>
      <c r="C33">
        <v>1.0620000000000001</v>
      </c>
      <c r="D33" t="s">
        <v>5187</v>
      </c>
      <c r="E33">
        <v>1414.6</v>
      </c>
      <c r="F33">
        <v>126.3</v>
      </c>
      <c r="G33">
        <v>40.1</v>
      </c>
      <c r="H33" t="s">
        <v>5203</v>
      </c>
    </row>
    <row r="34" spans="1:8" x14ac:dyDescent="0.25">
      <c r="A34" t="s">
        <v>4351</v>
      </c>
      <c r="B34">
        <v>0.9</v>
      </c>
      <c r="C34">
        <v>0.90900000000000003</v>
      </c>
      <c r="D34" t="s">
        <v>5187</v>
      </c>
      <c r="E34">
        <v>1334.4</v>
      </c>
      <c r="F34">
        <v>146.9</v>
      </c>
      <c r="G34">
        <v>42.8</v>
      </c>
      <c r="H34" t="s">
        <v>5207</v>
      </c>
    </row>
    <row r="35" spans="1:8" x14ac:dyDescent="0.25">
      <c r="A35" t="s">
        <v>4354</v>
      </c>
      <c r="B35">
        <v>0.81799999999999995</v>
      </c>
      <c r="C35">
        <v>0.57699999999999996</v>
      </c>
      <c r="D35" t="s">
        <v>5187</v>
      </c>
      <c r="E35">
        <v>1344.5</v>
      </c>
      <c r="F35">
        <v>217.4</v>
      </c>
      <c r="G35">
        <v>48.9</v>
      </c>
      <c r="H35" t="s">
        <v>5207</v>
      </c>
    </row>
    <row r="36" spans="1:8" x14ac:dyDescent="0.25">
      <c r="A36" t="s">
        <v>4355</v>
      </c>
      <c r="B36">
        <v>0.90800000000000003</v>
      </c>
      <c r="C36">
        <v>0.79900000000000004</v>
      </c>
      <c r="D36" t="s">
        <v>5187</v>
      </c>
      <c r="E36">
        <v>792.6</v>
      </c>
      <c r="F36">
        <v>91.4</v>
      </c>
      <c r="G36">
        <v>39.6</v>
      </c>
      <c r="H36" t="s">
        <v>5212</v>
      </c>
    </row>
    <row r="37" spans="1:8" x14ac:dyDescent="0.25">
      <c r="A37" t="s">
        <v>4356</v>
      </c>
      <c r="B37">
        <v>0.86</v>
      </c>
      <c r="C37">
        <v>0.77</v>
      </c>
      <c r="D37" t="s">
        <v>5187</v>
      </c>
      <c r="E37">
        <v>1019.6</v>
      </c>
      <c r="F37">
        <v>119.5</v>
      </c>
      <c r="G37">
        <v>49.5</v>
      </c>
      <c r="H37" t="s">
        <v>5213</v>
      </c>
    </row>
    <row r="38" spans="1:8" x14ac:dyDescent="0.25">
      <c r="A38" t="s">
        <v>4357</v>
      </c>
      <c r="B38">
        <v>0.94099999999999995</v>
      </c>
      <c r="C38">
        <v>0.93300000000000005</v>
      </c>
      <c r="D38" t="s">
        <v>5187</v>
      </c>
      <c r="E38">
        <v>1025.0999999999999</v>
      </c>
      <c r="F38">
        <v>71.599999999999994</v>
      </c>
      <c r="G38">
        <v>35.4</v>
      </c>
      <c r="H38" t="s">
        <v>5213</v>
      </c>
    </row>
    <row r="39" spans="1:8" x14ac:dyDescent="0.25">
      <c r="A39" t="s">
        <v>4358</v>
      </c>
      <c r="B39">
        <v>0.66300000000000003</v>
      </c>
      <c r="C39">
        <v>0.627</v>
      </c>
      <c r="D39" t="s">
        <v>5187</v>
      </c>
      <c r="E39">
        <v>341.4</v>
      </c>
      <c r="F39">
        <v>3.2</v>
      </c>
      <c r="G39">
        <v>0</v>
      </c>
      <c r="H39" t="s">
        <v>5206</v>
      </c>
    </row>
    <row r="40" spans="1:8" x14ac:dyDescent="0.25">
      <c r="A40" t="s">
        <v>4361</v>
      </c>
      <c r="B40">
        <v>0.80700000000000005</v>
      </c>
      <c r="C40">
        <v>0.36799999999999999</v>
      </c>
      <c r="D40" t="s">
        <v>5186</v>
      </c>
      <c r="E40">
        <v>776.2</v>
      </c>
      <c r="F40">
        <v>207.4</v>
      </c>
      <c r="G40">
        <v>70.400000000000006</v>
      </c>
      <c r="H40" t="s">
        <v>5207</v>
      </c>
    </row>
    <row r="41" spans="1:8" x14ac:dyDescent="0.25">
      <c r="A41" t="s">
        <v>4363</v>
      </c>
      <c r="B41">
        <v>0.84699999999999998</v>
      </c>
      <c r="C41">
        <v>0.78</v>
      </c>
      <c r="D41" t="s">
        <v>5187</v>
      </c>
      <c r="E41">
        <v>1186</v>
      </c>
      <c r="F41">
        <v>133</v>
      </c>
      <c r="G41">
        <v>30.9</v>
      </c>
      <c r="H41" t="s">
        <v>5207</v>
      </c>
    </row>
    <row r="42" spans="1:8" x14ac:dyDescent="0.25">
      <c r="A42" t="s">
        <v>4364</v>
      </c>
      <c r="B42">
        <v>0.98399999999999999</v>
      </c>
      <c r="C42">
        <v>0.85899999999999999</v>
      </c>
      <c r="D42" t="s">
        <v>5187</v>
      </c>
      <c r="E42">
        <v>1839.5</v>
      </c>
      <c r="F42">
        <v>265.8</v>
      </c>
      <c r="G42">
        <v>43.2</v>
      </c>
      <c r="H42" t="s">
        <v>5213</v>
      </c>
    </row>
    <row r="43" spans="1:8" x14ac:dyDescent="0.25">
      <c r="A43" t="s">
        <v>4367</v>
      </c>
      <c r="B43">
        <v>0.94299999999999995</v>
      </c>
      <c r="C43">
        <v>0.96199999999999997</v>
      </c>
      <c r="D43" t="s">
        <v>5187</v>
      </c>
      <c r="E43">
        <v>584.29999999999995</v>
      </c>
      <c r="F43">
        <v>27</v>
      </c>
      <c r="G43">
        <v>40.299999999999997</v>
      </c>
      <c r="H43" t="s">
        <v>5202</v>
      </c>
    </row>
    <row r="44" spans="1:8" x14ac:dyDescent="0.25">
      <c r="A44" t="s">
        <v>4368</v>
      </c>
      <c r="B44">
        <v>0.97099999999999997</v>
      </c>
      <c r="C44">
        <v>0.83699999999999997</v>
      </c>
      <c r="D44" t="s">
        <v>5187</v>
      </c>
      <c r="E44">
        <v>1369.8</v>
      </c>
      <c r="F44">
        <v>157.30000000000001</v>
      </c>
      <c r="G44">
        <v>29.2</v>
      </c>
      <c r="H44" t="s">
        <v>5214</v>
      </c>
    </row>
    <row r="45" spans="1:8" x14ac:dyDescent="0.25">
      <c r="A45" t="s">
        <v>4369</v>
      </c>
      <c r="B45">
        <v>0.72299999999999998</v>
      </c>
      <c r="C45">
        <v>8.5000000000000006E-2</v>
      </c>
      <c r="D45" t="s">
        <v>5188</v>
      </c>
      <c r="E45">
        <v>662.9</v>
      </c>
      <c r="F45">
        <v>174.5</v>
      </c>
      <c r="G45">
        <v>47</v>
      </c>
      <c r="H45" t="s">
        <v>5212</v>
      </c>
    </row>
    <row r="46" spans="1:8" x14ac:dyDescent="0.25">
      <c r="A46" t="s">
        <v>4369</v>
      </c>
      <c r="B46">
        <v>0.90500000000000003</v>
      </c>
      <c r="C46">
        <v>0.89</v>
      </c>
      <c r="D46" t="s">
        <v>5187</v>
      </c>
      <c r="E46">
        <v>1244.5999999999999</v>
      </c>
      <c r="F46">
        <v>163.80000000000001</v>
      </c>
      <c r="G46">
        <v>28.7</v>
      </c>
      <c r="H46" t="s">
        <v>5215</v>
      </c>
    </row>
    <row r="47" spans="1:8" x14ac:dyDescent="0.25">
      <c r="A47" t="s">
        <v>4370</v>
      </c>
      <c r="B47">
        <v>0.878</v>
      </c>
      <c r="C47">
        <v>0.09</v>
      </c>
      <c r="D47" t="s">
        <v>5186</v>
      </c>
      <c r="E47">
        <v>598</v>
      </c>
      <c r="F47">
        <v>154.5</v>
      </c>
      <c r="G47">
        <v>47.7</v>
      </c>
      <c r="H47" t="s">
        <v>5206</v>
      </c>
    </row>
    <row r="48" spans="1:8" x14ac:dyDescent="0.25">
      <c r="A48" t="s">
        <v>4370</v>
      </c>
      <c r="B48">
        <v>0.997</v>
      </c>
      <c r="C48">
        <v>0.86799999999999999</v>
      </c>
      <c r="D48" t="s">
        <v>5187</v>
      </c>
      <c r="E48">
        <v>1767.2</v>
      </c>
      <c r="F48">
        <v>292.5</v>
      </c>
      <c r="G48">
        <v>35.1</v>
      </c>
      <c r="H48" t="s">
        <v>5216</v>
      </c>
    </row>
    <row r="49" spans="1:8" x14ac:dyDescent="0.25">
      <c r="A49" t="s">
        <v>4371</v>
      </c>
      <c r="B49">
        <v>0.65800000000000003</v>
      </c>
      <c r="C49">
        <v>0.94699999999999995</v>
      </c>
      <c r="D49" t="s">
        <v>5187</v>
      </c>
      <c r="E49">
        <v>1269.7</v>
      </c>
      <c r="F49">
        <v>135</v>
      </c>
      <c r="G49">
        <v>24.2</v>
      </c>
      <c r="H49" t="s">
        <v>5204</v>
      </c>
    </row>
    <row r="50" spans="1:8" x14ac:dyDescent="0.25">
      <c r="A50" t="s">
        <v>4373</v>
      </c>
      <c r="B50">
        <v>0.57099999999999995</v>
      </c>
      <c r="C50">
        <v>0.88300000000000001</v>
      </c>
      <c r="D50" t="s">
        <v>5187</v>
      </c>
      <c r="E50">
        <v>1149.2</v>
      </c>
      <c r="F50">
        <v>113</v>
      </c>
      <c r="G50">
        <v>23.5</v>
      </c>
      <c r="H50" t="s">
        <v>5209</v>
      </c>
    </row>
    <row r="51" spans="1:8" x14ac:dyDescent="0.25">
      <c r="A51" t="s">
        <v>4375</v>
      </c>
      <c r="B51">
        <v>0.75700000000000001</v>
      </c>
      <c r="C51">
        <v>0.79400000000000004</v>
      </c>
      <c r="D51" t="s">
        <v>5187</v>
      </c>
      <c r="E51">
        <v>2018.4</v>
      </c>
      <c r="F51">
        <v>277.3</v>
      </c>
      <c r="G51">
        <v>47.5</v>
      </c>
      <c r="H51" t="s">
        <v>5204</v>
      </c>
    </row>
    <row r="52" spans="1:8" x14ac:dyDescent="0.25">
      <c r="A52" t="s">
        <v>4376</v>
      </c>
      <c r="B52">
        <v>0.94399999999999995</v>
      </c>
      <c r="C52">
        <v>0.86099999999999999</v>
      </c>
      <c r="D52" t="s">
        <v>5187</v>
      </c>
      <c r="E52">
        <v>2105.8000000000002</v>
      </c>
      <c r="F52">
        <v>376.7</v>
      </c>
      <c r="G52">
        <v>46.8</v>
      </c>
      <c r="H52" t="s">
        <v>5217</v>
      </c>
    </row>
    <row r="53" spans="1:8" x14ac:dyDescent="0.25">
      <c r="A53" t="s">
        <v>4377</v>
      </c>
      <c r="B53">
        <v>0.69599999999999995</v>
      </c>
      <c r="C53">
        <v>0.89600000000000002</v>
      </c>
      <c r="D53" t="s">
        <v>5187</v>
      </c>
      <c r="E53">
        <v>1274.7</v>
      </c>
      <c r="F53">
        <v>141</v>
      </c>
      <c r="G53">
        <v>33.4</v>
      </c>
      <c r="H53" t="s">
        <v>5204</v>
      </c>
    </row>
    <row r="54" spans="1:8" x14ac:dyDescent="0.25">
      <c r="A54" t="s">
        <v>4378</v>
      </c>
      <c r="B54">
        <v>0.67600000000000005</v>
      </c>
      <c r="C54">
        <v>0.91600000000000004</v>
      </c>
      <c r="D54" t="s">
        <v>5187</v>
      </c>
      <c r="E54">
        <v>1189.7</v>
      </c>
      <c r="F54">
        <v>112.1</v>
      </c>
      <c r="G54">
        <v>23.7</v>
      </c>
      <c r="H54" t="s">
        <v>5209</v>
      </c>
    </row>
    <row r="55" spans="1:8" x14ac:dyDescent="0.25">
      <c r="A55" t="s">
        <v>4379</v>
      </c>
      <c r="B55">
        <v>0.61099999999999999</v>
      </c>
      <c r="C55">
        <v>3.7999999999999999E-2</v>
      </c>
      <c r="D55" t="s">
        <v>5190</v>
      </c>
      <c r="E55">
        <v>422.9</v>
      </c>
      <c r="F55">
        <v>109.3</v>
      </c>
      <c r="G55">
        <v>67.400000000000006</v>
      </c>
      <c r="H55" t="s">
        <v>5202</v>
      </c>
    </row>
    <row r="56" spans="1:8" x14ac:dyDescent="0.25">
      <c r="A56" t="s">
        <v>4379</v>
      </c>
      <c r="B56">
        <v>0.81499999999999995</v>
      </c>
      <c r="C56">
        <v>0.08</v>
      </c>
      <c r="D56" t="s">
        <v>5186</v>
      </c>
      <c r="E56">
        <v>513.4</v>
      </c>
      <c r="F56">
        <v>152.9</v>
      </c>
      <c r="G56">
        <v>43.7</v>
      </c>
      <c r="H56" t="s">
        <v>5206</v>
      </c>
    </row>
    <row r="57" spans="1:8" x14ac:dyDescent="0.25">
      <c r="A57" t="s">
        <v>4379</v>
      </c>
      <c r="B57">
        <v>0.98499999999999999</v>
      </c>
      <c r="C57">
        <v>0.879</v>
      </c>
      <c r="D57" t="s">
        <v>5187</v>
      </c>
      <c r="E57">
        <v>1270.4000000000001</v>
      </c>
      <c r="F57">
        <v>158.4</v>
      </c>
      <c r="G57">
        <v>28.2</v>
      </c>
      <c r="H57" t="s">
        <v>5204</v>
      </c>
    </row>
    <row r="58" spans="1:8" x14ac:dyDescent="0.25">
      <c r="A58" t="s">
        <v>4380</v>
      </c>
      <c r="B58">
        <v>0.67500000000000004</v>
      </c>
      <c r="C58">
        <v>8.7999999999999995E-2</v>
      </c>
      <c r="D58" t="s">
        <v>5188</v>
      </c>
      <c r="E58">
        <v>568</v>
      </c>
      <c r="F58">
        <v>164.9</v>
      </c>
      <c r="G58">
        <v>43.9</v>
      </c>
      <c r="H58" t="s">
        <v>5206</v>
      </c>
    </row>
    <row r="59" spans="1:8" x14ac:dyDescent="0.25">
      <c r="A59" t="s">
        <v>4380</v>
      </c>
      <c r="B59">
        <v>0.97</v>
      </c>
      <c r="C59">
        <v>0.95099999999999996</v>
      </c>
      <c r="D59" t="s">
        <v>5187</v>
      </c>
      <c r="E59">
        <v>1203</v>
      </c>
      <c r="F59">
        <v>99.2</v>
      </c>
      <c r="G59">
        <v>28</v>
      </c>
      <c r="H59" t="s">
        <v>5209</v>
      </c>
    </row>
    <row r="60" spans="1:8" x14ac:dyDescent="0.25">
      <c r="A60" t="s">
        <v>4381</v>
      </c>
      <c r="B60">
        <v>0.626</v>
      </c>
      <c r="C60">
        <v>4.1000000000000002E-2</v>
      </c>
      <c r="D60" t="s">
        <v>5190</v>
      </c>
      <c r="E60">
        <v>366.6</v>
      </c>
      <c r="F60">
        <v>130.1</v>
      </c>
      <c r="G60">
        <v>44.5</v>
      </c>
      <c r="H60" t="s">
        <v>5202</v>
      </c>
    </row>
    <row r="61" spans="1:8" x14ac:dyDescent="0.25">
      <c r="A61" t="s">
        <v>4381</v>
      </c>
      <c r="B61">
        <v>0.97099999999999997</v>
      </c>
      <c r="C61">
        <v>0.96399999999999997</v>
      </c>
      <c r="D61" t="s">
        <v>5187</v>
      </c>
      <c r="E61">
        <v>1355.2</v>
      </c>
      <c r="F61">
        <v>146.19999999999999</v>
      </c>
      <c r="G61">
        <v>37.200000000000003</v>
      </c>
      <c r="H61" t="s">
        <v>5204</v>
      </c>
    </row>
    <row r="62" spans="1:8" x14ac:dyDescent="0.25">
      <c r="A62" t="s">
        <v>4382</v>
      </c>
      <c r="B62">
        <v>0.70399999999999996</v>
      </c>
      <c r="C62">
        <v>1.026</v>
      </c>
      <c r="D62" t="s">
        <v>5187</v>
      </c>
      <c r="E62">
        <v>1861.5</v>
      </c>
      <c r="F62">
        <v>244.6</v>
      </c>
      <c r="G62">
        <v>44.9</v>
      </c>
      <c r="H62" t="s">
        <v>5218</v>
      </c>
    </row>
    <row r="63" spans="1:8" x14ac:dyDescent="0.25">
      <c r="A63" t="s">
        <v>4383</v>
      </c>
      <c r="B63">
        <v>0.94599999999999995</v>
      </c>
      <c r="C63">
        <v>0.81599999999999995</v>
      </c>
      <c r="D63" t="s">
        <v>5187</v>
      </c>
      <c r="E63">
        <v>1658.8</v>
      </c>
      <c r="F63">
        <v>241.2</v>
      </c>
      <c r="G63">
        <v>32</v>
      </c>
      <c r="H63" t="s">
        <v>5219</v>
      </c>
    </row>
    <row r="64" spans="1:8" x14ac:dyDescent="0.25">
      <c r="A64" t="s">
        <v>4384</v>
      </c>
      <c r="B64">
        <v>0.87</v>
      </c>
      <c r="C64">
        <v>0.36</v>
      </c>
      <c r="D64" t="s">
        <v>5186</v>
      </c>
      <c r="E64">
        <v>919.7</v>
      </c>
      <c r="F64">
        <v>259.39999999999998</v>
      </c>
      <c r="G64">
        <v>50.7</v>
      </c>
      <c r="H64" t="s">
        <v>5203</v>
      </c>
    </row>
    <row r="65" spans="1:8" x14ac:dyDescent="0.25">
      <c r="A65" t="s">
        <v>4385</v>
      </c>
      <c r="B65">
        <v>0.74299999999999999</v>
      </c>
      <c r="C65">
        <v>0.746</v>
      </c>
      <c r="D65" t="s">
        <v>5187</v>
      </c>
      <c r="E65">
        <v>1797.8</v>
      </c>
      <c r="F65">
        <v>269</v>
      </c>
      <c r="G65">
        <v>34.6</v>
      </c>
      <c r="H65" t="s">
        <v>5219</v>
      </c>
    </row>
    <row r="66" spans="1:8" x14ac:dyDescent="0.25">
      <c r="A66" t="s">
        <v>4388</v>
      </c>
      <c r="B66">
        <v>0.98199999999999998</v>
      </c>
      <c r="C66">
        <v>0.62</v>
      </c>
      <c r="D66" t="s">
        <v>5187</v>
      </c>
      <c r="E66">
        <v>894.5</v>
      </c>
      <c r="F66">
        <v>199.2</v>
      </c>
      <c r="G66">
        <v>70.3</v>
      </c>
      <c r="H66" t="s">
        <v>5213</v>
      </c>
    </row>
    <row r="67" spans="1:8" x14ac:dyDescent="0.25">
      <c r="A67" t="s">
        <v>4389</v>
      </c>
      <c r="B67">
        <v>0.77900000000000003</v>
      </c>
      <c r="C67">
        <v>0.106</v>
      </c>
      <c r="D67" t="s">
        <v>5191</v>
      </c>
      <c r="E67">
        <v>415.5</v>
      </c>
      <c r="F67">
        <v>156.69999999999999</v>
      </c>
      <c r="G67">
        <v>59.4</v>
      </c>
      <c r="H67" t="s">
        <v>5206</v>
      </c>
    </row>
    <row r="68" spans="1:8" x14ac:dyDescent="0.25">
      <c r="A68" t="s">
        <v>4391</v>
      </c>
      <c r="B68">
        <v>0.88700000000000001</v>
      </c>
      <c r="C68">
        <v>0.38800000000000001</v>
      </c>
      <c r="D68" t="s">
        <v>5187</v>
      </c>
      <c r="E68">
        <v>514.4</v>
      </c>
      <c r="F68">
        <v>144.4</v>
      </c>
      <c r="G68">
        <v>56.9</v>
      </c>
      <c r="H68" t="s">
        <v>5211</v>
      </c>
    </row>
    <row r="69" spans="1:8" x14ac:dyDescent="0.25">
      <c r="A69" t="s">
        <v>4395</v>
      </c>
      <c r="B69">
        <v>0.89400000000000002</v>
      </c>
      <c r="C69">
        <v>0.54600000000000004</v>
      </c>
      <c r="D69" t="s">
        <v>5187</v>
      </c>
      <c r="E69">
        <v>864.8</v>
      </c>
      <c r="F69">
        <v>124.6</v>
      </c>
      <c r="G69">
        <v>37.799999999999997</v>
      </c>
      <c r="H69" t="s">
        <v>5211</v>
      </c>
    </row>
    <row r="70" spans="1:8" x14ac:dyDescent="0.25">
      <c r="A70" t="s">
        <v>4397</v>
      </c>
      <c r="B70">
        <v>0.95899999999999996</v>
      </c>
      <c r="C70">
        <v>0.81899999999999995</v>
      </c>
      <c r="D70" t="s">
        <v>5187</v>
      </c>
      <c r="E70">
        <v>1535.3</v>
      </c>
      <c r="F70">
        <v>343.3</v>
      </c>
      <c r="G70">
        <v>45.7</v>
      </c>
      <c r="H70" t="s">
        <v>5204</v>
      </c>
    </row>
    <row r="71" spans="1:8" x14ac:dyDescent="0.25">
      <c r="A71" t="s">
        <v>4398</v>
      </c>
      <c r="B71">
        <v>0.93899999999999995</v>
      </c>
      <c r="C71">
        <v>0.70399999999999996</v>
      </c>
      <c r="D71" t="s">
        <v>5187</v>
      </c>
      <c r="E71">
        <v>496</v>
      </c>
      <c r="F71">
        <v>27.4</v>
      </c>
      <c r="G71">
        <v>40.9</v>
      </c>
      <c r="H71" t="s">
        <v>5202</v>
      </c>
    </row>
    <row r="72" spans="1:8" x14ac:dyDescent="0.25">
      <c r="A72" t="s">
        <v>4400</v>
      </c>
      <c r="B72">
        <v>0.88600000000000001</v>
      </c>
      <c r="C72">
        <v>0.67100000000000004</v>
      </c>
      <c r="D72" t="s">
        <v>5187</v>
      </c>
      <c r="E72">
        <v>536.79999999999995</v>
      </c>
      <c r="F72">
        <v>111.8</v>
      </c>
      <c r="G72">
        <v>33.5</v>
      </c>
      <c r="H72" t="s">
        <v>5206</v>
      </c>
    </row>
    <row r="73" spans="1:8" x14ac:dyDescent="0.25">
      <c r="A73" t="s">
        <v>4401</v>
      </c>
      <c r="B73">
        <v>0.95399999999999996</v>
      </c>
      <c r="C73">
        <v>0.54300000000000004</v>
      </c>
      <c r="D73" t="s">
        <v>5187</v>
      </c>
      <c r="E73">
        <v>1034.9000000000001</v>
      </c>
      <c r="F73">
        <v>257</v>
      </c>
      <c r="G73">
        <v>45.6</v>
      </c>
      <c r="H73" t="s">
        <v>5203</v>
      </c>
    </row>
    <row r="74" spans="1:8" x14ac:dyDescent="0.25">
      <c r="A74" t="s">
        <v>4404</v>
      </c>
      <c r="B74">
        <v>0.50900000000000001</v>
      </c>
      <c r="C74">
        <v>0.16900000000000001</v>
      </c>
      <c r="D74" t="s">
        <v>5188</v>
      </c>
      <c r="E74">
        <v>609.70000000000005</v>
      </c>
      <c r="F74">
        <v>177.5</v>
      </c>
      <c r="G74">
        <v>72.099999999999994</v>
      </c>
      <c r="H74" t="s">
        <v>5206</v>
      </c>
    </row>
    <row r="75" spans="1:8" x14ac:dyDescent="0.25">
      <c r="A75" t="s">
        <v>4405</v>
      </c>
      <c r="B75">
        <v>0.63100000000000001</v>
      </c>
      <c r="C75">
        <v>0.14099999999999999</v>
      </c>
      <c r="D75" t="s">
        <v>5188</v>
      </c>
      <c r="E75">
        <v>468.8</v>
      </c>
      <c r="F75">
        <v>144.80000000000001</v>
      </c>
      <c r="G75">
        <v>59.2</v>
      </c>
      <c r="H75" t="s">
        <v>5202</v>
      </c>
    </row>
    <row r="76" spans="1:8" x14ac:dyDescent="0.25">
      <c r="A76" t="s">
        <v>4408</v>
      </c>
      <c r="B76">
        <v>0.93500000000000005</v>
      </c>
      <c r="C76">
        <v>0.999</v>
      </c>
      <c r="D76" t="s">
        <v>5187</v>
      </c>
      <c r="E76">
        <v>1099.9000000000001</v>
      </c>
      <c r="F76">
        <v>85.4</v>
      </c>
      <c r="G76">
        <v>38.200000000000003</v>
      </c>
      <c r="H76" t="s">
        <v>5209</v>
      </c>
    </row>
    <row r="77" spans="1:8" x14ac:dyDescent="0.25">
      <c r="A77" t="s">
        <v>4409</v>
      </c>
      <c r="B77">
        <v>0.93400000000000005</v>
      </c>
      <c r="C77">
        <v>0.66300000000000003</v>
      </c>
      <c r="D77" t="s">
        <v>5186</v>
      </c>
      <c r="E77">
        <v>542.79999999999995</v>
      </c>
      <c r="F77">
        <v>100.2</v>
      </c>
      <c r="G77">
        <v>60.3</v>
      </c>
      <c r="H77" t="s">
        <v>5212</v>
      </c>
    </row>
    <row r="78" spans="1:8" x14ac:dyDescent="0.25">
      <c r="A78" t="s">
        <v>4411</v>
      </c>
      <c r="B78">
        <v>0.999</v>
      </c>
      <c r="C78">
        <v>1.3029999999999999</v>
      </c>
      <c r="D78" t="s">
        <v>5187</v>
      </c>
      <c r="E78">
        <v>1859.6</v>
      </c>
      <c r="F78">
        <v>199.9</v>
      </c>
      <c r="G78">
        <v>38.700000000000003</v>
      </c>
      <c r="H78" t="s">
        <v>5215</v>
      </c>
    </row>
    <row r="79" spans="1:8" x14ac:dyDescent="0.25">
      <c r="A79" t="s">
        <v>4412</v>
      </c>
      <c r="B79">
        <v>0.55600000000000005</v>
      </c>
      <c r="C79">
        <v>-0.16300000000000001</v>
      </c>
      <c r="D79" t="s">
        <v>5192</v>
      </c>
      <c r="E79">
        <v>562.6</v>
      </c>
      <c r="F79">
        <v>189.4</v>
      </c>
      <c r="G79">
        <v>68.2</v>
      </c>
      <c r="H79" t="s">
        <v>5202</v>
      </c>
    </row>
    <row r="80" spans="1:8" x14ac:dyDescent="0.25">
      <c r="A80" t="s">
        <v>4412</v>
      </c>
      <c r="B80">
        <v>0.99199999999999999</v>
      </c>
      <c r="C80">
        <v>0.93300000000000005</v>
      </c>
      <c r="D80" t="s">
        <v>5187</v>
      </c>
      <c r="E80">
        <v>2295</v>
      </c>
      <c r="F80">
        <v>407.7</v>
      </c>
      <c r="G80">
        <v>54.8</v>
      </c>
      <c r="H80" t="s">
        <v>5219</v>
      </c>
    </row>
    <row r="81" spans="1:8" x14ac:dyDescent="0.25">
      <c r="A81" t="s">
        <v>4413</v>
      </c>
      <c r="B81">
        <v>0.93600000000000005</v>
      </c>
      <c r="C81">
        <v>0.86099999999999999</v>
      </c>
      <c r="D81" t="s">
        <v>5187</v>
      </c>
      <c r="E81">
        <v>2008.8</v>
      </c>
      <c r="F81">
        <v>409.7</v>
      </c>
      <c r="G81">
        <v>53.6</v>
      </c>
      <c r="H81" t="s">
        <v>5215</v>
      </c>
    </row>
    <row r="82" spans="1:8" x14ac:dyDescent="0.25">
      <c r="A82" t="s">
        <v>4414</v>
      </c>
      <c r="B82">
        <v>0.64500000000000002</v>
      </c>
      <c r="C82">
        <v>-0.126</v>
      </c>
      <c r="D82" t="s">
        <v>5193</v>
      </c>
      <c r="E82">
        <v>753</v>
      </c>
      <c r="F82">
        <v>237.2</v>
      </c>
      <c r="G82">
        <v>60.1</v>
      </c>
      <c r="H82" t="s">
        <v>5207</v>
      </c>
    </row>
    <row r="83" spans="1:8" x14ac:dyDescent="0.25">
      <c r="A83" t="s">
        <v>4414</v>
      </c>
      <c r="B83">
        <v>0.69799999999999995</v>
      </c>
      <c r="C83">
        <v>0.87</v>
      </c>
      <c r="D83" t="s">
        <v>5187</v>
      </c>
      <c r="E83">
        <v>1759.7</v>
      </c>
      <c r="F83">
        <v>252.7</v>
      </c>
      <c r="G83">
        <v>41.1</v>
      </c>
      <c r="H83" t="s">
        <v>5208</v>
      </c>
    </row>
    <row r="84" spans="1:8" x14ac:dyDescent="0.25">
      <c r="A84" t="s">
        <v>4416</v>
      </c>
      <c r="B84">
        <v>0.61</v>
      </c>
      <c r="C84">
        <v>-3.5999999999999997E-2</v>
      </c>
      <c r="D84" t="s">
        <v>5189</v>
      </c>
      <c r="E84">
        <v>534.20000000000005</v>
      </c>
      <c r="F84">
        <v>155.9</v>
      </c>
      <c r="G84">
        <v>66.599999999999994</v>
      </c>
      <c r="H84" t="s">
        <v>5202</v>
      </c>
    </row>
    <row r="85" spans="1:8" x14ac:dyDescent="0.25">
      <c r="A85" t="s">
        <v>4417</v>
      </c>
      <c r="B85">
        <v>0.997</v>
      </c>
      <c r="C85">
        <v>1.121</v>
      </c>
      <c r="D85" t="s">
        <v>5187</v>
      </c>
      <c r="E85">
        <v>1686.5</v>
      </c>
      <c r="F85">
        <v>284.60000000000002</v>
      </c>
      <c r="G85">
        <v>46.7</v>
      </c>
      <c r="H85" t="s">
        <v>5208</v>
      </c>
    </row>
    <row r="86" spans="1:8" x14ac:dyDescent="0.25">
      <c r="A86" t="s">
        <v>4418</v>
      </c>
      <c r="B86">
        <v>0.98</v>
      </c>
      <c r="C86">
        <v>0.36799999999999999</v>
      </c>
      <c r="D86" t="s">
        <v>5187</v>
      </c>
      <c r="E86">
        <v>1437.2</v>
      </c>
      <c r="F86">
        <v>367</v>
      </c>
      <c r="G86">
        <v>35.200000000000003</v>
      </c>
      <c r="H86" t="s">
        <v>5213</v>
      </c>
    </row>
    <row r="87" spans="1:8" x14ac:dyDescent="0.25">
      <c r="A87" t="s">
        <v>4420</v>
      </c>
      <c r="B87">
        <v>0.995</v>
      </c>
      <c r="C87">
        <v>1.036</v>
      </c>
      <c r="D87" t="s">
        <v>5187</v>
      </c>
      <c r="E87">
        <v>2021.5</v>
      </c>
      <c r="F87">
        <v>209.6</v>
      </c>
      <c r="G87">
        <v>44.4</v>
      </c>
      <c r="H87" t="s">
        <v>5214</v>
      </c>
    </row>
    <row r="88" spans="1:8" x14ac:dyDescent="0.25">
      <c r="A88" t="s">
        <v>4421</v>
      </c>
      <c r="B88">
        <v>0.70399999999999996</v>
      </c>
      <c r="C88">
        <v>0.58499999999999996</v>
      </c>
      <c r="D88" t="s">
        <v>5187</v>
      </c>
      <c r="E88">
        <v>460.2</v>
      </c>
      <c r="F88">
        <v>52.3</v>
      </c>
      <c r="G88">
        <v>46.2</v>
      </c>
      <c r="H88" t="s">
        <v>5206</v>
      </c>
    </row>
    <row r="89" spans="1:8" x14ac:dyDescent="0.25">
      <c r="A89" t="s">
        <v>4422</v>
      </c>
      <c r="B89">
        <v>0.99399999999999999</v>
      </c>
      <c r="C89">
        <v>0.92200000000000004</v>
      </c>
      <c r="D89" t="s">
        <v>5187</v>
      </c>
      <c r="E89">
        <v>1417.1</v>
      </c>
      <c r="F89">
        <v>224.1</v>
      </c>
      <c r="G89">
        <v>43.7</v>
      </c>
      <c r="H89" t="s">
        <v>5219</v>
      </c>
    </row>
    <row r="90" spans="1:8" x14ac:dyDescent="0.25">
      <c r="A90" t="s">
        <v>4424</v>
      </c>
      <c r="B90">
        <v>0.64100000000000001</v>
      </c>
      <c r="C90">
        <v>0.66700000000000004</v>
      </c>
      <c r="D90" t="s">
        <v>5187</v>
      </c>
      <c r="E90">
        <v>650.79999999999995</v>
      </c>
      <c r="F90">
        <v>63.3</v>
      </c>
      <c r="G90">
        <v>59.2</v>
      </c>
      <c r="H90" t="s">
        <v>5212</v>
      </c>
    </row>
    <row r="91" spans="1:8" x14ac:dyDescent="0.25">
      <c r="A91" t="s">
        <v>4425</v>
      </c>
      <c r="B91">
        <v>0.59199999999999997</v>
      </c>
      <c r="C91">
        <v>0.63400000000000001</v>
      </c>
      <c r="D91" t="s">
        <v>5187</v>
      </c>
      <c r="E91">
        <v>771.5</v>
      </c>
      <c r="F91">
        <v>52.4</v>
      </c>
      <c r="G91">
        <v>48.4</v>
      </c>
      <c r="H91" t="s">
        <v>5207</v>
      </c>
    </row>
    <row r="92" spans="1:8" x14ac:dyDescent="0.25">
      <c r="A92" t="s">
        <v>4427</v>
      </c>
      <c r="B92">
        <v>0.84199999999999997</v>
      </c>
      <c r="C92">
        <v>0.65300000000000002</v>
      </c>
      <c r="D92" t="s">
        <v>5186</v>
      </c>
      <c r="E92">
        <v>700.5</v>
      </c>
      <c r="F92">
        <v>39.1</v>
      </c>
      <c r="G92">
        <v>30.9</v>
      </c>
      <c r="H92" t="s">
        <v>5207</v>
      </c>
    </row>
    <row r="93" spans="1:8" x14ac:dyDescent="0.25">
      <c r="A93" t="s">
        <v>4428</v>
      </c>
      <c r="B93">
        <v>0.82099999999999995</v>
      </c>
      <c r="C93">
        <v>0.251</v>
      </c>
      <c r="D93" t="s">
        <v>5186</v>
      </c>
      <c r="E93">
        <v>728.6</v>
      </c>
      <c r="F93">
        <v>175.3</v>
      </c>
      <c r="G93">
        <v>61.3</v>
      </c>
      <c r="H93" t="s">
        <v>5220</v>
      </c>
    </row>
    <row r="94" spans="1:8" x14ac:dyDescent="0.25">
      <c r="A94" t="s">
        <v>4428</v>
      </c>
      <c r="B94">
        <v>0.90100000000000002</v>
      </c>
      <c r="C94">
        <v>0.78200000000000003</v>
      </c>
      <c r="D94" t="s">
        <v>5187</v>
      </c>
      <c r="E94">
        <v>1180.2</v>
      </c>
      <c r="F94">
        <v>126</v>
      </c>
      <c r="G94">
        <v>55.6</v>
      </c>
      <c r="H94" t="s">
        <v>5209</v>
      </c>
    </row>
    <row r="95" spans="1:8" x14ac:dyDescent="0.25">
      <c r="A95" t="s">
        <v>4429</v>
      </c>
      <c r="B95">
        <v>0.98499999999999999</v>
      </c>
      <c r="C95">
        <v>1.018</v>
      </c>
      <c r="D95" t="s">
        <v>5187</v>
      </c>
      <c r="E95">
        <v>2046.9</v>
      </c>
      <c r="F95">
        <v>356.4</v>
      </c>
      <c r="G95">
        <v>43.4</v>
      </c>
      <c r="H95" t="s">
        <v>5218</v>
      </c>
    </row>
    <row r="96" spans="1:8" x14ac:dyDescent="0.25">
      <c r="A96" t="s">
        <v>4430</v>
      </c>
      <c r="B96">
        <v>0.996</v>
      </c>
      <c r="C96">
        <v>0.92</v>
      </c>
      <c r="D96" t="s">
        <v>5187</v>
      </c>
      <c r="E96">
        <v>1851.5</v>
      </c>
      <c r="F96">
        <v>225</v>
      </c>
      <c r="G96">
        <v>47.2</v>
      </c>
      <c r="H96" t="s">
        <v>5219</v>
      </c>
    </row>
    <row r="97" spans="1:8" x14ac:dyDescent="0.25">
      <c r="A97" t="s">
        <v>4431</v>
      </c>
      <c r="B97">
        <v>0.93400000000000005</v>
      </c>
      <c r="C97">
        <v>0.96</v>
      </c>
      <c r="D97" t="s">
        <v>5187</v>
      </c>
      <c r="E97">
        <v>1887.9</v>
      </c>
      <c r="F97">
        <v>236.3</v>
      </c>
      <c r="G97">
        <v>42.4</v>
      </c>
      <c r="H97" t="s">
        <v>5221</v>
      </c>
    </row>
    <row r="98" spans="1:8" x14ac:dyDescent="0.25">
      <c r="A98" t="s">
        <v>4432</v>
      </c>
      <c r="B98">
        <v>0.876</v>
      </c>
      <c r="C98">
        <v>1.1319999999999999</v>
      </c>
      <c r="D98" t="s">
        <v>5187</v>
      </c>
      <c r="E98">
        <v>2236</v>
      </c>
      <c r="F98">
        <v>355.2</v>
      </c>
      <c r="G98">
        <v>46.2</v>
      </c>
      <c r="H98" t="s">
        <v>5219</v>
      </c>
    </row>
    <row r="99" spans="1:8" x14ac:dyDescent="0.25">
      <c r="A99" t="s">
        <v>4433</v>
      </c>
      <c r="B99">
        <v>0.75600000000000001</v>
      </c>
      <c r="C99">
        <v>0.84599999999999997</v>
      </c>
      <c r="D99" t="s">
        <v>5187</v>
      </c>
      <c r="E99">
        <v>1350.1</v>
      </c>
      <c r="F99">
        <v>146.30000000000001</v>
      </c>
      <c r="G99">
        <v>38.799999999999997</v>
      </c>
      <c r="H99" t="s">
        <v>5207</v>
      </c>
    </row>
    <row r="100" spans="1:8" x14ac:dyDescent="0.25">
      <c r="A100" t="s">
        <v>4434</v>
      </c>
      <c r="B100">
        <v>0.94199999999999995</v>
      </c>
      <c r="C100">
        <v>0.871</v>
      </c>
      <c r="D100" t="s">
        <v>5187</v>
      </c>
      <c r="E100">
        <v>1587</v>
      </c>
      <c r="F100">
        <v>192.8</v>
      </c>
      <c r="G100">
        <v>42</v>
      </c>
      <c r="H100" t="s">
        <v>5203</v>
      </c>
    </row>
    <row r="101" spans="1:8" x14ac:dyDescent="0.25">
      <c r="A101" t="s">
        <v>4435</v>
      </c>
      <c r="B101">
        <v>0.98599999999999999</v>
      </c>
      <c r="C101">
        <v>0.84399999999999997</v>
      </c>
      <c r="D101" t="s">
        <v>5187</v>
      </c>
      <c r="E101">
        <v>1644.4</v>
      </c>
      <c r="F101">
        <v>217.2</v>
      </c>
      <c r="G101">
        <v>47.8</v>
      </c>
      <c r="H101" t="s">
        <v>5213</v>
      </c>
    </row>
    <row r="102" spans="1:8" x14ac:dyDescent="0.25">
      <c r="A102" t="s">
        <v>4438</v>
      </c>
      <c r="B102">
        <v>0.67500000000000004</v>
      </c>
      <c r="C102">
        <v>0.81100000000000005</v>
      </c>
      <c r="D102" t="s">
        <v>5187</v>
      </c>
      <c r="E102">
        <v>753.2</v>
      </c>
      <c r="F102">
        <v>85.9</v>
      </c>
      <c r="G102">
        <v>45</v>
      </c>
      <c r="H102" t="s">
        <v>5207</v>
      </c>
    </row>
    <row r="103" spans="1:8" x14ac:dyDescent="0.25">
      <c r="A103" t="s">
        <v>4439</v>
      </c>
      <c r="B103">
        <v>0.92200000000000004</v>
      </c>
      <c r="C103">
        <v>0.89300000000000002</v>
      </c>
      <c r="D103" t="s">
        <v>5187</v>
      </c>
      <c r="E103">
        <v>1043.4000000000001</v>
      </c>
      <c r="F103">
        <v>185.5</v>
      </c>
      <c r="G103">
        <v>54.7</v>
      </c>
      <c r="H103" t="s">
        <v>5213</v>
      </c>
    </row>
    <row r="104" spans="1:8" x14ac:dyDescent="0.25">
      <c r="A104" t="s">
        <v>4441</v>
      </c>
      <c r="B104">
        <v>0.873</v>
      </c>
      <c r="C104">
        <v>0.71</v>
      </c>
      <c r="D104" t="s">
        <v>5187</v>
      </c>
      <c r="E104">
        <v>459.4</v>
      </c>
      <c r="F104">
        <v>98.7</v>
      </c>
      <c r="G104">
        <v>56.3</v>
      </c>
      <c r="H104" t="s">
        <v>5207</v>
      </c>
    </row>
    <row r="105" spans="1:8" x14ac:dyDescent="0.25">
      <c r="A105" t="s">
        <v>4442</v>
      </c>
      <c r="B105">
        <v>0.65</v>
      </c>
      <c r="C105">
        <v>0.95499999999999996</v>
      </c>
      <c r="D105" t="s">
        <v>5187</v>
      </c>
      <c r="E105">
        <v>1336.2</v>
      </c>
      <c r="F105">
        <v>121.7</v>
      </c>
      <c r="G105">
        <v>49.6</v>
      </c>
      <c r="H105" t="s">
        <v>5209</v>
      </c>
    </row>
    <row r="106" spans="1:8" x14ac:dyDescent="0.25">
      <c r="A106" t="s">
        <v>4447</v>
      </c>
      <c r="B106">
        <v>0.68799999999999994</v>
      </c>
      <c r="C106">
        <v>0.58199999999999996</v>
      </c>
      <c r="D106" t="s">
        <v>5187</v>
      </c>
      <c r="E106">
        <v>481.9</v>
      </c>
      <c r="F106">
        <v>8.1999999999999993</v>
      </c>
      <c r="G106">
        <v>73.400000000000006</v>
      </c>
      <c r="H106" t="s">
        <v>5206</v>
      </c>
    </row>
    <row r="107" spans="1:8" x14ac:dyDescent="0.25">
      <c r="A107" t="s">
        <v>4448</v>
      </c>
      <c r="B107">
        <v>0.56499999999999995</v>
      </c>
      <c r="C107">
        <v>0.498</v>
      </c>
      <c r="D107" t="s">
        <v>5187</v>
      </c>
      <c r="E107">
        <v>461</v>
      </c>
      <c r="F107">
        <v>25.4</v>
      </c>
      <c r="G107">
        <v>61.9</v>
      </c>
      <c r="H107" t="s">
        <v>5206</v>
      </c>
    </row>
    <row r="108" spans="1:8" x14ac:dyDescent="0.25">
      <c r="A108" t="s">
        <v>4449</v>
      </c>
      <c r="B108">
        <v>0.54100000000000004</v>
      </c>
      <c r="C108">
        <v>0.54800000000000004</v>
      </c>
      <c r="D108" t="s">
        <v>5186</v>
      </c>
      <c r="E108">
        <v>585.4</v>
      </c>
      <c r="F108">
        <v>72.7</v>
      </c>
      <c r="G108">
        <v>46.5</v>
      </c>
      <c r="H108" t="s">
        <v>5212</v>
      </c>
    </row>
    <row r="109" spans="1:8" x14ac:dyDescent="0.25">
      <c r="A109" t="s">
        <v>4450</v>
      </c>
      <c r="B109">
        <v>0.97899999999999998</v>
      </c>
      <c r="C109">
        <v>1.0029999999999999</v>
      </c>
      <c r="D109" t="s">
        <v>5187</v>
      </c>
      <c r="E109">
        <v>733.9</v>
      </c>
      <c r="F109">
        <v>36.1</v>
      </c>
      <c r="G109">
        <v>40.200000000000003</v>
      </c>
      <c r="H109" t="s">
        <v>5222</v>
      </c>
    </row>
    <row r="110" spans="1:8" x14ac:dyDescent="0.25">
      <c r="A110" t="s">
        <v>4451</v>
      </c>
      <c r="B110">
        <v>0.63700000000000001</v>
      </c>
      <c r="C110">
        <v>0.751</v>
      </c>
      <c r="D110" t="s">
        <v>5187</v>
      </c>
      <c r="E110">
        <v>581.20000000000005</v>
      </c>
      <c r="F110">
        <v>17.899999999999999</v>
      </c>
      <c r="G110">
        <v>33.700000000000003</v>
      </c>
      <c r="H110" t="s">
        <v>5212</v>
      </c>
    </row>
    <row r="111" spans="1:8" x14ac:dyDescent="0.25">
      <c r="A111" t="s">
        <v>4452</v>
      </c>
      <c r="B111">
        <v>0.63200000000000001</v>
      </c>
      <c r="C111">
        <v>0.94799999999999995</v>
      </c>
      <c r="D111" t="s">
        <v>5187</v>
      </c>
      <c r="E111">
        <v>1071.0999999999999</v>
      </c>
      <c r="F111">
        <v>101.7</v>
      </c>
      <c r="G111">
        <v>34.4</v>
      </c>
      <c r="H111" t="s">
        <v>5213</v>
      </c>
    </row>
    <row r="112" spans="1:8" x14ac:dyDescent="0.25">
      <c r="A112" t="s">
        <v>4453</v>
      </c>
      <c r="B112">
        <v>0.72</v>
      </c>
      <c r="C112">
        <v>0.94499999999999995</v>
      </c>
      <c r="D112" t="s">
        <v>5186</v>
      </c>
      <c r="E112">
        <v>1504.5</v>
      </c>
      <c r="F112">
        <v>155.80000000000001</v>
      </c>
      <c r="G112">
        <v>34.1</v>
      </c>
      <c r="H112" t="s">
        <v>5214</v>
      </c>
    </row>
    <row r="113" spans="1:8" x14ac:dyDescent="0.25">
      <c r="A113" t="s">
        <v>4453</v>
      </c>
      <c r="B113">
        <v>0.84799999999999998</v>
      </c>
      <c r="C113">
        <v>0.99199999999999999</v>
      </c>
      <c r="D113" t="s">
        <v>5187</v>
      </c>
      <c r="E113">
        <v>1469.3</v>
      </c>
      <c r="F113">
        <v>137.9</v>
      </c>
      <c r="G113">
        <v>28</v>
      </c>
      <c r="H113" t="s">
        <v>5214</v>
      </c>
    </row>
    <row r="114" spans="1:8" x14ac:dyDescent="0.25">
      <c r="A114" t="s">
        <v>4454</v>
      </c>
      <c r="B114">
        <v>0.51300000000000001</v>
      </c>
      <c r="C114">
        <v>0.36499999999999999</v>
      </c>
      <c r="D114" t="s">
        <v>5187</v>
      </c>
      <c r="E114">
        <v>925.3</v>
      </c>
      <c r="F114">
        <v>143.6</v>
      </c>
      <c r="G114">
        <v>42.9</v>
      </c>
      <c r="H114" t="s">
        <v>5212</v>
      </c>
    </row>
    <row r="115" spans="1:8" x14ac:dyDescent="0.25">
      <c r="A115" t="s">
        <v>4454</v>
      </c>
      <c r="B115">
        <v>0.93899999999999995</v>
      </c>
      <c r="C115">
        <v>0.27100000000000002</v>
      </c>
      <c r="D115" t="s">
        <v>5186</v>
      </c>
      <c r="E115">
        <v>864.9</v>
      </c>
      <c r="F115">
        <v>251.4</v>
      </c>
      <c r="G115">
        <v>60.5</v>
      </c>
      <c r="H115" t="s">
        <v>5203</v>
      </c>
    </row>
    <row r="116" spans="1:8" x14ac:dyDescent="0.25">
      <c r="A116" t="s">
        <v>4459</v>
      </c>
      <c r="B116">
        <v>0.629</v>
      </c>
      <c r="C116">
        <v>-0.16400000000000001</v>
      </c>
      <c r="D116" t="s">
        <v>5194</v>
      </c>
      <c r="E116">
        <v>987.2</v>
      </c>
      <c r="F116">
        <v>343.5</v>
      </c>
      <c r="G116">
        <v>51.7</v>
      </c>
      <c r="H116" t="s">
        <v>5203</v>
      </c>
    </row>
    <row r="117" spans="1:8" x14ac:dyDescent="0.25">
      <c r="A117" t="s">
        <v>4459</v>
      </c>
      <c r="B117">
        <v>0.95399999999999996</v>
      </c>
      <c r="C117">
        <v>0.80700000000000005</v>
      </c>
      <c r="D117" t="s">
        <v>5187</v>
      </c>
      <c r="E117">
        <v>1783</v>
      </c>
      <c r="F117">
        <v>243.4</v>
      </c>
      <c r="G117">
        <v>36.200000000000003</v>
      </c>
      <c r="H117" t="s">
        <v>5215</v>
      </c>
    </row>
    <row r="118" spans="1:8" x14ac:dyDescent="0.25">
      <c r="A118" t="s">
        <v>4459</v>
      </c>
      <c r="B118">
        <v>0.98199999999999998</v>
      </c>
      <c r="C118">
        <v>0.80100000000000005</v>
      </c>
      <c r="D118" t="s">
        <v>5186</v>
      </c>
      <c r="E118">
        <v>1462.1</v>
      </c>
      <c r="F118">
        <v>185.1</v>
      </c>
      <c r="G118">
        <v>36.5</v>
      </c>
      <c r="H118" t="s">
        <v>5204</v>
      </c>
    </row>
    <row r="119" spans="1:8" x14ac:dyDescent="0.25">
      <c r="A119" t="s">
        <v>4460</v>
      </c>
      <c r="B119">
        <v>0.89200000000000002</v>
      </c>
      <c r="C119">
        <v>0.82099999999999995</v>
      </c>
      <c r="D119" t="s">
        <v>5187</v>
      </c>
      <c r="E119">
        <v>1078.5</v>
      </c>
      <c r="F119">
        <v>98.9</v>
      </c>
      <c r="G119">
        <v>15.9</v>
      </c>
      <c r="H119" t="s">
        <v>5208</v>
      </c>
    </row>
    <row r="120" spans="1:8" x14ac:dyDescent="0.25">
      <c r="A120" t="s">
        <v>4460</v>
      </c>
      <c r="B120">
        <v>0.94299999999999995</v>
      </c>
      <c r="C120">
        <v>0.77100000000000002</v>
      </c>
      <c r="D120" t="s">
        <v>5186</v>
      </c>
      <c r="E120">
        <v>1274.9000000000001</v>
      </c>
      <c r="F120">
        <v>146</v>
      </c>
      <c r="G120">
        <v>24</v>
      </c>
      <c r="H120" t="s">
        <v>5204</v>
      </c>
    </row>
    <row r="121" spans="1:8" x14ac:dyDescent="0.25">
      <c r="A121" t="s">
        <v>4461</v>
      </c>
      <c r="B121">
        <v>0.86</v>
      </c>
      <c r="C121">
        <v>0.624</v>
      </c>
      <c r="D121" t="s">
        <v>5187</v>
      </c>
      <c r="E121">
        <v>1156.7</v>
      </c>
      <c r="F121">
        <v>145.30000000000001</v>
      </c>
      <c r="G121">
        <v>33.200000000000003</v>
      </c>
      <c r="H121" t="s">
        <v>5213</v>
      </c>
    </row>
    <row r="122" spans="1:8" x14ac:dyDescent="0.25">
      <c r="A122" t="s">
        <v>4464</v>
      </c>
      <c r="B122">
        <v>0.66200000000000003</v>
      </c>
      <c r="C122">
        <v>1.103</v>
      </c>
      <c r="D122" t="s">
        <v>5187</v>
      </c>
      <c r="E122">
        <v>1293.2</v>
      </c>
      <c r="F122">
        <v>143.69999999999999</v>
      </c>
      <c r="G122">
        <v>45.4</v>
      </c>
      <c r="H122" t="s">
        <v>5208</v>
      </c>
    </row>
    <row r="123" spans="1:8" x14ac:dyDescent="0.25">
      <c r="A123" t="s">
        <v>4467</v>
      </c>
      <c r="B123">
        <v>0.95899999999999996</v>
      </c>
      <c r="C123">
        <v>0.81200000000000006</v>
      </c>
      <c r="D123" t="s">
        <v>5187</v>
      </c>
      <c r="E123">
        <v>896.3</v>
      </c>
      <c r="F123">
        <v>87.9</v>
      </c>
      <c r="G123">
        <v>39.9</v>
      </c>
      <c r="H123" t="s">
        <v>5212</v>
      </c>
    </row>
    <row r="124" spans="1:8" x14ac:dyDescent="0.25">
      <c r="A124" t="s">
        <v>4469</v>
      </c>
      <c r="B124">
        <v>0.63400000000000001</v>
      </c>
      <c r="C124">
        <v>0.39700000000000002</v>
      </c>
      <c r="D124" t="s">
        <v>5187</v>
      </c>
      <c r="E124">
        <v>920.8</v>
      </c>
      <c r="F124">
        <v>197.4</v>
      </c>
      <c r="G124">
        <v>39.799999999999997</v>
      </c>
      <c r="H124" t="s">
        <v>5212</v>
      </c>
    </row>
    <row r="125" spans="1:8" x14ac:dyDescent="0.25">
      <c r="A125" t="s">
        <v>4470</v>
      </c>
      <c r="B125">
        <v>0.84399999999999997</v>
      </c>
      <c r="C125">
        <v>0.56899999999999995</v>
      </c>
      <c r="D125" t="s">
        <v>5187</v>
      </c>
      <c r="E125">
        <v>657.8</v>
      </c>
      <c r="F125">
        <v>76</v>
      </c>
      <c r="G125">
        <v>60.4</v>
      </c>
      <c r="H125" t="s">
        <v>5205</v>
      </c>
    </row>
    <row r="126" spans="1:8" x14ac:dyDescent="0.25">
      <c r="A126" t="s">
        <v>4471</v>
      </c>
      <c r="B126">
        <v>0.80800000000000005</v>
      </c>
      <c r="C126">
        <v>0.44400000000000001</v>
      </c>
      <c r="D126" t="s">
        <v>5186</v>
      </c>
      <c r="E126">
        <v>478.4</v>
      </c>
      <c r="F126">
        <v>17.8</v>
      </c>
      <c r="G126">
        <v>33.799999999999997</v>
      </c>
      <c r="H126" t="s">
        <v>5205</v>
      </c>
    </row>
    <row r="127" spans="1:8" x14ac:dyDescent="0.25">
      <c r="A127" t="s">
        <v>4471</v>
      </c>
      <c r="B127">
        <v>0.98599999999999999</v>
      </c>
      <c r="C127">
        <v>0.58199999999999996</v>
      </c>
      <c r="D127" t="s">
        <v>5187</v>
      </c>
      <c r="E127">
        <v>1000.9</v>
      </c>
      <c r="F127">
        <v>205.9</v>
      </c>
      <c r="G127">
        <v>49.9</v>
      </c>
      <c r="H127" t="s">
        <v>5203</v>
      </c>
    </row>
    <row r="128" spans="1:8" x14ac:dyDescent="0.25">
      <c r="A128" t="s">
        <v>4472</v>
      </c>
      <c r="B128">
        <v>0.66300000000000003</v>
      </c>
      <c r="C128">
        <v>0.68799999999999994</v>
      </c>
      <c r="D128" t="s">
        <v>5186</v>
      </c>
      <c r="E128">
        <v>672.9</v>
      </c>
      <c r="F128">
        <v>68.3</v>
      </c>
      <c r="G128">
        <v>49.5</v>
      </c>
      <c r="H128" t="s">
        <v>5202</v>
      </c>
    </row>
    <row r="129" spans="1:8" x14ac:dyDescent="0.25">
      <c r="A129" t="s">
        <v>4473</v>
      </c>
      <c r="B129">
        <v>0.69099999999999995</v>
      </c>
      <c r="C129">
        <v>0.78900000000000003</v>
      </c>
      <c r="D129" t="s">
        <v>5187</v>
      </c>
      <c r="E129">
        <v>747.2</v>
      </c>
      <c r="F129">
        <v>56.9</v>
      </c>
      <c r="G129">
        <v>31.8</v>
      </c>
      <c r="H129" t="s">
        <v>5202</v>
      </c>
    </row>
    <row r="130" spans="1:8" x14ac:dyDescent="0.25">
      <c r="A130" t="s">
        <v>4475</v>
      </c>
      <c r="B130">
        <v>0.996</v>
      </c>
      <c r="C130">
        <v>0.92500000000000004</v>
      </c>
      <c r="D130" t="s">
        <v>5187</v>
      </c>
      <c r="E130">
        <v>1075.8</v>
      </c>
      <c r="F130">
        <v>155.5</v>
      </c>
      <c r="G130">
        <v>41.2</v>
      </c>
      <c r="H130" t="s">
        <v>5204</v>
      </c>
    </row>
    <row r="131" spans="1:8" x14ac:dyDescent="0.25">
      <c r="A131" t="s">
        <v>4476</v>
      </c>
      <c r="B131">
        <v>0.80900000000000005</v>
      </c>
      <c r="C131">
        <v>0.77900000000000003</v>
      </c>
      <c r="D131" t="s">
        <v>5187</v>
      </c>
      <c r="E131">
        <v>803</v>
      </c>
      <c r="F131">
        <v>81</v>
      </c>
      <c r="G131">
        <v>52.2</v>
      </c>
      <c r="H131" t="s">
        <v>5203</v>
      </c>
    </row>
    <row r="132" spans="1:8" x14ac:dyDescent="0.25">
      <c r="A132" t="s">
        <v>4477</v>
      </c>
      <c r="B132">
        <v>0.77200000000000002</v>
      </c>
      <c r="C132">
        <v>1.0409999999999999</v>
      </c>
      <c r="D132" t="s">
        <v>5187</v>
      </c>
      <c r="E132">
        <v>1223.5</v>
      </c>
      <c r="F132">
        <v>78.8</v>
      </c>
      <c r="G132">
        <v>38.299999999999997</v>
      </c>
      <c r="H132" t="s">
        <v>5207</v>
      </c>
    </row>
    <row r="133" spans="1:8" x14ac:dyDescent="0.25">
      <c r="A133" t="s">
        <v>4478</v>
      </c>
      <c r="B133">
        <v>0.97099999999999997</v>
      </c>
      <c r="C133">
        <v>0.98599999999999999</v>
      </c>
      <c r="D133" t="s">
        <v>5187</v>
      </c>
      <c r="E133">
        <v>756.4</v>
      </c>
      <c r="F133">
        <v>37.299999999999997</v>
      </c>
      <c r="G133">
        <v>45.3</v>
      </c>
      <c r="H133" t="s">
        <v>5206</v>
      </c>
    </row>
    <row r="134" spans="1:8" x14ac:dyDescent="0.25">
      <c r="A134" t="s">
        <v>4480</v>
      </c>
      <c r="B134">
        <v>0.96</v>
      </c>
      <c r="C134">
        <v>0.11899999999999999</v>
      </c>
      <c r="D134" t="s">
        <v>5187</v>
      </c>
      <c r="E134">
        <v>1203.5999999999999</v>
      </c>
      <c r="F134">
        <v>362.9</v>
      </c>
      <c r="G134">
        <v>54.9</v>
      </c>
      <c r="H134" t="s">
        <v>5213</v>
      </c>
    </row>
    <row r="135" spans="1:8" x14ac:dyDescent="0.25">
      <c r="A135" t="s">
        <v>4481</v>
      </c>
      <c r="B135">
        <v>0.60899999999999999</v>
      </c>
      <c r="C135">
        <v>0.98099999999999998</v>
      </c>
      <c r="D135" t="s">
        <v>5187</v>
      </c>
      <c r="E135">
        <v>1233.4000000000001</v>
      </c>
      <c r="F135">
        <v>113.4</v>
      </c>
      <c r="G135">
        <v>39.4</v>
      </c>
      <c r="H135" t="s">
        <v>5207</v>
      </c>
    </row>
    <row r="136" spans="1:8" x14ac:dyDescent="0.25">
      <c r="A136" t="s">
        <v>4482</v>
      </c>
      <c r="B136">
        <v>0.69299999999999995</v>
      </c>
      <c r="C136">
        <v>-7.0000000000000001E-3</v>
      </c>
      <c r="D136" t="s">
        <v>5185</v>
      </c>
      <c r="E136">
        <v>331.4</v>
      </c>
      <c r="F136">
        <v>96.3</v>
      </c>
      <c r="G136">
        <v>66.5</v>
      </c>
      <c r="H136" t="s">
        <v>5205</v>
      </c>
    </row>
    <row r="137" spans="1:8" x14ac:dyDescent="0.25">
      <c r="A137" t="s">
        <v>4482</v>
      </c>
      <c r="B137">
        <v>0.999</v>
      </c>
      <c r="C137">
        <v>1.0880000000000001</v>
      </c>
      <c r="D137" t="s">
        <v>5187</v>
      </c>
      <c r="E137">
        <v>1494.2</v>
      </c>
      <c r="F137">
        <v>250</v>
      </c>
      <c r="G137">
        <v>46.9</v>
      </c>
      <c r="H137" t="s">
        <v>5213</v>
      </c>
    </row>
    <row r="138" spans="1:8" x14ac:dyDescent="0.25">
      <c r="A138" t="s">
        <v>4483</v>
      </c>
      <c r="B138">
        <v>0.56100000000000005</v>
      </c>
      <c r="C138">
        <v>0.14899999999999999</v>
      </c>
      <c r="D138" t="s">
        <v>5195</v>
      </c>
      <c r="E138">
        <v>300.8</v>
      </c>
      <c r="F138">
        <v>124.2</v>
      </c>
      <c r="G138">
        <v>51.5</v>
      </c>
      <c r="H138" t="s">
        <v>5202</v>
      </c>
    </row>
    <row r="139" spans="1:8" x14ac:dyDescent="0.25">
      <c r="A139" t="s">
        <v>4484</v>
      </c>
      <c r="B139">
        <v>0.64100000000000001</v>
      </c>
      <c r="C139">
        <v>0.498</v>
      </c>
      <c r="D139" t="s">
        <v>5187</v>
      </c>
      <c r="E139">
        <v>1214.5</v>
      </c>
      <c r="F139">
        <v>211.5</v>
      </c>
      <c r="G139">
        <v>48</v>
      </c>
      <c r="H139" t="s">
        <v>5207</v>
      </c>
    </row>
    <row r="140" spans="1:8" x14ac:dyDescent="0.25">
      <c r="A140" t="s">
        <v>4486</v>
      </c>
      <c r="B140">
        <v>0.98699999999999999</v>
      </c>
      <c r="C140">
        <v>0.91200000000000003</v>
      </c>
      <c r="D140" t="s">
        <v>5187</v>
      </c>
      <c r="E140">
        <v>1339.8</v>
      </c>
      <c r="F140">
        <v>145.30000000000001</v>
      </c>
      <c r="G140">
        <v>39.9</v>
      </c>
      <c r="H140" t="s">
        <v>5207</v>
      </c>
    </row>
    <row r="141" spans="1:8" x14ac:dyDescent="0.25">
      <c r="A141" t="s">
        <v>4491</v>
      </c>
      <c r="B141">
        <v>0.94899999999999995</v>
      </c>
      <c r="C141">
        <v>0.81599999999999995</v>
      </c>
      <c r="D141" t="s">
        <v>5187</v>
      </c>
      <c r="E141">
        <v>1041.5</v>
      </c>
      <c r="F141">
        <v>126</v>
      </c>
      <c r="G141">
        <v>47</v>
      </c>
      <c r="H141" t="s">
        <v>5207</v>
      </c>
    </row>
    <row r="142" spans="1:8" x14ac:dyDescent="0.25">
      <c r="A142" t="s">
        <v>4492</v>
      </c>
      <c r="B142">
        <v>0.53</v>
      </c>
      <c r="C142">
        <v>0.84799999999999998</v>
      </c>
      <c r="D142" t="s">
        <v>5187</v>
      </c>
      <c r="E142">
        <v>416</v>
      </c>
      <c r="F142">
        <v>64.2</v>
      </c>
      <c r="G142">
        <v>41.4</v>
      </c>
      <c r="H142" t="s">
        <v>5212</v>
      </c>
    </row>
    <row r="143" spans="1:8" x14ac:dyDescent="0.25">
      <c r="A143" t="s">
        <v>4492</v>
      </c>
      <c r="B143">
        <v>0.69799999999999995</v>
      </c>
      <c r="C143">
        <v>0.42899999999999999</v>
      </c>
      <c r="D143" t="s">
        <v>5186</v>
      </c>
      <c r="E143">
        <v>648.6</v>
      </c>
      <c r="F143">
        <v>88.3</v>
      </c>
      <c r="G143">
        <v>64.3</v>
      </c>
      <c r="H143" t="s">
        <v>5202</v>
      </c>
    </row>
    <row r="144" spans="1:8" x14ac:dyDescent="0.25">
      <c r="A144" t="s">
        <v>4493</v>
      </c>
      <c r="B144">
        <v>0.93500000000000005</v>
      </c>
      <c r="C144">
        <v>0.81799999999999995</v>
      </c>
      <c r="D144" t="s">
        <v>5187</v>
      </c>
      <c r="E144">
        <v>1041.9000000000001</v>
      </c>
      <c r="F144">
        <v>118.4</v>
      </c>
      <c r="G144">
        <v>42.8</v>
      </c>
      <c r="H144" t="s">
        <v>5212</v>
      </c>
    </row>
    <row r="145" spans="1:8" x14ac:dyDescent="0.25">
      <c r="A145" t="s">
        <v>4495</v>
      </c>
      <c r="B145">
        <v>0.98899999999999999</v>
      </c>
      <c r="C145">
        <v>1.069</v>
      </c>
      <c r="D145" t="s">
        <v>5187</v>
      </c>
      <c r="E145">
        <v>1163.0999999999999</v>
      </c>
      <c r="F145">
        <v>95.5</v>
      </c>
      <c r="G145">
        <v>36.700000000000003</v>
      </c>
      <c r="H145" t="s">
        <v>5203</v>
      </c>
    </row>
    <row r="146" spans="1:8" x14ac:dyDescent="0.25">
      <c r="A146" t="s">
        <v>4496</v>
      </c>
      <c r="B146">
        <v>0.92</v>
      </c>
      <c r="C146">
        <v>0.90900000000000003</v>
      </c>
      <c r="D146" t="s">
        <v>5187</v>
      </c>
      <c r="E146">
        <v>1362.6</v>
      </c>
      <c r="F146">
        <v>148.4</v>
      </c>
      <c r="G146">
        <v>57.8</v>
      </c>
      <c r="H146" t="s">
        <v>5207</v>
      </c>
    </row>
    <row r="147" spans="1:8" x14ac:dyDescent="0.25">
      <c r="A147" t="s">
        <v>4497</v>
      </c>
      <c r="B147">
        <v>0.83899999999999997</v>
      </c>
      <c r="C147">
        <v>0.85</v>
      </c>
      <c r="D147" t="s">
        <v>5187</v>
      </c>
      <c r="E147">
        <v>839.6</v>
      </c>
      <c r="F147">
        <v>56.8</v>
      </c>
      <c r="G147">
        <v>46.8</v>
      </c>
      <c r="H147" t="s">
        <v>5206</v>
      </c>
    </row>
    <row r="148" spans="1:8" x14ac:dyDescent="0.25">
      <c r="A148" t="s">
        <v>4498</v>
      </c>
      <c r="B148">
        <v>0.97199999999999998</v>
      </c>
      <c r="C148">
        <v>1.129</v>
      </c>
      <c r="D148" t="s">
        <v>5187</v>
      </c>
      <c r="E148">
        <v>1319.6</v>
      </c>
      <c r="F148">
        <v>89.1</v>
      </c>
      <c r="G148">
        <v>50.2</v>
      </c>
      <c r="H148" t="s">
        <v>5207</v>
      </c>
    </row>
    <row r="149" spans="1:8" x14ac:dyDescent="0.25">
      <c r="A149" t="s">
        <v>4499</v>
      </c>
      <c r="B149">
        <v>0.63100000000000001</v>
      </c>
      <c r="C149">
        <v>0.78700000000000003</v>
      </c>
      <c r="D149" t="s">
        <v>5187</v>
      </c>
      <c r="E149">
        <v>1561.2</v>
      </c>
      <c r="F149">
        <v>208.4</v>
      </c>
      <c r="G149">
        <v>34.200000000000003</v>
      </c>
      <c r="H149" t="s">
        <v>5213</v>
      </c>
    </row>
    <row r="150" spans="1:8" x14ac:dyDescent="0.25">
      <c r="A150" t="s">
        <v>4499</v>
      </c>
      <c r="B150">
        <v>0.81899999999999995</v>
      </c>
      <c r="C150">
        <v>-2.8000000000000001E-2</v>
      </c>
      <c r="D150" t="s">
        <v>5196</v>
      </c>
      <c r="E150">
        <v>579.79999999999995</v>
      </c>
      <c r="F150">
        <v>168.4</v>
      </c>
      <c r="G150">
        <v>55.4</v>
      </c>
      <c r="H150" t="s">
        <v>5212</v>
      </c>
    </row>
    <row r="151" spans="1:8" x14ac:dyDescent="0.25">
      <c r="A151" t="s">
        <v>4500</v>
      </c>
      <c r="B151">
        <v>0.74099999999999999</v>
      </c>
      <c r="C151">
        <v>9.0999999999999998E-2</v>
      </c>
      <c r="D151" t="s">
        <v>5185</v>
      </c>
      <c r="E151">
        <v>529.9</v>
      </c>
      <c r="F151">
        <v>152.30000000000001</v>
      </c>
      <c r="G151">
        <v>54.9</v>
      </c>
      <c r="H151" t="s">
        <v>5212</v>
      </c>
    </row>
    <row r="152" spans="1:8" x14ac:dyDescent="0.25">
      <c r="A152" t="s">
        <v>4501</v>
      </c>
      <c r="B152">
        <v>0.63200000000000001</v>
      </c>
      <c r="C152">
        <v>-4.0000000000000001E-3</v>
      </c>
      <c r="D152" t="s">
        <v>5184</v>
      </c>
      <c r="E152">
        <v>653.70000000000005</v>
      </c>
      <c r="F152">
        <v>174.3</v>
      </c>
      <c r="G152">
        <v>51.3</v>
      </c>
      <c r="H152" t="s">
        <v>5212</v>
      </c>
    </row>
    <row r="153" spans="1:8" x14ac:dyDescent="0.25">
      <c r="A153" t="s">
        <v>4502</v>
      </c>
      <c r="B153">
        <v>0.94199999999999995</v>
      </c>
      <c r="C153">
        <v>0.60699999999999998</v>
      </c>
      <c r="D153" t="s">
        <v>5187</v>
      </c>
      <c r="E153">
        <v>1010.8</v>
      </c>
      <c r="F153">
        <v>201.7</v>
      </c>
      <c r="G153">
        <v>50.9</v>
      </c>
      <c r="H153" t="s">
        <v>5207</v>
      </c>
    </row>
    <row r="154" spans="1:8" x14ac:dyDescent="0.25">
      <c r="A154" t="s">
        <v>4503</v>
      </c>
      <c r="B154">
        <v>0.998</v>
      </c>
      <c r="C154">
        <v>0.92900000000000005</v>
      </c>
      <c r="D154" t="s">
        <v>5187</v>
      </c>
      <c r="E154">
        <v>1172</v>
      </c>
      <c r="F154">
        <v>168.8</v>
      </c>
      <c r="G154">
        <v>63</v>
      </c>
      <c r="H154" t="s">
        <v>5207</v>
      </c>
    </row>
    <row r="155" spans="1:8" x14ac:dyDescent="0.25">
      <c r="A155" t="s">
        <v>4504</v>
      </c>
      <c r="B155">
        <v>0.98099999999999998</v>
      </c>
      <c r="C155">
        <v>0.48199999999999998</v>
      </c>
      <c r="D155" t="s">
        <v>5187</v>
      </c>
      <c r="E155">
        <v>1477.2</v>
      </c>
      <c r="F155">
        <v>326.7</v>
      </c>
      <c r="G155">
        <v>45.1</v>
      </c>
      <c r="H155" t="s">
        <v>5209</v>
      </c>
    </row>
    <row r="156" spans="1:8" x14ac:dyDescent="0.25">
      <c r="A156" t="s">
        <v>4505</v>
      </c>
      <c r="B156">
        <v>0.95799999999999996</v>
      </c>
      <c r="C156">
        <v>0.85799999999999998</v>
      </c>
      <c r="D156" t="s">
        <v>5187</v>
      </c>
      <c r="E156">
        <v>777</v>
      </c>
      <c r="F156">
        <v>97.5</v>
      </c>
      <c r="G156">
        <v>48.3</v>
      </c>
      <c r="H156" t="s">
        <v>5212</v>
      </c>
    </row>
    <row r="157" spans="1:8" x14ac:dyDescent="0.25">
      <c r="A157" t="s">
        <v>4507</v>
      </c>
      <c r="B157">
        <v>0.505</v>
      </c>
      <c r="C157">
        <v>0.75900000000000001</v>
      </c>
      <c r="D157" t="s">
        <v>5187</v>
      </c>
      <c r="E157">
        <v>431.8</v>
      </c>
      <c r="F157">
        <v>32.4</v>
      </c>
      <c r="G157">
        <v>29.8</v>
      </c>
      <c r="H157" t="s">
        <v>5206</v>
      </c>
    </row>
    <row r="158" spans="1:8" x14ac:dyDescent="0.25">
      <c r="A158" t="s">
        <v>4508</v>
      </c>
      <c r="B158">
        <v>0.84399999999999997</v>
      </c>
      <c r="C158">
        <v>0.55700000000000005</v>
      </c>
      <c r="D158" t="s">
        <v>5187</v>
      </c>
      <c r="E158">
        <v>891.8</v>
      </c>
      <c r="F158">
        <v>159.80000000000001</v>
      </c>
      <c r="G158">
        <v>65.7</v>
      </c>
      <c r="H158" t="s">
        <v>5220</v>
      </c>
    </row>
    <row r="159" spans="1:8" x14ac:dyDescent="0.25">
      <c r="A159" t="s">
        <v>4509</v>
      </c>
      <c r="B159">
        <v>0.72899999999999998</v>
      </c>
      <c r="C159">
        <v>0.16400000000000001</v>
      </c>
      <c r="D159" t="s">
        <v>5185</v>
      </c>
      <c r="E159">
        <v>435.1</v>
      </c>
      <c r="F159">
        <v>135.5</v>
      </c>
      <c r="G159">
        <v>62.8</v>
      </c>
      <c r="H159" t="s">
        <v>5206</v>
      </c>
    </row>
    <row r="160" spans="1:8" x14ac:dyDescent="0.25">
      <c r="A160" t="s">
        <v>4509</v>
      </c>
      <c r="B160">
        <v>0.83699999999999997</v>
      </c>
      <c r="C160">
        <v>0.63900000000000001</v>
      </c>
      <c r="D160" t="s">
        <v>5187</v>
      </c>
      <c r="E160">
        <v>815</v>
      </c>
      <c r="F160">
        <v>108.3</v>
      </c>
      <c r="G160">
        <v>42.4</v>
      </c>
      <c r="H160" t="s">
        <v>5202</v>
      </c>
    </row>
    <row r="161" spans="1:8" x14ac:dyDescent="0.25">
      <c r="A161" t="s">
        <v>4510</v>
      </c>
      <c r="B161">
        <v>0.91700000000000004</v>
      </c>
      <c r="C161">
        <v>0.74399999999999999</v>
      </c>
      <c r="D161" t="s">
        <v>5187</v>
      </c>
      <c r="E161">
        <v>869.7</v>
      </c>
      <c r="F161">
        <v>57.1</v>
      </c>
      <c r="G161">
        <v>35.9</v>
      </c>
      <c r="H161" t="s">
        <v>5211</v>
      </c>
    </row>
    <row r="162" spans="1:8" x14ac:dyDescent="0.25">
      <c r="A162" t="s">
        <v>4511</v>
      </c>
      <c r="B162">
        <v>0.89800000000000002</v>
      </c>
      <c r="C162">
        <v>0.77</v>
      </c>
      <c r="D162" t="s">
        <v>5187</v>
      </c>
      <c r="E162">
        <v>917.2</v>
      </c>
      <c r="F162">
        <v>91.7</v>
      </c>
      <c r="G162">
        <v>44.8</v>
      </c>
      <c r="H162" t="s">
        <v>5206</v>
      </c>
    </row>
    <row r="163" spans="1:8" x14ac:dyDescent="0.25">
      <c r="A163" t="s">
        <v>4512</v>
      </c>
      <c r="B163">
        <v>0.98799999999999999</v>
      </c>
      <c r="C163">
        <v>0.92100000000000004</v>
      </c>
      <c r="D163" t="s">
        <v>5187</v>
      </c>
      <c r="E163">
        <v>1291.8</v>
      </c>
      <c r="F163">
        <v>122.2</v>
      </c>
      <c r="G163">
        <v>37.6</v>
      </c>
      <c r="H163" t="s">
        <v>5207</v>
      </c>
    </row>
    <row r="164" spans="1:8" x14ac:dyDescent="0.25">
      <c r="A164" t="s">
        <v>4513</v>
      </c>
      <c r="B164">
        <v>1</v>
      </c>
      <c r="C164">
        <v>1.0680000000000001</v>
      </c>
      <c r="D164" t="s">
        <v>5187</v>
      </c>
      <c r="E164">
        <v>1234.8</v>
      </c>
      <c r="F164">
        <v>167.4</v>
      </c>
      <c r="G164">
        <v>39</v>
      </c>
      <c r="H164" t="s">
        <v>5203</v>
      </c>
    </row>
    <row r="165" spans="1:8" x14ac:dyDescent="0.25">
      <c r="A165" t="s">
        <v>4514</v>
      </c>
      <c r="B165">
        <v>0.624</v>
      </c>
      <c r="C165">
        <v>0.19500000000000001</v>
      </c>
      <c r="D165" t="s">
        <v>5191</v>
      </c>
      <c r="E165">
        <v>440.2</v>
      </c>
      <c r="F165">
        <v>141.5</v>
      </c>
      <c r="G165">
        <v>59.1</v>
      </c>
      <c r="H165" t="s">
        <v>5206</v>
      </c>
    </row>
    <row r="166" spans="1:8" x14ac:dyDescent="0.25">
      <c r="A166" t="s">
        <v>4514</v>
      </c>
      <c r="B166">
        <v>0.64700000000000002</v>
      </c>
      <c r="C166">
        <v>0.49399999999999999</v>
      </c>
      <c r="D166" t="s">
        <v>5187</v>
      </c>
      <c r="E166">
        <v>773.8</v>
      </c>
      <c r="F166">
        <v>127.2</v>
      </c>
      <c r="G166">
        <v>48.4</v>
      </c>
      <c r="H166" t="s">
        <v>5202</v>
      </c>
    </row>
    <row r="167" spans="1:8" x14ac:dyDescent="0.25">
      <c r="A167" t="s">
        <v>4515</v>
      </c>
      <c r="B167">
        <v>0.81100000000000005</v>
      </c>
      <c r="C167">
        <v>0.26800000000000002</v>
      </c>
      <c r="D167" t="s">
        <v>5188</v>
      </c>
      <c r="E167">
        <v>736.4</v>
      </c>
      <c r="F167">
        <v>211.2</v>
      </c>
      <c r="G167">
        <v>57.8</v>
      </c>
      <c r="H167" t="s">
        <v>5207</v>
      </c>
    </row>
    <row r="168" spans="1:8" x14ac:dyDescent="0.25">
      <c r="A168" t="s">
        <v>4516</v>
      </c>
      <c r="B168">
        <v>0.59799999999999998</v>
      </c>
      <c r="C168">
        <v>0.17199999999999999</v>
      </c>
      <c r="D168" t="s">
        <v>5197</v>
      </c>
      <c r="E168">
        <v>362.8</v>
      </c>
      <c r="F168">
        <v>102.3</v>
      </c>
      <c r="G168">
        <v>68.5</v>
      </c>
      <c r="H168" t="s">
        <v>5202</v>
      </c>
    </row>
    <row r="169" spans="1:8" x14ac:dyDescent="0.25">
      <c r="A169" t="s">
        <v>4517</v>
      </c>
      <c r="B169">
        <v>0.51300000000000001</v>
      </c>
      <c r="C169">
        <v>0.13</v>
      </c>
      <c r="D169" t="s">
        <v>5191</v>
      </c>
      <c r="E169">
        <v>413.8</v>
      </c>
      <c r="F169">
        <v>122.7</v>
      </c>
      <c r="G169">
        <v>65</v>
      </c>
      <c r="H169" t="s">
        <v>5202</v>
      </c>
    </row>
    <row r="170" spans="1:8" x14ac:dyDescent="0.25">
      <c r="A170" t="s">
        <v>4519</v>
      </c>
      <c r="B170">
        <v>0.89900000000000002</v>
      </c>
      <c r="C170">
        <v>0.65100000000000002</v>
      </c>
      <c r="D170" t="s">
        <v>5187</v>
      </c>
      <c r="E170">
        <v>1147.4000000000001</v>
      </c>
      <c r="F170">
        <v>138.9</v>
      </c>
      <c r="G170">
        <v>43.5</v>
      </c>
      <c r="H170" t="s">
        <v>5212</v>
      </c>
    </row>
    <row r="171" spans="1:8" x14ac:dyDescent="0.25">
      <c r="A171" t="s">
        <v>4520</v>
      </c>
      <c r="B171">
        <v>0.98599999999999999</v>
      </c>
      <c r="C171">
        <v>0.82799999999999996</v>
      </c>
      <c r="D171" t="s">
        <v>5187</v>
      </c>
      <c r="E171">
        <v>1148.5</v>
      </c>
      <c r="F171">
        <v>126.6</v>
      </c>
      <c r="G171">
        <v>44.8</v>
      </c>
      <c r="H171" t="s">
        <v>5207</v>
      </c>
    </row>
    <row r="172" spans="1:8" x14ac:dyDescent="0.25">
      <c r="A172" t="s">
        <v>4521</v>
      </c>
      <c r="B172">
        <v>1</v>
      </c>
      <c r="C172">
        <v>0.84199999999999997</v>
      </c>
      <c r="D172" t="s">
        <v>5187</v>
      </c>
      <c r="E172">
        <v>1470</v>
      </c>
      <c r="F172">
        <v>261.10000000000002</v>
      </c>
      <c r="G172">
        <v>48.1</v>
      </c>
      <c r="H172" t="s">
        <v>5208</v>
      </c>
    </row>
    <row r="173" spans="1:8" x14ac:dyDescent="0.25">
      <c r="A173" t="s">
        <v>4523</v>
      </c>
      <c r="B173">
        <v>0.63400000000000001</v>
      </c>
      <c r="C173">
        <v>0.183</v>
      </c>
      <c r="D173" t="s">
        <v>5191</v>
      </c>
      <c r="E173">
        <v>466.3</v>
      </c>
      <c r="F173">
        <v>154.69999999999999</v>
      </c>
      <c r="G173">
        <v>61.7</v>
      </c>
      <c r="H173" t="s">
        <v>5205</v>
      </c>
    </row>
    <row r="174" spans="1:8" x14ac:dyDescent="0.25">
      <c r="A174" t="s">
        <v>4525</v>
      </c>
      <c r="B174">
        <v>0.998</v>
      </c>
      <c r="C174">
        <v>1.3129999999999999</v>
      </c>
      <c r="D174" t="s">
        <v>5187</v>
      </c>
      <c r="E174">
        <v>2174.4</v>
      </c>
      <c r="F174">
        <v>396.6</v>
      </c>
      <c r="G174">
        <v>45.1</v>
      </c>
      <c r="H174" t="s">
        <v>5218</v>
      </c>
    </row>
    <row r="175" spans="1:8" x14ac:dyDescent="0.25">
      <c r="A175" t="s">
        <v>4526</v>
      </c>
      <c r="B175">
        <v>0.66100000000000003</v>
      </c>
      <c r="C175">
        <v>3.1E-2</v>
      </c>
      <c r="D175" t="s">
        <v>5198</v>
      </c>
      <c r="E175">
        <v>553</v>
      </c>
      <c r="F175">
        <v>161.4</v>
      </c>
      <c r="G175">
        <v>54</v>
      </c>
      <c r="H175" t="s">
        <v>5212</v>
      </c>
    </row>
    <row r="176" spans="1:8" x14ac:dyDescent="0.25">
      <c r="A176" t="s">
        <v>4527</v>
      </c>
      <c r="B176">
        <v>0.63600000000000001</v>
      </c>
      <c r="C176">
        <v>7.8E-2</v>
      </c>
      <c r="D176" t="s">
        <v>5188</v>
      </c>
      <c r="E176">
        <v>388.1</v>
      </c>
      <c r="F176">
        <v>117.9</v>
      </c>
      <c r="G176">
        <v>55.2</v>
      </c>
      <c r="H176" t="s">
        <v>5202</v>
      </c>
    </row>
    <row r="177" spans="1:8" x14ac:dyDescent="0.25">
      <c r="A177" t="s">
        <v>4527</v>
      </c>
      <c r="B177">
        <v>0.77600000000000002</v>
      </c>
      <c r="C177">
        <v>0.88400000000000001</v>
      </c>
      <c r="D177" t="s">
        <v>5187</v>
      </c>
      <c r="E177">
        <v>1035.8</v>
      </c>
      <c r="F177">
        <v>68.599999999999994</v>
      </c>
      <c r="G177">
        <v>66.900000000000006</v>
      </c>
      <c r="H177" t="s">
        <v>5213</v>
      </c>
    </row>
    <row r="178" spans="1:8" x14ac:dyDescent="0.25">
      <c r="A178" t="s">
        <v>4528</v>
      </c>
      <c r="B178">
        <v>0.95899999999999996</v>
      </c>
      <c r="C178">
        <v>0.86499999999999999</v>
      </c>
      <c r="D178" t="s">
        <v>5187</v>
      </c>
      <c r="E178">
        <v>1012.5</v>
      </c>
      <c r="F178">
        <v>84.6</v>
      </c>
      <c r="G178">
        <v>64.2</v>
      </c>
      <c r="H178" t="s">
        <v>5212</v>
      </c>
    </row>
    <row r="179" spans="1:8" x14ac:dyDescent="0.25">
      <c r="A179" t="s">
        <v>4529</v>
      </c>
      <c r="B179">
        <v>0.72699999999999998</v>
      </c>
      <c r="C179">
        <v>8.1000000000000003E-2</v>
      </c>
      <c r="D179" t="s">
        <v>5186</v>
      </c>
      <c r="E179">
        <v>420.3</v>
      </c>
      <c r="F179">
        <v>74.900000000000006</v>
      </c>
      <c r="G179">
        <v>74.2</v>
      </c>
      <c r="H179" t="s">
        <v>5205</v>
      </c>
    </row>
    <row r="180" spans="1:8" x14ac:dyDescent="0.25">
      <c r="A180" t="s">
        <v>4529</v>
      </c>
      <c r="B180">
        <v>0.97699999999999998</v>
      </c>
      <c r="C180">
        <v>0.83699999999999997</v>
      </c>
      <c r="D180" t="s">
        <v>5187</v>
      </c>
      <c r="E180">
        <v>2067.6999999999998</v>
      </c>
      <c r="F180">
        <v>319.8</v>
      </c>
      <c r="G180">
        <v>37.799999999999997</v>
      </c>
      <c r="H180" t="s">
        <v>5209</v>
      </c>
    </row>
    <row r="181" spans="1:8" x14ac:dyDescent="0.25">
      <c r="A181" t="s">
        <v>4531</v>
      </c>
      <c r="B181">
        <v>0.8</v>
      </c>
      <c r="C181">
        <v>0.51600000000000001</v>
      </c>
      <c r="D181" t="s">
        <v>5187</v>
      </c>
      <c r="E181">
        <v>520.1</v>
      </c>
      <c r="F181">
        <v>56.6</v>
      </c>
      <c r="G181">
        <v>46.9</v>
      </c>
      <c r="H181" t="s">
        <v>5212</v>
      </c>
    </row>
    <row r="182" spans="1:8" x14ac:dyDescent="0.25">
      <c r="A182" t="s">
        <v>4536</v>
      </c>
      <c r="B182">
        <v>0.876</v>
      </c>
      <c r="C182">
        <v>0.94399999999999995</v>
      </c>
      <c r="D182" t="s">
        <v>5187</v>
      </c>
      <c r="E182">
        <v>1567.5</v>
      </c>
      <c r="F182">
        <v>168.4</v>
      </c>
      <c r="G182">
        <v>48</v>
      </c>
      <c r="H182" t="s">
        <v>5204</v>
      </c>
    </row>
    <row r="183" spans="1:8" x14ac:dyDescent="0.25">
      <c r="A183" t="s">
        <v>4537</v>
      </c>
      <c r="B183">
        <v>0.53200000000000003</v>
      </c>
      <c r="C183">
        <v>-9.9000000000000005E-2</v>
      </c>
      <c r="D183" t="s">
        <v>5199</v>
      </c>
      <c r="E183">
        <v>718.9</v>
      </c>
      <c r="F183">
        <v>225.2</v>
      </c>
      <c r="G183">
        <v>54.1</v>
      </c>
      <c r="H183" t="s">
        <v>5206</v>
      </c>
    </row>
    <row r="184" spans="1:8" x14ac:dyDescent="0.25">
      <c r="A184" t="s">
        <v>4537</v>
      </c>
      <c r="B184">
        <v>0.85499999999999998</v>
      </c>
      <c r="C184">
        <v>0.92500000000000004</v>
      </c>
      <c r="D184" t="s">
        <v>5187</v>
      </c>
      <c r="E184">
        <v>1151.5999999999999</v>
      </c>
      <c r="F184">
        <v>108.9</v>
      </c>
      <c r="G184">
        <v>45.5</v>
      </c>
      <c r="H184" t="s">
        <v>5203</v>
      </c>
    </row>
    <row r="185" spans="1:8" x14ac:dyDescent="0.25">
      <c r="A185" t="s">
        <v>4538</v>
      </c>
      <c r="B185">
        <v>0.93</v>
      </c>
      <c r="C185">
        <v>1.1950000000000001</v>
      </c>
      <c r="D185" t="s">
        <v>5187</v>
      </c>
      <c r="E185">
        <v>1454.1</v>
      </c>
      <c r="F185">
        <v>150.30000000000001</v>
      </c>
      <c r="G185">
        <v>43.4</v>
      </c>
      <c r="H185" t="s">
        <v>5203</v>
      </c>
    </row>
    <row r="186" spans="1:8" x14ac:dyDescent="0.25">
      <c r="A186" t="s">
        <v>4540</v>
      </c>
      <c r="B186">
        <v>0.94499999999999995</v>
      </c>
      <c r="C186">
        <v>0.91400000000000003</v>
      </c>
      <c r="D186" t="s">
        <v>5187</v>
      </c>
      <c r="E186">
        <v>1210.4000000000001</v>
      </c>
      <c r="F186">
        <v>137.4</v>
      </c>
      <c r="G186">
        <v>52.7</v>
      </c>
      <c r="H186" t="s">
        <v>5203</v>
      </c>
    </row>
    <row r="187" spans="1:8" x14ac:dyDescent="0.25">
      <c r="A187" t="s">
        <v>4541</v>
      </c>
      <c r="B187">
        <v>0.78300000000000003</v>
      </c>
      <c r="C187">
        <v>1.069</v>
      </c>
      <c r="D187" t="s">
        <v>5187</v>
      </c>
      <c r="E187">
        <v>1294.5999999999999</v>
      </c>
      <c r="F187">
        <v>182.9</v>
      </c>
      <c r="G187">
        <v>37.6</v>
      </c>
      <c r="H187" t="s">
        <v>5215</v>
      </c>
    </row>
    <row r="188" spans="1:8" x14ac:dyDescent="0.25">
      <c r="A188" t="s">
        <v>4541</v>
      </c>
      <c r="B188">
        <v>0.84299999999999997</v>
      </c>
      <c r="C188">
        <v>1E-3</v>
      </c>
      <c r="D188" t="s">
        <v>5200</v>
      </c>
      <c r="E188">
        <v>556.5</v>
      </c>
      <c r="F188">
        <v>156.4</v>
      </c>
      <c r="G188">
        <v>63.7</v>
      </c>
      <c r="H188" t="s">
        <v>5211</v>
      </c>
    </row>
    <row r="189" spans="1:8" x14ac:dyDescent="0.25">
      <c r="A189" t="s">
        <v>4542</v>
      </c>
      <c r="B189">
        <v>0.90800000000000003</v>
      </c>
      <c r="C189">
        <v>0.127</v>
      </c>
      <c r="D189" t="s">
        <v>5188</v>
      </c>
      <c r="E189">
        <v>677.9</v>
      </c>
      <c r="F189">
        <v>169.5</v>
      </c>
      <c r="G189">
        <v>60.1</v>
      </c>
      <c r="H189" t="s">
        <v>5206</v>
      </c>
    </row>
    <row r="190" spans="1:8" x14ac:dyDescent="0.25">
      <c r="A190" t="s">
        <v>4543</v>
      </c>
      <c r="B190">
        <v>0.93700000000000006</v>
      </c>
      <c r="C190">
        <v>1.004</v>
      </c>
      <c r="D190" t="s">
        <v>5187</v>
      </c>
      <c r="E190">
        <v>1332.4</v>
      </c>
      <c r="F190">
        <v>133</v>
      </c>
      <c r="G190">
        <v>48.1</v>
      </c>
      <c r="H190" t="s">
        <v>5204</v>
      </c>
    </row>
    <row r="191" spans="1:8" x14ac:dyDescent="0.25">
      <c r="A191" t="s">
        <v>4547</v>
      </c>
      <c r="B191">
        <v>1</v>
      </c>
      <c r="C191">
        <v>1.0620000000000001</v>
      </c>
      <c r="D191" t="s">
        <v>5187</v>
      </c>
      <c r="E191">
        <v>1317.6</v>
      </c>
      <c r="F191">
        <v>236.4</v>
      </c>
      <c r="G191">
        <v>60.3</v>
      </c>
      <c r="H191" t="s">
        <v>5213</v>
      </c>
    </row>
    <row r="192" spans="1:8" x14ac:dyDescent="0.25">
      <c r="A192" t="s">
        <v>4548</v>
      </c>
      <c r="B192">
        <v>0.879</v>
      </c>
      <c r="C192">
        <v>0.52500000000000002</v>
      </c>
      <c r="D192" t="s">
        <v>5186</v>
      </c>
      <c r="E192">
        <v>843.8</v>
      </c>
      <c r="F192">
        <v>135.5</v>
      </c>
      <c r="G192">
        <v>33.9</v>
      </c>
      <c r="H192" t="s">
        <v>5206</v>
      </c>
    </row>
    <row r="193" spans="1:8" x14ac:dyDescent="0.25">
      <c r="A193" t="s">
        <v>4549</v>
      </c>
      <c r="B193">
        <v>0.998</v>
      </c>
      <c r="C193">
        <v>1.3</v>
      </c>
      <c r="D193" t="s">
        <v>5187</v>
      </c>
      <c r="E193">
        <v>1424.9</v>
      </c>
      <c r="F193">
        <v>158.9</v>
      </c>
      <c r="G193">
        <v>35.700000000000003</v>
      </c>
      <c r="H193" t="s">
        <v>5213</v>
      </c>
    </row>
    <row r="194" spans="1:8" x14ac:dyDescent="0.25">
      <c r="A194" t="s">
        <v>4555</v>
      </c>
      <c r="B194">
        <v>0.61199999999999999</v>
      </c>
      <c r="C194">
        <v>0.95599999999999996</v>
      </c>
      <c r="D194" t="s">
        <v>5187</v>
      </c>
      <c r="E194">
        <v>1391.5</v>
      </c>
      <c r="F194">
        <v>146.69999999999999</v>
      </c>
      <c r="G194">
        <v>39.5</v>
      </c>
      <c r="H194" t="s">
        <v>5203</v>
      </c>
    </row>
    <row r="195" spans="1:8" x14ac:dyDescent="0.25">
      <c r="A195" t="s">
        <v>4555</v>
      </c>
      <c r="B195">
        <v>0.84499999999999997</v>
      </c>
      <c r="C195">
        <v>0.10100000000000001</v>
      </c>
      <c r="D195" t="s">
        <v>5186</v>
      </c>
      <c r="E195">
        <v>649.1</v>
      </c>
      <c r="F195">
        <v>170.2</v>
      </c>
      <c r="G195">
        <v>57.1</v>
      </c>
      <c r="H195" t="s">
        <v>5207</v>
      </c>
    </row>
    <row r="196" spans="1:8" x14ac:dyDescent="0.25">
      <c r="A196" t="s">
        <v>4556</v>
      </c>
      <c r="B196">
        <v>0.78900000000000003</v>
      </c>
      <c r="C196">
        <v>0.6</v>
      </c>
      <c r="D196" t="s">
        <v>5187</v>
      </c>
      <c r="E196">
        <v>497.3</v>
      </c>
      <c r="F196">
        <v>16.899999999999999</v>
      </c>
      <c r="G196">
        <v>42.9</v>
      </c>
      <c r="H196" t="s">
        <v>5206</v>
      </c>
    </row>
    <row r="197" spans="1:8" x14ac:dyDescent="0.25">
      <c r="A197" t="s">
        <v>4558</v>
      </c>
      <c r="B197">
        <v>0.879</v>
      </c>
      <c r="C197">
        <v>0.70599999999999996</v>
      </c>
      <c r="D197" t="s">
        <v>5187</v>
      </c>
      <c r="E197">
        <v>694.5</v>
      </c>
      <c r="F197">
        <v>47.1</v>
      </c>
      <c r="G197">
        <v>35.9</v>
      </c>
      <c r="H197" t="s">
        <v>5212</v>
      </c>
    </row>
    <row r="198" spans="1:8" x14ac:dyDescent="0.25">
      <c r="A198" t="s">
        <v>4559</v>
      </c>
      <c r="B198">
        <v>0.63600000000000001</v>
      </c>
      <c r="C198">
        <v>0.23200000000000001</v>
      </c>
      <c r="D198" t="s">
        <v>5188</v>
      </c>
      <c r="E198">
        <v>612.29999999999995</v>
      </c>
      <c r="F198">
        <v>143.9</v>
      </c>
      <c r="G198">
        <v>57.1</v>
      </c>
      <c r="H198" t="s">
        <v>5202</v>
      </c>
    </row>
    <row r="199" spans="1:8" x14ac:dyDescent="0.25">
      <c r="A199" t="s">
        <v>4562</v>
      </c>
      <c r="B199">
        <v>0.98699999999999999</v>
      </c>
      <c r="C199">
        <v>0.92800000000000005</v>
      </c>
      <c r="D199" t="s">
        <v>5187</v>
      </c>
      <c r="E199">
        <v>647.20000000000005</v>
      </c>
      <c r="F199">
        <v>55.2</v>
      </c>
      <c r="G199">
        <v>59.1</v>
      </c>
      <c r="H199" t="s">
        <v>5207</v>
      </c>
    </row>
    <row r="200" spans="1:8" x14ac:dyDescent="0.25">
      <c r="A200" t="s">
        <v>4564</v>
      </c>
      <c r="B200">
        <v>0.56299999999999994</v>
      </c>
      <c r="C200">
        <v>0.56200000000000006</v>
      </c>
      <c r="D200" t="s">
        <v>5187</v>
      </c>
      <c r="E200">
        <v>393.8</v>
      </c>
      <c r="F200">
        <v>45.3</v>
      </c>
      <c r="G200">
        <v>66.7</v>
      </c>
      <c r="H200" t="s">
        <v>5212</v>
      </c>
    </row>
    <row r="201" spans="1:8" x14ac:dyDescent="0.25">
      <c r="A201" t="s">
        <v>4570</v>
      </c>
      <c r="B201">
        <v>0.50900000000000001</v>
      </c>
      <c r="C201">
        <v>0.05</v>
      </c>
      <c r="D201" t="s">
        <v>5196</v>
      </c>
      <c r="E201">
        <v>485</v>
      </c>
      <c r="F201">
        <v>139.30000000000001</v>
      </c>
      <c r="G201">
        <v>72.8</v>
      </c>
      <c r="H201" t="s">
        <v>5205</v>
      </c>
    </row>
    <row r="202" spans="1:8" x14ac:dyDescent="0.25">
      <c r="A202" t="s">
        <v>4571</v>
      </c>
      <c r="B202">
        <v>0.60499999999999998</v>
      </c>
      <c r="C202">
        <v>0.40300000000000002</v>
      </c>
      <c r="D202" t="s">
        <v>5186</v>
      </c>
      <c r="E202">
        <v>430.1</v>
      </c>
      <c r="F202">
        <v>27.8</v>
      </c>
      <c r="G202">
        <v>65.3</v>
      </c>
      <c r="H202" t="s">
        <v>5206</v>
      </c>
    </row>
    <row r="203" spans="1:8" x14ac:dyDescent="0.25">
      <c r="A203" t="s">
        <v>4574</v>
      </c>
      <c r="B203">
        <v>0.68700000000000006</v>
      </c>
      <c r="C203">
        <v>0.79400000000000004</v>
      </c>
      <c r="D203" t="s">
        <v>5187</v>
      </c>
      <c r="E203">
        <v>629</v>
      </c>
      <c r="F203">
        <v>56</v>
      </c>
      <c r="G203">
        <v>36.6</v>
      </c>
      <c r="H203" t="s">
        <v>5212</v>
      </c>
    </row>
    <row r="204" spans="1:8" x14ac:dyDescent="0.25">
      <c r="A204" t="s">
        <v>4576</v>
      </c>
      <c r="B204">
        <v>0.53200000000000003</v>
      </c>
      <c r="C204">
        <v>0.16800000000000001</v>
      </c>
      <c r="D204" t="s">
        <v>5184</v>
      </c>
      <c r="E204">
        <v>284.60000000000002</v>
      </c>
      <c r="F204">
        <v>106</v>
      </c>
      <c r="G204">
        <v>78.599999999999994</v>
      </c>
      <c r="H204" t="s">
        <v>5205</v>
      </c>
    </row>
    <row r="205" spans="1:8" x14ac:dyDescent="0.25">
      <c r="A205" t="s">
        <v>4577</v>
      </c>
      <c r="B205">
        <v>0.58099999999999996</v>
      </c>
      <c r="C205">
        <v>0.28299999999999997</v>
      </c>
      <c r="D205" t="s">
        <v>5188</v>
      </c>
      <c r="E205">
        <v>616.4</v>
      </c>
      <c r="F205">
        <v>167.9</v>
      </c>
      <c r="G205">
        <v>59.7</v>
      </c>
      <c r="H205" t="s">
        <v>5202</v>
      </c>
    </row>
    <row r="206" spans="1:8" x14ac:dyDescent="0.25">
      <c r="A206" t="s">
        <v>4578</v>
      </c>
      <c r="B206">
        <v>0.56599999999999995</v>
      </c>
      <c r="C206">
        <v>0.82599999999999996</v>
      </c>
      <c r="D206" t="s">
        <v>5187</v>
      </c>
      <c r="E206">
        <v>617.9</v>
      </c>
      <c r="F206">
        <v>61</v>
      </c>
      <c r="G206">
        <v>41.6</v>
      </c>
      <c r="H206" t="s">
        <v>5207</v>
      </c>
    </row>
    <row r="207" spans="1:8" x14ac:dyDescent="0.25">
      <c r="A207" t="s">
        <v>4579</v>
      </c>
      <c r="B207">
        <v>0.55500000000000005</v>
      </c>
      <c r="C207">
        <v>0.108</v>
      </c>
      <c r="D207" t="s">
        <v>5191</v>
      </c>
      <c r="E207">
        <v>387.2</v>
      </c>
      <c r="F207">
        <v>143.1</v>
      </c>
      <c r="G207">
        <v>52.3</v>
      </c>
      <c r="H207" t="s">
        <v>5202</v>
      </c>
    </row>
    <row r="208" spans="1:8" x14ac:dyDescent="0.25">
      <c r="A208" t="s">
        <v>4580</v>
      </c>
      <c r="B208">
        <v>0.627</v>
      </c>
      <c r="C208">
        <v>0.16800000000000001</v>
      </c>
      <c r="D208" t="s">
        <v>5186</v>
      </c>
      <c r="E208">
        <v>453.7</v>
      </c>
      <c r="F208">
        <v>129.4</v>
      </c>
      <c r="G208">
        <v>63.4</v>
      </c>
      <c r="H208" t="s">
        <v>5202</v>
      </c>
    </row>
    <row r="209" spans="1:8" x14ac:dyDescent="0.25">
      <c r="A209" t="s">
        <v>4583</v>
      </c>
      <c r="B209">
        <v>0.63400000000000001</v>
      </c>
      <c r="C209">
        <v>0.32800000000000001</v>
      </c>
      <c r="D209" t="s">
        <v>5188</v>
      </c>
      <c r="E209">
        <v>534</v>
      </c>
      <c r="F209">
        <v>148.30000000000001</v>
      </c>
      <c r="G209">
        <v>58.6</v>
      </c>
      <c r="H209" t="s">
        <v>5202</v>
      </c>
    </row>
    <row r="210" spans="1:8" x14ac:dyDescent="0.25">
      <c r="A210" t="s">
        <v>4584</v>
      </c>
      <c r="B210">
        <v>0.623</v>
      </c>
      <c r="C210">
        <v>0.33900000000000002</v>
      </c>
      <c r="D210" t="s">
        <v>5190</v>
      </c>
      <c r="E210">
        <v>476.3</v>
      </c>
      <c r="F210">
        <v>138.1</v>
      </c>
      <c r="G210">
        <v>60.3</v>
      </c>
      <c r="H210" t="s">
        <v>5202</v>
      </c>
    </row>
    <row r="211" spans="1:8" x14ac:dyDescent="0.25">
      <c r="A211" t="s">
        <v>4585</v>
      </c>
      <c r="B211">
        <v>0.95099999999999996</v>
      </c>
      <c r="C211">
        <v>0.83499999999999996</v>
      </c>
      <c r="D211" t="s">
        <v>5187</v>
      </c>
      <c r="E211">
        <v>1047.8</v>
      </c>
      <c r="F211">
        <v>129</v>
      </c>
      <c r="G211">
        <v>42.1</v>
      </c>
      <c r="H211" t="s">
        <v>5210</v>
      </c>
    </row>
    <row r="212" spans="1:8" x14ac:dyDescent="0.25">
      <c r="A212" t="s">
        <v>4586</v>
      </c>
      <c r="B212">
        <v>0.79900000000000004</v>
      </c>
      <c r="C212">
        <v>0.70599999999999996</v>
      </c>
      <c r="D212" t="s">
        <v>5186</v>
      </c>
      <c r="E212">
        <v>521.79999999999995</v>
      </c>
      <c r="F212">
        <v>50.1</v>
      </c>
      <c r="G212">
        <v>33.700000000000003</v>
      </c>
      <c r="H212" t="s">
        <v>5212</v>
      </c>
    </row>
    <row r="213" spans="1:8" x14ac:dyDescent="0.25">
      <c r="A213" t="s">
        <v>4591</v>
      </c>
      <c r="B213">
        <v>0.54500000000000004</v>
      </c>
      <c r="C213">
        <v>0.16600000000000001</v>
      </c>
      <c r="D213" t="s">
        <v>5188</v>
      </c>
      <c r="E213">
        <v>467.5</v>
      </c>
      <c r="F213">
        <v>111.8</v>
      </c>
      <c r="G213">
        <v>70.2</v>
      </c>
      <c r="H213" t="s">
        <v>5205</v>
      </c>
    </row>
    <row r="214" spans="1:8" x14ac:dyDescent="0.25">
      <c r="A214" t="s">
        <v>4592</v>
      </c>
      <c r="B214">
        <v>0.53100000000000003</v>
      </c>
      <c r="C214">
        <v>0.2</v>
      </c>
      <c r="D214" t="s">
        <v>5188</v>
      </c>
      <c r="E214">
        <v>645.70000000000005</v>
      </c>
      <c r="F214">
        <v>169.2</v>
      </c>
      <c r="G214">
        <v>66.400000000000006</v>
      </c>
      <c r="H214" t="s">
        <v>5202</v>
      </c>
    </row>
    <row r="215" spans="1:8" x14ac:dyDescent="0.25">
      <c r="A215" t="s">
        <v>4592</v>
      </c>
      <c r="B215">
        <v>0.56899999999999995</v>
      </c>
      <c r="C215">
        <v>0.61399999999999999</v>
      </c>
      <c r="D215" t="s">
        <v>5186</v>
      </c>
      <c r="E215">
        <v>997.4</v>
      </c>
      <c r="F215">
        <v>162.69999999999999</v>
      </c>
      <c r="G215">
        <v>54.9</v>
      </c>
      <c r="H215" t="s">
        <v>5203</v>
      </c>
    </row>
    <row r="216" spans="1:8" x14ac:dyDescent="0.25">
      <c r="A216" t="s">
        <v>4593</v>
      </c>
      <c r="B216">
        <v>0.52200000000000002</v>
      </c>
      <c r="C216">
        <v>0.66700000000000004</v>
      </c>
      <c r="D216" t="s">
        <v>5187</v>
      </c>
      <c r="E216">
        <v>1854.2</v>
      </c>
      <c r="F216">
        <v>259</v>
      </c>
      <c r="G216">
        <v>31.7</v>
      </c>
      <c r="H216" t="s">
        <v>5213</v>
      </c>
    </row>
    <row r="217" spans="1:8" x14ac:dyDescent="0.25">
      <c r="A217" t="s">
        <v>4594</v>
      </c>
      <c r="B217">
        <v>0.73299999999999998</v>
      </c>
      <c r="C217">
        <v>0.93899999999999995</v>
      </c>
      <c r="D217" t="s">
        <v>5187</v>
      </c>
      <c r="E217">
        <v>1408.1</v>
      </c>
      <c r="F217">
        <v>163.69999999999999</v>
      </c>
      <c r="G217">
        <v>34.700000000000003</v>
      </c>
      <c r="H217" t="s">
        <v>5203</v>
      </c>
    </row>
    <row r="218" spans="1:8" x14ac:dyDescent="0.25">
      <c r="A218" t="s">
        <v>4596</v>
      </c>
      <c r="B218">
        <v>0.98799999999999999</v>
      </c>
      <c r="C218">
        <v>0.94899999999999995</v>
      </c>
      <c r="D218" t="s">
        <v>5187</v>
      </c>
      <c r="E218">
        <v>1601.6</v>
      </c>
      <c r="F218">
        <v>212.3</v>
      </c>
      <c r="G218">
        <v>45.5</v>
      </c>
      <c r="H218" t="s">
        <v>5209</v>
      </c>
    </row>
    <row r="219" spans="1:8" x14ac:dyDescent="0.25">
      <c r="A219" t="s">
        <v>4597</v>
      </c>
      <c r="B219">
        <v>0.59299999999999997</v>
      </c>
      <c r="C219">
        <v>0.61199999999999999</v>
      </c>
      <c r="D219" t="s">
        <v>5187</v>
      </c>
      <c r="E219">
        <v>624.79999999999995</v>
      </c>
      <c r="F219">
        <v>142.80000000000001</v>
      </c>
      <c r="G219">
        <v>66.8</v>
      </c>
      <c r="H219" t="s">
        <v>5207</v>
      </c>
    </row>
    <row r="220" spans="1:8" x14ac:dyDescent="0.25">
      <c r="A220" t="s">
        <v>4599</v>
      </c>
      <c r="B220">
        <v>0.89</v>
      </c>
      <c r="C220">
        <v>0.66300000000000003</v>
      </c>
      <c r="D220" t="s">
        <v>5186</v>
      </c>
      <c r="E220">
        <v>583.4</v>
      </c>
      <c r="F220">
        <v>28.4</v>
      </c>
      <c r="G220">
        <v>51</v>
      </c>
      <c r="H220" t="s">
        <v>5205</v>
      </c>
    </row>
    <row r="221" spans="1:8" x14ac:dyDescent="0.25">
      <c r="A221" t="s">
        <v>4601</v>
      </c>
      <c r="B221">
        <v>0.95499999999999996</v>
      </c>
      <c r="C221">
        <v>0.68500000000000005</v>
      </c>
      <c r="D221" t="s">
        <v>5187</v>
      </c>
      <c r="E221">
        <v>1674.1</v>
      </c>
      <c r="F221">
        <v>235.7</v>
      </c>
      <c r="G221">
        <v>44.6</v>
      </c>
      <c r="H221" t="s">
        <v>5210</v>
      </c>
    </row>
    <row r="222" spans="1:8" x14ac:dyDescent="0.25">
      <c r="A222" t="s">
        <v>4602</v>
      </c>
      <c r="B222">
        <v>0.97699999999999998</v>
      </c>
      <c r="C222">
        <v>0.65300000000000002</v>
      </c>
      <c r="D222" t="s">
        <v>5187</v>
      </c>
      <c r="E222">
        <v>1789.4</v>
      </c>
      <c r="F222">
        <v>272.5</v>
      </c>
      <c r="G222">
        <v>50.5</v>
      </c>
      <c r="H222" t="s">
        <v>5213</v>
      </c>
    </row>
    <row r="223" spans="1:8" x14ac:dyDescent="0.25">
      <c r="A223" t="s">
        <v>4604</v>
      </c>
      <c r="B223">
        <v>0.86799999999999999</v>
      </c>
      <c r="C223">
        <v>0.58699999999999997</v>
      </c>
      <c r="D223" t="s">
        <v>5187</v>
      </c>
      <c r="E223">
        <v>778</v>
      </c>
      <c r="F223">
        <v>81.099999999999994</v>
      </c>
      <c r="G223">
        <v>52.1</v>
      </c>
      <c r="H223" t="s">
        <v>5207</v>
      </c>
    </row>
    <row r="224" spans="1:8" x14ac:dyDescent="0.25">
      <c r="A224" t="s">
        <v>4605</v>
      </c>
      <c r="B224">
        <v>0.95</v>
      </c>
      <c r="C224">
        <v>0.60299999999999998</v>
      </c>
      <c r="D224" t="s">
        <v>5187</v>
      </c>
      <c r="E224">
        <v>1080.5</v>
      </c>
      <c r="F224">
        <v>183.8</v>
      </c>
      <c r="G224">
        <v>47.3</v>
      </c>
      <c r="H224" t="s">
        <v>5203</v>
      </c>
    </row>
    <row r="225" spans="1:8" x14ac:dyDescent="0.25">
      <c r="A225" t="s">
        <v>4608</v>
      </c>
      <c r="B225">
        <v>0.995</v>
      </c>
      <c r="C225">
        <v>1.008</v>
      </c>
      <c r="D225" t="s">
        <v>5187</v>
      </c>
      <c r="E225">
        <v>1089.8</v>
      </c>
      <c r="F225">
        <v>92.3</v>
      </c>
      <c r="G225">
        <v>40.6</v>
      </c>
      <c r="H225" t="s">
        <v>5213</v>
      </c>
    </row>
    <row r="226" spans="1:8" x14ac:dyDescent="0.25">
      <c r="A226" t="s">
        <v>4609</v>
      </c>
      <c r="B226">
        <v>0.65400000000000003</v>
      </c>
      <c r="C226">
        <v>0.52200000000000002</v>
      </c>
      <c r="D226" t="s">
        <v>5187</v>
      </c>
      <c r="E226">
        <v>534.70000000000005</v>
      </c>
      <c r="F226">
        <v>37.299999999999997</v>
      </c>
      <c r="G226">
        <v>71.2</v>
      </c>
      <c r="H226" t="s">
        <v>5212</v>
      </c>
    </row>
    <row r="227" spans="1:8" x14ac:dyDescent="0.25">
      <c r="A227" t="s">
        <v>4610</v>
      </c>
      <c r="B227">
        <v>0.98899999999999999</v>
      </c>
      <c r="C227">
        <v>0.72699999999999998</v>
      </c>
      <c r="D227" t="s">
        <v>5187</v>
      </c>
      <c r="E227">
        <v>1150.7</v>
      </c>
      <c r="F227">
        <v>106.2</v>
      </c>
      <c r="G227">
        <v>44.3</v>
      </c>
      <c r="H227" t="s">
        <v>5203</v>
      </c>
    </row>
    <row r="228" spans="1:8" x14ac:dyDescent="0.25">
      <c r="A228" t="s">
        <v>4611</v>
      </c>
      <c r="B228">
        <v>0.54800000000000004</v>
      </c>
      <c r="C228">
        <v>0.46</v>
      </c>
      <c r="D228" t="s">
        <v>5186</v>
      </c>
      <c r="E228">
        <v>561.29999999999995</v>
      </c>
      <c r="F228">
        <v>43.6</v>
      </c>
      <c r="G228">
        <v>36</v>
      </c>
      <c r="H228" t="s">
        <v>5212</v>
      </c>
    </row>
    <row r="229" spans="1:8" x14ac:dyDescent="0.25">
      <c r="A229" t="s">
        <v>4612</v>
      </c>
      <c r="B229">
        <v>0.67100000000000004</v>
      </c>
      <c r="C229">
        <v>0.52500000000000002</v>
      </c>
      <c r="D229" t="s">
        <v>5187</v>
      </c>
      <c r="E229">
        <v>602.70000000000005</v>
      </c>
      <c r="F229">
        <v>32</v>
      </c>
      <c r="G229">
        <v>52.9</v>
      </c>
      <c r="H229" t="s">
        <v>5212</v>
      </c>
    </row>
    <row r="230" spans="1:8" x14ac:dyDescent="0.25">
      <c r="A230" t="s">
        <v>4613</v>
      </c>
      <c r="B230">
        <v>0.872</v>
      </c>
      <c r="C230">
        <v>0.55900000000000005</v>
      </c>
      <c r="D230" t="s">
        <v>5186</v>
      </c>
      <c r="E230">
        <v>1068.4000000000001</v>
      </c>
      <c r="F230">
        <v>151.30000000000001</v>
      </c>
      <c r="G230">
        <v>42.3</v>
      </c>
      <c r="H230" t="s">
        <v>5212</v>
      </c>
    </row>
    <row r="231" spans="1:8" x14ac:dyDescent="0.25">
      <c r="A231" t="s">
        <v>4615</v>
      </c>
      <c r="B231">
        <v>0.76500000000000001</v>
      </c>
      <c r="C231">
        <v>-1.7999999999999999E-2</v>
      </c>
      <c r="D231" t="s">
        <v>5198</v>
      </c>
      <c r="E231">
        <v>521.79999999999995</v>
      </c>
      <c r="F231">
        <v>132.9</v>
      </c>
      <c r="G231">
        <v>50</v>
      </c>
      <c r="H231" t="s">
        <v>5202</v>
      </c>
    </row>
    <row r="232" spans="1:8" x14ac:dyDescent="0.25">
      <c r="A232" t="s">
        <v>4615</v>
      </c>
      <c r="B232">
        <v>0.98599999999999999</v>
      </c>
      <c r="C232">
        <v>0.55300000000000005</v>
      </c>
      <c r="D232" t="s">
        <v>5187</v>
      </c>
      <c r="E232">
        <v>2035.7</v>
      </c>
      <c r="F232">
        <v>388.8</v>
      </c>
      <c r="G232">
        <v>48.8</v>
      </c>
      <c r="H232" t="s">
        <v>5209</v>
      </c>
    </row>
    <row r="233" spans="1:8" x14ac:dyDescent="0.25">
      <c r="A233" t="s">
        <v>4616</v>
      </c>
      <c r="B233">
        <v>0.621</v>
      </c>
      <c r="C233">
        <v>0.14000000000000001</v>
      </c>
      <c r="D233" t="s">
        <v>5198</v>
      </c>
      <c r="E233">
        <v>369.4</v>
      </c>
      <c r="F233">
        <v>130.69999999999999</v>
      </c>
      <c r="G233">
        <v>72.099999999999994</v>
      </c>
      <c r="H233" t="s">
        <v>5211</v>
      </c>
    </row>
    <row r="234" spans="1:8" x14ac:dyDescent="0.25">
      <c r="A234" t="s">
        <v>4616</v>
      </c>
      <c r="B234">
        <v>0.83499999999999996</v>
      </c>
      <c r="C234">
        <v>0.63</v>
      </c>
      <c r="D234" t="s">
        <v>5187</v>
      </c>
      <c r="E234">
        <v>1059.5</v>
      </c>
      <c r="F234">
        <v>169.2</v>
      </c>
      <c r="G234">
        <v>53.5</v>
      </c>
      <c r="H234" t="s">
        <v>5203</v>
      </c>
    </row>
    <row r="235" spans="1:8" x14ac:dyDescent="0.25">
      <c r="A235" t="s">
        <v>4617</v>
      </c>
      <c r="B235">
        <v>0.63800000000000001</v>
      </c>
      <c r="C235">
        <v>0.04</v>
      </c>
      <c r="D235" t="s">
        <v>5191</v>
      </c>
      <c r="E235">
        <v>369.1</v>
      </c>
      <c r="F235">
        <v>134.30000000000001</v>
      </c>
      <c r="G235">
        <v>65.599999999999994</v>
      </c>
      <c r="H235" t="s">
        <v>5211</v>
      </c>
    </row>
    <row r="236" spans="1:8" x14ac:dyDescent="0.25">
      <c r="A236" t="s">
        <v>4617</v>
      </c>
      <c r="B236">
        <v>0.97799999999999998</v>
      </c>
      <c r="C236">
        <v>0.91</v>
      </c>
      <c r="D236" t="s">
        <v>5187</v>
      </c>
      <c r="E236">
        <v>1427.3</v>
      </c>
      <c r="F236">
        <v>222.7</v>
      </c>
      <c r="G236">
        <v>52.1</v>
      </c>
      <c r="H236" t="s">
        <v>5209</v>
      </c>
    </row>
    <row r="237" spans="1:8" x14ac:dyDescent="0.25">
      <c r="A237" t="s">
        <v>4618</v>
      </c>
      <c r="B237">
        <v>0.55300000000000005</v>
      </c>
      <c r="C237">
        <v>0.17899999999999999</v>
      </c>
      <c r="D237" t="s">
        <v>5191</v>
      </c>
      <c r="E237">
        <v>357</v>
      </c>
      <c r="F237">
        <v>141.5</v>
      </c>
      <c r="G237">
        <v>66.599999999999994</v>
      </c>
      <c r="H237" t="s">
        <v>5211</v>
      </c>
    </row>
    <row r="238" spans="1:8" x14ac:dyDescent="0.25">
      <c r="A238" t="s">
        <v>4619</v>
      </c>
      <c r="B238">
        <v>0.65400000000000003</v>
      </c>
      <c r="C238">
        <v>0.38200000000000001</v>
      </c>
      <c r="D238" t="s">
        <v>5186</v>
      </c>
      <c r="E238">
        <v>258.89999999999998</v>
      </c>
      <c r="F238">
        <v>35.5</v>
      </c>
      <c r="G238">
        <v>54.4</v>
      </c>
      <c r="H238" t="s">
        <v>5202</v>
      </c>
    </row>
    <row r="239" spans="1:8" x14ac:dyDescent="0.25">
      <c r="A239" t="s">
        <v>4621</v>
      </c>
      <c r="B239">
        <v>0.69499999999999995</v>
      </c>
      <c r="C239">
        <v>0.58199999999999996</v>
      </c>
      <c r="D239" t="s">
        <v>5187</v>
      </c>
      <c r="E239">
        <v>265.3</v>
      </c>
      <c r="F239">
        <v>33.700000000000003</v>
      </c>
      <c r="G239">
        <v>35.799999999999997</v>
      </c>
      <c r="H239" t="s">
        <v>5202</v>
      </c>
    </row>
    <row r="240" spans="1:8" x14ac:dyDescent="0.25">
      <c r="A240" t="s">
        <v>4622</v>
      </c>
      <c r="B240">
        <v>0.69</v>
      </c>
      <c r="C240">
        <v>0.67200000000000004</v>
      </c>
      <c r="D240" t="s">
        <v>5187</v>
      </c>
      <c r="E240">
        <v>2012.7</v>
      </c>
      <c r="F240">
        <v>324.39999999999998</v>
      </c>
      <c r="G240">
        <v>37.6</v>
      </c>
      <c r="H240" t="s">
        <v>5213</v>
      </c>
    </row>
    <row r="241" spans="1:8" x14ac:dyDescent="0.25">
      <c r="A241" t="s">
        <v>4623</v>
      </c>
      <c r="B241">
        <v>0.996</v>
      </c>
      <c r="C241">
        <v>0.90400000000000003</v>
      </c>
      <c r="D241" t="s">
        <v>5187</v>
      </c>
      <c r="E241">
        <v>952.1</v>
      </c>
      <c r="F241">
        <v>163.6</v>
      </c>
      <c r="G241">
        <v>36.9</v>
      </c>
      <c r="H241" t="s">
        <v>5207</v>
      </c>
    </row>
    <row r="242" spans="1:8" x14ac:dyDescent="0.25">
      <c r="A242" t="s">
        <v>4624</v>
      </c>
      <c r="B242">
        <v>0.59599999999999997</v>
      </c>
      <c r="C242">
        <v>0.33300000000000002</v>
      </c>
      <c r="D242" t="s">
        <v>5188</v>
      </c>
      <c r="E242">
        <v>468.4</v>
      </c>
      <c r="F242">
        <v>118.3</v>
      </c>
      <c r="G242">
        <v>58.2</v>
      </c>
      <c r="H242" t="s">
        <v>5202</v>
      </c>
    </row>
    <row r="243" spans="1:8" x14ac:dyDescent="0.25">
      <c r="A243" t="s">
        <v>4624</v>
      </c>
      <c r="B243">
        <v>0.82799999999999996</v>
      </c>
      <c r="C243">
        <v>0.67</v>
      </c>
      <c r="D243" t="s">
        <v>5187</v>
      </c>
      <c r="E243">
        <v>679.4</v>
      </c>
      <c r="F243">
        <v>60.2</v>
      </c>
      <c r="G243">
        <v>48.1</v>
      </c>
      <c r="H243" t="s">
        <v>5202</v>
      </c>
    </row>
    <row r="244" spans="1:8" x14ac:dyDescent="0.25">
      <c r="A244" t="s">
        <v>4625</v>
      </c>
      <c r="B244">
        <v>0.54600000000000004</v>
      </c>
      <c r="C244">
        <v>0.03</v>
      </c>
      <c r="D244" t="s">
        <v>5196</v>
      </c>
      <c r="E244">
        <v>461.3</v>
      </c>
      <c r="F244">
        <v>151.19999999999999</v>
      </c>
      <c r="G244">
        <v>63.1</v>
      </c>
      <c r="H244" t="s">
        <v>5202</v>
      </c>
    </row>
    <row r="245" spans="1:8" x14ac:dyDescent="0.25">
      <c r="A245" t="s">
        <v>4626</v>
      </c>
      <c r="B245">
        <v>0.9</v>
      </c>
      <c r="C245">
        <v>0.77300000000000002</v>
      </c>
      <c r="D245" t="s">
        <v>5187</v>
      </c>
      <c r="E245">
        <v>652.5</v>
      </c>
      <c r="F245">
        <v>55.9</v>
      </c>
      <c r="G245">
        <v>54</v>
      </c>
      <c r="H245" t="s">
        <v>5202</v>
      </c>
    </row>
    <row r="246" spans="1:8" x14ac:dyDescent="0.25">
      <c r="A246" t="s">
        <v>4627</v>
      </c>
      <c r="B246">
        <v>0.98</v>
      </c>
      <c r="C246">
        <v>0.89500000000000002</v>
      </c>
      <c r="D246" t="s">
        <v>5187</v>
      </c>
      <c r="E246">
        <v>1316.5</v>
      </c>
      <c r="F246">
        <v>161.9</v>
      </c>
      <c r="G246">
        <v>31.3</v>
      </c>
      <c r="H246" t="s">
        <v>5203</v>
      </c>
    </row>
    <row r="247" spans="1:8" x14ac:dyDescent="0.25">
      <c r="A247" t="s">
        <v>4628</v>
      </c>
      <c r="B247">
        <v>0.83099999999999996</v>
      </c>
      <c r="C247">
        <v>0.502</v>
      </c>
      <c r="D247" t="s">
        <v>5187</v>
      </c>
      <c r="E247">
        <v>1117.5</v>
      </c>
      <c r="F247">
        <v>186.1</v>
      </c>
      <c r="G247">
        <v>40.9</v>
      </c>
      <c r="H247" t="s">
        <v>5212</v>
      </c>
    </row>
    <row r="248" spans="1:8" x14ac:dyDescent="0.25">
      <c r="A248" t="s">
        <v>4629</v>
      </c>
      <c r="B248">
        <v>0.71099999999999997</v>
      </c>
      <c r="C248">
        <v>0.112</v>
      </c>
      <c r="D248" t="s">
        <v>5198</v>
      </c>
      <c r="E248">
        <v>536.9</v>
      </c>
      <c r="F248">
        <v>150.9</v>
      </c>
      <c r="G248">
        <v>63.2</v>
      </c>
      <c r="H248" t="s">
        <v>5202</v>
      </c>
    </row>
    <row r="249" spans="1:8" x14ac:dyDescent="0.25">
      <c r="A249" t="s">
        <v>4631</v>
      </c>
      <c r="B249">
        <v>0.54</v>
      </c>
      <c r="C249">
        <v>0.17</v>
      </c>
      <c r="D249" t="s">
        <v>5185</v>
      </c>
      <c r="E249">
        <v>386.4</v>
      </c>
      <c r="F249">
        <v>131.6</v>
      </c>
      <c r="G249">
        <v>59.6</v>
      </c>
      <c r="H249" t="s">
        <v>5202</v>
      </c>
    </row>
    <row r="250" spans="1:8" x14ac:dyDescent="0.25">
      <c r="A250" t="s">
        <v>4633</v>
      </c>
      <c r="B250">
        <v>0.82899999999999996</v>
      </c>
      <c r="C250">
        <v>8.4000000000000005E-2</v>
      </c>
      <c r="D250" t="s">
        <v>5189</v>
      </c>
      <c r="E250">
        <v>356.1</v>
      </c>
      <c r="F250">
        <v>117.6</v>
      </c>
      <c r="G250">
        <v>86.3</v>
      </c>
      <c r="H250" t="s">
        <v>5205</v>
      </c>
    </row>
    <row r="251" spans="1:8" x14ac:dyDescent="0.25">
      <c r="A251" t="s">
        <v>4635</v>
      </c>
      <c r="B251">
        <v>0.94499999999999995</v>
      </c>
      <c r="C251">
        <v>0.77800000000000002</v>
      </c>
      <c r="D251" t="s">
        <v>5187</v>
      </c>
      <c r="E251">
        <v>1054.9000000000001</v>
      </c>
      <c r="F251">
        <v>134.6</v>
      </c>
      <c r="G251">
        <v>37.700000000000003</v>
      </c>
      <c r="H251" t="s">
        <v>5212</v>
      </c>
    </row>
    <row r="252" spans="1:8" x14ac:dyDescent="0.25">
      <c r="A252" t="s">
        <v>4636</v>
      </c>
      <c r="B252">
        <v>0.59799999999999998</v>
      </c>
      <c r="C252">
        <v>0.26800000000000002</v>
      </c>
      <c r="D252" t="s">
        <v>5186</v>
      </c>
      <c r="E252">
        <v>713.4</v>
      </c>
      <c r="F252">
        <v>195.4</v>
      </c>
      <c r="G252">
        <v>55</v>
      </c>
      <c r="H252" t="s">
        <v>5206</v>
      </c>
    </row>
    <row r="253" spans="1:8" x14ac:dyDescent="0.25">
      <c r="A253" t="s">
        <v>4637</v>
      </c>
      <c r="B253">
        <v>0.51300000000000001</v>
      </c>
      <c r="C253">
        <v>0.26100000000000001</v>
      </c>
      <c r="D253" t="s">
        <v>5186</v>
      </c>
      <c r="E253">
        <v>890.3</v>
      </c>
      <c r="F253">
        <v>219.2</v>
      </c>
      <c r="G253">
        <v>48.5</v>
      </c>
      <c r="H253" t="s">
        <v>5211</v>
      </c>
    </row>
    <row r="254" spans="1:8" x14ac:dyDescent="0.25">
      <c r="A254" t="s">
        <v>4637</v>
      </c>
      <c r="B254">
        <v>0.79500000000000004</v>
      </c>
      <c r="C254">
        <v>0.79400000000000004</v>
      </c>
      <c r="D254" t="s">
        <v>5187</v>
      </c>
      <c r="E254">
        <v>940.9</v>
      </c>
      <c r="F254">
        <v>132.19999999999999</v>
      </c>
      <c r="G254">
        <v>34.700000000000003</v>
      </c>
      <c r="H254" t="s">
        <v>5207</v>
      </c>
    </row>
    <row r="255" spans="1:8" x14ac:dyDescent="0.25">
      <c r="A255" t="s">
        <v>4638</v>
      </c>
      <c r="B255">
        <v>0.995</v>
      </c>
      <c r="C255">
        <v>1.3</v>
      </c>
      <c r="D255" t="s">
        <v>5187</v>
      </c>
      <c r="E255">
        <v>2130.4</v>
      </c>
      <c r="F255">
        <v>310.8</v>
      </c>
      <c r="G255">
        <v>49.3</v>
      </c>
      <c r="H255" t="s">
        <v>5215</v>
      </c>
    </row>
    <row r="256" spans="1:8" x14ac:dyDescent="0.25">
      <c r="A256" t="s">
        <v>4639</v>
      </c>
      <c r="B256">
        <v>0.77600000000000002</v>
      </c>
      <c r="C256">
        <v>0.219</v>
      </c>
      <c r="D256" t="s">
        <v>5196</v>
      </c>
      <c r="E256">
        <v>380.8</v>
      </c>
      <c r="F256">
        <v>113.6</v>
      </c>
      <c r="G256">
        <v>92.5</v>
      </c>
      <c r="H256" t="s">
        <v>5205</v>
      </c>
    </row>
    <row r="257" spans="1:8" x14ac:dyDescent="0.25">
      <c r="A257" t="s">
        <v>4640</v>
      </c>
      <c r="B257">
        <v>0.55900000000000005</v>
      </c>
      <c r="C257">
        <v>6.5000000000000002E-2</v>
      </c>
      <c r="D257" t="s">
        <v>5200</v>
      </c>
      <c r="E257">
        <v>359.9</v>
      </c>
      <c r="F257">
        <v>128.9</v>
      </c>
      <c r="G257">
        <v>73.099999999999994</v>
      </c>
      <c r="H257" t="s">
        <v>5202</v>
      </c>
    </row>
    <row r="258" spans="1:8" x14ac:dyDescent="0.25">
      <c r="A258" t="s">
        <v>4641</v>
      </c>
      <c r="B258">
        <v>0.74399999999999999</v>
      </c>
      <c r="C258">
        <v>6.5000000000000002E-2</v>
      </c>
      <c r="D258" t="s">
        <v>5197</v>
      </c>
      <c r="E258">
        <v>415.7</v>
      </c>
      <c r="F258">
        <v>141.6</v>
      </c>
      <c r="G258">
        <v>59.7</v>
      </c>
      <c r="H258" t="s">
        <v>5202</v>
      </c>
    </row>
    <row r="259" spans="1:8" x14ac:dyDescent="0.25">
      <c r="A259" t="s">
        <v>4641</v>
      </c>
      <c r="B259">
        <v>0.85</v>
      </c>
      <c r="C259">
        <v>0.46600000000000003</v>
      </c>
      <c r="D259" t="s">
        <v>5186</v>
      </c>
      <c r="E259">
        <v>712.6</v>
      </c>
      <c r="F259">
        <v>131.19999999999999</v>
      </c>
      <c r="G259">
        <v>28.5</v>
      </c>
      <c r="H259" t="s">
        <v>5212</v>
      </c>
    </row>
    <row r="260" spans="1:8" x14ac:dyDescent="0.25">
      <c r="A260" t="s">
        <v>4641</v>
      </c>
      <c r="B260">
        <v>0.90200000000000002</v>
      </c>
      <c r="C260">
        <v>0.79500000000000004</v>
      </c>
      <c r="D260" t="s">
        <v>5187</v>
      </c>
      <c r="E260">
        <v>625.20000000000005</v>
      </c>
      <c r="F260">
        <v>89.7</v>
      </c>
      <c r="G260">
        <v>48.5</v>
      </c>
      <c r="H260" t="s">
        <v>5222</v>
      </c>
    </row>
    <row r="261" spans="1:8" x14ac:dyDescent="0.25">
      <c r="A261" t="s">
        <v>4642</v>
      </c>
      <c r="B261">
        <v>0.54900000000000004</v>
      </c>
      <c r="C261">
        <v>0.77900000000000003</v>
      </c>
      <c r="D261" t="s">
        <v>5187</v>
      </c>
      <c r="E261">
        <v>511.5</v>
      </c>
      <c r="F261">
        <v>99.1</v>
      </c>
      <c r="G261">
        <v>50</v>
      </c>
      <c r="H261" t="s">
        <v>5220</v>
      </c>
    </row>
    <row r="262" spans="1:8" x14ac:dyDescent="0.25">
      <c r="A262" t="s">
        <v>4642</v>
      </c>
      <c r="B262">
        <v>0.70199999999999996</v>
      </c>
      <c r="C262">
        <v>3.5999999999999997E-2</v>
      </c>
      <c r="D262" t="s">
        <v>5196</v>
      </c>
      <c r="E262">
        <v>527.6</v>
      </c>
      <c r="F262">
        <v>159.9</v>
      </c>
      <c r="G262">
        <v>58.9</v>
      </c>
      <c r="H262" t="s">
        <v>5202</v>
      </c>
    </row>
    <row r="263" spans="1:8" x14ac:dyDescent="0.25">
      <c r="A263" t="s">
        <v>4643</v>
      </c>
      <c r="B263">
        <v>0.68400000000000005</v>
      </c>
      <c r="C263">
        <v>0.73399999999999999</v>
      </c>
      <c r="D263" t="s">
        <v>5187</v>
      </c>
      <c r="E263">
        <v>322.5</v>
      </c>
      <c r="F263">
        <v>22.7</v>
      </c>
      <c r="G263">
        <v>42.7</v>
      </c>
      <c r="H263" t="s">
        <v>5202</v>
      </c>
    </row>
    <row r="264" spans="1:8" x14ac:dyDescent="0.25">
      <c r="A264" t="s">
        <v>4644</v>
      </c>
      <c r="B264">
        <v>0.70499999999999996</v>
      </c>
      <c r="C264">
        <v>0.28899999999999998</v>
      </c>
      <c r="D264" t="s">
        <v>5186</v>
      </c>
      <c r="E264">
        <v>801.7</v>
      </c>
      <c r="F264">
        <v>201.8</v>
      </c>
      <c r="G264">
        <v>61.6</v>
      </c>
      <c r="H264" t="s">
        <v>5202</v>
      </c>
    </row>
    <row r="265" spans="1:8" x14ac:dyDescent="0.25">
      <c r="A265" t="s">
        <v>4645</v>
      </c>
      <c r="B265">
        <v>0.875</v>
      </c>
      <c r="C265">
        <v>0.61599999999999999</v>
      </c>
      <c r="D265" t="s">
        <v>5187</v>
      </c>
      <c r="E265">
        <v>511.8</v>
      </c>
      <c r="F265">
        <v>16.899999999999999</v>
      </c>
      <c r="G265">
        <v>42.9</v>
      </c>
      <c r="H265" t="s">
        <v>5206</v>
      </c>
    </row>
    <row r="266" spans="1:8" x14ac:dyDescent="0.25">
      <c r="A266" t="s">
        <v>4646</v>
      </c>
      <c r="B266">
        <v>0.58799999999999997</v>
      </c>
      <c r="C266">
        <v>0.161</v>
      </c>
      <c r="D266" t="s">
        <v>5191</v>
      </c>
      <c r="E266">
        <v>337.1</v>
      </c>
      <c r="F266">
        <v>85.3</v>
      </c>
      <c r="G266">
        <v>62.3</v>
      </c>
      <c r="H266" t="s">
        <v>5205</v>
      </c>
    </row>
    <row r="267" spans="1:8" x14ac:dyDescent="0.25">
      <c r="A267" t="s">
        <v>4647</v>
      </c>
      <c r="B267">
        <v>0.67600000000000005</v>
      </c>
      <c r="C267">
        <v>0.46899999999999997</v>
      </c>
      <c r="D267" t="s">
        <v>5186</v>
      </c>
      <c r="E267">
        <v>557</v>
      </c>
      <c r="F267">
        <v>129.19999999999999</v>
      </c>
      <c r="G267">
        <v>60.8</v>
      </c>
      <c r="H267" t="s">
        <v>5202</v>
      </c>
    </row>
    <row r="268" spans="1:8" x14ac:dyDescent="0.25">
      <c r="A268" t="s">
        <v>4650</v>
      </c>
      <c r="B268">
        <v>0.55900000000000005</v>
      </c>
      <c r="C268">
        <v>0.222</v>
      </c>
      <c r="D268" t="s">
        <v>5191</v>
      </c>
      <c r="E268">
        <v>314.7</v>
      </c>
      <c r="F268">
        <v>71.5</v>
      </c>
      <c r="G268">
        <v>76</v>
      </c>
      <c r="H268" t="s">
        <v>5205</v>
      </c>
    </row>
    <row r="269" spans="1:8" x14ac:dyDescent="0.25">
      <c r="A269" t="s">
        <v>4651</v>
      </c>
      <c r="B269">
        <v>0.91400000000000003</v>
      </c>
      <c r="C269">
        <v>0.80200000000000005</v>
      </c>
      <c r="D269" t="s">
        <v>5187</v>
      </c>
      <c r="E269">
        <v>634.9</v>
      </c>
      <c r="F269">
        <v>29.1</v>
      </c>
      <c r="G269">
        <v>37.299999999999997</v>
      </c>
      <c r="H269" t="s">
        <v>5212</v>
      </c>
    </row>
    <row r="270" spans="1:8" x14ac:dyDescent="0.25">
      <c r="A270" t="s">
        <v>4652</v>
      </c>
      <c r="B270">
        <v>0.53100000000000003</v>
      </c>
      <c r="C270">
        <v>0.188</v>
      </c>
      <c r="D270" t="s">
        <v>5191</v>
      </c>
      <c r="E270">
        <v>351.4</v>
      </c>
      <c r="F270">
        <v>99.2</v>
      </c>
      <c r="G270">
        <v>62.1</v>
      </c>
      <c r="H270" t="s">
        <v>5205</v>
      </c>
    </row>
    <row r="271" spans="1:8" x14ac:dyDescent="0.25">
      <c r="A271" t="s">
        <v>4653</v>
      </c>
      <c r="B271">
        <v>0.72299999999999998</v>
      </c>
      <c r="C271">
        <v>0.59399999999999997</v>
      </c>
      <c r="D271" t="s">
        <v>5187</v>
      </c>
      <c r="E271">
        <v>571.20000000000005</v>
      </c>
      <c r="F271">
        <v>78.900000000000006</v>
      </c>
      <c r="G271">
        <v>41.3</v>
      </c>
      <c r="H271" t="s">
        <v>5207</v>
      </c>
    </row>
    <row r="272" spans="1:8" x14ac:dyDescent="0.25">
      <c r="A272" t="s">
        <v>4654</v>
      </c>
      <c r="B272">
        <v>0.89800000000000002</v>
      </c>
      <c r="C272">
        <v>0.82599999999999996</v>
      </c>
      <c r="D272" t="s">
        <v>5187</v>
      </c>
      <c r="E272">
        <v>579.4</v>
      </c>
      <c r="F272">
        <v>34.1</v>
      </c>
      <c r="G272">
        <v>49.6</v>
      </c>
      <c r="H272" t="s">
        <v>5212</v>
      </c>
    </row>
    <row r="273" spans="1:8" x14ac:dyDescent="0.25">
      <c r="A273" t="s">
        <v>4655</v>
      </c>
      <c r="B273">
        <v>0.95499999999999996</v>
      </c>
      <c r="C273">
        <v>0.85299999999999998</v>
      </c>
      <c r="D273" t="s">
        <v>5187</v>
      </c>
      <c r="E273">
        <v>618</v>
      </c>
      <c r="F273">
        <v>53.1</v>
      </c>
      <c r="G273">
        <v>43.2</v>
      </c>
      <c r="H273" t="s">
        <v>5207</v>
      </c>
    </row>
    <row r="274" spans="1:8" x14ac:dyDescent="0.25">
      <c r="A274" t="s">
        <v>4656</v>
      </c>
      <c r="B274">
        <v>0.81799999999999995</v>
      </c>
      <c r="C274">
        <v>0.755</v>
      </c>
      <c r="D274" t="s">
        <v>5187</v>
      </c>
      <c r="E274">
        <v>1016.2</v>
      </c>
      <c r="F274">
        <v>107.2</v>
      </c>
      <c r="G274">
        <v>42.8</v>
      </c>
      <c r="H274" t="s">
        <v>5212</v>
      </c>
    </row>
    <row r="275" spans="1:8" x14ac:dyDescent="0.25">
      <c r="A275" t="s">
        <v>4657</v>
      </c>
      <c r="B275">
        <v>0.50600000000000001</v>
      </c>
      <c r="C275">
        <v>3.7999999999999999E-2</v>
      </c>
      <c r="D275" t="s">
        <v>5185</v>
      </c>
      <c r="E275">
        <v>612</v>
      </c>
      <c r="F275">
        <v>143.6</v>
      </c>
      <c r="G275">
        <v>46.2</v>
      </c>
      <c r="H275" t="s">
        <v>5202</v>
      </c>
    </row>
    <row r="276" spans="1:8" x14ac:dyDescent="0.25">
      <c r="A276" t="s">
        <v>4657</v>
      </c>
      <c r="B276">
        <v>0.98799999999999999</v>
      </c>
      <c r="C276">
        <v>0.90700000000000003</v>
      </c>
      <c r="D276" t="s">
        <v>5187</v>
      </c>
      <c r="E276">
        <v>1185.5</v>
      </c>
      <c r="F276">
        <v>144.80000000000001</v>
      </c>
      <c r="G276">
        <v>29.2</v>
      </c>
      <c r="H276" t="s">
        <v>5207</v>
      </c>
    </row>
    <row r="277" spans="1:8" x14ac:dyDescent="0.25">
      <c r="A277" t="s">
        <v>4658</v>
      </c>
      <c r="B277">
        <v>0.88400000000000001</v>
      </c>
      <c r="C277">
        <v>0.85599999999999998</v>
      </c>
      <c r="D277" t="s">
        <v>5187</v>
      </c>
      <c r="E277">
        <v>825</v>
      </c>
      <c r="F277">
        <v>52.9</v>
      </c>
      <c r="G277">
        <v>38.799999999999997</v>
      </c>
      <c r="H277" t="s">
        <v>5206</v>
      </c>
    </row>
    <row r="278" spans="1:8" x14ac:dyDescent="0.25">
      <c r="A278" t="s">
        <v>4659</v>
      </c>
      <c r="B278">
        <v>0.96899999999999997</v>
      </c>
      <c r="C278">
        <v>0.78200000000000003</v>
      </c>
      <c r="D278" t="s">
        <v>5187</v>
      </c>
      <c r="E278">
        <v>836.4</v>
      </c>
      <c r="F278">
        <v>83.8</v>
      </c>
      <c r="G278">
        <v>57.6</v>
      </c>
      <c r="H278" t="s">
        <v>5206</v>
      </c>
    </row>
    <row r="279" spans="1:8" x14ac:dyDescent="0.25">
      <c r="A279" t="s">
        <v>4661</v>
      </c>
      <c r="B279">
        <v>0.54500000000000004</v>
      </c>
      <c r="C279">
        <v>0.106</v>
      </c>
      <c r="D279" t="s">
        <v>5195</v>
      </c>
      <c r="E279">
        <v>341</v>
      </c>
      <c r="F279">
        <v>124.8</v>
      </c>
      <c r="G279">
        <v>69.7</v>
      </c>
      <c r="H279" t="s">
        <v>5205</v>
      </c>
    </row>
    <row r="280" spans="1:8" x14ac:dyDescent="0.25">
      <c r="A280" t="s">
        <v>4662</v>
      </c>
      <c r="B280">
        <v>0.51700000000000002</v>
      </c>
      <c r="C280">
        <v>0.71099999999999997</v>
      </c>
      <c r="D280" t="s">
        <v>5187</v>
      </c>
      <c r="E280">
        <v>601.6</v>
      </c>
      <c r="F280">
        <v>97</v>
      </c>
      <c r="G280">
        <v>42.3</v>
      </c>
      <c r="H280" t="s">
        <v>5207</v>
      </c>
    </row>
    <row r="281" spans="1:8" x14ac:dyDescent="0.25">
      <c r="A281" t="s">
        <v>4663</v>
      </c>
      <c r="B281">
        <v>0.745</v>
      </c>
      <c r="C281">
        <v>0.38700000000000001</v>
      </c>
      <c r="D281" t="s">
        <v>5187</v>
      </c>
      <c r="E281">
        <v>262.89999999999998</v>
      </c>
      <c r="F281">
        <v>29.8</v>
      </c>
      <c r="G281">
        <v>24.3</v>
      </c>
      <c r="H281" t="s">
        <v>5202</v>
      </c>
    </row>
    <row r="282" spans="1:8" x14ac:dyDescent="0.25">
      <c r="A282" t="s">
        <v>4664</v>
      </c>
      <c r="B282">
        <v>0.996</v>
      </c>
      <c r="C282">
        <v>0.73699999999999999</v>
      </c>
      <c r="D282" t="s">
        <v>5187</v>
      </c>
      <c r="E282">
        <v>2083.9</v>
      </c>
      <c r="F282">
        <v>325.39999999999998</v>
      </c>
      <c r="G282">
        <v>40.1</v>
      </c>
      <c r="H282" t="s">
        <v>5219</v>
      </c>
    </row>
    <row r="283" spans="1:8" x14ac:dyDescent="0.25">
      <c r="A283" t="s">
        <v>4666</v>
      </c>
      <c r="B283">
        <v>0.57099999999999995</v>
      </c>
      <c r="C283">
        <v>0.48499999999999999</v>
      </c>
      <c r="D283" t="s">
        <v>5187</v>
      </c>
      <c r="E283">
        <v>401.4</v>
      </c>
      <c r="F283">
        <v>35.4</v>
      </c>
      <c r="G283">
        <v>27.3</v>
      </c>
      <c r="H283" t="s">
        <v>5202</v>
      </c>
    </row>
    <row r="284" spans="1:8" x14ac:dyDescent="0.25">
      <c r="A284" t="s">
        <v>4667</v>
      </c>
      <c r="B284">
        <v>0.92</v>
      </c>
      <c r="C284">
        <v>0.77700000000000002</v>
      </c>
      <c r="D284" t="s">
        <v>5187</v>
      </c>
      <c r="E284">
        <v>803.7</v>
      </c>
      <c r="F284">
        <v>125.7</v>
      </c>
      <c r="G284">
        <v>60.5</v>
      </c>
      <c r="H284" t="s">
        <v>5207</v>
      </c>
    </row>
    <row r="285" spans="1:8" x14ac:dyDescent="0.25">
      <c r="A285" t="s">
        <v>4668</v>
      </c>
      <c r="B285">
        <v>0.86399999999999999</v>
      </c>
      <c r="C285">
        <v>0.69</v>
      </c>
      <c r="D285" t="s">
        <v>5186</v>
      </c>
      <c r="E285">
        <v>588</v>
      </c>
      <c r="F285">
        <v>49.3</v>
      </c>
      <c r="G285">
        <v>34.299999999999997</v>
      </c>
      <c r="H285" t="s">
        <v>5202</v>
      </c>
    </row>
    <row r="286" spans="1:8" x14ac:dyDescent="0.25">
      <c r="A286" t="s">
        <v>4669</v>
      </c>
      <c r="B286">
        <v>0.82799999999999996</v>
      </c>
      <c r="C286">
        <v>0.29299999999999998</v>
      </c>
      <c r="D286" t="s">
        <v>5186</v>
      </c>
      <c r="E286">
        <v>798.4</v>
      </c>
      <c r="F286">
        <v>115</v>
      </c>
      <c r="G286">
        <v>50.4</v>
      </c>
      <c r="H286" t="s">
        <v>5207</v>
      </c>
    </row>
    <row r="287" spans="1:8" x14ac:dyDescent="0.25">
      <c r="A287" t="s">
        <v>4670</v>
      </c>
      <c r="B287">
        <v>0.74099999999999999</v>
      </c>
      <c r="C287">
        <v>0.60499999999999998</v>
      </c>
      <c r="D287" t="s">
        <v>5187</v>
      </c>
      <c r="E287">
        <v>872.2</v>
      </c>
      <c r="F287">
        <v>118.3</v>
      </c>
      <c r="G287">
        <v>41.8</v>
      </c>
      <c r="H287" t="s">
        <v>5211</v>
      </c>
    </row>
    <row r="288" spans="1:8" x14ac:dyDescent="0.25">
      <c r="A288" t="s">
        <v>4671</v>
      </c>
      <c r="B288">
        <v>0.90700000000000003</v>
      </c>
      <c r="C288">
        <v>0.91900000000000004</v>
      </c>
      <c r="D288" t="s">
        <v>5187</v>
      </c>
      <c r="E288">
        <v>1505.5</v>
      </c>
      <c r="F288">
        <v>182.3</v>
      </c>
      <c r="G288">
        <v>33.1</v>
      </c>
      <c r="H288" t="s">
        <v>5203</v>
      </c>
    </row>
    <row r="289" spans="1:8" x14ac:dyDescent="0.25">
      <c r="A289" t="s">
        <v>4672</v>
      </c>
      <c r="B289">
        <v>0.58599999999999997</v>
      </c>
      <c r="C289">
        <v>0.32100000000000001</v>
      </c>
      <c r="D289" t="s">
        <v>5190</v>
      </c>
      <c r="E289">
        <v>568.70000000000005</v>
      </c>
      <c r="F289">
        <v>171.2</v>
      </c>
      <c r="G289">
        <v>50.8</v>
      </c>
      <c r="H289" t="s">
        <v>5206</v>
      </c>
    </row>
    <row r="290" spans="1:8" x14ac:dyDescent="0.25">
      <c r="A290" t="s">
        <v>4674</v>
      </c>
      <c r="B290">
        <v>0.63600000000000001</v>
      </c>
      <c r="C290">
        <v>0.59</v>
      </c>
      <c r="D290" t="s">
        <v>5187</v>
      </c>
      <c r="E290">
        <v>1322.6</v>
      </c>
      <c r="F290">
        <v>216.6</v>
      </c>
      <c r="G290">
        <v>30.7</v>
      </c>
      <c r="H290" t="s">
        <v>5207</v>
      </c>
    </row>
    <row r="291" spans="1:8" x14ac:dyDescent="0.25">
      <c r="A291" t="s">
        <v>4675</v>
      </c>
      <c r="B291">
        <v>0.81100000000000005</v>
      </c>
      <c r="C291">
        <v>0.55000000000000004</v>
      </c>
      <c r="D291" t="s">
        <v>5187</v>
      </c>
      <c r="E291">
        <v>1278.5</v>
      </c>
      <c r="F291">
        <v>262.2</v>
      </c>
      <c r="G291">
        <v>34.1</v>
      </c>
      <c r="H291" t="s">
        <v>5203</v>
      </c>
    </row>
    <row r="292" spans="1:8" x14ac:dyDescent="0.25">
      <c r="A292" t="s">
        <v>4676</v>
      </c>
      <c r="B292">
        <v>0.58399999999999996</v>
      </c>
      <c r="C292">
        <v>0.52400000000000002</v>
      </c>
      <c r="D292" t="s">
        <v>5186</v>
      </c>
      <c r="E292">
        <v>460.9</v>
      </c>
      <c r="F292">
        <v>37.700000000000003</v>
      </c>
      <c r="G292">
        <v>54.5</v>
      </c>
      <c r="H292" t="s">
        <v>5202</v>
      </c>
    </row>
    <row r="293" spans="1:8" x14ac:dyDescent="0.25">
      <c r="A293" t="s">
        <v>4677</v>
      </c>
      <c r="B293">
        <v>0.64900000000000002</v>
      </c>
      <c r="C293">
        <v>0.47</v>
      </c>
      <c r="D293" t="s">
        <v>5187</v>
      </c>
      <c r="E293">
        <v>1539.9</v>
      </c>
      <c r="F293">
        <v>271</v>
      </c>
      <c r="G293">
        <v>33</v>
      </c>
      <c r="H293" t="s">
        <v>5203</v>
      </c>
    </row>
    <row r="294" spans="1:8" x14ac:dyDescent="0.25">
      <c r="A294" t="s">
        <v>4679</v>
      </c>
      <c r="B294">
        <v>0.55700000000000005</v>
      </c>
      <c r="C294">
        <v>0.77600000000000002</v>
      </c>
      <c r="D294" t="s">
        <v>5187</v>
      </c>
      <c r="E294">
        <v>1141.5</v>
      </c>
      <c r="F294">
        <v>120.6</v>
      </c>
      <c r="G294">
        <v>31</v>
      </c>
      <c r="H294" t="s">
        <v>5207</v>
      </c>
    </row>
    <row r="295" spans="1:8" x14ac:dyDescent="0.25">
      <c r="A295" t="s">
        <v>4679</v>
      </c>
      <c r="B295">
        <v>0.68700000000000006</v>
      </c>
      <c r="C295">
        <v>0.17399999999999999</v>
      </c>
      <c r="D295" t="s">
        <v>5188</v>
      </c>
      <c r="E295">
        <v>539</v>
      </c>
      <c r="F295">
        <v>139.5</v>
      </c>
      <c r="G295">
        <v>47.6</v>
      </c>
      <c r="H295" t="s">
        <v>5211</v>
      </c>
    </row>
    <row r="296" spans="1:8" x14ac:dyDescent="0.25">
      <c r="A296" t="s">
        <v>4680</v>
      </c>
      <c r="B296">
        <v>0.60699999999999998</v>
      </c>
      <c r="C296">
        <v>0.38900000000000001</v>
      </c>
      <c r="D296" t="s">
        <v>5186</v>
      </c>
      <c r="E296">
        <v>485.6</v>
      </c>
      <c r="F296">
        <v>38.4</v>
      </c>
      <c r="G296">
        <v>40.9</v>
      </c>
      <c r="H296" t="s">
        <v>5206</v>
      </c>
    </row>
    <row r="297" spans="1:8" x14ac:dyDescent="0.25">
      <c r="A297" t="s">
        <v>4680</v>
      </c>
      <c r="B297">
        <v>0.80600000000000005</v>
      </c>
      <c r="C297">
        <v>0.104</v>
      </c>
      <c r="D297" t="s">
        <v>5191</v>
      </c>
      <c r="E297">
        <v>401</v>
      </c>
      <c r="F297">
        <v>138.9</v>
      </c>
      <c r="G297">
        <v>57.4</v>
      </c>
      <c r="H297" t="s">
        <v>5202</v>
      </c>
    </row>
    <row r="298" spans="1:8" x14ac:dyDescent="0.25">
      <c r="A298" t="s">
        <v>4682</v>
      </c>
      <c r="B298">
        <v>0.56899999999999995</v>
      </c>
      <c r="C298">
        <v>0.52600000000000002</v>
      </c>
      <c r="D298" t="s">
        <v>5187</v>
      </c>
      <c r="E298">
        <v>1581.5</v>
      </c>
      <c r="F298">
        <v>283.7</v>
      </c>
      <c r="G298">
        <v>34.1</v>
      </c>
      <c r="H298" t="s">
        <v>5223</v>
      </c>
    </row>
    <row r="299" spans="1:8" x14ac:dyDescent="0.25">
      <c r="A299" t="s">
        <v>4683</v>
      </c>
      <c r="B299">
        <v>0.88200000000000001</v>
      </c>
      <c r="C299">
        <v>0.56599999999999995</v>
      </c>
      <c r="D299" t="s">
        <v>5186</v>
      </c>
      <c r="E299">
        <v>774.7</v>
      </c>
      <c r="F299">
        <v>82</v>
      </c>
      <c r="G299">
        <v>38.299999999999997</v>
      </c>
      <c r="H299" t="s">
        <v>5202</v>
      </c>
    </row>
    <row r="300" spans="1:8" x14ac:dyDescent="0.25">
      <c r="A300" t="s">
        <v>4684</v>
      </c>
      <c r="B300">
        <v>0.61</v>
      </c>
      <c r="C300">
        <v>0.27300000000000002</v>
      </c>
      <c r="D300" t="s">
        <v>5188</v>
      </c>
      <c r="E300">
        <v>696.5</v>
      </c>
      <c r="F300">
        <v>203.5</v>
      </c>
      <c r="G300">
        <v>49.8</v>
      </c>
      <c r="H300" t="s">
        <v>5207</v>
      </c>
    </row>
    <row r="301" spans="1:8" x14ac:dyDescent="0.25">
      <c r="A301" t="s">
        <v>4685</v>
      </c>
      <c r="B301">
        <v>0.80600000000000005</v>
      </c>
      <c r="C301">
        <v>0.30399999999999999</v>
      </c>
      <c r="D301" t="s">
        <v>5186</v>
      </c>
      <c r="E301">
        <v>590.20000000000005</v>
      </c>
      <c r="F301">
        <v>181.9</v>
      </c>
      <c r="G301">
        <v>49.1</v>
      </c>
      <c r="H301" t="s">
        <v>5206</v>
      </c>
    </row>
    <row r="302" spans="1:8" x14ac:dyDescent="0.25">
      <c r="A302" t="s">
        <v>4686</v>
      </c>
      <c r="B302">
        <v>0.995</v>
      </c>
      <c r="C302">
        <v>0.97</v>
      </c>
      <c r="D302" t="s">
        <v>5187</v>
      </c>
      <c r="E302">
        <v>1257.9000000000001</v>
      </c>
      <c r="F302">
        <v>130.9</v>
      </c>
      <c r="G302">
        <v>48</v>
      </c>
      <c r="H302" t="s">
        <v>5213</v>
      </c>
    </row>
    <row r="303" spans="1:8" x14ac:dyDescent="0.25">
      <c r="A303" t="s">
        <v>4687</v>
      </c>
      <c r="B303">
        <v>0.78800000000000003</v>
      </c>
      <c r="C303">
        <v>0.16400000000000001</v>
      </c>
      <c r="D303" t="s">
        <v>5186</v>
      </c>
      <c r="E303">
        <v>504.4</v>
      </c>
      <c r="F303">
        <v>114.4</v>
      </c>
      <c r="G303">
        <v>55.9</v>
      </c>
      <c r="H303" t="s">
        <v>5202</v>
      </c>
    </row>
    <row r="304" spans="1:8" x14ac:dyDescent="0.25">
      <c r="A304" t="s">
        <v>4687</v>
      </c>
      <c r="B304">
        <v>0.999</v>
      </c>
      <c r="C304">
        <v>1.2250000000000001</v>
      </c>
      <c r="D304" t="s">
        <v>5187</v>
      </c>
      <c r="E304">
        <v>980.1</v>
      </c>
      <c r="F304">
        <v>110.9</v>
      </c>
      <c r="G304">
        <v>44.7</v>
      </c>
      <c r="H304" t="s">
        <v>5203</v>
      </c>
    </row>
    <row r="305" spans="1:8" x14ac:dyDescent="0.25">
      <c r="A305" t="s">
        <v>4689</v>
      </c>
      <c r="B305">
        <v>0.92100000000000004</v>
      </c>
      <c r="C305">
        <v>0.73899999999999999</v>
      </c>
      <c r="D305" t="s">
        <v>5187</v>
      </c>
      <c r="E305">
        <v>438.3</v>
      </c>
      <c r="F305">
        <v>26.7</v>
      </c>
      <c r="G305">
        <v>31.6</v>
      </c>
      <c r="H305" t="s">
        <v>5202</v>
      </c>
    </row>
  </sheetData>
  <mergeCells count="1">
    <mergeCell ref="A1:H1"/>
  </mergeCells>
  <conditionalFormatting sqref="B1:B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084"/>
  <sheetViews>
    <sheetView workbookViewId="0">
      <selection sqref="A1:J1"/>
    </sheetView>
  </sheetViews>
  <sheetFormatPr defaultRowHeight="15" x14ac:dyDescent="0.25"/>
  <sheetData>
    <row r="1" spans="1:39" x14ac:dyDescent="0.25">
      <c r="A1" s="15" t="s">
        <v>7997</v>
      </c>
      <c r="B1" s="15"/>
      <c r="C1" s="15"/>
      <c r="D1" s="15"/>
      <c r="E1" s="15"/>
      <c r="F1" s="15"/>
      <c r="G1" s="15"/>
      <c r="H1" s="15"/>
      <c r="I1" s="15"/>
      <c r="J1" s="15"/>
      <c r="K1" s="15" t="s">
        <v>7998</v>
      </c>
      <c r="L1" s="15"/>
      <c r="M1" s="15"/>
      <c r="N1" s="15"/>
      <c r="O1" s="15"/>
      <c r="P1" s="1" t="s">
        <v>7999</v>
      </c>
      <c r="Q1" s="15" t="s">
        <v>8000</v>
      </c>
      <c r="R1" s="15"/>
      <c r="S1" s="15"/>
      <c r="T1" s="15"/>
      <c r="U1" s="15"/>
      <c r="V1" s="15"/>
      <c r="W1" s="15"/>
      <c r="X1" s="15"/>
      <c r="Y1" s="15"/>
      <c r="Z1" s="15"/>
      <c r="AA1" s="15"/>
      <c r="AB1" s="15"/>
      <c r="AC1" s="15"/>
      <c r="AD1" s="15"/>
      <c r="AE1" s="15"/>
      <c r="AF1" s="15" t="s">
        <v>8001</v>
      </c>
      <c r="AG1" s="15"/>
      <c r="AH1" s="15"/>
      <c r="AI1" s="15"/>
      <c r="AJ1" s="15"/>
      <c r="AK1" s="15"/>
      <c r="AL1" s="15" t="s">
        <v>8002</v>
      </c>
      <c r="AM1" s="15"/>
    </row>
    <row r="2" spans="1:39" ht="118.5" x14ac:dyDescent="0.25">
      <c r="A2" s="5" t="s">
        <v>5225</v>
      </c>
      <c r="B2" s="5" t="s">
        <v>5226</v>
      </c>
      <c r="C2" s="5" t="s">
        <v>4305</v>
      </c>
      <c r="D2" s="5" t="s">
        <v>5227</v>
      </c>
      <c r="E2" s="5" t="s">
        <v>4307</v>
      </c>
      <c r="F2" s="5" t="s">
        <v>5228</v>
      </c>
      <c r="G2" s="5" t="s">
        <v>4010</v>
      </c>
      <c r="H2" s="5" t="s">
        <v>5229</v>
      </c>
      <c r="I2" s="5" t="s">
        <v>5230</v>
      </c>
      <c r="J2" s="5" t="s">
        <v>5231</v>
      </c>
      <c r="K2" s="5" t="s">
        <v>5232</v>
      </c>
      <c r="L2" s="5" t="s">
        <v>5233</v>
      </c>
      <c r="M2" s="5" t="s">
        <v>5234</v>
      </c>
      <c r="N2" s="5" t="s">
        <v>5235</v>
      </c>
      <c r="O2" s="5" t="s">
        <v>5236</v>
      </c>
      <c r="P2" s="5" t="s">
        <v>5237</v>
      </c>
      <c r="Q2" s="5" t="s">
        <v>5238</v>
      </c>
      <c r="R2" s="5" t="s">
        <v>5239</v>
      </c>
      <c r="S2" s="5" t="s">
        <v>5240</v>
      </c>
      <c r="T2" s="5" t="s">
        <v>5241</v>
      </c>
      <c r="U2" s="5" t="s">
        <v>5242</v>
      </c>
      <c r="V2" s="5" t="s">
        <v>5243</v>
      </c>
      <c r="W2" s="5" t="s">
        <v>5244</v>
      </c>
      <c r="X2" s="5" t="s">
        <v>5245</v>
      </c>
      <c r="Y2" s="5" t="s">
        <v>5246</v>
      </c>
      <c r="Z2" s="5" t="s">
        <v>5247</v>
      </c>
      <c r="AA2" s="5" t="s">
        <v>5248</v>
      </c>
      <c r="AB2" s="5" t="s">
        <v>5249</v>
      </c>
      <c r="AC2" s="5" t="s">
        <v>5250</v>
      </c>
      <c r="AD2" s="5" t="s">
        <v>5251</v>
      </c>
      <c r="AE2" s="5" t="s">
        <v>5252</v>
      </c>
      <c r="AF2" s="5" t="s">
        <v>5253</v>
      </c>
      <c r="AG2" s="5" t="s">
        <v>5254</v>
      </c>
      <c r="AH2" s="5" t="s">
        <v>5255</v>
      </c>
      <c r="AI2" s="5" t="s">
        <v>5256</v>
      </c>
      <c r="AJ2" s="5" t="s">
        <v>5257</v>
      </c>
      <c r="AK2" s="5" t="s">
        <v>5258</v>
      </c>
      <c r="AL2" s="5" t="s">
        <v>5259</v>
      </c>
    </row>
    <row r="3" spans="1:39" x14ac:dyDescent="0.25">
      <c r="A3" t="s">
        <v>5260</v>
      </c>
      <c r="B3" t="s">
        <v>4840</v>
      </c>
      <c r="C3" t="s">
        <v>4842</v>
      </c>
      <c r="D3">
        <v>0.4</v>
      </c>
      <c r="E3" t="s">
        <v>4845</v>
      </c>
      <c r="F3">
        <v>9.4</v>
      </c>
      <c r="G3">
        <v>0</v>
      </c>
      <c r="H3">
        <v>1</v>
      </c>
      <c r="I3" t="s">
        <v>6220</v>
      </c>
      <c r="K3" t="s">
        <v>6860</v>
      </c>
      <c r="L3" t="s">
        <v>6861</v>
      </c>
      <c r="M3" t="s">
        <v>6862</v>
      </c>
      <c r="N3">
        <v>9</v>
      </c>
      <c r="O3" t="s">
        <v>6918</v>
      </c>
      <c r="P3" t="s">
        <v>6986</v>
      </c>
      <c r="Q3">
        <v>5</v>
      </c>
      <c r="R3">
        <v>3</v>
      </c>
      <c r="S3">
        <v>7.51</v>
      </c>
      <c r="T3">
        <v>7.55</v>
      </c>
      <c r="U3">
        <v>617.77</v>
      </c>
      <c r="V3">
        <v>110</v>
      </c>
      <c r="W3">
        <v>7.54</v>
      </c>
      <c r="X3">
        <v>12.41</v>
      </c>
      <c r="Y3">
        <v>6.35</v>
      </c>
      <c r="Z3">
        <v>5</v>
      </c>
      <c r="AA3" t="s">
        <v>4250</v>
      </c>
      <c r="AB3">
        <v>2</v>
      </c>
      <c r="AC3">
        <v>11</v>
      </c>
      <c r="AD3">
        <v>1.5</v>
      </c>
      <c r="AF3" t="s">
        <v>7949</v>
      </c>
      <c r="AI3">
        <v>0</v>
      </c>
      <c r="AJ3">
        <v>0</v>
      </c>
      <c r="AK3" t="s">
        <v>7955</v>
      </c>
      <c r="AL3" t="s">
        <v>7955</v>
      </c>
    </row>
    <row r="4" spans="1:39" x14ac:dyDescent="0.25">
      <c r="A4" t="s">
        <v>5261</v>
      </c>
      <c r="B4" t="s">
        <v>4840</v>
      </c>
      <c r="C4" t="s">
        <v>4842</v>
      </c>
      <c r="D4">
        <v>0.6</v>
      </c>
      <c r="E4" t="s">
        <v>4845</v>
      </c>
      <c r="F4">
        <v>9.2200000000000006</v>
      </c>
      <c r="G4">
        <v>0</v>
      </c>
      <c r="H4">
        <v>1</v>
      </c>
      <c r="I4" t="s">
        <v>6220</v>
      </c>
      <c r="K4" t="s">
        <v>6860</v>
      </c>
      <c r="L4" t="s">
        <v>6861</v>
      </c>
      <c r="M4" t="s">
        <v>6862</v>
      </c>
      <c r="N4">
        <v>9</v>
      </c>
      <c r="O4" t="s">
        <v>6918</v>
      </c>
      <c r="P4" t="s">
        <v>6987</v>
      </c>
      <c r="Q4">
        <v>7</v>
      </c>
      <c r="R4">
        <v>2</v>
      </c>
      <c r="S4">
        <v>2.59</v>
      </c>
      <c r="T4">
        <v>2.6</v>
      </c>
      <c r="U4">
        <v>488.93</v>
      </c>
      <c r="V4">
        <v>108.06</v>
      </c>
      <c r="W4">
        <v>4.49</v>
      </c>
      <c r="X4">
        <v>10.53</v>
      </c>
      <c r="Y4">
        <v>5.88</v>
      </c>
      <c r="Z4">
        <v>3</v>
      </c>
      <c r="AA4" t="s">
        <v>4250</v>
      </c>
      <c r="AB4">
        <v>0</v>
      </c>
      <c r="AC4">
        <v>3</v>
      </c>
      <c r="AD4">
        <v>3.6820714285714291</v>
      </c>
      <c r="AF4" t="s">
        <v>7949</v>
      </c>
      <c r="AI4">
        <v>0</v>
      </c>
      <c r="AJ4">
        <v>0</v>
      </c>
      <c r="AK4" t="s">
        <v>7955</v>
      </c>
      <c r="AL4" t="s">
        <v>7955</v>
      </c>
    </row>
    <row r="5" spans="1:39" x14ac:dyDescent="0.25">
      <c r="A5" t="s">
        <v>5262</v>
      </c>
      <c r="B5" t="s">
        <v>4840</v>
      </c>
      <c r="C5" t="s">
        <v>4842</v>
      </c>
      <c r="D5">
        <v>8</v>
      </c>
      <c r="E5" t="s">
        <v>4845</v>
      </c>
      <c r="F5">
        <v>8.1</v>
      </c>
      <c r="G5">
        <v>0</v>
      </c>
      <c r="H5">
        <v>1</v>
      </c>
      <c r="I5" t="s">
        <v>6220</v>
      </c>
      <c r="K5" t="s">
        <v>6860</v>
      </c>
      <c r="L5" t="s">
        <v>6861</v>
      </c>
      <c r="M5" t="s">
        <v>6862</v>
      </c>
      <c r="N5">
        <v>9</v>
      </c>
      <c r="O5" t="s">
        <v>6918</v>
      </c>
      <c r="P5" t="s">
        <v>6988</v>
      </c>
      <c r="Q5">
        <v>4</v>
      </c>
      <c r="R5">
        <v>3</v>
      </c>
      <c r="S5">
        <v>7.11</v>
      </c>
      <c r="T5">
        <v>7.13</v>
      </c>
      <c r="U5">
        <v>590.74</v>
      </c>
      <c r="V5">
        <v>97.11</v>
      </c>
      <c r="W5">
        <v>6.81</v>
      </c>
      <c r="Y5">
        <v>6.21</v>
      </c>
      <c r="Z5">
        <v>4</v>
      </c>
      <c r="AA5" t="s">
        <v>4250</v>
      </c>
      <c r="AB5">
        <v>2</v>
      </c>
      <c r="AC5">
        <v>9</v>
      </c>
      <c r="AD5">
        <v>1.9296666666666671</v>
      </c>
      <c r="AF5" t="s">
        <v>7949</v>
      </c>
      <c r="AI5">
        <v>0</v>
      </c>
      <c r="AJ5">
        <v>0</v>
      </c>
      <c r="AK5" t="s">
        <v>7955</v>
      </c>
      <c r="AL5" t="s">
        <v>7955</v>
      </c>
    </row>
    <row r="6" spans="1:39" x14ac:dyDescent="0.25">
      <c r="A6" t="s">
        <v>5263</v>
      </c>
      <c r="B6" t="s">
        <v>4840</v>
      </c>
      <c r="C6" t="s">
        <v>4842</v>
      </c>
      <c r="D6">
        <v>11</v>
      </c>
      <c r="E6" t="s">
        <v>4845</v>
      </c>
      <c r="F6">
        <v>7.96</v>
      </c>
      <c r="G6">
        <v>0</v>
      </c>
      <c r="H6">
        <v>1</v>
      </c>
      <c r="I6" t="s">
        <v>6220</v>
      </c>
      <c r="K6" t="s">
        <v>6860</v>
      </c>
      <c r="L6" t="s">
        <v>6861</v>
      </c>
      <c r="M6" t="s">
        <v>6862</v>
      </c>
      <c r="N6">
        <v>9</v>
      </c>
      <c r="O6" t="s">
        <v>6918</v>
      </c>
      <c r="P6" t="s">
        <v>6989</v>
      </c>
      <c r="Q6">
        <v>5</v>
      </c>
      <c r="R6">
        <v>3</v>
      </c>
      <c r="S6">
        <v>8.4499999999999993</v>
      </c>
      <c r="T6">
        <v>8.4700000000000006</v>
      </c>
      <c r="U6">
        <v>613.74</v>
      </c>
      <c r="V6">
        <v>110</v>
      </c>
      <c r="W6">
        <v>7.16</v>
      </c>
      <c r="X6">
        <v>11.86</v>
      </c>
      <c r="Y6">
        <v>6.17</v>
      </c>
      <c r="Z6">
        <v>5</v>
      </c>
      <c r="AA6" t="s">
        <v>4250</v>
      </c>
      <c r="AB6">
        <v>2</v>
      </c>
      <c r="AC6">
        <v>8</v>
      </c>
      <c r="AD6">
        <v>1.5</v>
      </c>
      <c r="AF6" t="s">
        <v>7949</v>
      </c>
      <c r="AI6">
        <v>0</v>
      </c>
      <c r="AJ6">
        <v>0</v>
      </c>
      <c r="AK6" t="s">
        <v>7955</v>
      </c>
      <c r="AL6" t="s">
        <v>7955</v>
      </c>
    </row>
    <row r="7" spans="1:39" x14ac:dyDescent="0.25">
      <c r="A7" t="s">
        <v>5264</v>
      </c>
      <c r="B7" t="s">
        <v>4840</v>
      </c>
      <c r="C7" t="s">
        <v>4842</v>
      </c>
      <c r="D7">
        <v>16</v>
      </c>
      <c r="E7" t="s">
        <v>4845</v>
      </c>
      <c r="F7">
        <v>7.8</v>
      </c>
      <c r="G7">
        <v>0</v>
      </c>
      <c r="H7">
        <v>1</v>
      </c>
      <c r="I7" t="s">
        <v>6220</v>
      </c>
      <c r="K7" t="s">
        <v>6860</v>
      </c>
      <c r="L7" t="s">
        <v>6861</v>
      </c>
      <c r="M7" t="s">
        <v>6862</v>
      </c>
      <c r="N7">
        <v>9</v>
      </c>
      <c r="O7" t="s">
        <v>6918</v>
      </c>
      <c r="P7" t="s">
        <v>6990</v>
      </c>
      <c r="Q7">
        <v>4</v>
      </c>
      <c r="R7">
        <v>2</v>
      </c>
      <c r="S7">
        <v>4.93</v>
      </c>
      <c r="T7">
        <v>4.95</v>
      </c>
      <c r="U7">
        <v>404.56</v>
      </c>
      <c r="V7">
        <v>80.900000000000006</v>
      </c>
      <c r="W7">
        <v>4.92</v>
      </c>
      <c r="Y7">
        <v>6.08</v>
      </c>
      <c r="Z7">
        <v>3</v>
      </c>
      <c r="AA7" t="s">
        <v>4250</v>
      </c>
      <c r="AB7">
        <v>0</v>
      </c>
      <c r="AC7">
        <v>6</v>
      </c>
      <c r="AD7">
        <v>3.2067142857142859</v>
      </c>
      <c r="AF7" t="s">
        <v>7949</v>
      </c>
      <c r="AI7">
        <v>0</v>
      </c>
      <c r="AJ7">
        <v>0</v>
      </c>
      <c r="AK7" t="s">
        <v>7955</v>
      </c>
      <c r="AL7" t="s">
        <v>7955</v>
      </c>
    </row>
    <row r="8" spans="1:39" x14ac:dyDescent="0.25">
      <c r="A8" t="s">
        <v>5265</v>
      </c>
      <c r="B8" t="s">
        <v>4840</v>
      </c>
      <c r="C8" t="s">
        <v>4842</v>
      </c>
      <c r="D8">
        <v>25</v>
      </c>
      <c r="E8" t="s">
        <v>4845</v>
      </c>
      <c r="F8">
        <v>7.6</v>
      </c>
      <c r="G8">
        <v>0</v>
      </c>
      <c r="H8">
        <v>1</v>
      </c>
      <c r="I8" t="s">
        <v>6220</v>
      </c>
      <c r="K8" t="s">
        <v>6860</v>
      </c>
      <c r="L8" t="s">
        <v>6861</v>
      </c>
      <c r="M8" t="s">
        <v>6862</v>
      </c>
      <c r="N8">
        <v>9</v>
      </c>
      <c r="O8" t="s">
        <v>6918</v>
      </c>
      <c r="P8" t="s">
        <v>6991</v>
      </c>
      <c r="Q8">
        <v>4</v>
      </c>
      <c r="R8">
        <v>3</v>
      </c>
      <c r="S8">
        <v>7.31</v>
      </c>
      <c r="T8">
        <v>7.33</v>
      </c>
      <c r="U8">
        <v>590.74</v>
      </c>
      <c r="V8">
        <v>97.11</v>
      </c>
      <c r="W8">
        <v>6.67</v>
      </c>
      <c r="X8">
        <v>13.87</v>
      </c>
      <c r="Y8">
        <v>6.21</v>
      </c>
      <c r="Z8">
        <v>4</v>
      </c>
      <c r="AA8" t="s">
        <v>4250</v>
      </c>
      <c r="AB8">
        <v>2</v>
      </c>
      <c r="AC8">
        <v>8</v>
      </c>
      <c r="AD8">
        <v>1.9296666666666671</v>
      </c>
      <c r="AF8" t="s">
        <v>7949</v>
      </c>
      <c r="AI8">
        <v>0</v>
      </c>
      <c r="AJ8">
        <v>0</v>
      </c>
      <c r="AK8" t="s">
        <v>7955</v>
      </c>
      <c r="AL8" t="s">
        <v>7955</v>
      </c>
    </row>
    <row r="9" spans="1:39" x14ac:dyDescent="0.25">
      <c r="A9" t="s">
        <v>5266</v>
      </c>
      <c r="B9" t="s">
        <v>4840</v>
      </c>
      <c r="C9" t="s">
        <v>4842</v>
      </c>
      <c r="D9">
        <v>140</v>
      </c>
      <c r="E9" t="s">
        <v>4845</v>
      </c>
      <c r="F9">
        <v>6.85</v>
      </c>
      <c r="G9">
        <v>0</v>
      </c>
      <c r="H9">
        <v>1</v>
      </c>
      <c r="I9" t="s">
        <v>6220</v>
      </c>
      <c r="K9" t="s">
        <v>6860</v>
      </c>
      <c r="L9" t="s">
        <v>6861</v>
      </c>
      <c r="M9" t="s">
        <v>6862</v>
      </c>
      <c r="N9">
        <v>9</v>
      </c>
      <c r="O9" t="s">
        <v>6918</v>
      </c>
      <c r="P9" t="s">
        <v>6992</v>
      </c>
      <c r="Q9">
        <v>3</v>
      </c>
      <c r="R9">
        <v>2</v>
      </c>
      <c r="S9">
        <v>5.81</v>
      </c>
      <c r="T9">
        <v>5.83</v>
      </c>
      <c r="U9">
        <v>389.54</v>
      </c>
      <c r="V9">
        <v>68.010000000000005</v>
      </c>
      <c r="W9">
        <v>5.28</v>
      </c>
      <c r="Y9">
        <v>6.38</v>
      </c>
      <c r="Z9">
        <v>3</v>
      </c>
      <c r="AA9" t="s">
        <v>4250</v>
      </c>
      <c r="AB9">
        <v>1</v>
      </c>
      <c r="AC9">
        <v>6</v>
      </c>
      <c r="AD9">
        <v>3.2890000000000001</v>
      </c>
      <c r="AF9" t="s">
        <v>7949</v>
      </c>
      <c r="AI9">
        <v>0</v>
      </c>
      <c r="AJ9">
        <v>0</v>
      </c>
      <c r="AK9" t="s">
        <v>7955</v>
      </c>
      <c r="AL9" t="s">
        <v>7955</v>
      </c>
    </row>
    <row r="10" spans="1:39" x14ac:dyDescent="0.25">
      <c r="A10" t="s">
        <v>5267</v>
      </c>
      <c r="B10" t="s">
        <v>4839</v>
      </c>
      <c r="C10" t="s">
        <v>4842</v>
      </c>
      <c r="D10">
        <v>1.7000000000000001E-2</v>
      </c>
      <c r="E10" t="s">
        <v>4845</v>
      </c>
      <c r="F10">
        <v>10.77</v>
      </c>
      <c r="G10">
        <v>0</v>
      </c>
      <c r="H10">
        <v>3</v>
      </c>
      <c r="I10" t="s">
        <v>6220</v>
      </c>
      <c r="K10" t="s">
        <v>6860</v>
      </c>
      <c r="M10" t="s">
        <v>6863</v>
      </c>
      <c r="N10">
        <v>8</v>
      </c>
      <c r="O10" t="s">
        <v>6919</v>
      </c>
      <c r="P10" t="s">
        <v>6993</v>
      </c>
      <c r="Q10">
        <v>7</v>
      </c>
      <c r="R10">
        <v>5</v>
      </c>
      <c r="S10">
        <v>2.75</v>
      </c>
      <c r="T10">
        <v>2.8</v>
      </c>
      <c r="U10">
        <v>665.86</v>
      </c>
      <c r="V10">
        <v>156.94</v>
      </c>
      <c r="W10">
        <v>3.03</v>
      </c>
      <c r="X10">
        <v>13.72</v>
      </c>
      <c r="Y10">
        <v>6.51</v>
      </c>
      <c r="Z10">
        <v>3</v>
      </c>
      <c r="AA10" t="s">
        <v>4250</v>
      </c>
      <c r="AB10">
        <v>1</v>
      </c>
      <c r="AC10">
        <v>16</v>
      </c>
      <c r="AD10">
        <v>2.625</v>
      </c>
      <c r="AF10" t="s">
        <v>7949</v>
      </c>
      <c r="AI10">
        <v>0</v>
      </c>
      <c r="AJ10">
        <v>0</v>
      </c>
      <c r="AK10" t="s">
        <v>7956</v>
      </c>
      <c r="AL10" t="s">
        <v>7956</v>
      </c>
    </row>
    <row r="11" spans="1:39" x14ac:dyDescent="0.25">
      <c r="A11" t="s">
        <v>5268</v>
      </c>
      <c r="B11" t="s">
        <v>4839</v>
      </c>
      <c r="C11" t="s">
        <v>4842</v>
      </c>
      <c r="D11">
        <v>3.5999999999999997E-2</v>
      </c>
      <c r="E11" t="s">
        <v>4845</v>
      </c>
      <c r="F11">
        <v>10.44</v>
      </c>
      <c r="G11">
        <v>0.02</v>
      </c>
      <c r="H11">
        <v>3</v>
      </c>
      <c r="I11" t="s">
        <v>6220</v>
      </c>
      <c r="K11" t="s">
        <v>6860</v>
      </c>
      <c r="M11" t="s">
        <v>6863</v>
      </c>
      <c r="N11">
        <v>8</v>
      </c>
      <c r="O11" t="s">
        <v>6919</v>
      </c>
      <c r="P11" t="s">
        <v>6994</v>
      </c>
      <c r="Q11">
        <v>7</v>
      </c>
      <c r="R11">
        <v>4</v>
      </c>
      <c r="S11">
        <v>5.54</v>
      </c>
      <c r="T11">
        <v>5.56</v>
      </c>
      <c r="U11">
        <v>653.89</v>
      </c>
      <c r="V11">
        <v>132.77000000000001</v>
      </c>
      <c r="W11">
        <v>3.99</v>
      </c>
      <c r="X11">
        <v>13.94</v>
      </c>
      <c r="Y11">
        <v>6.5</v>
      </c>
      <c r="Z11">
        <v>3</v>
      </c>
      <c r="AA11" t="s">
        <v>4250</v>
      </c>
      <c r="AB11">
        <v>1</v>
      </c>
      <c r="AC11">
        <v>14</v>
      </c>
      <c r="AD11">
        <v>1</v>
      </c>
      <c r="AF11" t="s">
        <v>7949</v>
      </c>
      <c r="AI11">
        <v>0</v>
      </c>
      <c r="AJ11">
        <v>0</v>
      </c>
      <c r="AK11" t="s">
        <v>7956</v>
      </c>
      <c r="AL11" t="s">
        <v>7956</v>
      </c>
    </row>
    <row r="12" spans="1:39" x14ac:dyDescent="0.25">
      <c r="A12" t="s">
        <v>5269</v>
      </c>
      <c r="B12" t="s">
        <v>4839</v>
      </c>
      <c r="C12" t="s">
        <v>4842</v>
      </c>
      <c r="D12">
        <v>0.12</v>
      </c>
      <c r="E12" t="s">
        <v>4845</v>
      </c>
      <c r="F12">
        <v>9.92</v>
      </c>
      <c r="G12">
        <v>0.01</v>
      </c>
      <c r="H12">
        <v>3</v>
      </c>
      <c r="I12" t="s">
        <v>6220</v>
      </c>
      <c r="K12" t="s">
        <v>6860</v>
      </c>
      <c r="M12" t="s">
        <v>6864</v>
      </c>
      <c r="N12">
        <v>8</v>
      </c>
      <c r="O12" t="s">
        <v>6920</v>
      </c>
      <c r="P12" t="s">
        <v>6995</v>
      </c>
      <c r="Q12">
        <v>10</v>
      </c>
      <c r="R12">
        <v>5</v>
      </c>
      <c r="S12">
        <v>2.99</v>
      </c>
      <c r="T12">
        <v>2.99</v>
      </c>
      <c r="U12">
        <v>659.85</v>
      </c>
      <c r="V12">
        <v>206.03</v>
      </c>
      <c r="W12">
        <v>1.76</v>
      </c>
      <c r="X12">
        <v>9.59</v>
      </c>
      <c r="Y12">
        <v>1.89</v>
      </c>
      <c r="Z12">
        <v>1</v>
      </c>
      <c r="AA12" t="s">
        <v>4250</v>
      </c>
      <c r="AB12">
        <v>1</v>
      </c>
      <c r="AC12">
        <v>18</v>
      </c>
      <c r="AD12">
        <v>2.5049999999999999</v>
      </c>
      <c r="AF12" t="s">
        <v>7949</v>
      </c>
      <c r="AI12">
        <v>0</v>
      </c>
      <c r="AJ12">
        <v>0</v>
      </c>
      <c r="AK12" t="s">
        <v>7957</v>
      </c>
      <c r="AL12" t="s">
        <v>7957</v>
      </c>
    </row>
    <row r="13" spans="1:39" x14ac:dyDescent="0.25">
      <c r="A13" t="s">
        <v>5269</v>
      </c>
      <c r="B13" t="s">
        <v>4839</v>
      </c>
      <c r="C13" t="s">
        <v>4842</v>
      </c>
      <c r="D13">
        <v>0.12</v>
      </c>
      <c r="E13" t="s">
        <v>4845</v>
      </c>
      <c r="F13">
        <v>9.92</v>
      </c>
      <c r="G13">
        <v>0.01</v>
      </c>
      <c r="H13">
        <v>3</v>
      </c>
      <c r="I13" t="s">
        <v>6220</v>
      </c>
      <c r="K13" t="s">
        <v>6860</v>
      </c>
      <c r="M13" t="s">
        <v>6865</v>
      </c>
      <c r="N13">
        <v>8</v>
      </c>
      <c r="O13" t="s">
        <v>6921</v>
      </c>
      <c r="P13" t="s">
        <v>6995</v>
      </c>
      <c r="Q13">
        <v>10</v>
      </c>
      <c r="R13">
        <v>5</v>
      </c>
      <c r="S13">
        <v>2.99</v>
      </c>
      <c r="T13">
        <v>2.99</v>
      </c>
      <c r="U13">
        <v>659.85</v>
      </c>
      <c r="V13">
        <v>206.03</v>
      </c>
      <c r="W13">
        <v>1.76</v>
      </c>
      <c r="X13">
        <v>9.59</v>
      </c>
      <c r="Y13">
        <v>1.89</v>
      </c>
      <c r="Z13">
        <v>1</v>
      </c>
      <c r="AA13" t="s">
        <v>4250</v>
      </c>
      <c r="AB13">
        <v>1</v>
      </c>
      <c r="AC13">
        <v>18</v>
      </c>
      <c r="AD13">
        <v>2.5049999999999999</v>
      </c>
      <c r="AF13" t="s">
        <v>7949</v>
      </c>
      <c r="AI13">
        <v>0</v>
      </c>
      <c r="AJ13">
        <v>0</v>
      </c>
      <c r="AK13" t="s">
        <v>7956</v>
      </c>
      <c r="AL13" t="s">
        <v>7956</v>
      </c>
    </row>
    <row r="14" spans="1:39" x14ac:dyDescent="0.25">
      <c r="A14" t="s">
        <v>5270</v>
      </c>
      <c r="B14" t="s">
        <v>4839</v>
      </c>
      <c r="C14" t="s">
        <v>4842</v>
      </c>
      <c r="D14">
        <v>0.12</v>
      </c>
      <c r="E14" t="s">
        <v>4845</v>
      </c>
      <c r="F14">
        <v>9.92</v>
      </c>
      <c r="G14">
        <v>0</v>
      </c>
      <c r="H14">
        <v>1</v>
      </c>
      <c r="I14" t="s">
        <v>6220</v>
      </c>
      <c r="K14" t="s">
        <v>6860</v>
      </c>
      <c r="M14" t="s">
        <v>6866</v>
      </c>
      <c r="N14">
        <v>8</v>
      </c>
      <c r="O14" t="s">
        <v>6922</v>
      </c>
      <c r="P14" t="s">
        <v>6996</v>
      </c>
      <c r="Q14">
        <v>10</v>
      </c>
      <c r="R14">
        <v>5</v>
      </c>
      <c r="S14">
        <v>2.89</v>
      </c>
      <c r="T14">
        <v>2.89</v>
      </c>
      <c r="U14">
        <v>659.85</v>
      </c>
      <c r="V14">
        <v>206.03</v>
      </c>
      <c r="W14">
        <v>1.9</v>
      </c>
      <c r="X14">
        <v>9.59</v>
      </c>
      <c r="Y14">
        <v>1.89</v>
      </c>
      <c r="Z14">
        <v>1</v>
      </c>
      <c r="AA14" t="s">
        <v>4250</v>
      </c>
      <c r="AB14">
        <v>1</v>
      </c>
      <c r="AC14">
        <v>16</v>
      </c>
      <c r="AD14">
        <v>2.5550000000000002</v>
      </c>
      <c r="AF14" t="s">
        <v>7949</v>
      </c>
      <c r="AI14">
        <v>0</v>
      </c>
      <c r="AJ14">
        <v>0</v>
      </c>
      <c r="AK14" t="s">
        <v>7958</v>
      </c>
      <c r="AL14" t="s">
        <v>7958</v>
      </c>
    </row>
    <row r="15" spans="1:39" x14ac:dyDescent="0.25">
      <c r="A15" t="s">
        <v>5271</v>
      </c>
      <c r="B15" t="s">
        <v>4839</v>
      </c>
      <c r="C15" t="s">
        <v>4842</v>
      </c>
      <c r="D15">
        <v>0.25</v>
      </c>
      <c r="E15" t="s">
        <v>4845</v>
      </c>
      <c r="F15">
        <v>9.6</v>
      </c>
      <c r="G15">
        <v>0.47</v>
      </c>
      <c r="H15">
        <v>3</v>
      </c>
      <c r="I15" t="s">
        <v>6220</v>
      </c>
      <c r="K15" t="s">
        <v>6860</v>
      </c>
      <c r="L15" t="s">
        <v>6861</v>
      </c>
      <c r="M15" t="s">
        <v>6867</v>
      </c>
      <c r="N15">
        <v>9</v>
      </c>
      <c r="O15" t="s">
        <v>6923</v>
      </c>
      <c r="P15" t="s">
        <v>6997</v>
      </c>
      <c r="Q15">
        <v>9</v>
      </c>
      <c r="R15">
        <v>6</v>
      </c>
      <c r="S15">
        <v>3.45</v>
      </c>
      <c r="T15">
        <v>3.45</v>
      </c>
      <c r="U15">
        <v>710.98</v>
      </c>
      <c r="V15">
        <v>187.85</v>
      </c>
      <c r="W15">
        <v>3.47</v>
      </c>
      <c r="X15">
        <v>11.59</v>
      </c>
      <c r="Y15">
        <v>3.39</v>
      </c>
      <c r="Z15">
        <v>1</v>
      </c>
      <c r="AA15" t="s">
        <v>4250</v>
      </c>
      <c r="AB15">
        <v>2</v>
      </c>
      <c r="AC15">
        <v>19</v>
      </c>
      <c r="AD15">
        <v>2.0499999999999998</v>
      </c>
      <c r="AF15" t="s">
        <v>7949</v>
      </c>
      <c r="AI15">
        <v>0</v>
      </c>
      <c r="AJ15">
        <v>0</v>
      </c>
      <c r="AK15" t="s">
        <v>7959</v>
      </c>
      <c r="AL15" t="s">
        <v>7959</v>
      </c>
    </row>
    <row r="16" spans="1:39" x14ac:dyDescent="0.25">
      <c r="A16" t="s">
        <v>5272</v>
      </c>
      <c r="B16" t="s">
        <v>4839</v>
      </c>
      <c r="C16" t="s">
        <v>4842</v>
      </c>
      <c r="D16">
        <v>0.3</v>
      </c>
      <c r="E16" t="s">
        <v>4845</v>
      </c>
      <c r="F16">
        <v>9.52</v>
      </c>
      <c r="G16">
        <v>0.02</v>
      </c>
      <c r="H16">
        <v>3</v>
      </c>
      <c r="I16" t="s">
        <v>6220</v>
      </c>
      <c r="K16" t="s">
        <v>6860</v>
      </c>
      <c r="M16" t="s">
        <v>6864</v>
      </c>
      <c r="N16">
        <v>8</v>
      </c>
      <c r="O16" t="s">
        <v>6920</v>
      </c>
      <c r="P16" t="s">
        <v>6998</v>
      </c>
      <c r="Q16">
        <v>10</v>
      </c>
      <c r="R16">
        <v>5</v>
      </c>
      <c r="S16">
        <v>1.61</v>
      </c>
      <c r="T16">
        <v>1.61</v>
      </c>
      <c r="U16">
        <v>658.86</v>
      </c>
      <c r="V16">
        <v>197.82</v>
      </c>
      <c r="W16">
        <v>1.43</v>
      </c>
      <c r="X16">
        <v>9.65</v>
      </c>
      <c r="Y16">
        <v>2.36</v>
      </c>
      <c r="Z16">
        <v>1</v>
      </c>
      <c r="AA16" t="s">
        <v>4250</v>
      </c>
      <c r="AB16">
        <v>1</v>
      </c>
      <c r="AC16">
        <v>18</v>
      </c>
      <c r="AD16">
        <v>3</v>
      </c>
      <c r="AF16" t="s">
        <v>7949</v>
      </c>
      <c r="AI16">
        <v>0</v>
      </c>
      <c r="AJ16">
        <v>0</v>
      </c>
      <c r="AK16" t="s">
        <v>7957</v>
      </c>
      <c r="AL16" t="s">
        <v>7957</v>
      </c>
    </row>
    <row r="17" spans="1:38" x14ac:dyDescent="0.25">
      <c r="A17" t="s">
        <v>5272</v>
      </c>
      <c r="B17" t="s">
        <v>4839</v>
      </c>
      <c r="C17" t="s">
        <v>4842</v>
      </c>
      <c r="D17">
        <v>0.3</v>
      </c>
      <c r="E17" t="s">
        <v>4845</v>
      </c>
      <c r="F17">
        <v>9.52</v>
      </c>
      <c r="G17">
        <v>0.02</v>
      </c>
      <c r="H17">
        <v>3</v>
      </c>
      <c r="I17" t="s">
        <v>6220</v>
      </c>
      <c r="K17" t="s">
        <v>6860</v>
      </c>
      <c r="L17" t="s">
        <v>6861</v>
      </c>
      <c r="M17" t="s">
        <v>6867</v>
      </c>
      <c r="N17">
        <v>9</v>
      </c>
      <c r="O17" t="s">
        <v>6923</v>
      </c>
      <c r="P17" t="s">
        <v>6998</v>
      </c>
      <c r="Q17">
        <v>10</v>
      </c>
      <c r="R17">
        <v>5</v>
      </c>
      <c r="S17">
        <v>1.61</v>
      </c>
      <c r="T17">
        <v>1.61</v>
      </c>
      <c r="U17">
        <v>658.86</v>
      </c>
      <c r="V17">
        <v>197.82</v>
      </c>
      <c r="W17">
        <v>1.43</v>
      </c>
      <c r="X17">
        <v>9.65</v>
      </c>
      <c r="Y17">
        <v>2.36</v>
      </c>
      <c r="Z17">
        <v>1</v>
      </c>
      <c r="AA17" t="s">
        <v>4250</v>
      </c>
      <c r="AB17">
        <v>1</v>
      </c>
      <c r="AC17">
        <v>18</v>
      </c>
      <c r="AD17">
        <v>3</v>
      </c>
      <c r="AF17" t="s">
        <v>7949</v>
      </c>
      <c r="AI17">
        <v>0</v>
      </c>
      <c r="AJ17">
        <v>0</v>
      </c>
      <c r="AK17" t="s">
        <v>7959</v>
      </c>
      <c r="AL17" t="s">
        <v>7959</v>
      </c>
    </row>
    <row r="18" spans="1:38" x14ac:dyDescent="0.25">
      <c r="A18" t="s">
        <v>5273</v>
      </c>
      <c r="B18" t="s">
        <v>4839</v>
      </c>
      <c r="C18" t="s">
        <v>4842</v>
      </c>
      <c r="D18">
        <v>0.3</v>
      </c>
      <c r="E18" t="s">
        <v>4845</v>
      </c>
      <c r="F18">
        <v>9.52</v>
      </c>
      <c r="G18">
        <v>0</v>
      </c>
      <c r="H18">
        <v>1</v>
      </c>
      <c r="I18" t="s">
        <v>6220</v>
      </c>
      <c r="K18" t="s">
        <v>6860</v>
      </c>
      <c r="M18" t="s">
        <v>6865</v>
      </c>
      <c r="N18">
        <v>8</v>
      </c>
      <c r="O18" t="s">
        <v>6924</v>
      </c>
      <c r="P18" t="s">
        <v>6999</v>
      </c>
      <c r="Q18">
        <v>12</v>
      </c>
      <c r="R18">
        <v>12</v>
      </c>
      <c r="S18">
        <v>-5.47</v>
      </c>
      <c r="T18">
        <v>0.04</v>
      </c>
      <c r="U18">
        <v>935.04</v>
      </c>
      <c r="V18">
        <v>378.92</v>
      </c>
      <c r="W18">
        <v>-0.99</v>
      </c>
      <c r="X18">
        <v>3.48</v>
      </c>
      <c r="Y18">
        <v>8.73</v>
      </c>
      <c r="Z18">
        <v>1</v>
      </c>
      <c r="AA18" t="s">
        <v>4250</v>
      </c>
      <c r="AB18">
        <v>3</v>
      </c>
      <c r="AC18">
        <v>30</v>
      </c>
      <c r="AD18">
        <v>2.6349999999999998</v>
      </c>
      <c r="AF18" t="s">
        <v>7950</v>
      </c>
      <c r="AI18">
        <v>0</v>
      </c>
      <c r="AJ18">
        <v>0</v>
      </c>
      <c r="AK18" t="s">
        <v>7960</v>
      </c>
      <c r="AL18" t="s">
        <v>7960</v>
      </c>
    </row>
    <row r="19" spans="1:38" x14ac:dyDescent="0.25">
      <c r="A19" t="s">
        <v>5274</v>
      </c>
      <c r="B19" t="s">
        <v>4839</v>
      </c>
      <c r="C19" t="s">
        <v>4842</v>
      </c>
      <c r="D19">
        <v>0.3</v>
      </c>
      <c r="E19" t="s">
        <v>4845</v>
      </c>
      <c r="F19">
        <v>9.52</v>
      </c>
      <c r="G19">
        <v>0</v>
      </c>
      <c r="H19">
        <v>1</v>
      </c>
      <c r="I19" t="s">
        <v>6220</v>
      </c>
      <c r="K19" t="s">
        <v>6860</v>
      </c>
      <c r="L19" t="s">
        <v>6861</v>
      </c>
      <c r="M19" t="s">
        <v>6868</v>
      </c>
      <c r="N19">
        <v>9</v>
      </c>
      <c r="O19" t="s">
        <v>6925</v>
      </c>
      <c r="P19" t="s">
        <v>7000</v>
      </c>
      <c r="Q19">
        <v>14</v>
      </c>
      <c r="R19">
        <v>13</v>
      </c>
      <c r="S19">
        <v>-4.05</v>
      </c>
      <c r="T19">
        <v>1.39</v>
      </c>
      <c r="U19">
        <v>979.1</v>
      </c>
      <c r="V19">
        <v>399.15</v>
      </c>
      <c r="W19">
        <v>-1.59</v>
      </c>
      <c r="X19">
        <v>3.48</v>
      </c>
      <c r="Y19">
        <v>8.73</v>
      </c>
      <c r="Z19">
        <v>1</v>
      </c>
      <c r="AA19" t="s">
        <v>4250</v>
      </c>
      <c r="AB19">
        <v>3</v>
      </c>
      <c r="AC19">
        <v>33</v>
      </c>
      <c r="AD19">
        <v>2.6349999999999998</v>
      </c>
      <c r="AF19" t="s">
        <v>7950</v>
      </c>
      <c r="AI19">
        <v>0</v>
      </c>
      <c r="AJ19">
        <v>0</v>
      </c>
      <c r="AK19" t="s">
        <v>7961</v>
      </c>
      <c r="AL19" t="s">
        <v>7961</v>
      </c>
    </row>
    <row r="20" spans="1:38" x14ac:dyDescent="0.25">
      <c r="A20" t="s">
        <v>5275</v>
      </c>
      <c r="B20" t="s">
        <v>4839</v>
      </c>
      <c r="C20" t="s">
        <v>4842</v>
      </c>
      <c r="D20">
        <v>0.3</v>
      </c>
      <c r="E20" t="s">
        <v>4845</v>
      </c>
      <c r="F20">
        <v>9.52</v>
      </c>
      <c r="G20">
        <v>0.45</v>
      </c>
      <c r="H20">
        <v>2</v>
      </c>
      <c r="I20" t="s">
        <v>6220</v>
      </c>
      <c r="K20" t="s">
        <v>6860</v>
      </c>
      <c r="L20" t="s">
        <v>6861</v>
      </c>
      <c r="M20" t="s">
        <v>6869</v>
      </c>
      <c r="N20">
        <v>9</v>
      </c>
      <c r="O20" t="s">
        <v>6926</v>
      </c>
      <c r="P20" t="s">
        <v>7001</v>
      </c>
      <c r="Q20">
        <v>12</v>
      </c>
      <c r="R20">
        <v>12</v>
      </c>
      <c r="S20">
        <v>-5.38</v>
      </c>
      <c r="T20">
        <v>0.14000000000000001</v>
      </c>
      <c r="U20">
        <v>936.07</v>
      </c>
      <c r="V20">
        <v>370.05</v>
      </c>
      <c r="W20">
        <v>-0.11</v>
      </c>
      <c r="X20">
        <v>3.48</v>
      </c>
      <c r="Y20">
        <v>8.73</v>
      </c>
      <c r="Z20">
        <v>1</v>
      </c>
      <c r="AA20" t="s">
        <v>4250</v>
      </c>
      <c r="AB20">
        <v>3</v>
      </c>
      <c r="AC20">
        <v>31</v>
      </c>
      <c r="AD20">
        <v>2.6349999999999998</v>
      </c>
      <c r="AF20" t="s">
        <v>7950</v>
      </c>
      <c r="AI20">
        <v>0</v>
      </c>
      <c r="AJ20">
        <v>0</v>
      </c>
      <c r="AK20" t="s">
        <v>7962</v>
      </c>
      <c r="AL20" t="s">
        <v>7962</v>
      </c>
    </row>
    <row r="21" spans="1:38" x14ac:dyDescent="0.25">
      <c r="A21" t="s">
        <v>5275</v>
      </c>
      <c r="B21" t="s">
        <v>4839</v>
      </c>
      <c r="C21" t="s">
        <v>4842</v>
      </c>
      <c r="D21">
        <v>0.31</v>
      </c>
      <c r="E21" t="s">
        <v>4845</v>
      </c>
      <c r="F21">
        <v>9.51</v>
      </c>
      <c r="G21">
        <v>0.45</v>
      </c>
      <c r="H21">
        <v>2</v>
      </c>
      <c r="I21" t="s">
        <v>6220</v>
      </c>
      <c r="K21" t="s">
        <v>6860</v>
      </c>
      <c r="L21" t="s">
        <v>6861</v>
      </c>
      <c r="M21" t="s">
        <v>6870</v>
      </c>
      <c r="N21">
        <v>9</v>
      </c>
      <c r="O21" t="s">
        <v>6927</v>
      </c>
      <c r="P21" t="s">
        <v>7001</v>
      </c>
      <c r="Q21">
        <v>12</v>
      </c>
      <c r="R21">
        <v>12</v>
      </c>
      <c r="S21">
        <v>-5.38</v>
      </c>
      <c r="T21">
        <v>0.14000000000000001</v>
      </c>
      <c r="U21">
        <v>936.07</v>
      </c>
      <c r="V21">
        <v>370.05</v>
      </c>
      <c r="W21">
        <v>-0.11</v>
      </c>
      <c r="X21">
        <v>3.48</v>
      </c>
      <c r="Y21">
        <v>8.73</v>
      </c>
      <c r="Z21">
        <v>1</v>
      </c>
      <c r="AA21" t="s">
        <v>4250</v>
      </c>
      <c r="AB21">
        <v>3</v>
      </c>
      <c r="AC21">
        <v>31</v>
      </c>
      <c r="AD21">
        <v>2.6349999999999998</v>
      </c>
      <c r="AF21" t="s">
        <v>7950</v>
      </c>
      <c r="AI21">
        <v>0</v>
      </c>
      <c r="AJ21">
        <v>0</v>
      </c>
      <c r="AK21" t="s">
        <v>7963</v>
      </c>
      <c r="AL21" t="s">
        <v>7963</v>
      </c>
    </row>
    <row r="22" spans="1:38" x14ac:dyDescent="0.25">
      <c r="A22" t="s">
        <v>5275</v>
      </c>
      <c r="B22" t="s">
        <v>4839</v>
      </c>
      <c r="C22" t="s">
        <v>4842</v>
      </c>
      <c r="D22">
        <v>1.2</v>
      </c>
      <c r="E22" t="s">
        <v>4845</v>
      </c>
      <c r="F22">
        <v>8.92</v>
      </c>
      <c r="G22">
        <v>0.45</v>
      </c>
      <c r="H22">
        <v>2</v>
      </c>
      <c r="I22" t="s">
        <v>6220</v>
      </c>
      <c r="K22" t="s">
        <v>6860</v>
      </c>
      <c r="L22" t="s">
        <v>6861</v>
      </c>
      <c r="M22" t="s">
        <v>6871</v>
      </c>
      <c r="N22">
        <v>9</v>
      </c>
      <c r="O22" t="s">
        <v>6928</v>
      </c>
      <c r="P22" t="s">
        <v>7001</v>
      </c>
      <c r="Q22">
        <v>12</v>
      </c>
      <c r="R22">
        <v>12</v>
      </c>
      <c r="S22">
        <v>-5.38</v>
      </c>
      <c r="T22">
        <v>0.14000000000000001</v>
      </c>
      <c r="U22">
        <v>936.07</v>
      </c>
      <c r="V22">
        <v>370.05</v>
      </c>
      <c r="W22">
        <v>-0.11</v>
      </c>
      <c r="X22">
        <v>3.48</v>
      </c>
      <c r="Y22">
        <v>8.73</v>
      </c>
      <c r="Z22">
        <v>1</v>
      </c>
      <c r="AA22" t="s">
        <v>4250</v>
      </c>
      <c r="AB22">
        <v>3</v>
      </c>
      <c r="AC22">
        <v>31</v>
      </c>
      <c r="AD22">
        <v>2.6349999999999998</v>
      </c>
      <c r="AF22" t="s">
        <v>7950</v>
      </c>
      <c r="AI22">
        <v>0</v>
      </c>
      <c r="AJ22">
        <v>0</v>
      </c>
      <c r="AK22" t="s">
        <v>7963</v>
      </c>
      <c r="AL22" t="s">
        <v>7963</v>
      </c>
    </row>
    <row r="23" spans="1:38" x14ac:dyDescent="0.25">
      <c r="A23" t="s">
        <v>5276</v>
      </c>
      <c r="B23" t="s">
        <v>4839</v>
      </c>
      <c r="C23" t="s">
        <v>4842</v>
      </c>
      <c r="D23">
        <v>0.32</v>
      </c>
      <c r="E23" t="s">
        <v>4845</v>
      </c>
      <c r="F23">
        <v>9.49</v>
      </c>
      <c r="G23">
        <v>0</v>
      </c>
      <c r="H23">
        <v>1</v>
      </c>
      <c r="I23" t="s">
        <v>6220</v>
      </c>
      <c r="K23" t="s">
        <v>6860</v>
      </c>
      <c r="L23" t="s">
        <v>6861</v>
      </c>
      <c r="M23" t="s">
        <v>6872</v>
      </c>
      <c r="N23">
        <v>9</v>
      </c>
      <c r="O23" t="s">
        <v>6929</v>
      </c>
      <c r="P23" t="s">
        <v>7002</v>
      </c>
      <c r="Q23">
        <v>12</v>
      </c>
      <c r="R23">
        <v>11</v>
      </c>
      <c r="S23">
        <v>-3.68</v>
      </c>
      <c r="T23">
        <v>1.84</v>
      </c>
      <c r="U23">
        <v>935.08</v>
      </c>
      <c r="V23">
        <v>358.02</v>
      </c>
      <c r="W23">
        <v>0.98</v>
      </c>
      <c r="X23">
        <v>4.1100000000000003</v>
      </c>
      <c r="Y23">
        <v>8.73</v>
      </c>
      <c r="Z23">
        <v>1</v>
      </c>
      <c r="AA23" t="s">
        <v>4250</v>
      </c>
      <c r="AB23">
        <v>3</v>
      </c>
      <c r="AC23">
        <v>32</v>
      </c>
      <c r="AD23">
        <v>2.6349999999999998</v>
      </c>
      <c r="AF23" t="s">
        <v>7950</v>
      </c>
      <c r="AI23">
        <v>0</v>
      </c>
      <c r="AJ23">
        <v>0</v>
      </c>
      <c r="AK23" t="s">
        <v>7964</v>
      </c>
      <c r="AL23" t="s">
        <v>7964</v>
      </c>
    </row>
    <row r="24" spans="1:38" x14ac:dyDescent="0.25">
      <c r="A24" t="s">
        <v>5277</v>
      </c>
      <c r="B24" t="s">
        <v>4839</v>
      </c>
      <c r="C24" t="s">
        <v>4842</v>
      </c>
      <c r="D24">
        <v>0.32</v>
      </c>
      <c r="E24" t="s">
        <v>4845</v>
      </c>
      <c r="F24">
        <v>9.49</v>
      </c>
      <c r="G24">
        <v>0</v>
      </c>
      <c r="H24">
        <v>1</v>
      </c>
      <c r="I24" t="s">
        <v>6220</v>
      </c>
      <c r="K24" t="s">
        <v>6860</v>
      </c>
      <c r="L24" t="s">
        <v>6861</v>
      </c>
      <c r="M24" t="s">
        <v>6873</v>
      </c>
      <c r="N24">
        <v>9</v>
      </c>
      <c r="O24" t="s">
        <v>6930</v>
      </c>
      <c r="P24" t="s">
        <v>7003</v>
      </c>
      <c r="Q24">
        <v>12</v>
      </c>
      <c r="R24">
        <v>12</v>
      </c>
      <c r="S24">
        <v>-5.38</v>
      </c>
      <c r="T24">
        <v>0.14000000000000001</v>
      </c>
      <c r="U24">
        <v>936.07</v>
      </c>
      <c r="V24">
        <v>370.05</v>
      </c>
      <c r="W24">
        <v>-0.11</v>
      </c>
      <c r="X24">
        <v>3.48</v>
      </c>
      <c r="Y24">
        <v>8.73</v>
      </c>
      <c r="Z24">
        <v>1</v>
      </c>
      <c r="AA24" t="s">
        <v>4250</v>
      </c>
      <c r="AB24">
        <v>3</v>
      </c>
      <c r="AC24">
        <v>31</v>
      </c>
      <c r="AD24">
        <v>2.6349999999999998</v>
      </c>
      <c r="AF24" t="s">
        <v>7950</v>
      </c>
      <c r="AI24">
        <v>0</v>
      </c>
      <c r="AJ24">
        <v>0</v>
      </c>
      <c r="AK24" t="s">
        <v>7965</v>
      </c>
      <c r="AL24" t="s">
        <v>7965</v>
      </c>
    </row>
    <row r="25" spans="1:38" x14ac:dyDescent="0.25">
      <c r="A25" t="s">
        <v>5278</v>
      </c>
      <c r="B25" t="s">
        <v>4839</v>
      </c>
      <c r="C25" t="s">
        <v>4842</v>
      </c>
      <c r="D25">
        <v>0.4</v>
      </c>
      <c r="E25" t="s">
        <v>4845</v>
      </c>
      <c r="F25">
        <v>9.4</v>
      </c>
      <c r="G25">
        <v>0</v>
      </c>
      <c r="H25">
        <v>2</v>
      </c>
      <c r="I25" t="s">
        <v>6220</v>
      </c>
      <c r="K25" t="s">
        <v>6860</v>
      </c>
      <c r="M25" t="s">
        <v>6863</v>
      </c>
      <c r="N25">
        <v>8</v>
      </c>
      <c r="O25" t="s">
        <v>6919</v>
      </c>
      <c r="P25" t="s">
        <v>7004</v>
      </c>
      <c r="Q25">
        <v>7</v>
      </c>
      <c r="R25">
        <v>4</v>
      </c>
      <c r="S25">
        <v>4.63</v>
      </c>
      <c r="T25">
        <v>4.6399999999999997</v>
      </c>
      <c r="U25">
        <v>625.84</v>
      </c>
      <c r="V25">
        <v>132.77000000000001</v>
      </c>
      <c r="W25">
        <v>3.22</v>
      </c>
      <c r="X25">
        <v>13.94</v>
      </c>
      <c r="Y25">
        <v>6.5</v>
      </c>
      <c r="Z25">
        <v>3</v>
      </c>
      <c r="AA25" t="s">
        <v>4250</v>
      </c>
      <c r="AB25">
        <v>1</v>
      </c>
      <c r="AC25">
        <v>14</v>
      </c>
      <c r="AD25">
        <v>1.18</v>
      </c>
      <c r="AF25" t="s">
        <v>7949</v>
      </c>
      <c r="AI25">
        <v>0</v>
      </c>
      <c r="AJ25">
        <v>0</v>
      </c>
      <c r="AK25" t="s">
        <v>7956</v>
      </c>
      <c r="AL25" t="s">
        <v>7956</v>
      </c>
    </row>
    <row r="26" spans="1:38" x14ac:dyDescent="0.25">
      <c r="A26" t="s">
        <v>5279</v>
      </c>
      <c r="B26" t="s">
        <v>4839</v>
      </c>
      <c r="C26" t="s">
        <v>4842</v>
      </c>
      <c r="D26">
        <v>0.47</v>
      </c>
      <c r="E26" t="s">
        <v>4845</v>
      </c>
      <c r="F26">
        <v>9.33</v>
      </c>
      <c r="G26">
        <v>0</v>
      </c>
      <c r="H26">
        <v>2</v>
      </c>
      <c r="I26" t="s">
        <v>6220</v>
      </c>
      <c r="K26" t="s">
        <v>6860</v>
      </c>
      <c r="M26" t="s">
        <v>6863</v>
      </c>
      <c r="N26">
        <v>8</v>
      </c>
      <c r="O26" t="s">
        <v>6919</v>
      </c>
      <c r="P26" t="s">
        <v>7005</v>
      </c>
      <c r="Q26">
        <v>7</v>
      </c>
      <c r="R26">
        <v>4</v>
      </c>
      <c r="S26">
        <v>4.5</v>
      </c>
      <c r="T26">
        <v>4.53</v>
      </c>
      <c r="U26">
        <v>637.85</v>
      </c>
      <c r="V26">
        <v>132.77000000000001</v>
      </c>
      <c r="W26">
        <v>3.5</v>
      </c>
      <c r="X26">
        <v>13.73</v>
      </c>
      <c r="Y26">
        <v>6.51</v>
      </c>
      <c r="Z26">
        <v>3</v>
      </c>
      <c r="AA26" t="s">
        <v>4250</v>
      </c>
      <c r="AB26">
        <v>1</v>
      </c>
      <c r="AC26">
        <v>13</v>
      </c>
      <c r="AD26">
        <v>1.2350000000000001</v>
      </c>
      <c r="AF26" t="s">
        <v>7949</v>
      </c>
      <c r="AI26">
        <v>0</v>
      </c>
      <c r="AJ26">
        <v>0</v>
      </c>
      <c r="AK26" t="s">
        <v>7956</v>
      </c>
      <c r="AL26" t="s">
        <v>7956</v>
      </c>
    </row>
    <row r="27" spans="1:38" x14ac:dyDescent="0.25">
      <c r="A27" t="s">
        <v>5280</v>
      </c>
      <c r="B27" t="s">
        <v>4839</v>
      </c>
      <c r="C27" t="s">
        <v>4842</v>
      </c>
      <c r="D27">
        <v>0.5</v>
      </c>
      <c r="E27" t="s">
        <v>4845</v>
      </c>
      <c r="F27">
        <v>9.3000000000000007</v>
      </c>
      <c r="G27">
        <v>0.65</v>
      </c>
      <c r="H27">
        <v>2</v>
      </c>
      <c r="I27" t="s">
        <v>6221</v>
      </c>
      <c r="J27" t="s">
        <v>6223</v>
      </c>
      <c r="K27" t="s">
        <v>6860</v>
      </c>
      <c r="L27" t="s">
        <v>6861</v>
      </c>
      <c r="M27" t="s">
        <v>6874</v>
      </c>
      <c r="N27">
        <v>8</v>
      </c>
      <c r="O27" t="s">
        <v>6931</v>
      </c>
      <c r="P27" t="s">
        <v>7006</v>
      </c>
      <c r="Q27">
        <v>7</v>
      </c>
      <c r="R27">
        <v>2</v>
      </c>
      <c r="S27">
        <v>2.21</v>
      </c>
      <c r="T27">
        <v>2.21</v>
      </c>
      <c r="U27">
        <v>455.92</v>
      </c>
      <c r="V27">
        <v>112.18</v>
      </c>
      <c r="W27">
        <v>3.27</v>
      </c>
      <c r="Y27">
        <v>0</v>
      </c>
      <c r="Z27">
        <v>3</v>
      </c>
      <c r="AA27" t="s">
        <v>4250</v>
      </c>
      <c r="AB27">
        <v>0</v>
      </c>
      <c r="AC27">
        <v>3</v>
      </c>
      <c r="AD27">
        <v>3.9705238095238089</v>
      </c>
      <c r="AF27" t="s">
        <v>7949</v>
      </c>
      <c r="AI27">
        <v>0</v>
      </c>
      <c r="AJ27">
        <v>0</v>
      </c>
    </row>
    <row r="28" spans="1:38" x14ac:dyDescent="0.25">
      <c r="A28" t="s">
        <v>5281</v>
      </c>
      <c r="B28" t="s">
        <v>4839</v>
      </c>
      <c r="C28" t="s">
        <v>4842</v>
      </c>
      <c r="D28">
        <v>0.8</v>
      </c>
      <c r="E28" t="s">
        <v>4845</v>
      </c>
      <c r="F28">
        <v>9.1</v>
      </c>
      <c r="G28">
        <v>0.45</v>
      </c>
      <c r="H28">
        <v>4</v>
      </c>
      <c r="I28" t="s">
        <v>6220</v>
      </c>
      <c r="K28" t="s">
        <v>6860</v>
      </c>
      <c r="M28" t="s">
        <v>6875</v>
      </c>
      <c r="N28">
        <v>8</v>
      </c>
      <c r="O28" t="s">
        <v>6932</v>
      </c>
      <c r="P28" t="s">
        <v>7007</v>
      </c>
      <c r="Q28">
        <v>7</v>
      </c>
      <c r="R28">
        <v>3</v>
      </c>
      <c r="S28">
        <v>4.97</v>
      </c>
      <c r="T28">
        <v>5.07</v>
      </c>
      <c r="U28">
        <v>684.81</v>
      </c>
      <c r="V28">
        <v>128.28</v>
      </c>
      <c r="W28">
        <v>3.2</v>
      </c>
      <c r="X28">
        <v>13.81</v>
      </c>
      <c r="Y28">
        <v>6.94</v>
      </c>
      <c r="Z28">
        <v>3</v>
      </c>
      <c r="AA28" t="s">
        <v>4250</v>
      </c>
      <c r="AB28">
        <v>1</v>
      </c>
      <c r="AC28">
        <v>11</v>
      </c>
      <c r="AD28">
        <v>1.166666666666667</v>
      </c>
      <c r="AF28" t="s">
        <v>7949</v>
      </c>
      <c r="AI28">
        <v>0</v>
      </c>
      <c r="AJ28">
        <v>0</v>
      </c>
      <c r="AK28" t="s">
        <v>7966</v>
      </c>
      <c r="AL28" t="s">
        <v>7966</v>
      </c>
    </row>
    <row r="29" spans="1:38" x14ac:dyDescent="0.25">
      <c r="A29" t="s">
        <v>5282</v>
      </c>
      <c r="B29" t="s">
        <v>4839</v>
      </c>
      <c r="C29" t="s">
        <v>4842</v>
      </c>
      <c r="D29">
        <v>0.8</v>
      </c>
      <c r="E29" t="s">
        <v>4845</v>
      </c>
      <c r="F29">
        <v>9.1</v>
      </c>
      <c r="G29">
        <v>0</v>
      </c>
      <c r="H29">
        <v>1</v>
      </c>
      <c r="I29" t="s">
        <v>6220</v>
      </c>
      <c r="K29" t="s">
        <v>6860</v>
      </c>
      <c r="M29" t="s">
        <v>6864</v>
      </c>
      <c r="N29">
        <v>8</v>
      </c>
      <c r="O29" t="s">
        <v>6920</v>
      </c>
      <c r="P29" t="s">
        <v>7008</v>
      </c>
      <c r="Q29">
        <v>8</v>
      </c>
      <c r="R29">
        <v>6</v>
      </c>
      <c r="S29">
        <v>5.35</v>
      </c>
      <c r="T29">
        <v>5.35</v>
      </c>
      <c r="U29">
        <v>687.99</v>
      </c>
      <c r="V29">
        <v>174.96</v>
      </c>
      <c r="W29">
        <v>3.6</v>
      </c>
      <c r="X29">
        <v>11.25</v>
      </c>
      <c r="Y29">
        <v>0</v>
      </c>
      <c r="Z29">
        <v>0</v>
      </c>
      <c r="AA29" t="s">
        <v>4250</v>
      </c>
      <c r="AB29">
        <v>2</v>
      </c>
      <c r="AC29">
        <v>20</v>
      </c>
      <c r="AD29">
        <v>1</v>
      </c>
      <c r="AF29" t="s">
        <v>7949</v>
      </c>
      <c r="AI29">
        <v>0</v>
      </c>
      <c r="AJ29">
        <v>0</v>
      </c>
      <c r="AK29" t="s">
        <v>7957</v>
      </c>
      <c r="AL29" t="s">
        <v>7957</v>
      </c>
    </row>
    <row r="30" spans="1:38" x14ac:dyDescent="0.25">
      <c r="A30" t="s">
        <v>5283</v>
      </c>
      <c r="B30" t="s">
        <v>4839</v>
      </c>
      <c r="C30" t="s">
        <v>4842</v>
      </c>
      <c r="D30">
        <v>0.87</v>
      </c>
      <c r="E30" t="s">
        <v>4845</v>
      </c>
      <c r="F30">
        <v>9.06</v>
      </c>
      <c r="G30">
        <v>0.68</v>
      </c>
      <c r="H30">
        <v>2</v>
      </c>
      <c r="I30" t="s">
        <v>6221</v>
      </c>
      <c r="J30" t="s">
        <v>6224</v>
      </c>
      <c r="K30" t="s">
        <v>6860</v>
      </c>
      <c r="L30" t="s">
        <v>6861</v>
      </c>
      <c r="M30" t="s">
        <v>6874</v>
      </c>
      <c r="N30">
        <v>8</v>
      </c>
      <c r="O30" t="s">
        <v>6931</v>
      </c>
      <c r="P30" t="s">
        <v>7009</v>
      </c>
      <c r="Q30">
        <v>7</v>
      </c>
      <c r="R30">
        <v>2</v>
      </c>
      <c r="S30">
        <v>2.5299999999999998</v>
      </c>
      <c r="T30">
        <v>2.5299999999999998</v>
      </c>
      <c r="U30">
        <v>421.48</v>
      </c>
      <c r="V30">
        <v>112.18</v>
      </c>
      <c r="W30">
        <v>2.62</v>
      </c>
      <c r="Y30">
        <v>0</v>
      </c>
      <c r="Z30">
        <v>3</v>
      </c>
      <c r="AA30" t="s">
        <v>4250</v>
      </c>
      <c r="AB30">
        <v>0</v>
      </c>
      <c r="AC30">
        <v>3</v>
      </c>
      <c r="AD30">
        <v>4.0565238095238092</v>
      </c>
      <c r="AF30" t="s">
        <v>7949</v>
      </c>
      <c r="AI30">
        <v>0</v>
      </c>
      <c r="AJ30">
        <v>0</v>
      </c>
    </row>
    <row r="31" spans="1:38" x14ac:dyDescent="0.25">
      <c r="A31" t="s">
        <v>5284</v>
      </c>
      <c r="B31" t="s">
        <v>4839</v>
      </c>
      <c r="C31" t="s">
        <v>4842</v>
      </c>
      <c r="D31">
        <v>0.94899999999999995</v>
      </c>
      <c r="E31" t="s">
        <v>4845</v>
      </c>
      <c r="F31">
        <v>9.02</v>
      </c>
      <c r="G31">
        <v>0.48</v>
      </c>
      <c r="H31">
        <v>2</v>
      </c>
      <c r="I31" t="s">
        <v>6221</v>
      </c>
      <c r="J31" t="s">
        <v>6225</v>
      </c>
      <c r="K31" t="s">
        <v>6860</v>
      </c>
      <c r="L31" t="s">
        <v>6861</v>
      </c>
      <c r="M31" t="s">
        <v>6876</v>
      </c>
      <c r="N31">
        <v>9</v>
      </c>
      <c r="O31" t="s">
        <v>6933</v>
      </c>
      <c r="P31" t="s">
        <v>7010</v>
      </c>
      <c r="Q31">
        <v>5</v>
      </c>
      <c r="R31">
        <v>3</v>
      </c>
      <c r="S31">
        <v>1.93</v>
      </c>
      <c r="T31">
        <v>1.94</v>
      </c>
      <c r="U31">
        <v>425.87</v>
      </c>
      <c r="V31">
        <v>115.25</v>
      </c>
      <c r="W31">
        <v>2.14</v>
      </c>
      <c r="X31">
        <v>9.9700000000000006</v>
      </c>
      <c r="Y31">
        <v>0.11</v>
      </c>
      <c r="Z31">
        <v>2</v>
      </c>
      <c r="AA31" t="s">
        <v>4250</v>
      </c>
      <c r="AB31">
        <v>0</v>
      </c>
      <c r="AC31">
        <v>3</v>
      </c>
      <c r="AD31">
        <v>3.8544999999999998</v>
      </c>
      <c r="AF31" t="s">
        <v>7949</v>
      </c>
      <c r="AI31">
        <v>0</v>
      </c>
      <c r="AJ31">
        <v>0</v>
      </c>
    </row>
    <row r="32" spans="1:38" x14ac:dyDescent="0.25">
      <c r="A32" t="s">
        <v>5284</v>
      </c>
      <c r="B32" t="s">
        <v>4839</v>
      </c>
      <c r="C32" t="s">
        <v>4842</v>
      </c>
      <c r="D32">
        <v>0.94899999999999995</v>
      </c>
      <c r="E32" t="s">
        <v>4845</v>
      </c>
      <c r="F32">
        <v>9.02</v>
      </c>
      <c r="G32">
        <v>0.48</v>
      </c>
      <c r="H32">
        <v>2</v>
      </c>
      <c r="I32" t="s">
        <v>6221</v>
      </c>
      <c r="J32" t="s">
        <v>6226</v>
      </c>
      <c r="K32" t="s">
        <v>6860</v>
      </c>
      <c r="L32" t="s">
        <v>6861</v>
      </c>
      <c r="M32" t="s">
        <v>6877</v>
      </c>
      <c r="N32">
        <v>9</v>
      </c>
      <c r="O32" t="s">
        <v>6934</v>
      </c>
      <c r="P32" t="s">
        <v>7010</v>
      </c>
      <c r="Q32">
        <v>5</v>
      </c>
      <c r="R32">
        <v>3</v>
      </c>
      <c r="S32">
        <v>1.93</v>
      </c>
      <c r="T32">
        <v>1.94</v>
      </c>
      <c r="U32">
        <v>425.87</v>
      </c>
      <c r="V32">
        <v>115.25</v>
      </c>
      <c r="W32">
        <v>2.14</v>
      </c>
      <c r="X32">
        <v>9.9700000000000006</v>
      </c>
      <c r="Y32">
        <v>0.11</v>
      </c>
      <c r="Z32">
        <v>2</v>
      </c>
      <c r="AA32" t="s">
        <v>4250</v>
      </c>
      <c r="AB32">
        <v>0</v>
      </c>
      <c r="AC32">
        <v>3</v>
      </c>
      <c r="AD32">
        <v>3.8544999999999998</v>
      </c>
      <c r="AF32" t="s">
        <v>7949</v>
      </c>
      <c r="AI32">
        <v>0</v>
      </c>
      <c r="AJ32">
        <v>0</v>
      </c>
    </row>
    <row r="33" spans="1:38" x14ac:dyDescent="0.25">
      <c r="A33" t="s">
        <v>5285</v>
      </c>
      <c r="B33" t="s">
        <v>4839</v>
      </c>
      <c r="C33" t="s">
        <v>4842</v>
      </c>
      <c r="D33">
        <v>1</v>
      </c>
      <c r="E33" t="s">
        <v>4845</v>
      </c>
      <c r="F33">
        <v>9</v>
      </c>
      <c r="G33">
        <v>0</v>
      </c>
      <c r="H33">
        <v>1</v>
      </c>
      <c r="I33" t="s">
        <v>6220</v>
      </c>
      <c r="K33" t="s">
        <v>6860</v>
      </c>
      <c r="M33" t="s">
        <v>6875</v>
      </c>
      <c r="N33">
        <v>8</v>
      </c>
      <c r="O33" t="s">
        <v>6932</v>
      </c>
      <c r="P33" t="s">
        <v>7011</v>
      </c>
      <c r="Q33">
        <v>6</v>
      </c>
      <c r="R33">
        <v>3</v>
      </c>
      <c r="S33">
        <v>6.23</v>
      </c>
      <c r="T33">
        <v>6.33</v>
      </c>
      <c r="U33">
        <v>670.82</v>
      </c>
      <c r="V33">
        <v>119.05</v>
      </c>
      <c r="W33">
        <v>4.21</v>
      </c>
      <c r="X33">
        <v>13.9</v>
      </c>
      <c r="Y33">
        <v>6.94</v>
      </c>
      <c r="Z33">
        <v>3</v>
      </c>
      <c r="AA33" t="s">
        <v>4250</v>
      </c>
      <c r="AB33">
        <v>1</v>
      </c>
      <c r="AC33">
        <v>13</v>
      </c>
      <c r="AD33">
        <v>1.198333333333333</v>
      </c>
      <c r="AF33" t="s">
        <v>7949</v>
      </c>
      <c r="AI33">
        <v>0</v>
      </c>
      <c r="AJ33">
        <v>0</v>
      </c>
      <c r="AK33" t="s">
        <v>7966</v>
      </c>
      <c r="AL33" t="s">
        <v>7966</v>
      </c>
    </row>
    <row r="34" spans="1:38" x14ac:dyDescent="0.25">
      <c r="A34" t="s">
        <v>5286</v>
      </c>
      <c r="B34" t="s">
        <v>4839</v>
      </c>
      <c r="C34" t="s">
        <v>4842</v>
      </c>
      <c r="D34">
        <v>1</v>
      </c>
      <c r="E34" t="s">
        <v>4845</v>
      </c>
      <c r="F34">
        <v>9</v>
      </c>
      <c r="G34">
        <v>0</v>
      </c>
      <c r="H34">
        <v>1</v>
      </c>
      <c r="I34" t="s">
        <v>6220</v>
      </c>
      <c r="K34" t="s">
        <v>6860</v>
      </c>
      <c r="M34" t="s">
        <v>6875</v>
      </c>
      <c r="N34">
        <v>8</v>
      </c>
      <c r="O34" t="s">
        <v>6932</v>
      </c>
      <c r="P34" t="s">
        <v>7012</v>
      </c>
      <c r="Q34">
        <v>8</v>
      </c>
      <c r="R34">
        <v>4</v>
      </c>
      <c r="S34">
        <v>5.58</v>
      </c>
      <c r="T34">
        <v>5.71</v>
      </c>
      <c r="U34">
        <v>809.96</v>
      </c>
      <c r="V34">
        <v>165.22</v>
      </c>
      <c r="W34">
        <v>4.0599999999999996</v>
      </c>
      <c r="X34">
        <v>13.41</v>
      </c>
      <c r="Y34">
        <v>6.92</v>
      </c>
      <c r="Z34">
        <v>4</v>
      </c>
      <c r="AA34" t="s">
        <v>4250</v>
      </c>
      <c r="AB34">
        <v>1</v>
      </c>
      <c r="AC34">
        <v>12</v>
      </c>
      <c r="AD34">
        <v>1</v>
      </c>
      <c r="AF34" t="s">
        <v>7949</v>
      </c>
      <c r="AI34">
        <v>0</v>
      </c>
      <c r="AJ34">
        <v>0</v>
      </c>
      <c r="AK34" t="s">
        <v>7966</v>
      </c>
      <c r="AL34" t="s">
        <v>7966</v>
      </c>
    </row>
    <row r="35" spans="1:38" x14ac:dyDescent="0.25">
      <c r="A35" t="s">
        <v>5287</v>
      </c>
      <c r="B35" t="s">
        <v>4839</v>
      </c>
      <c r="C35" t="s">
        <v>4842</v>
      </c>
      <c r="D35">
        <v>1</v>
      </c>
      <c r="E35" t="s">
        <v>4845</v>
      </c>
      <c r="F35">
        <v>9</v>
      </c>
      <c r="G35">
        <v>0</v>
      </c>
      <c r="H35">
        <v>1</v>
      </c>
      <c r="I35" t="s">
        <v>6220</v>
      </c>
      <c r="K35" t="s">
        <v>6860</v>
      </c>
      <c r="M35" t="s">
        <v>6875</v>
      </c>
      <c r="N35">
        <v>8</v>
      </c>
      <c r="O35" t="s">
        <v>6932</v>
      </c>
      <c r="P35" t="s">
        <v>7013</v>
      </c>
      <c r="Q35">
        <v>8</v>
      </c>
      <c r="R35">
        <v>4</v>
      </c>
      <c r="S35">
        <v>4.2699999999999996</v>
      </c>
      <c r="T35">
        <v>4.37</v>
      </c>
      <c r="U35">
        <v>705.85</v>
      </c>
      <c r="V35">
        <v>148.15</v>
      </c>
      <c r="W35">
        <v>3</v>
      </c>
      <c r="X35">
        <v>13.86</v>
      </c>
      <c r="Y35">
        <v>6.94</v>
      </c>
      <c r="Z35">
        <v>3</v>
      </c>
      <c r="AA35" t="s">
        <v>4250</v>
      </c>
      <c r="AB35">
        <v>1</v>
      </c>
      <c r="AC35">
        <v>11</v>
      </c>
      <c r="AD35">
        <v>1.3149999999999999</v>
      </c>
      <c r="AF35" t="s">
        <v>7949</v>
      </c>
      <c r="AI35">
        <v>0</v>
      </c>
      <c r="AJ35">
        <v>0</v>
      </c>
      <c r="AK35" t="s">
        <v>7966</v>
      </c>
      <c r="AL35" t="s">
        <v>7966</v>
      </c>
    </row>
    <row r="36" spans="1:38" x14ac:dyDescent="0.25">
      <c r="A36" t="s">
        <v>5288</v>
      </c>
      <c r="B36" t="s">
        <v>4839</v>
      </c>
      <c r="C36" t="s">
        <v>4842</v>
      </c>
      <c r="D36">
        <v>1</v>
      </c>
      <c r="E36" t="s">
        <v>4845</v>
      </c>
      <c r="F36">
        <v>9</v>
      </c>
      <c r="G36">
        <v>0</v>
      </c>
      <c r="H36">
        <v>1</v>
      </c>
      <c r="I36" t="s">
        <v>6220</v>
      </c>
      <c r="K36" t="s">
        <v>6860</v>
      </c>
      <c r="M36" t="s">
        <v>6875</v>
      </c>
      <c r="N36">
        <v>8</v>
      </c>
      <c r="O36" t="s">
        <v>6932</v>
      </c>
      <c r="P36" t="s">
        <v>7014</v>
      </c>
      <c r="Q36">
        <v>8</v>
      </c>
      <c r="R36">
        <v>4</v>
      </c>
      <c r="S36">
        <v>3.08</v>
      </c>
      <c r="T36">
        <v>3.17</v>
      </c>
      <c r="U36">
        <v>679.81</v>
      </c>
      <c r="V36">
        <v>148.15</v>
      </c>
      <c r="W36">
        <v>2.4700000000000002</v>
      </c>
      <c r="X36">
        <v>13.86</v>
      </c>
      <c r="Y36">
        <v>6.94</v>
      </c>
      <c r="Z36">
        <v>3</v>
      </c>
      <c r="AA36" t="s">
        <v>4250</v>
      </c>
      <c r="AB36">
        <v>1</v>
      </c>
      <c r="AC36">
        <v>12</v>
      </c>
      <c r="AD36">
        <v>2.375</v>
      </c>
      <c r="AF36" t="s">
        <v>7949</v>
      </c>
      <c r="AI36">
        <v>0</v>
      </c>
      <c r="AJ36">
        <v>0</v>
      </c>
      <c r="AK36" t="s">
        <v>7966</v>
      </c>
      <c r="AL36" t="s">
        <v>7966</v>
      </c>
    </row>
    <row r="37" spans="1:38" x14ac:dyDescent="0.25">
      <c r="A37" t="s">
        <v>5289</v>
      </c>
      <c r="B37" t="s">
        <v>4839</v>
      </c>
      <c r="C37" t="s">
        <v>4842</v>
      </c>
      <c r="D37">
        <v>1</v>
      </c>
      <c r="E37" t="s">
        <v>4845</v>
      </c>
      <c r="F37">
        <v>9</v>
      </c>
      <c r="G37">
        <v>0</v>
      </c>
      <c r="H37">
        <v>1</v>
      </c>
      <c r="I37" t="s">
        <v>6220</v>
      </c>
      <c r="K37" t="s">
        <v>6860</v>
      </c>
      <c r="M37" t="s">
        <v>6875</v>
      </c>
      <c r="N37">
        <v>8</v>
      </c>
      <c r="O37" t="s">
        <v>6932</v>
      </c>
      <c r="P37" t="s">
        <v>7015</v>
      </c>
      <c r="Q37">
        <v>7</v>
      </c>
      <c r="R37">
        <v>3</v>
      </c>
      <c r="S37">
        <v>4.75</v>
      </c>
      <c r="T37">
        <v>4.8600000000000003</v>
      </c>
      <c r="U37">
        <v>670.78</v>
      </c>
      <c r="V37">
        <v>128.28</v>
      </c>
      <c r="W37">
        <v>2.89</v>
      </c>
      <c r="X37">
        <v>13.82</v>
      </c>
      <c r="Y37">
        <v>7.01</v>
      </c>
      <c r="Z37">
        <v>3</v>
      </c>
      <c r="AA37" t="s">
        <v>4250</v>
      </c>
      <c r="AB37">
        <v>1</v>
      </c>
      <c r="AC37">
        <v>11</v>
      </c>
      <c r="AD37">
        <v>1.236666666666667</v>
      </c>
      <c r="AF37" t="s">
        <v>7949</v>
      </c>
      <c r="AI37">
        <v>0</v>
      </c>
      <c r="AJ37">
        <v>0</v>
      </c>
      <c r="AK37" t="s">
        <v>7966</v>
      </c>
      <c r="AL37" t="s">
        <v>7966</v>
      </c>
    </row>
    <row r="38" spans="1:38" x14ac:dyDescent="0.25">
      <c r="A38" t="s">
        <v>5290</v>
      </c>
      <c r="B38" t="s">
        <v>4839</v>
      </c>
      <c r="C38" t="s">
        <v>4842</v>
      </c>
      <c r="D38">
        <v>1</v>
      </c>
      <c r="E38" t="s">
        <v>4845</v>
      </c>
      <c r="F38">
        <v>9</v>
      </c>
      <c r="G38">
        <v>0</v>
      </c>
      <c r="H38">
        <v>1</v>
      </c>
      <c r="I38" t="s">
        <v>6220</v>
      </c>
      <c r="K38" t="s">
        <v>6860</v>
      </c>
      <c r="M38" t="s">
        <v>6875</v>
      </c>
      <c r="N38">
        <v>8</v>
      </c>
      <c r="O38" t="s">
        <v>6932</v>
      </c>
      <c r="P38" t="s">
        <v>7016</v>
      </c>
      <c r="Q38">
        <v>7</v>
      </c>
      <c r="R38">
        <v>3</v>
      </c>
      <c r="S38">
        <v>5.4</v>
      </c>
      <c r="T38">
        <v>5.49</v>
      </c>
      <c r="U38">
        <v>705.22</v>
      </c>
      <c r="V38">
        <v>128.28</v>
      </c>
      <c r="W38">
        <v>3.54</v>
      </c>
      <c r="X38">
        <v>13.82</v>
      </c>
      <c r="Y38">
        <v>6.88</v>
      </c>
      <c r="Z38">
        <v>3</v>
      </c>
      <c r="AA38" t="s">
        <v>4250</v>
      </c>
      <c r="AB38">
        <v>1</v>
      </c>
      <c r="AC38">
        <v>11</v>
      </c>
      <c r="AD38">
        <v>1.166666666666667</v>
      </c>
      <c r="AF38" t="s">
        <v>7949</v>
      </c>
      <c r="AI38">
        <v>0</v>
      </c>
      <c r="AJ38">
        <v>0</v>
      </c>
      <c r="AK38" t="s">
        <v>7966</v>
      </c>
      <c r="AL38" t="s">
        <v>7966</v>
      </c>
    </row>
    <row r="39" spans="1:38" x14ac:dyDescent="0.25">
      <c r="A39" t="s">
        <v>5291</v>
      </c>
      <c r="B39" t="s">
        <v>4839</v>
      </c>
      <c r="C39" t="s">
        <v>4842</v>
      </c>
      <c r="D39">
        <v>1</v>
      </c>
      <c r="E39" t="s">
        <v>4845</v>
      </c>
      <c r="F39">
        <v>9</v>
      </c>
      <c r="G39">
        <v>0</v>
      </c>
      <c r="H39">
        <v>1</v>
      </c>
      <c r="I39" t="s">
        <v>6220</v>
      </c>
      <c r="K39" t="s">
        <v>6860</v>
      </c>
      <c r="M39" t="s">
        <v>6875</v>
      </c>
      <c r="N39">
        <v>8</v>
      </c>
      <c r="O39" t="s">
        <v>6932</v>
      </c>
      <c r="P39" t="s">
        <v>7017</v>
      </c>
      <c r="Q39">
        <v>8</v>
      </c>
      <c r="R39">
        <v>3</v>
      </c>
      <c r="S39">
        <v>5.94</v>
      </c>
      <c r="T39">
        <v>6.01</v>
      </c>
      <c r="U39">
        <v>711.25</v>
      </c>
      <c r="V39">
        <v>128.28</v>
      </c>
      <c r="W39">
        <v>3.6</v>
      </c>
      <c r="X39">
        <v>13.82</v>
      </c>
      <c r="Y39">
        <v>6.78</v>
      </c>
      <c r="Z39">
        <v>3</v>
      </c>
      <c r="AA39" t="s">
        <v>4250</v>
      </c>
      <c r="AB39">
        <v>1</v>
      </c>
      <c r="AC39">
        <v>11</v>
      </c>
      <c r="AD39">
        <v>1.166666666666667</v>
      </c>
      <c r="AF39" t="s">
        <v>7949</v>
      </c>
      <c r="AI39">
        <v>0</v>
      </c>
      <c r="AJ39">
        <v>0</v>
      </c>
      <c r="AK39" t="s">
        <v>7966</v>
      </c>
      <c r="AL39" t="s">
        <v>7966</v>
      </c>
    </row>
    <row r="40" spans="1:38" x14ac:dyDescent="0.25">
      <c r="A40" t="s">
        <v>5292</v>
      </c>
      <c r="B40" t="s">
        <v>4839</v>
      </c>
      <c r="C40" t="s">
        <v>4842</v>
      </c>
      <c r="D40">
        <v>1</v>
      </c>
      <c r="E40" t="s">
        <v>4845</v>
      </c>
      <c r="F40">
        <v>9</v>
      </c>
      <c r="G40">
        <v>0</v>
      </c>
      <c r="H40">
        <v>1</v>
      </c>
      <c r="I40" t="s">
        <v>6220</v>
      </c>
      <c r="K40" t="s">
        <v>6860</v>
      </c>
      <c r="M40" t="s">
        <v>6875</v>
      </c>
      <c r="N40">
        <v>8</v>
      </c>
      <c r="O40" t="s">
        <v>6932</v>
      </c>
      <c r="P40" t="s">
        <v>7018</v>
      </c>
      <c r="Q40">
        <v>7</v>
      </c>
      <c r="R40">
        <v>3</v>
      </c>
      <c r="S40">
        <v>5.35</v>
      </c>
      <c r="T40">
        <v>5.46</v>
      </c>
      <c r="U40">
        <v>684.81</v>
      </c>
      <c r="V40">
        <v>128.28</v>
      </c>
      <c r="W40">
        <v>3.03</v>
      </c>
      <c r="X40">
        <v>13.82</v>
      </c>
      <c r="Y40">
        <v>7.01</v>
      </c>
      <c r="Z40">
        <v>3</v>
      </c>
      <c r="AA40" t="s">
        <v>4250</v>
      </c>
      <c r="AB40">
        <v>1</v>
      </c>
      <c r="AC40">
        <v>12</v>
      </c>
      <c r="AD40">
        <v>1.166666666666667</v>
      </c>
      <c r="AF40" t="s">
        <v>7949</v>
      </c>
      <c r="AI40">
        <v>0</v>
      </c>
      <c r="AJ40">
        <v>0</v>
      </c>
      <c r="AK40" t="s">
        <v>7966</v>
      </c>
      <c r="AL40" t="s">
        <v>7966</v>
      </c>
    </row>
    <row r="41" spans="1:38" x14ac:dyDescent="0.25">
      <c r="A41" t="s">
        <v>5293</v>
      </c>
      <c r="B41" t="s">
        <v>4839</v>
      </c>
      <c r="C41" t="s">
        <v>4842</v>
      </c>
      <c r="D41">
        <v>1</v>
      </c>
      <c r="E41" t="s">
        <v>4845</v>
      </c>
      <c r="F41">
        <v>9</v>
      </c>
      <c r="G41">
        <v>0</v>
      </c>
      <c r="H41">
        <v>1</v>
      </c>
      <c r="I41" t="s">
        <v>6220</v>
      </c>
      <c r="K41" t="s">
        <v>6860</v>
      </c>
      <c r="M41" t="s">
        <v>6865</v>
      </c>
      <c r="N41">
        <v>8</v>
      </c>
      <c r="O41" t="s">
        <v>6935</v>
      </c>
      <c r="P41" t="s">
        <v>7019</v>
      </c>
      <c r="Q41">
        <v>5</v>
      </c>
      <c r="R41">
        <v>2</v>
      </c>
      <c r="S41">
        <v>2.25</v>
      </c>
      <c r="T41">
        <v>2.31</v>
      </c>
      <c r="U41">
        <v>487.56</v>
      </c>
      <c r="V41">
        <v>89.39</v>
      </c>
      <c r="W41">
        <v>3.28</v>
      </c>
      <c r="Y41">
        <v>6.52</v>
      </c>
      <c r="Z41">
        <v>3</v>
      </c>
      <c r="AA41" t="s">
        <v>4250</v>
      </c>
      <c r="AB41">
        <v>0</v>
      </c>
      <c r="AC41">
        <v>3</v>
      </c>
      <c r="AD41">
        <v>4.463857142857143</v>
      </c>
      <c r="AF41" t="s">
        <v>7949</v>
      </c>
      <c r="AI41">
        <v>0</v>
      </c>
      <c r="AJ41">
        <v>0</v>
      </c>
      <c r="AK41" t="s">
        <v>7967</v>
      </c>
      <c r="AL41" t="s">
        <v>7967</v>
      </c>
    </row>
    <row r="42" spans="1:38" x14ac:dyDescent="0.25">
      <c r="A42" t="s">
        <v>5294</v>
      </c>
      <c r="B42" t="s">
        <v>4839</v>
      </c>
      <c r="C42" t="s">
        <v>4842</v>
      </c>
      <c r="D42">
        <v>1</v>
      </c>
      <c r="E42" t="s">
        <v>4845</v>
      </c>
      <c r="F42">
        <v>9</v>
      </c>
      <c r="G42">
        <v>0</v>
      </c>
      <c r="H42">
        <v>1</v>
      </c>
      <c r="I42" t="s">
        <v>6220</v>
      </c>
      <c r="K42" t="s">
        <v>6860</v>
      </c>
      <c r="M42" t="s">
        <v>6865</v>
      </c>
      <c r="N42">
        <v>8</v>
      </c>
      <c r="O42" t="s">
        <v>6935</v>
      </c>
      <c r="P42" t="s">
        <v>7020</v>
      </c>
      <c r="Q42">
        <v>7</v>
      </c>
      <c r="R42">
        <v>2</v>
      </c>
      <c r="S42">
        <v>2.4</v>
      </c>
      <c r="T42">
        <v>2.48</v>
      </c>
      <c r="U42">
        <v>458.55</v>
      </c>
      <c r="V42">
        <v>105.34</v>
      </c>
      <c r="W42">
        <v>3.02</v>
      </c>
      <c r="Y42">
        <v>6.69</v>
      </c>
      <c r="Z42">
        <v>3</v>
      </c>
      <c r="AA42" t="s">
        <v>4250</v>
      </c>
      <c r="AB42">
        <v>0</v>
      </c>
      <c r="AC42">
        <v>4</v>
      </c>
      <c r="AD42">
        <v>4.0847380952380954</v>
      </c>
      <c r="AF42" t="s">
        <v>7949</v>
      </c>
      <c r="AI42">
        <v>0</v>
      </c>
      <c r="AJ42">
        <v>0</v>
      </c>
      <c r="AK42" t="s">
        <v>7967</v>
      </c>
      <c r="AL42" t="s">
        <v>7967</v>
      </c>
    </row>
    <row r="43" spans="1:38" x14ac:dyDescent="0.25">
      <c r="A43" t="s">
        <v>5295</v>
      </c>
      <c r="B43" t="s">
        <v>4839</v>
      </c>
      <c r="C43" t="s">
        <v>4842</v>
      </c>
      <c r="D43">
        <v>1</v>
      </c>
      <c r="E43" t="s">
        <v>4845</v>
      </c>
      <c r="F43">
        <v>9</v>
      </c>
      <c r="G43">
        <v>0.56000000000000005</v>
      </c>
      <c r="H43">
        <v>2</v>
      </c>
      <c r="I43" t="s">
        <v>6221</v>
      </c>
      <c r="J43" t="s">
        <v>6227</v>
      </c>
      <c r="K43" t="s">
        <v>6860</v>
      </c>
      <c r="L43" t="s">
        <v>6861</v>
      </c>
      <c r="M43" t="s">
        <v>6878</v>
      </c>
      <c r="N43">
        <v>8</v>
      </c>
      <c r="O43" t="s">
        <v>6936</v>
      </c>
      <c r="P43" t="s">
        <v>7021</v>
      </c>
      <c r="Q43">
        <v>5</v>
      </c>
      <c r="R43">
        <v>5</v>
      </c>
      <c r="U43">
        <v>440.93</v>
      </c>
      <c r="V43">
        <v>113.37</v>
      </c>
      <c r="W43">
        <v>3.14</v>
      </c>
      <c r="X43">
        <v>8.98</v>
      </c>
      <c r="Y43">
        <v>4.45</v>
      </c>
      <c r="Z43">
        <v>2</v>
      </c>
      <c r="AA43" t="s">
        <v>4250</v>
      </c>
      <c r="AB43">
        <v>0</v>
      </c>
      <c r="AC43">
        <v>4</v>
      </c>
      <c r="AF43" t="s">
        <v>7949</v>
      </c>
      <c r="AI43">
        <v>0</v>
      </c>
      <c r="AJ43">
        <v>0</v>
      </c>
    </row>
    <row r="44" spans="1:38" x14ac:dyDescent="0.25">
      <c r="A44" t="s">
        <v>5295</v>
      </c>
      <c r="B44" t="s">
        <v>4839</v>
      </c>
      <c r="C44" t="s">
        <v>4842</v>
      </c>
      <c r="D44">
        <v>5</v>
      </c>
      <c r="E44" t="s">
        <v>4845</v>
      </c>
      <c r="F44">
        <v>8.3000000000000007</v>
      </c>
      <c r="G44">
        <v>0.56000000000000005</v>
      </c>
      <c r="H44">
        <v>2</v>
      </c>
      <c r="I44" t="s">
        <v>6221</v>
      </c>
      <c r="J44" t="s">
        <v>6228</v>
      </c>
      <c r="K44" t="s">
        <v>6860</v>
      </c>
      <c r="L44" t="s">
        <v>6861</v>
      </c>
      <c r="M44" t="s">
        <v>6878</v>
      </c>
      <c r="N44">
        <v>8</v>
      </c>
      <c r="O44" t="s">
        <v>6936</v>
      </c>
      <c r="P44" t="s">
        <v>7021</v>
      </c>
      <c r="Q44">
        <v>5</v>
      </c>
      <c r="R44">
        <v>5</v>
      </c>
      <c r="U44">
        <v>440.93</v>
      </c>
      <c r="V44">
        <v>113.37</v>
      </c>
      <c r="W44">
        <v>3.14</v>
      </c>
      <c r="X44">
        <v>8.98</v>
      </c>
      <c r="Y44">
        <v>4.45</v>
      </c>
      <c r="Z44">
        <v>2</v>
      </c>
      <c r="AA44" t="s">
        <v>4250</v>
      </c>
      <c r="AB44">
        <v>0</v>
      </c>
      <c r="AC44">
        <v>4</v>
      </c>
      <c r="AF44" t="s">
        <v>7949</v>
      </c>
      <c r="AI44">
        <v>0</v>
      </c>
      <c r="AJ44">
        <v>0</v>
      </c>
    </row>
    <row r="45" spans="1:38" x14ac:dyDescent="0.25">
      <c r="A45" t="s">
        <v>5296</v>
      </c>
      <c r="B45" t="s">
        <v>4839</v>
      </c>
      <c r="C45" t="s">
        <v>4842</v>
      </c>
      <c r="D45">
        <v>1</v>
      </c>
      <c r="E45" t="s">
        <v>4845</v>
      </c>
      <c r="F45">
        <v>9</v>
      </c>
      <c r="G45">
        <v>0.69</v>
      </c>
      <c r="H45">
        <v>2</v>
      </c>
      <c r="I45" t="s">
        <v>6221</v>
      </c>
      <c r="J45" t="s">
        <v>6229</v>
      </c>
      <c r="K45" t="s">
        <v>6860</v>
      </c>
      <c r="L45" t="s">
        <v>6861</v>
      </c>
      <c r="M45" t="s">
        <v>6879</v>
      </c>
      <c r="N45">
        <v>8</v>
      </c>
      <c r="O45" t="s">
        <v>6937</v>
      </c>
      <c r="P45" t="s">
        <v>7022</v>
      </c>
      <c r="Q45">
        <v>7</v>
      </c>
      <c r="R45">
        <v>3</v>
      </c>
      <c r="S45">
        <v>-0.84</v>
      </c>
      <c r="T45">
        <v>-0.81</v>
      </c>
      <c r="U45">
        <v>471.46</v>
      </c>
      <c r="V45">
        <v>126.17</v>
      </c>
      <c r="W45">
        <v>2.04</v>
      </c>
      <c r="X45">
        <v>10.53</v>
      </c>
      <c r="Y45">
        <v>6.22</v>
      </c>
      <c r="Z45">
        <v>2</v>
      </c>
      <c r="AA45" t="s">
        <v>4250</v>
      </c>
      <c r="AB45">
        <v>0</v>
      </c>
      <c r="AC45">
        <v>4</v>
      </c>
      <c r="AD45">
        <v>3.3705238095238101</v>
      </c>
      <c r="AF45" t="s">
        <v>7949</v>
      </c>
      <c r="AI45">
        <v>0</v>
      </c>
      <c r="AJ45">
        <v>0</v>
      </c>
    </row>
    <row r="46" spans="1:38" x14ac:dyDescent="0.25">
      <c r="A46" t="s">
        <v>5297</v>
      </c>
      <c r="B46" t="s">
        <v>4839</v>
      </c>
      <c r="C46" t="s">
        <v>4842</v>
      </c>
      <c r="D46">
        <v>1</v>
      </c>
      <c r="E46" t="s">
        <v>4845</v>
      </c>
      <c r="F46">
        <v>9</v>
      </c>
      <c r="G46">
        <v>0.69</v>
      </c>
      <c r="H46">
        <v>2</v>
      </c>
      <c r="I46" t="s">
        <v>6221</v>
      </c>
      <c r="J46" t="s">
        <v>6230</v>
      </c>
      <c r="K46" t="s">
        <v>6860</v>
      </c>
      <c r="L46" t="s">
        <v>6861</v>
      </c>
      <c r="M46" t="s">
        <v>6879</v>
      </c>
      <c r="N46">
        <v>8</v>
      </c>
      <c r="O46" t="s">
        <v>6937</v>
      </c>
      <c r="P46" t="s">
        <v>7023</v>
      </c>
      <c r="Q46">
        <v>7</v>
      </c>
      <c r="R46">
        <v>3</v>
      </c>
      <c r="S46">
        <v>-0.47</v>
      </c>
      <c r="T46">
        <v>-0.44</v>
      </c>
      <c r="U46">
        <v>471.51</v>
      </c>
      <c r="V46">
        <v>145.03</v>
      </c>
      <c r="W46">
        <v>2.02</v>
      </c>
      <c r="X46">
        <v>10.02</v>
      </c>
      <c r="Y46">
        <v>6.22</v>
      </c>
      <c r="Z46">
        <v>2</v>
      </c>
      <c r="AA46" t="s">
        <v>4250</v>
      </c>
      <c r="AB46">
        <v>0</v>
      </c>
      <c r="AC46">
        <v>3</v>
      </c>
      <c r="AD46">
        <v>3.370166666666667</v>
      </c>
      <c r="AF46" t="s">
        <v>7949</v>
      </c>
      <c r="AI46">
        <v>0</v>
      </c>
      <c r="AJ46">
        <v>0</v>
      </c>
    </row>
    <row r="47" spans="1:38" x14ac:dyDescent="0.25">
      <c r="A47" t="s">
        <v>5298</v>
      </c>
      <c r="B47" t="s">
        <v>4839</v>
      </c>
      <c r="C47" t="s">
        <v>4842</v>
      </c>
      <c r="D47">
        <v>1</v>
      </c>
      <c r="E47" t="s">
        <v>4845</v>
      </c>
      <c r="F47">
        <v>9</v>
      </c>
      <c r="G47">
        <v>0.69</v>
      </c>
      <c r="H47">
        <v>2</v>
      </c>
      <c r="I47" t="s">
        <v>6221</v>
      </c>
      <c r="J47" t="s">
        <v>6231</v>
      </c>
      <c r="K47" t="s">
        <v>6860</v>
      </c>
      <c r="L47" t="s">
        <v>6861</v>
      </c>
      <c r="M47" t="s">
        <v>6879</v>
      </c>
      <c r="N47">
        <v>8</v>
      </c>
      <c r="O47" t="s">
        <v>6937</v>
      </c>
      <c r="P47" t="s">
        <v>7024</v>
      </c>
      <c r="Q47">
        <v>6</v>
      </c>
      <c r="R47">
        <v>3</v>
      </c>
      <c r="S47">
        <v>0.72</v>
      </c>
      <c r="T47">
        <v>0.74</v>
      </c>
      <c r="U47">
        <v>530.53</v>
      </c>
      <c r="V47">
        <v>121.24</v>
      </c>
      <c r="W47">
        <v>3.26</v>
      </c>
      <c r="X47">
        <v>10.01</v>
      </c>
      <c r="Y47">
        <v>5.91</v>
      </c>
      <c r="Z47">
        <v>3</v>
      </c>
      <c r="AA47" t="s">
        <v>4250</v>
      </c>
      <c r="AB47">
        <v>1</v>
      </c>
      <c r="AC47">
        <v>4</v>
      </c>
      <c r="AD47">
        <v>3.166666666666667</v>
      </c>
      <c r="AF47" t="s">
        <v>7949</v>
      </c>
      <c r="AI47">
        <v>0</v>
      </c>
      <c r="AJ47">
        <v>0</v>
      </c>
    </row>
    <row r="48" spans="1:38" x14ac:dyDescent="0.25">
      <c r="A48" t="s">
        <v>5299</v>
      </c>
      <c r="B48" t="s">
        <v>4839</v>
      </c>
      <c r="C48" t="s">
        <v>4842</v>
      </c>
      <c r="D48">
        <v>1</v>
      </c>
      <c r="E48" t="s">
        <v>4845</v>
      </c>
      <c r="F48">
        <v>9</v>
      </c>
      <c r="G48">
        <v>0.38</v>
      </c>
      <c r="H48">
        <v>2</v>
      </c>
      <c r="I48" t="s">
        <v>6220</v>
      </c>
      <c r="J48" t="s">
        <v>6232</v>
      </c>
      <c r="K48" t="s">
        <v>6860</v>
      </c>
      <c r="L48" t="s">
        <v>6861</v>
      </c>
      <c r="M48" t="s">
        <v>6879</v>
      </c>
      <c r="N48">
        <v>8</v>
      </c>
      <c r="O48" t="s">
        <v>6937</v>
      </c>
      <c r="P48" t="s">
        <v>7025</v>
      </c>
      <c r="Q48">
        <v>7</v>
      </c>
      <c r="R48">
        <v>3</v>
      </c>
      <c r="S48">
        <v>0.71</v>
      </c>
      <c r="T48">
        <v>0.74</v>
      </c>
      <c r="U48">
        <v>486.53</v>
      </c>
      <c r="V48">
        <v>130.47</v>
      </c>
      <c r="W48">
        <v>1.85</v>
      </c>
      <c r="X48">
        <v>10.14</v>
      </c>
      <c r="Y48">
        <v>6.22</v>
      </c>
      <c r="Z48">
        <v>2</v>
      </c>
      <c r="AA48" t="s">
        <v>4250</v>
      </c>
      <c r="AB48">
        <v>0</v>
      </c>
      <c r="AC48">
        <v>5</v>
      </c>
      <c r="AD48">
        <v>3.2628809523809532</v>
      </c>
      <c r="AF48" t="s">
        <v>7949</v>
      </c>
      <c r="AI48">
        <v>0</v>
      </c>
      <c r="AJ48">
        <v>0</v>
      </c>
    </row>
    <row r="49" spans="1:38" x14ac:dyDescent="0.25">
      <c r="A49" t="s">
        <v>5300</v>
      </c>
      <c r="B49" t="s">
        <v>4839</v>
      </c>
      <c r="C49" t="s">
        <v>4842</v>
      </c>
      <c r="D49">
        <v>1</v>
      </c>
      <c r="E49" t="s">
        <v>4845</v>
      </c>
      <c r="F49">
        <v>9</v>
      </c>
      <c r="G49">
        <v>0.69</v>
      </c>
      <c r="H49">
        <v>2</v>
      </c>
      <c r="I49" t="s">
        <v>6221</v>
      </c>
      <c r="J49" t="s">
        <v>6233</v>
      </c>
      <c r="K49" t="s">
        <v>6860</v>
      </c>
      <c r="L49" t="s">
        <v>6861</v>
      </c>
      <c r="M49" t="s">
        <v>6879</v>
      </c>
      <c r="N49">
        <v>8</v>
      </c>
      <c r="O49" t="s">
        <v>6937</v>
      </c>
      <c r="P49" t="s">
        <v>7026</v>
      </c>
      <c r="Q49">
        <v>7</v>
      </c>
      <c r="R49">
        <v>3</v>
      </c>
      <c r="S49">
        <v>-0.28999999999999998</v>
      </c>
      <c r="T49">
        <v>-0.27</v>
      </c>
      <c r="U49">
        <v>457.49</v>
      </c>
      <c r="V49">
        <v>145.03</v>
      </c>
      <c r="W49">
        <v>1.71</v>
      </c>
      <c r="X49">
        <v>9.9700000000000006</v>
      </c>
      <c r="Y49">
        <v>6.22</v>
      </c>
      <c r="Z49">
        <v>2</v>
      </c>
      <c r="AA49" t="s">
        <v>4250</v>
      </c>
      <c r="AB49">
        <v>0</v>
      </c>
      <c r="AC49">
        <v>3</v>
      </c>
      <c r="AD49">
        <v>3.4703095238095241</v>
      </c>
      <c r="AF49" t="s">
        <v>7949</v>
      </c>
      <c r="AI49">
        <v>0</v>
      </c>
      <c r="AJ49">
        <v>0</v>
      </c>
    </row>
    <row r="50" spans="1:38" x14ac:dyDescent="0.25">
      <c r="A50" t="s">
        <v>5301</v>
      </c>
      <c r="B50" t="s">
        <v>4839</v>
      </c>
      <c r="C50" t="s">
        <v>4842</v>
      </c>
      <c r="D50">
        <v>1</v>
      </c>
      <c r="E50" t="s">
        <v>4845</v>
      </c>
      <c r="F50">
        <v>9</v>
      </c>
      <c r="G50">
        <v>0.64</v>
      </c>
      <c r="H50">
        <v>2</v>
      </c>
      <c r="I50" t="s">
        <v>6220</v>
      </c>
      <c r="J50" t="s">
        <v>6234</v>
      </c>
      <c r="K50" t="s">
        <v>6860</v>
      </c>
      <c r="L50" t="s">
        <v>6861</v>
      </c>
      <c r="M50" t="s">
        <v>6879</v>
      </c>
      <c r="N50">
        <v>8</v>
      </c>
      <c r="O50" t="s">
        <v>6937</v>
      </c>
      <c r="P50" t="s">
        <v>7027</v>
      </c>
      <c r="Q50">
        <v>8</v>
      </c>
      <c r="R50">
        <v>3</v>
      </c>
      <c r="S50">
        <v>1.29</v>
      </c>
      <c r="T50">
        <v>1.33</v>
      </c>
      <c r="U50">
        <v>487.51</v>
      </c>
      <c r="V50">
        <v>143.36000000000001</v>
      </c>
      <c r="W50">
        <v>1.25</v>
      </c>
      <c r="X50">
        <v>8.81</v>
      </c>
      <c r="Y50">
        <v>6.22</v>
      </c>
      <c r="Z50">
        <v>2</v>
      </c>
      <c r="AA50" t="s">
        <v>4250</v>
      </c>
      <c r="AB50">
        <v>0</v>
      </c>
      <c r="AC50">
        <v>5</v>
      </c>
      <c r="AD50">
        <v>3.2558809523809522</v>
      </c>
      <c r="AF50" t="s">
        <v>7949</v>
      </c>
      <c r="AI50">
        <v>0</v>
      </c>
      <c r="AJ50">
        <v>0</v>
      </c>
    </row>
    <row r="51" spans="1:38" x14ac:dyDescent="0.25">
      <c r="A51" t="s">
        <v>5302</v>
      </c>
      <c r="B51" t="s">
        <v>4839</v>
      </c>
      <c r="C51" t="s">
        <v>4842</v>
      </c>
      <c r="D51">
        <v>1.05</v>
      </c>
      <c r="E51" t="s">
        <v>4845</v>
      </c>
      <c r="F51">
        <v>8.98</v>
      </c>
      <c r="G51">
        <v>0.63</v>
      </c>
      <c r="H51">
        <v>2</v>
      </c>
      <c r="I51" t="s">
        <v>6220</v>
      </c>
      <c r="J51" t="s">
        <v>6235</v>
      </c>
      <c r="K51" t="s">
        <v>6860</v>
      </c>
      <c r="L51" t="s">
        <v>6861</v>
      </c>
      <c r="M51" t="s">
        <v>6876</v>
      </c>
      <c r="N51">
        <v>9</v>
      </c>
      <c r="O51" t="s">
        <v>6933</v>
      </c>
      <c r="P51" t="s">
        <v>7028</v>
      </c>
      <c r="Q51">
        <v>7</v>
      </c>
      <c r="R51">
        <v>3</v>
      </c>
      <c r="S51">
        <v>0.72</v>
      </c>
      <c r="T51">
        <v>0.78</v>
      </c>
      <c r="U51">
        <v>440.43</v>
      </c>
      <c r="V51">
        <v>137.37</v>
      </c>
      <c r="W51">
        <v>1.03</v>
      </c>
      <c r="X51">
        <v>8.0500000000000007</v>
      </c>
      <c r="Y51">
        <v>0</v>
      </c>
      <c r="Z51">
        <v>2</v>
      </c>
      <c r="AA51" t="s">
        <v>4250</v>
      </c>
      <c r="AB51">
        <v>0</v>
      </c>
      <c r="AC51">
        <v>4</v>
      </c>
      <c r="AD51">
        <v>3.592166666666667</v>
      </c>
      <c r="AF51" t="s">
        <v>7949</v>
      </c>
      <c r="AI51">
        <v>0</v>
      </c>
      <c r="AJ51">
        <v>0</v>
      </c>
    </row>
    <row r="52" spans="1:38" x14ac:dyDescent="0.25">
      <c r="A52" t="s">
        <v>5302</v>
      </c>
      <c r="B52" t="s">
        <v>4839</v>
      </c>
      <c r="C52" t="s">
        <v>4842</v>
      </c>
      <c r="D52">
        <v>1.05</v>
      </c>
      <c r="E52" t="s">
        <v>4845</v>
      </c>
      <c r="F52">
        <v>8.98</v>
      </c>
      <c r="G52">
        <v>0.63</v>
      </c>
      <c r="H52">
        <v>2</v>
      </c>
      <c r="I52" t="s">
        <v>6220</v>
      </c>
      <c r="J52" t="s">
        <v>6236</v>
      </c>
      <c r="K52" t="s">
        <v>6860</v>
      </c>
      <c r="L52" t="s">
        <v>6861</v>
      </c>
      <c r="M52" t="s">
        <v>6877</v>
      </c>
      <c r="N52">
        <v>9</v>
      </c>
      <c r="O52" t="s">
        <v>6934</v>
      </c>
      <c r="P52" t="s">
        <v>7028</v>
      </c>
      <c r="Q52">
        <v>7</v>
      </c>
      <c r="R52">
        <v>3</v>
      </c>
      <c r="S52">
        <v>0.72</v>
      </c>
      <c r="T52">
        <v>0.78</v>
      </c>
      <c r="U52">
        <v>440.43</v>
      </c>
      <c r="V52">
        <v>137.37</v>
      </c>
      <c r="W52">
        <v>1.03</v>
      </c>
      <c r="X52">
        <v>8.0500000000000007</v>
      </c>
      <c r="Y52">
        <v>0</v>
      </c>
      <c r="Z52">
        <v>2</v>
      </c>
      <c r="AA52" t="s">
        <v>4250</v>
      </c>
      <c r="AB52">
        <v>0</v>
      </c>
      <c r="AC52">
        <v>4</v>
      </c>
      <c r="AD52">
        <v>3.592166666666667</v>
      </c>
      <c r="AF52" t="s">
        <v>7949</v>
      </c>
      <c r="AI52">
        <v>0</v>
      </c>
      <c r="AJ52">
        <v>0</v>
      </c>
    </row>
    <row r="53" spans="1:38" x14ac:dyDescent="0.25">
      <c r="A53" t="s">
        <v>5303</v>
      </c>
      <c r="B53" t="s">
        <v>4839</v>
      </c>
      <c r="C53" t="s">
        <v>4842</v>
      </c>
      <c r="D53">
        <v>1.1000000000000001</v>
      </c>
      <c r="E53" t="s">
        <v>4845</v>
      </c>
      <c r="F53">
        <v>8.9600000000000009</v>
      </c>
      <c r="G53">
        <v>0.26</v>
      </c>
      <c r="H53">
        <v>3</v>
      </c>
      <c r="I53" t="s">
        <v>6220</v>
      </c>
      <c r="K53" t="s">
        <v>6860</v>
      </c>
      <c r="L53" t="s">
        <v>6861</v>
      </c>
      <c r="M53" t="s">
        <v>6864</v>
      </c>
      <c r="N53">
        <v>9</v>
      </c>
      <c r="O53" t="s">
        <v>6938</v>
      </c>
      <c r="P53" t="s">
        <v>7029</v>
      </c>
      <c r="Q53">
        <v>7</v>
      </c>
      <c r="R53">
        <v>5</v>
      </c>
      <c r="S53">
        <v>3.63</v>
      </c>
      <c r="T53">
        <v>3.64</v>
      </c>
      <c r="U53">
        <v>701.93</v>
      </c>
      <c r="V53">
        <v>174.01</v>
      </c>
      <c r="W53">
        <v>3.77</v>
      </c>
      <c r="X53">
        <v>13.72</v>
      </c>
      <c r="Y53">
        <v>0</v>
      </c>
      <c r="Z53">
        <v>2</v>
      </c>
      <c r="AA53" t="s">
        <v>4250</v>
      </c>
      <c r="AB53">
        <v>1</v>
      </c>
      <c r="AC53">
        <v>17</v>
      </c>
      <c r="AD53">
        <v>1.865</v>
      </c>
      <c r="AF53" t="s">
        <v>7949</v>
      </c>
      <c r="AI53">
        <v>0</v>
      </c>
      <c r="AJ53">
        <v>0</v>
      </c>
      <c r="AK53" t="s">
        <v>7968</v>
      </c>
      <c r="AL53" t="s">
        <v>7968</v>
      </c>
    </row>
    <row r="54" spans="1:38" x14ac:dyDescent="0.25">
      <c r="A54" t="s">
        <v>5304</v>
      </c>
      <c r="B54" t="s">
        <v>4839</v>
      </c>
      <c r="C54" t="s">
        <v>4842</v>
      </c>
      <c r="D54">
        <v>1.1000000000000001</v>
      </c>
      <c r="E54" t="s">
        <v>4845</v>
      </c>
      <c r="F54">
        <v>8.9600000000000009</v>
      </c>
      <c r="G54">
        <v>0.53</v>
      </c>
      <c r="H54">
        <v>2</v>
      </c>
      <c r="I54" t="s">
        <v>6220</v>
      </c>
      <c r="J54" t="s">
        <v>6237</v>
      </c>
      <c r="K54" t="s">
        <v>6860</v>
      </c>
      <c r="L54" t="s">
        <v>6861</v>
      </c>
      <c r="M54" t="s">
        <v>6874</v>
      </c>
      <c r="N54">
        <v>8</v>
      </c>
      <c r="O54" t="s">
        <v>6931</v>
      </c>
      <c r="P54" t="s">
        <v>7030</v>
      </c>
      <c r="Q54">
        <v>7</v>
      </c>
      <c r="R54">
        <v>2</v>
      </c>
      <c r="S54">
        <v>2.12</v>
      </c>
      <c r="T54">
        <v>2.12</v>
      </c>
      <c r="U54">
        <v>439.47</v>
      </c>
      <c r="V54">
        <v>112.18</v>
      </c>
      <c r="W54">
        <v>2.76</v>
      </c>
      <c r="Y54">
        <v>0</v>
      </c>
      <c r="Z54">
        <v>3</v>
      </c>
      <c r="AA54" t="s">
        <v>4250</v>
      </c>
      <c r="AB54">
        <v>0</v>
      </c>
      <c r="AC54">
        <v>3</v>
      </c>
      <c r="AD54">
        <v>4.1330238095238094</v>
      </c>
      <c r="AF54" t="s">
        <v>7949</v>
      </c>
      <c r="AI54">
        <v>0</v>
      </c>
      <c r="AJ54">
        <v>0</v>
      </c>
    </row>
    <row r="55" spans="1:38" x14ac:dyDescent="0.25">
      <c r="A55" t="s">
        <v>5305</v>
      </c>
      <c r="B55" t="s">
        <v>4839</v>
      </c>
      <c r="C55" t="s">
        <v>4842</v>
      </c>
      <c r="D55">
        <v>1.2</v>
      </c>
      <c r="E55" t="s">
        <v>4845</v>
      </c>
      <c r="F55">
        <v>8.92</v>
      </c>
      <c r="G55">
        <v>0.68</v>
      </c>
      <c r="H55">
        <v>2</v>
      </c>
      <c r="I55" t="s">
        <v>6220</v>
      </c>
      <c r="J55" t="s">
        <v>6238</v>
      </c>
      <c r="K55" t="s">
        <v>6860</v>
      </c>
      <c r="L55" t="s">
        <v>6861</v>
      </c>
      <c r="M55" t="s">
        <v>6880</v>
      </c>
      <c r="N55">
        <v>8</v>
      </c>
      <c r="O55" t="s">
        <v>6939</v>
      </c>
      <c r="P55" t="s">
        <v>7031</v>
      </c>
      <c r="Q55">
        <v>9</v>
      </c>
      <c r="R55">
        <v>3</v>
      </c>
      <c r="S55">
        <v>3.51</v>
      </c>
      <c r="T55">
        <v>3.53</v>
      </c>
      <c r="U55">
        <v>576.55999999999995</v>
      </c>
      <c r="V55">
        <v>153.5</v>
      </c>
      <c r="W55">
        <v>1.74</v>
      </c>
      <c r="X55">
        <v>10.050000000000001</v>
      </c>
      <c r="Y55">
        <v>5.81</v>
      </c>
      <c r="Z55">
        <v>3</v>
      </c>
      <c r="AA55" t="s">
        <v>4250</v>
      </c>
      <c r="AB55">
        <v>1</v>
      </c>
      <c r="AC55">
        <v>5</v>
      </c>
      <c r="AD55">
        <v>2.1466666666666669</v>
      </c>
      <c r="AF55" t="s">
        <v>7949</v>
      </c>
      <c r="AI55">
        <v>0</v>
      </c>
      <c r="AJ55">
        <v>0</v>
      </c>
    </row>
    <row r="56" spans="1:38" x14ac:dyDescent="0.25">
      <c r="A56" t="s">
        <v>5306</v>
      </c>
      <c r="B56" t="s">
        <v>4839</v>
      </c>
      <c r="C56" t="s">
        <v>4842</v>
      </c>
      <c r="D56">
        <v>1.2</v>
      </c>
      <c r="E56" t="s">
        <v>4845</v>
      </c>
      <c r="F56">
        <v>8.92</v>
      </c>
      <c r="G56">
        <v>0.69</v>
      </c>
      <c r="H56">
        <v>2</v>
      </c>
      <c r="I56" t="s">
        <v>6220</v>
      </c>
      <c r="J56" t="s">
        <v>6239</v>
      </c>
      <c r="K56" t="s">
        <v>6860</v>
      </c>
      <c r="L56" t="s">
        <v>6861</v>
      </c>
      <c r="M56" t="s">
        <v>6874</v>
      </c>
      <c r="N56">
        <v>8</v>
      </c>
      <c r="O56" t="s">
        <v>6931</v>
      </c>
      <c r="P56" t="s">
        <v>7032</v>
      </c>
      <c r="Q56">
        <v>7</v>
      </c>
      <c r="R56">
        <v>2</v>
      </c>
      <c r="S56">
        <v>1.76</v>
      </c>
      <c r="T56">
        <v>1.76</v>
      </c>
      <c r="U56">
        <v>439.47</v>
      </c>
      <c r="V56">
        <v>112.18</v>
      </c>
      <c r="W56">
        <v>2.76</v>
      </c>
      <c r="Y56">
        <v>0</v>
      </c>
      <c r="Z56">
        <v>3</v>
      </c>
      <c r="AA56" t="s">
        <v>4250</v>
      </c>
      <c r="AB56">
        <v>0</v>
      </c>
      <c r="AC56">
        <v>3</v>
      </c>
      <c r="AD56">
        <v>4.193023809523809</v>
      </c>
      <c r="AF56" t="s">
        <v>7949</v>
      </c>
      <c r="AI56">
        <v>0</v>
      </c>
      <c r="AJ56">
        <v>0</v>
      </c>
    </row>
    <row r="57" spans="1:38" x14ac:dyDescent="0.25">
      <c r="A57" t="s">
        <v>5307</v>
      </c>
      <c r="B57" t="s">
        <v>4839</v>
      </c>
      <c r="C57" t="s">
        <v>4842</v>
      </c>
      <c r="D57">
        <v>1.2609999999999999</v>
      </c>
      <c r="E57" t="s">
        <v>4845</v>
      </c>
      <c r="F57">
        <v>8.9</v>
      </c>
      <c r="G57">
        <v>0.64</v>
      </c>
      <c r="H57">
        <v>2</v>
      </c>
      <c r="I57" t="s">
        <v>6220</v>
      </c>
      <c r="J57" t="s">
        <v>6240</v>
      </c>
      <c r="K57" t="s">
        <v>6860</v>
      </c>
      <c r="L57" t="s">
        <v>6861</v>
      </c>
      <c r="M57" t="s">
        <v>6876</v>
      </c>
      <c r="N57">
        <v>9</v>
      </c>
      <c r="O57" t="s">
        <v>6933</v>
      </c>
      <c r="P57" t="s">
        <v>7033</v>
      </c>
      <c r="Q57">
        <v>5</v>
      </c>
      <c r="R57">
        <v>3</v>
      </c>
      <c r="S57">
        <v>2.2799999999999998</v>
      </c>
      <c r="T57">
        <v>2.29</v>
      </c>
      <c r="U57">
        <v>459.43</v>
      </c>
      <c r="V57">
        <v>115.25</v>
      </c>
      <c r="W57">
        <v>2.5099999999999998</v>
      </c>
      <c r="X57">
        <v>10.050000000000001</v>
      </c>
      <c r="Y57">
        <v>0</v>
      </c>
      <c r="Z57">
        <v>2</v>
      </c>
      <c r="AA57" t="s">
        <v>4250</v>
      </c>
      <c r="AB57">
        <v>0</v>
      </c>
      <c r="AC57">
        <v>3</v>
      </c>
      <c r="AD57">
        <v>3.4747857142857148</v>
      </c>
      <c r="AF57" t="s">
        <v>7949</v>
      </c>
      <c r="AI57">
        <v>0</v>
      </c>
      <c r="AJ57">
        <v>0</v>
      </c>
    </row>
    <row r="58" spans="1:38" x14ac:dyDescent="0.25">
      <c r="A58" t="s">
        <v>5307</v>
      </c>
      <c r="B58" t="s">
        <v>4839</v>
      </c>
      <c r="C58" t="s">
        <v>4842</v>
      </c>
      <c r="D58">
        <v>1.2609999999999999</v>
      </c>
      <c r="E58" t="s">
        <v>4845</v>
      </c>
      <c r="F58">
        <v>8.9</v>
      </c>
      <c r="G58">
        <v>0.64</v>
      </c>
      <c r="H58">
        <v>2</v>
      </c>
      <c r="I58" t="s">
        <v>6220</v>
      </c>
      <c r="J58" t="s">
        <v>6241</v>
      </c>
      <c r="K58" t="s">
        <v>6860</v>
      </c>
      <c r="L58" t="s">
        <v>6861</v>
      </c>
      <c r="M58" t="s">
        <v>6877</v>
      </c>
      <c r="N58">
        <v>9</v>
      </c>
      <c r="O58" t="s">
        <v>6934</v>
      </c>
      <c r="P58" t="s">
        <v>7033</v>
      </c>
      <c r="Q58">
        <v>5</v>
      </c>
      <c r="R58">
        <v>3</v>
      </c>
      <c r="S58">
        <v>2.2799999999999998</v>
      </c>
      <c r="T58">
        <v>2.29</v>
      </c>
      <c r="U58">
        <v>459.43</v>
      </c>
      <c r="V58">
        <v>115.25</v>
      </c>
      <c r="W58">
        <v>2.5099999999999998</v>
      </c>
      <c r="X58">
        <v>10.050000000000001</v>
      </c>
      <c r="Y58">
        <v>0</v>
      </c>
      <c r="Z58">
        <v>2</v>
      </c>
      <c r="AA58" t="s">
        <v>4250</v>
      </c>
      <c r="AB58">
        <v>0</v>
      </c>
      <c r="AC58">
        <v>3</v>
      </c>
      <c r="AD58">
        <v>3.4747857142857148</v>
      </c>
      <c r="AF58" t="s">
        <v>7949</v>
      </c>
      <c r="AI58">
        <v>0</v>
      </c>
      <c r="AJ58">
        <v>0</v>
      </c>
    </row>
    <row r="59" spans="1:38" x14ac:dyDescent="0.25">
      <c r="A59" t="s">
        <v>5308</v>
      </c>
      <c r="B59" t="s">
        <v>4839</v>
      </c>
      <c r="C59" t="s">
        <v>4842</v>
      </c>
      <c r="D59">
        <v>1.3</v>
      </c>
      <c r="E59" t="s">
        <v>4845</v>
      </c>
      <c r="F59">
        <v>8.89</v>
      </c>
      <c r="G59">
        <v>0</v>
      </c>
      <c r="H59">
        <v>1</v>
      </c>
      <c r="I59" t="s">
        <v>6220</v>
      </c>
      <c r="K59" t="s">
        <v>6860</v>
      </c>
      <c r="L59" t="s">
        <v>6861</v>
      </c>
      <c r="M59" t="s">
        <v>6881</v>
      </c>
      <c r="N59">
        <v>9</v>
      </c>
      <c r="O59" t="s">
        <v>6940</v>
      </c>
      <c r="P59" t="s">
        <v>7034</v>
      </c>
      <c r="Q59">
        <v>9</v>
      </c>
      <c r="R59">
        <v>5</v>
      </c>
      <c r="S59">
        <v>5.94</v>
      </c>
      <c r="T59">
        <v>5.94</v>
      </c>
      <c r="U59">
        <v>892.03</v>
      </c>
      <c r="V59">
        <v>192.47</v>
      </c>
      <c r="W59">
        <v>5.03</v>
      </c>
      <c r="X59">
        <v>12.97</v>
      </c>
      <c r="Y59">
        <v>0</v>
      </c>
      <c r="Z59">
        <v>4</v>
      </c>
      <c r="AA59" t="s">
        <v>4250</v>
      </c>
      <c r="AB59">
        <v>2</v>
      </c>
      <c r="AC59">
        <v>22</v>
      </c>
      <c r="AD59">
        <v>1</v>
      </c>
      <c r="AF59" t="s">
        <v>7949</v>
      </c>
      <c r="AI59">
        <v>0</v>
      </c>
      <c r="AJ59">
        <v>0</v>
      </c>
      <c r="AK59" t="s">
        <v>7969</v>
      </c>
      <c r="AL59" t="s">
        <v>7969</v>
      </c>
    </row>
    <row r="60" spans="1:38" x14ac:dyDescent="0.25">
      <c r="A60" t="s">
        <v>5309</v>
      </c>
      <c r="B60" t="s">
        <v>4839</v>
      </c>
      <c r="C60" t="s">
        <v>4842</v>
      </c>
      <c r="D60">
        <v>1.3</v>
      </c>
      <c r="E60" t="s">
        <v>4845</v>
      </c>
      <c r="F60">
        <v>8.89</v>
      </c>
      <c r="G60">
        <v>0.48</v>
      </c>
      <c r="H60">
        <v>2</v>
      </c>
      <c r="I60" t="s">
        <v>6221</v>
      </c>
      <c r="J60" t="s">
        <v>6242</v>
      </c>
      <c r="K60" t="s">
        <v>6860</v>
      </c>
      <c r="L60" t="s">
        <v>6861</v>
      </c>
      <c r="M60" t="s">
        <v>6882</v>
      </c>
      <c r="N60">
        <v>8</v>
      </c>
      <c r="O60" t="s">
        <v>6941</v>
      </c>
      <c r="P60" t="s">
        <v>7035</v>
      </c>
      <c r="Q60">
        <v>5</v>
      </c>
      <c r="R60">
        <v>3</v>
      </c>
      <c r="S60">
        <v>1.82</v>
      </c>
      <c r="T60">
        <v>1.95</v>
      </c>
      <c r="U60">
        <v>464.95</v>
      </c>
      <c r="V60">
        <v>112.01</v>
      </c>
      <c r="W60">
        <v>3.65</v>
      </c>
      <c r="X60">
        <v>9.99</v>
      </c>
      <c r="Y60">
        <v>6.93</v>
      </c>
      <c r="Z60">
        <v>2</v>
      </c>
      <c r="AA60" t="s">
        <v>4250</v>
      </c>
      <c r="AB60">
        <v>0</v>
      </c>
      <c r="AC60">
        <v>3</v>
      </c>
      <c r="AD60">
        <v>3.683357142857143</v>
      </c>
      <c r="AF60" t="s">
        <v>7949</v>
      </c>
      <c r="AI60">
        <v>0</v>
      </c>
      <c r="AJ60">
        <v>0</v>
      </c>
    </row>
    <row r="61" spans="1:38" x14ac:dyDescent="0.25">
      <c r="A61" t="s">
        <v>5310</v>
      </c>
      <c r="B61" t="s">
        <v>4839</v>
      </c>
      <c r="C61" t="s">
        <v>4842</v>
      </c>
      <c r="D61">
        <v>1.3</v>
      </c>
      <c r="E61" t="s">
        <v>4845</v>
      </c>
      <c r="F61">
        <v>8.89</v>
      </c>
      <c r="G61">
        <v>0.66</v>
      </c>
      <c r="H61">
        <v>2</v>
      </c>
      <c r="I61" t="s">
        <v>6221</v>
      </c>
      <c r="J61" t="s">
        <v>6243</v>
      </c>
      <c r="K61" t="s">
        <v>6860</v>
      </c>
      <c r="L61" t="s">
        <v>6861</v>
      </c>
      <c r="M61" t="s">
        <v>6883</v>
      </c>
      <c r="N61">
        <v>8</v>
      </c>
      <c r="O61" t="s">
        <v>6942</v>
      </c>
      <c r="P61" t="s">
        <v>7036</v>
      </c>
      <c r="Q61">
        <v>7</v>
      </c>
      <c r="R61">
        <v>3</v>
      </c>
      <c r="S61">
        <v>0.36</v>
      </c>
      <c r="T61">
        <v>0.41</v>
      </c>
      <c r="U61">
        <v>496.57</v>
      </c>
      <c r="V61">
        <v>139.04</v>
      </c>
      <c r="W61">
        <v>2.12</v>
      </c>
      <c r="X61">
        <v>9.8699999999999992</v>
      </c>
      <c r="Y61">
        <v>5.87</v>
      </c>
      <c r="Z61">
        <v>2</v>
      </c>
      <c r="AA61" t="s">
        <v>4250</v>
      </c>
      <c r="AB61">
        <v>0</v>
      </c>
      <c r="AC61">
        <v>4</v>
      </c>
      <c r="AD61">
        <v>3.1911666666666672</v>
      </c>
      <c r="AF61" t="s">
        <v>7949</v>
      </c>
      <c r="AI61">
        <v>0</v>
      </c>
      <c r="AJ61">
        <v>0</v>
      </c>
    </row>
    <row r="62" spans="1:38" x14ac:dyDescent="0.25">
      <c r="A62" t="s">
        <v>5311</v>
      </c>
      <c r="B62" t="s">
        <v>4839</v>
      </c>
      <c r="C62" t="s">
        <v>4842</v>
      </c>
      <c r="D62">
        <v>1.3</v>
      </c>
      <c r="E62" t="s">
        <v>4845</v>
      </c>
      <c r="F62">
        <v>8.89</v>
      </c>
      <c r="G62">
        <v>0.68</v>
      </c>
      <c r="H62">
        <v>2</v>
      </c>
      <c r="I62" t="s">
        <v>6221</v>
      </c>
      <c r="J62" t="s">
        <v>6244</v>
      </c>
      <c r="K62" t="s">
        <v>6860</v>
      </c>
      <c r="L62" t="s">
        <v>6861</v>
      </c>
      <c r="M62" t="s">
        <v>6883</v>
      </c>
      <c r="N62">
        <v>8</v>
      </c>
      <c r="O62" t="s">
        <v>6942</v>
      </c>
      <c r="P62" t="s">
        <v>7037</v>
      </c>
      <c r="Q62">
        <v>7</v>
      </c>
      <c r="R62">
        <v>3</v>
      </c>
      <c r="S62">
        <v>-0.34</v>
      </c>
      <c r="T62">
        <v>-0.28000000000000003</v>
      </c>
      <c r="U62">
        <v>470.53</v>
      </c>
      <c r="V62">
        <v>139.04</v>
      </c>
      <c r="W62">
        <v>1.55</v>
      </c>
      <c r="X62">
        <v>9.93</v>
      </c>
      <c r="Y62">
        <v>5.87</v>
      </c>
      <c r="Z62">
        <v>2</v>
      </c>
      <c r="AA62" t="s">
        <v>4250</v>
      </c>
      <c r="AB62">
        <v>0</v>
      </c>
      <c r="AC62">
        <v>3</v>
      </c>
      <c r="AD62">
        <v>3.3771666666666671</v>
      </c>
      <c r="AF62" t="s">
        <v>7949</v>
      </c>
      <c r="AI62">
        <v>0</v>
      </c>
      <c r="AJ62">
        <v>0</v>
      </c>
    </row>
    <row r="63" spans="1:38" x14ac:dyDescent="0.25">
      <c r="A63" t="s">
        <v>5312</v>
      </c>
      <c r="B63" t="s">
        <v>4839</v>
      </c>
      <c r="C63" t="s">
        <v>4842</v>
      </c>
      <c r="D63">
        <v>1.4</v>
      </c>
      <c r="E63" t="s">
        <v>4845</v>
      </c>
      <c r="F63">
        <v>8.85</v>
      </c>
      <c r="G63">
        <v>0</v>
      </c>
      <c r="H63">
        <v>1</v>
      </c>
      <c r="I63" t="s">
        <v>6220</v>
      </c>
      <c r="K63" t="s">
        <v>6860</v>
      </c>
      <c r="L63" t="s">
        <v>6861</v>
      </c>
      <c r="M63" t="s">
        <v>6884</v>
      </c>
      <c r="N63">
        <v>9</v>
      </c>
      <c r="O63" t="s">
        <v>6943</v>
      </c>
      <c r="P63" t="s">
        <v>7038</v>
      </c>
      <c r="Q63">
        <v>8</v>
      </c>
      <c r="R63">
        <v>2</v>
      </c>
      <c r="S63">
        <v>3.08</v>
      </c>
      <c r="T63">
        <v>3.11</v>
      </c>
      <c r="U63">
        <v>477.53</v>
      </c>
      <c r="V63">
        <v>118.23</v>
      </c>
      <c r="W63">
        <v>2.5499999999999998</v>
      </c>
      <c r="Y63">
        <v>6.38</v>
      </c>
      <c r="Z63">
        <v>3</v>
      </c>
      <c r="AA63" t="s">
        <v>4250</v>
      </c>
      <c r="AB63">
        <v>0</v>
      </c>
      <c r="AC63">
        <v>4</v>
      </c>
      <c r="AD63">
        <v>3.1244999999999998</v>
      </c>
      <c r="AF63" t="s">
        <v>7949</v>
      </c>
      <c r="AI63">
        <v>0</v>
      </c>
      <c r="AJ63">
        <v>0</v>
      </c>
      <c r="AK63" t="s">
        <v>7970</v>
      </c>
      <c r="AL63" t="s">
        <v>7970</v>
      </c>
    </row>
    <row r="64" spans="1:38" x14ac:dyDescent="0.25">
      <c r="A64" t="s">
        <v>5313</v>
      </c>
      <c r="B64" t="s">
        <v>4839</v>
      </c>
      <c r="C64" t="s">
        <v>4842</v>
      </c>
      <c r="D64">
        <v>1.4</v>
      </c>
      <c r="E64" t="s">
        <v>4845</v>
      </c>
      <c r="F64">
        <v>8.85</v>
      </c>
      <c r="G64">
        <v>0.48</v>
      </c>
      <c r="H64">
        <v>2</v>
      </c>
      <c r="I64" t="s">
        <v>6221</v>
      </c>
      <c r="J64" t="s">
        <v>6245</v>
      </c>
      <c r="K64" t="s">
        <v>6860</v>
      </c>
      <c r="L64" t="s">
        <v>6861</v>
      </c>
      <c r="M64" t="s">
        <v>6883</v>
      </c>
      <c r="N64">
        <v>8</v>
      </c>
      <c r="O64" t="s">
        <v>6942</v>
      </c>
      <c r="P64" t="s">
        <v>7039</v>
      </c>
      <c r="Q64">
        <v>9</v>
      </c>
      <c r="R64">
        <v>3</v>
      </c>
      <c r="S64">
        <v>1.86</v>
      </c>
      <c r="T64">
        <v>1.86</v>
      </c>
      <c r="U64">
        <v>568.59</v>
      </c>
      <c r="V64">
        <v>167.62</v>
      </c>
      <c r="W64">
        <v>2.86</v>
      </c>
      <c r="X64">
        <v>10.17</v>
      </c>
      <c r="Y64">
        <v>5.93</v>
      </c>
      <c r="Z64">
        <v>3</v>
      </c>
      <c r="AA64" t="s">
        <v>4250</v>
      </c>
      <c r="AB64">
        <v>1</v>
      </c>
      <c r="AC64">
        <v>6</v>
      </c>
      <c r="AD64">
        <v>3.166666666666667</v>
      </c>
      <c r="AF64" t="s">
        <v>7949</v>
      </c>
      <c r="AI64">
        <v>0</v>
      </c>
      <c r="AJ64">
        <v>0</v>
      </c>
    </row>
    <row r="65" spans="1:38" x14ac:dyDescent="0.25">
      <c r="A65" t="s">
        <v>5314</v>
      </c>
      <c r="B65" t="s">
        <v>4839</v>
      </c>
      <c r="C65" t="s">
        <v>4842</v>
      </c>
      <c r="D65">
        <v>1.4</v>
      </c>
      <c r="E65" t="s">
        <v>4845</v>
      </c>
      <c r="F65">
        <v>8.85</v>
      </c>
      <c r="G65">
        <v>0.57999999999999996</v>
      </c>
      <c r="H65">
        <v>2</v>
      </c>
      <c r="I65" t="s">
        <v>6221</v>
      </c>
      <c r="J65" t="s">
        <v>6246</v>
      </c>
      <c r="K65" t="s">
        <v>6860</v>
      </c>
      <c r="L65" t="s">
        <v>6861</v>
      </c>
      <c r="M65" t="s">
        <v>6883</v>
      </c>
      <c r="N65">
        <v>8</v>
      </c>
      <c r="O65" t="s">
        <v>6942</v>
      </c>
      <c r="P65" t="s">
        <v>7040</v>
      </c>
      <c r="Q65">
        <v>7</v>
      </c>
      <c r="R65">
        <v>3</v>
      </c>
      <c r="S65">
        <v>-0.11</v>
      </c>
      <c r="T65">
        <v>-0.05</v>
      </c>
      <c r="U65">
        <v>506.51</v>
      </c>
      <c r="V65">
        <v>139.04</v>
      </c>
      <c r="W65">
        <v>2.1800000000000002</v>
      </c>
      <c r="X65">
        <v>9.1</v>
      </c>
      <c r="Y65">
        <v>5.87</v>
      </c>
      <c r="Z65">
        <v>2</v>
      </c>
      <c r="AA65" t="s">
        <v>4250</v>
      </c>
      <c r="AB65">
        <v>1</v>
      </c>
      <c r="AC65">
        <v>4</v>
      </c>
      <c r="AD65">
        <v>3.166666666666667</v>
      </c>
      <c r="AF65" t="s">
        <v>7949</v>
      </c>
      <c r="AI65">
        <v>0</v>
      </c>
      <c r="AJ65">
        <v>0</v>
      </c>
    </row>
    <row r="66" spans="1:38" x14ac:dyDescent="0.25">
      <c r="A66" t="s">
        <v>5315</v>
      </c>
      <c r="B66" t="s">
        <v>4839</v>
      </c>
      <c r="C66" t="s">
        <v>4842</v>
      </c>
      <c r="D66">
        <v>1.6</v>
      </c>
      <c r="E66" t="s">
        <v>4845</v>
      </c>
      <c r="F66">
        <v>8.8000000000000007</v>
      </c>
      <c r="G66">
        <v>0</v>
      </c>
      <c r="H66">
        <v>1</v>
      </c>
      <c r="I66" t="s">
        <v>6220</v>
      </c>
      <c r="K66" t="s">
        <v>6860</v>
      </c>
      <c r="L66" t="s">
        <v>6861</v>
      </c>
      <c r="M66" t="s">
        <v>6868</v>
      </c>
      <c r="N66">
        <v>9</v>
      </c>
      <c r="O66" t="s">
        <v>6925</v>
      </c>
      <c r="P66" t="s">
        <v>7041</v>
      </c>
      <c r="Q66">
        <v>14</v>
      </c>
      <c r="R66">
        <v>13</v>
      </c>
      <c r="S66">
        <v>-4.9800000000000004</v>
      </c>
      <c r="T66">
        <v>-0.55000000000000004</v>
      </c>
      <c r="U66">
        <v>936.03</v>
      </c>
      <c r="V66">
        <v>404.94</v>
      </c>
      <c r="W66">
        <v>-3.22</v>
      </c>
      <c r="X66">
        <v>3.48</v>
      </c>
      <c r="Y66">
        <v>8.7200000000000006</v>
      </c>
      <c r="Z66">
        <v>1</v>
      </c>
      <c r="AA66" t="s">
        <v>4250</v>
      </c>
      <c r="AB66">
        <v>3</v>
      </c>
      <c r="AC66">
        <v>31</v>
      </c>
      <c r="AD66">
        <v>2.64</v>
      </c>
      <c r="AF66" t="s">
        <v>7950</v>
      </c>
      <c r="AI66">
        <v>0</v>
      </c>
      <c r="AJ66">
        <v>0</v>
      </c>
      <c r="AK66" t="s">
        <v>7961</v>
      </c>
      <c r="AL66" t="s">
        <v>7961</v>
      </c>
    </row>
    <row r="67" spans="1:38" x14ac:dyDescent="0.25">
      <c r="A67" t="s">
        <v>5316</v>
      </c>
      <c r="B67" t="s">
        <v>4839</v>
      </c>
      <c r="C67" t="s">
        <v>4842</v>
      </c>
      <c r="D67">
        <v>1.6</v>
      </c>
      <c r="E67" t="s">
        <v>4845</v>
      </c>
      <c r="F67">
        <v>8.8000000000000007</v>
      </c>
      <c r="G67">
        <v>0</v>
      </c>
      <c r="H67">
        <v>1</v>
      </c>
      <c r="I67" t="s">
        <v>6220</v>
      </c>
      <c r="K67" t="s">
        <v>6860</v>
      </c>
      <c r="M67" t="s">
        <v>6865</v>
      </c>
      <c r="N67">
        <v>8</v>
      </c>
      <c r="O67" t="s">
        <v>6924</v>
      </c>
      <c r="P67" t="s">
        <v>7042</v>
      </c>
      <c r="Q67">
        <v>12</v>
      </c>
      <c r="R67">
        <v>12</v>
      </c>
      <c r="S67">
        <v>-6.41</v>
      </c>
      <c r="T67">
        <v>-1.9</v>
      </c>
      <c r="U67">
        <v>891.98</v>
      </c>
      <c r="V67">
        <v>384.71</v>
      </c>
      <c r="W67">
        <v>-2.62</v>
      </c>
      <c r="X67">
        <v>3.48</v>
      </c>
      <c r="Y67">
        <v>8.7200000000000006</v>
      </c>
      <c r="Z67">
        <v>1</v>
      </c>
      <c r="AA67" t="s">
        <v>4250</v>
      </c>
      <c r="AB67">
        <v>3</v>
      </c>
      <c r="AC67">
        <v>28</v>
      </c>
      <c r="AD67">
        <v>2.64</v>
      </c>
      <c r="AF67" t="s">
        <v>7950</v>
      </c>
      <c r="AI67">
        <v>0</v>
      </c>
      <c r="AJ67">
        <v>0</v>
      </c>
      <c r="AK67" t="s">
        <v>7960</v>
      </c>
      <c r="AL67" t="s">
        <v>7960</v>
      </c>
    </row>
    <row r="68" spans="1:38" x14ac:dyDescent="0.25">
      <c r="A68" t="s">
        <v>5317</v>
      </c>
      <c r="B68" t="s">
        <v>4839</v>
      </c>
      <c r="C68" t="s">
        <v>4842</v>
      </c>
      <c r="D68">
        <v>1.6</v>
      </c>
      <c r="E68" t="s">
        <v>4845</v>
      </c>
      <c r="F68">
        <v>8.8000000000000007</v>
      </c>
      <c r="G68">
        <v>0</v>
      </c>
      <c r="H68">
        <v>1</v>
      </c>
      <c r="I68" t="s">
        <v>6220</v>
      </c>
      <c r="K68" t="s">
        <v>6860</v>
      </c>
      <c r="L68" t="s">
        <v>6861</v>
      </c>
      <c r="M68" t="s">
        <v>6885</v>
      </c>
      <c r="N68">
        <v>9</v>
      </c>
      <c r="O68" t="s">
        <v>6944</v>
      </c>
      <c r="P68" t="s">
        <v>7043</v>
      </c>
      <c r="Q68">
        <v>12</v>
      </c>
      <c r="R68">
        <v>12</v>
      </c>
      <c r="S68">
        <v>-6.32</v>
      </c>
      <c r="T68">
        <v>-1.8</v>
      </c>
      <c r="U68">
        <v>893.01</v>
      </c>
      <c r="V68">
        <v>375.84</v>
      </c>
      <c r="W68">
        <v>-1.74</v>
      </c>
      <c r="X68">
        <v>3.48</v>
      </c>
      <c r="Y68">
        <v>8.7200000000000006</v>
      </c>
      <c r="Z68">
        <v>1</v>
      </c>
      <c r="AA68" t="s">
        <v>4250</v>
      </c>
      <c r="AB68">
        <v>3</v>
      </c>
      <c r="AC68">
        <v>29</v>
      </c>
      <c r="AD68">
        <v>2.64</v>
      </c>
      <c r="AF68" t="s">
        <v>7950</v>
      </c>
      <c r="AI68">
        <v>0</v>
      </c>
      <c r="AJ68">
        <v>0</v>
      </c>
      <c r="AK68" t="s">
        <v>7971</v>
      </c>
      <c r="AL68" t="s">
        <v>7971</v>
      </c>
    </row>
    <row r="69" spans="1:38" x14ac:dyDescent="0.25">
      <c r="A69" t="s">
        <v>5318</v>
      </c>
      <c r="B69" t="s">
        <v>4839</v>
      </c>
      <c r="C69" t="s">
        <v>4842</v>
      </c>
      <c r="D69">
        <v>1.6</v>
      </c>
      <c r="E69" t="s">
        <v>4845</v>
      </c>
      <c r="F69">
        <v>8.8000000000000007</v>
      </c>
      <c r="G69">
        <v>0</v>
      </c>
      <c r="H69">
        <v>1</v>
      </c>
      <c r="I69" t="s">
        <v>6220</v>
      </c>
      <c r="K69" t="s">
        <v>6860</v>
      </c>
      <c r="L69" t="s">
        <v>6861</v>
      </c>
      <c r="M69" t="s">
        <v>6886</v>
      </c>
      <c r="N69">
        <v>9</v>
      </c>
      <c r="O69" t="s">
        <v>6945</v>
      </c>
      <c r="P69" t="s">
        <v>7044</v>
      </c>
      <c r="Q69">
        <v>12</v>
      </c>
      <c r="R69">
        <v>12</v>
      </c>
      <c r="S69">
        <v>-6.36</v>
      </c>
      <c r="T69">
        <v>-1.66</v>
      </c>
      <c r="U69">
        <v>864.95</v>
      </c>
      <c r="V69">
        <v>375.84</v>
      </c>
      <c r="W69">
        <v>-2.52</v>
      </c>
      <c r="X69">
        <v>3.44</v>
      </c>
      <c r="Y69">
        <v>7.59</v>
      </c>
      <c r="Z69">
        <v>1</v>
      </c>
      <c r="AA69" t="s">
        <v>4250</v>
      </c>
      <c r="AB69">
        <v>3</v>
      </c>
      <c r="AC69">
        <v>27</v>
      </c>
      <c r="AD69">
        <v>3</v>
      </c>
      <c r="AF69" t="s">
        <v>7951</v>
      </c>
      <c r="AI69">
        <v>0</v>
      </c>
      <c r="AJ69">
        <v>0</v>
      </c>
      <c r="AK69" t="s">
        <v>7972</v>
      </c>
      <c r="AL69" t="s">
        <v>7972</v>
      </c>
    </row>
    <row r="70" spans="1:38" x14ac:dyDescent="0.25">
      <c r="A70" t="s">
        <v>5319</v>
      </c>
      <c r="B70" t="s">
        <v>4839</v>
      </c>
      <c r="C70" t="s">
        <v>4842</v>
      </c>
      <c r="D70">
        <v>1.6</v>
      </c>
      <c r="E70" t="s">
        <v>4845</v>
      </c>
      <c r="F70">
        <v>8.8000000000000007</v>
      </c>
      <c r="G70">
        <v>0</v>
      </c>
      <c r="H70">
        <v>1</v>
      </c>
      <c r="I70" t="s">
        <v>6220</v>
      </c>
      <c r="K70" t="s">
        <v>6860</v>
      </c>
      <c r="L70" t="s">
        <v>6861</v>
      </c>
      <c r="M70" t="s">
        <v>6867</v>
      </c>
      <c r="N70">
        <v>9</v>
      </c>
      <c r="O70" t="s">
        <v>6923</v>
      </c>
      <c r="P70" t="s">
        <v>7045</v>
      </c>
      <c r="Q70">
        <v>12</v>
      </c>
      <c r="R70">
        <v>12</v>
      </c>
      <c r="S70">
        <v>-6.32</v>
      </c>
      <c r="T70">
        <v>-1.8</v>
      </c>
      <c r="U70">
        <v>893.01</v>
      </c>
      <c r="V70">
        <v>375.84</v>
      </c>
      <c r="W70">
        <v>-1.74</v>
      </c>
      <c r="X70">
        <v>3.48</v>
      </c>
      <c r="Y70">
        <v>8.7200000000000006</v>
      </c>
      <c r="Z70">
        <v>1</v>
      </c>
      <c r="AA70" t="s">
        <v>4250</v>
      </c>
      <c r="AB70">
        <v>3</v>
      </c>
      <c r="AC70">
        <v>29</v>
      </c>
      <c r="AD70">
        <v>2.64</v>
      </c>
      <c r="AF70" t="s">
        <v>7950</v>
      </c>
      <c r="AI70">
        <v>0</v>
      </c>
      <c r="AJ70">
        <v>0</v>
      </c>
      <c r="AK70" t="s">
        <v>7959</v>
      </c>
      <c r="AL70" t="s">
        <v>7959</v>
      </c>
    </row>
    <row r="71" spans="1:38" x14ac:dyDescent="0.25">
      <c r="A71" t="s">
        <v>5320</v>
      </c>
      <c r="B71" t="s">
        <v>4839</v>
      </c>
      <c r="C71" t="s">
        <v>4842</v>
      </c>
      <c r="D71">
        <v>1.6</v>
      </c>
      <c r="E71" t="s">
        <v>4845</v>
      </c>
      <c r="F71">
        <v>8.8000000000000007</v>
      </c>
      <c r="G71">
        <v>0.5</v>
      </c>
      <c r="H71">
        <v>2</v>
      </c>
      <c r="I71" t="s">
        <v>6221</v>
      </c>
      <c r="J71" t="s">
        <v>6247</v>
      </c>
      <c r="K71" t="s">
        <v>6860</v>
      </c>
      <c r="L71" t="s">
        <v>6861</v>
      </c>
      <c r="M71" t="s">
        <v>6882</v>
      </c>
      <c r="N71">
        <v>8</v>
      </c>
      <c r="O71" t="s">
        <v>6941</v>
      </c>
      <c r="P71" t="s">
        <v>7046</v>
      </c>
      <c r="Q71">
        <v>5</v>
      </c>
      <c r="R71">
        <v>3</v>
      </c>
      <c r="S71">
        <v>0.77</v>
      </c>
      <c r="T71">
        <v>0.89</v>
      </c>
      <c r="U71">
        <v>436.9</v>
      </c>
      <c r="V71">
        <v>112.01</v>
      </c>
      <c r="W71">
        <v>2.87</v>
      </c>
      <c r="X71">
        <v>9.99</v>
      </c>
      <c r="Y71">
        <v>6.89</v>
      </c>
      <c r="Z71">
        <v>2</v>
      </c>
      <c r="AA71" t="s">
        <v>4250</v>
      </c>
      <c r="AB71">
        <v>0</v>
      </c>
      <c r="AC71">
        <v>3</v>
      </c>
      <c r="AD71">
        <v>3.8837142857142859</v>
      </c>
      <c r="AF71" t="s">
        <v>7949</v>
      </c>
      <c r="AI71">
        <v>0</v>
      </c>
      <c r="AJ71">
        <v>0</v>
      </c>
    </row>
    <row r="72" spans="1:38" x14ac:dyDescent="0.25">
      <c r="A72" t="s">
        <v>5321</v>
      </c>
      <c r="B72" t="s">
        <v>4839</v>
      </c>
      <c r="C72" t="s">
        <v>4842</v>
      </c>
      <c r="D72">
        <v>1.6</v>
      </c>
      <c r="E72" t="s">
        <v>4845</v>
      </c>
      <c r="F72">
        <v>8.8000000000000007</v>
      </c>
      <c r="G72">
        <v>0.68</v>
      </c>
      <c r="H72">
        <v>2</v>
      </c>
      <c r="I72" t="s">
        <v>6221</v>
      </c>
      <c r="J72" t="s">
        <v>6248</v>
      </c>
      <c r="K72" t="s">
        <v>6860</v>
      </c>
      <c r="L72" t="s">
        <v>6861</v>
      </c>
      <c r="M72" t="s">
        <v>6883</v>
      </c>
      <c r="N72">
        <v>8</v>
      </c>
      <c r="O72" t="s">
        <v>6942</v>
      </c>
      <c r="P72" t="s">
        <v>7047</v>
      </c>
      <c r="Q72">
        <v>7</v>
      </c>
      <c r="R72">
        <v>3</v>
      </c>
      <c r="S72">
        <v>-0.48</v>
      </c>
      <c r="T72">
        <v>-0.48</v>
      </c>
      <c r="U72">
        <v>489.53</v>
      </c>
      <c r="V72">
        <v>141.55000000000001</v>
      </c>
      <c r="W72">
        <v>1.29</v>
      </c>
      <c r="X72">
        <v>10.17</v>
      </c>
      <c r="Y72">
        <v>5.05</v>
      </c>
      <c r="Z72">
        <v>2</v>
      </c>
      <c r="AA72" t="s">
        <v>4250</v>
      </c>
      <c r="AB72">
        <v>0</v>
      </c>
      <c r="AC72">
        <v>4</v>
      </c>
      <c r="AD72">
        <v>3.241452380952381</v>
      </c>
      <c r="AF72" t="s">
        <v>7949</v>
      </c>
      <c r="AI72">
        <v>0</v>
      </c>
      <c r="AJ72">
        <v>0</v>
      </c>
    </row>
    <row r="73" spans="1:38" x14ac:dyDescent="0.25">
      <c r="A73" t="s">
        <v>5322</v>
      </c>
      <c r="B73" t="s">
        <v>4839</v>
      </c>
      <c r="C73" t="s">
        <v>4842</v>
      </c>
      <c r="D73">
        <v>1.6</v>
      </c>
      <c r="E73" t="s">
        <v>4845</v>
      </c>
      <c r="F73">
        <v>8.8000000000000007</v>
      </c>
      <c r="G73">
        <v>0.51</v>
      </c>
      <c r="H73">
        <v>2</v>
      </c>
      <c r="I73" t="s">
        <v>6220</v>
      </c>
      <c r="J73" t="s">
        <v>6249</v>
      </c>
      <c r="K73" t="s">
        <v>6860</v>
      </c>
      <c r="L73" t="s">
        <v>6861</v>
      </c>
      <c r="M73" t="s">
        <v>6874</v>
      </c>
      <c r="N73">
        <v>8</v>
      </c>
      <c r="O73" t="s">
        <v>6931</v>
      </c>
      <c r="P73" t="s">
        <v>7048</v>
      </c>
      <c r="Q73">
        <v>7</v>
      </c>
      <c r="R73">
        <v>2</v>
      </c>
      <c r="S73">
        <v>2.34</v>
      </c>
      <c r="T73">
        <v>2.34</v>
      </c>
      <c r="U73">
        <v>437.93</v>
      </c>
      <c r="V73">
        <v>112.18</v>
      </c>
      <c r="W73">
        <v>3.13</v>
      </c>
      <c r="Y73">
        <v>0</v>
      </c>
      <c r="Z73">
        <v>3</v>
      </c>
      <c r="AA73" t="s">
        <v>4250</v>
      </c>
      <c r="AB73">
        <v>0</v>
      </c>
      <c r="AC73">
        <v>3</v>
      </c>
      <c r="AD73">
        <v>4.0340238095238092</v>
      </c>
      <c r="AF73" t="s">
        <v>7949</v>
      </c>
      <c r="AI73">
        <v>0</v>
      </c>
      <c r="AJ73">
        <v>0</v>
      </c>
    </row>
    <row r="74" spans="1:38" x14ac:dyDescent="0.25">
      <c r="A74" t="s">
        <v>5323</v>
      </c>
      <c r="B74" t="s">
        <v>4839</v>
      </c>
      <c r="C74" t="s">
        <v>4842</v>
      </c>
      <c r="D74">
        <v>1.64</v>
      </c>
      <c r="E74" t="s">
        <v>4845</v>
      </c>
      <c r="F74">
        <v>8.7899999999999991</v>
      </c>
      <c r="G74">
        <v>0.69</v>
      </c>
      <c r="H74">
        <v>2</v>
      </c>
      <c r="I74" t="s">
        <v>6220</v>
      </c>
      <c r="J74" t="s">
        <v>6250</v>
      </c>
      <c r="K74" t="s">
        <v>6860</v>
      </c>
      <c r="L74" t="s">
        <v>6861</v>
      </c>
      <c r="M74" t="s">
        <v>6876</v>
      </c>
      <c r="N74">
        <v>9</v>
      </c>
      <c r="O74" t="s">
        <v>6933</v>
      </c>
      <c r="P74" t="s">
        <v>7049</v>
      </c>
      <c r="Q74">
        <v>7</v>
      </c>
      <c r="R74">
        <v>3</v>
      </c>
      <c r="S74">
        <v>1.64</v>
      </c>
      <c r="T74">
        <v>1.65</v>
      </c>
      <c r="U74">
        <v>422.44</v>
      </c>
      <c r="V74">
        <v>137.37</v>
      </c>
      <c r="W74">
        <v>0.89</v>
      </c>
      <c r="X74">
        <v>8.83</v>
      </c>
      <c r="Y74">
        <v>0</v>
      </c>
      <c r="Z74">
        <v>2</v>
      </c>
      <c r="AA74" t="s">
        <v>4250</v>
      </c>
      <c r="AB74">
        <v>0</v>
      </c>
      <c r="AC74">
        <v>4</v>
      </c>
      <c r="AD74">
        <v>3.7206666666666668</v>
      </c>
      <c r="AF74" t="s">
        <v>7949</v>
      </c>
      <c r="AI74">
        <v>0</v>
      </c>
      <c r="AJ74">
        <v>0</v>
      </c>
    </row>
    <row r="75" spans="1:38" x14ac:dyDescent="0.25">
      <c r="A75" t="s">
        <v>5323</v>
      </c>
      <c r="B75" t="s">
        <v>4839</v>
      </c>
      <c r="C75" t="s">
        <v>4842</v>
      </c>
      <c r="D75">
        <v>1.64</v>
      </c>
      <c r="E75" t="s">
        <v>4845</v>
      </c>
      <c r="F75">
        <v>8.7899999999999991</v>
      </c>
      <c r="G75">
        <v>0.69</v>
      </c>
      <c r="H75">
        <v>2</v>
      </c>
      <c r="I75" t="s">
        <v>6220</v>
      </c>
      <c r="J75" t="s">
        <v>6251</v>
      </c>
      <c r="K75" t="s">
        <v>6860</v>
      </c>
      <c r="L75" t="s">
        <v>6861</v>
      </c>
      <c r="M75" t="s">
        <v>6877</v>
      </c>
      <c r="N75">
        <v>9</v>
      </c>
      <c r="O75" t="s">
        <v>6934</v>
      </c>
      <c r="P75" t="s">
        <v>7049</v>
      </c>
      <c r="Q75">
        <v>7</v>
      </c>
      <c r="R75">
        <v>3</v>
      </c>
      <c r="S75">
        <v>1.64</v>
      </c>
      <c r="T75">
        <v>1.65</v>
      </c>
      <c r="U75">
        <v>422.44</v>
      </c>
      <c r="V75">
        <v>137.37</v>
      </c>
      <c r="W75">
        <v>0.89</v>
      </c>
      <c r="X75">
        <v>8.83</v>
      </c>
      <c r="Y75">
        <v>0</v>
      </c>
      <c r="Z75">
        <v>2</v>
      </c>
      <c r="AA75" t="s">
        <v>4250</v>
      </c>
      <c r="AB75">
        <v>0</v>
      </c>
      <c r="AC75">
        <v>4</v>
      </c>
      <c r="AD75">
        <v>3.7206666666666668</v>
      </c>
      <c r="AF75" t="s">
        <v>7949</v>
      </c>
      <c r="AI75">
        <v>0</v>
      </c>
      <c r="AJ75">
        <v>0</v>
      </c>
    </row>
    <row r="76" spans="1:38" x14ac:dyDescent="0.25">
      <c r="A76" t="s">
        <v>5324</v>
      </c>
      <c r="B76" t="s">
        <v>4839</v>
      </c>
      <c r="C76" t="s">
        <v>4842</v>
      </c>
      <c r="D76">
        <v>1.7</v>
      </c>
      <c r="E76" t="s">
        <v>4845</v>
      </c>
      <c r="F76">
        <v>8.77</v>
      </c>
      <c r="G76">
        <v>0</v>
      </c>
      <c r="H76">
        <v>1</v>
      </c>
      <c r="I76" t="s">
        <v>6220</v>
      </c>
      <c r="K76" t="s">
        <v>6860</v>
      </c>
      <c r="L76" t="s">
        <v>6861</v>
      </c>
      <c r="M76" t="s">
        <v>6887</v>
      </c>
      <c r="N76">
        <v>9</v>
      </c>
      <c r="O76" t="s">
        <v>6946</v>
      </c>
      <c r="P76" t="s">
        <v>7050</v>
      </c>
      <c r="Q76">
        <v>4</v>
      </c>
      <c r="R76">
        <v>2</v>
      </c>
      <c r="S76">
        <v>1.97</v>
      </c>
      <c r="T76">
        <v>2.35</v>
      </c>
      <c r="U76">
        <v>372.88</v>
      </c>
      <c r="V76">
        <v>69.08</v>
      </c>
      <c r="W76">
        <v>3.44</v>
      </c>
      <c r="Y76">
        <v>7.56</v>
      </c>
      <c r="Z76">
        <v>2</v>
      </c>
      <c r="AA76" t="s">
        <v>4250</v>
      </c>
      <c r="AB76">
        <v>0</v>
      </c>
      <c r="AC76">
        <v>2</v>
      </c>
      <c r="AD76">
        <v>5.4079999999999986</v>
      </c>
      <c r="AF76" t="s">
        <v>7949</v>
      </c>
      <c r="AI76">
        <v>0</v>
      </c>
      <c r="AJ76">
        <v>0</v>
      </c>
      <c r="AK76" t="s">
        <v>7973</v>
      </c>
      <c r="AL76" t="s">
        <v>7973</v>
      </c>
    </row>
    <row r="77" spans="1:38" x14ac:dyDescent="0.25">
      <c r="A77" t="s">
        <v>5324</v>
      </c>
      <c r="B77" t="s">
        <v>4839</v>
      </c>
      <c r="C77" t="s">
        <v>4842</v>
      </c>
      <c r="D77">
        <v>1.7</v>
      </c>
      <c r="E77" t="s">
        <v>4845</v>
      </c>
      <c r="F77">
        <v>8.77</v>
      </c>
      <c r="G77">
        <v>0</v>
      </c>
      <c r="H77">
        <v>1</v>
      </c>
      <c r="I77" t="s">
        <v>6220</v>
      </c>
      <c r="K77" t="s">
        <v>6860</v>
      </c>
      <c r="L77" t="s">
        <v>6861</v>
      </c>
      <c r="M77" t="s">
        <v>6888</v>
      </c>
      <c r="N77">
        <v>9</v>
      </c>
      <c r="O77" t="s">
        <v>6947</v>
      </c>
      <c r="P77" t="s">
        <v>7050</v>
      </c>
      <c r="Q77">
        <v>4</v>
      </c>
      <c r="R77">
        <v>2</v>
      </c>
      <c r="S77">
        <v>1.97</v>
      </c>
      <c r="T77">
        <v>2.35</v>
      </c>
      <c r="U77">
        <v>372.88</v>
      </c>
      <c r="V77">
        <v>69.08</v>
      </c>
      <c r="W77">
        <v>3.44</v>
      </c>
      <c r="Y77">
        <v>7.56</v>
      </c>
      <c r="Z77">
        <v>2</v>
      </c>
      <c r="AA77" t="s">
        <v>4250</v>
      </c>
      <c r="AB77">
        <v>0</v>
      </c>
      <c r="AC77">
        <v>2</v>
      </c>
      <c r="AD77">
        <v>5.4079999999999986</v>
      </c>
      <c r="AF77" t="s">
        <v>7949</v>
      </c>
      <c r="AI77">
        <v>0</v>
      </c>
      <c r="AJ77">
        <v>0</v>
      </c>
      <c r="AK77" t="s">
        <v>7974</v>
      </c>
      <c r="AL77" t="s">
        <v>7974</v>
      </c>
    </row>
    <row r="78" spans="1:38" x14ac:dyDescent="0.25">
      <c r="A78" t="s">
        <v>5325</v>
      </c>
      <c r="B78" t="s">
        <v>4839</v>
      </c>
      <c r="C78" t="s">
        <v>4842</v>
      </c>
      <c r="D78">
        <v>1.7</v>
      </c>
      <c r="E78" t="s">
        <v>4845</v>
      </c>
      <c r="F78">
        <v>8.77</v>
      </c>
      <c r="G78">
        <v>0.36</v>
      </c>
      <c r="H78">
        <v>2</v>
      </c>
      <c r="I78" t="s">
        <v>6220</v>
      </c>
      <c r="K78" t="s">
        <v>6860</v>
      </c>
      <c r="L78" t="s">
        <v>6861</v>
      </c>
      <c r="M78" t="s">
        <v>6871</v>
      </c>
      <c r="N78">
        <v>9</v>
      </c>
      <c r="O78" t="s">
        <v>6928</v>
      </c>
      <c r="P78" t="s">
        <v>7051</v>
      </c>
      <c r="U78">
        <v>1285.4100000000001</v>
      </c>
      <c r="Y78">
        <v>0</v>
      </c>
      <c r="AI78">
        <v>0</v>
      </c>
      <c r="AJ78">
        <v>0</v>
      </c>
      <c r="AK78" t="s">
        <v>7963</v>
      </c>
      <c r="AL78" t="s">
        <v>7963</v>
      </c>
    </row>
    <row r="79" spans="1:38" x14ac:dyDescent="0.25">
      <c r="A79" t="s">
        <v>5326</v>
      </c>
      <c r="B79" t="s">
        <v>4839</v>
      </c>
      <c r="C79" t="s">
        <v>4842</v>
      </c>
      <c r="D79">
        <v>1.7</v>
      </c>
      <c r="E79" t="s">
        <v>4845</v>
      </c>
      <c r="F79">
        <v>8.77</v>
      </c>
      <c r="G79">
        <v>0.6</v>
      </c>
      <c r="H79">
        <v>2</v>
      </c>
      <c r="I79" t="s">
        <v>6220</v>
      </c>
      <c r="J79" t="s">
        <v>6252</v>
      </c>
      <c r="K79" t="s">
        <v>6860</v>
      </c>
      <c r="L79" t="s">
        <v>6861</v>
      </c>
      <c r="M79" t="s">
        <v>6874</v>
      </c>
      <c r="N79">
        <v>8</v>
      </c>
      <c r="O79" t="s">
        <v>6931</v>
      </c>
      <c r="P79" t="s">
        <v>7052</v>
      </c>
      <c r="Q79">
        <v>7</v>
      </c>
      <c r="R79">
        <v>2</v>
      </c>
      <c r="S79">
        <v>2.57</v>
      </c>
      <c r="T79">
        <v>2.57</v>
      </c>
      <c r="U79">
        <v>455.92</v>
      </c>
      <c r="V79">
        <v>112.18</v>
      </c>
      <c r="W79">
        <v>3.27</v>
      </c>
      <c r="Y79">
        <v>0</v>
      </c>
      <c r="Z79">
        <v>3</v>
      </c>
      <c r="AA79" t="s">
        <v>4250</v>
      </c>
      <c r="AB79">
        <v>0</v>
      </c>
      <c r="AC79">
        <v>3</v>
      </c>
      <c r="AD79">
        <v>3.7905238095238092</v>
      </c>
      <c r="AF79" t="s">
        <v>7949</v>
      </c>
      <c r="AI79">
        <v>0</v>
      </c>
      <c r="AJ79">
        <v>0</v>
      </c>
    </row>
    <row r="80" spans="1:38" x14ac:dyDescent="0.25">
      <c r="A80" t="s">
        <v>5327</v>
      </c>
      <c r="B80" t="s">
        <v>4839</v>
      </c>
      <c r="C80" t="s">
        <v>4842</v>
      </c>
      <c r="D80">
        <v>1.7</v>
      </c>
      <c r="E80" t="s">
        <v>4845</v>
      </c>
      <c r="F80">
        <v>8.77</v>
      </c>
      <c r="G80">
        <v>0.69</v>
      </c>
      <c r="H80">
        <v>2</v>
      </c>
      <c r="I80" t="s">
        <v>6221</v>
      </c>
      <c r="J80" t="s">
        <v>6253</v>
      </c>
      <c r="K80" t="s">
        <v>6860</v>
      </c>
      <c r="L80" t="s">
        <v>6861</v>
      </c>
      <c r="M80" t="s">
        <v>6883</v>
      </c>
      <c r="N80">
        <v>8</v>
      </c>
      <c r="O80" t="s">
        <v>6942</v>
      </c>
      <c r="P80" t="s">
        <v>7053</v>
      </c>
      <c r="Q80">
        <v>7</v>
      </c>
      <c r="R80">
        <v>3</v>
      </c>
      <c r="S80">
        <v>-0.17</v>
      </c>
      <c r="T80">
        <v>-0.11</v>
      </c>
      <c r="U80">
        <v>456.5</v>
      </c>
      <c r="V80">
        <v>139.04</v>
      </c>
      <c r="W80">
        <v>1.24</v>
      </c>
      <c r="X80">
        <v>9.8699999999999992</v>
      </c>
      <c r="Y80">
        <v>5.87</v>
      </c>
      <c r="Z80">
        <v>2</v>
      </c>
      <c r="AA80" t="s">
        <v>4250</v>
      </c>
      <c r="AB80">
        <v>0</v>
      </c>
      <c r="AC80">
        <v>3</v>
      </c>
      <c r="AD80">
        <v>3.4773809523809529</v>
      </c>
      <c r="AF80" t="s">
        <v>7949</v>
      </c>
      <c r="AI80">
        <v>0</v>
      </c>
      <c r="AJ80">
        <v>0</v>
      </c>
    </row>
    <row r="81" spans="1:38" x14ac:dyDescent="0.25">
      <c r="A81" t="s">
        <v>5328</v>
      </c>
      <c r="B81" t="s">
        <v>4839</v>
      </c>
      <c r="C81" t="s">
        <v>4842</v>
      </c>
      <c r="D81">
        <v>1.7</v>
      </c>
      <c r="E81" t="s">
        <v>4845</v>
      </c>
      <c r="F81">
        <v>8.77</v>
      </c>
      <c r="G81">
        <v>0.35</v>
      </c>
      <c r="H81">
        <v>2</v>
      </c>
      <c r="I81" t="s">
        <v>6220</v>
      </c>
      <c r="J81" t="s">
        <v>6254</v>
      </c>
      <c r="K81" t="s">
        <v>6860</v>
      </c>
      <c r="L81" t="s">
        <v>6861</v>
      </c>
      <c r="M81" t="s">
        <v>6874</v>
      </c>
      <c r="N81">
        <v>8</v>
      </c>
      <c r="O81" t="s">
        <v>6931</v>
      </c>
      <c r="P81" t="s">
        <v>7054</v>
      </c>
      <c r="Q81">
        <v>7</v>
      </c>
      <c r="R81">
        <v>2</v>
      </c>
      <c r="S81">
        <v>1.89</v>
      </c>
      <c r="T81">
        <v>1.89</v>
      </c>
      <c r="U81">
        <v>421.48</v>
      </c>
      <c r="V81">
        <v>112.18</v>
      </c>
      <c r="W81">
        <v>2.62</v>
      </c>
      <c r="Y81">
        <v>0</v>
      </c>
      <c r="Z81">
        <v>3</v>
      </c>
      <c r="AA81" t="s">
        <v>4250</v>
      </c>
      <c r="AB81">
        <v>0</v>
      </c>
      <c r="AC81">
        <v>3</v>
      </c>
      <c r="AD81">
        <v>4.3215238095238089</v>
      </c>
      <c r="AF81" t="s">
        <v>7949</v>
      </c>
      <c r="AI81">
        <v>0</v>
      </c>
      <c r="AJ81">
        <v>0</v>
      </c>
    </row>
    <row r="82" spans="1:38" x14ac:dyDescent="0.25">
      <c r="A82" t="s">
        <v>5329</v>
      </c>
      <c r="B82" t="s">
        <v>4839</v>
      </c>
      <c r="C82" t="s">
        <v>4842</v>
      </c>
      <c r="D82">
        <v>1.7</v>
      </c>
      <c r="E82" t="s">
        <v>4845</v>
      </c>
      <c r="F82">
        <v>8.77</v>
      </c>
      <c r="G82">
        <v>0.69</v>
      </c>
      <c r="H82">
        <v>2</v>
      </c>
      <c r="I82" t="s">
        <v>6220</v>
      </c>
      <c r="J82" t="s">
        <v>6255</v>
      </c>
      <c r="K82" t="s">
        <v>6860</v>
      </c>
      <c r="L82" t="s">
        <v>6861</v>
      </c>
      <c r="M82" t="s">
        <v>6874</v>
      </c>
      <c r="N82">
        <v>8</v>
      </c>
      <c r="O82" t="s">
        <v>6931</v>
      </c>
      <c r="P82" t="s">
        <v>7055</v>
      </c>
      <c r="Q82">
        <v>6</v>
      </c>
      <c r="R82">
        <v>2</v>
      </c>
      <c r="S82">
        <v>3.31</v>
      </c>
      <c r="T82">
        <v>3.31</v>
      </c>
      <c r="U82">
        <v>436.95</v>
      </c>
      <c r="V82">
        <v>99.29</v>
      </c>
      <c r="W82">
        <v>3.74</v>
      </c>
      <c r="Y82">
        <v>0.33</v>
      </c>
      <c r="Z82">
        <v>3</v>
      </c>
      <c r="AA82" t="s">
        <v>4250</v>
      </c>
      <c r="AB82">
        <v>0</v>
      </c>
      <c r="AC82">
        <v>3</v>
      </c>
      <c r="AD82">
        <v>3.8306904761904761</v>
      </c>
      <c r="AF82" t="s">
        <v>7949</v>
      </c>
      <c r="AI82">
        <v>0</v>
      </c>
      <c r="AJ82">
        <v>0</v>
      </c>
    </row>
    <row r="83" spans="1:38" x14ac:dyDescent="0.25">
      <c r="A83" t="s">
        <v>5330</v>
      </c>
      <c r="B83" t="s">
        <v>4839</v>
      </c>
      <c r="C83" t="s">
        <v>4842</v>
      </c>
      <c r="D83">
        <v>1.7529999999999999</v>
      </c>
      <c r="E83" t="s">
        <v>4845</v>
      </c>
      <c r="F83">
        <v>8.76</v>
      </c>
      <c r="G83">
        <v>0.35</v>
      </c>
      <c r="H83">
        <v>2</v>
      </c>
      <c r="I83" t="s">
        <v>6221</v>
      </c>
      <c r="J83" t="s">
        <v>6256</v>
      </c>
      <c r="K83" t="s">
        <v>6860</v>
      </c>
      <c r="L83" t="s">
        <v>6861</v>
      </c>
      <c r="M83" t="s">
        <v>6876</v>
      </c>
      <c r="N83">
        <v>9</v>
      </c>
      <c r="O83" t="s">
        <v>6933</v>
      </c>
      <c r="P83" t="s">
        <v>7056</v>
      </c>
      <c r="Q83">
        <v>5</v>
      </c>
      <c r="R83">
        <v>3</v>
      </c>
      <c r="S83">
        <v>1.44</v>
      </c>
      <c r="T83">
        <v>1.44</v>
      </c>
      <c r="U83">
        <v>409.42</v>
      </c>
      <c r="V83">
        <v>115.25</v>
      </c>
      <c r="W83">
        <v>1.63</v>
      </c>
      <c r="X83">
        <v>9.91</v>
      </c>
      <c r="Y83">
        <v>0</v>
      </c>
      <c r="Z83">
        <v>2</v>
      </c>
      <c r="AA83" t="s">
        <v>4250</v>
      </c>
      <c r="AB83">
        <v>0</v>
      </c>
      <c r="AC83">
        <v>3</v>
      </c>
      <c r="AD83">
        <v>3.972</v>
      </c>
      <c r="AE83" t="s">
        <v>7947</v>
      </c>
      <c r="AF83" t="s">
        <v>7949</v>
      </c>
      <c r="AH83" t="s">
        <v>7953</v>
      </c>
      <c r="AI83">
        <v>3</v>
      </c>
      <c r="AJ83">
        <v>0</v>
      </c>
    </row>
    <row r="84" spans="1:38" x14ac:dyDescent="0.25">
      <c r="A84" t="s">
        <v>5330</v>
      </c>
      <c r="B84" t="s">
        <v>4839</v>
      </c>
      <c r="C84" t="s">
        <v>4842</v>
      </c>
      <c r="D84">
        <v>1.7529999999999999</v>
      </c>
      <c r="E84" t="s">
        <v>4845</v>
      </c>
      <c r="F84">
        <v>8.76</v>
      </c>
      <c r="G84">
        <v>0.35</v>
      </c>
      <c r="H84">
        <v>2</v>
      </c>
      <c r="I84" t="s">
        <v>6221</v>
      </c>
      <c r="J84" t="s">
        <v>6257</v>
      </c>
      <c r="K84" t="s">
        <v>6860</v>
      </c>
      <c r="L84" t="s">
        <v>6861</v>
      </c>
      <c r="M84" t="s">
        <v>6877</v>
      </c>
      <c r="N84">
        <v>9</v>
      </c>
      <c r="O84" t="s">
        <v>6934</v>
      </c>
      <c r="P84" t="s">
        <v>7056</v>
      </c>
      <c r="Q84">
        <v>5</v>
      </c>
      <c r="R84">
        <v>3</v>
      </c>
      <c r="S84">
        <v>1.44</v>
      </c>
      <c r="T84">
        <v>1.44</v>
      </c>
      <c r="U84">
        <v>409.42</v>
      </c>
      <c r="V84">
        <v>115.25</v>
      </c>
      <c r="W84">
        <v>1.63</v>
      </c>
      <c r="X84">
        <v>9.91</v>
      </c>
      <c r="Y84">
        <v>0</v>
      </c>
      <c r="Z84">
        <v>2</v>
      </c>
      <c r="AA84" t="s">
        <v>4250</v>
      </c>
      <c r="AB84">
        <v>0</v>
      </c>
      <c r="AC84">
        <v>3</v>
      </c>
      <c r="AD84">
        <v>3.972</v>
      </c>
      <c r="AE84" t="s">
        <v>7947</v>
      </c>
      <c r="AF84" t="s">
        <v>7949</v>
      </c>
      <c r="AH84" t="s">
        <v>7953</v>
      </c>
      <c r="AI84">
        <v>3</v>
      </c>
      <c r="AJ84">
        <v>0</v>
      </c>
    </row>
    <row r="85" spans="1:38" x14ac:dyDescent="0.25">
      <c r="A85" t="s">
        <v>5330</v>
      </c>
      <c r="B85" t="s">
        <v>4839</v>
      </c>
      <c r="C85" t="s">
        <v>4842</v>
      </c>
      <c r="D85">
        <v>4.88</v>
      </c>
      <c r="E85" t="s">
        <v>4845</v>
      </c>
      <c r="F85">
        <v>8.31</v>
      </c>
      <c r="G85">
        <v>0.35</v>
      </c>
      <c r="H85">
        <v>2</v>
      </c>
      <c r="I85" t="s">
        <v>6221</v>
      </c>
      <c r="J85" t="s">
        <v>6258</v>
      </c>
      <c r="K85" t="s">
        <v>6860</v>
      </c>
      <c r="L85" t="s">
        <v>6861</v>
      </c>
      <c r="M85" t="s">
        <v>6889</v>
      </c>
      <c r="N85">
        <v>9</v>
      </c>
      <c r="O85" t="s">
        <v>6948</v>
      </c>
      <c r="P85" t="s">
        <v>7056</v>
      </c>
      <c r="Q85">
        <v>5</v>
      </c>
      <c r="R85">
        <v>3</v>
      </c>
      <c r="S85">
        <v>1.44</v>
      </c>
      <c r="T85">
        <v>1.44</v>
      </c>
      <c r="U85">
        <v>409.42</v>
      </c>
      <c r="V85">
        <v>115.25</v>
      </c>
      <c r="W85">
        <v>1.63</v>
      </c>
      <c r="X85">
        <v>9.91</v>
      </c>
      <c r="Y85">
        <v>0</v>
      </c>
      <c r="Z85">
        <v>2</v>
      </c>
      <c r="AA85" t="s">
        <v>4250</v>
      </c>
      <c r="AB85">
        <v>0</v>
      </c>
      <c r="AC85">
        <v>3</v>
      </c>
      <c r="AD85">
        <v>3.972</v>
      </c>
      <c r="AE85" t="s">
        <v>7947</v>
      </c>
      <c r="AF85" t="s">
        <v>7949</v>
      </c>
      <c r="AH85" t="s">
        <v>7953</v>
      </c>
      <c r="AI85">
        <v>3</v>
      </c>
      <c r="AJ85">
        <v>0</v>
      </c>
    </row>
    <row r="86" spans="1:38" x14ac:dyDescent="0.25">
      <c r="A86" t="s">
        <v>5330</v>
      </c>
      <c r="B86" t="s">
        <v>4839</v>
      </c>
      <c r="C86" t="s">
        <v>4842</v>
      </c>
      <c r="D86">
        <v>4.88</v>
      </c>
      <c r="E86" t="s">
        <v>4845</v>
      </c>
      <c r="F86">
        <v>8.31</v>
      </c>
      <c r="G86">
        <v>0.35</v>
      </c>
      <c r="H86">
        <v>2</v>
      </c>
      <c r="I86" t="s">
        <v>6221</v>
      </c>
      <c r="J86" t="s">
        <v>6259</v>
      </c>
      <c r="K86" t="s">
        <v>6860</v>
      </c>
      <c r="L86" t="s">
        <v>6861</v>
      </c>
      <c r="M86" t="s">
        <v>6877</v>
      </c>
      <c r="N86">
        <v>9</v>
      </c>
      <c r="O86" t="s">
        <v>6934</v>
      </c>
      <c r="P86" t="s">
        <v>7056</v>
      </c>
      <c r="Q86">
        <v>5</v>
      </c>
      <c r="R86">
        <v>3</v>
      </c>
      <c r="S86">
        <v>1.44</v>
      </c>
      <c r="T86">
        <v>1.44</v>
      </c>
      <c r="U86">
        <v>409.42</v>
      </c>
      <c r="V86">
        <v>115.25</v>
      </c>
      <c r="W86">
        <v>1.63</v>
      </c>
      <c r="X86">
        <v>9.91</v>
      </c>
      <c r="Y86">
        <v>0</v>
      </c>
      <c r="Z86">
        <v>2</v>
      </c>
      <c r="AA86" t="s">
        <v>4250</v>
      </c>
      <c r="AB86">
        <v>0</v>
      </c>
      <c r="AC86">
        <v>3</v>
      </c>
      <c r="AD86">
        <v>3.972</v>
      </c>
      <c r="AE86" t="s">
        <v>7947</v>
      </c>
      <c r="AF86" t="s">
        <v>7949</v>
      </c>
      <c r="AH86" t="s">
        <v>7953</v>
      </c>
      <c r="AI86">
        <v>3</v>
      </c>
      <c r="AJ86">
        <v>0</v>
      </c>
    </row>
    <row r="87" spans="1:38" x14ac:dyDescent="0.25">
      <c r="A87" t="s">
        <v>5331</v>
      </c>
      <c r="B87" t="s">
        <v>4839</v>
      </c>
      <c r="C87" t="s">
        <v>4842</v>
      </c>
      <c r="D87">
        <v>1.8</v>
      </c>
      <c r="E87" t="s">
        <v>4845</v>
      </c>
      <c r="F87">
        <v>8.74</v>
      </c>
      <c r="G87">
        <v>0.06</v>
      </c>
      <c r="H87">
        <v>3</v>
      </c>
      <c r="I87" t="s">
        <v>6220</v>
      </c>
      <c r="K87" t="s">
        <v>6860</v>
      </c>
      <c r="L87" t="s">
        <v>6861</v>
      </c>
      <c r="M87" t="s">
        <v>6864</v>
      </c>
      <c r="N87">
        <v>9</v>
      </c>
      <c r="O87" t="s">
        <v>6938</v>
      </c>
      <c r="P87" t="s">
        <v>7057</v>
      </c>
      <c r="Q87">
        <v>9</v>
      </c>
      <c r="R87">
        <v>5</v>
      </c>
      <c r="S87">
        <v>2.33</v>
      </c>
      <c r="T87">
        <v>2.33</v>
      </c>
      <c r="U87">
        <v>706.91</v>
      </c>
      <c r="V87">
        <v>200.04</v>
      </c>
      <c r="W87">
        <v>2.81</v>
      </c>
      <c r="X87">
        <v>12.84</v>
      </c>
      <c r="Y87">
        <v>2.38</v>
      </c>
      <c r="Z87">
        <v>2</v>
      </c>
      <c r="AA87" t="s">
        <v>4250</v>
      </c>
      <c r="AB87">
        <v>1</v>
      </c>
      <c r="AC87">
        <v>17</v>
      </c>
      <c r="AD87">
        <v>2.835</v>
      </c>
      <c r="AF87" t="s">
        <v>7949</v>
      </c>
      <c r="AI87">
        <v>0</v>
      </c>
      <c r="AJ87">
        <v>0</v>
      </c>
      <c r="AK87" t="s">
        <v>7968</v>
      </c>
      <c r="AL87" t="s">
        <v>7968</v>
      </c>
    </row>
    <row r="88" spans="1:38" x14ac:dyDescent="0.25">
      <c r="A88" t="s">
        <v>5332</v>
      </c>
      <c r="B88" t="s">
        <v>4839</v>
      </c>
      <c r="C88" t="s">
        <v>4842</v>
      </c>
      <c r="D88">
        <v>1.8</v>
      </c>
      <c r="E88" t="s">
        <v>4845</v>
      </c>
      <c r="F88">
        <v>8.74</v>
      </c>
      <c r="G88">
        <v>0</v>
      </c>
      <c r="H88">
        <v>1</v>
      </c>
      <c r="I88" t="s">
        <v>6220</v>
      </c>
      <c r="K88" t="s">
        <v>6860</v>
      </c>
      <c r="M88" t="s">
        <v>6866</v>
      </c>
      <c r="N88">
        <v>8</v>
      </c>
      <c r="O88" t="s">
        <v>6922</v>
      </c>
      <c r="P88" t="s">
        <v>7058</v>
      </c>
      <c r="Q88">
        <v>7</v>
      </c>
      <c r="R88">
        <v>4</v>
      </c>
      <c r="S88">
        <v>2.0499999999999998</v>
      </c>
      <c r="T88">
        <v>3.17</v>
      </c>
      <c r="U88">
        <v>658.82</v>
      </c>
      <c r="V88">
        <v>137.07</v>
      </c>
      <c r="W88">
        <v>4.07</v>
      </c>
      <c r="X88">
        <v>13.71</v>
      </c>
      <c r="Y88">
        <v>8.41</v>
      </c>
      <c r="Z88">
        <v>4</v>
      </c>
      <c r="AA88" t="s">
        <v>4250</v>
      </c>
      <c r="AB88">
        <v>1</v>
      </c>
      <c r="AC88">
        <v>15</v>
      </c>
      <c r="AD88">
        <v>2.6850000000000001</v>
      </c>
      <c r="AF88" t="s">
        <v>7949</v>
      </c>
      <c r="AI88">
        <v>0</v>
      </c>
      <c r="AJ88">
        <v>0</v>
      </c>
      <c r="AK88" t="s">
        <v>7958</v>
      </c>
      <c r="AL88" t="s">
        <v>7958</v>
      </c>
    </row>
    <row r="89" spans="1:38" x14ac:dyDescent="0.25">
      <c r="A89" t="s">
        <v>5333</v>
      </c>
      <c r="B89" t="s">
        <v>4839</v>
      </c>
      <c r="C89" t="s">
        <v>4842</v>
      </c>
      <c r="D89">
        <v>1.8</v>
      </c>
      <c r="E89" t="s">
        <v>4845</v>
      </c>
      <c r="F89">
        <v>8.74</v>
      </c>
      <c r="G89">
        <v>0</v>
      </c>
      <c r="H89">
        <v>1</v>
      </c>
      <c r="I89" t="s">
        <v>6220</v>
      </c>
      <c r="J89" t="s">
        <v>6260</v>
      </c>
      <c r="K89" t="s">
        <v>6860</v>
      </c>
      <c r="L89" t="s">
        <v>6861</v>
      </c>
      <c r="M89" t="s">
        <v>6890</v>
      </c>
      <c r="N89">
        <v>9</v>
      </c>
      <c r="O89" t="s">
        <v>6949</v>
      </c>
      <c r="P89" t="s">
        <v>7059</v>
      </c>
      <c r="Q89">
        <v>8</v>
      </c>
      <c r="R89">
        <v>1</v>
      </c>
      <c r="S89">
        <v>3.25</v>
      </c>
      <c r="T89">
        <v>3.26</v>
      </c>
      <c r="U89">
        <v>436.39</v>
      </c>
      <c r="V89">
        <v>106.17</v>
      </c>
      <c r="W89">
        <v>1.03</v>
      </c>
      <c r="Y89">
        <v>5.73</v>
      </c>
      <c r="Z89">
        <v>2</v>
      </c>
      <c r="AA89" t="s">
        <v>4250</v>
      </c>
      <c r="AB89">
        <v>0</v>
      </c>
      <c r="AC89">
        <v>4</v>
      </c>
      <c r="AD89">
        <v>3.9936904761904759</v>
      </c>
      <c r="AF89" t="s">
        <v>7949</v>
      </c>
      <c r="AI89">
        <v>0</v>
      </c>
      <c r="AJ89">
        <v>0</v>
      </c>
    </row>
    <row r="90" spans="1:38" x14ac:dyDescent="0.25">
      <c r="A90" t="s">
        <v>5334</v>
      </c>
      <c r="B90" t="s">
        <v>4839</v>
      </c>
      <c r="C90" t="s">
        <v>4842</v>
      </c>
      <c r="D90">
        <v>1.9</v>
      </c>
      <c r="E90" t="s">
        <v>4845</v>
      </c>
      <c r="F90">
        <v>8.7200000000000006</v>
      </c>
      <c r="G90">
        <v>0.36</v>
      </c>
      <c r="H90">
        <v>2</v>
      </c>
      <c r="I90" t="s">
        <v>6220</v>
      </c>
      <c r="K90" t="s">
        <v>6860</v>
      </c>
      <c r="L90" t="s">
        <v>6861</v>
      </c>
      <c r="M90" t="s">
        <v>6871</v>
      </c>
      <c r="N90">
        <v>9</v>
      </c>
      <c r="O90" t="s">
        <v>6928</v>
      </c>
      <c r="P90" t="s">
        <v>7060</v>
      </c>
      <c r="U90">
        <v>1284.43</v>
      </c>
      <c r="Y90">
        <v>0</v>
      </c>
      <c r="AI90">
        <v>0</v>
      </c>
      <c r="AJ90">
        <v>0</v>
      </c>
      <c r="AK90" t="s">
        <v>7963</v>
      </c>
      <c r="AL90" t="s">
        <v>7963</v>
      </c>
    </row>
    <row r="91" spans="1:38" x14ac:dyDescent="0.25">
      <c r="A91" t="s">
        <v>5335</v>
      </c>
      <c r="B91" t="s">
        <v>4839</v>
      </c>
      <c r="C91" t="s">
        <v>4842</v>
      </c>
      <c r="D91">
        <v>2</v>
      </c>
      <c r="E91" t="s">
        <v>4845</v>
      </c>
      <c r="F91">
        <v>8.6999999999999993</v>
      </c>
      <c r="G91">
        <v>0.13</v>
      </c>
      <c r="H91">
        <v>2</v>
      </c>
      <c r="I91" t="s">
        <v>6220</v>
      </c>
      <c r="K91" t="s">
        <v>6860</v>
      </c>
      <c r="L91" t="s">
        <v>6861</v>
      </c>
      <c r="M91" t="s">
        <v>6891</v>
      </c>
      <c r="N91">
        <v>9</v>
      </c>
      <c r="O91" t="s">
        <v>6950</v>
      </c>
      <c r="P91" t="s">
        <v>7061</v>
      </c>
      <c r="Q91">
        <v>4</v>
      </c>
      <c r="R91">
        <v>4</v>
      </c>
      <c r="S91">
        <v>3.48</v>
      </c>
      <c r="T91">
        <v>4.53</v>
      </c>
      <c r="U91">
        <v>600.66</v>
      </c>
      <c r="V91">
        <v>93.7</v>
      </c>
      <c r="W91">
        <v>4.3099999999999996</v>
      </c>
      <c r="X91">
        <v>12.52</v>
      </c>
      <c r="Y91">
        <v>8.5299999999999994</v>
      </c>
      <c r="Z91">
        <v>3</v>
      </c>
      <c r="AA91" t="s">
        <v>4250</v>
      </c>
      <c r="AB91">
        <v>1</v>
      </c>
      <c r="AC91">
        <v>11</v>
      </c>
      <c r="AD91">
        <v>2.1066666666666669</v>
      </c>
      <c r="AF91" t="s">
        <v>7952</v>
      </c>
      <c r="AI91">
        <v>0</v>
      </c>
      <c r="AJ91">
        <v>0</v>
      </c>
      <c r="AK91" t="s">
        <v>7975</v>
      </c>
      <c r="AL91" t="s">
        <v>7975</v>
      </c>
    </row>
    <row r="92" spans="1:38" x14ac:dyDescent="0.25">
      <c r="A92" t="s">
        <v>5336</v>
      </c>
      <c r="B92" t="s">
        <v>4839</v>
      </c>
      <c r="C92" t="s">
        <v>4842</v>
      </c>
      <c r="D92">
        <v>2</v>
      </c>
      <c r="E92" t="s">
        <v>4845</v>
      </c>
      <c r="F92">
        <v>8.6999999999999993</v>
      </c>
      <c r="G92">
        <v>0.09</v>
      </c>
      <c r="H92">
        <v>3</v>
      </c>
      <c r="I92" t="s">
        <v>6220</v>
      </c>
      <c r="K92" t="s">
        <v>6860</v>
      </c>
      <c r="L92" t="s">
        <v>6861</v>
      </c>
      <c r="M92" t="s">
        <v>6892</v>
      </c>
      <c r="N92">
        <v>9</v>
      </c>
      <c r="O92" t="s">
        <v>6951</v>
      </c>
      <c r="P92" t="s">
        <v>7062</v>
      </c>
      <c r="Q92">
        <v>7</v>
      </c>
      <c r="R92">
        <v>4</v>
      </c>
      <c r="S92">
        <v>2.83</v>
      </c>
      <c r="T92">
        <v>2.94</v>
      </c>
      <c r="U92">
        <v>697.86</v>
      </c>
      <c r="V92">
        <v>148.15</v>
      </c>
      <c r="W92">
        <v>3.28</v>
      </c>
      <c r="X92">
        <v>13.53</v>
      </c>
      <c r="Y92">
        <v>6.86</v>
      </c>
      <c r="Z92">
        <v>4</v>
      </c>
      <c r="AA92" t="s">
        <v>4250</v>
      </c>
      <c r="AB92">
        <v>1</v>
      </c>
      <c r="AC92">
        <v>13</v>
      </c>
      <c r="AD92">
        <v>2.585</v>
      </c>
      <c r="AF92" t="s">
        <v>7949</v>
      </c>
      <c r="AI92">
        <v>0</v>
      </c>
      <c r="AJ92">
        <v>0</v>
      </c>
      <c r="AK92" t="s">
        <v>7976</v>
      </c>
      <c r="AL92" t="s">
        <v>7976</v>
      </c>
    </row>
    <row r="93" spans="1:38" x14ac:dyDescent="0.25">
      <c r="A93" t="s">
        <v>5337</v>
      </c>
      <c r="B93" t="s">
        <v>4839</v>
      </c>
      <c r="C93" t="s">
        <v>4842</v>
      </c>
      <c r="D93">
        <v>2</v>
      </c>
      <c r="E93" t="s">
        <v>4845</v>
      </c>
      <c r="F93">
        <v>8.6999999999999993</v>
      </c>
      <c r="G93">
        <v>0</v>
      </c>
      <c r="H93">
        <v>1</v>
      </c>
      <c r="I93" t="s">
        <v>6220</v>
      </c>
      <c r="K93" t="s">
        <v>6860</v>
      </c>
      <c r="M93" t="s">
        <v>6875</v>
      </c>
      <c r="N93">
        <v>8</v>
      </c>
      <c r="O93" t="s">
        <v>6932</v>
      </c>
      <c r="P93" t="s">
        <v>7063</v>
      </c>
      <c r="Q93">
        <v>8</v>
      </c>
      <c r="R93">
        <v>3</v>
      </c>
      <c r="S93">
        <v>4.63</v>
      </c>
      <c r="T93">
        <v>4.6900000000000004</v>
      </c>
      <c r="U93">
        <v>671.77</v>
      </c>
      <c r="V93">
        <v>141.16999999999999</v>
      </c>
      <c r="W93">
        <v>2.2799999999999998</v>
      </c>
      <c r="X93">
        <v>13.82</v>
      </c>
      <c r="Y93">
        <v>6.76</v>
      </c>
      <c r="Z93">
        <v>3</v>
      </c>
      <c r="AA93" t="s">
        <v>4250</v>
      </c>
      <c r="AB93">
        <v>1</v>
      </c>
      <c r="AC93">
        <v>11</v>
      </c>
      <c r="AD93">
        <v>1.321666666666667</v>
      </c>
      <c r="AF93" t="s">
        <v>7949</v>
      </c>
      <c r="AI93">
        <v>0</v>
      </c>
      <c r="AJ93">
        <v>0</v>
      </c>
      <c r="AK93" t="s">
        <v>7966</v>
      </c>
      <c r="AL93" t="s">
        <v>7966</v>
      </c>
    </row>
    <row r="94" spans="1:38" x14ac:dyDescent="0.25">
      <c r="A94" t="s">
        <v>5338</v>
      </c>
      <c r="B94" t="s">
        <v>4839</v>
      </c>
      <c r="C94" t="s">
        <v>4842</v>
      </c>
      <c r="D94">
        <v>2</v>
      </c>
      <c r="E94" t="s">
        <v>4845</v>
      </c>
      <c r="F94">
        <v>8.6999999999999993</v>
      </c>
      <c r="G94">
        <v>0</v>
      </c>
      <c r="H94">
        <v>1</v>
      </c>
      <c r="I94" t="s">
        <v>6220</v>
      </c>
      <c r="K94" t="s">
        <v>6860</v>
      </c>
      <c r="M94" t="s">
        <v>6875</v>
      </c>
      <c r="N94">
        <v>8</v>
      </c>
      <c r="O94" t="s">
        <v>6932</v>
      </c>
      <c r="P94" t="s">
        <v>7064</v>
      </c>
      <c r="Q94">
        <v>9</v>
      </c>
      <c r="R94">
        <v>3</v>
      </c>
      <c r="S94">
        <v>3.86</v>
      </c>
      <c r="T94">
        <v>3.91</v>
      </c>
      <c r="U94">
        <v>674.77</v>
      </c>
      <c r="V94">
        <v>146.1</v>
      </c>
      <c r="W94">
        <v>1.62</v>
      </c>
      <c r="X94">
        <v>13.82</v>
      </c>
      <c r="Y94">
        <v>6.69</v>
      </c>
      <c r="Z94">
        <v>3</v>
      </c>
      <c r="AA94" t="s">
        <v>4250</v>
      </c>
      <c r="AB94">
        <v>1</v>
      </c>
      <c r="AC94">
        <v>11</v>
      </c>
      <c r="AD94">
        <v>1.781666666666667</v>
      </c>
      <c r="AF94" t="s">
        <v>7949</v>
      </c>
      <c r="AI94">
        <v>0</v>
      </c>
      <c r="AJ94">
        <v>0</v>
      </c>
      <c r="AK94" t="s">
        <v>7966</v>
      </c>
      <c r="AL94" t="s">
        <v>7966</v>
      </c>
    </row>
    <row r="95" spans="1:38" x14ac:dyDescent="0.25">
      <c r="A95" t="s">
        <v>5339</v>
      </c>
      <c r="B95" t="s">
        <v>4839</v>
      </c>
      <c r="C95" t="s">
        <v>4842</v>
      </c>
      <c r="D95">
        <v>2</v>
      </c>
      <c r="E95" t="s">
        <v>4845</v>
      </c>
      <c r="F95">
        <v>8.6999999999999993</v>
      </c>
      <c r="G95">
        <v>0</v>
      </c>
      <c r="H95">
        <v>1</v>
      </c>
      <c r="I95" t="s">
        <v>6220</v>
      </c>
      <c r="K95" t="s">
        <v>6860</v>
      </c>
      <c r="M95" t="s">
        <v>6865</v>
      </c>
      <c r="N95">
        <v>8</v>
      </c>
      <c r="O95" t="s">
        <v>6935</v>
      </c>
      <c r="P95" t="s">
        <v>7065</v>
      </c>
      <c r="Q95">
        <v>5</v>
      </c>
      <c r="R95">
        <v>2</v>
      </c>
      <c r="S95">
        <v>2.63</v>
      </c>
      <c r="T95">
        <v>2.68</v>
      </c>
      <c r="U95">
        <v>491.52</v>
      </c>
      <c r="V95">
        <v>100.29</v>
      </c>
      <c r="W95">
        <v>3.53</v>
      </c>
      <c r="Y95">
        <v>6.54</v>
      </c>
      <c r="Z95">
        <v>3</v>
      </c>
      <c r="AA95" t="s">
        <v>4250</v>
      </c>
      <c r="AB95">
        <v>0</v>
      </c>
      <c r="AC95">
        <v>3</v>
      </c>
      <c r="AD95">
        <v>3.902571428571429</v>
      </c>
      <c r="AF95" t="s">
        <v>7949</v>
      </c>
      <c r="AI95">
        <v>0</v>
      </c>
      <c r="AJ95">
        <v>0</v>
      </c>
      <c r="AK95" t="s">
        <v>7967</v>
      </c>
      <c r="AL95" t="s">
        <v>7967</v>
      </c>
    </row>
    <row r="96" spans="1:38" x14ac:dyDescent="0.25">
      <c r="A96" t="s">
        <v>5340</v>
      </c>
      <c r="B96" t="s">
        <v>4839</v>
      </c>
      <c r="C96" t="s">
        <v>4842</v>
      </c>
      <c r="D96">
        <v>2</v>
      </c>
      <c r="E96" t="s">
        <v>4845</v>
      </c>
      <c r="F96">
        <v>8.6999999999999993</v>
      </c>
      <c r="G96">
        <v>0</v>
      </c>
      <c r="H96">
        <v>1</v>
      </c>
      <c r="I96" t="s">
        <v>6220</v>
      </c>
      <c r="K96" t="s">
        <v>6860</v>
      </c>
      <c r="M96" t="s">
        <v>6865</v>
      </c>
      <c r="N96">
        <v>8</v>
      </c>
      <c r="O96" t="s">
        <v>6935</v>
      </c>
      <c r="P96" t="s">
        <v>7066</v>
      </c>
      <c r="Q96">
        <v>6</v>
      </c>
      <c r="R96">
        <v>2</v>
      </c>
      <c r="S96">
        <v>3.18</v>
      </c>
      <c r="T96">
        <v>3.24</v>
      </c>
      <c r="U96">
        <v>499.64</v>
      </c>
      <c r="V96">
        <v>81.55</v>
      </c>
      <c r="W96">
        <v>4.3</v>
      </c>
      <c r="Y96">
        <v>6.84</v>
      </c>
      <c r="Z96">
        <v>3</v>
      </c>
      <c r="AA96" t="s">
        <v>4250</v>
      </c>
      <c r="AB96">
        <v>0</v>
      </c>
      <c r="AC96">
        <v>5</v>
      </c>
      <c r="AD96">
        <v>3.7925714285714291</v>
      </c>
      <c r="AF96" t="s">
        <v>7949</v>
      </c>
      <c r="AI96">
        <v>0</v>
      </c>
      <c r="AJ96">
        <v>0</v>
      </c>
      <c r="AK96" t="s">
        <v>7967</v>
      </c>
      <c r="AL96" t="s">
        <v>7967</v>
      </c>
    </row>
    <row r="97" spans="1:38" x14ac:dyDescent="0.25">
      <c r="A97" t="s">
        <v>5341</v>
      </c>
      <c r="B97" t="s">
        <v>4839</v>
      </c>
      <c r="C97" t="s">
        <v>4842</v>
      </c>
      <c r="D97">
        <v>2</v>
      </c>
      <c r="E97" t="s">
        <v>4845</v>
      </c>
      <c r="F97">
        <v>8.6999999999999993</v>
      </c>
      <c r="G97">
        <v>0.52</v>
      </c>
      <c r="H97">
        <v>2</v>
      </c>
      <c r="I97" t="s">
        <v>6220</v>
      </c>
      <c r="K97" t="s">
        <v>6860</v>
      </c>
      <c r="L97" t="s">
        <v>6861</v>
      </c>
      <c r="M97" t="s">
        <v>6871</v>
      </c>
      <c r="N97">
        <v>9</v>
      </c>
      <c r="O97" t="s">
        <v>6928</v>
      </c>
      <c r="P97" t="s">
        <v>7067</v>
      </c>
      <c r="U97">
        <v>1268.43</v>
      </c>
      <c r="Y97">
        <v>0</v>
      </c>
      <c r="AI97">
        <v>0</v>
      </c>
      <c r="AJ97">
        <v>0</v>
      </c>
      <c r="AK97" t="s">
        <v>7963</v>
      </c>
      <c r="AL97" t="s">
        <v>7963</v>
      </c>
    </row>
    <row r="98" spans="1:38" x14ac:dyDescent="0.25">
      <c r="A98" t="s">
        <v>5342</v>
      </c>
      <c r="B98" t="s">
        <v>4839</v>
      </c>
      <c r="C98" t="s">
        <v>4842</v>
      </c>
      <c r="D98">
        <v>2</v>
      </c>
      <c r="E98" t="s">
        <v>4845</v>
      </c>
      <c r="F98">
        <v>8.6999999999999993</v>
      </c>
      <c r="G98">
        <v>0.32</v>
      </c>
      <c r="H98">
        <v>2</v>
      </c>
      <c r="I98" t="s">
        <v>6220</v>
      </c>
      <c r="K98" t="s">
        <v>6860</v>
      </c>
      <c r="L98" t="s">
        <v>6861</v>
      </c>
      <c r="M98" t="s">
        <v>6871</v>
      </c>
      <c r="N98">
        <v>9</v>
      </c>
      <c r="O98" t="s">
        <v>6928</v>
      </c>
      <c r="P98" t="s">
        <v>7068</v>
      </c>
      <c r="U98">
        <v>1326.47</v>
      </c>
      <c r="Y98">
        <v>0</v>
      </c>
      <c r="AI98">
        <v>0</v>
      </c>
      <c r="AJ98">
        <v>0</v>
      </c>
      <c r="AK98" t="s">
        <v>7963</v>
      </c>
      <c r="AL98" t="s">
        <v>7963</v>
      </c>
    </row>
    <row r="99" spans="1:38" x14ac:dyDescent="0.25">
      <c r="A99" t="s">
        <v>5343</v>
      </c>
      <c r="B99" t="s">
        <v>4839</v>
      </c>
      <c r="C99" t="s">
        <v>4842</v>
      </c>
      <c r="D99">
        <v>2</v>
      </c>
      <c r="E99" t="s">
        <v>4845</v>
      </c>
      <c r="F99">
        <v>8.6999999999999993</v>
      </c>
      <c r="G99">
        <v>0.5</v>
      </c>
      <c r="H99">
        <v>2</v>
      </c>
      <c r="I99" t="s">
        <v>6221</v>
      </c>
      <c r="J99" t="s">
        <v>6261</v>
      </c>
      <c r="K99" t="s">
        <v>6860</v>
      </c>
      <c r="L99" t="s">
        <v>6861</v>
      </c>
      <c r="M99" t="s">
        <v>6878</v>
      </c>
      <c r="N99">
        <v>8</v>
      </c>
      <c r="O99" t="s">
        <v>6936</v>
      </c>
      <c r="P99" t="s">
        <v>7069</v>
      </c>
      <c r="Q99">
        <v>5</v>
      </c>
      <c r="R99">
        <v>5</v>
      </c>
      <c r="U99">
        <v>424.48</v>
      </c>
      <c r="V99">
        <v>113.37</v>
      </c>
      <c r="W99">
        <v>2.62</v>
      </c>
      <c r="X99">
        <v>8.98</v>
      </c>
      <c r="Y99">
        <v>4.45</v>
      </c>
      <c r="Z99">
        <v>2</v>
      </c>
      <c r="AA99" t="s">
        <v>4250</v>
      </c>
      <c r="AB99">
        <v>0</v>
      </c>
      <c r="AC99">
        <v>4</v>
      </c>
      <c r="AF99" t="s">
        <v>7949</v>
      </c>
      <c r="AI99">
        <v>0</v>
      </c>
      <c r="AJ99">
        <v>0</v>
      </c>
    </row>
    <row r="100" spans="1:38" x14ac:dyDescent="0.25">
      <c r="A100" t="s">
        <v>5343</v>
      </c>
      <c r="B100" t="s">
        <v>4839</v>
      </c>
      <c r="C100" t="s">
        <v>4842</v>
      </c>
      <c r="D100">
        <v>10</v>
      </c>
      <c r="E100" t="s">
        <v>4845</v>
      </c>
      <c r="F100">
        <v>8</v>
      </c>
      <c r="G100">
        <v>0.5</v>
      </c>
      <c r="H100">
        <v>2</v>
      </c>
      <c r="I100" t="s">
        <v>6221</v>
      </c>
      <c r="J100" t="s">
        <v>6262</v>
      </c>
      <c r="K100" t="s">
        <v>6860</v>
      </c>
      <c r="L100" t="s">
        <v>6861</v>
      </c>
      <c r="M100" t="s">
        <v>6878</v>
      </c>
      <c r="N100">
        <v>8</v>
      </c>
      <c r="O100" t="s">
        <v>6936</v>
      </c>
      <c r="P100" t="s">
        <v>7069</v>
      </c>
      <c r="Q100">
        <v>5</v>
      </c>
      <c r="R100">
        <v>5</v>
      </c>
      <c r="U100">
        <v>424.48</v>
      </c>
      <c r="V100">
        <v>113.37</v>
      </c>
      <c r="W100">
        <v>2.62</v>
      </c>
      <c r="X100">
        <v>8.98</v>
      </c>
      <c r="Y100">
        <v>4.45</v>
      </c>
      <c r="Z100">
        <v>2</v>
      </c>
      <c r="AA100" t="s">
        <v>4250</v>
      </c>
      <c r="AB100">
        <v>0</v>
      </c>
      <c r="AC100">
        <v>4</v>
      </c>
      <c r="AF100" t="s">
        <v>7949</v>
      </c>
      <c r="AI100">
        <v>0</v>
      </c>
      <c r="AJ100">
        <v>0</v>
      </c>
    </row>
    <row r="101" spans="1:38" x14ac:dyDescent="0.25">
      <c r="A101" t="s">
        <v>5344</v>
      </c>
      <c r="B101" t="s">
        <v>4839</v>
      </c>
      <c r="C101" t="s">
        <v>4842</v>
      </c>
      <c r="D101">
        <v>2.1</v>
      </c>
      <c r="E101" t="s">
        <v>4845</v>
      </c>
      <c r="F101">
        <v>8.68</v>
      </c>
      <c r="G101">
        <v>0.01</v>
      </c>
      <c r="H101">
        <v>2</v>
      </c>
      <c r="I101" t="s">
        <v>6220</v>
      </c>
      <c r="K101" t="s">
        <v>6860</v>
      </c>
      <c r="L101" t="s">
        <v>6861</v>
      </c>
      <c r="M101" t="s">
        <v>6881</v>
      </c>
      <c r="N101">
        <v>9</v>
      </c>
      <c r="O101" t="s">
        <v>6940</v>
      </c>
      <c r="P101" t="s">
        <v>7070</v>
      </c>
      <c r="Q101">
        <v>9</v>
      </c>
      <c r="R101">
        <v>5</v>
      </c>
      <c r="S101">
        <v>5.55</v>
      </c>
      <c r="T101">
        <v>5.55</v>
      </c>
      <c r="U101">
        <v>866</v>
      </c>
      <c r="V101">
        <v>192.47</v>
      </c>
      <c r="W101">
        <v>4.6399999999999997</v>
      </c>
      <c r="X101">
        <v>13.01</v>
      </c>
      <c r="Y101">
        <v>0</v>
      </c>
      <c r="Z101">
        <v>4</v>
      </c>
      <c r="AA101" t="s">
        <v>4250</v>
      </c>
      <c r="AB101">
        <v>1</v>
      </c>
      <c r="AC101">
        <v>21</v>
      </c>
      <c r="AD101">
        <v>1</v>
      </c>
      <c r="AF101" t="s">
        <v>7949</v>
      </c>
      <c r="AI101">
        <v>0</v>
      </c>
      <c r="AJ101">
        <v>0</v>
      </c>
      <c r="AK101" t="s">
        <v>7969</v>
      </c>
      <c r="AL101" t="s">
        <v>7969</v>
      </c>
    </row>
    <row r="102" spans="1:38" x14ac:dyDescent="0.25">
      <c r="A102" t="s">
        <v>5345</v>
      </c>
      <c r="B102" t="s">
        <v>4839</v>
      </c>
      <c r="C102" t="s">
        <v>4842</v>
      </c>
      <c r="D102">
        <v>2.1</v>
      </c>
      <c r="E102" t="s">
        <v>4845</v>
      </c>
      <c r="F102">
        <v>8.68</v>
      </c>
      <c r="G102">
        <v>0.56000000000000005</v>
      </c>
      <c r="H102">
        <v>2</v>
      </c>
      <c r="I102" t="s">
        <v>6221</v>
      </c>
      <c r="J102" t="s">
        <v>6263</v>
      </c>
      <c r="K102" t="s">
        <v>6860</v>
      </c>
      <c r="L102" t="s">
        <v>6861</v>
      </c>
      <c r="M102" t="s">
        <v>6893</v>
      </c>
      <c r="N102">
        <v>8</v>
      </c>
      <c r="O102" t="s">
        <v>6952</v>
      </c>
      <c r="P102" t="s">
        <v>7071</v>
      </c>
      <c r="Q102">
        <v>4</v>
      </c>
      <c r="R102">
        <v>3</v>
      </c>
      <c r="S102">
        <v>3.23</v>
      </c>
      <c r="T102">
        <v>3.23</v>
      </c>
      <c r="U102">
        <v>434.97</v>
      </c>
      <c r="V102">
        <v>89.05</v>
      </c>
      <c r="W102">
        <v>4.08</v>
      </c>
      <c r="Y102">
        <v>0</v>
      </c>
      <c r="Z102">
        <v>3</v>
      </c>
      <c r="AA102" t="s">
        <v>4250</v>
      </c>
      <c r="AB102">
        <v>0</v>
      </c>
      <c r="AC102">
        <v>3</v>
      </c>
      <c r="AD102">
        <v>3.9011666666666671</v>
      </c>
      <c r="AF102" t="s">
        <v>7949</v>
      </c>
      <c r="AI102">
        <v>0</v>
      </c>
      <c r="AJ102">
        <v>0</v>
      </c>
    </row>
    <row r="103" spans="1:38" x14ac:dyDescent="0.25">
      <c r="A103" t="s">
        <v>5346</v>
      </c>
      <c r="B103" t="s">
        <v>4839</v>
      </c>
      <c r="C103" t="s">
        <v>4842</v>
      </c>
      <c r="D103">
        <v>2.2000000000000002</v>
      </c>
      <c r="E103" t="s">
        <v>4845</v>
      </c>
      <c r="F103">
        <v>8.66</v>
      </c>
      <c r="G103">
        <v>0.69</v>
      </c>
      <c r="H103">
        <v>2</v>
      </c>
      <c r="I103" t="s">
        <v>6221</v>
      </c>
      <c r="J103" t="s">
        <v>6264</v>
      </c>
      <c r="K103" t="s">
        <v>6860</v>
      </c>
      <c r="L103" t="s">
        <v>6861</v>
      </c>
      <c r="M103" t="s">
        <v>6882</v>
      </c>
      <c r="N103">
        <v>8</v>
      </c>
      <c r="O103" t="s">
        <v>6941</v>
      </c>
      <c r="P103" t="s">
        <v>7072</v>
      </c>
      <c r="Q103">
        <v>5</v>
      </c>
      <c r="R103">
        <v>3</v>
      </c>
      <c r="S103">
        <v>2.17</v>
      </c>
      <c r="T103">
        <v>2.2999999999999998</v>
      </c>
      <c r="U103">
        <v>498.5</v>
      </c>
      <c r="V103">
        <v>112.01</v>
      </c>
      <c r="W103">
        <v>4.0199999999999996</v>
      </c>
      <c r="X103">
        <v>10.06</v>
      </c>
      <c r="Y103">
        <v>6.93</v>
      </c>
      <c r="Z103">
        <v>2</v>
      </c>
      <c r="AA103" t="s">
        <v>4250</v>
      </c>
      <c r="AB103">
        <v>0</v>
      </c>
      <c r="AC103">
        <v>3</v>
      </c>
      <c r="AD103">
        <v>3.358714285714286</v>
      </c>
      <c r="AF103" t="s">
        <v>7949</v>
      </c>
      <c r="AI103">
        <v>0</v>
      </c>
      <c r="AJ103">
        <v>0</v>
      </c>
    </row>
    <row r="104" spans="1:38" x14ac:dyDescent="0.25">
      <c r="A104" t="s">
        <v>5347</v>
      </c>
      <c r="B104" t="s">
        <v>4839</v>
      </c>
      <c r="C104" t="s">
        <v>4842</v>
      </c>
      <c r="D104">
        <v>2.2000000000000002</v>
      </c>
      <c r="E104" t="s">
        <v>4845</v>
      </c>
      <c r="F104">
        <v>8.66</v>
      </c>
      <c r="G104">
        <v>0.43</v>
      </c>
      <c r="H104">
        <v>2</v>
      </c>
      <c r="I104" t="s">
        <v>6221</v>
      </c>
      <c r="J104" t="s">
        <v>6265</v>
      </c>
      <c r="K104" t="s">
        <v>6860</v>
      </c>
      <c r="L104" t="s">
        <v>6861</v>
      </c>
      <c r="M104" t="s">
        <v>6883</v>
      </c>
      <c r="N104">
        <v>8</v>
      </c>
      <c r="O104" t="s">
        <v>6942</v>
      </c>
      <c r="P104" t="s">
        <v>7073</v>
      </c>
      <c r="Q104">
        <v>6</v>
      </c>
      <c r="R104">
        <v>3</v>
      </c>
      <c r="S104">
        <v>1.06</v>
      </c>
      <c r="T104">
        <v>1.1200000000000001</v>
      </c>
      <c r="U104">
        <v>465.94</v>
      </c>
      <c r="V104">
        <v>115.25</v>
      </c>
      <c r="W104">
        <v>2.02</v>
      </c>
      <c r="X104">
        <v>9.98</v>
      </c>
      <c r="Y104">
        <v>5.87</v>
      </c>
      <c r="Z104">
        <v>2</v>
      </c>
      <c r="AA104" t="s">
        <v>4250</v>
      </c>
      <c r="AB104">
        <v>0</v>
      </c>
      <c r="AC104">
        <v>3</v>
      </c>
      <c r="AD104">
        <v>3.5682857142857149</v>
      </c>
      <c r="AF104" t="s">
        <v>7949</v>
      </c>
      <c r="AI104">
        <v>0</v>
      </c>
      <c r="AJ104">
        <v>0</v>
      </c>
    </row>
    <row r="105" spans="1:38" x14ac:dyDescent="0.25">
      <c r="A105" t="s">
        <v>5348</v>
      </c>
      <c r="B105" t="s">
        <v>4839</v>
      </c>
      <c r="C105" t="s">
        <v>4842</v>
      </c>
      <c r="D105">
        <v>2.2999999999999998</v>
      </c>
      <c r="E105" t="s">
        <v>4845</v>
      </c>
      <c r="F105">
        <v>8.64</v>
      </c>
      <c r="G105">
        <v>0.26</v>
      </c>
      <c r="H105">
        <v>2</v>
      </c>
      <c r="I105" t="s">
        <v>6220</v>
      </c>
      <c r="J105" t="s">
        <v>6266</v>
      </c>
      <c r="K105" t="s">
        <v>6860</v>
      </c>
      <c r="L105" t="s">
        <v>6861</v>
      </c>
      <c r="M105" t="s">
        <v>6883</v>
      </c>
      <c r="N105">
        <v>8</v>
      </c>
      <c r="O105" t="s">
        <v>6942</v>
      </c>
      <c r="P105" t="s">
        <v>7074</v>
      </c>
      <c r="Q105">
        <v>7</v>
      </c>
      <c r="R105">
        <v>3</v>
      </c>
      <c r="S105">
        <v>0.92</v>
      </c>
      <c r="T105">
        <v>0.97</v>
      </c>
      <c r="U105">
        <v>499.57</v>
      </c>
      <c r="V105">
        <v>124.48</v>
      </c>
      <c r="W105">
        <v>1.77</v>
      </c>
      <c r="X105">
        <v>10.050000000000001</v>
      </c>
      <c r="Y105">
        <v>5.87</v>
      </c>
      <c r="Z105">
        <v>2</v>
      </c>
      <c r="AA105" t="s">
        <v>4250</v>
      </c>
      <c r="AB105">
        <v>0</v>
      </c>
      <c r="AC105">
        <v>5</v>
      </c>
      <c r="AD105">
        <v>3.1697380952380949</v>
      </c>
      <c r="AF105" t="s">
        <v>7949</v>
      </c>
      <c r="AI105">
        <v>0</v>
      </c>
      <c r="AJ105">
        <v>0</v>
      </c>
    </row>
    <row r="106" spans="1:38" x14ac:dyDescent="0.25">
      <c r="A106" t="s">
        <v>5349</v>
      </c>
      <c r="B106" t="s">
        <v>4839</v>
      </c>
      <c r="C106" t="s">
        <v>4842</v>
      </c>
      <c r="D106">
        <v>2.2999999999999998</v>
      </c>
      <c r="E106" t="s">
        <v>4845</v>
      </c>
      <c r="F106">
        <v>8.64</v>
      </c>
      <c r="G106">
        <v>0.26</v>
      </c>
      <c r="H106">
        <v>2</v>
      </c>
      <c r="I106" t="s">
        <v>6220</v>
      </c>
      <c r="J106" t="s">
        <v>6267</v>
      </c>
      <c r="K106" t="s">
        <v>6860</v>
      </c>
      <c r="L106" t="s">
        <v>6861</v>
      </c>
      <c r="M106" t="s">
        <v>6883</v>
      </c>
      <c r="N106">
        <v>8</v>
      </c>
      <c r="O106" t="s">
        <v>6942</v>
      </c>
      <c r="P106" t="s">
        <v>7075</v>
      </c>
      <c r="Q106">
        <v>7</v>
      </c>
      <c r="R106">
        <v>3</v>
      </c>
      <c r="S106">
        <v>-0.72</v>
      </c>
      <c r="T106">
        <v>1.1599999999999999</v>
      </c>
      <c r="U106">
        <v>527.62</v>
      </c>
      <c r="V106">
        <v>124.48</v>
      </c>
      <c r="W106">
        <v>2.5499999999999998</v>
      </c>
      <c r="X106">
        <v>10.050000000000001</v>
      </c>
      <c r="Y106">
        <v>8.58</v>
      </c>
      <c r="Z106">
        <v>2</v>
      </c>
      <c r="AA106" t="s">
        <v>4250</v>
      </c>
      <c r="AB106">
        <v>1</v>
      </c>
      <c r="AC106">
        <v>5</v>
      </c>
      <c r="AD106">
        <v>2.8766666666666669</v>
      </c>
      <c r="AF106" t="s">
        <v>7952</v>
      </c>
      <c r="AI106">
        <v>0</v>
      </c>
      <c r="AJ106">
        <v>0</v>
      </c>
    </row>
    <row r="107" spans="1:38" x14ac:dyDescent="0.25">
      <c r="A107" t="s">
        <v>5350</v>
      </c>
      <c r="B107" t="s">
        <v>4839</v>
      </c>
      <c r="C107" t="s">
        <v>4842</v>
      </c>
      <c r="D107">
        <v>2.387</v>
      </c>
      <c r="E107" t="s">
        <v>4845</v>
      </c>
      <c r="F107">
        <v>8.6199999999999992</v>
      </c>
      <c r="G107">
        <v>0.39</v>
      </c>
      <c r="H107">
        <v>2</v>
      </c>
      <c r="I107" t="s">
        <v>6221</v>
      </c>
      <c r="J107" t="s">
        <v>6268</v>
      </c>
      <c r="K107" t="s">
        <v>6860</v>
      </c>
      <c r="L107" t="s">
        <v>6861</v>
      </c>
      <c r="M107" t="s">
        <v>6876</v>
      </c>
      <c r="N107">
        <v>9</v>
      </c>
      <c r="O107" t="s">
        <v>6933</v>
      </c>
      <c r="P107" t="s">
        <v>7076</v>
      </c>
      <c r="Q107">
        <v>5</v>
      </c>
      <c r="R107">
        <v>2</v>
      </c>
      <c r="S107">
        <v>2.58</v>
      </c>
      <c r="T107">
        <v>2.58</v>
      </c>
      <c r="U107">
        <v>408.94</v>
      </c>
      <c r="V107">
        <v>86.15</v>
      </c>
      <c r="W107">
        <v>2.85</v>
      </c>
      <c r="Y107">
        <v>2.57</v>
      </c>
      <c r="Z107">
        <v>2</v>
      </c>
      <c r="AA107" t="s">
        <v>4250</v>
      </c>
      <c r="AB107">
        <v>0</v>
      </c>
      <c r="AC107">
        <v>2</v>
      </c>
      <c r="AD107">
        <v>4.8604285714285709</v>
      </c>
      <c r="AF107" t="s">
        <v>7949</v>
      </c>
      <c r="AI107">
        <v>0</v>
      </c>
      <c r="AJ107">
        <v>0</v>
      </c>
    </row>
    <row r="108" spans="1:38" x14ac:dyDescent="0.25">
      <c r="A108" t="s">
        <v>5350</v>
      </c>
      <c r="B108" t="s">
        <v>4839</v>
      </c>
      <c r="C108" t="s">
        <v>4842</v>
      </c>
      <c r="D108">
        <v>2.387</v>
      </c>
      <c r="E108" t="s">
        <v>4845</v>
      </c>
      <c r="F108">
        <v>8.6199999999999992</v>
      </c>
      <c r="G108">
        <v>0.39</v>
      </c>
      <c r="H108">
        <v>2</v>
      </c>
      <c r="I108" t="s">
        <v>6221</v>
      </c>
      <c r="J108" t="s">
        <v>6269</v>
      </c>
      <c r="K108" t="s">
        <v>6860</v>
      </c>
      <c r="L108" t="s">
        <v>6861</v>
      </c>
      <c r="M108" t="s">
        <v>6877</v>
      </c>
      <c r="N108">
        <v>9</v>
      </c>
      <c r="O108" t="s">
        <v>6934</v>
      </c>
      <c r="P108" t="s">
        <v>7076</v>
      </c>
      <c r="Q108">
        <v>5</v>
      </c>
      <c r="R108">
        <v>2</v>
      </c>
      <c r="S108">
        <v>2.58</v>
      </c>
      <c r="T108">
        <v>2.58</v>
      </c>
      <c r="U108">
        <v>408.94</v>
      </c>
      <c r="V108">
        <v>86.15</v>
      </c>
      <c r="W108">
        <v>2.85</v>
      </c>
      <c r="Y108">
        <v>2.57</v>
      </c>
      <c r="Z108">
        <v>2</v>
      </c>
      <c r="AA108" t="s">
        <v>4250</v>
      </c>
      <c r="AB108">
        <v>0</v>
      </c>
      <c r="AC108">
        <v>2</v>
      </c>
      <c r="AD108">
        <v>4.8604285714285709</v>
      </c>
      <c r="AF108" t="s">
        <v>7949</v>
      </c>
      <c r="AI108">
        <v>0</v>
      </c>
      <c r="AJ108">
        <v>0</v>
      </c>
    </row>
    <row r="109" spans="1:38" x14ac:dyDescent="0.25">
      <c r="A109" t="s">
        <v>5350</v>
      </c>
      <c r="B109" t="s">
        <v>4839</v>
      </c>
      <c r="C109" t="s">
        <v>4842</v>
      </c>
      <c r="D109">
        <v>2.4</v>
      </c>
      <c r="E109" t="s">
        <v>4845</v>
      </c>
      <c r="F109">
        <v>8.6199999999999992</v>
      </c>
      <c r="G109">
        <v>0.39</v>
      </c>
      <c r="H109">
        <v>2</v>
      </c>
      <c r="I109" t="s">
        <v>6221</v>
      </c>
      <c r="K109" t="s">
        <v>6860</v>
      </c>
      <c r="L109" t="s">
        <v>6861</v>
      </c>
      <c r="M109" t="s">
        <v>6894</v>
      </c>
      <c r="N109">
        <v>9</v>
      </c>
      <c r="O109" t="s">
        <v>6953</v>
      </c>
      <c r="P109" t="s">
        <v>7076</v>
      </c>
      <c r="Q109">
        <v>5</v>
      </c>
      <c r="R109">
        <v>2</v>
      </c>
      <c r="S109">
        <v>2.58</v>
      </c>
      <c r="T109">
        <v>2.58</v>
      </c>
      <c r="U109">
        <v>408.94</v>
      </c>
      <c r="V109">
        <v>86.15</v>
      </c>
      <c r="W109">
        <v>2.85</v>
      </c>
      <c r="Y109">
        <v>2.57</v>
      </c>
      <c r="Z109">
        <v>2</v>
      </c>
      <c r="AA109" t="s">
        <v>4250</v>
      </c>
      <c r="AB109">
        <v>0</v>
      </c>
      <c r="AC109">
        <v>2</v>
      </c>
      <c r="AD109">
        <v>4.8604285714285709</v>
      </c>
      <c r="AF109" t="s">
        <v>7949</v>
      </c>
      <c r="AI109">
        <v>0</v>
      </c>
      <c r="AJ109">
        <v>0</v>
      </c>
      <c r="AK109" t="s">
        <v>7974</v>
      </c>
      <c r="AL109" t="s">
        <v>7974</v>
      </c>
    </row>
    <row r="110" spans="1:38" x14ac:dyDescent="0.25">
      <c r="A110" t="s">
        <v>5351</v>
      </c>
      <c r="B110" t="s">
        <v>4839</v>
      </c>
      <c r="C110" t="s">
        <v>4842</v>
      </c>
      <c r="D110">
        <v>2.5</v>
      </c>
      <c r="E110" t="s">
        <v>4845</v>
      </c>
      <c r="F110">
        <v>8.6</v>
      </c>
      <c r="G110">
        <v>0</v>
      </c>
      <c r="H110">
        <v>1</v>
      </c>
      <c r="I110" t="s">
        <v>6220</v>
      </c>
      <c r="K110" t="s">
        <v>6860</v>
      </c>
      <c r="L110" t="s">
        <v>6861</v>
      </c>
      <c r="M110" t="s">
        <v>6868</v>
      </c>
      <c r="N110">
        <v>9</v>
      </c>
      <c r="O110" t="s">
        <v>6925</v>
      </c>
      <c r="P110" t="s">
        <v>7077</v>
      </c>
      <c r="Q110">
        <v>8</v>
      </c>
      <c r="R110">
        <v>6</v>
      </c>
      <c r="S110">
        <v>5.49</v>
      </c>
      <c r="T110">
        <v>5.49</v>
      </c>
      <c r="U110">
        <v>722.01</v>
      </c>
      <c r="V110">
        <v>174.96</v>
      </c>
      <c r="W110">
        <v>4.1500000000000004</v>
      </c>
      <c r="X110">
        <v>11.25</v>
      </c>
      <c r="Y110">
        <v>0</v>
      </c>
      <c r="Z110">
        <v>1</v>
      </c>
      <c r="AA110" t="s">
        <v>4250</v>
      </c>
      <c r="AB110">
        <v>2</v>
      </c>
      <c r="AC110">
        <v>20</v>
      </c>
      <c r="AD110">
        <v>1</v>
      </c>
      <c r="AF110" t="s">
        <v>7949</v>
      </c>
      <c r="AI110">
        <v>0</v>
      </c>
      <c r="AJ110">
        <v>0</v>
      </c>
      <c r="AK110" t="s">
        <v>7961</v>
      </c>
      <c r="AL110" t="s">
        <v>7961</v>
      </c>
    </row>
    <row r="111" spans="1:38" x14ac:dyDescent="0.25">
      <c r="A111" t="s">
        <v>5352</v>
      </c>
      <c r="B111" t="s">
        <v>4839</v>
      </c>
      <c r="C111" t="s">
        <v>4842</v>
      </c>
      <c r="D111">
        <v>2.5</v>
      </c>
      <c r="E111" t="s">
        <v>4845</v>
      </c>
      <c r="F111">
        <v>8.6</v>
      </c>
      <c r="G111">
        <v>0</v>
      </c>
      <c r="H111">
        <v>1</v>
      </c>
      <c r="I111" t="s">
        <v>6220</v>
      </c>
      <c r="K111" t="s">
        <v>6860</v>
      </c>
      <c r="L111" t="s">
        <v>6861</v>
      </c>
      <c r="M111" t="s">
        <v>6873</v>
      </c>
      <c r="N111">
        <v>9</v>
      </c>
      <c r="O111" t="s">
        <v>6930</v>
      </c>
      <c r="P111" t="s">
        <v>7078</v>
      </c>
      <c r="Q111">
        <v>8</v>
      </c>
      <c r="R111">
        <v>6</v>
      </c>
      <c r="S111">
        <v>5.49</v>
      </c>
      <c r="T111">
        <v>5.49</v>
      </c>
      <c r="U111">
        <v>722.01</v>
      </c>
      <c r="V111">
        <v>174.96</v>
      </c>
      <c r="W111">
        <v>4.1500000000000004</v>
      </c>
      <c r="X111">
        <v>11.25</v>
      </c>
      <c r="Y111">
        <v>0</v>
      </c>
      <c r="Z111">
        <v>1</v>
      </c>
      <c r="AA111" t="s">
        <v>4250</v>
      </c>
      <c r="AB111">
        <v>2</v>
      </c>
      <c r="AC111">
        <v>20</v>
      </c>
      <c r="AD111">
        <v>1</v>
      </c>
      <c r="AF111" t="s">
        <v>7949</v>
      </c>
      <c r="AI111">
        <v>0</v>
      </c>
      <c r="AJ111">
        <v>0</v>
      </c>
      <c r="AK111" t="s">
        <v>7965</v>
      </c>
      <c r="AL111" t="s">
        <v>7965</v>
      </c>
    </row>
    <row r="112" spans="1:38" x14ac:dyDescent="0.25">
      <c r="A112" t="s">
        <v>5352</v>
      </c>
      <c r="B112" t="s">
        <v>4839</v>
      </c>
      <c r="C112" t="s">
        <v>4842</v>
      </c>
      <c r="D112">
        <v>2.5</v>
      </c>
      <c r="E112" t="s">
        <v>4845</v>
      </c>
      <c r="F112">
        <v>8.6</v>
      </c>
      <c r="G112">
        <v>0</v>
      </c>
      <c r="H112">
        <v>1</v>
      </c>
      <c r="I112" t="s">
        <v>6220</v>
      </c>
      <c r="K112" t="s">
        <v>6860</v>
      </c>
      <c r="L112" t="s">
        <v>6861</v>
      </c>
      <c r="M112" t="s">
        <v>6872</v>
      </c>
      <c r="N112">
        <v>9</v>
      </c>
      <c r="O112" t="s">
        <v>6929</v>
      </c>
      <c r="P112" t="s">
        <v>7078</v>
      </c>
      <c r="Q112">
        <v>8</v>
      </c>
      <c r="R112">
        <v>6</v>
      </c>
      <c r="S112">
        <v>5.49</v>
      </c>
      <c r="T112">
        <v>5.49</v>
      </c>
      <c r="U112">
        <v>722.01</v>
      </c>
      <c r="V112">
        <v>174.96</v>
      </c>
      <c r="W112">
        <v>4.1500000000000004</v>
      </c>
      <c r="X112">
        <v>11.25</v>
      </c>
      <c r="Y112">
        <v>0</v>
      </c>
      <c r="Z112">
        <v>1</v>
      </c>
      <c r="AA112" t="s">
        <v>4250</v>
      </c>
      <c r="AB112">
        <v>2</v>
      </c>
      <c r="AC112">
        <v>20</v>
      </c>
      <c r="AD112">
        <v>1</v>
      </c>
      <c r="AF112" t="s">
        <v>7949</v>
      </c>
      <c r="AI112">
        <v>0</v>
      </c>
      <c r="AJ112">
        <v>0</v>
      </c>
      <c r="AK112" t="s">
        <v>7964</v>
      </c>
      <c r="AL112" t="s">
        <v>7964</v>
      </c>
    </row>
    <row r="113" spans="1:38" x14ac:dyDescent="0.25">
      <c r="A113" t="s">
        <v>5353</v>
      </c>
      <c r="B113" t="s">
        <v>4839</v>
      </c>
      <c r="C113" t="s">
        <v>4842</v>
      </c>
      <c r="D113">
        <v>2.5</v>
      </c>
      <c r="E113" t="s">
        <v>4845</v>
      </c>
      <c r="F113">
        <v>8.6</v>
      </c>
      <c r="G113">
        <v>0.6</v>
      </c>
      <c r="H113">
        <v>2</v>
      </c>
      <c r="I113" t="s">
        <v>6221</v>
      </c>
      <c r="J113" t="s">
        <v>6270</v>
      </c>
      <c r="K113" t="s">
        <v>6860</v>
      </c>
      <c r="L113" t="s">
        <v>6861</v>
      </c>
      <c r="M113" t="s">
        <v>6879</v>
      </c>
      <c r="N113">
        <v>8</v>
      </c>
      <c r="O113" t="s">
        <v>6937</v>
      </c>
      <c r="P113" t="s">
        <v>7079</v>
      </c>
      <c r="Q113">
        <v>6</v>
      </c>
      <c r="R113">
        <v>3</v>
      </c>
      <c r="S113">
        <v>0.93</v>
      </c>
      <c r="T113">
        <v>0.96</v>
      </c>
      <c r="U113">
        <v>466.92</v>
      </c>
      <c r="V113">
        <v>121.24</v>
      </c>
      <c r="W113">
        <v>2.4900000000000002</v>
      </c>
      <c r="X113">
        <v>10.07</v>
      </c>
      <c r="Y113">
        <v>6.22</v>
      </c>
      <c r="Z113">
        <v>2</v>
      </c>
      <c r="AA113" t="s">
        <v>4250</v>
      </c>
      <c r="AB113">
        <v>0</v>
      </c>
      <c r="AC113">
        <v>3</v>
      </c>
      <c r="AD113">
        <v>3.4029523809523812</v>
      </c>
      <c r="AF113" t="s">
        <v>7949</v>
      </c>
      <c r="AI113">
        <v>0</v>
      </c>
      <c r="AJ113">
        <v>0</v>
      </c>
    </row>
    <row r="114" spans="1:38" x14ac:dyDescent="0.25">
      <c r="A114" t="s">
        <v>5354</v>
      </c>
      <c r="B114" t="s">
        <v>4839</v>
      </c>
      <c r="C114" t="s">
        <v>4842</v>
      </c>
      <c r="D114">
        <v>2.7</v>
      </c>
      <c r="E114" t="s">
        <v>4845</v>
      </c>
      <c r="F114">
        <v>8.57</v>
      </c>
      <c r="G114">
        <v>0</v>
      </c>
      <c r="H114">
        <v>1</v>
      </c>
      <c r="I114" t="s">
        <v>6220</v>
      </c>
      <c r="J114" t="s">
        <v>6271</v>
      </c>
      <c r="K114" t="s">
        <v>6860</v>
      </c>
      <c r="L114" t="s">
        <v>6861</v>
      </c>
      <c r="M114" t="s">
        <v>6890</v>
      </c>
      <c r="N114">
        <v>9</v>
      </c>
      <c r="O114" t="s">
        <v>6949</v>
      </c>
      <c r="P114" t="s">
        <v>7080</v>
      </c>
      <c r="Q114">
        <v>7</v>
      </c>
      <c r="R114">
        <v>1</v>
      </c>
      <c r="S114">
        <v>3.91</v>
      </c>
      <c r="T114">
        <v>3.93</v>
      </c>
      <c r="U114">
        <v>446.43</v>
      </c>
      <c r="V114">
        <v>96.94</v>
      </c>
      <c r="W114">
        <v>1.9</v>
      </c>
      <c r="Y114">
        <v>5.78</v>
      </c>
      <c r="Z114">
        <v>2</v>
      </c>
      <c r="AA114" t="s">
        <v>4250</v>
      </c>
      <c r="AB114">
        <v>0</v>
      </c>
      <c r="AC114">
        <v>4</v>
      </c>
      <c r="AD114">
        <v>3.5646428571428568</v>
      </c>
      <c r="AF114" t="s">
        <v>7949</v>
      </c>
      <c r="AI114">
        <v>0</v>
      </c>
      <c r="AJ114">
        <v>0</v>
      </c>
    </row>
    <row r="115" spans="1:38" x14ac:dyDescent="0.25">
      <c r="A115" t="s">
        <v>5355</v>
      </c>
      <c r="B115" t="s">
        <v>4839</v>
      </c>
      <c r="C115" t="s">
        <v>4842</v>
      </c>
      <c r="D115">
        <v>2.7</v>
      </c>
      <c r="E115" t="s">
        <v>4845</v>
      </c>
      <c r="F115">
        <v>8.57</v>
      </c>
      <c r="G115">
        <v>0.54</v>
      </c>
      <c r="H115">
        <v>2</v>
      </c>
      <c r="I115" t="s">
        <v>6221</v>
      </c>
      <c r="J115" t="s">
        <v>6272</v>
      </c>
      <c r="K115" t="s">
        <v>6860</v>
      </c>
      <c r="L115" t="s">
        <v>6861</v>
      </c>
      <c r="M115" t="s">
        <v>6882</v>
      </c>
      <c r="N115">
        <v>8</v>
      </c>
      <c r="O115" t="s">
        <v>6941</v>
      </c>
      <c r="P115" t="s">
        <v>7081</v>
      </c>
      <c r="Q115">
        <v>5</v>
      </c>
      <c r="R115">
        <v>3</v>
      </c>
      <c r="S115">
        <v>2.38</v>
      </c>
      <c r="T115">
        <v>2.5299999999999998</v>
      </c>
      <c r="U115">
        <v>499.4</v>
      </c>
      <c r="V115">
        <v>112.01</v>
      </c>
      <c r="W115">
        <v>4.3</v>
      </c>
      <c r="X115">
        <v>8.75</v>
      </c>
      <c r="Y115">
        <v>6.93</v>
      </c>
      <c r="Z115">
        <v>2</v>
      </c>
      <c r="AA115" t="s">
        <v>4250</v>
      </c>
      <c r="AB115">
        <v>0</v>
      </c>
      <c r="AC115">
        <v>3</v>
      </c>
      <c r="AD115">
        <v>3.2472857142857139</v>
      </c>
      <c r="AF115" t="s">
        <v>7949</v>
      </c>
      <c r="AI115">
        <v>0</v>
      </c>
      <c r="AJ115">
        <v>0</v>
      </c>
    </row>
    <row r="116" spans="1:38" x14ac:dyDescent="0.25">
      <c r="A116" t="s">
        <v>5356</v>
      </c>
      <c r="B116" t="s">
        <v>4839</v>
      </c>
      <c r="C116" t="s">
        <v>4842</v>
      </c>
      <c r="D116">
        <v>2.7</v>
      </c>
      <c r="E116" t="s">
        <v>4845</v>
      </c>
      <c r="F116">
        <v>8.57</v>
      </c>
      <c r="G116">
        <v>0.67</v>
      </c>
      <c r="H116">
        <v>2</v>
      </c>
      <c r="I116" t="s">
        <v>6220</v>
      </c>
      <c r="J116" t="s">
        <v>6273</v>
      </c>
      <c r="K116" t="s">
        <v>6860</v>
      </c>
      <c r="L116" t="s">
        <v>6861</v>
      </c>
      <c r="M116" t="s">
        <v>6883</v>
      </c>
      <c r="N116">
        <v>8</v>
      </c>
      <c r="O116" t="s">
        <v>6942</v>
      </c>
      <c r="P116" t="s">
        <v>7082</v>
      </c>
      <c r="Q116">
        <v>7</v>
      </c>
      <c r="R116">
        <v>3</v>
      </c>
      <c r="S116">
        <v>0.72</v>
      </c>
      <c r="T116">
        <v>0.77</v>
      </c>
      <c r="U116">
        <v>497.5</v>
      </c>
      <c r="V116">
        <v>124.48</v>
      </c>
      <c r="W116">
        <v>1.97</v>
      </c>
      <c r="X116">
        <v>10.08</v>
      </c>
      <c r="Y116">
        <v>5.87</v>
      </c>
      <c r="Z116">
        <v>2</v>
      </c>
      <c r="AA116" t="s">
        <v>4250</v>
      </c>
      <c r="AB116">
        <v>0</v>
      </c>
      <c r="AC116">
        <v>5</v>
      </c>
      <c r="AD116">
        <v>3.1845238095238089</v>
      </c>
      <c r="AF116" t="s">
        <v>7949</v>
      </c>
      <c r="AI116">
        <v>0</v>
      </c>
      <c r="AJ116">
        <v>0</v>
      </c>
    </row>
    <row r="117" spans="1:38" x14ac:dyDescent="0.25">
      <c r="A117" t="s">
        <v>5357</v>
      </c>
      <c r="B117" t="s">
        <v>4839</v>
      </c>
      <c r="C117" t="s">
        <v>4842</v>
      </c>
      <c r="D117">
        <v>2.8</v>
      </c>
      <c r="E117" t="s">
        <v>4845</v>
      </c>
      <c r="F117">
        <v>8.5500000000000007</v>
      </c>
      <c r="G117">
        <v>0.51</v>
      </c>
      <c r="H117">
        <v>2</v>
      </c>
      <c r="I117" t="s">
        <v>6220</v>
      </c>
      <c r="J117" t="s">
        <v>6274</v>
      </c>
      <c r="K117" t="s">
        <v>6860</v>
      </c>
      <c r="L117" t="s">
        <v>6861</v>
      </c>
      <c r="M117" t="s">
        <v>6893</v>
      </c>
      <c r="N117">
        <v>8</v>
      </c>
      <c r="O117" t="s">
        <v>6952</v>
      </c>
      <c r="P117" t="s">
        <v>7083</v>
      </c>
      <c r="Q117">
        <v>7</v>
      </c>
      <c r="R117">
        <v>3</v>
      </c>
      <c r="S117">
        <v>0.92</v>
      </c>
      <c r="T117">
        <v>0.92</v>
      </c>
      <c r="U117">
        <v>426.91</v>
      </c>
      <c r="V117">
        <v>127.97</v>
      </c>
      <c r="W117">
        <v>2.46</v>
      </c>
      <c r="X117">
        <v>13.18</v>
      </c>
      <c r="Y117">
        <v>0</v>
      </c>
      <c r="Z117">
        <v>3</v>
      </c>
      <c r="AA117" t="s">
        <v>4250</v>
      </c>
      <c r="AB117">
        <v>0</v>
      </c>
      <c r="AC117">
        <v>3</v>
      </c>
      <c r="AD117">
        <v>3.688738095238095</v>
      </c>
      <c r="AF117" t="s">
        <v>7949</v>
      </c>
      <c r="AI117">
        <v>0</v>
      </c>
      <c r="AJ117">
        <v>0</v>
      </c>
    </row>
    <row r="118" spans="1:38" x14ac:dyDescent="0.25">
      <c r="A118" t="s">
        <v>5358</v>
      </c>
      <c r="B118" t="s">
        <v>4839</v>
      </c>
      <c r="C118" t="s">
        <v>4842</v>
      </c>
      <c r="D118">
        <v>3</v>
      </c>
      <c r="E118" t="s">
        <v>4845</v>
      </c>
      <c r="F118">
        <v>8.52</v>
      </c>
      <c r="G118">
        <v>0.5</v>
      </c>
      <c r="H118">
        <v>3</v>
      </c>
      <c r="I118" t="s">
        <v>6220</v>
      </c>
      <c r="K118" t="s">
        <v>6860</v>
      </c>
      <c r="M118" t="s">
        <v>6875</v>
      </c>
      <c r="N118">
        <v>8</v>
      </c>
      <c r="O118" t="s">
        <v>6932</v>
      </c>
      <c r="P118" t="s">
        <v>7084</v>
      </c>
      <c r="Q118">
        <v>5</v>
      </c>
      <c r="R118">
        <v>3</v>
      </c>
      <c r="S118">
        <v>4.71</v>
      </c>
      <c r="T118">
        <v>4.72</v>
      </c>
      <c r="U118">
        <v>620.74</v>
      </c>
      <c r="V118">
        <v>101.98</v>
      </c>
      <c r="W118">
        <v>4.24</v>
      </c>
      <c r="X118">
        <v>13.42</v>
      </c>
      <c r="Y118">
        <v>6.83</v>
      </c>
      <c r="Z118">
        <v>3</v>
      </c>
      <c r="AA118" t="s">
        <v>4250</v>
      </c>
      <c r="AB118">
        <v>1</v>
      </c>
      <c r="AC118">
        <v>13</v>
      </c>
      <c r="AD118">
        <v>1.9073333333333331</v>
      </c>
      <c r="AF118" t="s">
        <v>7949</v>
      </c>
      <c r="AI118">
        <v>0</v>
      </c>
      <c r="AJ118">
        <v>0</v>
      </c>
      <c r="AK118" t="s">
        <v>7966</v>
      </c>
      <c r="AL118" t="s">
        <v>7966</v>
      </c>
    </row>
    <row r="119" spans="1:38" x14ac:dyDescent="0.25">
      <c r="A119" t="s">
        <v>5359</v>
      </c>
      <c r="B119" t="s">
        <v>4839</v>
      </c>
      <c r="C119" t="s">
        <v>4842</v>
      </c>
      <c r="D119">
        <v>3</v>
      </c>
      <c r="E119" t="s">
        <v>4845</v>
      </c>
      <c r="F119">
        <v>8.52</v>
      </c>
      <c r="G119">
        <v>0.19</v>
      </c>
      <c r="H119">
        <v>2</v>
      </c>
      <c r="I119" t="s">
        <v>6220</v>
      </c>
      <c r="K119" t="s">
        <v>6860</v>
      </c>
      <c r="L119" t="s">
        <v>6861</v>
      </c>
      <c r="M119" t="s">
        <v>6881</v>
      </c>
      <c r="N119">
        <v>9</v>
      </c>
      <c r="O119" t="s">
        <v>6940</v>
      </c>
      <c r="P119" t="s">
        <v>7085</v>
      </c>
      <c r="Q119">
        <v>9</v>
      </c>
      <c r="R119">
        <v>5</v>
      </c>
      <c r="S119">
        <v>6.06</v>
      </c>
      <c r="T119">
        <v>6.06</v>
      </c>
      <c r="U119">
        <v>880.02</v>
      </c>
      <c r="V119">
        <v>192.47</v>
      </c>
      <c r="W119">
        <v>5.03</v>
      </c>
      <c r="X119">
        <v>13.01</v>
      </c>
      <c r="Y119">
        <v>0</v>
      </c>
      <c r="Z119">
        <v>4</v>
      </c>
      <c r="AA119" t="s">
        <v>4250</v>
      </c>
      <c r="AB119">
        <v>2</v>
      </c>
      <c r="AC119">
        <v>22</v>
      </c>
      <c r="AD119">
        <v>1</v>
      </c>
      <c r="AF119" t="s">
        <v>7949</v>
      </c>
      <c r="AI119">
        <v>0</v>
      </c>
      <c r="AJ119">
        <v>0</v>
      </c>
      <c r="AK119" t="s">
        <v>7969</v>
      </c>
      <c r="AL119" t="s">
        <v>7969</v>
      </c>
    </row>
    <row r="120" spans="1:38" x14ac:dyDescent="0.25">
      <c r="A120" t="s">
        <v>5360</v>
      </c>
      <c r="B120" t="s">
        <v>4839</v>
      </c>
      <c r="C120" t="s">
        <v>4842</v>
      </c>
      <c r="D120">
        <v>3</v>
      </c>
      <c r="E120" t="s">
        <v>4845</v>
      </c>
      <c r="F120">
        <v>8.52</v>
      </c>
      <c r="G120">
        <v>0</v>
      </c>
      <c r="H120">
        <v>2</v>
      </c>
      <c r="I120" t="s">
        <v>6220</v>
      </c>
      <c r="K120" t="s">
        <v>6860</v>
      </c>
      <c r="L120" t="s">
        <v>6861</v>
      </c>
      <c r="M120" t="s">
        <v>6895</v>
      </c>
      <c r="N120">
        <v>9</v>
      </c>
      <c r="O120" t="s">
        <v>6954</v>
      </c>
      <c r="P120" t="s">
        <v>7086</v>
      </c>
      <c r="Q120">
        <v>4</v>
      </c>
      <c r="R120">
        <v>4</v>
      </c>
      <c r="S120">
        <v>5.95</v>
      </c>
      <c r="T120">
        <v>5.95</v>
      </c>
      <c r="U120">
        <v>478.64</v>
      </c>
      <c r="V120">
        <v>121.11</v>
      </c>
      <c r="W120">
        <v>4.72</v>
      </c>
      <c r="X120">
        <v>13.39</v>
      </c>
      <c r="Y120">
        <v>5.3</v>
      </c>
      <c r="Z120">
        <v>1</v>
      </c>
      <c r="AA120" t="s">
        <v>4250</v>
      </c>
      <c r="AB120">
        <v>0</v>
      </c>
      <c r="AC120">
        <v>7</v>
      </c>
      <c r="AD120">
        <v>1.152571428571429</v>
      </c>
      <c r="AF120" t="s">
        <v>7949</v>
      </c>
      <c r="AI120">
        <v>0</v>
      </c>
      <c r="AJ120">
        <v>0</v>
      </c>
      <c r="AK120" t="s">
        <v>7977</v>
      </c>
      <c r="AL120" t="s">
        <v>7977</v>
      </c>
    </row>
    <row r="121" spans="1:38" x14ac:dyDescent="0.25">
      <c r="A121" t="s">
        <v>5361</v>
      </c>
      <c r="B121" t="s">
        <v>4839</v>
      </c>
      <c r="C121" t="s">
        <v>4842</v>
      </c>
      <c r="D121">
        <v>3</v>
      </c>
      <c r="E121" t="s">
        <v>4845</v>
      </c>
      <c r="F121">
        <v>8.52</v>
      </c>
      <c r="G121">
        <v>0</v>
      </c>
      <c r="H121">
        <v>1</v>
      </c>
      <c r="I121" t="s">
        <v>6220</v>
      </c>
      <c r="K121" t="s">
        <v>6860</v>
      </c>
      <c r="M121" t="s">
        <v>6875</v>
      </c>
      <c r="N121">
        <v>8</v>
      </c>
      <c r="O121" t="s">
        <v>6932</v>
      </c>
      <c r="P121" t="s">
        <v>7087</v>
      </c>
      <c r="Q121">
        <v>6</v>
      </c>
      <c r="R121">
        <v>3</v>
      </c>
      <c r="S121">
        <v>6.01</v>
      </c>
      <c r="T121">
        <v>6.12</v>
      </c>
      <c r="U121">
        <v>656.8</v>
      </c>
      <c r="V121">
        <v>119.05</v>
      </c>
      <c r="W121">
        <v>3.9</v>
      </c>
      <c r="X121">
        <v>13.89</v>
      </c>
      <c r="Y121">
        <v>7.01</v>
      </c>
      <c r="Z121">
        <v>3</v>
      </c>
      <c r="AA121" t="s">
        <v>4250</v>
      </c>
      <c r="AB121">
        <v>1</v>
      </c>
      <c r="AC121">
        <v>13</v>
      </c>
      <c r="AD121">
        <v>1.198333333333333</v>
      </c>
      <c r="AF121" t="s">
        <v>7949</v>
      </c>
      <c r="AI121">
        <v>0</v>
      </c>
      <c r="AJ121">
        <v>0</v>
      </c>
      <c r="AK121" t="s">
        <v>7966</v>
      </c>
      <c r="AL121" t="s">
        <v>7966</v>
      </c>
    </row>
    <row r="122" spans="1:38" x14ac:dyDescent="0.25">
      <c r="A122" t="s">
        <v>5362</v>
      </c>
      <c r="B122" t="s">
        <v>4839</v>
      </c>
      <c r="C122" t="s">
        <v>4842</v>
      </c>
      <c r="D122">
        <v>3</v>
      </c>
      <c r="E122" t="s">
        <v>4845</v>
      </c>
      <c r="F122">
        <v>8.52</v>
      </c>
      <c r="G122">
        <v>0</v>
      </c>
      <c r="H122">
        <v>1</v>
      </c>
      <c r="I122" t="s">
        <v>6220</v>
      </c>
      <c r="K122" t="s">
        <v>6860</v>
      </c>
      <c r="M122" t="s">
        <v>6875</v>
      </c>
      <c r="N122">
        <v>8</v>
      </c>
      <c r="O122" t="s">
        <v>6932</v>
      </c>
      <c r="P122" t="s">
        <v>7088</v>
      </c>
      <c r="Q122">
        <v>8</v>
      </c>
      <c r="R122">
        <v>3</v>
      </c>
      <c r="S122">
        <v>3.88</v>
      </c>
      <c r="T122">
        <v>3.98</v>
      </c>
      <c r="U122">
        <v>674.82</v>
      </c>
      <c r="V122">
        <v>136.87</v>
      </c>
      <c r="W122">
        <v>2.94</v>
      </c>
      <c r="X122">
        <v>13.89</v>
      </c>
      <c r="Y122">
        <v>6.91</v>
      </c>
      <c r="Z122">
        <v>3</v>
      </c>
      <c r="AA122" t="s">
        <v>4250</v>
      </c>
      <c r="AB122">
        <v>1</v>
      </c>
      <c r="AC122">
        <v>13</v>
      </c>
      <c r="AD122">
        <v>1.736666666666667</v>
      </c>
      <c r="AF122" t="s">
        <v>7949</v>
      </c>
      <c r="AI122">
        <v>0</v>
      </c>
      <c r="AJ122">
        <v>0</v>
      </c>
      <c r="AK122" t="s">
        <v>7966</v>
      </c>
      <c r="AL122" t="s">
        <v>7966</v>
      </c>
    </row>
    <row r="123" spans="1:38" x14ac:dyDescent="0.25">
      <c r="A123" t="s">
        <v>5363</v>
      </c>
      <c r="B123" t="s">
        <v>4839</v>
      </c>
      <c r="C123" t="s">
        <v>4842</v>
      </c>
      <c r="D123">
        <v>3</v>
      </c>
      <c r="E123" t="s">
        <v>4845</v>
      </c>
      <c r="F123">
        <v>8.52</v>
      </c>
      <c r="G123">
        <v>0</v>
      </c>
      <c r="H123">
        <v>1</v>
      </c>
      <c r="I123" t="s">
        <v>6220</v>
      </c>
      <c r="K123" t="s">
        <v>6860</v>
      </c>
      <c r="M123" t="s">
        <v>6875</v>
      </c>
      <c r="N123">
        <v>8</v>
      </c>
      <c r="O123" t="s">
        <v>6932</v>
      </c>
      <c r="P123" t="s">
        <v>7089</v>
      </c>
      <c r="Q123">
        <v>7</v>
      </c>
      <c r="R123">
        <v>3</v>
      </c>
      <c r="S123">
        <v>1.61</v>
      </c>
      <c r="T123">
        <v>1.71</v>
      </c>
      <c r="U123">
        <v>636.76</v>
      </c>
      <c r="V123">
        <v>128.28</v>
      </c>
      <c r="W123">
        <v>2.13</v>
      </c>
      <c r="Y123">
        <v>6.96</v>
      </c>
      <c r="Z123">
        <v>2</v>
      </c>
      <c r="AA123" t="s">
        <v>4250</v>
      </c>
      <c r="AB123">
        <v>1</v>
      </c>
      <c r="AC123">
        <v>13</v>
      </c>
      <c r="AD123">
        <v>3.166666666666667</v>
      </c>
      <c r="AF123" t="s">
        <v>7949</v>
      </c>
      <c r="AI123">
        <v>0</v>
      </c>
      <c r="AJ123">
        <v>0</v>
      </c>
      <c r="AK123" t="s">
        <v>7966</v>
      </c>
      <c r="AL123" t="s">
        <v>7966</v>
      </c>
    </row>
    <row r="124" spans="1:38" x14ac:dyDescent="0.25">
      <c r="A124" t="s">
        <v>5364</v>
      </c>
      <c r="B124" t="s">
        <v>4839</v>
      </c>
      <c r="C124" t="s">
        <v>4842</v>
      </c>
      <c r="D124">
        <v>3</v>
      </c>
      <c r="E124" t="s">
        <v>4845</v>
      </c>
      <c r="F124">
        <v>8.52</v>
      </c>
      <c r="G124">
        <v>0</v>
      </c>
      <c r="H124">
        <v>1</v>
      </c>
      <c r="I124" t="s">
        <v>6220</v>
      </c>
      <c r="K124" t="s">
        <v>6860</v>
      </c>
      <c r="M124" t="s">
        <v>6865</v>
      </c>
      <c r="N124">
        <v>8</v>
      </c>
      <c r="O124" t="s">
        <v>6935</v>
      </c>
      <c r="P124" t="s">
        <v>7090</v>
      </c>
      <c r="Q124">
        <v>5</v>
      </c>
      <c r="R124">
        <v>2</v>
      </c>
      <c r="S124">
        <v>2.08</v>
      </c>
      <c r="T124">
        <v>2.12</v>
      </c>
      <c r="U124">
        <v>455.54</v>
      </c>
      <c r="V124">
        <v>100.29</v>
      </c>
      <c r="W124">
        <v>3.25</v>
      </c>
      <c r="Y124">
        <v>6.6</v>
      </c>
      <c r="Z124">
        <v>3</v>
      </c>
      <c r="AA124" t="s">
        <v>4250</v>
      </c>
      <c r="AB124">
        <v>0</v>
      </c>
      <c r="AC124">
        <v>3</v>
      </c>
      <c r="AD124">
        <v>4.4345714285714282</v>
      </c>
      <c r="AF124" t="s">
        <v>7949</v>
      </c>
      <c r="AI124">
        <v>0</v>
      </c>
      <c r="AJ124">
        <v>0</v>
      </c>
      <c r="AK124" t="s">
        <v>7967</v>
      </c>
      <c r="AL124" t="s">
        <v>7967</v>
      </c>
    </row>
    <row r="125" spans="1:38" x14ac:dyDescent="0.25">
      <c r="A125" t="s">
        <v>5365</v>
      </c>
      <c r="B125" t="s">
        <v>4839</v>
      </c>
      <c r="C125" t="s">
        <v>4842</v>
      </c>
      <c r="D125">
        <v>3</v>
      </c>
      <c r="E125" t="s">
        <v>4845</v>
      </c>
      <c r="F125">
        <v>8.52</v>
      </c>
      <c r="G125">
        <v>0</v>
      </c>
      <c r="H125">
        <v>1</v>
      </c>
      <c r="I125" t="s">
        <v>6220</v>
      </c>
      <c r="K125" t="s">
        <v>6860</v>
      </c>
      <c r="M125" t="s">
        <v>6865</v>
      </c>
      <c r="N125">
        <v>8</v>
      </c>
      <c r="O125" t="s">
        <v>6935</v>
      </c>
      <c r="P125" t="s">
        <v>7091</v>
      </c>
      <c r="Q125">
        <v>7</v>
      </c>
      <c r="R125">
        <v>2</v>
      </c>
      <c r="S125">
        <v>-0.67</v>
      </c>
      <c r="T125">
        <v>1.82</v>
      </c>
      <c r="U125">
        <v>458.55</v>
      </c>
      <c r="V125">
        <v>105.34</v>
      </c>
      <c r="W125">
        <v>3.02</v>
      </c>
      <c r="Y125">
        <v>11.17</v>
      </c>
      <c r="Z125">
        <v>3</v>
      </c>
      <c r="AA125" t="s">
        <v>4250</v>
      </c>
      <c r="AB125">
        <v>0</v>
      </c>
      <c r="AC125">
        <v>4</v>
      </c>
      <c r="AD125">
        <v>3.2847380952380951</v>
      </c>
      <c r="AF125" t="s">
        <v>7952</v>
      </c>
      <c r="AI125">
        <v>0</v>
      </c>
      <c r="AJ125">
        <v>0</v>
      </c>
      <c r="AK125" t="s">
        <v>7967</v>
      </c>
      <c r="AL125" t="s">
        <v>7967</v>
      </c>
    </row>
    <row r="126" spans="1:38" x14ac:dyDescent="0.25">
      <c r="A126" t="s">
        <v>5366</v>
      </c>
      <c r="B126" t="s">
        <v>4839</v>
      </c>
      <c r="C126" t="s">
        <v>4842</v>
      </c>
      <c r="D126">
        <v>3</v>
      </c>
      <c r="E126" t="s">
        <v>4845</v>
      </c>
      <c r="F126">
        <v>8.52</v>
      </c>
      <c r="G126">
        <v>0.39</v>
      </c>
      <c r="H126">
        <v>2</v>
      </c>
      <c r="I126" t="s">
        <v>6221</v>
      </c>
      <c r="J126" t="s">
        <v>6275</v>
      </c>
      <c r="K126" t="s">
        <v>6860</v>
      </c>
      <c r="L126" t="s">
        <v>6861</v>
      </c>
      <c r="M126" t="s">
        <v>6876</v>
      </c>
      <c r="N126">
        <v>9</v>
      </c>
      <c r="O126" t="s">
        <v>6933</v>
      </c>
      <c r="P126" t="s">
        <v>7092</v>
      </c>
      <c r="Q126">
        <v>5</v>
      </c>
      <c r="R126">
        <v>3</v>
      </c>
      <c r="S126">
        <v>1.55</v>
      </c>
      <c r="T126">
        <v>1.55</v>
      </c>
      <c r="U126">
        <v>405.46</v>
      </c>
      <c r="V126">
        <v>115.25</v>
      </c>
      <c r="W126">
        <v>1.8</v>
      </c>
      <c r="X126">
        <v>10.67</v>
      </c>
      <c r="Y126">
        <v>2.68</v>
      </c>
      <c r="Z126">
        <v>2</v>
      </c>
      <c r="AA126" t="s">
        <v>4250</v>
      </c>
      <c r="AB126">
        <v>0</v>
      </c>
      <c r="AC126">
        <v>3</v>
      </c>
      <c r="AD126">
        <v>4.0002857142857149</v>
      </c>
      <c r="AF126" t="s">
        <v>7949</v>
      </c>
      <c r="AI126">
        <v>0</v>
      </c>
      <c r="AJ126">
        <v>0</v>
      </c>
    </row>
    <row r="127" spans="1:38" x14ac:dyDescent="0.25">
      <c r="A127" t="s">
        <v>5366</v>
      </c>
      <c r="B127" t="s">
        <v>4839</v>
      </c>
      <c r="C127" t="s">
        <v>4842</v>
      </c>
      <c r="D127">
        <v>3</v>
      </c>
      <c r="E127" t="s">
        <v>4845</v>
      </c>
      <c r="F127">
        <v>8.52</v>
      </c>
      <c r="G127">
        <v>0.39</v>
      </c>
      <c r="H127">
        <v>2</v>
      </c>
      <c r="I127" t="s">
        <v>6221</v>
      </c>
      <c r="J127" t="s">
        <v>6276</v>
      </c>
      <c r="K127" t="s">
        <v>6860</v>
      </c>
      <c r="L127" t="s">
        <v>6861</v>
      </c>
      <c r="M127" t="s">
        <v>6877</v>
      </c>
      <c r="N127">
        <v>9</v>
      </c>
      <c r="O127" t="s">
        <v>6934</v>
      </c>
      <c r="P127" t="s">
        <v>7092</v>
      </c>
      <c r="Q127">
        <v>5</v>
      </c>
      <c r="R127">
        <v>3</v>
      </c>
      <c r="S127">
        <v>1.55</v>
      </c>
      <c r="T127">
        <v>1.55</v>
      </c>
      <c r="U127">
        <v>405.46</v>
      </c>
      <c r="V127">
        <v>115.25</v>
      </c>
      <c r="W127">
        <v>1.8</v>
      </c>
      <c r="X127">
        <v>10.67</v>
      </c>
      <c r="Y127">
        <v>2.68</v>
      </c>
      <c r="Z127">
        <v>2</v>
      </c>
      <c r="AA127" t="s">
        <v>4250</v>
      </c>
      <c r="AB127">
        <v>0</v>
      </c>
      <c r="AC127">
        <v>3</v>
      </c>
      <c r="AD127">
        <v>4.0002857142857149</v>
      </c>
      <c r="AF127" t="s">
        <v>7949</v>
      </c>
      <c r="AI127">
        <v>0</v>
      </c>
      <c r="AJ127">
        <v>0</v>
      </c>
    </row>
    <row r="128" spans="1:38" x14ac:dyDescent="0.25">
      <c r="A128" t="s">
        <v>5367</v>
      </c>
      <c r="B128" t="s">
        <v>4839</v>
      </c>
      <c r="C128" t="s">
        <v>4842</v>
      </c>
      <c r="D128">
        <v>3</v>
      </c>
      <c r="E128" t="s">
        <v>4845</v>
      </c>
      <c r="F128">
        <v>8.52</v>
      </c>
      <c r="G128">
        <v>0</v>
      </c>
      <c r="H128">
        <v>1</v>
      </c>
      <c r="I128" t="s">
        <v>6221</v>
      </c>
      <c r="J128" t="s">
        <v>6277</v>
      </c>
      <c r="K128" t="s">
        <v>6860</v>
      </c>
      <c r="L128" t="s">
        <v>6861</v>
      </c>
      <c r="M128" t="s">
        <v>6878</v>
      </c>
      <c r="N128">
        <v>8</v>
      </c>
      <c r="O128" t="s">
        <v>6936</v>
      </c>
      <c r="P128" t="s">
        <v>7093</v>
      </c>
      <c r="Q128">
        <v>6</v>
      </c>
      <c r="R128">
        <v>5</v>
      </c>
      <c r="U128">
        <v>436.51</v>
      </c>
      <c r="V128">
        <v>122.6</v>
      </c>
      <c r="W128">
        <v>2.4900000000000002</v>
      </c>
      <c r="X128">
        <v>8.98</v>
      </c>
      <c r="Y128">
        <v>4.51</v>
      </c>
      <c r="Z128">
        <v>2</v>
      </c>
      <c r="AA128" t="s">
        <v>4250</v>
      </c>
      <c r="AB128">
        <v>0</v>
      </c>
      <c r="AC128">
        <v>5</v>
      </c>
      <c r="AF128" t="s">
        <v>7949</v>
      </c>
      <c r="AI128">
        <v>0</v>
      </c>
      <c r="AJ128">
        <v>0</v>
      </c>
    </row>
    <row r="129" spans="1:38" x14ac:dyDescent="0.25">
      <c r="A129" t="s">
        <v>5367</v>
      </c>
      <c r="B129" t="s">
        <v>4839</v>
      </c>
      <c r="C129" t="s">
        <v>4842</v>
      </c>
      <c r="D129">
        <v>19</v>
      </c>
      <c r="E129" t="s">
        <v>4845</v>
      </c>
      <c r="F129">
        <v>7.72</v>
      </c>
      <c r="G129">
        <v>0</v>
      </c>
      <c r="H129">
        <v>1</v>
      </c>
      <c r="I129" t="s">
        <v>6221</v>
      </c>
      <c r="J129" t="s">
        <v>6278</v>
      </c>
      <c r="K129" t="s">
        <v>6860</v>
      </c>
      <c r="L129" t="s">
        <v>6861</v>
      </c>
      <c r="M129" t="s">
        <v>6878</v>
      </c>
      <c r="N129">
        <v>8</v>
      </c>
      <c r="O129" t="s">
        <v>6936</v>
      </c>
      <c r="P129" t="s">
        <v>7093</v>
      </c>
      <c r="Q129">
        <v>6</v>
      </c>
      <c r="R129">
        <v>5</v>
      </c>
      <c r="U129">
        <v>436.51</v>
      </c>
      <c r="V129">
        <v>122.6</v>
      </c>
      <c r="W129">
        <v>2.4900000000000002</v>
      </c>
      <c r="X129">
        <v>8.98</v>
      </c>
      <c r="Y129">
        <v>4.51</v>
      </c>
      <c r="Z129">
        <v>2</v>
      </c>
      <c r="AA129" t="s">
        <v>4250</v>
      </c>
      <c r="AB129">
        <v>0</v>
      </c>
      <c r="AC129">
        <v>5</v>
      </c>
      <c r="AF129" t="s">
        <v>7949</v>
      </c>
      <c r="AI129">
        <v>0</v>
      </c>
      <c r="AJ129">
        <v>0</v>
      </c>
    </row>
    <row r="130" spans="1:38" x14ac:dyDescent="0.25">
      <c r="A130" t="s">
        <v>5368</v>
      </c>
      <c r="B130" t="s">
        <v>4839</v>
      </c>
      <c r="C130" t="s">
        <v>4842</v>
      </c>
      <c r="D130">
        <v>3</v>
      </c>
      <c r="E130" t="s">
        <v>4845</v>
      </c>
      <c r="F130">
        <v>8.52</v>
      </c>
      <c r="G130">
        <v>0.68</v>
      </c>
      <c r="H130">
        <v>2</v>
      </c>
      <c r="I130" t="s">
        <v>6220</v>
      </c>
      <c r="J130" t="s">
        <v>6279</v>
      </c>
      <c r="K130" t="s">
        <v>6860</v>
      </c>
      <c r="L130" t="s">
        <v>6861</v>
      </c>
      <c r="M130" t="s">
        <v>6879</v>
      </c>
      <c r="N130">
        <v>8</v>
      </c>
      <c r="O130" t="s">
        <v>6955</v>
      </c>
      <c r="P130" t="s">
        <v>7094</v>
      </c>
      <c r="Q130">
        <v>7</v>
      </c>
      <c r="R130">
        <v>3</v>
      </c>
      <c r="S130">
        <v>2.33</v>
      </c>
      <c r="T130">
        <v>2.33</v>
      </c>
      <c r="U130">
        <v>438.51</v>
      </c>
      <c r="V130">
        <v>120.3</v>
      </c>
      <c r="W130">
        <v>1.43</v>
      </c>
      <c r="X130">
        <v>9.33</v>
      </c>
      <c r="Y130">
        <v>0</v>
      </c>
      <c r="Z130">
        <v>2</v>
      </c>
      <c r="AA130" t="s">
        <v>4250</v>
      </c>
      <c r="AB130">
        <v>0</v>
      </c>
      <c r="AC130">
        <v>4</v>
      </c>
      <c r="AD130">
        <v>3.4408809523809532</v>
      </c>
      <c r="AF130" t="s">
        <v>7949</v>
      </c>
      <c r="AI130">
        <v>0</v>
      </c>
      <c r="AJ130">
        <v>0</v>
      </c>
    </row>
    <row r="131" spans="1:38" x14ac:dyDescent="0.25">
      <c r="A131" t="s">
        <v>5369</v>
      </c>
      <c r="B131" t="s">
        <v>4839</v>
      </c>
      <c r="C131" t="s">
        <v>4842</v>
      </c>
      <c r="D131">
        <v>3</v>
      </c>
      <c r="E131" t="s">
        <v>4845</v>
      </c>
      <c r="F131">
        <v>8.52</v>
      </c>
      <c r="G131">
        <v>0.61</v>
      </c>
      <c r="H131">
        <v>2</v>
      </c>
      <c r="I131" t="s">
        <v>6221</v>
      </c>
      <c r="J131" t="s">
        <v>6280</v>
      </c>
      <c r="K131" t="s">
        <v>6860</v>
      </c>
      <c r="L131" t="s">
        <v>6861</v>
      </c>
      <c r="M131" t="s">
        <v>6893</v>
      </c>
      <c r="N131">
        <v>8</v>
      </c>
      <c r="O131" t="s">
        <v>6956</v>
      </c>
      <c r="P131" t="s">
        <v>7095</v>
      </c>
      <c r="Q131">
        <v>6</v>
      </c>
      <c r="R131">
        <v>5</v>
      </c>
      <c r="U131">
        <v>498.02</v>
      </c>
      <c r="V131">
        <v>119.36</v>
      </c>
      <c r="W131">
        <v>4.13</v>
      </c>
      <c r="X131">
        <v>10</v>
      </c>
      <c r="Y131">
        <v>10.44</v>
      </c>
      <c r="Z131">
        <v>2</v>
      </c>
      <c r="AA131" t="s">
        <v>4250</v>
      </c>
      <c r="AB131">
        <v>0</v>
      </c>
      <c r="AC131">
        <v>7</v>
      </c>
      <c r="AF131" t="s">
        <v>7952</v>
      </c>
      <c r="AI131">
        <v>0</v>
      </c>
      <c r="AJ131">
        <v>0</v>
      </c>
    </row>
    <row r="132" spans="1:38" x14ac:dyDescent="0.25">
      <c r="A132" t="s">
        <v>5369</v>
      </c>
      <c r="B132" t="s">
        <v>4839</v>
      </c>
      <c r="C132" t="s">
        <v>4842</v>
      </c>
      <c r="D132">
        <v>4</v>
      </c>
      <c r="E132" t="s">
        <v>4845</v>
      </c>
      <c r="F132">
        <v>8.4</v>
      </c>
      <c r="G132">
        <v>0.61</v>
      </c>
      <c r="H132">
        <v>2</v>
      </c>
      <c r="I132" t="s">
        <v>6221</v>
      </c>
      <c r="J132" t="s">
        <v>6281</v>
      </c>
      <c r="K132" t="s">
        <v>6860</v>
      </c>
      <c r="L132" t="s">
        <v>6861</v>
      </c>
      <c r="M132" t="s">
        <v>6893</v>
      </c>
      <c r="N132">
        <v>8</v>
      </c>
      <c r="O132" t="s">
        <v>6956</v>
      </c>
      <c r="P132" t="s">
        <v>7095</v>
      </c>
      <c r="Q132">
        <v>6</v>
      </c>
      <c r="R132">
        <v>5</v>
      </c>
      <c r="U132">
        <v>498.02</v>
      </c>
      <c r="V132">
        <v>119.36</v>
      </c>
      <c r="W132">
        <v>4.13</v>
      </c>
      <c r="X132">
        <v>10</v>
      </c>
      <c r="Y132">
        <v>10.44</v>
      </c>
      <c r="Z132">
        <v>2</v>
      </c>
      <c r="AA132" t="s">
        <v>4250</v>
      </c>
      <c r="AB132">
        <v>0</v>
      </c>
      <c r="AC132">
        <v>7</v>
      </c>
      <c r="AF132" t="s">
        <v>7952</v>
      </c>
      <c r="AI132">
        <v>0</v>
      </c>
      <c r="AJ132">
        <v>0</v>
      </c>
    </row>
    <row r="133" spans="1:38" x14ac:dyDescent="0.25">
      <c r="A133" t="s">
        <v>5370</v>
      </c>
      <c r="B133" t="s">
        <v>4839</v>
      </c>
      <c r="C133" t="s">
        <v>4842</v>
      </c>
      <c r="D133">
        <v>3</v>
      </c>
      <c r="E133" t="s">
        <v>4845</v>
      </c>
      <c r="F133">
        <v>8.52</v>
      </c>
      <c r="G133">
        <v>0.64</v>
      </c>
      <c r="H133">
        <v>2</v>
      </c>
      <c r="I133" t="s">
        <v>6221</v>
      </c>
      <c r="J133" t="s">
        <v>6282</v>
      </c>
      <c r="K133" t="s">
        <v>6860</v>
      </c>
      <c r="L133" t="s">
        <v>6861</v>
      </c>
      <c r="M133" t="s">
        <v>6893</v>
      </c>
      <c r="N133">
        <v>8</v>
      </c>
      <c r="O133" t="s">
        <v>6956</v>
      </c>
      <c r="P133" t="s">
        <v>7096</v>
      </c>
      <c r="Q133">
        <v>5</v>
      </c>
      <c r="R133">
        <v>5</v>
      </c>
      <c r="U133">
        <v>485.99</v>
      </c>
      <c r="V133">
        <v>110.13</v>
      </c>
      <c r="W133">
        <v>4.45</v>
      </c>
      <c r="X133">
        <v>10</v>
      </c>
      <c r="Y133">
        <v>11.42</v>
      </c>
      <c r="Z133">
        <v>2</v>
      </c>
      <c r="AA133" t="s">
        <v>4250</v>
      </c>
      <c r="AB133">
        <v>0</v>
      </c>
      <c r="AC133">
        <v>6</v>
      </c>
      <c r="AF133" t="s">
        <v>7952</v>
      </c>
      <c r="AI133">
        <v>0</v>
      </c>
      <c r="AJ133">
        <v>0</v>
      </c>
    </row>
    <row r="134" spans="1:38" x14ac:dyDescent="0.25">
      <c r="A134" t="s">
        <v>5370</v>
      </c>
      <c r="B134" t="s">
        <v>4839</v>
      </c>
      <c r="C134" t="s">
        <v>4842</v>
      </c>
      <c r="D134">
        <v>3</v>
      </c>
      <c r="E134" t="s">
        <v>4845</v>
      </c>
      <c r="F134">
        <v>8.52</v>
      </c>
      <c r="G134">
        <v>0.64</v>
      </c>
      <c r="H134">
        <v>2</v>
      </c>
      <c r="I134" t="s">
        <v>6221</v>
      </c>
      <c r="J134" t="s">
        <v>6283</v>
      </c>
      <c r="K134" t="s">
        <v>6860</v>
      </c>
      <c r="L134" t="s">
        <v>6861</v>
      </c>
      <c r="M134" t="s">
        <v>6893</v>
      </c>
      <c r="N134">
        <v>8</v>
      </c>
      <c r="O134" t="s">
        <v>6956</v>
      </c>
      <c r="P134" t="s">
        <v>7096</v>
      </c>
      <c r="Q134">
        <v>5</v>
      </c>
      <c r="R134">
        <v>5</v>
      </c>
      <c r="U134">
        <v>485.99</v>
      </c>
      <c r="V134">
        <v>110.13</v>
      </c>
      <c r="W134">
        <v>4.45</v>
      </c>
      <c r="X134">
        <v>10</v>
      </c>
      <c r="Y134">
        <v>11.42</v>
      </c>
      <c r="Z134">
        <v>2</v>
      </c>
      <c r="AA134" t="s">
        <v>4250</v>
      </c>
      <c r="AB134">
        <v>0</v>
      </c>
      <c r="AC134">
        <v>6</v>
      </c>
      <c r="AF134" t="s">
        <v>7952</v>
      </c>
      <c r="AI134">
        <v>0</v>
      </c>
      <c r="AJ134">
        <v>0</v>
      </c>
    </row>
    <row r="135" spans="1:38" x14ac:dyDescent="0.25">
      <c r="A135" t="s">
        <v>5371</v>
      </c>
      <c r="B135" t="s">
        <v>4839</v>
      </c>
      <c r="C135" t="s">
        <v>4842</v>
      </c>
      <c r="D135">
        <v>3</v>
      </c>
      <c r="E135" t="s">
        <v>4845</v>
      </c>
      <c r="F135">
        <v>8.52</v>
      </c>
      <c r="G135">
        <v>0.57999999999999996</v>
      </c>
      <c r="H135">
        <v>2</v>
      </c>
      <c r="I135" t="s">
        <v>6221</v>
      </c>
      <c r="J135" t="s">
        <v>6284</v>
      </c>
      <c r="K135" t="s">
        <v>6860</v>
      </c>
      <c r="L135" t="s">
        <v>6861</v>
      </c>
      <c r="M135" t="s">
        <v>6893</v>
      </c>
      <c r="N135">
        <v>8</v>
      </c>
      <c r="O135" t="s">
        <v>6956</v>
      </c>
      <c r="P135" t="s">
        <v>7097</v>
      </c>
      <c r="Q135">
        <v>5</v>
      </c>
      <c r="R135">
        <v>5</v>
      </c>
      <c r="U135">
        <v>453.97</v>
      </c>
      <c r="V135">
        <v>110.13</v>
      </c>
      <c r="W135">
        <v>4.1100000000000003</v>
      </c>
      <c r="X135">
        <v>9.3800000000000008</v>
      </c>
      <c r="Y135">
        <v>11.09</v>
      </c>
      <c r="Z135">
        <v>2</v>
      </c>
      <c r="AA135" t="s">
        <v>4250</v>
      </c>
      <c r="AB135">
        <v>0</v>
      </c>
      <c r="AC135">
        <v>4</v>
      </c>
      <c r="AF135" t="s">
        <v>7952</v>
      </c>
      <c r="AI135">
        <v>0</v>
      </c>
      <c r="AJ135">
        <v>0</v>
      </c>
    </row>
    <row r="136" spans="1:38" x14ac:dyDescent="0.25">
      <c r="A136" t="s">
        <v>5371</v>
      </c>
      <c r="B136" t="s">
        <v>4839</v>
      </c>
      <c r="C136" t="s">
        <v>4842</v>
      </c>
      <c r="D136">
        <v>8</v>
      </c>
      <c r="E136" t="s">
        <v>4845</v>
      </c>
      <c r="F136">
        <v>8.1</v>
      </c>
      <c r="G136">
        <v>0.57999999999999996</v>
      </c>
      <c r="H136">
        <v>2</v>
      </c>
      <c r="I136" t="s">
        <v>6221</v>
      </c>
      <c r="J136" t="s">
        <v>6285</v>
      </c>
      <c r="K136" t="s">
        <v>6860</v>
      </c>
      <c r="L136" t="s">
        <v>6861</v>
      </c>
      <c r="M136" t="s">
        <v>6893</v>
      </c>
      <c r="N136">
        <v>8</v>
      </c>
      <c r="O136" t="s">
        <v>6956</v>
      </c>
      <c r="P136" t="s">
        <v>7097</v>
      </c>
      <c r="Q136">
        <v>5</v>
      </c>
      <c r="R136">
        <v>5</v>
      </c>
      <c r="U136">
        <v>453.97</v>
      </c>
      <c r="V136">
        <v>110.13</v>
      </c>
      <c r="W136">
        <v>4.1100000000000003</v>
      </c>
      <c r="X136">
        <v>9.3800000000000008</v>
      </c>
      <c r="Y136">
        <v>11.09</v>
      </c>
      <c r="Z136">
        <v>2</v>
      </c>
      <c r="AA136" t="s">
        <v>4250</v>
      </c>
      <c r="AB136">
        <v>0</v>
      </c>
      <c r="AC136">
        <v>4</v>
      </c>
      <c r="AF136" t="s">
        <v>7952</v>
      </c>
      <c r="AI136">
        <v>0</v>
      </c>
      <c r="AJ136">
        <v>0</v>
      </c>
    </row>
    <row r="137" spans="1:38" x14ac:dyDescent="0.25">
      <c r="A137" t="s">
        <v>5372</v>
      </c>
      <c r="B137" t="s">
        <v>4839</v>
      </c>
      <c r="C137" t="s">
        <v>4842</v>
      </c>
      <c r="D137">
        <v>3</v>
      </c>
      <c r="E137" t="s">
        <v>4845</v>
      </c>
      <c r="F137">
        <v>8.52</v>
      </c>
      <c r="G137">
        <v>0.66</v>
      </c>
      <c r="H137">
        <v>2</v>
      </c>
      <c r="I137" t="s">
        <v>6221</v>
      </c>
      <c r="J137" t="s">
        <v>6286</v>
      </c>
      <c r="K137" t="s">
        <v>6860</v>
      </c>
      <c r="L137" t="s">
        <v>6861</v>
      </c>
      <c r="M137" t="s">
        <v>6893</v>
      </c>
      <c r="N137">
        <v>8</v>
      </c>
      <c r="O137" t="s">
        <v>6956</v>
      </c>
      <c r="P137" t="s">
        <v>7098</v>
      </c>
      <c r="Q137">
        <v>5</v>
      </c>
      <c r="R137">
        <v>5</v>
      </c>
      <c r="U137">
        <v>494.04</v>
      </c>
      <c r="V137">
        <v>110.13</v>
      </c>
      <c r="W137">
        <v>4.8899999999999997</v>
      </c>
      <c r="X137">
        <v>10</v>
      </c>
      <c r="Y137">
        <v>10.5</v>
      </c>
      <c r="Z137">
        <v>2</v>
      </c>
      <c r="AA137" t="s">
        <v>4250</v>
      </c>
      <c r="AB137">
        <v>0</v>
      </c>
      <c r="AC137">
        <v>6</v>
      </c>
      <c r="AF137" t="s">
        <v>7952</v>
      </c>
      <c r="AI137">
        <v>0</v>
      </c>
      <c r="AJ137">
        <v>0</v>
      </c>
    </row>
    <row r="138" spans="1:38" x14ac:dyDescent="0.25">
      <c r="A138" t="s">
        <v>5372</v>
      </c>
      <c r="B138" t="s">
        <v>4839</v>
      </c>
      <c r="C138" t="s">
        <v>4842</v>
      </c>
      <c r="D138">
        <v>4</v>
      </c>
      <c r="E138" t="s">
        <v>4845</v>
      </c>
      <c r="F138">
        <v>8.4</v>
      </c>
      <c r="G138">
        <v>0.66</v>
      </c>
      <c r="H138">
        <v>2</v>
      </c>
      <c r="I138" t="s">
        <v>6221</v>
      </c>
      <c r="J138" t="s">
        <v>6287</v>
      </c>
      <c r="K138" t="s">
        <v>6860</v>
      </c>
      <c r="L138" t="s">
        <v>6861</v>
      </c>
      <c r="M138" t="s">
        <v>6893</v>
      </c>
      <c r="N138">
        <v>8</v>
      </c>
      <c r="O138" t="s">
        <v>6956</v>
      </c>
      <c r="P138" t="s">
        <v>7098</v>
      </c>
      <c r="Q138">
        <v>5</v>
      </c>
      <c r="R138">
        <v>5</v>
      </c>
      <c r="U138">
        <v>494.04</v>
      </c>
      <c r="V138">
        <v>110.13</v>
      </c>
      <c r="W138">
        <v>4.8899999999999997</v>
      </c>
      <c r="X138">
        <v>10</v>
      </c>
      <c r="Y138">
        <v>10.5</v>
      </c>
      <c r="Z138">
        <v>2</v>
      </c>
      <c r="AA138" t="s">
        <v>4250</v>
      </c>
      <c r="AB138">
        <v>0</v>
      </c>
      <c r="AC138">
        <v>6</v>
      </c>
      <c r="AF138" t="s">
        <v>7952</v>
      </c>
      <c r="AI138">
        <v>0</v>
      </c>
      <c r="AJ138">
        <v>0</v>
      </c>
    </row>
    <row r="139" spans="1:38" x14ac:dyDescent="0.25">
      <c r="A139" t="s">
        <v>5373</v>
      </c>
      <c r="B139" t="s">
        <v>4839</v>
      </c>
      <c r="C139" t="s">
        <v>4842</v>
      </c>
      <c r="D139">
        <v>3</v>
      </c>
      <c r="E139" t="s">
        <v>4845</v>
      </c>
      <c r="F139">
        <v>8.52</v>
      </c>
      <c r="G139">
        <v>0.67</v>
      </c>
      <c r="H139">
        <v>2</v>
      </c>
      <c r="I139" t="s">
        <v>6221</v>
      </c>
      <c r="J139" t="s">
        <v>6288</v>
      </c>
      <c r="K139" t="s">
        <v>6860</v>
      </c>
      <c r="L139" t="s">
        <v>6861</v>
      </c>
      <c r="M139" t="s">
        <v>6879</v>
      </c>
      <c r="N139">
        <v>8</v>
      </c>
      <c r="O139" t="s">
        <v>6937</v>
      </c>
      <c r="P139" t="s">
        <v>7099</v>
      </c>
      <c r="Q139">
        <v>7</v>
      </c>
      <c r="R139">
        <v>3</v>
      </c>
      <c r="S139">
        <v>0.26</v>
      </c>
      <c r="T139">
        <v>0.28999999999999998</v>
      </c>
      <c r="U139">
        <v>480.49</v>
      </c>
      <c r="V139">
        <v>130.47</v>
      </c>
      <c r="W139">
        <v>2.15</v>
      </c>
      <c r="X139">
        <v>10.11</v>
      </c>
      <c r="Y139">
        <v>6.22</v>
      </c>
      <c r="Z139">
        <v>2</v>
      </c>
      <c r="AA139" t="s">
        <v>4250</v>
      </c>
      <c r="AB139">
        <v>0</v>
      </c>
      <c r="AC139">
        <v>5</v>
      </c>
      <c r="AD139">
        <v>3.306023809523809</v>
      </c>
      <c r="AF139" t="s">
        <v>7949</v>
      </c>
      <c r="AI139">
        <v>0</v>
      </c>
      <c r="AJ139">
        <v>0</v>
      </c>
    </row>
    <row r="140" spans="1:38" x14ac:dyDescent="0.25">
      <c r="A140" t="s">
        <v>5374</v>
      </c>
      <c r="B140" t="s">
        <v>4839</v>
      </c>
      <c r="C140" t="s">
        <v>4842</v>
      </c>
      <c r="D140">
        <v>3</v>
      </c>
      <c r="E140" t="s">
        <v>4845</v>
      </c>
      <c r="F140">
        <v>8.52</v>
      </c>
      <c r="G140">
        <v>0.59</v>
      </c>
      <c r="H140">
        <v>2</v>
      </c>
      <c r="I140" t="s">
        <v>6220</v>
      </c>
      <c r="J140" t="s">
        <v>6289</v>
      </c>
      <c r="K140" t="s">
        <v>6860</v>
      </c>
      <c r="L140" t="s">
        <v>6861</v>
      </c>
      <c r="M140" t="s">
        <v>6879</v>
      </c>
      <c r="N140">
        <v>8</v>
      </c>
      <c r="O140" t="s">
        <v>6937</v>
      </c>
      <c r="P140" t="s">
        <v>7100</v>
      </c>
      <c r="Q140">
        <v>6</v>
      </c>
      <c r="R140">
        <v>3</v>
      </c>
      <c r="S140">
        <v>1.28</v>
      </c>
      <c r="T140">
        <v>1.31</v>
      </c>
      <c r="U140">
        <v>500.47</v>
      </c>
      <c r="V140">
        <v>121.24</v>
      </c>
      <c r="W140">
        <v>2.86</v>
      </c>
      <c r="X140">
        <v>10.15</v>
      </c>
      <c r="Y140">
        <v>6.22</v>
      </c>
      <c r="Z140">
        <v>2</v>
      </c>
      <c r="AA140" t="s">
        <v>4250</v>
      </c>
      <c r="AB140">
        <v>1</v>
      </c>
      <c r="AC140">
        <v>3</v>
      </c>
      <c r="AD140">
        <v>3.166666666666667</v>
      </c>
      <c r="AF140" t="s">
        <v>7949</v>
      </c>
      <c r="AI140">
        <v>0</v>
      </c>
      <c r="AJ140">
        <v>0</v>
      </c>
    </row>
    <row r="141" spans="1:38" x14ac:dyDescent="0.25">
      <c r="A141" t="s">
        <v>5375</v>
      </c>
      <c r="B141" t="s">
        <v>4839</v>
      </c>
      <c r="C141" t="s">
        <v>4842</v>
      </c>
      <c r="D141">
        <v>3</v>
      </c>
      <c r="E141" t="s">
        <v>4845</v>
      </c>
      <c r="F141">
        <v>8.52</v>
      </c>
      <c r="G141">
        <v>0.56000000000000005</v>
      </c>
      <c r="H141">
        <v>2</v>
      </c>
      <c r="I141" t="s">
        <v>6221</v>
      </c>
      <c r="J141" t="s">
        <v>6290</v>
      </c>
      <c r="K141" t="s">
        <v>6860</v>
      </c>
      <c r="L141" t="s">
        <v>6861</v>
      </c>
      <c r="M141" t="s">
        <v>6879</v>
      </c>
      <c r="N141">
        <v>8</v>
      </c>
      <c r="O141" t="s">
        <v>6937</v>
      </c>
      <c r="P141" t="s">
        <v>7101</v>
      </c>
      <c r="Q141">
        <v>6</v>
      </c>
      <c r="R141">
        <v>3</v>
      </c>
      <c r="S141">
        <v>0.63</v>
      </c>
      <c r="T141">
        <v>0.68</v>
      </c>
      <c r="U141">
        <v>484.91</v>
      </c>
      <c r="V141">
        <v>121.24</v>
      </c>
      <c r="W141">
        <v>2.63</v>
      </c>
      <c r="X141">
        <v>8.7200000000000006</v>
      </c>
      <c r="Y141">
        <v>6.22</v>
      </c>
      <c r="Z141">
        <v>2</v>
      </c>
      <c r="AA141" t="s">
        <v>4250</v>
      </c>
      <c r="AB141">
        <v>0</v>
      </c>
      <c r="AC141">
        <v>3</v>
      </c>
      <c r="AD141">
        <v>3.2744523809523809</v>
      </c>
      <c r="AF141" t="s">
        <v>7949</v>
      </c>
      <c r="AI141">
        <v>0</v>
      </c>
      <c r="AJ141">
        <v>0</v>
      </c>
    </row>
    <row r="142" spans="1:38" x14ac:dyDescent="0.25">
      <c r="A142" t="s">
        <v>5376</v>
      </c>
      <c r="B142" t="s">
        <v>4839</v>
      </c>
      <c r="C142" t="s">
        <v>4842</v>
      </c>
      <c r="D142">
        <v>3.1</v>
      </c>
      <c r="E142" t="s">
        <v>4845</v>
      </c>
      <c r="F142">
        <v>8.51</v>
      </c>
      <c r="G142">
        <v>7.0000000000000007E-2</v>
      </c>
      <c r="H142">
        <v>2</v>
      </c>
      <c r="I142" t="s">
        <v>6220</v>
      </c>
      <c r="K142" t="s">
        <v>6860</v>
      </c>
      <c r="L142" t="s">
        <v>6861</v>
      </c>
      <c r="M142" t="s">
        <v>6881</v>
      </c>
      <c r="N142">
        <v>9</v>
      </c>
      <c r="O142" t="s">
        <v>6940</v>
      </c>
      <c r="P142" t="s">
        <v>7102</v>
      </c>
      <c r="Q142">
        <v>10</v>
      </c>
      <c r="R142">
        <v>5</v>
      </c>
      <c r="S142">
        <v>5.04</v>
      </c>
      <c r="T142">
        <v>5.04</v>
      </c>
      <c r="U142">
        <v>896.02</v>
      </c>
      <c r="V142">
        <v>201.7</v>
      </c>
      <c r="W142">
        <v>4.2699999999999996</v>
      </c>
      <c r="X142">
        <v>12.9</v>
      </c>
      <c r="Y142">
        <v>0</v>
      </c>
      <c r="Z142">
        <v>4</v>
      </c>
      <c r="AA142" t="s">
        <v>4250</v>
      </c>
      <c r="AB142">
        <v>1</v>
      </c>
      <c r="AC142">
        <v>23</v>
      </c>
      <c r="AD142">
        <v>1</v>
      </c>
      <c r="AF142" t="s">
        <v>7949</v>
      </c>
      <c r="AI142">
        <v>0</v>
      </c>
      <c r="AJ142">
        <v>0</v>
      </c>
      <c r="AK142" t="s">
        <v>7969</v>
      </c>
      <c r="AL142" t="s">
        <v>7969</v>
      </c>
    </row>
    <row r="143" spans="1:38" x14ac:dyDescent="0.25">
      <c r="A143" t="s">
        <v>5377</v>
      </c>
      <c r="B143" t="s">
        <v>4839</v>
      </c>
      <c r="C143" t="s">
        <v>4842</v>
      </c>
      <c r="D143">
        <v>3.1</v>
      </c>
      <c r="E143" t="s">
        <v>4845</v>
      </c>
      <c r="F143">
        <v>8.51</v>
      </c>
      <c r="G143">
        <v>0.3</v>
      </c>
      <c r="H143">
        <v>2</v>
      </c>
      <c r="I143" t="s">
        <v>6221</v>
      </c>
      <c r="J143" t="s">
        <v>6291</v>
      </c>
      <c r="K143" t="s">
        <v>6860</v>
      </c>
      <c r="L143" t="s">
        <v>6861</v>
      </c>
      <c r="M143" t="s">
        <v>6882</v>
      </c>
      <c r="N143">
        <v>8</v>
      </c>
      <c r="O143" t="s">
        <v>6941</v>
      </c>
      <c r="P143" t="s">
        <v>7103</v>
      </c>
      <c r="Q143">
        <v>5</v>
      </c>
      <c r="R143">
        <v>3</v>
      </c>
      <c r="S143">
        <v>1.32</v>
      </c>
      <c r="T143">
        <v>1.45</v>
      </c>
      <c r="U143">
        <v>448.5</v>
      </c>
      <c r="V143">
        <v>112.01</v>
      </c>
      <c r="W143">
        <v>3.14</v>
      </c>
      <c r="X143">
        <v>9.93</v>
      </c>
      <c r="Y143">
        <v>6.93</v>
      </c>
      <c r="Z143">
        <v>2</v>
      </c>
      <c r="AA143" t="s">
        <v>4250</v>
      </c>
      <c r="AB143">
        <v>0</v>
      </c>
      <c r="AC143">
        <v>3</v>
      </c>
      <c r="AD143">
        <v>3.8008571428571432</v>
      </c>
      <c r="AF143" t="s">
        <v>7949</v>
      </c>
      <c r="AI143">
        <v>0</v>
      </c>
      <c r="AJ143">
        <v>0</v>
      </c>
    </row>
    <row r="144" spans="1:38" x14ac:dyDescent="0.25">
      <c r="A144" t="s">
        <v>5378</v>
      </c>
      <c r="B144" t="s">
        <v>4839</v>
      </c>
      <c r="C144" t="s">
        <v>4842</v>
      </c>
      <c r="D144">
        <v>3.2</v>
      </c>
      <c r="E144" t="s">
        <v>4845</v>
      </c>
      <c r="F144">
        <v>8.49</v>
      </c>
      <c r="G144">
        <v>0</v>
      </c>
      <c r="H144">
        <v>1</v>
      </c>
      <c r="I144" t="s">
        <v>6220</v>
      </c>
      <c r="K144" t="s">
        <v>6860</v>
      </c>
      <c r="L144" t="s">
        <v>6861</v>
      </c>
      <c r="M144" t="s">
        <v>6896</v>
      </c>
      <c r="N144">
        <v>9</v>
      </c>
      <c r="O144" t="s">
        <v>6957</v>
      </c>
      <c r="P144" t="s">
        <v>7104</v>
      </c>
      <c r="Q144">
        <v>7</v>
      </c>
      <c r="R144">
        <v>4</v>
      </c>
      <c r="S144">
        <v>0.86</v>
      </c>
      <c r="T144">
        <v>1.39</v>
      </c>
      <c r="U144">
        <v>561.51</v>
      </c>
      <c r="V144">
        <v>121.08</v>
      </c>
      <c r="W144">
        <v>4.07</v>
      </c>
      <c r="X144">
        <v>12.25</v>
      </c>
      <c r="Y144">
        <v>8.02</v>
      </c>
      <c r="Z144">
        <v>2</v>
      </c>
      <c r="AA144" t="s">
        <v>4250</v>
      </c>
      <c r="AB144">
        <v>1</v>
      </c>
      <c r="AC144">
        <v>0</v>
      </c>
      <c r="AD144">
        <v>2.99</v>
      </c>
      <c r="AF144" t="s">
        <v>7949</v>
      </c>
      <c r="AI144">
        <v>0</v>
      </c>
      <c r="AJ144">
        <v>0</v>
      </c>
      <c r="AK144" t="s">
        <v>7978</v>
      </c>
      <c r="AL144" t="s">
        <v>7978</v>
      </c>
    </row>
    <row r="145" spans="1:38" x14ac:dyDescent="0.25">
      <c r="A145" t="s">
        <v>5379</v>
      </c>
      <c r="B145" t="s">
        <v>4839</v>
      </c>
      <c r="C145" t="s">
        <v>4842</v>
      </c>
      <c r="D145">
        <v>3.3</v>
      </c>
      <c r="E145" t="s">
        <v>4845</v>
      </c>
      <c r="F145">
        <v>8.48</v>
      </c>
      <c r="G145">
        <v>0.12</v>
      </c>
      <c r="H145">
        <v>2</v>
      </c>
      <c r="I145" t="s">
        <v>6220</v>
      </c>
      <c r="K145" t="s">
        <v>6860</v>
      </c>
      <c r="L145" t="s">
        <v>6861</v>
      </c>
      <c r="M145" t="s">
        <v>6881</v>
      </c>
      <c r="N145">
        <v>9</v>
      </c>
      <c r="O145" t="s">
        <v>6940</v>
      </c>
      <c r="P145" t="s">
        <v>7105</v>
      </c>
      <c r="Q145">
        <v>9</v>
      </c>
      <c r="R145">
        <v>5</v>
      </c>
      <c r="S145">
        <v>6.1</v>
      </c>
      <c r="T145">
        <v>6.1</v>
      </c>
      <c r="U145">
        <v>878.01</v>
      </c>
      <c r="V145">
        <v>192.47</v>
      </c>
      <c r="W145">
        <v>4.8099999999999996</v>
      </c>
      <c r="X145">
        <v>13.01</v>
      </c>
      <c r="Y145">
        <v>0</v>
      </c>
      <c r="Z145">
        <v>4</v>
      </c>
      <c r="AA145" t="s">
        <v>4250</v>
      </c>
      <c r="AB145">
        <v>1</v>
      </c>
      <c r="AC145">
        <v>22</v>
      </c>
      <c r="AD145">
        <v>1</v>
      </c>
      <c r="AF145" t="s">
        <v>7949</v>
      </c>
      <c r="AI145">
        <v>0</v>
      </c>
      <c r="AJ145">
        <v>0</v>
      </c>
      <c r="AK145" t="s">
        <v>7969</v>
      </c>
      <c r="AL145" t="s">
        <v>7969</v>
      </c>
    </row>
    <row r="146" spans="1:38" x14ac:dyDescent="0.25">
      <c r="A146" t="s">
        <v>5380</v>
      </c>
      <c r="B146" t="s">
        <v>4839</v>
      </c>
      <c r="C146" t="s">
        <v>4842</v>
      </c>
      <c r="D146">
        <v>3.3</v>
      </c>
      <c r="E146" t="s">
        <v>4845</v>
      </c>
      <c r="F146">
        <v>8.48</v>
      </c>
      <c r="G146">
        <v>0.35</v>
      </c>
      <c r="H146">
        <v>2</v>
      </c>
      <c r="I146" t="s">
        <v>6221</v>
      </c>
      <c r="J146" t="s">
        <v>6292</v>
      </c>
      <c r="K146" t="s">
        <v>6860</v>
      </c>
      <c r="L146" t="s">
        <v>6861</v>
      </c>
      <c r="M146" t="s">
        <v>6874</v>
      </c>
      <c r="N146">
        <v>8</v>
      </c>
      <c r="O146" t="s">
        <v>6931</v>
      </c>
      <c r="P146" t="s">
        <v>7106</v>
      </c>
      <c r="Q146">
        <v>7</v>
      </c>
      <c r="R146">
        <v>2</v>
      </c>
      <c r="S146">
        <v>2.98</v>
      </c>
      <c r="T146">
        <v>2.98</v>
      </c>
      <c r="U146">
        <v>437.93</v>
      </c>
      <c r="V146">
        <v>112.18</v>
      </c>
      <c r="W146">
        <v>3.13</v>
      </c>
      <c r="Y146">
        <v>0</v>
      </c>
      <c r="Z146">
        <v>3</v>
      </c>
      <c r="AA146" t="s">
        <v>4250</v>
      </c>
      <c r="AB146">
        <v>0</v>
      </c>
      <c r="AC146">
        <v>3</v>
      </c>
      <c r="AD146">
        <v>3.7140238095238089</v>
      </c>
      <c r="AF146" t="s">
        <v>7949</v>
      </c>
      <c r="AI146">
        <v>0</v>
      </c>
      <c r="AJ146">
        <v>0</v>
      </c>
    </row>
    <row r="147" spans="1:38" x14ac:dyDescent="0.25">
      <c r="A147" t="s">
        <v>5381</v>
      </c>
      <c r="B147" t="s">
        <v>4839</v>
      </c>
      <c r="C147" t="s">
        <v>4842</v>
      </c>
      <c r="D147">
        <v>3.3</v>
      </c>
      <c r="E147" t="s">
        <v>4845</v>
      </c>
      <c r="F147">
        <v>8.48</v>
      </c>
      <c r="G147">
        <v>0.55000000000000004</v>
      </c>
      <c r="H147">
        <v>2</v>
      </c>
      <c r="I147" t="s">
        <v>6220</v>
      </c>
      <c r="J147" t="s">
        <v>6293</v>
      </c>
      <c r="K147" t="s">
        <v>6860</v>
      </c>
      <c r="L147" t="s">
        <v>6861</v>
      </c>
      <c r="M147" t="s">
        <v>6883</v>
      </c>
      <c r="N147">
        <v>8</v>
      </c>
      <c r="O147" t="s">
        <v>6942</v>
      </c>
      <c r="P147" t="s">
        <v>7107</v>
      </c>
      <c r="Q147">
        <v>7</v>
      </c>
      <c r="R147">
        <v>3</v>
      </c>
      <c r="S147">
        <v>1.54</v>
      </c>
      <c r="T147">
        <v>1.59</v>
      </c>
      <c r="U147">
        <v>515.49</v>
      </c>
      <c r="V147">
        <v>124.48</v>
      </c>
      <c r="W147">
        <v>2.27</v>
      </c>
      <c r="X147">
        <v>10.050000000000001</v>
      </c>
      <c r="Y147">
        <v>5.87</v>
      </c>
      <c r="Z147">
        <v>2</v>
      </c>
      <c r="AA147" t="s">
        <v>4250</v>
      </c>
      <c r="AB147">
        <v>1</v>
      </c>
      <c r="AC147">
        <v>4</v>
      </c>
      <c r="AD147">
        <v>3.166666666666667</v>
      </c>
      <c r="AF147" t="s">
        <v>7949</v>
      </c>
      <c r="AI147">
        <v>0</v>
      </c>
      <c r="AJ147">
        <v>0</v>
      </c>
    </row>
    <row r="148" spans="1:38" x14ac:dyDescent="0.25">
      <c r="A148" t="s">
        <v>5382</v>
      </c>
      <c r="B148" t="s">
        <v>4839</v>
      </c>
      <c r="C148" t="s">
        <v>4842</v>
      </c>
      <c r="D148">
        <v>3.3</v>
      </c>
      <c r="E148" t="s">
        <v>4845</v>
      </c>
      <c r="F148">
        <v>8.48</v>
      </c>
      <c r="G148">
        <v>0.69</v>
      </c>
      <c r="H148">
        <v>2</v>
      </c>
      <c r="I148" t="s">
        <v>6220</v>
      </c>
      <c r="J148" t="s">
        <v>6294</v>
      </c>
      <c r="K148" t="s">
        <v>6860</v>
      </c>
      <c r="L148" t="s">
        <v>6861</v>
      </c>
      <c r="M148" t="s">
        <v>6874</v>
      </c>
      <c r="N148">
        <v>8</v>
      </c>
      <c r="O148" t="s">
        <v>6931</v>
      </c>
      <c r="P148" t="s">
        <v>7108</v>
      </c>
      <c r="Q148">
        <v>6</v>
      </c>
      <c r="R148">
        <v>2</v>
      </c>
      <c r="S148">
        <v>2.86</v>
      </c>
      <c r="T148">
        <v>2.86</v>
      </c>
      <c r="U148">
        <v>420.49</v>
      </c>
      <c r="V148">
        <v>99.29</v>
      </c>
      <c r="W148">
        <v>3.22</v>
      </c>
      <c r="Y148">
        <v>0.33</v>
      </c>
      <c r="Z148">
        <v>3</v>
      </c>
      <c r="AA148" t="s">
        <v>4250</v>
      </c>
      <c r="AB148">
        <v>0</v>
      </c>
      <c r="AC148">
        <v>3</v>
      </c>
      <c r="AD148">
        <v>4.3282619047619049</v>
      </c>
      <c r="AF148" t="s">
        <v>7949</v>
      </c>
      <c r="AI148">
        <v>0</v>
      </c>
      <c r="AJ148">
        <v>0</v>
      </c>
    </row>
    <row r="149" spans="1:38" x14ac:dyDescent="0.25">
      <c r="A149" t="s">
        <v>5383</v>
      </c>
      <c r="B149" t="s">
        <v>4839</v>
      </c>
      <c r="C149" t="s">
        <v>4842</v>
      </c>
      <c r="D149">
        <v>3.4</v>
      </c>
      <c r="E149" t="s">
        <v>4845</v>
      </c>
      <c r="F149">
        <v>8.4700000000000006</v>
      </c>
      <c r="G149">
        <v>0.65</v>
      </c>
      <c r="H149">
        <v>2</v>
      </c>
      <c r="I149" t="s">
        <v>6221</v>
      </c>
      <c r="J149" t="s">
        <v>6295</v>
      </c>
      <c r="K149" t="s">
        <v>6860</v>
      </c>
      <c r="L149" t="s">
        <v>6861</v>
      </c>
      <c r="M149" t="s">
        <v>6882</v>
      </c>
      <c r="N149">
        <v>8</v>
      </c>
      <c r="O149" t="s">
        <v>6941</v>
      </c>
      <c r="P149" t="s">
        <v>7109</v>
      </c>
      <c r="Q149">
        <v>6</v>
      </c>
      <c r="R149">
        <v>3</v>
      </c>
      <c r="S149">
        <v>0.04</v>
      </c>
      <c r="T149">
        <v>0.16</v>
      </c>
      <c r="U149">
        <v>432.48</v>
      </c>
      <c r="V149">
        <v>121.24</v>
      </c>
      <c r="W149">
        <v>2.2200000000000002</v>
      </c>
      <c r="X149">
        <v>10.18</v>
      </c>
      <c r="Y149">
        <v>6.89</v>
      </c>
      <c r="Z149">
        <v>2</v>
      </c>
      <c r="AA149" t="s">
        <v>4250</v>
      </c>
      <c r="AB149">
        <v>0</v>
      </c>
      <c r="AC149">
        <v>4</v>
      </c>
      <c r="AD149">
        <v>3.6489523809523812</v>
      </c>
      <c r="AF149" t="s">
        <v>7949</v>
      </c>
      <c r="AI149">
        <v>0</v>
      </c>
      <c r="AJ149">
        <v>0</v>
      </c>
    </row>
    <row r="150" spans="1:38" x14ac:dyDescent="0.25">
      <c r="A150" t="s">
        <v>5384</v>
      </c>
      <c r="B150" t="s">
        <v>4839</v>
      </c>
      <c r="C150" t="s">
        <v>4842</v>
      </c>
      <c r="D150">
        <v>3.5</v>
      </c>
      <c r="E150" t="s">
        <v>4845</v>
      </c>
      <c r="F150">
        <v>8.4600000000000009</v>
      </c>
      <c r="G150">
        <v>0.53</v>
      </c>
      <c r="H150">
        <v>2</v>
      </c>
      <c r="I150" t="s">
        <v>6221</v>
      </c>
      <c r="J150" t="s">
        <v>6296</v>
      </c>
      <c r="K150" t="s">
        <v>6860</v>
      </c>
      <c r="L150" t="s">
        <v>6861</v>
      </c>
      <c r="M150" t="s">
        <v>6879</v>
      </c>
      <c r="N150">
        <v>8</v>
      </c>
      <c r="O150" t="s">
        <v>6937</v>
      </c>
      <c r="P150" t="s">
        <v>7110</v>
      </c>
      <c r="Q150">
        <v>6</v>
      </c>
      <c r="R150">
        <v>3</v>
      </c>
      <c r="S150">
        <v>0.44</v>
      </c>
      <c r="T150">
        <v>0.47</v>
      </c>
      <c r="U150">
        <v>450.47</v>
      </c>
      <c r="V150">
        <v>121.24</v>
      </c>
      <c r="W150">
        <v>1.98</v>
      </c>
      <c r="X150">
        <v>10.01</v>
      </c>
      <c r="Y150">
        <v>6.22</v>
      </c>
      <c r="Z150">
        <v>2</v>
      </c>
      <c r="AA150" t="s">
        <v>4250</v>
      </c>
      <c r="AB150">
        <v>0</v>
      </c>
      <c r="AC150">
        <v>3</v>
      </c>
      <c r="AD150">
        <v>3.5204523809523809</v>
      </c>
      <c r="AF150" t="s">
        <v>7949</v>
      </c>
      <c r="AI150">
        <v>0</v>
      </c>
      <c r="AJ150">
        <v>0</v>
      </c>
    </row>
    <row r="151" spans="1:38" x14ac:dyDescent="0.25">
      <c r="A151" t="s">
        <v>5385</v>
      </c>
      <c r="B151" t="s">
        <v>4839</v>
      </c>
      <c r="C151" t="s">
        <v>4842</v>
      </c>
      <c r="D151">
        <v>3.6</v>
      </c>
      <c r="E151" t="s">
        <v>4845</v>
      </c>
      <c r="F151">
        <v>8.44</v>
      </c>
      <c r="G151">
        <v>0.61</v>
      </c>
      <c r="H151">
        <v>2</v>
      </c>
      <c r="I151" t="s">
        <v>6221</v>
      </c>
      <c r="J151" t="s">
        <v>6297</v>
      </c>
      <c r="K151" t="s">
        <v>6860</v>
      </c>
      <c r="L151" t="s">
        <v>6861</v>
      </c>
      <c r="M151" t="s">
        <v>6882</v>
      </c>
      <c r="N151">
        <v>8</v>
      </c>
      <c r="O151" t="s">
        <v>6941</v>
      </c>
      <c r="P151" t="s">
        <v>7111</v>
      </c>
      <c r="Q151">
        <v>7</v>
      </c>
      <c r="R151">
        <v>3</v>
      </c>
      <c r="S151">
        <v>1.52</v>
      </c>
      <c r="T151">
        <v>1.66</v>
      </c>
      <c r="U151">
        <v>461.52</v>
      </c>
      <c r="V151">
        <v>134.13</v>
      </c>
      <c r="W151">
        <v>2.4</v>
      </c>
      <c r="X151">
        <v>8.84</v>
      </c>
      <c r="Y151">
        <v>6.93</v>
      </c>
      <c r="Z151">
        <v>2</v>
      </c>
      <c r="AA151" t="s">
        <v>4250</v>
      </c>
      <c r="AB151">
        <v>0</v>
      </c>
      <c r="AC151">
        <v>4</v>
      </c>
      <c r="AD151">
        <v>3.4415238095238099</v>
      </c>
      <c r="AF151" t="s">
        <v>7949</v>
      </c>
      <c r="AI151">
        <v>0</v>
      </c>
      <c r="AJ151">
        <v>0</v>
      </c>
    </row>
    <row r="152" spans="1:38" x14ac:dyDescent="0.25">
      <c r="A152" t="s">
        <v>5386</v>
      </c>
      <c r="B152" t="s">
        <v>4839</v>
      </c>
      <c r="C152" t="s">
        <v>4842</v>
      </c>
      <c r="D152">
        <v>3.7</v>
      </c>
      <c r="E152" t="s">
        <v>4845</v>
      </c>
      <c r="F152">
        <v>8.43</v>
      </c>
      <c r="G152">
        <v>0.68</v>
      </c>
      <c r="H152">
        <v>2</v>
      </c>
      <c r="I152" t="s">
        <v>6221</v>
      </c>
      <c r="J152" t="s">
        <v>6298</v>
      </c>
      <c r="K152" t="s">
        <v>6860</v>
      </c>
      <c r="L152" t="s">
        <v>6861</v>
      </c>
      <c r="M152" t="s">
        <v>6883</v>
      </c>
      <c r="N152">
        <v>8</v>
      </c>
      <c r="O152" t="s">
        <v>6942</v>
      </c>
      <c r="P152" t="s">
        <v>7112</v>
      </c>
      <c r="Q152">
        <v>7</v>
      </c>
      <c r="R152">
        <v>4</v>
      </c>
      <c r="S152">
        <v>-0.27</v>
      </c>
      <c r="T152">
        <v>-0.25</v>
      </c>
      <c r="U152">
        <v>442.48</v>
      </c>
      <c r="V152">
        <v>147.83000000000001</v>
      </c>
      <c r="W152">
        <v>0.9</v>
      </c>
      <c r="X152">
        <v>9.8699999999999992</v>
      </c>
      <c r="Y152">
        <v>6.14</v>
      </c>
      <c r="Z152">
        <v>2</v>
      </c>
      <c r="AA152" t="s">
        <v>4250</v>
      </c>
      <c r="AB152">
        <v>0</v>
      </c>
      <c r="AC152">
        <v>3</v>
      </c>
      <c r="AD152">
        <v>3.410857142857143</v>
      </c>
      <c r="AF152" t="s">
        <v>7949</v>
      </c>
      <c r="AI152">
        <v>0</v>
      </c>
      <c r="AJ152">
        <v>0</v>
      </c>
    </row>
    <row r="153" spans="1:38" x14ac:dyDescent="0.25">
      <c r="A153" t="s">
        <v>5387</v>
      </c>
      <c r="B153" t="s">
        <v>4839</v>
      </c>
      <c r="C153" t="s">
        <v>4842</v>
      </c>
      <c r="D153">
        <v>3.7</v>
      </c>
      <c r="E153" t="s">
        <v>4845</v>
      </c>
      <c r="F153">
        <v>8.43</v>
      </c>
      <c r="G153">
        <v>0.56000000000000005</v>
      </c>
      <c r="H153">
        <v>2</v>
      </c>
      <c r="I153" t="s">
        <v>6220</v>
      </c>
      <c r="J153" t="s">
        <v>6299</v>
      </c>
      <c r="K153" t="s">
        <v>6860</v>
      </c>
      <c r="L153" t="s">
        <v>6861</v>
      </c>
      <c r="M153" t="s">
        <v>6874</v>
      </c>
      <c r="N153">
        <v>8</v>
      </c>
      <c r="O153" t="s">
        <v>6931</v>
      </c>
      <c r="P153" t="s">
        <v>7113</v>
      </c>
      <c r="Q153">
        <v>8</v>
      </c>
      <c r="R153">
        <v>2</v>
      </c>
      <c r="S153">
        <v>0.54</v>
      </c>
      <c r="T153">
        <v>0.54</v>
      </c>
      <c r="U153">
        <v>422.47</v>
      </c>
      <c r="V153">
        <v>125.07</v>
      </c>
      <c r="W153">
        <v>2.0099999999999998</v>
      </c>
      <c r="Y153">
        <v>0.57999999999999996</v>
      </c>
      <c r="Z153">
        <v>3</v>
      </c>
      <c r="AA153" t="s">
        <v>4250</v>
      </c>
      <c r="AB153">
        <v>0</v>
      </c>
      <c r="AC153">
        <v>3</v>
      </c>
      <c r="AD153">
        <v>4.0537857142857154</v>
      </c>
      <c r="AF153" t="s">
        <v>7949</v>
      </c>
      <c r="AI153">
        <v>0</v>
      </c>
      <c r="AJ153">
        <v>0</v>
      </c>
    </row>
    <row r="154" spans="1:38" x14ac:dyDescent="0.25">
      <c r="A154" t="s">
        <v>5387</v>
      </c>
      <c r="B154" t="s">
        <v>4839</v>
      </c>
      <c r="C154" t="s">
        <v>4842</v>
      </c>
      <c r="D154">
        <v>7.5</v>
      </c>
      <c r="E154" t="s">
        <v>4845</v>
      </c>
      <c r="F154">
        <v>8.1199999999999992</v>
      </c>
      <c r="G154">
        <v>0.56000000000000005</v>
      </c>
      <c r="H154">
        <v>2</v>
      </c>
      <c r="I154" t="s">
        <v>6220</v>
      </c>
      <c r="J154" t="s">
        <v>6300</v>
      </c>
      <c r="K154" t="s">
        <v>6860</v>
      </c>
      <c r="L154" t="s">
        <v>6861</v>
      </c>
      <c r="M154" t="s">
        <v>6874</v>
      </c>
      <c r="N154">
        <v>8</v>
      </c>
      <c r="O154" t="s">
        <v>6931</v>
      </c>
      <c r="P154" t="s">
        <v>7113</v>
      </c>
      <c r="Q154">
        <v>8</v>
      </c>
      <c r="R154">
        <v>2</v>
      </c>
      <c r="S154">
        <v>0.54</v>
      </c>
      <c r="T154">
        <v>0.54</v>
      </c>
      <c r="U154">
        <v>422.47</v>
      </c>
      <c r="V154">
        <v>125.07</v>
      </c>
      <c r="W154">
        <v>2.0099999999999998</v>
      </c>
      <c r="Y154">
        <v>0.57999999999999996</v>
      </c>
      <c r="Z154">
        <v>3</v>
      </c>
      <c r="AA154" t="s">
        <v>4250</v>
      </c>
      <c r="AB154">
        <v>0</v>
      </c>
      <c r="AC154">
        <v>3</v>
      </c>
      <c r="AD154">
        <v>4.0537857142857154</v>
      </c>
      <c r="AF154" t="s">
        <v>7949</v>
      </c>
      <c r="AI154">
        <v>0</v>
      </c>
      <c r="AJ154">
        <v>0</v>
      </c>
    </row>
    <row r="155" spans="1:38" x14ac:dyDescent="0.25">
      <c r="A155" t="s">
        <v>5388</v>
      </c>
      <c r="B155" t="s">
        <v>4839</v>
      </c>
      <c r="C155" t="s">
        <v>4842</v>
      </c>
      <c r="D155">
        <v>3.9</v>
      </c>
      <c r="E155" t="s">
        <v>4845</v>
      </c>
      <c r="F155">
        <v>8.41</v>
      </c>
      <c r="G155">
        <v>0.28000000000000003</v>
      </c>
      <c r="H155">
        <v>2</v>
      </c>
      <c r="I155" t="s">
        <v>6221</v>
      </c>
      <c r="J155" t="s">
        <v>6301</v>
      </c>
      <c r="K155" t="s">
        <v>6860</v>
      </c>
      <c r="L155" t="s">
        <v>6861</v>
      </c>
      <c r="M155" t="s">
        <v>6874</v>
      </c>
      <c r="N155">
        <v>8</v>
      </c>
      <c r="O155" t="s">
        <v>6931</v>
      </c>
      <c r="P155" t="s">
        <v>7114</v>
      </c>
      <c r="Q155">
        <v>7</v>
      </c>
      <c r="R155">
        <v>2</v>
      </c>
      <c r="S155">
        <v>2.5299999999999998</v>
      </c>
      <c r="T155">
        <v>2.5299999999999998</v>
      </c>
      <c r="U155">
        <v>421.48</v>
      </c>
      <c r="V155">
        <v>112.18</v>
      </c>
      <c r="W155">
        <v>2.62</v>
      </c>
      <c r="Y155">
        <v>0</v>
      </c>
      <c r="Z155">
        <v>3</v>
      </c>
      <c r="AA155" t="s">
        <v>4250</v>
      </c>
      <c r="AB155">
        <v>0</v>
      </c>
      <c r="AC155">
        <v>3</v>
      </c>
      <c r="AD155">
        <v>4.0565238095238092</v>
      </c>
      <c r="AF155" t="s">
        <v>7949</v>
      </c>
      <c r="AI155">
        <v>0</v>
      </c>
      <c r="AJ155">
        <v>0</v>
      </c>
    </row>
    <row r="156" spans="1:38" x14ac:dyDescent="0.25">
      <c r="A156" t="s">
        <v>5389</v>
      </c>
      <c r="B156" t="s">
        <v>4839</v>
      </c>
      <c r="C156" t="s">
        <v>4842</v>
      </c>
      <c r="D156">
        <v>4</v>
      </c>
      <c r="E156" t="s">
        <v>4845</v>
      </c>
      <c r="F156">
        <v>8.4</v>
      </c>
      <c r="G156">
        <v>0</v>
      </c>
      <c r="H156">
        <v>1</v>
      </c>
      <c r="I156" t="s">
        <v>6220</v>
      </c>
      <c r="K156" t="s">
        <v>6860</v>
      </c>
      <c r="M156" t="s">
        <v>6865</v>
      </c>
      <c r="N156">
        <v>8</v>
      </c>
      <c r="O156" t="s">
        <v>6935</v>
      </c>
      <c r="P156" t="s">
        <v>7115</v>
      </c>
      <c r="Q156">
        <v>7</v>
      </c>
      <c r="R156">
        <v>2</v>
      </c>
      <c r="S156">
        <v>2.39</v>
      </c>
      <c r="T156">
        <v>2.41</v>
      </c>
      <c r="U156">
        <v>447.5</v>
      </c>
      <c r="V156">
        <v>109</v>
      </c>
      <c r="W156">
        <v>2.54</v>
      </c>
      <c r="Y156">
        <v>6.44</v>
      </c>
      <c r="Z156">
        <v>3</v>
      </c>
      <c r="AA156" t="s">
        <v>4250</v>
      </c>
      <c r="AB156">
        <v>0</v>
      </c>
      <c r="AC156">
        <v>3</v>
      </c>
      <c r="AD156">
        <v>4.0466666666666669</v>
      </c>
      <c r="AF156" t="s">
        <v>7949</v>
      </c>
      <c r="AI156">
        <v>0</v>
      </c>
      <c r="AJ156">
        <v>0</v>
      </c>
      <c r="AK156" t="s">
        <v>7967</v>
      </c>
      <c r="AL156" t="s">
        <v>7967</v>
      </c>
    </row>
    <row r="157" spans="1:38" x14ac:dyDescent="0.25">
      <c r="A157" t="s">
        <v>5389</v>
      </c>
      <c r="B157" t="s">
        <v>4839</v>
      </c>
      <c r="C157" t="s">
        <v>4842</v>
      </c>
      <c r="D157">
        <v>4</v>
      </c>
      <c r="E157" t="s">
        <v>4845</v>
      </c>
      <c r="F157">
        <v>8.4</v>
      </c>
      <c r="G157">
        <v>0</v>
      </c>
      <c r="H157">
        <v>1</v>
      </c>
      <c r="I157" t="s">
        <v>6220</v>
      </c>
      <c r="K157" t="s">
        <v>6860</v>
      </c>
      <c r="L157" t="s">
        <v>6861</v>
      </c>
      <c r="M157" t="s">
        <v>6884</v>
      </c>
      <c r="N157">
        <v>9</v>
      </c>
      <c r="O157" t="s">
        <v>6943</v>
      </c>
      <c r="P157" t="s">
        <v>7115</v>
      </c>
      <c r="Q157">
        <v>7</v>
      </c>
      <c r="R157">
        <v>2</v>
      </c>
      <c r="S157">
        <v>2.39</v>
      </c>
      <c r="T157">
        <v>2.41</v>
      </c>
      <c r="U157">
        <v>447.5</v>
      </c>
      <c r="V157">
        <v>109</v>
      </c>
      <c r="W157">
        <v>2.54</v>
      </c>
      <c r="Y157">
        <v>6.44</v>
      </c>
      <c r="Z157">
        <v>3</v>
      </c>
      <c r="AA157" t="s">
        <v>4250</v>
      </c>
      <c r="AB157">
        <v>0</v>
      </c>
      <c r="AC157">
        <v>3</v>
      </c>
      <c r="AD157">
        <v>4.0466666666666669</v>
      </c>
      <c r="AF157" t="s">
        <v>7949</v>
      </c>
      <c r="AI157">
        <v>0</v>
      </c>
      <c r="AJ157">
        <v>0</v>
      </c>
      <c r="AK157" t="s">
        <v>7970</v>
      </c>
      <c r="AL157" t="s">
        <v>7970</v>
      </c>
    </row>
    <row r="158" spans="1:38" x14ac:dyDescent="0.25">
      <c r="A158" t="s">
        <v>5390</v>
      </c>
      <c r="B158" t="s">
        <v>4839</v>
      </c>
      <c r="C158" t="s">
        <v>4842</v>
      </c>
      <c r="D158">
        <v>4</v>
      </c>
      <c r="E158" t="s">
        <v>4845</v>
      </c>
      <c r="F158">
        <v>8.4</v>
      </c>
      <c r="G158">
        <v>0</v>
      </c>
      <c r="H158">
        <v>1</v>
      </c>
      <c r="I158" t="s">
        <v>6220</v>
      </c>
      <c r="K158" t="s">
        <v>6860</v>
      </c>
      <c r="L158" t="s">
        <v>6861</v>
      </c>
      <c r="M158" t="s">
        <v>6897</v>
      </c>
      <c r="N158">
        <v>9</v>
      </c>
      <c r="O158" t="s">
        <v>6958</v>
      </c>
      <c r="P158" t="s">
        <v>7116</v>
      </c>
      <c r="Q158">
        <v>6</v>
      </c>
      <c r="R158">
        <v>3</v>
      </c>
      <c r="S158">
        <v>2.46</v>
      </c>
      <c r="T158">
        <v>2.5</v>
      </c>
      <c r="U158">
        <v>561.5</v>
      </c>
      <c r="V158">
        <v>121.94</v>
      </c>
      <c r="W158">
        <v>4.32</v>
      </c>
      <c r="X158">
        <v>12.13</v>
      </c>
      <c r="Y158">
        <v>6.71</v>
      </c>
      <c r="Z158">
        <v>3</v>
      </c>
      <c r="AA158" t="s">
        <v>4250</v>
      </c>
      <c r="AB158">
        <v>1</v>
      </c>
      <c r="AC158">
        <v>8</v>
      </c>
      <c r="AD158">
        <v>2.936666666666667</v>
      </c>
      <c r="AF158" t="s">
        <v>7949</v>
      </c>
      <c r="AI158">
        <v>0</v>
      </c>
      <c r="AJ158">
        <v>0</v>
      </c>
      <c r="AK158" t="s">
        <v>7979</v>
      </c>
      <c r="AL158" t="s">
        <v>7979</v>
      </c>
    </row>
    <row r="159" spans="1:38" x14ac:dyDescent="0.25">
      <c r="A159" t="s">
        <v>5391</v>
      </c>
      <c r="B159" t="s">
        <v>4839</v>
      </c>
      <c r="C159" t="s">
        <v>4842</v>
      </c>
      <c r="D159">
        <v>4</v>
      </c>
      <c r="E159" t="s">
        <v>4845</v>
      </c>
      <c r="F159">
        <v>8.4</v>
      </c>
      <c r="G159">
        <v>0.65</v>
      </c>
      <c r="H159">
        <v>2</v>
      </c>
      <c r="I159" t="s">
        <v>6221</v>
      </c>
      <c r="J159" t="s">
        <v>6302</v>
      </c>
      <c r="K159" t="s">
        <v>6860</v>
      </c>
      <c r="L159" t="s">
        <v>6861</v>
      </c>
      <c r="M159" t="s">
        <v>6893</v>
      </c>
      <c r="N159">
        <v>8</v>
      </c>
      <c r="O159" t="s">
        <v>6956</v>
      </c>
      <c r="P159" t="s">
        <v>7117</v>
      </c>
      <c r="Q159">
        <v>5</v>
      </c>
      <c r="R159">
        <v>5</v>
      </c>
      <c r="U159">
        <v>468</v>
      </c>
      <c r="V159">
        <v>110.13</v>
      </c>
      <c r="W159">
        <v>4.5</v>
      </c>
      <c r="X159">
        <v>10</v>
      </c>
      <c r="Y159">
        <v>10.49</v>
      </c>
      <c r="Z159">
        <v>2</v>
      </c>
      <c r="AA159" t="s">
        <v>4250</v>
      </c>
      <c r="AB159">
        <v>0</v>
      </c>
      <c r="AC159">
        <v>5</v>
      </c>
      <c r="AF159" t="s">
        <v>7952</v>
      </c>
      <c r="AI159">
        <v>0</v>
      </c>
      <c r="AJ159">
        <v>0</v>
      </c>
    </row>
    <row r="160" spans="1:38" x14ac:dyDescent="0.25">
      <c r="A160" t="s">
        <v>5391</v>
      </c>
      <c r="B160" t="s">
        <v>4839</v>
      </c>
      <c r="C160" t="s">
        <v>4842</v>
      </c>
      <c r="D160">
        <v>7</v>
      </c>
      <c r="E160" t="s">
        <v>4845</v>
      </c>
      <c r="F160">
        <v>8.15</v>
      </c>
      <c r="G160">
        <v>0.65</v>
      </c>
      <c r="H160">
        <v>2</v>
      </c>
      <c r="I160" t="s">
        <v>6221</v>
      </c>
      <c r="J160" t="s">
        <v>6303</v>
      </c>
      <c r="K160" t="s">
        <v>6860</v>
      </c>
      <c r="L160" t="s">
        <v>6861</v>
      </c>
      <c r="M160" t="s">
        <v>6893</v>
      </c>
      <c r="N160">
        <v>8</v>
      </c>
      <c r="O160" t="s">
        <v>6956</v>
      </c>
      <c r="P160" t="s">
        <v>7117</v>
      </c>
      <c r="Q160">
        <v>5</v>
      </c>
      <c r="R160">
        <v>5</v>
      </c>
      <c r="U160">
        <v>468</v>
      </c>
      <c r="V160">
        <v>110.13</v>
      </c>
      <c r="W160">
        <v>4.5</v>
      </c>
      <c r="X160">
        <v>10</v>
      </c>
      <c r="Y160">
        <v>10.49</v>
      </c>
      <c r="Z160">
        <v>2</v>
      </c>
      <c r="AA160" t="s">
        <v>4250</v>
      </c>
      <c r="AB160">
        <v>0</v>
      </c>
      <c r="AC160">
        <v>5</v>
      </c>
      <c r="AF160" t="s">
        <v>7952</v>
      </c>
      <c r="AI160">
        <v>0</v>
      </c>
      <c r="AJ160">
        <v>0</v>
      </c>
    </row>
    <row r="161" spans="1:38" x14ac:dyDescent="0.25">
      <c r="A161" t="s">
        <v>5392</v>
      </c>
      <c r="B161" t="s">
        <v>4839</v>
      </c>
      <c r="C161" t="s">
        <v>4842</v>
      </c>
      <c r="D161">
        <v>4</v>
      </c>
      <c r="E161" t="s">
        <v>4845</v>
      </c>
      <c r="F161">
        <v>8.4</v>
      </c>
      <c r="G161">
        <v>0.69</v>
      </c>
      <c r="H161">
        <v>2</v>
      </c>
      <c r="I161" t="s">
        <v>6220</v>
      </c>
      <c r="J161" t="s">
        <v>6304</v>
      </c>
      <c r="K161" t="s">
        <v>6860</v>
      </c>
      <c r="L161" t="s">
        <v>6861</v>
      </c>
      <c r="M161" t="s">
        <v>6893</v>
      </c>
      <c r="N161">
        <v>8</v>
      </c>
      <c r="O161" t="s">
        <v>6956</v>
      </c>
      <c r="P161" t="s">
        <v>7118</v>
      </c>
      <c r="Q161">
        <v>6</v>
      </c>
      <c r="R161">
        <v>5</v>
      </c>
      <c r="U161">
        <v>458.56</v>
      </c>
      <c r="V161">
        <v>133.91999999999999</v>
      </c>
      <c r="W161">
        <v>3.72</v>
      </c>
      <c r="X161">
        <v>9.9</v>
      </c>
      <c r="Y161">
        <v>10.49</v>
      </c>
      <c r="Z161">
        <v>2</v>
      </c>
      <c r="AA161" t="s">
        <v>4250</v>
      </c>
      <c r="AB161">
        <v>0</v>
      </c>
      <c r="AC161">
        <v>5</v>
      </c>
      <c r="AF161" t="s">
        <v>7952</v>
      </c>
      <c r="AI161">
        <v>0</v>
      </c>
      <c r="AJ161">
        <v>0</v>
      </c>
    </row>
    <row r="162" spans="1:38" x14ac:dyDescent="0.25">
      <c r="A162" t="s">
        <v>5393</v>
      </c>
      <c r="B162" t="s">
        <v>4839</v>
      </c>
      <c r="C162" t="s">
        <v>4842</v>
      </c>
      <c r="D162">
        <v>4</v>
      </c>
      <c r="E162" t="s">
        <v>4845</v>
      </c>
      <c r="F162">
        <v>8.4</v>
      </c>
      <c r="G162">
        <v>0.5</v>
      </c>
      <c r="H162">
        <v>2</v>
      </c>
      <c r="I162" t="s">
        <v>6221</v>
      </c>
      <c r="J162" t="s">
        <v>6305</v>
      </c>
      <c r="K162" t="s">
        <v>6860</v>
      </c>
      <c r="L162" t="s">
        <v>6861</v>
      </c>
      <c r="M162" t="s">
        <v>6879</v>
      </c>
      <c r="N162">
        <v>8</v>
      </c>
      <c r="O162" t="s">
        <v>6937</v>
      </c>
      <c r="P162" t="s">
        <v>7119</v>
      </c>
      <c r="Q162">
        <v>7</v>
      </c>
      <c r="R162">
        <v>3</v>
      </c>
      <c r="S162">
        <v>0.09</v>
      </c>
      <c r="T162">
        <v>0.12</v>
      </c>
      <c r="U162">
        <v>476.53</v>
      </c>
      <c r="V162">
        <v>130.47</v>
      </c>
      <c r="W162">
        <v>2.16</v>
      </c>
      <c r="X162">
        <v>10.32</v>
      </c>
      <c r="Y162">
        <v>6.22</v>
      </c>
      <c r="Z162">
        <v>2</v>
      </c>
      <c r="AA162" t="s">
        <v>4250</v>
      </c>
      <c r="AB162">
        <v>0</v>
      </c>
      <c r="AC162">
        <v>4</v>
      </c>
      <c r="AD162">
        <v>3.3343095238095239</v>
      </c>
      <c r="AF162" t="s">
        <v>7949</v>
      </c>
      <c r="AI162">
        <v>0</v>
      </c>
      <c r="AJ162">
        <v>0</v>
      </c>
    </row>
    <row r="163" spans="1:38" x14ac:dyDescent="0.25">
      <c r="A163" t="s">
        <v>5394</v>
      </c>
      <c r="B163" t="s">
        <v>4839</v>
      </c>
      <c r="C163" t="s">
        <v>4842</v>
      </c>
      <c r="D163">
        <v>4.0999999999999996</v>
      </c>
      <c r="E163" t="s">
        <v>4845</v>
      </c>
      <c r="F163">
        <v>8.39</v>
      </c>
      <c r="G163">
        <v>0.53</v>
      </c>
      <c r="H163">
        <v>2</v>
      </c>
      <c r="I163" t="s">
        <v>6221</v>
      </c>
      <c r="J163" t="s">
        <v>6306</v>
      </c>
      <c r="K163" t="s">
        <v>6860</v>
      </c>
      <c r="L163" t="s">
        <v>6861</v>
      </c>
      <c r="M163" t="s">
        <v>6882</v>
      </c>
      <c r="N163">
        <v>8</v>
      </c>
      <c r="O163" t="s">
        <v>6941</v>
      </c>
      <c r="P163" t="s">
        <v>7120</v>
      </c>
      <c r="Q163">
        <v>6</v>
      </c>
      <c r="R163">
        <v>3</v>
      </c>
      <c r="S163">
        <v>1.47</v>
      </c>
      <c r="T163">
        <v>1.52</v>
      </c>
      <c r="U163">
        <v>515.39</v>
      </c>
      <c r="V163">
        <v>121.24</v>
      </c>
      <c r="W163">
        <v>3.54</v>
      </c>
      <c r="X163">
        <v>8.74</v>
      </c>
      <c r="Y163">
        <v>6.36</v>
      </c>
      <c r="Z163">
        <v>2</v>
      </c>
      <c r="AA163" t="s">
        <v>4250</v>
      </c>
      <c r="AB163">
        <v>1</v>
      </c>
      <c r="AC163">
        <v>3</v>
      </c>
      <c r="AD163">
        <v>3.166666666666667</v>
      </c>
      <c r="AF163" t="s">
        <v>7949</v>
      </c>
      <c r="AI163">
        <v>0</v>
      </c>
      <c r="AJ163">
        <v>0</v>
      </c>
    </row>
    <row r="164" spans="1:38" x14ac:dyDescent="0.25">
      <c r="A164" t="s">
        <v>5395</v>
      </c>
      <c r="B164" t="s">
        <v>4839</v>
      </c>
      <c r="C164" t="s">
        <v>4842</v>
      </c>
      <c r="D164">
        <v>4.0999999999999996</v>
      </c>
      <c r="E164" t="s">
        <v>4845</v>
      </c>
      <c r="F164">
        <v>8.39</v>
      </c>
      <c r="G164">
        <v>0.62</v>
      </c>
      <c r="H164">
        <v>2</v>
      </c>
      <c r="I164" t="s">
        <v>6221</v>
      </c>
      <c r="J164" t="s">
        <v>6307</v>
      </c>
      <c r="K164" t="s">
        <v>6860</v>
      </c>
      <c r="L164" t="s">
        <v>6861</v>
      </c>
      <c r="M164" t="s">
        <v>6883</v>
      </c>
      <c r="N164">
        <v>8</v>
      </c>
      <c r="O164" t="s">
        <v>6942</v>
      </c>
      <c r="P164" t="s">
        <v>7121</v>
      </c>
      <c r="Q164">
        <v>7</v>
      </c>
      <c r="R164">
        <v>4</v>
      </c>
      <c r="S164">
        <v>-0.44</v>
      </c>
      <c r="T164">
        <v>-0.42</v>
      </c>
      <c r="U164">
        <v>456.5</v>
      </c>
      <c r="V164">
        <v>147.83000000000001</v>
      </c>
      <c r="W164">
        <v>1.21</v>
      </c>
      <c r="X164">
        <v>9.93</v>
      </c>
      <c r="Y164">
        <v>6.14</v>
      </c>
      <c r="Z164">
        <v>2</v>
      </c>
      <c r="AA164" t="s">
        <v>4250</v>
      </c>
      <c r="AB164">
        <v>0</v>
      </c>
      <c r="AC164">
        <v>3</v>
      </c>
      <c r="AD164">
        <v>3.3107142857142859</v>
      </c>
      <c r="AF164" t="s">
        <v>7949</v>
      </c>
      <c r="AI164">
        <v>0</v>
      </c>
      <c r="AJ164">
        <v>0</v>
      </c>
    </row>
    <row r="165" spans="1:38" x14ac:dyDescent="0.25">
      <c r="A165" t="s">
        <v>5396</v>
      </c>
      <c r="B165" t="s">
        <v>4839</v>
      </c>
      <c r="C165" t="s">
        <v>4842</v>
      </c>
      <c r="D165">
        <v>4.2</v>
      </c>
      <c r="E165" t="s">
        <v>4845</v>
      </c>
      <c r="F165">
        <v>8.3800000000000008</v>
      </c>
      <c r="G165">
        <v>0</v>
      </c>
      <c r="H165">
        <v>1</v>
      </c>
      <c r="I165" t="s">
        <v>6220</v>
      </c>
      <c r="J165" t="s">
        <v>6308</v>
      </c>
      <c r="K165" t="s">
        <v>6860</v>
      </c>
      <c r="L165" t="s">
        <v>6861</v>
      </c>
      <c r="M165" t="s">
        <v>6882</v>
      </c>
      <c r="N165">
        <v>8</v>
      </c>
      <c r="O165" t="s">
        <v>6941</v>
      </c>
      <c r="P165" t="s">
        <v>7122</v>
      </c>
      <c r="Q165">
        <v>7</v>
      </c>
      <c r="R165">
        <v>3</v>
      </c>
      <c r="S165">
        <v>0.48</v>
      </c>
      <c r="T165">
        <v>0.6</v>
      </c>
      <c r="U165">
        <v>433.47</v>
      </c>
      <c r="V165">
        <v>134.13</v>
      </c>
      <c r="W165">
        <v>1.62</v>
      </c>
      <c r="X165">
        <v>8.85</v>
      </c>
      <c r="Y165">
        <v>6.89</v>
      </c>
      <c r="Z165">
        <v>2</v>
      </c>
      <c r="AA165" t="s">
        <v>4250</v>
      </c>
      <c r="AB165">
        <v>0</v>
      </c>
      <c r="AC165">
        <v>4</v>
      </c>
      <c r="AD165">
        <v>3.6418809523809519</v>
      </c>
      <c r="AF165" t="s">
        <v>7949</v>
      </c>
      <c r="AI165">
        <v>0</v>
      </c>
      <c r="AJ165">
        <v>0</v>
      </c>
    </row>
    <row r="166" spans="1:38" x14ac:dyDescent="0.25">
      <c r="A166" t="s">
        <v>5397</v>
      </c>
      <c r="B166" t="s">
        <v>4839</v>
      </c>
      <c r="C166" t="s">
        <v>4842</v>
      </c>
      <c r="D166">
        <v>4.3</v>
      </c>
      <c r="E166" t="s">
        <v>4845</v>
      </c>
      <c r="F166">
        <v>8.3699999999999992</v>
      </c>
      <c r="G166">
        <v>0</v>
      </c>
      <c r="H166">
        <v>1</v>
      </c>
      <c r="I166" t="s">
        <v>6220</v>
      </c>
      <c r="J166" t="s">
        <v>6309</v>
      </c>
      <c r="K166" t="s">
        <v>6860</v>
      </c>
      <c r="L166" t="s">
        <v>6861</v>
      </c>
      <c r="M166" t="s">
        <v>6898</v>
      </c>
      <c r="N166">
        <v>8</v>
      </c>
      <c r="O166" t="s">
        <v>6959</v>
      </c>
      <c r="P166" t="s">
        <v>7123</v>
      </c>
      <c r="Q166">
        <v>5</v>
      </c>
      <c r="R166">
        <v>2</v>
      </c>
      <c r="S166">
        <v>-1.73</v>
      </c>
      <c r="T166">
        <v>-1.73</v>
      </c>
      <c r="U166">
        <v>433.41</v>
      </c>
      <c r="V166">
        <v>104.16</v>
      </c>
      <c r="W166">
        <v>3.99</v>
      </c>
      <c r="X166">
        <v>10.08</v>
      </c>
      <c r="Y166">
        <v>2.81</v>
      </c>
      <c r="Z166">
        <v>2</v>
      </c>
      <c r="AA166" t="s">
        <v>4250</v>
      </c>
      <c r="AB166">
        <v>0</v>
      </c>
      <c r="AC166">
        <v>3</v>
      </c>
      <c r="AD166">
        <v>4.5036428571428573</v>
      </c>
      <c r="AF166" t="s">
        <v>7949</v>
      </c>
      <c r="AI166">
        <v>0</v>
      </c>
      <c r="AJ166">
        <v>0</v>
      </c>
    </row>
    <row r="167" spans="1:38" x14ac:dyDescent="0.25">
      <c r="A167" t="s">
        <v>5398</v>
      </c>
      <c r="B167" t="s">
        <v>4839</v>
      </c>
      <c r="C167" t="s">
        <v>4842</v>
      </c>
      <c r="D167">
        <v>4.4000000000000004</v>
      </c>
      <c r="E167" t="s">
        <v>4845</v>
      </c>
      <c r="F167">
        <v>8.36</v>
      </c>
      <c r="G167">
        <v>0</v>
      </c>
      <c r="H167">
        <v>1</v>
      </c>
      <c r="I167" t="s">
        <v>6220</v>
      </c>
      <c r="J167" t="s">
        <v>6310</v>
      </c>
      <c r="K167" t="s">
        <v>6860</v>
      </c>
      <c r="L167" t="s">
        <v>6861</v>
      </c>
      <c r="M167" t="s">
        <v>6890</v>
      </c>
      <c r="N167">
        <v>9</v>
      </c>
      <c r="O167" t="s">
        <v>6949</v>
      </c>
      <c r="P167" t="s">
        <v>7124</v>
      </c>
      <c r="Q167">
        <v>8</v>
      </c>
      <c r="R167">
        <v>1</v>
      </c>
      <c r="S167">
        <v>3.08</v>
      </c>
      <c r="T167">
        <v>3.1</v>
      </c>
      <c r="U167">
        <v>418.4</v>
      </c>
      <c r="V167">
        <v>106.17</v>
      </c>
      <c r="W167">
        <v>0.89</v>
      </c>
      <c r="Y167">
        <v>6.17</v>
      </c>
      <c r="Z167">
        <v>2</v>
      </c>
      <c r="AA167" t="s">
        <v>4250</v>
      </c>
      <c r="AB167">
        <v>0</v>
      </c>
      <c r="AC167">
        <v>4</v>
      </c>
      <c r="AD167">
        <v>4.2871904761904762</v>
      </c>
      <c r="AF167" t="s">
        <v>7949</v>
      </c>
      <c r="AI167">
        <v>0</v>
      </c>
      <c r="AJ167">
        <v>0</v>
      </c>
    </row>
    <row r="168" spans="1:38" x14ac:dyDescent="0.25">
      <c r="A168" t="s">
        <v>5399</v>
      </c>
      <c r="B168" t="s">
        <v>4839</v>
      </c>
      <c r="C168" t="s">
        <v>4842</v>
      </c>
      <c r="D168">
        <v>4.5</v>
      </c>
      <c r="E168" t="s">
        <v>4845</v>
      </c>
      <c r="F168">
        <v>8.35</v>
      </c>
      <c r="G168">
        <v>0</v>
      </c>
      <c r="H168">
        <v>1</v>
      </c>
      <c r="I168" t="s">
        <v>6220</v>
      </c>
      <c r="J168" t="s">
        <v>6311</v>
      </c>
      <c r="K168" t="s">
        <v>6860</v>
      </c>
      <c r="L168" t="s">
        <v>6861</v>
      </c>
      <c r="M168" t="s">
        <v>6890</v>
      </c>
      <c r="N168">
        <v>9</v>
      </c>
      <c r="O168" t="s">
        <v>6949</v>
      </c>
      <c r="P168" t="s">
        <v>7125</v>
      </c>
      <c r="Q168">
        <v>7</v>
      </c>
      <c r="R168">
        <v>1</v>
      </c>
      <c r="S168">
        <v>3.12</v>
      </c>
      <c r="T168">
        <v>3.13</v>
      </c>
      <c r="U168">
        <v>436.85</v>
      </c>
      <c r="V168">
        <v>96.94</v>
      </c>
      <c r="W168">
        <v>1.84</v>
      </c>
      <c r="Y168">
        <v>5.72</v>
      </c>
      <c r="Z168">
        <v>2</v>
      </c>
      <c r="AA168" t="s">
        <v>4250</v>
      </c>
      <c r="AB168">
        <v>0</v>
      </c>
      <c r="AC168">
        <v>3</v>
      </c>
      <c r="AD168">
        <v>4.4280714285714282</v>
      </c>
      <c r="AF168" t="s">
        <v>7949</v>
      </c>
      <c r="AI168">
        <v>0</v>
      </c>
      <c r="AJ168">
        <v>0</v>
      </c>
    </row>
    <row r="169" spans="1:38" x14ac:dyDescent="0.25">
      <c r="A169" t="s">
        <v>5400</v>
      </c>
      <c r="B169" t="s">
        <v>4839</v>
      </c>
      <c r="C169" t="s">
        <v>4842</v>
      </c>
      <c r="D169">
        <v>4.7</v>
      </c>
      <c r="E169" t="s">
        <v>4845</v>
      </c>
      <c r="F169">
        <v>8.33</v>
      </c>
      <c r="G169">
        <v>0.01</v>
      </c>
      <c r="H169">
        <v>3</v>
      </c>
      <c r="I169" t="s">
        <v>6220</v>
      </c>
      <c r="J169" t="s">
        <v>6312</v>
      </c>
      <c r="K169" t="s">
        <v>6860</v>
      </c>
      <c r="L169" t="s">
        <v>6861</v>
      </c>
      <c r="M169" t="s">
        <v>6890</v>
      </c>
      <c r="N169">
        <v>9</v>
      </c>
      <c r="O169" t="s">
        <v>6949</v>
      </c>
      <c r="P169" t="s">
        <v>7126</v>
      </c>
      <c r="Q169">
        <v>6</v>
      </c>
      <c r="R169">
        <v>2</v>
      </c>
      <c r="S169">
        <v>2.73</v>
      </c>
      <c r="T169">
        <v>2.76</v>
      </c>
      <c r="U169">
        <v>420.4</v>
      </c>
      <c r="V169">
        <v>94.44</v>
      </c>
      <c r="W169">
        <v>1.54</v>
      </c>
      <c r="Y169">
        <v>6.41</v>
      </c>
      <c r="Z169">
        <v>2</v>
      </c>
      <c r="AA169" t="s">
        <v>4250</v>
      </c>
      <c r="AB169">
        <v>0</v>
      </c>
      <c r="AC169">
        <v>3</v>
      </c>
      <c r="AD169">
        <v>4.5555714285714286</v>
      </c>
      <c r="AF169" t="s">
        <v>7949</v>
      </c>
      <c r="AI169">
        <v>0</v>
      </c>
      <c r="AJ169">
        <v>0</v>
      </c>
    </row>
    <row r="170" spans="1:38" x14ac:dyDescent="0.25">
      <c r="A170" t="s">
        <v>5400</v>
      </c>
      <c r="B170" t="s">
        <v>4839</v>
      </c>
      <c r="C170" t="s">
        <v>4842</v>
      </c>
      <c r="D170">
        <v>5</v>
      </c>
      <c r="E170" t="s">
        <v>4845</v>
      </c>
      <c r="F170">
        <v>8.3000000000000007</v>
      </c>
      <c r="G170">
        <v>0.01</v>
      </c>
      <c r="H170">
        <v>3</v>
      </c>
      <c r="I170" t="s">
        <v>6220</v>
      </c>
      <c r="K170" t="s">
        <v>6860</v>
      </c>
      <c r="L170" t="s">
        <v>6861</v>
      </c>
      <c r="M170" t="s">
        <v>6884</v>
      </c>
      <c r="N170">
        <v>9</v>
      </c>
      <c r="O170" t="s">
        <v>6943</v>
      </c>
      <c r="P170" t="s">
        <v>7126</v>
      </c>
      <c r="Q170">
        <v>6</v>
      </c>
      <c r="R170">
        <v>2</v>
      </c>
      <c r="S170">
        <v>2.73</v>
      </c>
      <c r="T170">
        <v>2.76</v>
      </c>
      <c r="U170">
        <v>420.4</v>
      </c>
      <c r="V170">
        <v>94.44</v>
      </c>
      <c r="W170">
        <v>1.54</v>
      </c>
      <c r="Y170">
        <v>6.41</v>
      </c>
      <c r="Z170">
        <v>2</v>
      </c>
      <c r="AA170" t="s">
        <v>4250</v>
      </c>
      <c r="AB170">
        <v>0</v>
      </c>
      <c r="AC170">
        <v>3</v>
      </c>
      <c r="AD170">
        <v>4.5555714285714286</v>
      </c>
      <c r="AF170" t="s">
        <v>7949</v>
      </c>
      <c r="AI170">
        <v>0</v>
      </c>
      <c r="AJ170">
        <v>0</v>
      </c>
      <c r="AK170" t="s">
        <v>7970</v>
      </c>
      <c r="AL170" t="s">
        <v>7970</v>
      </c>
    </row>
    <row r="171" spans="1:38" x14ac:dyDescent="0.25">
      <c r="A171" t="s">
        <v>5401</v>
      </c>
      <c r="B171" t="s">
        <v>4839</v>
      </c>
      <c r="C171" t="s">
        <v>4842</v>
      </c>
      <c r="D171">
        <v>4.7</v>
      </c>
      <c r="E171" t="s">
        <v>4845</v>
      </c>
      <c r="F171">
        <v>8.33</v>
      </c>
      <c r="G171">
        <v>0.54</v>
      </c>
      <c r="H171">
        <v>2</v>
      </c>
      <c r="I171" t="s">
        <v>6221</v>
      </c>
      <c r="J171" t="s">
        <v>6313</v>
      </c>
      <c r="K171" t="s">
        <v>6860</v>
      </c>
      <c r="L171" t="s">
        <v>6861</v>
      </c>
      <c r="M171" t="s">
        <v>6874</v>
      </c>
      <c r="N171">
        <v>8</v>
      </c>
      <c r="O171" t="s">
        <v>6931</v>
      </c>
      <c r="P171" t="s">
        <v>7127</v>
      </c>
      <c r="Q171">
        <v>6</v>
      </c>
      <c r="R171">
        <v>2</v>
      </c>
      <c r="S171">
        <v>3.86</v>
      </c>
      <c r="T171">
        <v>3.86</v>
      </c>
      <c r="U171">
        <v>436.95</v>
      </c>
      <c r="V171">
        <v>99.29</v>
      </c>
      <c r="W171">
        <v>3.74</v>
      </c>
      <c r="Y171">
        <v>0.5</v>
      </c>
      <c r="Z171">
        <v>3</v>
      </c>
      <c r="AA171" t="s">
        <v>4250</v>
      </c>
      <c r="AB171">
        <v>0</v>
      </c>
      <c r="AC171">
        <v>3</v>
      </c>
      <c r="AD171">
        <v>3.2806904761904758</v>
      </c>
      <c r="AF171" t="s">
        <v>7949</v>
      </c>
      <c r="AI171">
        <v>0</v>
      </c>
      <c r="AJ171">
        <v>0</v>
      </c>
    </row>
    <row r="172" spans="1:38" x14ac:dyDescent="0.25">
      <c r="A172" t="s">
        <v>5402</v>
      </c>
      <c r="B172" t="s">
        <v>4839</v>
      </c>
      <c r="C172" t="s">
        <v>4842</v>
      </c>
      <c r="D172">
        <v>4.8</v>
      </c>
      <c r="E172" t="s">
        <v>4845</v>
      </c>
      <c r="F172">
        <v>8.32</v>
      </c>
      <c r="G172">
        <v>0</v>
      </c>
      <c r="H172">
        <v>1</v>
      </c>
      <c r="I172" t="s">
        <v>6220</v>
      </c>
      <c r="J172" t="s">
        <v>6314</v>
      </c>
      <c r="K172" t="s">
        <v>6860</v>
      </c>
      <c r="L172" t="s">
        <v>6861</v>
      </c>
      <c r="M172" t="s">
        <v>6890</v>
      </c>
      <c r="N172">
        <v>9</v>
      </c>
      <c r="O172" t="s">
        <v>6949</v>
      </c>
      <c r="P172" t="s">
        <v>7128</v>
      </c>
      <c r="Q172">
        <v>7</v>
      </c>
      <c r="R172">
        <v>1</v>
      </c>
      <c r="S172">
        <v>3.74</v>
      </c>
      <c r="T172">
        <v>3.77</v>
      </c>
      <c r="U172">
        <v>428.44</v>
      </c>
      <c r="V172">
        <v>96.94</v>
      </c>
      <c r="W172">
        <v>1.76</v>
      </c>
      <c r="Y172">
        <v>6.23</v>
      </c>
      <c r="Z172">
        <v>2</v>
      </c>
      <c r="AA172" t="s">
        <v>4250</v>
      </c>
      <c r="AB172">
        <v>0</v>
      </c>
      <c r="AC172">
        <v>4</v>
      </c>
      <c r="AD172">
        <v>3.8581428571428571</v>
      </c>
      <c r="AF172" t="s">
        <v>7949</v>
      </c>
      <c r="AI172">
        <v>0</v>
      </c>
      <c r="AJ172">
        <v>0</v>
      </c>
    </row>
    <row r="173" spans="1:38" x14ac:dyDescent="0.25">
      <c r="A173" t="s">
        <v>5403</v>
      </c>
      <c r="B173" t="s">
        <v>4839</v>
      </c>
      <c r="C173" t="s">
        <v>4842</v>
      </c>
      <c r="D173">
        <v>4.88</v>
      </c>
      <c r="E173" t="s">
        <v>4845</v>
      </c>
      <c r="F173">
        <v>8.31</v>
      </c>
      <c r="G173">
        <v>0.3</v>
      </c>
      <c r="H173">
        <v>2</v>
      </c>
      <c r="I173" t="s">
        <v>6221</v>
      </c>
      <c r="J173" t="s">
        <v>6315</v>
      </c>
      <c r="K173" t="s">
        <v>6860</v>
      </c>
      <c r="L173" t="s">
        <v>6861</v>
      </c>
      <c r="M173" t="s">
        <v>6876</v>
      </c>
      <c r="N173">
        <v>9</v>
      </c>
      <c r="O173" t="s">
        <v>6933</v>
      </c>
      <c r="P173" t="s">
        <v>7129</v>
      </c>
      <c r="Q173">
        <v>5</v>
      </c>
      <c r="R173">
        <v>3</v>
      </c>
      <c r="S173">
        <v>0.98</v>
      </c>
      <c r="T173">
        <v>1.01</v>
      </c>
      <c r="U173">
        <v>427.41</v>
      </c>
      <c r="V173">
        <v>115.25</v>
      </c>
      <c r="W173">
        <v>1.77</v>
      </c>
      <c r="X173">
        <v>8.83</v>
      </c>
      <c r="Y173">
        <v>0</v>
      </c>
      <c r="Z173">
        <v>2</v>
      </c>
      <c r="AA173" t="s">
        <v>4250</v>
      </c>
      <c r="AB173">
        <v>0</v>
      </c>
      <c r="AC173">
        <v>3</v>
      </c>
      <c r="AD173">
        <v>3.8435000000000001</v>
      </c>
      <c r="AF173" t="s">
        <v>7949</v>
      </c>
      <c r="AI173">
        <v>0</v>
      </c>
      <c r="AJ173">
        <v>0</v>
      </c>
    </row>
    <row r="174" spans="1:38" x14ac:dyDescent="0.25">
      <c r="A174" t="s">
        <v>5404</v>
      </c>
      <c r="B174" t="s">
        <v>4839</v>
      </c>
      <c r="C174" t="s">
        <v>4842</v>
      </c>
      <c r="D174">
        <v>4.9000000000000004</v>
      </c>
      <c r="E174" t="s">
        <v>4845</v>
      </c>
      <c r="F174">
        <v>8.31</v>
      </c>
      <c r="G174">
        <v>0.54</v>
      </c>
      <c r="H174">
        <v>2</v>
      </c>
      <c r="I174" t="s">
        <v>6221</v>
      </c>
      <c r="J174" t="s">
        <v>6316</v>
      </c>
      <c r="K174" t="s">
        <v>6860</v>
      </c>
      <c r="L174" t="s">
        <v>6861</v>
      </c>
      <c r="M174" t="s">
        <v>6883</v>
      </c>
      <c r="N174">
        <v>8</v>
      </c>
      <c r="O174" t="s">
        <v>6942</v>
      </c>
      <c r="P174" t="s">
        <v>7130</v>
      </c>
      <c r="Q174">
        <v>7</v>
      </c>
      <c r="R174">
        <v>3</v>
      </c>
      <c r="S174">
        <v>0.39</v>
      </c>
      <c r="T174">
        <v>0.44</v>
      </c>
      <c r="U174">
        <v>479.51</v>
      </c>
      <c r="V174">
        <v>124.48</v>
      </c>
      <c r="W174">
        <v>1.67</v>
      </c>
      <c r="X174">
        <v>10.02</v>
      </c>
      <c r="Y174">
        <v>5.87</v>
      </c>
      <c r="Z174">
        <v>2</v>
      </c>
      <c r="AA174" t="s">
        <v>4250</v>
      </c>
      <c r="AB174">
        <v>0</v>
      </c>
      <c r="AC174">
        <v>5</v>
      </c>
      <c r="AD174">
        <v>3.31302380952381</v>
      </c>
      <c r="AF174" t="s">
        <v>7949</v>
      </c>
      <c r="AI174">
        <v>0</v>
      </c>
      <c r="AJ174">
        <v>0</v>
      </c>
    </row>
    <row r="175" spans="1:38" x14ac:dyDescent="0.25">
      <c r="A175" t="s">
        <v>5405</v>
      </c>
      <c r="B175" t="s">
        <v>4839</v>
      </c>
      <c r="C175" t="s">
        <v>4842</v>
      </c>
      <c r="D175">
        <v>5</v>
      </c>
      <c r="E175" t="s">
        <v>4845</v>
      </c>
      <c r="F175">
        <v>8.3000000000000007</v>
      </c>
      <c r="G175">
        <v>0</v>
      </c>
      <c r="H175">
        <v>1</v>
      </c>
      <c r="I175" t="s">
        <v>6220</v>
      </c>
      <c r="K175" t="s">
        <v>6860</v>
      </c>
      <c r="M175" t="s">
        <v>6865</v>
      </c>
      <c r="N175">
        <v>8</v>
      </c>
      <c r="O175" t="s">
        <v>6960</v>
      </c>
      <c r="P175" t="s">
        <v>7131</v>
      </c>
      <c r="Q175">
        <v>6</v>
      </c>
      <c r="R175">
        <v>1</v>
      </c>
      <c r="S175">
        <v>5.73</v>
      </c>
      <c r="T175">
        <v>5.92</v>
      </c>
      <c r="U175">
        <v>515.70000000000005</v>
      </c>
      <c r="V175">
        <v>84.05</v>
      </c>
      <c r="W175">
        <v>6.08</v>
      </c>
      <c r="Y175">
        <v>6.77</v>
      </c>
      <c r="Z175">
        <v>2</v>
      </c>
      <c r="AA175" t="s">
        <v>4250</v>
      </c>
      <c r="AB175">
        <v>2</v>
      </c>
      <c r="AC175">
        <v>2</v>
      </c>
      <c r="AD175">
        <v>2.833333333333333</v>
      </c>
      <c r="AF175" t="s">
        <v>7949</v>
      </c>
      <c r="AI175">
        <v>0</v>
      </c>
      <c r="AJ175">
        <v>0</v>
      </c>
      <c r="AK175" t="s">
        <v>7980</v>
      </c>
      <c r="AL175" t="s">
        <v>7980</v>
      </c>
    </row>
    <row r="176" spans="1:38" x14ac:dyDescent="0.25">
      <c r="A176" t="s">
        <v>5406</v>
      </c>
      <c r="B176" t="s">
        <v>4839</v>
      </c>
      <c r="C176" t="s">
        <v>4842</v>
      </c>
      <c r="D176">
        <v>5</v>
      </c>
      <c r="E176" t="s">
        <v>4845</v>
      </c>
      <c r="F176">
        <v>8.3000000000000007</v>
      </c>
      <c r="G176">
        <v>0</v>
      </c>
      <c r="H176">
        <v>1</v>
      </c>
      <c r="I176" t="s">
        <v>6220</v>
      </c>
      <c r="K176" t="s">
        <v>6860</v>
      </c>
      <c r="M176" t="s">
        <v>6875</v>
      </c>
      <c r="N176">
        <v>8</v>
      </c>
      <c r="O176" t="s">
        <v>6932</v>
      </c>
      <c r="P176" t="s">
        <v>7132</v>
      </c>
      <c r="Q176">
        <v>6</v>
      </c>
      <c r="R176">
        <v>3</v>
      </c>
      <c r="S176">
        <v>5.65</v>
      </c>
      <c r="T176">
        <v>5.74</v>
      </c>
      <c r="U176">
        <v>670.82</v>
      </c>
      <c r="V176">
        <v>119.05</v>
      </c>
      <c r="W176">
        <v>4.21</v>
      </c>
      <c r="X176">
        <v>13.9</v>
      </c>
      <c r="Y176">
        <v>6.91</v>
      </c>
      <c r="Z176">
        <v>3</v>
      </c>
      <c r="AA176" t="s">
        <v>4250</v>
      </c>
      <c r="AB176">
        <v>1</v>
      </c>
      <c r="AC176">
        <v>13</v>
      </c>
      <c r="AD176">
        <v>1.198333333333333</v>
      </c>
      <c r="AF176" t="s">
        <v>7949</v>
      </c>
      <c r="AI176">
        <v>0</v>
      </c>
      <c r="AJ176">
        <v>0</v>
      </c>
      <c r="AK176" t="s">
        <v>7966</v>
      </c>
      <c r="AL176" t="s">
        <v>7966</v>
      </c>
    </row>
    <row r="177" spans="1:38" x14ac:dyDescent="0.25">
      <c r="A177" t="s">
        <v>5407</v>
      </c>
      <c r="B177" t="s">
        <v>4839</v>
      </c>
      <c r="C177" t="s">
        <v>4842</v>
      </c>
      <c r="D177">
        <v>5</v>
      </c>
      <c r="E177" t="s">
        <v>4845</v>
      </c>
      <c r="F177">
        <v>8.3000000000000007</v>
      </c>
      <c r="G177">
        <v>0</v>
      </c>
      <c r="H177">
        <v>1</v>
      </c>
      <c r="I177" t="s">
        <v>6220</v>
      </c>
      <c r="K177" t="s">
        <v>6860</v>
      </c>
      <c r="M177" t="s">
        <v>6865</v>
      </c>
      <c r="N177">
        <v>8</v>
      </c>
      <c r="O177" t="s">
        <v>6960</v>
      </c>
      <c r="P177" t="s">
        <v>7133</v>
      </c>
      <c r="Q177">
        <v>5</v>
      </c>
      <c r="R177">
        <v>1</v>
      </c>
      <c r="S177">
        <v>5.38</v>
      </c>
      <c r="T177">
        <v>7.27</v>
      </c>
      <c r="U177">
        <v>514.71</v>
      </c>
      <c r="V177">
        <v>71.16</v>
      </c>
      <c r="W177">
        <v>6.69</v>
      </c>
      <c r="Y177">
        <v>10.029999999999999</v>
      </c>
      <c r="Z177">
        <v>2</v>
      </c>
      <c r="AA177" t="s">
        <v>4250</v>
      </c>
      <c r="AB177">
        <v>2</v>
      </c>
      <c r="AC177">
        <v>2</v>
      </c>
      <c r="AD177">
        <v>1.833333333333333</v>
      </c>
      <c r="AF177" t="s">
        <v>7952</v>
      </c>
      <c r="AI177">
        <v>0</v>
      </c>
      <c r="AJ177">
        <v>0</v>
      </c>
      <c r="AK177" t="s">
        <v>7980</v>
      </c>
      <c r="AL177" t="s">
        <v>7980</v>
      </c>
    </row>
    <row r="178" spans="1:38" x14ac:dyDescent="0.25">
      <c r="A178" t="s">
        <v>5408</v>
      </c>
      <c r="B178" t="s">
        <v>4839</v>
      </c>
      <c r="C178" t="s">
        <v>4842</v>
      </c>
      <c r="D178">
        <v>5</v>
      </c>
      <c r="E178" t="s">
        <v>4845</v>
      </c>
      <c r="F178">
        <v>8.3000000000000007</v>
      </c>
      <c r="G178">
        <v>0</v>
      </c>
      <c r="H178">
        <v>1</v>
      </c>
      <c r="I178" t="s">
        <v>6220</v>
      </c>
      <c r="K178" t="s">
        <v>6860</v>
      </c>
      <c r="L178" t="s">
        <v>6861</v>
      </c>
      <c r="M178" t="s">
        <v>6897</v>
      </c>
      <c r="N178">
        <v>9</v>
      </c>
      <c r="O178" t="s">
        <v>6958</v>
      </c>
      <c r="P178" t="s">
        <v>7134</v>
      </c>
      <c r="Q178">
        <v>6</v>
      </c>
      <c r="R178">
        <v>3</v>
      </c>
      <c r="S178">
        <v>2.31</v>
      </c>
      <c r="T178">
        <v>2.35</v>
      </c>
      <c r="U178">
        <v>541.08000000000004</v>
      </c>
      <c r="V178">
        <v>121.94</v>
      </c>
      <c r="W178">
        <v>3.98</v>
      </c>
      <c r="X178">
        <v>13.07</v>
      </c>
      <c r="Y178">
        <v>6.85</v>
      </c>
      <c r="Z178">
        <v>3</v>
      </c>
      <c r="AA178" t="s">
        <v>4250</v>
      </c>
      <c r="AB178">
        <v>1</v>
      </c>
      <c r="AC178">
        <v>8</v>
      </c>
      <c r="AD178">
        <v>3.0116666666666672</v>
      </c>
      <c r="AF178" t="s">
        <v>7949</v>
      </c>
      <c r="AI178">
        <v>0</v>
      </c>
      <c r="AJ178">
        <v>0</v>
      </c>
      <c r="AK178" t="s">
        <v>7979</v>
      </c>
      <c r="AL178" t="s">
        <v>7979</v>
      </c>
    </row>
    <row r="179" spans="1:38" x14ac:dyDescent="0.25">
      <c r="A179" t="s">
        <v>5409</v>
      </c>
      <c r="B179" t="s">
        <v>4839</v>
      </c>
      <c r="C179" t="s">
        <v>4842</v>
      </c>
      <c r="D179">
        <v>5</v>
      </c>
      <c r="E179" t="s">
        <v>4845</v>
      </c>
      <c r="F179">
        <v>8.3000000000000007</v>
      </c>
      <c r="G179">
        <v>0</v>
      </c>
      <c r="H179">
        <v>1</v>
      </c>
      <c r="I179" t="s">
        <v>6220</v>
      </c>
      <c r="K179" t="s">
        <v>6860</v>
      </c>
      <c r="L179" t="s">
        <v>6861</v>
      </c>
      <c r="M179" t="s">
        <v>6897</v>
      </c>
      <c r="N179">
        <v>9</v>
      </c>
      <c r="O179" t="s">
        <v>6958</v>
      </c>
      <c r="P179" t="s">
        <v>7135</v>
      </c>
      <c r="Q179">
        <v>5</v>
      </c>
      <c r="R179">
        <v>3</v>
      </c>
      <c r="S179">
        <v>2.4300000000000002</v>
      </c>
      <c r="T179">
        <v>2.4300000000000002</v>
      </c>
      <c r="U179">
        <v>506.42</v>
      </c>
      <c r="V179">
        <v>118.7</v>
      </c>
      <c r="W179">
        <v>4.6399999999999997</v>
      </c>
      <c r="X179">
        <v>13.04</v>
      </c>
      <c r="Y179">
        <v>2.4</v>
      </c>
      <c r="Z179">
        <v>3</v>
      </c>
      <c r="AA179" t="s">
        <v>4250</v>
      </c>
      <c r="AB179">
        <v>1</v>
      </c>
      <c r="AC179">
        <v>6</v>
      </c>
      <c r="AD179">
        <v>2.9950000000000001</v>
      </c>
      <c r="AF179" t="s">
        <v>7949</v>
      </c>
      <c r="AI179">
        <v>0</v>
      </c>
      <c r="AJ179">
        <v>0</v>
      </c>
      <c r="AK179" t="s">
        <v>7979</v>
      </c>
      <c r="AL179" t="s">
        <v>7979</v>
      </c>
    </row>
    <row r="180" spans="1:38" x14ac:dyDescent="0.25">
      <c r="A180" t="s">
        <v>5410</v>
      </c>
      <c r="B180" t="s">
        <v>4839</v>
      </c>
      <c r="C180" t="s">
        <v>4842</v>
      </c>
      <c r="D180">
        <v>5</v>
      </c>
      <c r="E180" t="s">
        <v>4845</v>
      </c>
      <c r="F180">
        <v>8.3000000000000007</v>
      </c>
      <c r="G180">
        <v>0.3</v>
      </c>
      <c r="H180">
        <v>2</v>
      </c>
      <c r="I180" t="s">
        <v>6221</v>
      </c>
      <c r="J180" t="s">
        <v>6317</v>
      </c>
      <c r="K180" t="s">
        <v>6860</v>
      </c>
      <c r="L180" t="s">
        <v>6861</v>
      </c>
      <c r="M180" t="s">
        <v>6882</v>
      </c>
      <c r="N180">
        <v>8</v>
      </c>
      <c r="O180" t="s">
        <v>6941</v>
      </c>
      <c r="P180" t="s">
        <v>7136</v>
      </c>
      <c r="Q180">
        <v>5</v>
      </c>
      <c r="R180">
        <v>3</v>
      </c>
      <c r="S180">
        <v>-0.1</v>
      </c>
      <c r="T180">
        <v>0.05</v>
      </c>
      <c r="U180">
        <v>438.43</v>
      </c>
      <c r="V180">
        <v>112.01</v>
      </c>
      <c r="W180">
        <v>2.4900000000000002</v>
      </c>
      <c r="X180">
        <v>8.58</v>
      </c>
      <c r="Y180">
        <v>6.89</v>
      </c>
      <c r="Z180">
        <v>2</v>
      </c>
      <c r="AA180" t="s">
        <v>4250</v>
      </c>
      <c r="AB180">
        <v>0</v>
      </c>
      <c r="AC180">
        <v>3</v>
      </c>
      <c r="AD180">
        <v>3.8727857142857141</v>
      </c>
      <c r="AF180" t="s">
        <v>7949</v>
      </c>
      <c r="AI180">
        <v>0</v>
      </c>
      <c r="AJ180">
        <v>0</v>
      </c>
    </row>
    <row r="181" spans="1:38" x14ac:dyDescent="0.25">
      <c r="A181" t="s">
        <v>5411</v>
      </c>
      <c r="B181" t="s">
        <v>4839</v>
      </c>
      <c r="C181" t="s">
        <v>4842</v>
      </c>
      <c r="D181">
        <v>5.07</v>
      </c>
      <c r="E181" t="s">
        <v>4845</v>
      </c>
      <c r="F181">
        <v>8.2899999999999991</v>
      </c>
      <c r="G181">
        <v>0.51</v>
      </c>
      <c r="H181">
        <v>2</v>
      </c>
      <c r="I181" t="s">
        <v>6221</v>
      </c>
      <c r="J181" t="s">
        <v>6318</v>
      </c>
      <c r="K181" t="s">
        <v>6860</v>
      </c>
      <c r="L181" t="s">
        <v>6861</v>
      </c>
      <c r="M181" t="s">
        <v>6899</v>
      </c>
      <c r="N181">
        <v>8</v>
      </c>
      <c r="O181" t="s">
        <v>6961</v>
      </c>
      <c r="P181" t="s">
        <v>7137</v>
      </c>
      <c r="Q181">
        <v>6</v>
      </c>
      <c r="R181">
        <v>3</v>
      </c>
      <c r="S181">
        <v>1.42</v>
      </c>
      <c r="T181">
        <v>1.42</v>
      </c>
      <c r="U181">
        <v>453.88</v>
      </c>
      <c r="V181">
        <v>124.48</v>
      </c>
      <c r="W181">
        <v>1.52</v>
      </c>
      <c r="X181">
        <v>10.09</v>
      </c>
      <c r="Y181">
        <v>0.15</v>
      </c>
      <c r="Z181">
        <v>2</v>
      </c>
      <c r="AA181" t="s">
        <v>4250</v>
      </c>
      <c r="AB181">
        <v>0</v>
      </c>
      <c r="AC181">
        <v>3</v>
      </c>
      <c r="AD181">
        <v>3.4960952380952381</v>
      </c>
      <c r="AF181" t="s">
        <v>7949</v>
      </c>
      <c r="AI181">
        <v>0</v>
      </c>
      <c r="AJ181">
        <v>0</v>
      </c>
    </row>
    <row r="182" spans="1:38" x14ac:dyDescent="0.25">
      <c r="A182" t="s">
        <v>5412</v>
      </c>
      <c r="B182" t="s">
        <v>4839</v>
      </c>
      <c r="C182" t="s">
        <v>4842</v>
      </c>
      <c r="D182">
        <v>5.2</v>
      </c>
      <c r="E182" t="s">
        <v>4845</v>
      </c>
      <c r="F182">
        <v>8.2799999999999994</v>
      </c>
      <c r="G182">
        <v>0.33</v>
      </c>
      <c r="H182">
        <v>2</v>
      </c>
      <c r="I182" t="s">
        <v>6221</v>
      </c>
      <c r="J182" t="s">
        <v>6319</v>
      </c>
      <c r="K182" t="s">
        <v>6860</v>
      </c>
      <c r="L182" t="s">
        <v>6861</v>
      </c>
      <c r="M182" t="s">
        <v>6882</v>
      </c>
      <c r="N182">
        <v>8</v>
      </c>
      <c r="O182" t="s">
        <v>6941</v>
      </c>
      <c r="P182" t="s">
        <v>7138</v>
      </c>
      <c r="Q182">
        <v>6</v>
      </c>
      <c r="R182">
        <v>3</v>
      </c>
      <c r="S182">
        <v>1.0900000000000001</v>
      </c>
      <c r="T182">
        <v>1.21</v>
      </c>
      <c r="U182">
        <v>460.53</v>
      </c>
      <c r="V182">
        <v>121.24</v>
      </c>
      <c r="W182">
        <v>3</v>
      </c>
      <c r="X182">
        <v>10.18</v>
      </c>
      <c r="Y182">
        <v>6.93</v>
      </c>
      <c r="Z182">
        <v>2</v>
      </c>
      <c r="AA182" t="s">
        <v>4250</v>
      </c>
      <c r="AB182">
        <v>0</v>
      </c>
      <c r="AC182">
        <v>4</v>
      </c>
      <c r="AD182">
        <v>3.4485952380952392</v>
      </c>
      <c r="AF182" t="s">
        <v>7949</v>
      </c>
      <c r="AI182">
        <v>0</v>
      </c>
      <c r="AJ182">
        <v>0</v>
      </c>
    </row>
    <row r="183" spans="1:38" x14ac:dyDescent="0.25">
      <c r="A183" t="s">
        <v>5413</v>
      </c>
      <c r="B183" t="s">
        <v>4839</v>
      </c>
      <c r="C183" t="s">
        <v>4842</v>
      </c>
      <c r="D183">
        <v>5.2</v>
      </c>
      <c r="E183" t="s">
        <v>4845</v>
      </c>
      <c r="F183">
        <v>8.2799999999999994</v>
      </c>
      <c r="G183">
        <v>0</v>
      </c>
      <c r="H183">
        <v>1</v>
      </c>
      <c r="I183" t="s">
        <v>6220</v>
      </c>
      <c r="J183" t="s">
        <v>6320</v>
      </c>
      <c r="K183" t="s">
        <v>6860</v>
      </c>
      <c r="L183" t="s">
        <v>6861</v>
      </c>
      <c r="M183" t="s">
        <v>6882</v>
      </c>
      <c r="N183">
        <v>8</v>
      </c>
      <c r="O183" t="s">
        <v>6941</v>
      </c>
      <c r="P183" t="s">
        <v>7139</v>
      </c>
      <c r="Q183">
        <v>6</v>
      </c>
      <c r="R183">
        <v>3</v>
      </c>
      <c r="U183">
        <v>457.49</v>
      </c>
      <c r="V183">
        <v>125.6</v>
      </c>
      <c r="W183">
        <v>2.39</v>
      </c>
      <c r="X183">
        <v>9.93</v>
      </c>
      <c r="Y183">
        <v>6.15</v>
      </c>
      <c r="Z183">
        <v>2</v>
      </c>
      <c r="AA183" t="s">
        <v>4250</v>
      </c>
      <c r="AB183">
        <v>0</v>
      </c>
      <c r="AC183">
        <v>3</v>
      </c>
      <c r="AF183" t="s">
        <v>7949</v>
      </c>
      <c r="AI183">
        <v>0</v>
      </c>
      <c r="AJ183">
        <v>0</v>
      </c>
    </row>
    <row r="184" spans="1:38" x14ac:dyDescent="0.25">
      <c r="A184" t="s">
        <v>5414</v>
      </c>
      <c r="B184" t="s">
        <v>4839</v>
      </c>
      <c r="C184" t="s">
        <v>4842</v>
      </c>
      <c r="D184">
        <v>5.3</v>
      </c>
      <c r="E184" t="s">
        <v>4845</v>
      </c>
      <c r="F184">
        <v>8.2799999999999994</v>
      </c>
      <c r="G184">
        <v>0</v>
      </c>
      <c r="H184">
        <v>1</v>
      </c>
      <c r="I184" t="s">
        <v>6220</v>
      </c>
      <c r="J184" t="s">
        <v>6321</v>
      </c>
      <c r="K184" t="s">
        <v>6860</v>
      </c>
      <c r="L184" t="s">
        <v>6861</v>
      </c>
      <c r="M184" t="s">
        <v>6890</v>
      </c>
      <c r="N184">
        <v>9</v>
      </c>
      <c r="O184" t="s">
        <v>6949</v>
      </c>
      <c r="P184" t="s">
        <v>7140</v>
      </c>
      <c r="Q184">
        <v>7</v>
      </c>
      <c r="R184">
        <v>1</v>
      </c>
      <c r="S184">
        <v>3.24</v>
      </c>
      <c r="T184">
        <v>3.26</v>
      </c>
      <c r="U184">
        <v>434.42</v>
      </c>
      <c r="V184">
        <v>96.94</v>
      </c>
      <c r="W184">
        <v>1.58</v>
      </c>
      <c r="Y184">
        <v>5.79</v>
      </c>
      <c r="Z184">
        <v>2</v>
      </c>
      <c r="AA184" t="s">
        <v>4250</v>
      </c>
      <c r="AB184">
        <v>0</v>
      </c>
      <c r="AC184">
        <v>4</v>
      </c>
      <c r="AD184">
        <v>4.3204285714285717</v>
      </c>
      <c r="AF184" t="s">
        <v>7949</v>
      </c>
      <c r="AI184">
        <v>0</v>
      </c>
      <c r="AJ184">
        <v>0</v>
      </c>
    </row>
    <row r="185" spans="1:38" x14ac:dyDescent="0.25">
      <c r="A185" t="s">
        <v>5415</v>
      </c>
      <c r="B185" t="s">
        <v>4839</v>
      </c>
      <c r="C185" t="s">
        <v>4842</v>
      </c>
      <c r="D185">
        <v>5.4</v>
      </c>
      <c r="E185" t="s">
        <v>4845</v>
      </c>
      <c r="F185">
        <v>8.27</v>
      </c>
      <c r="G185">
        <v>0</v>
      </c>
      <c r="H185">
        <v>1</v>
      </c>
      <c r="I185" t="s">
        <v>6220</v>
      </c>
      <c r="K185" t="s">
        <v>6860</v>
      </c>
      <c r="L185" t="s">
        <v>6861</v>
      </c>
      <c r="M185" t="s">
        <v>6900</v>
      </c>
      <c r="N185">
        <v>9</v>
      </c>
      <c r="O185" t="s">
        <v>6962</v>
      </c>
      <c r="P185" t="s">
        <v>7141</v>
      </c>
      <c r="Q185">
        <v>3</v>
      </c>
      <c r="R185">
        <v>2</v>
      </c>
      <c r="S185">
        <v>2.5299999999999998</v>
      </c>
      <c r="T185">
        <v>2.54</v>
      </c>
      <c r="U185">
        <v>344.42</v>
      </c>
      <c r="V185">
        <v>69.08</v>
      </c>
      <c r="W185">
        <v>2.72</v>
      </c>
      <c r="Y185">
        <v>5.05</v>
      </c>
      <c r="Z185">
        <v>2</v>
      </c>
      <c r="AA185" t="s">
        <v>4250</v>
      </c>
      <c r="AB185">
        <v>0</v>
      </c>
      <c r="AC185">
        <v>3</v>
      </c>
      <c r="AD185">
        <v>5.2350000000000003</v>
      </c>
      <c r="AF185" t="s">
        <v>7949</v>
      </c>
      <c r="AI185">
        <v>0</v>
      </c>
      <c r="AJ185">
        <v>0</v>
      </c>
      <c r="AK185" t="s">
        <v>7981</v>
      </c>
      <c r="AL185" t="s">
        <v>7981</v>
      </c>
    </row>
    <row r="186" spans="1:38" x14ac:dyDescent="0.25">
      <c r="A186" t="s">
        <v>5416</v>
      </c>
      <c r="B186" t="s">
        <v>4839</v>
      </c>
      <c r="C186" t="s">
        <v>4842</v>
      </c>
      <c r="D186">
        <v>5.4</v>
      </c>
      <c r="E186" t="s">
        <v>4845</v>
      </c>
      <c r="F186">
        <v>8.27</v>
      </c>
      <c r="G186">
        <v>0</v>
      </c>
      <c r="H186">
        <v>1</v>
      </c>
      <c r="I186" t="s">
        <v>6220</v>
      </c>
      <c r="J186" t="s">
        <v>6322</v>
      </c>
      <c r="K186" t="s">
        <v>6860</v>
      </c>
      <c r="L186" t="s">
        <v>6861</v>
      </c>
      <c r="M186" t="s">
        <v>6882</v>
      </c>
      <c r="N186">
        <v>8</v>
      </c>
      <c r="O186" t="s">
        <v>6941</v>
      </c>
      <c r="P186" t="s">
        <v>7142</v>
      </c>
      <c r="Q186">
        <v>5</v>
      </c>
      <c r="R186">
        <v>3</v>
      </c>
      <c r="U186">
        <v>441.49</v>
      </c>
      <c r="V186">
        <v>116.37</v>
      </c>
      <c r="W186">
        <v>3.16</v>
      </c>
      <c r="X186">
        <v>9.93</v>
      </c>
      <c r="Y186">
        <v>6.93</v>
      </c>
      <c r="Z186">
        <v>2</v>
      </c>
      <c r="AA186" t="s">
        <v>4250</v>
      </c>
      <c r="AB186">
        <v>0</v>
      </c>
      <c r="AC186">
        <v>3</v>
      </c>
      <c r="AF186" t="s">
        <v>7949</v>
      </c>
      <c r="AI186">
        <v>0</v>
      </c>
      <c r="AJ186">
        <v>0</v>
      </c>
    </row>
    <row r="187" spans="1:38" x14ac:dyDescent="0.25">
      <c r="A187" t="s">
        <v>5417</v>
      </c>
      <c r="B187" t="s">
        <v>4839</v>
      </c>
      <c r="C187" t="s">
        <v>4842</v>
      </c>
      <c r="D187">
        <v>5.5</v>
      </c>
      <c r="E187" t="s">
        <v>4845</v>
      </c>
      <c r="F187">
        <v>8.26</v>
      </c>
      <c r="G187">
        <v>0.41</v>
      </c>
      <c r="H187">
        <v>2</v>
      </c>
      <c r="I187" t="s">
        <v>6221</v>
      </c>
      <c r="J187" t="s">
        <v>6323</v>
      </c>
      <c r="K187" t="s">
        <v>6860</v>
      </c>
      <c r="L187" t="s">
        <v>6861</v>
      </c>
      <c r="M187" t="s">
        <v>6882</v>
      </c>
      <c r="N187">
        <v>8</v>
      </c>
      <c r="O187" t="s">
        <v>6941</v>
      </c>
      <c r="P187" t="s">
        <v>7143</v>
      </c>
      <c r="Q187">
        <v>5</v>
      </c>
      <c r="R187">
        <v>3</v>
      </c>
      <c r="S187">
        <v>0.28000000000000003</v>
      </c>
      <c r="T187">
        <v>0.4</v>
      </c>
      <c r="U187">
        <v>420.44</v>
      </c>
      <c r="V187">
        <v>112.01</v>
      </c>
      <c r="W187">
        <v>2.36</v>
      </c>
      <c r="X187">
        <v>9.93</v>
      </c>
      <c r="Y187">
        <v>6.89</v>
      </c>
      <c r="Z187">
        <v>2</v>
      </c>
      <c r="AA187" t="s">
        <v>4250</v>
      </c>
      <c r="AB187">
        <v>0</v>
      </c>
      <c r="AC187">
        <v>3</v>
      </c>
      <c r="AD187">
        <v>4.0012857142857143</v>
      </c>
      <c r="AF187" t="s">
        <v>7949</v>
      </c>
      <c r="AI187">
        <v>0</v>
      </c>
      <c r="AJ187">
        <v>0</v>
      </c>
    </row>
    <row r="188" spans="1:38" x14ac:dyDescent="0.25">
      <c r="A188" t="s">
        <v>5418</v>
      </c>
      <c r="B188" t="s">
        <v>4839</v>
      </c>
      <c r="C188" t="s">
        <v>4842</v>
      </c>
      <c r="D188">
        <v>5.5</v>
      </c>
      <c r="E188" t="s">
        <v>4845</v>
      </c>
      <c r="F188">
        <v>8.26</v>
      </c>
      <c r="G188">
        <v>0.65</v>
      </c>
      <c r="H188">
        <v>2</v>
      </c>
      <c r="I188" t="s">
        <v>6220</v>
      </c>
      <c r="J188" t="s">
        <v>6324</v>
      </c>
      <c r="K188" t="s">
        <v>6860</v>
      </c>
      <c r="L188" t="s">
        <v>6861</v>
      </c>
      <c r="M188" t="s">
        <v>6874</v>
      </c>
      <c r="N188">
        <v>8</v>
      </c>
      <c r="O188" t="s">
        <v>6931</v>
      </c>
      <c r="P188" t="s">
        <v>7144</v>
      </c>
      <c r="Q188">
        <v>7</v>
      </c>
      <c r="R188">
        <v>2</v>
      </c>
      <c r="S188">
        <v>1.81</v>
      </c>
      <c r="T188">
        <v>1.81</v>
      </c>
      <c r="U188">
        <v>455.92</v>
      </c>
      <c r="V188">
        <v>112.18</v>
      </c>
      <c r="W188">
        <v>3.27</v>
      </c>
      <c r="Y188">
        <v>0</v>
      </c>
      <c r="Z188">
        <v>3</v>
      </c>
      <c r="AA188" t="s">
        <v>4250</v>
      </c>
      <c r="AB188">
        <v>0</v>
      </c>
      <c r="AC188">
        <v>3</v>
      </c>
      <c r="AD188">
        <v>4.0755238095238093</v>
      </c>
      <c r="AF188" t="s">
        <v>7949</v>
      </c>
      <c r="AI188">
        <v>0</v>
      </c>
      <c r="AJ188">
        <v>0</v>
      </c>
    </row>
    <row r="189" spans="1:38" x14ac:dyDescent="0.25">
      <c r="A189" t="s">
        <v>5419</v>
      </c>
      <c r="B189" t="s">
        <v>4839</v>
      </c>
      <c r="C189" t="s">
        <v>4842</v>
      </c>
      <c r="D189">
        <v>5.6</v>
      </c>
      <c r="E189" t="s">
        <v>4845</v>
      </c>
      <c r="F189">
        <v>8.25</v>
      </c>
      <c r="G189">
        <v>0</v>
      </c>
      <c r="H189">
        <v>1</v>
      </c>
      <c r="I189" t="s">
        <v>6220</v>
      </c>
      <c r="J189" t="s">
        <v>6325</v>
      </c>
      <c r="K189" t="s">
        <v>6860</v>
      </c>
      <c r="L189" t="s">
        <v>6861</v>
      </c>
      <c r="M189" t="s">
        <v>6890</v>
      </c>
      <c r="N189">
        <v>9</v>
      </c>
      <c r="O189" t="s">
        <v>6949</v>
      </c>
      <c r="P189" t="s">
        <v>7145</v>
      </c>
      <c r="Q189">
        <v>8</v>
      </c>
      <c r="R189">
        <v>1</v>
      </c>
      <c r="S189">
        <v>2.8</v>
      </c>
      <c r="T189">
        <v>2.8</v>
      </c>
      <c r="U189">
        <v>436.39</v>
      </c>
      <c r="V189">
        <v>106.17</v>
      </c>
      <c r="W189">
        <v>1.03</v>
      </c>
      <c r="Y189">
        <v>5.54</v>
      </c>
      <c r="Z189">
        <v>2</v>
      </c>
      <c r="AA189" t="s">
        <v>4250</v>
      </c>
      <c r="AB189">
        <v>0</v>
      </c>
      <c r="AC189">
        <v>4</v>
      </c>
      <c r="AD189">
        <v>4.3486904761904768</v>
      </c>
      <c r="AF189" t="s">
        <v>7949</v>
      </c>
      <c r="AI189">
        <v>0</v>
      </c>
      <c r="AJ189">
        <v>0</v>
      </c>
    </row>
    <row r="190" spans="1:38" x14ac:dyDescent="0.25">
      <c r="A190" t="s">
        <v>5420</v>
      </c>
      <c r="B190" t="s">
        <v>4839</v>
      </c>
      <c r="C190" t="s">
        <v>4842</v>
      </c>
      <c r="D190">
        <v>5.6</v>
      </c>
      <c r="E190" t="s">
        <v>4845</v>
      </c>
      <c r="F190">
        <v>8.25</v>
      </c>
      <c r="G190">
        <v>0</v>
      </c>
      <c r="H190">
        <v>1</v>
      </c>
      <c r="I190" t="s">
        <v>6220</v>
      </c>
      <c r="J190" t="s">
        <v>6326</v>
      </c>
      <c r="K190" t="s">
        <v>6860</v>
      </c>
      <c r="L190" t="s">
        <v>6861</v>
      </c>
      <c r="M190" t="s">
        <v>6890</v>
      </c>
      <c r="N190">
        <v>9</v>
      </c>
      <c r="O190" t="s">
        <v>6949</v>
      </c>
      <c r="P190" t="s">
        <v>7146</v>
      </c>
      <c r="Q190">
        <v>7</v>
      </c>
      <c r="R190">
        <v>1</v>
      </c>
      <c r="S190">
        <v>3.02</v>
      </c>
      <c r="T190">
        <v>3.04</v>
      </c>
      <c r="U190">
        <v>452.41</v>
      </c>
      <c r="V190">
        <v>96.94</v>
      </c>
      <c r="W190">
        <v>1.72</v>
      </c>
      <c r="Y190">
        <v>5.67</v>
      </c>
      <c r="Z190">
        <v>2</v>
      </c>
      <c r="AA190" t="s">
        <v>4250</v>
      </c>
      <c r="AB190">
        <v>0</v>
      </c>
      <c r="AC190">
        <v>4</v>
      </c>
      <c r="AD190">
        <v>4.4119285714285708</v>
      </c>
      <c r="AF190" t="s">
        <v>7949</v>
      </c>
      <c r="AI190">
        <v>0</v>
      </c>
      <c r="AJ190">
        <v>0</v>
      </c>
    </row>
    <row r="191" spans="1:38" x14ac:dyDescent="0.25">
      <c r="A191" t="s">
        <v>5421</v>
      </c>
      <c r="B191" t="s">
        <v>4839</v>
      </c>
      <c r="C191" t="s">
        <v>4842</v>
      </c>
      <c r="D191">
        <v>5.6</v>
      </c>
      <c r="E191" t="s">
        <v>4845</v>
      </c>
      <c r="F191">
        <v>8.25</v>
      </c>
      <c r="G191">
        <v>0</v>
      </c>
      <c r="H191">
        <v>1</v>
      </c>
      <c r="I191" t="s">
        <v>6220</v>
      </c>
      <c r="J191" t="s">
        <v>6327</v>
      </c>
      <c r="K191" t="s">
        <v>6860</v>
      </c>
      <c r="L191" t="s">
        <v>6861</v>
      </c>
      <c r="M191" t="s">
        <v>6890</v>
      </c>
      <c r="N191">
        <v>9</v>
      </c>
      <c r="O191" t="s">
        <v>6949</v>
      </c>
      <c r="P191" t="s">
        <v>7147</v>
      </c>
      <c r="Q191">
        <v>7</v>
      </c>
      <c r="R191">
        <v>1</v>
      </c>
      <c r="S191">
        <v>3.46</v>
      </c>
      <c r="T191">
        <v>3.47</v>
      </c>
      <c r="U191">
        <v>446.43</v>
      </c>
      <c r="V191">
        <v>96.94</v>
      </c>
      <c r="W191">
        <v>1.9</v>
      </c>
      <c r="Y191">
        <v>5.63</v>
      </c>
      <c r="Z191">
        <v>2</v>
      </c>
      <c r="AA191" t="s">
        <v>4250</v>
      </c>
      <c r="AB191">
        <v>0</v>
      </c>
      <c r="AC191">
        <v>4</v>
      </c>
      <c r="AD191">
        <v>4.0196428571428573</v>
      </c>
      <c r="AF191" t="s">
        <v>7949</v>
      </c>
      <c r="AI191">
        <v>0</v>
      </c>
      <c r="AJ191">
        <v>0</v>
      </c>
    </row>
    <row r="192" spans="1:38" x14ac:dyDescent="0.25">
      <c r="A192" t="s">
        <v>5422</v>
      </c>
      <c r="B192" t="s">
        <v>4839</v>
      </c>
      <c r="C192" t="s">
        <v>4842</v>
      </c>
      <c r="D192">
        <v>5.7</v>
      </c>
      <c r="E192" t="s">
        <v>4845</v>
      </c>
      <c r="F192">
        <v>8.24</v>
      </c>
      <c r="G192">
        <v>0</v>
      </c>
      <c r="H192">
        <v>1</v>
      </c>
      <c r="I192" t="s">
        <v>6220</v>
      </c>
      <c r="J192" t="s">
        <v>6328</v>
      </c>
      <c r="K192" t="s">
        <v>6860</v>
      </c>
      <c r="L192" t="s">
        <v>6861</v>
      </c>
      <c r="M192" t="s">
        <v>6882</v>
      </c>
      <c r="N192">
        <v>8</v>
      </c>
      <c r="O192" t="s">
        <v>6941</v>
      </c>
      <c r="P192" t="s">
        <v>7148</v>
      </c>
      <c r="Q192">
        <v>7</v>
      </c>
      <c r="R192">
        <v>3</v>
      </c>
      <c r="S192">
        <v>7.0000000000000007E-2</v>
      </c>
      <c r="T192">
        <v>0.12</v>
      </c>
      <c r="U192">
        <v>491.93</v>
      </c>
      <c r="V192">
        <v>145.03</v>
      </c>
      <c r="W192">
        <v>2.37</v>
      </c>
      <c r="X192">
        <v>8.5399999999999991</v>
      </c>
      <c r="Y192">
        <v>6.15</v>
      </c>
      <c r="Z192">
        <v>2</v>
      </c>
      <c r="AA192" t="s">
        <v>4250</v>
      </c>
      <c r="AB192">
        <v>0</v>
      </c>
      <c r="AC192">
        <v>3</v>
      </c>
      <c r="AD192">
        <v>3.2243095238095241</v>
      </c>
      <c r="AF192" t="s">
        <v>7949</v>
      </c>
      <c r="AI192">
        <v>0</v>
      </c>
      <c r="AJ192">
        <v>0</v>
      </c>
    </row>
    <row r="193" spans="1:38" x14ac:dyDescent="0.25">
      <c r="A193" t="s">
        <v>5423</v>
      </c>
      <c r="B193" t="s">
        <v>4839</v>
      </c>
      <c r="C193" t="s">
        <v>4842</v>
      </c>
      <c r="D193">
        <v>5.8</v>
      </c>
      <c r="E193" t="s">
        <v>4845</v>
      </c>
      <c r="F193">
        <v>8.24</v>
      </c>
      <c r="G193">
        <v>0.64</v>
      </c>
      <c r="H193">
        <v>2</v>
      </c>
      <c r="I193" t="s">
        <v>6221</v>
      </c>
      <c r="J193" t="s">
        <v>6329</v>
      </c>
      <c r="K193" t="s">
        <v>6860</v>
      </c>
      <c r="L193" t="s">
        <v>6861</v>
      </c>
      <c r="M193" t="s">
        <v>6879</v>
      </c>
      <c r="N193">
        <v>8</v>
      </c>
      <c r="O193" t="s">
        <v>6937</v>
      </c>
      <c r="P193" t="s">
        <v>7149</v>
      </c>
      <c r="Q193">
        <v>7</v>
      </c>
      <c r="R193">
        <v>3</v>
      </c>
      <c r="S193">
        <v>0.2</v>
      </c>
      <c r="T193">
        <v>0.23</v>
      </c>
      <c r="U193">
        <v>462.5</v>
      </c>
      <c r="V193">
        <v>130.47</v>
      </c>
      <c r="W193">
        <v>1.85</v>
      </c>
      <c r="X193">
        <v>10.26</v>
      </c>
      <c r="Y193">
        <v>6.22</v>
      </c>
      <c r="Z193">
        <v>2</v>
      </c>
      <c r="AA193" t="s">
        <v>4250</v>
      </c>
      <c r="AB193">
        <v>0</v>
      </c>
      <c r="AC193">
        <v>4</v>
      </c>
      <c r="AD193">
        <v>3.4345238095238089</v>
      </c>
      <c r="AF193" t="s">
        <v>7949</v>
      </c>
      <c r="AI193">
        <v>0</v>
      </c>
      <c r="AJ193">
        <v>0</v>
      </c>
    </row>
    <row r="194" spans="1:38" x14ac:dyDescent="0.25">
      <c r="A194" t="s">
        <v>5424</v>
      </c>
      <c r="B194" t="s">
        <v>4839</v>
      </c>
      <c r="C194" t="s">
        <v>4842</v>
      </c>
      <c r="D194">
        <v>5.9</v>
      </c>
      <c r="E194" t="s">
        <v>4845</v>
      </c>
      <c r="F194">
        <v>8.23</v>
      </c>
      <c r="G194">
        <v>0</v>
      </c>
      <c r="H194">
        <v>1</v>
      </c>
      <c r="I194" t="s">
        <v>6220</v>
      </c>
      <c r="K194" t="s">
        <v>6860</v>
      </c>
      <c r="L194" t="s">
        <v>6861</v>
      </c>
      <c r="M194" t="s">
        <v>6868</v>
      </c>
      <c r="N194">
        <v>9</v>
      </c>
      <c r="O194" t="s">
        <v>6925</v>
      </c>
      <c r="P194" t="s">
        <v>7150</v>
      </c>
      <c r="Q194">
        <v>8</v>
      </c>
      <c r="R194">
        <v>7</v>
      </c>
      <c r="S194">
        <v>4.45</v>
      </c>
      <c r="T194">
        <v>4.45</v>
      </c>
      <c r="U194">
        <v>690.88</v>
      </c>
      <c r="V194">
        <v>218.05</v>
      </c>
      <c r="W194">
        <v>1.88</v>
      </c>
      <c r="X194">
        <v>11.19</v>
      </c>
      <c r="Y194">
        <v>0</v>
      </c>
      <c r="Z194">
        <v>1</v>
      </c>
      <c r="AA194" t="s">
        <v>4250</v>
      </c>
      <c r="AB194">
        <v>2</v>
      </c>
      <c r="AC194">
        <v>18</v>
      </c>
      <c r="AD194">
        <v>1.2749999999999999</v>
      </c>
      <c r="AF194" t="s">
        <v>7949</v>
      </c>
      <c r="AI194">
        <v>0</v>
      </c>
      <c r="AJ194">
        <v>0</v>
      </c>
      <c r="AK194" t="s">
        <v>7961</v>
      </c>
      <c r="AL194" t="s">
        <v>7961</v>
      </c>
    </row>
    <row r="195" spans="1:38" x14ac:dyDescent="0.25">
      <c r="A195" t="s">
        <v>5425</v>
      </c>
      <c r="B195" t="s">
        <v>4839</v>
      </c>
      <c r="C195" t="s">
        <v>4842</v>
      </c>
      <c r="D195">
        <v>5.9</v>
      </c>
      <c r="E195" t="s">
        <v>4845</v>
      </c>
      <c r="F195">
        <v>8.23</v>
      </c>
      <c r="G195">
        <v>0</v>
      </c>
      <c r="H195">
        <v>1</v>
      </c>
      <c r="I195" t="s">
        <v>6220</v>
      </c>
      <c r="K195" t="s">
        <v>6860</v>
      </c>
      <c r="L195" t="s">
        <v>6861</v>
      </c>
      <c r="M195" t="s">
        <v>6873</v>
      </c>
      <c r="N195">
        <v>9</v>
      </c>
      <c r="O195" t="s">
        <v>6930</v>
      </c>
      <c r="P195" t="s">
        <v>7151</v>
      </c>
      <c r="Q195">
        <v>8</v>
      </c>
      <c r="R195">
        <v>7</v>
      </c>
      <c r="S195">
        <v>3.98</v>
      </c>
      <c r="T195">
        <v>3.98</v>
      </c>
      <c r="U195">
        <v>704.91</v>
      </c>
      <c r="V195">
        <v>218.05</v>
      </c>
      <c r="W195">
        <v>2.27</v>
      </c>
      <c r="X195">
        <v>11.24</v>
      </c>
      <c r="Y195">
        <v>0</v>
      </c>
      <c r="Z195">
        <v>1</v>
      </c>
      <c r="AA195" t="s">
        <v>4250</v>
      </c>
      <c r="AB195">
        <v>2</v>
      </c>
      <c r="AC195">
        <v>19</v>
      </c>
      <c r="AD195">
        <v>1.52</v>
      </c>
      <c r="AF195" t="s">
        <v>7949</v>
      </c>
      <c r="AI195">
        <v>0</v>
      </c>
      <c r="AJ195">
        <v>0</v>
      </c>
      <c r="AK195" t="s">
        <v>7965</v>
      </c>
      <c r="AL195" t="s">
        <v>7965</v>
      </c>
    </row>
    <row r="196" spans="1:38" x14ac:dyDescent="0.25">
      <c r="A196" t="s">
        <v>5425</v>
      </c>
      <c r="B196" t="s">
        <v>4839</v>
      </c>
      <c r="C196" t="s">
        <v>4842</v>
      </c>
      <c r="D196">
        <v>5.9</v>
      </c>
      <c r="E196" t="s">
        <v>4845</v>
      </c>
      <c r="F196">
        <v>8.23</v>
      </c>
      <c r="G196">
        <v>0</v>
      </c>
      <c r="H196">
        <v>1</v>
      </c>
      <c r="I196" t="s">
        <v>6220</v>
      </c>
      <c r="K196" t="s">
        <v>6860</v>
      </c>
      <c r="L196" t="s">
        <v>6861</v>
      </c>
      <c r="M196" t="s">
        <v>6872</v>
      </c>
      <c r="N196">
        <v>9</v>
      </c>
      <c r="O196" t="s">
        <v>6929</v>
      </c>
      <c r="P196" t="s">
        <v>7151</v>
      </c>
      <c r="Q196">
        <v>8</v>
      </c>
      <c r="R196">
        <v>7</v>
      </c>
      <c r="S196">
        <v>3.98</v>
      </c>
      <c r="T196">
        <v>3.98</v>
      </c>
      <c r="U196">
        <v>704.91</v>
      </c>
      <c r="V196">
        <v>218.05</v>
      </c>
      <c r="W196">
        <v>2.27</v>
      </c>
      <c r="X196">
        <v>11.24</v>
      </c>
      <c r="Y196">
        <v>0</v>
      </c>
      <c r="Z196">
        <v>1</v>
      </c>
      <c r="AA196" t="s">
        <v>4250</v>
      </c>
      <c r="AB196">
        <v>2</v>
      </c>
      <c r="AC196">
        <v>19</v>
      </c>
      <c r="AD196">
        <v>1.52</v>
      </c>
      <c r="AF196" t="s">
        <v>7949</v>
      </c>
      <c r="AI196">
        <v>0</v>
      </c>
      <c r="AJ196">
        <v>0</v>
      </c>
      <c r="AK196" t="s">
        <v>7964</v>
      </c>
      <c r="AL196" t="s">
        <v>7964</v>
      </c>
    </row>
    <row r="197" spans="1:38" x14ac:dyDescent="0.25">
      <c r="A197" t="s">
        <v>5426</v>
      </c>
      <c r="B197" t="s">
        <v>4839</v>
      </c>
      <c r="C197" t="s">
        <v>4842</v>
      </c>
      <c r="D197">
        <v>5.9</v>
      </c>
      <c r="E197" t="s">
        <v>4845</v>
      </c>
      <c r="F197">
        <v>8.23</v>
      </c>
      <c r="G197">
        <v>0</v>
      </c>
      <c r="H197">
        <v>1</v>
      </c>
      <c r="I197" t="s">
        <v>6220</v>
      </c>
      <c r="K197" t="s">
        <v>6860</v>
      </c>
      <c r="L197" t="s">
        <v>6861</v>
      </c>
      <c r="M197" t="s">
        <v>6885</v>
      </c>
      <c r="N197">
        <v>9</v>
      </c>
      <c r="O197" t="s">
        <v>6944</v>
      </c>
      <c r="P197" t="s">
        <v>7152</v>
      </c>
      <c r="Q197">
        <v>8</v>
      </c>
      <c r="R197">
        <v>7</v>
      </c>
      <c r="S197">
        <v>3.98</v>
      </c>
      <c r="T197">
        <v>3.98</v>
      </c>
      <c r="U197">
        <v>704.91</v>
      </c>
      <c r="V197">
        <v>218.05</v>
      </c>
      <c r="W197">
        <v>2.27</v>
      </c>
      <c r="X197">
        <v>11.24</v>
      </c>
      <c r="Y197">
        <v>0</v>
      </c>
      <c r="Z197">
        <v>1</v>
      </c>
      <c r="AA197" t="s">
        <v>4250</v>
      </c>
      <c r="AB197">
        <v>2</v>
      </c>
      <c r="AC197">
        <v>19</v>
      </c>
      <c r="AD197">
        <v>1.52</v>
      </c>
      <c r="AF197" t="s">
        <v>7949</v>
      </c>
      <c r="AI197">
        <v>0</v>
      </c>
      <c r="AJ197">
        <v>0</v>
      </c>
      <c r="AK197" t="s">
        <v>7971</v>
      </c>
      <c r="AL197" t="s">
        <v>7971</v>
      </c>
    </row>
    <row r="198" spans="1:38" x14ac:dyDescent="0.25">
      <c r="A198" t="s">
        <v>5426</v>
      </c>
      <c r="B198" t="s">
        <v>4839</v>
      </c>
      <c r="C198" t="s">
        <v>4842</v>
      </c>
      <c r="D198">
        <v>5.9</v>
      </c>
      <c r="E198" t="s">
        <v>4845</v>
      </c>
      <c r="F198">
        <v>8.23</v>
      </c>
      <c r="G198">
        <v>0</v>
      </c>
      <c r="H198">
        <v>1</v>
      </c>
      <c r="I198" t="s">
        <v>6220</v>
      </c>
      <c r="K198" t="s">
        <v>6860</v>
      </c>
      <c r="M198" t="s">
        <v>6865</v>
      </c>
      <c r="N198">
        <v>8</v>
      </c>
      <c r="O198" t="s">
        <v>6924</v>
      </c>
      <c r="P198" t="s">
        <v>7152</v>
      </c>
      <c r="Q198">
        <v>8</v>
      </c>
      <c r="R198">
        <v>7</v>
      </c>
      <c r="S198">
        <v>3.98</v>
      </c>
      <c r="T198">
        <v>3.98</v>
      </c>
      <c r="U198">
        <v>704.91</v>
      </c>
      <c r="V198">
        <v>218.05</v>
      </c>
      <c r="W198">
        <v>2.27</v>
      </c>
      <c r="X198">
        <v>11.24</v>
      </c>
      <c r="Y198">
        <v>0</v>
      </c>
      <c r="Z198">
        <v>1</v>
      </c>
      <c r="AA198" t="s">
        <v>4250</v>
      </c>
      <c r="AB198">
        <v>2</v>
      </c>
      <c r="AC198">
        <v>19</v>
      </c>
      <c r="AD198">
        <v>1.52</v>
      </c>
      <c r="AF198" t="s">
        <v>7949</v>
      </c>
      <c r="AI198">
        <v>0</v>
      </c>
      <c r="AJ198">
        <v>0</v>
      </c>
      <c r="AK198" t="s">
        <v>7960</v>
      </c>
      <c r="AL198" t="s">
        <v>7960</v>
      </c>
    </row>
    <row r="199" spans="1:38" x14ac:dyDescent="0.25">
      <c r="A199" t="s">
        <v>5427</v>
      </c>
      <c r="B199" t="s">
        <v>4839</v>
      </c>
      <c r="C199" t="s">
        <v>4842</v>
      </c>
      <c r="D199">
        <v>5.9</v>
      </c>
      <c r="E199" t="s">
        <v>4845</v>
      </c>
      <c r="F199">
        <v>8.23</v>
      </c>
      <c r="G199">
        <v>0.47</v>
      </c>
      <c r="H199">
        <v>2</v>
      </c>
      <c r="I199" t="s">
        <v>6221</v>
      </c>
      <c r="J199" t="s">
        <v>6330</v>
      </c>
      <c r="K199" t="s">
        <v>6860</v>
      </c>
      <c r="L199" t="s">
        <v>6861</v>
      </c>
      <c r="M199" t="s">
        <v>6882</v>
      </c>
      <c r="N199">
        <v>8</v>
      </c>
      <c r="O199" t="s">
        <v>6941</v>
      </c>
      <c r="P199" t="s">
        <v>7153</v>
      </c>
      <c r="Q199">
        <v>6</v>
      </c>
      <c r="R199">
        <v>3</v>
      </c>
      <c r="S199">
        <v>0.63</v>
      </c>
      <c r="T199">
        <v>0.65</v>
      </c>
      <c r="U199">
        <v>466.92</v>
      </c>
      <c r="V199">
        <v>121.24</v>
      </c>
      <c r="W199">
        <v>2.5</v>
      </c>
      <c r="X199">
        <v>9.98</v>
      </c>
      <c r="Y199">
        <v>6.15</v>
      </c>
      <c r="Z199">
        <v>2</v>
      </c>
      <c r="AA199" t="s">
        <v>4250</v>
      </c>
      <c r="AB199">
        <v>0</v>
      </c>
      <c r="AC199">
        <v>3</v>
      </c>
      <c r="AD199">
        <v>3.4029523809523812</v>
      </c>
      <c r="AF199" t="s">
        <v>7949</v>
      </c>
      <c r="AI199">
        <v>0</v>
      </c>
      <c r="AJ199">
        <v>0</v>
      </c>
    </row>
    <row r="200" spans="1:38" x14ac:dyDescent="0.25">
      <c r="A200" t="s">
        <v>5428</v>
      </c>
      <c r="B200" t="s">
        <v>4839</v>
      </c>
      <c r="C200" t="s">
        <v>4842</v>
      </c>
      <c r="D200">
        <v>6</v>
      </c>
      <c r="E200" t="s">
        <v>4845</v>
      </c>
      <c r="F200">
        <v>8.2200000000000006</v>
      </c>
      <c r="G200">
        <v>0</v>
      </c>
      <c r="H200">
        <v>1</v>
      </c>
      <c r="I200" t="s">
        <v>6220</v>
      </c>
      <c r="K200" t="s">
        <v>6860</v>
      </c>
      <c r="M200" t="s">
        <v>6865</v>
      </c>
      <c r="N200">
        <v>8</v>
      </c>
      <c r="O200" t="s">
        <v>6935</v>
      </c>
      <c r="P200" t="s">
        <v>7154</v>
      </c>
      <c r="Q200">
        <v>6</v>
      </c>
      <c r="R200">
        <v>2</v>
      </c>
      <c r="S200">
        <v>1.94</v>
      </c>
      <c r="T200">
        <v>1.99</v>
      </c>
      <c r="U200">
        <v>446.51</v>
      </c>
      <c r="V200">
        <v>96.11</v>
      </c>
      <c r="W200">
        <v>3.15</v>
      </c>
      <c r="Y200">
        <v>6.66</v>
      </c>
      <c r="Z200">
        <v>3</v>
      </c>
      <c r="AA200" t="s">
        <v>4250</v>
      </c>
      <c r="AB200">
        <v>0</v>
      </c>
      <c r="AC200">
        <v>3</v>
      </c>
      <c r="AD200">
        <v>4.678404761904762</v>
      </c>
      <c r="AF200" t="s">
        <v>7949</v>
      </c>
      <c r="AI200">
        <v>0</v>
      </c>
      <c r="AJ200">
        <v>0</v>
      </c>
      <c r="AK200" t="s">
        <v>7967</v>
      </c>
      <c r="AL200" t="s">
        <v>7967</v>
      </c>
    </row>
    <row r="201" spans="1:38" x14ac:dyDescent="0.25">
      <c r="A201" t="s">
        <v>5429</v>
      </c>
      <c r="B201" t="s">
        <v>4839</v>
      </c>
      <c r="C201" t="s">
        <v>4842</v>
      </c>
      <c r="D201">
        <v>6</v>
      </c>
      <c r="E201" t="s">
        <v>4845</v>
      </c>
      <c r="F201">
        <v>8.2200000000000006</v>
      </c>
      <c r="G201">
        <v>0</v>
      </c>
      <c r="H201">
        <v>1</v>
      </c>
      <c r="I201" t="s">
        <v>6220</v>
      </c>
      <c r="K201" t="s">
        <v>6860</v>
      </c>
      <c r="M201" t="s">
        <v>6865</v>
      </c>
      <c r="N201">
        <v>8</v>
      </c>
      <c r="O201" t="s">
        <v>6935</v>
      </c>
      <c r="P201" t="s">
        <v>7155</v>
      </c>
      <c r="Q201">
        <v>7</v>
      </c>
      <c r="R201">
        <v>2</v>
      </c>
      <c r="S201">
        <v>1.6</v>
      </c>
      <c r="T201">
        <v>1.64</v>
      </c>
      <c r="U201">
        <v>453.53</v>
      </c>
      <c r="V201">
        <v>119.9</v>
      </c>
      <c r="W201">
        <v>2.88</v>
      </c>
      <c r="Y201">
        <v>6.58</v>
      </c>
      <c r="Z201">
        <v>3</v>
      </c>
      <c r="AA201" t="s">
        <v>4250</v>
      </c>
      <c r="AB201">
        <v>0</v>
      </c>
      <c r="AC201">
        <v>3</v>
      </c>
      <c r="AD201">
        <v>3.835261904761905</v>
      </c>
      <c r="AF201" t="s">
        <v>7949</v>
      </c>
      <c r="AI201">
        <v>0</v>
      </c>
      <c r="AJ201">
        <v>0</v>
      </c>
      <c r="AK201" t="s">
        <v>7967</v>
      </c>
      <c r="AL201" t="s">
        <v>7967</v>
      </c>
    </row>
    <row r="202" spans="1:38" x14ac:dyDescent="0.25">
      <c r="A202" t="s">
        <v>5429</v>
      </c>
      <c r="B202" t="s">
        <v>4839</v>
      </c>
      <c r="C202" t="s">
        <v>4842</v>
      </c>
      <c r="D202">
        <v>6</v>
      </c>
      <c r="E202" t="s">
        <v>4845</v>
      </c>
      <c r="F202">
        <v>8.2200000000000006</v>
      </c>
      <c r="G202">
        <v>0</v>
      </c>
      <c r="H202">
        <v>1</v>
      </c>
      <c r="I202" t="s">
        <v>6220</v>
      </c>
      <c r="K202" t="s">
        <v>6860</v>
      </c>
      <c r="L202" t="s">
        <v>6861</v>
      </c>
      <c r="M202" t="s">
        <v>6884</v>
      </c>
      <c r="N202">
        <v>9</v>
      </c>
      <c r="O202" t="s">
        <v>6943</v>
      </c>
      <c r="P202" t="s">
        <v>7155</v>
      </c>
      <c r="Q202">
        <v>7</v>
      </c>
      <c r="R202">
        <v>2</v>
      </c>
      <c r="S202">
        <v>1.6</v>
      </c>
      <c r="T202">
        <v>1.64</v>
      </c>
      <c r="U202">
        <v>453.53</v>
      </c>
      <c r="V202">
        <v>119.9</v>
      </c>
      <c r="W202">
        <v>2.88</v>
      </c>
      <c r="Y202">
        <v>6.58</v>
      </c>
      <c r="Z202">
        <v>3</v>
      </c>
      <c r="AA202" t="s">
        <v>4250</v>
      </c>
      <c r="AB202">
        <v>0</v>
      </c>
      <c r="AC202">
        <v>3</v>
      </c>
      <c r="AD202">
        <v>3.835261904761905</v>
      </c>
      <c r="AF202" t="s">
        <v>7949</v>
      </c>
      <c r="AI202">
        <v>0</v>
      </c>
      <c r="AJ202">
        <v>0</v>
      </c>
      <c r="AK202" t="s">
        <v>7970</v>
      </c>
      <c r="AL202" t="s">
        <v>7970</v>
      </c>
    </row>
    <row r="203" spans="1:38" x14ac:dyDescent="0.25">
      <c r="A203" t="s">
        <v>5430</v>
      </c>
      <c r="B203" t="s">
        <v>4839</v>
      </c>
      <c r="C203" t="s">
        <v>4842</v>
      </c>
      <c r="D203">
        <v>6</v>
      </c>
      <c r="E203" t="s">
        <v>4845</v>
      </c>
      <c r="F203">
        <v>8.2200000000000006</v>
      </c>
      <c r="G203">
        <v>0</v>
      </c>
      <c r="H203">
        <v>1</v>
      </c>
      <c r="I203" t="s">
        <v>6220</v>
      </c>
      <c r="K203" t="s">
        <v>6860</v>
      </c>
      <c r="L203" t="s">
        <v>6861</v>
      </c>
      <c r="M203" t="s">
        <v>6884</v>
      </c>
      <c r="N203">
        <v>9</v>
      </c>
      <c r="O203" t="s">
        <v>6943</v>
      </c>
      <c r="P203" t="s">
        <v>7156</v>
      </c>
      <c r="Q203">
        <v>7</v>
      </c>
      <c r="R203">
        <v>1</v>
      </c>
      <c r="S203">
        <v>2.5</v>
      </c>
      <c r="T203">
        <v>2.52</v>
      </c>
      <c r="U203">
        <v>402.41</v>
      </c>
      <c r="V203">
        <v>96.94</v>
      </c>
      <c r="W203">
        <v>1.19</v>
      </c>
      <c r="Y203">
        <v>5.85</v>
      </c>
      <c r="Z203">
        <v>2</v>
      </c>
      <c r="AA203" t="s">
        <v>4250</v>
      </c>
      <c r="AB203">
        <v>0</v>
      </c>
      <c r="AC203">
        <v>3</v>
      </c>
      <c r="AD203">
        <v>5.0490714285714278</v>
      </c>
      <c r="AF203" t="s">
        <v>7949</v>
      </c>
      <c r="AI203">
        <v>0</v>
      </c>
      <c r="AJ203">
        <v>0</v>
      </c>
      <c r="AK203" t="s">
        <v>7970</v>
      </c>
      <c r="AL203" t="s">
        <v>7970</v>
      </c>
    </row>
    <row r="204" spans="1:38" x14ac:dyDescent="0.25">
      <c r="A204" t="s">
        <v>5430</v>
      </c>
      <c r="B204" t="s">
        <v>4839</v>
      </c>
      <c r="C204" t="s">
        <v>4842</v>
      </c>
      <c r="D204">
        <v>6</v>
      </c>
      <c r="E204" t="s">
        <v>4845</v>
      </c>
      <c r="F204">
        <v>8.2200000000000006</v>
      </c>
      <c r="G204">
        <v>0</v>
      </c>
      <c r="H204">
        <v>1</v>
      </c>
      <c r="I204" t="s">
        <v>6220</v>
      </c>
      <c r="J204" t="s">
        <v>6331</v>
      </c>
      <c r="K204" t="s">
        <v>6860</v>
      </c>
      <c r="L204" t="s">
        <v>6861</v>
      </c>
      <c r="M204" t="s">
        <v>6890</v>
      </c>
      <c r="N204">
        <v>9</v>
      </c>
      <c r="O204" t="s">
        <v>6949</v>
      </c>
      <c r="P204" t="s">
        <v>7156</v>
      </c>
      <c r="Q204">
        <v>7</v>
      </c>
      <c r="R204">
        <v>1</v>
      </c>
      <c r="S204">
        <v>2.5</v>
      </c>
      <c r="T204">
        <v>2.52</v>
      </c>
      <c r="U204">
        <v>402.41</v>
      </c>
      <c r="V204">
        <v>96.94</v>
      </c>
      <c r="W204">
        <v>1.19</v>
      </c>
      <c r="Y204">
        <v>5.85</v>
      </c>
      <c r="Z204">
        <v>2</v>
      </c>
      <c r="AA204" t="s">
        <v>4250</v>
      </c>
      <c r="AB204">
        <v>0</v>
      </c>
      <c r="AC204">
        <v>3</v>
      </c>
      <c r="AD204">
        <v>5.0490714285714278</v>
      </c>
      <c r="AF204" t="s">
        <v>7949</v>
      </c>
      <c r="AI204">
        <v>0</v>
      </c>
      <c r="AJ204">
        <v>0</v>
      </c>
    </row>
    <row r="205" spans="1:38" x14ac:dyDescent="0.25">
      <c r="A205" t="s">
        <v>5431</v>
      </c>
      <c r="B205" t="s">
        <v>4839</v>
      </c>
      <c r="C205" t="s">
        <v>4842</v>
      </c>
      <c r="D205">
        <v>6</v>
      </c>
      <c r="E205" t="s">
        <v>4845</v>
      </c>
      <c r="F205">
        <v>8.2200000000000006</v>
      </c>
      <c r="G205">
        <v>0</v>
      </c>
      <c r="H205">
        <v>1</v>
      </c>
      <c r="I205" t="s">
        <v>6220</v>
      </c>
      <c r="K205" t="s">
        <v>6860</v>
      </c>
      <c r="L205" t="s">
        <v>6861</v>
      </c>
      <c r="M205" t="s">
        <v>6897</v>
      </c>
      <c r="N205">
        <v>9</v>
      </c>
      <c r="O205" t="s">
        <v>6958</v>
      </c>
      <c r="P205" t="s">
        <v>7157</v>
      </c>
      <c r="Q205">
        <v>6</v>
      </c>
      <c r="R205">
        <v>4</v>
      </c>
      <c r="S205">
        <v>3.75</v>
      </c>
      <c r="T205">
        <v>3.78</v>
      </c>
      <c r="U205">
        <v>611.55999999999995</v>
      </c>
      <c r="V205">
        <v>130.72999999999999</v>
      </c>
      <c r="W205">
        <v>5.41</v>
      </c>
      <c r="X205">
        <v>11.86</v>
      </c>
      <c r="Y205">
        <v>6.69</v>
      </c>
      <c r="Z205">
        <v>4</v>
      </c>
      <c r="AA205" t="s">
        <v>4250</v>
      </c>
      <c r="AB205">
        <v>2</v>
      </c>
      <c r="AC205">
        <v>10</v>
      </c>
      <c r="AD205">
        <v>1.7350000000000001</v>
      </c>
      <c r="AF205" t="s">
        <v>7949</v>
      </c>
      <c r="AI205">
        <v>0</v>
      </c>
      <c r="AJ205">
        <v>0</v>
      </c>
      <c r="AK205" t="s">
        <v>7979</v>
      </c>
      <c r="AL205" t="s">
        <v>7979</v>
      </c>
    </row>
    <row r="206" spans="1:38" x14ac:dyDescent="0.25">
      <c r="A206" t="s">
        <v>5432</v>
      </c>
      <c r="B206" t="s">
        <v>4839</v>
      </c>
      <c r="C206" t="s">
        <v>4842</v>
      </c>
      <c r="D206">
        <v>6</v>
      </c>
      <c r="E206" t="s">
        <v>4845</v>
      </c>
      <c r="F206">
        <v>8.2200000000000006</v>
      </c>
      <c r="G206">
        <v>0.62</v>
      </c>
      <c r="H206">
        <v>2</v>
      </c>
      <c r="I206" t="s">
        <v>6220</v>
      </c>
      <c r="J206" t="s">
        <v>6332</v>
      </c>
      <c r="K206" t="s">
        <v>6860</v>
      </c>
      <c r="L206" t="s">
        <v>6861</v>
      </c>
      <c r="M206" t="s">
        <v>6893</v>
      </c>
      <c r="N206">
        <v>8</v>
      </c>
      <c r="O206" t="s">
        <v>6956</v>
      </c>
      <c r="P206" t="s">
        <v>7158</v>
      </c>
      <c r="Q206">
        <v>7</v>
      </c>
      <c r="R206">
        <v>5</v>
      </c>
      <c r="U206">
        <v>450.54</v>
      </c>
      <c r="V206">
        <v>132.25</v>
      </c>
      <c r="W206">
        <v>2.86</v>
      </c>
      <c r="X206">
        <v>8.86</v>
      </c>
      <c r="Y206">
        <v>11.08</v>
      </c>
      <c r="Z206">
        <v>2</v>
      </c>
      <c r="AA206" t="s">
        <v>4250</v>
      </c>
      <c r="AB206">
        <v>0</v>
      </c>
      <c r="AC206">
        <v>5</v>
      </c>
      <c r="AF206" t="s">
        <v>7952</v>
      </c>
      <c r="AI206">
        <v>0</v>
      </c>
      <c r="AJ206">
        <v>0</v>
      </c>
    </row>
    <row r="207" spans="1:38" x14ac:dyDescent="0.25">
      <c r="A207" t="s">
        <v>5432</v>
      </c>
      <c r="B207" t="s">
        <v>4839</v>
      </c>
      <c r="C207" t="s">
        <v>4842</v>
      </c>
      <c r="D207">
        <v>14</v>
      </c>
      <c r="E207" t="s">
        <v>4845</v>
      </c>
      <c r="F207">
        <v>7.85</v>
      </c>
      <c r="G207">
        <v>0.62</v>
      </c>
      <c r="H207">
        <v>2</v>
      </c>
      <c r="I207" t="s">
        <v>6220</v>
      </c>
      <c r="J207" t="s">
        <v>6333</v>
      </c>
      <c r="K207" t="s">
        <v>6860</v>
      </c>
      <c r="L207" t="s">
        <v>6861</v>
      </c>
      <c r="M207" t="s">
        <v>6893</v>
      </c>
      <c r="N207">
        <v>8</v>
      </c>
      <c r="O207" t="s">
        <v>6956</v>
      </c>
      <c r="P207" t="s">
        <v>7158</v>
      </c>
      <c r="Q207">
        <v>7</v>
      </c>
      <c r="R207">
        <v>5</v>
      </c>
      <c r="U207">
        <v>450.54</v>
      </c>
      <c r="V207">
        <v>132.25</v>
      </c>
      <c r="W207">
        <v>2.86</v>
      </c>
      <c r="X207">
        <v>8.86</v>
      </c>
      <c r="Y207">
        <v>11.08</v>
      </c>
      <c r="Z207">
        <v>2</v>
      </c>
      <c r="AA207" t="s">
        <v>4250</v>
      </c>
      <c r="AB207">
        <v>0</v>
      </c>
      <c r="AC207">
        <v>5</v>
      </c>
      <c r="AF207" t="s">
        <v>7952</v>
      </c>
      <c r="AI207">
        <v>0</v>
      </c>
      <c r="AJ207">
        <v>0</v>
      </c>
    </row>
    <row r="208" spans="1:38" x14ac:dyDescent="0.25">
      <c r="A208" t="s">
        <v>5433</v>
      </c>
      <c r="B208" t="s">
        <v>4839</v>
      </c>
      <c r="C208" t="s">
        <v>4842</v>
      </c>
      <c r="D208">
        <v>6</v>
      </c>
      <c r="E208" t="s">
        <v>4845</v>
      </c>
      <c r="F208">
        <v>8.2200000000000006</v>
      </c>
      <c r="G208">
        <v>0.41</v>
      </c>
      <c r="H208">
        <v>2</v>
      </c>
      <c r="I208" t="s">
        <v>6221</v>
      </c>
      <c r="J208" t="s">
        <v>6334</v>
      </c>
      <c r="K208" t="s">
        <v>6860</v>
      </c>
      <c r="L208" t="s">
        <v>6861</v>
      </c>
      <c r="M208" t="s">
        <v>6879</v>
      </c>
      <c r="N208">
        <v>8</v>
      </c>
      <c r="O208" t="s">
        <v>6937</v>
      </c>
      <c r="P208" t="s">
        <v>7159</v>
      </c>
      <c r="Q208">
        <v>7</v>
      </c>
      <c r="R208">
        <v>3</v>
      </c>
      <c r="S208">
        <v>-0.39</v>
      </c>
      <c r="T208">
        <v>-0.36</v>
      </c>
      <c r="U208">
        <v>450.49</v>
      </c>
      <c r="V208">
        <v>134.38</v>
      </c>
      <c r="W208">
        <v>2.0499999999999998</v>
      </c>
      <c r="X208">
        <v>10.14</v>
      </c>
      <c r="Y208">
        <v>6.22</v>
      </c>
      <c r="Z208">
        <v>2</v>
      </c>
      <c r="AA208" t="s">
        <v>4250</v>
      </c>
      <c r="AB208">
        <v>0</v>
      </c>
      <c r="AC208">
        <v>3</v>
      </c>
      <c r="AD208">
        <v>3.5203095238095239</v>
      </c>
      <c r="AF208" t="s">
        <v>7949</v>
      </c>
      <c r="AI208">
        <v>0</v>
      </c>
      <c r="AJ208">
        <v>0</v>
      </c>
    </row>
    <row r="209" spans="1:38" x14ac:dyDescent="0.25">
      <c r="A209" t="s">
        <v>5434</v>
      </c>
      <c r="B209" t="s">
        <v>4839</v>
      </c>
      <c r="C209" t="s">
        <v>4842</v>
      </c>
      <c r="D209">
        <v>6.1</v>
      </c>
      <c r="E209" t="s">
        <v>4845</v>
      </c>
      <c r="F209">
        <v>8.2100000000000009</v>
      </c>
      <c r="G209">
        <v>0</v>
      </c>
      <c r="H209">
        <v>1</v>
      </c>
      <c r="I209" t="s">
        <v>6220</v>
      </c>
      <c r="J209" t="s">
        <v>6335</v>
      </c>
      <c r="K209" t="s">
        <v>6860</v>
      </c>
      <c r="L209" t="s">
        <v>6861</v>
      </c>
      <c r="M209" t="s">
        <v>6890</v>
      </c>
      <c r="N209">
        <v>9</v>
      </c>
      <c r="O209" t="s">
        <v>6949</v>
      </c>
      <c r="P209" t="s">
        <v>7160</v>
      </c>
      <c r="Q209">
        <v>7</v>
      </c>
      <c r="R209">
        <v>1</v>
      </c>
      <c r="S209">
        <v>2.2799999999999998</v>
      </c>
      <c r="T209">
        <v>2.29</v>
      </c>
      <c r="U209">
        <v>420.4</v>
      </c>
      <c r="V209">
        <v>96.94</v>
      </c>
      <c r="W209">
        <v>1.33</v>
      </c>
      <c r="Y209">
        <v>5.72</v>
      </c>
      <c r="Z209">
        <v>2</v>
      </c>
      <c r="AA209" t="s">
        <v>4250</v>
      </c>
      <c r="AB209">
        <v>0</v>
      </c>
      <c r="AC209">
        <v>3</v>
      </c>
      <c r="AD209">
        <v>5.0305714285714282</v>
      </c>
      <c r="AF209" t="s">
        <v>7949</v>
      </c>
      <c r="AI209">
        <v>0</v>
      </c>
      <c r="AJ209">
        <v>0</v>
      </c>
    </row>
    <row r="210" spans="1:38" x14ac:dyDescent="0.25">
      <c r="A210" t="s">
        <v>5434</v>
      </c>
      <c r="B210" t="s">
        <v>4839</v>
      </c>
      <c r="C210" t="s">
        <v>4842</v>
      </c>
      <c r="D210">
        <v>7.3</v>
      </c>
      <c r="E210" t="s">
        <v>4845</v>
      </c>
      <c r="F210">
        <v>8.14</v>
      </c>
      <c r="G210">
        <v>0</v>
      </c>
      <c r="H210">
        <v>1</v>
      </c>
      <c r="I210" t="s">
        <v>6220</v>
      </c>
      <c r="J210" t="s">
        <v>6336</v>
      </c>
      <c r="K210" t="s">
        <v>6860</v>
      </c>
      <c r="L210" t="s">
        <v>6861</v>
      </c>
      <c r="M210" t="s">
        <v>6890</v>
      </c>
      <c r="N210">
        <v>9</v>
      </c>
      <c r="O210" t="s">
        <v>6949</v>
      </c>
      <c r="P210" t="s">
        <v>7160</v>
      </c>
      <c r="Q210">
        <v>7</v>
      </c>
      <c r="R210">
        <v>1</v>
      </c>
      <c r="S210">
        <v>2.2799999999999998</v>
      </c>
      <c r="T210">
        <v>2.29</v>
      </c>
      <c r="U210">
        <v>420.4</v>
      </c>
      <c r="V210">
        <v>96.94</v>
      </c>
      <c r="W210">
        <v>1.33</v>
      </c>
      <c r="Y210">
        <v>5.72</v>
      </c>
      <c r="Z210">
        <v>2</v>
      </c>
      <c r="AA210" t="s">
        <v>4250</v>
      </c>
      <c r="AB210">
        <v>0</v>
      </c>
      <c r="AC210">
        <v>3</v>
      </c>
      <c r="AD210">
        <v>5.0305714285714282</v>
      </c>
      <c r="AF210" t="s">
        <v>7949</v>
      </c>
      <c r="AI210">
        <v>0</v>
      </c>
      <c r="AJ210">
        <v>0</v>
      </c>
    </row>
    <row r="211" spans="1:38" x14ac:dyDescent="0.25">
      <c r="A211" t="s">
        <v>5434</v>
      </c>
      <c r="B211" t="s">
        <v>4839</v>
      </c>
      <c r="C211" t="s">
        <v>4842</v>
      </c>
      <c r="D211">
        <v>8.5</v>
      </c>
      <c r="E211" t="s">
        <v>4845</v>
      </c>
      <c r="F211">
        <v>8.07</v>
      </c>
      <c r="G211">
        <v>0</v>
      </c>
      <c r="H211">
        <v>1</v>
      </c>
      <c r="I211" t="s">
        <v>6220</v>
      </c>
      <c r="K211" t="s">
        <v>6860</v>
      </c>
      <c r="L211" t="s">
        <v>6861</v>
      </c>
      <c r="M211" t="s">
        <v>6901</v>
      </c>
      <c r="N211">
        <v>9</v>
      </c>
      <c r="O211" t="s">
        <v>6963</v>
      </c>
      <c r="P211" t="s">
        <v>7160</v>
      </c>
      <c r="Q211">
        <v>7</v>
      </c>
      <c r="R211">
        <v>1</v>
      </c>
      <c r="S211">
        <v>2.2799999999999998</v>
      </c>
      <c r="T211">
        <v>2.29</v>
      </c>
      <c r="U211">
        <v>420.4</v>
      </c>
      <c r="V211">
        <v>96.94</v>
      </c>
      <c r="W211">
        <v>1.33</v>
      </c>
      <c r="Y211">
        <v>5.72</v>
      </c>
      <c r="Z211">
        <v>2</v>
      </c>
      <c r="AA211" t="s">
        <v>4250</v>
      </c>
      <c r="AB211">
        <v>0</v>
      </c>
      <c r="AC211">
        <v>3</v>
      </c>
      <c r="AD211">
        <v>5.0305714285714282</v>
      </c>
      <c r="AF211" t="s">
        <v>7949</v>
      </c>
      <c r="AI211">
        <v>0</v>
      </c>
      <c r="AJ211">
        <v>0</v>
      </c>
      <c r="AK211" t="s">
        <v>7974</v>
      </c>
      <c r="AL211" t="s">
        <v>7974</v>
      </c>
    </row>
    <row r="212" spans="1:38" x14ac:dyDescent="0.25">
      <c r="A212" t="s">
        <v>5434</v>
      </c>
      <c r="B212" t="s">
        <v>4839</v>
      </c>
      <c r="C212" t="s">
        <v>4842</v>
      </c>
      <c r="D212">
        <v>8.5</v>
      </c>
      <c r="E212" t="s">
        <v>4845</v>
      </c>
      <c r="F212">
        <v>8.07</v>
      </c>
      <c r="G212">
        <v>0</v>
      </c>
      <c r="H212">
        <v>1</v>
      </c>
      <c r="I212" t="s">
        <v>6220</v>
      </c>
      <c r="J212" t="s">
        <v>6337</v>
      </c>
      <c r="K212" t="s">
        <v>6860</v>
      </c>
      <c r="L212" t="s">
        <v>6861</v>
      </c>
      <c r="M212" t="s">
        <v>6890</v>
      </c>
      <c r="N212">
        <v>9</v>
      </c>
      <c r="O212" t="s">
        <v>6949</v>
      </c>
      <c r="P212" t="s">
        <v>7160</v>
      </c>
      <c r="Q212">
        <v>7</v>
      </c>
      <c r="R212">
        <v>1</v>
      </c>
      <c r="S212">
        <v>2.2799999999999998</v>
      </c>
      <c r="T212">
        <v>2.29</v>
      </c>
      <c r="U212">
        <v>420.4</v>
      </c>
      <c r="V212">
        <v>96.94</v>
      </c>
      <c r="W212">
        <v>1.33</v>
      </c>
      <c r="Y212">
        <v>5.72</v>
      </c>
      <c r="Z212">
        <v>2</v>
      </c>
      <c r="AA212" t="s">
        <v>4250</v>
      </c>
      <c r="AB212">
        <v>0</v>
      </c>
      <c r="AC212">
        <v>3</v>
      </c>
      <c r="AD212">
        <v>5.0305714285714282</v>
      </c>
      <c r="AF212" t="s">
        <v>7949</v>
      </c>
      <c r="AI212">
        <v>0</v>
      </c>
      <c r="AJ212">
        <v>0</v>
      </c>
    </row>
    <row r="213" spans="1:38" x14ac:dyDescent="0.25">
      <c r="A213" t="s">
        <v>5434</v>
      </c>
      <c r="B213" t="s">
        <v>4839</v>
      </c>
      <c r="C213" t="s">
        <v>4842</v>
      </c>
      <c r="D213">
        <v>9</v>
      </c>
      <c r="E213" t="s">
        <v>4845</v>
      </c>
      <c r="F213">
        <v>8.0500000000000007</v>
      </c>
      <c r="G213">
        <v>0</v>
      </c>
      <c r="H213">
        <v>1</v>
      </c>
      <c r="I213" t="s">
        <v>6220</v>
      </c>
      <c r="K213" t="s">
        <v>6860</v>
      </c>
      <c r="L213" t="s">
        <v>6861</v>
      </c>
      <c r="M213" t="s">
        <v>6884</v>
      </c>
      <c r="N213">
        <v>9</v>
      </c>
      <c r="O213" t="s">
        <v>6943</v>
      </c>
      <c r="P213" t="s">
        <v>7160</v>
      </c>
      <c r="Q213">
        <v>7</v>
      </c>
      <c r="R213">
        <v>1</v>
      </c>
      <c r="S213">
        <v>2.2799999999999998</v>
      </c>
      <c r="T213">
        <v>2.29</v>
      </c>
      <c r="U213">
        <v>420.4</v>
      </c>
      <c r="V213">
        <v>96.94</v>
      </c>
      <c r="W213">
        <v>1.33</v>
      </c>
      <c r="Y213">
        <v>5.72</v>
      </c>
      <c r="Z213">
        <v>2</v>
      </c>
      <c r="AA213" t="s">
        <v>4250</v>
      </c>
      <c r="AB213">
        <v>0</v>
      </c>
      <c r="AC213">
        <v>3</v>
      </c>
      <c r="AD213">
        <v>5.0305714285714282</v>
      </c>
      <c r="AF213" t="s">
        <v>7949</v>
      </c>
      <c r="AI213">
        <v>0</v>
      </c>
      <c r="AJ213">
        <v>0</v>
      </c>
      <c r="AK213" t="s">
        <v>7970</v>
      </c>
      <c r="AL213" t="s">
        <v>7970</v>
      </c>
    </row>
    <row r="214" spans="1:38" x14ac:dyDescent="0.25">
      <c r="A214" t="s">
        <v>5435</v>
      </c>
      <c r="B214" t="s">
        <v>4839</v>
      </c>
      <c r="C214" t="s">
        <v>4842</v>
      </c>
      <c r="D214">
        <v>6.1</v>
      </c>
      <c r="E214" t="s">
        <v>4845</v>
      </c>
      <c r="F214">
        <v>8.2100000000000009</v>
      </c>
      <c r="G214">
        <v>0</v>
      </c>
      <c r="H214">
        <v>1</v>
      </c>
      <c r="I214" t="s">
        <v>6220</v>
      </c>
      <c r="J214" t="s">
        <v>6338</v>
      </c>
      <c r="K214" t="s">
        <v>6860</v>
      </c>
      <c r="L214" t="s">
        <v>6861</v>
      </c>
      <c r="M214" t="s">
        <v>6890</v>
      </c>
      <c r="N214">
        <v>9</v>
      </c>
      <c r="O214" t="s">
        <v>6949</v>
      </c>
      <c r="P214" t="s">
        <v>7161</v>
      </c>
      <c r="Q214">
        <v>7</v>
      </c>
      <c r="R214">
        <v>1</v>
      </c>
      <c r="S214">
        <v>3.07</v>
      </c>
      <c r="T214">
        <v>3.1</v>
      </c>
      <c r="U214">
        <v>416.43</v>
      </c>
      <c r="V214">
        <v>96.94</v>
      </c>
      <c r="W214">
        <v>1.44</v>
      </c>
      <c r="Y214">
        <v>6.23</v>
      </c>
      <c r="Z214">
        <v>2</v>
      </c>
      <c r="AA214" t="s">
        <v>4250</v>
      </c>
      <c r="AB214">
        <v>0</v>
      </c>
      <c r="AC214">
        <v>4</v>
      </c>
      <c r="AD214">
        <v>4.6139285714285716</v>
      </c>
      <c r="AF214" t="s">
        <v>7949</v>
      </c>
      <c r="AI214">
        <v>0</v>
      </c>
      <c r="AJ214">
        <v>0</v>
      </c>
    </row>
    <row r="215" spans="1:38" x14ac:dyDescent="0.25">
      <c r="A215" t="s">
        <v>5436</v>
      </c>
      <c r="B215" t="s">
        <v>4839</v>
      </c>
      <c r="C215" t="s">
        <v>4842</v>
      </c>
      <c r="D215">
        <v>6.1</v>
      </c>
      <c r="E215" t="s">
        <v>4845</v>
      </c>
      <c r="F215">
        <v>8.2100000000000009</v>
      </c>
      <c r="G215">
        <v>0</v>
      </c>
      <c r="H215">
        <v>1</v>
      </c>
      <c r="I215" t="s">
        <v>6220</v>
      </c>
      <c r="J215" t="s">
        <v>6339</v>
      </c>
      <c r="K215" t="s">
        <v>6860</v>
      </c>
      <c r="L215" t="s">
        <v>6861</v>
      </c>
      <c r="M215" t="s">
        <v>6882</v>
      </c>
      <c r="N215">
        <v>8</v>
      </c>
      <c r="O215" t="s">
        <v>6941</v>
      </c>
      <c r="P215" t="s">
        <v>7162</v>
      </c>
      <c r="Q215">
        <v>6</v>
      </c>
      <c r="R215">
        <v>3</v>
      </c>
      <c r="U215">
        <v>457.49</v>
      </c>
      <c r="V215">
        <v>125.6</v>
      </c>
      <c r="W215">
        <v>2.39</v>
      </c>
      <c r="X215">
        <v>9.93</v>
      </c>
      <c r="Y215">
        <v>6.15</v>
      </c>
      <c r="Z215">
        <v>2</v>
      </c>
      <c r="AA215" t="s">
        <v>4250</v>
      </c>
      <c r="AB215">
        <v>0</v>
      </c>
      <c r="AC215">
        <v>3</v>
      </c>
      <c r="AF215" t="s">
        <v>7949</v>
      </c>
      <c r="AI215">
        <v>0</v>
      </c>
      <c r="AJ215">
        <v>0</v>
      </c>
    </row>
    <row r="216" spans="1:38" x14ac:dyDescent="0.25">
      <c r="A216" t="s">
        <v>5437</v>
      </c>
      <c r="B216" t="s">
        <v>4839</v>
      </c>
      <c r="C216" t="s">
        <v>4842</v>
      </c>
      <c r="D216">
        <v>6.1</v>
      </c>
      <c r="E216" t="s">
        <v>4845</v>
      </c>
      <c r="F216">
        <v>8.2100000000000009</v>
      </c>
      <c r="G216">
        <v>0.51</v>
      </c>
      <c r="H216">
        <v>2</v>
      </c>
      <c r="I216" t="s">
        <v>6221</v>
      </c>
      <c r="J216" t="s">
        <v>6340</v>
      </c>
      <c r="K216" t="s">
        <v>6860</v>
      </c>
      <c r="L216" t="s">
        <v>6861</v>
      </c>
      <c r="M216" t="s">
        <v>6882</v>
      </c>
      <c r="N216">
        <v>8</v>
      </c>
      <c r="O216" t="s">
        <v>6941</v>
      </c>
      <c r="P216" t="s">
        <v>7163</v>
      </c>
      <c r="Q216">
        <v>6</v>
      </c>
      <c r="R216">
        <v>3</v>
      </c>
      <c r="S216">
        <v>0.91</v>
      </c>
      <c r="T216">
        <v>0.94</v>
      </c>
      <c r="U216">
        <v>480.95</v>
      </c>
      <c r="V216">
        <v>121.24</v>
      </c>
      <c r="W216">
        <v>2.89</v>
      </c>
      <c r="X216">
        <v>9.98</v>
      </c>
      <c r="Y216">
        <v>6.36</v>
      </c>
      <c r="Z216">
        <v>2</v>
      </c>
      <c r="AA216" t="s">
        <v>4250</v>
      </c>
      <c r="AB216">
        <v>0</v>
      </c>
      <c r="AC216">
        <v>3</v>
      </c>
      <c r="AD216">
        <v>3.3027380952380949</v>
      </c>
      <c r="AF216" t="s">
        <v>7949</v>
      </c>
      <c r="AI216">
        <v>0</v>
      </c>
      <c r="AJ216">
        <v>0</v>
      </c>
    </row>
    <row r="217" spans="1:38" x14ac:dyDescent="0.25">
      <c r="A217" t="s">
        <v>5438</v>
      </c>
      <c r="B217" t="s">
        <v>4839</v>
      </c>
      <c r="C217" t="s">
        <v>4842</v>
      </c>
      <c r="D217">
        <v>6.1</v>
      </c>
      <c r="E217" t="s">
        <v>4845</v>
      </c>
      <c r="F217">
        <v>8.2100000000000009</v>
      </c>
      <c r="G217">
        <v>0</v>
      </c>
      <c r="H217">
        <v>1</v>
      </c>
      <c r="I217" t="s">
        <v>6220</v>
      </c>
      <c r="J217" t="s">
        <v>6341</v>
      </c>
      <c r="K217" t="s">
        <v>6860</v>
      </c>
      <c r="L217" t="s">
        <v>6861</v>
      </c>
      <c r="M217" t="s">
        <v>6902</v>
      </c>
      <c r="N217">
        <v>8</v>
      </c>
      <c r="O217" t="s">
        <v>6964</v>
      </c>
      <c r="P217" t="s">
        <v>7164</v>
      </c>
      <c r="Q217">
        <v>4</v>
      </c>
      <c r="R217">
        <v>2</v>
      </c>
      <c r="S217">
        <v>0.04</v>
      </c>
      <c r="T217">
        <v>0.04</v>
      </c>
      <c r="U217">
        <v>477.23</v>
      </c>
      <c r="V217">
        <v>80.37</v>
      </c>
      <c r="W217">
        <v>4.4800000000000004</v>
      </c>
      <c r="X217">
        <v>10.09</v>
      </c>
      <c r="Y217">
        <v>3.56</v>
      </c>
      <c r="Z217">
        <v>2</v>
      </c>
      <c r="AA217" t="s">
        <v>4250</v>
      </c>
      <c r="AB217">
        <v>0</v>
      </c>
      <c r="AC217">
        <v>4</v>
      </c>
      <c r="AD217">
        <v>4.6626428571428571</v>
      </c>
      <c r="AF217" t="s">
        <v>7949</v>
      </c>
      <c r="AI217">
        <v>0</v>
      </c>
      <c r="AJ217">
        <v>0</v>
      </c>
    </row>
    <row r="218" spans="1:38" x14ac:dyDescent="0.25">
      <c r="A218" t="s">
        <v>5439</v>
      </c>
      <c r="B218" t="s">
        <v>4839</v>
      </c>
      <c r="C218" t="s">
        <v>4842</v>
      </c>
      <c r="D218">
        <v>6.1</v>
      </c>
      <c r="E218" t="s">
        <v>4845</v>
      </c>
      <c r="F218">
        <v>8.2100000000000009</v>
      </c>
      <c r="G218">
        <v>0.45</v>
      </c>
      <c r="H218">
        <v>2</v>
      </c>
      <c r="I218" t="s">
        <v>6221</v>
      </c>
      <c r="J218" t="s">
        <v>6342</v>
      </c>
      <c r="K218" t="s">
        <v>6860</v>
      </c>
      <c r="L218" t="s">
        <v>6861</v>
      </c>
      <c r="M218" t="s">
        <v>6883</v>
      </c>
      <c r="N218">
        <v>8</v>
      </c>
      <c r="O218" t="s">
        <v>6942</v>
      </c>
      <c r="P218" t="s">
        <v>7165</v>
      </c>
      <c r="Q218">
        <v>6</v>
      </c>
      <c r="R218">
        <v>3</v>
      </c>
      <c r="S218">
        <v>0.56000000000000005</v>
      </c>
      <c r="T218">
        <v>0.62</v>
      </c>
      <c r="U218">
        <v>449.48</v>
      </c>
      <c r="V218">
        <v>115.25</v>
      </c>
      <c r="W218">
        <v>1.51</v>
      </c>
      <c r="X218">
        <v>9.92</v>
      </c>
      <c r="Y218">
        <v>5.87</v>
      </c>
      <c r="Z218">
        <v>2</v>
      </c>
      <c r="AA218" t="s">
        <v>4250</v>
      </c>
      <c r="AB218">
        <v>0</v>
      </c>
      <c r="AC218">
        <v>3</v>
      </c>
      <c r="AD218">
        <v>3.6858571428571421</v>
      </c>
      <c r="AF218" t="s">
        <v>7949</v>
      </c>
      <c r="AI218">
        <v>0</v>
      </c>
      <c r="AJ218">
        <v>0</v>
      </c>
    </row>
    <row r="219" spans="1:38" x14ac:dyDescent="0.25">
      <c r="A219" t="s">
        <v>5440</v>
      </c>
      <c r="B219" t="s">
        <v>4839</v>
      </c>
      <c r="C219" t="s">
        <v>4842</v>
      </c>
      <c r="D219">
        <v>6.2</v>
      </c>
      <c r="E219" t="s">
        <v>4845</v>
      </c>
      <c r="F219">
        <v>8.2100000000000009</v>
      </c>
      <c r="G219">
        <v>0.69</v>
      </c>
      <c r="H219">
        <v>2</v>
      </c>
      <c r="I219" t="s">
        <v>6221</v>
      </c>
      <c r="J219" t="s">
        <v>6343</v>
      </c>
      <c r="K219" t="s">
        <v>6860</v>
      </c>
      <c r="L219" t="s">
        <v>6861</v>
      </c>
      <c r="M219" t="s">
        <v>6879</v>
      </c>
      <c r="N219">
        <v>8</v>
      </c>
      <c r="O219" t="s">
        <v>6937</v>
      </c>
      <c r="P219" t="s">
        <v>7166</v>
      </c>
      <c r="Q219">
        <v>8</v>
      </c>
      <c r="R219">
        <v>3</v>
      </c>
      <c r="S219">
        <v>0.64</v>
      </c>
      <c r="T219">
        <v>0.67</v>
      </c>
      <c r="U219">
        <v>463.49</v>
      </c>
      <c r="V219">
        <v>143.36000000000001</v>
      </c>
      <c r="W219">
        <v>1.24</v>
      </c>
      <c r="X219">
        <v>8.93</v>
      </c>
      <c r="Y219">
        <v>6.22</v>
      </c>
      <c r="Z219">
        <v>2</v>
      </c>
      <c r="AA219" t="s">
        <v>4250</v>
      </c>
      <c r="AB219">
        <v>0</v>
      </c>
      <c r="AC219">
        <v>4</v>
      </c>
      <c r="AD219">
        <v>3.4274523809523809</v>
      </c>
      <c r="AF219" t="s">
        <v>7949</v>
      </c>
      <c r="AI219">
        <v>0</v>
      </c>
      <c r="AJ219">
        <v>0</v>
      </c>
    </row>
    <row r="220" spans="1:38" x14ac:dyDescent="0.25">
      <c r="A220" t="s">
        <v>5441</v>
      </c>
      <c r="B220" t="s">
        <v>4839</v>
      </c>
      <c r="C220" t="s">
        <v>4842</v>
      </c>
      <c r="D220">
        <v>6.3</v>
      </c>
      <c r="E220" t="s">
        <v>4845</v>
      </c>
      <c r="F220">
        <v>8.1999999999999993</v>
      </c>
      <c r="G220">
        <v>0.38</v>
      </c>
      <c r="H220">
        <v>2</v>
      </c>
      <c r="I220" t="s">
        <v>6221</v>
      </c>
      <c r="J220" t="s">
        <v>6344</v>
      </c>
      <c r="K220" t="s">
        <v>6860</v>
      </c>
      <c r="L220" t="s">
        <v>6861</v>
      </c>
      <c r="M220" t="s">
        <v>6882</v>
      </c>
      <c r="N220">
        <v>8</v>
      </c>
      <c r="O220" t="s">
        <v>6941</v>
      </c>
      <c r="P220" t="s">
        <v>7167</v>
      </c>
      <c r="Q220">
        <v>6</v>
      </c>
      <c r="R220">
        <v>3</v>
      </c>
      <c r="S220">
        <v>1.3</v>
      </c>
      <c r="T220">
        <v>1.31</v>
      </c>
      <c r="U220">
        <v>480.01</v>
      </c>
      <c r="V220">
        <v>104.27</v>
      </c>
      <c r="W220">
        <v>3.93</v>
      </c>
      <c r="Y220">
        <v>5.99</v>
      </c>
      <c r="Z220">
        <v>3</v>
      </c>
      <c r="AA220" t="s">
        <v>4250</v>
      </c>
      <c r="AB220">
        <v>0</v>
      </c>
      <c r="AC220">
        <v>3</v>
      </c>
      <c r="AD220">
        <v>3.8337857142857148</v>
      </c>
      <c r="AF220" t="s">
        <v>7949</v>
      </c>
      <c r="AI220">
        <v>0</v>
      </c>
      <c r="AJ220">
        <v>0</v>
      </c>
    </row>
    <row r="221" spans="1:38" x14ac:dyDescent="0.25">
      <c r="A221" t="s">
        <v>5442</v>
      </c>
      <c r="B221" t="s">
        <v>4839</v>
      </c>
      <c r="C221" t="s">
        <v>4842</v>
      </c>
      <c r="D221">
        <v>6.3</v>
      </c>
      <c r="E221" t="s">
        <v>4845</v>
      </c>
      <c r="F221">
        <v>8.1999999999999993</v>
      </c>
      <c r="G221">
        <v>0.38</v>
      </c>
      <c r="H221">
        <v>2</v>
      </c>
      <c r="I221" t="s">
        <v>6221</v>
      </c>
      <c r="J221" t="s">
        <v>6345</v>
      </c>
      <c r="K221" t="s">
        <v>6860</v>
      </c>
      <c r="L221" t="s">
        <v>6861</v>
      </c>
      <c r="M221" t="s">
        <v>6883</v>
      </c>
      <c r="N221">
        <v>8</v>
      </c>
      <c r="O221" t="s">
        <v>6942</v>
      </c>
      <c r="P221" t="s">
        <v>7168</v>
      </c>
      <c r="Q221">
        <v>7</v>
      </c>
      <c r="R221">
        <v>3</v>
      </c>
      <c r="S221">
        <v>0.22</v>
      </c>
      <c r="T221">
        <v>0.28000000000000003</v>
      </c>
      <c r="U221">
        <v>475.55</v>
      </c>
      <c r="V221">
        <v>124.48</v>
      </c>
      <c r="W221">
        <v>1.68</v>
      </c>
      <c r="X221">
        <v>10.220000000000001</v>
      </c>
      <c r="Y221">
        <v>5.87</v>
      </c>
      <c r="Z221">
        <v>2</v>
      </c>
      <c r="AA221" t="s">
        <v>4250</v>
      </c>
      <c r="AB221">
        <v>0</v>
      </c>
      <c r="AC221">
        <v>4</v>
      </c>
      <c r="AD221">
        <v>3.3413095238095241</v>
      </c>
      <c r="AF221" t="s">
        <v>7949</v>
      </c>
      <c r="AI221">
        <v>0</v>
      </c>
      <c r="AJ221">
        <v>0</v>
      </c>
    </row>
    <row r="222" spans="1:38" x14ac:dyDescent="0.25">
      <c r="A222" t="s">
        <v>5443</v>
      </c>
      <c r="B222" t="s">
        <v>4839</v>
      </c>
      <c r="C222" t="s">
        <v>4842</v>
      </c>
      <c r="D222">
        <v>6.3</v>
      </c>
      <c r="E222" t="s">
        <v>4845</v>
      </c>
      <c r="F222">
        <v>8.1999999999999993</v>
      </c>
      <c r="G222">
        <v>0.5</v>
      </c>
      <c r="H222">
        <v>2</v>
      </c>
      <c r="I222" t="s">
        <v>6221</v>
      </c>
      <c r="J222" t="s">
        <v>6346</v>
      </c>
      <c r="K222" t="s">
        <v>6860</v>
      </c>
      <c r="L222" t="s">
        <v>6861</v>
      </c>
      <c r="M222" t="s">
        <v>6883</v>
      </c>
      <c r="N222">
        <v>8</v>
      </c>
      <c r="O222" t="s">
        <v>6942</v>
      </c>
      <c r="P222" t="s">
        <v>7169</v>
      </c>
      <c r="Q222">
        <v>7</v>
      </c>
      <c r="R222">
        <v>3</v>
      </c>
      <c r="S222">
        <v>0.33</v>
      </c>
      <c r="T222">
        <v>0.38</v>
      </c>
      <c r="U222">
        <v>461.52</v>
      </c>
      <c r="V222">
        <v>124.48</v>
      </c>
      <c r="W222">
        <v>1.38</v>
      </c>
      <c r="X222">
        <v>10.17</v>
      </c>
      <c r="Y222">
        <v>5.87</v>
      </c>
      <c r="Z222">
        <v>2</v>
      </c>
      <c r="AA222" t="s">
        <v>4250</v>
      </c>
      <c r="AB222">
        <v>0</v>
      </c>
      <c r="AC222">
        <v>4</v>
      </c>
      <c r="AD222">
        <v>3.4415238095238099</v>
      </c>
      <c r="AF222" t="s">
        <v>7949</v>
      </c>
      <c r="AI222">
        <v>0</v>
      </c>
      <c r="AJ222">
        <v>0</v>
      </c>
    </row>
    <row r="223" spans="1:38" x14ac:dyDescent="0.25">
      <c r="A223" t="s">
        <v>5444</v>
      </c>
      <c r="B223" t="s">
        <v>4839</v>
      </c>
      <c r="C223" t="s">
        <v>4842</v>
      </c>
      <c r="D223">
        <v>6.4</v>
      </c>
      <c r="E223" t="s">
        <v>4845</v>
      </c>
      <c r="F223">
        <v>8.19</v>
      </c>
      <c r="G223">
        <v>0.68</v>
      </c>
      <c r="H223">
        <v>2</v>
      </c>
      <c r="I223" t="s">
        <v>6220</v>
      </c>
      <c r="J223" t="s">
        <v>6347</v>
      </c>
      <c r="K223" t="s">
        <v>6860</v>
      </c>
      <c r="L223" t="s">
        <v>6861</v>
      </c>
      <c r="M223" t="s">
        <v>6883</v>
      </c>
      <c r="N223">
        <v>8</v>
      </c>
      <c r="O223" t="s">
        <v>6942</v>
      </c>
      <c r="P223" t="s">
        <v>7170</v>
      </c>
      <c r="Q223">
        <v>7</v>
      </c>
      <c r="R223">
        <v>3</v>
      </c>
      <c r="S223">
        <v>-1.81</v>
      </c>
      <c r="T223">
        <v>7.0000000000000007E-2</v>
      </c>
      <c r="U223">
        <v>484.56</v>
      </c>
      <c r="V223">
        <v>139.04</v>
      </c>
      <c r="W223">
        <v>2.02</v>
      </c>
      <c r="X223">
        <v>9.8800000000000008</v>
      </c>
      <c r="Y223">
        <v>8.58</v>
      </c>
      <c r="Z223">
        <v>2</v>
      </c>
      <c r="AA223" t="s">
        <v>4250</v>
      </c>
      <c r="AB223">
        <v>0</v>
      </c>
      <c r="AC223">
        <v>3</v>
      </c>
      <c r="AD223">
        <v>2.9869523809523808</v>
      </c>
      <c r="AF223" t="s">
        <v>7952</v>
      </c>
      <c r="AI223">
        <v>0</v>
      </c>
      <c r="AJ223">
        <v>0</v>
      </c>
    </row>
    <row r="224" spans="1:38" x14ac:dyDescent="0.25">
      <c r="A224" t="s">
        <v>5445</v>
      </c>
      <c r="B224" t="s">
        <v>4839</v>
      </c>
      <c r="C224" t="s">
        <v>4842</v>
      </c>
      <c r="D224">
        <v>6.5</v>
      </c>
      <c r="E224" t="s">
        <v>4845</v>
      </c>
      <c r="F224">
        <v>8.19</v>
      </c>
      <c r="G224">
        <v>0</v>
      </c>
      <c r="H224">
        <v>1</v>
      </c>
      <c r="I224" t="s">
        <v>6220</v>
      </c>
      <c r="J224" t="s">
        <v>6348</v>
      </c>
      <c r="K224" t="s">
        <v>6860</v>
      </c>
      <c r="L224" t="s">
        <v>6861</v>
      </c>
      <c r="M224" t="s">
        <v>6890</v>
      </c>
      <c r="N224">
        <v>9</v>
      </c>
      <c r="O224" t="s">
        <v>6949</v>
      </c>
      <c r="P224" t="s">
        <v>7171</v>
      </c>
      <c r="Q224">
        <v>7</v>
      </c>
      <c r="R224">
        <v>1</v>
      </c>
      <c r="S224">
        <v>2.8</v>
      </c>
      <c r="T224">
        <v>2.81</v>
      </c>
      <c r="U224">
        <v>462.89</v>
      </c>
      <c r="V224">
        <v>96.94</v>
      </c>
      <c r="W224">
        <v>2.41</v>
      </c>
      <c r="Y224">
        <v>5.6</v>
      </c>
      <c r="Z224">
        <v>2</v>
      </c>
      <c r="AA224" t="s">
        <v>4250</v>
      </c>
      <c r="AB224">
        <v>0</v>
      </c>
      <c r="AC224">
        <v>4</v>
      </c>
      <c r="AD224">
        <v>4.4670714285714288</v>
      </c>
      <c r="AF224" t="s">
        <v>7949</v>
      </c>
      <c r="AI224">
        <v>0</v>
      </c>
      <c r="AJ224">
        <v>0</v>
      </c>
    </row>
    <row r="225" spans="1:38" x14ac:dyDescent="0.25">
      <c r="A225" t="s">
        <v>5446</v>
      </c>
      <c r="B225" t="s">
        <v>4839</v>
      </c>
      <c r="C225" t="s">
        <v>4842</v>
      </c>
      <c r="D225">
        <v>6.5</v>
      </c>
      <c r="E225" t="s">
        <v>4845</v>
      </c>
      <c r="F225">
        <v>8.19</v>
      </c>
      <c r="G225">
        <v>0.47</v>
      </c>
      <c r="H225">
        <v>2</v>
      </c>
      <c r="I225" t="s">
        <v>6221</v>
      </c>
      <c r="J225" t="s">
        <v>6349</v>
      </c>
      <c r="K225" t="s">
        <v>6860</v>
      </c>
      <c r="L225" t="s">
        <v>6861</v>
      </c>
      <c r="M225" t="s">
        <v>6882</v>
      </c>
      <c r="N225">
        <v>8</v>
      </c>
      <c r="O225" t="s">
        <v>6941</v>
      </c>
      <c r="P225" t="s">
        <v>7172</v>
      </c>
      <c r="Q225">
        <v>6</v>
      </c>
      <c r="R225">
        <v>3</v>
      </c>
      <c r="S225">
        <v>0.6</v>
      </c>
      <c r="T225">
        <v>0.67</v>
      </c>
      <c r="U225">
        <v>498.94</v>
      </c>
      <c r="V225">
        <v>121.24</v>
      </c>
      <c r="W225">
        <v>3.03</v>
      </c>
      <c r="X225">
        <v>8.6300000000000008</v>
      </c>
      <c r="Y225">
        <v>6.36</v>
      </c>
      <c r="Z225">
        <v>2</v>
      </c>
      <c r="AA225" t="s">
        <v>4250</v>
      </c>
      <c r="AB225">
        <v>0</v>
      </c>
      <c r="AC225">
        <v>3</v>
      </c>
      <c r="AD225">
        <v>3.174238095238096</v>
      </c>
      <c r="AF225" t="s">
        <v>7949</v>
      </c>
      <c r="AI225">
        <v>0</v>
      </c>
      <c r="AJ225">
        <v>0</v>
      </c>
    </row>
    <row r="226" spans="1:38" x14ac:dyDescent="0.25">
      <c r="A226" t="s">
        <v>5447</v>
      </c>
      <c r="B226" t="s">
        <v>4839</v>
      </c>
      <c r="C226" t="s">
        <v>4842</v>
      </c>
      <c r="D226">
        <v>6.5</v>
      </c>
      <c r="E226" t="s">
        <v>4845</v>
      </c>
      <c r="F226">
        <v>8.19</v>
      </c>
      <c r="G226">
        <v>0.56999999999999995</v>
      </c>
      <c r="H226">
        <v>2</v>
      </c>
      <c r="I226" t="s">
        <v>6221</v>
      </c>
      <c r="J226" t="s">
        <v>6350</v>
      </c>
      <c r="K226" t="s">
        <v>6860</v>
      </c>
      <c r="L226" t="s">
        <v>6861</v>
      </c>
      <c r="M226" t="s">
        <v>6883</v>
      </c>
      <c r="N226">
        <v>8</v>
      </c>
      <c r="O226" t="s">
        <v>6942</v>
      </c>
      <c r="P226" t="s">
        <v>7173</v>
      </c>
      <c r="Q226">
        <v>8</v>
      </c>
      <c r="R226">
        <v>3</v>
      </c>
      <c r="S226">
        <v>0.05</v>
      </c>
      <c r="T226">
        <v>0.06</v>
      </c>
      <c r="U226">
        <v>525.58000000000004</v>
      </c>
      <c r="V226">
        <v>158.62</v>
      </c>
      <c r="W226">
        <v>0.71</v>
      </c>
      <c r="X226">
        <v>10.17</v>
      </c>
      <c r="Y226">
        <v>5.15</v>
      </c>
      <c r="Z226">
        <v>2</v>
      </c>
      <c r="AA226" t="s">
        <v>4250</v>
      </c>
      <c r="AB226">
        <v>1</v>
      </c>
      <c r="AC226">
        <v>5</v>
      </c>
      <c r="AD226">
        <v>3.166666666666667</v>
      </c>
      <c r="AF226" t="s">
        <v>7949</v>
      </c>
      <c r="AI226">
        <v>0</v>
      </c>
      <c r="AJ226">
        <v>0</v>
      </c>
    </row>
    <row r="227" spans="1:38" x14ac:dyDescent="0.25">
      <c r="A227" t="s">
        <v>5448</v>
      </c>
      <c r="B227" t="s">
        <v>4839</v>
      </c>
      <c r="C227" t="s">
        <v>4842</v>
      </c>
      <c r="D227">
        <v>6.5</v>
      </c>
      <c r="E227" t="s">
        <v>4845</v>
      </c>
      <c r="F227">
        <v>8.19</v>
      </c>
      <c r="G227">
        <v>0.57999999999999996</v>
      </c>
      <c r="H227">
        <v>2</v>
      </c>
      <c r="I227" t="s">
        <v>6221</v>
      </c>
      <c r="J227" t="s">
        <v>6351</v>
      </c>
      <c r="K227" t="s">
        <v>6860</v>
      </c>
      <c r="L227" t="s">
        <v>6861</v>
      </c>
      <c r="M227" t="s">
        <v>6874</v>
      </c>
      <c r="N227">
        <v>8</v>
      </c>
      <c r="O227" t="s">
        <v>6931</v>
      </c>
      <c r="P227" t="s">
        <v>7174</v>
      </c>
      <c r="Q227">
        <v>6</v>
      </c>
      <c r="R227">
        <v>2</v>
      </c>
      <c r="S227">
        <v>2.57</v>
      </c>
      <c r="T227">
        <v>2.57</v>
      </c>
      <c r="U227">
        <v>436.95</v>
      </c>
      <c r="V227">
        <v>99.29</v>
      </c>
      <c r="W227">
        <v>3.74</v>
      </c>
      <c r="Y227">
        <v>0</v>
      </c>
      <c r="Z227">
        <v>3</v>
      </c>
      <c r="AA227" t="s">
        <v>4250</v>
      </c>
      <c r="AB227">
        <v>0</v>
      </c>
      <c r="AC227">
        <v>3</v>
      </c>
      <c r="AD227">
        <v>4.3556904761904756</v>
      </c>
      <c r="AF227" t="s">
        <v>7949</v>
      </c>
      <c r="AI227">
        <v>0</v>
      </c>
      <c r="AJ227">
        <v>0</v>
      </c>
    </row>
    <row r="228" spans="1:38" x14ac:dyDescent="0.25">
      <c r="A228" t="s">
        <v>5449</v>
      </c>
      <c r="B228" t="s">
        <v>4839</v>
      </c>
      <c r="C228" t="s">
        <v>4842</v>
      </c>
      <c r="D228">
        <v>6.56</v>
      </c>
      <c r="E228" t="s">
        <v>4845</v>
      </c>
      <c r="F228">
        <v>8.18</v>
      </c>
      <c r="G228">
        <v>0.56000000000000005</v>
      </c>
      <c r="H228">
        <v>2</v>
      </c>
      <c r="I228" t="s">
        <v>6220</v>
      </c>
      <c r="J228" t="s">
        <v>6352</v>
      </c>
      <c r="K228" t="s">
        <v>6860</v>
      </c>
      <c r="L228" t="s">
        <v>6861</v>
      </c>
      <c r="M228" t="s">
        <v>6903</v>
      </c>
      <c r="N228">
        <v>9</v>
      </c>
      <c r="O228" t="s">
        <v>6965</v>
      </c>
      <c r="P228" t="s">
        <v>7175</v>
      </c>
      <c r="Q228">
        <v>7</v>
      </c>
      <c r="R228">
        <v>5</v>
      </c>
      <c r="S228">
        <v>3.67</v>
      </c>
      <c r="T228">
        <v>3.72</v>
      </c>
      <c r="U228">
        <v>610.79999999999995</v>
      </c>
      <c r="V228">
        <v>140.22999999999999</v>
      </c>
      <c r="W228">
        <v>2.8</v>
      </c>
      <c r="X228">
        <v>13.89</v>
      </c>
      <c r="Y228">
        <v>6.51</v>
      </c>
      <c r="Z228">
        <v>2</v>
      </c>
      <c r="AA228" t="s">
        <v>4250</v>
      </c>
      <c r="AB228">
        <v>1</v>
      </c>
      <c r="AC228">
        <v>16</v>
      </c>
      <c r="AD228">
        <v>1.8049999999999999</v>
      </c>
      <c r="AF228" t="s">
        <v>7949</v>
      </c>
      <c r="AI228">
        <v>0</v>
      </c>
      <c r="AJ228">
        <v>0</v>
      </c>
    </row>
    <row r="229" spans="1:38" x14ac:dyDescent="0.25">
      <c r="A229" t="s">
        <v>5450</v>
      </c>
      <c r="B229" t="s">
        <v>4839</v>
      </c>
      <c r="C229" t="s">
        <v>4842</v>
      </c>
      <c r="D229">
        <v>6.7</v>
      </c>
      <c r="E229" t="s">
        <v>4845</v>
      </c>
      <c r="F229">
        <v>8.17</v>
      </c>
      <c r="G229">
        <v>0.66</v>
      </c>
      <c r="H229">
        <v>2</v>
      </c>
      <c r="I229" t="s">
        <v>6220</v>
      </c>
      <c r="J229" t="s">
        <v>6353</v>
      </c>
      <c r="K229" t="s">
        <v>6860</v>
      </c>
      <c r="L229" t="s">
        <v>6861</v>
      </c>
      <c r="M229" t="s">
        <v>6874</v>
      </c>
      <c r="N229">
        <v>8</v>
      </c>
      <c r="O229" t="s">
        <v>6931</v>
      </c>
      <c r="P229" t="s">
        <v>7176</v>
      </c>
      <c r="Q229">
        <v>7</v>
      </c>
      <c r="R229">
        <v>2</v>
      </c>
      <c r="S229">
        <v>1.36</v>
      </c>
      <c r="T229">
        <v>1.36</v>
      </c>
      <c r="U229">
        <v>439.47</v>
      </c>
      <c r="V229">
        <v>112.18</v>
      </c>
      <c r="W229">
        <v>2.76</v>
      </c>
      <c r="Y229">
        <v>0</v>
      </c>
      <c r="Z229">
        <v>3</v>
      </c>
      <c r="AA229" t="s">
        <v>4250</v>
      </c>
      <c r="AB229">
        <v>0</v>
      </c>
      <c r="AC229">
        <v>3</v>
      </c>
      <c r="AD229">
        <v>4.193023809523809</v>
      </c>
      <c r="AF229" t="s">
        <v>7949</v>
      </c>
      <c r="AI229">
        <v>0</v>
      </c>
      <c r="AJ229">
        <v>0</v>
      </c>
    </row>
    <row r="230" spans="1:38" x14ac:dyDescent="0.25">
      <c r="A230" t="s">
        <v>5451</v>
      </c>
      <c r="B230" t="s">
        <v>4839</v>
      </c>
      <c r="C230" t="s">
        <v>4842</v>
      </c>
      <c r="D230">
        <v>6.7</v>
      </c>
      <c r="E230" t="s">
        <v>4845</v>
      </c>
      <c r="F230">
        <v>8.17</v>
      </c>
      <c r="G230">
        <v>0</v>
      </c>
      <c r="H230">
        <v>1</v>
      </c>
      <c r="I230" t="s">
        <v>6220</v>
      </c>
      <c r="J230" t="s">
        <v>6354</v>
      </c>
      <c r="K230" t="s">
        <v>6860</v>
      </c>
      <c r="L230" t="s">
        <v>6861</v>
      </c>
      <c r="M230" t="s">
        <v>6902</v>
      </c>
      <c r="N230">
        <v>8</v>
      </c>
      <c r="O230" t="s">
        <v>6964</v>
      </c>
      <c r="P230" t="s">
        <v>7177</v>
      </c>
      <c r="Q230">
        <v>5</v>
      </c>
      <c r="R230">
        <v>2</v>
      </c>
      <c r="S230">
        <v>-0.94</v>
      </c>
      <c r="T230">
        <v>-0.94</v>
      </c>
      <c r="U230">
        <v>428.36</v>
      </c>
      <c r="V230">
        <v>89.6</v>
      </c>
      <c r="W230">
        <v>3.73</v>
      </c>
      <c r="X230">
        <v>10.32</v>
      </c>
      <c r="Y230">
        <v>3.62</v>
      </c>
      <c r="Z230">
        <v>2</v>
      </c>
      <c r="AA230" t="s">
        <v>4250</v>
      </c>
      <c r="AB230">
        <v>0</v>
      </c>
      <c r="AC230">
        <v>5</v>
      </c>
      <c r="AD230">
        <v>5.0117142857142856</v>
      </c>
      <c r="AF230" t="s">
        <v>7949</v>
      </c>
      <c r="AI230">
        <v>0</v>
      </c>
      <c r="AJ230">
        <v>0</v>
      </c>
    </row>
    <row r="231" spans="1:38" x14ac:dyDescent="0.25">
      <c r="A231" t="s">
        <v>5451</v>
      </c>
      <c r="B231" t="s">
        <v>4839</v>
      </c>
      <c r="C231" t="s">
        <v>4842</v>
      </c>
      <c r="D231">
        <v>14</v>
      </c>
      <c r="E231" t="s">
        <v>4845</v>
      </c>
      <c r="F231">
        <v>7.85</v>
      </c>
      <c r="G231">
        <v>0</v>
      </c>
      <c r="H231">
        <v>1</v>
      </c>
      <c r="I231" t="s">
        <v>6220</v>
      </c>
      <c r="J231" t="s">
        <v>6355</v>
      </c>
      <c r="K231" t="s">
        <v>6860</v>
      </c>
      <c r="L231" t="s">
        <v>6861</v>
      </c>
      <c r="M231" t="s">
        <v>6902</v>
      </c>
      <c r="N231">
        <v>8</v>
      </c>
      <c r="O231" t="s">
        <v>6964</v>
      </c>
      <c r="P231" t="s">
        <v>7177</v>
      </c>
      <c r="Q231">
        <v>5</v>
      </c>
      <c r="R231">
        <v>2</v>
      </c>
      <c r="S231">
        <v>-0.94</v>
      </c>
      <c r="T231">
        <v>-0.94</v>
      </c>
      <c r="U231">
        <v>428.36</v>
      </c>
      <c r="V231">
        <v>89.6</v>
      </c>
      <c r="W231">
        <v>3.73</v>
      </c>
      <c r="X231">
        <v>10.32</v>
      </c>
      <c r="Y231">
        <v>3.62</v>
      </c>
      <c r="Z231">
        <v>2</v>
      </c>
      <c r="AA231" t="s">
        <v>4250</v>
      </c>
      <c r="AB231">
        <v>0</v>
      </c>
      <c r="AC231">
        <v>5</v>
      </c>
      <c r="AD231">
        <v>5.0117142857142856</v>
      </c>
      <c r="AF231" t="s">
        <v>7949</v>
      </c>
      <c r="AI231">
        <v>0</v>
      </c>
      <c r="AJ231">
        <v>0</v>
      </c>
    </row>
    <row r="232" spans="1:38" x14ac:dyDescent="0.25">
      <c r="A232" t="s">
        <v>5452</v>
      </c>
      <c r="B232" t="s">
        <v>4839</v>
      </c>
      <c r="C232" t="s">
        <v>4842</v>
      </c>
      <c r="D232">
        <v>6.8</v>
      </c>
      <c r="E232" t="s">
        <v>4845</v>
      </c>
      <c r="F232">
        <v>8.17</v>
      </c>
      <c r="G232">
        <v>0</v>
      </c>
      <c r="H232">
        <v>1</v>
      </c>
      <c r="I232" t="s">
        <v>6220</v>
      </c>
      <c r="J232" t="s">
        <v>6356</v>
      </c>
      <c r="K232" t="s">
        <v>6860</v>
      </c>
      <c r="L232" t="s">
        <v>6861</v>
      </c>
      <c r="M232" t="s">
        <v>6890</v>
      </c>
      <c r="N232">
        <v>9</v>
      </c>
      <c r="O232" t="s">
        <v>6949</v>
      </c>
      <c r="P232" t="s">
        <v>7178</v>
      </c>
      <c r="Q232">
        <v>7</v>
      </c>
      <c r="R232">
        <v>1</v>
      </c>
      <c r="S232">
        <v>3.26</v>
      </c>
      <c r="T232">
        <v>3.27</v>
      </c>
      <c r="U232">
        <v>462.89</v>
      </c>
      <c r="V232">
        <v>96.94</v>
      </c>
      <c r="W232">
        <v>2.41</v>
      </c>
      <c r="Y232">
        <v>5.79</v>
      </c>
      <c r="Z232">
        <v>2</v>
      </c>
      <c r="AA232" t="s">
        <v>4250</v>
      </c>
      <c r="AB232">
        <v>0</v>
      </c>
      <c r="AC232">
        <v>4</v>
      </c>
      <c r="AD232">
        <v>4.1020714285714286</v>
      </c>
      <c r="AF232" t="s">
        <v>7949</v>
      </c>
      <c r="AI232">
        <v>0</v>
      </c>
      <c r="AJ232">
        <v>0</v>
      </c>
    </row>
    <row r="233" spans="1:38" x14ac:dyDescent="0.25">
      <c r="A233" t="s">
        <v>5453</v>
      </c>
      <c r="B233" t="s">
        <v>4839</v>
      </c>
      <c r="C233" t="s">
        <v>4842</v>
      </c>
      <c r="D233">
        <v>6.9</v>
      </c>
      <c r="E233" t="s">
        <v>4845</v>
      </c>
      <c r="F233">
        <v>8.16</v>
      </c>
      <c r="G233">
        <v>0</v>
      </c>
      <c r="H233">
        <v>1</v>
      </c>
      <c r="I233" t="s">
        <v>6220</v>
      </c>
      <c r="J233" t="s">
        <v>6357</v>
      </c>
      <c r="K233" t="s">
        <v>6860</v>
      </c>
      <c r="L233" t="s">
        <v>6861</v>
      </c>
      <c r="M233" t="s">
        <v>6890</v>
      </c>
      <c r="N233">
        <v>9</v>
      </c>
      <c r="O233" t="s">
        <v>6949</v>
      </c>
      <c r="P233" t="s">
        <v>7179</v>
      </c>
      <c r="Q233">
        <v>7</v>
      </c>
      <c r="R233">
        <v>1</v>
      </c>
      <c r="S233">
        <v>2.79</v>
      </c>
      <c r="T233">
        <v>2.8</v>
      </c>
      <c r="U233">
        <v>434.42</v>
      </c>
      <c r="V233">
        <v>96.94</v>
      </c>
      <c r="W233">
        <v>1.58</v>
      </c>
      <c r="Y233">
        <v>5.67</v>
      </c>
      <c r="Z233">
        <v>2</v>
      </c>
      <c r="AA233" t="s">
        <v>4250</v>
      </c>
      <c r="AB233">
        <v>0</v>
      </c>
      <c r="AC233">
        <v>4</v>
      </c>
      <c r="AD233">
        <v>4.6754285714285713</v>
      </c>
      <c r="AF233" t="s">
        <v>7949</v>
      </c>
      <c r="AI233">
        <v>0</v>
      </c>
      <c r="AJ233">
        <v>0</v>
      </c>
    </row>
    <row r="234" spans="1:38" x14ac:dyDescent="0.25">
      <c r="A234" t="s">
        <v>5454</v>
      </c>
      <c r="B234" t="s">
        <v>4839</v>
      </c>
      <c r="C234" t="s">
        <v>4842</v>
      </c>
      <c r="D234">
        <v>6.9</v>
      </c>
      <c r="E234" t="s">
        <v>4845</v>
      </c>
      <c r="F234">
        <v>8.16</v>
      </c>
      <c r="G234">
        <v>0.64</v>
      </c>
      <c r="H234">
        <v>2</v>
      </c>
      <c r="I234" t="s">
        <v>6221</v>
      </c>
      <c r="J234" t="s">
        <v>6358</v>
      </c>
      <c r="K234" t="s">
        <v>6860</v>
      </c>
      <c r="L234" t="s">
        <v>6861</v>
      </c>
      <c r="M234" t="s">
        <v>6874</v>
      </c>
      <c r="N234">
        <v>8</v>
      </c>
      <c r="O234" t="s">
        <v>6931</v>
      </c>
      <c r="P234" t="s">
        <v>7180</v>
      </c>
      <c r="Q234">
        <v>6</v>
      </c>
      <c r="R234">
        <v>2</v>
      </c>
      <c r="S234">
        <v>2.12</v>
      </c>
      <c r="T234">
        <v>2.12</v>
      </c>
      <c r="U234">
        <v>420.49</v>
      </c>
      <c r="V234">
        <v>99.29</v>
      </c>
      <c r="W234">
        <v>3.22</v>
      </c>
      <c r="Y234">
        <v>0</v>
      </c>
      <c r="Z234">
        <v>3</v>
      </c>
      <c r="AA234" t="s">
        <v>4250</v>
      </c>
      <c r="AB234">
        <v>0</v>
      </c>
      <c r="AC234">
        <v>3</v>
      </c>
      <c r="AD234">
        <v>4.698261904761905</v>
      </c>
      <c r="AF234" t="s">
        <v>7949</v>
      </c>
      <c r="AI234">
        <v>0</v>
      </c>
      <c r="AJ234">
        <v>0</v>
      </c>
    </row>
    <row r="235" spans="1:38" x14ac:dyDescent="0.25">
      <c r="A235" t="s">
        <v>5455</v>
      </c>
      <c r="B235" t="s">
        <v>4839</v>
      </c>
      <c r="C235" t="s">
        <v>4842</v>
      </c>
      <c r="D235">
        <v>6.9</v>
      </c>
      <c r="E235" t="s">
        <v>4845</v>
      </c>
      <c r="F235">
        <v>8.16</v>
      </c>
      <c r="G235">
        <v>0.18</v>
      </c>
      <c r="H235">
        <v>2</v>
      </c>
      <c r="I235" t="s">
        <v>6221</v>
      </c>
      <c r="J235" t="s">
        <v>6359</v>
      </c>
      <c r="K235" t="s">
        <v>6860</v>
      </c>
      <c r="L235" t="s">
        <v>6861</v>
      </c>
      <c r="M235" t="s">
        <v>6874</v>
      </c>
      <c r="N235">
        <v>8</v>
      </c>
      <c r="O235" t="s">
        <v>6931</v>
      </c>
      <c r="P235" t="s">
        <v>7181</v>
      </c>
      <c r="Q235">
        <v>7</v>
      </c>
      <c r="R235">
        <v>2</v>
      </c>
      <c r="S235">
        <v>2.5099999999999998</v>
      </c>
      <c r="T235">
        <v>2.5099999999999998</v>
      </c>
      <c r="U235">
        <v>437.93</v>
      </c>
      <c r="V235">
        <v>112.18</v>
      </c>
      <c r="W235">
        <v>3.13</v>
      </c>
      <c r="Y235">
        <v>2.0099999999999998</v>
      </c>
      <c r="Z235">
        <v>3</v>
      </c>
      <c r="AA235" t="s">
        <v>4250</v>
      </c>
      <c r="AB235">
        <v>0</v>
      </c>
      <c r="AC235">
        <v>3</v>
      </c>
      <c r="AD235">
        <v>3.9490238095238088</v>
      </c>
      <c r="AF235" t="s">
        <v>7949</v>
      </c>
      <c r="AI235">
        <v>0</v>
      </c>
      <c r="AJ235">
        <v>0</v>
      </c>
    </row>
    <row r="236" spans="1:38" x14ac:dyDescent="0.25">
      <c r="A236" t="s">
        <v>5456</v>
      </c>
      <c r="B236" t="s">
        <v>4839</v>
      </c>
      <c r="C236" t="s">
        <v>4842</v>
      </c>
      <c r="D236">
        <v>6.9</v>
      </c>
      <c r="E236" t="s">
        <v>4845</v>
      </c>
      <c r="F236">
        <v>8.16</v>
      </c>
      <c r="G236">
        <v>0</v>
      </c>
      <c r="H236">
        <v>1</v>
      </c>
      <c r="I236" t="s">
        <v>6220</v>
      </c>
      <c r="J236" t="s">
        <v>6360</v>
      </c>
      <c r="K236" t="s">
        <v>6860</v>
      </c>
      <c r="L236" t="s">
        <v>6861</v>
      </c>
      <c r="M236" t="s">
        <v>6902</v>
      </c>
      <c r="N236">
        <v>8</v>
      </c>
      <c r="O236" t="s">
        <v>6964</v>
      </c>
      <c r="P236" t="s">
        <v>7182</v>
      </c>
      <c r="Q236">
        <v>7</v>
      </c>
      <c r="R236">
        <v>1</v>
      </c>
      <c r="S236">
        <v>-1.03</v>
      </c>
      <c r="T236">
        <v>-1.03</v>
      </c>
      <c r="U236">
        <v>430.33</v>
      </c>
      <c r="V236">
        <v>99.69</v>
      </c>
      <c r="W236">
        <v>3.09</v>
      </c>
      <c r="Y236">
        <v>3.54</v>
      </c>
      <c r="Z236">
        <v>2</v>
      </c>
      <c r="AA236" t="s">
        <v>4250</v>
      </c>
      <c r="AB236">
        <v>0</v>
      </c>
      <c r="AC236">
        <v>5</v>
      </c>
      <c r="AD236">
        <v>5.0079761904761906</v>
      </c>
      <c r="AF236" t="s">
        <v>7949</v>
      </c>
      <c r="AI236">
        <v>0</v>
      </c>
      <c r="AJ236">
        <v>0</v>
      </c>
    </row>
    <row r="237" spans="1:38" x14ac:dyDescent="0.25">
      <c r="A237" t="s">
        <v>5457</v>
      </c>
      <c r="B237" t="s">
        <v>4839</v>
      </c>
      <c r="C237" t="s">
        <v>4842</v>
      </c>
      <c r="D237">
        <v>7</v>
      </c>
      <c r="E237" t="s">
        <v>4845</v>
      </c>
      <c r="F237">
        <v>8.15</v>
      </c>
      <c r="G237">
        <v>0</v>
      </c>
      <c r="H237">
        <v>1</v>
      </c>
      <c r="I237" t="s">
        <v>6220</v>
      </c>
      <c r="K237" t="s">
        <v>6860</v>
      </c>
      <c r="L237" t="s">
        <v>6861</v>
      </c>
      <c r="M237" t="s">
        <v>6884</v>
      </c>
      <c r="N237">
        <v>9</v>
      </c>
      <c r="O237" t="s">
        <v>6943</v>
      </c>
      <c r="P237" t="s">
        <v>7183</v>
      </c>
      <c r="Q237">
        <v>7</v>
      </c>
      <c r="R237">
        <v>1</v>
      </c>
      <c r="S237">
        <v>2.56</v>
      </c>
      <c r="T237">
        <v>2.59</v>
      </c>
      <c r="U237">
        <v>402.41</v>
      </c>
      <c r="V237">
        <v>96.94</v>
      </c>
      <c r="W237">
        <v>1.19</v>
      </c>
      <c r="Y237">
        <v>6.23</v>
      </c>
      <c r="Z237">
        <v>2</v>
      </c>
      <c r="AA237" t="s">
        <v>4250</v>
      </c>
      <c r="AB237">
        <v>0</v>
      </c>
      <c r="AC237">
        <v>3</v>
      </c>
      <c r="AD237">
        <v>5.0190714285714284</v>
      </c>
      <c r="AF237" t="s">
        <v>7949</v>
      </c>
      <c r="AI237">
        <v>0</v>
      </c>
      <c r="AJ237">
        <v>0</v>
      </c>
      <c r="AK237" t="s">
        <v>7970</v>
      </c>
      <c r="AL237" t="s">
        <v>7970</v>
      </c>
    </row>
    <row r="238" spans="1:38" x14ac:dyDescent="0.25">
      <c r="A238" t="s">
        <v>5457</v>
      </c>
      <c r="B238" t="s">
        <v>4839</v>
      </c>
      <c r="C238" t="s">
        <v>4842</v>
      </c>
      <c r="D238">
        <v>7.3</v>
      </c>
      <c r="E238" t="s">
        <v>4845</v>
      </c>
      <c r="F238">
        <v>8.14</v>
      </c>
      <c r="G238">
        <v>0</v>
      </c>
      <c r="H238">
        <v>1</v>
      </c>
      <c r="I238" t="s">
        <v>6220</v>
      </c>
      <c r="J238" t="s">
        <v>6361</v>
      </c>
      <c r="K238" t="s">
        <v>6860</v>
      </c>
      <c r="L238" t="s">
        <v>6861</v>
      </c>
      <c r="M238" t="s">
        <v>6890</v>
      </c>
      <c r="N238">
        <v>9</v>
      </c>
      <c r="O238" t="s">
        <v>6949</v>
      </c>
      <c r="P238" t="s">
        <v>7183</v>
      </c>
      <c r="Q238">
        <v>7</v>
      </c>
      <c r="R238">
        <v>1</v>
      </c>
      <c r="S238">
        <v>2.56</v>
      </c>
      <c r="T238">
        <v>2.59</v>
      </c>
      <c r="U238">
        <v>402.41</v>
      </c>
      <c r="V238">
        <v>96.94</v>
      </c>
      <c r="W238">
        <v>1.19</v>
      </c>
      <c r="Y238">
        <v>6.23</v>
      </c>
      <c r="Z238">
        <v>2</v>
      </c>
      <c r="AA238" t="s">
        <v>4250</v>
      </c>
      <c r="AB238">
        <v>0</v>
      </c>
      <c r="AC238">
        <v>3</v>
      </c>
      <c r="AD238">
        <v>5.0190714285714284</v>
      </c>
      <c r="AF238" t="s">
        <v>7949</v>
      </c>
      <c r="AI238">
        <v>0</v>
      </c>
      <c r="AJ238">
        <v>0</v>
      </c>
    </row>
    <row r="239" spans="1:38" x14ac:dyDescent="0.25">
      <c r="A239" t="s">
        <v>5458</v>
      </c>
      <c r="B239" t="s">
        <v>4839</v>
      </c>
      <c r="C239" t="s">
        <v>4842</v>
      </c>
      <c r="D239">
        <v>7</v>
      </c>
      <c r="E239" t="s">
        <v>4845</v>
      </c>
      <c r="F239">
        <v>8.15</v>
      </c>
      <c r="G239">
        <v>0</v>
      </c>
      <c r="H239">
        <v>1</v>
      </c>
      <c r="I239" t="s">
        <v>6220</v>
      </c>
      <c r="K239" t="s">
        <v>6860</v>
      </c>
      <c r="M239" t="s">
        <v>6875</v>
      </c>
      <c r="N239">
        <v>8</v>
      </c>
      <c r="O239" t="s">
        <v>6932</v>
      </c>
      <c r="P239" t="s">
        <v>7184</v>
      </c>
      <c r="Q239">
        <v>6</v>
      </c>
      <c r="R239">
        <v>3</v>
      </c>
      <c r="S239">
        <v>6.66</v>
      </c>
      <c r="T239">
        <v>6.75</v>
      </c>
      <c r="U239">
        <v>691.24</v>
      </c>
      <c r="V239">
        <v>119.05</v>
      </c>
      <c r="W239">
        <v>4.55</v>
      </c>
      <c r="X239">
        <v>13.9</v>
      </c>
      <c r="Y239">
        <v>6.88</v>
      </c>
      <c r="Z239">
        <v>3</v>
      </c>
      <c r="AA239" t="s">
        <v>4250</v>
      </c>
      <c r="AB239">
        <v>1</v>
      </c>
      <c r="AC239">
        <v>13</v>
      </c>
      <c r="AD239">
        <v>1.198333333333333</v>
      </c>
      <c r="AF239" t="s">
        <v>7949</v>
      </c>
      <c r="AI239">
        <v>0</v>
      </c>
      <c r="AJ239">
        <v>0</v>
      </c>
      <c r="AK239" t="s">
        <v>7966</v>
      </c>
      <c r="AL239" t="s">
        <v>7966</v>
      </c>
    </row>
    <row r="240" spans="1:38" x14ac:dyDescent="0.25">
      <c r="A240" t="s">
        <v>5459</v>
      </c>
      <c r="B240" t="s">
        <v>4839</v>
      </c>
      <c r="C240" t="s">
        <v>4842</v>
      </c>
      <c r="D240">
        <v>7</v>
      </c>
      <c r="E240" t="s">
        <v>4845</v>
      </c>
      <c r="F240">
        <v>8.15</v>
      </c>
      <c r="G240">
        <v>0</v>
      </c>
      <c r="H240">
        <v>1</v>
      </c>
      <c r="I240" t="s">
        <v>6220</v>
      </c>
      <c r="K240" t="s">
        <v>6860</v>
      </c>
      <c r="M240" t="s">
        <v>6875</v>
      </c>
      <c r="N240">
        <v>8</v>
      </c>
      <c r="O240" t="s">
        <v>6932</v>
      </c>
      <c r="P240" t="s">
        <v>7185</v>
      </c>
      <c r="Q240">
        <v>8</v>
      </c>
      <c r="R240">
        <v>3</v>
      </c>
      <c r="S240">
        <v>5.12</v>
      </c>
      <c r="T240">
        <v>5.18</v>
      </c>
      <c r="U240">
        <v>660.79</v>
      </c>
      <c r="V240">
        <v>136.87</v>
      </c>
      <c r="W240">
        <v>2.63</v>
      </c>
      <c r="X240">
        <v>13.89</v>
      </c>
      <c r="Y240">
        <v>6.69</v>
      </c>
      <c r="Z240">
        <v>3</v>
      </c>
      <c r="AA240" t="s">
        <v>4250</v>
      </c>
      <c r="AB240">
        <v>1</v>
      </c>
      <c r="AC240">
        <v>13</v>
      </c>
      <c r="AD240">
        <v>1.166666666666667</v>
      </c>
      <c r="AF240" t="s">
        <v>7949</v>
      </c>
      <c r="AI240">
        <v>0</v>
      </c>
      <c r="AJ240">
        <v>0</v>
      </c>
      <c r="AK240" t="s">
        <v>7966</v>
      </c>
      <c r="AL240" t="s">
        <v>7966</v>
      </c>
    </row>
    <row r="241" spans="1:38" x14ac:dyDescent="0.25">
      <c r="A241" t="s">
        <v>5460</v>
      </c>
      <c r="B241" t="s">
        <v>4839</v>
      </c>
      <c r="C241" t="s">
        <v>4842</v>
      </c>
      <c r="D241">
        <v>7</v>
      </c>
      <c r="E241" t="s">
        <v>4845</v>
      </c>
      <c r="F241">
        <v>8.15</v>
      </c>
      <c r="G241">
        <v>0</v>
      </c>
      <c r="H241">
        <v>1</v>
      </c>
      <c r="I241" t="s">
        <v>6220</v>
      </c>
      <c r="K241" t="s">
        <v>6860</v>
      </c>
      <c r="M241" t="s">
        <v>6875</v>
      </c>
      <c r="N241">
        <v>8</v>
      </c>
      <c r="O241" t="s">
        <v>6932</v>
      </c>
      <c r="P241" t="s">
        <v>7186</v>
      </c>
      <c r="Q241">
        <v>7</v>
      </c>
      <c r="R241">
        <v>3</v>
      </c>
      <c r="S241">
        <v>3.79</v>
      </c>
      <c r="T241">
        <v>3.93</v>
      </c>
      <c r="U241">
        <v>634.75</v>
      </c>
      <c r="V241">
        <v>128.28</v>
      </c>
      <c r="W241">
        <v>1.99</v>
      </c>
      <c r="X241">
        <v>13.82</v>
      </c>
      <c r="Y241">
        <v>7.08</v>
      </c>
      <c r="Z241">
        <v>2</v>
      </c>
      <c r="AA241" t="s">
        <v>4250</v>
      </c>
      <c r="AB241">
        <v>1</v>
      </c>
      <c r="AC241">
        <v>11</v>
      </c>
      <c r="AD241">
        <v>1.8066666666666671</v>
      </c>
      <c r="AF241" t="s">
        <v>7949</v>
      </c>
      <c r="AI241">
        <v>0</v>
      </c>
      <c r="AJ241">
        <v>0</v>
      </c>
      <c r="AK241" t="s">
        <v>7966</v>
      </c>
      <c r="AL241" t="s">
        <v>7966</v>
      </c>
    </row>
    <row r="242" spans="1:38" x14ac:dyDescent="0.25">
      <c r="A242" t="s">
        <v>5461</v>
      </c>
      <c r="B242" t="s">
        <v>4839</v>
      </c>
      <c r="C242" t="s">
        <v>4842</v>
      </c>
      <c r="D242">
        <v>7</v>
      </c>
      <c r="E242" t="s">
        <v>4845</v>
      </c>
      <c r="F242">
        <v>8.15</v>
      </c>
      <c r="G242">
        <v>0</v>
      </c>
      <c r="H242">
        <v>1</v>
      </c>
      <c r="I242" t="s">
        <v>6220</v>
      </c>
      <c r="K242" t="s">
        <v>6860</v>
      </c>
      <c r="M242" t="s">
        <v>6865</v>
      </c>
      <c r="N242">
        <v>8</v>
      </c>
      <c r="O242" t="s">
        <v>6935</v>
      </c>
      <c r="P242" t="s">
        <v>7187</v>
      </c>
      <c r="Q242">
        <v>7</v>
      </c>
      <c r="R242">
        <v>2</v>
      </c>
      <c r="S242">
        <v>2.5</v>
      </c>
      <c r="T242">
        <v>2.5299999999999998</v>
      </c>
      <c r="U242">
        <v>463.95</v>
      </c>
      <c r="V242">
        <v>109</v>
      </c>
      <c r="W242">
        <v>3.06</v>
      </c>
      <c r="Y242">
        <v>6.45</v>
      </c>
      <c r="Z242">
        <v>3</v>
      </c>
      <c r="AA242" t="s">
        <v>4250</v>
      </c>
      <c r="AB242">
        <v>0</v>
      </c>
      <c r="AC242">
        <v>3</v>
      </c>
      <c r="AD242">
        <v>3.874166666666667</v>
      </c>
      <c r="AF242" t="s">
        <v>7949</v>
      </c>
      <c r="AI242">
        <v>0</v>
      </c>
      <c r="AJ242">
        <v>0</v>
      </c>
      <c r="AK242" t="s">
        <v>7967</v>
      </c>
      <c r="AL242" t="s">
        <v>7967</v>
      </c>
    </row>
    <row r="243" spans="1:38" x14ac:dyDescent="0.25">
      <c r="A243" t="s">
        <v>5462</v>
      </c>
      <c r="B243" t="s">
        <v>4839</v>
      </c>
      <c r="C243" t="s">
        <v>4842</v>
      </c>
      <c r="D243">
        <v>7</v>
      </c>
      <c r="E243" t="s">
        <v>4845</v>
      </c>
      <c r="F243">
        <v>8.15</v>
      </c>
      <c r="G243">
        <v>0.62</v>
      </c>
      <c r="H243">
        <v>2</v>
      </c>
      <c r="I243" t="s">
        <v>6221</v>
      </c>
      <c r="J243" t="s">
        <v>6362</v>
      </c>
      <c r="K243" t="s">
        <v>6860</v>
      </c>
      <c r="L243" t="s">
        <v>6861</v>
      </c>
      <c r="M243" t="s">
        <v>6880</v>
      </c>
      <c r="N243">
        <v>8</v>
      </c>
      <c r="O243" t="s">
        <v>6939</v>
      </c>
      <c r="P243" t="s">
        <v>7188</v>
      </c>
      <c r="Q243">
        <v>7</v>
      </c>
      <c r="R243">
        <v>2</v>
      </c>
      <c r="S243">
        <v>2.2000000000000002</v>
      </c>
      <c r="T243">
        <v>2.23</v>
      </c>
      <c r="U243">
        <v>485.49</v>
      </c>
      <c r="V243">
        <v>107.85</v>
      </c>
      <c r="W243">
        <v>1.54</v>
      </c>
      <c r="Y243">
        <v>6.19</v>
      </c>
      <c r="Z243">
        <v>2</v>
      </c>
      <c r="AA243" t="s">
        <v>4250</v>
      </c>
      <c r="AB243">
        <v>0</v>
      </c>
      <c r="AC243">
        <v>5</v>
      </c>
      <c r="AD243">
        <v>3.908642857142858</v>
      </c>
      <c r="AF243" t="s">
        <v>7949</v>
      </c>
      <c r="AI243">
        <v>0</v>
      </c>
      <c r="AJ243">
        <v>0</v>
      </c>
    </row>
    <row r="244" spans="1:38" x14ac:dyDescent="0.25">
      <c r="A244" t="s">
        <v>5463</v>
      </c>
      <c r="B244" t="s">
        <v>4839</v>
      </c>
      <c r="C244" t="s">
        <v>4842</v>
      </c>
      <c r="D244">
        <v>7</v>
      </c>
      <c r="E244" t="s">
        <v>4845</v>
      </c>
      <c r="F244">
        <v>8.15</v>
      </c>
      <c r="G244">
        <v>0.68</v>
      </c>
      <c r="H244">
        <v>2</v>
      </c>
      <c r="I244" t="s">
        <v>6221</v>
      </c>
      <c r="J244" t="s">
        <v>6363</v>
      </c>
      <c r="K244" t="s">
        <v>6860</v>
      </c>
      <c r="L244" t="s">
        <v>6861</v>
      </c>
      <c r="M244" t="s">
        <v>6880</v>
      </c>
      <c r="N244">
        <v>8</v>
      </c>
      <c r="O244" t="s">
        <v>6939</v>
      </c>
      <c r="P244" t="s">
        <v>7189</v>
      </c>
      <c r="Q244">
        <v>7</v>
      </c>
      <c r="R244">
        <v>2</v>
      </c>
      <c r="S244">
        <v>2.19</v>
      </c>
      <c r="T244">
        <v>2.2200000000000002</v>
      </c>
      <c r="U244">
        <v>449.51</v>
      </c>
      <c r="V244">
        <v>107.85</v>
      </c>
      <c r="W244">
        <v>1.26</v>
      </c>
      <c r="Y244">
        <v>6.19</v>
      </c>
      <c r="Z244">
        <v>2</v>
      </c>
      <c r="AA244" t="s">
        <v>4250</v>
      </c>
      <c r="AB244">
        <v>0</v>
      </c>
      <c r="AC244">
        <v>5</v>
      </c>
      <c r="AD244">
        <v>4.170642857142858</v>
      </c>
      <c r="AF244" t="s">
        <v>7949</v>
      </c>
      <c r="AI244">
        <v>0</v>
      </c>
      <c r="AJ244">
        <v>0</v>
      </c>
    </row>
    <row r="245" spans="1:38" x14ac:dyDescent="0.25">
      <c r="A245" t="s">
        <v>5464</v>
      </c>
      <c r="B245" t="s">
        <v>4839</v>
      </c>
      <c r="C245" t="s">
        <v>4842</v>
      </c>
      <c r="D245">
        <v>7</v>
      </c>
      <c r="E245" t="s">
        <v>4845</v>
      </c>
      <c r="F245">
        <v>8.15</v>
      </c>
      <c r="G245">
        <v>0.53</v>
      </c>
      <c r="H245">
        <v>2</v>
      </c>
      <c r="I245" t="s">
        <v>6221</v>
      </c>
      <c r="J245" t="s">
        <v>6364</v>
      </c>
      <c r="K245" t="s">
        <v>6860</v>
      </c>
      <c r="L245" t="s">
        <v>6861</v>
      </c>
      <c r="M245" t="s">
        <v>6879</v>
      </c>
      <c r="N245">
        <v>8</v>
      </c>
      <c r="O245" t="s">
        <v>6937</v>
      </c>
      <c r="P245" t="s">
        <v>7190</v>
      </c>
      <c r="Q245">
        <v>6</v>
      </c>
      <c r="R245">
        <v>3</v>
      </c>
      <c r="S245">
        <v>0.97</v>
      </c>
      <c r="T245">
        <v>1</v>
      </c>
      <c r="U245">
        <v>464.49</v>
      </c>
      <c r="V245">
        <v>121.24</v>
      </c>
      <c r="W245">
        <v>2.37</v>
      </c>
      <c r="X245">
        <v>10.01</v>
      </c>
      <c r="Y245">
        <v>6.23</v>
      </c>
      <c r="Z245">
        <v>2</v>
      </c>
      <c r="AA245" t="s">
        <v>4250</v>
      </c>
      <c r="AB245">
        <v>0</v>
      </c>
      <c r="AC245">
        <v>3</v>
      </c>
      <c r="AD245">
        <v>3.4203095238095238</v>
      </c>
      <c r="AF245" t="s">
        <v>7949</v>
      </c>
      <c r="AI245">
        <v>0</v>
      </c>
      <c r="AJ245">
        <v>0</v>
      </c>
    </row>
    <row r="246" spans="1:38" x14ac:dyDescent="0.25">
      <c r="A246" t="s">
        <v>5465</v>
      </c>
      <c r="B246" t="s">
        <v>4839</v>
      </c>
      <c r="C246" t="s">
        <v>4842</v>
      </c>
      <c r="D246">
        <v>7</v>
      </c>
      <c r="E246" t="s">
        <v>4845</v>
      </c>
      <c r="F246">
        <v>8.15</v>
      </c>
      <c r="G246">
        <v>0.59</v>
      </c>
      <c r="H246">
        <v>2</v>
      </c>
      <c r="I246" t="s">
        <v>6220</v>
      </c>
      <c r="J246" t="s">
        <v>6365</v>
      </c>
      <c r="K246" t="s">
        <v>6860</v>
      </c>
      <c r="L246" t="s">
        <v>6861</v>
      </c>
      <c r="M246" t="s">
        <v>6879</v>
      </c>
      <c r="N246">
        <v>8</v>
      </c>
      <c r="O246" t="s">
        <v>6937</v>
      </c>
      <c r="P246" t="s">
        <v>7191</v>
      </c>
      <c r="Q246">
        <v>8</v>
      </c>
      <c r="R246">
        <v>3</v>
      </c>
      <c r="S246">
        <v>1.05</v>
      </c>
      <c r="T246">
        <v>1.0900000000000001</v>
      </c>
      <c r="U246">
        <v>495.51</v>
      </c>
      <c r="V246">
        <v>143.36000000000001</v>
      </c>
      <c r="W246">
        <v>1.58</v>
      </c>
      <c r="X246">
        <v>8.83</v>
      </c>
      <c r="Y246">
        <v>6.22</v>
      </c>
      <c r="Z246">
        <v>2</v>
      </c>
      <c r="AA246" t="s">
        <v>4250</v>
      </c>
      <c r="AB246">
        <v>0</v>
      </c>
      <c r="AC246">
        <v>6</v>
      </c>
      <c r="AD246">
        <v>3.1987380952380948</v>
      </c>
      <c r="AF246" t="s">
        <v>7949</v>
      </c>
      <c r="AI246">
        <v>0</v>
      </c>
      <c r="AJ246">
        <v>0</v>
      </c>
    </row>
    <row r="247" spans="1:38" x14ac:dyDescent="0.25">
      <c r="A247" t="s">
        <v>5466</v>
      </c>
      <c r="B247" t="s">
        <v>4839</v>
      </c>
      <c r="C247" t="s">
        <v>4842</v>
      </c>
      <c r="D247">
        <v>7.2</v>
      </c>
      <c r="E247" t="s">
        <v>4845</v>
      </c>
      <c r="F247">
        <v>8.14</v>
      </c>
      <c r="G247">
        <v>0</v>
      </c>
      <c r="H247">
        <v>1</v>
      </c>
      <c r="I247" t="s">
        <v>6220</v>
      </c>
      <c r="K247" t="s">
        <v>6860</v>
      </c>
      <c r="M247" t="s">
        <v>6863</v>
      </c>
      <c r="N247">
        <v>8</v>
      </c>
      <c r="O247" t="s">
        <v>6919</v>
      </c>
      <c r="P247" t="s">
        <v>7192</v>
      </c>
      <c r="Q247">
        <v>7</v>
      </c>
      <c r="R247">
        <v>4</v>
      </c>
      <c r="S247">
        <v>3.99</v>
      </c>
      <c r="T247">
        <v>4.0199999999999996</v>
      </c>
      <c r="U247">
        <v>623.82000000000005</v>
      </c>
      <c r="V247">
        <v>132.77000000000001</v>
      </c>
      <c r="W247">
        <v>2.97</v>
      </c>
      <c r="X247">
        <v>13.74</v>
      </c>
      <c r="Y247">
        <v>6.62</v>
      </c>
      <c r="Z247">
        <v>3</v>
      </c>
      <c r="AA247" t="s">
        <v>4250</v>
      </c>
      <c r="AB247">
        <v>1</v>
      </c>
      <c r="AC247">
        <v>12</v>
      </c>
      <c r="AD247">
        <v>1.4950000000000001</v>
      </c>
      <c r="AF247" t="s">
        <v>7949</v>
      </c>
      <c r="AI247">
        <v>0</v>
      </c>
      <c r="AJ247">
        <v>0</v>
      </c>
      <c r="AK247" t="s">
        <v>7956</v>
      </c>
      <c r="AL247" t="s">
        <v>7956</v>
      </c>
    </row>
    <row r="248" spans="1:38" x14ac:dyDescent="0.25">
      <c r="A248" t="s">
        <v>5467</v>
      </c>
      <c r="B248" t="s">
        <v>4839</v>
      </c>
      <c r="C248" t="s">
        <v>4842</v>
      </c>
      <c r="D248">
        <v>7.3</v>
      </c>
      <c r="E248" t="s">
        <v>4845</v>
      </c>
      <c r="F248">
        <v>8.14</v>
      </c>
      <c r="G248">
        <v>0.01</v>
      </c>
      <c r="H248">
        <v>2</v>
      </c>
      <c r="I248" t="s">
        <v>6220</v>
      </c>
      <c r="K248" t="s">
        <v>6860</v>
      </c>
      <c r="M248" t="s">
        <v>6863</v>
      </c>
      <c r="N248">
        <v>8</v>
      </c>
      <c r="O248" t="s">
        <v>6919</v>
      </c>
      <c r="P248" t="s">
        <v>7193</v>
      </c>
      <c r="Q248">
        <v>7</v>
      </c>
      <c r="R248">
        <v>4</v>
      </c>
      <c r="S248">
        <v>3.61</v>
      </c>
      <c r="T248">
        <v>3.62</v>
      </c>
      <c r="U248">
        <v>597.78</v>
      </c>
      <c r="V248">
        <v>132.77000000000001</v>
      </c>
      <c r="W248">
        <v>2.44</v>
      </c>
      <c r="X248">
        <v>13.95</v>
      </c>
      <c r="Y248">
        <v>6.62</v>
      </c>
      <c r="Z248">
        <v>3</v>
      </c>
      <c r="AA248" t="s">
        <v>4250</v>
      </c>
      <c r="AB248">
        <v>1</v>
      </c>
      <c r="AC248">
        <v>12</v>
      </c>
      <c r="AD248">
        <v>1.885</v>
      </c>
      <c r="AF248" t="s">
        <v>7949</v>
      </c>
      <c r="AI248">
        <v>0</v>
      </c>
      <c r="AJ248">
        <v>0</v>
      </c>
      <c r="AK248" t="s">
        <v>7956</v>
      </c>
      <c r="AL248" t="s">
        <v>7956</v>
      </c>
    </row>
    <row r="249" spans="1:38" x14ac:dyDescent="0.25">
      <c r="A249" t="s">
        <v>5468</v>
      </c>
      <c r="B249" t="s">
        <v>4839</v>
      </c>
      <c r="C249" t="s">
        <v>4842</v>
      </c>
      <c r="D249">
        <v>7.3</v>
      </c>
      <c r="E249" t="s">
        <v>4845</v>
      </c>
      <c r="F249">
        <v>8.14</v>
      </c>
      <c r="G249">
        <v>0.48</v>
      </c>
      <c r="H249">
        <v>2</v>
      </c>
      <c r="I249" t="s">
        <v>6221</v>
      </c>
      <c r="J249" t="s">
        <v>6366</v>
      </c>
      <c r="K249" t="s">
        <v>6860</v>
      </c>
      <c r="L249" t="s">
        <v>6861</v>
      </c>
      <c r="M249" t="s">
        <v>6883</v>
      </c>
      <c r="N249">
        <v>8</v>
      </c>
      <c r="O249" t="s">
        <v>6942</v>
      </c>
      <c r="P249" t="s">
        <v>7194</v>
      </c>
      <c r="Q249">
        <v>7</v>
      </c>
      <c r="R249">
        <v>4</v>
      </c>
      <c r="S249">
        <v>-0.32</v>
      </c>
      <c r="T249">
        <v>-0.28999999999999998</v>
      </c>
      <c r="U249">
        <v>504.54</v>
      </c>
      <c r="V249">
        <v>153.58000000000001</v>
      </c>
      <c r="W249">
        <v>1.0900000000000001</v>
      </c>
      <c r="X249">
        <v>10.17</v>
      </c>
      <c r="Y249">
        <v>6.26</v>
      </c>
      <c r="Z249">
        <v>2</v>
      </c>
      <c r="AA249" t="s">
        <v>4250</v>
      </c>
      <c r="AB249">
        <v>1</v>
      </c>
      <c r="AC249">
        <v>4</v>
      </c>
      <c r="AD249">
        <v>3</v>
      </c>
      <c r="AF249" t="s">
        <v>7949</v>
      </c>
      <c r="AI249">
        <v>0</v>
      </c>
      <c r="AJ249">
        <v>0</v>
      </c>
    </row>
    <row r="250" spans="1:38" x14ac:dyDescent="0.25">
      <c r="A250" t="s">
        <v>5469</v>
      </c>
      <c r="B250" t="s">
        <v>4839</v>
      </c>
      <c r="C250" t="s">
        <v>4842</v>
      </c>
      <c r="D250">
        <v>7.4</v>
      </c>
      <c r="E250" t="s">
        <v>4845</v>
      </c>
      <c r="F250">
        <v>8.1300000000000008</v>
      </c>
      <c r="G250">
        <v>0</v>
      </c>
      <c r="H250">
        <v>1</v>
      </c>
      <c r="I250" t="s">
        <v>6220</v>
      </c>
      <c r="J250" t="s">
        <v>6367</v>
      </c>
      <c r="K250" t="s">
        <v>6860</v>
      </c>
      <c r="L250" t="s">
        <v>6861</v>
      </c>
      <c r="M250" t="s">
        <v>6902</v>
      </c>
      <c r="N250">
        <v>8</v>
      </c>
      <c r="O250" t="s">
        <v>6964</v>
      </c>
      <c r="P250" t="s">
        <v>7195</v>
      </c>
      <c r="Q250">
        <v>5</v>
      </c>
      <c r="R250">
        <v>2</v>
      </c>
      <c r="S250">
        <v>-1.44</v>
      </c>
      <c r="T250">
        <v>-1.44</v>
      </c>
      <c r="U250">
        <v>423.35</v>
      </c>
      <c r="V250">
        <v>104.16</v>
      </c>
      <c r="W250">
        <v>3.59</v>
      </c>
      <c r="X250">
        <v>10.02</v>
      </c>
      <c r="Y250">
        <v>3.56</v>
      </c>
      <c r="Z250">
        <v>2</v>
      </c>
      <c r="AA250" t="s">
        <v>4250</v>
      </c>
      <c r="AB250">
        <v>0</v>
      </c>
      <c r="AC250">
        <v>4</v>
      </c>
      <c r="AD250">
        <v>4.5754999999999999</v>
      </c>
      <c r="AF250" t="s">
        <v>7949</v>
      </c>
      <c r="AI250">
        <v>0</v>
      </c>
      <c r="AJ250">
        <v>0</v>
      </c>
    </row>
    <row r="251" spans="1:38" x14ac:dyDescent="0.25">
      <c r="A251" t="s">
        <v>5470</v>
      </c>
      <c r="B251" t="s">
        <v>4839</v>
      </c>
      <c r="C251" t="s">
        <v>4842</v>
      </c>
      <c r="D251">
        <v>7.7</v>
      </c>
      <c r="E251" t="s">
        <v>4845</v>
      </c>
      <c r="F251">
        <v>8.11</v>
      </c>
      <c r="G251">
        <v>0</v>
      </c>
      <c r="H251">
        <v>1</v>
      </c>
      <c r="I251" t="s">
        <v>6220</v>
      </c>
      <c r="J251" t="s">
        <v>6368</v>
      </c>
      <c r="K251" t="s">
        <v>6860</v>
      </c>
      <c r="L251" t="s">
        <v>6861</v>
      </c>
      <c r="M251" t="s">
        <v>6890</v>
      </c>
      <c r="N251">
        <v>9</v>
      </c>
      <c r="O251" t="s">
        <v>6949</v>
      </c>
      <c r="P251" t="s">
        <v>7196</v>
      </c>
      <c r="Q251">
        <v>7</v>
      </c>
      <c r="R251">
        <v>1</v>
      </c>
      <c r="S251">
        <v>2.5099999999999998</v>
      </c>
      <c r="T251">
        <v>2.5299999999999998</v>
      </c>
      <c r="U251">
        <v>438.39</v>
      </c>
      <c r="V251">
        <v>96.94</v>
      </c>
      <c r="W251">
        <v>1.47</v>
      </c>
      <c r="Y251">
        <v>5.72</v>
      </c>
      <c r="Z251">
        <v>2</v>
      </c>
      <c r="AA251" t="s">
        <v>4250</v>
      </c>
      <c r="AB251">
        <v>0</v>
      </c>
      <c r="AC251">
        <v>3</v>
      </c>
      <c r="AD251">
        <v>4.7870714285714282</v>
      </c>
      <c r="AF251" t="s">
        <v>7949</v>
      </c>
      <c r="AI251">
        <v>0</v>
      </c>
      <c r="AJ251">
        <v>0</v>
      </c>
    </row>
    <row r="252" spans="1:38" x14ac:dyDescent="0.25">
      <c r="A252" t="s">
        <v>5470</v>
      </c>
      <c r="B252" t="s">
        <v>4839</v>
      </c>
      <c r="C252" t="s">
        <v>4842</v>
      </c>
      <c r="D252">
        <v>8</v>
      </c>
      <c r="E252" t="s">
        <v>4845</v>
      </c>
      <c r="F252">
        <v>8.1</v>
      </c>
      <c r="G252">
        <v>0</v>
      </c>
      <c r="H252">
        <v>1</v>
      </c>
      <c r="I252" t="s">
        <v>6220</v>
      </c>
      <c r="K252" t="s">
        <v>6860</v>
      </c>
      <c r="L252" t="s">
        <v>6861</v>
      </c>
      <c r="M252" t="s">
        <v>6884</v>
      </c>
      <c r="N252">
        <v>9</v>
      </c>
      <c r="O252" t="s">
        <v>6943</v>
      </c>
      <c r="P252" t="s">
        <v>7196</v>
      </c>
      <c r="Q252">
        <v>7</v>
      </c>
      <c r="R252">
        <v>1</v>
      </c>
      <c r="S252">
        <v>2.5099999999999998</v>
      </c>
      <c r="T252">
        <v>2.5299999999999998</v>
      </c>
      <c r="U252">
        <v>438.39</v>
      </c>
      <c r="V252">
        <v>96.94</v>
      </c>
      <c r="W252">
        <v>1.47</v>
      </c>
      <c r="Y252">
        <v>5.72</v>
      </c>
      <c r="Z252">
        <v>2</v>
      </c>
      <c r="AA252" t="s">
        <v>4250</v>
      </c>
      <c r="AB252">
        <v>0</v>
      </c>
      <c r="AC252">
        <v>3</v>
      </c>
      <c r="AD252">
        <v>4.7870714285714282</v>
      </c>
      <c r="AF252" t="s">
        <v>7949</v>
      </c>
      <c r="AI252">
        <v>0</v>
      </c>
      <c r="AJ252">
        <v>0</v>
      </c>
      <c r="AK252" t="s">
        <v>7970</v>
      </c>
      <c r="AL252" t="s">
        <v>7970</v>
      </c>
    </row>
    <row r="253" spans="1:38" x14ac:dyDescent="0.25">
      <c r="A253" t="s">
        <v>5471</v>
      </c>
      <c r="B253" t="s">
        <v>4839</v>
      </c>
      <c r="C253" t="s">
        <v>4842</v>
      </c>
      <c r="D253">
        <v>7.7</v>
      </c>
      <c r="E253" t="s">
        <v>4845</v>
      </c>
      <c r="F253">
        <v>8.11</v>
      </c>
      <c r="G253">
        <v>0.36</v>
      </c>
      <c r="H253">
        <v>2</v>
      </c>
      <c r="I253" t="s">
        <v>6221</v>
      </c>
      <c r="J253" t="s">
        <v>6369</v>
      </c>
      <c r="K253" t="s">
        <v>6860</v>
      </c>
      <c r="L253" t="s">
        <v>6861</v>
      </c>
      <c r="M253" t="s">
        <v>6882</v>
      </c>
      <c r="N253">
        <v>8</v>
      </c>
      <c r="O253" t="s">
        <v>6941</v>
      </c>
      <c r="P253" t="s">
        <v>7197</v>
      </c>
      <c r="Q253">
        <v>5</v>
      </c>
      <c r="R253">
        <v>3</v>
      </c>
      <c r="S253">
        <v>1.99</v>
      </c>
      <c r="T253">
        <v>2.08</v>
      </c>
      <c r="U253">
        <v>464.01</v>
      </c>
      <c r="V253">
        <v>95.04</v>
      </c>
      <c r="W253">
        <v>4.6900000000000004</v>
      </c>
      <c r="Y253">
        <v>6.77</v>
      </c>
      <c r="Z253">
        <v>3</v>
      </c>
      <c r="AA253" t="s">
        <v>4250</v>
      </c>
      <c r="AB253">
        <v>0</v>
      </c>
      <c r="AC253">
        <v>3</v>
      </c>
      <c r="AD253">
        <v>4.2557380952380957</v>
      </c>
      <c r="AF253" t="s">
        <v>7949</v>
      </c>
      <c r="AI253">
        <v>0</v>
      </c>
      <c r="AJ253">
        <v>0</v>
      </c>
    </row>
    <row r="254" spans="1:38" x14ac:dyDescent="0.25">
      <c r="A254" t="s">
        <v>5472</v>
      </c>
      <c r="B254" t="s">
        <v>4839</v>
      </c>
      <c r="C254" t="s">
        <v>4842</v>
      </c>
      <c r="D254">
        <v>7.7</v>
      </c>
      <c r="E254" t="s">
        <v>4845</v>
      </c>
      <c r="F254">
        <v>8.11</v>
      </c>
      <c r="G254">
        <v>0.26</v>
      </c>
      <c r="H254">
        <v>2</v>
      </c>
      <c r="I254" t="s">
        <v>6221</v>
      </c>
      <c r="J254" t="s">
        <v>6370</v>
      </c>
      <c r="K254" t="s">
        <v>6860</v>
      </c>
      <c r="L254" t="s">
        <v>6861</v>
      </c>
      <c r="M254" t="s">
        <v>6883</v>
      </c>
      <c r="N254">
        <v>8</v>
      </c>
      <c r="O254" t="s">
        <v>6942</v>
      </c>
      <c r="P254" t="s">
        <v>7198</v>
      </c>
      <c r="Q254">
        <v>7</v>
      </c>
      <c r="R254">
        <v>3</v>
      </c>
      <c r="S254">
        <v>1.81</v>
      </c>
      <c r="T254">
        <v>1.82</v>
      </c>
      <c r="U254">
        <v>537.62</v>
      </c>
      <c r="V254">
        <v>124.48</v>
      </c>
      <c r="W254">
        <v>2.95</v>
      </c>
      <c r="X254">
        <v>10.17</v>
      </c>
      <c r="Y254">
        <v>5.77</v>
      </c>
      <c r="Z254">
        <v>3</v>
      </c>
      <c r="AA254" t="s">
        <v>4250</v>
      </c>
      <c r="AB254">
        <v>1</v>
      </c>
      <c r="AC254">
        <v>6</v>
      </c>
      <c r="AD254">
        <v>3.166666666666667</v>
      </c>
      <c r="AF254" t="s">
        <v>7949</v>
      </c>
      <c r="AI254">
        <v>0</v>
      </c>
      <c r="AJ254">
        <v>0</v>
      </c>
    </row>
    <row r="255" spans="1:38" x14ac:dyDescent="0.25">
      <c r="A255" t="s">
        <v>5473</v>
      </c>
      <c r="B255" t="s">
        <v>4839</v>
      </c>
      <c r="C255" t="s">
        <v>4842</v>
      </c>
      <c r="D255">
        <v>7.8</v>
      </c>
      <c r="E255" t="s">
        <v>4845</v>
      </c>
      <c r="F255">
        <v>8.11</v>
      </c>
      <c r="G255">
        <v>0</v>
      </c>
      <c r="H255">
        <v>1</v>
      </c>
      <c r="I255" t="s">
        <v>6220</v>
      </c>
      <c r="K255" t="s">
        <v>6860</v>
      </c>
      <c r="L255" t="s">
        <v>6861</v>
      </c>
      <c r="M255" t="s">
        <v>6887</v>
      </c>
      <c r="N255">
        <v>9</v>
      </c>
      <c r="O255" t="s">
        <v>6946</v>
      </c>
      <c r="P255" t="s">
        <v>7199</v>
      </c>
      <c r="Q255">
        <v>4</v>
      </c>
      <c r="R255">
        <v>2</v>
      </c>
      <c r="S255">
        <v>1.2</v>
      </c>
      <c r="T255">
        <v>1.66</v>
      </c>
      <c r="U255">
        <v>338.44</v>
      </c>
      <c r="V255">
        <v>69.08</v>
      </c>
      <c r="W255">
        <v>2.78</v>
      </c>
      <c r="Y255">
        <v>7.7</v>
      </c>
      <c r="Z255">
        <v>2</v>
      </c>
      <c r="AA255" t="s">
        <v>4250</v>
      </c>
      <c r="AB255">
        <v>0</v>
      </c>
      <c r="AC255">
        <v>2</v>
      </c>
      <c r="AD255">
        <v>5.5</v>
      </c>
      <c r="AF255" t="s">
        <v>7949</v>
      </c>
      <c r="AI255">
        <v>0</v>
      </c>
      <c r="AJ255">
        <v>0</v>
      </c>
      <c r="AK255" t="s">
        <v>7973</v>
      </c>
      <c r="AL255" t="s">
        <v>7973</v>
      </c>
    </row>
    <row r="256" spans="1:38" x14ac:dyDescent="0.25">
      <c r="A256" t="s">
        <v>5474</v>
      </c>
      <c r="B256" t="s">
        <v>4839</v>
      </c>
      <c r="C256" t="s">
        <v>4842</v>
      </c>
      <c r="D256">
        <v>7.8</v>
      </c>
      <c r="E256" t="s">
        <v>4845</v>
      </c>
      <c r="F256">
        <v>8.11</v>
      </c>
      <c r="G256">
        <v>0</v>
      </c>
      <c r="H256">
        <v>1</v>
      </c>
      <c r="I256" t="s">
        <v>6220</v>
      </c>
      <c r="J256" t="s">
        <v>6371</v>
      </c>
      <c r="K256" t="s">
        <v>6860</v>
      </c>
      <c r="L256" t="s">
        <v>6861</v>
      </c>
      <c r="M256" t="s">
        <v>6902</v>
      </c>
      <c r="N256">
        <v>8</v>
      </c>
      <c r="O256" t="s">
        <v>6964</v>
      </c>
      <c r="P256" t="s">
        <v>7200</v>
      </c>
      <c r="Q256">
        <v>5</v>
      </c>
      <c r="R256">
        <v>2</v>
      </c>
      <c r="S256">
        <v>-1.61</v>
      </c>
      <c r="T256">
        <v>-1.61</v>
      </c>
      <c r="U256">
        <v>437.37</v>
      </c>
      <c r="V256">
        <v>104.16</v>
      </c>
      <c r="W256">
        <v>3.9</v>
      </c>
      <c r="X256">
        <v>10.08</v>
      </c>
      <c r="Y256">
        <v>3.56</v>
      </c>
      <c r="Z256">
        <v>2</v>
      </c>
      <c r="AA256" t="s">
        <v>4250</v>
      </c>
      <c r="AB256">
        <v>0</v>
      </c>
      <c r="AC256">
        <v>4</v>
      </c>
      <c r="AD256">
        <v>4.4753571428571428</v>
      </c>
      <c r="AF256" t="s">
        <v>7949</v>
      </c>
      <c r="AI256">
        <v>0</v>
      </c>
      <c r="AJ256">
        <v>0</v>
      </c>
    </row>
    <row r="257" spans="1:38" x14ac:dyDescent="0.25">
      <c r="A257" t="s">
        <v>5475</v>
      </c>
      <c r="B257" t="s">
        <v>4839</v>
      </c>
      <c r="C257" t="s">
        <v>4842</v>
      </c>
      <c r="D257">
        <v>7.9</v>
      </c>
      <c r="E257" t="s">
        <v>4845</v>
      </c>
      <c r="F257">
        <v>8.1</v>
      </c>
      <c r="G257">
        <v>0.69</v>
      </c>
      <c r="H257">
        <v>2</v>
      </c>
      <c r="I257" t="s">
        <v>6221</v>
      </c>
      <c r="J257" t="s">
        <v>6372</v>
      </c>
      <c r="K257" t="s">
        <v>6860</v>
      </c>
      <c r="L257" t="s">
        <v>6861</v>
      </c>
      <c r="M257" t="s">
        <v>6883</v>
      </c>
      <c r="N257">
        <v>8</v>
      </c>
      <c r="O257" t="s">
        <v>6942</v>
      </c>
      <c r="P257" t="s">
        <v>7201</v>
      </c>
      <c r="Q257">
        <v>7</v>
      </c>
      <c r="R257">
        <v>3</v>
      </c>
      <c r="U257">
        <v>464.5</v>
      </c>
      <c r="V257">
        <v>136.83000000000001</v>
      </c>
      <c r="W257">
        <v>1.02</v>
      </c>
      <c r="X257">
        <v>8.85</v>
      </c>
      <c r="Y257">
        <v>0</v>
      </c>
      <c r="Z257">
        <v>2</v>
      </c>
      <c r="AA257" t="s">
        <v>4250</v>
      </c>
      <c r="AB257">
        <v>0</v>
      </c>
      <c r="AC257">
        <v>4</v>
      </c>
      <c r="AF257" t="s">
        <v>7949</v>
      </c>
      <c r="AI257">
        <v>0</v>
      </c>
      <c r="AJ257">
        <v>0</v>
      </c>
    </row>
    <row r="258" spans="1:38" x14ac:dyDescent="0.25">
      <c r="A258" t="s">
        <v>5476</v>
      </c>
      <c r="B258" t="s">
        <v>4839</v>
      </c>
      <c r="C258" t="s">
        <v>4842</v>
      </c>
      <c r="D258">
        <v>8</v>
      </c>
      <c r="E258" t="s">
        <v>4845</v>
      </c>
      <c r="F258">
        <v>8.1</v>
      </c>
      <c r="G258">
        <v>0.42</v>
      </c>
      <c r="H258">
        <v>2</v>
      </c>
      <c r="I258" t="s">
        <v>6220</v>
      </c>
      <c r="K258" t="s">
        <v>6860</v>
      </c>
      <c r="L258" t="s">
        <v>6861</v>
      </c>
      <c r="M258" t="s">
        <v>6891</v>
      </c>
      <c r="N258">
        <v>9</v>
      </c>
      <c r="O258" t="s">
        <v>6966</v>
      </c>
      <c r="P258" t="s">
        <v>7202</v>
      </c>
      <c r="Q258">
        <v>5</v>
      </c>
      <c r="R258">
        <v>1</v>
      </c>
      <c r="S258">
        <v>7.21</v>
      </c>
      <c r="T258">
        <v>7.43</v>
      </c>
      <c r="U258">
        <v>502.7</v>
      </c>
      <c r="V258">
        <v>71.16</v>
      </c>
      <c r="W258">
        <v>6.76</v>
      </c>
      <c r="Y258">
        <v>7.31</v>
      </c>
      <c r="Z258">
        <v>2</v>
      </c>
      <c r="AA258" t="s">
        <v>4250</v>
      </c>
      <c r="AB258">
        <v>2</v>
      </c>
      <c r="AC258">
        <v>8</v>
      </c>
      <c r="AD258">
        <v>2.833333333333333</v>
      </c>
      <c r="AF258" t="s">
        <v>7949</v>
      </c>
      <c r="AI258">
        <v>0</v>
      </c>
      <c r="AJ258">
        <v>0</v>
      </c>
      <c r="AK258" t="s">
        <v>7982</v>
      </c>
      <c r="AL258" t="s">
        <v>7982</v>
      </c>
    </row>
    <row r="259" spans="1:38" x14ac:dyDescent="0.25">
      <c r="A259" t="s">
        <v>5476</v>
      </c>
      <c r="B259" t="s">
        <v>4839</v>
      </c>
      <c r="C259" t="s">
        <v>4842</v>
      </c>
      <c r="D259">
        <v>11</v>
      </c>
      <c r="E259" t="s">
        <v>4845</v>
      </c>
      <c r="F259">
        <v>7.96</v>
      </c>
      <c r="G259">
        <v>0.42</v>
      </c>
      <c r="H259">
        <v>2</v>
      </c>
      <c r="I259" t="s">
        <v>6220</v>
      </c>
      <c r="K259" t="s">
        <v>6860</v>
      </c>
      <c r="M259" t="s">
        <v>6865</v>
      </c>
      <c r="N259">
        <v>8</v>
      </c>
      <c r="O259" t="s">
        <v>6967</v>
      </c>
      <c r="P259" t="s">
        <v>7202</v>
      </c>
      <c r="Q259">
        <v>5</v>
      </c>
      <c r="R259">
        <v>1</v>
      </c>
      <c r="S259">
        <v>7.21</v>
      </c>
      <c r="T259">
        <v>7.43</v>
      </c>
      <c r="U259">
        <v>502.7</v>
      </c>
      <c r="V259">
        <v>71.16</v>
      </c>
      <c r="W259">
        <v>6.76</v>
      </c>
      <c r="Y259">
        <v>7.31</v>
      </c>
      <c r="Z259">
        <v>2</v>
      </c>
      <c r="AA259" t="s">
        <v>4250</v>
      </c>
      <c r="AB259">
        <v>2</v>
      </c>
      <c r="AC259">
        <v>8</v>
      </c>
      <c r="AD259">
        <v>2.833333333333333</v>
      </c>
      <c r="AF259" t="s">
        <v>7949</v>
      </c>
      <c r="AI259">
        <v>0</v>
      </c>
      <c r="AJ259">
        <v>0</v>
      </c>
      <c r="AK259" t="s">
        <v>7983</v>
      </c>
      <c r="AL259" t="s">
        <v>7983</v>
      </c>
    </row>
    <row r="260" spans="1:38" x14ac:dyDescent="0.25">
      <c r="A260" t="s">
        <v>5476</v>
      </c>
      <c r="B260" t="s">
        <v>4839</v>
      </c>
      <c r="C260" t="s">
        <v>4842</v>
      </c>
      <c r="D260">
        <v>25</v>
      </c>
      <c r="E260" t="s">
        <v>4845</v>
      </c>
      <c r="F260">
        <v>7.6</v>
      </c>
      <c r="G260">
        <v>0.42</v>
      </c>
      <c r="H260">
        <v>2</v>
      </c>
      <c r="I260" t="s">
        <v>6220</v>
      </c>
      <c r="K260" t="s">
        <v>6860</v>
      </c>
      <c r="L260" t="s">
        <v>6861</v>
      </c>
      <c r="M260" t="s">
        <v>6904</v>
      </c>
      <c r="N260">
        <v>9</v>
      </c>
      <c r="O260" t="s">
        <v>6968</v>
      </c>
      <c r="P260" t="s">
        <v>7202</v>
      </c>
      <c r="Q260">
        <v>5</v>
      </c>
      <c r="R260">
        <v>1</v>
      </c>
      <c r="S260">
        <v>7.21</v>
      </c>
      <c r="T260">
        <v>7.43</v>
      </c>
      <c r="U260">
        <v>502.7</v>
      </c>
      <c r="V260">
        <v>71.16</v>
      </c>
      <c r="W260">
        <v>6.76</v>
      </c>
      <c r="Y260">
        <v>7.31</v>
      </c>
      <c r="Z260">
        <v>2</v>
      </c>
      <c r="AA260" t="s">
        <v>4250</v>
      </c>
      <c r="AB260">
        <v>2</v>
      </c>
      <c r="AC260">
        <v>8</v>
      </c>
      <c r="AD260">
        <v>2.833333333333333</v>
      </c>
      <c r="AF260" t="s">
        <v>7949</v>
      </c>
      <c r="AI260">
        <v>0</v>
      </c>
      <c r="AJ260">
        <v>0</v>
      </c>
      <c r="AK260" t="s">
        <v>7984</v>
      </c>
      <c r="AL260" t="s">
        <v>7984</v>
      </c>
    </row>
    <row r="261" spans="1:38" x14ac:dyDescent="0.25">
      <c r="A261" t="s">
        <v>5477</v>
      </c>
      <c r="B261" t="s">
        <v>4839</v>
      </c>
      <c r="C261" t="s">
        <v>4842</v>
      </c>
      <c r="D261">
        <v>8</v>
      </c>
      <c r="E261" t="s">
        <v>4845</v>
      </c>
      <c r="F261">
        <v>8.1</v>
      </c>
      <c r="G261">
        <v>0</v>
      </c>
      <c r="H261">
        <v>1</v>
      </c>
      <c r="I261" t="s">
        <v>6220</v>
      </c>
      <c r="K261" t="s">
        <v>6860</v>
      </c>
      <c r="L261" t="s">
        <v>6861</v>
      </c>
      <c r="M261" t="s">
        <v>6868</v>
      </c>
      <c r="N261">
        <v>9</v>
      </c>
      <c r="O261" t="s">
        <v>6925</v>
      </c>
      <c r="P261" t="s">
        <v>7203</v>
      </c>
      <c r="Q261">
        <v>9</v>
      </c>
      <c r="R261">
        <v>6</v>
      </c>
      <c r="S261">
        <v>4.07</v>
      </c>
      <c r="T261">
        <v>4.07</v>
      </c>
      <c r="U261">
        <v>754</v>
      </c>
      <c r="V261">
        <v>209.1</v>
      </c>
      <c r="W261">
        <v>2.83</v>
      </c>
      <c r="X261">
        <v>11.23</v>
      </c>
      <c r="Y261">
        <v>0</v>
      </c>
      <c r="Z261">
        <v>1</v>
      </c>
      <c r="AA261" t="s">
        <v>4250</v>
      </c>
      <c r="AB261">
        <v>2</v>
      </c>
      <c r="AC261">
        <v>20</v>
      </c>
      <c r="AD261">
        <v>1.4650000000000001</v>
      </c>
      <c r="AF261" t="s">
        <v>7949</v>
      </c>
      <c r="AI261">
        <v>0</v>
      </c>
      <c r="AJ261">
        <v>0</v>
      </c>
      <c r="AK261" t="s">
        <v>7961</v>
      </c>
      <c r="AL261" t="s">
        <v>7961</v>
      </c>
    </row>
    <row r="262" spans="1:38" x14ac:dyDescent="0.25">
      <c r="A262" t="s">
        <v>5478</v>
      </c>
      <c r="B262" t="s">
        <v>4839</v>
      </c>
      <c r="C262" t="s">
        <v>4842</v>
      </c>
      <c r="D262">
        <v>8</v>
      </c>
      <c r="E262" t="s">
        <v>4845</v>
      </c>
      <c r="F262">
        <v>8.1</v>
      </c>
      <c r="G262">
        <v>0</v>
      </c>
      <c r="H262">
        <v>1</v>
      </c>
      <c r="I262" t="s">
        <v>6220</v>
      </c>
      <c r="K262" t="s">
        <v>6860</v>
      </c>
      <c r="L262" t="s">
        <v>6861</v>
      </c>
      <c r="M262" t="s">
        <v>6885</v>
      </c>
      <c r="N262">
        <v>9</v>
      </c>
      <c r="O262" t="s">
        <v>6944</v>
      </c>
      <c r="P262" t="s">
        <v>7204</v>
      </c>
      <c r="Q262">
        <v>9</v>
      </c>
      <c r="R262">
        <v>6</v>
      </c>
      <c r="S262">
        <v>4.07</v>
      </c>
      <c r="T262">
        <v>4.07</v>
      </c>
      <c r="U262">
        <v>754</v>
      </c>
      <c r="V262">
        <v>209.1</v>
      </c>
      <c r="W262">
        <v>2.83</v>
      </c>
      <c r="X262">
        <v>11.23</v>
      </c>
      <c r="Y262">
        <v>0</v>
      </c>
      <c r="Z262">
        <v>1</v>
      </c>
      <c r="AA262" t="s">
        <v>4250</v>
      </c>
      <c r="AB262">
        <v>2</v>
      </c>
      <c r="AC262">
        <v>20</v>
      </c>
      <c r="AD262">
        <v>1.4650000000000001</v>
      </c>
      <c r="AF262" t="s">
        <v>7949</v>
      </c>
      <c r="AI262">
        <v>0</v>
      </c>
      <c r="AJ262">
        <v>0</v>
      </c>
      <c r="AK262" t="s">
        <v>7971</v>
      </c>
      <c r="AL262" t="s">
        <v>7971</v>
      </c>
    </row>
    <row r="263" spans="1:38" x14ac:dyDescent="0.25">
      <c r="A263" t="s">
        <v>5479</v>
      </c>
      <c r="B263" t="s">
        <v>4839</v>
      </c>
      <c r="C263" t="s">
        <v>4842</v>
      </c>
      <c r="D263">
        <v>8</v>
      </c>
      <c r="E263" t="s">
        <v>4845</v>
      </c>
      <c r="F263">
        <v>8.1</v>
      </c>
      <c r="G263">
        <v>0</v>
      </c>
      <c r="H263">
        <v>1</v>
      </c>
      <c r="I263" t="s">
        <v>6220</v>
      </c>
      <c r="K263" t="s">
        <v>6860</v>
      </c>
      <c r="L263" t="s">
        <v>6861</v>
      </c>
      <c r="M263" t="s">
        <v>6873</v>
      </c>
      <c r="N263">
        <v>9</v>
      </c>
      <c r="O263" t="s">
        <v>6930</v>
      </c>
      <c r="P263" t="s">
        <v>7205</v>
      </c>
      <c r="Q263">
        <v>9</v>
      </c>
      <c r="R263">
        <v>6</v>
      </c>
      <c r="S263">
        <v>4.07</v>
      </c>
      <c r="T263">
        <v>4.07</v>
      </c>
      <c r="U263">
        <v>754</v>
      </c>
      <c r="V263">
        <v>209.1</v>
      </c>
      <c r="W263">
        <v>2.83</v>
      </c>
      <c r="X263">
        <v>11.23</v>
      </c>
      <c r="Y263">
        <v>0</v>
      </c>
      <c r="Z263">
        <v>1</v>
      </c>
      <c r="AA263" t="s">
        <v>4250</v>
      </c>
      <c r="AB263">
        <v>2</v>
      </c>
      <c r="AC263">
        <v>20</v>
      </c>
      <c r="AD263">
        <v>1.4650000000000001</v>
      </c>
      <c r="AF263" t="s">
        <v>7949</v>
      </c>
      <c r="AI263">
        <v>0</v>
      </c>
      <c r="AJ263">
        <v>0</v>
      </c>
      <c r="AK263" t="s">
        <v>7965</v>
      </c>
      <c r="AL263" t="s">
        <v>7965</v>
      </c>
    </row>
    <row r="264" spans="1:38" x14ac:dyDescent="0.25">
      <c r="A264" t="s">
        <v>5479</v>
      </c>
      <c r="B264" t="s">
        <v>4839</v>
      </c>
      <c r="C264" t="s">
        <v>4842</v>
      </c>
      <c r="D264">
        <v>8</v>
      </c>
      <c r="E264" t="s">
        <v>4845</v>
      </c>
      <c r="F264">
        <v>8.1</v>
      </c>
      <c r="G264">
        <v>0</v>
      </c>
      <c r="H264">
        <v>1</v>
      </c>
      <c r="I264" t="s">
        <v>6220</v>
      </c>
      <c r="K264" t="s">
        <v>6860</v>
      </c>
      <c r="L264" t="s">
        <v>6861</v>
      </c>
      <c r="M264" t="s">
        <v>6872</v>
      </c>
      <c r="N264">
        <v>9</v>
      </c>
      <c r="O264" t="s">
        <v>6929</v>
      </c>
      <c r="P264" t="s">
        <v>7205</v>
      </c>
      <c r="Q264">
        <v>9</v>
      </c>
      <c r="R264">
        <v>6</v>
      </c>
      <c r="S264">
        <v>4.07</v>
      </c>
      <c r="T264">
        <v>4.07</v>
      </c>
      <c r="U264">
        <v>754</v>
      </c>
      <c r="V264">
        <v>209.1</v>
      </c>
      <c r="W264">
        <v>2.83</v>
      </c>
      <c r="X264">
        <v>11.23</v>
      </c>
      <c r="Y264">
        <v>0</v>
      </c>
      <c r="Z264">
        <v>1</v>
      </c>
      <c r="AA264" t="s">
        <v>4250</v>
      </c>
      <c r="AB264">
        <v>2</v>
      </c>
      <c r="AC264">
        <v>20</v>
      </c>
      <c r="AD264">
        <v>1.4650000000000001</v>
      </c>
      <c r="AF264" t="s">
        <v>7949</v>
      </c>
      <c r="AI264">
        <v>0</v>
      </c>
      <c r="AJ264">
        <v>0</v>
      </c>
      <c r="AK264" t="s">
        <v>7964</v>
      </c>
      <c r="AL264" t="s">
        <v>7964</v>
      </c>
    </row>
    <row r="265" spans="1:38" x14ac:dyDescent="0.25">
      <c r="A265" t="s">
        <v>5480</v>
      </c>
      <c r="B265" t="s">
        <v>4839</v>
      </c>
      <c r="C265" t="s">
        <v>4842</v>
      </c>
      <c r="D265">
        <v>8</v>
      </c>
      <c r="E265" t="s">
        <v>4845</v>
      </c>
      <c r="F265">
        <v>8.1</v>
      </c>
      <c r="G265">
        <v>0</v>
      </c>
      <c r="H265">
        <v>1</v>
      </c>
      <c r="I265" t="s">
        <v>6220</v>
      </c>
      <c r="K265" t="s">
        <v>6860</v>
      </c>
      <c r="M265" t="s">
        <v>6865</v>
      </c>
      <c r="N265">
        <v>8</v>
      </c>
      <c r="O265" t="s">
        <v>6924</v>
      </c>
      <c r="P265" t="s">
        <v>7206</v>
      </c>
      <c r="Q265">
        <v>9</v>
      </c>
      <c r="R265">
        <v>6</v>
      </c>
      <c r="S265">
        <v>4.3499999999999996</v>
      </c>
      <c r="T265">
        <v>4.3499999999999996</v>
      </c>
      <c r="U265">
        <v>739.98</v>
      </c>
      <c r="V265">
        <v>209.1</v>
      </c>
      <c r="W265">
        <v>2.44</v>
      </c>
      <c r="X265">
        <v>11.2</v>
      </c>
      <c r="Y265">
        <v>0</v>
      </c>
      <c r="Z265">
        <v>1</v>
      </c>
      <c r="AA265" t="s">
        <v>4250</v>
      </c>
      <c r="AB265">
        <v>2</v>
      </c>
      <c r="AC265">
        <v>19</v>
      </c>
      <c r="AD265">
        <v>1.325</v>
      </c>
      <c r="AF265" t="s">
        <v>7949</v>
      </c>
      <c r="AI265">
        <v>0</v>
      </c>
      <c r="AJ265">
        <v>0</v>
      </c>
      <c r="AK265" t="s">
        <v>7960</v>
      </c>
      <c r="AL265" t="s">
        <v>7960</v>
      </c>
    </row>
    <row r="266" spans="1:38" x14ac:dyDescent="0.25">
      <c r="A266" t="s">
        <v>5480</v>
      </c>
      <c r="B266" t="s">
        <v>4839</v>
      </c>
      <c r="C266" t="s">
        <v>4842</v>
      </c>
      <c r="D266">
        <v>9.4</v>
      </c>
      <c r="E266" t="s">
        <v>4845</v>
      </c>
      <c r="F266">
        <v>8.0299999999999994</v>
      </c>
      <c r="G266">
        <v>0</v>
      </c>
      <c r="H266">
        <v>1</v>
      </c>
      <c r="I266" t="s">
        <v>6220</v>
      </c>
      <c r="K266" t="s">
        <v>6860</v>
      </c>
      <c r="L266" t="s">
        <v>6861</v>
      </c>
      <c r="M266" t="s">
        <v>6885</v>
      </c>
      <c r="N266">
        <v>9</v>
      </c>
      <c r="O266" t="s">
        <v>6944</v>
      </c>
      <c r="P266" t="s">
        <v>7206</v>
      </c>
      <c r="Q266">
        <v>9</v>
      </c>
      <c r="R266">
        <v>6</v>
      </c>
      <c r="S266">
        <v>4.3499999999999996</v>
      </c>
      <c r="T266">
        <v>4.3499999999999996</v>
      </c>
      <c r="U266">
        <v>739.98</v>
      </c>
      <c r="V266">
        <v>209.1</v>
      </c>
      <c r="W266">
        <v>2.44</v>
      </c>
      <c r="X266">
        <v>11.2</v>
      </c>
      <c r="Y266">
        <v>0</v>
      </c>
      <c r="Z266">
        <v>1</v>
      </c>
      <c r="AA266" t="s">
        <v>4250</v>
      </c>
      <c r="AB266">
        <v>2</v>
      </c>
      <c r="AC266">
        <v>19</v>
      </c>
      <c r="AD266">
        <v>1.325</v>
      </c>
      <c r="AF266" t="s">
        <v>7949</v>
      </c>
      <c r="AI266">
        <v>0</v>
      </c>
      <c r="AJ266">
        <v>0</v>
      </c>
      <c r="AK266" t="s">
        <v>7971</v>
      </c>
      <c r="AL266" t="s">
        <v>7971</v>
      </c>
    </row>
    <row r="267" spans="1:38" x14ac:dyDescent="0.25">
      <c r="A267" t="s">
        <v>5480</v>
      </c>
      <c r="B267" t="s">
        <v>4839</v>
      </c>
      <c r="C267" t="s">
        <v>4842</v>
      </c>
      <c r="D267">
        <v>9.4</v>
      </c>
      <c r="E267" t="s">
        <v>4845</v>
      </c>
      <c r="F267">
        <v>8.0299999999999994</v>
      </c>
      <c r="G267">
        <v>0</v>
      </c>
      <c r="H267">
        <v>1</v>
      </c>
      <c r="I267" t="s">
        <v>6220</v>
      </c>
      <c r="K267" t="s">
        <v>6860</v>
      </c>
      <c r="M267" t="s">
        <v>6865</v>
      </c>
      <c r="N267">
        <v>8</v>
      </c>
      <c r="O267" t="s">
        <v>6924</v>
      </c>
      <c r="P267" t="s">
        <v>7206</v>
      </c>
      <c r="Q267">
        <v>9</v>
      </c>
      <c r="R267">
        <v>6</v>
      </c>
      <c r="S267">
        <v>4.3499999999999996</v>
      </c>
      <c r="T267">
        <v>4.3499999999999996</v>
      </c>
      <c r="U267">
        <v>739.98</v>
      </c>
      <c r="V267">
        <v>209.1</v>
      </c>
      <c r="W267">
        <v>2.44</v>
      </c>
      <c r="X267">
        <v>11.2</v>
      </c>
      <c r="Y267">
        <v>0</v>
      </c>
      <c r="Z267">
        <v>1</v>
      </c>
      <c r="AA267" t="s">
        <v>4250</v>
      </c>
      <c r="AB267">
        <v>2</v>
      </c>
      <c r="AC267">
        <v>19</v>
      </c>
      <c r="AD267">
        <v>1.325</v>
      </c>
      <c r="AF267" t="s">
        <v>7949</v>
      </c>
      <c r="AI267">
        <v>0</v>
      </c>
      <c r="AJ267">
        <v>0</v>
      </c>
      <c r="AK267" t="s">
        <v>7960</v>
      </c>
      <c r="AL267" t="s">
        <v>7960</v>
      </c>
    </row>
    <row r="268" spans="1:38" x14ac:dyDescent="0.25">
      <c r="A268" t="s">
        <v>5481</v>
      </c>
      <c r="B268" t="s">
        <v>4839</v>
      </c>
      <c r="C268" t="s">
        <v>4842</v>
      </c>
      <c r="D268">
        <v>8</v>
      </c>
      <c r="E268" t="s">
        <v>4845</v>
      </c>
      <c r="F268">
        <v>8.1</v>
      </c>
      <c r="G268">
        <v>0</v>
      </c>
      <c r="H268">
        <v>1</v>
      </c>
      <c r="I268" t="s">
        <v>6220</v>
      </c>
      <c r="K268" t="s">
        <v>6860</v>
      </c>
      <c r="M268" t="s">
        <v>6865</v>
      </c>
      <c r="N268">
        <v>8</v>
      </c>
      <c r="O268" t="s">
        <v>6960</v>
      </c>
      <c r="P268" t="s">
        <v>7207</v>
      </c>
      <c r="Q268">
        <v>5</v>
      </c>
      <c r="R268">
        <v>1</v>
      </c>
      <c r="S268">
        <v>6.38</v>
      </c>
      <c r="T268">
        <v>7.34</v>
      </c>
      <c r="U268">
        <v>532.70000000000005</v>
      </c>
      <c r="V268">
        <v>71.16</v>
      </c>
      <c r="W268">
        <v>6.83</v>
      </c>
      <c r="Y268">
        <v>8.44</v>
      </c>
      <c r="Z268">
        <v>2</v>
      </c>
      <c r="AA268" t="s">
        <v>4250</v>
      </c>
      <c r="AB268">
        <v>2</v>
      </c>
      <c r="AC268">
        <v>2</v>
      </c>
      <c r="AD268">
        <v>2.6133333333333342</v>
      </c>
      <c r="AF268" t="s">
        <v>7949</v>
      </c>
      <c r="AI268">
        <v>0</v>
      </c>
      <c r="AJ268">
        <v>0</v>
      </c>
      <c r="AK268" t="s">
        <v>7980</v>
      </c>
      <c r="AL268" t="s">
        <v>7980</v>
      </c>
    </row>
    <row r="269" spans="1:38" x14ac:dyDescent="0.25">
      <c r="A269" t="s">
        <v>5482</v>
      </c>
      <c r="B269" t="s">
        <v>4839</v>
      </c>
      <c r="C269" t="s">
        <v>4842</v>
      </c>
      <c r="D269">
        <v>8</v>
      </c>
      <c r="E269" t="s">
        <v>4845</v>
      </c>
      <c r="F269">
        <v>8.1</v>
      </c>
      <c r="G269">
        <v>0</v>
      </c>
      <c r="H269">
        <v>1</v>
      </c>
      <c r="I269" t="s">
        <v>6220</v>
      </c>
      <c r="K269" t="s">
        <v>6860</v>
      </c>
      <c r="M269" t="s">
        <v>6875</v>
      </c>
      <c r="N269">
        <v>8</v>
      </c>
      <c r="O269" t="s">
        <v>6932</v>
      </c>
      <c r="P269" t="s">
        <v>7208</v>
      </c>
      <c r="Q269">
        <v>7</v>
      </c>
      <c r="R269">
        <v>3</v>
      </c>
      <c r="S269">
        <v>6.38</v>
      </c>
      <c r="T269">
        <v>6.49</v>
      </c>
      <c r="U269">
        <v>662.83</v>
      </c>
      <c r="V269">
        <v>119.05</v>
      </c>
      <c r="W269">
        <v>3.96</v>
      </c>
      <c r="X269">
        <v>13.9</v>
      </c>
      <c r="Y269">
        <v>6.94</v>
      </c>
      <c r="Z269">
        <v>3</v>
      </c>
      <c r="AA269" t="s">
        <v>4250</v>
      </c>
      <c r="AB269">
        <v>1</v>
      </c>
      <c r="AC269">
        <v>13</v>
      </c>
      <c r="AD269">
        <v>1.198333333333333</v>
      </c>
      <c r="AF269" t="s">
        <v>7949</v>
      </c>
      <c r="AI269">
        <v>0</v>
      </c>
      <c r="AJ269">
        <v>0</v>
      </c>
      <c r="AK269" t="s">
        <v>7966</v>
      </c>
      <c r="AL269" t="s">
        <v>7966</v>
      </c>
    </row>
    <row r="270" spans="1:38" x14ac:dyDescent="0.25">
      <c r="A270" t="s">
        <v>5483</v>
      </c>
      <c r="B270" t="s">
        <v>4839</v>
      </c>
      <c r="C270" t="s">
        <v>4842</v>
      </c>
      <c r="D270">
        <v>8</v>
      </c>
      <c r="E270" t="s">
        <v>4845</v>
      </c>
      <c r="F270">
        <v>8.1</v>
      </c>
      <c r="G270">
        <v>0</v>
      </c>
      <c r="H270">
        <v>1</v>
      </c>
      <c r="I270" t="s">
        <v>6220</v>
      </c>
      <c r="K270" t="s">
        <v>6860</v>
      </c>
      <c r="M270" t="s">
        <v>6865</v>
      </c>
      <c r="N270">
        <v>8</v>
      </c>
      <c r="O270" t="s">
        <v>6960</v>
      </c>
      <c r="P270" t="s">
        <v>7209</v>
      </c>
      <c r="Q270">
        <v>5</v>
      </c>
      <c r="R270">
        <v>1</v>
      </c>
      <c r="S270">
        <v>4.2699999999999996</v>
      </c>
      <c r="T270">
        <v>6.16</v>
      </c>
      <c r="U270">
        <v>474.65</v>
      </c>
      <c r="V270">
        <v>71.16</v>
      </c>
      <c r="W270">
        <v>5.76</v>
      </c>
      <c r="Y270">
        <v>10.01</v>
      </c>
      <c r="Z270">
        <v>2</v>
      </c>
      <c r="AA270" t="s">
        <v>4250</v>
      </c>
      <c r="AB270">
        <v>1</v>
      </c>
      <c r="AC270">
        <v>2</v>
      </c>
      <c r="AD270">
        <v>2.0144047619047618</v>
      </c>
      <c r="AF270" t="s">
        <v>7952</v>
      </c>
      <c r="AI270">
        <v>0</v>
      </c>
      <c r="AJ270">
        <v>0</v>
      </c>
      <c r="AK270" t="s">
        <v>7980</v>
      </c>
      <c r="AL270" t="s">
        <v>7980</v>
      </c>
    </row>
    <row r="271" spans="1:38" x14ac:dyDescent="0.25">
      <c r="A271" t="s">
        <v>5484</v>
      </c>
      <c r="B271" t="s">
        <v>4839</v>
      </c>
      <c r="C271" t="s">
        <v>4842</v>
      </c>
      <c r="D271">
        <v>8</v>
      </c>
      <c r="E271" t="s">
        <v>4845</v>
      </c>
      <c r="F271">
        <v>8.1</v>
      </c>
      <c r="G271">
        <v>0</v>
      </c>
      <c r="H271">
        <v>1</v>
      </c>
      <c r="I271" t="s">
        <v>6220</v>
      </c>
      <c r="K271" t="s">
        <v>6860</v>
      </c>
      <c r="L271" t="s">
        <v>6861</v>
      </c>
      <c r="M271" t="s">
        <v>6887</v>
      </c>
      <c r="N271">
        <v>9</v>
      </c>
      <c r="O271" t="s">
        <v>6946</v>
      </c>
      <c r="P271" t="s">
        <v>7210</v>
      </c>
      <c r="Q271">
        <v>4</v>
      </c>
      <c r="R271">
        <v>2</v>
      </c>
      <c r="S271">
        <v>2.17</v>
      </c>
      <c r="T271">
        <v>2.63</v>
      </c>
      <c r="U271">
        <v>372.88</v>
      </c>
      <c r="V271">
        <v>69.08</v>
      </c>
      <c r="W271">
        <v>3.44</v>
      </c>
      <c r="Y271">
        <v>7.68</v>
      </c>
      <c r="Z271">
        <v>2</v>
      </c>
      <c r="AA271" t="s">
        <v>4250</v>
      </c>
      <c r="AB271">
        <v>0</v>
      </c>
      <c r="AC271">
        <v>2</v>
      </c>
      <c r="AD271">
        <v>5.3230000000000004</v>
      </c>
      <c r="AF271" t="s">
        <v>7949</v>
      </c>
      <c r="AI271">
        <v>0</v>
      </c>
      <c r="AJ271">
        <v>0</v>
      </c>
      <c r="AK271" t="s">
        <v>7973</v>
      </c>
      <c r="AL271" t="s">
        <v>7973</v>
      </c>
    </row>
    <row r="272" spans="1:38" x14ac:dyDescent="0.25">
      <c r="A272" t="s">
        <v>5485</v>
      </c>
      <c r="B272" t="s">
        <v>4839</v>
      </c>
      <c r="C272" t="s">
        <v>4842</v>
      </c>
      <c r="D272">
        <v>8</v>
      </c>
      <c r="E272" t="s">
        <v>4845</v>
      </c>
      <c r="F272">
        <v>8.1</v>
      </c>
      <c r="G272">
        <v>0</v>
      </c>
      <c r="H272">
        <v>1</v>
      </c>
      <c r="I272" t="s">
        <v>6220</v>
      </c>
      <c r="K272" t="s">
        <v>6860</v>
      </c>
      <c r="M272" t="s">
        <v>6865</v>
      </c>
      <c r="N272">
        <v>8</v>
      </c>
      <c r="O272" t="s">
        <v>6935</v>
      </c>
      <c r="P272" t="s">
        <v>7211</v>
      </c>
      <c r="Q272">
        <v>6</v>
      </c>
      <c r="R272">
        <v>2</v>
      </c>
      <c r="S272">
        <v>0.63</v>
      </c>
      <c r="T272">
        <v>1.53</v>
      </c>
      <c r="U272">
        <v>428.52</v>
      </c>
      <c r="V272">
        <v>96.11</v>
      </c>
      <c r="W272">
        <v>3.01</v>
      </c>
      <c r="Y272">
        <v>8.31</v>
      </c>
      <c r="Z272">
        <v>3</v>
      </c>
      <c r="AA272" t="s">
        <v>4250</v>
      </c>
      <c r="AB272">
        <v>0</v>
      </c>
      <c r="AC272">
        <v>3</v>
      </c>
      <c r="AD272">
        <v>4.6519047619047624</v>
      </c>
      <c r="AF272" t="s">
        <v>7949</v>
      </c>
      <c r="AI272">
        <v>0</v>
      </c>
      <c r="AJ272">
        <v>0</v>
      </c>
      <c r="AK272" t="s">
        <v>7967</v>
      </c>
      <c r="AL272" t="s">
        <v>7967</v>
      </c>
    </row>
    <row r="273" spans="1:38" x14ac:dyDescent="0.25">
      <c r="A273" t="s">
        <v>5486</v>
      </c>
      <c r="B273" t="s">
        <v>4839</v>
      </c>
      <c r="C273" t="s">
        <v>4842</v>
      </c>
      <c r="D273">
        <v>8</v>
      </c>
      <c r="E273" t="s">
        <v>4845</v>
      </c>
      <c r="F273">
        <v>8.1</v>
      </c>
      <c r="G273">
        <v>0.49</v>
      </c>
      <c r="H273">
        <v>2</v>
      </c>
      <c r="I273" t="s">
        <v>6221</v>
      </c>
      <c r="J273" t="s">
        <v>6373</v>
      </c>
      <c r="K273" t="s">
        <v>6860</v>
      </c>
      <c r="L273" t="s">
        <v>6861</v>
      </c>
      <c r="M273" t="s">
        <v>6882</v>
      </c>
      <c r="N273">
        <v>8</v>
      </c>
      <c r="O273" t="s">
        <v>6941</v>
      </c>
      <c r="P273" t="s">
        <v>7212</v>
      </c>
      <c r="Q273">
        <v>5</v>
      </c>
      <c r="R273">
        <v>3</v>
      </c>
      <c r="S273">
        <v>1.29</v>
      </c>
      <c r="T273">
        <v>1.42</v>
      </c>
      <c r="U273">
        <v>450.92</v>
      </c>
      <c r="V273">
        <v>112.01</v>
      </c>
      <c r="W273">
        <v>3.26</v>
      </c>
      <c r="X273">
        <v>9.99</v>
      </c>
      <c r="Y273">
        <v>6.93</v>
      </c>
      <c r="Z273">
        <v>2</v>
      </c>
      <c r="AA273" t="s">
        <v>4250</v>
      </c>
      <c r="AB273">
        <v>0</v>
      </c>
      <c r="AC273">
        <v>3</v>
      </c>
      <c r="AD273">
        <v>3.7835714285714288</v>
      </c>
      <c r="AF273" t="s">
        <v>7949</v>
      </c>
      <c r="AI273">
        <v>0</v>
      </c>
      <c r="AJ273">
        <v>0</v>
      </c>
    </row>
    <row r="274" spans="1:38" x14ac:dyDescent="0.25">
      <c r="A274" t="s">
        <v>5487</v>
      </c>
      <c r="B274" t="s">
        <v>4839</v>
      </c>
      <c r="C274" t="s">
        <v>4842</v>
      </c>
      <c r="D274">
        <v>8</v>
      </c>
      <c r="E274" t="s">
        <v>4845</v>
      </c>
      <c r="F274">
        <v>8.1</v>
      </c>
      <c r="G274">
        <v>0.59</v>
      </c>
      <c r="H274">
        <v>2</v>
      </c>
      <c r="I274" t="s">
        <v>6221</v>
      </c>
      <c r="J274" t="s">
        <v>6374</v>
      </c>
      <c r="K274" t="s">
        <v>6860</v>
      </c>
      <c r="L274" t="s">
        <v>6861</v>
      </c>
      <c r="M274" t="s">
        <v>6878</v>
      </c>
      <c r="N274">
        <v>8</v>
      </c>
      <c r="O274" t="s">
        <v>6936</v>
      </c>
      <c r="P274" t="s">
        <v>7213</v>
      </c>
      <c r="Q274">
        <v>5</v>
      </c>
      <c r="R274">
        <v>3</v>
      </c>
      <c r="T274">
        <v>3.01</v>
      </c>
      <c r="U274">
        <v>452.94</v>
      </c>
      <c r="V274">
        <v>110.54</v>
      </c>
      <c r="W274">
        <v>3.21</v>
      </c>
      <c r="Y274">
        <v>0</v>
      </c>
      <c r="Z274">
        <v>2</v>
      </c>
      <c r="AA274" t="s">
        <v>4250</v>
      </c>
      <c r="AB274">
        <v>0</v>
      </c>
      <c r="AC274">
        <v>4</v>
      </c>
      <c r="AI274">
        <v>0</v>
      </c>
      <c r="AJ274">
        <v>0</v>
      </c>
    </row>
    <row r="275" spans="1:38" x14ac:dyDescent="0.25">
      <c r="A275" t="s">
        <v>5488</v>
      </c>
      <c r="B275" t="s">
        <v>4839</v>
      </c>
      <c r="C275" t="s">
        <v>4842</v>
      </c>
      <c r="D275">
        <v>8</v>
      </c>
      <c r="E275" t="s">
        <v>4845</v>
      </c>
      <c r="F275">
        <v>8.1</v>
      </c>
      <c r="G275">
        <v>0.62</v>
      </c>
      <c r="H275">
        <v>2</v>
      </c>
      <c r="I275" t="s">
        <v>6220</v>
      </c>
      <c r="J275" t="s">
        <v>6375</v>
      </c>
      <c r="K275" t="s">
        <v>6860</v>
      </c>
      <c r="L275" t="s">
        <v>6861</v>
      </c>
      <c r="M275" t="s">
        <v>6879</v>
      </c>
      <c r="N275">
        <v>8</v>
      </c>
      <c r="O275" t="s">
        <v>6955</v>
      </c>
      <c r="P275" t="s">
        <v>7214</v>
      </c>
      <c r="Q275">
        <v>7</v>
      </c>
      <c r="R275">
        <v>3</v>
      </c>
      <c r="S275">
        <v>2.27</v>
      </c>
      <c r="T275">
        <v>2.37</v>
      </c>
      <c r="U275">
        <v>456.5</v>
      </c>
      <c r="V275">
        <v>120.3</v>
      </c>
      <c r="W275">
        <v>1.57</v>
      </c>
      <c r="X275">
        <v>8.07</v>
      </c>
      <c r="Y275">
        <v>0</v>
      </c>
      <c r="Z275">
        <v>2</v>
      </c>
      <c r="AA275" t="s">
        <v>4250</v>
      </c>
      <c r="AB275">
        <v>0</v>
      </c>
      <c r="AC275">
        <v>4</v>
      </c>
      <c r="AD275">
        <v>3.3423809523809531</v>
      </c>
      <c r="AF275" t="s">
        <v>7949</v>
      </c>
      <c r="AI275">
        <v>0</v>
      </c>
      <c r="AJ275">
        <v>0</v>
      </c>
    </row>
    <row r="276" spans="1:38" x14ac:dyDescent="0.25">
      <c r="A276" t="s">
        <v>5489</v>
      </c>
      <c r="B276" t="s">
        <v>4839</v>
      </c>
      <c r="C276" t="s">
        <v>4842</v>
      </c>
      <c r="D276">
        <v>8</v>
      </c>
      <c r="E276" t="s">
        <v>4845</v>
      </c>
      <c r="F276">
        <v>8.1</v>
      </c>
      <c r="G276">
        <v>0.35</v>
      </c>
      <c r="H276">
        <v>2</v>
      </c>
      <c r="I276" t="s">
        <v>6221</v>
      </c>
      <c r="J276" t="s">
        <v>6376</v>
      </c>
      <c r="K276" t="s">
        <v>6860</v>
      </c>
      <c r="L276" t="s">
        <v>6861</v>
      </c>
      <c r="M276" t="s">
        <v>6879</v>
      </c>
      <c r="N276">
        <v>8</v>
      </c>
      <c r="O276" t="s">
        <v>6937</v>
      </c>
      <c r="P276" t="s">
        <v>7215</v>
      </c>
      <c r="Q276">
        <v>8</v>
      </c>
      <c r="R276">
        <v>3</v>
      </c>
      <c r="S276">
        <v>-0.39</v>
      </c>
      <c r="T276">
        <v>-0.35</v>
      </c>
      <c r="U276">
        <v>439.49</v>
      </c>
      <c r="V276">
        <v>134.13</v>
      </c>
      <c r="W276">
        <v>1.3</v>
      </c>
      <c r="X276">
        <v>9.2200000000000006</v>
      </c>
      <c r="Y276">
        <v>6.22</v>
      </c>
      <c r="Z276">
        <v>2</v>
      </c>
      <c r="AA276" t="s">
        <v>4250</v>
      </c>
      <c r="AB276">
        <v>0</v>
      </c>
      <c r="AC276">
        <v>3</v>
      </c>
      <c r="AD276">
        <v>3.5988809523809522</v>
      </c>
      <c r="AF276" t="s">
        <v>7949</v>
      </c>
      <c r="AI276">
        <v>0</v>
      </c>
      <c r="AJ276">
        <v>0</v>
      </c>
    </row>
    <row r="277" spans="1:38" x14ac:dyDescent="0.25">
      <c r="A277" t="s">
        <v>5490</v>
      </c>
      <c r="B277" t="s">
        <v>4839</v>
      </c>
      <c r="C277" t="s">
        <v>4842</v>
      </c>
      <c r="D277">
        <v>8.1</v>
      </c>
      <c r="E277" t="s">
        <v>4845</v>
      </c>
      <c r="F277">
        <v>8.09</v>
      </c>
      <c r="G277">
        <v>0.47</v>
      </c>
      <c r="H277">
        <v>2</v>
      </c>
      <c r="I277" t="s">
        <v>6221</v>
      </c>
      <c r="J277" t="s">
        <v>6377</v>
      </c>
      <c r="K277" t="s">
        <v>6860</v>
      </c>
      <c r="L277" t="s">
        <v>6861</v>
      </c>
      <c r="M277" t="s">
        <v>6882</v>
      </c>
      <c r="N277">
        <v>8</v>
      </c>
      <c r="O277" t="s">
        <v>6941</v>
      </c>
      <c r="P277" t="s">
        <v>7216</v>
      </c>
      <c r="Q277">
        <v>6</v>
      </c>
      <c r="R277">
        <v>3</v>
      </c>
      <c r="S277">
        <v>0.63</v>
      </c>
      <c r="T277">
        <v>0.65</v>
      </c>
      <c r="U277">
        <v>466.92</v>
      </c>
      <c r="V277">
        <v>121.24</v>
      </c>
      <c r="W277">
        <v>2.5</v>
      </c>
      <c r="X277">
        <v>9.98</v>
      </c>
      <c r="Y277">
        <v>6.15</v>
      </c>
      <c r="Z277">
        <v>2</v>
      </c>
      <c r="AA277" t="s">
        <v>4250</v>
      </c>
      <c r="AB277">
        <v>0</v>
      </c>
      <c r="AC277">
        <v>3</v>
      </c>
      <c r="AD277">
        <v>3.4029523809523812</v>
      </c>
      <c r="AF277" t="s">
        <v>7949</v>
      </c>
      <c r="AI277">
        <v>0</v>
      </c>
      <c r="AJ277">
        <v>0</v>
      </c>
    </row>
    <row r="278" spans="1:38" x14ac:dyDescent="0.25">
      <c r="A278" t="s">
        <v>5491</v>
      </c>
      <c r="B278" t="s">
        <v>4839</v>
      </c>
      <c r="C278" t="s">
        <v>4842</v>
      </c>
      <c r="D278">
        <v>8.1</v>
      </c>
      <c r="E278" t="s">
        <v>4845</v>
      </c>
      <c r="F278">
        <v>8.09</v>
      </c>
      <c r="G278">
        <v>0.69</v>
      </c>
      <c r="H278">
        <v>2</v>
      </c>
      <c r="I278" t="s">
        <v>6220</v>
      </c>
      <c r="J278" t="s">
        <v>6378</v>
      </c>
      <c r="K278" t="s">
        <v>6860</v>
      </c>
      <c r="L278" t="s">
        <v>6861</v>
      </c>
      <c r="M278" t="s">
        <v>6893</v>
      </c>
      <c r="N278">
        <v>8</v>
      </c>
      <c r="O278" t="s">
        <v>6952</v>
      </c>
      <c r="P278" t="s">
        <v>7217</v>
      </c>
      <c r="Q278">
        <v>7</v>
      </c>
      <c r="R278">
        <v>3</v>
      </c>
      <c r="S278">
        <v>1.6</v>
      </c>
      <c r="T278">
        <v>1.6</v>
      </c>
      <c r="U278">
        <v>440.94</v>
      </c>
      <c r="V278">
        <v>127.97</v>
      </c>
      <c r="W278">
        <v>2.77</v>
      </c>
      <c r="X278">
        <v>13.2</v>
      </c>
      <c r="Y278">
        <v>0</v>
      </c>
      <c r="Z278">
        <v>3</v>
      </c>
      <c r="AA278" t="s">
        <v>4250</v>
      </c>
      <c r="AB278">
        <v>0</v>
      </c>
      <c r="AC278">
        <v>3</v>
      </c>
      <c r="AD278">
        <v>3.5885238095238101</v>
      </c>
      <c r="AF278" t="s">
        <v>7949</v>
      </c>
      <c r="AI278">
        <v>0</v>
      </c>
      <c r="AJ278">
        <v>0</v>
      </c>
    </row>
    <row r="279" spans="1:38" x14ac:dyDescent="0.25">
      <c r="A279" t="s">
        <v>5492</v>
      </c>
      <c r="B279" t="s">
        <v>4839</v>
      </c>
      <c r="C279" t="s">
        <v>4842</v>
      </c>
      <c r="D279">
        <v>8.4</v>
      </c>
      <c r="E279" t="s">
        <v>4845</v>
      </c>
      <c r="F279">
        <v>8.08</v>
      </c>
      <c r="G279">
        <v>0</v>
      </c>
      <c r="H279">
        <v>1</v>
      </c>
      <c r="I279" t="s">
        <v>6220</v>
      </c>
      <c r="J279" t="s">
        <v>6379</v>
      </c>
      <c r="K279" t="s">
        <v>6860</v>
      </c>
      <c r="L279" t="s">
        <v>6861</v>
      </c>
      <c r="M279" t="s">
        <v>6882</v>
      </c>
      <c r="N279">
        <v>8</v>
      </c>
      <c r="O279" t="s">
        <v>6941</v>
      </c>
      <c r="P279" t="s">
        <v>7218</v>
      </c>
      <c r="Q279">
        <v>5</v>
      </c>
      <c r="R279">
        <v>3</v>
      </c>
      <c r="S279">
        <v>2.3199999999999998</v>
      </c>
      <c r="T279">
        <v>2.4700000000000002</v>
      </c>
      <c r="U279">
        <v>478.98</v>
      </c>
      <c r="V279">
        <v>112.01</v>
      </c>
      <c r="W279">
        <v>4.04</v>
      </c>
      <c r="X279">
        <v>9.99</v>
      </c>
      <c r="Y279">
        <v>7.03</v>
      </c>
      <c r="Z279">
        <v>2</v>
      </c>
      <c r="AA279" t="s">
        <v>4250</v>
      </c>
      <c r="AB279">
        <v>0</v>
      </c>
      <c r="AC279">
        <v>3</v>
      </c>
      <c r="AD279">
        <v>3.423142857142857</v>
      </c>
      <c r="AF279" t="s">
        <v>7949</v>
      </c>
      <c r="AI279">
        <v>0</v>
      </c>
      <c r="AJ279">
        <v>0</v>
      </c>
    </row>
    <row r="280" spans="1:38" x14ac:dyDescent="0.25">
      <c r="A280" t="s">
        <v>5493</v>
      </c>
      <c r="B280" t="s">
        <v>4839</v>
      </c>
      <c r="C280" t="s">
        <v>4842</v>
      </c>
      <c r="D280">
        <v>8.5</v>
      </c>
      <c r="E280" t="s">
        <v>4845</v>
      </c>
      <c r="F280">
        <v>8.07</v>
      </c>
      <c r="G280">
        <v>0</v>
      </c>
      <c r="H280">
        <v>1</v>
      </c>
      <c r="I280" t="s">
        <v>6220</v>
      </c>
      <c r="J280" t="s">
        <v>6380</v>
      </c>
      <c r="K280" t="s">
        <v>6860</v>
      </c>
      <c r="L280" t="s">
        <v>6861</v>
      </c>
      <c r="M280" t="s">
        <v>6902</v>
      </c>
      <c r="N280">
        <v>8</v>
      </c>
      <c r="O280" t="s">
        <v>6964</v>
      </c>
      <c r="P280" t="s">
        <v>7219</v>
      </c>
      <c r="Q280">
        <v>6</v>
      </c>
      <c r="R280">
        <v>2</v>
      </c>
      <c r="S280">
        <v>-0.51</v>
      </c>
      <c r="T280">
        <v>-0.5</v>
      </c>
      <c r="U280">
        <v>429.35</v>
      </c>
      <c r="V280">
        <v>102.49</v>
      </c>
      <c r="W280">
        <v>3.12</v>
      </c>
      <c r="X280">
        <v>8.99</v>
      </c>
      <c r="Y280">
        <v>3.56</v>
      </c>
      <c r="Z280">
        <v>2</v>
      </c>
      <c r="AA280" t="s">
        <v>4250</v>
      </c>
      <c r="AB280">
        <v>0</v>
      </c>
      <c r="AC280">
        <v>5</v>
      </c>
      <c r="AD280">
        <v>4.5883095238095244</v>
      </c>
      <c r="AF280" t="s">
        <v>7949</v>
      </c>
      <c r="AI280">
        <v>0</v>
      </c>
      <c r="AJ280">
        <v>0</v>
      </c>
    </row>
    <row r="281" spans="1:38" x14ac:dyDescent="0.25">
      <c r="A281" t="s">
        <v>5493</v>
      </c>
      <c r="B281" t="s">
        <v>4839</v>
      </c>
      <c r="C281" t="s">
        <v>4842</v>
      </c>
      <c r="D281">
        <v>18</v>
      </c>
      <c r="E281" t="s">
        <v>4845</v>
      </c>
      <c r="F281">
        <v>7.75</v>
      </c>
      <c r="G281">
        <v>0</v>
      </c>
      <c r="H281">
        <v>1</v>
      </c>
      <c r="I281" t="s">
        <v>6220</v>
      </c>
      <c r="J281" t="s">
        <v>6381</v>
      </c>
      <c r="K281" t="s">
        <v>6860</v>
      </c>
      <c r="L281" t="s">
        <v>6861</v>
      </c>
      <c r="M281" t="s">
        <v>6902</v>
      </c>
      <c r="N281">
        <v>8</v>
      </c>
      <c r="O281" t="s">
        <v>6964</v>
      </c>
      <c r="P281" t="s">
        <v>7219</v>
      </c>
      <c r="Q281">
        <v>6</v>
      </c>
      <c r="R281">
        <v>2</v>
      </c>
      <c r="S281">
        <v>-0.51</v>
      </c>
      <c r="T281">
        <v>-0.5</v>
      </c>
      <c r="U281">
        <v>429.35</v>
      </c>
      <c r="V281">
        <v>102.49</v>
      </c>
      <c r="W281">
        <v>3.12</v>
      </c>
      <c r="X281">
        <v>8.99</v>
      </c>
      <c r="Y281">
        <v>3.56</v>
      </c>
      <c r="Z281">
        <v>2</v>
      </c>
      <c r="AA281" t="s">
        <v>4250</v>
      </c>
      <c r="AB281">
        <v>0</v>
      </c>
      <c r="AC281">
        <v>5</v>
      </c>
      <c r="AD281">
        <v>4.5883095238095244</v>
      </c>
      <c r="AF281" t="s">
        <v>7949</v>
      </c>
      <c r="AI281">
        <v>0</v>
      </c>
      <c r="AJ281">
        <v>0</v>
      </c>
    </row>
    <row r="282" spans="1:38" x14ac:dyDescent="0.25">
      <c r="A282" t="s">
        <v>5494</v>
      </c>
      <c r="B282" t="s">
        <v>4839</v>
      </c>
      <c r="C282" t="s">
        <v>4842</v>
      </c>
      <c r="D282">
        <v>8.6999999999999993</v>
      </c>
      <c r="E282" t="s">
        <v>4845</v>
      </c>
      <c r="F282">
        <v>8.06</v>
      </c>
      <c r="G282">
        <v>0.27</v>
      </c>
      <c r="H282">
        <v>2</v>
      </c>
      <c r="I282" t="s">
        <v>6221</v>
      </c>
      <c r="J282" t="s">
        <v>6382</v>
      </c>
      <c r="K282" t="s">
        <v>6860</v>
      </c>
      <c r="L282" t="s">
        <v>6861</v>
      </c>
      <c r="M282" t="s">
        <v>6874</v>
      </c>
      <c r="N282">
        <v>8</v>
      </c>
      <c r="O282" t="s">
        <v>6931</v>
      </c>
      <c r="P282" t="s">
        <v>7220</v>
      </c>
      <c r="Q282">
        <v>6</v>
      </c>
      <c r="R282">
        <v>2</v>
      </c>
      <c r="S282">
        <v>3.41</v>
      </c>
      <c r="T282">
        <v>3.41</v>
      </c>
      <c r="U282">
        <v>420.49</v>
      </c>
      <c r="V282">
        <v>99.29</v>
      </c>
      <c r="W282">
        <v>3.22</v>
      </c>
      <c r="Y282">
        <v>0.49</v>
      </c>
      <c r="Z282">
        <v>3</v>
      </c>
      <c r="AA282" t="s">
        <v>4250</v>
      </c>
      <c r="AB282">
        <v>0</v>
      </c>
      <c r="AC282">
        <v>3</v>
      </c>
      <c r="AD282">
        <v>3.848261904761904</v>
      </c>
      <c r="AF282" t="s">
        <v>7949</v>
      </c>
      <c r="AI282">
        <v>0</v>
      </c>
      <c r="AJ282">
        <v>0</v>
      </c>
    </row>
    <row r="283" spans="1:38" x14ac:dyDescent="0.25">
      <c r="A283" t="s">
        <v>5495</v>
      </c>
      <c r="B283" t="s">
        <v>4839</v>
      </c>
      <c r="C283" t="s">
        <v>4842</v>
      </c>
      <c r="D283">
        <v>8.8000000000000007</v>
      </c>
      <c r="E283" t="s">
        <v>4845</v>
      </c>
      <c r="F283">
        <v>8.06</v>
      </c>
      <c r="G283">
        <v>0.68</v>
      </c>
      <c r="H283">
        <v>2</v>
      </c>
      <c r="I283" t="s">
        <v>6221</v>
      </c>
      <c r="J283" t="s">
        <v>6383</v>
      </c>
      <c r="K283" t="s">
        <v>6860</v>
      </c>
      <c r="L283" t="s">
        <v>6861</v>
      </c>
      <c r="M283" t="s">
        <v>6874</v>
      </c>
      <c r="N283">
        <v>8</v>
      </c>
      <c r="O283" t="s">
        <v>6931</v>
      </c>
      <c r="P283" t="s">
        <v>7221</v>
      </c>
      <c r="Q283">
        <v>7</v>
      </c>
      <c r="R283">
        <v>2</v>
      </c>
      <c r="S283">
        <v>1.52</v>
      </c>
      <c r="T283">
        <v>1.52</v>
      </c>
      <c r="U283">
        <v>421.48</v>
      </c>
      <c r="V283">
        <v>112.18</v>
      </c>
      <c r="W283">
        <v>2.62</v>
      </c>
      <c r="Y283">
        <v>0</v>
      </c>
      <c r="Z283">
        <v>3</v>
      </c>
      <c r="AA283" t="s">
        <v>4250</v>
      </c>
      <c r="AB283">
        <v>0</v>
      </c>
      <c r="AC283">
        <v>3</v>
      </c>
      <c r="AD283">
        <v>4.3215238095238089</v>
      </c>
      <c r="AF283" t="s">
        <v>7949</v>
      </c>
      <c r="AI283">
        <v>0</v>
      </c>
      <c r="AJ283">
        <v>0</v>
      </c>
    </row>
    <row r="284" spans="1:38" x14ac:dyDescent="0.25">
      <c r="A284" t="s">
        <v>5496</v>
      </c>
      <c r="B284" t="s">
        <v>4839</v>
      </c>
      <c r="C284" t="s">
        <v>4842</v>
      </c>
      <c r="D284">
        <v>8.9</v>
      </c>
      <c r="E284" t="s">
        <v>4845</v>
      </c>
      <c r="F284">
        <v>8.0500000000000007</v>
      </c>
      <c r="G284">
        <v>0</v>
      </c>
      <c r="H284">
        <v>1</v>
      </c>
      <c r="I284" t="s">
        <v>6220</v>
      </c>
      <c r="J284" t="s">
        <v>6384</v>
      </c>
      <c r="K284" t="s">
        <v>6860</v>
      </c>
      <c r="L284" t="s">
        <v>6861</v>
      </c>
      <c r="M284" t="s">
        <v>6890</v>
      </c>
      <c r="N284">
        <v>9</v>
      </c>
      <c r="O284" t="s">
        <v>6949</v>
      </c>
      <c r="P284" t="s">
        <v>7222</v>
      </c>
      <c r="Q284">
        <v>6</v>
      </c>
      <c r="R284">
        <v>2</v>
      </c>
      <c r="S284">
        <v>2.57</v>
      </c>
      <c r="T284">
        <v>2.6</v>
      </c>
      <c r="U284">
        <v>436.85</v>
      </c>
      <c r="V284">
        <v>94.44</v>
      </c>
      <c r="W284">
        <v>2.0499999999999998</v>
      </c>
      <c r="Y284">
        <v>6.37</v>
      </c>
      <c r="Z284">
        <v>2</v>
      </c>
      <c r="AA284" t="s">
        <v>4250</v>
      </c>
      <c r="AB284">
        <v>0</v>
      </c>
      <c r="AC284">
        <v>3</v>
      </c>
      <c r="AD284">
        <v>4.5180714285714281</v>
      </c>
      <c r="AF284" t="s">
        <v>7949</v>
      </c>
      <c r="AI284">
        <v>0</v>
      </c>
      <c r="AJ284">
        <v>0</v>
      </c>
    </row>
    <row r="285" spans="1:38" x14ac:dyDescent="0.25">
      <c r="A285" t="s">
        <v>5497</v>
      </c>
      <c r="B285" t="s">
        <v>4839</v>
      </c>
      <c r="C285" t="s">
        <v>4842</v>
      </c>
      <c r="D285">
        <v>9</v>
      </c>
      <c r="E285" t="s">
        <v>4845</v>
      </c>
      <c r="F285">
        <v>8.0500000000000007</v>
      </c>
      <c r="G285">
        <v>0.23</v>
      </c>
      <c r="H285">
        <v>2</v>
      </c>
      <c r="I285" t="s">
        <v>6220</v>
      </c>
      <c r="K285" t="s">
        <v>6860</v>
      </c>
      <c r="L285" t="s">
        <v>6861</v>
      </c>
      <c r="M285" t="s">
        <v>6891</v>
      </c>
      <c r="N285">
        <v>9</v>
      </c>
      <c r="O285" t="s">
        <v>6950</v>
      </c>
      <c r="P285" t="s">
        <v>7223</v>
      </c>
      <c r="Q285">
        <v>4</v>
      </c>
      <c r="R285">
        <v>4</v>
      </c>
      <c r="S285">
        <v>3.43</v>
      </c>
      <c r="T285">
        <v>4.55</v>
      </c>
      <c r="U285">
        <v>564.67999999999995</v>
      </c>
      <c r="V285">
        <v>93.7</v>
      </c>
      <c r="W285">
        <v>4.03</v>
      </c>
      <c r="X285">
        <v>12.54</v>
      </c>
      <c r="Y285">
        <v>8.6</v>
      </c>
      <c r="Z285">
        <v>3</v>
      </c>
      <c r="AA285" t="s">
        <v>4250</v>
      </c>
      <c r="AB285">
        <v>1</v>
      </c>
      <c r="AC285">
        <v>11</v>
      </c>
      <c r="AD285">
        <v>2.0866666666666669</v>
      </c>
      <c r="AF285" t="s">
        <v>7952</v>
      </c>
      <c r="AI285">
        <v>0</v>
      </c>
      <c r="AJ285">
        <v>0</v>
      </c>
      <c r="AK285" t="s">
        <v>7975</v>
      </c>
      <c r="AL285" t="s">
        <v>7975</v>
      </c>
    </row>
    <row r="286" spans="1:38" x14ac:dyDescent="0.25">
      <c r="A286" t="s">
        <v>5498</v>
      </c>
      <c r="B286" t="s">
        <v>4839</v>
      </c>
      <c r="C286" t="s">
        <v>4842</v>
      </c>
      <c r="D286">
        <v>9</v>
      </c>
      <c r="E286" t="s">
        <v>4845</v>
      </c>
      <c r="F286">
        <v>8.0500000000000007</v>
      </c>
      <c r="G286">
        <v>0.09</v>
      </c>
      <c r="H286">
        <v>2</v>
      </c>
      <c r="I286" t="s">
        <v>6220</v>
      </c>
      <c r="K286" t="s">
        <v>6860</v>
      </c>
      <c r="L286" t="s">
        <v>6861</v>
      </c>
      <c r="M286" t="s">
        <v>6905</v>
      </c>
      <c r="N286">
        <v>9</v>
      </c>
      <c r="O286" t="s">
        <v>6969</v>
      </c>
      <c r="P286" t="s">
        <v>7224</v>
      </c>
      <c r="Q286">
        <v>10</v>
      </c>
      <c r="R286">
        <v>5</v>
      </c>
      <c r="S286">
        <v>5.1100000000000003</v>
      </c>
      <c r="T286">
        <v>5.1100000000000003</v>
      </c>
      <c r="U286">
        <v>830.02</v>
      </c>
      <c r="V286">
        <v>192.47</v>
      </c>
      <c r="W286">
        <v>4.0199999999999996</v>
      </c>
      <c r="X286">
        <v>12.93</v>
      </c>
      <c r="Y286">
        <v>0</v>
      </c>
      <c r="Z286">
        <v>4</v>
      </c>
      <c r="AA286" t="s">
        <v>4250</v>
      </c>
      <c r="AB286">
        <v>1</v>
      </c>
      <c r="AC286">
        <v>21</v>
      </c>
      <c r="AD286">
        <v>1</v>
      </c>
      <c r="AF286" t="s">
        <v>7949</v>
      </c>
      <c r="AI286">
        <v>0</v>
      </c>
      <c r="AJ286">
        <v>0</v>
      </c>
      <c r="AK286" t="s">
        <v>7985</v>
      </c>
      <c r="AL286" t="s">
        <v>7985</v>
      </c>
    </row>
    <row r="287" spans="1:38" x14ac:dyDescent="0.25">
      <c r="A287" t="s">
        <v>5499</v>
      </c>
      <c r="B287" t="s">
        <v>4839</v>
      </c>
      <c r="C287" t="s">
        <v>4842</v>
      </c>
      <c r="D287">
        <v>9</v>
      </c>
      <c r="E287" t="s">
        <v>4845</v>
      </c>
      <c r="F287">
        <v>8.0500000000000007</v>
      </c>
      <c r="G287">
        <v>0</v>
      </c>
      <c r="H287">
        <v>1</v>
      </c>
      <c r="I287" t="s">
        <v>6220</v>
      </c>
      <c r="K287" t="s">
        <v>6860</v>
      </c>
      <c r="M287" t="s">
        <v>6865</v>
      </c>
      <c r="N287">
        <v>8</v>
      </c>
      <c r="O287" t="s">
        <v>6935</v>
      </c>
      <c r="P287" t="s">
        <v>7225</v>
      </c>
      <c r="Q287">
        <v>7</v>
      </c>
      <c r="R287">
        <v>2</v>
      </c>
      <c r="S287">
        <v>2.3199999999999998</v>
      </c>
      <c r="T287">
        <v>2.35</v>
      </c>
      <c r="U287">
        <v>443.54</v>
      </c>
      <c r="V287">
        <v>109</v>
      </c>
      <c r="W287">
        <v>2.71</v>
      </c>
      <c r="Y287">
        <v>6.53</v>
      </c>
      <c r="Z287">
        <v>3</v>
      </c>
      <c r="AA287" t="s">
        <v>4250</v>
      </c>
      <c r="AB287">
        <v>0</v>
      </c>
      <c r="AC287">
        <v>3</v>
      </c>
      <c r="AD287">
        <v>4.1099523809523806</v>
      </c>
      <c r="AF287" t="s">
        <v>7949</v>
      </c>
      <c r="AI287">
        <v>0</v>
      </c>
      <c r="AJ287">
        <v>0</v>
      </c>
      <c r="AK287" t="s">
        <v>7967</v>
      </c>
      <c r="AL287" t="s">
        <v>7967</v>
      </c>
    </row>
    <row r="288" spans="1:38" x14ac:dyDescent="0.25">
      <c r="A288" t="s">
        <v>5500</v>
      </c>
      <c r="B288" t="s">
        <v>4839</v>
      </c>
      <c r="C288" t="s">
        <v>4842</v>
      </c>
      <c r="D288">
        <v>9</v>
      </c>
      <c r="E288" t="s">
        <v>4845</v>
      </c>
      <c r="F288">
        <v>8.0500000000000007</v>
      </c>
      <c r="G288">
        <v>0.47</v>
      </c>
      <c r="H288">
        <v>2</v>
      </c>
      <c r="I288" t="s">
        <v>6221</v>
      </c>
      <c r="J288" t="s">
        <v>6385</v>
      </c>
      <c r="K288" t="s">
        <v>6860</v>
      </c>
      <c r="L288" t="s">
        <v>6861</v>
      </c>
      <c r="M288" t="s">
        <v>6879</v>
      </c>
      <c r="N288">
        <v>8</v>
      </c>
      <c r="O288" t="s">
        <v>6955</v>
      </c>
      <c r="P288" t="s">
        <v>7226</v>
      </c>
      <c r="Q288">
        <v>5</v>
      </c>
      <c r="R288">
        <v>3</v>
      </c>
      <c r="S288">
        <v>2.52</v>
      </c>
      <c r="T288">
        <v>2.62</v>
      </c>
      <c r="U288">
        <v>459.93</v>
      </c>
      <c r="V288">
        <v>98.18</v>
      </c>
      <c r="W288">
        <v>2.82</v>
      </c>
      <c r="X288">
        <v>7.96</v>
      </c>
      <c r="Y288">
        <v>0</v>
      </c>
      <c r="Z288">
        <v>2</v>
      </c>
      <c r="AA288" t="s">
        <v>4250</v>
      </c>
      <c r="AB288">
        <v>0</v>
      </c>
      <c r="AC288">
        <v>3</v>
      </c>
      <c r="AD288">
        <v>3.9202142857142861</v>
      </c>
      <c r="AF288" t="s">
        <v>7949</v>
      </c>
      <c r="AI288">
        <v>0</v>
      </c>
      <c r="AJ288">
        <v>0</v>
      </c>
    </row>
    <row r="289" spans="1:38" x14ac:dyDescent="0.25">
      <c r="A289" t="s">
        <v>5501</v>
      </c>
      <c r="B289" t="s">
        <v>4839</v>
      </c>
      <c r="C289" t="s">
        <v>4842</v>
      </c>
      <c r="D289">
        <v>9</v>
      </c>
      <c r="E289" t="s">
        <v>4845</v>
      </c>
      <c r="F289">
        <v>8.0500000000000007</v>
      </c>
      <c r="G289">
        <v>0.62</v>
      </c>
      <c r="H289">
        <v>2</v>
      </c>
      <c r="I289" t="s">
        <v>6221</v>
      </c>
      <c r="J289" t="s">
        <v>6386</v>
      </c>
      <c r="K289" t="s">
        <v>6860</v>
      </c>
      <c r="L289" t="s">
        <v>6861</v>
      </c>
      <c r="M289" t="s">
        <v>6879</v>
      </c>
      <c r="N289">
        <v>8</v>
      </c>
      <c r="O289" t="s">
        <v>6937</v>
      </c>
      <c r="P289" t="s">
        <v>7227</v>
      </c>
      <c r="Q289">
        <v>6</v>
      </c>
      <c r="R289">
        <v>3</v>
      </c>
      <c r="S289">
        <v>0.97</v>
      </c>
      <c r="T289">
        <v>1</v>
      </c>
      <c r="U289">
        <v>464.49</v>
      </c>
      <c r="V289">
        <v>121.24</v>
      </c>
      <c r="W289">
        <v>2.37</v>
      </c>
      <c r="X289">
        <v>10.01</v>
      </c>
      <c r="Y289">
        <v>6.23</v>
      </c>
      <c r="Z289">
        <v>2</v>
      </c>
      <c r="AA289" t="s">
        <v>4250</v>
      </c>
      <c r="AB289">
        <v>0</v>
      </c>
      <c r="AC289">
        <v>3</v>
      </c>
      <c r="AD289">
        <v>3.4203095238095238</v>
      </c>
      <c r="AF289" t="s">
        <v>7949</v>
      </c>
      <c r="AI289">
        <v>0</v>
      </c>
      <c r="AJ289">
        <v>0</v>
      </c>
    </row>
    <row r="290" spans="1:38" x14ac:dyDescent="0.25">
      <c r="A290" t="s">
        <v>5502</v>
      </c>
      <c r="B290" t="s">
        <v>4839</v>
      </c>
      <c r="C290" t="s">
        <v>4842</v>
      </c>
      <c r="D290">
        <v>9.1</v>
      </c>
      <c r="E290" t="s">
        <v>4845</v>
      </c>
      <c r="F290">
        <v>8.0399999999999991</v>
      </c>
      <c r="G290">
        <v>0.32</v>
      </c>
      <c r="H290">
        <v>2</v>
      </c>
      <c r="I290" t="s">
        <v>6221</v>
      </c>
      <c r="J290" t="s">
        <v>6387</v>
      </c>
      <c r="K290" t="s">
        <v>6860</v>
      </c>
      <c r="L290" t="s">
        <v>6861</v>
      </c>
      <c r="M290" t="s">
        <v>6879</v>
      </c>
      <c r="N290">
        <v>8</v>
      </c>
      <c r="O290" t="s">
        <v>6955</v>
      </c>
      <c r="P290" t="s">
        <v>7228</v>
      </c>
      <c r="Q290">
        <v>5</v>
      </c>
      <c r="R290">
        <v>3</v>
      </c>
      <c r="S290">
        <v>2.58</v>
      </c>
      <c r="T290">
        <v>2.58</v>
      </c>
      <c r="U290">
        <v>441.94</v>
      </c>
      <c r="V290">
        <v>98.18</v>
      </c>
      <c r="W290">
        <v>2.68</v>
      </c>
      <c r="X290">
        <v>9.2200000000000006</v>
      </c>
      <c r="Y290">
        <v>0</v>
      </c>
      <c r="Z290">
        <v>2</v>
      </c>
      <c r="AA290" t="s">
        <v>4250</v>
      </c>
      <c r="AB290">
        <v>0</v>
      </c>
      <c r="AC290">
        <v>3</v>
      </c>
      <c r="AD290">
        <v>4.0187142857142852</v>
      </c>
      <c r="AF290" t="s">
        <v>7949</v>
      </c>
      <c r="AI290">
        <v>0</v>
      </c>
      <c r="AJ290">
        <v>0</v>
      </c>
    </row>
    <row r="291" spans="1:38" x14ac:dyDescent="0.25">
      <c r="A291" t="s">
        <v>5503</v>
      </c>
      <c r="B291" t="s">
        <v>4839</v>
      </c>
      <c r="C291" t="s">
        <v>4842</v>
      </c>
      <c r="D291">
        <v>9.1999999999999993</v>
      </c>
      <c r="E291" t="s">
        <v>4845</v>
      </c>
      <c r="F291">
        <v>8.0399999999999991</v>
      </c>
      <c r="G291">
        <v>0</v>
      </c>
      <c r="H291">
        <v>1</v>
      </c>
      <c r="I291" t="s">
        <v>6220</v>
      </c>
      <c r="J291" t="s">
        <v>6388</v>
      </c>
      <c r="K291" t="s">
        <v>6860</v>
      </c>
      <c r="L291" t="s">
        <v>6861</v>
      </c>
      <c r="M291" t="s">
        <v>6890</v>
      </c>
      <c r="N291">
        <v>9</v>
      </c>
      <c r="O291" t="s">
        <v>6949</v>
      </c>
      <c r="P291" t="s">
        <v>7229</v>
      </c>
      <c r="Q291">
        <v>7</v>
      </c>
      <c r="R291">
        <v>1</v>
      </c>
      <c r="S291">
        <v>3.58</v>
      </c>
      <c r="T291">
        <v>3.59</v>
      </c>
      <c r="U291">
        <v>454.84</v>
      </c>
      <c r="V291">
        <v>96.94</v>
      </c>
      <c r="W291">
        <v>1.98</v>
      </c>
      <c r="Y291">
        <v>5.72</v>
      </c>
      <c r="Z291">
        <v>2</v>
      </c>
      <c r="AA291" t="s">
        <v>4250</v>
      </c>
      <c r="AB291">
        <v>0</v>
      </c>
      <c r="AC291">
        <v>3</v>
      </c>
      <c r="AD291">
        <v>3.8395714285714289</v>
      </c>
      <c r="AF291" t="s">
        <v>7949</v>
      </c>
      <c r="AI291">
        <v>0</v>
      </c>
      <c r="AJ291">
        <v>0</v>
      </c>
    </row>
    <row r="292" spans="1:38" x14ac:dyDescent="0.25">
      <c r="A292" t="s">
        <v>5504</v>
      </c>
      <c r="B292" t="s">
        <v>4839</v>
      </c>
      <c r="C292" t="s">
        <v>4842</v>
      </c>
      <c r="D292">
        <v>9.3000000000000007</v>
      </c>
      <c r="E292" t="s">
        <v>4845</v>
      </c>
      <c r="F292">
        <v>8.0299999999999994</v>
      </c>
      <c r="G292">
        <v>0</v>
      </c>
      <c r="H292">
        <v>1</v>
      </c>
      <c r="I292" t="s">
        <v>6220</v>
      </c>
      <c r="J292" t="s">
        <v>6389</v>
      </c>
      <c r="K292" t="s">
        <v>6860</v>
      </c>
      <c r="L292" t="s">
        <v>6861</v>
      </c>
      <c r="M292" t="s">
        <v>6890</v>
      </c>
      <c r="N292">
        <v>9</v>
      </c>
      <c r="O292" t="s">
        <v>6949</v>
      </c>
      <c r="P292" t="s">
        <v>7230</v>
      </c>
      <c r="Q292">
        <v>7</v>
      </c>
      <c r="R292">
        <v>1</v>
      </c>
      <c r="S292">
        <v>2.41</v>
      </c>
      <c r="T292">
        <v>2.42</v>
      </c>
      <c r="U292">
        <v>418.86</v>
      </c>
      <c r="V292">
        <v>96.94</v>
      </c>
      <c r="W292">
        <v>1.7</v>
      </c>
      <c r="Y292">
        <v>5.86</v>
      </c>
      <c r="Z292">
        <v>2</v>
      </c>
      <c r="AA292" t="s">
        <v>4250</v>
      </c>
      <c r="AB292">
        <v>0</v>
      </c>
      <c r="AC292">
        <v>3</v>
      </c>
      <c r="AD292">
        <v>4.976571428571428</v>
      </c>
      <c r="AF292" t="s">
        <v>7949</v>
      </c>
      <c r="AI292">
        <v>0</v>
      </c>
      <c r="AJ292">
        <v>0</v>
      </c>
    </row>
    <row r="293" spans="1:38" x14ac:dyDescent="0.25">
      <c r="A293" t="s">
        <v>5505</v>
      </c>
      <c r="B293" t="s">
        <v>4839</v>
      </c>
      <c r="C293" t="s">
        <v>4842</v>
      </c>
      <c r="D293">
        <v>9.3000000000000007</v>
      </c>
      <c r="E293" t="s">
        <v>4845</v>
      </c>
      <c r="F293">
        <v>8.0299999999999994</v>
      </c>
      <c r="G293">
        <v>0</v>
      </c>
      <c r="H293">
        <v>1</v>
      </c>
      <c r="I293" t="s">
        <v>6221</v>
      </c>
      <c r="J293" t="s">
        <v>6390</v>
      </c>
      <c r="K293" t="s">
        <v>6860</v>
      </c>
      <c r="L293" t="s">
        <v>6861</v>
      </c>
      <c r="M293" t="s">
        <v>6882</v>
      </c>
      <c r="N293">
        <v>8</v>
      </c>
      <c r="O293" t="s">
        <v>6941</v>
      </c>
      <c r="P293" t="s">
        <v>7231</v>
      </c>
      <c r="Q293">
        <v>6</v>
      </c>
      <c r="R293">
        <v>4</v>
      </c>
      <c r="S293">
        <v>0.17</v>
      </c>
      <c r="T293">
        <v>0.27</v>
      </c>
      <c r="U293">
        <v>464.49</v>
      </c>
      <c r="V293">
        <v>132.24</v>
      </c>
      <c r="W293">
        <v>2.11</v>
      </c>
      <c r="X293">
        <v>9.93</v>
      </c>
      <c r="Y293">
        <v>6.77</v>
      </c>
      <c r="Z293">
        <v>2</v>
      </c>
      <c r="AA293" t="s">
        <v>4250</v>
      </c>
      <c r="AB293">
        <v>0</v>
      </c>
      <c r="AC293">
        <v>3</v>
      </c>
      <c r="AD293">
        <v>3.2536428571428568</v>
      </c>
      <c r="AF293" t="s">
        <v>7949</v>
      </c>
      <c r="AI293">
        <v>0</v>
      </c>
      <c r="AJ293">
        <v>0</v>
      </c>
    </row>
    <row r="294" spans="1:38" x14ac:dyDescent="0.25">
      <c r="A294" t="s">
        <v>5505</v>
      </c>
      <c r="B294" t="s">
        <v>4839</v>
      </c>
      <c r="C294" t="s">
        <v>4842</v>
      </c>
      <c r="D294">
        <v>104.4</v>
      </c>
      <c r="E294" t="s">
        <v>4845</v>
      </c>
      <c r="F294">
        <v>6.98</v>
      </c>
      <c r="G294">
        <v>0</v>
      </c>
      <c r="H294">
        <v>1</v>
      </c>
      <c r="I294" t="s">
        <v>6221</v>
      </c>
      <c r="J294" t="s">
        <v>6391</v>
      </c>
      <c r="K294" t="s">
        <v>6860</v>
      </c>
      <c r="L294" t="s">
        <v>6861</v>
      </c>
      <c r="M294" t="s">
        <v>6882</v>
      </c>
      <c r="N294">
        <v>8</v>
      </c>
      <c r="O294" t="s">
        <v>6941</v>
      </c>
      <c r="P294" t="s">
        <v>7231</v>
      </c>
      <c r="Q294">
        <v>6</v>
      </c>
      <c r="R294">
        <v>4</v>
      </c>
      <c r="S294">
        <v>0.17</v>
      </c>
      <c r="T294">
        <v>0.27</v>
      </c>
      <c r="U294">
        <v>464.49</v>
      </c>
      <c r="V294">
        <v>132.24</v>
      </c>
      <c r="W294">
        <v>2.11</v>
      </c>
      <c r="X294">
        <v>9.93</v>
      </c>
      <c r="Y294">
        <v>6.77</v>
      </c>
      <c r="Z294">
        <v>2</v>
      </c>
      <c r="AA294" t="s">
        <v>4250</v>
      </c>
      <c r="AB294">
        <v>0</v>
      </c>
      <c r="AC294">
        <v>3</v>
      </c>
      <c r="AD294">
        <v>3.2536428571428568</v>
      </c>
      <c r="AF294" t="s">
        <v>7949</v>
      </c>
      <c r="AI294">
        <v>0</v>
      </c>
      <c r="AJ294">
        <v>0</v>
      </c>
    </row>
    <row r="295" spans="1:38" x14ac:dyDescent="0.25">
      <c r="A295" t="s">
        <v>5506</v>
      </c>
      <c r="B295" t="s">
        <v>4839</v>
      </c>
      <c r="C295" t="s">
        <v>4842</v>
      </c>
      <c r="D295">
        <v>9.4</v>
      </c>
      <c r="E295" t="s">
        <v>4845</v>
      </c>
      <c r="F295">
        <v>8.0299999999999994</v>
      </c>
      <c r="G295">
        <v>0</v>
      </c>
      <c r="H295">
        <v>1</v>
      </c>
      <c r="I295" t="s">
        <v>6220</v>
      </c>
      <c r="K295" t="s">
        <v>6860</v>
      </c>
      <c r="L295" t="s">
        <v>6861</v>
      </c>
      <c r="M295" t="s">
        <v>6868</v>
      </c>
      <c r="N295">
        <v>9</v>
      </c>
      <c r="O295" t="s">
        <v>6925</v>
      </c>
      <c r="P295" t="s">
        <v>7232</v>
      </c>
      <c r="Q295">
        <v>9</v>
      </c>
      <c r="R295">
        <v>6</v>
      </c>
      <c r="S295">
        <v>4.3499999999999996</v>
      </c>
      <c r="T295">
        <v>4.3499999999999996</v>
      </c>
      <c r="U295">
        <v>739.98</v>
      </c>
      <c r="V295">
        <v>209.1</v>
      </c>
      <c r="W295">
        <v>2.44</v>
      </c>
      <c r="X295">
        <v>11.2</v>
      </c>
      <c r="Y295">
        <v>0</v>
      </c>
      <c r="Z295">
        <v>1</v>
      </c>
      <c r="AA295" t="s">
        <v>4250</v>
      </c>
      <c r="AB295">
        <v>2</v>
      </c>
      <c r="AC295">
        <v>19</v>
      </c>
      <c r="AD295">
        <v>1.325</v>
      </c>
      <c r="AF295" t="s">
        <v>7949</v>
      </c>
      <c r="AI295">
        <v>0</v>
      </c>
      <c r="AJ295">
        <v>0</v>
      </c>
      <c r="AK295" t="s">
        <v>7961</v>
      </c>
      <c r="AL295" t="s">
        <v>7961</v>
      </c>
    </row>
    <row r="296" spans="1:38" x14ac:dyDescent="0.25">
      <c r="A296" t="s">
        <v>5507</v>
      </c>
      <c r="B296" t="s">
        <v>4839</v>
      </c>
      <c r="C296" t="s">
        <v>4842</v>
      </c>
      <c r="D296">
        <v>9.4</v>
      </c>
      <c r="E296" t="s">
        <v>4845</v>
      </c>
      <c r="F296">
        <v>8.0299999999999994</v>
      </c>
      <c r="G296">
        <v>0</v>
      </c>
      <c r="H296">
        <v>1</v>
      </c>
      <c r="I296" t="s">
        <v>6220</v>
      </c>
      <c r="K296" t="s">
        <v>6860</v>
      </c>
      <c r="L296" t="s">
        <v>6861</v>
      </c>
      <c r="M296" t="s">
        <v>6873</v>
      </c>
      <c r="N296">
        <v>9</v>
      </c>
      <c r="O296" t="s">
        <v>6930</v>
      </c>
      <c r="P296" t="s">
        <v>7233</v>
      </c>
      <c r="Q296">
        <v>9</v>
      </c>
      <c r="R296">
        <v>6</v>
      </c>
      <c r="S296">
        <v>4.3499999999999996</v>
      </c>
      <c r="T296">
        <v>4.3499999999999996</v>
      </c>
      <c r="U296">
        <v>739.98</v>
      </c>
      <c r="V296">
        <v>209.1</v>
      </c>
      <c r="W296">
        <v>2.44</v>
      </c>
      <c r="X296">
        <v>11.2</v>
      </c>
      <c r="Y296">
        <v>0</v>
      </c>
      <c r="Z296">
        <v>1</v>
      </c>
      <c r="AA296" t="s">
        <v>4250</v>
      </c>
      <c r="AB296">
        <v>2</v>
      </c>
      <c r="AC296">
        <v>19</v>
      </c>
      <c r="AD296">
        <v>1.325</v>
      </c>
      <c r="AF296" t="s">
        <v>7949</v>
      </c>
      <c r="AI296">
        <v>0</v>
      </c>
      <c r="AJ296">
        <v>0</v>
      </c>
      <c r="AK296" t="s">
        <v>7965</v>
      </c>
      <c r="AL296" t="s">
        <v>7965</v>
      </c>
    </row>
    <row r="297" spans="1:38" x14ac:dyDescent="0.25">
      <c r="A297" t="s">
        <v>5507</v>
      </c>
      <c r="B297" t="s">
        <v>4839</v>
      </c>
      <c r="C297" t="s">
        <v>4842</v>
      </c>
      <c r="D297">
        <v>9.4</v>
      </c>
      <c r="E297" t="s">
        <v>4845</v>
      </c>
      <c r="F297">
        <v>8.0299999999999994</v>
      </c>
      <c r="G297">
        <v>0</v>
      </c>
      <c r="H297">
        <v>1</v>
      </c>
      <c r="I297" t="s">
        <v>6220</v>
      </c>
      <c r="K297" t="s">
        <v>6860</v>
      </c>
      <c r="L297" t="s">
        <v>6861</v>
      </c>
      <c r="M297" t="s">
        <v>6872</v>
      </c>
      <c r="N297">
        <v>9</v>
      </c>
      <c r="O297" t="s">
        <v>6929</v>
      </c>
      <c r="P297" t="s">
        <v>7233</v>
      </c>
      <c r="Q297">
        <v>9</v>
      </c>
      <c r="R297">
        <v>6</v>
      </c>
      <c r="S297">
        <v>4.3499999999999996</v>
      </c>
      <c r="T297">
        <v>4.3499999999999996</v>
      </c>
      <c r="U297">
        <v>739.98</v>
      </c>
      <c r="V297">
        <v>209.1</v>
      </c>
      <c r="W297">
        <v>2.44</v>
      </c>
      <c r="X297">
        <v>11.2</v>
      </c>
      <c r="Y297">
        <v>0</v>
      </c>
      <c r="Z297">
        <v>1</v>
      </c>
      <c r="AA297" t="s">
        <v>4250</v>
      </c>
      <c r="AB297">
        <v>2</v>
      </c>
      <c r="AC297">
        <v>19</v>
      </c>
      <c r="AD297">
        <v>1.325</v>
      </c>
      <c r="AF297" t="s">
        <v>7949</v>
      </c>
      <c r="AI297">
        <v>0</v>
      </c>
      <c r="AJ297">
        <v>0</v>
      </c>
      <c r="AK297" t="s">
        <v>7964</v>
      </c>
      <c r="AL297" t="s">
        <v>7964</v>
      </c>
    </row>
    <row r="298" spans="1:38" x14ac:dyDescent="0.25">
      <c r="A298" t="s">
        <v>5508</v>
      </c>
      <c r="B298" t="s">
        <v>4839</v>
      </c>
      <c r="C298" t="s">
        <v>4842</v>
      </c>
      <c r="D298">
        <v>9.6</v>
      </c>
      <c r="E298" t="s">
        <v>4845</v>
      </c>
      <c r="F298">
        <v>8.02</v>
      </c>
      <c r="G298">
        <v>0</v>
      </c>
      <c r="H298">
        <v>1</v>
      </c>
      <c r="I298" t="s">
        <v>6220</v>
      </c>
      <c r="K298" t="s">
        <v>6860</v>
      </c>
      <c r="M298" t="s">
        <v>6864</v>
      </c>
      <c r="N298">
        <v>8</v>
      </c>
      <c r="O298" t="s">
        <v>6920</v>
      </c>
      <c r="P298" t="s">
        <v>7234</v>
      </c>
      <c r="Q298">
        <v>10</v>
      </c>
      <c r="R298">
        <v>10</v>
      </c>
      <c r="S298">
        <v>-4.79</v>
      </c>
      <c r="T298">
        <v>-1.23</v>
      </c>
      <c r="U298">
        <v>763.89</v>
      </c>
      <c r="V298">
        <v>309.44</v>
      </c>
      <c r="W298">
        <v>-1.0900000000000001</v>
      </c>
      <c r="X298">
        <v>3.48</v>
      </c>
      <c r="Y298">
        <v>8.17</v>
      </c>
      <c r="Z298">
        <v>1</v>
      </c>
      <c r="AA298" t="s">
        <v>4250</v>
      </c>
      <c r="AB298">
        <v>2</v>
      </c>
      <c r="AC298">
        <v>24</v>
      </c>
      <c r="AD298">
        <v>2.915</v>
      </c>
      <c r="AF298" t="s">
        <v>7951</v>
      </c>
      <c r="AI298">
        <v>0</v>
      </c>
      <c r="AJ298">
        <v>0</v>
      </c>
      <c r="AK298" t="s">
        <v>7957</v>
      </c>
      <c r="AL298" t="s">
        <v>7957</v>
      </c>
    </row>
    <row r="299" spans="1:38" x14ac:dyDescent="0.25">
      <c r="A299" t="s">
        <v>5508</v>
      </c>
      <c r="B299" t="s">
        <v>4839</v>
      </c>
      <c r="C299" t="s">
        <v>4842</v>
      </c>
      <c r="D299">
        <v>36</v>
      </c>
      <c r="E299" t="s">
        <v>4845</v>
      </c>
      <c r="F299">
        <v>7.44</v>
      </c>
      <c r="G299">
        <v>0</v>
      </c>
      <c r="H299">
        <v>1</v>
      </c>
      <c r="I299" t="s">
        <v>6220</v>
      </c>
      <c r="K299" t="s">
        <v>6860</v>
      </c>
      <c r="L299" t="s">
        <v>6861</v>
      </c>
      <c r="M299" t="s">
        <v>6886</v>
      </c>
      <c r="N299">
        <v>9</v>
      </c>
      <c r="O299" t="s">
        <v>6945</v>
      </c>
      <c r="P299" t="s">
        <v>7234</v>
      </c>
      <c r="Q299">
        <v>10</v>
      </c>
      <c r="R299">
        <v>10</v>
      </c>
      <c r="S299">
        <v>-4.79</v>
      </c>
      <c r="T299">
        <v>-1.23</v>
      </c>
      <c r="U299">
        <v>763.89</v>
      </c>
      <c r="V299">
        <v>309.44</v>
      </c>
      <c r="W299">
        <v>-1.0900000000000001</v>
      </c>
      <c r="X299">
        <v>3.48</v>
      </c>
      <c r="Y299">
        <v>8.17</v>
      </c>
      <c r="Z299">
        <v>1</v>
      </c>
      <c r="AA299" t="s">
        <v>4250</v>
      </c>
      <c r="AB299">
        <v>2</v>
      </c>
      <c r="AC299">
        <v>24</v>
      </c>
      <c r="AD299">
        <v>2.915</v>
      </c>
      <c r="AF299" t="s">
        <v>7951</v>
      </c>
      <c r="AI299">
        <v>0</v>
      </c>
      <c r="AJ299">
        <v>0</v>
      </c>
      <c r="AK299" t="s">
        <v>7972</v>
      </c>
      <c r="AL299" t="s">
        <v>7972</v>
      </c>
    </row>
    <row r="300" spans="1:38" x14ac:dyDescent="0.25">
      <c r="A300" t="s">
        <v>5509</v>
      </c>
      <c r="B300" t="s">
        <v>4839</v>
      </c>
      <c r="C300" t="s">
        <v>4842</v>
      </c>
      <c r="D300">
        <v>9.7899999999999991</v>
      </c>
      <c r="E300" t="s">
        <v>4845</v>
      </c>
      <c r="F300">
        <v>8.01</v>
      </c>
      <c r="G300">
        <v>0.64</v>
      </c>
      <c r="H300">
        <v>2</v>
      </c>
      <c r="I300" t="s">
        <v>6220</v>
      </c>
      <c r="J300" t="s">
        <v>6392</v>
      </c>
      <c r="K300" t="s">
        <v>6860</v>
      </c>
      <c r="L300" t="s">
        <v>6861</v>
      </c>
      <c r="M300" t="s">
        <v>6899</v>
      </c>
      <c r="N300">
        <v>8</v>
      </c>
      <c r="O300" t="s">
        <v>6961</v>
      </c>
      <c r="P300" t="s">
        <v>7235</v>
      </c>
      <c r="Q300">
        <v>6</v>
      </c>
      <c r="R300">
        <v>3</v>
      </c>
      <c r="S300">
        <v>1.77</v>
      </c>
      <c r="T300">
        <v>1.77</v>
      </c>
      <c r="U300">
        <v>487.44</v>
      </c>
      <c r="V300">
        <v>124.48</v>
      </c>
      <c r="W300">
        <v>1.89</v>
      </c>
      <c r="X300">
        <v>10.16</v>
      </c>
      <c r="Y300">
        <v>0.16</v>
      </c>
      <c r="Z300">
        <v>2</v>
      </c>
      <c r="AA300" t="s">
        <v>4250</v>
      </c>
      <c r="AB300">
        <v>0</v>
      </c>
      <c r="AC300">
        <v>3</v>
      </c>
      <c r="AD300">
        <v>3.2563809523809528</v>
      </c>
      <c r="AF300" t="s">
        <v>7949</v>
      </c>
      <c r="AI300">
        <v>0</v>
      </c>
      <c r="AJ300">
        <v>0</v>
      </c>
    </row>
    <row r="301" spans="1:38" x14ac:dyDescent="0.25">
      <c r="A301" t="s">
        <v>5510</v>
      </c>
      <c r="B301" t="s">
        <v>4839</v>
      </c>
      <c r="C301" t="s">
        <v>4842</v>
      </c>
      <c r="D301">
        <v>10</v>
      </c>
      <c r="E301" t="s">
        <v>4845</v>
      </c>
      <c r="F301">
        <v>8</v>
      </c>
      <c r="G301">
        <v>0</v>
      </c>
      <c r="H301">
        <v>1</v>
      </c>
      <c r="I301" t="s">
        <v>6220</v>
      </c>
      <c r="K301" t="s">
        <v>6860</v>
      </c>
      <c r="L301" t="s">
        <v>6861</v>
      </c>
      <c r="M301" t="s">
        <v>6895</v>
      </c>
      <c r="N301">
        <v>9</v>
      </c>
      <c r="O301" t="s">
        <v>6954</v>
      </c>
      <c r="P301" t="s">
        <v>7236</v>
      </c>
      <c r="Q301">
        <v>3</v>
      </c>
      <c r="R301">
        <v>4</v>
      </c>
      <c r="S301">
        <v>6.63</v>
      </c>
      <c r="T301">
        <v>6.64</v>
      </c>
      <c r="U301">
        <v>488.08</v>
      </c>
      <c r="V301">
        <v>97.32</v>
      </c>
      <c r="W301">
        <v>5.51</v>
      </c>
      <c r="X301">
        <v>13.5</v>
      </c>
      <c r="Y301">
        <v>5.3</v>
      </c>
      <c r="Z301">
        <v>1</v>
      </c>
      <c r="AA301" t="s">
        <v>4250</v>
      </c>
      <c r="AB301">
        <v>1</v>
      </c>
      <c r="AC301">
        <v>7</v>
      </c>
      <c r="AD301">
        <v>1.8411428571428581</v>
      </c>
      <c r="AF301" t="s">
        <v>7949</v>
      </c>
      <c r="AI301">
        <v>0</v>
      </c>
      <c r="AJ301">
        <v>0</v>
      </c>
      <c r="AK301" t="s">
        <v>7977</v>
      </c>
      <c r="AL301" t="s">
        <v>7977</v>
      </c>
    </row>
    <row r="302" spans="1:38" x14ac:dyDescent="0.25">
      <c r="A302" t="s">
        <v>5511</v>
      </c>
      <c r="B302" t="s">
        <v>4839</v>
      </c>
      <c r="C302" t="s">
        <v>4842</v>
      </c>
      <c r="D302">
        <v>10</v>
      </c>
      <c r="E302" t="s">
        <v>4845</v>
      </c>
      <c r="F302">
        <v>8</v>
      </c>
      <c r="G302">
        <v>0.03</v>
      </c>
      <c r="H302">
        <v>2</v>
      </c>
      <c r="I302" t="s">
        <v>6220</v>
      </c>
      <c r="K302" t="s">
        <v>6860</v>
      </c>
      <c r="L302" t="s">
        <v>6861</v>
      </c>
      <c r="M302" t="s">
        <v>6895</v>
      </c>
      <c r="N302">
        <v>9</v>
      </c>
      <c r="O302" t="s">
        <v>6954</v>
      </c>
      <c r="P302" t="s">
        <v>7237</v>
      </c>
      <c r="Q302">
        <v>4</v>
      </c>
      <c r="R302">
        <v>4</v>
      </c>
      <c r="S302">
        <v>5.71</v>
      </c>
      <c r="T302">
        <v>5.71</v>
      </c>
      <c r="U302">
        <v>483.66</v>
      </c>
      <c r="V302">
        <v>106.55</v>
      </c>
      <c r="W302">
        <v>4.8600000000000003</v>
      </c>
      <c r="X302">
        <v>13.68</v>
      </c>
      <c r="Y302">
        <v>5.3</v>
      </c>
      <c r="Z302">
        <v>1</v>
      </c>
      <c r="AA302" t="s">
        <v>4250</v>
      </c>
      <c r="AB302">
        <v>0</v>
      </c>
      <c r="AC302">
        <v>8</v>
      </c>
      <c r="AD302">
        <v>1.565047619047619</v>
      </c>
      <c r="AF302" t="s">
        <v>7949</v>
      </c>
      <c r="AI302">
        <v>0</v>
      </c>
      <c r="AJ302">
        <v>0</v>
      </c>
      <c r="AK302" t="s">
        <v>7977</v>
      </c>
      <c r="AL302" t="s">
        <v>7977</v>
      </c>
    </row>
    <row r="303" spans="1:38" x14ac:dyDescent="0.25">
      <c r="A303" t="s">
        <v>5512</v>
      </c>
      <c r="B303" t="s">
        <v>4839</v>
      </c>
      <c r="C303" t="s">
        <v>4842</v>
      </c>
      <c r="D303">
        <v>10</v>
      </c>
      <c r="E303" t="s">
        <v>4845</v>
      </c>
      <c r="F303">
        <v>8</v>
      </c>
      <c r="G303">
        <v>0.67</v>
      </c>
      <c r="H303">
        <v>3</v>
      </c>
      <c r="I303" t="s">
        <v>6220</v>
      </c>
      <c r="J303" t="s">
        <v>6393</v>
      </c>
      <c r="K303" t="s">
        <v>6860</v>
      </c>
      <c r="L303" t="s">
        <v>6861</v>
      </c>
      <c r="M303" t="s">
        <v>6874</v>
      </c>
      <c r="N303">
        <v>8</v>
      </c>
      <c r="O303" t="s">
        <v>6931</v>
      </c>
      <c r="P303" t="s">
        <v>7238</v>
      </c>
      <c r="Q303">
        <v>8</v>
      </c>
      <c r="R303">
        <v>2</v>
      </c>
      <c r="S303">
        <v>3.82</v>
      </c>
      <c r="T303">
        <v>3.82</v>
      </c>
      <c r="U303">
        <v>488</v>
      </c>
      <c r="V303">
        <v>116.86</v>
      </c>
      <c r="W303">
        <v>3.21</v>
      </c>
      <c r="Y303">
        <v>1.08</v>
      </c>
      <c r="Z303">
        <v>4</v>
      </c>
      <c r="AA303" t="s">
        <v>4250</v>
      </c>
      <c r="AB303">
        <v>0</v>
      </c>
      <c r="AC303">
        <v>3</v>
      </c>
      <c r="AD303">
        <v>2.3703809523809531</v>
      </c>
      <c r="AF303" t="s">
        <v>7949</v>
      </c>
      <c r="AI303">
        <v>0</v>
      </c>
      <c r="AJ303">
        <v>0</v>
      </c>
    </row>
    <row r="304" spans="1:38" x14ac:dyDescent="0.25">
      <c r="A304" t="s">
        <v>5513</v>
      </c>
      <c r="B304" t="s">
        <v>4839</v>
      </c>
      <c r="C304" t="s">
        <v>4842</v>
      </c>
      <c r="D304">
        <v>10</v>
      </c>
      <c r="E304" t="s">
        <v>4845</v>
      </c>
      <c r="F304">
        <v>8</v>
      </c>
      <c r="G304">
        <v>0</v>
      </c>
      <c r="H304">
        <v>1</v>
      </c>
      <c r="I304" t="s">
        <v>6220</v>
      </c>
      <c r="K304" t="s">
        <v>6860</v>
      </c>
      <c r="L304" t="s">
        <v>6861</v>
      </c>
      <c r="M304" t="s">
        <v>6884</v>
      </c>
      <c r="N304">
        <v>9</v>
      </c>
      <c r="O304" t="s">
        <v>6943</v>
      </c>
      <c r="P304" t="s">
        <v>7239</v>
      </c>
      <c r="Q304">
        <v>7</v>
      </c>
      <c r="R304">
        <v>2</v>
      </c>
      <c r="S304">
        <v>3.33</v>
      </c>
      <c r="T304">
        <v>3.36</v>
      </c>
      <c r="U304">
        <v>424.89</v>
      </c>
      <c r="V304">
        <v>94.44</v>
      </c>
      <c r="W304">
        <v>1.98</v>
      </c>
      <c r="Y304">
        <v>6.35</v>
      </c>
      <c r="Z304">
        <v>2</v>
      </c>
      <c r="AA304" t="s">
        <v>4250</v>
      </c>
      <c r="AB304">
        <v>0</v>
      </c>
      <c r="AC304">
        <v>3</v>
      </c>
      <c r="AD304">
        <v>4.0435000000000008</v>
      </c>
      <c r="AF304" t="s">
        <v>7949</v>
      </c>
      <c r="AI304">
        <v>0</v>
      </c>
      <c r="AJ304">
        <v>0</v>
      </c>
      <c r="AK304" t="s">
        <v>7970</v>
      </c>
      <c r="AL304" t="s">
        <v>7970</v>
      </c>
    </row>
    <row r="305" spans="1:38" x14ac:dyDescent="0.25">
      <c r="A305" t="s">
        <v>5514</v>
      </c>
      <c r="B305" t="s">
        <v>4839</v>
      </c>
      <c r="C305" t="s">
        <v>4842</v>
      </c>
      <c r="D305">
        <v>10</v>
      </c>
      <c r="E305" t="s">
        <v>4845</v>
      </c>
      <c r="F305">
        <v>8</v>
      </c>
      <c r="G305">
        <v>0</v>
      </c>
      <c r="H305">
        <v>1</v>
      </c>
      <c r="I305" t="s">
        <v>6220</v>
      </c>
      <c r="K305" t="s">
        <v>6860</v>
      </c>
      <c r="M305" t="s">
        <v>6906</v>
      </c>
      <c r="N305">
        <v>8</v>
      </c>
      <c r="O305" t="s">
        <v>6970</v>
      </c>
      <c r="P305" t="s">
        <v>7240</v>
      </c>
      <c r="Q305">
        <v>12</v>
      </c>
      <c r="R305">
        <v>12</v>
      </c>
      <c r="S305">
        <v>-6.44</v>
      </c>
      <c r="T305">
        <v>-1.75</v>
      </c>
      <c r="U305">
        <v>878.98</v>
      </c>
      <c r="V305">
        <v>375.84</v>
      </c>
      <c r="W305">
        <v>-2.13</v>
      </c>
      <c r="X305">
        <v>3.48</v>
      </c>
      <c r="Y305">
        <v>7.59</v>
      </c>
      <c r="Z305">
        <v>1</v>
      </c>
      <c r="AA305" t="s">
        <v>4250</v>
      </c>
      <c r="AB305">
        <v>3</v>
      </c>
      <c r="AC305">
        <v>28</v>
      </c>
      <c r="AD305">
        <v>3</v>
      </c>
      <c r="AF305" t="s">
        <v>7951</v>
      </c>
      <c r="AI305">
        <v>0</v>
      </c>
      <c r="AJ305">
        <v>0</v>
      </c>
      <c r="AK305" t="s">
        <v>7986</v>
      </c>
      <c r="AL305" t="s">
        <v>7986</v>
      </c>
    </row>
    <row r="306" spans="1:38" x14ac:dyDescent="0.25">
      <c r="A306" t="s">
        <v>5515</v>
      </c>
      <c r="B306" t="s">
        <v>4839</v>
      </c>
      <c r="C306" t="s">
        <v>4842</v>
      </c>
      <c r="D306">
        <v>10</v>
      </c>
      <c r="E306" t="s">
        <v>4845</v>
      </c>
      <c r="F306">
        <v>8</v>
      </c>
      <c r="G306">
        <v>0</v>
      </c>
      <c r="H306">
        <v>1</v>
      </c>
      <c r="I306" t="s">
        <v>6220</v>
      </c>
      <c r="K306" t="s">
        <v>6860</v>
      </c>
      <c r="M306" t="s">
        <v>6875</v>
      </c>
      <c r="N306">
        <v>8</v>
      </c>
      <c r="O306" t="s">
        <v>6932</v>
      </c>
      <c r="P306" t="s">
        <v>7241</v>
      </c>
      <c r="Q306">
        <v>7</v>
      </c>
      <c r="R306">
        <v>3</v>
      </c>
      <c r="S306">
        <v>4.7300000000000004</v>
      </c>
      <c r="T306">
        <v>4.78</v>
      </c>
      <c r="U306">
        <v>657.78</v>
      </c>
      <c r="V306">
        <v>131.94</v>
      </c>
      <c r="W306">
        <v>3.3</v>
      </c>
      <c r="X306">
        <v>13.89</v>
      </c>
      <c r="Y306">
        <v>6.59</v>
      </c>
      <c r="Z306">
        <v>3</v>
      </c>
      <c r="AA306" t="s">
        <v>4250</v>
      </c>
      <c r="AB306">
        <v>1</v>
      </c>
      <c r="AC306">
        <v>13</v>
      </c>
      <c r="AD306">
        <v>1.2766666666666671</v>
      </c>
      <c r="AF306" t="s">
        <v>7949</v>
      </c>
      <c r="AI306">
        <v>0</v>
      </c>
      <c r="AJ306">
        <v>0</v>
      </c>
      <c r="AK306" t="s">
        <v>7966</v>
      </c>
      <c r="AL306" t="s">
        <v>7966</v>
      </c>
    </row>
    <row r="307" spans="1:38" x14ac:dyDescent="0.25">
      <c r="A307" t="s">
        <v>5516</v>
      </c>
      <c r="B307" t="s">
        <v>4839</v>
      </c>
      <c r="C307" t="s">
        <v>4842</v>
      </c>
      <c r="D307">
        <v>10</v>
      </c>
      <c r="E307" t="s">
        <v>4845</v>
      </c>
      <c r="F307">
        <v>8</v>
      </c>
      <c r="G307">
        <v>0</v>
      </c>
      <c r="H307">
        <v>1</v>
      </c>
      <c r="I307" t="s">
        <v>6220</v>
      </c>
      <c r="K307" t="s">
        <v>6860</v>
      </c>
      <c r="L307" t="s">
        <v>6861</v>
      </c>
      <c r="M307" t="s">
        <v>6887</v>
      </c>
      <c r="N307">
        <v>9</v>
      </c>
      <c r="O307" t="s">
        <v>6971</v>
      </c>
      <c r="P307" t="s">
        <v>7242</v>
      </c>
      <c r="Q307">
        <v>6</v>
      </c>
      <c r="R307">
        <v>5</v>
      </c>
      <c r="S307">
        <v>2.9</v>
      </c>
      <c r="T307">
        <v>4.41</v>
      </c>
      <c r="U307">
        <v>582.70000000000005</v>
      </c>
      <c r="V307">
        <v>136.63</v>
      </c>
      <c r="W307">
        <v>3.14</v>
      </c>
      <c r="X307">
        <v>6.92</v>
      </c>
      <c r="Y307">
        <v>8.31</v>
      </c>
      <c r="Z307">
        <v>3</v>
      </c>
      <c r="AA307" t="s">
        <v>4250</v>
      </c>
      <c r="AB307">
        <v>1</v>
      </c>
      <c r="AC307">
        <v>13</v>
      </c>
      <c r="AD307">
        <v>1.69</v>
      </c>
      <c r="AF307" t="s">
        <v>7949</v>
      </c>
      <c r="AI307">
        <v>0</v>
      </c>
      <c r="AJ307">
        <v>0</v>
      </c>
      <c r="AK307" t="s">
        <v>7987</v>
      </c>
      <c r="AL307" t="s">
        <v>7987</v>
      </c>
    </row>
    <row r="308" spans="1:38" x14ac:dyDescent="0.25">
      <c r="A308" t="s">
        <v>5517</v>
      </c>
      <c r="B308" t="s">
        <v>4839</v>
      </c>
      <c r="C308" t="s">
        <v>4842</v>
      </c>
      <c r="D308">
        <v>10</v>
      </c>
      <c r="E308" t="s">
        <v>4845</v>
      </c>
      <c r="F308">
        <v>8</v>
      </c>
      <c r="G308">
        <v>0</v>
      </c>
      <c r="H308">
        <v>1</v>
      </c>
      <c r="I308" t="s">
        <v>6220</v>
      </c>
      <c r="K308" t="s">
        <v>6860</v>
      </c>
      <c r="L308" t="s">
        <v>6861</v>
      </c>
      <c r="M308" t="s">
        <v>6897</v>
      </c>
      <c r="N308">
        <v>9</v>
      </c>
      <c r="O308" t="s">
        <v>6958</v>
      </c>
      <c r="P308" t="s">
        <v>7243</v>
      </c>
      <c r="Q308">
        <v>6</v>
      </c>
      <c r="R308">
        <v>4</v>
      </c>
      <c r="S308">
        <v>3.59</v>
      </c>
      <c r="T308">
        <v>3.63</v>
      </c>
      <c r="U308">
        <v>591.14</v>
      </c>
      <c r="V308">
        <v>130.72999999999999</v>
      </c>
      <c r="W308">
        <v>5.0599999999999996</v>
      </c>
      <c r="X308">
        <v>12.79</v>
      </c>
      <c r="Y308">
        <v>6.83</v>
      </c>
      <c r="Z308">
        <v>4</v>
      </c>
      <c r="AA308" t="s">
        <v>4250</v>
      </c>
      <c r="AB308">
        <v>2</v>
      </c>
      <c r="AC308">
        <v>10</v>
      </c>
      <c r="AD308">
        <v>1.89</v>
      </c>
      <c r="AF308" t="s">
        <v>7949</v>
      </c>
      <c r="AI308">
        <v>0</v>
      </c>
      <c r="AJ308">
        <v>0</v>
      </c>
      <c r="AK308" t="s">
        <v>7979</v>
      </c>
      <c r="AL308" t="s">
        <v>7979</v>
      </c>
    </row>
    <row r="309" spans="1:38" x14ac:dyDescent="0.25">
      <c r="A309" t="s">
        <v>5518</v>
      </c>
      <c r="B309" t="s">
        <v>4839</v>
      </c>
      <c r="C309" t="s">
        <v>4842</v>
      </c>
      <c r="D309">
        <v>10</v>
      </c>
      <c r="E309" t="s">
        <v>4845</v>
      </c>
      <c r="F309">
        <v>8</v>
      </c>
      <c r="G309">
        <v>0</v>
      </c>
      <c r="H309">
        <v>1</v>
      </c>
      <c r="I309" t="s">
        <v>6220</v>
      </c>
      <c r="K309" t="s">
        <v>6860</v>
      </c>
      <c r="L309" t="s">
        <v>6861</v>
      </c>
      <c r="M309" t="s">
        <v>6897</v>
      </c>
      <c r="N309">
        <v>9</v>
      </c>
      <c r="O309" t="s">
        <v>6958</v>
      </c>
      <c r="P309" t="s">
        <v>7244</v>
      </c>
      <c r="Q309">
        <v>6</v>
      </c>
      <c r="R309">
        <v>4</v>
      </c>
      <c r="S309">
        <v>2.27</v>
      </c>
      <c r="T309">
        <v>2.46</v>
      </c>
      <c r="U309">
        <v>549.48</v>
      </c>
      <c r="V309">
        <v>130.72999999999999</v>
      </c>
      <c r="W309">
        <v>4.2300000000000004</v>
      </c>
      <c r="X309">
        <v>13.07</v>
      </c>
      <c r="Y309">
        <v>7.73</v>
      </c>
      <c r="Z309">
        <v>3</v>
      </c>
      <c r="AA309" t="s">
        <v>4250</v>
      </c>
      <c r="AB309">
        <v>1</v>
      </c>
      <c r="AC309">
        <v>9</v>
      </c>
      <c r="AD309">
        <v>2.8650000000000002</v>
      </c>
      <c r="AF309" t="s">
        <v>7949</v>
      </c>
      <c r="AI309">
        <v>0</v>
      </c>
      <c r="AJ309">
        <v>0</v>
      </c>
      <c r="AK309" t="s">
        <v>7979</v>
      </c>
      <c r="AL309" t="s">
        <v>7979</v>
      </c>
    </row>
    <row r="310" spans="1:38" x14ac:dyDescent="0.25">
      <c r="A310" t="s">
        <v>5519</v>
      </c>
      <c r="B310" t="s">
        <v>4839</v>
      </c>
      <c r="C310" t="s">
        <v>4842</v>
      </c>
      <c r="D310">
        <v>10</v>
      </c>
      <c r="E310" t="s">
        <v>4845</v>
      </c>
      <c r="F310">
        <v>8</v>
      </c>
      <c r="G310">
        <v>0</v>
      </c>
      <c r="H310">
        <v>1</v>
      </c>
      <c r="I310" t="s">
        <v>6220</v>
      </c>
      <c r="K310" t="s">
        <v>6860</v>
      </c>
      <c r="L310" t="s">
        <v>6861</v>
      </c>
      <c r="M310" t="s">
        <v>6897</v>
      </c>
      <c r="N310">
        <v>9</v>
      </c>
      <c r="O310" t="s">
        <v>6958</v>
      </c>
      <c r="P310" t="s">
        <v>7245</v>
      </c>
      <c r="Q310">
        <v>5</v>
      </c>
      <c r="R310">
        <v>3</v>
      </c>
      <c r="S310">
        <v>3.32</v>
      </c>
      <c r="T310">
        <v>3.32</v>
      </c>
      <c r="U310">
        <v>490.35</v>
      </c>
      <c r="V310">
        <v>131.84</v>
      </c>
      <c r="W310">
        <v>4.17</v>
      </c>
      <c r="X310">
        <v>13.04</v>
      </c>
      <c r="Y310">
        <v>1.69</v>
      </c>
      <c r="Z310">
        <v>3</v>
      </c>
      <c r="AA310" t="s">
        <v>4250</v>
      </c>
      <c r="AB310">
        <v>0</v>
      </c>
      <c r="AC310">
        <v>6</v>
      </c>
      <c r="AD310">
        <v>2.4155952380952379</v>
      </c>
      <c r="AF310" t="s">
        <v>7949</v>
      </c>
      <c r="AI310">
        <v>0</v>
      </c>
      <c r="AJ310">
        <v>0</v>
      </c>
      <c r="AK310" t="s">
        <v>7979</v>
      </c>
      <c r="AL310" t="s">
        <v>7979</v>
      </c>
    </row>
    <row r="311" spans="1:38" x14ac:dyDescent="0.25">
      <c r="A311" t="s">
        <v>5520</v>
      </c>
      <c r="B311" t="s">
        <v>4839</v>
      </c>
      <c r="C311" t="s">
        <v>4842</v>
      </c>
      <c r="D311">
        <v>10</v>
      </c>
      <c r="E311" t="s">
        <v>4845</v>
      </c>
      <c r="F311">
        <v>8</v>
      </c>
      <c r="G311">
        <v>0.63</v>
      </c>
      <c r="H311">
        <v>2</v>
      </c>
      <c r="I311" t="s">
        <v>6221</v>
      </c>
      <c r="J311" t="s">
        <v>6394</v>
      </c>
      <c r="K311" t="s">
        <v>6860</v>
      </c>
      <c r="L311" t="s">
        <v>6861</v>
      </c>
      <c r="M311" t="s">
        <v>6876</v>
      </c>
      <c r="N311">
        <v>9</v>
      </c>
      <c r="O311" t="s">
        <v>6933</v>
      </c>
      <c r="P311" t="s">
        <v>7246</v>
      </c>
      <c r="Q311">
        <v>6</v>
      </c>
      <c r="R311">
        <v>3</v>
      </c>
      <c r="S311">
        <v>1.1299999999999999</v>
      </c>
      <c r="T311">
        <v>1.1299999999999999</v>
      </c>
      <c r="U311">
        <v>406.44</v>
      </c>
      <c r="V311">
        <v>128.13999999999999</v>
      </c>
      <c r="W311">
        <v>1.19</v>
      </c>
      <c r="X311">
        <v>9.34</v>
      </c>
      <c r="Y311">
        <v>0.84</v>
      </c>
      <c r="Z311">
        <v>2</v>
      </c>
      <c r="AA311" t="s">
        <v>4250</v>
      </c>
      <c r="AB311">
        <v>0</v>
      </c>
      <c r="AC311">
        <v>3</v>
      </c>
      <c r="AD311">
        <v>3.8349523809523811</v>
      </c>
      <c r="AF311" t="s">
        <v>7949</v>
      </c>
      <c r="AI311">
        <v>0</v>
      </c>
      <c r="AJ311">
        <v>0</v>
      </c>
    </row>
    <row r="312" spans="1:38" x14ac:dyDescent="0.25">
      <c r="A312" t="s">
        <v>5520</v>
      </c>
      <c r="B312" t="s">
        <v>4839</v>
      </c>
      <c r="C312" t="s">
        <v>4842</v>
      </c>
      <c r="D312">
        <v>10</v>
      </c>
      <c r="E312" t="s">
        <v>4845</v>
      </c>
      <c r="F312">
        <v>8</v>
      </c>
      <c r="G312">
        <v>0.63</v>
      </c>
      <c r="H312">
        <v>2</v>
      </c>
      <c r="I312" t="s">
        <v>6221</v>
      </c>
      <c r="J312" t="s">
        <v>6395</v>
      </c>
      <c r="K312" t="s">
        <v>6860</v>
      </c>
      <c r="L312" t="s">
        <v>6861</v>
      </c>
      <c r="M312" t="s">
        <v>6877</v>
      </c>
      <c r="N312">
        <v>9</v>
      </c>
      <c r="O312" t="s">
        <v>6934</v>
      </c>
      <c r="P312" t="s">
        <v>7246</v>
      </c>
      <c r="Q312">
        <v>6</v>
      </c>
      <c r="R312">
        <v>3</v>
      </c>
      <c r="S312">
        <v>1.1299999999999999</v>
      </c>
      <c r="T312">
        <v>1.1299999999999999</v>
      </c>
      <c r="U312">
        <v>406.44</v>
      </c>
      <c r="V312">
        <v>128.13999999999999</v>
      </c>
      <c r="W312">
        <v>1.19</v>
      </c>
      <c r="X312">
        <v>9.34</v>
      </c>
      <c r="Y312">
        <v>0.84</v>
      </c>
      <c r="Z312">
        <v>2</v>
      </c>
      <c r="AA312" t="s">
        <v>4250</v>
      </c>
      <c r="AB312">
        <v>0</v>
      </c>
      <c r="AC312">
        <v>3</v>
      </c>
      <c r="AD312">
        <v>3.8349523809523811</v>
      </c>
      <c r="AF312" t="s">
        <v>7949</v>
      </c>
      <c r="AI312">
        <v>0</v>
      </c>
      <c r="AJ312">
        <v>0</v>
      </c>
    </row>
    <row r="313" spans="1:38" x14ac:dyDescent="0.25">
      <c r="A313" t="s">
        <v>5521</v>
      </c>
      <c r="B313" t="s">
        <v>4839</v>
      </c>
      <c r="C313" t="s">
        <v>4842</v>
      </c>
      <c r="D313">
        <v>10</v>
      </c>
      <c r="E313" t="s">
        <v>4845</v>
      </c>
      <c r="F313">
        <v>8</v>
      </c>
      <c r="G313">
        <v>0.3</v>
      </c>
      <c r="H313">
        <v>2</v>
      </c>
      <c r="I313" t="s">
        <v>6221</v>
      </c>
      <c r="J313" t="s">
        <v>6396</v>
      </c>
      <c r="K313" t="s">
        <v>6860</v>
      </c>
      <c r="L313" t="s">
        <v>6861</v>
      </c>
      <c r="M313" t="s">
        <v>6882</v>
      </c>
      <c r="N313">
        <v>8</v>
      </c>
      <c r="O313" t="s">
        <v>6941</v>
      </c>
      <c r="P313" t="s">
        <v>7247</v>
      </c>
      <c r="Q313">
        <v>5</v>
      </c>
      <c r="R313">
        <v>3</v>
      </c>
      <c r="S313">
        <v>1.47</v>
      </c>
      <c r="T313">
        <v>1.55</v>
      </c>
      <c r="U313">
        <v>449.99</v>
      </c>
      <c r="V313">
        <v>95.04</v>
      </c>
      <c r="W313">
        <v>4.3</v>
      </c>
      <c r="Y313">
        <v>6.73</v>
      </c>
      <c r="Z313">
        <v>3</v>
      </c>
      <c r="AA313" t="s">
        <v>4250</v>
      </c>
      <c r="AB313">
        <v>0</v>
      </c>
      <c r="AC313">
        <v>3</v>
      </c>
      <c r="AD313">
        <v>4.3558809523809527</v>
      </c>
      <c r="AF313" t="s">
        <v>7949</v>
      </c>
      <c r="AI313">
        <v>0</v>
      </c>
      <c r="AJ313">
        <v>0</v>
      </c>
    </row>
    <row r="314" spans="1:38" x14ac:dyDescent="0.25">
      <c r="A314" t="s">
        <v>5522</v>
      </c>
      <c r="B314" t="s">
        <v>4839</v>
      </c>
      <c r="C314" t="s">
        <v>4842</v>
      </c>
      <c r="D314">
        <v>10</v>
      </c>
      <c r="E314" t="s">
        <v>4845</v>
      </c>
      <c r="F314">
        <v>8</v>
      </c>
      <c r="G314">
        <v>0.41</v>
      </c>
      <c r="H314">
        <v>2</v>
      </c>
      <c r="I314" t="s">
        <v>6221</v>
      </c>
      <c r="J314" t="s">
        <v>6397</v>
      </c>
      <c r="K314" t="s">
        <v>6860</v>
      </c>
      <c r="L314" t="s">
        <v>6861</v>
      </c>
      <c r="M314" t="s">
        <v>6880</v>
      </c>
      <c r="N314">
        <v>8</v>
      </c>
      <c r="O314" t="s">
        <v>6939</v>
      </c>
      <c r="P314" t="s">
        <v>7248</v>
      </c>
      <c r="Q314">
        <v>7</v>
      </c>
      <c r="R314">
        <v>2</v>
      </c>
      <c r="S314">
        <v>1.97</v>
      </c>
      <c r="T314">
        <v>2</v>
      </c>
      <c r="U314">
        <v>467.5</v>
      </c>
      <c r="V314">
        <v>107.85</v>
      </c>
      <c r="W314">
        <v>1.4</v>
      </c>
      <c r="Y314">
        <v>6.19</v>
      </c>
      <c r="Z314">
        <v>2</v>
      </c>
      <c r="AA314" t="s">
        <v>4250</v>
      </c>
      <c r="AB314">
        <v>0</v>
      </c>
      <c r="AC314">
        <v>5</v>
      </c>
      <c r="AD314">
        <v>4.137142857142857</v>
      </c>
      <c r="AF314" t="s">
        <v>7949</v>
      </c>
      <c r="AI314">
        <v>0</v>
      </c>
      <c r="AJ314">
        <v>0</v>
      </c>
    </row>
    <row r="315" spans="1:38" x14ac:dyDescent="0.25">
      <c r="A315" t="s">
        <v>5523</v>
      </c>
      <c r="B315" t="s">
        <v>4839</v>
      </c>
      <c r="C315" t="s">
        <v>4842</v>
      </c>
      <c r="D315">
        <v>10</v>
      </c>
      <c r="E315" t="s">
        <v>4845</v>
      </c>
      <c r="F315">
        <v>8</v>
      </c>
      <c r="G315">
        <v>0.56000000000000005</v>
      </c>
      <c r="H315">
        <v>2</v>
      </c>
      <c r="I315" t="s">
        <v>6220</v>
      </c>
      <c r="J315" t="s">
        <v>6398</v>
      </c>
      <c r="K315" t="s">
        <v>6860</v>
      </c>
      <c r="L315" t="s">
        <v>6861</v>
      </c>
      <c r="M315" t="s">
        <v>6874</v>
      </c>
      <c r="N315">
        <v>8</v>
      </c>
      <c r="O315" t="s">
        <v>6931</v>
      </c>
      <c r="P315" t="s">
        <v>7249</v>
      </c>
      <c r="Q315">
        <v>7</v>
      </c>
      <c r="R315">
        <v>2</v>
      </c>
      <c r="S315">
        <v>3.54</v>
      </c>
      <c r="T315">
        <v>3.54</v>
      </c>
      <c r="U315">
        <v>470.56</v>
      </c>
      <c r="V315">
        <v>103.97</v>
      </c>
      <c r="W315">
        <v>3.3</v>
      </c>
      <c r="Y315">
        <v>0.46</v>
      </c>
      <c r="Z315">
        <v>4</v>
      </c>
      <c r="AA315" t="s">
        <v>4250</v>
      </c>
      <c r="AB315">
        <v>0</v>
      </c>
      <c r="AC315">
        <v>3</v>
      </c>
      <c r="AD315">
        <v>3.204619047619047</v>
      </c>
      <c r="AF315" t="s">
        <v>7949</v>
      </c>
      <c r="AI315">
        <v>0</v>
      </c>
      <c r="AJ315">
        <v>0</v>
      </c>
    </row>
    <row r="316" spans="1:38" x14ac:dyDescent="0.25">
      <c r="A316" t="s">
        <v>5524</v>
      </c>
      <c r="B316" t="s">
        <v>4839</v>
      </c>
      <c r="C316" t="s">
        <v>4842</v>
      </c>
      <c r="D316">
        <v>10</v>
      </c>
      <c r="E316" t="s">
        <v>4845</v>
      </c>
      <c r="F316">
        <v>8</v>
      </c>
      <c r="G316">
        <v>0.54</v>
      </c>
      <c r="H316">
        <v>2</v>
      </c>
      <c r="I316" t="s">
        <v>6221</v>
      </c>
      <c r="J316" t="s">
        <v>6399</v>
      </c>
      <c r="K316" t="s">
        <v>6860</v>
      </c>
      <c r="L316" t="s">
        <v>6861</v>
      </c>
      <c r="M316" t="s">
        <v>6878</v>
      </c>
      <c r="N316">
        <v>8</v>
      </c>
      <c r="O316" t="s">
        <v>6936</v>
      </c>
      <c r="P316" t="s">
        <v>7250</v>
      </c>
      <c r="Q316">
        <v>5</v>
      </c>
      <c r="R316">
        <v>3</v>
      </c>
      <c r="T316">
        <v>3.01</v>
      </c>
      <c r="U316">
        <v>452.94</v>
      </c>
      <c r="V316">
        <v>110.54</v>
      </c>
      <c r="W316">
        <v>3.21</v>
      </c>
      <c r="Y316">
        <v>0</v>
      </c>
      <c r="Z316">
        <v>2</v>
      </c>
      <c r="AA316" t="s">
        <v>4250</v>
      </c>
      <c r="AB316">
        <v>0</v>
      </c>
      <c r="AC316">
        <v>4</v>
      </c>
      <c r="AI316">
        <v>0</v>
      </c>
      <c r="AJ316">
        <v>0</v>
      </c>
    </row>
    <row r="317" spans="1:38" x14ac:dyDescent="0.25">
      <c r="A317" t="s">
        <v>5525</v>
      </c>
      <c r="B317" t="s">
        <v>4839</v>
      </c>
      <c r="C317" t="s">
        <v>4842</v>
      </c>
      <c r="D317">
        <v>10</v>
      </c>
      <c r="E317" t="s">
        <v>4845</v>
      </c>
      <c r="F317">
        <v>8</v>
      </c>
      <c r="G317">
        <v>0.51</v>
      </c>
      <c r="H317">
        <v>2</v>
      </c>
      <c r="I317" t="s">
        <v>6221</v>
      </c>
      <c r="J317" t="s">
        <v>6400</v>
      </c>
      <c r="K317" t="s">
        <v>6860</v>
      </c>
      <c r="L317" t="s">
        <v>6861</v>
      </c>
      <c r="M317" t="s">
        <v>6893</v>
      </c>
      <c r="N317">
        <v>8</v>
      </c>
      <c r="O317" t="s">
        <v>6956</v>
      </c>
      <c r="P317" t="s">
        <v>7251</v>
      </c>
      <c r="Q317">
        <v>5</v>
      </c>
      <c r="R317">
        <v>5</v>
      </c>
      <c r="U317">
        <v>437.52</v>
      </c>
      <c r="V317">
        <v>110.13</v>
      </c>
      <c r="W317">
        <v>3.6</v>
      </c>
      <c r="X317">
        <v>9.3800000000000008</v>
      </c>
      <c r="Y317">
        <v>11.09</v>
      </c>
      <c r="Z317">
        <v>2</v>
      </c>
      <c r="AA317" t="s">
        <v>4250</v>
      </c>
      <c r="AB317">
        <v>0</v>
      </c>
      <c r="AC317">
        <v>4</v>
      </c>
      <c r="AF317" t="s">
        <v>7952</v>
      </c>
      <c r="AI317">
        <v>0</v>
      </c>
      <c r="AJ317">
        <v>0</v>
      </c>
    </row>
    <row r="318" spans="1:38" x14ac:dyDescent="0.25">
      <c r="A318" t="s">
        <v>5525</v>
      </c>
      <c r="B318" t="s">
        <v>4839</v>
      </c>
      <c r="C318" t="s">
        <v>4842</v>
      </c>
      <c r="D318">
        <v>21</v>
      </c>
      <c r="E318" t="s">
        <v>4845</v>
      </c>
      <c r="F318">
        <v>7.68</v>
      </c>
      <c r="G318">
        <v>0.51</v>
      </c>
      <c r="H318">
        <v>2</v>
      </c>
      <c r="I318" t="s">
        <v>6221</v>
      </c>
      <c r="J318" t="s">
        <v>6401</v>
      </c>
      <c r="K318" t="s">
        <v>6860</v>
      </c>
      <c r="L318" t="s">
        <v>6861</v>
      </c>
      <c r="M318" t="s">
        <v>6893</v>
      </c>
      <c r="N318">
        <v>8</v>
      </c>
      <c r="O318" t="s">
        <v>6956</v>
      </c>
      <c r="P318" t="s">
        <v>7251</v>
      </c>
      <c r="Q318">
        <v>5</v>
      </c>
      <c r="R318">
        <v>5</v>
      </c>
      <c r="U318">
        <v>437.52</v>
      </c>
      <c r="V318">
        <v>110.13</v>
      </c>
      <c r="W318">
        <v>3.6</v>
      </c>
      <c r="X318">
        <v>9.3800000000000008</v>
      </c>
      <c r="Y318">
        <v>11.09</v>
      </c>
      <c r="Z318">
        <v>2</v>
      </c>
      <c r="AA318" t="s">
        <v>4250</v>
      </c>
      <c r="AB318">
        <v>0</v>
      </c>
      <c r="AC318">
        <v>4</v>
      </c>
      <c r="AF318" t="s">
        <v>7952</v>
      </c>
      <c r="AI318">
        <v>0</v>
      </c>
      <c r="AJ318">
        <v>0</v>
      </c>
    </row>
    <row r="319" spans="1:38" x14ac:dyDescent="0.25">
      <c r="A319" t="s">
        <v>5526</v>
      </c>
      <c r="B319" t="s">
        <v>4839</v>
      </c>
      <c r="C319" t="s">
        <v>4842</v>
      </c>
      <c r="D319">
        <v>10</v>
      </c>
      <c r="E319" t="s">
        <v>4845</v>
      </c>
      <c r="F319">
        <v>8</v>
      </c>
      <c r="G319">
        <v>0.66</v>
      </c>
      <c r="H319">
        <v>2</v>
      </c>
      <c r="I319" t="s">
        <v>6221</v>
      </c>
      <c r="J319" t="s">
        <v>6402</v>
      </c>
      <c r="K319" t="s">
        <v>6860</v>
      </c>
      <c r="L319" t="s">
        <v>6861</v>
      </c>
      <c r="M319" t="s">
        <v>6879</v>
      </c>
      <c r="N319">
        <v>8</v>
      </c>
      <c r="O319" t="s">
        <v>6937</v>
      </c>
      <c r="P319" t="s">
        <v>7252</v>
      </c>
      <c r="Q319">
        <v>8</v>
      </c>
      <c r="R319">
        <v>3</v>
      </c>
      <c r="S319">
        <v>0.31</v>
      </c>
      <c r="T319">
        <v>0.35</v>
      </c>
      <c r="U319">
        <v>477.52</v>
      </c>
      <c r="V319">
        <v>143.36000000000001</v>
      </c>
      <c r="W319">
        <v>1.55</v>
      </c>
      <c r="X319">
        <v>8.98</v>
      </c>
      <c r="Y319">
        <v>6.22</v>
      </c>
      <c r="Z319">
        <v>2</v>
      </c>
      <c r="AA319" t="s">
        <v>4250</v>
      </c>
      <c r="AB319">
        <v>0</v>
      </c>
      <c r="AC319">
        <v>4</v>
      </c>
      <c r="AD319">
        <v>3.3272380952380951</v>
      </c>
      <c r="AF319" t="s">
        <v>7949</v>
      </c>
      <c r="AI319">
        <v>0</v>
      </c>
      <c r="AJ319">
        <v>0</v>
      </c>
    </row>
    <row r="320" spans="1:38" x14ac:dyDescent="0.25">
      <c r="A320" t="s">
        <v>5527</v>
      </c>
      <c r="B320" t="s">
        <v>4839</v>
      </c>
      <c r="C320" t="s">
        <v>4842</v>
      </c>
      <c r="D320">
        <v>10.199999999999999</v>
      </c>
      <c r="E320" t="s">
        <v>4845</v>
      </c>
      <c r="F320">
        <v>7.99</v>
      </c>
      <c r="G320">
        <v>0</v>
      </c>
      <c r="H320">
        <v>1</v>
      </c>
      <c r="I320" t="s">
        <v>6220</v>
      </c>
      <c r="J320" t="s">
        <v>6403</v>
      </c>
      <c r="K320" t="s">
        <v>6860</v>
      </c>
      <c r="L320" t="s">
        <v>6861</v>
      </c>
      <c r="M320" t="s">
        <v>6907</v>
      </c>
      <c r="N320">
        <v>9</v>
      </c>
      <c r="O320" t="s">
        <v>6972</v>
      </c>
      <c r="P320" t="s">
        <v>7253</v>
      </c>
      <c r="Q320">
        <v>7</v>
      </c>
      <c r="R320">
        <v>2</v>
      </c>
      <c r="S320">
        <v>3.13</v>
      </c>
      <c r="T320">
        <v>3.14</v>
      </c>
      <c r="U320">
        <v>473.33</v>
      </c>
      <c r="V320">
        <v>108.06</v>
      </c>
      <c r="W320">
        <v>2.82</v>
      </c>
      <c r="X320">
        <v>10.57</v>
      </c>
      <c r="Y320">
        <v>5.88</v>
      </c>
      <c r="Z320">
        <v>2</v>
      </c>
      <c r="AA320" t="s">
        <v>4250</v>
      </c>
      <c r="AB320">
        <v>0</v>
      </c>
      <c r="AC320">
        <v>2</v>
      </c>
      <c r="AD320">
        <v>3.4535</v>
      </c>
      <c r="AF320" t="s">
        <v>7949</v>
      </c>
      <c r="AI320">
        <v>0</v>
      </c>
      <c r="AJ320">
        <v>0</v>
      </c>
    </row>
    <row r="321" spans="1:38" x14ac:dyDescent="0.25">
      <c r="A321" t="s">
        <v>5527</v>
      </c>
      <c r="B321" t="s">
        <v>4839</v>
      </c>
      <c r="C321" t="s">
        <v>4842</v>
      </c>
      <c r="D321">
        <v>10.199999999999999</v>
      </c>
      <c r="E321" t="s">
        <v>4845</v>
      </c>
      <c r="F321">
        <v>7.99</v>
      </c>
      <c r="G321">
        <v>0</v>
      </c>
      <c r="H321">
        <v>1</v>
      </c>
      <c r="I321" t="s">
        <v>6220</v>
      </c>
      <c r="J321" t="s">
        <v>6404</v>
      </c>
      <c r="K321" t="s">
        <v>6860</v>
      </c>
      <c r="L321" t="s">
        <v>6861</v>
      </c>
      <c r="M321" t="s">
        <v>6908</v>
      </c>
      <c r="N321">
        <v>8</v>
      </c>
      <c r="O321" t="s">
        <v>6973</v>
      </c>
      <c r="P321" t="s">
        <v>7253</v>
      </c>
      <c r="Q321">
        <v>7</v>
      </c>
      <c r="R321">
        <v>2</v>
      </c>
      <c r="S321">
        <v>3.13</v>
      </c>
      <c r="T321">
        <v>3.14</v>
      </c>
      <c r="U321">
        <v>473.33</v>
      </c>
      <c r="V321">
        <v>108.06</v>
      </c>
      <c r="W321">
        <v>2.82</v>
      </c>
      <c r="X321">
        <v>10.57</v>
      </c>
      <c r="Y321">
        <v>5.88</v>
      </c>
      <c r="Z321">
        <v>2</v>
      </c>
      <c r="AA321" t="s">
        <v>4250</v>
      </c>
      <c r="AB321">
        <v>0</v>
      </c>
      <c r="AC321">
        <v>2</v>
      </c>
      <c r="AD321">
        <v>3.4535</v>
      </c>
      <c r="AF321" t="s">
        <v>7949</v>
      </c>
      <c r="AI321">
        <v>0</v>
      </c>
      <c r="AJ321">
        <v>0</v>
      </c>
    </row>
    <row r="322" spans="1:38" x14ac:dyDescent="0.25">
      <c r="A322" t="s">
        <v>5528</v>
      </c>
      <c r="B322" t="s">
        <v>4839</v>
      </c>
      <c r="C322" t="s">
        <v>4842</v>
      </c>
      <c r="D322">
        <v>10.4</v>
      </c>
      <c r="E322" t="s">
        <v>4845</v>
      </c>
      <c r="F322">
        <v>7.98</v>
      </c>
      <c r="G322">
        <v>0.63</v>
      </c>
      <c r="H322">
        <v>2</v>
      </c>
      <c r="I322" t="s">
        <v>6221</v>
      </c>
      <c r="J322" t="s">
        <v>6405</v>
      </c>
      <c r="K322" t="s">
        <v>6860</v>
      </c>
      <c r="L322" t="s">
        <v>6861</v>
      </c>
      <c r="M322" t="s">
        <v>6883</v>
      </c>
      <c r="N322">
        <v>8</v>
      </c>
      <c r="O322" t="s">
        <v>6942</v>
      </c>
      <c r="P322" t="s">
        <v>7254</v>
      </c>
      <c r="Q322">
        <v>8</v>
      </c>
      <c r="R322">
        <v>3</v>
      </c>
      <c r="S322">
        <v>0.44</v>
      </c>
      <c r="T322">
        <v>0.5</v>
      </c>
      <c r="U322">
        <v>476.53</v>
      </c>
      <c r="V322">
        <v>137.37</v>
      </c>
      <c r="W322">
        <v>1.08</v>
      </c>
      <c r="X322">
        <v>8.89</v>
      </c>
      <c r="Y322">
        <v>5.87</v>
      </c>
      <c r="Z322">
        <v>2</v>
      </c>
      <c r="AA322" t="s">
        <v>4250</v>
      </c>
      <c r="AB322">
        <v>0</v>
      </c>
      <c r="AC322">
        <v>4</v>
      </c>
      <c r="AD322">
        <v>3.3343095238095239</v>
      </c>
      <c r="AF322" t="s">
        <v>7949</v>
      </c>
      <c r="AI322">
        <v>0</v>
      </c>
      <c r="AJ322">
        <v>0</v>
      </c>
    </row>
    <row r="323" spans="1:38" x14ac:dyDescent="0.25">
      <c r="A323" t="s">
        <v>5529</v>
      </c>
      <c r="B323" t="s">
        <v>4839</v>
      </c>
      <c r="C323" t="s">
        <v>4842</v>
      </c>
      <c r="D323">
        <v>10.6</v>
      </c>
      <c r="E323" t="s">
        <v>4845</v>
      </c>
      <c r="F323">
        <v>7.97</v>
      </c>
      <c r="G323">
        <v>0</v>
      </c>
      <c r="H323">
        <v>1</v>
      </c>
      <c r="I323" t="s">
        <v>6220</v>
      </c>
      <c r="J323" t="s">
        <v>6406</v>
      </c>
      <c r="K323" t="s">
        <v>6860</v>
      </c>
      <c r="L323" t="s">
        <v>6861</v>
      </c>
      <c r="M323" t="s">
        <v>6882</v>
      </c>
      <c r="N323">
        <v>8</v>
      </c>
      <c r="O323" t="s">
        <v>6941</v>
      </c>
      <c r="P323" t="s">
        <v>7255</v>
      </c>
      <c r="Q323">
        <v>6</v>
      </c>
      <c r="R323">
        <v>3</v>
      </c>
      <c r="S323">
        <v>1.0900000000000001</v>
      </c>
      <c r="T323">
        <v>1.25</v>
      </c>
      <c r="U323">
        <v>469.54</v>
      </c>
      <c r="V323">
        <v>135.80000000000001</v>
      </c>
      <c r="W323">
        <v>3.26</v>
      </c>
      <c r="X323">
        <v>9.8800000000000008</v>
      </c>
      <c r="Y323">
        <v>7.03</v>
      </c>
      <c r="Z323">
        <v>2</v>
      </c>
      <c r="AA323" t="s">
        <v>4250</v>
      </c>
      <c r="AB323">
        <v>0</v>
      </c>
      <c r="AC323">
        <v>3</v>
      </c>
      <c r="AD323">
        <v>3.384238095238095</v>
      </c>
      <c r="AF323" t="s">
        <v>7949</v>
      </c>
      <c r="AI323">
        <v>0</v>
      </c>
      <c r="AJ323">
        <v>0</v>
      </c>
    </row>
    <row r="324" spans="1:38" x14ac:dyDescent="0.25">
      <c r="A324" t="s">
        <v>5530</v>
      </c>
      <c r="B324" t="s">
        <v>4839</v>
      </c>
      <c r="C324" t="s">
        <v>4842</v>
      </c>
      <c r="D324">
        <v>10.7</v>
      </c>
      <c r="E324" t="s">
        <v>4845</v>
      </c>
      <c r="F324">
        <v>7.97</v>
      </c>
      <c r="G324">
        <v>0</v>
      </c>
      <c r="H324">
        <v>1</v>
      </c>
      <c r="I324" t="s">
        <v>6220</v>
      </c>
      <c r="J324" t="s">
        <v>6407</v>
      </c>
      <c r="K324" t="s">
        <v>6860</v>
      </c>
      <c r="L324" t="s">
        <v>6861</v>
      </c>
      <c r="M324" t="s">
        <v>6882</v>
      </c>
      <c r="N324">
        <v>8</v>
      </c>
      <c r="O324" t="s">
        <v>6941</v>
      </c>
      <c r="P324" t="s">
        <v>7256</v>
      </c>
      <c r="Q324">
        <v>6</v>
      </c>
      <c r="R324">
        <v>3</v>
      </c>
      <c r="S324">
        <v>0.56000000000000005</v>
      </c>
      <c r="T324">
        <v>0.69</v>
      </c>
      <c r="U324">
        <v>446.5</v>
      </c>
      <c r="V324">
        <v>121.24</v>
      </c>
      <c r="W324">
        <v>2.61</v>
      </c>
      <c r="X324">
        <v>10.18</v>
      </c>
      <c r="Y324">
        <v>6.93</v>
      </c>
      <c r="Z324">
        <v>2</v>
      </c>
      <c r="AA324" t="s">
        <v>4250</v>
      </c>
      <c r="AB324">
        <v>0</v>
      </c>
      <c r="AC324">
        <v>4</v>
      </c>
      <c r="AD324">
        <v>3.5488095238095241</v>
      </c>
      <c r="AF324" t="s">
        <v>7949</v>
      </c>
      <c r="AI324">
        <v>0</v>
      </c>
      <c r="AJ324">
        <v>0</v>
      </c>
    </row>
    <row r="325" spans="1:38" x14ac:dyDescent="0.25">
      <c r="A325" t="s">
        <v>5531</v>
      </c>
      <c r="B325" t="s">
        <v>4839</v>
      </c>
      <c r="C325" t="s">
        <v>4842</v>
      </c>
      <c r="D325">
        <v>10.7</v>
      </c>
      <c r="E325" t="s">
        <v>4845</v>
      </c>
      <c r="F325">
        <v>7.97</v>
      </c>
      <c r="G325">
        <v>0.14000000000000001</v>
      </c>
      <c r="H325">
        <v>2</v>
      </c>
      <c r="I325" t="s">
        <v>6221</v>
      </c>
      <c r="J325" t="s">
        <v>6408</v>
      </c>
      <c r="K325" t="s">
        <v>6860</v>
      </c>
      <c r="L325" t="s">
        <v>6861</v>
      </c>
      <c r="M325" t="s">
        <v>6874</v>
      </c>
      <c r="N325">
        <v>8</v>
      </c>
      <c r="O325" t="s">
        <v>6931</v>
      </c>
      <c r="P325" t="s">
        <v>7257</v>
      </c>
      <c r="Q325">
        <v>5</v>
      </c>
      <c r="R325">
        <v>3</v>
      </c>
      <c r="S325">
        <v>3.07</v>
      </c>
      <c r="T325">
        <v>3.07</v>
      </c>
      <c r="U325">
        <v>419.51</v>
      </c>
      <c r="V325">
        <v>101.94</v>
      </c>
      <c r="W325">
        <v>2.96</v>
      </c>
      <c r="X325">
        <v>13.1</v>
      </c>
      <c r="Y325">
        <v>2.15</v>
      </c>
      <c r="Z325">
        <v>3</v>
      </c>
      <c r="AA325" t="s">
        <v>4250</v>
      </c>
      <c r="AB325">
        <v>0</v>
      </c>
      <c r="AC325">
        <v>3</v>
      </c>
      <c r="AD325">
        <v>3.7735952380952389</v>
      </c>
      <c r="AF325" t="s">
        <v>7949</v>
      </c>
      <c r="AI325">
        <v>0</v>
      </c>
      <c r="AJ325">
        <v>0</v>
      </c>
    </row>
    <row r="326" spans="1:38" x14ac:dyDescent="0.25">
      <c r="A326" t="s">
        <v>5532</v>
      </c>
      <c r="B326" t="s">
        <v>4839</v>
      </c>
      <c r="C326" t="s">
        <v>4842</v>
      </c>
      <c r="D326">
        <v>10.8</v>
      </c>
      <c r="E326" t="s">
        <v>4845</v>
      </c>
      <c r="F326">
        <v>7.97</v>
      </c>
      <c r="G326">
        <v>0</v>
      </c>
      <c r="H326">
        <v>1</v>
      </c>
      <c r="I326" t="s">
        <v>6220</v>
      </c>
      <c r="K326" t="s">
        <v>6860</v>
      </c>
      <c r="L326" t="s">
        <v>6861</v>
      </c>
      <c r="M326" t="s">
        <v>6867</v>
      </c>
      <c r="N326">
        <v>9</v>
      </c>
      <c r="O326" t="s">
        <v>6923</v>
      </c>
      <c r="P326" t="s">
        <v>7258</v>
      </c>
      <c r="Q326">
        <v>9</v>
      </c>
      <c r="R326">
        <v>6</v>
      </c>
      <c r="S326">
        <v>3.96</v>
      </c>
      <c r="T326">
        <v>3.96</v>
      </c>
      <c r="U326">
        <v>725.01</v>
      </c>
      <c r="V326">
        <v>187.85</v>
      </c>
      <c r="W326">
        <v>3.86</v>
      </c>
      <c r="X326">
        <v>11.59</v>
      </c>
      <c r="Y326">
        <v>3.39</v>
      </c>
      <c r="Z326">
        <v>1</v>
      </c>
      <c r="AA326" t="s">
        <v>4250</v>
      </c>
      <c r="AB326">
        <v>2</v>
      </c>
      <c r="AC326">
        <v>20</v>
      </c>
      <c r="AD326">
        <v>1.54</v>
      </c>
      <c r="AF326" t="s">
        <v>7949</v>
      </c>
      <c r="AI326">
        <v>0</v>
      </c>
      <c r="AJ326">
        <v>0</v>
      </c>
      <c r="AK326" t="s">
        <v>7959</v>
      </c>
      <c r="AL326" t="s">
        <v>7959</v>
      </c>
    </row>
    <row r="327" spans="1:38" x14ac:dyDescent="0.25">
      <c r="A327" t="s">
        <v>5533</v>
      </c>
      <c r="B327" t="s">
        <v>4839</v>
      </c>
      <c r="C327" t="s">
        <v>4842</v>
      </c>
      <c r="D327">
        <v>10.9</v>
      </c>
      <c r="E327" t="s">
        <v>4845</v>
      </c>
      <c r="F327">
        <v>7.96</v>
      </c>
      <c r="G327">
        <v>0.44</v>
      </c>
      <c r="H327">
        <v>2</v>
      </c>
      <c r="I327" t="s">
        <v>6221</v>
      </c>
      <c r="J327" t="s">
        <v>6409</v>
      </c>
      <c r="K327" t="s">
        <v>6860</v>
      </c>
      <c r="L327" t="s">
        <v>6861</v>
      </c>
      <c r="M327" t="s">
        <v>6882</v>
      </c>
      <c r="N327">
        <v>8</v>
      </c>
      <c r="O327" t="s">
        <v>6941</v>
      </c>
      <c r="P327" t="s">
        <v>7259</v>
      </c>
      <c r="Q327">
        <v>6</v>
      </c>
      <c r="R327">
        <v>3</v>
      </c>
      <c r="S327">
        <v>0.41</v>
      </c>
      <c r="T327">
        <v>0.45</v>
      </c>
      <c r="U327">
        <v>464.49</v>
      </c>
      <c r="V327">
        <v>121.24</v>
      </c>
      <c r="W327">
        <v>2.37</v>
      </c>
      <c r="X327">
        <v>9.92</v>
      </c>
      <c r="Y327">
        <v>6.36</v>
      </c>
      <c r="Z327">
        <v>2</v>
      </c>
      <c r="AA327" t="s">
        <v>4250</v>
      </c>
      <c r="AB327">
        <v>0</v>
      </c>
      <c r="AC327">
        <v>3</v>
      </c>
      <c r="AD327">
        <v>3.4203095238095238</v>
      </c>
      <c r="AF327" t="s">
        <v>7949</v>
      </c>
      <c r="AI327">
        <v>0</v>
      </c>
      <c r="AJ327">
        <v>0</v>
      </c>
    </row>
    <row r="328" spans="1:38" x14ac:dyDescent="0.25">
      <c r="A328" t="s">
        <v>5534</v>
      </c>
      <c r="B328" t="s">
        <v>4839</v>
      </c>
      <c r="C328" t="s">
        <v>4842</v>
      </c>
      <c r="D328">
        <v>11</v>
      </c>
      <c r="E328" t="s">
        <v>4845</v>
      </c>
      <c r="F328">
        <v>7.96</v>
      </c>
      <c r="G328">
        <v>0</v>
      </c>
      <c r="H328">
        <v>1</v>
      </c>
      <c r="I328" t="s">
        <v>6220</v>
      </c>
      <c r="K328" t="s">
        <v>6860</v>
      </c>
      <c r="L328" t="s">
        <v>6861</v>
      </c>
      <c r="M328" t="s">
        <v>6904</v>
      </c>
      <c r="N328">
        <v>9</v>
      </c>
      <c r="O328" t="s">
        <v>6968</v>
      </c>
      <c r="P328" t="s">
        <v>7260</v>
      </c>
      <c r="Q328">
        <v>7</v>
      </c>
      <c r="R328">
        <v>1</v>
      </c>
      <c r="S328">
        <v>6.04</v>
      </c>
      <c r="T328">
        <v>6.25</v>
      </c>
      <c r="U328">
        <v>582.79</v>
      </c>
      <c r="V328">
        <v>88.98</v>
      </c>
      <c r="W328">
        <v>7.06</v>
      </c>
      <c r="Y328">
        <v>7.29</v>
      </c>
      <c r="Z328">
        <v>3</v>
      </c>
      <c r="AA328" t="s">
        <v>4250</v>
      </c>
      <c r="AB328">
        <v>2</v>
      </c>
      <c r="AC328">
        <v>10</v>
      </c>
      <c r="AD328">
        <v>2.833333333333333</v>
      </c>
      <c r="AF328" t="s">
        <v>7949</v>
      </c>
      <c r="AI328">
        <v>0</v>
      </c>
      <c r="AJ328">
        <v>0</v>
      </c>
      <c r="AK328" t="s">
        <v>7984</v>
      </c>
      <c r="AL328" t="s">
        <v>7984</v>
      </c>
    </row>
    <row r="329" spans="1:38" x14ac:dyDescent="0.25">
      <c r="A329" t="s">
        <v>5535</v>
      </c>
      <c r="B329" t="s">
        <v>4839</v>
      </c>
      <c r="C329" t="s">
        <v>4842</v>
      </c>
      <c r="D329">
        <v>11</v>
      </c>
      <c r="E329" t="s">
        <v>4845</v>
      </c>
      <c r="F329">
        <v>7.96</v>
      </c>
      <c r="G329">
        <v>0</v>
      </c>
      <c r="H329">
        <v>1</v>
      </c>
      <c r="I329" t="s">
        <v>6220</v>
      </c>
      <c r="K329" t="s">
        <v>6860</v>
      </c>
      <c r="M329" t="s">
        <v>6865</v>
      </c>
      <c r="N329">
        <v>8</v>
      </c>
      <c r="O329" t="s">
        <v>6935</v>
      </c>
      <c r="P329" t="s">
        <v>7261</v>
      </c>
      <c r="Q329">
        <v>7</v>
      </c>
      <c r="R329">
        <v>2</v>
      </c>
      <c r="S329">
        <v>1.9</v>
      </c>
      <c r="T329">
        <v>1.93</v>
      </c>
      <c r="U329">
        <v>429.51</v>
      </c>
      <c r="V329">
        <v>109</v>
      </c>
      <c r="W329">
        <v>2.4</v>
      </c>
      <c r="Y329">
        <v>6.52</v>
      </c>
      <c r="Z329">
        <v>3</v>
      </c>
      <c r="AA329" t="s">
        <v>4250</v>
      </c>
      <c r="AB329">
        <v>0</v>
      </c>
      <c r="AC329">
        <v>3</v>
      </c>
      <c r="AD329">
        <v>4.3701666666666661</v>
      </c>
      <c r="AF329" t="s">
        <v>7949</v>
      </c>
      <c r="AI329">
        <v>0</v>
      </c>
      <c r="AJ329">
        <v>0</v>
      </c>
      <c r="AK329" t="s">
        <v>7967</v>
      </c>
      <c r="AL329" t="s">
        <v>7967</v>
      </c>
    </row>
    <row r="330" spans="1:38" x14ac:dyDescent="0.25">
      <c r="A330" t="s">
        <v>5536</v>
      </c>
      <c r="B330" t="s">
        <v>4839</v>
      </c>
      <c r="C330" t="s">
        <v>4842</v>
      </c>
      <c r="D330">
        <v>11</v>
      </c>
      <c r="E330" t="s">
        <v>4845</v>
      </c>
      <c r="F330">
        <v>7.96</v>
      </c>
      <c r="G330">
        <v>0</v>
      </c>
      <c r="H330">
        <v>1</v>
      </c>
      <c r="I330" t="s">
        <v>6220</v>
      </c>
      <c r="J330" t="s">
        <v>6410</v>
      </c>
      <c r="K330" t="s">
        <v>6860</v>
      </c>
      <c r="L330" t="s">
        <v>6861</v>
      </c>
      <c r="M330" t="s">
        <v>6890</v>
      </c>
      <c r="N330">
        <v>9</v>
      </c>
      <c r="O330" t="s">
        <v>6949</v>
      </c>
      <c r="P330" t="s">
        <v>7262</v>
      </c>
      <c r="Q330">
        <v>7</v>
      </c>
      <c r="R330">
        <v>1</v>
      </c>
      <c r="S330">
        <v>3.63</v>
      </c>
      <c r="T330">
        <v>3.64</v>
      </c>
      <c r="U330">
        <v>470.4</v>
      </c>
      <c r="V330">
        <v>96.94</v>
      </c>
      <c r="W330">
        <v>2.13</v>
      </c>
      <c r="Y330">
        <v>5.75</v>
      </c>
      <c r="Z330">
        <v>2</v>
      </c>
      <c r="AA330" t="s">
        <v>4250</v>
      </c>
      <c r="AB330">
        <v>0</v>
      </c>
      <c r="AC330">
        <v>4</v>
      </c>
      <c r="AD330">
        <v>3.6784285714285718</v>
      </c>
      <c r="AF330" t="s">
        <v>7949</v>
      </c>
      <c r="AI330">
        <v>0</v>
      </c>
      <c r="AJ330">
        <v>0</v>
      </c>
    </row>
    <row r="331" spans="1:38" x14ac:dyDescent="0.25">
      <c r="A331" t="s">
        <v>5537</v>
      </c>
      <c r="B331" t="s">
        <v>4839</v>
      </c>
      <c r="C331" t="s">
        <v>4842</v>
      </c>
      <c r="D331">
        <v>11</v>
      </c>
      <c r="E331" t="s">
        <v>4845</v>
      </c>
      <c r="F331">
        <v>7.96</v>
      </c>
      <c r="G331">
        <v>0</v>
      </c>
      <c r="H331">
        <v>1</v>
      </c>
      <c r="I331" t="s">
        <v>6220</v>
      </c>
      <c r="K331" t="s">
        <v>6860</v>
      </c>
      <c r="L331" t="s">
        <v>6861</v>
      </c>
      <c r="M331" t="s">
        <v>6884</v>
      </c>
      <c r="N331">
        <v>9</v>
      </c>
      <c r="O331" t="s">
        <v>6943</v>
      </c>
      <c r="P331" t="s">
        <v>7263</v>
      </c>
      <c r="Q331">
        <v>7</v>
      </c>
      <c r="R331">
        <v>2</v>
      </c>
      <c r="S331">
        <v>3.84</v>
      </c>
      <c r="T331">
        <v>3.87</v>
      </c>
      <c r="U331">
        <v>438.92</v>
      </c>
      <c r="V331">
        <v>94.44</v>
      </c>
      <c r="W331">
        <v>2.23</v>
      </c>
      <c r="Y331">
        <v>6.35</v>
      </c>
      <c r="Z331">
        <v>2</v>
      </c>
      <c r="AA331" t="s">
        <v>4250</v>
      </c>
      <c r="AB331">
        <v>0</v>
      </c>
      <c r="AC331">
        <v>4</v>
      </c>
      <c r="AD331">
        <v>3.4332857142857152</v>
      </c>
      <c r="AF331" t="s">
        <v>7949</v>
      </c>
      <c r="AI331">
        <v>0</v>
      </c>
      <c r="AJ331">
        <v>0</v>
      </c>
      <c r="AK331" t="s">
        <v>7970</v>
      </c>
      <c r="AL331" t="s">
        <v>7970</v>
      </c>
    </row>
    <row r="332" spans="1:38" x14ac:dyDescent="0.25">
      <c r="A332" t="s">
        <v>5538</v>
      </c>
      <c r="B332" t="s">
        <v>4839</v>
      </c>
      <c r="C332" t="s">
        <v>4842</v>
      </c>
      <c r="D332">
        <v>11</v>
      </c>
      <c r="E332" t="s">
        <v>4845</v>
      </c>
      <c r="F332">
        <v>7.96</v>
      </c>
      <c r="G332">
        <v>0</v>
      </c>
      <c r="H332">
        <v>1</v>
      </c>
      <c r="I332" t="s">
        <v>6220</v>
      </c>
      <c r="J332" t="s">
        <v>6411</v>
      </c>
      <c r="K332" t="s">
        <v>6860</v>
      </c>
      <c r="L332" t="s">
        <v>6861</v>
      </c>
      <c r="M332" t="s">
        <v>6882</v>
      </c>
      <c r="N332">
        <v>8</v>
      </c>
      <c r="O332" t="s">
        <v>6941</v>
      </c>
      <c r="P332" t="s">
        <v>7264</v>
      </c>
      <c r="Q332">
        <v>7</v>
      </c>
      <c r="R332">
        <v>2</v>
      </c>
      <c r="S332">
        <v>0.8</v>
      </c>
      <c r="T332">
        <v>0.88</v>
      </c>
      <c r="U332">
        <v>448.96</v>
      </c>
      <c r="V332">
        <v>108.94</v>
      </c>
      <c r="W332">
        <v>3.86</v>
      </c>
      <c r="Y332">
        <v>6.71</v>
      </c>
      <c r="Z332">
        <v>3</v>
      </c>
      <c r="AA332" t="s">
        <v>4250</v>
      </c>
      <c r="AB332">
        <v>0</v>
      </c>
      <c r="AC332">
        <v>3</v>
      </c>
      <c r="AD332">
        <v>4.2332380952380957</v>
      </c>
      <c r="AF332" t="s">
        <v>7949</v>
      </c>
      <c r="AI332">
        <v>0</v>
      </c>
      <c r="AJ332">
        <v>0</v>
      </c>
    </row>
    <row r="333" spans="1:38" x14ac:dyDescent="0.25">
      <c r="A333" t="s">
        <v>5539</v>
      </c>
      <c r="B333" t="s">
        <v>4839</v>
      </c>
      <c r="C333" t="s">
        <v>4842</v>
      </c>
      <c r="D333">
        <v>11</v>
      </c>
      <c r="E333" t="s">
        <v>4845</v>
      </c>
      <c r="F333">
        <v>7.96</v>
      </c>
      <c r="G333">
        <v>0</v>
      </c>
      <c r="H333">
        <v>1</v>
      </c>
      <c r="I333" t="s">
        <v>6220</v>
      </c>
      <c r="J333" t="s">
        <v>6412</v>
      </c>
      <c r="K333" t="s">
        <v>6860</v>
      </c>
      <c r="L333" t="s">
        <v>6861</v>
      </c>
      <c r="M333" t="s">
        <v>6898</v>
      </c>
      <c r="N333">
        <v>8</v>
      </c>
      <c r="O333" t="s">
        <v>6959</v>
      </c>
      <c r="P333" t="s">
        <v>7265</v>
      </c>
      <c r="Q333">
        <v>5</v>
      </c>
      <c r="R333">
        <v>2</v>
      </c>
      <c r="S333">
        <v>-1.56</v>
      </c>
      <c r="T333">
        <v>-1.56</v>
      </c>
      <c r="U333">
        <v>419.38</v>
      </c>
      <c r="V333">
        <v>104.16</v>
      </c>
      <c r="W333">
        <v>3.68</v>
      </c>
      <c r="X333">
        <v>10.02</v>
      </c>
      <c r="Y333">
        <v>2.81</v>
      </c>
      <c r="Z333">
        <v>2</v>
      </c>
      <c r="AA333" t="s">
        <v>4250</v>
      </c>
      <c r="AB333">
        <v>0</v>
      </c>
      <c r="AC333">
        <v>3</v>
      </c>
      <c r="AD333">
        <v>4.6038571428571444</v>
      </c>
      <c r="AF333" t="s">
        <v>7949</v>
      </c>
      <c r="AI333">
        <v>0</v>
      </c>
      <c r="AJ333">
        <v>0</v>
      </c>
    </row>
    <row r="334" spans="1:38" x14ac:dyDescent="0.25">
      <c r="A334" t="s">
        <v>5540</v>
      </c>
      <c r="B334" t="s">
        <v>4839</v>
      </c>
      <c r="C334" t="s">
        <v>4842</v>
      </c>
      <c r="D334">
        <v>11</v>
      </c>
      <c r="E334" t="s">
        <v>4845</v>
      </c>
      <c r="F334">
        <v>7.96</v>
      </c>
      <c r="G334">
        <v>0</v>
      </c>
      <c r="H334">
        <v>1</v>
      </c>
      <c r="I334" t="s">
        <v>6220</v>
      </c>
      <c r="J334" t="s">
        <v>6413</v>
      </c>
      <c r="K334" t="s">
        <v>6860</v>
      </c>
      <c r="L334" t="s">
        <v>6861</v>
      </c>
      <c r="M334" t="s">
        <v>6898</v>
      </c>
      <c r="N334">
        <v>8</v>
      </c>
      <c r="O334" t="s">
        <v>6959</v>
      </c>
      <c r="P334" t="s">
        <v>7266</v>
      </c>
      <c r="Q334">
        <v>5</v>
      </c>
      <c r="R334">
        <v>2</v>
      </c>
      <c r="S334">
        <v>-1.06</v>
      </c>
      <c r="T334">
        <v>-1.06</v>
      </c>
      <c r="U334">
        <v>424.4</v>
      </c>
      <c r="V334">
        <v>89.6</v>
      </c>
      <c r="W334">
        <v>3.82</v>
      </c>
      <c r="X334">
        <v>10.32</v>
      </c>
      <c r="Y334">
        <v>2.87</v>
      </c>
      <c r="Z334">
        <v>2</v>
      </c>
      <c r="AA334" t="s">
        <v>4250</v>
      </c>
      <c r="AB334">
        <v>0</v>
      </c>
      <c r="AC334">
        <v>4</v>
      </c>
      <c r="AD334">
        <v>5.04</v>
      </c>
      <c r="AF334" t="s">
        <v>7949</v>
      </c>
      <c r="AI334">
        <v>0</v>
      </c>
      <c r="AJ334">
        <v>0</v>
      </c>
    </row>
    <row r="335" spans="1:38" x14ac:dyDescent="0.25">
      <c r="A335" t="s">
        <v>5541</v>
      </c>
      <c r="B335" t="s">
        <v>4839</v>
      </c>
      <c r="C335" t="s">
        <v>4842</v>
      </c>
      <c r="D335">
        <v>11</v>
      </c>
      <c r="E335" t="s">
        <v>4845</v>
      </c>
      <c r="F335">
        <v>7.96</v>
      </c>
      <c r="G335">
        <v>0.6</v>
      </c>
      <c r="H335">
        <v>2</v>
      </c>
      <c r="I335" t="s">
        <v>6220</v>
      </c>
      <c r="J335" t="s">
        <v>6414</v>
      </c>
      <c r="K335" t="s">
        <v>6860</v>
      </c>
      <c r="L335" t="s">
        <v>6861</v>
      </c>
      <c r="M335" t="s">
        <v>6883</v>
      </c>
      <c r="N335">
        <v>8</v>
      </c>
      <c r="O335" t="s">
        <v>6942</v>
      </c>
      <c r="P335" t="s">
        <v>7267</v>
      </c>
      <c r="Q335">
        <v>7</v>
      </c>
      <c r="R335">
        <v>3</v>
      </c>
      <c r="S335">
        <v>-0.93</v>
      </c>
      <c r="T335">
        <v>0.95</v>
      </c>
      <c r="U335">
        <v>525.54999999999995</v>
      </c>
      <c r="V335">
        <v>124.48</v>
      </c>
      <c r="W335">
        <v>2.75</v>
      </c>
      <c r="X335">
        <v>10.08</v>
      </c>
      <c r="Y335">
        <v>8.58</v>
      </c>
      <c r="Z335">
        <v>2</v>
      </c>
      <c r="AA335" t="s">
        <v>4250</v>
      </c>
      <c r="AB335">
        <v>1</v>
      </c>
      <c r="AC335">
        <v>5</v>
      </c>
      <c r="AD335">
        <v>2.8766666666666669</v>
      </c>
      <c r="AF335" t="s">
        <v>7952</v>
      </c>
      <c r="AI335">
        <v>0</v>
      </c>
      <c r="AJ335">
        <v>0</v>
      </c>
    </row>
    <row r="336" spans="1:38" x14ac:dyDescent="0.25">
      <c r="A336" t="s">
        <v>5542</v>
      </c>
      <c r="B336" t="s">
        <v>4839</v>
      </c>
      <c r="C336" t="s">
        <v>4842</v>
      </c>
      <c r="D336">
        <v>11</v>
      </c>
      <c r="E336" t="s">
        <v>4845</v>
      </c>
      <c r="F336">
        <v>7.96</v>
      </c>
      <c r="G336">
        <v>0.62</v>
      </c>
      <c r="H336">
        <v>2</v>
      </c>
      <c r="I336" t="s">
        <v>6221</v>
      </c>
      <c r="J336" t="s">
        <v>6415</v>
      </c>
      <c r="K336" t="s">
        <v>6860</v>
      </c>
      <c r="L336" t="s">
        <v>6861</v>
      </c>
      <c r="M336" t="s">
        <v>6893</v>
      </c>
      <c r="N336">
        <v>8</v>
      </c>
      <c r="O336" t="s">
        <v>6956</v>
      </c>
      <c r="P336" t="s">
        <v>7268</v>
      </c>
      <c r="Q336">
        <v>6</v>
      </c>
      <c r="R336">
        <v>5</v>
      </c>
      <c r="U336">
        <v>449.55</v>
      </c>
      <c r="V336">
        <v>119.36</v>
      </c>
      <c r="W336">
        <v>3.47</v>
      </c>
      <c r="X336">
        <v>9.3800000000000008</v>
      </c>
      <c r="Y336">
        <v>11.09</v>
      </c>
      <c r="Z336">
        <v>2</v>
      </c>
      <c r="AA336" t="s">
        <v>4250</v>
      </c>
      <c r="AB336">
        <v>0</v>
      </c>
      <c r="AC336">
        <v>5</v>
      </c>
      <c r="AF336" t="s">
        <v>7952</v>
      </c>
      <c r="AI336">
        <v>0</v>
      </c>
      <c r="AJ336">
        <v>0</v>
      </c>
    </row>
    <row r="337" spans="1:38" x14ac:dyDescent="0.25">
      <c r="A337" t="s">
        <v>5543</v>
      </c>
      <c r="B337" t="s">
        <v>4839</v>
      </c>
      <c r="C337" t="s">
        <v>4842</v>
      </c>
      <c r="D337">
        <v>11.4</v>
      </c>
      <c r="E337" t="s">
        <v>4845</v>
      </c>
      <c r="F337">
        <v>7.94</v>
      </c>
      <c r="G337">
        <v>0.61</v>
      </c>
      <c r="H337">
        <v>2</v>
      </c>
      <c r="I337" t="s">
        <v>6221</v>
      </c>
      <c r="J337" t="s">
        <v>6416</v>
      </c>
      <c r="K337" t="s">
        <v>6860</v>
      </c>
      <c r="L337" t="s">
        <v>6861</v>
      </c>
      <c r="M337" t="s">
        <v>6874</v>
      </c>
      <c r="N337">
        <v>8</v>
      </c>
      <c r="O337" t="s">
        <v>6931</v>
      </c>
      <c r="P337" t="s">
        <v>7269</v>
      </c>
      <c r="Q337">
        <v>6</v>
      </c>
      <c r="R337">
        <v>2</v>
      </c>
      <c r="S337">
        <v>3.09</v>
      </c>
      <c r="T337">
        <v>3.09</v>
      </c>
      <c r="U337">
        <v>454.94</v>
      </c>
      <c r="V337">
        <v>99.29</v>
      </c>
      <c r="W337">
        <v>3.88</v>
      </c>
      <c r="Y337">
        <v>0.15</v>
      </c>
      <c r="Z337">
        <v>3</v>
      </c>
      <c r="AA337" t="s">
        <v>4250</v>
      </c>
      <c r="AB337">
        <v>0</v>
      </c>
      <c r="AC337">
        <v>3</v>
      </c>
      <c r="AD337">
        <v>3.922190476190476</v>
      </c>
      <c r="AF337" t="s">
        <v>7949</v>
      </c>
      <c r="AI337">
        <v>0</v>
      </c>
      <c r="AJ337">
        <v>0</v>
      </c>
    </row>
    <row r="338" spans="1:38" x14ac:dyDescent="0.25">
      <c r="A338" t="s">
        <v>5544</v>
      </c>
      <c r="B338" t="s">
        <v>4839</v>
      </c>
      <c r="C338" t="s">
        <v>4842</v>
      </c>
      <c r="D338">
        <v>11.7</v>
      </c>
      <c r="E338" t="s">
        <v>4845</v>
      </c>
      <c r="F338">
        <v>7.93</v>
      </c>
      <c r="G338">
        <v>0</v>
      </c>
      <c r="H338">
        <v>1</v>
      </c>
      <c r="I338" t="s">
        <v>6220</v>
      </c>
      <c r="J338" t="s">
        <v>6417</v>
      </c>
      <c r="K338" t="s">
        <v>6860</v>
      </c>
      <c r="L338" t="s">
        <v>6861</v>
      </c>
      <c r="M338" t="s">
        <v>6882</v>
      </c>
      <c r="N338">
        <v>8</v>
      </c>
      <c r="O338" t="s">
        <v>6941</v>
      </c>
      <c r="P338" t="s">
        <v>7270</v>
      </c>
      <c r="Q338">
        <v>7</v>
      </c>
      <c r="R338">
        <v>3</v>
      </c>
      <c r="S338">
        <v>0.99</v>
      </c>
      <c r="T338">
        <v>1.1299999999999999</v>
      </c>
      <c r="U338">
        <v>447.49</v>
      </c>
      <c r="V338">
        <v>134.13</v>
      </c>
      <c r="W338">
        <v>2.0099999999999998</v>
      </c>
      <c r="X338">
        <v>8.84</v>
      </c>
      <c r="Y338">
        <v>6.93</v>
      </c>
      <c r="Z338">
        <v>2</v>
      </c>
      <c r="AA338" t="s">
        <v>4250</v>
      </c>
      <c r="AB338">
        <v>0</v>
      </c>
      <c r="AC338">
        <v>4</v>
      </c>
      <c r="AD338">
        <v>3.5417380952380948</v>
      </c>
      <c r="AF338" t="s">
        <v>7949</v>
      </c>
      <c r="AI338">
        <v>0</v>
      </c>
      <c r="AJ338">
        <v>0</v>
      </c>
    </row>
    <row r="339" spans="1:38" x14ac:dyDescent="0.25">
      <c r="A339" t="s">
        <v>5545</v>
      </c>
      <c r="B339" t="s">
        <v>4839</v>
      </c>
      <c r="C339" t="s">
        <v>4842</v>
      </c>
      <c r="D339">
        <v>11.9</v>
      </c>
      <c r="E339" t="s">
        <v>4845</v>
      </c>
      <c r="F339">
        <v>7.92</v>
      </c>
      <c r="G339">
        <v>0.68</v>
      </c>
      <c r="H339">
        <v>2</v>
      </c>
      <c r="I339" t="s">
        <v>6221</v>
      </c>
      <c r="J339" t="s">
        <v>6418</v>
      </c>
      <c r="K339" t="s">
        <v>6860</v>
      </c>
      <c r="L339" t="s">
        <v>6861</v>
      </c>
      <c r="M339" t="s">
        <v>6874</v>
      </c>
      <c r="N339">
        <v>8</v>
      </c>
      <c r="O339" t="s">
        <v>6931</v>
      </c>
      <c r="P339" t="s">
        <v>7271</v>
      </c>
      <c r="Q339">
        <v>7</v>
      </c>
      <c r="R339">
        <v>2</v>
      </c>
      <c r="S339">
        <v>2.0699999999999998</v>
      </c>
      <c r="T339">
        <v>2.0699999999999998</v>
      </c>
      <c r="U339">
        <v>437.93</v>
      </c>
      <c r="V339">
        <v>112.18</v>
      </c>
      <c r="W339">
        <v>3.13</v>
      </c>
      <c r="Y339">
        <v>2.0499999999999998</v>
      </c>
      <c r="Z339">
        <v>3</v>
      </c>
      <c r="AA339" t="s">
        <v>4250</v>
      </c>
      <c r="AB339">
        <v>0</v>
      </c>
      <c r="AC339">
        <v>3</v>
      </c>
      <c r="AD339">
        <v>4.169023809523809</v>
      </c>
      <c r="AF339" t="s">
        <v>7949</v>
      </c>
      <c r="AI339">
        <v>0</v>
      </c>
      <c r="AJ339">
        <v>0</v>
      </c>
    </row>
    <row r="340" spans="1:38" x14ac:dyDescent="0.25">
      <c r="A340" t="s">
        <v>5546</v>
      </c>
      <c r="B340" t="s">
        <v>4839</v>
      </c>
      <c r="C340" t="s">
        <v>4842</v>
      </c>
      <c r="D340">
        <v>12</v>
      </c>
      <c r="E340" t="s">
        <v>4845</v>
      </c>
      <c r="F340">
        <v>7.92</v>
      </c>
      <c r="G340">
        <v>0</v>
      </c>
      <c r="H340">
        <v>1</v>
      </c>
      <c r="I340" t="s">
        <v>6220</v>
      </c>
      <c r="J340" t="s">
        <v>6419</v>
      </c>
      <c r="K340" t="s">
        <v>6860</v>
      </c>
      <c r="L340" t="s">
        <v>6861</v>
      </c>
      <c r="M340" t="s">
        <v>6890</v>
      </c>
      <c r="N340">
        <v>9</v>
      </c>
      <c r="O340" t="s">
        <v>6949</v>
      </c>
      <c r="P340" t="s">
        <v>7272</v>
      </c>
      <c r="Q340">
        <v>7</v>
      </c>
      <c r="R340">
        <v>1</v>
      </c>
      <c r="S340">
        <v>2.27</v>
      </c>
      <c r="T340">
        <v>2.31</v>
      </c>
      <c r="U340">
        <v>384.42</v>
      </c>
      <c r="V340">
        <v>96.94</v>
      </c>
      <c r="W340">
        <v>1.05</v>
      </c>
      <c r="Y340">
        <v>6.29</v>
      </c>
      <c r="Z340">
        <v>2</v>
      </c>
      <c r="AA340" t="s">
        <v>4250</v>
      </c>
      <c r="AB340">
        <v>0</v>
      </c>
      <c r="AC340">
        <v>3</v>
      </c>
      <c r="AD340">
        <v>5.2925714285714278</v>
      </c>
      <c r="AF340" t="s">
        <v>7949</v>
      </c>
      <c r="AI340">
        <v>0</v>
      </c>
      <c r="AJ340">
        <v>0</v>
      </c>
    </row>
    <row r="341" spans="1:38" x14ac:dyDescent="0.25">
      <c r="A341" t="s">
        <v>5546</v>
      </c>
      <c r="B341" t="s">
        <v>4839</v>
      </c>
      <c r="C341" t="s">
        <v>4842</v>
      </c>
      <c r="D341">
        <v>36</v>
      </c>
      <c r="E341" t="s">
        <v>4845</v>
      </c>
      <c r="F341">
        <v>7.44</v>
      </c>
      <c r="G341">
        <v>0</v>
      </c>
      <c r="H341">
        <v>1</v>
      </c>
      <c r="I341" t="s">
        <v>6220</v>
      </c>
      <c r="K341" t="s">
        <v>6860</v>
      </c>
      <c r="L341" t="s">
        <v>6861</v>
      </c>
      <c r="M341" t="s">
        <v>6884</v>
      </c>
      <c r="N341">
        <v>9</v>
      </c>
      <c r="O341" t="s">
        <v>6943</v>
      </c>
      <c r="P341" t="s">
        <v>7272</v>
      </c>
      <c r="Q341">
        <v>7</v>
      </c>
      <c r="R341">
        <v>1</v>
      </c>
      <c r="S341">
        <v>2.27</v>
      </c>
      <c r="T341">
        <v>2.31</v>
      </c>
      <c r="U341">
        <v>384.42</v>
      </c>
      <c r="V341">
        <v>96.94</v>
      </c>
      <c r="W341">
        <v>1.05</v>
      </c>
      <c r="Y341">
        <v>6.29</v>
      </c>
      <c r="Z341">
        <v>2</v>
      </c>
      <c r="AA341" t="s">
        <v>4250</v>
      </c>
      <c r="AB341">
        <v>0</v>
      </c>
      <c r="AC341">
        <v>3</v>
      </c>
      <c r="AD341">
        <v>5.2925714285714278</v>
      </c>
      <c r="AF341" t="s">
        <v>7949</v>
      </c>
      <c r="AI341">
        <v>0</v>
      </c>
      <c r="AJ341">
        <v>0</v>
      </c>
      <c r="AK341" t="s">
        <v>7970</v>
      </c>
      <c r="AL341" t="s">
        <v>7970</v>
      </c>
    </row>
    <row r="342" spans="1:38" x14ac:dyDescent="0.25">
      <c r="A342" t="s">
        <v>5547</v>
      </c>
      <c r="B342" t="s">
        <v>4839</v>
      </c>
      <c r="C342" t="s">
        <v>4842</v>
      </c>
      <c r="D342">
        <v>12</v>
      </c>
      <c r="E342" t="s">
        <v>4845</v>
      </c>
      <c r="F342">
        <v>7.92</v>
      </c>
      <c r="G342">
        <v>0</v>
      </c>
      <c r="H342">
        <v>1</v>
      </c>
      <c r="I342" t="s">
        <v>6220</v>
      </c>
      <c r="K342" t="s">
        <v>6860</v>
      </c>
      <c r="M342" t="s">
        <v>6865</v>
      </c>
      <c r="N342">
        <v>8</v>
      </c>
      <c r="O342" t="s">
        <v>6960</v>
      </c>
      <c r="P342" t="s">
        <v>7273</v>
      </c>
      <c r="Q342">
        <v>6</v>
      </c>
      <c r="R342">
        <v>1</v>
      </c>
      <c r="S342">
        <v>4.96</v>
      </c>
      <c r="T342">
        <v>6.52</v>
      </c>
      <c r="U342">
        <v>544.74</v>
      </c>
      <c r="V342">
        <v>80.39</v>
      </c>
      <c r="W342">
        <v>6.7</v>
      </c>
      <c r="Y342">
        <v>9.23</v>
      </c>
      <c r="Z342">
        <v>2</v>
      </c>
      <c r="AA342" t="s">
        <v>4250</v>
      </c>
      <c r="AB342">
        <v>2</v>
      </c>
      <c r="AC342">
        <v>3</v>
      </c>
      <c r="AD342">
        <v>2.2183333333333328</v>
      </c>
      <c r="AF342" t="s">
        <v>7952</v>
      </c>
      <c r="AI342">
        <v>0</v>
      </c>
      <c r="AJ342">
        <v>0</v>
      </c>
      <c r="AK342" t="s">
        <v>7980</v>
      </c>
      <c r="AL342" t="s">
        <v>7980</v>
      </c>
    </row>
    <row r="343" spans="1:38" x14ac:dyDescent="0.25">
      <c r="A343" t="s">
        <v>5548</v>
      </c>
      <c r="B343" t="s">
        <v>4839</v>
      </c>
      <c r="C343" t="s">
        <v>4842</v>
      </c>
      <c r="D343">
        <v>12</v>
      </c>
      <c r="E343" t="s">
        <v>4845</v>
      </c>
      <c r="F343">
        <v>7.92</v>
      </c>
      <c r="G343">
        <v>0</v>
      </c>
      <c r="H343">
        <v>1</v>
      </c>
      <c r="I343" t="s">
        <v>6220</v>
      </c>
      <c r="J343" t="s">
        <v>6420</v>
      </c>
      <c r="K343" t="s">
        <v>6860</v>
      </c>
      <c r="L343" t="s">
        <v>6861</v>
      </c>
      <c r="M343" t="s">
        <v>6898</v>
      </c>
      <c r="N343">
        <v>8</v>
      </c>
      <c r="O343" t="s">
        <v>6959</v>
      </c>
      <c r="P343" t="s">
        <v>7274</v>
      </c>
      <c r="Q343">
        <v>4</v>
      </c>
      <c r="R343">
        <v>2</v>
      </c>
      <c r="S343">
        <v>-0.33</v>
      </c>
      <c r="T343">
        <v>-0.33</v>
      </c>
      <c r="U343">
        <v>428.82</v>
      </c>
      <c r="V343">
        <v>80.37</v>
      </c>
      <c r="W343">
        <v>4.47</v>
      </c>
      <c r="X343">
        <v>10.130000000000001</v>
      </c>
      <c r="Y343">
        <v>2.87</v>
      </c>
      <c r="Z343">
        <v>2</v>
      </c>
      <c r="AA343" t="s">
        <v>4250</v>
      </c>
      <c r="AB343">
        <v>0</v>
      </c>
      <c r="AC343">
        <v>3</v>
      </c>
      <c r="AD343">
        <v>5.0084285714285706</v>
      </c>
      <c r="AF343" t="s">
        <v>7949</v>
      </c>
      <c r="AI343">
        <v>0</v>
      </c>
      <c r="AJ343">
        <v>0</v>
      </c>
    </row>
    <row r="344" spans="1:38" x14ac:dyDescent="0.25">
      <c r="A344" t="s">
        <v>5549</v>
      </c>
      <c r="B344" t="s">
        <v>4839</v>
      </c>
      <c r="C344" t="s">
        <v>4842</v>
      </c>
      <c r="D344">
        <v>12</v>
      </c>
      <c r="E344" t="s">
        <v>4845</v>
      </c>
      <c r="F344">
        <v>7.92</v>
      </c>
      <c r="G344">
        <v>0.5</v>
      </c>
      <c r="H344">
        <v>2</v>
      </c>
      <c r="I344" t="s">
        <v>6221</v>
      </c>
      <c r="J344" t="s">
        <v>6421</v>
      </c>
      <c r="K344" t="s">
        <v>6860</v>
      </c>
      <c r="L344" t="s">
        <v>6861</v>
      </c>
      <c r="M344" t="s">
        <v>6883</v>
      </c>
      <c r="N344">
        <v>8</v>
      </c>
      <c r="O344" t="s">
        <v>6942</v>
      </c>
      <c r="P344" t="s">
        <v>7275</v>
      </c>
      <c r="Q344">
        <v>6</v>
      </c>
      <c r="R344">
        <v>3</v>
      </c>
      <c r="S344">
        <v>-0.57999999999999996</v>
      </c>
      <c r="T344">
        <v>1.3</v>
      </c>
      <c r="U344">
        <v>493.99</v>
      </c>
      <c r="V344">
        <v>115.25</v>
      </c>
      <c r="W344">
        <v>2.8</v>
      </c>
      <c r="X344">
        <v>9.98</v>
      </c>
      <c r="Y344">
        <v>8.58</v>
      </c>
      <c r="Z344">
        <v>2</v>
      </c>
      <c r="AA344" t="s">
        <v>4250</v>
      </c>
      <c r="AB344">
        <v>0</v>
      </c>
      <c r="AC344">
        <v>3</v>
      </c>
      <c r="AD344">
        <v>3.0779285714285711</v>
      </c>
      <c r="AF344" t="s">
        <v>7952</v>
      </c>
      <c r="AI344">
        <v>0</v>
      </c>
      <c r="AJ344">
        <v>0</v>
      </c>
    </row>
    <row r="345" spans="1:38" x14ac:dyDescent="0.25">
      <c r="A345" t="s">
        <v>5550</v>
      </c>
      <c r="B345" t="s">
        <v>4839</v>
      </c>
      <c r="C345" t="s">
        <v>4842</v>
      </c>
      <c r="D345">
        <v>12</v>
      </c>
      <c r="E345" t="s">
        <v>4845</v>
      </c>
      <c r="F345">
        <v>7.92</v>
      </c>
      <c r="G345">
        <v>0</v>
      </c>
      <c r="H345">
        <v>1</v>
      </c>
      <c r="I345" t="s">
        <v>6220</v>
      </c>
      <c r="K345" t="s">
        <v>6860</v>
      </c>
      <c r="L345" t="s">
        <v>6861</v>
      </c>
      <c r="M345" t="s">
        <v>6892</v>
      </c>
      <c r="N345">
        <v>9</v>
      </c>
      <c r="O345" t="s">
        <v>6951</v>
      </c>
      <c r="P345" t="s">
        <v>7276</v>
      </c>
      <c r="Q345">
        <v>7</v>
      </c>
      <c r="R345">
        <v>4</v>
      </c>
      <c r="S345">
        <v>3.88</v>
      </c>
      <c r="T345">
        <v>3.94</v>
      </c>
      <c r="U345">
        <v>711.89</v>
      </c>
      <c r="V345">
        <v>148.15</v>
      </c>
      <c r="W345">
        <v>3.32</v>
      </c>
      <c r="X345">
        <v>13.53</v>
      </c>
      <c r="Y345">
        <v>6.61</v>
      </c>
      <c r="Z345">
        <v>4</v>
      </c>
      <c r="AA345" t="s">
        <v>4250</v>
      </c>
      <c r="AB345">
        <v>1</v>
      </c>
      <c r="AC345">
        <v>13</v>
      </c>
      <c r="AD345">
        <v>1.59</v>
      </c>
      <c r="AF345" t="s">
        <v>7949</v>
      </c>
      <c r="AI345">
        <v>0</v>
      </c>
      <c r="AJ345">
        <v>0</v>
      </c>
      <c r="AK345" t="s">
        <v>7976</v>
      </c>
      <c r="AL345" t="s">
        <v>7976</v>
      </c>
    </row>
    <row r="346" spans="1:38" x14ac:dyDescent="0.25">
      <c r="A346" t="s">
        <v>5551</v>
      </c>
      <c r="B346" t="s">
        <v>4839</v>
      </c>
      <c r="C346" t="s">
        <v>4842</v>
      </c>
      <c r="D346">
        <v>12.5</v>
      </c>
      <c r="E346" t="s">
        <v>4845</v>
      </c>
      <c r="F346">
        <v>7.9</v>
      </c>
      <c r="G346">
        <v>0.37</v>
      </c>
      <c r="H346">
        <v>2</v>
      </c>
      <c r="I346" t="s">
        <v>6221</v>
      </c>
      <c r="J346" t="s">
        <v>6422</v>
      </c>
      <c r="K346" t="s">
        <v>6860</v>
      </c>
      <c r="L346" t="s">
        <v>6861</v>
      </c>
      <c r="M346" t="s">
        <v>6882</v>
      </c>
      <c r="N346">
        <v>8</v>
      </c>
      <c r="O346" t="s">
        <v>6941</v>
      </c>
      <c r="P346" t="s">
        <v>7277</v>
      </c>
      <c r="Q346">
        <v>6</v>
      </c>
      <c r="R346">
        <v>4</v>
      </c>
      <c r="S346">
        <v>-0.15</v>
      </c>
      <c r="T346">
        <v>-7.0000000000000007E-2</v>
      </c>
      <c r="U346">
        <v>450.47</v>
      </c>
      <c r="V346">
        <v>132.24</v>
      </c>
      <c r="W346">
        <v>1.72</v>
      </c>
      <c r="X346">
        <v>9.93</v>
      </c>
      <c r="Y346">
        <v>6.74</v>
      </c>
      <c r="Z346">
        <v>2</v>
      </c>
      <c r="AA346" t="s">
        <v>4250</v>
      </c>
      <c r="AB346">
        <v>0</v>
      </c>
      <c r="AC346">
        <v>3</v>
      </c>
      <c r="AD346">
        <v>3.3537857142857139</v>
      </c>
      <c r="AF346" t="s">
        <v>7949</v>
      </c>
      <c r="AI346">
        <v>0</v>
      </c>
      <c r="AJ346">
        <v>0</v>
      </c>
    </row>
    <row r="347" spans="1:38" x14ac:dyDescent="0.25">
      <c r="A347" t="s">
        <v>5552</v>
      </c>
      <c r="B347" t="s">
        <v>4839</v>
      </c>
      <c r="C347" t="s">
        <v>4842</v>
      </c>
      <c r="D347">
        <v>12.5</v>
      </c>
      <c r="E347" t="s">
        <v>4845</v>
      </c>
      <c r="F347">
        <v>7.9</v>
      </c>
      <c r="G347">
        <v>0.59</v>
      </c>
      <c r="H347">
        <v>2</v>
      </c>
      <c r="I347" t="s">
        <v>6221</v>
      </c>
      <c r="J347" t="s">
        <v>6423</v>
      </c>
      <c r="K347" t="s">
        <v>6860</v>
      </c>
      <c r="L347" t="s">
        <v>6861</v>
      </c>
      <c r="M347" t="s">
        <v>6874</v>
      </c>
      <c r="N347">
        <v>8</v>
      </c>
      <c r="O347" t="s">
        <v>6931</v>
      </c>
      <c r="P347" t="s">
        <v>7278</v>
      </c>
      <c r="Q347">
        <v>6</v>
      </c>
      <c r="R347">
        <v>2</v>
      </c>
      <c r="S347">
        <v>2.64</v>
      </c>
      <c r="T347">
        <v>2.64</v>
      </c>
      <c r="U347">
        <v>438.48</v>
      </c>
      <c r="V347">
        <v>99.29</v>
      </c>
      <c r="W347">
        <v>3.36</v>
      </c>
      <c r="Y347">
        <v>0.15</v>
      </c>
      <c r="Z347">
        <v>3</v>
      </c>
      <c r="AA347" t="s">
        <v>4250</v>
      </c>
      <c r="AB347">
        <v>0</v>
      </c>
      <c r="AC347">
        <v>3</v>
      </c>
      <c r="AD347">
        <v>4.3097619047619036</v>
      </c>
      <c r="AF347" t="s">
        <v>7949</v>
      </c>
      <c r="AI347">
        <v>0</v>
      </c>
      <c r="AJ347">
        <v>0</v>
      </c>
    </row>
    <row r="348" spans="1:38" x14ac:dyDescent="0.25">
      <c r="A348" t="s">
        <v>5553</v>
      </c>
      <c r="B348" t="s">
        <v>4839</v>
      </c>
      <c r="C348" t="s">
        <v>4842</v>
      </c>
      <c r="D348">
        <v>12.6</v>
      </c>
      <c r="E348" t="s">
        <v>4845</v>
      </c>
      <c r="F348">
        <v>7.9</v>
      </c>
      <c r="G348">
        <v>0.45</v>
      </c>
      <c r="H348">
        <v>2</v>
      </c>
      <c r="I348" t="s">
        <v>6221</v>
      </c>
      <c r="J348" t="s">
        <v>6424</v>
      </c>
      <c r="K348" t="s">
        <v>6860</v>
      </c>
      <c r="L348" t="s">
        <v>6861</v>
      </c>
      <c r="M348" t="s">
        <v>6882</v>
      </c>
      <c r="N348">
        <v>8</v>
      </c>
      <c r="O348" t="s">
        <v>6941</v>
      </c>
      <c r="P348" t="s">
        <v>7279</v>
      </c>
      <c r="Q348">
        <v>5</v>
      </c>
      <c r="R348">
        <v>3</v>
      </c>
      <c r="S348">
        <v>0.42</v>
      </c>
      <c r="T348">
        <v>0.56999999999999995</v>
      </c>
      <c r="U348">
        <v>452.46</v>
      </c>
      <c r="V348">
        <v>112.01</v>
      </c>
      <c r="W348">
        <v>2.88</v>
      </c>
      <c r="X348">
        <v>8.57</v>
      </c>
      <c r="Y348">
        <v>6.93</v>
      </c>
      <c r="Z348">
        <v>2</v>
      </c>
      <c r="AA348" t="s">
        <v>4250</v>
      </c>
      <c r="AB348">
        <v>0</v>
      </c>
      <c r="AC348">
        <v>3</v>
      </c>
      <c r="AD348">
        <v>3.7725714285714291</v>
      </c>
      <c r="AF348" t="s">
        <v>7949</v>
      </c>
      <c r="AI348">
        <v>0</v>
      </c>
      <c r="AJ348">
        <v>0</v>
      </c>
    </row>
    <row r="349" spans="1:38" x14ac:dyDescent="0.25">
      <c r="A349" t="s">
        <v>5554</v>
      </c>
      <c r="B349" t="s">
        <v>4839</v>
      </c>
      <c r="C349" t="s">
        <v>4842</v>
      </c>
      <c r="D349">
        <v>12.7</v>
      </c>
      <c r="E349" t="s">
        <v>4845</v>
      </c>
      <c r="F349">
        <v>7.9</v>
      </c>
      <c r="G349">
        <v>0.56999999999999995</v>
      </c>
      <c r="H349">
        <v>2</v>
      </c>
      <c r="I349" t="s">
        <v>6221</v>
      </c>
      <c r="J349" t="s">
        <v>6425</v>
      </c>
      <c r="K349" t="s">
        <v>6860</v>
      </c>
      <c r="L349" t="s">
        <v>6861</v>
      </c>
      <c r="M349" t="s">
        <v>6882</v>
      </c>
      <c r="N349">
        <v>8</v>
      </c>
      <c r="O349" t="s">
        <v>6941</v>
      </c>
      <c r="P349" t="s">
        <v>7280</v>
      </c>
      <c r="Q349">
        <v>6</v>
      </c>
      <c r="R349">
        <v>3</v>
      </c>
      <c r="S349">
        <v>0.04</v>
      </c>
      <c r="T349">
        <v>0.17</v>
      </c>
      <c r="U349">
        <v>469.49</v>
      </c>
      <c r="V349">
        <v>116.94</v>
      </c>
      <c r="W349">
        <v>3.19</v>
      </c>
      <c r="X349">
        <v>10.44</v>
      </c>
      <c r="Y349">
        <v>6.93</v>
      </c>
      <c r="Z349">
        <v>2</v>
      </c>
      <c r="AA349" t="s">
        <v>4250</v>
      </c>
      <c r="AB349">
        <v>0</v>
      </c>
      <c r="AC349">
        <v>4</v>
      </c>
      <c r="AD349">
        <v>3.4865952380952381</v>
      </c>
      <c r="AF349" t="s">
        <v>7949</v>
      </c>
      <c r="AI349">
        <v>0</v>
      </c>
      <c r="AJ349">
        <v>0</v>
      </c>
    </row>
    <row r="350" spans="1:38" x14ac:dyDescent="0.25">
      <c r="A350" t="s">
        <v>5555</v>
      </c>
      <c r="B350" t="s">
        <v>4839</v>
      </c>
      <c r="C350" t="s">
        <v>4842</v>
      </c>
      <c r="D350">
        <v>12.9</v>
      </c>
      <c r="E350" t="s">
        <v>4845</v>
      </c>
      <c r="F350">
        <v>7.89</v>
      </c>
      <c r="G350">
        <v>0</v>
      </c>
      <c r="H350">
        <v>1</v>
      </c>
      <c r="I350" t="s">
        <v>6220</v>
      </c>
      <c r="K350" t="s">
        <v>6860</v>
      </c>
      <c r="L350" t="s">
        <v>6861</v>
      </c>
      <c r="M350" t="s">
        <v>6892</v>
      </c>
      <c r="N350">
        <v>9</v>
      </c>
      <c r="O350" t="s">
        <v>6951</v>
      </c>
      <c r="P350" t="s">
        <v>7281</v>
      </c>
      <c r="Q350">
        <v>7</v>
      </c>
      <c r="R350">
        <v>4</v>
      </c>
      <c r="S350">
        <v>2.88</v>
      </c>
      <c r="T350">
        <v>3.02</v>
      </c>
      <c r="U350">
        <v>663.84</v>
      </c>
      <c r="V350">
        <v>148.15</v>
      </c>
      <c r="W350">
        <v>2.73</v>
      </c>
      <c r="X350">
        <v>13.53</v>
      </c>
      <c r="Y350">
        <v>7</v>
      </c>
      <c r="Z350">
        <v>3</v>
      </c>
      <c r="AA350" t="s">
        <v>4250</v>
      </c>
      <c r="AB350">
        <v>1</v>
      </c>
      <c r="AC350">
        <v>13</v>
      </c>
      <c r="AD350">
        <v>2.5499999999999998</v>
      </c>
      <c r="AF350" t="s">
        <v>7949</v>
      </c>
      <c r="AI350">
        <v>0</v>
      </c>
      <c r="AJ350">
        <v>0</v>
      </c>
      <c r="AK350" t="s">
        <v>7976</v>
      </c>
      <c r="AL350" t="s">
        <v>7976</v>
      </c>
    </row>
    <row r="351" spans="1:38" x14ac:dyDescent="0.25">
      <c r="A351" t="s">
        <v>5556</v>
      </c>
      <c r="B351" t="s">
        <v>4839</v>
      </c>
      <c r="C351" t="s">
        <v>4842</v>
      </c>
      <c r="D351">
        <v>13</v>
      </c>
      <c r="E351" t="s">
        <v>4845</v>
      </c>
      <c r="F351">
        <v>7.89</v>
      </c>
      <c r="G351">
        <v>0</v>
      </c>
      <c r="H351">
        <v>1</v>
      </c>
      <c r="I351" t="s">
        <v>6220</v>
      </c>
      <c r="K351" t="s">
        <v>6860</v>
      </c>
      <c r="M351" t="s">
        <v>6875</v>
      </c>
      <c r="N351">
        <v>8</v>
      </c>
      <c r="O351" t="s">
        <v>6932</v>
      </c>
      <c r="P351" t="s">
        <v>7282</v>
      </c>
      <c r="Q351">
        <v>7</v>
      </c>
      <c r="R351">
        <v>3</v>
      </c>
      <c r="S351">
        <v>3.44</v>
      </c>
      <c r="T351">
        <v>3.54</v>
      </c>
      <c r="U351">
        <v>608.71</v>
      </c>
      <c r="V351">
        <v>128.28</v>
      </c>
      <c r="W351">
        <v>1.46</v>
      </c>
      <c r="X351">
        <v>13.82</v>
      </c>
      <c r="Y351">
        <v>6.94</v>
      </c>
      <c r="Z351">
        <v>2</v>
      </c>
      <c r="AA351" t="s">
        <v>4250</v>
      </c>
      <c r="AB351">
        <v>1</v>
      </c>
      <c r="AC351">
        <v>10</v>
      </c>
      <c r="AD351">
        <v>2.1766666666666672</v>
      </c>
      <c r="AF351" t="s">
        <v>7949</v>
      </c>
      <c r="AI351">
        <v>0</v>
      </c>
      <c r="AJ351">
        <v>0</v>
      </c>
      <c r="AK351" t="s">
        <v>7966</v>
      </c>
      <c r="AL351" t="s">
        <v>7966</v>
      </c>
    </row>
    <row r="352" spans="1:38" x14ac:dyDescent="0.25">
      <c r="A352" t="s">
        <v>5557</v>
      </c>
      <c r="B352" t="s">
        <v>4839</v>
      </c>
      <c r="C352" t="s">
        <v>4842</v>
      </c>
      <c r="D352">
        <v>13</v>
      </c>
      <c r="E352" t="s">
        <v>4845</v>
      </c>
      <c r="F352">
        <v>7.89</v>
      </c>
      <c r="G352">
        <v>0</v>
      </c>
      <c r="H352">
        <v>1</v>
      </c>
      <c r="I352" t="s">
        <v>6220</v>
      </c>
      <c r="K352" t="s">
        <v>6860</v>
      </c>
      <c r="L352" t="s">
        <v>6861</v>
      </c>
      <c r="M352" t="s">
        <v>6904</v>
      </c>
      <c r="N352">
        <v>9</v>
      </c>
      <c r="O352" t="s">
        <v>6968</v>
      </c>
      <c r="P352" t="s">
        <v>7283</v>
      </c>
      <c r="Q352">
        <v>8</v>
      </c>
      <c r="R352">
        <v>1</v>
      </c>
      <c r="S352">
        <v>6.79</v>
      </c>
      <c r="T352">
        <v>6.99</v>
      </c>
      <c r="U352">
        <v>629.87</v>
      </c>
      <c r="V352">
        <v>93.28</v>
      </c>
      <c r="W352">
        <v>7.93</v>
      </c>
      <c r="Y352">
        <v>7.27</v>
      </c>
      <c r="Z352">
        <v>3</v>
      </c>
      <c r="AA352" t="s">
        <v>4250</v>
      </c>
      <c r="AB352">
        <v>2</v>
      </c>
      <c r="AC352">
        <v>12</v>
      </c>
      <c r="AD352">
        <v>2.7240000000000002</v>
      </c>
      <c r="AF352" t="s">
        <v>7949</v>
      </c>
      <c r="AI352">
        <v>0</v>
      </c>
      <c r="AJ352">
        <v>0</v>
      </c>
      <c r="AK352" t="s">
        <v>7984</v>
      </c>
      <c r="AL352" t="s">
        <v>7984</v>
      </c>
    </row>
    <row r="353" spans="1:38" x14ac:dyDescent="0.25">
      <c r="A353" t="s">
        <v>5558</v>
      </c>
      <c r="B353" t="s">
        <v>4839</v>
      </c>
      <c r="C353" t="s">
        <v>4842</v>
      </c>
      <c r="D353">
        <v>13</v>
      </c>
      <c r="E353" t="s">
        <v>4845</v>
      </c>
      <c r="F353">
        <v>7.89</v>
      </c>
      <c r="G353">
        <v>0</v>
      </c>
      <c r="H353">
        <v>1</v>
      </c>
      <c r="I353" t="s">
        <v>6220</v>
      </c>
      <c r="J353" t="s">
        <v>6426</v>
      </c>
      <c r="K353" t="s">
        <v>6860</v>
      </c>
      <c r="L353" t="s">
        <v>6861</v>
      </c>
      <c r="M353" t="s">
        <v>6890</v>
      </c>
      <c r="N353">
        <v>9</v>
      </c>
      <c r="O353" t="s">
        <v>6949</v>
      </c>
      <c r="P353" t="s">
        <v>7284</v>
      </c>
      <c r="Q353">
        <v>6</v>
      </c>
      <c r="R353">
        <v>2</v>
      </c>
      <c r="S353">
        <v>3.06</v>
      </c>
      <c r="T353">
        <v>3.09</v>
      </c>
      <c r="U353">
        <v>436.85</v>
      </c>
      <c r="V353">
        <v>94.44</v>
      </c>
      <c r="W353">
        <v>2.0499999999999998</v>
      </c>
      <c r="Y353">
        <v>6.36</v>
      </c>
      <c r="Z353">
        <v>2</v>
      </c>
      <c r="AA353" t="s">
        <v>4250</v>
      </c>
      <c r="AB353">
        <v>0</v>
      </c>
      <c r="AC353">
        <v>3</v>
      </c>
      <c r="AD353">
        <v>4.228071428571428</v>
      </c>
      <c r="AF353" t="s">
        <v>7949</v>
      </c>
      <c r="AI353">
        <v>0</v>
      </c>
      <c r="AJ353">
        <v>0</v>
      </c>
    </row>
    <row r="354" spans="1:38" x14ac:dyDescent="0.25">
      <c r="A354" t="s">
        <v>5559</v>
      </c>
      <c r="B354" t="s">
        <v>4839</v>
      </c>
      <c r="C354" t="s">
        <v>4842</v>
      </c>
      <c r="D354">
        <v>13</v>
      </c>
      <c r="E354" t="s">
        <v>4845</v>
      </c>
      <c r="F354">
        <v>7.89</v>
      </c>
      <c r="G354">
        <v>0</v>
      </c>
      <c r="H354">
        <v>1</v>
      </c>
      <c r="I354" t="s">
        <v>6220</v>
      </c>
      <c r="J354" t="s">
        <v>6427</v>
      </c>
      <c r="K354" t="s">
        <v>6860</v>
      </c>
      <c r="L354" t="s">
        <v>6861</v>
      </c>
      <c r="M354" t="s">
        <v>6882</v>
      </c>
      <c r="N354">
        <v>8</v>
      </c>
      <c r="O354" t="s">
        <v>6941</v>
      </c>
      <c r="P354" t="s">
        <v>7285</v>
      </c>
      <c r="Q354">
        <v>6</v>
      </c>
      <c r="R354">
        <v>3</v>
      </c>
      <c r="S354">
        <v>1.38</v>
      </c>
      <c r="T354">
        <v>1.53</v>
      </c>
      <c r="U354">
        <v>499.49</v>
      </c>
      <c r="V354">
        <v>124.9</v>
      </c>
      <c r="W354">
        <v>3.41</v>
      </c>
      <c r="X354">
        <v>8.73</v>
      </c>
      <c r="Y354">
        <v>6.93</v>
      </c>
      <c r="Z354">
        <v>2</v>
      </c>
      <c r="AA354" t="s">
        <v>4250</v>
      </c>
      <c r="AB354">
        <v>0</v>
      </c>
      <c r="AC354">
        <v>3</v>
      </c>
      <c r="AD354">
        <v>3.1703095238095238</v>
      </c>
      <c r="AF354" t="s">
        <v>7949</v>
      </c>
      <c r="AI354">
        <v>0</v>
      </c>
      <c r="AJ354">
        <v>0</v>
      </c>
    </row>
    <row r="355" spans="1:38" x14ac:dyDescent="0.25">
      <c r="A355" t="s">
        <v>5560</v>
      </c>
      <c r="B355" t="s">
        <v>4839</v>
      </c>
      <c r="C355" t="s">
        <v>4842</v>
      </c>
      <c r="D355">
        <v>13</v>
      </c>
      <c r="E355" t="s">
        <v>4845</v>
      </c>
      <c r="F355">
        <v>7.89</v>
      </c>
      <c r="G355">
        <v>0.39</v>
      </c>
      <c r="H355">
        <v>2</v>
      </c>
      <c r="I355" t="s">
        <v>6221</v>
      </c>
      <c r="J355" t="s">
        <v>6428</v>
      </c>
      <c r="K355" t="s">
        <v>6860</v>
      </c>
      <c r="L355" t="s">
        <v>6861</v>
      </c>
      <c r="M355" t="s">
        <v>6879</v>
      </c>
      <c r="N355">
        <v>8</v>
      </c>
      <c r="O355" t="s">
        <v>6937</v>
      </c>
      <c r="P355" t="s">
        <v>7286</v>
      </c>
      <c r="Q355">
        <v>7</v>
      </c>
      <c r="R355">
        <v>3</v>
      </c>
      <c r="S355">
        <v>-0.93</v>
      </c>
      <c r="T355">
        <v>-0.9</v>
      </c>
      <c r="U355">
        <v>435.48</v>
      </c>
      <c r="V355">
        <v>126.17</v>
      </c>
      <c r="W355">
        <v>1.18</v>
      </c>
      <c r="X355">
        <v>10.97</v>
      </c>
      <c r="Y355">
        <v>6.23</v>
      </c>
      <c r="Z355">
        <v>2</v>
      </c>
      <c r="AA355" t="s">
        <v>4250</v>
      </c>
      <c r="AB355">
        <v>0</v>
      </c>
      <c r="AC355">
        <v>3</v>
      </c>
      <c r="AD355">
        <v>3.6275238095238098</v>
      </c>
      <c r="AF355" t="s">
        <v>7949</v>
      </c>
      <c r="AI355">
        <v>0</v>
      </c>
      <c r="AJ355">
        <v>0</v>
      </c>
    </row>
    <row r="356" spans="1:38" x14ac:dyDescent="0.25">
      <c r="A356" t="s">
        <v>5561</v>
      </c>
      <c r="B356" t="s">
        <v>4839</v>
      </c>
      <c r="C356" t="s">
        <v>4842</v>
      </c>
      <c r="D356">
        <v>13</v>
      </c>
      <c r="E356" t="s">
        <v>4845</v>
      </c>
      <c r="F356">
        <v>7.89</v>
      </c>
      <c r="G356">
        <v>0.38</v>
      </c>
      <c r="H356">
        <v>2</v>
      </c>
      <c r="I356" t="s">
        <v>6221</v>
      </c>
      <c r="J356" t="s">
        <v>6429</v>
      </c>
      <c r="K356" t="s">
        <v>6860</v>
      </c>
      <c r="L356" t="s">
        <v>6861</v>
      </c>
      <c r="M356" t="s">
        <v>6899</v>
      </c>
      <c r="N356">
        <v>8</v>
      </c>
      <c r="O356" t="s">
        <v>6961</v>
      </c>
      <c r="P356" t="s">
        <v>7287</v>
      </c>
      <c r="Q356">
        <v>6</v>
      </c>
      <c r="R356">
        <v>3</v>
      </c>
      <c r="S356">
        <v>0.92</v>
      </c>
      <c r="T356">
        <v>0.93</v>
      </c>
      <c r="U356">
        <v>437.43</v>
      </c>
      <c r="V356">
        <v>124.48</v>
      </c>
      <c r="W356">
        <v>1.01</v>
      </c>
      <c r="X356">
        <v>10.02</v>
      </c>
      <c r="Y356">
        <v>0.14000000000000001</v>
      </c>
      <c r="Z356">
        <v>2</v>
      </c>
      <c r="AA356" t="s">
        <v>4250</v>
      </c>
      <c r="AB356">
        <v>0</v>
      </c>
      <c r="AC356">
        <v>3</v>
      </c>
      <c r="AD356">
        <v>3.6135952380952379</v>
      </c>
      <c r="AF356" t="s">
        <v>7949</v>
      </c>
      <c r="AI356">
        <v>0</v>
      </c>
      <c r="AJ356">
        <v>0</v>
      </c>
    </row>
    <row r="357" spans="1:38" x14ac:dyDescent="0.25">
      <c r="A357" t="s">
        <v>5562</v>
      </c>
      <c r="B357" t="s">
        <v>4839</v>
      </c>
      <c r="C357" t="s">
        <v>4842</v>
      </c>
      <c r="D357">
        <v>13</v>
      </c>
      <c r="E357" t="s">
        <v>4845</v>
      </c>
      <c r="F357">
        <v>7.89</v>
      </c>
      <c r="G357">
        <v>0.57999999999999996</v>
      </c>
      <c r="H357">
        <v>2</v>
      </c>
      <c r="I357" t="s">
        <v>6220</v>
      </c>
      <c r="J357" t="s">
        <v>6430</v>
      </c>
      <c r="K357" t="s">
        <v>6860</v>
      </c>
      <c r="L357" t="s">
        <v>6861</v>
      </c>
      <c r="M357" t="s">
        <v>6879</v>
      </c>
      <c r="N357">
        <v>8</v>
      </c>
      <c r="O357" t="s">
        <v>6937</v>
      </c>
      <c r="P357" t="s">
        <v>7288</v>
      </c>
      <c r="Q357">
        <v>7</v>
      </c>
      <c r="R357">
        <v>3</v>
      </c>
      <c r="S357">
        <v>0.5</v>
      </c>
      <c r="T357">
        <v>0.54</v>
      </c>
      <c r="U357">
        <v>501.46</v>
      </c>
      <c r="V357">
        <v>134.13</v>
      </c>
      <c r="W357">
        <v>2.25</v>
      </c>
      <c r="X357">
        <v>8.82</v>
      </c>
      <c r="Y357">
        <v>6.22</v>
      </c>
      <c r="Z357">
        <v>2</v>
      </c>
      <c r="AA357" t="s">
        <v>4250</v>
      </c>
      <c r="AB357">
        <v>1</v>
      </c>
      <c r="AC357">
        <v>3</v>
      </c>
      <c r="AD357">
        <v>3.166666666666667</v>
      </c>
      <c r="AF357" t="s">
        <v>7949</v>
      </c>
      <c r="AI357">
        <v>0</v>
      </c>
      <c r="AJ357">
        <v>0</v>
      </c>
    </row>
    <row r="358" spans="1:38" x14ac:dyDescent="0.25">
      <c r="A358" t="s">
        <v>5563</v>
      </c>
      <c r="B358" t="s">
        <v>4839</v>
      </c>
      <c r="C358" t="s">
        <v>4842</v>
      </c>
      <c r="D358">
        <v>13.4</v>
      </c>
      <c r="E358" t="s">
        <v>4845</v>
      </c>
      <c r="F358">
        <v>7.87</v>
      </c>
      <c r="G358">
        <v>0.12</v>
      </c>
      <c r="H358">
        <v>2</v>
      </c>
      <c r="I358" t="s">
        <v>6221</v>
      </c>
      <c r="J358" t="s">
        <v>6431</v>
      </c>
      <c r="K358" t="s">
        <v>6860</v>
      </c>
      <c r="L358" t="s">
        <v>6861</v>
      </c>
      <c r="M358" t="s">
        <v>6874</v>
      </c>
      <c r="N358">
        <v>8</v>
      </c>
      <c r="O358" t="s">
        <v>6931</v>
      </c>
      <c r="P358" t="s">
        <v>7289</v>
      </c>
      <c r="Q358">
        <v>7</v>
      </c>
      <c r="R358">
        <v>2</v>
      </c>
      <c r="S358">
        <v>3.22</v>
      </c>
      <c r="T358">
        <v>3.22</v>
      </c>
      <c r="U358">
        <v>451.96</v>
      </c>
      <c r="V358">
        <v>112.18</v>
      </c>
      <c r="W358">
        <v>3.44</v>
      </c>
      <c r="Y358">
        <v>0</v>
      </c>
      <c r="Z358">
        <v>3</v>
      </c>
      <c r="AA358" t="s">
        <v>4250</v>
      </c>
      <c r="AB358">
        <v>0</v>
      </c>
      <c r="AC358">
        <v>3</v>
      </c>
      <c r="AD358">
        <v>3.383809523809524</v>
      </c>
      <c r="AF358" t="s">
        <v>7949</v>
      </c>
      <c r="AI358">
        <v>0</v>
      </c>
      <c r="AJ358">
        <v>0</v>
      </c>
    </row>
    <row r="359" spans="1:38" x14ac:dyDescent="0.25">
      <c r="A359" t="s">
        <v>5564</v>
      </c>
      <c r="B359" t="s">
        <v>4839</v>
      </c>
      <c r="C359" t="s">
        <v>4842</v>
      </c>
      <c r="D359">
        <v>13.8</v>
      </c>
      <c r="E359" t="s">
        <v>4845</v>
      </c>
      <c r="F359">
        <v>7.86</v>
      </c>
      <c r="G359">
        <v>0.28999999999999998</v>
      </c>
      <c r="H359">
        <v>2</v>
      </c>
      <c r="I359" t="s">
        <v>6220</v>
      </c>
      <c r="J359" t="s">
        <v>6432</v>
      </c>
      <c r="K359" t="s">
        <v>6860</v>
      </c>
      <c r="L359" t="s">
        <v>6861</v>
      </c>
      <c r="M359" t="s">
        <v>6874</v>
      </c>
      <c r="N359">
        <v>8</v>
      </c>
      <c r="O359" t="s">
        <v>6931</v>
      </c>
      <c r="P359" t="s">
        <v>7290</v>
      </c>
      <c r="Q359">
        <v>8</v>
      </c>
      <c r="R359">
        <v>2</v>
      </c>
      <c r="S359">
        <v>2.54</v>
      </c>
      <c r="T359">
        <v>2.54</v>
      </c>
      <c r="U359">
        <v>404.48</v>
      </c>
      <c r="V359">
        <v>125.07</v>
      </c>
      <c r="W359">
        <v>1.87</v>
      </c>
      <c r="Y359">
        <v>1.1299999999999999</v>
      </c>
      <c r="Z359">
        <v>3</v>
      </c>
      <c r="AA359" t="s">
        <v>4250</v>
      </c>
      <c r="AB359">
        <v>0</v>
      </c>
      <c r="AC359">
        <v>3</v>
      </c>
      <c r="AD359">
        <v>3.9122857142857139</v>
      </c>
      <c r="AF359" t="s">
        <v>7949</v>
      </c>
      <c r="AI359">
        <v>0</v>
      </c>
      <c r="AJ359">
        <v>0</v>
      </c>
    </row>
    <row r="360" spans="1:38" x14ac:dyDescent="0.25">
      <c r="A360" t="s">
        <v>5565</v>
      </c>
      <c r="B360" t="s">
        <v>4839</v>
      </c>
      <c r="C360" t="s">
        <v>4842</v>
      </c>
      <c r="D360">
        <v>13.9</v>
      </c>
      <c r="E360" t="s">
        <v>4845</v>
      </c>
      <c r="F360">
        <v>7.86</v>
      </c>
      <c r="G360">
        <v>0.28999999999999998</v>
      </c>
      <c r="H360">
        <v>2</v>
      </c>
      <c r="I360" t="s">
        <v>6221</v>
      </c>
      <c r="J360" t="s">
        <v>6433</v>
      </c>
      <c r="K360" t="s">
        <v>6860</v>
      </c>
      <c r="L360" t="s">
        <v>6861</v>
      </c>
      <c r="M360" t="s">
        <v>6882</v>
      </c>
      <c r="N360">
        <v>8</v>
      </c>
      <c r="O360" t="s">
        <v>6941</v>
      </c>
      <c r="P360" t="s">
        <v>7291</v>
      </c>
      <c r="Q360">
        <v>7</v>
      </c>
      <c r="R360">
        <v>3</v>
      </c>
      <c r="S360">
        <v>0.96</v>
      </c>
      <c r="T360">
        <v>1.1599999999999999</v>
      </c>
      <c r="U360">
        <v>435.48</v>
      </c>
      <c r="V360">
        <v>138.04</v>
      </c>
      <c r="W360">
        <v>2.29</v>
      </c>
      <c r="X360">
        <v>8.08</v>
      </c>
      <c r="Y360">
        <v>6.93</v>
      </c>
      <c r="Z360">
        <v>2</v>
      </c>
      <c r="AA360" t="s">
        <v>4250</v>
      </c>
      <c r="AB360">
        <v>0</v>
      </c>
      <c r="AC360">
        <v>3</v>
      </c>
      <c r="AD360">
        <v>3.6275238095238098</v>
      </c>
      <c r="AF360" t="s">
        <v>7949</v>
      </c>
      <c r="AI360">
        <v>0</v>
      </c>
      <c r="AJ360">
        <v>0</v>
      </c>
    </row>
    <row r="361" spans="1:38" x14ac:dyDescent="0.25">
      <c r="A361" t="s">
        <v>5566</v>
      </c>
      <c r="B361" t="s">
        <v>4839</v>
      </c>
      <c r="C361" t="s">
        <v>4842</v>
      </c>
      <c r="D361">
        <v>14</v>
      </c>
      <c r="E361" t="s">
        <v>4845</v>
      </c>
      <c r="F361">
        <v>7.85</v>
      </c>
      <c r="G361">
        <v>0.01</v>
      </c>
      <c r="H361">
        <v>2</v>
      </c>
      <c r="I361" t="s">
        <v>6220</v>
      </c>
      <c r="K361" t="s">
        <v>6860</v>
      </c>
      <c r="L361" t="s">
        <v>6861</v>
      </c>
      <c r="M361" t="s">
        <v>6895</v>
      </c>
      <c r="N361">
        <v>9</v>
      </c>
      <c r="O361" t="s">
        <v>6954</v>
      </c>
      <c r="P361" t="s">
        <v>7292</v>
      </c>
      <c r="Q361">
        <v>5</v>
      </c>
      <c r="R361">
        <v>4</v>
      </c>
      <c r="S361">
        <v>5.79</v>
      </c>
      <c r="T361">
        <v>5.8</v>
      </c>
      <c r="U361">
        <v>505.67</v>
      </c>
      <c r="V361">
        <v>123.1</v>
      </c>
      <c r="W361">
        <v>4.8</v>
      </c>
      <c r="X361">
        <v>10.94</v>
      </c>
      <c r="Y361">
        <v>5.3</v>
      </c>
      <c r="Z361">
        <v>2</v>
      </c>
      <c r="AA361" t="s">
        <v>4250</v>
      </c>
      <c r="AB361">
        <v>1</v>
      </c>
      <c r="AC361">
        <v>7</v>
      </c>
      <c r="AD361">
        <v>1</v>
      </c>
      <c r="AF361" t="s">
        <v>7949</v>
      </c>
      <c r="AI361">
        <v>0</v>
      </c>
      <c r="AJ361">
        <v>0</v>
      </c>
      <c r="AK361" t="s">
        <v>7977</v>
      </c>
      <c r="AL361" t="s">
        <v>7977</v>
      </c>
    </row>
    <row r="362" spans="1:38" x14ac:dyDescent="0.25">
      <c r="A362" t="s">
        <v>5567</v>
      </c>
      <c r="B362" t="s">
        <v>4839</v>
      </c>
      <c r="C362" t="s">
        <v>4842</v>
      </c>
      <c r="D362">
        <v>14</v>
      </c>
      <c r="E362" t="s">
        <v>4845</v>
      </c>
      <c r="F362">
        <v>7.85</v>
      </c>
      <c r="G362">
        <v>0</v>
      </c>
      <c r="H362">
        <v>1</v>
      </c>
      <c r="I362" t="s">
        <v>6220</v>
      </c>
      <c r="K362" t="s">
        <v>6860</v>
      </c>
      <c r="M362" t="s">
        <v>6864</v>
      </c>
      <c r="N362">
        <v>8</v>
      </c>
      <c r="O362" t="s">
        <v>6920</v>
      </c>
      <c r="P362" t="s">
        <v>7293</v>
      </c>
      <c r="Q362">
        <v>8</v>
      </c>
      <c r="R362">
        <v>7</v>
      </c>
      <c r="S362">
        <v>2.04</v>
      </c>
      <c r="T362">
        <v>2.04</v>
      </c>
      <c r="U362">
        <v>728.93</v>
      </c>
      <c r="V362">
        <v>204.06</v>
      </c>
      <c r="W362">
        <v>2.4500000000000002</v>
      </c>
      <c r="X362">
        <v>10.97</v>
      </c>
      <c r="Y362">
        <v>0</v>
      </c>
      <c r="Z362">
        <v>1</v>
      </c>
      <c r="AA362" t="s">
        <v>4250</v>
      </c>
      <c r="AB362">
        <v>2</v>
      </c>
      <c r="AC362">
        <v>14</v>
      </c>
      <c r="AD362">
        <v>2.98</v>
      </c>
      <c r="AF362" t="s">
        <v>7949</v>
      </c>
      <c r="AI362">
        <v>0</v>
      </c>
      <c r="AJ362">
        <v>0</v>
      </c>
      <c r="AK362" t="s">
        <v>7957</v>
      </c>
      <c r="AL362" t="s">
        <v>7957</v>
      </c>
    </row>
    <row r="363" spans="1:38" x14ac:dyDescent="0.25">
      <c r="A363" t="s">
        <v>5567</v>
      </c>
      <c r="B363" t="s">
        <v>4839</v>
      </c>
      <c r="C363" t="s">
        <v>4842</v>
      </c>
      <c r="D363">
        <v>14.2</v>
      </c>
      <c r="E363" t="s">
        <v>4845</v>
      </c>
      <c r="F363">
        <v>7.85</v>
      </c>
      <c r="G363">
        <v>0</v>
      </c>
      <c r="H363">
        <v>1</v>
      </c>
      <c r="I363" t="s">
        <v>6220</v>
      </c>
      <c r="K363" t="s">
        <v>6860</v>
      </c>
      <c r="L363" t="s">
        <v>6861</v>
      </c>
      <c r="M363" t="s">
        <v>6885</v>
      </c>
      <c r="N363">
        <v>9</v>
      </c>
      <c r="O363" t="s">
        <v>6974</v>
      </c>
      <c r="P363" t="s">
        <v>7293</v>
      </c>
      <c r="Q363">
        <v>8</v>
      </c>
      <c r="R363">
        <v>7</v>
      </c>
      <c r="S363">
        <v>2.04</v>
      </c>
      <c r="T363">
        <v>2.04</v>
      </c>
      <c r="U363">
        <v>728.93</v>
      </c>
      <c r="V363">
        <v>204.06</v>
      </c>
      <c r="W363">
        <v>2.4500000000000002</v>
      </c>
      <c r="X363">
        <v>10.97</v>
      </c>
      <c r="Y363">
        <v>0</v>
      </c>
      <c r="Z363">
        <v>1</v>
      </c>
      <c r="AA363" t="s">
        <v>4250</v>
      </c>
      <c r="AB363">
        <v>2</v>
      </c>
      <c r="AC363">
        <v>14</v>
      </c>
      <c r="AD363">
        <v>2.98</v>
      </c>
      <c r="AF363" t="s">
        <v>7949</v>
      </c>
      <c r="AI363">
        <v>0</v>
      </c>
      <c r="AJ363">
        <v>0</v>
      </c>
      <c r="AK363" t="s">
        <v>7988</v>
      </c>
      <c r="AL363" t="s">
        <v>7988</v>
      </c>
    </row>
    <row r="364" spans="1:38" x14ac:dyDescent="0.25">
      <c r="A364" t="s">
        <v>5567</v>
      </c>
      <c r="B364" t="s">
        <v>4839</v>
      </c>
      <c r="C364" t="s">
        <v>4842</v>
      </c>
      <c r="D364">
        <v>31</v>
      </c>
      <c r="E364" t="s">
        <v>4845</v>
      </c>
      <c r="F364">
        <v>7.51</v>
      </c>
      <c r="G364">
        <v>0</v>
      </c>
      <c r="H364">
        <v>1</v>
      </c>
      <c r="I364" t="s">
        <v>6220</v>
      </c>
      <c r="K364" t="s">
        <v>6860</v>
      </c>
      <c r="L364" t="s">
        <v>6861</v>
      </c>
      <c r="M364" t="s">
        <v>6885</v>
      </c>
      <c r="N364">
        <v>9</v>
      </c>
      <c r="O364" t="s">
        <v>6974</v>
      </c>
      <c r="P364" t="s">
        <v>7293</v>
      </c>
      <c r="Q364">
        <v>8</v>
      </c>
      <c r="R364">
        <v>7</v>
      </c>
      <c r="S364">
        <v>2.04</v>
      </c>
      <c r="T364">
        <v>2.04</v>
      </c>
      <c r="U364">
        <v>728.93</v>
      </c>
      <c r="V364">
        <v>204.06</v>
      </c>
      <c r="W364">
        <v>2.4500000000000002</v>
      </c>
      <c r="X364">
        <v>10.97</v>
      </c>
      <c r="Y364">
        <v>0</v>
      </c>
      <c r="Z364">
        <v>1</v>
      </c>
      <c r="AA364" t="s">
        <v>4250</v>
      </c>
      <c r="AB364">
        <v>2</v>
      </c>
      <c r="AC364">
        <v>14</v>
      </c>
      <c r="AD364">
        <v>2.98</v>
      </c>
      <c r="AF364" t="s">
        <v>7949</v>
      </c>
      <c r="AI364">
        <v>0</v>
      </c>
      <c r="AJ364">
        <v>0</v>
      </c>
      <c r="AK364" t="s">
        <v>7988</v>
      </c>
      <c r="AL364" t="s">
        <v>7988</v>
      </c>
    </row>
    <row r="365" spans="1:38" x14ac:dyDescent="0.25">
      <c r="A365" t="s">
        <v>5568</v>
      </c>
      <c r="B365" t="s">
        <v>4839</v>
      </c>
      <c r="C365" t="s">
        <v>4842</v>
      </c>
      <c r="D365">
        <v>14</v>
      </c>
      <c r="E365" t="s">
        <v>4845</v>
      </c>
      <c r="F365">
        <v>7.85</v>
      </c>
      <c r="G365">
        <v>0</v>
      </c>
      <c r="H365">
        <v>1</v>
      </c>
      <c r="I365" t="s">
        <v>6220</v>
      </c>
      <c r="K365" t="s">
        <v>6860</v>
      </c>
      <c r="M365" t="s">
        <v>6875</v>
      </c>
      <c r="N365">
        <v>8</v>
      </c>
      <c r="O365" t="s">
        <v>6932</v>
      </c>
      <c r="P365" t="s">
        <v>7294</v>
      </c>
      <c r="Q365">
        <v>6</v>
      </c>
      <c r="R365">
        <v>3</v>
      </c>
      <c r="S365">
        <v>3.86</v>
      </c>
      <c r="T365">
        <v>3.95</v>
      </c>
      <c r="U365">
        <v>592.71</v>
      </c>
      <c r="V365">
        <v>119.05</v>
      </c>
      <c r="W365">
        <v>1.97</v>
      </c>
      <c r="Y365">
        <v>6.95</v>
      </c>
      <c r="Z365">
        <v>2</v>
      </c>
      <c r="AA365" t="s">
        <v>4250</v>
      </c>
      <c r="AB365">
        <v>1</v>
      </c>
      <c r="AC365">
        <v>11</v>
      </c>
      <c r="AD365">
        <v>1.793333333333333</v>
      </c>
      <c r="AF365" t="s">
        <v>7949</v>
      </c>
      <c r="AI365">
        <v>0</v>
      </c>
      <c r="AJ365">
        <v>0</v>
      </c>
      <c r="AK365" t="s">
        <v>7966</v>
      </c>
      <c r="AL365" t="s">
        <v>7966</v>
      </c>
    </row>
    <row r="366" spans="1:38" x14ac:dyDescent="0.25">
      <c r="A366" t="s">
        <v>5569</v>
      </c>
      <c r="B366" t="s">
        <v>4839</v>
      </c>
      <c r="C366" t="s">
        <v>4842</v>
      </c>
      <c r="D366">
        <v>14</v>
      </c>
      <c r="E366" t="s">
        <v>4845</v>
      </c>
      <c r="F366">
        <v>7.85</v>
      </c>
      <c r="G366">
        <v>0</v>
      </c>
      <c r="H366">
        <v>1</v>
      </c>
      <c r="I366" t="s">
        <v>6220</v>
      </c>
      <c r="J366" t="s">
        <v>6434</v>
      </c>
      <c r="K366" t="s">
        <v>6860</v>
      </c>
      <c r="L366" t="s">
        <v>6861</v>
      </c>
      <c r="M366" t="s">
        <v>6890</v>
      </c>
      <c r="N366">
        <v>9</v>
      </c>
      <c r="O366" t="s">
        <v>6949</v>
      </c>
      <c r="P366" t="s">
        <v>7295</v>
      </c>
      <c r="Q366">
        <v>8</v>
      </c>
      <c r="R366">
        <v>1</v>
      </c>
      <c r="S366">
        <v>1.77</v>
      </c>
      <c r="T366">
        <v>1.79</v>
      </c>
      <c r="U366">
        <v>409.43</v>
      </c>
      <c r="V366">
        <v>120.73</v>
      </c>
      <c r="W366">
        <v>0.92</v>
      </c>
      <c r="Y366">
        <v>5.87</v>
      </c>
      <c r="Z366">
        <v>2</v>
      </c>
      <c r="AA366" t="s">
        <v>4250</v>
      </c>
      <c r="AB366">
        <v>0</v>
      </c>
      <c r="AC366">
        <v>3</v>
      </c>
      <c r="AD366">
        <v>4.480261904761905</v>
      </c>
      <c r="AF366" t="s">
        <v>7949</v>
      </c>
      <c r="AI366">
        <v>0</v>
      </c>
      <c r="AJ366">
        <v>0</v>
      </c>
    </row>
    <row r="367" spans="1:38" x14ac:dyDescent="0.25">
      <c r="A367" t="s">
        <v>5570</v>
      </c>
      <c r="B367" t="s">
        <v>4839</v>
      </c>
      <c r="C367" t="s">
        <v>4842</v>
      </c>
      <c r="D367">
        <v>14</v>
      </c>
      <c r="E367" t="s">
        <v>4845</v>
      </c>
      <c r="F367">
        <v>7.85</v>
      </c>
      <c r="G367">
        <v>0</v>
      </c>
      <c r="H367">
        <v>1</v>
      </c>
      <c r="I367" t="s">
        <v>6220</v>
      </c>
      <c r="J367" t="s">
        <v>6435</v>
      </c>
      <c r="K367" t="s">
        <v>6860</v>
      </c>
      <c r="L367" t="s">
        <v>6861</v>
      </c>
      <c r="M367" t="s">
        <v>6898</v>
      </c>
      <c r="N367">
        <v>8</v>
      </c>
      <c r="O367" t="s">
        <v>6959</v>
      </c>
      <c r="P367" t="s">
        <v>7296</v>
      </c>
      <c r="Q367">
        <v>5</v>
      </c>
      <c r="R367">
        <v>2</v>
      </c>
      <c r="S367">
        <v>-1.61</v>
      </c>
      <c r="T367">
        <v>-1.6</v>
      </c>
      <c r="U367">
        <v>442.39</v>
      </c>
      <c r="V367">
        <v>89.6</v>
      </c>
      <c r="W367">
        <v>3.96</v>
      </c>
      <c r="X367">
        <v>8.9700000000000006</v>
      </c>
      <c r="Y367">
        <v>2.81</v>
      </c>
      <c r="Z367">
        <v>2</v>
      </c>
      <c r="AA367" t="s">
        <v>4250</v>
      </c>
      <c r="AB367">
        <v>0</v>
      </c>
      <c r="AC367">
        <v>4</v>
      </c>
      <c r="AD367">
        <v>4.9115000000000002</v>
      </c>
      <c r="AF367" t="s">
        <v>7949</v>
      </c>
      <c r="AI367">
        <v>0</v>
      </c>
      <c r="AJ367">
        <v>0</v>
      </c>
    </row>
    <row r="368" spans="1:38" x14ac:dyDescent="0.25">
      <c r="A368" t="s">
        <v>5571</v>
      </c>
      <c r="B368" t="s">
        <v>4839</v>
      </c>
      <c r="C368" t="s">
        <v>4842</v>
      </c>
      <c r="D368">
        <v>14</v>
      </c>
      <c r="E368" t="s">
        <v>4845</v>
      </c>
      <c r="F368">
        <v>7.85</v>
      </c>
      <c r="G368">
        <v>0</v>
      </c>
      <c r="H368">
        <v>1</v>
      </c>
      <c r="I368" t="s">
        <v>6220</v>
      </c>
      <c r="J368" t="s">
        <v>6436</v>
      </c>
      <c r="K368" t="s">
        <v>6860</v>
      </c>
      <c r="L368" t="s">
        <v>6861</v>
      </c>
      <c r="M368" t="s">
        <v>6898</v>
      </c>
      <c r="N368">
        <v>8</v>
      </c>
      <c r="O368" t="s">
        <v>6959</v>
      </c>
      <c r="P368" t="s">
        <v>7297</v>
      </c>
      <c r="Q368">
        <v>5</v>
      </c>
      <c r="R368">
        <v>2</v>
      </c>
      <c r="S368">
        <v>-1.17</v>
      </c>
      <c r="T368">
        <v>-1.17</v>
      </c>
      <c r="U368">
        <v>438.43</v>
      </c>
      <c r="V368">
        <v>89.6</v>
      </c>
      <c r="W368">
        <v>4.13</v>
      </c>
      <c r="X368">
        <v>10.38</v>
      </c>
      <c r="Y368">
        <v>2.87</v>
      </c>
      <c r="Z368">
        <v>2</v>
      </c>
      <c r="AA368" t="s">
        <v>4250</v>
      </c>
      <c r="AB368">
        <v>0</v>
      </c>
      <c r="AC368">
        <v>4</v>
      </c>
      <c r="AD368">
        <v>4.9397857142857138</v>
      </c>
      <c r="AF368" t="s">
        <v>7949</v>
      </c>
      <c r="AI368">
        <v>0</v>
      </c>
      <c r="AJ368">
        <v>0</v>
      </c>
    </row>
    <row r="369" spans="1:38" x14ac:dyDescent="0.25">
      <c r="A369" t="s">
        <v>5572</v>
      </c>
      <c r="B369" t="s">
        <v>4839</v>
      </c>
      <c r="C369" t="s">
        <v>4842</v>
      </c>
      <c r="D369">
        <v>14</v>
      </c>
      <c r="E369" t="s">
        <v>4845</v>
      </c>
      <c r="F369">
        <v>7.85</v>
      </c>
      <c r="G369">
        <v>0.69</v>
      </c>
      <c r="H369">
        <v>2</v>
      </c>
      <c r="I369" t="s">
        <v>6221</v>
      </c>
      <c r="J369" t="s">
        <v>6437</v>
      </c>
      <c r="K369" t="s">
        <v>6860</v>
      </c>
      <c r="L369" t="s">
        <v>6861</v>
      </c>
      <c r="M369" t="s">
        <v>6883</v>
      </c>
      <c r="N369">
        <v>8</v>
      </c>
      <c r="O369" t="s">
        <v>6942</v>
      </c>
      <c r="P369" t="s">
        <v>7298</v>
      </c>
      <c r="Q369">
        <v>7</v>
      </c>
      <c r="R369">
        <v>3</v>
      </c>
      <c r="S369">
        <v>-1.25</v>
      </c>
      <c r="T369">
        <v>0.62</v>
      </c>
      <c r="U369">
        <v>507.56</v>
      </c>
      <c r="V369">
        <v>124.48</v>
      </c>
      <c r="W369">
        <v>2.4500000000000002</v>
      </c>
      <c r="X369">
        <v>10.02</v>
      </c>
      <c r="Y369">
        <v>8.58</v>
      </c>
      <c r="Z369">
        <v>2</v>
      </c>
      <c r="AA369" t="s">
        <v>4250</v>
      </c>
      <c r="AB369">
        <v>1</v>
      </c>
      <c r="AC369">
        <v>5</v>
      </c>
      <c r="AD369">
        <v>2.8766666666666669</v>
      </c>
      <c r="AF369" t="s">
        <v>7952</v>
      </c>
      <c r="AI369">
        <v>0</v>
      </c>
      <c r="AJ369">
        <v>0</v>
      </c>
    </row>
    <row r="370" spans="1:38" x14ac:dyDescent="0.25">
      <c r="A370" t="s">
        <v>5573</v>
      </c>
      <c r="B370" t="s">
        <v>4839</v>
      </c>
      <c r="C370" t="s">
        <v>4842</v>
      </c>
      <c r="D370">
        <v>14</v>
      </c>
      <c r="E370" t="s">
        <v>4845</v>
      </c>
      <c r="F370">
        <v>7.85</v>
      </c>
      <c r="G370">
        <v>0</v>
      </c>
      <c r="H370">
        <v>1</v>
      </c>
      <c r="I370" t="s">
        <v>6220</v>
      </c>
      <c r="J370" t="s">
        <v>6438</v>
      </c>
      <c r="K370" t="s">
        <v>6860</v>
      </c>
      <c r="L370" t="s">
        <v>6861</v>
      </c>
      <c r="M370" t="s">
        <v>6898</v>
      </c>
      <c r="N370">
        <v>8</v>
      </c>
      <c r="O370" t="s">
        <v>6959</v>
      </c>
      <c r="P370" t="s">
        <v>7299</v>
      </c>
      <c r="Q370">
        <v>5</v>
      </c>
      <c r="R370">
        <v>2</v>
      </c>
      <c r="S370">
        <v>-0.67</v>
      </c>
      <c r="T370">
        <v>-0.67</v>
      </c>
      <c r="U370">
        <v>460.38</v>
      </c>
      <c r="V370">
        <v>89.6</v>
      </c>
      <c r="W370">
        <v>4.41</v>
      </c>
      <c r="X370">
        <v>10.23</v>
      </c>
      <c r="Y370">
        <v>2.87</v>
      </c>
      <c r="Z370">
        <v>2</v>
      </c>
      <c r="AA370" t="s">
        <v>4250</v>
      </c>
      <c r="AB370">
        <v>0</v>
      </c>
      <c r="AC370">
        <v>5</v>
      </c>
      <c r="AD370">
        <v>4.7829999999999986</v>
      </c>
      <c r="AF370" t="s">
        <v>7949</v>
      </c>
      <c r="AI370">
        <v>0</v>
      </c>
      <c r="AJ370">
        <v>0</v>
      </c>
    </row>
    <row r="371" spans="1:38" x14ac:dyDescent="0.25">
      <c r="A371" t="s">
        <v>5574</v>
      </c>
      <c r="B371" t="s">
        <v>4839</v>
      </c>
      <c r="C371" t="s">
        <v>4842</v>
      </c>
      <c r="D371">
        <v>14.2</v>
      </c>
      <c r="E371" t="s">
        <v>4845</v>
      </c>
      <c r="F371">
        <v>7.85</v>
      </c>
      <c r="G371">
        <v>0.32</v>
      </c>
      <c r="H371">
        <v>2</v>
      </c>
      <c r="I371" t="s">
        <v>6221</v>
      </c>
      <c r="J371" t="s">
        <v>6439</v>
      </c>
      <c r="K371" t="s">
        <v>6860</v>
      </c>
      <c r="L371" t="s">
        <v>6861</v>
      </c>
      <c r="M371" t="s">
        <v>6882</v>
      </c>
      <c r="N371">
        <v>8</v>
      </c>
      <c r="O371" t="s">
        <v>6941</v>
      </c>
      <c r="P371" t="s">
        <v>7300</v>
      </c>
      <c r="Q371">
        <v>6</v>
      </c>
      <c r="R371">
        <v>3</v>
      </c>
      <c r="S371">
        <v>1.3</v>
      </c>
      <c r="T371">
        <v>1.31</v>
      </c>
      <c r="U371">
        <v>480.01</v>
      </c>
      <c r="V371">
        <v>104.27</v>
      </c>
      <c r="W371">
        <v>3.93</v>
      </c>
      <c r="Y371">
        <v>5.99</v>
      </c>
      <c r="Z371">
        <v>3</v>
      </c>
      <c r="AA371" t="s">
        <v>4250</v>
      </c>
      <c r="AB371">
        <v>0</v>
      </c>
      <c r="AC371">
        <v>3</v>
      </c>
      <c r="AD371">
        <v>3.8337857142857148</v>
      </c>
      <c r="AF371" t="s">
        <v>7949</v>
      </c>
      <c r="AI371">
        <v>0</v>
      </c>
      <c r="AJ371">
        <v>0</v>
      </c>
    </row>
    <row r="372" spans="1:38" x14ac:dyDescent="0.25">
      <c r="A372" t="s">
        <v>5575</v>
      </c>
      <c r="B372" t="s">
        <v>4839</v>
      </c>
      <c r="C372" t="s">
        <v>4842</v>
      </c>
      <c r="D372">
        <v>15</v>
      </c>
      <c r="E372" t="s">
        <v>4845</v>
      </c>
      <c r="F372">
        <v>7.82</v>
      </c>
      <c r="G372">
        <v>0</v>
      </c>
      <c r="H372">
        <v>1</v>
      </c>
      <c r="I372" t="s">
        <v>6220</v>
      </c>
      <c r="K372" t="s">
        <v>6860</v>
      </c>
      <c r="L372" t="s">
        <v>6861</v>
      </c>
      <c r="M372" t="s">
        <v>6884</v>
      </c>
      <c r="N372">
        <v>9</v>
      </c>
      <c r="O372" t="s">
        <v>6943</v>
      </c>
      <c r="P372" t="s">
        <v>7301</v>
      </c>
      <c r="Q372">
        <v>8</v>
      </c>
      <c r="R372">
        <v>2</v>
      </c>
      <c r="S372">
        <v>3.44</v>
      </c>
      <c r="T372">
        <v>3.47</v>
      </c>
      <c r="U372">
        <v>415.45</v>
      </c>
      <c r="V372">
        <v>118.23</v>
      </c>
      <c r="W372">
        <v>1.19</v>
      </c>
      <c r="Y372">
        <v>6.33</v>
      </c>
      <c r="Z372">
        <v>2</v>
      </c>
      <c r="AA372" t="s">
        <v>4250</v>
      </c>
      <c r="AB372">
        <v>0</v>
      </c>
      <c r="AC372">
        <v>3</v>
      </c>
      <c r="AD372">
        <v>3.207928571428571</v>
      </c>
      <c r="AF372" t="s">
        <v>7949</v>
      </c>
      <c r="AI372">
        <v>0</v>
      </c>
      <c r="AJ372">
        <v>0</v>
      </c>
      <c r="AK372" t="s">
        <v>7970</v>
      </c>
      <c r="AL372" t="s">
        <v>7970</v>
      </c>
    </row>
    <row r="373" spans="1:38" x14ac:dyDescent="0.25">
      <c r="A373" t="s">
        <v>5576</v>
      </c>
      <c r="B373" t="s">
        <v>4839</v>
      </c>
      <c r="C373" t="s">
        <v>4842</v>
      </c>
      <c r="D373">
        <v>15</v>
      </c>
      <c r="E373" t="s">
        <v>4845</v>
      </c>
      <c r="F373">
        <v>7.82</v>
      </c>
      <c r="G373">
        <v>0</v>
      </c>
      <c r="H373">
        <v>1</v>
      </c>
      <c r="I373" t="s">
        <v>6220</v>
      </c>
      <c r="K373" t="s">
        <v>6860</v>
      </c>
      <c r="M373" t="s">
        <v>6865</v>
      </c>
      <c r="N373">
        <v>8</v>
      </c>
      <c r="O373" t="s">
        <v>6935</v>
      </c>
      <c r="P373" t="s">
        <v>7302</v>
      </c>
      <c r="Q373">
        <v>6</v>
      </c>
      <c r="R373">
        <v>2</v>
      </c>
      <c r="S373">
        <v>3.11</v>
      </c>
      <c r="T373">
        <v>3.16</v>
      </c>
      <c r="U373">
        <v>485.61</v>
      </c>
      <c r="V373">
        <v>92.45</v>
      </c>
      <c r="W373">
        <v>4.4000000000000004</v>
      </c>
      <c r="Y373">
        <v>6.85</v>
      </c>
      <c r="Z373">
        <v>3</v>
      </c>
      <c r="AA373" t="s">
        <v>4250</v>
      </c>
      <c r="AB373">
        <v>0</v>
      </c>
      <c r="AC373">
        <v>5</v>
      </c>
      <c r="AD373">
        <v>3.8861190476190468</v>
      </c>
      <c r="AF373" t="s">
        <v>7949</v>
      </c>
      <c r="AI373">
        <v>0</v>
      </c>
      <c r="AJ373">
        <v>0</v>
      </c>
      <c r="AK373" t="s">
        <v>7967</v>
      </c>
      <c r="AL373" t="s">
        <v>7967</v>
      </c>
    </row>
    <row r="374" spans="1:38" x14ac:dyDescent="0.25">
      <c r="A374" t="s">
        <v>5577</v>
      </c>
      <c r="B374" t="s">
        <v>4839</v>
      </c>
      <c r="C374" t="s">
        <v>4842</v>
      </c>
      <c r="D374">
        <v>15</v>
      </c>
      <c r="E374" t="s">
        <v>4845</v>
      </c>
      <c r="F374">
        <v>7.82</v>
      </c>
      <c r="G374">
        <v>0</v>
      </c>
      <c r="H374">
        <v>1</v>
      </c>
      <c r="I374" t="s">
        <v>6220</v>
      </c>
      <c r="J374" t="s">
        <v>6440</v>
      </c>
      <c r="K374" t="s">
        <v>6860</v>
      </c>
      <c r="L374" t="s">
        <v>6861</v>
      </c>
      <c r="M374" t="s">
        <v>6890</v>
      </c>
      <c r="N374">
        <v>9</v>
      </c>
      <c r="O374" t="s">
        <v>6949</v>
      </c>
      <c r="P374" t="s">
        <v>7303</v>
      </c>
      <c r="Q374">
        <v>7</v>
      </c>
      <c r="R374">
        <v>1</v>
      </c>
      <c r="S374">
        <v>2.84</v>
      </c>
      <c r="T374">
        <v>2.86</v>
      </c>
      <c r="U374">
        <v>438.39</v>
      </c>
      <c r="V374">
        <v>96.94</v>
      </c>
      <c r="W374">
        <v>1.47</v>
      </c>
      <c r="Y374">
        <v>5.72</v>
      </c>
      <c r="Z374">
        <v>2</v>
      </c>
      <c r="AA374" t="s">
        <v>4250</v>
      </c>
      <c r="AB374">
        <v>0</v>
      </c>
      <c r="AC374">
        <v>3</v>
      </c>
      <c r="AD374">
        <v>4.6220714285714291</v>
      </c>
      <c r="AF374" t="s">
        <v>7949</v>
      </c>
      <c r="AI374">
        <v>0</v>
      </c>
      <c r="AJ374">
        <v>0</v>
      </c>
    </row>
    <row r="375" spans="1:38" x14ac:dyDescent="0.25">
      <c r="A375" t="s">
        <v>5578</v>
      </c>
      <c r="B375" t="s">
        <v>4839</v>
      </c>
      <c r="C375" t="s">
        <v>4842</v>
      </c>
      <c r="D375">
        <v>15</v>
      </c>
      <c r="E375" t="s">
        <v>4845</v>
      </c>
      <c r="F375">
        <v>7.82</v>
      </c>
      <c r="G375">
        <v>0</v>
      </c>
      <c r="H375">
        <v>1</v>
      </c>
      <c r="I375" t="s">
        <v>6220</v>
      </c>
      <c r="K375" t="s">
        <v>6860</v>
      </c>
      <c r="L375" t="s">
        <v>6861</v>
      </c>
      <c r="M375" t="s">
        <v>6884</v>
      </c>
      <c r="N375">
        <v>9</v>
      </c>
      <c r="O375" t="s">
        <v>6943</v>
      </c>
      <c r="P375" t="s">
        <v>7304</v>
      </c>
      <c r="Q375">
        <v>7</v>
      </c>
      <c r="R375">
        <v>2</v>
      </c>
      <c r="S375">
        <v>4.3499999999999996</v>
      </c>
      <c r="T375">
        <v>4.38</v>
      </c>
      <c r="U375">
        <v>452.94</v>
      </c>
      <c r="V375">
        <v>94.44</v>
      </c>
      <c r="W375">
        <v>2.62</v>
      </c>
      <c r="Y375">
        <v>6.34</v>
      </c>
      <c r="Z375">
        <v>2</v>
      </c>
      <c r="AA375" t="s">
        <v>4250</v>
      </c>
      <c r="AB375">
        <v>0</v>
      </c>
      <c r="AC375">
        <v>5</v>
      </c>
      <c r="AD375">
        <v>2.9981428571428581</v>
      </c>
      <c r="AF375" t="s">
        <v>7949</v>
      </c>
      <c r="AI375">
        <v>0</v>
      </c>
      <c r="AJ375">
        <v>0</v>
      </c>
      <c r="AK375" t="s">
        <v>7970</v>
      </c>
      <c r="AL375" t="s">
        <v>7970</v>
      </c>
    </row>
    <row r="376" spans="1:38" x14ac:dyDescent="0.25">
      <c r="A376" t="s">
        <v>5579</v>
      </c>
      <c r="B376" t="s">
        <v>4839</v>
      </c>
      <c r="C376" t="s">
        <v>4842</v>
      </c>
      <c r="D376">
        <v>15</v>
      </c>
      <c r="E376" t="s">
        <v>4845</v>
      </c>
      <c r="F376">
        <v>7.82</v>
      </c>
      <c r="G376">
        <v>0.53</v>
      </c>
      <c r="H376">
        <v>2</v>
      </c>
      <c r="I376" t="s">
        <v>6220</v>
      </c>
      <c r="J376" t="s">
        <v>6441</v>
      </c>
      <c r="K376" t="s">
        <v>6860</v>
      </c>
      <c r="L376" t="s">
        <v>6861</v>
      </c>
      <c r="M376" t="s">
        <v>6883</v>
      </c>
      <c r="N376">
        <v>8</v>
      </c>
      <c r="O376" t="s">
        <v>6942</v>
      </c>
      <c r="P376" t="s">
        <v>7305</v>
      </c>
      <c r="Q376">
        <v>7</v>
      </c>
      <c r="R376">
        <v>3</v>
      </c>
      <c r="S376">
        <v>-0.11</v>
      </c>
      <c r="T376">
        <v>1.77</v>
      </c>
      <c r="U376">
        <v>543.54</v>
      </c>
      <c r="V376">
        <v>124.48</v>
      </c>
      <c r="W376">
        <v>3.05</v>
      </c>
      <c r="X376">
        <v>10.050000000000001</v>
      </c>
      <c r="Y376">
        <v>8.58</v>
      </c>
      <c r="Z376">
        <v>2</v>
      </c>
      <c r="AA376" t="s">
        <v>4250</v>
      </c>
      <c r="AB376">
        <v>1</v>
      </c>
      <c r="AC376">
        <v>4</v>
      </c>
      <c r="AD376">
        <v>2.8766666666666669</v>
      </c>
      <c r="AF376" t="s">
        <v>7952</v>
      </c>
      <c r="AI376">
        <v>0</v>
      </c>
      <c r="AJ376">
        <v>0</v>
      </c>
    </row>
    <row r="377" spans="1:38" x14ac:dyDescent="0.25">
      <c r="A377" t="s">
        <v>5580</v>
      </c>
      <c r="B377" t="s">
        <v>4839</v>
      </c>
      <c r="C377" t="s">
        <v>4842</v>
      </c>
      <c r="D377">
        <v>15.7</v>
      </c>
      <c r="E377" t="s">
        <v>4845</v>
      </c>
      <c r="F377">
        <v>7.8</v>
      </c>
      <c r="G377">
        <v>0.23</v>
      </c>
      <c r="H377">
        <v>2</v>
      </c>
      <c r="I377" t="s">
        <v>6221</v>
      </c>
      <c r="J377" t="s">
        <v>6442</v>
      </c>
      <c r="K377" t="s">
        <v>6860</v>
      </c>
      <c r="L377" t="s">
        <v>6861</v>
      </c>
      <c r="M377" t="s">
        <v>6874</v>
      </c>
      <c r="N377">
        <v>8</v>
      </c>
      <c r="O377" t="s">
        <v>6931</v>
      </c>
      <c r="P377" t="s">
        <v>7306</v>
      </c>
      <c r="Q377">
        <v>7</v>
      </c>
      <c r="R377">
        <v>2</v>
      </c>
      <c r="S377">
        <v>2.06</v>
      </c>
      <c r="T377">
        <v>2.06</v>
      </c>
      <c r="U377">
        <v>421.48</v>
      </c>
      <c r="V377">
        <v>112.18</v>
      </c>
      <c r="W377">
        <v>2.62</v>
      </c>
      <c r="Y377">
        <v>1.96</v>
      </c>
      <c r="Z377">
        <v>3</v>
      </c>
      <c r="AA377" t="s">
        <v>4250</v>
      </c>
      <c r="AB377">
        <v>0</v>
      </c>
      <c r="AC377">
        <v>3</v>
      </c>
      <c r="AD377">
        <v>4.2915238095238086</v>
      </c>
      <c r="AF377" t="s">
        <v>7949</v>
      </c>
      <c r="AI377">
        <v>0</v>
      </c>
      <c r="AJ377">
        <v>0</v>
      </c>
    </row>
    <row r="378" spans="1:38" x14ac:dyDescent="0.25">
      <c r="A378" t="s">
        <v>5581</v>
      </c>
      <c r="B378" t="s">
        <v>4839</v>
      </c>
      <c r="C378" t="s">
        <v>4842</v>
      </c>
      <c r="D378">
        <v>15.8</v>
      </c>
      <c r="E378" t="s">
        <v>4845</v>
      </c>
      <c r="F378">
        <v>7.8</v>
      </c>
      <c r="G378">
        <v>0.61</v>
      </c>
      <c r="H378">
        <v>2</v>
      </c>
      <c r="I378" t="s">
        <v>6221</v>
      </c>
      <c r="J378" t="s">
        <v>6443</v>
      </c>
      <c r="K378" t="s">
        <v>6860</v>
      </c>
      <c r="L378" t="s">
        <v>6861</v>
      </c>
      <c r="M378" t="s">
        <v>6899</v>
      </c>
      <c r="N378">
        <v>8</v>
      </c>
      <c r="O378" t="s">
        <v>6961</v>
      </c>
      <c r="P378" t="s">
        <v>7307</v>
      </c>
      <c r="Q378">
        <v>7</v>
      </c>
      <c r="R378">
        <v>3</v>
      </c>
      <c r="S378">
        <v>0.13</v>
      </c>
      <c r="T378">
        <v>0.15</v>
      </c>
      <c r="U378">
        <v>467.45</v>
      </c>
      <c r="V378">
        <v>133.71</v>
      </c>
      <c r="W378">
        <v>1.01</v>
      </c>
      <c r="X378">
        <v>8.92</v>
      </c>
      <c r="Y378">
        <v>0.06</v>
      </c>
      <c r="Z378">
        <v>2</v>
      </c>
      <c r="AA378" t="s">
        <v>4250</v>
      </c>
      <c r="AB378">
        <v>0</v>
      </c>
      <c r="AC378">
        <v>4</v>
      </c>
      <c r="AD378">
        <v>3.3991666666666669</v>
      </c>
      <c r="AF378" t="s">
        <v>7949</v>
      </c>
      <c r="AI378">
        <v>0</v>
      </c>
      <c r="AJ378">
        <v>0</v>
      </c>
    </row>
    <row r="379" spans="1:38" x14ac:dyDescent="0.25">
      <c r="A379" t="s">
        <v>5582</v>
      </c>
      <c r="B379" t="s">
        <v>4839</v>
      </c>
      <c r="C379" t="s">
        <v>4842</v>
      </c>
      <c r="D379">
        <v>16</v>
      </c>
      <c r="E379" t="s">
        <v>4845</v>
      </c>
      <c r="F379">
        <v>7.8</v>
      </c>
      <c r="G379">
        <v>0.02</v>
      </c>
      <c r="H379">
        <v>2</v>
      </c>
      <c r="I379" t="s">
        <v>6220</v>
      </c>
      <c r="K379" t="s">
        <v>6860</v>
      </c>
      <c r="L379" t="s">
        <v>6861</v>
      </c>
      <c r="M379" t="s">
        <v>6895</v>
      </c>
      <c r="N379">
        <v>9</v>
      </c>
      <c r="O379" t="s">
        <v>6954</v>
      </c>
      <c r="P379" t="s">
        <v>7308</v>
      </c>
      <c r="Q379">
        <v>3</v>
      </c>
      <c r="R379">
        <v>4</v>
      </c>
      <c r="S379">
        <v>5.52</v>
      </c>
      <c r="T379">
        <v>5.52</v>
      </c>
      <c r="U379">
        <v>453.63</v>
      </c>
      <c r="V379">
        <v>97.32</v>
      </c>
      <c r="W379">
        <v>4.8499999999999996</v>
      </c>
      <c r="X379">
        <v>12.26</v>
      </c>
      <c r="Y379">
        <v>5.3</v>
      </c>
      <c r="Z379">
        <v>1</v>
      </c>
      <c r="AA379" t="s">
        <v>4250</v>
      </c>
      <c r="AB379">
        <v>0</v>
      </c>
      <c r="AC379">
        <v>7</v>
      </c>
      <c r="AD379">
        <v>2.0872142857142859</v>
      </c>
      <c r="AF379" t="s">
        <v>7949</v>
      </c>
      <c r="AI379">
        <v>0</v>
      </c>
      <c r="AJ379">
        <v>0</v>
      </c>
      <c r="AK379" t="s">
        <v>7977</v>
      </c>
      <c r="AL379" t="s">
        <v>7977</v>
      </c>
    </row>
    <row r="380" spans="1:38" x14ac:dyDescent="0.25">
      <c r="A380" t="s">
        <v>5583</v>
      </c>
      <c r="B380" t="s">
        <v>4839</v>
      </c>
      <c r="C380" t="s">
        <v>4842</v>
      </c>
      <c r="D380">
        <v>16</v>
      </c>
      <c r="E380" t="s">
        <v>4845</v>
      </c>
      <c r="F380">
        <v>7.8</v>
      </c>
      <c r="G380">
        <v>0</v>
      </c>
      <c r="H380">
        <v>1</v>
      </c>
      <c r="I380" t="s">
        <v>6220</v>
      </c>
      <c r="K380" t="s">
        <v>6860</v>
      </c>
      <c r="L380" t="s">
        <v>6861</v>
      </c>
      <c r="M380" t="s">
        <v>6909</v>
      </c>
      <c r="N380">
        <v>9</v>
      </c>
      <c r="O380" t="s">
        <v>6975</v>
      </c>
      <c r="P380" t="s">
        <v>7309</v>
      </c>
      <c r="Q380">
        <v>6</v>
      </c>
      <c r="R380">
        <v>1</v>
      </c>
      <c r="S380">
        <v>2.34</v>
      </c>
      <c r="T380">
        <v>2.42</v>
      </c>
      <c r="U380">
        <v>380.49</v>
      </c>
      <c r="V380">
        <v>82.62</v>
      </c>
      <c r="W380">
        <v>3.06</v>
      </c>
      <c r="Y380">
        <v>6.72</v>
      </c>
      <c r="Z380">
        <v>2</v>
      </c>
      <c r="AA380" t="s">
        <v>4250</v>
      </c>
      <c r="AB380">
        <v>0</v>
      </c>
      <c r="AC380">
        <v>2</v>
      </c>
      <c r="AD380">
        <v>5.51697619047619</v>
      </c>
      <c r="AF380" t="s">
        <v>7949</v>
      </c>
      <c r="AI380">
        <v>0</v>
      </c>
      <c r="AJ380">
        <v>0</v>
      </c>
      <c r="AK380" t="s">
        <v>7989</v>
      </c>
      <c r="AL380" t="s">
        <v>7989</v>
      </c>
    </row>
    <row r="381" spans="1:38" x14ac:dyDescent="0.25">
      <c r="A381" t="s">
        <v>5584</v>
      </c>
      <c r="B381" t="s">
        <v>4839</v>
      </c>
      <c r="C381" t="s">
        <v>4842</v>
      </c>
      <c r="D381">
        <v>16</v>
      </c>
      <c r="E381" t="s">
        <v>4845</v>
      </c>
      <c r="F381">
        <v>7.8</v>
      </c>
      <c r="G381">
        <v>0</v>
      </c>
      <c r="H381">
        <v>1</v>
      </c>
      <c r="I381" t="s">
        <v>6220</v>
      </c>
      <c r="J381" t="s">
        <v>6444</v>
      </c>
      <c r="K381" t="s">
        <v>6860</v>
      </c>
      <c r="L381" t="s">
        <v>6861</v>
      </c>
      <c r="M381" t="s">
        <v>6890</v>
      </c>
      <c r="N381">
        <v>9</v>
      </c>
      <c r="O381" t="s">
        <v>6949</v>
      </c>
      <c r="P381" t="s">
        <v>7310</v>
      </c>
      <c r="Q381">
        <v>7</v>
      </c>
      <c r="R381">
        <v>1</v>
      </c>
      <c r="S381">
        <v>2.78</v>
      </c>
      <c r="T381">
        <v>2.82</v>
      </c>
      <c r="U381">
        <v>398.44</v>
      </c>
      <c r="V381">
        <v>96.94</v>
      </c>
      <c r="W381">
        <v>1.31</v>
      </c>
      <c r="Y381">
        <v>6.3</v>
      </c>
      <c r="Z381">
        <v>2</v>
      </c>
      <c r="AA381" t="s">
        <v>4250</v>
      </c>
      <c r="AB381">
        <v>0</v>
      </c>
      <c r="AC381">
        <v>4</v>
      </c>
      <c r="AD381">
        <v>4.9374285714285717</v>
      </c>
      <c r="AF381" t="s">
        <v>7949</v>
      </c>
      <c r="AI381">
        <v>0</v>
      </c>
      <c r="AJ381">
        <v>0</v>
      </c>
    </row>
    <row r="382" spans="1:38" x14ac:dyDescent="0.25">
      <c r="A382" t="s">
        <v>5585</v>
      </c>
      <c r="B382" t="s">
        <v>4839</v>
      </c>
      <c r="C382" t="s">
        <v>4842</v>
      </c>
      <c r="D382">
        <v>16</v>
      </c>
      <c r="E382" t="s">
        <v>4845</v>
      </c>
      <c r="F382">
        <v>7.8</v>
      </c>
      <c r="G382">
        <v>0</v>
      </c>
      <c r="H382">
        <v>1</v>
      </c>
      <c r="I382" t="s">
        <v>6220</v>
      </c>
      <c r="J382" t="s">
        <v>6445</v>
      </c>
      <c r="K382" t="s">
        <v>6860</v>
      </c>
      <c r="L382" t="s">
        <v>6861</v>
      </c>
      <c r="M382" t="s">
        <v>6890</v>
      </c>
      <c r="N382">
        <v>9</v>
      </c>
      <c r="O382" t="s">
        <v>6949</v>
      </c>
      <c r="P382" t="s">
        <v>7311</v>
      </c>
      <c r="Q382">
        <v>8</v>
      </c>
      <c r="R382">
        <v>2</v>
      </c>
      <c r="S382">
        <v>1.67</v>
      </c>
      <c r="T382">
        <v>1.68</v>
      </c>
      <c r="U382">
        <v>436.39</v>
      </c>
      <c r="V382">
        <v>117.17</v>
      </c>
      <c r="W382">
        <v>0.51</v>
      </c>
      <c r="X382">
        <v>12.34</v>
      </c>
      <c r="Y382">
        <v>5.79</v>
      </c>
      <c r="Z382">
        <v>2</v>
      </c>
      <c r="AA382" t="s">
        <v>4250</v>
      </c>
      <c r="AB382">
        <v>0</v>
      </c>
      <c r="AC382">
        <v>4</v>
      </c>
      <c r="AD382">
        <v>4.0486904761904761</v>
      </c>
      <c r="AF382" t="s">
        <v>7949</v>
      </c>
      <c r="AI382">
        <v>0</v>
      </c>
      <c r="AJ382">
        <v>0</v>
      </c>
    </row>
    <row r="383" spans="1:38" x14ac:dyDescent="0.25">
      <c r="A383" t="s">
        <v>5586</v>
      </c>
      <c r="B383" t="s">
        <v>4839</v>
      </c>
      <c r="C383" t="s">
        <v>4842</v>
      </c>
      <c r="D383">
        <v>16</v>
      </c>
      <c r="E383" t="s">
        <v>4845</v>
      </c>
      <c r="F383">
        <v>7.8</v>
      </c>
      <c r="G383">
        <v>0</v>
      </c>
      <c r="H383">
        <v>1</v>
      </c>
      <c r="I383" t="s">
        <v>6220</v>
      </c>
      <c r="J383" t="s">
        <v>6446</v>
      </c>
      <c r="K383" t="s">
        <v>6860</v>
      </c>
      <c r="L383" t="s">
        <v>6861</v>
      </c>
      <c r="M383" t="s">
        <v>6902</v>
      </c>
      <c r="N383">
        <v>8</v>
      </c>
      <c r="O383" t="s">
        <v>6964</v>
      </c>
      <c r="P383" t="s">
        <v>7312</v>
      </c>
      <c r="Q383">
        <v>6</v>
      </c>
      <c r="R383">
        <v>2</v>
      </c>
      <c r="S383">
        <v>-0.83</v>
      </c>
      <c r="T383">
        <v>-0.83</v>
      </c>
      <c r="U383">
        <v>443.38</v>
      </c>
      <c r="V383">
        <v>102.49</v>
      </c>
      <c r="W383">
        <v>3.43</v>
      </c>
      <c r="X383">
        <v>9.0399999999999991</v>
      </c>
      <c r="Y383">
        <v>3.56</v>
      </c>
      <c r="Z383">
        <v>2</v>
      </c>
      <c r="AA383" t="s">
        <v>4250</v>
      </c>
      <c r="AB383">
        <v>0</v>
      </c>
      <c r="AC383">
        <v>5</v>
      </c>
      <c r="AD383">
        <v>4.4880952380952381</v>
      </c>
      <c r="AF383" t="s">
        <v>7949</v>
      </c>
      <c r="AI383">
        <v>0</v>
      </c>
      <c r="AJ383">
        <v>0</v>
      </c>
    </row>
    <row r="384" spans="1:38" x14ac:dyDescent="0.25">
      <c r="A384" t="s">
        <v>5587</v>
      </c>
      <c r="B384" t="s">
        <v>4839</v>
      </c>
      <c r="C384" t="s">
        <v>4842</v>
      </c>
      <c r="D384">
        <v>16.3</v>
      </c>
      <c r="E384" t="s">
        <v>4845</v>
      </c>
      <c r="F384">
        <v>7.79</v>
      </c>
      <c r="G384">
        <v>0</v>
      </c>
      <c r="H384">
        <v>1</v>
      </c>
      <c r="I384" t="s">
        <v>6220</v>
      </c>
      <c r="J384" t="s">
        <v>6447</v>
      </c>
      <c r="K384" t="s">
        <v>6860</v>
      </c>
      <c r="L384" t="s">
        <v>6861</v>
      </c>
      <c r="M384" t="s">
        <v>6882</v>
      </c>
      <c r="N384">
        <v>8</v>
      </c>
      <c r="O384" t="s">
        <v>6941</v>
      </c>
      <c r="P384" t="s">
        <v>7313</v>
      </c>
      <c r="Q384">
        <v>8</v>
      </c>
      <c r="R384">
        <v>3</v>
      </c>
      <c r="S384">
        <v>0.61</v>
      </c>
      <c r="T384">
        <v>0.65</v>
      </c>
      <c r="U384">
        <v>477.52</v>
      </c>
      <c r="V384">
        <v>143.36000000000001</v>
      </c>
      <c r="W384">
        <v>1.64</v>
      </c>
      <c r="X384">
        <v>8.84</v>
      </c>
      <c r="Y384">
        <v>6.36</v>
      </c>
      <c r="Z384">
        <v>2</v>
      </c>
      <c r="AA384" t="s">
        <v>4250</v>
      </c>
      <c r="AB384">
        <v>0</v>
      </c>
      <c r="AC384">
        <v>4</v>
      </c>
      <c r="AD384">
        <v>3.3272380952380951</v>
      </c>
      <c r="AF384" t="s">
        <v>7949</v>
      </c>
      <c r="AI384">
        <v>0</v>
      </c>
      <c r="AJ384">
        <v>0</v>
      </c>
    </row>
    <row r="385" spans="1:38" x14ac:dyDescent="0.25">
      <c r="A385" t="s">
        <v>5588</v>
      </c>
      <c r="B385" t="s">
        <v>4839</v>
      </c>
      <c r="C385" t="s">
        <v>4842</v>
      </c>
      <c r="D385">
        <v>16.399999999999999</v>
      </c>
      <c r="E385" t="s">
        <v>4845</v>
      </c>
      <c r="F385">
        <v>7.79</v>
      </c>
      <c r="G385">
        <v>0</v>
      </c>
      <c r="H385">
        <v>1</v>
      </c>
      <c r="I385" t="s">
        <v>6220</v>
      </c>
      <c r="J385" t="s">
        <v>6448</v>
      </c>
      <c r="K385" t="s">
        <v>6860</v>
      </c>
      <c r="L385" t="s">
        <v>6861</v>
      </c>
      <c r="M385" t="s">
        <v>6882</v>
      </c>
      <c r="N385">
        <v>8</v>
      </c>
      <c r="O385" t="s">
        <v>6941</v>
      </c>
      <c r="P385" t="s">
        <v>7314</v>
      </c>
      <c r="Q385">
        <v>7</v>
      </c>
      <c r="R385">
        <v>3</v>
      </c>
      <c r="S385">
        <v>0.17</v>
      </c>
      <c r="T385">
        <v>0.21</v>
      </c>
      <c r="U385">
        <v>476.53</v>
      </c>
      <c r="V385">
        <v>130.47</v>
      </c>
      <c r="W385">
        <v>2.2400000000000002</v>
      </c>
      <c r="X385">
        <v>10.17</v>
      </c>
      <c r="Y385">
        <v>6.36</v>
      </c>
      <c r="Z385">
        <v>2</v>
      </c>
      <c r="AA385" t="s">
        <v>4250</v>
      </c>
      <c r="AB385">
        <v>0</v>
      </c>
      <c r="AC385">
        <v>4</v>
      </c>
      <c r="AD385">
        <v>3.3343095238095239</v>
      </c>
      <c r="AF385" t="s">
        <v>7949</v>
      </c>
      <c r="AI385">
        <v>0</v>
      </c>
      <c r="AJ385">
        <v>0</v>
      </c>
    </row>
    <row r="386" spans="1:38" x14ac:dyDescent="0.25">
      <c r="A386" t="s">
        <v>5589</v>
      </c>
      <c r="B386" t="s">
        <v>4839</v>
      </c>
      <c r="C386" t="s">
        <v>4842</v>
      </c>
      <c r="D386">
        <v>16.8</v>
      </c>
      <c r="E386" t="s">
        <v>4845</v>
      </c>
      <c r="F386">
        <v>7.78</v>
      </c>
      <c r="G386">
        <v>0</v>
      </c>
      <c r="H386">
        <v>1</v>
      </c>
      <c r="I386" t="s">
        <v>6220</v>
      </c>
      <c r="K386" t="s">
        <v>6860</v>
      </c>
      <c r="L386" t="s">
        <v>6861</v>
      </c>
      <c r="M386" t="s">
        <v>6867</v>
      </c>
      <c r="N386">
        <v>9</v>
      </c>
      <c r="O386" t="s">
        <v>6923</v>
      </c>
      <c r="P386" t="s">
        <v>7315</v>
      </c>
      <c r="Q386">
        <v>9</v>
      </c>
      <c r="R386">
        <v>6</v>
      </c>
      <c r="S386">
        <v>3.82</v>
      </c>
      <c r="T386">
        <v>3.82</v>
      </c>
      <c r="U386">
        <v>725.01</v>
      </c>
      <c r="V386">
        <v>187.85</v>
      </c>
      <c r="W386">
        <v>3.86</v>
      </c>
      <c r="X386">
        <v>11.59</v>
      </c>
      <c r="Y386">
        <v>3.17</v>
      </c>
      <c r="Z386">
        <v>1</v>
      </c>
      <c r="AA386" t="s">
        <v>4250</v>
      </c>
      <c r="AB386">
        <v>2</v>
      </c>
      <c r="AC386">
        <v>20</v>
      </c>
      <c r="AD386">
        <v>1.68</v>
      </c>
      <c r="AF386" t="s">
        <v>7949</v>
      </c>
      <c r="AI386">
        <v>0</v>
      </c>
      <c r="AJ386">
        <v>0</v>
      </c>
      <c r="AK386" t="s">
        <v>7959</v>
      </c>
      <c r="AL386" t="s">
        <v>7959</v>
      </c>
    </row>
    <row r="387" spans="1:38" x14ac:dyDescent="0.25">
      <c r="A387" t="s">
        <v>5590</v>
      </c>
      <c r="B387" t="s">
        <v>4839</v>
      </c>
      <c r="C387" t="s">
        <v>4842</v>
      </c>
      <c r="D387">
        <v>17</v>
      </c>
      <c r="E387" t="s">
        <v>4845</v>
      </c>
      <c r="F387">
        <v>7.77</v>
      </c>
      <c r="G387">
        <v>0</v>
      </c>
      <c r="H387">
        <v>1</v>
      </c>
      <c r="I387" t="s">
        <v>6220</v>
      </c>
      <c r="K387" t="s">
        <v>6860</v>
      </c>
      <c r="M387" t="s">
        <v>6865</v>
      </c>
      <c r="N387">
        <v>8</v>
      </c>
      <c r="O387" t="s">
        <v>6960</v>
      </c>
      <c r="P387" t="s">
        <v>7316</v>
      </c>
      <c r="Q387">
        <v>6</v>
      </c>
      <c r="R387">
        <v>1</v>
      </c>
      <c r="S387">
        <v>3.8</v>
      </c>
      <c r="T387">
        <v>5.69</v>
      </c>
      <c r="U387">
        <v>516.69000000000005</v>
      </c>
      <c r="V387">
        <v>80.39</v>
      </c>
      <c r="W387">
        <v>5.53</v>
      </c>
      <c r="Y387">
        <v>10.02</v>
      </c>
      <c r="Z387">
        <v>2</v>
      </c>
      <c r="AA387" t="s">
        <v>4250</v>
      </c>
      <c r="AB387">
        <v>2</v>
      </c>
      <c r="AC387">
        <v>2</v>
      </c>
      <c r="AD387">
        <v>1.933333333333334</v>
      </c>
      <c r="AF387" t="s">
        <v>7952</v>
      </c>
      <c r="AI387">
        <v>0</v>
      </c>
      <c r="AJ387">
        <v>0</v>
      </c>
      <c r="AK387" t="s">
        <v>7980</v>
      </c>
      <c r="AL387" t="s">
        <v>7980</v>
      </c>
    </row>
    <row r="388" spans="1:38" x14ac:dyDescent="0.25">
      <c r="A388" t="s">
        <v>5591</v>
      </c>
      <c r="B388" t="s">
        <v>4839</v>
      </c>
      <c r="C388" t="s">
        <v>4842</v>
      </c>
      <c r="D388">
        <v>17</v>
      </c>
      <c r="E388" t="s">
        <v>4845</v>
      </c>
      <c r="F388">
        <v>7.77</v>
      </c>
      <c r="G388">
        <v>0.03</v>
      </c>
      <c r="H388">
        <v>2</v>
      </c>
      <c r="I388" t="s">
        <v>6220</v>
      </c>
      <c r="K388" t="s">
        <v>6860</v>
      </c>
      <c r="M388" t="s">
        <v>6910</v>
      </c>
      <c r="N388">
        <v>8</v>
      </c>
      <c r="O388" t="s">
        <v>6976</v>
      </c>
      <c r="P388" t="s">
        <v>7317</v>
      </c>
      <c r="Q388">
        <v>3</v>
      </c>
      <c r="R388">
        <v>1</v>
      </c>
      <c r="S388">
        <v>3.97</v>
      </c>
      <c r="T388">
        <v>3.97</v>
      </c>
      <c r="U388">
        <v>346.34</v>
      </c>
      <c r="V388">
        <v>45.98</v>
      </c>
      <c r="W388">
        <v>4.82</v>
      </c>
      <c r="X388">
        <v>9.2799999999999994</v>
      </c>
      <c r="Y388">
        <v>4.9000000000000004</v>
      </c>
      <c r="Z388">
        <v>5</v>
      </c>
      <c r="AA388" t="s">
        <v>4250</v>
      </c>
      <c r="AB388">
        <v>0</v>
      </c>
      <c r="AC388">
        <v>2</v>
      </c>
      <c r="AD388">
        <v>4.3633333333333333</v>
      </c>
      <c r="AF388" t="s">
        <v>7949</v>
      </c>
      <c r="AI388">
        <v>0</v>
      </c>
      <c r="AJ388">
        <v>0</v>
      </c>
      <c r="AK388" t="s">
        <v>7990</v>
      </c>
      <c r="AL388" t="s">
        <v>7990</v>
      </c>
    </row>
    <row r="389" spans="1:38" x14ac:dyDescent="0.25">
      <c r="A389" t="s">
        <v>5592</v>
      </c>
      <c r="B389" t="s">
        <v>4839</v>
      </c>
      <c r="C389" t="s">
        <v>4842</v>
      </c>
      <c r="D389">
        <v>17</v>
      </c>
      <c r="E389" t="s">
        <v>4845</v>
      </c>
      <c r="F389">
        <v>7.77</v>
      </c>
      <c r="G389">
        <v>0</v>
      </c>
      <c r="H389">
        <v>1</v>
      </c>
      <c r="I389" t="s">
        <v>6220</v>
      </c>
      <c r="J389" t="s">
        <v>6449</v>
      </c>
      <c r="K389" t="s">
        <v>6860</v>
      </c>
      <c r="L389" t="s">
        <v>6861</v>
      </c>
      <c r="M389" t="s">
        <v>6882</v>
      </c>
      <c r="N389">
        <v>8</v>
      </c>
      <c r="O389" t="s">
        <v>6941</v>
      </c>
      <c r="P389" t="s">
        <v>7318</v>
      </c>
      <c r="Q389">
        <v>6</v>
      </c>
      <c r="R389">
        <v>3</v>
      </c>
      <c r="S389">
        <v>0.98</v>
      </c>
      <c r="T389">
        <v>1</v>
      </c>
      <c r="U389">
        <v>500.47</v>
      </c>
      <c r="V389">
        <v>121.24</v>
      </c>
      <c r="W389">
        <v>2.86</v>
      </c>
      <c r="X389">
        <v>10.06</v>
      </c>
      <c r="Y389">
        <v>6.15</v>
      </c>
      <c r="Z389">
        <v>2</v>
      </c>
      <c r="AA389" t="s">
        <v>4250</v>
      </c>
      <c r="AB389">
        <v>1</v>
      </c>
      <c r="AC389">
        <v>3</v>
      </c>
      <c r="AD389">
        <v>3.166666666666667</v>
      </c>
      <c r="AF389" t="s">
        <v>7949</v>
      </c>
      <c r="AI389">
        <v>0</v>
      </c>
      <c r="AJ389">
        <v>0</v>
      </c>
    </row>
    <row r="390" spans="1:38" x14ac:dyDescent="0.25">
      <c r="A390" t="s">
        <v>5593</v>
      </c>
      <c r="B390" t="s">
        <v>4839</v>
      </c>
      <c r="C390" t="s">
        <v>4842</v>
      </c>
      <c r="D390">
        <v>17</v>
      </c>
      <c r="E390" t="s">
        <v>4845</v>
      </c>
      <c r="F390">
        <v>7.77</v>
      </c>
      <c r="G390">
        <v>0</v>
      </c>
      <c r="H390">
        <v>1</v>
      </c>
      <c r="I390" t="s">
        <v>6220</v>
      </c>
      <c r="J390" t="s">
        <v>6450</v>
      </c>
      <c r="K390" t="s">
        <v>6860</v>
      </c>
      <c r="L390" t="s">
        <v>6861</v>
      </c>
      <c r="M390" t="s">
        <v>6882</v>
      </c>
      <c r="N390">
        <v>8</v>
      </c>
      <c r="O390" t="s">
        <v>6941</v>
      </c>
      <c r="P390" t="s">
        <v>7319</v>
      </c>
      <c r="Q390">
        <v>6</v>
      </c>
      <c r="R390">
        <v>3</v>
      </c>
      <c r="S390">
        <v>1.68</v>
      </c>
      <c r="T390">
        <v>1.76</v>
      </c>
      <c r="U390">
        <v>459.38</v>
      </c>
      <c r="V390">
        <v>112.01</v>
      </c>
      <c r="W390">
        <v>3.45</v>
      </c>
      <c r="X390">
        <v>10.61</v>
      </c>
      <c r="Y390">
        <v>6.69</v>
      </c>
      <c r="Z390">
        <v>2</v>
      </c>
      <c r="AA390" t="s">
        <v>4250</v>
      </c>
      <c r="AB390">
        <v>0</v>
      </c>
      <c r="AC390">
        <v>3</v>
      </c>
      <c r="AD390">
        <v>3.7231428571428569</v>
      </c>
      <c r="AF390" t="s">
        <v>7949</v>
      </c>
      <c r="AI390">
        <v>0</v>
      </c>
      <c r="AJ390">
        <v>0</v>
      </c>
    </row>
    <row r="391" spans="1:38" x14ac:dyDescent="0.25">
      <c r="A391" t="s">
        <v>5594</v>
      </c>
      <c r="B391" t="s">
        <v>4839</v>
      </c>
      <c r="C391" t="s">
        <v>4842</v>
      </c>
      <c r="D391">
        <v>17</v>
      </c>
      <c r="E391" t="s">
        <v>4845</v>
      </c>
      <c r="F391">
        <v>7.77</v>
      </c>
      <c r="G391">
        <v>0.42</v>
      </c>
      <c r="H391">
        <v>2</v>
      </c>
      <c r="I391" t="s">
        <v>6221</v>
      </c>
      <c r="J391" t="s">
        <v>6451</v>
      </c>
      <c r="K391" t="s">
        <v>6860</v>
      </c>
      <c r="L391" t="s">
        <v>6861</v>
      </c>
      <c r="M391" t="s">
        <v>6893</v>
      </c>
      <c r="N391">
        <v>8</v>
      </c>
      <c r="O391" t="s">
        <v>6956</v>
      </c>
      <c r="P391" t="s">
        <v>7320</v>
      </c>
      <c r="Q391">
        <v>5</v>
      </c>
      <c r="R391">
        <v>5</v>
      </c>
      <c r="U391">
        <v>451.54</v>
      </c>
      <c r="V391">
        <v>110.13</v>
      </c>
      <c r="W391">
        <v>3.99</v>
      </c>
      <c r="X391">
        <v>9.94</v>
      </c>
      <c r="Y391">
        <v>10.49</v>
      </c>
      <c r="Z391">
        <v>2</v>
      </c>
      <c r="AA391" t="s">
        <v>4250</v>
      </c>
      <c r="AB391">
        <v>0</v>
      </c>
      <c r="AC391">
        <v>5</v>
      </c>
      <c r="AF391" t="s">
        <v>7952</v>
      </c>
      <c r="AI391">
        <v>0</v>
      </c>
      <c r="AJ391">
        <v>0</v>
      </c>
    </row>
    <row r="392" spans="1:38" x14ac:dyDescent="0.25">
      <c r="A392" t="s">
        <v>5595</v>
      </c>
      <c r="B392" t="s">
        <v>4839</v>
      </c>
      <c r="C392" t="s">
        <v>4842</v>
      </c>
      <c r="D392">
        <v>17</v>
      </c>
      <c r="E392" t="s">
        <v>4845</v>
      </c>
      <c r="F392">
        <v>7.77</v>
      </c>
      <c r="G392">
        <v>0.42</v>
      </c>
      <c r="H392">
        <v>2</v>
      </c>
      <c r="I392" t="s">
        <v>6221</v>
      </c>
      <c r="J392" t="s">
        <v>6452</v>
      </c>
      <c r="K392" t="s">
        <v>6860</v>
      </c>
      <c r="L392" t="s">
        <v>6861</v>
      </c>
      <c r="M392" t="s">
        <v>6879</v>
      </c>
      <c r="N392">
        <v>8</v>
      </c>
      <c r="O392" t="s">
        <v>6955</v>
      </c>
      <c r="P392" t="s">
        <v>7321</v>
      </c>
      <c r="Q392">
        <v>5</v>
      </c>
      <c r="R392">
        <v>3</v>
      </c>
      <c r="S392">
        <v>2.1</v>
      </c>
      <c r="T392">
        <v>2.17</v>
      </c>
      <c r="U392">
        <v>443.48</v>
      </c>
      <c r="V392">
        <v>98.18</v>
      </c>
      <c r="W392">
        <v>2.2999999999999998</v>
      </c>
      <c r="X392">
        <v>8.18</v>
      </c>
      <c r="Y392">
        <v>0</v>
      </c>
      <c r="Z392">
        <v>2</v>
      </c>
      <c r="AA392" t="s">
        <v>4250</v>
      </c>
      <c r="AB392">
        <v>0</v>
      </c>
      <c r="AC392">
        <v>3</v>
      </c>
      <c r="AD392">
        <v>4.2477142857142853</v>
      </c>
      <c r="AF392" t="s">
        <v>7949</v>
      </c>
      <c r="AI392">
        <v>0</v>
      </c>
      <c r="AJ392">
        <v>0</v>
      </c>
    </row>
    <row r="393" spans="1:38" x14ac:dyDescent="0.25">
      <c r="A393" t="s">
        <v>5596</v>
      </c>
      <c r="B393" t="s">
        <v>4839</v>
      </c>
      <c r="C393" t="s">
        <v>4842</v>
      </c>
      <c r="D393">
        <v>17.100000000000001</v>
      </c>
      <c r="E393" t="s">
        <v>4845</v>
      </c>
      <c r="F393">
        <v>7.77</v>
      </c>
      <c r="G393">
        <v>0.5</v>
      </c>
      <c r="H393">
        <v>2</v>
      </c>
      <c r="I393" t="s">
        <v>6221</v>
      </c>
      <c r="J393" t="s">
        <v>6453</v>
      </c>
      <c r="K393" t="s">
        <v>6860</v>
      </c>
      <c r="L393" t="s">
        <v>6861</v>
      </c>
      <c r="M393" t="s">
        <v>6882</v>
      </c>
      <c r="N393">
        <v>8</v>
      </c>
      <c r="O393" t="s">
        <v>6941</v>
      </c>
      <c r="P393" t="s">
        <v>7322</v>
      </c>
      <c r="Q393">
        <v>5</v>
      </c>
      <c r="R393">
        <v>3</v>
      </c>
      <c r="S393">
        <v>0.8</v>
      </c>
      <c r="T393">
        <v>0.92</v>
      </c>
      <c r="U393">
        <v>434.47</v>
      </c>
      <c r="V393">
        <v>112.01</v>
      </c>
      <c r="W393">
        <v>2.75</v>
      </c>
      <c r="X393">
        <v>9.93</v>
      </c>
      <c r="Y393">
        <v>6.93</v>
      </c>
      <c r="Z393">
        <v>2</v>
      </c>
      <c r="AA393" t="s">
        <v>4250</v>
      </c>
      <c r="AB393">
        <v>0</v>
      </c>
      <c r="AC393">
        <v>3</v>
      </c>
      <c r="AD393">
        <v>3.901071428571429</v>
      </c>
      <c r="AF393" t="s">
        <v>7949</v>
      </c>
      <c r="AI393">
        <v>0</v>
      </c>
      <c r="AJ393">
        <v>0</v>
      </c>
    </row>
    <row r="394" spans="1:38" x14ac:dyDescent="0.25">
      <c r="A394" t="s">
        <v>5597</v>
      </c>
      <c r="B394" t="s">
        <v>4839</v>
      </c>
      <c r="C394" t="s">
        <v>4842</v>
      </c>
      <c r="D394">
        <v>17.7</v>
      </c>
      <c r="E394" t="s">
        <v>4845</v>
      </c>
      <c r="F394">
        <v>7.75</v>
      </c>
      <c r="G394">
        <v>0.23</v>
      </c>
      <c r="H394">
        <v>2</v>
      </c>
      <c r="I394" t="s">
        <v>6220</v>
      </c>
      <c r="J394" t="s">
        <v>6454</v>
      </c>
      <c r="K394" t="s">
        <v>6860</v>
      </c>
      <c r="L394" t="s">
        <v>6861</v>
      </c>
      <c r="M394" t="s">
        <v>6874</v>
      </c>
      <c r="N394">
        <v>8</v>
      </c>
      <c r="O394" t="s">
        <v>6931</v>
      </c>
      <c r="P394" t="s">
        <v>7323</v>
      </c>
      <c r="Q394">
        <v>8</v>
      </c>
      <c r="R394">
        <v>2</v>
      </c>
      <c r="S394">
        <v>4.9800000000000004</v>
      </c>
      <c r="T394">
        <v>4.9800000000000004</v>
      </c>
      <c r="U394">
        <v>535.03</v>
      </c>
      <c r="V394">
        <v>113.2</v>
      </c>
      <c r="W394">
        <v>3.96</v>
      </c>
      <c r="Y394">
        <v>1.66</v>
      </c>
      <c r="Z394">
        <v>4</v>
      </c>
      <c r="AA394" t="s">
        <v>4250</v>
      </c>
      <c r="AB394">
        <v>1</v>
      </c>
      <c r="AC394">
        <v>4</v>
      </c>
      <c r="AD394">
        <v>1.7366666666666659</v>
      </c>
      <c r="AF394" t="s">
        <v>7949</v>
      </c>
      <c r="AI394">
        <v>0</v>
      </c>
      <c r="AJ394">
        <v>0</v>
      </c>
    </row>
    <row r="395" spans="1:38" x14ac:dyDescent="0.25">
      <c r="A395" t="s">
        <v>5598</v>
      </c>
      <c r="B395" t="s">
        <v>4839</v>
      </c>
      <c r="C395" t="s">
        <v>4842</v>
      </c>
      <c r="D395">
        <v>18</v>
      </c>
      <c r="E395" t="s">
        <v>4845</v>
      </c>
      <c r="F395">
        <v>7.75</v>
      </c>
      <c r="G395">
        <v>0.34</v>
      </c>
      <c r="H395">
        <v>2</v>
      </c>
      <c r="I395" t="s">
        <v>6220</v>
      </c>
      <c r="K395" t="s">
        <v>6860</v>
      </c>
      <c r="L395" t="s">
        <v>6861</v>
      </c>
      <c r="M395" t="s">
        <v>6891</v>
      </c>
      <c r="N395">
        <v>9</v>
      </c>
      <c r="O395" t="s">
        <v>6950</v>
      </c>
      <c r="P395" t="s">
        <v>7324</v>
      </c>
      <c r="Q395">
        <v>4</v>
      </c>
      <c r="R395">
        <v>4</v>
      </c>
      <c r="S395">
        <v>3.04</v>
      </c>
      <c r="T395">
        <v>4.1399999999999997</v>
      </c>
      <c r="U395">
        <v>550.65</v>
      </c>
      <c r="V395">
        <v>93.7</v>
      </c>
      <c r="W395">
        <v>3.86</v>
      </c>
      <c r="X395">
        <v>12.54</v>
      </c>
      <c r="Y395">
        <v>8.58</v>
      </c>
      <c r="Z395">
        <v>3</v>
      </c>
      <c r="AA395" t="s">
        <v>4250</v>
      </c>
      <c r="AB395">
        <v>1</v>
      </c>
      <c r="AC395">
        <v>12</v>
      </c>
      <c r="AD395">
        <v>2.496666666666667</v>
      </c>
      <c r="AF395" t="s">
        <v>7952</v>
      </c>
      <c r="AI395">
        <v>0</v>
      </c>
      <c r="AJ395">
        <v>0</v>
      </c>
      <c r="AK395" t="s">
        <v>7975</v>
      </c>
      <c r="AL395" t="s">
        <v>7975</v>
      </c>
    </row>
    <row r="396" spans="1:38" x14ac:dyDescent="0.25">
      <c r="A396" t="s">
        <v>5599</v>
      </c>
      <c r="B396" t="s">
        <v>4839</v>
      </c>
      <c r="C396" t="s">
        <v>4842</v>
      </c>
      <c r="D396">
        <v>18</v>
      </c>
      <c r="E396" t="s">
        <v>4845</v>
      </c>
      <c r="F396">
        <v>7.75</v>
      </c>
      <c r="G396">
        <v>0</v>
      </c>
      <c r="H396">
        <v>1</v>
      </c>
      <c r="I396" t="s">
        <v>6220</v>
      </c>
      <c r="J396" t="s">
        <v>6455</v>
      </c>
      <c r="K396" t="s">
        <v>6860</v>
      </c>
      <c r="L396" t="s">
        <v>6861</v>
      </c>
      <c r="M396" t="s">
        <v>6902</v>
      </c>
      <c r="N396">
        <v>8</v>
      </c>
      <c r="O396" t="s">
        <v>6964</v>
      </c>
      <c r="P396" t="s">
        <v>7325</v>
      </c>
      <c r="Q396">
        <v>4</v>
      </c>
      <c r="R396">
        <v>2</v>
      </c>
      <c r="S396">
        <v>-0.21</v>
      </c>
      <c r="T396">
        <v>-0.21</v>
      </c>
      <c r="U396">
        <v>432.78</v>
      </c>
      <c r="V396">
        <v>80.37</v>
      </c>
      <c r="W396">
        <v>4.37</v>
      </c>
      <c r="X396">
        <v>10.130000000000001</v>
      </c>
      <c r="Y396">
        <v>3.56</v>
      </c>
      <c r="Z396">
        <v>2</v>
      </c>
      <c r="AA396" t="s">
        <v>4250</v>
      </c>
      <c r="AB396">
        <v>0</v>
      </c>
      <c r="AC396">
        <v>4</v>
      </c>
      <c r="AD396">
        <v>4.980142857142857</v>
      </c>
      <c r="AF396" t="s">
        <v>7949</v>
      </c>
      <c r="AI396">
        <v>0</v>
      </c>
      <c r="AJ396">
        <v>0</v>
      </c>
    </row>
    <row r="397" spans="1:38" x14ac:dyDescent="0.25">
      <c r="A397" t="s">
        <v>5600</v>
      </c>
      <c r="B397" t="s">
        <v>4839</v>
      </c>
      <c r="C397" t="s">
        <v>4842</v>
      </c>
      <c r="D397">
        <v>18</v>
      </c>
      <c r="E397" t="s">
        <v>4845</v>
      </c>
      <c r="F397">
        <v>7.75</v>
      </c>
      <c r="G397">
        <v>0.59</v>
      </c>
      <c r="H397">
        <v>2</v>
      </c>
      <c r="I397" t="s">
        <v>6221</v>
      </c>
      <c r="J397" t="s">
        <v>6456</v>
      </c>
      <c r="K397" t="s">
        <v>6860</v>
      </c>
      <c r="L397" t="s">
        <v>6861</v>
      </c>
      <c r="M397" t="s">
        <v>6879</v>
      </c>
      <c r="N397">
        <v>8</v>
      </c>
      <c r="O397" t="s">
        <v>6955</v>
      </c>
      <c r="P397" t="s">
        <v>7326</v>
      </c>
      <c r="Q397">
        <v>5</v>
      </c>
      <c r="R397">
        <v>3</v>
      </c>
      <c r="S397">
        <v>3.05</v>
      </c>
      <c r="T397">
        <v>3.06</v>
      </c>
      <c r="U397">
        <v>475.49</v>
      </c>
      <c r="V397">
        <v>98.18</v>
      </c>
      <c r="W397">
        <v>3.04</v>
      </c>
      <c r="X397">
        <v>9.3000000000000007</v>
      </c>
      <c r="Y397">
        <v>0</v>
      </c>
      <c r="Z397">
        <v>2</v>
      </c>
      <c r="AA397" t="s">
        <v>4250</v>
      </c>
      <c r="AB397">
        <v>0</v>
      </c>
      <c r="AC397">
        <v>3</v>
      </c>
      <c r="AD397">
        <v>3.514071428571429</v>
      </c>
      <c r="AF397" t="s">
        <v>7949</v>
      </c>
      <c r="AI397">
        <v>0</v>
      </c>
      <c r="AJ397">
        <v>0</v>
      </c>
    </row>
    <row r="398" spans="1:38" x14ac:dyDescent="0.25">
      <c r="A398" t="s">
        <v>5601</v>
      </c>
      <c r="B398" t="s">
        <v>4839</v>
      </c>
      <c r="C398" t="s">
        <v>4842</v>
      </c>
      <c r="D398">
        <v>18</v>
      </c>
      <c r="E398" t="s">
        <v>4845</v>
      </c>
      <c r="F398">
        <v>7.75</v>
      </c>
      <c r="G398">
        <v>0</v>
      </c>
      <c r="H398">
        <v>1</v>
      </c>
      <c r="I398" t="s">
        <v>6220</v>
      </c>
      <c r="J398" t="s">
        <v>6457</v>
      </c>
      <c r="K398" t="s">
        <v>6860</v>
      </c>
      <c r="L398" t="s">
        <v>6861</v>
      </c>
      <c r="M398" t="s">
        <v>6898</v>
      </c>
      <c r="N398">
        <v>8</v>
      </c>
      <c r="O398" t="s">
        <v>6959</v>
      </c>
      <c r="P398" t="s">
        <v>7327</v>
      </c>
      <c r="Q398">
        <v>6</v>
      </c>
      <c r="R398">
        <v>2</v>
      </c>
      <c r="S398">
        <v>-0.63</v>
      </c>
      <c r="T398">
        <v>-0.62</v>
      </c>
      <c r="U398">
        <v>425.39</v>
      </c>
      <c r="V398">
        <v>102.49</v>
      </c>
      <c r="W398">
        <v>3.22</v>
      </c>
      <c r="X398">
        <v>8.99</v>
      </c>
      <c r="Y398">
        <v>2.81</v>
      </c>
      <c r="Z398">
        <v>2</v>
      </c>
      <c r="AA398" t="s">
        <v>4250</v>
      </c>
      <c r="AB398">
        <v>0</v>
      </c>
      <c r="AC398">
        <v>4</v>
      </c>
      <c r="AD398">
        <v>4.6165952380952389</v>
      </c>
      <c r="AF398" t="s">
        <v>7949</v>
      </c>
      <c r="AI398">
        <v>0</v>
      </c>
      <c r="AJ398">
        <v>0</v>
      </c>
    </row>
    <row r="399" spans="1:38" x14ac:dyDescent="0.25">
      <c r="A399" t="s">
        <v>5602</v>
      </c>
      <c r="B399" t="s">
        <v>4839</v>
      </c>
      <c r="C399" t="s">
        <v>4842</v>
      </c>
      <c r="D399">
        <v>18</v>
      </c>
      <c r="E399" t="s">
        <v>4845</v>
      </c>
      <c r="F399">
        <v>7.75</v>
      </c>
      <c r="G399">
        <v>0</v>
      </c>
      <c r="H399">
        <v>1</v>
      </c>
      <c r="I399" t="s">
        <v>6220</v>
      </c>
      <c r="K399" t="s">
        <v>6860</v>
      </c>
      <c r="L399" t="s">
        <v>6861</v>
      </c>
      <c r="M399" t="s">
        <v>6909</v>
      </c>
      <c r="N399">
        <v>9</v>
      </c>
      <c r="O399" t="s">
        <v>6975</v>
      </c>
      <c r="P399" t="s">
        <v>7328</v>
      </c>
      <c r="Q399">
        <v>5</v>
      </c>
      <c r="R399">
        <v>1</v>
      </c>
      <c r="S399">
        <v>3.73</v>
      </c>
      <c r="T399">
        <v>3.73</v>
      </c>
      <c r="U399">
        <v>423.94</v>
      </c>
      <c r="V399">
        <v>80.63</v>
      </c>
      <c r="W399">
        <v>4.55</v>
      </c>
      <c r="Y399">
        <v>2.29</v>
      </c>
      <c r="Z399">
        <v>2</v>
      </c>
      <c r="AA399" t="s">
        <v>4250</v>
      </c>
      <c r="AB399">
        <v>0</v>
      </c>
      <c r="AC399">
        <v>2</v>
      </c>
      <c r="AD399">
        <v>4.1466190476190476</v>
      </c>
      <c r="AF399" t="s">
        <v>7949</v>
      </c>
      <c r="AI399">
        <v>0</v>
      </c>
      <c r="AJ399">
        <v>0</v>
      </c>
      <c r="AK399" t="s">
        <v>7989</v>
      </c>
      <c r="AL399" t="s">
        <v>7989</v>
      </c>
    </row>
    <row r="400" spans="1:38" x14ac:dyDescent="0.25">
      <c r="A400" t="s">
        <v>5603</v>
      </c>
      <c r="B400" t="s">
        <v>4839</v>
      </c>
      <c r="C400" t="s">
        <v>4842</v>
      </c>
      <c r="D400">
        <v>18.18</v>
      </c>
      <c r="E400" t="s">
        <v>4845</v>
      </c>
      <c r="F400">
        <v>7.74</v>
      </c>
      <c r="G400">
        <v>0.62</v>
      </c>
      <c r="H400">
        <v>2</v>
      </c>
      <c r="I400" t="s">
        <v>6221</v>
      </c>
      <c r="J400" t="s">
        <v>6458</v>
      </c>
      <c r="K400" t="s">
        <v>6860</v>
      </c>
      <c r="L400" t="s">
        <v>6861</v>
      </c>
      <c r="M400" t="s">
        <v>6899</v>
      </c>
      <c r="N400">
        <v>8</v>
      </c>
      <c r="O400" t="s">
        <v>6961</v>
      </c>
      <c r="P400" t="s">
        <v>7329</v>
      </c>
      <c r="Q400">
        <v>7</v>
      </c>
      <c r="R400">
        <v>3</v>
      </c>
      <c r="S400">
        <v>0.69</v>
      </c>
      <c r="T400">
        <v>0.69</v>
      </c>
      <c r="U400">
        <v>449.46</v>
      </c>
      <c r="V400">
        <v>133.71</v>
      </c>
      <c r="W400">
        <v>0.88</v>
      </c>
      <c r="X400">
        <v>10.27</v>
      </c>
      <c r="Y400">
        <v>1.85</v>
      </c>
      <c r="Z400">
        <v>2</v>
      </c>
      <c r="AA400" t="s">
        <v>4250</v>
      </c>
      <c r="AB400">
        <v>0</v>
      </c>
      <c r="AC400">
        <v>4</v>
      </c>
      <c r="AD400">
        <v>3.5276666666666672</v>
      </c>
      <c r="AF400" t="s">
        <v>7949</v>
      </c>
      <c r="AI400">
        <v>0</v>
      </c>
      <c r="AJ400">
        <v>0</v>
      </c>
    </row>
    <row r="401" spans="1:38" x14ac:dyDescent="0.25">
      <c r="A401" t="s">
        <v>5604</v>
      </c>
      <c r="B401" t="s">
        <v>4839</v>
      </c>
      <c r="C401" t="s">
        <v>4842</v>
      </c>
      <c r="D401">
        <v>18.3</v>
      </c>
      <c r="E401" t="s">
        <v>4845</v>
      </c>
      <c r="F401">
        <v>7.74</v>
      </c>
      <c r="G401">
        <v>0.43</v>
      </c>
      <c r="H401">
        <v>2</v>
      </c>
      <c r="I401" t="s">
        <v>6221</v>
      </c>
      <c r="J401" t="s">
        <v>6459</v>
      </c>
      <c r="K401" t="s">
        <v>6860</v>
      </c>
      <c r="L401" t="s">
        <v>6861</v>
      </c>
      <c r="M401" t="s">
        <v>6882</v>
      </c>
      <c r="N401">
        <v>8</v>
      </c>
      <c r="O401" t="s">
        <v>6941</v>
      </c>
      <c r="P401" t="s">
        <v>7330</v>
      </c>
      <c r="Q401">
        <v>6</v>
      </c>
      <c r="R401">
        <v>2</v>
      </c>
      <c r="S401">
        <v>0.89</v>
      </c>
      <c r="T401">
        <v>0.97</v>
      </c>
      <c r="U401">
        <v>434.97</v>
      </c>
      <c r="V401">
        <v>106.7</v>
      </c>
      <c r="W401">
        <v>3.86</v>
      </c>
      <c r="Y401">
        <v>6.73</v>
      </c>
      <c r="Z401">
        <v>2</v>
      </c>
      <c r="AA401" t="s">
        <v>4250</v>
      </c>
      <c r="AB401">
        <v>0</v>
      </c>
      <c r="AC401">
        <v>2</v>
      </c>
      <c r="AD401">
        <v>4.4078333333333326</v>
      </c>
      <c r="AF401" t="s">
        <v>7949</v>
      </c>
      <c r="AI401">
        <v>0</v>
      </c>
      <c r="AJ401">
        <v>0</v>
      </c>
    </row>
    <row r="402" spans="1:38" x14ac:dyDescent="0.25">
      <c r="A402" t="s">
        <v>5605</v>
      </c>
      <c r="B402" t="s">
        <v>4839</v>
      </c>
      <c r="C402" t="s">
        <v>4842</v>
      </c>
      <c r="D402">
        <v>18.399999999999999</v>
      </c>
      <c r="E402" t="s">
        <v>4845</v>
      </c>
      <c r="F402">
        <v>7.74</v>
      </c>
      <c r="G402">
        <v>0</v>
      </c>
      <c r="H402">
        <v>1</v>
      </c>
      <c r="I402" t="s">
        <v>6220</v>
      </c>
      <c r="J402" t="s">
        <v>6460</v>
      </c>
      <c r="K402" t="s">
        <v>6860</v>
      </c>
      <c r="L402" t="s">
        <v>6861</v>
      </c>
      <c r="M402" t="s">
        <v>6882</v>
      </c>
      <c r="N402">
        <v>8</v>
      </c>
      <c r="O402" t="s">
        <v>6941</v>
      </c>
      <c r="P402" t="s">
        <v>7331</v>
      </c>
      <c r="Q402">
        <v>8</v>
      </c>
      <c r="R402">
        <v>3</v>
      </c>
      <c r="S402">
        <v>-0.04</v>
      </c>
      <c r="T402">
        <v>0.08</v>
      </c>
      <c r="U402">
        <v>476.56</v>
      </c>
      <c r="V402">
        <v>129.31</v>
      </c>
      <c r="W402">
        <v>2.71</v>
      </c>
      <c r="X402">
        <v>10.01</v>
      </c>
      <c r="Y402">
        <v>6.93</v>
      </c>
      <c r="Z402">
        <v>3</v>
      </c>
      <c r="AA402" t="s">
        <v>4250</v>
      </c>
      <c r="AB402">
        <v>0</v>
      </c>
      <c r="AC402">
        <v>3</v>
      </c>
      <c r="AD402">
        <v>3.3340952380952378</v>
      </c>
      <c r="AF402" t="s">
        <v>7949</v>
      </c>
      <c r="AI402">
        <v>0</v>
      </c>
      <c r="AJ402">
        <v>0</v>
      </c>
    </row>
    <row r="403" spans="1:38" x14ac:dyDescent="0.25">
      <c r="A403" t="s">
        <v>5606</v>
      </c>
      <c r="B403" t="s">
        <v>4839</v>
      </c>
      <c r="C403" t="s">
        <v>4842</v>
      </c>
      <c r="D403">
        <v>18.399999999999999</v>
      </c>
      <c r="E403" t="s">
        <v>4845</v>
      </c>
      <c r="F403">
        <v>7.74</v>
      </c>
      <c r="G403">
        <v>0.69</v>
      </c>
      <c r="H403">
        <v>2</v>
      </c>
      <c r="I403" t="s">
        <v>6221</v>
      </c>
      <c r="J403" t="s">
        <v>6461</v>
      </c>
      <c r="K403" t="s">
        <v>6860</v>
      </c>
      <c r="L403" t="s">
        <v>6861</v>
      </c>
      <c r="M403" t="s">
        <v>6874</v>
      </c>
      <c r="N403">
        <v>8</v>
      </c>
      <c r="O403" t="s">
        <v>6931</v>
      </c>
      <c r="P403" t="s">
        <v>7332</v>
      </c>
      <c r="Q403">
        <v>7</v>
      </c>
      <c r="R403">
        <v>2</v>
      </c>
      <c r="S403">
        <v>1.62</v>
      </c>
      <c r="T403">
        <v>1.62</v>
      </c>
      <c r="U403">
        <v>421.48</v>
      </c>
      <c r="V403">
        <v>112.18</v>
      </c>
      <c r="W403">
        <v>2.62</v>
      </c>
      <c r="Y403">
        <v>2.0099999999999998</v>
      </c>
      <c r="Z403">
        <v>3</v>
      </c>
      <c r="AA403" t="s">
        <v>4250</v>
      </c>
      <c r="AB403">
        <v>0</v>
      </c>
      <c r="AC403">
        <v>3</v>
      </c>
      <c r="AD403">
        <v>4.3215238095238089</v>
      </c>
      <c r="AF403" t="s">
        <v>7949</v>
      </c>
      <c r="AI403">
        <v>0</v>
      </c>
      <c r="AJ403">
        <v>0</v>
      </c>
    </row>
    <row r="404" spans="1:38" x14ac:dyDescent="0.25">
      <c r="A404" t="s">
        <v>5607</v>
      </c>
      <c r="B404" t="s">
        <v>4839</v>
      </c>
      <c r="C404" t="s">
        <v>4842</v>
      </c>
      <c r="D404">
        <v>18.600000000000001</v>
      </c>
      <c r="E404" t="s">
        <v>4845</v>
      </c>
      <c r="F404">
        <v>7.73</v>
      </c>
      <c r="G404">
        <v>0</v>
      </c>
      <c r="H404">
        <v>1</v>
      </c>
      <c r="I404" t="s">
        <v>6220</v>
      </c>
      <c r="J404" t="s">
        <v>6462</v>
      </c>
      <c r="K404" t="s">
        <v>6860</v>
      </c>
      <c r="L404" t="s">
        <v>6861</v>
      </c>
      <c r="M404" t="s">
        <v>6882</v>
      </c>
      <c r="N404">
        <v>8</v>
      </c>
      <c r="O404" t="s">
        <v>6941</v>
      </c>
      <c r="P404" t="s">
        <v>7333</v>
      </c>
      <c r="Q404">
        <v>7</v>
      </c>
      <c r="R404">
        <v>2</v>
      </c>
      <c r="S404">
        <v>1.32</v>
      </c>
      <c r="T404">
        <v>1.41</v>
      </c>
      <c r="U404">
        <v>462.98</v>
      </c>
      <c r="V404">
        <v>108.94</v>
      </c>
      <c r="W404">
        <v>4.25</v>
      </c>
      <c r="Y404">
        <v>6.75</v>
      </c>
      <c r="Z404">
        <v>3</v>
      </c>
      <c r="AA404" t="s">
        <v>4250</v>
      </c>
      <c r="AB404">
        <v>0</v>
      </c>
      <c r="AC404">
        <v>3</v>
      </c>
      <c r="AD404">
        <v>4.1330952380952377</v>
      </c>
      <c r="AF404" t="s">
        <v>7949</v>
      </c>
      <c r="AI404">
        <v>0</v>
      </c>
      <c r="AJ404">
        <v>0</v>
      </c>
    </row>
    <row r="405" spans="1:38" x14ac:dyDescent="0.25">
      <c r="A405" t="s">
        <v>5608</v>
      </c>
      <c r="B405" t="s">
        <v>4839</v>
      </c>
      <c r="C405" t="s">
        <v>4842</v>
      </c>
      <c r="D405">
        <v>18.7</v>
      </c>
      <c r="E405" t="s">
        <v>4845</v>
      </c>
      <c r="F405">
        <v>7.73</v>
      </c>
      <c r="G405">
        <v>0.38</v>
      </c>
      <c r="H405">
        <v>2</v>
      </c>
      <c r="I405" t="s">
        <v>6221</v>
      </c>
      <c r="J405" t="s">
        <v>6463</v>
      </c>
      <c r="K405" t="s">
        <v>6860</v>
      </c>
      <c r="L405" t="s">
        <v>6861</v>
      </c>
      <c r="M405" t="s">
        <v>6882</v>
      </c>
      <c r="N405">
        <v>8</v>
      </c>
      <c r="O405" t="s">
        <v>6941</v>
      </c>
      <c r="P405" t="s">
        <v>7334</v>
      </c>
      <c r="Q405">
        <v>6</v>
      </c>
      <c r="R405">
        <v>3</v>
      </c>
      <c r="S405">
        <v>0.13</v>
      </c>
      <c r="T405">
        <v>0.16</v>
      </c>
      <c r="U405">
        <v>450.47</v>
      </c>
      <c r="V405">
        <v>121.24</v>
      </c>
      <c r="W405">
        <v>1.98</v>
      </c>
      <c r="X405">
        <v>9.92</v>
      </c>
      <c r="Y405">
        <v>6.15</v>
      </c>
      <c r="Z405">
        <v>2</v>
      </c>
      <c r="AA405" t="s">
        <v>4250</v>
      </c>
      <c r="AB405">
        <v>0</v>
      </c>
      <c r="AC405">
        <v>3</v>
      </c>
      <c r="AD405">
        <v>3.5204523809523809</v>
      </c>
      <c r="AF405" t="s">
        <v>7949</v>
      </c>
      <c r="AI405">
        <v>0</v>
      </c>
      <c r="AJ405">
        <v>0</v>
      </c>
    </row>
    <row r="406" spans="1:38" x14ac:dyDescent="0.25">
      <c r="A406" t="s">
        <v>5609</v>
      </c>
      <c r="B406" t="s">
        <v>4839</v>
      </c>
      <c r="C406" t="s">
        <v>4842</v>
      </c>
      <c r="D406">
        <v>18.7</v>
      </c>
      <c r="E406" t="s">
        <v>4845</v>
      </c>
      <c r="F406">
        <v>7.73</v>
      </c>
      <c r="G406">
        <v>0.21</v>
      </c>
      <c r="H406">
        <v>2</v>
      </c>
      <c r="I406" t="s">
        <v>6221</v>
      </c>
      <c r="J406" t="s">
        <v>6464</v>
      </c>
      <c r="K406" t="s">
        <v>6860</v>
      </c>
      <c r="L406" t="s">
        <v>6861</v>
      </c>
      <c r="M406" t="s">
        <v>6874</v>
      </c>
      <c r="N406">
        <v>8</v>
      </c>
      <c r="O406" t="s">
        <v>6931</v>
      </c>
      <c r="P406" t="s">
        <v>7335</v>
      </c>
      <c r="Q406">
        <v>8</v>
      </c>
      <c r="R406">
        <v>2</v>
      </c>
      <c r="S406">
        <v>2.2999999999999998</v>
      </c>
      <c r="T406">
        <v>2.2999999999999998</v>
      </c>
      <c r="U406">
        <v>452.95</v>
      </c>
      <c r="V406">
        <v>125.07</v>
      </c>
      <c r="W406">
        <v>2.84</v>
      </c>
      <c r="Y406">
        <v>0</v>
      </c>
      <c r="Z406">
        <v>3</v>
      </c>
      <c r="AA406" t="s">
        <v>4250</v>
      </c>
      <c r="AB406">
        <v>0</v>
      </c>
      <c r="AC406">
        <v>3</v>
      </c>
      <c r="AD406">
        <v>3.6860714285714291</v>
      </c>
      <c r="AF406" t="s">
        <v>7949</v>
      </c>
      <c r="AI406">
        <v>0</v>
      </c>
      <c r="AJ406">
        <v>0</v>
      </c>
    </row>
    <row r="407" spans="1:38" x14ac:dyDescent="0.25">
      <c r="A407" t="s">
        <v>5610</v>
      </c>
      <c r="B407" t="s">
        <v>4839</v>
      </c>
      <c r="C407" t="s">
        <v>4842</v>
      </c>
      <c r="D407">
        <v>19</v>
      </c>
      <c r="E407" t="s">
        <v>4845</v>
      </c>
      <c r="F407">
        <v>7.72</v>
      </c>
      <c r="G407">
        <v>0.53</v>
      </c>
      <c r="H407">
        <v>2</v>
      </c>
      <c r="I407" t="s">
        <v>6221</v>
      </c>
      <c r="J407" t="s">
        <v>6465</v>
      </c>
      <c r="K407" t="s">
        <v>6860</v>
      </c>
      <c r="L407" t="s">
        <v>6861</v>
      </c>
      <c r="M407" t="s">
        <v>6880</v>
      </c>
      <c r="N407">
        <v>8</v>
      </c>
      <c r="O407" t="s">
        <v>6939</v>
      </c>
      <c r="P407" t="s">
        <v>7336</v>
      </c>
      <c r="Q407">
        <v>7</v>
      </c>
      <c r="R407">
        <v>2</v>
      </c>
      <c r="S407">
        <v>3.23</v>
      </c>
      <c r="T407">
        <v>3.24</v>
      </c>
      <c r="U407">
        <v>438.46</v>
      </c>
      <c r="V407">
        <v>111.51</v>
      </c>
      <c r="W407">
        <v>0.96</v>
      </c>
      <c r="Y407">
        <v>5.81</v>
      </c>
      <c r="Z407">
        <v>2</v>
      </c>
      <c r="AA407" t="s">
        <v>4250</v>
      </c>
      <c r="AB407">
        <v>0</v>
      </c>
      <c r="AC407">
        <v>3</v>
      </c>
      <c r="AD407">
        <v>3.487571428571429</v>
      </c>
      <c r="AF407" t="s">
        <v>7949</v>
      </c>
      <c r="AI407">
        <v>0</v>
      </c>
      <c r="AJ407">
        <v>0</v>
      </c>
    </row>
    <row r="408" spans="1:38" x14ac:dyDescent="0.25">
      <c r="A408" t="s">
        <v>5611</v>
      </c>
      <c r="B408" t="s">
        <v>4839</v>
      </c>
      <c r="C408" t="s">
        <v>4842</v>
      </c>
      <c r="D408">
        <v>19</v>
      </c>
      <c r="E408" t="s">
        <v>4845</v>
      </c>
      <c r="F408">
        <v>7.72</v>
      </c>
      <c r="G408">
        <v>0</v>
      </c>
      <c r="H408">
        <v>1</v>
      </c>
      <c r="I408" t="s">
        <v>6220</v>
      </c>
      <c r="J408" t="s">
        <v>6466</v>
      </c>
      <c r="K408" t="s">
        <v>6860</v>
      </c>
      <c r="L408" t="s">
        <v>6861</v>
      </c>
      <c r="M408" t="s">
        <v>6898</v>
      </c>
      <c r="N408">
        <v>8</v>
      </c>
      <c r="O408" t="s">
        <v>6959</v>
      </c>
      <c r="P408" t="s">
        <v>7337</v>
      </c>
      <c r="Q408">
        <v>5</v>
      </c>
      <c r="R408">
        <v>2</v>
      </c>
      <c r="S408">
        <v>-2.11</v>
      </c>
      <c r="T408">
        <v>-2.11</v>
      </c>
      <c r="U408">
        <v>433.36</v>
      </c>
      <c r="V408">
        <v>85.3</v>
      </c>
      <c r="W408">
        <v>4.01</v>
      </c>
      <c r="X408">
        <v>10.59</v>
      </c>
      <c r="Y408">
        <v>2.82</v>
      </c>
      <c r="Z408">
        <v>2</v>
      </c>
      <c r="AA408" t="s">
        <v>4250</v>
      </c>
      <c r="AB408">
        <v>0</v>
      </c>
      <c r="AC408">
        <v>4</v>
      </c>
      <c r="AD408">
        <v>4.976</v>
      </c>
      <c r="AF408" t="s">
        <v>7949</v>
      </c>
      <c r="AI408">
        <v>0</v>
      </c>
      <c r="AJ408">
        <v>0</v>
      </c>
    </row>
    <row r="409" spans="1:38" x14ac:dyDescent="0.25">
      <c r="A409" t="s">
        <v>5612</v>
      </c>
      <c r="B409" t="s">
        <v>4839</v>
      </c>
      <c r="C409" t="s">
        <v>4842</v>
      </c>
      <c r="D409">
        <v>19</v>
      </c>
      <c r="E409" t="s">
        <v>4845</v>
      </c>
      <c r="F409">
        <v>7.72</v>
      </c>
      <c r="G409">
        <v>0.35</v>
      </c>
      <c r="H409">
        <v>2</v>
      </c>
      <c r="I409" t="s">
        <v>6220</v>
      </c>
      <c r="J409" t="s">
        <v>6467</v>
      </c>
      <c r="K409" t="s">
        <v>6860</v>
      </c>
      <c r="L409" t="s">
        <v>6861</v>
      </c>
      <c r="M409" t="s">
        <v>6874</v>
      </c>
      <c r="N409">
        <v>8</v>
      </c>
      <c r="O409" t="s">
        <v>6931</v>
      </c>
      <c r="P409" t="s">
        <v>7338</v>
      </c>
      <c r="Q409">
        <v>7</v>
      </c>
      <c r="R409">
        <v>2</v>
      </c>
      <c r="S409">
        <v>3.4</v>
      </c>
      <c r="T409">
        <v>3.4</v>
      </c>
      <c r="U409">
        <v>470.56</v>
      </c>
      <c r="V409">
        <v>103.97</v>
      </c>
      <c r="W409">
        <v>3.3</v>
      </c>
      <c r="Y409">
        <v>0.03</v>
      </c>
      <c r="Z409">
        <v>4</v>
      </c>
      <c r="AA409" t="s">
        <v>4250</v>
      </c>
      <c r="AB409">
        <v>0</v>
      </c>
      <c r="AC409">
        <v>3</v>
      </c>
      <c r="AD409">
        <v>3.344619047619048</v>
      </c>
      <c r="AF409" t="s">
        <v>7949</v>
      </c>
      <c r="AI409">
        <v>0</v>
      </c>
      <c r="AJ409">
        <v>0</v>
      </c>
    </row>
    <row r="410" spans="1:38" x14ac:dyDescent="0.25">
      <c r="A410" t="s">
        <v>5613</v>
      </c>
      <c r="B410" t="s">
        <v>4839</v>
      </c>
      <c r="C410" t="s">
        <v>4842</v>
      </c>
      <c r="D410">
        <v>19</v>
      </c>
      <c r="E410" t="s">
        <v>4845</v>
      </c>
      <c r="F410">
        <v>7.72</v>
      </c>
      <c r="G410">
        <v>0.67</v>
      </c>
      <c r="H410">
        <v>2</v>
      </c>
      <c r="I410" t="s">
        <v>6220</v>
      </c>
      <c r="J410" t="s">
        <v>6468</v>
      </c>
      <c r="K410" t="s">
        <v>6860</v>
      </c>
      <c r="L410" t="s">
        <v>6861</v>
      </c>
      <c r="M410" t="s">
        <v>6883</v>
      </c>
      <c r="N410">
        <v>8</v>
      </c>
      <c r="O410" t="s">
        <v>6942</v>
      </c>
      <c r="P410" t="s">
        <v>7339</v>
      </c>
      <c r="Q410">
        <v>8</v>
      </c>
      <c r="R410">
        <v>3</v>
      </c>
      <c r="S410">
        <v>-0.88</v>
      </c>
      <c r="T410">
        <v>1.01</v>
      </c>
      <c r="U410">
        <v>490.56</v>
      </c>
      <c r="V410">
        <v>137.37</v>
      </c>
      <c r="W410">
        <v>1.55</v>
      </c>
      <c r="X410">
        <v>8.84</v>
      </c>
      <c r="Y410">
        <v>8.58</v>
      </c>
      <c r="Z410">
        <v>2</v>
      </c>
      <c r="AA410" t="s">
        <v>4250</v>
      </c>
      <c r="AB410">
        <v>0</v>
      </c>
      <c r="AC410">
        <v>4</v>
      </c>
      <c r="AD410">
        <v>2.944095238095239</v>
      </c>
      <c r="AF410" t="s">
        <v>7952</v>
      </c>
      <c r="AI410">
        <v>0</v>
      </c>
      <c r="AJ410">
        <v>0</v>
      </c>
    </row>
    <row r="411" spans="1:38" x14ac:dyDescent="0.25">
      <c r="A411" t="s">
        <v>5614</v>
      </c>
      <c r="B411" t="s">
        <v>4839</v>
      </c>
      <c r="C411" t="s">
        <v>4842</v>
      </c>
      <c r="D411">
        <v>19.2</v>
      </c>
      <c r="E411" t="s">
        <v>4845</v>
      </c>
      <c r="F411">
        <v>7.72</v>
      </c>
      <c r="G411">
        <v>0.57999999999999996</v>
      </c>
      <c r="H411">
        <v>2</v>
      </c>
      <c r="I411" t="s">
        <v>6220</v>
      </c>
      <c r="J411" t="s">
        <v>6469</v>
      </c>
      <c r="K411" t="s">
        <v>6860</v>
      </c>
      <c r="L411" t="s">
        <v>6861</v>
      </c>
      <c r="M411" t="s">
        <v>6874</v>
      </c>
      <c r="N411">
        <v>8</v>
      </c>
      <c r="O411" t="s">
        <v>6931</v>
      </c>
      <c r="P411" t="s">
        <v>7340</v>
      </c>
      <c r="Q411">
        <v>7</v>
      </c>
      <c r="R411">
        <v>2</v>
      </c>
      <c r="S411">
        <v>1.65</v>
      </c>
      <c r="T411">
        <v>1.65</v>
      </c>
      <c r="U411">
        <v>403.49</v>
      </c>
      <c r="V411">
        <v>112.18</v>
      </c>
      <c r="W411">
        <v>2.48</v>
      </c>
      <c r="Y411">
        <v>0</v>
      </c>
      <c r="Z411">
        <v>3</v>
      </c>
      <c r="AA411" t="s">
        <v>4250</v>
      </c>
      <c r="AB411">
        <v>0</v>
      </c>
      <c r="AC411">
        <v>3</v>
      </c>
      <c r="AD411">
        <v>4.4500238095238087</v>
      </c>
      <c r="AF411" t="s">
        <v>7949</v>
      </c>
      <c r="AI411">
        <v>0</v>
      </c>
      <c r="AJ411">
        <v>0</v>
      </c>
    </row>
    <row r="412" spans="1:38" x14ac:dyDescent="0.25">
      <c r="A412" t="s">
        <v>5615</v>
      </c>
      <c r="B412" t="s">
        <v>4839</v>
      </c>
      <c r="C412" t="s">
        <v>4842</v>
      </c>
      <c r="D412">
        <v>19.72</v>
      </c>
      <c r="E412" t="s">
        <v>4845</v>
      </c>
      <c r="F412">
        <v>7.71</v>
      </c>
      <c r="G412">
        <v>0.25</v>
      </c>
      <c r="H412">
        <v>2</v>
      </c>
      <c r="I412" t="s">
        <v>6220</v>
      </c>
      <c r="J412" t="s">
        <v>6470</v>
      </c>
      <c r="K412" t="s">
        <v>6860</v>
      </c>
      <c r="L412" t="s">
        <v>6861</v>
      </c>
      <c r="M412" t="s">
        <v>6874</v>
      </c>
      <c r="N412">
        <v>8</v>
      </c>
      <c r="O412" t="s">
        <v>6931</v>
      </c>
      <c r="P412" t="s">
        <v>7341</v>
      </c>
      <c r="Q412">
        <v>6</v>
      </c>
      <c r="R412">
        <v>2</v>
      </c>
      <c r="S412">
        <v>5.34</v>
      </c>
      <c r="T412">
        <v>5.34</v>
      </c>
      <c r="U412">
        <v>505</v>
      </c>
      <c r="V412">
        <v>99.29</v>
      </c>
      <c r="W412">
        <v>5.03</v>
      </c>
      <c r="Y412">
        <v>1.92</v>
      </c>
      <c r="Z412">
        <v>4</v>
      </c>
      <c r="AA412" t="s">
        <v>4250</v>
      </c>
      <c r="AB412">
        <v>2</v>
      </c>
      <c r="AC412">
        <v>3</v>
      </c>
      <c r="AD412">
        <v>2.1903333333333328</v>
      </c>
      <c r="AF412" t="s">
        <v>7949</v>
      </c>
      <c r="AI412">
        <v>0</v>
      </c>
      <c r="AJ412">
        <v>0</v>
      </c>
    </row>
    <row r="413" spans="1:38" x14ac:dyDescent="0.25">
      <c r="A413" t="s">
        <v>5616</v>
      </c>
      <c r="B413" t="s">
        <v>4839</v>
      </c>
      <c r="C413" t="s">
        <v>4842</v>
      </c>
      <c r="D413">
        <v>19.8</v>
      </c>
      <c r="E413" t="s">
        <v>4845</v>
      </c>
      <c r="F413">
        <v>7.7</v>
      </c>
      <c r="G413">
        <v>0</v>
      </c>
      <c r="H413">
        <v>1</v>
      </c>
      <c r="I413" t="s">
        <v>6220</v>
      </c>
      <c r="J413" t="s">
        <v>6471</v>
      </c>
      <c r="K413" t="s">
        <v>6860</v>
      </c>
      <c r="L413" t="s">
        <v>6861</v>
      </c>
      <c r="M413" t="s">
        <v>6882</v>
      </c>
      <c r="N413">
        <v>8</v>
      </c>
      <c r="O413" t="s">
        <v>6941</v>
      </c>
      <c r="P413" t="s">
        <v>7342</v>
      </c>
      <c r="Q413">
        <v>6</v>
      </c>
      <c r="R413">
        <v>3</v>
      </c>
      <c r="S413">
        <v>1.26</v>
      </c>
      <c r="T413">
        <v>1.29</v>
      </c>
      <c r="U413">
        <v>514.5</v>
      </c>
      <c r="V413">
        <v>121.24</v>
      </c>
      <c r="W413">
        <v>3.25</v>
      </c>
      <c r="X413">
        <v>10.06</v>
      </c>
      <c r="Y413">
        <v>6.36</v>
      </c>
      <c r="Z413">
        <v>2</v>
      </c>
      <c r="AA413" t="s">
        <v>4250</v>
      </c>
      <c r="AB413">
        <v>1</v>
      </c>
      <c r="AC413">
        <v>3</v>
      </c>
      <c r="AD413">
        <v>3.166666666666667</v>
      </c>
      <c r="AF413" t="s">
        <v>7949</v>
      </c>
      <c r="AI413">
        <v>0</v>
      </c>
      <c r="AJ413">
        <v>0</v>
      </c>
    </row>
    <row r="414" spans="1:38" x14ac:dyDescent="0.25">
      <c r="A414" t="s">
        <v>5617</v>
      </c>
      <c r="B414" t="s">
        <v>4839</v>
      </c>
      <c r="C414" t="s">
        <v>4842</v>
      </c>
      <c r="D414">
        <v>19.8</v>
      </c>
      <c r="E414" t="s">
        <v>4845</v>
      </c>
      <c r="F414">
        <v>7.7</v>
      </c>
      <c r="G414">
        <v>0.31</v>
      </c>
      <c r="H414">
        <v>2</v>
      </c>
      <c r="I414" t="s">
        <v>6221</v>
      </c>
      <c r="J414" t="s">
        <v>6472</v>
      </c>
      <c r="K414" t="s">
        <v>6860</v>
      </c>
      <c r="L414" t="s">
        <v>6861</v>
      </c>
      <c r="M414" t="s">
        <v>6882</v>
      </c>
      <c r="N414">
        <v>8</v>
      </c>
      <c r="O414" t="s">
        <v>6941</v>
      </c>
      <c r="P414" t="s">
        <v>7343</v>
      </c>
      <c r="Q414">
        <v>6</v>
      </c>
      <c r="R414">
        <v>3</v>
      </c>
      <c r="S414">
        <v>1.58</v>
      </c>
      <c r="T414">
        <v>1.61</v>
      </c>
      <c r="U414">
        <v>494.04</v>
      </c>
      <c r="V414">
        <v>104.27</v>
      </c>
      <c r="W414">
        <v>4.32</v>
      </c>
      <c r="Y414">
        <v>6.2</v>
      </c>
      <c r="Z414">
        <v>3</v>
      </c>
      <c r="AA414" t="s">
        <v>4250</v>
      </c>
      <c r="AB414">
        <v>0</v>
      </c>
      <c r="AC414">
        <v>3</v>
      </c>
      <c r="AD414">
        <v>3.733571428571429</v>
      </c>
      <c r="AF414" t="s">
        <v>7949</v>
      </c>
      <c r="AI414">
        <v>0</v>
      </c>
      <c r="AJ414">
        <v>0</v>
      </c>
    </row>
    <row r="415" spans="1:38" x14ac:dyDescent="0.25">
      <c r="A415" t="s">
        <v>5618</v>
      </c>
      <c r="B415" t="s">
        <v>4839</v>
      </c>
      <c r="C415" t="s">
        <v>4842</v>
      </c>
      <c r="D415">
        <v>20</v>
      </c>
      <c r="E415" t="s">
        <v>4845</v>
      </c>
      <c r="F415">
        <v>7.7</v>
      </c>
      <c r="G415">
        <v>0.56000000000000005</v>
      </c>
      <c r="H415">
        <v>2</v>
      </c>
      <c r="I415" t="s">
        <v>6220</v>
      </c>
      <c r="K415" t="s">
        <v>6860</v>
      </c>
      <c r="L415" t="s">
        <v>6861</v>
      </c>
      <c r="M415" t="s">
        <v>6881</v>
      </c>
      <c r="N415">
        <v>9</v>
      </c>
      <c r="O415" t="s">
        <v>6940</v>
      </c>
      <c r="P415" t="s">
        <v>7344</v>
      </c>
      <c r="Q415">
        <v>9</v>
      </c>
      <c r="R415">
        <v>5</v>
      </c>
      <c r="S415">
        <v>6.86</v>
      </c>
      <c r="T415">
        <v>6.86</v>
      </c>
      <c r="U415">
        <v>928.07</v>
      </c>
      <c r="V415">
        <v>192.47</v>
      </c>
      <c r="W415">
        <v>5.82</v>
      </c>
      <c r="X415">
        <v>12.94</v>
      </c>
      <c r="Y415">
        <v>0</v>
      </c>
      <c r="Z415">
        <v>5</v>
      </c>
      <c r="AA415" t="s">
        <v>4250</v>
      </c>
      <c r="AB415">
        <v>2</v>
      </c>
      <c r="AC415">
        <v>22</v>
      </c>
      <c r="AD415">
        <v>1</v>
      </c>
      <c r="AF415" t="s">
        <v>7949</v>
      </c>
      <c r="AI415">
        <v>0</v>
      </c>
      <c r="AJ415">
        <v>0</v>
      </c>
      <c r="AK415" t="s">
        <v>7969</v>
      </c>
      <c r="AL415" t="s">
        <v>7969</v>
      </c>
    </row>
    <row r="416" spans="1:38" x14ac:dyDescent="0.25">
      <c r="A416" t="s">
        <v>5619</v>
      </c>
      <c r="B416" t="s">
        <v>4839</v>
      </c>
      <c r="C416" t="s">
        <v>4842</v>
      </c>
      <c r="D416">
        <v>20</v>
      </c>
      <c r="E416" t="s">
        <v>4845</v>
      </c>
      <c r="F416">
        <v>7.7</v>
      </c>
      <c r="G416">
        <v>0</v>
      </c>
      <c r="H416">
        <v>1</v>
      </c>
      <c r="I416" t="s">
        <v>6220</v>
      </c>
      <c r="K416" t="s">
        <v>6860</v>
      </c>
      <c r="L416" t="s">
        <v>6861</v>
      </c>
      <c r="M416" t="s">
        <v>6884</v>
      </c>
      <c r="N416">
        <v>9</v>
      </c>
      <c r="O416" t="s">
        <v>6943</v>
      </c>
      <c r="P416" t="s">
        <v>7345</v>
      </c>
      <c r="Q416">
        <v>7</v>
      </c>
      <c r="R416">
        <v>1</v>
      </c>
      <c r="S416">
        <v>2.66</v>
      </c>
      <c r="T416">
        <v>2.67</v>
      </c>
      <c r="U416">
        <v>420.4</v>
      </c>
      <c r="V416">
        <v>96.94</v>
      </c>
      <c r="W416">
        <v>1.33</v>
      </c>
      <c r="Y416">
        <v>5.72</v>
      </c>
      <c r="Z416">
        <v>2</v>
      </c>
      <c r="AA416" t="s">
        <v>4250</v>
      </c>
      <c r="AB416">
        <v>0</v>
      </c>
      <c r="AC416">
        <v>3</v>
      </c>
      <c r="AD416">
        <v>4.8405714285714279</v>
      </c>
      <c r="AF416" t="s">
        <v>7949</v>
      </c>
      <c r="AI416">
        <v>0</v>
      </c>
      <c r="AJ416">
        <v>0</v>
      </c>
      <c r="AK416" t="s">
        <v>7970</v>
      </c>
      <c r="AL416" t="s">
        <v>7970</v>
      </c>
    </row>
    <row r="417" spans="1:38" x14ac:dyDescent="0.25">
      <c r="A417" t="s">
        <v>5619</v>
      </c>
      <c r="B417" t="s">
        <v>4839</v>
      </c>
      <c r="C417" t="s">
        <v>4842</v>
      </c>
      <c r="D417">
        <v>32</v>
      </c>
      <c r="E417" t="s">
        <v>4845</v>
      </c>
      <c r="F417">
        <v>7.5</v>
      </c>
      <c r="G417">
        <v>0</v>
      </c>
      <c r="H417">
        <v>1</v>
      </c>
      <c r="I417" t="s">
        <v>6220</v>
      </c>
      <c r="J417" t="s">
        <v>6473</v>
      </c>
      <c r="K417" t="s">
        <v>6860</v>
      </c>
      <c r="L417" t="s">
        <v>6861</v>
      </c>
      <c r="M417" t="s">
        <v>6890</v>
      </c>
      <c r="N417">
        <v>9</v>
      </c>
      <c r="O417" t="s">
        <v>6949</v>
      </c>
      <c r="P417" t="s">
        <v>7345</v>
      </c>
      <c r="Q417">
        <v>7</v>
      </c>
      <c r="R417">
        <v>1</v>
      </c>
      <c r="S417">
        <v>2.66</v>
      </c>
      <c r="T417">
        <v>2.67</v>
      </c>
      <c r="U417">
        <v>420.4</v>
      </c>
      <c r="V417">
        <v>96.94</v>
      </c>
      <c r="W417">
        <v>1.33</v>
      </c>
      <c r="Y417">
        <v>5.72</v>
      </c>
      <c r="Z417">
        <v>2</v>
      </c>
      <c r="AA417" t="s">
        <v>4250</v>
      </c>
      <c r="AB417">
        <v>0</v>
      </c>
      <c r="AC417">
        <v>3</v>
      </c>
      <c r="AD417">
        <v>4.8405714285714279</v>
      </c>
      <c r="AF417" t="s">
        <v>7949</v>
      </c>
      <c r="AI417">
        <v>0</v>
      </c>
      <c r="AJ417">
        <v>0</v>
      </c>
    </row>
    <row r="418" spans="1:38" x14ac:dyDescent="0.25">
      <c r="A418" t="s">
        <v>5620</v>
      </c>
      <c r="B418" t="s">
        <v>4839</v>
      </c>
      <c r="C418" t="s">
        <v>4842</v>
      </c>
      <c r="D418">
        <v>20</v>
      </c>
      <c r="E418" t="s">
        <v>4845</v>
      </c>
      <c r="F418">
        <v>7.7</v>
      </c>
      <c r="G418">
        <v>0</v>
      </c>
      <c r="H418">
        <v>1</v>
      </c>
      <c r="I418" t="s">
        <v>6220</v>
      </c>
      <c r="K418" t="s">
        <v>6860</v>
      </c>
      <c r="L418" t="s">
        <v>6861</v>
      </c>
      <c r="M418" t="s">
        <v>6896</v>
      </c>
      <c r="N418">
        <v>9</v>
      </c>
      <c r="O418" t="s">
        <v>6957</v>
      </c>
      <c r="P418" t="s">
        <v>7346</v>
      </c>
      <c r="Q418">
        <v>7</v>
      </c>
      <c r="R418">
        <v>4</v>
      </c>
      <c r="S418">
        <v>0.57999999999999996</v>
      </c>
      <c r="T418">
        <v>0.79</v>
      </c>
      <c r="U418">
        <v>545.47</v>
      </c>
      <c r="V418">
        <v>121.08</v>
      </c>
      <c r="W418">
        <v>3.46</v>
      </c>
      <c r="X418">
        <v>12.21</v>
      </c>
      <c r="Y418">
        <v>7.44</v>
      </c>
      <c r="Z418">
        <v>2</v>
      </c>
      <c r="AA418" t="s">
        <v>4250</v>
      </c>
      <c r="AB418">
        <v>1</v>
      </c>
      <c r="AC418">
        <v>0</v>
      </c>
      <c r="AD418">
        <v>3</v>
      </c>
      <c r="AF418" t="s">
        <v>7949</v>
      </c>
      <c r="AI418">
        <v>0</v>
      </c>
      <c r="AJ418">
        <v>0</v>
      </c>
      <c r="AK418" t="s">
        <v>7978</v>
      </c>
      <c r="AL418" t="s">
        <v>7978</v>
      </c>
    </row>
    <row r="419" spans="1:38" x14ac:dyDescent="0.25">
      <c r="A419" t="s">
        <v>5620</v>
      </c>
      <c r="B419" t="s">
        <v>4839</v>
      </c>
      <c r="C419" t="s">
        <v>4842</v>
      </c>
      <c r="D419">
        <v>110</v>
      </c>
      <c r="E419" t="s">
        <v>4845</v>
      </c>
      <c r="F419">
        <v>6.96</v>
      </c>
      <c r="G419">
        <v>0</v>
      </c>
      <c r="H419">
        <v>1</v>
      </c>
      <c r="I419" t="s">
        <v>6220</v>
      </c>
      <c r="K419" t="s">
        <v>6860</v>
      </c>
      <c r="L419" t="s">
        <v>6861</v>
      </c>
      <c r="M419" t="s">
        <v>6911</v>
      </c>
      <c r="N419">
        <v>9</v>
      </c>
      <c r="O419" t="s">
        <v>6977</v>
      </c>
      <c r="P419" t="s">
        <v>7346</v>
      </c>
      <c r="Q419">
        <v>7</v>
      </c>
      <c r="R419">
        <v>4</v>
      </c>
      <c r="S419">
        <v>0.57999999999999996</v>
      </c>
      <c r="T419">
        <v>0.79</v>
      </c>
      <c r="U419">
        <v>545.47</v>
      </c>
      <c r="V419">
        <v>121.08</v>
      </c>
      <c r="W419">
        <v>3.46</v>
      </c>
      <c r="X419">
        <v>12.21</v>
      </c>
      <c r="Y419">
        <v>7.44</v>
      </c>
      <c r="Z419">
        <v>2</v>
      </c>
      <c r="AA419" t="s">
        <v>4250</v>
      </c>
      <c r="AB419">
        <v>1</v>
      </c>
      <c r="AC419">
        <v>0</v>
      </c>
      <c r="AD419">
        <v>3</v>
      </c>
      <c r="AF419" t="s">
        <v>7949</v>
      </c>
      <c r="AI419">
        <v>0</v>
      </c>
      <c r="AJ419">
        <v>0</v>
      </c>
      <c r="AK419" t="s">
        <v>7978</v>
      </c>
      <c r="AL419" t="s">
        <v>7978</v>
      </c>
    </row>
    <row r="420" spans="1:38" x14ac:dyDescent="0.25">
      <c r="A420" t="s">
        <v>5621</v>
      </c>
      <c r="B420" t="s">
        <v>4839</v>
      </c>
      <c r="C420" t="s">
        <v>4842</v>
      </c>
      <c r="D420">
        <v>20</v>
      </c>
      <c r="E420" t="s">
        <v>4845</v>
      </c>
      <c r="F420">
        <v>7.7</v>
      </c>
      <c r="G420">
        <v>0</v>
      </c>
      <c r="H420">
        <v>1</v>
      </c>
      <c r="I420" t="s">
        <v>6220</v>
      </c>
      <c r="K420" t="s">
        <v>6860</v>
      </c>
      <c r="M420" t="s">
        <v>6865</v>
      </c>
      <c r="N420">
        <v>8</v>
      </c>
      <c r="O420" t="s">
        <v>6960</v>
      </c>
      <c r="P420" t="s">
        <v>7347</v>
      </c>
      <c r="Q420">
        <v>6</v>
      </c>
      <c r="R420">
        <v>2</v>
      </c>
      <c r="S420">
        <v>3.6</v>
      </c>
      <c r="T420">
        <v>6.1</v>
      </c>
      <c r="U420">
        <v>558.72</v>
      </c>
      <c r="V420">
        <v>108.46</v>
      </c>
      <c r="W420">
        <v>6</v>
      </c>
      <c r="X420">
        <v>4.84</v>
      </c>
      <c r="Y420">
        <v>10.029999999999999</v>
      </c>
      <c r="Z420">
        <v>2</v>
      </c>
      <c r="AA420" t="s">
        <v>4250</v>
      </c>
      <c r="AB420">
        <v>2</v>
      </c>
      <c r="AC420">
        <v>3</v>
      </c>
      <c r="AD420">
        <v>1.0846666666666669</v>
      </c>
      <c r="AF420" t="s">
        <v>7950</v>
      </c>
      <c r="AI420">
        <v>0</v>
      </c>
      <c r="AJ420">
        <v>0</v>
      </c>
      <c r="AK420" t="s">
        <v>7980</v>
      </c>
      <c r="AL420" t="s">
        <v>7980</v>
      </c>
    </row>
    <row r="421" spans="1:38" x14ac:dyDescent="0.25">
      <c r="A421" t="s">
        <v>5622</v>
      </c>
      <c r="B421" t="s">
        <v>4839</v>
      </c>
      <c r="C421" t="s">
        <v>4842</v>
      </c>
      <c r="D421">
        <v>20</v>
      </c>
      <c r="E421" t="s">
        <v>4845</v>
      </c>
      <c r="F421">
        <v>7.7</v>
      </c>
      <c r="G421">
        <v>0</v>
      </c>
      <c r="H421">
        <v>1</v>
      </c>
      <c r="I421" t="s">
        <v>6220</v>
      </c>
      <c r="K421" t="s">
        <v>6860</v>
      </c>
      <c r="M421" t="s">
        <v>6875</v>
      </c>
      <c r="N421">
        <v>8</v>
      </c>
      <c r="O421" t="s">
        <v>6932</v>
      </c>
      <c r="P421" t="s">
        <v>7348</v>
      </c>
      <c r="Q421">
        <v>7</v>
      </c>
      <c r="R421">
        <v>3</v>
      </c>
      <c r="S421">
        <v>6.41</v>
      </c>
      <c r="T421">
        <v>6.51</v>
      </c>
      <c r="U421">
        <v>686.82</v>
      </c>
      <c r="V421">
        <v>128.28</v>
      </c>
      <c r="W421">
        <v>3.91</v>
      </c>
      <c r="X421">
        <v>13.9</v>
      </c>
      <c r="Y421">
        <v>6.91</v>
      </c>
      <c r="Z421">
        <v>3</v>
      </c>
      <c r="AA421" t="s">
        <v>4250</v>
      </c>
      <c r="AB421">
        <v>1</v>
      </c>
      <c r="AC421">
        <v>14</v>
      </c>
      <c r="AD421">
        <v>1.166666666666667</v>
      </c>
      <c r="AF421" t="s">
        <v>7949</v>
      </c>
      <c r="AI421">
        <v>0</v>
      </c>
      <c r="AJ421">
        <v>0</v>
      </c>
      <c r="AK421" t="s">
        <v>7966</v>
      </c>
      <c r="AL421" t="s">
        <v>7966</v>
      </c>
    </row>
    <row r="422" spans="1:38" x14ac:dyDescent="0.25">
      <c r="A422" t="s">
        <v>5623</v>
      </c>
      <c r="B422" t="s">
        <v>4839</v>
      </c>
      <c r="C422" t="s">
        <v>4842</v>
      </c>
      <c r="D422">
        <v>20</v>
      </c>
      <c r="E422" t="s">
        <v>4845</v>
      </c>
      <c r="F422">
        <v>7.7</v>
      </c>
      <c r="G422">
        <v>0</v>
      </c>
      <c r="H422">
        <v>1</v>
      </c>
      <c r="I422" t="s">
        <v>6220</v>
      </c>
      <c r="K422" t="s">
        <v>6860</v>
      </c>
      <c r="L422" t="s">
        <v>6861</v>
      </c>
      <c r="M422" t="s">
        <v>6897</v>
      </c>
      <c r="N422">
        <v>9</v>
      </c>
      <c r="O422" t="s">
        <v>6958</v>
      </c>
      <c r="P422" t="s">
        <v>7349</v>
      </c>
      <c r="Q422">
        <v>6</v>
      </c>
      <c r="R422">
        <v>4</v>
      </c>
      <c r="S422">
        <v>2.08</v>
      </c>
      <c r="T422">
        <v>2.3199999999999998</v>
      </c>
      <c r="U422">
        <v>529.07000000000005</v>
      </c>
      <c r="V422">
        <v>130.72999999999999</v>
      </c>
      <c r="W422">
        <v>3.88</v>
      </c>
      <c r="Y422">
        <v>7.87</v>
      </c>
      <c r="Z422">
        <v>3</v>
      </c>
      <c r="AA422" t="s">
        <v>4250</v>
      </c>
      <c r="AB422">
        <v>1</v>
      </c>
      <c r="AC422">
        <v>9</v>
      </c>
      <c r="AD422">
        <v>2.96</v>
      </c>
      <c r="AF422" t="s">
        <v>7949</v>
      </c>
      <c r="AI422">
        <v>0</v>
      </c>
      <c r="AJ422">
        <v>0</v>
      </c>
      <c r="AK422" t="s">
        <v>7979</v>
      </c>
      <c r="AL422" t="s">
        <v>7979</v>
      </c>
    </row>
    <row r="423" spans="1:38" x14ac:dyDescent="0.25">
      <c r="A423" t="s">
        <v>5624</v>
      </c>
      <c r="B423" t="s">
        <v>4839</v>
      </c>
      <c r="C423" t="s">
        <v>4842</v>
      </c>
      <c r="D423">
        <v>20</v>
      </c>
      <c r="E423" t="s">
        <v>4845</v>
      </c>
      <c r="F423">
        <v>7.7</v>
      </c>
      <c r="G423">
        <v>0</v>
      </c>
      <c r="H423">
        <v>1</v>
      </c>
      <c r="I423" t="s">
        <v>6220</v>
      </c>
      <c r="K423" t="s">
        <v>6860</v>
      </c>
      <c r="L423" t="s">
        <v>6861</v>
      </c>
      <c r="M423" t="s">
        <v>6897</v>
      </c>
      <c r="N423">
        <v>9</v>
      </c>
      <c r="O423" t="s">
        <v>6958</v>
      </c>
      <c r="P423" t="s">
        <v>7350</v>
      </c>
      <c r="Q423">
        <v>5</v>
      </c>
      <c r="R423">
        <v>3</v>
      </c>
      <c r="S423">
        <v>2.2799999999999998</v>
      </c>
      <c r="T423">
        <v>2.2799999999999998</v>
      </c>
      <c r="U423">
        <v>486</v>
      </c>
      <c r="V423">
        <v>118.7</v>
      </c>
      <c r="W423">
        <v>4.29</v>
      </c>
      <c r="X423">
        <v>13.98</v>
      </c>
      <c r="Y423">
        <v>2.41</v>
      </c>
      <c r="Z423">
        <v>3</v>
      </c>
      <c r="AA423" t="s">
        <v>4250</v>
      </c>
      <c r="AB423">
        <v>0</v>
      </c>
      <c r="AC423">
        <v>6</v>
      </c>
      <c r="AD423">
        <v>3.17</v>
      </c>
      <c r="AF423" t="s">
        <v>7949</v>
      </c>
      <c r="AI423">
        <v>0</v>
      </c>
      <c r="AJ423">
        <v>0</v>
      </c>
      <c r="AK423" t="s">
        <v>7979</v>
      </c>
      <c r="AL423" t="s">
        <v>7979</v>
      </c>
    </row>
    <row r="424" spans="1:38" x14ac:dyDescent="0.25">
      <c r="A424" t="s">
        <v>5625</v>
      </c>
      <c r="B424" t="s">
        <v>4839</v>
      </c>
      <c r="C424" t="s">
        <v>4842</v>
      </c>
      <c r="D424">
        <v>20</v>
      </c>
      <c r="E424" t="s">
        <v>4845</v>
      </c>
      <c r="F424">
        <v>7.7</v>
      </c>
      <c r="G424">
        <v>0</v>
      </c>
      <c r="H424">
        <v>1</v>
      </c>
      <c r="I424" t="s">
        <v>6220</v>
      </c>
      <c r="K424" t="s">
        <v>6860</v>
      </c>
      <c r="L424" t="s">
        <v>6861</v>
      </c>
      <c r="M424" t="s">
        <v>6897</v>
      </c>
      <c r="N424">
        <v>9</v>
      </c>
      <c r="O424" t="s">
        <v>6958</v>
      </c>
      <c r="P424" t="s">
        <v>7351</v>
      </c>
      <c r="Q424">
        <v>5</v>
      </c>
      <c r="R424">
        <v>3</v>
      </c>
      <c r="S424">
        <v>3.56</v>
      </c>
      <c r="T424">
        <v>3.56</v>
      </c>
      <c r="U424">
        <v>495.97</v>
      </c>
      <c r="V424">
        <v>131.84</v>
      </c>
      <c r="W424">
        <v>4.21</v>
      </c>
      <c r="X424">
        <v>13.73</v>
      </c>
      <c r="Y424">
        <v>2.13</v>
      </c>
      <c r="Z424">
        <v>3</v>
      </c>
      <c r="AA424" t="s">
        <v>4250</v>
      </c>
      <c r="AB424">
        <v>0</v>
      </c>
      <c r="AC424">
        <v>7</v>
      </c>
      <c r="AD424">
        <v>2.1354523809523811</v>
      </c>
      <c r="AF424" t="s">
        <v>7949</v>
      </c>
      <c r="AI424">
        <v>0</v>
      </c>
      <c r="AJ424">
        <v>0</v>
      </c>
      <c r="AK424" t="s">
        <v>7979</v>
      </c>
      <c r="AL424" t="s">
        <v>7979</v>
      </c>
    </row>
    <row r="425" spans="1:38" x14ac:dyDescent="0.25">
      <c r="A425" t="s">
        <v>5626</v>
      </c>
      <c r="B425" t="s">
        <v>4839</v>
      </c>
      <c r="C425" t="s">
        <v>4842</v>
      </c>
      <c r="D425">
        <v>20</v>
      </c>
      <c r="E425" t="s">
        <v>4845</v>
      </c>
      <c r="F425">
        <v>7.7</v>
      </c>
      <c r="G425">
        <v>0</v>
      </c>
      <c r="H425">
        <v>1</v>
      </c>
      <c r="I425" t="s">
        <v>6220</v>
      </c>
      <c r="K425" t="s">
        <v>6860</v>
      </c>
      <c r="L425" t="s">
        <v>6861</v>
      </c>
      <c r="M425" t="s">
        <v>6897</v>
      </c>
      <c r="N425">
        <v>9</v>
      </c>
      <c r="O425" t="s">
        <v>6958</v>
      </c>
      <c r="P425" t="s">
        <v>7352</v>
      </c>
      <c r="Q425">
        <v>6</v>
      </c>
      <c r="R425">
        <v>3</v>
      </c>
      <c r="S425">
        <v>2.5099999999999998</v>
      </c>
      <c r="T425">
        <v>2.58</v>
      </c>
      <c r="U425">
        <v>549.48</v>
      </c>
      <c r="V425">
        <v>121.94</v>
      </c>
      <c r="W425">
        <v>4.18</v>
      </c>
      <c r="X425">
        <v>12.38</v>
      </c>
      <c r="Y425">
        <v>7.25</v>
      </c>
      <c r="Z425">
        <v>3</v>
      </c>
      <c r="AA425" t="s">
        <v>4250</v>
      </c>
      <c r="AB425">
        <v>1</v>
      </c>
      <c r="AC425">
        <v>8</v>
      </c>
      <c r="AD425">
        <v>2.9116666666666671</v>
      </c>
      <c r="AF425" t="s">
        <v>7949</v>
      </c>
      <c r="AI425">
        <v>0</v>
      </c>
      <c r="AJ425">
        <v>0</v>
      </c>
      <c r="AK425" t="s">
        <v>7979</v>
      </c>
      <c r="AL425" t="s">
        <v>7979</v>
      </c>
    </row>
    <row r="426" spans="1:38" x14ac:dyDescent="0.25">
      <c r="A426" t="s">
        <v>5627</v>
      </c>
      <c r="B426" t="s">
        <v>4839</v>
      </c>
      <c r="C426" t="s">
        <v>4842</v>
      </c>
      <c r="D426">
        <v>20</v>
      </c>
      <c r="E426" t="s">
        <v>4845</v>
      </c>
      <c r="F426">
        <v>7.7</v>
      </c>
      <c r="G426">
        <v>0</v>
      </c>
      <c r="H426">
        <v>1</v>
      </c>
      <c r="I426" t="s">
        <v>6220</v>
      </c>
      <c r="K426" t="s">
        <v>6860</v>
      </c>
      <c r="L426" t="s">
        <v>6861</v>
      </c>
      <c r="M426" t="s">
        <v>6897</v>
      </c>
      <c r="N426">
        <v>9</v>
      </c>
      <c r="O426" t="s">
        <v>6958</v>
      </c>
      <c r="P426" t="s">
        <v>7353</v>
      </c>
      <c r="Q426">
        <v>6</v>
      </c>
      <c r="R426">
        <v>3</v>
      </c>
      <c r="S426">
        <v>2.35</v>
      </c>
      <c r="T426">
        <v>2.4300000000000002</v>
      </c>
      <c r="U426">
        <v>529.07000000000005</v>
      </c>
      <c r="V426">
        <v>121.94</v>
      </c>
      <c r="W426">
        <v>3.83</v>
      </c>
      <c r="X426">
        <v>13.31</v>
      </c>
      <c r="Y426">
        <v>7.37</v>
      </c>
      <c r="Z426">
        <v>3</v>
      </c>
      <c r="AA426" t="s">
        <v>4250</v>
      </c>
      <c r="AB426">
        <v>1</v>
      </c>
      <c r="AC426">
        <v>8</v>
      </c>
      <c r="AD426">
        <v>2.9916666666666671</v>
      </c>
      <c r="AF426" t="s">
        <v>7949</v>
      </c>
      <c r="AI426">
        <v>0</v>
      </c>
      <c r="AJ426">
        <v>0</v>
      </c>
      <c r="AK426" t="s">
        <v>7979</v>
      </c>
      <c r="AL426" t="s">
        <v>7979</v>
      </c>
    </row>
    <row r="427" spans="1:38" x14ac:dyDescent="0.25">
      <c r="A427" t="s">
        <v>5628</v>
      </c>
      <c r="B427" t="s">
        <v>4839</v>
      </c>
      <c r="C427" t="s">
        <v>4842</v>
      </c>
      <c r="D427">
        <v>20</v>
      </c>
      <c r="E427" t="s">
        <v>4845</v>
      </c>
      <c r="F427">
        <v>7.7</v>
      </c>
      <c r="G427">
        <v>0.68</v>
      </c>
      <c r="H427">
        <v>2</v>
      </c>
      <c r="I427" t="s">
        <v>6221</v>
      </c>
      <c r="J427" t="s">
        <v>6474</v>
      </c>
      <c r="K427" t="s">
        <v>6860</v>
      </c>
      <c r="L427" t="s">
        <v>6861</v>
      </c>
      <c r="M427" t="s">
        <v>6880</v>
      </c>
      <c r="N427">
        <v>8</v>
      </c>
      <c r="O427" t="s">
        <v>6939</v>
      </c>
      <c r="P427" t="s">
        <v>7354</v>
      </c>
      <c r="Q427">
        <v>7</v>
      </c>
      <c r="R427">
        <v>2</v>
      </c>
      <c r="S427">
        <v>3</v>
      </c>
      <c r="T427">
        <v>3.02</v>
      </c>
      <c r="U427">
        <v>456.45</v>
      </c>
      <c r="V427">
        <v>111.51</v>
      </c>
      <c r="W427">
        <v>1.0900000000000001</v>
      </c>
      <c r="Y427">
        <v>5.81</v>
      </c>
      <c r="Z427">
        <v>2</v>
      </c>
      <c r="AA427" t="s">
        <v>4250</v>
      </c>
      <c r="AB427">
        <v>0</v>
      </c>
      <c r="AC427">
        <v>3</v>
      </c>
      <c r="AD427">
        <v>3.5840714285714288</v>
      </c>
      <c r="AF427" t="s">
        <v>7949</v>
      </c>
      <c r="AI427">
        <v>0</v>
      </c>
      <c r="AJ427">
        <v>0</v>
      </c>
    </row>
    <row r="428" spans="1:38" x14ac:dyDescent="0.25">
      <c r="A428" t="s">
        <v>5629</v>
      </c>
      <c r="B428" t="s">
        <v>4839</v>
      </c>
      <c r="C428" t="s">
        <v>4842</v>
      </c>
      <c r="D428">
        <v>20</v>
      </c>
      <c r="E428" t="s">
        <v>4845</v>
      </c>
      <c r="F428">
        <v>7.7</v>
      </c>
      <c r="G428">
        <v>0</v>
      </c>
      <c r="H428">
        <v>1</v>
      </c>
      <c r="I428" t="s">
        <v>6220</v>
      </c>
      <c r="J428" t="s">
        <v>6475</v>
      </c>
      <c r="K428" t="s">
        <v>6860</v>
      </c>
      <c r="L428" t="s">
        <v>6861</v>
      </c>
      <c r="M428" t="s">
        <v>6902</v>
      </c>
      <c r="N428">
        <v>8</v>
      </c>
      <c r="O428" t="s">
        <v>6964</v>
      </c>
      <c r="P428" t="s">
        <v>7355</v>
      </c>
      <c r="Q428">
        <v>5</v>
      </c>
      <c r="R428">
        <v>2</v>
      </c>
      <c r="S428">
        <v>-1.33</v>
      </c>
      <c r="T428">
        <v>-1.32</v>
      </c>
      <c r="U428">
        <v>449.33</v>
      </c>
      <c r="V428">
        <v>93.26</v>
      </c>
      <c r="W428">
        <v>4.05</v>
      </c>
      <c r="X428">
        <v>9.0500000000000007</v>
      </c>
      <c r="Y428">
        <v>3.56</v>
      </c>
      <c r="Z428">
        <v>2</v>
      </c>
      <c r="AA428" t="s">
        <v>4250</v>
      </c>
      <c r="AB428">
        <v>0</v>
      </c>
      <c r="AC428">
        <v>5</v>
      </c>
      <c r="AD428">
        <v>4.7532619047619047</v>
      </c>
      <c r="AF428" t="s">
        <v>7949</v>
      </c>
      <c r="AI428">
        <v>0</v>
      </c>
      <c r="AJ428">
        <v>0</v>
      </c>
    </row>
    <row r="429" spans="1:38" x14ac:dyDescent="0.25">
      <c r="A429" t="s">
        <v>5630</v>
      </c>
      <c r="B429" t="s">
        <v>4839</v>
      </c>
      <c r="C429" t="s">
        <v>4842</v>
      </c>
      <c r="D429">
        <v>20</v>
      </c>
      <c r="E429" t="s">
        <v>4845</v>
      </c>
      <c r="F429">
        <v>7.7</v>
      </c>
      <c r="G429">
        <v>0</v>
      </c>
      <c r="H429">
        <v>1</v>
      </c>
      <c r="I429" t="s">
        <v>6220</v>
      </c>
      <c r="J429" t="s">
        <v>6476</v>
      </c>
      <c r="K429" t="s">
        <v>6860</v>
      </c>
      <c r="L429" t="s">
        <v>6861</v>
      </c>
      <c r="M429" t="s">
        <v>6902</v>
      </c>
      <c r="N429">
        <v>8</v>
      </c>
      <c r="O429" t="s">
        <v>6964</v>
      </c>
      <c r="P429" t="s">
        <v>7356</v>
      </c>
      <c r="Q429">
        <v>5</v>
      </c>
      <c r="R429">
        <v>2</v>
      </c>
      <c r="S429">
        <v>-1.1599999999999999</v>
      </c>
      <c r="T429">
        <v>-1.1599999999999999</v>
      </c>
      <c r="U429">
        <v>402.32</v>
      </c>
      <c r="V429">
        <v>93.51</v>
      </c>
      <c r="W429">
        <v>3.62</v>
      </c>
      <c r="X429">
        <v>10.14</v>
      </c>
      <c r="Y429">
        <v>3.56</v>
      </c>
      <c r="Z429">
        <v>2</v>
      </c>
      <c r="AA429" t="s">
        <v>4250</v>
      </c>
      <c r="AB429">
        <v>0</v>
      </c>
      <c r="AC429">
        <v>4</v>
      </c>
      <c r="AD429">
        <v>5.0807142857142864</v>
      </c>
      <c r="AF429" t="s">
        <v>7949</v>
      </c>
      <c r="AI429">
        <v>0</v>
      </c>
      <c r="AJ429">
        <v>0</v>
      </c>
    </row>
    <row r="430" spans="1:38" x14ac:dyDescent="0.25">
      <c r="A430" t="s">
        <v>5631</v>
      </c>
      <c r="B430" t="s">
        <v>4839</v>
      </c>
      <c r="C430" t="s">
        <v>4842</v>
      </c>
      <c r="D430">
        <v>20.2</v>
      </c>
      <c r="E430" t="s">
        <v>4845</v>
      </c>
      <c r="F430">
        <v>7.7</v>
      </c>
      <c r="G430">
        <v>0</v>
      </c>
      <c r="H430">
        <v>1</v>
      </c>
      <c r="I430" t="s">
        <v>6220</v>
      </c>
      <c r="J430" t="s">
        <v>6477</v>
      </c>
      <c r="K430" t="s">
        <v>6860</v>
      </c>
      <c r="L430" t="s">
        <v>6861</v>
      </c>
      <c r="M430" t="s">
        <v>6882</v>
      </c>
      <c r="N430">
        <v>8</v>
      </c>
      <c r="O430" t="s">
        <v>6941</v>
      </c>
      <c r="P430" t="s">
        <v>7357</v>
      </c>
      <c r="Q430">
        <v>8</v>
      </c>
      <c r="R430">
        <v>2</v>
      </c>
      <c r="S430">
        <v>0.63</v>
      </c>
      <c r="T430">
        <v>0.64</v>
      </c>
      <c r="U430">
        <v>478.98</v>
      </c>
      <c r="V430">
        <v>118.17</v>
      </c>
      <c r="W430">
        <v>3.49</v>
      </c>
      <c r="Y430">
        <v>5.97</v>
      </c>
      <c r="Z430">
        <v>3</v>
      </c>
      <c r="AA430" t="s">
        <v>4250</v>
      </c>
      <c r="AB430">
        <v>0</v>
      </c>
      <c r="AC430">
        <v>3</v>
      </c>
      <c r="AD430">
        <v>3.7111428571428569</v>
      </c>
      <c r="AF430" t="s">
        <v>7949</v>
      </c>
      <c r="AI430">
        <v>0</v>
      </c>
      <c r="AJ430">
        <v>0</v>
      </c>
    </row>
    <row r="431" spans="1:38" x14ac:dyDescent="0.25">
      <c r="A431" t="s">
        <v>5632</v>
      </c>
      <c r="B431" t="s">
        <v>4839</v>
      </c>
      <c r="C431" t="s">
        <v>4842</v>
      </c>
      <c r="D431">
        <v>20.2</v>
      </c>
      <c r="E431" t="s">
        <v>4845</v>
      </c>
      <c r="F431">
        <v>7.7</v>
      </c>
      <c r="G431">
        <v>0.3</v>
      </c>
      <c r="H431">
        <v>2</v>
      </c>
      <c r="I431" t="s">
        <v>6221</v>
      </c>
      <c r="J431" t="s">
        <v>6478</v>
      </c>
      <c r="K431" t="s">
        <v>6860</v>
      </c>
      <c r="L431" t="s">
        <v>6861</v>
      </c>
      <c r="M431" t="s">
        <v>6882</v>
      </c>
      <c r="N431">
        <v>8</v>
      </c>
      <c r="O431" t="s">
        <v>6941</v>
      </c>
      <c r="P431" t="s">
        <v>7358</v>
      </c>
      <c r="Q431">
        <v>5</v>
      </c>
      <c r="R431">
        <v>3</v>
      </c>
      <c r="S431">
        <v>3.02</v>
      </c>
      <c r="T431">
        <v>3.13</v>
      </c>
      <c r="U431">
        <v>492.07</v>
      </c>
      <c r="V431">
        <v>95.04</v>
      </c>
      <c r="W431">
        <v>5.47</v>
      </c>
      <c r="Y431">
        <v>6.87</v>
      </c>
      <c r="Z431">
        <v>3</v>
      </c>
      <c r="AA431" t="s">
        <v>4250</v>
      </c>
      <c r="AB431">
        <v>1</v>
      </c>
      <c r="AC431">
        <v>3</v>
      </c>
      <c r="AD431">
        <v>3.4803095238095239</v>
      </c>
      <c r="AF431" t="s">
        <v>7949</v>
      </c>
      <c r="AI431">
        <v>0</v>
      </c>
      <c r="AJ431">
        <v>0</v>
      </c>
    </row>
    <row r="432" spans="1:38" x14ac:dyDescent="0.25">
      <c r="A432" t="s">
        <v>5633</v>
      </c>
      <c r="B432" t="s">
        <v>4839</v>
      </c>
      <c r="C432" t="s">
        <v>4842</v>
      </c>
      <c r="D432">
        <v>20.5</v>
      </c>
      <c r="E432" t="s">
        <v>4845</v>
      </c>
      <c r="F432">
        <v>7.69</v>
      </c>
      <c r="G432">
        <v>0</v>
      </c>
      <c r="H432">
        <v>1</v>
      </c>
      <c r="I432" t="s">
        <v>6220</v>
      </c>
      <c r="K432" t="s">
        <v>6860</v>
      </c>
      <c r="L432" t="s">
        <v>6861</v>
      </c>
      <c r="M432" t="s">
        <v>6892</v>
      </c>
      <c r="N432">
        <v>9</v>
      </c>
      <c r="O432" t="s">
        <v>6951</v>
      </c>
      <c r="P432" t="s">
        <v>7359</v>
      </c>
      <c r="Q432">
        <v>7</v>
      </c>
      <c r="R432">
        <v>4</v>
      </c>
      <c r="S432">
        <v>2.52</v>
      </c>
      <c r="T432">
        <v>2.67</v>
      </c>
      <c r="U432">
        <v>649.80999999999995</v>
      </c>
      <c r="V432">
        <v>148.15</v>
      </c>
      <c r="W432">
        <v>2.4900000000000002</v>
      </c>
      <c r="X432">
        <v>13.53</v>
      </c>
      <c r="Y432">
        <v>7.01</v>
      </c>
      <c r="Z432">
        <v>3</v>
      </c>
      <c r="AA432" t="s">
        <v>4250</v>
      </c>
      <c r="AB432">
        <v>1</v>
      </c>
      <c r="AC432">
        <v>13</v>
      </c>
      <c r="AD432">
        <v>2.74</v>
      </c>
      <c r="AF432" t="s">
        <v>7949</v>
      </c>
      <c r="AI432">
        <v>0</v>
      </c>
      <c r="AJ432">
        <v>0</v>
      </c>
      <c r="AK432" t="s">
        <v>7976</v>
      </c>
      <c r="AL432" t="s">
        <v>7976</v>
      </c>
    </row>
    <row r="433" spans="1:38" x14ac:dyDescent="0.25">
      <c r="A433" t="s">
        <v>5634</v>
      </c>
      <c r="B433" t="s">
        <v>4839</v>
      </c>
      <c r="C433" t="s">
        <v>4842</v>
      </c>
      <c r="D433">
        <v>21</v>
      </c>
      <c r="E433" t="s">
        <v>4845</v>
      </c>
      <c r="F433">
        <v>7.68</v>
      </c>
      <c r="G433">
        <v>0</v>
      </c>
      <c r="H433">
        <v>1</v>
      </c>
      <c r="I433" t="s">
        <v>6220</v>
      </c>
      <c r="K433" t="s">
        <v>6860</v>
      </c>
      <c r="L433" t="s">
        <v>6861</v>
      </c>
      <c r="M433" t="s">
        <v>6900</v>
      </c>
      <c r="N433">
        <v>9</v>
      </c>
      <c r="O433" t="s">
        <v>6962</v>
      </c>
      <c r="P433" t="s">
        <v>7360</v>
      </c>
      <c r="Q433">
        <v>3</v>
      </c>
      <c r="R433">
        <v>2</v>
      </c>
      <c r="S433">
        <v>2.48</v>
      </c>
      <c r="T433">
        <v>2.48</v>
      </c>
      <c r="U433">
        <v>340.81</v>
      </c>
      <c r="V433">
        <v>69.08</v>
      </c>
      <c r="W433">
        <v>3</v>
      </c>
      <c r="Y433">
        <v>5.04</v>
      </c>
      <c r="Z433">
        <v>2</v>
      </c>
      <c r="AA433" t="s">
        <v>4250</v>
      </c>
      <c r="AB433">
        <v>0</v>
      </c>
      <c r="AC433">
        <v>3</v>
      </c>
      <c r="AD433">
        <v>5.26</v>
      </c>
      <c r="AF433" t="s">
        <v>7949</v>
      </c>
      <c r="AI433">
        <v>0</v>
      </c>
      <c r="AJ433">
        <v>0</v>
      </c>
      <c r="AK433" t="s">
        <v>7981</v>
      </c>
      <c r="AL433" t="s">
        <v>7981</v>
      </c>
    </row>
    <row r="434" spans="1:38" x14ac:dyDescent="0.25">
      <c r="A434" t="s">
        <v>5635</v>
      </c>
      <c r="B434" t="s">
        <v>4839</v>
      </c>
      <c r="C434" t="s">
        <v>4842</v>
      </c>
      <c r="D434">
        <v>21.8</v>
      </c>
      <c r="E434" t="s">
        <v>4845</v>
      </c>
      <c r="F434">
        <v>7.66</v>
      </c>
      <c r="G434">
        <v>0.42</v>
      </c>
      <c r="H434">
        <v>2</v>
      </c>
      <c r="I434" t="s">
        <v>6221</v>
      </c>
      <c r="J434" t="s">
        <v>6479</v>
      </c>
      <c r="K434" t="s">
        <v>6860</v>
      </c>
      <c r="L434" t="s">
        <v>6861</v>
      </c>
      <c r="M434" t="s">
        <v>6882</v>
      </c>
      <c r="N434">
        <v>8</v>
      </c>
      <c r="O434" t="s">
        <v>6941</v>
      </c>
      <c r="P434" t="s">
        <v>7361</v>
      </c>
      <c r="Q434">
        <v>6</v>
      </c>
      <c r="R434">
        <v>4</v>
      </c>
      <c r="S434">
        <v>-0.15</v>
      </c>
      <c r="T434">
        <v>-7.0000000000000007E-2</v>
      </c>
      <c r="U434">
        <v>450.47</v>
      </c>
      <c r="V434">
        <v>132.24</v>
      </c>
      <c r="W434">
        <v>1.72</v>
      </c>
      <c r="X434">
        <v>9.93</v>
      </c>
      <c r="Y434">
        <v>6.74</v>
      </c>
      <c r="Z434">
        <v>2</v>
      </c>
      <c r="AA434" t="s">
        <v>4250</v>
      </c>
      <c r="AB434">
        <v>0</v>
      </c>
      <c r="AC434">
        <v>3</v>
      </c>
      <c r="AD434">
        <v>3.3537857142857139</v>
      </c>
      <c r="AF434" t="s">
        <v>7949</v>
      </c>
      <c r="AI434">
        <v>0</v>
      </c>
      <c r="AJ434">
        <v>0</v>
      </c>
    </row>
    <row r="435" spans="1:38" x14ac:dyDescent="0.25">
      <c r="A435" t="s">
        <v>5636</v>
      </c>
      <c r="B435" t="s">
        <v>4839</v>
      </c>
      <c r="C435" t="s">
        <v>4842</v>
      </c>
      <c r="D435">
        <v>22</v>
      </c>
      <c r="E435" t="s">
        <v>4845</v>
      </c>
      <c r="F435">
        <v>7.66</v>
      </c>
      <c r="G435">
        <v>0.01</v>
      </c>
      <c r="H435">
        <v>2</v>
      </c>
      <c r="I435" t="s">
        <v>6220</v>
      </c>
      <c r="K435" t="s">
        <v>6860</v>
      </c>
      <c r="L435" t="s">
        <v>6861</v>
      </c>
      <c r="M435" t="s">
        <v>6895</v>
      </c>
      <c r="N435">
        <v>9</v>
      </c>
      <c r="O435" t="s">
        <v>6954</v>
      </c>
      <c r="P435" t="s">
        <v>7362</v>
      </c>
      <c r="Q435">
        <v>4</v>
      </c>
      <c r="R435">
        <v>4</v>
      </c>
      <c r="S435">
        <v>6.39</v>
      </c>
      <c r="T435">
        <v>6.39</v>
      </c>
      <c r="U435">
        <v>504.68</v>
      </c>
      <c r="V435">
        <v>110.21</v>
      </c>
      <c r="W435">
        <v>5.4</v>
      </c>
      <c r="X435">
        <v>12.69</v>
      </c>
      <c r="Y435">
        <v>5.3</v>
      </c>
      <c r="Z435">
        <v>2</v>
      </c>
      <c r="AA435" t="s">
        <v>4250</v>
      </c>
      <c r="AB435">
        <v>2</v>
      </c>
      <c r="AC435">
        <v>7</v>
      </c>
      <c r="AD435">
        <v>1.326333333333334</v>
      </c>
      <c r="AF435" t="s">
        <v>7949</v>
      </c>
      <c r="AI435">
        <v>0</v>
      </c>
      <c r="AJ435">
        <v>0</v>
      </c>
      <c r="AK435" t="s">
        <v>7977</v>
      </c>
      <c r="AL435" t="s">
        <v>7977</v>
      </c>
    </row>
    <row r="436" spans="1:38" x14ac:dyDescent="0.25">
      <c r="A436" t="s">
        <v>5637</v>
      </c>
      <c r="B436" t="s">
        <v>4839</v>
      </c>
      <c r="C436" t="s">
        <v>4842</v>
      </c>
      <c r="D436">
        <v>22</v>
      </c>
      <c r="E436" t="s">
        <v>4845</v>
      </c>
      <c r="F436">
        <v>7.66</v>
      </c>
      <c r="G436">
        <v>0</v>
      </c>
      <c r="H436">
        <v>1</v>
      </c>
      <c r="I436" t="s">
        <v>6220</v>
      </c>
      <c r="K436" t="s">
        <v>6860</v>
      </c>
      <c r="M436" t="s">
        <v>6865</v>
      </c>
      <c r="N436">
        <v>8</v>
      </c>
      <c r="O436" t="s">
        <v>6960</v>
      </c>
      <c r="P436" t="s">
        <v>7363</v>
      </c>
      <c r="Q436">
        <v>6</v>
      </c>
      <c r="R436">
        <v>1</v>
      </c>
      <c r="S436">
        <v>2.7</v>
      </c>
      <c r="T436">
        <v>4.58</v>
      </c>
      <c r="U436">
        <v>476.62</v>
      </c>
      <c r="V436">
        <v>80.39</v>
      </c>
      <c r="W436">
        <v>4.6100000000000003</v>
      </c>
      <c r="Y436">
        <v>10</v>
      </c>
      <c r="Z436">
        <v>2</v>
      </c>
      <c r="AA436" t="s">
        <v>4250</v>
      </c>
      <c r="AB436">
        <v>0</v>
      </c>
      <c r="AC436">
        <v>2</v>
      </c>
      <c r="AD436">
        <v>2.8603333333333332</v>
      </c>
      <c r="AF436" t="s">
        <v>7952</v>
      </c>
      <c r="AI436">
        <v>0</v>
      </c>
      <c r="AJ436">
        <v>0</v>
      </c>
      <c r="AK436" t="s">
        <v>7980</v>
      </c>
      <c r="AL436" t="s">
        <v>7980</v>
      </c>
    </row>
    <row r="437" spans="1:38" x14ac:dyDescent="0.25">
      <c r="A437" t="s">
        <v>5638</v>
      </c>
      <c r="B437" t="s">
        <v>4839</v>
      </c>
      <c r="C437" t="s">
        <v>4842</v>
      </c>
      <c r="D437">
        <v>22</v>
      </c>
      <c r="E437" t="s">
        <v>4845</v>
      </c>
      <c r="F437">
        <v>7.66</v>
      </c>
      <c r="G437">
        <v>0.68</v>
      </c>
      <c r="H437">
        <v>2</v>
      </c>
      <c r="I437" t="s">
        <v>6221</v>
      </c>
      <c r="J437" t="s">
        <v>6480</v>
      </c>
      <c r="K437" t="s">
        <v>6860</v>
      </c>
      <c r="L437" t="s">
        <v>6861</v>
      </c>
      <c r="M437" t="s">
        <v>6883</v>
      </c>
      <c r="N437">
        <v>8</v>
      </c>
      <c r="O437" t="s">
        <v>6942</v>
      </c>
      <c r="P437" t="s">
        <v>7364</v>
      </c>
      <c r="Q437">
        <v>7</v>
      </c>
      <c r="R437">
        <v>4</v>
      </c>
      <c r="S437">
        <v>0.23</v>
      </c>
      <c r="T437">
        <v>0.25</v>
      </c>
      <c r="U437">
        <v>447.49</v>
      </c>
      <c r="V437">
        <v>133.27000000000001</v>
      </c>
      <c r="W437">
        <v>1.03</v>
      </c>
      <c r="X437">
        <v>10.17</v>
      </c>
      <c r="Y437">
        <v>6.14</v>
      </c>
      <c r="Z437">
        <v>2</v>
      </c>
      <c r="AA437" t="s">
        <v>4250</v>
      </c>
      <c r="AB437">
        <v>0</v>
      </c>
      <c r="AC437">
        <v>4</v>
      </c>
      <c r="AD437">
        <v>3.3750714285714278</v>
      </c>
      <c r="AF437" t="s">
        <v>7949</v>
      </c>
      <c r="AI437">
        <v>0</v>
      </c>
      <c r="AJ437">
        <v>0</v>
      </c>
    </row>
    <row r="438" spans="1:38" x14ac:dyDescent="0.25">
      <c r="A438" t="s">
        <v>5639</v>
      </c>
      <c r="B438" t="s">
        <v>4839</v>
      </c>
      <c r="C438" t="s">
        <v>4842</v>
      </c>
      <c r="D438">
        <v>23</v>
      </c>
      <c r="E438" t="s">
        <v>4845</v>
      </c>
      <c r="F438">
        <v>7.64</v>
      </c>
      <c r="G438">
        <v>0</v>
      </c>
      <c r="H438">
        <v>1</v>
      </c>
      <c r="I438" t="s">
        <v>6220</v>
      </c>
      <c r="K438" t="s">
        <v>6860</v>
      </c>
      <c r="L438" t="s">
        <v>6861</v>
      </c>
      <c r="M438" t="s">
        <v>6904</v>
      </c>
      <c r="N438">
        <v>9</v>
      </c>
      <c r="O438" t="s">
        <v>6968</v>
      </c>
      <c r="P438" t="s">
        <v>7365</v>
      </c>
      <c r="Q438">
        <v>6</v>
      </c>
      <c r="R438">
        <v>2</v>
      </c>
      <c r="S438">
        <v>7.08</v>
      </c>
      <c r="T438">
        <v>7.29</v>
      </c>
      <c r="U438">
        <v>568.77</v>
      </c>
      <c r="V438">
        <v>99.84</v>
      </c>
      <c r="W438">
        <v>7.05</v>
      </c>
      <c r="Y438">
        <v>7.29</v>
      </c>
      <c r="Z438">
        <v>3</v>
      </c>
      <c r="AA438" t="s">
        <v>4250</v>
      </c>
      <c r="AB438">
        <v>2</v>
      </c>
      <c r="AC438">
        <v>10</v>
      </c>
      <c r="AD438">
        <v>2.1720000000000002</v>
      </c>
      <c r="AF438" t="s">
        <v>7949</v>
      </c>
      <c r="AI438">
        <v>0</v>
      </c>
      <c r="AJ438">
        <v>0</v>
      </c>
      <c r="AK438" t="s">
        <v>7984</v>
      </c>
      <c r="AL438" t="s">
        <v>7984</v>
      </c>
    </row>
    <row r="439" spans="1:38" x14ac:dyDescent="0.25">
      <c r="A439" t="s">
        <v>5640</v>
      </c>
      <c r="B439" t="s">
        <v>4839</v>
      </c>
      <c r="C439" t="s">
        <v>4842</v>
      </c>
      <c r="D439">
        <v>23</v>
      </c>
      <c r="E439" t="s">
        <v>4845</v>
      </c>
      <c r="F439">
        <v>7.64</v>
      </c>
      <c r="G439">
        <v>0</v>
      </c>
      <c r="H439">
        <v>1</v>
      </c>
      <c r="I439" t="s">
        <v>6220</v>
      </c>
      <c r="J439" t="s">
        <v>6481</v>
      </c>
      <c r="K439" t="s">
        <v>6860</v>
      </c>
      <c r="L439" t="s">
        <v>6861</v>
      </c>
      <c r="M439" t="s">
        <v>6902</v>
      </c>
      <c r="N439">
        <v>8</v>
      </c>
      <c r="O439" t="s">
        <v>6964</v>
      </c>
      <c r="P439" t="s">
        <v>7366</v>
      </c>
      <c r="Q439">
        <v>4</v>
      </c>
      <c r="R439">
        <v>2</v>
      </c>
      <c r="S439">
        <v>-0.71</v>
      </c>
      <c r="T439">
        <v>-0.71</v>
      </c>
      <c r="U439">
        <v>416.33</v>
      </c>
      <c r="V439">
        <v>80.37</v>
      </c>
      <c r="W439">
        <v>3.86</v>
      </c>
      <c r="X439">
        <v>10.07</v>
      </c>
      <c r="Y439">
        <v>3.56</v>
      </c>
      <c r="Z439">
        <v>2</v>
      </c>
      <c r="AA439" t="s">
        <v>4250</v>
      </c>
      <c r="AB439">
        <v>0</v>
      </c>
      <c r="AC439">
        <v>4</v>
      </c>
      <c r="AD439">
        <v>5.0976428571428567</v>
      </c>
      <c r="AF439" t="s">
        <v>7949</v>
      </c>
      <c r="AI439">
        <v>0</v>
      </c>
      <c r="AJ439">
        <v>0</v>
      </c>
    </row>
    <row r="440" spans="1:38" x14ac:dyDescent="0.25">
      <c r="A440" t="s">
        <v>5641</v>
      </c>
      <c r="B440" t="s">
        <v>4839</v>
      </c>
      <c r="C440" t="s">
        <v>4842</v>
      </c>
      <c r="D440">
        <v>23</v>
      </c>
      <c r="E440" t="s">
        <v>4845</v>
      </c>
      <c r="F440">
        <v>7.64</v>
      </c>
      <c r="G440">
        <v>0</v>
      </c>
      <c r="H440">
        <v>1</v>
      </c>
      <c r="I440" t="s">
        <v>6220</v>
      </c>
      <c r="K440" t="s">
        <v>6860</v>
      </c>
      <c r="L440" t="s">
        <v>6861</v>
      </c>
      <c r="M440" t="s">
        <v>6892</v>
      </c>
      <c r="N440">
        <v>9</v>
      </c>
      <c r="O440" t="s">
        <v>6951</v>
      </c>
      <c r="P440" t="s">
        <v>7367</v>
      </c>
      <c r="Q440">
        <v>9</v>
      </c>
      <c r="R440">
        <v>4</v>
      </c>
      <c r="S440">
        <v>2.06</v>
      </c>
      <c r="T440">
        <v>2.0699999999999998</v>
      </c>
      <c r="U440">
        <v>663.75</v>
      </c>
      <c r="V440">
        <v>174.45</v>
      </c>
      <c r="W440">
        <v>1.59</v>
      </c>
      <c r="X440">
        <v>13.24</v>
      </c>
      <c r="Y440">
        <v>5.95</v>
      </c>
      <c r="Z440">
        <v>3</v>
      </c>
      <c r="AA440" t="s">
        <v>4250</v>
      </c>
      <c r="AB440">
        <v>1</v>
      </c>
      <c r="AC440">
        <v>11</v>
      </c>
      <c r="AD440">
        <v>2.97</v>
      </c>
      <c r="AF440" t="s">
        <v>7949</v>
      </c>
      <c r="AI440">
        <v>0</v>
      </c>
      <c r="AJ440">
        <v>0</v>
      </c>
      <c r="AK440" t="s">
        <v>7976</v>
      </c>
      <c r="AL440" t="s">
        <v>7976</v>
      </c>
    </row>
    <row r="441" spans="1:38" x14ac:dyDescent="0.25">
      <c r="A441" t="s">
        <v>5642</v>
      </c>
      <c r="B441" t="s">
        <v>4839</v>
      </c>
      <c r="C441" t="s">
        <v>4842</v>
      </c>
      <c r="D441">
        <v>23</v>
      </c>
      <c r="E441" t="s">
        <v>4845</v>
      </c>
      <c r="F441">
        <v>7.64</v>
      </c>
      <c r="G441">
        <v>0</v>
      </c>
      <c r="H441">
        <v>1</v>
      </c>
      <c r="I441" t="s">
        <v>6220</v>
      </c>
      <c r="K441" t="s">
        <v>6860</v>
      </c>
      <c r="L441" t="s">
        <v>6861</v>
      </c>
      <c r="M441" t="s">
        <v>6909</v>
      </c>
      <c r="N441">
        <v>9</v>
      </c>
      <c r="O441" t="s">
        <v>6975</v>
      </c>
      <c r="P441" t="s">
        <v>7368</v>
      </c>
      <c r="Q441">
        <v>6</v>
      </c>
      <c r="R441">
        <v>1</v>
      </c>
      <c r="S441">
        <v>3.25</v>
      </c>
      <c r="T441">
        <v>3.25</v>
      </c>
      <c r="U441">
        <v>417.51</v>
      </c>
      <c r="V441">
        <v>89.86</v>
      </c>
      <c r="W441">
        <v>3.91</v>
      </c>
      <c r="Y441">
        <v>3.06</v>
      </c>
      <c r="Z441">
        <v>2</v>
      </c>
      <c r="AA441" t="s">
        <v>4250</v>
      </c>
      <c r="AB441">
        <v>0</v>
      </c>
      <c r="AC441">
        <v>3</v>
      </c>
      <c r="AD441">
        <v>4.6725476190476192</v>
      </c>
      <c r="AF441" t="s">
        <v>7949</v>
      </c>
      <c r="AI441">
        <v>0</v>
      </c>
      <c r="AJ441">
        <v>0</v>
      </c>
      <c r="AK441" t="s">
        <v>7989</v>
      </c>
      <c r="AL441" t="s">
        <v>7989</v>
      </c>
    </row>
    <row r="442" spans="1:38" x14ac:dyDescent="0.25">
      <c r="A442" t="s">
        <v>5643</v>
      </c>
      <c r="B442" t="s">
        <v>4839</v>
      </c>
      <c r="C442" t="s">
        <v>4842</v>
      </c>
      <c r="D442">
        <v>23</v>
      </c>
      <c r="E442" t="s">
        <v>4845</v>
      </c>
      <c r="F442">
        <v>7.64</v>
      </c>
      <c r="G442">
        <v>0</v>
      </c>
      <c r="H442">
        <v>1</v>
      </c>
      <c r="I442" t="s">
        <v>6220</v>
      </c>
      <c r="K442" t="s">
        <v>6860</v>
      </c>
      <c r="L442" t="s">
        <v>6861</v>
      </c>
      <c r="M442" t="s">
        <v>6909</v>
      </c>
      <c r="N442">
        <v>9</v>
      </c>
      <c r="O442" t="s">
        <v>6975</v>
      </c>
      <c r="P442" t="s">
        <v>7369</v>
      </c>
      <c r="Q442">
        <v>6</v>
      </c>
      <c r="R442">
        <v>1</v>
      </c>
      <c r="S442">
        <v>3.25</v>
      </c>
      <c r="T442">
        <v>3.25</v>
      </c>
      <c r="U442">
        <v>419.52</v>
      </c>
      <c r="V442">
        <v>89.86</v>
      </c>
      <c r="W442">
        <v>3.91</v>
      </c>
      <c r="Y442">
        <v>3.06</v>
      </c>
      <c r="Z442">
        <v>2</v>
      </c>
      <c r="AA442" t="s">
        <v>4250</v>
      </c>
      <c r="AB442">
        <v>0</v>
      </c>
      <c r="AC442">
        <v>3</v>
      </c>
      <c r="AD442">
        <v>4.6581904761904767</v>
      </c>
      <c r="AF442" t="s">
        <v>7949</v>
      </c>
      <c r="AI442">
        <v>0</v>
      </c>
      <c r="AJ442">
        <v>0</v>
      </c>
      <c r="AK442" t="s">
        <v>7989</v>
      </c>
      <c r="AL442" t="s">
        <v>7989</v>
      </c>
    </row>
    <row r="443" spans="1:38" x14ac:dyDescent="0.25">
      <c r="A443" t="s">
        <v>5644</v>
      </c>
      <c r="B443" t="s">
        <v>4839</v>
      </c>
      <c r="C443" t="s">
        <v>4842</v>
      </c>
      <c r="D443">
        <v>23.3</v>
      </c>
      <c r="E443" t="s">
        <v>4845</v>
      </c>
      <c r="F443">
        <v>7.63</v>
      </c>
      <c r="G443">
        <v>0</v>
      </c>
      <c r="H443">
        <v>1</v>
      </c>
      <c r="I443" t="s">
        <v>6220</v>
      </c>
      <c r="J443" t="s">
        <v>6482</v>
      </c>
      <c r="K443" t="s">
        <v>6860</v>
      </c>
      <c r="L443" t="s">
        <v>6861</v>
      </c>
      <c r="M443" t="s">
        <v>6882</v>
      </c>
      <c r="N443">
        <v>8</v>
      </c>
      <c r="O443" t="s">
        <v>6941</v>
      </c>
      <c r="P443" t="s">
        <v>7370</v>
      </c>
      <c r="Q443">
        <v>5</v>
      </c>
      <c r="R443">
        <v>3</v>
      </c>
      <c r="S443">
        <v>2.67</v>
      </c>
      <c r="T443">
        <v>2.82</v>
      </c>
      <c r="U443">
        <v>512.53</v>
      </c>
      <c r="V443">
        <v>112.01</v>
      </c>
      <c r="W443">
        <v>4.41</v>
      </c>
      <c r="X443">
        <v>10.06</v>
      </c>
      <c r="Y443">
        <v>7.03</v>
      </c>
      <c r="Z443">
        <v>2</v>
      </c>
      <c r="AA443" t="s">
        <v>4250</v>
      </c>
      <c r="AB443">
        <v>1</v>
      </c>
      <c r="AC443">
        <v>3</v>
      </c>
      <c r="AD443">
        <v>3.0979999999999999</v>
      </c>
      <c r="AF443" t="s">
        <v>7949</v>
      </c>
      <c r="AI443">
        <v>0</v>
      </c>
      <c r="AJ443">
        <v>0</v>
      </c>
    </row>
    <row r="444" spans="1:38" x14ac:dyDescent="0.25">
      <c r="A444" t="s">
        <v>5645</v>
      </c>
      <c r="B444" t="s">
        <v>4839</v>
      </c>
      <c r="C444" t="s">
        <v>4842</v>
      </c>
      <c r="D444">
        <v>23.5</v>
      </c>
      <c r="E444" t="s">
        <v>4845</v>
      </c>
      <c r="F444">
        <v>7.63</v>
      </c>
      <c r="G444">
        <v>0.69</v>
      </c>
      <c r="H444">
        <v>2</v>
      </c>
      <c r="I444" t="s">
        <v>6221</v>
      </c>
      <c r="J444" t="s">
        <v>6483</v>
      </c>
      <c r="K444" t="s">
        <v>6860</v>
      </c>
      <c r="L444" t="s">
        <v>6861</v>
      </c>
      <c r="M444" t="s">
        <v>6874</v>
      </c>
      <c r="N444">
        <v>8</v>
      </c>
      <c r="O444" t="s">
        <v>6931</v>
      </c>
      <c r="P444" t="s">
        <v>7371</v>
      </c>
      <c r="Q444">
        <v>7</v>
      </c>
      <c r="R444">
        <v>2</v>
      </c>
      <c r="S444">
        <v>1.57</v>
      </c>
      <c r="T444">
        <v>1.57</v>
      </c>
      <c r="U444">
        <v>421.48</v>
      </c>
      <c r="V444">
        <v>112.18</v>
      </c>
      <c r="W444">
        <v>2.62</v>
      </c>
      <c r="Y444">
        <v>0.94</v>
      </c>
      <c r="Z444">
        <v>3</v>
      </c>
      <c r="AA444" t="s">
        <v>4250</v>
      </c>
      <c r="AB444">
        <v>0</v>
      </c>
      <c r="AC444">
        <v>3</v>
      </c>
      <c r="AD444">
        <v>4.3215238095238089</v>
      </c>
      <c r="AF444" t="s">
        <v>7949</v>
      </c>
      <c r="AI444">
        <v>0</v>
      </c>
      <c r="AJ444">
        <v>0</v>
      </c>
    </row>
    <row r="445" spans="1:38" x14ac:dyDescent="0.25">
      <c r="A445" t="s">
        <v>5646</v>
      </c>
      <c r="B445" t="s">
        <v>4839</v>
      </c>
      <c r="C445" t="s">
        <v>4842</v>
      </c>
      <c r="D445">
        <v>24</v>
      </c>
      <c r="E445" t="s">
        <v>4845</v>
      </c>
      <c r="F445">
        <v>7.62</v>
      </c>
      <c r="G445">
        <v>0.43</v>
      </c>
      <c r="H445">
        <v>2</v>
      </c>
      <c r="I445" t="s">
        <v>6221</v>
      </c>
      <c r="J445" t="s">
        <v>6484</v>
      </c>
      <c r="K445" t="s">
        <v>6860</v>
      </c>
      <c r="L445" t="s">
        <v>6861</v>
      </c>
      <c r="M445" t="s">
        <v>6882</v>
      </c>
      <c r="N445">
        <v>8</v>
      </c>
      <c r="O445" t="s">
        <v>6941</v>
      </c>
      <c r="P445" t="s">
        <v>7372</v>
      </c>
      <c r="Q445">
        <v>6</v>
      </c>
      <c r="R445">
        <v>3</v>
      </c>
      <c r="S445">
        <v>0.13</v>
      </c>
      <c r="T445">
        <v>0.16</v>
      </c>
      <c r="U445">
        <v>450.47</v>
      </c>
      <c r="V445">
        <v>121.24</v>
      </c>
      <c r="W445">
        <v>1.98</v>
      </c>
      <c r="X445">
        <v>9.92</v>
      </c>
      <c r="Y445">
        <v>6.15</v>
      </c>
      <c r="Z445">
        <v>2</v>
      </c>
      <c r="AA445" t="s">
        <v>4250</v>
      </c>
      <c r="AB445">
        <v>0</v>
      </c>
      <c r="AC445">
        <v>3</v>
      </c>
      <c r="AD445">
        <v>3.5204523809523809</v>
      </c>
      <c r="AF445" t="s">
        <v>7949</v>
      </c>
      <c r="AI445">
        <v>0</v>
      </c>
      <c r="AJ445">
        <v>0</v>
      </c>
    </row>
    <row r="446" spans="1:38" x14ac:dyDescent="0.25">
      <c r="A446" t="s">
        <v>5647</v>
      </c>
      <c r="B446" t="s">
        <v>4839</v>
      </c>
      <c r="C446" t="s">
        <v>4842</v>
      </c>
      <c r="D446">
        <v>24.2</v>
      </c>
      <c r="E446" t="s">
        <v>4845</v>
      </c>
      <c r="F446">
        <v>7.62</v>
      </c>
      <c r="G446">
        <v>0</v>
      </c>
      <c r="H446">
        <v>1</v>
      </c>
      <c r="I446" t="s">
        <v>6220</v>
      </c>
      <c r="J446" t="s">
        <v>6485</v>
      </c>
      <c r="K446" t="s">
        <v>6860</v>
      </c>
      <c r="L446" t="s">
        <v>6861</v>
      </c>
      <c r="M446" t="s">
        <v>6882</v>
      </c>
      <c r="N446">
        <v>8</v>
      </c>
      <c r="O446" t="s">
        <v>6941</v>
      </c>
      <c r="P446" t="s">
        <v>7373</v>
      </c>
      <c r="Q446">
        <v>7</v>
      </c>
      <c r="R446">
        <v>3</v>
      </c>
      <c r="S446">
        <v>-0.1</v>
      </c>
      <c r="T446">
        <v>-0.08</v>
      </c>
      <c r="U446">
        <v>462.5</v>
      </c>
      <c r="V446">
        <v>130.47</v>
      </c>
      <c r="W446">
        <v>1.85</v>
      </c>
      <c r="X446">
        <v>10.17</v>
      </c>
      <c r="Y446">
        <v>6.15</v>
      </c>
      <c r="Z446">
        <v>2</v>
      </c>
      <c r="AA446" t="s">
        <v>4250</v>
      </c>
      <c r="AB446">
        <v>0</v>
      </c>
      <c r="AC446">
        <v>4</v>
      </c>
      <c r="AD446">
        <v>3.4345238095238089</v>
      </c>
      <c r="AF446" t="s">
        <v>7949</v>
      </c>
      <c r="AI446">
        <v>0</v>
      </c>
      <c r="AJ446">
        <v>0</v>
      </c>
    </row>
    <row r="447" spans="1:38" x14ac:dyDescent="0.25">
      <c r="A447" t="s">
        <v>5648</v>
      </c>
      <c r="B447" t="s">
        <v>4839</v>
      </c>
      <c r="C447" t="s">
        <v>4842</v>
      </c>
      <c r="D447">
        <v>25</v>
      </c>
      <c r="E447" t="s">
        <v>4845</v>
      </c>
      <c r="F447">
        <v>7.6</v>
      </c>
      <c r="G447">
        <v>0</v>
      </c>
      <c r="H447">
        <v>1</v>
      </c>
      <c r="I447" t="s">
        <v>6220</v>
      </c>
      <c r="K447" t="s">
        <v>6860</v>
      </c>
      <c r="L447" t="s">
        <v>6861</v>
      </c>
      <c r="M447" t="s">
        <v>6896</v>
      </c>
      <c r="N447">
        <v>9</v>
      </c>
      <c r="O447" t="s">
        <v>6957</v>
      </c>
      <c r="P447" t="s">
        <v>7374</v>
      </c>
      <c r="Q447">
        <v>7</v>
      </c>
      <c r="R447">
        <v>4</v>
      </c>
      <c r="S447">
        <v>0.93</v>
      </c>
      <c r="T447">
        <v>1.32</v>
      </c>
      <c r="U447">
        <v>559.5</v>
      </c>
      <c r="V447">
        <v>121.08</v>
      </c>
      <c r="W447">
        <v>3.85</v>
      </c>
      <c r="X447">
        <v>12.24</v>
      </c>
      <c r="Y447">
        <v>7.81</v>
      </c>
      <c r="Z447">
        <v>2</v>
      </c>
      <c r="AA447" t="s">
        <v>4250</v>
      </c>
      <c r="AB447">
        <v>1</v>
      </c>
      <c r="AC447">
        <v>0</v>
      </c>
      <c r="AD447">
        <v>3</v>
      </c>
      <c r="AF447" t="s">
        <v>7949</v>
      </c>
      <c r="AI447">
        <v>0</v>
      </c>
      <c r="AJ447">
        <v>0</v>
      </c>
      <c r="AK447" t="s">
        <v>7978</v>
      </c>
      <c r="AL447" t="s">
        <v>7978</v>
      </c>
    </row>
    <row r="448" spans="1:38" x14ac:dyDescent="0.25">
      <c r="A448" t="s">
        <v>5648</v>
      </c>
      <c r="B448" t="s">
        <v>4839</v>
      </c>
      <c r="C448" t="s">
        <v>4842</v>
      </c>
      <c r="D448">
        <v>59</v>
      </c>
      <c r="E448" t="s">
        <v>4845</v>
      </c>
      <c r="F448">
        <v>7.23</v>
      </c>
      <c r="G448">
        <v>0</v>
      </c>
      <c r="H448">
        <v>1</v>
      </c>
      <c r="I448" t="s">
        <v>6220</v>
      </c>
      <c r="K448" t="s">
        <v>6860</v>
      </c>
      <c r="L448" t="s">
        <v>6861</v>
      </c>
      <c r="M448" t="s">
        <v>6911</v>
      </c>
      <c r="N448">
        <v>9</v>
      </c>
      <c r="O448" t="s">
        <v>6977</v>
      </c>
      <c r="P448" t="s">
        <v>7374</v>
      </c>
      <c r="Q448">
        <v>7</v>
      </c>
      <c r="R448">
        <v>4</v>
      </c>
      <c r="S448">
        <v>0.93</v>
      </c>
      <c r="T448">
        <v>1.32</v>
      </c>
      <c r="U448">
        <v>559.5</v>
      </c>
      <c r="V448">
        <v>121.08</v>
      </c>
      <c r="W448">
        <v>3.85</v>
      </c>
      <c r="X448">
        <v>12.24</v>
      </c>
      <c r="Y448">
        <v>7.81</v>
      </c>
      <c r="Z448">
        <v>2</v>
      </c>
      <c r="AA448" t="s">
        <v>4250</v>
      </c>
      <c r="AB448">
        <v>1</v>
      </c>
      <c r="AC448">
        <v>0</v>
      </c>
      <c r="AD448">
        <v>3</v>
      </c>
      <c r="AF448" t="s">
        <v>7949</v>
      </c>
      <c r="AI448">
        <v>0</v>
      </c>
      <c r="AJ448">
        <v>0</v>
      </c>
      <c r="AK448" t="s">
        <v>7978</v>
      </c>
      <c r="AL448" t="s">
        <v>7978</v>
      </c>
    </row>
    <row r="449" spans="1:38" x14ac:dyDescent="0.25">
      <c r="A449" t="s">
        <v>5649</v>
      </c>
      <c r="B449" t="s">
        <v>4839</v>
      </c>
      <c r="C449" t="s">
        <v>4842</v>
      </c>
      <c r="D449">
        <v>25</v>
      </c>
      <c r="E449" t="s">
        <v>4845</v>
      </c>
      <c r="F449">
        <v>7.6</v>
      </c>
      <c r="G449">
        <v>0</v>
      </c>
      <c r="H449">
        <v>1</v>
      </c>
      <c r="I449" t="s">
        <v>6220</v>
      </c>
      <c r="K449" t="s">
        <v>6860</v>
      </c>
      <c r="L449" t="s">
        <v>6861</v>
      </c>
      <c r="M449" t="s">
        <v>6909</v>
      </c>
      <c r="N449">
        <v>9</v>
      </c>
      <c r="O449" t="s">
        <v>6975</v>
      </c>
      <c r="P449" t="s">
        <v>7375</v>
      </c>
      <c r="Q449">
        <v>6</v>
      </c>
      <c r="R449">
        <v>1</v>
      </c>
      <c r="S449">
        <v>2.85</v>
      </c>
      <c r="T449">
        <v>2.93</v>
      </c>
      <c r="U449">
        <v>394.52</v>
      </c>
      <c r="V449">
        <v>82.62</v>
      </c>
      <c r="W449">
        <v>3.45</v>
      </c>
      <c r="Y449">
        <v>6.72</v>
      </c>
      <c r="Z449">
        <v>2</v>
      </c>
      <c r="AA449" t="s">
        <v>4250</v>
      </c>
      <c r="AB449">
        <v>0</v>
      </c>
      <c r="AC449">
        <v>3</v>
      </c>
      <c r="AD449">
        <v>5.1617619047619048</v>
      </c>
      <c r="AF449" t="s">
        <v>7949</v>
      </c>
      <c r="AI449">
        <v>0</v>
      </c>
      <c r="AJ449">
        <v>0</v>
      </c>
      <c r="AK449" t="s">
        <v>7989</v>
      </c>
      <c r="AL449" t="s">
        <v>7989</v>
      </c>
    </row>
    <row r="450" spans="1:38" x14ac:dyDescent="0.25">
      <c r="A450" t="s">
        <v>5650</v>
      </c>
      <c r="B450" t="s">
        <v>4839</v>
      </c>
      <c r="C450" t="s">
        <v>4842</v>
      </c>
      <c r="D450">
        <v>25</v>
      </c>
      <c r="E450" t="s">
        <v>4845</v>
      </c>
      <c r="F450">
        <v>7.6</v>
      </c>
      <c r="G450">
        <v>0.43</v>
      </c>
      <c r="H450">
        <v>2</v>
      </c>
      <c r="I450" t="s">
        <v>6221</v>
      </c>
      <c r="K450" t="s">
        <v>6860</v>
      </c>
      <c r="L450" t="s">
        <v>6861</v>
      </c>
      <c r="M450" t="s">
        <v>6912</v>
      </c>
      <c r="N450">
        <v>9</v>
      </c>
      <c r="O450" t="s">
        <v>6978</v>
      </c>
      <c r="P450" t="s">
        <v>7376</v>
      </c>
      <c r="Q450">
        <v>8</v>
      </c>
      <c r="R450">
        <v>7</v>
      </c>
      <c r="S450">
        <v>2.16</v>
      </c>
      <c r="T450">
        <v>2.16</v>
      </c>
      <c r="U450">
        <v>730.95</v>
      </c>
      <c r="V450">
        <v>204.06</v>
      </c>
      <c r="W450">
        <v>2.68</v>
      </c>
      <c r="X450">
        <v>11.06</v>
      </c>
      <c r="Y450">
        <v>0</v>
      </c>
      <c r="Z450">
        <v>1</v>
      </c>
      <c r="AA450" t="s">
        <v>4250</v>
      </c>
      <c r="AB450">
        <v>2</v>
      </c>
      <c r="AC450">
        <v>14</v>
      </c>
      <c r="AD450">
        <v>2.92</v>
      </c>
      <c r="AF450" t="s">
        <v>7949</v>
      </c>
      <c r="AI450">
        <v>0</v>
      </c>
      <c r="AJ450">
        <v>0</v>
      </c>
      <c r="AK450" t="s">
        <v>7991</v>
      </c>
      <c r="AL450" t="s">
        <v>7991</v>
      </c>
    </row>
    <row r="451" spans="1:38" x14ac:dyDescent="0.25">
      <c r="A451" t="s">
        <v>5650</v>
      </c>
      <c r="B451" t="s">
        <v>4839</v>
      </c>
      <c r="C451" t="s">
        <v>4842</v>
      </c>
      <c r="D451">
        <v>25</v>
      </c>
      <c r="E451" t="s">
        <v>4845</v>
      </c>
      <c r="F451">
        <v>7.6</v>
      </c>
      <c r="G451">
        <v>0.43</v>
      </c>
      <c r="H451">
        <v>2</v>
      </c>
      <c r="I451" t="s">
        <v>6221</v>
      </c>
      <c r="K451" t="s">
        <v>6860</v>
      </c>
      <c r="L451" t="s">
        <v>6861</v>
      </c>
      <c r="M451" t="s">
        <v>6912</v>
      </c>
      <c r="N451">
        <v>9</v>
      </c>
      <c r="O451" t="s">
        <v>6979</v>
      </c>
      <c r="P451" t="s">
        <v>7376</v>
      </c>
      <c r="Q451">
        <v>8</v>
      </c>
      <c r="R451">
        <v>7</v>
      </c>
      <c r="S451">
        <v>2.16</v>
      </c>
      <c r="T451">
        <v>2.16</v>
      </c>
      <c r="U451">
        <v>730.95</v>
      </c>
      <c r="V451">
        <v>204.06</v>
      </c>
      <c r="W451">
        <v>2.68</v>
      </c>
      <c r="X451">
        <v>11.06</v>
      </c>
      <c r="Y451">
        <v>0</v>
      </c>
      <c r="Z451">
        <v>1</v>
      </c>
      <c r="AA451" t="s">
        <v>4250</v>
      </c>
      <c r="AB451">
        <v>2</v>
      </c>
      <c r="AC451">
        <v>14</v>
      </c>
      <c r="AD451">
        <v>2.92</v>
      </c>
      <c r="AF451" t="s">
        <v>7949</v>
      </c>
      <c r="AI451">
        <v>0</v>
      </c>
      <c r="AJ451">
        <v>0</v>
      </c>
      <c r="AK451" t="s">
        <v>7992</v>
      </c>
      <c r="AL451" t="s">
        <v>7992</v>
      </c>
    </row>
    <row r="452" spans="1:38" x14ac:dyDescent="0.25">
      <c r="A452" t="s">
        <v>5650</v>
      </c>
      <c r="B452" t="s">
        <v>4839</v>
      </c>
      <c r="C452" t="s">
        <v>4842</v>
      </c>
      <c r="D452">
        <v>25.1</v>
      </c>
      <c r="E452" t="s">
        <v>4845</v>
      </c>
      <c r="F452">
        <v>7.6</v>
      </c>
      <c r="G452">
        <v>0.43</v>
      </c>
      <c r="H452">
        <v>2</v>
      </c>
      <c r="I452" t="s">
        <v>6221</v>
      </c>
      <c r="K452" t="s">
        <v>6860</v>
      </c>
      <c r="L452" t="s">
        <v>6861</v>
      </c>
      <c r="M452" t="s">
        <v>6885</v>
      </c>
      <c r="N452">
        <v>9</v>
      </c>
      <c r="O452" t="s">
        <v>6974</v>
      </c>
      <c r="P452" t="s">
        <v>7376</v>
      </c>
      <c r="Q452">
        <v>8</v>
      </c>
      <c r="R452">
        <v>7</v>
      </c>
      <c r="S452">
        <v>2.16</v>
      </c>
      <c r="T452">
        <v>2.16</v>
      </c>
      <c r="U452">
        <v>730.95</v>
      </c>
      <c r="V452">
        <v>204.06</v>
      </c>
      <c r="W452">
        <v>2.68</v>
      </c>
      <c r="X452">
        <v>11.06</v>
      </c>
      <c r="Y452">
        <v>0</v>
      </c>
      <c r="Z452">
        <v>1</v>
      </c>
      <c r="AA452" t="s">
        <v>4250</v>
      </c>
      <c r="AB452">
        <v>2</v>
      </c>
      <c r="AC452">
        <v>14</v>
      </c>
      <c r="AD452">
        <v>2.92</v>
      </c>
      <c r="AF452" t="s">
        <v>7949</v>
      </c>
      <c r="AI452">
        <v>0</v>
      </c>
      <c r="AJ452">
        <v>0</v>
      </c>
      <c r="AK452" t="s">
        <v>7988</v>
      </c>
      <c r="AL452" t="s">
        <v>7988</v>
      </c>
    </row>
    <row r="453" spans="1:38" x14ac:dyDescent="0.25">
      <c r="A453" t="s">
        <v>5651</v>
      </c>
      <c r="B453" t="s">
        <v>4839</v>
      </c>
      <c r="C453" t="s">
        <v>4842</v>
      </c>
      <c r="D453">
        <v>25</v>
      </c>
      <c r="E453" t="s">
        <v>4845</v>
      </c>
      <c r="F453">
        <v>7.6</v>
      </c>
      <c r="G453">
        <v>0.05</v>
      </c>
      <c r="H453">
        <v>2</v>
      </c>
      <c r="I453" t="s">
        <v>6220</v>
      </c>
      <c r="K453" t="s">
        <v>6860</v>
      </c>
      <c r="M453" t="s">
        <v>6910</v>
      </c>
      <c r="N453">
        <v>8</v>
      </c>
      <c r="O453" t="s">
        <v>6976</v>
      </c>
      <c r="P453" t="s">
        <v>7377</v>
      </c>
      <c r="Q453">
        <v>4</v>
      </c>
      <c r="R453">
        <v>1</v>
      </c>
      <c r="S453">
        <v>3.86</v>
      </c>
      <c r="T453">
        <v>3.88</v>
      </c>
      <c r="U453">
        <v>340.39</v>
      </c>
      <c r="V453">
        <v>55.21</v>
      </c>
      <c r="W453">
        <v>4.55</v>
      </c>
      <c r="X453">
        <v>10.17</v>
      </c>
      <c r="Y453">
        <v>5.99</v>
      </c>
      <c r="Z453">
        <v>5</v>
      </c>
      <c r="AA453" t="s">
        <v>4250</v>
      </c>
      <c r="AB453">
        <v>0</v>
      </c>
      <c r="AC453">
        <v>3</v>
      </c>
      <c r="AD453">
        <v>4.4633333333333329</v>
      </c>
      <c r="AF453" t="s">
        <v>7949</v>
      </c>
      <c r="AI453">
        <v>0</v>
      </c>
      <c r="AJ453">
        <v>0</v>
      </c>
      <c r="AK453" t="s">
        <v>7990</v>
      </c>
      <c r="AL453" t="s">
        <v>7990</v>
      </c>
    </row>
    <row r="454" spans="1:38" x14ac:dyDescent="0.25">
      <c r="A454" t="s">
        <v>5652</v>
      </c>
      <c r="B454" t="s">
        <v>4839</v>
      </c>
      <c r="C454" t="s">
        <v>4842</v>
      </c>
      <c r="D454">
        <v>25</v>
      </c>
      <c r="E454" t="s">
        <v>4845</v>
      </c>
      <c r="F454">
        <v>7.6</v>
      </c>
      <c r="G454">
        <v>0</v>
      </c>
      <c r="H454">
        <v>1</v>
      </c>
      <c r="I454" t="s">
        <v>6220</v>
      </c>
      <c r="K454" t="s">
        <v>6860</v>
      </c>
      <c r="M454" t="s">
        <v>6863</v>
      </c>
      <c r="N454">
        <v>8</v>
      </c>
      <c r="O454" t="s">
        <v>6919</v>
      </c>
      <c r="P454" t="s">
        <v>7378</v>
      </c>
      <c r="Q454">
        <v>7</v>
      </c>
      <c r="R454">
        <v>4</v>
      </c>
      <c r="S454">
        <v>3.44</v>
      </c>
      <c r="T454">
        <v>3.47</v>
      </c>
      <c r="U454">
        <v>679.88</v>
      </c>
      <c r="V454">
        <v>145.94</v>
      </c>
      <c r="W454">
        <v>3.68</v>
      </c>
      <c r="X454">
        <v>13.72</v>
      </c>
      <c r="Y454">
        <v>6.22</v>
      </c>
      <c r="Z454">
        <v>3</v>
      </c>
      <c r="AA454" t="s">
        <v>4250</v>
      </c>
      <c r="AB454">
        <v>1</v>
      </c>
      <c r="AC454">
        <v>17</v>
      </c>
      <c r="AD454">
        <v>2.0449999999999999</v>
      </c>
      <c r="AF454" t="s">
        <v>7949</v>
      </c>
      <c r="AI454">
        <v>0</v>
      </c>
      <c r="AJ454">
        <v>0</v>
      </c>
      <c r="AK454" t="s">
        <v>7956</v>
      </c>
      <c r="AL454" t="s">
        <v>7956</v>
      </c>
    </row>
    <row r="455" spans="1:38" x14ac:dyDescent="0.25">
      <c r="A455" t="s">
        <v>5653</v>
      </c>
      <c r="B455" t="s">
        <v>4839</v>
      </c>
      <c r="C455" t="s">
        <v>4842</v>
      </c>
      <c r="D455">
        <v>25</v>
      </c>
      <c r="E455" t="s">
        <v>4845</v>
      </c>
      <c r="F455">
        <v>7.6</v>
      </c>
      <c r="G455">
        <v>0.26</v>
      </c>
      <c r="H455">
        <v>2</v>
      </c>
      <c r="I455" t="s">
        <v>6221</v>
      </c>
      <c r="J455" t="s">
        <v>6486</v>
      </c>
      <c r="K455" t="s">
        <v>6860</v>
      </c>
      <c r="L455" t="s">
        <v>6861</v>
      </c>
      <c r="M455" t="s">
        <v>6879</v>
      </c>
      <c r="N455">
        <v>8</v>
      </c>
      <c r="O455" t="s">
        <v>6955</v>
      </c>
      <c r="P455" t="s">
        <v>7379</v>
      </c>
      <c r="Q455">
        <v>5</v>
      </c>
      <c r="R455">
        <v>3</v>
      </c>
      <c r="S455">
        <v>2.13</v>
      </c>
      <c r="T455">
        <v>2.13</v>
      </c>
      <c r="U455">
        <v>425.49</v>
      </c>
      <c r="V455">
        <v>98.18</v>
      </c>
      <c r="W455">
        <v>2.16</v>
      </c>
      <c r="X455">
        <v>9.43</v>
      </c>
      <c r="Y455">
        <v>0</v>
      </c>
      <c r="Z455">
        <v>2</v>
      </c>
      <c r="AA455" t="s">
        <v>4250</v>
      </c>
      <c r="AB455">
        <v>0</v>
      </c>
      <c r="AC455">
        <v>3</v>
      </c>
      <c r="AD455">
        <v>4.3612142857142846</v>
      </c>
      <c r="AF455" t="s">
        <v>7949</v>
      </c>
      <c r="AI455">
        <v>0</v>
      </c>
      <c r="AJ455">
        <v>0</v>
      </c>
    </row>
    <row r="456" spans="1:38" x14ac:dyDescent="0.25">
      <c r="A456" t="s">
        <v>5654</v>
      </c>
      <c r="B456" t="s">
        <v>4839</v>
      </c>
      <c r="C456" t="s">
        <v>4842</v>
      </c>
      <c r="D456">
        <v>25</v>
      </c>
      <c r="E456" t="s">
        <v>4845</v>
      </c>
      <c r="F456">
        <v>7.6</v>
      </c>
      <c r="G456">
        <v>0.34</v>
      </c>
      <c r="H456">
        <v>2</v>
      </c>
      <c r="I456" t="s">
        <v>6221</v>
      </c>
      <c r="J456" t="s">
        <v>6487</v>
      </c>
      <c r="K456" t="s">
        <v>6860</v>
      </c>
      <c r="L456" t="s">
        <v>6861</v>
      </c>
      <c r="M456" t="s">
        <v>6879</v>
      </c>
      <c r="N456">
        <v>8</v>
      </c>
      <c r="O456" t="s">
        <v>6937</v>
      </c>
      <c r="P456" t="s">
        <v>7380</v>
      </c>
      <c r="Q456">
        <v>8</v>
      </c>
      <c r="R456">
        <v>3</v>
      </c>
      <c r="S456">
        <v>0.59</v>
      </c>
      <c r="T456">
        <v>0.62</v>
      </c>
      <c r="U456">
        <v>477.54</v>
      </c>
      <c r="V456">
        <v>125.65</v>
      </c>
      <c r="W456">
        <v>2.16</v>
      </c>
      <c r="X456">
        <v>10.68</v>
      </c>
      <c r="Y456">
        <v>6.22</v>
      </c>
      <c r="Z456">
        <v>3</v>
      </c>
      <c r="AA456" t="s">
        <v>4250</v>
      </c>
      <c r="AB456">
        <v>0</v>
      </c>
      <c r="AC456">
        <v>3</v>
      </c>
      <c r="AD456">
        <v>3.3270952380952381</v>
      </c>
      <c r="AF456" t="s">
        <v>7949</v>
      </c>
      <c r="AI456">
        <v>0</v>
      </c>
      <c r="AJ456">
        <v>0</v>
      </c>
    </row>
    <row r="457" spans="1:38" x14ac:dyDescent="0.25">
      <c r="A457" t="s">
        <v>5655</v>
      </c>
      <c r="B457" t="s">
        <v>4839</v>
      </c>
      <c r="C457" t="s">
        <v>4842</v>
      </c>
      <c r="D457">
        <v>25.4</v>
      </c>
      <c r="E457" t="s">
        <v>4845</v>
      </c>
      <c r="F457">
        <v>7.59</v>
      </c>
      <c r="G457">
        <v>0</v>
      </c>
      <c r="H457">
        <v>1</v>
      </c>
      <c r="I457" t="s">
        <v>6220</v>
      </c>
      <c r="J457" t="s">
        <v>6488</v>
      </c>
      <c r="K457" t="s">
        <v>6860</v>
      </c>
      <c r="L457" t="s">
        <v>6861</v>
      </c>
      <c r="M457" t="s">
        <v>6882</v>
      </c>
      <c r="N457">
        <v>8</v>
      </c>
      <c r="O457" t="s">
        <v>6941</v>
      </c>
      <c r="P457" t="s">
        <v>7381</v>
      </c>
      <c r="Q457">
        <v>8</v>
      </c>
      <c r="R457">
        <v>3</v>
      </c>
      <c r="S457">
        <v>0.33</v>
      </c>
      <c r="T457">
        <v>0.36</v>
      </c>
      <c r="U457">
        <v>463.49</v>
      </c>
      <c r="V457">
        <v>143.36000000000001</v>
      </c>
      <c r="W457">
        <v>1.25</v>
      </c>
      <c r="X457">
        <v>8.84</v>
      </c>
      <c r="Y457">
        <v>6.15</v>
      </c>
      <c r="Z457">
        <v>2</v>
      </c>
      <c r="AA457" t="s">
        <v>4250</v>
      </c>
      <c r="AB457">
        <v>0</v>
      </c>
      <c r="AC457">
        <v>4</v>
      </c>
      <c r="AD457">
        <v>3.4274523809523809</v>
      </c>
      <c r="AF457" t="s">
        <v>7949</v>
      </c>
      <c r="AI457">
        <v>0</v>
      </c>
      <c r="AJ457">
        <v>0</v>
      </c>
    </row>
    <row r="458" spans="1:38" x14ac:dyDescent="0.25">
      <c r="A458" t="s">
        <v>5656</v>
      </c>
      <c r="B458" t="s">
        <v>4839</v>
      </c>
      <c r="C458" t="s">
        <v>4842</v>
      </c>
      <c r="D458">
        <v>25.4</v>
      </c>
      <c r="E458" t="s">
        <v>4845</v>
      </c>
      <c r="F458">
        <v>7.59</v>
      </c>
      <c r="G458">
        <v>0.17</v>
      </c>
      <c r="H458">
        <v>2</v>
      </c>
      <c r="I458" t="s">
        <v>6221</v>
      </c>
      <c r="J458" t="s">
        <v>6489</v>
      </c>
      <c r="K458" t="s">
        <v>6860</v>
      </c>
      <c r="L458" t="s">
        <v>6861</v>
      </c>
      <c r="M458" t="s">
        <v>6874</v>
      </c>
      <c r="N458">
        <v>8</v>
      </c>
      <c r="O458" t="s">
        <v>6931</v>
      </c>
      <c r="P458" t="s">
        <v>7382</v>
      </c>
      <c r="Q458">
        <v>7</v>
      </c>
      <c r="R458">
        <v>2</v>
      </c>
      <c r="S458">
        <v>2.77</v>
      </c>
      <c r="T458">
        <v>2.77</v>
      </c>
      <c r="U458">
        <v>435.51</v>
      </c>
      <c r="V458">
        <v>112.18</v>
      </c>
      <c r="W458">
        <v>2.93</v>
      </c>
      <c r="Y458">
        <v>0</v>
      </c>
      <c r="Z458">
        <v>3</v>
      </c>
      <c r="AA458" t="s">
        <v>4250</v>
      </c>
      <c r="AB458">
        <v>0</v>
      </c>
      <c r="AC458">
        <v>3</v>
      </c>
      <c r="AD458">
        <v>3.8363095238095242</v>
      </c>
      <c r="AF458" t="s">
        <v>7949</v>
      </c>
      <c r="AI458">
        <v>0</v>
      </c>
      <c r="AJ458">
        <v>0</v>
      </c>
    </row>
    <row r="459" spans="1:38" x14ac:dyDescent="0.25">
      <c r="A459" t="s">
        <v>5657</v>
      </c>
      <c r="B459" t="s">
        <v>4839</v>
      </c>
      <c r="C459" t="s">
        <v>4842</v>
      </c>
      <c r="D459">
        <v>25.6</v>
      </c>
      <c r="E459" t="s">
        <v>4845</v>
      </c>
      <c r="F459">
        <v>7.59</v>
      </c>
      <c r="G459">
        <v>0</v>
      </c>
      <c r="H459">
        <v>1</v>
      </c>
      <c r="I459" t="s">
        <v>6220</v>
      </c>
      <c r="J459" t="s">
        <v>6490</v>
      </c>
      <c r="K459" t="s">
        <v>6860</v>
      </c>
      <c r="L459" t="s">
        <v>6861</v>
      </c>
      <c r="M459" t="s">
        <v>6876</v>
      </c>
      <c r="N459">
        <v>9</v>
      </c>
      <c r="O459" t="s">
        <v>6933</v>
      </c>
      <c r="P459" t="s">
        <v>7383</v>
      </c>
      <c r="Q459">
        <v>5</v>
      </c>
      <c r="R459">
        <v>2</v>
      </c>
      <c r="S459">
        <v>1.81</v>
      </c>
      <c r="T459">
        <v>1.81</v>
      </c>
      <c r="U459">
        <v>360.46</v>
      </c>
      <c r="V459">
        <v>97.05</v>
      </c>
      <c r="W459">
        <v>2.2999999999999998</v>
      </c>
      <c r="Y459">
        <v>0</v>
      </c>
      <c r="Z459">
        <v>2</v>
      </c>
      <c r="AA459" t="s">
        <v>4250</v>
      </c>
      <c r="AB459">
        <v>0</v>
      </c>
      <c r="AC459">
        <v>2</v>
      </c>
      <c r="AD459">
        <v>5.2617142857142856</v>
      </c>
      <c r="AF459" t="s">
        <v>7949</v>
      </c>
      <c r="AI459">
        <v>0</v>
      </c>
      <c r="AJ459">
        <v>0</v>
      </c>
    </row>
    <row r="460" spans="1:38" x14ac:dyDescent="0.25">
      <c r="A460" t="s">
        <v>5657</v>
      </c>
      <c r="B460" t="s">
        <v>4839</v>
      </c>
      <c r="C460" t="s">
        <v>4842</v>
      </c>
      <c r="D460">
        <v>25.6</v>
      </c>
      <c r="E460" t="s">
        <v>4845</v>
      </c>
      <c r="F460">
        <v>7.59</v>
      </c>
      <c r="G460">
        <v>0</v>
      </c>
      <c r="H460">
        <v>1</v>
      </c>
      <c r="I460" t="s">
        <v>6220</v>
      </c>
      <c r="J460" t="s">
        <v>6491</v>
      </c>
      <c r="K460" t="s">
        <v>6860</v>
      </c>
      <c r="L460" t="s">
        <v>6861</v>
      </c>
      <c r="M460" t="s">
        <v>6877</v>
      </c>
      <c r="N460">
        <v>9</v>
      </c>
      <c r="O460" t="s">
        <v>6934</v>
      </c>
      <c r="P460" t="s">
        <v>7383</v>
      </c>
      <c r="Q460">
        <v>5</v>
      </c>
      <c r="R460">
        <v>2</v>
      </c>
      <c r="S460">
        <v>1.81</v>
      </c>
      <c r="T460">
        <v>1.81</v>
      </c>
      <c r="U460">
        <v>360.46</v>
      </c>
      <c r="V460">
        <v>97.05</v>
      </c>
      <c r="W460">
        <v>2.2999999999999998</v>
      </c>
      <c r="Y460">
        <v>0</v>
      </c>
      <c r="Z460">
        <v>2</v>
      </c>
      <c r="AA460" t="s">
        <v>4250</v>
      </c>
      <c r="AB460">
        <v>0</v>
      </c>
      <c r="AC460">
        <v>2</v>
      </c>
      <c r="AD460">
        <v>5.2617142857142856</v>
      </c>
      <c r="AF460" t="s">
        <v>7949</v>
      </c>
      <c r="AI460">
        <v>0</v>
      </c>
      <c r="AJ460">
        <v>0</v>
      </c>
    </row>
    <row r="461" spans="1:38" x14ac:dyDescent="0.25">
      <c r="A461" t="s">
        <v>5658</v>
      </c>
      <c r="B461" t="s">
        <v>4839</v>
      </c>
      <c r="C461" t="s">
        <v>4842</v>
      </c>
      <c r="D461">
        <v>25.9</v>
      </c>
      <c r="E461" t="s">
        <v>4845</v>
      </c>
      <c r="F461">
        <v>7.59</v>
      </c>
      <c r="G461">
        <v>0.42</v>
      </c>
      <c r="H461">
        <v>2</v>
      </c>
      <c r="I461" t="s">
        <v>6221</v>
      </c>
      <c r="J461" t="s">
        <v>6492</v>
      </c>
      <c r="K461" t="s">
        <v>6860</v>
      </c>
      <c r="L461" t="s">
        <v>6861</v>
      </c>
      <c r="M461" t="s">
        <v>6874</v>
      </c>
      <c r="N461">
        <v>8</v>
      </c>
      <c r="O461" t="s">
        <v>6931</v>
      </c>
      <c r="P461" t="s">
        <v>7384</v>
      </c>
      <c r="Q461">
        <v>7</v>
      </c>
      <c r="R461">
        <v>2</v>
      </c>
      <c r="S461">
        <v>3.39</v>
      </c>
      <c r="T461">
        <v>3.39</v>
      </c>
      <c r="U461">
        <v>451.96</v>
      </c>
      <c r="V461">
        <v>112.18</v>
      </c>
      <c r="W461">
        <v>3.44</v>
      </c>
      <c r="Y461">
        <v>0</v>
      </c>
      <c r="Z461">
        <v>3</v>
      </c>
      <c r="AA461" t="s">
        <v>4250</v>
      </c>
      <c r="AB461">
        <v>0</v>
      </c>
      <c r="AC461">
        <v>3</v>
      </c>
      <c r="AD461">
        <v>3.2138095238095241</v>
      </c>
      <c r="AF461" t="s">
        <v>7949</v>
      </c>
      <c r="AI461">
        <v>0</v>
      </c>
      <c r="AJ461">
        <v>0</v>
      </c>
    </row>
    <row r="462" spans="1:38" x14ac:dyDescent="0.25">
      <c r="A462" t="s">
        <v>5659</v>
      </c>
      <c r="B462" t="s">
        <v>4839</v>
      </c>
      <c r="C462" t="s">
        <v>4842</v>
      </c>
      <c r="D462">
        <v>26</v>
      </c>
      <c r="E462" t="s">
        <v>4845</v>
      </c>
      <c r="F462">
        <v>7.58</v>
      </c>
      <c r="G462">
        <v>0</v>
      </c>
      <c r="H462">
        <v>1</v>
      </c>
      <c r="I462" t="s">
        <v>6220</v>
      </c>
      <c r="K462" t="s">
        <v>6860</v>
      </c>
      <c r="L462" t="s">
        <v>6861</v>
      </c>
      <c r="M462" t="s">
        <v>6913</v>
      </c>
      <c r="N462">
        <v>9</v>
      </c>
      <c r="O462" t="s">
        <v>6980</v>
      </c>
      <c r="P462" t="s">
        <v>7385</v>
      </c>
      <c r="Q462">
        <v>4</v>
      </c>
      <c r="R462">
        <v>3</v>
      </c>
      <c r="S462">
        <v>3.36</v>
      </c>
      <c r="T462">
        <v>5.13</v>
      </c>
      <c r="U462">
        <v>560.71</v>
      </c>
      <c r="V462">
        <v>104.53</v>
      </c>
      <c r="W462">
        <v>5.42</v>
      </c>
      <c r="X462">
        <v>13.58</v>
      </c>
      <c r="Y462">
        <v>9.0399999999999991</v>
      </c>
      <c r="Z462">
        <v>3</v>
      </c>
      <c r="AA462" t="s">
        <v>4250</v>
      </c>
      <c r="AB462">
        <v>2</v>
      </c>
      <c r="AC462">
        <v>14</v>
      </c>
      <c r="AD462">
        <v>1.4823333333333339</v>
      </c>
      <c r="AF462" t="s">
        <v>7952</v>
      </c>
      <c r="AI462">
        <v>0</v>
      </c>
      <c r="AJ462">
        <v>0</v>
      </c>
      <c r="AK462" t="s">
        <v>7993</v>
      </c>
      <c r="AL462" t="s">
        <v>7993</v>
      </c>
    </row>
    <row r="463" spans="1:38" x14ac:dyDescent="0.25">
      <c r="A463" t="s">
        <v>5660</v>
      </c>
      <c r="B463" t="s">
        <v>4839</v>
      </c>
      <c r="C463" t="s">
        <v>4842</v>
      </c>
      <c r="D463">
        <v>26</v>
      </c>
      <c r="E463" t="s">
        <v>4845</v>
      </c>
      <c r="F463">
        <v>7.58</v>
      </c>
      <c r="G463">
        <v>0</v>
      </c>
      <c r="H463">
        <v>1</v>
      </c>
      <c r="I463" t="s">
        <v>6220</v>
      </c>
      <c r="K463" t="s">
        <v>6860</v>
      </c>
      <c r="M463" t="s">
        <v>6865</v>
      </c>
      <c r="N463">
        <v>8</v>
      </c>
      <c r="O463" t="s">
        <v>6935</v>
      </c>
      <c r="P463" t="s">
        <v>7386</v>
      </c>
      <c r="Q463">
        <v>5</v>
      </c>
      <c r="R463">
        <v>2</v>
      </c>
      <c r="S463">
        <v>2.4</v>
      </c>
      <c r="T463">
        <v>2.4500000000000002</v>
      </c>
      <c r="U463">
        <v>445.52</v>
      </c>
      <c r="V463">
        <v>83.22</v>
      </c>
      <c r="W463">
        <v>3.75</v>
      </c>
      <c r="Y463">
        <v>6.8</v>
      </c>
      <c r="Z463">
        <v>3</v>
      </c>
      <c r="AA463" t="s">
        <v>4250</v>
      </c>
      <c r="AB463">
        <v>0</v>
      </c>
      <c r="AC463">
        <v>3</v>
      </c>
      <c r="AD463">
        <v>4.6891428571428566</v>
      </c>
      <c r="AF463" t="s">
        <v>7949</v>
      </c>
      <c r="AI463">
        <v>0</v>
      </c>
      <c r="AJ463">
        <v>0</v>
      </c>
      <c r="AK463" t="s">
        <v>7967</v>
      </c>
      <c r="AL463" t="s">
        <v>7967</v>
      </c>
    </row>
    <row r="464" spans="1:38" x14ac:dyDescent="0.25">
      <c r="A464" t="s">
        <v>5661</v>
      </c>
      <c r="B464" t="s">
        <v>4839</v>
      </c>
      <c r="C464" t="s">
        <v>4842</v>
      </c>
      <c r="D464">
        <v>26</v>
      </c>
      <c r="E464" t="s">
        <v>4845</v>
      </c>
      <c r="F464">
        <v>7.58</v>
      </c>
      <c r="G464">
        <v>0</v>
      </c>
      <c r="H464">
        <v>1</v>
      </c>
      <c r="I464" t="s">
        <v>6220</v>
      </c>
      <c r="J464" t="s">
        <v>6493</v>
      </c>
      <c r="K464" t="s">
        <v>6860</v>
      </c>
      <c r="L464" t="s">
        <v>6861</v>
      </c>
      <c r="M464" t="s">
        <v>6890</v>
      </c>
      <c r="N464">
        <v>9</v>
      </c>
      <c r="O464" t="s">
        <v>6949</v>
      </c>
      <c r="P464" t="s">
        <v>7387</v>
      </c>
      <c r="Q464">
        <v>6</v>
      </c>
      <c r="R464">
        <v>1</v>
      </c>
      <c r="S464">
        <v>2.86</v>
      </c>
      <c r="T464">
        <v>2.87</v>
      </c>
      <c r="U464">
        <v>430.43</v>
      </c>
      <c r="V464">
        <v>87.71</v>
      </c>
      <c r="W464">
        <v>2.2000000000000002</v>
      </c>
      <c r="Y464">
        <v>5.52</v>
      </c>
      <c r="Z464">
        <v>2</v>
      </c>
      <c r="AA464" t="s">
        <v>4250</v>
      </c>
      <c r="AB464">
        <v>0</v>
      </c>
      <c r="AC464">
        <v>3</v>
      </c>
      <c r="AD464">
        <v>4.9002619047619049</v>
      </c>
      <c r="AF464" t="s">
        <v>7949</v>
      </c>
      <c r="AI464">
        <v>0</v>
      </c>
      <c r="AJ464">
        <v>0</v>
      </c>
    </row>
    <row r="465" spans="1:38" x14ac:dyDescent="0.25">
      <c r="A465" t="s">
        <v>5662</v>
      </c>
      <c r="B465" t="s">
        <v>4839</v>
      </c>
      <c r="C465" t="s">
        <v>4842</v>
      </c>
      <c r="D465">
        <v>26</v>
      </c>
      <c r="E465" t="s">
        <v>4845</v>
      </c>
      <c r="F465">
        <v>7.58</v>
      </c>
      <c r="G465">
        <v>0</v>
      </c>
      <c r="H465">
        <v>1</v>
      </c>
      <c r="I465" t="s">
        <v>6220</v>
      </c>
      <c r="K465" t="s">
        <v>6860</v>
      </c>
      <c r="L465" t="s">
        <v>6861</v>
      </c>
      <c r="M465" t="s">
        <v>6914</v>
      </c>
      <c r="N465">
        <v>9</v>
      </c>
      <c r="O465" t="s">
        <v>6981</v>
      </c>
      <c r="P465" t="s">
        <v>7388</v>
      </c>
      <c r="Q465">
        <v>5</v>
      </c>
      <c r="R465">
        <v>1</v>
      </c>
      <c r="S465">
        <v>4.38</v>
      </c>
      <c r="T465">
        <v>4.5199999999999996</v>
      </c>
      <c r="U465">
        <v>412.54</v>
      </c>
      <c r="V465">
        <v>72.86</v>
      </c>
      <c r="W465">
        <v>4.24</v>
      </c>
      <c r="Y465">
        <v>6.95</v>
      </c>
      <c r="Z465">
        <v>2</v>
      </c>
      <c r="AA465" t="s">
        <v>4250</v>
      </c>
      <c r="AB465">
        <v>0</v>
      </c>
      <c r="AC465">
        <v>2</v>
      </c>
      <c r="AD465">
        <v>3.6980476190476188</v>
      </c>
      <c r="AE465" t="s">
        <v>7948</v>
      </c>
      <c r="AF465" t="s">
        <v>7949</v>
      </c>
      <c r="AH465" t="s">
        <v>7954</v>
      </c>
      <c r="AI465">
        <v>0</v>
      </c>
      <c r="AJ465">
        <v>0</v>
      </c>
      <c r="AK465" t="s">
        <v>7989</v>
      </c>
      <c r="AL465" t="s">
        <v>7989</v>
      </c>
    </row>
    <row r="466" spans="1:38" x14ac:dyDescent="0.25">
      <c r="A466" t="s">
        <v>5663</v>
      </c>
      <c r="B466" t="s">
        <v>4839</v>
      </c>
      <c r="C466" t="s">
        <v>4842</v>
      </c>
      <c r="D466">
        <v>26</v>
      </c>
      <c r="E466" t="s">
        <v>4845</v>
      </c>
      <c r="F466">
        <v>7.58</v>
      </c>
      <c r="G466">
        <v>0</v>
      </c>
      <c r="H466">
        <v>1</v>
      </c>
      <c r="I466" t="s">
        <v>6220</v>
      </c>
      <c r="J466" t="s">
        <v>6494</v>
      </c>
      <c r="K466" t="s">
        <v>6860</v>
      </c>
      <c r="L466" t="s">
        <v>6861</v>
      </c>
      <c r="M466" t="s">
        <v>6882</v>
      </c>
      <c r="N466">
        <v>8</v>
      </c>
      <c r="O466" t="s">
        <v>6941</v>
      </c>
      <c r="P466" t="s">
        <v>7389</v>
      </c>
      <c r="Q466">
        <v>6</v>
      </c>
      <c r="R466">
        <v>3</v>
      </c>
      <c r="S466">
        <v>-0.24</v>
      </c>
      <c r="T466">
        <v>-0.19</v>
      </c>
      <c r="U466">
        <v>468.46</v>
      </c>
      <c r="V466">
        <v>121.24</v>
      </c>
      <c r="W466">
        <v>2.12</v>
      </c>
      <c r="X466">
        <v>8.57</v>
      </c>
      <c r="Y466">
        <v>6.15</v>
      </c>
      <c r="Z466">
        <v>2</v>
      </c>
      <c r="AA466" t="s">
        <v>4250</v>
      </c>
      <c r="AB466">
        <v>0</v>
      </c>
      <c r="AC466">
        <v>3</v>
      </c>
      <c r="AD466">
        <v>3.3919523809523811</v>
      </c>
      <c r="AF466" t="s">
        <v>7949</v>
      </c>
      <c r="AI466">
        <v>0</v>
      </c>
      <c r="AJ466">
        <v>0</v>
      </c>
    </row>
    <row r="467" spans="1:38" x14ac:dyDescent="0.25">
      <c r="A467" t="s">
        <v>5664</v>
      </c>
      <c r="B467" t="s">
        <v>4839</v>
      </c>
      <c r="C467" t="s">
        <v>4842</v>
      </c>
      <c r="D467">
        <v>26</v>
      </c>
      <c r="E467" t="s">
        <v>4845</v>
      </c>
      <c r="F467">
        <v>7.58</v>
      </c>
      <c r="G467">
        <v>0</v>
      </c>
      <c r="H467">
        <v>1</v>
      </c>
      <c r="I467" t="s">
        <v>6220</v>
      </c>
      <c r="K467" t="s">
        <v>6860</v>
      </c>
      <c r="L467" t="s">
        <v>6861</v>
      </c>
      <c r="M467" t="s">
        <v>6892</v>
      </c>
      <c r="N467">
        <v>9</v>
      </c>
      <c r="O467" t="s">
        <v>6951</v>
      </c>
      <c r="P467" t="s">
        <v>7390</v>
      </c>
      <c r="Q467">
        <v>7</v>
      </c>
      <c r="R467">
        <v>4</v>
      </c>
      <c r="S467">
        <v>2.4700000000000002</v>
      </c>
      <c r="T467">
        <v>2.56</v>
      </c>
      <c r="U467">
        <v>647.79999999999995</v>
      </c>
      <c r="V467">
        <v>148.15</v>
      </c>
      <c r="W467">
        <v>2.2400000000000002</v>
      </c>
      <c r="X467">
        <v>13.44</v>
      </c>
      <c r="Y467">
        <v>6.74</v>
      </c>
      <c r="Z467">
        <v>3</v>
      </c>
      <c r="AA467" t="s">
        <v>4250</v>
      </c>
      <c r="AB467">
        <v>1</v>
      </c>
      <c r="AC467">
        <v>11</v>
      </c>
      <c r="AD467">
        <v>2.7650000000000001</v>
      </c>
      <c r="AF467" t="s">
        <v>7949</v>
      </c>
      <c r="AI467">
        <v>0</v>
      </c>
      <c r="AJ467">
        <v>0</v>
      </c>
      <c r="AK467" t="s">
        <v>7976</v>
      </c>
      <c r="AL467" t="s">
        <v>7976</v>
      </c>
    </row>
    <row r="468" spans="1:38" x14ac:dyDescent="0.25">
      <c r="A468" t="s">
        <v>5665</v>
      </c>
      <c r="B468" t="s">
        <v>4839</v>
      </c>
      <c r="C468" t="s">
        <v>4842</v>
      </c>
      <c r="D468">
        <v>26.6</v>
      </c>
      <c r="E468" t="s">
        <v>4845</v>
      </c>
      <c r="F468">
        <v>7.58</v>
      </c>
      <c r="G468">
        <v>0</v>
      </c>
      <c r="H468">
        <v>1</v>
      </c>
      <c r="I468" t="s">
        <v>6220</v>
      </c>
      <c r="K468" t="s">
        <v>6860</v>
      </c>
      <c r="L468" t="s">
        <v>6861</v>
      </c>
      <c r="M468" t="s">
        <v>6915</v>
      </c>
      <c r="N468">
        <v>9</v>
      </c>
      <c r="O468" t="s">
        <v>6982</v>
      </c>
      <c r="P468" t="s">
        <v>7391</v>
      </c>
      <c r="Q468">
        <v>8</v>
      </c>
      <c r="R468">
        <v>7</v>
      </c>
      <c r="S468">
        <v>4.8499999999999996</v>
      </c>
      <c r="T468">
        <v>4.8600000000000003</v>
      </c>
      <c r="U468">
        <v>728.93</v>
      </c>
      <c r="V468">
        <v>204.06</v>
      </c>
      <c r="W468">
        <v>2.48</v>
      </c>
      <c r="X468">
        <v>11.5</v>
      </c>
      <c r="Y468">
        <v>0</v>
      </c>
      <c r="Z468">
        <v>1</v>
      </c>
      <c r="AA468" t="s">
        <v>4250</v>
      </c>
      <c r="AB468">
        <v>2</v>
      </c>
      <c r="AC468">
        <v>23</v>
      </c>
      <c r="AD468">
        <v>1.07</v>
      </c>
      <c r="AF468" t="s">
        <v>7949</v>
      </c>
      <c r="AI468">
        <v>0</v>
      </c>
      <c r="AJ468">
        <v>0</v>
      </c>
      <c r="AK468" t="s">
        <v>7994</v>
      </c>
      <c r="AL468" t="s">
        <v>7994</v>
      </c>
    </row>
    <row r="469" spans="1:38" x14ac:dyDescent="0.25">
      <c r="A469" t="s">
        <v>5666</v>
      </c>
      <c r="B469" t="s">
        <v>4839</v>
      </c>
      <c r="C469" t="s">
        <v>4842</v>
      </c>
      <c r="D469">
        <v>27</v>
      </c>
      <c r="E469" t="s">
        <v>4845</v>
      </c>
      <c r="F469">
        <v>7.57</v>
      </c>
      <c r="G469">
        <v>0.42</v>
      </c>
      <c r="H469">
        <v>3</v>
      </c>
      <c r="I469" t="s">
        <v>6220</v>
      </c>
      <c r="K469" t="s">
        <v>6860</v>
      </c>
      <c r="L469" t="s">
        <v>6861</v>
      </c>
      <c r="M469" t="s">
        <v>6864</v>
      </c>
      <c r="N469">
        <v>9</v>
      </c>
      <c r="O469" t="s">
        <v>6938</v>
      </c>
      <c r="P469" t="s">
        <v>7392</v>
      </c>
      <c r="Q469">
        <v>9</v>
      </c>
      <c r="R469">
        <v>5</v>
      </c>
      <c r="S469">
        <v>2.56</v>
      </c>
      <c r="T469">
        <v>2.56</v>
      </c>
      <c r="U469">
        <v>720.93</v>
      </c>
      <c r="V469">
        <v>200.04</v>
      </c>
      <c r="W469">
        <v>3.38</v>
      </c>
      <c r="X469">
        <v>12.96</v>
      </c>
      <c r="Y469">
        <v>2.4900000000000002</v>
      </c>
      <c r="Z469">
        <v>2</v>
      </c>
      <c r="AA469" t="s">
        <v>4250</v>
      </c>
      <c r="AB469">
        <v>1</v>
      </c>
      <c r="AC469">
        <v>17</v>
      </c>
      <c r="AD469">
        <v>2.72</v>
      </c>
      <c r="AF469" t="s">
        <v>7949</v>
      </c>
      <c r="AI469">
        <v>0</v>
      </c>
      <c r="AJ469">
        <v>0</v>
      </c>
      <c r="AK469" t="s">
        <v>7968</v>
      </c>
      <c r="AL469" t="s">
        <v>7968</v>
      </c>
    </row>
    <row r="470" spans="1:38" x14ac:dyDescent="0.25">
      <c r="A470" t="s">
        <v>5667</v>
      </c>
      <c r="B470" t="s">
        <v>4839</v>
      </c>
      <c r="C470" t="s">
        <v>4842</v>
      </c>
      <c r="D470">
        <v>27</v>
      </c>
      <c r="E470" t="s">
        <v>4845</v>
      </c>
      <c r="F470">
        <v>7.57</v>
      </c>
      <c r="G470">
        <v>0</v>
      </c>
      <c r="H470">
        <v>1</v>
      </c>
      <c r="I470" t="s">
        <v>6220</v>
      </c>
      <c r="K470" t="s">
        <v>6860</v>
      </c>
      <c r="M470" t="s">
        <v>6866</v>
      </c>
      <c r="N470">
        <v>8</v>
      </c>
      <c r="O470" t="s">
        <v>6922</v>
      </c>
      <c r="P470" t="s">
        <v>7393</v>
      </c>
      <c r="Q470">
        <v>9</v>
      </c>
      <c r="R470">
        <v>4</v>
      </c>
      <c r="S470">
        <v>2.19</v>
      </c>
      <c r="T470">
        <v>3.19</v>
      </c>
      <c r="U470">
        <v>745.92</v>
      </c>
      <c r="V470">
        <v>166.91</v>
      </c>
      <c r="W470">
        <v>3.83</v>
      </c>
      <c r="X470">
        <v>13.71</v>
      </c>
      <c r="Y470">
        <v>8.26</v>
      </c>
      <c r="Z470">
        <v>5</v>
      </c>
      <c r="AA470" t="s">
        <v>4250</v>
      </c>
      <c r="AB470">
        <v>1</v>
      </c>
      <c r="AC470">
        <v>15</v>
      </c>
      <c r="AD470">
        <v>2.68</v>
      </c>
      <c r="AF470" t="s">
        <v>7949</v>
      </c>
      <c r="AI470">
        <v>0</v>
      </c>
      <c r="AJ470">
        <v>0</v>
      </c>
      <c r="AK470" t="s">
        <v>7958</v>
      </c>
      <c r="AL470" t="s">
        <v>7958</v>
      </c>
    </row>
    <row r="471" spans="1:38" x14ac:dyDescent="0.25">
      <c r="A471" t="s">
        <v>5668</v>
      </c>
      <c r="B471" t="s">
        <v>4839</v>
      </c>
      <c r="C471" t="s">
        <v>4842</v>
      </c>
      <c r="D471">
        <v>27</v>
      </c>
      <c r="E471" t="s">
        <v>4845</v>
      </c>
      <c r="F471">
        <v>7.57</v>
      </c>
      <c r="G471">
        <v>0</v>
      </c>
      <c r="H471">
        <v>1</v>
      </c>
      <c r="I471" t="s">
        <v>6220</v>
      </c>
      <c r="K471" t="s">
        <v>6860</v>
      </c>
      <c r="L471" t="s">
        <v>6861</v>
      </c>
      <c r="M471" t="s">
        <v>6895</v>
      </c>
      <c r="N471">
        <v>9</v>
      </c>
      <c r="O471" t="s">
        <v>6954</v>
      </c>
      <c r="P471" t="s">
        <v>7394</v>
      </c>
      <c r="Q471">
        <v>3</v>
      </c>
      <c r="R471">
        <v>3</v>
      </c>
      <c r="S471">
        <v>8.0399999999999991</v>
      </c>
      <c r="T471">
        <v>8.0399999999999991</v>
      </c>
      <c r="U471">
        <v>535.78</v>
      </c>
      <c r="V471">
        <v>88.53</v>
      </c>
      <c r="W471">
        <v>6.32</v>
      </c>
      <c r="Y471">
        <v>4.08</v>
      </c>
      <c r="Z471">
        <v>1</v>
      </c>
      <c r="AA471" t="s">
        <v>4250</v>
      </c>
      <c r="AB471">
        <v>2</v>
      </c>
      <c r="AC471">
        <v>11</v>
      </c>
      <c r="AD471">
        <v>2.166666666666667</v>
      </c>
      <c r="AF471" t="s">
        <v>7949</v>
      </c>
      <c r="AI471">
        <v>0</v>
      </c>
      <c r="AJ471">
        <v>0</v>
      </c>
      <c r="AK471" t="s">
        <v>7977</v>
      </c>
      <c r="AL471" t="s">
        <v>7977</v>
      </c>
    </row>
    <row r="472" spans="1:38" x14ac:dyDescent="0.25">
      <c r="A472" t="s">
        <v>5669</v>
      </c>
      <c r="B472" t="s">
        <v>4839</v>
      </c>
      <c r="C472" t="s">
        <v>4842</v>
      </c>
      <c r="D472">
        <v>27</v>
      </c>
      <c r="E472" t="s">
        <v>4845</v>
      </c>
      <c r="F472">
        <v>7.57</v>
      </c>
      <c r="G472">
        <v>0.49</v>
      </c>
      <c r="H472">
        <v>2</v>
      </c>
      <c r="I472" t="s">
        <v>6221</v>
      </c>
      <c r="J472" t="s">
        <v>6495</v>
      </c>
      <c r="K472" t="s">
        <v>6860</v>
      </c>
      <c r="L472" t="s">
        <v>6861</v>
      </c>
      <c r="M472" t="s">
        <v>6880</v>
      </c>
      <c r="N472">
        <v>8</v>
      </c>
      <c r="O472" t="s">
        <v>6939</v>
      </c>
      <c r="P472" t="s">
        <v>7395</v>
      </c>
      <c r="Q472">
        <v>7</v>
      </c>
      <c r="R472">
        <v>2</v>
      </c>
      <c r="S472">
        <v>2.1</v>
      </c>
      <c r="T472">
        <v>2.13</v>
      </c>
      <c r="U472">
        <v>431.52</v>
      </c>
      <c r="V472">
        <v>107.85</v>
      </c>
      <c r="W472">
        <v>1.1200000000000001</v>
      </c>
      <c r="Y472">
        <v>6.19</v>
      </c>
      <c r="Z472">
        <v>2</v>
      </c>
      <c r="AA472" t="s">
        <v>4250</v>
      </c>
      <c r="AB472">
        <v>0</v>
      </c>
      <c r="AC472">
        <v>5</v>
      </c>
      <c r="AD472">
        <v>4.3441428571428577</v>
      </c>
      <c r="AF472" t="s">
        <v>7949</v>
      </c>
      <c r="AI472">
        <v>0</v>
      </c>
      <c r="AJ472">
        <v>0</v>
      </c>
    </row>
    <row r="473" spans="1:38" x14ac:dyDescent="0.25">
      <c r="A473" t="s">
        <v>5670</v>
      </c>
      <c r="B473" t="s">
        <v>4839</v>
      </c>
      <c r="C473" t="s">
        <v>4842</v>
      </c>
      <c r="D473">
        <v>27.12</v>
      </c>
      <c r="E473" t="s">
        <v>4845</v>
      </c>
      <c r="F473">
        <v>7.57</v>
      </c>
      <c r="G473">
        <v>0.11</v>
      </c>
      <c r="H473">
        <v>3</v>
      </c>
      <c r="I473" t="s">
        <v>6220</v>
      </c>
      <c r="K473" t="s">
        <v>6860</v>
      </c>
      <c r="M473" t="s">
        <v>6863</v>
      </c>
      <c r="N473">
        <v>8</v>
      </c>
      <c r="O473" t="s">
        <v>6919</v>
      </c>
      <c r="P473" t="s">
        <v>7396</v>
      </c>
      <c r="Q473">
        <v>6</v>
      </c>
      <c r="R473">
        <v>4</v>
      </c>
      <c r="S473">
        <v>3.07</v>
      </c>
      <c r="T473">
        <v>3.4</v>
      </c>
      <c r="U473">
        <v>649.86</v>
      </c>
      <c r="V473">
        <v>136.71</v>
      </c>
      <c r="W473">
        <v>4.05</v>
      </c>
      <c r="X473">
        <v>13.72</v>
      </c>
      <c r="Y473">
        <v>7.45</v>
      </c>
      <c r="Z473">
        <v>3</v>
      </c>
      <c r="AA473" t="s">
        <v>4250</v>
      </c>
      <c r="AB473">
        <v>1</v>
      </c>
      <c r="AC473">
        <v>16</v>
      </c>
      <c r="AD473">
        <v>2.2650000000000001</v>
      </c>
      <c r="AF473" t="s">
        <v>7949</v>
      </c>
      <c r="AI473">
        <v>0</v>
      </c>
      <c r="AJ473">
        <v>0</v>
      </c>
      <c r="AK473" t="s">
        <v>7956</v>
      </c>
      <c r="AL473" t="s">
        <v>7956</v>
      </c>
    </row>
    <row r="474" spans="1:38" x14ac:dyDescent="0.25">
      <c r="A474" t="s">
        <v>5671</v>
      </c>
      <c r="B474" t="s">
        <v>4839</v>
      </c>
      <c r="C474" t="s">
        <v>4842</v>
      </c>
      <c r="D474">
        <v>27.2</v>
      </c>
      <c r="E474" t="s">
        <v>4845</v>
      </c>
      <c r="F474">
        <v>7.57</v>
      </c>
      <c r="G474">
        <v>0.67</v>
      </c>
      <c r="H474">
        <v>2</v>
      </c>
      <c r="I474" t="s">
        <v>6221</v>
      </c>
      <c r="K474" t="s">
        <v>6860</v>
      </c>
      <c r="L474" t="s">
        <v>6861</v>
      </c>
      <c r="M474" t="s">
        <v>6916</v>
      </c>
      <c r="N474">
        <v>9</v>
      </c>
      <c r="O474" t="s">
        <v>6983</v>
      </c>
      <c r="P474" t="s">
        <v>7397</v>
      </c>
      <c r="Q474">
        <v>7</v>
      </c>
      <c r="R474">
        <v>3</v>
      </c>
      <c r="S474">
        <v>0.3</v>
      </c>
      <c r="T474">
        <v>0.31</v>
      </c>
      <c r="U474">
        <v>470.43</v>
      </c>
      <c r="V474">
        <v>137.37</v>
      </c>
      <c r="W474">
        <v>1.2</v>
      </c>
      <c r="X474">
        <v>9</v>
      </c>
      <c r="Y474">
        <v>0.06</v>
      </c>
      <c r="Z474">
        <v>2</v>
      </c>
      <c r="AA474" t="s">
        <v>4250</v>
      </c>
      <c r="AB474">
        <v>0</v>
      </c>
      <c r="AC474">
        <v>4</v>
      </c>
      <c r="AD474">
        <v>3.3778809523809521</v>
      </c>
      <c r="AF474" t="s">
        <v>7949</v>
      </c>
      <c r="AI474">
        <v>0</v>
      </c>
      <c r="AJ474">
        <v>0</v>
      </c>
      <c r="AK474" t="s">
        <v>7974</v>
      </c>
      <c r="AL474" t="s">
        <v>7974</v>
      </c>
    </row>
    <row r="475" spans="1:38" x14ac:dyDescent="0.25">
      <c r="A475" t="s">
        <v>5671</v>
      </c>
      <c r="B475" t="s">
        <v>4839</v>
      </c>
      <c r="C475" t="s">
        <v>4842</v>
      </c>
      <c r="D475">
        <v>27.2</v>
      </c>
      <c r="E475" t="s">
        <v>4845</v>
      </c>
      <c r="F475">
        <v>7.57</v>
      </c>
      <c r="G475">
        <v>0.67</v>
      </c>
      <c r="H475">
        <v>2</v>
      </c>
      <c r="I475" t="s">
        <v>6221</v>
      </c>
      <c r="J475" t="s">
        <v>6496</v>
      </c>
      <c r="K475" t="s">
        <v>6860</v>
      </c>
      <c r="L475" t="s">
        <v>6861</v>
      </c>
      <c r="M475" t="s">
        <v>6899</v>
      </c>
      <c r="N475">
        <v>8</v>
      </c>
      <c r="O475" t="s">
        <v>6961</v>
      </c>
      <c r="P475" t="s">
        <v>7397</v>
      </c>
      <c r="Q475">
        <v>7</v>
      </c>
      <c r="R475">
        <v>3</v>
      </c>
      <c r="S475">
        <v>0.3</v>
      </c>
      <c r="T475">
        <v>0.31</v>
      </c>
      <c r="U475">
        <v>470.43</v>
      </c>
      <c r="V475">
        <v>137.37</v>
      </c>
      <c r="W475">
        <v>1.2</v>
      </c>
      <c r="X475">
        <v>9</v>
      </c>
      <c r="Y475">
        <v>0.06</v>
      </c>
      <c r="Z475">
        <v>2</v>
      </c>
      <c r="AA475" t="s">
        <v>4250</v>
      </c>
      <c r="AB475">
        <v>0</v>
      </c>
      <c r="AC475">
        <v>4</v>
      </c>
      <c r="AD475">
        <v>3.3778809523809521</v>
      </c>
      <c r="AF475" t="s">
        <v>7949</v>
      </c>
      <c r="AI475">
        <v>0</v>
      </c>
      <c r="AJ475">
        <v>0</v>
      </c>
    </row>
    <row r="476" spans="1:38" x14ac:dyDescent="0.25">
      <c r="A476" t="s">
        <v>5672</v>
      </c>
      <c r="B476" t="s">
        <v>4839</v>
      </c>
      <c r="C476" t="s">
        <v>4842</v>
      </c>
      <c r="D476">
        <v>28</v>
      </c>
      <c r="E476" t="s">
        <v>4845</v>
      </c>
      <c r="F476">
        <v>7.55</v>
      </c>
      <c r="G476">
        <v>0</v>
      </c>
      <c r="H476">
        <v>1</v>
      </c>
      <c r="I476" t="s">
        <v>6220</v>
      </c>
      <c r="J476" t="s">
        <v>6497</v>
      </c>
      <c r="K476" t="s">
        <v>6860</v>
      </c>
      <c r="L476" t="s">
        <v>6861</v>
      </c>
      <c r="M476" t="s">
        <v>6898</v>
      </c>
      <c r="N476">
        <v>8</v>
      </c>
      <c r="O476" t="s">
        <v>6959</v>
      </c>
      <c r="P476" t="s">
        <v>7398</v>
      </c>
      <c r="Q476">
        <v>5</v>
      </c>
      <c r="R476">
        <v>2</v>
      </c>
      <c r="S476">
        <v>-1.87</v>
      </c>
      <c r="T476">
        <v>-1.87</v>
      </c>
      <c r="U476">
        <v>434.34</v>
      </c>
      <c r="V476">
        <v>93.51</v>
      </c>
      <c r="W476">
        <v>4.34</v>
      </c>
      <c r="X476">
        <v>9.6999999999999993</v>
      </c>
      <c r="Y476">
        <v>2.81</v>
      </c>
      <c r="Z476">
        <v>2</v>
      </c>
      <c r="AA476" t="s">
        <v>4250</v>
      </c>
      <c r="AB476">
        <v>0</v>
      </c>
      <c r="AC476">
        <v>4</v>
      </c>
      <c r="AD476">
        <v>4.8520000000000003</v>
      </c>
      <c r="AF476" t="s">
        <v>7949</v>
      </c>
      <c r="AI476">
        <v>0</v>
      </c>
      <c r="AJ476">
        <v>0</v>
      </c>
    </row>
    <row r="477" spans="1:38" x14ac:dyDescent="0.25">
      <c r="A477" t="s">
        <v>5673</v>
      </c>
      <c r="B477" t="s">
        <v>4839</v>
      </c>
      <c r="C477" t="s">
        <v>4842</v>
      </c>
      <c r="D477">
        <v>28.4</v>
      </c>
      <c r="E477" t="s">
        <v>4845</v>
      </c>
      <c r="F477">
        <v>7.55</v>
      </c>
      <c r="G477">
        <v>0</v>
      </c>
      <c r="H477">
        <v>1</v>
      </c>
      <c r="I477" t="s">
        <v>6220</v>
      </c>
      <c r="K477" t="s">
        <v>6860</v>
      </c>
      <c r="L477" t="s">
        <v>6861</v>
      </c>
      <c r="M477" t="s">
        <v>6885</v>
      </c>
      <c r="N477">
        <v>9</v>
      </c>
      <c r="O477" t="s">
        <v>6974</v>
      </c>
      <c r="P477" t="s">
        <v>7399</v>
      </c>
      <c r="Q477">
        <v>8</v>
      </c>
      <c r="R477">
        <v>7</v>
      </c>
      <c r="S477">
        <v>1.54</v>
      </c>
      <c r="T477">
        <v>1.54</v>
      </c>
      <c r="U477">
        <v>714.91</v>
      </c>
      <c r="V477">
        <v>204.06</v>
      </c>
      <c r="W477">
        <v>2.06</v>
      </c>
      <c r="X477">
        <v>10.89</v>
      </c>
      <c r="Y477">
        <v>0</v>
      </c>
      <c r="Z477">
        <v>1</v>
      </c>
      <c r="AA477" t="s">
        <v>4250</v>
      </c>
      <c r="AB477">
        <v>2</v>
      </c>
      <c r="AC477">
        <v>14</v>
      </c>
      <c r="AD477">
        <v>3</v>
      </c>
      <c r="AF477" t="s">
        <v>7949</v>
      </c>
      <c r="AI477">
        <v>0</v>
      </c>
      <c r="AJ477">
        <v>0</v>
      </c>
      <c r="AK477" t="s">
        <v>7988</v>
      </c>
      <c r="AL477" t="s">
        <v>7988</v>
      </c>
    </row>
    <row r="478" spans="1:38" x14ac:dyDescent="0.25">
      <c r="A478" t="s">
        <v>5674</v>
      </c>
      <c r="B478" t="s">
        <v>4839</v>
      </c>
      <c r="C478" t="s">
        <v>4842</v>
      </c>
      <c r="D478">
        <v>28.4</v>
      </c>
      <c r="E478" t="s">
        <v>4845</v>
      </c>
      <c r="F478">
        <v>7.55</v>
      </c>
      <c r="G478">
        <v>0.64</v>
      </c>
      <c r="H478">
        <v>2</v>
      </c>
      <c r="I478" t="s">
        <v>6220</v>
      </c>
      <c r="J478" t="s">
        <v>6498</v>
      </c>
      <c r="K478" t="s">
        <v>6860</v>
      </c>
      <c r="L478" t="s">
        <v>6861</v>
      </c>
      <c r="M478" t="s">
        <v>6899</v>
      </c>
      <c r="N478">
        <v>8</v>
      </c>
      <c r="O478" t="s">
        <v>6961</v>
      </c>
      <c r="P478" t="s">
        <v>7400</v>
      </c>
      <c r="Q478">
        <v>7</v>
      </c>
      <c r="R478">
        <v>3</v>
      </c>
      <c r="S478">
        <v>0.99</v>
      </c>
      <c r="T478">
        <v>1</v>
      </c>
      <c r="U478">
        <v>488.42</v>
      </c>
      <c r="V478">
        <v>137.37</v>
      </c>
      <c r="W478">
        <v>1.28</v>
      </c>
      <c r="X478">
        <v>8.83</v>
      </c>
      <c r="Y478">
        <v>0.05</v>
      </c>
      <c r="Z478">
        <v>2</v>
      </c>
      <c r="AA478" t="s">
        <v>4250</v>
      </c>
      <c r="AB478">
        <v>0</v>
      </c>
      <c r="AC478">
        <v>3</v>
      </c>
      <c r="AD478">
        <v>3.2493809523809518</v>
      </c>
      <c r="AF478" t="s">
        <v>7949</v>
      </c>
      <c r="AI478">
        <v>0</v>
      </c>
      <c r="AJ478">
        <v>0</v>
      </c>
    </row>
    <row r="479" spans="1:38" x14ac:dyDescent="0.25">
      <c r="A479" t="s">
        <v>5675</v>
      </c>
      <c r="B479" t="s">
        <v>4839</v>
      </c>
      <c r="C479" t="s">
        <v>4842</v>
      </c>
      <c r="D479">
        <v>28.82</v>
      </c>
      <c r="E479" t="s">
        <v>4845</v>
      </c>
      <c r="F479">
        <v>7.54</v>
      </c>
      <c r="G479">
        <v>0.63</v>
      </c>
      <c r="H479">
        <v>2</v>
      </c>
      <c r="I479" t="s">
        <v>6221</v>
      </c>
      <c r="J479" t="s">
        <v>6499</v>
      </c>
      <c r="K479" t="s">
        <v>6860</v>
      </c>
      <c r="L479" t="s">
        <v>6861</v>
      </c>
      <c r="M479" t="s">
        <v>6893</v>
      </c>
      <c r="N479">
        <v>8</v>
      </c>
      <c r="O479" t="s">
        <v>6952</v>
      </c>
      <c r="P479" t="s">
        <v>7401</v>
      </c>
      <c r="Q479">
        <v>7</v>
      </c>
      <c r="R479">
        <v>2</v>
      </c>
      <c r="S479">
        <v>3.94</v>
      </c>
      <c r="T479">
        <v>3.94</v>
      </c>
      <c r="U479">
        <v>472.38</v>
      </c>
      <c r="V479">
        <v>112.18</v>
      </c>
      <c r="W479">
        <v>3.79</v>
      </c>
      <c r="Y479">
        <v>0</v>
      </c>
      <c r="Z479">
        <v>3</v>
      </c>
      <c r="AA479" t="s">
        <v>4250</v>
      </c>
      <c r="AB479">
        <v>0</v>
      </c>
      <c r="AC479">
        <v>3</v>
      </c>
      <c r="AD479">
        <v>2.5179523809523809</v>
      </c>
      <c r="AF479" t="s">
        <v>7949</v>
      </c>
      <c r="AI479">
        <v>0</v>
      </c>
      <c r="AJ479">
        <v>0</v>
      </c>
    </row>
    <row r="480" spans="1:38" x14ac:dyDescent="0.25">
      <c r="A480" t="s">
        <v>5676</v>
      </c>
      <c r="B480" t="s">
        <v>4839</v>
      </c>
      <c r="C480" t="s">
        <v>4842</v>
      </c>
      <c r="D480">
        <v>28.9</v>
      </c>
      <c r="E480" t="s">
        <v>4845</v>
      </c>
      <c r="F480">
        <v>7.54</v>
      </c>
      <c r="G480">
        <v>0</v>
      </c>
      <c r="H480">
        <v>1</v>
      </c>
      <c r="I480" t="s">
        <v>6220</v>
      </c>
      <c r="K480" t="s">
        <v>6860</v>
      </c>
      <c r="L480" t="s">
        <v>6861</v>
      </c>
      <c r="M480" t="s">
        <v>6867</v>
      </c>
      <c r="N480">
        <v>9</v>
      </c>
      <c r="O480" t="s">
        <v>6923</v>
      </c>
      <c r="P480" t="s">
        <v>7402</v>
      </c>
      <c r="Q480">
        <v>9</v>
      </c>
      <c r="R480">
        <v>6</v>
      </c>
      <c r="S480">
        <v>4.3099999999999996</v>
      </c>
      <c r="T480">
        <v>4.3099999999999996</v>
      </c>
      <c r="U480">
        <v>739.04</v>
      </c>
      <c r="V480">
        <v>187.85</v>
      </c>
      <c r="W480">
        <v>4.1100000000000003</v>
      </c>
      <c r="X480">
        <v>11.58</v>
      </c>
      <c r="Y480">
        <v>3.38</v>
      </c>
      <c r="Z480">
        <v>1</v>
      </c>
      <c r="AA480" t="s">
        <v>4250</v>
      </c>
      <c r="AB480">
        <v>2</v>
      </c>
      <c r="AC480">
        <v>20</v>
      </c>
      <c r="AD480">
        <v>1.345</v>
      </c>
      <c r="AF480" t="s">
        <v>7949</v>
      </c>
      <c r="AI480">
        <v>0</v>
      </c>
      <c r="AJ480">
        <v>0</v>
      </c>
      <c r="AK480" t="s">
        <v>7959</v>
      </c>
      <c r="AL480" t="s">
        <v>7959</v>
      </c>
    </row>
    <row r="481" spans="1:38" x14ac:dyDescent="0.25">
      <c r="A481" t="s">
        <v>5677</v>
      </c>
      <c r="B481" t="s">
        <v>4839</v>
      </c>
      <c r="C481" t="s">
        <v>4842</v>
      </c>
      <c r="D481">
        <v>29</v>
      </c>
      <c r="E481" t="s">
        <v>4845</v>
      </c>
      <c r="F481">
        <v>7.54</v>
      </c>
      <c r="G481">
        <v>0</v>
      </c>
      <c r="H481">
        <v>1</v>
      </c>
      <c r="I481" t="s">
        <v>6220</v>
      </c>
      <c r="J481" t="s">
        <v>6500</v>
      </c>
      <c r="K481" t="s">
        <v>6860</v>
      </c>
      <c r="L481" t="s">
        <v>6861</v>
      </c>
      <c r="M481" t="s">
        <v>6898</v>
      </c>
      <c r="N481">
        <v>8</v>
      </c>
      <c r="O481" t="s">
        <v>6959</v>
      </c>
      <c r="P481" t="s">
        <v>7403</v>
      </c>
      <c r="Q481">
        <v>6</v>
      </c>
      <c r="R481">
        <v>2</v>
      </c>
      <c r="S481">
        <v>-1.47</v>
      </c>
      <c r="T481">
        <v>-1.45</v>
      </c>
      <c r="U481">
        <v>425.39</v>
      </c>
      <c r="V481">
        <v>102.49</v>
      </c>
      <c r="W481">
        <v>3.22</v>
      </c>
      <c r="X481">
        <v>10.57</v>
      </c>
      <c r="Y481">
        <v>2.82</v>
      </c>
      <c r="Z481">
        <v>2</v>
      </c>
      <c r="AA481" t="s">
        <v>4250</v>
      </c>
      <c r="AB481">
        <v>0</v>
      </c>
      <c r="AC481">
        <v>4</v>
      </c>
      <c r="AD481">
        <v>4.6165952380952389</v>
      </c>
      <c r="AF481" t="s">
        <v>7949</v>
      </c>
      <c r="AI481">
        <v>0</v>
      </c>
      <c r="AJ481">
        <v>0</v>
      </c>
    </row>
    <row r="482" spans="1:38" x14ac:dyDescent="0.25">
      <c r="A482" t="s">
        <v>5678</v>
      </c>
      <c r="B482" t="s">
        <v>4839</v>
      </c>
      <c r="C482" t="s">
        <v>4842</v>
      </c>
      <c r="D482">
        <v>29.1</v>
      </c>
      <c r="E482" t="s">
        <v>4845</v>
      </c>
      <c r="F482">
        <v>7.54</v>
      </c>
      <c r="G482">
        <v>0.35</v>
      </c>
      <c r="H482">
        <v>2</v>
      </c>
      <c r="I482" t="s">
        <v>6221</v>
      </c>
      <c r="J482" t="s">
        <v>6501</v>
      </c>
      <c r="K482" t="s">
        <v>6860</v>
      </c>
      <c r="L482" t="s">
        <v>6861</v>
      </c>
      <c r="M482" t="s">
        <v>6874</v>
      </c>
      <c r="N482">
        <v>8</v>
      </c>
      <c r="O482" t="s">
        <v>6931</v>
      </c>
      <c r="P482" t="s">
        <v>7404</v>
      </c>
      <c r="Q482">
        <v>7</v>
      </c>
      <c r="R482">
        <v>2</v>
      </c>
      <c r="S482">
        <v>2.94</v>
      </c>
      <c r="T482">
        <v>2.94</v>
      </c>
      <c r="U482">
        <v>435.51</v>
      </c>
      <c r="V482">
        <v>112.18</v>
      </c>
      <c r="W482">
        <v>2.93</v>
      </c>
      <c r="Y482">
        <v>0</v>
      </c>
      <c r="Z482">
        <v>3</v>
      </c>
      <c r="AA482" t="s">
        <v>4250</v>
      </c>
      <c r="AB482">
        <v>0</v>
      </c>
      <c r="AC482">
        <v>3</v>
      </c>
      <c r="AD482">
        <v>3.7513095238095242</v>
      </c>
      <c r="AF482" t="s">
        <v>7949</v>
      </c>
      <c r="AI482">
        <v>0</v>
      </c>
      <c r="AJ482">
        <v>0</v>
      </c>
    </row>
    <row r="483" spans="1:38" x14ac:dyDescent="0.25">
      <c r="A483" t="s">
        <v>5679</v>
      </c>
      <c r="B483" t="s">
        <v>4839</v>
      </c>
      <c r="C483" t="s">
        <v>4842</v>
      </c>
      <c r="D483">
        <v>29.86</v>
      </c>
      <c r="E483" t="s">
        <v>4845</v>
      </c>
      <c r="F483">
        <v>7.53</v>
      </c>
      <c r="G483">
        <v>0.14000000000000001</v>
      </c>
      <c r="H483">
        <v>2</v>
      </c>
      <c r="I483" t="s">
        <v>6220</v>
      </c>
      <c r="J483" t="s">
        <v>6502</v>
      </c>
      <c r="K483" t="s">
        <v>6860</v>
      </c>
      <c r="L483" t="s">
        <v>6861</v>
      </c>
      <c r="M483" t="s">
        <v>6874</v>
      </c>
      <c r="N483">
        <v>8</v>
      </c>
      <c r="O483" t="s">
        <v>6931</v>
      </c>
      <c r="P483" t="s">
        <v>7405</v>
      </c>
      <c r="Q483">
        <v>7</v>
      </c>
      <c r="R483">
        <v>2</v>
      </c>
      <c r="S483">
        <v>4.6399999999999997</v>
      </c>
      <c r="T483">
        <v>4.6399999999999997</v>
      </c>
      <c r="U483">
        <v>487.01</v>
      </c>
      <c r="V483">
        <v>103.97</v>
      </c>
      <c r="W483">
        <v>3.82</v>
      </c>
      <c r="Y483">
        <v>2.1</v>
      </c>
      <c r="Z483">
        <v>4</v>
      </c>
      <c r="AA483" t="s">
        <v>4250</v>
      </c>
      <c r="AB483">
        <v>0</v>
      </c>
      <c r="AC483">
        <v>3</v>
      </c>
      <c r="AD483">
        <v>2.307119047619048</v>
      </c>
      <c r="AF483" t="s">
        <v>7949</v>
      </c>
      <c r="AI483">
        <v>0</v>
      </c>
      <c r="AJ483">
        <v>0</v>
      </c>
    </row>
    <row r="484" spans="1:38" x14ac:dyDescent="0.25">
      <c r="A484" t="s">
        <v>5680</v>
      </c>
      <c r="B484" t="s">
        <v>4839</v>
      </c>
      <c r="C484" t="s">
        <v>4842</v>
      </c>
      <c r="D484">
        <v>30</v>
      </c>
      <c r="E484" t="s">
        <v>4845</v>
      </c>
      <c r="F484">
        <v>7.52</v>
      </c>
      <c r="G484">
        <v>0</v>
      </c>
      <c r="H484">
        <v>1</v>
      </c>
      <c r="I484" t="s">
        <v>6220</v>
      </c>
      <c r="K484" t="s">
        <v>6860</v>
      </c>
      <c r="L484" t="s">
        <v>6861</v>
      </c>
      <c r="M484" t="s">
        <v>6884</v>
      </c>
      <c r="N484">
        <v>9</v>
      </c>
      <c r="O484" t="s">
        <v>6943</v>
      </c>
      <c r="P484" t="s">
        <v>7406</v>
      </c>
      <c r="Q484">
        <v>7</v>
      </c>
      <c r="R484">
        <v>1</v>
      </c>
      <c r="S484">
        <v>2.62</v>
      </c>
      <c r="T484">
        <v>2.63</v>
      </c>
      <c r="U484">
        <v>456.38</v>
      </c>
      <c r="V484">
        <v>96.94</v>
      </c>
      <c r="W484">
        <v>1.61</v>
      </c>
      <c r="Y484">
        <v>5.72</v>
      </c>
      <c r="Z484">
        <v>2</v>
      </c>
      <c r="AA484" t="s">
        <v>4250</v>
      </c>
      <c r="AB484">
        <v>0</v>
      </c>
      <c r="AC484">
        <v>3</v>
      </c>
      <c r="AD484">
        <v>4.6035714285714286</v>
      </c>
      <c r="AF484" t="s">
        <v>7949</v>
      </c>
      <c r="AI484">
        <v>0</v>
      </c>
      <c r="AJ484">
        <v>0</v>
      </c>
      <c r="AK484" t="s">
        <v>7970</v>
      </c>
      <c r="AL484" t="s">
        <v>7970</v>
      </c>
    </row>
    <row r="485" spans="1:38" x14ac:dyDescent="0.25">
      <c r="A485" t="s">
        <v>5680</v>
      </c>
      <c r="B485" t="s">
        <v>4839</v>
      </c>
      <c r="C485" t="s">
        <v>4842</v>
      </c>
      <c r="D485">
        <v>30</v>
      </c>
      <c r="E485" t="s">
        <v>4845</v>
      </c>
      <c r="F485">
        <v>7.52</v>
      </c>
      <c r="G485">
        <v>0</v>
      </c>
      <c r="H485">
        <v>1</v>
      </c>
      <c r="I485" t="s">
        <v>6220</v>
      </c>
      <c r="J485" t="s">
        <v>6503</v>
      </c>
      <c r="K485" t="s">
        <v>6860</v>
      </c>
      <c r="L485" t="s">
        <v>6861</v>
      </c>
      <c r="M485" t="s">
        <v>6890</v>
      </c>
      <c r="N485">
        <v>9</v>
      </c>
      <c r="O485" t="s">
        <v>6949</v>
      </c>
      <c r="P485" t="s">
        <v>7406</v>
      </c>
      <c r="Q485">
        <v>7</v>
      </c>
      <c r="R485">
        <v>1</v>
      </c>
      <c r="S485">
        <v>2.62</v>
      </c>
      <c r="T485">
        <v>2.63</v>
      </c>
      <c r="U485">
        <v>456.38</v>
      </c>
      <c r="V485">
        <v>96.94</v>
      </c>
      <c r="W485">
        <v>1.61</v>
      </c>
      <c r="Y485">
        <v>5.72</v>
      </c>
      <c r="Z485">
        <v>2</v>
      </c>
      <c r="AA485" t="s">
        <v>4250</v>
      </c>
      <c r="AB485">
        <v>0</v>
      </c>
      <c r="AC485">
        <v>3</v>
      </c>
      <c r="AD485">
        <v>4.6035714285714286</v>
      </c>
      <c r="AF485" t="s">
        <v>7949</v>
      </c>
      <c r="AI485">
        <v>0</v>
      </c>
      <c r="AJ485">
        <v>0</v>
      </c>
    </row>
    <row r="486" spans="1:38" x14ac:dyDescent="0.25">
      <c r="A486" t="s">
        <v>5681</v>
      </c>
      <c r="B486" t="s">
        <v>4839</v>
      </c>
      <c r="C486" t="s">
        <v>4842</v>
      </c>
      <c r="D486">
        <v>30</v>
      </c>
      <c r="E486" t="s">
        <v>4845</v>
      </c>
      <c r="F486">
        <v>7.52</v>
      </c>
      <c r="G486">
        <v>0</v>
      </c>
      <c r="H486">
        <v>1</v>
      </c>
      <c r="I486" t="s">
        <v>6220</v>
      </c>
      <c r="K486" t="s">
        <v>6860</v>
      </c>
      <c r="M486" t="s">
        <v>6865</v>
      </c>
      <c r="N486">
        <v>8</v>
      </c>
      <c r="O486" t="s">
        <v>6967</v>
      </c>
      <c r="P486" t="s">
        <v>7407</v>
      </c>
      <c r="Q486">
        <v>5</v>
      </c>
      <c r="R486">
        <v>1</v>
      </c>
      <c r="S486">
        <v>5.45</v>
      </c>
      <c r="T486">
        <v>7.92</v>
      </c>
      <c r="U486">
        <v>474.69</v>
      </c>
      <c r="V486">
        <v>54.09</v>
      </c>
      <c r="W486">
        <v>6.84</v>
      </c>
      <c r="Y486">
        <v>9.5399999999999991</v>
      </c>
      <c r="Z486">
        <v>2</v>
      </c>
      <c r="AA486" t="s">
        <v>4250</v>
      </c>
      <c r="AB486">
        <v>1</v>
      </c>
      <c r="AC486">
        <v>8</v>
      </c>
      <c r="AD486">
        <v>2.2441190476190478</v>
      </c>
      <c r="AF486" t="s">
        <v>7952</v>
      </c>
      <c r="AI486">
        <v>0</v>
      </c>
      <c r="AJ486">
        <v>0</v>
      </c>
      <c r="AK486" t="s">
        <v>7983</v>
      </c>
      <c r="AL486" t="s">
        <v>7983</v>
      </c>
    </row>
    <row r="487" spans="1:38" x14ac:dyDescent="0.25">
      <c r="A487" t="s">
        <v>5682</v>
      </c>
      <c r="B487" t="s">
        <v>4839</v>
      </c>
      <c r="C487" t="s">
        <v>4842</v>
      </c>
      <c r="D487">
        <v>30</v>
      </c>
      <c r="E487" t="s">
        <v>4845</v>
      </c>
      <c r="F487">
        <v>7.52</v>
      </c>
      <c r="G487">
        <v>0</v>
      </c>
      <c r="H487">
        <v>1</v>
      </c>
      <c r="I487" t="s">
        <v>6220</v>
      </c>
      <c r="K487" t="s">
        <v>6860</v>
      </c>
      <c r="L487" t="s">
        <v>6861</v>
      </c>
      <c r="M487" t="s">
        <v>6900</v>
      </c>
      <c r="N487">
        <v>9</v>
      </c>
      <c r="O487" t="s">
        <v>6962</v>
      </c>
      <c r="P487" t="s">
        <v>7408</v>
      </c>
      <c r="Q487">
        <v>2</v>
      </c>
      <c r="R487">
        <v>2</v>
      </c>
      <c r="S487">
        <v>4.3600000000000003</v>
      </c>
      <c r="T487">
        <v>4.3600000000000003</v>
      </c>
      <c r="U487">
        <v>374.27</v>
      </c>
      <c r="V487">
        <v>56.19</v>
      </c>
      <c r="W487">
        <v>4.26</v>
      </c>
      <c r="Y487">
        <v>5.0599999999999996</v>
      </c>
      <c r="Z487">
        <v>2</v>
      </c>
      <c r="AA487" t="s">
        <v>4250</v>
      </c>
      <c r="AB487">
        <v>0</v>
      </c>
      <c r="AC487">
        <v>3</v>
      </c>
      <c r="AD487">
        <v>3.7180714285714291</v>
      </c>
      <c r="AF487" t="s">
        <v>7949</v>
      </c>
      <c r="AI487">
        <v>0</v>
      </c>
      <c r="AJ487">
        <v>0</v>
      </c>
      <c r="AK487" t="s">
        <v>7981</v>
      </c>
      <c r="AL487" t="s">
        <v>7981</v>
      </c>
    </row>
    <row r="488" spans="1:38" x14ac:dyDescent="0.25">
      <c r="A488" t="s">
        <v>5683</v>
      </c>
      <c r="B488" t="s">
        <v>4839</v>
      </c>
      <c r="C488" t="s">
        <v>4842</v>
      </c>
      <c r="D488">
        <v>30</v>
      </c>
      <c r="E488" t="s">
        <v>4845</v>
      </c>
      <c r="F488">
        <v>7.52</v>
      </c>
      <c r="G488">
        <v>0</v>
      </c>
      <c r="H488">
        <v>1</v>
      </c>
      <c r="I488" t="s">
        <v>6220</v>
      </c>
      <c r="K488" t="s">
        <v>6860</v>
      </c>
      <c r="L488" t="s">
        <v>6861</v>
      </c>
      <c r="M488" t="s">
        <v>6897</v>
      </c>
      <c r="N488">
        <v>9</v>
      </c>
      <c r="O488" t="s">
        <v>6958</v>
      </c>
      <c r="P488" t="s">
        <v>7409</v>
      </c>
      <c r="Q488">
        <v>5</v>
      </c>
      <c r="R488">
        <v>3</v>
      </c>
      <c r="S488">
        <v>4.07</v>
      </c>
      <c r="T488">
        <v>4.07</v>
      </c>
      <c r="U488">
        <v>548.07000000000005</v>
      </c>
      <c r="V488">
        <v>118.7</v>
      </c>
      <c r="W488">
        <v>5.59</v>
      </c>
      <c r="X488">
        <v>12.37</v>
      </c>
      <c r="Y488">
        <v>2.41</v>
      </c>
      <c r="Z488">
        <v>4</v>
      </c>
      <c r="AA488" t="s">
        <v>4250</v>
      </c>
      <c r="AB488">
        <v>2</v>
      </c>
      <c r="AC488">
        <v>7</v>
      </c>
      <c r="AD488">
        <v>1.675</v>
      </c>
      <c r="AF488" t="s">
        <v>7949</v>
      </c>
      <c r="AI488">
        <v>0</v>
      </c>
      <c r="AJ488">
        <v>0</v>
      </c>
      <c r="AK488" t="s">
        <v>7979</v>
      </c>
      <c r="AL488" t="s">
        <v>7979</v>
      </c>
    </row>
    <row r="489" spans="1:38" x14ac:dyDescent="0.25">
      <c r="A489" t="s">
        <v>5684</v>
      </c>
      <c r="B489" t="s">
        <v>4839</v>
      </c>
      <c r="C489" t="s">
        <v>4842</v>
      </c>
      <c r="D489">
        <v>30</v>
      </c>
      <c r="E489" t="s">
        <v>4845</v>
      </c>
      <c r="F489">
        <v>7.52</v>
      </c>
      <c r="G489">
        <v>0</v>
      </c>
      <c r="H489">
        <v>1</v>
      </c>
      <c r="I489" t="s">
        <v>6220</v>
      </c>
      <c r="K489" t="s">
        <v>6860</v>
      </c>
      <c r="L489" t="s">
        <v>6861</v>
      </c>
      <c r="M489" t="s">
        <v>6897</v>
      </c>
      <c r="N489">
        <v>9</v>
      </c>
      <c r="O489" t="s">
        <v>6958</v>
      </c>
      <c r="P489" t="s">
        <v>7410</v>
      </c>
      <c r="Q489">
        <v>6</v>
      </c>
      <c r="R489">
        <v>3</v>
      </c>
      <c r="S489">
        <v>3.9</v>
      </c>
      <c r="T489">
        <v>3.9</v>
      </c>
      <c r="U489">
        <v>530.04999999999995</v>
      </c>
      <c r="V489">
        <v>131.84</v>
      </c>
      <c r="W489">
        <v>4.5599999999999996</v>
      </c>
      <c r="X489">
        <v>13.29</v>
      </c>
      <c r="Y489">
        <v>2.15</v>
      </c>
      <c r="Z489">
        <v>3</v>
      </c>
      <c r="AA489" t="s">
        <v>4250</v>
      </c>
      <c r="AB489">
        <v>1</v>
      </c>
      <c r="AC489">
        <v>9</v>
      </c>
      <c r="AD489">
        <v>1.7666666666666671</v>
      </c>
      <c r="AF489" t="s">
        <v>7949</v>
      </c>
      <c r="AI489">
        <v>0</v>
      </c>
      <c r="AJ489">
        <v>0</v>
      </c>
      <c r="AK489" t="s">
        <v>7979</v>
      </c>
      <c r="AL489" t="s">
        <v>7979</v>
      </c>
    </row>
    <row r="490" spans="1:38" x14ac:dyDescent="0.25">
      <c r="A490" t="s">
        <v>5685</v>
      </c>
      <c r="B490" t="s">
        <v>4839</v>
      </c>
      <c r="C490" t="s">
        <v>4842</v>
      </c>
      <c r="D490">
        <v>30</v>
      </c>
      <c r="E490" t="s">
        <v>4845</v>
      </c>
      <c r="F490">
        <v>7.52</v>
      </c>
      <c r="G490">
        <v>0</v>
      </c>
      <c r="H490">
        <v>1</v>
      </c>
      <c r="I490" t="s">
        <v>6220</v>
      </c>
      <c r="K490" t="s">
        <v>6860</v>
      </c>
      <c r="L490" t="s">
        <v>6861</v>
      </c>
      <c r="M490" t="s">
        <v>6897</v>
      </c>
      <c r="N490">
        <v>9</v>
      </c>
      <c r="O490" t="s">
        <v>6958</v>
      </c>
      <c r="P490" t="s">
        <v>7411</v>
      </c>
      <c r="Q490">
        <v>7</v>
      </c>
      <c r="R490">
        <v>3</v>
      </c>
      <c r="S490">
        <v>2.58</v>
      </c>
      <c r="T490">
        <v>2.58</v>
      </c>
      <c r="U490">
        <v>568.44000000000005</v>
      </c>
      <c r="V490">
        <v>165.98</v>
      </c>
      <c r="W490">
        <v>3.19</v>
      </c>
      <c r="X490">
        <v>10.06</v>
      </c>
      <c r="Y490">
        <v>1.69</v>
      </c>
      <c r="Z490">
        <v>3</v>
      </c>
      <c r="AA490" t="s">
        <v>4250</v>
      </c>
      <c r="AB490">
        <v>1</v>
      </c>
      <c r="AC490">
        <v>8</v>
      </c>
      <c r="AD490">
        <v>2.8766666666666669</v>
      </c>
      <c r="AF490" t="s">
        <v>7949</v>
      </c>
      <c r="AI490">
        <v>0</v>
      </c>
      <c r="AJ490">
        <v>0</v>
      </c>
      <c r="AK490" t="s">
        <v>7979</v>
      </c>
      <c r="AL490" t="s">
        <v>7979</v>
      </c>
    </row>
    <row r="491" spans="1:38" x14ac:dyDescent="0.25">
      <c r="A491" t="s">
        <v>5686</v>
      </c>
      <c r="B491" t="s">
        <v>4839</v>
      </c>
      <c r="C491" t="s">
        <v>4842</v>
      </c>
      <c r="D491">
        <v>30</v>
      </c>
      <c r="E491" t="s">
        <v>4845</v>
      </c>
      <c r="F491">
        <v>7.52</v>
      </c>
      <c r="G491">
        <v>0</v>
      </c>
      <c r="H491">
        <v>1</v>
      </c>
      <c r="I491" t="s">
        <v>6220</v>
      </c>
      <c r="J491" t="s">
        <v>6504</v>
      </c>
      <c r="K491" t="s">
        <v>6860</v>
      </c>
      <c r="L491" t="s">
        <v>6861</v>
      </c>
      <c r="M491" t="s">
        <v>6882</v>
      </c>
      <c r="N491">
        <v>8</v>
      </c>
      <c r="O491" t="s">
        <v>6941</v>
      </c>
      <c r="P491" t="s">
        <v>7412</v>
      </c>
      <c r="Q491">
        <v>6</v>
      </c>
      <c r="R491">
        <v>3</v>
      </c>
      <c r="S491">
        <v>0.56000000000000005</v>
      </c>
      <c r="T491">
        <v>0.64</v>
      </c>
      <c r="U491">
        <v>438.96</v>
      </c>
      <c r="V491">
        <v>112.01</v>
      </c>
      <c r="W491">
        <v>3.1</v>
      </c>
      <c r="X491">
        <v>11.28</v>
      </c>
      <c r="Y491">
        <v>6.69</v>
      </c>
      <c r="Z491">
        <v>2</v>
      </c>
      <c r="AA491" t="s">
        <v>4250</v>
      </c>
      <c r="AB491">
        <v>0</v>
      </c>
      <c r="AC491">
        <v>3</v>
      </c>
      <c r="AD491">
        <v>3.8690000000000002</v>
      </c>
      <c r="AF491" t="s">
        <v>7949</v>
      </c>
      <c r="AI491">
        <v>0</v>
      </c>
      <c r="AJ491">
        <v>0</v>
      </c>
    </row>
    <row r="492" spans="1:38" x14ac:dyDescent="0.25">
      <c r="A492" t="s">
        <v>5687</v>
      </c>
      <c r="B492" t="s">
        <v>4839</v>
      </c>
      <c r="C492" t="s">
        <v>4842</v>
      </c>
      <c r="D492">
        <v>30</v>
      </c>
      <c r="E492" t="s">
        <v>4845</v>
      </c>
      <c r="F492">
        <v>7.52</v>
      </c>
      <c r="G492">
        <v>0.56000000000000005</v>
      </c>
      <c r="H492">
        <v>2</v>
      </c>
      <c r="I492" t="s">
        <v>6221</v>
      </c>
      <c r="J492" t="s">
        <v>6505</v>
      </c>
      <c r="K492" t="s">
        <v>6860</v>
      </c>
      <c r="L492" t="s">
        <v>6861</v>
      </c>
      <c r="M492" t="s">
        <v>6880</v>
      </c>
      <c r="N492">
        <v>8</v>
      </c>
      <c r="O492" t="s">
        <v>6939</v>
      </c>
      <c r="P492" t="s">
        <v>7413</v>
      </c>
      <c r="Q492">
        <v>8</v>
      </c>
      <c r="R492">
        <v>2</v>
      </c>
      <c r="S492">
        <v>3.54</v>
      </c>
      <c r="T492">
        <v>3.54</v>
      </c>
      <c r="U492">
        <v>436.47</v>
      </c>
      <c r="V492">
        <v>120.74</v>
      </c>
      <c r="W492">
        <v>0.52</v>
      </c>
      <c r="Y492">
        <v>3.56</v>
      </c>
      <c r="Z492">
        <v>2</v>
      </c>
      <c r="AA492" t="s">
        <v>4250</v>
      </c>
      <c r="AB492">
        <v>0</v>
      </c>
      <c r="AC492">
        <v>4</v>
      </c>
      <c r="AD492">
        <v>2.913785714285714</v>
      </c>
      <c r="AF492" t="s">
        <v>7949</v>
      </c>
      <c r="AI492">
        <v>0</v>
      </c>
      <c r="AJ492">
        <v>0</v>
      </c>
    </row>
    <row r="493" spans="1:38" x14ac:dyDescent="0.25">
      <c r="A493" t="s">
        <v>5688</v>
      </c>
      <c r="B493" t="s">
        <v>4839</v>
      </c>
      <c r="C493" t="s">
        <v>4842</v>
      </c>
      <c r="D493">
        <v>30</v>
      </c>
      <c r="E493" t="s">
        <v>4845</v>
      </c>
      <c r="F493">
        <v>7.52</v>
      </c>
      <c r="G493">
        <v>0.53</v>
      </c>
      <c r="H493">
        <v>2</v>
      </c>
      <c r="I493" t="s">
        <v>6221</v>
      </c>
      <c r="J493" t="s">
        <v>6506</v>
      </c>
      <c r="K493" t="s">
        <v>6860</v>
      </c>
      <c r="L493" t="s">
        <v>6861</v>
      </c>
      <c r="M493" t="s">
        <v>6880</v>
      </c>
      <c r="N493">
        <v>8</v>
      </c>
      <c r="O493" t="s">
        <v>6939</v>
      </c>
      <c r="P493" t="s">
        <v>7414</v>
      </c>
      <c r="Q493">
        <v>7</v>
      </c>
      <c r="R493">
        <v>2</v>
      </c>
      <c r="S493">
        <v>3.46</v>
      </c>
      <c r="T493">
        <v>3.47</v>
      </c>
      <c r="U493">
        <v>456.45</v>
      </c>
      <c r="V493">
        <v>111.51</v>
      </c>
      <c r="W493">
        <v>1.0900000000000001</v>
      </c>
      <c r="Y493">
        <v>5.81</v>
      </c>
      <c r="Z493">
        <v>2</v>
      </c>
      <c r="AA493" t="s">
        <v>4250</v>
      </c>
      <c r="AB493">
        <v>0</v>
      </c>
      <c r="AC493">
        <v>3</v>
      </c>
      <c r="AD493">
        <v>3.1290714285714292</v>
      </c>
      <c r="AF493" t="s">
        <v>7949</v>
      </c>
      <c r="AI493">
        <v>0</v>
      </c>
      <c r="AJ493">
        <v>0</v>
      </c>
    </row>
    <row r="494" spans="1:38" x14ac:dyDescent="0.25">
      <c r="A494" t="s">
        <v>5689</v>
      </c>
      <c r="B494" t="s">
        <v>4839</v>
      </c>
      <c r="C494" t="s">
        <v>4842</v>
      </c>
      <c r="D494">
        <v>30</v>
      </c>
      <c r="E494" t="s">
        <v>4845</v>
      </c>
      <c r="F494">
        <v>7.52</v>
      </c>
      <c r="G494">
        <v>0.68</v>
      </c>
      <c r="H494">
        <v>2</v>
      </c>
      <c r="I494" t="s">
        <v>6221</v>
      </c>
      <c r="J494" t="s">
        <v>6507</v>
      </c>
      <c r="K494" t="s">
        <v>6860</v>
      </c>
      <c r="L494" t="s">
        <v>6861</v>
      </c>
      <c r="M494" t="s">
        <v>6879</v>
      </c>
      <c r="N494">
        <v>8</v>
      </c>
      <c r="O494" t="s">
        <v>6955</v>
      </c>
      <c r="P494" t="s">
        <v>7415</v>
      </c>
      <c r="Q494">
        <v>5</v>
      </c>
      <c r="R494">
        <v>3</v>
      </c>
      <c r="S494">
        <v>3</v>
      </c>
      <c r="T494">
        <v>3.09</v>
      </c>
      <c r="U494">
        <v>493.48</v>
      </c>
      <c r="V494">
        <v>98.18</v>
      </c>
      <c r="W494">
        <v>3.18</v>
      </c>
      <c r="X494">
        <v>8.0399999999999991</v>
      </c>
      <c r="Y494">
        <v>0</v>
      </c>
      <c r="Z494">
        <v>2</v>
      </c>
      <c r="AA494" t="s">
        <v>4250</v>
      </c>
      <c r="AB494">
        <v>0</v>
      </c>
      <c r="AC494">
        <v>3</v>
      </c>
      <c r="AD494">
        <v>3.395571428571428</v>
      </c>
      <c r="AF494" t="s">
        <v>7949</v>
      </c>
      <c r="AI494">
        <v>0</v>
      </c>
      <c r="AJ494">
        <v>0</v>
      </c>
    </row>
    <row r="495" spans="1:38" x14ac:dyDescent="0.25">
      <c r="A495" t="s">
        <v>5690</v>
      </c>
      <c r="B495" t="s">
        <v>4839</v>
      </c>
      <c r="C495" t="s">
        <v>4842</v>
      </c>
      <c r="D495">
        <v>30.3</v>
      </c>
      <c r="E495" t="s">
        <v>4845</v>
      </c>
      <c r="F495">
        <v>7.52</v>
      </c>
      <c r="G495">
        <v>0</v>
      </c>
      <c r="H495">
        <v>1</v>
      </c>
      <c r="I495" t="s">
        <v>6220</v>
      </c>
      <c r="J495" t="s">
        <v>6508</v>
      </c>
      <c r="K495" t="s">
        <v>6860</v>
      </c>
      <c r="L495" t="s">
        <v>6861</v>
      </c>
      <c r="M495" t="s">
        <v>6882</v>
      </c>
      <c r="N495">
        <v>8</v>
      </c>
      <c r="O495" t="s">
        <v>6941</v>
      </c>
      <c r="P495" t="s">
        <v>7416</v>
      </c>
      <c r="Q495">
        <v>7</v>
      </c>
      <c r="R495">
        <v>3</v>
      </c>
      <c r="S495">
        <v>-0.1</v>
      </c>
      <c r="T495">
        <v>-0.08</v>
      </c>
      <c r="U495">
        <v>462.5</v>
      </c>
      <c r="V495">
        <v>130.47</v>
      </c>
      <c r="W495">
        <v>1.85</v>
      </c>
      <c r="X495">
        <v>10.17</v>
      </c>
      <c r="Y495">
        <v>6.15</v>
      </c>
      <c r="Z495">
        <v>2</v>
      </c>
      <c r="AA495" t="s">
        <v>4250</v>
      </c>
      <c r="AB495">
        <v>0</v>
      </c>
      <c r="AC495">
        <v>4</v>
      </c>
      <c r="AD495">
        <v>3.4345238095238089</v>
      </c>
      <c r="AF495" t="s">
        <v>7949</v>
      </c>
      <c r="AI495">
        <v>0</v>
      </c>
      <c r="AJ495">
        <v>0</v>
      </c>
    </row>
    <row r="496" spans="1:38" x14ac:dyDescent="0.25">
      <c r="A496" t="s">
        <v>5691</v>
      </c>
      <c r="B496" t="s">
        <v>4839</v>
      </c>
      <c r="C496" t="s">
        <v>4842</v>
      </c>
      <c r="D496">
        <v>30.3</v>
      </c>
      <c r="E496" t="s">
        <v>4845</v>
      </c>
      <c r="F496">
        <v>7.52</v>
      </c>
      <c r="G496">
        <v>0.39</v>
      </c>
      <c r="H496">
        <v>2</v>
      </c>
      <c r="I496" t="s">
        <v>6221</v>
      </c>
      <c r="J496" t="s">
        <v>6509</v>
      </c>
      <c r="K496" t="s">
        <v>6860</v>
      </c>
      <c r="L496" t="s">
        <v>6861</v>
      </c>
      <c r="M496" t="s">
        <v>6874</v>
      </c>
      <c r="N496">
        <v>8</v>
      </c>
      <c r="O496" t="s">
        <v>6931</v>
      </c>
      <c r="P496" t="s">
        <v>7417</v>
      </c>
      <c r="Q496">
        <v>7</v>
      </c>
      <c r="R496">
        <v>2</v>
      </c>
      <c r="S496">
        <v>2.1800000000000002</v>
      </c>
      <c r="T496">
        <v>2.1800000000000002</v>
      </c>
      <c r="U496">
        <v>436.95</v>
      </c>
      <c r="V496">
        <v>103.97</v>
      </c>
      <c r="W496">
        <v>2.66</v>
      </c>
      <c r="Y496">
        <v>0.12</v>
      </c>
      <c r="Z496">
        <v>3</v>
      </c>
      <c r="AA496" t="s">
        <v>4250</v>
      </c>
      <c r="AB496">
        <v>0</v>
      </c>
      <c r="AC496">
        <v>3</v>
      </c>
      <c r="AD496">
        <v>4.3946904761904761</v>
      </c>
      <c r="AF496" t="s">
        <v>7949</v>
      </c>
      <c r="AI496">
        <v>0</v>
      </c>
      <c r="AJ496">
        <v>0</v>
      </c>
    </row>
    <row r="497" spans="1:38" x14ac:dyDescent="0.25">
      <c r="A497" t="s">
        <v>5692</v>
      </c>
      <c r="B497" t="s">
        <v>4839</v>
      </c>
      <c r="C497" t="s">
        <v>4842</v>
      </c>
      <c r="D497">
        <v>31</v>
      </c>
      <c r="E497" t="s">
        <v>4845</v>
      </c>
      <c r="F497">
        <v>7.51</v>
      </c>
      <c r="G497">
        <v>0</v>
      </c>
      <c r="H497">
        <v>1</v>
      </c>
      <c r="I497" t="s">
        <v>6220</v>
      </c>
      <c r="K497" t="s">
        <v>6860</v>
      </c>
      <c r="M497" t="s">
        <v>6865</v>
      </c>
      <c r="N497">
        <v>8</v>
      </c>
      <c r="O497" t="s">
        <v>6960</v>
      </c>
      <c r="P497" t="s">
        <v>7418</v>
      </c>
      <c r="Q497">
        <v>5</v>
      </c>
      <c r="R497">
        <v>1</v>
      </c>
      <c r="S497">
        <v>5.77</v>
      </c>
      <c r="T497">
        <v>7.65</v>
      </c>
      <c r="U497">
        <v>528.74</v>
      </c>
      <c r="V497">
        <v>71.16</v>
      </c>
      <c r="W497">
        <v>7.08</v>
      </c>
      <c r="Y497">
        <v>9.9700000000000006</v>
      </c>
      <c r="Z497">
        <v>2</v>
      </c>
      <c r="AA497" t="s">
        <v>4250</v>
      </c>
      <c r="AB497">
        <v>2</v>
      </c>
      <c r="AC497">
        <v>2</v>
      </c>
      <c r="AD497">
        <v>1.8483333333333329</v>
      </c>
      <c r="AF497" t="s">
        <v>7952</v>
      </c>
      <c r="AI497">
        <v>0</v>
      </c>
      <c r="AJ497">
        <v>0</v>
      </c>
      <c r="AK497" t="s">
        <v>7980</v>
      </c>
      <c r="AL497" t="s">
        <v>7980</v>
      </c>
    </row>
    <row r="498" spans="1:38" x14ac:dyDescent="0.25">
      <c r="A498" t="s">
        <v>5693</v>
      </c>
      <c r="B498" t="s">
        <v>4839</v>
      </c>
      <c r="C498" t="s">
        <v>4842</v>
      </c>
      <c r="D498">
        <v>31.4</v>
      </c>
      <c r="E498" t="s">
        <v>4845</v>
      </c>
      <c r="F498">
        <v>7.5</v>
      </c>
      <c r="G498">
        <v>0.53</v>
      </c>
      <c r="H498">
        <v>2</v>
      </c>
      <c r="I498" t="s">
        <v>6220</v>
      </c>
      <c r="J498" t="s">
        <v>6510</v>
      </c>
      <c r="K498" t="s">
        <v>6860</v>
      </c>
      <c r="L498" t="s">
        <v>6861</v>
      </c>
      <c r="M498" t="s">
        <v>6874</v>
      </c>
      <c r="N498">
        <v>8</v>
      </c>
      <c r="O498" t="s">
        <v>6931</v>
      </c>
      <c r="P498" t="s">
        <v>7419</v>
      </c>
      <c r="Q498">
        <v>7</v>
      </c>
      <c r="R498">
        <v>2</v>
      </c>
      <c r="S498">
        <v>4.8600000000000003</v>
      </c>
      <c r="T498">
        <v>4.8600000000000003</v>
      </c>
      <c r="U498">
        <v>505</v>
      </c>
      <c r="V498">
        <v>103.97</v>
      </c>
      <c r="W498">
        <v>3.96</v>
      </c>
      <c r="Y498">
        <v>1.72</v>
      </c>
      <c r="Z498">
        <v>4</v>
      </c>
      <c r="AA498" t="s">
        <v>4250</v>
      </c>
      <c r="AB498">
        <v>1</v>
      </c>
      <c r="AC498">
        <v>3</v>
      </c>
      <c r="AD498">
        <v>2.1043333333333329</v>
      </c>
      <c r="AF498" t="s">
        <v>7949</v>
      </c>
      <c r="AI498">
        <v>0</v>
      </c>
      <c r="AJ498">
        <v>0</v>
      </c>
    </row>
    <row r="499" spans="1:38" x14ac:dyDescent="0.25">
      <c r="A499" t="s">
        <v>5694</v>
      </c>
      <c r="B499" t="s">
        <v>4839</v>
      </c>
      <c r="C499" t="s">
        <v>4842</v>
      </c>
      <c r="D499">
        <v>31.9</v>
      </c>
      <c r="E499" t="s">
        <v>4845</v>
      </c>
      <c r="F499">
        <v>7.5</v>
      </c>
      <c r="G499">
        <v>0</v>
      </c>
      <c r="H499">
        <v>1</v>
      </c>
      <c r="I499" t="s">
        <v>6220</v>
      </c>
      <c r="K499" t="s">
        <v>6860</v>
      </c>
      <c r="L499" t="s">
        <v>6861</v>
      </c>
      <c r="M499" t="s">
        <v>6867</v>
      </c>
      <c r="N499">
        <v>9</v>
      </c>
      <c r="O499" t="s">
        <v>6923</v>
      </c>
      <c r="P499" t="s">
        <v>7420</v>
      </c>
      <c r="Q499">
        <v>9</v>
      </c>
      <c r="R499">
        <v>6</v>
      </c>
      <c r="S499">
        <v>3.31</v>
      </c>
      <c r="T499">
        <v>3.31</v>
      </c>
      <c r="U499">
        <v>710.98</v>
      </c>
      <c r="V499">
        <v>187.85</v>
      </c>
      <c r="W499">
        <v>3.47</v>
      </c>
      <c r="X499">
        <v>11.59</v>
      </c>
      <c r="Y499">
        <v>3.17</v>
      </c>
      <c r="Z499">
        <v>1</v>
      </c>
      <c r="AA499" t="s">
        <v>4250</v>
      </c>
      <c r="AB499">
        <v>2</v>
      </c>
      <c r="AC499">
        <v>19</v>
      </c>
      <c r="AD499">
        <v>2.19</v>
      </c>
      <c r="AF499" t="s">
        <v>7949</v>
      </c>
      <c r="AI499">
        <v>0</v>
      </c>
      <c r="AJ499">
        <v>0</v>
      </c>
      <c r="AK499" t="s">
        <v>7959</v>
      </c>
      <c r="AL499" t="s">
        <v>7959</v>
      </c>
    </row>
    <row r="500" spans="1:38" x14ac:dyDescent="0.25">
      <c r="A500" t="s">
        <v>5695</v>
      </c>
      <c r="B500" t="s">
        <v>4839</v>
      </c>
      <c r="C500" t="s">
        <v>4842</v>
      </c>
      <c r="D500">
        <v>31.95</v>
      </c>
      <c r="E500" t="s">
        <v>4845</v>
      </c>
      <c r="F500">
        <v>7.5</v>
      </c>
      <c r="G500">
        <v>0.61</v>
      </c>
      <c r="H500">
        <v>2</v>
      </c>
      <c r="I500" t="s">
        <v>6221</v>
      </c>
      <c r="J500" t="s">
        <v>6511</v>
      </c>
      <c r="K500" t="s">
        <v>6860</v>
      </c>
      <c r="L500" t="s">
        <v>6861</v>
      </c>
      <c r="M500" t="s">
        <v>6893</v>
      </c>
      <c r="N500">
        <v>8</v>
      </c>
      <c r="O500" t="s">
        <v>6952</v>
      </c>
      <c r="P500" t="s">
        <v>7421</v>
      </c>
      <c r="Q500">
        <v>7</v>
      </c>
      <c r="R500">
        <v>2</v>
      </c>
      <c r="S500">
        <v>3.6</v>
      </c>
      <c r="T500">
        <v>3.6</v>
      </c>
      <c r="U500">
        <v>455.92</v>
      </c>
      <c r="V500">
        <v>112.18</v>
      </c>
      <c r="W500">
        <v>3.27</v>
      </c>
      <c r="Y500">
        <v>0</v>
      </c>
      <c r="Z500">
        <v>3</v>
      </c>
      <c r="AA500" t="s">
        <v>4250</v>
      </c>
      <c r="AB500">
        <v>0</v>
      </c>
      <c r="AC500">
        <v>3</v>
      </c>
      <c r="AD500">
        <v>2.9755238095238088</v>
      </c>
      <c r="AF500" t="s">
        <v>7949</v>
      </c>
      <c r="AI500">
        <v>0</v>
      </c>
      <c r="AJ500">
        <v>0</v>
      </c>
    </row>
    <row r="501" spans="1:38" x14ac:dyDescent="0.25">
      <c r="A501" t="s">
        <v>5696</v>
      </c>
      <c r="B501" t="s">
        <v>4839</v>
      </c>
      <c r="C501" t="s">
        <v>4842</v>
      </c>
      <c r="D501">
        <v>32</v>
      </c>
      <c r="E501" t="s">
        <v>4845</v>
      </c>
      <c r="F501">
        <v>7.5</v>
      </c>
      <c r="G501">
        <v>0</v>
      </c>
      <c r="H501">
        <v>1</v>
      </c>
      <c r="I501" t="s">
        <v>6220</v>
      </c>
      <c r="J501" t="s">
        <v>6512</v>
      </c>
      <c r="K501" t="s">
        <v>6860</v>
      </c>
      <c r="L501" t="s">
        <v>6861</v>
      </c>
      <c r="M501" t="s">
        <v>6890</v>
      </c>
      <c r="N501">
        <v>9</v>
      </c>
      <c r="O501" t="s">
        <v>6949</v>
      </c>
      <c r="P501" t="s">
        <v>7422</v>
      </c>
      <c r="Q501">
        <v>7</v>
      </c>
      <c r="R501">
        <v>1</v>
      </c>
      <c r="S501">
        <v>3.18</v>
      </c>
      <c r="T501">
        <v>3.19</v>
      </c>
      <c r="U501">
        <v>474.37</v>
      </c>
      <c r="V501">
        <v>96.94</v>
      </c>
      <c r="W501">
        <v>2.04</v>
      </c>
      <c r="Y501">
        <v>5.72</v>
      </c>
      <c r="Z501">
        <v>2</v>
      </c>
      <c r="AA501" t="s">
        <v>4250</v>
      </c>
      <c r="AB501">
        <v>0</v>
      </c>
      <c r="AC501">
        <v>3</v>
      </c>
      <c r="AD501">
        <v>4.1000714285714288</v>
      </c>
      <c r="AF501" t="s">
        <v>7949</v>
      </c>
      <c r="AI501">
        <v>0</v>
      </c>
      <c r="AJ501">
        <v>0</v>
      </c>
    </row>
    <row r="502" spans="1:38" x14ac:dyDescent="0.25">
      <c r="A502" t="s">
        <v>5697</v>
      </c>
      <c r="B502" t="s">
        <v>4839</v>
      </c>
      <c r="C502" t="s">
        <v>4842</v>
      </c>
      <c r="D502">
        <v>32</v>
      </c>
      <c r="E502" t="s">
        <v>4845</v>
      </c>
      <c r="F502">
        <v>7.5</v>
      </c>
      <c r="G502">
        <v>0.37</v>
      </c>
      <c r="H502">
        <v>2</v>
      </c>
      <c r="I502" t="s">
        <v>6221</v>
      </c>
      <c r="J502" t="s">
        <v>6513</v>
      </c>
      <c r="K502" t="s">
        <v>6860</v>
      </c>
      <c r="L502" t="s">
        <v>6861</v>
      </c>
      <c r="M502" t="s">
        <v>6882</v>
      </c>
      <c r="N502">
        <v>8</v>
      </c>
      <c r="O502" t="s">
        <v>6941</v>
      </c>
      <c r="P502" t="s">
        <v>7423</v>
      </c>
      <c r="Q502">
        <v>5</v>
      </c>
      <c r="R502">
        <v>3</v>
      </c>
      <c r="S502">
        <v>1.82</v>
      </c>
      <c r="T502">
        <v>1.98</v>
      </c>
      <c r="U502">
        <v>462.52</v>
      </c>
      <c r="V502">
        <v>112.01</v>
      </c>
      <c r="W502">
        <v>3.53</v>
      </c>
      <c r="X502">
        <v>9.93</v>
      </c>
      <c r="Y502">
        <v>7.03</v>
      </c>
      <c r="Z502">
        <v>2</v>
      </c>
      <c r="AA502" t="s">
        <v>4250</v>
      </c>
      <c r="AB502">
        <v>0</v>
      </c>
      <c r="AC502">
        <v>3</v>
      </c>
      <c r="AD502">
        <v>3.7007142857142861</v>
      </c>
      <c r="AF502" t="s">
        <v>7949</v>
      </c>
      <c r="AI502">
        <v>0</v>
      </c>
      <c r="AJ502">
        <v>0</v>
      </c>
    </row>
    <row r="503" spans="1:38" x14ac:dyDescent="0.25">
      <c r="A503" t="s">
        <v>5698</v>
      </c>
      <c r="B503" t="s">
        <v>4839</v>
      </c>
      <c r="C503" t="s">
        <v>4842</v>
      </c>
      <c r="D503">
        <v>32</v>
      </c>
      <c r="E503" t="s">
        <v>4845</v>
      </c>
      <c r="F503">
        <v>7.5</v>
      </c>
      <c r="G503">
        <v>0.3</v>
      </c>
      <c r="H503">
        <v>2</v>
      </c>
      <c r="I503" t="s">
        <v>6221</v>
      </c>
      <c r="J503" t="s">
        <v>6514</v>
      </c>
      <c r="K503" t="s">
        <v>6860</v>
      </c>
      <c r="L503" t="s">
        <v>6861</v>
      </c>
      <c r="M503" t="s">
        <v>6880</v>
      </c>
      <c r="N503">
        <v>8</v>
      </c>
      <c r="O503" t="s">
        <v>6939</v>
      </c>
      <c r="P503" t="s">
        <v>7424</v>
      </c>
      <c r="Q503">
        <v>6</v>
      </c>
      <c r="R503">
        <v>3</v>
      </c>
      <c r="S503">
        <v>1.42</v>
      </c>
      <c r="T503">
        <v>1.42</v>
      </c>
      <c r="U503">
        <v>478.48</v>
      </c>
      <c r="V503">
        <v>135.56</v>
      </c>
      <c r="W503">
        <v>0.84</v>
      </c>
      <c r="X503">
        <v>10.050000000000001</v>
      </c>
      <c r="Y503">
        <v>0.2</v>
      </c>
      <c r="Z503">
        <v>2</v>
      </c>
      <c r="AA503" t="s">
        <v>4250</v>
      </c>
      <c r="AB503">
        <v>0</v>
      </c>
      <c r="AC503">
        <v>3</v>
      </c>
      <c r="AD503">
        <v>3.320380952380952</v>
      </c>
      <c r="AF503" t="s">
        <v>7949</v>
      </c>
      <c r="AI503">
        <v>0</v>
      </c>
      <c r="AJ503">
        <v>0</v>
      </c>
    </row>
    <row r="504" spans="1:38" x14ac:dyDescent="0.25">
      <c r="A504" t="s">
        <v>5699</v>
      </c>
      <c r="B504" t="s">
        <v>4839</v>
      </c>
      <c r="C504" t="s">
        <v>4842</v>
      </c>
      <c r="D504">
        <v>32</v>
      </c>
      <c r="E504" t="s">
        <v>4845</v>
      </c>
      <c r="F504">
        <v>7.5</v>
      </c>
      <c r="G504">
        <v>0.66</v>
      </c>
      <c r="H504">
        <v>2</v>
      </c>
      <c r="I504" t="s">
        <v>6221</v>
      </c>
      <c r="J504" t="s">
        <v>6515</v>
      </c>
      <c r="K504" t="s">
        <v>6860</v>
      </c>
      <c r="L504" t="s">
        <v>6861</v>
      </c>
      <c r="M504" t="s">
        <v>6880</v>
      </c>
      <c r="N504">
        <v>8</v>
      </c>
      <c r="O504" t="s">
        <v>6939</v>
      </c>
      <c r="P504" t="s">
        <v>7425</v>
      </c>
      <c r="Q504">
        <v>7</v>
      </c>
      <c r="R504">
        <v>2</v>
      </c>
      <c r="S504">
        <v>3.24</v>
      </c>
      <c r="T504">
        <v>3.25</v>
      </c>
      <c r="U504">
        <v>474.44</v>
      </c>
      <c r="V504">
        <v>111.51</v>
      </c>
      <c r="W504">
        <v>1.23</v>
      </c>
      <c r="Y504">
        <v>5.81</v>
      </c>
      <c r="Z504">
        <v>2</v>
      </c>
      <c r="AA504" t="s">
        <v>4250</v>
      </c>
      <c r="AB504">
        <v>0</v>
      </c>
      <c r="AC504">
        <v>3</v>
      </c>
      <c r="AD504">
        <v>3.2205714285714282</v>
      </c>
      <c r="AF504" t="s">
        <v>7949</v>
      </c>
      <c r="AI504">
        <v>0</v>
      </c>
      <c r="AJ504">
        <v>0</v>
      </c>
    </row>
    <row r="505" spans="1:38" x14ac:dyDescent="0.25">
      <c r="A505" t="s">
        <v>5700</v>
      </c>
      <c r="B505" t="s">
        <v>4839</v>
      </c>
      <c r="C505" t="s">
        <v>4842</v>
      </c>
      <c r="D505">
        <v>32</v>
      </c>
      <c r="E505" t="s">
        <v>4845</v>
      </c>
      <c r="F505">
        <v>7.5</v>
      </c>
      <c r="G505">
        <v>0</v>
      </c>
      <c r="H505">
        <v>1</v>
      </c>
      <c r="I505" t="s">
        <v>6220</v>
      </c>
      <c r="J505" t="s">
        <v>6516</v>
      </c>
      <c r="K505" t="s">
        <v>6860</v>
      </c>
      <c r="L505" t="s">
        <v>6861</v>
      </c>
      <c r="M505" t="s">
        <v>6898</v>
      </c>
      <c r="N505">
        <v>8</v>
      </c>
      <c r="O505" t="s">
        <v>6959</v>
      </c>
      <c r="P505" t="s">
        <v>7426</v>
      </c>
      <c r="Q505">
        <v>6</v>
      </c>
      <c r="R505">
        <v>2</v>
      </c>
      <c r="S505">
        <v>-0.95</v>
      </c>
      <c r="T505">
        <v>-0.95</v>
      </c>
      <c r="U505">
        <v>439.41</v>
      </c>
      <c r="V505">
        <v>102.49</v>
      </c>
      <c r="W505">
        <v>3.52</v>
      </c>
      <c r="X505">
        <v>9.0399999999999991</v>
      </c>
      <c r="Y505">
        <v>2.81</v>
      </c>
      <c r="Z505">
        <v>2</v>
      </c>
      <c r="AA505" t="s">
        <v>4250</v>
      </c>
      <c r="AB505">
        <v>0</v>
      </c>
      <c r="AC505">
        <v>4</v>
      </c>
      <c r="AD505">
        <v>4.5164523809523809</v>
      </c>
      <c r="AF505" t="s">
        <v>7949</v>
      </c>
      <c r="AI505">
        <v>0</v>
      </c>
      <c r="AJ505">
        <v>0</v>
      </c>
    </row>
    <row r="506" spans="1:38" x14ac:dyDescent="0.25">
      <c r="A506" t="s">
        <v>5701</v>
      </c>
      <c r="B506" t="s">
        <v>4839</v>
      </c>
      <c r="C506" t="s">
        <v>4842</v>
      </c>
      <c r="D506">
        <v>33</v>
      </c>
      <c r="E506" t="s">
        <v>4845</v>
      </c>
      <c r="F506">
        <v>7.48</v>
      </c>
      <c r="G506">
        <v>0</v>
      </c>
      <c r="H506">
        <v>1</v>
      </c>
      <c r="I506" t="s">
        <v>6220</v>
      </c>
      <c r="K506" t="s">
        <v>6860</v>
      </c>
      <c r="L506" t="s">
        <v>6861</v>
      </c>
      <c r="M506" t="s">
        <v>6913</v>
      </c>
      <c r="N506">
        <v>9</v>
      </c>
      <c r="O506" t="s">
        <v>6980</v>
      </c>
      <c r="P506" t="s">
        <v>7427</v>
      </c>
      <c r="Q506">
        <v>5</v>
      </c>
      <c r="R506">
        <v>4</v>
      </c>
      <c r="S506">
        <v>3.29</v>
      </c>
      <c r="T506">
        <v>4.9400000000000004</v>
      </c>
      <c r="U506">
        <v>655.88</v>
      </c>
      <c r="V506">
        <v>133.63</v>
      </c>
      <c r="W506">
        <v>5.0999999999999996</v>
      </c>
      <c r="X506">
        <v>13.84</v>
      </c>
      <c r="Y506">
        <v>9.0500000000000007</v>
      </c>
      <c r="Z506">
        <v>3</v>
      </c>
      <c r="AA506" t="s">
        <v>4250</v>
      </c>
      <c r="AB506">
        <v>2</v>
      </c>
      <c r="AC506">
        <v>18</v>
      </c>
      <c r="AD506">
        <v>0.85999999999999943</v>
      </c>
      <c r="AF506" t="s">
        <v>7952</v>
      </c>
      <c r="AI506">
        <v>0</v>
      </c>
      <c r="AJ506">
        <v>0</v>
      </c>
      <c r="AK506" t="s">
        <v>7993</v>
      </c>
      <c r="AL506" t="s">
        <v>7993</v>
      </c>
    </row>
    <row r="507" spans="1:38" x14ac:dyDescent="0.25">
      <c r="A507" t="s">
        <v>5702</v>
      </c>
      <c r="B507" t="s">
        <v>4839</v>
      </c>
      <c r="C507" t="s">
        <v>4842</v>
      </c>
      <c r="D507">
        <v>33</v>
      </c>
      <c r="E507" t="s">
        <v>4845</v>
      </c>
      <c r="F507">
        <v>7.48</v>
      </c>
      <c r="G507">
        <v>0</v>
      </c>
      <c r="H507">
        <v>1</v>
      </c>
      <c r="I507" t="s">
        <v>6220</v>
      </c>
      <c r="K507" t="s">
        <v>6860</v>
      </c>
      <c r="L507" t="s">
        <v>6861</v>
      </c>
      <c r="M507" t="s">
        <v>6887</v>
      </c>
      <c r="N507">
        <v>9</v>
      </c>
      <c r="O507" t="s">
        <v>6946</v>
      </c>
      <c r="P507" t="s">
        <v>7428</v>
      </c>
      <c r="Q507">
        <v>4</v>
      </c>
      <c r="R507">
        <v>2</v>
      </c>
      <c r="S507">
        <v>1.53</v>
      </c>
      <c r="T507">
        <v>1.99</v>
      </c>
      <c r="U507">
        <v>338.44</v>
      </c>
      <c r="V507">
        <v>69.08</v>
      </c>
      <c r="W507">
        <v>2.78</v>
      </c>
      <c r="Y507">
        <v>7.7</v>
      </c>
      <c r="Z507">
        <v>2</v>
      </c>
      <c r="AA507" t="s">
        <v>4250</v>
      </c>
      <c r="AB507">
        <v>0</v>
      </c>
      <c r="AC507">
        <v>2</v>
      </c>
      <c r="AD507">
        <v>5.5</v>
      </c>
      <c r="AF507" t="s">
        <v>7949</v>
      </c>
      <c r="AI507">
        <v>0</v>
      </c>
      <c r="AJ507">
        <v>0</v>
      </c>
      <c r="AK507" t="s">
        <v>7973</v>
      </c>
      <c r="AL507" t="s">
        <v>7973</v>
      </c>
    </row>
    <row r="508" spans="1:38" x14ac:dyDescent="0.25">
      <c r="A508" t="s">
        <v>5703</v>
      </c>
      <c r="B508" t="s">
        <v>4839</v>
      </c>
      <c r="C508" t="s">
        <v>4842</v>
      </c>
      <c r="D508">
        <v>33</v>
      </c>
      <c r="E508" t="s">
        <v>4845</v>
      </c>
      <c r="F508">
        <v>7.48</v>
      </c>
      <c r="G508">
        <v>0</v>
      </c>
      <c r="H508">
        <v>1</v>
      </c>
      <c r="I508" t="s">
        <v>6220</v>
      </c>
      <c r="J508" t="s">
        <v>6517</v>
      </c>
      <c r="K508" t="s">
        <v>6860</v>
      </c>
      <c r="L508" t="s">
        <v>6861</v>
      </c>
      <c r="M508" t="s">
        <v>6898</v>
      </c>
      <c r="N508">
        <v>8</v>
      </c>
      <c r="O508" t="s">
        <v>6959</v>
      </c>
      <c r="P508" t="s">
        <v>7429</v>
      </c>
      <c r="Q508">
        <v>5</v>
      </c>
      <c r="R508">
        <v>2</v>
      </c>
      <c r="S508">
        <v>-1.28</v>
      </c>
      <c r="T508">
        <v>-1.28</v>
      </c>
      <c r="U508">
        <v>398.36</v>
      </c>
      <c r="V508">
        <v>93.51</v>
      </c>
      <c r="W508">
        <v>3.71</v>
      </c>
      <c r="X508">
        <v>10.14</v>
      </c>
      <c r="Y508">
        <v>2.81</v>
      </c>
      <c r="Z508">
        <v>2</v>
      </c>
      <c r="AA508" t="s">
        <v>4250</v>
      </c>
      <c r="AB508">
        <v>0</v>
      </c>
      <c r="AC508">
        <v>3</v>
      </c>
      <c r="AD508">
        <v>5.109</v>
      </c>
      <c r="AF508" t="s">
        <v>7949</v>
      </c>
      <c r="AI508">
        <v>0</v>
      </c>
      <c r="AJ508">
        <v>0</v>
      </c>
    </row>
    <row r="509" spans="1:38" x14ac:dyDescent="0.25">
      <c r="A509" t="s">
        <v>5704</v>
      </c>
      <c r="B509" t="s">
        <v>4839</v>
      </c>
      <c r="C509" t="s">
        <v>4842</v>
      </c>
      <c r="D509">
        <v>34</v>
      </c>
      <c r="E509" t="s">
        <v>4845</v>
      </c>
      <c r="F509">
        <v>7.47</v>
      </c>
      <c r="G509">
        <v>0.06</v>
      </c>
      <c r="H509">
        <v>2</v>
      </c>
      <c r="I509" t="s">
        <v>6220</v>
      </c>
      <c r="K509" t="s">
        <v>6860</v>
      </c>
      <c r="M509" t="s">
        <v>6910</v>
      </c>
      <c r="N509">
        <v>8</v>
      </c>
      <c r="O509" t="s">
        <v>6976</v>
      </c>
      <c r="P509" t="s">
        <v>7430</v>
      </c>
      <c r="Q509">
        <v>3</v>
      </c>
      <c r="R509">
        <v>1</v>
      </c>
      <c r="S509">
        <v>4.0599999999999996</v>
      </c>
      <c r="T509">
        <v>4.08</v>
      </c>
      <c r="U509">
        <v>328.35</v>
      </c>
      <c r="V509">
        <v>45.98</v>
      </c>
      <c r="W509">
        <v>4.68</v>
      </c>
      <c r="X509">
        <v>9.31</v>
      </c>
      <c r="Y509">
        <v>5.96</v>
      </c>
      <c r="Z509">
        <v>5</v>
      </c>
      <c r="AA509" t="s">
        <v>4250</v>
      </c>
      <c r="AB509">
        <v>0</v>
      </c>
      <c r="AC509">
        <v>2</v>
      </c>
      <c r="AD509">
        <v>4.293333333333333</v>
      </c>
      <c r="AF509" t="s">
        <v>7949</v>
      </c>
      <c r="AI509">
        <v>0</v>
      </c>
      <c r="AJ509">
        <v>0</v>
      </c>
      <c r="AK509" t="s">
        <v>7990</v>
      </c>
      <c r="AL509" t="s">
        <v>7990</v>
      </c>
    </row>
    <row r="510" spans="1:38" x14ac:dyDescent="0.25">
      <c r="A510" t="s">
        <v>5705</v>
      </c>
      <c r="B510" t="s">
        <v>4839</v>
      </c>
      <c r="C510" t="s">
        <v>4842</v>
      </c>
      <c r="D510">
        <v>34.58</v>
      </c>
      <c r="E510" t="s">
        <v>4845</v>
      </c>
      <c r="F510">
        <v>7.46</v>
      </c>
      <c r="G510">
        <v>0.68</v>
      </c>
      <c r="H510">
        <v>2</v>
      </c>
      <c r="I510" t="s">
        <v>6220</v>
      </c>
      <c r="J510" t="s">
        <v>6518</v>
      </c>
      <c r="K510" t="s">
        <v>6860</v>
      </c>
      <c r="L510" t="s">
        <v>6861</v>
      </c>
      <c r="M510" t="s">
        <v>6893</v>
      </c>
      <c r="N510">
        <v>8</v>
      </c>
      <c r="O510" t="s">
        <v>6952</v>
      </c>
      <c r="P510" t="s">
        <v>7431</v>
      </c>
      <c r="Q510">
        <v>8</v>
      </c>
      <c r="R510">
        <v>2</v>
      </c>
      <c r="S510">
        <v>2.5099999999999998</v>
      </c>
      <c r="T510">
        <v>2.5099999999999998</v>
      </c>
      <c r="U510">
        <v>462.94</v>
      </c>
      <c r="V510">
        <v>135.97</v>
      </c>
      <c r="W510">
        <v>3</v>
      </c>
      <c r="Y510">
        <v>0</v>
      </c>
      <c r="Z510">
        <v>3</v>
      </c>
      <c r="AA510" t="s">
        <v>4250</v>
      </c>
      <c r="AB510">
        <v>0</v>
      </c>
      <c r="AC510">
        <v>3</v>
      </c>
      <c r="AD510">
        <v>3.5097142857142858</v>
      </c>
      <c r="AF510" t="s">
        <v>7949</v>
      </c>
      <c r="AI510">
        <v>0</v>
      </c>
      <c r="AJ510">
        <v>0</v>
      </c>
    </row>
    <row r="511" spans="1:38" x14ac:dyDescent="0.25">
      <c r="A511" t="s">
        <v>5706</v>
      </c>
      <c r="B511" t="s">
        <v>4839</v>
      </c>
      <c r="C511" t="s">
        <v>4842</v>
      </c>
      <c r="D511">
        <v>34.9</v>
      </c>
      <c r="E511" t="s">
        <v>4845</v>
      </c>
      <c r="F511">
        <v>7.46</v>
      </c>
      <c r="G511">
        <v>0</v>
      </c>
      <c r="H511">
        <v>1</v>
      </c>
      <c r="I511" t="s">
        <v>6220</v>
      </c>
      <c r="J511" t="s">
        <v>6519</v>
      </c>
      <c r="K511" t="s">
        <v>6860</v>
      </c>
      <c r="L511" t="s">
        <v>6861</v>
      </c>
      <c r="M511" t="s">
        <v>6882</v>
      </c>
      <c r="N511">
        <v>8</v>
      </c>
      <c r="O511" t="s">
        <v>6941</v>
      </c>
      <c r="P511" t="s">
        <v>7432</v>
      </c>
      <c r="Q511">
        <v>8</v>
      </c>
      <c r="R511">
        <v>2</v>
      </c>
      <c r="S511">
        <v>0.91</v>
      </c>
      <c r="T511">
        <v>0.93</v>
      </c>
      <c r="U511">
        <v>493.01</v>
      </c>
      <c r="V511">
        <v>118.17</v>
      </c>
      <c r="W511">
        <v>3.88</v>
      </c>
      <c r="Y511">
        <v>6.18</v>
      </c>
      <c r="Z511">
        <v>3</v>
      </c>
      <c r="AA511" t="s">
        <v>4250</v>
      </c>
      <c r="AB511">
        <v>0</v>
      </c>
      <c r="AC511">
        <v>3</v>
      </c>
      <c r="AD511">
        <v>3.610928571428571</v>
      </c>
      <c r="AF511" t="s">
        <v>7949</v>
      </c>
      <c r="AI511">
        <v>0</v>
      </c>
      <c r="AJ511">
        <v>0</v>
      </c>
    </row>
    <row r="512" spans="1:38" x14ac:dyDescent="0.25">
      <c r="A512" t="s">
        <v>5707</v>
      </c>
      <c r="B512" t="s">
        <v>4839</v>
      </c>
      <c r="C512" t="s">
        <v>4842</v>
      </c>
      <c r="D512">
        <v>35</v>
      </c>
      <c r="E512" t="s">
        <v>4845</v>
      </c>
      <c r="F512">
        <v>7.46</v>
      </c>
      <c r="G512">
        <v>0.6</v>
      </c>
      <c r="H512">
        <v>2</v>
      </c>
      <c r="I512" t="s">
        <v>6221</v>
      </c>
      <c r="J512" t="s">
        <v>6520</v>
      </c>
      <c r="K512" t="s">
        <v>6860</v>
      </c>
      <c r="L512" t="s">
        <v>6861</v>
      </c>
      <c r="M512" t="s">
        <v>6880</v>
      </c>
      <c r="N512">
        <v>8</v>
      </c>
      <c r="O512" t="s">
        <v>6939</v>
      </c>
      <c r="P512" t="s">
        <v>7433</v>
      </c>
      <c r="Q512">
        <v>7</v>
      </c>
      <c r="R512">
        <v>2</v>
      </c>
      <c r="S512">
        <v>3.3</v>
      </c>
      <c r="T512">
        <v>3.31</v>
      </c>
      <c r="U512">
        <v>438.46</v>
      </c>
      <c r="V512">
        <v>111.51</v>
      </c>
      <c r="W512">
        <v>0.96</v>
      </c>
      <c r="Y512">
        <v>5.81</v>
      </c>
      <c r="Z512">
        <v>2</v>
      </c>
      <c r="AA512" t="s">
        <v>4250</v>
      </c>
      <c r="AB512">
        <v>0</v>
      </c>
      <c r="AC512">
        <v>3</v>
      </c>
      <c r="AD512">
        <v>3.4175714285714291</v>
      </c>
      <c r="AF512" t="s">
        <v>7949</v>
      </c>
      <c r="AI512">
        <v>0</v>
      </c>
      <c r="AJ512">
        <v>0</v>
      </c>
    </row>
    <row r="513" spans="1:38" x14ac:dyDescent="0.25">
      <c r="A513" t="s">
        <v>5708</v>
      </c>
      <c r="B513" t="s">
        <v>4839</v>
      </c>
      <c r="C513" t="s">
        <v>4842</v>
      </c>
      <c r="D513">
        <v>35</v>
      </c>
      <c r="E513" t="s">
        <v>4845</v>
      </c>
      <c r="F513">
        <v>7.46</v>
      </c>
      <c r="G513">
        <v>0.68</v>
      </c>
      <c r="H513">
        <v>2</v>
      </c>
      <c r="I513" t="s">
        <v>6221</v>
      </c>
      <c r="J513" t="s">
        <v>6521</v>
      </c>
      <c r="K513" t="s">
        <v>6860</v>
      </c>
      <c r="L513" t="s">
        <v>6861</v>
      </c>
      <c r="M513" t="s">
        <v>6883</v>
      </c>
      <c r="N513">
        <v>8</v>
      </c>
      <c r="O513" t="s">
        <v>6942</v>
      </c>
      <c r="P513" t="s">
        <v>7434</v>
      </c>
      <c r="Q513">
        <v>7</v>
      </c>
      <c r="R513">
        <v>3</v>
      </c>
      <c r="S513">
        <v>-1.98</v>
      </c>
      <c r="T513">
        <v>-0.1</v>
      </c>
      <c r="U513">
        <v>498.58</v>
      </c>
      <c r="V513">
        <v>139.04</v>
      </c>
      <c r="W513">
        <v>2.33</v>
      </c>
      <c r="X513">
        <v>9.94</v>
      </c>
      <c r="Y513">
        <v>8.58</v>
      </c>
      <c r="Z513">
        <v>2</v>
      </c>
      <c r="AA513" t="s">
        <v>4250</v>
      </c>
      <c r="AB513">
        <v>0</v>
      </c>
      <c r="AC513">
        <v>3</v>
      </c>
      <c r="AD513">
        <v>2.8868095238095242</v>
      </c>
      <c r="AF513" t="s">
        <v>7952</v>
      </c>
      <c r="AI513">
        <v>0</v>
      </c>
      <c r="AJ513">
        <v>0</v>
      </c>
    </row>
    <row r="514" spans="1:38" x14ac:dyDescent="0.25">
      <c r="A514" t="s">
        <v>5709</v>
      </c>
      <c r="B514" t="s">
        <v>4839</v>
      </c>
      <c r="C514" t="s">
        <v>4842</v>
      </c>
      <c r="D514">
        <v>35</v>
      </c>
      <c r="E514" t="s">
        <v>4845</v>
      </c>
      <c r="F514">
        <v>7.46</v>
      </c>
      <c r="G514">
        <v>0.68</v>
      </c>
      <c r="H514">
        <v>2</v>
      </c>
      <c r="I514" t="s">
        <v>6221</v>
      </c>
      <c r="J514" t="s">
        <v>6522</v>
      </c>
      <c r="K514" t="s">
        <v>6860</v>
      </c>
      <c r="L514" t="s">
        <v>6861</v>
      </c>
      <c r="M514" t="s">
        <v>6883</v>
      </c>
      <c r="N514">
        <v>8</v>
      </c>
      <c r="O514" t="s">
        <v>6942</v>
      </c>
      <c r="P514" t="s">
        <v>7435</v>
      </c>
      <c r="Q514">
        <v>7</v>
      </c>
      <c r="R514">
        <v>3</v>
      </c>
      <c r="S514">
        <v>-1.31</v>
      </c>
      <c r="T514">
        <v>0.56999999999999995</v>
      </c>
      <c r="U514">
        <v>489.57</v>
      </c>
      <c r="V514">
        <v>124.48</v>
      </c>
      <c r="W514">
        <v>2.16</v>
      </c>
      <c r="X514">
        <v>10.17</v>
      </c>
      <c r="Y514">
        <v>8.58</v>
      </c>
      <c r="Z514">
        <v>2</v>
      </c>
      <c r="AA514" t="s">
        <v>4250</v>
      </c>
      <c r="AB514">
        <v>0</v>
      </c>
      <c r="AC514">
        <v>4</v>
      </c>
      <c r="AD514">
        <v>2.951166666666666</v>
      </c>
      <c r="AF514" t="s">
        <v>7952</v>
      </c>
      <c r="AI514">
        <v>0</v>
      </c>
      <c r="AJ514">
        <v>0</v>
      </c>
    </row>
    <row r="515" spans="1:38" x14ac:dyDescent="0.25">
      <c r="A515" t="s">
        <v>5710</v>
      </c>
      <c r="B515" t="s">
        <v>4839</v>
      </c>
      <c r="C515" t="s">
        <v>4842</v>
      </c>
      <c r="D515">
        <v>35.159999999999997</v>
      </c>
      <c r="E515" t="s">
        <v>4845</v>
      </c>
      <c r="F515">
        <v>7.45</v>
      </c>
      <c r="G515">
        <v>0.65</v>
      </c>
      <c r="H515">
        <v>2</v>
      </c>
      <c r="I515" t="s">
        <v>6221</v>
      </c>
      <c r="J515" t="s">
        <v>6523</v>
      </c>
      <c r="K515" t="s">
        <v>6860</v>
      </c>
      <c r="L515" t="s">
        <v>6861</v>
      </c>
      <c r="M515" t="s">
        <v>6874</v>
      </c>
      <c r="N515">
        <v>8</v>
      </c>
      <c r="O515" t="s">
        <v>6931</v>
      </c>
      <c r="P515" t="s">
        <v>7436</v>
      </c>
      <c r="Q515">
        <v>7</v>
      </c>
      <c r="R515">
        <v>2</v>
      </c>
      <c r="S515">
        <v>4.41</v>
      </c>
      <c r="T515">
        <v>4.41</v>
      </c>
      <c r="U515">
        <v>505.98</v>
      </c>
      <c r="V515">
        <v>112.18</v>
      </c>
      <c r="W515">
        <v>4.43</v>
      </c>
      <c r="Y515">
        <v>1.74</v>
      </c>
      <c r="Z515">
        <v>4</v>
      </c>
      <c r="AA515" t="s">
        <v>4250</v>
      </c>
      <c r="AB515">
        <v>1</v>
      </c>
      <c r="AC515">
        <v>3</v>
      </c>
      <c r="AD515">
        <v>2.0556666666666659</v>
      </c>
      <c r="AF515" t="s">
        <v>7949</v>
      </c>
      <c r="AI515">
        <v>0</v>
      </c>
      <c r="AJ515">
        <v>0</v>
      </c>
    </row>
    <row r="516" spans="1:38" x14ac:dyDescent="0.25">
      <c r="A516" t="s">
        <v>5711</v>
      </c>
      <c r="B516" t="s">
        <v>4839</v>
      </c>
      <c r="C516" t="s">
        <v>4842</v>
      </c>
      <c r="D516">
        <v>35.549999999999997</v>
      </c>
      <c r="E516" t="s">
        <v>4845</v>
      </c>
      <c r="F516">
        <v>7.45</v>
      </c>
      <c r="G516">
        <v>0.69</v>
      </c>
      <c r="H516">
        <v>2</v>
      </c>
      <c r="I516" t="s">
        <v>6221</v>
      </c>
      <c r="J516" t="s">
        <v>6524</v>
      </c>
      <c r="K516" t="s">
        <v>6860</v>
      </c>
      <c r="L516" t="s">
        <v>6861</v>
      </c>
      <c r="M516" t="s">
        <v>6874</v>
      </c>
      <c r="N516">
        <v>8</v>
      </c>
      <c r="O516" t="s">
        <v>6931</v>
      </c>
      <c r="P516" t="s">
        <v>7437</v>
      </c>
      <c r="Q516">
        <v>6</v>
      </c>
      <c r="R516">
        <v>3</v>
      </c>
      <c r="S516">
        <v>4.74</v>
      </c>
      <c r="T516">
        <v>4.74</v>
      </c>
      <c r="U516">
        <v>487.01</v>
      </c>
      <c r="V516">
        <v>114.83</v>
      </c>
      <c r="W516">
        <v>4.0199999999999996</v>
      </c>
      <c r="X516">
        <v>12.78</v>
      </c>
      <c r="Y516">
        <v>2.68</v>
      </c>
      <c r="Z516">
        <v>4</v>
      </c>
      <c r="AA516" t="s">
        <v>4250</v>
      </c>
      <c r="AB516">
        <v>0</v>
      </c>
      <c r="AC516">
        <v>3</v>
      </c>
      <c r="AD516">
        <v>1.5617857142857141</v>
      </c>
      <c r="AF516" t="s">
        <v>7949</v>
      </c>
      <c r="AI516">
        <v>0</v>
      </c>
      <c r="AJ516">
        <v>0</v>
      </c>
    </row>
    <row r="517" spans="1:38" x14ac:dyDescent="0.25">
      <c r="A517" t="s">
        <v>5712</v>
      </c>
      <c r="B517" t="s">
        <v>4839</v>
      </c>
      <c r="C517" t="s">
        <v>4842</v>
      </c>
      <c r="D517">
        <v>35.6</v>
      </c>
      <c r="E517" t="s">
        <v>4845</v>
      </c>
      <c r="F517">
        <v>7.45</v>
      </c>
      <c r="G517">
        <v>0</v>
      </c>
      <c r="H517">
        <v>1</v>
      </c>
      <c r="I517" t="s">
        <v>6220</v>
      </c>
      <c r="J517" t="s">
        <v>6525</v>
      </c>
      <c r="K517" t="s">
        <v>6860</v>
      </c>
      <c r="L517" t="s">
        <v>6861</v>
      </c>
      <c r="M517" t="s">
        <v>6882</v>
      </c>
      <c r="N517">
        <v>8</v>
      </c>
      <c r="O517" t="s">
        <v>6941</v>
      </c>
      <c r="P517" t="s">
        <v>7438</v>
      </c>
      <c r="Q517">
        <v>4</v>
      </c>
      <c r="R517">
        <v>2</v>
      </c>
      <c r="U517">
        <v>419.96</v>
      </c>
      <c r="V517">
        <v>74.38</v>
      </c>
      <c r="W517">
        <v>4.75</v>
      </c>
      <c r="Y517">
        <v>6.75</v>
      </c>
      <c r="Z517">
        <v>2</v>
      </c>
      <c r="AA517" t="s">
        <v>4250</v>
      </c>
      <c r="AB517">
        <v>0</v>
      </c>
      <c r="AC517">
        <v>2</v>
      </c>
      <c r="AF517" t="s">
        <v>7949</v>
      </c>
      <c r="AI517">
        <v>0</v>
      </c>
      <c r="AJ517">
        <v>0</v>
      </c>
    </row>
    <row r="518" spans="1:38" x14ac:dyDescent="0.25">
      <c r="A518" t="s">
        <v>5713</v>
      </c>
      <c r="B518" t="s">
        <v>4839</v>
      </c>
      <c r="C518" t="s">
        <v>4842</v>
      </c>
      <c r="D518">
        <v>35.9</v>
      </c>
      <c r="E518" t="s">
        <v>4845</v>
      </c>
      <c r="F518">
        <v>7.45</v>
      </c>
      <c r="G518">
        <v>0</v>
      </c>
      <c r="H518">
        <v>1</v>
      </c>
      <c r="I518" t="s">
        <v>6220</v>
      </c>
      <c r="J518" t="s">
        <v>6526</v>
      </c>
      <c r="K518" t="s">
        <v>6860</v>
      </c>
      <c r="L518" t="s">
        <v>6861</v>
      </c>
      <c r="M518" t="s">
        <v>6882</v>
      </c>
      <c r="N518">
        <v>8</v>
      </c>
      <c r="O518" t="s">
        <v>6941</v>
      </c>
      <c r="P518" t="s">
        <v>7439</v>
      </c>
      <c r="Q518">
        <v>7</v>
      </c>
      <c r="R518">
        <v>2</v>
      </c>
      <c r="S518">
        <v>2.36</v>
      </c>
      <c r="T518">
        <v>2.46</v>
      </c>
      <c r="U518">
        <v>491.04</v>
      </c>
      <c r="V518">
        <v>108.94</v>
      </c>
      <c r="W518">
        <v>5.03</v>
      </c>
      <c r="Y518">
        <v>6.85</v>
      </c>
      <c r="Z518">
        <v>3</v>
      </c>
      <c r="AA518" t="s">
        <v>4250</v>
      </c>
      <c r="AB518">
        <v>1</v>
      </c>
      <c r="AC518">
        <v>3</v>
      </c>
      <c r="AD518">
        <v>3.7526666666666668</v>
      </c>
      <c r="AF518" t="s">
        <v>7949</v>
      </c>
      <c r="AI518">
        <v>0</v>
      </c>
      <c r="AJ518">
        <v>0</v>
      </c>
    </row>
    <row r="519" spans="1:38" x14ac:dyDescent="0.25">
      <c r="A519" t="s">
        <v>5714</v>
      </c>
      <c r="B519" t="s">
        <v>4839</v>
      </c>
      <c r="C519" t="s">
        <v>4842</v>
      </c>
      <c r="D519">
        <v>36</v>
      </c>
      <c r="E519" t="s">
        <v>4845</v>
      </c>
      <c r="F519">
        <v>7.44</v>
      </c>
      <c r="G519">
        <v>0</v>
      </c>
      <c r="H519">
        <v>1</v>
      </c>
      <c r="I519" t="s">
        <v>6220</v>
      </c>
      <c r="K519" t="s">
        <v>6860</v>
      </c>
      <c r="L519" t="s">
        <v>6861</v>
      </c>
      <c r="M519" t="s">
        <v>6885</v>
      </c>
      <c r="N519">
        <v>9</v>
      </c>
      <c r="O519" t="s">
        <v>6944</v>
      </c>
      <c r="P519" t="s">
        <v>7440</v>
      </c>
      <c r="Q519">
        <v>10</v>
      </c>
      <c r="R519">
        <v>10</v>
      </c>
      <c r="S519">
        <v>-4.79</v>
      </c>
      <c r="T519">
        <v>-1.23</v>
      </c>
      <c r="U519">
        <v>763.89</v>
      </c>
      <c r="V519">
        <v>309.44</v>
      </c>
      <c r="W519">
        <v>-1.0900000000000001</v>
      </c>
      <c r="X519">
        <v>3.48</v>
      </c>
      <c r="Y519">
        <v>8.17</v>
      </c>
      <c r="Z519">
        <v>1</v>
      </c>
      <c r="AA519" t="s">
        <v>4250</v>
      </c>
      <c r="AB519">
        <v>2</v>
      </c>
      <c r="AC519">
        <v>24</v>
      </c>
      <c r="AD519">
        <v>2.915</v>
      </c>
      <c r="AF519" t="s">
        <v>7951</v>
      </c>
      <c r="AI519">
        <v>0</v>
      </c>
      <c r="AJ519">
        <v>0</v>
      </c>
      <c r="AK519" t="s">
        <v>7971</v>
      </c>
      <c r="AL519" t="s">
        <v>7971</v>
      </c>
    </row>
    <row r="520" spans="1:38" x14ac:dyDescent="0.25">
      <c r="A520" t="s">
        <v>5715</v>
      </c>
      <c r="B520" t="s">
        <v>4839</v>
      </c>
      <c r="C520" t="s">
        <v>4842</v>
      </c>
      <c r="D520">
        <v>36</v>
      </c>
      <c r="E520" t="s">
        <v>4845</v>
      </c>
      <c r="F520">
        <v>7.44</v>
      </c>
      <c r="G520">
        <v>0</v>
      </c>
      <c r="H520">
        <v>1</v>
      </c>
      <c r="I520" t="s">
        <v>6220</v>
      </c>
      <c r="J520" t="s">
        <v>6527</v>
      </c>
      <c r="K520" t="s">
        <v>6860</v>
      </c>
      <c r="L520" t="s">
        <v>6861</v>
      </c>
      <c r="M520" t="s">
        <v>6882</v>
      </c>
      <c r="N520">
        <v>8</v>
      </c>
      <c r="O520" t="s">
        <v>6941</v>
      </c>
      <c r="P520" t="s">
        <v>7441</v>
      </c>
      <c r="Q520">
        <v>7</v>
      </c>
      <c r="R520">
        <v>3</v>
      </c>
      <c r="S520">
        <v>2.02</v>
      </c>
      <c r="T520">
        <v>2.1800000000000002</v>
      </c>
      <c r="U520">
        <v>475.55</v>
      </c>
      <c r="V520">
        <v>134.13</v>
      </c>
      <c r="W520">
        <v>2.79</v>
      </c>
      <c r="X520">
        <v>8.85</v>
      </c>
      <c r="Y520">
        <v>7.03</v>
      </c>
      <c r="Z520">
        <v>2</v>
      </c>
      <c r="AA520" t="s">
        <v>4250</v>
      </c>
      <c r="AB520">
        <v>0</v>
      </c>
      <c r="AC520">
        <v>4</v>
      </c>
      <c r="AD520">
        <v>3.3313095238095238</v>
      </c>
      <c r="AF520" t="s">
        <v>7949</v>
      </c>
      <c r="AI520">
        <v>0</v>
      </c>
      <c r="AJ520">
        <v>0</v>
      </c>
    </row>
    <row r="521" spans="1:38" x14ac:dyDescent="0.25">
      <c r="A521" t="s">
        <v>5716</v>
      </c>
      <c r="B521" t="s">
        <v>4839</v>
      </c>
      <c r="C521" t="s">
        <v>4842</v>
      </c>
      <c r="D521">
        <v>37</v>
      </c>
      <c r="E521" t="s">
        <v>4845</v>
      </c>
      <c r="F521">
        <v>7.43</v>
      </c>
      <c r="G521">
        <v>0</v>
      </c>
      <c r="H521">
        <v>1</v>
      </c>
      <c r="I521" t="s">
        <v>6220</v>
      </c>
      <c r="J521" t="s">
        <v>6528</v>
      </c>
      <c r="K521" t="s">
        <v>6860</v>
      </c>
      <c r="L521" t="s">
        <v>6861</v>
      </c>
      <c r="M521" t="s">
        <v>6882</v>
      </c>
      <c r="N521">
        <v>8</v>
      </c>
      <c r="O521" t="s">
        <v>6941</v>
      </c>
      <c r="P521" t="s">
        <v>7442</v>
      </c>
      <c r="Q521">
        <v>7</v>
      </c>
      <c r="R521">
        <v>2</v>
      </c>
      <c r="S521">
        <v>1.85</v>
      </c>
      <c r="T521">
        <v>1.93</v>
      </c>
      <c r="U521">
        <v>477.01</v>
      </c>
      <c r="V521">
        <v>108.94</v>
      </c>
      <c r="W521">
        <v>4.6399999999999997</v>
      </c>
      <c r="Y521">
        <v>6.75</v>
      </c>
      <c r="Z521">
        <v>3</v>
      </c>
      <c r="AA521" t="s">
        <v>4250</v>
      </c>
      <c r="AB521">
        <v>0</v>
      </c>
      <c r="AC521">
        <v>3</v>
      </c>
      <c r="AD521">
        <v>4.0328809523809523</v>
      </c>
      <c r="AF521" t="s">
        <v>7949</v>
      </c>
      <c r="AI521">
        <v>0</v>
      </c>
      <c r="AJ521">
        <v>0</v>
      </c>
    </row>
    <row r="522" spans="1:38" x14ac:dyDescent="0.25">
      <c r="A522" t="s">
        <v>5717</v>
      </c>
      <c r="B522" t="s">
        <v>4839</v>
      </c>
      <c r="C522" t="s">
        <v>4842</v>
      </c>
      <c r="D522">
        <v>37</v>
      </c>
      <c r="E522" t="s">
        <v>4845</v>
      </c>
      <c r="F522">
        <v>7.43</v>
      </c>
      <c r="G522">
        <v>0</v>
      </c>
      <c r="H522">
        <v>1</v>
      </c>
      <c r="I522" t="s">
        <v>6220</v>
      </c>
      <c r="J522" t="s">
        <v>6529</v>
      </c>
      <c r="K522" t="s">
        <v>6860</v>
      </c>
      <c r="L522" t="s">
        <v>6861</v>
      </c>
      <c r="M522" t="s">
        <v>6882</v>
      </c>
      <c r="N522">
        <v>8</v>
      </c>
      <c r="O522" t="s">
        <v>6941</v>
      </c>
      <c r="P522" t="s">
        <v>7443</v>
      </c>
      <c r="Q522">
        <v>6</v>
      </c>
      <c r="R522">
        <v>3</v>
      </c>
      <c r="S522">
        <v>1.59</v>
      </c>
      <c r="T522">
        <v>1.74</v>
      </c>
      <c r="U522">
        <v>474.56</v>
      </c>
      <c r="V522">
        <v>121.24</v>
      </c>
      <c r="W522">
        <v>3.39</v>
      </c>
      <c r="X522">
        <v>10.18</v>
      </c>
      <c r="Y522">
        <v>7.03</v>
      </c>
      <c r="Z522">
        <v>2</v>
      </c>
      <c r="AA522" t="s">
        <v>4250</v>
      </c>
      <c r="AB522">
        <v>0</v>
      </c>
      <c r="AC522">
        <v>4</v>
      </c>
      <c r="AD522">
        <v>3.348380952380952</v>
      </c>
      <c r="AF522" t="s">
        <v>7949</v>
      </c>
      <c r="AI522">
        <v>0</v>
      </c>
      <c r="AJ522">
        <v>0</v>
      </c>
    </row>
    <row r="523" spans="1:38" x14ac:dyDescent="0.25">
      <c r="A523" t="s">
        <v>5718</v>
      </c>
      <c r="B523" t="s">
        <v>4839</v>
      </c>
      <c r="C523" t="s">
        <v>4842</v>
      </c>
      <c r="D523">
        <v>37</v>
      </c>
      <c r="E523" t="s">
        <v>4845</v>
      </c>
      <c r="F523">
        <v>7.43</v>
      </c>
      <c r="G523">
        <v>0</v>
      </c>
      <c r="H523">
        <v>1</v>
      </c>
      <c r="I523" t="s">
        <v>6220</v>
      </c>
      <c r="J523" t="s">
        <v>6530</v>
      </c>
      <c r="K523" t="s">
        <v>6860</v>
      </c>
      <c r="L523" t="s">
        <v>6861</v>
      </c>
      <c r="M523" t="s">
        <v>6898</v>
      </c>
      <c r="N523">
        <v>8</v>
      </c>
      <c r="O523" t="s">
        <v>6959</v>
      </c>
      <c r="P523" t="s">
        <v>7444</v>
      </c>
      <c r="Q523">
        <v>5</v>
      </c>
      <c r="R523">
        <v>2</v>
      </c>
      <c r="S523">
        <v>-1.21</v>
      </c>
      <c r="T523">
        <v>-1.21</v>
      </c>
      <c r="U523">
        <v>416.35</v>
      </c>
      <c r="V523">
        <v>93.51</v>
      </c>
      <c r="W523">
        <v>3.88</v>
      </c>
      <c r="X523">
        <v>10.23</v>
      </c>
      <c r="Y523">
        <v>2.81</v>
      </c>
      <c r="Z523">
        <v>2</v>
      </c>
      <c r="AA523" t="s">
        <v>4250</v>
      </c>
      <c r="AB523">
        <v>0</v>
      </c>
      <c r="AC523">
        <v>4</v>
      </c>
      <c r="AD523">
        <v>4.9805000000000001</v>
      </c>
      <c r="AF523" t="s">
        <v>7949</v>
      </c>
      <c r="AI523">
        <v>0</v>
      </c>
      <c r="AJ523">
        <v>0</v>
      </c>
    </row>
    <row r="524" spans="1:38" x14ac:dyDescent="0.25">
      <c r="A524" t="s">
        <v>5719</v>
      </c>
      <c r="B524" t="s">
        <v>4839</v>
      </c>
      <c r="C524" t="s">
        <v>4842</v>
      </c>
      <c r="D524">
        <v>37</v>
      </c>
      <c r="E524" t="s">
        <v>4845</v>
      </c>
      <c r="F524">
        <v>7.43</v>
      </c>
      <c r="G524">
        <v>0.42</v>
      </c>
      <c r="H524">
        <v>2</v>
      </c>
      <c r="I524" t="s">
        <v>6221</v>
      </c>
      <c r="J524" t="s">
        <v>6531</v>
      </c>
      <c r="K524" t="s">
        <v>6860</v>
      </c>
      <c r="L524" t="s">
        <v>6861</v>
      </c>
      <c r="M524" t="s">
        <v>6883</v>
      </c>
      <c r="N524">
        <v>8</v>
      </c>
      <c r="O524" t="s">
        <v>6942</v>
      </c>
      <c r="P524" t="s">
        <v>7445</v>
      </c>
      <c r="Q524">
        <v>6</v>
      </c>
      <c r="R524">
        <v>3</v>
      </c>
      <c r="S524">
        <v>-1.08</v>
      </c>
      <c r="T524">
        <v>0.8</v>
      </c>
      <c r="U524">
        <v>477.54</v>
      </c>
      <c r="V524">
        <v>115.25</v>
      </c>
      <c r="W524">
        <v>2.29</v>
      </c>
      <c r="X524">
        <v>9.92</v>
      </c>
      <c r="Y524">
        <v>8.58</v>
      </c>
      <c r="Z524">
        <v>2</v>
      </c>
      <c r="AA524" t="s">
        <v>4250</v>
      </c>
      <c r="AB524">
        <v>0</v>
      </c>
      <c r="AC524">
        <v>3</v>
      </c>
      <c r="AD524">
        <v>3.1954285714285708</v>
      </c>
      <c r="AF524" t="s">
        <v>7952</v>
      </c>
      <c r="AI524">
        <v>0</v>
      </c>
      <c r="AJ524">
        <v>0</v>
      </c>
    </row>
    <row r="525" spans="1:38" x14ac:dyDescent="0.25">
      <c r="A525" t="s">
        <v>5720</v>
      </c>
      <c r="B525" t="s">
        <v>4839</v>
      </c>
      <c r="C525" t="s">
        <v>4842</v>
      </c>
      <c r="D525">
        <v>37</v>
      </c>
      <c r="E525" t="s">
        <v>4845</v>
      </c>
      <c r="F525">
        <v>7.43</v>
      </c>
      <c r="G525">
        <v>0.67</v>
      </c>
      <c r="H525">
        <v>2</v>
      </c>
      <c r="I525" t="s">
        <v>6221</v>
      </c>
      <c r="J525" t="s">
        <v>6532</v>
      </c>
      <c r="K525" t="s">
        <v>6860</v>
      </c>
      <c r="L525" t="s">
        <v>6861</v>
      </c>
      <c r="M525" t="s">
        <v>6883</v>
      </c>
      <c r="N525">
        <v>8</v>
      </c>
      <c r="O525" t="s">
        <v>6942</v>
      </c>
      <c r="P525" t="s">
        <v>7446</v>
      </c>
      <c r="Q525">
        <v>9</v>
      </c>
      <c r="R525">
        <v>3</v>
      </c>
      <c r="S525">
        <v>0.36</v>
      </c>
      <c r="T525">
        <v>0.39</v>
      </c>
      <c r="U525">
        <v>506.56</v>
      </c>
      <c r="V525">
        <v>146.6</v>
      </c>
      <c r="W525">
        <v>1.4</v>
      </c>
      <c r="X525">
        <v>8.89</v>
      </c>
      <c r="Y525">
        <v>5.78</v>
      </c>
      <c r="Z525">
        <v>2</v>
      </c>
      <c r="AA525" t="s">
        <v>4250</v>
      </c>
      <c r="AB525">
        <v>1</v>
      </c>
      <c r="AC525">
        <v>4</v>
      </c>
      <c r="AD525">
        <v>3.166666666666667</v>
      </c>
      <c r="AF525" t="s">
        <v>7949</v>
      </c>
      <c r="AI525">
        <v>0</v>
      </c>
      <c r="AJ525">
        <v>0</v>
      </c>
    </row>
    <row r="526" spans="1:38" x14ac:dyDescent="0.25">
      <c r="A526" t="s">
        <v>5721</v>
      </c>
      <c r="B526" t="s">
        <v>4839</v>
      </c>
      <c r="C526" t="s">
        <v>4842</v>
      </c>
      <c r="D526">
        <v>37</v>
      </c>
      <c r="E526" t="s">
        <v>4845</v>
      </c>
      <c r="F526">
        <v>7.43</v>
      </c>
      <c r="G526">
        <v>0.67</v>
      </c>
      <c r="H526">
        <v>2</v>
      </c>
      <c r="I526" t="s">
        <v>6221</v>
      </c>
      <c r="J526" t="s">
        <v>6533</v>
      </c>
      <c r="K526" t="s">
        <v>6860</v>
      </c>
      <c r="L526" t="s">
        <v>6861</v>
      </c>
      <c r="M526" t="s">
        <v>6883</v>
      </c>
      <c r="N526">
        <v>8</v>
      </c>
      <c r="O526" t="s">
        <v>6942</v>
      </c>
      <c r="P526" t="s">
        <v>7447</v>
      </c>
      <c r="Q526">
        <v>7</v>
      </c>
      <c r="R526">
        <v>3</v>
      </c>
      <c r="S526">
        <v>-1.42</v>
      </c>
      <c r="T526">
        <v>0.46</v>
      </c>
      <c r="U526">
        <v>503.6</v>
      </c>
      <c r="V526">
        <v>124.48</v>
      </c>
      <c r="W526">
        <v>2.46</v>
      </c>
      <c r="X526">
        <v>10.23</v>
      </c>
      <c r="Y526">
        <v>8.58</v>
      </c>
      <c r="Z526">
        <v>2</v>
      </c>
      <c r="AA526" t="s">
        <v>4250</v>
      </c>
      <c r="AB526">
        <v>1</v>
      </c>
      <c r="AC526">
        <v>4</v>
      </c>
      <c r="AD526">
        <v>2.8766666666666669</v>
      </c>
      <c r="AF526" t="s">
        <v>7952</v>
      </c>
      <c r="AI526">
        <v>0</v>
      </c>
      <c r="AJ526">
        <v>0</v>
      </c>
    </row>
    <row r="527" spans="1:38" x14ac:dyDescent="0.25">
      <c r="A527" t="s">
        <v>5722</v>
      </c>
      <c r="B527" t="s">
        <v>4839</v>
      </c>
      <c r="C527" t="s">
        <v>4842</v>
      </c>
      <c r="D527">
        <v>37</v>
      </c>
      <c r="E527" t="s">
        <v>4845</v>
      </c>
      <c r="F527">
        <v>7.43</v>
      </c>
      <c r="G527">
        <v>0.65</v>
      </c>
      <c r="H527">
        <v>2</v>
      </c>
      <c r="I527" t="s">
        <v>6220</v>
      </c>
      <c r="J527" t="s">
        <v>6534</v>
      </c>
      <c r="K527" t="s">
        <v>6860</v>
      </c>
      <c r="L527" t="s">
        <v>6861</v>
      </c>
      <c r="M527" t="s">
        <v>6874</v>
      </c>
      <c r="N527">
        <v>8</v>
      </c>
      <c r="O527" t="s">
        <v>6931</v>
      </c>
      <c r="P527" t="s">
        <v>7448</v>
      </c>
      <c r="Q527">
        <v>6</v>
      </c>
      <c r="R527">
        <v>2</v>
      </c>
      <c r="S527">
        <v>4.37</v>
      </c>
      <c r="T527">
        <v>4.37</v>
      </c>
      <c r="U527">
        <v>469.57</v>
      </c>
      <c r="V527">
        <v>91.08</v>
      </c>
      <c r="W527">
        <v>3.91</v>
      </c>
      <c r="Y527">
        <v>0</v>
      </c>
      <c r="Z527">
        <v>4</v>
      </c>
      <c r="AA527" t="s">
        <v>4250</v>
      </c>
      <c r="AB527">
        <v>0</v>
      </c>
      <c r="AC527">
        <v>3</v>
      </c>
      <c r="AD527">
        <v>2.9963571428571432</v>
      </c>
      <c r="AF527" t="s">
        <v>7949</v>
      </c>
      <c r="AI527">
        <v>0</v>
      </c>
      <c r="AJ527">
        <v>0</v>
      </c>
    </row>
    <row r="528" spans="1:38" x14ac:dyDescent="0.25">
      <c r="A528" t="s">
        <v>5723</v>
      </c>
      <c r="B528" t="s">
        <v>4839</v>
      </c>
      <c r="C528" t="s">
        <v>4842</v>
      </c>
      <c r="D528">
        <v>37.5</v>
      </c>
      <c r="E528" t="s">
        <v>4845</v>
      </c>
      <c r="F528">
        <v>7.43</v>
      </c>
      <c r="G528">
        <v>0</v>
      </c>
      <c r="H528">
        <v>1</v>
      </c>
      <c r="I528" t="s">
        <v>6220</v>
      </c>
      <c r="K528" t="s">
        <v>6860</v>
      </c>
      <c r="L528" t="s">
        <v>6861</v>
      </c>
      <c r="M528" t="s">
        <v>6904</v>
      </c>
      <c r="N528">
        <v>9</v>
      </c>
      <c r="O528" t="s">
        <v>6968</v>
      </c>
      <c r="P528" t="s">
        <v>7449</v>
      </c>
      <c r="Q528">
        <v>6</v>
      </c>
      <c r="R528">
        <v>1</v>
      </c>
      <c r="S528">
        <v>7.96</v>
      </c>
      <c r="T528">
        <v>7.97</v>
      </c>
      <c r="U528">
        <v>504.68</v>
      </c>
      <c r="V528">
        <v>80.39</v>
      </c>
      <c r="W528">
        <v>6.59</v>
      </c>
      <c r="Y528">
        <v>6.03</v>
      </c>
      <c r="Z528">
        <v>2</v>
      </c>
      <c r="AA528" t="s">
        <v>4250</v>
      </c>
      <c r="AB528">
        <v>2</v>
      </c>
      <c r="AC528">
        <v>7</v>
      </c>
      <c r="AD528">
        <v>2.833333333333333</v>
      </c>
      <c r="AF528" t="s">
        <v>7949</v>
      </c>
      <c r="AI528">
        <v>0</v>
      </c>
      <c r="AJ528">
        <v>0</v>
      </c>
      <c r="AK528" t="s">
        <v>7984</v>
      </c>
      <c r="AL528" t="s">
        <v>7984</v>
      </c>
    </row>
    <row r="529" spans="1:38" x14ac:dyDescent="0.25">
      <c r="A529" t="s">
        <v>5724</v>
      </c>
      <c r="B529" t="s">
        <v>4839</v>
      </c>
      <c r="C529" t="s">
        <v>4842</v>
      </c>
      <c r="D529">
        <v>37.799999999999997</v>
      </c>
      <c r="E529" t="s">
        <v>4845</v>
      </c>
      <c r="F529">
        <v>7.42</v>
      </c>
      <c r="G529">
        <v>0</v>
      </c>
      <c r="H529">
        <v>1</v>
      </c>
      <c r="I529" t="s">
        <v>6220</v>
      </c>
      <c r="J529" t="s">
        <v>6535</v>
      </c>
      <c r="K529" t="s">
        <v>6860</v>
      </c>
      <c r="L529" t="s">
        <v>6861</v>
      </c>
      <c r="M529" t="s">
        <v>6907</v>
      </c>
      <c r="N529">
        <v>9</v>
      </c>
      <c r="O529" t="s">
        <v>6972</v>
      </c>
      <c r="P529" t="s">
        <v>7450</v>
      </c>
      <c r="Q529">
        <v>6</v>
      </c>
      <c r="R529">
        <v>2</v>
      </c>
      <c r="S529">
        <v>3.68</v>
      </c>
      <c r="T529">
        <v>3.75</v>
      </c>
      <c r="U529">
        <v>412.88</v>
      </c>
      <c r="V529">
        <v>98.83</v>
      </c>
      <c r="W529">
        <v>3.48</v>
      </c>
      <c r="X529">
        <v>10.67</v>
      </c>
      <c r="Y529">
        <v>6.58</v>
      </c>
      <c r="Z529">
        <v>2</v>
      </c>
      <c r="AA529" t="s">
        <v>4250</v>
      </c>
      <c r="AB529">
        <v>0</v>
      </c>
      <c r="AC529">
        <v>2</v>
      </c>
      <c r="AD529">
        <v>3.6129523809523811</v>
      </c>
      <c r="AF529" t="s">
        <v>7949</v>
      </c>
      <c r="AI529">
        <v>0</v>
      </c>
      <c r="AJ529">
        <v>0</v>
      </c>
    </row>
    <row r="530" spans="1:38" x14ac:dyDescent="0.25">
      <c r="A530" t="s">
        <v>5724</v>
      </c>
      <c r="B530" t="s">
        <v>4839</v>
      </c>
      <c r="C530" t="s">
        <v>4842</v>
      </c>
      <c r="D530">
        <v>37.799999999999997</v>
      </c>
      <c r="E530" t="s">
        <v>4845</v>
      </c>
      <c r="F530">
        <v>7.42</v>
      </c>
      <c r="G530">
        <v>0</v>
      </c>
      <c r="H530">
        <v>1</v>
      </c>
      <c r="I530" t="s">
        <v>6220</v>
      </c>
      <c r="J530" t="s">
        <v>6536</v>
      </c>
      <c r="K530" t="s">
        <v>6860</v>
      </c>
      <c r="L530" t="s">
        <v>6861</v>
      </c>
      <c r="M530" t="s">
        <v>6908</v>
      </c>
      <c r="N530">
        <v>8</v>
      </c>
      <c r="O530" t="s">
        <v>6973</v>
      </c>
      <c r="P530" t="s">
        <v>7450</v>
      </c>
      <c r="Q530">
        <v>6</v>
      </c>
      <c r="R530">
        <v>2</v>
      </c>
      <c r="S530">
        <v>3.68</v>
      </c>
      <c r="T530">
        <v>3.75</v>
      </c>
      <c r="U530">
        <v>412.88</v>
      </c>
      <c r="V530">
        <v>98.83</v>
      </c>
      <c r="W530">
        <v>3.48</v>
      </c>
      <c r="X530">
        <v>10.67</v>
      </c>
      <c r="Y530">
        <v>6.58</v>
      </c>
      <c r="Z530">
        <v>2</v>
      </c>
      <c r="AA530" t="s">
        <v>4250</v>
      </c>
      <c r="AB530">
        <v>0</v>
      </c>
      <c r="AC530">
        <v>2</v>
      </c>
      <c r="AD530">
        <v>3.6129523809523811</v>
      </c>
      <c r="AF530" t="s">
        <v>7949</v>
      </c>
      <c r="AI530">
        <v>0</v>
      </c>
      <c r="AJ530">
        <v>0</v>
      </c>
    </row>
    <row r="531" spans="1:38" x14ac:dyDescent="0.25">
      <c r="A531" t="s">
        <v>5725</v>
      </c>
      <c r="B531" t="s">
        <v>4839</v>
      </c>
      <c r="C531" t="s">
        <v>4842</v>
      </c>
      <c r="D531">
        <v>38</v>
      </c>
      <c r="E531" t="s">
        <v>4845</v>
      </c>
      <c r="F531">
        <v>7.42</v>
      </c>
      <c r="G531">
        <v>0</v>
      </c>
      <c r="H531">
        <v>1</v>
      </c>
      <c r="I531" t="s">
        <v>6220</v>
      </c>
      <c r="K531" t="s">
        <v>6860</v>
      </c>
      <c r="L531" t="s">
        <v>6861</v>
      </c>
      <c r="M531" t="s">
        <v>6909</v>
      </c>
      <c r="N531">
        <v>9</v>
      </c>
      <c r="O531" t="s">
        <v>6975</v>
      </c>
      <c r="P531" t="s">
        <v>7451</v>
      </c>
      <c r="Q531">
        <v>5</v>
      </c>
      <c r="R531">
        <v>1</v>
      </c>
      <c r="S531">
        <v>3.73</v>
      </c>
      <c r="T531">
        <v>3.73</v>
      </c>
      <c r="U531">
        <v>421.93</v>
      </c>
      <c r="V531">
        <v>80.63</v>
      </c>
      <c r="W531">
        <v>4.55</v>
      </c>
      <c r="Y531">
        <v>2.29</v>
      </c>
      <c r="Z531">
        <v>2</v>
      </c>
      <c r="AA531" t="s">
        <v>4250</v>
      </c>
      <c r="AB531">
        <v>0</v>
      </c>
      <c r="AC531">
        <v>2</v>
      </c>
      <c r="AD531">
        <v>4.1609761904761911</v>
      </c>
      <c r="AF531" t="s">
        <v>7949</v>
      </c>
      <c r="AI531">
        <v>0</v>
      </c>
      <c r="AJ531">
        <v>0</v>
      </c>
      <c r="AK531" t="s">
        <v>7989</v>
      </c>
      <c r="AL531" t="s">
        <v>7989</v>
      </c>
    </row>
    <row r="532" spans="1:38" x14ac:dyDescent="0.25">
      <c r="A532" t="s">
        <v>5726</v>
      </c>
      <c r="B532" t="s">
        <v>4839</v>
      </c>
      <c r="C532" t="s">
        <v>4842</v>
      </c>
      <c r="D532">
        <v>38.200000000000003</v>
      </c>
      <c r="E532" t="s">
        <v>4845</v>
      </c>
      <c r="F532">
        <v>7.42</v>
      </c>
      <c r="G532">
        <v>0</v>
      </c>
      <c r="H532">
        <v>1</v>
      </c>
      <c r="I532" t="s">
        <v>6220</v>
      </c>
      <c r="J532" t="s">
        <v>6537</v>
      </c>
      <c r="K532" t="s">
        <v>6860</v>
      </c>
      <c r="L532" t="s">
        <v>6861</v>
      </c>
      <c r="M532" t="s">
        <v>6907</v>
      </c>
      <c r="N532">
        <v>9</v>
      </c>
      <c r="O532" t="s">
        <v>6972</v>
      </c>
      <c r="P532" t="s">
        <v>7452</v>
      </c>
      <c r="Q532">
        <v>7</v>
      </c>
      <c r="R532">
        <v>2</v>
      </c>
      <c r="S532">
        <v>2.88</v>
      </c>
      <c r="T532">
        <v>2.89</v>
      </c>
      <c r="U532">
        <v>428.88</v>
      </c>
      <c r="V532">
        <v>108.06</v>
      </c>
      <c r="W532">
        <v>2.72</v>
      </c>
      <c r="X532">
        <v>10.62</v>
      </c>
      <c r="Y532">
        <v>5.88</v>
      </c>
      <c r="Z532">
        <v>2</v>
      </c>
      <c r="AA532" t="s">
        <v>4250</v>
      </c>
      <c r="AB532">
        <v>0</v>
      </c>
      <c r="AC532">
        <v>2</v>
      </c>
      <c r="AD532">
        <v>3.9660000000000002</v>
      </c>
      <c r="AF532" t="s">
        <v>7949</v>
      </c>
      <c r="AI532">
        <v>0</v>
      </c>
      <c r="AJ532">
        <v>0</v>
      </c>
    </row>
    <row r="533" spans="1:38" x14ac:dyDescent="0.25">
      <c r="A533" t="s">
        <v>5726</v>
      </c>
      <c r="B533" t="s">
        <v>4839</v>
      </c>
      <c r="C533" t="s">
        <v>4842</v>
      </c>
      <c r="D533">
        <v>38.200000000000003</v>
      </c>
      <c r="E533" t="s">
        <v>4845</v>
      </c>
      <c r="F533">
        <v>7.42</v>
      </c>
      <c r="G533">
        <v>0</v>
      </c>
      <c r="H533">
        <v>1</v>
      </c>
      <c r="I533" t="s">
        <v>6220</v>
      </c>
      <c r="J533" t="s">
        <v>6538</v>
      </c>
      <c r="K533" t="s">
        <v>6860</v>
      </c>
      <c r="L533" t="s">
        <v>6861</v>
      </c>
      <c r="M533" t="s">
        <v>6908</v>
      </c>
      <c r="N533">
        <v>8</v>
      </c>
      <c r="O533" t="s">
        <v>6973</v>
      </c>
      <c r="P533" t="s">
        <v>7452</v>
      </c>
      <c r="Q533">
        <v>7</v>
      </c>
      <c r="R533">
        <v>2</v>
      </c>
      <c r="S533">
        <v>2.88</v>
      </c>
      <c r="T533">
        <v>2.89</v>
      </c>
      <c r="U533">
        <v>428.88</v>
      </c>
      <c r="V533">
        <v>108.06</v>
      </c>
      <c r="W533">
        <v>2.72</v>
      </c>
      <c r="X533">
        <v>10.62</v>
      </c>
      <c r="Y533">
        <v>5.88</v>
      </c>
      <c r="Z533">
        <v>2</v>
      </c>
      <c r="AA533" t="s">
        <v>4250</v>
      </c>
      <c r="AB533">
        <v>0</v>
      </c>
      <c r="AC533">
        <v>2</v>
      </c>
      <c r="AD533">
        <v>3.9660000000000002</v>
      </c>
      <c r="AF533" t="s">
        <v>7949</v>
      </c>
      <c r="AI533">
        <v>0</v>
      </c>
      <c r="AJ533">
        <v>0</v>
      </c>
    </row>
    <row r="534" spans="1:38" x14ac:dyDescent="0.25">
      <c r="A534" t="s">
        <v>5727</v>
      </c>
      <c r="B534" t="s">
        <v>4839</v>
      </c>
      <c r="C534" t="s">
        <v>4842</v>
      </c>
      <c r="D534">
        <v>38.619999999999997</v>
      </c>
      <c r="E534" t="s">
        <v>4845</v>
      </c>
      <c r="F534">
        <v>7.41</v>
      </c>
      <c r="G534">
        <v>0.69</v>
      </c>
      <c r="H534">
        <v>2</v>
      </c>
      <c r="I534" t="s">
        <v>6221</v>
      </c>
      <c r="J534" t="s">
        <v>6539</v>
      </c>
      <c r="K534" t="s">
        <v>6860</v>
      </c>
      <c r="L534" t="s">
        <v>6861</v>
      </c>
      <c r="M534" t="s">
        <v>6893</v>
      </c>
      <c r="N534">
        <v>8</v>
      </c>
      <c r="O534" t="s">
        <v>6952</v>
      </c>
      <c r="P534" t="s">
        <v>7453</v>
      </c>
      <c r="Q534">
        <v>8</v>
      </c>
      <c r="R534">
        <v>2</v>
      </c>
      <c r="S534">
        <v>3.09</v>
      </c>
      <c r="T534">
        <v>3.09</v>
      </c>
      <c r="U534">
        <v>467.96</v>
      </c>
      <c r="V534">
        <v>121.41</v>
      </c>
      <c r="W534">
        <v>3.14</v>
      </c>
      <c r="Y534">
        <v>0</v>
      </c>
      <c r="Z534">
        <v>3</v>
      </c>
      <c r="AA534" t="s">
        <v>4250</v>
      </c>
      <c r="AB534">
        <v>0</v>
      </c>
      <c r="AC534">
        <v>4</v>
      </c>
      <c r="AD534">
        <v>3.1388571428571428</v>
      </c>
      <c r="AF534" t="s">
        <v>7949</v>
      </c>
      <c r="AI534">
        <v>0</v>
      </c>
      <c r="AJ534">
        <v>0</v>
      </c>
    </row>
    <row r="535" spans="1:38" x14ac:dyDescent="0.25">
      <c r="A535" t="s">
        <v>5728</v>
      </c>
      <c r="B535" t="s">
        <v>4839</v>
      </c>
      <c r="C535" t="s">
        <v>4842</v>
      </c>
      <c r="D535">
        <v>39</v>
      </c>
      <c r="E535" t="s">
        <v>4845</v>
      </c>
      <c r="F535">
        <v>7.41</v>
      </c>
      <c r="G535">
        <v>0.01</v>
      </c>
      <c r="H535">
        <v>2</v>
      </c>
      <c r="I535" t="s">
        <v>6220</v>
      </c>
      <c r="K535" t="s">
        <v>6860</v>
      </c>
      <c r="L535" t="s">
        <v>6861</v>
      </c>
      <c r="M535" t="s">
        <v>6895</v>
      </c>
      <c r="N535">
        <v>9</v>
      </c>
      <c r="O535" t="s">
        <v>6954</v>
      </c>
      <c r="P535" t="s">
        <v>7454</v>
      </c>
      <c r="Q535">
        <v>4</v>
      </c>
      <c r="R535">
        <v>3</v>
      </c>
      <c r="S535">
        <v>4.33</v>
      </c>
      <c r="T535">
        <v>4.33</v>
      </c>
      <c r="U535">
        <v>439.6</v>
      </c>
      <c r="V535">
        <v>98.18</v>
      </c>
      <c r="W535">
        <v>3.86</v>
      </c>
      <c r="X535">
        <v>13.14</v>
      </c>
      <c r="Y535">
        <v>5.3</v>
      </c>
      <c r="Z535">
        <v>1</v>
      </c>
      <c r="AA535" t="s">
        <v>4250</v>
      </c>
      <c r="AB535">
        <v>0</v>
      </c>
      <c r="AC535">
        <v>7</v>
      </c>
      <c r="AD535">
        <v>2.6604285714285711</v>
      </c>
      <c r="AF535" t="s">
        <v>7949</v>
      </c>
      <c r="AI535">
        <v>0</v>
      </c>
      <c r="AJ535">
        <v>0</v>
      </c>
      <c r="AK535" t="s">
        <v>7977</v>
      </c>
      <c r="AL535" t="s">
        <v>7977</v>
      </c>
    </row>
    <row r="536" spans="1:38" x14ac:dyDescent="0.25">
      <c r="A536" t="s">
        <v>5729</v>
      </c>
      <c r="B536" t="s">
        <v>4839</v>
      </c>
      <c r="C536" t="s">
        <v>4842</v>
      </c>
      <c r="D536">
        <v>39</v>
      </c>
      <c r="E536" t="s">
        <v>4845</v>
      </c>
      <c r="F536">
        <v>7.41</v>
      </c>
      <c r="G536">
        <v>0</v>
      </c>
      <c r="H536">
        <v>1</v>
      </c>
      <c r="I536" t="s">
        <v>6220</v>
      </c>
      <c r="K536" t="s">
        <v>6860</v>
      </c>
      <c r="L536" t="s">
        <v>6861</v>
      </c>
      <c r="M536" t="s">
        <v>6904</v>
      </c>
      <c r="N536">
        <v>9</v>
      </c>
      <c r="O536" t="s">
        <v>6968</v>
      </c>
      <c r="P536" t="s">
        <v>7455</v>
      </c>
      <c r="Q536">
        <v>6</v>
      </c>
      <c r="R536">
        <v>2</v>
      </c>
      <c r="S536">
        <v>7.34</v>
      </c>
      <c r="T536">
        <v>7.55</v>
      </c>
      <c r="U536">
        <v>582.79</v>
      </c>
      <c r="V536">
        <v>99.84</v>
      </c>
      <c r="W536">
        <v>7.36</v>
      </c>
      <c r="Y536">
        <v>7.29</v>
      </c>
      <c r="Z536">
        <v>3</v>
      </c>
      <c r="AA536" t="s">
        <v>4250</v>
      </c>
      <c r="AB536">
        <v>2</v>
      </c>
      <c r="AC536">
        <v>10</v>
      </c>
      <c r="AD536">
        <v>2.1720000000000002</v>
      </c>
      <c r="AF536" t="s">
        <v>7949</v>
      </c>
      <c r="AI536">
        <v>0</v>
      </c>
      <c r="AJ536">
        <v>0</v>
      </c>
      <c r="AK536" t="s">
        <v>7984</v>
      </c>
      <c r="AL536" t="s">
        <v>7984</v>
      </c>
    </row>
    <row r="537" spans="1:38" x14ac:dyDescent="0.25">
      <c r="A537" t="s">
        <v>5730</v>
      </c>
      <c r="B537" t="s">
        <v>4839</v>
      </c>
      <c r="C537" t="s">
        <v>4842</v>
      </c>
      <c r="D537">
        <v>39</v>
      </c>
      <c r="E537" t="s">
        <v>4845</v>
      </c>
      <c r="F537">
        <v>7.41</v>
      </c>
      <c r="G537">
        <v>0</v>
      </c>
      <c r="H537">
        <v>1</v>
      </c>
      <c r="I537" t="s">
        <v>6220</v>
      </c>
      <c r="J537" t="s">
        <v>6540</v>
      </c>
      <c r="K537" t="s">
        <v>6860</v>
      </c>
      <c r="L537" t="s">
        <v>6861</v>
      </c>
      <c r="M537" t="s">
        <v>6890</v>
      </c>
      <c r="N537">
        <v>9</v>
      </c>
      <c r="O537" t="s">
        <v>6949</v>
      </c>
      <c r="P537" t="s">
        <v>7456</v>
      </c>
      <c r="Q537">
        <v>7</v>
      </c>
      <c r="R537">
        <v>1</v>
      </c>
      <c r="S537">
        <v>2.94</v>
      </c>
      <c r="T537">
        <v>2.96</v>
      </c>
      <c r="U537">
        <v>418.86</v>
      </c>
      <c r="V537">
        <v>96.94</v>
      </c>
      <c r="W537">
        <v>1.7</v>
      </c>
      <c r="Y537">
        <v>6.04</v>
      </c>
      <c r="Z537">
        <v>2</v>
      </c>
      <c r="AA537" t="s">
        <v>4250</v>
      </c>
      <c r="AB537">
        <v>0</v>
      </c>
      <c r="AC537">
        <v>3</v>
      </c>
      <c r="AD537">
        <v>4.7115714285714292</v>
      </c>
      <c r="AF537" t="s">
        <v>7949</v>
      </c>
      <c r="AI537">
        <v>0</v>
      </c>
      <c r="AJ537">
        <v>0</v>
      </c>
    </row>
    <row r="538" spans="1:38" x14ac:dyDescent="0.25">
      <c r="A538" t="s">
        <v>5731</v>
      </c>
      <c r="B538" t="s">
        <v>4839</v>
      </c>
      <c r="C538" t="s">
        <v>4842</v>
      </c>
      <c r="D538">
        <v>39</v>
      </c>
      <c r="E538" t="s">
        <v>4845</v>
      </c>
      <c r="F538">
        <v>7.41</v>
      </c>
      <c r="G538">
        <v>0.39</v>
      </c>
      <c r="H538">
        <v>2</v>
      </c>
      <c r="I538" t="s">
        <v>6221</v>
      </c>
      <c r="J538" t="s">
        <v>6541</v>
      </c>
      <c r="K538" t="s">
        <v>6860</v>
      </c>
      <c r="L538" t="s">
        <v>6861</v>
      </c>
      <c r="M538" t="s">
        <v>6879</v>
      </c>
      <c r="N538">
        <v>8</v>
      </c>
      <c r="O538" t="s">
        <v>6937</v>
      </c>
      <c r="P538" t="s">
        <v>7457</v>
      </c>
      <c r="Q538">
        <v>6</v>
      </c>
      <c r="R538">
        <v>3</v>
      </c>
      <c r="S538">
        <v>0.83</v>
      </c>
      <c r="T538">
        <v>0.86</v>
      </c>
      <c r="U538">
        <v>476.51</v>
      </c>
      <c r="V538">
        <v>121.24</v>
      </c>
      <c r="W538">
        <v>2.37</v>
      </c>
      <c r="X538">
        <v>10.01</v>
      </c>
      <c r="Y538">
        <v>6.18</v>
      </c>
      <c r="Z538">
        <v>2</v>
      </c>
      <c r="AA538" t="s">
        <v>4250</v>
      </c>
      <c r="AB538">
        <v>0</v>
      </c>
      <c r="AC538">
        <v>4</v>
      </c>
      <c r="AD538">
        <v>3.3344523809523809</v>
      </c>
      <c r="AF538" t="s">
        <v>7949</v>
      </c>
      <c r="AI538">
        <v>0</v>
      </c>
      <c r="AJ538">
        <v>0</v>
      </c>
    </row>
    <row r="539" spans="1:38" x14ac:dyDescent="0.25">
      <c r="A539" t="s">
        <v>5732</v>
      </c>
      <c r="B539" t="s">
        <v>4839</v>
      </c>
      <c r="C539" t="s">
        <v>4842</v>
      </c>
      <c r="D539">
        <v>39.81</v>
      </c>
      <c r="E539" t="s">
        <v>4845</v>
      </c>
      <c r="F539">
        <v>7.4</v>
      </c>
      <c r="G539">
        <v>0</v>
      </c>
      <c r="H539">
        <v>1</v>
      </c>
      <c r="I539" t="s">
        <v>6220</v>
      </c>
      <c r="K539" t="s">
        <v>6860</v>
      </c>
      <c r="M539" t="s">
        <v>6865</v>
      </c>
      <c r="N539">
        <v>8</v>
      </c>
      <c r="O539" t="s">
        <v>6984</v>
      </c>
      <c r="P539" t="s">
        <v>7458</v>
      </c>
      <c r="Q539">
        <v>7</v>
      </c>
      <c r="R539">
        <v>2</v>
      </c>
      <c r="S539">
        <v>1.54</v>
      </c>
      <c r="T539">
        <v>1.56</v>
      </c>
      <c r="U539">
        <v>551.64</v>
      </c>
      <c r="V539">
        <v>131.41999999999999</v>
      </c>
      <c r="W539">
        <v>4.18</v>
      </c>
      <c r="X539">
        <v>13.63</v>
      </c>
      <c r="Y539">
        <v>6.08</v>
      </c>
      <c r="Z539">
        <v>4</v>
      </c>
      <c r="AA539" t="s">
        <v>4250</v>
      </c>
      <c r="AB539">
        <v>1</v>
      </c>
      <c r="AC539">
        <v>9</v>
      </c>
      <c r="AD539">
        <v>3.5</v>
      </c>
      <c r="AF539" t="s">
        <v>7949</v>
      </c>
      <c r="AI539">
        <v>0</v>
      </c>
      <c r="AJ539">
        <v>0</v>
      </c>
      <c r="AK539" t="s">
        <v>7995</v>
      </c>
      <c r="AL539" t="s">
        <v>7995</v>
      </c>
    </row>
    <row r="540" spans="1:38" x14ac:dyDescent="0.25">
      <c r="A540" t="s">
        <v>5732</v>
      </c>
      <c r="B540" t="s">
        <v>4839</v>
      </c>
      <c r="C540" t="s">
        <v>4842</v>
      </c>
      <c r="D540">
        <v>42.4</v>
      </c>
      <c r="E540" t="s">
        <v>4845</v>
      </c>
      <c r="F540">
        <v>7.37</v>
      </c>
      <c r="G540">
        <v>0</v>
      </c>
      <c r="H540">
        <v>1</v>
      </c>
      <c r="I540" t="s">
        <v>6220</v>
      </c>
      <c r="K540" t="s">
        <v>6860</v>
      </c>
      <c r="M540" t="s">
        <v>6865</v>
      </c>
      <c r="N540">
        <v>8</v>
      </c>
      <c r="O540" t="s">
        <v>6984</v>
      </c>
      <c r="P540" t="s">
        <v>7458</v>
      </c>
      <c r="Q540">
        <v>7</v>
      </c>
      <c r="R540">
        <v>2</v>
      </c>
      <c r="S540">
        <v>1.54</v>
      </c>
      <c r="T540">
        <v>1.56</v>
      </c>
      <c r="U540">
        <v>551.64</v>
      </c>
      <c r="V540">
        <v>131.41999999999999</v>
      </c>
      <c r="W540">
        <v>4.18</v>
      </c>
      <c r="X540">
        <v>13.63</v>
      </c>
      <c r="Y540">
        <v>6.08</v>
      </c>
      <c r="Z540">
        <v>4</v>
      </c>
      <c r="AA540" t="s">
        <v>4250</v>
      </c>
      <c r="AB540">
        <v>1</v>
      </c>
      <c r="AC540">
        <v>9</v>
      </c>
      <c r="AD540">
        <v>3.5</v>
      </c>
      <c r="AF540" t="s">
        <v>7949</v>
      </c>
      <c r="AI540">
        <v>0</v>
      </c>
      <c r="AJ540">
        <v>0</v>
      </c>
      <c r="AK540" t="s">
        <v>7995</v>
      </c>
      <c r="AL540" t="s">
        <v>7995</v>
      </c>
    </row>
    <row r="541" spans="1:38" x14ac:dyDescent="0.25">
      <c r="A541" t="s">
        <v>5733</v>
      </c>
      <c r="B541" t="s">
        <v>4839</v>
      </c>
      <c r="C541" t="s">
        <v>4842</v>
      </c>
      <c r="D541">
        <v>40</v>
      </c>
      <c r="E541" t="s">
        <v>4845</v>
      </c>
      <c r="F541">
        <v>7.4</v>
      </c>
      <c r="G541">
        <v>0</v>
      </c>
      <c r="H541">
        <v>1</v>
      </c>
      <c r="I541" t="s">
        <v>6220</v>
      </c>
      <c r="K541" t="s">
        <v>6860</v>
      </c>
      <c r="L541" t="s">
        <v>6861</v>
      </c>
      <c r="M541" t="s">
        <v>6897</v>
      </c>
      <c r="N541">
        <v>9</v>
      </c>
      <c r="O541" t="s">
        <v>6958</v>
      </c>
      <c r="P541" t="s">
        <v>7459</v>
      </c>
      <c r="Q541">
        <v>5</v>
      </c>
      <c r="R541">
        <v>3</v>
      </c>
      <c r="S541">
        <v>3.82</v>
      </c>
      <c r="T541">
        <v>3.82</v>
      </c>
      <c r="U541">
        <v>464.38</v>
      </c>
      <c r="V541">
        <v>115.62</v>
      </c>
      <c r="W541">
        <v>4.26</v>
      </c>
      <c r="Y541">
        <v>2.41</v>
      </c>
      <c r="Z541">
        <v>3</v>
      </c>
      <c r="AA541" t="s">
        <v>4250</v>
      </c>
      <c r="AB541">
        <v>0</v>
      </c>
      <c r="AC541">
        <v>5</v>
      </c>
      <c r="AD541">
        <v>2.247095238095238</v>
      </c>
      <c r="AF541" t="s">
        <v>7949</v>
      </c>
      <c r="AI541">
        <v>0</v>
      </c>
      <c r="AJ541">
        <v>0</v>
      </c>
      <c r="AK541" t="s">
        <v>7979</v>
      </c>
      <c r="AL541" t="s">
        <v>7979</v>
      </c>
    </row>
    <row r="542" spans="1:38" x14ac:dyDescent="0.25">
      <c r="A542" t="s">
        <v>5734</v>
      </c>
      <c r="B542" t="s">
        <v>4839</v>
      </c>
      <c r="C542" t="s">
        <v>4842</v>
      </c>
      <c r="D542">
        <v>40</v>
      </c>
      <c r="E542" t="s">
        <v>4845</v>
      </c>
      <c r="F542">
        <v>7.4</v>
      </c>
      <c r="G542">
        <v>0</v>
      </c>
      <c r="H542">
        <v>1</v>
      </c>
      <c r="I542" t="s">
        <v>6220</v>
      </c>
      <c r="K542" t="s">
        <v>6860</v>
      </c>
      <c r="L542" t="s">
        <v>6861</v>
      </c>
      <c r="M542" t="s">
        <v>6897</v>
      </c>
      <c r="N542">
        <v>9</v>
      </c>
      <c r="O542" t="s">
        <v>6958</v>
      </c>
      <c r="P542" t="s">
        <v>7460</v>
      </c>
      <c r="Q542">
        <v>5</v>
      </c>
      <c r="R542">
        <v>3</v>
      </c>
      <c r="S542">
        <v>3.68</v>
      </c>
      <c r="T542">
        <v>3.68</v>
      </c>
      <c r="U542">
        <v>483.96</v>
      </c>
      <c r="V542">
        <v>131.84</v>
      </c>
      <c r="W542">
        <v>4.21</v>
      </c>
      <c r="X542">
        <v>13.97</v>
      </c>
      <c r="Y542">
        <v>2.15</v>
      </c>
      <c r="Z542">
        <v>3</v>
      </c>
      <c r="AA542" t="s">
        <v>4250</v>
      </c>
      <c r="AB542">
        <v>0</v>
      </c>
      <c r="AC542">
        <v>7</v>
      </c>
      <c r="AD542">
        <v>2.1012380952380951</v>
      </c>
      <c r="AF542" t="s">
        <v>7949</v>
      </c>
      <c r="AI542">
        <v>0</v>
      </c>
      <c r="AJ542">
        <v>0</v>
      </c>
      <c r="AK542" t="s">
        <v>7979</v>
      </c>
      <c r="AL542" t="s">
        <v>7979</v>
      </c>
    </row>
    <row r="543" spans="1:38" x14ac:dyDescent="0.25">
      <c r="A543" t="s">
        <v>5735</v>
      </c>
      <c r="B543" t="s">
        <v>4839</v>
      </c>
      <c r="C543" t="s">
        <v>4842</v>
      </c>
      <c r="D543">
        <v>40</v>
      </c>
      <c r="E543" t="s">
        <v>4845</v>
      </c>
      <c r="F543">
        <v>7.4</v>
      </c>
      <c r="G543">
        <v>0</v>
      </c>
      <c r="H543">
        <v>1</v>
      </c>
      <c r="I543" t="s">
        <v>6220</v>
      </c>
      <c r="K543" t="s">
        <v>6860</v>
      </c>
      <c r="L543" t="s">
        <v>6861</v>
      </c>
      <c r="M543" t="s">
        <v>6867</v>
      </c>
      <c r="N543">
        <v>9</v>
      </c>
      <c r="O543" t="s">
        <v>6923</v>
      </c>
      <c r="P543" t="s">
        <v>7461</v>
      </c>
      <c r="Q543">
        <v>9</v>
      </c>
      <c r="R543">
        <v>6</v>
      </c>
      <c r="S543">
        <v>2.61</v>
      </c>
      <c r="T543">
        <v>2.61</v>
      </c>
      <c r="U543">
        <v>707.96</v>
      </c>
      <c r="V543">
        <v>192.78</v>
      </c>
      <c r="W543">
        <v>2.98</v>
      </c>
      <c r="X543">
        <v>11.59</v>
      </c>
      <c r="Y543">
        <v>3.09</v>
      </c>
      <c r="Z543">
        <v>1</v>
      </c>
      <c r="AA543" t="s">
        <v>4250</v>
      </c>
      <c r="AB543">
        <v>2</v>
      </c>
      <c r="AC543">
        <v>19</v>
      </c>
      <c r="AD543">
        <v>2.6949999999999998</v>
      </c>
      <c r="AF543" t="s">
        <v>7949</v>
      </c>
      <c r="AI543">
        <v>0</v>
      </c>
      <c r="AJ543">
        <v>0</v>
      </c>
      <c r="AK543" t="s">
        <v>7959</v>
      </c>
      <c r="AL543" t="s">
        <v>7959</v>
      </c>
    </row>
    <row r="544" spans="1:38" x14ac:dyDescent="0.25">
      <c r="A544" t="s">
        <v>5736</v>
      </c>
      <c r="B544" t="s">
        <v>4839</v>
      </c>
      <c r="C544" t="s">
        <v>4842</v>
      </c>
      <c r="D544">
        <v>41</v>
      </c>
      <c r="E544" t="s">
        <v>4845</v>
      </c>
      <c r="F544">
        <v>7.39</v>
      </c>
      <c r="G544">
        <v>0</v>
      </c>
      <c r="H544">
        <v>1</v>
      </c>
      <c r="I544" t="s">
        <v>6220</v>
      </c>
      <c r="J544" t="s">
        <v>6542</v>
      </c>
      <c r="K544" t="s">
        <v>6860</v>
      </c>
      <c r="L544" t="s">
        <v>6861</v>
      </c>
      <c r="M544" t="s">
        <v>6882</v>
      </c>
      <c r="N544">
        <v>8</v>
      </c>
      <c r="O544" t="s">
        <v>6941</v>
      </c>
      <c r="P544" t="s">
        <v>7462</v>
      </c>
      <c r="Q544">
        <v>6</v>
      </c>
      <c r="R544">
        <v>3</v>
      </c>
      <c r="S544">
        <v>0.25</v>
      </c>
      <c r="T544">
        <v>0.27</v>
      </c>
      <c r="U544">
        <v>446.5</v>
      </c>
      <c r="V544">
        <v>121.24</v>
      </c>
      <c r="W544">
        <v>2.15</v>
      </c>
      <c r="X544">
        <v>10.67</v>
      </c>
      <c r="Y544">
        <v>6.15</v>
      </c>
      <c r="Z544">
        <v>2</v>
      </c>
      <c r="AA544" t="s">
        <v>4250</v>
      </c>
      <c r="AB544">
        <v>0</v>
      </c>
      <c r="AC544">
        <v>3</v>
      </c>
      <c r="AD544">
        <v>3.5488095238095241</v>
      </c>
      <c r="AF544" t="s">
        <v>7949</v>
      </c>
      <c r="AI544">
        <v>0</v>
      </c>
      <c r="AJ544">
        <v>0</v>
      </c>
    </row>
    <row r="545" spans="1:38" x14ac:dyDescent="0.25">
      <c r="A545" t="s">
        <v>5737</v>
      </c>
      <c r="B545" t="s">
        <v>4839</v>
      </c>
      <c r="C545" t="s">
        <v>4842</v>
      </c>
      <c r="D545">
        <v>41</v>
      </c>
      <c r="E545" t="s">
        <v>4845</v>
      </c>
      <c r="F545">
        <v>7.39</v>
      </c>
      <c r="G545">
        <v>0</v>
      </c>
      <c r="H545">
        <v>1</v>
      </c>
      <c r="I545" t="s">
        <v>6220</v>
      </c>
      <c r="J545" t="s">
        <v>6543</v>
      </c>
      <c r="K545" t="s">
        <v>6860</v>
      </c>
      <c r="L545" t="s">
        <v>6861</v>
      </c>
      <c r="M545" t="s">
        <v>6882</v>
      </c>
      <c r="N545">
        <v>8</v>
      </c>
      <c r="O545" t="s">
        <v>6941</v>
      </c>
      <c r="P545" t="s">
        <v>7463</v>
      </c>
      <c r="Q545">
        <v>7</v>
      </c>
      <c r="R545">
        <v>3</v>
      </c>
      <c r="S545">
        <v>1.1299999999999999</v>
      </c>
      <c r="T545">
        <v>1.24</v>
      </c>
      <c r="U545">
        <v>520.08000000000004</v>
      </c>
      <c r="V545">
        <v>116.42</v>
      </c>
      <c r="W545">
        <v>3.89</v>
      </c>
      <c r="X545">
        <v>13.01</v>
      </c>
      <c r="Y545">
        <v>6.84</v>
      </c>
      <c r="Z545">
        <v>3</v>
      </c>
      <c r="AA545" t="s">
        <v>4250</v>
      </c>
      <c r="AB545">
        <v>1</v>
      </c>
      <c r="AC545">
        <v>4</v>
      </c>
      <c r="AD545">
        <v>3.286</v>
      </c>
      <c r="AF545" t="s">
        <v>7949</v>
      </c>
      <c r="AI545">
        <v>0</v>
      </c>
      <c r="AJ545">
        <v>0</v>
      </c>
    </row>
    <row r="546" spans="1:38" x14ac:dyDescent="0.25">
      <c r="A546" t="s">
        <v>5738</v>
      </c>
      <c r="B546" t="s">
        <v>4839</v>
      </c>
      <c r="C546" t="s">
        <v>4842</v>
      </c>
      <c r="D546">
        <v>41</v>
      </c>
      <c r="E546" t="s">
        <v>4845</v>
      </c>
      <c r="F546">
        <v>7.39</v>
      </c>
      <c r="G546">
        <v>0</v>
      </c>
      <c r="H546">
        <v>1</v>
      </c>
      <c r="I546" t="s">
        <v>6220</v>
      </c>
      <c r="J546" t="s">
        <v>6544</v>
      </c>
      <c r="K546" t="s">
        <v>6860</v>
      </c>
      <c r="L546" t="s">
        <v>6861</v>
      </c>
      <c r="M546" t="s">
        <v>6882</v>
      </c>
      <c r="N546">
        <v>8</v>
      </c>
      <c r="O546" t="s">
        <v>6941</v>
      </c>
      <c r="P546" t="s">
        <v>7464</v>
      </c>
      <c r="Q546">
        <v>8</v>
      </c>
      <c r="R546">
        <v>3</v>
      </c>
      <c r="S546">
        <v>0.33</v>
      </c>
      <c r="T546">
        <v>0.36</v>
      </c>
      <c r="U546">
        <v>463.49</v>
      </c>
      <c r="V546">
        <v>143.36000000000001</v>
      </c>
      <c r="W546">
        <v>1.25</v>
      </c>
      <c r="X546">
        <v>8.84</v>
      </c>
      <c r="Y546">
        <v>6.15</v>
      </c>
      <c r="Z546">
        <v>2</v>
      </c>
      <c r="AA546" t="s">
        <v>4250</v>
      </c>
      <c r="AB546">
        <v>0</v>
      </c>
      <c r="AC546">
        <v>4</v>
      </c>
      <c r="AD546">
        <v>3.4274523809523809</v>
      </c>
      <c r="AF546" t="s">
        <v>7949</v>
      </c>
      <c r="AI546">
        <v>0</v>
      </c>
      <c r="AJ546">
        <v>0</v>
      </c>
    </row>
    <row r="547" spans="1:38" x14ac:dyDescent="0.25">
      <c r="A547" t="s">
        <v>5739</v>
      </c>
      <c r="B547" t="s">
        <v>4839</v>
      </c>
      <c r="C547" t="s">
        <v>4842</v>
      </c>
      <c r="D547">
        <v>42</v>
      </c>
      <c r="E547" t="s">
        <v>4845</v>
      </c>
      <c r="F547">
        <v>7.38</v>
      </c>
      <c r="G547">
        <v>0</v>
      </c>
      <c r="H547">
        <v>1</v>
      </c>
      <c r="I547" t="s">
        <v>6220</v>
      </c>
      <c r="K547" t="s">
        <v>6860</v>
      </c>
      <c r="M547" t="s">
        <v>6875</v>
      </c>
      <c r="N547">
        <v>8</v>
      </c>
      <c r="O547" t="s">
        <v>6932</v>
      </c>
      <c r="P547" t="s">
        <v>7465</v>
      </c>
      <c r="Q547">
        <v>6</v>
      </c>
      <c r="R547">
        <v>3</v>
      </c>
      <c r="S547">
        <v>6.95</v>
      </c>
      <c r="T547">
        <v>7.05</v>
      </c>
      <c r="U547">
        <v>691.24</v>
      </c>
      <c r="V547">
        <v>119.05</v>
      </c>
      <c r="W547">
        <v>4.55</v>
      </c>
      <c r="X547">
        <v>13.9</v>
      </c>
      <c r="Y547">
        <v>6.91</v>
      </c>
      <c r="Z547">
        <v>3</v>
      </c>
      <c r="AA547" t="s">
        <v>4250</v>
      </c>
      <c r="AB547">
        <v>1</v>
      </c>
      <c r="AC547">
        <v>13</v>
      </c>
      <c r="AD547">
        <v>1.198333333333333</v>
      </c>
      <c r="AF547" t="s">
        <v>7949</v>
      </c>
      <c r="AI547">
        <v>0</v>
      </c>
      <c r="AJ547">
        <v>0</v>
      </c>
      <c r="AK547" t="s">
        <v>7966</v>
      </c>
      <c r="AL547" t="s">
        <v>7966</v>
      </c>
    </row>
    <row r="548" spans="1:38" x14ac:dyDescent="0.25">
      <c r="A548" t="s">
        <v>5740</v>
      </c>
      <c r="B548" t="s">
        <v>4839</v>
      </c>
      <c r="C548" t="s">
        <v>4842</v>
      </c>
      <c r="D548">
        <v>42</v>
      </c>
      <c r="E548" t="s">
        <v>4845</v>
      </c>
      <c r="F548">
        <v>7.38</v>
      </c>
      <c r="G548">
        <v>0.37</v>
      </c>
      <c r="H548">
        <v>2</v>
      </c>
      <c r="I548" t="s">
        <v>6221</v>
      </c>
      <c r="J548" t="s">
        <v>6545</v>
      </c>
      <c r="K548" t="s">
        <v>6860</v>
      </c>
      <c r="L548" t="s">
        <v>6861</v>
      </c>
      <c r="M548" t="s">
        <v>6880</v>
      </c>
      <c r="N548">
        <v>8</v>
      </c>
      <c r="O548" t="s">
        <v>6939</v>
      </c>
      <c r="P548" t="s">
        <v>7466</v>
      </c>
      <c r="Q548">
        <v>7</v>
      </c>
      <c r="R548">
        <v>2</v>
      </c>
      <c r="S548">
        <v>4.2</v>
      </c>
      <c r="T548">
        <v>4.21</v>
      </c>
      <c r="U548">
        <v>446.51</v>
      </c>
      <c r="V548">
        <v>111.51</v>
      </c>
      <c r="W548">
        <v>1.39</v>
      </c>
      <c r="Y548">
        <v>5.72</v>
      </c>
      <c r="Z548">
        <v>2</v>
      </c>
      <c r="AA548" t="s">
        <v>4250</v>
      </c>
      <c r="AB548">
        <v>0</v>
      </c>
      <c r="AC548">
        <v>4</v>
      </c>
      <c r="AD548">
        <v>2.5600714285714279</v>
      </c>
      <c r="AF548" t="s">
        <v>7949</v>
      </c>
      <c r="AI548">
        <v>0</v>
      </c>
      <c r="AJ548">
        <v>0</v>
      </c>
    </row>
    <row r="549" spans="1:38" x14ac:dyDescent="0.25">
      <c r="A549" t="s">
        <v>5741</v>
      </c>
      <c r="B549" t="s">
        <v>4839</v>
      </c>
      <c r="C549" t="s">
        <v>4842</v>
      </c>
      <c r="D549">
        <v>42.9</v>
      </c>
      <c r="E549" t="s">
        <v>4845</v>
      </c>
      <c r="F549">
        <v>7.37</v>
      </c>
      <c r="G549">
        <v>0</v>
      </c>
      <c r="H549">
        <v>1</v>
      </c>
      <c r="I549" t="s">
        <v>6220</v>
      </c>
      <c r="J549" t="s">
        <v>6546</v>
      </c>
      <c r="K549" t="s">
        <v>6860</v>
      </c>
      <c r="L549" t="s">
        <v>6861</v>
      </c>
      <c r="M549" t="s">
        <v>6907</v>
      </c>
      <c r="N549">
        <v>9</v>
      </c>
      <c r="O549" t="s">
        <v>6972</v>
      </c>
      <c r="P549" t="s">
        <v>7467</v>
      </c>
      <c r="Q549">
        <v>9</v>
      </c>
      <c r="R549">
        <v>2</v>
      </c>
      <c r="S549">
        <v>2.59</v>
      </c>
      <c r="T549">
        <v>2.6</v>
      </c>
      <c r="U549">
        <v>425.45</v>
      </c>
      <c r="V549">
        <v>130.18</v>
      </c>
      <c r="W549">
        <v>1.47</v>
      </c>
      <c r="X549">
        <v>9.48</v>
      </c>
      <c r="Y549">
        <v>5.87</v>
      </c>
      <c r="Z549">
        <v>2</v>
      </c>
      <c r="AA549" t="s">
        <v>4250</v>
      </c>
      <c r="AB549">
        <v>0</v>
      </c>
      <c r="AC549">
        <v>3</v>
      </c>
      <c r="AD549">
        <v>3.7374999999999998</v>
      </c>
      <c r="AF549" t="s">
        <v>7949</v>
      </c>
      <c r="AI549">
        <v>0</v>
      </c>
      <c r="AJ549">
        <v>0</v>
      </c>
    </row>
    <row r="550" spans="1:38" x14ac:dyDescent="0.25">
      <c r="A550" t="s">
        <v>5741</v>
      </c>
      <c r="B550" t="s">
        <v>4839</v>
      </c>
      <c r="C550" t="s">
        <v>4842</v>
      </c>
      <c r="D550">
        <v>42.9</v>
      </c>
      <c r="E550" t="s">
        <v>4845</v>
      </c>
      <c r="F550">
        <v>7.37</v>
      </c>
      <c r="G550">
        <v>0</v>
      </c>
      <c r="H550">
        <v>1</v>
      </c>
      <c r="I550" t="s">
        <v>6220</v>
      </c>
      <c r="J550" t="s">
        <v>6547</v>
      </c>
      <c r="K550" t="s">
        <v>6860</v>
      </c>
      <c r="L550" t="s">
        <v>6861</v>
      </c>
      <c r="M550" t="s">
        <v>6908</v>
      </c>
      <c r="N550">
        <v>8</v>
      </c>
      <c r="O550" t="s">
        <v>6973</v>
      </c>
      <c r="P550" t="s">
        <v>7467</v>
      </c>
      <c r="Q550">
        <v>9</v>
      </c>
      <c r="R550">
        <v>2</v>
      </c>
      <c r="S550">
        <v>2.59</v>
      </c>
      <c r="T550">
        <v>2.6</v>
      </c>
      <c r="U550">
        <v>425.45</v>
      </c>
      <c r="V550">
        <v>130.18</v>
      </c>
      <c r="W550">
        <v>1.47</v>
      </c>
      <c r="X550">
        <v>9.48</v>
      </c>
      <c r="Y550">
        <v>5.87</v>
      </c>
      <c r="Z550">
        <v>2</v>
      </c>
      <c r="AA550" t="s">
        <v>4250</v>
      </c>
      <c r="AB550">
        <v>0</v>
      </c>
      <c r="AC550">
        <v>3</v>
      </c>
      <c r="AD550">
        <v>3.7374999999999998</v>
      </c>
      <c r="AF550" t="s">
        <v>7949</v>
      </c>
      <c r="AI550">
        <v>0</v>
      </c>
      <c r="AJ550">
        <v>0</v>
      </c>
    </row>
    <row r="551" spans="1:38" x14ac:dyDescent="0.25">
      <c r="A551" t="s">
        <v>5742</v>
      </c>
      <c r="B551" t="s">
        <v>4839</v>
      </c>
      <c r="C551" t="s">
        <v>4842</v>
      </c>
      <c r="D551">
        <v>43</v>
      </c>
      <c r="E551" t="s">
        <v>4845</v>
      </c>
      <c r="F551">
        <v>7.37</v>
      </c>
      <c r="G551">
        <v>0</v>
      </c>
      <c r="H551">
        <v>1</v>
      </c>
      <c r="I551" t="s">
        <v>6220</v>
      </c>
      <c r="K551" t="s">
        <v>6860</v>
      </c>
      <c r="L551" t="s">
        <v>6861</v>
      </c>
      <c r="M551" t="s">
        <v>6896</v>
      </c>
      <c r="N551">
        <v>9</v>
      </c>
      <c r="O551" t="s">
        <v>6957</v>
      </c>
      <c r="P551" t="s">
        <v>7468</v>
      </c>
      <c r="Q551">
        <v>7</v>
      </c>
      <c r="R551">
        <v>4</v>
      </c>
      <c r="S551">
        <v>0.37</v>
      </c>
      <c r="T551">
        <v>0.86</v>
      </c>
      <c r="U551">
        <v>547.49</v>
      </c>
      <c r="V551">
        <v>121.08</v>
      </c>
      <c r="W551">
        <v>3.68</v>
      </c>
      <c r="X551">
        <v>12.25</v>
      </c>
      <c r="Y551">
        <v>7.97</v>
      </c>
      <c r="Z551">
        <v>2</v>
      </c>
      <c r="AA551" t="s">
        <v>4250</v>
      </c>
      <c r="AB551">
        <v>1</v>
      </c>
      <c r="AC551">
        <v>0</v>
      </c>
      <c r="AD551">
        <v>3</v>
      </c>
      <c r="AF551" t="s">
        <v>7949</v>
      </c>
      <c r="AI551">
        <v>0</v>
      </c>
      <c r="AJ551">
        <v>0</v>
      </c>
      <c r="AK551" t="s">
        <v>7978</v>
      </c>
      <c r="AL551" t="s">
        <v>7978</v>
      </c>
    </row>
    <row r="552" spans="1:38" x14ac:dyDescent="0.25">
      <c r="A552" t="s">
        <v>5742</v>
      </c>
      <c r="B552" t="s">
        <v>4839</v>
      </c>
      <c r="C552" t="s">
        <v>4842</v>
      </c>
      <c r="D552">
        <v>92</v>
      </c>
      <c r="E552" t="s">
        <v>4845</v>
      </c>
      <c r="F552">
        <v>7.04</v>
      </c>
      <c r="G552">
        <v>0</v>
      </c>
      <c r="H552">
        <v>1</v>
      </c>
      <c r="I552" t="s">
        <v>6220</v>
      </c>
      <c r="K552" t="s">
        <v>6860</v>
      </c>
      <c r="L552" t="s">
        <v>6861</v>
      </c>
      <c r="M552" t="s">
        <v>6911</v>
      </c>
      <c r="N552">
        <v>9</v>
      </c>
      <c r="O552" t="s">
        <v>6977</v>
      </c>
      <c r="P552" t="s">
        <v>7468</v>
      </c>
      <c r="Q552">
        <v>7</v>
      </c>
      <c r="R552">
        <v>4</v>
      </c>
      <c r="S552">
        <v>0.37</v>
      </c>
      <c r="T552">
        <v>0.86</v>
      </c>
      <c r="U552">
        <v>547.49</v>
      </c>
      <c r="V552">
        <v>121.08</v>
      </c>
      <c r="W552">
        <v>3.68</v>
      </c>
      <c r="X552">
        <v>12.25</v>
      </c>
      <c r="Y552">
        <v>7.97</v>
      </c>
      <c r="Z552">
        <v>2</v>
      </c>
      <c r="AA552" t="s">
        <v>4250</v>
      </c>
      <c r="AB552">
        <v>1</v>
      </c>
      <c r="AC552">
        <v>0</v>
      </c>
      <c r="AD552">
        <v>3</v>
      </c>
      <c r="AF552" t="s">
        <v>7949</v>
      </c>
      <c r="AI552">
        <v>0</v>
      </c>
      <c r="AJ552">
        <v>0</v>
      </c>
      <c r="AK552" t="s">
        <v>7978</v>
      </c>
      <c r="AL552" t="s">
        <v>7978</v>
      </c>
    </row>
    <row r="553" spans="1:38" x14ac:dyDescent="0.25">
      <c r="A553" t="s">
        <v>5743</v>
      </c>
      <c r="B553" t="s">
        <v>4839</v>
      </c>
      <c r="C553" t="s">
        <v>4842</v>
      </c>
      <c r="D553">
        <v>43</v>
      </c>
      <c r="E553" t="s">
        <v>4845</v>
      </c>
      <c r="F553">
        <v>7.37</v>
      </c>
      <c r="G553">
        <v>0</v>
      </c>
      <c r="H553">
        <v>1</v>
      </c>
      <c r="I553" t="s">
        <v>6220</v>
      </c>
      <c r="J553" t="s">
        <v>6548</v>
      </c>
      <c r="K553" t="s">
        <v>6860</v>
      </c>
      <c r="L553" t="s">
        <v>6861</v>
      </c>
      <c r="M553" t="s">
        <v>6890</v>
      </c>
      <c r="N553">
        <v>9</v>
      </c>
      <c r="O553" t="s">
        <v>6949</v>
      </c>
      <c r="P553" t="s">
        <v>7469</v>
      </c>
      <c r="Q553">
        <v>7</v>
      </c>
      <c r="R553">
        <v>1</v>
      </c>
      <c r="S553">
        <v>2.35</v>
      </c>
      <c r="T553">
        <v>2.37</v>
      </c>
      <c r="U553">
        <v>419.46</v>
      </c>
      <c r="V553">
        <v>111.5</v>
      </c>
      <c r="W553">
        <v>1.79</v>
      </c>
      <c r="Y553">
        <v>5.79</v>
      </c>
      <c r="Z553">
        <v>2</v>
      </c>
      <c r="AA553" t="s">
        <v>4250</v>
      </c>
      <c r="AB553">
        <v>0</v>
      </c>
      <c r="AC553">
        <v>3</v>
      </c>
      <c r="AD553">
        <v>4.5169523809523806</v>
      </c>
      <c r="AF553" t="s">
        <v>7949</v>
      </c>
      <c r="AI553">
        <v>0</v>
      </c>
      <c r="AJ553">
        <v>0</v>
      </c>
    </row>
    <row r="554" spans="1:38" x14ac:dyDescent="0.25">
      <c r="A554" t="s">
        <v>5744</v>
      </c>
      <c r="B554" t="s">
        <v>4839</v>
      </c>
      <c r="C554" t="s">
        <v>4842</v>
      </c>
      <c r="D554">
        <v>43.6</v>
      </c>
      <c r="E554" t="s">
        <v>4845</v>
      </c>
      <c r="F554">
        <v>7.36</v>
      </c>
      <c r="G554">
        <v>0.36</v>
      </c>
      <c r="H554">
        <v>2</v>
      </c>
      <c r="I554" t="s">
        <v>6221</v>
      </c>
      <c r="J554" t="s">
        <v>6549</v>
      </c>
      <c r="K554" t="s">
        <v>6860</v>
      </c>
      <c r="L554" t="s">
        <v>6861</v>
      </c>
      <c r="M554" t="s">
        <v>6874</v>
      </c>
      <c r="N554">
        <v>8</v>
      </c>
      <c r="O554" t="s">
        <v>6931</v>
      </c>
      <c r="P554" t="s">
        <v>7470</v>
      </c>
      <c r="Q554">
        <v>7</v>
      </c>
      <c r="R554">
        <v>2</v>
      </c>
      <c r="S554">
        <v>4.05</v>
      </c>
      <c r="T554">
        <v>4.05</v>
      </c>
      <c r="U554">
        <v>403.49</v>
      </c>
      <c r="V554">
        <v>112.18</v>
      </c>
      <c r="W554">
        <v>2.48</v>
      </c>
      <c r="Y554">
        <v>1.37</v>
      </c>
      <c r="Z554">
        <v>3</v>
      </c>
      <c r="AA554" t="s">
        <v>4250</v>
      </c>
      <c r="AB554">
        <v>0</v>
      </c>
      <c r="AC554">
        <v>3</v>
      </c>
      <c r="AD554">
        <v>2.9250238095238088</v>
      </c>
      <c r="AF554" t="s">
        <v>7949</v>
      </c>
      <c r="AI554">
        <v>0</v>
      </c>
      <c r="AJ554">
        <v>0</v>
      </c>
    </row>
    <row r="555" spans="1:38" x14ac:dyDescent="0.25">
      <c r="A555" t="s">
        <v>5745</v>
      </c>
      <c r="B555" t="s">
        <v>4839</v>
      </c>
      <c r="C555" t="s">
        <v>4842</v>
      </c>
      <c r="D555">
        <v>44</v>
      </c>
      <c r="E555" t="s">
        <v>4845</v>
      </c>
      <c r="F555">
        <v>7.36</v>
      </c>
      <c r="G555">
        <v>0</v>
      </c>
      <c r="H555">
        <v>1</v>
      </c>
      <c r="I555" t="s">
        <v>6220</v>
      </c>
      <c r="J555" t="s">
        <v>6550</v>
      </c>
      <c r="K555" t="s">
        <v>6860</v>
      </c>
      <c r="L555" t="s">
        <v>6861</v>
      </c>
      <c r="M555" t="s">
        <v>6890</v>
      </c>
      <c r="N555">
        <v>9</v>
      </c>
      <c r="O555" t="s">
        <v>6949</v>
      </c>
      <c r="P555" t="s">
        <v>7471</v>
      </c>
      <c r="Q555">
        <v>6</v>
      </c>
      <c r="R555">
        <v>1</v>
      </c>
      <c r="S555">
        <v>2.85</v>
      </c>
      <c r="T555">
        <v>2.88</v>
      </c>
      <c r="U555">
        <v>394.45</v>
      </c>
      <c r="V555">
        <v>87.71</v>
      </c>
      <c r="W555">
        <v>1.92</v>
      </c>
      <c r="Y555">
        <v>6.21</v>
      </c>
      <c r="Z555">
        <v>2</v>
      </c>
      <c r="AA555" t="s">
        <v>4250</v>
      </c>
      <c r="AB555">
        <v>0</v>
      </c>
      <c r="AC555">
        <v>3</v>
      </c>
      <c r="AD555">
        <v>5.1622619047619036</v>
      </c>
      <c r="AF555" t="s">
        <v>7949</v>
      </c>
      <c r="AI555">
        <v>0</v>
      </c>
      <c r="AJ555">
        <v>0</v>
      </c>
    </row>
    <row r="556" spans="1:38" x14ac:dyDescent="0.25">
      <c r="A556" t="s">
        <v>5746</v>
      </c>
      <c r="B556" t="s">
        <v>4839</v>
      </c>
      <c r="C556" t="s">
        <v>4842</v>
      </c>
      <c r="D556">
        <v>44</v>
      </c>
      <c r="E556" t="s">
        <v>4845</v>
      </c>
      <c r="F556">
        <v>7.36</v>
      </c>
      <c r="G556">
        <v>0</v>
      </c>
      <c r="H556">
        <v>1</v>
      </c>
      <c r="I556" t="s">
        <v>6220</v>
      </c>
      <c r="J556" t="s">
        <v>6551</v>
      </c>
      <c r="K556" t="s">
        <v>6860</v>
      </c>
      <c r="L556" t="s">
        <v>6861</v>
      </c>
      <c r="M556" t="s">
        <v>6898</v>
      </c>
      <c r="N556">
        <v>8</v>
      </c>
      <c r="O556" t="s">
        <v>6959</v>
      </c>
      <c r="P556" t="s">
        <v>7472</v>
      </c>
      <c r="Q556">
        <v>5</v>
      </c>
      <c r="R556">
        <v>2</v>
      </c>
      <c r="S556">
        <v>-0.76</v>
      </c>
      <c r="T556">
        <v>-0.75</v>
      </c>
      <c r="U556">
        <v>414.43</v>
      </c>
      <c r="V556">
        <v>80.37</v>
      </c>
      <c r="W556">
        <v>4.18</v>
      </c>
      <c r="X556">
        <v>9.93</v>
      </c>
      <c r="Y556">
        <v>2.81</v>
      </c>
      <c r="Z556">
        <v>2</v>
      </c>
      <c r="AA556" t="s">
        <v>4250</v>
      </c>
      <c r="AB556">
        <v>0</v>
      </c>
      <c r="AC556">
        <v>3</v>
      </c>
      <c r="AD556">
        <v>5.1112142857142846</v>
      </c>
      <c r="AF556" t="s">
        <v>7949</v>
      </c>
      <c r="AI556">
        <v>0</v>
      </c>
      <c r="AJ556">
        <v>0</v>
      </c>
    </row>
    <row r="557" spans="1:38" x14ac:dyDescent="0.25">
      <c r="A557" t="s">
        <v>5747</v>
      </c>
      <c r="B557" t="s">
        <v>4839</v>
      </c>
      <c r="C557" t="s">
        <v>4842</v>
      </c>
      <c r="D557">
        <v>45</v>
      </c>
      <c r="E557" t="s">
        <v>4845</v>
      </c>
      <c r="F557">
        <v>7.35</v>
      </c>
      <c r="G557">
        <v>0</v>
      </c>
      <c r="H557">
        <v>1</v>
      </c>
      <c r="I557" t="s">
        <v>6220</v>
      </c>
      <c r="K557" t="s">
        <v>6860</v>
      </c>
      <c r="L557" t="s">
        <v>6861</v>
      </c>
      <c r="M557" t="s">
        <v>6909</v>
      </c>
      <c r="N557">
        <v>9</v>
      </c>
      <c r="O557" t="s">
        <v>6975</v>
      </c>
      <c r="P557" t="s">
        <v>7473</v>
      </c>
      <c r="Q557">
        <v>6</v>
      </c>
      <c r="R557">
        <v>1</v>
      </c>
      <c r="S557">
        <v>2.85</v>
      </c>
      <c r="T557">
        <v>2.93</v>
      </c>
      <c r="U557">
        <v>394.52</v>
      </c>
      <c r="V557">
        <v>82.62</v>
      </c>
      <c r="W557">
        <v>3.45</v>
      </c>
      <c r="Y557">
        <v>6.72</v>
      </c>
      <c r="Z557">
        <v>2</v>
      </c>
      <c r="AA557" t="s">
        <v>4250</v>
      </c>
      <c r="AB557">
        <v>0</v>
      </c>
      <c r="AC557">
        <v>3</v>
      </c>
      <c r="AD557">
        <v>5.1617619047619048</v>
      </c>
      <c r="AF557" t="s">
        <v>7949</v>
      </c>
      <c r="AI557">
        <v>0</v>
      </c>
      <c r="AJ557">
        <v>0</v>
      </c>
      <c r="AK557" t="s">
        <v>7989</v>
      </c>
      <c r="AL557" t="s">
        <v>7989</v>
      </c>
    </row>
    <row r="558" spans="1:38" x14ac:dyDescent="0.25">
      <c r="A558" t="s">
        <v>5748</v>
      </c>
      <c r="B558" t="s">
        <v>4839</v>
      </c>
      <c r="C558" t="s">
        <v>4842</v>
      </c>
      <c r="D558">
        <v>45</v>
      </c>
      <c r="E558" t="s">
        <v>4845</v>
      </c>
      <c r="F558">
        <v>7.35</v>
      </c>
      <c r="G558">
        <v>0</v>
      </c>
      <c r="H558">
        <v>1</v>
      </c>
      <c r="I558" t="s">
        <v>6220</v>
      </c>
      <c r="K558" t="s">
        <v>6860</v>
      </c>
      <c r="M558" t="s">
        <v>6875</v>
      </c>
      <c r="N558">
        <v>8</v>
      </c>
      <c r="O558" t="s">
        <v>6932</v>
      </c>
      <c r="P558" t="s">
        <v>7474</v>
      </c>
      <c r="Q558">
        <v>8</v>
      </c>
      <c r="R558">
        <v>3</v>
      </c>
      <c r="S558">
        <v>5.89</v>
      </c>
      <c r="T558">
        <v>5.98</v>
      </c>
      <c r="U558">
        <v>716.85</v>
      </c>
      <c r="V558">
        <v>137.51</v>
      </c>
      <c r="W558">
        <v>3.92</v>
      </c>
      <c r="X558">
        <v>13.9</v>
      </c>
      <c r="Y558">
        <v>6.91</v>
      </c>
      <c r="Z558">
        <v>3</v>
      </c>
      <c r="AA558" t="s">
        <v>4250</v>
      </c>
      <c r="AB558">
        <v>1</v>
      </c>
      <c r="AC558">
        <v>15</v>
      </c>
      <c r="AD558">
        <v>1.166666666666667</v>
      </c>
      <c r="AF558" t="s">
        <v>7949</v>
      </c>
      <c r="AI558">
        <v>0</v>
      </c>
      <c r="AJ558">
        <v>0</v>
      </c>
      <c r="AK558" t="s">
        <v>7966</v>
      </c>
      <c r="AL558" t="s">
        <v>7966</v>
      </c>
    </row>
    <row r="559" spans="1:38" x14ac:dyDescent="0.25">
      <c r="A559" t="s">
        <v>5749</v>
      </c>
      <c r="B559" t="s">
        <v>4839</v>
      </c>
      <c r="C559" t="s">
        <v>4842</v>
      </c>
      <c r="D559">
        <v>45</v>
      </c>
      <c r="E559" t="s">
        <v>4845</v>
      </c>
      <c r="F559">
        <v>7.35</v>
      </c>
      <c r="G559">
        <v>0</v>
      </c>
      <c r="H559">
        <v>1</v>
      </c>
      <c r="I559" t="s">
        <v>6220</v>
      </c>
      <c r="K559" t="s">
        <v>6860</v>
      </c>
      <c r="L559" t="s">
        <v>6861</v>
      </c>
      <c r="M559" t="s">
        <v>6884</v>
      </c>
      <c r="N559">
        <v>9</v>
      </c>
      <c r="O559" t="s">
        <v>6943</v>
      </c>
      <c r="P559" t="s">
        <v>7475</v>
      </c>
      <c r="Q559">
        <v>8</v>
      </c>
      <c r="R559">
        <v>2</v>
      </c>
      <c r="S559">
        <v>3.77</v>
      </c>
      <c r="T559">
        <v>3.79</v>
      </c>
      <c r="U559">
        <v>431.52</v>
      </c>
      <c r="V559">
        <v>109</v>
      </c>
      <c r="W559">
        <v>1.91</v>
      </c>
      <c r="Y559">
        <v>6.34</v>
      </c>
      <c r="Z559">
        <v>2</v>
      </c>
      <c r="AA559" t="s">
        <v>4250</v>
      </c>
      <c r="AB559">
        <v>0</v>
      </c>
      <c r="AC559">
        <v>3</v>
      </c>
      <c r="AD559">
        <v>3.0758095238095242</v>
      </c>
      <c r="AF559" t="s">
        <v>7949</v>
      </c>
      <c r="AI559">
        <v>0</v>
      </c>
      <c r="AJ559">
        <v>0</v>
      </c>
      <c r="AK559" t="s">
        <v>7970</v>
      </c>
      <c r="AL559" t="s">
        <v>7970</v>
      </c>
    </row>
    <row r="560" spans="1:38" x14ac:dyDescent="0.25">
      <c r="A560" t="s">
        <v>5750</v>
      </c>
      <c r="B560" t="s">
        <v>4839</v>
      </c>
      <c r="C560" t="s">
        <v>4842</v>
      </c>
      <c r="D560">
        <v>45</v>
      </c>
      <c r="E560" t="s">
        <v>4845</v>
      </c>
      <c r="F560">
        <v>7.35</v>
      </c>
      <c r="G560">
        <v>0.51</v>
      </c>
      <c r="H560">
        <v>2</v>
      </c>
      <c r="I560" t="s">
        <v>6220</v>
      </c>
      <c r="J560" t="s">
        <v>6552</v>
      </c>
      <c r="K560" t="s">
        <v>6860</v>
      </c>
      <c r="L560" t="s">
        <v>6861</v>
      </c>
      <c r="M560" t="s">
        <v>6893</v>
      </c>
      <c r="N560">
        <v>8</v>
      </c>
      <c r="O560" t="s">
        <v>6952</v>
      </c>
      <c r="P560" t="s">
        <v>7476</v>
      </c>
      <c r="Q560">
        <v>6</v>
      </c>
      <c r="R560">
        <v>3</v>
      </c>
      <c r="S560">
        <v>0.57999999999999996</v>
      </c>
      <c r="T560">
        <v>0.57999999999999996</v>
      </c>
      <c r="U560">
        <v>404.43</v>
      </c>
      <c r="V560">
        <v>127.97</v>
      </c>
      <c r="W560">
        <v>1.89</v>
      </c>
      <c r="X560">
        <v>13.49</v>
      </c>
      <c r="Y560">
        <v>0</v>
      </c>
      <c r="Z560">
        <v>3</v>
      </c>
      <c r="AA560" t="s">
        <v>4250</v>
      </c>
      <c r="AB560">
        <v>0</v>
      </c>
      <c r="AC560">
        <v>3</v>
      </c>
      <c r="AD560">
        <v>3.8493095238095241</v>
      </c>
      <c r="AF560" t="s">
        <v>7949</v>
      </c>
      <c r="AI560">
        <v>0</v>
      </c>
      <c r="AJ560">
        <v>0</v>
      </c>
    </row>
    <row r="561" spans="1:38" x14ac:dyDescent="0.25">
      <c r="A561" t="s">
        <v>5751</v>
      </c>
      <c r="B561" t="s">
        <v>4839</v>
      </c>
      <c r="C561" t="s">
        <v>4842</v>
      </c>
      <c r="D561">
        <v>45</v>
      </c>
      <c r="E561" t="s">
        <v>4845</v>
      </c>
      <c r="F561">
        <v>7.35</v>
      </c>
      <c r="G561">
        <v>0</v>
      </c>
      <c r="H561">
        <v>1</v>
      </c>
      <c r="I561" t="s">
        <v>6220</v>
      </c>
      <c r="K561" t="s">
        <v>6860</v>
      </c>
      <c r="L561" t="s">
        <v>6861</v>
      </c>
      <c r="M561" t="s">
        <v>6909</v>
      </c>
      <c r="N561">
        <v>9</v>
      </c>
      <c r="O561" t="s">
        <v>6975</v>
      </c>
      <c r="P561" t="s">
        <v>7477</v>
      </c>
      <c r="Q561">
        <v>6</v>
      </c>
      <c r="R561">
        <v>1</v>
      </c>
      <c r="S561">
        <v>2.88</v>
      </c>
      <c r="T561">
        <v>2.95</v>
      </c>
      <c r="U561">
        <v>394.52</v>
      </c>
      <c r="V561">
        <v>82.62</v>
      </c>
      <c r="W561">
        <v>3.31</v>
      </c>
      <c r="Y561">
        <v>6.73</v>
      </c>
      <c r="Z561">
        <v>2</v>
      </c>
      <c r="AA561" t="s">
        <v>4250</v>
      </c>
      <c r="AB561">
        <v>0</v>
      </c>
      <c r="AC561">
        <v>2</v>
      </c>
      <c r="AD561">
        <v>5.1467619047619051</v>
      </c>
      <c r="AF561" t="s">
        <v>7949</v>
      </c>
      <c r="AI561">
        <v>0</v>
      </c>
      <c r="AJ561">
        <v>0</v>
      </c>
      <c r="AK561" t="s">
        <v>7989</v>
      </c>
      <c r="AL561" t="s">
        <v>7989</v>
      </c>
    </row>
    <row r="562" spans="1:38" x14ac:dyDescent="0.25">
      <c r="A562" t="s">
        <v>5752</v>
      </c>
      <c r="B562" t="s">
        <v>4839</v>
      </c>
      <c r="C562" t="s">
        <v>4842</v>
      </c>
      <c r="D562">
        <v>45.3</v>
      </c>
      <c r="E562" t="s">
        <v>4845</v>
      </c>
      <c r="F562">
        <v>7.34</v>
      </c>
      <c r="G562">
        <v>0.19</v>
      </c>
      <c r="H562">
        <v>2</v>
      </c>
      <c r="I562" t="s">
        <v>6221</v>
      </c>
      <c r="J562" t="s">
        <v>6553</v>
      </c>
      <c r="K562" t="s">
        <v>6860</v>
      </c>
      <c r="L562" t="s">
        <v>6861</v>
      </c>
      <c r="M562" t="s">
        <v>6882</v>
      </c>
      <c r="N562">
        <v>8</v>
      </c>
      <c r="O562" t="s">
        <v>6941</v>
      </c>
      <c r="P562" t="s">
        <v>7478</v>
      </c>
      <c r="Q562">
        <v>7</v>
      </c>
      <c r="R562">
        <v>2</v>
      </c>
      <c r="S562">
        <v>1.45</v>
      </c>
      <c r="T562">
        <v>1.47</v>
      </c>
      <c r="U562">
        <v>478</v>
      </c>
      <c r="V562">
        <v>105.28</v>
      </c>
      <c r="W562">
        <v>4.09</v>
      </c>
      <c r="Y562">
        <v>5.96</v>
      </c>
      <c r="Z562">
        <v>3</v>
      </c>
      <c r="AA562" t="s">
        <v>4250</v>
      </c>
      <c r="AB562">
        <v>0</v>
      </c>
      <c r="AC562">
        <v>3</v>
      </c>
      <c r="AD562">
        <v>4.1478095238095234</v>
      </c>
      <c r="AF562" t="s">
        <v>7949</v>
      </c>
      <c r="AI562">
        <v>0</v>
      </c>
      <c r="AJ562">
        <v>0</v>
      </c>
    </row>
    <row r="563" spans="1:38" x14ac:dyDescent="0.25">
      <c r="A563" t="s">
        <v>5753</v>
      </c>
      <c r="B563" t="s">
        <v>4839</v>
      </c>
      <c r="C563" t="s">
        <v>4842</v>
      </c>
      <c r="D563">
        <v>46</v>
      </c>
      <c r="E563" t="s">
        <v>4845</v>
      </c>
      <c r="F563">
        <v>7.34</v>
      </c>
      <c r="G563">
        <v>0.43</v>
      </c>
      <c r="H563">
        <v>2</v>
      </c>
      <c r="I563" t="s">
        <v>6221</v>
      </c>
      <c r="J563" t="s">
        <v>6554</v>
      </c>
      <c r="K563" t="s">
        <v>6860</v>
      </c>
      <c r="L563" t="s">
        <v>6861</v>
      </c>
      <c r="M563" t="s">
        <v>6876</v>
      </c>
      <c r="N563">
        <v>9</v>
      </c>
      <c r="O563" t="s">
        <v>6933</v>
      </c>
      <c r="P563" t="s">
        <v>7479</v>
      </c>
      <c r="Q563">
        <v>5</v>
      </c>
      <c r="R563">
        <v>2</v>
      </c>
      <c r="S563">
        <v>2.2599999999999998</v>
      </c>
      <c r="T563">
        <v>2.2599999999999998</v>
      </c>
      <c r="U563">
        <v>378.45</v>
      </c>
      <c r="V563">
        <v>97.05</v>
      </c>
      <c r="W563">
        <v>2.44</v>
      </c>
      <c r="Y563">
        <v>0</v>
      </c>
      <c r="Z563">
        <v>2</v>
      </c>
      <c r="AA563" t="s">
        <v>4250</v>
      </c>
      <c r="AB563">
        <v>0</v>
      </c>
      <c r="AC563">
        <v>2</v>
      </c>
      <c r="AD563">
        <v>5.0032142857142858</v>
      </c>
      <c r="AF563" t="s">
        <v>7949</v>
      </c>
      <c r="AI563">
        <v>0</v>
      </c>
      <c r="AJ563">
        <v>0</v>
      </c>
    </row>
    <row r="564" spans="1:38" x14ac:dyDescent="0.25">
      <c r="A564" t="s">
        <v>5753</v>
      </c>
      <c r="B564" t="s">
        <v>4839</v>
      </c>
      <c r="C564" t="s">
        <v>4842</v>
      </c>
      <c r="D564">
        <v>46</v>
      </c>
      <c r="E564" t="s">
        <v>4845</v>
      </c>
      <c r="F564">
        <v>7.34</v>
      </c>
      <c r="G564">
        <v>0.43</v>
      </c>
      <c r="H564">
        <v>2</v>
      </c>
      <c r="I564" t="s">
        <v>6221</v>
      </c>
      <c r="J564" t="s">
        <v>6555</v>
      </c>
      <c r="K564" t="s">
        <v>6860</v>
      </c>
      <c r="L564" t="s">
        <v>6861</v>
      </c>
      <c r="M564" t="s">
        <v>6877</v>
      </c>
      <c r="N564">
        <v>9</v>
      </c>
      <c r="O564" t="s">
        <v>6934</v>
      </c>
      <c r="P564" t="s">
        <v>7479</v>
      </c>
      <c r="Q564">
        <v>5</v>
      </c>
      <c r="R564">
        <v>2</v>
      </c>
      <c r="S564">
        <v>2.2599999999999998</v>
      </c>
      <c r="T564">
        <v>2.2599999999999998</v>
      </c>
      <c r="U564">
        <v>378.45</v>
      </c>
      <c r="V564">
        <v>97.05</v>
      </c>
      <c r="W564">
        <v>2.44</v>
      </c>
      <c r="Y564">
        <v>0</v>
      </c>
      <c r="Z564">
        <v>2</v>
      </c>
      <c r="AA564" t="s">
        <v>4250</v>
      </c>
      <c r="AB564">
        <v>0</v>
      </c>
      <c r="AC564">
        <v>2</v>
      </c>
      <c r="AD564">
        <v>5.0032142857142858</v>
      </c>
      <c r="AF564" t="s">
        <v>7949</v>
      </c>
      <c r="AI564">
        <v>0</v>
      </c>
      <c r="AJ564">
        <v>0</v>
      </c>
    </row>
    <row r="565" spans="1:38" x14ac:dyDescent="0.25">
      <c r="A565" t="s">
        <v>5754</v>
      </c>
      <c r="B565" t="s">
        <v>4839</v>
      </c>
      <c r="C565" t="s">
        <v>4842</v>
      </c>
      <c r="D565">
        <v>46</v>
      </c>
      <c r="E565" t="s">
        <v>4845</v>
      </c>
      <c r="F565">
        <v>7.34</v>
      </c>
      <c r="G565">
        <v>0</v>
      </c>
      <c r="H565">
        <v>1</v>
      </c>
      <c r="I565" t="s">
        <v>6220</v>
      </c>
      <c r="J565" t="s">
        <v>6556</v>
      </c>
      <c r="K565" t="s">
        <v>6860</v>
      </c>
      <c r="L565" t="s">
        <v>6861</v>
      </c>
      <c r="M565" t="s">
        <v>6898</v>
      </c>
      <c r="N565">
        <v>8</v>
      </c>
      <c r="O565" t="s">
        <v>6959</v>
      </c>
      <c r="P565" t="s">
        <v>7480</v>
      </c>
      <c r="Q565">
        <v>5</v>
      </c>
      <c r="R565">
        <v>2</v>
      </c>
      <c r="S565">
        <v>-0.72</v>
      </c>
      <c r="T565">
        <v>-0.72</v>
      </c>
      <c r="U565">
        <v>432.42</v>
      </c>
      <c r="V565">
        <v>80.37</v>
      </c>
      <c r="W565">
        <v>4.34</v>
      </c>
      <c r="X565">
        <v>9.9600000000000009</v>
      </c>
      <c r="Y565">
        <v>2.81</v>
      </c>
      <c r="Z565">
        <v>2</v>
      </c>
      <c r="AA565" t="s">
        <v>4250</v>
      </c>
      <c r="AB565">
        <v>0</v>
      </c>
      <c r="AC565">
        <v>4</v>
      </c>
      <c r="AD565">
        <v>4.9827142857142857</v>
      </c>
      <c r="AF565" t="s">
        <v>7949</v>
      </c>
      <c r="AI565">
        <v>0</v>
      </c>
      <c r="AJ565">
        <v>0</v>
      </c>
    </row>
    <row r="566" spans="1:38" x14ac:dyDescent="0.25">
      <c r="A566" t="s">
        <v>5755</v>
      </c>
      <c r="B566" t="s">
        <v>4839</v>
      </c>
      <c r="C566" t="s">
        <v>4842</v>
      </c>
      <c r="D566">
        <v>47</v>
      </c>
      <c r="E566" t="s">
        <v>4845</v>
      </c>
      <c r="F566">
        <v>7.33</v>
      </c>
      <c r="G566">
        <v>0</v>
      </c>
      <c r="H566">
        <v>1</v>
      </c>
      <c r="I566" t="s">
        <v>6220</v>
      </c>
      <c r="K566" t="s">
        <v>6860</v>
      </c>
      <c r="L566" t="s">
        <v>6861</v>
      </c>
      <c r="M566" t="s">
        <v>6900</v>
      </c>
      <c r="N566">
        <v>9</v>
      </c>
      <c r="O566" t="s">
        <v>6962</v>
      </c>
      <c r="P566" t="s">
        <v>7481</v>
      </c>
      <c r="Q566">
        <v>2</v>
      </c>
      <c r="R566">
        <v>2</v>
      </c>
      <c r="S566">
        <v>3.76</v>
      </c>
      <c r="T566">
        <v>3.77</v>
      </c>
      <c r="U566">
        <v>339.83</v>
      </c>
      <c r="V566">
        <v>56.19</v>
      </c>
      <c r="W566">
        <v>3.61</v>
      </c>
      <c r="Y566">
        <v>5.08</v>
      </c>
      <c r="Z566">
        <v>2</v>
      </c>
      <c r="AA566" t="s">
        <v>4250</v>
      </c>
      <c r="AB566">
        <v>0</v>
      </c>
      <c r="AC566">
        <v>3</v>
      </c>
      <c r="AD566">
        <v>4.2350000000000003</v>
      </c>
      <c r="AF566" t="s">
        <v>7949</v>
      </c>
      <c r="AI566">
        <v>0</v>
      </c>
      <c r="AJ566">
        <v>0</v>
      </c>
      <c r="AK566" t="s">
        <v>7981</v>
      </c>
      <c r="AL566" t="s">
        <v>7981</v>
      </c>
    </row>
    <row r="567" spans="1:38" x14ac:dyDescent="0.25">
      <c r="A567" t="s">
        <v>5756</v>
      </c>
      <c r="B567" t="s">
        <v>4839</v>
      </c>
      <c r="C567" t="s">
        <v>4842</v>
      </c>
      <c r="D567">
        <v>47</v>
      </c>
      <c r="E567" t="s">
        <v>4845</v>
      </c>
      <c r="F567">
        <v>7.33</v>
      </c>
      <c r="G567">
        <v>0</v>
      </c>
      <c r="H567">
        <v>1</v>
      </c>
      <c r="I567" t="s">
        <v>6220</v>
      </c>
      <c r="K567" t="s">
        <v>6860</v>
      </c>
      <c r="L567" t="s">
        <v>6861</v>
      </c>
      <c r="M567" t="s">
        <v>6887</v>
      </c>
      <c r="N567">
        <v>9</v>
      </c>
      <c r="O567" t="s">
        <v>6946</v>
      </c>
      <c r="P567" t="s">
        <v>7482</v>
      </c>
      <c r="Q567">
        <v>4</v>
      </c>
      <c r="R567">
        <v>2</v>
      </c>
      <c r="S567">
        <v>1.48</v>
      </c>
      <c r="T567">
        <v>2.0299999999999998</v>
      </c>
      <c r="U567">
        <v>338.44</v>
      </c>
      <c r="V567">
        <v>69.08</v>
      </c>
      <c r="W567">
        <v>2.78</v>
      </c>
      <c r="Y567">
        <v>7.82</v>
      </c>
      <c r="Z567">
        <v>2</v>
      </c>
      <c r="AA567" t="s">
        <v>4250</v>
      </c>
      <c r="AB567">
        <v>0</v>
      </c>
      <c r="AC567">
        <v>2</v>
      </c>
      <c r="AD567">
        <v>5.5</v>
      </c>
      <c r="AF567" t="s">
        <v>7949</v>
      </c>
      <c r="AI567">
        <v>0</v>
      </c>
      <c r="AJ567">
        <v>0</v>
      </c>
      <c r="AK567" t="s">
        <v>7973</v>
      </c>
      <c r="AL567" t="s">
        <v>7973</v>
      </c>
    </row>
    <row r="568" spans="1:38" x14ac:dyDescent="0.25">
      <c r="A568" t="s">
        <v>5757</v>
      </c>
      <c r="B568" t="s">
        <v>4839</v>
      </c>
      <c r="C568" t="s">
        <v>4842</v>
      </c>
      <c r="D568">
        <v>48</v>
      </c>
      <c r="E568" t="s">
        <v>4845</v>
      </c>
      <c r="F568">
        <v>7.32</v>
      </c>
      <c r="G568">
        <v>0</v>
      </c>
      <c r="H568">
        <v>1</v>
      </c>
      <c r="I568" t="s">
        <v>6220</v>
      </c>
      <c r="K568" t="s">
        <v>6860</v>
      </c>
      <c r="L568" t="s">
        <v>6861</v>
      </c>
      <c r="M568" t="s">
        <v>6884</v>
      </c>
      <c r="N568">
        <v>9</v>
      </c>
      <c r="O568" t="s">
        <v>6943</v>
      </c>
      <c r="P568" t="s">
        <v>7483</v>
      </c>
      <c r="Q568">
        <v>8</v>
      </c>
      <c r="R568">
        <v>2</v>
      </c>
      <c r="S568">
        <v>3.95</v>
      </c>
      <c r="T568">
        <v>3.98</v>
      </c>
      <c r="U568">
        <v>429.48</v>
      </c>
      <c r="V568">
        <v>118.23</v>
      </c>
      <c r="W568">
        <v>1.58</v>
      </c>
      <c r="Y568">
        <v>6.34</v>
      </c>
      <c r="Z568">
        <v>2</v>
      </c>
      <c r="AA568" t="s">
        <v>4250</v>
      </c>
      <c r="AB568">
        <v>0</v>
      </c>
      <c r="AC568">
        <v>4</v>
      </c>
      <c r="AD568">
        <v>2.597714285714285</v>
      </c>
      <c r="AF568" t="s">
        <v>7949</v>
      </c>
      <c r="AI568">
        <v>0</v>
      </c>
      <c r="AJ568">
        <v>0</v>
      </c>
      <c r="AK568" t="s">
        <v>7970</v>
      </c>
      <c r="AL568" t="s">
        <v>7970</v>
      </c>
    </row>
    <row r="569" spans="1:38" x14ac:dyDescent="0.25">
      <c r="A569" t="s">
        <v>5758</v>
      </c>
      <c r="B569" t="s">
        <v>4839</v>
      </c>
      <c r="C569" t="s">
        <v>4842</v>
      </c>
      <c r="D569">
        <v>48</v>
      </c>
      <c r="E569" t="s">
        <v>4845</v>
      </c>
      <c r="F569">
        <v>7.32</v>
      </c>
      <c r="G569">
        <v>0</v>
      </c>
      <c r="H569">
        <v>1</v>
      </c>
      <c r="I569" t="s">
        <v>6220</v>
      </c>
      <c r="J569" t="s">
        <v>6557</v>
      </c>
      <c r="K569" t="s">
        <v>6860</v>
      </c>
      <c r="L569" t="s">
        <v>6861</v>
      </c>
      <c r="M569" t="s">
        <v>6882</v>
      </c>
      <c r="N569">
        <v>8</v>
      </c>
      <c r="O569" t="s">
        <v>6941</v>
      </c>
      <c r="P569" t="s">
        <v>7484</v>
      </c>
      <c r="Q569">
        <v>5</v>
      </c>
      <c r="R569">
        <v>2</v>
      </c>
      <c r="S569">
        <v>2.5099999999999998</v>
      </c>
      <c r="T569">
        <v>2.62</v>
      </c>
      <c r="U569">
        <v>448.01</v>
      </c>
      <c r="V569">
        <v>93.81</v>
      </c>
      <c r="W569">
        <v>4.8499999999999996</v>
      </c>
      <c r="Y569">
        <v>6.84</v>
      </c>
      <c r="Z569">
        <v>2</v>
      </c>
      <c r="AA569" t="s">
        <v>4250</v>
      </c>
      <c r="AB569">
        <v>0</v>
      </c>
      <c r="AC569">
        <v>2</v>
      </c>
      <c r="AD569">
        <v>4.489357142857143</v>
      </c>
      <c r="AF569" t="s">
        <v>7949</v>
      </c>
      <c r="AI569">
        <v>0</v>
      </c>
      <c r="AJ569">
        <v>0</v>
      </c>
    </row>
    <row r="570" spans="1:38" x14ac:dyDescent="0.25">
      <c r="A570" t="s">
        <v>5759</v>
      </c>
      <c r="B570" t="s">
        <v>4839</v>
      </c>
      <c r="C570" t="s">
        <v>4842</v>
      </c>
      <c r="D570">
        <v>50</v>
      </c>
      <c r="E570" t="s">
        <v>4845</v>
      </c>
      <c r="F570">
        <v>7.3</v>
      </c>
      <c r="G570">
        <v>0</v>
      </c>
      <c r="H570">
        <v>1</v>
      </c>
      <c r="I570" t="s">
        <v>6220</v>
      </c>
      <c r="K570" t="s">
        <v>6860</v>
      </c>
      <c r="L570" t="s">
        <v>6861</v>
      </c>
      <c r="M570" t="s">
        <v>6897</v>
      </c>
      <c r="N570">
        <v>9</v>
      </c>
      <c r="O570" t="s">
        <v>6958</v>
      </c>
      <c r="P570" t="s">
        <v>7485</v>
      </c>
      <c r="Q570">
        <v>6</v>
      </c>
      <c r="R570">
        <v>3</v>
      </c>
      <c r="S570">
        <v>3.84</v>
      </c>
      <c r="T570">
        <v>3.84</v>
      </c>
      <c r="U570">
        <v>536.44000000000005</v>
      </c>
      <c r="V570">
        <v>131.84</v>
      </c>
      <c r="W570">
        <v>4.51</v>
      </c>
      <c r="X570">
        <v>11.43</v>
      </c>
      <c r="Y570">
        <v>1.7</v>
      </c>
      <c r="Z570">
        <v>3</v>
      </c>
      <c r="AA570" t="s">
        <v>4250</v>
      </c>
      <c r="AB570">
        <v>1</v>
      </c>
      <c r="AC570">
        <v>8</v>
      </c>
      <c r="AD570">
        <v>1.8266666666666671</v>
      </c>
      <c r="AF570" t="s">
        <v>7949</v>
      </c>
      <c r="AI570">
        <v>0</v>
      </c>
      <c r="AJ570">
        <v>0</v>
      </c>
      <c r="AK570" t="s">
        <v>7979</v>
      </c>
      <c r="AL570" t="s">
        <v>7979</v>
      </c>
    </row>
    <row r="571" spans="1:38" x14ac:dyDescent="0.25">
      <c r="A571" t="s">
        <v>5760</v>
      </c>
      <c r="B571" t="s">
        <v>4839</v>
      </c>
      <c r="C571" t="s">
        <v>4842</v>
      </c>
      <c r="D571">
        <v>50</v>
      </c>
      <c r="E571" t="s">
        <v>4845</v>
      </c>
      <c r="F571">
        <v>7.3</v>
      </c>
      <c r="G571">
        <v>0</v>
      </c>
      <c r="H571">
        <v>1</v>
      </c>
      <c r="I571" t="s">
        <v>6220</v>
      </c>
      <c r="K571" t="s">
        <v>6860</v>
      </c>
      <c r="L571" t="s">
        <v>6861</v>
      </c>
      <c r="M571" t="s">
        <v>6897</v>
      </c>
      <c r="N571">
        <v>9</v>
      </c>
      <c r="O571" t="s">
        <v>6958</v>
      </c>
      <c r="P571" t="s">
        <v>7486</v>
      </c>
      <c r="Q571">
        <v>5</v>
      </c>
      <c r="R571">
        <v>3</v>
      </c>
      <c r="S571">
        <v>3.71</v>
      </c>
      <c r="T571">
        <v>3.71</v>
      </c>
      <c r="U571">
        <v>516.39</v>
      </c>
      <c r="V571">
        <v>131.84</v>
      </c>
      <c r="W571">
        <v>4.5599999999999996</v>
      </c>
      <c r="X571">
        <v>12.79</v>
      </c>
      <c r="Y571">
        <v>1.69</v>
      </c>
      <c r="Z571">
        <v>3</v>
      </c>
      <c r="AA571" t="s">
        <v>4250</v>
      </c>
      <c r="AB571">
        <v>1</v>
      </c>
      <c r="AC571">
        <v>7</v>
      </c>
      <c r="AD571">
        <v>1.956666666666667</v>
      </c>
      <c r="AF571" t="s">
        <v>7949</v>
      </c>
      <c r="AI571">
        <v>0</v>
      </c>
      <c r="AJ571">
        <v>0</v>
      </c>
      <c r="AK571" t="s">
        <v>7979</v>
      </c>
      <c r="AL571" t="s">
        <v>7979</v>
      </c>
    </row>
    <row r="572" spans="1:38" x14ac:dyDescent="0.25">
      <c r="A572" t="s">
        <v>5761</v>
      </c>
      <c r="B572" t="s">
        <v>4839</v>
      </c>
      <c r="C572" t="s">
        <v>4842</v>
      </c>
      <c r="D572">
        <v>50</v>
      </c>
      <c r="E572" t="s">
        <v>4845</v>
      </c>
      <c r="F572">
        <v>7.3</v>
      </c>
      <c r="G572">
        <v>0</v>
      </c>
      <c r="H572">
        <v>1</v>
      </c>
      <c r="I572" t="s">
        <v>6220</v>
      </c>
      <c r="K572" t="s">
        <v>6860</v>
      </c>
      <c r="L572" t="s">
        <v>6861</v>
      </c>
      <c r="M572" t="s">
        <v>6897</v>
      </c>
      <c r="N572">
        <v>9</v>
      </c>
      <c r="O572" t="s">
        <v>6958</v>
      </c>
      <c r="P572" t="s">
        <v>7487</v>
      </c>
      <c r="Q572">
        <v>6</v>
      </c>
      <c r="R572">
        <v>3</v>
      </c>
      <c r="S572">
        <v>3.41</v>
      </c>
      <c r="T572">
        <v>3.47</v>
      </c>
      <c r="U572">
        <v>533.41999999999996</v>
      </c>
      <c r="V572">
        <v>135.08000000000001</v>
      </c>
      <c r="W572">
        <v>3.71</v>
      </c>
      <c r="X572">
        <v>12.38</v>
      </c>
      <c r="Y572">
        <v>7.25</v>
      </c>
      <c r="Z572">
        <v>3</v>
      </c>
      <c r="AA572" t="s">
        <v>4250</v>
      </c>
      <c r="AB572">
        <v>1</v>
      </c>
      <c r="AC572">
        <v>8</v>
      </c>
      <c r="AD572">
        <v>2.226666666666667</v>
      </c>
      <c r="AF572" t="s">
        <v>7949</v>
      </c>
      <c r="AI572">
        <v>0</v>
      </c>
      <c r="AJ572">
        <v>0</v>
      </c>
      <c r="AK572" t="s">
        <v>7979</v>
      </c>
      <c r="AL572" t="s">
        <v>7979</v>
      </c>
    </row>
    <row r="573" spans="1:38" x14ac:dyDescent="0.25">
      <c r="A573" t="s">
        <v>5762</v>
      </c>
      <c r="B573" t="s">
        <v>4839</v>
      </c>
      <c r="C573" t="s">
        <v>4842</v>
      </c>
      <c r="D573">
        <v>50</v>
      </c>
      <c r="E573" t="s">
        <v>4845</v>
      </c>
      <c r="F573">
        <v>7.3</v>
      </c>
      <c r="G573">
        <v>0</v>
      </c>
      <c r="H573">
        <v>1</v>
      </c>
      <c r="I573" t="s">
        <v>6220</v>
      </c>
      <c r="K573" t="s">
        <v>6860</v>
      </c>
      <c r="L573" t="s">
        <v>6861</v>
      </c>
      <c r="M573" t="s">
        <v>6897</v>
      </c>
      <c r="N573">
        <v>9</v>
      </c>
      <c r="O573" t="s">
        <v>6958</v>
      </c>
      <c r="P573" t="s">
        <v>7488</v>
      </c>
      <c r="Q573">
        <v>6</v>
      </c>
      <c r="R573">
        <v>3</v>
      </c>
      <c r="S573">
        <v>3.25</v>
      </c>
      <c r="T573">
        <v>3.33</v>
      </c>
      <c r="U573">
        <v>513</v>
      </c>
      <c r="V573">
        <v>135.08000000000001</v>
      </c>
      <c r="W573">
        <v>3.37</v>
      </c>
      <c r="X573">
        <v>13.31</v>
      </c>
      <c r="Y573">
        <v>7.37</v>
      </c>
      <c r="Z573">
        <v>3</v>
      </c>
      <c r="AA573" t="s">
        <v>4250</v>
      </c>
      <c r="AB573">
        <v>1</v>
      </c>
      <c r="AC573">
        <v>8</v>
      </c>
      <c r="AD573">
        <v>2.3766666666666669</v>
      </c>
      <c r="AF573" t="s">
        <v>7949</v>
      </c>
      <c r="AI573">
        <v>0</v>
      </c>
      <c r="AJ573">
        <v>0</v>
      </c>
      <c r="AK573" t="s">
        <v>7979</v>
      </c>
      <c r="AL573" t="s">
        <v>7979</v>
      </c>
    </row>
    <row r="574" spans="1:38" x14ac:dyDescent="0.25">
      <c r="A574" t="s">
        <v>5763</v>
      </c>
      <c r="B574" t="s">
        <v>4839</v>
      </c>
      <c r="C574" t="s">
        <v>4842</v>
      </c>
      <c r="D574">
        <v>50.1</v>
      </c>
      <c r="E574" t="s">
        <v>4845</v>
      </c>
      <c r="F574">
        <v>7.3</v>
      </c>
      <c r="G574">
        <v>0</v>
      </c>
      <c r="H574">
        <v>1</v>
      </c>
      <c r="I574" t="s">
        <v>6220</v>
      </c>
      <c r="K574" t="s">
        <v>6860</v>
      </c>
      <c r="L574" t="s">
        <v>6861</v>
      </c>
      <c r="M574" t="s">
        <v>6868</v>
      </c>
      <c r="N574">
        <v>9</v>
      </c>
      <c r="O574" t="s">
        <v>6925</v>
      </c>
      <c r="P574" t="s">
        <v>7489</v>
      </c>
      <c r="Q574">
        <v>8</v>
      </c>
      <c r="R574">
        <v>6</v>
      </c>
      <c r="S574">
        <v>5.38</v>
      </c>
      <c r="T574">
        <v>5.38</v>
      </c>
      <c r="U574">
        <v>707.98</v>
      </c>
      <c r="V574">
        <v>174.96</v>
      </c>
      <c r="W574">
        <v>3.76</v>
      </c>
      <c r="X574">
        <v>11.23</v>
      </c>
      <c r="Y574">
        <v>0</v>
      </c>
      <c r="Z574">
        <v>1</v>
      </c>
      <c r="AA574" t="s">
        <v>4250</v>
      </c>
      <c r="AB574">
        <v>2</v>
      </c>
      <c r="AC574">
        <v>19</v>
      </c>
      <c r="AD574">
        <v>1</v>
      </c>
      <c r="AF574" t="s">
        <v>7949</v>
      </c>
      <c r="AI574">
        <v>0</v>
      </c>
      <c r="AJ574">
        <v>0</v>
      </c>
      <c r="AK574" t="s">
        <v>7961</v>
      </c>
      <c r="AL574" t="s">
        <v>7961</v>
      </c>
    </row>
    <row r="575" spans="1:38" x14ac:dyDescent="0.25">
      <c r="A575" t="s">
        <v>5764</v>
      </c>
      <c r="B575" t="s">
        <v>4839</v>
      </c>
      <c r="C575" t="s">
        <v>4842</v>
      </c>
      <c r="D575">
        <v>50.1</v>
      </c>
      <c r="E575" t="s">
        <v>4845</v>
      </c>
      <c r="F575">
        <v>7.3</v>
      </c>
      <c r="G575">
        <v>0</v>
      </c>
      <c r="H575">
        <v>1</v>
      </c>
      <c r="I575" t="s">
        <v>6220</v>
      </c>
      <c r="K575" t="s">
        <v>6860</v>
      </c>
      <c r="L575" t="s">
        <v>6861</v>
      </c>
      <c r="M575" t="s">
        <v>6873</v>
      </c>
      <c r="N575">
        <v>9</v>
      </c>
      <c r="O575" t="s">
        <v>6930</v>
      </c>
      <c r="P575" t="s">
        <v>7490</v>
      </c>
      <c r="Q575">
        <v>8</v>
      </c>
      <c r="R575">
        <v>6</v>
      </c>
      <c r="S575">
        <v>5.38</v>
      </c>
      <c r="T575">
        <v>5.38</v>
      </c>
      <c r="U575">
        <v>707.98</v>
      </c>
      <c r="V575">
        <v>174.96</v>
      </c>
      <c r="W575">
        <v>3.76</v>
      </c>
      <c r="X575">
        <v>11.23</v>
      </c>
      <c r="Y575">
        <v>0</v>
      </c>
      <c r="Z575">
        <v>1</v>
      </c>
      <c r="AA575" t="s">
        <v>4250</v>
      </c>
      <c r="AB575">
        <v>2</v>
      </c>
      <c r="AC575">
        <v>19</v>
      </c>
      <c r="AD575">
        <v>1</v>
      </c>
      <c r="AF575" t="s">
        <v>7949</v>
      </c>
      <c r="AI575">
        <v>0</v>
      </c>
      <c r="AJ575">
        <v>0</v>
      </c>
      <c r="AK575" t="s">
        <v>7965</v>
      </c>
      <c r="AL575" t="s">
        <v>7965</v>
      </c>
    </row>
    <row r="576" spans="1:38" x14ac:dyDescent="0.25">
      <c r="A576" t="s">
        <v>5764</v>
      </c>
      <c r="B576" t="s">
        <v>4839</v>
      </c>
      <c r="C576" t="s">
        <v>4842</v>
      </c>
      <c r="D576">
        <v>50.1</v>
      </c>
      <c r="E576" t="s">
        <v>4845</v>
      </c>
      <c r="F576">
        <v>7.3</v>
      </c>
      <c r="G576">
        <v>0</v>
      </c>
      <c r="H576">
        <v>1</v>
      </c>
      <c r="I576" t="s">
        <v>6220</v>
      </c>
      <c r="K576" t="s">
        <v>6860</v>
      </c>
      <c r="L576" t="s">
        <v>6861</v>
      </c>
      <c r="M576" t="s">
        <v>6872</v>
      </c>
      <c r="N576">
        <v>9</v>
      </c>
      <c r="O576" t="s">
        <v>6929</v>
      </c>
      <c r="P576" t="s">
        <v>7490</v>
      </c>
      <c r="Q576">
        <v>8</v>
      </c>
      <c r="R576">
        <v>6</v>
      </c>
      <c r="S576">
        <v>5.38</v>
      </c>
      <c r="T576">
        <v>5.38</v>
      </c>
      <c r="U576">
        <v>707.98</v>
      </c>
      <c r="V576">
        <v>174.96</v>
      </c>
      <c r="W576">
        <v>3.76</v>
      </c>
      <c r="X576">
        <v>11.23</v>
      </c>
      <c r="Y576">
        <v>0</v>
      </c>
      <c r="Z576">
        <v>1</v>
      </c>
      <c r="AA576" t="s">
        <v>4250</v>
      </c>
      <c r="AB576">
        <v>2</v>
      </c>
      <c r="AC576">
        <v>19</v>
      </c>
      <c r="AD576">
        <v>1</v>
      </c>
      <c r="AF576" t="s">
        <v>7949</v>
      </c>
      <c r="AI576">
        <v>0</v>
      </c>
      <c r="AJ576">
        <v>0</v>
      </c>
      <c r="AK576" t="s">
        <v>7964</v>
      </c>
      <c r="AL576" t="s">
        <v>7964</v>
      </c>
    </row>
    <row r="577" spans="1:38" x14ac:dyDescent="0.25">
      <c r="A577" t="s">
        <v>5765</v>
      </c>
      <c r="B577" t="s">
        <v>4839</v>
      </c>
      <c r="C577" t="s">
        <v>4842</v>
      </c>
      <c r="D577">
        <v>50.1</v>
      </c>
      <c r="E577" t="s">
        <v>4845</v>
      </c>
      <c r="F577">
        <v>7.3</v>
      </c>
      <c r="G577">
        <v>0</v>
      </c>
      <c r="H577">
        <v>1</v>
      </c>
      <c r="I577" t="s">
        <v>6220</v>
      </c>
      <c r="K577" t="s">
        <v>6860</v>
      </c>
      <c r="L577" t="s">
        <v>6861</v>
      </c>
      <c r="M577" t="s">
        <v>6885</v>
      </c>
      <c r="N577">
        <v>9</v>
      </c>
      <c r="O577" t="s">
        <v>6944</v>
      </c>
      <c r="P577" t="s">
        <v>7491</v>
      </c>
      <c r="Q577">
        <v>8</v>
      </c>
      <c r="R577">
        <v>6</v>
      </c>
      <c r="S577">
        <v>5.38</v>
      </c>
      <c r="T577">
        <v>5.38</v>
      </c>
      <c r="U577">
        <v>707.98</v>
      </c>
      <c r="V577">
        <v>174.96</v>
      </c>
      <c r="W577">
        <v>3.76</v>
      </c>
      <c r="X577">
        <v>11.23</v>
      </c>
      <c r="Y577">
        <v>0</v>
      </c>
      <c r="Z577">
        <v>1</v>
      </c>
      <c r="AA577" t="s">
        <v>4250</v>
      </c>
      <c r="AB577">
        <v>2</v>
      </c>
      <c r="AC577">
        <v>19</v>
      </c>
      <c r="AD577">
        <v>1</v>
      </c>
      <c r="AF577" t="s">
        <v>7949</v>
      </c>
      <c r="AI577">
        <v>0</v>
      </c>
      <c r="AJ577">
        <v>0</v>
      </c>
      <c r="AK577" t="s">
        <v>7971</v>
      </c>
      <c r="AL577" t="s">
        <v>7971</v>
      </c>
    </row>
    <row r="578" spans="1:38" x14ac:dyDescent="0.25">
      <c r="A578" t="s">
        <v>5765</v>
      </c>
      <c r="B578" t="s">
        <v>4839</v>
      </c>
      <c r="C578" t="s">
        <v>4842</v>
      </c>
      <c r="D578">
        <v>50.1</v>
      </c>
      <c r="E578" t="s">
        <v>4845</v>
      </c>
      <c r="F578">
        <v>7.3</v>
      </c>
      <c r="G578">
        <v>0</v>
      </c>
      <c r="H578">
        <v>1</v>
      </c>
      <c r="I578" t="s">
        <v>6220</v>
      </c>
      <c r="K578" t="s">
        <v>6860</v>
      </c>
      <c r="M578" t="s">
        <v>6865</v>
      </c>
      <c r="N578">
        <v>8</v>
      </c>
      <c r="O578" t="s">
        <v>6924</v>
      </c>
      <c r="P578" t="s">
        <v>7491</v>
      </c>
      <c r="Q578">
        <v>8</v>
      </c>
      <c r="R578">
        <v>6</v>
      </c>
      <c r="S578">
        <v>5.38</v>
      </c>
      <c r="T578">
        <v>5.38</v>
      </c>
      <c r="U578">
        <v>707.98</v>
      </c>
      <c r="V578">
        <v>174.96</v>
      </c>
      <c r="W578">
        <v>3.76</v>
      </c>
      <c r="X578">
        <v>11.23</v>
      </c>
      <c r="Y578">
        <v>0</v>
      </c>
      <c r="Z578">
        <v>1</v>
      </c>
      <c r="AA578" t="s">
        <v>4250</v>
      </c>
      <c r="AB578">
        <v>2</v>
      </c>
      <c r="AC578">
        <v>19</v>
      </c>
      <c r="AD578">
        <v>1</v>
      </c>
      <c r="AF578" t="s">
        <v>7949</v>
      </c>
      <c r="AI578">
        <v>0</v>
      </c>
      <c r="AJ578">
        <v>0</v>
      </c>
      <c r="AK578" t="s">
        <v>7960</v>
      </c>
      <c r="AL578" t="s">
        <v>7960</v>
      </c>
    </row>
    <row r="579" spans="1:38" x14ac:dyDescent="0.25">
      <c r="A579" t="s">
        <v>5766</v>
      </c>
      <c r="B579" t="s">
        <v>4839</v>
      </c>
      <c r="C579" t="s">
        <v>4842</v>
      </c>
      <c r="D579">
        <v>50.12</v>
      </c>
      <c r="E579" t="s">
        <v>4845</v>
      </c>
      <c r="F579">
        <v>7.3</v>
      </c>
      <c r="G579">
        <v>0</v>
      </c>
      <c r="H579">
        <v>1</v>
      </c>
      <c r="I579" t="s">
        <v>6220</v>
      </c>
      <c r="K579" t="s">
        <v>6860</v>
      </c>
      <c r="M579" t="s">
        <v>6865</v>
      </c>
      <c r="N579">
        <v>8</v>
      </c>
      <c r="O579" t="s">
        <v>6984</v>
      </c>
      <c r="P579" t="s">
        <v>7492</v>
      </c>
      <c r="Q579">
        <v>6</v>
      </c>
      <c r="R579">
        <v>1</v>
      </c>
      <c r="S579">
        <v>3.8</v>
      </c>
      <c r="T579">
        <v>3.82</v>
      </c>
      <c r="U579">
        <v>494.66</v>
      </c>
      <c r="V579">
        <v>102.32</v>
      </c>
      <c r="W579">
        <v>5</v>
      </c>
      <c r="Y579">
        <v>6.11</v>
      </c>
      <c r="Z579">
        <v>3</v>
      </c>
      <c r="AA579" t="s">
        <v>4250</v>
      </c>
      <c r="AB579">
        <v>0</v>
      </c>
      <c r="AC579">
        <v>10</v>
      </c>
      <c r="AD579">
        <v>3.1508095238095239</v>
      </c>
      <c r="AF579" t="s">
        <v>7949</v>
      </c>
      <c r="AI579">
        <v>0</v>
      </c>
      <c r="AJ579">
        <v>0</v>
      </c>
      <c r="AK579" t="s">
        <v>7995</v>
      </c>
      <c r="AL579" t="s">
        <v>7995</v>
      </c>
    </row>
    <row r="580" spans="1:38" x14ac:dyDescent="0.25">
      <c r="A580" t="s">
        <v>5766</v>
      </c>
      <c r="B580" t="s">
        <v>4839</v>
      </c>
      <c r="C580" t="s">
        <v>4842</v>
      </c>
      <c r="D580">
        <v>51.9</v>
      </c>
      <c r="E580" t="s">
        <v>4845</v>
      </c>
      <c r="F580">
        <v>7.29</v>
      </c>
      <c r="G580">
        <v>0</v>
      </c>
      <c r="H580">
        <v>1</v>
      </c>
      <c r="I580" t="s">
        <v>6220</v>
      </c>
      <c r="K580" t="s">
        <v>6860</v>
      </c>
      <c r="M580" t="s">
        <v>6865</v>
      </c>
      <c r="N580">
        <v>8</v>
      </c>
      <c r="O580" t="s">
        <v>6984</v>
      </c>
      <c r="P580" t="s">
        <v>7492</v>
      </c>
      <c r="Q580">
        <v>6</v>
      </c>
      <c r="R580">
        <v>1</v>
      </c>
      <c r="S580">
        <v>3.8</v>
      </c>
      <c r="T580">
        <v>3.82</v>
      </c>
      <c r="U580">
        <v>494.66</v>
      </c>
      <c r="V580">
        <v>102.32</v>
      </c>
      <c r="W580">
        <v>5</v>
      </c>
      <c r="Y580">
        <v>6.11</v>
      </c>
      <c r="Z580">
        <v>3</v>
      </c>
      <c r="AA580" t="s">
        <v>4250</v>
      </c>
      <c r="AB580">
        <v>0</v>
      </c>
      <c r="AC580">
        <v>10</v>
      </c>
      <c r="AD580">
        <v>3.1508095238095239</v>
      </c>
      <c r="AF580" t="s">
        <v>7949</v>
      </c>
      <c r="AI580">
        <v>0</v>
      </c>
      <c r="AJ580">
        <v>0</v>
      </c>
      <c r="AK580" t="s">
        <v>7995</v>
      </c>
      <c r="AL580" t="s">
        <v>7995</v>
      </c>
    </row>
    <row r="581" spans="1:38" x14ac:dyDescent="0.25">
      <c r="A581" t="s">
        <v>5767</v>
      </c>
      <c r="B581" t="s">
        <v>4839</v>
      </c>
      <c r="C581" t="s">
        <v>4842</v>
      </c>
      <c r="D581">
        <v>50.71</v>
      </c>
      <c r="E581" t="s">
        <v>4845</v>
      </c>
      <c r="F581">
        <v>7.29</v>
      </c>
      <c r="G581">
        <v>0.56000000000000005</v>
      </c>
      <c r="H581">
        <v>2</v>
      </c>
      <c r="I581" t="s">
        <v>6221</v>
      </c>
      <c r="J581" t="s">
        <v>6558</v>
      </c>
      <c r="K581" t="s">
        <v>6860</v>
      </c>
      <c r="L581" t="s">
        <v>6861</v>
      </c>
      <c r="M581" t="s">
        <v>6893</v>
      </c>
      <c r="N581">
        <v>8</v>
      </c>
      <c r="O581" t="s">
        <v>6952</v>
      </c>
      <c r="P581" t="s">
        <v>7493</v>
      </c>
      <c r="Q581">
        <v>7</v>
      </c>
      <c r="R581">
        <v>2</v>
      </c>
      <c r="S581">
        <v>3.63</v>
      </c>
      <c r="T581">
        <v>3.63</v>
      </c>
      <c r="U581">
        <v>490.37</v>
      </c>
      <c r="V581">
        <v>112.18</v>
      </c>
      <c r="W581">
        <v>3.93</v>
      </c>
      <c r="Y581">
        <v>0</v>
      </c>
      <c r="Z581">
        <v>3</v>
      </c>
      <c r="AA581" t="s">
        <v>4250</v>
      </c>
      <c r="AB581">
        <v>0</v>
      </c>
      <c r="AC581">
        <v>3</v>
      </c>
      <c r="AD581">
        <v>2.6994523809523812</v>
      </c>
      <c r="AF581" t="s">
        <v>7949</v>
      </c>
      <c r="AI581">
        <v>0</v>
      </c>
      <c r="AJ581">
        <v>0</v>
      </c>
    </row>
    <row r="582" spans="1:38" x14ac:dyDescent="0.25">
      <c r="A582" t="s">
        <v>5768</v>
      </c>
      <c r="B582" t="s">
        <v>4839</v>
      </c>
      <c r="C582" t="s">
        <v>4842</v>
      </c>
      <c r="D582">
        <v>51</v>
      </c>
      <c r="E582" t="s">
        <v>4845</v>
      </c>
      <c r="F582">
        <v>7.29</v>
      </c>
      <c r="G582">
        <v>0.4</v>
      </c>
      <c r="H582">
        <v>2</v>
      </c>
      <c r="I582" t="s">
        <v>6220</v>
      </c>
      <c r="K582" t="s">
        <v>6860</v>
      </c>
      <c r="L582" t="s">
        <v>6861</v>
      </c>
      <c r="M582" t="s">
        <v>6891</v>
      </c>
      <c r="N582">
        <v>9</v>
      </c>
      <c r="O582" t="s">
        <v>6950</v>
      </c>
      <c r="P582" t="s">
        <v>7494</v>
      </c>
      <c r="Q582">
        <v>5</v>
      </c>
      <c r="R582">
        <v>4</v>
      </c>
      <c r="S582">
        <v>0.56000000000000005</v>
      </c>
      <c r="T582">
        <v>1.78</v>
      </c>
      <c r="U582">
        <v>551.64</v>
      </c>
      <c r="V582">
        <v>96.94</v>
      </c>
      <c r="W582">
        <v>2.8</v>
      </c>
      <c r="X582">
        <v>12.74</v>
      </c>
      <c r="Y582">
        <v>8.59</v>
      </c>
      <c r="Z582">
        <v>3</v>
      </c>
      <c r="AA582" t="s">
        <v>4250</v>
      </c>
      <c r="AB582">
        <v>1</v>
      </c>
      <c r="AC582">
        <v>12</v>
      </c>
      <c r="AD582">
        <v>3.4736666666666669</v>
      </c>
      <c r="AF582" t="s">
        <v>7952</v>
      </c>
      <c r="AI582">
        <v>0</v>
      </c>
      <c r="AJ582">
        <v>0</v>
      </c>
      <c r="AK582" t="s">
        <v>7975</v>
      </c>
      <c r="AL582" t="s">
        <v>7975</v>
      </c>
    </row>
    <row r="583" spans="1:38" x14ac:dyDescent="0.25">
      <c r="A583" t="s">
        <v>5769</v>
      </c>
      <c r="B583" t="s">
        <v>4839</v>
      </c>
      <c r="C583" t="s">
        <v>4842</v>
      </c>
      <c r="D583">
        <v>51</v>
      </c>
      <c r="E583" t="s">
        <v>4845</v>
      </c>
      <c r="F583">
        <v>7.29</v>
      </c>
      <c r="G583">
        <v>0.55000000000000004</v>
      </c>
      <c r="H583">
        <v>2</v>
      </c>
      <c r="I583" t="s">
        <v>6221</v>
      </c>
      <c r="J583" t="s">
        <v>6559</v>
      </c>
      <c r="K583" t="s">
        <v>6860</v>
      </c>
      <c r="L583" t="s">
        <v>6861</v>
      </c>
      <c r="M583" t="s">
        <v>6880</v>
      </c>
      <c r="N583">
        <v>8</v>
      </c>
      <c r="O583" t="s">
        <v>6939</v>
      </c>
      <c r="P583" t="s">
        <v>7495</v>
      </c>
      <c r="Q583">
        <v>7</v>
      </c>
      <c r="R583">
        <v>2</v>
      </c>
      <c r="S583">
        <v>3.02</v>
      </c>
      <c r="T583">
        <v>3.03</v>
      </c>
      <c r="U583">
        <v>420.47</v>
      </c>
      <c r="V583">
        <v>111.51</v>
      </c>
      <c r="W583">
        <v>0.82</v>
      </c>
      <c r="Y583">
        <v>5.81</v>
      </c>
      <c r="Z583">
        <v>2</v>
      </c>
      <c r="AA583" t="s">
        <v>4250</v>
      </c>
      <c r="AB583">
        <v>0</v>
      </c>
      <c r="AC583">
        <v>3</v>
      </c>
      <c r="AD583">
        <v>3.8260714285714279</v>
      </c>
      <c r="AF583" t="s">
        <v>7949</v>
      </c>
      <c r="AI583">
        <v>0</v>
      </c>
      <c r="AJ583">
        <v>0</v>
      </c>
    </row>
    <row r="584" spans="1:38" x14ac:dyDescent="0.25">
      <c r="A584" t="s">
        <v>5770</v>
      </c>
      <c r="B584" t="s">
        <v>4839</v>
      </c>
      <c r="C584" t="s">
        <v>4842</v>
      </c>
      <c r="D584">
        <v>51</v>
      </c>
      <c r="E584" t="s">
        <v>4845</v>
      </c>
      <c r="F584">
        <v>7.29</v>
      </c>
      <c r="G584">
        <v>0</v>
      </c>
      <c r="H584">
        <v>1</v>
      </c>
      <c r="I584" t="s">
        <v>6220</v>
      </c>
      <c r="J584" t="s">
        <v>6560</v>
      </c>
      <c r="K584" t="s">
        <v>6860</v>
      </c>
      <c r="L584" t="s">
        <v>6861</v>
      </c>
      <c r="M584" t="s">
        <v>6898</v>
      </c>
      <c r="N584">
        <v>8</v>
      </c>
      <c r="O584" t="s">
        <v>6959</v>
      </c>
      <c r="P584" t="s">
        <v>7496</v>
      </c>
      <c r="Q584">
        <v>5</v>
      </c>
      <c r="R584">
        <v>2</v>
      </c>
      <c r="S584">
        <v>-1.56</v>
      </c>
      <c r="T584">
        <v>-1.56</v>
      </c>
      <c r="U584">
        <v>419.38</v>
      </c>
      <c r="V584">
        <v>104.16</v>
      </c>
      <c r="W584">
        <v>3.68</v>
      </c>
      <c r="X584">
        <v>10.02</v>
      </c>
      <c r="Y584">
        <v>2.81</v>
      </c>
      <c r="Z584">
        <v>2</v>
      </c>
      <c r="AA584" t="s">
        <v>4250</v>
      </c>
      <c r="AB584">
        <v>0</v>
      </c>
      <c r="AC584">
        <v>3</v>
      </c>
      <c r="AD584">
        <v>4.6038571428571444</v>
      </c>
      <c r="AF584" t="s">
        <v>7949</v>
      </c>
      <c r="AI584">
        <v>0</v>
      </c>
      <c r="AJ584">
        <v>0</v>
      </c>
    </row>
    <row r="585" spans="1:38" x14ac:dyDescent="0.25">
      <c r="A585" t="s">
        <v>5771</v>
      </c>
      <c r="B585" t="s">
        <v>4839</v>
      </c>
      <c r="C585" t="s">
        <v>4842</v>
      </c>
      <c r="D585">
        <v>51.5</v>
      </c>
      <c r="E585" t="s">
        <v>4845</v>
      </c>
      <c r="F585">
        <v>7.29</v>
      </c>
      <c r="G585">
        <v>0</v>
      </c>
      <c r="H585">
        <v>1</v>
      </c>
      <c r="I585" t="s">
        <v>6220</v>
      </c>
      <c r="J585" t="s">
        <v>6561</v>
      </c>
      <c r="K585" t="s">
        <v>6860</v>
      </c>
      <c r="L585" t="s">
        <v>6861</v>
      </c>
      <c r="M585" t="s">
        <v>6907</v>
      </c>
      <c r="N585">
        <v>9</v>
      </c>
      <c r="O585" t="s">
        <v>6972</v>
      </c>
      <c r="P585" t="s">
        <v>7497</v>
      </c>
      <c r="Q585">
        <v>7</v>
      </c>
      <c r="R585">
        <v>2</v>
      </c>
      <c r="S585">
        <v>2.59</v>
      </c>
      <c r="T585">
        <v>2.61</v>
      </c>
      <c r="U585">
        <v>446.87</v>
      </c>
      <c r="V585">
        <v>108.06</v>
      </c>
      <c r="W585">
        <v>2.85</v>
      </c>
      <c r="X585">
        <v>9.27</v>
      </c>
      <c r="Y585">
        <v>5.87</v>
      </c>
      <c r="Z585">
        <v>2</v>
      </c>
      <c r="AA585" t="s">
        <v>4250</v>
      </c>
      <c r="AB585">
        <v>0</v>
      </c>
      <c r="AC585">
        <v>2</v>
      </c>
      <c r="AD585">
        <v>3.9824999999999999</v>
      </c>
      <c r="AF585" t="s">
        <v>7949</v>
      </c>
      <c r="AI585">
        <v>0</v>
      </c>
      <c r="AJ585">
        <v>0</v>
      </c>
    </row>
    <row r="586" spans="1:38" x14ac:dyDescent="0.25">
      <c r="A586" t="s">
        <v>5771</v>
      </c>
      <c r="B586" t="s">
        <v>4839</v>
      </c>
      <c r="C586" t="s">
        <v>4842</v>
      </c>
      <c r="D586">
        <v>51.5</v>
      </c>
      <c r="E586" t="s">
        <v>4845</v>
      </c>
      <c r="F586">
        <v>7.29</v>
      </c>
      <c r="G586">
        <v>0</v>
      </c>
      <c r="H586">
        <v>1</v>
      </c>
      <c r="I586" t="s">
        <v>6220</v>
      </c>
      <c r="J586" t="s">
        <v>6562</v>
      </c>
      <c r="K586" t="s">
        <v>6860</v>
      </c>
      <c r="L586" t="s">
        <v>6861</v>
      </c>
      <c r="M586" t="s">
        <v>6908</v>
      </c>
      <c r="N586">
        <v>8</v>
      </c>
      <c r="O586" t="s">
        <v>6973</v>
      </c>
      <c r="P586" t="s">
        <v>7497</v>
      </c>
      <c r="Q586">
        <v>7</v>
      </c>
      <c r="R586">
        <v>2</v>
      </c>
      <c r="S586">
        <v>2.59</v>
      </c>
      <c r="T586">
        <v>2.61</v>
      </c>
      <c r="U586">
        <v>446.87</v>
      </c>
      <c r="V586">
        <v>108.06</v>
      </c>
      <c r="W586">
        <v>2.85</v>
      </c>
      <c r="X586">
        <v>9.27</v>
      </c>
      <c r="Y586">
        <v>5.87</v>
      </c>
      <c r="Z586">
        <v>2</v>
      </c>
      <c r="AA586" t="s">
        <v>4250</v>
      </c>
      <c r="AB586">
        <v>0</v>
      </c>
      <c r="AC586">
        <v>2</v>
      </c>
      <c r="AD586">
        <v>3.9824999999999999</v>
      </c>
      <c r="AF586" t="s">
        <v>7949</v>
      </c>
      <c r="AI586">
        <v>0</v>
      </c>
      <c r="AJ586">
        <v>0</v>
      </c>
    </row>
    <row r="587" spans="1:38" x14ac:dyDescent="0.25">
      <c r="A587" t="s">
        <v>5772</v>
      </c>
      <c r="B587" t="s">
        <v>4839</v>
      </c>
      <c r="C587" t="s">
        <v>4842</v>
      </c>
      <c r="D587">
        <v>51.64</v>
      </c>
      <c r="E587" t="s">
        <v>4845</v>
      </c>
      <c r="F587">
        <v>7.29</v>
      </c>
      <c r="G587">
        <v>0.59</v>
      </c>
      <c r="H587">
        <v>2</v>
      </c>
      <c r="I587" t="s">
        <v>6220</v>
      </c>
      <c r="J587" t="s">
        <v>6563</v>
      </c>
      <c r="K587" t="s">
        <v>6860</v>
      </c>
      <c r="L587" t="s">
        <v>6861</v>
      </c>
      <c r="M587" t="s">
        <v>6893</v>
      </c>
      <c r="N587">
        <v>8</v>
      </c>
      <c r="O587" t="s">
        <v>6952</v>
      </c>
      <c r="P587" t="s">
        <v>7498</v>
      </c>
      <c r="Q587">
        <v>8</v>
      </c>
      <c r="R587">
        <v>2</v>
      </c>
      <c r="S587">
        <v>3.37</v>
      </c>
      <c r="T587">
        <v>3.37</v>
      </c>
      <c r="U587">
        <v>503.94</v>
      </c>
      <c r="V587">
        <v>121.41</v>
      </c>
      <c r="W587">
        <v>3.73</v>
      </c>
      <c r="Y587">
        <v>0</v>
      </c>
      <c r="Z587">
        <v>3</v>
      </c>
      <c r="AA587" t="s">
        <v>4250</v>
      </c>
      <c r="AB587">
        <v>1</v>
      </c>
      <c r="AC587">
        <v>5</v>
      </c>
      <c r="AD587">
        <v>2.63</v>
      </c>
      <c r="AF587" t="s">
        <v>7949</v>
      </c>
      <c r="AI587">
        <v>0</v>
      </c>
      <c r="AJ587">
        <v>0</v>
      </c>
    </row>
    <row r="588" spans="1:38" x14ac:dyDescent="0.25">
      <c r="A588" t="s">
        <v>5773</v>
      </c>
      <c r="B588" t="s">
        <v>4839</v>
      </c>
      <c r="C588" t="s">
        <v>4842</v>
      </c>
      <c r="D588">
        <v>52.5</v>
      </c>
      <c r="E588" t="s">
        <v>4845</v>
      </c>
      <c r="F588">
        <v>7.28</v>
      </c>
      <c r="G588">
        <v>0.65</v>
      </c>
      <c r="H588">
        <v>3</v>
      </c>
      <c r="I588" t="s">
        <v>6220</v>
      </c>
      <c r="K588" t="s">
        <v>6860</v>
      </c>
      <c r="L588" t="s">
        <v>6861</v>
      </c>
      <c r="M588" t="s">
        <v>6864</v>
      </c>
      <c r="N588">
        <v>9</v>
      </c>
      <c r="O588" t="s">
        <v>6938</v>
      </c>
      <c r="P588" t="s">
        <v>7499</v>
      </c>
      <c r="Q588">
        <v>7</v>
      </c>
      <c r="R588">
        <v>5</v>
      </c>
      <c r="S588">
        <v>2.83</v>
      </c>
      <c r="T588">
        <v>2.83</v>
      </c>
      <c r="U588">
        <v>639.86</v>
      </c>
      <c r="V588">
        <v>174.01</v>
      </c>
      <c r="W588">
        <v>2.42</v>
      </c>
      <c r="X588">
        <v>13.79</v>
      </c>
      <c r="Y588">
        <v>0</v>
      </c>
      <c r="Z588">
        <v>1</v>
      </c>
      <c r="AA588" t="s">
        <v>4250</v>
      </c>
      <c r="AB588">
        <v>1</v>
      </c>
      <c r="AC588">
        <v>17</v>
      </c>
      <c r="AD588">
        <v>2.585</v>
      </c>
      <c r="AF588" t="s">
        <v>7949</v>
      </c>
      <c r="AI588">
        <v>0</v>
      </c>
      <c r="AJ588">
        <v>0</v>
      </c>
      <c r="AK588" t="s">
        <v>7968</v>
      </c>
      <c r="AL588" t="s">
        <v>7968</v>
      </c>
    </row>
    <row r="589" spans="1:38" x14ac:dyDescent="0.25">
      <c r="A589" t="s">
        <v>5774</v>
      </c>
      <c r="B589" t="s">
        <v>4839</v>
      </c>
      <c r="C589" t="s">
        <v>4842</v>
      </c>
      <c r="D589">
        <v>52.7</v>
      </c>
      <c r="E589" t="s">
        <v>4845</v>
      </c>
      <c r="F589">
        <v>7.28</v>
      </c>
      <c r="G589">
        <v>0</v>
      </c>
      <c r="H589">
        <v>1</v>
      </c>
      <c r="I589" t="s">
        <v>6220</v>
      </c>
      <c r="J589" t="s">
        <v>6564</v>
      </c>
      <c r="K589" t="s">
        <v>6860</v>
      </c>
      <c r="L589" t="s">
        <v>6861</v>
      </c>
      <c r="M589" t="s">
        <v>6907</v>
      </c>
      <c r="N589">
        <v>9</v>
      </c>
      <c r="O589" t="s">
        <v>6972</v>
      </c>
      <c r="P589" t="s">
        <v>7500</v>
      </c>
      <c r="Q589">
        <v>7</v>
      </c>
      <c r="R589">
        <v>2</v>
      </c>
      <c r="S589">
        <v>2.56</v>
      </c>
      <c r="T589">
        <v>2.63</v>
      </c>
      <c r="U589">
        <v>429.43</v>
      </c>
      <c r="V589">
        <v>111.72</v>
      </c>
      <c r="W589">
        <v>3.16</v>
      </c>
      <c r="X589">
        <v>9.59</v>
      </c>
      <c r="Y589">
        <v>6.57</v>
      </c>
      <c r="Z589">
        <v>2</v>
      </c>
      <c r="AA589" t="s">
        <v>4250</v>
      </c>
      <c r="AB589">
        <v>0</v>
      </c>
      <c r="AC589">
        <v>3</v>
      </c>
      <c r="AD589">
        <v>4.0000714285714283</v>
      </c>
      <c r="AF589" t="s">
        <v>7949</v>
      </c>
      <c r="AI589">
        <v>0</v>
      </c>
      <c r="AJ589">
        <v>0</v>
      </c>
    </row>
    <row r="590" spans="1:38" x14ac:dyDescent="0.25">
      <c r="A590" t="s">
        <v>5774</v>
      </c>
      <c r="B590" t="s">
        <v>4839</v>
      </c>
      <c r="C590" t="s">
        <v>4842</v>
      </c>
      <c r="D590">
        <v>52.7</v>
      </c>
      <c r="E590" t="s">
        <v>4845</v>
      </c>
      <c r="F590">
        <v>7.28</v>
      </c>
      <c r="G590">
        <v>0</v>
      </c>
      <c r="H590">
        <v>1</v>
      </c>
      <c r="I590" t="s">
        <v>6220</v>
      </c>
      <c r="J590" t="s">
        <v>6565</v>
      </c>
      <c r="K590" t="s">
        <v>6860</v>
      </c>
      <c r="L590" t="s">
        <v>6861</v>
      </c>
      <c r="M590" t="s">
        <v>6908</v>
      </c>
      <c r="N590">
        <v>8</v>
      </c>
      <c r="O590" t="s">
        <v>6973</v>
      </c>
      <c r="P590" t="s">
        <v>7500</v>
      </c>
      <c r="Q590">
        <v>7</v>
      </c>
      <c r="R590">
        <v>2</v>
      </c>
      <c r="S590">
        <v>2.56</v>
      </c>
      <c r="T590">
        <v>2.63</v>
      </c>
      <c r="U590">
        <v>429.43</v>
      </c>
      <c r="V590">
        <v>111.72</v>
      </c>
      <c r="W590">
        <v>3.16</v>
      </c>
      <c r="X590">
        <v>9.59</v>
      </c>
      <c r="Y590">
        <v>6.57</v>
      </c>
      <c r="Z590">
        <v>2</v>
      </c>
      <c r="AA590" t="s">
        <v>4250</v>
      </c>
      <c r="AB590">
        <v>0</v>
      </c>
      <c r="AC590">
        <v>3</v>
      </c>
      <c r="AD590">
        <v>4.0000714285714283</v>
      </c>
      <c r="AF590" t="s">
        <v>7949</v>
      </c>
      <c r="AI590">
        <v>0</v>
      </c>
      <c r="AJ590">
        <v>0</v>
      </c>
    </row>
    <row r="591" spans="1:38" x14ac:dyDescent="0.25">
      <c r="A591" t="s">
        <v>5775</v>
      </c>
      <c r="B591" t="s">
        <v>4839</v>
      </c>
      <c r="C591" t="s">
        <v>4842</v>
      </c>
      <c r="D591">
        <v>53</v>
      </c>
      <c r="E591" t="s">
        <v>4845</v>
      </c>
      <c r="F591">
        <v>7.28</v>
      </c>
      <c r="G591">
        <v>0.35</v>
      </c>
      <c r="H591">
        <v>2</v>
      </c>
      <c r="I591" t="s">
        <v>6220</v>
      </c>
      <c r="K591" t="s">
        <v>6860</v>
      </c>
      <c r="L591" t="s">
        <v>6861</v>
      </c>
      <c r="M591" t="s">
        <v>6891</v>
      </c>
      <c r="N591">
        <v>9</v>
      </c>
      <c r="O591" t="s">
        <v>6950</v>
      </c>
      <c r="P591" t="s">
        <v>7501</v>
      </c>
      <c r="Q591">
        <v>5</v>
      </c>
      <c r="R591">
        <v>4</v>
      </c>
      <c r="S591">
        <v>0.56000000000000005</v>
      </c>
      <c r="T591">
        <v>1.84</v>
      </c>
      <c r="U591">
        <v>551.64</v>
      </c>
      <c r="V591">
        <v>96.94</v>
      </c>
      <c r="W591">
        <v>2.8</v>
      </c>
      <c r="X591">
        <v>12.54</v>
      </c>
      <c r="Y591">
        <v>8.66</v>
      </c>
      <c r="Z591">
        <v>3</v>
      </c>
      <c r="AA591" t="s">
        <v>4250</v>
      </c>
      <c r="AB591">
        <v>1</v>
      </c>
      <c r="AC591">
        <v>12</v>
      </c>
      <c r="AD591">
        <v>3.4386666666666672</v>
      </c>
      <c r="AF591" t="s">
        <v>7952</v>
      </c>
      <c r="AI591">
        <v>0</v>
      </c>
      <c r="AJ591">
        <v>0</v>
      </c>
      <c r="AK591" t="s">
        <v>7975</v>
      </c>
      <c r="AL591" t="s">
        <v>7975</v>
      </c>
    </row>
    <row r="592" spans="1:38" x14ac:dyDescent="0.25">
      <c r="A592" t="s">
        <v>5776</v>
      </c>
      <c r="B592" t="s">
        <v>4839</v>
      </c>
      <c r="C592" t="s">
        <v>4842</v>
      </c>
      <c r="D592">
        <v>53</v>
      </c>
      <c r="E592" t="s">
        <v>4845</v>
      </c>
      <c r="F592">
        <v>7.28</v>
      </c>
      <c r="G592">
        <v>0</v>
      </c>
      <c r="H592">
        <v>1</v>
      </c>
      <c r="I592" t="s">
        <v>6220</v>
      </c>
      <c r="K592" t="s">
        <v>6860</v>
      </c>
      <c r="L592" t="s">
        <v>6861</v>
      </c>
      <c r="M592" t="s">
        <v>6884</v>
      </c>
      <c r="N592">
        <v>9</v>
      </c>
      <c r="O592" t="s">
        <v>6943</v>
      </c>
      <c r="P592" t="s">
        <v>7502</v>
      </c>
      <c r="Q592">
        <v>7</v>
      </c>
      <c r="R592">
        <v>1</v>
      </c>
      <c r="S592">
        <v>2.44</v>
      </c>
      <c r="T592">
        <v>2.4500000000000002</v>
      </c>
      <c r="U592">
        <v>438.39</v>
      </c>
      <c r="V592">
        <v>96.94</v>
      </c>
      <c r="W592">
        <v>1.47</v>
      </c>
      <c r="Y592">
        <v>5.72</v>
      </c>
      <c r="Z592">
        <v>2</v>
      </c>
      <c r="AA592" t="s">
        <v>4250</v>
      </c>
      <c r="AB592">
        <v>0</v>
      </c>
      <c r="AC592">
        <v>3</v>
      </c>
      <c r="AD592">
        <v>4.8220714285714283</v>
      </c>
      <c r="AF592" t="s">
        <v>7949</v>
      </c>
      <c r="AI592">
        <v>0</v>
      </c>
      <c r="AJ592">
        <v>0</v>
      </c>
      <c r="AK592" t="s">
        <v>7970</v>
      </c>
      <c r="AL592" t="s">
        <v>7970</v>
      </c>
    </row>
    <row r="593" spans="1:38" x14ac:dyDescent="0.25">
      <c r="A593" t="s">
        <v>5776</v>
      </c>
      <c r="B593" t="s">
        <v>4839</v>
      </c>
      <c r="C593" t="s">
        <v>4842</v>
      </c>
      <c r="D593">
        <v>53</v>
      </c>
      <c r="E593" t="s">
        <v>4845</v>
      </c>
      <c r="F593">
        <v>7.28</v>
      </c>
      <c r="G593">
        <v>0</v>
      </c>
      <c r="H593">
        <v>1</v>
      </c>
      <c r="I593" t="s">
        <v>6220</v>
      </c>
      <c r="J593" t="s">
        <v>6566</v>
      </c>
      <c r="K593" t="s">
        <v>6860</v>
      </c>
      <c r="L593" t="s">
        <v>6861</v>
      </c>
      <c r="M593" t="s">
        <v>6890</v>
      </c>
      <c r="N593">
        <v>9</v>
      </c>
      <c r="O593" t="s">
        <v>6949</v>
      </c>
      <c r="P593" t="s">
        <v>7502</v>
      </c>
      <c r="Q593">
        <v>7</v>
      </c>
      <c r="R593">
        <v>1</v>
      </c>
      <c r="S593">
        <v>2.44</v>
      </c>
      <c r="T593">
        <v>2.4500000000000002</v>
      </c>
      <c r="U593">
        <v>438.39</v>
      </c>
      <c r="V593">
        <v>96.94</v>
      </c>
      <c r="W593">
        <v>1.47</v>
      </c>
      <c r="Y593">
        <v>5.72</v>
      </c>
      <c r="Z593">
        <v>2</v>
      </c>
      <c r="AA593" t="s">
        <v>4250</v>
      </c>
      <c r="AB593">
        <v>0</v>
      </c>
      <c r="AC593">
        <v>3</v>
      </c>
      <c r="AD593">
        <v>4.8220714285714283</v>
      </c>
      <c r="AF593" t="s">
        <v>7949</v>
      </c>
      <c r="AI593">
        <v>0</v>
      </c>
      <c r="AJ593">
        <v>0</v>
      </c>
    </row>
    <row r="594" spans="1:38" x14ac:dyDescent="0.25">
      <c r="A594" t="s">
        <v>5777</v>
      </c>
      <c r="B594" t="s">
        <v>4839</v>
      </c>
      <c r="C594" t="s">
        <v>4842</v>
      </c>
      <c r="D594">
        <v>53</v>
      </c>
      <c r="E594" t="s">
        <v>4845</v>
      </c>
      <c r="F594">
        <v>7.28</v>
      </c>
      <c r="G594">
        <v>0</v>
      </c>
      <c r="H594">
        <v>1</v>
      </c>
      <c r="I594" t="s">
        <v>6220</v>
      </c>
      <c r="K594" t="s">
        <v>6860</v>
      </c>
      <c r="M594" t="s">
        <v>6875</v>
      </c>
      <c r="N594">
        <v>8</v>
      </c>
      <c r="O594" t="s">
        <v>6932</v>
      </c>
      <c r="P594" t="s">
        <v>7503</v>
      </c>
      <c r="Q594">
        <v>8</v>
      </c>
      <c r="R594">
        <v>3</v>
      </c>
      <c r="S594">
        <v>3.7</v>
      </c>
      <c r="T594">
        <v>3.76</v>
      </c>
      <c r="U594">
        <v>661.77</v>
      </c>
      <c r="V594">
        <v>145.08000000000001</v>
      </c>
      <c r="W594">
        <v>3.2</v>
      </c>
      <c r="X594">
        <v>13.9</v>
      </c>
      <c r="Y594">
        <v>6.7</v>
      </c>
      <c r="Z594">
        <v>3</v>
      </c>
      <c r="AA594" t="s">
        <v>4250</v>
      </c>
      <c r="AB594">
        <v>1</v>
      </c>
      <c r="AC594">
        <v>13</v>
      </c>
      <c r="AD594">
        <v>1.936666666666667</v>
      </c>
      <c r="AF594" t="s">
        <v>7949</v>
      </c>
      <c r="AI594">
        <v>0</v>
      </c>
      <c r="AJ594">
        <v>0</v>
      </c>
      <c r="AK594" t="s">
        <v>7966</v>
      </c>
      <c r="AL594" t="s">
        <v>7966</v>
      </c>
    </row>
    <row r="595" spans="1:38" x14ac:dyDescent="0.25">
      <c r="A595" t="s">
        <v>5778</v>
      </c>
      <c r="B595" t="s">
        <v>4839</v>
      </c>
      <c r="C595" t="s">
        <v>4842</v>
      </c>
      <c r="D595">
        <v>54.12</v>
      </c>
      <c r="E595" t="s">
        <v>4845</v>
      </c>
      <c r="F595">
        <v>7.27</v>
      </c>
      <c r="G595">
        <v>0.69</v>
      </c>
      <c r="H595">
        <v>2</v>
      </c>
      <c r="I595" t="s">
        <v>6221</v>
      </c>
      <c r="J595" t="s">
        <v>6567</v>
      </c>
      <c r="K595" t="s">
        <v>6860</v>
      </c>
      <c r="L595" t="s">
        <v>6861</v>
      </c>
      <c r="M595" t="s">
        <v>6899</v>
      </c>
      <c r="N595">
        <v>8</v>
      </c>
      <c r="O595" t="s">
        <v>6961</v>
      </c>
      <c r="P595" t="s">
        <v>7504</v>
      </c>
      <c r="Q595">
        <v>8</v>
      </c>
      <c r="R595">
        <v>3</v>
      </c>
      <c r="S595">
        <v>1.1200000000000001</v>
      </c>
      <c r="T595">
        <v>1.1299999999999999</v>
      </c>
      <c r="U595">
        <v>450.45</v>
      </c>
      <c r="V595">
        <v>146.6</v>
      </c>
      <c r="W595">
        <v>0.27</v>
      </c>
      <c r="X595">
        <v>8.94</v>
      </c>
      <c r="Y595">
        <v>0.06</v>
      </c>
      <c r="Z595">
        <v>2</v>
      </c>
      <c r="AA595" t="s">
        <v>4250</v>
      </c>
      <c r="AB595">
        <v>0</v>
      </c>
      <c r="AC595">
        <v>4</v>
      </c>
      <c r="AD595">
        <v>3.5205952380952379</v>
      </c>
      <c r="AF595" t="s">
        <v>7949</v>
      </c>
      <c r="AI595">
        <v>0</v>
      </c>
      <c r="AJ595">
        <v>0</v>
      </c>
    </row>
    <row r="596" spans="1:38" x14ac:dyDescent="0.25">
      <c r="A596" t="s">
        <v>5779</v>
      </c>
      <c r="B596" t="s">
        <v>4839</v>
      </c>
      <c r="C596" t="s">
        <v>4842</v>
      </c>
      <c r="D596">
        <v>55.99</v>
      </c>
      <c r="E596" t="s">
        <v>4845</v>
      </c>
      <c r="F596">
        <v>7.25</v>
      </c>
      <c r="G596">
        <v>0.59</v>
      </c>
      <c r="H596">
        <v>2</v>
      </c>
      <c r="I596" t="s">
        <v>6220</v>
      </c>
      <c r="J596" t="s">
        <v>6568</v>
      </c>
      <c r="K596" t="s">
        <v>6860</v>
      </c>
      <c r="L596" t="s">
        <v>6861</v>
      </c>
      <c r="M596" t="s">
        <v>6893</v>
      </c>
      <c r="N596">
        <v>8</v>
      </c>
      <c r="O596" t="s">
        <v>6952</v>
      </c>
      <c r="P596" t="s">
        <v>7505</v>
      </c>
      <c r="Q596">
        <v>8</v>
      </c>
      <c r="R596">
        <v>2</v>
      </c>
      <c r="S596">
        <v>4.1399999999999997</v>
      </c>
      <c r="T596">
        <v>4.1399999999999997</v>
      </c>
      <c r="U596">
        <v>521.92999999999995</v>
      </c>
      <c r="V596">
        <v>121.41</v>
      </c>
      <c r="W596">
        <v>4.03</v>
      </c>
      <c r="Y596">
        <v>0</v>
      </c>
      <c r="Z596">
        <v>3</v>
      </c>
      <c r="AA596" t="s">
        <v>4250</v>
      </c>
      <c r="AB596">
        <v>1</v>
      </c>
      <c r="AC596">
        <v>4</v>
      </c>
      <c r="AD596">
        <v>1.93</v>
      </c>
      <c r="AF596" t="s">
        <v>7949</v>
      </c>
      <c r="AI596">
        <v>0</v>
      </c>
      <c r="AJ596">
        <v>0</v>
      </c>
    </row>
    <row r="597" spans="1:38" x14ac:dyDescent="0.25">
      <c r="A597" t="s">
        <v>5780</v>
      </c>
      <c r="B597" t="s">
        <v>4839</v>
      </c>
      <c r="C597" t="s">
        <v>4842</v>
      </c>
      <c r="D597">
        <v>56</v>
      </c>
      <c r="E597" t="s">
        <v>4845</v>
      </c>
      <c r="F597">
        <v>7.25</v>
      </c>
      <c r="G597">
        <v>0</v>
      </c>
      <c r="H597">
        <v>1</v>
      </c>
      <c r="I597" t="s">
        <v>6220</v>
      </c>
      <c r="J597" t="s">
        <v>6569</v>
      </c>
      <c r="K597" t="s">
        <v>6860</v>
      </c>
      <c r="L597" t="s">
        <v>6861</v>
      </c>
      <c r="M597" t="s">
        <v>6882</v>
      </c>
      <c r="N597">
        <v>8</v>
      </c>
      <c r="O597" t="s">
        <v>6941</v>
      </c>
      <c r="P597" t="s">
        <v>7506</v>
      </c>
      <c r="Q597">
        <v>5</v>
      </c>
      <c r="R597">
        <v>2</v>
      </c>
      <c r="U597">
        <v>420.95</v>
      </c>
      <c r="V597">
        <v>87.27</v>
      </c>
      <c r="W597">
        <v>4.1500000000000004</v>
      </c>
      <c r="Y597">
        <v>6.73</v>
      </c>
      <c r="Z597">
        <v>2</v>
      </c>
      <c r="AA597" t="s">
        <v>4250</v>
      </c>
      <c r="AB597">
        <v>0</v>
      </c>
      <c r="AC597">
        <v>2</v>
      </c>
      <c r="AF597" t="s">
        <v>7949</v>
      </c>
      <c r="AI597">
        <v>0</v>
      </c>
      <c r="AJ597">
        <v>0</v>
      </c>
    </row>
    <row r="598" spans="1:38" x14ac:dyDescent="0.25">
      <c r="A598" t="s">
        <v>5781</v>
      </c>
      <c r="B598" t="s">
        <v>4839</v>
      </c>
      <c r="C598" t="s">
        <v>4842</v>
      </c>
      <c r="D598">
        <v>56.3</v>
      </c>
      <c r="E598" t="s">
        <v>4845</v>
      </c>
      <c r="F598">
        <v>7.25</v>
      </c>
      <c r="G598">
        <v>0.17</v>
      </c>
      <c r="H598">
        <v>2</v>
      </c>
      <c r="I598" t="s">
        <v>6221</v>
      </c>
      <c r="J598" t="s">
        <v>6570</v>
      </c>
      <c r="K598" t="s">
        <v>6860</v>
      </c>
      <c r="L598" t="s">
        <v>6861</v>
      </c>
      <c r="M598" t="s">
        <v>6874</v>
      </c>
      <c r="N598">
        <v>8</v>
      </c>
      <c r="O598" t="s">
        <v>6931</v>
      </c>
      <c r="P598" t="s">
        <v>7507</v>
      </c>
      <c r="Q598">
        <v>8</v>
      </c>
      <c r="R598">
        <v>2</v>
      </c>
      <c r="S598">
        <v>1.85</v>
      </c>
      <c r="T598">
        <v>1.85</v>
      </c>
      <c r="U598">
        <v>436.49</v>
      </c>
      <c r="V598">
        <v>125.07</v>
      </c>
      <c r="W598">
        <v>2.3199999999999998</v>
      </c>
      <c r="Y598">
        <v>0</v>
      </c>
      <c r="Z598">
        <v>3</v>
      </c>
      <c r="AA598" t="s">
        <v>4250</v>
      </c>
      <c r="AB598">
        <v>0</v>
      </c>
      <c r="AC598">
        <v>3</v>
      </c>
      <c r="AD598">
        <v>3.953642857142857</v>
      </c>
      <c r="AF598" t="s">
        <v>7949</v>
      </c>
      <c r="AI598">
        <v>0</v>
      </c>
      <c r="AJ598">
        <v>0</v>
      </c>
    </row>
    <row r="599" spans="1:38" x14ac:dyDescent="0.25">
      <c r="A599" t="s">
        <v>5782</v>
      </c>
      <c r="B599" t="s">
        <v>4839</v>
      </c>
      <c r="C599" t="s">
        <v>4842</v>
      </c>
      <c r="D599">
        <v>56.7</v>
      </c>
      <c r="E599" t="s">
        <v>4845</v>
      </c>
      <c r="F599">
        <v>7.25</v>
      </c>
      <c r="G599">
        <v>0.19</v>
      </c>
      <c r="H599">
        <v>2</v>
      </c>
      <c r="I599" t="s">
        <v>6221</v>
      </c>
      <c r="J599" t="s">
        <v>6571</v>
      </c>
      <c r="K599" t="s">
        <v>6860</v>
      </c>
      <c r="L599" t="s">
        <v>6861</v>
      </c>
      <c r="M599" t="s">
        <v>6882</v>
      </c>
      <c r="N599">
        <v>8</v>
      </c>
      <c r="O599" t="s">
        <v>6941</v>
      </c>
      <c r="P599" t="s">
        <v>7508</v>
      </c>
      <c r="Q599">
        <v>8</v>
      </c>
      <c r="R599">
        <v>2</v>
      </c>
      <c r="S599">
        <v>0.79</v>
      </c>
      <c r="T599">
        <v>0.81</v>
      </c>
      <c r="U599">
        <v>478.98</v>
      </c>
      <c r="V599">
        <v>118.17</v>
      </c>
      <c r="W599">
        <v>3.49</v>
      </c>
      <c r="Y599">
        <v>5.96</v>
      </c>
      <c r="Z599">
        <v>3</v>
      </c>
      <c r="AA599" t="s">
        <v>4250</v>
      </c>
      <c r="AB599">
        <v>0</v>
      </c>
      <c r="AC599">
        <v>3</v>
      </c>
      <c r="AD599">
        <v>3.7111428571428569</v>
      </c>
      <c r="AF599" t="s">
        <v>7949</v>
      </c>
      <c r="AI599">
        <v>0</v>
      </c>
      <c r="AJ599">
        <v>0</v>
      </c>
    </row>
    <row r="600" spans="1:38" x14ac:dyDescent="0.25">
      <c r="A600" t="s">
        <v>5783</v>
      </c>
      <c r="B600" t="s">
        <v>4839</v>
      </c>
      <c r="C600" t="s">
        <v>4842</v>
      </c>
      <c r="D600">
        <v>57</v>
      </c>
      <c r="E600" t="s">
        <v>4845</v>
      </c>
      <c r="F600">
        <v>7.24</v>
      </c>
      <c r="G600">
        <v>0</v>
      </c>
      <c r="H600">
        <v>1</v>
      </c>
      <c r="I600" t="s">
        <v>6220</v>
      </c>
      <c r="K600" t="s">
        <v>6860</v>
      </c>
      <c r="L600" t="s">
        <v>6861</v>
      </c>
      <c r="M600" t="s">
        <v>6887</v>
      </c>
      <c r="N600">
        <v>9</v>
      </c>
      <c r="O600" t="s">
        <v>6946</v>
      </c>
      <c r="P600" t="s">
        <v>7509</v>
      </c>
      <c r="Q600">
        <v>4</v>
      </c>
      <c r="R600">
        <v>2</v>
      </c>
      <c r="S600">
        <v>1.1100000000000001</v>
      </c>
      <c r="T600">
        <v>1.58</v>
      </c>
      <c r="U600">
        <v>324.41000000000003</v>
      </c>
      <c r="V600">
        <v>79.98</v>
      </c>
      <c r="W600">
        <v>2.89</v>
      </c>
      <c r="Y600">
        <v>7.71</v>
      </c>
      <c r="Z600">
        <v>2</v>
      </c>
      <c r="AA600" t="s">
        <v>4250</v>
      </c>
      <c r="AB600">
        <v>0</v>
      </c>
      <c r="AC600">
        <v>2</v>
      </c>
      <c r="AD600">
        <v>5.5</v>
      </c>
      <c r="AF600" t="s">
        <v>7949</v>
      </c>
      <c r="AI600">
        <v>0</v>
      </c>
      <c r="AJ600">
        <v>0</v>
      </c>
      <c r="AK600" t="s">
        <v>7973</v>
      </c>
      <c r="AL600" t="s">
        <v>7973</v>
      </c>
    </row>
    <row r="601" spans="1:38" x14ac:dyDescent="0.25">
      <c r="A601" t="s">
        <v>5784</v>
      </c>
      <c r="B601" t="s">
        <v>4839</v>
      </c>
      <c r="C601" t="s">
        <v>4842</v>
      </c>
      <c r="D601">
        <v>57</v>
      </c>
      <c r="E601" t="s">
        <v>4845</v>
      </c>
      <c r="F601">
        <v>7.24</v>
      </c>
      <c r="G601">
        <v>0</v>
      </c>
      <c r="H601">
        <v>1</v>
      </c>
      <c r="I601" t="s">
        <v>6220</v>
      </c>
      <c r="K601" t="s">
        <v>6860</v>
      </c>
      <c r="L601" t="s">
        <v>6861</v>
      </c>
      <c r="M601" t="s">
        <v>6884</v>
      </c>
      <c r="N601">
        <v>9</v>
      </c>
      <c r="O601" t="s">
        <v>6943</v>
      </c>
      <c r="P601" t="s">
        <v>7510</v>
      </c>
      <c r="Q601">
        <v>8</v>
      </c>
      <c r="R601">
        <v>2</v>
      </c>
      <c r="S601">
        <v>3.19</v>
      </c>
      <c r="T601">
        <v>3.21</v>
      </c>
      <c r="U601">
        <v>401.43</v>
      </c>
      <c r="V601">
        <v>118.23</v>
      </c>
      <c r="W601">
        <v>0.89</v>
      </c>
      <c r="Y601">
        <v>6.33</v>
      </c>
      <c r="Z601">
        <v>2</v>
      </c>
      <c r="AA601" t="s">
        <v>4250</v>
      </c>
      <c r="AB601">
        <v>0</v>
      </c>
      <c r="AC601">
        <v>3</v>
      </c>
      <c r="AD601">
        <v>3.563071428571428</v>
      </c>
      <c r="AF601" t="s">
        <v>7949</v>
      </c>
      <c r="AI601">
        <v>0</v>
      </c>
      <c r="AJ601">
        <v>0</v>
      </c>
      <c r="AK601" t="s">
        <v>7970</v>
      </c>
      <c r="AL601" t="s">
        <v>7970</v>
      </c>
    </row>
    <row r="602" spans="1:38" x14ac:dyDescent="0.25">
      <c r="A602" t="s">
        <v>5785</v>
      </c>
      <c r="B602" t="s">
        <v>4839</v>
      </c>
      <c r="C602" t="s">
        <v>4842</v>
      </c>
      <c r="D602">
        <v>57</v>
      </c>
      <c r="E602" t="s">
        <v>4845</v>
      </c>
      <c r="F602">
        <v>7.24</v>
      </c>
      <c r="G602">
        <v>0.13</v>
      </c>
      <c r="H602">
        <v>2</v>
      </c>
      <c r="I602" t="s">
        <v>6221</v>
      </c>
      <c r="J602" t="s">
        <v>6572</v>
      </c>
      <c r="K602" t="s">
        <v>6860</v>
      </c>
      <c r="L602" t="s">
        <v>6861</v>
      </c>
      <c r="M602" t="s">
        <v>6874</v>
      </c>
      <c r="N602">
        <v>8</v>
      </c>
      <c r="O602" t="s">
        <v>6931</v>
      </c>
      <c r="P602" t="s">
        <v>7511</v>
      </c>
      <c r="Q602">
        <v>6</v>
      </c>
      <c r="R602">
        <v>2</v>
      </c>
      <c r="S602">
        <v>3.03</v>
      </c>
      <c r="T602">
        <v>3.03</v>
      </c>
      <c r="U602">
        <v>435.96</v>
      </c>
      <c r="V602">
        <v>91.08</v>
      </c>
      <c r="W602">
        <v>3.27</v>
      </c>
      <c r="Y602">
        <v>0</v>
      </c>
      <c r="Z602">
        <v>3</v>
      </c>
      <c r="AA602" t="s">
        <v>4250</v>
      </c>
      <c r="AB602">
        <v>0</v>
      </c>
      <c r="AC602">
        <v>3</v>
      </c>
      <c r="AD602">
        <v>4.3914285714285723</v>
      </c>
      <c r="AF602" t="s">
        <v>7949</v>
      </c>
      <c r="AI602">
        <v>0</v>
      </c>
      <c r="AJ602">
        <v>0</v>
      </c>
    </row>
    <row r="603" spans="1:38" x14ac:dyDescent="0.25">
      <c r="A603" t="s">
        <v>5786</v>
      </c>
      <c r="B603" t="s">
        <v>4839</v>
      </c>
      <c r="C603" t="s">
        <v>4842</v>
      </c>
      <c r="D603">
        <v>57</v>
      </c>
      <c r="E603" t="s">
        <v>4845</v>
      </c>
      <c r="F603">
        <v>7.24</v>
      </c>
      <c r="G603">
        <v>0.37</v>
      </c>
      <c r="H603">
        <v>2</v>
      </c>
      <c r="I603" t="s">
        <v>6221</v>
      </c>
      <c r="J603" t="s">
        <v>6573</v>
      </c>
      <c r="K603" t="s">
        <v>6860</v>
      </c>
      <c r="L603" t="s">
        <v>6861</v>
      </c>
      <c r="M603" t="s">
        <v>6879</v>
      </c>
      <c r="N603">
        <v>8</v>
      </c>
      <c r="O603" t="s">
        <v>6955</v>
      </c>
      <c r="P603" t="s">
        <v>7512</v>
      </c>
      <c r="Q603">
        <v>6</v>
      </c>
      <c r="R603">
        <v>3</v>
      </c>
      <c r="S603">
        <v>2.04</v>
      </c>
      <c r="T603">
        <v>2.04</v>
      </c>
      <c r="U603">
        <v>437.52</v>
      </c>
      <c r="V603">
        <v>107.41</v>
      </c>
      <c r="W603">
        <v>2.0299999999999998</v>
      </c>
      <c r="X603">
        <v>9.9600000000000009</v>
      </c>
      <c r="Y603">
        <v>0</v>
      </c>
      <c r="Z603">
        <v>2</v>
      </c>
      <c r="AA603" t="s">
        <v>4250</v>
      </c>
      <c r="AB603">
        <v>0</v>
      </c>
      <c r="AC603">
        <v>4</v>
      </c>
      <c r="AD603">
        <v>4.0126190476190482</v>
      </c>
      <c r="AF603" t="s">
        <v>7949</v>
      </c>
      <c r="AI603">
        <v>0</v>
      </c>
      <c r="AJ603">
        <v>0</v>
      </c>
    </row>
    <row r="604" spans="1:38" x14ac:dyDescent="0.25">
      <c r="A604" t="s">
        <v>5787</v>
      </c>
      <c r="B604" t="s">
        <v>4839</v>
      </c>
      <c r="C604" t="s">
        <v>4842</v>
      </c>
      <c r="D604">
        <v>57</v>
      </c>
      <c r="E604" t="s">
        <v>4845</v>
      </c>
      <c r="F604">
        <v>7.24</v>
      </c>
      <c r="G604">
        <v>0.51</v>
      </c>
      <c r="H604">
        <v>2</v>
      </c>
      <c r="I604" t="s">
        <v>6221</v>
      </c>
      <c r="J604" t="s">
        <v>6574</v>
      </c>
      <c r="K604" t="s">
        <v>6860</v>
      </c>
      <c r="L604" t="s">
        <v>6861</v>
      </c>
      <c r="M604" t="s">
        <v>6879</v>
      </c>
      <c r="N604">
        <v>8</v>
      </c>
      <c r="O604" t="s">
        <v>6955</v>
      </c>
      <c r="P604" t="s">
        <v>7513</v>
      </c>
      <c r="Q604">
        <v>6</v>
      </c>
      <c r="R604">
        <v>3</v>
      </c>
      <c r="S604">
        <v>2.06</v>
      </c>
      <c r="T604">
        <v>2.0699999999999998</v>
      </c>
      <c r="U604">
        <v>455.51</v>
      </c>
      <c r="V604">
        <v>107.41</v>
      </c>
      <c r="W604">
        <v>2.17</v>
      </c>
      <c r="X604">
        <v>8.6999999999999993</v>
      </c>
      <c r="Y604">
        <v>0</v>
      </c>
      <c r="Z604">
        <v>2</v>
      </c>
      <c r="AA604" t="s">
        <v>4250</v>
      </c>
      <c r="AB604">
        <v>0</v>
      </c>
      <c r="AC604">
        <v>4</v>
      </c>
      <c r="AD604">
        <v>3.8741190476190468</v>
      </c>
      <c r="AF604" t="s">
        <v>7949</v>
      </c>
      <c r="AI604">
        <v>0</v>
      </c>
      <c r="AJ604">
        <v>0</v>
      </c>
    </row>
    <row r="605" spans="1:38" x14ac:dyDescent="0.25">
      <c r="A605" t="s">
        <v>5788</v>
      </c>
      <c r="B605" t="s">
        <v>4839</v>
      </c>
      <c r="C605" t="s">
        <v>4842</v>
      </c>
      <c r="D605">
        <v>58</v>
      </c>
      <c r="E605" t="s">
        <v>4845</v>
      </c>
      <c r="F605">
        <v>7.24</v>
      </c>
      <c r="G605">
        <v>0</v>
      </c>
      <c r="H605">
        <v>1</v>
      </c>
      <c r="I605" t="s">
        <v>6220</v>
      </c>
      <c r="J605" t="s">
        <v>6575</v>
      </c>
      <c r="K605" t="s">
        <v>6860</v>
      </c>
      <c r="L605" t="s">
        <v>6861</v>
      </c>
      <c r="M605" t="s">
        <v>6898</v>
      </c>
      <c r="N605">
        <v>8</v>
      </c>
      <c r="O605" t="s">
        <v>6959</v>
      </c>
      <c r="P605" t="s">
        <v>7514</v>
      </c>
      <c r="Q605">
        <v>5</v>
      </c>
      <c r="R605">
        <v>2</v>
      </c>
      <c r="S605">
        <v>-1.45</v>
      </c>
      <c r="T605">
        <v>-1.44</v>
      </c>
      <c r="U605">
        <v>445.37</v>
      </c>
      <c r="V605">
        <v>93.26</v>
      </c>
      <c r="W605">
        <v>4.1500000000000004</v>
      </c>
      <c r="X605">
        <v>9.0500000000000007</v>
      </c>
      <c r="Y605">
        <v>2.81</v>
      </c>
      <c r="Z605">
        <v>2</v>
      </c>
      <c r="AA605" t="s">
        <v>4250</v>
      </c>
      <c r="AB605">
        <v>0</v>
      </c>
      <c r="AC605">
        <v>4</v>
      </c>
      <c r="AD605">
        <v>4.7815476190476192</v>
      </c>
      <c r="AF605" t="s">
        <v>7949</v>
      </c>
      <c r="AI605">
        <v>0</v>
      </c>
      <c r="AJ605">
        <v>0</v>
      </c>
    </row>
    <row r="606" spans="1:38" x14ac:dyDescent="0.25">
      <c r="A606" t="s">
        <v>5789</v>
      </c>
      <c r="B606" t="s">
        <v>4839</v>
      </c>
      <c r="C606" t="s">
        <v>4842</v>
      </c>
      <c r="D606">
        <v>58</v>
      </c>
      <c r="E606" t="s">
        <v>4845</v>
      </c>
      <c r="F606">
        <v>7.24</v>
      </c>
      <c r="G606">
        <v>0</v>
      </c>
      <c r="H606">
        <v>1</v>
      </c>
      <c r="I606" t="s">
        <v>6220</v>
      </c>
      <c r="J606" t="s">
        <v>6576</v>
      </c>
      <c r="K606" t="s">
        <v>6860</v>
      </c>
      <c r="L606" t="s">
        <v>6861</v>
      </c>
      <c r="M606" t="s">
        <v>6898</v>
      </c>
      <c r="N606">
        <v>8</v>
      </c>
      <c r="O606" t="s">
        <v>6959</v>
      </c>
      <c r="P606" t="s">
        <v>7515</v>
      </c>
      <c r="Q606">
        <v>6</v>
      </c>
      <c r="R606">
        <v>2</v>
      </c>
      <c r="S606">
        <v>-1.1299999999999999</v>
      </c>
      <c r="T606">
        <v>-1.1100000000000001</v>
      </c>
      <c r="U606">
        <v>399.35</v>
      </c>
      <c r="V606">
        <v>106.4</v>
      </c>
      <c r="W606">
        <v>3.11</v>
      </c>
      <c r="X606">
        <v>8.7899999999999991</v>
      </c>
      <c r="Y606">
        <v>2.81</v>
      </c>
      <c r="Z606">
        <v>2</v>
      </c>
      <c r="AA606" t="s">
        <v>4250</v>
      </c>
      <c r="AB606">
        <v>0</v>
      </c>
      <c r="AC606">
        <v>3</v>
      </c>
      <c r="AD606">
        <v>4.6722619047619043</v>
      </c>
      <c r="AF606" t="s">
        <v>7949</v>
      </c>
      <c r="AI606">
        <v>0</v>
      </c>
      <c r="AJ606">
        <v>0</v>
      </c>
    </row>
    <row r="607" spans="1:38" x14ac:dyDescent="0.25">
      <c r="A607" t="s">
        <v>5790</v>
      </c>
      <c r="B607" t="s">
        <v>4839</v>
      </c>
      <c r="C607" t="s">
        <v>4842</v>
      </c>
      <c r="D607">
        <v>58.8</v>
      </c>
      <c r="E607" t="s">
        <v>4845</v>
      </c>
      <c r="F607">
        <v>7.23</v>
      </c>
      <c r="G607">
        <v>0</v>
      </c>
      <c r="H607">
        <v>1</v>
      </c>
      <c r="I607" t="s">
        <v>6220</v>
      </c>
      <c r="K607" t="s">
        <v>6860</v>
      </c>
      <c r="L607" t="s">
        <v>6861</v>
      </c>
      <c r="M607" t="s">
        <v>6868</v>
      </c>
      <c r="N607">
        <v>9</v>
      </c>
      <c r="O607" t="s">
        <v>6925</v>
      </c>
      <c r="P607" t="s">
        <v>7516</v>
      </c>
      <c r="Q607">
        <v>7</v>
      </c>
      <c r="R607">
        <v>5</v>
      </c>
      <c r="S607">
        <v>4.7300000000000004</v>
      </c>
      <c r="T607">
        <v>4.74</v>
      </c>
      <c r="U607">
        <v>622.87</v>
      </c>
      <c r="V607">
        <v>145.86000000000001</v>
      </c>
      <c r="W607">
        <v>4.01</v>
      </c>
      <c r="X607">
        <v>11.15</v>
      </c>
      <c r="Y607">
        <v>0</v>
      </c>
      <c r="Z607">
        <v>1</v>
      </c>
      <c r="AA607" t="s">
        <v>4250</v>
      </c>
      <c r="AB607">
        <v>1</v>
      </c>
      <c r="AC607">
        <v>17</v>
      </c>
      <c r="AD607">
        <v>1.1299999999999999</v>
      </c>
      <c r="AF607" t="s">
        <v>7949</v>
      </c>
      <c r="AI607">
        <v>0</v>
      </c>
      <c r="AJ607">
        <v>0</v>
      </c>
      <c r="AK607" t="s">
        <v>7961</v>
      </c>
      <c r="AL607" t="s">
        <v>7961</v>
      </c>
    </row>
    <row r="608" spans="1:38" x14ac:dyDescent="0.25">
      <c r="A608" t="s">
        <v>5791</v>
      </c>
      <c r="B608" t="s">
        <v>4839</v>
      </c>
      <c r="C608" t="s">
        <v>4842</v>
      </c>
      <c r="D608">
        <v>58.93</v>
      </c>
      <c r="E608" t="s">
        <v>4845</v>
      </c>
      <c r="F608">
        <v>7.23</v>
      </c>
      <c r="G608">
        <v>0.59</v>
      </c>
      <c r="H608">
        <v>2</v>
      </c>
      <c r="I608" t="s">
        <v>6220</v>
      </c>
      <c r="J608" t="s">
        <v>6577</v>
      </c>
      <c r="K608" t="s">
        <v>6860</v>
      </c>
      <c r="L608" t="s">
        <v>6861</v>
      </c>
      <c r="M608" t="s">
        <v>6893</v>
      </c>
      <c r="N608">
        <v>8</v>
      </c>
      <c r="O608" t="s">
        <v>6952</v>
      </c>
      <c r="P608" t="s">
        <v>7517</v>
      </c>
      <c r="Q608">
        <v>7</v>
      </c>
      <c r="R608">
        <v>2</v>
      </c>
      <c r="S608">
        <v>3.41</v>
      </c>
      <c r="T608">
        <v>3.41</v>
      </c>
      <c r="U608">
        <v>505.93</v>
      </c>
      <c r="V608">
        <v>112.18</v>
      </c>
      <c r="W608">
        <v>4.1500000000000004</v>
      </c>
      <c r="Y608">
        <v>0</v>
      </c>
      <c r="Z608">
        <v>3</v>
      </c>
      <c r="AA608" t="s">
        <v>4250</v>
      </c>
      <c r="AB608">
        <v>1</v>
      </c>
      <c r="AC608">
        <v>3</v>
      </c>
      <c r="AD608">
        <v>2.8506666666666658</v>
      </c>
      <c r="AF608" t="s">
        <v>7949</v>
      </c>
      <c r="AI608">
        <v>0</v>
      </c>
      <c r="AJ608">
        <v>0</v>
      </c>
    </row>
    <row r="609" spans="1:38" x14ac:dyDescent="0.25">
      <c r="A609" t="s">
        <v>5792</v>
      </c>
      <c r="B609" t="s">
        <v>4839</v>
      </c>
      <c r="C609" t="s">
        <v>4842</v>
      </c>
      <c r="D609">
        <v>59</v>
      </c>
      <c r="E609" t="s">
        <v>4845</v>
      </c>
      <c r="F609">
        <v>7.23</v>
      </c>
      <c r="G609">
        <v>0</v>
      </c>
      <c r="H609">
        <v>1</v>
      </c>
      <c r="I609" t="s">
        <v>6220</v>
      </c>
      <c r="K609" t="s">
        <v>6860</v>
      </c>
      <c r="L609" t="s">
        <v>6861</v>
      </c>
      <c r="M609" t="s">
        <v>6900</v>
      </c>
      <c r="N609">
        <v>9</v>
      </c>
      <c r="O609" t="s">
        <v>6962</v>
      </c>
      <c r="P609" t="s">
        <v>7518</v>
      </c>
      <c r="Q609">
        <v>3</v>
      </c>
      <c r="R609">
        <v>2</v>
      </c>
      <c r="S609">
        <v>2.48</v>
      </c>
      <c r="T609">
        <v>2.48</v>
      </c>
      <c r="U609">
        <v>340.81</v>
      </c>
      <c r="V609">
        <v>69.08</v>
      </c>
      <c r="W609">
        <v>3</v>
      </c>
      <c r="Y609">
        <v>5.04</v>
      </c>
      <c r="Z609">
        <v>2</v>
      </c>
      <c r="AA609" t="s">
        <v>4250</v>
      </c>
      <c r="AB609">
        <v>0</v>
      </c>
      <c r="AC609">
        <v>3</v>
      </c>
      <c r="AD609">
        <v>5.26</v>
      </c>
      <c r="AF609" t="s">
        <v>7949</v>
      </c>
      <c r="AI609">
        <v>0</v>
      </c>
      <c r="AJ609">
        <v>0</v>
      </c>
      <c r="AK609" t="s">
        <v>7981</v>
      </c>
      <c r="AL609" t="s">
        <v>7981</v>
      </c>
    </row>
    <row r="610" spans="1:38" x14ac:dyDescent="0.25">
      <c r="A610" t="s">
        <v>5793</v>
      </c>
      <c r="B610" t="s">
        <v>4839</v>
      </c>
      <c r="C610" t="s">
        <v>4842</v>
      </c>
      <c r="D610">
        <v>59</v>
      </c>
      <c r="E610" t="s">
        <v>4845</v>
      </c>
      <c r="F610">
        <v>7.23</v>
      </c>
      <c r="G610">
        <v>0</v>
      </c>
      <c r="H610">
        <v>1</v>
      </c>
      <c r="I610" t="s">
        <v>6220</v>
      </c>
      <c r="J610" t="s">
        <v>6578</v>
      </c>
      <c r="K610" t="s">
        <v>6860</v>
      </c>
      <c r="L610" t="s">
        <v>6861</v>
      </c>
      <c r="M610" t="s">
        <v>6890</v>
      </c>
      <c r="N610">
        <v>9</v>
      </c>
      <c r="O610" t="s">
        <v>6949</v>
      </c>
      <c r="P610" t="s">
        <v>7519</v>
      </c>
      <c r="Q610">
        <v>7</v>
      </c>
      <c r="R610">
        <v>1</v>
      </c>
      <c r="S610">
        <v>2.78</v>
      </c>
      <c r="T610">
        <v>2.82</v>
      </c>
      <c r="U610">
        <v>398.44</v>
      </c>
      <c r="V610">
        <v>96.94</v>
      </c>
      <c r="W610">
        <v>1.44</v>
      </c>
      <c r="Y610">
        <v>6.3</v>
      </c>
      <c r="Z610">
        <v>2</v>
      </c>
      <c r="AA610" t="s">
        <v>4250</v>
      </c>
      <c r="AB610">
        <v>0</v>
      </c>
      <c r="AC610">
        <v>4</v>
      </c>
      <c r="AD610">
        <v>4.9374285714285717</v>
      </c>
      <c r="AF610" t="s">
        <v>7949</v>
      </c>
      <c r="AI610">
        <v>0</v>
      </c>
      <c r="AJ610">
        <v>0</v>
      </c>
    </row>
    <row r="611" spans="1:38" x14ac:dyDescent="0.25">
      <c r="A611" t="s">
        <v>5794</v>
      </c>
      <c r="B611" t="s">
        <v>4839</v>
      </c>
      <c r="C611" t="s">
        <v>4842</v>
      </c>
      <c r="D611">
        <v>60</v>
      </c>
      <c r="E611" t="s">
        <v>4845</v>
      </c>
      <c r="F611">
        <v>7.22</v>
      </c>
      <c r="G611">
        <v>0</v>
      </c>
      <c r="H611">
        <v>1</v>
      </c>
      <c r="I611" t="s">
        <v>6220</v>
      </c>
      <c r="K611" t="s">
        <v>6860</v>
      </c>
      <c r="M611" t="s">
        <v>6875</v>
      </c>
      <c r="N611">
        <v>8</v>
      </c>
      <c r="O611" t="s">
        <v>6932</v>
      </c>
      <c r="P611" t="s">
        <v>7520</v>
      </c>
      <c r="Q611">
        <v>6</v>
      </c>
      <c r="R611">
        <v>3</v>
      </c>
      <c r="S611">
        <v>6.04</v>
      </c>
      <c r="T611">
        <v>6.17</v>
      </c>
      <c r="U611">
        <v>670.82</v>
      </c>
      <c r="V611">
        <v>119.05</v>
      </c>
      <c r="W611">
        <v>4.21</v>
      </c>
      <c r="X611">
        <v>13.9</v>
      </c>
      <c r="Y611">
        <v>7.06</v>
      </c>
      <c r="Z611">
        <v>3</v>
      </c>
      <c r="AA611" t="s">
        <v>4250</v>
      </c>
      <c r="AB611">
        <v>1</v>
      </c>
      <c r="AC611">
        <v>13</v>
      </c>
      <c r="AD611">
        <v>1.198333333333333</v>
      </c>
      <c r="AF611" t="s">
        <v>7949</v>
      </c>
      <c r="AI611">
        <v>0</v>
      </c>
      <c r="AJ611">
        <v>0</v>
      </c>
      <c r="AK611" t="s">
        <v>7966</v>
      </c>
      <c r="AL611" t="s">
        <v>7966</v>
      </c>
    </row>
    <row r="612" spans="1:38" x14ac:dyDescent="0.25">
      <c r="A612" t="s">
        <v>5795</v>
      </c>
      <c r="B612" t="s">
        <v>4839</v>
      </c>
      <c r="C612" t="s">
        <v>4842</v>
      </c>
      <c r="D612">
        <v>60</v>
      </c>
      <c r="E612" t="s">
        <v>4845</v>
      </c>
      <c r="F612">
        <v>7.22</v>
      </c>
      <c r="G612">
        <v>0</v>
      </c>
      <c r="H612">
        <v>1</v>
      </c>
      <c r="I612" t="s">
        <v>6220</v>
      </c>
      <c r="K612" t="s">
        <v>6860</v>
      </c>
      <c r="L612" t="s">
        <v>6861</v>
      </c>
      <c r="M612" t="s">
        <v>6905</v>
      </c>
      <c r="N612">
        <v>9</v>
      </c>
      <c r="O612" t="s">
        <v>6969</v>
      </c>
      <c r="P612" t="s">
        <v>7521</v>
      </c>
      <c r="Q612">
        <v>10</v>
      </c>
      <c r="R612">
        <v>5</v>
      </c>
      <c r="S612">
        <v>6.55</v>
      </c>
      <c r="T612">
        <v>6.55</v>
      </c>
      <c r="U612">
        <v>922.94</v>
      </c>
      <c r="V612">
        <v>192.47</v>
      </c>
      <c r="W612">
        <v>4.92</v>
      </c>
      <c r="X612">
        <v>12.93</v>
      </c>
      <c r="Y612">
        <v>0</v>
      </c>
      <c r="Z612">
        <v>4</v>
      </c>
      <c r="AA612" t="s">
        <v>4250</v>
      </c>
      <c r="AB612">
        <v>1</v>
      </c>
      <c r="AC612">
        <v>22</v>
      </c>
      <c r="AD612">
        <v>1</v>
      </c>
      <c r="AF612" t="s">
        <v>7949</v>
      </c>
      <c r="AI612">
        <v>0</v>
      </c>
      <c r="AJ612">
        <v>0</v>
      </c>
      <c r="AK612" t="s">
        <v>7985</v>
      </c>
      <c r="AL612" t="s">
        <v>7985</v>
      </c>
    </row>
    <row r="613" spans="1:38" x14ac:dyDescent="0.25">
      <c r="A613" t="s">
        <v>5796</v>
      </c>
      <c r="B613" t="s">
        <v>4839</v>
      </c>
      <c r="C613" t="s">
        <v>4842</v>
      </c>
      <c r="D613">
        <v>60</v>
      </c>
      <c r="E613" t="s">
        <v>4845</v>
      </c>
      <c r="F613">
        <v>7.22</v>
      </c>
      <c r="G613">
        <v>0</v>
      </c>
      <c r="H613">
        <v>1</v>
      </c>
      <c r="I613" t="s">
        <v>6220</v>
      </c>
      <c r="K613" t="s">
        <v>6860</v>
      </c>
      <c r="L613" t="s">
        <v>6861</v>
      </c>
      <c r="M613" t="s">
        <v>6904</v>
      </c>
      <c r="N613">
        <v>9</v>
      </c>
      <c r="O613" t="s">
        <v>6968</v>
      </c>
      <c r="P613" t="s">
        <v>7522</v>
      </c>
      <c r="Q613">
        <v>6</v>
      </c>
      <c r="R613">
        <v>2</v>
      </c>
      <c r="S613">
        <v>7.5</v>
      </c>
      <c r="T613">
        <v>7.52</v>
      </c>
      <c r="U613">
        <v>490.65</v>
      </c>
      <c r="V613">
        <v>89.18</v>
      </c>
      <c r="W613">
        <v>6.25</v>
      </c>
      <c r="X613">
        <v>12.24</v>
      </c>
      <c r="Y613">
        <v>5.95</v>
      </c>
      <c r="Z613">
        <v>2</v>
      </c>
      <c r="AA613" t="s">
        <v>4250</v>
      </c>
      <c r="AB613">
        <v>1</v>
      </c>
      <c r="AC613">
        <v>7</v>
      </c>
      <c r="AD613">
        <v>2.566785714285714</v>
      </c>
      <c r="AF613" t="s">
        <v>7949</v>
      </c>
      <c r="AI613">
        <v>0</v>
      </c>
      <c r="AJ613">
        <v>0</v>
      </c>
      <c r="AK613" t="s">
        <v>7984</v>
      </c>
      <c r="AL613" t="s">
        <v>7984</v>
      </c>
    </row>
    <row r="614" spans="1:38" x14ac:dyDescent="0.25">
      <c r="A614" t="s">
        <v>5797</v>
      </c>
      <c r="B614" t="s">
        <v>4839</v>
      </c>
      <c r="C614" t="s">
        <v>4842</v>
      </c>
      <c r="D614">
        <v>60</v>
      </c>
      <c r="E614" t="s">
        <v>4845</v>
      </c>
      <c r="F614">
        <v>7.22</v>
      </c>
      <c r="G614">
        <v>0</v>
      </c>
      <c r="H614">
        <v>1</v>
      </c>
      <c r="I614" t="s">
        <v>6220</v>
      </c>
      <c r="K614" t="s">
        <v>6860</v>
      </c>
      <c r="L614" t="s">
        <v>6861</v>
      </c>
      <c r="M614" t="s">
        <v>6897</v>
      </c>
      <c r="N614">
        <v>9</v>
      </c>
      <c r="O614" t="s">
        <v>6958</v>
      </c>
      <c r="P614" t="s">
        <v>7523</v>
      </c>
      <c r="Q614">
        <v>6</v>
      </c>
      <c r="R614">
        <v>3</v>
      </c>
      <c r="S614">
        <v>3.74</v>
      </c>
      <c r="T614">
        <v>3.74</v>
      </c>
      <c r="U614">
        <v>521.96</v>
      </c>
      <c r="V614">
        <v>144.97999999999999</v>
      </c>
      <c r="W614">
        <v>4.71</v>
      </c>
      <c r="X614">
        <v>11.75</v>
      </c>
      <c r="Y614">
        <v>2.11</v>
      </c>
      <c r="Z614">
        <v>4</v>
      </c>
      <c r="AA614" t="s">
        <v>4250</v>
      </c>
      <c r="AB614">
        <v>1</v>
      </c>
      <c r="AC614">
        <v>7</v>
      </c>
      <c r="AD614">
        <v>1.926666666666667</v>
      </c>
      <c r="AF614" t="s">
        <v>7949</v>
      </c>
      <c r="AI614">
        <v>0</v>
      </c>
      <c r="AJ614">
        <v>0</v>
      </c>
      <c r="AK614" t="s">
        <v>7979</v>
      </c>
      <c r="AL614" t="s">
        <v>7979</v>
      </c>
    </row>
    <row r="615" spans="1:38" x14ac:dyDescent="0.25">
      <c r="A615" t="s">
        <v>5798</v>
      </c>
      <c r="B615" t="s">
        <v>4839</v>
      </c>
      <c r="C615" t="s">
        <v>4842</v>
      </c>
      <c r="D615">
        <v>60</v>
      </c>
      <c r="E615" t="s">
        <v>4845</v>
      </c>
      <c r="F615">
        <v>7.22</v>
      </c>
      <c r="G615">
        <v>0</v>
      </c>
      <c r="H615">
        <v>1</v>
      </c>
      <c r="I615" t="s">
        <v>6220</v>
      </c>
      <c r="J615" t="s">
        <v>6579</v>
      </c>
      <c r="K615" t="s">
        <v>6860</v>
      </c>
      <c r="L615" t="s">
        <v>6861</v>
      </c>
      <c r="M615" t="s">
        <v>6898</v>
      </c>
      <c r="N615">
        <v>8</v>
      </c>
      <c r="O615" t="s">
        <v>6959</v>
      </c>
      <c r="P615" t="s">
        <v>7524</v>
      </c>
      <c r="Q615">
        <v>4</v>
      </c>
      <c r="R615">
        <v>2</v>
      </c>
      <c r="S615">
        <v>-1.1100000000000001</v>
      </c>
      <c r="T615">
        <v>-1.1100000000000001</v>
      </c>
      <c r="U615">
        <v>426.39</v>
      </c>
      <c r="V615">
        <v>80.37</v>
      </c>
      <c r="W615">
        <v>4.26</v>
      </c>
      <c r="X615">
        <v>10.130000000000001</v>
      </c>
      <c r="Y615">
        <v>2.87</v>
      </c>
      <c r="Z615">
        <v>2</v>
      </c>
      <c r="AA615" t="s">
        <v>4250</v>
      </c>
      <c r="AB615">
        <v>0</v>
      </c>
      <c r="AC615">
        <v>3</v>
      </c>
      <c r="AD615">
        <v>5.0257857142857141</v>
      </c>
      <c r="AF615" t="s">
        <v>7949</v>
      </c>
      <c r="AI615">
        <v>0</v>
      </c>
      <c r="AJ615">
        <v>0</v>
      </c>
    </row>
    <row r="616" spans="1:38" x14ac:dyDescent="0.25">
      <c r="A616" t="s">
        <v>5799</v>
      </c>
      <c r="B616" t="s">
        <v>4839</v>
      </c>
      <c r="C616" t="s">
        <v>4842</v>
      </c>
      <c r="D616">
        <v>60.7</v>
      </c>
      <c r="E616" t="s">
        <v>4845</v>
      </c>
      <c r="F616">
        <v>7.22</v>
      </c>
      <c r="G616">
        <v>0.63</v>
      </c>
      <c r="H616">
        <v>2</v>
      </c>
      <c r="I616" t="s">
        <v>6221</v>
      </c>
      <c r="J616" t="s">
        <v>6580</v>
      </c>
      <c r="K616" t="s">
        <v>6860</v>
      </c>
      <c r="L616" t="s">
        <v>6861</v>
      </c>
      <c r="M616" t="s">
        <v>6874</v>
      </c>
      <c r="N616">
        <v>8</v>
      </c>
      <c r="O616" t="s">
        <v>6931</v>
      </c>
      <c r="P616" t="s">
        <v>7525</v>
      </c>
      <c r="Q616">
        <v>7</v>
      </c>
      <c r="R616">
        <v>2</v>
      </c>
      <c r="S616">
        <v>1.93</v>
      </c>
      <c r="T616">
        <v>1.93</v>
      </c>
      <c r="U616">
        <v>455.92</v>
      </c>
      <c r="V616">
        <v>112.18</v>
      </c>
      <c r="W616">
        <v>3.27</v>
      </c>
      <c r="Y616">
        <v>0</v>
      </c>
      <c r="Z616">
        <v>3</v>
      </c>
      <c r="AA616" t="s">
        <v>4250</v>
      </c>
      <c r="AB616">
        <v>0</v>
      </c>
      <c r="AC616">
        <v>3</v>
      </c>
      <c r="AD616">
        <v>4.0755238095238093</v>
      </c>
      <c r="AF616" t="s">
        <v>7949</v>
      </c>
      <c r="AI616">
        <v>0</v>
      </c>
      <c r="AJ616">
        <v>0</v>
      </c>
    </row>
    <row r="617" spans="1:38" x14ac:dyDescent="0.25">
      <c r="A617" t="s">
        <v>5800</v>
      </c>
      <c r="B617" t="s">
        <v>4839</v>
      </c>
      <c r="C617" t="s">
        <v>4842</v>
      </c>
      <c r="D617">
        <v>61</v>
      </c>
      <c r="E617" t="s">
        <v>4845</v>
      </c>
      <c r="F617">
        <v>7.21</v>
      </c>
      <c r="G617">
        <v>0</v>
      </c>
      <c r="H617">
        <v>1</v>
      </c>
      <c r="I617" t="s">
        <v>6220</v>
      </c>
      <c r="J617" t="s">
        <v>6581</v>
      </c>
      <c r="K617" t="s">
        <v>6860</v>
      </c>
      <c r="L617" t="s">
        <v>6861</v>
      </c>
      <c r="M617" t="s">
        <v>6890</v>
      </c>
      <c r="N617">
        <v>9</v>
      </c>
      <c r="O617" t="s">
        <v>6949</v>
      </c>
      <c r="P617" t="s">
        <v>7526</v>
      </c>
      <c r="Q617">
        <v>6</v>
      </c>
      <c r="R617">
        <v>1</v>
      </c>
      <c r="S617">
        <v>2.25</v>
      </c>
      <c r="T617">
        <v>2.2799999999999998</v>
      </c>
      <c r="U617">
        <v>382.44</v>
      </c>
      <c r="V617">
        <v>87.71</v>
      </c>
      <c r="W617">
        <v>1.6</v>
      </c>
      <c r="Y617">
        <v>6.22</v>
      </c>
      <c r="Z617">
        <v>2</v>
      </c>
      <c r="AA617" t="s">
        <v>4250</v>
      </c>
      <c r="AB617">
        <v>0</v>
      </c>
      <c r="AC617">
        <v>3</v>
      </c>
      <c r="AD617">
        <v>5.5480476190476189</v>
      </c>
      <c r="AF617" t="s">
        <v>7949</v>
      </c>
      <c r="AI617">
        <v>0</v>
      </c>
      <c r="AJ617">
        <v>0</v>
      </c>
    </row>
    <row r="618" spans="1:38" x14ac:dyDescent="0.25">
      <c r="A618" t="s">
        <v>5801</v>
      </c>
      <c r="B618" t="s">
        <v>4839</v>
      </c>
      <c r="C618" t="s">
        <v>4842</v>
      </c>
      <c r="D618">
        <v>61</v>
      </c>
      <c r="E618" t="s">
        <v>4845</v>
      </c>
      <c r="F618">
        <v>7.21</v>
      </c>
      <c r="G618">
        <v>0.32</v>
      </c>
      <c r="H618">
        <v>2</v>
      </c>
      <c r="I618" t="s">
        <v>6221</v>
      </c>
      <c r="J618" t="s">
        <v>6582</v>
      </c>
      <c r="K618" t="s">
        <v>6860</v>
      </c>
      <c r="L618" t="s">
        <v>6861</v>
      </c>
      <c r="M618" t="s">
        <v>6880</v>
      </c>
      <c r="N618">
        <v>8</v>
      </c>
      <c r="O618" t="s">
        <v>6939</v>
      </c>
      <c r="P618" t="s">
        <v>7527</v>
      </c>
      <c r="Q618">
        <v>7</v>
      </c>
      <c r="R618">
        <v>2</v>
      </c>
      <c r="S618">
        <v>2.61</v>
      </c>
      <c r="T618">
        <v>2.64</v>
      </c>
      <c r="U618">
        <v>445.55</v>
      </c>
      <c r="V618">
        <v>107.85</v>
      </c>
      <c r="W618">
        <v>1.51</v>
      </c>
      <c r="Y618">
        <v>6.2</v>
      </c>
      <c r="Z618">
        <v>2</v>
      </c>
      <c r="AA618" t="s">
        <v>4250</v>
      </c>
      <c r="AB618">
        <v>0</v>
      </c>
      <c r="AC618">
        <v>6</v>
      </c>
      <c r="AD618">
        <v>3.988928571428572</v>
      </c>
      <c r="AF618" t="s">
        <v>7949</v>
      </c>
      <c r="AI618">
        <v>0</v>
      </c>
      <c r="AJ618">
        <v>0</v>
      </c>
    </row>
    <row r="619" spans="1:38" x14ac:dyDescent="0.25">
      <c r="A619" t="s">
        <v>5802</v>
      </c>
      <c r="B619" t="s">
        <v>4839</v>
      </c>
      <c r="C619" t="s">
        <v>4842</v>
      </c>
      <c r="D619">
        <v>61.2</v>
      </c>
      <c r="E619" t="s">
        <v>4845</v>
      </c>
      <c r="F619">
        <v>7.21</v>
      </c>
      <c r="G619">
        <v>0</v>
      </c>
      <c r="H619">
        <v>1</v>
      </c>
      <c r="I619" t="s">
        <v>6220</v>
      </c>
      <c r="J619" t="s">
        <v>6583</v>
      </c>
      <c r="K619" t="s">
        <v>6860</v>
      </c>
      <c r="L619" t="s">
        <v>6861</v>
      </c>
      <c r="M619" t="s">
        <v>6907</v>
      </c>
      <c r="N619">
        <v>9</v>
      </c>
      <c r="O619" t="s">
        <v>6972</v>
      </c>
      <c r="P619" t="s">
        <v>7528</v>
      </c>
      <c r="Q619">
        <v>8</v>
      </c>
      <c r="R619">
        <v>2</v>
      </c>
      <c r="S619">
        <v>3.39</v>
      </c>
      <c r="T619">
        <v>3.45</v>
      </c>
      <c r="U619">
        <v>409.45</v>
      </c>
      <c r="V619">
        <v>120.95</v>
      </c>
      <c r="W619">
        <v>2.23</v>
      </c>
      <c r="X619">
        <v>9.5299999999999994</v>
      </c>
      <c r="Y619">
        <v>6.57</v>
      </c>
      <c r="Z619">
        <v>2</v>
      </c>
      <c r="AA619" t="s">
        <v>4250</v>
      </c>
      <c r="AB619">
        <v>0</v>
      </c>
      <c r="AC619">
        <v>3</v>
      </c>
      <c r="AD619">
        <v>3.226785714285715</v>
      </c>
      <c r="AF619" t="s">
        <v>7949</v>
      </c>
      <c r="AI619">
        <v>0</v>
      </c>
      <c r="AJ619">
        <v>0</v>
      </c>
    </row>
    <row r="620" spans="1:38" x14ac:dyDescent="0.25">
      <c r="A620" t="s">
        <v>5802</v>
      </c>
      <c r="B620" t="s">
        <v>4839</v>
      </c>
      <c r="C620" t="s">
        <v>4842</v>
      </c>
      <c r="D620">
        <v>61.2</v>
      </c>
      <c r="E620" t="s">
        <v>4845</v>
      </c>
      <c r="F620">
        <v>7.21</v>
      </c>
      <c r="G620">
        <v>0</v>
      </c>
      <c r="H620">
        <v>1</v>
      </c>
      <c r="I620" t="s">
        <v>6220</v>
      </c>
      <c r="J620" t="s">
        <v>6584</v>
      </c>
      <c r="K620" t="s">
        <v>6860</v>
      </c>
      <c r="L620" t="s">
        <v>6861</v>
      </c>
      <c r="M620" t="s">
        <v>6908</v>
      </c>
      <c r="N620">
        <v>8</v>
      </c>
      <c r="O620" t="s">
        <v>6973</v>
      </c>
      <c r="P620" t="s">
        <v>7528</v>
      </c>
      <c r="Q620">
        <v>8</v>
      </c>
      <c r="R620">
        <v>2</v>
      </c>
      <c r="S620">
        <v>3.39</v>
      </c>
      <c r="T620">
        <v>3.45</v>
      </c>
      <c r="U620">
        <v>409.45</v>
      </c>
      <c r="V620">
        <v>120.95</v>
      </c>
      <c r="W620">
        <v>2.23</v>
      </c>
      <c r="X620">
        <v>9.5299999999999994</v>
      </c>
      <c r="Y620">
        <v>6.57</v>
      </c>
      <c r="Z620">
        <v>2</v>
      </c>
      <c r="AA620" t="s">
        <v>4250</v>
      </c>
      <c r="AB620">
        <v>0</v>
      </c>
      <c r="AC620">
        <v>3</v>
      </c>
      <c r="AD620">
        <v>3.226785714285715</v>
      </c>
      <c r="AF620" t="s">
        <v>7949</v>
      </c>
      <c r="AI620">
        <v>0</v>
      </c>
      <c r="AJ620">
        <v>0</v>
      </c>
    </row>
    <row r="621" spans="1:38" x14ac:dyDescent="0.25">
      <c r="A621" t="s">
        <v>5803</v>
      </c>
      <c r="B621" t="s">
        <v>4839</v>
      </c>
      <c r="C621" t="s">
        <v>4842</v>
      </c>
      <c r="D621">
        <v>61.2</v>
      </c>
      <c r="E621" t="s">
        <v>4845</v>
      </c>
      <c r="F621">
        <v>7.21</v>
      </c>
      <c r="G621">
        <v>0.69</v>
      </c>
      <c r="H621">
        <v>2</v>
      </c>
      <c r="I621" t="s">
        <v>6220</v>
      </c>
      <c r="J621" t="s">
        <v>6585</v>
      </c>
      <c r="K621" t="s">
        <v>6860</v>
      </c>
      <c r="L621" t="s">
        <v>6861</v>
      </c>
      <c r="M621" t="s">
        <v>6874</v>
      </c>
      <c r="N621">
        <v>8</v>
      </c>
      <c r="O621" t="s">
        <v>6931</v>
      </c>
      <c r="P621" t="s">
        <v>7529</v>
      </c>
      <c r="Q621">
        <v>9</v>
      </c>
      <c r="R621">
        <v>2</v>
      </c>
      <c r="S621">
        <v>2.93</v>
      </c>
      <c r="T621">
        <v>2.93</v>
      </c>
      <c r="U621">
        <v>488.99</v>
      </c>
      <c r="V621">
        <v>129.75</v>
      </c>
      <c r="W621">
        <v>2.61</v>
      </c>
      <c r="Y621">
        <v>0.42</v>
      </c>
      <c r="Z621">
        <v>4</v>
      </c>
      <c r="AA621" t="s">
        <v>4250</v>
      </c>
      <c r="AB621">
        <v>0</v>
      </c>
      <c r="AC621">
        <v>3</v>
      </c>
      <c r="AD621">
        <v>3.1136428571428572</v>
      </c>
      <c r="AF621" t="s">
        <v>7949</v>
      </c>
      <c r="AI621">
        <v>0</v>
      </c>
      <c r="AJ621">
        <v>0</v>
      </c>
    </row>
    <row r="622" spans="1:38" x14ac:dyDescent="0.25">
      <c r="A622" t="s">
        <v>5804</v>
      </c>
      <c r="B622" t="s">
        <v>4839</v>
      </c>
      <c r="C622" t="s">
        <v>4842</v>
      </c>
      <c r="D622">
        <v>61.4</v>
      </c>
      <c r="E622" t="s">
        <v>4845</v>
      </c>
      <c r="F622">
        <v>7.21</v>
      </c>
      <c r="G622">
        <v>0</v>
      </c>
      <c r="H622">
        <v>1</v>
      </c>
      <c r="I622" t="s">
        <v>6220</v>
      </c>
      <c r="K622" t="s">
        <v>6860</v>
      </c>
      <c r="L622" t="s">
        <v>6861</v>
      </c>
      <c r="M622" t="s">
        <v>6868</v>
      </c>
      <c r="N622">
        <v>9</v>
      </c>
      <c r="O622" t="s">
        <v>6925</v>
      </c>
      <c r="P622" t="s">
        <v>7530</v>
      </c>
      <c r="Q622">
        <v>8</v>
      </c>
      <c r="R622">
        <v>7</v>
      </c>
      <c r="S622">
        <v>3.59</v>
      </c>
      <c r="T622">
        <v>3.59</v>
      </c>
      <c r="U622">
        <v>662.83</v>
      </c>
      <c r="V622">
        <v>218.05</v>
      </c>
      <c r="W622">
        <v>1.24</v>
      </c>
      <c r="X622">
        <v>11.19</v>
      </c>
      <c r="Y622">
        <v>0</v>
      </c>
      <c r="Z622">
        <v>1</v>
      </c>
      <c r="AA622" t="s">
        <v>4250</v>
      </c>
      <c r="AB622">
        <v>2</v>
      </c>
      <c r="AC622">
        <v>17</v>
      </c>
      <c r="AD622">
        <v>1.91</v>
      </c>
      <c r="AF622" t="s">
        <v>7949</v>
      </c>
      <c r="AI622">
        <v>0</v>
      </c>
      <c r="AJ622">
        <v>0</v>
      </c>
      <c r="AK622" t="s">
        <v>7961</v>
      </c>
      <c r="AL622" t="s">
        <v>7961</v>
      </c>
    </row>
    <row r="623" spans="1:38" x14ac:dyDescent="0.25">
      <c r="A623" t="s">
        <v>5805</v>
      </c>
      <c r="B623" t="s">
        <v>4839</v>
      </c>
      <c r="C623" t="s">
        <v>4842</v>
      </c>
      <c r="D623">
        <v>61.4</v>
      </c>
      <c r="E623" t="s">
        <v>4845</v>
      </c>
      <c r="F623">
        <v>7.21</v>
      </c>
      <c r="G623">
        <v>0</v>
      </c>
      <c r="H623">
        <v>1</v>
      </c>
      <c r="I623" t="s">
        <v>6220</v>
      </c>
      <c r="K623" t="s">
        <v>6860</v>
      </c>
      <c r="L623" t="s">
        <v>6861</v>
      </c>
      <c r="M623" t="s">
        <v>6885</v>
      </c>
      <c r="N623">
        <v>9</v>
      </c>
      <c r="O623" t="s">
        <v>6974</v>
      </c>
      <c r="P623" t="s">
        <v>7531</v>
      </c>
      <c r="Q623">
        <v>8</v>
      </c>
      <c r="R623">
        <v>7</v>
      </c>
      <c r="S623">
        <v>5.22</v>
      </c>
      <c r="T623">
        <v>5.22</v>
      </c>
      <c r="U623">
        <v>742.96</v>
      </c>
      <c r="V623">
        <v>204.06</v>
      </c>
      <c r="W623">
        <v>2.87</v>
      </c>
      <c r="X623">
        <v>11.09</v>
      </c>
      <c r="Y623">
        <v>0</v>
      </c>
      <c r="Z623">
        <v>1</v>
      </c>
      <c r="AA623" t="s">
        <v>4250</v>
      </c>
      <c r="AB623">
        <v>2</v>
      </c>
      <c r="AC623">
        <v>24</v>
      </c>
      <c r="AD623">
        <v>1</v>
      </c>
      <c r="AF623" t="s">
        <v>7949</v>
      </c>
      <c r="AI623">
        <v>0</v>
      </c>
      <c r="AJ623">
        <v>0</v>
      </c>
      <c r="AK623" t="s">
        <v>7988</v>
      </c>
      <c r="AL623" t="s">
        <v>7988</v>
      </c>
    </row>
    <row r="624" spans="1:38" x14ac:dyDescent="0.25">
      <c r="A624" t="s">
        <v>5806</v>
      </c>
      <c r="B624" t="s">
        <v>4839</v>
      </c>
      <c r="C624" t="s">
        <v>4842</v>
      </c>
      <c r="D624">
        <v>61.4</v>
      </c>
      <c r="E624" t="s">
        <v>4845</v>
      </c>
      <c r="F624">
        <v>7.21</v>
      </c>
      <c r="G624">
        <v>0</v>
      </c>
      <c r="H624">
        <v>1</v>
      </c>
      <c r="I624" t="s">
        <v>6220</v>
      </c>
      <c r="K624" t="s">
        <v>6860</v>
      </c>
      <c r="L624" t="s">
        <v>6861</v>
      </c>
      <c r="M624" t="s">
        <v>6873</v>
      </c>
      <c r="N624">
        <v>9</v>
      </c>
      <c r="O624" t="s">
        <v>6930</v>
      </c>
      <c r="P624" t="s">
        <v>7532</v>
      </c>
      <c r="Q624">
        <v>8</v>
      </c>
      <c r="R624">
        <v>7</v>
      </c>
      <c r="S624">
        <v>3.12</v>
      </c>
      <c r="T624">
        <v>3.12</v>
      </c>
      <c r="U624">
        <v>676.86</v>
      </c>
      <c r="V624">
        <v>218.05</v>
      </c>
      <c r="W624">
        <v>1.64</v>
      </c>
      <c r="X624">
        <v>11.24</v>
      </c>
      <c r="Y624">
        <v>0</v>
      </c>
      <c r="Z624">
        <v>1</v>
      </c>
      <c r="AA624" t="s">
        <v>4250</v>
      </c>
      <c r="AB624">
        <v>2</v>
      </c>
      <c r="AC624">
        <v>18</v>
      </c>
      <c r="AD624">
        <v>2.38</v>
      </c>
      <c r="AF624" t="s">
        <v>7949</v>
      </c>
      <c r="AI624">
        <v>0</v>
      </c>
      <c r="AJ624">
        <v>0</v>
      </c>
      <c r="AK624" t="s">
        <v>7965</v>
      </c>
      <c r="AL624" t="s">
        <v>7965</v>
      </c>
    </row>
    <row r="625" spans="1:38" x14ac:dyDescent="0.25">
      <c r="A625" t="s">
        <v>5806</v>
      </c>
      <c r="B625" t="s">
        <v>4839</v>
      </c>
      <c r="C625" t="s">
        <v>4842</v>
      </c>
      <c r="D625">
        <v>61.4</v>
      </c>
      <c r="E625" t="s">
        <v>4845</v>
      </c>
      <c r="F625">
        <v>7.21</v>
      </c>
      <c r="G625">
        <v>0</v>
      </c>
      <c r="H625">
        <v>1</v>
      </c>
      <c r="I625" t="s">
        <v>6220</v>
      </c>
      <c r="K625" t="s">
        <v>6860</v>
      </c>
      <c r="L625" t="s">
        <v>6861</v>
      </c>
      <c r="M625" t="s">
        <v>6872</v>
      </c>
      <c r="N625">
        <v>9</v>
      </c>
      <c r="O625" t="s">
        <v>6929</v>
      </c>
      <c r="P625" t="s">
        <v>7532</v>
      </c>
      <c r="Q625">
        <v>8</v>
      </c>
      <c r="R625">
        <v>7</v>
      </c>
      <c r="S625">
        <v>3.12</v>
      </c>
      <c r="T625">
        <v>3.12</v>
      </c>
      <c r="U625">
        <v>676.86</v>
      </c>
      <c r="V625">
        <v>218.05</v>
      </c>
      <c r="W625">
        <v>1.64</v>
      </c>
      <c r="X625">
        <v>11.24</v>
      </c>
      <c r="Y625">
        <v>0</v>
      </c>
      <c r="Z625">
        <v>1</v>
      </c>
      <c r="AA625" t="s">
        <v>4250</v>
      </c>
      <c r="AB625">
        <v>2</v>
      </c>
      <c r="AC625">
        <v>18</v>
      </c>
      <c r="AD625">
        <v>2.38</v>
      </c>
      <c r="AF625" t="s">
        <v>7949</v>
      </c>
      <c r="AI625">
        <v>0</v>
      </c>
      <c r="AJ625">
        <v>0</v>
      </c>
      <c r="AK625" t="s">
        <v>7964</v>
      </c>
      <c r="AL625" t="s">
        <v>7964</v>
      </c>
    </row>
    <row r="626" spans="1:38" x14ac:dyDescent="0.25">
      <c r="A626" t="s">
        <v>5807</v>
      </c>
      <c r="B626" t="s">
        <v>4839</v>
      </c>
      <c r="C626" t="s">
        <v>4842</v>
      </c>
      <c r="D626">
        <v>61.4</v>
      </c>
      <c r="E626" t="s">
        <v>4845</v>
      </c>
      <c r="F626">
        <v>7.21</v>
      </c>
      <c r="G626">
        <v>0</v>
      </c>
      <c r="H626">
        <v>1</v>
      </c>
      <c r="I626" t="s">
        <v>6220</v>
      </c>
      <c r="K626" t="s">
        <v>6860</v>
      </c>
      <c r="L626" t="s">
        <v>6861</v>
      </c>
      <c r="M626" t="s">
        <v>6885</v>
      </c>
      <c r="N626">
        <v>9</v>
      </c>
      <c r="O626" t="s">
        <v>6944</v>
      </c>
      <c r="P626" t="s">
        <v>7533</v>
      </c>
      <c r="Q626">
        <v>8</v>
      </c>
      <c r="R626">
        <v>7</v>
      </c>
      <c r="S626">
        <v>3.12</v>
      </c>
      <c r="T626">
        <v>3.12</v>
      </c>
      <c r="U626">
        <v>676.86</v>
      </c>
      <c r="V626">
        <v>218.05</v>
      </c>
      <c r="W626">
        <v>1.64</v>
      </c>
      <c r="X626">
        <v>11.24</v>
      </c>
      <c r="Y626">
        <v>0</v>
      </c>
      <c r="Z626">
        <v>1</v>
      </c>
      <c r="AA626" t="s">
        <v>4250</v>
      </c>
      <c r="AB626">
        <v>2</v>
      </c>
      <c r="AC626">
        <v>18</v>
      </c>
      <c r="AD626">
        <v>2.38</v>
      </c>
      <c r="AF626" t="s">
        <v>7949</v>
      </c>
      <c r="AI626">
        <v>0</v>
      </c>
      <c r="AJ626">
        <v>0</v>
      </c>
      <c r="AK626" t="s">
        <v>7971</v>
      </c>
      <c r="AL626" t="s">
        <v>7971</v>
      </c>
    </row>
    <row r="627" spans="1:38" x14ac:dyDescent="0.25">
      <c r="A627" t="s">
        <v>5807</v>
      </c>
      <c r="B627" t="s">
        <v>4839</v>
      </c>
      <c r="C627" t="s">
        <v>4842</v>
      </c>
      <c r="D627">
        <v>61.4</v>
      </c>
      <c r="E627" t="s">
        <v>4845</v>
      </c>
      <c r="F627">
        <v>7.21</v>
      </c>
      <c r="G627">
        <v>0</v>
      </c>
      <c r="H627">
        <v>1</v>
      </c>
      <c r="I627" t="s">
        <v>6220</v>
      </c>
      <c r="K627" t="s">
        <v>6860</v>
      </c>
      <c r="M627" t="s">
        <v>6865</v>
      </c>
      <c r="N627">
        <v>8</v>
      </c>
      <c r="O627" t="s">
        <v>6924</v>
      </c>
      <c r="P627" t="s">
        <v>7533</v>
      </c>
      <c r="Q627">
        <v>8</v>
      </c>
      <c r="R627">
        <v>7</v>
      </c>
      <c r="S627">
        <v>3.12</v>
      </c>
      <c r="T627">
        <v>3.12</v>
      </c>
      <c r="U627">
        <v>676.86</v>
      </c>
      <c r="V627">
        <v>218.05</v>
      </c>
      <c r="W627">
        <v>1.64</v>
      </c>
      <c r="X627">
        <v>11.24</v>
      </c>
      <c r="Y627">
        <v>0</v>
      </c>
      <c r="Z627">
        <v>1</v>
      </c>
      <c r="AA627" t="s">
        <v>4250</v>
      </c>
      <c r="AB627">
        <v>2</v>
      </c>
      <c r="AC627">
        <v>18</v>
      </c>
      <c r="AD627">
        <v>2.38</v>
      </c>
      <c r="AF627" t="s">
        <v>7949</v>
      </c>
      <c r="AI627">
        <v>0</v>
      </c>
      <c r="AJ627">
        <v>0</v>
      </c>
      <c r="AK627" t="s">
        <v>7960</v>
      </c>
      <c r="AL627" t="s">
        <v>7960</v>
      </c>
    </row>
    <row r="628" spans="1:38" x14ac:dyDescent="0.25">
      <c r="A628" t="s">
        <v>5808</v>
      </c>
      <c r="B628" t="s">
        <v>4839</v>
      </c>
      <c r="C628" t="s">
        <v>4842</v>
      </c>
      <c r="D628">
        <v>62</v>
      </c>
      <c r="E628" t="s">
        <v>4845</v>
      </c>
      <c r="F628">
        <v>7.21</v>
      </c>
      <c r="G628">
        <v>0.12</v>
      </c>
      <c r="H628">
        <v>2</v>
      </c>
      <c r="I628" t="s">
        <v>6220</v>
      </c>
      <c r="K628" t="s">
        <v>6860</v>
      </c>
      <c r="M628" t="s">
        <v>6910</v>
      </c>
      <c r="N628">
        <v>8</v>
      </c>
      <c r="O628" t="s">
        <v>6976</v>
      </c>
      <c r="P628" t="s">
        <v>7534</v>
      </c>
      <c r="Q628">
        <v>5</v>
      </c>
      <c r="R628">
        <v>2</v>
      </c>
      <c r="S628">
        <v>2.1800000000000002</v>
      </c>
      <c r="T628">
        <v>2.1800000000000002</v>
      </c>
      <c r="U628">
        <v>504.61</v>
      </c>
      <c r="V628">
        <v>104.39</v>
      </c>
      <c r="W628">
        <v>4.6399999999999997</v>
      </c>
      <c r="X628">
        <v>11.6</v>
      </c>
      <c r="Y628">
        <v>4.97</v>
      </c>
      <c r="Z628">
        <v>4</v>
      </c>
      <c r="AA628" t="s">
        <v>4250</v>
      </c>
      <c r="AB628">
        <v>1</v>
      </c>
      <c r="AC628">
        <v>8</v>
      </c>
      <c r="AD628">
        <v>3.930333333333333</v>
      </c>
      <c r="AF628" t="s">
        <v>7949</v>
      </c>
      <c r="AI628">
        <v>0</v>
      </c>
      <c r="AJ628">
        <v>0</v>
      </c>
      <c r="AK628" t="s">
        <v>7990</v>
      </c>
      <c r="AL628" t="s">
        <v>7990</v>
      </c>
    </row>
    <row r="629" spans="1:38" x14ac:dyDescent="0.25">
      <c r="A629" t="s">
        <v>5809</v>
      </c>
      <c r="B629" t="s">
        <v>4839</v>
      </c>
      <c r="C629" t="s">
        <v>4842</v>
      </c>
      <c r="D629">
        <v>62</v>
      </c>
      <c r="E629" t="s">
        <v>4845</v>
      </c>
      <c r="F629">
        <v>7.21</v>
      </c>
      <c r="G629">
        <v>0.42</v>
      </c>
      <c r="H629">
        <v>2</v>
      </c>
      <c r="I629" t="s">
        <v>6221</v>
      </c>
      <c r="J629" t="s">
        <v>6586</v>
      </c>
      <c r="K629" t="s">
        <v>6860</v>
      </c>
      <c r="L629" t="s">
        <v>6861</v>
      </c>
      <c r="M629" t="s">
        <v>6879</v>
      </c>
      <c r="N629">
        <v>8</v>
      </c>
      <c r="O629" t="s">
        <v>6937</v>
      </c>
      <c r="P629" t="s">
        <v>7535</v>
      </c>
      <c r="Q629">
        <v>6</v>
      </c>
      <c r="R629">
        <v>3</v>
      </c>
      <c r="S629">
        <v>0.83</v>
      </c>
      <c r="T629">
        <v>0.86</v>
      </c>
      <c r="U629">
        <v>476.51</v>
      </c>
      <c r="V629">
        <v>121.24</v>
      </c>
      <c r="W629">
        <v>2.37</v>
      </c>
      <c r="X629">
        <v>10.01</v>
      </c>
      <c r="Y629">
        <v>6.18</v>
      </c>
      <c r="Z629">
        <v>2</v>
      </c>
      <c r="AA629" t="s">
        <v>4250</v>
      </c>
      <c r="AB629">
        <v>0</v>
      </c>
      <c r="AC629">
        <v>4</v>
      </c>
      <c r="AD629">
        <v>3.3344523809523809</v>
      </c>
      <c r="AF629" t="s">
        <v>7949</v>
      </c>
      <c r="AI629">
        <v>0</v>
      </c>
      <c r="AJ629">
        <v>0</v>
      </c>
    </row>
    <row r="630" spans="1:38" x14ac:dyDescent="0.25">
      <c r="A630" t="s">
        <v>5810</v>
      </c>
      <c r="B630" t="s">
        <v>4839</v>
      </c>
      <c r="C630" t="s">
        <v>4842</v>
      </c>
      <c r="D630">
        <v>62</v>
      </c>
      <c r="E630" t="s">
        <v>4845</v>
      </c>
      <c r="F630">
        <v>7.21</v>
      </c>
      <c r="G630">
        <v>0</v>
      </c>
      <c r="H630">
        <v>1</v>
      </c>
      <c r="I630" t="s">
        <v>6220</v>
      </c>
      <c r="J630" t="s">
        <v>6587</v>
      </c>
      <c r="K630" t="s">
        <v>6860</v>
      </c>
      <c r="L630" t="s">
        <v>6861</v>
      </c>
      <c r="M630" t="s">
        <v>6898</v>
      </c>
      <c r="N630">
        <v>8</v>
      </c>
      <c r="O630" t="s">
        <v>6959</v>
      </c>
      <c r="P630" t="s">
        <v>7536</v>
      </c>
      <c r="Q630">
        <v>4</v>
      </c>
      <c r="R630">
        <v>2</v>
      </c>
      <c r="S630">
        <v>-0.33</v>
      </c>
      <c r="T630">
        <v>-0.33</v>
      </c>
      <c r="U630">
        <v>428.82</v>
      </c>
      <c r="V630">
        <v>80.37</v>
      </c>
      <c r="W630">
        <v>4.47</v>
      </c>
      <c r="X630">
        <v>10.130000000000001</v>
      </c>
      <c r="Y630">
        <v>2.87</v>
      </c>
      <c r="Z630">
        <v>2</v>
      </c>
      <c r="AA630" t="s">
        <v>4250</v>
      </c>
      <c r="AB630">
        <v>0</v>
      </c>
      <c r="AC630">
        <v>3</v>
      </c>
      <c r="AD630">
        <v>5.0084285714285706</v>
      </c>
      <c r="AF630" t="s">
        <v>7949</v>
      </c>
      <c r="AI630">
        <v>0</v>
      </c>
      <c r="AJ630">
        <v>0</v>
      </c>
    </row>
    <row r="631" spans="1:38" x14ac:dyDescent="0.25">
      <c r="A631" t="s">
        <v>5811</v>
      </c>
      <c r="B631" t="s">
        <v>4839</v>
      </c>
      <c r="C631" t="s">
        <v>4842</v>
      </c>
      <c r="D631">
        <v>63</v>
      </c>
      <c r="E631" t="s">
        <v>4845</v>
      </c>
      <c r="F631">
        <v>7.2</v>
      </c>
      <c r="G631">
        <v>0</v>
      </c>
      <c r="H631">
        <v>1</v>
      </c>
      <c r="I631" t="s">
        <v>6220</v>
      </c>
      <c r="J631" t="s">
        <v>6588</v>
      </c>
      <c r="K631" t="s">
        <v>6860</v>
      </c>
      <c r="L631" t="s">
        <v>6861</v>
      </c>
      <c r="M631" t="s">
        <v>6898</v>
      </c>
      <c r="N631">
        <v>8</v>
      </c>
      <c r="O631" t="s">
        <v>6959</v>
      </c>
      <c r="P631" t="s">
        <v>7537</v>
      </c>
      <c r="Q631">
        <v>4</v>
      </c>
      <c r="R631">
        <v>2</v>
      </c>
      <c r="S631">
        <v>0.02</v>
      </c>
      <c r="T631">
        <v>0.02</v>
      </c>
      <c r="U631">
        <v>462.37</v>
      </c>
      <c r="V631">
        <v>80.37</v>
      </c>
      <c r="W631">
        <v>4.83</v>
      </c>
      <c r="X631">
        <v>10.210000000000001</v>
      </c>
      <c r="Y631">
        <v>2.87</v>
      </c>
      <c r="Z631">
        <v>2</v>
      </c>
      <c r="AA631" t="s">
        <v>4250</v>
      </c>
      <c r="AB631">
        <v>0</v>
      </c>
      <c r="AC631">
        <v>3</v>
      </c>
      <c r="AD631">
        <v>4.7687857142857144</v>
      </c>
      <c r="AF631" t="s">
        <v>7949</v>
      </c>
      <c r="AI631">
        <v>0</v>
      </c>
      <c r="AJ631">
        <v>0</v>
      </c>
    </row>
    <row r="632" spans="1:38" x14ac:dyDescent="0.25">
      <c r="A632" t="s">
        <v>5812</v>
      </c>
      <c r="B632" t="s">
        <v>4839</v>
      </c>
      <c r="C632" t="s">
        <v>4842</v>
      </c>
      <c r="D632">
        <v>63.1</v>
      </c>
      <c r="E632" t="s">
        <v>4845</v>
      </c>
      <c r="F632">
        <v>7.2</v>
      </c>
      <c r="G632">
        <v>0</v>
      </c>
      <c r="H632">
        <v>1</v>
      </c>
      <c r="I632" t="s">
        <v>6220</v>
      </c>
      <c r="K632" t="s">
        <v>6860</v>
      </c>
      <c r="L632" t="s">
        <v>6861</v>
      </c>
      <c r="M632" t="s">
        <v>6867</v>
      </c>
      <c r="N632">
        <v>9</v>
      </c>
      <c r="O632" t="s">
        <v>6923</v>
      </c>
      <c r="P632" t="s">
        <v>7538</v>
      </c>
      <c r="Q632">
        <v>9</v>
      </c>
      <c r="R632">
        <v>6</v>
      </c>
      <c r="S632">
        <v>3.12</v>
      </c>
      <c r="T632">
        <v>3.12</v>
      </c>
      <c r="U632">
        <v>721.99</v>
      </c>
      <c r="V632">
        <v>192.78</v>
      </c>
      <c r="W632">
        <v>3.37</v>
      </c>
      <c r="X632">
        <v>11.59</v>
      </c>
      <c r="Y632">
        <v>3.09</v>
      </c>
      <c r="Z632">
        <v>1</v>
      </c>
      <c r="AA632" t="s">
        <v>4250</v>
      </c>
      <c r="AB632">
        <v>2</v>
      </c>
      <c r="AC632">
        <v>20</v>
      </c>
      <c r="AD632">
        <v>2.38</v>
      </c>
      <c r="AF632" t="s">
        <v>7949</v>
      </c>
      <c r="AI632">
        <v>0</v>
      </c>
      <c r="AJ632">
        <v>0</v>
      </c>
      <c r="AK632" t="s">
        <v>7959</v>
      </c>
      <c r="AL632" t="s">
        <v>7959</v>
      </c>
    </row>
    <row r="633" spans="1:38" x14ac:dyDescent="0.25">
      <c r="A633" t="s">
        <v>5813</v>
      </c>
      <c r="B633" t="s">
        <v>4839</v>
      </c>
      <c r="C633" t="s">
        <v>4842</v>
      </c>
      <c r="D633">
        <v>64</v>
      </c>
      <c r="E633" t="s">
        <v>4845</v>
      </c>
      <c r="F633">
        <v>7.19</v>
      </c>
      <c r="G633">
        <v>0</v>
      </c>
      <c r="H633">
        <v>1</v>
      </c>
      <c r="I633" t="s">
        <v>6220</v>
      </c>
      <c r="K633" t="s">
        <v>6860</v>
      </c>
      <c r="M633" t="s">
        <v>6865</v>
      </c>
      <c r="N633">
        <v>8</v>
      </c>
      <c r="O633" t="s">
        <v>6935</v>
      </c>
      <c r="P633" t="s">
        <v>7539</v>
      </c>
      <c r="Q633">
        <v>6</v>
      </c>
      <c r="R633">
        <v>2</v>
      </c>
      <c r="S633">
        <v>1.88</v>
      </c>
      <c r="T633">
        <v>1.91</v>
      </c>
      <c r="U633">
        <v>496.52</v>
      </c>
      <c r="V633">
        <v>96.11</v>
      </c>
      <c r="W633">
        <v>4.03</v>
      </c>
      <c r="Y633">
        <v>6.54</v>
      </c>
      <c r="Z633">
        <v>3</v>
      </c>
      <c r="AA633" t="s">
        <v>4250</v>
      </c>
      <c r="AB633">
        <v>0</v>
      </c>
      <c r="AC633">
        <v>3</v>
      </c>
      <c r="AD633">
        <v>4.321190476190476</v>
      </c>
      <c r="AF633" t="s">
        <v>7949</v>
      </c>
      <c r="AI633">
        <v>0</v>
      </c>
      <c r="AJ633">
        <v>0</v>
      </c>
      <c r="AK633" t="s">
        <v>7967</v>
      </c>
      <c r="AL633" t="s">
        <v>7967</v>
      </c>
    </row>
    <row r="634" spans="1:38" x14ac:dyDescent="0.25">
      <c r="A634" t="s">
        <v>5814</v>
      </c>
      <c r="B634" t="s">
        <v>4839</v>
      </c>
      <c r="C634" t="s">
        <v>4842</v>
      </c>
      <c r="D634">
        <v>64</v>
      </c>
      <c r="E634" t="s">
        <v>4845</v>
      </c>
      <c r="F634">
        <v>7.19</v>
      </c>
      <c r="G634">
        <v>0</v>
      </c>
      <c r="H634">
        <v>1</v>
      </c>
      <c r="I634" t="s">
        <v>6220</v>
      </c>
      <c r="J634" t="s">
        <v>6589</v>
      </c>
      <c r="K634" t="s">
        <v>6860</v>
      </c>
      <c r="L634" t="s">
        <v>6861</v>
      </c>
      <c r="M634" t="s">
        <v>6890</v>
      </c>
      <c r="N634">
        <v>9</v>
      </c>
      <c r="O634" t="s">
        <v>6949</v>
      </c>
      <c r="P634" t="s">
        <v>7540</v>
      </c>
      <c r="Q634">
        <v>6</v>
      </c>
      <c r="R634">
        <v>1</v>
      </c>
      <c r="S634">
        <v>2.0299999999999998</v>
      </c>
      <c r="T634">
        <v>2.0499999999999998</v>
      </c>
      <c r="U634">
        <v>386.41</v>
      </c>
      <c r="V634">
        <v>87.71</v>
      </c>
      <c r="W634">
        <v>1.49</v>
      </c>
      <c r="Y634">
        <v>6.16</v>
      </c>
      <c r="Z634">
        <v>2</v>
      </c>
      <c r="AA634" t="s">
        <v>4250</v>
      </c>
      <c r="AB634">
        <v>0</v>
      </c>
      <c r="AC634">
        <v>2</v>
      </c>
      <c r="AD634">
        <v>5.6296904761904756</v>
      </c>
      <c r="AF634" t="s">
        <v>7949</v>
      </c>
      <c r="AI634">
        <v>0</v>
      </c>
      <c r="AJ634">
        <v>0</v>
      </c>
    </row>
    <row r="635" spans="1:38" x14ac:dyDescent="0.25">
      <c r="A635" t="s">
        <v>5815</v>
      </c>
      <c r="B635" t="s">
        <v>4839</v>
      </c>
      <c r="C635" t="s">
        <v>4842</v>
      </c>
      <c r="D635">
        <v>64.2</v>
      </c>
      <c r="E635" t="s">
        <v>4845</v>
      </c>
      <c r="F635">
        <v>7.19</v>
      </c>
      <c r="G635">
        <v>0</v>
      </c>
      <c r="H635">
        <v>1</v>
      </c>
      <c r="I635" t="s">
        <v>6220</v>
      </c>
      <c r="K635" t="s">
        <v>6860</v>
      </c>
      <c r="L635" t="s">
        <v>6861</v>
      </c>
      <c r="M635" t="s">
        <v>6867</v>
      </c>
      <c r="N635">
        <v>9</v>
      </c>
      <c r="O635" t="s">
        <v>6923</v>
      </c>
      <c r="P635" t="s">
        <v>7541</v>
      </c>
      <c r="Q635">
        <v>8</v>
      </c>
      <c r="R635">
        <v>5</v>
      </c>
      <c r="S635">
        <v>2.23</v>
      </c>
      <c r="T635">
        <v>2.23</v>
      </c>
      <c r="U635">
        <v>638.91999999999996</v>
      </c>
      <c r="V635">
        <v>154.44999999999999</v>
      </c>
      <c r="W635">
        <v>2.81</v>
      </c>
      <c r="X635">
        <v>13.65</v>
      </c>
      <c r="Y635">
        <v>3.08</v>
      </c>
      <c r="Z635">
        <v>1</v>
      </c>
      <c r="AA635" t="s">
        <v>4250</v>
      </c>
      <c r="AB635">
        <v>1</v>
      </c>
      <c r="AC635">
        <v>19</v>
      </c>
      <c r="AD635">
        <v>2.8849999999999998</v>
      </c>
      <c r="AF635" t="s">
        <v>7949</v>
      </c>
      <c r="AI635">
        <v>0</v>
      </c>
      <c r="AJ635">
        <v>0</v>
      </c>
      <c r="AK635" t="s">
        <v>7959</v>
      </c>
      <c r="AL635" t="s">
        <v>7959</v>
      </c>
    </row>
    <row r="636" spans="1:38" x14ac:dyDescent="0.25">
      <c r="A636" t="s">
        <v>5816</v>
      </c>
      <c r="B636" t="s">
        <v>4839</v>
      </c>
      <c r="C636" t="s">
        <v>4842</v>
      </c>
      <c r="D636">
        <v>64.5</v>
      </c>
      <c r="E636" t="s">
        <v>4845</v>
      </c>
      <c r="F636">
        <v>7.19</v>
      </c>
      <c r="G636">
        <v>0</v>
      </c>
      <c r="H636">
        <v>1</v>
      </c>
      <c r="I636" t="s">
        <v>6220</v>
      </c>
      <c r="J636" t="s">
        <v>6590</v>
      </c>
      <c r="K636" t="s">
        <v>6860</v>
      </c>
      <c r="L636" t="s">
        <v>6861</v>
      </c>
      <c r="M636" t="s">
        <v>6907</v>
      </c>
      <c r="N636">
        <v>9</v>
      </c>
      <c r="O636" t="s">
        <v>6972</v>
      </c>
      <c r="P636" t="s">
        <v>7542</v>
      </c>
      <c r="Q636">
        <v>7</v>
      </c>
      <c r="R636">
        <v>2</v>
      </c>
      <c r="S636">
        <v>2.73</v>
      </c>
      <c r="T636">
        <v>2.75</v>
      </c>
      <c r="U636">
        <v>442.9</v>
      </c>
      <c r="V636">
        <v>108.06</v>
      </c>
      <c r="W636">
        <v>3.02</v>
      </c>
      <c r="X636">
        <v>10.68</v>
      </c>
      <c r="Y636">
        <v>5.88</v>
      </c>
      <c r="Z636">
        <v>2</v>
      </c>
      <c r="AA636" t="s">
        <v>4250</v>
      </c>
      <c r="AB636">
        <v>0</v>
      </c>
      <c r="AC636">
        <v>2</v>
      </c>
      <c r="AD636">
        <v>3.9408571428571419</v>
      </c>
      <c r="AF636" t="s">
        <v>7949</v>
      </c>
      <c r="AI636">
        <v>0</v>
      </c>
      <c r="AJ636">
        <v>0</v>
      </c>
    </row>
    <row r="637" spans="1:38" x14ac:dyDescent="0.25">
      <c r="A637" t="s">
        <v>5816</v>
      </c>
      <c r="B637" t="s">
        <v>4839</v>
      </c>
      <c r="C637" t="s">
        <v>4842</v>
      </c>
      <c r="D637">
        <v>64.5</v>
      </c>
      <c r="E637" t="s">
        <v>4845</v>
      </c>
      <c r="F637">
        <v>7.19</v>
      </c>
      <c r="G637">
        <v>0</v>
      </c>
      <c r="H637">
        <v>1</v>
      </c>
      <c r="I637" t="s">
        <v>6220</v>
      </c>
      <c r="J637" t="s">
        <v>6591</v>
      </c>
      <c r="K637" t="s">
        <v>6860</v>
      </c>
      <c r="L637" t="s">
        <v>6861</v>
      </c>
      <c r="M637" t="s">
        <v>6908</v>
      </c>
      <c r="N637">
        <v>8</v>
      </c>
      <c r="O637" t="s">
        <v>6973</v>
      </c>
      <c r="P637" t="s">
        <v>7542</v>
      </c>
      <c r="Q637">
        <v>7</v>
      </c>
      <c r="R637">
        <v>2</v>
      </c>
      <c r="S637">
        <v>2.73</v>
      </c>
      <c r="T637">
        <v>2.75</v>
      </c>
      <c r="U637">
        <v>442.9</v>
      </c>
      <c r="V637">
        <v>108.06</v>
      </c>
      <c r="W637">
        <v>3.02</v>
      </c>
      <c r="X637">
        <v>10.68</v>
      </c>
      <c r="Y637">
        <v>5.88</v>
      </c>
      <c r="Z637">
        <v>2</v>
      </c>
      <c r="AA637" t="s">
        <v>4250</v>
      </c>
      <c r="AB637">
        <v>0</v>
      </c>
      <c r="AC637">
        <v>2</v>
      </c>
      <c r="AD637">
        <v>3.9408571428571419</v>
      </c>
      <c r="AF637" t="s">
        <v>7949</v>
      </c>
      <c r="AI637">
        <v>0</v>
      </c>
      <c r="AJ637">
        <v>0</v>
      </c>
    </row>
    <row r="638" spans="1:38" x14ac:dyDescent="0.25">
      <c r="A638" t="s">
        <v>5817</v>
      </c>
      <c r="B638" t="s">
        <v>4839</v>
      </c>
      <c r="C638" t="s">
        <v>4842</v>
      </c>
      <c r="D638">
        <v>65</v>
      </c>
      <c r="E638" t="s">
        <v>4845</v>
      </c>
      <c r="F638">
        <v>7.19</v>
      </c>
      <c r="G638">
        <v>0</v>
      </c>
      <c r="H638">
        <v>1</v>
      </c>
      <c r="I638" t="s">
        <v>6220</v>
      </c>
      <c r="J638" t="s">
        <v>6592</v>
      </c>
      <c r="K638" t="s">
        <v>6860</v>
      </c>
      <c r="L638" t="s">
        <v>6861</v>
      </c>
      <c r="M638" t="s">
        <v>6898</v>
      </c>
      <c r="N638">
        <v>8</v>
      </c>
      <c r="O638" t="s">
        <v>6959</v>
      </c>
      <c r="P638" t="s">
        <v>7543</v>
      </c>
      <c r="Q638">
        <v>5</v>
      </c>
      <c r="R638">
        <v>2</v>
      </c>
      <c r="S638">
        <v>-1.65</v>
      </c>
      <c r="T638">
        <v>-1.65</v>
      </c>
      <c r="U638">
        <v>412.39</v>
      </c>
      <c r="V638">
        <v>93.51</v>
      </c>
      <c r="W638">
        <v>4.0199999999999996</v>
      </c>
      <c r="X638">
        <v>10.199999999999999</v>
      </c>
      <c r="Y638">
        <v>2.81</v>
      </c>
      <c r="Z638">
        <v>2</v>
      </c>
      <c r="AA638" t="s">
        <v>4250</v>
      </c>
      <c r="AB638">
        <v>0</v>
      </c>
      <c r="AC638">
        <v>3</v>
      </c>
      <c r="AD638">
        <v>5.0087857142857146</v>
      </c>
      <c r="AF638" t="s">
        <v>7949</v>
      </c>
      <c r="AI638">
        <v>0</v>
      </c>
      <c r="AJ638">
        <v>0</v>
      </c>
    </row>
    <row r="639" spans="1:38" x14ac:dyDescent="0.25">
      <c r="A639" t="s">
        <v>5818</v>
      </c>
      <c r="B639" t="s">
        <v>4839</v>
      </c>
      <c r="C639" t="s">
        <v>4842</v>
      </c>
      <c r="D639">
        <v>65.540000000000006</v>
      </c>
      <c r="E639" t="s">
        <v>4845</v>
      </c>
      <c r="F639">
        <v>7.18</v>
      </c>
      <c r="G639">
        <v>0.37</v>
      </c>
      <c r="H639">
        <v>2</v>
      </c>
      <c r="I639" t="s">
        <v>6221</v>
      </c>
      <c r="J639" t="s">
        <v>6593</v>
      </c>
      <c r="K639" t="s">
        <v>6860</v>
      </c>
      <c r="L639" t="s">
        <v>6861</v>
      </c>
      <c r="M639" t="s">
        <v>6893</v>
      </c>
      <c r="N639">
        <v>8</v>
      </c>
      <c r="O639" t="s">
        <v>6952</v>
      </c>
      <c r="P639" t="s">
        <v>7544</v>
      </c>
      <c r="Q639">
        <v>7</v>
      </c>
      <c r="R639">
        <v>2</v>
      </c>
      <c r="S639">
        <v>3.4</v>
      </c>
      <c r="T639">
        <v>3.4</v>
      </c>
      <c r="U639">
        <v>455.92</v>
      </c>
      <c r="V639">
        <v>112.18</v>
      </c>
      <c r="W639">
        <v>3.27</v>
      </c>
      <c r="Y639">
        <v>0</v>
      </c>
      <c r="Z639">
        <v>3</v>
      </c>
      <c r="AA639" t="s">
        <v>4250</v>
      </c>
      <c r="AB639">
        <v>0</v>
      </c>
      <c r="AC639">
        <v>3</v>
      </c>
      <c r="AD639">
        <v>3.175523809523809</v>
      </c>
      <c r="AF639" t="s">
        <v>7949</v>
      </c>
      <c r="AI639">
        <v>0</v>
      </c>
      <c r="AJ639">
        <v>0</v>
      </c>
    </row>
    <row r="640" spans="1:38" x14ac:dyDescent="0.25">
      <c r="A640" t="s">
        <v>5818</v>
      </c>
      <c r="B640" t="s">
        <v>4839</v>
      </c>
      <c r="C640" t="s">
        <v>4842</v>
      </c>
      <c r="D640">
        <v>102</v>
      </c>
      <c r="E640" t="s">
        <v>4845</v>
      </c>
      <c r="F640">
        <v>6.99</v>
      </c>
      <c r="G640">
        <v>0.37</v>
      </c>
      <c r="H640">
        <v>2</v>
      </c>
      <c r="I640" t="s">
        <v>6221</v>
      </c>
      <c r="J640" t="s">
        <v>6594</v>
      </c>
      <c r="K640" t="s">
        <v>6860</v>
      </c>
      <c r="L640" t="s">
        <v>6861</v>
      </c>
      <c r="M640" t="s">
        <v>6893</v>
      </c>
      <c r="N640">
        <v>8</v>
      </c>
      <c r="O640" t="s">
        <v>6952</v>
      </c>
      <c r="P640" t="s">
        <v>7544</v>
      </c>
      <c r="Q640">
        <v>7</v>
      </c>
      <c r="R640">
        <v>2</v>
      </c>
      <c r="S640">
        <v>3.4</v>
      </c>
      <c r="T640">
        <v>3.4</v>
      </c>
      <c r="U640">
        <v>455.92</v>
      </c>
      <c r="V640">
        <v>112.18</v>
      </c>
      <c r="W640">
        <v>3.27</v>
      </c>
      <c r="Y640">
        <v>0</v>
      </c>
      <c r="Z640">
        <v>3</v>
      </c>
      <c r="AA640" t="s">
        <v>4250</v>
      </c>
      <c r="AB640">
        <v>0</v>
      </c>
      <c r="AC640">
        <v>3</v>
      </c>
      <c r="AD640">
        <v>3.175523809523809</v>
      </c>
      <c r="AF640" t="s">
        <v>7949</v>
      </c>
      <c r="AI640">
        <v>0</v>
      </c>
      <c r="AJ640">
        <v>0</v>
      </c>
    </row>
    <row r="641" spans="1:38" x14ac:dyDescent="0.25">
      <c r="A641" t="s">
        <v>5819</v>
      </c>
      <c r="B641" t="s">
        <v>4839</v>
      </c>
      <c r="C641" t="s">
        <v>4842</v>
      </c>
      <c r="D641">
        <v>66</v>
      </c>
      <c r="E641" t="s">
        <v>4845</v>
      </c>
      <c r="F641">
        <v>7.18</v>
      </c>
      <c r="G641">
        <v>0</v>
      </c>
      <c r="H641">
        <v>1</v>
      </c>
      <c r="I641" t="s">
        <v>6220</v>
      </c>
      <c r="J641" t="s">
        <v>6595</v>
      </c>
      <c r="K641" t="s">
        <v>6860</v>
      </c>
      <c r="L641" t="s">
        <v>6861</v>
      </c>
      <c r="M641" t="s">
        <v>6898</v>
      </c>
      <c r="N641">
        <v>8</v>
      </c>
      <c r="O641" t="s">
        <v>6959</v>
      </c>
      <c r="P641" t="s">
        <v>7545</v>
      </c>
      <c r="Q641">
        <v>5</v>
      </c>
      <c r="R641">
        <v>2</v>
      </c>
      <c r="S641">
        <v>-1.05</v>
      </c>
      <c r="T641">
        <v>-1.04</v>
      </c>
      <c r="U641">
        <v>400.4</v>
      </c>
      <c r="V641">
        <v>80.37</v>
      </c>
      <c r="W641">
        <v>3.87</v>
      </c>
      <c r="X641">
        <v>9.68</v>
      </c>
      <c r="Y641">
        <v>2.81</v>
      </c>
      <c r="Z641">
        <v>2</v>
      </c>
      <c r="AA641" t="s">
        <v>4250</v>
      </c>
      <c r="AB641">
        <v>0</v>
      </c>
      <c r="AC641">
        <v>3</v>
      </c>
      <c r="AD641">
        <v>5.2114285714285717</v>
      </c>
      <c r="AF641" t="s">
        <v>7949</v>
      </c>
      <c r="AI641">
        <v>0</v>
      </c>
      <c r="AJ641">
        <v>0</v>
      </c>
    </row>
    <row r="642" spans="1:38" x14ac:dyDescent="0.25">
      <c r="A642" t="s">
        <v>5820</v>
      </c>
      <c r="B642" t="s">
        <v>4839</v>
      </c>
      <c r="C642" t="s">
        <v>4842</v>
      </c>
      <c r="D642">
        <v>67.099999999999994</v>
      </c>
      <c r="E642" t="s">
        <v>4845</v>
      </c>
      <c r="F642">
        <v>7.17</v>
      </c>
      <c r="G642">
        <v>0</v>
      </c>
      <c r="H642">
        <v>1</v>
      </c>
      <c r="I642" t="s">
        <v>6220</v>
      </c>
      <c r="J642" t="s">
        <v>6596</v>
      </c>
      <c r="K642" t="s">
        <v>6860</v>
      </c>
      <c r="L642" t="s">
        <v>6861</v>
      </c>
      <c r="M642" t="s">
        <v>6882</v>
      </c>
      <c r="N642">
        <v>8</v>
      </c>
      <c r="O642" t="s">
        <v>6941</v>
      </c>
      <c r="P642" t="s">
        <v>7546</v>
      </c>
      <c r="Q642">
        <v>7</v>
      </c>
      <c r="R642">
        <v>2</v>
      </c>
      <c r="S642">
        <v>-0.33</v>
      </c>
      <c r="T642">
        <v>-0.32</v>
      </c>
      <c r="U642">
        <v>436.95</v>
      </c>
      <c r="V642">
        <v>115.93</v>
      </c>
      <c r="W642">
        <v>2.7</v>
      </c>
      <c r="Y642">
        <v>5.95</v>
      </c>
      <c r="Z642">
        <v>2</v>
      </c>
      <c r="AA642" t="s">
        <v>4250</v>
      </c>
      <c r="AB642">
        <v>0</v>
      </c>
      <c r="AC642">
        <v>2</v>
      </c>
      <c r="AD642">
        <v>4.0860238095238097</v>
      </c>
      <c r="AF642" t="s">
        <v>7949</v>
      </c>
      <c r="AI642">
        <v>0</v>
      </c>
      <c r="AJ642">
        <v>0</v>
      </c>
    </row>
    <row r="643" spans="1:38" x14ac:dyDescent="0.25">
      <c r="A643" t="s">
        <v>5821</v>
      </c>
      <c r="B643" t="s">
        <v>4839</v>
      </c>
      <c r="C643" t="s">
        <v>4842</v>
      </c>
      <c r="D643">
        <v>67.099999999999994</v>
      </c>
      <c r="E643" t="s">
        <v>4845</v>
      </c>
      <c r="F643">
        <v>7.17</v>
      </c>
      <c r="G643">
        <v>0.05</v>
      </c>
      <c r="H643">
        <v>2</v>
      </c>
      <c r="I643" t="s">
        <v>6220</v>
      </c>
      <c r="K643" t="s">
        <v>6860</v>
      </c>
      <c r="L643" t="s">
        <v>6861</v>
      </c>
      <c r="M643" t="s">
        <v>6892</v>
      </c>
      <c r="N643">
        <v>9</v>
      </c>
      <c r="O643" t="s">
        <v>6951</v>
      </c>
      <c r="P643" t="s">
        <v>7547</v>
      </c>
      <c r="Q643">
        <v>7</v>
      </c>
      <c r="R643">
        <v>3</v>
      </c>
      <c r="S643">
        <v>4.6500000000000004</v>
      </c>
      <c r="T643">
        <v>4.67</v>
      </c>
      <c r="U643">
        <v>657.84</v>
      </c>
      <c r="V643">
        <v>123.98</v>
      </c>
      <c r="W643">
        <v>3.46</v>
      </c>
      <c r="X643">
        <v>13.61</v>
      </c>
      <c r="Y643">
        <v>6.88</v>
      </c>
      <c r="Z643">
        <v>4</v>
      </c>
      <c r="AA643" t="s">
        <v>4250</v>
      </c>
      <c r="AB643">
        <v>1</v>
      </c>
      <c r="AC643">
        <v>9</v>
      </c>
      <c r="AD643">
        <v>1.331666666666667</v>
      </c>
      <c r="AF643" t="s">
        <v>7949</v>
      </c>
      <c r="AI643">
        <v>0</v>
      </c>
      <c r="AJ643">
        <v>0</v>
      </c>
      <c r="AK643" t="s">
        <v>7976</v>
      </c>
      <c r="AL643" t="s">
        <v>7976</v>
      </c>
    </row>
    <row r="644" spans="1:38" x14ac:dyDescent="0.25">
      <c r="A644" t="s">
        <v>5822</v>
      </c>
      <c r="B644" t="s">
        <v>4839</v>
      </c>
      <c r="C644" t="s">
        <v>4842</v>
      </c>
      <c r="D644">
        <v>67.2</v>
      </c>
      <c r="E644" t="s">
        <v>4845</v>
      </c>
      <c r="F644">
        <v>7.17</v>
      </c>
      <c r="G644">
        <v>0.59</v>
      </c>
      <c r="H644">
        <v>2</v>
      </c>
      <c r="I644" t="s">
        <v>6221</v>
      </c>
      <c r="J644" t="s">
        <v>6597</v>
      </c>
      <c r="K644" t="s">
        <v>6860</v>
      </c>
      <c r="L644" t="s">
        <v>6861</v>
      </c>
      <c r="M644" t="s">
        <v>6874</v>
      </c>
      <c r="N644">
        <v>8</v>
      </c>
      <c r="O644" t="s">
        <v>6931</v>
      </c>
      <c r="P644" t="s">
        <v>7548</v>
      </c>
      <c r="Q644">
        <v>7</v>
      </c>
      <c r="R644">
        <v>2</v>
      </c>
      <c r="S644">
        <v>1.5</v>
      </c>
      <c r="T644">
        <v>1.5</v>
      </c>
      <c r="U644">
        <v>434.52</v>
      </c>
      <c r="V644">
        <v>103.97</v>
      </c>
      <c r="W644">
        <v>2.46</v>
      </c>
      <c r="Y644">
        <v>4.74</v>
      </c>
      <c r="Z644">
        <v>3</v>
      </c>
      <c r="AA644" t="s">
        <v>4250</v>
      </c>
      <c r="AB644">
        <v>0</v>
      </c>
      <c r="AC644">
        <v>3</v>
      </c>
      <c r="AD644">
        <v>4.5020476190476204</v>
      </c>
      <c r="AF644" t="s">
        <v>7949</v>
      </c>
      <c r="AI644">
        <v>0</v>
      </c>
      <c r="AJ644">
        <v>0</v>
      </c>
    </row>
    <row r="645" spans="1:38" x14ac:dyDescent="0.25">
      <c r="A645" t="s">
        <v>5823</v>
      </c>
      <c r="B645" t="s">
        <v>4839</v>
      </c>
      <c r="C645" t="s">
        <v>4842</v>
      </c>
      <c r="D645">
        <v>67.599999999999994</v>
      </c>
      <c r="E645" t="s">
        <v>4845</v>
      </c>
      <c r="F645">
        <v>7.17</v>
      </c>
      <c r="G645">
        <v>0</v>
      </c>
      <c r="H645">
        <v>1</v>
      </c>
      <c r="I645" t="s">
        <v>6220</v>
      </c>
      <c r="J645" t="s">
        <v>6598</v>
      </c>
      <c r="K645" t="s">
        <v>6860</v>
      </c>
      <c r="L645" t="s">
        <v>6861</v>
      </c>
      <c r="M645" t="s">
        <v>6907</v>
      </c>
      <c r="N645">
        <v>9</v>
      </c>
      <c r="O645" t="s">
        <v>6972</v>
      </c>
      <c r="P645" t="s">
        <v>7549</v>
      </c>
      <c r="Q645">
        <v>6</v>
      </c>
      <c r="R645">
        <v>1</v>
      </c>
      <c r="S645">
        <v>4.07</v>
      </c>
      <c r="T645">
        <v>4.08</v>
      </c>
      <c r="U645">
        <v>451.53</v>
      </c>
      <c r="V645">
        <v>78.959999999999994</v>
      </c>
      <c r="W645">
        <v>3.68</v>
      </c>
      <c r="Y645">
        <v>5.91</v>
      </c>
      <c r="Z645">
        <v>3</v>
      </c>
      <c r="AA645" t="s">
        <v>4250</v>
      </c>
      <c r="AB645">
        <v>0</v>
      </c>
      <c r="AC645">
        <v>3</v>
      </c>
      <c r="AD645">
        <v>3.6395476190476188</v>
      </c>
      <c r="AF645" t="s">
        <v>7949</v>
      </c>
      <c r="AI645">
        <v>0</v>
      </c>
      <c r="AJ645">
        <v>0</v>
      </c>
    </row>
    <row r="646" spans="1:38" x14ac:dyDescent="0.25">
      <c r="A646" t="s">
        <v>5823</v>
      </c>
      <c r="B646" t="s">
        <v>4839</v>
      </c>
      <c r="C646" t="s">
        <v>4842</v>
      </c>
      <c r="D646">
        <v>67.599999999999994</v>
      </c>
      <c r="E646" t="s">
        <v>4845</v>
      </c>
      <c r="F646">
        <v>7.17</v>
      </c>
      <c r="G646">
        <v>0</v>
      </c>
      <c r="H646">
        <v>1</v>
      </c>
      <c r="I646" t="s">
        <v>6220</v>
      </c>
      <c r="J646" t="s">
        <v>6599</v>
      </c>
      <c r="K646" t="s">
        <v>6860</v>
      </c>
      <c r="L646" t="s">
        <v>6861</v>
      </c>
      <c r="M646" t="s">
        <v>6908</v>
      </c>
      <c r="N646">
        <v>8</v>
      </c>
      <c r="O646" t="s">
        <v>6973</v>
      </c>
      <c r="P646" t="s">
        <v>7549</v>
      </c>
      <c r="Q646">
        <v>6</v>
      </c>
      <c r="R646">
        <v>1</v>
      </c>
      <c r="S646">
        <v>4.07</v>
      </c>
      <c r="T646">
        <v>4.08</v>
      </c>
      <c r="U646">
        <v>451.53</v>
      </c>
      <c r="V646">
        <v>78.959999999999994</v>
      </c>
      <c r="W646">
        <v>3.68</v>
      </c>
      <c r="Y646">
        <v>5.91</v>
      </c>
      <c r="Z646">
        <v>3</v>
      </c>
      <c r="AA646" t="s">
        <v>4250</v>
      </c>
      <c r="AB646">
        <v>0</v>
      </c>
      <c r="AC646">
        <v>3</v>
      </c>
      <c r="AD646">
        <v>3.6395476190476188</v>
      </c>
      <c r="AF646" t="s">
        <v>7949</v>
      </c>
      <c r="AI646">
        <v>0</v>
      </c>
      <c r="AJ646">
        <v>0</v>
      </c>
    </row>
    <row r="647" spans="1:38" x14ac:dyDescent="0.25">
      <c r="A647" t="s">
        <v>5823</v>
      </c>
      <c r="B647" t="s">
        <v>4839</v>
      </c>
      <c r="C647" t="s">
        <v>4842</v>
      </c>
      <c r="D647">
        <v>71.099999999999994</v>
      </c>
      <c r="E647" t="s">
        <v>4845</v>
      </c>
      <c r="F647">
        <v>7.15</v>
      </c>
      <c r="G647">
        <v>0</v>
      </c>
      <c r="H647">
        <v>1</v>
      </c>
      <c r="I647" t="s">
        <v>6220</v>
      </c>
      <c r="J647" t="s">
        <v>6600</v>
      </c>
      <c r="K647" t="s">
        <v>6860</v>
      </c>
      <c r="L647" t="s">
        <v>6861</v>
      </c>
      <c r="M647" t="s">
        <v>6907</v>
      </c>
      <c r="N647">
        <v>9</v>
      </c>
      <c r="O647" t="s">
        <v>6972</v>
      </c>
      <c r="P647" t="s">
        <v>7549</v>
      </c>
      <c r="Q647">
        <v>6</v>
      </c>
      <c r="R647">
        <v>1</v>
      </c>
      <c r="S647">
        <v>4.07</v>
      </c>
      <c r="T647">
        <v>4.08</v>
      </c>
      <c r="U647">
        <v>451.53</v>
      </c>
      <c r="V647">
        <v>78.959999999999994</v>
      </c>
      <c r="W647">
        <v>3.68</v>
      </c>
      <c r="Y647">
        <v>5.91</v>
      </c>
      <c r="Z647">
        <v>3</v>
      </c>
      <c r="AA647" t="s">
        <v>4250</v>
      </c>
      <c r="AB647">
        <v>0</v>
      </c>
      <c r="AC647">
        <v>3</v>
      </c>
      <c r="AD647">
        <v>3.6395476190476188</v>
      </c>
      <c r="AF647" t="s">
        <v>7949</v>
      </c>
      <c r="AI647">
        <v>0</v>
      </c>
      <c r="AJ647">
        <v>0</v>
      </c>
    </row>
    <row r="648" spans="1:38" x14ac:dyDescent="0.25">
      <c r="A648" t="s">
        <v>5823</v>
      </c>
      <c r="B648" t="s">
        <v>4839</v>
      </c>
      <c r="C648" t="s">
        <v>4842</v>
      </c>
      <c r="D648">
        <v>71.099999999999994</v>
      </c>
      <c r="E648" t="s">
        <v>4845</v>
      </c>
      <c r="F648">
        <v>7.15</v>
      </c>
      <c r="G648">
        <v>0</v>
      </c>
      <c r="H648">
        <v>1</v>
      </c>
      <c r="I648" t="s">
        <v>6220</v>
      </c>
      <c r="J648" t="s">
        <v>6601</v>
      </c>
      <c r="K648" t="s">
        <v>6860</v>
      </c>
      <c r="L648" t="s">
        <v>6861</v>
      </c>
      <c r="M648" t="s">
        <v>6908</v>
      </c>
      <c r="N648">
        <v>8</v>
      </c>
      <c r="O648" t="s">
        <v>6973</v>
      </c>
      <c r="P648" t="s">
        <v>7549</v>
      </c>
      <c r="Q648">
        <v>6</v>
      </c>
      <c r="R648">
        <v>1</v>
      </c>
      <c r="S648">
        <v>4.07</v>
      </c>
      <c r="T648">
        <v>4.08</v>
      </c>
      <c r="U648">
        <v>451.53</v>
      </c>
      <c r="V648">
        <v>78.959999999999994</v>
      </c>
      <c r="W648">
        <v>3.68</v>
      </c>
      <c r="Y648">
        <v>5.91</v>
      </c>
      <c r="Z648">
        <v>3</v>
      </c>
      <c r="AA648" t="s">
        <v>4250</v>
      </c>
      <c r="AB648">
        <v>0</v>
      </c>
      <c r="AC648">
        <v>3</v>
      </c>
      <c r="AD648">
        <v>3.6395476190476188</v>
      </c>
      <c r="AF648" t="s">
        <v>7949</v>
      </c>
      <c r="AI648">
        <v>0</v>
      </c>
      <c r="AJ648">
        <v>0</v>
      </c>
    </row>
    <row r="649" spans="1:38" x14ac:dyDescent="0.25">
      <c r="A649" t="s">
        <v>5824</v>
      </c>
      <c r="B649" t="s">
        <v>4839</v>
      </c>
      <c r="C649" t="s">
        <v>4842</v>
      </c>
      <c r="D649">
        <v>68</v>
      </c>
      <c r="E649" t="s">
        <v>4845</v>
      </c>
      <c r="F649">
        <v>7.17</v>
      </c>
      <c r="G649">
        <v>0</v>
      </c>
      <c r="H649">
        <v>1</v>
      </c>
      <c r="I649" t="s">
        <v>6220</v>
      </c>
      <c r="K649" t="s">
        <v>6860</v>
      </c>
      <c r="M649" t="s">
        <v>6906</v>
      </c>
      <c r="N649">
        <v>8</v>
      </c>
      <c r="O649" t="s">
        <v>6970</v>
      </c>
      <c r="P649" t="s">
        <v>7550</v>
      </c>
      <c r="Q649">
        <v>10</v>
      </c>
      <c r="R649">
        <v>10</v>
      </c>
      <c r="S649">
        <v>-4.79</v>
      </c>
      <c r="T649">
        <v>-1.23</v>
      </c>
      <c r="U649">
        <v>763.89</v>
      </c>
      <c r="V649">
        <v>309.44</v>
      </c>
      <c r="W649">
        <v>-1.0900000000000001</v>
      </c>
      <c r="X649">
        <v>3.48</v>
      </c>
      <c r="Y649">
        <v>8.17</v>
      </c>
      <c r="Z649">
        <v>1</v>
      </c>
      <c r="AA649" t="s">
        <v>4250</v>
      </c>
      <c r="AB649">
        <v>2</v>
      </c>
      <c r="AC649">
        <v>24</v>
      </c>
      <c r="AD649">
        <v>2.915</v>
      </c>
      <c r="AF649" t="s">
        <v>7951</v>
      </c>
      <c r="AI649">
        <v>0</v>
      </c>
      <c r="AJ649">
        <v>0</v>
      </c>
      <c r="AK649" t="s">
        <v>7986</v>
      </c>
      <c r="AL649" t="s">
        <v>7986</v>
      </c>
    </row>
    <row r="650" spans="1:38" x14ac:dyDescent="0.25">
      <c r="A650" t="s">
        <v>5825</v>
      </c>
      <c r="B650" t="s">
        <v>4839</v>
      </c>
      <c r="C650" t="s">
        <v>4842</v>
      </c>
      <c r="D650">
        <v>68.290000000000006</v>
      </c>
      <c r="E650" t="s">
        <v>4845</v>
      </c>
      <c r="F650">
        <v>7.17</v>
      </c>
      <c r="G650">
        <v>0.69</v>
      </c>
      <c r="H650">
        <v>2</v>
      </c>
      <c r="I650" t="s">
        <v>6221</v>
      </c>
      <c r="J650" t="s">
        <v>6602</v>
      </c>
      <c r="K650" t="s">
        <v>6860</v>
      </c>
      <c r="L650" t="s">
        <v>6861</v>
      </c>
      <c r="M650" t="s">
        <v>6874</v>
      </c>
      <c r="N650">
        <v>8</v>
      </c>
      <c r="O650" t="s">
        <v>6931</v>
      </c>
      <c r="P650" t="s">
        <v>7551</v>
      </c>
      <c r="Q650">
        <v>8</v>
      </c>
      <c r="R650">
        <v>2</v>
      </c>
      <c r="S650">
        <v>1.57</v>
      </c>
      <c r="T650">
        <v>1.57</v>
      </c>
      <c r="U650">
        <v>456.91</v>
      </c>
      <c r="V650">
        <v>125.07</v>
      </c>
      <c r="W650">
        <v>2.67</v>
      </c>
      <c r="Y650">
        <v>0</v>
      </c>
      <c r="Z650">
        <v>3</v>
      </c>
      <c r="AA650" t="s">
        <v>4250</v>
      </c>
      <c r="AB650">
        <v>0</v>
      </c>
      <c r="AC650">
        <v>3</v>
      </c>
      <c r="AD650">
        <v>3.8077857142857141</v>
      </c>
      <c r="AF650" t="s">
        <v>7949</v>
      </c>
      <c r="AI650">
        <v>0</v>
      </c>
      <c r="AJ650">
        <v>0</v>
      </c>
    </row>
    <row r="651" spans="1:38" x14ac:dyDescent="0.25">
      <c r="A651" t="s">
        <v>5826</v>
      </c>
      <c r="B651" t="s">
        <v>4839</v>
      </c>
      <c r="C651" t="s">
        <v>4842</v>
      </c>
      <c r="D651">
        <v>70</v>
      </c>
      <c r="E651" t="s">
        <v>4845</v>
      </c>
      <c r="F651">
        <v>7.16</v>
      </c>
      <c r="G651">
        <v>0</v>
      </c>
      <c r="H651">
        <v>1</v>
      </c>
      <c r="I651" t="s">
        <v>6220</v>
      </c>
      <c r="K651" t="s">
        <v>6860</v>
      </c>
      <c r="L651" t="s">
        <v>6861</v>
      </c>
      <c r="M651" t="s">
        <v>6881</v>
      </c>
      <c r="N651">
        <v>9</v>
      </c>
      <c r="O651" t="s">
        <v>6940</v>
      </c>
      <c r="P651" t="s">
        <v>7552</v>
      </c>
      <c r="Q651">
        <v>9</v>
      </c>
      <c r="R651">
        <v>4</v>
      </c>
      <c r="S651">
        <v>5.36</v>
      </c>
      <c r="T651">
        <v>5.36</v>
      </c>
      <c r="U651">
        <v>876.98</v>
      </c>
      <c r="V651">
        <v>221</v>
      </c>
      <c r="W651">
        <v>5.57</v>
      </c>
      <c r="X651">
        <v>12.77</v>
      </c>
      <c r="Y651">
        <v>0</v>
      </c>
      <c r="Z651">
        <v>4</v>
      </c>
      <c r="AA651" t="s">
        <v>4250</v>
      </c>
      <c r="AB651">
        <v>2</v>
      </c>
      <c r="AC651">
        <v>21</v>
      </c>
      <c r="AD651">
        <v>1</v>
      </c>
      <c r="AF651" t="s">
        <v>7949</v>
      </c>
      <c r="AI651">
        <v>0</v>
      </c>
      <c r="AJ651">
        <v>0</v>
      </c>
      <c r="AK651" t="s">
        <v>7969</v>
      </c>
      <c r="AL651" t="s">
        <v>7969</v>
      </c>
    </row>
    <row r="652" spans="1:38" x14ac:dyDescent="0.25">
      <c r="A652" t="s">
        <v>5827</v>
      </c>
      <c r="B652" t="s">
        <v>4839</v>
      </c>
      <c r="C652" t="s">
        <v>4842</v>
      </c>
      <c r="D652">
        <v>71</v>
      </c>
      <c r="E652" t="s">
        <v>4845</v>
      </c>
      <c r="F652">
        <v>7.15</v>
      </c>
      <c r="G652">
        <v>0</v>
      </c>
      <c r="H652">
        <v>1</v>
      </c>
      <c r="I652" t="s">
        <v>6220</v>
      </c>
      <c r="K652" t="s">
        <v>6860</v>
      </c>
      <c r="L652" t="s">
        <v>6861</v>
      </c>
      <c r="M652" t="s">
        <v>6913</v>
      </c>
      <c r="N652">
        <v>9</v>
      </c>
      <c r="O652" t="s">
        <v>6980</v>
      </c>
      <c r="P652" t="s">
        <v>7553</v>
      </c>
      <c r="Q652">
        <v>5</v>
      </c>
      <c r="R652">
        <v>4</v>
      </c>
      <c r="S652">
        <v>5.75</v>
      </c>
      <c r="T652">
        <v>5.75</v>
      </c>
      <c r="U652">
        <v>622.85</v>
      </c>
      <c r="V652">
        <v>127.84</v>
      </c>
      <c r="W652">
        <v>4.9400000000000004</v>
      </c>
      <c r="X652">
        <v>13.79</v>
      </c>
      <c r="Y652">
        <v>0</v>
      </c>
      <c r="Z652">
        <v>2</v>
      </c>
      <c r="AA652" t="s">
        <v>4250</v>
      </c>
      <c r="AB652">
        <v>1</v>
      </c>
      <c r="AC652">
        <v>18</v>
      </c>
      <c r="AD652">
        <v>1</v>
      </c>
      <c r="AF652" t="s">
        <v>7949</v>
      </c>
      <c r="AI652">
        <v>0</v>
      </c>
      <c r="AJ652">
        <v>0</v>
      </c>
      <c r="AK652" t="s">
        <v>7993</v>
      </c>
      <c r="AL652" t="s">
        <v>7993</v>
      </c>
    </row>
    <row r="653" spans="1:38" x14ac:dyDescent="0.25">
      <c r="A653" t="s">
        <v>5828</v>
      </c>
      <c r="B653" t="s">
        <v>4839</v>
      </c>
      <c r="C653" t="s">
        <v>4842</v>
      </c>
      <c r="D653">
        <v>71</v>
      </c>
      <c r="E653" t="s">
        <v>4845</v>
      </c>
      <c r="F653">
        <v>7.15</v>
      </c>
      <c r="G653">
        <v>0</v>
      </c>
      <c r="H653">
        <v>1</v>
      </c>
      <c r="I653" t="s">
        <v>6220</v>
      </c>
      <c r="J653" t="s">
        <v>6603</v>
      </c>
      <c r="K653" t="s">
        <v>6860</v>
      </c>
      <c r="L653" t="s">
        <v>6861</v>
      </c>
      <c r="M653" t="s">
        <v>6902</v>
      </c>
      <c r="N653">
        <v>8</v>
      </c>
      <c r="O653" t="s">
        <v>6964</v>
      </c>
      <c r="P653" t="s">
        <v>7554</v>
      </c>
      <c r="Q653">
        <v>5</v>
      </c>
      <c r="R653">
        <v>2</v>
      </c>
      <c r="S653">
        <v>-0.64</v>
      </c>
      <c r="T653">
        <v>-0.63</v>
      </c>
      <c r="U653">
        <v>418.39</v>
      </c>
      <c r="V653">
        <v>80.37</v>
      </c>
      <c r="W653">
        <v>4.09</v>
      </c>
      <c r="X653">
        <v>9.93</v>
      </c>
      <c r="Y653">
        <v>3.56</v>
      </c>
      <c r="Z653">
        <v>2</v>
      </c>
      <c r="AA653" t="s">
        <v>4250</v>
      </c>
      <c r="AB653">
        <v>0</v>
      </c>
      <c r="AC653">
        <v>4</v>
      </c>
      <c r="AD653">
        <v>5.082928571428571</v>
      </c>
      <c r="AF653" t="s">
        <v>7949</v>
      </c>
      <c r="AI653">
        <v>0</v>
      </c>
      <c r="AJ653">
        <v>0</v>
      </c>
    </row>
    <row r="654" spans="1:38" x14ac:dyDescent="0.25">
      <c r="A654" t="s">
        <v>5829</v>
      </c>
      <c r="B654" t="s">
        <v>4839</v>
      </c>
      <c r="C654" t="s">
        <v>4842</v>
      </c>
      <c r="D654">
        <v>71</v>
      </c>
      <c r="E654" t="s">
        <v>4845</v>
      </c>
      <c r="F654">
        <v>7.15</v>
      </c>
      <c r="G654">
        <v>0</v>
      </c>
      <c r="H654">
        <v>1</v>
      </c>
      <c r="I654" t="s">
        <v>6220</v>
      </c>
      <c r="J654" t="s">
        <v>6604</v>
      </c>
      <c r="K654" t="s">
        <v>6860</v>
      </c>
      <c r="L654" t="s">
        <v>6861</v>
      </c>
      <c r="M654" t="s">
        <v>6898</v>
      </c>
      <c r="N654">
        <v>8</v>
      </c>
      <c r="O654" t="s">
        <v>6959</v>
      </c>
      <c r="P654" t="s">
        <v>7555</v>
      </c>
      <c r="Q654">
        <v>5</v>
      </c>
      <c r="R654">
        <v>2</v>
      </c>
      <c r="S654">
        <v>-2.11</v>
      </c>
      <c r="T654">
        <v>-2.11</v>
      </c>
      <c r="U654">
        <v>433.36</v>
      </c>
      <c r="V654">
        <v>85.3</v>
      </c>
      <c r="W654">
        <v>4.01</v>
      </c>
      <c r="X654">
        <v>10.59</v>
      </c>
      <c r="Y654">
        <v>2.82</v>
      </c>
      <c r="Z654">
        <v>2</v>
      </c>
      <c r="AA654" t="s">
        <v>4250</v>
      </c>
      <c r="AB654">
        <v>0</v>
      </c>
      <c r="AC654">
        <v>4</v>
      </c>
      <c r="AD654">
        <v>4.976</v>
      </c>
      <c r="AF654" t="s">
        <v>7949</v>
      </c>
      <c r="AI654">
        <v>0</v>
      </c>
      <c r="AJ654">
        <v>0</v>
      </c>
    </row>
    <row r="655" spans="1:38" x14ac:dyDescent="0.25">
      <c r="A655" t="s">
        <v>5830</v>
      </c>
      <c r="B655" t="s">
        <v>4839</v>
      </c>
      <c r="C655" t="s">
        <v>4842</v>
      </c>
      <c r="D655">
        <v>72</v>
      </c>
      <c r="E655" t="s">
        <v>4845</v>
      </c>
      <c r="F655">
        <v>7.14</v>
      </c>
      <c r="G655">
        <v>0</v>
      </c>
      <c r="H655">
        <v>1</v>
      </c>
      <c r="I655" t="s">
        <v>6220</v>
      </c>
      <c r="J655" t="s">
        <v>6605</v>
      </c>
      <c r="K655" t="s">
        <v>6860</v>
      </c>
      <c r="L655" t="s">
        <v>6861</v>
      </c>
      <c r="M655" t="s">
        <v>6907</v>
      </c>
      <c r="N655">
        <v>9</v>
      </c>
      <c r="O655" t="s">
        <v>6972</v>
      </c>
      <c r="P655" t="s">
        <v>7556</v>
      </c>
      <c r="Q655">
        <v>8</v>
      </c>
      <c r="R655">
        <v>2</v>
      </c>
      <c r="S655">
        <v>1.65</v>
      </c>
      <c r="T655">
        <v>1.67</v>
      </c>
      <c r="U655">
        <v>419.44</v>
      </c>
      <c r="V655">
        <v>131.85</v>
      </c>
      <c r="W655">
        <v>1.93</v>
      </c>
      <c r="X655">
        <v>10.52</v>
      </c>
      <c r="Y655">
        <v>5.88</v>
      </c>
      <c r="Z655">
        <v>2</v>
      </c>
      <c r="AA655" t="s">
        <v>4250</v>
      </c>
      <c r="AB655">
        <v>0</v>
      </c>
      <c r="AC655">
        <v>2</v>
      </c>
      <c r="AD655">
        <v>4.0754285714285716</v>
      </c>
      <c r="AF655" t="s">
        <v>7949</v>
      </c>
      <c r="AI655">
        <v>0</v>
      </c>
      <c r="AJ655">
        <v>0</v>
      </c>
    </row>
    <row r="656" spans="1:38" x14ac:dyDescent="0.25">
      <c r="A656" t="s">
        <v>5830</v>
      </c>
      <c r="B656" t="s">
        <v>4839</v>
      </c>
      <c r="C656" t="s">
        <v>4842</v>
      </c>
      <c r="D656">
        <v>72</v>
      </c>
      <c r="E656" t="s">
        <v>4845</v>
      </c>
      <c r="F656">
        <v>7.14</v>
      </c>
      <c r="G656">
        <v>0</v>
      </c>
      <c r="H656">
        <v>1</v>
      </c>
      <c r="I656" t="s">
        <v>6220</v>
      </c>
      <c r="J656" t="s">
        <v>6606</v>
      </c>
      <c r="K656" t="s">
        <v>6860</v>
      </c>
      <c r="L656" t="s">
        <v>6861</v>
      </c>
      <c r="M656" t="s">
        <v>6908</v>
      </c>
      <c r="N656">
        <v>8</v>
      </c>
      <c r="O656" t="s">
        <v>6973</v>
      </c>
      <c r="P656" t="s">
        <v>7556</v>
      </c>
      <c r="Q656">
        <v>8</v>
      </c>
      <c r="R656">
        <v>2</v>
      </c>
      <c r="S656">
        <v>1.65</v>
      </c>
      <c r="T656">
        <v>1.67</v>
      </c>
      <c r="U656">
        <v>419.44</v>
      </c>
      <c r="V656">
        <v>131.85</v>
      </c>
      <c r="W656">
        <v>1.93</v>
      </c>
      <c r="X656">
        <v>10.52</v>
      </c>
      <c r="Y656">
        <v>5.88</v>
      </c>
      <c r="Z656">
        <v>2</v>
      </c>
      <c r="AA656" t="s">
        <v>4250</v>
      </c>
      <c r="AB656">
        <v>0</v>
      </c>
      <c r="AC656">
        <v>2</v>
      </c>
      <c r="AD656">
        <v>4.0754285714285716</v>
      </c>
      <c r="AF656" t="s">
        <v>7949</v>
      </c>
      <c r="AI656">
        <v>0</v>
      </c>
      <c r="AJ656">
        <v>0</v>
      </c>
    </row>
    <row r="657" spans="1:38" x14ac:dyDescent="0.25">
      <c r="A657" t="s">
        <v>5831</v>
      </c>
      <c r="B657" t="s">
        <v>4839</v>
      </c>
      <c r="C657" t="s">
        <v>4842</v>
      </c>
      <c r="D657">
        <v>73</v>
      </c>
      <c r="E657" t="s">
        <v>4845</v>
      </c>
      <c r="F657">
        <v>7.14</v>
      </c>
      <c r="G657">
        <v>0</v>
      </c>
      <c r="H657">
        <v>1</v>
      </c>
      <c r="I657" t="s">
        <v>6220</v>
      </c>
      <c r="K657" t="s">
        <v>6860</v>
      </c>
      <c r="M657" t="s">
        <v>6875</v>
      </c>
      <c r="N657">
        <v>8</v>
      </c>
      <c r="O657" t="s">
        <v>6932</v>
      </c>
      <c r="P657" t="s">
        <v>7557</v>
      </c>
      <c r="Q657">
        <v>6</v>
      </c>
      <c r="R657">
        <v>3</v>
      </c>
      <c r="S657">
        <v>7.54</v>
      </c>
      <c r="T657">
        <v>7.61</v>
      </c>
      <c r="U657">
        <v>725.69</v>
      </c>
      <c r="V657">
        <v>119.05</v>
      </c>
      <c r="W657">
        <v>5.21</v>
      </c>
      <c r="X657">
        <v>13.9</v>
      </c>
      <c r="Y657">
        <v>6.72</v>
      </c>
      <c r="Z657">
        <v>3</v>
      </c>
      <c r="AA657" t="s">
        <v>4250</v>
      </c>
      <c r="AB657">
        <v>2</v>
      </c>
      <c r="AC657">
        <v>13</v>
      </c>
      <c r="AD657">
        <v>1.198333333333333</v>
      </c>
      <c r="AF657" t="s">
        <v>7949</v>
      </c>
      <c r="AI657">
        <v>0</v>
      </c>
      <c r="AJ657">
        <v>0</v>
      </c>
      <c r="AK657" t="s">
        <v>7966</v>
      </c>
      <c r="AL657" t="s">
        <v>7966</v>
      </c>
    </row>
    <row r="658" spans="1:38" x14ac:dyDescent="0.25">
      <c r="A658" t="s">
        <v>5832</v>
      </c>
      <c r="B658" t="s">
        <v>4839</v>
      </c>
      <c r="C658" t="s">
        <v>4842</v>
      </c>
      <c r="D658">
        <v>73</v>
      </c>
      <c r="E658" t="s">
        <v>4845</v>
      </c>
      <c r="F658">
        <v>7.14</v>
      </c>
      <c r="G658">
        <v>0</v>
      </c>
      <c r="H658">
        <v>1</v>
      </c>
      <c r="I658" t="s">
        <v>6220</v>
      </c>
      <c r="K658" t="s">
        <v>6860</v>
      </c>
      <c r="M658" t="s">
        <v>6875</v>
      </c>
      <c r="N658">
        <v>8</v>
      </c>
      <c r="O658" t="s">
        <v>6932</v>
      </c>
      <c r="P658" t="s">
        <v>7558</v>
      </c>
      <c r="Q658">
        <v>6</v>
      </c>
      <c r="R658">
        <v>3</v>
      </c>
      <c r="S658">
        <v>4.7</v>
      </c>
      <c r="T658">
        <v>4.8</v>
      </c>
      <c r="U658">
        <v>594.73</v>
      </c>
      <c r="V658">
        <v>119.05</v>
      </c>
      <c r="W658">
        <v>2.4700000000000002</v>
      </c>
      <c r="X658">
        <v>13.9</v>
      </c>
      <c r="Y658">
        <v>6.94</v>
      </c>
      <c r="Z658">
        <v>2</v>
      </c>
      <c r="AA658" t="s">
        <v>4250</v>
      </c>
      <c r="AB658">
        <v>1</v>
      </c>
      <c r="AC658">
        <v>12</v>
      </c>
      <c r="AD658">
        <v>1.298333333333334</v>
      </c>
      <c r="AF658" t="s">
        <v>7949</v>
      </c>
      <c r="AI658">
        <v>0</v>
      </c>
      <c r="AJ658">
        <v>0</v>
      </c>
      <c r="AK658" t="s">
        <v>7966</v>
      </c>
      <c r="AL658" t="s">
        <v>7966</v>
      </c>
    </row>
    <row r="659" spans="1:38" x14ac:dyDescent="0.25">
      <c r="A659" t="s">
        <v>5833</v>
      </c>
      <c r="B659" t="s">
        <v>4839</v>
      </c>
      <c r="C659" t="s">
        <v>4842</v>
      </c>
      <c r="D659">
        <v>73.099999999999994</v>
      </c>
      <c r="E659" t="s">
        <v>4845</v>
      </c>
      <c r="F659">
        <v>7.14</v>
      </c>
      <c r="G659">
        <v>0</v>
      </c>
      <c r="H659">
        <v>1</v>
      </c>
      <c r="I659" t="s">
        <v>6220</v>
      </c>
      <c r="J659" t="s">
        <v>6607</v>
      </c>
      <c r="K659" t="s">
        <v>6860</v>
      </c>
      <c r="L659" t="s">
        <v>6861</v>
      </c>
      <c r="M659" t="s">
        <v>6882</v>
      </c>
      <c r="N659">
        <v>8</v>
      </c>
      <c r="O659" t="s">
        <v>6941</v>
      </c>
      <c r="P659" t="s">
        <v>7559</v>
      </c>
      <c r="Q659">
        <v>6</v>
      </c>
      <c r="R659">
        <v>2</v>
      </c>
      <c r="S659">
        <v>0.64</v>
      </c>
      <c r="T659">
        <v>0.72</v>
      </c>
      <c r="U659">
        <v>410.95</v>
      </c>
      <c r="V659">
        <v>95.8</v>
      </c>
      <c r="W659">
        <v>3.38</v>
      </c>
      <c r="Y659">
        <v>6.74</v>
      </c>
      <c r="Z659">
        <v>2</v>
      </c>
      <c r="AA659" t="s">
        <v>4250</v>
      </c>
      <c r="AB659">
        <v>0</v>
      </c>
      <c r="AC659">
        <v>2</v>
      </c>
      <c r="AD659">
        <v>4.942738095238095</v>
      </c>
      <c r="AF659" t="s">
        <v>7949</v>
      </c>
      <c r="AI659">
        <v>0</v>
      </c>
      <c r="AJ659">
        <v>0</v>
      </c>
    </row>
    <row r="660" spans="1:38" x14ac:dyDescent="0.25">
      <c r="A660" t="s">
        <v>5834</v>
      </c>
      <c r="B660" t="s">
        <v>4839</v>
      </c>
      <c r="C660" t="s">
        <v>4842</v>
      </c>
      <c r="D660">
        <v>74</v>
      </c>
      <c r="E660" t="s">
        <v>4845</v>
      </c>
      <c r="F660">
        <v>7.13</v>
      </c>
      <c r="G660">
        <v>0</v>
      </c>
      <c r="H660">
        <v>1</v>
      </c>
      <c r="I660" t="s">
        <v>6220</v>
      </c>
      <c r="J660" t="s">
        <v>6608</v>
      </c>
      <c r="K660" t="s">
        <v>6860</v>
      </c>
      <c r="L660" t="s">
        <v>6861</v>
      </c>
      <c r="M660" t="s">
        <v>6882</v>
      </c>
      <c r="N660">
        <v>8</v>
      </c>
      <c r="O660" t="s">
        <v>6941</v>
      </c>
      <c r="P660" t="s">
        <v>7560</v>
      </c>
      <c r="Q660">
        <v>7</v>
      </c>
      <c r="R660">
        <v>3</v>
      </c>
      <c r="S660">
        <v>1.1200000000000001</v>
      </c>
      <c r="T660">
        <v>1.2</v>
      </c>
      <c r="U660">
        <v>454.96</v>
      </c>
      <c r="V660">
        <v>121.24</v>
      </c>
      <c r="W660">
        <v>2.8</v>
      </c>
      <c r="X660">
        <v>10.82</v>
      </c>
      <c r="Y660">
        <v>6.69</v>
      </c>
      <c r="Z660">
        <v>2</v>
      </c>
      <c r="AA660" t="s">
        <v>4250</v>
      </c>
      <c r="AB660">
        <v>0</v>
      </c>
      <c r="AC660">
        <v>4</v>
      </c>
      <c r="AD660">
        <v>3.488380952380953</v>
      </c>
      <c r="AF660" t="s">
        <v>7949</v>
      </c>
      <c r="AI660">
        <v>0</v>
      </c>
      <c r="AJ660">
        <v>0</v>
      </c>
    </row>
    <row r="661" spans="1:38" x14ac:dyDescent="0.25">
      <c r="A661" t="s">
        <v>5835</v>
      </c>
      <c r="B661" t="s">
        <v>4839</v>
      </c>
      <c r="C661" t="s">
        <v>4842</v>
      </c>
      <c r="D661">
        <v>74</v>
      </c>
      <c r="E661" t="s">
        <v>4845</v>
      </c>
      <c r="F661">
        <v>7.13</v>
      </c>
      <c r="G661">
        <v>0.24</v>
      </c>
      <c r="H661">
        <v>2</v>
      </c>
      <c r="I661" t="s">
        <v>6221</v>
      </c>
      <c r="J661" t="s">
        <v>6609</v>
      </c>
      <c r="K661" t="s">
        <v>6860</v>
      </c>
      <c r="L661" t="s">
        <v>6861</v>
      </c>
      <c r="M661" t="s">
        <v>6879</v>
      </c>
      <c r="N661">
        <v>8</v>
      </c>
      <c r="O661" t="s">
        <v>6937</v>
      </c>
      <c r="P661" t="s">
        <v>7561</v>
      </c>
      <c r="Q661">
        <v>6</v>
      </c>
      <c r="R661">
        <v>3</v>
      </c>
      <c r="S661">
        <v>-0.51</v>
      </c>
      <c r="T661">
        <v>-0.48</v>
      </c>
      <c r="U661">
        <v>399.44</v>
      </c>
      <c r="V661">
        <v>117.58</v>
      </c>
      <c r="W661">
        <v>0.78</v>
      </c>
      <c r="X661">
        <v>12.47</v>
      </c>
      <c r="Y661">
        <v>6.23</v>
      </c>
      <c r="Z661">
        <v>1</v>
      </c>
      <c r="AA661" t="s">
        <v>4250</v>
      </c>
      <c r="AB661">
        <v>0</v>
      </c>
      <c r="AC661">
        <v>4</v>
      </c>
      <c r="AD661">
        <v>3.965619047619048</v>
      </c>
      <c r="AF661" t="s">
        <v>7949</v>
      </c>
      <c r="AI661">
        <v>0</v>
      </c>
      <c r="AJ661">
        <v>0</v>
      </c>
    </row>
    <row r="662" spans="1:38" x14ac:dyDescent="0.25">
      <c r="A662" t="s">
        <v>5836</v>
      </c>
      <c r="B662" t="s">
        <v>4839</v>
      </c>
      <c r="C662" t="s">
        <v>4842</v>
      </c>
      <c r="D662">
        <v>75</v>
      </c>
      <c r="E662" t="s">
        <v>4845</v>
      </c>
      <c r="F662">
        <v>7.12</v>
      </c>
      <c r="G662">
        <v>0.28000000000000003</v>
      </c>
      <c r="H662">
        <v>2</v>
      </c>
      <c r="I662" t="s">
        <v>6220</v>
      </c>
      <c r="K662" t="s">
        <v>6860</v>
      </c>
      <c r="L662" t="s">
        <v>6861</v>
      </c>
      <c r="M662" t="s">
        <v>6905</v>
      </c>
      <c r="N662">
        <v>9</v>
      </c>
      <c r="O662" t="s">
        <v>6969</v>
      </c>
      <c r="P662" t="s">
        <v>7562</v>
      </c>
      <c r="Q662">
        <v>10</v>
      </c>
      <c r="R662">
        <v>5</v>
      </c>
      <c r="S662">
        <v>6.02</v>
      </c>
      <c r="T662">
        <v>6.02</v>
      </c>
      <c r="U662">
        <v>908.91</v>
      </c>
      <c r="V662">
        <v>192.47</v>
      </c>
      <c r="W662">
        <v>4.78</v>
      </c>
      <c r="X662">
        <v>12.93</v>
      </c>
      <c r="Y662">
        <v>0</v>
      </c>
      <c r="Z662">
        <v>4</v>
      </c>
      <c r="AA662" t="s">
        <v>4250</v>
      </c>
      <c r="AB662">
        <v>1</v>
      </c>
      <c r="AC662">
        <v>21</v>
      </c>
      <c r="AD662">
        <v>1</v>
      </c>
      <c r="AF662" t="s">
        <v>7949</v>
      </c>
      <c r="AI662">
        <v>0</v>
      </c>
      <c r="AJ662">
        <v>0</v>
      </c>
      <c r="AK662" t="s">
        <v>7985</v>
      </c>
      <c r="AL662" t="s">
        <v>7985</v>
      </c>
    </row>
    <row r="663" spans="1:38" x14ac:dyDescent="0.25">
      <c r="A663" t="s">
        <v>5837</v>
      </c>
      <c r="B663" t="s">
        <v>4839</v>
      </c>
      <c r="C663" t="s">
        <v>4842</v>
      </c>
      <c r="D663">
        <v>78</v>
      </c>
      <c r="E663" t="s">
        <v>4845</v>
      </c>
      <c r="F663">
        <v>7.11</v>
      </c>
      <c r="G663">
        <v>0</v>
      </c>
      <c r="H663">
        <v>1</v>
      </c>
      <c r="I663" t="s">
        <v>6220</v>
      </c>
      <c r="K663" t="s">
        <v>6860</v>
      </c>
      <c r="L663" t="s">
        <v>6861</v>
      </c>
      <c r="M663" t="s">
        <v>6896</v>
      </c>
      <c r="N663">
        <v>9</v>
      </c>
      <c r="O663" t="s">
        <v>6957</v>
      </c>
      <c r="P663" t="s">
        <v>7563</v>
      </c>
      <c r="Q663">
        <v>4</v>
      </c>
      <c r="R663">
        <v>3</v>
      </c>
      <c r="S663">
        <v>1.57</v>
      </c>
      <c r="T663">
        <v>1.57</v>
      </c>
      <c r="U663">
        <v>478.38</v>
      </c>
      <c r="V663">
        <v>109.05</v>
      </c>
      <c r="W663">
        <v>3.18</v>
      </c>
      <c r="X663">
        <v>13.05</v>
      </c>
      <c r="Y663">
        <v>3.27</v>
      </c>
      <c r="Z663">
        <v>2</v>
      </c>
      <c r="AA663" t="s">
        <v>4250</v>
      </c>
      <c r="AB663">
        <v>0</v>
      </c>
      <c r="AC663">
        <v>6</v>
      </c>
      <c r="AD663">
        <v>3.686095238095239</v>
      </c>
      <c r="AF663" t="s">
        <v>7949</v>
      </c>
      <c r="AI663">
        <v>0</v>
      </c>
      <c r="AJ663">
        <v>0</v>
      </c>
      <c r="AK663" t="s">
        <v>7978</v>
      </c>
      <c r="AL663" t="s">
        <v>7978</v>
      </c>
    </row>
    <row r="664" spans="1:38" x14ac:dyDescent="0.25">
      <c r="A664" t="s">
        <v>5837</v>
      </c>
      <c r="B664" t="s">
        <v>4839</v>
      </c>
      <c r="C664" t="s">
        <v>4842</v>
      </c>
      <c r="D664">
        <v>390</v>
      </c>
      <c r="E664" t="s">
        <v>4845</v>
      </c>
      <c r="F664">
        <v>6.41</v>
      </c>
      <c r="G664">
        <v>0</v>
      </c>
      <c r="H664">
        <v>1</v>
      </c>
      <c r="I664" t="s">
        <v>6220</v>
      </c>
      <c r="K664" t="s">
        <v>6860</v>
      </c>
      <c r="L664" t="s">
        <v>6861</v>
      </c>
      <c r="M664" t="s">
        <v>6911</v>
      </c>
      <c r="N664">
        <v>9</v>
      </c>
      <c r="O664" t="s">
        <v>6977</v>
      </c>
      <c r="P664" t="s">
        <v>7563</v>
      </c>
      <c r="Q664">
        <v>4</v>
      </c>
      <c r="R664">
        <v>3</v>
      </c>
      <c r="S664">
        <v>1.57</v>
      </c>
      <c r="T664">
        <v>1.57</v>
      </c>
      <c r="U664">
        <v>478.38</v>
      </c>
      <c r="V664">
        <v>109.05</v>
      </c>
      <c r="W664">
        <v>3.18</v>
      </c>
      <c r="X664">
        <v>13.05</v>
      </c>
      <c r="Y664">
        <v>3.27</v>
      </c>
      <c r="Z664">
        <v>2</v>
      </c>
      <c r="AA664" t="s">
        <v>4250</v>
      </c>
      <c r="AB664">
        <v>0</v>
      </c>
      <c r="AC664">
        <v>6</v>
      </c>
      <c r="AD664">
        <v>3.686095238095239</v>
      </c>
      <c r="AF664" t="s">
        <v>7949</v>
      </c>
      <c r="AI664">
        <v>0</v>
      </c>
      <c r="AJ664">
        <v>0</v>
      </c>
      <c r="AK664" t="s">
        <v>7978</v>
      </c>
      <c r="AL664" t="s">
        <v>7978</v>
      </c>
    </row>
    <row r="665" spans="1:38" x14ac:dyDescent="0.25">
      <c r="A665" t="s">
        <v>5838</v>
      </c>
      <c r="B665" t="s">
        <v>4839</v>
      </c>
      <c r="C665" t="s">
        <v>4842</v>
      </c>
      <c r="D665">
        <v>79</v>
      </c>
      <c r="E665" t="s">
        <v>4845</v>
      </c>
      <c r="F665">
        <v>7.1</v>
      </c>
      <c r="G665">
        <v>0</v>
      </c>
      <c r="H665">
        <v>1</v>
      </c>
      <c r="I665" t="s">
        <v>6220</v>
      </c>
      <c r="K665" t="s">
        <v>6860</v>
      </c>
      <c r="L665" t="s">
        <v>6861</v>
      </c>
      <c r="M665" t="s">
        <v>6904</v>
      </c>
      <c r="N665">
        <v>9</v>
      </c>
      <c r="O665" t="s">
        <v>6968</v>
      </c>
      <c r="P665" t="s">
        <v>7564</v>
      </c>
      <c r="Q665">
        <v>7</v>
      </c>
      <c r="R665">
        <v>1</v>
      </c>
      <c r="S665">
        <v>6.54</v>
      </c>
      <c r="T665">
        <v>6.74</v>
      </c>
      <c r="U665">
        <v>599.85</v>
      </c>
      <c r="V665">
        <v>84.05</v>
      </c>
      <c r="W665">
        <v>8.1</v>
      </c>
      <c r="Y665">
        <v>7.27</v>
      </c>
      <c r="Z665">
        <v>3</v>
      </c>
      <c r="AA665" t="s">
        <v>4250</v>
      </c>
      <c r="AB665">
        <v>2</v>
      </c>
      <c r="AC665">
        <v>10</v>
      </c>
      <c r="AD665">
        <v>2.833333333333333</v>
      </c>
      <c r="AF665" t="s">
        <v>7949</v>
      </c>
      <c r="AI665">
        <v>0</v>
      </c>
      <c r="AJ665">
        <v>0</v>
      </c>
      <c r="AK665" t="s">
        <v>7984</v>
      </c>
      <c r="AL665" t="s">
        <v>7984</v>
      </c>
    </row>
    <row r="666" spans="1:38" x14ac:dyDescent="0.25">
      <c r="A666" t="s">
        <v>5839</v>
      </c>
      <c r="B666" t="s">
        <v>4839</v>
      </c>
      <c r="C666" t="s">
        <v>4842</v>
      </c>
      <c r="D666">
        <v>79.2</v>
      </c>
      <c r="E666" t="s">
        <v>4845</v>
      </c>
      <c r="F666">
        <v>7.1</v>
      </c>
      <c r="G666">
        <v>0</v>
      </c>
      <c r="H666">
        <v>1</v>
      </c>
      <c r="I666" t="s">
        <v>6220</v>
      </c>
      <c r="J666" t="s">
        <v>6610</v>
      </c>
      <c r="K666" t="s">
        <v>6860</v>
      </c>
      <c r="L666" t="s">
        <v>6861</v>
      </c>
      <c r="M666" t="s">
        <v>6907</v>
      </c>
      <c r="N666">
        <v>9</v>
      </c>
      <c r="O666" t="s">
        <v>6972</v>
      </c>
      <c r="P666" t="s">
        <v>7565</v>
      </c>
      <c r="Q666">
        <v>9</v>
      </c>
      <c r="R666">
        <v>2</v>
      </c>
      <c r="S666">
        <v>2.59</v>
      </c>
      <c r="T666">
        <v>2.6</v>
      </c>
      <c r="U666">
        <v>425.45</v>
      </c>
      <c r="V666">
        <v>130.18</v>
      </c>
      <c r="W666">
        <v>1.47</v>
      </c>
      <c r="X666">
        <v>9.48</v>
      </c>
      <c r="Y666">
        <v>5.87</v>
      </c>
      <c r="Z666">
        <v>2</v>
      </c>
      <c r="AA666" t="s">
        <v>4250</v>
      </c>
      <c r="AB666">
        <v>0</v>
      </c>
      <c r="AC666">
        <v>3</v>
      </c>
      <c r="AD666">
        <v>3.7374999999999998</v>
      </c>
      <c r="AF666" t="s">
        <v>7949</v>
      </c>
      <c r="AI666">
        <v>0</v>
      </c>
      <c r="AJ666">
        <v>0</v>
      </c>
    </row>
    <row r="667" spans="1:38" x14ac:dyDescent="0.25">
      <c r="A667" t="s">
        <v>5839</v>
      </c>
      <c r="B667" t="s">
        <v>4839</v>
      </c>
      <c r="C667" t="s">
        <v>4842</v>
      </c>
      <c r="D667">
        <v>79.2</v>
      </c>
      <c r="E667" t="s">
        <v>4845</v>
      </c>
      <c r="F667">
        <v>7.1</v>
      </c>
      <c r="G667">
        <v>0</v>
      </c>
      <c r="H667">
        <v>1</v>
      </c>
      <c r="I667" t="s">
        <v>6220</v>
      </c>
      <c r="J667" t="s">
        <v>6611</v>
      </c>
      <c r="K667" t="s">
        <v>6860</v>
      </c>
      <c r="L667" t="s">
        <v>6861</v>
      </c>
      <c r="M667" t="s">
        <v>6908</v>
      </c>
      <c r="N667">
        <v>8</v>
      </c>
      <c r="O667" t="s">
        <v>6973</v>
      </c>
      <c r="P667" t="s">
        <v>7565</v>
      </c>
      <c r="Q667">
        <v>9</v>
      </c>
      <c r="R667">
        <v>2</v>
      </c>
      <c r="S667">
        <v>2.59</v>
      </c>
      <c r="T667">
        <v>2.6</v>
      </c>
      <c r="U667">
        <v>425.45</v>
      </c>
      <c r="V667">
        <v>130.18</v>
      </c>
      <c r="W667">
        <v>1.47</v>
      </c>
      <c r="X667">
        <v>9.48</v>
      </c>
      <c r="Y667">
        <v>5.87</v>
      </c>
      <c r="Z667">
        <v>2</v>
      </c>
      <c r="AA667" t="s">
        <v>4250</v>
      </c>
      <c r="AB667">
        <v>0</v>
      </c>
      <c r="AC667">
        <v>3</v>
      </c>
      <c r="AD667">
        <v>3.7374999999999998</v>
      </c>
      <c r="AF667" t="s">
        <v>7949</v>
      </c>
      <c r="AI667">
        <v>0</v>
      </c>
      <c r="AJ667">
        <v>0</v>
      </c>
    </row>
    <row r="668" spans="1:38" x14ac:dyDescent="0.25">
      <c r="A668" t="s">
        <v>5840</v>
      </c>
      <c r="B668" t="s">
        <v>4839</v>
      </c>
      <c r="C668" t="s">
        <v>4842</v>
      </c>
      <c r="D668">
        <v>80</v>
      </c>
      <c r="E668" t="s">
        <v>4845</v>
      </c>
      <c r="F668">
        <v>7.1</v>
      </c>
      <c r="G668">
        <v>0</v>
      </c>
      <c r="H668">
        <v>1</v>
      </c>
      <c r="I668" t="s">
        <v>6220</v>
      </c>
      <c r="K668" t="s">
        <v>6860</v>
      </c>
      <c r="L668" t="s">
        <v>6861</v>
      </c>
      <c r="M668" t="s">
        <v>6905</v>
      </c>
      <c r="N668">
        <v>9</v>
      </c>
      <c r="O668" t="s">
        <v>6969</v>
      </c>
      <c r="P668" t="s">
        <v>7566</v>
      </c>
      <c r="Q668">
        <v>10</v>
      </c>
      <c r="R668">
        <v>5</v>
      </c>
      <c r="S668">
        <v>6.29</v>
      </c>
      <c r="T668">
        <v>6.29</v>
      </c>
      <c r="U668">
        <v>880.02</v>
      </c>
      <c r="V668">
        <v>192.47</v>
      </c>
      <c r="W668">
        <v>4.43</v>
      </c>
      <c r="X668">
        <v>12.93</v>
      </c>
      <c r="Y668">
        <v>0</v>
      </c>
      <c r="Z668">
        <v>4</v>
      </c>
      <c r="AA668" t="s">
        <v>4250</v>
      </c>
      <c r="AB668">
        <v>1</v>
      </c>
      <c r="AC668">
        <v>22</v>
      </c>
      <c r="AD668">
        <v>1</v>
      </c>
      <c r="AF668" t="s">
        <v>7949</v>
      </c>
      <c r="AI668">
        <v>0</v>
      </c>
      <c r="AJ668">
        <v>0</v>
      </c>
      <c r="AK668" t="s">
        <v>7985</v>
      </c>
      <c r="AL668" t="s">
        <v>7985</v>
      </c>
    </row>
    <row r="669" spans="1:38" x14ac:dyDescent="0.25">
      <c r="A669" t="s">
        <v>5841</v>
      </c>
      <c r="B669" t="s">
        <v>4839</v>
      </c>
      <c r="C669" t="s">
        <v>4842</v>
      </c>
      <c r="D669">
        <v>80</v>
      </c>
      <c r="E669" t="s">
        <v>4845</v>
      </c>
      <c r="F669">
        <v>7.1</v>
      </c>
      <c r="G669">
        <v>0</v>
      </c>
      <c r="H669">
        <v>1</v>
      </c>
      <c r="I669" t="s">
        <v>6220</v>
      </c>
      <c r="K669" t="s">
        <v>6860</v>
      </c>
      <c r="L669" t="s">
        <v>6861</v>
      </c>
      <c r="M669" t="s">
        <v>6900</v>
      </c>
      <c r="N669">
        <v>9</v>
      </c>
      <c r="O669" t="s">
        <v>6962</v>
      </c>
      <c r="P669" t="s">
        <v>7567</v>
      </c>
      <c r="Q669">
        <v>3</v>
      </c>
      <c r="R669">
        <v>2</v>
      </c>
      <c r="S669">
        <v>3.13</v>
      </c>
      <c r="T669">
        <v>3.14</v>
      </c>
      <c r="U669">
        <v>371.44</v>
      </c>
      <c r="V669">
        <v>65.42</v>
      </c>
      <c r="W669">
        <v>3.6</v>
      </c>
      <c r="Y669">
        <v>4.92</v>
      </c>
      <c r="Z669">
        <v>3</v>
      </c>
      <c r="AA669" t="s">
        <v>4250</v>
      </c>
      <c r="AB669">
        <v>0</v>
      </c>
      <c r="AC669">
        <v>4</v>
      </c>
      <c r="AD669">
        <v>4.7832857142857144</v>
      </c>
      <c r="AF669" t="s">
        <v>7949</v>
      </c>
      <c r="AI669">
        <v>0</v>
      </c>
      <c r="AJ669">
        <v>0</v>
      </c>
      <c r="AK669" t="s">
        <v>7981</v>
      </c>
      <c r="AL669" t="s">
        <v>7981</v>
      </c>
    </row>
    <row r="670" spans="1:38" x14ac:dyDescent="0.25">
      <c r="A670" t="s">
        <v>5842</v>
      </c>
      <c r="B670" t="s">
        <v>4839</v>
      </c>
      <c r="C670" t="s">
        <v>4842</v>
      </c>
      <c r="D670">
        <v>81</v>
      </c>
      <c r="E670" t="s">
        <v>4845</v>
      </c>
      <c r="F670">
        <v>7.09</v>
      </c>
      <c r="G670">
        <v>0.47</v>
      </c>
      <c r="H670">
        <v>2</v>
      </c>
      <c r="I670" t="s">
        <v>6221</v>
      </c>
      <c r="J670" t="s">
        <v>6612</v>
      </c>
      <c r="K670" t="s">
        <v>6860</v>
      </c>
      <c r="L670" t="s">
        <v>6861</v>
      </c>
      <c r="M670" t="s">
        <v>6874</v>
      </c>
      <c r="N670">
        <v>8</v>
      </c>
      <c r="O670" t="s">
        <v>6931</v>
      </c>
      <c r="P670" t="s">
        <v>7568</v>
      </c>
      <c r="Q670">
        <v>6</v>
      </c>
      <c r="R670">
        <v>2</v>
      </c>
      <c r="S670">
        <v>2.4</v>
      </c>
      <c r="T670">
        <v>2.4</v>
      </c>
      <c r="U670">
        <v>420.49</v>
      </c>
      <c r="V670">
        <v>99.29</v>
      </c>
      <c r="W670">
        <v>3.22</v>
      </c>
      <c r="Y670">
        <v>0.24</v>
      </c>
      <c r="Z670">
        <v>3</v>
      </c>
      <c r="AA670" t="s">
        <v>4250</v>
      </c>
      <c r="AB670">
        <v>0</v>
      </c>
      <c r="AC670">
        <v>3</v>
      </c>
      <c r="AD670">
        <v>4.5582619047619044</v>
      </c>
      <c r="AF670" t="s">
        <v>7949</v>
      </c>
      <c r="AI670">
        <v>0</v>
      </c>
      <c r="AJ670">
        <v>0</v>
      </c>
    </row>
    <row r="671" spans="1:38" x14ac:dyDescent="0.25">
      <c r="A671" t="s">
        <v>5843</v>
      </c>
      <c r="B671" t="s">
        <v>4839</v>
      </c>
      <c r="C671" t="s">
        <v>4842</v>
      </c>
      <c r="D671">
        <v>81.400000000000006</v>
      </c>
      <c r="E671" t="s">
        <v>4845</v>
      </c>
      <c r="F671">
        <v>7.09</v>
      </c>
      <c r="G671">
        <v>0</v>
      </c>
      <c r="H671">
        <v>1</v>
      </c>
      <c r="I671" t="s">
        <v>6220</v>
      </c>
      <c r="K671" t="s">
        <v>6860</v>
      </c>
      <c r="L671" t="s">
        <v>6861</v>
      </c>
      <c r="M671" t="s">
        <v>6892</v>
      </c>
      <c r="N671">
        <v>9</v>
      </c>
      <c r="O671" t="s">
        <v>6951</v>
      </c>
      <c r="P671" t="s">
        <v>7569</v>
      </c>
      <c r="Q671">
        <v>8</v>
      </c>
      <c r="R671">
        <v>4</v>
      </c>
      <c r="S671">
        <v>2.71</v>
      </c>
      <c r="T671">
        <v>2.82</v>
      </c>
      <c r="U671">
        <v>727.88</v>
      </c>
      <c r="V671">
        <v>157.38</v>
      </c>
      <c r="W671">
        <v>3.28</v>
      </c>
      <c r="X671">
        <v>13.53</v>
      </c>
      <c r="Y671">
        <v>6.88</v>
      </c>
      <c r="Z671">
        <v>4</v>
      </c>
      <c r="AA671" t="s">
        <v>4250</v>
      </c>
      <c r="AB671">
        <v>1</v>
      </c>
      <c r="AC671">
        <v>14</v>
      </c>
      <c r="AD671">
        <v>2.645</v>
      </c>
      <c r="AF671" t="s">
        <v>7949</v>
      </c>
      <c r="AI671">
        <v>0</v>
      </c>
      <c r="AJ671">
        <v>0</v>
      </c>
      <c r="AK671" t="s">
        <v>7976</v>
      </c>
      <c r="AL671" t="s">
        <v>7976</v>
      </c>
    </row>
    <row r="672" spans="1:38" x14ac:dyDescent="0.25">
      <c r="A672" t="s">
        <v>5844</v>
      </c>
      <c r="B672" t="s">
        <v>4839</v>
      </c>
      <c r="C672" t="s">
        <v>4842</v>
      </c>
      <c r="D672">
        <v>82</v>
      </c>
      <c r="E672" t="s">
        <v>4845</v>
      </c>
      <c r="F672">
        <v>7.09</v>
      </c>
      <c r="G672">
        <v>0</v>
      </c>
      <c r="H672">
        <v>1</v>
      </c>
      <c r="I672" t="s">
        <v>6220</v>
      </c>
      <c r="J672" t="s">
        <v>6613</v>
      </c>
      <c r="K672" t="s">
        <v>6860</v>
      </c>
      <c r="L672" t="s">
        <v>6861</v>
      </c>
      <c r="M672" t="s">
        <v>6882</v>
      </c>
      <c r="N672">
        <v>8</v>
      </c>
      <c r="O672" t="s">
        <v>6941</v>
      </c>
      <c r="P672" t="s">
        <v>7570</v>
      </c>
      <c r="Q672">
        <v>7</v>
      </c>
      <c r="R672">
        <v>3</v>
      </c>
      <c r="S672">
        <v>1.48</v>
      </c>
      <c r="T672">
        <v>1.61</v>
      </c>
      <c r="U672">
        <v>475.57</v>
      </c>
      <c r="V672">
        <v>116.42</v>
      </c>
      <c r="W672">
        <v>3.31</v>
      </c>
      <c r="X672">
        <v>10.6</v>
      </c>
      <c r="Y672">
        <v>6.93</v>
      </c>
      <c r="Z672">
        <v>3</v>
      </c>
      <c r="AA672" t="s">
        <v>4250</v>
      </c>
      <c r="AB672">
        <v>0</v>
      </c>
      <c r="AC672">
        <v>3</v>
      </c>
      <c r="AD672">
        <v>3.460500000000001</v>
      </c>
      <c r="AF672" t="s">
        <v>7949</v>
      </c>
      <c r="AI672">
        <v>0</v>
      </c>
      <c r="AJ672">
        <v>0</v>
      </c>
    </row>
    <row r="673" spans="1:38" x14ac:dyDescent="0.25">
      <c r="A673" t="s">
        <v>5845</v>
      </c>
      <c r="B673" t="s">
        <v>4839</v>
      </c>
      <c r="C673" t="s">
        <v>4842</v>
      </c>
      <c r="D673">
        <v>82</v>
      </c>
      <c r="E673" t="s">
        <v>4845</v>
      </c>
      <c r="F673">
        <v>7.09</v>
      </c>
      <c r="G673">
        <v>0</v>
      </c>
      <c r="H673">
        <v>1</v>
      </c>
      <c r="I673" t="s">
        <v>6220</v>
      </c>
      <c r="J673" t="s">
        <v>6614</v>
      </c>
      <c r="K673" t="s">
        <v>6860</v>
      </c>
      <c r="L673" t="s">
        <v>6861</v>
      </c>
      <c r="M673" t="s">
        <v>6882</v>
      </c>
      <c r="N673">
        <v>8</v>
      </c>
      <c r="O673" t="s">
        <v>6941</v>
      </c>
      <c r="P673" t="s">
        <v>7571</v>
      </c>
      <c r="Q673">
        <v>5</v>
      </c>
      <c r="R673">
        <v>3</v>
      </c>
      <c r="S673">
        <v>0.99</v>
      </c>
      <c r="T673">
        <v>1.01</v>
      </c>
      <c r="U673">
        <v>465.93</v>
      </c>
      <c r="V673">
        <v>108.35</v>
      </c>
      <c r="W673">
        <v>3.1</v>
      </c>
      <c r="X673">
        <v>11.88</v>
      </c>
      <c r="Y673">
        <v>6.15</v>
      </c>
      <c r="Z673">
        <v>2</v>
      </c>
      <c r="AA673" t="s">
        <v>4250</v>
      </c>
      <c r="AB673">
        <v>0</v>
      </c>
      <c r="AC673">
        <v>3</v>
      </c>
      <c r="AD673">
        <v>3.7983571428571432</v>
      </c>
      <c r="AF673" t="s">
        <v>7949</v>
      </c>
      <c r="AI673">
        <v>0</v>
      </c>
      <c r="AJ673">
        <v>0</v>
      </c>
    </row>
    <row r="674" spans="1:38" x14ac:dyDescent="0.25">
      <c r="A674" t="s">
        <v>5846</v>
      </c>
      <c r="B674" t="s">
        <v>4839</v>
      </c>
      <c r="C674" t="s">
        <v>4842</v>
      </c>
      <c r="D674">
        <v>82</v>
      </c>
      <c r="E674" t="s">
        <v>4845</v>
      </c>
      <c r="F674">
        <v>7.09</v>
      </c>
      <c r="G674">
        <v>0.51</v>
      </c>
      <c r="H674">
        <v>2</v>
      </c>
      <c r="I674" t="s">
        <v>6221</v>
      </c>
      <c r="J674" t="s">
        <v>6615</v>
      </c>
      <c r="K674" t="s">
        <v>6860</v>
      </c>
      <c r="L674" t="s">
        <v>6861</v>
      </c>
      <c r="M674" t="s">
        <v>6880</v>
      </c>
      <c r="N674">
        <v>8</v>
      </c>
      <c r="O674" t="s">
        <v>6939</v>
      </c>
      <c r="P674" t="s">
        <v>7572</v>
      </c>
      <c r="Q674">
        <v>7</v>
      </c>
      <c r="R674">
        <v>2</v>
      </c>
      <c r="S674">
        <v>3.53</v>
      </c>
      <c r="T674">
        <v>3.54</v>
      </c>
      <c r="U674">
        <v>434.5</v>
      </c>
      <c r="V674">
        <v>111.51</v>
      </c>
      <c r="W674">
        <v>1.07</v>
      </c>
      <c r="Y674">
        <v>5.75</v>
      </c>
      <c r="Z674">
        <v>2</v>
      </c>
      <c r="AA674" t="s">
        <v>4250</v>
      </c>
      <c r="AB674">
        <v>0</v>
      </c>
      <c r="AC674">
        <v>4</v>
      </c>
      <c r="AD674">
        <v>3.2158571428571432</v>
      </c>
      <c r="AF674" t="s">
        <v>7949</v>
      </c>
      <c r="AI674">
        <v>0</v>
      </c>
      <c r="AJ674">
        <v>0</v>
      </c>
    </row>
    <row r="675" spans="1:38" x14ac:dyDescent="0.25">
      <c r="A675" t="s">
        <v>5847</v>
      </c>
      <c r="B675" t="s">
        <v>4839</v>
      </c>
      <c r="C675" t="s">
        <v>4842</v>
      </c>
      <c r="D675">
        <v>82.5</v>
      </c>
      <c r="E675" t="s">
        <v>4845</v>
      </c>
      <c r="F675">
        <v>7.08</v>
      </c>
      <c r="G675">
        <v>0</v>
      </c>
      <c r="H675">
        <v>1</v>
      </c>
      <c r="I675" t="s">
        <v>6220</v>
      </c>
      <c r="J675" t="s">
        <v>6616</v>
      </c>
      <c r="K675" t="s">
        <v>6860</v>
      </c>
      <c r="L675" t="s">
        <v>6861</v>
      </c>
      <c r="M675" t="s">
        <v>6907</v>
      </c>
      <c r="N675">
        <v>9</v>
      </c>
      <c r="O675" t="s">
        <v>6972</v>
      </c>
      <c r="P675" t="s">
        <v>7573</v>
      </c>
      <c r="Q675">
        <v>6</v>
      </c>
      <c r="R675">
        <v>1</v>
      </c>
      <c r="S675">
        <v>3.35</v>
      </c>
      <c r="T675">
        <v>3.37</v>
      </c>
      <c r="U675">
        <v>415.49</v>
      </c>
      <c r="V675">
        <v>78.959999999999994</v>
      </c>
      <c r="W675">
        <v>3.24</v>
      </c>
      <c r="Y675">
        <v>5.9</v>
      </c>
      <c r="Z675">
        <v>2</v>
      </c>
      <c r="AA675" t="s">
        <v>4250</v>
      </c>
      <c r="AB675">
        <v>0</v>
      </c>
      <c r="AC675">
        <v>3</v>
      </c>
      <c r="AD675">
        <v>4.5769761904761896</v>
      </c>
      <c r="AF675" t="s">
        <v>7949</v>
      </c>
      <c r="AI675">
        <v>0</v>
      </c>
      <c r="AJ675">
        <v>0</v>
      </c>
    </row>
    <row r="676" spans="1:38" x14ac:dyDescent="0.25">
      <c r="A676" t="s">
        <v>5847</v>
      </c>
      <c r="B676" t="s">
        <v>4839</v>
      </c>
      <c r="C676" t="s">
        <v>4842</v>
      </c>
      <c r="D676">
        <v>82.5</v>
      </c>
      <c r="E676" t="s">
        <v>4845</v>
      </c>
      <c r="F676">
        <v>7.08</v>
      </c>
      <c r="G676">
        <v>0</v>
      </c>
      <c r="H676">
        <v>1</v>
      </c>
      <c r="I676" t="s">
        <v>6220</v>
      </c>
      <c r="J676" t="s">
        <v>6617</v>
      </c>
      <c r="K676" t="s">
        <v>6860</v>
      </c>
      <c r="L676" t="s">
        <v>6861</v>
      </c>
      <c r="M676" t="s">
        <v>6908</v>
      </c>
      <c r="N676">
        <v>8</v>
      </c>
      <c r="O676" t="s">
        <v>6973</v>
      </c>
      <c r="P676" t="s">
        <v>7573</v>
      </c>
      <c r="Q676">
        <v>6</v>
      </c>
      <c r="R676">
        <v>1</v>
      </c>
      <c r="S676">
        <v>3.35</v>
      </c>
      <c r="T676">
        <v>3.37</v>
      </c>
      <c r="U676">
        <v>415.49</v>
      </c>
      <c r="V676">
        <v>78.959999999999994</v>
      </c>
      <c r="W676">
        <v>3.24</v>
      </c>
      <c r="Y676">
        <v>5.9</v>
      </c>
      <c r="Z676">
        <v>2</v>
      </c>
      <c r="AA676" t="s">
        <v>4250</v>
      </c>
      <c r="AB676">
        <v>0</v>
      </c>
      <c r="AC676">
        <v>3</v>
      </c>
      <c r="AD676">
        <v>4.5769761904761896</v>
      </c>
      <c r="AF676" t="s">
        <v>7949</v>
      </c>
      <c r="AI676">
        <v>0</v>
      </c>
      <c r="AJ676">
        <v>0</v>
      </c>
    </row>
    <row r="677" spans="1:38" x14ac:dyDescent="0.25">
      <c r="A677" t="s">
        <v>5848</v>
      </c>
      <c r="B677" t="s">
        <v>4839</v>
      </c>
      <c r="C677" t="s">
        <v>4842</v>
      </c>
      <c r="D677">
        <v>83</v>
      </c>
      <c r="E677" t="s">
        <v>4845</v>
      </c>
      <c r="F677">
        <v>7.08</v>
      </c>
      <c r="G677">
        <v>0</v>
      </c>
      <c r="H677">
        <v>1</v>
      </c>
      <c r="I677" t="s">
        <v>6220</v>
      </c>
      <c r="J677" t="s">
        <v>6618</v>
      </c>
      <c r="K677" t="s">
        <v>6860</v>
      </c>
      <c r="L677" t="s">
        <v>6861</v>
      </c>
      <c r="M677" t="s">
        <v>6898</v>
      </c>
      <c r="N677">
        <v>8</v>
      </c>
      <c r="O677" t="s">
        <v>6959</v>
      </c>
      <c r="P677" t="s">
        <v>7574</v>
      </c>
      <c r="Q677">
        <v>4</v>
      </c>
      <c r="R677">
        <v>2</v>
      </c>
      <c r="S677">
        <v>-0.83</v>
      </c>
      <c r="T677">
        <v>-0.83</v>
      </c>
      <c r="U677">
        <v>412.36</v>
      </c>
      <c r="V677">
        <v>80.37</v>
      </c>
      <c r="W677">
        <v>3.95</v>
      </c>
      <c r="X677">
        <v>10.07</v>
      </c>
      <c r="Y677">
        <v>2.87</v>
      </c>
      <c r="Z677">
        <v>2</v>
      </c>
      <c r="AA677" t="s">
        <v>4250</v>
      </c>
      <c r="AB677">
        <v>0</v>
      </c>
      <c r="AC677">
        <v>3</v>
      </c>
      <c r="AD677">
        <v>5.1259999999999986</v>
      </c>
      <c r="AF677" t="s">
        <v>7949</v>
      </c>
      <c r="AI677">
        <v>0</v>
      </c>
      <c r="AJ677">
        <v>0</v>
      </c>
    </row>
    <row r="678" spans="1:38" x14ac:dyDescent="0.25">
      <c r="A678" t="s">
        <v>5849</v>
      </c>
      <c r="B678" t="s">
        <v>4839</v>
      </c>
      <c r="C678" t="s">
        <v>4842</v>
      </c>
      <c r="D678">
        <v>83</v>
      </c>
      <c r="E678" t="s">
        <v>4845</v>
      </c>
      <c r="F678">
        <v>7.08</v>
      </c>
      <c r="G678">
        <v>0.27</v>
      </c>
      <c r="H678">
        <v>2</v>
      </c>
      <c r="I678" t="s">
        <v>6221</v>
      </c>
      <c r="J678" t="s">
        <v>6619</v>
      </c>
      <c r="K678" t="s">
        <v>6860</v>
      </c>
      <c r="L678" t="s">
        <v>6861</v>
      </c>
      <c r="M678" t="s">
        <v>6879</v>
      </c>
      <c r="N678">
        <v>8</v>
      </c>
      <c r="O678" t="s">
        <v>6955</v>
      </c>
      <c r="P678" t="s">
        <v>7575</v>
      </c>
      <c r="Q678">
        <v>4</v>
      </c>
      <c r="R678">
        <v>3</v>
      </c>
      <c r="S678">
        <v>1.03</v>
      </c>
      <c r="T678">
        <v>1.04</v>
      </c>
      <c r="U678">
        <v>380.42</v>
      </c>
      <c r="V678">
        <v>85.29</v>
      </c>
      <c r="W678">
        <v>1.84</v>
      </c>
      <c r="X678">
        <v>9.3699999999999992</v>
      </c>
      <c r="Y678">
        <v>0</v>
      </c>
      <c r="Z678">
        <v>1</v>
      </c>
      <c r="AA678" t="s">
        <v>4250</v>
      </c>
      <c r="AB678">
        <v>0</v>
      </c>
      <c r="AC678">
        <v>3</v>
      </c>
      <c r="AD678">
        <v>5.0208095238095236</v>
      </c>
      <c r="AF678" t="s">
        <v>7949</v>
      </c>
      <c r="AI678">
        <v>0</v>
      </c>
      <c r="AJ678">
        <v>0</v>
      </c>
    </row>
    <row r="679" spans="1:38" x14ac:dyDescent="0.25">
      <c r="A679" t="s">
        <v>5850</v>
      </c>
      <c r="B679" t="s">
        <v>4839</v>
      </c>
      <c r="C679" t="s">
        <v>4842</v>
      </c>
      <c r="D679">
        <v>83.5</v>
      </c>
      <c r="E679" t="s">
        <v>4845</v>
      </c>
      <c r="F679">
        <v>7.08</v>
      </c>
      <c r="G679">
        <v>0</v>
      </c>
      <c r="H679">
        <v>1</v>
      </c>
      <c r="I679" t="s">
        <v>6220</v>
      </c>
      <c r="J679" t="s">
        <v>6620</v>
      </c>
      <c r="K679" t="s">
        <v>6860</v>
      </c>
      <c r="L679" t="s">
        <v>6861</v>
      </c>
      <c r="M679" t="s">
        <v>6907</v>
      </c>
      <c r="N679">
        <v>9</v>
      </c>
      <c r="O679" t="s">
        <v>6972</v>
      </c>
      <c r="P679" t="s">
        <v>7576</v>
      </c>
      <c r="Q679">
        <v>8</v>
      </c>
      <c r="R679">
        <v>2</v>
      </c>
      <c r="S679">
        <v>1.83</v>
      </c>
      <c r="T679">
        <v>1.85</v>
      </c>
      <c r="U679">
        <v>474.32</v>
      </c>
      <c r="V679">
        <v>120.95</v>
      </c>
      <c r="W679">
        <v>2.2200000000000002</v>
      </c>
      <c r="X679">
        <v>10.82</v>
      </c>
      <c r="Y679">
        <v>5.88</v>
      </c>
      <c r="Z679">
        <v>2</v>
      </c>
      <c r="AA679" t="s">
        <v>4250</v>
      </c>
      <c r="AB679">
        <v>0</v>
      </c>
      <c r="AC679">
        <v>2</v>
      </c>
      <c r="AD679">
        <v>3.6834285714285708</v>
      </c>
      <c r="AF679" t="s">
        <v>7949</v>
      </c>
      <c r="AI679">
        <v>0</v>
      </c>
      <c r="AJ679">
        <v>0</v>
      </c>
    </row>
    <row r="680" spans="1:38" x14ac:dyDescent="0.25">
      <c r="A680" t="s">
        <v>5850</v>
      </c>
      <c r="B680" t="s">
        <v>4839</v>
      </c>
      <c r="C680" t="s">
        <v>4842</v>
      </c>
      <c r="D680">
        <v>83.5</v>
      </c>
      <c r="E680" t="s">
        <v>4845</v>
      </c>
      <c r="F680">
        <v>7.08</v>
      </c>
      <c r="G680">
        <v>0</v>
      </c>
      <c r="H680">
        <v>1</v>
      </c>
      <c r="I680" t="s">
        <v>6220</v>
      </c>
      <c r="J680" t="s">
        <v>6621</v>
      </c>
      <c r="K680" t="s">
        <v>6860</v>
      </c>
      <c r="L680" t="s">
        <v>6861</v>
      </c>
      <c r="M680" t="s">
        <v>6908</v>
      </c>
      <c r="N680">
        <v>8</v>
      </c>
      <c r="O680" t="s">
        <v>6973</v>
      </c>
      <c r="P680" t="s">
        <v>7576</v>
      </c>
      <c r="Q680">
        <v>8</v>
      </c>
      <c r="R680">
        <v>2</v>
      </c>
      <c r="S680">
        <v>1.83</v>
      </c>
      <c r="T680">
        <v>1.85</v>
      </c>
      <c r="U680">
        <v>474.32</v>
      </c>
      <c r="V680">
        <v>120.95</v>
      </c>
      <c r="W680">
        <v>2.2200000000000002</v>
      </c>
      <c r="X680">
        <v>10.82</v>
      </c>
      <c r="Y680">
        <v>5.88</v>
      </c>
      <c r="Z680">
        <v>2</v>
      </c>
      <c r="AA680" t="s">
        <v>4250</v>
      </c>
      <c r="AB680">
        <v>0</v>
      </c>
      <c r="AC680">
        <v>2</v>
      </c>
      <c r="AD680">
        <v>3.6834285714285708</v>
      </c>
      <c r="AF680" t="s">
        <v>7949</v>
      </c>
      <c r="AI680">
        <v>0</v>
      </c>
      <c r="AJ680">
        <v>0</v>
      </c>
    </row>
    <row r="681" spans="1:38" x14ac:dyDescent="0.25">
      <c r="A681" t="s">
        <v>5851</v>
      </c>
      <c r="B681" t="s">
        <v>4839</v>
      </c>
      <c r="C681" t="s">
        <v>4842</v>
      </c>
      <c r="D681">
        <v>84</v>
      </c>
      <c r="E681" t="s">
        <v>4845</v>
      </c>
      <c r="F681">
        <v>7.08</v>
      </c>
      <c r="G681">
        <v>0.32</v>
      </c>
      <c r="H681">
        <v>2</v>
      </c>
      <c r="I681" t="s">
        <v>6221</v>
      </c>
      <c r="J681" t="s">
        <v>6622</v>
      </c>
      <c r="K681" t="s">
        <v>6860</v>
      </c>
      <c r="L681" t="s">
        <v>6861</v>
      </c>
      <c r="M681" t="s">
        <v>6879</v>
      </c>
      <c r="N681">
        <v>8</v>
      </c>
      <c r="O681" t="s">
        <v>6937</v>
      </c>
      <c r="P681" t="s">
        <v>7577</v>
      </c>
      <c r="Q681">
        <v>6</v>
      </c>
      <c r="R681">
        <v>3</v>
      </c>
      <c r="S681">
        <v>0.72</v>
      </c>
      <c r="T681">
        <v>0.74</v>
      </c>
      <c r="U681">
        <v>530.53</v>
      </c>
      <c r="V681">
        <v>121.24</v>
      </c>
      <c r="W681">
        <v>3.26</v>
      </c>
      <c r="X681">
        <v>10.01</v>
      </c>
      <c r="Y681">
        <v>5.91</v>
      </c>
      <c r="Z681">
        <v>3</v>
      </c>
      <c r="AA681" t="s">
        <v>4250</v>
      </c>
      <c r="AB681">
        <v>1</v>
      </c>
      <c r="AC681">
        <v>4</v>
      </c>
      <c r="AD681">
        <v>3.166666666666667</v>
      </c>
      <c r="AF681" t="s">
        <v>7949</v>
      </c>
      <c r="AI681">
        <v>0</v>
      </c>
      <c r="AJ681">
        <v>0</v>
      </c>
    </row>
    <row r="682" spans="1:38" x14ac:dyDescent="0.25">
      <c r="A682" t="s">
        <v>5852</v>
      </c>
      <c r="B682" t="s">
        <v>4839</v>
      </c>
      <c r="C682" t="s">
        <v>4842</v>
      </c>
      <c r="D682">
        <v>84.19</v>
      </c>
      <c r="E682" t="s">
        <v>4845</v>
      </c>
      <c r="F682">
        <v>7.08</v>
      </c>
      <c r="G682">
        <v>0.52</v>
      </c>
      <c r="H682">
        <v>2</v>
      </c>
      <c r="I682" t="s">
        <v>6220</v>
      </c>
      <c r="J682" t="s">
        <v>6623</v>
      </c>
      <c r="K682" t="s">
        <v>6860</v>
      </c>
      <c r="L682" t="s">
        <v>6861</v>
      </c>
      <c r="M682" t="s">
        <v>6893</v>
      </c>
      <c r="N682">
        <v>8</v>
      </c>
      <c r="O682" t="s">
        <v>6952</v>
      </c>
      <c r="P682" t="s">
        <v>7578</v>
      </c>
      <c r="Q682">
        <v>8</v>
      </c>
      <c r="R682">
        <v>2</v>
      </c>
      <c r="S682">
        <v>4.1100000000000003</v>
      </c>
      <c r="T682">
        <v>4.1100000000000003</v>
      </c>
      <c r="U682">
        <v>496.01</v>
      </c>
      <c r="V682">
        <v>121.41</v>
      </c>
      <c r="W682">
        <v>3.92</v>
      </c>
      <c r="Y682">
        <v>0</v>
      </c>
      <c r="Z682">
        <v>3</v>
      </c>
      <c r="AA682" t="s">
        <v>4250</v>
      </c>
      <c r="AB682">
        <v>0</v>
      </c>
      <c r="AC682">
        <v>6</v>
      </c>
      <c r="AD682">
        <v>1.9735</v>
      </c>
      <c r="AF682" t="s">
        <v>7949</v>
      </c>
      <c r="AI682">
        <v>0</v>
      </c>
      <c r="AJ682">
        <v>0</v>
      </c>
    </row>
    <row r="683" spans="1:38" x14ac:dyDescent="0.25">
      <c r="A683" t="s">
        <v>5853</v>
      </c>
      <c r="B683" t="s">
        <v>4839</v>
      </c>
      <c r="C683" t="s">
        <v>4842</v>
      </c>
      <c r="D683">
        <v>85.9</v>
      </c>
      <c r="E683" t="s">
        <v>4845</v>
      </c>
      <c r="F683">
        <v>7.07</v>
      </c>
      <c r="G683">
        <v>0.69</v>
      </c>
      <c r="H683">
        <v>2</v>
      </c>
      <c r="I683" t="s">
        <v>6220</v>
      </c>
      <c r="J683" t="s">
        <v>6624</v>
      </c>
      <c r="K683" t="s">
        <v>6860</v>
      </c>
      <c r="L683" t="s">
        <v>6861</v>
      </c>
      <c r="M683" t="s">
        <v>6874</v>
      </c>
      <c r="N683">
        <v>8</v>
      </c>
      <c r="O683" t="s">
        <v>6931</v>
      </c>
      <c r="P683" t="s">
        <v>7579</v>
      </c>
      <c r="Q683">
        <v>7</v>
      </c>
      <c r="R683">
        <v>2</v>
      </c>
      <c r="S683">
        <v>1.39</v>
      </c>
      <c r="T683">
        <v>1.39</v>
      </c>
      <c r="U683">
        <v>403.49</v>
      </c>
      <c r="V683">
        <v>112.18</v>
      </c>
      <c r="W683">
        <v>2.48</v>
      </c>
      <c r="Y683">
        <v>2.95</v>
      </c>
      <c r="Z683">
        <v>3</v>
      </c>
      <c r="AA683" t="s">
        <v>4250</v>
      </c>
      <c r="AB683">
        <v>0</v>
      </c>
      <c r="AC683">
        <v>3</v>
      </c>
      <c r="AD683">
        <v>4.4500238095238087</v>
      </c>
      <c r="AF683" t="s">
        <v>7949</v>
      </c>
      <c r="AI683">
        <v>0</v>
      </c>
      <c r="AJ683">
        <v>0</v>
      </c>
    </row>
    <row r="684" spans="1:38" x14ac:dyDescent="0.25">
      <c r="A684" t="s">
        <v>5854</v>
      </c>
      <c r="B684" t="s">
        <v>4839</v>
      </c>
      <c r="C684" t="s">
        <v>4842</v>
      </c>
      <c r="D684">
        <v>86</v>
      </c>
      <c r="E684" t="s">
        <v>4845</v>
      </c>
      <c r="F684">
        <v>7.07</v>
      </c>
      <c r="G684">
        <v>0.54</v>
      </c>
      <c r="H684">
        <v>2</v>
      </c>
      <c r="I684" t="s">
        <v>6221</v>
      </c>
      <c r="J684" t="s">
        <v>6625</v>
      </c>
      <c r="K684" t="s">
        <v>6860</v>
      </c>
      <c r="L684" t="s">
        <v>6861</v>
      </c>
      <c r="M684" t="s">
        <v>6880</v>
      </c>
      <c r="N684">
        <v>8</v>
      </c>
      <c r="O684" t="s">
        <v>6939</v>
      </c>
      <c r="P684" t="s">
        <v>7580</v>
      </c>
      <c r="Q684">
        <v>6</v>
      </c>
      <c r="R684">
        <v>2</v>
      </c>
      <c r="S684">
        <v>2.4</v>
      </c>
      <c r="T684">
        <v>2.44</v>
      </c>
      <c r="U684">
        <v>387.47</v>
      </c>
      <c r="V684">
        <v>98.62</v>
      </c>
      <c r="W684">
        <v>0.97</v>
      </c>
      <c r="Y684">
        <v>6.38</v>
      </c>
      <c r="Z684">
        <v>2</v>
      </c>
      <c r="AA684" t="s">
        <v>4250</v>
      </c>
      <c r="AB684">
        <v>0</v>
      </c>
      <c r="AC684">
        <v>3</v>
      </c>
      <c r="AD684">
        <v>4.8164523809523798</v>
      </c>
      <c r="AF684" t="s">
        <v>7949</v>
      </c>
      <c r="AI684">
        <v>0</v>
      </c>
      <c r="AJ684">
        <v>0</v>
      </c>
    </row>
    <row r="685" spans="1:38" x14ac:dyDescent="0.25">
      <c r="A685" t="s">
        <v>5855</v>
      </c>
      <c r="B685" t="s">
        <v>4839</v>
      </c>
      <c r="C685" t="s">
        <v>4842</v>
      </c>
      <c r="D685">
        <v>86.07</v>
      </c>
      <c r="E685" t="s">
        <v>4845</v>
      </c>
      <c r="F685">
        <v>7.07</v>
      </c>
      <c r="G685">
        <v>0.61</v>
      </c>
      <c r="H685">
        <v>2</v>
      </c>
      <c r="I685" t="s">
        <v>6221</v>
      </c>
      <c r="J685" t="s">
        <v>6626</v>
      </c>
      <c r="K685" t="s">
        <v>6860</v>
      </c>
      <c r="L685" t="s">
        <v>6861</v>
      </c>
      <c r="M685" t="s">
        <v>6874</v>
      </c>
      <c r="N685">
        <v>8</v>
      </c>
      <c r="O685" t="s">
        <v>6931</v>
      </c>
      <c r="P685" t="s">
        <v>7581</v>
      </c>
      <c r="Q685">
        <v>8</v>
      </c>
      <c r="R685">
        <v>2</v>
      </c>
      <c r="S685">
        <v>3.67</v>
      </c>
      <c r="T685">
        <v>3.67</v>
      </c>
      <c r="U685">
        <v>488</v>
      </c>
      <c r="V685">
        <v>116.86</v>
      </c>
      <c r="W685">
        <v>3.21</v>
      </c>
      <c r="Y685">
        <v>1.78</v>
      </c>
      <c r="Z685">
        <v>4</v>
      </c>
      <c r="AA685" t="s">
        <v>4250</v>
      </c>
      <c r="AB685">
        <v>0</v>
      </c>
      <c r="AC685">
        <v>3</v>
      </c>
      <c r="AD685">
        <v>2.5203809523809531</v>
      </c>
      <c r="AF685" t="s">
        <v>7949</v>
      </c>
      <c r="AI685">
        <v>0</v>
      </c>
      <c r="AJ685">
        <v>0</v>
      </c>
    </row>
    <row r="686" spans="1:38" x14ac:dyDescent="0.25">
      <c r="A686" t="s">
        <v>5856</v>
      </c>
      <c r="B686" t="s">
        <v>4839</v>
      </c>
      <c r="C686" t="s">
        <v>4842</v>
      </c>
      <c r="D686">
        <v>87</v>
      </c>
      <c r="E686" t="s">
        <v>4845</v>
      </c>
      <c r="F686">
        <v>7.06</v>
      </c>
      <c r="G686">
        <v>0.6</v>
      </c>
      <c r="H686">
        <v>2</v>
      </c>
      <c r="I686" t="s">
        <v>6221</v>
      </c>
      <c r="J686" t="s">
        <v>6627</v>
      </c>
      <c r="K686" t="s">
        <v>6860</v>
      </c>
      <c r="L686" t="s">
        <v>6861</v>
      </c>
      <c r="M686" t="s">
        <v>6893</v>
      </c>
      <c r="N686">
        <v>8</v>
      </c>
      <c r="O686" t="s">
        <v>6952</v>
      </c>
      <c r="P686" t="s">
        <v>7582</v>
      </c>
      <c r="Q686">
        <v>6</v>
      </c>
      <c r="R686">
        <v>3</v>
      </c>
      <c r="S686">
        <v>1.89</v>
      </c>
      <c r="T686">
        <v>1.89</v>
      </c>
      <c r="U686">
        <v>441.97</v>
      </c>
      <c r="V686">
        <v>110.64</v>
      </c>
      <c r="W686">
        <v>2.58</v>
      </c>
      <c r="Y686">
        <v>5.38</v>
      </c>
      <c r="Z686">
        <v>2</v>
      </c>
      <c r="AA686" t="s">
        <v>4250</v>
      </c>
      <c r="AB686">
        <v>0</v>
      </c>
      <c r="AC686">
        <v>3</v>
      </c>
      <c r="AD686">
        <v>3.8931666666666662</v>
      </c>
      <c r="AF686" t="s">
        <v>7949</v>
      </c>
      <c r="AI686">
        <v>0</v>
      </c>
      <c r="AJ686">
        <v>0</v>
      </c>
    </row>
    <row r="687" spans="1:38" x14ac:dyDescent="0.25">
      <c r="A687" t="s">
        <v>5857</v>
      </c>
      <c r="B687" t="s">
        <v>4839</v>
      </c>
      <c r="C687" t="s">
        <v>4842</v>
      </c>
      <c r="D687">
        <v>87</v>
      </c>
      <c r="E687" t="s">
        <v>4845</v>
      </c>
      <c r="F687">
        <v>7.06</v>
      </c>
      <c r="G687">
        <v>0.36</v>
      </c>
      <c r="H687">
        <v>2</v>
      </c>
      <c r="I687" t="s">
        <v>6221</v>
      </c>
      <c r="J687" t="s">
        <v>6628</v>
      </c>
      <c r="K687" t="s">
        <v>6860</v>
      </c>
      <c r="L687" t="s">
        <v>6861</v>
      </c>
      <c r="M687" t="s">
        <v>6893</v>
      </c>
      <c r="N687">
        <v>8</v>
      </c>
      <c r="O687" t="s">
        <v>6952</v>
      </c>
      <c r="P687" t="s">
        <v>7583</v>
      </c>
      <c r="Q687">
        <v>7</v>
      </c>
      <c r="R687">
        <v>3</v>
      </c>
      <c r="S687">
        <v>2.89</v>
      </c>
      <c r="T687">
        <v>2.89</v>
      </c>
      <c r="U687">
        <v>466.98</v>
      </c>
      <c r="V687">
        <v>127.97</v>
      </c>
      <c r="W687">
        <v>3.34</v>
      </c>
      <c r="X687">
        <v>13.18</v>
      </c>
      <c r="Y687">
        <v>0</v>
      </c>
      <c r="Z687">
        <v>3</v>
      </c>
      <c r="AA687" t="s">
        <v>4250</v>
      </c>
      <c r="AB687">
        <v>0</v>
      </c>
      <c r="AC687">
        <v>4</v>
      </c>
      <c r="AD687">
        <v>2.957523809523809</v>
      </c>
      <c r="AF687" t="s">
        <v>7949</v>
      </c>
      <c r="AI687">
        <v>0</v>
      </c>
      <c r="AJ687">
        <v>0</v>
      </c>
    </row>
    <row r="688" spans="1:38" x14ac:dyDescent="0.25">
      <c r="A688" t="s">
        <v>5858</v>
      </c>
      <c r="B688" t="s">
        <v>4839</v>
      </c>
      <c r="C688" t="s">
        <v>4842</v>
      </c>
      <c r="D688">
        <v>87.2</v>
      </c>
      <c r="E688" t="s">
        <v>4845</v>
      </c>
      <c r="F688">
        <v>7.06</v>
      </c>
      <c r="G688">
        <v>0</v>
      </c>
      <c r="H688">
        <v>1</v>
      </c>
      <c r="I688" t="s">
        <v>6220</v>
      </c>
      <c r="K688" t="s">
        <v>6860</v>
      </c>
      <c r="L688" t="s">
        <v>6861</v>
      </c>
      <c r="M688" t="s">
        <v>6885</v>
      </c>
      <c r="N688">
        <v>9</v>
      </c>
      <c r="O688" t="s">
        <v>6974</v>
      </c>
      <c r="P688" t="s">
        <v>7584</v>
      </c>
      <c r="Q688">
        <v>8</v>
      </c>
      <c r="R688">
        <v>7</v>
      </c>
      <c r="S688">
        <v>1.28</v>
      </c>
      <c r="T688">
        <v>1.28</v>
      </c>
      <c r="U688">
        <v>700.88</v>
      </c>
      <c r="V688">
        <v>204.06</v>
      </c>
      <c r="W688">
        <v>1.67</v>
      </c>
      <c r="X688">
        <v>10.61</v>
      </c>
      <c r="Y688">
        <v>0</v>
      </c>
      <c r="Z688">
        <v>1</v>
      </c>
      <c r="AA688" t="s">
        <v>4250</v>
      </c>
      <c r="AB688">
        <v>2</v>
      </c>
      <c r="AC688">
        <v>14</v>
      </c>
      <c r="AD688">
        <v>3</v>
      </c>
      <c r="AF688" t="s">
        <v>7949</v>
      </c>
      <c r="AI688">
        <v>0</v>
      </c>
      <c r="AJ688">
        <v>0</v>
      </c>
      <c r="AK688" t="s">
        <v>7988</v>
      </c>
      <c r="AL688" t="s">
        <v>7988</v>
      </c>
    </row>
    <row r="689" spans="1:38" x14ac:dyDescent="0.25">
      <c r="A689" t="s">
        <v>5859</v>
      </c>
      <c r="B689" t="s">
        <v>4839</v>
      </c>
      <c r="C689" t="s">
        <v>4842</v>
      </c>
      <c r="D689">
        <v>87.9</v>
      </c>
      <c r="E689" t="s">
        <v>4845</v>
      </c>
      <c r="F689">
        <v>7.06</v>
      </c>
      <c r="G689">
        <v>0</v>
      </c>
      <c r="H689">
        <v>1</v>
      </c>
      <c r="I689" t="s">
        <v>6220</v>
      </c>
      <c r="J689" t="s">
        <v>6629</v>
      </c>
      <c r="K689" t="s">
        <v>6860</v>
      </c>
      <c r="L689" t="s">
        <v>6861</v>
      </c>
      <c r="M689" t="s">
        <v>6907</v>
      </c>
      <c r="N689">
        <v>9</v>
      </c>
      <c r="O689" t="s">
        <v>6972</v>
      </c>
      <c r="P689" t="s">
        <v>7585</v>
      </c>
      <c r="Q689">
        <v>6</v>
      </c>
      <c r="R689">
        <v>1</v>
      </c>
      <c r="S689">
        <v>3.47</v>
      </c>
      <c r="T689">
        <v>3.48</v>
      </c>
      <c r="U689">
        <v>403.48</v>
      </c>
      <c r="V689">
        <v>78.959999999999994</v>
      </c>
      <c r="W689">
        <v>3.24</v>
      </c>
      <c r="Y689">
        <v>5.92</v>
      </c>
      <c r="Z689">
        <v>2</v>
      </c>
      <c r="AA689" t="s">
        <v>4250</v>
      </c>
      <c r="AB689">
        <v>0</v>
      </c>
      <c r="AC689">
        <v>3</v>
      </c>
      <c r="AD689">
        <v>4.547761904761904</v>
      </c>
      <c r="AF689" t="s">
        <v>7949</v>
      </c>
      <c r="AI689">
        <v>0</v>
      </c>
      <c r="AJ689">
        <v>0</v>
      </c>
    </row>
    <row r="690" spans="1:38" x14ac:dyDescent="0.25">
      <c r="A690" t="s">
        <v>5859</v>
      </c>
      <c r="B690" t="s">
        <v>4839</v>
      </c>
      <c r="C690" t="s">
        <v>4842</v>
      </c>
      <c r="D690">
        <v>87.9</v>
      </c>
      <c r="E690" t="s">
        <v>4845</v>
      </c>
      <c r="F690">
        <v>7.06</v>
      </c>
      <c r="G690">
        <v>0</v>
      </c>
      <c r="H690">
        <v>1</v>
      </c>
      <c r="I690" t="s">
        <v>6220</v>
      </c>
      <c r="J690" t="s">
        <v>6630</v>
      </c>
      <c r="K690" t="s">
        <v>6860</v>
      </c>
      <c r="L690" t="s">
        <v>6861</v>
      </c>
      <c r="M690" t="s">
        <v>6908</v>
      </c>
      <c r="N690">
        <v>8</v>
      </c>
      <c r="O690" t="s">
        <v>6973</v>
      </c>
      <c r="P690" t="s">
        <v>7585</v>
      </c>
      <c r="Q690">
        <v>6</v>
      </c>
      <c r="R690">
        <v>1</v>
      </c>
      <c r="S690">
        <v>3.47</v>
      </c>
      <c r="T690">
        <v>3.48</v>
      </c>
      <c r="U690">
        <v>403.48</v>
      </c>
      <c r="V690">
        <v>78.959999999999994</v>
      </c>
      <c r="W690">
        <v>3.24</v>
      </c>
      <c r="Y690">
        <v>5.92</v>
      </c>
      <c r="Z690">
        <v>2</v>
      </c>
      <c r="AA690" t="s">
        <v>4250</v>
      </c>
      <c r="AB690">
        <v>0</v>
      </c>
      <c r="AC690">
        <v>3</v>
      </c>
      <c r="AD690">
        <v>4.547761904761904</v>
      </c>
      <c r="AF690" t="s">
        <v>7949</v>
      </c>
      <c r="AI690">
        <v>0</v>
      </c>
      <c r="AJ690">
        <v>0</v>
      </c>
    </row>
    <row r="691" spans="1:38" x14ac:dyDescent="0.25">
      <c r="A691" t="s">
        <v>5860</v>
      </c>
      <c r="B691" t="s">
        <v>4839</v>
      </c>
      <c r="C691" t="s">
        <v>4842</v>
      </c>
      <c r="D691">
        <v>88</v>
      </c>
      <c r="E691" t="s">
        <v>4845</v>
      </c>
      <c r="F691">
        <v>7.06</v>
      </c>
      <c r="G691">
        <v>0</v>
      </c>
      <c r="H691">
        <v>1</v>
      </c>
      <c r="I691" t="s">
        <v>6220</v>
      </c>
      <c r="K691" t="s">
        <v>6860</v>
      </c>
      <c r="L691" t="s">
        <v>6861</v>
      </c>
      <c r="M691" t="s">
        <v>6887</v>
      </c>
      <c r="N691">
        <v>9</v>
      </c>
      <c r="O691" t="s">
        <v>6946</v>
      </c>
      <c r="P691" t="s">
        <v>7586</v>
      </c>
      <c r="Q691">
        <v>4</v>
      </c>
      <c r="R691">
        <v>2</v>
      </c>
      <c r="S691">
        <v>1.44</v>
      </c>
      <c r="T691">
        <v>1.91</v>
      </c>
      <c r="U691">
        <v>324.41000000000003</v>
      </c>
      <c r="V691">
        <v>79.98</v>
      </c>
      <c r="W691">
        <v>2.89</v>
      </c>
      <c r="Y691">
        <v>7.71</v>
      </c>
      <c r="Z691">
        <v>2</v>
      </c>
      <c r="AA691" t="s">
        <v>4250</v>
      </c>
      <c r="AB691">
        <v>0</v>
      </c>
      <c r="AC691">
        <v>2</v>
      </c>
      <c r="AD691">
        <v>5.5</v>
      </c>
      <c r="AF691" t="s">
        <v>7949</v>
      </c>
      <c r="AI691">
        <v>0</v>
      </c>
      <c r="AJ691">
        <v>0</v>
      </c>
      <c r="AK691" t="s">
        <v>7973</v>
      </c>
      <c r="AL691" t="s">
        <v>7973</v>
      </c>
    </row>
    <row r="692" spans="1:38" x14ac:dyDescent="0.25">
      <c r="A692" t="s">
        <v>5861</v>
      </c>
      <c r="B692" t="s">
        <v>4839</v>
      </c>
      <c r="C692" t="s">
        <v>4842</v>
      </c>
      <c r="D692">
        <v>88</v>
      </c>
      <c r="E692" t="s">
        <v>4845</v>
      </c>
      <c r="F692">
        <v>7.06</v>
      </c>
      <c r="G692">
        <v>0</v>
      </c>
      <c r="H692">
        <v>1</v>
      </c>
      <c r="I692" t="s">
        <v>6220</v>
      </c>
      <c r="J692" t="s">
        <v>6631</v>
      </c>
      <c r="K692" t="s">
        <v>6860</v>
      </c>
      <c r="L692" t="s">
        <v>6861</v>
      </c>
      <c r="M692" t="s">
        <v>6882</v>
      </c>
      <c r="N692">
        <v>8</v>
      </c>
      <c r="O692" t="s">
        <v>6941</v>
      </c>
      <c r="P692" t="s">
        <v>7587</v>
      </c>
      <c r="Q692">
        <v>6</v>
      </c>
      <c r="R692">
        <v>3</v>
      </c>
      <c r="S692">
        <v>1.07</v>
      </c>
      <c r="T692">
        <v>1.1499999999999999</v>
      </c>
      <c r="U692">
        <v>452.99</v>
      </c>
      <c r="V692">
        <v>112.01</v>
      </c>
      <c r="W692">
        <v>3.35</v>
      </c>
      <c r="X692">
        <v>11.28</v>
      </c>
      <c r="Y692">
        <v>6.69</v>
      </c>
      <c r="Z692">
        <v>2</v>
      </c>
      <c r="AA692" t="s">
        <v>4250</v>
      </c>
      <c r="AB692">
        <v>0</v>
      </c>
      <c r="AC692">
        <v>4</v>
      </c>
      <c r="AD692">
        <v>3.768785714285714</v>
      </c>
      <c r="AF692" t="s">
        <v>7949</v>
      </c>
      <c r="AI692">
        <v>0</v>
      </c>
      <c r="AJ692">
        <v>0</v>
      </c>
    </row>
    <row r="693" spans="1:38" x14ac:dyDescent="0.25">
      <c r="A693" t="s">
        <v>5862</v>
      </c>
      <c r="B693" t="s">
        <v>4839</v>
      </c>
      <c r="C693" t="s">
        <v>4842</v>
      </c>
      <c r="D693">
        <v>90</v>
      </c>
      <c r="E693" t="s">
        <v>4845</v>
      </c>
      <c r="F693">
        <v>7.05</v>
      </c>
      <c r="G693">
        <v>0</v>
      </c>
      <c r="H693">
        <v>1</v>
      </c>
      <c r="I693" t="s">
        <v>6220</v>
      </c>
      <c r="K693" t="s">
        <v>6860</v>
      </c>
      <c r="L693" t="s">
        <v>6861</v>
      </c>
      <c r="M693" t="s">
        <v>6900</v>
      </c>
      <c r="N693">
        <v>9</v>
      </c>
      <c r="O693" t="s">
        <v>6962</v>
      </c>
      <c r="P693" t="s">
        <v>7588</v>
      </c>
      <c r="Q693">
        <v>3</v>
      </c>
      <c r="R693">
        <v>2</v>
      </c>
      <c r="S693">
        <v>2.83</v>
      </c>
      <c r="T693">
        <v>2.83</v>
      </c>
      <c r="U693">
        <v>376.85</v>
      </c>
      <c r="V693">
        <v>69.08</v>
      </c>
      <c r="W693">
        <v>3.64</v>
      </c>
      <c r="Y693">
        <v>4.87</v>
      </c>
      <c r="Z693">
        <v>3</v>
      </c>
      <c r="AA693" t="s">
        <v>4250</v>
      </c>
      <c r="AB693">
        <v>0</v>
      </c>
      <c r="AC693">
        <v>3</v>
      </c>
      <c r="AD693">
        <v>4.9646428571428567</v>
      </c>
      <c r="AF693" t="s">
        <v>7949</v>
      </c>
      <c r="AI693">
        <v>0</v>
      </c>
      <c r="AJ693">
        <v>0</v>
      </c>
      <c r="AK693" t="s">
        <v>7981</v>
      </c>
      <c r="AL693" t="s">
        <v>7981</v>
      </c>
    </row>
    <row r="694" spans="1:38" x14ac:dyDescent="0.25">
      <c r="A694" t="s">
        <v>5863</v>
      </c>
      <c r="B694" t="s">
        <v>4839</v>
      </c>
      <c r="C694" t="s">
        <v>4842</v>
      </c>
      <c r="D694">
        <v>90</v>
      </c>
      <c r="E694" t="s">
        <v>4845</v>
      </c>
      <c r="F694">
        <v>7.05</v>
      </c>
      <c r="G694">
        <v>0</v>
      </c>
      <c r="H694">
        <v>1</v>
      </c>
      <c r="I694" t="s">
        <v>6220</v>
      </c>
      <c r="K694" t="s">
        <v>6860</v>
      </c>
      <c r="M694" t="s">
        <v>6865</v>
      </c>
      <c r="N694">
        <v>8</v>
      </c>
      <c r="O694" t="s">
        <v>6935</v>
      </c>
      <c r="P694" t="s">
        <v>7589</v>
      </c>
      <c r="Q694">
        <v>5</v>
      </c>
      <c r="R694">
        <v>2</v>
      </c>
      <c r="S694">
        <v>2.81</v>
      </c>
      <c r="T694">
        <v>2.87</v>
      </c>
      <c r="U694">
        <v>445.52</v>
      </c>
      <c r="V694">
        <v>83.22</v>
      </c>
      <c r="W694">
        <v>3.75</v>
      </c>
      <c r="Y694">
        <v>6.95</v>
      </c>
      <c r="Z694">
        <v>3</v>
      </c>
      <c r="AA694" t="s">
        <v>4250</v>
      </c>
      <c r="AB694">
        <v>0</v>
      </c>
      <c r="AC694">
        <v>3</v>
      </c>
      <c r="AD694">
        <v>4.4841428571428574</v>
      </c>
      <c r="AF694" t="s">
        <v>7949</v>
      </c>
      <c r="AI694">
        <v>0</v>
      </c>
      <c r="AJ694">
        <v>0</v>
      </c>
      <c r="AK694" t="s">
        <v>7967</v>
      </c>
      <c r="AL694" t="s">
        <v>7967</v>
      </c>
    </row>
    <row r="695" spans="1:38" x14ac:dyDescent="0.25">
      <c r="A695" t="s">
        <v>5864</v>
      </c>
      <c r="B695" t="s">
        <v>4839</v>
      </c>
      <c r="C695" t="s">
        <v>4842</v>
      </c>
      <c r="D695">
        <v>90.4</v>
      </c>
      <c r="E695" t="s">
        <v>4845</v>
      </c>
      <c r="F695">
        <v>7.04</v>
      </c>
      <c r="G695">
        <v>0</v>
      </c>
      <c r="H695">
        <v>1</v>
      </c>
      <c r="I695" t="s">
        <v>6220</v>
      </c>
      <c r="J695" t="s">
        <v>6632</v>
      </c>
      <c r="K695" t="s">
        <v>6860</v>
      </c>
      <c r="L695" t="s">
        <v>6861</v>
      </c>
      <c r="M695" t="s">
        <v>6907</v>
      </c>
      <c r="N695">
        <v>9</v>
      </c>
      <c r="O695" t="s">
        <v>6972</v>
      </c>
      <c r="P695" t="s">
        <v>7590</v>
      </c>
      <c r="Q695">
        <v>6</v>
      </c>
      <c r="R695">
        <v>1</v>
      </c>
      <c r="S695">
        <v>2.83</v>
      </c>
      <c r="T695">
        <v>2.85</v>
      </c>
      <c r="U695">
        <v>389.46</v>
      </c>
      <c r="V695">
        <v>78.959999999999994</v>
      </c>
      <c r="W695">
        <v>2.85</v>
      </c>
      <c r="Y695">
        <v>5.94</v>
      </c>
      <c r="Z695">
        <v>2</v>
      </c>
      <c r="AA695" t="s">
        <v>4250</v>
      </c>
      <c r="AB695">
        <v>0</v>
      </c>
      <c r="AC695">
        <v>1</v>
      </c>
      <c r="AD695">
        <v>5.2079047619047616</v>
      </c>
      <c r="AF695" t="s">
        <v>7949</v>
      </c>
      <c r="AI695">
        <v>0</v>
      </c>
      <c r="AJ695">
        <v>0</v>
      </c>
    </row>
    <row r="696" spans="1:38" x14ac:dyDescent="0.25">
      <c r="A696" t="s">
        <v>5864</v>
      </c>
      <c r="B696" t="s">
        <v>4839</v>
      </c>
      <c r="C696" t="s">
        <v>4842</v>
      </c>
      <c r="D696">
        <v>90.4</v>
      </c>
      <c r="E696" t="s">
        <v>4845</v>
      </c>
      <c r="F696">
        <v>7.04</v>
      </c>
      <c r="G696">
        <v>0</v>
      </c>
      <c r="H696">
        <v>1</v>
      </c>
      <c r="I696" t="s">
        <v>6220</v>
      </c>
      <c r="J696" t="s">
        <v>6633</v>
      </c>
      <c r="K696" t="s">
        <v>6860</v>
      </c>
      <c r="L696" t="s">
        <v>6861</v>
      </c>
      <c r="M696" t="s">
        <v>6908</v>
      </c>
      <c r="N696">
        <v>8</v>
      </c>
      <c r="O696" t="s">
        <v>6973</v>
      </c>
      <c r="P696" t="s">
        <v>7590</v>
      </c>
      <c r="Q696">
        <v>6</v>
      </c>
      <c r="R696">
        <v>1</v>
      </c>
      <c r="S696">
        <v>2.83</v>
      </c>
      <c r="T696">
        <v>2.85</v>
      </c>
      <c r="U696">
        <v>389.46</v>
      </c>
      <c r="V696">
        <v>78.959999999999994</v>
      </c>
      <c r="W696">
        <v>2.85</v>
      </c>
      <c r="Y696">
        <v>5.94</v>
      </c>
      <c r="Z696">
        <v>2</v>
      </c>
      <c r="AA696" t="s">
        <v>4250</v>
      </c>
      <c r="AB696">
        <v>0</v>
      </c>
      <c r="AC696">
        <v>1</v>
      </c>
      <c r="AD696">
        <v>5.2079047619047616</v>
      </c>
      <c r="AF696" t="s">
        <v>7949</v>
      </c>
      <c r="AI696">
        <v>0</v>
      </c>
      <c r="AJ696">
        <v>0</v>
      </c>
    </row>
    <row r="697" spans="1:38" x14ac:dyDescent="0.25">
      <c r="A697" t="s">
        <v>5865</v>
      </c>
      <c r="B697" t="s">
        <v>4839</v>
      </c>
      <c r="C697" t="s">
        <v>4842</v>
      </c>
      <c r="D697">
        <v>91</v>
      </c>
      <c r="E697" t="s">
        <v>4845</v>
      </c>
      <c r="F697">
        <v>7.04</v>
      </c>
      <c r="G697">
        <v>0</v>
      </c>
      <c r="H697">
        <v>1</v>
      </c>
      <c r="I697" t="s">
        <v>6220</v>
      </c>
      <c r="J697" t="s">
        <v>6634</v>
      </c>
      <c r="K697" t="s">
        <v>6860</v>
      </c>
      <c r="L697" t="s">
        <v>6861</v>
      </c>
      <c r="M697" t="s">
        <v>6898</v>
      </c>
      <c r="N697">
        <v>8</v>
      </c>
      <c r="O697" t="s">
        <v>6959</v>
      </c>
      <c r="P697" t="s">
        <v>7591</v>
      </c>
      <c r="Q697">
        <v>4</v>
      </c>
      <c r="R697">
        <v>2</v>
      </c>
      <c r="S697">
        <v>-0.83</v>
      </c>
      <c r="T697">
        <v>-0.83</v>
      </c>
      <c r="U697">
        <v>423.41</v>
      </c>
      <c r="V697">
        <v>76.709999999999994</v>
      </c>
      <c r="W697">
        <v>4.43</v>
      </c>
      <c r="X697">
        <v>12.53</v>
      </c>
      <c r="Y697">
        <v>2.82</v>
      </c>
      <c r="Z697">
        <v>2</v>
      </c>
      <c r="AA697" t="s">
        <v>4250</v>
      </c>
      <c r="AB697">
        <v>0</v>
      </c>
      <c r="AC697">
        <v>4</v>
      </c>
      <c r="AD697">
        <v>5.047071428571428</v>
      </c>
      <c r="AF697" t="s">
        <v>7949</v>
      </c>
      <c r="AI697">
        <v>0</v>
      </c>
      <c r="AJ697">
        <v>0</v>
      </c>
    </row>
    <row r="698" spans="1:38" x14ac:dyDescent="0.25">
      <c r="A698" t="s">
        <v>5866</v>
      </c>
      <c r="B698" t="s">
        <v>4839</v>
      </c>
      <c r="C698" t="s">
        <v>4842</v>
      </c>
      <c r="D698">
        <v>91.5</v>
      </c>
      <c r="E698" t="s">
        <v>4845</v>
      </c>
      <c r="F698">
        <v>7.04</v>
      </c>
      <c r="G698">
        <v>0</v>
      </c>
      <c r="H698">
        <v>1</v>
      </c>
      <c r="I698" t="s">
        <v>6220</v>
      </c>
      <c r="J698" t="s">
        <v>6635</v>
      </c>
      <c r="K698" t="s">
        <v>6860</v>
      </c>
      <c r="L698" t="s">
        <v>6861</v>
      </c>
      <c r="M698" t="s">
        <v>6907</v>
      </c>
      <c r="N698">
        <v>9</v>
      </c>
      <c r="O698" t="s">
        <v>6972</v>
      </c>
      <c r="P698" t="s">
        <v>7592</v>
      </c>
      <c r="Q698">
        <v>6</v>
      </c>
      <c r="R698">
        <v>2</v>
      </c>
      <c r="S698">
        <v>3.18</v>
      </c>
      <c r="T698">
        <v>3.25</v>
      </c>
      <c r="U698">
        <v>396.42</v>
      </c>
      <c r="V698">
        <v>98.83</v>
      </c>
      <c r="W698">
        <v>2.96</v>
      </c>
      <c r="X698">
        <v>10.61</v>
      </c>
      <c r="Y698">
        <v>6.58</v>
      </c>
      <c r="Z698">
        <v>2</v>
      </c>
      <c r="AA698" t="s">
        <v>4250</v>
      </c>
      <c r="AB698">
        <v>0</v>
      </c>
      <c r="AC698">
        <v>2</v>
      </c>
      <c r="AD698">
        <v>4.2305238095238096</v>
      </c>
      <c r="AF698" t="s">
        <v>7949</v>
      </c>
      <c r="AI698">
        <v>0</v>
      </c>
      <c r="AJ698">
        <v>0</v>
      </c>
    </row>
    <row r="699" spans="1:38" x14ac:dyDescent="0.25">
      <c r="A699" t="s">
        <v>5866</v>
      </c>
      <c r="B699" t="s">
        <v>4839</v>
      </c>
      <c r="C699" t="s">
        <v>4842</v>
      </c>
      <c r="D699">
        <v>91.5</v>
      </c>
      <c r="E699" t="s">
        <v>4845</v>
      </c>
      <c r="F699">
        <v>7.04</v>
      </c>
      <c r="G699">
        <v>0</v>
      </c>
      <c r="H699">
        <v>1</v>
      </c>
      <c r="I699" t="s">
        <v>6220</v>
      </c>
      <c r="J699" t="s">
        <v>6636</v>
      </c>
      <c r="K699" t="s">
        <v>6860</v>
      </c>
      <c r="L699" t="s">
        <v>6861</v>
      </c>
      <c r="M699" t="s">
        <v>6908</v>
      </c>
      <c r="N699">
        <v>8</v>
      </c>
      <c r="O699" t="s">
        <v>6973</v>
      </c>
      <c r="P699" t="s">
        <v>7592</v>
      </c>
      <c r="Q699">
        <v>6</v>
      </c>
      <c r="R699">
        <v>2</v>
      </c>
      <c r="S699">
        <v>3.18</v>
      </c>
      <c r="T699">
        <v>3.25</v>
      </c>
      <c r="U699">
        <v>396.42</v>
      </c>
      <c r="V699">
        <v>98.83</v>
      </c>
      <c r="W699">
        <v>2.96</v>
      </c>
      <c r="X699">
        <v>10.61</v>
      </c>
      <c r="Y699">
        <v>6.58</v>
      </c>
      <c r="Z699">
        <v>2</v>
      </c>
      <c r="AA699" t="s">
        <v>4250</v>
      </c>
      <c r="AB699">
        <v>0</v>
      </c>
      <c r="AC699">
        <v>2</v>
      </c>
      <c r="AD699">
        <v>4.2305238095238096</v>
      </c>
      <c r="AF699" t="s">
        <v>7949</v>
      </c>
      <c r="AI699">
        <v>0</v>
      </c>
      <c r="AJ699">
        <v>0</v>
      </c>
    </row>
    <row r="700" spans="1:38" x14ac:dyDescent="0.25">
      <c r="A700" t="s">
        <v>5867</v>
      </c>
      <c r="B700" t="s">
        <v>4839</v>
      </c>
      <c r="C700" t="s">
        <v>4842</v>
      </c>
      <c r="D700">
        <v>92</v>
      </c>
      <c r="E700" t="s">
        <v>4845</v>
      </c>
      <c r="F700">
        <v>7.04</v>
      </c>
      <c r="G700">
        <v>0</v>
      </c>
      <c r="H700">
        <v>1</v>
      </c>
      <c r="I700" t="s">
        <v>6220</v>
      </c>
      <c r="J700" t="s">
        <v>6637</v>
      </c>
      <c r="K700" t="s">
        <v>6860</v>
      </c>
      <c r="L700" t="s">
        <v>6861</v>
      </c>
      <c r="M700" t="s">
        <v>6898</v>
      </c>
      <c r="N700">
        <v>8</v>
      </c>
      <c r="O700" t="s">
        <v>6959</v>
      </c>
      <c r="P700" t="s">
        <v>7593</v>
      </c>
      <c r="Q700">
        <v>5</v>
      </c>
      <c r="R700">
        <v>2</v>
      </c>
      <c r="S700">
        <v>-0.72</v>
      </c>
      <c r="T700">
        <v>-0.72</v>
      </c>
      <c r="U700">
        <v>432.42</v>
      </c>
      <c r="V700">
        <v>80.37</v>
      </c>
      <c r="W700">
        <v>4.34</v>
      </c>
      <c r="X700">
        <v>9.9600000000000009</v>
      </c>
      <c r="Y700">
        <v>2.81</v>
      </c>
      <c r="Z700">
        <v>2</v>
      </c>
      <c r="AA700" t="s">
        <v>4250</v>
      </c>
      <c r="AB700">
        <v>0</v>
      </c>
      <c r="AC700">
        <v>4</v>
      </c>
      <c r="AD700">
        <v>4.9827142857142857</v>
      </c>
      <c r="AF700" t="s">
        <v>7949</v>
      </c>
      <c r="AI700">
        <v>0</v>
      </c>
      <c r="AJ700">
        <v>0</v>
      </c>
    </row>
    <row r="701" spans="1:38" x14ac:dyDescent="0.25">
      <c r="A701" t="s">
        <v>5868</v>
      </c>
      <c r="B701" t="s">
        <v>4839</v>
      </c>
      <c r="C701" t="s">
        <v>4842</v>
      </c>
      <c r="D701">
        <v>92</v>
      </c>
      <c r="E701" t="s">
        <v>4845</v>
      </c>
      <c r="F701">
        <v>7.04</v>
      </c>
      <c r="G701">
        <v>0</v>
      </c>
      <c r="H701">
        <v>1</v>
      </c>
      <c r="I701" t="s">
        <v>6220</v>
      </c>
      <c r="J701" t="s">
        <v>6638</v>
      </c>
      <c r="K701" t="s">
        <v>6860</v>
      </c>
      <c r="L701" t="s">
        <v>6861</v>
      </c>
      <c r="M701" t="s">
        <v>6898</v>
      </c>
      <c r="N701">
        <v>8</v>
      </c>
      <c r="O701" t="s">
        <v>6959</v>
      </c>
      <c r="P701" t="s">
        <v>7594</v>
      </c>
      <c r="Q701">
        <v>5</v>
      </c>
      <c r="R701">
        <v>2</v>
      </c>
      <c r="S701">
        <v>-1.87</v>
      </c>
      <c r="T701">
        <v>-1.87</v>
      </c>
      <c r="U701">
        <v>434.34</v>
      </c>
      <c r="V701">
        <v>93.51</v>
      </c>
      <c r="W701">
        <v>4.34</v>
      </c>
      <c r="X701">
        <v>9.6999999999999993</v>
      </c>
      <c r="Y701">
        <v>2.81</v>
      </c>
      <c r="Z701">
        <v>2</v>
      </c>
      <c r="AA701" t="s">
        <v>4250</v>
      </c>
      <c r="AB701">
        <v>0</v>
      </c>
      <c r="AC701">
        <v>4</v>
      </c>
      <c r="AD701">
        <v>4.8520000000000003</v>
      </c>
      <c r="AF701" t="s">
        <v>7949</v>
      </c>
      <c r="AI701">
        <v>0</v>
      </c>
      <c r="AJ701">
        <v>0</v>
      </c>
    </row>
    <row r="702" spans="1:38" x14ac:dyDescent="0.25">
      <c r="A702" t="s">
        <v>5869</v>
      </c>
      <c r="B702" t="s">
        <v>4839</v>
      </c>
      <c r="C702" t="s">
        <v>4842</v>
      </c>
      <c r="D702">
        <v>92.1</v>
      </c>
      <c r="E702" t="s">
        <v>4845</v>
      </c>
      <c r="F702">
        <v>7.04</v>
      </c>
      <c r="G702">
        <v>0</v>
      </c>
      <c r="H702">
        <v>1</v>
      </c>
      <c r="I702" t="s">
        <v>6220</v>
      </c>
      <c r="J702" t="s">
        <v>6639</v>
      </c>
      <c r="K702" t="s">
        <v>6860</v>
      </c>
      <c r="L702" t="s">
        <v>6861</v>
      </c>
      <c r="M702" t="s">
        <v>6907</v>
      </c>
      <c r="N702">
        <v>9</v>
      </c>
      <c r="O702" t="s">
        <v>6972</v>
      </c>
      <c r="P702" t="s">
        <v>7595</v>
      </c>
      <c r="Q702">
        <v>7</v>
      </c>
      <c r="R702">
        <v>1</v>
      </c>
      <c r="S702">
        <v>2.62</v>
      </c>
      <c r="T702">
        <v>2.63</v>
      </c>
      <c r="U702">
        <v>414.47</v>
      </c>
      <c r="V702">
        <v>91.85</v>
      </c>
      <c r="W702">
        <v>2.7</v>
      </c>
      <c r="Y702">
        <v>5.91</v>
      </c>
      <c r="Z702">
        <v>3</v>
      </c>
      <c r="AA702" t="s">
        <v>4250</v>
      </c>
      <c r="AB702">
        <v>0</v>
      </c>
      <c r="AC702">
        <v>3</v>
      </c>
      <c r="AD702">
        <v>5.0725952380952366</v>
      </c>
      <c r="AF702" t="s">
        <v>7949</v>
      </c>
      <c r="AI702">
        <v>0</v>
      </c>
      <c r="AJ702">
        <v>0</v>
      </c>
    </row>
    <row r="703" spans="1:38" x14ac:dyDescent="0.25">
      <c r="A703" t="s">
        <v>5869</v>
      </c>
      <c r="B703" t="s">
        <v>4839</v>
      </c>
      <c r="C703" t="s">
        <v>4842</v>
      </c>
      <c r="D703">
        <v>92.1</v>
      </c>
      <c r="E703" t="s">
        <v>4845</v>
      </c>
      <c r="F703">
        <v>7.04</v>
      </c>
      <c r="G703">
        <v>0</v>
      </c>
      <c r="H703">
        <v>1</v>
      </c>
      <c r="I703" t="s">
        <v>6220</v>
      </c>
      <c r="J703" t="s">
        <v>6640</v>
      </c>
      <c r="K703" t="s">
        <v>6860</v>
      </c>
      <c r="L703" t="s">
        <v>6861</v>
      </c>
      <c r="M703" t="s">
        <v>6908</v>
      </c>
      <c r="N703">
        <v>8</v>
      </c>
      <c r="O703" t="s">
        <v>6973</v>
      </c>
      <c r="P703" t="s">
        <v>7595</v>
      </c>
      <c r="Q703">
        <v>7</v>
      </c>
      <c r="R703">
        <v>1</v>
      </c>
      <c r="S703">
        <v>2.62</v>
      </c>
      <c r="T703">
        <v>2.63</v>
      </c>
      <c r="U703">
        <v>414.47</v>
      </c>
      <c r="V703">
        <v>91.85</v>
      </c>
      <c r="W703">
        <v>2.7</v>
      </c>
      <c r="Y703">
        <v>5.91</v>
      </c>
      <c r="Z703">
        <v>3</v>
      </c>
      <c r="AA703" t="s">
        <v>4250</v>
      </c>
      <c r="AB703">
        <v>0</v>
      </c>
      <c r="AC703">
        <v>3</v>
      </c>
      <c r="AD703">
        <v>5.0725952380952366</v>
      </c>
      <c r="AF703" t="s">
        <v>7949</v>
      </c>
      <c r="AI703">
        <v>0</v>
      </c>
      <c r="AJ703">
        <v>0</v>
      </c>
    </row>
    <row r="704" spans="1:38" x14ac:dyDescent="0.25">
      <c r="A704" t="s">
        <v>5869</v>
      </c>
      <c r="B704" t="s">
        <v>4839</v>
      </c>
      <c r="C704" t="s">
        <v>4842</v>
      </c>
      <c r="D704">
        <v>113</v>
      </c>
      <c r="E704" t="s">
        <v>4845</v>
      </c>
      <c r="F704">
        <v>6.95</v>
      </c>
      <c r="G704">
        <v>0</v>
      </c>
      <c r="H704">
        <v>1</v>
      </c>
      <c r="I704" t="s">
        <v>6220</v>
      </c>
      <c r="J704" t="s">
        <v>6641</v>
      </c>
      <c r="K704" t="s">
        <v>6860</v>
      </c>
      <c r="L704" t="s">
        <v>6861</v>
      </c>
      <c r="M704" t="s">
        <v>6907</v>
      </c>
      <c r="N704">
        <v>9</v>
      </c>
      <c r="O704" t="s">
        <v>6972</v>
      </c>
      <c r="P704" t="s">
        <v>7595</v>
      </c>
      <c r="Q704">
        <v>7</v>
      </c>
      <c r="R704">
        <v>1</v>
      </c>
      <c r="S704">
        <v>2.62</v>
      </c>
      <c r="T704">
        <v>2.63</v>
      </c>
      <c r="U704">
        <v>414.47</v>
      </c>
      <c r="V704">
        <v>91.85</v>
      </c>
      <c r="W704">
        <v>2.7</v>
      </c>
      <c r="Y704">
        <v>5.91</v>
      </c>
      <c r="Z704">
        <v>3</v>
      </c>
      <c r="AA704" t="s">
        <v>4250</v>
      </c>
      <c r="AB704">
        <v>0</v>
      </c>
      <c r="AC704">
        <v>3</v>
      </c>
      <c r="AD704">
        <v>5.0725952380952366</v>
      </c>
      <c r="AF704" t="s">
        <v>7949</v>
      </c>
      <c r="AI704">
        <v>0</v>
      </c>
      <c r="AJ704">
        <v>0</v>
      </c>
    </row>
    <row r="705" spans="1:38" x14ac:dyDescent="0.25">
      <c r="A705" t="s">
        <v>5869</v>
      </c>
      <c r="B705" t="s">
        <v>4839</v>
      </c>
      <c r="C705" t="s">
        <v>4842</v>
      </c>
      <c r="D705">
        <v>113</v>
      </c>
      <c r="E705" t="s">
        <v>4845</v>
      </c>
      <c r="F705">
        <v>6.95</v>
      </c>
      <c r="G705">
        <v>0</v>
      </c>
      <c r="H705">
        <v>1</v>
      </c>
      <c r="I705" t="s">
        <v>6220</v>
      </c>
      <c r="J705" t="s">
        <v>6642</v>
      </c>
      <c r="K705" t="s">
        <v>6860</v>
      </c>
      <c r="L705" t="s">
        <v>6861</v>
      </c>
      <c r="M705" t="s">
        <v>6908</v>
      </c>
      <c r="N705">
        <v>8</v>
      </c>
      <c r="O705" t="s">
        <v>6973</v>
      </c>
      <c r="P705" t="s">
        <v>7595</v>
      </c>
      <c r="Q705">
        <v>7</v>
      </c>
      <c r="R705">
        <v>1</v>
      </c>
      <c r="S705">
        <v>2.62</v>
      </c>
      <c r="T705">
        <v>2.63</v>
      </c>
      <c r="U705">
        <v>414.47</v>
      </c>
      <c r="V705">
        <v>91.85</v>
      </c>
      <c r="W705">
        <v>2.7</v>
      </c>
      <c r="Y705">
        <v>5.91</v>
      </c>
      <c r="Z705">
        <v>3</v>
      </c>
      <c r="AA705" t="s">
        <v>4250</v>
      </c>
      <c r="AB705">
        <v>0</v>
      </c>
      <c r="AC705">
        <v>3</v>
      </c>
      <c r="AD705">
        <v>5.0725952380952366</v>
      </c>
      <c r="AF705" t="s">
        <v>7949</v>
      </c>
      <c r="AI705">
        <v>0</v>
      </c>
      <c r="AJ705">
        <v>0</v>
      </c>
    </row>
    <row r="706" spans="1:38" x14ac:dyDescent="0.25">
      <c r="A706" t="s">
        <v>5870</v>
      </c>
      <c r="B706" t="s">
        <v>4839</v>
      </c>
      <c r="C706" t="s">
        <v>4842</v>
      </c>
      <c r="D706">
        <v>93</v>
      </c>
      <c r="E706" t="s">
        <v>4845</v>
      </c>
      <c r="F706">
        <v>7.03</v>
      </c>
      <c r="G706">
        <v>0.66</v>
      </c>
      <c r="H706">
        <v>2</v>
      </c>
      <c r="I706" t="s">
        <v>6221</v>
      </c>
      <c r="J706" t="s">
        <v>6643</v>
      </c>
      <c r="K706" t="s">
        <v>6860</v>
      </c>
      <c r="L706" t="s">
        <v>6861</v>
      </c>
      <c r="M706" t="s">
        <v>6880</v>
      </c>
      <c r="N706">
        <v>8</v>
      </c>
      <c r="O706" t="s">
        <v>6939</v>
      </c>
      <c r="P706" t="s">
        <v>7596</v>
      </c>
      <c r="Q706">
        <v>7</v>
      </c>
      <c r="R706">
        <v>2</v>
      </c>
      <c r="S706">
        <v>3.02</v>
      </c>
      <c r="T706">
        <v>3.03</v>
      </c>
      <c r="U706">
        <v>420.47</v>
      </c>
      <c r="V706">
        <v>111.51</v>
      </c>
      <c r="W706">
        <v>0.82</v>
      </c>
      <c r="Y706">
        <v>5.81</v>
      </c>
      <c r="Z706">
        <v>2</v>
      </c>
      <c r="AA706" t="s">
        <v>4250</v>
      </c>
      <c r="AB706">
        <v>0</v>
      </c>
      <c r="AC706">
        <v>3</v>
      </c>
      <c r="AD706">
        <v>3.8260714285714279</v>
      </c>
      <c r="AF706" t="s">
        <v>7949</v>
      </c>
      <c r="AI706">
        <v>0</v>
      </c>
      <c r="AJ706">
        <v>0</v>
      </c>
    </row>
    <row r="707" spans="1:38" x14ac:dyDescent="0.25">
      <c r="A707" t="s">
        <v>5871</v>
      </c>
      <c r="B707" t="s">
        <v>4839</v>
      </c>
      <c r="C707" t="s">
        <v>4842</v>
      </c>
      <c r="D707">
        <v>93</v>
      </c>
      <c r="E707" t="s">
        <v>4845</v>
      </c>
      <c r="F707">
        <v>7.03</v>
      </c>
      <c r="G707">
        <v>0.67</v>
      </c>
      <c r="H707">
        <v>2</v>
      </c>
      <c r="I707" t="s">
        <v>6221</v>
      </c>
      <c r="J707" t="s">
        <v>6644</v>
      </c>
      <c r="K707" t="s">
        <v>6860</v>
      </c>
      <c r="L707" t="s">
        <v>6861</v>
      </c>
      <c r="M707" t="s">
        <v>6874</v>
      </c>
      <c r="N707">
        <v>8</v>
      </c>
      <c r="O707" t="s">
        <v>6931</v>
      </c>
      <c r="P707" t="s">
        <v>7597</v>
      </c>
      <c r="Q707">
        <v>5</v>
      </c>
      <c r="R707">
        <v>2</v>
      </c>
      <c r="S707">
        <v>4.49</v>
      </c>
      <c r="T707">
        <v>4.49</v>
      </c>
      <c r="U707">
        <v>516.57000000000005</v>
      </c>
      <c r="V707">
        <v>86.15</v>
      </c>
      <c r="W707">
        <v>5.0599999999999996</v>
      </c>
      <c r="Y707">
        <v>2.8</v>
      </c>
      <c r="Z707">
        <v>4</v>
      </c>
      <c r="AA707" t="s">
        <v>4250</v>
      </c>
      <c r="AB707">
        <v>2</v>
      </c>
      <c r="AC707">
        <v>3</v>
      </c>
      <c r="AD707">
        <v>2.7549999999999999</v>
      </c>
      <c r="AF707" t="s">
        <v>7949</v>
      </c>
      <c r="AI707">
        <v>0</v>
      </c>
      <c r="AJ707">
        <v>0</v>
      </c>
    </row>
    <row r="708" spans="1:38" x14ac:dyDescent="0.25">
      <c r="A708" t="s">
        <v>5872</v>
      </c>
      <c r="B708" t="s">
        <v>4839</v>
      </c>
      <c r="C708" t="s">
        <v>4842</v>
      </c>
      <c r="D708">
        <v>94</v>
      </c>
      <c r="E708" t="s">
        <v>4845</v>
      </c>
      <c r="F708">
        <v>7.03</v>
      </c>
      <c r="G708">
        <v>0</v>
      </c>
      <c r="H708">
        <v>1</v>
      </c>
      <c r="I708" t="s">
        <v>6220</v>
      </c>
      <c r="J708" t="s">
        <v>6645</v>
      </c>
      <c r="K708" t="s">
        <v>6860</v>
      </c>
      <c r="L708" t="s">
        <v>6861</v>
      </c>
      <c r="M708" t="s">
        <v>6890</v>
      </c>
      <c r="N708">
        <v>9</v>
      </c>
      <c r="O708" t="s">
        <v>6949</v>
      </c>
      <c r="P708" t="s">
        <v>7598</v>
      </c>
      <c r="Q708">
        <v>6</v>
      </c>
      <c r="R708">
        <v>1</v>
      </c>
      <c r="S708">
        <v>2.52</v>
      </c>
      <c r="T708">
        <v>2.5499999999999998</v>
      </c>
      <c r="U708">
        <v>410.91</v>
      </c>
      <c r="V708">
        <v>87.71</v>
      </c>
      <c r="W708">
        <v>2.4300000000000002</v>
      </c>
      <c r="Y708">
        <v>6.22</v>
      </c>
      <c r="Z708">
        <v>2</v>
      </c>
      <c r="AA708" t="s">
        <v>4250</v>
      </c>
      <c r="AB708">
        <v>0</v>
      </c>
      <c r="AC708">
        <v>3</v>
      </c>
      <c r="AD708">
        <v>5.2096904761904756</v>
      </c>
      <c r="AF708" t="s">
        <v>7949</v>
      </c>
      <c r="AI708">
        <v>0</v>
      </c>
      <c r="AJ708">
        <v>0</v>
      </c>
    </row>
    <row r="709" spans="1:38" x14ac:dyDescent="0.25">
      <c r="A709" t="s">
        <v>5873</v>
      </c>
      <c r="B709" t="s">
        <v>4839</v>
      </c>
      <c r="C709" t="s">
        <v>4842</v>
      </c>
      <c r="D709">
        <v>95</v>
      </c>
      <c r="E709" t="s">
        <v>4845</v>
      </c>
      <c r="F709">
        <v>7.02</v>
      </c>
      <c r="G709">
        <v>0</v>
      </c>
      <c r="H709">
        <v>1</v>
      </c>
      <c r="I709" t="s">
        <v>6220</v>
      </c>
      <c r="K709" t="s">
        <v>6860</v>
      </c>
      <c r="M709" t="s">
        <v>6875</v>
      </c>
      <c r="N709">
        <v>8</v>
      </c>
      <c r="O709" t="s">
        <v>6932</v>
      </c>
      <c r="P709" t="s">
        <v>7599</v>
      </c>
      <c r="Q709">
        <v>6</v>
      </c>
      <c r="R709">
        <v>3</v>
      </c>
      <c r="S709">
        <v>5.71</v>
      </c>
      <c r="T709">
        <v>5.82</v>
      </c>
      <c r="U709">
        <v>622.78</v>
      </c>
      <c r="V709">
        <v>119.05</v>
      </c>
      <c r="W709">
        <v>3.25</v>
      </c>
      <c r="X709">
        <v>13.9</v>
      </c>
      <c r="Y709">
        <v>6.99</v>
      </c>
      <c r="Z709">
        <v>2</v>
      </c>
      <c r="AA709" t="s">
        <v>4250</v>
      </c>
      <c r="AB709">
        <v>1</v>
      </c>
      <c r="AC709">
        <v>14</v>
      </c>
      <c r="AD709">
        <v>1.198333333333333</v>
      </c>
      <c r="AF709" t="s">
        <v>7949</v>
      </c>
      <c r="AI709">
        <v>0</v>
      </c>
      <c r="AJ709">
        <v>0</v>
      </c>
      <c r="AK709" t="s">
        <v>7966</v>
      </c>
      <c r="AL709" t="s">
        <v>7966</v>
      </c>
    </row>
    <row r="710" spans="1:38" x14ac:dyDescent="0.25">
      <c r="A710" t="s">
        <v>5874</v>
      </c>
      <c r="B710" t="s">
        <v>4839</v>
      </c>
      <c r="C710" t="s">
        <v>4842</v>
      </c>
      <c r="D710">
        <v>95</v>
      </c>
      <c r="E710" t="s">
        <v>4845</v>
      </c>
      <c r="F710">
        <v>7.02</v>
      </c>
      <c r="G710">
        <v>0.54</v>
      </c>
      <c r="H710">
        <v>2</v>
      </c>
      <c r="I710" t="s">
        <v>6221</v>
      </c>
      <c r="J710" t="s">
        <v>6646</v>
      </c>
      <c r="K710" t="s">
        <v>6860</v>
      </c>
      <c r="L710" t="s">
        <v>6861</v>
      </c>
      <c r="M710" t="s">
        <v>6879</v>
      </c>
      <c r="N710">
        <v>8</v>
      </c>
      <c r="O710" t="s">
        <v>6955</v>
      </c>
      <c r="P710" t="s">
        <v>7600</v>
      </c>
      <c r="Q710">
        <v>4</v>
      </c>
      <c r="R710">
        <v>3</v>
      </c>
      <c r="S710">
        <v>0.99</v>
      </c>
      <c r="T710">
        <v>1.07</v>
      </c>
      <c r="U710">
        <v>398.41</v>
      </c>
      <c r="V710">
        <v>85.29</v>
      </c>
      <c r="W710">
        <v>1.98</v>
      </c>
      <c r="X710">
        <v>8.11</v>
      </c>
      <c r="Y710">
        <v>0</v>
      </c>
      <c r="Z710">
        <v>1</v>
      </c>
      <c r="AA710" t="s">
        <v>4250</v>
      </c>
      <c r="AB710">
        <v>0</v>
      </c>
      <c r="AC710">
        <v>3</v>
      </c>
      <c r="AD710">
        <v>4.8923095238095238</v>
      </c>
      <c r="AF710" t="s">
        <v>7949</v>
      </c>
      <c r="AI710">
        <v>0</v>
      </c>
      <c r="AJ710">
        <v>0</v>
      </c>
    </row>
    <row r="711" spans="1:38" x14ac:dyDescent="0.25">
      <c r="A711" t="s">
        <v>5875</v>
      </c>
      <c r="B711" t="s">
        <v>4839</v>
      </c>
      <c r="C711" t="s">
        <v>4842</v>
      </c>
      <c r="D711">
        <v>98.8</v>
      </c>
      <c r="E711" t="s">
        <v>4845</v>
      </c>
      <c r="F711">
        <v>7</v>
      </c>
      <c r="G711">
        <v>0</v>
      </c>
      <c r="H711">
        <v>1</v>
      </c>
      <c r="I711" t="s">
        <v>6220</v>
      </c>
      <c r="K711" t="s">
        <v>6860</v>
      </c>
      <c r="M711" t="s">
        <v>6863</v>
      </c>
      <c r="N711">
        <v>8</v>
      </c>
      <c r="O711" t="s">
        <v>6919</v>
      </c>
      <c r="P711" t="s">
        <v>7601</v>
      </c>
      <c r="Q711">
        <v>7</v>
      </c>
      <c r="R711">
        <v>5</v>
      </c>
      <c r="S711">
        <v>2.75</v>
      </c>
      <c r="T711">
        <v>2.8</v>
      </c>
      <c r="U711">
        <v>665.86</v>
      </c>
      <c r="V711">
        <v>156.94</v>
      </c>
      <c r="W711">
        <v>3.03</v>
      </c>
      <c r="X711">
        <v>13.72</v>
      </c>
      <c r="Y711">
        <v>6.51</v>
      </c>
      <c r="Z711">
        <v>3</v>
      </c>
      <c r="AA711" t="s">
        <v>4250</v>
      </c>
      <c r="AB711">
        <v>1</v>
      </c>
      <c r="AC711">
        <v>16</v>
      </c>
      <c r="AD711">
        <v>2.625</v>
      </c>
      <c r="AF711" t="s">
        <v>7949</v>
      </c>
      <c r="AI711">
        <v>0</v>
      </c>
      <c r="AJ711">
        <v>0</v>
      </c>
      <c r="AK711" t="s">
        <v>7956</v>
      </c>
      <c r="AL711" t="s">
        <v>7956</v>
      </c>
    </row>
    <row r="712" spans="1:38" x14ac:dyDescent="0.25">
      <c r="A712" t="s">
        <v>5876</v>
      </c>
      <c r="B712" t="s">
        <v>4839</v>
      </c>
      <c r="C712" t="s">
        <v>4842</v>
      </c>
      <c r="D712">
        <v>99</v>
      </c>
      <c r="E712" t="s">
        <v>4845</v>
      </c>
      <c r="F712">
        <v>7</v>
      </c>
      <c r="G712">
        <v>0.26</v>
      </c>
      <c r="H712">
        <v>2</v>
      </c>
      <c r="I712" t="s">
        <v>6221</v>
      </c>
      <c r="K712" t="s">
        <v>6860</v>
      </c>
      <c r="L712" t="s">
        <v>6861</v>
      </c>
      <c r="M712" t="s">
        <v>6900</v>
      </c>
      <c r="N712">
        <v>9</v>
      </c>
      <c r="O712" t="s">
        <v>6962</v>
      </c>
      <c r="P712" t="s">
        <v>7602</v>
      </c>
      <c r="Q712">
        <v>3</v>
      </c>
      <c r="R712">
        <v>2</v>
      </c>
      <c r="S712">
        <v>2.79</v>
      </c>
      <c r="T712">
        <v>2.79</v>
      </c>
      <c r="U712">
        <v>335.41</v>
      </c>
      <c r="V712">
        <v>65.42</v>
      </c>
      <c r="W712">
        <v>2.96</v>
      </c>
      <c r="Y712">
        <v>5.09</v>
      </c>
      <c r="Z712">
        <v>2</v>
      </c>
      <c r="AA712" t="s">
        <v>4250</v>
      </c>
      <c r="AB712">
        <v>0</v>
      </c>
      <c r="AC712">
        <v>4</v>
      </c>
      <c r="AD712">
        <v>5.1050000000000004</v>
      </c>
      <c r="AF712" t="s">
        <v>7949</v>
      </c>
      <c r="AI712">
        <v>0</v>
      </c>
      <c r="AJ712">
        <v>0</v>
      </c>
      <c r="AK712" t="s">
        <v>7981</v>
      </c>
      <c r="AL712" t="s">
        <v>7981</v>
      </c>
    </row>
    <row r="713" spans="1:38" x14ac:dyDescent="0.25">
      <c r="A713" t="s">
        <v>5877</v>
      </c>
      <c r="B713" t="s">
        <v>4839</v>
      </c>
      <c r="C713" t="s">
        <v>4842</v>
      </c>
      <c r="D713">
        <v>100</v>
      </c>
      <c r="E713" t="s">
        <v>4845</v>
      </c>
      <c r="F713">
        <v>7</v>
      </c>
      <c r="G713">
        <v>0</v>
      </c>
      <c r="H713">
        <v>1</v>
      </c>
      <c r="I713" t="s">
        <v>6220</v>
      </c>
      <c r="K713" t="s">
        <v>6860</v>
      </c>
      <c r="L713" t="s">
        <v>6861</v>
      </c>
      <c r="M713" t="s">
        <v>6905</v>
      </c>
      <c r="N713">
        <v>9</v>
      </c>
      <c r="O713" t="s">
        <v>6969</v>
      </c>
      <c r="P713" t="s">
        <v>7603</v>
      </c>
      <c r="Q713">
        <v>9</v>
      </c>
      <c r="R713">
        <v>4</v>
      </c>
      <c r="S713">
        <v>4.8600000000000003</v>
      </c>
      <c r="T713">
        <v>4.8600000000000003</v>
      </c>
      <c r="U713">
        <v>770.83</v>
      </c>
      <c r="V713">
        <v>163.37</v>
      </c>
      <c r="W713">
        <v>4.62</v>
      </c>
      <c r="X713">
        <v>12.41</v>
      </c>
      <c r="Y713">
        <v>0.47</v>
      </c>
      <c r="Z713">
        <v>4</v>
      </c>
      <c r="AA713" t="s">
        <v>4250</v>
      </c>
      <c r="AB713">
        <v>1</v>
      </c>
      <c r="AC713">
        <v>17</v>
      </c>
      <c r="AD713">
        <v>1.07</v>
      </c>
      <c r="AF713" t="s">
        <v>7949</v>
      </c>
      <c r="AI713">
        <v>0</v>
      </c>
      <c r="AJ713">
        <v>0</v>
      </c>
      <c r="AK713" t="s">
        <v>7985</v>
      </c>
      <c r="AL713" t="s">
        <v>7985</v>
      </c>
    </row>
    <row r="714" spans="1:38" x14ac:dyDescent="0.25">
      <c r="A714" t="s">
        <v>5878</v>
      </c>
      <c r="B714" t="s">
        <v>4839</v>
      </c>
      <c r="C714" t="s">
        <v>4842</v>
      </c>
      <c r="D714">
        <v>100</v>
      </c>
      <c r="E714" t="s">
        <v>4845</v>
      </c>
      <c r="F714">
        <v>7</v>
      </c>
      <c r="G714">
        <v>0.32</v>
      </c>
      <c r="H714">
        <v>2</v>
      </c>
      <c r="I714" t="s">
        <v>6221</v>
      </c>
      <c r="K714" t="s">
        <v>6860</v>
      </c>
      <c r="L714" t="s">
        <v>6861</v>
      </c>
      <c r="M714" t="s">
        <v>6900</v>
      </c>
      <c r="N714">
        <v>9</v>
      </c>
      <c r="O714" t="s">
        <v>6962</v>
      </c>
      <c r="P714" t="s">
        <v>7604</v>
      </c>
      <c r="Q714">
        <v>4</v>
      </c>
      <c r="R714">
        <v>2</v>
      </c>
      <c r="S714">
        <v>1.62</v>
      </c>
      <c r="T714">
        <v>1.62</v>
      </c>
      <c r="U714">
        <v>336.4</v>
      </c>
      <c r="V714">
        <v>78.31</v>
      </c>
      <c r="W714">
        <v>2.36</v>
      </c>
      <c r="Y714">
        <v>5.05</v>
      </c>
      <c r="Z714">
        <v>2</v>
      </c>
      <c r="AA714" t="s">
        <v>4250</v>
      </c>
      <c r="AB714">
        <v>0</v>
      </c>
      <c r="AC714">
        <v>4</v>
      </c>
      <c r="AD714">
        <v>5.5</v>
      </c>
      <c r="AF714" t="s">
        <v>7949</v>
      </c>
      <c r="AI714">
        <v>0</v>
      </c>
      <c r="AJ714">
        <v>0</v>
      </c>
      <c r="AK714" t="s">
        <v>7981</v>
      </c>
      <c r="AL714" t="s">
        <v>7981</v>
      </c>
    </row>
    <row r="715" spans="1:38" x14ac:dyDescent="0.25">
      <c r="A715" t="s">
        <v>5879</v>
      </c>
      <c r="B715" t="s">
        <v>4839</v>
      </c>
      <c r="C715" t="s">
        <v>4842</v>
      </c>
      <c r="D715">
        <v>100</v>
      </c>
      <c r="E715" t="s">
        <v>4845</v>
      </c>
      <c r="F715">
        <v>7</v>
      </c>
      <c r="G715">
        <v>0</v>
      </c>
      <c r="H715">
        <v>1</v>
      </c>
      <c r="I715" t="s">
        <v>6220</v>
      </c>
      <c r="K715" t="s">
        <v>6860</v>
      </c>
      <c r="L715" t="s">
        <v>6861</v>
      </c>
      <c r="M715" t="s">
        <v>6896</v>
      </c>
      <c r="N715">
        <v>9</v>
      </c>
      <c r="O715" t="s">
        <v>6957</v>
      </c>
      <c r="P715" t="s">
        <v>7605</v>
      </c>
      <c r="Q715">
        <v>3</v>
      </c>
      <c r="R715">
        <v>3</v>
      </c>
      <c r="S715">
        <v>1.99</v>
      </c>
      <c r="T715">
        <v>1.99</v>
      </c>
      <c r="U715">
        <v>460.37</v>
      </c>
      <c r="V715">
        <v>99.82</v>
      </c>
      <c r="W715">
        <v>3.41</v>
      </c>
      <c r="X715">
        <v>13.05</v>
      </c>
      <c r="Y715">
        <v>3.36</v>
      </c>
      <c r="Z715">
        <v>2</v>
      </c>
      <c r="AA715" t="s">
        <v>4250</v>
      </c>
      <c r="AB715">
        <v>0</v>
      </c>
      <c r="AC715">
        <v>5</v>
      </c>
      <c r="AD715">
        <v>4.1224047619047628</v>
      </c>
      <c r="AF715" t="s">
        <v>7949</v>
      </c>
      <c r="AI715">
        <v>0</v>
      </c>
      <c r="AJ715">
        <v>0</v>
      </c>
      <c r="AK715" t="s">
        <v>7978</v>
      </c>
      <c r="AL715" t="s">
        <v>7978</v>
      </c>
    </row>
    <row r="716" spans="1:38" x14ac:dyDescent="0.25">
      <c r="A716" t="s">
        <v>5879</v>
      </c>
      <c r="B716" t="s">
        <v>4839</v>
      </c>
      <c r="C716" t="s">
        <v>4842</v>
      </c>
      <c r="D716">
        <v>360</v>
      </c>
      <c r="E716" t="s">
        <v>4845</v>
      </c>
      <c r="F716">
        <v>6.44</v>
      </c>
      <c r="G716">
        <v>0</v>
      </c>
      <c r="H716">
        <v>1</v>
      </c>
      <c r="I716" t="s">
        <v>6220</v>
      </c>
      <c r="K716" t="s">
        <v>6860</v>
      </c>
      <c r="L716" t="s">
        <v>6861</v>
      </c>
      <c r="M716" t="s">
        <v>6911</v>
      </c>
      <c r="N716">
        <v>9</v>
      </c>
      <c r="O716" t="s">
        <v>6977</v>
      </c>
      <c r="P716" t="s">
        <v>7605</v>
      </c>
      <c r="Q716">
        <v>3</v>
      </c>
      <c r="R716">
        <v>3</v>
      </c>
      <c r="S716">
        <v>1.99</v>
      </c>
      <c r="T716">
        <v>1.99</v>
      </c>
      <c r="U716">
        <v>460.37</v>
      </c>
      <c r="V716">
        <v>99.82</v>
      </c>
      <c r="W716">
        <v>3.41</v>
      </c>
      <c r="X716">
        <v>13.05</v>
      </c>
      <c r="Y716">
        <v>3.36</v>
      </c>
      <c r="Z716">
        <v>2</v>
      </c>
      <c r="AA716" t="s">
        <v>4250</v>
      </c>
      <c r="AB716">
        <v>0</v>
      </c>
      <c r="AC716">
        <v>5</v>
      </c>
      <c r="AD716">
        <v>4.1224047619047628</v>
      </c>
      <c r="AF716" t="s">
        <v>7949</v>
      </c>
      <c r="AI716">
        <v>0</v>
      </c>
      <c r="AJ716">
        <v>0</v>
      </c>
      <c r="AK716" t="s">
        <v>7978</v>
      </c>
      <c r="AL716" t="s">
        <v>7978</v>
      </c>
    </row>
    <row r="717" spans="1:38" x14ac:dyDescent="0.25">
      <c r="A717" t="s">
        <v>5880</v>
      </c>
      <c r="B717" t="s">
        <v>4839</v>
      </c>
      <c r="C717" t="s">
        <v>4842</v>
      </c>
      <c r="D717">
        <v>100</v>
      </c>
      <c r="E717" t="s">
        <v>4845</v>
      </c>
      <c r="F717">
        <v>7</v>
      </c>
      <c r="G717">
        <v>0</v>
      </c>
      <c r="H717">
        <v>1</v>
      </c>
      <c r="I717" t="s">
        <v>6220</v>
      </c>
      <c r="J717" t="s">
        <v>6647</v>
      </c>
      <c r="K717" t="s">
        <v>6860</v>
      </c>
      <c r="L717" t="s">
        <v>6861</v>
      </c>
      <c r="M717" t="s">
        <v>6898</v>
      </c>
      <c r="N717">
        <v>8</v>
      </c>
      <c r="O717" t="s">
        <v>6959</v>
      </c>
      <c r="P717" t="s">
        <v>7606</v>
      </c>
      <c r="Q717">
        <v>5</v>
      </c>
      <c r="R717">
        <v>2</v>
      </c>
      <c r="S717">
        <v>-0.56000000000000005</v>
      </c>
      <c r="T717">
        <v>-0.56000000000000005</v>
      </c>
      <c r="U717">
        <v>476.27</v>
      </c>
      <c r="V717">
        <v>85.3</v>
      </c>
      <c r="W717">
        <v>3.91</v>
      </c>
      <c r="X717">
        <v>10.79</v>
      </c>
      <c r="Y717">
        <v>2.87</v>
      </c>
      <c r="Z717">
        <v>2</v>
      </c>
      <c r="AA717" t="s">
        <v>4250</v>
      </c>
      <c r="AB717">
        <v>0</v>
      </c>
      <c r="AC717">
        <v>3</v>
      </c>
      <c r="AD717">
        <v>4.6695000000000002</v>
      </c>
      <c r="AF717" t="s">
        <v>7949</v>
      </c>
      <c r="AI717">
        <v>0</v>
      </c>
      <c r="AJ717">
        <v>0</v>
      </c>
    </row>
    <row r="718" spans="1:38" x14ac:dyDescent="0.25">
      <c r="A718" t="s">
        <v>5881</v>
      </c>
      <c r="B718" t="s">
        <v>4839</v>
      </c>
      <c r="C718" t="s">
        <v>4842</v>
      </c>
      <c r="D718">
        <v>100.2</v>
      </c>
      <c r="E718" t="s">
        <v>4845</v>
      </c>
      <c r="F718">
        <v>7</v>
      </c>
      <c r="G718">
        <v>0.59</v>
      </c>
      <c r="H718">
        <v>2</v>
      </c>
      <c r="I718" t="s">
        <v>6220</v>
      </c>
      <c r="J718" t="s">
        <v>6648</v>
      </c>
      <c r="K718" t="s">
        <v>6860</v>
      </c>
      <c r="L718" t="s">
        <v>6861</v>
      </c>
      <c r="M718" t="s">
        <v>6893</v>
      </c>
      <c r="N718">
        <v>8</v>
      </c>
      <c r="O718" t="s">
        <v>6952</v>
      </c>
      <c r="P718" t="s">
        <v>7607</v>
      </c>
      <c r="Q718">
        <v>8</v>
      </c>
      <c r="R718">
        <v>2</v>
      </c>
      <c r="S718">
        <v>4.62</v>
      </c>
      <c r="T718">
        <v>4.62</v>
      </c>
      <c r="U718">
        <v>510.04</v>
      </c>
      <c r="V718">
        <v>121.41</v>
      </c>
      <c r="W718">
        <v>4.3099999999999996</v>
      </c>
      <c r="Y718">
        <v>0</v>
      </c>
      <c r="Z718">
        <v>3</v>
      </c>
      <c r="AA718" t="s">
        <v>4250</v>
      </c>
      <c r="AB718">
        <v>1</v>
      </c>
      <c r="AC718">
        <v>7</v>
      </c>
      <c r="AD718">
        <v>1.69</v>
      </c>
      <c r="AF718" t="s">
        <v>7949</v>
      </c>
      <c r="AI718">
        <v>0</v>
      </c>
      <c r="AJ718">
        <v>0</v>
      </c>
    </row>
    <row r="719" spans="1:38" x14ac:dyDescent="0.25">
      <c r="A719" t="s">
        <v>5882</v>
      </c>
      <c r="B719" t="s">
        <v>4839</v>
      </c>
      <c r="C719" t="s">
        <v>4842</v>
      </c>
      <c r="D719">
        <v>104</v>
      </c>
      <c r="E719" t="s">
        <v>4845</v>
      </c>
      <c r="F719">
        <v>6.98</v>
      </c>
      <c r="G719">
        <v>0</v>
      </c>
      <c r="H719">
        <v>1</v>
      </c>
      <c r="I719" t="s">
        <v>6220</v>
      </c>
      <c r="K719" t="s">
        <v>6860</v>
      </c>
      <c r="L719" t="s">
        <v>6861</v>
      </c>
      <c r="M719" t="s">
        <v>6904</v>
      </c>
      <c r="N719">
        <v>9</v>
      </c>
      <c r="O719" t="s">
        <v>6968</v>
      </c>
      <c r="P719" t="s">
        <v>7608</v>
      </c>
      <c r="Q719">
        <v>7</v>
      </c>
      <c r="R719">
        <v>1</v>
      </c>
      <c r="S719">
        <v>6.18</v>
      </c>
      <c r="T719">
        <v>6.18</v>
      </c>
      <c r="U719">
        <v>506.65</v>
      </c>
      <c r="V719">
        <v>89.62</v>
      </c>
      <c r="W719">
        <v>5.44</v>
      </c>
      <c r="Y719">
        <v>5.7</v>
      </c>
      <c r="Z719">
        <v>2</v>
      </c>
      <c r="AA719" t="s">
        <v>4250</v>
      </c>
      <c r="AB719">
        <v>2</v>
      </c>
      <c r="AC719">
        <v>7</v>
      </c>
      <c r="AD719">
        <v>2.833333333333333</v>
      </c>
      <c r="AF719" t="s">
        <v>7949</v>
      </c>
      <c r="AI719">
        <v>0</v>
      </c>
      <c r="AJ719">
        <v>0</v>
      </c>
      <c r="AK719" t="s">
        <v>7984</v>
      </c>
      <c r="AL719" t="s">
        <v>7984</v>
      </c>
    </row>
    <row r="720" spans="1:38" x14ac:dyDescent="0.25">
      <c r="A720" t="s">
        <v>5883</v>
      </c>
      <c r="B720" t="s">
        <v>4839</v>
      </c>
      <c r="C720" t="s">
        <v>4842</v>
      </c>
      <c r="D720">
        <v>104</v>
      </c>
      <c r="E720" t="s">
        <v>4845</v>
      </c>
      <c r="F720">
        <v>6.98</v>
      </c>
      <c r="G720">
        <v>0</v>
      </c>
      <c r="H720">
        <v>1</v>
      </c>
      <c r="I720" t="s">
        <v>6220</v>
      </c>
      <c r="K720" t="s">
        <v>6860</v>
      </c>
      <c r="L720" t="s">
        <v>6861</v>
      </c>
      <c r="M720" t="s">
        <v>6904</v>
      </c>
      <c r="N720">
        <v>9</v>
      </c>
      <c r="O720" t="s">
        <v>6968</v>
      </c>
      <c r="P720" t="s">
        <v>7609</v>
      </c>
      <c r="Q720">
        <v>7</v>
      </c>
      <c r="R720">
        <v>1</v>
      </c>
      <c r="S720">
        <v>7.17</v>
      </c>
      <c r="T720">
        <v>7.37</v>
      </c>
      <c r="U720">
        <v>613.87</v>
      </c>
      <c r="V720">
        <v>84.05</v>
      </c>
      <c r="W720">
        <v>8.66</v>
      </c>
      <c r="Y720">
        <v>7.27</v>
      </c>
      <c r="Z720">
        <v>3</v>
      </c>
      <c r="AA720" t="s">
        <v>4250</v>
      </c>
      <c r="AB720">
        <v>2</v>
      </c>
      <c r="AC720">
        <v>10</v>
      </c>
      <c r="AD720">
        <v>2.833333333333333</v>
      </c>
      <c r="AF720" t="s">
        <v>7949</v>
      </c>
      <c r="AI720">
        <v>0</v>
      </c>
      <c r="AJ720">
        <v>0</v>
      </c>
      <c r="AK720" t="s">
        <v>7984</v>
      </c>
      <c r="AL720" t="s">
        <v>7984</v>
      </c>
    </row>
    <row r="721" spans="1:38" x14ac:dyDescent="0.25">
      <c r="A721" t="s">
        <v>5884</v>
      </c>
      <c r="B721" t="s">
        <v>4839</v>
      </c>
      <c r="C721" t="s">
        <v>4842</v>
      </c>
      <c r="D721">
        <v>104</v>
      </c>
      <c r="E721" t="s">
        <v>4845</v>
      </c>
      <c r="F721">
        <v>6.98</v>
      </c>
      <c r="G721">
        <v>0.63</v>
      </c>
      <c r="H721">
        <v>2</v>
      </c>
      <c r="I721" t="s">
        <v>6220</v>
      </c>
      <c r="J721" t="s">
        <v>6649</v>
      </c>
      <c r="K721" t="s">
        <v>6860</v>
      </c>
      <c r="L721" t="s">
        <v>6861</v>
      </c>
      <c r="M721" t="s">
        <v>6874</v>
      </c>
      <c r="N721">
        <v>8</v>
      </c>
      <c r="O721" t="s">
        <v>6931</v>
      </c>
      <c r="P721" t="s">
        <v>7610</v>
      </c>
      <c r="Q721">
        <v>6</v>
      </c>
      <c r="R721">
        <v>2</v>
      </c>
      <c r="S721">
        <v>4.5199999999999996</v>
      </c>
      <c r="T721">
        <v>4.5199999999999996</v>
      </c>
      <c r="U721">
        <v>470.55</v>
      </c>
      <c r="V721">
        <v>99.29</v>
      </c>
      <c r="W721">
        <v>4.38</v>
      </c>
      <c r="Y721">
        <v>0.46</v>
      </c>
      <c r="Z721">
        <v>4</v>
      </c>
      <c r="AA721" t="s">
        <v>4250</v>
      </c>
      <c r="AB721">
        <v>0</v>
      </c>
      <c r="AC721">
        <v>3</v>
      </c>
      <c r="AD721">
        <v>2.6406904761904761</v>
      </c>
      <c r="AF721" t="s">
        <v>7949</v>
      </c>
      <c r="AI721">
        <v>0</v>
      </c>
      <c r="AJ721">
        <v>0</v>
      </c>
    </row>
    <row r="722" spans="1:38" x14ac:dyDescent="0.25">
      <c r="A722" t="s">
        <v>5885</v>
      </c>
      <c r="B722" t="s">
        <v>4839</v>
      </c>
      <c r="C722" t="s">
        <v>4842</v>
      </c>
      <c r="D722">
        <v>104.7</v>
      </c>
      <c r="E722" t="s">
        <v>4845</v>
      </c>
      <c r="F722">
        <v>6.98</v>
      </c>
      <c r="G722">
        <v>0</v>
      </c>
      <c r="H722">
        <v>1</v>
      </c>
      <c r="I722" t="s">
        <v>6220</v>
      </c>
      <c r="J722" t="s">
        <v>6650</v>
      </c>
      <c r="K722" t="s">
        <v>6860</v>
      </c>
      <c r="L722" t="s">
        <v>6861</v>
      </c>
      <c r="M722" t="s">
        <v>6882</v>
      </c>
      <c r="N722">
        <v>8</v>
      </c>
      <c r="O722" t="s">
        <v>6941</v>
      </c>
      <c r="P722" t="s">
        <v>7611</v>
      </c>
      <c r="Q722">
        <v>5</v>
      </c>
      <c r="R722">
        <v>3</v>
      </c>
      <c r="S722">
        <v>-1.91</v>
      </c>
      <c r="T722">
        <v>0.1</v>
      </c>
      <c r="U722">
        <v>399.97</v>
      </c>
      <c r="V722">
        <v>82.05</v>
      </c>
      <c r="W722">
        <v>2.5</v>
      </c>
      <c r="Y722">
        <v>9.34</v>
      </c>
      <c r="Z722">
        <v>1</v>
      </c>
      <c r="AA722" t="s">
        <v>4250</v>
      </c>
      <c r="AB722">
        <v>0</v>
      </c>
      <c r="AC722">
        <v>3</v>
      </c>
      <c r="AD722">
        <v>4.2111666666666663</v>
      </c>
      <c r="AF722" t="s">
        <v>7952</v>
      </c>
      <c r="AI722">
        <v>0</v>
      </c>
      <c r="AJ722">
        <v>0</v>
      </c>
    </row>
    <row r="723" spans="1:38" x14ac:dyDescent="0.25">
      <c r="A723" t="s">
        <v>5886</v>
      </c>
      <c r="B723" t="s">
        <v>4839</v>
      </c>
      <c r="C723" t="s">
        <v>4842</v>
      </c>
      <c r="D723">
        <v>105</v>
      </c>
      <c r="E723" t="s">
        <v>4845</v>
      </c>
      <c r="F723">
        <v>6.98</v>
      </c>
      <c r="G723">
        <v>0.61</v>
      </c>
      <c r="H723">
        <v>2</v>
      </c>
      <c r="I723" t="s">
        <v>6220</v>
      </c>
      <c r="J723" t="s">
        <v>6651</v>
      </c>
      <c r="K723" t="s">
        <v>6860</v>
      </c>
      <c r="L723" t="s">
        <v>6861</v>
      </c>
      <c r="M723" t="s">
        <v>6874</v>
      </c>
      <c r="N723">
        <v>8</v>
      </c>
      <c r="O723" t="s">
        <v>6931</v>
      </c>
      <c r="P723" t="s">
        <v>7612</v>
      </c>
      <c r="Q723">
        <v>7</v>
      </c>
      <c r="R723">
        <v>2</v>
      </c>
      <c r="S723">
        <v>4.7699999999999996</v>
      </c>
      <c r="T723">
        <v>4.7699999999999996</v>
      </c>
      <c r="U723">
        <v>522.04999999999995</v>
      </c>
      <c r="V723">
        <v>99.04</v>
      </c>
      <c r="W723">
        <v>4.8899999999999997</v>
      </c>
      <c r="Y723">
        <v>1.79</v>
      </c>
      <c r="Z723">
        <v>4</v>
      </c>
      <c r="AA723" t="s">
        <v>4250</v>
      </c>
      <c r="AB723">
        <v>1</v>
      </c>
      <c r="AC723">
        <v>3</v>
      </c>
      <c r="AD723">
        <v>2.3136666666666672</v>
      </c>
      <c r="AF723" t="s">
        <v>7949</v>
      </c>
      <c r="AI723">
        <v>0</v>
      </c>
      <c r="AJ723">
        <v>0</v>
      </c>
    </row>
    <row r="724" spans="1:38" x14ac:dyDescent="0.25">
      <c r="A724" t="s">
        <v>5887</v>
      </c>
      <c r="B724" t="s">
        <v>4839</v>
      </c>
      <c r="C724" t="s">
        <v>4842</v>
      </c>
      <c r="D724">
        <v>105.8</v>
      </c>
      <c r="E724" t="s">
        <v>4845</v>
      </c>
      <c r="F724">
        <v>6.98</v>
      </c>
      <c r="G724">
        <v>0.25</v>
      </c>
      <c r="H724">
        <v>2</v>
      </c>
      <c r="I724" t="s">
        <v>6221</v>
      </c>
      <c r="J724" t="s">
        <v>6652</v>
      </c>
      <c r="K724" t="s">
        <v>6860</v>
      </c>
      <c r="L724" t="s">
        <v>6861</v>
      </c>
      <c r="M724" t="s">
        <v>6893</v>
      </c>
      <c r="N724">
        <v>8</v>
      </c>
      <c r="O724" t="s">
        <v>6952</v>
      </c>
      <c r="P724" t="s">
        <v>7613</v>
      </c>
      <c r="Q724">
        <v>7</v>
      </c>
      <c r="R724">
        <v>2</v>
      </c>
      <c r="S724">
        <v>3.1</v>
      </c>
      <c r="T724">
        <v>3.1</v>
      </c>
      <c r="U724">
        <v>437.93</v>
      </c>
      <c r="V724">
        <v>112.18</v>
      </c>
      <c r="W724">
        <v>3.13</v>
      </c>
      <c r="Y724">
        <v>0</v>
      </c>
      <c r="Z724">
        <v>3</v>
      </c>
      <c r="AA724" t="s">
        <v>4250</v>
      </c>
      <c r="AB724">
        <v>0</v>
      </c>
      <c r="AC724">
        <v>3</v>
      </c>
      <c r="AD724">
        <v>3.6040238095238091</v>
      </c>
      <c r="AF724" t="s">
        <v>7949</v>
      </c>
      <c r="AI724">
        <v>0</v>
      </c>
      <c r="AJ724">
        <v>0</v>
      </c>
    </row>
    <row r="725" spans="1:38" x14ac:dyDescent="0.25">
      <c r="A725" t="s">
        <v>5888</v>
      </c>
      <c r="B725" t="s">
        <v>4839</v>
      </c>
      <c r="C725" t="s">
        <v>4842</v>
      </c>
      <c r="D725">
        <v>106</v>
      </c>
      <c r="E725" t="s">
        <v>4845</v>
      </c>
      <c r="F725">
        <v>6.97</v>
      </c>
      <c r="G725">
        <v>0</v>
      </c>
      <c r="H725">
        <v>1</v>
      </c>
      <c r="I725" t="s">
        <v>6220</v>
      </c>
      <c r="K725" t="s">
        <v>6860</v>
      </c>
      <c r="L725" t="s">
        <v>6861</v>
      </c>
      <c r="M725" t="s">
        <v>6904</v>
      </c>
      <c r="N725">
        <v>9</v>
      </c>
      <c r="O725" t="s">
        <v>6968</v>
      </c>
      <c r="P725" t="s">
        <v>7614</v>
      </c>
      <c r="Q725">
        <v>7</v>
      </c>
      <c r="R725">
        <v>1</v>
      </c>
      <c r="S725">
        <v>7.05</v>
      </c>
      <c r="T725">
        <v>7.28</v>
      </c>
      <c r="U725">
        <v>613.87</v>
      </c>
      <c r="V725">
        <v>84.05</v>
      </c>
      <c r="W725">
        <v>8.14</v>
      </c>
      <c r="Y725">
        <v>7.36</v>
      </c>
      <c r="Z725">
        <v>3</v>
      </c>
      <c r="AA725" t="s">
        <v>4250</v>
      </c>
      <c r="AB725">
        <v>2</v>
      </c>
      <c r="AC725">
        <v>11</v>
      </c>
      <c r="AD725">
        <v>2.833333333333333</v>
      </c>
      <c r="AF725" t="s">
        <v>7949</v>
      </c>
      <c r="AI725">
        <v>0</v>
      </c>
      <c r="AJ725">
        <v>0</v>
      </c>
      <c r="AK725" t="s">
        <v>7984</v>
      </c>
      <c r="AL725" t="s">
        <v>7984</v>
      </c>
    </row>
    <row r="726" spans="1:38" x14ac:dyDescent="0.25">
      <c r="A726" t="s">
        <v>5889</v>
      </c>
      <c r="B726" t="s">
        <v>4839</v>
      </c>
      <c r="C726" t="s">
        <v>4842</v>
      </c>
      <c r="D726">
        <v>106.6</v>
      </c>
      <c r="E726" t="s">
        <v>4845</v>
      </c>
      <c r="F726">
        <v>6.97</v>
      </c>
      <c r="G726">
        <v>0</v>
      </c>
      <c r="H726">
        <v>1</v>
      </c>
      <c r="I726" t="s">
        <v>6220</v>
      </c>
      <c r="J726" t="s">
        <v>6653</v>
      </c>
      <c r="K726" t="s">
        <v>6860</v>
      </c>
      <c r="L726" t="s">
        <v>6861</v>
      </c>
      <c r="M726" t="s">
        <v>6882</v>
      </c>
      <c r="N726">
        <v>8</v>
      </c>
      <c r="O726" t="s">
        <v>6941</v>
      </c>
      <c r="P726" t="s">
        <v>7615</v>
      </c>
      <c r="Q726">
        <v>8</v>
      </c>
      <c r="R726">
        <v>2</v>
      </c>
      <c r="S726">
        <v>0.79</v>
      </c>
      <c r="T726">
        <v>0.81</v>
      </c>
      <c r="U726">
        <v>478.98</v>
      </c>
      <c r="V726">
        <v>118.17</v>
      </c>
      <c r="W726">
        <v>3.49</v>
      </c>
      <c r="Y726">
        <v>5.96</v>
      </c>
      <c r="Z726">
        <v>3</v>
      </c>
      <c r="AA726" t="s">
        <v>4250</v>
      </c>
      <c r="AB726">
        <v>0</v>
      </c>
      <c r="AC726">
        <v>3</v>
      </c>
      <c r="AD726">
        <v>3.7111428571428569</v>
      </c>
      <c r="AF726" t="s">
        <v>7949</v>
      </c>
      <c r="AI726">
        <v>0</v>
      </c>
      <c r="AJ726">
        <v>0</v>
      </c>
    </row>
    <row r="727" spans="1:38" x14ac:dyDescent="0.25">
      <c r="A727" t="s">
        <v>5890</v>
      </c>
      <c r="B727" t="s">
        <v>4839</v>
      </c>
      <c r="C727" t="s">
        <v>4842</v>
      </c>
      <c r="D727">
        <v>107</v>
      </c>
      <c r="E727" t="s">
        <v>4845</v>
      </c>
      <c r="F727">
        <v>6.97</v>
      </c>
      <c r="G727">
        <v>0</v>
      </c>
      <c r="H727">
        <v>1</v>
      </c>
      <c r="I727" t="s">
        <v>6220</v>
      </c>
      <c r="J727" t="s">
        <v>6654</v>
      </c>
      <c r="K727" t="s">
        <v>6860</v>
      </c>
      <c r="L727" t="s">
        <v>6861</v>
      </c>
      <c r="M727" t="s">
        <v>6907</v>
      </c>
      <c r="N727">
        <v>9</v>
      </c>
      <c r="O727" t="s">
        <v>6972</v>
      </c>
      <c r="P727" t="s">
        <v>7616</v>
      </c>
      <c r="Q727">
        <v>6</v>
      </c>
      <c r="R727">
        <v>1</v>
      </c>
      <c r="S727">
        <v>2.96</v>
      </c>
      <c r="T727">
        <v>2.98</v>
      </c>
      <c r="U727">
        <v>389.46</v>
      </c>
      <c r="V727">
        <v>78.959999999999994</v>
      </c>
      <c r="W727">
        <v>2.85</v>
      </c>
      <c r="Y727">
        <v>5.92</v>
      </c>
      <c r="Z727">
        <v>2</v>
      </c>
      <c r="AA727" t="s">
        <v>4250</v>
      </c>
      <c r="AB727">
        <v>0</v>
      </c>
      <c r="AC727">
        <v>2</v>
      </c>
      <c r="AD727">
        <v>5.1429047619047621</v>
      </c>
      <c r="AF727" t="s">
        <v>7949</v>
      </c>
      <c r="AI727">
        <v>0</v>
      </c>
      <c r="AJ727">
        <v>0</v>
      </c>
    </row>
    <row r="728" spans="1:38" x14ac:dyDescent="0.25">
      <c r="A728" t="s">
        <v>5890</v>
      </c>
      <c r="B728" t="s">
        <v>4839</v>
      </c>
      <c r="C728" t="s">
        <v>4842</v>
      </c>
      <c r="D728">
        <v>107</v>
      </c>
      <c r="E728" t="s">
        <v>4845</v>
      </c>
      <c r="F728">
        <v>6.97</v>
      </c>
      <c r="G728">
        <v>0</v>
      </c>
      <c r="H728">
        <v>1</v>
      </c>
      <c r="I728" t="s">
        <v>6220</v>
      </c>
      <c r="J728" t="s">
        <v>6655</v>
      </c>
      <c r="K728" t="s">
        <v>6860</v>
      </c>
      <c r="L728" t="s">
        <v>6861</v>
      </c>
      <c r="M728" t="s">
        <v>6908</v>
      </c>
      <c r="N728">
        <v>8</v>
      </c>
      <c r="O728" t="s">
        <v>6973</v>
      </c>
      <c r="P728" t="s">
        <v>7616</v>
      </c>
      <c r="Q728">
        <v>6</v>
      </c>
      <c r="R728">
        <v>1</v>
      </c>
      <c r="S728">
        <v>2.96</v>
      </c>
      <c r="T728">
        <v>2.98</v>
      </c>
      <c r="U728">
        <v>389.46</v>
      </c>
      <c r="V728">
        <v>78.959999999999994</v>
      </c>
      <c r="W728">
        <v>2.85</v>
      </c>
      <c r="Y728">
        <v>5.92</v>
      </c>
      <c r="Z728">
        <v>2</v>
      </c>
      <c r="AA728" t="s">
        <v>4250</v>
      </c>
      <c r="AB728">
        <v>0</v>
      </c>
      <c r="AC728">
        <v>2</v>
      </c>
      <c r="AD728">
        <v>5.1429047619047621</v>
      </c>
      <c r="AF728" t="s">
        <v>7949</v>
      </c>
      <c r="AI728">
        <v>0</v>
      </c>
      <c r="AJ728">
        <v>0</v>
      </c>
    </row>
    <row r="729" spans="1:38" x14ac:dyDescent="0.25">
      <c r="A729" t="s">
        <v>5891</v>
      </c>
      <c r="B729" t="s">
        <v>4839</v>
      </c>
      <c r="C729" t="s">
        <v>4842</v>
      </c>
      <c r="D729">
        <v>107</v>
      </c>
      <c r="E729" t="s">
        <v>4845</v>
      </c>
      <c r="F729">
        <v>6.97</v>
      </c>
      <c r="G729">
        <v>0.69</v>
      </c>
      <c r="H729">
        <v>2</v>
      </c>
      <c r="I729" t="s">
        <v>6221</v>
      </c>
      <c r="J729" t="s">
        <v>6656</v>
      </c>
      <c r="K729" t="s">
        <v>6860</v>
      </c>
      <c r="L729" t="s">
        <v>6861</v>
      </c>
      <c r="M729" t="s">
        <v>6874</v>
      </c>
      <c r="N729">
        <v>8</v>
      </c>
      <c r="O729" t="s">
        <v>6931</v>
      </c>
      <c r="P729" t="s">
        <v>7617</v>
      </c>
      <c r="Q729">
        <v>8</v>
      </c>
      <c r="R729">
        <v>2</v>
      </c>
      <c r="S729">
        <v>1.1200000000000001</v>
      </c>
      <c r="T729">
        <v>1.1200000000000001</v>
      </c>
      <c r="U729">
        <v>440.46</v>
      </c>
      <c r="V729">
        <v>125.07</v>
      </c>
      <c r="W729">
        <v>2.15</v>
      </c>
      <c r="Y729">
        <v>0</v>
      </c>
      <c r="Z729">
        <v>3</v>
      </c>
      <c r="AA729" t="s">
        <v>4250</v>
      </c>
      <c r="AB729">
        <v>0</v>
      </c>
      <c r="AC729">
        <v>3</v>
      </c>
      <c r="AD729">
        <v>3.9252857142857152</v>
      </c>
      <c r="AF729" t="s">
        <v>7949</v>
      </c>
      <c r="AI729">
        <v>0</v>
      </c>
      <c r="AJ729">
        <v>0</v>
      </c>
    </row>
    <row r="730" spans="1:38" x14ac:dyDescent="0.25">
      <c r="A730" t="s">
        <v>5892</v>
      </c>
      <c r="B730" t="s">
        <v>4839</v>
      </c>
      <c r="C730" t="s">
        <v>4842</v>
      </c>
      <c r="D730">
        <v>108</v>
      </c>
      <c r="E730" t="s">
        <v>4845</v>
      </c>
      <c r="F730">
        <v>6.97</v>
      </c>
      <c r="G730">
        <v>0</v>
      </c>
      <c r="H730">
        <v>1</v>
      </c>
      <c r="I730" t="s">
        <v>6220</v>
      </c>
      <c r="J730" t="s">
        <v>6657</v>
      </c>
      <c r="K730" t="s">
        <v>6860</v>
      </c>
      <c r="L730" t="s">
        <v>6861</v>
      </c>
      <c r="M730" t="s">
        <v>6882</v>
      </c>
      <c r="N730">
        <v>8</v>
      </c>
      <c r="O730" t="s">
        <v>6941</v>
      </c>
      <c r="P730" t="s">
        <v>7618</v>
      </c>
      <c r="Q730">
        <v>7</v>
      </c>
      <c r="R730">
        <v>3</v>
      </c>
      <c r="S730">
        <v>-0.17</v>
      </c>
      <c r="T730">
        <v>-0.15</v>
      </c>
      <c r="U730">
        <v>447.49</v>
      </c>
      <c r="V730">
        <v>134.13</v>
      </c>
      <c r="W730">
        <v>1.55</v>
      </c>
      <c r="X730">
        <v>9.34</v>
      </c>
      <c r="Y730">
        <v>6.15</v>
      </c>
      <c r="Z730">
        <v>2</v>
      </c>
      <c r="AA730" t="s">
        <v>4250</v>
      </c>
      <c r="AB730">
        <v>0</v>
      </c>
      <c r="AC730">
        <v>3</v>
      </c>
      <c r="AD730">
        <v>3.5417380952380948</v>
      </c>
      <c r="AF730" t="s">
        <v>7949</v>
      </c>
      <c r="AI730">
        <v>0</v>
      </c>
      <c r="AJ730">
        <v>0</v>
      </c>
    </row>
    <row r="731" spans="1:38" x14ac:dyDescent="0.25">
      <c r="A731" t="s">
        <v>5893</v>
      </c>
      <c r="B731" t="s">
        <v>4839</v>
      </c>
      <c r="C731" t="s">
        <v>4842</v>
      </c>
      <c r="D731">
        <v>108</v>
      </c>
      <c r="E731" t="s">
        <v>4845</v>
      </c>
      <c r="F731">
        <v>6.97</v>
      </c>
      <c r="G731">
        <v>0.13</v>
      </c>
      <c r="H731">
        <v>2</v>
      </c>
      <c r="I731" t="s">
        <v>6221</v>
      </c>
      <c r="J731" t="s">
        <v>6658</v>
      </c>
      <c r="K731" t="s">
        <v>6860</v>
      </c>
      <c r="L731" t="s">
        <v>6861</v>
      </c>
      <c r="M731" t="s">
        <v>6882</v>
      </c>
      <c r="N731">
        <v>8</v>
      </c>
      <c r="O731" t="s">
        <v>6941</v>
      </c>
      <c r="P731" t="s">
        <v>7619</v>
      </c>
      <c r="Q731">
        <v>7</v>
      </c>
      <c r="R731">
        <v>3</v>
      </c>
      <c r="S731">
        <v>0.5</v>
      </c>
      <c r="T731">
        <v>0.63</v>
      </c>
      <c r="U731">
        <v>437.52</v>
      </c>
      <c r="V731">
        <v>124.9</v>
      </c>
      <c r="W731">
        <v>2.4500000000000002</v>
      </c>
      <c r="X731">
        <v>9.14</v>
      </c>
      <c r="Y731">
        <v>6.93</v>
      </c>
      <c r="Z731">
        <v>2</v>
      </c>
      <c r="AA731" t="s">
        <v>4250</v>
      </c>
      <c r="AB731">
        <v>0</v>
      </c>
      <c r="AC731">
        <v>3</v>
      </c>
      <c r="AD731">
        <v>3.612952380952382</v>
      </c>
      <c r="AF731" t="s">
        <v>7949</v>
      </c>
      <c r="AI731">
        <v>0</v>
      </c>
      <c r="AJ731">
        <v>0</v>
      </c>
    </row>
    <row r="732" spans="1:38" x14ac:dyDescent="0.25">
      <c r="A732" t="s">
        <v>5894</v>
      </c>
      <c r="B732" t="s">
        <v>4839</v>
      </c>
      <c r="C732" t="s">
        <v>4842</v>
      </c>
      <c r="D732">
        <v>108</v>
      </c>
      <c r="E732" t="s">
        <v>4845</v>
      </c>
      <c r="F732">
        <v>6.97</v>
      </c>
      <c r="G732">
        <v>0</v>
      </c>
      <c r="H732">
        <v>1</v>
      </c>
      <c r="I732" t="s">
        <v>6220</v>
      </c>
      <c r="J732" t="s">
        <v>6659</v>
      </c>
      <c r="K732" t="s">
        <v>6860</v>
      </c>
      <c r="L732" t="s">
        <v>6861</v>
      </c>
      <c r="M732" t="s">
        <v>6882</v>
      </c>
      <c r="N732">
        <v>8</v>
      </c>
      <c r="O732" t="s">
        <v>6941</v>
      </c>
      <c r="P732" t="s">
        <v>7620</v>
      </c>
      <c r="Q732">
        <v>5</v>
      </c>
      <c r="R732">
        <v>2</v>
      </c>
      <c r="U732">
        <v>406.92</v>
      </c>
      <c r="V732">
        <v>87.27</v>
      </c>
      <c r="W732">
        <v>3.76</v>
      </c>
      <c r="Y732">
        <v>6.7</v>
      </c>
      <c r="Z732">
        <v>2</v>
      </c>
      <c r="AA732" t="s">
        <v>4250</v>
      </c>
      <c r="AB732">
        <v>0</v>
      </c>
      <c r="AC732">
        <v>2</v>
      </c>
      <c r="AF732" t="s">
        <v>7949</v>
      </c>
      <c r="AI732">
        <v>0</v>
      </c>
      <c r="AJ732">
        <v>0</v>
      </c>
    </row>
    <row r="733" spans="1:38" x14ac:dyDescent="0.25">
      <c r="A733" t="s">
        <v>5895</v>
      </c>
      <c r="B733" t="s">
        <v>4839</v>
      </c>
      <c r="C733" t="s">
        <v>4842</v>
      </c>
      <c r="D733">
        <v>108.2</v>
      </c>
      <c r="E733" t="s">
        <v>4845</v>
      </c>
      <c r="F733">
        <v>6.97</v>
      </c>
      <c r="G733">
        <v>0</v>
      </c>
      <c r="H733">
        <v>1</v>
      </c>
      <c r="I733" t="s">
        <v>6220</v>
      </c>
      <c r="K733" t="s">
        <v>6860</v>
      </c>
      <c r="L733" t="s">
        <v>6861</v>
      </c>
      <c r="M733" t="s">
        <v>6885</v>
      </c>
      <c r="N733">
        <v>9</v>
      </c>
      <c r="O733" t="s">
        <v>6974</v>
      </c>
      <c r="P733" t="s">
        <v>7621</v>
      </c>
      <c r="Q733">
        <v>8</v>
      </c>
      <c r="R733">
        <v>7</v>
      </c>
      <c r="S733">
        <v>1.63</v>
      </c>
      <c r="T733">
        <v>1.63</v>
      </c>
      <c r="U733">
        <v>716.92</v>
      </c>
      <c r="V733">
        <v>204.06</v>
      </c>
      <c r="W733">
        <v>2.29</v>
      </c>
      <c r="X733">
        <v>10.95</v>
      </c>
      <c r="Y733">
        <v>0</v>
      </c>
      <c r="Z733">
        <v>1</v>
      </c>
      <c r="AA733" t="s">
        <v>4250</v>
      </c>
      <c r="AB733">
        <v>2</v>
      </c>
      <c r="AC733">
        <v>14</v>
      </c>
      <c r="AD733">
        <v>3</v>
      </c>
      <c r="AF733" t="s">
        <v>7949</v>
      </c>
      <c r="AI733">
        <v>0</v>
      </c>
      <c r="AJ733">
        <v>0</v>
      </c>
      <c r="AK733" t="s">
        <v>7988</v>
      </c>
      <c r="AL733" t="s">
        <v>7988</v>
      </c>
    </row>
    <row r="734" spans="1:38" x14ac:dyDescent="0.25">
      <c r="A734" t="s">
        <v>5896</v>
      </c>
      <c r="B734" t="s">
        <v>4839</v>
      </c>
      <c r="C734" t="s">
        <v>4842</v>
      </c>
      <c r="D734">
        <v>108.5</v>
      </c>
      <c r="E734" t="s">
        <v>4845</v>
      </c>
      <c r="F734">
        <v>6.96</v>
      </c>
      <c r="G734">
        <v>0.62</v>
      </c>
      <c r="H734">
        <v>2</v>
      </c>
      <c r="I734" t="s">
        <v>6220</v>
      </c>
      <c r="J734" t="s">
        <v>6660</v>
      </c>
      <c r="K734" t="s">
        <v>6860</v>
      </c>
      <c r="L734" t="s">
        <v>6861</v>
      </c>
      <c r="M734" t="s">
        <v>6893</v>
      </c>
      <c r="N734">
        <v>8</v>
      </c>
      <c r="O734" t="s">
        <v>6952</v>
      </c>
      <c r="P734" t="s">
        <v>7622</v>
      </c>
      <c r="Q734">
        <v>9</v>
      </c>
      <c r="R734">
        <v>2</v>
      </c>
      <c r="S734">
        <v>4.1500000000000004</v>
      </c>
      <c r="T734">
        <v>4.1500000000000004</v>
      </c>
      <c r="U734">
        <v>504.98</v>
      </c>
      <c r="V734">
        <v>138.21</v>
      </c>
      <c r="W734">
        <v>3.79</v>
      </c>
      <c r="Y734">
        <v>0</v>
      </c>
      <c r="Z734">
        <v>4</v>
      </c>
      <c r="AA734" t="s">
        <v>4250</v>
      </c>
      <c r="AB734">
        <v>1</v>
      </c>
      <c r="AC734">
        <v>4</v>
      </c>
      <c r="AD734">
        <v>1.925</v>
      </c>
      <c r="AF734" t="s">
        <v>7949</v>
      </c>
      <c r="AI734">
        <v>0</v>
      </c>
      <c r="AJ734">
        <v>0</v>
      </c>
    </row>
    <row r="735" spans="1:38" x14ac:dyDescent="0.25">
      <c r="A735" t="s">
        <v>5897</v>
      </c>
      <c r="B735" t="s">
        <v>4839</v>
      </c>
      <c r="C735" t="s">
        <v>4842</v>
      </c>
      <c r="D735">
        <v>109.9</v>
      </c>
      <c r="E735" t="s">
        <v>4845</v>
      </c>
      <c r="F735">
        <v>6.96</v>
      </c>
      <c r="G735">
        <v>0</v>
      </c>
      <c r="H735">
        <v>1</v>
      </c>
      <c r="I735" t="s">
        <v>6220</v>
      </c>
      <c r="J735" t="s">
        <v>6661</v>
      </c>
      <c r="K735" t="s">
        <v>6860</v>
      </c>
      <c r="L735" t="s">
        <v>6861</v>
      </c>
      <c r="M735" t="s">
        <v>6882</v>
      </c>
      <c r="N735">
        <v>8</v>
      </c>
      <c r="O735" t="s">
        <v>6941</v>
      </c>
      <c r="P735" t="s">
        <v>7623</v>
      </c>
      <c r="Q735">
        <v>4</v>
      </c>
      <c r="R735">
        <v>2</v>
      </c>
      <c r="S735">
        <v>2.31</v>
      </c>
      <c r="T735">
        <v>2.39</v>
      </c>
      <c r="U735">
        <v>410.99</v>
      </c>
      <c r="V735">
        <v>70.02</v>
      </c>
      <c r="W735">
        <v>4.08</v>
      </c>
      <c r="Y735">
        <v>6.73</v>
      </c>
      <c r="Z735">
        <v>1</v>
      </c>
      <c r="AA735" t="s">
        <v>4250</v>
      </c>
      <c r="AB735">
        <v>0</v>
      </c>
      <c r="AC735">
        <v>1</v>
      </c>
      <c r="AD735">
        <v>4.9807857142857141</v>
      </c>
      <c r="AF735" t="s">
        <v>7949</v>
      </c>
      <c r="AI735">
        <v>0</v>
      </c>
      <c r="AJ735">
        <v>0</v>
      </c>
    </row>
    <row r="736" spans="1:38" x14ac:dyDescent="0.25">
      <c r="A736" t="s">
        <v>5898</v>
      </c>
      <c r="B736" t="s">
        <v>4839</v>
      </c>
      <c r="C736" t="s">
        <v>4842</v>
      </c>
      <c r="D736">
        <v>110</v>
      </c>
      <c r="E736" t="s">
        <v>4845</v>
      </c>
      <c r="F736">
        <v>6.96</v>
      </c>
      <c r="G736">
        <v>0</v>
      </c>
      <c r="H736">
        <v>1</v>
      </c>
      <c r="I736" t="s">
        <v>6220</v>
      </c>
      <c r="K736" t="s">
        <v>6860</v>
      </c>
      <c r="L736" t="s">
        <v>6861</v>
      </c>
      <c r="M736" t="s">
        <v>6900</v>
      </c>
      <c r="N736">
        <v>9</v>
      </c>
      <c r="O736" t="s">
        <v>6962</v>
      </c>
      <c r="P736" t="s">
        <v>7624</v>
      </c>
      <c r="Q736">
        <v>3</v>
      </c>
      <c r="R736">
        <v>2</v>
      </c>
      <c r="S736">
        <v>2.23</v>
      </c>
      <c r="T736">
        <v>2.23</v>
      </c>
      <c r="U736">
        <v>342.4</v>
      </c>
      <c r="V736">
        <v>69.08</v>
      </c>
      <c r="W736">
        <v>2.99</v>
      </c>
      <c r="Y736">
        <v>4.8899999999999997</v>
      </c>
      <c r="Z736">
        <v>3</v>
      </c>
      <c r="AA736" t="s">
        <v>4250</v>
      </c>
      <c r="AB736">
        <v>0</v>
      </c>
      <c r="AC736">
        <v>3</v>
      </c>
      <c r="AD736">
        <v>5.3849999999999998</v>
      </c>
      <c r="AF736" t="s">
        <v>7949</v>
      </c>
      <c r="AI736">
        <v>0</v>
      </c>
      <c r="AJ736">
        <v>0</v>
      </c>
      <c r="AK736" t="s">
        <v>7981</v>
      </c>
      <c r="AL736" t="s">
        <v>7981</v>
      </c>
    </row>
    <row r="737" spans="1:38" x14ac:dyDescent="0.25">
      <c r="A737" t="s">
        <v>5899</v>
      </c>
      <c r="B737" t="s">
        <v>4839</v>
      </c>
      <c r="C737" t="s">
        <v>4842</v>
      </c>
      <c r="D737">
        <v>110</v>
      </c>
      <c r="E737" t="s">
        <v>4845</v>
      </c>
      <c r="F737">
        <v>6.96</v>
      </c>
      <c r="G737">
        <v>0</v>
      </c>
      <c r="H737">
        <v>1</v>
      </c>
      <c r="I737" t="s">
        <v>6220</v>
      </c>
      <c r="K737" t="s">
        <v>6860</v>
      </c>
      <c r="L737" t="s">
        <v>6861</v>
      </c>
      <c r="M737" t="s">
        <v>6900</v>
      </c>
      <c r="N737">
        <v>9</v>
      </c>
      <c r="O737" t="s">
        <v>6962</v>
      </c>
      <c r="P737" t="s">
        <v>7625</v>
      </c>
      <c r="Q737">
        <v>2</v>
      </c>
      <c r="R737">
        <v>2</v>
      </c>
      <c r="S737">
        <v>4.29</v>
      </c>
      <c r="T737">
        <v>4.29</v>
      </c>
      <c r="U737">
        <v>353.85</v>
      </c>
      <c r="V737">
        <v>56.19</v>
      </c>
      <c r="W737">
        <v>4</v>
      </c>
      <c r="Y737">
        <v>5.1100000000000003</v>
      </c>
      <c r="Z737">
        <v>2</v>
      </c>
      <c r="AA737" t="s">
        <v>4250</v>
      </c>
      <c r="AB737">
        <v>0</v>
      </c>
      <c r="AC737">
        <v>3</v>
      </c>
      <c r="AD737">
        <v>3.855</v>
      </c>
      <c r="AF737" t="s">
        <v>7949</v>
      </c>
      <c r="AI737">
        <v>0</v>
      </c>
      <c r="AJ737">
        <v>0</v>
      </c>
      <c r="AK737" t="s">
        <v>7981</v>
      </c>
      <c r="AL737" t="s">
        <v>7981</v>
      </c>
    </row>
    <row r="738" spans="1:38" x14ac:dyDescent="0.25">
      <c r="A738" t="s">
        <v>5900</v>
      </c>
      <c r="B738" t="s">
        <v>4839</v>
      </c>
      <c r="C738" t="s">
        <v>4842</v>
      </c>
      <c r="D738">
        <v>110</v>
      </c>
      <c r="E738" t="s">
        <v>4845</v>
      </c>
      <c r="F738">
        <v>6.96</v>
      </c>
      <c r="G738">
        <v>0</v>
      </c>
      <c r="H738">
        <v>1</v>
      </c>
      <c r="I738" t="s">
        <v>6220</v>
      </c>
      <c r="K738" t="s">
        <v>6860</v>
      </c>
      <c r="L738" t="s">
        <v>6861</v>
      </c>
      <c r="M738" t="s">
        <v>6896</v>
      </c>
      <c r="N738">
        <v>9</v>
      </c>
      <c r="O738" t="s">
        <v>6957</v>
      </c>
      <c r="P738" t="s">
        <v>7626</v>
      </c>
      <c r="Q738">
        <v>4</v>
      </c>
      <c r="R738">
        <v>3</v>
      </c>
      <c r="S738">
        <v>2.0699999999999998</v>
      </c>
      <c r="T738">
        <v>2.0699999999999998</v>
      </c>
      <c r="U738">
        <v>478.38</v>
      </c>
      <c r="V738">
        <v>109.05</v>
      </c>
      <c r="W738">
        <v>3.56</v>
      </c>
      <c r="X738">
        <v>13.05</v>
      </c>
      <c r="Y738">
        <v>4.28</v>
      </c>
      <c r="Z738">
        <v>2</v>
      </c>
      <c r="AA738" t="s">
        <v>4250</v>
      </c>
      <c r="AB738">
        <v>0</v>
      </c>
      <c r="AC738">
        <v>6</v>
      </c>
      <c r="AD738">
        <v>3.6510952380952379</v>
      </c>
      <c r="AF738" t="s">
        <v>7949</v>
      </c>
      <c r="AI738">
        <v>0</v>
      </c>
      <c r="AJ738">
        <v>0</v>
      </c>
      <c r="AK738" t="s">
        <v>7978</v>
      </c>
      <c r="AL738" t="s">
        <v>7978</v>
      </c>
    </row>
    <row r="739" spans="1:38" x14ac:dyDescent="0.25">
      <c r="A739" t="s">
        <v>5900</v>
      </c>
      <c r="B739" t="s">
        <v>4839</v>
      </c>
      <c r="C739" t="s">
        <v>4842</v>
      </c>
      <c r="D739">
        <v>300</v>
      </c>
      <c r="E739" t="s">
        <v>4845</v>
      </c>
      <c r="F739">
        <v>6.52</v>
      </c>
      <c r="G739">
        <v>0</v>
      </c>
      <c r="H739">
        <v>1</v>
      </c>
      <c r="I739" t="s">
        <v>6220</v>
      </c>
      <c r="K739" t="s">
        <v>6860</v>
      </c>
      <c r="L739" t="s">
        <v>6861</v>
      </c>
      <c r="M739" t="s">
        <v>6911</v>
      </c>
      <c r="N739">
        <v>9</v>
      </c>
      <c r="O739" t="s">
        <v>6977</v>
      </c>
      <c r="P739" t="s">
        <v>7626</v>
      </c>
      <c r="Q739">
        <v>4</v>
      </c>
      <c r="R739">
        <v>3</v>
      </c>
      <c r="S739">
        <v>2.0699999999999998</v>
      </c>
      <c r="T739">
        <v>2.0699999999999998</v>
      </c>
      <c r="U739">
        <v>478.38</v>
      </c>
      <c r="V739">
        <v>109.05</v>
      </c>
      <c r="W739">
        <v>3.56</v>
      </c>
      <c r="X739">
        <v>13.05</v>
      </c>
      <c r="Y739">
        <v>4.28</v>
      </c>
      <c r="Z739">
        <v>2</v>
      </c>
      <c r="AA739" t="s">
        <v>4250</v>
      </c>
      <c r="AB739">
        <v>0</v>
      </c>
      <c r="AC739">
        <v>6</v>
      </c>
      <c r="AD739">
        <v>3.6510952380952379</v>
      </c>
      <c r="AF739" t="s">
        <v>7949</v>
      </c>
      <c r="AI739">
        <v>0</v>
      </c>
      <c r="AJ739">
        <v>0</v>
      </c>
      <c r="AK739" t="s">
        <v>7978</v>
      </c>
      <c r="AL739" t="s">
        <v>7978</v>
      </c>
    </row>
    <row r="740" spans="1:38" x14ac:dyDescent="0.25">
      <c r="A740" t="s">
        <v>5901</v>
      </c>
      <c r="B740" t="s">
        <v>4839</v>
      </c>
      <c r="C740" t="s">
        <v>4842</v>
      </c>
      <c r="D740">
        <v>110</v>
      </c>
      <c r="E740" t="s">
        <v>4845</v>
      </c>
      <c r="F740">
        <v>6.96</v>
      </c>
      <c r="G740">
        <v>0</v>
      </c>
      <c r="H740">
        <v>1</v>
      </c>
      <c r="I740" t="s">
        <v>6220</v>
      </c>
      <c r="J740" t="s">
        <v>6662</v>
      </c>
      <c r="K740" t="s">
        <v>6860</v>
      </c>
      <c r="L740" t="s">
        <v>6861</v>
      </c>
      <c r="M740" t="s">
        <v>6898</v>
      </c>
      <c r="N740">
        <v>8</v>
      </c>
      <c r="O740" t="s">
        <v>6959</v>
      </c>
      <c r="P740" t="s">
        <v>7627</v>
      </c>
      <c r="Q740">
        <v>6</v>
      </c>
      <c r="R740">
        <v>2</v>
      </c>
      <c r="S740">
        <v>-1.72</v>
      </c>
      <c r="T740">
        <v>-1.71</v>
      </c>
      <c r="U740">
        <v>398.36</v>
      </c>
      <c r="V740">
        <v>98.19</v>
      </c>
      <c r="W740">
        <v>2.5499999999999998</v>
      </c>
      <c r="X740">
        <v>10.210000000000001</v>
      </c>
      <c r="Y740">
        <v>2.81</v>
      </c>
      <c r="Z740">
        <v>2</v>
      </c>
      <c r="AA740" t="s">
        <v>4250</v>
      </c>
      <c r="AB740">
        <v>0</v>
      </c>
      <c r="AC740">
        <v>3</v>
      </c>
      <c r="AD740">
        <v>4.9530000000000003</v>
      </c>
      <c r="AF740" t="s">
        <v>7949</v>
      </c>
      <c r="AI740">
        <v>0</v>
      </c>
      <c r="AJ740">
        <v>0</v>
      </c>
    </row>
    <row r="741" spans="1:38" x14ac:dyDescent="0.25">
      <c r="A741" t="s">
        <v>5902</v>
      </c>
      <c r="B741" t="s">
        <v>4839</v>
      </c>
      <c r="C741" t="s">
        <v>4842</v>
      </c>
      <c r="D741">
        <v>111.5</v>
      </c>
      <c r="E741" t="s">
        <v>4845</v>
      </c>
      <c r="F741">
        <v>6.95</v>
      </c>
      <c r="G741">
        <v>0.5</v>
      </c>
      <c r="H741">
        <v>2</v>
      </c>
      <c r="I741" t="s">
        <v>6220</v>
      </c>
      <c r="J741" t="s">
        <v>6663</v>
      </c>
      <c r="K741" t="s">
        <v>6860</v>
      </c>
      <c r="L741" t="s">
        <v>6861</v>
      </c>
      <c r="M741" t="s">
        <v>6874</v>
      </c>
      <c r="N741">
        <v>8</v>
      </c>
      <c r="O741" t="s">
        <v>6931</v>
      </c>
      <c r="P741" t="s">
        <v>7628</v>
      </c>
      <c r="Q741">
        <v>6</v>
      </c>
      <c r="R741">
        <v>2</v>
      </c>
      <c r="S741">
        <v>5.76</v>
      </c>
      <c r="T741">
        <v>5.76</v>
      </c>
      <c r="U741">
        <v>519.02</v>
      </c>
      <c r="V741">
        <v>99.29</v>
      </c>
      <c r="W741">
        <v>5.34</v>
      </c>
      <c r="Y741">
        <v>1.92</v>
      </c>
      <c r="Z741">
        <v>4</v>
      </c>
      <c r="AA741" t="s">
        <v>4250</v>
      </c>
      <c r="AB741">
        <v>2</v>
      </c>
      <c r="AC741">
        <v>3</v>
      </c>
      <c r="AD741">
        <v>2.1903333333333328</v>
      </c>
      <c r="AF741" t="s">
        <v>7949</v>
      </c>
      <c r="AI741">
        <v>0</v>
      </c>
      <c r="AJ741">
        <v>0</v>
      </c>
    </row>
    <row r="742" spans="1:38" x14ac:dyDescent="0.25">
      <c r="A742" t="s">
        <v>5903</v>
      </c>
      <c r="B742" t="s">
        <v>4839</v>
      </c>
      <c r="C742" t="s">
        <v>4842</v>
      </c>
      <c r="D742">
        <v>112</v>
      </c>
      <c r="E742" t="s">
        <v>4845</v>
      </c>
      <c r="F742">
        <v>6.95</v>
      </c>
      <c r="G742">
        <v>0.36</v>
      </c>
      <c r="H742">
        <v>2</v>
      </c>
      <c r="I742" t="s">
        <v>6221</v>
      </c>
      <c r="J742" t="s">
        <v>6664</v>
      </c>
      <c r="K742" t="s">
        <v>6860</v>
      </c>
      <c r="L742" t="s">
        <v>6861</v>
      </c>
      <c r="M742" t="s">
        <v>6893</v>
      </c>
      <c r="N742">
        <v>8</v>
      </c>
      <c r="O742" t="s">
        <v>6952</v>
      </c>
      <c r="P742" t="s">
        <v>7629</v>
      </c>
      <c r="Q742">
        <v>5</v>
      </c>
      <c r="R742">
        <v>3</v>
      </c>
      <c r="S742">
        <v>2.15</v>
      </c>
      <c r="T742">
        <v>2.15</v>
      </c>
      <c r="U742">
        <v>435.96</v>
      </c>
      <c r="V742">
        <v>101.94</v>
      </c>
      <c r="W742">
        <v>3.47</v>
      </c>
      <c r="X742">
        <v>11.63</v>
      </c>
      <c r="Y742">
        <v>4.37</v>
      </c>
      <c r="Z742">
        <v>3</v>
      </c>
      <c r="AA742" t="s">
        <v>4250</v>
      </c>
      <c r="AB742">
        <v>0</v>
      </c>
      <c r="AC742">
        <v>3</v>
      </c>
      <c r="AD742">
        <v>4.1510952380952384</v>
      </c>
      <c r="AF742" t="s">
        <v>7949</v>
      </c>
      <c r="AI742">
        <v>0</v>
      </c>
      <c r="AJ742">
        <v>0</v>
      </c>
    </row>
    <row r="743" spans="1:38" x14ac:dyDescent="0.25">
      <c r="A743" t="s">
        <v>5904</v>
      </c>
      <c r="B743" t="s">
        <v>4839</v>
      </c>
      <c r="C743" t="s">
        <v>4842</v>
      </c>
      <c r="D743">
        <v>112</v>
      </c>
      <c r="E743" t="s">
        <v>4845</v>
      </c>
      <c r="F743">
        <v>6.95</v>
      </c>
      <c r="G743">
        <v>0.62</v>
      </c>
      <c r="H743">
        <v>2</v>
      </c>
      <c r="I743" t="s">
        <v>6221</v>
      </c>
      <c r="J743" t="s">
        <v>6665</v>
      </c>
      <c r="K743" t="s">
        <v>6860</v>
      </c>
      <c r="L743" t="s">
        <v>6861</v>
      </c>
      <c r="M743" t="s">
        <v>6874</v>
      </c>
      <c r="N743">
        <v>8</v>
      </c>
      <c r="O743" t="s">
        <v>6931</v>
      </c>
      <c r="P743" t="s">
        <v>7630</v>
      </c>
      <c r="Q743">
        <v>7</v>
      </c>
      <c r="R743">
        <v>2</v>
      </c>
      <c r="S743">
        <v>1.21</v>
      </c>
      <c r="T743">
        <v>1.21</v>
      </c>
      <c r="U743">
        <v>420.5</v>
      </c>
      <c r="V743">
        <v>103.97</v>
      </c>
      <c r="W743">
        <v>2.15</v>
      </c>
      <c r="Y743">
        <v>4.1500000000000004</v>
      </c>
      <c r="Z743">
        <v>3</v>
      </c>
      <c r="AA743" t="s">
        <v>4250</v>
      </c>
      <c r="AB743">
        <v>0</v>
      </c>
      <c r="AC743">
        <v>3</v>
      </c>
      <c r="AD743">
        <v>4.6021904761904766</v>
      </c>
      <c r="AF743" t="s">
        <v>7949</v>
      </c>
      <c r="AI743">
        <v>0</v>
      </c>
      <c r="AJ743">
        <v>0</v>
      </c>
    </row>
    <row r="744" spans="1:38" x14ac:dyDescent="0.25">
      <c r="A744" t="s">
        <v>5905</v>
      </c>
      <c r="B744" t="s">
        <v>4839</v>
      </c>
      <c r="C744" t="s">
        <v>4842</v>
      </c>
      <c r="D744">
        <v>112.1</v>
      </c>
      <c r="E744" t="s">
        <v>4845</v>
      </c>
      <c r="F744">
        <v>6.95</v>
      </c>
      <c r="G744">
        <v>0</v>
      </c>
      <c r="H744">
        <v>1</v>
      </c>
      <c r="I744" t="s">
        <v>6220</v>
      </c>
      <c r="K744" t="s">
        <v>6860</v>
      </c>
      <c r="L744" t="s">
        <v>6861</v>
      </c>
      <c r="M744" t="s">
        <v>6885</v>
      </c>
      <c r="N744">
        <v>9</v>
      </c>
      <c r="O744" t="s">
        <v>6974</v>
      </c>
      <c r="P744" t="s">
        <v>7631</v>
      </c>
      <c r="Q744">
        <v>8</v>
      </c>
      <c r="R744">
        <v>7</v>
      </c>
      <c r="S744">
        <v>5.64</v>
      </c>
      <c r="T744">
        <v>5.64</v>
      </c>
      <c r="U744">
        <v>756.99</v>
      </c>
      <c r="V744">
        <v>204.06</v>
      </c>
      <c r="W744">
        <v>3.26</v>
      </c>
      <c r="X744">
        <v>11.12</v>
      </c>
      <c r="Y744">
        <v>0</v>
      </c>
      <c r="Z744">
        <v>1</v>
      </c>
      <c r="AA744" t="s">
        <v>4250</v>
      </c>
      <c r="AB744">
        <v>2</v>
      </c>
      <c r="AC744">
        <v>25</v>
      </c>
      <c r="AD744">
        <v>1</v>
      </c>
      <c r="AF744" t="s">
        <v>7949</v>
      </c>
      <c r="AI744">
        <v>0</v>
      </c>
      <c r="AJ744">
        <v>0</v>
      </c>
      <c r="AK744" t="s">
        <v>7988</v>
      </c>
      <c r="AL744" t="s">
        <v>7988</v>
      </c>
    </row>
    <row r="745" spans="1:38" x14ac:dyDescent="0.25">
      <c r="A745" t="s">
        <v>5906</v>
      </c>
      <c r="B745" t="s">
        <v>4839</v>
      </c>
      <c r="C745" t="s">
        <v>4842</v>
      </c>
      <c r="D745">
        <v>113</v>
      </c>
      <c r="E745" t="s">
        <v>4845</v>
      </c>
      <c r="F745">
        <v>6.95</v>
      </c>
      <c r="G745">
        <v>0</v>
      </c>
      <c r="H745">
        <v>1</v>
      </c>
      <c r="I745" t="s">
        <v>6220</v>
      </c>
      <c r="J745" t="s">
        <v>6666</v>
      </c>
      <c r="K745" t="s">
        <v>6860</v>
      </c>
      <c r="L745" t="s">
        <v>6861</v>
      </c>
      <c r="M745" t="s">
        <v>6882</v>
      </c>
      <c r="N745">
        <v>8</v>
      </c>
      <c r="O745" t="s">
        <v>6941</v>
      </c>
      <c r="P745" t="s">
        <v>7632</v>
      </c>
      <c r="Q745">
        <v>6</v>
      </c>
      <c r="R745">
        <v>2</v>
      </c>
      <c r="S745">
        <v>1.06</v>
      </c>
      <c r="T745">
        <v>1.08</v>
      </c>
      <c r="U745">
        <v>449.99</v>
      </c>
      <c r="V745">
        <v>103.04</v>
      </c>
      <c r="W745">
        <v>3.7</v>
      </c>
      <c r="Y745">
        <v>6.17</v>
      </c>
      <c r="Z745">
        <v>2</v>
      </c>
      <c r="AA745" t="s">
        <v>4250</v>
      </c>
      <c r="AB745">
        <v>0</v>
      </c>
      <c r="AC745">
        <v>2</v>
      </c>
      <c r="AD745">
        <v>4.4225476190476192</v>
      </c>
      <c r="AF745" t="s">
        <v>7949</v>
      </c>
      <c r="AI745">
        <v>0</v>
      </c>
      <c r="AJ745">
        <v>0</v>
      </c>
    </row>
    <row r="746" spans="1:38" x14ac:dyDescent="0.25">
      <c r="A746" t="s">
        <v>5907</v>
      </c>
      <c r="B746" t="s">
        <v>4839</v>
      </c>
      <c r="C746" t="s">
        <v>4842</v>
      </c>
      <c r="D746">
        <v>114</v>
      </c>
      <c r="E746" t="s">
        <v>4845</v>
      </c>
      <c r="F746">
        <v>6.94</v>
      </c>
      <c r="G746">
        <v>0</v>
      </c>
      <c r="H746">
        <v>1</v>
      </c>
      <c r="I746" t="s">
        <v>6220</v>
      </c>
      <c r="J746" t="s">
        <v>6667</v>
      </c>
      <c r="K746" t="s">
        <v>6860</v>
      </c>
      <c r="L746" t="s">
        <v>6861</v>
      </c>
      <c r="M746" t="s">
        <v>6882</v>
      </c>
      <c r="N746">
        <v>8</v>
      </c>
      <c r="O746" t="s">
        <v>6941</v>
      </c>
      <c r="P746" t="s">
        <v>7633</v>
      </c>
      <c r="Q746">
        <v>6</v>
      </c>
      <c r="R746">
        <v>2</v>
      </c>
      <c r="S746">
        <v>1.4</v>
      </c>
      <c r="T746">
        <v>1.5</v>
      </c>
      <c r="U746">
        <v>449</v>
      </c>
      <c r="V746">
        <v>106.7</v>
      </c>
      <c r="W746">
        <v>4.25</v>
      </c>
      <c r="Y746">
        <v>6.83</v>
      </c>
      <c r="Z746">
        <v>2</v>
      </c>
      <c r="AA746" t="s">
        <v>4250</v>
      </c>
      <c r="AB746">
        <v>0</v>
      </c>
      <c r="AC746">
        <v>2</v>
      </c>
      <c r="AD746">
        <v>4.3076190476190472</v>
      </c>
      <c r="AF746" t="s">
        <v>7949</v>
      </c>
      <c r="AI746">
        <v>0</v>
      </c>
      <c r="AJ746">
        <v>0</v>
      </c>
    </row>
    <row r="747" spans="1:38" x14ac:dyDescent="0.25">
      <c r="A747" t="s">
        <v>5908</v>
      </c>
      <c r="B747" t="s">
        <v>4839</v>
      </c>
      <c r="C747" t="s">
        <v>4842</v>
      </c>
      <c r="D747">
        <v>115.7</v>
      </c>
      <c r="E747" t="s">
        <v>4845</v>
      </c>
      <c r="F747">
        <v>6.94</v>
      </c>
      <c r="G747">
        <v>0.64</v>
      </c>
      <c r="H747">
        <v>2</v>
      </c>
      <c r="I747" t="s">
        <v>6220</v>
      </c>
      <c r="J747" t="s">
        <v>6668</v>
      </c>
      <c r="K747" t="s">
        <v>6860</v>
      </c>
      <c r="L747" t="s">
        <v>6861</v>
      </c>
      <c r="M747" t="s">
        <v>6874</v>
      </c>
      <c r="N747">
        <v>8</v>
      </c>
      <c r="O747" t="s">
        <v>6931</v>
      </c>
      <c r="P747" t="s">
        <v>7634</v>
      </c>
      <c r="Q747">
        <v>7</v>
      </c>
      <c r="R747">
        <v>2</v>
      </c>
      <c r="S747">
        <v>4.79</v>
      </c>
      <c r="T747">
        <v>4.79</v>
      </c>
      <c r="U747">
        <v>487.99</v>
      </c>
      <c r="V747">
        <v>112.18</v>
      </c>
      <c r="W747">
        <v>4.29</v>
      </c>
      <c r="Y747">
        <v>2.1800000000000002</v>
      </c>
      <c r="Z747">
        <v>4</v>
      </c>
      <c r="AA747" t="s">
        <v>4250</v>
      </c>
      <c r="AB747">
        <v>0</v>
      </c>
      <c r="AC747">
        <v>3</v>
      </c>
      <c r="AD747">
        <v>1.9514523809523801</v>
      </c>
      <c r="AF747" t="s">
        <v>7949</v>
      </c>
      <c r="AI747">
        <v>0</v>
      </c>
      <c r="AJ747">
        <v>0</v>
      </c>
    </row>
    <row r="748" spans="1:38" x14ac:dyDescent="0.25">
      <c r="A748" t="s">
        <v>5909</v>
      </c>
      <c r="B748" t="s">
        <v>4839</v>
      </c>
      <c r="C748" t="s">
        <v>4842</v>
      </c>
      <c r="D748">
        <v>117</v>
      </c>
      <c r="E748" t="s">
        <v>4845</v>
      </c>
      <c r="F748">
        <v>6.93</v>
      </c>
      <c r="G748">
        <v>0</v>
      </c>
      <c r="H748">
        <v>1</v>
      </c>
      <c r="I748" t="s">
        <v>6220</v>
      </c>
      <c r="J748" t="s">
        <v>6669</v>
      </c>
      <c r="K748" t="s">
        <v>6860</v>
      </c>
      <c r="L748" t="s">
        <v>6861</v>
      </c>
      <c r="M748" t="s">
        <v>6907</v>
      </c>
      <c r="N748">
        <v>9</v>
      </c>
      <c r="O748" t="s">
        <v>6972</v>
      </c>
      <c r="P748" t="s">
        <v>7635</v>
      </c>
      <c r="Q748">
        <v>7</v>
      </c>
      <c r="R748">
        <v>2</v>
      </c>
      <c r="S748">
        <v>2.38</v>
      </c>
      <c r="T748">
        <v>2.4</v>
      </c>
      <c r="U748">
        <v>412.42</v>
      </c>
      <c r="V748">
        <v>108.06</v>
      </c>
      <c r="W748">
        <v>2.2000000000000002</v>
      </c>
      <c r="X748">
        <v>10.56</v>
      </c>
      <c r="Y748">
        <v>5.88</v>
      </c>
      <c r="Z748">
        <v>2</v>
      </c>
      <c r="AA748" t="s">
        <v>4250</v>
      </c>
      <c r="AB748">
        <v>0</v>
      </c>
      <c r="AC748">
        <v>2</v>
      </c>
      <c r="AD748">
        <v>4.3335714285714282</v>
      </c>
      <c r="AF748" t="s">
        <v>7949</v>
      </c>
      <c r="AI748">
        <v>0</v>
      </c>
      <c r="AJ748">
        <v>0</v>
      </c>
    </row>
    <row r="749" spans="1:38" x14ac:dyDescent="0.25">
      <c r="A749" t="s">
        <v>5909</v>
      </c>
      <c r="B749" t="s">
        <v>4839</v>
      </c>
      <c r="C749" t="s">
        <v>4842</v>
      </c>
      <c r="D749">
        <v>117</v>
      </c>
      <c r="E749" t="s">
        <v>4845</v>
      </c>
      <c r="F749">
        <v>6.93</v>
      </c>
      <c r="G749">
        <v>0</v>
      </c>
      <c r="H749">
        <v>1</v>
      </c>
      <c r="I749" t="s">
        <v>6220</v>
      </c>
      <c r="J749" t="s">
        <v>6670</v>
      </c>
      <c r="K749" t="s">
        <v>6860</v>
      </c>
      <c r="L749" t="s">
        <v>6861</v>
      </c>
      <c r="M749" t="s">
        <v>6908</v>
      </c>
      <c r="N749">
        <v>8</v>
      </c>
      <c r="O749" t="s">
        <v>6973</v>
      </c>
      <c r="P749" t="s">
        <v>7635</v>
      </c>
      <c r="Q749">
        <v>7</v>
      </c>
      <c r="R749">
        <v>2</v>
      </c>
      <c r="S749">
        <v>2.38</v>
      </c>
      <c r="T749">
        <v>2.4</v>
      </c>
      <c r="U749">
        <v>412.42</v>
      </c>
      <c r="V749">
        <v>108.06</v>
      </c>
      <c r="W749">
        <v>2.2000000000000002</v>
      </c>
      <c r="X749">
        <v>10.56</v>
      </c>
      <c r="Y749">
        <v>5.88</v>
      </c>
      <c r="Z749">
        <v>2</v>
      </c>
      <c r="AA749" t="s">
        <v>4250</v>
      </c>
      <c r="AB749">
        <v>0</v>
      </c>
      <c r="AC749">
        <v>2</v>
      </c>
      <c r="AD749">
        <v>4.3335714285714282</v>
      </c>
      <c r="AF749" t="s">
        <v>7949</v>
      </c>
      <c r="AI749">
        <v>0</v>
      </c>
      <c r="AJ749">
        <v>0</v>
      </c>
    </row>
    <row r="750" spans="1:38" x14ac:dyDescent="0.25">
      <c r="A750" t="s">
        <v>5910</v>
      </c>
      <c r="B750" t="s">
        <v>4839</v>
      </c>
      <c r="C750" t="s">
        <v>4842</v>
      </c>
      <c r="D750">
        <v>117.7</v>
      </c>
      <c r="E750" t="s">
        <v>4845</v>
      </c>
      <c r="F750">
        <v>6.93</v>
      </c>
      <c r="G750">
        <v>0.68</v>
      </c>
      <c r="H750">
        <v>2</v>
      </c>
      <c r="I750" t="s">
        <v>6221</v>
      </c>
      <c r="J750" t="s">
        <v>6671</v>
      </c>
      <c r="K750" t="s">
        <v>6860</v>
      </c>
      <c r="L750" t="s">
        <v>6861</v>
      </c>
      <c r="M750" t="s">
        <v>6893</v>
      </c>
      <c r="N750">
        <v>8</v>
      </c>
      <c r="O750" t="s">
        <v>6952</v>
      </c>
      <c r="P750" t="s">
        <v>7636</v>
      </c>
      <c r="Q750">
        <v>7</v>
      </c>
      <c r="R750">
        <v>2</v>
      </c>
      <c r="S750">
        <v>3.45</v>
      </c>
      <c r="T750">
        <v>3.45</v>
      </c>
      <c r="U750">
        <v>473.91</v>
      </c>
      <c r="V750">
        <v>112.18</v>
      </c>
      <c r="W750">
        <v>3.41</v>
      </c>
      <c r="Y750">
        <v>0</v>
      </c>
      <c r="Z750">
        <v>3</v>
      </c>
      <c r="AA750" t="s">
        <v>4250</v>
      </c>
      <c r="AB750">
        <v>0</v>
      </c>
      <c r="AC750">
        <v>3</v>
      </c>
      <c r="AD750">
        <v>2.9970238095238089</v>
      </c>
      <c r="AF750" t="s">
        <v>7949</v>
      </c>
      <c r="AI750">
        <v>0</v>
      </c>
      <c r="AJ750">
        <v>0</v>
      </c>
    </row>
    <row r="751" spans="1:38" x14ac:dyDescent="0.25">
      <c r="A751" t="s">
        <v>5911</v>
      </c>
      <c r="B751" t="s">
        <v>4839</v>
      </c>
      <c r="C751" t="s">
        <v>4842</v>
      </c>
      <c r="D751">
        <v>118</v>
      </c>
      <c r="E751" t="s">
        <v>4845</v>
      </c>
      <c r="F751">
        <v>6.93</v>
      </c>
      <c r="G751">
        <v>0</v>
      </c>
      <c r="H751">
        <v>1</v>
      </c>
      <c r="I751" t="s">
        <v>6220</v>
      </c>
      <c r="K751" t="s">
        <v>6860</v>
      </c>
      <c r="L751" t="s">
        <v>6861</v>
      </c>
      <c r="M751" t="s">
        <v>6909</v>
      </c>
      <c r="N751">
        <v>9</v>
      </c>
      <c r="O751" t="s">
        <v>6975</v>
      </c>
      <c r="P751" t="s">
        <v>7637</v>
      </c>
      <c r="Q751">
        <v>6</v>
      </c>
      <c r="R751">
        <v>1</v>
      </c>
      <c r="S751">
        <v>2.34</v>
      </c>
      <c r="T751">
        <v>2.42</v>
      </c>
      <c r="U751">
        <v>380.49</v>
      </c>
      <c r="V751">
        <v>82.62</v>
      </c>
      <c r="W751">
        <v>3.06</v>
      </c>
      <c r="Y751">
        <v>6.72</v>
      </c>
      <c r="Z751">
        <v>2</v>
      </c>
      <c r="AA751" t="s">
        <v>4250</v>
      </c>
      <c r="AB751">
        <v>0</v>
      </c>
      <c r="AC751">
        <v>2</v>
      </c>
      <c r="AD751">
        <v>5.51697619047619</v>
      </c>
      <c r="AF751" t="s">
        <v>7949</v>
      </c>
      <c r="AI751">
        <v>0</v>
      </c>
      <c r="AJ751">
        <v>0</v>
      </c>
      <c r="AK751" t="s">
        <v>7989</v>
      </c>
      <c r="AL751" t="s">
        <v>7989</v>
      </c>
    </row>
    <row r="752" spans="1:38" x14ac:dyDescent="0.25">
      <c r="A752" t="s">
        <v>5912</v>
      </c>
      <c r="B752" t="s">
        <v>4839</v>
      </c>
      <c r="C752" t="s">
        <v>4842</v>
      </c>
      <c r="D752">
        <v>120</v>
      </c>
      <c r="E752" t="s">
        <v>4845</v>
      </c>
      <c r="F752">
        <v>6.92</v>
      </c>
      <c r="G752">
        <v>0</v>
      </c>
      <c r="H752">
        <v>1</v>
      </c>
      <c r="I752" t="s">
        <v>6220</v>
      </c>
      <c r="K752" t="s">
        <v>6860</v>
      </c>
      <c r="L752" t="s">
        <v>6861</v>
      </c>
      <c r="M752" t="s">
        <v>6913</v>
      </c>
      <c r="N752">
        <v>9</v>
      </c>
      <c r="O752" t="s">
        <v>6980</v>
      </c>
      <c r="P752" t="s">
        <v>7638</v>
      </c>
      <c r="Q752">
        <v>5</v>
      </c>
      <c r="R752">
        <v>4</v>
      </c>
      <c r="S752">
        <v>3.61</v>
      </c>
      <c r="T752">
        <v>5.28</v>
      </c>
      <c r="U752">
        <v>621.87</v>
      </c>
      <c r="V752">
        <v>133.63</v>
      </c>
      <c r="W752">
        <v>4.9000000000000004</v>
      </c>
      <c r="X752">
        <v>13.88</v>
      </c>
      <c r="Y752">
        <v>9.08</v>
      </c>
      <c r="Z752">
        <v>2</v>
      </c>
      <c r="AA752" t="s">
        <v>4250</v>
      </c>
      <c r="AB752">
        <v>1</v>
      </c>
      <c r="AC752">
        <v>18</v>
      </c>
      <c r="AD752">
        <v>0.65500000000000003</v>
      </c>
      <c r="AF752" t="s">
        <v>7952</v>
      </c>
      <c r="AI752">
        <v>0</v>
      </c>
      <c r="AJ752">
        <v>0</v>
      </c>
      <c r="AK752" t="s">
        <v>7993</v>
      </c>
      <c r="AL752" t="s">
        <v>7993</v>
      </c>
    </row>
    <row r="753" spans="1:38" x14ac:dyDescent="0.25">
      <c r="A753" t="s">
        <v>5913</v>
      </c>
      <c r="B753" t="s">
        <v>4839</v>
      </c>
      <c r="C753" t="s">
        <v>4842</v>
      </c>
      <c r="D753">
        <v>120</v>
      </c>
      <c r="E753" t="s">
        <v>4845</v>
      </c>
      <c r="F753">
        <v>6.92</v>
      </c>
      <c r="G753">
        <v>0</v>
      </c>
      <c r="H753">
        <v>1</v>
      </c>
      <c r="I753" t="s">
        <v>6220</v>
      </c>
      <c r="J753" t="s">
        <v>6672</v>
      </c>
      <c r="K753" t="s">
        <v>6860</v>
      </c>
      <c r="L753" t="s">
        <v>6861</v>
      </c>
      <c r="M753" t="s">
        <v>6907</v>
      </c>
      <c r="N753">
        <v>9</v>
      </c>
      <c r="O753" t="s">
        <v>6972</v>
      </c>
      <c r="P753" t="s">
        <v>7639</v>
      </c>
      <c r="Q753">
        <v>6</v>
      </c>
      <c r="R753">
        <v>1</v>
      </c>
      <c r="S753">
        <v>2.83</v>
      </c>
      <c r="T753">
        <v>2.85</v>
      </c>
      <c r="U753">
        <v>401.47</v>
      </c>
      <c r="V753">
        <v>78.959999999999994</v>
      </c>
      <c r="W753">
        <v>2.99</v>
      </c>
      <c r="Y753">
        <v>6.17</v>
      </c>
      <c r="Z753">
        <v>2</v>
      </c>
      <c r="AA753" t="s">
        <v>4250</v>
      </c>
      <c r="AB753">
        <v>0</v>
      </c>
      <c r="AC753">
        <v>1</v>
      </c>
      <c r="AD753">
        <v>5.122119047619047</v>
      </c>
      <c r="AF753" t="s">
        <v>7949</v>
      </c>
      <c r="AI753">
        <v>0</v>
      </c>
      <c r="AJ753">
        <v>0</v>
      </c>
    </row>
    <row r="754" spans="1:38" x14ac:dyDescent="0.25">
      <c r="A754" t="s">
        <v>5913</v>
      </c>
      <c r="B754" t="s">
        <v>4839</v>
      </c>
      <c r="C754" t="s">
        <v>4842</v>
      </c>
      <c r="D754">
        <v>120</v>
      </c>
      <c r="E754" t="s">
        <v>4845</v>
      </c>
      <c r="F754">
        <v>6.92</v>
      </c>
      <c r="G754">
        <v>0</v>
      </c>
      <c r="H754">
        <v>1</v>
      </c>
      <c r="I754" t="s">
        <v>6220</v>
      </c>
      <c r="J754" t="s">
        <v>6673</v>
      </c>
      <c r="K754" t="s">
        <v>6860</v>
      </c>
      <c r="L754" t="s">
        <v>6861</v>
      </c>
      <c r="M754" t="s">
        <v>6908</v>
      </c>
      <c r="N754">
        <v>8</v>
      </c>
      <c r="O754" t="s">
        <v>6973</v>
      </c>
      <c r="P754" t="s">
        <v>7639</v>
      </c>
      <c r="Q754">
        <v>6</v>
      </c>
      <c r="R754">
        <v>1</v>
      </c>
      <c r="S754">
        <v>2.83</v>
      </c>
      <c r="T754">
        <v>2.85</v>
      </c>
      <c r="U754">
        <v>401.47</v>
      </c>
      <c r="V754">
        <v>78.959999999999994</v>
      </c>
      <c r="W754">
        <v>2.99</v>
      </c>
      <c r="Y754">
        <v>6.17</v>
      </c>
      <c r="Z754">
        <v>2</v>
      </c>
      <c r="AA754" t="s">
        <v>4250</v>
      </c>
      <c r="AB754">
        <v>0</v>
      </c>
      <c r="AC754">
        <v>1</v>
      </c>
      <c r="AD754">
        <v>5.122119047619047</v>
      </c>
      <c r="AF754" t="s">
        <v>7949</v>
      </c>
      <c r="AI754">
        <v>0</v>
      </c>
      <c r="AJ754">
        <v>0</v>
      </c>
    </row>
    <row r="755" spans="1:38" x14ac:dyDescent="0.25">
      <c r="A755" t="s">
        <v>5914</v>
      </c>
      <c r="B755" t="s">
        <v>4839</v>
      </c>
      <c r="C755" t="s">
        <v>4842</v>
      </c>
      <c r="D755">
        <v>120</v>
      </c>
      <c r="E755" t="s">
        <v>4845</v>
      </c>
      <c r="F755">
        <v>6.92</v>
      </c>
      <c r="G755">
        <v>0</v>
      </c>
      <c r="H755">
        <v>1</v>
      </c>
      <c r="I755" t="s">
        <v>6220</v>
      </c>
      <c r="K755" t="s">
        <v>6860</v>
      </c>
      <c r="M755" t="s">
        <v>6875</v>
      </c>
      <c r="N755">
        <v>8</v>
      </c>
      <c r="O755" t="s">
        <v>6932</v>
      </c>
      <c r="P755" t="s">
        <v>7640</v>
      </c>
      <c r="Q755">
        <v>7</v>
      </c>
      <c r="R755">
        <v>3</v>
      </c>
      <c r="S755">
        <v>5.97</v>
      </c>
      <c r="T755">
        <v>6.08</v>
      </c>
      <c r="U755">
        <v>686.82</v>
      </c>
      <c r="V755">
        <v>128.28</v>
      </c>
      <c r="W755">
        <v>3.91</v>
      </c>
      <c r="X755">
        <v>13.9</v>
      </c>
      <c r="Y755">
        <v>6.99</v>
      </c>
      <c r="Z755">
        <v>3</v>
      </c>
      <c r="AA755" t="s">
        <v>4250</v>
      </c>
      <c r="AB755">
        <v>1</v>
      </c>
      <c r="AC755">
        <v>14</v>
      </c>
      <c r="AD755">
        <v>1.166666666666667</v>
      </c>
      <c r="AF755" t="s">
        <v>7949</v>
      </c>
      <c r="AI755">
        <v>0</v>
      </c>
      <c r="AJ755">
        <v>0</v>
      </c>
      <c r="AK755" t="s">
        <v>7966</v>
      </c>
      <c r="AL755" t="s">
        <v>7966</v>
      </c>
    </row>
    <row r="756" spans="1:38" x14ac:dyDescent="0.25">
      <c r="A756" t="s">
        <v>5915</v>
      </c>
      <c r="B756" t="s">
        <v>4839</v>
      </c>
      <c r="C756" t="s">
        <v>4842</v>
      </c>
      <c r="D756">
        <v>120</v>
      </c>
      <c r="E756" t="s">
        <v>4845</v>
      </c>
      <c r="F756">
        <v>6.92</v>
      </c>
      <c r="G756">
        <v>0</v>
      </c>
      <c r="H756">
        <v>1</v>
      </c>
      <c r="I756" t="s">
        <v>6220</v>
      </c>
      <c r="K756" t="s">
        <v>6860</v>
      </c>
      <c r="L756" t="s">
        <v>6861</v>
      </c>
      <c r="M756" t="s">
        <v>6897</v>
      </c>
      <c r="N756">
        <v>9</v>
      </c>
      <c r="O756" t="s">
        <v>6958</v>
      </c>
      <c r="P756" t="s">
        <v>7641</v>
      </c>
      <c r="Q756">
        <v>5</v>
      </c>
      <c r="R756">
        <v>3</v>
      </c>
      <c r="S756">
        <v>4.71</v>
      </c>
      <c r="T756">
        <v>4.71</v>
      </c>
      <c r="U756">
        <v>448.31</v>
      </c>
      <c r="V756">
        <v>128.76</v>
      </c>
      <c r="W756">
        <v>3.79</v>
      </c>
      <c r="Y756">
        <v>1.82</v>
      </c>
      <c r="Z756">
        <v>3</v>
      </c>
      <c r="AA756" t="s">
        <v>4250</v>
      </c>
      <c r="AB756">
        <v>0</v>
      </c>
      <c r="AC756">
        <v>5</v>
      </c>
      <c r="AD756">
        <v>1.680880952380952</v>
      </c>
      <c r="AF756" t="s">
        <v>7949</v>
      </c>
      <c r="AI756">
        <v>0</v>
      </c>
      <c r="AJ756">
        <v>0</v>
      </c>
      <c r="AK756" t="s">
        <v>7979</v>
      </c>
      <c r="AL756" t="s">
        <v>7979</v>
      </c>
    </row>
    <row r="757" spans="1:38" x14ac:dyDescent="0.25">
      <c r="A757" t="s">
        <v>5916</v>
      </c>
      <c r="B757" t="s">
        <v>4839</v>
      </c>
      <c r="C757" t="s">
        <v>4842</v>
      </c>
      <c r="D757">
        <v>121</v>
      </c>
      <c r="E757" t="s">
        <v>4845</v>
      </c>
      <c r="F757">
        <v>6.92</v>
      </c>
      <c r="G757">
        <v>0</v>
      </c>
      <c r="H757">
        <v>1</v>
      </c>
      <c r="I757" t="s">
        <v>6220</v>
      </c>
      <c r="J757" t="s">
        <v>6674</v>
      </c>
      <c r="K757" t="s">
        <v>6860</v>
      </c>
      <c r="L757" t="s">
        <v>6861</v>
      </c>
      <c r="M757" t="s">
        <v>6882</v>
      </c>
      <c r="N757">
        <v>8</v>
      </c>
      <c r="O757" t="s">
        <v>6941</v>
      </c>
      <c r="P757" t="s">
        <v>7642</v>
      </c>
      <c r="Q757">
        <v>7</v>
      </c>
      <c r="R757">
        <v>3</v>
      </c>
      <c r="S757">
        <v>0.91</v>
      </c>
      <c r="T757">
        <v>1.01</v>
      </c>
      <c r="U757">
        <v>487.07</v>
      </c>
      <c r="V757">
        <v>112.01</v>
      </c>
      <c r="W757">
        <v>3.7</v>
      </c>
      <c r="X757">
        <v>12.27</v>
      </c>
      <c r="Y757">
        <v>6.83</v>
      </c>
      <c r="Z757">
        <v>2</v>
      </c>
      <c r="AA757" t="s">
        <v>4250</v>
      </c>
      <c r="AB757">
        <v>0</v>
      </c>
      <c r="AC757">
        <v>4</v>
      </c>
      <c r="AD757">
        <v>3.5253571428571431</v>
      </c>
      <c r="AF757" t="s">
        <v>7949</v>
      </c>
      <c r="AI757">
        <v>0</v>
      </c>
      <c r="AJ757">
        <v>0</v>
      </c>
    </row>
    <row r="758" spans="1:38" x14ac:dyDescent="0.25">
      <c r="A758" t="s">
        <v>5917</v>
      </c>
      <c r="B758" t="s">
        <v>4839</v>
      </c>
      <c r="C758" t="s">
        <v>4842</v>
      </c>
      <c r="D758">
        <v>122</v>
      </c>
      <c r="E758" t="s">
        <v>4845</v>
      </c>
      <c r="F758">
        <v>6.91</v>
      </c>
      <c r="G758">
        <v>0</v>
      </c>
      <c r="H758">
        <v>1</v>
      </c>
      <c r="I758" t="s">
        <v>6220</v>
      </c>
      <c r="K758" t="s">
        <v>6860</v>
      </c>
      <c r="L758" t="s">
        <v>6861</v>
      </c>
      <c r="M758" t="s">
        <v>6904</v>
      </c>
      <c r="N758">
        <v>9</v>
      </c>
      <c r="O758" t="s">
        <v>6968</v>
      </c>
      <c r="P758" t="s">
        <v>7643</v>
      </c>
      <c r="Q758">
        <v>6</v>
      </c>
      <c r="R758">
        <v>1</v>
      </c>
      <c r="S758">
        <v>5.38</v>
      </c>
      <c r="T758">
        <v>5.5</v>
      </c>
      <c r="U758">
        <v>504.68</v>
      </c>
      <c r="V758">
        <v>80.39</v>
      </c>
      <c r="W758">
        <v>5.61</v>
      </c>
      <c r="Y758">
        <v>6.98</v>
      </c>
      <c r="Z758">
        <v>2</v>
      </c>
      <c r="AA758" t="s">
        <v>4250</v>
      </c>
      <c r="AB758">
        <v>2</v>
      </c>
      <c r="AC758">
        <v>8</v>
      </c>
      <c r="AD758">
        <v>2.833333333333333</v>
      </c>
      <c r="AF758" t="s">
        <v>7949</v>
      </c>
      <c r="AI758">
        <v>0</v>
      </c>
      <c r="AJ758">
        <v>0</v>
      </c>
      <c r="AK758" t="s">
        <v>7984</v>
      </c>
      <c r="AL758" t="s">
        <v>7984</v>
      </c>
    </row>
    <row r="759" spans="1:38" x14ac:dyDescent="0.25">
      <c r="A759" t="s">
        <v>5918</v>
      </c>
      <c r="B759" t="s">
        <v>4839</v>
      </c>
      <c r="C759" t="s">
        <v>4842</v>
      </c>
      <c r="D759">
        <v>123</v>
      </c>
      <c r="E759" t="s">
        <v>4845</v>
      </c>
      <c r="F759">
        <v>6.91</v>
      </c>
      <c r="G759">
        <v>0</v>
      </c>
      <c r="H759">
        <v>1</v>
      </c>
      <c r="I759" t="s">
        <v>6220</v>
      </c>
      <c r="J759" t="s">
        <v>6675</v>
      </c>
      <c r="K759" t="s">
        <v>6860</v>
      </c>
      <c r="L759" t="s">
        <v>6861</v>
      </c>
      <c r="M759" t="s">
        <v>6907</v>
      </c>
      <c r="N759">
        <v>9</v>
      </c>
      <c r="O759" t="s">
        <v>6972</v>
      </c>
      <c r="P759" t="s">
        <v>7644</v>
      </c>
      <c r="Q759">
        <v>6</v>
      </c>
      <c r="R759">
        <v>1</v>
      </c>
      <c r="S759">
        <v>1.92</v>
      </c>
      <c r="T759">
        <v>1.93</v>
      </c>
      <c r="U759">
        <v>361.4</v>
      </c>
      <c r="V759">
        <v>78.959999999999994</v>
      </c>
      <c r="W759">
        <v>2.0699999999999998</v>
      </c>
      <c r="Y759">
        <v>5.91</v>
      </c>
      <c r="Z759">
        <v>2</v>
      </c>
      <c r="AA759" t="s">
        <v>4250</v>
      </c>
      <c r="AB759">
        <v>0</v>
      </c>
      <c r="AC759">
        <v>1</v>
      </c>
      <c r="AD759">
        <v>5.8233333333333333</v>
      </c>
      <c r="AF759" t="s">
        <v>7949</v>
      </c>
      <c r="AI759">
        <v>0</v>
      </c>
      <c r="AJ759">
        <v>0</v>
      </c>
    </row>
    <row r="760" spans="1:38" x14ac:dyDescent="0.25">
      <c r="A760" t="s">
        <v>5918</v>
      </c>
      <c r="B760" t="s">
        <v>4839</v>
      </c>
      <c r="C760" t="s">
        <v>4842</v>
      </c>
      <c r="D760">
        <v>123</v>
      </c>
      <c r="E760" t="s">
        <v>4845</v>
      </c>
      <c r="F760">
        <v>6.91</v>
      </c>
      <c r="G760">
        <v>0</v>
      </c>
      <c r="H760">
        <v>1</v>
      </c>
      <c r="I760" t="s">
        <v>6220</v>
      </c>
      <c r="J760" t="s">
        <v>6676</v>
      </c>
      <c r="K760" t="s">
        <v>6860</v>
      </c>
      <c r="L760" t="s">
        <v>6861</v>
      </c>
      <c r="M760" t="s">
        <v>6908</v>
      </c>
      <c r="N760">
        <v>8</v>
      </c>
      <c r="O760" t="s">
        <v>6973</v>
      </c>
      <c r="P760" t="s">
        <v>7644</v>
      </c>
      <c r="Q760">
        <v>6</v>
      </c>
      <c r="R760">
        <v>1</v>
      </c>
      <c r="S760">
        <v>1.92</v>
      </c>
      <c r="T760">
        <v>1.93</v>
      </c>
      <c r="U760">
        <v>361.4</v>
      </c>
      <c r="V760">
        <v>78.959999999999994</v>
      </c>
      <c r="W760">
        <v>2.0699999999999998</v>
      </c>
      <c r="Y760">
        <v>5.91</v>
      </c>
      <c r="Z760">
        <v>2</v>
      </c>
      <c r="AA760" t="s">
        <v>4250</v>
      </c>
      <c r="AB760">
        <v>0</v>
      </c>
      <c r="AC760">
        <v>1</v>
      </c>
      <c r="AD760">
        <v>5.8233333333333333</v>
      </c>
      <c r="AF760" t="s">
        <v>7949</v>
      </c>
      <c r="AI760">
        <v>0</v>
      </c>
      <c r="AJ760">
        <v>0</v>
      </c>
    </row>
    <row r="761" spans="1:38" x14ac:dyDescent="0.25">
      <c r="A761" t="s">
        <v>5918</v>
      </c>
      <c r="B761" t="s">
        <v>4839</v>
      </c>
      <c r="C761" t="s">
        <v>4842</v>
      </c>
      <c r="D761">
        <v>354</v>
      </c>
      <c r="E761" t="s">
        <v>4845</v>
      </c>
      <c r="F761">
        <v>6.45</v>
      </c>
      <c r="G761">
        <v>0</v>
      </c>
      <c r="H761">
        <v>1</v>
      </c>
      <c r="I761" t="s">
        <v>6220</v>
      </c>
      <c r="J761" t="s">
        <v>6677</v>
      </c>
      <c r="K761" t="s">
        <v>6860</v>
      </c>
      <c r="L761" t="s">
        <v>6861</v>
      </c>
      <c r="M761" t="s">
        <v>6907</v>
      </c>
      <c r="N761">
        <v>9</v>
      </c>
      <c r="O761" t="s">
        <v>6972</v>
      </c>
      <c r="P761" t="s">
        <v>7644</v>
      </c>
      <c r="Q761">
        <v>6</v>
      </c>
      <c r="R761">
        <v>1</v>
      </c>
      <c r="S761">
        <v>1.92</v>
      </c>
      <c r="T761">
        <v>1.93</v>
      </c>
      <c r="U761">
        <v>361.4</v>
      </c>
      <c r="V761">
        <v>78.959999999999994</v>
      </c>
      <c r="W761">
        <v>2.0699999999999998</v>
      </c>
      <c r="Y761">
        <v>5.91</v>
      </c>
      <c r="Z761">
        <v>2</v>
      </c>
      <c r="AA761" t="s">
        <v>4250</v>
      </c>
      <c r="AB761">
        <v>0</v>
      </c>
      <c r="AC761">
        <v>1</v>
      </c>
      <c r="AD761">
        <v>5.8233333333333333</v>
      </c>
      <c r="AF761" t="s">
        <v>7949</v>
      </c>
      <c r="AI761">
        <v>0</v>
      </c>
      <c r="AJ761">
        <v>0</v>
      </c>
    </row>
    <row r="762" spans="1:38" x14ac:dyDescent="0.25">
      <c r="A762" t="s">
        <v>5918</v>
      </c>
      <c r="B762" t="s">
        <v>4839</v>
      </c>
      <c r="C762" t="s">
        <v>4842</v>
      </c>
      <c r="D762">
        <v>354</v>
      </c>
      <c r="E762" t="s">
        <v>4845</v>
      </c>
      <c r="F762">
        <v>6.45</v>
      </c>
      <c r="G762">
        <v>0</v>
      </c>
      <c r="H762">
        <v>1</v>
      </c>
      <c r="I762" t="s">
        <v>6220</v>
      </c>
      <c r="J762" t="s">
        <v>6678</v>
      </c>
      <c r="K762" t="s">
        <v>6860</v>
      </c>
      <c r="L762" t="s">
        <v>6861</v>
      </c>
      <c r="M762" t="s">
        <v>6908</v>
      </c>
      <c r="N762">
        <v>8</v>
      </c>
      <c r="O762" t="s">
        <v>6973</v>
      </c>
      <c r="P762" t="s">
        <v>7644</v>
      </c>
      <c r="Q762">
        <v>6</v>
      </c>
      <c r="R762">
        <v>1</v>
      </c>
      <c r="S762">
        <v>1.92</v>
      </c>
      <c r="T762">
        <v>1.93</v>
      </c>
      <c r="U762">
        <v>361.4</v>
      </c>
      <c r="V762">
        <v>78.959999999999994</v>
      </c>
      <c r="W762">
        <v>2.0699999999999998</v>
      </c>
      <c r="Y762">
        <v>5.91</v>
      </c>
      <c r="Z762">
        <v>2</v>
      </c>
      <c r="AA762" t="s">
        <v>4250</v>
      </c>
      <c r="AB762">
        <v>0</v>
      </c>
      <c r="AC762">
        <v>1</v>
      </c>
      <c r="AD762">
        <v>5.8233333333333333</v>
      </c>
      <c r="AF762" t="s">
        <v>7949</v>
      </c>
      <c r="AI762">
        <v>0</v>
      </c>
      <c r="AJ762">
        <v>0</v>
      </c>
    </row>
    <row r="763" spans="1:38" x14ac:dyDescent="0.25">
      <c r="A763" t="s">
        <v>5919</v>
      </c>
      <c r="B763" t="s">
        <v>4839</v>
      </c>
      <c r="C763" t="s">
        <v>4842</v>
      </c>
      <c r="D763">
        <v>127</v>
      </c>
      <c r="E763" t="s">
        <v>4845</v>
      </c>
      <c r="F763">
        <v>6.9</v>
      </c>
      <c r="G763">
        <v>0.1</v>
      </c>
      <c r="H763">
        <v>2</v>
      </c>
      <c r="I763" t="s">
        <v>6221</v>
      </c>
      <c r="J763" t="s">
        <v>6679</v>
      </c>
      <c r="K763" t="s">
        <v>6860</v>
      </c>
      <c r="L763" t="s">
        <v>6861</v>
      </c>
      <c r="M763" t="s">
        <v>6874</v>
      </c>
      <c r="N763">
        <v>8</v>
      </c>
      <c r="O763" t="s">
        <v>6931</v>
      </c>
      <c r="P763" t="s">
        <v>7645</v>
      </c>
      <c r="Q763">
        <v>8</v>
      </c>
      <c r="R763">
        <v>2</v>
      </c>
      <c r="S763">
        <v>4.26</v>
      </c>
      <c r="T763">
        <v>4.26</v>
      </c>
      <c r="U763">
        <v>478.99</v>
      </c>
      <c r="V763">
        <v>125.07</v>
      </c>
      <c r="W763">
        <v>3.41</v>
      </c>
      <c r="Y763">
        <v>0</v>
      </c>
      <c r="Z763">
        <v>3</v>
      </c>
      <c r="AA763" t="s">
        <v>4250</v>
      </c>
      <c r="AB763">
        <v>0</v>
      </c>
      <c r="AC763">
        <v>4</v>
      </c>
      <c r="AD763">
        <v>2.0200714285714292</v>
      </c>
      <c r="AF763" t="s">
        <v>7949</v>
      </c>
      <c r="AI763">
        <v>0</v>
      </c>
      <c r="AJ763">
        <v>0</v>
      </c>
    </row>
    <row r="764" spans="1:38" x14ac:dyDescent="0.25">
      <c r="A764" t="s">
        <v>5920</v>
      </c>
      <c r="B764" t="s">
        <v>4839</v>
      </c>
      <c r="C764" t="s">
        <v>4842</v>
      </c>
      <c r="D764">
        <v>129</v>
      </c>
      <c r="E764" t="s">
        <v>4845</v>
      </c>
      <c r="F764">
        <v>6.89</v>
      </c>
      <c r="G764">
        <v>0</v>
      </c>
      <c r="H764">
        <v>1</v>
      </c>
      <c r="I764" t="s">
        <v>6220</v>
      </c>
      <c r="K764" t="s">
        <v>6860</v>
      </c>
      <c r="L764" t="s">
        <v>6861</v>
      </c>
      <c r="M764" t="s">
        <v>6892</v>
      </c>
      <c r="N764">
        <v>9</v>
      </c>
      <c r="O764" t="s">
        <v>6951</v>
      </c>
      <c r="P764" t="s">
        <v>7646</v>
      </c>
      <c r="Q764">
        <v>8</v>
      </c>
      <c r="R764">
        <v>4</v>
      </c>
      <c r="S764">
        <v>3.45</v>
      </c>
      <c r="T764">
        <v>3.56</v>
      </c>
      <c r="U764">
        <v>727.88</v>
      </c>
      <c r="V764">
        <v>157.38</v>
      </c>
      <c r="W764">
        <v>3.28</v>
      </c>
      <c r="X764">
        <v>13.53</v>
      </c>
      <c r="Y764">
        <v>6.86</v>
      </c>
      <c r="Z764">
        <v>4</v>
      </c>
      <c r="AA764" t="s">
        <v>4250</v>
      </c>
      <c r="AB764">
        <v>1</v>
      </c>
      <c r="AC764">
        <v>14</v>
      </c>
      <c r="AD764">
        <v>1.9950000000000001</v>
      </c>
      <c r="AF764" t="s">
        <v>7949</v>
      </c>
      <c r="AI764">
        <v>0</v>
      </c>
      <c r="AJ764">
        <v>0</v>
      </c>
      <c r="AK764" t="s">
        <v>7976</v>
      </c>
      <c r="AL764" t="s">
        <v>7976</v>
      </c>
    </row>
    <row r="765" spans="1:38" x14ac:dyDescent="0.25">
      <c r="A765" t="s">
        <v>5921</v>
      </c>
      <c r="B765" t="s">
        <v>4839</v>
      </c>
      <c r="C765" t="s">
        <v>4842</v>
      </c>
      <c r="D765">
        <v>129</v>
      </c>
      <c r="E765" t="s">
        <v>4845</v>
      </c>
      <c r="F765">
        <v>6.89</v>
      </c>
      <c r="G765">
        <v>0.13</v>
      </c>
      <c r="H765">
        <v>2</v>
      </c>
      <c r="I765" t="s">
        <v>6221</v>
      </c>
      <c r="J765" t="s">
        <v>6680</v>
      </c>
      <c r="K765" t="s">
        <v>6860</v>
      </c>
      <c r="L765" t="s">
        <v>6861</v>
      </c>
      <c r="M765" t="s">
        <v>6874</v>
      </c>
      <c r="N765">
        <v>8</v>
      </c>
      <c r="O765" t="s">
        <v>6931</v>
      </c>
      <c r="P765" t="s">
        <v>7647</v>
      </c>
      <c r="Q765">
        <v>7</v>
      </c>
      <c r="R765">
        <v>2</v>
      </c>
      <c r="S765">
        <v>3.02</v>
      </c>
      <c r="T765">
        <v>3.02</v>
      </c>
      <c r="U765">
        <v>451.96</v>
      </c>
      <c r="V765">
        <v>112.18</v>
      </c>
      <c r="W765">
        <v>3.44</v>
      </c>
      <c r="Y765">
        <v>0</v>
      </c>
      <c r="Z765">
        <v>3</v>
      </c>
      <c r="AA765" t="s">
        <v>4250</v>
      </c>
      <c r="AB765">
        <v>0</v>
      </c>
      <c r="AC765">
        <v>3</v>
      </c>
      <c r="AD765">
        <v>3.5838095238095238</v>
      </c>
      <c r="AF765" t="s">
        <v>7949</v>
      </c>
      <c r="AI765">
        <v>0</v>
      </c>
      <c r="AJ765">
        <v>0</v>
      </c>
    </row>
    <row r="766" spans="1:38" x14ac:dyDescent="0.25">
      <c r="A766" t="s">
        <v>5921</v>
      </c>
      <c r="B766" t="s">
        <v>4839</v>
      </c>
      <c r="C766" t="s">
        <v>4842</v>
      </c>
      <c r="D766">
        <v>129</v>
      </c>
      <c r="E766" t="s">
        <v>4845</v>
      </c>
      <c r="F766">
        <v>6.89</v>
      </c>
      <c r="G766">
        <v>0.13</v>
      </c>
      <c r="H766">
        <v>2</v>
      </c>
      <c r="I766" t="s">
        <v>6221</v>
      </c>
      <c r="J766" t="s">
        <v>6681</v>
      </c>
      <c r="K766" t="s">
        <v>6860</v>
      </c>
      <c r="L766" t="s">
        <v>6861</v>
      </c>
      <c r="M766" t="s">
        <v>6874</v>
      </c>
      <c r="N766">
        <v>8</v>
      </c>
      <c r="O766" t="s">
        <v>6931</v>
      </c>
      <c r="P766" t="s">
        <v>7647</v>
      </c>
      <c r="Q766">
        <v>7</v>
      </c>
      <c r="R766">
        <v>2</v>
      </c>
      <c r="S766">
        <v>3.02</v>
      </c>
      <c r="T766">
        <v>3.02</v>
      </c>
      <c r="U766">
        <v>451.96</v>
      </c>
      <c r="V766">
        <v>112.18</v>
      </c>
      <c r="W766">
        <v>3.44</v>
      </c>
      <c r="Y766">
        <v>0</v>
      </c>
      <c r="Z766">
        <v>3</v>
      </c>
      <c r="AA766" t="s">
        <v>4250</v>
      </c>
      <c r="AB766">
        <v>0</v>
      </c>
      <c r="AC766">
        <v>3</v>
      </c>
      <c r="AD766">
        <v>3.5838095238095238</v>
      </c>
      <c r="AF766" t="s">
        <v>7949</v>
      </c>
      <c r="AI766">
        <v>0</v>
      </c>
      <c r="AJ766">
        <v>0</v>
      </c>
    </row>
    <row r="767" spans="1:38" x14ac:dyDescent="0.25">
      <c r="A767" t="s">
        <v>5922</v>
      </c>
      <c r="B767" t="s">
        <v>4839</v>
      </c>
      <c r="C767" t="s">
        <v>4842</v>
      </c>
      <c r="D767">
        <v>130</v>
      </c>
      <c r="E767" t="s">
        <v>4845</v>
      </c>
      <c r="F767">
        <v>6.89</v>
      </c>
      <c r="G767">
        <v>0</v>
      </c>
      <c r="H767">
        <v>1</v>
      </c>
      <c r="I767" t="s">
        <v>6220</v>
      </c>
      <c r="K767" t="s">
        <v>6860</v>
      </c>
      <c r="L767" t="s">
        <v>6861</v>
      </c>
      <c r="M767" t="s">
        <v>6881</v>
      </c>
      <c r="N767">
        <v>9</v>
      </c>
      <c r="O767" t="s">
        <v>6940</v>
      </c>
      <c r="P767" t="s">
        <v>7648</v>
      </c>
      <c r="Q767">
        <v>8</v>
      </c>
      <c r="R767">
        <v>4</v>
      </c>
      <c r="S767">
        <v>4.4800000000000004</v>
      </c>
      <c r="T767">
        <v>4.4800000000000004</v>
      </c>
      <c r="U767">
        <v>835.97</v>
      </c>
      <c r="V767">
        <v>172.24</v>
      </c>
      <c r="W767">
        <v>5.28</v>
      </c>
      <c r="X767">
        <v>13.04</v>
      </c>
      <c r="Y767">
        <v>0</v>
      </c>
      <c r="Z767">
        <v>4</v>
      </c>
      <c r="AA767" t="s">
        <v>4250</v>
      </c>
      <c r="AB767">
        <v>2</v>
      </c>
      <c r="AC767">
        <v>20</v>
      </c>
      <c r="AD767">
        <v>1.26</v>
      </c>
      <c r="AF767" t="s">
        <v>7949</v>
      </c>
      <c r="AI767">
        <v>0</v>
      </c>
      <c r="AJ767">
        <v>0</v>
      </c>
      <c r="AK767" t="s">
        <v>7969</v>
      </c>
      <c r="AL767" t="s">
        <v>7969</v>
      </c>
    </row>
    <row r="768" spans="1:38" x14ac:dyDescent="0.25">
      <c r="A768" t="s">
        <v>5923</v>
      </c>
      <c r="B768" t="s">
        <v>4839</v>
      </c>
      <c r="C768" t="s">
        <v>4842</v>
      </c>
      <c r="D768">
        <v>130</v>
      </c>
      <c r="E768" t="s">
        <v>4845</v>
      </c>
      <c r="F768">
        <v>6.89</v>
      </c>
      <c r="G768">
        <v>0.15</v>
      </c>
      <c r="H768">
        <v>2</v>
      </c>
      <c r="I768" t="s">
        <v>6220</v>
      </c>
      <c r="K768" t="s">
        <v>6860</v>
      </c>
      <c r="L768" t="s">
        <v>6861</v>
      </c>
      <c r="M768" t="s">
        <v>6895</v>
      </c>
      <c r="N768">
        <v>9</v>
      </c>
      <c r="O768" t="s">
        <v>6954</v>
      </c>
      <c r="P768" t="s">
        <v>7649</v>
      </c>
      <c r="Q768">
        <v>3</v>
      </c>
      <c r="R768">
        <v>3</v>
      </c>
      <c r="S768">
        <v>5.18</v>
      </c>
      <c r="T768">
        <v>5.19</v>
      </c>
      <c r="U768">
        <v>438.62</v>
      </c>
      <c r="V768">
        <v>85.29</v>
      </c>
      <c r="W768">
        <v>4.46</v>
      </c>
      <c r="Y768">
        <v>5.3</v>
      </c>
      <c r="Z768">
        <v>1</v>
      </c>
      <c r="AA768" t="s">
        <v>4250</v>
      </c>
      <c r="AB768">
        <v>0</v>
      </c>
      <c r="AC768">
        <v>7</v>
      </c>
      <c r="AD768">
        <v>2.6050952380952381</v>
      </c>
      <c r="AF768" t="s">
        <v>7949</v>
      </c>
      <c r="AI768">
        <v>0</v>
      </c>
      <c r="AJ768">
        <v>0</v>
      </c>
      <c r="AK768" t="s">
        <v>7977</v>
      </c>
      <c r="AL768" t="s">
        <v>7977</v>
      </c>
    </row>
    <row r="769" spans="1:38" x14ac:dyDescent="0.25">
      <c r="A769" t="s">
        <v>5924</v>
      </c>
      <c r="B769" t="s">
        <v>4839</v>
      </c>
      <c r="C769" t="s">
        <v>4842</v>
      </c>
      <c r="D769">
        <v>130</v>
      </c>
      <c r="E769" t="s">
        <v>4845</v>
      </c>
      <c r="F769">
        <v>6.89</v>
      </c>
      <c r="G769">
        <v>0.48</v>
      </c>
      <c r="H769">
        <v>2</v>
      </c>
      <c r="I769" t="s">
        <v>6221</v>
      </c>
      <c r="K769" t="s">
        <v>6860</v>
      </c>
      <c r="L769" t="s">
        <v>6861</v>
      </c>
      <c r="M769" t="s">
        <v>6900</v>
      </c>
      <c r="N769">
        <v>9</v>
      </c>
      <c r="O769" t="s">
        <v>6962</v>
      </c>
      <c r="P769" t="s">
        <v>7650</v>
      </c>
      <c r="Q769">
        <v>3</v>
      </c>
      <c r="R769">
        <v>2</v>
      </c>
      <c r="S769">
        <v>2.4500000000000002</v>
      </c>
      <c r="T769">
        <v>2.46</v>
      </c>
      <c r="U769">
        <v>330.39</v>
      </c>
      <c r="V769">
        <v>79.98</v>
      </c>
      <c r="W769">
        <v>2.83</v>
      </c>
      <c r="Y769">
        <v>5.07</v>
      </c>
      <c r="Z769">
        <v>2</v>
      </c>
      <c r="AA769" t="s">
        <v>4250</v>
      </c>
      <c r="AB769">
        <v>0</v>
      </c>
      <c r="AC769">
        <v>3</v>
      </c>
      <c r="AD769">
        <v>5.2750000000000004</v>
      </c>
      <c r="AF769" t="s">
        <v>7949</v>
      </c>
      <c r="AI769">
        <v>0</v>
      </c>
      <c r="AJ769">
        <v>0</v>
      </c>
      <c r="AK769" t="s">
        <v>7981</v>
      </c>
      <c r="AL769" t="s">
        <v>7981</v>
      </c>
    </row>
    <row r="770" spans="1:38" x14ac:dyDescent="0.25">
      <c r="A770" t="s">
        <v>5925</v>
      </c>
      <c r="B770" t="s">
        <v>4839</v>
      </c>
      <c r="C770" t="s">
        <v>4842</v>
      </c>
      <c r="D770">
        <v>130</v>
      </c>
      <c r="E770" t="s">
        <v>4845</v>
      </c>
      <c r="F770">
        <v>6.89</v>
      </c>
      <c r="G770">
        <v>0</v>
      </c>
      <c r="H770">
        <v>1</v>
      </c>
      <c r="I770" t="s">
        <v>6220</v>
      </c>
      <c r="K770" t="s">
        <v>6860</v>
      </c>
      <c r="L770" t="s">
        <v>6861</v>
      </c>
      <c r="M770" t="s">
        <v>6896</v>
      </c>
      <c r="N770">
        <v>9</v>
      </c>
      <c r="O770" t="s">
        <v>6957</v>
      </c>
      <c r="P770" t="s">
        <v>7651</v>
      </c>
      <c r="Q770">
        <v>3</v>
      </c>
      <c r="R770">
        <v>3</v>
      </c>
      <c r="S770">
        <v>2.06</v>
      </c>
      <c r="T770">
        <v>2.06</v>
      </c>
      <c r="U770">
        <v>516.35</v>
      </c>
      <c r="V770">
        <v>99.82</v>
      </c>
      <c r="W770">
        <v>4.57</v>
      </c>
      <c r="X770">
        <v>13.05</v>
      </c>
      <c r="Y770">
        <v>3.21</v>
      </c>
      <c r="Z770">
        <v>2</v>
      </c>
      <c r="AA770" t="s">
        <v>4250</v>
      </c>
      <c r="AB770">
        <v>1</v>
      </c>
      <c r="AC770">
        <v>5</v>
      </c>
      <c r="AD770">
        <v>3.8093333333333339</v>
      </c>
      <c r="AF770" t="s">
        <v>7949</v>
      </c>
      <c r="AI770">
        <v>0</v>
      </c>
      <c r="AJ770">
        <v>0</v>
      </c>
      <c r="AK770" t="s">
        <v>7978</v>
      </c>
      <c r="AL770" t="s">
        <v>7978</v>
      </c>
    </row>
    <row r="771" spans="1:38" x14ac:dyDescent="0.25">
      <c r="A771" t="s">
        <v>5925</v>
      </c>
      <c r="B771" t="s">
        <v>4839</v>
      </c>
      <c r="C771" t="s">
        <v>4842</v>
      </c>
      <c r="D771">
        <v>600</v>
      </c>
      <c r="E771" t="s">
        <v>4845</v>
      </c>
      <c r="F771">
        <v>6.22</v>
      </c>
      <c r="G771">
        <v>0</v>
      </c>
      <c r="H771">
        <v>1</v>
      </c>
      <c r="I771" t="s">
        <v>6220</v>
      </c>
      <c r="K771" t="s">
        <v>6860</v>
      </c>
      <c r="L771" t="s">
        <v>6861</v>
      </c>
      <c r="M771" t="s">
        <v>6911</v>
      </c>
      <c r="N771">
        <v>9</v>
      </c>
      <c r="O771" t="s">
        <v>6977</v>
      </c>
      <c r="P771" t="s">
        <v>7651</v>
      </c>
      <c r="Q771">
        <v>3</v>
      </c>
      <c r="R771">
        <v>3</v>
      </c>
      <c r="S771">
        <v>2.06</v>
      </c>
      <c r="T771">
        <v>2.06</v>
      </c>
      <c r="U771">
        <v>516.35</v>
      </c>
      <c r="V771">
        <v>99.82</v>
      </c>
      <c r="W771">
        <v>4.57</v>
      </c>
      <c r="X771">
        <v>13.05</v>
      </c>
      <c r="Y771">
        <v>3.21</v>
      </c>
      <c r="Z771">
        <v>2</v>
      </c>
      <c r="AA771" t="s">
        <v>4250</v>
      </c>
      <c r="AB771">
        <v>1</v>
      </c>
      <c r="AC771">
        <v>5</v>
      </c>
      <c r="AD771">
        <v>3.8093333333333339</v>
      </c>
      <c r="AF771" t="s">
        <v>7949</v>
      </c>
      <c r="AI771">
        <v>0</v>
      </c>
      <c r="AJ771">
        <v>0</v>
      </c>
      <c r="AK771" t="s">
        <v>7978</v>
      </c>
      <c r="AL771" t="s">
        <v>7978</v>
      </c>
    </row>
    <row r="772" spans="1:38" x14ac:dyDescent="0.25">
      <c r="A772" t="s">
        <v>5926</v>
      </c>
      <c r="B772" t="s">
        <v>4839</v>
      </c>
      <c r="C772" t="s">
        <v>4842</v>
      </c>
      <c r="D772">
        <v>130</v>
      </c>
      <c r="E772" t="s">
        <v>4845</v>
      </c>
      <c r="F772">
        <v>6.89</v>
      </c>
      <c r="G772">
        <v>0</v>
      </c>
      <c r="H772">
        <v>1</v>
      </c>
      <c r="I772" t="s">
        <v>6220</v>
      </c>
      <c r="J772" t="s">
        <v>6682</v>
      </c>
      <c r="K772" t="s">
        <v>6860</v>
      </c>
      <c r="L772" t="s">
        <v>6861</v>
      </c>
      <c r="M772" t="s">
        <v>6882</v>
      </c>
      <c r="N772">
        <v>8</v>
      </c>
      <c r="O772" t="s">
        <v>6941</v>
      </c>
      <c r="P772" t="s">
        <v>7652</v>
      </c>
      <c r="Q772">
        <v>7</v>
      </c>
      <c r="R772">
        <v>2</v>
      </c>
      <c r="S772">
        <v>-0.05</v>
      </c>
      <c r="T772">
        <v>-0.03</v>
      </c>
      <c r="U772">
        <v>450.97</v>
      </c>
      <c r="V772">
        <v>115.93</v>
      </c>
      <c r="W772">
        <v>3.09</v>
      </c>
      <c r="Y772">
        <v>6.16</v>
      </c>
      <c r="Z772">
        <v>2</v>
      </c>
      <c r="AA772" t="s">
        <v>4250</v>
      </c>
      <c r="AB772">
        <v>0</v>
      </c>
      <c r="AC772">
        <v>2</v>
      </c>
      <c r="AD772">
        <v>3.9858809523809522</v>
      </c>
      <c r="AF772" t="s">
        <v>7949</v>
      </c>
      <c r="AI772">
        <v>0</v>
      </c>
      <c r="AJ772">
        <v>0</v>
      </c>
    </row>
    <row r="773" spans="1:38" x14ac:dyDescent="0.25">
      <c r="A773" t="s">
        <v>5927</v>
      </c>
      <c r="B773" t="s">
        <v>4839</v>
      </c>
      <c r="C773" t="s">
        <v>4842</v>
      </c>
      <c r="D773">
        <v>130</v>
      </c>
      <c r="E773" t="s">
        <v>4845</v>
      </c>
      <c r="F773">
        <v>6.89</v>
      </c>
      <c r="G773">
        <v>0</v>
      </c>
      <c r="H773">
        <v>1</v>
      </c>
      <c r="I773" t="s">
        <v>6220</v>
      </c>
      <c r="J773" t="s">
        <v>6683</v>
      </c>
      <c r="K773" t="s">
        <v>6860</v>
      </c>
      <c r="L773" t="s">
        <v>6861</v>
      </c>
      <c r="M773" t="s">
        <v>6898</v>
      </c>
      <c r="N773">
        <v>8</v>
      </c>
      <c r="O773" t="s">
        <v>6959</v>
      </c>
      <c r="P773" t="s">
        <v>7653</v>
      </c>
      <c r="Q773">
        <v>6</v>
      </c>
      <c r="R773">
        <v>2</v>
      </c>
      <c r="S773">
        <v>-0.63</v>
      </c>
      <c r="T773">
        <v>-0.62</v>
      </c>
      <c r="U773">
        <v>425.39</v>
      </c>
      <c r="V773">
        <v>102.49</v>
      </c>
      <c r="W773">
        <v>3.22</v>
      </c>
      <c r="X773">
        <v>8.99</v>
      </c>
      <c r="Y773">
        <v>2.81</v>
      </c>
      <c r="Z773">
        <v>2</v>
      </c>
      <c r="AA773" t="s">
        <v>4250</v>
      </c>
      <c r="AB773">
        <v>0</v>
      </c>
      <c r="AC773">
        <v>4</v>
      </c>
      <c r="AD773">
        <v>4.6165952380952389</v>
      </c>
      <c r="AF773" t="s">
        <v>7949</v>
      </c>
      <c r="AI773">
        <v>0</v>
      </c>
      <c r="AJ773">
        <v>0</v>
      </c>
    </row>
    <row r="774" spans="1:38" x14ac:dyDescent="0.25">
      <c r="A774" t="s">
        <v>5928</v>
      </c>
      <c r="B774" t="s">
        <v>4839</v>
      </c>
      <c r="C774" t="s">
        <v>4842</v>
      </c>
      <c r="D774">
        <v>130</v>
      </c>
      <c r="E774" t="s">
        <v>4845</v>
      </c>
      <c r="F774">
        <v>6.89</v>
      </c>
      <c r="G774">
        <v>0</v>
      </c>
      <c r="H774">
        <v>1</v>
      </c>
      <c r="I774" t="s">
        <v>6220</v>
      </c>
      <c r="J774" t="s">
        <v>6684</v>
      </c>
      <c r="K774" t="s">
        <v>6860</v>
      </c>
      <c r="L774" t="s">
        <v>6861</v>
      </c>
      <c r="M774" t="s">
        <v>6898</v>
      </c>
      <c r="N774">
        <v>8</v>
      </c>
      <c r="O774" t="s">
        <v>6959</v>
      </c>
      <c r="P774" t="s">
        <v>7654</v>
      </c>
      <c r="Q774">
        <v>6</v>
      </c>
      <c r="R774">
        <v>2</v>
      </c>
      <c r="S774">
        <v>-1.47</v>
      </c>
      <c r="T774">
        <v>-1.45</v>
      </c>
      <c r="U774">
        <v>425.39</v>
      </c>
      <c r="V774">
        <v>102.49</v>
      </c>
      <c r="W774">
        <v>3.22</v>
      </c>
      <c r="X774">
        <v>10.57</v>
      </c>
      <c r="Y774">
        <v>2.82</v>
      </c>
      <c r="Z774">
        <v>2</v>
      </c>
      <c r="AA774" t="s">
        <v>4250</v>
      </c>
      <c r="AB774">
        <v>0</v>
      </c>
      <c r="AC774">
        <v>4</v>
      </c>
      <c r="AD774">
        <v>4.6165952380952389</v>
      </c>
      <c r="AF774" t="s">
        <v>7949</v>
      </c>
      <c r="AI774">
        <v>0</v>
      </c>
      <c r="AJ774">
        <v>0</v>
      </c>
    </row>
    <row r="775" spans="1:38" x14ac:dyDescent="0.25">
      <c r="A775" t="s">
        <v>5929</v>
      </c>
      <c r="B775" t="s">
        <v>4839</v>
      </c>
      <c r="C775" t="s">
        <v>4842</v>
      </c>
      <c r="D775">
        <v>132</v>
      </c>
      <c r="E775" t="s">
        <v>4845</v>
      </c>
      <c r="F775">
        <v>6.88</v>
      </c>
      <c r="G775">
        <v>0</v>
      </c>
      <c r="H775">
        <v>1</v>
      </c>
      <c r="I775" t="s">
        <v>6220</v>
      </c>
      <c r="K775" t="s">
        <v>6860</v>
      </c>
      <c r="M775" t="s">
        <v>6865</v>
      </c>
      <c r="N775">
        <v>8</v>
      </c>
      <c r="O775" t="s">
        <v>6935</v>
      </c>
      <c r="P775" t="s">
        <v>7655</v>
      </c>
      <c r="Q775">
        <v>5</v>
      </c>
      <c r="R775">
        <v>2</v>
      </c>
      <c r="S775">
        <v>3.19</v>
      </c>
      <c r="T775">
        <v>3.23</v>
      </c>
      <c r="U775">
        <v>463.51</v>
      </c>
      <c r="V775">
        <v>83.22</v>
      </c>
      <c r="W775">
        <v>3.89</v>
      </c>
      <c r="Y775">
        <v>6.8</v>
      </c>
      <c r="Z775">
        <v>3</v>
      </c>
      <c r="AA775" t="s">
        <v>4250</v>
      </c>
      <c r="AB775">
        <v>0</v>
      </c>
      <c r="AC775">
        <v>3</v>
      </c>
      <c r="AD775">
        <v>4.050642857142857</v>
      </c>
      <c r="AF775" t="s">
        <v>7949</v>
      </c>
      <c r="AI775">
        <v>0</v>
      </c>
      <c r="AJ775">
        <v>0</v>
      </c>
      <c r="AK775" t="s">
        <v>7967</v>
      </c>
      <c r="AL775" t="s">
        <v>7967</v>
      </c>
    </row>
    <row r="776" spans="1:38" x14ac:dyDescent="0.25">
      <c r="A776" t="s">
        <v>5930</v>
      </c>
      <c r="B776" t="s">
        <v>4839</v>
      </c>
      <c r="C776" t="s">
        <v>4842</v>
      </c>
      <c r="D776">
        <v>132</v>
      </c>
      <c r="E776" t="s">
        <v>4845</v>
      </c>
      <c r="F776">
        <v>6.88</v>
      </c>
      <c r="G776">
        <v>0.28999999999999998</v>
      </c>
      <c r="H776">
        <v>2</v>
      </c>
      <c r="I776" t="s">
        <v>6221</v>
      </c>
      <c r="J776" t="s">
        <v>6685</v>
      </c>
      <c r="K776" t="s">
        <v>6860</v>
      </c>
      <c r="L776" t="s">
        <v>6861</v>
      </c>
      <c r="M776" t="s">
        <v>6874</v>
      </c>
      <c r="N776">
        <v>8</v>
      </c>
      <c r="O776" t="s">
        <v>6931</v>
      </c>
      <c r="P776" t="s">
        <v>7656</v>
      </c>
      <c r="Q776">
        <v>5</v>
      </c>
      <c r="R776">
        <v>2</v>
      </c>
      <c r="S776">
        <v>3.01</v>
      </c>
      <c r="T776">
        <v>3.01</v>
      </c>
      <c r="U776">
        <v>430.53</v>
      </c>
      <c r="V776">
        <v>86.15</v>
      </c>
      <c r="W776">
        <v>3.63</v>
      </c>
      <c r="Y776">
        <v>3.58</v>
      </c>
      <c r="Z776">
        <v>3</v>
      </c>
      <c r="AA776" t="s">
        <v>4250</v>
      </c>
      <c r="AB776">
        <v>0</v>
      </c>
      <c r="AC776">
        <v>3</v>
      </c>
      <c r="AD776">
        <v>4.4862142857142864</v>
      </c>
      <c r="AF776" t="s">
        <v>7949</v>
      </c>
      <c r="AI776">
        <v>0</v>
      </c>
      <c r="AJ776">
        <v>0</v>
      </c>
    </row>
    <row r="777" spans="1:38" x14ac:dyDescent="0.25">
      <c r="A777" t="s">
        <v>5931</v>
      </c>
      <c r="B777" t="s">
        <v>4839</v>
      </c>
      <c r="C777" t="s">
        <v>4842</v>
      </c>
      <c r="D777">
        <v>134</v>
      </c>
      <c r="E777" t="s">
        <v>4845</v>
      </c>
      <c r="F777">
        <v>6.87</v>
      </c>
      <c r="G777">
        <v>0</v>
      </c>
      <c r="H777">
        <v>1</v>
      </c>
      <c r="I777" t="s">
        <v>6220</v>
      </c>
      <c r="K777" t="s">
        <v>6860</v>
      </c>
      <c r="L777" t="s">
        <v>6861</v>
      </c>
      <c r="M777" t="s">
        <v>6909</v>
      </c>
      <c r="N777">
        <v>9</v>
      </c>
      <c r="O777" t="s">
        <v>6975</v>
      </c>
      <c r="P777" t="s">
        <v>7657</v>
      </c>
      <c r="Q777">
        <v>6</v>
      </c>
      <c r="R777">
        <v>1</v>
      </c>
      <c r="S777">
        <v>1.81</v>
      </c>
      <c r="T777">
        <v>1.88</v>
      </c>
      <c r="U777">
        <v>366.46</v>
      </c>
      <c r="V777">
        <v>82.62</v>
      </c>
      <c r="W777">
        <v>2.82</v>
      </c>
      <c r="Y777">
        <v>6.71</v>
      </c>
      <c r="Z777">
        <v>2</v>
      </c>
      <c r="AA777" t="s">
        <v>4250</v>
      </c>
      <c r="AB777">
        <v>0</v>
      </c>
      <c r="AC777">
        <v>2</v>
      </c>
      <c r="AD777">
        <v>5.7871904761904762</v>
      </c>
      <c r="AF777" t="s">
        <v>7949</v>
      </c>
      <c r="AI777">
        <v>0</v>
      </c>
      <c r="AJ777">
        <v>0</v>
      </c>
      <c r="AK777" t="s">
        <v>7989</v>
      </c>
      <c r="AL777" t="s">
        <v>7989</v>
      </c>
    </row>
    <row r="778" spans="1:38" x14ac:dyDescent="0.25">
      <c r="A778" t="s">
        <v>5932</v>
      </c>
      <c r="B778" t="s">
        <v>4839</v>
      </c>
      <c r="C778" t="s">
        <v>4842</v>
      </c>
      <c r="D778">
        <v>136</v>
      </c>
      <c r="E778" t="s">
        <v>4845</v>
      </c>
      <c r="F778">
        <v>6.87</v>
      </c>
      <c r="G778">
        <v>0.51</v>
      </c>
      <c r="H778">
        <v>2</v>
      </c>
      <c r="I778" t="s">
        <v>6220</v>
      </c>
      <c r="K778" t="s">
        <v>6860</v>
      </c>
      <c r="L778" t="s">
        <v>6861</v>
      </c>
      <c r="M778" t="s">
        <v>6864</v>
      </c>
      <c r="N778">
        <v>9</v>
      </c>
      <c r="O778" t="s">
        <v>6938</v>
      </c>
      <c r="P778" t="s">
        <v>7658</v>
      </c>
      <c r="Q778">
        <v>7</v>
      </c>
      <c r="R778">
        <v>5</v>
      </c>
      <c r="S778">
        <v>3.28</v>
      </c>
      <c r="T778">
        <v>3.28</v>
      </c>
      <c r="U778">
        <v>687.9</v>
      </c>
      <c r="V778">
        <v>174.01</v>
      </c>
      <c r="W778">
        <v>3.21</v>
      </c>
      <c r="X778">
        <v>13.78</v>
      </c>
      <c r="Y778">
        <v>0</v>
      </c>
      <c r="Z778">
        <v>2</v>
      </c>
      <c r="AA778" t="s">
        <v>4250</v>
      </c>
      <c r="AB778">
        <v>1</v>
      </c>
      <c r="AC778">
        <v>17</v>
      </c>
      <c r="AD778">
        <v>2.2200000000000002</v>
      </c>
      <c r="AF778" t="s">
        <v>7949</v>
      </c>
      <c r="AI778">
        <v>0</v>
      </c>
      <c r="AJ778">
        <v>0</v>
      </c>
      <c r="AK778" t="s">
        <v>7968</v>
      </c>
      <c r="AL778" t="s">
        <v>7968</v>
      </c>
    </row>
    <row r="779" spans="1:38" x14ac:dyDescent="0.25">
      <c r="A779" t="s">
        <v>5933</v>
      </c>
      <c r="B779" t="s">
        <v>4839</v>
      </c>
      <c r="C779" t="s">
        <v>4842</v>
      </c>
      <c r="D779">
        <v>137</v>
      </c>
      <c r="E779" t="s">
        <v>4845</v>
      </c>
      <c r="F779">
        <v>6.86</v>
      </c>
      <c r="G779">
        <v>0</v>
      </c>
      <c r="H779">
        <v>1</v>
      </c>
      <c r="I779" t="s">
        <v>6220</v>
      </c>
      <c r="J779" t="s">
        <v>6686</v>
      </c>
      <c r="K779" t="s">
        <v>6860</v>
      </c>
      <c r="L779" t="s">
        <v>6861</v>
      </c>
      <c r="M779" t="s">
        <v>6907</v>
      </c>
      <c r="N779">
        <v>9</v>
      </c>
      <c r="O779" t="s">
        <v>6972</v>
      </c>
      <c r="P779" t="s">
        <v>7659</v>
      </c>
      <c r="Q779">
        <v>7</v>
      </c>
      <c r="R779">
        <v>1</v>
      </c>
      <c r="S779">
        <v>1.39</v>
      </c>
      <c r="T779">
        <v>1.4</v>
      </c>
      <c r="U779">
        <v>352.39</v>
      </c>
      <c r="V779">
        <v>91.85</v>
      </c>
      <c r="W779">
        <v>1.87</v>
      </c>
      <c r="Y779">
        <v>5.94</v>
      </c>
      <c r="Z779">
        <v>2</v>
      </c>
      <c r="AA779" t="s">
        <v>4250</v>
      </c>
      <c r="AB779">
        <v>0</v>
      </c>
      <c r="AC779">
        <v>1</v>
      </c>
      <c r="AD779">
        <v>5.7716666666666674</v>
      </c>
      <c r="AF779" t="s">
        <v>7949</v>
      </c>
      <c r="AI779">
        <v>0</v>
      </c>
      <c r="AJ779">
        <v>0</v>
      </c>
    </row>
    <row r="780" spans="1:38" x14ac:dyDescent="0.25">
      <c r="A780" t="s">
        <v>5933</v>
      </c>
      <c r="B780" t="s">
        <v>4839</v>
      </c>
      <c r="C780" t="s">
        <v>4842</v>
      </c>
      <c r="D780">
        <v>137</v>
      </c>
      <c r="E780" t="s">
        <v>4845</v>
      </c>
      <c r="F780">
        <v>6.86</v>
      </c>
      <c r="G780">
        <v>0</v>
      </c>
      <c r="H780">
        <v>1</v>
      </c>
      <c r="I780" t="s">
        <v>6220</v>
      </c>
      <c r="J780" t="s">
        <v>6687</v>
      </c>
      <c r="K780" t="s">
        <v>6860</v>
      </c>
      <c r="L780" t="s">
        <v>6861</v>
      </c>
      <c r="M780" t="s">
        <v>6908</v>
      </c>
      <c r="N780">
        <v>8</v>
      </c>
      <c r="O780" t="s">
        <v>6973</v>
      </c>
      <c r="P780" t="s">
        <v>7659</v>
      </c>
      <c r="Q780">
        <v>7</v>
      </c>
      <c r="R780">
        <v>1</v>
      </c>
      <c r="S780">
        <v>1.39</v>
      </c>
      <c r="T780">
        <v>1.4</v>
      </c>
      <c r="U780">
        <v>352.39</v>
      </c>
      <c r="V780">
        <v>91.85</v>
      </c>
      <c r="W780">
        <v>1.87</v>
      </c>
      <c r="Y780">
        <v>5.94</v>
      </c>
      <c r="Z780">
        <v>2</v>
      </c>
      <c r="AA780" t="s">
        <v>4250</v>
      </c>
      <c r="AB780">
        <v>0</v>
      </c>
      <c r="AC780">
        <v>1</v>
      </c>
      <c r="AD780">
        <v>5.7716666666666674</v>
      </c>
      <c r="AF780" t="s">
        <v>7949</v>
      </c>
      <c r="AI780">
        <v>0</v>
      </c>
      <c r="AJ780">
        <v>0</v>
      </c>
    </row>
    <row r="781" spans="1:38" x14ac:dyDescent="0.25">
      <c r="A781" t="s">
        <v>5934</v>
      </c>
      <c r="B781" t="s">
        <v>4839</v>
      </c>
      <c r="C781" t="s">
        <v>4842</v>
      </c>
      <c r="D781">
        <v>137</v>
      </c>
      <c r="E781" t="s">
        <v>4845</v>
      </c>
      <c r="F781">
        <v>6.86</v>
      </c>
      <c r="G781">
        <v>0</v>
      </c>
      <c r="H781">
        <v>1</v>
      </c>
      <c r="I781" t="s">
        <v>6220</v>
      </c>
      <c r="J781" t="s">
        <v>6688</v>
      </c>
      <c r="K781" t="s">
        <v>6860</v>
      </c>
      <c r="L781" t="s">
        <v>6861</v>
      </c>
      <c r="M781" t="s">
        <v>6890</v>
      </c>
      <c r="N781">
        <v>9</v>
      </c>
      <c r="O781" t="s">
        <v>6949</v>
      </c>
      <c r="P781" t="s">
        <v>7660</v>
      </c>
      <c r="Q781">
        <v>8</v>
      </c>
      <c r="R781">
        <v>1</v>
      </c>
      <c r="S781">
        <v>3.3</v>
      </c>
      <c r="T781">
        <v>3.33</v>
      </c>
      <c r="U781">
        <v>414.44</v>
      </c>
      <c r="V781">
        <v>106.17</v>
      </c>
      <c r="W781">
        <v>1.1399999999999999</v>
      </c>
      <c r="Y781">
        <v>6.24</v>
      </c>
      <c r="Z781">
        <v>2</v>
      </c>
      <c r="AA781" t="s">
        <v>4250</v>
      </c>
      <c r="AB781">
        <v>0</v>
      </c>
      <c r="AC781">
        <v>5</v>
      </c>
      <c r="AD781">
        <v>4.090476190476191</v>
      </c>
      <c r="AF781" t="s">
        <v>7949</v>
      </c>
      <c r="AI781">
        <v>0</v>
      </c>
      <c r="AJ781">
        <v>0</v>
      </c>
    </row>
    <row r="782" spans="1:38" x14ac:dyDescent="0.25">
      <c r="A782" t="s">
        <v>5935</v>
      </c>
      <c r="B782" t="s">
        <v>4839</v>
      </c>
      <c r="C782" t="s">
        <v>4842</v>
      </c>
      <c r="D782">
        <v>137.9</v>
      </c>
      <c r="E782" t="s">
        <v>4845</v>
      </c>
      <c r="F782">
        <v>6.86</v>
      </c>
      <c r="G782">
        <v>0.46</v>
      </c>
      <c r="H782">
        <v>2</v>
      </c>
      <c r="I782" t="s">
        <v>6220</v>
      </c>
      <c r="J782" t="s">
        <v>6689</v>
      </c>
      <c r="K782" t="s">
        <v>6860</v>
      </c>
      <c r="L782" t="s">
        <v>6861</v>
      </c>
      <c r="M782" t="s">
        <v>6893</v>
      </c>
      <c r="N782">
        <v>8</v>
      </c>
      <c r="O782" t="s">
        <v>6952</v>
      </c>
      <c r="P782" t="s">
        <v>7661</v>
      </c>
      <c r="Q782">
        <v>9</v>
      </c>
      <c r="R782">
        <v>2</v>
      </c>
      <c r="S782">
        <v>2.4300000000000002</v>
      </c>
      <c r="T782">
        <v>2.4300000000000002</v>
      </c>
      <c r="U782">
        <v>510</v>
      </c>
      <c r="V782">
        <v>138.47999999999999</v>
      </c>
      <c r="W782">
        <v>2.85</v>
      </c>
      <c r="Y782">
        <v>0</v>
      </c>
      <c r="Z782">
        <v>3</v>
      </c>
      <c r="AA782" t="s">
        <v>4250</v>
      </c>
      <c r="AB782">
        <v>1</v>
      </c>
      <c r="AC782">
        <v>5</v>
      </c>
      <c r="AD782">
        <v>3.2850000000000001</v>
      </c>
      <c r="AF782" t="s">
        <v>7949</v>
      </c>
      <c r="AI782">
        <v>0</v>
      </c>
      <c r="AJ782">
        <v>0</v>
      </c>
    </row>
    <row r="783" spans="1:38" x14ac:dyDescent="0.25">
      <c r="A783" t="s">
        <v>5936</v>
      </c>
      <c r="B783" t="s">
        <v>4839</v>
      </c>
      <c r="C783" t="s">
        <v>4842</v>
      </c>
      <c r="D783">
        <v>138</v>
      </c>
      <c r="E783" t="s">
        <v>4845</v>
      </c>
      <c r="F783">
        <v>6.86</v>
      </c>
      <c r="G783">
        <v>0.11</v>
      </c>
      <c r="H783">
        <v>2</v>
      </c>
      <c r="I783" t="s">
        <v>6220</v>
      </c>
      <c r="K783" t="s">
        <v>6860</v>
      </c>
      <c r="L783" t="s">
        <v>6861</v>
      </c>
      <c r="M783" t="s">
        <v>6895</v>
      </c>
      <c r="N783">
        <v>9</v>
      </c>
      <c r="O783" t="s">
        <v>6954</v>
      </c>
      <c r="P783" t="s">
        <v>7662</v>
      </c>
      <c r="Q783">
        <v>3</v>
      </c>
      <c r="R783">
        <v>4</v>
      </c>
      <c r="S783">
        <v>5.72</v>
      </c>
      <c r="T783">
        <v>5.72</v>
      </c>
      <c r="U783">
        <v>459.68</v>
      </c>
      <c r="V783">
        <v>97.32</v>
      </c>
      <c r="W783">
        <v>4.66</v>
      </c>
      <c r="Y783">
        <v>5.3</v>
      </c>
      <c r="Z783">
        <v>0</v>
      </c>
      <c r="AA783" t="s">
        <v>4250</v>
      </c>
      <c r="AB783">
        <v>0</v>
      </c>
      <c r="AC783">
        <v>7</v>
      </c>
      <c r="AD783">
        <v>2.044</v>
      </c>
      <c r="AF783" t="s">
        <v>7949</v>
      </c>
      <c r="AI783">
        <v>0</v>
      </c>
      <c r="AJ783">
        <v>0</v>
      </c>
      <c r="AK783" t="s">
        <v>7977</v>
      </c>
      <c r="AL783" t="s">
        <v>7977</v>
      </c>
    </row>
    <row r="784" spans="1:38" x14ac:dyDescent="0.25">
      <c r="A784" t="s">
        <v>5937</v>
      </c>
      <c r="B784" t="s">
        <v>4839</v>
      </c>
      <c r="C784" t="s">
        <v>4842</v>
      </c>
      <c r="D784">
        <v>140</v>
      </c>
      <c r="E784" t="s">
        <v>4845</v>
      </c>
      <c r="F784">
        <v>6.85</v>
      </c>
      <c r="G784">
        <v>0</v>
      </c>
      <c r="H784">
        <v>1</v>
      </c>
      <c r="I784" t="s">
        <v>6220</v>
      </c>
      <c r="K784" t="s">
        <v>6860</v>
      </c>
      <c r="L784" t="s">
        <v>6861</v>
      </c>
      <c r="M784" t="s">
        <v>6881</v>
      </c>
      <c r="N784">
        <v>9</v>
      </c>
      <c r="O784" t="s">
        <v>6940</v>
      </c>
      <c r="P784" t="s">
        <v>7663</v>
      </c>
      <c r="Q784">
        <v>9</v>
      </c>
      <c r="R784">
        <v>5</v>
      </c>
      <c r="S784">
        <v>3.43</v>
      </c>
      <c r="T784">
        <v>3.84</v>
      </c>
      <c r="U784">
        <v>850.99</v>
      </c>
      <c r="V784">
        <v>198.26</v>
      </c>
      <c r="W784">
        <v>4.22</v>
      </c>
      <c r="X784">
        <v>12.96</v>
      </c>
      <c r="Y784">
        <v>7.58</v>
      </c>
      <c r="Z784">
        <v>4</v>
      </c>
      <c r="AA784" t="s">
        <v>4250</v>
      </c>
      <c r="AB784">
        <v>1</v>
      </c>
      <c r="AC784">
        <v>20</v>
      </c>
      <c r="AD784">
        <v>1.865</v>
      </c>
      <c r="AF784" t="s">
        <v>7949</v>
      </c>
      <c r="AI784">
        <v>0</v>
      </c>
      <c r="AJ784">
        <v>0</v>
      </c>
      <c r="AK784" t="s">
        <v>7969</v>
      </c>
      <c r="AL784" t="s">
        <v>7969</v>
      </c>
    </row>
    <row r="785" spans="1:38" x14ac:dyDescent="0.25">
      <c r="A785" t="s">
        <v>5938</v>
      </c>
      <c r="B785" t="s">
        <v>4839</v>
      </c>
      <c r="C785" t="s">
        <v>4842</v>
      </c>
      <c r="D785">
        <v>140</v>
      </c>
      <c r="E785" t="s">
        <v>4845</v>
      </c>
      <c r="F785">
        <v>6.85</v>
      </c>
      <c r="G785">
        <v>0</v>
      </c>
      <c r="H785">
        <v>1</v>
      </c>
      <c r="I785" t="s">
        <v>6220</v>
      </c>
      <c r="K785" t="s">
        <v>6860</v>
      </c>
      <c r="L785" t="s">
        <v>6861</v>
      </c>
      <c r="M785" t="s">
        <v>6897</v>
      </c>
      <c r="N785">
        <v>9</v>
      </c>
      <c r="O785" t="s">
        <v>6958</v>
      </c>
      <c r="P785" t="s">
        <v>7664</v>
      </c>
      <c r="Q785">
        <v>5</v>
      </c>
      <c r="R785">
        <v>3</v>
      </c>
      <c r="S785">
        <v>4.8499999999999996</v>
      </c>
      <c r="T785">
        <v>4.8499999999999996</v>
      </c>
      <c r="U785">
        <v>468.94</v>
      </c>
      <c r="V785">
        <v>122.97</v>
      </c>
      <c r="W785">
        <v>3.95</v>
      </c>
      <c r="Y785">
        <v>2.37</v>
      </c>
      <c r="Z785">
        <v>3</v>
      </c>
      <c r="AA785" t="s">
        <v>4250</v>
      </c>
      <c r="AB785">
        <v>0</v>
      </c>
      <c r="AC785">
        <v>8</v>
      </c>
      <c r="AD785">
        <v>1.4635238095238099</v>
      </c>
      <c r="AF785" t="s">
        <v>7949</v>
      </c>
      <c r="AI785">
        <v>0</v>
      </c>
      <c r="AJ785">
        <v>0</v>
      </c>
      <c r="AK785" t="s">
        <v>7979</v>
      </c>
      <c r="AL785" t="s">
        <v>7979</v>
      </c>
    </row>
    <row r="786" spans="1:38" x14ac:dyDescent="0.25">
      <c r="A786" t="s">
        <v>5939</v>
      </c>
      <c r="B786" t="s">
        <v>4839</v>
      </c>
      <c r="C786" t="s">
        <v>4842</v>
      </c>
      <c r="D786">
        <v>140</v>
      </c>
      <c r="E786" t="s">
        <v>4845</v>
      </c>
      <c r="F786">
        <v>6.85</v>
      </c>
      <c r="G786">
        <v>0</v>
      </c>
      <c r="H786">
        <v>1</v>
      </c>
      <c r="I786" t="s">
        <v>6220</v>
      </c>
      <c r="K786" t="s">
        <v>6860</v>
      </c>
      <c r="L786" t="s">
        <v>6861</v>
      </c>
      <c r="M786" t="s">
        <v>6896</v>
      </c>
      <c r="N786">
        <v>9</v>
      </c>
      <c r="O786" t="s">
        <v>6957</v>
      </c>
      <c r="P786" t="s">
        <v>7665</v>
      </c>
      <c r="Q786">
        <v>5</v>
      </c>
      <c r="R786">
        <v>3</v>
      </c>
      <c r="S786">
        <v>2.16</v>
      </c>
      <c r="T786">
        <v>2.2200000000000002</v>
      </c>
      <c r="U786">
        <v>521.45000000000005</v>
      </c>
      <c r="V786">
        <v>112.29</v>
      </c>
      <c r="W786">
        <v>3.1</v>
      </c>
      <c r="X786">
        <v>12.39</v>
      </c>
      <c r="Y786">
        <v>7.25</v>
      </c>
      <c r="Z786">
        <v>2</v>
      </c>
      <c r="AA786" t="s">
        <v>4250</v>
      </c>
      <c r="AB786">
        <v>1</v>
      </c>
      <c r="AC786">
        <v>8</v>
      </c>
      <c r="AD786">
        <v>3.343666666666667</v>
      </c>
      <c r="AF786" t="s">
        <v>7949</v>
      </c>
      <c r="AI786">
        <v>0</v>
      </c>
      <c r="AJ786">
        <v>0</v>
      </c>
      <c r="AK786" t="s">
        <v>7978</v>
      </c>
      <c r="AL786" t="s">
        <v>7978</v>
      </c>
    </row>
    <row r="787" spans="1:38" x14ac:dyDescent="0.25">
      <c r="A787" t="s">
        <v>5940</v>
      </c>
      <c r="B787" t="s">
        <v>4839</v>
      </c>
      <c r="C787" t="s">
        <v>4842</v>
      </c>
      <c r="D787">
        <v>140</v>
      </c>
      <c r="E787" t="s">
        <v>4845</v>
      </c>
      <c r="F787">
        <v>6.85</v>
      </c>
      <c r="G787">
        <v>0</v>
      </c>
      <c r="H787">
        <v>1</v>
      </c>
      <c r="I787" t="s">
        <v>6220</v>
      </c>
      <c r="J787" t="s">
        <v>6690</v>
      </c>
      <c r="K787" t="s">
        <v>6860</v>
      </c>
      <c r="L787" t="s">
        <v>6861</v>
      </c>
      <c r="M787" t="s">
        <v>6898</v>
      </c>
      <c r="N787">
        <v>8</v>
      </c>
      <c r="O787" t="s">
        <v>6959</v>
      </c>
      <c r="P787" t="s">
        <v>7666</v>
      </c>
      <c r="Q787">
        <v>5</v>
      </c>
      <c r="R787">
        <v>2</v>
      </c>
      <c r="S787">
        <v>-0.76</v>
      </c>
      <c r="T787">
        <v>-0.75</v>
      </c>
      <c r="U787">
        <v>414.43</v>
      </c>
      <c r="V787">
        <v>80.37</v>
      </c>
      <c r="W787">
        <v>4.18</v>
      </c>
      <c r="X787">
        <v>9.93</v>
      </c>
      <c r="Y787">
        <v>2.81</v>
      </c>
      <c r="Z787">
        <v>2</v>
      </c>
      <c r="AA787" t="s">
        <v>4250</v>
      </c>
      <c r="AB787">
        <v>0</v>
      </c>
      <c r="AC787">
        <v>3</v>
      </c>
      <c r="AD787">
        <v>5.1112142857142846</v>
      </c>
      <c r="AF787" t="s">
        <v>7949</v>
      </c>
      <c r="AI787">
        <v>0</v>
      </c>
      <c r="AJ787">
        <v>0</v>
      </c>
    </row>
    <row r="788" spans="1:38" x14ac:dyDescent="0.25">
      <c r="A788" t="s">
        <v>5941</v>
      </c>
      <c r="B788" t="s">
        <v>4839</v>
      </c>
      <c r="C788" t="s">
        <v>4842</v>
      </c>
      <c r="D788">
        <v>144</v>
      </c>
      <c r="E788" t="s">
        <v>4845</v>
      </c>
      <c r="F788">
        <v>6.84</v>
      </c>
      <c r="G788">
        <v>0</v>
      </c>
      <c r="H788">
        <v>1</v>
      </c>
      <c r="I788" t="s">
        <v>6220</v>
      </c>
      <c r="K788" t="s">
        <v>6860</v>
      </c>
      <c r="L788" t="s">
        <v>6861</v>
      </c>
      <c r="M788" t="s">
        <v>6904</v>
      </c>
      <c r="N788">
        <v>9</v>
      </c>
      <c r="O788" t="s">
        <v>6968</v>
      </c>
      <c r="P788" t="s">
        <v>7667</v>
      </c>
      <c r="Q788">
        <v>7</v>
      </c>
      <c r="R788">
        <v>1</v>
      </c>
      <c r="S788">
        <v>7.41</v>
      </c>
      <c r="T788">
        <v>7.61</v>
      </c>
      <c r="U788">
        <v>627.9</v>
      </c>
      <c r="V788">
        <v>84.05</v>
      </c>
      <c r="W788">
        <v>8.91</v>
      </c>
      <c r="Y788">
        <v>7.27</v>
      </c>
      <c r="Z788">
        <v>3</v>
      </c>
      <c r="AA788" t="s">
        <v>4250</v>
      </c>
      <c r="AB788">
        <v>2</v>
      </c>
      <c r="AC788">
        <v>11</v>
      </c>
      <c r="AD788">
        <v>2.833333333333333</v>
      </c>
      <c r="AF788" t="s">
        <v>7949</v>
      </c>
      <c r="AI788">
        <v>0</v>
      </c>
      <c r="AJ788">
        <v>0</v>
      </c>
      <c r="AK788" t="s">
        <v>7984</v>
      </c>
      <c r="AL788" t="s">
        <v>7984</v>
      </c>
    </row>
    <row r="789" spans="1:38" x14ac:dyDescent="0.25">
      <c r="A789" t="s">
        <v>5942</v>
      </c>
      <c r="B789" t="s">
        <v>4839</v>
      </c>
      <c r="C789" t="s">
        <v>4842</v>
      </c>
      <c r="D789">
        <v>144</v>
      </c>
      <c r="E789" t="s">
        <v>4845</v>
      </c>
      <c r="F789">
        <v>6.84</v>
      </c>
      <c r="G789">
        <v>0</v>
      </c>
      <c r="H789">
        <v>1</v>
      </c>
      <c r="I789" t="s">
        <v>6220</v>
      </c>
      <c r="J789" t="s">
        <v>6691</v>
      </c>
      <c r="K789" t="s">
        <v>6860</v>
      </c>
      <c r="L789" t="s">
        <v>6861</v>
      </c>
      <c r="M789" t="s">
        <v>6882</v>
      </c>
      <c r="N789">
        <v>8</v>
      </c>
      <c r="O789" t="s">
        <v>6941</v>
      </c>
      <c r="P789" t="s">
        <v>7668</v>
      </c>
      <c r="Q789">
        <v>8</v>
      </c>
      <c r="R789">
        <v>3</v>
      </c>
      <c r="S789">
        <v>0.1</v>
      </c>
      <c r="T789">
        <v>0.21</v>
      </c>
      <c r="U789">
        <v>488.06</v>
      </c>
      <c r="V789">
        <v>124.9</v>
      </c>
      <c r="W789">
        <v>3.1</v>
      </c>
      <c r="X789">
        <v>11.79</v>
      </c>
      <c r="Y789">
        <v>6.83</v>
      </c>
      <c r="Z789">
        <v>2</v>
      </c>
      <c r="AA789" t="s">
        <v>4250</v>
      </c>
      <c r="AB789">
        <v>0</v>
      </c>
      <c r="AC789">
        <v>4</v>
      </c>
      <c r="AD789">
        <v>3.2519523809523809</v>
      </c>
      <c r="AF789" t="s">
        <v>7949</v>
      </c>
      <c r="AI789">
        <v>0</v>
      </c>
      <c r="AJ789">
        <v>0</v>
      </c>
    </row>
    <row r="790" spans="1:38" x14ac:dyDescent="0.25">
      <c r="A790" t="s">
        <v>5943</v>
      </c>
      <c r="B790" t="s">
        <v>4839</v>
      </c>
      <c r="C790" t="s">
        <v>4842</v>
      </c>
      <c r="D790">
        <v>144</v>
      </c>
      <c r="E790" t="s">
        <v>4845</v>
      </c>
      <c r="F790">
        <v>6.84</v>
      </c>
      <c r="G790">
        <v>0</v>
      </c>
      <c r="H790">
        <v>1</v>
      </c>
      <c r="I790" t="s">
        <v>6220</v>
      </c>
      <c r="K790" t="s">
        <v>6860</v>
      </c>
      <c r="L790" t="s">
        <v>6861</v>
      </c>
      <c r="M790" t="s">
        <v>6892</v>
      </c>
      <c r="N790">
        <v>9</v>
      </c>
      <c r="O790" t="s">
        <v>6951</v>
      </c>
      <c r="P790" t="s">
        <v>7669</v>
      </c>
      <c r="Q790">
        <v>8</v>
      </c>
      <c r="R790">
        <v>4</v>
      </c>
      <c r="S790">
        <v>3.01</v>
      </c>
      <c r="T790">
        <v>3.12</v>
      </c>
      <c r="U790">
        <v>727.88</v>
      </c>
      <c r="V790">
        <v>157.38</v>
      </c>
      <c r="W790">
        <v>3.28</v>
      </c>
      <c r="X790">
        <v>13.53</v>
      </c>
      <c r="Y790">
        <v>6.86</v>
      </c>
      <c r="Z790">
        <v>4</v>
      </c>
      <c r="AA790" t="s">
        <v>4250</v>
      </c>
      <c r="AB790">
        <v>1</v>
      </c>
      <c r="AC790">
        <v>14</v>
      </c>
      <c r="AD790">
        <v>2.4350000000000001</v>
      </c>
      <c r="AF790" t="s">
        <v>7949</v>
      </c>
      <c r="AI790">
        <v>0</v>
      </c>
      <c r="AJ790">
        <v>0</v>
      </c>
      <c r="AK790" t="s">
        <v>7976</v>
      </c>
      <c r="AL790" t="s">
        <v>7976</v>
      </c>
    </row>
    <row r="791" spans="1:38" x14ac:dyDescent="0.25">
      <c r="A791" t="s">
        <v>5944</v>
      </c>
      <c r="B791" t="s">
        <v>4839</v>
      </c>
      <c r="C791" t="s">
        <v>4842</v>
      </c>
      <c r="D791">
        <v>146</v>
      </c>
      <c r="E791" t="s">
        <v>4845</v>
      </c>
      <c r="F791">
        <v>6.84</v>
      </c>
      <c r="G791">
        <v>0</v>
      </c>
      <c r="H791">
        <v>1</v>
      </c>
      <c r="I791" t="s">
        <v>6220</v>
      </c>
      <c r="J791" t="s">
        <v>6692</v>
      </c>
      <c r="K791" t="s">
        <v>6860</v>
      </c>
      <c r="L791" t="s">
        <v>6861</v>
      </c>
      <c r="M791" t="s">
        <v>6882</v>
      </c>
      <c r="N791">
        <v>8</v>
      </c>
      <c r="O791" t="s">
        <v>6941</v>
      </c>
      <c r="P791" t="s">
        <v>7670</v>
      </c>
      <c r="Q791">
        <v>6</v>
      </c>
      <c r="R791">
        <v>3</v>
      </c>
      <c r="S791">
        <v>0.09</v>
      </c>
      <c r="T791">
        <v>0.12</v>
      </c>
      <c r="U791">
        <v>500.47</v>
      </c>
      <c r="V791">
        <v>121.24</v>
      </c>
      <c r="W791">
        <v>2.86</v>
      </c>
      <c r="X791">
        <v>9.5500000000000007</v>
      </c>
      <c r="Y791">
        <v>6.15</v>
      </c>
      <c r="Z791">
        <v>2</v>
      </c>
      <c r="AA791" t="s">
        <v>4250</v>
      </c>
      <c r="AB791">
        <v>1</v>
      </c>
      <c r="AC791">
        <v>3</v>
      </c>
      <c r="AD791">
        <v>3.166666666666667</v>
      </c>
      <c r="AF791" t="s">
        <v>7949</v>
      </c>
      <c r="AI791">
        <v>0</v>
      </c>
      <c r="AJ791">
        <v>0</v>
      </c>
    </row>
    <row r="792" spans="1:38" x14ac:dyDescent="0.25">
      <c r="A792" t="s">
        <v>5945</v>
      </c>
      <c r="B792" t="s">
        <v>4839</v>
      </c>
      <c r="C792" t="s">
        <v>4842</v>
      </c>
      <c r="D792">
        <v>147</v>
      </c>
      <c r="E792" t="s">
        <v>4845</v>
      </c>
      <c r="F792">
        <v>6.83</v>
      </c>
      <c r="G792">
        <v>0</v>
      </c>
      <c r="H792">
        <v>1</v>
      </c>
      <c r="I792" t="s">
        <v>6220</v>
      </c>
      <c r="J792" t="s">
        <v>6693</v>
      </c>
      <c r="K792" t="s">
        <v>6860</v>
      </c>
      <c r="L792" t="s">
        <v>6861</v>
      </c>
      <c r="M792" t="s">
        <v>6882</v>
      </c>
      <c r="N792">
        <v>8</v>
      </c>
      <c r="O792" t="s">
        <v>6941</v>
      </c>
      <c r="P792" t="s">
        <v>7671</v>
      </c>
      <c r="Q792">
        <v>5</v>
      </c>
      <c r="R792">
        <v>2</v>
      </c>
      <c r="S792">
        <v>2.35</v>
      </c>
      <c r="T792">
        <v>2.37</v>
      </c>
      <c r="U792">
        <v>492.97</v>
      </c>
      <c r="V792">
        <v>79.25</v>
      </c>
      <c r="W792">
        <v>4.8499999999999996</v>
      </c>
      <c r="Y792">
        <v>6.18</v>
      </c>
      <c r="Z792">
        <v>2</v>
      </c>
      <c r="AA792" t="s">
        <v>4250</v>
      </c>
      <c r="AB792">
        <v>0</v>
      </c>
      <c r="AC792">
        <v>2</v>
      </c>
      <c r="AD792">
        <v>4.3752142857142857</v>
      </c>
      <c r="AF792" t="s">
        <v>7949</v>
      </c>
      <c r="AI792">
        <v>0</v>
      </c>
      <c r="AJ792">
        <v>0</v>
      </c>
    </row>
    <row r="793" spans="1:38" x14ac:dyDescent="0.25">
      <c r="A793" t="s">
        <v>5946</v>
      </c>
      <c r="B793" t="s">
        <v>4839</v>
      </c>
      <c r="C793" t="s">
        <v>4842</v>
      </c>
      <c r="D793">
        <v>147.69999999999999</v>
      </c>
      <c r="E793" t="s">
        <v>4845</v>
      </c>
      <c r="F793">
        <v>6.83</v>
      </c>
      <c r="G793">
        <v>0</v>
      </c>
      <c r="H793">
        <v>1</v>
      </c>
      <c r="I793" t="s">
        <v>6220</v>
      </c>
      <c r="K793" t="s">
        <v>6860</v>
      </c>
      <c r="L793" t="s">
        <v>6861</v>
      </c>
      <c r="M793" t="s">
        <v>6867</v>
      </c>
      <c r="N793">
        <v>9</v>
      </c>
      <c r="O793" t="s">
        <v>6923</v>
      </c>
      <c r="P793" t="s">
        <v>7672</v>
      </c>
      <c r="Q793">
        <v>9</v>
      </c>
      <c r="R793">
        <v>6</v>
      </c>
      <c r="S793">
        <v>3.98</v>
      </c>
      <c r="T793">
        <v>3.98</v>
      </c>
      <c r="U793">
        <v>750.04</v>
      </c>
      <c r="V793">
        <v>192.78</v>
      </c>
      <c r="W793">
        <v>4</v>
      </c>
      <c r="X793">
        <v>11.59</v>
      </c>
      <c r="Y793">
        <v>3.09</v>
      </c>
      <c r="Z793">
        <v>1</v>
      </c>
      <c r="AA793" t="s">
        <v>4250</v>
      </c>
      <c r="AB793">
        <v>2</v>
      </c>
      <c r="AC793">
        <v>21</v>
      </c>
      <c r="AD793">
        <v>1.52</v>
      </c>
      <c r="AF793" t="s">
        <v>7949</v>
      </c>
      <c r="AI793">
        <v>0</v>
      </c>
      <c r="AJ793">
        <v>0</v>
      </c>
      <c r="AK793" t="s">
        <v>7959</v>
      </c>
      <c r="AL793" t="s">
        <v>7959</v>
      </c>
    </row>
    <row r="794" spans="1:38" x14ac:dyDescent="0.25">
      <c r="A794" t="s">
        <v>5947</v>
      </c>
      <c r="B794" t="s">
        <v>4839</v>
      </c>
      <c r="C794" t="s">
        <v>4842</v>
      </c>
      <c r="D794">
        <v>150</v>
      </c>
      <c r="E794" t="s">
        <v>4845</v>
      </c>
      <c r="F794">
        <v>6.82</v>
      </c>
      <c r="G794">
        <v>0</v>
      </c>
      <c r="H794">
        <v>1</v>
      </c>
      <c r="I794" t="s">
        <v>6220</v>
      </c>
      <c r="K794" t="s">
        <v>6860</v>
      </c>
      <c r="L794" t="s">
        <v>6861</v>
      </c>
      <c r="M794" t="s">
        <v>6897</v>
      </c>
      <c r="N794">
        <v>9</v>
      </c>
      <c r="O794" t="s">
        <v>6958</v>
      </c>
      <c r="P794" t="s">
        <v>7673</v>
      </c>
      <c r="Q794">
        <v>5</v>
      </c>
      <c r="R794">
        <v>2</v>
      </c>
      <c r="S794">
        <v>5.14</v>
      </c>
      <c r="T794">
        <v>5.14</v>
      </c>
      <c r="U794">
        <v>468.94</v>
      </c>
      <c r="V794">
        <v>111.97</v>
      </c>
      <c r="W794">
        <v>4.22</v>
      </c>
      <c r="Y794">
        <v>2.34</v>
      </c>
      <c r="Z794">
        <v>3</v>
      </c>
      <c r="AA794" t="s">
        <v>4250</v>
      </c>
      <c r="AB794">
        <v>0</v>
      </c>
      <c r="AC794">
        <v>8</v>
      </c>
      <c r="AD794">
        <v>1.9895238095238099</v>
      </c>
      <c r="AF794" t="s">
        <v>7949</v>
      </c>
      <c r="AI794">
        <v>0</v>
      </c>
      <c r="AJ794">
        <v>0</v>
      </c>
      <c r="AK794" t="s">
        <v>7979</v>
      </c>
      <c r="AL794" t="s">
        <v>7979</v>
      </c>
    </row>
    <row r="795" spans="1:38" x14ac:dyDescent="0.25">
      <c r="A795" t="s">
        <v>5948</v>
      </c>
      <c r="B795" t="s">
        <v>4839</v>
      </c>
      <c r="C795" t="s">
        <v>4842</v>
      </c>
      <c r="D795">
        <v>150</v>
      </c>
      <c r="E795" t="s">
        <v>4845</v>
      </c>
      <c r="F795">
        <v>6.82</v>
      </c>
      <c r="G795">
        <v>0</v>
      </c>
      <c r="H795">
        <v>1</v>
      </c>
      <c r="I795" t="s">
        <v>6220</v>
      </c>
      <c r="K795" t="s">
        <v>6860</v>
      </c>
      <c r="L795" t="s">
        <v>6861</v>
      </c>
      <c r="M795" t="s">
        <v>6896</v>
      </c>
      <c r="N795">
        <v>9</v>
      </c>
      <c r="O795" t="s">
        <v>6957</v>
      </c>
      <c r="P795" t="s">
        <v>7674</v>
      </c>
      <c r="Q795">
        <v>3</v>
      </c>
      <c r="R795">
        <v>3</v>
      </c>
      <c r="S795">
        <v>2.78</v>
      </c>
      <c r="T795">
        <v>2.78</v>
      </c>
      <c r="U795">
        <v>482.8</v>
      </c>
      <c r="V795">
        <v>99.82</v>
      </c>
      <c r="W795">
        <v>4.21</v>
      </c>
      <c r="X795">
        <v>13.05</v>
      </c>
      <c r="Y795">
        <v>3.25</v>
      </c>
      <c r="Z795">
        <v>2</v>
      </c>
      <c r="AA795" t="s">
        <v>4250</v>
      </c>
      <c r="AB795">
        <v>0</v>
      </c>
      <c r="AC795">
        <v>5</v>
      </c>
      <c r="AD795">
        <v>3.5721904761904768</v>
      </c>
      <c r="AF795" t="s">
        <v>7949</v>
      </c>
      <c r="AI795">
        <v>0</v>
      </c>
      <c r="AJ795">
        <v>0</v>
      </c>
      <c r="AK795" t="s">
        <v>7978</v>
      </c>
      <c r="AL795" t="s">
        <v>7978</v>
      </c>
    </row>
    <row r="796" spans="1:38" x14ac:dyDescent="0.25">
      <c r="A796" t="s">
        <v>5948</v>
      </c>
      <c r="B796" t="s">
        <v>4839</v>
      </c>
      <c r="C796" t="s">
        <v>4842</v>
      </c>
      <c r="D796">
        <v>370</v>
      </c>
      <c r="E796" t="s">
        <v>4845</v>
      </c>
      <c r="F796">
        <v>6.43</v>
      </c>
      <c r="G796">
        <v>0</v>
      </c>
      <c r="H796">
        <v>1</v>
      </c>
      <c r="I796" t="s">
        <v>6220</v>
      </c>
      <c r="K796" t="s">
        <v>6860</v>
      </c>
      <c r="L796" t="s">
        <v>6861</v>
      </c>
      <c r="M796" t="s">
        <v>6911</v>
      </c>
      <c r="N796">
        <v>9</v>
      </c>
      <c r="O796" t="s">
        <v>6977</v>
      </c>
      <c r="P796" t="s">
        <v>7674</v>
      </c>
      <c r="Q796">
        <v>3</v>
      </c>
      <c r="R796">
        <v>3</v>
      </c>
      <c r="S796">
        <v>2.78</v>
      </c>
      <c r="T796">
        <v>2.78</v>
      </c>
      <c r="U796">
        <v>482.8</v>
      </c>
      <c r="V796">
        <v>99.82</v>
      </c>
      <c r="W796">
        <v>4.21</v>
      </c>
      <c r="X796">
        <v>13.05</v>
      </c>
      <c r="Y796">
        <v>3.25</v>
      </c>
      <c r="Z796">
        <v>2</v>
      </c>
      <c r="AA796" t="s">
        <v>4250</v>
      </c>
      <c r="AB796">
        <v>0</v>
      </c>
      <c r="AC796">
        <v>5</v>
      </c>
      <c r="AD796">
        <v>3.5721904761904768</v>
      </c>
      <c r="AF796" t="s">
        <v>7949</v>
      </c>
      <c r="AI796">
        <v>0</v>
      </c>
      <c r="AJ796">
        <v>0</v>
      </c>
      <c r="AK796" t="s">
        <v>7978</v>
      </c>
      <c r="AL796" t="s">
        <v>7978</v>
      </c>
    </row>
    <row r="797" spans="1:38" x14ac:dyDescent="0.25">
      <c r="A797" t="s">
        <v>5949</v>
      </c>
      <c r="B797" t="s">
        <v>4839</v>
      </c>
      <c r="C797" t="s">
        <v>4842</v>
      </c>
      <c r="D797">
        <v>151</v>
      </c>
      <c r="E797" t="s">
        <v>4845</v>
      </c>
      <c r="F797">
        <v>6.82</v>
      </c>
      <c r="G797">
        <v>0.32</v>
      </c>
      <c r="H797">
        <v>2</v>
      </c>
      <c r="I797" t="s">
        <v>6221</v>
      </c>
      <c r="J797" t="s">
        <v>6694</v>
      </c>
      <c r="K797" t="s">
        <v>6860</v>
      </c>
      <c r="L797" t="s">
        <v>6861</v>
      </c>
      <c r="M797" t="s">
        <v>6879</v>
      </c>
      <c r="N797">
        <v>8</v>
      </c>
      <c r="O797" t="s">
        <v>6937</v>
      </c>
      <c r="P797" t="s">
        <v>7675</v>
      </c>
      <c r="Q797">
        <v>6</v>
      </c>
      <c r="R797">
        <v>3</v>
      </c>
      <c r="S797">
        <v>-0.16</v>
      </c>
      <c r="T797">
        <v>-0.13</v>
      </c>
      <c r="U797">
        <v>413.47</v>
      </c>
      <c r="V797">
        <v>117.58</v>
      </c>
      <c r="W797">
        <v>1.17</v>
      </c>
      <c r="X797">
        <v>12.49</v>
      </c>
      <c r="Y797">
        <v>6.23</v>
      </c>
      <c r="Z797">
        <v>1</v>
      </c>
      <c r="AA797" t="s">
        <v>4250</v>
      </c>
      <c r="AB797">
        <v>0</v>
      </c>
      <c r="AC797">
        <v>4</v>
      </c>
      <c r="AD797">
        <v>3.8654047619047618</v>
      </c>
      <c r="AF797" t="s">
        <v>7949</v>
      </c>
      <c r="AI797">
        <v>0</v>
      </c>
      <c r="AJ797">
        <v>0</v>
      </c>
    </row>
    <row r="798" spans="1:38" x14ac:dyDescent="0.25">
      <c r="A798" t="s">
        <v>5950</v>
      </c>
      <c r="B798" t="s">
        <v>4839</v>
      </c>
      <c r="C798" t="s">
        <v>4842</v>
      </c>
      <c r="D798">
        <v>152</v>
      </c>
      <c r="E798" t="s">
        <v>4845</v>
      </c>
      <c r="F798">
        <v>6.82</v>
      </c>
      <c r="G798">
        <v>7.0000000000000007E-2</v>
      </c>
      <c r="H798">
        <v>2</v>
      </c>
      <c r="I798" t="s">
        <v>6221</v>
      </c>
      <c r="J798" t="s">
        <v>6695</v>
      </c>
      <c r="K798" t="s">
        <v>6860</v>
      </c>
      <c r="L798" t="s">
        <v>6861</v>
      </c>
      <c r="M798" t="s">
        <v>6879</v>
      </c>
      <c r="N798">
        <v>8</v>
      </c>
      <c r="O798" t="s">
        <v>6955</v>
      </c>
      <c r="P798" t="s">
        <v>7676</v>
      </c>
      <c r="Q798">
        <v>5</v>
      </c>
      <c r="R798">
        <v>3</v>
      </c>
      <c r="S798">
        <v>0.66</v>
      </c>
      <c r="T798">
        <v>0.66</v>
      </c>
      <c r="U798">
        <v>374.46</v>
      </c>
      <c r="V798">
        <v>94.52</v>
      </c>
      <c r="W798">
        <v>1.23</v>
      </c>
      <c r="X798">
        <v>10.31</v>
      </c>
      <c r="Y798">
        <v>0</v>
      </c>
      <c r="Z798">
        <v>1</v>
      </c>
      <c r="AA798" t="s">
        <v>4250</v>
      </c>
      <c r="AB798">
        <v>0</v>
      </c>
      <c r="AC798">
        <v>4</v>
      </c>
      <c r="AD798">
        <v>4.9127142857142854</v>
      </c>
      <c r="AF798" t="s">
        <v>7949</v>
      </c>
      <c r="AI798">
        <v>0</v>
      </c>
      <c r="AJ798">
        <v>0</v>
      </c>
    </row>
    <row r="799" spans="1:38" x14ac:dyDescent="0.25">
      <c r="A799" t="s">
        <v>5951</v>
      </c>
      <c r="B799" t="s">
        <v>4839</v>
      </c>
      <c r="C799" t="s">
        <v>4842</v>
      </c>
      <c r="D799">
        <v>154</v>
      </c>
      <c r="E799" t="s">
        <v>4845</v>
      </c>
      <c r="F799">
        <v>6.81</v>
      </c>
      <c r="G799">
        <v>0</v>
      </c>
      <c r="H799">
        <v>1</v>
      </c>
      <c r="I799" t="s">
        <v>6220</v>
      </c>
      <c r="J799" t="s">
        <v>6696</v>
      </c>
      <c r="K799" t="s">
        <v>6860</v>
      </c>
      <c r="L799" t="s">
        <v>6861</v>
      </c>
      <c r="M799" t="s">
        <v>6890</v>
      </c>
      <c r="N799">
        <v>9</v>
      </c>
      <c r="O799" t="s">
        <v>6949</v>
      </c>
      <c r="P799" t="s">
        <v>7677</v>
      </c>
      <c r="Q799">
        <v>6</v>
      </c>
      <c r="R799">
        <v>1</v>
      </c>
      <c r="S799">
        <v>1.74</v>
      </c>
      <c r="T799">
        <v>1.77</v>
      </c>
      <c r="U799">
        <v>368.42</v>
      </c>
      <c r="V799">
        <v>87.71</v>
      </c>
      <c r="W799">
        <v>1.35</v>
      </c>
      <c r="Y799">
        <v>6.22</v>
      </c>
      <c r="Z799">
        <v>2</v>
      </c>
      <c r="AA799" t="s">
        <v>4250</v>
      </c>
      <c r="AB799">
        <v>0</v>
      </c>
      <c r="AC799">
        <v>2</v>
      </c>
      <c r="AD799">
        <v>5.773190476190476</v>
      </c>
      <c r="AF799" t="s">
        <v>7949</v>
      </c>
      <c r="AI799">
        <v>0</v>
      </c>
      <c r="AJ799">
        <v>0</v>
      </c>
    </row>
    <row r="800" spans="1:38" x14ac:dyDescent="0.25">
      <c r="A800" t="s">
        <v>5952</v>
      </c>
      <c r="B800" t="s">
        <v>4839</v>
      </c>
      <c r="C800" t="s">
        <v>4842</v>
      </c>
      <c r="D800">
        <v>155.30000000000001</v>
      </c>
      <c r="E800" t="s">
        <v>4845</v>
      </c>
      <c r="F800">
        <v>6.81</v>
      </c>
      <c r="G800">
        <v>0.69</v>
      </c>
      <c r="H800">
        <v>2</v>
      </c>
      <c r="I800" t="s">
        <v>6220</v>
      </c>
      <c r="J800" t="s">
        <v>6697</v>
      </c>
      <c r="K800" t="s">
        <v>6860</v>
      </c>
      <c r="L800" t="s">
        <v>6861</v>
      </c>
      <c r="M800" t="s">
        <v>6893</v>
      </c>
      <c r="N800">
        <v>8</v>
      </c>
      <c r="O800" t="s">
        <v>6952</v>
      </c>
      <c r="P800" t="s">
        <v>7678</v>
      </c>
      <c r="Q800">
        <v>9</v>
      </c>
      <c r="R800">
        <v>2</v>
      </c>
      <c r="S800">
        <v>2.92</v>
      </c>
      <c r="T800">
        <v>2.92</v>
      </c>
      <c r="U800">
        <v>504</v>
      </c>
      <c r="V800">
        <v>130</v>
      </c>
      <c r="W800">
        <v>3.32</v>
      </c>
      <c r="Y800">
        <v>0</v>
      </c>
      <c r="Z800">
        <v>4</v>
      </c>
      <c r="AA800" t="s">
        <v>4250</v>
      </c>
      <c r="AB800">
        <v>1</v>
      </c>
      <c r="AC800">
        <v>4</v>
      </c>
      <c r="AD800">
        <v>3.04</v>
      </c>
      <c r="AF800" t="s">
        <v>7949</v>
      </c>
      <c r="AI800">
        <v>0</v>
      </c>
      <c r="AJ800">
        <v>0</v>
      </c>
    </row>
    <row r="801" spans="1:38" x14ac:dyDescent="0.25">
      <c r="A801" t="s">
        <v>5953</v>
      </c>
      <c r="B801" t="s">
        <v>4839</v>
      </c>
      <c r="C801" t="s">
        <v>4842</v>
      </c>
      <c r="D801">
        <v>155.9</v>
      </c>
      <c r="E801" t="s">
        <v>4845</v>
      </c>
      <c r="F801">
        <v>6.81</v>
      </c>
      <c r="G801">
        <v>0.61</v>
      </c>
      <c r="H801">
        <v>2</v>
      </c>
      <c r="I801" t="s">
        <v>6220</v>
      </c>
      <c r="J801" t="s">
        <v>6698</v>
      </c>
      <c r="K801" t="s">
        <v>6860</v>
      </c>
      <c r="L801" t="s">
        <v>6861</v>
      </c>
      <c r="M801" t="s">
        <v>6893</v>
      </c>
      <c r="N801">
        <v>8</v>
      </c>
      <c r="O801" t="s">
        <v>6952</v>
      </c>
      <c r="P801" t="s">
        <v>7679</v>
      </c>
      <c r="Q801">
        <v>7</v>
      </c>
      <c r="R801">
        <v>2</v>
      </c>
      <c r="S801">
        <v>3.68</v>
      </c>
      <c r="T801">
        <v>3.68</v>
      </c>
      <c r="U801">
        <v>523.91999999999996</v>
      </c>
      <c r="V801">
        <v>112.18</v>
      </c>
      <c r="W801">
        <v>4.29</v>
      </c>
      <c r="Y801">
        <v>0</v>
      </c>
      <c r="Z801">
        <v>3</v>
      </c>
      <c r="AA801" t="s">
        <v>4250</v>
      </c>
      <c r="AB801">
        <v>1</v>
      </c>
      <c r="AC801">
        <v>3</v>
      </c>
      <c r="AD801">
        <v>2.5806666666666662</v>
      </c>
      <c r="AF801" t="s">
        <v>7949</v>
      </c>
      <c r="AI801">
        <v>0</v>
      </c>
      <c r="AJ801">
        <v>0</v>
      </c>
    </row>
    <row r="802" spans="1:38" x14ac:dyDescent="0.25">
      <c r="A802" t="s">
        <v>5954</v>
      </c>
      <c r="B802" t="s">
        <v>4839</v>
      </c>
      <c r="C802" t="s">
        <v>4842</v>
      </c>
      <c r="D802">
        <v>157</v>
      </c>
      <c r="E802" t="s">
        <v>4845</v>
      </c>
      <c r="F802">
        <v>6.8</v>
      </c>
      <c r="G802">
        <v>0</v>
      </c>
      <c r="H802">
        <v>1</v>
      </c>
      <c r="I802" t="s">
        <v>6220</v>
      </c>
      <c r="J802" t="s">
        <v>6699</v>
      </c>
      <c r="K802" t="s">
        <v>6860</v>
      </c>
      <c r="L802" t="s">
        <v>6861</v>
      </c>
      <c r="M802" t="s">
        <v>6882</v>
      </c>
      <c r="N802">
        <v>8</v>
      </c>
      <c r="O802" t="s">
        <v>6941</v>
      </c>
      <c r="P802" t="s">
        <v>7680</v>
      </c>
      <c r="Q802">
        <v>6</v>
      </c>
      <c r="R802">
        <v>2</v>
      </c>
      <c r="S802">
        <v>1.21</v>
      </c>
      <c r="T802">
        <v>1.24</v>
      </c>
      <c r="U802">
        <v>493.96</v>
      </c>
      <c r="V802">
        <v>92.14</v>
      </c>
      <c r="W802">
        <v>4.24</v>
      </c>
      <c r="Y802">
        <v>6.16</v>
      </c>
      <c r="Z802">
        <v>2</v>
      </c>
      <c r="AA802" t="s">
        <v>4250</v>
      </c>
      <c r="AB802">
        <v>0</v>
      </c>
      <c r="AC802">
        <v>2</v>
      </c>
      <c r="AD802">
        <v>4.4718095238095241</v>
      </c>
      <c r="AF802" t="s">
        <v>7949</v>
      </c>
      <c r="AI802">
        <v>0</v>
      </c>
      <c r="AJ802">
        <v>0</v>
      </c>
    </row>
    <row r="803" spans="1:38" x14ac:dyDescent="0.25">
      <c r="A803" t="s">
        <v>5955</v>
      </c>
      <c r="B803" t="s">
        <v>4839</v>
      </c>
      <c r="C803" t="s">
        <v>4842</v>
      </c>
      <c r="D803">
        <v>158</v>
      </c>
      <c r="E803" t="s">
        <v>4845</v>
      </c>
      <c r="F803">
        <v>6.8</v>
      </c>
      <c r="G803">
        <v>0</v>
      </c>
      <c r="H803">
        <v>1</v>
      </c>
      <c r="I803" t="s">
        <v>6220</v>
      </c>
      <c r="K803" t="s">
        <v>6860</v>
      </c>
      <c r="M803" t="s">
        <v>6865</v>
      </c>
      <c r="N803">
        <v>8</v>
      </c>
      <c r="O803" t="s">
        <v>6967</v>
      </c>
      <c r="P803" t="s">
        <v>7681</v>
      </c>
      <c r="Q803">
        <v>5</v>
      </c>
      <c r="R803">
        <v>1</v>
      </c>
      <c r="S803">
        <v>5.64</v>
      </c>
      <c r="T803">
        <v>5.67</v>
      </c>
      <c r="U803">
        <v>468.6</v>
      </c>
      <c r="V803">
        <v>71.16</v>
      </c>
      <c r="W803">
        <v>5.85</v>
      </c>
      <c r="Y803">
        <v>6.32</v>
      </c>
      <c r="Z803">
        <v>3</v>
      </c>
      <c r="AA803" t="s">
        <v>4250</v>
      </c>
      <c r="AB803">
        <v>1</v>
      </c>
      <c r="AC803">
        <v>6</v>
      </c>
      <c r="AD803">
        <v>3.0576190476190481</v>
      </c>
      <c r="AF803" t="s">
        <v>7949</v>
      </c>
      <c r="AI803">
        <v>0</v>
      </c>
      <c r="AJ803">
        <v>0</v>
      </c>
      <c r="AK803" t="s">
        <v>7983</v>
      </c>
      <c r="AL803" t="s">
        <v>7983</v>
      </c>
    </row>
    <row r="804" spans="1:38" x14ac:dyDescent="0.25">
      <c r="A804" t="s">
        <v>5956</v>
      </c>
      <c r="B804" t="s">
        <v>4839</v>
      </c>
      <c r="C804" t="s">
        <v>4842</v>
      </c>
      <c r="D804">
        <v>160</v>
      </c>
      <c r="E804" t="s">
        <v>4845</v>
      </c>
      <c r="F804">
        <v>6.8</v>
      </c>
      <c r="G804">
        <v>0.69</v>
      </c>
      <c r="H804">
        <v>2</v>
      </c>
      <c r="I804" t="s">
        <v>6221</v>
      </c>
      <c r="K804" t="s">
        <v>6860</v>
      </c>
      <c r="L804" t="s">
        <v>6861</v>
      </c>
      <c r="M804" t="s">
        <v>6900</v>
      </c>
      <c r="N804">
        <v>9</v>
      </c>
      <c r="O804" t="s">
        <v>6962</v>
      </c>
      <c r="P804" t="s">
        <v>7682</v>
      </c>
      <c r="Q804">
        <v>3</v>
      </c>
      <c r="R804">
        <v>2</v>
      </c>
      <c r="S804">
        <v>1.92</v>
      </c>
      <c r="T804">
        <v>1.93</v>
      </c>
      <c r="U804">
        <v>324.36</v>
      </c>
      <c r="V804">
        <v>69.08</v>
      </c>
      <c r="W804">
        <v>2.4900000000000002</v>
      </c>
      <c r="Y804">
        <v>5.04</v>
      </c>
      <c r="Z804">
        <v>2</v>
      </c>
      <c r="AA804" t="s">
        <v>4250</v>
      </c>
      <c r="AB804">
        <v>0</v>
      </c>
      <c r="AC804">
        <v>3</v>
      </c>
      <c r="AD804">
        <v>5.5</v>
      </c>
      <c r="AF804" t="s">
        <v>7949</v>
      </c>
      <c r="AI804">
        <v>0</v>
      </c>
      <c r="AJ804">
        <v>0</v>
      </c>
      <c r="AK804" t="s">
        <v>7981</v>
      </c>
      <c r="AL804" t="s">
        <v>7981</v>
      </c>
    </row>
    <row r="805" spans="1:38" x14ac:dyDescent="0.25">
      <c r="A805" t="s">
        <v>5957</v>
      </c>
      <c r="B805" t="s">
        <v>4839</v>
      </c>
      <c r="C805" t="s">
        <v>4842</v>
      </c>
      <c r="D805">
        <v>160.1</v>
      </c>
      <c r="E805" t="s">
        <v>4845</v>
      </c>
      <c r="F805">
        <v>6.8</v>
      </c>
      <c r="G805">
        <v>0.62</v>
      </c>
      <c r="H805">
        <v>2</v>
      </c>
      <c r="I805" t="s">
        <v>6220</v>
      </c>
      <c r="J805" t="s">
        <v>6700</v>
      </c>
      <c r="K805" t="s">
        <v>6860</v>
      </c>
      <c r="L805" t="s">
        <v>6861</v>
      </c>
      <c r="M805" t="s">
        <v>6893</v>
      </c>
      <c r="N805">
        <v>8</v>
      </c>
      <c r="O805" t="s">
        <v>6952</v>
      </c>
      <c r="P805" t="s">
        <v>7683</v>
      </c>
      <c r="Q805">
        <v>8</v>
      </c>
      <c r="R805">
        <v>2</v>
      </c>
      <c r="S805">
        <v>5.13</v>
      </c>
      <c r="T805">
        <v>5.13</v>
      </c>
      <c r="U805">
        <v>524.07000000000005</v>
      </c>
      <c r="V805">
        <v>121.41</v>
      </c>
      <c r="W805">
        <v>4.7</v>
      </c>
      <c r="Y805">
        <v>0</v>
      </c>
      <c r="Z805">
        <v>3</v>
      </c>
      <c r="AA805" t="s">
        <v>4250</v>
      </c>
      <c r="AB805">
        <v>1</v>
      </c>
      <c r="AC805">
        <v>8</v>
      </c>
      <c r="AD805">
        <v>1.5</v>
      </c>
      <c r="AF805" t="s">
        <v>7949</v>
      </c>
      <c r="AI805">
        <v>0</v>
      </c>
      <c r="AJ805">
        <v>0</v>
      </c>
    </row>
    <row r="806" spans="1:38" x14ac:dyDescent="0.25">
      <c r="A806" t="s">
        <v>5958</v>
      </c>
      <c r="B806" t="s">
        <v>4839</v>
      </c>
      <c r="C806" t="s">
        <v>4842</v>
      </c>
      <c r="D806">
        <v>161</v>
      </c>
      <c r="E806" t="s">
        <v>4845</v>
      </c>
      <c r="F806">
        <v>6.79</v>
      </c>
      <c r="G806">
        <v>0</v>
      </c>
      <c r="H806">
        <v>1</v>
      </c>
      <c r="I806" t="s">
        <v>6220</v>
      </c>
      <c r="J806" t="s">
        <v>6701</v>
      </c>
      <c r="K806" t="s">
        <v>6860</v>
      </c>
      <c r="L806" t="s">
        <v>6861</v>
      </c>
      <c r="M806" t="s">
        <v>6882</v>
      </c>
      <c r="N806">
        <v>8</v>
      </c>
      <c r="O806" t="s">
        <v>6941</v>
      </c>
      <c r="P806" t="s">
        <v>7684</v>
      </c>
      <c r="Q806">
        <v>7</v>
      </c>
      <c r="R806">
        <v>2</v>
      </c>
      <c r="S806">
        <v>1.06</v>
      </c>
      <c r="T806">
        <v>1.0900000000000001</v>
      </c>
      <c r="U806">
        <v>480.01</v>
      </c>
      <c r="V806">
        <v>112.27</v>
      </c>
      <c r="W806">
        <v>3.71</v>
      </c>
      <c r="Y806">
        <v>6.17</v>
      </c>
      <c r="Z806">
        <v>2</v>
      </c>
      <c r="AA806" t="s">
        <v>4250</v>
      </c>
      <c r="AB806">
        <v>0</v>
      </c>
      <c r="AC806">
        <v>3</v>
      </c>
      <c r="AD806">
        <v>3.9004523809523808</v>
      </c>
      <c r="AF806" t="s">
        <v>7949</v>
      </c>
      <c r="AI806">
        <v>0</v>
      </c>
      <c r="AJ806">
        <v>0</v>
      </c>
    </row>
    <row r="807" spans="1:38" x14ac:dyDescent="0.25">
      <c r="A807" t="s">
        <v>5959</v>
      </c>
      <c r="B807" t="s">
        <v>4839</v>
      </c>
      <c r="C807" t="s">
        <v>4842</v>
      </c>
      <c r="D807">
        <v>161</v>
      </c>
      <c r="E807" t="s">
        <v>4845</v>
      </c>
      <c r="F807">
        <v>6.79</v>
      </c>
      <c r="G807">
        <v>0.06</v>
      </c>
      <c r="H807">
        <v>2</v>
      </c>
      <c r="I807" t="s">
        <v>6221</v>
      </c>
      <c r="J807" t="s">
        <v>6702</v>
      </c>
      <c r="K807" t="s">
        <v>6860</v>
      </c>
      <c r="L807" t="s">
        <v>6861</v>
      </c>
      <c r="M807" t="s">
        <v>6874</v>
      </c>
      <c r="N807">
        <v>8</v>
      </c>
      <c r="O807" t="s">
        <v>6931</v>
      </c>
      <c r="P807" t="s">
        <v>7685</v>
      </c>
      <c r="Q807">
        <v>4</v>
      </c>
      <c r="R807">
        <v>2</v>
      </c>
      <c r="S807">
        <v>4.75</v>
      </c>
      <c r="T807">
        <v>4.75</v>
      </c>
      <c r="U807">
        <v>446</v>
      </c>
      <c r="V807">
        <v>73.260000000000005</v>
      </c>
      <c r="W807">
        <v>4.75</v>
      </c>
      <c r="Y807">
        <v>0</v>
      </c>
      <c r="Z807">
        <v>3</v>
      </c>
      <c r="AA807" t="s">
        <v>4250</v>
      </c>
      <c r="AB807">
        <v>0</v>
      </c>
      <c r="AC807">
        <v>3</v>
      </c>
      <c r="AD807">
        <v>3.0107142857142861</v>
      </c>
      <c r="AF807" t="s">
        <v>7949</v>
      </c>
      <c r="AI807">
        <v>0</v>
      </c>
      <c r="AJ807">
        <v>0</v>
      </c>
    </row>
    <row r="808" spans="1:38" x14ac:dyDescent="0.25">
      <c r="A808" t="s">
        <v>5960</v>
      </c>
      <c r="B808" t="s">
        <v>4839</v>
      </c>
      <c r="C808" t="s">
        <v>4842</v>
      </c>
      <c r="D808">
        <v>162</v>
      </c>
      <c r="E808" t="s">
        <v>4845</v>
      </c>
      <c r="F808">
        <v>6.79</v>
      </c>
      <c r="G808">
        <v>0.61</v>
      </c>
      <c r="H808">
        <v>2</v>
      </c>
      <c r="I808" t="s">
        <v>6221</v>
      </c>
      <c r="J808" t="s">
        <v>6703</v>
      </c>
      <c r="K808" t="s">
        <v>6860</v>
      </c>
      <c r="L808" t="s">
        <v>6861</v>
      </c>
      <c r="M808" t="s">
        <v>6874</v>
      </c>
      <c r="N808">
        <v>8</v>
      </c>
      <c r="O808" t="s">
        <v>6931</v>
      </c>
      <c r="P808" t="s">
        <v>7686</v>
      </c>
      <c r="Q808">
        <v>7</v>
      </c>
      <c r="R808">
        <v>2</v>
      </c>
      <c r="S808">
        <v>1.61</v>
      </c>
      <c r="T808">
        <v>1.61</v>
      </c>
      <c r="U808">
        <v>420.5</v>
      </c>
      <c r="V808">
        <v>103.97</v>
      </c>
      <c r="W808">
        <v>2.15</v>
      </c>
      <c r="Y808">
        <v>0.67</v>
      </c>
      <c r="Z808">
        <v>3</v>
      </c>
      <c r="AA808" t="s">
        <v>4250</v>
      </c>
      <c r="AB808">
        <v>0</v>
      </c>
      <c r="AC808">
        <v>3</v>
      </c>
      <c r="AD808">
        <v>4.6021904761904766</v>
      </c>
      <c r="AF808" t="s">
        <v>7949</v>
      </c>
      <c r="AI808">
        <v>0</v>
      </c>
      <c r="AJ808">
        <v>0</v>
      </c>
    </row>
    <row r="809" spans="1:38" x14ac:dyDescent="0.25">
      <c r="A809" t="s">
        <v>5961</v>
      </c>
      <c r="B809" t="s">
        <v>4839</v>
      </c>
      <c r="C809" t="s">
        <v>4842</v>
      </c>
      <c r="D809">
        <v>162</v>
      </c>
      <c r="E809" t="s">
        <v>4845</v>
      </c>
      <c r="F809">
        <v>6.79</v>
      </c>
      <c r="G809">
        <v>0.38</v>
      </c>
      <c r="H809">
        <v>2</v>
      </c>
      <c r="I809" t="s">
        <v>6221</v>
      </c>
      <c r="J809" t="s">
        <v>6704</v>
      </c>
      <c r="K809" t="s">
        <v>6860</v>
      </c>
      <c r="L809" t="s">
        <v>6861</v>
      </c>
      <c r="M809" t="s">
        <v>6874</v>
      </c>
      <c r="N809">
        <v>8</v>
      </c>
      <c r="O809" t="s">
        <v>6931</v>
      </c>
      <c r="P809" t="s">
        <v>7687</v>
      </c>
      <c r="Q809">
        <v>7</v>
      </c>
      <c r="R809">
        <v>2</v>
      </c>
      <c r="S809">
        <v>3.91</v>
      </c>
      <c r="T809">
        <v>3.91</v>
      </c>
      <c r="U809">
        <v>462.99</v>
      </c>
      <c r="V809">
        <v>111.93</v>
      </c>
      <c r="W809">
        <v>3.3</v>
      </c>
      <c r="Y809">
        <v>0.85</v>
      </c>
      <c r="Z809">
        <v>3</v>
      </c>
      <c r="AA809" t="s">
        <v>4250</v>
      </c>
      <c r="AB809">
        <v>0</v>
      </c>
      <c r="AC809">
        <v>3</v>
      </c>
      <c r="AD809">
        <v>2.6233571428571421</v>
      </c>
      <c r="AF809" t="s">
        <v>7949</v>
      </c>
      <c r="AI809">
        <v>0</v>
      </c>
      <c r="AJ809">
        <v>0</v>
      </c>
    </row>
    <row r="810" spans="1:38" x14ac:dyDescent="0.25">
      <c r="A810" t="s">
        <v>5962</v>
      </c>
      <c r="B810" t="s">
        <v>4839</v>
      </c>
      <c r="C810" t="s">
        <v>4842</v>
      </c>
      <c r="D810">
        <v>163.80000000000001</v>
      </c>
      <c r="E810" t="s">
        <v>4845</v>
      </c>
      <c r="F810">
        <v>6.79</v>
      </c>
      <c r="G810">
        <v>0</v>
      </c>
      <c r="H810">
        <v>1</v>
      </c>
      <c r="I810" t="s">
        <v>6220</v>
      </c>
      <c r="K810" t="s">
        <v>6860</v>
      </c>
      <c r="L810" t="s">
        <v>6861</v>
      </c>
      <c r="M810" t="s">
        <v>6904</v>
      </c>
      <c r="N810">
        <v>9</v>
      </c>
      <c r="O810" t="s">
        <v>6968</v>
      </c>
      <c r="P810" t="s">
        <v>7688</v>
      </c>
      <c r="Q810">
        <v>5</v>
      </c>
      <c r="R810">
        <v>1</v>
      </c>
      <c r="S810">
        <v>6.65</v>
      </c>
      <c r="T810">
        <v>6.68</v>
      </c>
      <c r="U810">
        <v>496.66</v>
      </c>
      <c r="V810">
        <v>71.16</v>
      </c>
      <c r="W810">
        <v>6.55</v>
      </c>
      <c r="Y810">
        <v>6.35</v>
      </c>
      <c r="Z810">
        <v>3</v>
      </c>
      <c r="AA810" t="s">
        <v>4250</v>
      </c>
      <c r="AB810">
        <v>1</v>
      </c>
      <c r="AC810">
        <v>8</v>
      </c>
      <c r="AD810">
        <v>2.8571904761904761</v>
      </c>
      <c r="AF810" t="s">
        <v>7949</v>
      </c>
      <c r="AI810">
        <v>0</v>
      </c>
      <c r="AJ810">
        <v>0</v>
      </c>
      <c r="AK810" t="s">
        <v>7984</v>
      </c>
      <c r="AL810" t="s">
        <v>7984</v>
      </c>
    </row>
    <row r="811" spans="1:38" x14ac:dyDescent="0.25">
      <c r="A811" t="s">
        <v>5963</v>
      </c>
      <c r="B811" t="s">
        <v>4839</v>
      </c>
      <c r="C811" t="s">
        <v>4842</v>
      </c>
      <c r="D811">
        <v>164.5</v>
      </c>
      <c r="E811" t="s">
        <v>4845</v>
      </c>
      <c r="F811">
        <v>6.78</v>
      </c>
      <c r="G811">
        <v>0.65</v>
      </c>
      <c r="H811">
        <v>2</v>
      </c>
      <c r="I811" t="s">
        <v>6220</v>
      </c>
      <c r="J811" t="s">
        <v>6705</v>
      </c>
      <c r="K811" t="s">
        <v>6860</v>
      </c>
      <c r="L811" t="s">
        <v>6861</v>
      </c>
      <c r="M811" t="s">
        <v>6893</v>
      </c>
      <c r="N811">
        <v>8</v>
      </c>
      <c r="O811" t="s">
        <v>6952</v>
      </c>
      <c r="P811" t="s">
        <v>7689</v>
      </c>
      <c r="Q811">
        <v>8</v>
      </c>
      <c r="R811">
        <v>2</v>
      </c>
      <c r="S811">
        <v>2.56</v>
      </c>
      <c r="T811">
        <v>2.56</v>
      </c>
      <c r="U811">
        <v>506.92</v>
      </c>
      <c r="V811">
        <v>125.07</v>
      </c>
      <c r="W811">
        <v>3.55</v>
      </c>
      <c r="Y811">
        <v>0</v>
      </c>
      <c r="Z811">
        <v>3</v>
      </c>
      <c r="AA811" t="s">
        <v>4250</v>
      </c>
      <c r="AB811">
        <v>1</v>
      </c>
      <c r="AC811">
        <v>3</v>
      </c>
      <c r="AD811">
        <v>3.22</v>
      </c>
      <c r="AF811" t="s">
        <v>7949</v>
      </c>
      <c r="AI811">
        <v>0</v>
      </c>
      <c r="AJ811">
        <v>0</v>
      </c>
    </row>
    <row r="812" spans="1:38" x14ac:dyDescent="0.25">
      <c r="A812" t="s">
        <v>5964</v>
      </c>
      <c r="B812" t="s">
        <v>4839</v>
      </c>
      <c r="C812" t="s">
        <v>4842</v>
      </c>
      <c r="D812">
        <v>165.4</v>
      </c>
      <c r="E812" t="s">
        <v>4845</v>
      </c>
      <c r="F812">
        <v>6.78</v>
      </c>
      <c r="G812">
        <v>0</v>
      </c>
      <c r="H812">
        <v>1</v>
      </c>
      <c r="I812" t="s">
        <v>6220</v>
      </c>
      <c r="J812" t="s">
        <v>6706</v>
      </c>
      <c r="K812" t="s">
        <v>6860</v>
      </c>
      <c r="L812" t="s">
        <v>6861</v>
      </c>
      <c r="M812" t="s">
        <v>6882</v>
      </c>
      <c r="N812">
        <v>8</v>
      </c>
      <c r="O812" t="s">
        <v>6941</v>
      </c>
      <c r="P812" t="s">
        <v>7690</v>
      </c>
      <c r="Q812">
        <v>4</v>
      </c>
      <c r="R812">
        <v>2</v>
      </c>
      <c r="S812">
        <v>2.14</v>
      </c>
      <c r="T812">
        <v>2.2200000000000002</v>
      </c>
      <c r="U812">
        <v>398.98</v>
      </c>
      <c r="V812">
        <v>70.02</v>
      </c>
      <c r="W812">
        <v>3.93</v>
      </c>
      <c r="Y812">
        <v>6.73</v>
      </c>
      <c r="Z812">
        <v>1</v>
      </c>
      <c r="AA812" t="s">
        <v>4250</v>
      </c>
      <c r="AB812">
        <v>0</v>
      </c>
      <c r="AC812">
        <v>1</v>
      </c>
      <c r="AD812">
        <v>5.1515714285714278</v>
      </c>
      <c r="AF812" t="s">
        <v>7949</v>
      </c>
      <c r="AI812">
        <v>0</v>
      </c>
      <c r="AJ812">
        <v>0</v>
      </c>
    </row>
    <row r="813" spans="1:38" x14ac:dyDescent="0.25">
      <c r="A813" t="s">
        <v>5965</v>
      </c>
      <c r="B813" t="s">
        <v>4839</v>
      </c>
      <c r="C813" t="s">
        <v>4842</v>
      </c>
      <c r="D813">
        <v>167</v>
      </c>
      <c r="E813" t="s">
        <v>4845</v>
      </c>
      <c r="F813">
        <v>6.78</v>
      </c>
      <c r="G813">
        <v>0.33</v>
      </c>
      <c r="H813">
        <v>2</v>
      </c>
      <c r="I813" t="s">
        <v>6221</v>
      </c>
      <c r="J813" t="s">
        <v>6707</v>
      </c>
      <c r="K813" t="s">
        <v>6860</v>
      </c>
      <c r="L813" t="s">
        <v>6861</v>
      </c>
      <c r="M813" t="s">
        <v>6893</v>
      </c>
      <c r="N813">
        <v>8</v>
      </c>
      <c r="O813" t="s">
        <v>6956</v>
      </c>
      <c r="P813" t="s">
        <v>7691</v>
      </c>
      <c r="Q813">
        <v>5</v>
      </c>
      <c r="R813">
        <v>5</v>
      </c>
      <c r="U813">
        <v>386.49</v>
      </c>
      <c r="V813">
        <v>106.47</v>
      </c>
      <c r="W813">
        <v>2.4</v>
      </c>
      <c r="X813">
        <v>9.39</v>
      </c>
      <c r="Y813">
        <v>11.03</v>
      </c>
      <c r="Z813">
        <v>1</v>
      </c>
      <c r="AA813" t="s">
        <v>4250</v>
      </c>
      <c r="AB813">
        <v>0</v>
      </c>
      <c r="AC813">
        <v>5</v>
      </c>
      <c r="AF813" t="s">
        <v>7952</v>
      </c>
      <c r="AI813">
        <v>0</v>
      </c>
      <c r="AJ813">
        <v>0</v>
      </c>
    </row>
    <row r="814" spans="1:38" x14ac:dyDescent="0.25">
      <c r="A814" t="s">
        <v>5965</v>
      </c>
      <c r="B814" t="s">
        <v>4839</v>
      </c>
      <c r="C814" t="s">
        <v>4842</v>
      </c>
      <c r="D814">
        <v>228</v>
      </c>
      <c r="E814" t="s">
        <v>4845</v>
      </c>
      <c r="F814">
        <v>6.64</v>
      </c>
      <c r="G814">
        <v>0.33</v>
      </c>
      <c r="H814">
        <v>2</v>
      </c>
      <c r="I814" t="s">
        <v>6221</v>
      </c>
      <c r="J814" t="s">
        <v>6708</v>
      </c>
      <c r="K814" t="s">
        <v>6860</v>
      </c>
      <c r="L814" t="s">
        <v>6861</v>
      </c>
      <c r="M814" t="s">
        <v>6893</v>
      </c>
      <c r="N814">
        <v>8</v>
      </c>
      <c r="O814" t="s">
        <v>6956</v>
      </c>
      <c r="P814" t="s">
        <v>7691</v>
      </c>
      <c r="Q814">
        <v>5</v>
      </c>
      <c r="R814">
        <v>5</v>
      </c>
      <c r="U814">
        <v>386.49</v>
      </c>
      <c r="V814">
        <v>106.47</v>
      </c>
      <c r="W814">
        <v>2.4</v>
      </c>
      <c r="X814">
        <v>9.39</v>
      </c>
      <c r="Y814">
        <v>11.03</v>
      </c>
      <c r="Z814">
        <v>1</v>
      </c>
      <c r="AA814" t="s">
        <v>4250</v>
      </c>
      <c r="AB814">
        <v>0</v>
      </c>
      <c r="AC814">
        <v>5</v>
      </c>
      <c r="AF814" t="s">
        <v>7952</v>
      </c>
      <c r="AI814">
        <v>0</v>
      </c>
      <c r="AJ814">
        <v>0</v>
      </c>
    </row>
    <row r="815" spans="1:38" x14ac:dyDescent="0.25">
      <c r="A815" t="s">
        <v>5966</v>
      </c>
      <c r="B815" t="s">
        <v>4839</v>
      </c>
      <c r="C815" t="s">
        <v>4842</v>
      </c>
      <c r="D815">
        <v>170</v>
      </c>
      <c r="E815" t="s">
        <v>4845</v>
      </c>
      <c r="F815">
        <v>6.77</v>
      </c>
      <c r="G815">
        <v>0</v>
      </c>
      <c r="H815">
        <v>1</v>
      </c>
      <c r="I815" t="s">
        <v>6220</v>
      </c>
      <c r="K815" t="s">
        <v>6860</v>
      </c>
      <c r="M815" t="s">
        <v>6917</v>
      </c>
      <c r="N815">
        <v>8</v>
      </c>
      <c r="O815" t="s">
        <v>6985</v>
      </c>
      <c r="P815" t="s">
        <v>7692</v>
      </c>
      <c r="Q815">
        <v>11</v>
      </c>
      <c r="R815">
        <v>8</v>
      </c>
      <c r="S815">
        <v>0.48</v>
      </c>
      <c r="T815">
        <v>0.64</v>
      </c>
      <c r="U815">
        <v>458.38</v>
      </c>
      <c r="V815">
        <v>197.37</v>
      </c>
      <c r="W815">
        <v>2.23</v>
      </c>
      <c r="X815">
        <v>7.75</v>
      </c>
      <c r="Y815">
        <v>0</v>
      </c>
      <c r="Z815">
        <v>3</v>
      </c>
      <c r="AA815" t="s">
        <v>4250</v>
      </c>
      <c r="AB815">
        <v>2</v>
      </c>
      <c r="AC815">
        <v>3</v>
      </c>
      <c r="AD815">
        <v>3.297285714285715</v>
      </c>
      <c r="AF815" t="s">
        <v>7949</v>
      </c>
      <c r="AI815">
        <v>0</v>
      </c>
      <c r="AJ815">
        <v>0</v>
      </c>
      <c r="AK815" t="s">
        <v>7996</v>
      </c>
      <c r="AL815" t="s">
        <v>7996</v>
      </c>
    </row>
    <row r="816" spans="1:38" x14ac:dyDescent="0.25">
      <c r="A816" t="s">
        <v>5967</v>
      </c>
      <c r="B816" t="s">
        <v>4839</v>
      </c>
      <c r="C816" t="s">
        <v>4842</v>
      </c>
      <c r="D816">
        <v>170</v>
      </c>
      <c r="E816" t="s">
        <v>4845</v>
      </c>
      <c r="F816">
        <v>6.77</v>
      </c>
      <c r="G816">
        <v>0</v>
      </c>
      <c r="H816">
        <v>1</v>
      </c>
      <c r="I816" t="s">
        <v>6220</v>
      </c>
      <c r="K816" t="s">
        <v>6860</v>
      </c>
      <c r="L816" t="s">
        <v>6861</v>
      </c>
      <c r="M816" t="s">
        <v>6900</v>
      </c>
      <c r="N816">
        <v>9</v>
      </c>
      <c r="O816" t="s">
        <v>6962</v>
      </c>
      <c r="P816" t="s">
        <v>7693</v>
      </c>
      <c r="Q816">
        <v>3</v>
      </c>
      <c r="R816">
        <v>2</v>
      </c>
      <c r="S816">
        <v>2.73</v>
      </c>
      <c r="T816">
        <v>2.73</v>
      </c>
      <c r="U816">
        <v>376.85</v>
      </c>
      <c r="V816">
        <v>69.08</v>
      </c>
      <c r="W816">
        <v>3.64</v>
      </c>
      <c r="Y816">
        <v>4.75</v>
      </c>
      <c r="Z816">
        <v>3</v>
      </c>
      <c r="AA816" t="s">
        <v>4250</v>
      </c>
      <c r="AB816">
        <v>0</v>
      </c>
      <c r="AC816">
        <v>3</v>
      </c>
      <c r="AD816">
        <v>5.0146428571428574</v>
      </c>
      <c r="AF816" t="s">
        <v>7949</v>
      </c>
      <c r="AI816">
        <v>0</v>
      </c>
      <c r="AJ816">
        <v>0</v>
      </c>
      <c r="AK816" t="s">
        <v>7981</v>
      </c>
      <c r="AL816" t="s">
        <v>7981</v>
      </c>
    </row>
    <row r="817" spans="1:38" x14ac:dyDescent="0.25">
      <c r="A817" t="s">
        <v>5968</v>
      </c>
      <c r="B817" t="s">
        <v>4839</v>
      </c>
      <c r="C817" t="s">
        <v>4842</v>
      </c>
      <c r="D817">
        <v>170</v>
      </c>
      <c r="E817" t="s">
        <v>4845</v>
      </c>
      <c r="F817">
        <v>6.77</v>
      </c>
      <c r="G817">
        <v>0</v>
      </c>
      <c r="H817">
        <v>1</v>
      </c>
      <c r="I817" t="s">
        <v>6220</v>
      </c>
      <c r="J817" t="s">
        <v>6709</v>
      </c>
      <c r="K817" t="s">
        <v>6860</v>
      </c>
      <c r="L817" t="s">
        <v>6861</v>
      </c>
      <c r="M817" t="s">
        <v>6898</v>
      </c>
      <c r="N817">
        <v>8</v>
      </c>
      <c r="O817" t="s">
        <v>6959</v>
      </c>
      <c r="P817" t="s">
        <v>7694</v>
      </c>
      <c r="Q817">
        <v>4</v>
      </c>
      <c r="R817">
        <v>2</v>
      </c>
      <c r="S817">
        <v>0.02</v>
      </c>
      <c r="T817">
        <v>0.02</v>
      </c>
      <c r="U817">
        <v>462.37</v>
      </c>
      <c r="V817">
        <v>80.37</v>
      </c>
      <c r="W817">
        <v>4.83</v>
      </c>
      <c r="X817">
        <v>10.210000000000001</v>
      </c>
      <c r="Y817">
        <v>2.87</v>
      </c>
      <c r="Z817">
        <v>2</v>
      </c>
      <c r="AA817" t="s">
        <v>4250</v>
      </c>
      <c r="AB817">
        <v>0</v>
      </c>
      <c r="AC817">
        <v>3</v>
      </c>
      <c r="AD817">
        <v>4.7687857142857144</v>
      </c>
      <c r="AF817" t="s">
        <v>7949</v>
      </c>
      <c r="AI817">
        <v>0</v>
      </c>
      <c r="AJ817">
        <v>0</v>
      </c>
    </row>
    <row r="818" spans="1:38" x14ac:dyDescent="0.25">
      <c r="A818" t="s">
        <v>5969</v>
      </c>
      <c r="B818" t="s">
        <v>4839</v>
      </c>
      <c r="C818" t="s">
        <v>4842</v>
      </c>
      <c r="D818">
        <v>170.7</v>
      </c>
      <c r="E818" t="s">
        <v>4845</v>
      </c>
      <c r="F818">
        <v>6.77</v>
      </c>
      <c r="G818">
        <v>0.64</v>
      </c>
      <c r="H818">
        <v>2</v>
      </c>
      <c r="I818" t="s">
        <v>6220</v>
      </c>
      <c r="J818" t="s">
        <v>6710</v>
      </c>
      <c r="K818" t="s">
        <v>6860</v>
      </c>
      <c r="L818" t="s">
        <v>6861</v>
      </c>
      <c r="M818" t="s">
        <v>6893</v>
      </c>
      <c r="N818">
        <v>8</v>
      </c>
      <c r="O818" t="s">
        <v>6952</v>
      </c>
      <c r="P818" t="s">
        <v>7695</v>
      </c>
      <c r="Q818">
        <v>9</v>
      </c>
      <c r="R818">
        <v>2</v>
      </c>
      <c r="S818">
        <v>2.82</v>
      </c>
      <c r="T818">
        <v>2.82</v>
      </c>
      <c r="U818">
        <v>495.01</v>
      </c>
      <c r="V818">
        <v>125.07</v>
      </c>
      <c r="W818">
        <v>3.74</v>
      </c>
      <c r="Y818">
        <v>0</v>
      </c>
      <c r="Z818">
        <v>4</v>
      </c>
      <c r="AA818" t="s">
        <v>4250</v>
      </c>
      <c r="AB818">
        <v>0</v>
      </c>
      <c r="AC818">
        <v>3</v>
      </c>
      <c r="AD818">
        <v>3.1256428571428572</v>
      </c>
      <c r="AF818" t="s">
        <v>7949</v>
      </c>
      <c r="AI818">
        <v>0</v>
      </c>
      <c r="AJ818">
        <v>0</v>
      </c>
    </row>
    <row r="819" spans="1:38" x14ac:dyDescent="0.25">
      <c r="A819" t="s">
        <v>5970</v>
      </c>
      <c r="B819" t="s">
        <v>4839</v>
      </c>
      <c r="C819" t="s">
        <v>4842</v>
      </c>
      <c r="D819">
        <v>175.5</v>
      </c>
      <c r="E819" t="s">
        <v>4845</v>
      </c>
      <c r="F819">
        <v>6.76</v>
      </c>
      <c r="G819">
        <v>0</v>
      </c>
      <c r="H819">
        <v>1</v>
      </c>
      <c r="I819" t="s">
        <v>6220</v>
      </c>
      <c r="K819" t="s">
        <v>6860</v>
      </c>
      <c r="L819" t="s">
        <v>6861</v>
      </c>
      <c r="M819" t="s">
        <v>6892</v>
      </c>
      <c r="N819">
        <v>9</v>
      </c>
      <c r="O819" t="s">
        <v>6951</v>
      </c>
      <c r="P819" t="s">
        <v>7696</v>
      </c>
      <c r="Q819">
        <v>7</v>
      </c>
      <c r="R819">
        <v>4</v>
      </c>
      <c r="S819">
        <v>3.35</v>
      </c>
      <c r="T819">
        <v>3.47</v>
      </c>
      <c r="U819">
        <v>711.88</v>
      </c>
      <c r="V819">
        <v>148.15</v>
      </c>
      <c r="W819">
        <v>3.66</v>
      </c>
      <c r="X819">
        <v>13.53</v>
      </c>
      <c r="Y819">
        <v>6.89</v>
      </c>
      <c r="Z819">
        <v>4</v>
      </c>
      <c r="AA819" t="s">
        <v>4250</v>
      </c>
      <c r="AB819">
        <v>1</v>
      </c>
      <c r="AC819">
        <v>13</v>
      </c>
      <c r="AD819">
        <v>2.09</v>
      </c>
      <c r="AF819" t="s">
        <v>7949</v>
      </c>
      <c r="AI819">
        <v>0</v>
      </c>
      <c r="AJ819">
        <v>0</v>
      </c>
      <c r="AK819" t="s">
        <v>7976</v>
      </c>
      <c r="AL819" t="s">
        <v>7976</v>
      </c>
    </row>
    <row r="820" spans="1:38" x14ac:dyDescent="0.25">
      <c r="A820" t="s">
        <v>5971</v>
      </c>
      <c r="B820" t="s">
        <v>4839</v>
      </c>
      <c r="C820" t="s">
        <v>4842</v>
      </c>
      <c r="D820">
        <v>177</v>
      </c>
      <c r="E820" t="s">
        <v>4845</v>
      </c>
      <c r="F820">
        <v>6.75</v>
      </c>
      <c r="G820">
        <v>0.11</v>
      </c>
      <c r="H820">
        <v>2</v>
      </c>
      <c r="I820" t="s">
        <v>6221</v>
      </c>
      <c r="J820" t="s">
        <v>6711</v>
      </c>
      <c r="K820" t="s">
        <v>6860</v>
      </c>
      <c r="L820" t="s">
        <v>6861</v>
      </c>
      <c r="M820" t="s">
        <v>6874</v>
      </c>
      <c r="N820">
        <v>8</v>
      </c>
      <c r="O820" t="s">
        <v>6931</v>
      </c>
      <c r="P820" t="s">
        <v>7697</v>
      </c>
      <c r="Q820">
        <v>7</v>
      </c>
      <c r="R820">
        <v>2</v>
      </c>
      <c r="S820">
        <v>3.87</v>
      </c>
      <c r="T820">
        <v>3.87</v>
      </c>
      <c r="U820">
        <v>461.54</v>
      </c>
      <c r="V820">
        <v>112.18</v>
      </c>
      <c r="W820">
        <v>3.5</v>
      </c>
      <c r="Y820">
        <v>0</v>
      </c>
      <c r="Z820">
        <v>3</v>
      </c>
      <c r="AA820" t="s">
        <v>4250</v>
      </c>
      <c r="AB820">
        <v>0</v>
      </c>
      <c r="AC820">
        <v>4</v>
      </c>
      <c r="AD820">
        <v>2.6653809523809522</v>
      </c>
      <c r="AF820" t="s">
        <v>7949</v>
      </c>
      <c r="AI820">
        <v>0</v>
      </c>
      <c r="AJ820">
        <v>0</v>
      </c>
    </row>
    <row r="821" spans="1:38" x14ac:dyDescent="0.25">
      <c r="A821" t="s">
        <v>5972</v>
      </c>
      <c r="B821" t="s">
        <v>4839</v>
      </c>
      <c r="C821" t="s">
        <v>4842</v>
      </c>
      <c r="D821">
        <v>179.5</v>
      </c>
      <c r="E821" t="s">
        <v>4845</v>
      </c>
      <c r="F821">
        <v>6.75</v>
      </c>
      <c r="G821">
        <v>0.36</v>
      </c>
      <c r="H821">
        <v>2</v>
      </c>
      <c r="I821" t="s">
        <v>6220</v>
      </c>
      <c r="J821" t="s">
        <v>6712</v>
      </c>
      <c r="K821" t="s">
        <v>6860</v>
      </c>
      <c r="L821" t="s">
        <v>6861</v>
      </c>
      <c r="M821" t="s">
        <v>6893</v>
      </c>
      <c r="N821">
        <v>8</v>
      </c>
      <c r="O821" t="s">
        <v>6952</v>
      </c>
      <c r="P821" t="s">
        <v>7698</v>
      </c>
      <c r="Q821">
        <v>11</v>
      </c>
      <c r="R821">
        <v>2</v>
      </c>
      <c r="S821">
        <v>2.23</v>
      </c>
      <c r="T821">
        <v>2.23</v>
      </c>
      <c r="U821">
        <v>505.97</v>
      </c>
      <c r="V821">
        <v>155.78</v>
      </c>
      <c r="W821">
        <v>2.11</v>
      </c>
      <c r="Y821">
        <v>0.14000000000000001</v>
      </c>
      <c r="Z821">
        <v>4</v>
      </c>
      <c r="AA821" t="s">
        <v>4250</v>
      </c>
      <c r="AB821">
        <v>2</v>
      </c>
      <c r="AC821">
        <v>4</v>
      </c>
      <c r="AD821">
        <v>3.3849999999999998</v>
      </c>
      <c r="AF821" t="s">
        <v>7949</v>
      </c>
      <c r="AI821">
        <v>0</v>
      </c>
      <c r="AJ821">
        <v>0</v>
      </c>
    </row>
    <row r="822" spans="1:38" x14ac:dyDescent="0.25">
      <c r="A822" t="s">
        <v>5973</v>
      </c>
      <c r="B822" t="s">
        <v>4839</v>
      </c>
      <c r="C822" t="s">
        <v>4842</v>
      </c>
      <c r="D822">
        <v>180</v>
      </c>
      <c r="E822" t="s">
        <v>4845</v>
      </c>
      <c r="F822">
        <v>6.75</v>
      </c>
      <c r="G822">
        <v>0.3</v>
      </c>
      <c r="H822">
        <v>2</v>
      </c>
      <c r="I822" t="s">
        <v>6220</v>
      </c>
      <c r="K822" t="s">
        <v>6860</v>
      </c>
      <c r="M822" t="s">
        <v>6910</v>
      </c>
      <c r="N822">
        <v>8</v>
      </c>
      <c r="O822" t="s">
        <v>6976</v>
      </c>
      <c r="P822" t="s">
        <v>7699</v>
      </c>
      <c r="Q822">
        <v>4</v>
      </c>
      <c r="R822">
        <v>2</v>
      </c>
      <c r="S822">
        <v>2.5099999999999998</v>
      </c>
      <c r="T822">
        <v>2.52</v>
      </c>
      <c r="U822">
        <v>492.58</v>
      </c>
      <c r="V822">
        <v>95.16</v>
      </c>
      <c r="W822">
        <v>4.7699999999999996</v>
      </c>
      <c r="X822">
        <v>11.32</v>
      </c>
      <c r="Y822">
        <v>4.57</v>
      </c>
      <c r="Z822">
        <v>4</v>
      </c>
      <c r="AA822" t="s">
        <v>4250</v>
      </c>
      <c r="AB822">
        <v>0</v>
      </c>
      <c r="AC822">
        <v>7</v>
      </c>
      <c r="AD822">
        <v>4.1260000000000003</v>
      </c>
      <c r="AF822" t="s">
        <v>7949</v>
      </c>
      <c r="AI822">
        <v>0</v>
      </c>
      <c r="AJ822">
        <v>0</v>
      </c>
      <c r="AK822" t="s">
        <v>7990</v>
      </c>
      <c r="AL822" t="s">
        <v>7990</v>
      </c>
    </row>
    <row r="823" spans="1:38" x14ac:dyDescent="0.25">
      <c r="A823" t="s">
        <v>5974</v>
      </c>
      <c r="B823" t="s">
        <v>4839</v>
      </c>
      <c r="C823" t="s">
        <v>4842</v>
      </c>
      <c r="D823">
        <v>180</v>
      </c>
      <c r="E823" t="s">
        <v>4845</v>
      </c>
      <c r="F823">
        <v>6.75</v>
      </c>
      <c r="G823">
        <v>0</v>
      </c>
      <c r="H823">
        <v>1</v>
      </c>
      <c r="I823" t="s">
        <v>6220</v>
      </c>
      <c r="J823" t="s">
        <v>6713</v>
      </c>
      <c r="K823" t="s">
        <v>6860</v>
      </c>
      <c r="L823" t="s">
        <v>6861</v>
      </c>
      <c r="M823" t="s">
        <v>6890</v>
      </c>
      <c r="N823">
        <v>9</v>
      </c>
      <c r="O823" t="s">
        <v>6949</v>
      </c>
      <c r="P823" t="s">
        <v>7700</v>
      </c>
      <c r="Q823">
        <v>6</v>
      </c>
      <c r="R823">
        <v>1</v>
      </c>
      <c r="S823">
        <v>3.03</v>
      </c>
      <c r="T823">
        <v>3.06</v>
      </c>
      <c r="U823">
        <v>424.94</v>
      </c>
      <c r="V823">
        <v>87.71</v>
      </c>
      <c r="W823">
        <v>2.69</v>
      </c>
      <c r="Y823">
        <v>6.22</v>
      </c>
      <c r="Z823">
        <v>2</v>
      </c>
      <c r="AA823" t="s">
        <v>4250</v>
      </c>
      <c r="AB823">
        <v>0</v>
      </c>
      <c r="AC823">
        <v>4</v>
      </c>
      <c r="AD823">
        <v>4.8244761904761901</v>
      </c>
      <c r="AF823" t="s">
        <v>7949</v>
      </c>
      <c r="AI823">
        <v>0</v>
      </c>
      <c r="AJ823">
        <v>0</v>
      </c>
    </row>
    <row r="824" spans="1:38" x14ac:dyDescent="0.25">
      <c r="A824" t="s">
        <v>5975</v>
      </c>
      <c r="B824" t="s">
        <v>4839</v>
      </c>
      <c r="C824" t="s">
        <v>4842</v>
      </c>
      <c r="D824">
        <v>180</v>
      </c>
      <c r="E824" t="s">
        <v>4845</v>
      </c>
      <c r="F824">
        <v>6.75</v>
      </c>
      <c r="G824">
        <v>0</v>
      </c>
      <c r="H824">
        <v>1</v>
      </c>
      <c r="I824" t="s">
        <v>6220</v>
      </c>
      <c r="J824" t="s">
        <v>6714</v>
      </c>
      <c r="K824" t="s">
        <v>6860</v>
      </c>
      <c r="L824" t="s">
        <v>6861</v>
      </c>
      <c r="M824" t="s">
        <v>6882</v>
      </c>
      <c r="N824">
        <v>8</v>
      </c>
      <c r="O824" t="s">
        <v>6941</v>
      </c>
      <c r="P824" t="s">
        <v>7701</v>
      </c>
      <c r="Q824">
        <v>7</v>
      </c>
      <c r="R824">
        <v>3</v>
      </c>
      <c r="S824">
        <v>-0.9</v>
      </c>
      <c r="T824">
        <v>-0.87</v>
      </c>
      <c r="U824">
        <v>422.44</v>
      </c>
      <c r="V824">
        <v>134.38</v>
      </c>
      <c r="W824">
        <v>1.44</v>
      </c>
      <c r="X824">
        <v>9.9600000000000009</v>
      </c>
      <c r="Y824">
        <v>6.15</v>
      </c>
      <c r="Z824">
        <v>2</v>
      </c>
      <c r="AA824" t="s">
        <v>4250</v>
      </c>
      <c r="AB824">
        <v>0</v>
      </c>
      <c r="AC824">
        <v>3</v>
      </c>
      <c r="AD824">
        <v>3.7206666666666668</v>
      </c>
      <c r="AF824" t="s">
        <v>7949</v>
      </c>
      <c r="AI824">
        <v>0</v>
      </c>
      <c r="AJ824">
        <v>0</v>
      </c>
    </row>
    <row r="825" spans="1:38" x14ac:dyDescent="0.25">
      <c r="A825" t="s">
        <v>5976</v>
      </c>
      <c r="B825" t="s">
        <v>4839</v>
      </c>
      <c r="C825" t="s">
        <v>4842</v>
      </c>
      <c r="D825">
        <v>184</v>
      </c>
      <c r="E825" t="s">
        <v>4845</v>
      </c>
      <c r="F825">
        <v>6.74</v>
      </c>
      <c r="G825">
        <v>0.32</v>
      </c>
      <c r="H825">
        <v>2</v>
      </c>
      <c r="I825" t="s">
        <v>6220</v>
      </c>
      <c r="J825" t="s">
        <v>6715</v>
      </c>
      <c r="K825" t="s">
        <v>6860</v>
      </c>
      <c r="L825" t="s">
        <v>6861</v>
      </c>
      <c r="M825" t="s">
        <v>6874</v>
      </c>
      <c r="N825">
        <v>8</v>
      </c>
      <c r="O825" t="s">
        <v>6931</v>
      </c>
      <c r="P825" t="s">
        <v>7702</v>
      </c>
      <c r="Q825">
        <v>5</v>
      </c>
      <c r="R825">
        <v>3</v>
      </c>
      <c r="S825">
        <v>2.0699999999999998</v>
      </c>
      <c r="T825">
        <v>2.0699999999999998</v>
      </c>
      <c r="U825">
        <v>472.57</v>
      </c>
      <c r="V825">
        <v>102.36</v>
      </c>
      <c r="W825">
        <v>3.28</v>
      </c>
      <c r="Y825">
        <v>0</v>
      </c>
      <c r="Z825">
        <v>3</v>
      </c>
      <c r="AA825" t="s">
        <v>4250</v>
      </c>
      <c r="AB825">
        <v>0</v>
      </c>
      <c r="AC825">
        <v>3</v>
      </c>
      <c r="AD825">
        <v>3.9155952380952379</v>
      </c>
      <c r="AF825" t="s">
        <v>7949</v>
      </c>
      <c r="AI825">
        <v>0</v>
      </c>
      <c r="AJ825">
        <v>0</v>
      </c>
    </row>
    <row r="826" spans="1:38" x14ac:dyDescent="0.25">
      <c r="A826" t="s">
        <v>5977</v>
      </c>
      <c r="B826" t="s">
        <v>4839</v>
      </c>
      <c r="C826" t="s">
        <v>4842</v>
      </c>
      <c r="D826">
        <v>186</v>
      </c>
      <c r="E826" t="s">
        <v>4845</v>
      </c>
      <c r="F826">
        <v>6.73</v>
      </c>
      <c r="G826">
        <v>0</v>
      </c>
      <c r="H826">
        <v>1</v>
      </c>
      <c r="I826" t="s">
        <v>6220</v>
      </c>
      <c r="K826" t="s">
        <v>6860</v>
      </c>
      <c r="M826" t="s">
        <v>6865</v>
      </c>
      <c r="N826">
        <v>8</v>
      </c>
      <c r="O826" t="s">
        <v>6960</v>
      </c>
      <c r="P826" t="s">
        <v>7703</v>
      </c>
      <c r="Q826">
        <v>5</v>
      </c>
      <c r="R826">
        <v>1</v>
      </c>
      <c r="S826">
        <v>5.77</v>
      </c>
      <c r="T826">
        <v>7.65</v>
      </c>
      <c r="U826">
        <v>528.74</v>
      </c>
      <c r="V826">
        <v>71.16</v>
      </c>
      <c r="W826">
        <v>7.08</v>
      </c>
      <c r="Y826">
        <v>9.9700000000000006</v>
      </c>
      <c r="Z826">
        <v>2</v>
      </c>
      <c r="AA826" t="s">
        <v>4250</v>
      </c>
      <c r="AB826">
        <v>2</v>
      </c>
      <c r="AC826">
        <v>2</v>
      </c>
      <c r="AD826">
        <v>1.8483333333333329</v>
      </c>
      <c r="AF826" t="s">
        <v>7952</v>
      </c>
      <c r="AI826">
        <v>0</v>
      </c>
      <c r="AJ826">
        <v>0</v>
      </c>
      <c r="AK826" t="s">
        <v>7980</v>
      </c>
      <c r="AL826" t="s">
        <v>7980</v>
      </c>
    </row>
    <row r="827" spans="1:38" x14ac:dyDescent="0.25">
      <c r="A827" t="s">
        <v>5978</v>
      </c>
      <c r="B827" t="s">
        <v>4839</v>
      </c>
      <c r="C827" t="s">
        <v>4842</v>
      </c>
      <c r="D827">
        <v>188</v>
      </c>
      <c r="E827" t="s">
        <v>4845</v>
      </c>
      <c r="F827">
        <v>6.73</v>
      </c>
      <c r="G827">
        <v>0</v>
      </c>
      <c r="H827">
        <v>1</v>
      </c>
      <c r="I827" t="s">
        <v>6220</v>
      </c>
      <c r="J827" t="s">
        <v>6716</v>
      </c>
      <c r="K827" t="s">
        <v>6860</v>
      </c>
      <c r="L827" t="s">
        <v>6861</v>
      </c>
      <c r="M827" t="s">
        <v>6907</v>
      </c>
      <c r="N827">
        <v>9</v>
      </c>
      <c r="O827" t="s">
        <v>6972</v>
      </c>
      <c r="P827" t="s">
        <v>7704</v>
      </c>
      <c r="Q827">
        <v>5</v>
      </c>
      <c r="R827">
        <v>1</v>
      </c>
      <c r="S827">
        <v>4.05</v>
      </c>
      <c r="T827">
        <v>4.05</v>
      </c>
      <c r="U827">
        <v>402.85</v>
      </c>
      <c r="V827">
        <v>66.069999999999993</v>
      </c>
      <c r="W827">
        <v>3.87</v>
      </c>
      <c r="Y827">
        <v>1.22</v>
      </c>
      <c r="Z827">
        <v>2</v>
      </c>
      <c r="AA827" t="s">
        <v>4250</v>
      </c>
      <c r="AB827">
        <v>0</v>
      </c>
      <c r="AC827">
        <v>1</v>
      </c>
      <c r="AD827">
        <v>4.0022619047619052</v>
      </c>
      <c r="AF827" t="s">
        <v>7949</v>
      </c>
      <c r="AI827">
        <v>0</v>
      </c>
      <c r="AJ827">
        <v>0</v>
      </c>
    </row>
    <row r="828" spans="1:38" x14ac:dyDescent="0.25">
      <c r="A828" t="s">
        <v>5978</v>
      </c>
      <c r="B828" t="s">
        <v>4839</v>
      </c>
      <c r="C828" t="s">
        <v>4842</v>
      </c>
      <c r="D828">
        <v>188</v>
      </c>
      <c r="E828" t="s">
        <v>4845</v>
      </c>
      <c r="F828">
        <v>6.73</v>
      </c>
      <c r="G828">
        <v>0</v>
      </c>
      <c r="H828">
        <v>1</v>
      </c>
      <c r="I828" t="s">
        <v>6220</v>
      </c>
      <c r="J828" t="s">
        <v>6717</v>
      </c>
      <c r="K828" t="s">
        <v>6860</v>
      </c>
      <c r="L828" t="s">
        <v>6861</v>
      </c>
      <c r="M828" t="s">
        <v>6908</v>
      </c>
      <c r="N828">
        <v>8</v>
      </c>
      <c r="O828" t="s">
        <v>6973</v>
      </c>
      <c r="P828" t="s">
        <v>7704</v>
      </c>
      <c r="Q828">
        <v>5</v>
      </c>
      <c r="R828">
        <v>1</v>
      </c>
      <c r="S828">
        <v>4.05</v>
      </c>
      <c r="T828">
        <v>4.05</v>
      </c>
      <c r="U828">
        <v>402.85</v>
      </c>
      <c r="V828">
        <v>66.069999999999993</v>
      </c>
      <c r="W828">
        <v>3.87</v>
      </c>
      <c r="Y828">
        <v>1.22</v>
      </c>
      <c r="Z828">
        <v>2</v>
      </c>
      <c r="AA828" t="s">
        <v>4250</v>
      </c>
      <c r="AB828">
        <v>0</v>
      </c>
      <c r="AC828">
        <v>1</v>
      </c>
      <c r="AD828">
        <v>4.0022619047619052</v>
      </c>
      <c r="AF828" t="s">
        <v>7949</v>
      </c>
      <c r="AI828">
        <v>0</v>
      </c>
      <c r="AJ828">
        <v>0</v>
      </c>
    </row>
    <row r="829" spans="1:38" x14ac:dyDescent="0.25">
      <c r="A829" t="s">
        <v>5979</v>
      </c>
      <c r="B829" t="s">
        <v>4839</v>
      </c>
      <c r="C829" t="s">
        <v>4842</v>
      </c>
      <c r="D829">
        <v>188</v>
      </c>
      <c r="E829" t="s">
        <v>4845</v>
      </c>
      <c r="F829">
        <v>6.73</v>
      </c>
      <c r="G829">
        <v>0.14000000000000001</v>
      </c>
      <c r="H829">
        <v>2</v>
      </c>
      <c r="I829" t="s">
        <v>6221</v>
      </c>
      <c r="J829" t="s">
        <v>6718</v>
      </c>
      <c r="K829" t="s">
        <v>6860</v>
      </c>
      <c r="L829" t="s">
        <v>6861</v>
      </c>
      <c r="M829" t="s">
        <v>6879</v>
      </c>
      <c r="N829">
        <v>8</v>
      </c>
      <c r="O829" t="s">
        <v>6955</v>
      </c>
      <c r="P829" t="s">
        <v>7705</v>
      </c>
      <c r="Q829">
        <v>5</v>
      </c>
      <c r="R829">
        <v>3</v>
      </c>
      <c r="S829">
        <v>0.68</v>
      </c>
      <c r="T829">
        <v>0.69</v>
      </c>
      <c r="U829">
        <v>392.45</v>
      </c>
      <c r="V829">
        <v>94.52</v>
      </c>
      <c r="W829">
        <v>1.37</v>
      </c>
      <c r="X829">
        <v>9.0500000000000007</v>
      </c>
      <c r="Y829">
        <v>0</v>
      </c>
      <c r="Z829">
        <v>1</v>
      </c>
      <c r="AA829" t="s">
        <v>4250</v>
      </c>
      <c r="AB829">
        <v>0</v>
      </c>
      <c r="AC829">
        <v>4</v>
      </c>
      <c r="AD829">
        <v>4.7842142857142864</v>
      </c>
      <c r="AF829" t="s">
        <v>7949</v>
      </c>
      <c r="AI829">
        <v>0</v>
      </c>
      <c r="AJ829">
        <v>0</v>
      </c>
    </row>
    <row r="830" spans="1:38" x14ac:dyDescent="0.25">
      <c r="A830" t="s">
        <v>5980</v>
      </c>
      <c r="B830" t="s">
        <v>4839</v>
      </c>
      <c r="C830" t="s">
        <v>4842</v>
      </c>
      <c r="D830">
        <v>189</v>
      </c>
      <c r="E830" t="s">
        <v>4845</v>
      </c>
      <c r="F830">
        <v>6.72</v>
      </c>
      <c r="G830">
        <v>0.34</v>
      </c>
      <c r="H830">
        <v>2</v>
      </c>
      <c r="I830" t="s">
        <v>6221</v>
      </c>
      <c r="J830" t="s">
        <v>6719</v>
      </c>
      <c r="K830" t="s">
        <v>6860</v>
      </c>
      <c r="L830" t="s">
        <v>6861</v>
      </c>
      <c r="M830" t="s">
        <v>6878</v>
      </c>
      <c r="N830">
        <v>8</v>
      </c>
      <c r="O830" t="s">
        <v>6936</v>
      </c>
      <c r="P830" t="s">
        <v>7706</v>
      </c>
      <c r="Q830">
        <v>5</v>
      </c>
      <c r="R830">
        <v>5</v>
      </c>
      <c r="U830">
        <v>373.45</v>
      </c>
      <c r="V830">
        <v>109.71</v>
      </c>
      <c r="W830">
        <v>1.42</v>
      </c>
      <c r="X830">
        <v>8.98</v>
      </c>
      <c r="Y830">
        <v>4.46</v>
      </c>
      <c r="Z830">
        <v>1</v>
      </c>
      <c r="AA830" t="s">
        <v>4250</v>
      </c>
      <c r="AB830">
        <v>0</v>
      </c>
      <c r="AC830">
        <v>5</v>
      </c>
      <c r="AF830" t="s">
        <v>7949</v>
      </c>
      <c r="AI830">
        <v>0</v>
      </c>
      <c r="AJ830">
        <v>0</v>
      </c>
    </row>
    <row r="831" spans="1:38" x14ac:dyDescent="0.25">
      <c r="A831" t="s">
        <v>5981</v>
      </c>
      <c r="B831" t="s">
        <v>4839</v>
      </c>
      <c r="C831" t="s">
        <v>4842</v>
      </c>
      <c r="D831">
        <v>189.4</v>
      </c>
      <c r="E831" t="s">
        <v>4845</v>
      </c>
      <c r="F831">
        <v>6.72</v>
      </c>
      <c r="G831">
        <v>0.62</v>
      </c>
      <c r="H831">
        <v>2</v>
      </c>
      <c r="I831" t="s">
        <v>6220</v>
      </c>
      <c r="J831" t="s">
        <v>6720</v>
      </c>
      <c r="K831" t="s">
        <v>6860</v>
      </c>
      <c r="L831" t="s">
        <v>6861</v>
      </c>
      <c r="M831" t="s">
        <v>6874</v>
      </c>
      <c r="N831">
        <v>8</v>
      </c>
      <c r="O831" t="s">
        <v>6931</v>
      </c>
      <c r="P831" t="s">
        <v>7707</v>
      </c>
      <c r="Q831">
        <v>7</v>
      </c>
      <c r="R831">
        <v>2</v>
      </c>
      <c r="S831">
        <v>5.0199999999999996</v>
      </c>
      <c r="T831">
        <v>5.0199999999999996</v>
      </c>
      <c r="U831">
        <v>519.03</v>
      </c>
      <c r="V831">
        <v>103.97</v>
      </c>
      <c r="W831">
        <v>4.26</v>
      </c>
      <c r="Y831">
        <v>1.72</v>
      </c>
      <c r="Z831">
        <v>4</v>
      </c>
      <c r="AA831" t="s">
        <v>4250</v>
      </c>
      <c r="AB831">
        <v>1</v>
      </c>
      <c r="AC831">
        <v>3</v>
      </c>
      <c r="AD831">
        <v>2.034333333333334</v>
      </c>
      <c r="AF831" t="s">
        <v>7949</v>
      </c>
      <c r="AI831">
        <v>0</v>
      </c>
      <c r="AJ831">
        <v>0</v>
      </c>
    </row>
    <row r="832" spans="1:38" x14ac:dyDescent="0.25">
      <c r="A832" t="s">
        <v>5982</v>
      </c>
      <c r="B832" t="s">
        <v>4839</v>
      </c>
      <c r="C832" t="s">
        <v>4842</v>
      </c>
      <c r="D832">
        <v>190</v>
      </c>
      <c r="E832" t="s">
        <v>4845</v>
      </c>
      <c r="F832">
        <v>6.72</v>
      </c>
      <c r="G832">
        <v>0</v>
      </c>
      <c r="H832">
        <v>1</v>
      </c>
      <c r="I832" t="s">
        <v>6220</v>
      </c>
      <c r="K832" t="s">
        <v>6860</v>
      </c>
      <c r="L832" t="s">
        <v>6861</v>
      </c>
      <c r="M832" t="s">
        <v>6900</v>
      </c>
      <c r="N832">
        <v>9</v>
      </c>
      <c r="O832" t="s">
        <v>6962</v>
      </c>
      <c r="P832" t="s">
        <v>7708</v>
      </c>
      <c r="Q832">
        <v>3</v>
      </c>
      <c r="R832">
        <v>2</v>
      </c>
      <c r="S832">
        <v>3.13</v>
      </c>
      <c r="T832">
        <v>3.14</v>
      </c>
      <c r="U832">
        <v>371.44</v>
      </c>
      <c r="V832">
        <v>65.42</v>
      </c>
      <c r="W832">
        <v>3.6</v>
      </c>
      <c r="Y832">
        <v>4.92</v>
      </c>
      <c r="Z832">
        <v>3</v>
      </c>
      <c r="AA832" t="s">
        <v>4250</v>
      </c>
      <c r="AB832">
        <v>0</v>
      </c>
      <c r="AC832">
        <v>4</v>
      </c>
      <c r="AD832">
        <v>4.7832857142857144</v>
      </c>
      <c r="AF832" t="s">
        <v>7949</v>
      </c>
      <c r="AI832">
        <v>0</v>
      </c>
      <c r="AJ832">
        <v>0</v>
      </c>
      <c r="AK832" t="s">
        <v>7981</v>
      </c>
      <c r="AL832" t="s">
        <v>7981</v>
      </c>
    </row>
    <row r="833" spans="1:38" x14ac:dyDescent="0.25">
      <c r="A833" t="s">
        <v>5983</v>
      </c>
      <c r="B833" t="s">
        <v>4839</v>
      </c>
      <c r="C833" t="s">
        <v>4842</v>
      </c>
      <c r="D833">
        <v>190</v>
      </c>
      <c r="E833" t="s">
        <v>4845</v>
      </c>
      <c r="F833">
        <v>6.72</v>
      </c>
      <c r="G833">
        <v>0</v>
      </c>
      <c r="H833">
        <v>1</v>
      </c>
      <c r="I833" t="s">
        <v>6220</v>
      </c>
      <c r="K833" t="s">
        <v>6860</v>
      </c>
      <c r="L833" t="s">
        <v>6861</v>
      </c>
      <c r="M833" t="s">
        <v>6900</v>
      </c>
      <c r="N833">
        <v>9</v>
      </c>
      <c r="O833" t="s">
        <v>6962</v>
      </c>
      <c r="P833" t="s">
        <v>7709</v>
      </c>
      <c r="Q833">
        <v>2</v>
      </c>
      <c r="R833">
        <v>2</v>
      </c>
      <c r="S833">
        <v>4.1399999999999997</v>
      </c>
      <c r="T833">
        <v>4.1500000000000004</v>
      </c>
      <c r="U833">
        <v>353.85</v>
      </c>
      <c r="V833">
        <v>56.19</v>
      </c>
      <c r="W833">
        <v>4</v>
      </c>
      <c r="Y833">
        <v>5.08</v>
      </c>
      <c r="Z833">
        <v>2</v>
      </c>
      <c r="AA833" t="s">
        <v>4250</v>
      </c>
      <c r="AB833">
        <v>0</v>
      </c>
      <c r="AC833">
        <v>3</v>
      </c>
      <c r="AD833">
        <v>3.9249999999999998</v>
      </c>
      <c r="AF833" t="s">
        <v>7949</v>
      </c>
      <c r="AI833">
        <v>0</v>
      </c>
      <c r="AJ833">
        <v>0</v>
      </c>
      <c r="AK833" t="s">
        <v>7981</v>
      </c>
      <c r="AL833" t="s">
        <v>7981</v>
      </c>
    </row>
    <row r="834" spans="1:38" x14ac:dyDescent="0.25">
      <c r="A834" t="s">
        <v>5984</v>
      </c>
      <c r="B834" t="s">
        <v>4839</v>
      </c>
      <c r="C834" t="s">
        <v>4842</v>
      </c>
      <c r="D834">
        <v>192</v>
      </c>
      <c r="E834" t="s">
        <v>4845</v>
      </c>
      <c r="F834">
        <v>6.72</v>
      </c>
      <c r="G834">
        <v>0</v>
      </c>
      <c r="H834">
        <v>1</v>
      </c>
      <c r="I834" t="s">
        <v>6220</v>
      </c>
      <c r="J834" t="s">
        <v>6721</v>
      </c>
      <c r="K834" t="s">
        <v>6860</v>
      </c>
      <c r="L834" t="s">
        <v>6861</v>
      </c>
      <c r="M834" t="s">
        <v>6882</v>
      </c>
      <c r="N834">
        <v>8</v>
      </c>
      <c r="O834" t="s">
        <v>6941</v>
      </c>
      <c r="P834" t="s">
        <v>7710</v>
      </c>
      <c r="Q834">
        <v>7</v>
      </c>
      <c r="R834">
        <v>2</v>
      </c>
      <c r="S834">
        <v>-0.33</v>
      </c>
      <c r="T834">
        <v>-0.32</v>
      </c>
      <c r="U834">
        <v>436.95</v>
      </c>
      <c r="V834">
        <v>115.93</v>
      </c>
      <c r="W834">
        <v>2.7</v>
      </c>
      <c r="Y834">
        <v>5.95</v>
      </c>
      <c r="Z834">
        <v>2</v>
      </c>
      <c r="AA834" t="s">
        <v>4250</v>
      </c>
      <c r="AB834">
        <v>0</v>
      </c>
      <c r="AC834">
        <v>2</v>
      </c>
      <c r="AD834">
        <v>4.0860238095238097</v>
      </c>
      <c r="AF834" t="s">
        <v>7949</v>
      </c>
      <c r="AI834">
        <v>0</v>
      </c>
      <c r="AJ834">
        <v>0</v>
      </c>
    </row>
    <row r="835" spans="1:38" x14ac:dyDescent="0.25">
      <c r="A835" t="s">
        <v>5985</v>
      </c>
      <c r="B835" t="s">
        <v>4839</v>
      </c>
      <c r="C835" t="s">
        <v>4842</v>
      </c>
      <c r="D835">
        <v>192.2</v>
      </c>
      <c r="E835" t="s">
        <v>4845</v>
      </c>
      <c r="F835">
        <v>6.72</v>
      </c>
      <c r="G835">
        <v>0</v>
      </c>
      <c r="H835">
        <v>1</v>
      </c>
      <c r="I835" t="s">
        <v>6220</v>
      </c>
      <c r="K835" t="s">
        <v>6860</v>
      </c>
      <c r="L835" t="s">
        <v>6861</v>
      </c>
      <c r="M835" t="s">
        <v>6867</v>
      </c>
      <c r="N835">
        <v>9</v>
      </c>
      <c r="O835" t="s">
        <v>6923</v>
      </c>
      <c r="P835" t="s">
        <v>7711</v>
      </c>
      <c r="Q835">
        <v>9</v>
      </c>
      <c r="R835">
        <v>5</v>
      </c>
      <c r="S835">
        <v>1.21</v>
      </c>
      <c r="T835">
        <v>1.21</v>
      </c>
      <c r="U835">
        <v>670.92</v>
      </c>
      <c r="V835">
        <v>188.59</v>
      </c>
      <c r="W835">
        <v>1.5</v>
      </c>
      <c r="X835">
        <v>13.17</v>
      </c>
      <c r="Y835">
        <v>3.08</v>
      </c>
      <c r="Z835">
        <v>1</v>
      </c>
      <c r="AA835" t="s">
        <v>4250</v>
      </c>
      <c r="AB835">
        <v>1</v>
      </c>
      <c r="AC835">
        <v>19</v>
      </c>
      <c r="AD835">
        <v>3</v>
      </c>
      <c r="AF835" t="s">
        <v>7949</v>
      </c>
      <c r="AI835">
        <v>0</v>
      </c>
      <c r="AJ835">
        <v>0</v>
      </c>
      <c r="AK835" t="s">
        <v>7959</v>
      </c>
      <c r="AL835" t="s">
        <v>7959</v>
      </c>
    </row>
    <row r="836" spans="1:38" x14ac:dyDescent="0.25">
      <c r="A836" t="s">
        <v>5986</v>
      </c>
      <c r="B836" t="s">
        <v>4839</v>
      </c>
      <c r="C836" t="s">
        <v>4842</v>
      </c>
      <c r="D836">
        <v>196.7</v>
      </c>
      <c r="E836" t="s">
        <v>4845</v>
      </c>
      <c r="F836">
        <v>6.71</v>
      </c>
      <c r="G836">
        <v>0.37</v>
      </c>
      <c r="H836">
        <v>2</v>
      </c>
      <c r="I836" t="s">
        <v>6221</v>
      </c>
      <c r="J836" t="s">
        <v>6722</v>
      </c>
      <c r="K836" t="s">
        <v>6860</v>
      </c>
      <c r="L836" t="s">
        <v>6861</v>
      </c>
      <c r="M836" t="s">
        <v>6874</v>
      </c>
      <c r="N836">
        <v>8</v>
      </c>
      <c r="O836" t="s">
        <v>6931</v>
      </c>
      <c r="P836" t="s">
        <v>7712</v>
      </c>
      <c r="Q836">
        <v>7</v>
      </c>
      <c r="R836">
        <v>2</v>
      </c>
      <c r="S836">
        <v>4.6500000000000004</v>
      </c>
      <c r="T836">
        <v>4.6500000000000004</v>
      </c>
      <c r="U836">
        <v>519.03</v>
      </c>
      <c r="V836">
        <v>103.97</v>
      </c>
      <c r="W836">
        <v>4.17</v>
      </c>
      <c r="Y836">
        <v>1.96</v>
      </c>
      <c r="Z836">
        <v>4</v>
      </c>
      <c r="AA836" t="s">
        <v>4250</v>
      </c>
      <c r="AB836">
        <v>1</v>
      </c>
      <c r="AC836">
        <v>3</v>
      </c>
      <c r="AD836">
        <v>2.2093333333333329</v>
      </c>
      <c r="AF836" t="s">
        <v>7949</v>
      </c>
      <c r="AI836">
        <v>0</v>
      </c>
      <c r="AJ836">
        <v>0</v>
      </c>
    </row>
    <row r="837" spans="1:38" x14ac:dyDescent="0.25">
      <c r="A837" t="s">
        <v>5987</v>
      </c>
      <c r="B837" t="s">
        <v>4839</v>
      </c>
      <c r="C837" t="s">
        <v>4842</v>
      </c>
      <c r="D837">
        <v>197</v>
      </c>
      <c r="E837" t="s">
        <v>4845</v>
      </c>
      <c r="F837">
        <v>6.71</v>
      </c>
      <c r="G837">
        <v>0.53</v>
      </c>
      <c r="H837">
        <v>2</v>
      </c>
      <c r="I837" t="s">
        <v>6221</v>
      </c>
      <c r="J837" t="s">
        <v>6723</v>
      </c>
      <c r="K837" t="s">
        <v>6860</v>
      </c>
      <c r="L837" t="s">
        <v>6861</v>
      </c>
      <c r="M837" t="s">
        <v>6899</v>
      </c>
      <c r="N837">
        <v>8</v>
      </c>
      <c r="O837" t="s">
        <v>6961</v>
      </c>
      <c r="P837" t="s">
        <v>7713</v>
      </c>
      <c r="Q837">
        <v>6</v>
      </c>
      <c r="R837">
        <v>3</v>
      </c>
      <c r="S837">
        <v>1.42</v>
      </c>
      <c r="T837">
        <v>1.42</v>
      </c>
      <c r="U837">
        <v>453.88</v>
      </c>
      <c r="V837">
        <v>124.48</v>
      </c>
      <c r="W837">
        <v>1.52</v>
      </c>
      <c r="X837">
        <v>10.09</v>
      </c>
      <c r="Y837">
        <v>0.15</v>
      </c>
      <c r="Z837">
        <v>2</v>
      </c>
      <c r="AA837" t="s">
        <v>4250</v>
      </c>
      <c r="AB837">
        <v>0</v>
      </c>
      <c r="AC837">
        <v>3</v>
      </c>
      <c r="AD837">
        <v>3.4960952380952381</v>
      </c>
      <c r="AF837" t="s">
        <v>7949</v>
      </c>
      <c r="AI837">
        <v>0</v>
      </c>
      <c r="AJ837">
        <v>0</v>
      </c>
    </row>
    <row r="838" spans="1:38" x14ac:dyDescent="0.25">
      <c r="A838" t="s">
        <v>5988</v>
      </c>
      <c r="B838" t="s">
        <v>4839</v>
      </c>
      <c r="C838" t="s">
        <v>4842</v>
      </c>
      <c r="D838">
        <v>199</v>
      </c>
      <c r="E838" t="s">
        <v>4845</v>
      </c>
      <c r="F838">
        <v>6.7</v>
      </c>
      <c r="G838">
        <v>0.66</v>
      </c>
      <c r="H838">
        <v>2</v>
      </c>
      <c r="I838" t="s">
        <v>6221</v>
      </c>
      <c r="J838" t="s">
        <v>6724</v>
      </c>
      <c r="K838" t="s">
        <v>6860</v>
      </c>
      <c r="L838" t="s">
        <v>6861</v>
      </c>
      <c r="M838" t="s">
        <v>6874</v>
      </c>
      <c r="N838">
        <v>8</v>
      </c>
      <c r="O838" t="s">
        <v>6931</v>
      </c>
      <c r="P838" t="s">
        <v>7714</v>
      </c>
      <c r="Q838">
        <v>6</v>
      </c>
      <c r="R838">
        <v>2</v>
      </c>
      <c r="S838">
        <v>1.72</v>
      </c>
      <c r="T838">
        <v>1.72</v>
      </c>
      <c r="U838">
        <v>431.52</v>
      </c>
      <c r="V838">
        <v>99.04</v>
      </c>
      <c r="W838">
        <v>3.03</v>
      </c>
      <c r="Y838">
        <v>3.64</v>
      </c>
      <c r="Z838">
        <v>3</v>
      </c>
      <c r="AA838" t="s">
        <v>4250</v>
      </c>
      <c r="AB838">
        <v>0</v>
      </c>
      <c r="AC838">
        <v>3</v>
      </c>
      <c r="AD838">
        <v>4.6878095238095234</v>
      </c>
      <c r="AF838" t="s">
        <v>7949</v>
      </c>
      <c r="AI838">
        <v>0</v>
      </c>
      <c r="AJ838">
        <v>0</v>
      </c>
    </row>
    <row r="839" spans="1:38" x14ac:dyDescent="0.25">
      <c r="A839" t="s">
        <v>5989</v>
      </c>
      <c r="B839" t="s">
        <v>4839</v>
      </c>
      <c r="C839" t="s">
        <v>4842</v>
      </c>
      <c r="D839">
        <v>200</v>
      </c>
      <c r="E839" t="s">
        <v>4845</v>
      </c>
      <c r="F839">
        <v>6.7</v>
      </c>
      <c r="G839">
        <v>0</v>
      </c>
      <c r="H839">
        <v>1</v>
      </c>
      <c r="I839" t="s">
        <v>6220</v>
      </c>
      <c r="K839" t="s">
        <v>6860</v>
      </c>
      <c r="L839" t="s">
        <v>6861</v>
      </c>
      <c r="M839" t="s">
        <v>6905</v>
      </c>
      <c r="N839">
        <v>9</v>
      </c>
      <c r="O839" t="s">
        <v>6969</v>
      </c>
      <c r="P839" t="s">
        <v>7715</v>
      </c>
      <c r="Q839">
        <v>9</v>
      </c>
      <c r="R839">
        <v>4</v>
      </c>
      <c r="S839">
        <v>4.55</v>
      </c>
      <c r="T839">
        <v>4.55</v>
      </c>
      <c r="U839">
        <v>752.84</v>
      </c>
      <c r="V839">
        <v>163.37</v>
      </c>
      <c r="W839">
        <v>4.4800000000000004</v>
      </c>
      <c r="X839">
        <v>13.33</v>
      </c>
      <c r="Y839">
        <v>0.37</v>
      </c>
      <c r="Z839">
        <v>4</v>
      </c>
      <c r="AA839" t="s">
        <v>4250</v>
      </c>
      <c r="AB839">
        <v>1</v>
      </c>
      <c r="AC839">
        <v>17</v>
      </c>
      <c r="AD839">
        <v>1.2250000000000001</v>
      </c>
      <c r="AF839" t="s">
        <v>7949</v>
      </c>
      <c r="AI839">
        <v>0</v>
      </c>
      <c r="AJ839">
        <v>0</v>
      </c>
      <c r="AK839" t="s">
        <v>7985</v>
      </c>
      <c r="AL839" t="s">
        <v>7985</v>
      </c>
    </row>
    <row r="840" spans="1:38" x14ac:dyDescent="0.25">
      <c r="A840" t="s">
        <v>5990</v>
      </c>
      <c r="B840" t="s">
        <v>4839</v>
      </c>
      <c r="C840" t="s">
        <v>4842</v>
      </c>
      <c r="D840">
        <v>201</v>
      </c>
      <c r="E840" t="s">
        <v>4845</v>
      </c>
      <c r="F840">
        <v>6.7</v>
      </c>
      <c r="G840">
        <v>0</v>
      </c>
      <c r="H840">
        <v>1</v>
      </c>
      <c r="I840" t="s">
        <v>6220</v>
      </c>
      <c r="K840" t="s">
        <v>6860</v>
      </c>
      <c r="L840" t="s">
        <v>6861</v>
      </c>
      <c r="M840" t="s">
        <v>6867</v>
      </c>
      <c r="N840">
        <v>9</v>
      </c>
      <c r="O840" t="s">
        <v>6923</v>
      </c>
      <c r="P840" t="s">
        <v>7716</v>
      </c>
      <c r="Q840">
        <v>9</v>
      </c>
      <c r="R840">
        <v>6</v>
      </c>
      <c r="S840">
        <v>2.58</v>
      </c>
      <c r="T840">
        <v>2.58</v>
      </c>
      <c r="U840">
        <v>693.93</v>
      </c>
      <c r="V840">
        <v>192.78</v>
      </c>
      <c r="W840">
        <v>2.67</v>
      </c>
      <c r="X840">
        <v>11.59</v>
      </c>
      <c r="Y840">
        <v>2.5099999999999998</v>
      </c>
      <c r="Z840">
        <v>1</v>
      </c>
      <c r="AA840" t="s">
        <v>4250</v>
      </c>
      <c r="AB840">
        <v>2</v>
      </c>
      <c r="AC840">
        <v>19</v>
      </c>
      <c r="AD840">
        <v>2.71</v>
      </c>
      <c r="AF840" t="s">
        <v>7949</v>
      </c>
      <c r="AI840">
        <v>0</v>
      </c>
      <c r="AJ840">
        <v>0</v>
      </c>
      <c r="AK840" t="s">
        <v>7959</v>
      </c>
      <c r="AL840" t="s">
        <v>7959</v>
      </c>
    </row>
    <row r="841" spans="1:38" x14ac:dyDescent="0.25">
      <c r="A841" t="s">
        <v>5991</v>
      </c>
      <c r="B841" t="s">
        <v>4839</v>
      </c>
      <c r="C841" t="s">
        <v>4842</v>
      </c>
      <c r="D841">
        <v>201</v>
      </c>
      <c r="E841" t="s">
        <v>4845</v>
      </c>
      <c r="F841">
        <v>6.7</v>
      </c>
      <c r="G841">
        <v>0.34</v>
      </c>
      <c r="H841">
        <v>2</v>
      </c>
      <c r="I841" t="s">
        <v>6221</v>
      </c>
      <c r="J841" t="s">
        <v>6725</v>
      </c>
      <c r="K841" t="s">
        <v>6860</v>
      </c>
      <c r="L841" t="s">
        <v>6861</v>
      </c>
      <c r="M841" t="s">
        <v>6879</v>
      </c>
      <c r="N841">
        <v>8</v>
      </c>
      <c r="O841" t="s">
        <v>6937</v>
      </c>
      <c r="P841" t="s">
        <v>7717</v>
      </c>
      <c r="Q841">
        <v>7</v>
      </c>
      <c r="R841">
        <v>3</v>
      </c>
      <c r="S841">
        <v>-0.56000000000000005</v>
      </c>
      <c r="T841">
        <v>-0.53</v>
      </c>
      <c r="U841">
        <v>436.47</v>
      </c>
      <c r="V841">
        <v>134.38</v>
      </c>
      <c r="W841">
        <v>1.74</v>
      </c>
      <c r="X841">
        <v>10.08</v>
      </c>
      <c r="Y841">
        <v>6.22</v>
      </c>
      <c r="Z841">
        <v>2</v>
      </c>
      <c r="AA841" t="s">
        <v>4250</v>
      </c>
      <c r="AB841">
        <v>0</v>
      </c>
      <c r="AC841">
        <v>3</v>
      </c>
      <c r="AD841">
        <v>3.620452380952381</v>
      </c>
      <c r="AF841" t="s">
        <v>7949</v>
      </c>
      <c r="AI841">
        <v>0</v>
      </c>
      <c r="AJ841">
        <v>0</v>
      </c>
    </row>
    <row r="842" spans="1:38" x14ac:dyDescent="0.25">
      <c r="A842" t="s">
        <v>5992</v>
      </c>
      <c r="B842" t="s">
        <v>4839</v>
      </c>
      <c r="C842" t="s">
        <v>4842</v>
      </c>
      <c r="D842">
        <v>203</v>
      </c>
      <c r="E842" t="s">
        <v>4845</v>
      </c>
      <c r="F842">
        <v>6.69</v>
      </c>
      <c r="G842">
        <v>0.06</v>
      </c>
      <c r="H842">
        <v>2</v>
      </c>
      <c r="I842" t="s">
        <v>6221</v>
      </c>
      <c r="J842" t="s">
        <v>6726</v>
      </c>
      <c r="K842" t="s">
        <v>6860</v>
      </c>
      <c r="L842" t="s">
        <v>6861</v>
      </c>
      <c r="M842" t="s">
        <v>6874</v>
      </c>
      <c r="N842">
        <v>8</v>
      </c>
      <c r="O842" t="s">
        <v>6931</v>
      </c>
      <c r="P842" t="s">
        <v>7718</v>
      </c>
      <c r="Q842">
        <v>7</v>
      </c>
      <c r="R842">
        <v>2</v>
      </c>
      <c r="S842">
        <v>4.32</v>
      </c>
      <c r="T842">
        <v>4.32</v>
      </c>
      <c r="U842">
        <v>478</v>
      </c>
      <c r="V842">
        <v>112.18</v>
      </c>
      <c r="W842">
        <v>4.01</v>
      </c>
      <c r="Y842">
        <v>0</v>
      </c>
      <c r="Z842">
        <v>3</v>
      </c>
      <c r="AA842" t="s">
        <v>4250</v>
      </c>
      <c r="AB842">
        <v>0</v>
      </c>
      <c r="AC842">
        <v>4</v>
      </c>
      <c r="AD842">
        <v>2.2578095238095228</v>
      </c>
      <c r="AF842" t="s">
        <v>7949</v>
      </c>
      <c r="AI842">
        <v>0</v>
      </c>
      <c r="AJ842">
        <v>0</v>
      </c>
    </row>
    <row r="843" spans="1:38" x14ac:dyDescent="0.25">
      <c r="A843" t="s">
        <v>5993</v>
      </c>
      <c r="B843" t="s">
        <v>4839</v>
      </c>
      <c r="C843" t="s">
        <v>4842</v>
      </c>
      <c r="D843">
        <v>204.9</v>
      </c>
      <c r="E843" t="s">
        <v>4845</v>
      </c>
      <c r="F843">
        <v>6.69</v>
      </c>
      <c r="G843">
        <v>0.59</v>
      </c>
      <c r="H843">
        <v>2</v>
      </c>
      <c r="I843" t="s">
        <v>6220</v>
      </c>
      <c r="J843" t="s">
        <v>6727</v>
      </c>
      <c r="K843" t="s">
        <v>6860</v>
      </c>
      <c r="L843" t="s">
        <v>6861</v>
      </c>
      <c r="M843" t="s">
        <v>6893</v>
      </c>
      <c r="N843">
        <v>8</v>
      </c>
      <c r="O843" t="s">
        <v>6952</v>
      </c>
      <c r="P843" t="s">
        <v>7719</v>
      </c>
      <c r="Q843">
        <v>8</v>
      </c>
      <c r="R843">
        <v>2</v>
      </c>
      <c r="S843">
        <v>3.96</v>
      </c>
      <c r="T843">
        <v>3.96</v>
      </c>
      <c r="U843">
        <v>496.01</v>
      </c>
      <c r="V843">
        <v>121.41</v>
      </c>
      <c r="W843">
        <v>3.92</v>
      </c>
      <c r="Y843">
        <v>0</v>
      </c>
      <c r="Z843">
        <v>3</v>
      </c>
      <c r="AA843" t="s">
        <v>4250</v>
      </c>
      <c r="AB843">
        <v>0</v>
      </c>
      <c r="AC843">
        <v>5</v>
      </c>
      <c r="AD843">
        <v>2.0684999999999998</v>
      </c>
      <c r="AF843" t="s">
        <v>7949</v>
      </c>
      <c r="AI843">
        <v>0</v>
      </c>
      <c r="AJ843">
        <v>0</v>
      </c>
    </row>
    <row r="844" spans="1:38" x14ac:dyDescent="0.25">
      <c r="A844" t="s">
        <v>5994</v>
      </c>
      <c r="B844" t="s">
        <v>4839</v>
      </c>
      <c r="C844" t="s">
        <v>4842</v>
      </c>
      <c r="D844">
        <v>207</v>
      </c>
      <c r="E844" t="s">
        <v>4845</v>
      </c>
      <c r="F844">
        <v>6.68</v>
      </c>
      <c r="G844">
        <v>0</v>
      </c>
      <c r="H844">
        <v>1</v>
      </c>
      <c r="I844" t="s">
        <v>6220</v>
      </c>
      <c r="J844" t="s">
        <v>6728</v>
      </c>
      <c r="K844" t="s">
        <v>6860</v>
      </c>
      <c r="L844" t="s">
        <v>6861</v>
      </c>
      <c r="M844" t="s">
        <v>6882</v>
      </c>
      <c r="N844">
        <v>8</v>
      </c>
      <c r="O844" t="s">
        <v>6941</v>
      </c>
      <c r="P844" t="s">
        <v>7720</v>
      </c>
      <c r="Q844">
        <v>7</v>
      </c>
      <c r="R844">
        <v>3</v>
      </c>
      <c r="S844">
        <v>2.68</v>
      </c>
      <c r="T844">
        <v>2.78</v>
      </c>
      <c r="U844">
        <v>497.04</v>
      </c>
      <c r="V844">
        <v>121.24</v>
      </c>
      <c r="W844">
        <v>3.97</v>
      </c>
      <c r="X844">
        <v>10.82</v>
      </c>
      <c r="Y844">
        <v>6.82</v>
      </c>
      <c r="Z844">
        <v>2</v>
      </c>
      <c r="AA844" t="s">
        <v>4250</v>
      </c>
      <c r="AB844">
        <v>0</v>
      </c>
      <c r="AC844">
        <v>4</v>
      </c>
      <c r="AD844">
        <v>2.847809523809524</v>
      </c>
      <c r="AF844" t="s">
        <v>7949</v>
      </c>
      <c r="AI844">
        <v>0</v>
      </c>
      <c r="AJ844">
        <v>0</v>
      </c>
    </row>
    <row r="845" spans="1:38" x14ac:dyDescent="0.25">
      <c r="A845" t="s">
        <v>5995</v>
      </c>
      <c r="B845" t="s">
        <v>4839</v>
      </c>
      <c r="C845" t="s">
        <v>4842</v>
      </c>
      <c r="D845">
        <v>210</v>
      </c>
      <c r="E845" t="s">
        <v>4845</v>
      </c>
      <c r="F845">
        <v>6.68</v>
      </c>
      <c r="G845">
        <v>0</v>
      </c>
      <c r="H845">
        <v>1</v>
      </c>
      <c r="I845" t="s">
        <v>6220</v>
      </c>
      <c r="K845" t="s">
        <v>6860</v>
      </c>
      <c r="M845" t="s">
        <v>6917</v>
      </c>
      <c r="N845">
        <v>8</v>
      </c>
      <c r="O845" t="s">
        <v>6985</v>
      </c>
      <c r="P845" t="s">
        <v>7721</v>
      </c>
      <c r="Q845">
        <v>11</v>
      </c>
      <c r="R845">
        <v>8</v>
      </c>
      <c r="S845">
        <v>0.48</v>
      </c>
      <c r="T845">
        <v>0.64</v>
      </c>
      <c r="U845">
        <v>458.38</v>
      </c>
      <c r="V845">
        <v>197.37</v>
      </c>
      <c r="W845">
        <v>2.23</v>
      </c>
      <c r="X845">
        <v>7.75</v>
      </c>
      <c r="Y845">
        <v>0</v>
      </c>
      <c r="Z845">
        <v>3</v>
      </c>
      <c r="AA845" t="s">
        <v>4250</v>
      </c>
      <c r="AB845">
        <v>2</v>
      </c>
      <c r="AC845">
        <v>3</v>
      </c>
      <c r="AD845">
        <v>3.297285714285715</v>
      </c>
      <c r="AF845" t="s">
        <v>7949</v>
      </c>
      <c r="AI845">
        <v>0</v>
      </c>
      <c r="AJ845">
        <v>0</v>
      </c>
      <c r="AK845" t="s">
        <v>7996</v>
      </c>
      <c r="AL845" t="s">
        <v>7996</v>
      </c>
    </row>
    <row r="846" spans="1:38" x14ac:dyDescent="0.25">
      <c r="A846" t="s">
        <v>5996</v>
      </c>
      <c r="B846" t="s">
        <v>4839</v>
      </c>
      <c r="C846" t="s">
        <v>4842</v>
      </c>
      <c r="D846">
        <v>210</v>
      </c>
      <c r="E846" t="s">
        <v>4845</v>
      </c>
      <c r="F846">
        <v>6.68</v>
      </c>
      <c r="G846">
        <v>0</v>
      </c>
      <c r="H846">
        <v>1</v>
      </c>
      <c r="I846" t="s">
        <v>6220</v>
      </c>
      <c r="K846" t="s">
        <v>6860</v>
      </c>
      <c r="L846" t="s">
        <v>6861</v>
      </c>
      <c r="M846" t="s">
        <v>6881</v>
      </c>
      <c r="N846">
        <v>9</v>
      </c>
      <c r="O846" t="s">
        <v>6940</v>
      </c>
      <c r="P846" t="s">
        <v>7722</v>
      </c>
      <c r="Q846">
        <v>9</v>
      </c>
      <c r="R846">
        <v>5</v>
      </c>
      <c r="S846">
        <v>5.04</v>
      </c>
      <c r="T846">
        <v>5.04</v>
      </c>
      <c r="U846">
        <v>851.97</v>
      </c>
      <c r="V846">
        <v>192.47</v>
      </c>
      <c r="W846">
        <v>4.25</v>
      </c>
      <c r="X846">
        <v>12.93</v>
      </c>
      <c r="Y846">
        <v>0</v>
      </c>
      <c r="Z846">
        <v>4</v>
      </c>
      <c r="AA846" t="s">
        <v>4250</v>
      </c>
      <c r="AB846">
        <v>1</v>
      </c>
      <c r="AC846">
        <v>20</v>
      </c>
      <c r="AD846">
        <v>1</v>
      </c>
      <c r="AF846" t="s">
        <v>7949</v>
      </c>
      <c r="AI846">
        <v>0</v>
      </c>
      <c r="AJ846">
        <v>0</v>
      </c>
      <c r="AK846" t="s">
        <v>7969</v>
      </c>
      <c r="AL846" t="s">
        <v>7969</v>
      </c>
    </row>
    <row r="847" spans="1:38" x14ac:dyDescent="0.25">
      <c r="A847" t="s">
        <v>5997</v>
      </c>
      <c r="B847" t="s">
        <v>4839</v>
      </c>
      <c r="C847" t="s">
        <v>4842</v>
      </c>
      <c r="D847">
        <v>210</v>
      </c>
      <c r="E847" t="s">
        <v>4845</v>
      </c>
      <c r="F847">
        <v>6.68</v>
      </c>
      <c r="G847">
        <v>0</v>
      </c>
      <c r="H847">
        <v>1</v>
      </c>
      <c r="I847" t="s">
        <v>6220</v>
      </c>
      <c r="K847" t="s">
        <v>6860</v>
      </c>
      <c r="L847" t="s">
        <v>6861</v>
      </c>
      <c r="M847" t="s">
        <v>6887</v>
      </c>
      <c r="N847">
        <v>9</v>
      </c>
      <c r="O847" t="s">
        <v>6946</v>
      </c>
      <c r="P847" t="s">
        <v>7723</v>
      </c>
      <c r="Q847">
        <v>4</v>
      </c>
      <c r="R847">
        <v>2</v>
      </c>
      <c r="S847">
        <v>1.94</v>
      </c>
      <c r="T847">
        <v>1.95</v>
      </c>
      <c r="U847">
        <v>324.41000000000003</v>
      </c>
      <c r="V847">
        <v>79.98</v>
      </c>
      <c r="W847">
        <v>2.89</v>
      </c>
      <c r="Y847">
        <v>7.83</v>
      </c>
      <c r="Z847">
        <v>2</v>
      </c>
      <c r="AA847" t="s">
        <v>4250</v>
      </c>
      <c r="AB847">
        <v>0</v>
      </c>
      <c r="AC847">
        <v>2</v>
      </c>
      <c r="AD847">
        <v>5.5</v>
      </c>
      <c r="AF847" t="s">
        <v>7949</v>
      </c>
      <c r="AI847">
        <v>0</v>
      </c>
      <c r="AJ847">
        <v>0</v>
      </c>
      <c r="AK847" t="s">
        <v>7973</v>
      </c>
      <c r="AL847" t="s">
        <v>7973</v>
      </c>
    </row>
    <row r="848" spans="1:38" x14ac:dyDescent="0.25">
      <c r="A848" t="s">
        <v>5998</v>
      </c>
      <c r="B848" t="s">
        <v>4839</v>
      </c>
      <c r="C848" t="s">
        <v>4842</v>
      </c>
      <c r="D848">
        <v>210</v>
      </c>
      <c r="E848" t="s">
        <v>4845</v>
      </c>
      <c r="F848">
        <v>6.68</v>
      </c>
      <c r="G848">
        <v>0</v>
      </c>
      <c r="H848">
        <v>1</v>
      </c>
      <c r="I848" t="s">
        <v>6220</v>
      </c>
      <c r="K848" t="s">
        <v>6860</v>
      </c>
      <c r="L848" t="s">
        <v>6861</v>
      </c>
      <c r="M848" t="s">
        <v>6897</v>
      </c>
      <c r="N848">
        <v>9</v>
      </c>
      <c r="O848" t="s">
        <v>6958</v>
      </c>
      <c r="P848" t="s">
        <v>7724</v>
      </c>
      <c r="Q848">
        <v>3</v>
      </c>
      <c r="R848">
        <v>3</v>
      </c>
      <c r="S848">
        <v>3.94</v>
      </c>
      <c r="T848">
        <v>3.94</v>
      </c>
      <c r="U848">
        <v>432.31</v>
      </c>
      <c r="V848">
        <v>105.39</v>
      </c>
      <c r="W848">
        <v>3.95</v>
      </c>
      <c r="X848">
        <v>11.63</v>
      </c>
      <c r="Y848">
        <v>2.76</v>
      </c>
      <c r="Z848">
        <v>3</v>
      </c>
      <c r="AA848" t="s">
        <v>4250</v>
      </c>
      <c r="AB848">
        <v>0</v>
      </c>
      <c r="AC848">
        <v>5</v>
      </c>
      <c r="AD848">
        <v>2.6971666666666669</v>
      </c>
      <c r="AF848" t="s">
        <v>7949</v>
      </c>
      <c r="AI848">
        <v>0</v>
      </c>
      <c r="AJ848">
        <v>0</v>
      </c>
      <c r="AK848" t="s">
        <v>7979</v>
      </c>
      <c r="AL848" t="s">
        <v>7979</v>
      </c>
    </row>
    <row r="849" spans="1:38" x14ac:dyDescent="0.25">
      <c r="A849" t="s">
        <v>5999</v>
      </c>
      <c r="B849" t="s">
        <v>4839</v>
      </c>
      <c r="C849" t="s">
        <v>4842</v>
      </c>
      <c r="D849">
        <v>210</v>
      </c>
      <c r="E849" t="s">
        <v>4845</v>
      </c>
      <c r="F849">
        <v>6.68</v>
      </c>
      <c r="G849">
        <v>0</v>
      </c>
      <c r="H849">
        <v>1</v>
      </c>
      <c r="I849" t="s">
        <v>6220</v>
      </c>
      <c r="K849" t="s">
        <v>6860</v>
      </c>
      <c r="L849" t="s">
        <v>6861</v>
      </c>
      <c r="M849" t="s">
        <v>6896</v>
      </c>
      <c r="N849">
        <v>9</v>
      </c>
      <c r="O849" t="s">
        <v>6957</v>
      </c>
      <c r="P849" t="s">
        <v>7725</v>
      </c>
      <c r="Q849">
        <v>3</v>
      </c>
      <c r="R849">
        <v>3</v>
      </c>
      <c r="S849">
        <v>1.92</v>
      </c>
      <c r="T849">
        <v>1.92</v>
      </c>
      <c r="U849">
        <v>448.35</v>
      </c>
      <c r="V849">
        <v>99.82</v>
      </c>
      <c r="W849">
        <v>3.55</v>
      </c>
      <c r="X849">
        <v>13.05</v>
      </c>
      <c r="Y849">
        <v>3.56</v>
      </c>
      <c r="Z849">
        <v>2</v>
      </c>
      <c r="AA849" t="s">
        <v>4250</v>
      </c>
      <c r="AB849">
        <v>0</v>
      </c>
      <c r="AC849">
        <v>5</v>
      </c>
      <c r="AD849">
        <v>4.2082619047619056</v>
      </c>
      <c r="AF849" t="s">
        <v>7949</v>
      </c>
      <c r="AI849">
        <v>0</v>
      </c>
      <c r="AJ849">
        <v>0</v>
      </c>
      <c r="AK849" t="s">
        <v>7978</v>
      </c>
      <c r="AL849" t="s">
        <v>7978</v>
      </c>
    </row>
    <row r="850" spans="1:38" x14ac:dyDescent="0.25">
      <c r="A850" t="s">
        <v>5999</v>
      </c>
      <c r="B850" t="s">
        <v>4839</v>
      </c>
      <c r="C850" t="s">
        <v>4842</v>
      </c>
      <c r="D850">
        <v>340</v>
      </c>
      <c r="E850" t="s">
        <v>4845</v>
      </c>
      <c r="F850">
        <v>6.47</v>
      </c>
      <c r="G850">
        <v>0</v>
      </c>
      <c r="H850">
        <v>1</v>
      </c>
      <c r="I850" t="s">
        <v>6220</v>
      </c>
      <c r="K850" t="s">
        <v>6860</v>
      </c>
      <c r="L850" t="s">
        <v>6861</v>
      </c>
      <c r="M850" t="s">
        <v>6911</v>
      </c>
      <c r="N850">
        <v>9</v>
      </c>
      <c r="O850" t="s">
        <v>6977</v>
      </c>
      <c r="P850" t="s">
        <v>7725</v>
      </c>
      <c r="Q850">
        <v>3</v>
      </c>
      <c r="R850">
        <v>3</v>
      </c>
      <c r="S850">
        <v>1.92</v>
      </c>
      <c r="T850">
        <v>1.92</v>
      </c>
      <c r="U850">
        <v>448.35</v>
      </c>
      <c r="V850">
        <v>99.82</v>
      </c>
      <c r="W850">
        <v>3.55</v>
      </c>
      <c r="X850">
        <v>13.05</v>
      </c>
      <c r="Y850">
        <v>3.56</v>
      </c>
      <c r="Z850">
        <v>2</v>
      </c>
      <c r="AA850" t="s">
        <v>4250</v>
      </c>
      <c r="AB850">
        <v>0</v>
      </c>
      <c r="AC850">
        <v>5</v>
      </c>
      <c r="AD850">
        <v>4.2082619047619056</v>
      </c>
      <c r="AF850" t="s">
        <v>7949</v>
      </c>
      <c r="AI850">
        <v>0</v>
      </c>
      <c r="AJ850">
        <v>0</v>
      </c>
      <c r="AK850" t="s">
        <v>7978</v>
      </c>
      <c r="AL850" t="s">
        <v>7978</v>
      </c>
    </row>
    <row r="851" spans="1:38" x14ac:dyDescent="0.25">
      <c r="A851" t="s">
        <v>6000</v>
      </c>
      <c r="B851" t="s">
        <v>4839</v>
      </c>
      <c r="C851" t="s">
        <v>4842</v>
      </c>
      <c r="D851">
        <v>210</v>
      </c>
      <c r="E851" t="s">
        <v>4845</v>
      </c>
      <c r="F851">
        <v>6.68</v>
      </c>
      <c r="G851">
        <v>0</v>
      </c>
      <c r="H851">
        <v>1</v>
      </c>
      <c r="I851" t="s">
        <v>6220</v>
      </c>
      <c r="J851" t="s">
        <v>6729</v>
      </c>
      <c r="K851" t="s">
        <v>6860</v>
      </c>
      <c r="L851" t="s">
        <v>6861</v>
      </c>
      <c r="M851" t="s">
        <v>6898</v>
      </c>
      <c r="N851">
        <v>8</v>
      </c>
      <c r="O851" t="s">
        <v>6959</v>
      </c>
      <c r="P851" t="s">
        <v>7726</v>
      </c>
      <c r="Q851">
        <v>5</v>
      </c>
      <c r="R851">
        <v>2</v>
      </c>
      <c r="S851">
        <v>-1.28</v>
      </c>
      <c r="T851">
        <v>-1.28</v>
      </c>
      <c r="U851">
        <v>398.36</v>
      </c>
      <c r="V851">
        <v>93.51</v>
      </c>
      <c r="W851">
        <v>3.71</v>
      </c>
      <c r="X851">
        <v>10.14</v>
      </c>
      <c r="Y851">
        <v>2.81</v>
      </c>
      <c r="Z851">
        <v>2</v>
      </c>
      <c r="AA851" t="s">
        <v>4250</v>
      </c>
      <c r="AB851">
        <v>0</v>
      </c>
      <c r="AC851">
        <v>3</v>
      </c>
      <c r="AD851">
        <v>5.109</v>
      </c>
      <c r="AF851" t="s">
        <v>7949</v>
      </c>
      <c r="AI851">
        <v>0</v>
      </c>
      <c r="AJ851">
        <v>0</v>
      </c>
    </row>
    <row r="852" spans="1:38" x14ac:dyDescent="0.25">
      <c r="A852" t="s">
        <v>6001</v>
      </c>
      <c r="B852" t="s">
        <v>4839</v>
      </c>
      <c r="C852" t="s">
        <v>4842</v>
      </c>
      <c r="D852">
        <v>210</v>
      </c>
      <c r="E852" t="s">
        <v>4845</v>
      </c>
      <c r="F852">
        <v>6.68</v>
      </c>
      <c r="G852">
        <v>0</v>
      </c>
      <c r="H852">
        <v>1</v>
      </c>
      <c r="I852" t="s">
        <v>6220</v>
      </c>
      <c r="J852" t="s">
        <v>6730</v>
      </c>
      <c r="K852" t="s">
        <v>6860</v>
      </c>
      <c r="L852" t="s">
        <v>6861</v>
      </c>
      <c r="M852" t="s">
        <v>6898</v>
      </c>
      <c r="N852">
        <v>8</v>
      </c>
      <c r="O852" t="s">
        <v>6959</v>
      </c>
      <c r="P852" t="s">
        <v>7727</v>
      </c>
      <c r="Q852">
        <v>4</v>
      </c>
      <c r="R852">
        <v>2</v>
      </c>
      <c r="S852">
        <v>-0.83</v>
      </c>
      <c r="T852">
        <v>-0.83</v>
      </c>
      <c r="U852">
        <v>412.36</v>
      </c>
      <c r="V852">
        <v>80.37</v>
      </c>
      <c r="W852">
        <v>3.95</v>
      </c>
      <c r="X852">
        <v>10.07</v>
      </c>
      <c r="Y852">
        <v>2.87</v>
      </c>
      <c r="Z852">
        <v>2</v>
      </c>
      <c r="AA852" t="s">
        <v>4250</v>
      </c>
      <c r="AB852">
        <v>0</v>
      </c>
      <c r="AC852">
        <v>3</v>
      </c>
      <c r="AD852">
        <v>5.1259999999999986</v>
      </c>
      <c r="AF852" t="s">
        <v>7949</v>
      </c>
      <c r="AI852">
        <v>0</v>
      </c>
      <c r="AJ852">
        <v>0</v>
      </c>
    </row>
    <row r="853" spans="1:38" x14ac:dyDescent="0.25">
      <c r="A853" t="s">
        <v>6002</v>
      </c>
      <c r="B853" t="s">
        <v>4839</v>
      </c>
      <c r="C853" t="s">
        <v>4842</v>
      </c>
      <c r="D853">
        <v>211</v>
      </c>
      <c r="E853" t="s">
        <v>4845</v>
      </c>
      <c r="F853">
        <v>6.68</v>
      </c>
      <c r="G853">
        <v>0</v>
      </c>
      <c r="H853">
        <v>1</v>
      </c>
      <c r="I853" t="s">
        <v>6220</v>
      </c>
      <c r="K853" t="s">
        <v>6860</v>
      </c>
      <c r="L853" t="s">
        <v>6861</v>
      </c>
      <c r="M853" t="s">
        <v>6887</v>
      </c>
      <c r="N853">
        <v>9</v>
      </c>
      <c r="O853" t="s">
        <v>6971</v>
      </c>
      <c r="P853" t="s">
        <v>7728</v>
      </c>
      <c r="Q853">
        <v>3</v>
      </c>
      <c r="R853">
        <v>3</v>
      </c>
      <c r="S853">
        <v>1.88</v>
      </c>
      <c r="T853">
        <v>1.88</v>
      </c>
      <c r="U853">
        <v>347.35</v>
      </c>
      <c r="V853">
        <v>70.23</v>
      </c>
      <c r="W853">
        <v>4.3899999999999997</v>
      </c>
      <c r="X853">
        <v>11.86</v>
      </c>
      <c r="Y853">
        <v>0</v>
      </c>
      <c r="Z853">
        <v>3</v>
      </c>
      <c r="AA853" t="s">
        <v>4250</v>
      </c>
      <c r="AB853">
        <v>0</v>
      </c>
      <c r="AC853">
        <v>2</v>
      </c>
      <c r="AD853">
        <v>5.166666666666667</v>
      </c>
      <c r="AF853" t="s">
        <v>7949</v>
      </c>
      <c r="AI853">
        <v>0</v>
      </c>
      <c r="AJ853">
        <v>0</v>
      </c>
      <c r="AK853" t="s">
        <v>7987</v>
      </c>
      <c r="AL853" t="s">
        <v>7987</v>
      </c>
    </row>
    <row r="854" spans="1:38" x14ac:dyDescent="0.25">
      <c r="A854" t="s">
        <v>6003</v>
      </c>
      <c r="B854" t="s">
        <v>4839</v>
      </c>
      <c r="C854" t="s">
        <v>4842</v>
      </c>
      <c r="D854">
        <v>213</v>
      </c>
      <c r="E854" t="s">
        <v>4845</v>
      </c>
      <c r="F854">
        <v>6.67</v>
      </c>
      <c r="G854">
        <v>0.45</v>
      </c>
      <c r="H854">
        <v>2</v>
      </c>
      <c r="I854" t="s">
        <v>6221</v>
      </c>
      <c r="J854" t="s">
        <v>6731</v>
      </c>
      <c r="K854" t="s">
        <v>6860</v>
      </c>
      <c r="L854" t="s">
        <v>6861</v>
      </c>
      <c r="M854" t="s">
        <v>6879</v>
      </c>
      <c r="N854">
        <v>8</v>
      </c>
      <c r="O854" t="s">
        <v>6937</v>
      </c>
      <c r="P854" t="s">
        <v>7729</v>
      </c>
      <c r="Q854">
        <v>6</v>
      </c>
      <c r="R854">
        <v>3</v>
      </c>
      <c r="S854">
        <v>-0.16</v>
      </c>
      <c r="T854">
        <v>-0.13</v>
      </c>
      <c r="U854">
        <v>413.47</v>
      </c>
      <c r="V854">
        <v>117.58</v>
      </c>
      <c r="W854">
        <v>1.17</v>
      </c>
      <c r="X854">
        <v>12.49</v>
      </c>
      <c r="Y854">
        <v>6.23</v>
      </c>
      <c r="Z854">
        <v>1</v>
      </c>
      <c r="AA854" t="s">
        <v>4250</v>
      </c>
      <c r="AB854">
        <v>0</v>
      </c>
      <c r="AC854">
        <v>4</v>
      </c>
      <c r="AD854">
        <v>3.8654047619047618</v>
      </c>
      <c r="AF854" t="s">
        <v>7949</v>
      </c>
      <c r="AI854">
        <v>0</v>
      </c>
      <c r="AJ854">
        <v>0</v>
      </c>
    </row>
    <row r="855" spans="1:38" x14ac:dyDescent="0.25">
      <c r="A855" t="s">
        <v>6004</v>
      </c>
      <c r="B855" t="s">
        <v>4839</v>
      </c>
      <c r="C855" t="s">
        <v>4842</v>
      </c>
      <c r="D855">
        <v>215</v>
      </c>
      <c r="E855" t="s">
        <v>4845</v>
      </c>
      <c r="F855">
        <v>6.67</v>
      </c>
      <c r="G855">
        <v>0</v>
      </c>
      <c r="H855">
        <v>1</v>
      </c>
      <c r="I855" t="s">
        <v>6220</v>
      </c>
      <c r="J855" t="s">
        <v>6732</v>
      </c>
      <c r="K855" t="s">
        <v>6860</v>
      </c>
      <c r="L855" t="s">
        <v>6861</v>
      </c>
      <c r="M855" t="s">
        <v>6907</v>
      </c>
      <c r="N855">
        <v>9</v>
      </c>
      <c r="O855" t="s">
        <v>6972</v>
      </c>
      <c r="P855" t="s">
        <v>7730</v>
      </c>
      <c r="Q855">
        <v>7</v>
      </c>
      <c r="R855">
        <v>2</v>
      </c>
      <c r="S855">
        <v>1.37</v>
      </c>
      <c r="T855">
        <v>1.43</v>
      </c>
      <c r="U855">
        <v>389.42</v>
      </c>
      <c r="V855">
        <v>122.62</v>
      </c>
      <c r="W855">
        <v>2.23</v>
      </c>
      <c r="X855">
        <v>10.62</v>
      </c>
      <c r="Y855">
        <v>6.54</v>
      </c>
      <c r="Z855">
        <v>2</v>
      </c>
      <c r="AA855" t="s">
        <v>4250</v>
      </c>
      <c r="AB855">
        <v>0</v>
      </c>
      <c r="AC855">
        <v>2</v>
      </c>
      <c r="AD855">
        <v>4.2898571428571426</v>
      </c>
      <c r="AF855" t="s">
        <v>7949</v>
      </c>
      <c r="AI855">
        <v>0</v>
      </c>
      <c r="AJ855">
        <v>0</v>
      </c>
    </row>
    <row r="856" spans="1:38" x14ac:dyDescent="0.25">
      <c r="A856" t="s">
        <v>6004</v>
      </c>
      <c r="B856" t="s">
        <v>4839</v>
      </c>
      <c r="C856" t="s">
        <v>4842</v>
      </c>
      <c r="D856">
        <v>215</v>
      </c>
      <c r="E856" t="s">
        <v>4845</v>
      </c>
      <c r="F856">
        <v>6.67</v>
      </c>
      <c r="G856">
        <v>0</v>
      </c>
      <c r="H856">
        <v>1</v>
      </c>
      <c r="I856" t="s">
        <v>6220</v>
      </c>
      <c r="J856" t="s">
        <v>6733</v>
      </c>
      <c r="K856" t="s">
        <v>6860</v>
      </c>
      <c r="L856" t="s">
        <v>6861</v>
      </c>
      <c r="M856" t="s">
        <v>6908</v>
      </c>
      <c r="N856">
        <v>8</v>
      </c>
      <c r="O856" t="s">
        <v>6973</v>
      </c>
      <c r="P856" t="s">
        <v>7730</v>
      </c>
      <c r="Q856">
        <v>7</v>
      </c>
      <c r="R856">
        <v>2</v>
      </c>
      <c r="S856">
        <v>1.37</v>
      </c>
      <c r="T856">
        <v>1.43</v>
      </c>
      <c r="U856">
        <v>389.42</v>
      </c>
      <c r="V856">
        <v>122.62</v>
      </c>
      <c r="W856">
        <v>2.23</v>
      </c>
      <c r="X856">
        <v>10.62</v>
      </c>
      <c r="Y856">
        <v>6.54</v>
      </c>
      <c r="Z856">
        <v>2</v>
      </c>
      <c r="AA856" t="s">
        <v>4250</v>
      </c>
      <c r="AB856">
        <v>0</v>
      </c>
      <c r="AC856">
        <v>2</v>
      </c>
      <c r="AD856">
        <v>4.2898571428571426</v>
      </c>
      <c r="AF856" t="s">
        <v>7949</v>
      </c>
      <c r="AI856">
        <v>0</v>
      </c>
      <c r="AJ856">
        <v>0</v>
      </c>
    </row>
    <row r="857" spans="1:38" x14ac:dyDescent="0.25">
      <c r="A857" t="s">
        <v>6005</v>
      </c>
      <c r="B857" t="s">
        <v>4839</v>
      </c>
      <c r="C857" t="s">
        <v>4842</v>
      </c>
      <c r="D857">
        <v>215</v>
      </c>
      <c r="E857" t="s">
        <v>4845</v>
      </c>
      <c r="F857">
        <v>6.67</v>
      </c>
      <c r="G857">
        <v>0</v>
      </c>
      <c r="H857">
        <v>1</v>
      </c>
      <c r="I857" t="s">
        <v>6220</v>
      </c>
      <c r="J857" t="s">
        <v>6734</v>
      </c>
      <c r="K857" t="s">
        <v>6860</v>
      </c>
      <c r="L857" t="s">
        <v>6861</v>
      </c>
      <c r="M857" t="s">
        <v>6907</v>
      </c>
      <c r="N857">
        <v>9</v>
      </c>
      <c r="O857" t="s">
        <v>6972</v>
      </c>
      <c r="P857" t="s">
        <v>7731</v>
      </c>
      <c r="Q857">
        <v>5</v>
      </c>
      <c r="R857">
        <v>1</v>
      </c>
      <c r="S857">
        <v>4.08</v>
      </c>
      <c r="T857">
        <v>4.08</v>
      </c>
      <c r="U857">
        <v>384.86</v>
      </c>
      <c r="V857">
        <v>66.069999999999993</v>
      </c>
      <c r="W857">
        <v>3.73</v>
      </c>
      <c r="Y857">
        <v>3.65</v>
      </c>
      <c r="Z857">
        <v>2</v>
      </c>
      <c r="AA857" t="s">
        <v>4250</v>
      </c>
      <c r="AB857">
        <v>0</v>
      </c>
      <c r="AC857">
        <v>1</v>
      </c>
      <c r="AD857">
        <v>4.1157619047619054</v>
      </c>
      <c r="AF857" t="s">
        <v>7949</v>
      </c>
      <c r="AI857">
        <v>0</v>
      </c>
      <c r="AJ857">
        <v>0</v>
      </c>
    </row>
    <row r="858" spans="1:38" x14ac:dyDescent="0.25">
      <c r="A858" t="s">
        <v>6005</v>
      </c>
      <c r="B858" t="s">
        <v>4839</v>
      </c>
      <c r="C858" t="s">
        <v>4842</v>
      </c>
      <c r="D858">
        <v>215</v>
      </c>
      <c r="E858" t="s">
        <v>4845</v>
      </c>
      <c r="F858">
        <v>6.67</v>
      </c>
      <c r="G858">
        <v>0</v>
      </c>
      <c r="H858">
        <v>1</v>
      </c>
      <c r="I858" t="s">
        <v>6220</v>
      </c>
      <c r="J858" t="s">
        <v>6735</v>
      </c>
      <c r="K858" t="s">
        <v>6860</v>
      </c>
      <c r="L858" t="s">
        <v>6861</v>
      </c>
      <c r="M858" t="s">
        <v>6908</v>
      </c>
      <c r="N858">
        <v>8</v>
      </c>
      <c r="O858" t="s">
        <v>6973</v>
      </c>
      <c r="P858" t="s">
        <v>7731</v>
      </c>
      <c r="Q858">
        <v>5</v>
      </c>
      <c r="R858">
        <v>1</v>
      </c>
      <c r="S858">
        <v>4.08</v>
      </c>
      <c r="T858">
        <v>4.08</v>
      </c>
      <c r="U858">
        <v>384.86</v>
      </c>
      <c r="V858">
        <v>66.069999999999993</v>
      </c>
      <c r="W858">
        <v>3.73</v>
      </c>
      <c r="Y858">
        <v>3.65</v>
      </c>
      <c r="Z858">
        <v>2</v>
      </c>
      <c r="AA858" t="s">
        <v>4250</v>
      </c>
      <c r="AB858">
        <v>0</v>
      </c>
      <c r="AC858">
        <v>1</v>
      </c>
      <c r="AD858">
        <v>4.1157619047619054</v>
      </c>
      <c r="AF858" t="s">
        <v>7949</v>
      </c>
      <c r="AI858">
        <v>0</v>
      </c>
      <c r="AJ858">
        <v>0</v>
      </c>
    </row>
    <row r="859" spans="1:38" x14ac:dyDescent="0.25">
      <c r="A859" t="s">
        <v>6006</v>
      </c>
      <c r="B859" t="s">
        <v>4839</v>
      </c>
      <c r="C859" t="s">
        <v>4842</v>
      </c>
      <c r="D859">
        <v>217.6</v>
      </c>
      <c r="E859" t="s">
        <v>4845</v>
      </c>
      <c r="F859">
        <v>6.66</v>
      </c>
      <c r="G859">
        <v>0</v>
      </c>
      <c r="H859">
        <v>1</v>
      </c>
      <c r="I859" t="s">
        <v>6220</v>
      </c>
      <c r="K859" t="s">
        <v>6860</v>
      </c>
      <c r="L859" t="s">
        <v>6861</v>
      </c>
      <c r="M859" t="s">
        <v>6885</v>
      </c>
      <c r="N859">
        <v>9</v>
      </c>
      <c r="O859" t="s">
        <v>6974</v>
      </c>
      <c r="P859" t="s">
        <v>7732</v>
      </c>
      <c r="Q859">
        <v>8</v>
      </c>
      <c r="R859">
        <v>7</v>
      </c>
      <c r="S859">
        <v>1.33</v>
      </c>
      <c r="T859">
        <v>1.33</v>
      </c>
      <c r="U859">
        <v>702.89</v>
      </c>
      <c r="V859">
        <v>204.06</v>
      </c>
      <c r="W859">
        <v>1.9</v>
      </c>
      <c r="X859">
        <v>10.92</v>
      </c>
      <c r="Y859">
        <v>0</v>
      </c>
      <c r="Z859">
        <v>1</v>
      </c>
      <c r="AA859" t="s">
        <v>4250</v>
      </c>
      <c r="AB859">
        <v>2</v>
      </c>
      <c r="AC859">
        <v>14</v>
      </c>
      <c r="AD859">
        <v>3</v>
      </c>
      <c r="AF859" t="s">
        <v>7949</v>
      </c>
      <c r="AI859">
        <v>0</v>
      </c>
      <c r="AJ859">
        <v>0</v>
      </c>
      <c r="AK859" t="s">
        <v>7988</v>
      </c>
      <c r="AL859" t="s">
        <v>7988</v>
      </c>
    </row>
    <row r="860" spans="1:38" x14ac:dyDescent="0.25">
      <c r="A860" t="s">
        <v>6007</v>
      </c>
      <c r="B860" t="s">
        <v>4839</v>
      </c>
      <c r="C860" t="s">
        <v>4842</v>
      </c>
      <c r="D860">
        <v>220</v>
      </c>
      <c r="E860" t="s">
        <v>4845</v>
      </c>
      <c r="F860">
        <v>6.66</v>
      </c>
      <c r="G860">
        <v>0</v>
      </c>
      <c r="H860">
        <v>1</v>
      </c>
      <c r="I860" t="s">
        <v>6220</v>
      </c>
      <c r="K860" t="s">
        <v>6860</v>
      </c>
      <c r="L860" t="s">
        <v>6861</v>
      </c>
      <c r="M860" t="s">
        <v>6905</v>
      </c>
      <c r="N860">
        <v>9</v>
      </c>
      <c r="O860" t="s">
        <v>6969</v>
      </c>
      <c r="P860" t="s">
        <v>7733</v>
      </c>
      <c r="Q860">
        <v>6</v>
      </c>
      <c r="R860">
        <v>3</v>
      </c>
      <c r="S860">
        <v>4.68</v>
      </c>
      <c r="T860">
        <v>4.68</v>
      </c>
      <c r="U860">
        <v>575.65</v>
      </c>
      <c r="V860">
        <v>117.2</v>
      </c>
      <c r="W860">
        <v>3.45</v>
      </c>
      <c r="X860">
        <v>13.02</v>
      </c>
      <c r="Y860">
        <v>0</v>
      </c>
      <c r="Z860">
        <v>2</v>
      </c>
      <c r="AA860" t="s">
        <v>4250</v>
      </c>
      <c r="AB860">
        <v>1</v>
      </c>
      <c r="AC860">
        <v>16</v>
      </c>
      <c r="AD860">
        <v>1.42</v>
      </c>
      <c r="AF860" t="s">
        <v>7949</v>
      </c>
      <c r="AI860">
        <v>0</v>
      </c>
      <c r="AJ860">
        <v>0</v>
      </c>
      <c r="AK860" t="s">
        <v>7985</v>
      </c>
      <c r="AL860" t="s">
        <v>7985</v>
      </c>
    </row>
    <row r="861" spans="1:38" x14ac:dyDescent="0.25">
      <c r="A861" t="s">
        <v>6008</v>
      </c>
      <c r="B861" t="s">
        <v>4839</v>
      </c>
      <c r="C861" t="s">
        <v>4842</v>
      </c>
      <c r="D861">
        <v>224</v>
      </c>
      <c r="E861" t="s">
        <v>4845</v>
      </c>
      <c r="F861">
        <v>6.65</v>
      </c>
      <c r="G861">
        <v>0.51</v>
      </c>
      <c r="H861">
        <v>2</v>
      </c>
      <c r="I861" t="s">
        <v>6220</v>
      </c>
      <c r="J861" t="s">
        <v>6736</v>
      </c>
      <c r="K861" t="s">
        <v>6860</v>
      </c>
      <c r="L861" t="s">
        <v>6861</v>
      </c>
      <c r="M861" t="s">
        <v>6874</v>
      </c>
      <c r="N861">
        <v>8</v>
      </c>
      <c r="O861" t="s">
        <v>6931</v>
      </c>
      <c r="P861" t="s">
        <v>7734</v>
      </c>
      <c r="Q861">
        <v>8</v>
      </c>
      <c r="R861">
        <v>2</v>
      </c>
      <c r="S861">
        <v>3.52</v>
      </c>
      <c r="T861">
        <v>3.52</v>
      </c>
      <c r="U861">
        <v>488</v>
      </c>
      <c r="V861">
        <v>116.86</v>
      </c>
      <c r="W861">
        <v>3.21</v>
      </c>
      <c r="Y861">
        <v>1.78</v>
      </c>
      <c r="Z861">
        <v>4</v>
      </c>
      <c r="AA861" t="s">
        <v>4250</v>
      </c>
      <c r="AB861">
        <v>0</v>
      </c>
      <c r="AC861">
        <v>3</v>
      </c>
      <c r="AD861">
        <v>2.670380952380953</v>
      </c>
      <c r="AF861" t="s">
        <v>7949</v>
      </c>
      <c r="AI861">
        <v>0</v>
      </c>
      <c r="AJ861">
        <v>0</v>
      </c>
    </row>
    <row r="862" spans="1:38" x14ac:dyDescent="0.25">
      <c r="A862" t="s">
        <v>6009</v>
      </c>
      <c r="B862" t="s">
        <v>4839</v>
      </c>
      <c r="C862" t="s">
        <v>4842</v>
      </c>
      <c r="D862">
        <v>226.9</v>
      </c>
      <c r="E862" t="s">
        <v>4845</v>
      </c>
      <c r="F862">
        <v>6.64</v>
      </c>
      <c r="G862">
        <v>0.61</v>
      </c>
      <c r="H862">
        <v>2</v>
      </c>
      <c r="I862" t="s">
        <v>6220</v>
      </c>
      <c r="J862" t="s">
        <v>6737</v>
      </c>
      <c r="K862" t="s">
        <v>6860</v>
      </c>
      <c r="L862" t="s">
        <v>6861</v>
      </c>
      <c r="M862" t="s">
        <v>6893</v>
      </c>
      <c r="N862">
        <v>8</v>
      </c>
      <c r="O862" t="s">
        <v>6952</v>
      </c>
      <c r="P862" t="s">
        <v>7735</v>
      </c>
      <c r="Q862">
        <v>8</v>
      </c>
      <c r="R862">
        <v>2</v>
      </c>
      <c r="S862">
        <v>4.3899999999999997</v>
      </c>
      <c r="T862">
        <v>4.3899999999999997</v>
      </c>
      <c r="U862">
        <v>544.05999999999995</v>
      </c>
      <c r="V862">
        <v>121.41</v>
      </c>
      <c r="W862">
        <v>4.71</v>
      </c>
      <c r="Y862">
        <v>0</v>
      </c>
      <c r="Z862">
        <v>4</v>
      </c>
      <c r="AA862" t="s">
        <v>4250</v>
      </c>
      <c r="AB862">
        <v>1</v>
      </c>
      <c r="AC862">
        <v>6</v>
      </c>
      <c r="AD862">
        <v>1.8049999999999999</v>
      </c>
      <c r="AF862" t="s">
        <v>7949</v>
      </c>
      <c r="AI862">
        <v>0</v>
      </c>
      <c r="AJ862">
        <v>0</v>
      </c>
    </row>
    <row r="863" spans="1:38" x14ac:dyDescent="0.25">
      <c r="A863" t="s">
        <v>6010</v>
      </c>
      <c r="B863" t="s">
        <v>4839</v>
      </c>
      <c r="C863" t="s">
        <v>4842</v>
      </c>
      <c r="D863">
        <v>227</v>
      </c>
      <c r="E863" t="s">
        <v>4845</v>
      </c>
      <c r="F863">
        <v>6.64</v>
      </c>
      <c r="G863">
        <v>0</v>
      </c>
      <c r="H863">
        <v>1</v>
      </c>
      <c r="I863" t="s">
        <v>6220</v>
      </c>
      <c r="J863" t="s">
        <v>6738</v>
      </c>
      <c r="K863" t="s">
        <v>6860</v>
      </c>
      <c r="L863" t="s">
        <v>6861</v>
      </c>
      <c r="M863" t="s">
        <v>6882</v>
      </c>
      <c r="N863">
        <v>8</v>
      </c>
      <c r="O863" t="s">
        <v>6941</v>
      </c>
      <c r="P863" t="s">
        <v>7736</v>
      </c>
      <c r="Q863">
        <v>6</v>
      </c>
      <c r="R863">
        <v>3</v>
      </c>
      <c r="S863">
        <v>-0.28999999999999998</v>
      </c>
      <c r="T863">
        <v>-0.21</v>
      </c>
      <c r="U863">
        <v>442.93</v>
      </c>
      <c r="V863">
        <v>112.01</v>
      </c>
      <c r="W863">
        <v>2.93</v>
      </c>
      <c r="X863">
        <v>10.49</v>
      </c>
      <c r="Y863">
        <v>6.69</v>
      </c>
      <c r="Z863">
        <v>2</v>
      </c>
      <c r="AA863" t="s">
        <v>4250</v>
      </c>
      <c r="AB863">
        <v>0</v>
      </c>
      <c r="AC863">
        <v>3</v>
      </c>
      <c r="AD863">
        <v>3.840642857142857</v>
      </c>
      <c r="AF863" t="s">
        <v>7949</v>
      </c>
      <c r="AI863">
        <v>0</v>
      </c>
      <c r="AJ863">
        <v>0</v>
      </c>
    </row>
    <row r="864" spans="1:38" x14ac:dyDescent="0.25">
      <c r="A864" t="s">
        <v>6011</v>
      </c>
      <c r="B864" t="s">
        <v>4839</v>
      </c>
      <c r="C864" t="s">
        <v>4842</v>
      </c>
      <c r="D864">
        <v>228.6</v>
      </c>
      <c r="E864" t="s">
        <v>4845</v>
      </c>
      <c r="F864">
        <v>6.64</v>
      </c>
      <c r="G864">
        <v>0.56000000000000005</v>
      </c>
      <c r="H864">
        <v>2</v>
      </c>
      <c r="I864" t="s">
        <v>6220</v>
      </c>
      <c r="J864" t="s">
        <v>6739</v>
      </c>
      <c r="K864" t="s">
        <v>6860</v>
      </c>
      <c r="L864" t="s">
        <v>6861</v>
      </c>
      <c r="M864" t="s">
        <v>6874</v>
      </c>
      <c r="N864">
        <v>8</v>
      </c>
      <c r="O864" t="s">
        <v>6931</v>
      </c>
      <c r="P864" t="s">
        <v>7737</v>
      </c>
      <c r="Q864">
        <v>7</v>
      </c>
      <c r="R864">
        <v>2</v>
      </c>
      <c r="S864">
        <v>5.53</v>
      </c>
      <c r="T864">
        <v>5.53</v>
      </c>
      <c r="U864">
        <v>533.04999999999995</v>
      </c>
      <c r="V864">
        <v>103.97</v>
      </c>
      <c r="W864">
        <v>4.5199999999999996</v>
      </c>
      <c r="Y864">
        <v>1.73</v>
      </c>
      <c r="Z864">
        <v>4</v>
      </c>
      <c r="AA864" t="s">
        <v>4250</v>
      </c>
      <c r="AB864">
        <v>1</v>
      </c>
      <c r="AC864">
        <v>4</v>
      </c>
      <c r="AD864">
        <v>2.034333333333334</v>
      </c>
      <c r="AF864" t="s">
        <v>7949</v>
      </c>
      <c r="AI864">
        <v>0</v>
      </c>
      <c r="AJ864">
        <v>0</v>
      </c>
    </row>
    <row r="865" spans="1:38" x14ac:dyDescent="0.25">
      <c r="A865" t="s">
        <v>6012</v>
      </c>
      <c r="B865" t="s">
        <v>4839</v>
      </c>
      <c r="C865" t="s">
        <v>4842</v>
      </c>
      <c r="D865">
        <v>230</v>
      </c>
      <c r="E865" t="s">
        <v>4845</v>
      </c>
      <c r="F865">
        <v>6.64</v>
      </c>
      <c r="G865">
        <v>0.02</v>
      </c>
      <c r="H865">
        <v>2</v>
      </c>
      <c r="I865" t="s">
        <v>6220</v>
      </c>
      <c r="K865" t="s">
        <v>6860</v>
      </c>
      <c r="L865" t="s">
        <v>6861</v>
      </c>
      <c r="M865" t="s">
        <v>6895</v>
      </c>
      <c r="N865">
        <v>9</v>
      </c>
      <c r="O865" t="s">
        <v>6954</v>
      </c>
      <c r="P865" t="s">
        <v>7738</v>
      </c>
      <c r="Q865">
        <v>3</v>
      </c>
      <c r="R865">
        <v>3</v>
      </c>
      <c r="S865">
        <v>3</v>
      </c>
      <c r="T865">
        <v>6.01</v>
      </c>
      <c r="U865">
        <v>416.65</v>
      </c>
      <c r="V865">
        <v>68.22</v>
      </c>
      <c r="W865">
        <v>4.95</v>
      </c>
      <c r="Y865">
        <v>11.18</v>
      </c>
      <c r="Z865">
        <v>0</v>
      </c>
      <c r="AA865" t="s">
        <v>4250</v>
      </c>
      <c r="AB865">
        <v>0</v>
      </c>
      <c r="AC865">
        <v>7</v>
      </c>
      <c r="AD865">
        <v>2.2620238095238099</v>
      </c>
      <c r="AF865" t="s">
        <v>7952</v>
      </c>
      <c r="AI865">
        <v>0</v>
      </c>
      <c r="AJ865">
        <v>0</v>
      </c>
      <c r="AK865" t="s">
        <v>7977</v>
      </c>
      <c r="AL865" t="s">
        <v>7977</v>
      </c>
    </row>
    <row r="866" spans="1:38" x14ac:dyDescent="0.25">
      <c r="A866" t="s">
        <v>6013</v>
      </c>
      <c r="B866" t="s">
        <v>4839</v>
      </c>
      <c r="C866" t="s">
        <v>4842</v>
      </c>
      <c r="D866">
        <v>230</v>
      </c>
      <c r="E866" t="s">
        <v>4845</v>
      </c>
      <c r="F866">
        <v>6.64</v>
      </c>
      <c r="G866">
        <v>0</v>
      </c>
      <c r="H866">
        <v>1</v>
      </c>
      <c r="I866" t="s">
        <v>6220</v>
      </c>
      <c r="K866" t="s">
        <v>6860</v>
      </c>
      <c r="M866" t="s">
        <v>6866</v>
      </c>
      <c r="N866">
        <v>8</v>
      </c>
      <c r="O866" t="s">
        <v>6922</v>
      </c>
      <c r="P866" t="s">
        <v>7739</v>
      </c>
      <c r="Q866">
        <v>6</v>
      </c>
      <c r="R866">
        <v>5</v>
      </c>
      <c r="S866">
        <v>2.77</v>
      </c>
      <c r="T866">
        <v>3.92</v>
      </c>
      <c r="U866">
        <v>667.83</v>
      </c>
      <c r="V866">
        <v>143.63</v>
      </c>
      <c r="W866">
        <v>4.55</v>
      </c>
      <c r="X866">
        <v>13.72</v>
      </c>
      <c r="Y866">
        <v>8.52</v>
      </c>
      <c r="Z866">
        <v>5</v>
      </c>
      <c r="AA866" t="s">
        <v>4250</v>
      </c>
      <c r="AB866">
        <v>1</v>
      </c>
      <c r="AC866">
        <v>14</v>
      </c>
      <c r="AD866">
        <v>1.895</v>
      </c>
      <c r="AF866" t="s">
        <v>7952</v>
      </c>
      <c r="AI866">
        <v>0</v>
      </c>
      <c r="AJ866">
        <v>0</v>
      </c>
      <c r="AK866" t="s">
        <v>7958</v>
      </c>
      <c r="AL866" t="s">
        <v>7958</v>
      </c>
    </row>
    <row r="867" spans="1:38" x14ac:dyDescent="0.25">
      <c r="A867" t="s">
        <v>6014</v>
      </c>
      <c r="B867" t="s">
        <v>4839</v>
      </c>
      <c r="C867" t="s">
        <v>4842</v>
      </c>
      <c r="D867">
        <v>230</v>
      </c>
      <c r="E867" t="s">
        <v>4845</v>
      </c>
      <c r="F867">
        <v>6.64</v>
      </c>
      <c r="G867">
        <v>0</v>
      </c>
      <c r="H867">
        <v>1</v>
      </c>
      <c r="I867" t="s">
        <v>6220</v>
      </c>
      <c r="K867" t="s">
        <v>6860</v>
      </c>
      <c r="L867" t="s">
        <v>6861</v>
      </c>
      <c r="M867" t="s">
        <v>6896</v>
      </c>
      <c r="N867">
        <v>9</v>
      </c>
      <c r="O867" t="s">
        <v>6957</v>
      </c>
      <c r="P867" t="s">
        <v>7740</v>
      </c>
      <c r="Q867">
        <v>3</v>
      </c>
      <c r="R867">
        <v>3</v>
      </c>
      <c r="S867">
        <v>2.41</v>
      </c>
      <c r="T867">
        <v>2.41</v>
      </c>
      <c r="U867">
        <v>462.38</v>
      </c>
      <c r="V867">
        <v>99.82</v>
      </c>
      <c r="W867">
        <v>3.94</v>
      </c>
      <c r="X867">
        <v>13.05</v>
      </c>
      <c r="Y867">
        <v>3.63</v>
      </c>
      <c r="Z867">
        <v>2</v>
      </c>
      <c r="AA867" t="s">
        <v>4250</v>
      </c>
      <c r="AB867">
        <v>0</v>
      </c>
      <c r="AC867">
        <v>5</v>
      </c>
      <c r="AD867">
        <v>3.9030476190476189</v>
      </c>
      <c r="AF867" t="s">
        <v>7949</v>
      </c>
      <c r="AI867">
        <v>0</v>
      </c>
      <c r="AJ867">
        <v>0</v>
      </c>
      <c r="AK867" t="s">
        <v>7978</v>
      </c>
      <c r="AL867" t="s">
        <v>7978</v>
      </c>
    </row>
    <row r="868" spans="1:38" x14ac:dyDescent="0.25">
      <c r="A868" t="s">
        <v>6014</v>
      </c>
      <c r="B868" t="s">
        <v>4839</v>
      </c>
      <c r="C868" t="s">
        <v>4842</v>
      </c>
      <c r="D868">
        <v>420</v>
      </c>
      <c r="E868" t="s">
        <v>4845</v>
      </c>
      <c r="F868">
        <v>6.38</v>
      </c>
      <c r="G868">
        <v>0</v>
      </c>
      <c r="H868">
        <v>1</v>
      </c>
      <c r="I868" t="s">
        <v>6220</v>
      </c>
      <c r="K868" t="s">
        <v>6860</v>
      </c>
      <c r="L868" t="s">
        <v>6861</v>
      </c>
      <c r="M868" t="s">
        <v>6911</v>
      </c>
      <c r="N868">
        <v>9</v>
      </c>
      <c r="O868" t="s">
        <v>6977</v>
      </c>
      <c r="P868" t="s">
        <v>7740</v>
      </c>
      <c r="Q868">
        <v>3</v>
      </c>
      <c r="R868">
        <v>3</v>
      </c>
      <c r="S868">
        <v>2.41</v>
      </c>
      <c r="T868">
        <v>2.41</v>
      </c>
      <c r="U868">
        <v>462.38</v>
      </c>
      <c r="V868">
        <v>99.82</v>
      </c>
      <c r="W868">
        <v>3.94</v>
      </c>
      <c r="X868">
        <v>13.05</v>
      </c>
      <c r="Y868">
        <v>3.63</v>
      </c>
      <c r="Z868">
        <v>2</v>
      </c>
      <c r="AA868" t="s">
        <v>4250</v>
      </c>
      <c r="AB868">
        <v>0</v>
      </c>
      <c r="AC868">
        <v>5</v>
      </c>
      <c r="AD868">
        <v>3.9030476190476189</v>
      </c>
      <c r="AF868" t="s">
        <v>7949</v>
      </c>
      <c r="AI868">
        <v>0</v>
      </c>
      <c r="AJ868">
        <v>0</v>
      </c>
      <c r="AK868" t="s">
        <v>7978</v>
      </c>
      <c r="AL868" t="s">
        <v>7978</v>
      </c>
    </row>
    <row r="869" spans="1:38" x14ac:dyDescent="0.25">
      <c r="A869" t="s">
        <v>6015</v>
      </c>
      <c r="B869" t="s">
        <v>4839</v>
      </c>
      <c r="C869" t="s">
        <v>4842</v>
      </c>
      <c r="D869">
        <v>232</v>
      </c>
      <c r="E869" t="s">
        <v>4845</v>
      </c>
      <c r="F869">
        <v>6.63</v>
      </c>
      <c r="G869">
        <v>0.09</v>
      </c>
      <c r="H869">
        <v>2</v>
      </c>
      <c r="I869" t="s">
        <v>6221</v>
      </c>
      <c r="J869" t="s">
        <v>6740</v>
      </c>
      <c r="K869" t="s">
        <v>6860</v>
      </c>
      <c r="L869" t="s">
        <v>6861</v>
      </c>
      <c r="M869" t="s">
        <v>6874</v>
      </c>
      <c r="N869">
        <v>8</v>
      </c>
      <c r="O869" t="s">
        <v>6931</v>
      </c>
      <c r="P869" t="s">
        <v>7741</v>
      </c>
      <c r="Q869">
        <v>7</v>
      </c>
      <c r="R869">
        <v>2</v>
      </c>
      <c r="S869">
        <v>2.57</v>
      </c>
      <c r="T869">
        <v>2.57</v>
      </c>
      <c r="U869">
        <v>435.51</v>
      </c>
      <c r="V869">
        <v>112.18</v>
      </c>
      <c r="W869">
        <v>2.93</v>
      </c>
      <c r="Y869">
        <v>0</v>
      </c>
      <c r="Z869">
        <v>3</v>
      </c>
      <c r="AA869" t="s">
        <v>4250</v>
      </c>
      <c r="AB869">
        <v>0</v>
      </c>
      <c r="AC869">
        <v>3</v>
      </c>
      <c r="AD869">
        <v>3.9363095238095229</v>
      </c>
      <c r="AF869" t="s">
        <v>7949</v>
      </c>
      <c r="AI869">
        <v>0</v>
      </c>
      <c r="AJ869">
        <v>0</v>
      </c>
    </row>
    <row r="870" spans="1:38" x14ac:dyDescent="0.25">
      <c r="A870" t="s">
        <v>6016</v>
      </c>
      <c r="B870" t="s">
        <v>4839</v>
      </c>
      <c r="C870" t="s">
        <v>4842</v>
      </c>
      <c r="D870">
        <v>233</v>
      </c>
      <c r="E870" t="s">
        <v>4845</v>
      </c>
      <c r="F870">
        <v>6.63</v>
      </c>
      <c r="G870">
        <v>1.06</v>
      </c>
      <c r="H870">
        <v>3</v>
      </c>
      <c r="I870" t="s">
        <v>6220</v>
      </c>
      <c r="K870" t="s">
        <v>6860</v>
      </c>
      <c r="L870" t="s">
        <v>6861</v>
      </c>
      <c r="M870" t="s">
        <v>6864</v>
      </c>
      <c r="N870">
        <v>9</v>
      </c>
      <c r="O870" t="s">
        <v>6938</v>
      </c>
      <c r="P870" t="s">
        <v>7742</v>
      </c>
      <c r="Q870">
        <v>6</v>
      </c>
      <c r="R870">
        <v>4</v>
      </c>
      <c r="S870">
        <v>0.9</v>
      </c>
      <c r="T870">
        <v>1.87</v>
      </c>
      <c r="U870">
        <v>578.74</v>
      </c>
      <c r="V870">
        <v>127.84</v>
      </c>
      <c r="W870">
        <v>3.03</v>
      </c>
      <c r="X870">
        <v>13.72</v>
      </c>
      <c r="Y870">
        <v>8.35</v>
      </c>
      <c r="Z870">
        <v>3</v>
      </c>
      <c r="AA870" t="s">
        <v>4250</v>
      </c>
      <c r="AB870">
        <v>1</v>
      </c>
      <c r="AC870">
        <v>13</v>
      </c>
      <c r="AD870">
        <v>2.8250000000000002</v>
      </c>
      <c r="AF870" t="s">
        <v>7949</v>
      </c>
      <c r="AI870">
        <v>0</v>
      </c>
      <c r="AJ870">
        <v>0</v>
      </c>
      <c r="AK870" t="s">
        <v>7968</v>
      </c>
      <c r="AL870" t="s">
        <v>7968</v>
      </c>
    </row>
    <row r="871" spans="1:38" x14ac:dyDescent="0.25">
      <c r="A871" t="s">
        <v>6017</v>
      </c>
      <c r="B871" t="s">
        <v>4839</v>
      </c>
      <c r="C871" t="s">
        <v>4842</v>
      </c>
      <c r="D871">
        <v>240</v>
      </c>
      <c r="E871" t="s">
        <v>4845</v>
      </c>
      <c r="F871">
        <v>6.62</v>
      </c>
      <c r="G871">
        <v>0</v>
      </c>
      <c r="H871">
        <v>1</v>
      </c>
      <c r="I871" t="s">
        <v>6220</v>
      </c>
      <c r="J871" t="s">
        <v>6741</v>
      </c>
      <c r="K871" t="s">
        <v>6860</v>
      </c>
      <c r="L871" t="s">
        <v>6861</v>
      </c>
      <c r="M871" t="s">
        <v>6907</v>
      </c>
      <c r="N871">
        <v>9</v>
      </c>
      <c r="O871" t="s">
        <v>6972</v>
      </c>
      <c r="P871" t="s">
        <v>7743</v>
      </c>
      <c r="Q871">
        <v>6</v>
      </c>
      <c r="R871">
        <v>2</v>
      </c>
      <c r="S871">
        <v>2.48</v>
      </c>
      <c r="T871">
        <v>2.5499999999999998</v>
      </c>
      <c r="U871">
        <v>402.81</v>
      </c>
      <c r="V871">
        <v>98.83</v>
      </c>
      <c r="W871">
        <v>2.84</v>
      </c>
      <c r="X871">
        <v>9.31</v>
      </c>
      <c r="Y871">
        <v>6.53</v>
      </c>
      <c r="Z871">
        <v>2</v>
      </c>
      <c r="AA871" t="s">
        <v>4250</v>
      </c>
      <c r="AB871">
        <v>0</v>
      </c>
      <c r="AC871">
        <v>2</v>
      </c>
      <c r="AD871">
        <v>4.6598809523809521</v>
      </c>
      <c r="AF871" t="s">
        <v>7949</v>
      </c>
      <c r="AI871">
        <v>0</v>
      </c>
      <c r="AJ871">
        <v>0</v>
      </c>
    </row>
    <row r="872" spans="1:38" x14ac:dyDescent="0.25">
      <c r="A872" t="s">
        <v>6017</v>
      </c>
      <c r="B872" t="s">
        <v>4839</v>
      </c>
      <c r="C872" t="s">
        <v>4842</v>
      </c>
      <c r="D872">
        <v>240</v>
      </c>
      <c r="E872" t="s">
        <v>4845</v>
      </c>
      <c r="F872">
        <v>6.62</v>
      </c>
      <c r="G872">
        <v>0</v>
      </c>
      <c r="H872">
        <v>1</v>
      </c>
      <c r="I872" t="s">
        <v>6220</v>
      </c>
      <c r="J872" t="s">
        <v>6742</v>
      </c>
      <c r="K872" t="s">
        <v>6860</v>
      </c>
      <c r="L872" t="s">
        <v>6861</v>
      </c>
      <c r="M872" t="s">
        <v>6908</v>
      </c>
      <c r="N872">
        <v>8</v>
      </c>
      <c r="O872" t="s">
        <v>6973</v>
      </c>
      <c r="P872" t="s">
        <v>7743</v>
      </c>
      <c r="Q872">
        <v>6</v>
      </c>
      <c r="R872">
        <v>2</v>
      </c>
      <c r="S872">
        <v>2.48</v>
      </c>
      <c r="T872">
        <v>2.5499999999999998</v>
      </c>
      <c r="U872">
        <v>402.81</v>
      </c>
      <c r="V872">
        <v>98.83</v>
      </c>
      <c r="W872">
        <v>2.84</v>
      </c>
      <c r="X872">
        <v>9.31</v>
      </c>
      <c r="Y872">
        <v>6.53</v>
      </c>
      <c r="Z872">
        <v>2</v>
      </c>
      <c r="AA872" t="s">
        <v>4250</v>
      </c>
      <c r="AB872">
        <v>0</v>
      </c>
      <c r="AC872">
        <v>2</v>
      </c>
      <c r="AD872">
        <v>4.6598809523809521</v>
      </c>
      <c r="AF872" t="s">
        <v>7949</v>
      </c>
      <c r="AI872">
        <v>0</v>
      </c>
      <c r="AJ872">
        <v>0</v>
      </c>
    </row>
    <row r="873" spans="1:38" x14ac:dyDescent="0.25">
      <c r="A873" t="s">
        <v>6018</v>
      </c>
      <c r="B873" t="s">
        <v>4839</v>
      </c>
      <c r="C873" t="s">
        <v>4842</v>
      </c>
      <c r="D873">
        <v>240</v>
      </c>
      <c r="E873" t="s">
        <v>4845</v>
      </c>
      <c r="F873">
        <v>6.62</v>
      </c>
      <c r="G873">
        <v>0</v>
      </c>
      <c r="H873">
        <v>1</v>
      </c>
      <c r="I873" t="s">
        <v>6220</v>
      </c>
      <c r="K873" t="s">
        <v>6860</v>
      </c>
      <c r="M873" t="s">
        <v>6875</v>
      </c>
      <c r="N873">
        <v>8</v>
      </c>
      <c r="O873" t="s">
        <v>6932</v>
      </c>
      <c r="P873" t="s">
        <v>7744</v>
      </c>
      <c r="Q873">
        <v>8</v>
      </c>
      <c r="R873">
        <v>3</v>
      </c>
      <c r="S873">
        <v>3.28</v>
      </c>
      <c r="T873">
        <v>3.34</v>
      </c>
      <c r="U873">
        <v>691.87</v>
      </c>
      <c r="V873">
        <v>131.94</v>
      </c>
      <c r="W873">
        <v>3.97</v>
      </c>
      <c r="X873">
        <v>13.89</v>
      </c>
      <c r="Y873">
        <v>6.71</v>
      </c>
      <c r="Z873">
        <v>3</v>
      </c>
      <c r="AA873" t="s">
        <v>4250</v>
      </c>
      <c r="AB873">
        <v>1</v>
      </c>
      <c r="AC873">
        <v>13</v>
      </c>
      <c r="AD873">
        <v>2.3566666666666669</v>
      </c>
      <c r="AF873" t="s">
        <v>7949</v>
      </c>
      <c r="AI873">
        <v>0</v>
      </c>
      <c r="AJ873">
        <v>0</v>
      </c>
      <c r="AK873" t="s">
        <v>7966</v>
      </c>
      <c r="AL873" t="s">
        <v>7966</v>
      </c>
    </row>
    <row r="874" spans="1:38" x14ac:dyDescent="0.25">
      <c r="A874" t="s">
        <v>6019</v>
      </c>
      <c r="B874" t="s">
        <v>4839</v>
      </c>
      <c r="C874" t="s">
        <v>4842</v>
      </c>
      <c r="D874">
        <v>244</v>
      </c>
      <c r="E874" t="s">
        <v>4845</v>
      </c>
      <c r="F874">
        <v>6.61</v>
      </c>
      <c r="G874">
        <v>0</v>
      </c>
      <c r="H874">
        <v>1</v>
      </c>
      <c r="I874" t="s">
        <v>6220</v>
      </c>
      <c r="K874" t="s">
        <v>6860</v>
      </c>
      <c r="L874" t="s">
        <v>6861</v>
      </c>
      <c r="M874" t="s">
        <v>6887</v>
      </c>
      <c r="N874">
        <v>9</v>
      </c>
      <c r="O874" t="s">
        <v>6971</v>
      </c>
      <c r="P874" t="s">
        <v>7745</v>
      </c>
      <c r="Q874">
        <v>4</v>
      </c>
      <c r="R874">
        <v>4</v>
      </c>
      <c r="S874">
        <v>2.16</v>
      </c>
      <c r="T874">
        <v>2.19</v>
      </c>
      <c r="U874">
        <v>387.37</v>
      </c>
      <c r="V874">
        <v>98.91</v>
      </c>
      <c r="W874">
        <v>4.26</v>
      </c>
      <c r="X874">
        <v>8.57</v>
      </c>
      <c r="Y874">
        <v>4.16</v>
      </c>
      <c r="Z874">
        <v>4</v>
      </c>
      <c r="AA874" t="s">
        <v>4250</v>
      </c>
      <c r="AB874">
        <v>0</v>
      </c>
      <c r="AC874">
        <v>2</v>
      </c>
      <c r="AD874">
        <v>4.4275000000000002</v>
      </c>
      <c r="AF874" t="s">
        <v>7949</v>
      </c>
      <c r="AI874">
        <v>0</v>
      </c>
      <c r="AJ874">
        <v>0</v>
      </c>
      <c r="AK874" t="s">
        <v>7987</v>
      </c>
      <c r="AL874" t="s">
        <v>7987</v>
      </c>
    </row>
    <row r="875" spans="1:38" x14ac:dyDescent="0.25">
      <c r="A875" t="s">
        <v>6020</v>
      </c>
      <c r="B875" t="s">
        <v>4839</v>
      </c>
      <c r="C875" t="s">
        <v>4842</v>
      </c>
      <c r="D875">
        <v>249</v>
      </c>
      <c r="E875" t="s">
        <v>4845</v>
      </c>
      <c r="F875">
        <v>6.6</v>
      </c>
      <c r="G875">
        <v>0</v>
      </c>
      <c r="H875">
        <v>1</v>
      </c>
      <c r="I875" t="s">
        <v>6220</v>
      </c>
      <c r="J875" t="s">
        <v>6743</v>
      </c>
      <c r="K875" t="s">
        <v>6860</v>
      </c>
      <c r="L875" t="s">
        <v>6861</v>
      </c>
      <c r="M875" t="s">
        <v>6882</v>
      </c>
      <c r="N875">
        <v>8</v>
      </c>
      <c r="O875" t="s">
        <v>6941</v>
      </c>
      <c r="P875" t="s">
        <v>7746</v>
      </c>
      <c r="Q875">
        <v>7</v>
      </c>
      <c r="R875">
        <v>3</v>
      </c>
      <c r="S875">
        <v>0.2</v>
      </c>
      <c r="T875">
        <v>0.3</v>
      </c>
      <c r="U875">
        <v>471</v>
      </c>
      <c r="V875">
        <v>125.15</v>
      </c>
      <c r="W875">
        <v>3.23</v>
      </c>
      <c r="X875">
        <v>12.6</v>
      </c>
      <c r="Y875">
        <v>6.83</v>
      </c>
      <c r="Z875">
        <v>2</v>
      </c>
      <c r="AA875" t="s">
        <v>4250</v>
      </c>
      <c r="AB875">
        <v>0</v>
      </c>
      <c r="AC875">
        <v>4</v>
      </c>
      <c r="AD875">
        <v>3.3738095238095238</v>
      </c>
      <c r="AF875" t="s">
        <v>7949</v>
      </c>
      <c r="AI875">
        <v>0</v>
      </c>
      <c r="AJ875">
        <v>0</v>
      </c>
    </row>
    <row r="876" spans="1:38" x14ac:dyDescent="0.25">
      <c r="A876" t="s">
        <v>6021</v>
      </c>
      <c r="B876" t="s">
        <v>4839</v>
      </c>
      <c r="C876" t="s">
        <v>4842</v>
      </c>
      <c r="D876">
        <v>250</v>
      </c>
      <c r="E876" t="s">
        <v>4845</v>
      </c>
      <c r="F876">
        <v>6.6</v>
      </c>
      <c r="G876">
        <v>0.52</v>
      </c>
      <c r="H876">
        <v>2</v>
      </c>
      <c r="I876" t="s">
        <v>6221</v>
      </c>
      <c r="K876" t="s">
        <v>6860</v>
      </c>
      <c r="L876" t="s">
        <v>6861</v>
      </c>
      <c r="M876" t="s">
        <v>6900</v>
      </c>
      <c r="N876">
        <v>9</v>
      </c>
      <c r="O876" t="s">
        <v>6962</v>
      </c>
      <c r="P876" t="s">
        <v>7747</v>
      </c>
      <c r="Q876">
        <v>3</v>
      </c>
      <c r="R876">
        <v>2</v>
      </c>
      <c r="S876">
        <v>2.38</v>
      </c>
      <c r="T876">
        <v>2.39</v>
      </c>
      <c r="U876">
        <v>320.39999999999998</v>
      </c>
      <c r="V876">
        <v>69.08</v>
      </c>
      <c r="W876">
        <v>2.66</v>
      </c>
      <c r="Y876">
        <v>5.0599999999999996</v>
      </c>
      <c r="Z876">
        <v>2</v>
      </c>
      <c r="AA876" t="s">
        <v>4250</v>
      </c>
      <c r="AB876">
        <v>0</v>
      </c>
      <c r="AC876">
        <v>3</v>
      </c>
      <c r="AD876">
        <v>5.31</v>
      </c>
      <c r="AF876" t="s">
        <v>7949</v>
      </c>
      <c r="AI876">
        <v>0</v>
      </c>
      <c r="AJ876">
        <v>0</v>
      </c>
      <c r="AK876" t="s">
        <v>7981</v>
      </c>
      <c r="AL876" t="s">
        <v>7981</v>
      </c>
    </row>
    <row r="877" spans="1:38" x14ac:dyDescent="0.25">
      <c r="A877" t="s">
        <v>6022</v>
      </c>
      <c r="B877" t="s">
        <v>4839</v>
      </c>
      <c r="C877" t="s">
        <v>4842</v>
      </c>
      <c r="D877">
        <v>250.3</v>
      </c>
      <c r="E877" t="s">
        <v>4845</v>
      </c>
      <c r="F877">
        <v>6.6</v>
      </c>
      <c r="G877">
        <v>0.65</v>
      </c>
      <c r="H877">
        <v>2</v>
      </c>
      <c r="I877" t="s">
        <v>6221</v>
      </c>
      <c r="J877" t="s">
        <v>6744</v>
      </c>
      <c r="K877" t="s">
        <v>6860</v>
      </c>
      <c r="L877" t="s">
        <v>6861</v>
      </c>
      <c r="M877" t="s">
        <v>6893</v>
      </c>
      <c r="N877">
        <v>8</v>
      </c>
      <c r="O877" t="s">
        <v>6952</v>
      </c>
      <c r="P877" t="s">
        <v>7748</v>
      </c>
      <c r="Q877">
        <v>9</v>
      </c>
      <c r="R877">
        <v>2</v>
      </c>
      <c r="S877">
        <v>0.84</v>
      </c>
      <c r="T877">
        <v>0.84</v>
      </c>
      <c r="U877">
        <v>428.88</v>
      </c>
      <c r="V877">
        <v>138.21</v>
      </c>
      <c r="W877">
        <v>2.12</v>
      </c>
      <c r="Y877">
        <v>0</v>
      </c>
      <c r="Z877">
        <v>3</v>
      </c>
      <c r="AA877" t="s">
        <v>4250</v>
      </c>
      <c r="AB877">
        <v>0</v>
      </c>
      <c r="AC877">
        <v>3</v>
      </c>
      <c r="AD877">
        <v>4.008</v>
      </c>
      <c r="AF877" t="s">
        <v>7949</v>
      </c>
      <c r="AI877">
        <v>0</v>
      </c>
      <c r="AJ877">
        <v>0</v>
      </c>
    </row>
    <row r="878" spans="1:38" x14ac:dyDescent="0.25">
      <c r="A878" t="s">
        <v>6023</v>
      </c>
      <c r="B878" t="s">
        <v>4839</v>
      </c>
      <c r="C878" t="s">
        <v>4842</v>
      </c>
      <c r="D878">
        <v>252</v>
      </c>
      <c r="E878" t="s">
        <v>4845</v>
      </c>
      <c r="F878">
        <v>6.6</v>
      </c>
      <c r="G878">
        <v>0</v>
      </c>
      <c r="H878">
        <v>1</v>
      </c>
      <c r="I878" t="s">
        <v>6220</v>
      </c>
      <c r="J878" t="s">
        <v>6745</v>
      </c>
      <c r="K878" t="s">
        <v>6860</v>
      </c>
      <c r="L878" t="s">
        <v>6861</v>
      </c>
      <c r="M878" t="s">
        <v>6907</v>
      </c>
      <c r="N878">
        <v>9</v>
      </c>
      <c r="O878" t="s">
        <v>6972</v>
      </c>
      <c r="P878" t="s">
        <v>7749</v>
      </c>
      <c r="Q878">
        <v>5</v>
      </c>
      <c r="R878">
        <v>1</v>
      </c>
      <c r="S878">
        <v>2.72</v>
      </c>
      <c r="T878">
        <v>2.78</v>
      </c>
      <c r="U878">
        <v>345.4</v>
      </c>
      <c r="V878">
        <v>69.73</v>
      </c>
      <c r="W878">
        <v>2.83</v>
      </c>
      <c r="Y878">
        <v>6.6</v>
      </c>
      <c r="Z878">
        <v>2</v>
      </c>
      <c r="AA878" t="s">
        <v>4250</v>
      </c>
      <c r="AB878">
        <v>0</v>
      </c>
      <c r="AC878">
        <v>1</v>
      </c>
      <c r="AD878">
        <v>5.4733333333333327</v>
      </c>
      <c r="AF878" t="s">
        <v>7949</v>
      </c>
      <c r="AI878">
        <v>0</v>
      </c>
      <c r="AJ878">
        <v>0</v>
      </c>
    </row>
    <row r="879" spans="1:38" x14ac:dyDescent="0.25">
      <c r="A879" t="s">
        <v>6023</v>
      </c>
      <c r="B879" t="s">
        <v>4839</v>
      </c>
      <c r="C879" t="s">
        <v>4842</v>
      </c>
      <c r="D879">
        <v>252</v>
      </c>
      <c r="E879" t="s">
        <v>4845</v>
      </c>
      <c r="F879">
        <v>6.6</v>
      </c>
      <c r="G879">
        <v>0</v>
      </c>
      <c r="H879">
        <v>1</v>
      </c>
      <c r="I879" t="s">
        <v>6220</v>
      </c>
      <c r="J879" t="s">
        <v>6746</v>
      </c>
      <c r="K879" t="s">
        <v>6860</v>
      </c>
      <c r="L879" t="s">
        <v>6861</v>
      </c>
      <c r="M879" t="s">
        <v>6908</v>
      </c>
      <c r="N879">
        <v>8</v>
      </c>
      <c r="O879" t="s">
        <v>6973</v>
      </c>
      <c r="P879" t="s">
        <v>7749</v>
      </c>
      <c r="Q879">
        <v>5</v>
      </c>
      <c r="R879">
        <v>1</v>
      </c>
      <c r="S879">
        <v>2.72</v>
      </c>
      <c r="T879">
        <v>2.78</v>
      </c>
      <c r="U879">
        <v>345.4</v>
      </c>
      <c r="V879">
        <v>69.73</v>
      </c>
      <c r="W879">
        <v>2.83</v>
      </c>
      <c r="Y879">
        <v>6.6</v>
      </c>
      <c r="Z879">
        <v>2</v>
      </c>
      <c r="AA879" t="s">
        <v>4250</v>
      </c>
      <c r="AB879">
        <v>0</v>
      </c>
      <c r="AC879">
        <v>1</v>
      </c>
      <c r="AD879">
        <v>5.4733333333333327</v>
      </c>
      <c r="AF879" t="s">
        <v>7949</v>
      </c>
      <c r="AI879">
        <v>0</v>
      </c>
      <c r="AJ879">
        <v>0</v>
      </c>
    </row>
    <row r="880" spans="1:38" x14ac:dyDescent="0.25">
      <c r="A880" t="s">
        <v>6024</v>
      </c>
      <c r="B880" t="s">
        <v>4839</v>
      </c>
      <c r="C880" t="s">
        <v>4842</v>
      </c>
      <c r="D880">
        <v>253</v>
      </c>
      <c r="E880" t="s">
        <v>4845</v>
      </c>
      <c r="F880">
        <v>6.6</v>
      </c>
      <c r="G880">
        <v>0.23</v>
      </c>
      <c r="H880">
        <v>2</v>
      </c>
      <c r="I880" t="s">
        <v>6220</v>
      </c>
      <c r="K880" t="s">
        <v>6860</v>
      </c>
      <c r="M880" t="s">
        <v>6910</v>
      </c>
      <c r="N880">
        <v>8</v>
      </c>
      <c r="O880" t="s">
        <v>6976</v>
      </c>
      <c r="P880" t="s">
        <v>7750</v>
      </c>
      <c r="Q880">
        <v>5</v>
      </c>
      <c r="R880">
        <v>2</v>
      </c>
      <c r="S880">
        <v>4.22</v>
      </c>
      <c r="T880">
        <v>4.41</v>
      </c>
      <c r="U880">
        <v>411.51</v>
      </c>
      <c r="V880">
        <v>67.239999999999995</v>
      </c>
      <c r="W880">
        <v>5.76</v>
      </c>
      <c r="X880">
        <v>10.16</v>
      </c>
      <c r="Y880">
        <v>7.13</v>
      </c>
      <c r="Z880">
        <v>5</v>
      </c>
      <c r="AA880" t="s">
        <v>4250</v>
      </c>
      <c r="AB880">
        <v>1</v>
      </c>
      <c r="AC880">
        <v>4</v>
      </c>
      <c r="AD880">
        <v>3.4270714285714292</v>
      </c>
      <c r="AF880" t="s">
        <v>7949</v>
      </c>
      <c r="AI880">
        <v>0</v>
      </c>
      <c r="AJ880">
        <v>0</v>
      </c>
      <c r="AK880" t="s">
        <v>7990</v>
      </c>
      <c r="AL880" t="s">
        <v>7990</v>
      </c>
    </row>
    <row r="881" spans="1:38" x14ac:dyDescent="0.25">
      <c r="A881" t="s">
        <v>6025</v>
      </c>
      <c r="B881" t="s">
        <v>4839</v>
      </c>
      <c r="C881" t="s">
        <v>4842</v>
      </c>
      <c r="D881">
        <v>254.6</v>
      </c>
      <c r="E881" t="s">
        <v>4845</v>
      </c>
      <c r="F881">
        <v>6.59</v>
      </c>
      <c r="G881">
        <v>0.63</v>
      </c>
      <c r="H881">
        <v>2</v>
      </c>
      <c r="I881" t="s">
        <v>6221</v>
      </c>
      <c r="J881" t="s">
        <v>6747</v>
      </c>
      <c r="K881" t="s">
        <v>6860</v>
      </c>
      <c r="L881" t="s">
        <v>6861</v>
      </c>
      <c r="M881" t="s">
        <v>6893</v>
      </c>
      <c r="N881">
        <v>8</v>
      </c>
      <c r="O881" t="s">
        <v>6952</v>
      </c>
      <c r="P881" t="s">
        <v>7751</v>
      </c>
      <c r="Q881">
        <v>7</v>
      </c>
      <c r="R881">
        <v>2</v>
      </c>
      <c r="S881">
        <v>2.09</v>
      </c>
      <c r="T881">
        <v>2.09</v>
      </c>
      <c r="U881">
        <v>478</v>
      </c>
      <c r="V881">
        <v>112.18</v>
      </c>
      <c r="W881">
        <v>3.35</v>
      </c>
      <c r="Y881">
        <v>0</v>
      </c>
      <c r="Z881">
        <v>3</v>
      </c>
      <c r="AA881" t="s">
        <v>4250</v>
      </c>
      <c r="AB881">
        <v>0</v>
      </c>
      <c r="AC881">
        <v>3</v>
      </c>
      <c r="AD881">
        <v>3.872809523809523</v>
      </c>
      <c r="AF881" t="s">
        <v>7949</v>
      </c>
      <c r="AI881">
        <v>0</v>
      </c>
      <c r="AJ881">
        <v>0</v>
      </c>
    </row>
    <row r="882" spans="1:38" x14ac:dyDescent="0.25">
      <c r="A882" t="s">
        <v>6026</v>
      </c>
      <c r="B882" t="s">
        <v>4839</v>
      </c>
      <c r="C882" t="s">
        <v>4842</v>
      </c>
      <c r="D882">
        <v>255</v>
      </c>
      <c r="E882" t="s">
        <v>4845</v>
      </c>
      <c r="F882">
        <v>6.59</v>
      </c>
      <c r="G882">
        <v>0</v>
      </c>
      <c r="H882">
        <v>1</v>
      </c>
      <c r="I882" t="s">
        <v>6220</v>
      </c>
      <c r="J882" t="s">
        <v>6748</v>
      </c>
      <c r="K882" t="s">
        <v>6860</v>
      </c>
      <c r="L882" t="s">
        <v>6861</v>
      </c>
      <c r="M882" t="s">
        <v>6907</v>
      </c>
      <c r="N882">
        <v>9</v>
      </c>
      <c r="O882" t="s">
        <v>6972</v>
      </c>
      <c r="P882" t="s">
        <v>7752</v>
      </c>
      <c r="Q882">
        <v>7</v>
      </c>
      <c r="R882">
        <v>1</v>
      </c>
      <c r="S882">
        <v>1.92</v>
      </c>
      <c r="T882">
        <v>1.94</v>
      </c>
      <c r="U882">
        <v>381.43</v>
      </c>
      <c r="V882">
        <v>88.19</v>
      </c>
      <c r="W882">
        <v>2.48</v>
      </c>
      <c r="Y882">
        <v>5.94</v>
      </c>
      <c r="Z882">
        <v>2</v>
      </c>
      <c r="AA882" t="s">
        <v>4250</v>
      </c>
      <c r="AB882">
        <v>0</v>
      </c>
      <c r="AC882">
        <v>2</v>
      </c>
      <c r="AD882">
        <v>5.6802619047619043</v>
      </c>
      <c r="AF882" t="s">
        <v>7949</v>
      </c>
      <c r="AI882">
        <v>0</v>
      </c>
      <c r="AJ882">
        <v>0</v>
      </c>
    </row>
    <row r="883" spans="1:38" x14ac:dyDescent="0.25">
      <c r="A883" t="s">
        <v>6026</v>
      </c>
      <c r="B883" t="s">
        <v>4839</v>
      </c>
      <c r="C883" t="s">
        <v>4842</v>
      </c>
      <c r="D883">
        <v>255</v>
      </c>
      <c r="E883" t="s">
        <v>4845</v>
      </c>
      <c r="F883">
        <v>6.59</v>
      </c>
      <c r="G883">
        <v>0</v>
      </c>
      <c r="H883">
        <v>1</v>
      </c>
      <c r="I883" t="s">
        <v>6220</v>
      </c>
      <c r="J883" t="s">
        <v>6749</v>
      </c>
      <c r="K883" t="s">
        <v>6860</v>
      </c>
      <c r="L883" t="s">
        <v>6861</v>
      </c>
      <c r="M883" t="s">
        <v>6908</v>
      </c>
      <c r="N883">
        <v>8</v>
      </c>
      <c r="O883" t="s">
        <v>6973</v>
      </c>
      <c r="P883" t="s">
        <v>7752</v>
      </c>
      <c r="Q883">
        <v>7</v>
      </c>
      <c r="R883">
        <v>1</v>
      </c>
      <c r="S883">
        <v>1.92</v>
      </c>
      <c r="T883">
        <v>1.94</v>
      </c>
      <c r="U883">
        <v>381.43</v>
      </c>
      <c r="V883">
        <v>88.19</v>
      </c>
      <c r="W883">
        <v>2.48</v>
      </c>
      <c r="Y883">
        <v>5.94</v>
      </c>
      <c r="Z883">
        <v>2</v>
      </c>
      <c r="AA883" t="s">
        <v>4250</v>
      </c>
      <c r="AB883">
        <v>0</v>
      </c>
      <c r="AC883">
        <v>2</v>
      </c>
      <c r="AD883">
        <v>5.6802619047619043</v>
      </c>
      <c r="AF883" t="s">
        <v>7949</v>
      </c>
      <c r="AI883">
        <v>0</v>
      </c>
      <c r="AJ883">
        <v>0</v>
      </c>
    </row>
    <row r="884" spans="1:38" x14ac:dyDescent="0.25">
      <c r="A884" t="s">
        <v>6027</v>
      </c>
      <c r="B884" t="s">
        <v>4839</v>
      </c>
      <c r="C884" t="s">
        <v>4842</v>
      </c>
      <c r="D884">
        <v>257.89999999999998</v>
      </c>
      <c r="E884" t="s">
        <v>4845</v>
      </c>
      <c r="F884">
        <v>6.59</v>
      </c>
      <c r="G884">
        <v>0.45</v>
      </c>
      <c r="H884">
        <v>2</v>
      </c>
      <c r="I884" t="s">
        <v>6220</v>
      </c>
      <c r="J884" t="s">
        <v>6750</v>
      </c>
      <c r="K884" t="s">
        <v>6860</v>
      </c>
      <c r="L884" t="s">
        <v>6861</v>
      </c>
      <c r="M884" t="s">
        <v>6893</v>
      </c>
      <c r="N884">
        <v>8</v>
      </c>
      <c r="O884" t="s">
        <v>6952</v>
      </c>
      <c r="P884" t="s">
        <v>7753</v>
      </c>
      <c r="Q884">
        <v>10</v>
      </c>
      <c r="R884">
        <v>2</v>
      </c>
      <c r="S884">
        <v>2.4500000000000002</v>
      </c>
      <c r="T884">
        <v>2.4500000000000002</v>
      </c>
      <c r="U884">
        <v>573.97</v>
      </c>
      <c r="V884">
        <v>151.1</v>
      </c>
      <c r="W884">
        <v>4.2</v>
      </c>
      <c r="Y884">
        <v>0</v>
      </c>
      <c r="Z884">
        <v>4</v>
      </c>
      <c r="AA884" t="s">
        <v>4250</v>
      </c>
      <c r="AB884">
        <v>1</v>
      </c>
      <c r="AC884">
        <v>4</v>
      </c>
      <c r="AD884">
        <v>3.2749999999999999</v>
      </c>
      <c r="AF884" t="s">
        <v>7949</v>
      </c>
      <c r="AI884">
        <v>0</v>
      </c>
      <c r="AJ884">
        <v>0</v>
      </c>
    </row>
    <row r="885" spans="1:38" x14ac:dyDescent="0.25">
      <c r="A885" t="s">
        <v>6028</v>
      </c>
      <c r="B885" t="s">
        <v>4839</v>
      </c>
      <c r="C885" t="s">
        <v>4842</v>
      </c>
      <c r="D885">
        <v>258</v>
      </c>
      <c r="E885" t="s">
        <v>4845</v>
      </c>
      <c r="F885">
        <v>6.59</v>
      </c>
      <c r="G885">
        <v>0.35</v>
      </c>
      <c r="H885">
        <v>2</v>
      </c>
      <c r="I885" t="s">
        <v>6221</v>
      </c>
      <c r="J885" t="s">
        <v>6751</v>
      </c>
      <c r="K885" t="s">
        <v>6860</v>
      </c>
      <c r="L885" t="s">
        <v>6861</v>
      </c>
      <c r="M885" t="s">
        <v>6879</v>
      </c>
      <c r="N885">
        <v>8</v>
      </c>
      <c r="O885" t="s">
        <v>6937</v>
      </c>
      <c r="P885" t="s">
        <v>7754</v>
      </c>
      <c r="Q885">
        <v>5</v>
      </c>
      <c r="R885">
        <v>3</v>
      </c>
      <c r="S885">
        <v>-0.37</v>
      </c>
      <c r="T885">
        <v>-0.34</v>
      </c>
      <c r="U885">
        <v>405.4</v>
      </c>
      <c r="V885">
        <v>108.35</v>
      </c>
      <c r="W885">
        <v>1.4</v>
      </c>
      <c r="X885">
        <v>9.8699999999999992</v>
      </c>
      <c r="Y885">
        <v>6.22</v>
      </c>
      <c r="Z885">
        <v>1</v>
      </c>
      <c r="AA885" t="s">
        <v>4250</v>
      </c>
      <c r="AB885">
        <v>0</v>
      </c>
      <c r="AC885">
        <v>3</v>
      </c>
      <c r="AD885">
        <v>4.2307142857142868</v>
      </c>
      <c r="AF885" t="s">
        <v>7949</v>
      </c>
      <c r="AI885">
        <v>0</v>
      </c>
      <c r="AJ885">
        <v>0</v>
      </c>
    </row>
    <row r="886" spans="1:38" x14ac:dyDescent="0.25">
      <c r="A886" t="s">
        <v>6029</v>
      </c>
      <c r="B886" t="s">
        <v>4839</v>
      </c>
      <c r="C886" t="s">
        <v>4842</v>
      </c>
      <c r="D886">
        <v>259.10000000000002</v>
      </c>
      <c r="E886" t="s">
        <v>4845</v>
      </c>
      <c r="F886">
        <v>6.59</v>
      </c>
      <c r="G886">
        <v>0.36</v>
      </c>
      <c r="H886">
        <v>2</v>
      </c>
      <c r="I886" t="s">
        <v>6221</v>
      </c>
      <c r="J886" t="s">
        <v>6752</v>
      </c>
      <c r="K886" t="s">
        <v>6860</v>
      </c>
      <c r="L886" t="s">
        <v>6861</v>
      </c>
      <c r="M886" t="s">
        <v>6874</v>
      </c>
      <c r="N886">
        <v>8</v>
      </c>
      <c r="O886" t="s">
        <v>6931</v>
      </c>
      <c r="P886" t="s">
        <v>7755</v>
      </c>
      <c r="Q886">
        <v>7</v>
      </c>
      <c r="R886">
        <v>2</v>
      </c>
      <c r="S886">
        <v>6.04</v>
      </c>
      <c r="T886">
        <v>6.04</v>
      </c>
      <c r="U886">
        <v>547.08000000000004</v>
      </c>
      <c r="V886">
        <v>103.97</v>
      </c>
      <c r="W886">
        <v>4.91</v>
      </c>
      <c r="Y886">
        <v>1.72</v>
      </c>
      <c r="Z886">
        <v>4</v>
      </c>
      <c r="AA886" t="s">
        <v>4250</v>
      </c>
      <c r="AB886">
        <v>1</v>
      </c>
      <c r="AC886">
        <v>5</v>
      </c>
      <c r="AD886">
        <v>2.034333333333334</v>
      </c>
      <c r="AF886" t="s">
        <v>7949</v>
      </c>
      <c r="AI886">
        <v>0</v>
      </c>
      <c r="AJ886">
        <v>0</v>
      </c>
    </row>
    <row r="887" spans="1:38" x14ac:dyDescent="0.25">
      <c r="A887" t="s">
        <v>6030</v>
      </c>
      <c r="B887" t="s">
        <v>4839</v>
      </c>
      <c r="C887" t="s">
        <v>4842</v>
      </c>
      <c r="D887">
        <v>260</v>
      </c>
      <c r="E887" t="s">
        <v>4845</v>
      </c>
      <c r="F887">
        <v>6.58</v>
      </c>
      <c r="G887">
        <v>0.64</v>
      </c>
      <c r="H887">
        <v>2</v>
      </c>
      <c r="I887" t="s">
        <v>6220</v>
      </c>
      <c r="K887" t="s">
        <v>6860</v>
      </c>
      <c r="L887" t="s">
        <v>6861</v>
      </c>
      <c r="M887" t="s">
        <v>6891</v>
      </c>
      <c r="N887">
        <v>9</v>
      </c>
      <c r="O887" t="s">
        <v>6950</v>
      </c>
      <c r="P887" t="s">
        <v>7756</v>
      </c>
      <c r="Q887">
        <v>5</v>
      </c>
      <c r="R887">
        <v>4</v>
      </c>
      <c r="S887">
        <v>0.63</v>
      </c>
      <c r="T887">
        <v>1.91</v>
      </c>
      <c r="U887">
        <v>569.63</v>
      </c>
      <c r="V887">
        <v>96.94</v>
      </c>
      <c r="W887">
        <v>2.94</v>
      </c>
      <c r="X887">
        <v>12.42</v>
      </c>
      <c r="Y887">
        <v>8.66</v>
      </c>
      <c r="Z887">
        <v>3</v>
      </c>
      <c r="AA887" t="s">
        <v>4250</v>
      </c>
      <c r="AB887">
        <v>1</v>
      </c>
      <c r="AC887">
        <v>12</v>
      </c>
      <c r="AD887">
        <v>3.4386666666666672</v>
      </c>
      <c r="AF887" t="s">
        <v>7952</v>
      </c>
      <c r="AI887">
        <v>0</v>
      </c>
      <c r="AJ887">
        <v>0</v>
      </c>
      <c r="AK887" t="s">
        <v>7975</v>
      </c>
      <c r="AL887" t="s">
        <v>7975</v>
      </c>
    </row>
    <row r="888" spans="1:38" x14ac:dyDescent="0.25">
      <c r="A888" t="s">
        <v>6031</v>
      </c>
      <c r="B888" t="s">
        <v>4839</v>
      </c>
      <c r="C888" t="s">
        <v>4842</v>
      </c>
      <c r="D888">
        <v>260</v>
      </c>
      <c r="E888" t="s">
        <v>4845</v>
      </c>
      <c r="F888">
        <v>6.58</v>
      </c>
      <c r="G888">
        <v>0</v>
      </c>
      <c r="H888">
        <v>1</v>
      </c>
      <c r="I888" t="s">
        <v>6220</v>
      </c>
      <c r="K888" t="s">
        <v>6860</v>
      </c>
      <c r="L888" t="s">
        <v>6861</v>
      </c>
      <c r="M888" t="s">
        <v>6896</v>
      </c>
      <c r="N888">
        <v>9</v>
      </c>
      <c r="O888" t="s">
        <v>6957</v>
      </c>
      <c r="P888" t="s">
        <v>7757</v>
      </c>
      <c r="Q888">
        <v>4</v>
      </c>
      <c r="R888">
        <v>3</v>
      </c>
      <c r="S888">
        <v>2.13</v>
      </c>
      <c r="T888">
        <v>2.13</v>
      </c>
      <c r="U888">
        <v>478.38</v>
      </c>
      <c r="V888">
        <v>109.05</v>
      </c>
      <c r="W888">
        <v>3.56</v>
      </c>
      <c r="X888">
        <v>13.05</v>
      </c>
      <c r="Y888">
        <v>3.28</v>
      </c>
      <c r="Z888">
        <v>2</v>
      </c>
      <c r="AA888" t="s">
        <v>4250</v>
      </c>
      <c r="AB888">
        <v>0</v>
      </c>
      <c r="AC888">
        <v>6</v>
      </c>
      <c r="AD888">
        <v>3.6210952380952381</v>
      </c>
      <c r="AF888" t="s">
        <v>7949</v>
      </c>
      <c r="AI888">
        <v>0</v>
      </c>
      <c r="AJ888">
        <v>0</v>
      </c>
      <c r="AK888" t="s">
        <v>7978</v>
      </c>
      <c r="AL888" t="s">
        <v>7978</v>
      </c>
    </row>
    <row r="889" spans="1:38" x14ac:dyDescent="0.25">
      <c r="A889" t="s">
        <v>6031</v>
      </c>
      <c r="B889" t="s">
        <v>4839</v>
      </c>
      <c r="C889" t="s">
        <v>4842</v>
      </c>
      <c r="D889">
        <v>630</v>
      </c>
      <c r="E889" t="s">
        <v>4845</v>
      </c>
      <c r="F889">
        <v>6.2</v>
      </c>
      <c r="G889">
        <v>0</v>
      </c>
      <c r="H889">
        <v>1</v>
      </c>
      <c r="I889" t="s">
        <v>6220</v>
      </c>
      <c r="K889" t="s">
        <v>6860</v>
      </c>
      <c r="L889" t="s">
        <v>6861</v>
      </c>
      <c r="M889" t="s">
        <v>6911</v>
      </c>
      <c r="N889">
        <v>9</v>
      </c>
      <c r="O889" t="s">
        <v>6977</v>
      </c>
      <c r="P889" t="s">
        <v>7757</v>
      </c>
      <c r="Q889">
        <v>4</v>
      </c>
      <c r="R889">
        <v>3</v>
      </c>
      <c r="S889">
        <v>2.13</v>
      </c>
      <c r="T889">
        <v>2.13</v>
      </c>
      <c r="U889">
        <v>478.38</v>
      </c>
      <c r="V889">
        <v>109.05</v>
      </c>
      <c r="W889">
        <v>3.56</v>
      </c>
      <c r="X889">
        <v>13.05</v>
      </c>
      <c r="Y889">
        <v>3.28</v>
      </c>
      <c r="Z889">
        <v>2</v>
      </c>
      <c r="AA889" t="s">
        <v>4250</v>
      </c>
      <c r="AB889">
        <v>0</v>
      </c>
      <c r="AC889">
        <v>6</v>
      </c>
      <c r="AD889">
        <v>3.6210952380952381</v>
      </c>
      <c r="AF889" t="s">
        <v>7949</v>
      </c>
      <c r="AI889">
        <v>0</v>
      </c>
      <c r="AJ889">
        <v>0</v>
      </c>
      <c r="AK889" t="s">
        <v>7978</v>
      </c>
      <c r="AL889" t="s">
        <v>7978</v>
      </c>
    </row>
    <row r="890" spans="1:38" x14ac:dyDescent="0.25">
      <c r="A890" t="s">
        <v>6032</v>
      </c>
      <c r="B890" t="s">
        <v>4839</v>
      </c>
      <c r="C890" t="s">
        <v>4842</v>
      </c>
      <c r="D890">
        <v>260</v>
      </c>
      <c r="E890" t="s">
        <v>4845</v>
      </c>
      <c r="F890">
        <v>6.58</v>
      </c>
      <c r="G890">
        <v>0</v>
      </c>
      <c r="H890">
        <v>1</v>
      </c>
      <c r="I890" t="s">
        <v>6220</v>
      </c>
      <c r="J890" t="s">
        <v>6753</v>
      </c>
      <c r="K890" t="s">
        <v>6860</v>
      </c>
      <c r="L890" t="s">
        <v>6861</v>
      </c>
      <c r="M890" t="s">
        <v>6882</v>
      </c>
      <c r="N890">
        <v>8</v>
      </c>
      <c r="O890" t="s">
        <v>6941</v>
      </c>
      <c r="P890" t="s">
        <v>7758</v>
      </c>
      <c r="Q890">
        <v>6</v>
      </c>
      <c r="R890">
        <v>2</v>
      </c>
      <c r="S890">
        <v>0.53</v>
      </c>
      <c r="T890">
        <v>0.56000000000000005</v>
      </c>
      <c r="U890">
        <v>443.95</v>
      </c>
      <c r="V890">
        <v>92.14</v>
      </c>
      <c r="W890">
        <v>3.36</v>
      </c>
      <c r="Y890">
        <v>6.16</v>
      </c>
      <c r="Z890">
        <v>2</v>
      </c>
      <c r="AA890" t="s">
        <v>4250</v>
      </c>
      <c r="AB890">
        <v>0</v>
      </c>
      <c r="AC890">
        <v>2</v>
      </c>
      <c r="AD890">
        <v>4.8290238095238101</v>
      </c>
      <c r="AF890" t="s">
        <v>7949</v>
      </c>
      <c r="AI890">
        <v>0</v>
      </c>
      <c r="AJ890">
        <v>0</v>
      </c>
    </row>
    <row r="891" spans="1:38" x14ac:dyDescent="0.25">
      <c r="A891" t="s">
        <v>6033</v>
      </c>
      <c r="B891" t="s">
        <v>4839</v>
      </c>
      <c r="C891" t="s">
        <v>4842</v>
      </c>
      <c r="D891">
        <v>260</v>
      </c>
      <c r="E891" t="s">
        <v>4845</v>
      </c>
      <c r="F891">
        <v>6.58</v>
      </c>
      <c r="G891">
        <v>0.57999999999999996</v>
      </c>
      <c r="H891">
        <v>2</v>
      </c>
      <c r="I891" t="s">
        <v>6221</v>
      </c>
      <c r="J891" t="s">
        <v>6754</v>
      </c>
      <c r="K891" t="s">
        <v>6860</v>
      </c>
      <c r="L891" t="s">
        <v>6861</v>
      </c>
      <c r="M891" t="s">
        <v>6893</v>
      </c>
      <c r="N891">
        <v>8</v>
      </c>
      <c r="O891" t="s">
        <v>6952</v>
      </c>
      <c r="P891" t="s">
        <v>7759</v>
      </c>
      <c r="Q891">
        <v>9</v>
      </c>
      <c r="R891">
        <v>2</v>
      </c>
      <c r="S891">
        <v>2.62</v>
      </c>
      <c r="T891">
        <v>2.62</v>
      </c>
      <c r="U891">
        <v>477.96</v>
      </c>
      <c r="V891">
        <v>129.47999999999999</v>
      </c>
      <c r="W891">
        <v>2.78</v>
      </c>
      <c r="Y891">
        <v>0</v>
      </c>
      <c r="Z891">
        <v>4</v>
      </c>
      <c r="AA891" t="s">
        <v>4250</v>
      </c>
      <c r="AB891">
        <v>0</v>
      </c>
      <c r="AC891">
        <v>3</v>
      </c>
      <c r="AD891">
        <v>3.347428571428571</v>
      </c>
      <c r="AF891" t="s">
        <v>7949</v>
      </c>
      <c r="AI891">
        <v>0</v>
      </c>
      <c r="AJ891">
        <v>0</v>
      </c>
    </row>
    <row r="892" spans="1:38" x14ac:dyDescent="0.25">
      <c r="A892" t="s">
        <v>6034</v>
      </c>
      <c r="B892" t="s">
        <v>4839</v>
      </c>
      <c r="C892" t="s">
        <v>4842</v>
      </c>
      <c r="D892">
        <v>260</v>
      </c>
      <c r="E892" t="s">
        <v>4845</v>
      </c>
      <c r="F892">
        <v>6.58</v>
      </c>
      <c r="G892">
        <v>0</v>
      </c>
      <c r="H892">
        <v>1</v>
      </c>
      <c r="I892" t="s">
        <v>6220</v>
      </c>
      <c r="J892" t="s">
        <v>6755</v>
      </c>
      <c r="K892" t="s">
        <v>6860</v>
      </c>
      <c r="L892" t="s">
        <v>6861</v>
      </c>
      <c r="M892" t="s">
        <v>6898</v>
      </c>
      <c r="N892">
        <v>8</v>
      </c>
      <c r="O892" t="s">
        <v>6959</v>
      </c>
      <c r="P892" t="s">
        <v>7760</v>
      </c>
      <c r="Q892">
        <v>5</v>
      </c>
      <c r="R892">
        <v>2</v>
      </c>
      <c r="S892">
        <v>-1.21</v>
      </c>
      <c r="T892">
        <v>-1.21</v>
      </c>
      <c r="U892">
        <v>416.35</v>
      </c>
      <c r="V892">
        <v>93.51</v>
      </c>
      <c r="W892">
        <v>3.88</v>
      </c>
      <c r="X892">
        <v>10.23</v>
      </c>
      <c r="Y892">
        <v>2.81</v>
      </c>
      <c r="Z892">
        <v>2</v>
      </c>
      <c r="AA892" t="s">
        <v>4250</v>
      </c>
      <c r="AB892">
        <v>0</v>
      </c>
      <c r="AC892">
        <v>4</v>
      </c>
      <c r="AD892">
        <v>4.9805000000000001</v>
      </c>
      <c r="AF892" t="s">
        <v>7949</v>
      </c>
      <c r="AI892">
        <v>0</v>
      </c>
      <c r="AJ892">
        <v>0</v>
      </c>
    </row>
    <row r="893" spans="1:38" x14ac:dyDescent="0.25">
      <c r="A893" t="s">
        <v>6035</v>
      </c>
      <c r="B893" t="s">
        <v>4839</v>
      </c>
      <c r="C893" t="s">
        <v>4842</v>
      </c>
      <c r="D893">
        <v>265</v>
      </c>
      <c r="E893" t="s">
        <v>4845</v>
      </c>
      <c r="F893">
        <v>6.58</v>
      </c>
      <c r="G893">
        <v>0.31</v>
      </c>
      <c r="H893">
        <v>2</v>
      </c>
      <c r="I893" t="s">
        <v>6221</v>
      </c>
      <c r="J893" t="s">
        <v>6756</v>
      </c>
      <c r="K893" t="s">
        <v>6860</v>
      </c>
      <c r="L893" t="s">
        <v>6861</v>
      </c>
      <c r="M893" t="s">
        <v>6893</v>
      </c>
      <c r="N893">
        <v>8</v>
      </c>
      <c r="O893" t="s">
        <v>6952</v>
      </c>
      <c r="P893" t="s">
        <v>7761</v>
      </c>
      <c r="Q893">
        <v>6</v>
      </c>
      <c r="R893">
        <v>2</v>
      </c>
      <c r="S893">
        <v>3.08</v>
      </c>
      <c r="T893">
        <v>3.08</v>
      </c>
      <c r="U893">
        <v>435.96</v>
      </c>
      <c r="V893">
        <v>91.08</v>
      </c>
      <c r="W893">
        <v>3.27</v>
      </c>
      <c r="Y893">
        <v>0</v>
      </c>
      <c r="Z893">
        <v>3</v>
      </c>
      <c r="AA893" t="s">
        <v>4250</v>
      </c>
      <c r="AB893">
        <v>0</v>
      </c>
      <c r="AC893">
        <v>3</v>
      </c>
      <c r="AD893">
        <v>4.3414285714285716</v>
      </c>
      <c r="AF893" t="s">
        <v>7949</v>
      </c>
      <c r="AI893">
        <v>0</v>
      </c>
      <c r="AJ893">
        <v>0</v>
      </c>
    </row>
    <row r="894" spans="1:38" x14ac:dyDescent="0.25">
      <c r="A894" t="s">
        <v>6036</v>
      </c>
      <c r="B894" t="s">
        <v>4839</v>
      </c>
      <c r="C894" t="s">
        <v>4842</v>
      </c>
      <c r="D894">
        <v>267</v>
      </c>
      <c r="E894" t="s">
        <v>4845</v>
      </c>
      <c r="F894">
        <v>6.57</v>
      </c>
      <c r="G894">
        <v>0.68</v>
      </c>
      <c r="H894">
        <v>2</v>
      </c>
      <c r="I894" t="s">
        <v>6222</v>
      </c>
      <c r="K894" t="s">
        <v>6860</v>
      </c>
      <c r="L894" t="s">
        <v>6861</v>
      </c>
      <c r="M894" t="s">
        <v>6891</v>
      </c>
      <c r="N894">
        <v>9</v>
      </c>
      <c r="O894" t="s">
        <v>6950</v>
      </c>
      <c r="P894" t="s">
        <v>7762</v>
      </c>
      <c r="Q894">
        <v>5</v>
      </c>
      <c r="R894">
        <v>4</v>
      </c>
      <c r="S894">
        <v>1.18</v>
      </c>
      <c r="T894">
        <v>2.46</v>
      </c>
      <c r="U894">
        <v>583.66</v>
      </c>
      <c r="V894">
        <v>96.94</v>
      </c>
      <c r="W894">
        <v>3.54</v>
      </c>
      <c r="X894">
        <v>12.6</v>
      </c>
      <c r="Y894">
        <v>8.66</v>
      </c>
      <c r="Z894">
        <v>3</v>
      </c>
      <c r="AA894" t="s">
        <v>4250</v>
      </c>
      <c r="AB894">
        <v>1</v>
      </c>
      <c r="AC894">
        <v>12</v>
      </c>
      <c r="AD894">
        <v>3.4386666666666672</v>
      </c>
      <c r="AF894" t="s">
        <v>7952</v>
      </c>
      <c r="AI894">
        <v>0</v>
      </c>
      <c r="AJ894">
        <v>0</v>
      </c>
      <c r="AK894" t="s">
        <v>7975</v>
      </c>
      <c r="AL894" t="s">
        <v>7975</v>
      </c>
    </row>
    <row r="895" spans="1:38" x14ac:dyDescent="0.25">
      <c r="A895" t="s">
        <v>6037</v>
      </c>
      <c r="B895" t="s">
        <v>4839</v>
      </c>
      <c r="C895" t="s">
        <v>4842</v>
      </c>
      <c r="D895">
        <v>267</v>
      </c>
      <c r="E895" t="s">
        <v>4845</v>
      </c>
      <c r="F895">
        <v>6.57</v>
      </c>
      <c r="G895">
        <v>0.53</v>
      </c>
      <c r="H895">
        <v>2</v>
      </c>
      <c r="I895" t="s">
        <v>6221</v>
      </c>
      <c r="J895" t="s">
        <v>6757</v>
      </c>
      <c r="K895" t="s">
        <v>6860</v>
      </c>
      <c r="L895" t="s">
        <v>6861</v>
      </c>
      <c r="M895" t="s">
        <v>6903</v>
      </c>
      <c r="N895">
        <v>9</v>
      </c>
      <c r="O895" t="s">
        <v>6965</v>
      </c>
      <c r="P895" t="s">
        <v>7763</v>
      </c>
      <c r="Q895">
        <v>7</v>
      </c>
      <c r="R895">
        <v>5</v>
      </c>
      <c r="S895">
        <v>3.32</v>
      </c>
      <c r="T895">
        <v>3.37</v>
      </c>
      <c r="U895">
        <v>596.77</v>
      </c>
      <c r="V895">
        <v>140.22999999999999</v>
      </c>
      <c r="W895">
        <v>2.4900000000000002</v>
      </c>
      <c r="X895">
        <v>13.63</v>
      </c>
      <c r="Y895">
        <v>6.49</v>
      </c>
      <c r="Z895">
        <v>2</v>
      </c>
      <c r="AA895" t="s">
        <v>4250</v>
      </c>
      <c r="AB895">
        <v>1</v>
      </c>
      <c r="AC895">
        <v>16</v>
      </c>
      <c r="AD895">
        <v>2.1549999999999998</v>
      </c>
      <c r="AF895" t="s">
        <v>7949</v>
      </c>
      <c r="AI895">
        <v>0</v>
      </c>
      <c r="AJ895">
        <v>0</v>
      </c>
    </row>
    <row r="896" spans="1:38" x14ac:dyDescent="0.25">
      <c r="A896" t="s">
        <v>6038</v>
      </c>
      <c r="B896" t="s">
        <v>4839</v>
      </c>
      <c r="C896" t="s">
        <v>4842</v>
      </c>
      <c r="D896">
        <v>267</v>
      </c>
      <c r="E896" t="s">
        <v>4845</v>
      </c>
      <c r="F896">
        <v>6.57</v>
      </c>
      <c r="G896">
        <v>0.01</v>
      </c>
      <c r="H896">
        <v>2</v>
      </c>
      <c r="I896" t="s">
        <v>6221</v>
      </c>
      <c r="J896" t="s">
        <v>6758</v>
      </c>
      <c r="K896" t="s">
        <v>6860</v>
      </c>
      <c r="L896" t="s">
        <v>6861</v>
      </c>
      <c r="M896" t="s">
        <v>6874</v>
      </c>
      <c r="N896">
        <v>8</v>
      </c>
      <c r="O896" t="s">
        <v>6931</v>
      </c>
      <c r="P896" t="s">
        <v>7764</v>
      </c>
      <c r="Q896">
        <v>7</v>
      </c>
      <c r="R896">
        <v>2</v>
      </c>
      <c r="S896">
        <v>3.61</v>
      </c>
      <c r="T896">
        <v>3.61</v>
      </c>
      <c r="U896">
        <v>478</v>
      </c>
      <c r="V896">
        <v>112.18</v>
      </c>
      <c r="W896">
        <v>4.01</v>
      </c>
      <c r="Y896">
        <v>0</v>
      </c>
      <c r="Z896">
        <v>3</v>
      </c>
      <c r="AA896" t="s">
        <v>4250</v>
      </c>
      <c r="AB896">
        <v>0</v>
      </c>
      <c r="AC896">
        <v>4</v>
      </c>
      <c r="AD896">
        <v>2.807809523809524</v>
      </c>
      <c r="AF896" t="s">
        <v>7949</v>
      </c>
      <c r="AI896">
        <v>0</v>
      </c>
      <c r="AJ896">
        <v>0</v>
      </c>
    </row>
    <row r="897" spans="1:38" x14ac:dyDescent="0.25">
      <c r="A897" t="s">
        <v>6039</v>
      </c>
      <c r="B897" t="s">
        <v>4839</v>
      </c>
      <c r="C897" t="s">
        <v>4842</v>
      </c>
      <c r="D897">
        <v>270</v>
      </c>
      <c r="E897" t="s">
        <v>4845</v>
      </c>
      <c r="F897">
        <v>6.57</v>
      </c>
      <c r="G897">
        <v>0</v>
      </c>
      <c r="H897">
        <v>1</v>
      </c>
      <c r="I897" t="s">
        <v>6220</v>
      </c>
      <c r="K897" t="s">
        <v>6860</v>
      </c>
      <c r="L897" t="s">
        <v>6861</v>
      </c>
      <c r="M897" t="s">
        <v>6887</v>
      </c>
      <c r="N897">
        <v>9</v>
      </c>
      <c r="O897" t="s">
        <v>6946</v>
      </c>
      <c r="P897" t="s">
        <v>7765</v>
      </c>
      <c r="Q897">
        <v>4</v>
      </c>
      <c r="R897">
        <v>1</v>
      </c>
      <c r="S897">
        <v>1.86</v>
      </c>
      <c r="T897">
        <v>2.31</v>
      </c>
      <c r="U897">
        <v>323.39999999999998</v>
      </c>
      <c r="V897">
        <v>67.92</v>
      </c>
      <c r="W897">
        <v>2.75</v>
      </c>
      <c r="Y897">
        <v>7.67</v>
      </c>
      <c r="Z897">
        <v>2</v>
      </c>
      <c r="AA897" t="s">
        <v>4250</v>
      </c>
      <c r="AB897">
        <v>0</v>
      </c>
      <c r="AC897">
        <v>3</v>
      </c>
      <c r="AD897">
        <v>5.833333333333333</v>
      </c>
      <c r="AF897" t="s">
        <v>7949</v>
      </c>
      <c r="AI897">
        <v>0</v>
      </c>
      <c r="AJ897">
        <v>0</v>
      </c>
      <c r="AK897" t="s">
        <v>7973</v>
      </c>
      <c r="AL897" t="s">
        <v>7973</v>
      </c>
    </row>
    <row r="898" spans="1:38" x14ac:dyDescent="0.25">
      <c r="A898" t="s">
        <v>6040</v>
      </c>
      <c r="B898" t="s">
        <v>4839</v>
      </c>
      <c r="C898" t="s">
        <v>4842</v>
      </c>
      <c r="D898">
        <v>270</v>
      </c>
      <c r="E898" t="s">
        <v>4845</v>
      </c>
      <c r="F898">
        <v>6.57</v>
      </c>
      <c r="G898">
        <v>0.68</v>
      </c>
      <c r="H898">
        <v>2</v>
      </c>
      <c r="I898" t="s">
        <v>6220</v>
      </c>
      <c r="K898" t="s">
        <v>6860</v>
      </c>
      <c r="L898" t="s">
        <v>6861</v>
      </c>
      <c r="M898" t="s">
        <v>6900</v>
      </c>
      <c r="N898">
        <v>9</v>
      </c>
      <c r="O898" t="s">
        <v>6962</v>
      </c>
      <c r="P898" t="s">
        <v>7766</v>
      </c>
      <c r="Q898">
        <v>3</v>
      </c>
      <c r="R898">
        <v>2</v>
      </c>
      <c r="S898">
        <v>1.88</v>
      </c>
      <c r="T898">
        <v>1.88</v>
      </c>
      <c r="U898">
        <v>306.37</v>
      </c>
      <c r="V898">
        <v>69.08</v>
      </c>
      <c r="W898">
        <v>2.35</v>
      </c>
      <c r="Y898">
        <v>5.0599999999999996</v>
      </c>
      <c r="Z898">
        <v>2</v>
      </c>
      <c r="AA898" t="s">
        <v>4250</v>
      </c>
      <c r="AB898">
        <v>0</v>
      </c>
      <c r="AC898">
        <v>3</v>
      </c>
      <c r="AD898">
        <v>5.5</v>
      </c>
      <c r="AF898" t="s">
        <v>7949</v>
      </c>
      <c r="AI898">
        <v>0</v>
      </c>
      <c r="AJ898">
        <v>0</v>
      </c>
      <c r="AK898" t="s">
        <v>7981</v>
      </c>
      <c r="AL898" t="s">
        <v>7981</v>
      </c>
    </row>
    <row r="899" spans="1:38" x14ac:dyDescent="0.25">
      <c r="A899" t="s">
        <v>6041</v>
      </c>
      <c r="B899" t="s">
        <v>4839</v>
      </c>
      <c r="C899" t="s">
        <v>4842</v>
      </c>
      <c r="D899">
        <v>270</v>
      </c>
      <c r="E899" t="s">
        <v>4845</v>
      </c>
      <c r="F899">
        <v>6.57</v>
      </c>
      <c r="G899">
        <v>0.67</v>
      </c>
      <c r="H899">
        <v>2</v>
      </c>
      <c r="I899" t="s">
        <v>6221</v>
      </c>
      <c r="K899" t="s">
        <v>6860</v>
      </c>
      <c r="L899" t="s">
        <v>6861</v>
      </c>
      <c r="M899" t="s">
        <v>6900</v>
      </c>
      <c r="N899">
        <v>9</v>
      </c>
      <c r="O899" t="s">
        <v>6962</v>
      </c>
      <c r="P899" t="s">
        <v>7767</v>
      </c>
      <c r="Q899">
        <v>4</v>
      </c>
      <c r="R899">
        <v>2</v>
      </c>
      <c r="S899">
        <v>1.34</v>
      </c>
      <c r="T899">
        <v>1.34</v>
      </c>
      <c r="U899">
        <v>331.38</v>
      </c>
      <c r="V899">
        <v>92.87</v>
      </c>
      <c r="W899">
        <v>2.2200000000000002</v>
      </c>
      <c r="Y899">
        <v>5.04</v>
      </c>
      <c r="Z899">
        <v>2</v>
      </c>
      <c r="AA899" t="s">
        <v>4250</v>
      </c>
      <c r="AB899">
        <v>0</v>
      </c>
      <c r="AC899">
        <v>3</v>
      </c>
      <c r="AD899">
        <v>5.4043333333333337</v>
      </c>
      <c r="AF899" t="s">
        <v>7949</v>
      </c>
      <c r="AI899">
        <v>0</v>
      </c>
      <c r="AJ899">
        <v>0</v>
      </c>
      <c r="AK899" t="s">
        <v>7981</v>
      </c>
      <c r="AL899" t="s">
        <v>7981</v>
      </c>
    </row>
    <row r="900" spans="1:38" x14ac:dyDescent="0.25">
      <c r="A900" t="s">
        <v>6042</v>
      </c>
      <c r="B900" t="s">
        <v>4839</v>
      </c>
      <c r="C900" t="s">
        <v>4842</v>
      </c>
      <c r="D900">
        <v>270</v>
      </c>
      <c r="E900" t="s">
        <v>4845</v>
      </c>
      <c r="F900">
        <v>6.57</v>
      </c>
      <c r="G900">
        <v>0</v>
      </c>
      <c r="H900">
        <v>1</v>
      </c>
      <c r="I900" t="s">
        <v>6220</v>
      </c>
      <c r="K900" t="s">
        <v>6860</v>
      </c>
      <c r="L900" t="s">
        <v>6861</v>
      </c>
      <c r="M900" t="s">
        <v>6897</v>
      </c>
      <c r="N900">
        <v>9</v>
      </c>
      <c r="O900" t="s">
        <v>6958</v>
      </c>
      <c r="P900" t="s">
        <v>7768</v>
      </c>
      <c r="Q900">
        <v>4</v>
      </c>
      <c r="R900">
        <v>2</v>
      </c>
      <c r="S900">
        <v>5.75</v>
      </c>
      <c r="T900">
        <v>5.75</v>
      </c>
      <c r="U900">
        <v>477.75</v>
      </c>
      <c r="V900">
        <v>102.74</v>
      </c>
      <c r="W900">
        <v>4.32</v>
      </c>
      <c r="Y900">
        <v>2.2799999999999998</v>
      </c>
      <c r="Z900">
        <v>3</v>
      </c>
      <c r="AA900" t="s">
        <v>4250</v>
      </c>
      <c r="AB900">
        <v>0</v>
      </c>
      <c r="AC900">
        <v>5</v>
      </c>
      <c r="AD900">
        <v>2.234261904761905</v>
      </c>
      <c r="AF900" t="s">
        <v>7949</v>
      </c>
      <c r="AI900">
        <v>0</v>
      </c>
      <c r="AJ900">
        <v>0</v>
      </c>
      <c r="AK900" t="s">
        <v>7979</v>
      </c>
      <c r="AL900" t="s">
        <v>7979</v>
      </c>
    </row>
    <row r="901" spans="1:38" x14ac:dyDescent="0.25">
      <c r="A901" t="s">
        <v>6043</v>
      </c>
      <c r="B901" t="s">
        <v>4839</v>
      </c>
      <c r="C901" t="s">
        <v>4842</v>
      </c>
      <c r="D901">
        <v>270</v>
      </c>
      <c r="E901" t="s">
        <v>4845</v>
      </c>
      <c r="F901">
        <v>6.57</v>
      </c>
      <c r="G901">
        <v>0.51</v>
      </c>
      <c r="H901">
        <v>2</v>
      </c>
      <c r="I901" t="s">
        <v>6221</v>
      </c>
      <c r="J901" t="s">
        <v>6759</v>
      </c>
      <c r="K901" t="s">
        <v>6860</v>
      </c>
      <c r="L901" t="s">
        <v>6861</v>
      </c>
      <c r="M901" t="s">
        <v>6893</v>
      </c>
      <c r="N901">
        <v>8</v>
      </c>
      <c r="O901" t="s">
        <v>6952</v>
      </c>
      <c r="P901" t="s">
        <v>7769</v>
      </c>
      <c r="Q901">
        <v>6</v>
      </c>
      <c r="R901">
        <v>3</v>
      </c>
      <c r="S901">
        <v>1.35</v>
      </c>
      <c r="T901">
        <v>1.35</v>
      </c>
      <c r="U901">
        <v>427.94</v>
      </c>
      <c r="V901">
        <v>110.64</v>
      </c>
      <c r="W901">
        <v>2.19</v>
      </c>
      <c r="Y901">
        <v>5.34</v>
      </c>
      <c r="Z901">
        <v>2</v>
      </c>
      <c r="AA901" t="s">
        <v>4250</v>
      </c>
      <c r="AB901">
        <v>0</v>
      </c>
      <c r="AC901">
        <v>3</v>
      </c>
      <c r="AD901">
        <v>3.993380952380952</v>
      </c>
      <c r="AF901" t="s">
        <v>7949</v>
      </c>
      <c r="AI901">
        <v>0</v>
      </c>
      <c r="AJ901">
        <v>0</v>
      </c>
    </row>
    <row r="902" spans="1:38" x14ac:dyDescent="0.25">
      <c r="A902" t="s">
        <v>6044</v>
      </c>
      <c r="B902" t="s">
        <v>4839</v>
      </c>
      <c r="C902" t="s">
        <v>4842</v>
      </c>
      <c r="D902">
        <v>270.3</v>
      </c>
      <c r="E902" t="s">
        <v>4845</v>
      </c>
      <c r="F902">
        <v>6.57</v>
      </c>
      <c r="G902">
        <v>0.41</v>
      </c>
      <c r="H902">
        <v>2</v>
      </c>
      <c r="I902" t="s">
        <v>6220</v>
      </c>
      <c r="J902" t="s">
        <v>6760</v>
      </c>
      <c r="K902" t="s">
        <v>6860</v>
      </c>
      <c r="L902" t="s">
        <v>6861</v>
      </c>
      <c r="M902" t="s">
        <v>6874</v>
      </c>
      <c r="N902">
        <v>8</v>
      </c>
      <c r="O902" t="s">
        <v>6931</v>
      </c>
      <c r="P902" t="s">
        <v>7770</v>
      </c>
      <c r="Q902">
        <v>7</v>
      </c>
      <c r="R902">
        <v>2</v>
      </c>
      <c r="S902">
        <v>4.7300000000000004</v>
      </c>
      <c r="T902">
        <v>4.7300000000000004</v>
      </c>
      <c r="U902">
        <v>504.06</v>
      </c>
      <c r="V902">
        <v>99.04</v>
      </c>
      <c r="W902">
        <v>4.75</v>
      </c>
      <c r="Y902">
        <v>2</v>
      </c>
      <c r="Z902">
        <v>4</v>
      </c>
      <c r="AA902" t="s">
        <v>4250</v>
      </c>
      <c r="AB902">
        <v>1</v>
      </c>
      <c r="AC902">
        <v>3</v>
      </c>
      <c r="AD902">
        <v>2.3336666666666659</v>
      </c>
      <c r="AF902" t="s">
        <v>7949</v>
      </c>
      <c r="AI902">
        <v>0</v>
      </c>
      <c r="AJ902">
        <v>0</v>
      </c>
    </row>
    <row r="903" spans="1:38" x14ac:dyDescent="0.25">
      <c r="A903" t="s">
        <v>6045</v>
      </c>
      <c r="B903" t="s">
        <v>4839</v>
      </c>
      <c r="C903" t="s">
        <v>4842</v>
      </c>
      <c r="D903">
        <v>272</v>
      </c>
      <c r="E903" t="s">
        <v>4845</v>
      </c>
      <c r="F903">
        <v>6.57</v>
      </c>
      <c r="G903">
        <v>0.68</v>
      </c>
      <c r="H903">
        <v>2</v>
      </c>
      <c r="I903" t="s">
        <v>6220</v>
      </c>
      <c r="K903" t="s">
        <v>6860</v>
      </c>
      <c r="L903" t="s">
        <v>6861</v>
      </c>
      <c r="M903" t="s">
        <v>6891</v>
      </c>
      <c r="N903">
        <v>9</v>
      </c>
      <c r="O903" t="s">
        <v>6950</v>
      </c>
      <c r="P903" t="s">
        <v>7771</v>
      </c>
      <c r="Q903">
        <v>5</v>
      </c>
      <c r="R903">
        <v>4</v>
      </c>
      <c r="S903">
        <v>0.66</v>
      </c>
      <c r="T903">
        <v>1.94</v>
      </c>
      <c r="U903">
        <v>551.64</v>
      </c>
      <c r="V903">
        <v>96.94</v>
      </c>
      <c r="W903">
        <v>2.8</v>
      </c>
      <c r="X903">
        <v>12.52</v>
      </c>
      <c r="Y903">
        <v>8.66</v>
      </c>
      <c r="Z903">
        <v>3</v>
      </c>
      <c r="AA903" t="s">
        <v>4250</v>
      </c>
      <c r="AB903">
        <v>1</v>
      </c>
      <c r="AC903">
        <v>12</v>
      </c>
      <c r="AD903">
        <v>3.4386666666666672</v>
      </c>
      <c r="AF903" t="s">
        <v>7952</v>
      </c>
      <c r="AI903">
        <v>0</v>
      </c>
      <c r="AJ903">
        <v>0</v>
      </c>
      <c r="AK903" t="s">
        <v>7975</v>
      </c>
      <c r="AL903" t="s">
        <v>7975</v>
      </c>
    </row>
    <row r="904" spans="1:38" x14ac:dyDescent="0.25">
      <c r="A904" t="s">
        <v>6046</v>
      </c>
      <c r="B904" t="s">
        <v>4839</v>
      </c>
      <c r="C904" t="s">
        <v>4842</v>
      </c>
      <c r="D904">
        <v>276</v>
      </c>
      <c r="E904" t="s">
        <v>4845</v>
      </c>
      <c r="F904">
        <v>6.56</v>
      </c>
      <c r="G904">
        <v>0.33</v>
      </c>
      <c r="H904">
        <v>2</v>
      </c>
      <c r="I904" t="s">
        <v>6220</v>
      </c>
      <c r="K904" t="s">
        <v>6860</v>
      </c>
      <c r="L904" t="s">
        <v>6861</v>
      </c>
      <c r="M904" t="s">
        <v>6895</v>
      </c>
      <c r="N904">
        <v>9</v>
      </c>
      <c r="O904" t="s">
        <v>6954</v>
      </c>
      <c r="P904" t="s">
        <v>7772</v>
      </c>
      <c r="Q904">
        <v>4</v>
      </c>
      <c r="R904">
        <v>4</v>
      </c>
      <c r="S904">
        <v>5.19</v>
      </c>
      <c r="T904">
        <v>5.19</v>
      </c>
      <c r="U904">
        <v>483.66</v>
      </c>
      <c r="V904">
        <v>106.55</v>
      </c>
      <c r="W904">
        <v>4.8600000000000003</v>
      </c>
      <c r="X904">
        <v>13.68</v>
      </c>
      <c r="Y904">
        <v>5.3</v>
      </c>
      <c r="Z904">
        <v>1</v>
      </c>
      <c r="AA904" t="s">
        <v>4250</v>
      </c>
      <c r="AB904">
        <v>0</v>
      </c>
      <c r="AC904">
        <v>8</v>
      </c>
      <c r="AD904">
        <v>1.565047619047619</v>
      </c>
      <c r="AF904" t="s">
        <v>7949</v>
      </c>
      <c r="AI904">
        <v>0</v>
      </c>
      <c r="AJ904">
        <v>0</v>
      </c>
      <c r="AK904" t="s">
        <v>7977</v>
      </c>
      <c r="AL904" t="s">
        <v>7977</v>
      </c>
    </row>
    <row r="905" spans="1:38" x14ac:dyDescent="0.25">
      <c r="A905" t="s">
        <v>6047</v>
      </c>
      <c r="B905" t="s">
        <v>4839</v>
      </c>
      <c r="C905" t="s">
        <v>4842</v>
      </c>
      <c r="D905">
        <v>280</v>
      </c>
      <c r="E905" t="s">
        <v>4845</v>
      </c>
      <c r="F905">
        <v>6.55</v>
      </c>
      <c r="G905">
        <v>0</v>
      </c>
      <c r="H905">
        <v>1</v>
      </c>
      <c r="I905" t="s">
        <v>6220</v>
      </c>
      <c r="J905" t="s">
        <v>6761</v>
      </c>
      <c r="K905" t="s">
        <v>6860</v>
      </c>
      <c r="L905" t="s">
        <v>6861</v>
      </c>
      <c r="M905" t="s">
        <v>6907</v>
      </c>
      <c r="N905">
        <v>9</v>
      </c>
      <c r="O905" t="s">
        <v>6972</v>
      </c>
      <c r="P905" t="s">
        <v>7773</v>
      </c>
      <c r="Q905">
        <v>7</v>
      </c>
      <c r="R905">
        <v>2</v>
      </c>
      <c r="S905">
        <v>2.0099999999999998</v>
      </c>
      <c r="T905">
        <v>2.08</v>
      </c>
      <c r="U905">
        <v>409.83</v>
      </c>
      <c r="V905">
        <v>122.62</v>
      </c>
      <c r="W905">
        <v>2.57</v>
      </c>
      <c r="X905">
        <v>9.32</v>
      </c>
      <c r="Y905">
        <v>6.53</v>
      </c>
      <c r="Z905">
        <v>2</v>
      </c>
      <c r="AA905" t="s">
        <v>4250</v>
      </c>
      <c r="AB905">
        <v>0</v>
      </c>
      <c r="AC905">
        <v>2</v>
      </c>
      <c r="AD905">
        <v>4.1390714285714294</v>
      </c>
      <c r="AF905" t="s">
        <v>7949</v>
      </c>
      <c r="AI905">
        <v>0</v>
      </c>
      <c r="AJ905">
        <v>0</v>
      </c>
    </row>
    <row r="906" spans="1:38" x14ac:dyDescent="0.25">
      <c r="A906" t="s">
        <v>6047</v>
      </c>
      <c r="B906" t="s">
        <v>4839</v>
      </c>
      <c r="C906" t="s">
        <v>4842</v>
      </c>
      <c r="D906">
        <v>280</v>
      </c>
      <c r="E906" t="s">
        <v>4845</v>
      </c>
      <c r="F906">
        <v>6.55</v>
      </c>
      <c r="G906">
        <v>0</v>
      </c>
      <c r="H906">
        <v>1</v>
      </c>
      <c r="I906" t="s">
        <v>6220</v>
      </c>
      <c r="J906" t="s">
        <v>6762</v>
      </c>
      <c r="K906" t="s">
        <v>6860</v>
      </c>
      <c r="L906" t="s">
        <v>6861</v>
      </c>
      <c r="M906" t="s">
        <v>6908</v>
      </c>
      <c r="N906">
        <v>8</v>
      </c>
      <c r="O906" t="s">
        <v>6973</v>
      </c>
      <c r="P906" t="s">
        <v>7773</v>
      </c>
      <c r="Q906">
        <v>7</v>
      </c>
      <c r="R906">
        <v>2</v>
      </c>
      <c r="S906">
        <v>2.0099999999999998</v>
      </c>
      <c r="T906">
        <v>2.08</v>
      </c>
      <c r="U906">
        <v>409.83</v>
      </c>
      <c r="V906">
        <v>122.62</v>
      </c>
      <c r="W906">
        <v>2.57</v>
      </c>
      <c r="X906">
        <v>9.32</v>
      </c>
      <c r="Y906">
        <v>6.53</v>
      </c>
      <c r="Z906">
        <v>2</v>
      </c>
      <c r="AA906" t="s">
        <v>4250</v>
      </c>
      <c r="AB906">
        <v>0</v>
      </c>
      <c r="AC906">
        <v>2</v>
      </c>
      <c r="AD906">
        <v>4.1390714285714294</v>
      </c>
      <c r="AF906" t="s">
        <v>7949</v>
      </c>
      <c r="AI906">
        <v>0</v>
      </c>
      <c r="AJ906">
        <v>0</v>
      </c>
    </row>
    <row r="907" spans="1:38" x14ac:dyDescent="0.25">
      <c r="A907" t="s">
        <v>6048</v>
      </c>
      <c r="B907" t="s">
        <v>4839</v>
      </c>
      <c r="C907" t="s">
        <v>4842</v>
      </c>
      <c r="D907">
        <v>280</v>
      </c>
      <c r="E907" t="s">
        <v>4845</v>
      </c>
      <c r="F907">
        <v>6.55</v>
      </c>
      <c r="G907">
        <v>0</v>
      </c>
      <c r="H907">
        <v>1</v>
      </c>
      <c r="I907" t="s">
        <v>6220</v>
      </c>
      <c r="K907" t="s">
        <v>6860</v>
      </c>
      <c r="L907" t="s">
        <v>6861</v>
      </c>
      <c r="M907" t="s">
        <v>6897</v>
      </c>
      <c r="N907">
        <v>9</v>
      </c>
      <c r="O907" t="s">
        <v>6958</v>
      </c>
      <c r="P907" t="s">
        <v>7774</v>
      </c>
      <c r="Q907">
        <v>4</v>
      </c>
      <c r="R907">
        <v>2</v>
      </c>
      <c r="S907">
        <v>5.29</v>
      </c>
      <c r="T907">
        <v>5.29</v>
      </c>
      <c r="U907">
        <v>392.46</v>
      </c>
      <c r="V907">
        <v>102.74</v>
      </c>
      <c r="W907">
        <v>3.52</v>
      </c>
      <c r="Y907">
        <v>2.86</v>
      </c>
      <c r="Z907">
        <v>3</v>
      </c>
      <c r="AA907" t="s">
        <v>4250</v>
      </c>
      <c r="AB907">
        <v>0</v>
      </c>
      <c r="AC907">
        <v>5</v>
      </c>
      <c r="AD907">
        <v>2.8434761904761912</v>
      </c>
      <c r="AF907" t="s">
        <v>7949</v>
      </c>
      <c r="AI907">
        <v>0</v>
      </c>
      <c r="AJ907">
        <v>0</v>
      </c>
      <c r="AK907" t="s">
        <v>7979</v>
      </c>
      <c r="AL907" t="s">
        <v>7979</v>
      </c>
    </row>
    <row r="908" spans="1:38" x14ac:dyDescent="0.25">
      <c r="A908" t="s">
        <v>6049</v>
      </c>
      <c r="B908" t="s">
        <v>4839</v>
      </c>
      <c r="C908" t="s">
        <v>4842</v>
      </c>
      <c r="D908">
        <v>280</v>
      </c>
      <c r="E908" t="s">
        <v>4845</v>
      </c>
      <c r="F908">
        <v>6.55</v>
      </c>
      <c r="G908">
        <v>0</v>
      </c>
      <c r="H908">
        <v>1</v>
      </c>
      <c r="I908" t="s">
        <v>6220</v>
      </c>
      <c r="K908" t="s">
        <v>6860</v>
      </c>
      <c r="L908" t="s">
        <v>6861</v>
      </c>
      <c r="M908" t="s">
        <v>6897</v>
      </c>
      <c r="N908">
        <v>9</v>
      </c>
      <c r="O908" t="s">
        <v>6958</v>
      </c>
      <c r="P908" t="s">
        <v>7775</v>
      </c>
      <c r="Q908">
        <v>6</v>
      </c>
      <c r="R908">
        <v>3</v>
      </c>
      <c r="S908">
        <v>1.81</v>
      </c>
      <c r="T908">
        <v>2.2200000000000002</v>
      </c>
      <c r="U908">
        <v>542.47</v>
      </c>
      <c r="V908">
        <v>135.77000000000001</v>
      </c>
      <c r="W908">
        <v>4.05</v>
      </c>
      <c r="X908">
        <v>7.09</v>
      </c>
      <c r="Y908">
        <v>2.4</v>
      </c>
      <c r="Z908">
        <v>3</v>
      </c>
      <c r="AA908" t="s">
        <v>4250</v>
      </c>
      <c r="AB908">
        <v>1</v>
      </c>
      <c r="AC908">
        <v>7</v>
      </c>
      <c r="AD908">
        <v>3.166666666666667</v>
      </c>
      <c r="AF908" t="s">
        <v>7949</v>
      </c>
      <c r="AI908">
        <v>0</v>
      </c>
      <c r="AJ908">
        <v>0</v>
      </c>
      <c r="AK908" t="s">
        <v>7979</v>
      </c>
      <c r="AL908" t="s">
        <v>7979</v>
      </c>
    </row>
    <row r="909" spans="1:38" x14ac:dyDescent="0.25">
      <c r="A909" t="s">
        <v>6050</v>
      </c>
      <c r="B909" t="s">
        <v>4839</v>
      </c>
      <c r="C909" t="s">
        <v>4842</v>
      </c>
      <c r="D909">
        <v>282</v>
      </c>
      <c r="E909" t="s">
        <v>4845</v>
      </c>
      <c r="F909">
        <v>6.55</v>
      </c>
      <c r="G909">
        <v>0.26</v>
      </c>
      <c r="H909">
        <v>2</v>
      </c>
      <c r="I909" t="s">
        <v>6221</v>
      </c>
      <c r="J909" t="s">
        <v>6763</v>
      </c>
      <c r="K909" t="s">
        <v>6860</v>
      </c>
      <c r="L909" t="s">
        <v>6861</v>
      </c>
      <c r="M909" t="s">
        <v>6874</v>
      </c>
      <c r="N909">
        <v>8</v>
      </c>
      <c r="O909" t="s">
        <v>6931</v>
      </c>
      <c r="P909" t="s">
        <v>7776</v>
      </c>
      <c r="Q909">
        <v>6</v>
      </c>
      <c r="R909">
        <v>2</v>
      </c>
      <c r="S909">
        <v>3.7</v>
      </c>
      <c r="T909">
        <v>3.7</v>
      </c>
      <c r="U909">
        <v>462</v>
      </c>
      <c r="V909">
        <v>99.04</v>
      </c>
      <c r="W909">
        <v>3.9</v>
      </c>
      <c r="Y909">
        <v>4.03</v>
      </c>
      <c r="Z909">
        <v>3</v>
      </c>
      <c r="AA909" t="s">
        <v>4250</v>
      </c>
      <c r="AB909">
        <v>0</v>
      </c>
      <c r="AC909">
        <v>3</v>
      </c>
      <c r="AD909">
        <v>3.2700952380952382</v>
      </c>
      <c r="AF909" t="s">
        <v>7949</v>
      </c>
      <c r="AI909">
        <v>0</v>
      </c>
      <c r="AJ909">
        <v>0</v>
      </c>
    </row>
    <row r="910" spans="1:38" x14ac:dyDescent="0.25">
      <c r="A910" t="s">
        <v>6051</v>
      </c>
      <c r="B910" t="s">
        <v>4839</v>
      </c>
      <c r="C910" t="s">
        <v>4842</v>
      </c>
      <c r="D910">
        <v>284</v>
      </c>
      <c r="E910" t="s">
        <v>4845</v>
      </c>
      <c r="F910">
        <v>6.55</v>
      </c>
      <c r="G910">
        <v>0.62</v>
      </c>
      <c r="H910">
        <v>2</v>
      </c>
      <c r="I910" t="s">
        <v>6220</v>
      </c>
      <c r="K910" t="s">
        <v>6860</v>
      </c>
      <c r="L910" t="s">
        <v>6861</v>
      </c>
      <c r="M910" t="s">
        <v>6891</v>
      </c>
      <c r="N910">
        <v>9</v>
      </c>
      <c r="O910" t="s">
        <v>6950</v>
      </c>
      <c r="P910" t="s">
        <v>7777</v>
      </c>
      <c r="Q910">
        <v>5</v>
      </c>
      <c r="R910">
        <v>4</v>
      </c>
      <c r="S910">
        <v>0.53</v>
      </c>
      <c r="T910">
        <v>1.8</v>
      </c>
      <c r="U910">
        <v>515.66</v>
      </c>
      <c r="V910">
        <v>96.94</v>
      </c>
      <c r="W910">
        <v>2.52</v>
      </c>
      <c r="X910">
        <v>12.77</v>
      </c>
      <c r="Y910">
        <v>8.66</v>
      </c>
      <c r="Z910">
        <v>3</v>
      </c>
      <c r="AA910" t="s">
        <v>4250</v>
      </c>
      <c r="AB910">
        <v>1</v>
      </c>
      <c r="AC910">
        <v>12</v>
      </c>
      <c r="AD910">
        <v>3.4386666666666672</v>
      </c>
      <c r="AF910" t="s">
        <v>7952</v>
      </c>
      <c r="AI910">
        <v>0</v>
      </c>
      <c r="AJ910">
        <v>0</v>
      </c>
      <c r="AK910" t="s">
        <v>7975</v>
      </c>
      <c r="AL910" t="s">
        <v>7975</v>
      </c>
    </row>
    <row r="911" spans="1:38" x14ac:dyDescent="0.25">
      <c r="A911" t="s">
        <v>6052</v>
      </c>
      <c r="B911" t="s">
        <v>4839</v>
      </c>
      <c r="C911" t="s">
        <v>4842</v>
      </c>
      <c r="D911">
        <v>290</v>
      </c>
      <c r="E911" t="s">
        <v>4845</v>
      </c>
      <c r="F911">
        <v>6.54</v>
      </c>
      <c r="G911">
        <v>0</v>
      </c>
      <c r="H911">
        <v>1</v>
      </c>
      <c r="I911" t="s">
        <v>6220</v>
      </c>
      <c r="K911" t="s">
        <v>6860</v>
      </c>
      <c r="L911" t="s">
        <v>6861</v>
      </c>
      <c r="M911" t="s">
        <v>6900</v>
      </c>
      <c r="N911">
        <v>9</v>
      </c>
      <c r="O911" t="s">
        <v>6962</v>
      </c>
      <c r="P911" t="s">
        <v>7778</v>
      </c>
      <c r="Q911">
        <v>3</v>
      </c>
      <c r="R911">
        <v>2</v>
      </c>
      <c r="S911">
        <v>2.27</v>
      </c>
      <c r="T911">
        <v>2.27</v>
      </c>
      <c r="U911">
        <v>360.39</v>
      </c>
      <c r="V911">
        <v>69.08</v>
      </c>
      <c r="W911">
        <v>3.13</v>
      </c>
      <c r="Y911">
        <v>4.87</v>
      </c>
      <c r="Z911">
        <v>3</v>
      </c>
      <c r="AA911" t="s">
        <v>4250</v>
      </c>
      <c r="AB911">
        <v>0</v>
      </c>
      <c r="AC911">
        <v>3</v>
      </c>
      <c r="AD911">
        <v>5.3622142857142858</v>
      </c>
      <c r="AF911" t="s">
        <v>7949</v>
      </c>
      <c r="AI911">
        <v>0</v>
      </c>
      <c r="AJ911">
        <v>0</v>
      </c>
      <c r="AK911" t="s">
        <v>7981</v>
      </c>
      <c r="AL911" t="s">
        <v>7981</v>
      </c>
    </row>
    <row r="912" spans="1:38" x14ac:dyDescent="0.25">
      <c r="A912" t="s">
        <v>6053</v>
      </c>
      <c r="B912" t="s">
        <v>4839</v>
      </c>
      <c r="C912" t="s">
        <v>4842</v>
      </c>
      <c r="D912">
        <v>290</v>
      </c>
      <c r="E912" t="s">
        <v>4845</v>
      </c>
      <c r="F912">
        <v>6.54</v>
      </c>
      <c r="G912">
        <v>0</v>
      </c>
      <c r="H912">
        <v>1</v>
      </c>
      <c r="I912" t="s">
        <v>6220</v>
      </c>
      <c r="K912" t="s">
        <v>6860</v>
      </c>
      <c r="L912" t="s">
        <v>6861</v>
      </c>
      <c r="M912" t="s">
        <v>6897</v>
      </c>
      <c r="N912">
        <v>9</v>
      </c>
      <c r="O912" t="s">
        <v>6958</v>
      </c>
      <c r="P912" t="s">
        <v>7779</v>
      </c>
      <c r="Q912">
        <v>4</v>
      </c>
      <c r="R912">
        <v>2</v>
      </c>
      <c r="S912">
        <v>4.59</v>
      </c>
      <c r="T912">
        <v>4.59</v>
      </c>
      <c r="U912">
        <v>449.36</v>
      </c>
      <c r="V912">
        <v>89.6</v>
      </c>
      <c r="W912">
        <v>4.68</v>
      </c>
      <c r="Y912">
        <v>2.41</v>
      </c>
      <c r="Z912">
        <v>3</v>
      </c>
      <c r="AA912" t="s">
        <v>4250</v>
      </c>
      <c r="AB912">
        <v>0</v>
      </c>
      <c r="AC912">
        <v>5</v>
      </c>
      <c r="AD912">
        <v>3.0667142857142862</v>
      </c>
      <c r="AF912" t="s">
        <v>7949</v>
      </c>
      <c r="AI912">
        <v>0</v>
      </c>
      <c r="AJ912">
        <v>0</v>
      </c>
      <c r="AK912" t="s">
        <v>7979</v>
      </c>
      <c r="AL912" t="s">
        <v>7979</v>
      </c>
    </row>
    <row r="913" spans="1:38" x14ac:dyDescent="0.25">
      <c r="A913" t="s">
        <v>6054</v>
      </c>
      <c r="B913" t="s">
        <v>4839</v>
      </c>
      <c r="C913" t="s">
        <v>4842</v>
      </c>
      <c r="D913">
        <v>290</v>
      </c>
      <c r="E913" t="s">
        <v>4845</v>
      </c>
      <c r="F913">
        <v>6.54</v>
      </c>
      <c r="G913">
        <v>0.57999999999999996</v>
      </c>
      <c r="H913">
        <v>2</v>
      </c>
      <c r="I913" t="s">
        <v>6221</v>
      </c>
      <c r="J913" t="s">
        <v>6764</v>
      </c>
      <c r="K913" t="s">
        <v>6860</v>
      </c>
      <c r="L913" t="s">
        <v>6861</v>
      </c>
      <c r="M913" t="s">
        <v>6893</v>
      </c>
      <c r="N913">
        <v>8</v>
      </c>
      <c r="O913" t="s">
        <v>6956</v>
      </c>
      <c r="P913" t="s">
        <v>7780</v>
      </c>
      <c r="Q913">
        <v>5</v>
      </c>
      <c r="R913">
        <v>3</v>
      </c>
      <c r="T913">
        <v>3.84</v>
      </c>
      <c r="U913">
        <v>532.02</v>
      </c>
      <c r="V913">
        <v>107.3</v>
      </c>
      <c r="W913">
        <v>5.07</v>
      </c>
      <c r="Y913">
        <v>0</v>
      </c>
      <c r="Z913">
        <v>3</v>
      </c>
      <c r="AA913" t="s">
        <v>4250</v>
      </c>
      <c r="AB913">
        <v>2</v>
      </c>
      <c r="AC913">
        <v>4</v>
      </c>
      <c r="AI913">
        <v>0</v>
      </c>
      <c r="AJ913">
        <v>0</v>
      </c>
    </row>
    <row r="914" spans="1:38" x14ac:dyDescent="0.25">
      <c r="A914" t="s">
        <v>6055</v>
      </c>
      <c r="B914" t="s">
        <v>4839</v>
      </c>
      <c r="C914" t="s">
        <v>4842</v>
      </c>
      <c r="D914">
        <v>290.8</v>
      </c>
      <c r="E914" t="s">
        <v>4845</v>
      </c>
      <c r="F914">
        <v>6.54</v>
      </c>
      <c r="G914">
        <v>0.68</v>
      </c>
      <c r="H914">
        <v>2</v>
      </c>
      <c r="I914" t="s">
        <v>6221</v>
      </c>
      <c r="J914" t="s">
        <v>6765</v>
      </c>
      <c r="K914" t="s">
        <v>6860</v>
      </c>
      <c r="L914" t="s">
        <v>6861</v>
      </c>
      <c r="M914" t="s">
        <v>6874</v>
      </c>
      <c r="N914">
        <v>8</v>
      </c>
      <c r="O914" t="s">
        <v>6931</v>
      </c>
      <c r="P914" t="s">
        <v>7781</v>
      </c>
      <c r="Q914">
        <v>7</v>
      </c>
      <c r="R914">
        <v>2</v>
      </c>
      <c r="S914">
        <v>4.57</v>
      </c>
      <c r="T914">
        <v>4.57</v>
      </c>
      <c r="U914">
        <v>519.03</v>
      </c>
      <c r="V914">
        <v>103.97</v>
      </c>
      <c r="W914">
        <v>4.17</v>
      </c>
      <c r="Y914">
        <v>1.9</v>
      </c>
      <c r="Z914">
        <v>4</v>
      </c>
      <c r="AA914" t="s">
        <v>4250</v>
      </c>
      <c r="AB914">
        <v>1</v>
      </c>
      <c r="AC914">
        <v>3</v>
      </c>
      <c r="AD914">
        <v>2.249333333333333</v>
      </c>
      <c r="AF914" t="s">
        <v>7949</v>
      </c>
      <c r="AI914">
        <v>0</v>
      </c>
      <c r="AJ914">
        <v>0</v>
      </c>
    </row>
    <row r="915" spans="1:38" x14ac:dyDescent="0.25">
      <c r="A915" t="s">
        <v>6056</v>
      </c>
      <c r="B915" t="s">
        <v>4839</v>
      </c>
      <c r="C915" t="s">
        <v>4842</v>
      </c>
      <c r="D915">
        <v>293</v>
      </c>
      <c r="E915" t="s">
        <v>4845</v>
      </c>
      <c r="F915">
        <v>6.53</v>
      </c>
      <c r="G915">
        <v>0</v>
      </c>
      <c r="H915">
        <v>1</v>
      </c>
      <c r="I915" t="s">
        <v>6220</v>
      </c>
      <c r="K915" t="s">
        <v>6860</v>
      </c>
      <c r="L915" t="s">
        <v>6861</v>
      </c>
      <c r="M915" t="s">
        <v>6887</v>
      </c>
      <c r="N915">
        <v>9</v>
      </c>
      <c r="O915" t="s">
        <v>6971</v>
      </c>
      <c r="P915" t="s">
        <v>7782</v>
      </c>
      <c r="Q915">
        <v>4</v>
      </c>
      <c r="R915">
        <v>4</v>
      </c>
      <c r="S915">
        <v>2.39</v>
      </c>
      <c r="T915">
        <v>2.39</v>
      </c>
      <c r="U915">
        <v>413.41</v>
      </c>
      <c r="V915">
        <v>98.91</v>
      </c>
      <c r="W915">
        <v>4.78</v>
      </c>
      <c r="X915">
        <v>11.87</v>
      </c>
      <c r="Y915">
        <v>5.0599999999999996</v>
      </c>
      <c r="Z915">
        <v>4</v>
      </c>
      <c r="AA915" t="s">
        <v>4250</v>
      </c>
      <c r="AB915">
        <v>0</v>
      </c>
      <c r="AC915">
        <v>3</v>
      </c>
      <c r="AD915">
        <v>4.1265000000000001</v>
      </c>
      <c r="AF915" t="s">
        <v>7949</v>
      </c>
      <c r="AI915">
        <v>0</v>
      </c>
      <c r="AJ915">
        <v>0</v>
      </c>
      <c r="AK915" t="s">
        <v>7987</v>
      </c>
      <c r="AL915" t="s">
        <v>7987</v>
      </c>
    </row>
    <row r="916" spans="1:38" x14ac:dyDescent="0.25">
      <c r="A916" t="s">
        <v>6057</v>
      </c>
      <c r="B916" t="s">
        <v>4839</v>
      </c>
      <c r="C916" t="s">
        <v>4842</v>
      </c>
      <c r="D916">
        <v>295</v>
      </c>
      <c r="E916" t="s">
        <v>4845</v>
      </c>
      <c r="F916">
        <v>6.53</v>
      </c>
      <c r="G916">
        <v>0</v>
      </c>
      <c r="H916">
        <v>1</v>
      </c>
      <c r="I916" t="s">
        <v>6220</v>
      </c>
      <c r="K916" t="s">
        <v>6860</v>
      </c>
      <c r="L916" t="s">
        <v>6861</v>
      </c>
      <c r="M916" t="s">
        <v>6887</v>
      </c>
      <c r="N916">
        <v>9</v>
      </c>
      <c r="O916" t="s">
        <v>6971</v>
      </c>
      <c r="P916" t="s">
        <v>7783</v>
      </c>
      <c r="Q916">
        <v>4</v>
      </c>
      <c r="R916">
        <v>3</v>
      </c>
      <c r="S916">
        <v>0.77</v>
      </c>
      <c r="T916">
        <v>0.78</v>
      </c>
      <c r="U916">
        <v>330.35</v>
      </c>
      <c r="V916">
        <v>83.12</v>
      </c>
      <c r="W916">
        <v>3.64</v>
      </c>
      <c r="X916">
        <v>11.9</v>
      </c>
      <c r="Y916">
        <v>5.43</v>
      </c>
      <c r="Z916">
        <v>3</v>
      </c>
      <c r="AA916" t="s">
        <v>4250</v>
      </c>
      <c r="AB916">
        <v>0</v>
      </c>
      <c r="AC916">
        <v>2</v>
      </c>
      <c r="AD916">
        <v>5.166666666666667</v>
      </c>
      <c r="AF916" t="s">
        <v>7949</v>
      </c>
      <c r="AI916">
        <v>0</v>
      </c>
      <c r="AJ916">
        <v>0</v>
      </c>
      <c r="AK916" t="s">
        <v>7987</v>
      </c>
      <c r="AL916" t="s">
        <v>7987</v>
      </c>
    </row>
    <row r="917" spans="1:38" x14ac:dyDescent="0.25">
      <c r="A917" t="s">
        <v>6058</v>
      </c>
      <c r="B917" t="s">
        <v>4839</v>
      </c>
      <c r="C917" t="s">
        <v>4842</v>
      </c>
      <c r="D917">
        <v>295.60000000000002</v>
      </c>
      <c r="E917" t="s">
        <v>4845</v>
      </c>
      <c r="F917">
        <v>6.53</v>
      </c>
      <c r="G917">
        <v>0</v>
      </c>
      <c r="H917">
        <v>1</v>
      </c>
      <c r="I917" t="s">
        <v>6220</v>
      </c>
      <c r="J917" t="s">
        <v>6766</v>
      </c>
      <c r="K917" t="s">
        <v>6860</v>
      </c>
      <c r="L917" t="s">
        <v>6861</v>
      </c>
      <c r="M917" t="s">
        <v>6882</v>
      </c>
      <c r="N917">
        <v>8</v>
      </c>
      <c r="O917" t="s">
        <v>6941</v>
      </c>
      <c r="P917" t="s">
        <v>7784</v>
      </c>
      <c r="Q917">
        <v>7</v>
      </c>
      <c r="R917">
        <v>2</v>
      </c>
      <c r="S917">
        <v>1.24</v>
      </c>
      <c r="T917">
        <v>1.26</v>
      </c>
      <c r="U917">
        <v>478</v>
      </c>
      <c r="V917">
        <v>105.28</v>
      </c>
      <c r="W917">
        <v>4.09</v>
      </c>
      <c r="Y917">
        <v>5.96</v>
      </c>
      <c r="Z917">
        <v>3</v>
      </c>
      <c r="AA917" t="s">
        <v>4250</v>
      </c>
      <c r="AB917">
        <v>0</v>
      </c>
      <c r="AC917">
        <v>3</v>
      </c>
      <c r="AD917">
        <v>4.1478095238095234</v>
      </c>
      <c r="AF917" t="s">
        <v>7949</v>
      </c>
      <c r="AI917">
        <v>0</v>
      </c>
      <c r="AJ917">
        <v>0</v>
      </c>
    </row>
    <row r="918" spans="1:38" x14ac:dyDescent="0.25">
      <c r="A918" t="s">
        <v>6059</v>
      </c>
      <c r="B918" t="s">
        <v>4839</v>
      </c>
      <c r="C918" t="s">
        <v>4842</v>
      </c>
      <c r="D918">
        <v>300</v>
      </c>
      <c r="E918" t="s">
        <v>4845</v>
      </c>
      <c r="F918">
        <v>6.52</v>
      </c>
      <c r="G918">
        <v>0</v>
      </c>
      <c r="H918">
        <v>1</v>
      </c>
      <c r="I918" t="s">
        <v>6220</v>
      </c>
      <c r="K918" t="s">
        <v>6860</v>
      </c>
      <c r="L918" t="s">
        <v>6861</v>
      </c>
      <c r="M918" t="s">
        <v>6900</v>
      </c>
      <c r="N918">
        <v>9</v>
      </c>
      <c r="O918" t="s">
        <v>6962</v>
      </c>
      <c r="P918" t="s">
        <v>7785</v>
      </c>
      <c r="Q918">
        <v>3</v>
      </c>
      <c r="R918">
        <v>1</v>
      </c>
      <c r="S918">
        <v>0.89</v>
      </c>
      <c r="T918">
        <v>0.94</v>
      </c>
      <c r="U918">
        <v>299.76</v>
      </c>
      <c r="V918">
        <v>58.69</v>
      </c>
      <c r="W918">
        <v>2.37</v>
      </c>
      <c r="Y918">
        <v>6.49</v>
      </c>
      <c r="Z918">
        <v>2</v>
      </c>
      <c r="AA918" t="s">
        <v>7946</v>
      </c>
      <c r="AB918">
        <v>0</v>
      </c>
      <c r="AC918">
        <v>2</v>
      </c>
      <c r="AD918">
        <v>5.833333333333333</v>
      </c>
      <c r="AF918" t="s">
        <v>7949</v>
      </c>
      <c r="AI918">
        <v>0</v>
      </c>
      <c r="AJ918">
        <v>0</v>
      </c>
      <c r="AK918" t="s">
        <v>7981</v>
      </c>
      <c r="AL918" t="s">
        <v>7981</v>
      </c>
    </row>
    <row r="919" spans="1:38" x14ac:dyDescent="0.25">
      <c r="A919" t="s">
        <v>6060</v>
      </c>
      <c r="B919" t="s">
        <v>4839</v>
      </c>
      <c r="C919" t="s">
        <v>4842</v>
      </c>
      <c r="D919">
        <v>300</v>
      </c>
      <c r="E919" t="s">
        <v>4845</v>
      </c>
      <c r="F919">
        <v>6.52</v>
      </c>
      <c r="G919">
        <v>0</v>
      </c>
      <c r="H919">
        <v>1</v>
      </c>
      <c r="I919" t="s">
        <v>6220</v>
      </c>
      <c r="J919" t="s">
        <v>6767</v>
      </c>
      <c r="K919" t="s">
        <v>6860</v>
      </c>
      <c r="L919" t="s">
        <v>6861</v>
      </c>
      <c r="M919" t="s">
        <v>6882</v>
      </c>
      <c r="N919">
        <v>8</v>
      </c>
      <c r="O919" t="s">
        <v>6941</v>
      </c>
      <c r="P919" t="s">
        <v>7786</v>
      </c>
      <c r="Q919">
        <v>7</v>
      </c>
      <c r="R919">
        <v>3</v>
      </c>
      <c r="S919">
        <v>-1.9</v>
      </c>
      <c r="T919">
        <v>-1.87</v>
      </c>
      <c r="U919">
        <v>422.44</v>
      </c>
      <c r="V919">
        <v>134.38</v>
      </c>
      <c r="W919">
        <v>1.44</v>
      </c>
      <c r="X919">
        <v>10.52</v>
      </c>
      <c r="Y919">
        <v>6.15</v>
      </c>
      <c r="Z919">
        <v>2</v>
      </c>
      <c r="AA919" t="s">
        <v>4250</v>
      </c>
      <c r="AB919">
        <v>0</v>
      </c>
      <c r="AC919">
        <v>3</v>
      </c>
      <c r="AD919">
        <v>3.7206666666666668</v>
      </c>
      <c r="AF919" t="s">
        <v>7949</v>
      </c>
      <c r="AI919">
        <v>0</v>
      </c>
      <c r="AJ919">
        <v>0</v>
      </c>
    </row>
    <row r="920" spans="1:38" x14ac:dyDescent="0.25">
      <c r="A920" t="s">
        <v>6061</v>
      </c>
      <c r="B920" t="s">
        <v>4839</v>
      </c>
      <c r="C920" t="s">
        <v>4842</v>
      </c>
      <c r="D920">
        <v>300</v>
      </c>
      <c r="E920" t="s">
        <v>4845</v>
      </c>
      <c r="F920">
        <v>6.52</v>
      </c>
      <c r="G920">
        <v>0</v>
      </c>
      <c r="H920">
        <v>1</v>
      </c>
      <c r="I920" t="s">
        <v>6220</v>
      </c>
      <c r="K920" t="s">
        <v>6860</v>
      </c>
      <c r="L920" t="s">
        <v>6861</v>
      </c>
      <c r="M920" t="s">
        <v>6892</v>
      </c>
      <c r="N920">
        <v>9</v>
      </c>
      <c r="O920" t="s">
        <v>6951</v>
      </c>
      <c r="P920" t="s">
        <v>7787</v>
      </c>
      <c r="Q920">
        <v>7</v>
      </c>
      <c r="R920">
        <v>4</v>
      </c>
      <c r="S920">
        <v>3.95</v>
      </c>
      <c r="T920">
        <v>5.08</v>
      </c>
      <c r="U920">
        <v>697.9</v>
      </c>
      <c r="V920">
        <v>131.08000000000001</v>
      </c>
      <c r="W920">
        <v>4.1399999999999997</v>
      </c>
      <c r="X920">
        <v>13.72</v>
      </c>
      <c r="Y920">
        <v>8.48</v>
      </c>
      <c r="Z920">
        <v>4</v>
      </c>
      <c r="AA920" t="s">
        <v>4250</v>
      </c>
      <c r="AB920">
        <v>1</v>
      </c>
      <c r="AC920">
        <v>13</v>
      </c>
      <c r="AD920">
        <v>0.7849999999999997</v>
      </c>
      <c r="AF920" t="s">
        <v>7949</v>
      </c>
      <c r="AI920">
        <v>0</v>
      </c>
      <c r="AJ920">
        <v>0</v>
      </c>
      <c r="AK920" t="s">
        <v>7976</v>
      </c>
      <c r="AL920" t="s">
        <v>7976</v>
      </c>
    </row>
    <row r="921" spans="1:38" x14ac:dyDescent="0.25">
      <c r="A921" t="s">
        <v>6062</v>
      </c>
      <c r="B921" t="s">
        <v>4839</v>
      </c>
      <c r="C921" t="s">
        <v>4842</v>
      </c>
      <c r="D921">
        <v>301</v>
      </c>
      <c r="E921" t="s">
        <v>4845</v>
      </c>
      <c r="F921">
        <v>6.52</v>
      </c>
      <c r="G921">
        <v>0.15</v>
      </c>
      <c r="H921">
        <v>2</v>
      </c>
      <c r="I921" t="s">
        <v>6220</v>
      </c>
      <c r="K921" t="s">
        <v>6860</v>
      </c>
      <c r="L921" t="s">
        <v>6861</v>
      </c>
      <c r="M921" t="s">
        <v>6895</v>
      </c>
      <c r="N921">
        <v>9</v>
      </c>
      <c r="O921" t="s">
        <v>6954</v>
      </c>
      <c r="P921" t="s">
        <v>7788</v>
      </c>
      <c r="Q921">
        <v>3</v>
      </c>
      <c r="R921">
        <v>4</v>
      </c>
      <c r="S921">
        <v>5.9</v>
      </c>
      <c r="T921">
        <v>5.91</v>
      </c>
      <c r="U921">
        <v>488.08</v>
      </c>
      <c r="V921">
        <v>97.32</v>
      </c>
      <c r="W921">
        <v>5.51</v>
      </c>
      <c r="X921">
        <v>13.39</v>
      </c>
      <c r="Y921">
        <v>5.3</v>
      </c>
      <c r="Z921">
        <v>1</v>
      </c>
      <c r="AA921" t="s">
        <v>4250</v>
      </c>
      <c r="AB921">
        <v>1</v>
      </c>
      <c r="AC921">
        <v>7</v>
      </c>
      <c r="AD921">
        <v>1.8411428571428581</v>
      </c>
      <c r="AF921" t="s">
        <v>7949</v>
      </c>
      <c r="AI921">
        <v>0</v>
      </c>
      <c r="AJ921">
        <v>0</v>
      </c>
      <c r="AK921" t="s">
        <v>7977</v>
      </c>
      <c r="AL921" t="s">
        <v>7977</v>
      </c>
    </row>
    <row r="922" spans="1:38" x14ac:dyDescent="0.25">
      <c r="A922" t="s">
        <v>6063</v>
      </c>
      <c r="B922" t="s">
        <v>4839</v>
      </c>
      <c r="C922" t="s">
        <v>4842</v>
      </c>
      <c r="D922">
        <v>301</v>
      </c>
      <c r="E922" t="s">
        <v>4845</v>
      </c>
      <c r="F922">
        <v>6.52</v>
      </c>
      <c r="G922">
        <v>0.25</v>
      </c>
      <c r="H922">
        <v>2</v>
      </c>
      <c r="I922" t="s">
        <v>6220</v>
      </c>
      <c r="K922" t="s">
        <v>6860</v>
      </c>
      <c r="M922" t="s">
        <v>6910</v>
      </c>
      <c r="N922">
        <v>8</v>
      </c>
      <c r="O922" t="s">
        <v>6976</v>
      </c>
      <c r="P922" t="s">
        <v>7789</v>
      </c>
      <c r="Q922">
        <v>4</v>
      </c>
      <c r="R922">
        <v>2</v>
      </c>
      <c r="S922">
        <v>4.43</v>
      </c>
      <c r="T922">
        <v>4.6100000000000003</v>
      </c>
      <c r="U922">
        <v>399.47</v>
      </c>
      <c r="V922">
        <v>58.01</v>
      </c>
      <c r="W922">
        <v>5.89</v>
      </c>
      <c r="X922">
        <v>9.3000000000000007</v>
      </c>
      <c r="Y922">
        <v>7.1</v>
      </c>
      <c r="Z922">
        <v>5</v>
      </c>
      <c r="AA922" t="s">
        <v>4250</v>
      </c>
      <c r="AB922">
        <v>1</v>
      </c>
      <c r="AC922">
        <v>3</v>
      </c>
      <c r="AD922">
        <v>3.4130714285714281</v>
      </c>
      <c r="AF922" t="s">
        <v>7949</v>
      </c>
      <c r="AI922">
        <v>0</v>
      </c>
      <c r="AJ922">
        <v>0</v>
      </c>
      <c r="AK922" t="s">
        <v>7990</v>
      </c>
      <c r="AL922" t="s">
        <v>7990</v>
      </c>
    </row>
    <row r="923" spans="1:38" x14ac:dyDescent="0.25">
      <c r="A923" t="s">
        <v>6064</v>
      </c>
      <c r="B923" t="s">
        <v>4839</v>
      </c>
      <c r="C923" t="s">
        <v>4842</v>
      </c>
      <c r="D923">
        <v>304</v>
      </c>
      <c r="E923" t="s">
        <v>4845</v>
      </c>
      <c r="F923">
        <v>6.52</v>
      </c>
      <c r="G923">
        <v>0.42</v>
      </c>
      <c r="H923">
        <v>2</v>
      </c>
      <c r="I923" t="s">
        <v>6220</v>
      </c>
      <c r="K923" t="s">
        <v>6860</v>
      </c>
      <c r="M923" t="s">
        <v>6910</v>
      </c>
      <c r="N923">
        <v>8</v>
      </c>
      <c r="O923" t="s">
        <v>6976</v>
      </c>
      <c r="P923" t="s">
        <v>7790</v>
      </c>
      <c r="Q923">
        <v>4</v>
      </c>
      <c r="R923">
        <v>2</v>
      </c>
      <c r="S923">
        <v>2.56</v>
      </c>
      <c r="T923">
        <v>2.56</v>
      </c>
      <c r="U923">
        <v>474.59</v>
      </c>
      <c r="V923">
        <v>95.16</v>
      </c>
      <c r="W923">
        <v>4.63</v>
      </c>
      <c r="X923">
        <v>11.65</v>
      </c>
      <c r="Y923">
        <v>5.18</v>
      </c>
      <c r="Z923">
        <v>4</v>
      </c>
      <c r="AA923" t="s">
        <v>4250</v>
      </c>
      <c r="AB923">
        <v>0</v>
      </c>
      <c r="AC923">
        <v>7</v>
      </c>
      <c r="AD923">
        <v>4.2294999999999998</v>
      </c>
      <c r="AF923" t="s">
        <v>7949</v>
      </c>
      <c r="AI923">
        <v>0</v>
      </c>
      <c r="AJ923">
        <v>0</v>
      </c>
      <c r="AK923" t="s">
        <v>7990</v>
      </c>
      <c r="AL923" t="s">
        <v>7990</v>
      </c>
    </row>
    <row r="924" spans="1:38" x14ac:dyDescent="0.25">
      <c r="A924" t="s">
        <v>6065</v>
      </c>
      <c r="B924" t="s">
        <v>4839</v>
      </c>
      <c r="C924" t="s">
        <v>4842</v>
      </c>
      <c r="D924">
        <v>304</v>
      </c>
      <c r="E924" t="s">
        <v>4845</v>
      </c>
      <c r="F924">
        <v>6.52</v>
      </c>
      <c r="G924">
        <v>0</v>
      </c>
      <c r="H924">
        <v>1</v>
      </c>
      <c r="I924" t="s">
        <v>6220</v>
      </c>
      <c r="J924" t="s">
        <v>6768</v>
      </c>
      <c r="K924" t="s">
        <v>6860</v>
      </c>
      <c r="L924" t="s">
        <v>6861</v>
      </c>
      <c r="M924" t="s">
        <v>6882</v>
      </c>
      <c r="N924">
        <v>8</v>
      </c>
      <c r="O924" t="s">
        <v>6941</v>
      </c>
      <c r="P924" t="s">
        <v>7791</v>
      </c>
      <c r="Q924">
        <v>7</v>
      </c>
      <c r="R924">
        <v>3</v>
      </c>
      <c r="S924">
        <v>1.1000000000000001</v>
      </c>
      <c r="T924">
        <v>1.1299999999999999</v>
      </c>
      <c r="U924">
        <v>516.47</v>
      </c>
      <c r="V924">
        <v>130.47</v>
      </c>
      <c r="W924">
        <v>2.74</v>
      </c>
      <c r="X924">
        <v>10.050000000000001</v>
      </c>
      <c r="Y924">
        <v>6.15</v>
      </c>
      <c r="Z924">
        <v>2</v>
      </c>
      <c r="AA924" t="s">
        <v>4250</v>
      </c>
      <c r="AB924">
        <v>1</v>
      </c>
      <c r="AC924">
        <v>4</v>
      </c>
      <c r="AD924">
        <v>3.166666666666667</v>
      </c>
      <c r="AF924" t="s">
        <v>7949</v>
      </c>
      <c r="AI924">
        <v>0</v>
      </c>
      <c r="AJ924">
        <v>0</v>
      </c>
    </row>
    <row r="925" spans="1:38" x14ac:dyDescent="0.25">
      <c r="A925" t="s">
        <v>6066</v>
      </c>
      <c r="B925" t="s">
        <v>4839</v>
      </c>
      <c r="C925" t="s">
        <v>4842</v>
      </c>
      <c r="D925">
        <v>305.3</v>
      </c>
      <c r="E925" t="s">
        <v>4845</v>
      </c>
      <c r="F925">
        <v>6.51</v>
      </c>
      <c r="G925">
        <v>0</v>
      </c>
      <c r="H925">
        <v>1</v>
      </c>
      <c r="I925" t="s">
        <v>6220</v>
      </c>
      <c r="J925" t="s">
        <v>6769</v>
      </c>
      <c r="K925" t="s">
        <v>6860</v>
      </c>
      <c r="L925" t="s">
        <v>6861</v>
      </c>
      <c r="M925" t="s">
        <v>6882</v>
      </c>
      <c r="N925">
        <v>8</v>
      </c>
      <c r="O925" t="s">
        <v>6941</v>
      </c>
      <c r="P925" t="s">
        <v>7792</v>
      </c>
      <c r="Q925">
        <v>7</v>
      </c>
      <c r="R925">
        <v>2</v>
      </c>
      <c r="S925">
        <v>1.55</v>
      </c>
      <c r="T925">
        <v>1.57</v>
      </c>
      <c r="U925">
        <v>494.06</v>
      </c>
      <c r="V925">
        <v>92.14</v>
      </c>
      <c r="W925">
        <v>4.5599999999999996</v>
      </c>
      <c r="Y925">
        <v>5.96</v>
      </c>
      <c r="Z925">
        <v>3</v>
      </c>
      <c r="AA925" t="s">
        <v>4250</v>
      </c>
      <c r="AB925">
        <v>0</v>
      </c>
      <c r="AC925">
        <v>3</v>
      </c>
      <c r="AD925">
        <v>4.4710952380952378</v>
      </c>
      <c r="AF925" t="s">
        <v>7949</v>
      </c>
      <c r="AI925">
        <v>0</v>
      </c>
      <c r="AJ925">
        <v>0</v>
      </c>
    </row>
    <row r="926" spans="1:38" x14ac:dyDescent="0.25">
      <c r="A926" t="s">
        <v>6067</v>
      </c>
      <c r="B926" t="s">
        <v>4839</v>
      </c>
      <c r="C926" t="s">
        <v>4842</v>
      </c>
      <c r="D926">
        <v>309</v>
      </c>
      <c r="E926" t="s">
        <v>4845</v>
      </c>
      <c r="F926">
        <v>6.51</v>
      </c>
      <c r="G926">
        <v>0</v>
      </c>
      <c r="H926">
        <v>1</v>
      </c>
      <c r="I926" t="s">
        <v>6220</v>
      </c>
      <c r="K926" t="s">
        <v>6860</v>
      </c>
      <c r="L926" t="s">
        <v>6861</v>
      </c>
      <c r="M926" t="s">
        <v>6887</v>
      </c>
      <c r="N926">
        <v>9</v>
      </c>
      <c r="O926" t="s">
        <v>6971</v>
      </c>
      <c r="P926" t="s">
        <v>7793</v>
      </c>
      <c r="Q926">
        <v>5</v>
      </c>
      <c r="R926">
        <v>4</v>
      </c>
      <c r="S926">
        <v>1.48</v>
      </c>
      <c r="T926">
        <v>1.5</v>
      </c>
      <c r="U926">
        <v>370.37</v>
      </c>
      <c r="V926">
        <v>111.8</v>
      </c>
      <c r="W926">
        <v>3.52</v>
      </c>
      <c r="X926">
        <v>9.57</v>
      </c>
      <c r="Y926">
        <v>5.97</v>
      </c>
      <c r="Z926">
        <v>4</v>
      </c>
      <c r="AA926" t="s">
        <v>4250</v>
      </c>
      <c r="AB926">
        <v>0</v>
      </c>
      <c r="AC926">
        <v>2</v>
      </c>
      <c r="AD926">
        <v>4.1992619047619044</v>
      </c>
      <c r="AF926" t="s">
        <v>7949</v>
      </c>
      <c r="AI926">
        <v>0</v>
      </c>
      <c r="AJ926">
        <v>0</v>
      </c>
      <c r="AK926" t="s">
        <v>7987</v>
      </c>
      <c r="AL926" t="s">
        <v>7987</v>
      </c>
    </row>
    <row r="927" spans="1:38" x14ac:dyDescent="0.25">
      <c r="A927" t="s">
        <v>6068</v>
      </c>
      <c r="B927" t="s">
        <v>4839</v>
      </c>
      <c r="C927" t="s">
        <v>4842</v>
      </c>
      <c r="D927">
        <v>310</v>
      </c>
      <c r="E927" t="s">
        <v>4845</v>
      </c>
      <c r="F927">
        <v>6.51</v>
      </c>
      <c r="G927">
        <v>0</v>
      </c>
      <c r="H927">
        <v>1</v>
      </c>
      <c r="I927" t="s">
        <v>6220</v>
      </c>
      <c r="K927" t="s">
        <v>6860</v>
      </c>
      <c r="M927" t="s">
        <v>6875</v>
      </c>
      <c r="N927">
        <v>8</v>
      </c>
      <c r="O927" t="s">
        <v>6932</v>
      </c>
      <c r="P927" t="s">
        <v>7794</v>
      </c>
      <c r="Q927">
        <v>7</v>
      </c>
      <c r="R927">
        <v>3</v>
      </c>
      <c r="S927">
        <v>5.8</v>
      </c>
      <c r="T927">
        <v>5.87</v>
      </c>
      <c r="U927">
        <v>681.81</v>
      </c>
      <c r="V927">
        <v>142.84</v>
      </c>
      <c r="W927">
        <v>3.77</v>
      </c>
      <c r="X927">
        <v>13.9</v>
      </c>
      <c r="Y927">
        <v>6.81</v>
      </c>
      <c r="Z927">
        <v>3</v>
      </c>
      <c r="AA927" t="s">
        <v>4250</v>
      </c>
      <c r="AB927">
        <v>1</v>
      </c>
      <c r="AC927">
        <v>13</v>
      </c>
      <c r="AD927">
        <v>1.166666666666667</v>
      </c>
      <c r="AF927" t="s">
        <v>7949</v>
      </c>
      <c r="AI927">
        <v>0</v>
      </c>
      <c r="AJ927">
        <v>0</v>
      </c>
      <c r="AK927" t="s">
        <v>7966</v>
      </c>
      <c r="AL927" t="s">
        <v>7966</v>
      </c>
    </row>
    <row r="928" spans="1:38" x14ac:dyDescent="0.25">
      <c r="A928" t="s">
        <v>6069</v>
      </c>
      <c r="B928" t="s">
        <v>4839</v>
      </c>
      <c r="C928" t="s">
        <v>4842</v>
      </c>
      <c r="D928">
        <v>310</v>
      </c>
      <c r="E928" t="s">
        <v>4845</v>
      </c>
      <c r="F928">
        <v>6.51</v>
      </c>
      <c r="G928">
        <v>0</v>
      </c>
      <c r="H928">
        <v>1</v>
      </c>
      <c r="I928" t="s">
        <v>6220</v>
      </c>
      <c r="K928" t="s">
        <v>6860</v>
      </c>
      <c r="L928" t="s">
        <v>6861</v>
      </c>
      <c r="M928" t="s">
        <v>6900</v>
      </c>
      <c r="N928">
        <v>9</v>
      </c>
      <c r="O928" t="s">
        <v>6962</v>
      </c>
      <c r="P928" t="s">
        <v>7795</v>
      </c>
      <c r="Q928">
        <v>4</v>
      </c>
      <c r="R928">
        <v>2</v>
      </c>
      <c r="S928">
        <v>1.53</v>
      </c>
      <c r="T928">
        <v>1.54</v>
      </c>
      <c r="U928">
        <v>343.39</v>
      </c>
      <c r="V928">
        <v>81.97</v>
      </c>
      <c r="W928">
        <v>2.38</v>
      </c>
      <c r="Y928">
        <v>4.9000000000000004</v>
      </c>
      <c r="Z928">
        <v>3</v>
      </c>
      <c r="AA928" t="s">
        <v>4250</v>
      </c>
      <c r="AB928">
        <v>0</v>
      </c>
      <c r="AC928">
        <v>3</v>
      </c>
      <c r="AD928">
        <v>5.5</v>
      </c>
      <c r="AF928" t="s">
        <v>7949</v>
      </c>
      <c r="AI928">
        <v>0</v>
      </c>
      <c r="AJ928">
        <v>0</v>
      </c>
      <c r="AK928" t="s">
        <v>7981</v>
      </c>
      <c r="AL928" t="s">
        <v>7981</v>
      </c>
    </row>
    <row r="929" spans="1:38" x14ac:dyDescent="0.25">
      <c r="A929" t="s">
        <v>6070</v>
      </c>
      <c r="B929" t="s">
        <v>4839</v>
      </c>
      <c r="C929" t="s">
        <v>4842</v>
      </c>
      <c r="D929">
        <v>312.8</v>
      </c>
      <c r="E929" t="s">
        <v>4845</v>
      </c>
      <c r="F929">
        <v>6.5</v>
      </c>
      <c r="G929">
        <v>0</v>
      </c>
      <c r="H929">
        <v>1</v>
      </c>
      <c r="I929" t="s">
        <v>6220</v>
      </c>
      <c r="J929" t="s">
        <v>6770</v>
      </c>
      <c r="K929" t="s">
        <v>6860</v>
      </c>
      <c r="L929" t="s">
        <v>6861</v>
      </c>
      <c r="M929" t="s">
        <v>6882</v>
      </c>
      <c r="N929">
        <v>8</v>
      </c>
      <c r="O929" t="s">
        <v>6941</v>
      </c>
      <c r="P929" t="s">
        <v>7796</v>
      </c>
      <c r="Q929">
        <v>6</v>
      </c>
      <c r="R929">
        <v>2</v>
      </c>
      <c r="S929">
        <v>1.74</v>
      </c>
      <c r="T929">
        <v>1.76</v>
      </c>
      <c r="U929">
        <v>488.03</v>
      </c>
      <c r="V929">
        <v>92.14</v>
      </c>
      <c r="W929">
        <v>4.5</v>
      </c>
      <c r="Y929">
        <v>5.96</v>
      </c>
      <c r="Z929">
        <v>3</v>
      </c>
      <c r="AA929" t="s">
        <v>4250</v>
      </c>
      <c r="AB929">
        <v>0</v>
      </c>
      <c r="AC929">
        <v>3</v>
      </c>
      <c r="AD929">
        <v>4.5141666666666671</v>
      </c>
      <c r="AF929" t="s">
        <v>7949</v>
      </c>
      <c r="AI929">
        <v>0</v>
      </c>
      <c r="AJ929">
        <v>0</v>
      </c>
    </row>
    <row r="930" spans="1:38" x14ac:dyDescent="0.25">
      <c r="A930" t="s">
        <v>6071</v>
      </c>
      <c r="B930" t="s">
        <v>4839</v>
      </c>
      <c r="C930" t="s">
        <v>4842</v>
      </c>
      <c r="D930">
        <v>313</v>
      </c>
      <c r="E930" t="s">
        <v>4845</v>
      </c>
      <c r="F930">
        <v>6.5</v>
      </c>
      <c r="G930">
        <v>0</v>
      </c>
      <c r="H930">
        <v>1</v>
      </c>
      <c r="I930" t="s">
        <v>6220</v>
      </c>
      <c r="J930" t="s">
        <v>6771</v>
      </c>
      <c r="K930" t="s">
        <v>6860</v>
      </c>
      <c r="L930" t="s">
        <v>6861</v>
      </c>
      <c r="M930" t="s">
        <v>6907</v>
      </c>
      <c r="N930">
        <v>9</v>
      </c>
      <c r="O930" t="s">
        <v>6972</v>
      </c>
      <c r="P930" t="s">
        <v>7797</v>
      </c>
      <c r="Q930">
        <v>6</v>
      </c>
      <c r="R930">
        <v>2</v>
      </c>
      <c r="S930">
        <v>2.62</v>
      </c>
      <c r="T930">
        <v>2.68</v>
      </c>
      <c r="U930">
        <v>398.85</v>
      </c>
      <c r="V930">
        <v>98.83</v>
      </c>
      <c r="W930">
        <v>3.01</v>
      </c>
      <c r="X930">
        <v>10.72</v>
      </c>
      <c r="Y930">
        <v>6.54</v>
      </c>
      <c r="Z930">
        <v>2</v>
      </c>
      <c r="AA930" t="s">
        <v>4250</v>
      </c>
      <c r="AB930">
        <v>0</v>
      </c>
      <c r="AC930">
        <v>2</v>
      </c>
      <c r="AD930">
        <v>4.6181666666666663</v>
      </c>
      <c r="AF930" t="s">
        <v>7949</v>
      </c>
      <c r="AI930">
        <v>0</v>
      </c>
      <c r="AJ930">
        <v>0</v>
      </c>
    </row>
    <row r="931" spans="1:38" x14ac:dyDescent="0.25">
      <c r="A931" t="s">
        <v>6071</v>
      </c>
      <c r="B931" t="s">
        <v>4839</v>
      </c>
      <c r="C931" t="s">
        <v>4842</v>
      </c>
      <c r="D931">
        <v>313</v>
      </c>
      <c r="E931" t="s">
        <v>4845</v>
      </c>
      <c r="F931">
        <v>6.5</v>
      </c>
      <c r="G931">
        <v>0</v>
      </c>
      <c r="H931">
        <v>1</v>
      </c>
      <c r="I931" t="s">
        <v>6220</v>
      </c>
      <c r="J931" t="s">
        <v>6772</v>
      </c>
      <c r="K931" t="s">
        <v>6860</v>
      </c>
      <c r="L931" t="s">
        <v>6861</v>
      </c>
      <c r="M931" t="s">
        <v>6908</v>
      </c>
      <c r="N931">
        <v>8</v>
      </c>
      <c r="O931" t="s">
        <v>6973</v>
      </c>
      <c r="P931" t="s">
        <v>7797</v>
      </c>
      <c r="Q931">
        <v>6</v>
      </c>
      <c r="R931">
        <v>2</v>
      </c>
      <c r="S931">
        <v>2.62</v>
      </c>
      <c r="T931">
        <v>2.68</v>
      </c>
      <c r="U931">
        <v>398.85</v>
      </c>
      <c r="V931">
        <v>98.83</v>
      </c>
      <c r="W931">
        <v>3.01</v>
      </c>
      <c r="X931">
        <v>10.72</v>
      </c>
      <c r="Y931">
        <v>6.54</v>
      </c>
      <c r="Z931">
        <v>2</v>
      </c>
      <c r="AA931" t="s">
        <v>4250</v>
      </c>
      <c r="AB931">
        <v>0</v>
      </c>
      <c r="AC931">
        <v>2</v>
      </c>
      <c r="AD931">
        <v>4.6181666666666663</v>
      </c>
      <c r="AF931" t="s">
        <v>7949</v>
      </c>
      <c r="AI931">
        <v>0</v>
      </c>
      <c r="AJ931">
        <v>0</v>
      </c>
    </row>
    <row r="932" spans="1:38" x14ac:dyDescent="0.25">
      <c r="A932" t="s">
        <v>6072</v>
      </c>
      <c r="B932" t="s">
        <v>4839</v>
      </c>
      <c r="C932" t="s">
        <v>4842</v>
      </c>
      <c r="D932">
        <v>313</v>
      </c>
      <c r="E932" t="s">
        <v>4845</v>
      </c>
      <c r="F932">
        <v>6.5</v>
      </c>
      <c r="G932">
        <v>0</v>
      </c>
      <c r="H932">
        <v>1</v>
      </c>
      <c r="I932" t="s">
        <v>6220</v>
      </c>
      <c r="J932" t="s">
        <v>6773</v>
      </c>
      <c r="K932" t="s">
        <v>6860</v>
      </c>
      <c r="L932" t="s">
        <v>6861</v>
      </c>
      <c r="M932" t="s">
        <v>6882</v>
      </c>
      <c r="N932">
        <v>8</v>
      </c>
      <c r="O932" t="s">
        <v>6941</v>
      </c>
      <c r="P932" t="s">
        <v>7798</v>
      </c>
      <c r="Q932">
        <v>5</v>
      </c>
      <c r="R932">
        <v>3</v>
      </c>
      <c r="S932">
        <v>-0.26</v>
      </c>
      <c r="T932">
        <v>-0.23</v>
      </c>
      <c r="U932">
        <v>419.43</v>
      </c>
      <c r="V932">
        <v>108.35</v>
      </c>
      <c r="W932">
        <v>1.79</v>
      </c>
      <c r="X932">
        <v>11.43</v>
      </c>
      <c r="Y932">
        <v>6.15</v>
      </c>
      <c r="Z932">
        <v>1</v>
      </c>
      <c r="AA932" t="s">
        <v>4250</v>
      </c>
      <c r="AB932">
        <v>0</v>
      </c>
      <c r="AC932">
        <v>3</v>
      </c>
      <c r="AD932">
        <v>4.1305000000000014</v>
      </c>
      <c r="AF932" t="s">
        <v>7949</v>
      </c>
      <c r="AI932">
        <v>0</v>
      </c>
      <c r="AJ932">
        <v>0</v>
      </c>
    </row>
    <row r="933" spans="1:38" x14ac:dyDescent="0.25">
      <c r="A933" t="s">
        <v>6073</v>
      </c>
      <c r="B933" t="s">
        <v>4839</v>
      </c>
      <c r="C933" t="s">
        <v>4842</v>
      </c>
      <c r="D933">
        <v>315</v>
      </c>
      <c r="E933" t="s">
        <v>4845</v>
      </c>
      <c r="F933">
        <v>6.5</v>
      </c>
      <c r="G933">
        <v>0</v>
      </c>
      <c r="H933">
        <v>1</v>
      </c>
      <c r="I933" t="s">
        <v>6220</v>
      </c>
      <c r="K933" t="s">
        <v>6860</v>
      </c>
      <c r="L933" t="s">
        <v>6861</v>
      </c>
      <c r="M933" t="s">
        <v>6864</v>
      </c>
      <c r="N933">
        <v>9</v>
      </c>
      <c r="O933" t="s">
        <v>6938</v>
      </c>
      <c r="P933" t="s">
        <v>7799</v>
      </c>
      <c r="Q933">
        <v>7</v>
      </c>
      <c r="R933">
        <v>5</v>
      </c>
      <c r="S933">
        <v>3.63</v>
      </c>
      <c r="T933">
        <v>3.64</v>
      </c>
      <c r="U933">
        <v>701.93</v>
      </c>
      <c r="V933">
        <v>174.01</v>
      </c>
      <c r="W933">
        <v>3.77</v>
      </c>
      <c r="X933">
        <v>13.72</v>
      </c>
      <c r="Y933">
        <v>0</v>
      </c>
      <c r="Z933">
        <v>2</v>
      </c>
      <c r="AA933" t="s">
        <v>4250</v>
      </c>
      <c r="AB933">
        <v>1</v>
      </c>
      <c r="AC933">
        <v>17</v>
      </c>
      <c r="AD933">
        <v>1.865</v>
      </c>
      <c r="AF933" t="s">
        <v>7949</v>
      </c>
      <c r="AI933">
        <v>0</v>
      </c>
      <c r="AJ933">
        <v>0</v>
      </c>
      <c r="AK933" t="s">
        <v>7968</v>
      </c>
      <c r="AL933" t="s">
        <v>7968</v>
      </c>
    </row>
    <row r="934" spans="1:38" x14ac:dyDescent="0.25">
      <c r="A934" t="s">
        <v>6074</v>
      </c>
      <c r="B934" t="s">
        <v>4839</v>
      </c>
      <c r="C934" t="s">
        <v>4842</v>
      </c>
      <c r="D934">
        <v>320</v>
      </c>
      <c r="E934" t="s">
        <v>4845</v>
      </c>
      <c r="F934">
        <v>6.5</v>
      </c>
      <c r="G934">
        <v>0</v>
      </c>
      <c r="H934">
        <v>1</v>
      </c>
      <c r="I934" t="s">
        <v>6220</v>
      </c>
      <c r="K934" t="s">
        <v>6860</v>
      </c>
      <c r="L934" t="s">
        <v>6861</v>
      </c>
      <c r="M934" t="s">
        <v>6900</v>
      </c>
      <c r="N934">
        <v>9</v>
      </c>
      <c r="O934" t="s">
        <v>6962</v>
      </c>
      <c r="P934" t="s">
        <v>7800</v>
      </c>
      <c r="Q934">
        <v>2</v>
      </c>
      <c r="R934">
        <v>2</v>
      </c>
      <c r="S934">
        <v>4.24</v>
      </c>
      <c r="T934">
        <v>4.24</v>
      </c>
      <c r="U934">
        <v>341.84</v>
      </c>
      <c r="V934">
        <v>56.19</v>
      </c>
      <c r="W934">
        <v>3.85</v>
      </c>
      <c r="Y934">
        <v>5.08</v>
      </c>
      <c r="Z934">
        <v>2</v>
      </c>
      <c r="AA934" t="s">
        <v>4250</v>
      </c>
      <c r="AB934">
        <v>0</v>
      </c>
      <c r="AC934">
        <v>3</v>
      </c>
      <c r="AD934">
        <v>3.88</v>
      </c>
      <c r="AF934" t="s">
        <v>7949</v>
      </c>
      <c r="AI934">
        <v>0</v>
      </c>
      <c r="AJ934">
        <v>0</v>
      </c>
      <c r="AK934" t="s">
        <v>7981</v>
      </c>
      <c r="AL934" t="s">
        <v>7981</v>
      </c>
    </row>
    <row r="935" spans="1:38" x14ac:dyDescent="0.25">
      <c r="A935" t="s">
        <v>6075</v>
      </c>
      <c r="B935" t="s">
        <v>4839</v>
      </c>
      <c r="C935" t="s">
        <v>4842</v>
      </c>
      <c r="D935">
        <v>320</v>
      </c>
      <c r="E935" t="s">
        <v>4845</v>
      </c>
      <c r="F935">
        <v>6.5</v>
      </c>
      <c r="G935">
        <v>0</v>
      </c>
      <c r="H935">
        <v>1</v>
      </c>
      <c r="I935" t="s">
        <v>6220</v>
      </c>
      <c r="K935" t="s">
        <v>6860</v>
      </c>
      <c r="L935" t="s">
        <v>6861</v>
      </c>
      <c r="M935" t="s">
        <v>6892</v>
      </c>
      <c r="N935">
        <v>9</v>
      </c>
      <c r="O935" t="s">
        <v>6951</v>
      </c>
      <c r="P935" t="s">
        <v>7801</v>
      </c>
      <c r="Q935">
        <v>5</v>
      </c>
      <c r="R935">
        <v>3</v>
      </c>
      <c r="S935">
        <v>5.75</v>
      </c>
      <c r="T935">
        <v>5.76</v>
      </c>
      <c r="U935">
        <v>598.79</v>
      </c>
      <c r="V935">
        <v>101.98</v>
      </c>
      <c r="W935">
        <v>4</v>
      </c>
      <c r="X935">
        <v>13.58</v>
      </c>
      <c r="Y935">
        <v>6.63</v>
      </c>
      <c r="Z935">
        <v>3</v>
      </c>
      <c r="AA935" t="s">
        <v>4250</v>
      </c>
      <c r="AB935">
        <v>1</v>
      </c>
      <c r="AC935">
        <v>13</v>
      </c>
      <c r="AD935">
        <v>1.767333333333333</v>
      </c>
      <c r="AF935" t="s">
        <v>7949</v>
      </c>
      <c r="AI935">
        <v>0</v>
      </c>
      <c r="AJ935">
        <v>0</v>
      </c>
      <c r="AK935" t="s">
        <v>7976</v>
      </c>
      <c r="AL935" t="s">
        <v>7976</v>
      </c>
    </row>
    <row r="936" spans="1:38" x14ac:dyDescent="0.25">
      <c r="A936" t="s">
        <v>6076</v>
      </c>
      <c r="B936" t="s">
        <v>4839</v>
      </c>
      <c r="C936" t="s">
        <v>4842</v>
      </c>
      <c r="D936">
        <v>323</v>
      </c>
      <c r="E936" t="s">
        <v>4845</v>
      </c>
      <c r="F936">
        <v>6.49</v>
      </c>
      <c r="G936">
        <v>0.05</v>
      </c>
      <c r="H936">
        <v>2</v>
      </c>
      <c r="I936" t="s">
        <v>6221</v>
      </c>
      <c r="J936" t="s">
        <v>6774</v>
      </c>
      <c r="K936" t="s">
        <v>6860</v>
      </c>
      <c r="L936" t="s">
        <v>6861</v>
      </c>
      <c r="M936" t="s">
        <v>6874</v>
      </c>
      <c r="N936">
        <v>8</v>
      </c>
      <c r="O936" t="s">
        <v>6931</v>
      </c>
      <c r="P936" t="s">
        <v>7802</v>
      </c>
      <c r="Q936">
        <v>7</v>
      </c>
      <c r="R936">
        <v>2</v>
      </c>
      <c r="S936">
        <v>3.16</v>
      </c>
      <c r="T936">
        <v>3.16</v>
      </c>
      <c r="U936">
        <v>461.54</v>
      </c>
      <c r="V936">
        <v>112.18</v>
      </c>
      <c r="W936">
        <v>3.5</v>
      </c>
      <c r="Y936">
        <v>0</v>
      </c>
      <c r="Z936">
        <v>3</v>
      </c>
      <c r="AA936" t="s">
        <v>4250</v>
      </c>
      <c r="AB936">
        <v>0</v>
      </c>
      <c r="AC936">
        <v>4</v>
      </c>
      <c r="AD936">
        <v>3.3753809523809521</v>
      </c>
      <c r="AF936" t="s">
        <v>7949</v>
      </c>
      <c r="AI936">
        <v>0</v>
      </c>
      <c r="AJ936">
        <v>0</v>
      </c>
    </row>
    <row r="937" spans="1:38" x14ac:dyDescent="0.25">
      <c r="A937" t="s">
        <v>6077</v>
      </c>
      <c r="B937" t="s">
        <v>4839</v>
      </c>
      <c r="C937" t="s">
        <v>4842</v>
      </c>
      <c r="D937">
        <v>326</v>
      </c>
      <c r="E937" t="s">
        <v>4845</v>
      </c>
      <c r="F937">
        <v>6.49</v>
      </c>
      <c r="G937">
        <v>0.46</v>
      </c>
      <c r="H937">
        <v>2</v>
      </c>
      <c r="I937" t="s">
        <v>6221</v>
      </c>
      <c r="J937" t="s">
        <v>6775</v>
      </c>
      <c r="K937" t="s">
        <v>6860</v>
      </c>
      <c r="L937" t="s">
        <v>6861</v>
      </c>
      <c r="M937" t="s">
        <v>6893</v>
      </c>
      <c r="N937">
        <v>8</v>
      </c>
      <c r="O937" t="s">
        <v>6952</v>
      </c>
      <c r="P937" t="s">
        <v>7803</v>
      </c>
      <c r="Q937">
        <v>5</v>
      </c>
      <c r="R937">
        <v>2</v>
      </c>
      <c r="S937">
        <v>3.91</v>
      </c>
      <c r="T937">
        <v>3.91</v>
      </c>
      <c r="U937">
        <v>414.46</v>
      </c>
      <c r="V937">
        <v>99.29</v>
      </c>
      <c r="W937">
        <v>3.16</v>
      </c>
      <c r="Y937">
        <v>0</v>
      </c>
      <c r="Z937">
        <v>3</v>
      </c>
      <c r="AA937" t="s">
        <v>4250</v>
      </c>
      <c r="AB937">
        <v>0</v>
      </c>
      <c r="AC937">
        <v>3</v>
      </c>
      <c r="AD937">
        <v>3.3913333333333329</v>
      </c>
      <c r="AF937" t="s">
        <v>7949</v>
      </c>
      <c r="AI937">
        <v>0</v>
      </c>
      <c r="AJ937">
        <v>0</v>
      </c>
    </row>
    <row r="938" spans="1:38" x14ac:dyDescent="0.25">
      <c r="A938" t="s">
        <v>6077</v>
      </c>
      <c r="B938" t="s">
        <v>4839</v>
      </c>
      <c r="C938" t="s">
        <v>4842</v>
      </c>
      <c r="D938">
        <v>910</v>
      </c>
      <c r="E938" t="s">
        <v>4845</v>
      </c>
      <c r="F938">
        <v>6.04</v>
      </c>
      <c r="G938">
        <v>0.46</v>
      </c>
      <c r="H938">
        <v>2</v>
      </c>
      <c r="I938" t="s">
        <v>6221</v>
      </c>
      <c r="J938" t="s">
        <v>6776</v>
      </c>
      <c r="K938" t="s">
        <v>6860</v>
      </c>
      <c r="L938" t="s">
        <v>6861</v>
      </c>
      <c r="M938" t="s">
        <v>6893</v>
      </c>
      <c r="N938">
        <v>8</v>
      </c>
      <c r="O938" t="s">
        <v>6952</v>
      </c>
      <c r="P938" t="s">
        <v>7803</v>
      </c>
      <c r="Q938">
        <v>5</v>
      </c>
      <c r="R938">
        <v>2</v>
      </c>
      <c r="S938">
        <v>3.91</v>
      </c>
      <c r="T938">
        <v>3.91</v>
      </c>
      <c r="U938">
        <v>414.46</v>
      </c>
      <c r="V938">
        <v>99.29</v>
      </c>
      <c r="W938">
        <v>3.16</v>
      </c>
      <c r="Y938">
        <v>0</v>
      </c>
      <c r="Z938">
        <v>3</v>
      </c>
      <c r="AA938" t="s">
        <v>4250</v>
      </c>
      <c r="AB938">
        <v>0</v>
      </c>
      <c r="AC938">
        <v>3</v>
      </c>
      <c r="AD938">
        <v>3.3913333333333329</v>
      </c>
      <c r="AF938" t="s">
        <v>7949</v>
      </c>
      <c r="AI938">
        <v>0</v>
      </c>
      <c r="AJ938">
        <v>0</v>
      </c>
    </row>
    <row r="939" spans="1:38" x14ac:dyDescent="0.25">
      <c r="A939" t="s">
        <v>6078</v>
      </c>
      <c r="B939" t="s">
        <v>4839</v>
      </c>
      <c r="C939" t="s">
        <v>4842</v>
      </c>
      <c r="D939">
        <v>327</v>
      </c>
      <c r="E939" t="s">
        <v>4845</v>
      </c>
      <c r="F939">
        <v>6.49</v>
      </c>
      <c r="G939">
        <v>0.15</v>
      </c>
      <c r="H939">
        <v>2</v>
      </c>
      <c r="I939" t="s">
        <v>6220</v>
      </c>
      <c r="J939" t="s">
        <v>6777</v>
      </c>
      <c r="K939" t="s">
        <v>6860</v>
      </c>
      <c r="L939" t="s">
        <v>6861</v>
      </c>
      <c r="M939" t="s">
        <v>6874</v>
      </c>
      <c r="N939">
        <v>8</v>
      </c>
      <c r="O939" t="s">
        <v>6931</v>
      </c>
      <c r="P939" t="s">
        <v>7804</v>
      </c>
      <c r="Q939">
        <v>5</v>
      </c>
      <c r="R939">
        <v>2</v>
      </c>
      <c r="S939">
        <v>3.42</v>
      </c>
      <c r="T939">
        <v>3.42</v>
      </c>
      <c r="U939">
        <v>444.56</v>
      </c>
      <c r="V939">
        <v>86.15</v>
      </c>
      <c r="W939">
        <v>3.99</v>
      </c>
      <c r="Y939">
        <v>4.8099999999999996</v>
      </c>
      <c r="Z939">
        <v>3</v>
      </c>
      <c r="AA939" t="s">
        <v>4250</v>
      </c>
      <c r="AB939">
        <v>0</v>
      </c>
      <c r="AC939">
        <v>3</v>
      </c>
      <c r="AD939">
        <v>3.976</v>
      </c>
      <c r="AF939" t="s">
        <v>7949</v>
      </c>
      <c r="AI939">
        <v>0</v>
      </c>
      <c r="AJ939">
        <v>0</v>
      </c>
    </row>
    <row r="940" spans="1:38" x14ac:dyDescent="0.25">
      <c r="A940" t="s">
        <v>6079</v>
      </c>
      <c r="B940" t="s">
        <v>4839</v>
      </c>
      <c r="C940" t="s">
        <v>4842</v>
      </c>
      <c r="D940">
        <v>329.9</v>
      </c>
      <c r="E940" t="s">
        <v>4845</v>
      </c>
      <c r="F940">
        <v>6.48</v>
      </c>
      <c r="G940">
        <v>0.6</v>
      </c>
      <c r="H940">
        <v>2</v>
      </c>
      <c r="I940" t="s">
        <v>6221</v>
      </c>
      <c r="J940" t="s">
        <v>6778</v>
      </c>
      <c r="K940" t="s">
        <v>6860</v>
      </c>
      <c r="L940" t="s">
        <v>6861</v>
      </c>
      <c r="M940" t="s">
        <v>6874</v>
      </c>
      <c r="N940">
        <v>8</v>
      </c>
      <c r="O940" t="s">
        <v>6931</v>
      </c>
      <c r="P940" t="s">
        <v>7805</v>
      </c>
      <c r="Q940">
        <v>6</v>
      </c>
      <c r="R940">
        <v>3</v>
      </c>
      <c r="S940">
        <v>4.34</v>
      </c>
      <c r="T940">
        <v>4.34</v>
      </c>
      <c r="U940">
        <v>505</v>
      </c>
      <c r="V940">
        <v>114.83</v>
      </c>
      <c r="W940">
        <v>4.16</v>
      </c>
      <c r="X940">
        <v>12.93</v>
      </c>
      <c r="Y940">
        <v>1.9</v>
      </c>
      <c r="Z940">
        <v>4</v>
      </c>
      <c r="AA940" t="s">
        <v>4250</v>
      </c>
      <c r="AB940">
        <v>1</v>
      </c>
      <c r="AC940">
        <v>3</v>
      </c>
      <c r="AD940">
        <v>1.669</v>
      </c>
      <c r="AF940" t="s">
        <v>7949</v>
      </c>
      <c r="AI940">
        <v>0</v>
      </c>
      <c r="AJ940">
        <v>0</v>
      </c>
    </row>
    <row r="941" spans="1:38" x14ac:dyDescent="0.25">
      <c r="A941" t="s">
        <v>6080</v>
      </c>
      <c r="B941" t="s">
        <v>4839</v>
      </c>
      <c r="C941" t="s">
        <v>4842</v>
      </c>
      <c r="D941">
        <v>336</v>
      </c>
      <c r="E941" t="s">
        <v>4845</v>
      </c>
      <c r="F941">
        <v>6.47</v>
      </c>
      <c r="G941">
        <v>0</v>
      </c>
      <c r="H941">
        <v>1</v>
      </c>
      <c r="I941" t="s">
        <v>6220</v>
      </c>
      <c r="K941" t="s">
        <v>6860</v>
      </c>
      <c r="L941" t="s">
        <v>6861</v>
      </c>
      <c r="M941" t="s">
        <v>6884</v>
      </c>
      <c r="N941">
        <v>9</v>
      </c>
      <c r="O941" t="s">
        <v>6943</v>
      </c>
      <c r="P941" t="s">
        <v>7806</v>
      </c>
      <c r="Q941">
        <v>8</v>
      </c>
      <c r="R941">
        <v>3</v>
      </c>
      <c r="S941">
        <v>3.02</v>
      </c>
      <c r="T941">
        <v>3.44</v>
      </c>
      <c r="U941">
        <v>414.47</v>
      </c>
      <c r="V941">
        <v>121.03</v>
      </c>
      <c r="W941">
        <v>1.23</v>
      </c>
      <c r="Y941">
        <v>7.59</v>
      </c>
      <c r="Z941">
        <v>2</v>
      </c>
      <c r="AA941" t="s">
        <v>4250</v>
      </c>
      <c r="AB941">
        <v>0</v>
      </c>
      <c r="AC941">
        <v>3</v>
      </c>
      <c r="AD941">
        <v>3.047595238095238</v>
      </c>
      <c r="AF941" t="s">
        <v>7949</v>
      </c>
      <c r="AI941">
        <v>0</v>
      </c>
      <c r="AJ941">
        <v>0</v>
      </c>
      <c r="AK941" t="s">
        <v>7970</v>
      </c>
      <c r="AL941" t="s">
        <v>7970</v>
      </c>
    </row>
    <row r="942" spans="1:38" x14ac:dyDescent="0.25">
      <c r="A942" t="s">
        <v>6081</v>
      </c>
      <c r="B942" t="s">
        <v>4839</v>
      </c>
      <c r="C942" t="s">
        <v>4842</v>
      </c>
      <c r="D942">
        <v>338</v>
      </c>
      <c r="E942" t="s">
        <v>4845</v>
      </c>
      <c r="F942">
        <v>6.47</v>
      </c>
      <c r="G942">
        <v>0.57999999999999996</v>
      </c>
      <c r="H942">
        <v>2</v>
      </c>
      <c r="I942" t="s">
        <v>6221</v>
      </c>
      <c r="J942" t="s">
        <v>6779</v>
      </c>
      <c r="K942" t="s">
        <v>6860</v>
      </c>
      <c r="L942" t="s">
        <v>6861</v>
      </c>
      <c r="M942" t="s">
        <v>6874</v>
      </c>
      <c r="N942">
        <v>8</v>
      </c>
      <c r="O942" t="s">
        <v>6931</v>
      </c>
      <c r="P942" t="s">
        <v>7807</v>
      </c>
      <c r="Q942">
        <v>6</v>
      </c>
      <c r="R942">
        <v>2</v>
      </c>
      <c r="S942">
        <v>1.58</v>
      </c>
      <c r="T942">
        <v>1.58</v>
      </c>
      <c r="U942">
        <v>431.52</v>
      </c>
      <c r="V942">
        <v>99.04</v>
      </c>
      <c r="W942">
        <v>3.03</v>
      </c>
      <c r="Y942">
        <v>4.0999999999999996</v>
      </c>
      <c r="Z942">
        <v>3</v>
      </c>
      <c r="AA942" t="s">
        <v>4250</v>
      </c>
      <c r="AB942">
        <v>0</v>
      </c>
      <c r="AC942">
        <v>3</v>
      </c>
      <c r="AD942">
        <v>4.6878095238095234</v>
      </c>
      <c r="AF942" t="s">
        <v>7949</v>
      </c>
      <c r="AI942">
        <v>0</v>
      </c>
      <c r="AJ942">
        <v>0</v>
      </c>
    </row>
    <row r="943" spans="1:38" x14ac:dyDescent="0.25">
      <c r="A943" t="s">
        <v>6082</v>
      </c>
      <c r="B943" t="s">
        <v>4839</v>
      </c>
      <c r="C943" t="s">
        <v>4842</v>
      </c>
      <c r="D943">
        <v>340</v>
      </c>
      <c r="E943" t="s">
        <v>4845</v>
      </c>
      <c r="F943">
        <v>6.47</v>
      </c>
      <c r="G943">
        <v>0.42</v>
      </c>
      <c r="H943">
        <v>2</v>
      </c>
      <c r="I943" t="s">
        <v>6221</v>
      </c>
      <c r="J943" t="s">
        <v>6780</v>
      </c>
      <c r="K943" t="s">
        <v>6860</v>
      </c>
      <c r="L943" t="s">
        <v>6861</v>
      </c>
      <c r="M943" t="s">
        <v>6879</v>
      </c>
      <c r="N943">
        <v>8</v>
      </c>
      <c r="O943" t="s">
        <v>6955</v>
      </c>
      <c r="P943" t="s">
        <v>7808</v>
      </c>
      <c r="Q943">
        <v>6</v>
      </c>
      <c r="R943">
        <v>3</v>
      </c>
      <c r="S943">
        <v>2.89</v>
      </c>
      <c r="T943">
        <v>2.89</v>
      </c>
      <c r="U943">
        <v>454.92</v>
      </c>
      <c r="V943">
        <v>119.77</v>
      </c>
      <c r="W943">
        <v>2.31</v>
      </c>
      <c r="Y943">
        <v>0</v>
      </c>
      <c r="Z943">
        <v>2</v>
      </c>
      <c r="AA943" t="s">
        <v>4250</v>
      </c>
      <c r="AB943">
        <v>0</v>
      </c>
      <c r="AC943">
        <v>4</v>
      </c>
      <c r="AD943">
        <v>3.051333333333333</v>
      </c>
      <c r="AF943" t="s">
        <v>7949</v>
      </c>
      <c r="AI943">
        <v>0</v>
      </c>
      <c r="AJ943">
        <v>0</v>
      </c>
    </row>
    <row r="944" spans="1:38" x14ac:dyDescent="0.25">
      <c r="A944" t="s">
        <v>6083</v>
      </c>
      <c r="B944" t="s">
        <v>4839</v>
      </c>
      <c r="C944" t="s">
        <v>4842</v>
      </c>
      <c r="D944">
        <v>342</v>
      </c>
      <c r="E944" t="s">
        <v>4845</v>
      </c>
      <c r="F944">
        <v>6.47</v>
      </c>
      <c r="G944">
        <v>0</v>
      </c>
      <c r="H944">
        <v>1</v>
      </c>
      <c r="I944" t="s">
        <v>6220</v>
      </c>
      <c r="J944" t="s">
        <v>6781</v>
      </c>
      <c r="K944" t="s">
        <v>6860</v>
      </c>
      <c r="L944" t="s">
        <v>6861</v>
      </c>
      <c r="M944" t="s">
        <v>6907</v>
      </c>
      <c r="N944">
        <v>9</v>
      </c>
      <c r="O944" t="s">
        <v>6972</v>
      </c>
      <c r="P944" t="s">
        <v>7809</v>
      </c>
      <c r="Q944">
        <v>7</v>
      </c>
      <c r="R944">
        <v>2</v>
      </c>
      <c r="S944">
        <v>1.54</v>
      </c>
      <c r="T944">
        <v>1.6</v>
      </c>
      <c r="U944">
        <v>375.39</v>
      </c>
      <c r="V944">
        <v>122.62</v>
      </c>
      <c r="W944">
        <v>1.92</v>
      </c>
      <c r="X944">
        <v>10.56</v>
      </c>
      <c r="Y944">
        <v>6.54</v>
      </c>
      <c r="Z944">
        <v>2</v>
      </c>
      <c r="AA944" t="s">
        <v>4250</v>
      </c>
      <c r="AB944">
        <v>0</v>
      </c>
      <c r="AC944">
        <v>2</v>
      </c>
      <c r="AD944">
        <v>4.3900714285714288</v>
      </c>
      <c r="AF944" t="s">
        <v>7949</v>
      </c>
      <c r="AI944">
        <v>0</v>
      </c>
      <c r="AJ944">
        <v>0</v>
      </c>
    </row>
    <row r="945" spans="1:38" x14ac:dyDescent="0.25">
      <c r="A945" t="s">
        <v>6083</v>
      </c>
      <c r="B945" t="s">
        <v>4839</v>
      </c>
      <c r="C945" t="s">
        <v>4842</v>
      </c>
      <c r="D945">
        <v>342</v>
      </c>
      <c r="E945" t="s">
        <v>4845</v>
      </c>
      <c r="F945">
        <v>6.47</v>
      </c>
      <c r="G945">
        <v>0</v>
      </c>
      <c r="H945">
        <v>1</v>
      </c>
      <c r="I945" t="s">
        <v>6220</v>
      </c>
      <c r="J945" t="s">
        <v>6782</v>
      </c>
      <c r="K945" t="s">
        <v>6860</v>
      </c>
      <c r="L945" t="s">
        <v>6861</v>
      </c>
      <c r="M945" t="s">
        <v>6908</v>
      </c>
      <c r="N945">
        <v>8</v>
      </c>
      <c r="O945" t="s">
        <v>6973</v>
      </c>
      <c r="P945" t="s">
        <v>7809</v>
      </c>
      <c r="Q945">
        <v>7</v>
      </c>
      <c r="R945">
        <v>2</v>
      </c>
      <c r="S945">
        <v>1.54</v>
      </c>
      <c r="T945">
        <v>1.6</v>
      </c>
      <c r="U945">
        <v>375.39</v>
      </c>
      <c r="V945">
        <v>122.62</v>
      </c>
      <c r="W945">
        <v>1.92</v>
      </c>
      <c r="X945">
        <v>10.56</v>
      </c>
      <c r="Y945">
        <v>6.54</v>
      </c>
      <c r="Z945">
        <v>2</v>
      </c>
      <c r="AA945" t="s">
        <v>4250</v>
      </c>
      <c r="AB945">
        <v>0</v>
      </c>
      <c r="AC945">
        <v>2</v>
      </c>
      <c r="AD945">
        <v>4.3900714285714288</v>
      </c>
      <c r="AF945" t="s">
        <v>7949</v>
      </c>
      <c r="AI945">
        <v>0</v>
      </c>
      <c r="AJ945">
        <v>0</v>
      </c>
    </row>
    <row r="946" spans="1:38" x14ac:dyDescent="0.25">
      <c r="A946" t="s">
        <v>6084</v>
      </c>
      <c r="B946" t="s">
        <v>4839</v>
      </c>
      <c r="C946" t="s">
        <v>4842</v>
      </c>
      <c r="D946">
        <v>348</v>
      </c>
      <c r="E946" t="s">
        <v>4845</v>
      </c>
      <c r="F946">
        <v>6.46</v>
      </c>
      <c r="G946">
        <v>0</v>
      </c>
      <c r="H946">
        <v>1</v>
      </c>
      <c r="I946" t="s">
        <v>6220</v>
      </c>
      <c r="K946" t="s">
        <v>6860</v>
      </c>
      <c r="L946" t="s">
        <v>6861</v>
      </c>
      <c r="M946" t="s">
        <v>6887</v>
      </c>
      <c r="N946">
        <v>9</v>
      </c>
      <c r="O946" t="s">
        <v>6971</v>
      </c>
      <c r="P946" t="s">
        <v>7810</v>
      </c>
      <c r="Q946">
        <v>5</v>
      </c>
      <c r="R946">
        <v>4</v>
      </c>
      <c r="S946">
        <v>0.98</v>
      </c>
      <c r="T946">
        <v>1.03</v>
      </c>
      <c r="U946">
        <v>396.41</v>
      </c>
      <c r="V946">
        <v>111.8</v>
      </c>
      <c r="W946">
        <v>4.03</v>
      </c>
      <c r="X946">
        <v>10.44</v>
      </c>
      <c r="Y946">
        <v>4.68</v>
      </c>
      <c r="Z946">
        <v>4</v>
      </c>
      <c r="AA946" t="s">
        <v>4250</v>
      </c>
      <c r="AB946">
        <v>0</v>
      </c>
      <c r="AC946">
        <v>3</v>
      </c>
      <c r="AD946">
        <v>4.0132619047619036</v>
      </c>
      <c r="AF946" t="s">
        <v>7949</v>
      </c>
      <c r="AI946">
        <v>0</v>
      </c>
      <c r="AJ946">
        <v>0</v>
      </c>
      <c r="AK946" t="s">
        <v>7987</v>
      </c>
      <c r="AL946" t="s">
        <v>7987</v>
      </c>
    </row>
    <row r="947" spans="1:38" x14ac:dyDescent="0.25">
      <c r="A947" t="s">
        <v>6085</v>
      </c>
      <c r="B947" t="s">
        <v>4839</v>
      </c>
      <c r="C947" t="s">
        <v>4842</v>
      </c>
      <c r="D947">
        <v>350</v>
      </c>
      <c r="E947" t="s">
        <v>4845</v>
      </c>
      <c r="F947">
        <v>6.46</v>
      </c>
      <c r="G947">
        <v>0</v>
      </c>
      <c r="H947">
        <v>1</v>
      </c>
      <c r="I947" t="s">
        <v>6220</v>
      </c>
      <c r="K947" t="s">
        <v>6860</v>
      </c>
      <c r="L947" t="s">
        <v>6861</v>
      </c>
      <c r="M947" t="s">
        <v>6900</v>
      </c>
      <c r="N947">
        <v>9</v>
      </c>
      <c r="O947" t="s">
        <v>6962</v>
      </c>
      <c r="P947" t="s">
        <v>7811</v>
      </c>
      <c r="Q947">
        <v>2</v>
      </c>
      <c r="R947">
        <v>2</v>
      </c>
      <c r="S947">
        <v>4.2699999999999996</v>
      </c>
      <c r="T947">
        <v>4.28</v>
      </c>
      <c r="U947">
        <v>353.85</v>
      </c>
      <c r="V947">
        <v>56.19</v>
      </c>
      <c r="W947">
        <v>4</v>
      </c>
      <c r="Y947">
        <v>5.09</v>
      </c>
      <c r="Z947">
        <v>2</v>
      </c>
      <c r="AA947" t="s">
        <v>4250</v>
      </c>
      <c r="AB947">
        <v>0</v>
      </c>
      <c r="AC947">
        <v>4</v>
      </c>
      <c r="AD947">
        <v>3.86</v>
      </c>
      <c r="AF947" t="s">
        <v>7949</v>
      </c>
      <c r="AI947">
        <v>0</v>
      </c>
      <c r="AJ947">
        <v>0</v>
      </c>
      <c r="AK947" t="s">
        <v>7981</v>
      </c>
      <c r="AL947" t="s">
        <v>7981</v>
      </c>
    </row>
    <row r="948" spans="1:38" x14ac:dyDescent="0.25">
      <c r="A948" t="s">
        <v>6086</v>
      </c>
      <c r="B948" t="s">
        <v>4839</v>
      </c>
      <c r="C948" t="s">
        <v>4842</v>
      </c>
      <c r="D948">
        <v>350</v>
      </c>
      <c r="E948" t="s">
        <v>4845</v>
      </c>
      <c r="F948">
        <v>6.46</v>
      </c>
      <c r="G948">
        <v>0</v>
      </c>
      <c r="H948">
        <v>1</v>
      </c>
      <c r="I948" t="s">
        <v>6220</v>
      </c>
      <c r="K948" t="s">
        <v>6860</v>
      </c>
      <c r="L948" t="s">
        <v>6861</v>
      </c>
      <c r="M948" t="s">
        <v>6887</v>
      </c>
      <c r="N948">
        <v>9</v>
      </c>
      <c r="O948" t="s">
        <v>6946</v>
      </c>
      <c r="P948" t="s">
        <v>7812</v>
      </c>
      <c r="Q948">
        <v>3</v>
      </c>
      <c r="R948">
        <v>2</v>
      </c>
      <c r="S948">
        <v>1.45</v>
      </c>
      <c r="T948">
        <v>1.99</v>
      </c>
      <c r="U948">
        <v>318.38</v>
      </c>
      <c r="V948">
        <v>79.98</v>
      </c>
      <c r="W948">
        <v>2.83</v>
      </c>
      <c r="Y948">
        <v>7.81</v>
      </c>
      <c r="Z948">
        <v>2</v>
      </c>
      <c r="AA948" t="s">
        <v>4250</v>
      </c>
      <c r="AB948">
        <v>0</v>
      </c>
      <c r="AC948">
        <v>2</v>
      </c>
      <c r="AD948">
        <v>5.5</v>
      </c>
      <c r="AF948" t="s">
        <v>7949</v>
      </c>
      <c r="AI948">
        <v>0</v>
      </c>
      <c r="AJ948">
        <v>0</v>
      </c>
      <c r="AK948" t="s">
        <v>7973</v>
      </c>
      <c r="AL948" t="s">
        <v>7973</v>
      </c>
    </row>
    <row r="949" spans="1:38" x14ac:dyDescent="0.25">
      <c r="A949" t="s">
        <v>6087</v>
      </c>
      <c r="B949" t="s">
        <v>4839</v>
      </c>
      <c r="C949" t="s">
        <v>4842</v>
      </c>
      <c r="D949">
        <v>351</v>
      </c>
      <c r="E949" t="s">
        <v>4845</v>
      </c>
      <c r="F949">
        <v>6.46</v>
      </c>
      <c r="G949">
        <v>0.62</v>
      </c>
      <c r="H949">
        <v>2</v>
      </c>
      <c r="I949" t="s">
        <v>6220</v>
      </c>
      <c r="J949" t="s">
        <v>6783</v>
      </c>
      <c r="K949" t="s">
        <v>6860</v>
      </c>
      <c r="L949" t="s">
        <v>6861</v>
      </c>
      <c r="M949" t="s">
        <v>6874</v>
      </c>
      <c r="N949">
        <v>8</v>
      </c>
      <c r="O949" t="s">
        <v>6931</v>
      </c>
      <c r="P949" t="s">
        <v>7813</v>
      </c>
      <c r="Q949">
        <v>5</v>
      </c>
      <c r="R949">
        <v>2</v>
      </c>
      <c r="S949">
        <v>4.2699999999999996</v>
      </c>
      <c r="T949">
        <v>4.2699999999999996</v>
      </c>
      <c r="U949">
        <v>480.59</v>
      </c>
      <c r="V949">
        <v>86.15</v>
      </c>
      <c r="W949">
        <v>4.78</v>
      </c>
      <c r="Y949">
        <v>5.33</v>
      </c>
      <c r="Z949">
        <v>4</v>
      </c>
      <c r="AA949" t="s">
        <v>4250</v>
      </c>
      <c r="AB949">
        <v>0</v>
      </c>
      <c r="AC949">
        <v>3</v>
      </c>
      <c r="AD949">
        <v>3.0036428571428582</v>
      </c>
      <c r="AF949" t="s">
        <v>7949</v>
      </c>
      <c r="AI949">
        <v>0</v>
      </c>
      <c r="AJ949">
        <v>0</v>
      </c>
    </row>
    <row r="950" spans="1:38" x14ac:dyDescent="0.25">
      <c r="A950" t="s">
        <v>6088</v>
      </c>
      <c r="B950" t="s">
        <v>4839</v>
      </c>
      <c r="C950" t="s">
        <v>4842</v>
      </c>
      <c r="D950">
        <v>354</v>
      </c>
      <c r="E950" t="s">
        <v>4845</v>
      </c>
      <c r="F950">
        <v>6.45</v>
      </c>
      <c r="G950">
        <v>0.68</v>
      </c>
      <c r="H950">
        <v>2</v>
      </c>
      <c r="I950" t="s">
        <v>6220</v>
      </c>
      <c r="J950" t="s">
        <v>6784</v>
      </c>
      <c r="K950" t="s">
        <v>6860</v>
      </c>
      <c r="L950" t="s">
        <v>6861</v>
      </c>
      <c r="M950" t="s">
        <v>6899</v>
      </c>
      <c r="N950">
        <v>8</v>
      </c>
      <c r="O950" t="s">
        <v>6961</v>
      </c>
      <c r="P950" t="s">
        <v>7814</v>
      </c>
      <c r="Q950">
        <v>6</v>
      </c>
      <c r="R950">
        <v>3</v>
      </c>
      <c r="S950">
        <v>1.77</v>
      </c>
      <c r="T950">
        <v>1.77</v>
      </c>
      <c r="U950">
        <v>487.44</v>
      </c>
      <c r="V950">
        <v>124.48</v>
      </c>
      <c r="W950">
        <v>1.89</v>
      </c>
      <c r="X950">
        <v>10.16</v>
      </c>
      <c r="Y950">
        <v>0.16</v>
      </c>
      <c r="Z950">
        <v>2</v>
      </c>
      <c r="AA950" t="s">
        <v>4250</v>
      </c>
      <c r="AB950">
        <v>0</v>
      </c>
      <c r="AC950">
        <v>3</v>
      </c>
      <c r="AD950">
        <v>3.2563809523809528</v>
      </c>
      <c r="AF950" t="s">
        <v>7949</v>
      </c>
      <c r="AI950">
        <v>0</v>
      </c>
      <c r="AJ950">
        <v>0</v>
      </c>
    </row>
    <row r="951" spans="1:38" x14ac:dyDescent="0.25">
      <c r="A951" t="s">
        <v>6089</v>
      </c>
      <c r="B951" t="s">
        <v>4839</v>
      </c>
      <c r="C951" t="s">
        <v>4842</v>
      </c>
      <c r="D951">
        <v>358.6</v>
      </c>
      <c r="E951" t="s">
        <v>4845</v>
      </c>
      <c r="F951">
        <v>6.45</v>
      </c>
      <c r="G951">
        <v>0.6</v>
      </c>
      <c r="H951">
        <v>2</v>
      </c>
      <c r="I951" t="s">
        <v>6220</v>
      </c>
      <c r="J951" t="s">
        <v>6785</v>
      </c>
      <c r="K951" t="s">
        <v>6860</v>
      </c>
      <c r="L951" t="s">
        <v>6861</v>
      </c>
      <c r="M951" t="s">
        <v>6893</v>
      </c>
      <c r="N951">
        <v>8</v>
      </c>
      <c r="O951" t="s">
        <v>6952</v>
      </c>
      <c r="P951" t="s">
        <v>7815</v>
      </c>
      <c r="Q951">
        <v>7</v>
      </c>
      <c r="R951">
        <v>2</v>
      </c>
      <c r="S951">
        <v>4.0999999999999996</v>
      </c>
      <c r="T951">
        <v>4.0999999999999996</v>
      </c>
      <c r="U951">
        <v>480.02</v>
      </c>
      <c r="V951">
        <v>112.18</v>
      </c>
      <c r="W951">
        <v>4.26</v>
      </c>
      <c r="Y951">
        <v>0</v>
      </c>
      <c r="Z951">
        <v>3</v>
      </c>
      <c r="AA951" t="s">
        <v>4250</v>
      </c>
      <c r="AB951">
        <v>0</v>
      </c>
      <c r="AC951">
        <v>4</v>
      </c>
      <c r="AD951">
        <v>2.3533809523809519</v>
      </c>
      <c r="AF951" t="s">
        <v>7949</v>
      </c>
      <c r="AI951">
        <v>0</v>
      </c>
      <c r="AJ951">
        <v>0</v>
      </c>
    </row>
    <row r="952" spans="1:38" x14ac:dyDescent="0.25">
      <c r="A952" t="s">
        <v>6090</v>
      </c>
      <c r="B952" t="s">
        <v>4839</v>
      </c>
      <c r="C952" t="s">
        <v>4842</v>
      </c>
      <c r="D952">
        <v>365</v>
      </c>
      <c r="E952" t="s">
        <v>4845</v>
      </c>
      <c r="F952">
        <v>6.44</v>
      </c>
      <c r="G952">
        <v>0</v>
      </c>
      <c r="H952">
        <v>1</v>
      </c>
      <c r="I952" t="s">
        <v>6220</v>
      </c>
      <c r="K952" t="s">
        <v>6860</v>
      </c>
      <c r="M952" t="s">
        <v>6875</v>
      </c>
      <c r="N952">
        <v>8</v>
      </c>
      <c r="O952" t="s">
        <v>6932</v>
      </c>
      <c r="P952" t="s">
        <v>7816</v>
      </c>
      <c r="Q952">
        <v>5</v>
      </c>
      <c r="R952">
        <v>3</v>
      </c>
      <c r="S952">
        <v>2.4</v>
      </c>
      <c r="T952">
        <v>2.5</v>
      </c>
      <c r="U952">
        <v>467.54</v>
      </c>
      <c r="V952">
        <v>98.74</v>
      </c>
      <c r="W952">
        <v>1.34</v>
      </c>
      <c r="Y952">
        <v>6.96</v>
      </c>
      <c r="Z952">
        <v>2</v>
      </c>
      <c r="AA952" t="s">
        <v>4250</v>
      </c>
      <c r="AB952">
        <v>0</v>
      </c>
      <c r="AC952">
        <v>7</v>
      </c>
      <c r="AD952">
        <v>3.9071904761904759</v>
      </c>
      <c r="AF952" t="s">
        <v>7949</v>
      </c>
      <c r="AI952">
        <v>0</v>
      </c>
      <c r="AJ952">
        <v>0</v>
      </c>
      <c r="AK952" t="s">
        <v>7966</v>
      </c>
      <c r="AL952" t="s">
        <v>7966</v>
      </c>
    </row>
    <row r="953" spans="1:38" x14ac:dyDescent="0.25">
      <c r="A953" t="s">
        <v>6091</v>
      </c>
      <c r="B953" t="s">
        <v>4839</v>
      </c>
      <c r="C953" t="s">
        <v>4842</v>
      </c>
      <c r="D953">
        <v>370</v>
      </c>
      <c r="E953" t="s">
        <v>4845</v>
      </c>
      <c r="F953">
        <v>6.43</v>
      </c>
      <c r="G953">
        <v>0</v>
      </c>
      <c r="H953">
        <v>1</v>
      </c>
      <c r="I953" t="s">
        <v>6220</v>
      </c>
      <c r="K953" t="s">
        <v>6860</v>
      </c>
      <c r="L953" t="s">
        <v>6861</v>
      </c>
      <c r="M953" t="s">
        <v>6900</v>
      </c>
      <c r="N953">
        <v>9</v>
      </c>
      <c r="O953" t="s">
        <v>6962</v>
      </c>
      <c r="P953" t="s">
        <v>7817</v>
      </c>
      <c r="Q953">
        <v>3</v>
      </c>
      <c r="R953">
        <v>2</v>
      </c>
      <c r="S953">
        <v>0.99</v>
      </c>
      <c r="T953">
        <v>0.99</v>
      </c>
      <c r="U953">
        <v>290.33</v>
      </c>
      <c r="V953">
        <v>79.98</v>
      </c>
      <c r="W953">
        <v>1.8</v>
      </c>
      <c r="Y953">
        <v>4.83</v>
      </c>
      <c r="Z953">
        <v>2</v>
      </c>
      <c r="AA953" t="s">
        <v>4250</v>
      </c>
      <c r="AB953">
        <v>0</v>
      </c>
      <c r="AC953">
        <v>2</v>
      </c>
      <c r="AD953">
        <v>5.5</v>
      </c>
      <c r="AF953" t="s">
        <v>7949</v>
      </c>
      <c r="AI953">
        <v>0</v>
      </c>
      <c r="AJ953">
        <v>0</v>
      </c>
      <c r="AK953" t="s">
        <v>7981</v>
      </c>
      <c r="AL953" t="s">
        <v>7981</v>
      </c>
    </row>
    <row r="954" spans="1:38" x14ac:dyDescent="0.25">
      <c r="A954" t="s">
        <v>6092</v>
      </c>
      <c r="B954" t="s">
        <v>4839</v>
      </c>
      <c r="C954" t="s">
        <v>4842</v>
      </c>
      <c r="D954">
        <v>371</v>
      </c>
      <c r="E954" t="s">
        <v>4845</v>
      </c>
      <c r="F954">
        <v>6.43</v>
      </c>
      <c r="G954">
        <v>0.6</v>
      </c>
      <c r="H954">
        <v>2</v>
      </c>
      <c r="I954" t="s">
        <v>6221</v>
      </c>
      <c r="J954" t="s">
        <v>6786</v>
      </c>
      <c r="K954" t="s">
        <v>6860</v>
      </c>
      <c r="L954" t="s">
        <v>6861</v>
      </c>
      <c r="M954" t="s">
        <v>6879</v>
      </c>
      <c r="N954">
        <v>8</v>
      </c>
      <c r="O954" t="s">
        <v>6955</v>
      </c>
      <c r="P954" t="s">
        <v>7818</v>
      </c>
      <c r="Q954">
        <v>5</v>
      </c>
      <c r="R954">
        <v>4</v>
      </c>
      <c r="S954">
        <v>2.84</v>
      </c>
      <c r="T954">
        <v>2.84</v>
      </c>
      <c r="U954">
        <v>469.34</v>
      </c>
      <c r="V954">
        <v>122.03</v>
      </c>
      <c r="W954">
        <v>2.44</v>
      </c>
      <c r="Y954">
        <v>4.5599999999999996</v>
      </c>
      <c r="Z954">
        <v>2</v>
      </c>
      <c r="AA954" t="s">
        <v>4250</v>
      </c>
      <c r="AB954">
        <v>0</v>
      </c>
      <c r="AC954">
        <v>3</v>
      </c>
      <c r="AD954">
        <v>2.7989999999999999</v>
      </c>
      <c r="AF954" t="s">
        <v>7949</v>
      </c>
      <c r="AI954">
        <v>0</v>
      </c>
      <c r="AJ954">
        <v>0</v>
      </c>
    </row>
    <row r="955" spans="1:38" x14ac:dyDescent="0.25">
      <c r="A955" t="s">
        <v>6093</v>
      </c>
      <c r="B955" t="s">
        <v>4839</v>
      </c>
      <c r="C955" t="s">
        <v>4842</v>
      </c>
      <c r="D955">
        <v>374</v>
      </c>
      <c r="E955" t="s">
        <v>4845</v>
      </c>
      <c r="F955">
        <v>6.43</v>
      </c>
      <c r="G955">
        <v>0</v>
      </c>
      <c r="H955">
        <v>1</v>
      </c>
      <c r="I955" t="s">
        <v>6220</v>
      </c>
      <c r="J955" t="s">
        <v>6787</v>
      </c>
      <c r="K955" t="s">
        <v>6860</v>
      </c>
      <c r="L955" t="s">
        <v>6861</v>
      </c>
      <c r="M955" t="s">
        <v>6882</v>
      </c>
      <c r="N955">
        <v>8</v>
      </c>
      <c r="O955" t="s">
        <v>6941</v>
      </c>
      <c r="P955" t="s">
        <v>7819</v>
      </c>
      <c r="Q955">
        <v>6</v>
      </c>
      <c r="R955">
        <v>2</v>
      </c>
      <c r="S955">
        <v>0.11</v>
      </c>
      <c r="T955">
        <v>0.2</v>
      </c>
      <c r="U955">
        <v>396.93</v>
      </c>
      <c r="V955">
        <v>95.8</v>
      </c>
      <c r="W955">
        <v>2.99</v>
      </c>
      <c r="Y955">
        <v>6.74</v>
      </c>
      <c r="Z955">
        <v>2</v>
      </c>
      <c r="AA955" t="s">
        <v>4250</v>
      </c>
      <c r="AB955">
        <v>0</v>
      </c>
      <c r="AC955">
        <v>2</v>
      </c>
      <c r="AD955">
        <v>5.0428809523809521</v>
      </c>
      <c r="AF955" t="s">
        <v>7949</v>
      </c>
      <c r="AI955">
        <v>0</v>
      </c>
      <c r="AJ955">
        <v>0</v>
      </c>
    </row>
    <row r="956" spans="1:38" x14ac:dyDescent="0.25">
      <c r="A956" t="s">
        <v>6094</v>
      </c>
      <c r="B956" t="s">
        <v>4839</v>
      </c>
      <c r="C956" t="s">
        <v>4842</v>
      </c>
      <c r="D956">
        <v>378</v>
      </c>
      <c r="E956" t="s">
        <v>4845</v>
      </c>
      <c r="F956">
        <v>6.42</v>
      </c>
      <c r="G956">
        <v>0</v>
      </c>
      <c r="H956">
        <v>1</v>
      </c>
      <c r="I956" t="s">
        <v>6220</v>
      </c>
      <c r="J956" t="s">
        <v>6788</v>
      </c>
      <c r="K956" t="s">
        <v>6860</v>
      </c>
      <c r="L956" t="s">
        <v>6861</v>
      </c>
      <c r="M956" t="s">
        <v>6907</v>
      </c>
      <c r="N956">
        <v>9</v>
      </c>
      <c r="O956" t="s">
        <v>6972</v>
      </c>
      <c r="P956" t="s">
        <v>7820</v>
      </c>
      <c r="Q956">
        <v>6</v>
      </c>
      <c r="R956">
        <v>2</v>
      </c>
      <c r="S956">
        <v>2.77</v>
      </c>
      <c r="T956">
        <v>2.83</v>
      </c>
      <c r="U956">
        <v>384.82</v>
      </c>
      <c r="V956">
        <v>98.83</v>
      </c>
      <c r="W956">
        <v>2.7</v>
      </c>
      <c r="X956">
        <v>10.66</v>
      </c>
      <c r="Y956">
        <v>6.54</v>
      </c>
      <c r="Z956">
        <v>2</v>
      </c>
      <c r="AA956" t="s">
        <v>4250</v>
      </c>
      <c r="AB956">
        <v>0</v>
      </c>
      <c r="AC956">
        <v>2</v>
      </c>
      <c r="AD956">
        <v>4.6433809523809524</v>
      </c>
      <c r="AF956" t="s">
        <v>7949</v>
      </c>
      <c r="AI956">
        <v>0</v>
      </c>
      <c r="AJ956">
        <v>0</v>
      </c>
    </row>
    <row r="957" spans="1:38" x14ac:dyDescent="0.25">
      <c r="A957" t="s">
        <v>6094</v>
      </c>
      <c r="B957" t="s">
        <v>4839</v>
      </c>
      <c r="C957" t="s">
        <v>4842</v>
      </c>
      <c r="D957">
        <v>378</v>
      </c>
      <c r="E957" t="s">
        <v>4845</v>
      </c>
      <c r="F957">
        <v>6.42</v>
      </c>
      <c r="G957">
        <v>0</v>
      </c>
      <c r="H957">
        <v>1</v>
      </c>
      <c r="I957" t="s">
        <v>6220</v>
      </c>
      <c r="J957" t="s">
        <v>6789</v>
      </c>
      <c r="K957" t="s">
        <v>6860</v>
      </c>
      <c r="L957" t="s">
        <v>6861</v>
      </c>
      <c r="M957" t="s">
        <v>6908</v>
      </c>
      <c r="N957">
        <v>8</v>
      </c>
      <c r="O957" t="s">
        <v>6973</v>
      </c>
      <c r="P957" t="s">
        <v>7820</v>
      </c>
      <c r="Q957">
        <v>6</v>
      </c>
      <c r="R957">
        <v>2</v>
      </c>
      <c r="S957">
        <v>2.77</v>
      </c>
      <c r="T957">
        <v>2.83</v>
      </c>
      <c r="U957">
        <v>384.82</v>
      </c>
      <c r="V957">
        <v>98.83</v>
      </c>
      <c r="W957">
        <v>2.7</v>
      </c>
      <c r="X957">
        <v>10.66</v>
      </c>
      <c r="Y957">
        <v>6.54</v>
      </c>
      <c r="Z957">
        <v>2</v>
      </c>
      <c r="AA957" t="s">
        <v>4250</v>
      </c>
      <c r="AB957">
        <v>0</v>
      </c>
      <c r="AC957">
        <v>2</v>
      </c>
      <c r="AD957">
        <v>4.6433809523809524</v>
      </c>
      <c r="AF957" t="s">
        <v>7949</v>
      </c>
      <c r="AI957">
        <v>0</v>
      </c>
      <c r="AJ957">
        <v>0</v>
      </c>
    </row>
    <row r="958" spans="1:38" x14ac:dyDescent="0.25">
      <c r="A958" t="s">
        <v>6095</v>
      </c>
      <c r="B958" t="s">
        <v>4839</v>
      </c>
      <c r="C958" t="s">
        <v>4842</v>
      </c>
      <c r="D958">
        <v>390</v>
      </c>
      <c r="E958" t="s">
        <v>4845</v>
      </c>
      <c r="F958">
        <v>6.41</v>
      </c>
      <c r="G958">
        <v>0</v>
      </c>
      <c r="H958">
        <v>1</v>
      </c>
      <c r="I958" t="s">
        <v>6220</v>
      </c>
      <c r="J958" t="s">
        <v>6790</v>
      </c>
      <c r="K958" t="s">
        <v>6860</v>
      </c>
      <c r="L958" t="s">
        <v>6861</v>
      </c>
      <c r="M958" t="s">
        <v>6898</v>
      </c>
      <c r="N958">
        <v>8</v>
      </c>
      <c r="O958" t="s">
        <v>6959</v>
      </c>
      <c r="P958" t="s">
        <v>7821</v>
      </c>
      <c r="Q958">
        <v>5</v>
      </c>
      <c r="R958">
        <v>2</v>
      </c>
      <c r="S958">
        <v>-1.05</v>
      </c>
      <c r="T958">
        <v>-1.04</v>
      </c>
      <c r="U958">
        <v>400.4</v>
      </c>
      <c r="V958">
        <v>80.37</v>
      </c>
      <c r="W958">
        <v>3.87</v>
      </c>
      <c r="X958">
        <v>9.68</v>
      </c>
      <c r="Y958">
        <v>2.81</v>
      </c>
      <c r="Z958">
        <v>2</v>
      </c>
      <c r="AA958" t="s">
        <v>4250</v>
      </c>
      <c r="AB958">
        <v>0</v>
      </c>
      <c r="AC958">
        <v>3</v>
      </c>
      <c r="AD958">
        <v>5.2114285714285717</v>
      </c>
      <c r="AF958" t="s">
        <v>7949</v>
      </c>
      <c r="AI958">
        <v>0</v>
      </c>
      <c r="AJ958">
        <v>0</v>
      </c>
    </row>
    <row r="959" spans="1:38" x14ac:dyDescent="0.25">
      <c r="A959" t="s">
        <v>6096</v>
      </c>
      <c r="B959" t="s">
        <v>4839</v>
      </c>
      <c r="C959" t="s">
        <v>4842</v>
      </c>
      <c r="D959">
        <v>400</v>
      </c>
      <c r="E959" t="s">
        <v>4845</v>
      </c>
      <c r="F959">
        <v>6.4</v>
      </c>
      <c r="G959">
        <v>0</v>
      </c>
      <c r="H959">
        <v>1</v>
      </c>
      <c r="I959" t="s">
        <v>6220</v>
      </c>
      <c r="K959" t="s">
        <v>6860</v>
      </c>
      <c r="L959" t="s">
        <v>6861</v>
      </c>
      <c r="M959" t="s">
        <v>6905</v>
      </c>
      <c r="N959">
        <v>9</v>
      </c>
      <c r="O959" t="s">
        <v>6969</v>
      </c>
      <c r="P959" t="s">
        <v>7822</v>
      </c>
      <c r="Q959">
        <v>9</v>
      </c>
      <c r="R959">
        <v>4</v>
      </c>
      <c r="S959">
        <v>3.99</v>
      </c>
      <c r="T959">
        <v>3.99</v>
      </c>
      <c r="U959">
        <v>732.85</v>
      </c>
      <c r="V959">
        <v>163.37</v>
      </c>
      <c r="W959">
        <v>3.61</v>
      </c>
      <c r="X959">
        <v>13.33</v>
      </c>
      <c r="Y959">
        <v>0</v>
      </c>
      <c r="Z959">
        <v>3</v>
      </c>
      <c r="AA959" t="s">
        <v>4250</v>
      </c>
      <c r="AB959">
        <v>1</v>
      </c>
      <c r="AC959">
        <v>18</v>
      </c>
      <c r="AD959">
        <v>1.51</v>
      </c>
      <c r="AF959" t="s">
        <v>7949</v>
      </c>
      <c r="AI959">
        <v>0</v>
      </c>
      <c r="AJ959">
        <v>0</v>
      </c>
      <c r="AK959" t="s">
        <v>7985</v>
      </c>
      <c r="AL959" t="s">
        <v>7985</v>
      </c>
    </row>
    <row r="960" spans="1:38" x14ac:dyDescent="0.25">
      <c r="A960" t="s">
        <v>6097</v>
      </c>
      <c r="B960" t="s">
        <v>4839</v>
      </c>
      <c r="C960" t="s">
        <v>4842</v>
      </c>
      <c r="D960">
        <v>400</v>
      </c>
      <c r="E960" t="s">
        <v>4845</v>
      </c>
      <c r="F960">
        <v>6.4</v>
      </c>
      <c r="G960">
        <v>0</v>
      </c>
      <c r="H960">
        <v>1</v>
      </c>
      <c r="I960" t="s">
        <v>6220</v>
      </c>
      <c r="K960" t="s">
        <v>6860</v>
      </c>
      <c r="M960" t="s">
        <v>6875</v>
      </c>
      <c r="N960">
        <v>8</v>
      </c>
      <c r="O960" t="s">
        <v>6932</v>
      </c>
      <c r="P960" t="s">
        <v>7823</v>
      </c>
      <c r="Q960">
        <v>6</v>
      </c>
      <c r="R960">
        <v>3</v>
      </c>
      <c r="S960">
        <v>5.76</v>
      </c>
      <c r="T960">
        <v>5.84</v>
      </c>
      <c r="U960">
        <v>691.24</v>
      </c>
      <c r="V960">
        <v>119.05</v>
      </c>
      <c r="W960">
        <v>4.55</v>
      </c>
      <c r="X960">
        <v>13.9</v>
      </c>
      <c r="Y960">
        <v>6.79</v>
      </c>
      <c r="Z960">
        <v>3</v>
      </c>
      <c r="AA960" t="s">
        <v>4250</v>
      </c>
      <c r="AB960">
        <v>1</v>
      </c>
      <c r="AC960">
        <v>13</v>
      </c>
      <c r="AD960">
        <v>1.198333333333333</v>
      </c>
      <c r="AF960" t="s">
        <v>7949</v>
      </c>
      <c r="AI960">
        <v>0</v>
      </c>
      <c r="AJ960">
        <v>0</v>
      </c>
      <c r="AK960" t="s">
        <v>7966</v>
      </c>
      <c r="AL960" t="s">
        <v>7966</v>
      </c>
    </row>
    <row r="961" spans="1:38" x14ac:dyDescent="0.25">
      <c r="A961" t="s">
        <v>6098</v>
      </c>
      <c r="B961" t="s">
        <v>4839</v>
      </c>
      <c r="C961" t="s">
        <v>4842</v>
      </c>
      <c r="D961">
        <v>401.9</v>
      </c>
      <c r="E961" t="s">
        <v>4845</v>
      </c>
      <c r="F961">
        <v>6.4</v>
      </c>
      <c r="G961">
        <v>0.32</v>
      </c>
      <c r="H961">
        <v>2</v>
      </c>
      <c r="I961" t="s">
        <v>6221</v>
      </c>
      <c r="J961" t="s">
        <v>6791</v>
      </c>
      <c r="K961" t="s">
        <v>6860</v>
      </c>
      <c r="L961" t="s">
        <v>6861</v>
      </c>
      <c r="M961" t="s">
        <v>6893</v>
      </c>
      <c r="N961">
        <v>8</v>
      </c>
      <c r="O961" t="s">
        <v>6952</v>
      </c>
      <c r="P961" t="s">
        <v>7824</v>
      </c>
      <c r="Q961">
        <v>9</v>
      </c>
      <c r="R961">
        <v>2</v>
      </c>
      <c r="S961">
        <v>2.41</v>
      </c>
      <c r="T961">
        <v>2.41</v>
      </c>
      <c r="U961">
        <v>444.95</v>
      </c>
      <c r="V961">
        <v>125.07</v>
      </c>
      <c r="W961">
        <v>2.59</v>
      </c>
      <c r="Y961">
        <v>0</v>
      </c>
      <c r="Z961">
        <v>3</v>
      </c>
      <c r="AA961" t="s">
        <v>4250</v>
      </c>
      <c r="AB961">
        <v>0</v>
      </c>
      <c r="AC961">
        <v>3</v>
      </c>
      <c r="AD961">
        <v>3.6882142857142859</v>
      </c>
      <c r="AF961" t="s">
        <v>7949</v>
      </c>
      <c r="AI961">
        <v>0</v>
      </c>
      <c r="AJ961">
        <v>0</v>
      </c>
    </row>
    <row r="962" spans="1:38" x14ac:dyDescent="0.25">
      <c r="A962" t="s">
        <v>6099</v>
      </c>
      <c r="B962" t="s">
        <v>4839</v>
      </c>
      <c r="C962" t="s">
        <v>4842</v>
      </c>
      <c r="D962">
        <v>406.6</v>
      </c>
      <c r="E962" t="s">
        <v>4845</v>
      </c>
      <c r="F962">
        <v>6.39</v>
      </c>
      <c r="G962">
        <v>0.65</v>
      </c>
      <c r="H962">
        <v>2</v>
      </c>
      <c r="I962" t="s">
        <v>6221</v>
      </c>
      <c r="J962" t="s">
        <v>6792</v>
      </c>
      <c r="K962" t="s">
        <v>6860</v>
      </c>
      <c r="L962" t="s">
        <v>6861</v>
      </c>
      <c r="M962" t="s">
        <v>6893</v>
      </c>
      <c r="N962">
        <v>8</v>
      </c>
      <c r="O962" t="s">
        <v>6952</v>
      </c>
      <c r="P962" t="s">
        <v>7825</v>
      </c>
      <c r="Q962">
        <v>9</v>
      </c>
      <c r="R962">
        <v>2</v>
      </c>
      <c r="S962">
        <v>0.72</v>
      </c>
      <c r="T962">
        <v>0.72</v>
      </c>
      <c r="U962">
        <v>441.93</v>
      </c>
      <c r="V962">
        <v>130</v>
      </c>
      <c r="W962">
        <v>1.87</v>
      </c>
      <c r="Y962">
        <v>0</v>
      </c>
      <c r="Z962">
        <v>3</v>
      </c>
      <c r="AA962" t="s">
        <v>4250</v>
      </c>
      <c r="AB962">
        <v>0</v>
      </c>
      <c r="AC962">
        <v>3</v>
      </c>
      <c r="AD962">
        <v>3.9147857142857139</v>
      </c>
      <c r="AF962" t="s">
        <v>7949</v>
      </c>
      <c r="AI962">
        <v>0</v>
      </c>
      <c r="AJ962">
        <v>0</v>
      </c>
    </row>
    <row r="963" spans="1:38" x14ac:dyDescent="0.25">
      <c r="A963" t="s">
        <v>6100</v>
      </c>
      <c r="B963" t="s">
        <v>4839</v>
      </c>
      <c r="C963" t="s">
        <v>4842</v>
      </c>
      <c r="D963">
        <v>419</v>
      </c>
      <c r="E963" t="s">
        <v>4845</v>
      </c>
      <c r="F963">
        <v>6.38</v>
      </c>
      <c r="G963">
        <v>0.11</v>
      </c>
      <c r="H963">
        <v>2</v>
      </c>
      <c r="I963" t="s">
        <v>6221</v>
      </c>
      <c r="J963" t="s">
        <v>6793</v>
      </c>
      <c r="K963" t="s">
        <v>6860</v>
      </c>
      <c r="L963" t="s">
        <v>6861</v>
      </c>
      <c r="M963" t="s">
        <v>6874</v>
      </c>
      <c r="N963">
        <v>8</v>
      </c>
      <c r="O963" t="s">
        <v>6931</v>
      </c>
      <c r="P963" t="s">
        <v>7826</v>
      </c>
      <c r="Q963">
        <v>7</v>
      </c>
      <c r="R963">
        <v>2</v>
      </c>
      <c r="S963">
        <v>5.35</v>
      </c>
      <c r="T963">
        <v>5.35</v>
      </c>
      <c r="U963">
        <v>478</v>
      </c>
      <c r="V963">
        <v>112.18</v>
      </c>
      <c r="W963">
        <v>4.01</v>
      </c>
      <c r="Y963">
        <v>0</v>
      </c>
      <c r="Z963">
        <v>3</v>
      </c>
      <c r="AA963" t="s">
        <v>4250</v>
      </c>
      <c r="AB963">
        <v>0</v>
      </c>
      <c r="AC963">
        <v>4</v>
      </c>
      <c r="AD963">
        <v>1.917809523809523</v>
      </c>
      <c r="AF963" t="s">
        <v>7949</v>
      </c>
      <c r="AI963">
        <v>0</v>
      </c>
      <c r="AJ963">
        <v>0</v>
      </c>
    </row>
    <row r="964" spans="1:38" x14ac:dyDescent="0.25">
      <c r="A964" t="s">
        <v>6101</v>
      </c>
      <c r="B964" t="s">
        <v>4839</v>
      </c>
      <c r="C964" t="s">
        <v>4842</v>
      </c>
      <c r="D964">
        <v>420</v>
      </c>
      <c r="E964" t="s">
        <v>4845</v>
      </c>
      <c r="F964">
        <v>6.38</v>
      </c>
      <c r="G964">
        <v>0</v>
      </c>
      <c r="H964">
        <v>1</v>
      </c>
      <c r="I964" t="s">
        <v>6220</v>
      </c>
      <c r="K964" t="s">
        <v>6860</v>
      </c>
      <c r="L964" t="s">
        <v>6861</v>
      </c>
      <c r="M964" t="s">
        <v>6896</v>
      </c>
      <c r="N964">
        <v>9</v>
      </c>
      <c r="O964" t="s">
        <v>6957</v>
      </c>
      <c r="P964" t="s">
        <v>7827</v>
      </c>
      <c r="Q964">
        <v>4</v>
      </c>
      <c r="R964">
        <v>3</v>
      </c>
      <c r="S964">
        <v>3.41</v>
      </c>
      <c r="T964">
        <v>3.41</v>
      </c>
      <c r="U964">
        <v>554.48</v>
      </c>
      <c r="V964">
        <v>109.05</v>
      </c>
      <c r="W964">
        <v>4.75</v>
      </c>
      <c r="X964">
        <v>13.05</v>
      </c>
      <c r="Y964">
        <v>3.27</v>
      </c>
      <c r="Z964">
        <v>3</v>
      </c>
      <c r="AA964" t="s">
        <v>4250</v>
      </c>
      <c r="AB964">
        <v>1</v>
      </c>
      <c r="AC964">
        <v>8</v>
      </c>
      <c r="AD964">
        <v>2.621666666666667</v>
      </c>
      <c r="AF964" t="s">
        <v>7949</v>
      </c>
      <c r="AI964">
        <v>0</v>
      </c>
      <c r="AJ964">
        <v>0</v>
      </c>
      <c r="AK964" t="s">
        <v>7978</v>
      </c>
      <c r="AL964" t="s">
        <v>7978</v>
      </c>
    </row>
    <row r="965" spans="1:38" x14ac:dyDescent="0.25">
      <c r="A965" t="s">
        <v>6102</v>
      </c>
      <c r="B965" t="s">
        <v>4839</v>
      </c>
      <c r="C965" t="s">
        <v>4842</v>
      </c>
      <c r="D965">
        <v>420</v>
      </c>
      <c r="E965" t="s">
        <v>4845</v>
      </c>
      <c r="F965">
        <v>6.38</v>
      </c>
      <c r="G965">
        <v>0</v>
      </c>
      <c r="H965">
        <v>1</v>
      </c>
      <c r="I965" t="s">
        <v>6220</v>
      </c>
      <c r="J965" t="s">
        <v>6794</v>
      </c>
      <c r="K965" t="s">
        <v>6860</v>
      </c>
      <c r="L965" t="s">
        <v>6861</v>
      </c>
      <c r="M965" t="s">
        <v>6898</v>
      </c>
      <c r="N965">
        <v>8</v>
      </c>
      <c r="O965" t="s">
        <v>6959</v>
      </c>
      <c r="P965" t="s">
        <v>7828</v>
      </c>
      <c r="Q965">
        <v>5</v>
      </c>
      <c r="R965">
        <v>2</v>
      </c>
      <c r="S965">
        <v>-0.56000000000000005</v>
      </c>
      <c r="T965">
        <v>-0.56000000000000005</v>
      </c>
      <c r="U965">
        <v>476.27</v>
      </c>
      <c r="V965">
        <v>85.3</v>
      </c>
      <c r="W965">
        <v>3.91</v>
      </c>
      <c r="X965">
        <v>10.79</v>
      </c>
      <c r="Y965">
        <v>2.87</v>
      </c>
      <c r="Z965">
        <v>2</v>
      </c>
      <c r="AA965" t="s">
        <v>4250</v>
      </c>
      <c r="AB965">
        <v>0</v>
      </c>
      <c r="AC965">
        <v>3</v>
      </c>
      <c r="AD965">
        <v>4.6695000000000002</v>
      </c>
      <c r="AF965" t="s">
        <v>7949</v>
      </c>
      <c r="AI965">
        <v>0</v>
      </c>
      <c r="AJ965">
        <v>0</v>
      </c>
    </row>
    <row r="966" spans="1:38" x14ac:dyDescent="0.25">
      <c r="A966" t="s">
        <v>6103</v>
      </c>
      <c r="B966" t="s">
        <v>4839</v>
      </c>
      <c r="C966" t="s">
        <v>4842</v>
      </c>
      <c r="D966">
        <v>420</v>
      </c>
      <c r="E966" t="s">
        <v>4845</v>
      </c>
      <c r="F966">
        <v>6.38</v>
      </c>
      <c r="G966">
        <v>0</v>
      </c>
      <c r="H966">
        <v>1</v>
      </c>
      <c r="I966" t="s">
        <v>6220</v>
      </c>
      <c r="J966" t="s">
        <v>6795</v>
      </c>
      <c r="K966" t="s">
        <v>6860</v>
      </c>
      <c r="L966" t="s">
        <v>6861</v>
      </c>
      <c r="M966" t="s">
        <v>6898</v>
      </c>
      <c r="N966">
        <v>8</v>
      </c>
      <c r="O966" t="s">
        <v>6959</v>
      </c>
      <c r="P966" t="s">
        <v>7829</v>
      </c>
      <c r="Q966">
        <v>5</v>
      </c>
      <c r="R966">
        <v>2</v>
      </c>
      <c r="S966">
        <v>-1.45</v>
      </c>
      <c r="T966">
        <v>-1.44</v>
      </c>
      <c r="U966">
        <v>445.37</v>
      </c>
      <c r="V966">
        <v>93.26</v>
      </c>
      <c r="W966">
        <v>4.1500000000000004</v>
      </c>
      <c r="X966">
        <v>9.0500000000000007</v>
      </c>
      <c r="Y966">
        <v>2.81</v>
      </c>
      <c r="Z966">
        <v>2</v>
      </c>
      <c r="AA966" t="s">
        <v>4250</v>
      </c>
      <c r="AB966">
        <v>0</v>
      </c>
      <c r="AC966">
        <v>4</v>
      </c>
      <c r="AD966">
        <v>4.7815476190476192</v>
      </c>
      <c r="AF966" t="s">
        <v>7949</v>
      </c>
      <c r="AI966">
        <v>0</v>
      </c>
      <c r="AJ966">
        <v>0</v>
      </c>
    </row>
    <row r="967" spans="1:38" x14ac:dyDescent="0.25">
      <c r="A967" t="s">
        <v>6104</v>
      </c>
      <c r="B967" t="s">
        <v>4839</v>
      </c>
      <c r="C967" t="s">
        <v>4842</v>
      </c>
      <c r="D967">
        <v>421.8</v>
      </c>
      <c r="E967" t="s">
        <v>4845</v>
      </c>
      <c r="F967">
        <v>6.38</v>
      </c>
      <c r="G967">
        <v>0.57999999999999996</v>
      </c>
      <c r="H967">
        <v>2</v>
      </c>
      <c r="I967" t="s">
        <v>6220</v>
      </c>
      <c r="J967" t="s">
        <v>6796</v>
      </c>
      <c r="K967" t="s">
        <v>6860</v>
      </c>
      <c r="L967" t="s">
        <v>6861</v>
      </c>
      <c r="M967" t="s">
        <v>6893</v>
      </c>
      <c r="N967">
        <v>8</v>
      </c>
      <c r="O967" t="s">
        <v>6952</v>
      </c>
      <c r="P967" t="s">
        <v>7830</v>
      </c>
      <c r="Q967">
        <v>9</v>
      </c>
      <c r="R967">
        <v>2</v>
      </c>
      <c r="S967">
        <v>3.15</v>
      </c>
      <c r="T967">
        <v>3.15</v>
      </c>
      <c r="U967">
        <v>509.04</v>
      </c>
      <c r="V967">
        <v>125.07</v>
      </c>
      <c r="W967">
        <v>4.05</v>
      </c>
      <c r="Y967">
        <v>0</v>
      </c>
      <c r="Z967">
        <v>4</v>
      </c>
      <c r="AA967" t="s">
        <v>4250</v>
      </c>
      <c r="AB967">
        <v>1</v>
      </c>
      <c r="AC967">
        <v>3</v>
      </c>
      <c r="AD967">
        <v>2.85</v>
      </c>
      <c r="AF967" t="s">
        <v>7949</v>
      </c>
      <c r="AI967">
        <v>0</v>
      </c>
      <c r="AJ967">
        <v>0</v>
      </c>
    </row>
    <row r="968" spans="1:38" x14ac:dyDescent="0.25">
      <c r="A968" t="s">
        <v>6105</v>
      </c>
      <c r="B968" t="s">
        <v>4839</v>
      </c>
      <c r="C968" t="s">
        <v>4842</v>
      </c>
      <c r="D968">
        <v>424.7</v>
      </c>
      <c r="E968" t="s">
        <v>4845</v>
      </c>
      <c r="F968">
        <v>6.37</v>
      </c>
      <c r="G968">
        <v>0.08</v>
      </c>
      <c r="H968">
        <v>2</v>
      </c>
      <c r="I968" t="s">
        <v>6221</v>
      </c>
      <c r="J968" t="s">
        <v>6797</v>
      </c>
      <c r="K968" t="s">
        <v>6860</v>
      </c>
      <c r="L968" t="s">
        <v>6861</v>
      </c>
      <c r="M968" t="s">
        <v>6874</v>
      </c>
      <c r="N968">
        <v>8</v>
      </c>
      <c r="O968" t="s">
        <v>6931</v>
      </c>
      <c r="P968" t="s">
        <v>7831</v>
      </c>
      <c r="Q968">
        <v>6</v>
      </c>
      <c r="R968">
        <v>3</v>
      </c>
      <c r="S968">
        <v>4.9800000000000004</v>
      </c>
      <c r="T968">
        <v>4.9800000000000004</v>
      </c>
      <c r="U968">
        <v>555.01</v>
      </c>
      <c r="V968">
        <v>114.83</v>
      </c>
      <c r="W968">
        <v>5.04</v>
      </c>
      <c r="X968">
        <v>9.34</v>
      </c>
      <c r="Y968">
        <v>2.4900000000000002</v>
      </c>
      <c r="Z968">
        <v>4</v>
      </c>
      <c r="AA968" t="s">
        <v>4250</v>
      </c>
      <c r="AB968">
        <v>2</v>
      </c>
      <c r="AC968">
        <v>3</v>
      </c>
      <c r="AD968">
        <v>1.349</v>
      </c>
      <c r="AF968" t="s">
        <v>7949</v>
      </c>
      <c r="AI968">
        <v>0</v>
      </c>
      <c r="AJ968">
        <v>0</v>
      </c>
    </row>
    <row r="969" spans="1:38" x14ac:dyDescent="0.25">
      <c r="A969" t="s">
        <v>6106</v>
      </c>
      <c r="B969" t="s">
        <v>4839</v>
      </c>
      <c r="C969" t="s">
        <v>4842</v>
      </c>
      <c r="D969">
        <v>425</v>
      </c>
      <c r="E969" t="s">
        <v>4845</v>
      </c>
      <c r="F969">
        <v>6.37</v>
      </c>
      <c r="G969">
        <v>0</v>
      </c>
      <c r="H969">
        <v>1</v>
      </c>
      <c r="I969" t="s">
        <v>6220</v>
      </c>
      <c r="K969" t="s">
        <v>6860</v>
      </c>
      <c r="M969" t="s">
        <v>6866</v>
      </c>
      <c r="N969">
        <v>8</v>
      </c>
      <c r="O969" t="s">
        <v>6922</v>
      </c>
      <c r="P969" t="s">
        <v>7832</v>
      </c>
      <c r="Q969">
        <v>6</v>
      </c>
      <c r="R969">
        <v>4</v>
      </c>
      <c r="S969">
        <v>0.17</v>
      </c>
      <c r="T969">
        <v>2.34</v>
      </c>
      <c r="U969">
        <v>580.75</v>
      </c>
      <c r="V969">
        <v>127.84</v>
      </c>
      <c r="W969">
        <v>3.27</v>
      </c>
      <c r="X969">
        <v>13.72</v>
      </c>
      <c r="Y969">
        <v>9.65</v>
      </c>
      <c r="Z969">
        <v>3</v>
      </c>
      <c r="AA969" t="s">
        <v>4250</v>
      </c>
      <c r="AB969">
        <v>1</v>
      </c>
      <c r="AC969">
        <v>13</v>
      </c>
      <c r="AD969">
        <v>2.1749999999999998</v>
      </c>
      <c r="AF969" t="s">
        <v>7952</v>
      </c>
      <c r="AI969">
        <v>0</v>
      </c>
      <c r="AJ969">
        <v>0</v>
      </c>
      <c r="AK969" t="s">
        <v>7958</v>
      </c>
      <c r="AL969" t="s">
        <v>7958</v>
      </c>
    </row>
    <row r="970" spans="1:38" x14ac:dyDescent="0.25">
      <c r="A970" t="s">
        <v>6107</v>
      </c>
      <c r="B970" t="s">
        <v>4839</v>
      </c>
      <c r="C970" t="s">
        <v>4842</v>
      </c>
      <c r="D970">
        <v>428.2</v>
      </c>
      <c r="E970" t="s">
        <v>4845</v>
      </c>
      <c r="F970">
        <v>6.37</v>
      </c>
      <c r="G970">
        <v>0</v>
      </c>
      <c r="H970">
        <v>1</v>
      </c>
      <c r="I970" t="s">
        <v>6220</v>
      </c>
      <c r="J970" t="s">
        <v>6798</v>
      </c>
      <c r="K970" t="s">
        <v>6860</v>
      </c>
      <c r="L970" t="s">
        <v>6861</v>
      </c>
      <c r="M970" t="s">
        <v>6882</v>
      </c>
      <c r="N970">
        <v>8</v>
      </c>
      <c r="O970" t="s">
        <v>6941</v>
      </c>
      <c r="P970" t="s">
        <v>7833</v>
      </c>
      <c r="Q970">
        <v>7</v>
      </c>
      <c r="R970">
        <v>2</v>
      </c>
      <c r="S970">
        <v>1.22</v>
      </c>
      <c r="T970">
        <v>1.24</v>
      </c>
      <c r="U970">
        <v>494.06</v>
      </c>
      <c r="V970">
        <v>92.14</v>
      </c>
      <c r="W970">
        <v>4.5599999999999996</v>
      </c>
      <c r="Y970">
        <v>5.96</v>
      </c>
      <c r="Z970">
        <v>3</v>
      </c>
      <c r="AA970" t="s">
        <v>4250</v>
      </c>
      <c r="AB970">
        <v>0</v>
      </c>
      <c r="AC970">
        <v>3</v>
      </c>
      <c r="AD970">
        <v>4.4710952380952378</v>
      </c>
      <c r="AF970" t="s">
        <v>7949</v>
      </c>
      <c r="AI970">
        <v>0</v>
      </c>
      <c r="AJ970">
        <v>0</v>
      </c>
    </row>
    <row r="971" spans="1:38" x14ac:dyDescent="0.25">
      <c r="A971" t="s">
        <v>6108</v>
      </c>
      <c r="B971" t="s">
        <v>4839</v>
      </c>
      <c r="C971" t="s">
        <v>4842</v>
      </c>
      <c r="D971">
        <v>429</v>
      </c>
      <c r="E971" t="s">
        <v>4845</v>
      </c>
      <c r="F971">
        <v>6.37</v>
      </c>
      <c r="G971">
        <v>0</v>
      </c>
      <c r="H971">
        <v>1</v>
      </c>
      <c r="I971" t="s">
        <v>6220</v>
      </c>
      <c r="J971" t="s">
        <v>6799</v>
      </c>
      <c r="K971" t="s">
        <v>6860</v>
      </c>
      <c r="L971" t="s">
        <v>6861</v>
      </c>
      <c r="M971" t="s">
        <v>6882</v>
      </c>
      <c r="N971">
        <v>8</v>
      </c>
      <c r="O971" t="s">
        <v>6941</v>
      </c>
      <c r="P971" t="s">
        <v>7834</v>
      </c>
      <c r="Q971">
        <v>6</v>
      </c>
      <c r="R971">
        <v>3</v>
      </c>
      <c r="S971">
        <v>-0.81</v>
      </c>
      <c r="T971">
        <v>-0.79</v>
      </c>
      <c r="U971">
        <v>399.44</v>
      </c>
      <c r="V971">
        <v>117.58</v>
      </c>
      <c r="W971">
        <v>0.78</v>
      </c>
      <c r="X971">
        <v>12.38</v>
      </c>
      <c r="Y971">
        <v>6.16</v>
      </c>
      <c r="Z971">
        <v>1</v>
      </c>
      <c r="AA971" t="s">
        <v>4250</v>
      </c>
      <c r="AB971">
        <v>0</v>
      </c>
      <c r="AC971">
        <v>4</v>
      </c>
      <c r="AD971">
        <v>3.965619047619048</v>
      </c>
      <c r="AF971" t="s">
        <v>7949</v>
      </c>
      <c r="AI971">
        <v>0</v>
      </c>
      <c r="AJ971">
        <v>0</v>
      </c>
    </row>
    <row r="972" spans="1:38" x14ac:dyDescent="0.25">
      <c r="A972" t="s">
        <v>6109</v>
      </c>
      <c r="B972" t="s">
        <v>4839</v>
      </c>
      <c r="C972" t="s">
        <v>4842</v>
      </c>
      <c r="D972">
        <v>429</v>
      </c>
      <c r="E972" t="s">
        <v>4845</v>
      </c>
      <c r="F972">
        <v>6.37</v>
      </c>
      <c r="G972">
        <v>0.43</v>
      </c>
      <c r="H972">
        <v>2</v>
      </c>
      <c r="I972" t="s">
        <v>6221</v>
      </c>
      <c r="J972" t="s">
        <v>6800</v>
      </c>
      <c r="K972" t="s">
        <v>6860</v>
      </c>
      <c r="L972" t="s">
        <v>6861</v>
      </c>
      <c r="M972" t="s">
        <v>6874</v>
      </c>
      <c r="N972">
        <v>8</v>
      </c>
      <c r="O972" t="s">
        <v>6931</v>
      </c>
      <c r="P972" t="s">
        <v>7835</v>
      </c>
      <c r="Q972">
        <v>7</v>
      </c>
      <c r="R972">
        <v>2</v>
      </c>
      <c r="S972">
        <v>1.89</v>
      </c>
      <c r="T972">
        <v>1.89</v>
      </c>
      <c r="U972">
        <v>436.95</v>
      </c>
      <c r="V972">
        <v>103.97</v>
      </c>
      <c r="W972">
        <v>2.66</v>
      </c>
      <c r="Y972">
        <v>4.16</v>
      </c>
      <c r="Z972">
        <v>3</v>
      </c>
      <c r="AA972" t="s">
        <v>4250</v>
      </c>
      <c r="AB972">
        <v>0</v>
      </c>
      <c r="AC972">
        <v>3</v>
      </c>
      <c r="AD972">
        <v>4.484690476190476</v>
      </c>
      <c r="AF972" t="s">
        <v>7949</v>
      </c>
      <c r="AI972">
        <v>0</v>
      </c>
      <c r="AJ972">
        <v>0</v>
      </c>
    </row>
    <row r="973" spans="1:38" x14ac:dyDescent="0.25">
      <c r="A973" t="s">
        <v>6110</v>
      </c>
      <c r="B973" t="s">
        <v>4839</v>
      </c>
      <c r="C973" t="s">
        <v>4842</v>
      </c>
      <c r="D973">
        <v>430</v>
      </c>
      <c r="E973" t="s">
        <v>4845</v>
      </c>
      <c r="F973">
        <v>6.37</v>
      </c>
      <c r="G973">
        <v>0</v>
      </c>
      <c r="H973">
        <v>1</v>
      </c>
      <c r="I973" t="s">
        <v>6220</v>
      </c>
      <c r="K973" t="s">
        <v>6860</v>
      </c>
      <c r="L973" t="s">
        <v>6861</v>
      </c>
      <c r="M973" t="s">
        <v>6895</v>
      </c>
      <c r="N973">
        <v>9</v>
      </c>
      <c r="O973" t="s">
        <v>6954</v>
      </c>
      <c r="P973" t="s">
        <v>7836</v>
      </c>
      <c r="Q973">
        <v>3</v>
      </c>
      <c r="R973">
        <v>3</v>
      </c>
      <c r="S973">
        <v>2.48</v>
      </c>
      <c r="T973">
        <v>5.49</v>
      </c>
      <c r="U973">
        <v>402.63</v>
      </c>
      <c r="V973">
        <v>68.22</v>
      </c>
      <c r="W973">
        <v>4.5599999999999996</v>
      </c>
      <c r="Y973">
        <v>11.15</v>
      </c>
      <c r="Z973">
        <v>0</v>
      </c>
      <c r="AA973" t="s">
        <v>4250</v>
      </c>
      <c r="AB973">
        <v>0</v>
      </c>
      <c r="AC973">
        <v>7</v>
      </c>
      <c r="AD973">
        <v>2.6221666666666672</v>
      </c>
      <c r="AF973" t="s">
        <v>7952</v>
      </c>
      <c r="AI973">
        <v>0</v>
      </c>
      <c r="AJ973">
        <v>0</v>
      </c>
      <c r="AK973" t="s">
        <v>7977</v>
      </c>
      <c r="AL973" t="s">
        <v>7977</v>
      </c>
    </row>
    <row r="974" spans="1:38" x14ac:dyDescent="0.25">
      <c r="A974" t="s">
        <v>6111</v>
      </c>
      <c r="B974" t="s">
        <v>4839</v>
      </c>
      <c r="C974" t="s">
        <v>4842</v>
      </c>
      <c r="D974">
        <v>430</v>
      </c>
      <c r="E974" t="s">
        <v>4845</v>
      </c>
      <c r="F974">
        <v>6.37</v>
      </c>
      <c r="G974">
        <v>0</v>
      </c>
      <c r="H974">
        <v>1</v>
      </c>
      <c r="I974" t="s">
        <v>6220</v>
      </c>
      <c r="K974" t="s">
        <v>6860</v>
      </c>
      <c r="L974" t="s">
        <v>6861</v>
      </c>
      <c r="M974" t="s">
        <v>6900</v>
      </c>
      <c r="N974">
        <v>9</v>
      </c>
      <c r="O974" t="s">
        <v>6962</v>
      </c>
      <c r="P974" t="s">
        <v>7837</v>
      </c>
      <c r="Q974">
        <v>3</v>
      </c>
      <c r="R974">
        <v>2</v>
      </c>
      <c r="S974">
        <v>2.73</v>
      </c>
      <c r="T974">
        <v>2.73</v>
      </c>
      <c r="U974">
        <v>356.43</v>
      </c>
      <c r="V974">
        <v>69.08</v>
      </c>
      <c r="W974">
        <v>3.3</v>
      </c>
      <c r="Y974">
        <v>4.92</v>
      </c>
      <c r="Z974">
        <v>3</v>
      </c>
      <c r="AA974" t="s">
        <v>4250</v>
      </c>
      <c r="AB974">
        <v>0</v>
      </c>
      <c r="AC974">
        <v>3</v>
      </c>
      <c r="AD974">
        <v>5.1349999999999998</v>
      </c>
      <c r="AF974" t="s">
        <v>7949</v>
      </c>
      <c r="AI974">
        <v>0</v>
      </c>
      <c r="AJ974">
        <v>0</v>
      </c>
      <c r="AK974" t="s">
        <v>7981</v>
      </c>
      <c r="AL974" t="s">
        <v>7981</v>
      </c>
    </row>
    <row r="975" spans="1:38" x14ac:dyDescent="0.25">
      <c r="A975" t="s">
        <v>6112</v>
      </c>
      <c r="B975" t="s">
        <v>4839</v>
      </c>
      <c r="C975" t="s">
        <v>4842</v>
      </c>
      <c r="D975">
        <v>430</v>
      </c>
      <c r="E975" t="s">
        <v>4845</v>
      </c>
      <c r="F975">
        <v>6.37</v>
      </c>
      <c r="G975">
        <v>0</v>
      </c>
      <c r="H975">
        <v>1</v>
      </c>
      <c r="I975" t="s">
        <v>6220</v>
      </c>
      <c r="K975" t="s">
        <v>6860</v>
      </c>
      <c r="L975" t="s">
        <v>6861</v>
      </c>
      <c r="M975" t="s">
        <v>6897</v>
      </c>
      <c r="N975">
        <v>9</v>
      </c>
      <c r="O975" t="s">
        <v>6958</v>
      </c>
      <c r="P975" t="s">
        <v>7838</v>
      </c>
      <c r="Q975">
        <v>4</v>
      </c>
      <c r="R975">
        <v>2</v>
      </c>
      <c r="S975">
        <v>5.51</v>
      </c>
      <c r="T975">
        <v>5.51</v>
      </c>
      <c r="U975">
        <v>424.89</v>
      </c>
      <c r="V975">
        <v>102.74</v>
      </c>
      <c r="W975">
        <v>4.2</v>
      </c>
      <c r="Y975">
        <v>2.35</v>
      </c>
      <c r="Z975">
        <v>3</v>
      </c>
      <c r="AA975" t="s">
        <v>4250</v>
      </c>
      <c r="AB975">
        <v>0</v>
      </c>
      <c r="AC975">
        <v>6</v>
      </c>
      <c r="AD975">
        <v>2.6118333333333341</v>
      </c>
      <c r="AF975" t="s">
        <v>7949</v>
      </c>
      <c r="AI975">
        <v>0</v>
      </c>
      <c r="AJ975">
        <v>0</v>
      </c>
      <c r="AK975" t="s">
        <v>7979</v>
      </c>
      <c r="AL975" t="s">
        <v>7979</v>
      </c>
    </row>
    <row r="976" spans="1:38" x14ac:dyDescent="0.25">
      <c r="A976" t="s">
        <v>6113</v>
      </c>
      <c r="B976" t="s">
        <v>4839</v>
      </c>
      <c r="C976" t="s">
        <v>4842</v>
      </c>
      <c r="D976">
        <v>430</v>
      </c>
      <c r="E976" t="s">
        <v>4845</v>
      </c>
      <c r="F976">
        <v>6.37</v>
      </c>
      <c r="G976">
        <v>0</v>
      </c>
      <c r="H976">
        <v>1</v>
      </c>
      <c r="I976" t="s">
        <v>6220</v>
      </c>
      <c r="K976" t="s">
        <v>6860</v>
      </c>
      <c r="L976" t="s">
        <v>6861</v>
      </c>
      <c r="M976" t="s">
        <v>6909</v>
      </c>
      <c r="N976">
        <v>9</v>
      </c>
      <c r="O976" t="s">
        <v>6975</v>
      </c>
      <c r="P976" t="s">
        <v>7839</v>
      </c>
      <c r="Q976">
        <v>5</v>
      </c>
      <c r="R976">
        <v>1</v>
      </c>
      <c r="S976">
        <v>2.58</v>
      </c>
      <c r="T976">
        <v>2.67</v>
      </c>
      <c r="U976">
        <v>365.47</v>
      </c>
      <c r="V976">
        <v>69.73</v>
      </c>
      <c r="W976">
        <v>3.42</v>
      </c>
      <c r="Y976">
        <v>6.75</v>
      </c>
      <c r="Z976">
        <v>2</v>
      </c>
      <c r="AA976" t="s">
        <v>4250</v>
      </c>
      <c r="AB976">
        <v>0</v>
      </c>
      <c r="AC976">
        <v>2</v>
      </c>
      <c r="AD976">
        <v>5.5042619047619041</v>
      </c>
      <c r="AF976" t="s">
        <v>7949</v>
      </c>
      <c r="AI976">
        <v>0</v>
      </c>
      <c r="AJ976">
        <v>0</v>
      </c>
      <c r="AK976" t="s">
        <v>7989</v>
      </c>
      <c r="AL976" t="s">
        <v>7989</v>
      </c>
    </row>
    <row r="977" spans="1:38" x14ac:dyDescent="0.25">
      <c r="A977" t="s">
        <v>6114</v>
      </c>
      <c r="B977" t="s">
        <v>4839</v>
      </c>
      <c r="C977" t="s">
        <v>4842</v>
      </c>
      <c r="D977">
        <v>433</v>
      </c>
      <c r="E977" t="s">
        <v>4845</v>
      </c>
      <c r="F977">
        <v>6.36</v>
      </c>
      <c r="G977">
        <v>0</v>
      </c>
      <c r="H977">
        <v>1</v>
      </c>
      <c r="I977" t="s">
        <v>6220</v>
      </c>
      <c r="J977" t="s">
        <v>6801</v>
      </c>
      <c r="K977" t="s">
        <v>6860</v>
      </c>
      <c r="L977" t="s">
        <v>6861</v>
      </c>
      <c r="M977" t="s">
        <v>6882</v>
      </c>
      <c r="N977">
        <v>8</v>
      </c>
      <c r="O977" t="s">
        <v>6941</v>
      </c>
      <c r="P977" t="s">
        <v>7840</v>
      </c>
      <c r="Q977">
        <v>7</v>
      </c>
      <c r="R977">
        <v>3</v>
      </c>
      <c r="S977">
        <v>-0.17</v>
      </c>
      <c r="T977">
        <v>-0.15</v>
      </c>
      <c r="U977">
        <v>438.51</v>
      </c>
      <c r="V977">
        <v>121.24</v>
      </c>
      <c r="W977">
        <v>1.9</v>
      </c>
      <c r="X977">
        <v>10.16</v>
      </c>
      <c r="Y977">
        <v>6.15</v>
      </c>
      <c r="Z977">
        <v>2</v>
      </c>
      <c r="AA977" t="s">
        <v>4250</v>
      </c>
      <c r="AB977">
        <v>0</v>
      </c>
      <c r="AC977">
        <v>3</v>
      </c>
      <c r="AD977">
        <v>3.6058809523809532</v>
      </c>
      <c r="AF977" t="s">
        <v>7949</v>
      </c>
      <c r="AI977">
        <v>0</v>
      </c>
      <c r="AJ977">
        <v>0</v>
      </c>
    </row>
    <row r="978" spans="1:38" x14ac:dyDescent="0.25">
      <c r="A978" t="s">
        <v>6115</v>
      </c>
      <c r="B978" t="s">
        <v>4839</v>
      </c>
      <c r="C978" t="s">
        <v>4842</v>
      </c>
      <c r="D978">
        <v>438</v>
      </c>
      <c r="E978" t="s">
        <v>4845</v>
      </c>
      <c r="F978">
        <v>6.36</v>
      </c>
      <c r="G978">
        <v>1.08</v>
      </c>
      <c r="H978">
        <v>3</v>
      </c>
      <c r="I978" t="s">
        <v>6221</v>
      </c>
      <c r="K978" t="s">
        <v>6860</v>
      </c>
      <c r="L978" t="s">
        <v>6861</v>
      </c>
      <c r="M978" t="s">
        <v>6864</v>
      </c>
      <c r="N978">
        <v>9</v>
      </c>
      <c r="O978" t="s">
        <v>6938</v>
      </c>
      <c r="P978" t="s">
        <v>7841</v>
      </c>
      <c r="Q978">
        <v>8</v>
      </c>
      <c r="R978">
        <v>6</v>
      </c>
      <c r="S978">
        <v>3.02</v>
      </c>
      <c r="T978">
        <v>3.03</v>
      </c>
      <c r="U978">
        <v>717.93</v>
      </c>
      <c r="V978">
        <v>194.24</v>
      </c>
      <c r="W978">
        <v>2.74</v>
      </c>
      <c r="X978">
        <v>13.21</v>
      </c>
      <c r="Y978">
        <v>0</v>
      </c>
      <c r="Z978">
        <v>2</v>
      </c>
      <c r="AA978" t="s">
        <v>4250</v>
      </c>
      <c r="AB978">
        <v>2</v>
      </c>
      <c r="AC978">
        <v>18</v>
      </c>
      <c r="AD978">
        <v>2.4750000000000001</v>
      </c>
      <c r="AF978" t="s">
        <v>7949</v>
      </c>
      <c r="AI978">
        <v>0</v>
      </c>
      <c r="AJ978">
        <v>0</v>
      </c>
      <c r="AK978" t="s">
        <v>7968</v>
      </c>
      <c r="AL978" t="s">
        <v>7968</v>
      </c>
    </row>
    <row r="979" spans="1:38" x14ac:dyDescent="0.25">
      <c r="A979" t="s">
        <v>6116</v>
      </c>
      <c r="B979" t="s">
        <v>4839</v>
      </c>
      <c r="C979" t="s">
        <v>4842</v>
      </c>
      <c r="D979">
        <v>440.8</v>
      </c>
      <c r="E979" t="s">
        <v>4845</v>
      </c>
      <c r="F979">
        <v>6.36</v>
      </c>
      <c r="G979">
        <v>0.25</v>
      </c>
      <c r="H979">
        <v>2</v>
      </c>
      <c r="I979" t="s">
        <v>6221</v>
      </c>
      <c r="J979" t="s">
        <v>6802</v>
      </c>
      <c r="K979" t="s">
        <v>6860</v>
      </c>
      <c r="L979" t="s">
        <v>6861</v>
      </c>
      <c r="M979" t="s">
        <v>6893</v>
      </c>
      <c r="N979">
        <v>8</v>
      </c>
      <c r="O979" t="s">
        <v>6952</v>
      </c>
      <c r="P979" t="s">
        <v>7842</v>
      </c>
      <c r="Q979">
        <v>9</v>
      </c>
      <c r="R979">
        <v>2</v>
      </c>
      <c r="S979">
        <v>1.93</v>
      </c>
      <c r="T979">
        <v>1.93</v>
      </c>
      <c r="U979">
        <v>428.88</v>
      </c>
      <c r="V979">
        <v>138.21</v>
      </c>
      <c r="W979">
        <v>2.12</v>
      </c>
      <c r="Y979">
        <v>0</v>
      </c>
      <c r="Z979">
        <v>3</v>
      </c>
      <c r="AA979" t="s">
        <v>4250</v>
      </c>
      <c r="AB979">
        <v>0</v>
      </c>
      <c r="AC979">
        <v>3</v>
      </c>
      <c r="AD979">
        <v>4.008</v>
      </c>
      <c r="AF979" t="s">
        <v>7949</v>
      </c>
      <c r="AI979">
        <v>0</v>
      </c>
      <c r="AJ979">
        <v>0</v>
      </c>
    </row>
    <row r="980" spans="1:38" x14ac:dyDescent="0.25">
      <c r="A980" t="s">
        <v>6117</v>
      </c>
      <c r="B980" t="s">
        <v>4839</v>
      </c>
      <c r="C980" t="s">
        <v>4842</v>
      </c>
      <c r="D980">
        <v>447</v>
      </c>
      <c r="E980" t="s">
        <v>4845</v>
      </c>
      <c r="F980">
        <v>6.35</v>
      </c>
      <c r="G980">
        <v>0.54</v>
      </c>
      <c r="H980">
        <v>2</v>
      </c>
      <c r="I980" t="s">
        <v>6221</v>
      </c>
      <c r="J980" t="s">
        <v>6803</v>
      </c>
      <c r="K980" t="s">
        <v>6860</v>
      </c>
      <c r="L980" t="s">
        <v>6861</v>
      </c>
      <c r="M980" t="s">
        <v>6882</v>
      </c>
      <c r="N980">
        <v>8</v>
      </c>
      <c r="O980" t="s">
        <v>6941</v>
      </c>
      <c r="P980" t="s">
        <v>7843</v>
      </c>
      <c r="Q980">
        <v>4</v>
      </c>
      <c r="R980">
        <v>2</v>
      </c>
      <c r="S980">
        <v>2.27</v>
      </c>
      <c r="T980">
        <v>2.35</v>
      </c>
      <c r="U980">
        <v>411.77</v>
      </c>
      <c r="V980">
        <v>70.02</v>
      </c>
      <c r="W980">
        <v>3.69</v>
      </c>
      <c r="Y980">
        <v>6.7</v>
      </c>
      <c r="Z980">
        <v>1</v>
      </c>
      <c r="AA980" t="s">
        <v>4250</v>
      </c>
      <c r="AB980">
        <v>0</v>
      </c>
      <c r="AC980">
        <v>1</v>
      </c>
      <c r="AD980">
        <v>4.9952142857142858</v>
      </c>
      <c r="AF980" t="s">
        <v>7949</v>
      </c>
      <c r="AI980">
        <v>0</v>
      </c>
      <c r="AJ980">
        <v>0</v>
      </c>
    </row>
    <row r="981" spans="1:38" x14ac:dyDescent="0.25">
      <c r="A981" t="s">
        <v>6118</v>
      </c>
      <c r="B981" t="s">
        <v>4839</v>
      </c>
      <c r="C981" t="s">
        <v>4842</v>
      </c>
      <c r="D981">
        <v>449</v>
      </c>
      <c r="E981" t="s">
        <v>4845</v>
      </c>
      <c r="F981">
        <v>6.35</v>
      </c>
      <c r="G981">
        <v>0.61</v>
      </c>
      <c r="H981">
        <v>2</v>
      </c>
      <c r="I981" t="s">
        <v>6222</v>
      </c>
      <c r="K981" t="s">
        <v>6860</v>
      </c>
      <c r="L981" t="s">
        <v>6861</v>
      </c>
      <c r="M981" t="s">
        <v>6891</v>
      </c>
      <c r="N981">
        <v>9</v>
      </c>
      <c r="O981" t="s">
        <v>6950</v>
      </c>
      <c r="P981" t="s">
        <v>7844</v>
      </c>
      <c r="Q981">
        <v>6</v>
      </c>
      <c r="R981">
        <v>4</v>
      </c>
      <c r="S981">
        <v>0.66</v>
      </c>
      <c r="T981">
        <v>1.94</v>
      </c>
      <c r="U981">
        <v>545.67999999999995</v>
      </c>
      <c r="V981">
        <v>106.17</v>
      </c>
      <c r="W981">
        <v>2.5299999999999998</v>
      </c>
      <c r="X981">
        <v>12.68</v>
      </c>
      <c r="Y981">
        <v>8.66</v>
      </c>
      <c r="Z981">
        <v>3</v>
      </c>
      <c r="AA981" t="s">
        <v>4250</v>
      </c>
      <c r="AB981">
        <v>1</v>
      </c>
      <c r="AC981">
        <v>13</v>
      </c>
      <c r="AD981">
        <v>3.1309999999999998</v>
      </c>
      <c r="AF981" t="s">
        <v>7952</v>
      </c>
      <c r="AI981">
        <v>0</v>
      </c>
      <c r="AJ981">
        <v>0</v>
      </c>
      <c r="AK981" t="s">
        <v>7975</v>
      </c>
      <c r="AL981" t="s">
        <v>7975</v>
      </c>
    </row>
    <row r="982" spans="1:38" x14ac:dyDescent="0.25">
      <c r="A982" t="s">
        <v>6119</v>
      </c>
      <c r="B982" t="s">
        <v>4839</v>
      </c>
      <c r="C982" t="s">
        <v>4842</v>
      </c>
      <c r="D982">
        <v>450</v>
      </c>
      <c r="E982" t="s">
        <v>4845</v>
      </c>
      <c r="F982">
        <v>6.35</v>
      </c>
      <c r="G982">
        <v>0</v>
      </c>
      <c r="H982">
        <v>1</v>
      </c>
      <c r="I982" t="s">
        <v>6220</v>
      </c>
      <c r="K982" t="s">
        <v>6860</v>
      </c>
      <c r="L982" t="s">
        <v>6861</v>
      </c>
      <c r="M982" t="s">
        <v>6900</v>
      </c>
      <c r="N982">
        <v>9</v>
      </c>
      <c r="O982" t="s">
        <v>6962</v>
      </c>
      <c r="P982" t="s">
        <v>7845</v>
      </c>
      <c r="Q982">
        <v>2</v>
      </c>
      <c r="R982">
        <v>2</v>
      </c>
      <c r="S982">
        <v>3.88</v>
      </c>
      <c r="T982">
        <v>3.88</v>
      </c>
      <c r="U982">
        <v>327.82</v>
      </c>
      <c r="V982">
        <v>56.19</v>
      </c>
      <c r="W982">
        <v>3.61</v>
      </c>
      <c r="Y982">
        <v>5.1100000000000003</v>
      </c>
      <c r="Z982">
        <v>2</v>
      </c>
      <c r="AA982" t="s">
        <v>4250</v>
      </c>
      <c r="AB982">
        <v>0</v>
      </c>
      <c r="AC982">
        <v>3</v>
      </c>
      <c r="AD982">
        <v>4.12</v>
      </c>
      <c r="AF982" t="s">
        <v>7949</v>
      </c>
      <c r="AI982">
        <v>0</v>
      </c>
      <c r="AJ982">
        <v>0</v>
      </c>
      <c r="AK982" t="s">
        <v>7981</v>
      </c>
      <c r="AL982" t="s">
        <v>7981</v>
      </c>
    </row>
    <row r="983" spans="1:38" x14ac:dyDescent="0.25">
      <c r="A983" t="s">
        <v>6120</v>
      </c>
      <c r="B983" t="s">
        <v>4839</v>
      </c>
      <c r="C983" t="s">
        <v>4842</v>
      </c>
      <c r="D983">
        <v>459</v>
      </c>
      <c r="E983" t="s">
        <v>4845</v>
      </c>
      <c r="F983">
        <v>6.34</v>
      </c>
      <c r="G983">
        <v>0</v>
      </c>
      <c r="H983">
        <v>1</v>
      </c>
      <c r="I983" t="s">
        <v>6220</v>
      </c>
      <c r="J983" t="s">
        <v>6804</v>
      </c>
      <c r="K983" t="s">
        <v>6860</v>
      </c>
      <c r="L983" t="s">
        <v>6861</v>
      </c>
      <c r="M983" t="s">
        <v>6882</v>
      </c>
      <c r="N983">
        <v>8</v>
      </c>
      <c r="O983" t="s">
        <v>6941</v>
      </c>
      <c r="P983" t="s">
        <v>7846</v>
      </c>
      <c r="Q983">
        <v>4</v>
      </c>
      <c r="R983">
        <v>2</v>
      </c>
      <c r="S983">
        <v>2.0699999999999998</v>
      </c>
      <c r="T983">
        <v>2.19</v>
      </c>
      <c r="U983">
        <v>421.93</v>
      </c>
      <c r="V983">
        <v>82.91</v>
      </c>
      <c r="W983">
        <v>4.0599999999999996</v>
      </c>
      <c r="Y983">
        <v>6.94</v>
      </c>
      <c r="Z983">
        <v>2</v>
      </c>
      <c r="AA983" t="s">
        <v>4250</v>
      </c>
      <c r="AB983">
        <v>0</v>
      </c>
      <c r="AC983">
        <v>2</v>
      </c>
      <c r="AD983">
        <v>5.0226428571428574</v>
      </c>
      <c r="AF983" t="s">
        <v>7949</v>
      </c>
      <c r="AI983">
        <v>0</v>
      </c>
      <c r="AJ983">
        <v>0</v>
      </c>
    </row>
    <row r="984" spans="1:38" x14ac:dyDescent="0.25">
      <c r="A984" t="s">
        <v>6121</v>
      </c>
      <c r="B984" t="s">
        <v>4839</v>
      </c>
      <c r="C984" t="s">
        <v>4842</v>
      </c>
      <c r="D984">
        <v>460</v>
      </c>
      <c r="E984" t="s">
        <v>4845</v>
      </c>
      <c r="F984">
        <v>6.34</v>
      </c>
      <c r="G984">
        <v>0</v>
      </c>
      <c r="H984">
        <v>1</v>
      </c>
      <c r="I984" t="s">
        <v>6220</v>
      </c>
      <c r="K984" t="s">
        <v>6860</v>
      </c>
      <c r="L984" t="s">
        <v>6861</v>
      </c>
      <c r="M984" t="s">
        <v>6900</v>
      </c>
      <c r="N984">
        <v>9</v>
      </c>
      <c r="O984" t="s">
        <v>6962</v>
      </c>
      <c r="P984" t="s">
        <v>7847</v>
      </c>
      <c r="Q984">
        <v>3</v>
      </c>
      <c r="R984">
        <v>2</v>
      </c>
      <c r="S984">
        <v>3.64</v>
      </c>
      <c r="T984">
        <v>3.65</v>
      </c>
      <c r="U984">
        <v>385.47</v>
      </c>
      <c r="V984">
        <v>65.42</v>
      </c>
      <c r="W984">
        <v>3.99</v>
      </c>
      <c r="Y984">
        <v>4.91</v>
      </c>
      <c r="Z984">
        <v>3</v>
      </c>
      <c r="AA984" t="s">
        <v>4250</v>
      </c>
      <c r="AB984">
        <v>0</v>
      </c>
      <c r="AC984">
        <v>5</v>
      </c>
      <c r="AD984">
        <v>4.1730714285714283</v>
      </c>
      <c r="AF984" t="s">
        <v>7949</v>
      </c>
      <c r="AI984">
        <v>0</v>
      </c>
      <c r="AJ984">
        <v>0</v>
      </c>
      <c r="AK984" t="s">
        <v>7981</v>
      </c>
      <c r="AL984" t="s">
        <v>7981</v>
      </c>
    </row>
    <row r="985" spans="1:38" x14ac:dyDescent="0.25">
      <c r="A985" t="s">
        <v>6122</v>
      </c>
      <c r="B985" t="s">
        <v>4839</v>
      </c>
      <c r="C985" t="s">
        <v>4842</v>
      </c>
      <c r="D985">
        <v>470</v>
      </c>
      <c r="E985" t="s">
        <v>4845</v>
      </c>
      <c r="F985">
        <v>6.33</v>
      </c>
      <c r="G985">
        <v>0</v>
      </c>
      <c r="H985">
        <v>1</v>
      </c>
      <c r="I985" t="s">
        <v>6220</v>
      </c>
      <c r="K985" t="s">
        <v>6860</v>
      </c>
      <c r="L985" t="s">
        <v>6861</v>
      </c>
      <c r="M985" t="s">
        <v>6900</v>
      </c>
      <c r="N985">
        <v>9</v>
      </c>
      <c r="O985" t="s">
        <v>6962</v>
      </c>
      <c r="P985" t="s">
        <v>7848</v>
      </c>
      <c r="Q985">
        <v>4</v>
      </c>
      <c r="R985">
        <v>2</v>
      </c>
      <c r="S985">
        <v>1.69</v>
      </c>
      <c r="T985">
        <v>1.69</v>
      </c>
      <c r="U985">
        <v>367.41</v>
      </c>
      <c r="V985">
        <v>92.87</v>
      </c>
      <c r="W985">
        <v>2.86</v>
      </c>
      <c r="Y985">
        <v>4.87</v>
      </c>
      <c r="Z985">
        <v>3</v>
      </c>
      <c r="AA985" t="s">
        <v>4250</v>
      </c>
      <c r="AB985">
        <v>0</v>
      </c>
      <c r="AC985">
        <v>3</v>
      </c>
      <c r="AD985">
        <v>5.351404761904762</v>
      </c>
      <c r="AF985" t="s">
        <v>7949</v>
      </c>
      <c r="AI985">
        <v>0</v>
      </c>
      <c r="AJ985">
        <v>0</v>
      </c>
      <c r="AK985" t="s">
        <v>7981</v>
      </c>
      <c r="AL985" t="s">
        <v>7981</v>
      </c>
    </row>
    <row r="986" spans="1:38" x14ac:dyDescent="0.25">
      <c r="A986" t="s">
        <v>6123</v>
      </c>
      <c r="B986" t="s">
        <v>4839</v>
      </c>
      <c r="C986" t="s">
        <v>4842</v>
      </c>
      <c r="D986">
        <v>470</v>
      </c>
      <c r="E986" t="s">
        <v>4845</v>
      </c>
      <c r="F986">
        <v>6.33</v>
      </c>
      <c r="G986">
        <v>0</v>
      </c>
      <c r="H986">
        <v>1</v>
      </c>
      <c r="I986" t="s">
        <v>6220</v>
      </c>
      <c r="K986" t="s">
        <v>6860</v>
      </c>
      <c r="L986" t="s">
        <v>6861</v>
      </c>
      <c r="M986" t="s">
        <v>6900</v>
      </c>
      <c r="N986">
        <v>9</v>
      </c>
      <c r="O986" t="s">
        <v>6962</v>
      </c>
      <c r="P986" t="s">
        <v>7849</v>
      </c>
      <c r="Q986">
        <v>2</v>
      </c>
      <c r="R986">
        <v>2</v>
      </c>
      <c r="S986">
        <v>4.82</v>
      </c>
      <c r="T986">
        <v>4.82</v>
      </c>
      <c r="U986">
        <v>367.88</v>
      </c>
      <c r="V986">
        <v>56.19</v>
      </c>
      <c r="W986">
        <v>4.3899999999999997</v>
      </c>
      <c r="Y986">
        <v>5.1100000000000003</v>
      </c>
      <c r="Z986">
        <v>2</v>
      </c>
      <c r="AA986" t="s">
        <v>4250</v>
      </c>
      <c r="AB986">
        <v>0</v>
      </c>
      <c r="AC986">
        <v>3</v>
      </c>
      <c r="AD986">
        <v>3.5337142857142858</v>
      </c>
      <c r="AF986" t="s">
        <v>7949</v>
      </c>
      <c r="AI986">
        <v>0</v>
      </c>
      <c r="AJ986">
        <v>0</v>
      </c>
      <c r="AK986" t="s">
        <v>7981</v>
      </c>
      <c r="AL986" t="s">
        <v>7981</v>
      </c>
    </row>
    <row r="987" spans="1:38" x14ac:dyDescent="0.25">
      <c r="A987" t="s">
        <v>6124</v>
      </c>
      <c r="B987" t="s">
        <v>4839</v>
      </c>
      <c r="C987" t="s">
        <v>4842</v>
      </c>
      <c r="D987">
        <v>470</v>
      </c>
      <c r="E987" t="s">
        <v>4845</v>
      </c>
      <c r="F987">
        <v>6.33</v>
      </c>
      <c r="G987">
        <v>0</v>
      </c>
      <c r="H987">
        <v>1</v>
      </c>
      <c r="I987" t="s">
        <v>6220</v>
      </c>
      <c r="K987" t="s">
        <v>6860</v>
      </c>
      <c r="L987" t="s">
        <v>6861</v>
      </c>
      <c r="M987" t="s">
        <v>6900</v>
      </c>
      <c r="N987">
        <v>9</v>
      </c>
      <c r="O987" t="s">
        <v>6962</v>
      </c>
      <c r="P987" t="s">
        <v>7850</v>
      </c>
      <c r="Q987">
        <v>2</v>
      </c>
      <c r="R987">
        <v>2</v>
      </c>
      <c r="S987">
        <v>5.34</v>
      </c>
      <c r="T987">
        <v>5.35</v>
      </c>
      <c r="U987">
        <v>381.91</v>
      </c>
      <c r="V987">
        <v>56.19</v>
      </c>
      <c r="W987">
        <v>4.78</v>
      </c>
      <c r="Y987">
        <v>5.09</v>
      </c>
      <c r="Z987">
        <v>2</v>
      </c>
      <c r="AA987" t="s">
        <v>4250</v>
      </c>
      <c r="AB987">
        <v>0</v>
      </c>
      <c r="AC987">
        <v>3</v>
      </c>
      <c r="AD987">
        <v>3.3435000000000001</v>
      </c>
      <c r="AF987" t="s">
        <v>7949</v>
      </c>
      <c r="AI987">
        <v>0</v>
      </c>
      <c r="AJ987">
        <v>0</v>
      </c>
      <c r="AK987" t="s">
        <v>7981</v>
      </c>
      <c r="AL987" t="s">
        <v>7981</v>
      </c>
    </row>
    <row r="988" spans="1:38" x14ac:dyDescent="0.25">
      <c r="A988" t="s">
        <v>6125</v>
      </c>
      <c r="B988" t="s">
        <v>4839</v>
      </c>
      <c r="C988" t="s">
        <v>4842</v>
      </c>
      <c r="D988">
        <v>470</v>
      </c>
      <c r="E988" t="s">
        <v>4845</v>
      </c>
      <c r="F988">
        <v>6.33</v>
      </c>
      <c r="G988">
        <v>0.44</v>
      </c>
      <c r="H988">
        <v>2</v>
      </c>
      <c r="I988" t="s">
        <v>6221</v>
      </c>
      <c r="J988" t="s">
        <v>6805</v>
      </c>
      <c r="K988" t="s">
        <v>6860</v>
      </c>
      <c r="L988" t="s">
        <v>6861</v>
      </c>
      <c r="M988" t="s">
        <v>6893</v>
      </c>
      <c r="N988">
        <v>8</v>
      </c>
      <c r="O988" t="s">
        <v>6952</v>
      </c>
      <c r="P988" t="s">
        <v>7851</v>
      </c>
      <c r="Q988">
        <v>7</v>
      </c>
      <c r="R988">
        <v>2</v>
      </c>
      <c r="S988">
        <v>2.7</v>
      </c>
      <c r="T988">
        <v>2.7</v>
      </c>
      <c r="U988">
        <v>537.07000000000005</v>
      </c>
      <c r="V988">
        <v>129.63999999999999</v>
      </c>
      <c r="W988">
        <v>4.22</v>
      </c>
      <c r="X988">
        <v>10.71</v>
      </c>
      <c r="Y988">
        <v>3.63</v>
      </c>
      <c r="Z988">
        <v>3</v>
      </c>
      <c r="AA988" t="s">
        <v>4250</v>
      </c>
      <c r="AB988">
        <v>1</v>
      </c>
      <c r="AC988">
        <v>3</v>
      </c>
      <c r="AD988">
        <v>3.15</v>
      </c>
      <c r="AF988" t="s">
        <v>7949</v>
      </c>
      <c r="AI988">
        <v>0</v>
      </c>
      <c r="AJ988">
        <v>0</v>
      </c>
    </row>
    <row r="989" spans="1:38" x14ac:dyDescent="0.25">
      <c r="A989" t="s">
        <v>6126</v>
      </c>
      <c r="B989" t="s">
        <v>4839</v>
      </c>
      <c r="C989" t="s">
        <v>4842</v>
      </c>
      <c r="D989">
        <v>471</v>
      </c>
      <c r="E989" t="s">
        <v>4845</v>
      </c>
      <c r="F989">
        <v>6.33</v>
      </c>
      <c r="G989">
        <v>0</v>
      </c>
      <c r="H989">
        <v>1</v>
      </c>
      <c r="I989" t="s">
        <v>6220</v>
      </c>
      <c r="K989" t="s">
        <v>6860</v>
      </c>
      <c r="L989" t="s">
        <v>6861</v>
      </c>
      <c r="M989" t="s">
        <v>6867</v>
      </c>
      <c r="N989">
        <v>9</v>
      </c>
      <c r="O989" t="s">
        <v>6923</v>
      </c>
      <c r="P989" t="s">
        <v>7852</v>
      </c>
      <c r="Q989">
        <v>9</v>
      </c>
      <c r="R989">
        <v>6</v>
      </c>
      <c r="S989">
        <v>3.47</v>
      </c>
      <c r="T989">
        <v>3.47</v>
      </c>
      <c r="U989">
        <v>736.01</v>
      </c>
      <c r="V989">
        <v>192.78</v>
      </c>
      <c r="W989">
        <v>3.61</v>
      </c>
      <c r="X989">
        <v>11.59</v>
      </c>
      <c r="Y989">
        <v>3.07</v>
      </c>
      <c r="Z989">
        <v>1</v>
      </c>
      <c r="AA989" t="s">
        <v>4250</v>
      </c>
      <c r="AB989">
        <v>2</v>
      </c>
      <c r="AC989">
        <v>20</v>
      </c>
      <c r="AD989">
        <v>2.0299999999999998</v>
      </c>
      <c r="AF989" t="s">
        <v>7949</v>
      </c>
      <c r="AI989">
        <v>0</v>
      </c>
      <c r="AJ989">
        <v>0</v>
      </c>
      <c r="AK989" t="s">
        <v>7959</v>
      </c>
      <c r="AL989" t="s">
        <v>7959</v>
      </c>
    </row>
    <row r="990" spans="1:38" x14ac:dyDescent="0.25">
      <c r="A990" t="s">
        <v>6127</v>
      </c>
      <c r="B990" t="s">
        <v>4839</v>
      </c>
      <c r="C990" t="s">
        <v>4842</v>
      </c>
      <c r="D990">
        <v>480</v>
      </c>
      <c r="E990" t="s">
        <v>4845</v>
      </c>
      <c r="F990">
        <v>6.32</v>
      </c>
      <c r="G990">
        <v>0.05</v>
      </c>
      <c r="H990">
        <v>2</v>
      </c>
      <c r="I990" t="s">
        <v>6220</v>
      </c>
      <c r="K990" t="s">
        <v>6860</v>
      </c>
      <c r="L990" t="s">
        <v>6861</v>
      </c>
      <c r="M990" t="s">
        <v>6895</v>
      </c>
      <c r="N990">
        <v>9</v>
      </c>
      <c r="O990" t="s">
        <v>6954</v>
      </c>
      <c r="P990" t="s">
        <v>7853</v>
      </c>
      <c r="Q990">
        <v>3</v>
      </c>
      <c r="R990">
        <v>3</v>
      </c>
      <c r="S990">
        <v>1.95</v>
      </c>
      <c r="T990">
        <v>4.9400000000000004</v>
      </c>
      <c r="U990">
        <v>388.6</v>
      </c>
      <c r="V990">
        <v>68.22</v>
      </c>
      <c r="W990">
        <v>4.03</v>
      </c>
      <c r="Y990">
        <v>11.05</v>
      </c>
      <c r="Z990">
        <v>0</v>
      </c>
      <c r="AA990" t="s">
        <v>4250</v>
      </c>
      <c r="AB990">
        <v>0</v>
      </c>
      <c r="AC990">
        <v>8</v>
      </c>
      <c r="AD990">
        <v>2.9923809523809521</v>
      </c>
      <c r="AF990" t="s">
        <v>7952</v>
      </c>
      <c r="AI990">
        <v>0</v>
      </c>
      <c r="AJ990">
        <v>0</v>
      </c>
      <c r="AK990" t="s">
        <v>7977</v>
      </c>
      <c r="AL990" t="s">
        <v>7977</v>
      </c>
    </row>
    <row r="991" spans="1:38" x14ac:dyDescent="0.25">
      <c r="A991" t="s">
        <v>6128</v>
      </c>
      <c r="B991" t="s">
        <v>4839</v>
      </c>
      <c r="C991" t="s">
        <v>4842</v>
      </c>
      <c r="D991">
        <v>480</v>
      </c>
      <c r="E991" t="s">
        <v>4845</v>
      </c>
      <c r="F991">
        <v>6.32</v>
      </c>
      <c r="G991">
        <v>0</v>
      </c>
      <c r="H991">
        <v>1</v>
      </c>
      <c r="I991" t="s">
        <v>6220</v>
      </c>
      <c r="K991" t="s">
        <v>6860</v>
      </c>
      <c r="L991" t="s">
        <v>6861</v>
      </c>
      <c r="M991" t="s">
        <v>6897</v>
      </c>
      <c r="N991">
        <v>9</v>
      </c>
      <c r="O991" t="s">
        <v>6958</v>
      </c>
      <c r="P991" t="s">
        <v>7854</v>
      </c>
      <c r="Q991">
        <v>5</v>
      </c>
      <c r="R991">
        <v>3</v>
      </c>
      <c r="S991">
        <v>4.46</v>
      </c>
      <c r="T991">
        <v>4.8600000000000003</v>
      </c>
      <c r="U991">
        <v>449.29</v>
      </c>
      <c r="V991">
        <v>122.97</v>
      </c>
      <c r="W991">
        <v>3.92</v>
      </c>
      <c r="X991">
        <v>7.23</v>
      </c>
      <c r="Y991">
        <v>1.74</v>
      </c>
      <c r="Z991">
        <v>3</v>
      </c>
      <c r="AA991" t="s">
        <v>4250</v>
      </c>
      <c r="AB991">
        <v>0</v>
      </c>
      <c r="AC991">
        <v>5</v>
      </c>
      <c r="AD991">
        <v>1.598880952380952</v>
      </c>
      <c r="AF991" t="s">
        <v>7949</v>
      </c>
      <c r="AI991">
        <v>0</v>
      </c>
      <c r="AJ991">
        <v>0</v>
      </c>
      <c r="AK991" t="s">
        <v>7979</v>
      </c>
      <c r="AL991" t="s">
        <v>7979</v>
      </c>
    </row>
    <row r="992" spans="1:38" x14ac:dyDescent="0.25">
      <c r="A992" t="s">
        <v>6129</v>
      </c>
      <c r="B992" t="s">
        <v>4839</v>
      </c>
      <c r="C992" t="s">
        <v>4842</v>
      </c>
      <c r="D992">
        <v>488</v>
      </c>
      <c r="E992" t="s">
        <v>4845</v>
      </c>
      <c r="F992">
        <v>6.31</v>
      </c>
      <c r="G992">
        <v>0</v>
      </c>
      <c r="H992">
        <v>1</v>
      </c>
      <c r="I992" t="s">
        <v>6220</v>
      </c>
      <c r="J992" t="s">
        <v>6806</v>
      </c>
      <c r="K992" t="s">
        <v>6860</v>
      </c>
      <c r="L992" t="s">
        <v>6861</v>
      </c>
      <c r="M992" t="s">
        <v>6882</v>
      </c>
      <c r="N992">
        <v>8</v>
      </c>
      <c r="O992" t="s">
        <v>6941</v>
      </c>
      <c r="P992" t="s">
        <v>7855</v>
      </c>
      <c r="Q992">
        <v>6</v>
      </c>
      <c r="R992">
        <v>3</v>
      </c>
      <c r="S992">
        <v>-1.1200000000000001</v>
      </c>
      <c r="T992">
        <v>-1.0900000000000001</v>
      </c>
      <c r="U992">
        <v>411.46</v>
      </c>
      <c r="V992">
        <v>117.58</v>
      </c>
      <c r="W992">
        <v>0.92</v>
      </c>
      <c r="X992">
        <v>12.4</v>
      </c>
      <c r="Y992">
        <v>6.15</v>
      </c>
      <c r="Z992">
        <v>1</v>
      </c>
      <c r="AA992" t="s">
        <v>4250</v>
      </c>
      <c r="AB992">
        <v>0</v>
      </c>
      <c r="AC992">
        <v>3</v>
      </c>
      <c r="AD992">
        <v>3.8797619047619052</v>
      </c>
      <c r="AF992" t="s">
        <v>7949</v>
      </c>
      <c r="AI992">
        <v>0</v>
      </c>
      <c r="AJ992">
        <v>0</v>
      </c>
    </row>
    <row r="993" spans="1:38" x14ac:dyDescent="0.25">
      <c r="A993" t="s">
        <v>6130</v>
      </c>
      <c r="B993" t="s">
        <v>4839</v>
      </c>
      <c r="C993" t="s">
        <v>4842</v>
      </c>
      <c r="D993">
        <v>490</v>
      </c>
      <c r="E993" t="s">
        <v>4845</v>
      </c>
      <c r="F993">
        <v>6.31</v>
      </c>
      <c r="G993">
        <v>0.1</v>
      </c>
      <c r="H993">
        <v>2</v>
      </c>
      <c r="I993" t="s">
        <v>6220</v>
      </c>
      <c r="K993" t="s">
        <v>6860</v>
      </c>
      <c r="L993" t="s">
        <v>6861</v>
      </c>
      <c r="M993" t="s">
        <v>6895</v>
      </c>
      <c r="N993">
        <v>9</v>
      </c>
      <c r="O993" t="s">
        <v>6954</v>
      </c>
      <c r="P993" t="s">
        <v>7856</v>
      </c>
      <c r="Q993">
        <v>3</v>
      </c>
      <c r="R993">
        <v>2</v>
      </c>
      <c r="S993">
        <v>4.1399999999999997</v>
      </c>
      <c r="T993">
        <v>4.1399999999999997</v>
      </c>
      <c r="U993">
        <v>390.57</v>
      </c>
      <c r="V993">
        <v>76.5</v>
      </c>
      <c r="W993">
        <v>3.51</v>
      </c>
      <c r="Y993">
        <v>5.29</v>
      </c>
      <c r="Z993">
        <v>0</v>
      </c>
      <c r="AA993" t="s">
        <v>4250</v>
      </c>
      <c r="AB993">
        <v>0</v>
      </c>
      <c r="AC993">
        <v>8</v>
      </c>
      <c r="AD993">
        <v>3.711642857142857</v>
      </c>
      <c r="AF993" t="s">
        <v>7949</v>
      </c>
      <c r="AI993">
        <v>0</v>
      </c>
      <c r="AJ993">
        <v>0</v>
      </c>
      <c r="AK993" t="s">
        <v>7977</v>
      </c>
      <c r="AL993" t="s">
        <v>7977</v>
      </c>
    </row>
    <row r="994" spans="1:38" x14ac:dyDescent="0.25">
      <c r="A994" t="s">
        <v>6131</v>
      </c>
      <c r="B994" t="s">
        <v>4839</v>
      </c>
      <c r="C994" t="s">
        <v>4842</v>
      </c>
      <c r="D994">
        <v>495</v>
      </c>
      <c r="E994" t="s">
        <v>4845</v>
      </c>
      <c r="F994">
        <v>6.3</v>
      </c>
      <c r="G994">
        <v>0.36</v>
      </c>
      <c r="H994">
        <v>2</v>
      </c>
      <c r="I994" t="s">
        <v>6220</v>
      </c>
      <c r="K994" t="s">
        <v>6860</v>
      </c>
      <c r="M994" t="s">
        <v>6910</v>
      </c>
      <c r="N994">
        <v>8</v>
      </c>
      <c r="O994" t="s">
        <v>6976</v>
      </c>
      <c r="P994" t="s">
        <v>7857</v>
      </c>
      <c r="Q994">
        <v>4</v>
      </c>
      <c r="R994">
        <v>2</v>
      </c>
      <c r="S994">
        <v>4.21</v>
      </c>
      <c r="T994">
        <v>4.41</v>
      </c>
      <c r="U994">
        <v>381.48</v>
      </c>
      <c r="V994">
        <v>58.01</v>
      </c>
      <c r="W994">
        <v>5.76</v>
      </c>
      <c r="X994">
        <v>11.24</v>
      </c>
      <c r="Y994">
        <v>7.19</v>
      </c>
      <c r="Z994">
        <v>5</v>
      </c>
      <c r="AA994" t="s">
        <v>4250</v>
      </c>
      <c r="AB994">
        <v>1</v>
      </c>
      <c r="AC994">
        <v>3</v>
      </c>
      <c r="AD994">
        <v>3.641571428571428</v>
      </c>
      <c r="AF994" t="s">
        <v>7949</v>
      </c>
      <c r="AI994">
        <v>0</v>
      </c>
      <c r="AJ994">
        <v>0</v>
      </c>
      <c r="AK994" t="s">
        <v>7990</v>
      </c>
      <c r="AL994" t="s">
        <v>7990</v>
      </c>
    </row>
    <row r="995" spans="1:38" x14ac:dyDescent="0.25">
      <c r="A995" t="s">
        <v>6132</v>
      </c>
      <c r="B995" t="s">
        <v>4839</v>
      </c>
      <c r="C995" t="s">
        <v>4842</v>
      </c>
      <c r="D995">
        <v>498</v>
      </c>
      <c r="E995" t="s">
        <v>4845</v>
      </c>
      <c r="F995">
        <v>6.3</v>
      </c>
      <c r="G995">
        <v>0.15</v>
      </c>
      <c r="H995">
        <v>2</v>
      </c>
      <c r="I995" t="s">
        <v>6221</v>
      </c>
      <c r="J995" t="s">
        <v>6807</v>
      </c>
      <c r="K995" t="s">
        <v>6860</v>
      </c>
      <c r="L995" t="s">
        <v>6861</v>
      </c>
      <c r="M995" t="s">
        <v>6874</v>
      </c>
      <c r="N995">
        <v>8</v>
      </c>
      <c r="O995" t="s">
        <v>6931</v>
      </c>
      <c r="P995" t="s">
        <v>7858</v>
      </c>
      <c r="Q995">
        <v>8</v>
      </c>
      <c r="R995">
        <v>2</v>
      </c>
      <c r="S995">
        <v>3.81</v>
      </c>
      <c r="T995">
        <v>3.81</v>
      </c>
      <c r="U995">
        <v>462.53</v>
      </c>
      <c r="V995">
        <v>125.07</v>
      </c>
      <c r="W995">
        <v>2.89</v>
      </c>
      <c r="Y995">
        <v>0</v>
      </c>
      <c r="Z995">
        <v>3</v>
      </c>
      <c r="AA995" t="s">
        <v>4250</v>
      </c>
      <c r="AB995">
        <v>0</v>
      </c>
      <c r="AC995">
        <v>4</v>
      </c>
      <c r="AD995">
        <v>2.457642857142857</v>
      </c>
      <c r="AF995" t="s">
        <v>7949</v>
      </c>
      <c r="AI995">
        <v>0</v>
      </c>
      <c r="AJ995">
        <v>0</v>
      </c>
    </row>
    <row r="996" spans="1:38" x14ac:dyDescent="0.25">
      <c r="A996" t="s">
        <v>6133</v>
      </c>
      <c r="B996" t="s">
        <v>4839</v>
      </c>
      <c r="C996" t="s">
        <v>4842</v>
      </c>
      <c r="D996">
        <v>500</v>
      </c>
      <c r="E996" t="s">
        <v>4845</v>
      </c>
      <c r="F996">
        <v>6.3</v>
      </c>
      <c r="G996">
        <v>0</v>
      </c>
      <c r="H996">
        <v>1</v>
      </c>
      <c r="I996" t="s">
        <v>6220</v>
      </c>
      <c r="K996" t="s">
        <v>6860</v>
      </c>
      <c r="L996" t="s">
        <v>6861</v>
      </c>
      <c r="M996" t="s">
        <v>6897</v>
      </c>
      <c r="N996">
        <v>9</v>
      </c>
      <c r="O996" t="s">
        <v>6958</v>
      </c>
      <c r="P996" t="s">
        <v>7859</v>
      </c>
      <c r="Q996">
        <v>4</v>
      </c>
      <c r="R996">
        <v>2</v>
      </c>
      <c r="S996">
        <v>4.4800000000000004</v>
      </c>
      <c r="T996">
        <v>4.4800000000000004</v>
      </c>
      <c r="U996">
        <v>430.53</v>
      </c>
      <c r="V996">
        <v>89.6</v>
      </c>
      <c r="W996">
        <v>4.53</v>
      </c>
      <c r="Y996">
        <v>3</v>
      </c>
      <c r="Z996">
        <v>4</v>
      </c>
      <c r="AA996" t="s">
        <v>4250</v>
      </c>
      <c r="AB996">
        <v>0</v>
      </c>
      <c r="AC996">
        <v>5</v>
      </c>
      <c r="AD996">
        <v>3.2562142857142859</v>
      </c>
      <c r="AF996" t="s">
        <v>7949</v>
      </c>
      <c r="AI996">
        <v>0</v>
      </c>
      <c r="AJ996">
        <v>0</v>
      </c>
      <c r="AK996" t="s">
        <v>7979</v>
      </c>
      <c r="AL996" t="s">
        <v>7979</v>
      </c>
    </row>
    <row r="997" spans="1:38" x14ac:dyDescent="0.25">
      <c r="A997" t="s">
        <v>6134</v>
      </c>
      <c r="B997" t="s">
        <v>4839</v>
      </c>
      <c r="C997" t="s">
        <v>4842</v>
      </c>
      <c r="D997">
        <v>520</v>
      </c>
      <c r="E997" t="s">
        <v>4845</v>
      </c>
      <c r="F997">
        <v>6.28</v>
      </c>
      <c r="G997">
        <v>0</v>
      </c>
      <c r="H997">
        <v>1</v>
      </c>
      <c r="I997" t="s">
        <v>6220</v>
      </c>
      <c r="J997" t="s">
        <v>6808</v>
      </c>
      <c r="K997" t="s">
        <v>6860</v>
      </c>
      <c r="L997" t="s">
        <v>6861</v>
      </c>
      <c r="M997" t="s">
        <v>6898</v>
      </c>
      <c r="N997">
        <v>8</v>
      </c>
      <c r="O997" t="s">
        <v>6959</v>
      </c>
      <c r="P997" t="s">
        <v>7860</v>
      </c>
      <c r="Q997">
        <v>4</v>
      </c>
      <c r="R997">
        <v>2</v>
      </c>
      <c r="S997">
        <v>-2.0299999999999998</v>
      </c>
      <c r="T997">
        <v>-2.0299999999999998</v>
      </c>
      <c r="U997">
        <v>397.37</v>
      </c>
      <c r="V997">
        <v>80.62</v>
      </c>
      <c r="W997">
        <v>4.32</v>
      </c>
      <c r="X997">
        <v>11.81</v>
      </c>
      <c r="Y997">
        <v>2.82</v>
      </c>
      <c r="Z997">
        <v>2</v>
      </c>
      <c r="AA997" t="s">
        <v>4250</v>
      </c>
      <c r="AB997">
        <v>0</v>
      </c>
      <c r="AC997">
        <v>3</v>
      </c>
      <c r="AD997">
        <v>5.2330714285714288</v>
      </c>
      <c r="AF997" t="s">
        <v>7949</v>
      </c>
      <c r="AI997">
        <v>0</v>
      </c>
      <c r="AJ997">
        <v>0</v>
      </c>
    </row>
    <row r="998" spans="1:38" x14ac:dyDescent="0.25">
      <c r="A998" t="s">
        <v>6135</v>
      </c>
      <c r="B998" t="s">
        <v>4839</v>
      </c>
      <c r="C998" t="s">
        <v>4842</v>
      </c>
      <c r="D998">
        <v>524.9</v>
      </c>
      <c r="E998" t="s">
        <v>4845</v>
      </c>
      <c r="F998">
        <v>6.28</v>
      </c>
      <c r="G998">
        <v>0.41</v>
      </c>
      <c r="H998">
        <v>2</v>
      </c>
      <c r="I998" t="s">
        <v>6221</v>
      </c>
      <c r="J998" t="s">
        <v>6809</v>
      </c>
      <c r="K998" t="s">
        <v>6860</v>
      </c>
      <c r="L998" t="s">
        <v>6861</v>
      </c>
      <c r="M998" t="s">
        <v>6874</v>
      </c>
      <c r="N998">
        <v>8</v>
      </c>
      <c r="O998" t="s">
        <v>6931</v>
      </c>
      <c r="P998" t="s">
        <v>7861</v>
      </c>
      <c r="Q998">
        <v>6</v>
      </c>
      <c r="R998">
        <v>2</v>
      </c>
      <c r="S998">
        <v>5.4</v>
      </c>
      <c r="T998">
        <v>5.4</v>
      </c>
      <c r="U998">
        <v>519.02</v>
      </c>
      <c r="V998">
        <v>99.29</v>
      </c>
      <c r="W998">
        <v>5.34</v>
      </c>
      <c r="Y998">
        <v>1.92</v>
      </c>
      <c r="Z998">
        <v>4</v>
      </c>
      <c r="AA998" t="s">
        <v>4250</v>
      </c>
      <c r="AB998">
        <v>2</v>
      </c>
      <c r="AC998">
        <v>3</v>
      </c>
      <c r="AD998">
        <v>2.1903333333333328</v>
      </c>
      <c r="AF998" t="s">
        <v>7949</v>
      </c>
      <c r="AI998">
        <v>0</v>
      </c>
      <c r="AJ998">
        <v>0</v>
      </c>
    </row>
    <row r="999" spans="1:38" x14ac:dyDescent="0.25">
      <c r="A999" t="s">
        <v>6136</v>
      </c>
      <c r="B999" t="s">
        <v>4839</v>
      </c>
      <c r="C999" t="s">
        <v>4842</v>
      </c>
      <c r="D999">
        <v>525</v>
      </c>
      <c r="E999" t="s">
        <v>4845</v>
      </c>
      <c r="F999">
        <v>6.28</v>
      </c>
      <c r="G999">
        <v>0.47</v>
      </c>
      <c r="H999">
        <v>2</v>
      </c>
      <c r="I999" t="s">
        <v>6220</v>
      </c>
      <c r="K999" t="s">
        <v>6860</v>
      </c>
      <c r="M999" t="s">
        <v>6910</v>
      </c>
      <c r="N999">
        <v>8</v>
      </c>
      <c r="O999" t="s">
        <v>6976</v>
      </c>
      <c r="P999" t="s">
        <v>7862</v>
      </c>
      <c r="Q999">
        <v>5</v>
      </c>
      <c r="R999">
        <v>2</v>
      </c>
      <c r="S999">
        <v>1.24</v>
      </c>
      <c r="T999">
        <v>1.24</v>
      </c>
      <c r="U999">
        <v>478.57</v>
      </c>
      <c r="V999">
        <v>104.39</v>
      </c>
      <c r="W999">
        <v>4.13</v>
      </c>
      <c r="X999">
        <v>10.27</v>
      </c>
      <c r="Y999">
        <v>4.46</v>
      </c>
      <c r="Z999">
        <v>4</v>
      </c>
      <c r="AA999" t="s">
        <v>4250</v>
      </c>
      <c r="AB999">
        <v>0</v>
      </c>
      <c r="AC999">
        <v>7</v>
      </c>
      <c r="AD999">
        <v>4.1734047619047621</v>
      </c>
      <c r="AF999" t="s">
        <v>7949</v>
      </c>
      <c r="AI999">
        <v>0</v>
      </c>
      <c r="AJ999">
        <v>0</v>
      </c>
      <c r="AK999" t="s">
        <v>7990</v>
      </c>
      <c r="AL999" t="s">
        <v>7990</v>
      </c>
    </row>
    <row r="1000" spans="1:38" x14ac:dyDescent="0.25">
      <c r="A1000" t="s">
        <v>6137</v>
      </c>
      <c r="B1000" t="s">
        <v>4839</v>
      </c>
      <c r="C1000" t="s">
        <v>4842</v>
      </c>
      <c r="D1000">
        <v>530</v>
      </c>
      <c r="E1000" t="s">
        <v>4845</v>
      </c>
      <c r="F1000">
        <v>6.28</v>
      </c>
      <c r="G1000">
        <v>0</v>
      </c>
      <c r="H1000">
        <v>1</v>
      </c>
      <c r="I1000" t="s">
        <v>6220</v>
      </c>
      <c r="K1000" t="s">
        <v>6860</v>
      </c>
      <c r="L1000" t="s">
        <v>6861</v>
      </c>
      <c r="M1000" t="s">
        <v>6900</v>
      </c>
      <c r="N1000">
        <v>9</v>
      </c>
      <c r="O1000" t="s">
        <v>6962</v>
      </c>
      <c r="P1000" t="s">
        <v>7863</v>
      </c>
      <c r="Q1000">
        <v>3</v>
      </c>
      <c r="R1000">
        <v>2</v>
      </c>
      <c r="S1000">
        <v>2.23</v>
      </c>
      <c r="T1000">
        <v>2.23</v>
      </c>
      <c r="U1000">
        <v>342.4</v>
      </c>
      <c r="V1000">
        <v>69.08</v>
      </c>
      <c r="W1000">
        <v>2.99</v>
      </c>
      <c r="Y1000">
        <v>4.8899999999999997</v>
      </c>
      <c r="Z1000">
        <v>3</v>
      </c>
      <c r="AA1000" t="s">
        <v>4250</v>
      </c>
      <c r="AB1000">
        <v>0</v>
      </c>
      <c r="AC1000">
        <v>3</v>
      </c>
      <c r="AD1000">
        <v>5.3849999999999998</v>
      </c>
      <c r="AF1000" t="s">
        <v>7949</v>
      </c>
      <c r="AI1000">
        <v>0</v>
      </c>
      <c r="AJ1000">
        <v>0</v>
      </c>
      <c r="AK1000" t="s">
        <v>7981</v>
      </c>
      <c r="AL1000" t="s">
        <v>7981</v>
      </c>
    </row>
    <row r="1001" spans="1:38" x14ac:dyDescent="0.25">
      <c r="A1001" t="s">
        <v>6138</v>
      </c>
      <c r="B1001" t="s">
        <v>4839</v>
      </c>
      <c r="C1001" t="s">
        <v>4842</v>
      </c>
      <c r="D1001">
        <v>530</v>
      </c>
      <c r="E1001" t="s">
        <v>4845</v>
      </c>
      <c r="F1001">
        <v>6.28</v>
      </c>
      <c r="G1001">
        <v>0</v>
      </c>
      <c r="H1001">
        <v>1</v>
      </c>
      <c r="I1001" t="s">
        <v>6220</v>
      </c>
      <c r="K1001" t="s">
        <v>6860</v>
      </c>
      <c r="L1001" t="s">
        <v>6861</v>
      </c>
      <c r="M1001" t="s">
        <v>6896</v>
      </c>
      <c r="N1001">
        <v>9</v>
      </c>
      <c r="O1001" t="s">
        <v>6957</v>
      </c>
      <c r="P1001" t="s">
        <v>7864</v>
      </c>
      <c r="Q1001">
        <v>3</v>
      </c>
      <c r="R1001">
        <v>3</v>
      </c>
      <c r="S1001">
        <v>3.09</v>
      </c>
      <c r="T1001">
        <v>3.09</v>
      </c>
      <c r="U1001">
        <v>524.45000000000005</v>
      </c>
      <c r="V1001">
        <v>99.82</v>
      </c>
      <c r="W1001">
        <v>4.95</v>
      </c>
      <c r="X1001">
        <v>13.05</v>
      </c>
      <c r="Y1001">
        <v>3.35</v>
      </c>
      <c r="Z1001">
        <v>3</v>
      </c>
      <c r="AA1001" t="s">
        <v>4250</v>
      </c>
      <c r="AB1001">
        <v>1</v>
      </c>
      <c r="AC1001">
        <v>6</v>
      </c>
      <c r="AD1001">
        <v>3.2493333333333339</v>
      </c>
      <c r="AF1001" t="s">
        <v>7949</v>
      </c>
      <c r="AI1001">
        <v>0</v>
      </c>
      <c r="AJ1001">
        <v>0</v>
      </c>
      <c r="AK1001" t="s">
        <v>7978</v>
      </c>
      <c r="AL1001" t="s">
        <v>7978</v>
      </c>
    </row>
    <row r="1002" spans="1:38" x14ac:dyDescent="0.25">
      <c r="A1002" t="s">
        <v>6139</v>
      </c>
      <c r="B1002" t="s">
        <v>4839</v>
      </c>
      <c r="C1002" t="s">
        <v>4842</v>
      </c>
      <c r="D1002">
        <v>545</v>
      </c>
      <c r="E1002" t="s">
        <v>4845</v>
      </c>
      <c r="F1002">
        <v>6.26</v>
      </c>
      <c r="G1002">
        <v>0</v>
      </c>
      <c r="H1002">
        <v>1</v>
      </c>
      <c r="I1002" t="s">
        <v>6220</v>
      </c>
      <c r="J1002" t="s">
        <v>6810</v>
      </c>
      <c r="K1002" t="s">
        <v>6860</v>
      </c>
      <c r="L1002" t="s">
        <v>6861</v>
      </c>
      <c r="M1002" t="s">
        <v>6882</v>
      </c>
      <c r="N1002">
        <v>8</v>
      </c>
      <c r="O1002" t="s">
        <v>6941</v>
      </c>
      <c r="P1002" t="s">
        <v>7865</v>
      </c>
      <c r="Q1002">
        <v>6</v>
      </c>
      <c r="R1002">
        <v>2</v>
      </c>
      <c r="S1002">
        <v>1.1499999999999999</v>
      </c>
      <c r="T1002">
        <v>1.25</v>
      </c>
      <c r="U1002">
        <v>424.98</v>
      </c>
      <c r="V1002">
        <v>95.8</v>
      </c>
      <c r="W1002">
        <v>3.77</v>
      </c>
      <c r="Y1002">
        <v>6.84</v>
      </c>
      <c r="Z1002">
        <v>2</v>
      </c>
      <c r="AA1002" t="s">
        <v>4250</v>
      </c>
      <c r="AB1002">
        <v>0</v>
      </c>
      <c r="AC1002">
        <v>2</v>
      </c>
      <c r="AD1002">
        <v>4.8425238095238097</v>
      </c>
      <c r="AF1002" t="s">
        <v>7949</v>
      </c>
      <c r="AI1002">
        <v>0</v>
      </c>
      <c r="AJ1002">
        <v>0</v>
      </c>
    </row>
    <row r="1003" spans="1:38" x14ac:dyDescent="0.25">
      <c r="A1003" t="s">
        <v>6140</v>
      </c>
      <c r="B1003" t="s">
        <v>4839</v>
      </c>
      <c r="C1003" t="s">
        <v>4842</v>
      </c>
      <c r="D1003">
        <v>548</v>
      </c>
      <c r="E1003" t="s">
        <v>4845</v>
      </c>
      <c r="F1003">
        <v>6.26</v>
      </c>
      <c r="G1003">
        <v>0.31</v>
      </c>
      <c r="H1003">
        <v>2</v>
      </c>
      <c r="I1003" t="s">
        <v>6221</v>
      </c>
      <c r="J1003" t="s">
        <v>6811</v>
      </c>
      <c r="K1003" t="s">
        <v>6860</v>
      </c>
      <c r="L1003" t="s">
        <v>6861</v>
      </c>
      <c r="M1003" t="s">
        <v>6883</v>
      </c>
      <c r="N1003">
        <v>8</v>
      </c>
      <c r="O1003" t="s">
        <v>6942</v>
      </c>
      <c r="P1003" t="s">
        <v>7866</v>
      </c>
      <c r="Q1003">
        <v>6</v>
      </c>
      <c r="R1003">
        <v>3</v>
      </c>
      <c r="S1003">
        <v>-2.0299999999999998</v>
      </c>
      <c r="T1003">
        <v>-0.15</v>
      </c>
      <c r="U1003">
        <v>426.51</v>
      </c>
      <c r="V1003">
        <v>111.59</v>
      </c>
      <c r="W1003">
        <v>1.0900000000000001</v>
      </c>
      <c r="X1003">
        <v>12.38</v>
      </c>
      <c r="Y1003">
        <v>8.58</v>
      </c>
      <c r="Z1003">
        <v>1</v>
      </c>
      <c r="AA1003" t="s">
        <v>4250</v>
      </c>
      <c r="AB1003">
        <v>0</v>
      </c>
      <c r="AC1003">
        <v>4</v>
      </c>
      <c r="AD1003">
        <v>3.6819285714285712</v>
      </c>
      <c r="AF1003" t="s">
        <v>7952</v>
      </c>
      <c r="AI1003">
        <v>0</v>
      </c>
      <c r="AJ1003">
        <v>0</v>
      </c>
    </row>
    <row r="1004" spans="1:38" x14ac:dyDescent="0.25">
      <c r="A1004" t="s">
        <v>6141</v>
      </c>
      <c r="B1004" t="s">
        <v>4839</v>
      </c>
      <c r="C1004" t="s">
        <v>4842</v>
      </c>
      <c r="D1004">
        <v>550</v>
      </c>
      <c r="E1004" t="s">
        <v>4845</v>
      </c>
      <c r="F1004">
        <v>6.26</v>
      </c>
      <c r="G1004">
        <v>0</v>
      </c>
      <c r="H1004">
        <v>1</v>
      </c>
      <c r="I1004" t="s">
        <v>6220</v>
      </c>
      <c r="K1004" t="s">
        <v>6860</v>
      </c>
      <c r="L1004" t="s">
        <v>6861</v>
      </c>
      <c r="M1004" t="s">
        <v>6900</v>
      </c>
      <c r="N1004">
        <v>9</v>
      </c>
      <c r="O1004" t="s">
        <v>6962</v>
      </c>
      <c r="P1004" t="s">
        <v>7867</v>
      </c>
      <c r="Q1004">
        <v>2</v>
      </c>
      <c r="R1004">
        <v>2</v>
      </c>
      <c r="S1004">
        <v>2.2200000000000002</v>
      </c>
      <c r="T1004">
        <v>2.23</v>
      </c>
      <c r="U1004">
        <v>279.33999999999997</v>
      </c>
      <c r="V1004">
        <v>56.19</v>
      </c>
      <c r="W1004">
        <v>2.23</v>
      </c>
      <c r="Y1004">
        <v>4.99</v>
      </c>
      <c r="Z1004">
        <v>2</v>
      </c>
      <c r="AA1004" t="s">
        <v>7946</v>
      </c>
      <c r="AB1004">
        <v>0</v>
      </c>
      <c r="AC1004">
        <v>2</v>
      </c>
      <c r="AD1004">
        <v>5.39</v>
      </c>
      <c r="AF1004" t="s">
        <v>7949</v>
      </c>
      <c r="AI1004">
        <v>0</v>
      </c>
      <c r="AJ1004">
        <v>0</v>
      </c>
      <c r="AK1004" t="s">
        <v>7981</v>
      </c>
      <c r="AL1004" t="s">
        <v>7981</v>
      </c>
    </row>
    <row r="1005" spans="1:38" x14ac:dyDescent="0.25">
      <c r="A1005" t="s">
        <v>6142</v>
      </c>
      <c r="B1005" t="s">
        <v>4839</v>
      </c>
      <c r="C1005" t="s">
        <v>4842</v>
      </c>
      <c r="D1005">
        <v>552</v>
      </c>
      <c r="E1005" t="s">
        <v>4845</v>
      </c>
      <c r="F1005">
        <v>6.26</v>
      </c>
      <c r="G1005">
        <v>0</v>
      </c>
      <c r="H1005">
        <v>1</v>
      </c>
      <c r="I1005" t="s">
        <v>6220</v>
      </c>
      <c r="K1005" t="s">
        <v>6860</v>
      </c>
      <c r="M1005" t="s">
        <v>6866</v>
      </c>
      <c r="N1005">
        <v>8</v>
      </c>
      <c r="O1005" t="s">
        <v>6922</v>
      </c>
      <c r="P1005" t="s">
        <v>7868</v>
      </c>
      <c r="Q1005">
        <v>9</v>
      </c>
      <c r="R1005">
        <v>4</v>
      </c>
      <c r="S1005">
        <v>0.82</v>
      </c>
      <c r="T1005">
        <v>1.87</v>
      </c>
      <c r="U1005">
        <v>663.8</v>
      </c>
      <c r="V1005">
        <v>163.1</v>
      </c>
      <c r="W1005">
        <v>3.12</v>
      </c>
      <c r="X1005">
        <v>12.84</v>
      </c>
      <c r="Y1005">
        <v>8.41</v>
      </c>
      <c r="Z1005">
        <v>4</v>
      </c>
      <c r="AA1005" t="s">
        <v>4250</v>
      </c>
      <c r="AB1005">
        <v>1</v>
      </c>
      <c r="AC1005">
        <v>15</v>
      </c>
      <c r="AD1005">
        <v>2.7949999999999999</v>
      </c>
      <c r="AF1005" t="s">
        <v>7949</v>
      </c>
      <c r="AI1005">
        <v>0</v>
      </c>
      <c r="AJ1005">
        <v>0</v>
      </c>
      <c r="AK1005" t="s">
        <v>7958</v>
      </c>
      <c r="AL1005" t="s">
        <v>7958</v>
      </c>
    </row>
    <row r="1006" spans="1:38" x14ac:dyDescent="0.25">
      <c r="A1006" t="s">
        <v>6143</v>
      </c>
      <c r="B1006" t="s">
        <v>4839</v>
      </c>
      <c r="C1006" t="s">
        <v>4842</v>
      </c>
      <c r="D1006">
        <v>554.6</v>
      </c>
      <c r="E1006" t="s">
        <v>4845</v>
      </c>
      <c r="F1006">
        <v>6.26</v>
      </c>
      <c r="G1006">
        <v>0.31</v>
      </c>
      <c r="H1006">
        <v>2</v>
      </c>
      <c r="I1006" t="s">
        <v>6221</v>
      </c>
      <c r="J1006" t="s">
        <v>6812</v>
      </c>
      <c r="K1006" t="s">
        <v>6860</v>
      </c>
      <c r="L1006" t="s">
        <v>6861</v>
      </c>
      <c r="M1006" t="s">
        <v>6893</v>
      </c>
      <c r="N1006">
        <v>8</v>
      </c>
      <c r="O1006" t="s">
        <v>6952</v>
      </c>
      <c r="P1006" t="s">
        <v>7869</v>
      </c>
      <c r="Q1006">
        <v>8</v>
      </c>
      <c r="R1006">
        <v>2</v>
      </c>
      <c r="S1006">
        <v>2.1</v>
      </c>
      <c r="T1006">
        <v>2.1</v>
      </c>
      <c r="U1006">
        <v>438.92</v>
      </c>
      <c r="V1006">
        <v>125.07</v>
      </c>
      <c r="W1006">
        <v>2.5299999999999998</v>
      </c>
      <c r="Y1006">
        <v>0</v>
      </c>
      <c r="Z1006">
        <v>3</v>
      </c>
      <c r="AA1006" t="s">
        <v>4250</v>
      </c>
      <c r="AB1006">
        <v>0</v>
      </c>
      <c r="AC1006">
        <v>3</v>
      </c>
      <c r="AD1006">
        <v>3.8862857142857141</v>
      </c>
      <c r="AF1006" t="s">
        <v>7949</v>
      </c>
      <c r="AI1006">
        <v>0</v>
      </c>
      <c r="AJ1006">
        <v>0</v>
      </c>
    </row>
    <row r="1007" spans="1:38" x14ac:dyDescent="0.25">
      <c r="A1007" t="s">
        <v>6144</v>
      </c>
      <c r="B1007" t="s">
        <v>4839</v>
      </c>
      <c r="C1007" t="s">
        <v>4842</v>
      </c>
      <c r="D1007">
        <v>555</v>
      </c>
      <c r="E1007" t="s">
        <v>4845</v>
      </c>
      <c r="F1007">
        <v>6.26</v>
      </c>
      <c r="G1007">
        <v>0</v>
      </c>
      <c r="H1007">
        <v>1</v>
      </c>
      <c r="I1007" t="s">
        <v>6220</v>
      </c>
      <c r="J1007" t="s">
        <v>6813</v>
      </c>
      <c r="K1007" t="s">
        <v>6860</v>
      </c>
      <c r="L1007" t="s">
        <v>6861</v>
      </c>
      <c r="M1007" t="s">
        <v>6882</v>
      </c>
      <c r="N1007">
        <v>8</v>
      </c>
      <c r="O1007" t="s">
        <v>6941</v>
      </c>
      <c r="P1007" t="s">
        <v>7870</v>
      </c>
      <c r="Q1007">
        <v>7</v>
      </c>
      <c r="R1007">
        <v>2</v>
      </c>
      <c r="S1007">
        <v>0.23</v>
      </c>
      <c r="T1007">
        <v>0.25</v>
      </c>
      <c r="U1007">
        <v>455.99</v>
      </c>
      <c r="V1007">
        <v>101.37</v>
      </c>
      <c r="W1007">
        <v>3.23</v>
      </c>
      <c r="Y1007">
        <v>6.16</v>
      </c>
      <c r="Z1007">
        <v>2</v>
      </c>
      <c r="AA1007" t="s">
        <v>4250</v>
      </c>
      <c r="AB1007">
        <v>0</v>
      </c>
      <c r="AC1007">
        <v>3</v>
      </c>
      <c r="AD1007">
        <v>4.4353571428571428</v>
      </c>
      <c r="AF1007" t="s">
        <v>7949</v>
      </c>
      <c r="AI1007">
        <v>0</v>
      </c>
      <c r="AJ1007">
        <v>0</v>
      </c>
    </row>
    <row r="1008" spans="1:38" x14ac:dyDescent="0.25">
      <c r="A1008" t="s">
        <v>6145</v>
      </c>
      <c r="B1008" t="s">
        <v>4839</v>
      </c>
      <c r="C1008" t="s">
        <v>4842</v>
      </c>
      <c r="D1008">
        <v>558.29999999999995</v>
      </c>
      <c r="E1008" t="s">
        <v>4845</v>
      </c>
      <c r="F1008">
        <v>6.25</v>
      </c>
      <c r="G1008">
        <v>0.66</v>
      </c>
      <c r="H1008">
        <v>2</v>
      </c>
      <c r="I1008" t="s">
        <v>6221</v>
      </c>
      <c r="J1008" t="s">
        <v>6814</v>
      </c>
      <c r="K1008" t="s">
        <v>6860</v>
      </c>
      <c r="L1008" t="s">
        <v>6861</v>
      </c>
      <c r="M1008" t="s">
        <v>6893</v>
      </c>
      <c r="N1008">
        <v>8</v>
      </c>
      <c r="O1008" t="s">
        <v>6952</v>
      </c>
      <c r="P1008" t="s">
        <v>7871</v>
      </c>
      <c r="Q1008">
        <v>8</v>
      </c>
      <c r="R1008">
        <v>2</v>
      </c>
      <c r="S1008">
        <v>1.76</v>
      </c>
      <c r="T1008">
        <v>1.76</v>
      </c>
      <c r="U1008">
        <v>438.92</v>
      </c>
      <c r="V1008">
        <v>125.07</v>
      </c>
      <c r="W1008">
        <v>2.5299999999999998</v>
      </c>
      <c r="Y1008">
        <v>1.01</v>
      </c>
      <c r="Z1008">
        <v>3</v>
      </c>
      <c r="AA1008" t="s">
        <v>4250</v>
      </c>
      <c r="AB1008">
        <v>0</v>
      </c>
      <c r="AC1008">
        <v>3</v>
      </c>
      <c r="AD1008">
        <v>3.9362857142857139</v>
      </c>
      <c r="AF1008" t="s">
        <v>7949</v>
      </c>
      <c r="AI1008">
        <v>0</v>
      </c>
      <c r="AJ1008">
        <v>0</v>
      </c>
    </row>
    <row r="1009" spans="1:38" x14ac:dyDescent="0.25">
      <c r="A1009" t="s">
        <v>6146</v>
      </c>
      <c r="B1009" t="s">
        <v>4839</v>
      </c>
      <c r="C1009" t="s">
        <v>4842</v>
      </c>
      <c r="D1009">
        <v>559</v>
      </c>
      <c r="E1009" t="s">
        <v>4845</v>
      </c>
      <c r="F1009">
        <v>6.25</v>
      </c>
      <c r="G1009">
        <v>0.41</v>
      </c>
      <c r="H1009">
        <v>2</v>
      </c>
      <c r="I1009" t="s">
        <v>6221</v>
      </c>
      <c r="J1009" t="s">
        <v>6815</v>
      </c>
      <c r="K1009" t="s">
        <v>6860</v>
      </c>
      <c r="L1009" t="s">
        <v>6861</v>
      </c>
      <c r="M1009" t="s">
        <v>6879</v>
      </c>
      <c r="N1009">
        <v>8</v>
      </c>
      <c r="O1009" t="s">
        <v>6937</v>
      </c>
      <c r="P1009" t="s">
        <v>7872</v>
      </c>
      <c r="Q1009">
        <v>7</v>
      </c>
      <c r="R1009">
        <v>3</v>
      </c>
      <c r="S1009">
        <v>-0.88</v>
      </c>
      <c r="T1009">
        <v>-0.85</v>
      </c>
      <c r="U1009">
        <v>436.47</v>
      </c>
      <c r="V1009">
        <v>134.38</v>
      </c>
      <c r="W1009">
        <v>1.74</v>
      </c>
      <c r="X1009">
        <v>10.64</v>
      </c>
      <c r="Y1009">
        <v>6.22</v>
      </c>
      <c r="Z1009">
        <v>2</v>
      </c>
      <c r="AA1009" t="s">
        <v>4250</v>
      </c>
      <c r="AB1009">
        <v>0</v>
      </c>
      <c r="AC1009">
        <v>3</v>
      </c>
      <c r="AD1009">
        <v>3.620452380952381</v>
      </c>
      <c r="AF1009" t="s">
        <v>7949</v>
      </c>
      <c r="AI1009">
        <v>0</v>
      </c>
      <c r="AJ1009">
        <v>0</v>
      </c>
    </row>
    <row r="1010" spans="1:38" x14ac:dyDescent="0.25">
      <c r="A1010" t="s">
        <v>6147</v>
      </c>
      <c r="B1010" t="s">
        <v>4839</v>
      </c>
      <c r="C1010" t="s">
        <v>4842</v>
      </c>
      <c r="D1010">
        <v>560</v>
      </c>
      <c r="E1010" t="s">
        <v>4845</v>
      </c>
      <c r="F1010">
        <v>6.25</v>
      </c>
      <c r="G1010">
        <v>0</v>
      </c>
      <c r="H1010">
        <v>1</v>
      </c>
      <c r="I1010" t="s">
        <v>6220</v>
      </c>
      <c r="K1010" t="s">
        <v>6860</v>
      </c>
      <c r="L1010" t="s">
        <v>6861</v>
      </c>
      <c r="M1010" t="s">
        <v>6896</v>
      </c>
      <c r="N1010">
        <v>9</v>
      </c>
      <c r="O1010" t="s">
        <v>6957</v>
      </c>
      <c r="P1010" t="s">
        <v>7873</v>
      </c>
      <c r="Q1010">
        <v>3</v>
      </c>
      <c r="R1010">
        <v>3</v>
      </c>
      <c r="S1010">
        <v>2.52</v>
      </c>
      <c r="T1010">
        <v>2.52</v>
      </c>
      <c r="U1010">
        <v>474.39</v>
      </c>
      <c r="V1010">
        <v>99.82</v>
      </c>
      <c r="W1010">
        <v>3.94</v>
      </c>
      <c r="X1010">
        <v>13.05</v>
      </c>
      <c r="Y1010">
        <v>3.29</v>
      </c>
      <c r="Z1010">
        <v>2</v>
      </c>
      <c r="AA1010" t="s">
        <v>4250</v>
      </c>
      <c r="AB1010">
        <v>0</v>
      </c>
      <c r="AC1010">
        <v>5</v>
      </c>
      <c r="AD1010">
        <v>3.7622619047619059</v>
      </c>
      <c r="AF1010" t="s">
        <v>7949</v>
      </c>
      <c r="AI1010">
        <v>0</v>
      </c>
      <c r="AJ1010">
        <v>0</v>
      </c>
      <c r="AK1010" t="s">
        <v>7978</v>
      </c>
      <c r="AL1010" t="s">
        <v>7978</v>
      </c>
    </row>
    <row r="1011" spans="1:38" x14ac:dyDescent="0.25">
      <c r="A1011" t="s">
        <v>6148</v>
      </c>
      <c r="B1011" t="s">
        <v>4839</v>
      </c>
      <c r="C1011" t="s">
        <v>4842</v>
      </c>
      <c r="D1011">
        <v>561.4</v>
      </c>
      <c r="E1011" t="s">
        <v>4845</v>
      </c>
      <c r="F1011">
        <v>6.25</v>
      </c>
      <c r="G1011">
        <v>0.59</v>
      </c>
      <c r="H1011">
        <v>2</v>
      </c>
      <c r="I1011" t="s">
        <v>6221</v>
      </c>
      <c r="J1011" t="s">
        <v>6816</v>
      </c>
      <c r="K1011" t="s">
        <v>6860</v>
      </c>
      <c r="L1011" t="s">
        <v>6861</v>
      </c>
      <c r="M1011" t="s">
        <v>6893</v>
      </c>
      <c r="N1011">
        <v>8</v>
      </c>
      <c r="O1011" t="s">
        <v>6952</v>
      </c>
      <c r="P1011" t="s">
        <v>7874</v>
      </c>
      <c r="Q1011">
        <v>9</v>
      </c>
      <c r="R1011">
        <v>2</v>
      </c>
      <c r="S1011">
        <v>2.4300000000000002</v>
      </c>
      <c r="T1011">
        <v>2.4300000000000002</v>
      </c>
      <c r="U1011">
        <v>477.96</v>
      </c>
      <c r="V1011">
        <v>129.47999999999999</v>
      </c>
      <c r="W1011">
        <v>2.78</v>
      </c>
      <c r="Y1011">
        <v>0</v>
      </c>
      <c r="Z1011">
        <v>4</v>
      </c>
      <c r="AA1011" t="s">
        <v>4250</v>
      </c>
      <c r="AB1011">
        <v>0</v>
      </c>
      <c r="AC1011">
        <v>3</v>
      </c>
      <c r="AD1011">
        <v>3.4424285714285721</v>
      </c>
      <c r="AF1011" t="s">
        <v>7949</v>
      </c>
      <c r="AI1011">
        <v>0</v>
      </c>
      <c r="AJ1011">
        <v>0</v>
      </c>
    </row>
    <row r="1012" spans="1:38" x14ac:dyDescent="0.25">
      <c r="A1012" t="s">
        <v>6149</v>
      </c>
      <c r="B1012" t="s">
        <v>4839</v>
      </c>
      <c r="C1012" t="s">
        <v>4842</v>
      </c>
      <c r="D1012">
        <v>563.5</v>
      </c>
      <c r="E1012" t="s">
        <v>4845</v>
      </c>
      <c r="F1012">
        <v>6.25</v>
      </c>
      <c r="G1012">
        <v>0</v>
      </c>
      <c r="H1012">
        <v>1</v>
      </c>
      <c r="I1012" t="s">
        <v>6220</v>
      </c>
      <c r="J1012" t="s">
        <v>6817</v>
      </c>
      <c r="K1012" t="s">
        <v>6860</v>
      </c>
      <c r="L1012" t="s">
        <v>6861</v>
      </c>
      <c r="M1012" t="s">
        <v>6903</v>
      </c>
      <c r="N1012">
        <v>9</v>
      </c>
      <c r="O1012" t="s">
        <v>6965</v>
      </c>
      <c r="P1012" t="s">
        <v>7875</v>
      </c>
      <c r="Q1012">
        <v>6</v>
      </c>
      <c r="R1012">
        <v>5</v>
      </c>
      <c r="S1012">
        <v>4.6900000000000004</v>
      </c>
      <c r="T1012">
        <v>4.75</v>
      </c>
      <c r="U1012">
        <v>644.86</v>
      </c>
      <c r="V1012">
        <v>131</v>
      </c>
      <c r="W1012">
        <v>4.42</v>
      </c>
      <c r="X1012">
        <v>13.9</v>
      </c>
      <c r="Y1012">
        <v>6.52</v>
      </c>
      <c r="Z1012">
        <v>3</v>
      </c>
      <c r="AA1012" t="s">
        <v>4250</v>
      </c>
      <c r="AB1012">
        <v>1</v>
      </c>
      <c r="AC1012">
        <v>17</v>
      </c>
      <c r="AD1012">
        <v>1.125</v>
      </c>
      <c r="AF1012" t="s">
        <v>7949</v>
      </c>
      <c r="AI1012">
        <v>0</v>
      </c>
      <c r="AJ1012">
        <v>0</v>
      </c>
    </row>
    <row r="1013" spans="1:38" x14ac:dyDescent="0.25">
      <c r="A1013" t="s">
        <v>6150</v>
      </c>
      <c r="B1013" t="s">
        <v>4839</v>
      </c>
      <c r="C1013" t="s">
        <v>4842</v>
      </c>
      <c r="D1013">
        <v>564</v>
      </c>
      <c r="E1013" t="s">
        <v>4845</v>
      </c>
      <c r="F1013">
        <v>6.25</v>
      </c>
      <c r="G1013">
        <v>0</v>
      </c>
      <c r="H1013">
        <v>1</v>
      </c>
      <c r="I1013" t="s">
        <v>6220</v>
      </c>
      <c r="K1013" t="s">
        <v>6860</v>
      </c>
      <c r="M1013" t="s">
        <v>6866</v>
      </c>
      <c r="N1013">
        <v>8</v>
      </c>
      <c r="O1013" t="s">
        <v>6922</v>
      </c>
      <c r="P1013" t="s">
        <v>7876</v>
      </c>
      <c r="Q1013">
        <v>7</v>
      </c>
      <c r="R1013">
        <v>5</v>
      </c>
      <c r="S1013">
        <v>2.88</v>
      </c>
      <c r="T1013">
        <v>2.97</v>
      </c>
      <c r="U1013">
        <v>679.88</v>
      </c>
      <c r="V1013">
        <v>156.94</v>
      </c>
      <c r="W1013">
        <v>3.41</v>
      </c>
      <c r="X1013">
        <v>13.7</v>
      </c>
      <c r="Y1013">
        <v>6.74</v>
      </c>
      <c r="Z1013">
        <v>3</v>
      </c>
      <c r="AA1013" t="s">
        <v>4250</v>
      </c>
      <c r="AB1013">
        <v>1</v>
      </c>
      <c r="AC1013">
        <v>16</v>
      </c>
      <c r="AD1013">
        <v>2.56</v>
      </c>
      <c r="AF1013" t="s">
        <v>7949</v>
      </c>
      <c r="AI1013">
        <v>0</v>
      </c>
      <c r="AJ1013">
        <v>0</v>
      </c>
      <c r="AK1013" t="s">
        <v>7958</v>
      </c>
      <c r="AL1013" t="s">
        <v>7958</v>
      </c>
    </row>
    <row r="1014" spans="1:38" x14ac:dyDescent="0.25">
      <c r="A1014" t="s">
        <v>6151</v>
      </c>
      <c r="B1014" t="s">
        <v>4839</v>
      </c>
      <c r="C1014" t="s">
        <v>4842</v>
      </c>
      <c r="D1014">
        <v>566.20000000000005</v>
      </c>
      <c r="E1014" t="s">
        <v>4845</v>
      </c>
      <c r="F1014">
        <v>6.25</v>
      </c>
      <c r="G1014">
        <v>0.26</v>
      </c>
      <c r="H1014">
        <v>2</v>
      </c>
      <c r="I1014" t="s">
        <v>6221</v>
      </c>
      <c r="J1014" t="s">
        <v>6818</v>
      </c>
      <c r="K1014" t="s">
        <v>6860</v>
      </c>
      <c r="L1014" t="s">
        <v>6861</v>
      </c>
      <c r="M1014" t="s">
        <v>6874</v>
      </c>
      <c r="N1014">
        <v>8</v>
      </c>
      <c r="O1014" t="s">
        <v>6931</v>
      </c>
      <c r="P1014" t="s">
        <v>7877</v>
      </c>
      <c r="Q1014">
        <v>8</v>
      </c>
      <c r="R1014">
        <v>2</v>
      </c>
      <c r="S1014">
        <v>2.96</v>
      </c>
      <c r="T1014">
        <v>2.96</v>
      </c>
      <c r="U1014">
        <v>478.99</v>
      </c>
      <c r="V1014">
        <v>125.07</v>
      </c>
      <c r="W1014">
        <v>3.41</v>
      </c>
      <c r="Y1014">
        <v>0.63</v>
      </c>
      <c r="Z1014">
        <v>3</v>
      </c>
      <c r="AA1014" t="s">
        <v>4250</v>
      </c>
      <c r="AB1014">
        <v>0</v>
      </c>
      <c r="AC1014">
        <v>4</v>
      </c>
      <c r="AD1014">
        <v>3.1700714285714291</v>
      </c>
      <c r="AF1014" t="s">
        <v>7949</v>
      </c>
      <c r="AI1014">
        <v>0</v>
      </c>
      <c r="AJ1014">
        <v>0</v>
      </c>
    </row>
    <row r="1015" spans="1:38" x14ac:dyDescent="0.25">
      <c r="A1015" t="s">
        <v>6152</v>
      </c>
      <c r="B1015" t="s">
        <v>4839</v>
      </c>
      <c r="C1015" t="s">
        <v>4842</v>
      </c>
      <c r="D1015">
        <v>585</v>
      </c>
      <c r="E1015" t="s">
        <v>4845</v>
      </c>
      <c r="F1015">
        <v>6.23</v>
      </c>
      <c r="G1015">
        <v>0.41</v>
      </c>
      <c r="H1015">
        <v>2</v>
      </c>
      <c r="I1015" t="s">
        <v>6220</v>
      </c>
      <c r="K1015" t="s">
        <v>6860</v>
      </c>
      <c r="L1015" t="s">
        <v>6861</v>
      </c>
      <c r="M1015" t="s">
        <v>6895</v>
      </c>
      <c r="N1015">
        <v>9</v>
      </c>
      <c r="O1015" t="s">
        <v>6954</v>
      </c>
      <c r="P1015" t="s">
        <v>7878</v>
      </c>
      <c r="Q1015">
        <v>3</v>
      </c>
      <c r="R1015">
        <v>3</v>
      </c>
      <c r="S1015">
        <v>5.76</v>
      </c>
      <c r="T1015">
        <v>5.76</v>
      </c>
      <c r="U1015">
        <v>452.64</v>
      </c>
      <c r="V1015">
        <v>85.29</v>
      </c>
      <c r="W1015">
        <v>4.3899999999999997</v>
      </c>
      <c r="Y1015">
        <v>5.3</v>
      </c>
      <c r="Z1015">
        <v>1</v>
      </c>
      <c r="AA1015" t="s">
        <v>4250</v>
      </c>
      <c r="AB1015">
        <v>0</v>
      </c>
      <c r="AC1015">
        <v>8</v>
      </c>
      <c r="AD1015">
        <v>2.504952380952381</v>
      </c>
      <c r="AF1015" t="s">
        <v>7949</v>
      </c>
      <c r="AI1015">
        <v>0</v>
      </c>
      <c r="AJ1015">
        <v>0</v>
      </c>
      <c r="AK1015" t="s">
        <v>7977</v>
      </c>
      <c r="AL1015" t="s">
        <v>7977</v>
      </c>
    </row>
    <row r="1016" spans="1:38" x14ac:dyDescent="0.25">
      <c r="A1016" t="s">
        <v>6153</v>
      </c>
      <c r="B1016" t="s">
        <v>4839</v>
      </c>
      <c r="C1016" t="s">
        <v>4842</v>
      </c>
      <c r="D1016">
        <v>588</v>
      </c>
      <c r="E1016" t="s">
        <v>4845</v>
      </c>
      <c r="F1016">
        <v>6.23</v>
      </c>
      <c r="G1016">
        <v>0</v>
      </c>
      <c r="H1016">
        <v>1</v>
      </c>
      <c r="I1016" t="s">
        <v>6220</v>
      </c>
      <c r="J1016" t="s">
        <v>6819</v>
      </c>
      <c r="K1016" t="s">
        <v>6860</v>
      </c>
      <c r="L1016" t="s">
        <v>6861</v>
      </c>
      <c r="M1016" t="s">
        <v>6882</v>
      </c>
      <c r="N1016">
        <v>8</v>
      </c>
      <c r="O1016" t="s">
        <v>6941</v>
      </c>
      <c r="P1016" t="s">
        <v>7879</v>
      </c>
      <c r="Q1016">
        <v>5</v>
      </c>
      <c r="R1016">
        <v>3</v>
      </c>
      <c r="S1016">
        <v>1.73</v>
      </c>
      <c r="T1016">
        <v>1.83</v>
      </c>
      <c r="U1016">
        <v>498.05</v>
      </c>
      <c r="V1016">
        <v>99.12</v>
      </c>
      <c r="W1016">
        <v>4.38</v>
      </c>
      <c r="X1016">
        <v>13.2</v>
      </c>
      <c r="Y1016">
        <v>6.84</v>
      </c>
      <c r="Z1016">
        <v>2</v>
      </c>
      <c r="AA1016" t="s">
        <v>4250</v>
      </c>
      <c r="AB1016">
        <v>0</v>
      </c>
      <c r="AC1016">
        <v>4</v>
      </c>
      <c r="AD1016">
        <v>3.8765952380952382</v>
      </c>
      <c r="AF1016" t="s">
        <v>7949</v>
      </c>
      <c r="AI1016">
        <v>0</v>
      </c>
      <c r="AJ1016">
        <v>0</v>
      </c>
    </row>
    <row r="1017" spans="1:38" x14ac:dyDescent="0.25">
      <c r="A1017" t="s">
        <v>6154</v>
      </c>
      <c r="B1017" t="s">
        <v>4839</v>
      </c>
      <c r="C1017" t="s">
        <v>4842</v>
      </c>
      <c r="D1017">
        <v>610</v>
      </c>
      <c r="E1017" t="s">
        <v>4845</v>
      </c>
      <c r="F1017">
        <v>6.21</v>
      </c>
      <c r="G1017">
        <v>0</v>
      </c>
      <c r="H1017">
        <v>1</v>
      </c>
      <c r="I1017" t="s">
        <v>6220</v>
      </c>
      <c r="K1017" t="s">
        <v>6860</v>
      </c>
      <c r="L1017" t="s">
        <v>6861</v>
      </c>
      <c r="M1017" t="s">
        <v>6896</v>
      </c>
      <c r="N1017">
        <v>9</v>
      </c>
      <c r="O1017" t="s">
        <v>6957</v>
      </c>
      <c r="P1017" t="s">
        <v>7880</v>
      </c>
      <c r="Q1017">
        <v>4</v>
      </c>
      <c r="R1017">
        <v>4</v>
      </c>
      <c r="S1017">
        <v>0.83</v>
      </c>
      <c r="T1017">
        <v>0.83</v>
      </c>
      <c r="U1017">
        <v>464.35</v>
      </c>
      <c r="V1017">
        <v>120.05</v>
      </c>
      <c r="W1017">
        <v>2.52</v>
      </c>
      <c r="X1017">
        <v>13.05</v>
      </c>
      <c r="Y1017">
        <v>3.3</v>
      </c>
      <c r="Z1017">
        <v>2</v>
      </c>
      <c r="AA1017" t="s">
        <v>4250</v>
      </c>
      <c r="AB1017">
        <v>0</v>
      </c>
      <c r="AC1017">
        <v>5</v>
      </c>
      <c r="AD1017">
        <v>3.2546428571428572</v>
      </c>
      <c r="AF1017" t="s">
        <v>7949</v>
      </c>
      <c r="AI1017">
        <v>0</v>
      </c>
      <c r="AJ1017">
        <v>0</v>
      </c>
      <c r="AK1017" t="s">
        <v>7978</v>
      </c>
      <c r="AL1017" t="s">
        <v>7978</v>
      </c>
    </row>
    <row r="1018" spans="1:38" x14ac:dyDescent="0.25">
      <c r="A1018" t="s">
        <v>6155</v>
      </c>
      <c r="B1018" t="s">
        <v>4839</v>
      </c>
      <c r="C1018" t="s">
        <v>4842</v>
      </c>
      <c r="D1018">
        <v>617</v>
      </c>
      <c r="E1018" t="s">
        <v>4845</v>
      </c>
      <c r="F1018">
        <v>6.21</v>
      </c>
      <c r="G1018">
        <v>0</v>
      </c>
      <c r="H1018">
        <v>1</v>
      </c>
      <c r="I1018" t="s">
        <v>6220</v>
      </c>
      <c r="K1018" t="s">
        <v>6860</v>
      </c>
      <c r="M1018" t="s">
        <v>6866</v>
      </c>
      <c r="N1018">
        <v>8</v>
      </c>
      <c r="O1018" t="s">
        <v>6922</v>
      </c>
      <c r="P1018" t="s">
        <v>7881</v>
      </c>
      <c r="Q1018">
        <v>7</v>
      </c>
      <c r="R1018">
        <v>4</v>
      </c>
      <c r="S1018">
        <v>2.0499999999999998</v>
      </c>
      <c r="T1018">
        <v>3.17</v>
      </c>
      <c r="U1018">
        <v>658.82</v>
      </c>
      <c r="V1018">
        <v>137.07</v>
      </c>
      <c r="W1018">
        <v>4.07</v>
      </c>
      <c r="X1018">
        <v>13.71</v>
      </c>
      <c r="Y1018">
        <v>8.41</v>
      </c>
      <c r="Z1018">
        <v>4</v>
      </c>
      <c r="AA1018" t="s">
        <v>4250</v>
      </c>
      <c r="AB1018">
        <v>1</v>
      </c>
      <c r="AC1018">
        <v>15</v>
      </c>
      <c r="AD1018">
        <v>2.6850000000000001</v>
      </c>
      <c r="AF1018" t="s">
        <v>7949</v>
      </c>
      <c r="AI1018">
        <v>0</v>
      </c>
      <c r="AJ1018">
        <v>0</v>
      </c>
      <c r="AK1018" t="s">
        <v>7958</v>
      </c>
      <c r="AL1018" t="s">
        <v>7958</v>
      </c>
    </row>
    <row r="1019" spans="1:38" x14ac:dyDescent="0.25">
      <c r="A1019" t="s">
        <v>6156</v>
      </c>
      <c r="B1019" t="s">
        <v>4839</v>
      </c>
      <c r="C1019" t="s">
        <v>4842</v>
      </c>
      <c r="D1019">
        <v>623</v>
      </c>
      <c r="E1019" t="s">
        <v>4845</v>
      </c>
      <c r="F1019">
        <v>6.21</v>
      </c>
      <c r="G1019">
        <v>0</v>
      </c>
      <c r="H1019">
        <v>1</v>
      </c>
      <c r="I1019" t="s">
        <v>6220</v>
      </c>
      <c r="J1019" t="s">
        <v>6820</v>
      </c>
      <c r="K1019" t="s">
        <v>6860</v>
      </c>
      <c r="L1019" t="s">
        <v>6861</v>
      </c>
      <c r="M1019" t="s">
        <v>6907</v>
      </c>
      <c r="N1019">
        <v>9</v>
      </c>
      <c r="O1019" t="s">
        <v>6972</v>
      </c>
      <c r="P1019" t="s">
        <v>7882</v>
      </c>
      <c r="Q1019">
        <v>7</v>
      </c>
      <c r="R1019">
        <v>2</v>
      </c>
      <c r="S1019">
        <v>1.72</v>
      </c>
      <c r="T1019">
        <v>1.78</v>
      </c>
      <c r="U1019">
        <v>430.26</v>
      </c>
      <c r="V1019">
        <v>111.72</v>
      </c>
      <c r="W1019">
        <v>2.2000000000000002</v>
      </c>
      <c r="X1019">
        <v>10.87</v>
      </c>
      <c r="Y1019">
        <v>6.54</v>
      </c>
      <c r="Z1019">
        <v>2</v>
      </c>
      <c r="AA1019" t="s">
        <v>4250</v>
      </c>
      <c r="AB1019">
        <v>0</v>
      </c>
      <c r="AC1019">
        <v>2</v>
      </c>
      <c r="AD1019">
        <v>4.2741428571428566</v>
      </c>
      <c r="AF1019" t="s">
        <v>7949</v>
      </c>
      <c r="AI1019">
        <v>0</v>
      </c>
      <c r="AJ1019">
        <v>0</v>
      </c>
    </row>
    <row r="1020" spans="1:38" x14ac:dyDescent="0.25">
      <c r="A1020" t="s">
        <v>6156</v>
      </c>
      <c r="B1020" t="s">
        <v>4839</v>
      </c>
      <c r="C1020" t="s">
        <v>4842</v>
      </c>
      <c r="D1020">
        <v>623</v>
      </c>
      <c r="E1020" t="s">
        <v>4845</v>
      </c>
      <c r="F1020">
        <v>6.21</v>
      </c>
      <c r="G1020">
        <v>0</v>
      </c>
      <c r="H1020">
        <v>1</v>
      </c>
      <c r="I1020" t="s">
        <v>6220</v>
      </c>
      <c r="J1020" t="s">
        <v>6821</v>
      </c>
      <c r="K1020" t="s">
        <v>6860</v>
      </c>
      <c r="L1020" t="s">
        <v>6861</v>
      </c>
      <c r="M1020" t="s">
        <v>6908</v>
      </c>
      <c r="N1020">
        <v>8</v>
      </c>
      <c r="O1020" t="s">
        <v>6973</v>
      </c>
      <c r="P1020" t="s">
        <v>7882</v>
      </c>
      <c r="Q1020">
        <v>7</v>
      </c>
      <c r="R1020">
        <v>2</v>
      </c>
      <c r="S1020">
        <v>1.72</v>
      </c>
      <c r="T1020">
        <v>1.78</v>
      </c>
      <c r="U1020">
        <v>430.26</v>
      </c>
      <c r="V1020">
        <v>111.72</v>
      </c>
      <c r="W1020">
        <v>2.2000000000000002</v>
      </c>
      <c r="X1020">
        <v>10.87</v>
      </c>
      <c r="Y1020">
        <v>6.54</v>
      </c>
      <c r="Z1020">
        <v>2</v>
      </c>
      <c r="AA1020" t="s">
        <v>4250</v>
      </c>
      <c r="AB1020">
        <v>0</v>
      </c>
      <c r="AC1020">
        <v>2</v>
      </c>
      <c r="AD1020">
        <v>4.2741428571428566</v>
      </c>
      <c r="AF1020" t="s">
        <v>7949</v>
      </c>
      <c r="AI1020">
        <v>0</v>
      </c>
      <c r="AJ1020">
        <v>0</v>
      </c>
    </row>
    <row r="1021" spans="1:38" x14ac:dyDescent="0.25">
      <c r="A1021" t="s">
        <v>6157</v>
      </c>
      <c r="B1021" t="s">
        <v>4839</v>
      </c>
      <c r="C1021" t="s">
        <v>4842</v>
      </c>
      <c r="D1021">
        <v>623</v>
      </c>
      <c r="E1021" t="s">
        <v>4845</v>
      </c>
      <c r="F1021">
        <v>6.21</v>
      </c>
      <c r="G1021">
        <v>0.08</v>
      </c>
      <c r="H1021">
        <v>2</v>
      </c>
      <c r="I1021" t="s">
        <v>6221</v>
      </c>
      <c r="J1021" t="s">
        <v>6822</v>
      </c>
      <c r="K1021" t="s">
        <v>6860</v>
      </c>
      <c r="L1021" t="s">
        <v>6861</v>
      </c>
      <c r="M1021" t="s">
        <v>6874</v>
      </c>
      <c r="N1021">
        <v>8</v>
      </c>
      <c r="O1021" t="s">
        <v>6931</v>
      </c>
      <c r="P1021" t="s">
        <v>7883</v>
      </c>
      <c r="Q1021">
        <v>7</v>
      </c>
      <c r="R1021">
        <v>2</v>
      </c>
      <c r="S1021">
        <v>4.9000000000000004</v>
      </c>
      <c r="T1021">
        <v>4.9000000000000004</v>
      </c>
      <c r="U1021">
        <v>461.54</v>
      </c>
      <c r="V1021">
        <v>112.18</v>
      </c>
      <c r="W1021">
        <v>3.5</v>
      </c>
      <c r="Y1021">
        <v>0</v>
      </c>
      <c r="Z1021">
        <v>3</v>
      </c>
      <c r="AA1021" t="s">
        <v>4250</v>
      </c>
      <c r="AB1021">
        <v>0</v>
      </c>
      <c r="AC1021">
        <v>4</v>
      </c>
      <c r="AD1021">
        <v>2.0853809523809521</v>
      </c>
      <c r="AF1021" t="s">
        <v>7949</v>
      </c>
      <c r="AI1021">
        <v>0</v>
      </c>
      <c r="AJ1021">
        <v>0</v>
      </c>
    </row>
    <row r="1022" spans="1:38" x14ac:dyDescent="0.25">
      <c r="A1022" t="s">
        <v>6158</v>
      </c>
      <c r="B1022" t="s">
        <v>4839</v>
      </c>
      <c r="C1022" t="s">
        <v>4842</v>
      </c>
      <c r="D1022">
        <v>639</v>
      </c>
      <c r="E1022" t="s">
        <v>4845</v>
      </c>
      <c r="F1022">
        <v>6.19</v>
      </c>
      <c r="G1022">
        <v>0</v>
      </c>
      <c r="H1022">
        <v>1</v>
      </c>
      <c r="I1022" t="s">
        <v>6220</v>
      </c>
      <c r="J1022" t="s">
        <v>6823</v>
      </c>
      <c r="K1022" t="s">
        <v>6860</v>
      </c>
      <c r="L1022" t="s">
        <v>6861</v>
      </c>
      <c r="M1022" t="s">
        <v>6882</v>
      </c>
      <c r="N1022">
        <v>8</v>
      </c>
      <c r="O1022" t="s">
        <v>6941</v>
      </c>
      <c r="P1022" t="s">
        <v>7884</v>
      </c>
      <c r="Q1022">
        <v>5</v>
      </c>
      <c r="R1022">
        <v>3</v>
      </c>
      <c r="S1022">
        <v>-0.67</v>
      </c>
      <c r="T1022">
        <v>-0.64</v>
      </c>
      <c r="U1022">
        <v>405.4</v>
      </c>
      <c r="V1022">
        <v>108.35</v>
      </c>
      <c r="W1022">
        <v>1.4</v>
      </c>
      <c r="X1022">
        <v>9.7799999999999994</v>
      </c>
      <c r="Y1022">
        <v>6.15</v>
      </c>
      <c r="Z1022">
        <v>1</v>
      </c>
      <c r="AA1022" t="s">
        <v>4250</v>
      </c>
      <c r="AB1022">
        <v>0</v>
      </c>
      <c r="AC1022">
        <v>3</v>
      </c>
      <c r="AD1022">
        <v>4.2307142857142868</v>
      </c>
      <c r="AF1022" t="s">
        <v>7949</v>
      </c>
      <c r="AI1022">
        <v>0</v>
      </c>
      <c r="AJ1022">
        <v>0</v>
      </c>
    </row>
    <row r="1023" spans="1:38" x14ac:dyDescent="0.25">
      <c r="A1023" t="s">
        <v>6159</v>
      </c>
      <c r="B1023" t="s">
        <v>4839</v>
      </c>
      <c r="C1023" t="s">
        <v>4842</v>
      </c>
      <c r="D1023">
        <v>640</v>
      </c>
      <c r="E1023" t="s">
        <v>4845</v>
      </c>
      <c r="F1023">
        <v>6.19</v>
      </c>
      <c r="G1023">
        <v>0.32</v>
      </c>
      <c r="H1023">
        <v>2</v>
      </c>
      <c r="I1023" t="s">
        <v>6220</v>
      </c>
      <c r="K1023" t="s">
        <v>6860</v>
      </c>
      <c r="L1023" t="s">
        <v>6861</v>
      </c>
      <c r="M1023" t="s">
        <v>6895</v>
      </c>
      <c r="N1023">
        <v>9</v>
      </c>
      <c r="O1023" t="s">
        <v>6954</v>
      </c>
      <c r="P1023" t="s">
        <v>7885</v>
      </c>
      <c r="Q1023">
        <v>3</v>
      </c>
      <c r="R1023">
        <v>2</v>
      </c>
      <c r="S1023">
        <v>4.5599999999999996</v>
      </c>
      <c r="T1023">
        <v>4.57</v>
      </c>
      <c r="U1023">
        <v>416.61</v>
      </c>
      <c r="V1023">
        <v>76.5</v>
      </c>
      <c r="W1023">
        <v>3.9</v>
      </c>
      <c r="Y1023">
        <v>5.29</v>
      </c>
      <c r="Z1023">
        <v>0</v>
      </c>
      <c r="AA1023" t="s">
        <v>4250</v>
      </c>
      <c r="AB1023">
        <v>0</v>
      </c>
      <c r="AC1023">
        <v>7</v>
      </c>
      <c r="AD1023">
        <v>3.3106428571428572</v>
      </c>
      <c r="AF1023" t="s">
        <v>7949</v>
      </c>
      <c r="AI1023">
        <v>0</v>
      </c>
      <c r="AJ1023">
        <v>0</v>
      </c>
      <c r="AK1023" t="s">
        <v>7977</v>
      </c>
      <c r="AL1023" t="s">
        <v>7977</v>
      </c>
    </row>
    <row r="1024" spans="1:38" x14ac:dyDescent="0.25">
      <c r="A1024" t="s">
        <v>6160</v>
      </c>
      <c r="B1024" t="s">
        <v>4839</v>
      </c>
      <c r="C1024" t="s">
        <v>4842</v>
      </c>
      <c r="D1024">
        <v>662</v>
      </c>
      <c r="E1024" t="s">
        <v>4845</v>
      </c>
      <c r="F1024">
        <v>6.18</v>
      </c>
      <c r="G1024">
        <v>0.47</v>
      </c>
      <c r="H1024">
        <v>2</v>
      </c>
      <c r="I1024" t="s">
        <v>6222</v>
      </c>
      <c r="K1024" t="s">
        <v>6860</v>
      </c>
      <c r="L1024" t="s">
        <v>6861</v>
      </c>
      <c r="M1024" t="s">
        <v>6891</v>
      </c>
      <c r="N1024">
        <v>9</v>
      </c>
      <c r="O1024" t="s">
        <v>6950</v>
      </c>
      <c r="P1024" t="s">
        <v>7886</v>
      </c>
      <c r="Q1024">
        <v>7</v>
      </c>
      <c r="R1024">
        <v>4</v>
      </c>
      <c r="S1024">
        <v>0.88</v>
      </c>
      <c r="T1024">
        <v>2.15</v>
      </c>
      <c r="U1024">
        <v>575.71</v>
      </c>
      <c r="V1024">
        <v>115.4</v>
      </c>
      <c r="W1024">
        <v>2.54</v>
      </c>
      <c r="X1024">
        <v>12.63</v>
      </c>
      <c r="Y1024">
        <v>8.66</v>
      </c>
      <c r="Z1024">
        <v>3</v>
      </c>
      <c r="AA1024" t="s">
        <v>4250</v>
      </c>
      <c r="AB1024">
        <v>1</v>
      </c>
      <c r="AC1024">
        <v>14</v>
      </c>
      <c r="AD1024">
        <v>2.8233333333333328</v>
      </c>
      <c r="AF1024" t="s">
        <v>7952</v>
      </c>
      <c r="AI1024">
        <v>0</v>
      </c>
      <c r="AJ1024">
        <v>0</v>
      </c>
      <c r="AK1024" t="s">
        <v>7975</v>
      </c>
      <c r="AL1024" t="s">
        <v>7975</v>
      </c>
    </row>
    <row r="1025" spans="1:38" x14ac:dyDescent="0.25">
      <c r="A1025" t="s">
        <v>6161</v>
      </c>
      <c r="B1025" t="s">
        <v>4839</v>
      </c>
      <c r="C1025" t="s">
        <v>4842</v>
      </c>
      <c r="D1025">
        <v>662.1</v>
      </c>
      <c r="E1025" t="s">
        <v>4845</v>
      </c>
      <c r="F1025">
        <v>6.18</v>
      </c>
      <c r="G1025">
        <v>0.31</v>
      </c>
      <c r="H1025">
        <v>2</v>
      </c>
      <c r="I1025" t="s">
        <v>6221</v>
      </c>
      <c r="J1025" t="s">
        <v>6824</v>
      </c>
      <c r="K1025" t="s">
        <v>6860</v>
      </c>
      <c r="L1025" t="s">
        <v>6861</v>
      </c>
      <c r="M1025" t="s">
        <v>6893</v>
      </c>
      <c r="N1025">
        <v>8</v>
      </c>
      <c r="O1025" t="s">
        <v>6952</v>
      </c>
      <c r="P1025" t="s">
        <v>7887</v>
      </c>
      <c r="Q1025">
        <v>9</v>
      </c>
      <c r="R1025">
        <v>2</v>
      </c>
      <c r="S1025">
        <v>2.4</v>
      </c>
      <c r="T1025">
        <v>2.4</v>
      </c>
      <c r="U1025">
        <v>444.95</v>
      </c>
      <c r="V1025">
        <v>125.07</v>
      </c>
      <c r="W1025">
        <v>2.59</v>
      </c>
      <c r="Y1025">
        <v>0</v>
      </c>
      <c r="Z1025">
        <v>3</v>
      </c>
      <c r="AA1025" t="s">
        <v>4250</v>
      </c>
      <c r="AB1025">
        <v>0</v>
      </c>
      <c r="AC1025">
        <v>3</v>
      </c>
      <c r="AD1025">
        <v>3.6932142857142858</v>
      </c>
      <c r="AF1025" t="s">
        <v>7949</v>
      </c>
      <c r="AI1025">
        <v>0</v>
      </c>
      <c r="AJ1025">
        <v>0</v>
      </c>
    </row>
    <row r="1026" spans="1:38" x14ac:dyDescent="0.25">
      <c r="A1026" t="s">
        <v>6162</v>
      </c>
      <c r="B1026" t="s">
        <v>4839</v>
      </c>
      <c r="C1026" t="s">
        <v>4842</v>
      </c>
      <c r="D1026">
        <v>670</v>
      </c>
      <c r="E1026" t="s">
        <v>4845</v>
      </c>
      <c r="F1026">
        <v>6.17</v>
      </c>
      <c r="G1026">
        <v>0</v>
      </c>
      <c r="H1026">
        <v>1</v>
      </c>
      <c r="I1026" t="s">
        <v>6220</v>
      </c>
      <c r="K1026" t="s">
        <v>6860</v>
      </c>
      <c r="L1026" t="s">
        <v>6861</v>
      </c>
      <c r="M1026" t="s">
        <v>6887</v>
      </c>
      <c r="N1026">
        <v>9</v>
      </c>
      <c r="O1026" t="s">
        <v>6946</v>
      </c>
      <c r="P1026" t="s">
        <v>7888</v>
      </c>
      <c r="Q1026">
        <v>3</v>
      </c>
      <c r="R1026">
        <v>2</v>
      </c>
      <c r="S1026">
        <v>0.88</v>
      </c>
      <c r="T1026">
        <v>1.41</v>
      </c>
      <c r="U1026">
        <v>294.36</v>
      </c>
      <c r="V1026">
        <v>69.08</v>
      </c>
      <c r="W1026">
        <v>2.35</v>
      </c>
      <c r="Y1026">
        <v>7.8</v>
      </c>
      <c r="Z1026">
        <v>2</v>
      </c>
      <c r="AA1026" t="s">
        <v>4250</v>
      </c>
      <c r="AB1026">
        <v>0</v>
      </c>
      <c r="AC1026">
        <v>2</v>
      </c>
      <c r="AD1026">
        <v>5.5</v>
      </c>
      <c r="AF1026" t="s">
        <v>7949</v>
      </c>
      <c r="AI1026">
        <v>0</v>
      </c>
      <c r="AJ1026">
        <v>0</v>
      </c>
      <c r="AK1026" t="s">
        <v>7973</v>
      </c>
      <c r="AL1026" t="s">
        <v>7973</v>
      </c>
    </row>
    <row r="1027" spans="1:38" x14ac:dyDescent="0.25">
      <c r="A1027" t="s">
        <v>6163</v>
      </c>
      <c r="B1027" t="s">
        <v>4839</v>
      </c>
      <c r="C1027" t="s">
        <v>4842</v>
      </c>
      <c r="D1027">
        <v>670</v>
      </c>
      <c r="E1027" t="s">
        <v>4845</v>
      </c>
      <c r="F1027">
        <v>6.17</v>
      </c>
      <c r="G1027">
        <v>0</v>
      </c>
      <c r="H1027">
        <v>1</v>
      </c>
      <c r="I1027" t="s">
        <v>6220</v>
      </c>
      <c r="K1027" t="s">
        <v>6860</v>
      </c>
      <c r="L1027" t="s">
        <v>6861</v>
      </c>
      <c r="M1027" t="s">
        <v>6897</v>
      </c>
      <c r="N1027">
        <v>9</v>
      </c>
      <c r="O1027" t="s">
        <v>6958</v>
      </c>
      <c r="P1027" t="s">
        <v>7889</v>
      </c>
      <c r="Q1027">
        <v>4</v>
      </c>
      <c r="R1027">
        <v>2</v>
      </c>
      <c r="S1027">
        <v>5.48</v>
      </c>
      <c r="T1027">
        <v>5.48</v>
      </c>
      <c r="U1027">
        <v>433.3</v>
      </c>
      <c r="V1027">
        <v>102.74</v>
      </c>
      <c r="W1027">
        <v>4.21</v>
      </c>
      <c r="Y1027">
        <v>2.02</v>
      </c>
      <c r="Z1027">
        <v>3</v>
      </c>
      <c r="AA1027" t="s">
        <v>4250</v>
      </c>
      <c r="AB1027">
        <v>0</v>
      </c>
      <c r="AC1027">
        <v>5</v>
      </c>
      <c r="AD1027">
        <v>2.5517619047619049</v>
      </c>
      <c r="AF1027" t="s">
        <v>7949</v>
      </c>
      <c r="AI1027">
        <v>0</v>
      </c>
      <c r="AJ1027">
        <v>0</v>
      </c>
      <c r="AK1027" t="s">
        <v>7979</v>
      </c>
      <c r="AL1027" t="s">
        <v>7979</v>
      </c>
    </row>
    <row r="1028" spans="1:38" x14ac:dyDescent="0.25">
      <c r="A1028" t="s">
        <v>6164</v>
      </c>
      <c r="B1028" t="s">
        <v>4839</v>
      </c>
      <c r="C1028" t="s">
        <v>4842</v>
      </c>
      <c r="D1028">
        <v>673.8</v>
      </c>
      <c r="E1028" t="s">
        <v>4845</v>
      </c>
      <c r="F1028">
        <v>6.17</v>
      </c>
      <c r="G1028">
        <v>0</v>
      </c>
      <c r="H1028">
        <v>1</v>
      </c>
      <c r="I1028" t="s">
        <v>6220</v>
      </c>
      <c r="J1028" t="s">
        <v>6825</v>
      </c>
      <c r="K1028" t="s">
        <v>6860</v>
      </c>
      <c r="L1028" t="s">
        <v>6861</v>
      </c>
      <c r="M1028" t="s">
        <v>6882</v>
      </c>
      <c r="N1028">
        <v>8</v>
      </c>
      <c r="O1028" t="s">
        <v>6941</v>
      </c>
      <c r="P1028" t="s">
        <v>7890</v>
      </c>
      <c r="Q1028">
        <v>7</v>
      </c>
      <c r="R1028">
        <v>2</v>
      </c>
      <c r="S1028">
        <v>1.24</v>
      </c>
      <c r="T1028">
        <v>1.26</v>
      </c>
      <c r="U1028">
        <v>478</v>
      </c>
      <c r="V1028">
        <v>105.28</v>
      </c>
      <c r="W1028">
        <v>4.09</v>
      </c>
      <c r="Y1028">
        <v>5.96</v>
      </c>
      <c r="Z1028">
        <v>3</v>
      </c>
      <c r="AA1028" t="s">
        <v>4250</v>
      </c>
      <c r="AB1028">
        <v>0</v>
      </c>
      <c r="AC1028">
        <v>3</v>
      </c>
      <c r="AD1028">
        <v>4.1478095238095234</v>
      </c>
      <c r="AF1028" t="s">
        <v>7949</v>
      </c>
      <c r="AI1028">
        <v>0</v>
      </c>
      <c r="AJ1028">
        <v>0</v>
      </c>
    </row>
    <row r="1029" spans="1:38" x14ac:dyDescent="0.25">
      <c r="A1029" t="s">
        <v>6165</v>
      </c>
      <c r="B1029" t="s">
        <v>4839</v>
      </c>
      <c r="C1029" t="s">
        <v>4842</v>
      </c>
      <c r="D1029">
        <v>680</v>
      </c>
      <c r="E1029" t="s">
        <v>4845</v>
      </c>
      <c r="F1029">
        <v>6.17</v>
      </c>
      <c r="G1029">
        <v>0</v>
      </c>
      <c r="H1029">
        <v>1</v>
      </c>
      <c r="I1029" t="s">
        <v>6220</v>
      </c>
      <c r="J1029" t="s">
        <v>6826</v>
      </c>
      <c r="K1029" t="s">
        <v>6860</v>
      </c>
      <c r="L1029" t="s">
        <v>6861</v>
      </c>
      <c r="M1029" t="s">
        <v>6898</v>
      </c>
      <c r="N1029">
        <v>8</v>
      </c>
      <c r="O1029" t="s">
        <v>6959</v>
      </c>
      <c r="P1029" t="s">
        <v>7891</v>
      </c>
      <c r="Q1029">
        <v>6</v>
      </c>
      <c r="R1029">
        <v>2</v>
      </c>
      <c r="S1029">
        <v>-1.17</v>
      </c>
      <c r="T1029">
        <v>-1.1100000000000001</v>
      </c>
      <c r="U1029">
        <v>399.35</v>
      </c>
      <c r="V1029">
        <v>106.4</v>
      </c>
      <c r="W1029">
        <v>3.11</v>
      </c>
      <c r="X1029">
        <v>8.23</v>
      </c>
      <c r="Y1029">
        <v>2.81</v>
      </c>
      <c r="Z1029">
        <v>2</v>
      </c>
      <c r="AA1029" t="s">
        <v>4250</v>
      </c>
      <c r="AB1029">
        <v>0</v>
      </c>
      <c r="AC1029">
        <v>3</v>
      </c>
      <c r="AD1029">
        <v>4.6722619047619043</v>
      </c>
      <c r="AF1029" t="s">
        <v>7949</v>
      </c>
      <c r="AI1029">
        <v>0</v>
      </c>
      <c r="AJ1029">
        <v>0</v>
      </c>
    </row>
    <row r="1030" spans="1:38" x14ac:dyDescent="0.25">
      <c r="A1030" t="s">
        <v>6166</v>
      </c>
      <c r="B1030" t="s">
        <v>4839</v>
      </c>
      <c r="C1030" t="s">
        <v>4842</v>
      </c>
      <c r="D1030">
        <v>682.9</v>
      </c>
      <c r="E1030" t="s">
        <v>4845</v>
      </c>
      <c r="F1030">
        <v>6.17</v>
      </c>
      <c r="G1030">
        <v>0.61</v>
      </c>
      <c r="H1030">
        <v>2</v>
      </c>
      <c r="I1030" t="s">
        <v>6221</v>
      </c>
      <c r="J1030" t="s">
        <v>6827</v>
      </c>
      <c r="K1030" t="s">
        <v>6860</v>
      </c>
      <c r="L1030" t="s">
        <v>6861</v>
      </c>
      <c r="M1030" t="s">
        <v>6893</v>
      </c>
      <c r="N1030">
        <v>8</v>
      </c>
      <c r="O1030" t="s">
        <v>6952</v>
      </c>
      <c r="P1030" t="s">
        <v>7892</v>
      </c>
      <c r="Q1030">
        <v>9</v>
      </c>
      <c r="R1030">
        <v>2</v>
      </c>
      <c r="S1030">
        <v>1.2</v>
      </c>
      <c r="T1030">
        <v>1.2</v>
      </c>
      <c r="U1030">
        <v>439.91</v>
      </c>
      <c r="V1030">
        <v>137.96</v>
      </c>
      <c r="W1030">
        <v>1.92</v>
      </c>
      <c r="Y1030">
        <v>0</v>
      </c>
      <c r="Z1030">
        <v>3</v>
      </c>
      <c r="AA1030" t="s">
        <v>4250</v>
      </c>
      <c r="AB1030">
        <v>0</v>
      </c>
      <c r="AC1030">
        <v>3</v>
      </c>
      <c r="AD1030">
        <v>3.929214285714286</v>
      </c>
      <c r="AF1030" t="s">
        <v>7949</v>
      </c>
      <c r="AI1030">
        <v>0</v>
      </c>
      <c r="AJ1030">
        <v>0</v>
      </c>
    </row>
    <row r="1031" spans="1:38" x14ac:dyDescent="0.25">
      <c r="A1031" t="s">
        <v>6167</v>
      </c>
      <c r="B1031" t="s">
        <v>4839</v>
      </c>
      <c r="C1031" t="s">
        <v>4842</v>
      </c>
      <c r="D1031">
        <v>688</v>
      </c>
      <c r="E1031" t="s">
        <v>4845</v>
      </c>
      <c r="F1031">
        <v>6.16</v>
      </c>
      <c r="G1031">
        <v>0</v>
      </c>
      <c r="H1031">
        <v>1</v>
      </c>
      <c r="I1031" t="s">
        <v>6220</v>
      </c>
      <c r="J1031" t="s">
        <v>6828</v>
      </c>
      <c r="K1031" t="s">
        <v>6860</v>
      </c>
      <c r="L1031" t="s">
        <v>6861</v>
      </c>
      <c r="M1031" t="s">
        <v>6882</v>
      </c>
      <c r="N1031">
        <v>8</v>
      </c>
      <c r="O1031" t="s">
        <v>6941</v>
      </c>
      <c r="P1031" t="s">
        <v>7893</v>
      </c>
      <c r="Q1031">
        <v>7</v>
      </c>
      <c r="R1031">
        <v>2</v>
      </c>
      <c r="S1031">
        <v>-0.3</v>
      </c>
      <c r="T1031">
        <v>-0.28000000000000003</v>
      </c>
      <c r="U1031">
        <v>426.95</v>
      </c>
      <c r="V1031">
        <v>105.03</v>
      </c>
      <c r="W1031">
        <v>2.62</v>
      </c>
      <c r="Y1031">
        <v>6.17</v>
      </c>
      <c r="Z1031">
        <v>2</v>
      </c>
      <c r="AA1031" t="s">
        <v>4250</v>
      </c>
      <c r="AB1031">
        <v>0</v>
      </c>
      <c r="AC1031">
        <v>2</v>
      </c>
      <c r="AD1031">
        <v>4.5207857142857142</v>
      </c>
      <c r="AF1031" t="s">
        <v>7949</v>
      </c>
      <c r="AI1031">
        <v>0</v>
      </c>
      <c r="AJ1031">
        <v>0</v>
      </c>
    </row>
    <row r="1032" spans="1:38" x14ac:dyDescent="0.25">
      <c r="A1032" t="s">
        <v>6168</v>
      </c>
      <c r="B1032" t="s">
        <v>4839</v>
      </c>
      <c r="C1032" t="s">
        <v>4842</v>
      </c>
      <c r="D1032">
        <v>693</v>
      </c>
      <c r="E1032" t="s">
        <v>4845</v>
      </c>
      <c r="F1032">
        <v>6.16</v>
      </c>
      <c r="G1032">
        <v>0.22</v>
      </c>
      <c r="H1032">
        <v>2</v>
      </c>
      <c r="I1032" t="s">
        <v>6221</v>
      </c>
      <c r="J1032" t="s">
        <v>6829</v>
      </c>
      <c r="K1032" t="s">
        <v>6860</v>
      </c>
      <c r="L1032" t="s">
        <v>6861</v>
      </c>
      <c r="M1032" t="s">
        <v>6874</v>
      </c>
      <c r="N1032">
        <v>8</v>
      </c>
      <c r="O1032" t="s">
        <v>6931</v>
      </c>
      <c r="P1032" t="s">
        <v>7894</v>
      </c>
      <c r="Q1032">
        <v>7</v>
      </c>
      <c r="R1032">
        <v>2</v>
      </c>
      <c r="S1032">
        <v>2.4300000000000002</v>
      </c>
      <c r="T1032">
        <v>2.4300000000000002</v>
      </c>
      <c r="U1032">
        <v>503.07</v>
      </c>
      <c r="V1032">
        <v>110.64</v>
      </c>
      <c r="W1032">
        <v>2.3199999999999998</v>
      </c>
      <c r="Y1032">
        <v>2.9</v>
      </c>
      <c r="Z1032">
        <v>2</v>
      </c>
      <c r="AA1032" t="s">
        <v>4250</v>
      </c>
      <c r="AB1032">
        <v>1</v>
      </c>
      <c r="AC1032">
        <v>3</v>
      </c>
      <c r="AD1032">
        <v>3.597</v>
      </c>
      <c r="AF1032" t="s">
        <v>7949</v>
      </c>
      <c r="AI1032">
        <v>0</v>
      </c>
      <c r="AJ1032">
        <v>0</v>
      </c>
    </row>
    <row r="1033" spans="1:38" x14ac:dyDescent="0.25">
      <c r="A1033" t="s">
        <v>6169</v>
      </c>
      <c r="B1033" t="s">
        <v>4839</v>
      </c>
      <c r="C1033" t="s">
        <v>4842</v>
      </c>
      <c r="D1033">
        <v>710</v>
      </c>
      <c r="E1033" t="s">
        <v>4845</v>
      </c>
      <c r="F1033">
        <v>6.15</v>
      </c>
      <c r="G1033">
        <v>0</v>
      </c>
      <c r="H1033">
        <v>1</v>
      </c>
      <c r="I1033" t="s">
        <v>6220</v>
      </c>
      <c r="K1033" t="s">
        <v>6860</v>
      </c>
      <c r="L1033" t="s">
        <v>6861</v>
      </c>
      <c r="M1033" t="s">
        <v>6896</v>
      </c>
      <c r="N1033">
        <v>9</v>
      </c>
      <c r="O1033" t="s">
        <v>6957</v>
      </c>
      <c r="P1033" t="s">
        <v>7895</v>
      </c>
      <c r="Q1033">
        <v>3</v>
      </c>
      <c r="R1033">
        <v>3</v>
      </c>
      <c r="S1033">
        <v>3.34</v>
      </c>
      <c r="T1033">
        <v>3.34</v>
      </c>
      <c r="U1033">
        <v>444.32</v>
      </c>
      <c r="V1033">
        <v>101.51</v>
      </c>
      <c r="W1033">
        <v>3.99</v>
      </c>
      <c r="X1033">
        <v>13.05</v>
      </c>
      <c r="Y1033">
        <v>3.33</v>
      </c>
      <c r="Z1033">
        <v>3</v>
      </c>
      <c r="AA1033" t="s">
        <v>4250</v>
      </c>
      <c r="AB1033">
        <v>0</v>
      </c>
      <c r="AC1033">
        <v>5</v>
      </c>
      <c r="AD1033">
        <v>3.3407142857142862</v>
      </c>
      <c r="AF1033" t="s">
        <v>7949</v>
      </c>
      <c r="AI1033">
        <v>0</v>
      </c>
      <c r="AJ1033">
        <v>0</v>
      </c>
      <c r="AK1033" t="s">
        <v>7978</v>
      </c>
      <c r="AL1033" t="s">
        <v>7978</v>
      </c>
    </row>
    <row r="1034" spans="1:38" x14ac:dyDescent="0.25">
      <c r="A1034" t="s">
        <v>6170</v>
      </c>
      <c r="B1034" t="s">
        <v>4839</v>
      </c>
      <c r="C1034" t="s">
        <v>4842</v>
      </c>
      <c r="D1034">
        <v>717</v>
      </c>
      <c r="E1034" t="s">
        <v>4845</v>
      </c>
      <c r="F1034">
        <v>6.14</v>
      </c>
      <c r="G1034">
        <v>0</v>
      </c>
      <c r="H1034">
        <v>1</v>
      </c>
      <c r="I1034" t="s">
        <v>6220</v>
      </c>
      <c r="J1034" t="s">
        <v>6830</v>
      </c>
      <c r="K1034" t="s">
        <v>6860</v>
      </c>
      <c r="L1034" t="s">
        <v>6861</v>
      </c>
      <c r="M1034" t="s">
        <v>6882</v>
      </c>
      <c r="N1034">
        <v>8</v>
      </c>
      <c r="O1034" t="s">
        <v>6941</v>
      </c>
      <c r="P1034" t="s">
        <v>7896</v>
      </c>
      <c r="Q1034">
        <v>6</v>
      </c>
      <c r="R1034">
        <v>3</v>
      </c>
      <c r="S1034">
        <v>2.63</v>
      </c>
      <c r="T1034">
        <v>2.73</v>
      </c>
      <c r="U1034">
        <v>495.07</v>
      </c>
      <c r="V1034">
        <v>112.01</v>
      </c>
      <c r="W1034">
        <v>4.5199999999999996</v>
      </c>
      <c r="X1034">
        <v>11.28</v>
      </c>
      <c r="Y1034">
        <v>6.82</v>
      </c>
      <c r="Z1034">
        <v>2</v>
      </c>
      <c r="AA1034" t="s">
        <v>4250</v>
      </c>
      <c r="AB1034">
        <v>0</v>
      </c>
      <c r="AC1034">
        <v>4</v>
      </c>
      <c r="AD1034">
        <v>3.1532142857142862</v>
      </c>
      <c r="AF1034" t="s">
        <v>7949</v>
      </c>
      <c r="AI1034">
        <v>0</v>
      </c>
      <c r="AJ1034">
        <v>0</v>
      </c>
    </row>
    <row r="1035" spans="1:38" x14ac:dyDescent="0.25">
      <c r="A1035" t="s">
        <v>6171</v>
      </c>
      <c r="B1035" t="s">
        <v>4839</v>
      </c>
      <c r="C1035" t="s">
        <v>4842</v>
      </c>
      <c r="D1035">
        <v>720</v>
      </c>
      <c r="E1035" t="s">
        <v>4845</v>
      </c>
      <c r="F1035">
        <v>6.14</v>
      </c>
      <c r="G1035">
        <v>0</v>
      </c>
      <c r="H1035">
        <v>1</v>
      </c>
      <c r="I1035" t="s">
        <v>6220</v>
      </c>
      <c r="K1035" t="s">
        <v>6860</v>
      </c>
      <c r="L1035" t="s">
        <v>6861</v>
      </c>
      <c r="M1035" t="s">
        <v>6900</v>
      </c>
      <c r="N1035">
        <v>9</v>
      </c>
      <c r="O1035" t="s">
        <v>6962</v>
      </c>
      <c r="P1035" t="s">
        <v>7897</v>
      </c>
      <c r="Q1035">
        <v>2</v>
      </c>
      <c r="R1035">
        <v>2</v>
      </c>
      <c r="S1035">
        <v>1.35</v>
      </c>
      <c r="T1035">
        <v>1.35</v>
      </c>
      <c r="U1035">
        <v>283.31</v>
      </c>
      <c r="V1035">
        <v>56.19</v>
      </c>
      <c r="W1035">
        <v>2.0699999999999998</v>
      </c>
      <c r="Y1035">
        <v>4.87</v>
      </c>
      <c r="Z1035">
        <v>2</v>
      </c>
      <c r="AA1035" t="s">
        <v>7946</v>
      </c>
      <c r="AB1035">
        <v>0</v>
      </c>
      <c r="AC1035">
        <v>2</v>
      </c>
      <c r="AD1035">
        <v>5.5</v>
      </c>
      <c r="AF1035" t="s">
        <v>7949</v>
      </c>
      <c r="AI1035">
        <v>0</v>
      </c>
      <c r="AJ1035">
        <v>0</v>
      </c>
      <c r="AK1035" t="s">
        <v>7981</v>
      </c>
      <c r="AL1035" t="s">
        <v>7981</v>
      </c>
    </row>
    <row r="1036" spans="1:38" x14ac:dyDescent="0.25">
      <c r="A1036" t="s">
        <v>6172</v>
      </c>
      <c r="B1036" t="s">
        <v>4839</v>
      </c>
      <c r="C1036" t="s">
        <v>4842</v>
      </c>
      <c r="D1036">
        <v>720</v>
      </c>
      <c r="E1036" t="s">
        <v>4845</v>
      </c>
      <c r="F1036">
        <v>6.14</v>
      </c>
      <c r="G1036">
        <v>0</v>
      </c>
      <c r="H1036">
        <v>1</v>
      </c>
      <c r="I1036" t="s">
        <v>6220</v>
      </c>
      <c r="K1036" t="s">
        <v>6860</v>
      </c>
      <c r="L1036" t="s">
        <v>6861</v>
      </c>
      <c r="M1036" t="s">
        <v>6900</v>
      </c>
      <c r="N1036">
        <v>9</v>
      </c>
      <c r="O1036" t="s">
        <v>6962</v>
      </c>
      <c r="P1036" t="s">
        <v>7898</v>
      </c>
      <c r="Q1036">
        <v>2</v>
      </c>
      <c r="R1036">
        <v>2</v>
      </c>
      <c r="S1036">
        <v>3.37</v>
      </c>
      <c r="T1036">
        <v>3.38</v>
      </c>
      <c r="U1036">
        <v>313.79000000000002</v>
      </c>
      <c r="V1036">
        <v>56.19</v>
      </c>
      <c r="W1036">
        <v>3.22</v>
      </c>
      <c r="Y1036">
        <v>5.1100000000000003</v>
      </c>
      <c r="Z1036">
        <v>2</v>
      </c>
      <c r="AA1036" t="s">
        <v>4250</v>
      </c>
      <c r="AB1036">
        <v>0</v>
      </c>
      <c r="AC1036">
        <v>2</v>
      </c>
      <c r="AD1036">
        <v>4.625</v>
      </c>
      <c r="AF1036" t="s">
        <v>7949</v>
      </c>
      <c r="AI1036">
        <v>0</v>
      </c>
      <c r="AJ1036">
        <v>0</v>
      </c>
      <c r="AK1036" t="s">
        <v>7981</v>
      </c>
      <c r="AL1036" t="s">
        <v>7981</v>
      </c>
    </row>
    <row r="1037" spans="1:38" x14ac:dyDescent="0.25">
      <c r="A1037" t="s">
        <v>6173</v>
      </c>
      <c r="B1037" t="s">
        <v>4839</v>
      </c>
      <c r="C1037" t="s">
        <v>4842</v>
      </c>
      <c r="D1037">
        <v>726.4</v>
      </c>
      <c r="E1037" t="s">
        <v>4845</v>
      </c>
      <c r="F1037">
        <v>6.14</v>
      </c>
      <c r="G1037">
        <v>0.36</v>
      </c>
      <c r="H1037">
        <v>2</v>
      </c>
      <c r="I1037" t="s">
        <v>6221</v>
      </c>
      <c r="J1037" t="s">
        <v>6831</v>
      </c>
      <c r="K1037" t="s">
        <v>6860</v>
      </c>
      <c r="L1037" t="s">
        <v>6861</v>
      </c>
      <c r="M1037" t="s">
        <v>6874</v>
      </c>
      <c r="N1037">
        <v>8</v>
      </c>
      <c r="O1037" t="s">
        <v>6931</v>
      </c>
      <c r="P1037" t="s">
        <v>7899</v>
      </c>
      <c r="Q1037">
        <v>10</v>
      </c>
      <c r="R1037">
        <v>2</v>
      </c>
      <c r="S1037">
        <v>3.56</v>
      </c>
      <c r="T1037">
        <v>3.67</v>
      </c>
      <c r="U1037">
        <v>511.03</v>
      </c>
      <c r="V1037">
        <v>131.55000000000001</v>
      </c>
      <c r="W1037">
        <v>1.98</v>
      </c>
      <c r="Y1037">
        <v>6.89</v>
      </c>
      <c r="Z1037">
        <v>3</v>
      </c>
      <c r="AA1037" t="s">
        <v>4250</v>
      </c>
      <c r="AB1037">
        <v>1</v>
      </c>
      <c r="AC1037">
        <v>3</v>
      </c>
      <c r="AD1037">
        <v>2.3849999999999998</v>
      </c>
      <c r="AF1037" t="s">
        <v>7949</v>
      </c>
      <c r="AI1037">
        <v>0</v>
      </c>
      <c r="AJ1037">
        <v>0</v>
      </c>
    </row>
    <row r="1038" spans="1:38" x14ac:dyDescent="0.25">
      <c r="A1038" t="s">
        <v>6174</v>
      </c>
      <c r="B1038" t="s">
        <v>4839</v>
      </c>
      <c r="C1038" t="s">
        <v>4842</v>
      </c>
      <c r="D1038">
        <v>740</v>
      </c>
      <c r="E1038" t="s">
        <v>4845</v>
      </c>
      <c r="F1038">
        <v>6.13</v>
      </c>
      <c r="G1038">
        <v>0</v>
      </c>
      <c r="H1038">
        <v>1</v>
      </c>
      <c r="I1038" t="s">
        <v>6220</v>
      </c>
      <c r="J1038" t="s">
        <v>6832</v>
      </c>
      <c r="K1038" t="s">
        <v>6860</v>
      </c>
      <c r="L1038" t="s">
        <v>6861</v>
      </c>
      <c r="M1038" t="s">
        <v>6898</v>
      </c>
      <c r="N1038">
        <v>8</v>
      </c>
      <c r="O1038" t="s">
        <v>6959</v>
      </c>
      <c r="P1038" t="s">
        <v>7900</v>
      </c>
      <c r="Q1038">
        <v>3</v>
      </c>
      <c r="R1038">
        <v>2</v>
      </c>
      <c r="S1038">
        <v>0.03</v>
      </c>
      <c r="T1038">
        <v>0.03</v>
      </c>
      <c r="U1038">
        <v>427.83</v>
      </c>
      <c r="V1038">
        <v>67.48</v>
      </c>
      <c r="W1038">
        <v>5.07</v>
      </c>
      <c r="X1038">
        <v>12.03</v>
      </c>
      <c r="Y1038">
        <v>2.82</v>
      </c>
      <c r="Z1038">
        <v>2</v>
      </c>
      <c r="AA1038" t="s">
        <v>4250</v>
      </c>
      <c r="AB1038">
        <v>1</v>
      </c>
      <c r="AC1038">
        <v>3</v>
      </c>
      <c r="AD1038">
        <v>5.0155000000000003</v>
      </c>
      <c r="AF1038" t="s">
        <v>7949</v>
      </c>
      <c r="AI1038">
        <v>0</v>
      </c>
      <c r="AJ1038">
        <v>0</v>
      </c>
    </row>
    <row r="1039" spans="1:38" x14ac:dyDescent="0.25">
      <c r="A1039" t="s">
        <v>6175</v>
      </c>
      <c r="B1039" t="s">
        <v>4839</v>
      </c>
      <c r="C1039" t="s">
        <v>4842</v>
      </c>
      <c r="D1039">
        <v>741</v>
      </c>
      <c r="E1039" t="s">
        <v>4845</v>
      </c>
      <c r="F1039">
        <v>6.13</v>
      </c>
      <c r="G1039">
        <v>0</v>
      </c>
      <c r="H1039">
        <v>1</v>
      </c>
      <c r="I1039" t="s">
        <v>6220</v>
      </c>
      <c r="J1039" t="s">
        <v>6833</v>
      </c>
      <c r="K1039" t="s">
        <v>6860</v>
      </c>
      <c r="L1039" t="s">
        <v>6861</v>
      </c>
      <c r="M1039" t="s">
        <v>6882</v>
      </c>
      <c r="N1039">
        <v>8</v>
      </c>
      <c r="O1039" t="s">
        <v>6941</v>
      </c>
      <c r="P1039" t="s">
        <v>7901</v>
      </c>
      <c r="Q1039">
        <v>6</v>
      </c>
      <c r="R1039">
        <v>3</v>
      </c>
      <c r="S1039">
        <v>-1.24</v>
      </c>
      <c r="T1039">
        <v>-1.21</v>
      </c>
      <c r="U1039">
        <v>420.47</v>
      </c>
      <c r="V1039">
        <v>132.13999999999999</v>
      </c>
      <c r="W1039">
        <v>1.44</v>
      </c>
      <c r="X1039">
        <v>13.61</v>
      </c>
      <c r="Y1039">
        <v>6.15</v>
      </c>
      <c r="Z1039">
        <v>1</v>
      </c>
      <c r="AA1039" t="s">
        <v>4250</v>
      </c>
      <c r="AB1039">
        <v>0</v>
      </c>
      <c r="AC1039">
        <v>3</v>
      </c>
      <c r="AD1039">
        <v>3.7347380952380949</v>
      </c>
      <c r="AF1039" t="s">
        <v>7949</v>
      </c>
      <c r="AI1039">
        <v>0</v>
      </c>
      <c r="AJ1039">
        <v>0</v>
      </c>
    </row>
    <row r="1040" spans="1:38" x14ac:dyDescent="0.25">
      <c r="A1040" t="s">
        <v>6176</v>
      </c>
      <c r="B1040" t="s">
        <v>4839</v>
      </c>
      <c r="C1040" t="s">
        <v>4842</v>
      </c>
      <c r="D1040">
        <v>758</v>
      </c>
      <c r="E1040" t="s">
        <v>4845</v>
      </c>
      <c r="F1040">
        <v>6.12</v>
      </c>
      <c r="G1040">
        <v>0.57999999999999996</v>
      </c>
      <c r="H1040">
        <v>2</v>
      </c>
      <c r="I1040" t="s">
        <v>6220</v>
      </c>
      <c r="K1040" t="s">
        <v>6860</v>
      </c>
      <c r="M1040" t="s">
        <v>6910</v>
      </c>
      <c r="N1040">
        <v>8</v>
      </c>
      <c r="O1040" t="s">
        <v>6976</v>
      </c>
      <c r="P1040" t="s">
        <v>7902</v>
      </c>
      <c r="Q1040">
        <v>4</v>
      </c>
      <c r="R1040">
        <v>2</v>
      </c>
      <c r="S1040">
        <v>1.49</v>
      </c>
      <c r="T1040">
        <v>1.49</v>
      </c>
      <c r="U1040">
        <v>466.54</v>
      </c>
      <c r="V1040">
        <v>95.16</v>
      </c>
      <c r="W1040">
        <v>4.26</v>
      </c>
      <c r="X1040">
        <v>9.6300000000000008</v>
      </c>
      <c r="Y1040">
        <v>3.69</v>
      </c>
      <c r="Z1040">
        <v>4</v>
      </c>
      <c r="AA1040" t="s">
        <v>4250</v>
      </c>
      <c r="AB1040">
        <v>0</v>
      </c>
      <c r="AC1040">
        <v>6</v>
      </c>
      <c r="AD1040">
        <v>4.5670000000000002</v>
      </c>
      <c r="AF1040" t="s">
        <v>7949</v>
      </c>
      <c r="AI1040">
        <v>0</v>
      </c>
      <c r="AJ1040">
        <v>0</v>
      </c>
      <c r="AK1040" t="s">
        <v>7990</v>
      </c>
      <c r="AL1040" t="s">
        <v>7990</v>
      </c>
    </row>
    <row r="1041" spans="1:38" x14ac:dyDescent="0.25">
      <c r="A1041" t="s">
        <v>6177</v>
      </c>
      <c r="B1041" t="s">
        <v>4839</v>
      </c>
      <c r="C1041" t="s">
        <v>4842</v>
      </c>
      <c r="D1041">
        <v>778.2</v>
      </c>
      <c r="E1041" t="s">
        <v>4845</v>
      </c>
      <c r="F1041">
        <v>6.11</v>
      </c>
      <c r="G1041">
        <v>0.36</v>
      </c>
      <c r="H1041">
        <v>2</v>
      </c>
      <c r="I1041" t="s">
        <v>6221</v>
      </c>
      <c r="J1041" t="s">
        <v>6834</v>
      </c>
      <c r="K1041" t="s">
        <v>6860</v>
      </c>
      <c r="L1041" t="s">
        <v>6861</v>
      </c>
      <c r="M1041" t="s">
        <v>6893</v>
      </c>
      <c r="N1041">
        <v>8</v>
      </c>
      <c r="O1041" t="s">
        <v>6952</v>
      </c>
      <c r="P1041" t="s">
        <v>7903</v>
      </c>
      <c r="Q1041">
        <v>9</v>
      </c>
      <c r="R1041">
        <v>2</v>
      </c>
      <c r="S1041">
        <v>1.89</v>
      </c>
      <c r="T1041">
        <v>1.89</v>
      </c>
      <c r="U1041">
        <v>439.91</v>
      </c>
      <c r="V1041">
        <v>137.96</v>
      </c>
      <c r="W1041">
        <v>1.92</v>
      </c>
      <c r="Y1041">
        <v>0</v>
      </c>
      <c r="Z1041">
        <v>3</v>
      </c>
      <c r="AA1041" t="s">
        <v>4250</v>
      </c>
      <c r="AB1041">
        <v>0</v>
      </c>
      <c r="AC1041">
        <v>3</v>
      </c>
      <c r="AD1041">
        <v>3.929214285714286</v>
      </c>
      <c r="AF1041" t="s">
        <v>7949</v>
      </c>
      <c r="AI1041">
        <v>0</v>
      </c>
      <c r="AJ1041">
        <v>0</v>
      </c>
    </row>
    <row r="1042" spans="1:38" x14ac:dyDescent="0.25">
      <c r="A1042" t="s">
        <v>6178</v>
      </c>
      <c r="B1042" t="s">
        <v>4839</v>
      </c>
      <c r="C1042" t="s">
        <v>4842</v>
      </c>
      <c r="D1042">
        <v>783</v>
      </c>
      <c r="E1042" t="s">
        <v>4845</v>
      </c>
      <c r="F1042">
        <v>6.11</v>
      </c>
      <c r="G1042">
        <v>0</v>
      </c>
      <c r="H1042">
        <v>1</v>
      </c>
      <c r="I1042" t="s">
        <v>6220</v>
      </c>
      <c r="K1042" t="s">
        <v>6860</v>
      </c>
      <c r="L1042" t="s">
        <v>6861</v>
      </c>
      <c r="M1042" t="s">
        <v>6904</v>
      </c>
      <c r="N1042">
        <v>9</v>
      </c>
      <c r="O1042" t="s">
        <v>6968</v>
      </c>
      <c r="P1042" t="s">
        <v>7904</v>
      </c>
      <c r="Q1042">
        <v>6</v>
      </c>
      <c r="R1042">
        <v>1</v>
      </c>
      <c r="S1042">
        <v>7.14</v>
      </c>
      <c r="T1042">
        <v>7.14</v>
      </c>
      <c r="U1042">
        <v>498.63</v>
      </c>
      <c r="V1042">
        <v>80.39</v>
      </c>
      <c r="W1042">
        <v>6.38</v>
      </c>
      <c r="Y1042">
        <v>5.08</v>
      </c>
      <c r="Z1042">
        <v>3</v>
      </c>
      <c r="AA1042" t="s">
        <v>4250</v>
      </c>
      <c r="AB1042">
        <v>1</v>
      </c>
      <c r="AC1042">
        <v>7</v>
      </c>
      <c r="AD1042">
        <v>2.843119047619048</v>
      </c>
      <c r="AF1042" t="s">
        <v>7949</v>
      </c>
      <c r="AI1042">
        <v>0</v>
      </c>
      <c r="AJ1042">
        <v>0</v>
      </c>
      <c r="AK1042" t="s">
        <v>7984</v>
      </c>
      <c r="AL1042" t="s">
        <v>7984</v>
      </c>
    </row>
    <row r="1043" spans="1:38" x14ac:dyDescent="0.25">
      <c r="A1043" t="s">
        <v>6179</v>
      </c>
      <c r="B1043" t="s">
        <v>4839</v>
      </c>
      <c r="C1043" t="s">
        <v>4842</v>
      </c>
      <c r="D1043">
        <v>788</v>
      </c>
      <c r="E1043" t="s">
        <v>4845</v>
      </c>
      <c r="F1043">
        <v>6.1</v>
      </c>
      <c r="G1043">
        <v>0</v>
      </c>
      <c r="H1043">
        <v>1</v>
      </c>
      <c r="I1043" t="s">
        <v>6220</v>
      </c>
      <c r="K1043" t="s">
        <v>6860</v>
      </c>
      <c r="L1043" t="s">
        <v>6861</v>
      </c>
      <c r="M1043" t="s">
        <v>6864</v>
      </c>
      <c r="N1043">
        <v>9</v>
      </c>
      <c r="O1043" t="s">
        <v>6938</v>
      </c>
      <c r="P1043" t="s">
        <v>7905</v>
      </c>
      <c r="Q1043">
        <v>5</v>
      </c>
      <c r="R1043">
        <v>5</v>
      </c>
      <c r="S1043">
        <v>4.55</v>
      </c>
      <c r="T1043">
        <v>4.55</v>
      </c>
      <c r="U1043">
        <v>532.73</v>
      </c>
      <c r="V1043">
        <v>136.63</v>
      </c>
      <c r="W1043">
        <v>3.02</v>
      </c>
      <c r="X1043">
        <v>13.66</v>
      </c>
      <c r="Y1043">
        <v>0</v>
      </c>
      <c r="Z1043">
        <v>1</v>
      </c>
      <c r="AA1043" t="s">
        <v>4250</v>
      </c>
      <c r="AB1043">
        <v>1</v>
      </c>
      <c r="AC1043">
        <v>15</v>
      </c>
      <c r="AD1043">
        <v>1.2250000000000001</v>
      </c>
      <c r="AF1043" t="s">
        <v>7949</v>
      </c>
      <c r="AI1043">
        <v>0</v>
      </c>
      <c r="AJ1043">
        <v>0</v>
      </c>
      <c r="AK1043" t="s">
        <v>7968</v>
      </c>
      <c r="AL1043" t="s">
        <v>7968</v>
      </c>
    </row>
    <row r="1044" spans="1:38" x14ac:dyDescent="0.25">
      <c r="A1044" t="s">
        <v>6180</v>
      </c>
      <c r="B1044" t="s">
        <v>4839</v>
      </c>
      <c r="C1044" t="s">
        <v>4842</v>
      </c>
      <c r="D1044">
        <v>790</v>
      </c>
      <c r="E1044" t="s">
        <v>4845</v>
      </c>
      <c r="F1044">
        <v>6.1</v>
      </c>
      <c r="G1044">
        <v>0</v>
      </c>
      <c r="H1044">
        <v>1</v>
      </c>
      <c r="I1044" t="s">
        <v>6220</v>
      </c>
      <c r="K1044" t="s">
        <v>6860</v>
      </c>
      <c r="L1044" t="s">
        <v>6861</v>
      </c>
      <c r="M1044" t="s">
        <v>6896</v>
      </c>
      <c r="N1044">
        <v>9</v>
      </c>
      <c r="O1044" t="s">
        <v>6957</v>
      </c>
      <c r="P1044" t="s">
        <v>7906</v>
      </c>
      <c r="Q1044">
        <v>4</v>
      </c>
      <c r="R1044">
        <v>4</v>
      </c>
      <c r="S1044">
        <v>0.83</v>
      </c>
      <c r="T1044">
        <v>0.83</v>
      </c>
      <c r="U1044">
        <v>464.35</v>
      </c>
      <c r="V1044">
        <v>120.05</v>
      </c>
      <c r="W1044">
        <v>2.52</v>
      </c>
      <c r="X1044">
        <v>13.05</v>
      </c>
      <c r="Y1044">
        <v>3.3</v>
      </c>
      <c r="Z1044">
        <v>2</v>
      </c>
      <c r="AA1044" t="s">
        <v>4250</v>
      </c>
      <c r="AB1044">
        <v>0</v>
      </c>
      <c r="AC1044">
        <v>5</v>
      </c>
      <c r="AD1044">
        <v>3.2546428571428572</v>
      </c>
      <c r="AF1044" t="s">
        <v>7949</v>
      </c>
      <c r="AI1044">
        <v>0</v>
      </c>
      <c r="AJ1044">
        <v>0</v>
      </c>
      <c r="AK1044" t="s">
        <v>7978</v>
      </c>
      <c r="AL1044" t="s">
        <v>7978</v>
      </c>
    </row>
    <row r="1045" spans="1:38" x14ac:dyDescent="0.25">
      <c r="A1045" t="s">
        <v>6181</v>
      </c>
      <c r="B1045" t="s">
        <v>4839</v>
      </c>
      <c r="C1045" t="s">
        <v>4842</v>
      </c>
      <c r="D1045">
        <v>797</v>
      </c>
      <c r="E1045" t="s">
        <v>4845</v>
      </c>
      <c r="F1045">
        <v>6.1</v>
      </c>
      <c r="G1045">
        <v>0.66</v>
      </c>
      <c r="H1045">
        <v>2</v>
      </c>
      <c r="I1045" t="s">
        <v>6220</v>
      </c>
      <c r="J1045" t="s">
        <v>6835</v>
      </c>
      <c r="K1045" t="s">
        <v>6860</v>
      </c>
      <c r="L1045" t="s">
        <v>6861</v>
      </c>
      <c r="M1045" t="s">
        <v>6874</v>
      </c>
      <c r="N1045">
        <v>8</v>
      </c>
      <c r="O1045" t="s">
        <v>6931</v>
      </c>
      <c r="P1045" t="s">
        <v>7907</v>
      </c>
      <c r="Q1045">
        <v>6</v>
      </c>
      <c r="R1045">
        <v>2</v>
      </c>
      <c r="S1045">
        <v>4.46</v>
      </c>
      <c r="T1045">
        <v>4.46</v>
      </c>
      <c r="U1045">
        <v>486.62</v>
      </c>
      <c r="V1045">
        <v>86.15</v>
      </c>
      <c r="W1045">
        <v>4.8499999999999996</v>
      </c>
      <c r="Y1045">
        <v>2.06</v>
      </c>
      <c r="Z1045">
        <v>4</v>
      </c>
      <c r="AA1045" t="s">
        <v>4250</v>
      </c>
      <c r="AB1045">
        <v>0</v>
      </c>
      <c r="AC1045">
        <v>3</v>
      </c>
      <c r="AD1045">
        <v>2.8655714285714291</v>
      </c>
      <c r="AF1045" t="s">
        <v>7949</v>
      </c>
      <c r="AI1045">
        <v>0</v>
      </c>
      <c r="AJ1045">
        <v>0</v>
      </c>
    </row>
    <row r="1046" spans="1:38" x14ac:dyDescent="0.25">
      <c r="A1046" t="s">
        <v>6182</v>
      </c>
      <c r="B1046" t="s">
        <v>4839</v>
      </c>
      <c r="C1046" t="s">
        <v>4842</v>
      </c>
      <c r="D1046">
        <v>818</v>
      </c>
      <c r="E1046" t="s">
        <v>4845</v>
      </c>
      <c r="F1046">
        <v>6.09</v>
      </c>
      <c r="G1046">
        <v>0.56000000000000005</v>
      </c>
      <c r="H1046">
        <v>2</v>
      </c>
      <c r="I1046" t="s">
        <v>6222</v>
      </c>
      <c r="K1046" t="s">
        <v>6860</v>
      </c>
      <c r="L1046" t="s">
        <v>6861</v>
      </c>
      <c r="M1046" t="s">
        <v>6891</v>
      </c>
      <c r="N1046">
        <v>9</v>
      </c>
      <c r="O1046" t="s">
        <v>6950</v>
      </c>
      <c r="P1046" t="s">
        <v>7908</v>
      </c>
      <c r="Q1046">
        <v>5</v>
      </c>
      <c r="R1046">
        <v>4</v>
      </c>
      <c r="S1046">
        <v>0.62</v>
      </c>
      <c r="T1046">
        <v>1.9</v>
      </c>
      <c r="U1046">
        <v>533.65</v>
      </c>
      <c r="V1046">
        <v>96.94</v>
      </c>
      <c r="W1046">
        <v>2.66</v>
      </c>
      <c r="X1046">
        <v>12.66</v>
      </c>
      <c r="Y1046">
        <v>8.66</v>
      </c>
      <c r="Z1046">
        <v>3</v>
      </c>
      <c r="AA1046" t="s">
        <v>4250</v>
      </c>
      <c r="AB1046">
        <v>1</v>
      </c>
      <c r="AC1046">
        <v>12</v>
      </c>
      <c r="AD1046">
        <v>3.4386666666666672</v>
      </c>
      <c r="AF1046" t="s">
        <v>7952</v>
      </c>
      <c r="AI1046">
        <v>0</v>
      </c>
      <c r="AJ1046">
        <v>0</v>
      </c>
      <c r="AK1046" t="s">
        <v>7975</v>
      </c>
      <c r="AL1046" t="s">
        <v>7975</v>
      </c>
    </row>
    <row r="1047" spans="1:38" x14ac:dyDescent="0.25">
      <c r="A1047" t="s">
        <v>6183</v>
      </c>
      <c r="B1047" t="s">
        <v>4839</v>
      </c>
      <c r="C1047" t="s">
        <v>4842</v>
      </c>
      <c r="D1047">
        <v>822.5</v>
      </c>
      <c r="E1047" t="s">
        <v>4845</v>
      </c>
      <c r="F1047">
        <v>6.08</v>
      </c>
      <c r="G1047">
        <v>0.57999999999999996</v>
      </c>
      <c r="H1047">
        <v>2</v>
      </c>
      <c r="I1047" t="s">
        <v>6221</v>
      </c>
      <c r="J1047" t="s">
        <v>6836</v>
      </c>
      <c r="K1047" t="s">
        <v>6860</v>
      </c>
      <c r="L1047" t="s">
        <v>6861</v>
      </c>
      <c r="M1047" t="s">
        <v>6893</v>
      </c>
      <c r="N1047">
        <v>8</v>
      </c>
      <c r="O1047" t="s">
        <v>6952</v>
      </c>
      <c r="P1047" t="s">
        <v>7909</v>
      </c>
      <c r="Q1047">
        <v>9</v>
      </c>
      <c r="R1047">
        <v>2</v>
      </c>
      <c r="S1047">
        <v>1.52</v>
      </c>
      <c r="T1047">
        <v>1.52</v>
      </c>
      <c r="U1047">
        <v>439.91</v>
      </c>
      <c r="V1047">
        <v>137.96</v>
      </c>
      <c r="W1047">
        <v>1.92</v>
      </c>
      <c r="Y1047">
        <v>0</v>
      </c>
      <c r="Z1047">
        <v>3</v>
      </c>
      <c r="AA1047" t="s">
        <v>4250</v>
      </c>
      <c r="AB1047">
        <v>0</v>
      </c>
      <c r="AC1047">
        <v>3</v>
      </c>
      <c r="AD1047">
        <v>3.929214285714286</v>
      </c>
      <c r="AF1047" t="s">
        <v>7949</v>
      </c>
      <c r="AI1047">
        <v>0</v>
      </c>
      <c r="AJ1047">
        <v>0</v>
      </c>
    </row>
    <row r="1048" spans="1:38" x14ac:dyDescent="0.25">
      <c r="A1048" t="s">
        <v>6184</v>
      </c>
      <c r="B1048" t="s">
        <v>4839</v>
      </c>
      <c r="C1048" t="s">
        <v>4842</v>
      </c>
      <c r="D1048">
        <v>827</v>
      </c>
      <c r="E1048" t="s">
        <v>4845</v>
      </c>
      <c r="F1048">
        <v>6.08</v>
      </c>
      <c r="G1048">
        <v>0.46</v>
      </c>
      <c r="H1048">
        <v>2</v>
      </c>
      <c r="I1048" t="s">
        <v>6221</v>
      </c>
      <c r="J1048" t="s">
        <v>6837</v>
      </c>
      <c r="K1048" t="s">
        <v>6860</v>
      </c>
      <c r="L1048" t="s">
        <v>6861</v>
      </c>
      <c r="M1048" t="s">
        <v>6874</v>
      </c>
      <c r="N1048">
        <v>8</v>
      </c>
      <c r="O1048" t="s">
        <v>6931</v>
      </c>
      <c r="P1048" t="s">
        <v>7910</v>
      </c>
      <c r="Q1048">
        <v>6</v>
      </c>
      <c r="R1048">
        <v>2</v>
      </c>
      <c r="S1048">
        <v>3.38</v>
      </c>
      <c r="T1048">
        <v>3.38</v>
      </c>
      <c r="U1048">
        <v>453.01</v>
      </c>
      <c r="V1048">
        <v>86.15</v>
      </c>
      <c r="W1048">
        <v>4.21</v>
      </c>
      <c r="Y1048">
        <v>2.04</v>
      </c>
      <c r="Z1048">
        <v>3</v>
      </c>
      <c r="AA1048" t="s">
        <v>4250</v>
      </c>
      <c r="AB1048">
        <v>0</v>
      </c>
      <c r="AC1048">
        <v>3</v>
      </c>
      <c r="AD1048">
        <v>3.9556428571428568</v>
      </c>
      <c r="AF1048" t="s">
        <v>7949</v>
      </c>
      <c r="AI1048">
        <v>0</v>
      </c>
      <c r="AJ1048">
        <v>0</v>
      </c>
    </row>
    <row r="1049" spans="1:38" x14ac:dyDescent="0.25">
      <c r="A1049" t="s">
        <v>6185</v>
      </c>
      <c r="B1049" t="s">
        <v>4839</v>
      </c>
      <c r="C1049" t="s">
        <v>4842</v>
      </c>
      <c r="D1049">
        <v>830</v>
      </c>
      <c r="E1049" t="s">
        <v>4845</v>
      </c>
      <c r="F1049">
        <v>6.08</v>
      </c>
      <c r="G1049">
        <v>0</v>
      </c>
      <c r="H1049">
        <v>1</v>
      </c>
      <c r="I1049" t="s">
        <v>6220</v>
      </c>
      <c r="K1049" t="s">
        <v>6860</v>
      </c>
      <c r="L1049" t="s">
        <v>6861</v>
      </c>
      <c r="M1049" t="s">
        <v>6900</v>
      </c>
      <c r="N1049">
        <v>9</v>
      </c>
      <c r="O1049" t="s">
        <v>6962</v>
      </c>
      <c r="P1049" t="s">
        <v>7911</v>
      </c>
      <c r="Q1049">
        <v>4</v>
      </c>
      <c r="R1049">
        <v>2</v>
      </c>
      <c r="S1049">
        <v>1.86</v>
      </c>
      <c r="T1049">
        <v>1.86</v>
      </c>
      <c r="U1049">
        <v>377.84</v>
      </c>
      <c r="V1049">
        <v>81.97</v>
      </c>
      <c r="W1049">
        <v>3.04</v>
      </c>
      <c r="Y1049">
        <v>4.6900000000000004</v>
      </c>
      <c r="Z1049">
        <v>3</v>
      </c>
      <c r="AA1049" t="s">
        <v>4250</v>
      </c>
      <c r="AB1049">
        <v>0</v>
      </c>
      <c r="AC1049">
        <v>3</v>
      </c>
      <c r="AD1049">
        <v>5.3725714285714288</v>
      </c>
      <c r="AF1049" t="s">
        <v>7949</v>
      </c>
      <c r="AI1049">
        <v>0</v>
      </c>
      <c r="AJ1049">
        <v>0</v>
      </c>
      <c r="AK1049" t="s">
        <v>7981</v>
      </c>
      <c r="AL1049" t="s">
        <v>7981</v>
      </c>
    </row>
    <row r="1050" spans="1:38" x14ac:dyDescent="0.25">
      <c r="A1050" t="s">
        <v>6186</v>
      </c>
      <c r="B1050" t="s">
        <v>4839</v>
      </c>
      <c r="C1050" t="s">
        <v>4842</v>
      </c>
      <c r="D1050">
        <v>849</v>
      </c>
      <c r="E1050" t="s">
        <v>4845</v>
      </c>
      <c r="F1050">
        <v>6.07</v>
      </c>
      <c r="G1050">
        <v>0</v>
      </c>
      <c r="H1050">
        <v>1</v>
      </c>
      <c r="I1050" t="s">
        <v>6220</v>
      </c>
      <c r="J1050" t="s">
        <v>6838</v>
      </c>
      <c r="K1050" t="s">
        <v>6860</v>
      </c>
      <c r="L1050" t="s">
        <v>6861</v>
      </c>
      <c r="M1050" t="s">
        <v>6882</v>
      </c>
      <c r="N1050">
        <v>8</v>
      </c>
      <c r="O1050" t="s">
        <v>6941</v>
      </c>
      <c r="P1050" t="s">
        <v>7912</v>
      </c>
      <c r="Q1050">
        <v>6</v>
      </c>
      <c r="R1050">
        <v>2</v>
      </c>
      <c r="S1050">
        <v>1.74</v>
      </c>
      <c r="T1050">
        <v>1.76</v>
      </c>
      <c r="U1050">
        <v>488.03</v>
      </c>
      <c r="V1050">
        <v>92.14</v>
      </c>
      <c r="W1050">
        <v>4.5</v>
      </c>
      <c r="Y1050">
        <v>5.96</v>
      </c>
      <c r="Z1050">
        <v>3</v>
      </c>
      <c r="AA1050" t="s">
        <v>4250</v>
      </c>
      <c r="AB1050">
        <v>0</v>
      </c>
      <c r="AC1050">
        <v>3</v>
      </c>
      <c r="AD1050">
        <v>4.5141666666666671</v>
      </c>
      <c r="AF1050" t="s">
        <v>7949</v>
      </c>
      <c r="AI1050">
        <v>0</v>
      </c>
      <c r="AJ1050">
        <v>0</v>
      </c>
    </row>
    <row r="1051" spans="1:38" x14ac:dyDescent="0.25">
      <c r="A1051" t="s">
        <v>6187</v>
      </c>
      <c r="B1051" t="s">
        <v>4839</v>
      </c>
      <c r="C1051" t="s">
        <v>4842</v>
      </c>
      <c r="D1051">
        <v>850</v>
      </c>
      <c r="E1051" t="s">
        <v>4845</v>
      </c>
      <c r="F1051">
        <v>6.07</v>
      </c>
      <c r="G1051">
        <v>0</v>
      </c>
      <c r="H1051">
        <v>1</v>
      </c>
      <c r="I1051" t="s">
        <v>6220</v>
      </c>
      <c r="K1051" t="s">
        <v>6860</v>
      </c>
      <c r="L1051" t="s">
        <v>6861</v>
      </c>
      <c r="M1051" t="s">
        <v>6897</v>
      </c>
      <c r="N1051">
        <v>9</v>
      </c>
      <c r="O1051" t="s">
        <v>6958</v>
      </c>
      <c r="P1051" t="s">
        <v>7913</v>
      </c>
      <c r="Q1051">
        <v>4</v>
      </c>
      <c r="R1051">
        <v>2</v>
      </c>
      <c r="S1051">
        <v>7.04</v>
      </c>
      <c r="T1051">
        <v>7.04</v>
      </c>
      <c r="U1051">
        <v>466.97</v>
      </c>
      <c r="V1051">
        <v>102.74</v>
      </c>
      <c r="W1051">
        <v>5.37</v>
      </c>
      <c r="Y1051">
        <v>2.39</v>
      </c>
      <c r="Z1051">
        <v>3</v>
      </c>
      <c r="AA1051" t="s">
        <v>4250</v>
      </c>
      <c r="AB1051">
        <v>1</v>
      </c>
      <c r="AC1051">
        <v>8</v>
      </c>
      <c r="AD1051">
        <v>2.311261904761905</v>
      </c>
      <c r="AF1051" t="s">
        <v>7949</v>
      </c>
      <c r="AI1051">
        <v>0</v>
      </c>
      <c r="AJ1051">
        <v>0</v>
      </c>
      <c r="AK1051" t="s">
        <v>7979</v>
      </c>
      <c r="AL1051" t="s">
        <v>7979</v>
      </c>
    </row>
    <row r="1052" spans="1:38" x14ac:dyDescent="0.25">
      <c r="A1052" t="s">
        <v>6188</v>
      </c>
      <c r="B1052" t="s">
        <v>4839</v>
      </c>
      <c r="C1052" t="s">
        <v>4842</v>
      </c>
      <c r="D1052">
        <v>851</v>
      </c>
      <c r="E1052" t="s">
        <v>4845</v>
      </c>
      <c r="F1052">
        <v>6.07</v>
      </c>
      <c r="G1052">
        <v>0</v>
      </c>
      <c r="H1052">
        <v>1</v>
      </c>
      <c r="I1052" t="s">
        <v>6220</v>
      </c>
      <c r="J1052" t="s">
        <v>6839</v>
      </c>
      <c r="K1052" t="s">
        <v>6860</v>
      </c>
      <c r="L1052" t="s">
        <v>6861</v>
      </c>
      <c r="M1052" t="s">
        <v>6882</v>
      </c>
      <c r="N1052">
        <v>8</v>
      </c>
      <c r="O1052" t="s">
        <v>6941</v>
      </c>
      <c r="P1052" t="s">
        <v>7914</v>
      </c>
      <c r="Q1052">
        <v>5</v>
      </c>
      <c r="R1052">
        <v>3</v>
      </c>
      <c r="U1052">
        <v>505.07</v>
      </c>
      <c r="V1052">
        <v>103.48</v>
      </c>
      <c r="W1052">
        <v>4.8</v>
      </c>
      <c r="X1052">
        <v>12.88</v>
      </c>
      <c r="Y1052">
        <v>6.83</v>
      </c>
      <c r="Z1052">
        <v>2</v>
      </c>
      <c r="AA1052" t="s">
        <v>4250</v>
      </c>
      <c r="AB1052">
        <v>1</v>
      </c>
      <c r="AC1052">
        <v>4</v>
      </c>
      <c r="AF1052" t="s">
        <v>7949</v>
      </c>
      <c r="AI1052">
        <v>0</v>
      </c>
      <c r="AJ1052">
        <v>0</v>
      </c>
    </row>
    <row r="1053" spans="1:38" x14ac:dyDescent="0.25">
      <c r="A1053" t="s">
        <v>6189</v>
      </c>
      <c r="B1053" t="s">
        <v>4839</v>
      </c>
      <c r="C1053" t="s">
        <v>4842</v>
      </c>
      <c r="D1053">
        <v>860</v>
      </c>
      <c r="E1053" t="s">
        <v>4845</v>
      </c>
      <c r="F1053">
        <v>6.07</v>
      </c>
      <c r="G1053">
        <v>0</v>
      </c>
      <c r="H1053">
        <v>1</v>
      </c>
      <c r="I1053" t="s">
        <v>6220</v>
      </c>
      <c r="K1053" t="s">
        <v>6860</v>
      </c>
      <c r="L1053" t="s">
        <v>6861</v>
      </c>
      <c r="M1053" t="s">
        <v>6900</v>
      </c>
      <c r="N1053">
        <v>9</v>
      </c>
      <c r="O1053" t="s">
        <v>6962</v>
      </c>
      <c r="P1053" t="s">
        <v>7915</v>
      </c>
      <c r="Q1053">
        <v>3</v>
      </c>
      <c r="R1053">
        <v>2</v>
      </c>
      <c r="S1053">
        <v>2.82</v>
      </c>
      <c r="T1053">
        <v>2.82</v>
      </c>
      <c r="U1053">
        <v>376.85</v>
      </c>
      <c r="V1053">
        <v>69.08</v>
      </c>
      <c r="W1053">
        <v>3.64</v>
      </c>
      <c r="Y1053">
        <v>4.7</v>
      </c>
      <c r="Z1053">
        <v>3</v>
      </c>
      <c r="AA1053" t="s">
        <v>4250</v>
      </c>
      <c r="AB1053">
        <v>0</v>
      </c>
      <c r="AC1053">
        <v>3</v>
      </c>
      <c r="AD1053">
        <v>4.9696428571428566</v>
      </c>
      <c r="AF1053" t="s">
        <v>7949</v>
      </c>
      <c r="AI1053">
        <v>0</v>
      </c>
      <c r="AJ1053">
        <v>0</v>
      </c>
      <c r="AK1053" t="s">
        <v>7981</v>
      </c>
      <c r="AL1053" t="s">
        <v>7981</v>
      </c>
    </row>
    <row r="1054" spans="1:38" x14ac:dyDescent="0.25">
      <c r="A1054" t="s">
        <v>6190</v>
      </c>
      <c r="B1054" t="s">
        <v>4839</v>
      </c>
      <c r="C1054" t="s">
        <v>4842</v>
      </c>
      <c r="D1054">
        <v>860</v>
      </c>
      <c r="E1054" t="s">
        <v>4845</v>
      </c>
      <c r="F1054">
        <v>6.07</v>
      </c>
      <c r="G1054">
        <v>0</v>
      </c>
      <c r="H1054">
        <v>1</v>
      </c>
      <c r="I1054" t="s">
        <v>6220</v>
      </c>
      <c r="K1054" t="s">
        <v>6860</v>
      </c>
      <c r="L1054" t="s">
        <v>6861</v>
      </c>
      <c r="M1054" t="s">
        <v>6897</v>
      </c>
      <c r="N1054">
        <v>9</v>
      </c>
      <c r="O1054" t="s">
        <v>6958</v>
      </c>
      <c r="P1054" t="s">
        <v>7916</v>
      </c>
      <c r="Q1054">
        <v>4</v>
      </c>
      <c r="R1054">
        <v>2</v>
      </c>
      <c r="S1054">
        <v>4.3899999999999997</v>
      </c>
      <c r="T1054">
        <v>4.3899999999999997</v>
      </c>
      <c r="U1054">
        <v>433.3</v>
      </c>
      <c r="V1054">
        <v>102.74</v>
      </c>
      <c r="W1054">
        <v>4.21</v>
      </c>
      <c r="Y1054">
        <v>2.02</v>
      </c>
      <c r="Z1054">
        <v>3</v>
      </c>
      <c r="AA1054" t="s">
        <v>4250</v>
      </c>
      <c r="AB1054">
        <v>0</v>
      </c>
      <c r="AC1054">
        <v>5</v>
      </c>
      <c r="AD1054">
        <v>2.8567619047619051</v>
      </c>
      <c r="AF1054" t="s">
        <v>7949</v>
      </c>
      <c r="AI1054">
        <v>0</v>
      </c>
      <c r="AJ1054">
        <v>0</v>
      </c>
      <c r="AK1054" t="s">
        <v>7979</v>
      </c>
      <c r="AL1054" t="s">
        <v>7979</v>
      </c>
    </row>
    <row r="1055" spans="1:38" x14ac:dyDescent="0.25">
      <c r="A1055" t="s">
        <v>6191</v>
      </c>
      <c r="B1055" t="s">
        <v>4839</v>
      </c>
      <c r="C1055" t="s">
        <v>4842</v>
      </c>
      <c r="D1055">
        <v>863.3</v>
      </c>
      <c r="E1055" t="s">
        <v>4845</v>
      </c>
      <c r="F1055">
        <v>6.06</v>
      </c>
      <c r="G1055">
        <v>0.6</v>
      </c>
      <c r="H1055">
        <v>2</v>
      </c>
      <c r="I1055" t="s">
        <v>6221</v>
      </c>
      <c r="J1055" t="s">
        <v>6840</v>
      </c>
      <c r="K1055" t="s">
        <v>6860</v>
      </c>
      <c r="L1055" t="s">
        <v>6861</v>
      </c>
      <c r="M1055" t="s">
        <v>6893</v>
      </c>
      <c r="N1055">
        <v>8</v>
      </c>
      <c r="O1055" t="s">
        <v>6952</v>
      </c>
      <c r="P1055" t="s">
        <v>7917</v>
      </c>
      <c r="Q1055">
        <v>9</v>
      </c>
      <c r="R1055">
        <v>2</v>
      </c>
      <c r="S1055">
        <v>1.1599999999999999</v>
      </c>
      <c r="T1055">
        <v>1.1599999999999999</v>
      </c>
      <c r="U1055">
        <v>444.95</v>
      </c>
      <c r="V1055">
        <v>125.07</v>
      </c>
      <c r="W1055">
        <v>2.59</v>
      </c>
      <c r="Y1055">
        <v>0</v>
      </c>
      <c r="Z1055">
        <v>3</v>
      </c>
      <c r="AA1055" t="s">
        <v>4250</v>
      </c>
      <c r="AB1055">
        <v>0</v>
      </c>
      <c r="AC1055">
        <v>3</v>
      </c>
      <c r="AD1055">
        <v>3.893214285714286</v>
      </c>
      <c r="AF1055" t="s">
        <v>7949</v>
      </c>
      <c r="AI1055">
        <v>0</v>
      </c>
      <c r="AJ1055">
        <v>0</v>
      </c>
    </row>
    <row r="1056" spans="1:38" x14ac:dyDescent="0.25">
      <c r="A1056" t="s">
        <v>6192</v>
      </c>
      <c r="B1056" t="s">
        <v>4839</v>
      </c>
      <c r="C1056" t="s">
        <v>4842</v>
      </c>
      <c r="D1056">
        <v>867</v>
      </c>
      <c r="E1056" t="s">
        <v>4845</v>
      </c>
      <c r="F1056">
        <v>6.06</v>
      </c>
      <c r="G1056">
        <v>0.64</v>
      </c>
      <c r="H1056">
        <v>2</v>
      </c>
      <c r="I1056" t="s">
        <v>6222</v>
      </c>
      <c r="K1056" t="s">
        <v>6860</v>
      </c>
      <c r="L1056" t="s">
        <v>6861</v>
      </c>
      <c r="M1056" t="s">
        <v>6891</v>
      </c>
      <c r="N1056">
        <v>9</v>
      </c>
      <c r="O1056" t="s">
        <v>6950</v>
      </c>
      <c r="P1056" t="s">
        <v>7918</v>
      </c>
      <c r="Q1056">
        <v>5</v>
      </c>
      <c r="R1056">
        <v>4</v>
      </c>
      <c r="S1056">
        <v>0.66</v>
      </c>
      <c r="T1056">
        <v>1.94</v>
      </c>
      <c r="U1056">
        <v>551.64</v>
      </c>
      <c r="V1056">
        <v>96.94</v>
      </c>
      <c r="W1056">
        <v>2.8</v>
      </c>
      <c r="X1056">
        <v>12.56</v>
      </c>
      <c r="Y1056">
        <v>8.66</v>
      </c>
      <c r="Z1056">
        <v>3</v>
      </c>
      <c r="AA1056" t="s">
        <v>4250</v>
      </c>
      <c r="AB1056">
        <v>1</v>
      </c>
      <c r="AC1056">
        <v>12</v>
      </c>
      <c r="AD1056">
        <v>3.4386666666666672</v>
      </c>
      <c r="AF1056" t="s">
        <v>7952</v>
      </c>
      <c r="AI1056">
        <v>0</v>
      </c>
      <c r="AJ1056">
        <v>0</v>
      </c>
      <c r="AK1056" t="s">
        <v>7975</v>
      </c>
      <c r="AL1056" t="s">
        <v>7975</v>
      </c>
    </row>
    <row r="1057" spans="1:38" x14ac:dyDescent="0.25">
      <c r="A1057" t="s">
        <v>6193</v>
      </c>
      <c r="B1057" t="s">
        <v>4839</v>
      </c>
      <c r="C1057" t="s">
        <v>4842</v>
      </c>
      <c r="D1057">
        <v>868</v>
      </c>
      <c r="E1057" t="s">
        <v>4845</v>
      </c>
      <c r="F1057">
        <v>6.06</v>
      </c>
      <c r="G1057">
        <v>0</v>
      </c>
      <c r="H1057">
        <v>1</v>
      </c>
      <c r="I1057" t="s">
        <v>6220</v>
      </c>
      <c r="J1057" t="s">
        <v>6841</v>
      </c>
      <c r="K1057" t="s">
        <v>6860</v>
      </c>
      <c r="L1057" t="s">
        <v>6861</v>
      </c>
      <c r="M1057" t="s">
        <v>6907</v>
      </c>
      <c r="N1057">
        <v>9</v>
      </c>
      <c r="O1057" t="s">
        <v>6972</v>
      </c>
      <c r="P1057" t="s">
        <v>7919</v>
      </c>
      <c r="Q1057">
        <v>6</v>
      </c>
      <c r="R1057">
        <v>1</v>
      </c>
      <c r="S1057">
        <v>3.26</v>
      </c>
      <c r="T1057">
        <v>3.27</v>
      </c>
      <c r="U1057">
        <v>457.45</v>
      </c>
      <c r="V1057">
        <v>78.959999999999994</v>
      </c>
      <c r="W1057">
        <v>3.78</v>
      </c>
      <c r="Y1057">
        <v>5.8</v>
      </c>
      <c r="Z1057">
        <v>2</v>
      </c>
      <c r="AA1057" t="s">
        <v>4250</v>
      </c>
      <c r="AB1057">
        <v>0</v>
      </c>
      <c r="AC1057">
        <v>3</v>
      </c>
      <c r="AD1057">
        <v>4.3722619047619053</v>
      </c>
      <c r="AF1057" t="s">
        <v>7949</v>
      </c>
      <c r="AI1057">
        <v>0</v>
      </c>
      <c r="AJ1057">
        <v>0</v>
      </c>
    </row>
    <row r="1058" spans="1:38" x14ac:dyDescent="0.25">
      <c r="A1058" t="s">
        <v>6193</v>
      </c>
      <c r="B1058" t="s">
        <v>4839</v>
      </c>
      <c r="C1058" t="s">
        <v>4842</v>
      </c>
      <c r="D1058">
        <v>868</v>
      </c>
      <c r="E1058" t="s">
        <v>4845</v>
      </c>
      <c r="F1058">
        <v>6.06</v>
      </c>
      <c r="G1058">
        <v>0</v>
      </c>
      <c r="H1058">
        <v>1</v>
      </c>
      <c r="I1058" t="s">
        <v>6220</v>
      </c>
      <c r="J1058" t="s">
        <v>6842</v>
      </c>
      <c r="K1058" t="s">
        <v>6860</v>
      </c>
      <c r="L1058" t="s">
        <v>6861</v>
      </c>
      <c r="M1058" t="s">
        <v>6908</v>
      </c>
      <c r="N1058">
        <v>8</v>
      </c>
      <c r="O1058" t="s">
        <v>6973</v>
      </c>
      <c r="P1058" t="s">
        <v>7919</v>
      </c>
      <c r="Q1058">
        <v>6</v>
      </c>
      <c r="R1058">
        <v>1</v>
      </c>
      <c r="S1058">
        <v>3.26</v>
      </c>
      <c r="T1058">
        <v>3.27</v>
      </c>
      <c r="U1058">
        <v>457.45</v>
      </c>
      <c r="V1058">
        <v>78.959999999999994</v>
      </c>
      <c r="W1058">
        <v>3.78</v>
      </c>
      <c r="Y1058">
        <v>5.8</v>
      </c>
      <c r="Z1058">
        <v>2</v>
      </c>
      <c r="AA1058" t="s">
        <v>4250</v>
      </c>
      <c r="AB1058">
        <v>0</v>
      </c>
      <c r="AC1058">
        <v>3</v>
      </c>
      <c r="AD1058">
        <v>4.3722619047619053</v>
      </c>
      <c r="AF1058" t="s">
        <v>7949</v>
      </c>
      <c r="AI1058">
        <v>0</v>
      </c>
      <c r="AJ1058">
        <v>0</v>
      </c>
    </row>
    <row r="1059" spans="1:38" x14ac:dyDescent="0.25">
      <c r="A1059" t="s">
        <v>6194</v>
      </c>
      <c r="B1059" t="s">
        <v>4839</v>
      </c>
      <c r="C1059" t="s">
        <v>4842</v>
      </c>
      <c r="D1059">
        <v>869</v>
      </c>
      <c r="E1059" t="s">
        <v>4845</v>
      </c>
      <c r="F1059">
        <v>6.06</v>
      </c>
      <c r="G1059">
        <v>0.52</v>
      </c>
      <c r="H1059">
        <v>2</v>
      </c>
      <c r="I1059" t="s">
        <v>6221</v>
      </c>
      <c r="J1059" t="s">
        <v>6843</v>
      </c>
      <c r="K1059" t="s">
        <v>6860</v>
      </c>
      <c r="L1059" t="s">
        <v>6861</v>
      </c>
      <c r="M1059" t="s">
        <v>6874</v>
      </c>
      <c r="N1059">
        <v>8</v>
      </c>
      <c r="O1059" t="s">
        <v>6931</v>
      </c>
      <c r="P1059" t="s">
        <v>7920</v>
      </c>
      <c r="Q1059">
        <v>6</v>
      </c>
      <c r="R1059">
        <v>2</v>
      </c>
      <c r="S1059">
        <v>1.87</v>
      </c>
      <c r="T1059">
        <v>1.87</v>
      </c>
      <c r="U1059">
        <v>433.44</v>
      </c>
      <c r="V1059">
        <v>112.18</v>
      </c>
      <c r="W1059">
        <v>2.7</v>
      </c>
      <c r="Y1059">
        <v>0</v>
      </c>
      <c r="Z1059">
        <v>3</v>
      </c>
      <c r="AA1059" t="s">
        <v>4250</v>
      </c>
      <c r="AB1059">
        <v>0</v>
      </c>
      <c r="AC1059">
        <v>3</v>
      </c>
      <c r="AD1059">
        <v>4.2360952380952384</v>
      </c>
      <c r="AF1059" t="s">
        <v>7949</v>
      </c>
      <c r="AI1059">
        <v>0</v>
      </c>
      <c r="AJ1059">
        <v>0</v>
      </c>
    </row>
    <row r="1060" spans="1:38" x14ac:dyDescent="0.25">
      <c r="A1060" t="s">
        <v>6195</v>
      </c>
      <c r="B1060" t="s">
        <v>4839</v>
      </c>
      <c r="C1060" t="s">
        <v>4842</v>
      </c>
      <c r="D1060">
        <v>870</v>
      </c>
      <c r="E1060" t="s">
        <v>4845</v>
      </c>
      <c r="F1060">
        <v>6.06</v>
      </c>
      <c r="G1060">
        <v>0</v>
      </c>
      <c r="H1060">
        <v>1</v>
      </c>
      <c r="I1060" t="s">
        <v>6220</v>
      </c>
      <c r="K1060" t="s">
        <v>6860</v>
      </c>
      <c r="L1060" t="s">
        <v>6861</v>
      </c>
      <c r="M1060" t="s">
        <v>6897</v>
      </c>
      <c r="N1060">
        <v>9</v>
      </c>
      <c r="O1060" t="s">
        <v>6958</v>
      </c>
      <c r="P1060" t="s">
        <v>7921</v>
      </c>
      <c r="Q1060">
        <v>4</v>
      </c>
      <c r="R1060">
        <v>2</v>
      </c>
      <c r="S1060">
        <v>4.4800000000000004</v>
      </c>
      <c r="T1060">
        <v>4.4800000000000004</v>
      </c>
      <c r="U1060">
        <v>430.53</v>
      </c>
      <c r="V1060">
        <v>89.6</v>
      </c>
      <c r="W1060">
        <v>4.53</v>
      </c>
      <c r="Y1060">
        <v>3</v>
      </c>
      <c r="Z1060">
        <v>4</v>
      </c>
      <c r="AA1060" t="s">
        <v>4250</v>
      </c>
      <c r="AB1060">
        <v>0</v>
      </c>
      <c r="AC1060">
        <v>5</v>
      </c>
      <c r="AD1060">
        <v>3.2562142857142859</v>
      </c>
      <c r="AF1060" t="s">
        <v>7949</v>
      </c>
      <c r="AI1060">
        <v>0</v>
      </c>
      <c r="AJ1060">
        <v>0</v>
      </c>
      <c r="AK1060" t="s">
        <v>7979</v>
      </c>
      <c r="AL1060" t="s">
        <v>7979</v>
      </c>
    </row>
    <row r="1061" spans="1:38" x14ac:dyDescent="0.25">
      <c r="A1061" t="s">
        <v>6196</v>
      </c>
      <c r="B1061" t="s">
        <v>4839</v>
      </c>
      <c r="C1061" t="s">
        <v>4842</v>
      </c>
      <c r="D1061">
        <v>871.5</v>
      </c>
      <c r="E1061" t="s">
        <v>4845</v>
      </c>
      <c r="F1061">
        <v>6.06</v>
      </c>
      <c r="G1061">
        <v>0.65</v>
      </c>
      <c r="H1061">
        <v>2</v>
      </c>
      <c r="I1061" t="s">
        <v>6221</v>
      </c>
      <c r="J1061" t="s">
        <v>6844</v>
      </c>
      <c r="K1061" t="s">
        <v>6860</v>
      </c>
      <c r="L1061" t="s">
        <v>6861</v>
      </c>
      <c r="M1061" t="s">
        <v>6899</v>
      </c>
      <c r="N1061">
        <v>8</v>
      </c>
      <c r="O1061" t="s">
        <v>6961</v>
      </c>
      <c r="P1061" t="s">
        <v>7922</v>
      </c>
      <c r="Q1061">
        <v>7</v>
      </c>
      <c r="R1061">
        <v>3</v>
      </c>
      <c r="S1061">
        <v>0.69</v>
      </c>
      <c r="T1061">
        <v>0.69</v>
      </c>
      <c r="U1061">
        <v>449.46</v>
      </c>
      <c r="V1061">
        <v>133.71</v>
      </c>
      <c r="W1061">
        <v>0.88</v>
      </c>
      <c r="X1061">
        <v>10.27</v>
      </c>
      <c r="Y1061">
        <v>1.85</v>
      </c>
      <c r="Z1061">
        <v>2</v>
      </c>
      <c r="AA1061" t="s">
        <v>4250</v>
      </c>
      <c r="AB1061">
        <v>0</v>
      </c>
      <c r="AC1061">
        <v>4</v>
      </c>
      <c r="AD1061">
        <v>3.5276666666666672</v>
      </c>
      <c r="AF1061" t="s">
        <v>7949</v>
      </c>
      <c r="AI1061">
        <v>0</v>
      </c>
      <c r="AJ1061">
        <v>0</v>
      </c>
    </row>
    <row r="1062" spans="1:38" x14ac:dyDescent="0.25">
      <c r="A1062" t="s">
        <v>6197</v>
      </c>
      <c r="B1062" t="s">
        <v>4839</v>
      </c>
      <c r="C1062" t="s">
        <v>4842</v>
      </c>
      <c r="D1062">
        <v>882.4</v>
      </c>
      <c r="E1062" t="s">
        <v>4845</v>
      </c>
      <c r="F1062">
        <v>6.05</v>
      </c>
      <c r="G1062">
        <v>0.36</v>
      </c>
      <c r="H1062">
        <v>2</v>
      </c>
      <c r="I1062" t="s">
        <v>6221</v>
      </c>
      <c r="J1062" t="s">
        <v>6845</v>
      </c>
      <c r="K1062" t="s">
        <v>6860</v>
      </c>
      <c r="L1062" t="s">
        <v>6861</v>
      </c>
      <c r="M1062" t="s">
        <v>6893</v>
      </c>
      <c r="N1062">
        <v>8</v>
      </c>
      <c r="O1062" t="s">
        <v>6952</v>
      </c>
      <c r="P1062" t="s">
        <v>7923</v>
      </c>
      <c r="Q1062">
        <v>7</v>
      </c>
      <c r="R1062">
        <v>2</v>
      </c>
      <c r="S1062">
        <v>1.81</v>
      </c>
      <c r="T1062">
        <v>1.81</v>
      </c>
      <c r="U1062">
        <v>401.9</v>
      </c>
      <c r="V1062">
        <v>112.18</v>
      </c>
      <c r="W1062">
        <v>2.34</v>
      </c>
      <c r="Y1062">
        <v>0</v>
      </c>
      <c r="Z1062">
        <v>2</v>
      </c>
      <c r="AA1062" t="s">
        <v>4250</v>
      </c>
      <c r="AB1062">
        <v>0</v>
      </c>
      <c r="AC1062">
        <v>3</v>
      </c>
      <c r="AD1062">
        <v>4.461380952380952</v>
      </c>
      <c r="AF1062" t="s">
        <v>7949</v>
      </c>
      <c r="AI1062">
        <v>0</v>
      </c>
      <c r="AJ1062">
        <v>0</v>
      </c>
    </row>
    <row r="1063" spans="1:38" x14ac:dyDescent="0.25">
      <c r="A1063" t="s">
        <v>6198</v>
      </c>
      <c r="B1063" t="s">
        <v>4839</v>
      </c>
      <c r="C1063" t="s">
        <v>4842</v>
      </c>
      <c r="D1063">
        <v>884.6</v>
      </c>
      <c r="E1063" t="s">
        <v>4845</v>
      </c>
      <c r="F1063">
        <v>6.05</v>
      </c>
      <c r="G1063">
        <v>0.62</v>
      </c>
      <c r="H1063">
        <v>2</v>
      </c>
      <c r="I1063" t="s">
        <v>6221</v>
      </c>
      <c r="J1063" t="s">
        <v>6846</v>
      </c>
      <c r="K1063" t="s">
        <v>6860</v>
      </c>
      <c r="L1063" t="s">
        <v>6861</v>
      </c>
      <c r="M1063" t="s">
        <v>6874</v>
      </c>
      <c r="N1063">
        <v>8</v>
      </c>
      <c r="O1063" t="s">
        <v>6931</v>
      </c>
      <c r="P1063" t="s">
        <v>7924</v>
      </c>
      <c r="Q1063">
        <v>9</v>
      </c>
      <c r="R1063">
        <v>2</v>
      </c>
      <c r="S1063">
        <v>4.26</v>
      </c>
      <c r="T1063">
        <v>4.43</v>
      </c>
      <c r="U1063">
        <v>526.11</v>
      </c>
      <c r="V1063">
        <v>115.17</v>
      </c>
      <c r="W1063">
        <v>3.51</v>
      </c>
      <c r="Y1063">
        <v>7.05</v>
      </c>
      <c r="Z1063">
        <v>3</v>
      </c>
      <c r="AA1063" t="s">
        <v>4250</v>
      </c>
      <c r="AB1063">
        <v>1</v>
      </c>
      <c r="AC1063">
        <v>3</v>
      </c>
      <c r="AD1063">
        <v>1.946</v>
      </c>
      <c r="AF1063" t="s">
        <v>7949</v>
      </c>
      <c r="AI1063">
        <v>0</v>
      </c>
      <c r="AJ1063">
        <v>0</v>
      </c>
    </row>
    <row r="1064" spans="1:38" x14ac:dyDescent="0.25">
      <c r="A1064" t="s">
        <v>6199</v>
      </c>
      <c r="B1064" t="s">
        <v>4839</v>
      </c>
      <c r="C1064" t="s">
        <v>4842</v>
      </c>
      <c r="D1064">
        <v>887.1</v>
      </c>
      <c r="E1064" t="s">
        <v>4845</v>
      </c>
      <c r="F1064">
        <v>6.05</v>
      </c>
      <c r="G1064">
        <v>0.62</v>
      </c>
      <c r="H1064">
        <v>2</v>
      </c>
      <c r="I1064" t="s">
        <v>6220</v>
      </c>
      <c r="J1064" t="s">
        <v>6847</v>
      </c>
      <c r="K1064" t="s">
        <v>6860</v>
      </c>
      <c r="L1064" t="s">
        <v>6861</v>
      </c>
      <c r="M1064" t="s">
        <v>6893</v>
      </c>
      <c r="N1064">
        <v>8</v>
      </c>
      <c r="O1064" t="s">
        <v>6952</v>
      </c>
      <c r="P1064" t="s">
        <v>7925</v>
      </c>
      <c r="Q1064">
        <v>8</v>
      </c>
      <c r="R1064">
        <v>2</v>
      </c>
      <c r="S1064">
        <v>1.87</v>
      </c>
      <c r="T1064">
        <v>1.87</v>
      </c>
      <c r="U1064">
        <v>491.98</v>
      </c>
      <c r="V1064">
        <v>129.25</v>
      </c>
      <c r="W1064">
        <v>3.26</v>
      </c>
      <c r="Y1064">
        <v>0</v>
      </c>
      <c r="Z1064">
        <v>3</v>
      </c>
      <c r="AA1064" t="s">
        <v>4250</v>
      </c>
      <c r="AB1064">
        <v>0</v>
      </c>
      <c r="AC1064">
        <v>3</v>
      </c>
      <c r="AD1064">
        <v>3.5572857142857139</v>
      </c>
      <c r="AF1064" t="s">
        <v>7949</v>
      </c>
      <c r="AI1064">
        <v>0</v>
      </c>
      <c r="AJ1064">
        <v>0</v>
      </c>
    </row>
    <row r="1065" spans="1:38" x14ac:dyDescent="0.25">
      <c r="A1065" t="s">
        <v>6200</v>
      </c>
      <c r="B1065" t="s">
        <v>4839</v>
      </c>
      <c r="C1065" t="s">
        <v>4842</v>
      </c>
      <c r="D1065">
        <v>894</v>
      </c>
      <c r="E1065" t="s">
        <v>4845</v>
      </c>
      <c r="F1065">
        <v>6.05</v>
      </c>
      <c r="G1065">
        <v>0</v>
      </c>
      <c r="H1065">
        <v>1</v>
      </c>
      <c r="I1065" t="s">
        <v>6220</v>
      </c>
      <c r="K1065" t="s">
        <v>6860</v>
      </c>
      <c r="M1065" t="s">
        <v>6866</v>
      </c>
      <c r="N1065">
        <v>8</v>
      </c>
      <c r="O1065" t="s">
        <v>6922</v>
      </c>
      <c r="P1065" t="s">
        <v>7926</v>
      </c>
      <c r="Q1065">
        <v>9</v>
      </c>
      <c r="R1065">
        <v>4</v>
      </c>
      <c r="S1065">
        <v>1.02</v>
      </c>
      <c r="T1065">
        <v>2.09</v>
      </c>
      <c r="U1065">
        <v>677.82</v>
      </c>
      <c r="V1065">
        <v>163.1</v>
      </c>
      <c r="W1065">
        <v>3.68</v>
      </c>
      <c r="X1065">
        <v>12.96</v>
      </c>
      <c r="Y1065">
        <v>8.43</v>
      </c>
      <c r="Z1065">
        <v>4</v>
      </c>
      <c r="AA1065" t="s">
        <v>4250</v>
      </c>
      <c r="AB1065">
        <v>1</v>
      </c>
      <c r="AC1065">
        <v>15</v>
      </c>
      <c r="AD1065">
        <v>2.7850000000000001</v>
      </c>
      <c r="AF1065" t="s">
        <v>7949</v>
      </c>
      <c r="AI1065">
        <v>0</v>
      </c>
      <c r="AJ1065">
        <v>0</v>
      </c>
      <c r="AK1065" t="s">
        <v>7958</v>
      </c>
      <c r="AL1065" t="s">
        <v>7958</v>
      </c>
    </row>
    <row r="1066" spans="1:38" x14ac:dyDescent="0.25">
      <c r="A1066" t="s">
        <v>6201</v>
      </c>
      <c r="B1066" t="s">
        <v>4839</v>
      </c>
      <c r="C1066" t="s">
        <v>4842</v>
      </c>
      <c r="D1066">
        <v>900</v>
      </c>
      <c r="E1066" t="s">
        <v>4845</v>
      </c>
      <c r="F1066">
        <v>6.05</v>
      </c>
      <c r="G1066">
        <v>0</v>
      </c>
      <c r="H1066">
        <v>1</v>
      </c>
      <c r="I1066" t="s">
        <v>6220</v>
      </c>
      <c r="K1066" t="s">
        <v>6860</v>
      </c>
      <c r="M1066" t="s">
        <v>6865</v>
      </c>
      <c r="N1066">
        <v>8</v>
      </c>
      <c r="O1066" t="s">
        <v>6967</v>
      </c>
      <c r="P1066" t="s">
        <v>7927</v>
      </c>
      <c r="Q1066">
        <v>5</v>
      </c>
      <c r="R1066">
        <v>1</v>
      </c>
      <c r="S1066">
        <v>3.98</v>
      </c>
      <c r="T1066">
        <v>4.08</v>
      </c>
      <c r="U1066">
        <v>418.54</v>
      </c>
      <c r="V1066">
        <v>79</v>
      </c>
      <c r="W1066">
        <v>3.86</v>
      </c>
      <c r="Y1066">
        <v>7.04</v>
      </c>
      <c r="Z1066">
        <v>2</v>
      </c>
      <c r="AA1066" t="s">
        <v>4250</v>
      </c>
      <c r="AB1066">
        <v>0</v>
      </c>
      <c r="AC1066">
        <v>6</v>
      </c>
      <c r="AD1066">
        <v>3.8851904761904761</v>
      </c>
      <c r="AF1066" t="s">
        <v>7949</v>
      </c>
      <c r="AI1066">
        <v>0</v>
      </c>
      <c r="AJ1066">
        <v>0</v>
      </c>
      <c r="AK1066" t="s">
        <v>7983</v>
      </c>
      <c r="AL1066" t="s">
        <v>7983</v>
      </c>
    </row>
    <row r="1067" spans="1:38" x14ac:dyDescent="0.25">
      <c r="A1067" t="s">
        <v>6202</v>
      </c>
      <c r="B1067" t="s">
        <v>4839</v>
      </c>
      <c r="C1067" t="s">
        <v>4842</v>
      </c>
      <c r="D1067">
        <v>904</v>
      </c>
      <c r="E1067" t="s">
        <v>4845</v>
      </c>
      <c r="F1067">
        <v>6.04</v>
      </c>
      <c r="G1067">
        <v>0</v>
      </c>
      <c r="H1067">
        <v>1</v>
      </c>
      <c r="I1067" t="s">
        <v>6220</v>
      </c>
      <c r="J1067" t="s">
        <v>6848</v>
      </c>
      <c r="K1067" t="s">
        <v>6860</v>
      </c>
      <c r="L1067" t="s">
        <v>6861</v>
      </c>
      <c r="M1067" t="s">
        <v>6882</v>
      </c>
      <c r="N1067">
        <v>8</v>
      </c>
      <c r="O1067" t="s">
        <v>6941</v>
      </c>
      <c r="P1067" t="s">
        <v>7928</v>
      </c>
      <c r="Q1067">
        <v>8</v>
      </c>
      <c r="R1067">
        <v>3</v>
      </c>
      <c r="S1067">
        <v>-0.35</v>
      </c>
      <c r="T1067">
        <v>-0.32</v>
      </c>
      <c r="U1067">
        <v>463.49</v>
      </c>
      <c r="V1067">
        <v>143.36000000000001</v>
      </c>
      <c r="W1067">
        <v>1.25</v>
      </c>
      <c r="X1067">
        <v>10.039999999999999</v>
      </c>
      <c r="Y1067">
        <v>6.15</v>
      </c>
      <c r="Z1067">
        <v>2</v>
      </c>
      <c r="AA1067" t="s">
        <v>4250</v>
      </c>
      <c r="AB1067">
        <v>0</v>
      </c>
      <c r="AC1067">
        <v>4</v>
      </c>
      <c r="AD1067">
        <v>3.4274523809523809</v>
      </c>
      <c r="AF1067" t="s">
        <v>7949</v>
      </c>
      <c r="AI1067">
        <v>0</v>
      </c>
      <c r="AJ1067">
        <v>0</v>
      </c>
    </row>
    <row r="1068" spans="1:38" x14ac:dyDescent="0.25">
      <c r="A1068" t="s">
        <v>6203</v>
      </c>
      <c r="B1068" t="s">
        <v>4839</v>
      </c>
      <c r="C1068" t="s">
        <v>4842</v>
      </c>
      <c r="D1068">
        <v>910</v>
      </c>
      <c r="E1068" t="s">
        <v>4845</v>
      </c>
      <c r="F1068">
        <v>6.04</v>
      </c>
      <c r="G1068">
        <v>0</v>
      </c>
      <c r="H1068">
        <v>1</v>
      </c>
      <c r="I1068" t="s">
        <v>6220</v>
      </c>
      <c r="K1068" t="s">
        <v>6860</v>
      </c>
      <c r="L1068" t="s">
        <v>6861</v>
      </c>
      <c r="M1068" t="s">
        <v>6897</v>
      </c>
      <c r="N1068">
        <v>9</v>
      </c>
      <c r="O1068" t="s">
        <v>6958</v>
      </c>
      <c r="P1068" t="s">
        <v>7929</v>
      </c>
      <c r="Q1068">
        <v>4</v>
      </c>
      <c r="R1068">
        <v>2</v>
      </c>
      <c r="S1068">
        <v>5.35</v>
      </c>
      <c r="T1068">
        <v>5.35</v>
      </c>
      <c r="U1068">
        <v>433.3</v>
      </c>
      <c r="V1068">
        <v>102.74</v>
      </c>
      <c r="W1068">
        <v>4.21</v>
      </c>
      <c r="Y1068">
        <v>1.9</v>
      </c>
      <c r="Z1068">
        <v>3</v>
      </c>
      <c r="AA1068" t="s">
        <v>4250</v>
      </c>
      <c r="AB1068">
        <v>0</v>
      </c>
      <c r="AC1068">
        <v>5</v>
      </c>
      <c r="AD1068">
        <v>2.5517619047619049</v>
      </c>
      <c r="AF1068" t="s">
        <v>7949</v>
      </c>
      <c r="AI1068">
        <v>0</v>
      </c>
      <c r="AJ1068">
        <v>0</v>
      </c>
      <c r="AK1068" t="s">
        <v>7979</v>
      </c>
      <c r="AL1068" t="s">
        <v>7979</v>
      </c>
    </row>
    <row r="1069" spans="1:38" x14ac:dyDescent="0.25">
      <c r="A1069" t="s">
        <v>6204</v>
      </c>
      <c r="B1069" t="s">
        <v>4839</v>
      </c>
      <c r="C1069" t="s">
        <v>4842</v>
      </c>
      <c r="D1069">
        <v>912</v>
      </c>
      <c r="E1069" t="s">
        <v>4845</v>
      </c>
      <c r="F1069">
        <v>6.04</v>
      </c>
      <c r="G1069">
        <v>0.64</v>
      </c>
      <c r="H1069">
        <v>2</v>
      </c>
      <c r="I1069" t="s">
        <v>6221</v>
      </c>
      <c r="J1069" t="s">
        <v>6849</v>
      </c>
      <c r="K1069" t="s">
        <v>6860</v>
      </c>
      <c r="L1069" t="s">
        <v>6861</v>
      </c>
      <c r="M1069" t="s">
        <v>6882</v>
      </c>
      <c r="N1069">
        <v>8</v>
      </c>
      <c r="O1069" t="s">
        <v>6941</v>
      </c>
      <c r="P1069" t="s">
        <v>7930</v>
      </c>
      <c r="Q1069">
        <v>4</v>
      </c>
      <c r="R1069">
        <v>2</v>
      </c>
      <c r="S1069">
        <v>1.22</v>
      </c>
      <c r="T1069">
        <v>1.29</v>
      </c>
      <c r="U1069">
        <v>383.72</v>
      </c>
      <c r="V1069">
        <v>70.02</v>
      </c>
      <c r="W1069">
        <v>2.91</v>
      </c>
      <c r="Y1069">
        <v>6.67</v>
      </c>
      <c r="Z1069">
        <v>1</v>
      </c>
      <c r="AA1069" t="s">
        <v>4250</v>
      </c>
      <c r="AB1069">
        <v>0</v>
      </c>
      <c r="AC1069">
        <v>1</v>
      </c>
      <c r="AD1069">
        <v>5.3305714285714281</v>
      </c>
      <c r="AF1069" t="s">
        <v>7949</v>
      </c>
      <c r="AI1069">
        <v>0</v>
      </c>
      <c r="AJ1069">
        <v>0</v>
      </c>
    </row>
    <row r="1070" spans="1:38" x14ac:dyDescent="0.25">
      <c r="A1070" t="s">
        <v>6205</v>
      </c>
      <c r="B1070" t="s">
        <v>4839</v>
      </c>
      <c r="C1070" t="s">
        <v>4842</v>
      </c>
      <c r="D1070">
        <v>916</v>
      </c>
      <c r="E1070" t="s">
        <v>4845</v>
      </c>
      <c r="F1070">
        <v>6.04</v>
      </c>
      <c r="G1070">
        <v>0</v>
      </c>
      <c r="H1070">
        <v>1</v>
      </c>
      <c r="I1070" t="s">
        <v>6220</v>
      </c>
      <c r="K1070" t="s">
        <v>6860</v>
      </c>
      <c r="M1070" t="s">
        <v>6866</v>
      </c>
      <c r="N1070">
        <v>8</v>
      </c>
      <c r="O1070" t="s">
        <v>6922</v>
      </c>
      <c r="P1070" t="s">
        <v>7931</v>
      </c>
      <c r="Q1070">
        <v>7</v>
      </c>
      <c r="R1070">
        <v>4</v>
      </c>
      <c r="S1070">
        <v>2.92</v>
      </c>
      <c r="T1070">
        <v>3.89</v>
      </c>
      <c r="U1070">
        <v>624.79999999999995</v>
      </c>
      <c r="V1070">
        <v>137.07</v>
      </c>
      <c r="W1070">
        <v>3.88</v>
      </c>
      <c r="X1070">
        <v>13.72</v>
      </c>
      <c r="Y1070">
        <v>8.1300000000000008</v>
      </c>
      <c r="Z1070">
        <v>3</v>
      </c>
      <c r="AA1070" t="s">
        <v>4250</v>
      </c>
      <c r="AB1070">
        <v>1</v>
      </c>
      <c r="AC1070">
        <v>15</v>
      </c>
      <c r="AD1070">
        <v>2.0299999999999989</v>
      </c>
      <c r="AF1070" t="s">
        <v>7949</v>
      </c>
      <c r="AI1070">
        <v>0</v>
      </c>
      <c r="AJ1070">
        <v>0</v>
      </c>
      <c r="AK1070" t="s">
        <v>7958</v>
      </c>
      <c r="AL1070" t="s">
        <v>7958</v>
      </c>
    </row>
    <row r="1071" spans="1:38" x14ac:dyDescent="0.25">
      <c r="A1071" t="s">
        <v>6206</v>
      </c>
      <c r="B1071" t="s">
        <v>4839</v>
      </c>
      <c r="C1071" t="s">
        <v>4842</v>
      </c>
      <c r="D1071">
        <v>924.7</v>
      </c>
      <c r="E1071" t="s">
        <v>4845</v>
      </c>
      <c r="F1071">
        <v>6.03</v>
      </c>
      <c r="G1071">
        <v>0.39</v>
      </c>
      <c r="H1071">
        <v>2</v>
      </c>
      <c r="I1071" t="s">
        <v>6221</v>
      </c>
      <c r="J1071" t="s">
        <v>6850</v>
      </c>
      <c r="K1071" t="s">
        <v>6860</v>
      </c>
      <c r="L1071" t="s">
        <v>6861</v>
      </c>
      <c r="M1071" t="s">
        <v>6893</v>
      </c>
      <c r="N1071">
        <v>8</v>
      </c>
      <c r="O1071" t="s">
        <v>6952</v>
      </c>
      <c r="P1071" t="s">
        <v>7932</v>
      </c>
      <c r="Q1071">
        <v>9</v>
      </c>
      <c r="R1071">
        <v>2</v>
      </c>
      <c r="S1071">
        <v>1.38</v>
      </c>
      <c r="T1071">
        <v>1.38</v>
      </c>
      <c r="U1071">
        <v>428.88</v>
      </c>
      <c r="V1071">
        <v>138.21</v>
      </c>
      <c r="W1071">
        <v>2.12</v>
      </c>
      <c r="Y1071">
        <v>0</v>
      </c>
      <c r="Z1071">
        <v>3</v>
      </c>
      <c r="AA1071" t="s">
        <v>4250</v>
      </c>
      <c r="AB1071">
        <v>0</v>
      </c>
      <c r="AC1071">
        <v>3</v>
      </c>
      <c r="AD1071">
        <v>4.008</v>
      </c>
      <c r="AF1071" t="s">
        <v>7949</v>
      </c>
      <c r="AI1071">
        <v>0</v>
      </c>
      <c r="AJ1071">
        <v>0</v>
      </c>
    </row>
    <row r="1072" spans="1:38" x14ac:dyDescent="0.25">
      <c r="A1072" t="s">
        <v>6207</v>
      </c>
      <c r="B1072" t="s">
        <v>4839</v>
      </c>
      <c r="C1072" t="s">
        <v>4842</v>
      </c>
      <c r="D1072">
        <v>926</v>
      </c>
      <c r="E1072" t="s">
        <v>4845</v>
      </c>
      <c r="F1072">
        <v>6.03</v>
      </c>
      <c r="G1072">
        <v>0.5</v>
      </c>
      <c r="H1072">
        <v>2</v>
      </c>
      <c r="I1072" t="s">
        <v>6220</v>
      </c>
      <c r="K1072" t="s">
        <v>6860</v>
      </c>
      <c r="M1072" t="s">
        <v>6910</v>
      </c>
      <c r="N1072">
        <v>8</v>
      </c>
      <c r="O1072" t="s">
        <v>6976</v>
      </c>
      <c r="P1072" t="s">
        <v>7933</v>
      </c>
      <c r="Q1072">
        <v>3</v>
      </c>
      <c r="R1072">
        <v>1</v>
      </c>
      <c r="S1072">
        <v>3.86</v>
      </c>
      <c r="T1072">
        <v>3.88</v>
      </c>
      <c r="U1072">
        <v>310.36</v>
      </c>
      <c r="V1072">
        <v>45.98</v>
      </c>
      <c r="W1072">
        <v>4.54</v>
      </c>
      <c r="X1072">
        <v>11.25</v>
      </c>
      <c r="Y1072">
        <v>6.05</v>
      </c>
      <c r="Z1072">
        <v>5</v>
      </c>
      <c r="AA1072" t="s">
        <v>4250</v>
      </c>
      <c r="AB1072">
        <v>0</v>
      </c>
      <c r="AC1072">
        <v>2</v>
      </c>
      <c r="AD1072">
        <v>4.4633333333333329</v>
      </c>
      <c r="AF1072" t="s">
        <v>7949</v>
      </c>
      <c r="AI1072">
        <v>0</v>
      </c>
      <c r="AJ1072">
        <v>0</v>
      </c>
      <c r="AK1072" t="s">
        <v>7990</v>
      </c>
      <c r="AL1072" t="s">
        <v>7990</v>
      </c>
    </row>
    <row r="1073" spans="1:38" x14ac:dyDescent="0.25">
      <c r="A1073" t="s">
        <v>6208</v>
      </c>
      <c r="B1073" t="s">
        <v>4839</v>
      </c>
      <c r="C1073" t="s">
        <v>4842</v>
      </c>
      <c r="D1073">
        <v>939</v>
      </c>
      <c r="E1073" t="s">
        <v>4845</v>
      </c>
      <c r="F1073">
        <v>6.03</v>
      </c>
      <c r="G1073">
        <v>0</v>
      </c>
      <c r="H1073">
        <v>1</v>
      </c>
      <c r="I1073" t="s">
        <v>6220</v>
      </c>
      <c r="J1073" t="s">
        <v>6851</v>
      </c>
      <c r="K1073" t="s">
        <v>6860</v>
      </c>
      <c r="L1073" t="s">
        <v>6861</v>
      </c>
      <c r="M1073" t="s">
        <v>6882</v>
      </c>
      <c r="N1073">
        <v>8</v>
      </c>
      <c r="O1073" t="s">
        <v>6941</v>
      </c>
      <c r="P1073" t="s">
        <v>7934</v>
      </c>
      <c r="Q1073">
        <v>5</v>
      </c>
      <c r="R1073">
        <v>2</v>
      </c>
      <c r="S1073">
        <v>0.93</v>
      </c>
      <c r="T1073">
        <v>1.06</v>
      </c>
      <c r="U1073">
        <v>412.49</v>
      </c>
      <c r="V1073">
        <v>106.7</v>
      </c>
      <c r="W1073">
        <v>3.28</v>
      </c>
      <c r="Y1073">
        <v>6.93</v>
      </c>
      <c r="Z1073">
        <v>2</v>
      </c>
      <c r="AA1073" t="s">
        <v>4250</v>
      </c>
      <c r="AB1073">
        <v>0</v>
      </c>
      <c r="AC1073">
        <v>2</v>
      </c>
      <c r="AD1073">
        <v>4.5684047619047616</v>
      </c>
      <c r="AF1073" t="s">
        <v>7949</v>
      </c>
      <c r="AI1073">
        <v>0</v>
      </c>
      <c r="AJ1073">
        <v>0</v>
      </c>
    </row>
    <row r="1074" spans="1:38" x14ac:dyDescent="0.25">
      <c r="A1074" t="s">
        <v>6209</v>
      </c>
      <c r="B1074" t="s">
        <v>4839</v>
      </c>
      <c r="C1074" t="s">
        <v>4842</v>
      </c>
      <c r="D1074">
        <v>943</v>
      </c>
      <c r="E1074" t="s">
        <v>4845</v>
      </c>
      <c r="F1074">
        <v>6.03</v>
      </c>
      <c r="G1074">
        <v>0.39</v>
      </c>
      <c r="H1074">
        <v>2</v>
      </c>
      <c r="I1074" t="s">
        <v>6221</v>
      </c>
      <c r="J1074" t="s">
        <v>6852</v>
      </c>
      <c r="K1074" t="s">
        <v>6860</v>
      </c>
      <c r="L1074" t="s">
        <v>6861</v>
      </c>
      <c r="M1074" t="s">
        <v>6893</v>
      </c>
      <c r="N1074">
        <v>8</v>
      </c>
      <c r="O1074" t="s">
        <v>6952</v>
      </c>
      <c r="P1074" t="s">
        <v>7935</v>
      </c>
      <c r="Q1074">
        <v>6</v>
      </c>
      <c r="R1074">
        <v>2</v>
      </c>
      <c r="S1074">
        <v>4.25</v>
      </c>
      <c r="T1074">
        <v>4.25</v>
      </c>
      <c r="U1074">
        <v>436.95</v>
      </c>
      <c r="V1074">
        <v>99.29</v>
      </c>
      <c r="W1074">
        <v>3.74</v>
      </c>
      <c r="Y1074">
        <v>0</v>
      </c>
      <c r="Z1074">
        <v>3</v>
      </c>
      <c r="AA1074" t="s">
        <v>4250</v>
      </c>
      <c r="AB1074">
        <v>0</v>
      </c>
      <c r="AC1074">
        <v>3</v>
      </c>
      <c r="AD1074">
        <v>3.0156904761904761</v>
      </c>
      <c r="AF1074" t="s">
        <v>7949</v>
      </c>
      <c r="AI1074">
        <v>0</v>
      </c>
      <c r="AJ1074">
        <v>0</v>
      </c>
    </row>
    <row r="1075" spans="1:38" x14ac:dyDescent="0.25">
      <c r="A1075" t="s">
        <v>6210</v>
      </c>
      <c r="B1075" t="s">
        <v>4839</v>
      </c>
      <c r="C1075" t="s">
        <v>4842</v>
      </c>
      <c r="D1075">
        <v>949</v>
      </c>
      <c r="E1075" t="s">
        <v>4845</v>
      </c>
      <c r="F1075">
        <v>6.02</v>
      </c>
      <c r="G1075">
        <v>0</v>
      </c>
      <c r="H1075">
        <v>1</v>
      </c>
      <c r="I1075" t="s">
        <v>6220</v>
      </c>
      <c r="J1075" t="s">
        <v>6853</v>
      </c>
      <c r="K1075" t="s">
        <v>6860</v>
      </c>
      <c r="L1075" t="s">
        <v>6861</v>
      </c>
      <c r="M1075" t="s">
        <v>6882</v>
      </c>
      <c r="N1075">
        <v>8</v>
      </c>
      <c r="O1075" t="s">
        <v>6941</v>
      </c>
      <c r="P1075" t="s">
        <v>7936</v>
      </c>
      <c r="Q1075">
        <v>5</v>
      </c>
      <c r="R1075">
        <v>3</v>
      </c>
      <c r="S1075">
        <v>-0.21</v>
      </c>
      <c r="T1075">
        <v>-0.19</v>
      </c>
      <c r="U1075">
        <v>383.45</v>
      </c>
      <c r="V1075">
        <v>108.35</v>
      </c>
      <c r="W1075">
        <v>1.54</v>
      </c>
      <c r="X1075">
        <v>13.86</v>
      </c>
      <c r="Y1075">
        <v>6.16</v>
      </c>
      <c r="Z1075">
        <v>1</v>
      </c>
      <c r="AA1075" t="s">
        <v>4250</v>
      </c>
      <c r="AB1075">
        <v>0</v>
      </c>
      <c r="AC1075">
        <v>3</v>
      </c>
      <c r="AD1075">
        <v>4.3875000000000002</v>
      </c>
      <c r="AF1075" t="s">
        <v>7949</v>
      </c>
      <c r="AI1075">
        <v>0</v>
      </c>
      <c r="AJ1075">
        <v>0</v>
      </c>
    </row>
    <row r="1076" spans="1:38" x14ac:dyDescent="0.25">
      <c r="A1076" t="s">
        <v>6211</v>
      </c>
      <c r="B1076" t="s">
        <v>4839</v>
      </c>
      <c r="C1076" t="s">
        <v>4842</v>
      </c>
      <c r="D1076">
        <v>959.2</v>
      </c>
      <c r="E1076" t="s">
        <v>4845</v>
      </c>
      <c r="F1076">
        <v>6.02</v>
      </c>
      <c r="G1076">
        <v>0.34</v>
      </c>
      <c r="H1076">
        <v>2</v>
      </c>
      <c r="I1076" t="s">
        <v>6221</v>
      </c>
      <c r="J1076" t="s">
        <v>6854</v>
      </c>
      <c r="K1076" t="s">
        <v>6860</v>
      </c>
      <c r="L1076" t="s">
        <v>6861</v>
      </c>
      <c r="M1076" t="s">
        <v>6874</v>
      </c>
      <c r="N1076">
        <v>8</v>
      </c>
      <c r="O1076" t="s">
        <v>6931</v>
      </c>
      <c r="P1076" t="s">
        <v>7937</v>
      </c>
      <c r="Q1076">
        <v>6</v>
      </c>
      <c r="R1076">
        <v>3</v>
      </c>
      <c r="S1076">
        <v>2.34</v>
      </c>
      <c r="T1076">
        <v>2.34</v>
      </c>
      <c r="U1076">
        <v>490.01</v>
      </c>
      <c r="V1076">
        <v>115.25</v>
      </c>
      <c r="W1076">
        <v>3.19</v>
      </c>
      <c r="Y1076">
        <v>2.62</v>
      </c>
      <c r="Z1076">
        <v>3</v>
      </c>
      <c r="AA1076" t="s">
        <v>4250</v>
      </c>
      <c r="AB1076">
        <v>0</v>
      </c>
      <c r="AC1076">
        <v>3</v>
      </c>
      <c r="AD1076">
        <v>3.2263571428571431</v>
      </c>
      <c r="AF1076" t="s">
        <v>7949</v>
      </c>
      <c r="AI1076">
        <v>0</v>
      </c>
      <c r="AJ1076">
        <v>0</v>
      </c>
    </row>
    <row r="1077" spans="1:38" x14ac:dyDescent="0.25">
      <c r="A1077" t="s">
        <v>6212</v>
      </c>
      <c r="B1077" t="s">
        <v>4839</v>
      </c>
      <c r="C1077" t="s">
        <v>4842</v>
      </c>
      <c r="D1077">
        <v>964.3</v>
      </c>
      <c r="E1077" t="s">
        <v>4845</v>
      </c>
      <c r="F1077">
        <v>6.02</v>
      </c>
      <c r="G1077">
        <v>0.68</v>
      </c>
      <c r="H1077">
        <v>2</v>
      </c>
      <c r="I1077" t="s">
        <v>6220</v>
      </c>
      <c r="J1077" t="s">
        <v>6855</v>
      </c>
      <c r="K1077" t="s">
        <v>6860</v>
      </c>
      <c r="L1077" t="s">
        <v>6861</v>
      </c>
      <c r="M1077" t="s">
        <v>6893</v>
      </c>
      <c r="N1077">
        <v>8</v>
      </c>
      <c r="O1077" t="s">
        <v>6952</v>
      </c>
      <c r="P1077" t="s">
        <v>7938</v>
      </c>
      <c r="Q1077">
        <v>8</v>
      </c>
      <c r="R1077">
        <v>3</v>
      </c>
      <c r="S1077">
        <v>2.2400000000000002</v>
      </c>
      <c r="T1077">
        <v>2.2400000000000002</v>
      </c>
      <c r="U1077">
        <v>477.96</v>
      </c>
      <c r="V1077">
        <v>140.86000000000001</v>
      </c>
      <c r="W1077">
        <v>3.01</v>
      </c>
      <c r="X1077">
        <v>10.93</v>
      </c>
      <c r="Y1077">
        <v>3.61</v>
      </c>
      <c r="Z1077">
        <v>4</v>
      </c>
      <c r="AA1077" t="s">
        <v>4250</v>
      </c>
      <c r="AB1077">
        <v>0</v>
      </c>
      <c r="AC1077">
        <v>3</v>
      </c>
      <c r="AD1077">
        <v>3.2040952380952379</v>
      </c>
      <c r="AF1077" t="s">
        <v>7949</v>
      </c>
      <c r="AI1077">
        <v>0</v>
      </c>
      <c r="AJ1077">
        <v>0</v>
      </c>
    </row>
    <row r="1078" spans="1:38" x14ac:dyDescent="0.25">
      <c r="A1078" t="s">
        <v>6213</v>
      </c>
      <c r="B1078" t="s">
        <v>4839</v>
      </c>
      <c r="C1078" t="s">
        <v>4842</v>
      </c>
      <c r="D1078">
        <v>970</v>
      </c>
      <c r="E1078" t="s">
        <v>4845</v>
      </c>
      <c r="F1078">
        <v>6.01</v>
      </c>
      <c r="G1078">
        <v>0.69</v>
      </c>
      <c r="H1078">
        <v>2</v>
      </c>
      <c r="I1078" t="s">
        <v>6222</v>
      </c>
      <c r="K1078" t="s">
        <v>6860</v>
      </c>
      <c r="L1078" t="s">
        <v>6861</v>
      </c>
      <c r="M1078" t="s">
        <v>6895</v>
      </c>
      <c r="N1078">
        <v>9</v>
      </c>
      <c r="O1078" t="s">
        <v>6954</v>
      </c>
      <c r="P1078" t="s">
        <v>7939</v>
      </c>
      <c r="Q1078">
        <v>3</v>
      </c>
      <c r="R1078">
        <v>2</v>
      </c>
      <c r="S1078">
        <v>5.09</v>
      </c>
      <c r="T1078">
        <v>5.09</v>
      </c>
      <c r="U1078">
        <v>430.64</v>
      </c>
      <c r="V1078">
        <v>76.5</v>
      </c>
      <c r="W1078">
        <v>4.29</v>
      </c>
      <c r="Y1078">
        <v>5.29</v>
      </c>
      <c r="Z1078">
        <v>0</v>
      </c>
      <c r="AA1078" t="s">
        <v>4250</v>
      </c>
      <c r="AB1078">
        <v>0</v>
      </c>
      <c r="AC1078">
        <v>7</v>
      </c>
      <c r="AD1078">
        <v>2.995428571428572</v>
      </c>
      <c r="AF1078" t="s">
        <v>7949</v>
      </c>
      <c r="AI1078">
        <v>0</v>
      </c>
      <c r="AJ1078">
        <v>0</v>
      </c>
      <c r="AK1078" t="s">
        <v>7977</v>
      </c>
      <c r="AL1078" t="s">
        <v>7977</v>
      </c>
    </row>
    <row r="1079" spans="1:38" x14ac:dyDescent="0.25">
      <c r="A1079" t="s">
        <v>6214</v>
      </c>
      <c r="B1079" t="s">
        <v>4839</v>
      </c>
      <c r="C1079" t="s">
        <v>4842</v>
      </c>
      <c r="D1079">
        <v>970</v>
      </c>
      <c r="E1079" t="s">
        <v>4845</v>
      </c>
      <c r="F1079">
        <v>6.01</v>
      </c>
      <c r="G1079">
        <v>0</v>
      </c>
      <c r="H1079">
        <v>1</v>
      </c>
      <c r="I1079" t="s">
        <v>6220</v>
      </c>
      <c r="K1079" t="s">
        <v>6860</v>
      </c>
      <c r="M1079" t="s">
        <v>6875</v>
      </c>
      <c r="N1079">
        <v>8</v>
      </c>
      <c r="O1079" t="s">
        <v>6932</v>
      </c>
      <c r="P1079" t="s">
        <v>7940</v>
      </c>
      <c r="Q1079">
        <v>8</v>
      </c>
      <c r="R1079">
        <v>3</v>
      </c>
      <c r="S1079">
        <v>2.25</v>
      </c>
      <c r="T1079">
        <v>2.33</v>
      </c>
      <c r="U1079">
        <v>688.84</v>
      </c>
      <c r="V1079">
        <v>136.87</v>
      </c>
      <c r="W1079">
        <v>3.25</v>
      </c>
      <c r="X1079">
        <v>13.89</v>
      </c>
      <c r="Y1079">
        <v>6.85</v>
      </c>
      <c r="Z1079">
        <v>3</v>
      </c>
      <c r="AA1079" t="s">
        <v>4250</v>
      </c>
      <c r="AB1079">
        <v>1</v>
      </c>
      <c r="AC1079">
        <v>13</v>
      </c>
      <c r="AD1079">
        <v>3.041666666666667</v>
      </c>
      <c r="AF1079" t="s">
        <v>7949</v>
      </c>
      <c r="AI1079">
        <v>0</v>
      </c>
      <c r="AJ1079">
        <v>0</v>
      </c>
      <c r="AK1079" t="s">
        <v>7966</v>
      </c>
      <c r="AL1079" t="s">
        <v>7966</v>
      </c>
    </row>
    <row r="1080" spans="1:38" x14ac:dyDescent="0.25">
      <c r="A1080" t="s">
        <v>6215</v>
      </c>
      <c r="B1080" t="s">
        <v>4839</v>
      </c>
      <c r="C1080" t="s">
        <v>4842</v>
      </c>
      <c r="D1080">
        <v>986.4</v>
      </c>
      <c r="E1080" t="s">
        <v>4845</v>
      </c>
      <c r="F1080">
        <v>6.01</v>
      </c>
      <c r="G1080">
        <v>0</v>
      </c>
      <c r="H1080">
        <v>1</v>
      </c>
      <c r="I1080" t="s">
        <v>6220</v>
      </c>
      <c r="J1080" t="s">
        <v>6856</v>
      </c>
      <c r="K1080" t="s">
        <v>6860</v>
      </c>
      <c r="L1080" t="s">
        <v>6861</v>
      </c>
      <c r="M1080" t="s">
        <v>6882</v>
      </c>
      <c r="N1080">
        <v>8</v>
      </c>
      <c r="O1080" t="s">
        <v>6941</v>
      </c>
      <c r="P1080" t="s">
        <v>7941</v>
      </c>
      <c r="Q1080">
        <v>7</v>
      </c>
      <c r="R1080">
        <v>2</v>
      </c>
      <c r="S1080">
        <v>1.55</v>
      </c>
      <c r="T1080">
        <v>1.57</v>
      </c>
      <c r="U1080">
        <v>494.06</v>
      </c>
      <c r="V1080">
        <v>92.14</v>
      </c>
      <c r="W1080">
        <v>4.5599999999999996</v>
      </c>
      <c r="Y1080">
        <v>5.96</v>
      </c>
      <c r="Z1080">
        <v>3</v>
      </c>
      <c r="AA1080" t="s">
        <v>4250</v>
      </c>
      <c r="AB1080">
        <v>0</v>
      </c>
      <c r="AC1080">
        <v>3</v>
      </c>
      <c r="AD1080">
        <v>4.4710952380952378</v>
      </c>
      <c r="AF1080" t="s">
        <v>7949</v>
      </c>
      <c r="AI1080">
        <v>0</v>
      </c>
      <c r="AJ1080">
        <v>0</v>
      </c>
    </row>
    <row r="1081" spans="1:38" x14ac:dyDescent="0.25">
      <c r="A1081" t="s">
        <v>6216</v>
      </c>
      <c r="B1081" t="s">
        <v>4839</v>
      </c>
      <c r="C1081" t="s">
        <v>4842</v>
      </c>
      <c r="D1081">
        <v>990</v>
      </c>
      <c r="E1081" t="s">
        <v>4845</v>
      </c>
      <c r="F1081">
        <v>6</v>
      </c>
      <c r="G1081">
        <v>0</v>
      </c>
      <c r="H1081">
        <v>1</v>
      </c>
      <c r="I1081" t="s">
        <v>6220</v>
      </c>
      <c r="K1081" t="s">
        <v>6860</v>
      </c>
      <c r="L1081" t="s">
        <v>6861</v>
      </c>
      <c r="M1081" t="s">
        <v>6896</v>
      </c>
      <c r="N1081">
        <v>9</v>
      </c>
      <c r="O1081" t="s">
        <v>6957</v>
      </c>
      <c r="P1081" t="s">
        <v>7942</v>
      </c>
      <c r="Q1081">
        <v>2</v>
      </c>
      <c r="R1081">
        <v>4</v>
      </c>
      <c r="S1081">
        <v>2</v>
      </c>
      <c r="T1081">
        <v>2</v>
      </c>
      <c r="U1081">
        <v>422.32</v>
      </c>
      <c r="V1081">
        <v>108.61</v>
      </c>
      <c r="W1081">
        <v>3.83</v>
      </c>
      <c r="X1081">
        <v>11.89</v>
      </c>
      <c r="Y1081">
        <v>4.79</v>
      </c>
      <c r="Z1081">
        <v>2</v>
      </c>
      <c r="AA1081" t="s">
        <v>4250</v>
      </c>
      <c r="AB1081">
        <v>0</v>
      </c>
      <c r="AC1081">
        <v>5</v>
      </c>
      <c r="AD1081">
        <v>3.9345238095238102</v>
      </c>
      <c r="AF1081" t="s">
        <v>7949</v>
      </c>
      <c r="AI1081">
        <v>0</v>
      </c>
      <c r="AJ1081">
        <v>0</v>
      </c>
      <c r="AK1081" t="s">
        <v>7978</v>
      </c>
      <c r="AL1081" t="s">
        <v>7978</v>
      </c>
    </row>
    <row r="1082" spans="1:38" x14ac:dyDescent="0.25">
      <c r="A1082" t="s">
        <v>6217</v>
      </c>
      <c r="B1082" t="s">
        <v>4839</v>
      </c>
      <c r="C1082" t="s">
        <v>4842</v>
      </c>
      <c r="D1082">
        <v>998</v>
      </c>
      <c r="E1082" t="s">
        <v>4845</v>
      </c>
      <c r="F1082">
        <v>6</v>
      </c>
      <c r="G1082">
        <v>0</v>
      </c>
      <c r="H1082">
        <v>1</v>
      </c>
      <c r="I1082" t="s">
        <v>6220</v>
      </c>
      <c r="J1082" t="s">
        <v>6857</v>
      </c>
      <c r="K1082" t="s">
        <v>6860</v>
      </c>
      <c r="L1082" t="s">
        <v>6861</v>
      </c>
      <c r="M1082" t="s">
        <v>6882</v>
      </c>
      <c r="N1082">
        <v>8</v>
      </c>
      <c r="O1082" t="s">
        <v>6941</v>
      </c>
      <c r="P1082" t="s">
        <v>7943</v>
      </c>
      <c r="Q1082">
        <v>5</v>
      </c>
      <c r="R1082">
        <v>3</v>
      </c>
      <c r="S1082">
        <v>0.05</v>
      </c>
      <c r="T1082">
        <v>7.0000000000000007E-2</v>
      </c>
      <c r="U1082">
        <v>409.48</v>
      </c>
      <c r="V1082">
        <v>108.35</v>
      </c>
      <c r="W1082">
        <v>1.93</v>
      </c>
      <c r="X1082">
        <v>13.61</v>
      </c>
      <c r="Y1082">
        <v>6.16</v>
      </c>
      <c r="Z1082">
        <v>1</v>
      </c>
      <c r="AA1082" t="s">
        <v>4250</v>
      </c>
      <c r="AB1082">
        <v>0</v>
      </c>
      <c r="AC1082">
        <v>3</v>
      </c>
      <c r="AD1082">
        <v>4.2015714285714294</v>
      </c>
      <c r="AF1082" t="s">
        <v>7949</v>
      </c>
      <c r="AI1082">
        <v>0</v>
      </c>
      <c r="AJ1082">
        <v>0</v>
      </c>
    </row>
    <row r="1083" spans="1:38" x14ac:dyDescent="0.25">
      <c r="A1083" t="s">
        <v>6218</v>
      </c>
      <c r="B1083" t="s">
        <v>4839</v>
      </c>
      <c r="C1083" t="s">
        <v>4842</v>
      </c>
      <c r="D1083">
        <v>999</v>
      </c>
      <c r="E1083" t="s">
        <v>4845</v>
      </c>
      <c r="F1083">
        <v>6</v>
      </c>
      <c r="G1083">
        <v>0.69</v>
      </c>
      <c r="H1083">
        <v>2</v>
      </c>
      <c r="I1083" t="s">
        <v>6221</v>
      </c>
      <c r="J1083" t="s">
        <v>6858</v>
      </c>
      <c r="K1083" t="s">
        <v>6860</v>
      </c>
      <c r="L1083" t="s">
        <v>6861</v>
      </c>
      <c r="M1083" t="s">
        <v>6899</v>
      </c>
      <c r="N1083">
        <v>8</v>
      </c>
      <c r="O1083" t="s">
        <v>6961</v>
      </c>
      <c r="P1083" t="s">
        <v>7944</v>
      </c>
      <c r="Q1083">
        <v>7</v>
      </c>
      <c r="R1083">
        <v>3</v>
      </c>
      <c r="S1083">
        <v>0.3</v>
      </c>
      <c r="T1083">
        <v>0.31</v>
      </c>
      <c r="U1083">
        <v>470.43</v>
      </c>
      <c r="V1083">
        <v>137.37</v>
      </c>
      <c r="W1083">
        <v>1.2</v>
      </c>
      <c r="X1083">
        <v>9</v>
      </c>
      <c r="Y1083">
        <v>0.06</v>
      </c>
      <c r="Z1083">
        <v>2</v>
      </c>
      <c r="AA1083" t="s">
        <v>4250</v>
      </c>
      <c r="AB1083">
        <v>0</v>
      </c>
      <c r="AC1083">
        <v>4</v>
      </c>
      <c r="AD1083">
        <v>3.3778809523809521</v>
      </c>
      <c r="AF1083" t="s">
        <v>7949</v>
      </c>
      <c r="AI1083">
        <v>0</v>
      </c>
      <c r="AJ1083">
        <v>0</v>
      </c>
    </row>
    <row r="1084" spans="1:38" x14ac:dyDescent="0.25">
      <c r="A1084" t="s">
        <v>6219</v>
      </c>
      <c r="B1084" t="s">
        <v>4839</v>
      </c>
      <c r="C1084" t="s">
        <v>4842</v>
      </c>
      <c r="D1084">
        <v>1000</v>
      </c>
      <c r="E1084" t="s">
        <v>4845</v>
      </c>
      <c r="F1084">
        <v>6</v>
      </c>
      <c r="G1084">
        <v>0</v>
      </c>
      <c r="H1084">
        <v>1</v>
      </c>
      <c r="I1084" t="s">
        <v>6220</v>
      </c>
      <c r="J1084" t="s">
        <v>6859</v>
      </c>
      <c r="K1084" t="s">
        <v>6860</v>
      </c>
      <c r="L1084" t="s">
        <v>6861</v>
      </c>
      <c r="M1084" t="s">
        <v>6898</v>
      </c>
      <c r="N1084">
        <v>8</v>
      </c>
      <c r="O1084" t="s">
        <v>6959</v>
      </c>
      <c r="P1084" t="s">
        <v>7945</v>
      </c>
      <c r="Q1084">
        <v>5</v>
      </c>
      <c r="R1084">
        <v>2</v>
      </c>
      <c r="S1084">
        <v>-1.02</v>
      </c>
      <c r="T1084">
        <v>-1.02</v>
      </c>
      <c r="U1084">
        <v>411.4</v>
      </c>
      <c r="V1084">
        <v>85.3</v>
      </c>
      <c r="W1084">
        <v>3.46</v>
      </c>
      <c r="X1084">
        <v>11.53</v>
      </c>
      <c r="Y1084">
        <v>4.87</v>
      </c>
      <c r="Z1084">
        <v>2</v>
      </c>
      <c r="AA1084" t="s">
        <v>4250</v>
      </c>
      <c r="AB1084">
        <v>0</v>
      </c>
      <c r="AC1084">
        <v>3</v>
      </c>
      <c r="AD1084">
        <v>5.1328571428571426</v>
      </c>
      <c r="AF1084" t="s">
        <v>7949</v>
      </c>
      <c r="AI1084">
        <v>0</v>
      </c>
      <c r="AJ1084">
        <v>0</v>
      </c>
    </row>
  </sheetData>
  <mergeCells count="5">
    <mergeCell ref="A1:J1"/>
    <mergeCell ref="K1:O1"/>
    <mergeCell ref="Q1:AE1"/>
    <mergeCell ref="AF1:AK1"/>
    <mergeCell ref="AL1:AM1"/>
  </mergeCells>
  <conditionalFormatting sqref="AE1:AE1085">
    <cfRule type="iconSet" priority="1">
      <iconSet>
        <cfvo type="percent" val="0"/>
        <cfvo type="num" val="3.5"/>
        <cfvo type="num" val="4.5"/>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6418"/>
  <sheetViews>
    <sheetView workbookViewId="0">
      <selection sqref="A1:J1"/>
    </sheetView>
  </sheetViews>
  <sheetFormatPr defaultRowHeight="15" x14ac:dyDescent="0.25"/>
  <sheetData>
    <row r="1" spans="1:39" x14ac:dyDescent="0.25">
      <c r="A1" s="15" t="s">
        <v>7997</v>
      </c>
      <c r="B1" s="15"/>
      <c r="C1" s="15"/>
      <c r="D1" s="15"/>
      <c r="E1" s="15"/>
      <c r="F1" s="15"/>
      <c r="G1" s="15"/>
      <c r="H1" s="15"/>
      <c r="I1" s="15"/>
      <c r="J1" s="15"/>
      <c r="K1" s="15" t="s">
        <v>7998</v>
      </c>
      <c r="L1" s="15"/>
      <c r="M1" s="15"/>
      <c r="N1" s="15"/>
      <c r="O1" s="15"/>
      <c r="P1" s="1" t="s">
        <v>7999</v>
      </c>
      <c r="Q1" s="15" t="s">
        <v>8000</v>
      </c>
      <c r="R1" s="15"/>
      <c r="S1" s="15"/>
      <c r="T1" s="15"/>
      <c r="U1" s="15"/>
      <c r="V1" s="15"/>
      <c r="W1" s="15"/>
      <c r="X1" s="15"/>
      <c r="Y1" s="15"/>
      <c r="Z1" s="15"/>
      <c r="AA1" s="15"/>
      <c r="AB1" s="15"/>
      <c r="AC1" s="15"/>
      <c r="AD1" s="15"/>
      <c r="AE1" s="15"/>
      <c r="AF1" s="15" t="s">
        <v>8001</v>
      </c>
      <c r="AG1" s="15"/>
      <c r="AH1" s="15"/>
      <c r="AI1" s="15"/>
      <c r="AJ1" s="15"/>
      <c r="AK1" s="15"/>
      <c r="AL1" s="15" t="s">
        <v>8002</v>
      </c>
      <c r="AM1" s="15"/>
    </row>
    <row r="2" spans="1:39" ht="117" x14ac:dyDescent="0.25">
      <c r="A2" s="5" t="s">
        <v>5225</v>
      </c>
      <c r="B2" s="5" t="s">
        <v>5226</v>
      </c>
      <c r="C2" s="5" t="s">
        <v>4305</v>
      </c>
      <c r="D2" s="5" t="s">
        <v>5227</v>
      </c>
      <c r="E2" s="5" t="s">
        <v>4307</v>
      </c>
      <c r="F2" s="5" t="s">
        <v>5228</v>
      </c>
      <c r="G2" s="5" t="s">
        <v>8003</v>
      </c>
      <c r="H2" s="5" t="s">
        <v>8004</v>
      </c>
      <c r="I2" s="5" t="s">
        <v>5231</v>
      </c>
      <c r="J2" s="5" t="s">
        <v>8005</v>
      </c>
      <c r="K2" s="5" t="s">
        <v>5232</v>
      </c>
      <c r="L2" s="5" t="s">
        <v>5233</v>
      </c>
      <c r="M2" s="5" t="s">
        <v>5234</v>
      </c>
      <c r="N2" s="5" t="s">
        <v>5235</v>
      </c>
      <c r="O2" s="5" t="s">
        <v>5236</v>
      </c>
      <c r="P2" s="5" t="s">
        <v>5237</v>
      </c>
      <c r="Q2" s="5" t="s">
        <v>5238</v>
      </c>
      <c r="R2" s="5" t="s">
        <v>5239</v>
      </c>
      <c r="S2" s="5" t="s">
        <v>5240</v>
      </c>
      <c r="T2" s="5" t="s">
        <v>5241</v>
      </c>
      <c r="U2" s="5" t="s">
        <v>5242</v>
      </c>
      <c r="V2" s="5" t="s">
        <v>5243</v>
      </c>
      <c r="W2" s="5" t="s">
        <v>5244</v>
      </c>
      <c r="X2" s="5" t="s">
        <v>5245</v>
      </c>
      <c r="Y2" s="5" t="s">
        <v>5246</v>
      </c>
      <c r="Z2" s="5" t="s">
        <v>5247</v>
      </c>
      <c r="AA2" s="5" t="s">
        <v>5248</v>
      </c>
      <c r="AB2" s="5" t="s">
        <v>5249</v>
      </c>
      <c r="AC2" s="5" t="s">
        <v>5250</v>
      </c>
      <c r="AD2" s="5" t="s">
        <v>5251</v>
      </c>
      <c r="AE2" s="5" t="s">
        <v>5252</v>
      </c>
      <c r="AF2" s="5" t="s">
        <v>5253</v>
      </c>
      <c r="AG2" s="5" t="s">
        <v>5254</v>
      </c>
      <c r="AH2" s="5" t="s">
        <v>5255</v>
      </c>
      <c r="AI2" s="5" t="s">
        <v>5256</v>
      </c>
      <c r="AJ2" s="5" t="s">
        <v>5257</v>
      </c>
      <c r="AK2" s="5" t="s">
        <v>5258</v>
      </c>
      <c r="AL2" s="5" t="s">
        <v>5259</v>
      </c>
      <c r="AM2" s="5" t="s">
        <v>3700</v>
      </c>
    </row>
    <row r="3" spans="1:39" x14ac:dyDescent="0.25">
      <c r="A3" t="s">
        <v>8006</v>
      </c>
      <c r="B3" t="s">
        <v>12171</v>
      </c>
      <c r="C3" t="s">
        <v>4842</v>
      </c>
      <c r="D3">
        <v>0.2</v>
      </c>
      <c r="E3" t="s">
        <v>4845</v>
      </c>
      <c r="F3">
        <v>9.6999999999999993</v>
      </c>
      <c r="K3" t="s">
        <v>6860</v>
      </c>
      <c r="M3" t="s">
        <v>14933</v>
      </c>
      <c r="N3">
        <v>8</v>
      </c>
      <c r="O3" t="s">
        <v>15254</v>
      </c>
      <c r="P3" t="s">
        <v>15659</v>
      </c>
      <c r="Q3">
        <v>8</v>
      </c>
      <c r="R3">
        <v>4</v>
      </c>
      <c r="S3">
        <v>3.98</v>
      </c>
      <c r="T3">
        <v>4.7699999999999996</v>
      </c>
      <c r="U3">
        <v>631.75</v>
      </c>
      <c r="V3">
        <v>150.38</v>
      </c>
      <c r="W3">
        <v>2.5099999999999998</v>
      </c>
      <c r="X3">
        <v>10.99</v>
      </c>
      <c r="Y3">
        <v>8.1199999999999992</v>
      </c>
      <c r="Z3">
        <v>3</v>
      </c>
      <c r="AA3" t="s">
        <v>4250</v>
      </c>
      <c r="AB3">
        <v>1</v>
      </c>
      <c r="AC3">
        <v>17</v>
      </c>
      <c r="AD3">
        <v>1.0650000000000011</v>
      </c>
      <c r="AF3" t="s">
        <v>7949</v>
      </c>
      <c r="AI3">
        <v>0</v>
      </c>
      <c r="AJ3">
        <v>0</v>
      </c>
      <c r="AK3" t="s">
        <v>19831</v>
      </c>
      <c r="AL3" t="s">
        <v>19831</v>
      </c>
      <c r="AM3" t="s">
        <v>20019</v>
      </c>
    </row>
    <row r="4" spans="1:39" x14ac:dyDescent="0.25">
      <c r="A4" t="s">
        <v>8007</v>
      </c>
      <c r="B4" t="s">
        <v>12171</v>
      </c>
      <c r="C4" t="s">
        <v>4842</v>
      </c>
      <c r="D4">
        <v>0.6</v>
      </c>
      <c r="E4" t="s">
        <v>4845</v>
      </c>
      <c r="F4">
        <v>9.2200000000000006</v>
      </c>
      <c r="K4" t="s">
        <v>6860</v>
      </c>
      <c r="M4" t="s">
        <v>14933</v>
      </c>
      <c r="N4">
        <v>8</v>
      </c>
      <c r="O4" t="s">
        <v>15254</v>
      </c>
      <c r="P4" t="s">
        <v>15660</v>
      </c>
      <c r="Q4">
        <v>8</v>
      </c>
      <c r="R4">
        <v>4</v>
      </c>
      <c r="S4">
        <v>3.68</v>
      </c>
      <c r="T4">
        <v>4.5999999999999996</v>
      </c>
      <c r="U4">
        <v>660.78</v>
      </c>
      <c r="V4">
        <v>146.72</v>
      </c>
      <c r="W4">
        <v>3.61</v>
      </c>
      <c r="X4">
        <v>9.81</v>
      </c>
      <c r="Y4">
        <v>8.3000000000000007</v>
      </c>
      <c r="Z4">
        <v>3</v>
      </c>
      <c r="AA4" t="s">
        <v>4250</v>
      </c>
      <c r="AB4">
        <v>1</v>
      </c>
      <c r="AC4">
        <v>18</v>
      </c>
      <c r="AD4">
        <v>1.21</v>
      </c>
      <c r="AF4" t="s">
        <v>7949</v>
      </c>
      <c r="AI4">
        <v>0</v>
      </c>
      <c r="AJ4">
        <v>0</v>
      </c>
      <c r="AK4" t="s">
        <v>19831</v>
      </c>
      <c r="AL4" t="s">
        <v>19831</v>
      </c>
      <c r="AM4" t="s">
        <v>20019</v>
      </c>
    </row>
    <row r="5" spans="1:39" x14ac:dyDescent="0.25">
      <c r="A5" t="s">
        <v>8008</v>
      </c>
      <c r="B5" t="s">
        <v>12171</v>
      </c>
      <c r="C5" t="s">
        <v>4842</v>
      </c>
      <c r="D5">
        <v>1</v>
      </c>
      <c r="E5" t="s">
        <v>4845</v>
      </c>
      <c r="F5">
        <v>9</v>
      </c>
      <c r="K5" t="s">
        <v>6860</v>
      </c>
      <c r="M5" t="s">
        <v>14933</v>
      </c>
      <c r="N5">
        <v>8</v>
      </c>
      <c r="O5" t="s">
        <v>15254</v>
      </c>
      <c r="P5" t="s">
        <v>15661</v>
      </c>
      <c r="Q5">
        <v>7</v>
      </c>
      <c r="R5">
        <v>4</v>
      </c>
      <c r="S5">
        <v>5.01</v>
      </c>
      <c r="T5">
        <v>5.89</v>
      </c>
      <c r="U5">
        <v>672.84</v>
      </c>
      <c r="V5">
        <v>137.49</v>
      </c>
      <c r="W5">
        <v>4.28</v>
      </c>
      <c r="X5">
        <v>11.34</v>
      </c>
      <c r="Y5">
        <v>8.19</v>
      </c>
      <c r="Z5">
        <v>3</v>
      </c>
      <c r="AA5" t="s">
        <v>4250</v>
      </c>
      <c r="AB5">
        <v>1</v>
      </c>
      <c r="AC5">
        <v>19</v>
      </c>
      <c r="AD5">
        <v>0.90500000000000025</v>
      </c>
      <c r="AF5" t="s">
        <v>7949</v>
      </c>
      <c r="AI5">
        <v>0</v>
      </c>
      <c r="AJ5">
        <v>0</v>
      </c>
      <c r="AK5" t="s">
        <v>19831</v>
      </c>
      <c r="AL5" t="s">
        <v>19831</v>
      </c>
      <c r="AM5" t="s">
        <v>20019</v>
      </c>
    </row>
    <row r="6" spans="1:39" x14ac:dyDescent="0.25">
      <c r="A6" t="s">
        <v>8009</v>
      </c>
      <c r="B6" t="s">
        <v>12171</v>
      </c>
      <c r="C6" t="s">
        <v>4842</v>
      </c>
      <c r="D6">
        <v>1</v>
      </c>
      <c r="E6" t="s">
        <v>4845</v>
      </c>
      <c r="F6">
        <v>9</v>
      </c>
      <c r="K6" t="s">
        <v>6860</v>
      </c>
      <c r="M6" t="s">
        <v>14933</v>
      </c>
      <c r="N6">
        <v>8</v>
      </c>
      <c r="O6" t="s">
        <v>15254</v>
      </c>
      <c r="P6" t="s">
        <v>15662</v>
      </c>
      <c r="Q6">
        <v>7</v>
      </c>
      <c r="R6">
        <v>4</v>
      </c>
      <c r="S6">
        <v>3.63</v>
      </c>
      <c r="T6">
        <v>4.5199999999999996</v>
      </c>
      <c r="U6">
        <v>630.76</v>
      </c>
      <c r="V6">
        <v>137.49</v>
      </c>
      <c r="W6">
        <v>3.11</v>
      </c>
      <c r="X6">
        <v>11.35</v>
      </c>
      <c r="Y6">
        <v>8.19</v>
      </c>
      <c r="Z6">
        <v>3</v>
      </c>
      <c r="AA6" t="s">
        <v>4250</v>
      </c>
      <c r="AB6">
        <v>1</v>
      </c>
      <c r="AC6">
        <v>17</v>
      </c>
      <c r="AD6">
        <v>1.330000000000001</v>
      </c>
      <c r="AF6" t="s">
        <v>7949</v>
      </c>
      <c r="AI6">
        <v>0</v>
      </c>
      <c r="AJ6">
        <v>0</v>
      </c>
      <c r="AK6" t="s">
        <v>19831</v>
      </c>
      <c r="AL6" t="s">
        <v>19831</v>
      </c>
      <c r="AM6" t="s">
        <v>20019</v>
      </c>
    </row>
    <row r="7" spans="1:39" x14ac:dyDescent="0.25">
      <c r="A7" t="s">
        <v>8010</v>
      </c>
      <c r="B7" t="s">
        <v>12171</v>
      </c>
      <c r="C7" t="s">
        <v>4842</v>
      </c>
      <c r="D7">
        <v>1</v>
      </c>
      <c r="E7" t="s">
        <v>4845</v>
      </c>
      <c r="F7">
        <v>9</v>
      </c>
      <c r="K7" t="s">
        <v>6860</v>
      </c>
      <c r="M7" t="s">
        <v>14933</v>
      </c>
      <c r="N7">
        <v>8</v>
      </c>
      <c r="O7" t="s">
        <v>15254</v>
      </c>
      <c r="P7" t="s">
        <v>15663</v>
      </c>
      <c r="Q7">
        <v>7</v>
      </c>
      <c r="R7">
        <v>4</v>
      </c>
      <c r="S7">
        <v>3.79</v>
      </c>
      <c r="T7">
        <v>4.67</v>
      </c>
      <c r="U7">
        <v>630.76</v>
      </c>
      <c r="V7">
        <v>137.49</v>
      </c>
      <c r="W7">
        <v>3.11</v>
      </c>
      <c r="X7">
        <v>11.03</v>
      </c>
      <c r="Y7">
        <v>8.14</v>
      </c>
      <c r="Z7">
        <v>3</v>
      </c>
      <c r="AA7" t="s">
        <v>4250</v>
      </c>
      <c r="AB7">
        <v>1</v>
      </c>
      <c r="AC7">
        <v>17</v>
      </c>
      <c r="AD7">
        <v>1.2</v>
      </c>
      <c r="AF7" t="s">
        <v>7949</v>
      </c>
      <c r="AI7">
        <v>0</v>
      </c>
      <c r="AJ7">
        <v>0</v>
      </c>
      <c r="AK7" t="s">
        <v>19831</v>
      </c>
      <c r="AL7" t="s">
        <v>19831</v>
      </c>
      <c r="AM7" t="s">
        <v>20019</v>
      </c>
    </row>
    <row r="8" spans="1:39" x14ac:dyDescent="0.25">
      <c r="A8" t="s">
        <v>8011</v>
      </c>
      <c r="B8" t="s">
        <v>12171</v>
      </c>
      <c r="C8" t="s">
        <v>4842</v>
      </c>
      <c r="D8">
        <v>2</v>
      </c>
      <c r="E8" t="s">
        <v>4845</v>
      </c>
      <c r="F8">
        <v>8.6999999999999993</v>
      </c>
      <c r="K8" t="s">
        <v>6860</v>
      </c>
      <c r="M8" t="s">
        <v>14933</v>
      </c>
      <c r="N8">
        <v>8</v>
      </c>
      <c r="O8" t="s">
        <v>15254</v>
      </c>
      <c r="P8" t="s">
        <v>15664</v>
      </c>
      <c r="Q8">
        <v>7</v>
      </c>
      <c r="R8">
        <v>4</v>
      </c>
      <c r="S8">
        <v>2.86</v>
      </c>
      <c r="T8">
        <v>3.81</v>
      </c>
      <c r="U8">
        <v>583.70000000000005</v>
      </c>
      <c r="V8">
        <v>133.83000000000001</v>
      </c>
      <c r="W8">
        <v>2.64</v>
      </c>
      <c r="X8">
        <v>10.15</v>
      </c>
      <c r="Y8">
        <v>8.43</v>
      </c>
      <c r="Z8">
        <v>2</v>
      </c>
      <c r="AA8" t="s">
        <v>4250</v>
      </c>
      <c r="AB8">
        <v>1</v>
      </c>
      <c r="AC8">
        <v>16</v>
      </c>
      <c r="AD8">
        <v>1.95</v>
      </c>
      <c r="AF8" t="s">
        <v>7949</v>
      </c>
      <c r="AI8">
        <v>0</v>
      </c>
      <c r="AJ8">
        <v>0</v>
      </c>
      <c r="AK8" t="s">
        <v>19831</v>
      </c>
      <c r="AL8" t="s">
        <v>19831</v>
      </c>
      <c r="AM8" t="s">
        <v>20019</v>
      </c>
    </row>
    <row r="9" spans="1:39" x14ac:dyDescent="0.25">
      <c r="A9" t="s">
        <v>8012</v>
      </c>
      <c r="B9" t="s">
        <v>12171</v>
      </c>
      <c r="C9" t="s">
        <v>4842</v>
      </c>
      <c r="D9">
        <v>2</v>
      </c>
      <c r="E9" t="s">
        <v>4845</v>
      </c>
      <c r="F9">
        <v>8.6999999999999993</v>
      </c>
      <c r="K9" t="s">
        <v>6860</v>
      </c>
      <c r="M9" t="s">
        <v>14933</v>
      </c>
      <c r="N9">
        <v>8</v>
      </c>
      <c r="O9" t="s">
        <v>15254</v>
      </c>
      <c r="P9" t="s">
        <v>15665</v>
      </c>
      <c r="Q9">
        <v>8</v>
      </c>
      <c r="R9">
        <v>4</v>
      </c>
      <c r="S9">
        <v>3.56</v>
      </c>
      <c r="T9">
        <v>4.5</v>
      </c>
      <c r="U9">
        <v>660.78</v>
      </c>
      <c r="V9">
        <v>146.72</v>
      </c>
      <c r="W9">
        <v>3.61</v>
      </c>
      <c r="X9">
        <v>9.75</v>
      </c>
      <c r="Y9">
        <v>8.3000000000000007</v>
      </c>
      <c r="Z9">
        <v>3</v>
      </c>
      <c r="AA9" t="s">
        <v>4250</v>
      </c>
      <c r="AB9">
        <v>1</v>
      </c>
      <c r="AC9">
        <v>18</v>
      </c>
      <c r="AD9">
        <v>1.32</v>
      </c>
      <c r="AF9" t="s">
        <v>7949</v>
      </c>
      <c r="AI9">
        <v>0</v>
      </c>
      <c r="AJ9">
        <v>0</v>
      </c>
      <c r="AK9" t="s">
        <v>19831</v>
      </c>
      <c r="AL9" t="s">
        <v>19831</v>
      </c>
      <c r="AM9" t="s">
        <v>20019</v>
      </c>
    </row>
    <row r="10" spans="1:39" x14ac:dyDescent="0.25">
      <c r="A10" t="s">
        <v>8013</v>
      </c>
      <c r="B10" t="s">
        <v>12171</v>
      </c>
      <c r="C10" t="s">
        <v>4842</v>
      </c>
      <c r="D10">
        <v>2</v>
      </c>
      <c r="E10" t="s">
        <v>4845</v>
      </c>
      <c r="F10">
        <v>8.6999999999999993</v>
      </c>
      <c r="K10" t="s">
        <v>6860</v>
      </c>
      <c r="M10" t="s">
        <v>14933</v>
      </c>
      <c r="N10">
        <v>8</v>
      </c>
      <c r="O10" t="s">
        <v>15254</v>
      </c>
      <c r="P10" t="s">
        <v>15666</v>
      </c>
      <c r="Q10">
        <v>7</v>
      </c>
      <c r="R10">
        <v>4</v>
      </c>
      <c r="S10">
        <v>4.2300000000000004</v>
      </c>
      <c r="T10">
        <v>5.18</v>
      </c>
      <c r="U10">
        <v>625.78</v>
      </c>
      <c r="V10">
        <v>133.83000000000001</v>
      </c>
      <c r="W10">
        <v>3.81</v>
      </c>
      <c r="X10">
        <v>10.14</v>
      </c>
      <c r="Y10">
        <v>8.43</v>
      </c>
      <c r="Z10">
        <v>2</v>
      </c>
      <c r="AA10" t="s">
        <v>4250</v>
      </c>
      <c r="AB10">
        <v>1</v>
      </c>
      <c r="AC10">
        <v>18</v>
      </c>
      <c r="AD10">
        <v>0.78500000000000014</v>
      </c>
      <c r="AF10" t="s">
        <v>7949</v>
      </c>
      <c r="AI10">
        <v>0</v>
      </c>
      <c r="AJ10">
        <v>0</v>
      </c>
      <c r="AK10" t="s">
        <v>19831</v>
      </c>
      <c r="AL10" t="s">
        <v>19831</v>
      </c>
      <c r="AM10" t="s">
        <v>20019</v>
      </c>
    </row>
    <row r="11" spans="1:39" x14ac:dyDescent="0.25">
      <c r="A11" t="s">
        <v>5336</v>
      </c>
      <c r="B11" t="s">
        <v>12171</v>
      </c>
      <c r="C11" t="s">
        <v>4842</v>
      </c>
      <c r="D11">
        <v>3.5</v>
      </c>
      <c r="E11" t="s">
        <v>4845</v>
      </c>
      <c r="F11">
        <v>8.4600000000000009</v>
      </c>
      <c r="K11" t="s">
        <v>6860</v>
      </c>
      <c r="L11" t="s">
        <v>6861</v>
      </c>
      <c r="M11" t="s">
        <v>14934</v>
      </c>
      <c r="N11">
        <v>9</v>
      </c>
      <c r="O11" t="s">
        <v>15255</v>
      </c>
      <c r="P11" t="s">
        <v>7062</v>
      </c>
      <c r="Q11">
        <v>7</v>
      </c>
      <c r="R11">
        <v>4</v>
      </c>
      <c r="S11">
        <v>2.83</v>
      </c>
      <c r="T11">
        <v>2.94</v>
      </c>
      <c r="U11">
        <v>697.86</v>
      </c>
      <c r="V11">
        <v>148.15</v>
      </c>
      <c r="W11">
        <v>3.28</v>
      </c>
      <c r="X11">
        <v>13.53</v>
      </c>
      <c r="Y11">
        <v>6.86</v>
      </c>
      <c r="Z11">
        <v>4</v>
      </c>
      <c r="AA11" t="s">
        <v>4250</v>
      </c>
      <c r="AB11">
        <v>1</v>
      </c>
      <c r="AC11">
        <v>13</v>
      </c>
      <c r="AD11">
        <v>2.585</v>
      </c>
      <c r="AF11" t="s">
        <v>7949</v>
      </c>
      <c r="AI11">
        <v>0</v>
      </c>
      <c r="AJ11">
        <v>0</v>
      </c>
      <c r="AK11" t="s">
        <v>7976</v>
      </c>
      <c r="AL11" t="s">
        <v>7976</v>
      </c>
      <c r="AM11" t="s">
        <v>20019</v>
      </c>
    </row>
    <row r="12" spans="1:39" x14ac:dyDescent="0.25">
      <c r="A12" t="s">
        <v>8014</v>
      </c>
      <c r="B12" t="s">
        <v>12171</v>
      </c>
      <c r="C12" t="s">
        <v>4842</v>
      </c>
      <c r="D12">
        <v>4</v>
      </c>
      <c r="E12" t="s">
        <v>4845</v>
      </c>
      <c r="F12">
        <v>8.4</v>
      </c>
      <c r="K12" t="s">
        <v>6860</v>
      </c>
      <c r="M12" t="s">
        <v>14933</v>
      </c>
      <c r="N12">
        <v>8</v>
      </c>
      <c r="O12" t="s">
        <v>15254</v>
      </c>
      <c r="P12" t="s">
        <v>15667</v>
      </c>
      <c r="Q12">
        <v>6</v>
      </c>
      <c r="R12">
        <v>4</v>
      </c>
      <c r="S12">
        <v>2.39</v>
      </c>
      <c r="T12">
        <v>3.28</v>
      </c>
      <c r="U12">
        <v>593.74</v>
      </c>
      <c r="V12">
        <v>124.6</v>
      </c>
      <c r="W12">
        <v>2.81</v>
      </c>
      <c r="X12">
        <v>13.18</v>
      </c>
      <c r="Y12">
        <v>8.27</v>
      </c>
      <c r="Z12">
        <v>2</v>
      </c>
      <c r="AA12" t="s">
        <v>4250</v>
      </c>
      <c r="AB12">
        <v>1</v>
      </c>
      <c r="AC12">
        <v>17</v>
      </c>
      <c r="AD12">
        <v>2.5299999999999998</v>
      </c>
      <c r="AF12" t="s">
        <v>7949</v>
      </c>
      <c r="AI12">
        <v>0</v>
      </c>
      <c r="AJ12">
        <v>0</v>
      </c>
      <c r="AK12" t="s">
        <v>19831</v>
      </c>
      <c r="AL12" t="s">
        <v>19831</v>
      </c>
      <c r="AM12" t="s">
        <v>20019</v>
      </c>
    </row>
    <row r="13" spans="1:39" x14ac:dyDescent="0.25">
      <c r="A13" t="s">
        <v>8015</v>
      </c>
      <c r="B13" t="s">
        <v>12171</v>
      </c>
      <c r="C13" t="s">
        <v>4842</v>
      </c>
      <c r="D13">
        <v>4</v>
      </c>
      <c r="E13" t="s">
        <v>4845</v>
      </c>
      <c r="F13">
        <v>8.4</v>
      </c>
      <c r="K13" t="s">
        <v>6860</v>
      </c>
      <c r="M13" t="s">
        <v>14933</v>
      </c>
      <c r="N13">
        <v>8</v>
      </c>
      <c r="O13" t="s">
        <v>15254</v>
      </c>
      <c r="P13" t="s">
        <v>15668</v>
      </c>
      <c r="Q13">
        <v>7</v>
      </c>
      <c r="R13">
        <v>5</v>
      </c>
      <c r="S13">
        <v>2.69</v>
      </c>
      <c r="T13">
        <v>3.56</v>
      </c>
      <c r="U13">
        <v>619.74</v>
      </c>
      <c r="V13">
        <v>153.28</v>
      </c>
      <c r="W13">
        <v>2.44</v>
      </c>
      <c r="X13">
        <v>11.39</v>
      </c>
      <c r="Y13">
        <v>8.1999999999999993</v>
      </c>
      <c r="Z13">
        <v>3</v>
      </c>
      <c r="AA13" t="s">
        <v>4250</v>
      </c>
      <c r="AB13">
        <v>1</v>
      </c>
      <c r="AC13">
        <v>17</v>
      </c>
      <c r="AD13">
        <v>2.2749999999999999</v>
      </c>
      <c r="AF13" t="s">
        <v>7949</v>
      </c>
      <c r="AI13">
        <v>0</v>
      </c>
      <c r="AJ13">
        <v>0</v>
      </c>
      <c r="AK13" t="s">
        <v>19831</v>
      </c>
      <c r="AL13" t="s">
        <v>19831</v>
      </c>
      <c r="AM13" t="s">
        <v>20019</v>
      </c>
    </row>
    <row r="14" spans="1:39" x14ac:dyDescent="0.25">
      <c r="A14" t="s">
        <v>8016</v>
      </c>
      <c r="B14" t="s">
        <v>12171</v>
      </c>
      <c r="C14" t="s">
        <v>4842</v>
      </c>
      <c r="D14">
        <v>4</v>
      </c>
      <c r="E14" t="s">
        <v>4845</v>
      </c>
      <c r="F14">
        <v>8.4</v>
      </c>
      <c r="K14" t="s">
        <v>6860</v>
      </c>
      <c r="M14" t="s">
        <v>14933</v>
      </c>
      <c r="N14">
        <v>8</v>
      </c>
      <c r="O14" t="s">
        <v>15254</v>
      </c>
      <c r="P14" t="s">
        <v>15669</v>
      </c>
      <c r="Q14">
        <v>7</v>
      </c>
      <c r="R14">
        <v>4</v>
      </c>
      <c r="S14">
        <v>2.15</v>
      </c>
      <c r="T14">
        <v>3.03</v>
      </c>
      <c r="U14">
        <v>597.73</v>
      </c>
      <c r="V14">
        <v>133.83000000000001</v>
      </c>
      <c r="W14">
        <v>2.0499999999999998</v>
      </c>
      <c r="X14">
        <v>12.5</v>
      </c>
      <c r="Y14">
        <v>8.23</v>
      </c>
      <c r="Z14">
        <v>2</v>
      </c>
      <c r="AA14" t="s">
        <v>4250</v>
      </c>
      <c r="AB14">
        <v>1</v>
      </c>
      <c r="AC14">
        <v>18</v>
      </c>
      <c r="AD14">
        <v>2.7949999999999999</v>
      </c>
      <c r="AF14" t="s">
        <v>7949</v>
      </c>
      <c r="AI14">
        <v>0</v>
      </c>
      <c r="AJ14">
        <v>0</v>
      </c>
      <c r="AK14" t="s">
        <v>19831</v>
      </c>
      <c r="AL14" t="s">
        <v>19831</v>
      </c>
      <c r="AM14" t="s">
        <v>20019</v>
      </c>
    </row>
    <row r="15" spans="1:39" x14ac:dyDescent="0.25">
      <c r="A15" t="s">
        <v>8017</v>
      </c>
      <c r="B15" t="s">
        <v>12171</v>
      </c>
      <c r="C15" t="s">
        <v>4842</v>
      </c>
      <c r="D15">
        <v>4</v>
      </c>
      <c r="E15" t="s">
        <v>4845</v>
      </c>
      <c r="F15">
        <v>8.4</v>
      </c>
      <c r="K15" t="s">
        <v>6860</v>
      </c>
      <c r="M15" t="s">
        <v>14933</v>
      </c>
      <c r="N15">
        <v>8</v>
      </c>
      <c r="O15" t="s">
        <v>15254</v>
      </c>
      <c r="P15" t="s">
        <v>15670</v>
      </c>
      <c r="Q15">
        <v>7</v>
      </c>
      <c r="R15">
        <v>5</v>
      </c>
      <c r="S15">
        <v>3.77</v>
      </c>
      <c r="T15">
        <v>4.6100000000000003</v>
      </c>
      <c r="U15">
        <v>633.76</v>
      </c>
      <c r="V15">
        <v>153.28</v>
      </c>
      <c r="W15">
        <v>2.75</v>
      </c>
      <c r="X15">
        <v>12.15</v>
      </c>
      <c r="Y15">
        <v>8.18</v>
      </c>
      <c r="Z15">
        <v>3</v>
      </c>
      <c r="AA15" t="s">
        <v>4250</v>
      </c>
      <c r="AB15">
        <v>1</v>
      </c>
      <c r="AC15">
        <v>17</v>
      </c>
      <c r="AD15">
        <v>1.22</v>
      </c>
      <c r="AF15" t="s">
        <v>7949</v>
      </c>
      <c r="AI15">
        <v>0</v>
      </c>
      <c r="AJ15">
        <v>0</v>
      </c>
      <c r="AK15" t="s">
        <v>19831</v>
      </c>
      <c r="AL15" t="s">
        <v>19831</v>
      </c>
      <c r="AM15" t="s">
        <v>20019</v>
      </c>
    </row>
    <row r="16" spans="1:39" x14ac:dyDescent="0.25">
      <c r="A16" t="s">
        <v>8018</v>
      </c>
      <c r="B16" t="s">
        <v>12171</v>
      </c>
      <c r="C16" t="s">
        <v>4842</v>
      </c>
      <c r="D16">
        <v>4</v>
      </c>
      <c r="E16" t="s">
        <v>4845</v>
      </c>
      <c r="F16">
        <v>8.4</v>
      </c>
      <c r="K16" t="s">
        <v>6860</v>
      </c>
      <c r="M16" t="s">
        <v>14933</v>
      </c>
      <c r="N16">
        <v>8</v>
      </c>
      <c r="O16" t="s">
        <v>15254</v>
      </c>
      <c r="P16" t="s">
        <v>15671</v>
      </c>
      <c r="Q16">
        <v>8</v>
      </c>
      <c r="R16">
        <v>4</v>
      </c>
      <c r="S16">
        <v>2.96</v>
      </c>
      <c r="T16">
        <v>3.83</v>
      </c>
      <c r="U16">
        <v>655.83</v>
      </c>
      <c r="V16">
        <v>133.83000000000001</v>
      </c>
      <c r="W16">
        <v>3.52</v>
      </c>
      <c r="X16">
        <v>10.46</v>
      </c>
      <c r="Y16">
        <v>8.23</v>
      </c>
      <c r="Z16">
        <v>2</v>
      </c>
      <c r="AA16" t="s">
        <v>4250</v>
      </c>
      <c r="AB16">
        <v>1</v>
      </c>
      <c r="AC16">
        <v>17</v>
      </c>
      <c r="AD16">
        <v>1.99</v>
      </c>
      <c r="AF16" t="s">
        <v>7949</v>
      </c>
      <c r="AI16">
        <v>0</v>
      </c>
      <c r="AJ16">
        <v>0</v>
      </c>
      <c r="AK16" t="s">
        <v>19831</v>
      </c>
      <c r="AL16" t="s">
        <v>19831</v>
      </c>
      <c r="AM16" t="s">
        <v>20019</v>
      </c>
    </row>
    <row r="17" spans="1:39" x14ac:dyDescent="0.25">
      <c r="A17" t="s">
        <v>8019</v>
      </c>
      <c r="B17" t="s">
        <v>12171</v>
      </c>
      <c r="C17" t="s">
        <v>4842</v>
      </c>
      <c r="D17">
        <v>5</v>
      </c>
      <c r="E17" t="s">
        <v>4845</v>
      </c>
      <c r="F17">
        <v>8.3000000000000007</v>
      </c>
      <c r="K17" t="s">
        <v>6860</v>
      </c>
      <c r="M17" t="s">
        <v>14933</v>
      </c>
      <c r="N17">
        <v>8</v>
      </c>
      <c r="O17" t="s">
        <v>15254</v>
      </c>
      <c r="P17" t="s">
        <v>15672</v>
      </c>
      <c r="Q17">
        <v>8</v>
      </c>
      <c r="R17">
        <v>4</v>
      </c>
      <c r="S17">
        <v>2.58</v>
      </c>
      <c r="T17">
        <v>3.52</v>
      </c>
      <c r="U17">
        <v>622.74</v>
      </c>
      <c r="V17">
        <v>157.62</v>
      </c>
      <c r="W17">
        <v>2.93</v>
      </c>
      <c r="X17">
        <v>9.69</v>
      </c>
      <c r="Y17">
        <v>8.3000000000000007</v>
      </c>
      <c r="Z17">
        <v>2</v>
      </c>
      <c r="AA17" t="s">
        <v>4250</v>
      </c>
      <c r="AB17">
        <v>1</v>
      </c>
      <c r="AC17">
        <v>18</v>
      </c>
      <c r="AD17">
        <v>2.2999999999999998</v>
      </c>
      <c r="AF17" t="s">
        <v>7949</v>
      </c>
      <c r="AI17">
        <v>0</v>
      </c>
      <c r="AJ17">
        <v>0</v>
      </c>
      <c r="AK17" t="s">
        <v>19831</v>
      </c>
      <c r="AL17" t="s">
        <v>19831</v>
      </c>
      <c r="AM17" t="s">
        <v>20019</v>
      </c>
    </row>
    <row r="18" spans="1:39" x14ac:dyDescent="0.25">
      <c r="A18" t="s">
        <v>8020</v>
      </c>
      <c r="B18" t="s">
        <v>12171</v>
      </c>
      <c r="C18" t="s">
        <v>4842</v>
      </c>
      <c r="D18">
        <v>5</v>
      </c>
      <c r="E18" t="s">
        <v>4845</v>
      </c>
      <c r="F18">
        <v>8.3000000000000007</v>
      </c>
      <c r="K18" t="s">
        <v>6860</v>
      </c>
      <c r="M18" t="s">
        <v>14933</v>
      </c>
      <c r="N18">
        <v>8</v>
      </c>
      <c r="O18" t="s">
        <v>15254</v>
      </c>
      <c r="P18" t="s">
        <v>15673</v>
      </c>
      <c r="Q18">
        <v>8</v>
      </c>
      <c r="R18">
        <v>4</v>
      </c>
      <c r="S18">
        <v>4.92</v>
      </c>
      <c r="T18">
        <v>5.87</v>
      </c>
      <c r="U18">
        <v>702.86</v>
      </c>
      <c r="V18">
        <v>146.72</v>
      </c>
      <c r="W18">
        <v>4.78</v>
      </c>
      <c r="X18">
        <v>9.74</v>
      </c>
      <c r="Y18">
        <v>8.2899999999999991</v>
      </c>
      <c r="Z18">
        <v>3</v>
      </c>
      <c r="AA18" t="s">
        <v>4250</v>
      </c>
      <c r="AB18">
        <v>1</v>
      </c>
      <c r="AC18">
        <v>20</v>
      </c>
      <c r="AD18">
        <v>0.85500000000000043</v>
      </c>
      <c r="AF18" t="s">
        <v>7949</v>
      </c>
      <c r="AI18">
        <v>0</v>
      </c>
      <c r="AJ18">
        <v>0</v>
      </c>
      <c r="AK18" t="s">
        <v>19831</v>
      </c>
      <c r="AL18" t="s">
        <v>19831</v>
      </c>
      <c r="AM18" t="s">
        <v>20019</v>
      </c>
    </row>
    <row r="19" spans="1:39" x14ac:dyDescent="0.25">
      <c r="A19" t="s">
        <v>8021</v>
      </c>
      <c r="B19" t="s">
        <v>12171</v>
      </c>
      <c r="C19" t="s">
        <v>4842</v>
      </c>
      <c r="D19">
        <v>5</v>
      </c>
      <c r="E19" t="s">
        <v>4845</v>
      </c>
      <c r="F19">
        <v>8.3000000000000007</v>
      </c>
      <c r="K19" t="s">
        <v>6860</v>
      </c>
      <c r="M19" t="s">
        <v>14933</v>
      </c>
      <c r="N19">
        <v>8</v>
      </c>
      <c r="O19" t="s">
        <v>15254</v>
      </c>
      <c r="P19" t="s">
        <v>15674</v>
      </c>
      <c r="Q19">
        <v>8</v>
      </c>
      <c r="R19">
        <v>4</v>
      </c>
      <c r="S19">
        <v>5.0599999999999996</v>
      </c>
      <c r="T19">
        <v>5.97</v>
      </c>
      <c r="U19">
        <v>702.86</v>
      </c>
      <c r="V19">
        <v>146.72</v>
      </c>
      <c r="W19">
        <v>4.78</v>
      </c>
      <c r="X19">
        <v>9.81</v>
      </c>
      <c r="Y19">
        <v>8.3000000000000007</v>
      </c>
      <c r="Z19">
        <v>3</v>
      </c>
      <c r="AA19" t="s">
        <v>4250</v>
      </c>
      <c r="AB19">
        <v>1</v>
      </c>
      <c r="AC19">
        <v>20</v>
      </c>
      <c r="AD19">
        <v>0.84999999999999964</v>
      </c>
      <c r="AF19" t="s">
        <v>7949</v>
      </c>
      <c r="AI19">
        <v>0</v>
      </c>
      <c r="AJ19">
        <v>0</v>
      </c>
      <c r="AK19" t="s">
        <v>19831</v>
      </c>
      <c r="AL19" t="s">
        <v>19831</v>
      </c>
      <c r="AM19" t="s">
        <v>20019</v>
      </c>
    </row>
    <row r="20" spans="1:39" x14ac:dyDescent="0.25">
      <c r="A20" t="s">
        <v>8022</v>
      </c>
      <c r="B20" t="s">
        <v>12171</v>
      </c>
      <c r="C20" t="s">
        <v>4842</v>
      </c>
      <c r="D20">
        <v>6</v>
      </c>
      <c r="E20" t="s">
        <v>4845</v>
      </c>
      <c r="F20">
        <v>8.2200000000000006</v>
      </c>
      <c r="K20" t="s">
        <v>6860</v>
      </c>
      <c r="M20" t="s">
        <v>14933</v>
      </c>
      <c r="N20">
        <v>8</v>
      </c>
      <c r="O20" t="s">
        <v>15254</v>
      </c>
      <c r="P20" t="s">
        <v>15675</v>
      </c>
      <c r="Q20">
        <v>6</v>
      </c>
      <c r="R20">
        <v>4</v>
      </c>
      <c r="S20">
        <v>2.0099999999999998</v>
      </c>
      <c r="T20">
        <v>2.89</v>
      </c>
      <c r="U20">
        <v>567.70000000000005</v>
      </c>
      <c r="V20">
        <v>124.6</v>
      </c>
      <c r="W20">
        <v>2.42</v>
      </c>
      <c r="X20">
        <v>13.09</v>
      </c>
      <c r="Y20">
        <v>8.25</v>
      </c>
      <c r="Z20">
        <v>2</v>
      </c>
      <c r="AA20" t="s">
        <v>4250</v>
      </c>
      <c r="AB20">
        <v>1</v>
      </c>
      <c r="AC20">
        <v>16</v>
      </c>
      <c r="AD20">
        <v>2.87</v>
      </c>
      <c r="AF20" t="s">
        <v>7949</v>
      </c>
      <c r="AI20">
        <v>0</v>
      </c>
      <c r="AJ20">
        <v>0</v>
      </c>
      <c r="AK20" t="s">
        <v>19831</v>
      </c>
      <c r="AL20" t="s">
        <v>19831</v>
      </c>
      <c r="AM20" t="s">
        <v>20019</v>
      </c>
    </row>
    <row r="21" spans="1:39" x14ac:dyDescent="0.25">
      <c r="A21" t="s">
        <v>8023</v>
      </c>
      <c r="B21" t="s">
        <v>12171</v>
      </c>
      <c r="C21" t="s">
        <v>4842</v>
      </c>
      <c r="D21">
        <v>8</v>
      </c>
      <c r="E21" t="s">
        <v>4845</v>
      </c>
      <c r="F21">
        <v>8.1</v>
      </c>
      <c r="K21" t="s">
        <v>6860</v>
      </c>
      <c r="L21" t="s">
        <v>6861</v>
      </c>
      <c r="M21" t="s">
        <v>14935</v>
      </c>
      <c r="N21">
        <v>9</v>
      </c>
      <c r="O21" t="s">
        <v>15256</v>
      </c>
      <c r="P21" t="s">
        <v>15676</v>
      </c>
      <c r="Q21">
        <v>4</v>
      </c>
      <c r="R21">
        <v>1</v>
      </c>
      <c r="S21">
        <v>2.2200000000000002</v>
      </c>
      <c r="T21">
        <v>2.2200000000000002</v>
      </c>
      <c r="U21">
        <v>358.45</v>
      </c>
      <c r="V21">
        <v>82.48</v>
      </c>
      <c r="W21">
        <v>3.18</v>
      </c>
      <c r="Y21">
        <v>2.0699999999999998</v>
      </c>
      <c r="Z21">
        <v>2</v>
      </c>
      <c r="AA21" t="s">
        <v>4250</v>
      </c>
      <c r="AB21">
        <v>0</v>
      </c>
      <c r="AC21">
        <v>1</v>
      </c>
      <c r="AD21">
        <v>5.7233333333333327</v>
      </c>
      <c r="AF21" t="s">
        <v>7949</v>
      </c>
      <c r="AI21">
        <v>0</v>
      </c>
      <c r="AJ21">
        <v>0</v>
      </c>
      <c r="AK21" t="s">
        <v>19832</v>
      </c>
      <c r="AL21" t="s">
        <v>19832</v>
      </c>
      <c r="AM21" t="s">
        <v>20019</v>
      </c>
    </row>
    <row r="22" spans="1:39" x14ac:dyDescent="0.25">
      <c r="A22" t="s">
        <v>8024</v>
      </c>
      <c r="B22" t="s">
        <v>12171</v>
      </c>
      <c r="C22" t="s">
        <v>4842</v>
      </c>
      <c r="D22">
        <v>8.9</v>
      </c>
      <c r="E22" t="s">
        <v>4845</v>
      </c>
      <c r="F22">
        <v>8.0500000000000007</v>
      </c>
      <c r="K22" t="s">
        <v>6860</v>
      </c>
      <c r="L22" t="s">
        <v>6861</v>
      </c>
      <c r="M22" t="s">
        <v>14935</v>
      </c>
      <c r="N22">
        <v>9</v>
      </c>
      <c r="O22" t="s">
        <v>15256</v>
      </c>
      <c r="P22" t="s">
        <v>15677</v>
      </c>
      <c r="Q22">
        <v>4</v>
      </c>
      <c r="R22">
        <v>1</v>
      </c>
      <c r="S22">
        <v>1.74</v>
      </c>
      <c r="T22">
        <v>1.81</v>
      </c>
      <c r="U22">
        <v>352.41</v>
      </c>
      <c r="V22">
        <v>71.58</v>
      </c>
      <c r="W22">
        <v>2.84</v>
      </c>
      <c r="Y22">
        <v>6.63</v>
      </c>
      <c r="Z22">
        <v>2</v>
      </c>
      <c r="AA22" t="s">
        <v>4250</v>
      </c>
      <c r="AB22">
        <v>0</v>
      </c>
      <c r="AC22">
        <v>1</v>
      </c>
      <c r="AD22">
        <v>5.833333333333333</v>
      </c>
      <c r="AF22" t="s">
        <v>7949</v>
      </c>
      <c r="AI22">
        <v>0</v>
      </c>
      <c r="AJ22">
        <v>0</v>
      </c>
      <c r="AK22" t="s">
        <v>19832</v>
      </c>
      <c r="AL22" t="s">
        <v>19832</v>
      </c>
      <c r="AM22" t="s">
        <v>20019</v>
      </c>
    </row>
    <row r="23" spans="1:39" x14ac:dyDescent="0.25">
      <c r="A23" t="s">
        <v>8025</v>
      </c>
      <c r="B23" t="s">
        <v>12171</v>
      </c>
      <c r="C23" t="s">
        <v>4842</v>
      </c>
      <c r="D23">
        <v>9</v>
      </c>
      <c r="E23" t="s">
        <v>4845</v>
      </c>
      <c r="F23">
        <v>8.0500000000000007</v>
      </c>
      <c r="K23" t="s">
        <v>6860</v>
      </c>
      <c r="M23" t="s">
        <v>14933</v>
      </c>
      <c r="N23">
        <v>8</v>
      </c>
      <c r="O23" t="s">
        <v>15254</v>
      </c>
      <c r="P23" t="s">
        <v>15678</v>
      </c>
      <c r="Q23">
        <v>7</v>
      </c>
      <c r="R23">
        <v>5</v>
      </c>
      <c r="S23">
        <v>5.74</v>
      </c>
      <c r="T23">
        <v>6.65</v>
      </c>
      <c r="U23">
        <v>687.85</v>
      </c>
      <c r="V23">
        <v>144.83000000000001</v>
      </c>
      <c r="W23">
        <v>4.59</v>
      </c>
      <c r="X23">
        <v>9.1999999999999993</v>
      </c>
      <c r="Y23">
        <v>8.24</v>
      </c>
      <c r="Z23">
        <v>3</v>
      </c>
      <c r="AA23" t="s">
        <v>4250</v>
      </c>
      <c r="AB23">
        <v>1</v>
      </c>
      <c r="AC23">
        <v>19</v>
      </c>
      <c r="AD23">
        <v>0.87999999999999989</v>
      </c>
      <c r="AF23" t="s">
        <v>7949</v>
      </c>
      <c r="AI23">
        <v>0</v>
      </c>
      <c r="AJ23">
        <v>0</v>
      </c>
      <c r="AK23" t="s">
        <v>19831</v>
      </c>
      <c r="AL23" t="s">
        <v>19831</v>
      </c>
      <c r="AM23" t="s">
        <v>20019</v>
      </c>
    </row>
    <row r="24" spans="1:39" x14ac:dyDescent="0.25">
      <c r="A24" t="s">
        <v>8026</v>
      </c>
      <c r="B24" t="s">
        <v>12171</v>
      </c>
      <c r="C24" t="s">
        <v>4842</v>
      </c>
      <c r="D24">
        <v>9</v>
      </c>
      <c r="E24" t="s">
        <v>4845</v>
      </c>
      <c r="F24">
        <v>8.0500000000000007</v>
      </c>
      <c r="K24" t="s">
        <v>6860</v>
      </c>
      <c r="L24" t="s">
        <v>6861</v>
      </c>
      <c r="M24" t="s">
        <v>14935</v>
      </c>
      <c r="N24">
        <v>9</v>
      </c>
      <c r="O24" t="s">
        <v>15256</v>
      </c>
      <c r="P24" t="s">
        <v>15679</v>
      </c>
      <c r="Q24">
        <v>4</v>
      </c>
      <c r="R24">
        <v>1</v>
      </c>
      <c r="S24">
        <v>2.17</v>
      </c>
      <c r="T24">
        <v>2.2400000000000002</v>
      </c>
      <c r="U24">
        <v>368.87</v>
      </c>
      <c r="V24">
        <v>71.58</v>
      </c>
      <c r="W24">
        <v>3.36</v>
      </c>
      <c r="Y24">
        <v>6.68</v>
      </c>
      <c r="Z24">
        <v>2</v>
      </c>
      <c r="AA24" t="s">
        <v>4250</v>
      </c>
      <c r="AB24">
        <v>0</v>
      </c>
      <c r="AC24">
        <v>1</v>
      </c>
      <c r="AD24">
        <v>5.6849761904761902</v>
      </c>
      <c r="AF24" t="s">
        <v>7949</v>
      </c>
      <c r="AI24">
        <v>0</v>
      </c>
      <c r="AJ24">
        <v>0</v>
      </c>
      <c r="AK24" t="s">
        <v>19832</v>
      </c>
      <c r="AL24" t="s">
        <v>19832</v>
      </c>
      <c r="AM24" t="s">
        <v>20019</v>
      </c>
    </row>
    <row r="25" spans="1:39" x14ac:dyDescent="0.25">
      <c r="A25" t="s">
        <v>8027</v>
      </c>
      <c r="B25" t="s">
        <v>12171</v>
      </c>
      <c r="C25" t="s">
        <v>4842</v>
      </c>
      <c r="D25">
        <v>10</v>
      </c>
      <c r="E25" t="s">
        <v>4845</v>
      </c>
      <c r="F25">
        <v>8</v>
      </c>
      <c r="K25" t="s">
        <v>6860</v>
      </c>
      <c r="L25" t="s">
        <v>6861</v>
      </c>
      <c r="M25" t="s">
        <v>14936</v>
      </c>
      <c r="N25">
        <v>9</v>
      </c>
      <c r="O25" t="s">
        <v>15257</v>
      </c>
      <c r="P25" t="s">
        <v>15680</v>
      </c>
      <c r="Q25">
        <v>5</v>
      </c>
      <c r="R25">
        <v>1</v>
      </c>
      <c r="S25">
        <v>1.06</v>
      </c>
      <c r="T25">
        <v>1.08</v>
      </c>
      <c r="U25">
        <v>399.4</v>
      </c>
      <c r="V25">
        <v>77.150000000000006</v>
      </c>
      <c r="W25">
        <v>2.3199999999999998</v>
      </c>
      <c r="Y25">
        <v>6.16</v>
      </c>
      <c r="Z25">
        <v>2</v>
      </c>
      <c r="AA25" t="s">
        <v>4250</v>
      </c>
      <c r="AB25">
        <v>0</v>
      </c>
      <c r="AC25">
        <v>5</v>
      </c>
      <c r="AD25">
        <v>5.5519047619047619</v>
      </c>
      <c r="AF25" t="s">
        <v>7949</v>
      </c>
      <c r="AI25">
        <v>0</v>
      </c>
      <c r="AJ25">
        <v>0</v>
      </c>
      <c r="AK25" t="s">
        <v>19833</v>
      </c>
      <c r="AL25" t="s">
        <v>19833</v>
      </c>
      <c r="AM25" t="s">
        <v>20019</v>
      </c>
    </row>
    <row r="26" spans="1:39" x14ac:dyDescent="0.25">
      <c r="A26" t="s">
        <v>8028</v>
      </c>
      <c r="B26" t="s">
        <v>12171</v>
      </c>
      <c r="C26" t="s">
        <v>4842</v>
      </c>
      <c r="D26">
        <v>10</v>
      </c>
      <c r="E26" t="s">
        <v>4845</v>
      </c>
      <c r="F26">
        <v>8</v>
      </c>
      <c r="K26" t="s">
        <v>6860</v>
      </c>
      <c r="L26" t="s">
        <v>6861</v>
      </c>
      <c r="M26" t="s">
        <v>14936</v>
      </c>
      <c r="N26">
        <v>9</v>
      </c>
      <c r="O26" t="s">
        <v>15257</v>
      </c>
      <c r="P26" t="s">
        <v>15681</v>
      </c>
      <c r="Q26">
        <v>5</v>
      </c>
      <c r="R26">
        <v>1</v>
      </c>
      <c r="S26">
        <v>1.1299999999999999</v>
      </c>
      <c r="T26">
        <v>1.1599999999999999</v>
      </c>
      <c r="U26">
        <v>413.42</v>
      </c>
      <c r="V26">
        <v>77.150000000000006</v>
      </c>
      <c r="W26">
        <v>2.71</v>
      </c>
      <c r="Y26">
        <v>6.18</v>
      </c>
      <c r="Z26">
        <v>2</v>
      </c>
      <c r="AA26" t="s">
        <v>4250</v>
      </c>
      <c r="AB26">
        <v>0</v>
      </c>
      <c r="AC26">
        <v>6</v>
      </c>
      <c r="AD26">
        <v>5.4517619047619048</v>
      </c>
      <c r="AF26" t="s">
        <v>7949</v>
      </c>
      <c r="AI26">
        <v>0</v>
      </c>
      <c r="AJ26">
        <v>0</v>
      </c>
      <c r="AK26" t="s">
        <v>19833</v>
      </c>
      <c r="AL26" t="s">
        <v>19833</v>
      </c>
      <c r="AM26" t="s">
        <v>20019</v>
      </c>
    </row>
    <row r="27" spans="1:39" x14ac:dyDescent="0.25">
      <c r="A27" t="s">
        <v>8029</v>
      </c>
      <c r="B27" t="s">
        <v>12171</v>
      </c>
      <c r="C27" t="s">
        <v>4842</v>
      </c>
      <c r="D27">
        <v>10</v>
      </c>
      <c r="E27" t="s">
        <v>4845</v>
      </c>
      <c r="F27">
        <v>8</v>
      </c>
      <c r="K27" t="s">
        <v>6860</v>
      </c>
      <c r="M27" t="s">
        <v>14937</v>
      </c>
      <c r="N27">
        <v>8</v>
      </c>
      <c r="O27" t="s">
        <v>15258</v>
      </c>
      <c r="P27" t="s">
        <v>15682</v>
      </c>
      <c r="Q27">
        <v>6</v>
      </c>
      <c r="R27">
        <v>1</v>
      </c>
      <c r="S27">
        <v>0.73</v>
      </c>
      <c r="T27">
        <v>0.78</v>
      </c>
      <c r="U27">
        <v>422.49</v>
      </c>
      <c r="V27">
        <v>88.65</v>
      </c>
      <c r="W27">
        <v>3.57</v>
      </c>
      <c r="Y27">
        <v>6.4</v>
      </c>
      <c r="Z27">
        <v>3</v>
      </c>
      <c r="AA27" t="s">
        <v>4250</v>
      </c>
      <c r="AB27">
        <v>0</v>
      </c>
      <c r="AC27">
        <v>5</v>
      </c>
      <c r="AD27">
        <v>5.3869761904761901</v>
      </c>
      <c r="AF27" t="s">
        <v>7949</v>
      </c>
      <c r="AI27">
        <v>0</v>
      </c>
      <c r="AJ27">
        <v>0</v>
      </c>
      <c r="AK27" t="s">
        <v>19834</v>
      </c>
      <c r="AL27" t="s">
        <v>19834</v>
      </c>
      <c r="AM27" t="s">
        <v>20019</v>
      </c>
    </row>
    <row r="28" spans="1:39" x14ac:dyDescent="0.25">
      <c r="A28" t="s">
        <v>8030</v>
      </c>
      <c r="B28" t="s">
        <v>12171</v>
      </c>
      <c r="C28" t="s">
        <v>4842</v>
      </c>
      <c r="D28">
        <v>11</v>
      </c>
      <c r="E28" t="s">
        <v>4845</v>
      </c>
      <c r="F28">
        <v>7.96</v>
      </c>
      <c r="K28" t="s">
        <v>6860</v>
      </c>
      <c r="M28" t="s">
        <v>14933</v>
      </c>
      <c r="N28">
        <v>8</v>
      </c>
      <c r="O28" t="s">
        <v>15254</v>
      </c>
      <c r="P28" t="s">
        <v>15683</v>
      </c>
      <c r="Q28">
        <v>7</v>
      </c>
      <c r="R28">
        <v>4</v>
      </c>
      <c r="S28">
        <v>6.07</v>
      </c>
      <c r="T28">
        <v>6.98</v>
      </c>
      <c r="U28">
        <v>701.88</v>
      </c>
      <c r="V28">
        <v>133.83000000000001</v>
      </c>
      <c r="W28">
        <v>4.9000000000000004</v>
      </c>
      <c r="X28">
        <v>12.49</v>
      </c>
      <c r="Y28">
        <v>8.26</v>
      </c>
      <c r="Z28">
        <v>3</v>
      </c>
      <c r="AA28" t="s">
        <v>4250</v>
      </c>
      <c r="AB28">
        <v>1</v>
      </c>
      <c r="AC28">
        <v>20</v>
      </c>
      <c r="AD28">
        <v>0.87000000000000011</v>
      </c>
      <c r="AF28" t="s">
        <v>7949</v>
      </c>
      <c r="AI28">
        <v>0</v>
      </c>
      <c r="AJ28">
        <v>0</v>
      </c>
      <c r="AK28" t="s">
        <v>19831</v>
      </c>
      <c r="AL28" t="s">
        <v>19831</v>
      </c>
      <c r="AM28" t="s">
        <v>20019</v>
      </c>
    </row>
    <row r="29" spans="1:39" x14ac:dyDescent="0.25">
      <c r="A29" t="s">
        <v>8031</v>
      </c>
      <c r="B29" t="s">
        <v>12171</v>
      </c>
      <c r="C29" t="s">
        <v>4842</v>
      </c>
      <c r="D29">
        <v>12</v>
      </c>
      <c r="E29" t="s">
        <v>4845</v>
      </c>
      <c r="F29">
        <v>7.92</v>
      </c>
      <c r="K29" t="s">
        <v>6860</v>
      </c>
      <c r="M29" t="s">
        <v>14933</v>
      </c>
      <c r="N29">
        <v>8</v>
      </c>
      <c r="O29" t="s">
        <v>15254</v>
      </c>
      <c r="P29" t="s">
        <v>15684</v>
      </c>
      <c r="Q29">
        <v>8</v>
      </c>
      <c r="R29">
        <v>5</v>
      </c>
      <c r="S29">
        <v>2.11</v>
      </c>
      <c r="T29">
        <v>3.07</v>
      </c>
      <c r="U29">
        <v>654.78</v>
      </c>
      <c r="V29">
        <v>162.93</v>
      </c>
      <c r="W29">
        <v>2.15</v>
      </c>
      <c r="X29">
        <v>10.1</v>
      </c>
      <c r="Y29">
        <v>8.31</v>
      </c>
      <c r="Z29">
        <v>2</v>
      </c>
      <c r="AA29" t="s">
        <v>4250</v>
      </c>
      <c r="AB29">
        <v>1</v>
      </c>
      <c r="AC29">
        <v>19</v>
      </c>
      <c r="AD29">
        <v>2.7549999999999999</v>
      </c>
      <c r="AF29" t="s">
        <v>7949</v>
      </c>
      <c r="AI29">
        <v>0</v>
      </c>
      <c r="AJ29">
        <v>0</v>
      </c>
      <c r="AK29" t="s">
        <v>19831</v>
      </c>
      <c r="AL29" t="s">
        <v>19831</v>
      </c>
      <c r="AM29" t="s">
        <v>20019</v>
      </c>
    </row>
    <row r="30" spans="1:39" x14ac:dyDescent="0.25">
      <c r="A30" t="s">
        <v>8032</v>
      </c>
      <c r="B30" t="s">
        <v>12171</v>
      </c>
      <c r="C30" t="s">
        <v>4842</v>
      </c>
      <c r="D30">
        <v>14</v>
      </c>
      <c r="E30" t="s">
        <v>4845</v>
      </c>
      <c r="F30">
        <v>7.85</v>
      </c>
      <c r="K30" t="s">
        <v>6860</v>
      </c>
      <c r="M30" t="s">
        <v>14933</v>
      </c>
      <c r="N30">
        <v>8</v>
      </c>
      <c r="O30" t="s">
        <v>15254</v>
      </c>
      <c r="P30" t="s">
        <v>15685</v>
      </c>
      <c r="Q30">
        <v>6</v>
      </c>
      <c r="R30">
        <v>4</v>
      </c>
      <c r="S30">
        <v>5.99</v>
      </c>
      <c r="T30">
        <v>6.9</v>
      </c>
      <c r="U30">
        <v>671.85</v>
      </c>
      <c r="V30">
        <v>124.6</v>
      </c>
      <c r="W30">
        <v>4.8899999999999997</v>
      </c>
      <c r="X30">
        <v>12.37</v>
      </c>
      <c r="Y30">
        <v>8.25</v>
      </c>
      <c r="Z30">
        <v>3</v>
      </c>
      <c r="AA30" t="s">
        <v>4250</v>
      </c>
      <c r="AB30">
        <v>1</v>
      </c>
      <c r="AC30">
        <v>19</v>
      </c>
      <c r="AD30">
        <v>0.875</v>
      </c>
      <c r="AF30" t="s">
        <v>7949</v>
      </c>
      <c r="AI30">
        <v>0</v>
      </c>
      <c r="AJ30">
        <v>0</v>
      </c>
      <c r="AK30" t="s">
        <v>19831</v>
      </c>
      <c r="AL30" t="s">
        <v>19831</v>
      </c>
      <c r="AM30" t="s">
        <v>20019</v>
      </c>
    </row>
    <row r="31" spans="1:39" x14ac:dyDescent="0.25">
      <c r="A31" t="s">
        <v>8033</v>
      </c>
      <c r="B31" t="s">
        <v>12171</v>
      </c>
      <c r="C31" t="s">
        <v>4842</v>
      </c>
      <c r="D31">
        <v>14</v>
      </c>
      <c r="E31" t="s">
        <v>4845</v>
      </c>
      <c r="F31">
        <v>7.85</v>
      </c>
      <c r="K31" t="s">
        <v>6860</v>
      </c>
      <c r="L31" t="s">
        <v>6861</v>
      </c>
      <c r="M31" t="s">
        <v>14935</v>
      </c>
      <c r="N31">
        <v>9</v>
      </c>
      <c r="O31" t="s">
        <v>15256</v>
      </c>
      <c r="P31" t="s">
        <v>15686</v>
      </c>
      <c r="Q31">
        <v>5</v>
      </c>
      <c r="R31">
        <v>1</v>
      </c>
      <c r="S31">
        <v>1.49</v>
      </c>
      <c r="T31">
        <v>1.49</v>
      </c>
      <c r="U31">
        <v>370.84</v>
      </c>
      <c r="V31">
        <v>80.81</v>
      </c>
      <c r="W31">
        <v>2.95</v>
      </c>
      <c r="Y31">
        <v>4.2699999999999996</v>
      </c>
      <c r="Z31">
        <v>2</v>
      </c>
      <c r="AA31" t="s">
        <v>4250</v>
      </c>
      <c r="AB31">
        <v>0</v>
      </c>
      <c r="AC31">
        <v>1</v>
      </c>
      <c r="AD31">
        <v>5.7559047619047616</v>
      </c>
      <c r="AF31" t="s">
        <v>7949</v>
      </c>
      <c r="AI31">
        <v>0</v>
      </c>
      <c r="AJ31">
        <v>0</v>
      </c>
      <c r="AK31" t="s">
        <v>19832</v>
      </c>
      <c r="AL31" t="s">
        <v>19832</v>
      </c>
      <c r="AM31" t="s">
        <v>20019</v>
      </c>
    </row>
    <row r="32" spans="1:39" x14ac:dyDescent="0.25">
      <c r="A32" t="s">
        <v>8034</v>
      </c>
      <c r="B32" t="s">
        <v>12171</v>
      </c>
      <c r="C32" t="s">
        <v>4842</v>
      </c>
      <c r="D32">
        <v>16</v>
      </c>
      <c r="E32" t="s">
        <v>4845</v>
      </c>
      <c r="F32">
        <v>7.8</v>
      </c>
      <c r="K32" t="s">
        <v>6860</v>
      </c>
      <c r="L32" t="s">
        <v>6861</v>
      </c>
      <c r="M32" t="s">
        <v>14935</v>
      </c>
      <c r="N32">
        <v>9</v>
      </c>
      <c r="O32" t="s">
        <v>15256</v>
      </c>
      <c r="P32" t="s">
        <v>15687</v>
      </c>
      <c r="Q32">
        <v>4</v>
      </c>
      <c r="R32">
        <v>1</v>
      </c>
      <c r="S32">
        <v>1.74</v>
      </c>
      <c r="T32">
        <v>1.81</v>
      </c>
      <c r="U32">
        <v>352.41</v>
      </c>
      <c r="V32">
        <v>71.58</v>
      </c>
      <c r="W32">
        <v>2.84</v>
      </c>
      <c r="Y32">
        <v>6.63</v>
      </c>
      <c r="Z32">
        <v>2</v>
      </c>
      <c r="AA32" t="s">
        <v>4250</v>
      </c>
      <c r="AB32">
        <v>0</v>
      </c>
      <c r="AC32">
        <v>1</v>
      </c>
      <c r="AD32">
        <v>5.833333333333333</v>
      </c>
      <c r="AF32" t="s">
        <v>7949</v>
      </c>
      <c r="AI32">
        <v>0</v>
      </c>
      <c r="AJ32">
        <v>0</v>
      </c>
      <c r="AK32" t="s">
        <v>19832</v>
      </c>
      <c r="AL32" t="s">
        <v>19832</v>
      </c>
      <c r="AM32" t="s">
        <v>20019</v>
      </c>
    </row>
    <row r="33" spans="1:39" x14ac:dyDescent="0.25">
      <c r="A33" t="s">
        <v>8035</v>
      </c>
      <c r="B33" t="s">
        <v>12171</v>
      </c>
      <c r="C33" t="s">
        <v>4842</v>
      </c>
      <c r="D33">
        <v>17</v>
      </c>
      <c r="E33" t="s">
        <v>4845</v>
      </c>
      <c r="F33">
        <v>7.77</v>
      </c>
      <c r="K33" t="s">
        <v>6860</v>
      </c>
      <c r="L33" t="s">
        <v>6861</v>
      </c>
      <c r="M33" t="s">
        <v>14935</v>
      </c>
      <c r="N33">
        <v>9</v>
      </c>
      <c r="O33" t="s">
        <v>15256</v>
      </c>
      <c r="P33" t="s">
        <v>15688</v>
      </c>
      <c r="Q33">
        <v>4</v>
      </c>
      <c r="R33">
        <v>1</v>
      </c>
      <c r="S33">
        <v>2.2200000000000002</v>
      </c>
      <c r="T33">
        <v>2.2200000000000002</v>
      </c>
      <c r="U33">
        <v>358.45</v>
      </c>
      <c r="V33">
        <v>82.48</v>
      </c>
      <c r="W33">
        <v>3.18</v>
      </c>
      <c r="Y33">
        <v>2.0699999999999998</v>
      </c>
      <c r="Z33">
        <v>2</v>
      </c>
      <c r="AA33" t="s">
        <v>4250</v>
      </c>
      <c r="AB33">
        <v>0</v>
      </c>
      <c r="AC33">
        <v>1</v>
      </c>
      <c r="AD33">
        <v>5.7233333333333327</v>
      </c>
      <c r="AF33" t="s">
        <v>7949</v>
      </c>
      <c r="AI33">
        <v>0</v>
      </c>
      <c r="AJ33">
        <v>0</v>
      </c>
      <c r="AK33" t="s">
        <v>19832</v>
      </c>
      <c r="AL33" t="s">
        <v>19832</v>
      </c>
      <c r="AM33" t="s">
        <v>20019</v>
      </c>
    </row>
    <row r="34" spans="1:39" x14ac:dyDescent="0.25">
      <c r="A34" t="s">
        <v>5821</v>
      </c>
      <c r="B34" t="s">
        <v>12171</v>
      </c>
      <c r="C34" t="s">
        <v>4842</v>
      </c>
      <c r="D34">
        <v>18.5</v>
      </c>
      <c r="E34" t="s">
        <v>4845</v>
      </c>
      <c r="F34">
        <v>7.73</v>
      </c>
      <c r="K34" t="s">
        <v>6860</v>
      </c>
      <c r="L34" t="s">
        <v>6861</v>
      </c>
      <c r="M34" t="s">
        <v>14934</v>
      </c>
      <c r="N34">
        <v>9</v>
      </c>
      <c r="O34" t="s">
        <v>15255</v>
      </c>
      <c r="P34" t="s">
        <v>7547</v>
      </c>
      <c r="Q34">
        <v>7</v>
      </c>
      <c r="R34">
        <v>3</v>
      </c>
      <c r="S34">
        <v>4.6500000000000004</v>
      </c>
      <c r="T34">
        <v>4.67</v>
      </c>
      <c r="U34">
        <v>657.84</v>
      </c>
      <c r="V34">
        <v>123.98</v>
      </c>
      <c r="W34">
        <v>3.46</v>
      </c>
      <c r="X34">
        <v>13.61</v>
      </c>
      <c r="Y34">
        <v>6.88</v>
      </c>
      <c r="Z34">
        <v>4</v>
      </c>
      <c r="AA34" t="s">
        <v>4250</v>
      </c>
      <c r="AB34">
        <v>1</v>
      </c>
      <c r="AC34">
        <v>9</v>
      </c>
      <c r="AD34">
        <v>1.331666666666667</v>
      </c>
      <c r="AF34" t="s">
        <v>7949</v>
      </c>
      <c r="AI34">
        <v>0</v>
      </c>
      <c r="AJ34">
        <v>0</v>
      </c>
      <c r="AK34" t="s">
        <v>7976</v>
      </c>
      <c r="AL34" t="s">
        <v>7976</v>
      </c>
      <c r="AM34" t="s">
        <v>20019</v>
      </c>
    </row>
    <row r="35" spans="1:39" x14ac:dyDescent="0.25">
      <c r="A35" t="s">
        <v>8036</v>
      </c>
      <c r="B35" t="s">
        <v>12171</v>
      </c>
      <c r="C35" t="s">
        <v>4842</v>
      </c>
      <c r="D35">
        <v>19</v>
      </c>
      <c r="E35" t="s">
        <v>4845</v>
      </c>
      <c r="F35">
        <v>7.72</v>
      </c>
      <c r="K35" t="s">
        <v>6860</v>
      </c>
      <c r="M35" t="s">
        <v>14933</v>
      </c>
      <c r="N35">
        <v>8</v>
      </c>
      <c r="O35" t="s">
        <v>15254</v>
      </c>
      <c r="P35" t="s">
        <v>15689</v>
      </c>
      <c r="Q35">
        <v>6</v>
      </c>
      <c r="R35">
        <v>4</v>
      </c>
      <c r="S35">
        <v>6.64</v>
      </c>
      <c r="T35">
        <v>7.55</v>
      </c>
      <c r="U35">
        <v>685.88</v>
      </c>
      <c r="V35">
        <v>124.6</v>
      </c>
      <c r="W35">
        <v>5.2</v>
      </c>
      <c r="X35">
        <v>12.62</v>
      </c>
      <c r="Y35">
        <v>8.24</v>
      </c>
      <c r="Z35">
        <v>3</v>
      </c>
      <c r="AA35" t="s">
        <v>4250</v>
      </c>
      <c r="AB35">
        <v>2</v>
      </c>
      <c r="AC35">
        <v>19</v>
      </c>
      <c r="AD35">
        <v>0.87999999999999989</v>
      </c>
      <c r="AF35" t="s">
        <v>7949</v>
      </c>
      <c r="AI35">
        <v>0</v>
      </c>
      <c r="AJ35">
        <v>0</v>
      </c>
      <c r="AK35" t="s">
        <v>19831</v>
      </c>
      <c r="AL35" t="s">
        <v>19831</v>
      </c>
      <c r="AM35" t="s">
        <v>20019</v>
      </c>
    </row>
    <row r="36" spans="1:39" x14ac:dyDescent="0.25">
      <c r="A36" t="s">
        <v>8037</v>
      </c>
      <c r="B36" t="s">
        <v>12171</v>
      </c>
      <c r="C36" t="s">
        <v>4842</v>
      </c>
      <c r="D36">
        <v>20</v>
      </c>
      <c r="E36" t="s">
        <v>4845</v>
      </c>
      <c r="F36">
        <v>7.7</v>
      </c>
      <c r="K36" t="s">
        <v>6860</v>
      </c>
      <c r="M36" t="s">
        <v>14938</v>
      </c>
      <c r="N36">
        <v>8</v>
      </c>
      <c r="O36" t="s">
        <v>15259</v>
      </c>
      <c r="P36" t="s">
        <v>15690</v>
      </c>
      <c r="Q36">
        <v>5</v>
      </c>
      <c r="R36">
        <v>1</v>
      </c>
      <c r="S36">
        <v>2.09</v>
      </c>
      <c r="T36">
        <v>2.11</v>
      </c>
      <c r="U36">
        <v>422.44</v>
      </c>
      <c r="V36">
        <v>80.81</v>
      </c>
      <c r="W36">
        <v>3.37</v>
      </c>
      <c r="Y36">
        <v>6.1</v>
      </c>
      <c r="Z36">
        <v>3</v>
      </c>
      <c r="AA36" t="s">
        <v>4250</v>
      </c>
      <c r="AB36">
        <v>0</v>
      </c>
      <c r="AC36">
        <v>4</v>
      </c>
      <c r="AD36">
        <v>5.3423333333333334</v>
      </c>
      <c r="AF36" t="s">
        <v>7949</v>
      </c>
      <c r="AI36">
        <v>0</v>
      </c>
      <c r="AJ36">
        <v>0</v>
      </c>
      <c r="AK36" t="s">
        <v>19835</v>
      </c>
      <c r="AL36" t="s">
        <v>19835</v>
      </c>
      <c r="AM36" t="s">
        <v>20019</v>
      </c>
    </row>
    <row r="37" spans="1:39" x14ac:dyDescent="0.25">
      <c r="A37" t="s">
        <v>8038</v>
      </c>
      <c r="B37" t="s">
        <v>12171</v>
      </c>
      <c r="C37" t="s">
        <v>4842</v>
      </c>
      <c r="D37">
        <v>20</v>
      </c>
      <c r="E37" t="s">
        <v>4845</v>
      </c>
      <c r="F37">
        <v>7.7</v>
      </c>
      <c r="K37" t="s">
        <v>6860</v>
      </c>
      <c r="M37" t="s">
        <v>14939</v>
      </c>
      <c r="N37">
        <v>8</v>
      </c>
      <c r="O37" t="s">
        <v>15260</v>
      </c>
      <c r="P37" t="s">
        <v>15691</v>
      </c>
      <c r="Q37">
        <v>6</v>
      </c>
      <c r="R37">
        <v>1</v>
      </c>
      <c r="S37">
        <v>1.58</v>
      </c>
      <c r="T37">
        <v>1.6</v>
      </c>
      <c r="U37">
        <v>445.38</v>
      </c>
      <c r="V37">
        <v>93.7</v>
      </c>
      <c r="W37">
        <v>3.21</v>
      </c>
      <c r="Y37">
        <v>6.06</v>
      </c>
      <c r="Z37">
        <v>3</v>
      </c>
      <c r="AA37" t="s">
        <v>4250</v>
      </c>
      <c r="AB37">
        <v>0</v>
      </c>
      <c r="AC37">
        <v>4</v>
      </c>
      <c r="AD37">
        <v>5.1001428571428571</v>
      </c>
      <c r="AF37" t="s">
        <v>7949</v>
      </c>
      <c r="AI37">
        <v>0</v>
      </c>
      <c r="AJ37">
        <v>0</v>
      </c>
      <c r="AK37" t="s">
        <v>19833</v>
      </c>
      <c r="AL37" t="s">
        <v>19833</v>
      </c>
      <c r="AM37" t="s">
        <v>20019</v>
      </c>
    </row>
    <row r="38" spans="1:39" x14ac:dyDescent="0.25">
      <c r="A38" t="s">
        <v>8039</v>
      </c>
      <c r="B38" t="s">
        <v>12171</v>
      </c>
      <c r="C38" t="s">
        <v>4842</v>
      </c>
      <c r="D38">
        <v>20</v>
      </c>
      <c r="E38" t="s">
        <v>4845</v>
      </c>
      <c r="F38">
        <v>7.7</v>
      </c>
      <c r="K38" t="s">
        <v>6860</v>
      </c>
      <c r="M38" t="s">
        <v>14939</v>
      </c>
      <c r="N38">
        <v>8</v>
      </c>
      <c r="O38" t="s">
        <v>15260</v>
      </c>
      <c r="P38" t="s">
        <v>15692</v>
      </c>
      <c r="Q38">
        <v>5</v>
      </c>
      <c r="R38">
        <v>1</v>
      </c>
      <c r="S38">
        <v>2.09</v>
      </c>
      <c r="T38">
        <v>2.11</v>
      </c>
      <c r="U38">
        <v>422.44</v>
      </c>
      <c r="V38">
        <v>80.81</v>
      </c>
      <c r="W38">
        <v>3.37</v>
      </c>
      <c r="Y38">
        <v>6.1</v>
      </c>
      <c r="Z38">
        <v>3</v>
      </c>
      <c r="AA38" t="s">
        <v>4250</v>
      </c>
      <c r="AB38">
        <v>0</v>
      </c>
      <c r="AC38">
        <v>4</v>
      </c>
      <c r="AD38">
        <v>5.3423333333333334</v>
      </c>
      <c r="AF38" t="s">
        <v>7949</v>
      </c>
      <c r="AI38">
        <v>0</v>
      </c>
      <c r="AJ38">
        <v>0</v>
      </c>
      <c r="AK38" t="s">
        <v>19833</v>
      </c>
      <c r="AL38" t="s">
        <v>19833</v>
      </c>
      <c r="AM38" t="s">
        <v>20019</v>
      </c>
    </row>
    <row r="39" spans="1:39" x14ac:dyDescent="0.25">
      <c r="A39" t="s">
        <v>8040</v>
      </c>
      <c r="B39" t="s">
        <v>12171</v>
      </c>
      <c r="C39" t="s">
        <v>4842</v>
      </c>
      <c r="D39">
        <v>20</v>
      </c>
      <c r="E39" t="s">
        <v>4845</v>
      </c>
      <c r="F39">
        <v>7.7</v>
      </c>
      <c r="K39" t="s">
        <v>6860</v>
      </c>
      <c r="L39" t="s">
        <v>6861</v>
      </c>
      <c r="M39" t="s">
        <v>14936</v>
      </c>
      <c r="N39">
        <v>9</v>
      </c>
      <c r="O39" t="s">
        <v>15257</v>
      </c>
      <c r="P39" t="s">
        <v>15693</v>
      </c>
      <c r="Q39">
        <v>5</v>
      </c>
      <c r="R39">
        <v>2</v>
      </c>
      <c r="S39">
        <v>1.24</v>
      </c>
      <c r="T39">
        <v>1.26</v>
      </c>
      <c r="U39">
        <v>427.45</v>
      </c>
      <c r="V39">
        <v>88.15</v>
      </c>
      <c r="W39">
        <v>2.83</v>
      </c>
      <c r="Y39">
        <v>6.19</v>
      </c>
      <c r="Z39">
        <v>2</v>
      </c>
      <c r="AA39" t="s">
        <v>4250</v>
      </c>
      <c r="AB39">
        <v>0</v>
      </c>
      <c r="AC39">
        <v>7</v>
      </c>
      <c r="AD39">
        <v>5.0182142857142864</v>
      </c>
      <c r="AF39" t="s">
        <v>7949</v>
      </c>
      <c r="AI39">
        <v>0</v>
      </c>
      <c r="AJ39">
        <v>0</v>
      </c>
      <c r="AK39" t="s">
        <v>19833</v>
      </c>
      <c r="AL39" t="s">
        <v>19833</v>
      </c>
      <c r="AM39" t="s">
        <v>20019</v>
      </c>
    </row>
    <row r="40" spans="1:39" x14ac:dyDescent="0.25">
      <c r="A40" t="s">
        <v>8041</v>
      </c>
      <c r="B40" t="s">
        <v>12171</v>
      </c>
      <c r="C40" t="s">
        <v>4842</v>
      </c>
      <c r="D40">
        <v>20</v>
      </c>
      <c r="E40" t="s">
        <v>4845</v>
      </c>
      <c r="F40">
        <v>7.7</v>
      </c>
      <c r="K40" t="s">
        <v>6860</v>
      </c>
      <c r="L40" t="s">
        <v>6861</v>
      </c>
      <c r="M40" t="s">
        <v>14936</v>
      </c>
      <c r="N40">
        <v>9</v>
      </c>
      <c r="O40" t="s">
        <v>15257</v>
      </c>
      <c r="P40" t="s">
        <v>15694</v>
      </c>
      <c r="Q40">
        <v>5</v>
      </c>
      <c r="R40">
        <v>2</v>
      </c>
      <c r="S40">
        <v>0.55000000000000004</v>
      </c>
      <c r="T40">
        <v>0.57999999999999996</v>
      </c>
      <c r="U40">
        <v>399.4</v>
      </c>
      <c r="V40">
        <v>88.15</v>
      </c>
      <c r="W40">
        <v>2.0499999999999998</v>
      </c>
      <c r="Y40">
        <v>6.17</v>
      </c>
      <c r="Z40">
        <v>2</v>
      </c>
      <c r="AA40" t="s">
        <v>4250</v>
      </c>
      <c r="AB40">
        <v>0</v>
      </c>
      <c r="AC40">
        <v>5</v>
      </c>
      <c r="AD40">
        <v>5.2185714285714289</v>
      </c>
      <c r="AF40" t="s">
        <v>7949</v>
      </c>
      <c r="AI40">
        <v>0</v>
      </c>
      <c r="AJ40">
        <v>0</v>
      </c>
      <c r="AK40" t="s">
        <v>19833</v>
      </c>
      <c r="AL40" t="s">
        <v>19833</v>
      </c>
      <c r="AM40" t="s">
        <v>20019</v>
      </c>
    </row>
    <row r="41" spans="1:39" x14ac:dyDescent="0.25">
      <c r="A41" t="s">
        <v>8042</v>
      </c>
      <c r="B41" t="s">
        <v>12171</v>
      </c>
      <c r="C41" t="s">
        <v>4842</v>
      </c>
      <c r="D41">
        <v>24</v>
      </c>
      <c r="E41" t="s">
        <v>4845</v>
      </c>
      <c r="F41">
        <v>7.62</v>
      </c>
      <c r="K41" t="s">
        <v>6860</v>
      </c>
      <c r="M41" t="s">
        <v>14933</v>
      </c>
      <c r="N41">
        <v>8</v>
      </c>
      <c r="O41" t="s">
        <v>15254</v>
      </c>
      <c r="P41" t="s">
        <v>15695</v>
      </c>
      <c r="Q41">
        <v>8</v>
      </c>
      <c r="R41">
        <v>5</v>
      </c>
      <c r="S41">
        <v>2.0099999999999998</v>
      </c>
      <c r="T41">
        <v>4.59</v>
      </c>
      <c r="U41">
        <v>646.76</v>
      </c>
      <c r="V41">
        <v>157.72</v>
      </c>
      <c r="W41">
        <v>2.82</v>
      </c>
      <c r="X41">
        <v>3.44</v>
      </c>
      <c r="Y41">
        <v>8.3000000000000007</v>
      </c>
      <c r="Z41">
        <v>3</v>
      </c>
      <c r="AA41" t="s">
        <v>4250</v>
      </c>
      <c r="AB41">
        <v>1</v>
      </c>
      <c r="AC41">
        <v>17</v>
      </c>
      <c r="AD41">
        <v>2.0499999999999998</v>
      </c>
      <c r="AF41" t="s">
        <v>7951</v>
      </c>
      <c r="AI41">
        <v>0</v>
      </c>
      <c r="AJ41">
        <v>0</v>
      </c>
      <c r="AK41" t="s">
        <v>19831</v>
      </c>
      <c r="AL41" t="s">
        <v>19831</v>
      </c>
      <c r="AM41" t="s">
        <v>20019</v>
      </c>
    </row>
    <row r="42" spans="1:39" x14ac:dyDescent="0.25">
      <c r="A42" t="s">
        <v>8043</v>
      </c>
      <c r="B42" t="s">
        <v>12171</v>
      </c>
      <c r="C42" t="s">
        <v>4842</v>
      </c>
      <c r="D42">
        <v>25</v>
      </c>
      <c r="E42" t="s">
        <v>4845</v>
      </c>
      <c r="F42">
        <v>7.6</v>
      </c>
      <c r="K42" t="s">
        <v>6860</v>
      </c>
      <c r="L42" t="s">
        <v>6861</v>
      </c>
      <c r="M42" t="s">
        <v>14935</v>
      </c>
      <c r="N42">
        <v>9</v>
      </c>
      <c r="O42" t="s">
        <v>15256</v>
      </c>
      <c r="P42" t="s">
        <v>15696</v>
      </c>
      <c r="Q42">
        <v>5</v>
      </c>
      <c r="R42">
        <v>1</v>
      </c>
      <c r="S42">
        <v>1.83</v>
      </c>
      <c r="T42">
        <v>1.84</v>
      </c>
      <c r="U42">
        <v>386.91</v>
      </c>
      <c r="V42">
        <v>71.58</v>
      </c>
      <c r="W42">
        <v>3.66</v>
      </c>
      <c r="Y42">
        <v>5.89</v>
      </c>
      <c r="Z42">
        <v>2</v>
      </c>
      <c r="AA42" t="s">
        <v>4250</v>
      </c>
      <c r="AB42">
        <v>0</v>
      </c>
      <c r="AC42">
        <v>1</v>
      </c>
      <c r="AD42">
        <v>5.6411190476190471</v>
      </c>
      <c r="AF42" t="s">
        <v>7949</v>
      </c>
      <c r="AI42">
        <v>0</v>
      </c>
      <c r="AJ42">
        <v>0</v>
      </c>
      <c r="AK42" t="s">
        <v>19832</v>
      </c>
      <c r="AL42" t="s">
        <v>19832</v>
      </c>
      <c r="AM42" t="s">
        <v>20019</v>
      </c>
    </row>
    <row r="43" spans="1:39" x14ac:dyDescent="0.25">
      <c r="A43" t="s">
        <v>8044</v>
      </c>
      <c r="B43" t="s">
        <v>12171</v>
      </c>
      <c r="C43" t="s">
        <v>4842</v>
      </c>
      <c r="D43">
        <v>27</v>
      </c>
      <c r="E43" t="s">
        <v>4845</v>
      </c>
      <c r="F43">
        <v>7.57</v>
      </c>
      <c r="K43" t="s">
        <v>6860</v>
      </c>
      <c r="L43" t="s">
        <v>6861</v>
      </c>
      <c r="M43" t="s">
        <v>14936</v>
      </c>
      <c r="N43">
        <v>9</v>
      </c>
      <c r="O43" t="s">
        <v>15257</v>
      </c>
      <c r="P43" t="s">
        <v>15697</v>
      </c>
      <c r="Q43">
        <v>5</v>
      </c>
      <c r="R43">
        <v>1</v>
      </c>
      <c r="S43">
        <v>1.56</v>
      </c>
      <c r="T43">
        <v>1.58</v>
      </c>
      <c r="U43">
        <v>426.4</v>
      </c>
      <c r="V43">
        <v>80.81</v>
      </c>
      <c r="W43">
        <v>3.52</v>
      </c>
      <c r="Y43">
        <v>6.08</v>
      </c>
      <c r="Z43">
        <v>3</v>
      </c>
      <c r="AA43" t="s">
        <v>4250</v>
      </c>
      <c r="AB43">
        <v>0</v>
      </c>
      <c r="AC43">
        <v>5</v>
      </c>
      <c r="AD43">
        <v>5.3590476190476188</v>
      </c>
      <c r="AF43" t="s">
        <v>7949</v>
      </c>
      <c r="AI43">
        <v>0</v>
      </c>
      <c r="AJ43">
        <v>0</v>
      </c>
      <c r="AK43" t="s">
        <v>19833</v>
      </c>
      <c r="AL43" t="s">
        <v>19833</v>
      </c>
      <c r="AM43" t="s">
        <v>20019</v>
      </c>
    </row>
    <row r="44" spans="1:39" x14ac:dyDescent="0.25">
      <c r="A44" t="s">
        <v>8045</v>
      </c>
      <c r="B44" t="s">
        <v>12171</v>
      </c>
      <c r="C44" t="s">
        <v>4842</v>
      </c>
      <c r="D44">
        <v>27</v>
      </c>
      <c r="E44" t="s">
        <v>4845</v>
      </c>
      <c r="F44">
        <v>7.57</v>
      </c>
      <c r="K44" t="s">
        <v>6860</v>
      </c>
      <c r="L44" t="s">
        <v>6861</v>
      </c>
      <c r="M44" t="s">
        <v>14935</v>
      </c>
      <c r="N44">
        <v>9</v>
      </c>
      <c r="O44" t="s">
        <v>15256</v>
      </c>
      <c r="P44" t="s">
        <v>15698</v>
      </c>
      <c r="Q44">
        <v>5</v>
      </c>
      <c r="R44">
        <v>1</v>
      </c>
      <c r="S44">
        <v>0.78</v>
      </c>
      <c r="T44">
        <v>0.85</v>
      </c>
      <c r="U44">
        <v>335.41</v>
      </c>
      <c r="V44">
        <v>84.47</v>
      </c>
      <c r="W44">
        <v>2.1</v>
      </c>
      <c r="Y44">
        <v>6.69</v>
      </c>
      <c r="Z44">
        <v>2</v>
      </c>
      <c r="AA44" t="s">
        <v>4250</v>
      </c>
      <c r="AB44">
        <v>0</v>
      </c>
      <c r="AC44">
        <v>1</v>
      </c>
      <c r="AD44">
        <v>5.833333333333333</v>
      </c>
      <c r="AF44" t="s">
        <v>7949</v>
      </c>
      <c r="AI44">
        <v>0</v>
      </c>
      <c r="AJ44">
        <v>0</v>
      </c>
      <c r="AK44" t="s">
        <v>19832</v>
      </c>
      <c r="AL44" t="s">
        <v>19832</v>
      </c>
      <c r="AM44" t="s">
        <v>20019</v>
      </c>
    </row>
    <row r="45" spans="1:39" x14ac:dyDescent="0.25">
      <c r="A45" t="s">
        <v>8046</v>
      </c>
      <c r="B45" t="s">
        <v>12171</v>
      </c>
      <c r="C45" t="s">
        <v>4842</v>
      </c>
      <c r="D45">
        <v>30</v>
      </c>
      <c r="E45" t="s">
        <v>4845</v>
      </c>
      <c r="F45">
        <v>7.52</v>
      </c>
      <c r="K45" t="s">
        <v>6860</v>
      </c>
      <c r="L45" t="s">
        <v>6861</v>
      </c>
      <c r="M45" t="s">
        <v>14936</v>
      </c>
      <c r="N45">
        <v>9</v>
      </c>
      <c r="O45" t="s">
        <v>15257</v>
      </c>
      <c r="P45" t="s">
        <v>15699</v>
      </c>
      <c r="Q45">
        <v>5</v>
      </c>
      <c r="R45">
        <v>1</v>
      </c>
      <c r="S45">
        <v>1.99</v>
      </c>
      <c r="T45">
        <v>2</v>
      </c>
      <c r="U45">
        <v>443.37</v>
      </c>
      <c r="V45">
        <v>77.150000000000006</v>
      </c>
      <c r="W45">
        <v>3.41</v>
      </c>
      <c r="Y45">
        <v>5.99</v>
      </c>
      <c r="Z45">
        <v>2</v>
      </c>
      <c r="AA45" t="s">
        <v>4250</v>
      </c>
      <c r="AB45">
        <v>0</v>
      </c>
      <c r="AC45">
        <v>7</v>
      </c>
      <c r="AD45">
        <v>5.2378333333333336</v>
      </c>
      <c r="AF45" t="s">
        <v>7949</v>
      </c>
      <c r="AI45">
        <v>0</v>
      </c>
      <c r="AJ45">
        <v>0</v>
      </c>
      <c r="AK45" t="s">
        <v>19833</v>
      </c>
      <c r="AL45" t="s">
        <v>19833</v>
      </c>
      <c r="AM45" t="s">
        <v>20019</v>
      </c>
    </row>
    <row r="46" spans="1:39" x14ac:dyDescent="0.25">
      <c r="A46" t="s">
        <v>8047</v>
      </c>
      <c r="B46" t="s">
        <v>12171</v>
      </c>
      <c r="C46" t="s">
        <v>4842</v>
      </c>
      <c r="D46">
        <v>30</v>
      </c>
      <c r="E46" t="s">
        <v>4845</v>
      </c>
      <c r="F46">
        <v>7.52</v>
      </c>
      <c r="K46" t="s">
        <v>6860</v>
      </c>
      <c r="M46" t="s">
        <v>14937</v>
      </c>
      <c r="N46">
        <v>8</v>
      </c>
      <c r="O46" t="s">
        <v>15258</v>
      </c>
      <c r="P46" t="s">
        <v>15700</v>
      </c>
      <c r="Q46">
        <v>6</v>
      </c>
      <c r="R46">
        <v>1</v>
      </c>
      <c r="S46">
        <v>0.73</v>
      </c>
      <c r="T46">
        <v>0.78</v>
      </c>
      <c r="U46">
        <v>422.49</v>
      </c>
      <c r="V46">
        <v>88.65</v>
      </c>
      <c r="W46">
        <v>3.57</v>
      </c>
      <c r="Y46">
        <v>6.4</v>
      </c>
      <c r="Z46">
        <v>3</v>
      </c>
      <c r="AA46" t="s">
        <v>4250</v>
      </c>
      <c r="AB46">
        <v>0</v>
      </c>
      <c r="AC46">
        <v>5</v>
      </c>
      <c r="AD46">
        <v>5.3869761904761901</v>
      </c>
      <c r="AF46" t="s">
        <v>7949</v>
      </c>
      <c r="AI46">
        <v>0</v>
      </c>
      <c r="AJ46">
        <v>0</v>
      </c>
      <c r="AK46" t="s">
        <v>19834</v>
      </c>
      <c r="AL46" t="s">
        <v>19834</v>
      </c>
      <c r="AM46" t="s">
        <v>20019</v>
      </c>
    </row>
    <row r="47" spans="1:39" x14ac:dyDescent="0.25">
      <c r="A47" t="s">
        <v>8048</v>
      </c>
      <c r="B47" t="s">
        <v>12171</v>
      </c>
      <c r="C47" t="s">
        <v>4842</v>
      </c>
      <c r="D47">
        <v>30</v>
      </c>
      <c r="E47" t="s">
        <v>4845</v>
      </c>
      <c r="F47">
        <v>7.52</v>
      </c>
      <c r="K47" t="s">
        <v>6860</v>
      </c>
      <c r="L47" t="s">
        <v>6861</v>
      </c>
      <c r="M47" t="s">
        <v>14935</v>
      </c>
      <c r="N47">
        <v>9</v>
      </c>
      <c r="O47" t="s">
        <v>15256</v>
      </c>
      <c r="P47" t="s">
        <v>15701</v>
      </c>
      <c r="Q47">
        <v>5</v>
      </c>
      <c r="R47">
        <v>1</v>
      </c>
      <c r="S47">
        <v>1.49</v>
      </c>
      <c r="T47">
        <v>1.49</v>
      </c>
      <c r="U47">
        <v>370.84</v>
      </c>
      <c r="V47">
        <v>80.81</v>
      </c>
      <c r="W47">
        <v>2.95</v>
      </c>
      <c r="Y47">
        <v>4.2699999999999996</v>
      </c>
      <c r="Z47">
        <v>2</v>
      </c>
      <c r="AA47" t="s">
        <v>4250</v>
      </c>
      <c r="AB47">
        <v>0</v>
      </c>
      <c r="AC47">
        <v>1</v>
      </c>
      <c r="AD47">
        <v>5.7559047619047616</v>
      </c>
      <c r="AF47" t="s">
        <v>7949</v>
      </c>
      <c r="AI47">
        <v>0</v>
      </c>
      <c r="AJ47">
        <v>0</v>
      </c>
      <c r="AK47" t="s">
        <v>19832</v>
      </c>
      <c r="AL47" t="s">
        <v>19832</v>
      </c>
      <c r="AM47" t="s">
        <v>20019</v>
      </c>
    </row>
    <row r="48" spans="1:39" x14ac:dyDescent="0.25">
      <c r="A48" t="s">
        <v>8049</v>
      </c>
      <c r="B48" t="s">
        <v>12171</v>
      </c>
      <c r="C48" t="s">
        <v>4842</v>
      </c>
      <c r="D48">
        <v>30</v>
      </c>
      <c r="E48" t="s">
        <v>4845</v>
      </c>
      <c r="F48">
        <v>7.52</v>
      </c>
      <c r="K48" t="s">
        <v>6860</v>
      </c>
      <c r="L48" t="s">
        <v>6861</v>
      </c>
      <c r="M48" t="s">
        <v>14936</v>
      </c>
      <c r="N48">
        <v>9</v>
      </c>
      <c r="O48" t="s">
        <v>15257</v>
      </c>
      <c r="P48" t="s">
        <v>15702</v>
      </c>
      <c r="Q48">
        <v>5</v>
      </c>
      <c r="R48">
        <v>1</v>
      </c>
      <c r="S48">
        <v>1.94</v>
      </c>
      <c r="T48">
        <v>1.96</v>
      </c>
      <c r="U48">
        <v>431.41</v>
      </c>
      <c r="V48">
        <v>77.150000000000006</v>
      </c>
      <c r="W48">
        <v>2.76</v>
      </c>
      <c r="Y48">
        <v>5.94</v>
      </c>
      <c r="Z48">
        <v>2</v>
      </c>
      <c r="AA48" t="s">
        <v>4250</v>
      </c>
      <c r="AB48">
        <v>0</v>
      </c>
      <c r="AC48">
        <v>5</v>
      </c>
      <c r="AD48">
        <v>5.3232619047619041</v>
      </c>
      <c r="AF48" t="s">
        <v>7949</v>
      </c>
      <c r="AI48">
        <v>0</v>
      </c>
      <c r="AJ48">
        <v>0</v>
      </c>
      <c r="AK48" t="s">
        <v>19833</v>
      </c>
      <c r="AL48" t="s">
        <v>19833</v>
      </c>
      <c r="AM48" t="s">
        <v>20019</v>
      </c>
    </row>
    <row r="49" spans="1:39" x14ac:dyDescent="0.25">
      <c r="A49" t="s">
        <v>8050</v>
      </c>
      <c r="B49" t="s">
        <v>12171</v>
      </c>
      <c r="C49" t="s">
        <v>4842</v>
      </c>
      <c r="D49">
        <v>30</v>
      </c>
      <c r="E49" t="s">
        <v>4845</v>
      </c>
      <c r="F49">
        <v>7.52</v>
      </c>
      <c r="K49" t="s">
        <v>6860</v>
      </c>
      <c r="L49" t="s">
        <v>6861</v>
      </c>
      <c r="M49" t="s">
        <v>14936</v>
      </c>
      <c r="N49">
        <v>9</v>
      </c>
      <c r="O49" t="s">
        <v>15257</v>
      </c>
      <c r="P49" t="s">
        <v>15703</v>
      </c>
      <c r="Q49">
        <v>5</v>
      </c>
      <c r="R49">
        <v>1</v>
      </c>
      <c r="S49">
        <v>1.33</v>
      </c>
      <c r="T49">
        <v>1.35</v>
      </c>
      <c r="U49">
        <v>417.39</v>
      </c>
      <c r="V49">
        <v>77.150000000000006</v>
      </c>
      <c r="W49">
        <v>2.46</v>
      </c>
      <c r="Y49">
        <v>6.1</v>
      </c>
      <c r="Z49">
        <v>2</v>
      </c>
      <c r="AA49" t="s">
        <v>4250</v>
      </c>
      <c r="AB49">
        <v>0</v>
      </c>
      <c r="AC49">
        <v>5</v>
      </c>
      <c r="AD49">
        <v>5.4234047619047621</v>
      </c>
      <c r="AF49" t="s">
        <v>7949</v>
      </c>
      <c r="AI49">
        <v>0</v>
      </c>
      <c r="AJ49">
        <v>0</v>
      </c>
      <c r="AK49" t="s">
        <v>19833</v>
      </c>
      <c r="AL49" t="s">
        <v>19833</v>
      </c>
      <c r="AM49" t="s">
        <v>20019</v>
      </c>
    </row>
    <row r="50" spans="1:39" x14ac:dyDescent="0.25">
      <c r="A50" t="s">
        <v>5651</v>
      </c>
      <c r="B50" t="s">
        <v>12171</v>
      </c>
      <c r="C50" t="s">
        <v>4842</v>
      </c>
      <c r="D50">
        <v>30</v>
      </c>
      <c r="E50" t="s">
        <v>4845</v>
      </c>
      <c r="F50">
        <v>7.52</v>
      </c>
      <c r="K50" t="s">
        <v>6860</v>
      </c>
      <c r="L50" t="s">
        <v>6861</v>
      </c>
      <c r="M50" t="s">
        <v>14940</v>
      </c>
      <c r="N50">
        <v>9</v>
      </c>
      <c r="O50" t="s">
        <v>15261</v>
      </c>
      <c r="P50" t="s">
        <v>7377</v>
      </c>
      <c r="Q50">
        <v>4</v>
      </c>
      <c r="R50">
        <v>1</v>
      </c>
      <c r="S50">
        <v>3.86</v>
      </c>
      <c r="T50">
        <v>3.88</v>
      </c>
      <c r="U50">
        <v>340.39</v>
      </c>
      <c r="V50">
        <v>55.21</v>
      </c>
      <c r="W50">
        <v>4.55</v>
      </c>
      <c r="X50">
        <v>10.17</v>
      </c>
      <c r="Y50">
        <v>5.99</v>
      </c>
      <c r="Z50">
        <v>5</v>
      </c>
      <c r="AA50" t="s">
        <v>4250</v>
      </c>
      <c r="AB50">
        <v>0</v>
      </c>
      <c r="AC50">
        <v>3</v>
      </c>
      <c r="AD50">
        <v>4.4633333333333329</v>
      </c>
      <c r="AF50" t="s">
        <v>7949</v>
      </c>
      <c r="AI50">
        <v>0</v>
      </c>
      <c r="AJ50">
        <v>0</v>
      </c>
      <c r="AK50" t="s">
        <v>7990</v>
      </c>
      <c r="AL50" t="s">
        <v>7990</v>
      </c>
      <c r="AM50" t="s">
        <v>20019</v>
      </c>
    </row>
    <row r="51" spans="1:39" x14ac:dyDescent="0.25">
      <c r="A51" t="s">
        <v>5651</v>
      </c>
      <c r="B51" t="s">
        <v>12171</v>
      </c>
      <c r="C51" t="s">
        <v>4842</v>
      </c>
      <c r="D51">
        <v>30</v>
      </c>
      <c r="E51" t="s">
        <v>4845</v>
      </c>
      <c r="F51">
        <v>7.52</v>
      </c>
      <c r="K51" t="s">
        <v>6860</v>
      </c>
      <c r="L51" t="s">
        <v>6861</v>
      </c>
      <c r="M51" t="s">
        <v>14941</v>
      </c>
      <c r="N51">
        <v>9</v>
      </c>
      <c r="O51" t="s">
        <v>15262</v>
      </c>
      <c r="P51" t="s">
        <v>7377</v>
      </c>
      <c r="Q51">
        <v>4</v>
      </c>
      <c r="R51">
        <v>1</v>
      </c>
      <c r="S51">
        <v>3.86</v>
      </c>
      <c r="T51">
        <v>3.88</v>
      </c>
      <c r="U51">
        <v>340.39</v>
      </c>
      <c r="V51">
        <v>55.21</v>
      </c>
      <c r="W51">
        <v>4.55</v>
      </c>
      <c r="X51">
        <v>10.17</v>
      </c>
      <c r="Y51">
        <v>5.99</v>
      </c>
      <c r="Z51">
        <v>5</v>
      </c>
      <c r="AA51" t="s">
        <v>4250</v>
      </c>
      <c r="AB51">
        <v>0</v>
      </c>
      <c r="AC51">
        <v>3</v>
      </c>
      <c r="AD51">
        <v>4.4633333333333329</v>
      </c>
      <c r="AF51" t="s">
        <v>7949</v>
      </c>
      <c r="AI51">
        <v>0</v>
      </c>
      <c r="AJ51">
        <v>0</v>
      </c>
      <c r="AK51" t="s">
        <v>7990</v>
      </c>
      <c r="AL51" t="s">
        <v>7990</v>
      </c>
      <c r="AM51" t="s">
        <v>20019</v>
      </c>
    </row>
    <row r="52" spans="1:39" x14ac:dyDescent="0.25">
      <c r="A52" t="s">
        <v>8051</v>
      </c>
      <c r="B52" t="s">
        <v>12171</v>
      </c>
      <c r="C52" t="s">
        <v>4842</v>
      </c>
      <c r="D52">
        <v>36</v>
      </c>
      <c r="E52" t="s">
        <v>4845</v>
      </c>
      <c r="F52">
        <v>7.44</v>
      </c>
      <c r="K52" t="s">
        <v>6860</v>
      </c>
      <c r="L52" t="s">
        <v>6861</v>
      </c>
      <c r="M52" t="s">
        <v>14935</v>
      </c>
      <c r="N52">
        <v>9</v>
      </c>
      <c r="O52" t="s">
        <v>15256</v>
      </c>
      <c r="P52" t="s">
        <v>15704</v>
      </c>
      <c r="Q52">
        <v>5</v>
      </c>
      <c r="R52">
        <v>1</v>
      </c>
      <c r="S52">
        <v>1.47</v>
      </c>
      <c r="T52">
        <v>1.47</v>
      </c>
      <c r="U52">
        <v>360.42</v>
      </c>
      <c r="V52">
        <v>91.71</v>
      </c>
      <c r="W52">
        <v>2.77</v>
      </c>
      <c r="Y52">
        <v>0.9</v>
      </c>
      <c r="Z52">
        <v>2</v>
      </c>
      <c r="AA52" t="s">
        <v>4250</v>
      </c>
      <c r="AB52">
        <v>0</v>
      </c>
      <c r="AC52">
        <v>1</v>
      </c>
      <c r="AD52">
        <v>5.7733333333333334</v>
      </c>
      <c r="AF52" t="s">
        <v>7949</v>
      </c>
      <c r="AI52">
        <v>0</v>
      </c>
      <c r="AJ52">
        <v>0</v>
      </c>
      <c r="AK52" t="s">
        <v>19832</v>
      </c>
      <c r="AL52" t="s">
        <v>19832</v>
      </c>
      <c r="AM52" t="s">
        <v>20019</v>
      </c>
    </row>
    <row r="53" spans="1:39" x14ac:dyDescent="0.25">
      <c r="A53" t="s">
        <v>5591</v>
      </c>
      <c r="B53" t="s">
        <v>12171</v>
      </c>
      <c r="C53" t="s">
        <v>4842</v>
      </c>
      <c r="D53">
        <v>37</v>
      </c>
      <c r="E53" t="s">
        <v>4845</v>
      </c>
      <c r="F53">
        <v>7.43</v>
      </c>
      <c r="K53" t="s">
        <v>6860</v>
      </c>
      <c r="L53" t="s">
        <v>6861</v>
      </c>
      <c r="M53" t="s">
        <v>14940</v>
      </c>
      <c r="N53">
        <v>9</v>
      </c>
      <c r="O53" t="s">
        <v>15261</v>
      </c>
      <c r="P53" t="s">
        <v>7317</v>
      </c>
      <c r="Q53">
        <v>3</v>
      </c>
      <c r="R53">
        <v>1</v>
      </c>
      <c r="S53">
        <v>3.97</v>
      </c>
      <c r="T53">
        <v>3.97</v>
      </c>
      <c r="U53">
        <v>346.34</v>
      </c>
      <c r="V53">
        <v>45.98</v>
      </c>
      <c r="W53">
        <v>4.82</v>
      </c>
      <c r="X53">
        <v>9.2799999999999994</v>
      </c>
      <c r="Y53">
        <v>4.9000000000000004</v>
      </c>
      <c r="Z53">
        <v>5</v>
      </c>
      <c r="AA53" t="s">
        <v>4250</v>
      </c>
      <c r="AB53">
        <v>0</v>
      </c>
      <c r="AC53">
        <v>2</v>
      </c>
      <c r="AD53">
        <v>4.3633333333333333</v>
      </c>
      <c r="AF53" t="s">
        <v>7949</v>
      </c>
      <c r="AI53">
        <v>0</v>
      </c>
      <c r="AJ53">
        <v>0</v>
      </c>
      <c r="AK53" t="s">
        <v>7990</v>
      </c>
      <c r="AL53" t="s">
        <v>7990</v>
      </c>
      <c r="AM53" t="s">
        <v>20019</v>
      </c>
    </row>
    <row r="54" spans="1:39" x14ac:dyDescent="0.25">
      <c r="A54" t="s">
        <v>5591</v>
      </c>
      <c r="B54" t="s">
        <v>12171</v>
      </c>
      <c r="C54" t="s">
        <v>4842</v>
      </c>
      <c r="D54">
        <v>37</v>
      </c>
      <c r="E54" t="s">
        <v>4845</v>
      </c>
      <c r="F54">
        <v>7.43</v>
      </c>
      <c r="K54" t="s">
        <v>6860</v>
      </c>
      <c r="L54" t="s">
        <v>6861</v>
      </c>
      <c r="M54" t="s">
        <v>14941</v>
      </c>
      <c r="N54">
        <v>9</v>
      </c>
      <c r="O54" t="s">
        <v>15262</v>
      </c>
      <c r="P54" t="s">
        <v>7317</v>
      </c>
      <c r="Q54">
        <v>3</v>
      </c>
      <c r="R54">
        <v>1</v>
      </c>
      <c r="S54">
        <v>3.97</v>
      </c>
      <c r="T54">
        <v>3.97</v>
      </c>
      <c r="U54">
        <v>346.34</v>
      </c>
      <c r="V54">
        <v>45.98</v>
      </c>
      <c r="W54">
        <v>4.82</v>
      </c>
      <c r="X54">
        <v>9.2799999999999994</v>
      </c>
      <c r="Y54">
        <v>4.9000000000000004</v>
      </c>
      <c r="Z54">
        <v>5</v>
      </c>
      <c r="AA54" t="s">
        <v>4250</v>
      </c>
      <c r="AB54">
        <v>0</v>
      </c>
      <c r="AC54">
        <v>2</v>
      </c>
      <c r="AD54">
        <v>4.3633333333333333</v>
      </c>
      <c r="AF54" t="s">
        <v>7949</v>
      </c>
      <c r="AI54">
        <v>0</v>
      </c>
      <c r="AJ54">
        <v>0</v>
      </c>
      <c r="AK54" t="s">
        <v>7990</v>
      </c>
      <c r="AL54" t="s">
        <v>7990</v>
      </c>
      <c r="AM54" t="s">
        <v>20019</v>
      </c>
    </row>
    <row r="55" spans="1:39" x14ac:dyDescent="0.25">
      <c r="A55" t="s">
        <v>8052</v>
      </c>
      <c r="B55" t="s">
        <v>12171</v>
      </c>
      <c r="C55" t="s">
        <v>4842</v>
      </c>
      <c r="D55">
        <v>40</v>
      </c>
      <c r="E55" t="s">
        <v>4845</v>
      </c>
      <c r="F55">
        <v>7.4</v>
      </c>
      <c r="K55" t="s">
        <v>6860</v>
      </c>
      <c r="L55" t="s">
        <v>6861</v>
      </c>
      <c r="M55" t="s">
        <v>14936</v>
      </c>
      <c r="N55">
        <v>9</v>
      </c>
      <c r="O55" t="s">
        <v>15257</v>
      </c>
      <c r="P55" t="s">
        <v>15705</v>
      </c>
      <c r="Q55">
        <v>5</v>
      </c>
      <c r="R55">
        <v>1</v>
      </c>
      <c r="S55">
        <v>1.79</v>
      </c>
      <c r="T55">
        <v>1.81</v>
      </c>
      <c r="U55">
        <v>425.38</v>
      </c>
      <c r="V55">
        <v>77.150000000000006</v>
      </c>
      <c r="W55">
        <v>3.2</v>
      </c>
      <c r="Y55">
        <v>6.01</v>
      </c>
      <c r="Z55">
        <v>2</v>
      </c>
      <c r="AA55" t="s">
        <v>4250</v>
      </c>
      <c r="AB55">
        <v>0</v>
      </c>
      <c r="AC55">
        <v>8</v>
      </c>
      <c r="AD55">
        <v>5.3663333333333334</v>
      </c>
      <c r="AF55" t="s">
        <v>7949</v>
      </c>
      <c r="AI55">
        <v>0</v>
      </c>
      <c r="AJ55">
        <v>0</v>
      </c>
      <c r="AK55" t="s">
        <v>19833</v>
      </c>
      <c r="AL55" t="s">
        <v>19833</v>
      </c>
      <c r="AM55" t="s">
        <v>20019</v>
      </c>
    </row>
    <row r="56" spans="1:39" x14ac:dyDescent="0.25">
      <c r="A56" t="s">
        <v>8053</v>
      </c>
      <c r="B56" t="s">
        <v>12171</v>
      </c>
      <c r="C56" t="s">
        <v>4842</v>
      </c>
      <c r="D56">
        <v>40</v>
      </c>
      <c r="E56" t="s">
        <v>4845</v>
      </c>
      <c r="F56">
        <v>7.4</v>
      </c>
      <c r="K56" t="s">
        <v>6860</v>
      </c>
      <c r="M56" t="s">
        <v>14938</v>
      </c>
      <c r="N56">
        <v>8</v>
      </c>
      <c r="O56" t="s">
        <v>15259</v>
      </c>
      <c r="P56" t="s">
        <v>15706</v>
      </c>
      <c r="Q56">
        <v>6</v>
      </c>
      <c r="R56">
        <v>1</v>
      </c>
      <c r="S56">
        <v>1.1299999999999999</v>
      </c>
      <c r="T56">
        <v>1.1599999999999999</v>
      </c>
      <c r="U56">
        <v>405.43</v>
      </c>
      <c r="V56">
        <v>93.7</v>
      </c>
      <c r="W56">
        <v>2.63</v>
      </c>
      <c r="Y56">
        <v>6.14</v>
      </c>
      <c r="Z56">
        <v>3</v>
      </c>
      <c r="AA56" t="s">
        <v>4250</v>
      </c>
      <c r="AB56">
        <v>0</v>
      </c>
      <c r="AC56">
        <v>4</v>
      </c>
      <c r="AD56">
        <v>5.3855000000000004</v>
      </c>
      <c r="AF56" t="s">
        <v>7949</v>
      </c>
      <c r="AI56">
        <v>0</v>
      </c>
      <c r="AJ56">
        <v>0</v>
      </c>
      <c r="AK56" t="s">
        <v>19835</v>
      </c>
      <c r="AL56" t="s">
        <v>19835</v>
      </c>
      <c r="AM56" t="s">
        <v>20019</v>
      </c>
    </row>
    <row r="57" spans="1:39" x14ac:dyDescent="0.25">
      <c r="A57" t="s">
        <v>8054</v>
      </c>
      <c r="B57" t="s">
        <v>12171</v>
      </c>
      <c r="C57" t="s">
        <v>4842</v>
      </c>
      <c r="D57">
        <v>40</v>
      </c>
      <c r="E57" t="s">
        <v>4845</v>
      </c>
      <c r="F57">
        <v>7.4</v>
      </c>
      <c r="K57" t="s">
        <v>6860</v>
      </c>
      <c r="L57" t="s">
        <v>6861</v>
      </c>
      <c r="M57" t="s">
        <v>14936</v>
      </c>
      <c r="N57">
        <v>9</v>
      </c>
      <c r="O57" t="s">
        <v>15257</v>
      </c>
      <c r="P57" t="s">
        <v>15707</v>
      </c>
      <c r="Q57">
        <v>4</v>
      </c>
      <c r="R57">
        <v>1</v>
      </c>
      <c r="S57">
        <v>1.8</v>
      </c>
      <c r="T57">
        <v>1.83</v>
      </c>
      <c r="U57">
        <v>403.4</v>
      </c>
      <c r="V57">
        <v>67.92</v>
      </c>
      <c r="W57">
        <v>3.69</v>
      </c>
      <c r="Y57">
        <v>6.28</v>
      </c>
      <c r="Z57">
        <v>2</v>
      </c>
      <c r="AA57" t="s">
        <v>4250</v>
      </c>
      <c r="AB57">
        <v>0</v>
      </c>
      <c r="AC57">
        <v>7</v>
      </c>
      <c r="AD57">
        <v>5.5233333333333334</v>
      </c>
      <c r="AF57" t="s">
        <v>7949</v>
      </c>
      <c r="AI57">
        <v>0</v>
      </c>
      <c r="AJ57">
        <v>0</v>
      </c>
      <c r="AK57" t="s">
        <v>19833</v>
      </c>
      <c r="AL57" t="s">
        <v>19833</v>
      </c>
      <c r="AM57" t="s">
        <v>20019</v>
      </c>
    </row>
    <row r="58" spans="1:39" x14ac:dyDescent="0.25">
      <c r="A58" t="s">
        <v>8055</v>
      </c>
      <c r="B58" t="s">
        <v>12171</v>
      </c>
      <c r="C58" t="s">
        <v>4842</v>
      </c>
      <c r="D58">
        <v>40</v>
      </c>
      <c r="E58" t="s">
        <v>4845</v>
      </c>
      <c r="F58">
        <v>7.4</v>
      </c>
      <c r="K58" t="s">
        <v>6860</v>
      </c>
      <c r="L58" t="s">
        <v>6861</v>
      </c>
      <c r="M58" t="s">
        <v>14936</v>
      </c>
      <c r="N58">
        <v>9</v>
      </c>
      <c r="O58" t="s">
        <v>15257</v>
      </c>
      <c r="P58" t="s">
        <v>15708</v>
      </c>
      <c r="Q58">
        <v>5</v>
      </c>
      <c r="R58">
        <v>1</v>
      </c>
      <c r="S58">
        <v>1.03</v>
      </c>
      <c r="T58">
        <v>1.06</v>
      </c>
      <c r="U58">
        <v>401.41</v>
      </c>
      <c r="V58">
        <v>77.150000000000006</v>
      </c>
      <c r="W58">
        <v>2.98</v>
      </c>
      <c r="Y58">
        <v>6.26</v>
      </c>
      <c r="Z58">
        <v>2</v>
      </c>
      <c r="AA58" t="s">
        <v>4250</v>
      </c>
      <c r="AB58">
        <v>0</v>
      </c>
      <c r="AC58">
        <v>7</v>
      </c>
      <c r="AD58">
        <v>5.5375476190476176</v>
      </c>
      <c r="AF58" t="s">
        <v>7949</v>
      </c>
      <c r="AI58">
        <v>0</v>
      </c>
      <c r="AJ58">
        <v>0</v>
      </c>
      <c r="AK58" t="s">
        <v>19833</v>
      </c>
      <c r="AL58" t="s">
        <v>19833</v>
      </c>
      <c r="AM58" t="s">
        <v>20019</v>
      </c>
    </row>
    <row r="59" spans="1:39" x14ac:dyDescent="0.25">
      <c r="A59" t="s">
        <v>8056</v>
      </c>
      <c r="B59" t="s">
        <v>12171</v>
      </c>
      <c r="C59" t="s">
        <v>4842</v>
      </c>
      <c r="D59">
        <v>40</v>
      </c>
      <c r="E59" t="s">
        <v>4845</v>
      </c>
      <c r="F59">
        <v>7.4</v>
      </c>
      <c r="K59" t="s">
        <v>6860</v>
      </c>
      <c r="L59" t="s">
        <v>6861</v>
      </c>
      <c r="M59" t="s">
        <v>14936</v>
      </c>
      <c r="N59">
        <v>9</v>
      </c>
      <c r="O59" t="s">
        <v>15257</v>
      </c>
      <c r="P59" t="s">
        <v>15709</v>
      </c>
      <c r="Q59">
        <v>5</v>
      </c>
      <c r="R59">
        <v>1</v>
      </c>
      <c r="S59">
        <v>1.24</v>
      </c>
      <c r="T59">
        <v>1.27</v>
      </c>
      <c r="U59">
        <v>415.44</v>
      </c>
      <c r="V59">
        <v>77.150000000000006</v>
      </c>
      <c r="W59">
        <v>3.37</v>
      </c>
      <c r="Y59">
        <v>6.29</v>
      </c>
      <c r="Z59">
        <v>2</v>
      </c>
      <c r="AA59" t="s">
        <v>4250</v>
      </c>
      <c r="AB59">
        <v>0</v>
      </c>
      <c r="AC59">
        <v>8</v>
      </c>
      <c r="AD59">
        <v>5.4373333333333331</v>
      </c>
      <c r="AF59" t="s">
        <v>7949</v>
      </c>
      <c r="AI59">
        <v>0</v>
      </c>
      <c r="AJ59">
        <v>0</v>
      </c>
      <c r="AK59" t="s">
        <v>19833</v>
      </c>
      <c r="AL59" t="s">
        <v>19833</v>
      </c>
      <c r="AM59" t="s">
        <v>20019</v>
      </c>
    </row>
    <row r="60" spans="1:39" x14ac:dyDescent="0.25">
      <c r="A60" t="s">
        <v>6016</v>
      </c>
      <c r="B60" t="s">
        <v>12171</v>
      </c>
      <c r="C60" t="s">
        <v>4842</v>
      </c>
      <c r="D60">
        <v>43</v>
      </c>
      <c r="E60" t="s">
        <v>4845</v>
      </c>
      <c r="F60">
        <v>7.37</v>
      </c>
      <c r="K60" t="s">
        <v>6860</v>
      </c>
      <c r="M60" t="s">
        <v>14942</v>
      </c>
      <c r="N60">
        <v>8</v>
      </c>
      <c r="O60" t="s">
        <v>15263</v>
      </c>
      <c r="P60" t="s">
        <v>7742</v>
      </c>
      <c r="Q60">
        <v>6</v>
      </c>
      <c r="R60">
        <v>4</v>
      </c>
      <c r="S60">
        <v>0.9</v>
      </c>
      <c r="T60">
        <v>1.87</v>
      </c>
      <c r="U60">
        <v>578.74</v>
      </c>
      <c r="V60">
        <v>127.84</v>
      </c>
      <c r="W60">
        <v>3.03</v>
      </c>
      <c r="X60">
        <v>13.72</v>
      </c>
      <c r="Y60">
        <v>8.35</v>
      </c>
      <c r="Z60">
        <v>3</v>
      </c>
      <c r="AA60" t="s">
        <v>4250</v>
      </c>
      <c r="AB60">
        <v>1</v>
      </c>
      <c r="AC60">
        <v>13</v>
      </c>
      <c r="AD60">
        <v>2.8250000000000002</v>
      </c>
      <c r="AF60" t="s">
        <v>7949</v>
      </c>
      <c r="AI60">
        <v>0</v>
      </c>
      <c r="AJ60">
        <v>0</v>
      </c>
      <c r="AK60" t="s">
        <v>19836</v>
      </c>
      <c r="AL60" t="s">
        <v>19836</v>
      </c>
      <c r="AM60" t="s">
        <v>20019</v>
      </c>
    </row>
    <row r="61" spans="1:39" x14ac:dyDescent="0.25">
      <c r="A61" t="s">
        <v>8057</v>
      </c>
      <c r="B61" t="s">
        <v>12171</v>
      </c>
      <c r="C61" t="s">
        <v>4842</v>
      </c>
      <c r="D61">
        <v>44</v>
      </c>
      <c r="E61" t="s">
        <v>4845</v>
      </c>
      <c r="F61">
        <v>7.36</v>
      </c>
      <c r="K61" t="s">
        <v>6860</v>
      </c>
      <c r="M61" t="s">
        <v>14938</v>
      </c>
      <c r="N61">
        <v>8</v>
      </c>
      <c r="O61" t="s">
        <v>15259</v>
      </c>
      <c r="P61" t="s">
        <v>15710</v>
      </c>
      <c r="Q61">
        <v>4</v>
      </c>
      <c r="R61">
        <v>1</v>
      </c>
      <c r="S61">
        <v>2.5499999999999998</v>
      </c>
      <c r="T61">
        <v>2.69</v>
      </c>
      <c r="U61">
        <v>353.47</v>
      </c>
      <c r="V61">
        <v>67.92</v>
      </c>
      <c r="W61">
        <v>2.89</v>
      </c>
      <c r="Y61">
        <v>6.99</v>
      </c>
      <c r="Z61">
        <v>1</v>
      </c>
      <c r="AA61" t="s">
        <v>4250</v>
      </c>
      <c r="AB61">
        <v>0</v>
      </c>
      <c r="AC61">
        <v>3</v>
      </c>
      <c r="AD61">
        <v>5.5583333333333336</v>
      </c>
      <c r="AF61" t="s">
        <v>7949</v>
      </c>
      <c r="AI61">
        <v>0</v>
      </c>
      <c r="AJ61">
        <v>0</v>
      </c>
      <c r="AK61" t="s">
        <v>19835</v>
      </c>
      <c r="AL61" t="s">
        <v>19835</v>
      </c>
      <c r="AM61" t="s">
        <v>20019</v>
      </c>
    </row>
    <row r="62" spans="1:39" x14ac:dyDescent="0.25">
      <c r="A62" t="s">
        <v>8058</v>
      </c>
      <c r="B62" t="s">
        <v>12171</v>
      </c>
      <c r="C62" t="s">
        <v>4842</v>
      </c>
      <c r="D62">
        <v>45</v>
      </c>
      <c r="E62" t="s">
        <v>4845</v>
      </c>
      <c r="F62">
        <v>7.35</v>
      </c>
      <c r="K62" t="s">
        <v>6860</v>
      </c>
      <c r="L62" t="s">
        <v>6861</v>
      </c>
      <c r="M62" t="s">
        <v>14935</v>
      </c>
      <c r="N62">
        <v>9</v>
      </c>
      <c r="O62" t="s">
        <v>15256</v>
      </c>
      <c r="P62" t="s">
        <v>15711</v>
      </c>
      <c r="Q62">
        <v>5</v>
      </c>
      <c r="R62">
        <v>1</v>
      </c>
      <c r="S62">
        <v>1.62</v>
      </c>
      <c r="T62">
        <v>1.62</v>
      </c>
      <c r="U62">
        <v>404.39</v>
      </c>
      <c r="V62">
        <v>80.81</v>
      </c>
      <c r="W62">
        <v>3.31</v>
      </c>
      <c r="Y62">
        <v>4.28</v>
      </c>
      <c r="Z62">
        <v>2</v>
      </c>
      <c r="AA62" t="s">
        <v>4250</v>
      </c>
      <c r="AB62">
        <v>0</v>
      </c>
      <c r="AC62">
        <v>1</v>
      </c>
      <c r="AD62">
        <v>5.5162619047619046</v>
      </c>
      <c r="AF62" t="s">
        <v>7949</v>
      </c>
      <c r="AI62">
        <v>0</v>
      </c>
      <c r="AJ62">
        <v>0</v>
      </c>
      <c r="AK62" t="s">
        <v>19832</v>
      </c>
      <c r="AL62" t="s">
        <v>19832</v>
      </c>
      <c r="AM62" t="s">
        <v>20019</v>
      </c>
    </row>
    <row r="63" spans="1:39" x14ac:dyDescent="0.25">
      <c r="A63" t="s">
        <v>8059</v>
      </c>
      <c r="B63" t="s">
        <v>12171</v>
      </c>
      <c r="C63" t="s">
        <v>4842</v>
      </c>
      <c r="D63">
        <v>47</v>
      </c>
      <c r="E63" t="s">
        <v>4845</v>
      </c>
      <c r="F63">
        <v>7.33</v>
      </c>
      <c r="K63" t="s">
        <v>6860</v>
      </c>
      <c r="L63" t="s">
        <v>6861</v>
      </c>
      <c r="M63" t="s">
        <v>14935</v>
      </c>
      <c r="N63">
        <v>9</v>
      </c>
      <c r="O63" t="s">
        <v>15256</v>
      </c>
      <c r="P63" t="s">
        <v>15712</v>
      </c>
      <c r="Q63">
        <v>5</v>
      </c>
      <c r="R63">
        <v>1</v>
      </c>
      <c r="S63">
        <v>1.55</v>
      </c>
      <c r="T63">
        <v>1.55</v>
      </c>
      <c r="U63">
        <v>374.44</v>
      </c>
      <c r="V63">
        <v>80.81</v>
      </c>
      <c r="W63">
        <v>2.66</v>
      </c>
      <c r="Y63">
        <v>4.3</v>
      </c>
      <c r="Z63">
        <v>2</v>
      </c>
      <c r="AA63" t="s">
        <v>4250</v>
      </c>
      <c r="AB63">
        <v>0</v>
      </c>
      <c r="AC63">
        <v>1</v>
      </c>
      <c r="AD63">
        <v>5.7301904761904758</v>
      </c>
      <c r="AF63" t="s">
        <v>7949</v>
      </c>
      <c r="AI63">
        <v>0</v>
      </c>
      <c r="AJ63">
        <v>0</v>
      </c>
      <c r="AK63" t="s">
        <v>19832</v>
      </c>
      <c r="AL63" t="s">
        <v>19832</v>
      </c>
      <c r="AM63" t="s">
        <v>20019</v>
      </c>
    </row>
    <row r="64" spans="1:39" x14ac:dyDescent="0.25">
      <c r="A64" t="s">
        <v>8060</v>
      </c>
      <c r="B64" t="s">
        <v>12171</v>
      </c>
      <c r="C64" t="s">
        <v>4842</v>
      </c>
      <c r="D64">
        <v>48</v>
      </c>
      <c r="E64" t="s">
        <v>4845</v>
      </c>
      <c r="F64">
        <v>7.32</v>
      </c>
      <c r="K64" t="s">
        <v>6860</v>
      </c>
      <c r="M64" t="s">
        <v>14933</v>
      </c>
      <c r="N64">
        <v>8</v>
      </c>
      <c r="O64" t="s">
        <v>15254</v>
      </c>
      <c r="P64" t="s">
        <v>15713</v>
      </c>
      <c r="Q64">
        <v>6</v>
      </c>
      <c r="R64">
        <v>4</v>
      </c>
      <c r="S64">
        <v>6.71</v>
      </c>
      <c r="T64">
        <v>7.61</v>
      </c>
      <c r="U64">
        <v>706.3</v>
      </c>
      <c r="V64">
        <v>124.6</v>
      </c>
      <c r="W64">
        <v>5.54</v>
      </c>
      <c r="X64">
        <v>11.88</v>
      </c>
      <c r="Y64">
        <v>8.2200000000000006</v>
      </c>
      <c r="Z64">
        <v>3</v>
      </c>
      <c r="AA64" t="s">
        <v>4250</v>
      </c>
      <c r="AB64">
        <v>2</v>
      </c>
      <c r="AC64">
        <v>19</v>
      </c>
      <c r="AD64">
        <v>0.88999999999999968</v>
      </c>
      <c r="AF64" t="s">
        <v>7949</v>
      </c>
      <c r="AI64">
        <v>0</v>
      </c>
      <c r="AJ64">
        <v>0</v>
      </c>
      <c r="AK64" t="s">
        <v>19831</v>
      </c>
      <c r="AL64" t="s">
        <v>19831</v>
      </c>
      <c r="AM64" t="s">
        <v>20019</v>
      </c>
    </row>
    <row r="65" spans="1:39" x14ac:dyDescent="0.25">
      <c r="A65" t="s">
        <v>8061</v>
      </c>
      <c r="B65" t="s">
        <v>12171</v>
      </c>
      <c r="C65" t="s">
        <v>4842</v>
      </c>
      <c r="D65">
        <v>50</v>
      </c>
      <c r="E65" t="s">
        <v>4845</v>
      </c>
      <c r="F65">
        <v>7.3</v>
      </c>
      <c r="K65" t="s">
        <v>6860</v>
      </c>
      <c r="L65" t="s">
        <v>6861</v>
      </c>
      <c r="M65" t="s">
        <v>14936</v>
      </c>
      <c r="N65">
        <v>9</v>
      </c>
      <c r="O65" t="s">
        <v>15257</v>
      </c>
      <c r="P65" t="s">
        <v>15714</v>
      </c>
      <c r="Q65">
        <v>4</v>
      </c>
      <c r="R65">
        <v>1</v>
      </c>
      <c r="S65">
        <v>2.3199999999999998</v>
      </c>
      <c r="T65">
        <v>2.34</v>
      </c>
      <c r="U65">
        <v>397.43</v>
      </c>
      <c r="V65">
        <v>67.92</v>
      </c>
      <c r="W65">
        <v>3.33</v>
      </c>
      <c r="Y65">
        <v>6.18</v>
      </c>
      <c r="Z65">
        <v>2</v>
      </c>
      <c r="AA65" t="s">
        <v>4250</v>
      </c>
      <c r="AB65">
        <v>0</v>
      </c>
      <c r="AC65">
        <v>4</v>
      </c>
      <c r="AD65">
        <v>5.4059761904761903</v>
      </c>
      <c r="AF65" t="s">
        <v>7949</v>
      </c>
      <c r="AI65">
        <v>0</v>
      </c>
      <c r="AJ65">
        <v>0</v>
      </c>
      <c r="AK65" t="s">
        <v>19833</v>
      </c>
      <c r="AL65" t="s">
        <v>19833</v>
      </c>
      <c r="AM65" t="s">
        <v>20019</v>
      </c>
    </row>
    <row r="66" spans="1:39" x14ac:dyDescent="0.25">
      <c r="A66" t="s">
        <v>8062</v>
      </c>
      <c r="B66" t="s">
        <v>12171</v>
      </c>
      <c r="C66" t="s">
        <v>4842</v>
      </c>
      <c r="D66">
        <v>50</v>
      </c>
      <c r="E66" t="s">
        <v>4845</v>
      </c>
      <c r="F66">
        <v>7.3</v>
      </c>
      <c r="K66" t="s">
        <v>6860</v>
      </c>
      <c r="L66" t="s">
        <v>6861</v>
      </c>
      <c r="M66" t="s">
        <v>14936</v>
      </c>
      <c r="N66">
        <v>9</v>
      </c>
      <c r="O66" t="s">
        <v>15257</v>
      </c>
      <c r="P66" t="s">
        <v>15715</v>
      </c>
      <c r="Q66">
        <v>5</v>
      </c>
      <c r="R66">
        <v>1</v>
      </c>
      <c r="S66">
        <v>1.1399999999999999</v>
      </c>
      <c r="T66">
        <v>1.17</v>
      </c>
      <c r="U66">
        <v>425.38</v>
      </c>
      <c r="V66">
        <v>77.150000000000006</v>
      </c>
      <c r="W66">
        <v>3.35</v>
      </c>
      <c r="Y66">
        <v>6.26</v>
      </c>
      <c r="Z66">
        <v>2</v>
      </c>
      <c r="AA66" t="s">
        <v>4250</v>
      </c>
      <c r="AB66">
        <v>0</v>
      </c>
      <c r="AC66">
        <v>8</v>
      </c>
      <c r="AD66">
        <v>5.3663333333333334</v>
      </c>
      <c r="AF66" t="s">
        <v>7949</v>
      </c>
      <c r="AI66">
        <v>0</v>
      </c>
      <c r="AJ66">
        <v>0</v>
      </c>
      <c r="AK66" t="s">
        <v>19833</v>
      </c>
      <c r="AL66" t="s">
        <v>19833</v>
      </c>
      <c r="AM66" t="s">
        <v>20019</v>
      </c>
    </row>
    <row r="67" spans="1:39" x14ac:dyDescent="0.25">
      <c r="A67" t="s">
        <v>8063</v>
      </c>
      <c r="B67" t="s">
        <v>12171</v>
      </c>
      <c r="C67" t="s">
        <v>4842</v>
      </c>
      <c r="D67">
        <v>53</v>
      </c>
      <c r="E67" t="s">
        <v>4845</v>
      </c>
      <c r="F67">
        <v>7.28</v>
      </c>
      <c r="K67" t="s">
        <v>6860</v>
      </c>
      <c r="L67" t="s">
        <v>6861</v>
      </c>
      <c r="M67" t="s">
        <v>14935</v>
      </c>
      <c r="N67">
        <v>9</v>
      </c>
      <c r="O67" t="s">
        <v>15256</v>
      </c>
      <c r="P67" t="s">
        <v>15716</v>
      </c>
      <c r="Q67">
        <v>5</v>
      </c>
      <c r="R67">
        <v>1</v>
      </c>
      <c r="S67">
        <v>0.78</v>
      </c>
      <c r="T67">
        <v>0.85</v>
      </c>
      <c r="U67">
        <v>335.41</v>
      </c>
      <c r="V67">
        <v>84.47</v>
      </c>
      <c r="W67">
        <v>2.1</v>
      </c>
      <c r="Y67">
        <v>6.69</v>
      </c>
      <c r="Z67">
        <v>2</v>
      </c>
      <c r="AA67" t="s">
        <v>4250</v>
      </c>
      <c r="AB67">
        <v>0</v>
      </c>
      <c r="AC67">
        <v>1</v>
      </c>
      <c r="AD67">
        <v>5.833333333333333</v>
      </c>
      <c r="AF67" t="s">
        <v>7949</v>
      </c>
      <c r="AI67">
        <v>0</v>
      </c>
      <c r="AJ67">
        <v>0</v>
      </c>
      <c r="AK67" t="s">
        <v>19832</v>
      </c>
      <c r="AL67" t="s">
        <v>19832</v>
      </c>
      <c r="AM67" t="s">
        <v>20019</v>
      </c>
    </row>
    <row r="68" spans="1:39" x14ac:dyDescent="0.25">
      <c r="A68" t="s">
        <v>8064</v>
      </c>
      <c r="B68" t="s">
        <v>12171</v>
      </c>
      <c r="C68" t="s">
        <v>4842</v>
      </c>
      <c r="D68">
        <v>58</v>
      </c>
      <c r="E68" t="s">
        <v>4845</v>
      </c>
      <c r="F68">
        <v>7.24</v>
      </c>
      <c r="K68" t="s">
        <v>6860</v>
      </c>
      <c r="L68" t="s">
        <v>6861</v>
      </c>
      <c r="M68" t="s">
        <v>14935</v>
      </c>
      <c r="N68">
        <v>9</v>
      </c>
      <c r="O68" t="s">
        <v>15256</v>
      </c>
      <c r="P68" t="s">
        <v>15717</v>
      </c>
      <c r="Q68">
        <v>5</v>
      </c>
      <c r="R68">
        <v>1</v>
      </c>
      <c r="S68">
        <v>1.82</v>
      </c>
      <c r="T68">
        <v>1.82</v>
      </c>
      <c r="U68">
        <v>376.49</v>
      </c>
      <c r="V68">
        <v>82.48</v>
      </c>
      <c r="W68">
        <v>3.48</v>
      </c>
      <c r="Y68">
        <v>0.83</v>
      </c>
      <c r="Z68">
        <v>2</v>
      </c>
      <c r="AA68" t="s">
        <v>4250</v>
      </c>
      <c r="AB68">
        <v>0</v>
      </c>
      <c r="AC68">
        <v>1</v>
      </c>
      <c r="AD68">
        <v>5.7155476190476184</v>
      </c>
      <c r="AF68" t="s">
        <v>7949</v>
      </c>
      <c r="AI68">
        <v>0</v>
      </c>
      <c r="AJ68">
        <v>0</v>
      </c>
      <c r="AK68" t="s">
        <v>19832</v>
      </c>
      <c r="AL68" t="s">
        <v>19832</v>
      </c>
      <c r="AM68" t="s">
        <v>20019</v>
      </c>
    </row>
    <row r="69" spans="1:39" x14ac:dyDescent="0.25">
      <c r="A69" t="s">
        <v>8065</v>
      </c>
      <c r="B69" t="s">
        <v>12171</v>
      </c>
      <c r="C69" t="s">
        <v>4842</v>
      </c>
      <c r="D69">
        <v>59</v>
      </c>
      <c r="E69" t="s">
        <v>4845</v>
      </c>
      <c r="F69">
        <v>7.23</v>
      </c>
      <c r="K69" t="s">
        <v>6860</v>
      </c>
      <c r="M69" t="s">
        <v>14933</v>
      </c>
      <c r="N69">
        <v>8</v>
      </c>
      <c r="O69" t="s">
        <v>15254</v>
      </c>
      <c r="P69" t="s">
        <v>15718</v>
      </c>
      <c r="Q69">
        <v>6</v>
      </c>
      <c r="R69">
        <v>4</v>
      </c>
      <c r="S69">
        <v>6.13</v>
      </c>
      <c r="T69">
        <v>7.04</v>
      </c>
      <c r="U69">
        <v>685.88</v>
      </c>
      <c r="V69">
        <v>124.6</v>
      </c>
      <c r="W69">
        <v>5.2</v>
      </c>
      <c r="X69">
        <v>12.39</v>
      </c>
      <c r="Y69">
        <v>8.24</v>
      </c>
      <c r="Z69">
        <v>3</v>
      </c>
      <c r="AA69" t="s">
        <v>4250</v>
      </c>
      <c r="AB69">
        <v>2</v>
      </c>
      <c r="AC69">
        <v>19</v>
      </c>
      <c r="AD69">
        <v>0.87999999999999989</v>
      </c>
      <c r="AF69" t="s">
        <v>7949</v>
      </c>
      <c r="AI69">
        <v>0</v>
      </c>
      <c r="AJ69">
        <v>0</v>
      </c>
      <c r="AK69" t="s">
        <v>19831</v>
      </c>
      <c r="AL69" t="s">
        <v>19831</v>
      </c>
      <c r="AM69" t="s">
        <v>20019</v>
      </c>
    </row>
    <row r="70" spans="1:39" x14ac:dyDescent="0.25">
      <c r="A70" t="s">
        <v>8066</v>
      </c>
      <c r="B70" t="s">
        <v>12171</v>
      </c>
      <c r="C70" t="s">
        <v>4842</v>
      </c>
      <c r="D70">
        <v>60</v>
      </c>
      <c r="E70" t="s">
        <v>4845</v>
      </c>
      <c r="F70">
        <v>7.22</v>
      </c>
      <c r="K70" t="s">
        <v>6860</v>
      </c>
      <c r="M70" t="s">
        <v>14938</v>
      </c>
      <c r="N70">
        <v>8</v>
      </c>
      <c r="O70" t="s">
        <v>15259</v>
      </c>
      <c r="P70" t="s">
        <v>15719</v>
      </c>
      <c r="Q70">
        <v>5</v>
      </c>
      <c r="R70">
        <v>1</v>
      </c>
      <c r="S70">
        <v>2.09</v>
      </c>
      <c r="T70">
        <v>2.11</v>
      </c>
      <c r="U70">
        <v>422.44</v>
      </c>
      <c r="V70">
        <v>80.81</v>
      </c>
      <c r="W70">
        <v>3.37</v>
      </c>
      <c r="Y70">
        <v>6.1</v>
      </c>
      <c r="Z70">
        <v>3</v>
      </c>
      <c r="AA70" t="s">
        <v>4250</v>
      </c>
      <c r="AB70">
        <v>0</v>
      </c>
      <c r="AC70">
        <v>4</v>
      </c>
      <c r="AD70">
        <v>5.3423333333333334</v>
      </c>
      <c r="AF70" t="s">
        <v>7949</v>
      </c>
      <c r="AI70">
        <v>0</v>
      </c>
      <c r="AJ70">
        <v>0</v>
      </c>
      <c r="AK70" t="s">
        <v>19835</v>
      </c>
      <c r="AL70" t="s">
        <v>19835</v>
      </c>
      <c r="AM70" t="s">
        <v>20019</v>
      </c>
    </row>
    <row r="71" spans="1:39" x14ac:dyDescent="0.25">
      <c r="A71" t="s">
        <v>8067</v>
      </c>
      <c r="B71" t="s">
        <v>12171</v>
      </c>
      <c r="C71" t="s">
        <v>4842</v>
      </c>
      <c r="D71">
        <v>60</v>
      </c>
      <c r="E71" t="s">
        <v>4845</v>
      </c>
      <c r="F71">
        <v>7.22</v>
      </c>
      <c r="K71" t="s">
        <v>6860</v>
      </c>
      <c r="L71" t="s">
        <v>6861</v>
      </c>
      <c r="M71" t="s">
        <v>14936</v>
      </c>
      <c r="N71">
        <v>9</v>
      </c>
      <c r="O71" t="s">
        <v>15257</v>
      </c>
      <c r="P71" t="s">
        <v>15720</v>
      </c>
      <c r="Q71">
        <v>5</v>
      </c>
      <c r="R71">
        <v>1</v>
      </c>
      <c r="S71">
        <v>2.09</v>
      </c>
      <c r="T71">
        <v>2.12</v>
      </c>
      <c r="U71">
        <v>437.39</v>
      </c>
      <c r="V71">
        <v>77.150000000000006</v>
      </c>
      <c r="W71">
        <v>3.87</v>
      </c>
      <c r="Y71">
        <v>6.27</v>
      </c>
      <c r="Z71">
        <v>2</v>
      </c>
      <c r="AA71" t="s">
        <v>4250</v>
      </c>
      <c r="AB71">
        <v>0</v>
      </c>
      <c r="AC71">
        <v>8</v>
      </c>
      <c r="AD71">
        <v>5.2355476190476189</v>
      </c>
      <c r="AF71" t="s">
        <v>7949</v>
      </c>
      <c r="AI71">
        <v>0</v>
      </c>
      <c r="AJ71">
        <v>0</v>
      </c>
      <c r="AK71" t="s">
        <v>19833</v>
      </c>
      <c r="AL71" t="s">
        <v>19833</v>
      </c>
      <c r="AM71" t="s">
        <v>20019</v>
      </c>
    </row>
    <row r="72" spans="1:39" x14ac:dyDescent="0.25">
      <c r="A72" t="s">
        <v>8068</v>
      </c>
      <c r="B72" t="s">
        <v>12171</v>
      </c>
      <c r="C72" t="s">
        <v>4842</v>
      </c>
      <c r="D72">
        <v>66</v>
      </c>
      <c r="E72" t="s">
        <v>4845</v>
      </c>
      <c r="F72">
        <v>7.18</v>
      </c>
      <c r="K72" t="s">
        <v>6860</v>
      </c>
      <c r="L72" t="s">
        <v>6861</v>
      </c>
      <c r="M72" t="s">
        <v>14935</v>
      </c>
      <c r="N72">
        <v>9</v>
      </c>
      <c r="O72" t="s">
        <v>15256</v>
      </c>
      <c r="P72" t="s">
        <v>15721</v>
      </c>
      <c r="Q72">
        <v>4</v>
      </c>
      <c r="R72">
        <v>1</v>
      </c>
      <c r="S72">
        <v>3.1</v>
      </c>
      <c r="T72">
        <v>3.1</v>
      </c>
      <c r="U72">
        <v>403.91</v>
      </c>
      <c r="V72">
        <v>58.69</v>
      </c>
      <c r="W72">
        <v>4.4000000000000004</v>
      </c>
      <c r="Y72">
        <v>0</v>
      </c>
      <c r="Z72">
        <v>2</v>
      </c>
      <c r="AA72" t="s">
        <v>4250</v>
      </c>
      <c r="AB72">
        <v>0</v>
      </c>
      <c r="AC72">
        <v>1</v>
      </c>
      <c r="AD72">
        <v>4.9196904761904774</v>
      </c>
      <c r="AF72" t="s">
        <v>7949</v>
      </c>
      <c r="AI72">
        <v>0</v>
      </c>
      <c r="AJ72">
        <v>0</v>
      </c>
      <c r="AK72" t="s">
        <v>19832</v>
      </c>
      <c r="AL72" t="s">
        <v>19832</v>
      </c>
      <c r="AM72" t="s">
        <v>20019</v>
      </c>
    </row>
    <row r="73" spans="1:39" x14ac:dyDescent="0.25">
      <c r="A73" t="s">
        <v>8069</v>
      </c>
      <c r="B73" t="s">
        <v>12171</v>
      </c>
      <c r="C73" t="s">
        <v>4842</v>
      </c>
      <c r="D73">
        <v>70</v>
      </c>
      <c r="E73" t="s">
        <v>4845</v>
      </c>
      <c r="F73">
        <v>7.16</v>
      </c>
      <c r="K73" t="s">
        <v>6860</v>
      </c>
      <c r="L73" t="s">
        <v>6861</v>
      </c>
      <c r="M73" t="s">
        <v>14936</v>
      </c>
      <c r="N73">
        <v>9</v>
      </c>
      <c r="O73" t="s">
        <v>15257</v>
      </c>
      <c r="P73" t="s">
        <v>15722</v>
      </c>
      <c r="Q73">
        <v>4</v>
      </c>
      <c r="R73">
        <v>1</v>
      </c>
      <c r="S73">
        <v>2.12</v>
      </c>
      <c r="T73">
        <v>2.14</v>
      </c>
      <c r="U73">
        <v>413.4</v>
      </c>
      <c r="V73">
        <v>67.92</v>
      </c>
      <c r="W73">
        <v>3.22</v>
      </c>
      <c r="Y73">
        <v>6.12</v>
      </c>
      <c r="Z73">
        <v>2</v>
      </c>
      <c r="AA73" t="s">
        <v>4250</v>
      </c>
      <c r="AB73">
        <v>0</v>
      </c>
      <c r="AC73">
        <v>4</v>
      </c>
      <c r="AD73">
        <v>5.3919047619047618</v>
      </c>
      <c r="AF73" t="s">
        <v>7949</v>
      </c>
      <c r="AI73">
        <v>0</v>
      </c>
      <c r="AJ73">
        <v>0</v>
      </c>
      <c r="AK73" t="s">
        <v>19833</v>
      </c>
      <c r="AL73" t="s">
        <v>19833</v>
      </c>
      <c r="AM73" t="s">
        <v>20019</v>
      </c>
    </row>
    <row r="74" spans="1:39" x14ac:dyDescent="0.25">
      <c r="A74" t="s">
        <v>8070</v>
      </c>
      <c r="B74" t="s">
        <v>12171</v>
      </c>
      <c r="C74" t="s">
        <v>4842</v>
      </c>
      <c r="D74">
        <v>70</v>
      </c>
      <c r="E74" t="s">
        <v>4845</v>
      </c>
      <c r="F74">
        <v>7.16</v>
      </c>
      <c r="K74" t="s">
        <v>6860</v>
      </c>
      <c r="L74" t="s">
        <v>6861</v>
      </c>
      <c r="M74" t="s">
        <v>14936</v>
      </c>
      <c r="N74">
        <v>9</v>
      </c>
      <c r="O74" t="s">
        <v>15257</v>
      </c>
      <c r="P74" t="s">
        <v>15723</v>
      </c>
      <c r="Q74">
        <v>4</v>
      </c>
      <c r="R74">
        <v>1</v>
      </c>
      <c r="S74">
        <v>1.45</v>
      </c>
      <c r="T74">
        <v>1.48</v>
      </c>
      <c r="U74">
        <v>369.37</v>
      </c>
      <c r="V74">
        <v>67.92</v>
      </c>
      <c r="W74">
        <v>2.69</v>
      </c>
      <c r="Y74">
        <v>6.2</v>
      </c>
      <c r="Z74">
        <v>2</v>
      </c>
      <c r="AA74" t="s">
        <v>4250</v>
      </c>
      <c r="AB74">
        <v>0</v>
      </c>
      <c r="AC74">
        <v>4</v>
      </c>
      <c r="AD74">
        <v>5.766404761904762</v>
      </c>
      <c r="AF74" t="s">
        <v>7949</v>
      </c>
      <c r="AI74">
        <v>0</v>
      </c>
      <c r="AJ74">
        <v>0</v>
      </c>
      <c r="AK74" t="s">
        <v>19833</v>
      </c>
      <c r="AL74" t="s">
        <v>19833</v>
      </c>
      <c r="AM74" t="s">
        <v>20019</v>
      </c>
    </row>
    <row r="75" spans="1:39" x14ac:dyDescent="0.25">
      <c r="A75" t="s">
        <v>8071</v>
      </c>
      <c r="B75" t="s">
        <v>12171</v>
      </c>
      <c r="C75" t="s">
        <v>4842</v>
      </c>
      <c r="D75">
        <v>70</v>
      </c>
      <c r="E75" t="s">
        <v>4845</v>
      </c>
      <c r="F75">
        <v>7.16</v>
      </c>
      <c r="K75" t="s">
        <v>6860</v>
      </c>
      <c r="L75" t="s">
        <v>6861</v>
      </c>
      <c r="M75" t="s">
        <v>14936</v>
      </c>
      <c r="N75">
        <v>9</v>
      </c>
      <c r="O75" t="s">
        <v>15257</v>
      </c>
      <c r="P75" t="s">
        <v>15724</v>
      </c>
      <c r="Q75">
        <v>4</v>
      </c>
      <c r="R75">
        <v>1</v>
      </c>
      <c r="S75">
        <v>2.54</v>
      </c>
      <c r="T75">
        <v>2.56</v>
      </c>
      <c r="U75">
        <v>429.44</v>
      </c>
      <c r="V75">
        <v>67.92</v>
      </c>
      <c r="W75">
        <v>3.81</v>
      </c>
      <c r="Y75">
        <v>6.19</v>
      </c>
      <c r="Z75">
        <v>2</v>
      </c>
      <c r="AA75" t="s">
        <v>4250</v>
      </c>
      <c r="AB75">
        <v>0</v>
      </c>
      <c r="AC75">
        <v>7</v>
      </c>
      <c r="AD75">
        <v>5.067333333333333</v>
      </c>
      <c r="AF75" t="s">
        <v>7949</v>
      </c>
      <c r="AI75">
        <v>0</v>
      </c>
      <c r="AJ75">
        <v>0</v>
      </c>
      <c r="AK75" t="s">
        <v>19833</v>
      </c>
      <c r="AL75" t="s">
        <v>19833</v>
      </c>
      <c r="AM75" t="s">
        <v>20019</v>
      </c>
    </row>
    <row r="76" spans="1:39" x14ac:dyDescent="0.25">
      <c r="A76" t="s">
        <v>8038</v>
      </c>
      <c r="B76" t="s">
        <v>12171</v>
      </c>
      <c r="C76" t="s">
        <v>4842</v>
      </c>
      <c r="D76">
        <v>70</v>
      </c>
      <c r="E76" t="s">
        <v>4845</v>
      </c>
      <c r="F76">
        <v>7.16</v>
      </c>
      <c r="K76" t="s">
        <v>6860</v>
      </c>
      <c r="M76" t="s">
        <v>14938</v>
      </c>
      <c r="N76">
        <v>8</v>
      </c>
      <c r="O76" t="s">
        <v>15259</v>
      </c>
      <c r="P76" t="s">
        <v>15691</v>
      </c>
      <c r="Q76">
        <v>6</v>
      </c>
      <c r="R76">
        <v>1</v>
      </c>
      <c r="S76">
        <v>1.58</v>
      </c>
      <c r="T76">
        <v>1.6</v>
      </c>
      <c r="U76">
        <v>445.38</v>
      </c>
      <c r="V76">
        <v>93.7</v>
      </c>
      <c r="W76">
        <v>3.21</v>
      </c>
      <c r="Y76">
        <v>6.06</v>
      </c>
      <c r="Z76">
        <v>3</v>
      </c>
      <c r="AA76" t="s">
        <v>4250</v>
      </c>
      <c r="AB76">
        <v>0</v>
      </c>
      <c r="AC76">
        <v>4</v>
      </c>
      <c r="AD76">
        <v>5.1001428571428571</v>
      </c>
      <c r="AF76" t="s">
        <v>7949</v>
      </c>
      <c r="AI76">
        <v>0</v>
      </c>
      <c r="AJ76">
        <v>0</v>
      </c>
      <c r="AK76" t="s">
        <v>19835</v>
      </c>
      <c r="AL76" t="s">
        <v>19835</v>
      </c>
      <c r="AM76" t="s">
        <v>20019</v>
      </c>
    </row>
    <row r="77" spans="1:39" x14ac:dyDescent="0.25">
      <c r="A77" t="s">
        <v>8072</v>
      </c>
      <c r="B77" t="s">
        <v>12171</v>
      </c>
      <c r="C77" t="s">
        <v>4842</v>
      </c>
      <c r="D77">
        <v>70</v>
      </c>
      <c r="E77" t="s">
        <v>4845</v>
      </c>
      <c r="F77">
        <v>7.16</v>
      </c>
      <c r="K77" t="s">
        <v>6860</v>
      </c>
      <c r="M77" t="s">
        <v>14938</v>
      </c>
      <c r="N77">
        <v>8</v>
      </c>
      <c r="O77" t="s">
        <v>15259</v>
      </c>
      <c r="P77" t="s">
        <v>15725</v>
      </c>
      <c r="Q77">
        <v>4</v>
      </c>
      <c r="R77">
        <v>1</v>
      </c>
      <c r="S77">
        <v>2.5499999999999998</v>
      </c>
      <c r="T77">
        <v>2.69</v>
      </c>
      <c r="U77">
        <v>353.47</v>
      </c>
      <c r="V77">
        <v>67.92</v>
      </c>
      <c r="W77">
        <v>2.89</v>
      </c>
      <c r="Y77">
        <v>6.99</v>
      </c>
      <c r="Z77">
        <v>1</v>
      </c>
      <c r="AA77" t="s">
        <v>4250</v>
      </c>
      <c r="AB77">
        <v>0</v>
      </c>
      <c r="AC77">
        <v>3</v>
      </c>
      <c r="AD77">
        <v>5.5583333333333336</v>
      </c>
      <c r="AF77" t="s">
        <v>7949</v>
      </c>
      <c r="AI77">
        <v>0</v>
      </c>
      <c r="AJ77">
        <v>0</v>
      </c>
      <c r="AK77" t="s">
        <v>19835</v>
      </c>
      <c r="AL77" t="s">
        <v>19835</v>
      </c>
      <c r="AM77" t="s">
        <v>20019</v>
      </c>
    </row>
    <row r="78" spans="1:39" x14ac:dyDescent="0.25">
      <c r="A78" t="s">
        <v>8073</v>
      </c>
      <c r="B78" t="s">
        <v>12171</v>
      </c>
      <c r="C78" t="s">
        <v>4842</v>
      </c>
      <c r="D78">
        <v>70</v>
      </c>
      <c r="E78" t="s">
        <v>4845</v>
      </c>
      <c r="F78">
        <v>7.16</v>
      </c>
      <c r="K78" t="s">
        <v>6860</v>
      </c>
      <c r="M78" t="s">
        <v>14937</v>
      </c>
      <c r="N78">
        <v>8</v>
      </c>
      <c r="O78" t="s">
        <v>15258</v>
      </c>
      <c r="P78" t="s">
        <v>15726</v>
      </c>
      <c r="Q78">
        <v>7</v>
      </c>
      <c r="R78">
        <v>1</v>
      </c>
      <c r="S78">
        <v>-0.22</v>
      </c>
      <c r="T78">
        <v>-0.18</v>
      </c>
      <c r="U78">
        <v>405.48</v>
      </c>
      <c r="V78">
        <v>101.54</v>
      </c>
      <c r="W78">
        <v>2.83</v>
      </c>
      <c r="Y78">
        <v>6.45</v>
      </c>
      <c r="Z78">
        <v>3</v>
      </c>
      <c r="AA78" t="s">
        <v>4250</v>
      </c>
      <c r="AB78">
        <v>0</v>
      </c>
      <c r="AC78">
        <v>5</v>
      </c>
      <c r="AD78">
        <v>5.1238095238095234</v>
      </c>
      <c r="AF78" t="s">
        <v>7949</v>
      </c>
      <c r="AI78">
        <v>0</v>
      </c>
      <c r="AJ78">
        <v>0</v>
      </c>
      <c r="AK78" t="s">
        <v>19834</v>
      </c>
      <c r="AL78" t="s">
        <v>19834</v>
      </c>
      <c r="AM78" t="s">
        <v>20019</v>
      </c>
    </row>
    <row r="79" spans="1:39" x14ac:dyDescent="0.25">
      <c r="A79" t="s">
        <v>8074</v>
      </c>
      <c r="B79" t="s">
        <v>12171</v>
      </c>
      <c r="C79" t="s">
        <v>4842</v>
      </c>
      <c r="D79">
        <v>70</v>
      </c>
      <c r="E79" t="s">
        <v>4845</v>
      </c>
      <c r="F79">
        <v>7.16</v>
      </c>
      <c r="K79" t="s">
        <v>6860</v>
      </c>
      <c r="L79" t="s">
        <v>6861</v>
      </c>
      <c r="M79" t="s">
        <v>14936</v>
      </c>
      <c r="N79">
        <v>9</v>
      </c>
      <c r="O79" t="s">
        <v>15257</v>
      </c>
      <c r="P79" t="s">
        <v>15727</v>
      </c>
      <c r="Q79">
        <v>5</v>
      </c>
      <c r="R79">
        <v>2</v>
      </c>
      <c r="S79">
        <v>0.77</v>
      </c>
      <c r="T79">
        <v>0.8</v>
      </c>
      <c r="U79">
        <v>399.4</v>
      </c>
      <c r="V79">
        <v>88.15</v>
      </c>
      <c r="W79">
        <v>2.0499999999999998</v>
      </c>
      <c r="X79">
        <v>12.98</v>
      </c>
      <c r="Y79">
        <v>6.18</v>
      </c>
      <c r="Z79">
        <v>2</v>
      </c>
      <c r="AA79" t="s">
        <v>4250</v>
      </c>
      <c r="AB79">
        <v>0</v>
      </c>
      <c r="AC79">
        <v>4</v>
      </c>
      <c r="AD79">
        <v>5.2185714285714289</v>
      </c>
      <c r="AF79" t="s">
        <v>7949</v>
      </c>
      <c r="AI79">
        <v>0</v>
      </c>
      <c r="AJ79">
        <v>0</v>
      </c>
      <c r="AK79" t="s">
        <v>19833</v>
      </c>
      <c r="AL79" t="s">
        <v>19833</v>
      </c>
      <c r="AM79" t="s">
        <v>20019</v>
      </c>
    </row>
    <row r="80" spans="1:39" x14ac:dyDescent="0.25">
      <c r="A80" t="s">
        <v>8075</v>
      </c>
      <c r="B80" t="s">
        <v>12171</v>
      </c>
      <c r="C80" t="s">
        <v>4842</v>
      </c>
      <c r="D80">
        <v>70</v>
      </c>
      <c r="E80" t="s">
        <v>4845</v>
      </c>
      <c r="F80">
        <v>7.16</v>
      </c>
      <c r="K80" t="s">
        <v>6860</v>
      </c>
      <c r="L80" t="s">
        <v>6861</v>
      </c>
      <c r="M80" t="s">
        <v>14936</v>
      </c>
      <c r="N80">
        <v>9</v>
      </c>
      <c r="O80" t="s">
        <v>15257</v>
      </c>
      <c r="P80" t="s">
        <v>15728</v>
      </c>
      <c r="Q80">
        <v>5</v>
      </c>
      <c r="R80">
        <v>1</v>
      </c>
      <c r="S80">
        <v>1.65</v>
      </c>
      <c r="T80">
        <v>1.68</v>
      </c>
      <c r="U80">
        <v>401.41</v>
      </c>
      <c r="V80">
        <v>77.150000000000006</v>
      </c>
      <c r="W80">
        <v>3.11</v>
      </c>
      <c r="Y80">
        <v>6.28</v>
      </c>
      <c r="Z80">
        <v>2</v>
      </c>
      <c r="AA80" t="s">
        <v>4250</v>
      </c>
      <c r="AB80">
        <v>0</v>
      </c>
      <c r="AC80">
        <v>7</v>
      </c>
      <c r="AD80">
        <v>5.5375476190476176</v>
      </c>
      <c r="AF80" t="s">
        <v>7949</v>
      </c>
      <c r="AI80">
        <v>0</v>
      </c>
      <c r="AJ80">
        <v>0</v>
      </c>
      <c r="AK80" t="s">
        <v>19833</v>
      </c>
      <c r="AL80" t="s">
        <v>19833</v>
      </c>
      <c r="AM80" t="s">
        <v>20019</v>
      </c>
    </row>
    <row r="81" spans="1:39" x14ac:dyDescent="0.25">
      <c r="A81" t="s">
        <v>8076</v>
      </c>
      <c r="B81" t="s">
        <v>12171</v>
      </c>
      <c r="C81" t="s">
        <v>4842</v>
      </c>
      <c r="D81">
        <v>75</v>
      </c>
      <c r="E81" t="s">
        <v>4845</v>
      </c>
      <c r="F81">
        <v>7.12</v>
      </c>
      <c r="K81" t="s">
        <v>6860</v>
      </c>
      <c r="L81" t="s">
        <v>6861</v>
      </c>
      <c r="M81" t="s">
        <v>14935</v>
      </c>
      <c r="N81">
        <v>9</v>
      </c>
      <c r="O81" t="s">
        <v>15256</v>
      </c>
      <c r="P81" t="s">
        <v>15729</v>
      </c>
      <c r="Q81">
        <v>5</v>
      </c>
      <c r="R81">
        <v>1</v>
      </c>
      <c r="S81">
        <v>2.9</v>
      </c>
      <c r="T81">
        <v>2.9</v>
      </c>
      <c r="U81">
        <v>495.02</v>
      </c>
      <c r="V81">
        <v>88.23</v>
      </c>
      <c r="W81">
        <v>4.18</v>
      </c>
      <c r="Y81">
        <v>0.8</v>
      </c>
      <c r="Z81">
        <v>2</v>
      </c>
      <c r="AA81" t="s">
        <v>4250</v>
      </c>
      <c r="AB81">
        <v>0</v>
      </c>
      <c r="AC81">
        <v>3</v>
      </c>
      <c r="AD81">
        <v>4.4189047619047619</v>
      </c>
      <c r="AF81" t="s">
        <v>7949</v>
      </c>
      <c r="AI81">
        <v>0</v>
      </c>
      <c r="AJ81">
        <v>0</v>
      </c>
      <c r="AK81" t="s">
        <v>19832</v>
      </c>
      <c r="AL81" t="s">
        <v>19832</v>
      </c>
      <c r="AM81" t="s">
        <v>20019</v>
      </c>
    </row>
    <row r="82" spans="1:39" x14ac:dyDescent="0.25">
      <c r="A82" t="s">
        <v>8077</v>
      </c>
      <c r="B82" t="s">
        <v>12171</v>
      </c>
      <c r="C82" t="s">
        <v>4842</v>
      </c>
      <c r="D82">
        <v>76</v>
      </c>
      <c r="E82" t="s">
        <v>4845</v>
      </c>
      <c r="F82">
        <v>7.12</v>
      </c>
      <c r="K82" t="s">
        <v>6860</v>
      </c>
      <c r="M82" t="s">
        <v>14933</v>
      </c>
      <c r="N82">
        <v>8</v>
      </c>
      <c r="O82" t="s">
        <v>15254</v>
      </c>
      <c r="P82" t="s">
        <v>15730</v>
      </c>
      <c r="Q82">
        <v>6</v>
      </c>
      <c r="R82">
        <v>4</v>
      </c>
      <c r="S82">
        <v>6.99</v>
      </c>
      <c r="T82">
        <v>7.88</v>
      </c>
      <c r="U82">
        <v>739.85</v>
      </c>
      <c r="V82">
        <v>124.6</v>
      </c>
      <c r="W82">
        <v>5.91</v>
      </c>
      <c r="X82">
        <v>11.55</v>
      </c>
      <c r="Y82">
        <v>8.1999999999999993</v>
      </c>
      <c r="Z82">
        <v>3</v>
      </c>
      <c r="AA82" t="s">
        <v>4250</v>
      </c>
      <c r="AB82">
        <v>2</v>
      </c>
      <c r="AC82">
        <v>19</v>
      </c>
      <c r="AD82">
        <v>0.90000000000000036</v>
      </c>
      <c r="AF82" t="s">
        <v>7949</v>
      </c>
      <c r="AI82">
        <v>0</v>
      </c>
      <c r="AJ82">
        <v>0</v>
      </c>
      <c r="AK82" t="s">
        <v>19831</v>
      </c>
      <c r="AL82" t="s">
        <v>19831</v>
      </c>
      <c r="AM82" t="s">
        <v>20019</v>
      </c>
    </row>
    <row r="83" spans="1:39" x14ac:dyDescent="0.25">
      <c r="A83" t="s">
        <v>8078</v>
      </c>
      <c r="B83" t="s">
        <v>12171</v>
      </c>
      <c r="C83" t="s">
        <v>4842</v>
      </c>
      <c r="D83">
        <v>80</v>
      </c>
      <c r="E83" t="s">
        <v>4845</v>
      </c>
      <c r="F83">
        <v>7.1</v>
      </c>
      <c r="K83" t="s">
        <v>6860</v>
      </c>
      <c r="M83" t="s">
        <v>14938</v>
      </c>
      <c r="N83">
        <v>8</v>
      </c>
      <c r="O83" t="s">
        <v>15259</v>
      </c>
      <c r="P83" t="s">
        <v>15731</v>
      </c>
      <c r="Q83">
        <v>6</v>
      </c>
      <c r="R83">
        <v>1</v>
      </c>
      <c r="S83">
        <v>0.89</v>
      </c>
      <c r="T83">
        <v>0.95</v>
      </c>
      <c r="U83">
        <v>387.44</v>
      </c>
      <c r="V83">
        <v>93.7</v>
      </c>
      <c r="W83">
        <v>2.4900000000000002</v>
      </c>
      <c r="Y83">
        <v>6.62</v>
      </c>
      <c r="Z83">
        <v>3</v>
      </c>
      <c r="AA83" t="s">
        <v>4250</v>
      </c>
      <c r="AB83">
        <v>0</v>
      </c>
      <c r="AC83">
        <v>4</v>
      </c>
      <c r="AD83">
        <v>5.5140000000000002</v>
      </c>
      <c r="AF83" t="s">
        <v>7949</v>
      </c>
      <c r="AI83">
        <v>0</v>
      </c>
      <c r="AJ83">
        <v>0</v>
      </c>
      <c r="AK83" t="s">
        <v>19835</v>
      </c>
      <c r="AL83" t="s">
        <v>19835</v>
      </c>
      <c r="AM83" t="s">
        <v>20019</v>
      </c>
    </row>
    <row r="84" spans="1:39" x14ac:dyDescent="0.25">
      <c r="A84" t="s">
        <v>8079</v>
      </c>
      <c r="B84" t="s">
        <v>12171</v>
      </c>
      <c r="C84" t="s">
        <v>4842</v>
      </c>
      <c r="D84">
        <v>80</v>
      </c>
      <c r="E84" t="s">
        <v>4845</v>
      </c>
      <c r="F84">
        <v>7.1</v>
      </c>
      <c r="K84" t="s">
        <v>6860</v>
      </c>
      <c r="M84" t="s">
        <v>14943</v>
      </c>
      <c r="N84">
        <v>8</v>
      </c>
      <c r="O84" t="s">
        <v>15264</v>
      </c>
      <c r="P84" t="s">
        <v>15732</v>
      </c>
      <c r="Q84">
        <v>7</v>
      </c>
      <c r="R84">
        <v>1</v>
      </c>
      <c r="S84">
        <v>2.93</v>
      </c>
      <c r="T84">
        <v>3.02</v>
      </c>
      <c r="U84">
        <v>452.44</v>
      </c>
      <c r="V84">
        <v>88.99</v>
      </c>
      <c r="W84">
        <v>3.72</v>
      </c>
      <c r="Y84">
        <v>6.92</v>
      </c>
      <c r="Z84">
        <v>3</v>
      </c>
      <c r="AA84" t="s">
        <v>4250</v>
      </c>
      <c r="AB84">
        <v>0</v>
      </c>
      <c r="AC84">
        <v>4</v>
      </c>
      <c r="AD84">
        <v>4.6980476190476192</v>
      </c>
      <c r="AF84" t="s">
        <v>7949</v>
      </c>
      <c r="AI84">
        <v>0</v>
      </c>
      <c r="AJ84">
        <v>0</v>
      </c>
      <c r="AK84" t="s">
        <v>19837</v>
      </c>
      <c r="AL84" t="s">
        <v>19837</v>
      </c>
      <c r="AM84" t="s">
        <v>20019</v>
      </c>
    </row>
    <row r="85" spans="1:39" x14ac:dyDescent="0.25">
      <c r="A85" t="s">
        <v>8080</v>
      </c>
      <c r="B85" t="s">
        <v>12171</v>
      </c>
      <c r="C85" t="s">
        <v>4842</v>
      </c>
      <c r="D85">
        <v>80</v>
      </c>
      <c r="E85" t="s">
        <v>4845</v>
      </c>
      <c r="F85">
        <v>7.1</v>
      </c>
      <c r="K85" t="s">
        <v>6860</v>
      </c>
      <c r="L85" t="s">
        <v>6861</v>
      </c>
      <c r="M85" t="s">
        <v>14936</v>
      </c>
      <c r="N85">
        <v>9</v>
      </c>
      <c r="O85" t="s">
        <v>15257</v>
      </c>
      <c r="P85" t="s">
        <v>15733</v>
      </c>
      <c r="Q85">
        <v>4</v>
      </c>
      <c r="R85">
        <v>1</v>
      </c>
      <c r="S85">
        <v>1.96</v>
      </c>
      <c r="T85">
        <v>1.99</v>
      </c>
      <c r="U85">
        <v>383.4</v>
      </c>
      <c r="V85">
        <v>67.92</v>
      </c>
      <c r="W85">
        <v>3.08</v>
      </c>
      <c r="Y85">
        <v>6.2</v>
      </c>
      <c r="Z85">
        <v>2</v>
      </c>
      <c r="AA85" t="s">
        <v>4250</v>
      </c>
      <c r="AB85">
        <v>0</v>
      </c>
      <c r="AC85">
        <v>4</v>
      </c>
      <c r="AD85">
        <v>5.6661904761904758</v>
      </c>
      <c r="AF85" t="s">
        <v>7949</v>
      </c>
      <c r="AI85">
        <v>0</v>
      </c>
      <c r="AJ85">
        <v>0</v>
      </c>
      <c r="AK85" t="s">
        <v>19833</v>
      </c>
      <c r="AL85" t="s">
        <v>19833</v>
      </c>
      <c r="AM85" t="s">
        <v>20019</v>
      </c>
    </row>
    <row r="86" spans="1:39" x14ac:dyDescent="0.25">
      <c r="A86" t="s">
        <v>5641</v>
      </c>
      <c r="B86" t="s">
        <v>12171</v>
      </c>
      <c r="C86" t="s">
        <v>4842</v>
      </c>
      <c r="D86">
        <v>80</v>
      </c>
      <c r="E86" t="s">
        <v>4845</v>
      </c>
      <c r="F86">
        <v>7.1</v>
      </c>
      <c r="K86" t="s">
        <v>6860</v>
      </c>
      <c r="L86" t="s">
        <v>6861</v>
      </c>
      <c r="M86" t="s">
        <v>14934</v>
      </c>
      <c r="N86">
        <v>9</v>
      </c>
      <c r="O86" t="s">
        <v>15255</v>
      </c>
      <c r="P86" t="s">
        <v>7367</v>
      </c>
      <c r="Q86">
        <v>9</v>
      </c>
      <c r="R86">
        <v>4</v>
      </c>
      <c r="S86">
        <v>2.06</v>
      </c>
      <c r="T86">
        <v>2.0699999999999998</v>
      </c>
      <c r="U86">
        <v>663.75</v>
      </c>
      <c r="V86">
        <v>174.45</v>
      </c>
      <c r="W86">
        <v>1.59</v>
      </c>
      <c r="X86">
        <v>13.24</v>
      </c>
      <c r="Y86">
        <v>5.95</v>
      </c>
      <c r="Z86">
        <v>3</v>
      </c>
      <c r="AA86" t="s">
        <v>4250</v>
      </c>
      <c r="AB86">
        <v>1</v>
      </c>
      <c r="AC86">
        <v>11</v>
      </c>
      <c r="AD86">
        <v>2.97</v>
      </c>
      <c r="AF86" t="s">
        <v>7949</v>
      </c>
      <c r="AI86">
        <v>0</v>
      </c>
      <c r="AJ86">
        <v>0</v>
      </c>
      <c r="AK86" t="s">
        <v>7976</v>
      </c>
      <c r="AL86" t="s">
        <v>7976</v>
      </c>
      <c r="AM86" t="s">
        <v>20019</v>
      </c>
    </row>
    <row r="87" spans="1:39" x14ac:dyDescent="0.25">
      <c r="A87" t="s">
        <v>8081</v>
      </c>
      <c r="B87" t="s">
        <v>12171</v>
      </c>
      <c r="C87" t="s">
        <v>4842</v>
      </c>
      <c r="D87">
        <v>86</v>
      </c>
      <c r="E87" t="s">
        <v>4845</v>
      </c>
      <c r="F87">
        <v>7.07</v>
      </c>
      <c r="K87" t="s">
        <v>6860</v>
      </c>
      <c r="L87" t="s">
        <v>6861</v>
      </c>
      <c r="M87" t="s">
        <v>14935</v>
      </c>
      <c r="N87">
        <v>9</v>
      </c>
      <c r="O87" t="s">
        <v>15256</v>
      </c>
      <c r="P87" t="s">
        <v>15734</v>
      </c>
      <c r="Q87">
        <v>5</v>
      </c>
      <c r="R87">
        <v>1</v>
      </c>
      <c r="S87">
        <v>2.0099999999999998</v>
      </c>
      <c r="T87">
        <v>2.0099999999999998</v>
      </c>
      <c r="U87">
        <v>383.42</v>
      </c>
      <c r="V87">
        <v>77.150000000000006</v>
      </c>
      <c r="W87">
        <v>3.04</v>
      </c>
      <c r="Y87">
        <v>0</v>
      </c>
      <c r="Z87">
        <v>2</v>
      </c>
      <c r="AA87" t="s">
        <v>4250</v>
      </c>
      <c r="AB87">
        <v>0</v>
      </c>
      <c r="AC87">
        <v>2</v>
      </c>
      <c r="AD87">
        <v>5.6610476190476193</v>
      </c>
      <c r="AF87" t="s">
        <v>7949</v>
      </c>
      <c r="AI87">
        <v>0</v>
      </c>
      <c r="AJ87">
        <v>0</v>
      </c>
      <c r="AK87" t="s">
        <v>19832</v>
      </c>
      <c r="AL87" t="s">
        <v>19832</v>
      </c>
      <c r="AM87" t="s">
        <v>20019</v>
      </c>
    </row>
    <row r="88" spans="1:39" x14ac:dyDescent="0.25">
      <c r="A88" t="s">
        <v>8082</v>
      </c>
      <c r="B88" t="s">
        <v>12171</v>
      </c>
      <c r="C88" t="s">
        <v>4842</v>
      </c>
      <c r="D88">
        <v>88</v>
      </c>
      <c r="E88" t="s">
        <v>4845</v>
      </c>
      <c r="F88">
        <v>7.06</v>
      </c>
      <c r="K88" t="s">
        <v>6860</v>
      </c>
      <c r="L88" t="s">
        <v>6861</v>
      </c>
      <c r="M88" t="s">
        <v>14935</v>
      </c>
      <c r="N88">
        <v>9</v>
      </c>
      <c r="O88" t="s">
        <v>15256</v>
      </c>
      <c r="P88" t="s">
        <v>15735</v>
      </c>
      <c r="Q88">
        <v>5</v>
      </c>
      <c r="R88">
        <v>1</v>
      </c>
      <c r="S88">
        <v>2.08</v>
      </c>
      <c r="T88">
        <v>2.08</v>
      </c>
      <c r="U88">
        <v>401.41</v>
      </c>
      <c r="V88">
        <v>77.150000000000006</v>
      </c>
      <c r="W88">
        <v>3.5</v>
      </c>
      <c r="Y88">
        <v>1.62</v>
      </c>
      <c r="Z88">
        <v>2</v>
      </c>
      <c r="AA88" t="s">
        <v>4250</v>
      </c>
      <c r="AB88">
        <v>0</v>
      </c>
      <c r="AC88">
        <v>3</v>
      </c>
      <c r="AD88">
        <v>5.4975476190476176</v>
      </c>
      <c r="AF88" t="s">
        <v>7949</v>
      </c>
      <c r="AI88">
        <v>0</v>
      </c>
      <c r="AJ88">
        <v>0</v>
      </c>
      <c r="AK88" t="s">
        <v>19832</v>
      </c>
      <c r="AL88" t="s">
        <v>19832</v>
      </c>
      <c r="AM88" t="s">
        <v>20019</v>
      </c>
    </row>
    <row r="89" spans="1:39" x14ac:dyDescent="0.25">
      <c r="A89" t="s">
        <v>8083</v>
      </c>
      <c r="B89" t="s">
        <v>12171</v>
      </c>
      <c r="C89" t="s">
        <v>4842</v>
      </c>
      <c r="D89">
        <v>90</v>
      </c>
      <c r="E89" t="s">
        <v>4845</v>
      </c>
      <c r="F89">
        <v>7.05</v>
      </c>
      <c r="K89" t="s">
        <v>6860</v>
      </c>
      <c r="L89" t="s">
        <v>6861</v>
      </c>
      <c r="M89" t="s">
        <v>14936</v>
      </c>
      <c r="N89">
        <v>9</v>
      </c>
      <c r="O89" t="s">
        <v>15257</v>
      </c>
      <c r="P89" t="s">
        <v>15736</v>
      </c>
      <c r="Q89">
        <v>4</v>
      </c>
      <c r="R89">
        <v>1</v>
      </c>
      <c r="S89">
        <v>2.73</v>
      </c>
      <c r="T89">
        <v>2.74</v>
      </c>
      <c r="U89">
        <v>427.43</v>
      </c>
      <c r="V89">
        <v>67.92</v>
      </c>
      <c r="W89">
        <v>3.53</v>
      </c>
      <c r="Y89">
        <v>5.94</v>
      </c>
      <c r="Z89">
        <v>2</v>
      </c>
      <c r="AA89" t="s">
        <v>4250</v>
      </c>
      <c r="AB89">
        <v>0</v>
      </c>
      <c r="AC89">
        <v>4</v>
      </c>
      <c r="AD89">
        <v>4.9866904761904767</v>
      </c>
      <c r="AF89" t="s">
        <v>7949</v>
      </c>
      <c r="AI89">
        <v>0</v>
      </c>
      <c r="AJ89">
        <v>0</v>
      </c>
      <c r="AK89" t="s">
        <v>19833</v>
      </c>
      <c r="AL89" t="s">
        <v>19833</v>
      </c>
      <c r="AM89" t="s">
        <v>20019</v>
      </c>
    </row>
    <row r="90" spans="1:39" x14ac:dyDescent="0.25">
      <c r="A90" t="s">
        <v>8084</v>
      </c>
      <c r="B90" t="s">
        <v>12171</v>
      </c>
      <c r="C90" t="s">
        <v>4842</v>
      </c>
      <c r="D90">
        <v>90</v>
      </c>
      <c r="E90" t="s">
        <v>4845</v>
      </c>
      <c r="F90">
        <v>7.05</v>
      </c>
      <c r="K90" t="s">
        <v>6860</v>
      </c>
      <c r="M90" t="s">
        <v>14943</v>
      </c>
      <c r="N90">
        <v>8</v>
      </c>
      <c r="O90" t="s">
        <v>15264</v>
      </c>
      <c r="P90" t="s">
        <v>15737</v>
      </c>
      <c r="Q90">
        <v>6</v>
      </c>
      <c r="R90">
        <v>1</v>
      </c>
      <c r="S90">
        <v>3.89</v>
      </c>
      <c r="T90">
        <v>3.98</v>
      </c>
      <c r="U90">
        <v>469.44</v>
      </c>
      <c r="V90">
        <v>76.099999999999994</v>
      </c>
      <c r="W90">
        <v>4.46</v>
      </c>
      <c r="Y90">
        <v>6.89</v>
      </c>
      <c r="Z90">
        <v>3</v>
      </c>
      <c r="AA90" t="s">
        <v>4250</v>
      </c>
      <c r="AB90">
        <v>0</v>
      </c>
      <c r="AC90">
        <v>4</v>
      </c>
      <c r="AD90">
        <v>3.6166190476190478</v>
      </c>
      <c r="AF90" t="s">
        <v>7949</v>
      </c>
      <c r="AI90">
        <v>0</v>
      </c>
      <c r="AJ90">
        <v>0</v>
      </c>
      <c r="AK90" t="s">
        <v>19837</v>
      </c>
      <c r="AL90" t="s">
        <v>19837</v>
      </c>
      <c r="AM90" t="s">
        <v>20019</v>
      </c>
    </row>
    <row r="91" spans="1:39" x14ac:dyDescent="0.25">
      <c r="A91" t="s">
        <v>8085</v>
      </c>
      <c r="B91" t="s">
        <v>12171</v>
      </c>
      <c r="C91" t="s">
        <v>4842</v>
      </c>
      <c r="D91">
        <v>90</v>
      </c>
      <c r="E91" t="s">
        <v>4845</v>
      </c>
      <c r="F91">
        <v>7.05</v>
      </c>
      <c r="K91" t="s">
        <v>6860</v>
      </c>
      <c r="L91" t="s">
        <v>6861</v>
      </c>
      <c r="M91" t="s">
        <v>14935</v>
      </c>
      <c r="N91">
        <v>9</v>
      </c>
      <c r="O91" t="s">
        <v>15256</v>
      </c>
      <c r="P91" t="s">
        <v>15738</v>
      </c>
      <c r="Q91">
        <v>3</v>
      </c>
      <c r="R91">
        <v>1</v>
      </c>
      <c r="S91">
        <v>3.5</v>
      </c>
      <c r="T91">
        <v>3.5</v>
      </c>
      <c r="U91">
        <v>385.87</v>
      </c>
      <c r="V91">
        <v>58.69</v>
      </c>
      <c r="W91">
        <v>4.0999999999999996</v>
      </c>
      <c r="Y91">
        <v>0</v>
      </c>
      <c r="Z91">
        <v>2</v>
      </c>
      <c r="AA91" t="s">
        <v>4250</v>
      </c>
      <c r="AB91">
        <v>0</v>
      </c>
      <c r="AC91">
        <v>1</v>
      </c>
      <c r="AD91">
        <v>4.6485476190476192</v>
      </c>
      <c r="AF91" t="s">
        <v>7949</v>
      </c>
      <c r="AI91">
        <v>0</v>
      </c>
      <c r="AJ91">
        <v>0</v>
      </c>
      <c r="AK91" t="s">
        <v>19832</v>
      </c>
      <c r="AL91" t="s">
        <v>19832</v>
      </c>
      <c r="AM91" t="s">
        <v>20019</v>
      </c>
    </row>
    <row r="92" spans="1:39" x14ac:dyDescent="0.25">
      <c r="A92" t="s">
        <v>8086</v>
      </c>
      <c r="B92" t="s">
        <v>12171</v>
      </c>
      <c r="C92" t="s">
        <v>4842</v>
      </c>
      <c r="D92">
        <v>90</v>
      </c>
      <c r="E92" t="s">
        <v>4845</v>
      </c>
      <c r="F92">
        <v>7.05</v>
      </c>
      <c r="K92" t="s">
        <v>6860</v>
      </c>
      <c r="L92" t="s">
        <v>6861</v>
      </c>
      <c r="M92" t="s">
        <v>14936</v>
      </c>
      <c r="N92">
        <v>9</v>
      </c>
      <c r="O92" t="s">
        <v>15257</v>
      </c>
      <c r="P92" t="s">
        <v>15739</v>
      </c>
      <c r="Q92">
        <v>5</v>
      </c>
      <c r="R92">
        <v>1</v>
      </c>
      <c r="S92">
        <v>0.92</v>
      </c>
      <c r="T92">
        <v>0.95</v>
      </c>
      <c r="U92">
        <v>398.41</v>
      </c>
      <c r="V92">
        <v>91.71</v>
      </c>
      <c r="W92">
        <v>3.16</v>
      </c>
      <c r="Y92">
        <v>6.33</v>
      </c>
      <c r="Z92">
        <v>2</v>
      </c>
      <c r="AA92" t="s">
        <v>4250</v>
      </c>
      <c r="AB92">
        <v>0</v>
      </c>
      <c r="AC92">
        <v>7</v>
      </c>
      <c r="AD92">
        <v>5.5019761904761904</v>
      </c>
      <c r="AF92" t="s">
        <v>7949</v>
      </c>
      <c r="AI92">
        <v>0</v>
      </c>
      <c r="AJ92">
        <v>0</v>
      </c>
      <c r="AK92" t="s">
        <v>19833</v>
      </c>
      <c r="AL92" t="s">
        <v>19833</v>
      </c>
      <c r="AM92" t="s">
        <v>20019</v>
      </c>
    </row>
    <row r="93" spans="1:39" x14ac:dyDescent="0.25">
      <c r="A93" t="s">
        <v>8087</v>
      </c>
      <c r="B93" t="s">
        <v>12171</v>
      </c>
      <c r="C93" t="s">
        <v>4842</v>
      </c>
      <c r="D93">
        <v>90</v>
      </c>
      <c r="E93" t="s">
        <v>4845</v>
      </c>
      <c r="F93">
        <v>7.05</v>
      </c>
      <c r="K93" t="s">
        <v>6860</v>
      </c>
      <c r="L93" t="s">
        <v>6861</v>
      </c>
      <c r="M93" t="s">
        <v>14936</v>
      </c>
      <c r="N93">
        <v>9</v>
      </c>
      <c r="O93" t="s">
        <v>15257</v>
      </c>
      <c r="P93" t="s">
        <v>15740</v>
      </c>
      <c r="Q93">
        <v>5</v>
      </c>
      <c r="R93">
        <v>2</v>
      </c>
      <c r="S93">
        <v>0.86</v>
      </c>
      <c r="T93">
        <v>0.89</v>
      </c>
      <c r="U93">
        <v>415.44</v>
      </c>
      <c r="V93">
        <v>88.15</v>
      </c>
      <c r="W93">
        <v>3.1</v>
      </c>
      <c r="Y93">
        <v>6.29</v>
      </c>
      <c r="Z93">
        <v>2</v>
      </c>
      <c r="AA93" t="s">
        <v>4250</v>
      </c>
      <c r="AB93">
        <v>0</v>
      </c>
      <c r="AC93">
        <v>8</v>
      </c>
      <c r="AD93">
        <v>5.1040000000000001</v>
      </c>
      <c r="AF93" t="s">
        <v>7949</v>
      </c>
      <c r="AI93">
        <v>0</v>
      </c>
      <c r="AJ93">
        <v>0</v>
      </c>
      <c r="AK93" t="s">
        <v>19833</v>
      </c>
      <c r="AL93" t="s">
        <v>19833</v>
      </c>
      <c r="AM93" t="s">
        <v>20019</v>
      </c>
    </row>
    <row r="94" spans="1:39" x14ac:dyDescent="0.25">
      <c r="A94" t="s">
        <v>8088</v>
      </c>
      <c r="B94" t="s">
        <v>12171</v>
      </c>
      <c r="C94" t="s">
        <v>4842</v>
      </c>
      <c r="D94">
        <v>94</v>
      </c>
      <c r="E94" t="s">
        <v>4845</v>
      </c>
      <c r="F94">
        <v>7.03</v>
      </c>
      <c r="K94" t="s">
        <v>6860</v>
      </c>
      <c r="L94" t="s">
        <v>6861</v>
      </c>
      <c r="M94" t="s">
        <v>14935</v>
      </c>
      <c r="N94">
        <v>9</v>
      </c>
      <c r="O94" t="s">
        <v>15256</v>
      </c>
      <c r="P94" t="s">
        <v>15741</v>
      </c>
      <c r="Q94">
        <v>5</v>
      </c>
      <c r="R94">
        <v>1</v>
      </c>
      <c r="S94">
        <v>1.06</v>
      </c>
      <c r="T94">
        <v>1.06</v>
      </c>
      <c r="U94">
        <v>354.39</v>
      </c>
      <c r="V94">
        <v>80.81</v>
      </c>
      <c r="W94">
        <v>2.4300000000000002</v>
      </c>
      <c r="Y94">
        <v>4.18</v>
      </c>
      <c r="Z94">
        <v>2</v>
      </c>
      <c r="AA94" t="s">
        <v>4250</v>
      </c>
      <c r="AB94">
        <v>0</v>
      </c>
      <c r="AC94">
        <v>1</v>
      </c>
      <c r="AD94">
        <v>5.833333333333333</v>
      </c>
      <c r="AF94" t="s">
        <v>7949</v>
      </c>
      <c r="AI94">
        <v>0</v>
      </c>
      <c r="AJ94">
        <v>0</v>
      </c>
      <c r="AK94" t="s">
        <v>19832</v>
      </c>
      <c r="AL94" t="s">
        <v>19832</v>
      </c>
      <c r="AM94" t="s">
        <v>20019</v>
      </c>
    </row>
    <row r="95" spans="1:39" x14ac:dyDescent="0.25">
      <c r="A95" t="s">
        <v>8089</v>
      </c>
      <c r="B95" t="s">
        <v>12171</v>
      </c>
      <c r="C95" t="s">
        <v>4842</v>
      </c>
      <c r="D95">
        <v>95</v>
      </c>
      <c r="E95" t="s">
        <v>4845</v>
      </c>
      <c r="F95">
        <v>7.02</v>
      </c>
      <c r="K95" t="s">
        <v>6860</v>
      </c>
      <c r="L95" t="s">
        <v>6861</v>
      </c>
      <c r="M95" t="s">
        <v>14935</v>
      </c>
      <c r="N95">
        <v>9</v>
      </c>
      <c r="O95" t="s">
        <v>15256</v>
      </c>
      <c r="P95" t="s">
        <v>15742</v>
      </c>
      <c r="Q95">
        <v>4</v>
      </c>
      <c r="R95">
        <v>1</v>
      </c>
      <c r="S95">
        <v>2.75</v>
      </c>
      <c r="T95">
        <v>2.75</v>
      </c>
      <c r="U95">
        <v>387.84</v>
      </c>
      <c r="V95">
        <v>67.92</v>
      </c>
      <c r="W95">
        <v>3.69</v>
      </c>
      <c r="Y95">
        <v>0</v>
      </c>
      <c r="Z95">
        <v>2</v>
      </c>
      <c r="AA95" t="s">
        <v>4250</v>
      </c>
      <c r="AB95">
        <v>0</v>
      </c>
      <c r="AC95">
        <v>1</v>
      </c>
      <c r="AD95">
        <v>5.2594761904761906</v>
      </c>
      <c r="AF95" t="s">
        <v>7949</v>
      </c>
      <c r="AI95">
        <v>0</v>
      </c>
      <c r="AJ95">
        <v>0</v>
      </c>
      <c r="AK95" t="s">
        <v>19832</v>
      </c>
      <c r="AL95" t="s">
        <v>19832</v>
      </c>
      <c r="AM95" t="s">
        <v>20019</v>
      </c>
    </row>
    <row r="96" spans="1:39" x14ac:dyDescent="0.25">
      <c r="A96" t="s">
        <v>8090</v>
      </c>
      <c r="B96" t="s">
        <v>12171</v>
      </c>
      <c r="C96" t="s">
        <v>4842</v>
      </c>
      <c r="D96">
        <v>96</v>
      </c>
      <c r="E96" t="s">
        <v>4845</v>
      </c>
      <c r="F96">
        <v>7.02</v>
      </c>
      <c r="K96" t="s">
        <v>6860</v>
      </c>
      <c r="L96" t="s">
        <v>6861</v>
      </c>
      <c r="M96" t="s">
        <v>14935</v>
      </c>
      <c r="N96">
        <v>9</v>
      </c>
      <c r="O96" t="s">
        <v>15256</v>
      </c>
      <c r="P96" t="s">
        <v>15743</v>
      </c>
      <c r="Q96">
        <v>6</v>
      </c>
      <c r="R96">
        <v>1</v>
      </c>
      <c r="S96">
        <v>0.44</v>
      </c>
      <c r="T96">
        <v>0.45</v>
      </c>
      <c r="U96">
        <v>353.45</v>
      </c>
      <c r="V96">
        <v>84.47</v>
      </c>
      <c r="W96">
        <v>2.4</v>
      </c>
      <c r="Y96">
        <v>5.91</v>
      </c>
      <c r="Z96">
        <v>2</v>
      </c>
      <c r="AA96" t="s">
        <v>4250</v>
      </c>
      <c r="AB96">
        <v>0</v>
      </c>
      <c r="AC96">
        <v>1</v>
      </c>
      <c r="AD96">
        <v>5.833333333333333</v>
      </c>
      <c r="AF96" t="s">
        <v>7949</v>
      </c>
      <c r="AI96">
        <v>0</v>
      </c>
      <c r="AJ96">
        <v>0</v>
      </c>
      <c r="AK96" t="s">
        <v>19832</v>
      </c>
      <c r="AL96" t="s">
        <v>19832</v>
      </c>
      <c r="AM96" t="s">
        <v>20019</v>
      </c>
    </row>
    <row r="97" spans="1:39" x14ac:dyDescent="0.25">
      <c r="A97" t="s">
        <v>8091</v>
      </c>
      <c r="B97" t="s">
        <v>12171</v>
      </c>
      <c r="C97" t="s">
        <v>4842</v>
      </c>
      <c r="D97">
        <v>98</v>
      </c>
      <c r="E97" t="s">
        <v>4845</v>
      </c>
      <c r="F97">
        <v>7.01</v>
      </c>
      <c r="K97" t="s">
        <v>6860</v>
      </c>
      <c r="L97" t="s">
        <v>6861</v>
      </c>
      <c r="M97" t="s">
        <v>14935</v>
      </c>
      <c r="N97">
        <v>9</v>
      </c>
      <c r="O97" t="s">
        <v>15256</v>
      </c>
      <c r="P97" t="s">
        <v>15744</v>
      </c>
      <c r="Q97">
        <v>5</v>
      </c>
      <c r="R97">
        <v>1</v>
      </c>
      <c r="S97">
        <v>0.89</v>
      </c>
      <c r="T97">
        <v>0.89</v>
      </c>
      <c r="U97">
        <v>336.4</v>
      </c>
      <c r="V97">
        <v>80.81</v>
      </c>
      <c r="W97">
        <v>2.29</v>
      </c>
      <c r="Y97">
        <v>4.8099999999999996</v>
      </c>
      <c r="Z97">
        <v>2</v>
      </c>
      <c r="AA97" t="s">
        <v>4250</v>
      </c>
      <c r="AB97">
        <v>0</v>
      </c>
      <c r="AC97">
        <v>1</v>
      </c>
      <c r="AD97">
        <v>5.833333333333333</v>
      </c>
      <c r="AF97" t="s">
        <v>7949</v>
      </c>
      <c r="AI97">
        <v>0</v>
      </c>
      <c r="AJ97">
        <v>0</v>
      </c>
      <c r="AK97" t="s">
        <v>19832</v>
      </c>
      <c r="AL97" t="s">
        <v>19832</v>
      </c>
      <c r="AM97" t="s">
        <v>20019</v>
      </c>
    </row>
    <row r="98" spans="1:39" x14ac:dyDescent="0.25">
      <c r="A98" t="s">
        <v>8092</v>
      </c>
      <c r="B98" t="s">
        <v>12171</v>
      </c>
      <c r="C98" t="s">
        <v>4842</v>
      </c>
      <c r="D98">
        <v>100</v>
      </c>
      <c r="E98" t="s">
        <v>4845</v>
      </c>
      <c r="F98">
        <v>7</v>
      </c>
      <c r="K98" t="s">
        <v>6860</v>
      </c>
      <c r="L98" t="s">
        <v>6861</v>
      </c>
      <c r="M98" t="s">
        <v>14936</v>
      </c>
      <c r="N98">
        <v>9</v>
      </c>
      <c r="O98" t="s">
        <v>15257</v>
      </c>
      <c r="P98" t="s">
        <v>15745</v>
      </c>
      <c r="Q98">
        <v>5</v>
      </c>
      <c r="R98">
        <v>1</v>
      </c>
      <c r="S98">
        <v>1.38</v>
      </c>
      <c r="T98">
        <v>1.4</v>
      </c>
      <c r="U98">
        <v>429.35</v>
      </c>
      <c r="V98">
        <v>77.150000000000006</v>
      </c>
      <c r="W98">
        <v>3.1</v>
      </c>
      <c r="Y98">
        <v>5.99</v>
      </c>
      <c r="Z98">
        <v>2</v>
      </c>
      <c r="AA98" t="s">
        <v>4250</v>
      </c>
      <c r="AB98">
        <v>0</v>
      </c>
      <c r="AC98">
        <v>7</v>
      </c>
      <c r="AD98">
        <v>5.3379761904761898</v>
      </c>
      <c r="AF98" t="s">
        <v>7949</v>
      </c>
      <c r="AI98">
        <v>0</v>
      </c>
      <c r="AJ98">
        <v>0</v>
      </c>
      <c r="AK98" t="s">
        <v>19833</v>
      </c>
      <c r="AL98" t="s">
        <v>19833</v>
      </c>
      <c r="AM98" t="s">
        <v>20019</v>
      </c>
    </row>
    <row r="99" spans="1:39" x14ac:dyDescent="0.25">
      <c r="A99" t="s">
        <v>8093</v>
      </c>
      <c r="B99" t="s">
        <v>12171</v>
      </c>
      <c r="C99" t="s">
        <v>4842</v>
      </c>
      <c r="D99">
        <v>100</v>
      </c>
      <c r="E99" t="s">
        <v>4845</v>
      </c>
      <c r="F99">
        <v>7</v>
      </c>
      <c r="K99" t="s">
        <v>6860</v>
      </c>
      <c r="L99" t="s">
        <v>6861</v>
      </c>
      <c r="M99" t="s">
        <v>14936</v>
      </c>
      <c r="N99">
        <v>9</v>
      </c>
      <c r="O99" t="s">
        <v>15257</v>
      </c>
      <c r="P99" t="s">
        <v>15746</v>
      </c>
      <c r="Q99">
        <v>4</v>
      </c>
      <c r="R99">
        <v>1</v>
      </c>
      <c r="S99">
        <v>1.84</v>
      </c>
      <c r="T99">
        <v>1.87</v>
      </c>
      <c r="U99">
        <v>395.41</v>
      </c>
      <c r="V99">
        <v>67.92</v>
      </c>
      <c r="W99">
        <v>3.08</v>
      </c>
      <c r="Y99">
        <v>6.18</v>
      </c>
      <c r="Z99">
        <v>2</v>
      </c>
      <c r="AA99" t="s">
        <v>4250</v>
      </c>
      <c r="AB99">
        <v>0</v>
      </c>
      <c r="AC99">
        <v>4</v>
      </c>
      <c r="AD99">
        <v>5.5804047619047612</v>
      </c>
      <c r="AF99" t="s">
        <v>7949</v>
      </c>
      <c r="AI99">
        <v>0</v>
      </c>
      <c r="AJ99">
        <v>0</v>
      </c>
      <c r="AK99" t="s">
        <v>19833</v>
      </c>
      <c r="AL99" t="s">
        <v>19833</v>
      </c>
      <c r="AM99" t="s">
        <v>20019</v>
      </c>
    </row>
    <row r="100" spans="1:39" x14ac:dyDescent="0.25">
      <c r="A100" t="s">
        <v>8094</v>
      </c>
      <c r="B100" t="s">
        <v>12171</v>
      </c>
      <c r="C100" t="s">
        <v>4842</v>
      </c>
      <c r="D100">
        <v>100</v>
      </c>
      <c r="E100" t="s">
        <v>4845</v>
      </c>
      <c r="F100">
        <v>7</v>
      </c>
      <c r="K100" t="s">
        <v>6860</v>
      </c>
      <c r="L100" t="s">
        <v>6861</v>
      </c>
      <c r="M100" t="s">
        <v>14936</v>
      </c>
      <c r="N100">
        <v>9</v>
      </c>
      <c r="O100" t="s">
        <v>15257</v>
      </c>
      <c r="P100" t="s">
        <v>15747</v>
      </c>
      <c r="Q100">
        <v>5</v>
      </c>
      <c r="R100">
        <v>1</v>
      </c>
      <c r="S100">
        <v>0.92</v>
      </c>
      <c r="T100">
        <v>0.94</v>
      </c>
      <c r="U100">
        <v>419.4</v>
      </c>
      <c r="V100">
        <v>84.99</v>
      </c>
      <c r="W100">
        <v>3.25</v>
      </c>
      <c r="Y100">
        <v>6.09</v>
      </c>
      <c r="Z100">
        <v>2</v>
      </c>
      <c r="AA100" t="s">
        <v>4250</v>
      </c>
      <c r="AB100">
        <v>0</v>
      </c>
      <c r="AC100">
        <v>8</v>
      </c>
      <c r="AD100">
        <v>5.4090476190476187</v>
      </c>
      <c r="AF100" t="s">
        <v>7949</v>
      </c>
      <c r="AI100">
        <v>0</v>
      </c>
      <c r="AJ100">
        <v>0</v>
      </c>
      <c r="AK100" t="s">
        <v>19833</v>
      </c>
      <c r="AL100" t="s">
        <v>19833</v>
      </c>
      <c r="AM100" t="s">
        <v>20019</v>
      </c>
    </row>
    <row r="101" spans="1:39" x14ac:dyDescent="0.25">
      <c r="A101" t="s">
        <v>8095</v>
      </c>
      <c r="B101" t="s">
        <v>12171</v>
      </c>
      <c r="C101" t="s">
        <v>4842</v>
      </c>
      <c r="D101">
        <v>100</v>
      </c>
      <c r="E101" t="s">
        <v>4845</v>
      </c>
      <c r="F101">
        <v>7</v>
      </c>
      <c r="K101" t="s">
        <v>6860</v>
      </c>
      <c r="L101" t="s">
        <v>6861</v>
      </c>
      <c r="M101" t="s">
        <v>14936</v>
      </c>
      <c r="N101">
        <v>9</v>
      </c>
      <c r="O101" t="s">
        <v>15257</v>
      </c>
      <c r="P101" t="s">
        <v>15748</v>
      </c>
      <c r="Q101">
        <v>5</v>
      </c>
      <c r="R101">
        <v>1</v>
      </c>
      <c r="S101">
        <v>0.91</v>
      </c>
      <c r="T101">
        <v>0.93</v>
      </c>
      <c r="U101">
        <v>411.36</v>
      </c>
      <c r="V101">
        <v>77.150000000000006</v>
      </c>
      <c r="W101">
        <v>2.96</v>
      </c>
      <c r="Y101">
        <v>6.22</v>
      </c>
      <c r="Z101">
        <v>2</v>
      </c>
      <c r="AA101" t="s">
        <v>4250</v>
      </c>
      <c r="AB101">
        <v>0</v>
      </c>
      <c r="AC101">
        <v>7</v>
      </c>
      <c r="AD101">
        <v>5.4664761904761896</v>
      </c>
      <c r="AF101" t="s">
        <v>7949</v>
      </c>
      <c r="AI101">
        <v>0</v>
      </c>
      <c r="AJ101">
        <v>0</v>
      </c>
      <c r="AK101" t="s">
        <v>19833</v>
      </c>
      <c r="AL101" t="s">
        <v>19833</v>
      </c>
      <c r="AM101" t="s">
        <v>20019</v>
      </c>
    </row>
    <row r="102" spans="1:39" x14ac:dyDescent="0.25">
      <c r="A102" t="s">
        <v>8096</v>
      </c>
      <c r="B102" t="s">
        <v>12171</v>
      </c>
      <c r="C102" t="s">
        <v>4842</v>
      </c>
      <c r="D102">
        <v>100</v>
      </c>
      <c r="E102" t="s">
        <v>4845</v>
      </c>
      <c r="F102">
        <v>7</v>
      </c>
      <c r="K102" t="s">
        <v>6860</v>
      </c>
      <c r="L102" t="s">
        <v>6861</v>
      </c>
      <c r="M102" t="s">
        <v>14936</v>
      </c>
      <c r="N102">
        <v>9</v>
      </c>
      <c r="O102" t="s">
        <v>15257</v>
      </c>
      <c r="P102" t="s">
        <v>15749</v>
      </c>
      <c r="Q102">
        <v>4</v>
      </c>
      <c r="R102">
        <v>1</v>
      </c>
      <c r="S102">
        <v>2.91</v>
      </c>
      <c r="T102">
        <v>2.94</v>
      </c>
      <c r="U102">
        <v>387.43</v>
      </c>
      <c r="V102">
        <v>67.92</v>
      </c>
      <c r="W102">
        <v>3.66</v>
      </c>
      <c r="Y102">
        <v>6.36</v>
      </c>
      <c r="Z102">
        <v>2</v>
      </c>
      <c r="AA102" t="s">
        <v>4250</v>
      </c>
      <c r="AB102">
        <v>0</v>
      </c>
      <c r="AC102">
        <v>7</v>
      </c>
      <c r="AD102">
        <v>5.1824047619047624</v>
      </c>
      <c r="AF102" t="s">
        <v>7949</v>
      </c>
      <c r="AI102">
        <v>0</v>
      </c>
      <c r="AJ102">
        <v>0</v>
      </c>
      <c r="AK102" t="s">
        <v>19833</v>
      </c>
      <c r="AL102" t="s">
        <v>19833</v>
      </c>
      <c r="AM102" t="s">
        <v>20019</v>
      </c>
    </row>
    <row r="103" spans="1:39" x14ac:dyDescent="0.25">
      <c r="A103" t="s">
        <v>8097</v>
      </c>
      <c r="B103" t="s">
        <v>12171</v>
      </c>
      <c r="C103" t="s">
        <v>4842</v>
      </c>
      <c r="D103">
        <v>100</v>
      </c>
      <c r="E103" t="s">
        <v>4845</v>
      </c>
      <c r="F103">
        <v>7</v>
      </c>
      <c r="K103" t="s">
        <v>6860</v>
      </c>
      <c r="L103" t="s">
        <v>6861</v>
      </c>
      <c r="M103" t="s">
        <v>14936</v>
      </c>
      <c r="N103">
        <v>9</v>
      </c>
      <c r="O103" t="s">
        <v>15257</v>
      </c>
      <c r="P103" t="s">
        <v>15750</v>
      </c>
      <c r="Q103">
        <v>5</v>
      </c>
      <c r="R103">
        <v>1</v>
      </c>
      <c r="S103">
        <v>1.78</v>
      </c>
      <c r="T103">
        <v>1.82</v>
      </c>
      <c r="U103">
        <v>429.47</v>
      </c>
      <c r="V103">
        <v>77.150000000000006</v>
      </c>
      <c r="W103">
        <v>3.76</v>
      </c>
      <c r="Y103">
        <v>6.29</v>
      </c>
      <c r="Z103">
        <v>2</v>
      </c>
      <c r="AA103" t="s">
        <v>4250</v>
      </c>
      <c r="AB103">
        <v>0</v>
      </c>
      <c r="AC103">
        <v>9</v>
      </c>
      <c r="AD103">
        <v>5.3371190476190469</v>
      </c>
      <c r="AF103" t="s">
        <v>7949</v>
      </c>
      <c r="AI103">
        <v>0</v>
      </c>
      <c r="AJ103">
        <v>0</v>
      </c>
      <c r="AK103" t="s">
        <v>19833</v>
      </c>
      <c r="AL103" t="s">
        <v>19833</v>
      </c>
      <c r="AM103" t="s">
        <v>20019</v>
      </c>
    </row>
    <row r="104" spans="1:39" x14ac:dyDescent="0.25">
      <c r="A104" t="s">
        <v>8098</v>
      </c>
      <c r="B104" t="s">
        <v>12171</v>
      </c>
      <c r="C104" t="s">
        <v>4842</v>
      </c>
      <c r="D104">
        <v>100</v>
      </c>
      <c r="E104" t="s">
        <v>4845</v>
      </c>
      <c r="F104">
        <v>7</v>
      </c>
      <c r="K104" t="s">
        <v>6860</v>
      </c>
      <c r="L104" t="s">
        <v>6861</v>
      </c>
      <c r="M104" t="s">
        <v>14936</v>
      </c>
      <c r="N104">
        <v>9</v>
      </c>
      <c r="O104" t="s">
        <v>15257</v>
      </c>
      <c r="P104" t="s">
        <v>15751</v>
      </c>
      <c r="Q104">
        <v>5</v>
      </c>
      <c r="R104">
        <v>2</v>
      </c>
      <c r="S104">
        <v>0.75</v>
      </c>
      <c r="T104">
        <v>0.78</v>
      </c>
      <c r="U104">
        <v>401.41</v>
      </c>
      <c r="V104">
        <v>88.15</v>
      </c>
      <c r="W104">
        <v>2.71</v>
      </c>
      <c r="Y104">
        <v>6.28</v>
      </c>
      <c r="Z104">
        <v>2</v>
      </c>
      <c r="AA104" t="s">
        <v>4250</v>
      </c>
      <c r="AB104">
        <v>0</v>
      </c>
      <c r="AC104">
        <v>7</v>
      </c>
      <c r="AD104">
        <v>5.2042142857142846</v>
      </c>
      <c r="AF104" t="s">
        <v>7949</v>
      </c>
      <c r="AI104">
        <v>0</v>
      </c>
      <c r="AJ104">
        <v>0</v>
      </c>
      <c r="AK104" t="s">
        <v>19833</v>
      </c>
      <c r="AL104" t="s">
        <v>19833</v>
      </c>
      <c r="AM104" t="s">
        <v>20019</v>
      </c>
    </row>
    <row r="105" spans="1:39" x14ac:dyDescent="0.25">
      <c r="A105" t="s">
        <v>8099</v>
      </c>
      <c r="B105" t="s">
        <v>12171</v>
      </c>
      <c r="C105" t="s">
        <v>4842</v>
      </c>
      <c r="D105">
        <v>107</v>
      </c>
      <c r="E105" t="s">
        <v>4845</v>
      </c>
      <c r="F105">
        <v>6.97</v>
      </c>
      <c r="K105" t="s">
        <v>6860</v>
      </c>
      <c r="L105" t="s">
        <v>6861</v>
      </c>
      <c r="M105" t="s">
        <v>14935</v>
      </c>
      <c r="N105">
        <v>9</v>
      </c>
      <c r="O105" t="s">
        <v>15256</v>
      </c>
      <c r="P105" t="s">
        <v>15752</v>
      </c>
      <c r="Q105">
        <v>4</v>
      </c>
      <c r="R105">
        <v>1</v>
      </c>
      <c r="S105">
        <v>2.78</v>
      </c>
      <c r="T105">
        <v>2.78</v>
      </c>
      <c r="U105">
        <v>369.85</v>
      </c>
      <c r="V105">
        <v>67.92</v>
      </c>
      <c r="W105">
        <v>3.55</v>
      </c>
      <c r="Y105">
        <v>1.46</v>
      </c>
      <c r="Z105">
        <v>2</v>
      </c>
      <c r="AA105" t="s">
        <v>4250</v>
      </c>
      <c r="AB105">
        <v>0</v>
      </c>
      <c r="AC105">
        <v>1</v>
      </c>
      <c r="AD105">
        <v>5.3729761904761908</v>
      </c>
      <c r="AF105" t="s">
        <v>7949</v>
      </c>
      <c r="AI105">
        <v>0</v>
      </c>
      <c r="AJ105">
        <v>0</v>
      </c>
      <c r="AK105" t="s">
        <v>19832</v>
      </c>
      <c r="AL105" t="s">
        <v>19832</v>
      </c>
      <c r="AM105" t="s">
        <v>20019</v>
      </c>
    </row>
    <row r="106" spans="1:39" x14ac:dyDescent="0.25">
      <c r="A106" t="s">
        <v>8100</v>
      </c>
      <c r="B106" t="s">
        <v>12171</v>
      </c>
      <c r="C106" t="s">
        <v>4842</v>
      </c>
      <c r="D106">
        <v>110</v>
      </c>
      <c r="E106" t="s">
        <v>4845</v>
      </c>
      <c r="F106">
        <v>6.96</v>
      </c>
      <c r="K106" t="s">
        <v>6860</v>
      </c>
      <c r="M106" t="s">
        <v>14938</v>
      </c>
      <c r="N106">
        <v>8</v>
      </c>
      <c r="O106" t="s">
        <v>15259</v>
      </c>
      <c r="P106" t="s">
        <v>15753</v>
      </c>
      <c r="Q106">
        <v>5</v>
      </c>
      <c r="R106">
        <v>1</v>
      </c>
      <c r="S106">
        <v>1.84</v>
      </c>
      <c r="T106">
        <v>1.91</v>
      </c>
      <c r="U106">
        <v>404.45</v>
      </c>
      <c r="V106">
        <v>80.81</v>
      </c>
      <c r="W106">
        <v>3.24</v>
      </c>
      <c r="Y106">
        <v>6.57</v>
      </c>
      <c r="Z106">
        <v>3</v>
      </c>
      <c r="AA106" t="s">
        <v>4250</v>
      </c>
      <c r="AB106">
        <v>0</v>
      </c>
      <c r="AC106">
        <v>4</v>
      </c>
      <c r="AD106">
        <v>5.5158333333333331</v>
      </c>
      <c r="AF106" t="s">
        <v>7949</v>
      </c>
      <c r="AI106">
        <v>0</v>
      </c>
      <c r="AJ106">
        <v>0</v>
      </c>
      <c r="AK106" t="s">
        <v>19835</v>
      </c>
      <c r="AL106" t="s">
        <v>19835</v>
      </c>
      <c r="AM106" t="s">
        <v>20019</v>
      </c>
    </row>
    <row r="107" spans="1:39" x14ac:dyDescent="0.25">
      <c r="A107" t="s">
        <v>8101</v>
      </c>
      <c r="B107" t="s">
        <v>12171</v>
      </c>
      <c r="C107" t="s">
        <v>4842</v>
      </c>
      <c r="D107">
        <v>110</v>
      </c>
      <c r="E107" t="s">
        <v>4845</v>
      </c>
      <c r="F107">
        <v>6.96</v>
      </c>
      <c r="K107" t="s">
        <v>6860</v>
      </c>
      <c r="M107" t="s">
        <v>14937</v>
      </c>
      <c r="N107">
        <v>8</v>
      </c>
      <c r="O107" t="s">
        <v>15258</v>
      </c>
      <c r="P107" t="s">
        <v>15754</v>
      </c>
      <c r="Q107">
        <v>6</v>
      </c>
      <c r="R107">
        <v>1</v>
      </c>
      <c r="S107">
        <v>2</v>
      </c>
      <c r="T107">
        <v>2.04</v>
      </c>
      <c r="U107">
        <v>434.52</v>
      </c>
      <c r="V107">
        <v>89.4</v>
      </c>
      <c r="W107">
        <v>3.55</v>
      </c>
      <c r="Y107">
        <v>6.32</v>
      </c>
      <c r="Z107">
        <v>3</v>
      </c>
      <c r="AA107" t="s">
        <v>4250</v>
      </c>
      <c r="AB107">
        <v>0</v>
      </c>
      <c r="AC107">
        <v>5</v>
      </c>
      <c r="AD107">
        <v>5.301047619047619</v>
      </c>
      <c r="AF107" t="s">
        <v>7949</v>
      </c>
      <c r="AI107">
        <v>0</v>
      </c>
      <c r="AJ107">
        <v>0</v>
      </c>
      <c r="AK107" t="s">
        <v>19834</v>
      </c>
      <c r="AL107" t="s">
        <v>19834</v>
      </c>
      <c r="AM107" t="s">
        <v>20019</v>
      </c>
    </row>
    <row r="108" spans="1:39" x14ac:dyDescent="0.25">
      <c r="A108" t="s">
        <v>8102</v>
      </c>
      <c r="B108" t="s">
        <v>12171</v>
      </c>
      <c r="C108" t="s">
        <v>4842</v>
      </c>
      <c r="D108">
        <v>110</v>
      </c>
      <c r="E108" t="s">
        <v>4845</v>
      </c>
      <c r="F108">
        <v>6.96</v>
      </c>
      <c r="K108" t="s">
        <v>6860</v>
      </c>
      <c r="L108" t="s">
        <v>6861</v>
      </c>
      <c r="M108" t="s">
        <v>14935</v>
      </c>
      <c r="N108">
        <v>9</v>
      </c>
      <c r="O108" t="s">
        <v>15256</v>
      </c>
      <c r="P108" t="s">
        <v>15755</v>
      </c>
      <c r="Q108">
        <v>5</v>
      </c>
      <c r="R108">
        <v>1</v>
      </c>
      <c r="S108">
        <v>0.94</v>
      </c>
      <c r="T108">
        <v>0.94</v>
      </c>
      <c r="U108">
        <v>354.39</v>
      </c>
      <c r="V108">
        <v>80.81</v>
      </c>
      <c r="W108">
        <v>2.4300000000000002</v>
      </c>
      <c r="Y108">
        <v>4.26</v>
      </c>
      <c r="Z108">
        <v>2</v>
      </c>
      <c r="AA108" t="s">
        <v>4250</v>
      </c>
      <c r="AB108">
        <v>0</v>
      </c>
      <c r="AC108">
        <v>1</v>
      </c>
      <c r="AD108">
        <v>5.833333333333333</v>
      </c>
      <c r="AF108" t="s">
        <v>7949</v>
      </c>
      <c r="AI108">
        <v>0</v>
      </c>
      <c r="AJ108">
        <v>0</v>
      </c>
      <c r="AK108" t="s">
        <v>19832</v>
      </c>
      <c r="AL108" t="s">
        <v>19832</v>
      </c>
      <c r="AM108" t="s">
        <v>20019</v>
      </c>
    </row>
    <row r="109" spans="1:39" x14ac:dyDescent="0.25">
      <c r="A109" t="s">
        <v>5636</v>
      </c>
      <c r="B109" t="s">
        <v>12171</v>
      </c>
      <c r="C109" t="s">
        <v>4842</v>
      </c>
      <c r="D109">
        <v>110</v>
      </c>
      <c r="E109" t="s">
        <v>4845</v>
      </c>
      <c r="F109">
        <v>6.96</v>
      </c>
      <c r="K109" t="s">
        <v>6860</v>
      </c>
      <c r="L109" t="s">
        <v>6861</v>
      </c>
      <c r="M109" t="s">
        <v>14944</v>
      </c>
      <c r="N109">
        <v>9</v>
      </c>
      <c r="O109" t="s">
        <v>15265</v>
      </c>
      <c r="P109" t="s">
        <v>7362</v>
      </c>
      <c r="Q109">
        <v>4</v>
      </c>
      <c r="R109">
        <v>4</v>
      </c>
      <c r="S109">
        <v>6.39</v>
      </c>
      <c r="T109">
        <v>6.39</v>
      </c>
      <c r="U109">
        <v>504.68</v>
      </c>
      <c r="V109">
        <v>110.21</v>
      </c>
      <c r="W109">
        <v>5.4</v>
      </c>
      <c r="X109">
        <v>12.69</v>
      </c>
      <c r="Y109">
        <v>5.3</v>
      </c>
      <c r="Z109">
        <v>2</v>
      </c>
      <c r="AA109" t="s">
        <v>4250</v>
      </c>
      <c r="AB109">
        <v>2</v>
      </c>
      <c r="AC109">
        <v>7</v>
      </c>
      <c r="AD109">
        <v>1.326333333333334</v>
      </c>
      <c r="AF109" t="s">
        <v>7949</v>
      </c>
      <c r="AI109">
        <v>0</v>
      </c>
      <c r="AJ109">
        <v>0</v>
      </c>
      <c r="AK109" t="s">
        <v>7977</v>
      </c>
      <c r="AL109" t="s">
        <v>7977</v>
      </c>
      <c r="AM109" t="s">
        <v>20019</v>
      </c>
    </row>
    <row r="110" spans="1:39" x14ac:dyDescent="0.25">
      <c r="A110" t="s">
        <v>8103</v>
      </c>
      <c r="B110" t="s">
        <v>12171</v>
      </c>
      <c r="C110" t="s">
        <v>4842</v>
      </c>
      <c r="D110">
        <v>110</v>
      </c>
      <c r="E110" t="s">
        <v>4845</v>
      </c>
      <c r="F110">
        <v>6.96</v>
      </c>
      <c r="K110" t="s">
        <v>6860</v>
      </c>
      <c r="L110" t="s">
        <v>6861</v>
      </c>
      <c r="M110" t="s">
        <v>14936</v>
      </c>
      <c r="N110">
        <v>9</v>
      </c>
      <c r="O110" t="s">
        <v>15257</v>
      </c>
      <c r="P110" t="s">
        <v>15756</v>
      </c>
      <c r="Q110">
        <v>4</v>
      </c>
      <c r="R110">
        <v>1</v>
      </c>
      <c r="S110">
        <v>2.4</v>
      </c>
      <c r="T110">
        <v>2.4300000000000002</v>
      </c>
      <c r="U110">
        <v>373.4</v>
      </c>
      <c r="V110">
        <v>67.92</v>
      </c>
      <c r="W110">
        <v>3.27</v>
      </c>
      <c r="Y110">
        <v>6.36</v>
      </c>
      <c r="Z110">
        <v>2</v>
      </c>
      <c r="AA110" t="s">
        <v>4250</v>
      </c>
      <c r="AB110">
        <v>0</v>
      </c>
      <c r="AC110">
        <v>6</v>
      </c>
      <c r="AD110">
        <v>5.5376190476190477</v>
      </c>
      <c r="AF110" t="s">
        <v>7949</v>
      </c>
      <c r="AI110">
        <v>0</v>
      </c>
      <c r="AJ110">
        <v>0</v>
      </c>
      <c r="AK110" t="s">
        <v>19833</v>
      </c>
      <c r="AL110" t="s">
        <v>19833</v>
      </c>
      <c r="AM110" t="s">
        <v>20019</v>
      </c>
    </row>
    <row r="111" spans="1:39" x14ac:dyDescent="0.25">
      <c r="A111" t="s">
        <v>8104</v>
      </c>
      <c r="B111" t="s">
        <v>12171</v>
      </c>
      <c r="C111" t="s">
        <v>4842</v>
      </c>
      <c r="D111">
        <v>115</v>
      </c>
      <c r="E111" t="s">
        <v>4845</v>
      </c>
      <c r="F111">
        <v>6.94</v>
      </c>
      <c r="K111" t="s">
        <v>6860</v>
      </c>
      <c r="L111" t="s">
        <v>6861</v>
      </c>
      <c r="M111" t="s">
        <v>14935</v>
      </c>
      <c r="N111">
        <v>9</v>
      </c>
      <c r="O111" t="s">
        <v>15256</v>
      </c>
      <c r="P111" t="s">
        <v>15757</v>
      </c>
      <c r="Q111">
        <v>4</v>
      </c>
      <c r="R111">
        <v>1</v>
      </c>
      <c r="S111">
        <v>2.74</v>
      </c>
      <c r="T111">
        <v>2.74</v>
      </c>
      <c r="U111">
        <v>387.84</v>
      </c>
      <c r="V111">
        <v>67.92</v>
      </c>
      <c r="W111">
        <v>3.69</v>
      </c>
      <c r="Y111">
        <v>0</v>
      </c>
      <c r="Z111">
        <v>2</v>
      </c>
      <c r="AA111" t="s">
        <v>4250</v>
      </c>
      <c r="AB111">
        <v>0</v>
      </c>
      <c r="AC111">
        <v>1</v>
      </c>
      <c r="AD111">
        <v>5.2644761904761914</v>
      </c>
      <c r="AF111" t="s">
        <v>7949</v>
      </c>
      <c r="AI111">
        <v>0</v>
      </c>
      <c r="AJ111">
        <v>0</v>
      </c>
      <c r="AK111" t="s">
        <v>19832</v>
      </c>
      <c r="AL111" t="s">
        <v>19832</v>
      </c>
      <c r="AM111" t="s">
        <v>20019</v>
      </c>
    </row>
    <row r="112" spans="1:39" x14ac:dyDescent="0.25">
      <c r="A112" t="s">
        <v>8105</v>
      </c>
      <c r="B112" t="s">
        <v>12171</v>
      </c>
      <c r="C112" t="s">
        <v>4842</v>
      </c>
      <c r="D112">
        <v>119</v>
      </c>
      <c r="E112" t="s">
        <v>4845</v>
      </c>
      <c r="F112">
        <v>6.92</v>
      </c>
      <c r="K112" t="s">
        <v>6860</v>
      </c>
      <c r="L112" t="s">
        <v>6861</v>
      </c>
      <c r="M112" t="s">
        <v>14935</v>
      </c>
      <c r="N112">
        <v>9</v>
      </c>
      <c r="O112" t="s">
        <v>15256</v>
      </c>
      <c r="P112" t="s">
        <v>15758</v>
      </c>
      <c r="Q112">
        <v>4</v>
      </c>
      <c r="R112">
        <v>1</v>
      </c>
      <c r="S112">
        <v>2.2400000000000002</v>
      </c>
      <c r="T112">
        <v>2.25</v>
      </c>
      <c r="U112">
        <v>341.46</v>
      </c>
      <c r="V112">
        <v>67.92</v>
      </c>
      <c r="W112">
        <v>3.28</v>
      </c>
      <c r="Y112">
        <v>4.74</v>
      </c>
      <c r="Z112">
        <v>1</v>
      </c>
      <c r="AA112" t="s">
        <v>4250</v>
      </c>
      <c r="AB112">
        <v>0</v>
      </c>
      <c r="AC112">
        <v>1</v>
      </c>
      <c r="AD112">
        <v>5.7133333333333329</v>
      </c>
      <c r="AF112" t="s">
        <v>7949</v>
      </c>
      <c r="AI112">
        <v>0</v>
      </c>
      <c r="AJ112">
        <v>0</v>
      </c>
      <c r="AK112" t="s">
        <v>19832</v>
      </c>
      <c r="AL112" t="s">
        <v>19832</v>
      </c>
      <c r="AM112" t="s">
        <v>20019</v>
      </c>
    </row>
    <row r="113" spans="1:39" x14ac:dyDescent="0.25">
      <c r="A113" t="s">
        <v>8106</v>
      </c>
      <c r="B113" t="s">
        <v>12171</v>
      </c>
      <c r="C113" t="s">
        <v>4842</v>
      </c>
      <c r="D113">
        <v>120</v>
      </c>
      <c r="E113" t="s">
        <v>4845</v>
      </c>
      <c r="F113">
        <v>6.92</v>
      </c>
      <c r="K113" t="s">
        <v>6860</v>
      </c>
      <c r="M113" t="s">
        <v>14938</v>
      </c>
      <c r="N113">
        <v>8</v>
      </c>
      <c r="O113" t="s">
        <v>15259</v>
      </c>
      <c r="P113" t="s">
        <v>15759</v>
      </c>
      <c r="Q113">
        <v>5</v>
      </c>
      <c r="R113">
        <v>1</v>
      </c>
      <c r="S113">
        <v>1.67</v>
      </c>
      <c r="T113">
        <v>1.75</v>
      </c>
      <c r="U113">
        <v>386.46</v>
      </c>
      <c r="V113">
        <v>80.81</v>
      </c>
      <c r="W113">
        <v>3.1</v>
      </c>
      <c r="Y113">
        <v>6.64</v>
      </c>
      <c r="Z113">
        <v>3</v>
      </c>
      <c r="AA113" t="s">
        <v>4250</v>
      </c>
      <c r="AB113">
        <v>0</v>
      </c>
      <c r="AC113">
        <v>4</v>
      </c>
      <c r="AD113">
        <v>5.644333333333333</v>
      </c>
      <c r="AF113" t="s">
        <v>7949</v>
      </c>
      <c r="AI113">
        <v>0</v>
      </c>
      <c r="AJ113">
        <v>0</v>
      </c>
      <c r="AK113" t="s">
        <v>19835</v>
      </c>
      <c r="AL113" t="s">
        <v>19835</v>
      </c>
      <c r="AM113" t="s">
        <v>20019</v>
      </c>
    </row>
    <row r="114" spans="1:39" x14ac:dyDescent="0.25">
      <c r="A114" t="s">
        <v>8107</v>
      </c>
      <c r="B114" t="s">
        <v>12171</v>
      </c>
      <c r="C114" t="s">
        <v>4842</v>
      </c>
      <c r="D114">
        <v>120</v>
      </c>
      <c r="E114" t="s">
        <v>4845</v>
      </c>
      <c r="F114">
        <v>6.92</v>
      </c>
      <c r="K114" t="s">
        <v>6860</v>
      </c>
      <c r="L114" t="s">
        <v>6861</v>
      </c>
      <c r="M114" t="s">
        <v>14936</v>
      </c>
      <c r="N114">
        <v>9</v>
      </c>
      <c r="O114" t="s">
        <v>15257</v>
      </c>
      <c r="P114" t="s">
        <v>15760</v>
      </c>
      <c r="Q114">
        <v>4</v>
      </c>
      <c r="R114">
        <v>1</v>
      </c>
      <c r="S114">
        <v>1.45</v>
      </c>
      <c r="T114">
        <v>1.48</v>
      </c>
      <c r="U114">
        <v>421.39</v>
      </c>
      <c r="V114">
        <v>67.92</v>
      </c>
      <c r="W114">
        <v>3.99</v>
      </c>
      <c r="Y114">
        <v>6.26</v>
      </c>
      <c r="Z114">
        <v>2</v>
      </c>
      <c r="AA114" t="s">
        <v>4250</v>
      </c>
      <c r="AB114">
        <v>0</v>
      </c>
      <c r="AC114">
        <v>7</v>
      </c>
      <c r="AD114">
        <v>5.3948333333333336</v>
      </c>
      <c r="AF114" t="s">
        <v>7949</v>
      </c>
      <c r="AI114">
        <v>0</v>
      </c>
      <c r="AJ114">
        <v>0</v>
      </c>
      <c r="AK114" t="s">
        <v>19833</v>
      </c>
      <c r="AL114" t="s">
        <v>19833</v>
      </c>
      <c r="AM114" t="s">
        <v>20019</v>
      </c>
    </row>
    <row r="115" spans="1:39" x14ac:dyDescent="0.25">
      <c r="A115" t="s">
        <v>5704</v>
      </c>
      <c r="B115" t="s">
        <v>12171</v>
      </c>
      <c r="C115" t="s">
        <v>4842</v>
      </c>
      <c r="D115">
        <v>120</v>
      </c>
      <c r="E115" t="s">
        <v>4845</v>
      </c>
      <c r="F115">
        <v>6.92</v>
      </c>
      <c r="K115" t="s">
        <v>6860</v>
      </c>
      <c r="L115" t="s">
        <v>6861</v>
      </c>
      <c r="M115" t="s">
        <v>14940</v>
      </c>
      <c r="N115">
        <v>9</v>
      </c>
      <c r="O115" t="s">
        <v>15261</v>
      </c>
      <c r="P115" t="s">
        <v>7430</v>
      </c>
      <c r="Q115">
        <v>3</v>
      </c>
      <c r="R115">
        <v>1</v>
      </c>
      <c r="S115">
        <v>4.0599999999999996</v>
      </c>
      <c r="T115">
        <v>4.08</v>
      </c>
      <c r="U115">
        <v>328.35</v>
      </c>
      <c r="V115">
        <v>45.98</v>
      </c>
      <c r="W115">
        <v>4.68</v>
      </c>
      <c r="X115">
        <v>9.31</v>
      </c>
      <c r="Y115">
        <v>5.96</v>
      </c>
      <c r="Z115">
        <v>5</v>
      </c>
      <c r="AA115" t="s">
        <v>4250</v>
      </c>
      <c r="AB115">
        <v>0</v>
      </c>
      <c r="AC115">
        <v>2</v>
      </c>
      <c r="AD115">
        <v>4.293333333333333</v>
      </c>
      <c r="AF115" t="s">
        <v>7949</v>
      </c>
      <c r="AI115">
        <v>0</v>
      </c>
      <c r="AJ115">
        <v>0</v>
      </c>
      <c r="AK115" t="s">
        <v>7990</v>
      </c>
      <c r="AL115" t="s">
        <v>7990</v>
      </c>
      <c r="AM115" t="s">
        <v>20019</v>
      </c>
    </row>
    <row r="116" spans="1:39" x14ac:dyDescent="0.25">
      <c r="A116" t="s">
        <v>5704</v>
      </c>
      <c r="B116" t="s">
        <v>12171</v>
      </c>
      <c r="C116" t="s">
        <v>4842</v>
      </c>
      <c r="D116">
        <v>120</v>
      </c>
      <c r="E116" t="s">
        <v>4845</v>
      </c>
      <c r="F116">
        <v>6.92</v>
      </c>
      <c r="K116" t="s">
        <v>6860</v>
      </c>
      <c r="L116" t="s">
        <v>6861</v>
      </c>
      <c r="M116" t="s">
        <v>14941</v>
      </c>
      <c r="N116">
        <v>9</v>
      </c>
      <c r="O116" t="s">
        <v>15262</v>
      </c>
      <c r="P116" t="s">
        <v>7430</v>
      </c>
      <c r="Q116">
        <v>3</v>
      </c>
      <c r="R116">
        <v>1</v>
      </c>
      <c r="S116">
        <v>4.0599999999999996</v>
      </c>
      <c r="T116">
        <v>4.08</v>
      </c>
      <c r="U116">
        <v>328.35</v>
      </c>
      <c r="V116">
        <v>45.98</v>
      </c>
      <c r="W116">
        <v>4.68</v>
      </c>
      <c r="X116">
        <v>9.31</v>
      </c>
      <c r="Y116">
        <v>5.96</v>
      </c>
      <c r="Z116">
        <v>5</v>
      </c>
      <c r="AA116" t="s">
        <v>4250</v>
      </c>
      <c r="AB116">
        <v>0</v>
      </c>
      <c r="AC116">
        <v>2</v>
      </c>
      <c r="AD116">
        <v>4.293333333333333</v>
      </c>
      <c r="AF116" t="s">
        <v>7949</v>
      </c>
      <c r="AI116">
        <v>0</v>
      </c>
      <c r="AJ116">
        <v>0</v>
      </c>
      <c r="AK116" t="s">
        <v>7990</v>
      </c>
      <c r="AL116" t="s">
        <v>7990</v>
      </c>
      <c r="AM116" t="s">
        <v>20019</v>
      </c>
    </row>
    <row r="117" spans="1:39" x14ac:dyDescent="0.25">
      <c r="A117" t="s">
        <v>8108</v>
      </c>
      <c r="B117" t="s">
        <v>12171</v>
      </c>
      <c r="C117" t="s">
        <v>4842</v>
      </c>
      <c r="D117">
        <v>130</v>
      </c>
      <c r="E117" t="s">
        <v>4845</v>
      </c>
      <c r="F117">
        <v>6.89</v>
      </c>
      <c r="K117" t="s">
        <v>6860</v>
      </c>
      <c r="M117" t="s">
        <v>14938</v>
      </c>
      <c r="N117">
        <v>8</v>
      </c>
      <c r="O117" t="s">
        <v>15259</v>
      </c>
      <c r="P117" t="s">
        <v>15761</v>
      </c>
      <c r="Q117">
        <v>4</v>
      </c>
      <c r="R117">
        <v>1</v>
      </c>
      <c r="S117">
        <v>3.15</v>
      </c>
      <c r="T117">
        <v>3.29</v>
      </c>
      <c r="U117">
        <v>367.49</v>
      </c>
      <c r="V117">
        <v>67.92</v>
      </c>
      <c r="W117">
        <v>3.2</v>
      </c>
      <c r="Y117">
        <v>7</v>
      </c>
      <c r="Z117">
        <v>1</v>
      </c>
      <c r="AA117" t="s">
        <v>4250</v>
      </c>
      <c r="AB117">
        <v>0</v>
      </c>
      <c r="AC117">
        <v>3</v>
      </c>
      <c r="AD117">
        <v>5.0598333333333336</v>
      </c>
      <c r="AF117" t="s">
        <v>7949</v>
      </c>
      <c r="AI117">
        <v>0</v>
      </c>
      <c r="AJ117">
        <v>0</v>
      </c>
      <c r="AK117" t="s">
        <v>19835</v>
      </c>
      <c r="AL117" t="s">
        <v>19835</v>
      </c>
      <c r="AM117" t="s">
        <v>20019</v>
      </c>
    </row>
    <row r="118" spans="1:39" x14ac:dyDescent="0.25">
      <c r="A118" t="s">
        <v>8109</v>
      </c>
      <c r="B118" t="s">
        <v>12171</v>
      </c>
      <c r="C118" t="s">
        <v>4842</v>
      </c>
      <c r="D118">
        <v>130</v>
      </c>
      <c r="E118" t="s">
        <v>4845</v>
      </c>
      <c r="F118">
        <v>6.89</v>
      </c>
      <c r="K118" t="s">
        <v>6860</v>
      </c>
      <c r="L118" t="s">
        <v>6861</v>
      </c>
      <c r="M118" t="s">
        <v>14936</v>
      </c>
      <c r="N118">
        <v>9</v>
      </c>
      <c r="O118" t="s">
        <v>15257</v>
      </c>
      <c r="P118" t="s">
        <v>15762</v>
      </c>
      <c r="Q118">
        <v>4</v>
      </c>
      <c r="R118">
        <v>1</v>
      </c>
      <c r="S118">
        <v>1.69</v>
      </c>
      <c r="T118">
        <v>1.72</v>
      </c>
      <c r="U118">
        <v>401.39</v>
      </c>
      <c r="V118">
        <v>67.92</v>
      </c>
      <c r="W118">
        <v>3.03</v>
      </c>
      <c r="Y118">
        <v>6.17</v>
      </c>
      <c r="Z118">
        <v>2</v>
      </c>
      <c r="AA118" t="s">
        <v>4250</v>
      </c>
      <c r="AB118">
        <v>0</v>
      </c>
      <c r="AC118">
        <v>5</v>
      </c>
      <c r="AD118">
        <v>5.5376904761904759</v>
      </c>
      <c r="AF118" t="s">
        <v>7949</v>
      </c>
      <c r="AI118">
        <v>0</v>
      </c>
      <c r="AJ118">
        <v>0</v>
      </c>
      <c r="AK118" t="s">
        <v>19833</v>
      </c>
      <c r="AL118" t="s">
        <v>19833</v>
      </c>
      <c r="AM118" t="s">
        <v>20019</v>
      </c>
    </row>
    <row r="119" spans="1:39" x14ac:dyDescent="0.25">
      <c r="A119" t="s">
        <v>8110</v>
      </c>
      <c r="B119" t="s">
        <v>12171</v>
      </c>
      <c r="C119" t="s">
        <v>4842</v>
      </c>
      <c r="D119">
        <v>136</v>
      </c>
      <c r="E119" t="s">
        <v>4845</v>
      </c>
      <c r="F119">
        <v>6.87</v>
      </c>
      <c r="K119" t="s">
        <v>6860</v>
      </c>
      <c r="L119" t="s">
        <v>6861</v>
      </c>
      <c r="M119" t="s">
        <v>14935</v>
      </c>
      <c r="N119">
        <v>9</v>
      </c>
      <c r="O119" t="s">
        <v>15256</v>
      </c>
      <c r="P119" t="s">
        <v>15763</v>
      </c>
      <c r="Q119">
        <v>4</v>
      </c>
      <c r="R119">
        <v>1</v>
      </c>
      <c r="S119">
        <v>2.13</v>
      </c>
      <c r="T119">
        <v>2.13</v>
      </c>
      <c r="U119">
        <v>353.4</v>
      </c>
      <c r="V119">
        <v>67.92</v>
      </c>
      <c r="W119">
        <v>3.04</v>
      </c>
      <c r="Y119">
        <v>1.07</v>
      </c>
      <c r="Z119">
        <v>2</v>
      </c>
      <c r="AA119" t="s">
        <v>4250</v>
      </c>
      <c r="AB119">
        <v>0</v>
      </c>
      <c r="AC119">
        <v>1</v>
      </c>
      <c r="AD119">
        <v>5.7683333333333344</v>
      </c>
      <c r="AF119" t="s">
        <v>7949</v>
      </c>
      <c r="AI119">
        <v>0</v>
      </c>
      <c r="AJ119">
        <v>0</v>
      </c>
      <c r="AK119" t="s">
        <v>19832</v>
      </c>
      <c r="AL119" t="s">
        <v>19832</v>
      </c>
      <c r="AM119" t="s">
        <v>20019</v>
      </c>
    </row>
    <row r="120" spans="1:39" x14ac:dyDescent="0.25">
      <c r="A120" t="s">
        <v>8111</v>
      </c>
      <c r="B120" t="s">
        <v>12171</v>
      </c>
      <c r="C120" t="s">
        <v>4842</v>
      </c>
      <c r="D120">
        <v>140</v>
      </c>
      <c r="E120" t="s">
        <v>4845</v>
      </c>
      <c r="F120">
        <v>6.85</v>
      </c>
      <c r="K120" t="s">
        <v>6860</v>
      </c>
      <c r="L120" t="s">
        <v>6861</v>
      </c>
      <c r="M120" t="s">
        <v>14936</v>
      </c>
      <c r="N120">
        <v>9</v>
      </c>
      <c r="O120" t="s">
        <v>15257</v>
      </c>
      <c r="P120" t="s">
        <v>15764</v>
      </c>
      <c r="Q120">
        <v>5</v>
      </c>
      <c r="R120">
        <v>1</v>
      </c>
      <c r="S120">
        <v>1.28</v>
      </c>
      <c r="T120">
        <v>1.3</v>
      </c>
      <c r="U120">
        <v>390.42</v>
      </c>
      <c r="V120">
        <v>80.81</v>
      </c>
      <c r="W120">
        <v>2.93</v>
      </c>
      <c r="Y120">
        <v>6.2</v>
      </c>
      <c r="Z120">
        <v>3</v>
      </c>
      <c r="AA120" t="s">
        <v>4250</v>
      </c>
      <c r="AB120">
        <v>0</v>
      </c>
      <c r="AC120">
        <v>4</v>
      </c>
      <c r="AD120">
        <v>5.6160476190476194</v>
      </c>
      <c r="AF120" t="s">
        <v>7949</v>
      </c>
      <c r="AI120">
        <v>0</v>
      </c>
      <c r="AJ120">
        <v>0</v>
      </c>
      <c r="AK120" t="s">
        <v>19833</v>
      </c>
      <c r="AL120" t="s">
        <v>19833</v>
      </c>
      <c r="AM120" t="s">
        <v>20019</v>
      </c>
    </row>
    <row r="121" spans="1:39" x14ac:dyDescent="0.25">
      <c r="A121" t="s">
        <v>8112</v>
      </c>
      <c r="B121" t="s">
        <v>12171</v>
      </c>
      <c r="C121" t="s">
        <v>4842</v>
      </c>
      <c r="D121">
        <v>140</v>
      </c>
      <c r="E121" t="s">
        <v>4845</v>
      </c>
      <c r="F121">
        <v>6.85</v>
      </c>
      <c r="K121" t="s">
        <v>6860</v>
      </c>
      <c r="M121" t="s">
        <v>14937</v>
      </c>
      <c r="N121">
        <v>8</v>
      </c>
      <c r="O121" t="s">
        <v>15258</v>
      </c>
      <c r="P121" t="s">
        <v>15765</v>
      </c>
      <c r="Q121">
        <v>6</v>
      </c>
      <c r="R121">
        <v>1</v>
      </c>
      <c r="S121">
        <v>1.08</v>
      </c>
      <c r="T121">
        <v>1.1200000000000001</v>
      </c>
      <c r="U121">
        <v>406.47</v>
      </c>
      <c r="V121">
        <v>89.4</v>
      </c>
      <c r="W121">
        <v>2.77</v>
      </c>
      <c r="Y121">
        <v>6.32</v>
      </c>
      <c r="Z121">
        <v>3</v>
      </c>
      <c r="AA121" t="s">
        <v>4250</v>
      </c>
      <c r="AB121">
        <v>0</v>
      </c>
      <c r="AC121">
        <v>5</v>
      </c>
      <c r="AD121">
        <v>5.5014047619047606</v>
      </c>
      <c r="AF121" t="s">
        <v>7949</v>
      </c>
      <c r="AI121">
        <v>0</v>
      </c>
      <c r="AJ121">
        <v>0</v>
      </c>
      <c r="AK121" t="s">
        <v>19834</v>
      </c>
      <c r="AL121" t="s">
        <v>19834</v>
      </c>
      <c r="AM121" t="s">
        <v>20019</v>
      </c>
    </row>
    <row r="122" spans="1:39" x14ac:dyDescent="0.25">
      <c r="A122" t="s">
        <v>5378</v>
      </c>
      <c r="B122" t="s">
        <v>12171</v>
      </c>
      <c r="C122" t="s">
        <v>4842</v>
      </c>
      <c r="D122">
        <v>140</v>
      </c>
      <c r="E122" t="s">
        <v>4845</v>
      </c>
      <c r="F122">
        <v>6.85</v>
      </c>
      <c r="K122" t="s">
        <v>6860</v>
      </c>
      <c r="L122" t="s">
        <v>6861</v>
      </c>
      <c r="M122" t="s">
        <v>14945</v>
      </c>
      <c r="N122">
        <v>9</v>
      </c>
      <c r="O122" t="s">
        <v>15266</v>
      </c>
      <c r="P122" t="s">
        <v>7104</v>
      </c>
      <c r="Q122">
        <v>7</v>
      </c>
      <c r="R122">
        <v>4</v>
      </c>
      <c r="S122">
        <v>0.86</v>
      </c>
      <c r="T122">
        <v>1.39</v>
      </c>
      <c r="U122">
        <v>561.51</v>
      </c>
      <c r="V122">
        <v>121.08</v>
      </c>
      <c r="W122">
        <v>4.07</v>
      </c>
      <c r="X122">
        <v>12.25</v>
      </c>
      <c r="Y122">
        <v>8.02</v>
      </c>
      <c r="Z122">
        <v>2</v>
      </c>
      <c r="AA122" t="s">
        <v>4250</v>
      </c>
      <c r="AB122">
        <v>1</v>
      </c>
      <c r="AC122">
        <v>0</v>
      </c>
      <c r="AD122">
        <v>2.99</v>
      </c>
      <c r="AF122" t="s">
        <v>7949</v>
      </c>
      <c r="AI122">
        <v>0</v>
      </c>
      <c r="AJ122">
        <v>0</v>
      </c>
      <c r="AK122" t="s">
        <v>7978</v>
      </c>
      <c r="AL122" t="s">
        <v>7978</v>
      </c>
      <c r="AM122" t="s">
        <v>20019</v>
      </c>
    </row>
    <row r="123" spans="1:39" x14ac:dyDescent="0.25">
      <c r="A123" t="s">
        <v>8113</v>
      </c>
      <c r="B123" t="s">
        <v>12171</v>
      </c>
      <c r="C123" t="s">
        <v>4842</v>
      </c>
      <c r="D123">
        <v>148</v>
      </c>
      <c r="E123" t="s">
        <v>4845</v>
      </c>
      <c r="F123">
        <v>6.83</v>
      </c>
      <c r="K123" t="s">
        <v>6860</v>
      </c>
      <c r="L123" t="s">
        <v>6861</v>
      </c>
      <c r="M123" t="s">
        <v>14935</v>
      </c>
      <c r="N123">
        <v>9</v>
      </c>
      <c r="O123" t="s">
        <v>15256</v>
      </c>
      <c r="P123" t="s">
        <v>15766</v>
      </c>
      <c r="Q123">
        <v>5</v>
      </c>
      <c r="R123">
        <v>1</v>
      </c>
      <c r="S123">
        <v>1.51</v>
      </c>
      <c r="T123">
        <v>1.51</v>
      </c>
      <c r="U123">
        <v>383.42</v>
      </c>
      <c r="V123">
        <v>77.150000000000006</v>
      </c>
      <c r="W123">
        <v>3.04</v>
      </c>
      <c r="Y123">
        <v>0</v>
      </c>
      <c r="Z123">
        <v>2</v>
      </c>
      <c r="AA123" t="s">
        <v>4250</v>
      </c>
      <c r="AB123">
        <v>0</v>
      </c>
      <c r="AC123">
        <v>2</v>
      </c>
      <c r="AD123">
        <v>5.6660476190476192</v>
      </c>
      <c r="AF123" t="s">
        <v>7949</v>
      </c>
      <c r="AI123">
        <v>0</v>
      </c>
      <c r="AJ123">
        <v>0</v>
      </c>
      <c r="AK123" t="s">
        <v>19832</v>
      </c>
      <c r="AL123" t="s">
        <v>19832</v>
      </c>
      <c r="AM123" t="s">
        <v>20019</v>
      </c>
    </row>
    <row r="124" spans="1:39" x14ac:dyDescent="0.25">
      <c r="A124" t="s">
        <v>8114</v>
      </c>
      <c r="B124" t="s">
        <v>12171</v>
      </c>
      <c r="C124" t="s">
        <v>4842</v>
      </c>
      <c r="D124">
        <v>150</v>
      </c>
      <c r="E124" t="s">
        <v>4845</v>
      </c>
      <c r="F124">
        <v>6.82</v>
      </c>
      <c r="K124" t="s">
        <v>6860</v>
      </c>
      <c r="L124" t="s">
        <v>6861</v>
      </c>
      <c r="M124" t="s">
        <v>14936</v>
      </c>
      <c r="N124">
        <v>9</v>
      </c>
      <c r="O124" t="s">
        <v>15257</v>
      </c>
      <c r="P124" t="s">
        <v>15767</v>
      </c>
      <c r="Q124">
        <v>4</v>
      </c>
      <c r="R124">
        <v>1</v>
      </c>
      <c r="S124">
        <v>1.33</v>
      </c>
      <c r="T124">
        <v>1.4</v>
      </c>
      <c r="U124">
        <v>345.35</v>
      </c>
      <c r="V124">
        <v>67.92</v>
      </c>
      <c r="W124">
        <v>2.63</v>
      </c>
      <c r="Y124">
        <v>6.62</v>
      </c>
      <c r="Z124">
        <v>2</v>
      </c>
      <c r="AA124" t="s">
        <v>4250</v>
      </c>
      <c r="AB124">
        <v>0</v>
      </c>
      <c r="AC124">
        <v>4</v>
      </c>
      <c r="AD124">
        <v>5.833333333333333</v>
      </c>
      <c r="AF124" t="s">
        <v>7949</v>
      </c>
      <c r="AI124">
        <v>0</v>
      </c>
      <c r="AJ124">
        <v>0</v>
      </c>
      <c r="AK124" t="s">
        <v>19833</v>
      </c>
      <c r="AL124" t="s">
        <v>19833</v>
      </c>
      <c r="AM124" t="s">
        <v>20019</v>
      </c>
    </row>
    <row r="125" spans="1:39" x14ac:dyDescent="0.25">
      <c r="A125" t="s">
        <v>8115</v>
      </c>
      <c r="B125" t="s">
        <v>12171</v>
      </c>
      <c r="C125" t="s">
        <v>4842</v>
      </c>
      <c r="D125">
        <v>150</v>
      </c>
      <c r="E125" t="s">
        <v>4845</v>
      </c>
      <c r="F125">
        <v>6.82</v>
      </c>
      <c r="K125" t="s">
        <v>6860</v>
      </c>
      <c r="M125" t="s">
        <v>14937</v>
      </c>
      <c r="N125">
        <v>8</v>
      </c>
      <c r="O125" t="s">
        <v>15258</v>
      </c>
      <c r="P125" t="s">
        <v>15768</v>
      </c>
      <c r="Q125">
        <v>5</v>
      </c>
      <c r="R125">
        <v>1</v>
      </c>
      <c r="S125">
        <v>0.86</v>
      </c>
      <c r="T125">
        <v>0.93</v>
      </c>
      <c r="U125">
        <v>366.42</v>
      </c>
      <c r="V125">
        <v>71.58</v>
      </c>
      <c r="W125">
        <v>2.98</v>
      </c>
      <c r="Y125">
        <v>6.62</v>
      </c>
      <c r="Z125">
        <v>3</v>
      </c>
      <c r="AA125" t="s">
        <v>4250</v>
      </c>
      <c r="AB125">
        <v>0</v>
      </c>
      <c r="AC125">
        <v>3</v>
      </c>
      <c r="AD125">
        <v>5.7874761904761902</v>
      </c>
      <c r="AF125" t="s">
        <v>7949</v>
      </c>
      <c r="AI125">
        <v>0</v>
      </c>
      <c r="AJ125">
        <v>0</v>
      </c>
      <c r="AK125" t="s">
        <v>19834</v>
      </c>
      <c r="AL125" t="s">
        <v>19834</v>
      </c>
      <c r="AM125" t="s">
        <v>20019</v>
      </c>
    </row>
    <row r="126" spans="1:39" x14ac:dyDescent="0.25">
      <c r="A126" t="s">
        <v>8116</v>
      </c>
      <c r="B126" t="s">
        <v>12171</v>
      </c>
      <c r="C126" t="s">
        <v>4842</v>
      </c>
      <c r="D126">
        <v>150</v>
      </c>
      <c r="E126" t="s">
        <v>4845</v>
      </c>
      <c r="F126">
        <v>6.82</v>
      </c>
      <c r="K126" t="s">
        <v>6860</v>
      </c>
      <c r="L126" t="s">
        <v>6861</v>
      </c>
      <c r="M126" t="s">
        <v>14936</v>
      </c>
      <c r="N126">
        <v>9</v>
      </c>
      <c r="O126" t="s">
        <v>15257</v>
      </c>
      <c r="P126" t="s">
        <v>15769</v>
      </c>
      <c r="Q126">
        <v>5</v>
      </c>
      <c r="R126">
        <v>1</v>
      </c>
      <c r="S126">
        <v>2.27</v>
      </c>
      <c r="T126">
        <v>2.2799999999999998</v>
      </c>
      <c r="U126">
        <v>439.41</v>
      </c>
      <c r="V126">
        <v>77.150000000000006</v>
      </c>
      <c r="W126">
        <v>3.59</v>
      </c>
      <c r="Y126">
        <v>6.02</v>
      </c>
      <c r="Z126">
        <v>2</v>
      </c>
      <c r="AA126" t="s">
        <v>4250</v>
      </c>
      <c r="AB126">
        <v>0</v>
      </c>
      <c r="AC126">
        <v>9</v>
      </c>
      <c r="AD126">
        <v>5.1311190476190474</v>
      </c>
      <c r="AF126" t="s">
        <v>7949</v>
      </c>
      <c r="AI126">
        <v>0</v>
      </c>
      <c r="AJ126">
        <v>0</v>
      </c>
      <c r="AK126" t="s">
        <v>19833</v>
      </c>
      <c r="AL126" t="s">
        <v>19833</v>
      </c>
      <c r="AM126" t="s">
        <v>20019</v>
      </c>
    </row>
    <row r="127" spans="1:39" x14ac:dyDescent="0.25">
      <c r="A127" t="s">
        <v>8117</v>
      </c>
      <c r="B127" t="s">
        <v>12171</v>
      </c>
      <c r="C127" t="s">
        <v>4842</v>
      </c>
      <c r="D127">
        <v>160</v>
      </c>
      <c r="E127" t="s">
        <v>4845</v>
      </c>
      <c r="F127">
        <v>6.8</v>
      </c>
      <c r="K127" t="s">
        <v>6860</v>
      </c>
      <c r="L127" t="s">
        <v>6861</v>
      </c>
      <c r="M127" t="s">
        <v>14936</v>
      </c>
      <c r="N127">
        <v>9</v>
      </c>
      <c r="O127" t="s">
        <v>15257</v>
      </c>
      <c r="P127" t="s">
        <v>15770</v>
      </c>
      <c r="Q127">
        <v>4</v>
      </c>
      <c r="R127">
        <v>1</v>
      </c>
      <c r="S127">
        <v>0.73</v>
      </c>
      <c r="T127">
        <v>0.79</v>
      </c>
      <c r="U127">
        <v>331.32</v>
      </c>
      <c r="V127">
        <v>67.92</v>
      </c>
      <c r="W127">
        <v>2.3199999999999998</v>
      </c>
      <c r="Y127">
        <v>6.56</v>
      </c>
      <c r="Z127">
        <v>2</v>
      </c>
      <c r="AA127" t="s">
        <v>4250</v>
      </c>
      <c r="AB127">
        <v>0</v>
      </c>
      <c r="AC127">
        <v>4</v>
      </c>
      <c r="AD127">
        <v>5.833333333333333</v>
      </c>
      <c r="AF127" t="s">
        <v>7949</v>
      </c>
      <c r="AI127">
        <v>0</v>
      </c>
      <c r="AJ127">
        <v>0</v>
      </c>
      <c r="AK127" t="s">
        <v>19833</v>
      </c>
      <c r="AL127" t="s">
        <v>19833</v>
      </c>
      <c r="AM127" t="s">
        <v>20019</v>
      </c>
    </row>
    <row r="128" spans="1:39" x14ac:dyDescent="0.25">
      <c r="A128" t="s">
        <v>8118</v>
      </c>
      <c r="B128" t="s">
        <v>12171</v>
      </c>
      <c r="C128" t="s">
        <v>4842</v>
      </c>
      <c r="D128">
        <v>160</v>
      </c>
      <c r="E128" t="s">
        <v>4845</v>
      </c>
      <c r="F128">
        <v>6.8</v>
      </c>
      <c r="K128" t="s">
        <v>6860</v>
      </c>
      <c r="M128" t="s">
        <v>14937</v>
      </c>
      <c r="N128">
        <v>8</v>
      </c>
      <c r="O128" t="s">
        <v>15258</v>
      </c>
      <c r="P128" t="s">
        <v>15771</v>
      </c>
      <c r="Q128">
        <v>6</v>
      </c>
      <c r="R128">
        <v>1</v>
      </c>
      <c r="S128">
        <v>1.59</v>
      </c>
      <c r="T128">
        <v>1.63</v>
      </c>
      <c r="U128">
        <v>420.49</v>
      </c>
      <c r="V128">
        <v>89.4</v>
      </c>
      <c r="W128">
        <v>3.16</v>
      </c>
      <c r="Y128">
        <v>6.32</v>
      </c>
      <c r="Z128">
        <v>3</v>
      </c>
      <c r="AA128" t="s">
        <v>4250</v>
      </c>
      <c r="AB128">
        <v>0</v>
      </c>
      <c r="AC128">
        <v>6</v>
      </c>
      <c r="AD128">
        <v>5.4012619047619044</v>
      </c>
      <c r="AF128" t="s">
        <v>7949</v>
      </c>
      <c r="AI128">
        <v>0</v>
      </c>
      <c r="AJ128">
        <v>0</v>
      </c>
      <c r="AK128" t="s">
        <v>19834</v>
      </c>
      <c r="AL128" t="s">
        <v>19834</v>
      </c>
      <c r="AM128" t="s">
        <v>20019</v>
      </c>
    </row>
    <row r="129" spans="1:39" x14ac:dyDescent="0.25">
      <c r="A129" t="s">
        <v>8119</v>
      </c>
      <c r="B129" t="s">
        <v>12171</v>
      </c>
      <c r="C129" t="s">
        <v>4842</v>
      </c>
      <c r="D129">
        <v>160</v>
      </c>
      <c r="E129" t="s">
        <v>4845</v>
      </c>
      <c r="F129">
        <v>6.8</v>
      </c>
      <c r="K129" t="s">
        <v>6860</v>
      </c>
      <c r="M129" t="s">
        <v>14937</v>
      </c>
      <c r="N129">
        <v>8</v>
      </c>
      <c r="O129" t="s">
        <v>15258</v>
      </c>
      <c r="P129" t="s">
        <v>15772</v>
      </c>
      <c r="Q129">
        <v>6</v>
      </c>
      <c r="R129">
        <v>1</v>
      </c>
      <c r="S129">
        <v>2.1</v>
      </c>
      <c r="T129">
        <v>2.14</v>
      </c>
      <c r="U129">
        <v>434.52</v>
      </c>
      <c r="V129">
        <v>89.4</v>
      </c>
      <c r="W129">
        <v>3.55</v>
      </c>
      <c r="Y129">
        <v>6.32</v>
      </c>
      <c r="Z129">
        <v>3</v>
      </c>
      <c r="AA129" t="s">
        <v>4250</v>
      </c>
      <c r="AB129">
        <v>0</v>
      </c>
      <c r="AC129">
        <v>7</v>
      </c>
      <c r="AD129">
        <v>5.2510476190476192</v>
      </c>
      <c r="AF129" t="s">
        <v>7949</v>
      </c>
      <c r="AI129">
        <v>0</v>
      </c>
      <c r="AJ129">
        <v>0</v>
      </c>
      <c r="AK129" t="s">
        <v>19834</v>
      </c>
      <c r="AL129" t="s">
        <v>19834</v>
      </c>
      <c r="AM129" t="s">
        <v>20019</v>
      </c>
    </row>
    <row r="130" spans="1:39" x14ac:dyDescent="0.25">
      <c r="A130" t="s">
        <v>8120</v>
      </c>
      <c r="B130" t="s">
        <v>12171</v>
      </c>
      <c r="C130" t="s">
        <v>4842</v>
      </c>
      <c r="D130">
        <v>164</v>
      </c>
      <c r="E130" t="s">
        <v>4845</v>
      </c>
      <c r="F130">
        <v>6.79</v>
      </c>
      <c r="K130" t="s">
        <v>6860</v>
      </c>
      <c r="L130" t="s">
        <v>6861</v>
      </c>
      <c r="M130" t="s">
        <v>14935</v>
      </c>
      <c r="N130">
        <v>9</v>
      </c>
      <c r="O130" t="s">
        <v>15256</v>
      </c>
      <c r="P130" t="s">
        <v>15773</v>
      </c>
      <c r="Q130">
        <v>5</v>
      </c>
      <c r="R130">
        <v>1</v>
      </c>
      <c r="S130">
        <v>1.8</v>
      </c>
      <c r="T130">
        <v>1.8</v>
      </c>
      <c r="U130">
        <v>365.43</v>
      </c>
      <c r="V130">
        <v>77.150000000000006</v>
      </c>
      <c r="W130">
        <v>2.91</v>
      </c>
      <c r="Y130">
        <v>2.39</v>
      </c>
      <c r="Z130">
        <v>2</v>
      </c>
      <c r="AA130" t="s">
        <v>4250</v>
      </c>
      <c r="AB130">
        <v>0</v>
      </c>
      <c r="AC130">
        <v>2</v>
      </c>
      <c r="AD130">
        <v>5.7945476190476191</v>
      </c>
      <c r="AF130" t="s">
        <v>7949</v>
      </c>
      <c r="AI130">
        <v>0</v>
      </c>
      <c r="AJ130">
        <v>0</v>
      </c>
      <c r="AK130" t="s">
        <v>19832</v>
      </c>
      <c r="AL130" t="s">
        <v>19832</v>
      </c>
      <c r="AM130" t="s">
        <v>20019</v>
      </c>
    </row>
    <row r="131" spans="1:39" x14ac:dyDescent="0.25">
      <c r="A131" t="s">
        <v>8121</v>
      </c>
      <c r="B131" t="s">
        <v>12171</v>
      </c>
      <c r="C131" t="s">
        <v>4842</v>
      </c>
      <c r="D131">
        <v>166</v>
      </c>
      <c r="E131" t="s">
        <v>4845</v>
      </c>
      <c r="F131">
        <v>6.78</v>
      </c>
      <c r="K131" t="s">
        <v>6860</v>
      </c>
      <c r="L131" t="s">
        <v>6861</v>
      </c>
      <c r="M131" t="s">
        <v>14935</v>
      </c>
      <c r="N131">
        <v>9</v>
      </c>
      <c r="O131" t="s">
        <v>15256</v>
      </c>
      <c r="P131" t="s">
        <v>15774</v>
      </c>
      <c r="Q131">
        <v>4</v>
      </c>
      <c r="R131">
        <v>1</v>
      </c>
      <c r="S131">
        <v>2.75</v>
      </c>
      <c r="T131">
        <v>2.75</v>
      </c>
      <c r="U131">
        <v>403.4</v>
      </c>
      <c r="V131">
        <v>67.92</v>
      </c>
      <c r="W131">
        <v>3.92</v>
      </c>
      <c r="Y131">
        <v>1.84</v>
      </c>
      <c r="Z131">
        <v>2</v>
      </c>
      <c r="AA131" t="s">
        <v>4250</v>
      </c>
      <c r="AB131">
        <v>0</v>
      </c>
      <c r="AC131">
        <v>1</v>
      </c>
      <c r="AD131">
        <v>5.1483333333333334</v>
      </c>
      <c r="AF131" t="s">
        <v>7949</v>
      </c>
      <c r="AI131">
        <v>0</v>
      </c>
      <c r="AJ131">
        <v>0</v>
      </c>
      <c r="AK131" t="s">
        <v>19832</v>
      </c>
      <c r="AL131" t="s">
        <v>19832</v>
      </c>
      <c r="AM131" t="s">
        <v>20019</v>
      </c>
    </row>
    <row r="132" spans="1:39" x14ac:dyDescent="0.25">
      <c r="A132" t="s">
        <v>8122</v>
      </c>
      <c r="B132" t="s">
        <v>12171</v>
      </c>
      <c r="C132" t="s">
        <v>4842</v>
      </c>
      <c r="D132">
        <v>170</v>
      </c>
      <c r="E132" t="s">
        <v>4845</v>
      </c>
      <c r="F132">
        <v>6.77</v>
      </c>
      <c r="K132" t="s">
        <v>6860</v>
      </c>
      <c r="L132" t="s">
        <v>6861</v>
      </c>
      <c r="M132" t="s">
        <v>14935</v>
      </c>
      <c r="N132">
        <v>9</v>
      </c>
      <c r="O132" t="s">
        <v>15256</v>
      </c>
      <c r="P132" t="s">
        <v>15775</v>
      </c>
      <c r="Q132">
        <v>5</v>
      </c>
      <c r="R132">
        <v>1</v>
      </c>
      <c r="S132">
        <v>2.38</v>
      </c>
      <c r="T132">
        <v>2.4900000000000002</v>
      </c>
      <c r="U132">
        <v>308.39</v>
      </c>
      <c r="V132">
        <v>73.39</v>
      </c>
      <c r="W132">
        <v>2.66</v>
      </c>
      <c r="Y132">
        <v>6.91</v>
      </c>
      <c r="Z132">
        <v>2</v>
      </c>
      <c r="AA132" t="s">
        <v>4250</v>
      </c>
      <c r="AB132">
        <v>0</v>
      </c>
      <c r="AC132">
        <v>1</v>
      </c>
      <c r="AD132">
        <v>5.6433333333333344</v>
      </c>
      <c r="AF132" t="s">
        <v>7949</v>
      </c>
      <c r="AI132">
        <v>0</v>
      </c>
      <c r="AJ132">
        <v>0</v>
      </c>
      <c r="AK132" t="s">
        <v>19832</v>
      </c>
      <c r="AL132" t="s">
        <v>19832</v>
      </c>
      <c r="AM132" t="s">
        <v>20019</v>
      </c>
    </row>
    <row r="133" spans="1:39" x14ac:dyDescent="0.25">
      <c r="A133" t="s">
        <v>5808</v>
      </c>
      <c r="B133" t="s">
        <v>12171</v>
      </c>
      <c r="C133" t="s">
        <v>4842</v>
      </c>
      <c r="D133">
        <v>179</v>
      </c>
      <c r="E133" t="s">
        <v>4845</v>
      </c>
      <c r="F133">
        <v>6.75</v>
      </c>
      <c r="K133" t="s">
        <v>6860</v>
      </c>
      <c r="L133" t="s">
        <v>6861</v>
      </c>
      <c r="M133" t="s">
        <v>14940</v>
      </c>
      <c r="N133">
        <v>9</v>
      </c>
      <c r="O133" t="s">
        <v>15261</v>
      </c>
      <c r="P133" t="s">
        <v>7534</v>
      </c>
      <c r="Q133">
        <v>5</v>
      </c>
      <c r="R133">
        <v>2</v>
      </c>
      <c r="S133">
        <v>2.1800000000000002</v>
      </c>
      <c r="T133">
        <v>2.1800000000000002</v>
      </c>
      <c r="U133">
        <v>504.61</v>
      </c>
      <c r="V133">
        <v>104.39</v>
      </c>
      <c r="W133">
        <v>4.6399999999999997</v>
      </c>
      <c r="X133">
        <v>11.6</v>
      </c>
      <c r="Y133">
        <v>4.97</v>
      </c>
      <c r="Z133">
        <v>4</v>
      </c>
      <c r="AA133" t="s">
        <v>4250</v>
      </c>
      <c r="AB133">
        <v>1</v>
      </c>
      <c r="AC133">
        <v>8</v>
      </c>
      <c r="AD133">
        <v>3.930333333333333</v>
      </c>
      <c r="AF133" t="s">
        <v>7949</v>
      </c>
      <c r="AI133">
        <v>0</v>
      </c>
      <c r="AJ133">
        <v>0</v>
      </c>
      <c r="AK133" t="s">
        <v>7990</v>
      </c>
      <c r="AL133" t="s">
        <v>7990</v>
      </c>
      <c r="AM133" t="s">
        <v>20019</v>
      </c>
    </row>
    <row r="134" spans="1:39" x14ac:dyDescent="0.25">
      <c r="A134" t="s">
        <v>5808</v>
      </c>
      <c r="B134" t="s">
        <v>12171</v>
      </c>
      <c r="C134" t="s">
        <v>4842</v>
      </c>
      <c r="D134">
        <v>179</v>
      </c>
      <c r="E134" t="s">
        <v>4845</v>
      </c>
      <c r="F134">
        <v>6.75</v>
      </c>
      <c r="K134" t="s">
        <v>6860</v>
      </c>
      <c r="L134" t="s">
        <v>6861</v>
      </c>
      <c r="M134" t="s">
        <v>14941</v>
      </c>
      <c r="N134">
        <v>9</v>
      </c>
      <c r="O134" t="s">
        <v>15262</v>
      </c>
      <c r="P134" t="s">
        <v>7534</v>
      </c>
      <c r="Q134">
        <v>5</v>
      </c>
      <c r="R134">
        <v>2</v>
      </c>
      <c r="S134">
        <v>2.1800000000000002</v>
      </c>
      <c r="T134">
        <v>2.1800000000000002</v>
      </c>
      <c r="U134">
        <v>504.61</v>
      </c>
      <c r="V134">
        <v>104.39</v>
      </c>
      <c r="W134">
        <v>4.6399999999999997</v>
      </c>
      <c r="X134">
        <v>11.6</v>
      </c>
      <c r="Y134">
        <v>4.97</v>
      </c>
      <c r="Z134">
        <v>4</v>
      </c>
      <c r="AA134" t="s">
        <v>4250</v>
      </c>
      <c r="AB134">
        <v>1</v>
      </c>
      <c r="AC134">
        <v>8</v>
      </c>
      <c r="AD134">
        <v>3.930333333333333</v>
      </c>
      <c r="AF134" t="s">
        <v>7949</v>
      </c>
      <c r="AI134">
        <v>0</v>
      </c>
      <c r="AJ134">
        <v>0</v>
      </c>
      <c r="AK134" t="s">
        <v>7990</v>
      </c>
      <c r="AL134" t="s">
        <v>7990</v>
      </c>
      <c r="AM134" t="s">
        <v>20019</v>
      </c>
    </row>
    <row r="135" spans="1:39" x14ac:dyDescent="0.25">
      <c r="A135" t="s">
        <v>8123</v>
      </c>
      <c r="B135" t="s">
        <v>12171</v>
      </c>
      <c r="C135" t="s">
        <v>4842</v>
      </c>
      <c r="D135">
        <v>184</v>
      </c>
      <c r="E135" t="s">
        <v>4845</v>
      </c>
      <c r="F135">
        <v>6.74</v>
      </c>
      <c r="K135" t="s">
        <v>6860</v>
      </c>
      <c r="L135" t="s">
        <v>6861</v>
      </c>
      <c r="M135" t="s">
        <v>14935</v>
      </c>
      <c r="N135">
        <v>9</v>
      </c>
      <c r="O135" t="s">
        <v>15256</v>
      </c>
      <c r="P135" t="s">
        <v>15776</v>
      </c>
      <c r="Q135">
        <v>4</v>
      </c>
      <c r="R135">
        <v>1</v>
      </c>
      <c r="S135">
        <v>3.37</v>
      </c>
      <c r="T135">
        <v>3.37</v>
      </c>
      <c r="U135">
        <v>404.3</v>
      </c>
      <c r="V135">
        <v>67.92</v>
      </c>
      <c r="W135">
        <v>4.2</v>
      </c>
      <c r="Y135">
        <v>0</v>
      </c>
      <c r="Z135">
        <v>2</v>
      </c>
      <c r="AA135" t="s">
        <v>4250</v>
      </c>
      <c r="AB135">
        <v>0</v>
      </c>
      <c r="AC135">
        <v>1</v>
      </c>
      <c r="AD135">
        <v>4.6469047619047634</v>
      </c>
      <c r="AF135" t="s">
        <v>7949</v>
      </c>
      <c r="AI135">
        <v>0</v>
      </c>
      <c r="AJ135">
        <v>0</v>
      </c>
      <c r="AK135" t="s">
        <v>19832</v>
      </c>
      <c r="AL135" t="s">
        <v>19832</v>
      </c>
      <c r="AM135" t="s">
        <v>20019</v>
      </c>
    </row>
    <row r="136" spans="1:39" x14ac:dyDescent="0.25">
      <c r="A136" t="s">
        <v>5664</v>
      </c>
      <c r="B136" t="s">
        <v>12171</v>
      </c>
      <c r="C136" t="s">
        <v>4842</v>
      </c>
      <c r="D136">
        <v>184</v>
      </c>
      <c r="E136" t="s">
        <v>4845</v>
      </c>
      <c r="F136">
        <v>6.74</v>
      </c>
      <c r="K136" t="s">
        <v>6860</v>
      </c>
      <c r="L136" t="s">
        <v>6861</v>
      </c>
      <c r="M136" t="s">
        <v>14934</v>
      </c>
      <c r="N136">
        <v>9</v>
      </c>
      <c r="O136" t="s">
        <v>15255</v>
      </c>
      <c r="P136" t="s">
        <v>7390</v>
      </c>
      <c r="Q136">
        <v>7</v>
      </c>
      <c r="R136">
        <v>4</v>
      </c>
      <c r="S136">
        <v>2.4700000000000002</v>
      </c>
      <c r="T136">
        <v>2.56</v>
      </c>
      <c r="U136">
        <v>647.79999999999995</v>
      </c>
      <c r="V136">
        <v>148.15</v>
      </c>
      <c r="W136">
        <v>2.2400000000000002</v>
      </c>
      <c r="X136">
        <v>13.44</v>
      </c>
      <c r="Y136">
        <v>6.74</v>
      </c>
      <c r="Z136">
        <v>3</v>
      </c>
      <c r="AA136" t="s">
        <v>4250</v>
      </c>
      <c r="AB136">
        <v>1</v>
      </c>
      <c r="AC136">
        <v>11</v>
      </c>
      <c r="AD136">
        <v>2.7650000000000001</v>
      </c>
      <c r="AF136" t="s">
        <v>7949</v>
      </c>
      <c r="AI136">
        <v>0</v>
      </c>
      <c r="AJ136">
        <v>0</v>
      </c>
      <c r="AK136" t="s">
        <v>7976</v>
      </c>
      <c r="AL136" t="s">
        <v>7976</v>
      </c>
      <c r="AM136" t="s">
        <v>20019</v>
      </c>
    </row>
    <row r="137" spans="1:39" x14ac:dyDescent="0.25">
      <c r="A137" t="s">
        <v>8124</v>
      </c>
      <c r="B137" t="s">
        <v>12171</v>
      </c>
      <c r="C137" t="s">
        <v>4842</v>
      </c>
      <c r="D137">
        <v>188</v>
      </c>
      <c r="E137" t="s">
        <v>4845</v>
      </c>
      <c r="F137">
        <v>6.73</v>
      </c>
      <c r="K137" t="s">
        <v>6860</v>
      </c>
      <c r="L137" t="s">
        <v>6861</v>
      </c>
      <c r="M137" t="s">
        <v>14935</v>
      </c>
      <c r="N137">
        <v>9</v>
      </c>
      <c r="O137" t="s">
        <v>15256</v>
      </c>
      <c r="P137" t="s">
        <v>15777</v>
      </c>
      <c r="Q137">
        <v>6</v>
      </c>
      <c r="R137">
        <v>2</v>
      </c>
      <c r="S137">
        <v>-0.2</v>
      </c>
      <c r="T137">
        <v>-0.2</v>
      </c>
      <c r="U137">
        <v>382.42</v>
      </c>
      <c r="V137">
        <v>110.16</v>
      </c>
      <c r="W137">
        <v>2.38</v>
      </c>
      <c r="X137">
        <v>12.16</v>
      </c>
      <c r="Y137">
        <v>4.2300000000000004</v>
      </c>
      <c r="Z137">
        <v>2</v>
      </c>
      <c r="AA137" t="s">
        <v>4250</v>
      </c>
      <c r="AB137">
        <v>0</v>
      </c>
      <c r="AC137">
        <v>2</v>
      </c>
      <c r="AD137">
        <v>4.6678571428571436</v>
      </c>
      <c r="AF137" t="s">
        <v>7949</v>
      </c>
      <c r="AI137">
        <v>0</v>
      </c>
      <c r="AJ137">
        <v>0</v>
      </c>
      <c r="AK137" t="s">
        <v>19832</v>
      </c>
      <c r="AL137" t="s">
        <v>19832</v>
      </c>
      <c r="AM137" t="s">
        <v>20019</v>
      </c>
    </row>
    <row r="138" spans="1:39" x14ac:dyDescent="0.25">
      <c r="A138" t="s">
        <v>8125</v>
      </c>
      <c r="B138" t="s">
        <v>12171</v>
      </c>
      <c r="C138" t="s">
        <v>4842</v>
      </c>
      <c r="D138">
        <v>190</v>
      </c>
      <c r="E138" t="s">
        <v>4845</v>
      </c>
      <c r="F138">
        <v>6.72</v>
      </c>
      <c r="K138" t="s">
        <v>6860</v>
      </c>
      <c r="M138" t="s">
        <v>14938</v>
      </c>
      <c r="N138">
        <v>8</v>
      </c>
      <c r="O138" t="s">
        <v>15259</v>
      </c>
      <c r="P138" t="s">
        <v>15778</v>
      </c>
      <c r="Q138">
        <v>5</v>
      </c>
      <c r="R138">
        <v>1</v>
      </c>
      <c r="S138">
        <v>1.57</v>
      </c>
      <c r="T138">
        <v>1.62</v>
      </c>
      <c r="U138">
        <v>406.87</v>
      </c>
      <c r="V138">
        <v>80.81</v>
      </c>
      <c r="W138">
        <v>3.44</v>
      </c>
      <c r="Y138">
        <v>6.4</v>
      </c>
      <c r="Z138">
        <v>3</v>
      </c>
      <c r="AA138" t="s">
        <v>4250</v>
      </c>
      <c r="AB138">
        <v>0</v>
      </c>
      <c r="AC138">
        <v>4</v>
      </c>
      <c r="AD138">
        <v>5.4985476190476188</v>
      </c>
      <c r="AF138" t="s">
        <v>7949</v>
      </c>
      <c r="AI138">
        <v>0</v>
      </c>
      <c r="AJ138">
        <v>0</v>
      </c>
      <c r="AK138" t="s">
        <v>19835</v>
      </c>
      <c r="AL138" t="s">
        <v>19835</v>
      </c>
      <c r="AM138" t="s">
        <v>20019</v>
      </c>
    </row>
    <row r="139" spans="1:39" x14ac:dyDescent="0.25">
      <c r="A139" t="s">
        <v>8126</v>
      </c>
      <c r="B139" t="s">
        <v>12171</v>
      </c>
      <c r="C139" t="s">
        <v>4842</v>
      </c>
      <c r="D139">
        <v>190</v>
      </c>
      <c r="E139" t="s">
        <v>4845</v>
      </c>
      <c r="F139">
        <v>6.72</v>
      </c>
      <c r="K139" t="s">
        <v>6860</v>
      </c>
      <c r="M139" t="s">
        <v>14938</v>
      </c>
      <c r="N139">
        <v>8</v>
      </c>
      <c r="O139" t="s">
        <v>15259</v>
      </c>
      <c r="P139" t="s">
        <v>15779</v>
      </c>
      <c r="Q139">
        <v>5</v>
      </c>
      <c r="R139">
        <v>1</v>
      </c>
      <c r="S139">
        <v>2.09</v>
      </c>
      <c r="T139">
        <v>2.19</v>
      </c>
      <c r="U139">
        <v>383.49</v>
      </c>
      <c r="V139">
        <v>77.150000000000006</v>
      </c>
      <c r="W139">
        <v>2.9</v>
      </c>
      <c r="Y139">
        <v>6.81</v>
      </c>
      <c r="Z139">
        <v>1</v>
      </c>
      <c r="AA139" t="s">
        <v>4250</v>
      </c>
      <c r="AB139">
        <v>0</v>
      </c>
      <c r="AC139">
        <v>4</v>
      </c>
      <c r="AD139">
        <v>5.6205476190476187</v>
      </c>
      <c r="AF139" t="s">
        <v>7949</v>
      </c>
      <c r="AI139">
        <v>0</v>
      </c>
      <c r="AJ139">
        <v>0</v>
      </c>
      <c r="AK139" t="s">
        <v>19835</v>
      </c>
      <c r="AL139" t="s">
        <v>19835</v>
      </c>
      <c r="AM139" t="s">
        <v>20019</v>
      </c>
    </row>
    <row r="140" spans="1:39" x14ac:dyDescent="0.25">
      <c r="A140" t="s">
        <v>8127</v>
      </c>
      <c r="B140" t="s">
        <v>12171</v>
      </c>
      <c r="C140" t="s">
        <v>4842</v>
      </c>
      <c r="D140">
        <v>190</v>
      </c>
      <c r="E140" t="s">
        <v>4845</v>
      </c>
      <c r="F140">
        <v>6.72</v>
      </c>
      <c r="K140" t="s">
        <v>6860</v>
      </c>
      <c r="M140" t="s">
        <v>14943</v>
      </c>
      <c r="N140">
        <v>8</v>
      </c>
      <c r="O140" t="s">
        <v>15264</v>
      </c>
      <c r="P140" t="s">
        <v>15780</v>
      </c>
      <c r="Q140">
        <v>7</v>
      </c>
      <c r="R140">
        <v>1</v>
      </c>
      <c r="S140">
        <v>2.93</v>
      </c>
      <c r="T140">
        <v>3.02</v>
      </c>
      <c r="U140">
        <v>452.44</v>
      </c>
      <c r="V140">
        <v>88.99</v>
      </c>
      <c r="W140">
        <v>3.72</v>
      </c>
      <c r="Y140">
        <v>6.92</v>
      </c>
      <c r="Z140">
        <v>3</v>
      </c>
      <c r="AA140" t="s">
        <v>4250</v>
      </c>
      <c r="AB140">
        <v>0</v>
      </c>
      <c r="AC140">
        <v>4</v>
      </c>
      <c r="AD140">
        <v>4.6980476190476192</v>
      </c>
      <c r="AF140" t="s">
        <v>7949</v>
      </c>
      <c r="AI140">
        <v>0</v>
      </c>
      <c r="AJ140">
        <v>0</v>
      </c>
      <c r="AK140" t="s">
        <v>19837</v>
      </c>
      <c r="AL140" t="s">
        <v>19837</v>
      </c>
      <c r="AM140" t="s">
        <v>20019</v>
      </c>
    </row>
    <row r="141" spans="1:39" x14ac:dyDescent="0.25">
      <c r="A141" t="s">
        <v>8128</v>
      </c>
      <c r="B141" t="s">
        <v>12171</v>
      </c>
      <c r="C141" t="s">
        <v>4842</v>
      </c>
      <c r="D141">
        <v>200</v>
      </c>
      <c r="E141" t="s">
        <v>4845</v>
      </c>
      <c r="F141">
        <v>6.7</v>
      </c>
      <c r="K141" t="s">
        <v>6860</v>
      </c>
      <c r="M141" t="s">
        <v>14943</v>
      </c>
      <c r="N141">
        <v>8</v>
      </c>
      <c r="O141" t="s">
        <v>15264</v>
      </c>
      <c r="P141" t="s">
        <v>15781</v>
      </c>
      <c r="Q141">
        <v>7</v>
      </c>
      <c r="R141">
        <v>1</v>
      </c>
      <c r="S141">
        <v>3.53</v>
      </c>
      <c r="T141">
        <v>3.53</v>
      </c>
      <c r="U141">
        <v>471.41</v>
      </c>
      <c r="V141">
        <v>85.33</v>
      </c>
      <c r="W141">
        <v>4</v>
      </c>
      <c r="Y141">
        <v>1.74</v>
      </c>
      <c r="Z141">
        <v>3</v>
      </c>
      <c r="AA141" t="s">
        <v>4250</v>
      </c>
      <c r="AB141">
        <v>0</v>
      </c>
      <c r="AC141">
        <v>4</v>
      </c>
      <c r="AD141">
        <v>4.0075476190476191</v>
      </c>
      <c r="AF141" t="s">
        <v>7949</v>
      </c>
      <c r="AI141">
        <v>0</v>
      </c>
      <c r="AJ141">
        <v>0</v>
      </c>
      <c r="AK141" t="s">
        <v>19837</v>
      </c>
      <c r="AL141" t="s">
        <v>19837</v>
      </c>
      <c r="AM141" t="s">
        <v>20019</v>
      </c>
    </row>
    <row r="142" spans="1:39" x14ac:dyDescent="0.25">
      <c r="A142" t="s">
        <v>8129</v>
      </c>
      <c r="B142" t="s">
        <v>12171</v>
      </c>
      <c r="C142" t="s">
        <v>4842</v>
      </c>
      <c r="D142">
        <v>200</v>
      </c>
      <c r="E142" t="s">
        <v>4845</v>
      </c>
      <c r="F142">
        <v>6.7</v>
      </c>
      <c r="K142" t="s">
        <v>6860</v>
      </c>
      <c r="M142" t="s">
        <v>14937</v>
      </c>
      <c r="N142">
        <v>8</v>
      </c>
      <c r="O142" t="s">
        <v>15258</v>
      </c>
      <c r="P142" t="s">
        <v>15782</v>
      </c>
      <c r="Q142">
        <v>6</v>
      </c>
      <c r="R142">
        <v>1</v>
      </c>
      <c r="S142">
        <v>1.24</v>
      </c>
      <c r="T142">
        <v>1.28</v>
      </c>
      <c r="U142">
        <v>406.47</v>
      </c>
      <c r="V142">
        <v>89.4</v>
      </c>
      <c r="W142">
        <v>2.91</v>
      </c>
      <c r="Y142">
        <v>6.32</v>
      </c>
      <c r="Z142">
        <v>3</v>
      </c>
      <c r="AA142" t="s">
        <v>4250</v>
      </c>
      <c r="AB142">
        <v>0</v>
      </c>
      <c r="AC142">
        <v>6</v>
      </c>
      <c r="AD142">
        <v>5.5014047619047606</v>
      </c>
      <c r="AF142" t="s">
        <v>7949</v>
      </c>
      <c r="AI142">
        <v>0</v>
      </c>
      <c r="AJ142">
        <v>0</v>
      </c>
      <c r="AK142" t="s">
        <v>19834</v>
      </c>
      <c r="AL142" t="s">
        <v>19834</v>
      </c>
      <c r="AM142" t="s">
        <v>20019</v>
      </c>
    </row>
    <row r="143" spans="1:39" x14ac:dyDescent="0.25">
      <c r="A143" t="s">
        <v>8130</v>
      </c>
      <c r="B143" t="s">
        <v>12171</v>
      </c>
      <c r="C143" t="s">
        <v>4842</v>
      </c>
      <c r="D143">
        <v>200</v>
      </c>
      <c r="E143" t="s">
        <v>4845</v>
      </c>
      <c r="F143">
        <v>6.7</v>
      </c>
      <c r="K143" t="s">
        <v>6860</v>
      </c>
      <c r="M143" t="s">
        <v>14937</v>
      </c>
      <c r="N143">
        <v>8</v>
      </c>
      <c r="O143" t="s">
        <v>15258</v>
      </c>
      <c r="P143" t="s">
        <v>15783</v>
      </c>
      <c r="Q143">
        <v>5</v>
      </c>
      <c r="R143">
        <v>1</v>
      </c>
      <c r="S143">
        <v>1.1100000000000001</v>
      </c>
      <c r="T143">
        <v>1.1299999999999999</v>
      </c>
      <c r="U143">
        <v>384.41</v>
      </c>
      <c r="V143">
        <v>71.58</v>
      </c>
      <c r="W143">
        <v>3.12</v>
      </c>
      <c r="Y143">
        <v>6.14</v>
      </c>
      <c r="Z143">
        <v>3</v>
      </c>
      <c r="AA143" t="s">
        <v>4250</v>
      </c>
      <c r="AB143">
        <v>0</v>
      </c>
      <c r="AC143">
        <v>3</v>
      </c>
      <c r="AD143">
        <v>5.6589761904761904</v>
      </c>
      <c r="AF143" t="s">
        <v>7949</v>
      </c>
      <c r="AI143">
        <v>0</v>
      </c>
      <c r="AJ143">
        <v>0</v>
      </c>
      <c r="AK143" t="s">
        <v>19834</v>
      </c>
      <c r="AL143" t="s">
        <v>19834</v>
      </c>
      <c r="AM143" t="s">
        <v>20019</v>
      </c>
    </row>
    <row r="144" spans="1:39" x14ac:dyDescent="0.25">
      <c r="A144" t="s">
        <v>8131</v>
      </c>
      <c r="B144" t="s">
        <v>12171</v>
      </c>
      <c r="C144" t="s">
        <v>4842</v>
      </c>
      <c r="D144">
        <v>220</v>
      </c>
      <c r="E144" t="s">
        <v>4845</v>
      </c>
      <c r="F144">
        <v>6.66</v>
      </c>
      <c r="K144" t="s">
        <v>6860</v>
      </c>
      <c r="L144" t="s">
        <v>6861</v>
      </c>
      <c r="M144" t="s">
        <v>14936</v>
      </c>
      <c r="N144">
        <v>9</v>
      </c>
      <c r="O144" t="s">
        <v>15257</v>
      </c>
      <c r="P144" t="s">
        <v>15784</v>
      </c>
      <c r="Q144">
        <v>4</v>
      </c>
      <c r="R144">
        <v>1</v>
      </c>
      <c r="S144">
        <v>2.4700000000000002</v>
      </c>
      <c r="T144">
        <v>2.5</v>
      </c>
      <c r="U144">
        <v>397.43</v>
      </c>
      <c r="V144">
        <v>67.92</v>
      </c>
      <c r="W144">
        <v>3.47</v>
      </c>
      <c r="Y144">
        <v>6.19</v>
      </c>
      <c r="Z144">
        <v>2</v>
      </c>
      <c r="AA144" t="s">
        <v>4250</v>
      </c>
      <c r="AB144">
        <v>0</v>
      </c>
      <c r="AC144">
        <v>5</v>
      </c>
      <c r="AD144">
        <v>5.3309761904761901</v>
      </c>
      <c r="AF144" t="s">
        <v>7949</v>
      </c>
      <c r="AI144">
        <v>0</v>
      </c>
      <c r="AJ144">
        <v>0</v>
      </c>
      <c r="AK144" t="s">
        <v>19833</v>
      </c>
      <c r="AL144" t="s">
        <v>19833</v>
      </c>
      <c r="AM144" t="s">
        <v>20019</v>
      </c>
    </row>
    <row r="145" spans="1:39" x14ac:dyDescent="0.25">
      <c r="A145" t="s">
        <v>8132</v>
      </c>
      <c r="B145" t="s">
        <v>12171</v>
      </c>
      <c r="C145" t="s">
        <v>4842</v>
      </c>
      <c r="D145">
        <v>220</v>
      </c>
      <c r="E145" t="s">
        <v>4845</v>
      </c>
      <c r="F145">
        <v>6.66</v>
      </c>
      <c r="K145" t="s">
        <v>6860</v>
      </c>
      <c r="M145" t="s">
        <v>14937</v>
      </c>
      <c r="N145">
        <v>8</v>
      </c>
      <c r="O145" t="s">
        <v>15258</v>
      </c>
      <c r="P145" t="s">
        <v>15785</v>
      </c>
      <c r="Q145">
        <v>6</v>
      </c>
      <c r="R145">
        <v>1</v>
      </c>
      <c r="S145">
        <v>0.43</v>
      </c>
      <c r="T145">
        <v>0.51</v>
      </c>
      <c r="U145">
        <v>378.46</v>
      </c>
      <c r="V145">
        <v>80.81</v>
      </c>
      <c r="W145">
        <v>2.85</v>
      </c>
      <c r="Y145">
        <v>6.66</v>
      </c>
      <c r="Z145">
        <v>3</v>
      </c>
      <c r="AA145" t="s">
        <v>4250</v>
      </c>
      <c r="AB145">
        <v>0</v>
      </c>
      <c r="AC145">
        <v>4</v>
      </c>
      <c r="AD145">
        <v>5.7014761904761908</v>
      </c>
      <c r="AF145" t="s">
        <v>7949</v>
      </c>
      <c r="AI145">
        <v>0</v>
      </c>
      <c r="AJ145">
        <v>0</v>
      </c>
      <c r="AK145" t="s">
        <v>19834</v>
      </c>
      <c r="AL145" t="s">
        <v>19834</v>
      </c>
      <c r="AM145" t="s">
        <v>20019</v>
      </c>
    </row>
    <row r="146" spans="1:39" x14ac:dyDescent="0.25">
      <c r="A146" t="s">
        <v>8133</v>
      </c>
      <c r="B146" t="s">
        <v>12171</v>
      </c>
      <c r="C146" t="s">
        <v>4842</v>
      </c>
      <c r="D146">
        <v>220</v>
      </c>
      <c r="E146" t="s">
        <v>4845</v>
      </c>
      <c r="F146">
        <v>6.66</v>
      </c>
      <c r="K146" t="s">
        <v>6860</v>
      </c>
      <c r="L146" t="s">
        <v>6861</v>
      </c>
      <c r="M146" t="s">
        <v>14935</v>
      </c>
      <c r="N146">
        <v>9</v>
      </c>
      <c r="O146" t="s">
        <v>15256</v>
      </c>
      <c r="P146" t="s">
        <v>15786</v>
      </c>
      <c r="Q146">
        <v>4</v>
      </c>
      <c r="R146">
        <v>1</v>
      </c>
      <c r="S146">
        <v>3.21</v>
      </c>
      <c r="T146">
        <v>3.33</v>
      </c>
      <c r="U146">
        <v>325.39</v>
      </c>
      <c r="V146">
        <v>60.5</v>
      </c>
      <c r="W146">
        <v>3.4</v>
      </c>
      <c r="Y146">
        <v>6.88</v>
      </c>
      <c r="Z146">
        <v>2</v>
      </c>
      <c r="AA146" t="s">
        <v>4250</v>
      </c>
      <c r="AB146">
        <v>0</v>
      </c>
      <c r="AC146">
        <v>1</v>
      </c>
      <c r="AD146">
        <v>5.0633333333333326</v>
      </c>
      <c r="AF146" t="s">
        <v>7949</v>
      </c>
      <c r="AI146">
        <v>0</v>
      </c>
      <c r="AJ146">
        <v>0</v>
      </c>
      <c r="AK146" t="s">
        <v>19832</v>
      </c>
      <c r="AL146" t="s">
        <v>19832</v>
      </c>
      <c r="AM146" t="s">
        <v>20019</v>
      </c>
    </row>
    <row r="147" spans="1:39" x14ac:dyDescent="0.25">
      <c r="A147" t="s">
        <v>8134</v>
      </c>
      <c r="B147" t="s">
        <v>12171</v>
      </c>
      <c r="C147" t="s">
        <v>4842</v>
      </c>
      <c r="D147">
        <v>220</v>
      </c>
      <c r="E147" t="s">
        <v>4845</v>
      </c>
      <c r="F147">
        <v>6.66</v>
      </c>
      <c r="K147" t="s">
        <v>6860</v>
      </c>
      <c r="L147" t="s">
        <v>6861</v>
      </c>
      <c r="M147" t="s">
        <v>14936</v>
      </c>
      <c r="N147">
        <v>9</v>
      </c>
      <c r="O147" t="s">
        <v>15257</v>
      </c>
      <c r="P147" t="s">
        <v>15787</v>
      </c>
      <c r="Q147">
        <v>4</v>
      </c>
      <c r="R147">
        <v>1</v>
      </c>
      <c r="S147">
        <v>2.29</v>
      </c>
      <c r="T147">
        <v>2.33</v>
      </c>
      <c r="U147">
        <v>415.42</v>
      </c>
      <c r="V147">
        <v>67.92</v>
      </c>
      <c r="W147">
        <v>4.04</v>
      </c>
      <c r="Y147">
        <v>6.33</v>
      </c>
      <c r="Z147">
        <v>2</v>
      </c>
      <c r="AA147" t="s">
        <v>4250</v>
      </c>
      <c r="AB147">
        <v>0</v>
      </c>
      <c r="AC147">
        <v>6</v>
      </c>
      <c r="AD147">
        <v>5.2924761904761901</v>
      </c>
      <c r="AF147" t="s">
        <v>7949</v>
      </c>
      <c r="AI147">
        <v>0</v>
      </c>
      <c r="AJ147">
        <v>0</v>
      </c>
      <c r="AK147" t="s">
        <v>19833</v>
      </c>
      <c r="AL147" t="s">
        <v>19833</v>
      </c>
      <c r="AM147" t="s">
        <v>20019</v>
      </c>
    </row>
    <row r="148" spans="1:39" x14ac:dyDescent="0.25">
      <c r="A148" t="s">
        <v>8135</v>
      </c>
      <c r="B148" t="s">
        <v>12171</v>
      </c>
      <c r="C148" t="s">
        <v>4842</v>
      </c>
      <c r="D148">
        <v>222</v>
      </c>
      <c r="E148" t="s">
        <v>4845</v>
      </c>
      <c r="F148">
        <v>6.65</v>
      </c>
      <c r="K148" t="s">
        <v>6860</v>
      </c>
      <c r="L148" t="s">
        <v>6861</v>
      </c>
      <c r="M148" t="s">
        <v>14935</v>
      </c>
      <c r="N148">
        <v>9</v>
      </c>
      <c r="O148" t="s">
        <v>15256</v>
      </c>
      <c r="P148" t="s">
        <v>15788</v>
      </c>
      <c r="Q148">
        <v>4</v>
      </c>
      <c r="R148">
        <v>1</v>
      </c>
      <c r="S148">
        <v>3.76</v>
      </c>
      <c r="T148">
        <v>3.88</v>
      </c>
      <c r="U148">
        <v>341.84</v>
      </c>
      <c r="V148">
        <v>60.5</v>
      </c>
      <c r="W148">
        <v>3.91</v>
      </c>
      <c r="Y148">
        <v>6.89</v>
      </c>
      <c r="Z148">
        <v>2</v>
      </c>
      <c r="AA148" t="s">
        <v>4250</v>
      </c>
      <c r="AB148">
        <v>0</v>
      </c>
      <c r="AC148">
        <v>1</v>
      </c>
      <c r="AD148">
        <v>4.5133333333333336</v>
      </c>
      <c r="AF148" t="s">
        <v>7949</v>
      </c>
      <c r="AI148">
        <v>0</v>
      </c>
      <c r="AJ148">
        <v>0</v>
      </c>
      <c r="AK148" t="s">
        <v>19832</v>
      </c>
      <c r="AL148" t="s">
        <v>19832</v>
      </c>
      <c r="AM148" t="s">
        <v>20019</v>
      </c>
    </row>
    <row r="149" spans="1:39" x14ac:dyDescent="0.25">
      <c r="A149" t="s">
        <v>8136</v>
      </c>
      <c r="B149" t="s">
        <v>12171</v>
      </c>
      <c r="C149" t="s">
        <v>4842</v>
      </c>
      <c r="D149">
        <v>230</v>
      </c>
      <c r="E149" t="s">
        <v>4845</v>
      </c>
      <c r="F149">
        <v>6.64</v>
      </c>
      <c r="K149" t="s">
        <v>6860</v>
      </c>
      <c r="M149" t="s">
        <v>14938</v>
      </c>
      <c r="N149">
        <v>8</v>
      </c>
      <c r="O149" t="s">
        <v>15259</v>
      </c>
      <c r="P149" t="s">
        <v>15789</v>
      </c>
      <c r="Q149">
        <v>5</v>
      </c>
      <c r="R149">
        <v>1</v>
      </c>
      <c r="S149">
        <v>2.1</v>
      </c>
      <c r="T149">
        <v>2.1800000000000002</v>
      </c>
      <c r="U149">
        <v>400.48</v>
      </c>
      <c r="V149">
        <v>80.81</v>
      </c>
      <c r="W149">
        <v>3.4</v>
      </c>
      <c r="Y149">
        <v>6.65</v>
      </c>
      <c r="Z149">
        <v>3</v>
      </c>
      <c r="AA149" t="s">
        <v>4250</v>
      </c>
      <c r="AB149">
        <v>0</v>
      </c>
      <c r="AC149">
        <v>4</v>
      </c>
      <c r="AD149">
        <v>5.4941904761904761</v>
      </c>
      <c r="AF149" t="s">
        <v>7949</v>
      </c>
      <c r="AI149">
        <v>0</v>
      </c>
      <c r="AJ149">
        <v>0</v>
      </c>
      <c r="AK149" t="s">
        <v>19835</v>
      </c>
      <c r="AL149" t="s">
        <v>19835</v>
      </c>
      <c r="AM149" t="s">
        <v>20019</v>
      </c>
    </row>
    <row r="150" spans="1:39" x14ac:dyDescent="0.25">
      <c r="A150" t="s">
        <v>8137</v>
      </c>
      <c r="B150" t="s">
        <v>12171</v>
      </c>
      <c r="C150" t="s">
        <v>4842</v>
      </c>
      <c r="D150">
        <v>230</v>
      </c>
      <c r="E150" t="s">
        <v>4845</v>
      </c>
      <c r="F150">
        <v>6.64</v>
      </c>
      <c r="K150" t="s">
        <v>6860</v>
      </c>
      <c r="M150" t="s">
        <v>14938</v>
      </c>
      <c r="N150">
        <v>8</v>
      </c>
      <c r="O150" t="s">
        <v>15259</v>
      </c>
      <c r="P150" t="s">
        <v>15790</v>
      </c>
      <c r="Q150">
        <v>4</v>
      </c>
      <c r="R150">
        <v>1</v>
      </c>
      <c r="S150">
        <v>3.15</v>
      </c>
      <c r="T150">
        <v>3.29</v>
      </c>
      <c r="U150">
        <v>367.49</v>
      </c>
      <c r="V150">
        <v>67.92</v>
      </c>
      <c r="W150">
        <v>3.2</v>
      </c>
      <c r="Y150">
        <v>7</v>
      </c>
      <c r="Z150">
        <v>1</v>
      </c>
      <c r="AA150" t="s">
        <v>4250</v>
      </c>
      <c r="AB150">
        <v>0</v>
      </c>
      <c r="AC150">
        <v>3</v>
      </c>
      <c r="AD150">
        <v>5.0598333333333336</v>
      </c>
      <c r="AF150" t="s">
        <v>7949</v>
      </c>
      <c r="AI150">
        <v>0</v>
      </c>
      <c r="AJ150">
        <v>0</v>
      </c>
      <c r="AK150" t="s">
        <v>19835</v>
      </c>
      <c r="AL150" t="s">
        <v>19835</v>
      </c>
      <c r="AM150" t="s">
        <v>20019</v>
      </c>
    </row>
    <row r="151" spans="1:39" x14ac:dyDescent="0.25">
      <c r="A151" t="s">
        <v>8138</v>
      </c>
      <c r="B151" t="s">
        <v>12171</v>
      </c>
      <c r="C151" t="s">
        <v>4842</v>
      </c>
      <c r="D151">
        <v>230</v>
      </c>
      <c r="E151" t="s">
        <v>4845</v>
      </c>
      <c r="F151">
        <v>6.64</v>
      </c>
      <c r="K151" t="s">
        <v>6860</v>
      </c>
      <c r="M151" t="s">
        <v>14937</v>
      </c>
      <c r="N151">
        <v>8</v>
      </c>
      <c r="O151" t="s">
        <v>15258</v>
      </c>
      <c r="P151" t="s">
        <v>15791</v>
      </c>
      <c r="Q151">
        <v>6</v>
      </c>
      <c r="R151">
        <v>1</v>
      </c>
      <c r="S151">
        <v>0.84</v>
      </c>
      <c r="T151">
        <v>0.92</v>
      </c>
      <c r="U151">
        <v>391.5</v>
      </c>
      <c r="V151">
        <v>84.47</v>
      </c>
      <c r="W151">
        <v>3.11</v>
      </c>
      <c r="Y151">
        <v>6.71</v>
      </c>
      <c r="Z151">
        <v>3</v>
      </c>
      <c r="AA151" t="s">
        <v>4250</v>
      </c>
      <c r="AB151">
        <v>0</v>
      </c>
      <c r="AC151">
        <v>4</v>
      </c>
      <c r="AD151">
        <v>5.6083333333333334</v>
      </c>
      <c r="AF151" t="s">
        <v>7949</v>
      </c>
      <c r="AI151">
        <v>0</v>
      </c>
      <c r="AJ151">
        <v>0</v>
      </c>
      <c r="AK151" t="s">
        <v>19834</v>
      </c>
      <c r="AL151" t="s">
        <v>19834</v>
      </c>
      <c r="AM151" t="s">
        <v>20019</v>
      </c>
    </row>
    <row r="152" spans="1:39" x14ac:dyDescent="0.25">
      <c r="A152" t="s">
        <v>5620</v>
      </c>
      <c r="B152" t="s">
        <v>12171</v>
      </c>
      <c r="C152" t="s">
        <v>4842</v>
      </c>
      <c r="D152">
        <v>230</v>
      </c>
      <c r="E152" t="s">
        <v>4845</v>
      </c>
      <c r="F152">
        <v>6.64</v>
      </c>
      <c r="K152" t="s">
        <v>6860</v>
      </c>
      <c r="L152" t="s">
        <v>6861</v>
      </c>
      <c r="M152" t="s">
        <v>14945</v>
      </c>
      <c r="N152">
        <v>9</v>
      </c>
      <c r="O152" t="s">
        <v>15266</v>
      </c>
      <c r="P152" t="s">
        <v>7346</v>
      </c>
      <c r="Q152">
        <v>7</v>
      </c>
      <c r="R152">
        <v>4</v>
      </c>
      <c r="S152">
        <v>0.57999999999999996</v>
      </c>
      <c r="T152">
        <v>0.79</v>
      </c>
      <c r="U152">
        <v>545.47</v>
      </c>
      <c r="V152">
        <v>121.08</v>
      </c>
      <c r="W152">
        <v>3.46</v>
      </c>
      <c r="X152">
        <v>12.21</v>
      </c>
      <c r="Y152">
        <v>7.44</v>
      </c>
      <c r="Z152">
        <v>2</v>
      </c>
      <c r="AA152" t="s">
        <v>4250</v>
      </c>
      <c r="AB152">
        <v>1</v>
      </c>
      <c r="AC152">
        <v>0</v>
      </c>
      <c r="AD152">
        <v>3</v>
      </c>
      <c r="AF152" t="s">
        <v>7949</v>
      </c>
      <c r="AI152">
        <v>0</v>
      </c>
      <c r="AJ152">
        <v>0</v>
      </c>
      <c r="AK152" t="s">
        <v>7978</v>
      </c>
      <c r="AL152" t="s">
        <v>7978</v>
      </c>
      <c r="AM152" t="s">
        <v>20019</v>
      </c>
    </row>
    <row r="153" spans="1:39" x14ac:dyDescent="0.25">
      <c r="A153" t="s">
        <v>6176</v>
      </c>
      <c r="B153" t="s">
        <v>12171</v>
      </c>
      <c r="C153" t="s">
        <v>4842</v>
      </c>
      <c r="D153">
        <v>230</v>
      </c>
      <c r="E153" t="s">
        <v>4845</v>
      </c>
      <c r="F153">
        <v>6.64</v>
      </c>
      <c r="K153" t="s">
        <v>6860</v>
      </c>
      <c r="L153" t="s">
        <v>6861</v>
      </c>
      <c r="M153" t="s">
        <v>14940</v>
      </c>
      <c r="N153">
        <v>9</v>
      </c>
      <c r="O153" t="s">
        <v>15261</v>
      </c>
      <c r="P153" t="s">
        <v>7902</v>
      </c>
      <c r="Q153">
        <v>4</v>
      </c>
      <c r="R153">
        <v>2</v>
      </c>
      <c r="S153">
        <v>1.49</v>
      </c>
      <c r="T153">
        <v>1.49</v>
      </c>
      <c r="U153">
        <v>466.54</v>
      </c>
      <c r="V153">
        <v>95.16</v>
      </c>
      <c r="W153">
        <v>4.26</v>
      </c>
      <c r="X153">
        <v>9.6300000000000008</v>
      </c>
      <c r="Y153">
        <v>3.69</v>
      </c>
      <c r="Z153">
        <v>4</v>
      </c>
      <c r="AA153" t="s">
        <v>4250</v>
      </c>
      <c r="AB153">
        <v>0</v>
      </c>
      <c r="AC153">
        <v>6</v>
      </c>
      <c r="AD153">
        <v>4.5670000000000002</v>
      </c>
      <c r="AF153" t="s">
        <v>7949</v>
      </c>
      <c r="AI153">
        <v>0</v>
      </c>
      <c r="AJ153">
        <v>0</v>
      </c>
      <c r="AK153" t="s">
        <v>7990</v>
      </c>
      <c r="AL153" t="s">
        <v>7990</v>
      </c>
      <c r="AM153" t="s">
        <v>20019</v>
      </c>
    </row>
    <row r="154" spans="1:39" x14ac:dyDescent="0.25">
      <c r="A154" t="s">
        <v>6176</v>
      </c>
      <c r="B154" t="s">
        <v>12171</v>
      </c>
      <c r="C154" t="s">
        <v>4842</v>
      </c>
      <c r="D154">
        <v>230</v>
      </c>
      <c r="E154" t="s">
        <v>4845</v>
      </c>
      <c r="F154">
        <v>6.64</v>
      </c>
      <c r="K154" t="s">
        <v>6860</v>
      </c>
      <c r="L154" t="s">
        <v>6861</v>
      </c>
      <c r="M154" t="s">
        <v>14941</v>
      </c>
      <c r="N154">
        <v>9</v>
      </c>
      <c r="O154" t="s">
        <v>15262</v>
      </c>
      <c r="P154" t="s">
        <v>7902</v>
      </c>
      <c r="Q154">
        <v>4</v>
      </c>
      <c r="R154">
        <v>2</v>
      </c>
      <c r="S154">
        <v>1.49</v>
      </c>
      <c r="T154">
        <v>1.49</v>
      </c>
      <c r="U154">
        <v>466.54</v>
      </c>
      <c r="V154">
        <v>95.16</v>
      </c>
      <c r="W154">
        <v>4.26</v>
      </c>
      <c r="X154">
        <v>9.6300000000000008</v>
      </c>
      <c r="Y154">
        <v>3.69</v>
      </c>
      <c r="Z154">
        <v>4</v>
      </c>
      <c r="AA154" t="s">
        <v>4250</v>
      </c>
      <c r="AB154">
        <v>0</v>
      </c>
      <c r="AC154">
        <v>6</v>
      </c>
      <c r="AD154">
        <v>4.5670000000000002</v>
      </c>
      <c r="AF154" t="s">
        <v>7949</v>
      </c>
      <c r="AI154">
        <v>0</v>
      </c>
      <c r="AJ154">
        <v>0</v>
      </c>
      <c r="AK154" t="s">
        <v>7990</v>
      </c>
      <c r="AL154" t="s">
        <v>7990</v>
      </c>
      <c r="AM154" t="s">
        <v>20019</v>
      </c>
    </row>
    <row r="155" spans="1:39" x14ac:dyDescent="0.25">
      <c r="A155" t="s">
        <v>8139</v>
      </c>
      <c r="B155" t="s">
        <v>12171</v>
      </c>
      <c r="C155" t="s">
        <v>4842</v>
      </c>
      <c r="D155">
        <v>232</v>
      </c>
      <c r="E155" t="s">
        <v>4845</v>
      </c>
      <c r="F155">
        <v>6.63</v>
      </c>
      <c r="K155" t="s">
        <v>6860</v>
      </c>
      <c r="L155" t="s">
        <v>6861</v>
      </c>
      <c r="M155" t="s">
        <v>14935</v>
      </c>
      <c r="N155">
        <v>9</v>
      </c>
      <c r="O155" t="s">
        <v>15256</v>
      </c>
      <c r="P155" t="s">
        <v>15792</v>
      </c>
      <c r="Q155">
        <v>6</v>
      </c>
      <c r="R155">
        <v>1</v>
      </c>
      <c r="S155">
        <v>0.1</v>
      </c>
      <c r="T155">
        <v>0.1</v>
      </c>
      <c r="U155">
        <v>337.38</v>
      </c>
      <c r="V155">
        <v>93.7</v>
      </c>
      <c r="W155">
        <v>1.69</v>
      </c>
      <c r="Y155">
        <v>4.3</v>
      </c>
      <c r="Z155">
        <v>2</v>
      </c>
      <c r="AA155" t="s">
        <v>4250</v>
      </c>
      <c r="AB155">
        <v>0</v>
      </c>
      <c r="AC155">
        <v>1</v>
      </c>
      <c r="AD155">
        <v>5.71</v>
      </c>
      <c r="AF155" t="s">
        <v>7949</v>
      </c>
      <c r="AI155">
        <v>0</v>
      </c>
      <c r="AJ155">
        <v>0</v>
      </c>
      <c r="AK155" t="s">
        <v>19832</v>
      </c>
      <c r="AL155" t="s">
        <v>19832</v>
      </c>
      <c r="AM155" t="s">
        <v>20019</v>
      </c>
    </row>
    <row r="156" spans="1:39" x14ac:dyDescent="0.25">
      <c r="A156" t="s">
        <v>8140</v>
      </c>
      <c r="B156" t="s">
        <v>12171</v>
      </c>
      <c r="C156" t="s">
        <v>4842</v>
      </c>
      <c r="D156">
        <v>250</v>
      </c>
      <c r="E156" t="s">
        <v>4845</v>
      </c>
      <c r="F156">
        <v>6.6</v>
      </c>
      <c r="K156" t="s">
        <v>6860</v>
      </c>
      <c r="M156" t="s">
        <v>14943</v>
      </c>
      <c r="N156">
        <v>8</v>
      </c>
      <c r="O156" t="s">
        <v>15264</v>
      </c>
      <c r="P156" t="s">
        <v>15793</v>
      </c>
      <c r="Q156">
        <v>6</v>
      </c>
      <c r="R156">
        <v>1</v>
      </c>
      <c r="S156">
        <v>3.53</v>
      </c>
      <c r="T156">
        <v>3.65</v>
      </c>
      <c r="U156">
        <v>455.42</v>
      </c>
      <c r="V156">
        <v>76.099999999999994</v>
      </c>
      <c r="W156">
        <v>4.07</v>
      </c>
      <c r="Y156">
        <v>7.02</v>
      </c>
      <c r="Z156">
        <v>3</v>
      </c>
      <c r="AA156" t="s">
        <v>4250</v>
      </c>
      <c r="AB156">
        <v>0</v>
      </c>
      <c r="AC156">
        <v>4</v>
      </c>
      <c r="AD156">
        <v>4.0617619047619051</v>
      </c>
      <c r="AF156" t="s">
        <v>7949</v>
      </c>
      <c r="AI156">
        <v>0</v>
      </c>
      <c r="AJ156">
        <v>0</v>
      </c>
      <c r="AK156" t="s">
        <v>19837</v>
      </c>
      <c r="AL156" t="s">
        <v>19837</v>
      </c>
      <c r="AM156" t="s">
        <v>20019</v>
      </c>
    </row>
    <row r="157" spans="1:39" x14ac:dyDescent="0.25">
      <c r="A157" t="s">
        <v>5636</v>
      </c>
      <c r="B157" t="s">
        <v>12171</v>
      </c>
      <c r="C157" t="s">
        <v>4842</v>
      </c>
      <c r="D157">
        <v>258</v>
      </c>
      <c r="E157" t="s">
        <v>4845</v>
      </c>
      <c r="F157">
        <v>6.59</v>
      </c>
      <c r="K157" t="s">
        <v>6860</v>
      </c>
      <c r="L157" t="s">
        <v>6861</v>
      </c>
      <c r="M157" t="s">
        <v>14946</v>
      </c>
      <c r="N157">
        <v>9</v>
      </c>
      <c r="O157" t="s">
        <v>15267</v>
      </c>
      <c r="P157" t="s">
        <v>7362</v>
      </c>
      <c r="Q157">
        <v>4</v>
      </c>
      <c r="R157">
        <v>4</v>
      </c>
      <c r="S157">
        <v>6.39</v>
      </c>
      <c r="T157">
        <v>6.39</v>
      </c>
      <c r="U157">
        <v>504.68</v>
      </c>
      <c r="V157">
        <v>110.21</v>
      </c>
      <c r="W157">
        <v>5.4</v>
      </c>
      <c r="X157">
        <v>12.69</v>
      </c>
      <c r="Y157">
        <v>5.3</v>
      </c>
      <c r="Z157">
        <v>2</v>
      </c>
      <c r="AA157" t="s">
        <v>4250</v>
      </c>
      <c r="AB157">
        <v>2</v>
      </c>
      <c r="AC157">
        <v>7</v>
      </c>
      <c r="AD157">
        <v>1.326333333333334</v>
      </c>
      <c r="AF157" t="s">
        <v>7949</v>
      </c>
      <c r="AI157">
        <v>0</v>
      </c>
      <c r="AJ157">
        <v>0</v>
      </c>
      <c r="AK157" t="s">
        <v>7977</v>
      </c>
      <c r="AL157" t="s">
        <v>7977</v>
      </c>
      <c r="AM157" t="s">
        <v>20019</v>
      </c>
    </row>
    <row r="158" spans="1:39" x14ac:dyDescent="0.25">
      <c r="A158" t="s">
        <v>8141</v>
      </c>
      <c r="B158" t="s">
        <v>12171</v>
      </c>
      <c r="C158" t="s">
        <v>4842</v>
      </c>
      <c r="D158">
        <v>260</v>
      </c>
      <c r="E158" t="s">
        <v>4845</v>
      </c>
      <c r="F158">
        <v>6.58</v>
      </c>
      <c r="K158" t="s">
        <v>6860</v>
      </c>
      <c r="M158" t="s">
        <v>14937</v>
      </c>
      <c r="N158">
        <v>8</v>
      </c>
      <c r="O158" t="s">
        <v>15258</v>
      </c>
      <c r="P158" t="s">
        <v>15794</v>
      </c>
      <c r="Q158">
        <v>6</v>
      </c>
      <c r="R158">
        <v>1</v>
      </c>
      <c r="S158">
        <v>0.22</v>
      </c>
      <c r="T158">
        <v>0.26</v>
      </c>
      <c r="U158">
        <v>378.41</v>
      </c>
      <c r="V158">
        <v>89.4</v>
      </c>
      <c r="W158">
        <v>2.13</v>
      </c>
      <c r="Y158">
        <v>6.31</v>
      </c>
      <c r="Z158">
        <v>3</v>
      </c>
      <c r="AA158" t="s">
        <v>4250</v>
      </c>
      <c r="AB158">
        <v>0</v>
      </c>
      <c r="AC158">
        <v>4</v>
      </c>
      <c r="AD158">
        <v>5.7018333333333331</v>
      </c>
      <c r="AF158" t="s">
        <v>7949</v>
      </c>
      <c r="AI158">
        <v>0</v>
      </c>
      <c r="AJ158">
        <v>0</v>
      </c>
      <c r="AK158" t="s">
        <v>19834</v>
      </c>
      <c r="AL158" t="s">
        <v>19834</v>
      </c>
      <c r="AM158" t="s">
        <v>20019</v>
      </c>
    </row>
    <row r="159" spans="1:39" x14ac:dyDescent="0.25">
      <c r="A159" t="s">
        <v>8142</v>
      </c>
      <c r="B159" t="s">
        <v>12171</v>
      </c>
      <c r="C159" t="s">
        <v>4842</v>
      </c>
      <c r="D159">
        <v>270</v>
      </c>
      <c r="E159" t="s">
        <v>4845</v>
      </c>
      <c r="F159">
        <v>6.57</v>
      </c>
      <c r="K159" t="s">
        <v>6860</v>
      </c>
      <c r="M159" t="s">
        <v>14938</v>
      </c>
      <c r="N159">
        <v>8</v>
      </c>
      <c r="O159" t="s">
        <v>15259</v>
      </c>
      <c r="P159" t="s">
        <v>15795</v>
      </c>
      <c r="Q159">
        <v>6</v>
      </c>
      <c r="R159">
        <v>1</v>
      </c>
      <c r="S159">
        <v>1.58</v>
      </c>
      <c r="T159">
        <v>1.6</v>
      </c>
      <c r="U159">
        <v>445.38</v>
      </c>
      <c r="V159">
        <v>93.7</v>
      </c>
      <c r="W159">
        <v>3.21</v>
      </c>
      <c r="Y159">
        <v>6.06</v>
      </c>
      <c r="Z159">
        <v>3</v>
      </c>
      <c r="AA159" t="s">
        <v>4250</v>
      </c>
      <c r="AB159">
        <v>0</v>
      </c>
      <c r="AC159">
        <v>4</v>
      </c>
      <c r="AD159">
        <v>5.1001428571428571</v>
      </c>
      <c r="AF159" t="s">
        <v>7949</v>
      </c>
      <c r="AI159">
        <v>0</v>
      </c>
      <c r="AJ159">
        <v>0</v>
      </c>
      <c r="AK159" t="s">
        <v>19835</v>
      </c>
      <c r="AL159" t="s">
        <v>19835</v>
      </c>
      <c r="AM159" t="s">
        <v>20019</v>
      </c>
    </row>
    <row r="160" spans="1:39" x14ac:dyDescent="0.25">
      <c r="A160" t="s">
        <v>8143</v>
      </c>
      <c r="B160" t="s">
        <v>12171</v>
      </c>
      <c r="C160" t="s">
        <v>4842</v>
      </c>
      <c r="D160">
        <v>270</v>
      </c>
      <c r="E160" t="s">
        <v>4845</v>
      </c>
      <c r="F160">
        <v>6.57</v>
      </c>
      <c r="K160" t="s">
        <v>6860</v>
      </c>
      <c r="L160" t="s">
        <v>6861</v>
      </c>
      <c r="M160" t="s">
        <v>14936</v>
      </c>
      <c r="N160">
        <v>9</v>
      </c>
      <c r="O160" t="s">
        <v>15257</v>
      </c>
      <c r="P160" t="s">
        <v>15796</v>
      </c>
      <c r="Q160">
        <v>4</v>
      </c>
      <c r="R160">
        <v>1</v>
      </c>
      <c r="S160">
        <v>2.4500000000000002</v>
      </c>
      <c r="T160">
        <v>2.48</v>
      </c>
      <c r="U160">
        <v>441.4</v>
      </c>
      <c r="V160">
        <v>67.92</v>
      </c>
      <c r="W160">
        <v>4.2</v>
      </c>
      <c r="Y160">
        <v>6.34</v>
      </c>
      <c r="Z160">
        <v>2</v>
      </c>
      <c r="AA160" t="s">
        <v>4250</v>
      </c>
      <c r="AB160">
        <v>0</v>
      </c>
      <c r="AC160">
        <v>7</v>
      </c>
      <c r="AD160">
        <v>5.0269047619047624</v>
      </c>
      <c r="AF160" t="s">
        <v>7949</v>
      </c>
      <c r="AI160">
        <v>0</v>
      </c>
      <c r="AJ160">
        <v>0</v>
      </c>
      <c r="AK160" t="s">
        <v>19833</v>
      </c>
      <c r="AL160" t="s">
        <v>19833</v>
      </c>
      <c r="AM160" t="s">
        <v>20019</v>
      </c>
    </row>
    <row r="161" spans="1:39" x14ac:dyDescent="0.25">
      <c r="A161" t="s">
        <v>8144</v>
      </c>
      <c r="B161" t="s">
        <v>12171</v>
      </c>
      <c r="C161" t="s">
        <v>4842</v>
      </c>
      <c r="D161">
        <v>270</v>
      </c>
      <c r="E161" t="s">
        <v>4845</v>
      </c>
      <c r="F161">
        <v>6.57</v>
      </c>
      <c r="K161" t="s">
        <v>6860</v>
      </c>
      <c r="L161" t="s">
        <v>6861</v>
      </c>
      <c r="M161" t="s">
        <v>14936</v>
      </c>
      <c r="N161">
        <v>9</v>
      </c>
      <c r="O161" t="s">
        <v>15257</v>
      </c>
      <c r="P161" t="s">
        <v>15797</v>
      </c>
      <c r="Q161">
        <v>4</v>
      </c>
      <c r="R161">
        <v>1</v>
      </c>
      <c r="S161">
        <v>1.47</v>
      </c>
      <c r="T161">
        <v>1.5</v>
      </c>
      <c r="U161">
        <v>423.41</v>
      </c>
      <c r="V161">
        <v>67.92</v>
      </c>
      <c r="W161">
        <v>4.08</v>
      </c>
      <c r="Y161">
        <v>6.22</v>
      </c>
      <c r="Z161">
        <v>2</v>
      </c>
      <c r="AA161" t="s">
        <v>4250</v>
      </c>
      <c r="AB161">
        <v>0</v>
      </c>
      <c r="AC161">
        <v>8</v>
      </c>
      <c r="AD161">
        <v>5.3804047619047619</v>
      </c>
      <c r="AF161" t="s">
        <v>7949</v>
      </c>
      <c r="AI161">
        <v>0</v>
      </c>
      <c r="AJ161">
        <v>0</v>
      </c>
      <c r="AK161" t="s">
        <v>19833</v>
      </c>
      <c r="AL161" t="s">
        <v>19833</v>
      </c>
      <c r="AM161" t="s">
        <v>20019</v>
      </c>
    </row>
    <row r="162" spans="1:39" x14ac:dyDescent="0.25">
      <c r="A162" t="s">
        <v>8145</v>
      </c>
      <c r="B162" t="s">
        <v>12171</v>
      </c>
      <c r="C162" t="s">
        <v>4842</v>
      </c>
      <c r="D162">
        <v>290</v>
      </c>
      <c r="E162" t="s">
        <v>4845</v>
      </c>
      <c r="F162">
        <v>6.54</v>
      </c>
      <c r="K162" t="s">
        <v>6860</v>
      </c>
      <c r="M162" t="s">
        <v>14938</v>
      </c>
      <c r="N162">
        <v>8</v>
      </c>
      <c r="O162" t="s">
        <v>15259</v>
      </c>
      <c r="P162" t="s">
        <v>15798</v>
      </c>
      <c r="Q162">
        <v>5</v>
      </c>
      <c r="R162">
        <v>1</v>
      </c>
      <c r="S162">
        <v>1.54</v>
      </c>
      <c r="T162">
        <v>1.57</v>
      </c>
      <c r="U162">
        <v>440.43</v>
      </c>
      <c r="V162">
        <v>80.81</v>
      </c>
      <c r="W162">
        <v>3.81</v>
      </c>
      <c r="Y162">
        <v>6.23</v>
      </c>
      <c r="Z162">
        <v>3</v>
      </c>
      <c r="AA162" t="s">
        <v>4250</v>
      </c>
      <c r="AB162">
        <v>0</v>
      </c>
      <c r="AC162">
        <v>4</v>
      </c>
      <c r="AD162">
        <v>5.2588333333333326</v>
      </c>
      <c r="AF162" t="s">
        <v>7949</v>
      </c>
      <c r="AI162">
        <v>0</v>
      </c>
      <c r="AJ162">
        <v>0</v>
      </c>
      <c r="AK162" t="s">
        <v>19835</v>
      </c>
      <c r="AL162" t="s">
        <v>19835</v>
      </c>
      <c r="AM162" t="s">
        <v>20019</v>
      </c>
    </row>
    <row r="163" spans="1:39" x14ac:dyDescent="0.25">
      <c r="A163" t="s">
        <v>8146</v>
      </c>
      <c r="B163" t="s">
        <v>12171</v>
      </c>
      <c r="C163" t="s">
        <v>4842</v>
      </c>
      <c r="D163">
        <v>290</v>
      </c>
      <c r="E163" t="s">
        <v>4845</v>
      </c>
      <c r="F163">
        <v>6.54</v>
      </c>
      <c r="K163" t="s">
        <v>6860</v>
      </c>
      <c r="L163" t="s">
        <v>6861</v>
      </c>
      <c r="M163" t="s">
        <v>14947</v>
      </c>
      <c r="N163">
        <v>9</v>
      </c>
      <c r="O163" t="s">
        <v>15268</v>
      </c>
      <c r="P163" t="s">
        <v>15799</v>
      </c>
      <c r="Q163">
        <v>3</v>
      </c>
      <c r="R163">
        <v>3</v>
      </c>
      <c r="S163">
        <v>5.17</v>
      </c>
      <c r="T163">
        <v>5.19</v>
      </c>
      <c r="U163">
        <v>477.42</v>
      </c>
      <c r="V163">
        <v>82.38</v>
      </c>
      <c r="W163">
        <v>6.81</v>
      </c>
      <c r="X163">
        <v>9.41</v>
      </c>
      <c r="Y163">
        <v>5.78</v>
      </c>
      <c r="Z163">
        <v>6</v>
      </c>
      <c r="AA163" t="s">
        <v>4250</v>
      </c>
      <c r="AB163">
        <v>1</v>
      </c>
      <c r="AC163">
        <v>4</v>
      </c>
      <c r="AD163">
        <v>2.327952380952381</v>
      </c>
      <c r="AF163" t="s">
        <v>7949</v>
      </c>
      <c r="AI163">
        <v>0</v>
      </c>
      <c r="AJ163">
        <v>0</v>
      </c>
      <c r="AK163" t="s">
        <v>19838</v>
      </c>
      <c r="AL163" t="s">
        <v>19838</v>
      </c>
      <c r="AM163" t="s">
        <v>20019</v>
      </c>
    </row>
    <row r="164" spans="1:39" x14ac:dyDescent="0.25">
      <c r="A164" t="s">
        <v>8147</v>
      </c>
      <c r="B164" t="s">
        <v>12171</v>
      </c>
      <c r="C164" t="s">
        <v>4842</v>
      </c>
      <c r="D164">
        <v>300</v>
      </c>
      <c r="E164" t="s">
        <v>4845</v>
      </c>
      <c r="F164">
        <v>6.52</v>
      </c>
      <c r="K164" t="s">
        <v>6860</v>
      </c>
      <c r="M164" t="s">
        <v>14937</v>
      </c>
      <c r="N164">
        <v>8</v>
      </c>
      <c r="O164" t="s">
        <v>15258</v>
      </c>
      <c r="P164" t="s">
        <v>15800</v>
      </c>
      <c r="Q164">
        <v>7</v>
      </c>
      <c r="R164">
        <v>1</v>
      </c>
      <c r="S164">
        <v>1.04</v>
      </c>
      <c r="T164">
        <v>1.0900000000000001</v>
      </c>
      <c r="U164">
        <v>417.52</v>
      </c>
      <c r="V164">
        <v>102.29</v>
      </c>
      <c r="W164">
        <v>2.81</v>
      </c>
      <c r="Y164">
        <v>6.37</v>
      </c>
      <c r="Z164">
        <v>3</v>
      </c>
      <c r="AA164" t="s">
        <v>4250</v>
      </c>
      <c r="AB164">
        <v>0</v>
      </c>
      <c r="AC164">
        <v>5</v>
      </c>
      <c r="AD164">
        <v>5.0128095238095236</v>
      </c>
      <c r="AF164" t="s">
        <v>7949</v>
      </c>
      <c r="AI164">
        <v>0</v>
      </c>
      <c r="AJ164">
        <v>0</v>
      </c>
      <c r="AK164" t="s">
        <v>19834</v>
      </c>
      <c r="AL164" t="s">
        <v>19834</v>
      </c>
      <c r="AM164" t="s">
        <v>20019</v>
      </c>
    </row>
    <row r="165" spans="1:39" x14ac:dyDescent="0.25">
      <c r="A165" t="s">
        <v>8148</v>
      </c>
      <c r="B165" t="s">
        <v>12171</v>
      </c>
      <c r="C165" t="s">
        <v>4842</v>
      </c>
      <c r="D165">
        <v>300</v>
      </c>
      <c r="E165" t="s">
        <v>4845</v>
      </c>
      <c r="F165">
        <v>6.52</v>
      </c>
      <c r="K165" t="s">
        <v>6860</v>
      </c>
      <c r="M165" t="s">
        <v>14937</v>
      </c>
      <c r="N165">
        <v>8</v>
      </c>
      <c r="O165" t="s">
        <v>15258</v>
      </c>
      <c r="P165" t="s">
        <v>15801</v>
      </c>
      <c r="Q165">
        <v>7</v>
      </c>
      <c r="R165">
        <v>1</v>
      </c>
      <c r="S165">
        <v>1.74</v>
      </c>
      <c r="T165">
        <v>1.79</v>
      </c>
      <c r="U165">
        <v>443.56</v>
      </c>
      <c r="V165">
        <v>102.29</v>
      </c>
      <c r="W165">
        <v>3.34</v>
      </c>
      <c r="Y165">
        <v>6.37</v>
      </c>
      <c r="Z165">
        <v>3</v>
      </c>
      <c r="AA165" t="s">
        <v>4250</v>
      </c>
      <c r="AB165">
        <v>0</v>
      </c>
      <c r="AC165">
        <v>6</v>
      </c>
      <c r="AD165">
        <v>4.8268095238095228</v>
      </c>
      <c r="AF165" t="s">
        <v>7949</v>
      </c>
      <c r="AI165">
        <v>0</v>
      </c>
      <c r="AJ165">
        <v>0</v>
      </c>
      <c r="AK165" t="s">
        <v>19834</v>
      </c>
      <c r="AL165" t="s">
        <v>19834</v>
      </c>
      <c r="AM165" t="s">
        <v>20019</v>
      </c>
    </row>
    <row r="166" spans="1:39" x14ac:dyDescent="0.25">
      <c r="A166" t="s">
        <v>8149</v>
      </c>
      <c r="B166" t="s">
        <v>12171</v>
      </c>
      <c r="C166" t="s">
        <v>4842</v>
      </c>
      <c r="D166">
        <v>300</v>
      </c>
      <c r="E166" t="s">
        <v>4845</v>
      </c>
      <c r="F166">
        <v>6.52</v>
      </c>
      <c r="K166" t="s">
        <v>6860</v>
      </c>
      <c r="M166" t="s">
        <v>14943</v>
      </c>
      <c r="N166">
        <v>8</v>
      </c>
      <c r="O166" t="s">
        <v>15264</v>
      </c>
      <c r="P166" t="s">
        <v>15802</v>
      </c>
      <c r="Q166">
        <v>6</v>
      </c>
      <c r="R166">
        <v>1</v>
      </c>
      <c r="S166">
        <v>4.3</v>
      </c>
      <c r="T166">
        <v>4.3899999999999997</v>
      </c>
      <c r="U166">
        <v>483.47</v>
      </c>
      <c r="V166">
        <v>76.099999999999994</v>
      </c>
      <c r="W166">
        <v>4.8499999999999996</v>
      </c>
      <c r="Y166">
        <v>6.93</v>
      </c>
      <c r="Z166">
        <v>3</v>
      </c>
      <c r="AA166" t="s">
        <v>4250</v>
      </c>
      <c r="AB166">
        <v>0</v>
      </c>
      <c r="AC166">
        <v>4</v>
      </c>
      <c r="AD166">
        <v>3.2564047619047618</v>
      </c>
      <c r="AF166" t="s">
        <v>7949</v>
      </c>
      <c r="AI166">
        <v>0</v>
      </c>
      <c r="AJ166">
        <v>0</v>
      </c>
      <c r="AK166" t="s">
        <v>19837</v>
      </c>
      <c r="AL166" t="s">
        <v>19837</v>
      </c>
      <c r="AM166" t="s">
        <v>20019</v>
      </c>
    </row>
    <row r="167" spans="1:39" x14ac:dyDescent="0.25">
      <c r="A167" t="s">
        <v>8150</v>
      </c>
      <c r="B167" t="s">
        <v>12171</v>
      </c>
      <c r="C167" t="s">
        <v>4842</v>
      </c>
      <c r="D167">
        <v>300</v>
      </c>
      <c r="E167" t="s">
        <v>4845</v>
      </c>
      <c r="F167">
        <v>6.52</v>
      </c>
      <c r="K167" t="s">
        <v>6860</v>
      </c>
      <c r="M167" t="s">
        <v>14943</v>
      </c>
      <c r="N167">
        <v>8</v>
      </c>
      <c r="O167" t="s">
        <v>15264</v>
      </c>
      <c r="P167" t="s">
        <v>15803</v>
      </c>
      <c r="Q167">
        <v>6</v>
      </c>
      <c r="R167">
        <v>1</v>
      </c>
      <c r="S167">
        <v>3.89</v>
      </c>
      <c r="T167">
        <v>3.98</v>
      </c>
      <c r="U167">
        <v>469.44</v>
      </c>
      <c r="V167">
        <v>76.099999999999994</v>
      </c>
      <c r="W167">
        <v>4.46</v>
      </c>
      <c r="Y167">
        <v>6.89</v>
      </c>
      <c r="Z167">
        <v>3</v>
      </c>
      <c r="AA167" t="s">
        <v>4250</v>
      </c>
      <c r="AB167">
        <v>0</v>
      </c>
      <c r="AC167">
        <v>4</v>
      </c>
      <c r="AD167">
        <v>3.6166190476190478</v>
      </c>
      <c r="AF167" t="s">
        <v>7949</v>
      </c>
      <c r="AI167">
        <v>0</v>
      </c>
      <c r="AJ167">
        <v>0</v>
      </c>
      <c r="AK167" t="s">
        <v>19837</v>
      </c>
      <c r="AL167" t="s">
        <v>19837</v>
      </c>
      <c r="AM167" t="s">
        <v>20019</v>
      </c>
    </row>
    <row r="168" spans="1:39" x14ac:dyDescent="0.25">
      <c r="A168" t="s">
        <v>8151</v>
      </c>
      <c r="B168" t="s">
        <v>12171</v>
      </c>
      <c r="C168" t="s">
        <v>4842</v>
      </c>
      <c r="D168">
        <v>300</v>
      </c>
      <c r="E168" t="s">
        <v>4845</v>
      </c>
      <c r="F168">
        <v>6.52</v>
      </c>
      <c r="K168" t="s">
        <v>6860</v>
      </c>
      <c r="L168" t="s">
        <v>6861</v>
      </c>
      <c r="M168" t="s">
        <v>14948</v>
      </c>
      <c r="N168">
        <v>9</v>
      </c>
      <c r="O168" t="s">
        <v>15269</v>
      </c>
      <c r="P168" t="s">
        <v>15804</v>
      </c>
      <c r="Q168">
        <v>5</v>
      </c>
      <c r="R168">
        <v>1</v>
      </c>
      <c r="S168">
        <v>2.46</v>
      </c>
      <c r="T168">
        <v>2.46</v>
      </c>
      <c r="U168">
        <v>320.37</v>
      </c>
      <c r="V168">
        <v>64.16</v>
      </c>
      <c r="W168">
        <v>3.09</v>
      </c>
      <c r="Y168">
        <v>5.6</v>
      </c>
      <c r="Z168">
        <v>2</v>
      </c>
      <c r="AA168" t="s">
        <v>4250</v>
      </c>
      <c r="AB168">
        <v>0</v>
      </c>
      <c r="AC168">
        <v>2</v>
      </c>
      <c r="AD168">
        <v>5.6033333333333326</v>
      </c>
      <c r="AF168" t="s">
        <v>7949</v>
      </c>
      <c r="AI168">
        <v>0</v>
      </c>
      <c r="AJ168">
        <v>0</v>
      </c>
      <c r="AK168" t="s">
        <v>7974</v>
      </c>
      <c r="AL168" t="s">
        <v>7974</v>
      </c>
      <c r="AM168" t="s">
        <v>20019</v>
      </c>
    </row>
    <row r="169" spans="1:39" x14ac:dyDescent="0.25">
      <c r="A169" t="s">
        <v>8152</v>
      </c>
      <c r="B169" t="s">
        <v>12171</v>
      </c>
      <c r="C169" t="s">
        <v>4842</v>
      </c>
      <c r="D169">
        <v>300</v>
      </c>
      <c r="E169" t="s">
        <v>4845</v>
      </c>
      <c r="F169">
        <v>6.52</v>
      </c>
      <c r="K169" t="s">
        <v>6860</v>
      </c>
      <c r="L169" t="s">
        <v>6861</v>
      </c>
      <c r="M169" t="s">
        <v>14936</v>
      </c>
      <c r="N169">
        <v>9</v>
      </c>
      <c r="O169" t="s">
        <v>15257</v>
      </c>
      <c r="P169" t="s">
        <v>15805</v>
      </c>
      <c r="Q169">
        <v>5</v>
      </c>
      <c r="R169">
        <v>1</v>
      </c>
      <c r="S169">
        <v>1.03</v>
      </c>
      <c r="T169">
        <v>1.06</v>
      </c>
      <c r="U169">
        <v>397.33</v>
      </c>
      <c r="V169">
        <v>77.150000000000006</v>
      </c>
      <c r="W169">
        <v>2.92</v>
      </c>
      <c r="Y169">
        <v>6.12</v>
      </c>
      <c r="Z169">
        <v>2</v>
      </c>
      <c r="AA169" t="s">
        <v>4250</v>
      </c>
      <c r="AB169">
        <v>0</v>
      </c>
      <c r="AC169">
        <v>6</v>
      </c>
      <c r="AD169">
        <v>5.5666904761904759</v>
      </c>
      <c r="AF169" t="s">
        <v>7949</v>
      </c>
      <c r="AI169">
        <v>0</v>
      </c>
      <c r="AJ169">
        <v>0</v>
      </c>
      <c r="AK169" t="s">
        <v>19833</v>
      </c>
      <c r="AL169" t="s">
        <v>19833</v>
      </c>
      <c r="AM169" t="s">
        <v>20019</v>
      </c>
    </row>
    <row r="170" spans="1:39" x14ac:dyDescent="0.25">
      <c r="A170" t="s">
        <v>8153</v>
      </c>
      <c r="B170" t="s">
        <v>12171</v>
      </c>
      <c r="C170" t="s">
        <v>4842</v>
      </c>
      <c r="D170">
        <v>300</v>
      </c>
      <c r="E170" t="s">
        <v>4845</v>
      </c>
      <c r="F170">
        <v>6.52</v>
      </c>
      <c r="K170" t="s">
        <v>6860</v>
      </c>
      <c r="L170" t="s">
        <v>6861</v>
      </c>
      <c r="M170" t="s">
        <v>14936</v>
      </c>
      <c r="N170">
        <v>9</v>
      </c>
      <c r="O170" t="s">
        <v>15257</v>
      </c>
      <c r="P170" t="s">
        <v>15806</v>
      </c>
      <c r="Q170">
        <v>5</v>
      </c>
      <c r="R170">
        <v>1</v>
      </c>
      <c r="S170">
        <v>2.57</v>
      </c>
      <c r="T170">
        <v>2.58</v>
      </c>
      <c r="U170">
        <v>455.38</v>
      </c>
      <c r="V170">
        <v>77.150000000000006</v>
      </c>
      <c r="W170">
        <v>4.01</v>
      </c>
      <c r="Y170">
        <v>6</v>
      </c>
      <c r="Z170">
        <v>2</v>
      </c>
      <c r="AA170" t="s">
        <v>4250</v>
      </c>
      <c r="AB170">
        <v>0</v>
      </c>
      <c r="AC170">
        <v>8</v>
      </c>
      <c r="AD170">
        <v>4.8670476190476197</v>
      </c>
      <c r="AF170" t="s">
        <v>7949</v>
      </c>
      <c r="AI170">
        <v>0</v>
      </c>
      <c r="AJ170">
        <v>0</v>
      </c>
      <c r="AK170" t="s">
        <v>19833</v>
      </c>
      <c r="AL170" t="s">
        <v>19833</v>
      </c>
      <c r="AM170" t="s">
        <v>20019</v>
      </c>
    </row>
    <row r="171" spans="1:39" x14ac:dyDescent="0.25">
      <c r="A171" t="s">
        <v>6024</v>
      </c>
      <c r="B171" t="s">
        <v>12171</v>
      </c>
      <c r="C171" t="s">
        <v>4842</v>
      </c>
      <c r="D171">
        <v>310</v>
      </c>
      <c r="E171" t="s">
        <v>4845</v>
      </c>
      <c r="F171">
        <v>6.51</v>
      </c>
      <c r="K171" t="s">
        <v>6860</v>
      </c>
      <c r="L171" t="s">
        <v>6861</v>
      </c>
      <c r="M171" t="s">
        <v>14940</v>
      </c>
      <c r="N171">
        <v>9</v>
      </c>
      <c r="O171" t="s">
        <v>15261</v>
      </c>
      <c r="P171" t="s">
        <v>7750</v>
      </c>
      <c r="Q171">
        <v>5</v>
      </c>
      <c r="R171">
        <v>2</v>
      </c>
      <c r="S171">
        <v>4.22</v>
      </c>
      <c r="T171">
        <v>4.41</v>
      </c>
      <c r="U171">
        <v>411.51</v>
      </c>
      <c r="V171">
        <v>67.239999999999995</v>
      </c>
      <c r="W171">
        <v>5.76</v>
      </c>
      <c r="X171">
        <v>10.16</v>
      </c>
      <c r="Y171">
        <v>7.13</v>
      </c>
      <c r="Z171">
        <v>5</v>
      </c>
      <c r="AA171" t="s">
        <v>4250</v>
      </c>
      <c r="AB171">
        <v>1</v>
      </c>
      <c r="AC171">
        <v>4</v>
      </c>
      <c r="AD171">
        <v>3.4270714285714292</v>
      </c>
      <c r="AF171" t="s">
        <v>7949</v>
      </c>
      <c r="AI171">
        <v>0</v>
      </c>
      <c r="AJ171">
        <v>0</v>
      </c>
      <c r="AK171" t="s">
        <v>7990</v>
      </c>
      <c r="AL171" t="s">
        <v>7990</v>
      </c>
      <c r="AM171" t="s">
        <v>20019</v>
      </c>
    </row>
    <row r="172" spans="1:39" x14ac:dyDescent="0.25">
      <c r="A172" t="s">
        <v>6024</v>
      </c>
      <c r="B172" t="s">
        <v>12171</v>
      </c>
      <c r="C172" t="s">
        <v>4842</v>
      </c>
      <c r="D172">
        <v>310</v>
      </c>
      <c r="E172" t="s">
        <v>4845</v>
      </c>
      <c r="F172">
        <v>6.51</v>
      </c>
      <c r="K172" t="s">
        <v>6860</v>
      </c>
      <c r="L172" t="s">
        <v>6861</v>
      </c>
      <c r="M172" t="s">
        <v>14941</v>
      </c>
      <c r="N172">
        <v>9</v>
      </c>
      <c r="O172" t="s">
        <v>15262</v>
      </c>
      <c r="P172" t="s">
        <v>7750</v>
      </c>
      <c r="Q172">
        <v>5</v>
      </c>
      <c r="R172">
        <v>2</v>
      </c>
      <c r="S172">
        <v>4.22</v>
      </c>
      <c r="T172">
        <v>4.41</v>
      </c>
      <c r="U172">
        <v>411.51</v>
      </c>
      <c r="V172">
        <v>67.239999999999995</v>
      </c>
      <c r="W172">
        <v>5.76</v>
      </c>
      <c r="X172">
        <v>10.16</v>
      </c>
      <c r="Y172">
        <v>7.13</v>
      </c>
      <c r="Z172">
        <v>5</v>
      </c>
      <c r="AA172" t="s">
        <v>4250</v>
      </c>
      <c r="AB172">
        <v>1</v>
      </c>
      <c r="AC172">
        <v>4</v>
      </c>
      <c r="AD172">
        <v>3.4270714285714292</v>
      </c>
      <c r="AF172" t="s">
        <v>7949</v>
      </c>
      <c r="AI172">
        <v>0</v>
      </c>
      <c r="AJ172">
        <v>0</v>
      </c>
      <c r="AK172" t="s">
        <v>7990</v>
      </c>
      <c r="AL172" t="s">
        <v>7990</v>
      </c>
      <c r="AM172" t="s">
        <v>20019</v>
      </c>
    </row>
    <row r="173" spans="1:39" x14ac:dyDescent="0.25">
      <c r="A173" t="s">
        <v>8154</v>
      </c>
      <c r="B173" t="s">
        <v>12171</v>
      </c>
      <c r="C173" t="s">
        <v>4842</v>
      </c>
      <c r="D173">
        <v>316</v>
      </c>
      <c r="E173" t="s">
        <v>4845</v>
      </c>
      <c r="F173">
        <v>6.5</v>
      </c>
      <c r="K173" t="s">
        <v>6860</v>
      </c>
      <c r="L173" t="s">
        <v>6861</v>
      </c>
      <c r="M173" t="s">
        <v>14935</v>
      </c>
      <c r="N173">
        <v>9</v>
      </c>
      <c r="O173" t="s">
        <v>15256</v>
      </c>
      <c r="P173" t="s">
        <v>15807</v>
      </c>
      <c r="Q173">
        <v>4</v>
      </c>
      <c r="R173">
        <v>1</v>
      </c>
      <c r="S173">
        <v>3.34</v>
      </c>
      <c r="T173">
        <v>3.45</v>
      </c>
      <c r="U173">
        <v>325.39</v>
      </c>
      <c r="V173">
        <v>60.5</v>
      </c>
      <c r="W173">
        <v>3.4</v>
      </c>
      <c r="Y173">
        <v>6.83</v>
      </c>
      <c r="Z173">
        <v>2</v>
      </c>
      <c r="AA173" t="s">
        <v>4250</v>
      </c>
      <c r="AB173">
        <v>0</v>
      </c>
      <c r="AC173">
        <v>1</v>
      </c>
      <c r="AD173">
        <v>4.9383333333333326</v>
      </c>
      <c r="AF173" t="s">
        <v>7949</v>
      </c>
      <c r="AI173">
        <v>0</v>
      </c>
      <c r="AJ173">
        <v>0</v>
      </c>
      <c r="AK173" t="s">
        <v>19832</v>
      </c>
      <c r="AL173" t="s">
        <v>19832</v>
      </c>
      <c r="AM173" t="s">
        <v>20019</v>
      </c>
    </row>
    <row r="174" spans="1:39" x14ac:dyDescent="0.25">
      <c r="A174" t="s">
        <v>8155</v>
      </c>
      <c r="B174" t="s">
        <v>12171</v>
      </c>
      <c r="C174" t="s">
        <v>4842</v>
      </c>
      <c r="D174">
        <v>317</v>
      </c>
      <c r="E174" t="s">
        <v>4845</v>
      </c>
      <c r="F174">
        <v>6.5</v>
      </c>
      <c r="K174" t="s">
        <v>6860</v>
      </c>
      <c r="L174" t="s">
        <v>6861</v>
      </c>
      <c r="M174" t="s">
        <v>14935</v>
      </c>
      <c r="N174">
        <v>9</v>
      </c>
      <c r="O174" t="s">
        <v>15256</v>
      </c>
      <c r="P174" t="s">
        <v>15808</v>
      </c>
      <c r="Q174">
        <v>5</v>
      </c>
      <c r="R174">
        <v>1</v>
      </c>
      <c r="S174">
        <v>2.38</v>
      </c>
      <c r="T174">
        <v>2.4900000000000002</v>
      </c>
      <c r="U174">
        <v>308.39</v>
      </c>
      <c r="V174">
        <v>73.39</v>
      </c>
      <c r="W174">
        <v>2.66</v>
      </c>
      <c r="Y174">
        <v>6.91</v>
      </c>
      <c r="Z174">
        <v>2</v>
      </c>
      <c r="AA174" t="s">
        <v>4250</v>
      </c>
      <c r="AB174">
        <v>0</v>
      </c>
      <c r="AC174">
        <v>1</v>
      </c>
      <c r="AD174">
        <v>5.6433333333333344</v>
      </c>
      <c r="AF174" t="s">
        <v>7949</v>
      </c>
      <c r="AI174">
        <v>0</v>
      </c>
      <c r="AJ174">
        <v>0</v>
      </c>
      <c r="AK174" t="s">
        <v>19832</v>
      </c>
      <c r="AL174" t="s">
        <v>19832</v>
      </c>
      <c r="AM174" t="s">
        <v>20019</v>
      </c>
    </row>
    <row r="175" spans="1:39" x14ac:dyDescent="0.25">
      <c r="A175" t="s">
        <v>8156</v>
      </c>
      <c r="B175" t="s">
        <v>12171</v>
      </c>
      <c r="C175" t="s">
        <v>4842</v>
      </c>
      <c r="D175">
        <v>320</v>
      </c>
      <c r="E175" t="s">
        <v>4845</v>
      </c>
      <c r="F175">
        <v>6.5</v>
      </c>
      <c r="K175" t="s">
        <v>6860</v>
      </c>
      <c r="L175" t="s">
        <v>6861</v>
      </c>
      <c r="M175" t="s">
        <v>14936</v>
      </c>
      <c r="N175">
        <v>9</v>
      </c>
      <c r="O175" t="s">
        <v>15257</v>
      </c>
      <c r="P175" t="s">
        <v>15809</v>
      </c>
      <c r="Q175">
        <v>5</v>
      </c>
      <c r="R175">
        <v>1</v>
      </c>
      <c r="S175">
        <v>1.47</v>
      </c>
      <c r="T175">
        <v>1.5</v>
      </c>
      <c r="U175">
        <v>422.44</v>
      </c>
      <c r="V175">
        <v>80.81</v>
      </c>
      <c r="W175">
        <v>3.27</v>
      </c>
      <c r="Y175">
        <v>6.18</v>
      </c>
      <c r="Z175">
        <v>3</v>
      </c>
      <c r="AA175" t="s">
        <v>4250</v>
      </c>
      <c r="AB175">
        <v>0</v>
      </c>
      <c r="AC175">
        <v>6</v>
      </c>
      <c r="AD175">
        <v>5.3873333333333333</v>
      </c>
      <c r="AF175" t="s">
        <v>7949</v>
      </c>
      <c r="AI175">
        <v>0</v>
      </c>
      <c r="AJ175">
        <v>0</v>
      </c>
      <c r="AK175" t="s">
        <v>19833</v>
      </c>
      <c r="AL175" t="s">
        <v>19833</v>
      </c>
      <c r="AM175" t="s">
        <v>20019</v>
      </c>
    </row>
    <row r="176" spans="1:39" x14ac:dyDescent="0.25">
      <c r="A176" t="s">
        <v>8157</v>
      </c>
      <c r="B176" t="s">
        <v>12171</v>
      </c>
      <c r="C176" t="s">
        <v>4842</v>
      </c>
      <c r="D176">
        <v>330</v>
      </c>
      <c r="E176" t="s">
        <v>4845</v>
      </c>
      <c r="F176">
        <v>6.48</v>
      </c>
      <c r="K176" t="s">
        <v>6860</v>
      </c>
      <c r="L176" t="s">
        <v>6861</v>
      </c>
      <c r="M176" t="s">
        <v>14936</v>
      </c>
      <c r="N176">
        <v>9</v>
      </c>
      <c r="O176" t="s">
        <v>15257</v>
      </c>
      <c r="P176" t="s">
        <v>15810</v>
      </c>
      <c r="Q176">
        <v>4</v>
      </c>
      <c r="R176">
        <v>1</v>
      </c>
      <c r="S176">
        <v>1.31</v>
      </c>
      <c r="T176">
        <v>1.34</v>
      </c>
      <c r="U176">
        <v>387.36</v>
      </c>
      <c r="V176">
        <v>67.92</v>
      </c>
      <c r="W176">
        <v>2.64</v>
      </c>
      <c r="Y176">
        <v>6.13</v>
      </c>
      <c r="Z176">
        <v>2</v>
      </c>
      <c r="AA176" t="s">
        <v>4250</v>
      </c>
      <c r="AB176">
        <v>0</v>
      </c>
      <c r="AC176">
        <v>4</v>
      </c>
      <c r="AD176">
        <v>5.6379047619047613</v>
      </c>
      <c r="AF176" t="s">
        <v>7949</v>
      </c>
      <c r="AI176">
        <v>0</v>
      </c>
      <c r="AJ176">
        <v>0</v>
      </c>
      <c r="AK176" t="s">
        <v>19833</v>
      </c>
      <c r="AL176" t="s">
        <v>19833</v>
      </c>
      <c r="AM176" t="s">
        <v>20019</v>
      </c>
    </row>
    <row r="177" spans="1:39" x14ac:dyDescent="0.25">
      <c r="A177" t="s">
        <v>8158</v>
      </c>
      <c r="B177" t="s">
        <v>12171</v>
      </c>
      <c r="C177" t="s">
        <v>4842</v>
      </c>
      <c r="D177">
        <v>340</v>
      </c>
      <c r="E177" t="s">
        <v>4845</v>
      </c>
      <c r="F177">
        <v>6.47</v>
      </c>
      <c r="K177" t="s">
        <v>6860</v>
      </c>
      <c r="M177" t="s">
        <v>14937</v>
      </c>
      <c r="N177">
        <v>8</v>
      </c>
      <c r="O177" t="s">
        <v>15258</v>
      </c>
      <c r="P177" t="s">
        <v>15811</v>
      </c>
      <c r="Q177">
        <v>6</v>
      </c>
      <c r="R177">
        <v>1</v>
      </c>
      <c r="S177">
        <v>0.66</v>
      </c>
      <c r="T177">
        <v>0.69</v>
      </c>
      <c r="U177">
        <v>383.86</v>
      </c>
      <c r="V177">
        <v>84.47</v>
      </c>
      <c r="W177">
        <v>2.89</v>
      </c>
      <c r="Y177">
        <v>6.37</v>
      </c>
      <c r="Z177">
        <v>3</v>
      </c>
      <c r="AA177" t="s">
        <v>4250</v>
      </c>
      <c r="AB177">
        <v>0</v>
      </c>
      <c r="AC177">
        <v>3</v>
      </c>
      <c r="AD177">
        <v>5.6629047619047617</v>
      </c>
      <c r="AF177" t="s">
        <v>7949</v>
      </c>
      <c r="AI177">
        <v>0</v>
      </c>
      <c r="AJ177">
        <v>0</v>
      </c>
      <c r="AK177" t="s">
        <v>19834</v>
      </c>
      <c r="AL177" t="s">
        <v>19834</v>
      </c>
      <c r="AM177" t="s">
        <v>20019</v>
      </c>
    </row>
    <row r="178" spans="1:39" x14ac:dyDescent="0.25">
      <c r="A178" t="s">
        <v>8159</v>
      </c>
      <c r="B178" t="s">
        <v>12171</v>
      </c>
      <c r="C178" t="s">
        <v>4842</v>
      </c>
      <c r="D178">
        <v>350</v>
      </c>
      <c r="E178" t="s">
        <v>4845</v>
      </c>
      <c r="F178">
        <v>6.46</v>
      </c>
      <c r="K178" t="s">
        <v>6860</v>
      </c>
      <c r="L178" t="s">
        <v>6861</v>
      </c>
      <c r="M178" t="s">
        <v>14936</v>
      </c>
      <c r="N178">
        <v>9</v>
      </c>
      <c r="O178" t="s">
        <v>15257</v>
      </c>
      <c r="P178" t="s">
        <v>15812</v>
      </c>
      <c r="Q178">
        <v>4</v>
      </c>
      <c r="R178">
        <v>1</v>
      </c>
      <c r="S178">
        <v>2.2999999999999998</v>
      </c>
      <c r="T178">
        <v>2.34</v>
      </c>
      <c r="U178">
        <v>397.43</v>
      </c>
      <c r="V178">
        <v>67.92</v>
      </c>
      <c r="W178">
        <v>3.74</v>
      </c>
      <c r="Y178">
        <v>6.29</v>
      </c>
      <c r="Z178">
        <v>2</v>
      </c>
      <c r="AA178" t="s">
        <v>4250</v>
      </c>
      <c r="AB178">
        <v>0</v>
      </c>
      <c r="AC178">
        <v>6</v>
      </c>
      <c r="AD178">
        <v>5.4159761904761901</v>
      </c>
      <c r="AF178" t="s">
        <v>7949</v>
      </c>
      <c r="AI178">
        <v>0</v>
      </c>
      <c r="AJ178">
        <v>0</v>
      </c>
      <c r="AK178" t="s">
        <v>19833</v>
      </c>
      <c r="AL178" t="s">
        <v>19833</v>
      </c>
      <c r="AM178" t="s">
        <v>20019</v>
      </c>
    </row>
    <row r="179" spans="1:39" x14ac:dyDescent="0.25">
      <c r="A179" t="s">
        <v>8160</v>
      </c>
      <c r="B179" t="s">
        <v>12171</v>
      </c>
      <c r="C179" t="s">
        <v>4842</v>
      </c>
      <c r="D179">
        <v>350</v>
      </c>
      <c r="E179" t="s">
        <v>4845</v>
      </c>
      <c r="F179">
        <v>6.46</v>
      </c>
      <c r="K179" t="s">
        <v>6860</v>
      </c>
      <c r="L179" t="s">
        <v>6861</v>
      </c>
      <c r="M179" t="s">
        <v>14947</v>
      </c>
      <c r="N179">
        <v>9</v>
      </c>
      <c r="O179" t="s">
        <v>15268</v>
      </c>
      <c r="P179" t="s">
        <v>15813</v>
      </c>
      <c r="Q179">
        <v>2</v>
      </c>
      <c r="R179">
        <v>3</v>
      </c>
      <c r="S179">
        <v>4.83</v>
      </c>
      <c r="T179">
        <v>4.8499999999999996</v>
      </c>
      <c r="U179">
        <v>411.42</v>
      </c>
      <c r="V179">
        <v>73.150000000000006</v>
      </c>
      <c r="W179">
        <v>6.05</v>
      </c>
      <c r="X179">
        <v>9.4</v>
      </c>
      <c r="Y179">
        <v>5.69</v>
      </c>
      <c r="Z179">
        <v>6</v>
      </c>
      <c r="AA179" t="s">
        <v>4250</v>
      </c>
      <c r="AB179">
        <v>1</v>
      </c>
      <c r="AC179">
        <v>3</v>
      </c>
      <c r="AD179">
        <v>2.8743809523809518</v>
      </c>
      <c r="AF179" t="s">
        <v>7949</v>
      </c>
      <c r="AI179">
        <v>0</v>
      </c>
      <c r="AJ179">
        <v>0</v>
      </c>
      <c r="AK179" t="s">
        <v>19838</v>
      </c>
      <c r="AL179" t="s">
        <v>19838</v>
      </c>
      <c r="AM179" t="s">
        <v>20019</v>
      </c>
    </row>
    <row r="180" spans="1:39" x14ac:dyDescent="0.25">
      <c r="A180" t="s">
        <v>8161</v>
      </c>
      <c r="B180" t="s">
        <v>12171</v>
      </c>
      <c r="C180" t="s">
        <v>4842</v>
      </c>
      <c r="D180">
        <v>370</v>
      </c>
      <c r="E180" t="s">
        <v>4845</v>
      </c>
      <c r="F180">
        <v>6.43</v>
      </c>
      <c r="K180" t="s">
        <v>6860</v>
      </c>
      <c r="L180" t="s">
        <v>6861</v>
      </c>
      <c r="M180" t="s">
        <v>14936</v>
      </c>
      <c r="N180">
        <v>9</v>
      </c>
      <c r="O180" t="s">
        <v>15257</v>
      </c>
      <c r="P180" t="s">
        <v>15814</v>
      </c>
      <c r="Q180">
        <v>5</v>
      </c>
      <c r="R180">
        <v>1</v>
      </c>
      <c r="S180">
        <v>2.33</v>
      </c>
      <c r="T180">
        <v>2.35</v>
      </c>
      <c r="U180">
        <v>444.39</v>
      </c>
      <c r="V180">
        <v>80.81</v>
      </c>
      <c r="W180">
        <v>3.82</v>
      </c>
      <c r="Y180">
        <v>5.99</v>
      </c>
      <c r="Z180">
        <v>3</v>
      </c>
      <c r="AA180" t="s">
        <v>4250</v>
      </c>
      <c r="AB180">
        <v>0</v>
      </c>
      <c r="AC180">
        <v>4</v>
      </c>
      <c r="AD180">
        <v>5.065547619047619</v>
      </c>
      <c r="AF180" t="s">
        <v>7949</v>
      </c>
      <c r="AI180">
        <v>0</v>
      </c>
      <c r="AJ180">
        <v>0</v>
      </c>
      <c r="AK180" t="s">
        <v>19833</v>
      </c>
      <c r="AL180" t="s">
        <v>19833</v>
      </c>
      <c r="AM180" t="s">
        <v>20019</v>
      </c>
    </row>
    <row r="181" spans="1:39" x14ac:dyDescent="0.25">
      <c r="A181" t="s">
        <v>8162</v>
      </c>
      <c r="B181" t="s">
        <v>12171</v>
      </c>
      <c r="C181" t="s">
        <v>4842</v>
      </c>
      <c r="D181">
        <v>370</v>
      </c>
      <c r="E181" t="s">
        <v>4845</v>
      </c>
      <c r="F181">
        <v>6.43</v>
      </c>
      <c r="K181" t="s">
        <v>6860</v>
      </c>
      <c r="M181" t="s">
        <v>14938</v>
      </c>
      <c r="N181">
        <v>8</v>
      </c>
      <c r="O181" t="s">
        <v>15259</v>
      </c>
      <c r="P181" t="s">
        <v>15815</v>
      </c>
      <c r="Q181">
        <v>5</v>
      </c>
      <c r="R181">
        <v>1</v>
      </c>
      <c r="S181">
        <v>0.9</v>
      </c>
      <c r="T181">
        <v>0.98</v>
      </c>
      <c r="U181">
        <v>384.44</v>
      </c>
      <c r="V181">
        <v>80.81</v>
      </c>
      <c r="W181">
        <v>2.71</v>
      </c>
      <c r="Y181">
        <v>6.64</v>
      </c>
      <c r="Z181">
        <v>3</v>
      </c>
      <c r="AA181" t="s">
        <v>4250</v>
      </c>
      <c r="AB181">
        <v>0</v>
      </c>
      <c r="AC181">
        <v>3</v>
      </c>
      <c r="AD181">
        <v>5.6587619047619047</v>
      </c>
      <c r="AF181" t="s">
        <v>7949</v>
      </c>
      <c r="AI181">
        <v>0</v>
      </c>
      <c r="AJ181">
        <v>0</v>
      </c>
      <c r="AK181" t="s">
        <v>19835</v>
      </c>
      <c r="AL181" t="s">
        <v>19835</v>
      </c>
      <c r="AM181" t="s">
        <v>20019</v>
      </c>
    </row>
    <row r="182" spans="1:39" x14ac:dyDescent="0.25">
      <c r="A182" t="s">
        <v>8163</v>
      </c>
      <c r="B182" t="s">
        <v>12171</v>
      </c>
      <c r="C182" t="s">
        <v>4842</v>
      </c>
      <c r="D182">
        <v>370</v>
      </c>
      <c r="E182" t="s">
        <v>4845</v>
      </c>
      <c r="F182">
        <v>6.43</v>
      </c>
      <c r="K182" t="s">
        <v>6860</v>
      </c>
      <c r="M182" t="s">
        <v>14938</v>
      </c>
      <c r="N182">
        <v>8</v>
      </c>
      <c r="O182" t="s">
        <v>15259</v>
      </c>
      <c r="P182" t="s">
        <v>15816</v>
      </c>
      <c r="Q182">
        <v>5</v>
      </c>
      <c r="R182">
        <v>1</v>
      </c>
      <c r="S182">
        <v>2.33</v>
      </c>
      <c r="T182">
        <v>2.35</v>
      </c>
      <c r="U182">
        <v>444.39</v>
      </c>
      <c r="V182">
        <v>80.81</v>
      </c>
      <c r="W182">
        <v>3.82</v>
      </c>
      <c r="Y182">
        <v>5.99</v>
      </c>
      <c r="Z182">
        <v>3</v>
      </c>
      <c r="AA182" t="s">
        <v>4250</v>
      </c>
      <c r="AB182">
        <v>0</v>
      </c>
      <c r="AC182">
        <v>4</v>
      </c>
      <c r="AD182">
        <v>5.065547619047619</v>
      </c>
      <c r="AF182" t="s">
        <v>7949</v>
      </c>
      <c r="AI182">
        <v>0</v>
      </c>
      <c r="AJ182">
        <v>0</v>
      </c>
      <c r="AK182" t="s">
        <v>19835</v>
      </c>
      <c r="AL182" t="s">
        <v>19835</v>
      </c>
      <c r="AM182" t="s">
        <v>20019</v>
      </c>
    </row>
    <row r="183" spans="1:39" x14ac:dyDescent="0.25">
      <c r="A183" t="s">
        <v>8164</v>
      </c>
      <c r="B183" t="s">
        <v>12171</v>
      </c>
      <c r="C183" t="s">
        <v>4842</v>
      </c>
      <c r="D183">
        <v>370</v>
      </c>
      <c r="E183" t="s">
        <v>4845</v>
      </c>
      <c r="F183">
        <v>6.43</v>
      </c>
      <c r="K183" t="s">
        <v>6860</v>
      </c>
      <c r="M183" t="s">
        <v>14937</v>
      </c>
      <c r="N183">
        <v>8</v>
      </c>
      <c r="O183" t="s">
        <v>15258</v>
      </c>
      <c r="P183" t="s">
        <v>15817</v>
      </c>
      <c r="Q183">
        <v>6</v>
      </c>
      <c r="R183">
        <v>1</v>
      </c>
      <c r="S183">
        <v>0.78</v>
      </c>
      <c r="T183">
        <v>0.85</v>
      </c>
      <c r="U183">
        <v>377.47</v>
      </c>
      <c r="V183">
        <v>84.47</v>
      </c>
      <c r="W183">
        <v>2.8</v>
      </c>
      <c r="Y183">
        <v>6.68</v>
      </c>
      <c r="Z183">
        <v>3</v>
      </c>
      <c r="AA183" t="s">
        <v>4250</v>
      </c>
      <c r="AB183">
        <v>0</v>
      </c>
      <c r="AC183">
        <v>4</v>
      </c>
      <c r="AD183">
        <v>5.7085476190476188</v>
      </c>
      <c r="AF183" t="s">
        <v>7949</v>
      </c>
      <c r="AI183">
        <v>0</v>
      </c>
      <c r="AJ183">
        <v>0</v>
      </c>
      <c r="AK183" t="s">
        <v>19834</v>
      </c>
      <c r="AL183" t="s">
        <v>19834</v>
      </c>
      <c r="AM183" t="s">
        <v>20019</v>
      </c>
    </row>
    <row r="184" spans="1:39" x14ac:dyDescent="0.25">
      <c r="A184" t="s">
        <v>8165</v>
      </c>
      <c r="B184" t="s">
        <v>12171</v>
      </c>
      <c r="C184" t="s">
        <v>4842</v>
      </c>
      <c r="D184">
        <v>370</v>
      </c>
      <c r="E184" t="s">
        <v>4845</v>
      </c>
      <c r="F184">
        <v>6.43</v>
      </c>
      <c r="K184" t="s">
        <v>6860</v>
      </c>
      <c r="M184" t="s">
        <v>14937</v>
      </c>
      <c r="N184">
        <v>8</v>
      </c>
      <c r="O184" t="s">
        <v>15258</v>
      </c>
      <c r="P184" t="s">
        <v>15818</v>
      </c>
      <c r="Q184">
        <v>5</v>
      </c>
      <c r="R184">
        <v>1</v>
      </c>
      <c r="S184">
        <v>0.94</v>
      </c>
      <c r="T184">
        <v>0.97</v>
      </c>
      <c r="U184">
        <v>366.42</v>
      </c>
      <c r="V184">
        <v>71.58</v>
      </c>
      <c r="W184">
        <v>2.98</v>
      </c>
      <c r="Y184">
        <v>6.21</v>
      </c>
      <c r="Z184">
        <v>3</v>
      </c>
      <c r="AA184" t="s">
        <v>4250</v>
      </c>
      <c r="AB184">
        <v>0</v>
      </c>
      <c r="AC184">
        <v>3</v>
      </c>
      <c r="AD184">
        <v>5.7874761904761902</v>
      </c>
      <c r="AF184" t="s">
        <v>7949</v>
      </c>
      <c r="AI184">
        <v>0</v>
      </c>
      <c r="AJ184">
        <v>0</v>
      </c>
      <c r="AK184" t="s">
        <v>19834</v>
      </c>
      <c r="AL184" t="s">
        <v>19834</v>
      </c>
      <c r="AM184" t="s">
        <v>20019</v>
      </c>
    </row>
    <row r="185" spans="1:39" x14ac:dyDescent="0.25">
      <c r="A185" t="s">
        <v>8166</v>
      </c>
      <c r="B185" t="s">
        <v>12171</v>
      </c>
      <c r="C185" t="s">
        <v>4842</v>
      </c>
      <c r="D185">
        <v>380</v>
      </c>
      <c r="E185" t="s">
        <v>4845</v>
      </c>
      <c r="F185">
        <v>6.42</v>
      </c>
      <c r="K185" t="s">
        <v>6860</v>
      </c>
      <c r="M185" t="s">
        <v>14938</v>
      </c>
      <c r="N185">
        <v>8</v>
      </c>
      <c r="O185" t="s">
        <v>15259</v>
      </c>
      <c r="P185" t="s">
        <v>15819</v>
      </c>
      <c r="Q185">
        <v>4</v>
      </c>
      <c r="R185">
        <v>1</v>
      </c>
      <c r="S185">
        <v>3.05</v>
      </c>
      <c r="T185">
        <v>3.2</v>
      </c>
      <c r="U185">
        <v>367.49</v>
      </c>
      <c r="V185">
        <v>67.92</v>
      </c>
      <c r="W185">
        <v>3.28</v>
      </c>
      <c r="Y185">
        <v>7.01</v>
      </c>
      <c r="Z185">
        <v>1</v>
      </c>
      <c r="AA185" t="s">
        <v>4250</v>
      </c>
      <c r="AB185">
        <v>0</v>
      </c>
      <c r="AC185">
        <v>4</v>
      </c>
      <c r="AD185">
        <v>5.1548333333333334</v>
      </c>
      <c r="AF185" t="s">
        <v>7949</v>
      </c>
      <c r="AI185">
        <v>0</v>
      </c>
      <c r="AJ185">
        <v>0</v>
      </c>
      <c r="AK185" t="s">
        <v>19835</v>
      </c>
      <c r="AL185" t="s">
        <v>19835</v>
      </c>
      <c r="AM185" t="s">
        <v>20019</v>
      </c>
    </row>
    <row r="186" spans="1:39" x14ac:dyDescent="0.25">
      <c r="A186" t="s">
        <v>8167</v>
      </c>
      <c r="B186" t="s">
        <v>12171</v>
      </c>
      <c r="C186" t="s">
        <v>4842</v>
      </c>
      <c r="D186">
        <v>399</v>
      </c>
      <c r="E186" t="s">
        <v>4845</v>
      </c>
      <c r="F186">
        <v>6.4</v>
      </c>
      <c r="K186" t="s">
        <v>6860</v>
      </c>
      <c r="L186" t="s">
        <v>6861</v>
      </c>
      <c r="M186" t="s">
        <v>14935</v>
      </c>
      <c r="N186">
        <v>9</v>
      </c>
      <c r="O186" t="s">
        <v>15256</v>
      </c>
      <c r="P186" t="s">
        <v>15820</v>
      </c>
      <c r="Q186">
        <v>4</v>
      </c>
      <c r="R186">
        <v>1</v>
      </c>
      <c r="S186">
        <v>2.1800000000000002</v>
      </c>
      <c r="T186">
        <v>2.1800000000000002</v>
      </c>
      <c r="U186">
        <v>335.41</v>
      </c>
      <c r="V186">
        <v>67.92</v>
      </c>
      <c r="W186">
        <v>2.9</v>
      </c>
      <c r="Y186">
        <v>4.05</v>
      </c>
      <c r="Z186">
        <v>2</v>
      </c>
      <c r="AA186" t="s">
        <v>4250</v>
      </c>
      <c r="AB186">
        <v>0</v>
      </c>
      <c r="AC186">
        <v>1</v>
      </c>
      <c r="AD186">
        <v>5.7433333333333332</v>
      </c>
      <c r="AF186" t="s">
        <v>7949</v>
      </c>
      <c r="AI186">
        <v>0</v>
      </c>
      <c r="AJ186">
        <v>0</v>
      </c>
      <c r="AK186" t="s">
        <v>19832</v>
      </c>
      <c r="AL186" t="s">
        <v>19832</v>
      </c>
      <c r="AM186" t="s">
        <v>20019</v>
      </c>
    </row>
    <row r="187" spans="1:39" x14ac:dyDescent="0.25">
      <c r="A187" t="s">
        <v>8168</v>
      </c>
      <c r="B187" t="s">
        <v>12171</v>
      </c>
      <c r="C187" t="s">
        <v>4842</v>
      </c>
      <c r="D187">
        <v>400</v>
      </c>
      <c r="E187" t="s">
        <v>4845</v>
      </c>
      <c r="F187">
        <v>6.4</v>
      </c>
      <c r="K187" t="s">
        <v>6860</v>
      </c>
      <c r="L187" t="s">
        <v>6861</v>
      </c>
      <c r="M187" t="s">
        <v>14936</v>
      </c>
      <c r="N187">
        <v>9</v>
      </c>
      <c r="O187" t="s">
        <v>15257</v>
      </c>
      <c r="P187" t="s">
        <v>15821</v>
      </c>
      <c r="Q187">
        <v>5</v>
      </c>
      <c r="R187">
        <v>1</v>
      </c>
      <c r="S187">
        <v>1.42</v>
      </c>
      <c r="T187">
        <v>1.44</v>
      </c>
      <c r="U187">
        <v>411.36</v>
      </c>
      <c r="V187">
        <v>77.150000000000006</v>
      </c>
      <c r="W187">
        <v>2.81</v>
      </c>
      <c r="Y187">
        <v>6</v>
      </c>
      <c r="Z187">
        <v>2</v>
      </c>
      <c r="AA187" t="s">
        <v>4250</v>
      </c>
      <c r="AB187">
        <v>0</v>
      </c>
      <c r="AC187">
        <v>7</v>
      </c>
      <c r="AD187">
        <v>5.4664761904761896</v>
      </c>
      <c r="AF187" t="s">
        <v>7949</v>
      </c>
      <c r="AI187">
        <v>0</v>
      </c>
      <c r="AJ187">
        <v>0</v>
      </c>
      <c r="AK187" t="s">
        <v>19833</v>
      </c>
      <c r="AL187" t="s">
        <v>19833</v>
      </c>
      <c r="AM187" t="s">
        <v>20019</v>
      </c>
    </row>
    <row r="188" spans="1:39" x14ac:dyDescent="0.25">
      <c r="A188" t="s">
        <v>8169</v>
      </c>
      <c r="B188" t="s">
        <v>12171</v>
      </c>
      <c r="C188" t="s">
        <v>4842</v>
      </c>
      <c r="D188">
        <v>410</v>
      </c>
      <c r="E188" t="s">
        <v>4845</v>
      </c>
      <c r="F188">
        <v>6.39</v>
      </c>
      <c r="K188" t="s">
        <v>6860</v>
      </c>
      <c r="M188" t="s">
        <v>14937</v>
      </c>
      <c r="N188">
        <v>8</v>
      </c>
      <c r="O188" t="s">
        <v>15258</v>
      </c>
      <c r="P188" t="s">
        <v>15822</v>
      </c>
      <c r="Q188">
        <v>6</v>
      </c>
      <c r="R188">
        <v>1</v>
      </c>
      <c r="S188">
        <v>1.1499999999999999</v>
      </c>
      <c r="T188">
        <v>1.2</v>
      </c>
      <c r="U188">
        <v>418.48</v>
      </c>
      <c r="V188">
        <v>89.4</v>
      </c>
      <c r="W188">
        <v>3.23</v>
      </c>
      <c r="Y188">
        <v>6.3</v>
      </c>
      <c r="Z188">
        <v>3</v>
      </c>
      <c r="AA188" t="s">
        <v>4250</v>
      </c>
      <c r="AB188">
        <v>0</v>
      </c>
      <c r="AC188">
        <v>4</v>
      </c>
      <c r="AD188">
        <v>5.4156190476190478</v>
      </c>
      <c r="AF188" t="s">
        <v>7949</v>
      </c>
      <c r="AI188">
        <v>0</v>
      </c>
      <c r="AJ188">
        <v>0</v>
      </c>
      <c r="AK188" t="s">
        <v>19834</v>
      </c>
      <c r="AL188" t="s">
        <v>19834</v>
      </c>
      <c r="AM188" t="s">
        <v>20019</v>
      </c>
    </row>
    <row r="189" spans="1:39" x14ac:dyDescent="0.25">
      <c r="A189" t="s">
        <v>8170</v>
      </c>
      <c r="B189" t="s">
        <v>12171</v>
      </c>
      <c r="C189" t="s">
        <v>4842</v>
      </c>
      <c r="D189">
        <v>410</v>
      </c>
      <c r="E189" t="s">
        <v>4845</v>
      </c>
      <c r="F189">
        <v>6.39</v>
      </c>
      <c r="K189" t="s">
        <v>6860</v>
      </c>
      <c r="L189" t="s">
        <v>6861</v>
      </c>
      <c r="M189" t="s">
        <v>14936</v>
      </c>
      <c r="N189">
        <v>9</v>
      </c>
      <c r="O189" t="s">
        <v>15257</v>
      </c>
      <c r="P189" t="s">
        <v>15823</v>
      </c>
      <c r="Q189">
        <v>4</v>
      </c>
      <c r="R189">
        <v>1</v>
      </c>
      <c r="S189">
        <v>3.26</v>
      </c>
      <c r="T189">
        <v>3.3</v>
      </c>
      <c r="U189">
        <v>401.46</v>
      </c>
      <c r="V189">
        <v>67.92</v>
      </c>
      <c r="W189">
        <v>3.91</v>
      </c>
      <c r="Y189">
        <v>6.36</v>
      </c>
      <c r="Z189">
        <v>2</v>
      </c>
      <c r="AA189" t="s">
        <v>4250</v>
      </c>
      <c r="AB189">
        <v>0</v>
      </c>
      <c r="AC189">
        <v>7</v>
      </c>
      <c r="AD189">
        <v>4.7571904761904769</v>
      </c>
      <c r="AF189" t="s">
        <v>7949</v>
      </c>
      <c r="AI189">
        <v>0</v>
      </c>
      <c r="AJ189">
        <v>0</v>
      </c>
      <c r="AK189" t="s">
        <v>19833</v>
      </c>
      <c r="AL189" t="s">
        <v>19833</v>
      </c>
      <c r="AM189" t="s">
        <v>20019</v>
      </c>
    </row>
    <row r="190" spans="1:39" x14ac:dyDescent="0.25">
      <c r="A190" t="s">
        <v>8171</v>
      </c>
      <c r="B190" t="s">
        <v>12171</v>
      </c>
      <c r="C190" t="s">
        <v>4842</v>
      </c>
      <c r="D190">
        <v>410</v>
      </c>
      <c r="E190" t="s">
        <v>4845</v>
      </c>
      <c r="F190">
        <v>6.39</v>
      </c>
      <c r="K190" t="s">
        <v>6860</v>
      </c>
      <c r="L190" t="s">
        <v>6861</v>
      </c>
      <c r="M190" t="s">
        <v>14947</v>
      </c>
      <c r="N190">
        <v>9</v>
      </c>
      <c r="O190" t="s">
        <v>15268</v>
      </c>
      <c r="P190" t="s">
        <v>15824</v>
      </c>
      <c r="Q190">
        <v>3</v>
      </c>
      <c r="R190">
        <v>3</v>
      </c>
      <c r="S190">
        <v>3.08</v>
      </c>
      <c r="T190">
        <v>3.1</v>
      </c>
      <c r="U190">
        <v>397.41</v>
      </c>
      <c r="V190">
        <v>86.46</v>
      </c>
      <c r="W190">
        <v>5.01</v>
      </c>
      <c r="X190">
        <v>12.08</v>
      </c>
      <c r="Y190">
        <v>5.77</v>
      </c>
      <c r="Z190">
        <v>5</v>
      </c>
      <c r="AA190" t="s">
        <v>4250</v>
      </c>
      <c r="AB190">
        <v>1</v>
      </c>
      <c r="AC190">
        <v>4</v>
      </c>
      <c r="AD190">
        <v>4.309452380952381</v>
      </c>
      <c r="AF190" t="s">
        <v>7949</v>
      </c>
      <c r="AI190">
        <v>0</v>
      </c>
      <c r="AJ190">
        <v>0</v>
      </c>
      <c r="AK190" t="s">
        <v>19838</v>
      </c>
      <c r="AL190" t="s">
        <v>19838</v>
      </c>
      <c r="AM190" t="s">
        <v>20019</v>
      </c>
    </row>
    <row r="191" spans="1:39" x14ac:dyDescent="0.25">
      <c r="A191" t="s">
        <v>8172</v>
      </c>
      <c r="B191" t="s">
        <v>12171</v>
      </c>
      <c r="C191" t="s">
        <v>4842</v>
      </c>
      <c r="D191">
        <v>420</v>
      </c>
      <c r="E191" t="s">
        <v>4845</v>
      </c>
      <c r="F191">
        <v>6.38</v>
      </c>
      <c r="K191" t="s">
        <v>6860</v>
      </c>
      <c r="M191" t="s">
        <v>14938</v>
      </c>
      <c r="N191">
        <v>8</v>
      </c>
      <c r="O191" t="s">
        <v>15259</v>
      </c>
      <c r="P191" t="s">
        <v>15825</v>
      </c>
      <c r="Q191">
        <v>5</v>
      </c>
      <c r="R191">
        <v>1</v>
      </c>
      <c r="S191">
        <v>1.03</v>
      </c>
      <c r="T191">
        <v>1.07</v>
      </c>
      <c r="U191">
        <v>390.42</v>
      </c>
      <c r="V191">
        <v>80.81</v>
      </c>
      <c r="W191">
        <v>2.93</v>
      </c>
      <c r="Y191">
        <v>6.36</v>
      </c>
      <c r="Z191">
        <v>3</v>
      </c>
      <c r="AA191" t="s">
        <v>4250</v>
      </c>
      <c r="AB191">
        <v>0</v>
      </c>
      <c r="AC191">
        <v>4</v>
      </c>
      <c r="AD191">
        <v>5.6160476190476194</v>
      </c>
      <c r="AF191" t="s">
        <v>7949</v>
      </c>
      <c r="AI191">
        <v>0</v>
      </c>
      <c r="AJ191">
        <v>0</v>
      </c>
      <c r="AK191" t="s">
        <v>19835</v>
      </c>
      <c r="AL191" t="s">
        <v>19835</v>
      </c>
      <c r="AM191" t="s">
        <v>20019</v>
      </c>
    </row>
    <row r="192" spans="1:39" x14ac:dyDescent="0.25">
      <c r="A192" t="s">
        <v>8173</v>
      </c>
      <c r="B192" t="s">
        <v>12171</v>
      </c>
      <c r="C192" t="s">
        <v>4842</v>
      </c>
      <c r="D192">
        <v>420</v>
      </c>
      <c r="E192" t="s">
        <v>4845</v>
      </c>
      <c r="F192">
        <v>6.38</v>
      </c>
      <c r="K192" t="s">
        <v>6860</v>
      </c>
      <c r="M192" t="s">
        <v>14937</v>
      </c>
      <c r="N192">
        <v>8</v>
      </c>
      <c r="O192" t="s">
        <v>15258</v>
      </c>
      <c r="P192" t="s">
        <v>15826</v>
      </c>
      <c r="Q192">
        <v>6</v>
      </c>
      <c r="R192">
        <v>1</v>
      </c>
      <c r="S192">
        <v>0.45</v>
      </c>
      <c r="T192">
        <v>0.46</v>
      </c>
      <c r="U192">
        <v>396.4</v>
      </c>
      <c r="V192">
        <v>89.4</v>
      </c>
      <c r="W192">
        <v>2.27</v>
      </c>
      <c r="Y192">
        <v>5.83</v>
      </c>
      <c r="Z192">
        <v>3</v>
      </c>
      <c r="AA192" t="s">
        <v>4250</v>
      </c>
      <c r="AB192">
        <v>0</v>
      </c>
      <c r="AC192">
        <v>4</v>
      </c>
      <c r="AD192">
        <v>5.5733333333333333</v>
      </c>
      <c r="AF192" t="s">
        <v>7949</v>
      </c>
      <c r="AI192">
        <v>0</v>
      </c>
      <c r="AJ192">
        <v>0</v>
      </c>
      <c r="AK192" t="s">
        <v>19834</v>
      </c>
      <c r="AL192" t="s">
        <v>19834</v>
      </c>
      <c r="AM192" t="s">
        <v>20019</v>
      </c>
    </row>
    <row r="193" spans="1:39" x14ac:dyDescent="0.25">
      <c r="A193" t="s">
        <v>8174</v>
      </c>
      <c r="B193" t="s">
        <v>12171</v>
      </c>
      <c r="C193" t="s">
        <v>4842</v>
      </c>
      <c r="D193">
        <v>420</v>
      </c>
      <c r="E193" t="s">
        <v>4845</v>
      </c>
      <c r="F193">
        <v>6.38</v>
      </c>
      <c r="K193" t="s">
        <v>6860</v>
      </c>
      <c r="M193" t="s">
        <v>14937</v>
      </c>
      <c r="N193">
        <v>8</v>
      </c>
      <c r="O193" t="s">
        <v>15258</v>
      </c>
      <c r="P193" t="s">
        <v>15827</v>
      </c>
      <c r="Q193">
        <v>5</v>
      </c>
      <c r="R193">
        <v>1</v>
      </c>
      <c r="S193">
        <v>0.68</v>
      </c>
      <c r="T193">
        <v>0.76</v>
      </c>
      <c r="U193">
        <v>348.43</v>
      </c>
      <c r="V193">
        <v>71.58</v>
      </c>
      <c r="W193">
        <v>2.84</v>
      </c>
      <c r="Y193">
        <v>6.69</v>
      </c>
      <c r="Z193">
        <v>3</v>
      </c>
      <c r="AA193" t="s">
        <v>4250</v>
      </c>
      <c r="AB193">
        <v>0</v>
      </c>
      <c r="AC193">
        <v>3</v>
      </c>
      <c r="AD193">
        <v>5.833333333333333</v>
      </c>
      <c r="AF193" t="s">
        <v>7949</v>
      </c>
      <c r="AI193">
        <v>0</v>
      </c>
      <c r="AJ193">
        <v>0</v>
      </c>
      <c r="AK193" t="s">
        <v>19834</v>
      </c>
      <c r="AL193" t="s">
        <v>19834</v>
      </c>
      <c r="AM193" t="s">
        <v>20019</v>
      </c>
    </row>
    <row r="194" spans="1:39" x14ac:dyDescent="0.25">
      <c r="A194" t="s">
        <v>5939</v>
      </c>
      <c r="B194" t="s">
        <v>12171</v>
      </c>
      <c r="C194" t="s">
        <v>4842</v>
      </c>
      <c r="D194">
        <v>420</v>
      </c>
      <c r="E194" t="s">
        <v>4845</v>
      </c>
      <c r="F194">
        <v>6.38</v>
      </c>
      <c r="K194" t="s">
        <v>6860</v>
      </c>
      <c r="L194" t="s">
        <v>6861</v>
      </c>
      <c r="M194" t="s">
        <v>14945</v>
      </c>
      <c r="N194">
        <v>9</v>
      </c>
      <c r="O194" t="s">
        <v>15266</v>
      </c>
      <c r="P194" t="s">
        <v>7665</v>
      </c>
      <c r="Q194">
        <v>5</v>
      </c>
      <c r="R194">
        <v>3</v>
      </c>
      <c r="S194">
        <v>2.16</v>
      </c>
      <c r="T194">
        <v>2.2200000000000002</v>
      </c>
      <c r="U194">
        <v>521.45000000000005</v>
      </c>
      <c r="V194">
        <v>112.29</v>
      </c>
      <c r="W194">
        <v>3.1</v>
      </c>
      <c r="X194">
        <v>12.39</v>
      </c>
      <c r="Y194">
        <v>7.25</v>
      </c>
      <c r="Z194">
        <v>2</v>
      </c>
      <c r="AA194" t="s">
        <v>4250</v>
      </c>
      <c r="AB194">
        <v>1</v>
      </c>
      <c r="AC194">
        <v>8</v>
      </c>
      <c r="AD194">
        <v>3.343666666666667</v>
      </c>
      <c r="AF194" t="s">
        <v>7949</v>
      </c>
      <c r="AI194">
        <v>0</v>
      </c>
      <c r="AJ194">
        <v>0</v>
      </c>
      <c r="AK194" t="s">
        <v>7978</v>
      </c>
      <c r="AL194" t="s">
        <v>7978</v>
      </c>
      <c r="AM194" t="s">
        <v>20019</v>
      </c>
    </row>
    <row r="195" spans="1:39" x14ac:dyDescent="0.25">
      <c r="A195" t="s">
        <v>8175</v>
      </c>
      <c r="B195" t="s">
        <v>12171</v>
      </c>
      <c r="C195" t="s">
        <v>4842</v>
      </c>
      <c r="D195">
        <v>430</v>
      </c>
      <c r="E195" t="s">
        <v>4845</v>
      </c>
      <c r="F195">
        <v>6.37</v>
      </c>
      <c r="K195" t="s">
        <v>6860</v>
      </c>
      <c r="M195" t="s">
        <v>14937</v>
      </c>
      <c r="N195">
        <v>8</v>
      </c>
      <c r="O195" t="s">
        <v>15258</v>
      </c>
      <c r="P195" t="s">
        <v>15828</v>
      </c>
      <c r="Q195">
        <v>6</v>
      </c>
      <c r="R195">
        <v>1</v>
      </c>
      <c r="S195">
        <v>0.21</v>
      </c>
      <c r="T195">
        <v>0.24</v>
      </c>
      <c r="U195">
        <v>432.38</v>
      </c>
      <c r="V195">
        <v>89.4</v>
      </c>
      <c r="W195">
        <v>2.68</v>
      </c>
      <c r="Y195">
        <v>6.2</v>
      </c>
      <c r="Z195">
        <v>3</v>
      </c>
      <c r="AA195" t="s">
        <v>4250</v>
      </c>
      <c r="AB195">
        <v>0</v>
      </c>
      <c r="AC195">
        <v>4</v>
      </c>
      <c r="AD195">
        <v>5.3163333333333336</v>
      </c>
      <c r="AF195" t="s">
        <v>7949</v>
      </c>
      <c r="AI195">
        <v>0</v>
      </c>
      <c r="AJ195">
        <v>0</v>
      </c>
      <c r="AK195" t="s">
        <v>19834</v>
      </c>
      <c r="AL195" t="s">
        <v>19834</v>
      </c>
      <c r="AM195" t="s">
        <v>20019</v>
      </c>
    </row>
    <row r="196" spans="1:39" x14ac:dyDescent="0.25">
      <c r="A196" t="s">
        <v>8176</v>
      </c>
      <c r="B196" t="s">
        <v>12171</v>
      </c>
      <c r="C196" t="s">
        <v>4842</v>
      </c>
      <c r="D196">
        <v>450</v>
      </c>
      <c r="E196" t="s">
        <v>4845</v>
      </c>
      <c r="F196">
        <v>6.35</v>
      </c>
      <c r="K196" t="s">
        <v>6860</v>
      </c>
      <c r="M196" t="s">
        <v>14937</v>
      </c>
      <c r="N196">
        <v>8</v>
      </c>
      <c r="O196" t="s">
        <v>15258</v>
      </c>
      <c r="P196" t="s">
        <v>15829</v>
      </c>
      <c r="Q196">
        <v>6</v>
      </c>
      <c r="R196">
        <v>1</v>
      </c>
      <c r="S196">
        <v>-0.01</v>
      </c>
      <c r="T196">
        <v>7.0000000000000007E-2</v>
      </c>
      <c r="U196">
        <v>349.42</v>
      </c>
      <c r="V196">
        <v>84.47</v>
      </c>
      <c r="W196">
        <v>2.2400000000000002</v>
      </c>
      <c r="Y196">
        <v>6.67</v>
      </c>
      <c r="Z196">
        <v>3</v>
      </c>
      <c r="AA196" t="s">
        <v>4250</v>
      </c>
      <c r="AB196">
        <v>0</v>
      </c>
      <c r="AC196">
        <v>3</v>
      </c>
      <c r="AD196">
        <v>5.833333333333333</v>
      </c>
      <c r="AF196" t="s">
        <v>7949</v>
      </c>
      <c r="AI196">
        <v>0</v>
      </c>
      <c r="AJ196">
        <v>0</v>
      </c>
      <c r="AK196" t="s">
        <v>19834</v>
      </c>
      <c r="AL196" t="s">
        <v>19834</v>
      </c>
      <c r="AM196" t="s">
        <v>20019</v>
      </c>
    </row>
    <row r="197" spans="1:39" x14ac:dyDescent="0.25">
      <c r="A197" t="s">
        <v>6064</v>
      </c>
      <c r="B197" t="s">
        <v>12171</v>
      </c>
      <c r="C197" t="s">
        <v>4842</v>
      </c>
      <c r="D197">
        <v>450</v>
      </c>
      <c r="E197" t="s">
        <v>4845</v>
      </c>
      <c r="F197">
        <v>6.35</v>
      </c>
      <c r="K197" t="s">
        <v>6860</v>
      </c>
      <c r="L197" t="s">
        <v>6861</v>
      </c>
      <c r="M197" t="s">
        <v>14940</v>
      </c>
      <c r="N197">
        <v>9</v>
      </c>
      <c r="O197" t="s">
        <v>15261</v>
      </c>
      <c r="P197" t="s">
        <v>7790</v>
      </c>
      <c r="Q197">
        <v>4</v>
      </c>
      <c r="R197">
        <v>2</v>
      </c>
      <c r="S197">
        <v>2.56</v>
      </c>
      <c r="T197">
        <v>2.56</v>
      </c>
      <c r="U197">
        <v>474.59</v>
      </c>
      <c r="V197">
        <v>95.16</v>
      </c>
      <c r="W197">
        <v>4.63</v>
      </c>
      <c r="X197">
        <v>11.65</v>
      </c>
      <c r="Y197">
        <v>5.18</v>
      </c>
      <c r="Z197">
        <v>4</v>
      </c>
      <c r="AA197" t="s">
        <v>4250</v>
      </c>
      <c r="AB197">
        <v>0</v>
      </c>
      <c r="AC197">
        <v>7</v>
      </c>
      <c r="AD197">
        <v>4.2294999999999998</v>
      </c>
      <c r="AF197" t="s">
        <v>7949</v>
      </c>
      <c r="AI197">
        <v>0</v>
      </c>
      <c r="AJ197">
        <v>0</v>
      </c>
      <c r="AK197" t="s">
        <v>7990</v>
      </c>
      <c r="AL197" t="s">
        <v>7990</v>
      </c>
      <c r="AM197" t="s">
        <v>20019</v>
      </c>
    </row>
    <row r="198" spans="1:39" x14ac:dyDescent="0.25">
      <c r="A198" t="s">
        <v>6064</v>
      </c>
      <c r="B198" t="s">
        <v>12171</v>
      </c>
      <c r="C198" t="s">
        <v>4842</v>
      </c>
      <c r="D198">
        <v>450</v>
      </c>
      <c r="E198" t="s">
        <v>4845</v>
      </c>
      <c r="F198">
        <v>6.35</v>
      </c>
      <c r="K198" t="s">
        <v>6860</v>
      </c>
      <c r="L198" t="s">
        <v>6861</v>
      </c>
      <c r="M198" t="s">
        <v>14941</v>
      </c>
      <c r="N198">
        <v>9</v>
      </c>
      <c r="O198" t="s">
        <v>15262</v>
      </c>
      <c r="P198" t="s">
        <v>7790</v>
      </c>
      <c r="Q198">
        <v>4</v>
      </c>
      <c r="R198">
        <v>2</v>
      </c>
      <c r="S198">
        <v>2.56</v>
      </c>
      <c r="T198">
        <v>2.56</v>
      </c>
      <c r="U198">
        <v>474.59</v>
      </c>
      <c r="V198">
        <v>95.16</v>
      </c>
      <c r="W198">
        <v>4.63</v>
      </c>
      <c r="X198">
        <v>11.65</v>
      </c>
      <c r="Y198">
        <v>5.18</v>
      </c>
      <c r="Z198">
        <v>4</v>
      </c>
      <c r="AA198" t="s">
        <v>4250</v>
      </c>
      <c r="AB198">
        <v>0</v>
      </c>
      <c r="AC198">
        <v>7</v>
      </c>
      <c r="AD198">
        <v>4.2294999999999998</v>
      </c>
      <c r="AF198" t="s">
        <v>7949</v>
      </c>
      <c r="AI198">
        <v>0</v>
      </c>
      <c r="AJ198">
        <v>0</v>
      </c>
      <c r="AK198" t="s">
        <v>7990</v>
      </c>
      <c r="AL198" t="s">
        <v>7990</v>
      </c>
      <c r="AM198" t="s">
        <v>20019</v>
      </c>
    </row>
    <row r="199" spans="1:39" x14ac:dyDescent="0.25">
      <c r="A199" t="s">
        <v>8177</v>
      </c>
      <c r="B199" t="s">
        <v>12171</v>
      </c>
      <c r="C199" t="s">
        <v>4842</v>
      </c>
      <c r="D199">
        <v>470</v>
      </c>
      <c r="E199" t="s">
        <v>4845</v>
      </c>
      <c r="F199">
        <v>6.33</v>
      </c>
      <c r="K199" t="s">
        <v>6860</v>
      </c>
      <c r="M199" t="s">
        <v>14937</v>
      </c>
      <c r="N199">
        <v>8</v>
      </c>
      <c r="O199" t="s">
        <v>15258</v>
      </c>
      <c r="P199" t="s">
        <v>15830</v>
      </c>
      <c r="Q199">
        <v>6</v>
      </c>
      <c r="R199">
        <v>1</v>
      </c>
      <c r="S199">
        <v>-0.1</v>
      </c>
      <c r="T199">
        <v>-0.03</v>
      </c>
      <c r="U199">
        <v>349.42</v>
      </c>
      <c r="V199">
        <v>84.47</v>
      </c>
      <c r="W199">
        <v>2.2400000000000002</v>
      </c>
      <c r="Y199">
        <v>6.66</v>
      </c>
      <c r="Z199">
        <v>3</v>
      </c>
      <c r="AA199" t="s">
        <v>4250</v>
      </c>
      <c r="AB199">
        <v>0</v>
      </c>
      <c r="AC199">
        <v>3</v>
      </c>
      <c r="AD199">
        <v>5.833333333333333</v>
      </c>
      <c r="AF199" t="s">
        <v>7949</v>
      </c>
      <c r="AI199">
        <v>0</v>
      </c>
      <c r="AJ199">
        <v>0</v>
      </c>
      <c r="AK199" t="s">
        <v>19834</v>
      </c>
      <c r="AL199" t="s">
        <v>19834</v>
      </c>
      <c r="AM199" t="s">
        <v>20019</v>
      </c>
    </row>
    <row r="200" spans="1:39" x14ac:dyDescent="0.25">
      <c r="A200" t="s">
        <v>8178</v>
      </c>
      <c r="B200" t="s">
        <v>12171</v>
      </c>
      <c r="C200" t="s">
        <v>4842</v>
      </c>
      <c r="D200">
        <v>480</v>
      </c>
      <c r="E200" t="s">
        <v>4845</v>
      </c>
      <c r="F200">
        <v>6.32</v>
      </c>
      <c r="K200" t="s">
        <v>6860</v>
      </c>
      <c r="L200" t="s">
        <v>6861</v>
      </c>
      <c r="M200" t="s">
        <v>14947</v>
      </c>
      <c r="N200">
        <v>9</v>
      </c>
      <c r="O200" t="s">
        <v>15268</v>
      </c>
      <c r="P200" t="s">
        <v>15831</v>
      </c>
      <c r="Q200">
        <v>3</v>
      </c>
      <c r="R200">
        <v>3</v>
      </c>
      <c r="S200">
        <v>2.86</v>
      </c>
      <c r="T200">
        <v>2.9</v>
      </c>
      <c r="U200">
        <v>379.42</v>
      </c>
      <c r="V200">
        <v>86.46</v>
      </c>
      <c r="W200">
        <v>4.87</v>
      </c>
      <c r="X200">
        <v>12.09</v>
      </c>
      <c r="Y200">
        <v>6.24</v>
      </c>
      <c r="Z200">
        <v>5</v>
      </c>
      <c r="AA200" t="s">
        <v>4250</v>
      </c>
      <c r="AB200">
        <v>0</v>
      </c>
      <c r="AC200">
        <v>4</v>
      </c>
      <c r="AD200">
        <v>4.597952380952381</v>
      </c>
      <c r="AF200" t="s">
        <v>7949</v>
      </c>
      <c r="AI200">
        <v>0</v>
      </c>
      <c r="AJ200">
        <v>0</v>
      </c>
      <c r="AK200" t="s">
        <v>19838</v>
      </c>
      <c r="AL200" t="s">
        <v>19838</v>
      </c>
      <c r="AM200" t="s">
        <v>20019</v>
      </c>
    </row>
    <row r="201" spans="1:39" x14ac:dyDescent="0.25">
      <c r="A201" t="s">
        <v>8179</v>
      </c>
      <c r="B201" t="s">
        <v>12171</v>
      </c>
      <c r="C201" t="s">
        <v>4842</v>
      </c>
      <c r="D201">
        <v>490</v>
      </c>
      <c r="E201" t="s">
        <v>4845</v>
      </c>
      <c r="F201">
        <v>6.31</v>
      </c>
      <c r="K201" t="s">
        <v>6860</v>
      </c>
      <c r="M201" t="s">
        <v>14937</v>
      </c>
      <c r="N201">
        <v>8</v>
      </c>
      <c r="O201" t="s">
        <v>15258</v>
      </c>
      <c r="P201" t="s">
        <v>15832</v>
      </c>
      <c r="Q201">
        <v>6</v>
      </c>
      <c r="R201">
        <v>1</v>
      </c>
      <c r="S201">
        <v>0.22</v>
      </c>
      <c r="T201">
        <v>0.26</v>
      </c>
      <c r="U201">
        <v>378.41</v>
      </c>
      <c r="V201">
        <v>89.4</v>
      </c>
      <c r="W201">
        <v>2.13</v>
      </c>
      <c r="Y201">
        <v>6.31</v>
      </c>
      <c r="Z201">
        <v>3</v>
      </c>
      <c r="AA201" t="s">
        <v>4250</v>
      </c>
      <c r="AB201">
        <v>0</v>
      </c>
      <c r="AC201">
        <v>4</v>
      </c>
      <c r="AD201">
        <v>5.7018333333333331</v>
      </c>
      <c r="AF201" t="s">
        <v>7949</v>
      </c>
      <c r="AI201">
        <v>0</v>
      </c>
      <c r="AJ201">
        <v>0</v>
      </c>
      <c r="AK201" t="s">
        <v>19834</v>
      </c>
      <c r="AL201" t="s">
        <v>19834</v>
      </c>
      <c r="AM201" t="s">
        <v>20019</v>
      </c>
    </row>
    <row r="202" spans="1:39" x14ac:dyDescent="0.25">
      <c r="A202" t="s">
        <v>5648</v>
      </c>
      <c r="B202" t="s">
        <v>12171</v>
      </c>
      <c r="C202" t="s">
        <v>4842</v>
      </c>
      <c r="D202">
        <v>490</v>
      </c>
      <c r="E202" t="s">
        <v>4845</v>
      </c>
      <c r="F202">
        <v>6.31</v>
      </c>
      <c r="K202" t="s">
        <v>6860</v>
      </c>
      <c r="L202" t="s">
        <v>6861</v>
      </c>
      <c r="M202" t="s">
        <v>14945</v>
      </c>
      <c r="N202">
        <v>9</v>
      </c>
      <c r="O202" t="s">
        <v>15266</v>
      </c>
      <c r="P202" t="s">
        <v>7374</v>
      </c>
      <c r="Q202">
        <v>7</v>
      </c>
      <c r="R202">
        <v>4</v>
      </c>
      <c r="S202">
        <v>0.93</v>
      </c>
      <c r="T202">
        <v>1.32</v>
      </c>
      <c r="U202">
        <v>559.5</v>
      </c>
      <c r="V202">
        <v>121.08</v>
      </c>
      <c r="W202">
        <v>3.85</v>
      </c>
      <c r="X202">
        <v>12.24</v>
      </c>
      <c r="Y202">
        <v>7.81</v>
      </c>
      <c r="Z202">
        <v>2</v>
      </c>
      <c r="AA202" t="s">
        <v>4250</v>
      </c>
      <c r="AB202">
        <v>1</v>
      </c>
      <c r="AC202">
        <v>0</v>
      </c>
      <c r="AD202">
        <v>3</v>
      </c>
      <c r="AF202" t="s">
        <v>7949</v>
      </c>
      <c r="AI202">
        <v>0</v>
      </c>
      <c r="AJ202">
        <v>0</v>
      </c>
      <c r="AK202" t="s">
        <v>7978</v>
      </c>
      <c r="AL202" t="s">
        <v>7978</v>
      </c>
      <c r="AM202" t="s">
        <v>20019</v>
      </c>
    </row>
    <row r="203" spans="1:39" x14ac:dyDescent="0.25">
      <c r="A203" t="s">
        <v>8180</v>
      </c>
      <c r="B203" t="s">
        <v>12171</v>
      </c>
      <c r="C203" t="s">
        <v>4842</v>
      </c>
      <c r="D203">
        <v>500</v>
      </c>
      <c r="E203" t="s">
        <v>4845</v>
      </c>
      <c r="F203">
        <v>6.3</v>
      </c>
      <c r="K203" t="s">
        <v>6860</v>
      </c>
      <c r="M203" t="s">
        <v>14937</v>
      </c>
      <c r="N203">
        <v>8</v>
      </c>
      <c r="O203" t="s">
        <v>15258</v>
      </c>
      <c r="P203" t="s">
        <v>15833</v>
      </c>
      <c r="Q203">
        <v>7</v>
      </c>
      <c r="R203">
        <v>1</v>
      </c>
      <c r="S203">
        <v>0.63</v>
      </c>
      <c r="T203">
        <v>0.68</v>
      </c>
      <c r="U203">
        <v>403.49</v>
      </c>
      <c r="V203">
        <v>102.29</v>
      </c>
      <c r="W203">
        <v>2.42</v>
      </c>
      <c r="Y203">
        <v>6.37</v>
      </c>
      <c r="Z203">
        <v>3</v>
      </c>
      <c r="AA203" t="s">
        <v>4250</v>
      </c>
      <c r="AB203">
        <v>0</v>
      </c>
      <c r="AC203">
        <v>6</v>
      </c>
      <c r="AD203">
        <v>5.1130238095238099</v>
      </c>
      <c r="AF203" t="s">
        <v>7949</v>
      </c>
      <c r="AI203">
        <v>0</v>
      </c>
      <c r="AJ203">
        <v>0</v>
      </c>
      <c r="AK203" t="s">
        <v>19834</v>
      </c>
      <c r="AL203" t="s">
        <v>19834</v>
      </c>
      <c r="AM203" t="s">
        <v>20019</v>
      </c>
    </row>
    <row r="204" spans="1:39" x14ac:dyDescent="0.25">
      <c r="A204" t="s">
        <v>8181</v>
      </c>
      <c r="B204" t="s">
        <v>12171</v>
      </c>
      <c r="C204" t="s">
        <v>4842</v>
      </c>
      <c r="D204">
        <v>500</v>
      </c>
      <c r="E204" t="s">
        <v>4845</v>
      </c>
      <c r="F204">
        <v>6.3</v>
      </c>
      <c r="K204" t="s">
        <v>6860</v>
      </c>
      <c r="M204" t="s">
        <v>14937</v>
      </c>
      <c r="N204">
        <v>8</v>
      </c>
      <c r="O204" t="s">
        <v>15258</v>
      </c>
      <c r="P204" t="s">
        <v>15834</v>
      </c>
      <c r="Q204">
        <v>6</v>
      </c>
      <c r="R204">
        <v>1</v>
      </c>
      <c r="S204">
        <v>0.8</v>
      </c>
      <c r="T204">
        <v>0.82</v>
      </c>
      <c r="U204">
        <v>410.43</v>
      </c>
      <c r="V204">
        <v>89.4</v>
      </c>
      <c r="W204">
        <v>2.83</v>
      </c>
      <c r="Y204">
        <v>5.8</v>
      </c>
      <c r="Z204">
        <v>3</v>
      </c>
      <c r="AA204" t="s">
        <v>4250</v>
      </c>
      <c r="AB204">
        <v>0</v>
      </c>
      <c r="AC204">
        <v>4</v>
      </c>
      <c r="AD204">
        <v>5.473119047619047</v>
      </c>
      <c r="AF204" t="s">
        <v>7949</v>
      </c>
      <c r="AI204">
        <v>0</v>
      </c>
      <c r="AJ204">
        <v>0</v>
      </c>
      <c r="AK204" t="s">
        <v>19834</v>
      </c>
      <c r="AL204" t="s">
        <v>19834</v>
      </c>
      <c r="AM204" t="s">
        <v>20019</v>
      </c>
    </row>
    <row r="205" spans="1:39" x14ac:dyDescent="0.25">
      <c r="A205" t="s">
        <v>8182</v>
      </c>
      <c r="B205" t="s">
        <v>12171</v>
      </c>
      <c r="C205" t="s">
        <v>4842</v>
      </c>
      <c r="D205">
        <v>520</v>
      </c>
      <c r="E205" t="s">
        <v>4845</v>
      </c>
      <c r="F205">
        <v>6.28</v>
      </c>
      <c r="K205" t="s">
        <v>6860</v>
      </c>
      <c r="M205" t="s">
        <v>14938</v>
      </c>
      <c r="N205">
        <v>8</v>
      </c>
      <c r="O205" t="s">
        <v>15259</v>
      </c>
      <c r="P205" t="s">
        <v>15835</v>
      </c>
      <c r="Q205">
        <v>6</v>
      </c>
      <c r="R205">
        <v>1</v>
      </c>
      <c r="S205">
        <v>1.1000000000000001</v>
      </c>
      <c r="T205">
        <v>1.1499999999999999</v>
      </c>
      <c r="U205">
        <v>416.48</v>
      </c>
      <c r="V205">
        <v>90.04</v>
      </c>
      <c r="W205">
        <v>3.19</v>
      </c>
      <c r="Y205">
        <v>6.43</v>
      </c>
      <c r="Z205">
        <v>3</v>
      </c>
      <c r="AA205" t="s">
        <v>4250</v>
      </c>
      <c r="AB205">
        <v>0</v>
      </c>
      <c r="AC205">
        <v>6</v>
      </c>
      <c r="AD205">
        <v>5.4285714285714288</v>
      </c>
      <c r="AF205" t="s">
        <v>7949</v>
      </c>
      <c r="AI205">
        <v>0</v>
      </c>
      <c r="AJ205">
        <v>0</v>
      </c>
      <c r="AK205" t="s">
        <v>19835</v>
      </c>
      <c r="AL205" t="s">
        <v>19835</v>
      </c>
      <c r="AM205" t="s">
        <v>20019</v>
      </c>
    </row>
    <row r="206" spans="1:39" x14ac:dyDescent="0.25">
      <c r="A206" t="s">
        <v>5900</v>
      </c>
      <c r="B206" t="s">
        <v>12171</v>
      </c>
      <c r="C206" t="s">
        <v>4842</v>
      </c>
      <c r="D206">
        <v>520</v>
      </c>
      <c r="E206" t="s">
        <v>4845</v>
      </c>
      <c r="F206">
        <v>6.28</v>
      </c>
      <c r="K206" t="s">
        <v>6860</v>
      </c>
      <c r="L206" t="s">
        <v>6861</v>
      </c>
      <c r="M206" t="s">
        <v>14945</v>
      </c>
      <c r="N206">
        <v>9</v>
      </c>
      <c r="O206" t="s">
        <v>15266</v>
      </c>
      <c r="P206" t="s">
        <v>7626</v>
      </c>
      <c r="Q206">
        <v>4</v>
      </c>
      <c r="R206">
        <v>3</v>
      </c>
      <c r="S206">
        <v>2.0699999999999998</v>
      </c>
      <c r="T206">
        <v>2.0699999999999998</v>
      </c>
      <c r="U206">
        <v>478.38</v>
      </c>
      <c r="V206">
        <v>109.05</v>
      </c>
      <c r="W206">
        <v>3.56</v>
      </c>
      <c r="X206">
        <v>13.05</v>
      </c>
      <c r="Y206">
        <v>4.28</v>
      </c>
      <c r="Z206">
        <v>2</v>
      </c>
      <c r="AA206" t="s">
        <v>4250</v>
      </c>
      <c r="AB206">
        <v>0</v>
      </c>
      <c r="AC206">
        <v>6</v>
      </c>
      <c r="AD206">
        <v>3.6510952380952379</v>
      </c>
      <c r="AF206" t="s">
        <v>7949</v>
      </c>
      <c r="AI206">
        <v>0</v>
      </c>
      <c r="AJ206">
        <v>0</v>
      </c>
      <c r="AK206" t="s">
        <v>7978</v>
      </c>
      <c r="AL206" t="s">
        <v>7978</v>
      </c>
      <c r="AM206" t="s">
        <v>20019</v>
      </c>
    </row>
    <row r="207" spans="1:39" x14ac:dyDescent="0.25">
      <c r="A207" t="s">
        <v>8183</v>
      </c>
      <c r="B207" t="s">
        <v>12171</v>
      </c>
      <c r="C207" t="s">
        <v>4842</v>
      </c>
      <c r="D207">
        <v>530</v>
      </c>
      <c r="E207" t="s">
        <v>4845</v>
      </c>
      <c r="F207">
        <v>6.28</v>
      </c>
      <c r="K207" t="s">
        <v>6860</v>
      </c>
      <c r="L207" t="s">
        <v>6861</v>
      </c>
      <c r="M207" t="s">
        <v>14936</v>
      </c>
      <c r="N207">
        <v>9</v>
      </c>
      <c r="O207" t="s">
        <v>15257</v>
      </c>
      <c r="P207" t="s">
        <v>15836</v>
      </c>
      <c r="Q207">
        <v>4</v>
      </c>
      <c r="R207">
        <v>1</v>
      </c>
      <c r="S207">
        <v>3.42</v>
      </c>
      <c r="T207">
        <v>3.45</v>
      </c>
      <c r="U207">
        <v>401.46</v>
      </c>
      <c r="V207">
        <v>67.92</v>
      </c>
      <c r="W207">
        <v>4.05</v>
      </c>
      <c r="Y207">
        <v>6.36</v>
      </c>
      <c r="Z207">
        <v>2</v>
      </c>
      <c r="AA207" t="s">
        <v>4250</v>
      </c>
      <c r="AB207">
        <v>0</v>
      </c>
      <c r="AC207">
        <v>8</v>
      </c>
      <c r="AD207">
        <v>4.6021904761904757</v>
      </c>
      <c r="AF207" t="s">
        <v>7949</v>
      </c>
      <c r="AI207">
        <v>0</v>
      </c>
      <c r="AJ207">
        <v>0</v>
      </c>
      <c r="AK207" t="s">
        <v>19833</v>
      </c>
      <c r="AL207" t="s">
        <v>19833</v>
      </c>
      <c r="AM207" t="s">
        <v>20019</v>
      </c>
    </row>
    <row r="208" spans="1:39" x14ac:dyDescent="0.25">
      <c r="A208" t="s">
        <v>8184</v>
      </c>
      <c r="B208" t="s">
        <v>12171</v>
      </c>
      <c r="C208" t="s">
        <v>4842</v>
      </c>
      <c r="D208">
        <v>550</v>
      </c>
      <c r="E208" t="s">
        <v>4845</v>
      </c>
      <c r="F208">
        <v>6.26</v>
      </c>
      <c r="K208" t="s">
        <v>6860</v>
      </c>
      <c r="M208" t="s">
        <v>14937</v>
      </c>
      <c r="N208">
        <v>8</v>
      </c>
      <c r="O208" t="s">
        <v>15258</v>
      </c>
      <c r="P208" t="s">
        <v>15837</v>
      </c>
      <c r="Q208">
        <v>6</v>
      </c>
      <c r="R208">
        <v>1</v>
      </c>
      <c r="S208">
        <v>0.27</v>
      </c>
      <c r="T208">
        <v>0.34</v>
      </c>
      <c r="U208">
        <v>363.45</v>
      </c>
      <c r="V208">
        <v>84.47</v>
      </c>
      <c r="W208">
        <v>2.54</v>
      </c>
      <c r="Y208">
        <v>6.68</v>
      </c>
      <c r="Z208">
        <v>3</v>
      </c>
      <c r="AA208" t="s">
        <v>4250</v>
      </c>
      <c r="AB208">
        <v>0</v>
      </c>
      <c r="AC208">
        <v>3</v>
      </c>
      <c r="AD208">
        <v>5.8086904761904758</v>
      </c>
      <c r="AF208" t="s">
        <v>7949</v>
      </c>
      <c r="AI208">
        <v>0</v>
      </c>
      <c r="AJ208">
        <v>0</v>
      </c>
      <c r="AK208" t="s">
        <v>19834</v>
      </c>
      <c r="AL208" t="s">
        <v>19834</v>
      </c>
      <c r="AM208" t="s">
        <v>20019</v>
      </c>
    </row>
    <row r="209" spans="1:39" x14ac:dyDescent="0.25">
      <c r="A209" t="s">
        <v>6031</v>
      </c>
      <c r="B209" t="s">
        <v>12171</v>
      </c>
      <c r="C209" t="s">
        <v>4842</v>
      </c>
      <c r="D209">
        <v>550</v>
      </c>
      <c r="E209" t="s">
        <v>4845</v>
      </c>
      <c r="F209">
        <v>6.26</v>
      </c>
      <c r="K209" t="s">
        <v>6860</v>
      </c>
      <c r="L209" t="s">
        <v>6861</v>
      </c>
      <c r="M209" t="s">
        <v>14945</v>
      </c>
      <c r="N209">
        <v>9</v>
      </c>
      <c r="O209" t="s">
        <v>15266</v>
      </c>
      <c r="P209" t="s">
        <v>7757</v>
      </c>
      <c r="Q209">
        <v>4</v>
      </c>
      <c r="R209">
        <v>3</v>
      </c>
      <c r="S209">
        <v>2.13</v>
      </c>
      <c r="T209">
        <v>2.13</v>
      </c>
      <c r="U209">
        <v>478.38</v>
      </c>
      <c r="V209">
        <v>109.05</v>
      </c>
      <c r="W209">
        <v>3.56</v>
      </c>
      <c r="X209">
        <v>13.05</v>
      </c>
      <c r="Y209">
        <v>3.28</v>
      </c>
      <c r="Z209">
        <v>2</v>
      </c>
      <c r="AA209" t="s">
        <v>4250</v>
      </c>
      <c r="AB209">
        <v>0</v>
      </c>
      <c r="AC209">
        <v>6</v>
      </c>
      <c r="AD209">
        <v>3.6210952380952381</v>
      </c>
      <c r="AF209" t="s">
        <v>7949</v>
      </c>
      <c r="AI209">
        <v>0</v>
      </c>
      <c r="AJ209">
        <v>0</v>
      </c>
      <c r="AK209" t="s">
        <v>7978</v>
      </c>
      <c r="AL209" t="s">
        <v>7978</v>
      </c>
      <c r="AM209" t="s">
        <v>20019</v>
      </c>
    </row>
    <row r="210" spans="1:39" x14ac:dyDescent="0.25">
      <c r="A210" t="s">
        <v>8185</v>
      </c>
      <c r="B210" t="s">
        <v>12171</v>
      </c>
      <c r="C210" t="s">
        <v>4842</v>
      </c>
      <c r="D210">
        <v>570</v>
      </c>
      <c r="E210" t="s">
        <v>4845</v>
      </c>
      <c r="F210">
        <v>6.24</v>
      </c>
      <c r="K210" t="s">
        <v>6860</v>
      </c>
      <c r="M210" t="s">
        <v>14938</v>
      </c>
      <c r="N210">
        <v>8</v>
      </c>
      <c r="O210" t="s">
        <v>15259</v>
      </c>
      <c r="P210" t="s">
        <v>15838</v>
      </c>
      <c r="Q210">
        <v>4</v>
      </c>
      <c r="R210">
        <v>1</v>
      </c>
      <c r="S210">
        <v>4.07</v>
      </c>
      <c r="T210">
        <v>4.22</v>
      </c>
      <c r="U210">
        <v>395.55</v>
      </c>
      <c r="V210">
        <v>67.92</v>
      </c>
      <c r="W210">
        <v>4.0599999999999996</v>
      </c>
      <c r="Y210">
        <v>7</v>
      </c>
      <c r="Z210">
        <v>1</v>
      </c>
      <c r="AA210" t="s">
        <v>4250</v>
      </c>
      <c r="AB210">
        <v>0</v>
      </c>
      <c r="AC210">
        <v>6</v>
      </c>
      <c r="AD210">
        <v>3.9694047619047619</v>
      </c>
      <c r="AF210" t="s">
        <v>7949</v>
      </c>
      <c r="AI210">
        <v>0</v>
      </c>
      <c r="AJ210">
        <v>0</v>
      </c>
      <c r="AK210" t="s">
        <v>19835</v>
      </c>
      <c r="AL210" t="s">
        <v>19835</v>
      </c>
      <c r="AM210" t="s">
        <v>20019</v>
      </c>
    </row>
    <row r="211" spans="1:39" x14ac:dyDescent="0.25">
      <c r="A211" t="s">
        <v>5742</v>
      </c>
      <c r="B211" t="s">
        <v>12171</v>
      </c>
      <c r="C211" t="s">
        <v>4842</v>
      </c>
      <c r="D211">
        <v>570</v>
      </c>
      <c r="E211" t="s">
        <v>4845</v>
      </c>
      <c r="F211">
        <v>6.24</v>
      </c>
      <c r="K211" t="s">
        <v>6860</v>
      </c>
      <c r="L211" t="s">
        <v>6861</v>
      </c>
      <c r="M211" t="s">
        <v>14945</v>
      </c>
      <c r="N211">
        <v>9</v>
      </c>
      <c r="O211" t="s">
        <v>15266</v>
      </c>
      <c r="P211" t="s">
        <v>7468</v>
      </c>
      <c r="Q211">
        <v>7</v>
      </c>
      <c r="R211">
        <v>4</v>
      </c>
      <c r="S211">
        <v>0.37</v>
      </c>
      <c r="T211">
        <v>0.86</v>
      </c>
      <c r="U211">
        <v>547.49</v>
      </c>
      <c r="V211">
        <v>121.08</v>
      </c>
      <c r="W211">
        <v>3.68</v>
      </c>
      <c r="X211">
        <v>12.25</v>
      </c>
      <c r="Y211">
        <v>7.97</v>
      </c>
      <c r="Z211">
        <v>2</v>
      </c>
      <c r="AA211" t="s">
        <v>4250</v>
      </c>
      <c r="AB211">
        <v>1</v>
      </c>
      <c r="AC211">
        <v>0</v>
      </c>
      <c r="AD211">
        <v>3</v>
      </c>
      <c r="AF211" t="s">
        <v>7949</v>
      </c>
      <c r="AI211">
        <v>0</v>
      </c>
      <c r="AJ211">
        <v>0</v>
      </c>
      <c r="AK211" t="s">
        <v>7978</v>
      </c>
      <c r="AL211" t="s">
        <v>7978</v>
      </c>
      <c r="AM211" t="s">
        <v>20019</v>
      </c>
    </row>
    <row r="212" spans="1:39" x14ac:dyDescent="0.25">
      <c r="A212" t="s">
        <v>5948</v>
      </c>
      <c r="B212" t="s">
        <v>12171</v>
      </c>
      <c r="C212" t="s">
        <v>4842</v>
      </c>
      <c r="D212">
        <v>580</v>
      </c>
      <c r="E212" t="s">
        <v>4845</v>
      </c>
      <c r="F212">
        <v>6.24</v>
      </c>
      <c r="K212" t="s">
        <v>6860</v>
      </c>
      <c r="L212" t="s">
        <v>6861</v>
      </c>
      <c r="M212" t="s">
        <v>14945</v>
      </c>
      <c r="N212">
        <v>9</v>
      </c>
      <c r="O212" t="s">
        <v>15266</v>
      </c>
      <c r="P212" t="s">
        <v>7674</v>
      </c>
      <c r="Q212">
        <v>3</v>
      </c>
      <c r="R212">
        <v>3</v>
      </c>
      <c r="S212">
        <v>2.78</v>
      </c>
      <c r="T212">
        <v>2.78</v>
      </c>
      <c r="U212">
        <v>482.8</v>
      </c>
      <c r="V212">
        <v>99.82</v>
      </c>
      <c r="W212">
        <v>4.21</v>
      </c>
      <c r="X212">
        <v>13.05</v>
      </c>
      <c r="Y212">
        <v>3.25</v>
      </c>
      <c r="Z212">
        <v>2</v>
      </c>
      <c r="AA212" t="s">
        <v>4250</v>
      </c>
      <c r="AB212">
        <v>0</v>
      </c>
      <c r="AC212">
        <v>5</v>
      </c>
      <c r="AD212">
        <v>3.5721904761904768</v>
      </c>
      <c r="AF212" t="s">
        <v>7949</v>
      </c>
      <c r="AI212">
        <v>0</v>
      </c>
      <c r="AJ212">
        <v>0</v>
      </c>
      <c r="AK212" t="s">
        <v>7978</v>
      </c>
      <c r="AL212" t="s">
        <v>7978</v>
      </c>
      <c r="AM212" t="s">
        <v>20019</v>
      </c>
    </row>
    <row r="213" spans="1:39" x14ac:dyDescent="0.25">
      <c r="A213" t="s">
        <v>8186</v>
      </c>
      <c r="B213" t="s">
        <v>12171</v>
      </c>
      <c r="C213" t="s">
        <v>4842</v>
      </c>
      <c r="D213">
        <v>590</v>
      </c>
      <c r="E213" t="s">
        <v>4845</v>
      </c>
      <c r="F213">
        <v>6.23</v>
      </c>
      <c r="K213" t="s">
        <v>6860</v>
      </c>
      <c r="L213" t="s">
        <v>6861</v>
      </c>
      <c r="M213" t="s">
        <v>14947</v>
      </c>
      <c r="N213">
        <v>9</v>
      </c>
      <c r="O213" t="s">
        <v>15268</v>
      </c>
      <c r="P213" t="s">
        <v>15839</v>
      </c>
      <c r="Q213">
        <v>3</v>
      </c>
      <c r="R213">
        <v>3</v>
      </c>
      <c r="S213">
        <v>3.65</v>
      </c>
      <c r="T213">
        <v>3.68</v>
      </c>
      <c r="U213">
        <v>379.42</v>
      </c>
      <c r="V213">
        <v>86.46</v>
      </c>
      <c r="W213">
        <v>4.87</v>
      </c>
      <c r="X213">
        <v>12.13</v>
      </c>
      <c r="Y213">
        <v>6.2</v>
      </c>
      <c r="Z213">
        <v>5</v>
      </c>
      <c r="AA213" t="s">
        <v>4250</v>
      </c>
      <c r="AB213">
        <v>0</v>
      </c>
      <c r="AC213">
        <v>4</v>
      </c>
      <c r="AD213">
        <v>3.8629523809523811</v>
      </c>
      <c r="AF213" t="s">
        <v>7949</v>
      </c>
      <c r="AI213">
        <v>0</v>
      </c>
      <c r="AJ213">
        <v>0</v>
      </c>
      <c r="AK213" t="s">
        <v>19838</v>
      </c>
      <c r="AL213" t="s">
        <v>19838</v>
      </c>
      <c r="AM213" t="s">
        <v>20019</v>
      </c>
    </row>
    <row r="214" spans="1:39" x14ac:dyDescent="0.25">
      <c r="A214" t="s">
        <v>8187</v>
      </c>
      <c r="B214" t="s">
        <v>12171</v>
      </c>
      <c r="C214" t="s">
        <v>4842</v>
      </c>
      <c r="D214">
        <v>600</v>
      </c>
      <c r="E214" t="s">
        <v>4845</v>
      </c>
      <c r="F214">
        <v>6.22</v>
      </c>
      <c r="K214" t="s">
        <v>6860</v>
      </c>
      <c r="M214" t="s">
        <v>14937</v>
      </c>
      <c r="N214">
        <v>8</v>
      </c>
      <c r="O214" t="s">
        <v>15258</v>
      </c>
      <c r="P214" t="s">
        <v>15840</v>
      </c>
      <c r="Q214">
        <v>7</v>
      </c>
      <c r="R214">
        <v>1</v>
      </c>
      <c r="S214">
        <v>-0.51</v>
      </c>
      <c r="T214">
        <v>-0.49</v>
      </c>
      <c r="U214">
        <v>379.4</v>
      </c>
      <c r="V214">
        <v>102.29</v>
      </c>
      <c r="W214">
        <v>1.53</v>
      </c>
      <c r="Y214">
        <v>5.88</v>
      </c>
      <c r="Z214">
        <v>3</v>
      </c>
      <c r="AA214" t="s">
        <v>4250</v>
      </c>
      <c r="AB214">
        <v>0</v>
      </c>
      <c r="AC214">
        <v>4</v>
      </c>
      <c r="AD214">
        <v>5.2850952380952378</v>
      </c>
      <c r="AF214" t="s">
        <v>7949</v>
      </c>
      <c r="AI214">
        <v>0</v>
      </c>
      <c r="AJ214">
        <v>0</v>
      </c>
      <c r="AK214" t="s">
        <v>19834</v>
      </c>
      <c r="AL214" t="s">
        <v>19834</v>
      </c>
      <c r="AM214" t="s">
        <v>20019</v>
      </c>
    </row>
    <row r="215" spans="1:39" x14ac:dyDescent="0.25">
      <c r="A215" t="s">
        <v>8188</v>
      </c>
      <c r="B215" t="s">
        <v>12171</v>
      </c>
      <c r="C215" t="s">
        <v>4842</v>
      </c>
      <c r="D215">
        <v>630</v>
      </c>
      <c r="E215" t="s">
        <v>4845</v>
      </c>
      <c r="F215">
        <v>6.2</v>
      </c>
      <c r="K215" t="s">
        <v>6860</v>
      </c>
      <c r="M215" t="s">
        <v>14938</v>
      </c>
      <c r="N215">
        <v>8</v>
      </c>
      <c r="O215" t="s">
        <v>15259</v>
      </c>
      <c r="P215" t="s">
        <v>15841</v>
      </c>
      <c r="Q215">
        <v>5</v>
      </c>
      <c r="R215">
        <v>1</v>
      </c>
      <c r="S215">
        <v>2.82</v>
      </c>
      <c r="T215">
        <v>2.89</v>
      </c>
      <c r="U215">
        <v>440.55</v>
      </c>
      <c r="V215">
        <v>80.81</v>
      </c>
      <c r="W215">
        <v>4.45</v>
      </c>
      <c r="Y215">
        <v>6.62</v>
      </c>
      <c r="Z215">
        <v>3</v>
      </c>
      <c r="AA215" t="s">
        <v>4250</v>
      </c>
      <c r="AB215">
        <v>0</v>
      </c>
      <c r="AC215">
        <v>5</v>
      </c>
      <c r="AD215">
        <v>4.8479761904761904</v>
      </c>
      <c r="AF215" t="s">
        <v>7949</v>
      </c>
      <c r="AI215">
        <v>0</v>
      </c>
      <c r="AJ215">
        <v>0</v>
      </c>
      <c r="AK215" t="s">
        <v>19835</v>
      </c>
      <c r="AL215" t="s">
        <v>19835</v>
      </c>
      <c r="AM215" t="s">
        <v>20019</v>
      </c>
    </row>
    <row r="216" spans="1:39" x14ac:dyDescent="0.25">
      <c r="A216" t="s">
        <v>8189</v>
      </c>
      <c r="B216" t="s">
        <v>12171</v>
      </c>
      <c r="C216" t="s">
        <v>4842</v>
      </c>
      <c r="D216">
        <v>633</v>
      </c>
      <c r="E216" t="s">
        <v>4845</v>
      </c>
      <c r="F216">
        <v>6.2</v>
      </c>
      <c r="K216" t="s">
        <v>6860</v>
      </c>
      <c r="L216" t="s">
        <v>6861</v>
      </c>
      <c r="M216" t="s">
        <v>14935</v>
      </c>
      <c r="N216">
        <v>9</v>
      </c>
      <c r="O216" t="s">
        <v>15256</v>
      </c>
      <c r="P216" t="s">
        <v>15842</v>
      </c>
      <c r="Q216">
        <v>5</v>
      </c>
      <c r="R216">
        <v>1</v>
      </c>
      <c r="S216">
        <v>2.31</v>
      </c>
      <c r="T216">
        <v>2.31</v>
      </c>
      <c r="U216">
        <v>379.46</v>
      </c>
      <c r="V216">
        <v>77.150000000000006</v>
      </c>
      <c r="W216">
        <v>3.3</v>
      </c>
      <c r="Y216">
        <v>2.5</v>
      </c>
      <c r="Z216">
        <v>2</v>
      </c>
      <c r="AA216" t="s">
        <v>4250</v>
      </c>
      <c r="AB216">
        <v>0</v>
      </c>
      <c r="AC216">
        <v>3</v>
      </c>
      <c r="AD216">
        <v>5.5393333333333334</v>
      </c>
      <c r="AF216" t="s">
        <v>7949</v>
      </c>
      <c r="AI216">
        <v>0</v>
      </c>
      <c r="AJ216">
        <v>0</v>
      </c>
      <c r="AK216" t="s">
        <v>19832</v>
      </c>
      <c r="AL216" t="s">
        <v>19832</v>
      </c>
      <c r="AM216" t="s">
        <v>20019</v>
      </c>
    </row>
    <row r="217" spans="1:39" x14ac:dyDescent="0.25">
      <c r="A217" t="s">
        <v>8190</v>
      </c>
      <c r="B217" t="s">
        <v>12171</v>
      </c>
      <c r="C217" t="s">
        <v>4842</v>
      </c>
      <c r="D217">
        <v>670</v>
      </c>
      <c r="E217" t="s">
        <v>4845</v>
      </c>
      <c r="F217">
        <v>6.17</v>
      </c>
      <c r="K217" t="s">
        <v>6860</v>
      </c>
      <c r="M217" t="s">
        <v>14938</v>
      </c>
      <c r="N217">
        <v>8</v>
      </c>
      <c r="O217" t="s">
        <v>15259</v>
      </c>
      <c r="P217" t="s">
        <v>15843</v>
      </c>
      <c r="Q217">
        <v>6</v>
      </c>
      <c r="R217">
        <v>1</v>
      </c>
      <c r="S217">
        <v>2.04</v>
      </c>
      <c r="T217">
        <v>2.09</v>
      </c>
      <c r="U217">
        <v>456.55</v>
      </c>
      <c r="V217">
        <v>90.04</v>
      </c>
      <c r="W217">
        <v>4.1100000000000003</v>
      </c>
      <c r="Y217">
        <v>6.43</v>
      </c>
      <c r="Z217">
        <v>3</v>
      </c>
      <c r="AA217" t="s">
        <v>4250</v>
      </c>
      <c r="AB217">
        <v>0</v>
      </c>
      <c r="AC217">
        <v>6</v>
      </c>
      <c r="AD217">
        <v>5.1223571428571431</v>
      </c>
      <c r="AF217" t="s">
        <v>7949</v>
      </c>
      <c r="AI217">
        <v>0</v>
      </c>
      <c r="AJ217">
        <v>0</v>
      </c>
      <c r="AK217" t="s">
        <v>19835</v>
      </c>
      <c r="AL217" t="s">
        <v>19835</v>
      </c>
      <c r="AM217" t="s">
        <v>20019</v>
      </c>
    </row>
    <row r="218" spans="1:39" x14ac:dyDescent="0.25">
      <c r="A218" t="s">
        <v>8191</v>
      </c>
      <c r="B218" t="s">
        <v>12171</v>
      </c>
      <c r="C218" t="s">
        <v>4842</v>
      </c>
      <c r="D218">
        <v>670</v>
      </c>
      <c r="E218" t="s">
        <v>4845</v>
      </c>
      <c r="F218">
        <v>6.17</v>
      </c>
      <c r="K218" t="s">
        <v>6860</v>
      </c>
      <c r="M218" t="s">
        <v>14938</v>
      </c>
      <c r="N218">
        <v>8</v>
      </c>
      <c r="O218" t="s">
        <v>15259</v>
      </c>
      <c r="P218" t="s">
        <v>15844</v>
      </c>
      <c r="Q218">
        <v>6</v>
      </c>
      <c r="R218">
        <v>1</v>
      </c>
      <c r="S218">
        <v>2.12</v>
      </c>
      <c r="T218">
        <v>2.17</v>
      </c>
      <c r="U218">
        <v>444.54</v>
      </c>
      <c r="V218">
        <v>90.04</v>
      </c>
      <c r="W218">
        <v>3.97</v>
      </c>
      <c r="Y218">
        <v>6.43</v>
      </c>
      <c r="Z218">
        <v>3</v>
      </c>
      <c r="AA218" t="s">
        <v>4250</v>
      </c>
      <c r="AB218">
        <v>0</v>
      </c>
      <c r="AC218">
        <v>8</v>
      </c>
      <c r="AD218">
        <v>5.1681428571428567</v>
      </c>
      <c r="AF218" t="s">
        <v>7949</v>
      </c>
      <c r="AI218">
        <v>0</v>
      </c>
      <c r="AJ218">
        <v>0</v>
      </c>
      <c r="AK218" t="s">
        <v>19835</v>
      </c>
      <c r="AL218" t="s">
        <v>19835</v>
      </c>
      <c r="AM218" t="s">
        <v>20019</v>
      </c>
    </row>
    <row r="219" spans="1:39" x14ac:dyDescent="0.25">
      <c r="A219" t="s">
        <v>8192</v>
      </c>
      <c r="B219" t="s">
        <v>12171</v>
      </c>
      <c r="C219" t="s">
        <v>4842</v>
      </c>
      <c r="D219">
        <v>670</v>
      </c>
      <c r="E219" t="s">
        <v>4845</v>
      </c>
      <c r="F219">
        <v>6.17</v>
      </c>
      <c r="K219" t="s">
        <v>6860</v>
      </c>
      <c r="L219" t="s">
        <v>6861</v>
      </c>
      <c r="M219" t="s">
        <v>14947</v>
      </c>
      <c r="N219">
        <v>9</v>
      </c>
      <c r="O219" t="s">
        <v>15268</v>
      </c>
      <c r="P219" t="s">
        <v>15845</v>
      </c>
      <c r="Q219">
        <v>3</v>
      </c>
      <c r="R219">
        <v>3</v>
      </c>
      <c r="S219">
        <v>6.12</v>
      </c>
      <c r="T219">
        <v>6.15</v>
      </c>
      <c r="U219">
        <v>503.46</v>
      </c>
      <c r="V219">
        <v>82.38</v>
      </c>
      <c r="W219">
        <v>7.32</v>
      </c>
      <c r="X219">
        <v>12.07</v>
      </c>
      <c r="Y219">
        <v>5.83</v>
      </c>
      <c r="Z219">
        <v>6</v>
      </c>
      <c r="AA219" t="s">
        <v>4250</v>
      </c>
      <c r="AB219">
        <v>2</v>
      </c>
      <c r="AC219">
        <v>5</v>
      </c>
      <c r="AD219">
        <v>2.166666666666667</v>
      </c>
      <c r="AF219" t="s">
        <v>7949</v>
      </c>
      <c r="AI219">
        <v>0</v>
      </c>
      <c r="AJ219">
        <v>0</v>
      </c>
      <c r="AK219" t="s">
        <v>19838</v>
      </c>
      <c r="AL219" t="s">
        <v>19838</v>
      </c>
      <c r="AM219" t="s">
        <v>20019</v>
      </c>
    </row>
    <row r="220" spans="1:39" x14ac:dyDescent="0.25">
      <c r="A220" t="s">
        <v>8193</v>
      </c>
      <c r="B220" t="s">
        <v>12171</v>
      </c>
      <c r="C220" t="s">
        <v>4842</v>
      </c>
      <c r="D220">
        <v>680</v>
      </c>
      <c r="E220" t="s">
        <v>4845</v>
      </c>
      <c r="F220">
        <v>6.17</v>
      </c>
      <c r="K220" t="s">
        <v>6860</v>
      </c>
      <c r="M220" t="s">
        <v>14938</v>
      </c>
      <c r="N220">
        <v>8</v>
      </c>
      <c r="O220" t="s">
        <v>15259</v>
      </c>
      <c r="P220" t="s">
        <v>15846</v>
      </c>
      <c r="Q220">
        <v>6</v>
      </c>
      <c r="R220">
        <v>1</v>
      </c>
      <c r="S220">
        <v>1.61</v>
      </c>
      <c r="T220">
        <v>1.66</v>
      </c>
      <c r="U220">
        <v>430.51</v>
      </c>
      <c r="V220">
        <v>90.04</v>
      </c>
      <c r="W220">
        <v>3.58</v>
      </c>
      <c r="Y220">
        <v>6.43</v>
      </c>
      <c r="Z220">
        <v>3</v>
      </c>
      <c r="AA220" t="s">
        <v>4250</v>
      </c>
      <c r="AB220">
        <v>0</v>
      </c>
      <c r="AC220">
        <v>7</v>
      </c>
      <c r="AD220">
        <v>5.3283571428571426</v>
      </c>
      <c r="AF220" t="s">
        <v>7949</v>
      </c>
      <c r="AI220">
        <v>0</v>
      </c>
      <c r="AJ220">
        <v>0</v>
      </c>
      <c r="AK220" t="s">
        <v>19835</v>
      </c>
      <c r="AL220" t="s">
        <v>19835</v>
      </c>
      <c r="AM220" t="s">
        <v>20019</v>
      </c>
    </row>
    <row r="221" spans="1:39" x14ac:dyDescent="0.25">
      <c r="A221" t="s">
        <v>8194</v>
      </c>
      <c r="B221" t="s">
        <v>12171</v>
      </c>
      <c r="C221" t="s">
        <v>4842</v>
      </c>
      <c r="D221">
        <v>680</v>
      </c>
      <c r="E221" t="s">
        <v>4845</v>
      </c>
      <c r="F221">
        <v>6.17</v>
      </c>
      <c r="K221" t="s">
        <v>6860</v>
      </c>
      <c r="M221" t="s">
        <v>14938</v>
      </c>
      <c r="N221">
        <v>8</v>
      </c>
      <c r="O221" t="s">
        <v>15259</v>
      </c>
      <c r="P221" t="s">
        <v>15847</v>
      </c>
      <c r="Q221">
        <v>6</v>
      </c>
      <c r="R221">
        <v>1</v>
      </c>
      <c r="S221">
        <v>1.37</v>
      </c>
      <c r="T221">
        <v>1.44</v>
      </c>
      <c r="U221">
        <v>386.41</v>
      </c>
      <c r="V221">
        <v>90.04</v>
      </c>
      <c r="W221">
        <v>2.5099999999999998</v>
      </c>
      <c r="Y221">
        <v>6.58</v>
      </c>
      <c r="Z221">
        <v>3</v>
      </c>
      <c r="AA221" t="s">
        <v>4250</v>
      </c>
      <c r="AB221">
        <v>0</v>
      </c>
      <c r="AC221">
        <v>3</v>
      </c>
      <c r="AD221">
        <v>5.643357142857143</v>
      </c>
      <c r="AF221" t="s">
        <v>7949</v>
      </c>
      <c r="AI221">
        <v>0</v>
      </c>
      <c r="AJ221">
        <v>0</v>
      </c>
      <c r="AK221" t="s">
        <v>19835</v>
      </c>
      <c r="AL221" t="s">
        <v>19835</v>
      </c>
      <c r="AM221" t="s">
        <v>20019</v>
      </c>
    </row>
    <row r="222" spans="1:39" x14ac:dyDescent="0.25">
      <c r="A222" t="s">
        <v>5999</v>
      </c>
      <c r="B222" t="s">
        <v>12171</v>
      </c>
      <c r="C222" t="s">
        <v>4842</v>
      </c>
      <c r="D222">
        <v>680</v>
      </c>
      <c r="E222" t="s">
        <v>4845</v>
      </c>
      <c r="F222">
        <v>6.17</v>
      </c>
      <c r="K222" t="s">
        <v>6860</v>
      </c>
      <c r="L222" t="s">
        <v>6861</v>
      </c>
      <c r="M222" t="s">
        <v>14945</v>
      </c>
      <c r="N222">
        <v>9</v>
      </c>
      <c r="O222" t="s">
        <v>15266</v>
      </c>
      <c r="P222" t="s">
        <v>7725</v>
      </c>
      <c r="Q222">
        <v>3</v>
      </c>
      <c r="R222">
        <v>3</v>
      </c>
      <c r="S222">
        <v>1.92</v>
      </c>
      <c r="T222">
        <v>1.92</v>
      </c>
      <c r="U222">
        <v>448.35</v>
      </c>
      <c r="V222">
        <v>99.82</v>
      </c>
      <c r="W222">
        <v>3.55</v>
      </c>
      <c r="X222">
        <v>13.05</v>
      </c>
      <c r="Y222">
        <v>3.56</v>
      </c>
      <c r="Z222">
        <v>2</v>
      </c>
      <c r="AA222" t="s">
        <v>4250</v>
      </c>
      <c r="AB222">
        <v>0</v>
      </c>
      <c r="AC222">
        <v>5</v>
      </c>
      <c r="AD222">
        <v>4.2082619047619056</v>
      </c>
      <c r="AF222" t="s">
        <v>7949</v>
      </c>
      <c r="AI222">
        <v>0</v>
      </c>
      <c r="AJ222">
        <v>0</v>
      </c>
      <c r="AK222" t="s">
        <v>7978</v>
      </c>
      <c r="AL222" t="s">
        <v>7978</v>
      </c>
      <c r="AM222" t="s">
        <v>20019</v>
      </c>
    </row>
    <row r="223" spans="1:39" x14ac:dyDescent="0.25">
      <c r="A223" t="s">
        <v>8195</v>
      </c>
      <c r="B223" t="s">
        <v>12171</v>
      </c>
      <c r="C223" t="s">
        <v>4842</v>
      </c>
      <c r="D223">
        <v>700</v>
      </c>
      <c r="E223" t="s">
        <v>4845</v>
      </c>
      <c r="F223">
        <v>6.16</v>
      </c>
      <c r="K223" t="s">
        <v>6860</v>
      </c>
      <c r="M223" t="s">
        <v>14937</v>
      </c>
      <c r="N223">
        <v>8</v>
      </c>
      <c r="O223" t="s">
        <v>15258</v>
      </c>
      <c r="P223" t="s">
        <v>15848</v>
      </c>
      <c r="Q223">
        <v>7</v>
      </c>
      <c r="R223">
        <v>1</v>
      </c>
      <c r="S223">
        <v>0.28000000000000003</v>
      </c>
      <c r="T223">
        <v>0.32</v>
      </c>
      <c r="U223">
        <v>389.46</v>
      </c>
      <c r="V223">
        <v>102.29</v>
      </c>
      <c r="W223">
        <v>2.17</v>
      </c>
      <c r="Y223">
        <v>6.36</v>
      </c>
      <c r="Z223">
        <v>3</v>
      </c>
      <c r="AA223" t="s">
        <v>4250</v>
      </c>
      <c r="AB223">
        <v>0</v>
      </c>
      <c r="AC223">
        <v>6</v>
      </c>
      <c r="AD223">
        <v>5.2132380952380952</v>
      </c>
      <c r="AF223" t="s">
        <v>7949</v>
      </c>
      <c r="AI223">
        <v>0</v>
      </c>
      <c r="AJ223">
        <v>0</v>
      </c>
      <c r="AK223" t="s">
        <v>19834</v>
      </c>
      <c r="AL223" t="s">
        <v>19834</v>
      </c>
      <c r="AM223" t="s">
        <v>20019</v>
      </c>
    </row>
    <row r="224" spans="1:39" x14ac:dyDescent="0.25">
      <c r="A224" t="s">
        <v>8196</v>
      </c>
      <c r="B224" t="s">
        <v>12171</v>
      </c>
      <c r="C224" t="s">
        <v>4842</v>
      </c>
      <c r="D224">
        <v>760</v>
      </c>
      <c r="E224" t="s">
        <v>4845</v>
      </c>
      <c r="F224">
        <v>6.12</v>
      </c>
      <c r="K224" t="s">
        <v>6860</v>
      </c>
      <c r="M224" t="s">
        <v>14938</v>
      </c>
      <c r="N224">
        <v>8</v>
      </c>
      <c r="O224" t="s">
        <v>15259</v>
      </c>
      <c r="P224" t="s">
        <v>15849</v>
      </c>
      <c r="Q224">
        <v>4</v>
      </c>
      <c r="R224">
        <v>1</v>
      </c>
      <c r="S224">
        <v>3.66</v>
      </c>
      <c r="T224">
        <v>3.8</v>
      </c>
      <c r="U224">
        <v>381.52</v>
      </c>
      <c r="V224">
        <v>67.92</v>
      </c>
      <c r="W224">
        <v>3.46</v>
      </c>
      <c r="Y224">
        <v>7</v>
      </c>
      <c r="Z224">
        <v>1</v>
      </c>
      <c r="AA224" t="s">
        <v>4250</v>
      </c>
      <c r="AB224">
        <v>0</v>
      </c>
      <c r="AC224">
        <v>4</v>
      </c>
      <c r="AD224">
        <v>4.4496190476190476</v>
      </c>
      <c r="AF224" t="s">
        <v>7949</v>
      </c>
      <c r="AI224">
        <v>0</v>
      </c>
      <c r="AJ224">
        <v>0</v>
      </c>
      <c r="AK224" t="s">
        <v>19835</v>
      </c>
      <c r="AL224" t="s">
        <v>19835</v>
      </c>
      <c r="AM224" t="s">
        <v>20019</v>
      </c>
    </row>
    <row r="225" spans="1:39" x14ac:dyDescent="0.25">
      <c r="A225" t="s">
        <v>8197</v>
      </c>
      <c r="B225" t="s">
        <v>12171</v>
      </c>
      <c r="C225" t="s">
        <v>4842</v>
      </c>
      <c r="D225">
        <v>800</v>
      </c>
      <c r="E225" t="s">
        <v>4845</v>
      </c>
      <c r="F225">
        <v>6.1</v>
      </c>
      <c r="K225" t="s">
        <v>6860</v>
      </c>
      <c r="M225" t="s">
        <v>14937</v>
      </c>
      <c r="N225">
        <v>8</v>
      </c>
      <c r="O225" t="s">
        <v>15258</v>
      </c>
      <c r="P225" t="s">
        <v>15850</v>
      </c>
      <c r="Q225">
        <v>7</v>
      </c>
      <c r="R225">
        <v>1</v>
      </c>
      <c r="S225">
        <v>0.12</v>
      </c>
      <c r="T225">
        <v>0.17</v>
      </c>
      <c r="U225">
        <v>389.46</v>
      </c>
      <c r="V225">
        <v>102.29</v>
      </c>
      <c r="W225">
        <v>2.0299999999999998</v>
      </c>
      <c r="Y225">
        <v>6.36</v>
      </c>
      <c r="Z225">
        <v>3</v>
      </c>
      <c r="AA225" t="s">
        <v>4250</v>
      </c>
      <c r="AB225">
        <v>0</v>
      </c>
      <c r="AC225">
        <v>5</v>
      </c>
      <c r="AD225">
        <v>5.2132380952380952</v>
      </c>
      <c r="AF225" t="s">
        <v>7949</v>
      </c>
      <c r="AI225">
        <v>0</v>
      </c>
      <c r="AJ225">
        <v>0</v>
      </c>
      <c r="AK225" t="s">
        <v>19834</v>
      </c>
      <c r="AL225" t="s">
        <v>19834</v>
      </c>
      <c r="AM225" t="s">
        <v>20019</v>
      </c>
    </row>
    <row r="226" spans="1:39" x14ac:dyDescent="0.25">
      <c r="A226" t="s">
        <v>8198</v>
      </c>
      <c r="B226" t="s">
        <v>12171</v>
      </c>
      <c r="C226" t="s">
        <v>4842</v>
      </c>
      <c r="D226">
        <v>810</v>
      </c>
      <c r="E226" t="s">
        <v>4845</v>
      </c>
      <c r="F226">
        <v>6.09</v>
      </c>
      <c r="K226" t="s">
        <v>6860</v>
      </c>
      <c r="L226" t="s">
        <v>6861</v>
      </c>
      <c r="M226" t="s">
        <v>14936</v>
      </c>
      <c r="N226">
        <v>9</v>
      </c>
      <c r="O226" t="s">
        <v>15257</v>
      </c>
      <c r="P226" t="s">
        <v>15851</v>
      </c>
      <c r="Q226">
        <v>4</v>
      </c>
      <c r="R226">
        <v>1</v>
      </c>
      <c r="S226">
        <v>1.51</v>
      </c>
      <c r="T226">
        <v>1.56</v>
      </c>
      <c r="U226">
        <v>349.31</v>
      </c>
      <c r="V226">
        <v>67.92</v>
      </c>
      <c r="W226">
        <v>2.62</v>
      </c>
      <c r="Y226">
        <v>6.45</v>
      </c>
      <c r="Z226">
        <v>2</v>
      </c>
      <c r="AA226" t="s">
        <v>4250</v>
      </c>
      <c r="AB226">
        <v>0</v>
      </c>
      <c r="AC226">
        <v>3</v>
      </c>
      <c r="AD226">
        <v>5.833333333333333</v>
      </c>
      <c r="AF226" t="s">
        <v>7949</v>
      </c>
      <c r="AI226">
        <v>0</v>
      </c>
      <c r="AJ226">
        <v>0</v>
      </c>
      <c r="AK226" t="s">
        <v>19833</v>
      </c>
      <c r="AL226" t="s">
        <v>19833</v>
      </c>
      <c r="AM226" t="s">
        <v>20019</v>
      </c>
    </row>
    <row r="227" spans="1:39" x14ac:dyDescent="0.25">
      <c r="A227" t="s">
        <v>8199</v>
      </c>
      <c r="B227" t="s">
        <v>12171</v>
      </c>
      <c r="C227" t="s">
        <v>4842</v>
      </c>
      <c r="D227">
        <v>810</v>
      </c>
      <c r="E227" t="s">
        <v>4845</v>
      </c>
      <c r="F227">
        <v>6.09</v>
      </c>
      <c r="K227" t="s">
        <v>6860</v>
      </c>
      <c r="L227" t="s">
        <v>6861</v>
      </c>
      <c r="M227" t="s">
        <v>14947</v>
      </c>
      <c r="N227">
        <v>9</v>
      </c>
      <c r="O227" t="s">
        <v>15268</v>
      </c>
      <c r="P227" t="s">
        <v>15852</v>
      </c>
      <c r="Q227">
        <v>2</v>
      </c>
      <c r="R227">
        <v>3</v>
      </c>
      <c r="S227">
        <v>5.78</v>
      </c>
      <c r="T227">
        <v>5.81</v>
      </c>
      <c r="U227">
        <v>437.45</v>
      </c>
      <c r="V227">
        <v>73.150000000000006</v>
      </c>
      <c r="W227">
        <v>6.56</v>
      </c>
      <c r="X227">
        <v>12.07</v>
      </c>
      <c r="Y227">
        <v>5.74</v>
      </c>
      <c r="Z227">
        <v>6</v>
      </c>
      <c r="AA227" t="s">
        <v>4250</v>
      </c>
      <c r="AB227">
        <v>1</v>
      </c>
      <c r="AC227">
        <v>4</v>
      </c>
      <c r="AD227">
        <v>2.6134523809523809</v>
      </c>
      <c r="AF227" t="s">
        <v>7949</v>
      </c>
      <c r="AI227">
        <v>0</v>
      </c>
      <c r="AJ227">
        <v>0</v>
      </c>
      <c r="AK227" t="s">
        <v>19838</v>
      </c>
      <c r="AL227" t="s">
        <v>19838</v>
      </c>
      <c r="AM227" t="s">
        <v>20019</v>
      </c>
    </row>
    <row r="228" spans="1:39" x14ac:dyDescent="0.25">
      <c r="A228" t="s">
        <v>8200</v>
      </c>
      <c r="B228" t="s">
        <v>12171</v>
      </c>
      <c r="C228" t="s">
        <v>4842</v>
      </c>
      <c r="D228">
        <v>860</v>
      </c>
      <c r="E228" t="s">
        <v>4845</v>
      </c>
      <c r="F228">
        <v>6.07</v>
      </c>
      <c r="K228" t="s">
        <v>6860</v>
      </c>
      <c r="M228" t="s">
        <v>14938</v>
      </c>
      <c r="N228">
        <v>8</v>
      </c>
      <c r="O228" t="s">
        <v>15259</v>
      </c>
      <c r="P228" t="s">
        <v>15853</v>
      </c>
      <c r="Q228">
        <v>6</v>
      </c>
      <c r="R228">
        <v>1</v>
      </c>
      <c r="S228">
        <v>0.28999999999999998</v>
      </c>
      <c r="T228">
        <v>0.34</v>
      </c>
      <c r="U228">
        <v>400.44</v>
      </c>
      <c r="V228">
        <v>90.04</v>
      </c>
      <c r="W228">
        <v>2.5499999999999998</v>
      </c>
      <c r="Y228">
        <v>6.49</v>
      </c>
      <c r="Z228">
        <v>3</v>
      </c>
      <c r="AA228" t="s">
        <v>4250</v>
      </c>
      <c r="AB228">
        <v>0</v>
      </c>
      <c r="AC228">
        <v>3</v>
      </c>
      <c r="AD228">
        <v>5.5431428571428576</v>
      </c>
      <c r="AF228" t="s">
        <v>7949</v>
      </c>
      <c r="AI228">
        <v>0</v>
      </c>
      <c r="AJ228">
        <v>0</v>
      </c>
      <c r="AK228" t="s">
        <v>19835</v>
      </c>
      <c r="AL228" t="s">
        <v>19835</v>
      </c>
      <c r="AM228" t="s">
        <v>20019</v>
      </c>
    </row>
    <row r="229" spans="1:39" x14ac:dyDescent="0.25">
      <c r="A229" t="s">
        <v>8201</v>
      </c>
      <c r="B229" t="s">
        <v>12171</v>
      </c>
      <c r="C229" t="s">
        <v>4842</v>
      </c>
      <c r="D229">
        <v>870</v>
      </c>
      <c r="E229" t="s">
        <v>4845</v>
      </c>
      <c r="F229">
        <v>6.06</v>
      </c>
      <c r="K229" t="s">
        <v>6860</v>
      </c>
      <c r="M229" t="s">
        <v>14938</v>
      </c>
      <c r="N229">
        <v>8</v>
      </c>
      <c r="O229" t="s">
        <v>15259</v>
      </c>
      <c r="P229" t="s">
        <v>15854</v>
      </c>
      <c r="Q229">
        <v>6</v>
      </c>
      <c r="R229">
        <v>1</v>
      </c>
      <c r="S229">
        <v>1.46</v>
      </c>
      <c r="T229">
        <v>1.5</v>
      </c>
      <c r="U229">
        <v>430.51</v>
      </c>
      <c r="V229">
        <v>90.04</v>
      </c>
      <c r="W229">
        <v>3.57</v>
      </c>
      <c r="Y229">
        <v>6.44</v>
      </c>
      <c r="Z229">
        <v>3</v>
      </c>
      <c r="AA229" t="s">
        <v>4250</v>
      </c>
      <c r="AB229">
        <v>0</v>
      </c>
      <c r="AC229">
        <v>6</v>
      </c>
      <c r="AD229">
        <v>5.3283571428571426</v>
      </c>
      <c r="AF229" t="s">
        <v>7949</v>
      </c>
      <c r="AI229">
        <v>0</v>
      </c>
      <c r="AJ229">
        <v>0</v>
      </c>
      <c r="AK229" t="s">
        <v>19835</v>
      </c>
      <c r="AL229" t="s">
        <v>19835</v>
      </c>
      <c r="AM229" t="s">
        <v>20019</v>
      </c>
    </row>
    <row r="230" spans="1:39" x14ac:dyDescent="0.25">
      <c r="A230" t="s">
        <v>8202</v>
      </c>
      <c r="B230" t="s">
        <v>12171</v>
      </c>
      <c r="C230" t="s">
        <v>4842</v>
      </c>
      <c r="D230">
        <v>880</v>
      </c>
      <c r="E230" t="s">
        <v>4845</v>
      </c>
      <c r="F230">
        <v>6.06</v>
      </c>
      <c r="K230" t="s">
        <v>6860</v>
      </c>
      <c r="L230" t="s">
        <v>6861</v>
      </c>
      <c r="M230" t="s">
        <v>14945</v>
      </c>
      <c r="N230">
        <v>9</v>
      </c>
      <c r="O230" t="s">
        <v>15266</v>
      </c>
      <c r="P230" t="s">
        <v>15855</v>
      </c>
      <c r="Q230">
        <v>7</v>
      </c>
      <c r="R230">
        <v>4</v>
      </c>
      <c r="S230">
        <v>0.15</v>
      </c>
      <c r="T230">
        <v>0.19</v>
      </c>
      <c r="U230">
        <v>531.44000000000005</v>
      </c>
      <c r="V230">
        <v>121.08</v>
      </c>
      <c r="W230">
        <v>3.07</v>
      </c>
      <c r="X230">
        <v>12.15</v>
      </c>
      <c r="Y230">
        <v>6.55</v>
      </c>
      <c r="Z230">
        <v>2</v>
      </c>
      <c r="AA230" t="s">
        <v>4250</v>
      </c>
      <c r="AB230">
        <v>1</v>
      </c>
      <c r="AC230">
        <v>0</v>
      </c>
      <c r="AD230">
        <v>3</v>
      </c>
      <c r="AF230" t="s">
        <v>7949</v>
      </c>
      <c r="AI230">
        <v>0</v>
      </c>
      <c r="AJ230">
        <v>0</v>
      </c>
      <c r="AK230" t="s">
        <v>7978</v>
      </c>
      <c r="AL230" t="s">
        <v>7978</v>
      </c>
      <c r="AM230" t="s">
        <v>20019</v>
      </c>
    </row>
    <row r="231" spans="1:39" x14ac:dyDescent="0.25">
      <c r="A231" t="s">
        <v>8203</v>
      </c>
      <c r="B231" t="s">
        <v>12171</v>
      </c>
      <c r="C231" t="s">
        <v>4842</v>
      </c>
      <c r="D231">
        <v>880</v>
      </c>
      <c r="E231" t="s">
        <v>4845</v>
      </c>
      <c r="F231">
        <v>6.06</v>
      </c>
      <c r="K231" t="s">
        <v>6860</v>
      </c>
      <c r="L231" t="s">
        <v>6861</v>
      </c>
      <c r="M231" t="s">
        <v>14947</v>
      </c>
      <c r="N231">
        <v>9</v>
      </c>
      <c r="O231" t="s">
        <v>15268</v>
      </c>
      <c r="P231" t="s">
        <v>15856</v>
      </c>
      <c r="Q231">
        <v>3</v>
      </c>
      <c r="R231">
        <v>3</v>
      </c>
      <c r="S231">
        <v>3.9</v>
      </c>
      <c r="T231">
        <v>3.92</v>
      </c>
      <c r="U231">
        <v>379.42</v>
      </c>
      <c r="V231">
        <v>86.46</v>
      </c>
      <c r="W231">
        <v>4.87</v>
      </c>
      <c r="X231">
        <v>12.43</v>
      </c>
      <c r="Y231">
        <v>6.2</v>
      </c>
      <c r="Z231">
        <v>5</v>
      </c>
      <c r="AA231" t="s">
        <v>4250</v>
      </c>
      <c r="AB231">
        <v>0</v>
      </c>
      <c r="AC231">
        <v>4</v>
      </c>
      <c r="AD231">
        <v>3.617952380952381</v>
      </c>
      <c r="AF231" t="s">
        <v>7949</v>
      </c>
      <c r="AI231">
        <v>0</v>
      </c>
      <c r="AJ231">
        <v>0</v>
      </c>
      <c r="AK231" t="s">
        <v>19838</v>
      </c>
      <c r="AL231" t="s">
        <v>19838</v>
      </c>
      <c r="AM231" t="s">
        <v>20019</v>
      </c>
    </row>
    <row r="232" spans="1:39" x14ac:dyDescent="0.25">
      <c r="A232" t="s">
        <v>8204</v>
      </c>
      <c r="B232" t="s">
        <v>12171</v>
      </c>
      <c r="C232" t="s">
        <v>4842</v>
      </c>
      <c r="D232">
        <v>896</v>
      </c>
      <c r="E232" t="s">
        <v>4845</v>
      </c>
      <c r="F232">
        <v>6.05</v>
      </c>
      <c r="K232" t="s">
        <v>6860</v>
      </c>
      <c r="L232" t="s">
        <v>6861</v>
      </c>
      <c r="M232" t="s">
        <v>14935</v>
      </c>
      <c r="N232">
        <v>9</v>
      </c>
      <c r="O232" t="s">
        <v>15256</v>
      </c>
      <c r="P232" t="s">
        <v>15857</v>
      </c>
      <c r="Q232">
        <v>4</v>
      </c>
      <c r="R232">
        <v>1</v>
      </c>
      <c r="S232">
        <v>4.8600000000000003</v>
      </c>
      <c r="T232">
        <v>4.93</v>
      </c>
      <c r="U232">
        <v>357.91</v>
      </c>
      <c r="V232">
        <v>51.27</v>
      </c>
      <c r="W232">
        <v>4.63</v>
      </c>
      <c r="Y232">
        <v>6.65</v>
      </c>
      <c r="Z232">
        <v>2</v>
      </c>
      <c r="AA232" t="s">
        <v>4250</v>
      </c>
      <c r="AB232">
        <v>0</v>
      </c>
      <c r="AC232">
        <v>1</v>
      </c>
      <c r="AD232">
        <v>3.8683333333333341</v>
      </c>
      <c r="AF232" t="s">
        <v>7949</v>
      </c>
      <c r="AI232">
        <v>0</v>
      </c>
      <c r="AJ232">
        <v>0</v>
      </c>
      <c r="AK232" t="s">
        <v>19832</v>
      </c>
      <c r="AL232" t="s">
        <v>19832</v>
      </c>
      <c r="AM232" t="s">
        <v>20019</v>
      </c>
    </row>
    <row r="233" spans="1:39" x14ac:dyDescent="0.25">
      <c r="A233" t="s">
        <v>8205</v>
      </c>
      <c r="B233" t="s">
        <v>12171</v>
      </c>
      <c r="C233" t="s">
        <v>4842</v>
      </c>
      <c r="D233">
        <v>900</v>
      </c>
      <c r="E233" t="s">
        <v>4845</v>
      </c>
      <c r="F233">
        <v>6.05</v>
      </c>
      <c r="K233" t="s">
        <v>6860</v>
      </c>
      <c r="M233" t="s">
        <v>14937</v>
      </c>
      <c r="N233">
        <v>8</v>
      </c>
      <c r="O233" t="s">
        <v>15258</v>
      </c>
      <c r="P233" t="s">
        <v>15858</v>
      </c>
      <c r="Q233">
        <v>7</v>
      </c>
      <c r="R233">
        <v>1</v>
      </c>
      <c r="S233">
        <v>-0.52</v>
      </c>
      <c r="T233">
        <v>-0.51</v>
      </c>
      <c r="U233">
        <v>433.37</v>
      </c>
      <c r="V233">
        <v>102.29</v>
      </c>
      <c r="W233">
        <v>2.0699999999999998</v>
      </c>
      <c r="Y233">
        <v>5.77</v>
      </c>
      <c r="Z233">
        <v>3</v>
      </c>
      <c r="AA233" t="s">
        <v>4250</v>
      </c>
      <c r="AB233">
        <v>0</v>
      </c>
      <c r="AC233">
        <v>4</v>
      </c>
      <c r="AD233">
        <v>4.8995952380952366</v>
      </c>
      <c r="AF233" t="s">
        <v>7949</v>
      </c>
      <c r="AI233">
        <v>0</v>
      </c>
      <c r="AJ233">
        <v>0</v>
      </c>
      <c r="AK233" t="s">
        <v>19834</v>
      </c>
      <c r="AL233" t="s">
        <v>19834</v>
      </c>
      <c r="AM233" t="s">
        <v>20019</v>
      </c>
    </row>
    <row r="234" spans="1:39" x14ac:dyDescent="0.25">
      <c r="A234" t="s">
        <v>8206</v>
      </c>
      <c r="B234" t="s">
        <v>12171</v>
      </c>
      <c r="C234" t="s">
        <v>4842</v>
      </c>
      <c r="D234">
        <v>900</v>
      </c>
      <c r="E234" t="s">
        <v>4845</v>
      </c>
      <c r="F234">
        <v>6.05</v>
      </c>
      <c r="K234" t="s">
        <v>6860</v>
      </c>
      <c r="M234" t="s">
        <v>14938</v>
      </c>
      <c r="N234">
        <v>8</v>
      </c>
      <c r="O234" t="s">
        <v>15259</v>
      </c>
      <c r="P234" t="s">
        <v>15859</v>
      </c>
      <c r="Q234">
        <v>6</v>
      </c>
      <c r="R234">
        <v>1</v>
      </c>
      <c r="S234">
        <v>0.59</v>
      </c>
      <c r="T234">
        <v>0.64</v>
      </c>
      <c r="U234">
        <v>402.45</v>
      </c>
      <c r="V234">
        <v>90.04</v>
      </c>
      <c r="W234">
        <v>2.8</v>
      </c>
      <c r="Y234">
        <v>6.43</v>
      </c>
      <c r="Z234">
        <v>3</v>
      </c>
      <c r="AA234" t="s">
        <v>4250</v>
      </c>
      <c r="AB234">
        <v>0</v>
      </c>
      <c r="AC234">
        <v>5</v>
      </c>
      <c r="AD234">
        <v>5.5287857142857142</v>
      </c>
      <c r="AF234" t="s">
        <v>7949</v>
      </c>
      <c r="AI234">
        <v>0</v>
      </c>
      <c r="AJ234">
        <v>0</v>
      </c>
      <c r="AK234" t="s">
        <v>19835</v>
      </c>
      <c r="AL234" t="s">
        <v>19835</v>
      </c>
      <c r="AM234" t="s">
        <v>20019</v>
      </c>
    </row>
    <row r="235" spans="1:39" x14ac:dyDescent="0.25">
      <c r="A235" t="s">
        <v>8207</v>
      </c>
      <c r="B235" t="s">
        <v>12171</v>
      </c>
      <c r="C235" t="s">
        <v>4842</v>
      </c>
      <c r="D235">
        <v>900</v>
      </c>
      <c r="E235" t="s">
        <v>4845</v>
      </c>
      <c r="F235">
        <v>6.05</v>
      </c>
      <c r="K235" t="s">
        <v>6860</v>
      </c>
      <c r="M235" t="s">
        <v>14943</v>
      </c>
      <c r="N235">
        <v>8</v>
      </c>
      <c r="O235" t="s">
        <v>15264</v>
      </c>
      <c r="P235" t="s">
        <v>15860</v>
      </c>
      <c r="Q235">
        <v>6</v>
      </c>
      <c r="R235">
        <v>1</v>
      </c>
      <c r="S235">
        <v>4.67</v>
      </c>
      <c r="T235">
        <v>4.76</v>
      </c>
      <c r="U235">
        <v>497.5</v>
      </c>
      <c r="V235">
        <v>76.099999999999994</v>
      </c>
      <c r="W235">
        <v>5.24</v>
      </c>
      <c r="Y235">
        <v>7</v>
      </c>
      <c r="Z235">
        <v>3</v>
      </c>
      <c r="AA235" t="s">
        <v>4250</v>
      </c>
      <c r="AB235">
        <v>1</v>
      </c>
      <c r="AC235">
        <v>4</v>
      </c>
      <c r="AD235">
        <v>2.9711904761904759</v>
      </c>
      <c r="AF235" t="s">
        <v>7949</v>
      </c>
      <c r="AI235">
        <v>0</v>
      </c>
      <c r="AJ235">
        <v>0</v>
      </c>
      <c r="AK235" t="s">
        <v>19837</v>
      </c>
      <c r="AL235" t="s">
        <v>19837</v>
      </c>
      <c r="AM235" t="s">
        <v>20019</v>
      </c>
    </row>
    <row r="236" spans="1:39" x14ac:dyDescent="0.25">
      <c r="A236" t="s">
        <v>8208</v>
      </c>
      <c r="B236" t="s">
        <v>12171</v>
      </c>
      <c r="C236" t="s">
        <v>4842</v>
      </c>
      <c r="D236">
        <v>900</v>
      </c>
      <c r="E236" t="s">
        <v>4845</v>
      </c>
      <c r="F236">
        <v>6.05</v>
      </c>
      <c r="K236" t="s">
        <v>6860</v>
      </c>
      <c r="M236" t="s">
        <v>14938</v>
      </c>
      <c r="N236">
        <v>8</v>
      </c>
      <c r="O236" t="s">
        <v>15259</v>
      </c>
      <c r="P236" t="s">
        <v>15861</v>
      </c>
      <c r="Q236">
        <v>4</v>
      </c>
      <c r="R236">
        <v>1</v>
      </c>
      <c r="S236">
        <v>3.64</v>
      </c>
      <c r="T236">
        <v>3.73</v>
      </c>
      <c r="U236">
        <v>407.44</v>
      </c>
      <c r="V236">
        <v>67.92</v>
      </c>
      <c r="W236">
        <v>3.78</v>
      </c>
      <c r="Y236">
        <v>6.79</v>
      </c>
      <c r="Z236">
        <v>1</v>
      </c>
      <c r="AA236" t="s">
        <v>4250</v>
      </c>
      <c r="AB236">
        <v>0</v>
      </c>
      <c r="AC236">
        <v>3</v>
      </c>
      <c r="AD236">
        <v>4.3094761904761896</v>
      </c>
      <c r="AF236" t="s">
        <v>7949</v>
      </c>
      <c r="AI236">
        <v>0</v>
      </c>
      <c r="AJ236">
        <v>0</v>
      </c>
      <c r="AK236" t="s">
        <v>19835</v>
      </c>
      <c r="AL236" t="s">
        <v>19835</v>
      </c>
      <c r="AM236" t="s">
        <v>20019</v>
      </c>
    </row>
    <row r="237" spans="1:39" x14ac:dyDescent="0.25">
      <c r="A237" t="s">
        <v>8209</v>
      </c>
      <c r="B237" t="s">
        <v>12171</v>
      </c>
      <c r="C237" t="s">
        <v>4842</v>
      </c>
      <c r="D237">
        <v>930</v>
      </c>
      <c r="E237" t="s">
        <v>4845</v>
      </c>
      <c r="F237">
        <v>6.03</v>
      </c>
      <c r="K237" t="s">
        <v>6860</v>
      </c>
      <c r="M237" t="s">
        <v>14938</v>
      </c>
      <c r="N237">
        <v>8</v>
      </c>
      <c r="O237" t="s">
        <v>15259</v>
      </c>
      <c r="P237" t="s">
        <v>15862</v>
      </c>
      <c r="Q237">
        <v>3</v>
      </c>
      <c r="R237">
        <v>1</v>
      </c>
      <c r="S237">
        <v>2.3199999999999998</v>
      </c>
      <c r="T237">
        <v>2.5499999999999998</v>
      </c>
      <c r="U237">
        <v>323.44</v>
      </c>
      <c r="V237">
        <v>58.69</v>
      </c>
      <c r="W237">
        <v>2.89</v>
      </c>
      <c r="Y237">
        <v>7.25</v>
      </c>
      <c r="Z237">
        <v>1</v>
      </c>
      <c r="AA237" t="s">
        <v>4250</v>
      </c>
      <c r="AB237">
        <v>0</v>
      </c>
      <c r="AC237">
        <v>2</v>
      </c>
      <c r="AD237">
        <v>5.6733333333333329</v>
      </c>
      <c r="AF237" t="s">
        <v>7949</v>
      </c>
      <c r="AI237">
        <v>0</v>
      </c>
      <c r="AJ237">
        <v>0</v>
      </c>
      <c r="AK237" t="s">
        <v>19835</v>
      </c>
      <c r="AL237" t="s">
        <v>19835</v>
      </c>
      <c r="AM237" t="s">
        <v>20019</v>
      </c>
    </row>
    <row r="238" spans="1:39" x14ac:dyDescent="0.25">
      <c r="A238" t="s">
        <v>6063</v>
      </c>
      <c r="B238" t="s">
        <v>12171</v>
      </c>
      <c r="C238" t="s">
        <v>4842</v>
      </c>
      <c r="D238">
        <v>930</v>
      </c>
      <c r="E238" t="s">
        <v>4845</v>
      </c>
      <c r="F238">
        <v>6.03</v>
      </c>
      <c r="K238" t="s">
        <v>6860</v>
      </c>
      <c r="L238" t="s">
        <v>6861</v>
      </c>
      <c r="M238" t="s">
        <v>14940</v>
      </c>
      <c r="N238">
        <v>9</v>
      </c>
      <c r="O238" t="s">
        <v>15261</v>
      </c>
      <c r="P238" t="s">
        <v>7789</v>
      </c>
      <c r="Q238">
        <v>4</v>
      </c>
      <c r="R238">
        <v>2</v>
      </c>
      <c r="S238">
        <v>4.43</v>
      </c>
      <c r="T238">
        <v>4.6100000000000003</v>
      </c>
      <c r="U238">
        <v>399.47</v>
      </c>
      <c r="V238">
        <v>58.01</v>
      </c>
      <c r="W238">
        <v>5.89</v>
      </c>
      <c r="X238">
        <v>9.3000000000000007</v>
      </c>
      <c r="Y238">
        <v>7.1</v>
      </c>
      <c r="Z238">
        <v>5</v>
      </c>
      <c r="AA238" t="s">
        <v>4250</v>
      </c>
      <c r="AB238">
        <v>1</v>
      </c>
      <c r="AC238">
        <v>3</v>
      </c>
      <c r="AD238">
        <v>3.4130714285714281</v>
      </c>
      <c r="AF238" t="s">
        <v>7949</v>
      </c>
      <c r="AI238">
        <v>0</v>
      </c>
      <c r="AJ238">
        <v>0</v>
      </c>
      <c r="AK238" t="s">
        <v>7990</v>
      </c>
      <c r="AL238" t="s">
        <v>7990</v>
      </c>
      <c r="AM238" t="s">
        <v>20019</v>
      </c>
    </row>
    <row r="239" spans="1:39" x14ac:dyDescent="0.25">
      <c r="A239" t="s">
        <v>6063</v>
      </c>
      <c r="B239" t="s">
        <v>12171</v>
      </c>
      <c r="C239" t="s">
        <v>4842</v>
      </c>
      <c r="D239">
        <v>930</v>
      </c>
      <c r="E239" t="s">
        <v>4845</v>
      </c>
      <c r="F239">
        <v>6.03</v>
      </c>
      <c r="K239" t="s">
        <v>6860</v>
      </c>
      <c r="L239" t="s">
        <v>6861</v>
      </c>
      <c r="M239" t="s">
        <v>14941</v>
      </c>
      <c r="N239">
        <v>9</v>
      </c>
      <c r="O239" t="s">
        <v>15262</v>
      </c>
      <c r="P239" t="s">
        <v>7789</v>
      </c>
      <c r="Q239">
        <v>4</v>
      </c>
      <c r="R239">
        <v>2</v>
      </c>
      <c r="S239">
        <v>4.43</v>
      </c>
      <c r="T239">
        <v>4.6100000000000003</v>
      </c>
      <c r="U239">
        <v>399.47</v>
      </c>
      <c r="V239">
        <v>58.01</v>
      </c>
      <c r="W239">
        <v>5.89</v>
      </c>
      <c r="X239">
        <v>9.3000000000000007</v>
      </c>
      <c r="Y239">
        <v>7.1</v>
      </c>
      <c r="Z239">
        <v>5</v>
      </c>
      <c r="AA239" t="s">
        <v>4250</v>
      </c>
      <c r="AB239">
        <v>1</v>
      </c>
      <c r="AC239">
        <v>3</v>
      </c>
      <c r="AD239">
        <v>3.4130714285714281</v>
      </c>
      <c r="AF239" t="s">
        <v>7949</v>
      </c>
      <c r="AI239">
        <v>0</v>
      </c>
      <c r="AJ239">
        <v>0</v>
      </c>
      <c r="AK239" t="s">
        <v>7990</v>
      </c>
      <c r="AL239" t="s">
        <v>7990</v>
      </c>
      <c r="AM239" t="s">
        <v>20019</v>
      </c>
    </row>
    <row r="240" spans="1:39" x14ac:dyDescent="0.25">
      <c r="A240" t="s">
        <v>8210</v>
      </c>
      <c r="B240" t="s">
        <v>12171</v>
      </c>
      <c r="C240" t="s">
        <v>4842</v>
      </c>
      <c r="D240">
        <v>932</v>
      </c>
      <c r="E240" t="s">
        <v>4845</v>
      </c>
      <c r="F240">
        <v>6.03</v>
      </c>
      <c r="K240" t="s">
        <v>6860</v>
      </c>
      <c r="L240" t="s">
        <v>6861</v>
      </c>
      <c r="M240" t="s">
        <v>14935</v>
      </c>
      <c r="N240">
        <v>9</v>
      </c>
      <c r="O240" t="s">
        <v>15256</v>
      </c>
      <c r="P240" t="s">
        <v>15863</v>
      </c>
      <c r="Q240">
        <v>5</v>
      </c>
      <c r="R240">
        <v>1</v>
      </c>
      <c r="S240">
        <v>2.0299999999999998</v>
      </c>
      <c r="T240">
        <v>2.0299999999999998</v>
      </c>
      <c r="U240">
        <v>381.5</v>
      </c>
      <c r="V240">
        <v>67.92</v>
      </c>
      <c r="W240">
        <v>3.62</v>
      </c>
      <c r="Y240">
        <v>2.39</v>
      </c>
      <c r="Z240">
        <v>2</v>
      </c>
      <c r="AA240" t="s">
        <v>4250</v>
      </c>
      <c r="AB240">
        <v>0</v>
      </c>
      <c r="AC240">
        <v>2</v>
      </c>
      <c r="AD240">
        <v>5.6647619047619049</v>
      </c>
      <c r="AF240" t="s">
        <v>7949</v>
      </c>
      <c r="AI240">
        <v>0</v>
      </c>
      <c r="AJ240">
        <v>0</v>
      </c>
      <c r="AK240" t="s">
        <v>19832</v>
      </c>
      <c r="AL240" t="s">
        <v>19832</v>
      </c>
      <c r="AM240" t="s">
        <v>20019</v>
      </c>
    </row>
    <row r="241" spans="1:39" x14ac:dyDescent="0.25">
      <c r="A241" t="s">
        <v>8211</v>
      </c>
      <c r="B241" t="s">
        <v>12171</v>
      </c>
      <c r="C241" t="s">
        <v>4842</v>
      </c>
      <c r="D241">
        <v>950</v>
      </c>
      <c r="E241" t="s">
        <v>4845</v>
      </c>
      <c r="F241">
        <v>6.02</v>
      </c>
      <c r="K241" t="s">
        <v>6860</v>
      </c>
      <c r="M241" t="s">
        <v>14943</v>
      </c>
      <c r="N241">
        <v>8</v>
      </c>
      <c r="O241" t="s">
        <v>15264</v>
      </c>
      <c r="P241" t="s">
        <v>15864</v>
      </c>
      <c r="Q241">
        <v>5</v>
      </c>
      <c r="R241">
        <v>1</v>
      </c>
      <c r="S241">
        <v>5.08</v>
      </c>
      <c r="T241">
        <v>5.22</v>
      </c>
      <c r="U241">
        <v>442.49</v>
      </c>
      <c r="V241">
        <v>63.21</v>
      </c>
      <c r="W241">
        <v>4.5999999999999996</v>
      </c>
      <c r="Y241">
        <v>7.05</v>
      </c>
      <c r="Z241">
        <v>2</v>
      </c>
      <c r="AA241" t="s">
        <v>4250</v>
      </c>
      <c r="AB241">
        <v>0</v>
      </c>
      <c r="AC241">
        <v>6</v>
      </c>
      <c r="AD241">
        <v>3.2441190476190478</v>
      </c>
      <c r="AF241" t="s">
        <v>7949</v>
      </c>
      <c r="AI241">
        <v>0</v>
      </c>
      <c r="AJ241">
        <v>0</v>
      </c>
      <c r="AK241" t="s">
        <v>19837</v>
      </c>
      <c r="AL241" t="s">
        <v>19837</v>
      </c>
      <c r="AM241" t="s">
        <v>20019</v>
      </c>
    </row>
    <row r="242" spans="1:39" x14ac:dyDescent="0.25">
      <c r="A242" t="s">
        <v>8212</v>
      </c>
      <c r="B242" t="s">
        <v>12171</v>
      </c>
      <c r="C242" t="s">
        <v>4842</v>
      </c>
      <c r="D242">
        <v>954</v>
      </c>
      <c r="E242" t="s">
        <v>4845</v>
      </c>
      <c r="F242">
        <v>6.02</v>
      </c>
      <c r="K242" t="s">
        <v>6860</v>
      </c>
      <c r="L242" t="s">
        <v>6861</v>
      </c>
      <c r="M242" t="s">
        <v>14935</v>
      </c>
      <c r="N242">
        <v>9</v>
      </c>
      <c r="O242" t="s">
        <v>15256</v>
      </c>
      <c r="P242" t="s">
        <v>15865</v>
      </c>
      <c r="Q242">
        <v>6</v>
      </c>
      <c r="R242">
        <v>1</v>
      </c>
      <c r="S242">
        <v>1.08</v>
      </c>
      <c r="T242">
        <v>1.08</v>
      </c>
      <c r="U242">
        <v>342.42</v>
      </c>
      <c r="V242">
        <v>80.81</v>
      </c>
      <c r="W242">
        <v>2.35</v>
      </c>
      <c r="Y242">
        <v>4.34</v>
      </c>
      <c r="Z242">
        <v>2</v>
      </c>
      <c r="AA242" t="s">
        <v>4250</v>
      </c>
      <c r="AB242">
        <v>0</v>
      </c>
      <c r="AC242">
        <v>1</v>
      </c>
      <c r="AD242">
        <v>5.833333333333333</v>
      </c>
      <c r="AF242" t="s">
        <v>7949</v>
      </c>
      <c r="AI242">
        <v>0</v>
      </c>
      <c r="AJ242">
        <v>0</v>
      </c>
      <c r="AK242" t="s">
        <v>19832</v>
      </c>
      <c r="AL242" t="s">
        <v>19832</v>
      </c>
      <c r="AM242" t="s">
        <v>20019</v>
      </c>
    </row>
    <row r="243" spans="1:39" x14ac:dyDescent="0.25">
      <c r="A243" t="s">
        <v>8213</v>
      </c>
      <c r="B243" t="s">
        <v>12171</v>
      </c>
      <c r="C243" t="s">
        <v>4842</v>
      </c>
      <c r="D243">
        <v>971</v>
      </c>
      <c r="E243" t="s">
        <v>4845</v>
      </c>
      <c r="F243">
        <v>6.01</v>
      </c>
      <c r="K243" t="s">
        <v>6860</v>
      </c>
      <c r="L243" t="s">
        <v>6861</v>
      </c>
      <c r="M243" t="s">
        <v>14935</v>
      </c>
      <c r="N243">
        <v>9</v>
      </c>
      <c r="O243" t="s">
        <v>15256</v>
      </c>
      <c r="P243" t="s">
        <v>15866</v>
      </c>
      <c r="Q243">
        <v>4</v>
      </c>
      <c r="R243">
        <v>1</v>
      </c>
      <c r="S243">
        <v>5.17</v>
      </c>
      <c r="T243">
        <v>5.21</v>
      </c>
      <c r="U243">
        <v>371.94</v>
      </c>
      <c r="V243">
        <v>51.27</v>
      </c>
      <c r="W243">
        <v>5.0199999999999996</v>
      </c>
      <c r="Y243">
        <v>6.39</v>
      </c>
      <c r="Z243">
        <v>2</v>
      </c>
      <c r="AA243" t="s">
        <v>4250</v>
      </c>
      <c r="AB243">
        <v>1</v>
      </c>
      <c r="AC243">
        <v>1</v>
      </c>
      <c r="AD243">
        <v>3.7480476190476191</v>
      </c>
      <c r="AF243" t="s">
        <v>7949</v>
      </c>
      <c r="AI243">
        <v>0</v>
      </c>
      <c r="AJ243">
        <v>0</v>
      </c>
      <c r="AK243" t="s">
        <v>19832</v>
      </c>
      <c r="AL243" t="s">
        <v>19832</v>
      </c>
      <c r="AM243" t="s">
        <v>20019</v>
      </c>
    </row>
    <row r="244" spans="1:39" x14ac:dyDescent="0.25">
      <c r="A244" t="s">
        <v>8214</v>
      </c>
      <c r="B244" t="s">
        <v>4841</v>
      </c>
      <c r="C244" t="s">
        <v>4842</v>
      </c>
      <c r="D244">
        <v>2.0000000000000001E-4</v>
      </c>
      <c r="E244" t="s">
        <v>4845</v>
      </c>
      <c r="F244">
        <v>12.698970004336021</v>
      </c>
      <c r="I244" t="s">
        <v>12172</v>
      </c>
      <c r="J244" t="s">
        <v>14931</v>
      </c>
      <c r="K244" t="s">
        <v>6860</v>
      </c>
      <c r="L244" t="s">
        <v>6861</v>
      </c>
      <c r="M244" t="s">
        <v>14949</v>
      </c>
      <c r="N244">
        <v>8</v>
      </c>
      <c r="O244" t="s">
        <v>15270</v>
      </c>
      <c r="P244" t="s">
        <v>15867</v>
      </c>
      <c r="Q244">
        <v>7</v>
      </c>
      <c r="R244">
        <v>2</v>
      </c>
      <c r="S244">
        <v>-3.26</v>
      </c>
      <c r="T244">
        <v>-3.25</v>
      </c>
      <c r="U244">
        <v>429.48</v>
      </c>
      <c r="V244">
        <v>138.30000000000001</v>
      </c>
      <c r="W244">
        <v>2.12</v>
      </c>
      <c r="X244">
        <v>9.91</v>
      </c>
      <c r="Y244">
        <v>4.32</v>
      </c>
      <c r="Z244">
        <v>2</v>
      </c>
      <c r="AA244" t="s">
        <v>4250</v>
      </c>
      <c r="AB244">
        <v>0</v>
      </c>
      <c r="AC244">
        <v>3</v>
      </c>
      <c r="AD244">
        <v>4.0037142857142856</v>
      </c>
      <c r="AF244" t="s">
        <v>7949</v>
      </c>
      <c r="AI244">
        <v>0</v>
      </c>
      <c r="AJ244">
        <v>0</v>
      </c>
      <c r="AM244" t="s">
        <v>20019</v>
      </c>
    </row>
    <row r="245" spans="1:39" x14ac:dyDescent="0.25">
      <c r="A245" t="s">
        <v>8215</v>
      </c>
      <c r="B245" t="s">
        <v>4841</v>
      </c>
      <c r="C245" t="s">
        <v>4842</v>
      </c>
      <c r="D245">
        <v>8.9999999999999998E-4</v>
      </c>
      <c r="E245" t="s">
        <v>4845</v>
      </c>
      <c r="F245">
        <v>12.045757490560669</v>
      </c>
      <c r="I245" t="s">
        <v>12173</v>
      </c>
      <c r="J245" t="s">
        <v>14931</v>
      </c>
      <c r="K245" t="s">
        <v>6860</v>
      </c>
      <c r="L245" t="s">
        <v>6861</v>
      </c>
      <c r="M245" t="s">
        <v>14949</v>
      </c>
      <c r="N245">
        <v>8</v>
      </c>
      <c r="O245" t="s">
        <v>15270</v>
      </c>
      <c r="P245" t="s">
        <v>15868</v>
      </c>
      <c r="Q245">
        <v>6</v>
      </c>
      <c r="R245">
        <v>2</v>
      </c>
      <c r="S245">
        <v>-2.0299999999999998</v>
      </c>
      <c r="T245">
        <v>-2.0299999999999998</v>
      </c>
      <c r="U245">
        <v>438.91</v>
      </c>
      <c r="V245">
        <v>114.51</v>
      </c>
      <c r="W245">
        <v>2.91</v>
      </c>
      <c r="X245">
        <v>10.02</v>
      </c>
      <c r="Y245">
        <v>4.32</v>
      </c>
      <c r="Z245">
        <v>2</v>
      </c>
      <c r="AA245" t="s">
        <v>4250</v>
      </c>
      <c r="AB245">
        <v>0</v>
      </c>
      <c r="AC245">
        <v>3</v>
      </c>
      <c r="AD245">
        <v>4.1193571428571421</v>
      </c>
      <c r="AF245" t="s">
        <v>7949</v>
      </c>
      <c r="AI245">
        <v>0</v>
      </c>
      <c r="AJ245">
        <v>0</v>
      </c>
      <c r="AM245" t="s">
        <v>20019</v>
      </c>
    </row>
    <row r="246" spans="1:39" x14ac:dyDescent="0.25">
      <c r="A246" t="s">
        <v>8216</v>
      </c>
      <c r="B246" t="s">
        <v>4841</v>
      </c>
      <c r="C246" t="s">
        <v>4842</v>
      </c>
      <c r="D246">
        <v>8.9999999999999998E-4</v>
      </c>
      <c r="E246" t="s">
        <v>4845</v>
      </c>
      <c r="F246">
        <v>12.045757490560669</v>
      </c>
      <c r="I246" t="s">
        <v>12174</v>
      </c>
      <c r="J246" t="s">
        <v>14931</v>
      </c>
      <c r="K246" t="s">
        <v>6860</v>
      </c>
      <c r="L246" t="s">
        <v>6861</v>
      </c>
      <c r="M246" t="s">
        <v>14949</v>
      </c>
      <c r="N246">
        <v>8</v>
      </c>
      <c r="O246" t="s">
        <v>15270</v>
      </c>
      <c r="P246" t="s">
        <v>15869</v>
      </c>
      <c r="Q246">
        <v>8</v>
      </c>
      <c r="R246">
        <v>2</v>
      </c>
      <c r="S246">
        <v>-2.33</v>
      </c>
      <c r="T246">
        <v>-2.3199999999999998</v>
      </c>
      <c r="U246">
        <v>435.48</v>
      </c>
      <c r="V246">
        <v>136.63</v>
      </c>
      <c r="W246">
        <v>1.66</v>
      </c>
      <c r="X246">
        <v>8.8800000000000008</v>
      </c>
      <c r="Y246">
        <v>4.3099999999999996</v>
      </c>
      <c r="Z246">
        <v>2</v>
      </c>
      <c r="AA246" t="s">
        <v>4250</v>
      </c>
      <c r="AB246">
        <v>0</v>
      </c>
      <c r="AC246">
        <v>4</v>
      </c>
      <c r="AD246">
        <v>3.9608571428571429</v>
      </c>
      <c r="AF246" t="s">
        <v>7949</v>
      </c>
      <c r="AI246">
        <v>0</v>
      </c>
      <c r="AJ246">
        <v>0</v>
      </c>
      <c r="AM246" t="s">
        <v>20019</v>
      </c>
    </row>
    <row r="247" spans="1:39" x14ac:dyDescent="0.25">
      <c r="A247" t="s">
        <v>8217</v>
      </c>
      <c r="B247" t="s">
        <v>4841</v>
      </c>
      <c r="C247" t="s">
        <v>4842</v>
      </c>
      <c r="D247">
        <v>1E-3</v>
      </c>
      <c r="E247" t="s">
        <v>4845</v>
      </c>
      <c r="F247">
        <v>12</v>
      </c>
      <c r="I247" t="s">
        <v>12175</v>
      </c>
      <c r="J247" t="s">
        <v>14931</v>
      </c>
      <c r="K247" t="s">
        <v>6860</v>
      </c>
      <c r="L247" t="s">
        <v>6861</v>
      </c>
      <c r="M247" t="s">
        <v>14949</v>
      </c>
      <c r="N247">
        <v>8</v>
      </c>
      <c r="O247" t="s">
        <v>15270</v>
      </c>
      <c r="P247" t="s">
        <v>15870</v>
      </c>
      <c r="Q247">
        <v>7</v>
      </c>
      <c r="R247">
        <v>2</v>
      </c>
      <c r="S247">
        <v>-2.72</v>
      </c>
      <c r="T247">
        <v>-2.72</v>
      </c>
      <c r="U247">
        <v>455.52</v>
      </c>
      <c r="V247">
        <v>138.30000000000001</v>
      </c>
      <c r="W247">
        <v>2.66</v>
      </c>
      <c r="X247">
        <v>9.9</v>
      </c>
      <c r="Y247">
        <v>4.3499999999999996</v>
      </c>
      <c r="Z247">
        <v>2</v>
      </c>
      <c r="AA247" t="s">
        <v>4250</v>
      </c>
      <c r="AB247">
        <v>0</v>
      </c>
      <c r="AC247">
        <v>3</v>
      </c>
      <c r="AD247">
        <v>3.8177142857142861</v>
      </c>
      <c r="AF247" t="s">
        <v>7949</v>
      </c>
      <c r="AI247">
        <v>0</v>
      </c>
      <c r="AJ247">
        <v>0</v>
      </c>
      <c r="AM247" t="s">
        <v>20019</v>
      </c>
    </row>
    <row r="248" spans="1:39" x14ac:dyDescent="0.25">
      <c r="A248" t="s">
        <v>8218</v>
      </c>
      <c r="B248" t="s">
        <v>4841</v>
      </c>
      <c r="C248" t="s">
        <v>4842</v>
      </c>
      <c r="D248">
        <v>1.8E-3</v>
      </c>
      <c r="E248" t="s">
        <v>4845</v>
      </c>
      <c r="F248">
        <v>11.74472749489669</v>
      </c>
      <c r="I248" t="s">
        <v>12176</v>
      </c>
      <c r="J248" t="s">
        <v>14931</v>
      </c>
      <c r="K248" t="s">
        <v>6860</v>
      </c>
      <c r="L248" t="s">
        <v>6861</v>
      </c>
      <c r="M248" t="s">
        <v>14949</v>
      </c>
      <c r="N248">
        <v>8</v>
      </c>
      <c r="O248" t="s">
        <v>15270</v>
      </c>
      <c r="P248" t="s">
        <v>15871</v>
      </c>
      <c r="Q248">
        <v>7</v>
      </c>
      <c r="R248">
        <v>2</v>
      </c>
      <c r="S248">
        <v>-3.15</v>
      </c>
      <c r="T248">
        <v>-3.14</v>
      </c>
      <c r="U248">
        <v>455.46</v>
      </c>
      <c r="V248">
        <v>127.4</v>
      </c>
      <c r="W248">
        <v>2.58</v>
      </c>
      <c r="X248">
        <v>8.94</v>
      </c>
      <c r="Y248">
        <v>4.3099999999999996</v>
      </c>
      <c r="Z248">
        <v>2</v>
      </c>
      <c r="AA248" t="s">
        <v>4250</v>
      </c>
      <c r="AB248">
        <v>0</v>
      </c>
      <c r="AC248">
        <v>4</v>
      </c>
      <c r="AD248">
        <v>3.8181428571428571</v>
      </c>
      <c r="AF248" t="s">
        <v>7949</v>
      </c>
      <c r="AI248">
        <v>0</v>
      </c>
      <c r="AJ248">
        <v>0</v>
      </c>
      <c r="AM248" t="s">
        <v>20019</v>
      </c>
    </row>
    <row r="249" spans="1:39" x14ac:dyDescent="0.25">
      <c r="A249" t="s">
        <v>8219</v>
      </c>
      <c r="B249" t="s">
        <v>4841</v>
      </c>
      <c r="C249" t="s">
        <v>4842</v>
      </c>
      <c r="D249">
        <v>5.7000000000000002E-3</v>
      </c>
      <c r="E249" t="s">
        <v>4845</v>
      </c>
      <c r="F249">
        <v>11.24412514432751</v>
      </c>
      <c r="I249" t="s">
        <v>12177</v>
      </c>
      <c r="J249" t="s">
        <v>14931</v>
      </c>
      <c r="K249" t="s">
        <v>6860</v>
      </c>
      <c r="L249" t="s">
        <v>6861</v>
      </c>
      <c r="M249" t="s">
        <v>14949</v>
      </c>
      <c r="N249">
        <v>8</v>
      </c>
      <c r="O249" t="s">
        <v>15270</v>
      </c>
      <c r="P249" t="s">
        <v>15872</v>
      </c>
      <c r="Q249">
        <v>7</v>
      </c>
      <c r="R249">
        <v>2</v>
      </c>
      <c r="S249">
        <v>-3.29</v>
      </c>
      <c r="T249">
        <v>-3.29</v>
      </c>
      <c r="U249">
        <v>442.42</v>
      </c>
      <c r="V249">
        <v>123.74</v>
      </c>
      <c r="W249">
        <v>2.08</v>
      </c>
      <c r="X249">
        <v>10.119999999999999</v>
      </c>
      <c r="Y249">
        <v>4.24</v>
      </c>
      <c r="Z249">
        <v>2</v>
      </c>
      <c r="AA249" t="s">
        <v>4250</v>
      </c>
      <c r="AB249">
        <v>0</v>
      </c>
      <c r="AC249">
        <v>5</v>
      </c>
      <c r="AD249">
        <v>3.911285714285714</v>
      </c>
      <c r="AF249" t="s">
        <v>7949</v>
      </c>
      <c r="AI249">
        <v>0</v>
      </c>
      <c r="AJ249">
        <v>0</v>
      </c>
      <c r="AM249" t="s">
        <v>20019</v>
      </c>
    </row>
    <row r="250" spans="1:39" x14ac:dyDescent="0.25">
      <c r="A250" t="s">
        <v>8220</v>
      </c>
      <c r="B250" t="s">
        <v>4841</v>
      </c>
      <c r="C250" t="s">
        <v>4842</v>
      </c>
      <c r="D250">
        <v>6.0000000000000001E-3</v>
      </c>
      <c r="E250" t="s">
        <v>4845</v>
      </c>
      <c r="F250">
        <v>11.22184874961636</v>
      </c>
      <c r="J250" t="s">
        <v>14931</v>
      </c>
      <c r="K250" t="s">
        <v>6860</v>
      </c>
      <c r="L250" t="s">
        <v>6861</v>
      </c>
      <c r="M250" t="s">
        <v>14950</v>
      </c>
      <c r="N250">
        <v>9</v>
      </c>
      <c r="O250" t="s">
        <v>15271</v>
      </c>
      <c r="P250" t="s">
        <v>15873</v>
      </c>
      <c r="Q250">
        <v>5</v>
      </c>
      <c r="R250">
        <v>2</v>
      </c>
      <c r="S250">
        <v>2.73</v>
      </c>
      <c r="T250">
        <v>2.73</v>
      </c>
      <c r="U250">
        <v>427.41</v>
      </c>
      <c r="V250">
        <v>59.64</v>
      </c>
      <c r="W250">
        <v>3.25</v>
      </c>
      <c r="Y250">
        <v>4.26</v>
      </c>
      <c r="Z250">
        <v>1</v>
      </c>
      <c r="AA250" t="s">
        <v>4250</v>
      </c>
      <c r="AB250">
        <v>0</v>
      </c>
      <c r="AC250">
        <v>5</v>
      </c>
      <c r="AD250">
        <v>4.6534999999999993</v>
      </c>
      <c r="AF250" t="s">
        <v>7949</v>
      </c>
      <c r="AI250">
        <v>0</v>
      </c>
      <c r="AJ250">
        <v>0</v>
      </c>
      <c r="AK250" t="s">
        <v>19839</v>
      </c>
      <c r="AL250" t="s">
        <v>19839</v>
      </c>
      <c r="AM250" t="s">
        <v>20019</v>
      </c>
    </row>
    <row r="251" spans="1:39" x14ac:dyDescent="0.25">
      <c r="A251" t="s">
        <v>8221</v>
      </c>
      <c r="B251" t="s">
        <v>4841</v>
      </c>
      <c r="C251" t="s">
        <v>4842</v>
      </c>
      <c r="D251">
        <v>6.1000000000000004E-3</v>
      </c>
      <c r="E251" t="s">
        <v>4845</v>
      </c>
      <c r="F251">
        <v>11.214670164989229</v>
      </c>
      <c r="I251" t="s">
        <v>12178</v>
      </c>
      <c r="J251" t="s">
        <v>14931</v>
      </c>
      <c r="K251" t="s">
        <v>6860</v>
      </c>
      <c r="L251" t="s">
        <v>6861</v>
      </c>
      <c r="M251" t="s">
        <v>14949</v>
      </c>
      <c r="N251">
        <v>8</v>
      </c>
      <c r="O251" t="s">
        <v>15270</v>
      </c>
      <c r="P251" t="s">
        <v>15874</v>
      </c>
      <c r="Q251">
        <v>6</v>
      </c>
      <c r="R251">
        <v>2</v>
      </c>
      <c r="S251">
        <v>-2.95</v>
      </c>
      <c r="T251">
        <v>-2.94</v>
      </c>
      <c r="U251">
        <v>410.86</v>
      </c>
      <c r="V251">
        <v>114.51</v>
      </c>
      <c r="W251">
        <v>2.13</v>
      </c>
      <c r="X251">
        <v>10.02</v>
      </c>
      <c r="Y251">
        <v>4.24</v>
      </c>
      <c r="Z251">
        <v>2</v>
      </c>
      <c r="AA251" t="s">
        <v>4250</v>
      </c>
      <c r="AB251">
        <v>0</v>
      </c>
      <c r="AC251">
        <v>3</v>
      </c>
      <c r="AD251">
        <v>4.3197142857142854</v>
      </c>
      <c r="AF251" t="s">
        <v>7949</v>
      </c>
      <c r="AI251">
        <v>0</v>
      </c>
      <c r="AJ251">
        <v>0</v>
      </c>
      <c r="AM251" t="s">
        <v>20019</v>
      </c>
    </row>
    <row r="252" spans="1:39" x14ac:dyDescent="0.25">
      <c r="A252" t="s">
        <v>8222</v>
      </c>
      <c r="B252" t="s">
        <v>4841</v>
      </c>
      <c r="C252" t="s">
        <v>4842</v>
      </c>
      <c r="D252">
        <v>8.2000000000000007E-3</v>
      </c>
      <c r="E252" t="s">
        <v>4845</v>
      </c>
      <c r="F252">
        <v>11.08618614761628</v>
      </c>
      <c r="I252" t="s">
        <v>12179</v>
      </c>
      <c r="J252" t="s">
        <v>14931</v>
      </c>
      <c r="K252" t="s">
        <v>6860</v>
      </c>
      <c r="L252" t="s">
        <v>6861</v>
      </c>
      <c r="M252" t="s">
        <v>14949</v>
      </c>
      <c r="N252">
        <v>8</v>
      </c>
      <c r="O252" t="s">
        <v>15270</v>
      </c>
      <c r="P252" t="s">
        <v>15875</v>
      </c>
      <c r="Q252">
        <v>7</v>
      </c>
      <c r="R252">
        <v>2</v>
      </c>
      <c r="S252">
        <v>-4.17</v>
      </c>
      <c r="T252">
        <v>-4.17</v>
      </c>
      <c r="U252">
        <v>401.42</v>
      </c>
      <c r="V252">
        <v>138.30000000000001</v>
      </c>
      <c r="W252">
        <v>1.35</v>
      </c>
      <c r="X252">
        <v>9.91</v>
      </c>
      <c r="Y252">
        <v>4.24</v>
      </c>
      <c r="Z252">
        <v>2</v>
      </c>
      <c r="AA252" t="s">
        <v>4250</v>
      </c>
      <c r="AB252">
        <v>0</v>
      </c>
      <c r="AC252">
        <v>3</v>
      </c>
      <c r="AD252">
        <v>4.2041428571428572</v>
      </c>
      <c r="AF252" t="s">
        <v>7949</v>
      </c>
      <c r="AI252">
        <v>0</v>
      </c>
      <c r="AJ252">
        <v>0</v>
      </c>
      <c r="AM252" t="s">
        <v>20019</v>
      </c>
    </row>
    <row r="253" spans="1:39" x14ac:dyDescent="0.25">
      <c r="A253" t="s">
        <v>8223</v>
      </c>
      <c r="B253" t="s">
        <v>4841</v>
      </c>
      <c r="C253" t="s">
        <v>4842</v>
      </c>
      <c r="D253">
        <v>1.0999999999999999E-2</v>
      </c>
      <c r="E253" t="s">
        <v>4845</v>
      </c>
      <c r="F253">
        <v>10.96</v>
      </c>
      <c r="I253" t="s">
        <v>12180</v>
      </c>
      <c r="K253" t="s">
        <v>6860</v>
      </c>
      <c r="L253" t="s">
        <v>6861</v>
      </c>
      <c r="M253" t="s">
        <v>14949</v>
      </c>
      <c r="N253">
        <v>8</v>
      </c>
      <c r="O253" t="s">
        <v>15270</v>
      </c>
      <c r="P253" t="s">
        <v>15876</v>
      </c>
      <c r="Q253">
        <v>6</v>
      </c>
      <c r="R253">
        <v>2</v>
      </c>
      <c r="S253">
        <v>-1.05</v>
      </c>
      <c r="T253">
        <v>-0.99</v>
      </c>
      <c r="U253">
        <v>369.43</v>
      </c>
      <c r="V253">
        <v>104.16</v>
      </c>
      <c r="W253">
        <v>2.66</v>
      </c>
      <c r="X253">
        <v>9.98</v>
      </c>
      <c r="Y253">
        <v>6.49</v>
      </c>
      <c r="Z253">
        <v>2</v>
      </c>
      <c r="AA253" t="s">
        <v>4250</v>
      </c>
      <c r="AB253">
        <v>0</v>
      </c>
      <c r="AC253">
        <v>3</v>
      </c>
      <c r="AD253">
        <v>4.960642857142858</v>
      </c>
      <c r="AF253" t="s">
        <v>7949</v>
      </c>
      <c r="AI253">
        <v>0</v>
      </c>
      <c r="AJ253">
        <v>0</v>
      </c>
      <c r="AM253" t="s">
        <v>20019</v>
      </c>
    </row>
    <row r="254" spans="1:39" x14ac:dyDescent="0.25">
      <c r="A254" t="s">
        <v>8224</v>
      </c>
      <c r="B254" t="s">
        <v>4841</v>
      </c>
      <c r="C254" t="s">
        <v>4842</v>
      </c>
      <c r="D254">
        <v>2.4E-2</v>
      </c>
      <c r="E254" t="s">
        <v>4845</v>
      </c>
      <c r="F254">
        <v>10.62</v>
      </c>
      <c r="K254" t="s">
        <v>6860</v>
      </c>
      <c r="L254" t="s">
        <v>6861</v>
      </c>
      <c r="M254" t="s">
        <v>14950</v>
      </c>
      <c r="N254">
        <v>9</v>
      </c>
      <c r="O254" t="s">
        <v>15271</v>
      </c>
      <c r="P254" t="s">
        <v>15877</v>
      </c>
      <c r="Q254">
        <v>4</v>
      </c>
      <c r="R254">
        <v>2</v>
      </c>
      <c r="S254">
        <v>3.71</v>
      </c>
      <c r="T254">
        <v>3.71</v>
      </c>
      <c r="U254">
        <v>393.43</v>
      </c>
      <c r="V254">
        <v>50.41</v>
      </c>
      <c r="W254">
        <v>4.2</v>
      </c>
      <c r="Y254">
        <v>5.72</v>
      </c>
      <c r="Z254">
        <v>1</v>
      </c>
      <c r="AA254" t="s">
        <v>4250</v>
      </c>
      <c r="AB254">
        <v>0</v>
      </c>
      <c r="AC254">
        <v>4</v>
      </c>
      <c r="AD254">
        <v>4.0512142857142859</v>
      </c>
      <c r="AF254" t="s">
        <v>7949</v>
      </c>
      <c r="AI254">
        <v>0</v>
      </c>
      <c r="AJ254">
        <v>0</v>
      </c>
      <c r="AK254" t="s">
        <v>19839</v>
      </c>
      <c r="AL254" t="s">
        <v>19839</v>
      </c>
      <c r="AM254" t="s">
        <v>20019</v>
      </c>
    </row>
    <row r="255" spans="1:39" x14ac:dyDescent="0.25">
      <c r="A255" t="s">
        <v>8225</v>
      </c>
      <c r="B255" t="s">
        <v>4841</v>
      </c>
      <c r="C255" t="s">
        <v>4842</v>
      </c>
      <c r="D255">
        <v>3.1E-2</v>
      </c>
      <c r="E255" t="s">
        <v>4845</v>
      </c>
      <c r="F255">
        <v>10.51</v>
      </c>
      <c r="K255" t="s">
        <v>6860</v>
      </c>
      <c r="L255" t="s">
        <v>6861</v>
      </c>
      <c r="M255" t="s">
        <v>14951</v>
      </c>
      <c r="N255">
        <v>9</v>
      </c>
      <c r="O255" t="s">
        <v>15272</v>
      </c>
      <c r="P255" t="s">
        <v>15878</v>
      </c>
      <c r="Q255">
        <v>4</v>
      </c>
      <c r="R255">
        <v>1</v>
      </c>
      <c r="S255">
        <v>4.3600000000000003</v>
      </c>
      <c r="T255">
        <v>4.37</v>
      </c>
      <c r="U255">
        <v>415.51</v>
      </c>
      <c r="V255">
        <v>60.5</v>
      </c>
      <c r="W255">
        <v>4.67</v>
      </c>
      <c r="Y255">
        <v>5.71</v>
      </c>
      <c r="Z255">
        <v>2</v>
      </c>
      <c r="AA255" t="s">
        <v>4250</v>
      </c>
      <c r="AB255">
        <v>0</v>
      </c>
      <c r="AC255">
        <v>2</v>
      </c>
      <c r="AD255">
        <v>3.7518333333333329</v>
      </c>
      <c r="AF255" t="s">
        <v>7949</v>
      </c>
      <c r="AI255">
        <v>0</v>
      </c>
      <c r="AJ255">
        <v>0</v>
      </c>
      <c r="AK255" t="s">
        <v>19840</v>
      </c>
      <c r="AL255" t="s">
        <v>19840</v>
      </c>
      <c r="AM255" t="s">
        <v>20019</v>
      </c>
    </row>
    <row r="256" spans="1:39" x14ac:dyDescent="0.25">
      <c r="A256" t="s">
        <v>8226</v>
      </c>
      <c r="B256" t="s">
        <v>4841</v>
      </c>
      <c r="C256" t="s">
        <v>4842</v>
      </c>
      <c r="D256">
        <v>0.1</v>
      </c>
      <c r="E256" t="s">
        <v>4845</v>
      </c>
      <c r="F256">
        <v>10</v>
      </c>
      <c r="I256" t="s">
        <v>12181</v>
      </c>
      <c r="K256" t="s">
        <v>6860</v>
      </c>
      <c r="L256" t="s">
        <v>6861</v>
      </c>
      <c r="M256" t="s">
        <v>14952</v>
      </c>
      <c r="N256">
        <v>9</v>
      </c>
      <c r="O256" t="s">
        <v>15273</v>
      </c>
      <c r="P256" t="s">
        <v>15879</v>
      </c>
      <c r="Q256">
        <v>7</v>
      </c>
      <c r="R256">
        <v>2</v>
      </c>
      <c r="S256">
        <v>3.59</v>
      </c>
      <c r="T256">
        <v>3.6</v>
      </c>
      <c r="U256">
        <v>429.43</v>
      </c>
      <c r="V256">
        <v>111.72</v>
      </c>
      <c r="W256">
        <v>2.56</v>
      </c>
      <c r="X256">
        <v>8.8000000000000007</v>
      </c>
      <c r="Y256">
        <v>4.12</v>
      </c>
      <c r="Z256">
        <v>2</v>
      </c>
      <c r="AA256" t="s">
        <v>4250</v>
      </c>
      <c r="AB256">
        <v>0</v>
      </c>
      <c r="AC256">
        <v>5</v>
      </c>
      <c r="AD256">
        <v>3.1850714285714292</v>
      </c>
      <c r="AF256" t="s">
        <v>7949</v>
      </c>
      <c r="AI256">
        <v>0</v>
      </c>
      <c r="AJ256">
        <v>0</v>
      </c>
      <c r="AM256" t="s">
        <v>20019</v>
      </c>
    </row>
    <row r="257" spans="1:39" x14ac:dyDescent="0.25">
      <c r="A257" t="s">
        <v>8227</v>
      </c>
      <c r="B257" t="s">
        <v>4841</v>
      </c>
      <c r="C257" t="s">
        <v>4842</v>
      </c>
      <c r="D257">
        <v>0.15</v>
      </c>
      <c r="E257" t="s">
        <v>4845</v>
      </c>
      <c r="F257">
        <v>9.82</v>
      </c>
      <c r="K257" t="s">
        <v>6860</v>
      </c>
      <c r="L257" t="s">
        <v>6861</v>
      </c>
      <c r="M257" t="s">
        <v>14953</v>
      </c>
      <c r="N257">
        <v>9</v>
      </c>
      <c r="O257" t="s">
        <v>15274</v>
      </c>
      <c r="P257" t="s">
        <v>15880</v>
      </c>
      <c r="Q257">
        <v>6</v>
      </c>
      <c r="R257">
        <v>2</v>
      </c>
      <c r="S257">
        <v>3.67</v>
      </c>
      <c r="T257">
        <v>3.67</v>
      </c>
      <c r="U257">
        <v>515.98</v>
      </c>
      <c r="V257">
        <v>102.37</v>
      </c>
      <c r="W257">
        <v>4.63</v>
      </c>
      <c r="X257">
        <v>11.05</v>
      </c>
      <c r="Y257">
        <v>3.78</v>
      </c>
      <c r="Z257">
        <v>4</v>
      </c>
      <c r="AA257" t="s">
        <v>4250</v>
      </c>
      <c r="AB257">
        <v>1</v>
      </c>
      <c r="AC257">
        <v>5</v>
      </c>
      <c r="AD257">
        <v>2.917666666666666</v>
      </c>
      <c r="AF257" t="s">
        <v>7949</v>
      </c>
      <c r="AI257">
        <v>0</v>
      </c>
      <c r="AJ257">
        <v>0</v>
      </c>
      <c r="AK257" t="s">
        <v>19841</v>
      </c>
      <c r="AL257" t="s">
        <v>19841</v>
      </c>
      <c r="AM257" t="s">
        <v>20019</v>
      </c>
    </row>
    <row r="258" spans="1:39" x14ac:dyDescent="0.25">
      <c r="A258" t="s">
        <v>8228</v>
      </c>
      <c r="B258" t="s">
        <v>4841</v>
      </c>
      <c r="C258" t="s">
        <v>4842</v>
      </c>
      <c r="D258">
        <v>0.15</v>
      </c>
      <c r="E258" t="s">
        <v>4845</v>
      </c>
      <c r="F258">
        <v>9.82</v>
      </c>
      <c r="K258" t="s">
        <v>6860</v>
      </c>
      <c r="L258" t="s">
        <v>6861</v>
      </c>
      <c r="M258" t="s">
        <v>14954</v>
      </c>
      <c r="N258">
        <v>9</v>
      </c>
      <c r="O258" t="s">
        <v>15275</v>
      </c>
      <c r="P258" t="s">
        <v>15881</v>
      </c>
      <c r="Q258">
        <v>7</v>
      </c>
      <c r="R258">
        <v>4</v>
      </c>
      <c r="S258">
        <v>4.9000000000000004</v>
      </c>
      <c r="T258">
        <v>5.72</v>
      </c>
      <c r="U258">
        <v>648.83000000000004</v>
      </c>
      <c r="V258">
        <v>137.07</v>
      </c>
      <c r="W258">
        <v>3.9</v>
      </c>
      <c r="X258">
        <v>13.25</v>
      </c>
      <c r="Y258">
        <v>7.98</v>
      </c>
      <c r="Z258">
        <v>3</v>
      </c>
      <c r="AA258" t="s">
        <v>4250</v>
      </c>
      <c r="AB258">
        <v>1</v>
      </c>
      <c r="AC258">
        <v>9</v>
      </c>
      <c r="AD258">
        <v>1</v>
      </c>
      <c r="AF258" t="s">
        <v>7949</v>
      </c>
      <c r="AI258">
        <v>0</v>
      </c>
      <c r="AJ258">
        <v>0</v>
      </c>
      <c r="AK258" t="s">
        <v>19842</v>
      </c>
      <c r="AL258" t="s">
        <v>19842</v>
      </c>
      <c r="AM258" t="s">
        <v>20019</v>
      </c>
    </row>
    <row r="259" spans="1:39" x14ac:dyDescent="0.25">
      <c r="A259" t="s">
        <v>8229</v>
      </c>
      <c r="B259" t="s">
        <v>4841</v>
      </c>
      <c r="C259" t="s">
        <v>4842</v>
      </c>
      <c r="D259">
        <v>0.16</v>
      </c>
      <c r="E259" t="s">
        <v>4845</v>
      </c>
      <c r="F259">
        <v>9.8000000000000007</v>
      </c>
      <c r="K259" t="s">
        <v>6860</v>
      </c>
      <c r="L259" t="s">
        <v>6861</v>
      </c>
      <c r="M259" t="s">
        <v>14953</v>
      </c>
      <c r="N259">
        <v>9</v>
      </c>
      <c r="O259" t="s">
        <v>15274</v>
      </c>
      <c r="P259" t="s">
        <v>15882</v>
      </c>
      <c r="Q259">
        <v>5</v>
      </c>
      <c r="R259">
        <v>1</v>
      </c>
      <c r="S259">
        <v>3.97</v>
      </c>
      <c r="T259">
        <v>3.97</v>
      </c>
      <c r="U259">
        <v>476.56</v>
      </c>
      <c r="V259">
        <v>73.27</v>
      </c>
      <c r="W259">
        <v>4.76</v>
      </c>
      <c r="Y259">
        <v>3.73</v>
      </c>
      <c r="Z259">
        <v>4</v>
      </c>
      <c r="AA259" t="s">
        <v>4250</v>
      </c>
      <c r="AB259">
        <v>0</v>
      </c>
      <c r="AC259">
        <v>4</v>
      </c>
      <c r="AD259">
        <v>3.530761904761905</v>
      </c>
      <c r="AF259" t="s">
        <v>7949</v>
      </c>
      <c r="AI259">
        <v>0</v>
      </c>
      <c r="AJ259">
        <v>0</v>
      </c>
      <c r="AK259" t="s">
        <v>19841</v>
      </c>
      <c r="AL259" t="s">
        <v>19841</v>
      </c>
      <c r="AM259" t="s">
        <v>20019</v>
      </c>
    </row>
    <row r="260" spans="1:39" x14ac:dyDescent="0.25">
      <c r="A260" t="s">
        <v>5724</v>
      </c>
      <c r="B260" t="s">
        <v>4841</v>
      </c>
      <c r="C260" t="s">
        <v>4842</v>
      </c>
      <c r="D260">
        <v>0.16</v>
      </c>
      <c r="E260" t="s">
        <v>4845</v>
      </c>
      <c r="F260">
        <v>9.8000000000000007</v>
      </c>
      <c r="I260" t="s">
        <v>12182</v>
      </c>
      <c r="K260" t="s">
        <v>6860</v>
      </c>
      <c r="L260" t="s">
        <v>6861</v>
      </c>
      <c r="M260" t="s">
        <v>14955</v>
      </c>
      <c r="N260">
        <v>8</v>
      </c>
      <c r="O260" t="s">
        <v>15276</v>
      </c>
      <c r="P260" t="s">
        <v>7450</v>
      </c>
      <c r="Q260">
        <v>6</v>
      </c>
      <c r="R260">
        <v>2</v>
      </c>
      <c r="S260">
        <v>3.68</v>
      </c>
      <c r="T260">
        <v>3.75</v>
      </c>
      <c r="U260">
        <v>412.88</v>
      </c>
      <c r="V260">
        <v>98.83</v>
      </c>
      <c r="W260">
        <v>3.48</v>
      </c>
      <c r="X260">
        <v>10.67</v>
      </c>
      <c r="Y260">
        <v>6.58</v>
      </c>
      <c r="Z260">
        <v>2</v>
      </c>
      <c r="AA260" t="s">
        <v>4250</v>
      </c>
      <c r="AB260">
        <v>0</v>
      </c>
      <c r="AC260">
        <v>2</v>
      </c>
      <c r="AD260">
        <v>3.6129523809523811</v>
      </c>
      <c r="AF260" t="s">
        <v>7949</v>
      </c>
      <c r="AI260">
        <v>0</v>
      </c>
      <c r="AJ260">
        <v>0</v>
      </c>
      <c r="AM260" t="s">
        <v>20019</v>
      </c>
    </row>
    <row r="261" spans="1:39" x14ac:dyDescent="0.25">
      <c r="A261" t="s">
        <v>8229</v>
      </c>
      <c r="B261" t="s">
        <v>4841</v>
      </c>
      <c r="C261" t="s">
        <v>4842</v>
      </c>
      <c r="D261">
        <v>0.2</v>
      </c>
      <c r="E261" t="s">
        <v>4845</v>
      </c>
      <c r="F261">
        <v>9.6999999999999993</v>
      </c>
      <c r="K261" t="s">
        <v>6860</v>
      </c>
      <c r="M261" t="s">
        <v>14956</v>
      </c>
      <c r="N261">
        <v>8</v>
      </c>
      <c r="O261" t="s">
        <v>15277</v>
      </c>
      <c r="P261" t="s">
        <v>15882</v>
      </c>
      <c r="Q261">
        <v>5</v>
      </c>
      <c r="R261">
        <v>1</v>
      </c>
      <c r="S261">
        <v>3.97</v>
      </c>
      <c r="T261">
        <v>3.97</v>
      </c>
      <c r="U261">
        <v>476.56</v>
      </c>
      <c r="V261">
        <v>73.27</v>
      </c>
      <c r="W261">
        <v>4.76</v>
      </c>
      <c r="Y261">
        <v>3.73</v>
      </c>
      <c r="Z261">
        <v>4</v>
      </c>
      <c r="AA261" t="s">
        <v>4250</v>
      </c>
      <c r="AB261">
        <v>0</v>
      </c>
      <c r="AC261">
        <v>4</v>
      </c>
      <c r="AD261">
        <v>3.530761904761905</v>
      </c>
      <c r="AF261" t="s">
        <v>7949</v>
      </c>
      <c r="AI261">
        <v>0</v>
      </c>
      <c r="AJ261">
        <v>0</v>
      </c>
      <c r="AK261" t="s">
        <v>19843</v>
      </c>
      <c r="AL261" t="s">
        <v>19843</v>
      </c>
      <c r="AM261" t="s">
        <v>20019</v>
      </c>
    </row>
    <row r="262" spans="1:39" x14ac:dyDescent="0.25">
      <c r="A262" t="s">
        <v>8230</v>
      </c>
      <c r="B262" t="s">
        <v>4841</v>
      </c>
      <c r="C262" t="s">
        <v>4842</v>
      </c>
      <c r="D262">
        <v>0.2</v>
      </c>
      <c r="E262" t="s">
        <v>4845</v>
      </c>
      <c r="F262">
        <v>9.6999999999999993</v>
      </c>
      <c r="K262" t="s">
        <v>6860</v>
      </c>
      <c r="L262" t="s">
        <v>6861</v>
      </c>
      <c r="M262" t="s">
        <v>14957</v>
      </c>
      <c r="N262">
        <v>9</v>
      </c>
      <c r="O262" t="s">
        <v>15278</v>
      </c>
      <c r="P262" t="s">
        <v>15883</v>
      </c>
      <c r="Q262">
        <v>7</v>
      </c>
      <c r="R262">
        <v>1</v>
      </c>
      <c r="S262">
        <v>1.78</v>
      </c>
      <c r="T262">
        <v>1.78</v>
      </c>
      <c r="U262">
        <v>448.43</v>
      </c>
      <c r="V262">
        <v>91.85</v>
      </c>
      <c r="W262">
        <v>4.2699999999999996</v>
      </c>
      <c r="Y262">
        <v>3.23</v>
      </c>
      <c r="Z262">
        <v>3</v>
      </c>
      <c r="AA262" t="s">
        <v>4250</v>
      </c>
      <c r="AB262">
        <v>0</v>
      </c>
      <c r="AC262">
        <v>2</v>
      </c>
      <c r="AD262">
        <v>5.1400238095238091</v>
      </c>
      <c r="AF262" t="s">
        <v>7949</v>
      </c>
      <c r="AI262">
        <v>0</v>
      </c>
      <c r="AJ262">
        <v>0</v>
      </c>
      <c r="AK262" t="s">
        <v>19844</v>
      </c>
      <c r="AL262" t="s">
        <v>19844</v>
      </c>
      <c r="AM262" t="s">
        <v>20019</v>
      </c>
    </row>
    <row r="263" spans="1:39" x14ac:dyDescent="0.25">
      <c r="A263" t="s">
        <v>8231</v>
      </c>
      <c r="B263" t="s">
        <v>4841</v>
      </c>
      <c r="C263" t="s">
        <v>4842</v>
      </c>
      <c r="D263">
        <v>0.2</v>
      </c>
      <c r="E263" t="s">
        <v>4845</v>
      </c>
      <c r="F263">
        <v>9.6999999999999993</v>
      </c>
      <c r="K263" t="s">
        <v>6860</v>
      </c>
      <c r="L263" t="s">
        <v>6861</v>
      </c>
      <c r="M263" t="s">
        <v>14957</v>
      </c>
      <c r="N263">
        <v>9</v>
      </c>
      <c r="O263" t="s">
        <v>15278</v>
      </c>
      <c r="P263" t="s">
        <v>15884</v>
      </c>
      <c r="Q263">
        <v>7</v>
      </c>
      <c r="R263">
        <v>1</v>
      </c>
      <c r="S263">
        <v>2.41</v>
      </c>
      <c r="T263">
        <v>2.41</v>
      </c>
      <c r="U263">
        <v>471.41</v>
      </c>
      <c r="V263">
        <v>85.86</v>
      </c>
      <c r="W263">
        <v>3.96</v>
      </c>
      <c r="Y263">
        <v>2.74</v>
      </c>
      <c r="Z263">
        <v>3</v>
      </c>
      <c r="AA263" t="s">
        <v>4250</v>
      </c>
      <c r="AB263">
        <v>0</v>
      </c>
      <c r="AC263">
        <v>2</v>
      </c>
      <c r="AD263">
        <v>4.8325476190476184</v>
      </c>
      <c r="AF263" t="s">
        <v>7949</v>
      </c>
      <c r="AI263">
        <v>0</v>
      </c>
      <c r="AJ263">
        <v>0</v>
      </c>
      <c r="AK263" t="s">
        <v>19844</v>
      </c>
      <c r="AL263" t="s">
        <v>19844</v>
      </c>
      <c r="AM263" t="s">
        <v>20019</v>
      </c>
    </row>
    <row r="264" spans="1:39" x14ac:dyDescent="0.25">
      <c r="A264" t="s">
        <v>8232</v>
      </c>
      <c r="B264" t="s">
        <v>4841</v>
      </c>
      <c r="C264" t="s">
        <v>4842</v>
      </c>
      <c r="D264">
        <v>0.2</v>
      </c>
      <c r="E264" t="s">
        <v>4845</v>
      </c>
      <c r="F264">
        <v>9.6999999999999993</v>
      </c>
      <c r="K264" t="s">
        <v>6860</v>
      </c>
      <c r="L264" t="s">
        <v>6861</v>
      </c>
      <c r="M264" t="s">
        <v>14957</v>
      </c>
      <c r="N264">
        <v>9</v>
      </c>
      <c r="O264" t="s">
        <v>15278</v>
      </c>
      <c r="P264" t="s">
        <v>15885</v>
      </c>
      <c r="Q264">
        <v>7</v>
      </c>
      <c r="R264">
        <v>1</v>
      </c>
      <c r="S264">
        <v>2.79</v>
      </c>
      <c r="T264">
        <v>2.79</v>
      </c>
      <c r="U264">
        <v>453.42</v>
      </c>
      <c r="V264">
        <v>85.86</v>
      </c>
      <c r="W264">
        <v>3.66</v>
      </c>
      <c r="Y264">
        <v>2.79</v>
      </c>
      <c r="Z264">
        <v>3</v>
      </c>
      <c r="AA264" t="s">
        <v>4250</v>
      </c>
      <c r="AB264">
        <v>0</v>
      </c>
      <c r="AC264">
        <v>2</v>
      </c>
      <c r="AD264">
        <v>4.7710476190476196</v>
      </c>
      <c r="AF264" t="s">
        <v>7949</v>
      </c>
      <c r="AI264">
        <v>0</v>
      </c>
      <c r="AJ264">
        <v>0</v>
      </c>
      <c r="AK264" t="s">
        <v>19844</v>
      </c>
      <c r="AL264" t="s">
        <v>19844</v>
      </c>
      <c r="AM264" t="s">
        <v>20019</v>
      </c>
    </row>
    <row r="265" spans="1:39" x14ac:dyDescent="0.25">
      <c r="A265" t="s">
        <v>8233</v>
      </c>
      <c r="B265" t="s">
        <v>4841</v>
      </c>
      <c r="C265" t="s">
        <v>4842</v>
      </c>
      <c r="D265">
        <v>0.2</v>
      </c>
      <c r="E265" t="s">
        <v>4845</v>
      </c>
      <c r="F265">
        <v>9.6999999999999993</v>
      </c>
      <c r="K265" t="s">
        <v>6860</v>
      </c>
      <c r="L265" t="s">
        <v>6861</v>
      </c>
      <c r="M265" t="s">
        <v>14958</v>
      </c>
      <c r="N265">
        <v>9</v>
      </c>
      <c r="O265" t="s">
        <v>15279</v>
      </c>
      <c r="P265" t="s">
        <v>15886</v>
      </c>
      <c r="Q265">
        <v>6</v>
      </c>
      <c r="R265">
        <v>1</v>
      </c>
      <c r="S265">
        <v>0.74</v>
      </c>
      <c r="T265">
        <v>0.74</v>
      </c>
      <c r="U265">
        <v>487.44</v>
      </c>
      <c r="V265">
        <v>93.7</v>
      </c>
      <c r="W265">
        <v>4.3600000000000003</v>
      </c>
      <c r="Y265">
        <v>1.98</v>
      </c>
      <c r="Z265">
        <v>4</v>
      </c>
      <c r="AA265" t="s">
        <v>4250</v>
      </c>
      <c r="AB265">
        <v>0</v>
      </c>
      <c r="AC265">
        <v>2</v>
      </c>
      <c r="AD265">
        <v>4.7997142857142858</v>
      </c>
      <c r="AF265" t="s">
        <v>7949</v>
      </c>
      <c r="AI265">
        <v>0</v>
      </c>
      <c r="AJ265">
        <v>0</v>
      </c>
      <c r="AK265" t="s">
        <v>7974</v>
      </c>
      <c r="AL265" t="s">
        <v>7974</v>
      </c>
      <c r="AM265" t="s">
        <v>20019</v>
      </c>
    </row>
    <row r="266" spans="1:39" x14ac:dyDescent="0.25">
      <c r="A266" t="s">
        <v>8234</v>
      </c>
      <c r="B266" t="s">
        <v>4841</v>
      </c>
      <c r="C266" t="s">
        <v>4842</v>
      </c>
      <c r="D266">
        <v>0.2</v>
      </c>
      <c r="E266" t="s">
        <v>4845</v>
      </c>
      <c r="F266">
        <v>9.6999999999999993</v>
      </c>
      <c r="K266" t="s">
        <v>6860</v>
      </c>
      <c r="L266" t="s">
        <v>6861</v>
      </c>
      <c r="M266" t="s">
        <v>14959</v>
      </c>
      <c r="N266">
        <v>9</v>
      </c>
      <c r="O266" t="s">
        <v>15280</v>
      </c>
      <c r="P266" t="s">
        <v>15887</v>
      </c>
      <c r="Q266">
        <v>5</v>
      </c>
      <c r="R266">
        <v>1</v>
      </c>
      <c r="S266">
        <v>4.38</v>
      </c>
      <c r="T266">
        <v>4.5199999999999996</v>
      </c>
      <c r="U266">
        <v>412.54</v>
      </c>
      <c r="V266">
        <v>72.86</v>
      </c>
      <c r="W266">
        <v>4.24</v>
      </c>
      <c r="Y266">
        <v>6.95</v>
      </c>
      <c r="Z266">
        <v>2</v>
      </c>
      <c r="AA266" t="s">
        <v>4250</v>
      </c>
      <c r="AB266">
        <v>0</v>
      </c>
      <c r="AC266">
        <v>2</v>
      </c>
      <c r="AD266">
        <v>3.6980476190476188</v>
      </c>
      <c r="AF266" t="s">
        <v>7949</v>
      </c>
      <c r="AI266">
        <v>0</v>
      </c>
      <c r="AJ266">
        <v>0</v>
      </c>
      <c r="AK266" t="s">
        <v>7974</v>
      </c>
      <c r="AL266" t="s">
        <v>7974</v>
      </c>
      <c r="AM266" t="s">
        <v>20019</v>
      </c>
    </row>
    <row r="267" spans="1:39" x14ac:dyDescent="0.25">
      <c r="A267" t="s">
        <v>8235</v>
      </c>
      <c r="B267" t="s">
        <v>4841</v>
      </c>
      <c r="C267" t="s">
        <v>4842</v>
      </c>
      <c r="D267">
        <v>0.2</v>
      </c>
      <c r="E267" t="s">
        <v>4845</v>
      </c>
      <c r="F267">
        <v>9.6999999999999993</v>
      </c>
      <c r="I267" t="s">
        <v>12183</v>
      </c>
      <c r="K267" t="s">
        <v>6860</v>
      </c>
      <c r="L267" t="s">
        <v>6861</v>
      </c>
      <c r="M267" t="s">
        <v>14960</v>
      </c>
      <c r="N267">
        <v>9</v>
      </c>
      <c r="O267" t="s">
        <v>15281</v>
      </c>
      <c r="P267" t="s">
        <v>15888</v>
      </c>
      <c r="Q267">
        <v>6</v>
      </c>
      <c r="R267">
        <v>1</v>
      </c>
      <c r="S267">
        <v>0.74</v>
      </c>
      <c r="T267">
        <v>0.74</v>
      </c>
      <c r="U267">
        <v>487.44</v>
      </c>
      <c r="V267">
        <v>93.7</v>
      </c>
      <c r="W267">
        <v>4.3600000000000003</v>
      </c>
      <c r="Y267">
        <v>1.98</v>
      </c>
      <c r="Z267">
        <v>4</v>
      </c>
      <c r="AA267" t="s">
        <v>4250</v>
      </c>
      <c r="AB267">
        <v>0</v>
      </c>
      <c r="AC267">
        <v>2</v>
      </c>
      <c r="AD267">
        <v>4.7997142857142858</v>
      </c>
      <c r="AF267" t="s">
        <v>7949</v>
      </c>
      <c r="AI267">
        <v>0</v>
      </c>
      <c r="AJ267">
        <v>0</v>
      </c>
      <c r="AM267" t="s">
        <v>20019</v>
      </c>
    </row>
    <row r="268" spans="1:39" x14ac:dyDescent="0.25">
      <c r="A268" t="s">
        <v>8236</v>
      </c>
      <c r="B268" t="s">
        <v>4841</v>
      </c>
      <c r="C268" t="s">
        <v>4842</v>
      </c>
      <c r="D268">
        <v>0.2</v>
      </c>
      <c r="E268" t="s">
        <v>4845</v>
      </c>
      <c r="F268">
        <v>9.6999999999999993</v>
      </c>
      <c r="K268" t="s">
        <v>6860</v>
      </c>
      <c r="L268" t="s">
        <v>6861</v>
      </c>
      <c r="M268" t="s">
        <v>14961</v>
      </c>
      <c r="N268">
        <v>9</v>
      </c>
      <c r="O268" t="s">
        <v>15282</v>
      </c>
      <c r="P268" t="s">
        <v>15889</v>
      </c>
      <c r="Q268">
        <v>8</v>
      </c>
      <c r="R268">
        <v>2</v>
      </c>
      <c r="T268">
        <v>3.19</v>
      </c>
      <c r="U268">
        <v>499.57</v>
      </c>
      <c r="V268">
        <v>135.16</v>
      </c>
      <c r="W268">
        <v>2.29</v>
      </c>
      <c r="Y268">
        <v>0</v>
      </c>
      <c r="Z268">
        <v>2</v>
      </c>
      <c r="AA268" t="s">
        <v>4250</v>
      </c>
      <c r="AB268">
        <v>0</v>
      </c>
      <c r="AC268">
        <v>5</v>
      </c>
      <c r="AI268">
        <v>0</v>
      </c>
      <c r="AJ268">
        <v>0</v>
      </c>
      <c r="AK268" t="s">
        <v>19845</v>
      </c>
      <c r="AL268" t="s">
        <v>19845</v>
      </c>
      <c r="AM268" t="s">
        <v>20019</v>
      </c>
    </row>
    <row r="269" spans="1:39" x14ac:dyDescent="0.25">
      <c r="A269" t="s">
        <v>8237</v>
      </c>
      <c r="B269" t="s">
        <v>4841</v>
      </c>
      <c r="C269" t="s">
        <v>4842</v>
      </c>
      <c r="D269">
        <v>0.28000000000000003</v>
      </c>
      <c r="E269" t="s">
        <v>4845</v>
      </c>
      <c r="F269">
        <v>9.5500000000000007</v>
      </c>
      <c r="K269" t="s">
        <v>6860</v>
      </c>
      <c r="M269" t="s">
        <v>14962</v>
      </c>
      <c r="N269">
        <v>8</v>
      </c>
      <c r="O269" t="s">
        <v>15283</v>
      </c>
      <c r="P269" t="s">
        <v>15890</v>
      </c>
      <c r="Q269">
        <v>5</v>
      </c>
      <c r="R269">
        <v>1</v>
      </c>
      <c r="S269">
        <v>4.32</v>
      </c>
      <c r="T269">
        <v>4.5199999999999996</v>
      </c>
      <c r="U269">
        <v>412.54</v>
      </c>
      <c r="V269">
        <v>72.86</v>
      </c>
      <c r="W269">
        <v>4.24</v>
      </c>
      <c r="Y269">
        <v>6.95</v>
      </c>
      <c r="Z269">
        <v>2</v>
      </c>
      <c r="AA269" t="s">
        <v>4250</v>
      </c>
      <c r="AB269">
        <v>0</v>
      </c>
      <c r="AC269">
        <v>2</v>
      </c>
      <c r="AD269">
        <v>3.6980476190476188</v>
      </c>
      <c r="AF269" t="s">
        <v>7949</v>
      </c>
      <c r="AI269">
        <v>0</v>
      </c>
      <c r="AJ269">
        <v>0</v>
      </c>
      <c r="AK269" t="s">
        <v>19846</v>
      </c>
      <c r="AL269" t="s">
        <v>19846</v>
      </c>
      <c r="AM269" t="s">
        <v>20019</v>
      </c>
    </row>
    <row r="270" spans="1:39" x14ac:dyDescent="0.25">
      <c r="A270" t="s">
        <v>8238</v>
      </c>
      <c r="B270" t="s">
        <v>4841</v>
      </c>
      <c r="C270" t="s">
        <v>4842</v>
      </c>
      <c r="D270">
        <v>0.3</v>
      </c>
      <c r="E270" t="s">
        <v>4845</v>
      </c>
      <c r="F270">
        <v>9.52</v>
      </c>
      <c r="K270" t="s">
        <v>6860</v>
      </c>
      <c r="L270" t="s">
        <v>6861</v>
      </c>
      <c r="M270" t="s">
        <v>14963</v>
      </c>
      <c r="N270">
        <v>9</v>
      </c>
      <c r="O270" t="s">
        <v>15284</v>
      </c>
      <c r="P270" t="s">
        <v>15891</v>
      </c>
      <c r="Q270">
        <v>6</v>
      </c>
      <c r="R270">
        <v>1</v>
      </c>
      <c r="S270">
        <v>2.25</v>
      </c>
      <c r="T270">
        <v>2.2599999999999998</v>
      </c>
      <c r="U270">
        <v>447.44</v>
      </c>
      <c r="V270">
        <v>78.959999999999994</v>
      </c>
      <c r="W270">
        <v>4.5199999999999996</v>
      </c>
      <c r="Y270">
        <v>5.26</v>
      </c>
      <c r="Z270">
        <v>3</v>
      </c>
      <c r="AA270" t="s">
        <v>4250</v>
      </c>
      <c r="AB270">
        <v>0</v>
      </c>
      <c r="AC270">
        <v>2</v>
      </c>
      <c r="AD270">
        <v>5.0837619047619036</v>
      </c>
      <c r="AF270" t="s">
        <v>7949</v>
      </c>
      <c r="AI270">
        <v>0</v>
      </c>
      <c r="AJ270">
        <v>0</v>
      </c>
      <c r="AK270" t="s">
        <v>19847</v>
      </c>
      <c r="AL270" t="s">
        <v>19847</v>
      </c>
      <c r="AM270" t="s">
        <v>20019</v>
      </c>
    </row>
    <row r="271" spans="1:39" x14ac:dyDescent="0.25">
      <c r="A271" t="s">
        <v>8239</v>
      </c>
      <c r="B271" t="s">
        <v>4841</v>
      </c>
      <c r="C271" t="s">
        <v>4842</v>
      </c>
      <c r="D271">
        <v>0.3</v>
      </c>
      <c r="E271" t="s">
        <v>4845</v>
      </c>
      <c r="F271">
        <v>9.52</v>
      </c>
      <c r="K271" t="s">
        <v>6860</v>
      </c>
      <c r="L271" t="s">
        <v>6861</v>
      </c>
      <c r="M271" t="s">
        <v>14957</v>
      </c>
      <c r="N271">
        <v>9</v>
      </c>
      <c r="O271" t="s">
        <v>15278</v>
      </c>
      <c r="P271" t="s">
        <v>15892</v>
      </c>
      <c r="Q271">
        <v>7</v>
      </c>
      <c r="R271">
        <v>1</v>
      </c>
      <c r="S271">
        <v>2.19</v>
      </c>
      <c r="T271">
        <v>2.19</v>
      </c>
      <c r="U271">
        <v>443.41</v>
      </c>
      <c r="V271">
        <v>95.51</v>
      </c>
      <c r="W271">
        <v>4.18</v>
      </c>
      <c r="Y271">
        <v>2.91</v>
      </c>
      <c r="Z271">
        <v>4</v>
      </c>
      <c r="AA271" t="s">
        <v>4250</v>
      </c>
      <c r="AB271">
        <v>0</v>
      </c>
      <c r="AC271">
        <v>2</v>
      </c>
      <c r="AD271">
        <v>4.9588809523809516</v>
      </c>
      <c r="AF271" t="s">
        <v>7949</v>
      </c>
      <c r="AI271">
        <v>0</v>
      </c>
      <c r="AJ271">
        <v>0</v>
      </c>
      <c r="AK271" t="s">
        <v>19844</v>
      </c>
      <c r="AL271" t="s">
        <v>19844</v>
      </c>
      <c r="AM271" t="s">
        <v>20019</v>
      </c>
    </row>
    <row r="272" spans="1:39" x14ac:dyDescent="0.25">
      <c r="A272" t="s">
        <v>8240</v>
      </c>
      <c r="B272" t="s">
        <v>4841</v>
      </c>
      <c r="C272" t="s">
        <v>4842</v>
      </c>
      <c r="D272">
        <v>0.3</v>
      </c>
      <c r="E272" t="s">
        <v>4845</v>
      </c>
      <c r="F272">
        <v>9.52</v>
      </c>
      <c r="K272" t="s">
        <v>6860</v>
      </c>
      <c r="L272" t="s">
        <v>6861</v>
      </c>
      <c r="M272" t="s">
        <v>14957</v>
      </c>
      <c r="N272">
        <v>9</v>
      </c>
      <c r="O272" t="s">
        <v>15278</v>
      </c>
      <c r="P272" t="s">
        <v>15893</v>
      </c>
      <c r="Q272">
        <v>7</v>
      </c>
      <c r="R272">
        <v>1</v>
      </c>
      <c r="S272">
        <v>2.2400000000000002</v>
      </c>
      <c r="T272">
        <v>2.2400000000000002</v>
      </c>
      <c r="U272">
        <v>461.4</v>
      </c>
      <c r="V272">
        <v>95.51</v>
      </c>
      <c r="W272">
        <v>4.32</v>
      </c>
      <c r="Y272">
        <v>2.66</v>
      </c>
      <c r="Z272">
        <v>4</v>
      </c>
      <c r="AA272" t="s">
        <v>4250</v>
      </c>
      <c r="AB272">
        <v>0</v>
      </c>
      <c r="AC272">
        <v>2</v>
      </c>
      <c r="AD272">
        <v>4.8053809523809523</v>
      </c>
      <c r="AF272" t="s">
        <v>7949</v>
      </c>
      <c r="AI272">
        <v>0</v>
      </c>
      <c r="AJ272">
        <v>0</v>
      </c>
      <c r="AK272" t="s">
        <v>19844</v>
      </c>
      <c r="AL272" t="s">
        <v>19844</v>
      </c>
      <c r="AM272" t="s">
        <v>20019</v>
      </c>
    </row>
    <row r="273" spans="1:39" x14ac:dyDescent="0.25">
      <c r="A273" t="s">
        <v>8241</v>
      </c>
      <c r="B273" t="s">
        <v>4841</v>
      </c>
      <c r="C273" t="s">
        <v>4842</v>
      </c>
      <c r="D273">
        <v>0.3</v>
      </c>
      <c r="E273" t="s">
        <v>4845</v>
      </c>
      <c r="F273">
        <v>9.52</v>
      </c>
      <c r="K273" t="s">
        <v>6860</v>
      </c>
      <c r="L273" t="s">
        <v>6861</v>
      </c>
      <c r="M273" t="s">
        <v>14957</v>
      </c>
      <c r="N273">
        <v>9</v>
      </c>
      <c r="O273" t="s">
        <v>15278</v>
      </c>
      <c r="P273" t="s">
        <v>15894</v>
      </c>
      <c r="Q273">
        <v>7</v>
      </c>
      <c r="R273">
        <v>1</v>
      </c>
      <c r="S273">
        <v>1.39</v>
      </c>
      <c r="T273">
        <v>1.39</v>
      </c>
      <c r="U273">
        <v>448.43</v>
      </c>
      <c r="V273">
        <v>91.85</v>
      </c>
      <c r="W273">
        <v>3.92</v>
      </c>
      <c r="Y273">
        <v>2.98</v>
      </c>
      <c r="Z273">
        <v>3</v>
      </c>
      <c r="AA273" t="s">
        <v>4250</v>
      </c>
      <c r="AB273">
        <v>0</v>
      </c>
      <c r="AC273">
        <v>2</v>
      </c>
      <c r="AD273">
        <v>5.1400238095238091</v>
      </c>
      <c r="AF273" t="s">
        <v>7949</v>
      </c>
      <c r="AI273">
        <v>0</v>
      </c>
      <c r="AJ273">
        <v>0</v>
      </c>
      <c r="AK273" t="s">
        <v>19844</v>
      </c>
      <c r="AL273" t="s">
        <v>19844</v>
      </c>
      <c r="AM273" t="s">
        <v>20019</v>
      </c>
    </row>
    <row r="274" spans="1:39" x14ac:dyDescent="0.25">
      <c r="A274" t="s">
        <v>8242</v>
      </c>
      <c r="B274" t="s">
        <v>4841</v>
      </c>
      <c r="C274" t="s">
        <v>4842</v>
      </c>
      <c r="D274">
        <v>0.3</v>
      </c>
      <c r="E274" t="s">
        <v>4845</v>
      </c>
      <c r="F274">
        <v>9.52</v>
      </c>
      <c r="K274" t="s">
        <v>6860</v>
      </c>
      <c r="L274" t="s">
        <v>6861</v>
      </c>
      <c r="M274" t="s">
        <v>14957</v>
      </c>
      <c r="N274">
        <v>9</v>
      </c>
      <c r="O274" t="s">
        <v>15278</v>
      </c>
      <c r="P274" t="s">
        <v>15895</v>
      </c>
      <c r="Q274">
        <v>7</v>
      </c>
      <c r="R274">
        <v>1</v>
      </c>
      <c r="S274">
        <v>1.56</v>
      </c>
      <c r="T274">
        <v>1.56</v>
      </c>
      <c r="U274">
        <v>448.43</v>
      </c>
      <c r="V274">
        <v>91.85</v>
      </c>
      <c r="W274">
        <v>3.92</v>
      </c>
      <c r="Y274">
        <v>2.95</v>
      </c>
      <c r="Z274">
        <v>3</v>
      </c>
      <c r="AA274" t="s">
        <v>4250</v>
      </c>
      <c r="AB274">
        <v>0</v>
      </c>
      <c r="AC274">
        <v>2</v>
      </c>
      <c r="AD274">
        <v>5.1400238095238091</v>
      </c>
      <c r="AF274" t="s">
        <v>7949</v>
      </c>
      <c r="AI274">
        <v>0</v>
      </c>
      <c r="AJ274">
        <v>0</v>
      </c>
      <c r="AK274" t="s">
        <v>19844</v>
      </c>
      <c r="AL274" t="s">
        <v>19844</v>
      </c>
      <c r="AM274" t="s">
        <v>20019</v>
      </c>
    </row>
    <row r="275" spans="1:39" x14ac:dyDescent="0.25">
      <c r="A275" t="s">
        <v>8243</v>
      </c>
      <c r="B275" t="s">
        <v>4841</v>
      </c>
      <c r="C275" t="s">
        <v>4842</v>
      </c>
      <c r="D275">
        <v>0.3</v>
      </c>
      <c r="E275" t="s">
        <v>4845</v>
      </c>
      <c r="F275">
        <v>9.52</v>
      </c>
      <c r="K275" t="s">
        <v>6860</v>
      </c>
      <c r="L275" t="s">
        <v>6861</v>
      </c>
      <c r="M275" t="s">
        <v>14957</v>
      </c>
      <c r="N275">
        <v>9</v>
      </c>
      <c r="O275" t="s">
        <v>15278</v>
      </c>
      <c r="P275" t="s">
        <v>15896</v>
      </c>
      <c r="Q275">
        <v>8</v>
      </c>
      <c r="R275">
        <v>1</v>
      </c>
      <c r="S275">
        <v>2.2599999999999998</v>
      </c>
      <c r="T275">
        <v>2.2599999999999998</v>
      </c>
      <c r="U275">
        <v>451.43</v>
      </c>
      <c r="V275">
        <v>95.09</v>
      </c>
      <c r="W275">
        <v>2.95</v>
      </c>
      <c r="Y275">
        <v>2.9</v>
      </c>
      <c r="Z275">
        <v>3</v>
      </c>
      <c r="AA275" t="s">
        <v>4250</v>
      </c>
      <c r="AB275">
        <v>0</v>
      </c>
      <c r="AC275">
        <v>2</v>
      </c>
      <c r="AD275">
        <v>4.8805952380952373</v>
      </c>
      <c r="AF275" t="s">
        <v>7949</v>
      </c>
      <c r="AI275">
        <v>0</v>
      </c>
      <c r="AJ275">
        <v>0</v>
      </c>
      <c r="AK275" t="s">
        <v>19844</v>
      </c>
      <c r="AL275" t="s">
        <v>19844</v>
      </c>
      <c r="AM275" t="s">
        <v>20019</v>
      </c>
    </row>
    <row r="276" spans="1:39" x14ac:dyDescent="0.25">
      <c r="A276" t="s">
        <v>8244</v>
      </c>
      <c r="B276" t="s">
        <v>4841</v>
      </c>
      <c r="C276" t="s">
        <v>4842</v>
      </c>
      <c r="D276">
        <v>0.3</v>
      </c>
      <c r="E276" t="s">
        <v>4845</v>
      </c>
      <c r="F276">
        <v>9.52</v>
      </c>
      <c r="K276" t="s">
        <v>6860</v>
      </c>
      <c r="L276" t="s">
        <v>6861</v>
      </c>
      <c r="M276" t="s">
        <v>14957</v>
      </c>
      <c r="N276">
        <v>9</v>
      </c>
      <c r="O276" t="s">
        <v>15278</v>
      </c>
      <c r="P276" t="s">
        <v>15897</v>
      </c>
      <c r="Q276">
        <v>7</v>
      </c>
      <c r="R276">
        <v>1</v>
      </c>
      <c r="S276">
        <v>2.8</v>
      </c>
      <c r="T276">
        <v>2.8</v>
      </c>
      <c r="U276">
        <v>485.44</v>
      </c>
      <c r="V276">
        <v>85.86</v>
      </c>
      <c r="W276">
        <v>4.3499999999999996</v>
      </c>
      <c r="Y276">
        <v>2.88</v>
      </c>
      <c r="Z276">
        <v>3</v>
      </c>
      <c r="AA276" t="s">
        <v>4250</v>
      </c>
      <c r="AB276">
        <v>0</v>
      </c>
      <c r="AC276">
        <v>2</v>
      </c>
      <c r="AD276">
        <v>4.5373333333333337</v>
      </c>
      <c r="AF276" t="s">
        <v>7949</v>
      </c>
      <c r="AI276">
        <v>0</v>
      </c>
      <c r="AJ276">
        <v>0</v>
      </c>
      <c r="AK276" t="s">
        <v>19844</v>
      </c>
      <c r="AL276" t="s">
        <v>19844</v>
      </c>
      <c r="AM276" t="s">
        <v>20019</v>
      </c>
    </row>
    <row r="277" spans="1:39" x14ac:dyDescent="0.25">
      <c r="A277" t="s">
        <v>8245</v>
      </c>
      <c r="B277" t="s">
        <v>4841</v>
      </c>
      <c r="C277" t="s">
        <v>4842</v>
      </c>
      <c r="D277">
        <v>0.3</v>
      </c>
      <c r="E277" t="s">
        <v>4845</v>
      </c>
      <c r="F277">
        <v>9.52</v>
      </c>
      <c r="K277" t="s">
        <v>6860</v>
      </c>
      <c r="L277" t="s">
        <v>6861</v>
      </c>
      <c r="M277" t="s">
        <v>14957</v>
      </c>
      <c r="N277">
        <v>9</v>
      </c>
      <c r="O277" t="s">
        <v>15278</v>
      </c>
      <c r="P277" t="s">
        <v>15898</v>
      </c>
      <c r="Q277">
        <v>8</v>
      </c>
      <c r="R277">
        <v>1</v>
      </c>
      <c r="S277">
        <v>2.31</v>
      </c>
      <c r="T277">
        <v>2.31</v>
      </c>
      <c r="U277">
        <v>447.4</v>
      </c>
      <c r="V277">
        <v>108.65</v>
      </c>
      <c r="W277">
        <v>4.08</v>
      </c>
      <c r="Y277">
        <v>2.69</v>
      </c>
      <c r="Z277">
        <v>4</v>
      </c>
      <c r="AA277" t="s">
        <v>4250</v>
      </c>
      <c r="AB277">
        <v>0</v>
      </c>
      <c r="AC277">
        <v>2</v>
      </c>
      <c r="AD277">
        <v>4.4323809523809521</v>
      </c>
      <c r="AF277" t="s">
        <v>7949</v>
      </c>
      <c r="AI277">
        <v>0</v>
      </c>
      <c r="AJ277">
        <v>0</v>
      </c>
      <c r="AK277" t="s">
        <v>19844</v>
      </c>
      <c r="AL277" t="s">
        <v>19844</v>
      </c>
      <c r="AM277" t="s">
        <v>20019</v>
      </c>
    </row>
    <row r="278" spans="1:39" x14ac:dyDescent="0.25">
      <c r="A278" t="s">
        <v>8246</v>
      </c>
      <c r="B278" t="s">
        <v>4841</v>
      </c>
      <c r="C278" t="s">
        <v>4842</v>
      </c>
      <c r="D278">
        <v>0.3</v>
      </c>
      <c r="E278" t="s">
        <v>4845</v>
      </c>
      <c r="F278">
        <v>9.52</v>
      </c>
      <c r="K278" t="s">
        <v>6860</v>
      </c>
      <c r="L278" t="s">
        <v>6861</v>
      </c>
      <c r="M278" t="s">
        <v>14964</v>
      </c>
      <c r="N278">
        <v>9</v>
      </c>
      <c r="O278" t="s">
        <v>15285</v>
      </c>
      <c r="P278" t="s">
        <v>15899</v>
      </c>
      <c r="Q278">
        <v>6</v>
      </c>
      <c r="R278">
        <v>1</v>
      </c>
      <c r="S278">
        <v>1.35</v>
      </c>
      <c r="T278">
        <v>1.35</v>
      </c>
      <c r="U278">
        <v>433.47</v>
      </c>
      <c r="V278">
        <v>93.7</v>
      </c>
      <c r="W278">
        <v>3.95</v>
      </c>
      <c r="Y278">
        <v>4.96</v>
      </c>
      <c r="Z278">
        <v>4</v>
      </c>
      <c r="AA278" t="s">
        <v>4250</v>
      </c>
      <c r="AB278">
        <v>0</v>
      </c>
      <c r="AC278">
        <v>2</v>
      </c>
      <c r="AD278">
        <v>5.1852142857142853</v>
      </c>
      <c r="AF278" t="s">
        <v>7949</v>
      </c>
      <c r="AI278">
        <v>0</v>
      </c>
      <c r="AJ278">
        <v>0</v>
      </c>
      <c r="AK278" t="s">
        <v>7974</v>
      </c>
      <c r="AL278" t="s">
        <v>7974</v>
      </c>
      <c r="AM278" t="s">
        <v>20019</v>
      </c>
    </row>
    <row r="279" spans="1:39" x14ac:dyDescent="0.25">
      <c r="A279" t="s">
        <v>8247</v>
      </c>
      <c r="B279" t="s">
        <v>4841</v>
      </c>
      <c r="C279" t="s">
        <v>4842</v>
      </c>
      <c r="D279">
        <v>0.3</v>
      </c>
      <c r="E279" t="s">
        <v>4845</v>
      </c>
      <c r="F279">
        <v>9.52</v>
      </c>
      <c r="I279" t="s">
        <v>12184</v>
      </c>
      <c r="K279" t="s">
        <v>6860</v>
      </c>
      <c r="L279" t="s">
        <v>6861</v>
      </c>
      <c r="M279" t="s">
        <v>14965</v>
      </c>
      <c r="N279">
        <v>9</v>
      </c>
      <c r="O279" t="s">
        <v>15286</v>
      </c>
      <c r="P279" t="s">
        <v>15900</v>
      </c>
      <c r="Q279">
        <v>7</v>
      </c>
      <c r="R279">
        <v>1</v>
      </c>
      <c r="S279">
        <v>2.79</v>
      </c>
      <c r="T279">
        <v>2.79</v>
      </c>
      <c r="U279">
        <v>496.45</v>
      </c>
      <c r="V279">
        <v>91.21</v>
      </c>
      <c r="W279">
        <v>5</v>
      </c>
      <c r="Y279">
        <v>3.53</v>
      </c>
      <c r="Z279">
        <v>5</v>
      </c>
      <c r="AA279" t="s">
        <v>4250</v>
      </c>
      <c r="AB279">
        <v>0</v>
      </c>
      <c r="AC279">
        <v>2</v>
      </c>
      <c r="AD279">
        <v>4.4233571428571432</v>
      </c>
      <c r="AF279" t="s">
        <v>7949</v>
      </c>
      <c r="AI279">
        <v>0</v>
      </c>
      <c r="AJ279">
        <v>0</v>
      </c>
      <c r="AM279" t="s">
        <v>20019</v>
      </c>
    </row>
    <row r="280" spans="1:39" x14ac:dyDescent="0.25">
      <c r="A280" t="s">
        <v>8248</v>
      </c>
      <c r="B280" t="s">
        <v>4841</v>
      </c>
      <c r="C280" t="s">
        <v>4842</v>
      </c>
      <c r="D280">
        <v>0.3</v>
      </c>
      <c r="E280" t="s">
        <v>4845</v>
      </c>
      <c r="F280">
        <v>9.52</v>
      </c>
      <c r="I280" t="s">
        <v>12185</v>
      </c>
      <c r="K280" t="s">
        <v>6860</v>
      </c>
      <c r="L280" t="s">
        <v>6861</v>
      </c>
      <c r="M280" t="s">
        <v>14960</v>
      </c>
      <c r="N280">
        <v>9</v>
      </c>
      <c r="O280" t="s">
        <v>15281</v>
      </c>
      <c r="P280" t="s">
        <v>15901</v>
      </c>
      <c r="Q280">
        <v>5</v>
      </c>
      <c r="R280">
        <v>1</v>
      </c>
      <c r="S280">
        <v>1.75</v>
      </c>
      <c r="T280">
        <v>1.75</v>
      </c>
      <c r="U280">
        <v>489.93</v>
      </c>
      <c r="V280">
        <v>77.150000000000006</v>
      </c>
      <c r="W280">
        <v>5.09</v>
      </c>
      <c r="Y280">
        <v>0</v>
      </c>
      <c r="Z280">
        <v>3</v>
      </c>
      <c r="AA280" t="s">
        <v>4250</v>
      </c>
      <c r="AB280">
        <v>1</v>
      </c>
      <c r="AC280">
        <v>2</v>
      </c>
      <c r="AD280">
        <v>4.9052619047619048</v>
      </c>
      <c r="AF280" t="s">
        <v>7949</v>
      </c>
      <c r="AI280">
        <v>0</v>
      </c>
      <c r="AJ280">
        <v>0</v>
      </c>
      <c r="AM280" t="s">
        <v>20019</v>
      </c>
    </row>
    <row r="281" spans="1:39" x14ac:dyDescent="0.25">
      <c r="A281" t="s">
        <v>8249</v>
      </c>
      <c r="B281" t="s">
        <v>4841</v>
      </c>
      <c r="C281" t="s">
        <v>4842</v>
      </c>
      <c r="D281">
        <v>0.32</v>
      </c>
      <c r="E281" t="s">
        <v>4845</v>
      </c>
      <c r="F281">
        <v>9.49</v>
      </c>
      <c r="K281" t="s">
        <v>6860</v>
      </c>
      <c r="L281" t="s">
        <v>6861</v>
      </c>
      <c r="M281" t="s">
        <v>14966</v>
      </c>
      <c r="N281">
        <v>9</v>
      </c>
      <c r="O281" t="s">
        <v>15287</v>
      </c>
      <c r="P281" t="s">
        <v>15902</v>
      </c>
      <c r="Q281">
        <v>9</v>
      </c>
      <c r="R281">
        <v>5</v>
      </c>
      <c r="S281">
        <v>5.04</v>
      </c>
      <c r="T281">
        <v>5.04</v>
      </c>
      <c r="U281">
        <v>851.97</v>
      </c>
      <c r="V281">
        <v>192.47</v>
      </c>
      <c r="W281">
        <v>4.25</v>
      </c>
      <c r="X281">
        <v>12.93</v>
      </c>
      <c r="Y281">
        <v>0</v>
      </c>
      <c r="Z281">
        <v>4</v>
      </c>
      <c r="AA281" t="s">
        <v>4250</v>
      </c>
      <c r="AB281">
        <v>1</v>
      </c>
      <c r="AC281">
        <v>20</v>
      </c>
      <c r="AD281">
        <v>1</v>
      </c>
      <c r="AF281" t="s">
        <v>7949</v>
      </c>
      <c r="AI281">
        <v>0</v>
      </c>
      <c r="AJ281">
        <v>0</v>
      </c>
      <c r="AK281" t="s">
        <v>19848</v>
      </c>
      <c r="AL281" t="s">
        <v>19848</v>
      </c>
      <c r="AM281" t="s">
        <v>20019</v>
      </c>
    </row>
    <row r="282" spans="1:39" x14ac:dyDescent="0.25">
      <c r="A282" t="s">
        <v>8250</v>
      </c>
      <c r="B282" t="s">
        <v>4841</v>
      </c>
      <c r="C282" t="s">
        <v>4842</v>
      </c>
      <c r="D282">
        <v>0.35799999999999998</v>
      </c>
      <c r="E282" t="s">
        <v>4845</v>
      </c>
      <c r="F282">
        <v>9.4499999999999993</v>
      </c>
      <c r="I282" t="s">
        <v>12186</v>
      </c>
      <c r="K282" t="s">
        <v>6860</v>
      </c>
      <c r="L282" t="s">
        <v>6861</v>
      </c>
      <c r="M282" t="s">
        <v>14967</v>
      </c>
      <c r="N282">
        <v>9</v>
      </c>
      <c r="O282" t="s">
        <v>15288</v>
      </c>
      <c r="P282" t="s">
        <v>15903</v>
      </c>
      <c r="Q282">
        <v>8</v>
      </c>
      <c r="R282">
        <v>2</v>
      </c>
      <c r="U282">
        <v>492.52</v>
      </c>
      <c r="V282">
        <v>113.75</v>
      </c>
      <c r="W282">
        <v>3.35</v>
      </c>
      <c r="X282">
        <v>10.119999999999999</v>
      </c>
      <c r="Y282">
        <v>4.8099999999999996</v>
      </c>
      <c r="Z282">
        <v>3</v>
      </c>
      <c r="AA282" t="s">
        <v>4250</v>
      </c>
      <c r="AB282">
        <v>0</v>
      </c>
      <c r="AC282">
        <v>4</v>
      </c>
      <c r="AF282" t="s">
        <v>7949</v>
      </c>
      <c r="AI282">
        <v>0</v>
      </c>
      <c r="AJ282">
        <v>0</v>
      </c>
      <c r="AM282" t="s">
        <v>20019</v>
      </c>
    </row>
    <row r="283" spans="1:39" x14ac:dyDescent="0.25">
      <c r="A283" t="s">
        <v>8251</v>
      </c>
      <c r="B283" t="s">
        <v>4841</v>
      </c>
      <c r="C283" t="s">
        <v>4842</v>
      </c>
      <c r="D283">
        <v>0.38</v>
      </c>
      <c r="E283" t="s">
        <v>4845</v>
      </c>
      <c r="F283">
        <v>9.42</v>
      </c>
      <c r="K283" t="s">
        <v>6860</v>
      </c>
      <c r="L283" t="s">
        <v>6861</v>
      </c>
      <c r="M283" t="s">
        <v>14953</v>
      </c>
      <c r="N283">
        <v>9</v>
      </c>
      <c r="O283" t="s">
        <v>15274</v>
      </c>
      <c r="P283" t="s">
        <v>15904</v>
      </c>
      <c r="Q283">
        <v>5</v>
      </c>
      <c r="R283">
        <v>1</v>
      </c>
      <c r="S283">
        <v>3.56</v>
      </c>
      <c r="T283">
        <v>3.56</v>
      </c>
      <c r="U283">
        <v>494.55</v>
      </c>
      <c r="V283">
        <v>73.27</v>
      </c>
      <c r="W283">
        <v>4.9000000000000004</v>
      </c>
      <c r="Y283">
        <v>3.44</v>
      </c>
      <c r="Z283">
        <v>4</v>
      </c>
      <c r="AA283" t="s">
        <v>4250</v>
      </c>
      <c r="AB283">
        <v>0</v>
      </c>
      <c r="AC283">
        <v>4</v>
      </c>
      <c r="AD283">
        <v>3.8122619047619049</v>
      </c>
      <c r="AF283" t="s">
        <v>7949</v>
      </c>
      <c r="AI283">
        <v>0</v>
      </c>
      <c r="AJ283">
        <v>0</v>
      </c>
      <c r="AK283" t="s">
        <v>19841</v>
      </c>
      <c r="AL283" t="s">
        <v>19841</v>
      </c>
      <c r="AM283" t="s">
        <v>20019</v>
      </c>
    </row>
    <row r="284" spans="1:39" x14ac:dyDescent="0.25">
      <c r="A284" t="s">
        <v>8252</v>
      </c>
      <c r="B284" t="s">
        <v>4841</v>
      </c>
      <c r="C284" t="s">
        <v>4842</v>
      </c>
      <c r="D284">
        <v>0.4</v>
      </c>
      <c r="E284" t="s">
        <v>4845</v>
      </c>
      <c r="F284">
        <v>9.4</v>
      </c>
      <c r="I284" t="s">
        <v>12187</v>
      </c>
      <c r="K284" t="s">
        <v>6860</v>
      </c>
      <c r="L284" t="s">
        <v>6861</v>
      </c>
      <c r="M284" t="s">
        <v>14968</v>
      </c>
      <c r="N284">
        <v>8</v>
      </c>
      <c r="O284" t="s">
        <v>15289</v>
      </c>
      <c r="P284" t="s">
        <v>15905</v>
      </c>
      <c r="Q284">
        <v>9</v>
      </c>
      <c r="R284">
        <v>2</v>
      </c>
      <c r="S284">
        <v>2.13</v>
      </c>
      <c r="T284">
        <v>2.15</v>
      </c>
      <c r="U284">
        <v>508.9</v>
      </c>
      <c r="V284">
        <v>133.84</v>
      </c>
      <c r="W284">
        <v>3.4</v>
      </c>
      <c r="X284">
        <v>8.66</v>
      </c>
      <c r="Y284">
        <v>2.2200000000000002</v>
      </c>
      <c r="Z284">
        <v>3</v>
      </c>
      <c r="AA284" t="s">
        <v>4250</v>
      </c>
      <c r="AB284">
        <v>1</v>
      </c>
      <c r="AC284">
        <v>4</v>
      </c>
      <c r="AD284">
        <v>3.4350000000000001</v>
      </c>
      <c r="AF284" t="s">
        <v>7949</v>
      </c>
      <c r="AI284">
        <v>0</v>
      </c>
      <c r="AJ284">
        <v>0</v>
      </c>
      <c r="AM284" t="s">
        <v>20019</v>
      </c>
    </row>
    <row r="285" spans="1:39" x14ac:dyDescent="0.25">
      <c r="A285" t="s">
        <v>8253</v>
      </c>
      <c r="B285" t="s">
        <v>4841</v>
      </c>
      <c r="C285" t="s">
        <v>4842</v>
      </c>
      <c r="D285">
        <v>0.4</v>
      </c>
      <c r="E285" t="s">
        <v>4845</v>
      </c>
      <c r="F285">
        <v>9.4</v>
      </c>
      <c r="I285" t="s">
        <v>12188</v>
      </c>
      <c r="K285" t="s">
        <v>6860</v>
      </c>
      <c r="L285" t="s">
        <v>6861</v>
      </c>
      <c r="M285" t="s">
        <v>14968</v>
      </c>
      <c r="N285">
        <v>8</v>
      </c>
      <c r="O285" t="s">
        <v>15289</v>
      </c>
      <c r="P285" t="s">
        <v>15906</v>
      </c>
      <c r="Q285">
        <v>9</v>
      </c>
      <c r="R285">
        <v>2</v>
      </c>
      <c r="S285">
        <v>2.54</v>
      </c>
      <c r="T285">
        <v>2.54</v>
      </c>
      <c r="U285">
        <v>546.55999999999995</v>
      </c>
      <c r="V285">
        <v>124.61</v>
      </c>
      <c r="W285">
        <v>4.88</v>
      </c>
      <c r="X285">
        <v>10.14</v>
      </c>
      <c r="Y285">
        <v>2.4700000000000002</v>
      </c>
      <c r="Z285">
        <v>4</v>
      </c>
      <c r="AA285" t="s">
        <v>4250</v>
      </c>
      <c r="AB285">
        <v>1</v>
      </c>
      <c r="AC285">
        <v>4</v>
      </c>
      <c r="AD285">
        <v>3.23</v>
      </c>
      <c r="AF285" t="s">
        <v>7949</v>
      </c>
      <c r="AI285">
        <v>0</v>
      </c>
      <c r="AJ285">
        <v>0</v>
      </c>
      <c r="AM285" t="s">
        <v>20019</v>
      </c>
    </row>
    <row r="286" spans="1:39" x14ac:dyDescent="0.25">
      <c r="A286" t="s">
        <v>5332</v>
      </c>
      <c r="B286" t="s">
        <v>4841</v>
      </c>
      <c r="C286" t="s">
        <v>4842</v>
      </c>
      <c r="D286">
        <v>0.4</v>
      </c>
      <c r="E286" t="s">
        <v>4845</v>
      </c>
      <c r="F286">
        <v>9.4</v>
      </c>
      <c r="K286" t="s">
        <v>6860</v>
      </c>
      <c r="L286" t="s">
        <v>6861</v>
      </c>
      <c r="M286" t="s">
        <v>14969</v>
      </c>
      <c r="N286">
        <v>9</v>
      </c>
      <c r="O286" t="s">
        <v>15290</v>
      </c>
      <c r="P286" t="s">
        <v>7058</v>
      </c>
      <c r="Q286">
        <v>7</v>
      </c>
      <c r="R286">
        <v>4</v>
      </c>
      <c r="S286">
        <v>2.0499999999999998</v>
      </c>
      <c r="T286">
        <v>3.17</v>
      </c>
      <c r="U286">
        <v>658.82</v>
      </c>
      <c r="V286">
        <v>137.07</v>
      </c>
      <c r="W286">
        <v>4.07</v>
      </c>
      <c r="X286">
        <v>13.71</v>
      </c>
      <c r="Y286">
        <v>8.41</v>
      </c>
      <c r="Z286">
        <v>4</v>
      </c>
      <c r="AA286" t="s">
        <v>4250</v>
      </c>
      <c r="AB286">
        <v>1</v>
      </c>
      <c r="AC286">
        <v>15</v>
      </c>
      <c r="AD286">
        <v>2.6850000000000001</v>
      </c>
      <c r="AF286" t="s">
        <v>7949</v>
      </c>
      <c r="AI286">
        <v>0</v>
      </c>
      <c r="AJ286">
        <v>0</v>
      </c>
      <c r="AK286" t="s">
        <v>19849</v>
      </c>
      <c r="AL286" t="s">
        <v>19849</v>
      </c>
      <c r="AM286" t="s">
        <v>20019</v>
      </c>
    </row>
    <row r="287" spans="1:39" x14ac:dyDescent="0.25">
      <c r="A287" t="s">
        <v>8254</v>
      </c>
      <c r="B287" t="s">
        <v>4841</v>
      </c>
      <c r="C287" t="s">
        <v>4842</v>
      </c>
      <c r="D287">
        <v>0.4</v>
      </c>
      <c r="E287" t="s">
        <v>4845</v>
      </c>
      <c r="F287">
        <v>9.4</v>
      </c>
      <c r="K287" t="s">
        <v>6860</v>
      </c>
      <c r="L287" t="s">
        <v>6861</v>
      </c>
      <c r="M287" t="s">
        <v>14970</v>
      </c>
      <c r="N287">
        <v>9</v>
      </c>
      <c r="O287" t="s">
        <v>15291</v>
      </c>
      <c r="P287" t="s">
        <v>15907</v>
      </c>
      <c r="Q287">
        <v>7</v>
      </c>
      <c r="R287">
        <v>1</v>
      </c>
      <c r="S287">
        <v>3.81</v>
      </c>
      <c r="T287">
        <v>3.81</v>
      </c>
      <c r="U287">
        <v>434.47</v>
      </c>
      <c r="V287">
        <v>91.85</v>
      </c>
      <c r="W287">
        <v>4.4000000000000004</v>
      </c>
      <c r="Y287">
        <v>3.77</v>
      </c>
      <c r="Z287">
        <v>3</v>
      </c>
      <c r="AA287" t="s">
        <v>4250</v>
      </c>
      <c r="AB287">
        <v>0</v>
      </c>
      <c r="AC287">
        <v>3</v>
      </c>
      <c r="AD287">
        <v>3.9297380952380951</v>
      </c>
      <c r="AF287" t="s">
        <v>7949</v>
      </c>
      <c r="AI287">
        <v>0</v>
      </c>
      <c r="AJ287">
        <v>0</v>
      </c>
      <c r="AK287" t="s">
        <v>19850</v>
      </c>
      <c r="AL287" t="s">
        <v>19850</v>
      </c>
      <c r="AM287" t="s">
        <v>20019</v>
      </c>
    </row>
    <row r="288" spans="1:39" x14ac:dyDescent="0.25">
      <c r="A288" t="s">
        <v>8255</v>
      </c>
      <c r="B288" t="s">
        <v>4841</v>
      </c>
      <c r="C288" t="s">
        <v>4842</v>
      </c>
      <c r="D288">
        <v>0.4</v>
      </c>
      <c r="E288" t="s">
        <v>4845</v>
      </c>
      <c r="F288">
        <v>9.4</v>
      </c>
      <c r="K288" t="s">
        <v>6860</v>
      </c>
      <c r="L288" t="s">
        <v>6861</v>
      </c>
      <c r="M288" t="s">
        <v>14957</v>
      </c>
      <c r="N288">
        <v>9</v>
      </c>
      <c r="O288" t="s">
        <v>15278</v>
      </c>
      <c r="P288" t="s">
        <v>15908</v>
      </c>
      <c r="Q288">
        <v>7</v>
      </c>
      <c r="R288">
        <v>1</v>
      </c>
      <c r="S288">
        <v>2.0499999999999998</v>
      </c>
      <c r="T288">
        <v>2.0499999999999998</v>
      </c>
      <c r="U288">
        <v>443.41</v>
      </c>
      <c r="V288">
        <v>95.51</v>
      </c>
      <c r="W288">
        <v>4.18</v>
      </c>
      <c r="Y288">
        <v>3.06</v>
      </c>
      <c r="Z288">
        <v>4</v>
      </c>
      <c r="AA288" t="s">
        <v>4250</v>
      </c>
      <c r="AB288">
        <v>0</v>
      </c>
      <c r="AC288">
        <v>2</v>
      </c>
      <c r="AD288">
        <v>5.0288809523809519</v>
      </c>
      <c r="AF288" t="s">
        <v>7949</v>
      </c>
      <c r="AI288">
        <v>0</v>
      </c>
      <c r="AJ288">
        <v>0</v>
      </c>
      <c r="AK288" t="s">
        <v>19844</v>
      </c>
      <c r="AL288" t="s">
        <v>19844</v>
      </c>
      <c r="AM288" t="s">
        <v>20019</v>
      </c>
    </row>
    <row r="289" spans="1:39" x14ac:dyDescent="0.25">
      <c r="A289" t="s">
        <v>8256</v>
      </c>
      <c r="B289" t="s">
        <v>4841</v>
      </c>
      <c r="C289" t="s">
        <v>4842</v>
      </c>
      <c r="D289">
        <v>0.4</v>
      </c>
      <c r="E289" t="s">
        <v>4845</v>
      </c>
      <c r="F289">
        <v>9.4</v>
      </c>
      <c r="K289" t="s">
        <v>6860</v>
      </c>
      <c r="L289" t="s">
        <v>6861</v>
      </c>
      <c r="M289" t="s">
        <v>14957</v>
      </c>
      <c r="N289">
        <v>9</v>
      </c>
      <c r="O289" t="s">
        <v>15278</v>
      </c>
      <c r="P289" t="s">
        <v>15909</v>
      </c>
      <c r="Q289">
        <v>7</v>
      </c>
      <c r="R289">
        <v>1</v>
      </c>
      <c r="S289">
        <v>2.58</v>
      </c>
      <c r="T289">
        <v>2.58</v>
      </c>
      <c r="U289">
        <v>457.44</v>
      </c>
      <c r="V289">
        <v>95.51</v>
      </c>
      <c r="W289">
        <v>4.49</v>
      </c>
      <c r="Y289">
        <v>3.63</v>
      </c>
      <c r="Z289">
        <v>4</v>
      </c>
      <c r="AA289" t="s">
        <v>4250</v>
      </c>
      <c r="AB289">
        <v>0</v>
      </c>
      <c r="AC289">
        <v>2</v>
      </c>
      <c r="AD289">
        <v>4.6636666666666668</v>
      </c>
      <c r="AF289" t="s">
        <v>7949</v>
      </c>
      <c r="AI289">
        <v>0</v>
      </c>
      <c r="AJ289">
        <v>0</v>
      </c>
      <c r="AK289" t="s">
        <v>19844</v>
      </c>
      <c r="AL289" t="s">
        <v>19844</v>
      </c>
      <c r="AM289" t="s">
        <v>20019</v>
      </c>
    </row>
    <row r="290" spans="1:39" x14ac:dyDescent="0.25">
      <c r="A290" t="s">
        <v>8257</v>
      </c>
      <c r="B290" t="s">
        <v>4841</v>
      </c>
      <c r="C290" t="s">
        <v>4842</v>
      </c>
      <c r="D290">
        <v>0.4</v>
      </c>
      <c r="E290" t="s">
        <v>4845</v>
      </c>
      <c r="F290">
        <v>9.4</v>
      </c>
      <c r="K290" t="s">
        <v>6860</v>
      </c>
      <c r="L290" t="s">
        <v>6861</v>
      </c>
      <c r="M290" t="s">
        <v>14957</v>
      </c>
      <c r="N290">
        <v>9</v>
      </c>
      <c r="O290" t="s">
        <v>15278</v>
      </c>
      <c r="P290" t="s">
        <v>15910</v>
      </c>
      <c r="Q290">
        <v>7</v>
      </c>
      <c r="R290">
        <v>1</v>
      </c>
      <c r="S290">
        <v>2.12</v>
      </c>
      <c r="T290">
        <v>2.12</v>
      </c>
      <c r="U290">
        <v>461.4</v>
      </c>
      <c r="V290">
        <v>95.51</v>
      </c>
      <c r="W290">
        <v>4.32</v>
      </c>
      <c r="Y290">
        <v>2.62</v>
      </c>
      <c r="Z290">
        <v>4</v>
      </c>
      <c r="AA290" t="s">
        <v>4250</v>
      </c>
      <c r="AB290">
        <v>0</v>
      </c>
      <c r="AC290">
        <v>2</v>
      </c>
      <c r="AD290">
        <v>4.8653809523809528</v>
      </c>
      <c r="AF290" t="s">
        <v>7949</v>
      </c>
      <c r="AI290">
        <v>0</v>
      </c>
      <c r="AJ290">
        <v>0</v>
      </c>
      <c r="AK290" t="s">
        <v>19844</v>
      </c>
      <c r="AL290" t="s">
        <v>19844</v>
      </c>
      <c r="AM290" t="s">
        <v>20019</v>
      </c>
    </row>
    <row r="291" spans="1:39" x14ac:dyDescent="0.25">
      <c r="A291" t="s">
        <v>8258</v>
      </c>
      <c r="B291" t="s">
        <v>4841</v>
      </c>
      <c r="C291" t="s">
        <v>4842</v>
      </c>
      <c r="D291">
        <v>0.4</v>
      </c>
      <c r="E291" t="s">
        <v>4845</v>
      </c>
      <c r="F291">
        <v>9.4</v>
      </c>
      <c r="K291" t="s">
        <v>6860</v>
      </c>
      <c r="L291" t="s">
        <v>6861</v>
      </c>
      <c r="M291" t="s">
        <v>14957</v>
      </c>
      <c r="N291">
        <v>9</v>
      </c>
      <c r="O291" t="s">
        <v>15278</v>
      </c>
      <c r="P291" t="s">
        <v>15911</v>
      </c>
      <c r="Q291">
        <v>7</v>
      </c>
      <c r="R291">
        <v>1</v>
      </c>
      <c r="S291">
        <v>1.92</v>
      </c>
      <c r="T291">
        <v>1.92</v>
      </c>
      <c r="U291">
        <v>448.43</v>
      </c>
      <c r="V291">
        <v>91.85</v>
      </c>
      <c r="W291">
        <v>4.2699999999999996</v>
      </c>
      <c r="Y291">
        <v>3.01</v>
      </c>
      <c r="Z291">
        <v>3</v>
      </c>
      <c r="AA291" t="s">
        <v>4250</v>
      </c>
      <c r="AB291">
        <v>0</v>
      </c>
      <c r="AC291">
        <v>2</v>
      </c>
      <c r="AD291">
        <v>5.1400238095238091</v>
      </c>
      <c r="AF291" t="s">
        <v>7949</v>
      </c>
      <c r="AI291">
        <v>0</v>
      </c>
      <c r="AJ291">
        <v>0</v>
      </c>
      <c r="AK291" t="s">
        <v>19844</v>
      </c>
      <c r="AL291" t="s">
        <v>19844</v>
      </c>
      <c r="AM291" t="s">
        <v>20019</v>
      </c>
    </row>
    <row r="292" spans="1:39" x14ac:dyDescent="0.25">
      <c r="A292" t="s">
        <v>8259</v>
      </c>
      <c r="B292" t="s">
        <v>4841</v>
      </c>
      <c r="C292" t="s">
        <v>4842</v>
      </c>
      <c r="D292">
        <v>0.4</v>
      </c>
      <c r="E292" t="s">
        <v>4845</v>
      </c>
      <c r="F292">
        <v>9.4</v>
      </c>
      <c r="K292" t="s">
        <v>6860</v>
      </c>
      <c r="L292" t="s">
        <v>6861</v>
      </c>
      <c r="M292" t="s">
        <v>14971</v>
      </c>
      <c r="N292">
        <v>9</v>
      </c>
      <c r="O292" t="s">
        <v>15292</v>
      </c>
      <c r="P292" t="s">
        <v>15912</v>
      </c>
      <c r="Q292">
        <v>7</v>
      </c>
      <c r="R292">
        <v>1</v>
      </c>
      <c r="S292">
        <v>2.6</v>
      </c>
      <c r="T292">
        <v>2.61</v>
      </c>
      <c r="U292">
        <v>465.46</v>
      </c>
      <c r="V292">
        <v>88.19</v>
      </c>
      <c r="W292">
        <v>4.1399999999999997</v>
      </c>
      <c r="Y292">
        <v>5.1100000000000003</v>
      </c>
      <c r="Z292">
        <v>3</v>
      </c>
      <c r="AA292" t="s">
        <v>4250</v>
      </c>
      <c r="AB292">
        <v>0</v>
      </c>
      <c r="AC292">
        <v>4</v>
      </c>
      <c r="AD292">
        <v>4.78004761904762</v>
      </c>
      <c r="AF292" t="s">
        <v>7949</v>
      </c>
      <c r="AI292">
        <v>0</v>
      </c>
      <c r="AJ292">
        <v>0</v>
      </c>
      <c r="AK292" t="s">
        <v>19851</v>
      </c>
      <c r="AL292" t="s">
        <v>19851</v>
      </c>
      <c r="AM292" t="s">
        <v>20019</v>
      </c>
    </row>
    <row r="293" spans="1:39" x14ac:dyDescent="0.25">
      <c r="A293" t="s">
        <v>8260</v>
      </c>
      <c r="B293" t="s">
        <v>4841</v>
      </c>
      <c r="C293" t="s">
        <v>4842</v>
      </c>
      <c r="D293">
        <v>0.4</v>
      </c>
      <c r="E293" t="s">
        <v>4845</v>
      </c>
      <c r="F293">
        <v>9.4</v>
      </c>
      <c r="I293" t="s">
        <v>12189</v>
      </c>
      <c r="K293" t="s">
        <v>6860</v>
      </c>
      <c r="L293" t="s">
        <v>6861</v>
      </c>
      <c r="M293" t="s">
        <v>14965</v>
      </c>
      <c r="N293">
        <v>9</v>
      </c>
      <c r="O293" t="s">
        <v>15286</v>
      </c>
      <c r="P293" t="s">
        <v>15913</v>
      </c>
      <c r="Q293">
        <v>7</v>
      </c>
      <c r="R293">
        <v>1</v>
      </c>
      <c r="S293">
        <v>1.93</v>
      </c>
      <c r="T293">
        <v>1.93</v>
      </c>
      <c r="U293">
        <v>483.48</v>
      </c>
      <c r="V293">
        <v>87.55</v>
      </c>
      <c r="W293">
        <v>4.5999999999999996</v>
      </c>
      <c r="Y293">
        <v>3.79</v>
      </c>
      <c r="Z293">
        <v>4</v>
      </c>
      <c r="AA293" t="s">
        <v>4250</v>
      </c>
      <c r="AB293">
        <v>0</v>
      </c>
      <c r="AC293">
        <v>2</v>
      </c>
      <c r="AD293">
        <v>4.9513333333333334</v>
      </c>
      <c r="AF293" t="s">
        <v>7949</v>
      </c>
      <c r="AI293">
        <v>0</v>
      </c>
      <c r="AJ293">
        <v>0</v>
      </c>
      <c r="AM293" t="s">
        <v>20019</v>
      </c>
    </row>
    <row r="294" spans="1:39" x14ac:dyDescent="0.25">
      <c r="A294" t="s">
        <v>8261</v>
      </c>
      <c r="B294" t="s">
        <v>4841</v>
      </c>
      <c r="C294" t="s">
        <v>4842</v>
      </c>
      <c r="D294">
        <v>0.4</v>
      </c>
      <c r="E294" t="s">
        <v>4845</v>
      </c>
      <c r="F294">
        <v>9.4</v>
      </c>
      <c r="I294" t="s">
        <v>12190</v>
      </c>
      <c r="K294" t="s">
        <v>6860</v>
      </c>
      <c r="L294" t="s">
        <v>6861</v>
      </c>
      <c r="M294" t="s">
        <v>14965</v>
      </c>
      <c r="N294">
        <v>9</v>
      </c>
      <c r="O294" t="s">
        <v>15286</v>
      </c>
      <c r="P294" t="s">
        <v>15914</v>
      </c>
      <c r="Q294">
        <v>6</v>
      </c>
      <c r="R294">
        <v>1</v>
      </c>
      <c r="S294">
        <v>4.6900000000000004</v>
      </c>
      <c r="T294">
        <v>4.6900000000000004</v>
      </c>
      <c r="U294">
        <v>491.5</v>
      </c>
      <c r="V294">
        <v>78.319999999999993</v>
      </c>
      <c r="W294">
        <v>5.77</v>
      </c>
      <c r="Y294">
        <v>3.51</v>
      </c>
      <c r="Z294">
        <v>5</v>
      </c>
      <c r="AA294" t="s">
        <v>4250</v>
      </c>
      <c r="AB294">
        <v>1</v>
      </c>
      <c r="AC294">
        <v>2</v>
      </c>
      <c r="AD294">
        <v>3.0490476190476188</v>
      </c>
      <c r="AF294" t="s">
        <v>7949</v>
      </c>
      <c r="AI294">
        <v>0</v>
      </c>
      <c r="AJ294">
        <v>0</v>
      </c>
      <c r="AM294" t="s">
        <v>20019</v>
      </c>
    </row>
    <row r="295" spans="1:39" x14ac:dyDescent="0.25">
      <c r="A295" t="s">
        <v>8262</v>
      </c>
      <c r="B295" t="s">
        <v>4841</v>
      </c>
      <c r="C295" t="s">
        <v>4842</v>
      </c>
      <c r="D295">
        <v>0.4</v>
      </c>
      <c r="E295" t="s">
        <v>4845</v>
      </c>
      <c r="F295">
        <v>9.4</v>
      </c>
      <c r="I295" t="s">
        <v>12191</v>
      </c>
      <c r="K295" t="s">
        <v>6860</v>
      </c>
      <c r="L295" t="s">
        <v>6861</v>
      </c>
      <c r="M295" t="s">
        <v>14952</v>
      </c>
      <c r="N295">
        <v>9</v>
      </c>
      <c r="O295" t="s">
        <v>15273</v>
      </c>
      <c r="P295" t="s">
        <v>15915</v>
      </c>
      <c r="Q295">
        <v>5</v>
      </c>
      <c r="R295">
        <v>2</v>
      </c>
      <c r="S295">
        <v>2.77</v>
      </c>
      <c r="T295">
        <v>2.78</v>
      </c>
      <c r="U295">
        <v>380.78</v>
      </c>
      <c r="V295">
        <v>89.6</v>
      </c>
      <c r="W295">
        <v>3.02</v>
      </c>
      <c r="X295">
        <v>10.06</v>
      </c>
      <c r="Y295">
        <v>4.09</v>
      </c>
      <c r="Z295">
        <v>2</v>
      </c>
      <c r="AA295" t="s">
        <v>4250</v>
      </c>
      <c r="AB295">
        <v>0</v>
      </c>
      <c r="AC295">
        <v>3</v>
      </c>
      <c r="AD295">
        <v>4.9665714285714291</v>
      </c>
      <c r="AF295" t="s">
        <v>7949</v>
      </c>
      <c r="AI295">
        <v>0</v>
      </c>
      <c r="AJ295">
        <v>0</v>
      </c>
      <c r="AM295" t="s">
        <v>20019</v>
      </c>
    </row>
    <row r="296" spans="1:39" x14ac:dyDescent="0.25">
      <c r="A296" t="s">
        <v>8263</v>
      </c>
      <c r="B296" t="s">
        <v>4841</v>
      </c>
      <c r="C296" t="s">
        <v>4842</v>
      </c>
      <c r="D296">
        <v>0.4</v>
      </c>
      <c r="E296" t="s">
        <v>4845</v>
      </c>
      <c r="F296">
        <v>9.4</v>
      </c>
      <c r="I296" t="s">
        <v>12192</v>
      </c>
      <c r="K296" t="s">
        <v>6860</v>
      </c>
      <c r="L296" t="s">
        <v>6861</v>
      </c>
      <c r="M296" t="s">
        <v>14952</v>
      </c>
      <c r="N296">
        <v>9</v>
      </c>
      <c r="O296" t="s">
        <v>15273</v>
      </c>
      <c r="P296" t="s">
        <v>15916</v>
      </c>
      <c r="Q296">
        <v>6</v>
      </c>
      <c r="R296">
        <v>2</v>
      </c>
      <c r="S296">
        <v>1.93</v>
      </c>
      <c r="T296">
        <v>1.93</v>
      </c>
      <c r="U296">
        <v>385.37</v>
      </c>
      <c r="V296">
        <v>113.39</v>
      </c>
      <c r="W296">
        <v>2.63</v>
      </c>
      <c r="X296">
        <v>9.9499999999999993</v>
      </c>
      <c r="Y296">
        <v>4.13</v>
      </c>
      <c r="Z296">
        <v>2</v>
      </c>
      <c r="AA296" t="s">
        <v>4250</v>
      </c>
      <c r="AB296">
        <v>0</v>
      </c>
      <c r="AC296">
        <v>3</v>
      </c>
      <c r="AD296">
        <v>4.5391190476190477</v>
      </c>
      <c r="AF296" t="s">
        <v>7949</v>
      </c>
      <c r="AI296">
        <v>0</v>
      </c>
      <c r="AJ296">
        <v>0</v>
      </c>
      <c r="AM296" t="s">
        <v>20019</v>
      </c>
    </row>
    <row r="297" spans="1:39" x14ac:dyDescent="0.25">
      <c r="A297" t="s">
        <v>8264</v>
      </c>
      <c r="B297" t="s">
        <v>4841</v>
      </c>
      <c r="C297" t="s">
        <v>4842</v>
      </c>
      <c r="D297">
        <v>0.45</v>
      </c>
      <c r="E297" t="s">
        <v>4845</v>
      </c>
      <c r="F297">
        <v>9.35</v>
      </c>
      <c r="I297" t="s">
        <v>12193</v>
      </c>
      <c r="K297" t="s">
        <v>6860</v>
      </c>
      <c r="L297" t="s">
        <v>6861</v>
      </c>
      <c r="M297" t="s">
        <v>14967</v>
      </c>
      <c r="N297">
        <v>9</v>
      </c>
      <c r="O297" t="s">
        <v>15288</v>
      </c>
      <c r="P297" t="s">
        <v>15917</v>
      </c>
      <c r="Q297">
        <v>8</v>
      </c>
      <c r="R297">
        <v>2</v>
      </c>
      <c r="U297">
        <v>474.53</v>
      </c>
      <c r="V297">
        <v>113.75</v>
      </c>
      <c r="W297">
        <v>3.21</v>
      </c>
      <c r="X297">
        <v>11.14</v>
      </c>
      <c r="Y297">
        <v>5.03</v>
      </c>
      <c r="Z297">
        <v>3</v>
      </c>
      <c r="AA297" t="s">
        <v>4250</v>
      </c>
      <c r="AB297">
        <v>0</v>
      </c>
      <c r="AC297">
        <v>4</v>
      </c>
      <c r="AF297" t="s">
        <v>7949</v>
      </c>
      <c r="AI297">
        <v>0</v>
      </c>
      <c r="AJ297">
        <v>0</v>
      </c>
      <c r="AM297" t="s">
        <v>20019</v>
      </c>
    </row>
    <row r="298" spans="1:39" x14ac:dyDescent="0.25">
      <c r="A298" t="s">
        <v>8265</v>
      </c>
      <c r="B298" t="s">
        <v>4841</v>
      </c>
      <c r="C298" t="s">
        <v>4842</v>
      </c>
      <c r="D298">
        <v>0.48199999999999998</v>
      </c>
      <c r="E298" t="s">
        <v>4845</v>
      </c>
      <c r="F298">
        <v>9.32</v>
      </c>
      <c r="I298" t="s">
        <v>12194</v>
      </c>
      <c r="K298" t="s">
        <v>6860</v>
      </c>
      <c r="L298" t="s">
        <v>6861</v>
      </c>
      <c r="M298" t="s">
        <v>14967</v>
      </c>
      <c r="N298">
        <v>9</v>
      </c>
      <c r="O298" t="s">
        <v>15288</v>
      </c>
      <c r="P298" t="s">
        <v>15918</v>
      </c>
      <c r="Q298">
        <v>10</v>
      </c>
      <c r="R298">
        <v>3</v>
      </c>
      <c r="S298">
        <v>2.82</v>
      </c>
      <c r="T298">
        <v>2.82</v>
      </c>
      <c r="U298">
        <v>480.53</v>
      </c>
      <c r="V298">
        <v>142.51</v>
      </c>
      <c r="W298">
        <v>1.54</v>
      </c>
      <c r="X298">
        <v>10.56</v>
      </c>
      <c r="Y298">
        <v>4.9800000000000004</v>
      </c>
      <c r="Z298">
        <v>3</v>
      </c>
      <c r="AA298" t="s">
        <v>4250</v>
      </c>
      <c r="AB298">
        <v>0</v>
      </c>
      <c r="AC298">
        <v>5</v>
      </c>
      <c r="AD298">
        <v>2.8957380952380949</v>
      </c>
      <c r="AF298" t="s">
        <v>7949</v>
      </c>
      <c r="AI298">
        <v>0</v>
      </c>
      <c r="AJ298">
        <v>0</v>
      </c>
      <c r="AM298" t="s">
        <v>20019</v>
      </c>
    </row>
    <row r="299" spans="1:39" x14ac:dyDescent="0.25">
      <c r="A299" t="s">
        <v>8266</v>
      </c>
      <c r="B299" t="s">
        <v>4841</v>
      </c>
      <c r="C299" t="s">
        <v>4842</v>
      </c>
      <c r="D299">
        <v>0.5</v>
      </c>
      <c r="E299" t="s">
        <v>4845</v>
      </c>
      <c r="F299">
        <v>9.3000000000000007</v>
      </c>
      <c r="K299" t="s">
        <v>6860</v>
      </c>
      <c r="L299" t="s">
        <v>6861</v>
      </c>
      <c r="M299" t="s">
        <v>14963</v>
      </c>
      <c r="N299">
        <v>9</v>
      </c>
      <c r="O299" t="s">
        <v>15284</v>
      </c>
      <c r="P299" t="s">
        <v>15919</v>
      </c>
      <c r="Q299">
        <v>7</v>
      </c>
      <c r="R299">
        <v>1</v>
      </c>
      <c r="S299">
        <v>1.91</v>
      </c>
      <c r="T299">
        <v>1.91</v>
      </c>
      <c r="U299">
        <v>430.44</v>
      </c>
      <c r="V299">
        <v>91.85</v>
      </c>
      <c r="W299">
        <v>3.78</v>
      </c>
      <c r="Y299">
        <v>3.59</v>
      </c>
      <c r="Z299">
        <v>3</v>
      </c>
      <c r="AA299" t="s">
        <v>4250</v>
      </c>
      <c r="AB299">
        <v>0</v>
      </c>
      <c r="AC299">
        <v>2</v>
      </c>
      <c r="AD299">
        <v>5.2685238095238098</v>
      </c>
      <c r="AF299" t="s">
        <v>7949</v>
      </c>
      <c r="AI299">
        <v>0</v>
      </c>
      <c r="AJ299">
        <v>0</v>
      </c>
      <c r="AK299" t="s">
        <v>19847</v>
      </c>
      <c r="AL299" t="s">
        <v>19847</v>
      </c>
      <c r="AM299" t="s">
        <v>20019</v>
      </c>
    </row>
    <row r="300" spans="1:39" x14ac:dyDescent="0.25">
      <c r="A300" t="s">
        <v>8267</v>
      </c>
      <c r="B300" t="s">
        <v>4841</v>
      </c>
      <c r="C300" t="s">
        <v>4842</v>
      </c>
      <c r="D300">
        <v>0.5</v>
      </c>
      <c r="E300" t="s">
        <v>4845</v>
      </c>
      <c r="F300">
        <v>9.3000000000000007</v>
      </c>
      <c r="K300" t="s">
        <v>6860</v>
      </c>
      <c r="L300" t="s">
        <v>6861</v>
      </c>
      <c r="M300" t="s">
        <v>14963</v>
      </c>
      <c r="N300">
        <v>9</v>
      </c>
      <c r="O300" t="s">
        <v>15284</v>
      </c>
      <c r="P300" t="s">
        <v>15920</v>
      </c>
      <c r="Q300">
        <v>7</v>
      </c>
      <c r="R300">
        <v>1</v>
      </c>
      <c r="S300">
        <v>3.12</v>
      </c>
      <c r="T300">
        <v>3.12</v>
      </c>
      <c r="U300">
        <v>435.43</v>
      </c>
      <c r="V300">
        <v>85.86</v>
      </c>
      <c r="W300">
        <v>3.53</v>
      </c>
      <c r="Y300">
        <v>3.37</v>
      </c>
      <c r="Z300">
        <v>3</v>
      </c>
      <c r="AA300" t="s">
        <v>4250</v>
      </c>
      <c r="AB300">
        <v>0</v>
      </c>
      <c r="AC300">
        <v>2</v>
      </c>
      <c r="AD300">
        <v>4.674547619047619</v>
      </c>
      <c r="AF300" t="s">
        <v>7949</v>
      </c>
      <c r="AI300">
        <v>0</v>
      </c>
      <c r="AJ300">
        <v>0</v>
      </c>
      <c r="AK300" t="s">
        <v>19847</v>
      </c>
      <c r="AL300" t="s">
        <v>19847</v>
      </c>
      <c r="AM300" t="s">
        <v>20019</v>
      </c>
    </row>
    <row r="301" spans="1:39" x14ac:dyDescent="0.25">
      <c r="A301" t="s">
        <v>8268</v>
      </c>
      <c r="B301" t="s">
        <v>4841</v>
      </c>
      <c r="C301" t="s">
        <v>4842</v>
      </c>
      <c r="D301">
        <v>0.5</v>
      </c>
      <c r="E301" t="s">
        <v>4845</v>
      </c>
      <c r="F301">
        <v>9.3000000000000007</v>
      </c>
      <c r="I301" t="s">
        <v>12195</v>
      </c>
      <c r="K301" t="s">
        <v>6860</v>
      </c>
      <c r="L301" t="s">
        <v>6861</v>
      </c>
      <c r="M301" t="s">
        <v>14972</v>
      </c>
      <c r="N301">
        <v>8</v>
      </c>
      <c r="O301" t="s">
        <v>15293</v>
      </c>
      <c r="P301" t="s">
        <v>15921</v>
      </c>
      <c r="Q301">
        <v>7</v>
      </c>
      <c r="R301">
        <v>2</v>
      </c>
      <c r="S301">
        <v>3.63</v>
      </c>
      <c r="T301">
        <v>3.65</v>
      </c>
      <c r="U301">
        <v>451.38</v>
      </c>
      <c r="V301">
        <v>111.72</v>
      </c>
      <c r="W301">
        <v>2.76</v>
      </c>
      <c r="X301">
        <v>8.8000000000000007</v>
      </c>
      <c r="Y301">
        <v>4.8499999999999996</v>
      </c>
      <c r="Z301">
        <v>2</v>
      </c>
      <c r="AA301" t="s">
        <v>4250</v>
      </c>
      <c r="AB301">
        <v>0</v>
      </c>
      <c r="AC301">
        <v>5</v>
      </c>
      <c r="AD301">
        <v>2.983285714285715</v>
      </c>
      <c r="AF301" t="s">
        <v>7949</v>
      </c>
      <c r="AI301">
        <v>0</v>
      </c>
      <c r="AJ301">
        <v>0</v>
      </c>
      <c r="AM301" t="s">
        <v>20019</v>
      </c>
    </row>
    <row r="302" spans="1:39" x14ac:dyDescent="0.25">
      <c r="A302" t="s">
        <v>8269</v>
      </c>
      <c r="B302" t="s">
        <v>4841</v>
      </c>
      <c r="C302" t="s">
        <v>4842</v>
      </c>
      <c r="D302">
        <v>0.5</v>
      </c>
      <c r="E302" t="s">
        <v>4845</v>
      </c>
      <c r="F302">
        <v>9.3000000000000007</v>
      </c>
      <c r="K302" t="s">
        <v>6860</v>
      </c>
      <c r="L302" t="s">
        <v>6861</v>
      </c>
      <c r="M302" t="s">
        <v>14971</v>
      </c>
      <c r="N302">
        <v>9</v>
      </c>
      <c r="O302" t="s">
        <v>15292</v>
      </c>
      <c r="P302" t="s">
        <v>15922</v>
      </c>
      <c r="Q302">
        <v>6</v>
      </c>
      <c r="R302">
        <v>1</v>
      </c>
      <c r="S302">
        <v>5.23</v>
      </c>
      <c r="T302">
        <v>5.24</v>
      </c>
      <c r="U302">
        <v>451.47</v>
      </c>
      <c r="V302">
        <v>78.959999999999994</v>
      </c>
      <c r="W302">
        <v>5.15</v>
      </c>
      <c r="Y302">
        <v>5.58</v>
      </c>
      <c r="Z302">
        <v>3</v>
      </c>
      <c r="AA302" t="s">
        <v>4250</v>
      </c>
      <c r="AB302">
        <v>1</v>
      </c>
      <c r="AC302">
        <v>3</v>
      </c>
      <c r="AD302">
        <v>3.1799761904761898</v>
      </c>
      <c r="AF302" t="s">
        <v>7949</v>
      </c>
      <c r="AI302">
        <v>0</v>
      </c>
      <c r="AJ302">
        <v>0</v>
      </c>
      <c r="AK302" t="s">
        <v>19851</v>
      </c>
      <c r="AL302" t="s">
        <v>19851</v>
      </c>
      <c r="AM302" t="s">
        <v>20019</v>
      </c>
    </row>
    <row r="303" spans="1:39" x14ac:dyDescent="0.25">
      <c r="A303" t="s">
        <v>8270</v>
      </c>
      <c r="B303" t="s">
        <v>4841</v>
      </c>
      <c r="C303" t="s">
        <v>4842</v>
      </c>
      <c r="D303">
        <v>0.5</v>
      </c>
      <c r="E303" t="s">
        <v>4845</v>
      </c>
      <c r="F303">
        <v>9.3000000000000007</v>
      </c>
      <c r="K303" t="s">
        <v>6860</v>
      </c>
      <c r="M303" t="s">
        <v>14973</v>
      </c>
      <c r="N303">
        <v>8</v>
      </c>
      <c r="O303" t="s">
        <v>15294</v>
      </c>
      <c r="P303" t="s">
        <v>15923</v>
      </c>
      <c r="Q303">
        <v>7</v>
      </c>
      <c r="R303">
        <v>1</v>
      </c>
      <c r="S303">
        <v>-1.0900000000000001</v>
      </c>
      <c r="T303">
        <v>-1.0900000000000001</v>
      </c>
      <c r="U303">
        <v>471.47</v>
      </c>
      <c r="V303">
        <v>95.51</v>
      </c>
      <c r="W303">
        <v>4.6100000000000003</v>
      </c>
      <c r="Y303">
        <v>3.62</v>
      </c>
      <c r="Z303">
        <v>4</v>
      </c>
      <c r="AA303" t="s">
        <v>4250</v>
      </c>
      <c r="AB303">
        <v>0</v>
      </c>
      <c r="AC303">
        <v>2</v>
      </c>
      <c r="AD303">
        <v>4.8534523809523797</v>
      </c>
      <c r="AF303" t="s">
        <v>7949</v>
      </c>
      <c r="AI303">
        <v>0</v>
      </c>
      <c r="AJ303">
        <v>0</v>
      </c>
      <c r="AK303" t="s">
        <v>19852</v>
      </c>
      <c r="AL303" t="s">
        <v>19852</v>
      </c>
      <c r="AM303" t="s">
        <v>20019</v>
      </c>
    </row>
    <row r="304" spans="1:39" x14ac:dyDescent="0.25">
      <c r="A304" t="s">
        <v>8270</v>
      </c>
      <c r="B304" t="s">
        <v>4841</v>
      </c>
      <c r="C304" t="s">
        <v>4842</v>
      </c>
      <c r="D304">
        <v>0.5</v>
      </c>
      <c r="E304" t="s">
        <v>4845</v>
      </c>
      <c r="F304">
        <v>9.3000000000000007</v>
      </c>
      <c r="I304" t="s">
        <v>12196</v>
      </c>
      <c r="K304" t="s">
        <v>6860</v>
      </c>
      <c r="L304" t="s">
        <v>6861</v>
      </c>
      <c r="M304" t="s">
        <v>14974</v>
      </c>
      <c r="N304">
        <v>8</v>
      </c>
      <c r="O304" t="s">
        <v>15295</v>
      </c>
      <c r="P304" t="s">
        <v>15923</v>
      </c>
      <c r="Q304">
        <v>7</v>
      </c>
      <c r="R304">
        <v>1</v>
      </c>
      <c r="S304">
        <v>-1.0900000000000001</v>
      </c>
      <c r="T304">
        <v>-1.0900000000000001</v>
      </c>
      <c r="U304">
        <v>471.47</v>
      </c>
      <c r="V304">
        <v>95.51</v>
      </c>
      <c r="W304">
        <v>4.6100000000000003</v>
      </c>
      <c r="Y304">
        <v>3.62</v>
      </c>
      <c r="Z304">
        <v>4</v>
      </c>
      <c r="AA304" t="s">
        <v>4250</v>
      </c>
      <c r="AB304">
        <v>0</v>
      </c>
      <c r="AC304">
        <v>2</v>
      </c>
      <c r="AD304">
        <v>4.8534523809523797</v>
      </c>
      <c r="AF304" t="s">
        <v>7949</v>
      </c>
      <c r="AI304">
        <v>0</v>
      </c>
      <c r="AJ304">
        <v>0</v>
      </c>
      <c r="AM304" t="s">
        <v>20019</v>
      </c>
    </row>
    <row r="305" spans="1:39" x14ac:dyDescent="0.25">
      <c r="A305" t="s">
        <v>8271</v>
      </c>
      <c r="B305" t="s">
        <v>4841</v>
      </c>
      <c r="C305" t="s">
        <v>4842</v>
      </c>
      <c r="D305">
        <v>0.5</v>
      </c>
      <c r="E305" t="s">
        <v>4845</v>
      </c>
      <c r="F305">
        <v>9.3000000000000007</v>
      </c>
      <c r="K305" t="s">
        <v>6860</v>
      </c>
      <c r="M305" t="s">
        <v>14973</v>
      </c>
      <c r="N305">
        <v>8</v>
      </c>
      <c r="O305" t="s">
        <v>15294</v>
      </c>
      <c r="P305" t="s">
        <v>15924</v>
      </c>
      <c r="Q305">
        <v>6</v>
      </c>
      <c r="R305">
        <v>1</v>
      </c>
      <c r="S305">
        <v>0.6</v>
      </c>
      <c r="T305">
        <v>0.61</v>
      </c>
      <c r="U305">
        <v>479.53</v>
      </c>
      <c r="V305">
        <v>78.959999999999994</v>
      </c>
      <c r="W305">
        <v>5.58</v>
      </c>
      <c r="Y305">
        <v>5.56</v>
      </c>
      <c r="Z305">
        <v>3</v>
      </c>
      <c r="AA305" t="s">
        <v>4250</v>
      </c>
      <c r="AB305">
        <v>1</v>
      </c>
      <c r="AC305">
        <v>3</v>
      </c>
      <c r="AD305">
        <v>4.9795476190476204</v>
      </c>
      <c r="AF305" t="s">
        <v>7949</v>
      </c>
      <c r="AI305">
        <v>0</v>
      </c>
      <c r="AJ305">
        <v>0</v>
      </c>
      <c r="AK305" t="s">
        <v>19852</v>
      </c>
      <c r="AL305" t="s">
        <v>19852</v>
      </c>
      <c r="AM305" t="s">
        <v>20019</v>
      </c>
    </row>
    <row r="306" spans="1:39" x14ac:dyDescent="0.25">
      <c r="A306" t="s">
        <v>8271</v>
      </c>
      <c r="B306" t="s">
        <v>4841</v>
      </c>
      <c r="C306" t="s">
        <v>4842</v>
      </c>
      <c r="D306">
        <v>0.5</v>
      </c>
      <c r="E306" t="s">
        <v>4845</v>
      </c>
      <c r="F306">
        <v>9.3000000000000007</v>
      </c>
      <c r="I306" t="s">
        <v>12197</v>
      </c>
      <c r="K306" t="s">
        <v>6860</v>
      </c>
      <c r="L306" t="s">
        <v>6861</v>
      </c>
      <c r="M306" t="s">
        <v>14974</v>
      </c>
      <c r="N306">
        <v>8</v>
      </c>
      <c r="O306" t="s">
        <v>15295</v>
      </c>
      <c r="P306" t="s">
        <v>15924</v>
      </c>
      <c r="Q306">
        <v>6</v>
      </c>
      <c r="R306">
        <v>1</v>
      </c>
      <c r="S306">
        <v>0.6</v>
      </c>
      <c r="T306">
        <v>0.61</v>
      </c>
      <c r="U306">
        <v>479.53</v>
      </c>
      <c r="V306">
        <v>78.959999999999994</v>
      </c>
      <c r="W306">
        <v>5.58</v>
      </c>
      <c r="Y306">
        <v>5.56</v>
      </c>
      <c r="Z306">
        <v>3</v>
      </c>
      <c r="AA306" t="s">
        <v>4250</v>
      </c>
      <c r="AB306">
        <v>1</v>
      </c>
      <c r="AC306">
        <v>3</v>
      </c>
      <c r="AD306">
        <v>4.9795476190476204</v>
      </c>
      <c r="AF306" t="s">
        <v>7949</v>
      </c>
      <c r="AI306">
        <v>0</v>
      </c>
      <c r="AJ306">
        <v>0</v>
      </c>
      <c r="AM306" t="s">
        <v>20019</v>
      </c>
    </row>
    <row r="307" spans="1:39" x14ac:dyDescent="0.25">
      <c r="A307" t="s">
        <v>8272</v>
      </c>
      <c r="B307" t="s">
        <v>4841</v>
      </c>
      <c r="C307" t="s">
        <v>4842</v>
      </c>
      <c r="D307">
        <v>0.5</v>
      </c>
      <c r="E307" t="s">
        <v>4845</v>
      </c>
      <c r="F307">
        <v>9.3000000000000007</v>
      </c>
      <c r="I307" t="s">
        <v>12198</v>
      </c>
      <c r="K307" t="s">
        <v>6860</v>
      </c>
      <c r="L307" t="s">
        <v>6861</v>
      </c>
      <c r="M307" t="s">
        <v>14960</v>
      </c>
      <c r="N307">
        <v>9</v>
      </c>
      <c r="O307" t="s">
        <v>15281</v>
      </c>
      <c r="P307" t="s">
        <v>15925</v>
      </c>
      <c r="Q307">
        <v>6</v>
      </c>
      <c r="R307">
        <v>1</v>
      </c>
      <c r="S307">
        <v>0.52</v>
      </c>
      <c r="T307">
        <v>0.52</v>
      </c>
      <c r="U307">
        <v>494.53</v>
      </c>
      <c r="V307">
        <v>90.04</v>
      </c>
      <c r="W307">
        <v>4.2</v>
      </c>
      <c r="Y307">
        <v>3.37</v>
      </c>
      <c r="Z307">
        <v>3</v>
      </c>
      <c r="AA307" t="s">
        <v>4250</v>
      </c>
      <c r="AB307">
        <v>0</v>
      </c>
      <c r="AC307">
        <v>2</v>
      </c>
      <c r="AD307">
        <v>4.8710714285714287</v>
      </c>
      <c r="AF307" t="s">
        <v>7949</v>
      </c>
      <c r="AI307">
        <v>0</v>
      </c>
      <c r="AJ307">
        <v>0</v>
      </c>
      <c r="AM307" t="s">
        <v>20019</v>
      </c>
    </row>
    <row r="308" spans="1:39" x14ac:dyDescent="0.25">
      <c r="A308" t="s">
        <v>8273</v>
      </c>
      <c r="B308" t="s">
        <v>4841</v>
      </c>
      <c r="C308" t="s">
        <v>4842</v>
      </c>
      <c r="D308">
        <v>0.55400000000000005</v>
      </c>
      <c r="E308" t="s">
        <v>4845</v>
      </c>
      <c r="F308">
        <v>9.26</v>
      </c>
      <c r="I308" t="s">
        <v>12199</v>
      </c>
      <c r="K308" t="s">
        <v>6860</v>
      </c>
      <c r="L308" t="s">
        <v>6861</v>
      </c>
      <c r="M308" t="s">
        <v>14967</v>
      </c>
      <c r="N308">
        <v>9</v>
      </c>
      <c r="O308" t="s">
        <v>15288</v>
      </c>
      <c r="P308" t="s">
        <v>15926</v>
      </c>
      <c r="Q308">
        <v>8</v>
      </c>
      <c r="R308">
        <v>2</v>
      </c>
      <c r="S308">
        <v>3.67</v>
      </c>
      <c r="T308">
        <v>3.67</v>
      </c>
      <c r="U308">
        <v>485.5</v>
      </c>
      <c r="V308">
        <v>109.39</v>
      </c>
      <c r="W308">
        <v>2.93</v>
      </c>
      <c r="X308">
        <v>10.11</v>
      </c>
      <c r="Y308">
        <v>4.8099999999999996</v>
      </c>
      <c r="Z308">
        <v>3</v>
      </c>
      <c r="AA308" t="s">
        <v>4250</v>
      </c>
      <c r="AB308">
        <v>0</v>
      </c>
      <c r="AC308">
        <v>4</v>
      </c>
      <c r="AD308">
        <v>2.787238095238096</v>
      </c>
      <c r="AF308" t="s">
        <v>7949</v>
      </c>
      <c r="AI308">
        <v>0</v>
      </c>
      <c r="AJ308">
        <v>0</v>
      </c>
      <c r="AM308" t="s">
        <v>20019</v>
      </c>
    </row>
    <row r="309" spans="1:39" x14ac:dyDescent="0.25">
      <c r="A309" t="s">
        <v>8274</v>
      </c>
      <c r="B309" t="s">
        <v>4841</v>
      </c>
      <c r="C309" t="s">
        <v>4842</v>
      </c>
      <c r="D309">
        <v>0.56000000000000005</v>
      </c>
      <c r="E309" t="s">
        <v>4845</v>
      </c>
      <c r="F309">
        <v>9.25</v>
      </c>
      <c r="K309" t="s">
        <v>6860</v>
      </c>
      <c r="M309" t="s">
        <v>14962</v>
      </c>
      <c r="N309">
        <v>8</v>
      </c>
      <c r="O309" t="s">
        <v>15283</v>
      </c>
      <c r="P309" t="s">
        <v>15927</v>
      </c>
      <c r="Q309">
        <v>5</v>
      </c>
      <c r="R309">
        <v>1</v>
      </c>
      <c r="S309">
        <v>4.4000000000000004</v>
      </c>
      <c r="T309">
        <v>4.58</v>
      </c>
      <c r="U309">
        <v>369.51</v>
      </c>
      <c r="V309">
        <v>69.2</v>
      </c>
      <c r="W309">
        <v>3.84</v>
      </c>
      <c r="Y309">
        <v>6.92</v>
      </c>
      <c r="Z309">
        <v>1</v>
      </c>
      <c r="AA309" t="s">
        <v>4250</v>
      </c>
      <c r="AB309">
        <v>0</v>
      </c>
      <c r="AC309">
        <v>4</v>
      </c>
      <c r="AD309">
        <v>3.9754047619047621</v>
      </c>
      <c r="AF309" t="s">
        <v>7949</v>
      </c>
      <c r="AI309">
        <v>0</v>
      </c>
      <c r="AJ309">
        <v>0</v>
      </c>
      <c r="AK309" t="s">
        <v>19846</v>
      </c>
      <c r="AL309" t="s">
        <v>19846</v>
      </c>
      <c r="AM309" t="s">
        <v>20019</v>
      </c>
    </row>
    <row r="310" spans="1:39" x14ac:dyDescent="0.25">
      <c r="A310" t="s">
        <v>8275</v>
      </c>
      <c r="B310" t="s">
        <v>4841</v>
      </c>
      <c r="C310" t="s">
        <v>4842</v>
      </c>
      <c r="D310">
        <v>0.56899999999999995</v>
      </c>
      <c r="E310" t="s">
        <v>4845</v>
      </c>
      <c r="F310">
        <v>9.24</v>
      </c>
      <c r="I310" t="s">
        <v>12200</v>
      </c>
      <c r="K310" t="s">
        <v>6860</v>
      </c>
      <c r="L310" t="s">
        <v>6861</v>
      </c>
      <c r="M310" t="s">
        <v>14967</v>
      </c>
      <c r="N310">
        <v>9</v>
      </c>
      <c r="O310" t="s">
        <v>15288</v>
      </c>
      <c r="P310" t="s">
        <v>15928</v>
      </c>
      <c r="Q310">
        <v>10</v>
      </c>
      <c r="R310">
        <v>3</v>
      </c>
      <c r="S310">
        <v>2.83</v>
      </c>
      <c r="T310">
        <v>2.84</v>
      </c>
      <c r="U310">
        <v>498.52</v>
      </c>
      <c r="V310">
        <v>142.51</v>
      </c>
      <c r="W310">
        <v>1.68</v>
      </c>
      <c r="X310">
        <v>9.5399999999999991</v>
      </c>
      <c r="Y310">
        <v>4.8099999999999996</v>
      </c>
      <c r="Z310">
        <v>3</v>
      </c>
      <c r="AA310" t="s">
        <v>4250</v>
      </c>
      <c r="AB310">
        <v>0</v>
      </c>
      <c r="AC310">
        <v>5</v>
      </c>
      <c r="AD310">
        <v>2.762238095238096</v>
      </c>
      <c r="AF310" t="s">
        <v>7949</v>
      </c>
      <c r="AI310">
        <v>0</v>
      </c>
      <c r="AJ310">
        <v>0</v>
      </c>
      <c r="AM310" t="s">
        <v>20019</v>
      </c>
    </row>
    <row r="311" spans="1:39" x14ac:dyDescent="0.25">
      <c r="A311" t="s">
        <v>8234</v>
      </c>
      <c r="B311" t="s">
        <v>4841</v>
      </c>
      <c r="C311" t="s">
        <v>4842</v>
      </c>
      <c r="D311">
        <v>0.56999999999999995</v>
      </c>
      <c r="E311" t="s">
        <v>4845</v>
      </c>
      <c r="F311">
        <v>9.24</v>
      </c>
      <c r="I311" t="s">
        <v>12201</v>
      </c>
      <c r="K311" t="s">
        <v>6860</v>
      </c>
      <c r="L311" t="s">
        <v>6861</v>
      </c>
      <c r="M311" t="s">
        <v>14975</v>
      </c>
      <c r="N311">
        <v>9</v>
      </c>
      <c r="O311" t="s">
        <v>15296</v>
      </c>
      <c r="P311" t="s">
        <v>15887</v>
      </c>
      <c r="Q311">
        <v>5</v>
      </c>
      <c r="R311">
        <v>1</v>
      </c>
      <c r="S311">
        <v>4.38</v>
      </c>
      <c r="T311">
        <v>4.5199999999999996</v>
      </c>
      <c r="U311">
        <v>412.54</v>
      </c>
      <c r="V311">
        <v>72.86</v>
      </c>
      <c r="W311">
        <v>4.24</v>
      </c>
      <c r="Y311">
        <v>6.95</v>
      </c>
      <c r="Z311">
        <v>2</v>
      </c>
      <c r="AA311" t="s">
        <v>4250</v>
      </c>
      <c r="AB311">
        <v>0</v>
      </c>
      <c r="AC311">
        <v>2</v>
      </c>
      <c r="AD311">
        <v>3.6980476190476188</v>
      </c>
      <c r="AF311" t="s">
        <v>7949</v>
      </c>
      <c r="AI311">
        <v>0</v>
      </c>
      <c r="AJ311">
        <v>0</v>
      </c>
      <c r="AM311" t="s">
        <v>20019</v>
      </c>
    </row>
    <row r="312" spans="1:39" x14ac:dyDescent="0.25">
      <c r="A312" t="s">
        <v>8276</v>
      </c>
      <c r="B312" t="s">
        <v>4841</v>
      </c>
      <c r="C312" t="s">
        <v>4842</v>
      </c>
      <c r="D312">
        <v>0.59</v>
      </c>
      <c r="E312" t="s">
        <v>4845</v>
      </c>
      <c r="F312">
        <v>9.23</v>
      </c>
      <c r="K312" t="s">
        <v>6860</v>
      </c>
      <c r="M312" t="s">
        <v>14962</v>
      </c>
      <c r="N312">
        <v>8</v>
      </c>
      <c r="O312" t="s">
        <v>15283</v>
      </c>
      <c r="P312" t="s">
        <v>15929</v>
      </c>
      <c r="Q312">
        <v>5</v>
      </c>
      <c r="R312">
        <v>1</v>
      </c>
      <c r="S312">
        <v>5.48</v>
      </c>
      <c r="T312">
        <v>5.48</v>
      </c>
      <c r="U312">
        <v>450.95</v>
      </c>
      <c r="V312">
        <v>83.76</v>
      </c>
      <c r="W312">
        <v>5.13</v>
      </c>
      <c r="Y312">
        <v>0</v>
      </c>
      <c r="Z312">
        <v>2</v>
      </c>
      <c r="AA312" t="s">
        <v>4250</v>
      </c>
      <c r="AB312">
        <v>1</v>
      </c>
      <c r="AC312">
        <v>2</v>
      </c>
      <c r="AD312">
        <v>3.1836904761904758</v>
      </c>
      <c r="AF312" t="s">
        <v>7949</v>
      </c>
      <c r="AI312">
        <v>0</v>
      </c>
      <c r="AJ312">
        <v>0</v>
      </c>
      <c r="AK312" t="s">
        <v>19846</v>
      </c>
      <c r="AL312" t="s">
        <v>19846</v>
      </c>
      <c r="AM312" t="s">
        <v>20019</v>
      </c>
    </row>
    <row r="313" spans="1:39" x14ac:dyDescent="0.25">
      <c r="A313" t="s">
        <v>8277</v>
      </c>
      <c r="B313" t="s">
        <v>4841</v>
      </c>
      <c r="C313" t="s">
        <v>4842</v>
      </c>
      <c r="D313">
        <v>0.6</v>
      </c>
      <c r="E313" t="s">
        <v>4845</v>
      </c>
      <c r="F313">
        <v>9.2200000000000006</v>
      </c>
      <c r="K313" t="s">
        <v>6860</v>
      </c>
      <c r="L313" t="s">
        <v>6861</v>
      </c>
      <c r="M313" t="s">
        <v>14976</v>
      </c>
      <c r="N313">
        <v>9</v>
      </c>
      <c r="O313" t="s">
        <v>15297</v>
      </c>
      <c r="P313" t="s">
        <v>15930</v>
      </c>
      <c r="Q313">
        <v>12</v>
      </c>
      <c r="R313">
        <v>12</v>
      </c>
      <c r="S313">
        <v>-6.32</v>
      </c>
      <c r="T313">
        <v>-1.8</v>
      </c>
      <c r="U313">
        <v>893.01</v>
      </c>
      <c r="V313">
        <v>375.84</v>
      </c>
      <c r="W313">
        <v>-1.74</v>
      </c>
      <c r="X313">
        <v>3.48</v>
      </c>
      <c r="Y313">
        <v>8.7200000000000006</v>
      </c>
      <c r="Z313">
        <v>1</v>
      </c>
      <c r="AA313" t="s">
        <v>4250</v>
      </c>
      <c r="AB313">
        <v>3</v>
      </c>
      <c r="AC313">
        <v>29</v>
      </c>
      <c r="AD313">
        <v>2.64</v>
      </c>
      <c r="AF313" t="s">
        <v>7950</v>
      </c>
      <c r="AI313">
        <v>0</v>
      </c>
      <c r="AJ313">
        <v>0</v>
      </c>
      <c r="AK313" t="s">
        <v>19853</v>
      </c>
      <c r="AL313" t="s">
        <v>19853</v>
      </c>
      <c r="AM313" t="s">
        <v>20019</v>
      </c>
    </row>
    <row r="314" spans="1:39" x14ac:dyDescent="0.25">
      <c r="A314" t="s">
        <v>8278</v>
      </c>
      <c r="B314" t="s">
        <v>4841</v>
      </c>
      <c r="C314" t="s">
        <v>4842</v>
      </c>
      <c r="D314">
        <v>0.6</v>
      </c>
      <c r="E314" t="s">
        <v>4845</v>
      </c>
      <c r="F314">
        <v>9.2200000000000006</v>
      </c>
      <c r="K314" t="s">
        <v>6860</v>
      </c>
      <c r="L314" t="s">
        <v>6861</v>
      </c>
      <c r="M314" t="s">
        <v>14963</v>
      </c>
      <c r="N314">
        <v>9</v>
      </c>
      <c r="O314" t="s">
        <v>15284</v>
      </c>
      <c r="P314" t="s">
        <v>15931</v>
      </c>
      <c r="Q314">
        <v>7</v>
      </c>
      <c r="R314">
        <v>1</v>
      </c>
      <c r="S314">
        <v>2.74</v>
      </c>
      <c r="T314">
        <v>2.74</v>
      </c>
      <c r="U314">
        <v>453.42</v>
      </c>
      <c r="V314">
        <v>85.86</v>
      </c>
      <c r="W314">
        <v>3.82</v>
      </c>
      <c r="Y314">
        <v>3.33</v>
      </c>
      <c r="Z314">
        <v>3</v>
      </c>
      <c r="AA314" t="s">
        <v>4250</v>
      </c>
      <c r="AB314">
        <v>0</v>
      </c>
      <c r="AC314">
        <v>2</v>
      </c>
      <c r="AD314">
        <v>4.7960476190476191</v>
      </c>
      <c r="AF314" t="s">
        <v>7949</v>
      </c>
      <c r="AI314">
        <v>0</v>
      </c>
      <c r="AJ314">
        <v>0</v>
      </c>
      <c r="AK314" t="s">
        <v>19847</v>
      </c>
      <c r="AL314" t="s">
        <v>19847</v>
      </c>
      <c r="AM314" t="s">
        <v>20019</v>
      </c>
    </row>
    <row r="315" spans="1:39" x14ac:dyDescent="0.25">
      <c r="A315" t="s">
        <v>8279</v>
      </c>
      <c r="B315" t="s">
        <v>4841</v>
      </c>
      <c r="C315" t="s">
        <v>4842</v>
      </c>
      <c r="D315">
        <v>0.6</v>
      </c>
      <c r="E315" t="s">
        <v>4845</v>
      </c>
      <c r="F315">
        <v>9.2200000000000006</v>
      </c>
      <c r="I315" t="s">
        <v>12202</v>
      </c>
      <c r="K315" t="s">
        <v>6860</v>
      </c>
      <c r="L315" t="s">
        <v>6861</v>
      </c>
      <c r="M315" t="s">
        <v>14968</v>
      </c>
      <c r="N315">
        <v>8</v>
      </c>
      <c r="O315" t="s">
        <v>15289</v>
      </c>
      <c r="P315" t="s">
        <v>15932</v>
      </c>
      <c r="Q315">
        <v>9</v>
      </c>
      <c r="R315">
        <v>2</v>
      </c>
      <c r="S315">
        <v>1.05</v>
      </c>
      <c r="T315">
        <v>1.05</v>
      </c>
      <c r="U315">
        <v>520.52</v>
      </c>
      <c r="V315">
        <v>124.61</v>
      </c>
      <c r="W315">
        <v>4.5199999999999996</v>
      </c>
      <c r="X315">
        <v>10.17</v>
      </c>
      <c r="Y315">
        <v>2.42</v>
      </c>
      <c r="Z315">
        <v>4</v>
      </c>
      <c r="AA315" t="s">
        <v>4250</v>
      </c>
      <c r="AB315">
        <v>1</v>
      </c>
      <c r="AC315">
        <v>3</v>
      </c>
      <c r="AD315">
        <v>3.5</v>
      </c>
      <c r="AF315" t="s">
        <v>7949</v>
      </c>
      <c r="AI315">
        <v>0</v>
      </c>
      <c r="AJ315">
        <v>0</v>
      </c>
      <c r="AM315" t="s">
        <v>20019</v>
      </c>
    </row>
    <row r="316" spans="1:39" x14ac:dyDescent="0.25">
      <c r="A316" t="s">
        <v>8280</v>
      </c>
      <c r="B316" t="s">
        <v>4841</v>
      </c>
      <c r="C316" t="s">
        <v>4842</v>
      </c>
      <c r="D316">
        <v>0.6</v>
      </c>
      <c r="E316" t="s">
        <v>4845</v>
      </c>
      <c r="F316">
        <v>9.2200000000000006</v>
      </c>
      <c r="I316" t="s">
        <v>12203</v>
      </c>
      <c r="K316" t="s">
        <v>6860</v>
      </c>
      <c r="L316" t="s">
        <v>6861</v>
      </c>
      <c r="M316" t="s">
        <v>14968</v>
      </c>
      <c r="N316">
        <v>8</v>
      </c>
      <c r="O316" t="s">
        <v>15289</v>
      </c>
      <c r="P316" t="s">
        <v>15933</v>
      </c>
      <c r="Q316">
        <v>9</v>
      </c>
      <c r="R316">
        <v>2</v>
      </c>
      <c r="S316">
        <v>2.12</v>
      </c>
      <c r="T316">
        <v>2.14</v>
      </c>
      <c r="U316">
        <v>535.9</v>
      </c>
      <c r="V316">
        <v>137.5</v>
      </c>
      <c r="W316">
        <v>4.2</v>
      </c>
      <c r="X316">
        <v>8.6300000000000008</v>
      </c>
      <c r="Y316">
        <v>2.41</v>
      </c>
      <c r="Z316">
        <v>4</v>
      </c>
      <c r="AA316" t="s">
        <v>4250</v>
      </c>
      <c r="AB316">
        <v>1</v>
      </c>
      <c r="AC316">
        <v>3</v>
      </c>
      <c r="AD316">
        <v>3.44</v>
      </c>
      <c r="AF316" t="s">
        <v>7949</v>
      </c>
      <c r="AI316">
        <v>0</v>
      </c>
      <c r="AJ316">
        <v>0</v>
      </c>
      <c r="AM316" t="s">
        <v>20019</v>
      </c>
    </row>
    <row r="317" spans="1:39" x14ac:dyDescent="0.25">
      <c r="A317" t="s">
        <v>8281</v>
      </c>
      <c r="B317" t="s">
        <v>4841</v>
      </c>
      <c r="C317" t="s">
        <v>4842</v>
      </c>
      <c r="D317">
        <v>0.6</v>
      </c>
      <c r="E317" t="s">
        <v>4845</v>
      </c>
      <c r="F317">
        <v>9.2200000000000006</v>
      </c>
      <c r="I317" t="s">
        <v>12204</v>
      </c>
      <c r="K317" t="s">
        <v>6860</v>
      </c>
      <c r="L317" t="s">
        <v>6861</v>
      </c>
      <c r="M317" t="s">
        <v>14968</v>
      </c>
      <c r="N317">
        <v>8</v>
      </c>
      <c r="O317" t="s">
        <v>15289</v>
      </c>
      <c r="P317" t="s">
        <v>15934</v>
      </c>
      <c r="Q317">
        <v>9</v>
      </c>
      <c r="R317">
        <v>2</v>
      </c>
      <c r="S317">
        <v>1.01</v>
      </c>
      <c r="T317">
        <v>1.02</v>
      </c>
      <c r="U317">
        <v>525.48</v>
      </c>
      <c r="V317">
        <v>148.4</v>
      </c>
      <c r="W317">
        <v>4.03</v>
      </c>
      <c r="X317">
        <v>9.85</v>
      </c>
      <c r="Y317">
        <v>2.38</v>
      </c>
      <c r="Z317">
        <v>4</v>
      </c>
      <c r="AA317" t="s">
        <v>4250</v>
      </c>
      <c r="AB317">
        <v>1</v>
      </c>
      <c r="AC317">
        <v>3</v>
      </c>
      <c r="AD317">
        <v>3.5</v>
      </c>
      <c r="AF317" t="s">
        <v>7949</v>
      </c>
      <c r="AI317">
        <v>0</v>
      </c>
      <c r="AJ317">
        <v>0</v>
      </c>
      <c r="AM317" t="s">
        <v>20019</v>
      </c>
    </row>
    <row r="318" spans="1:39" x14ac:dyDescent="0.25">
      <c r="A318" t="s">
        <v>8282</v>
      </c>
      <c r="B318" t="s">
        <v>4841</v>
      </c>
      <c r="C318" t="s">
        <v>4842</v>
      </c>
      <c r="D318">
        <v>0.6</v>
      </c>
      <c r="E318" t="s">
        <v>4845</v>
      </c>
      <c r="F318">
        <v>9.2200000000000006</v>
      </c>
      <c r="I318" t="s">
        <v>12205</v>
      </c>
      <c r="K318" t="s">
        <v>6860</v>
      </c>
      <c r="L318" t="s">
        <v>6861</v>
      </c>
      <c r="M318" t="s">
        <v>14968</v>
      </c>
      <c r="N318">
        <v>8</v>
      </c>
      <c r="O318" t="s">
        <v>15289</v>
      </c>
      <c r="P318" t="s">
        <v>15935</v>
      </c>
      <c r="Q318">
        <v>9</v>
      </c>
      <c r="R318">
        <v>2</v>
      </c>
      <c r="S318">
        <v>1.1299999999999999</v>
      </c>
      <c r="T318">
        <v>1.1299999999999999</v>
      </c>
      <c r="U318">
        <v>525.48</v>
      </c>
      <c r="V318">
        <v>148.4</v>
      </c>
      <c r="W318">
        <v>4.03</v>
      </c>
      <c r="X318">
        <v>9.86</v>
      </c>
      <c r="Y318">
        <v>2.42</v>
      </c>
      <c r="Z318">
        <v>4</v>
      </c>
      <c r="AA318" t="s">
        <v>4250</v>
      </c>
      <c r="AB318">
        <v>1</v>
      </c>
      <c r="AC318">
        <v>3</v>
      </c>
      <c r="AD318">
        <v>3.5</v>
      </c>
      <c r="AF318" t="s">
        <v>7949</v>
      </c>
      <c r="AI318">
        <v>0</v>
      </c>
      <c r="AJ318">
        <v>0</v>
      </c>
      <c r="AM318" t="s">
        <v>20019</v>
      </c>
    </row>
    <row r="319" spans="1:39" x14ac:dyDescent="0.25">
      <c r="A319" t="s">
        <v>8283</v>
      </c>
      <c r="B319" t="s">
        <v>4841</v>
      </c>
      <c r="C319" t="s">
        <v>4842</v>
      </c>
      <c r="D319">
        <v>0.6</v>
      </c>
      <c r="E319" t="s">
        <v>4845</v>
      </c>
      <c r="F319">
        <v>9.2200000000000006</v>
      </c>
      <c r="K319" t="s">
        <v>6860</v>
      </c>
      <c r="L319" t="s">
        <v>6861</v>
      </c>
      <c r="M319" t="s">
        <v>6914</v>
      </c>
      <c r="N319">
        <v>9</v>
      </c>
      <c r="O319" t="s">
        <v>6981</v>
      </c>
      <c r="P319" t="s">
        <v>15936</v>
      </c>
      <c r="Q319">
        <v>5</v>
      </c>
      <c r="R319">
        <v>1</v>
      </c>
      <c r="S319">
        <v>2.0499999999999998</v>
      </c>
      <c r="T319">
        <v>2.0499999999999998</v>
      </c>
      <c r="U319">
        <v>431.42</v>
      </c>
      <c r="V319">
        <v>77.05</v>
      </c>
      <c r="W319">
        <v>4.63</v>
      </c>
      <c r="Y319">
        <v>2.56</v>
      </c>
      <c r="Z319">
        <v>4</v>
      </c>
      <c r="AA319" t="s">
        <v>4250</v>
      </c>
      <c r="AB319">
        <v>0</v>
      </c>
      <c r="AC319">
        <v>4</v>
      </c>
      <c r="AD319">
        <v>5.2981904761904763</v>
      </c>
      <c r="AF319" t="s">
        <v>7949</v>
      </c>
      <c r="AI319">
        <v>0</v>
      </c>
      <c r="AJ319">
        <v>0</v>
      </c>
      <c r="AK319" t="s">
        <v>7989</v>
      </c>
      <c r="AL319" t="s">
        <v>7989</v>
      </c>
      <c r="AM319" t="s">
        <v>20019</v>
      </c>
    </row>
    <row r="320" spans="1:39" x14ac:dyDescent="0.25">
      <c r="A320" t="s">
        <v>8284</v>
      </c>
      <c r="B320" t="s">
        <v>4841</v>
      </c>
      <c r="C320" t="s">
        <v>4842</v>
      </c>
      <c r="D320">
        <v>0.6</v>
      </c>
      <c r="E320" t="s">
        <v>4845</v>
      </c>
      <c r="F320">
        <v>9.2200000000000006</v>
      </c>
      <c r="K320" t="s">
        <v>6860</v>
      </c>
      <c r="L320" t="s">
        <v>6861</v>
      </c>
      <c r="M320" t="s">
        <v>14970</v>
      </c>
      <c r="N320">
        <v>9</v>
      </c>
      <c r="O320" t="s">
        <v>15291</v>
      </c>
      <c r="P320" t="s">
        <v>15937</v>
      </c>
      <c r="Q320">
        <v>7</v>
      </c>
      <c r="R320">
        <v>1</v>
      </c>
      <c r="S320">
        <v>3.65</v>
      </c>
      <c r="T320">
        <v>3.65</v>
      </c>
      <c r="U320">
        <v>416.48</v>
      </c>
      <c r="V320">
        <v>91.85</v>
      </c>
      <c r="W320">
        <v>4.26</v>
      </c>
      <c r="Y320">
        <v>4.59</v>
      </c>
      <c r="Z320">
        <v>3</v>
      </c>
      <c r="AA320" t="s">
        <v>4250</v>
      </c>
      <c r="AB320">
        <v>0</v>
      </c>
      <c r="AC320">
        <v>3</v>
      </c>
      <c r="AD320">
        <v>4.218238095238096</v>
      </c>
      <c r="AF320" t="s">
        <v>7949</v>
      </c>
      <c r="AI320">
        <v>0</v>
      </c>
      <c r="AJ320">
        <v>0</v>
      </c>
      <c r="AK320" t="s">
        <v>19850</v>
      </c>
      <c r="AL320" t="s">
        <v>19850</v>
      </c>
      <c r="AM320" t="s">
        <v>20019</v>
      </c>
    </row>
    <row r="321" spans="1:39" x14ac:dyDescent="0.25">
      <c r="A321" t="s">
        <v>8285</v>
      </c>
      <c r="B321" t="s">
        <v>4841</v>
      </c>
      <c r="C321" t="s">
        <v>4842</v>
      </c>
      <c r="D321">
        <v>0.6</v>
      </c>
      <c r="E321" t="s">
        <v>4845</v>
      </c>
      <c r="F321">
        <v>9.2200000000000006</v>
      </c>
      <c r="I321" t="s">
        <v>12206</v>
      </c>
      <c r="K321" t="s">
        <v>6860</v>
      </c>
      <c r="L321" t="s">
        <v>6861</v>
      </c>
      <c r="M321" t="s">
        <v>14952</v>
      </c>
      <c r="N321">
        <v>9</v>
      </c>
      <c r="O321" t="s">
        <v>15273</v>
      </c>
      <c r="P321" t="s">
        <v>15938</v>
      </c>
      <c r="Q321">
        <v>5</v>
      </c>
      <c r="R321">
        <v>2</v>
      </c>
      <c r="S321">
        <v>3.34</v>
      </c>
      <c r="T321">
        <v>3.36</v>
      </c>
      <c r="U321">
        <v>415.23</v>
      </c>
      <c r="V321">
        <v>89.6</v>
      </c>
      <c r="W321">
        <v>3.68</v>
      </c>
      <c r="X321">
        <v>8.82</v>
      </c>
      <c r="Y321">
        <v>4.09</v>
      </c>
      <c r="Z321">
        <v>2</v>
      </c>
      <c r="AA321" t="s">
        <v>4250</v>
      </c>
      <c r="AB321">
        <v>0</v>
      </c>
      <c r="AC321">
        <v>3</v>
      </c>
      <c r="AD321">
        <v>4.2555000000000014</v>
      </c>
      <c r="AF321" t="s">
        <v>7949</v>
      </c>
      <c r="AI321">
        <v>0</v>
      </c>
      <c r="AJ321">
        <v>0</v>
      </c>
      <c r="AM321" t="s">
        <v>20019</v>
      </c>
    </row>
    <row r="322" spans="1:39" x14ac:dyDescent="0.25">
      <c r="A322" t="s">
        <v>8286</v>
      </c>
      <c r="B322" t="s">
        <v>4841</v>
      </c>
      <c r="C322" t="s">
        <v>4842</v>
      </c>
      <c r="D322">
        <v>0.6</v>
      </c>
      <c r="E322" t="s">
        <v>4845</v>
      </c>
      <c r="F322">
        <v>9.2200000000000006</v>
      </c>
      <c r="I322" t="s">
        <v>12207</v>
      </c>
      <c r="K322" t="s">
        <v>6860</v>
      </c>
      <c r="L322" t="s">
        <v>6861</v>
      </c>
      <c r="M322" t="s">
        <v>14960</v>
      </c>
      <c r="N322">
        <v>9</v>
      </c>
      <c r="O322" t="s">
        <v>15281</v>
      </c>
      <c r="P322" t="s">
        <v>15939</v>
      </c>
      <c r="Q322">
        <v>7</v>
      </c>
      <c r="R322">
        <v>1</v>
      </c>
      <c r="S322">
        <v>1.81</v>
      </c>
      <c r="T322">
        <v>1.81</v>
      </c>
      <c r="U322">
        <v>517.54</v>
      </c>
      <c r="V322">
        <v>102.93</v>
      </c>
      <c r="W322">
        <v>4.53</v>
      </c>
      <c r="Y322">
        <v>2.0099999999999998</v>
      </c>
      <c r="Z322">
        <v>3</v>
      </c>
      <c r="AA322" t="s">
        <v>4250</v>
      </c>
      <c r="AB322">
        <v>1</v>
      </c>
      <c r="AC322">
        <v>2</v>
      </c>
      <c r="AD322">
        <v>4.402333333333333</v>
      </c>
      <c r="AF322" t="s">
        <v>7949</v>
      </c>
      <c r="AI322">
        <v>0</v>
      </c>
      <c r="AJ322">
        <v>0</v>
      </c>
      <c r="AM322" t="s">
        <v>20019</v>
      </c>
    </row>
    <row r="323" spans="1:39" x14ac:dyDescent="0.25">
      <c r="A323" t="s">
        <v>8287</v>
      </c>
      <c r="B323" t="s">
        <v>4841</v>
      </c>
      <c r="C323" t="s">
        <v>4842</v>
      </c>
      <c r="D323">
        <v>0.6</v>
      </c>
      <c r="E323" t="s">
        <v>4845</v>
      </c>
      <c r="F323">
        <v>9.2200000000000006</v>
      </c>
      <c r="I323" t="s">
        <v>12208</v>
      </c>
      <c r="K323" t="s">
        <v>6860</v>
      </c>
      <c r="L323" t="s">
        <v>6861</v>
      </c>
      <c r="M323" t="s">
        <v>14965</v>
      </c>
      <c r="N323">
        <v>9</v>
      </c>
      <c r="O323" t="s">
        <v>15286</v>
      </c>
      <c r="P323" t="s">
        <v>15940</v>
      </c>
      <c r="Q323">
        <v>7</v>
      </c>
      <c r="R323">
        <v>1</v>
      </c>
      <c r="S323">
        <v>-4.99</v>
      </c>
      <c r="T323">
        <v>-4.99</v>
      </c>
      <c r="U323">
        <v>485.47</v>
      </c>
      <c r="V323">
        <v>90.56</v>
      </c>
      <c r="W323">
        <v>3.54</v>
      </c>
      <c r="Y323">
        <v>3.15</v>
      </c>
      <c r="Z323">
        <v>4</v>
      </c>
      <c r="AA323" t="s">
        <v>4250</v>
      </c>
      <c r="AB323">
        <v>0</v>
      </c>
      <c r="AC323">
        <v>2</v>
      </c>
      <c r="AD323">
        <v>4.918452380952381</v>
      </c>
      <c r="AF323" t="s">
        <v>7949</v>
      </c>
      <c r="AI323">
        <v>0</v>
      </c>
      <c r="AJ323">
        <v>0</v>
      </c>
      <c r="AM323" t="s">
        <v>20019</v>
      </c>
    </row>
    <row r="324" spans="1:39" x14ac:dyDescent="0.25">
      <c r="A324" t="s">
        <v>8288</v>
      </c>
      <c r="B324" t="s">
        <v>4841</v>
      </c>
      <c r="C324" t="s">
        <v>4842</v>
      </c>
      <c r="D324">
        <v>0.6</v>
      </c>
      <c r="E324" t="s">
        <v>4845</v>
      </c>
      <c r="F324">
        <v>9.2200000000000006</v>
      </c>
      <c r="I324" t="s">
        <v>12209</v>
      </c>
      <c r="K324" t="s">
        <v>6860</v>
      </c>
      <c r="M324" t="s">
        <v>14977</v>
      </c>
      <c r="N324">
        <v>8</v>
      </c>
      <c r="O324" t="s">
        <v>15298</v>
      </c>
      <c r="P324" t="s">
        <v>15941</v>
      </c>
      <c r="Q324">
        <v>4</v>
      </c>
      <c r="R324">
        <v>1</v>
      </c>
      <c r="S324">
        <v>2.89</v>
      </c>
      <c r="T324">
        <v>2.89</v>
      </c>
      <c r="U324">
        <v>441.93</v>
      </c>
      <c r="V324">
        <v>67.92</v>
      </c>
      <c r="W324">
        <v>4.26</v>
      </c>
      <c r="Y324">
        <v>0</v>
      </c>
      <c r="Z324">
        <v>2</v>
      </c>
      <c r="AA324" t="s">
        <v>4250</v>
      </c>
      <c r="AB324">
        <v>0</v>
      </c>
      <c r="AC324">
        <v>2</v>
      </c>
      <c r="AD324">
        <v>4.8031190476190471</v>
      </c>
      <c r="AF324" t="s">
        <v>7949</v>
      </c>
      <c r="AI324">
        <v>0</v>
      </c>
      <c r="AJ324">
        <v>0</v>
      </c>
      <c r="AM324" t="s">
        <v>20019</v>
      </c>
    </row>
    <row r="325" spans="1:39" x14ac:dyDescent="0.25">
      <c r="A325" t="s">
        <v>8289</v>
      </c>
      <c r="B325" t="s">
        <v>4841</v>
      </c>
      <c r="C325" t="s">
        <v>4842</v>
      </c>
      <c r="D325">
        <v>0.61</v>
      </c>
      <c r="E325" t="s">
        <v>4845</v>
      </c>
      <c r="F325">
        <v>9.2100000000000009</v>
      </c>
      <c r="I325" t="s">
        <v>12210</v>
      </c>
      <c r="K325" t="s">
        <v>6860</v>
      </c>
      <c r="L325" t="s">
        <v>6861</v>
      </c>
      <c r="M325" t="s">
        <v>14967</v>
      </c>
      <c r="N325">
        <v>9</v>
      </c>
      <c r="O325" t="s">
        <v>15288</v>
      </c>
      <c r="P325" t="s">
        <v>15942</v>
      </c>
      <c r="Q325">
        <v>8</v>
      </c>
      <c r="R325">
        <v>2</v>
      </c>
      <c r="S325">
        <v>3.65</v>
      </c>
      <c r="T325">
        <v>3.65</v>
      </c>
      <c r="U325">
        <v>467.51</v>
      </c>
      <c r="V325">
        <v>109.39</v>
      </c>
      <c r="W325">
        <v>2.8</v>
      </c>
      <c r="X325">
        <v>11.13</v>
      </c>
      <c r="Y325">
        <v>5.03</v>
      </c>
      <c r="Z325">
        <v>3</v>
      </c>
      <c r="AA325" t="s">
        <v>4250</v>
      </c>
      <c r="AB325">
        <v>0</v>
      </c>
      <c r="AC325">
        <v>4</v>
      </c>
      <c r="AD325">
        <v>2.9357380952380958</v>
      </c>
      <c r="AF325" t="s">
        <v>7949</v>
      </c>
      <c r="AI325">
        <v>0</v>
      </c>
      <c r="AJ325">
        <v>0</v>
      </c>
      <c r="AM325" t="s">
        <v>20019</v>
      </c>
    </row>
    <row r="326" spans="1:39" x14ac:dyDescent="0.25">
      <c r="A326" t="s">
        <v>5866</v>
      </c>
      <c r="B326" t="s">
        <v>4841</v>
      </c>
      <c r="C326" t="s">
        <v>4842</v>
      </c>
      <c r="D326">
        <v>0.62</v>
      </c>
      <c r="E326" t="s">
        <v>4845</v>
      </c>
      <c r="F326">
        <v>9.2100000000000009</v>
      </c>
      <c r="I326" t="s">
        <v>12211</v>
      </c>
      <c r="K326" t="s">
        <v>6860</v>
      </c>
      <c r="L326" t="s">
        <v>6861</v>
      </c>
      <c r="M326" t="s">
        <v>14955</v>
      </c>
      <c r="N326">
        <v>8</v>
      </c>
      <c r="O326" t="s">
        <v>15276</v>
      </c>
      <c r="P326" t="s">
        <v>7592</v>
      </c>
      <c r="Q326">
        <v>6</v>
      </c>
      <c r="R326">
        <v>2</v>
      </c>
      <c r="S326">
        <v>3.18</v>
      </c>
      <c r="T326">
        <v>3.25</v>
      </c>
      <c r="U326">
        <v>396.42</v>
      </c>
      <c r="V326">
        <v>98.83</v>
      </c>
      <c r="W326">
        <v>2.96</v>
      </c>
      <c r="X326">
        <v>10.61</v>
      </c>
      <c r="Y326">
        <v>6.58</v>
      </c>
      <c r="Z326">
        <v>2</v>
      </c>
      <c r="AA326" t="s">
        <v>4250</v>
      </c>
      <c r="AB326">
        <v>0</v>
      </c>
      <c r="AC326">
        <v>2</v>
      </c>
      <c r="AD326">
        <v>4.2305238095238096</v>
      </c>
      <c r="AF326" t="s">
        <v>7949</v>
      </c>
      <c r="AI326">
        <v>0</v>
      </c>
      <c r="AJ326">
        <v>0</v>
      </c>
      <c r="AM326" t="s">
        <v>20019</v>
      </c>
    </row>
    <row r="327" spans="1:39" x14ac:dyDescent="0.25">
      <c r="A327" t="s">
        <v>5774</v>
      </c>
      <c r="B327" t="s">
        <v>4841</v>
      </c>
      <c r="C327" t="s">
        <v>4842</v>
      </c>
      <c r="D327">
        <v>0.63</v>
      </c>
      <c r="E327" t="s">
        <v>4845</v>
      </c>
      <c r="F327">
        <v>9.1999999999999993</v>
      </c>
      <c r="I327" t="s">
        <v>12212</v>
      </c>
      <c r="K327" t="s">
        <v>6860</v>
      </c>
      <c r="L327" t="s">
        <v>6861</v>
      </c>
      <c r="M327" t="s">
        <v>14955</v>
      </c>
      <c r="N327">
        <v>8</v>
      </c>
      <c r="O327" t="s">
        <v>15276</v>
      </c>
      <c r="P327" t="s">
        <v>7500</v>
      </c>
      <c r="Q327">
        <v>7</v>
      </c>
      <c r="R327">
        <v>2</v>
      </c>
      <c r="S327">
        <v>2.56</v>
      </c>
      <c r="T327">
        <v>2.63</v>
      </c>
      <c r="U327">
        <v>429.43</v>
      </c>
      <c r="V327">
        <v>111.72</v>
      </c>
      <c r="W327">
        <v>3.16</v>
      </c>
      <c r="X327">
        <v>9.59</v>
      </c>
      <c r="Y327">
        <v>6.57</v>
      </c>
      <c r="Z327">
        <v>2</v>
      </c>
      <c r="AA327" t="s">
        <v>4250</v>
      </c>
      <c r="AB327">
        <v>0</v>
      </c>
      <c r="AC327">
        <v>3</v>
      </c>
      <c r="AD327">
        <v>4.0000714285714283</v>
      </c>
      <c r="AF327" t="s">
        <v>7949</v>
      </c>
      <c r="AI327">
        <v>0</v>
      </c>
      <c r="AJ327">
        <v>0</v>
      </c>
      <c r="AM327" t="s">
        <v>20019</v>
      </c>
    </row>
    <row r="328" spans="1:39" x14ac:dyDescent="0.25">
      <c r="A328" t="s">
        <v>8290</v>
      </c>
      <c r="B328" t="s">
        <v>4841</v>
      </c>
      <c r="C328" t="s">
        <v>4842</v>
      </c>
      <c r="D328">
        <v>0.63</v>
      </c>
      <c r="E328" t="s">
        <v>4845</v>
      </c>
      <c r="F328">
        <v>9.1999999999999993</v>
      </c>
      <c r="I328" t="s">
        <v>12213</v>
      </c>
      <c r="K328" t="s">
        <v>6860</v>
      </c>
      <c r="L328" t="s">
        <v>6861</v>
      </c>
      <c r="M328" t="s">
        <v>14975</v>
      </c>
      <c r="N328">
        <v>9</v>
      </c>
      <c r="O328" t="s">
        <v>15296</v>
      </c>
      <c r="P328" t="s">
        <v>15943</v>
      </c>
      <c r="Q328">
        <v>5</v>
      </c>
      <c r="R328">
        <v>1</v>
      </c>
      <c r="S328">
        <v>4.92</v>
      </c>
      <c r="T328">
        <v>4.92</v>
      </c>
      <c r="U328">
        <v>432.96</v>
      </c>
      <c r="V328">
        <v>83.76</v>
      </c>
      <c r="W328">
        <v>4.99</v>
      </c>
      <c r="Y328">
        <v>1.47</v>
      </c>
      <c r="Z328">
        <v>2</v>
      </c>
      <c r="AA328" t="s">
        <v>4250</v>
      </c>
      <c r="AB328">
        <v>0</v>
      </c>
      <c r="AC328">
        <v>2</v>
      </c>
      <c r="AD328">
        <v>3.3521904761904771</v>
      </c>
      <c r="AF328" t="s">
        <v>7949</v>
      </c>
      <c r="AI328">
        <v>0</v>
      </c>
      <c r="AJ328">
        <v>0</v>
      </c>
      <c r="AM328" t="s">
        <v>20019</v>
      </c>
    </row>
    <row r="329" spans="1:39" x14ac:dyDescent="0.25">
      <c r="A329" t="s">
        <v>8291</v>
      </c>
      <c r="B329" t="s">
        <v>4841</v>
      </c>
      <c r="C329" t="s">
        <v>4842</v>
      </c>
      <c r="D329">
        <v>0.65</v>
      </c>
      <c r="E329" t="s">
        <v>4845</v>
      </c>
      <c r="F329">
        <v>9.19</v>
      </c>
      <c r="K329" t="s">
        <v>6860</v>
      </c>
      <c r="L329" t="s">
        <v>6861</v>
      </c>
      <c r="M329" t="s">
        <v>14978</v>
      </c>
      <c r="N329">
        <v>9</v>
      </c>
      <c r="O329" t="s">
        <v>15299</v>
      </c>
      <c r="P329" t="s">
        <v>15944</v>
      </c>
      <c r="Q329">
        <v>3</v>
      </c>
      <c r="R329">
        <v>2</v>
      </c>
      <c r="S329">
        <v>6.16</v>
      </c>
      <c r="T329">
        <v>6.18</v>
      </c>
      <c r="U329">
        <v>403.57</v>
      </c>
      <c r="V329">
        <v>68.010000000000005</v>
      </c>
      <c r="W329">
        <v>5.52</v>
      </c>
      <c r="Y329">
        <v>6.39</v>
      </c>
      <c r="Z329">
        <v>3</v>
      </c>
      <c r="AA329" t="s">
        <v>4250</v>
      </c>
      <c r="AB329">
        <v>1</v>
      </c>
      <c r="AC329">
        <v>6</v>
      </c>
      <c r="AD329">
        <v>3.1887857142857139</v>
      </c>
      <c r="AF329" t="s">
        <v>7949</v>
      </c>
      <c r="AI329">
        <v>0</v>
      </c>
      <c r="AJ329">
        <v>0</v>
      </c>
      <c r="AK329" t="s">
        <v>19854</v>
      </c>
      <c r="AL329" t="s">
        <v>19854</v>
      </c>
      <c r="AM329" t="s">
        <v>20019</v>
      </c>
    </row>
    <row r="330" spans="1:39" x14ac:dyDescent="0.25">
      <c r="A330" t="s">
        <v>8292</v>
      </c>
      <c r="B330" t="s">
        <v>4841</v>
      </c>
      <c r="C330" t="s">
        <v>4842</v>
      </c>
      <c r="D330">
        <v>0.7</v>
      </c>
      <c r="E330" t="s">
        <v>4845</v>
      </c>
      <c r="F330">
        <v>9.15</v>
      </c>
      <c r="K330" t="s">
        <v>6860</v>
      </c>
      <c r="M330" t="s">
        <v>6865</v>
      </c>
      <c r="N330">
        <v>8</v>
      </c>
      <c r="O330" t="s">
        <v>15300</v>
      </c>
      <c r="P330" t="s">
        <v>15945</v>
      </c>
      <c r="Q330">
        <v>6</v>
      </c>
      <c r="R330">
        <v>3</v>
      </c>
      <c r="S330">
        <v>3.47</v>
      </c>
      <c r="T330">
        <v>5.19</v>
      </c>
      <c r="U330">
        <v>607.70000000000005</v>
      </c>
      <c r="V330">
        <v>100.13</v>
      </c>
      <c r="W330">
        <v>4.04</v>
      </c>
      <c r="X330">
        <v>13.77</v>
      </c>
      <c r="Y330">
        <v>9.01</v>
      </c>
      <c r="Z330">
        <v>3</v>
      </c>
      <c r="AA330" t="s">
        <v>4250</v>
      </c>
      <c r="AB330">
        <v>1</v>
      </c>
      <c r="AC330">
        <v>11</v>
      </c>
      <c r="AD330">
        <v>1.589</v>
      </c>
      <c r="AF330" t="s">
        <v>7952</v>
      </c>
      <c r="AI330">
        <v>0</v>
      </c>
      <c r="AJ330">
        <v>0</v>
      </c>
      <c r="AK330" t="s">
        <v>19855</v>
      </c>
      <c r="AL330" t="s">
        <v>19855</v>
      </c>
      <c r="AM330" t="s">
        <v>20019</v>
      </c>
    </row>
    <row r="331" spans="1:39" x14ac:dyDescent="0.25">
      <c r="A331" t="s">
        <v>8293</v>
      </c>
      <c r="B331" t="s">
        <v>4841</v>
      </c>
      <c r="C331" t="s">
        <v>4842</v>
      </c>
      <c r="D331">
        <v>0.7</v>
      </c>
      <c r="E331" t="s">
        <v>4845</v>
      </c>
      <c r="F331">
        <v>9.15</v>
      </c>
      <c r="K331" t="s">
        <v>6860</v>
      </c>
      <c r="M331" t="s">
        <v>6865</v>
      </c>
      <c r="N331">
        <v>8</v>
      </c>
      <c r="O331" t="s">
        <v>15301</v>
      </c>
      <c r="P331" t="s">
        <v>15946</v>
      </c>
      <c r="Q331">
        <v>5</v>
      </c>
      <c r="R331">
        <v>3</v>
      </c>
      <c r="S331">
        <v>3.37</v>
      </c>
      <c r="T331">
        <v>3.38</v>
      </c>
      <c r="U331">
        <v>515.65</v>
      </c>
      <c r="V331">
        <v>83.48</v>
      </c>
      <c r="W331">
        <v>4.6399999999999997</v>
      </c>
      <c r="X331">
        <v>13.8</v>
      </c>
      <c r="Y331">
        <v>5.93</v>
      </c>
      <c r="Z331">
        <v>2</v>
      </c>
      <c r="AA331" t="s">
        <v>4250</v>
      </c>
      <c r="AB331">
        <v>1</v>
      </c>
      <c r="AC331">
        <v>8</v>
      </c>
      <c r="AD331">
        <v>3.291666666666667</v>
      </c>
      <c r="AF331" t="s">
        <v>7949</v>
      </c>
      <c r="AI331">
        <v>0</v>
      </c>
      <c r="AJ331">
        <v>0</v>
      </c>
      <c r="AK331" t="s">
        <v>19856</v>
      </c>
      <c r="AL331" t="s">
        <v>19856</v>
      </c>
      <c r="AM331" t="s">
        <v>20019</v>
      </c>
    </row>
    <row r="332" spans="1:39" x14ac:dyDescent="0.25">
      <c r="A332" t="s">
        <v>8294</v>
      </c>
      <c r="B332" t="s">
        <v>4841</v>
      </c>
      <c r="C332" t="s">
        <v>4842</v>
      </c>
      <c r="D332">
        <v>0.7</v>
      </c>
      <c r="E332" t="s">
        <v>4845</v>
      </c>
      <c r="F332">
        <v>9.15</v>
      </c>
      <c r="K332" t="s">
        <v>6860</v>
      </c>
      <c r="M332" t="s">
        <v>6865</v>
      </c>
      <c r="N332">
        <v>8</v>
      </c>
      <c r="O332" t="s">
        <v>15301</v>
      </c>
      <c r="P332" t="s">
        <v>15947</v>
      </c>
      <c r="Q332">
        <v>5</v>
      </c>
      <c r="R332">
        <v>3</v>
      </c>
      <c r="S332">
        <v>3.37</v>
      </c>
      <c r="T332">
        <v>3.38</v>
      </c>
      <c r="U332">
        <v>515.65</v>
      </c>
      <c r="V332">
        <v>83.48</v>
      </c>
      <c r="W332">
        <v>4.6399999999999997</v>
      </c>
      <c r="X332">
        <v>13.8</v>
      </c>
      <c r="Y332">
        <v>5.93</v>
      </c>
      <c r="Z332">
        <v>2</v>
      </c>
      <c r="AA332" t="s">
        <v>4250</v>
      </c>
      <c r="AB332">
        <v>1</v>
      </c>
      <c r="AC332">
        <v>8</v>
      </c>
      <c r="AD332">
        <v>3.291666666666667</v>
      </c>
      <c r="AF332" t="s">
        <v>7949</v>
      </c>
      <c r="AI332">
        <v>0</v>
      </c>
      <c r="AJ332">
        <v>0</v>
      </c>
      <c r="AK332" t="s">
        <v>19856</v>
      </c>
      <c r="AL332" t="s">
        <v>19856</v>
      </c>
      <c r="AM332" t="s">
        <v>20019</v>
      </c>
    </row>
    <row r="333" spans="1:39" x14ac:dyDescent="0.25">
      <c r="A333" t="s">
        <v>8295</v>
      </c>
      <c r="B333" t="s">
        <v>4841</v>
      </c>
      <c r="C333" t="s">
        <v>4842</v>
      </c>
      <c r="D333">
        <v>0.7</v>
      </c>
      <c r="E333" t="s">
        <v>4845</v>
      </c>
      <c r="F333">
        <v>9.15</v>
      </c>
      <c r="K333" t="s">
        <v>6860</v>
      </c>
      <c r="L333" t="s">
        <v>6861</v>
      </c>
      <c r="M333" t="s">
        <v>14970</v>
      </c>
      <c r="N333">
        <v>9</v>
      </c>
      <c r="O333" t="s">
        <v>15291</v>
      </c>
      <c r="P333" t="s">
        <v>15948</v>
      </c>
      <c r="Q333">
        <v>7</v>
      </c>
      <c r="R333">
        <v>1</v>
      </c>
      <c r="S333">
        <v>2.23</v>
      </c>
      <c r="T333">
        <v>2.23</v>
      </c>
      <c r="U333">
        <v>442.45</v>
      </c>
      <c r="V333">
        <v>91.85</v>
      </c>
      <c r="W333">
        <v>3.36</v>
      </c>
      <c r="Y333">
        <v>3.82</v>
      </c>
      <c r="Z333">
        <v>3</v>
      </c>
      <c r="AA333" t="s">
        <v>4250</v>
      </c>
      <c r="AB333">
        <v>0</v>
      </c>
      <c r="AC333">
        <v>1</v>
      </c>
      <c r="AD333">
        <v>5.067738095238095</v>
      </c>
      <c r="AF333" t="s">
        <v>7949</v>
      </c>
      <c r="AI333">
        <v>0</v>
      </c>
      <c r="AJ333">
        <v>0</v>
      </c>
      <c r="AK333" t="s">
        <v>19850</v>
      </c>
      <c r="AL333" t="s">
        <v>19850</v>
      </c>
      <c r="AM333" t="s">
        <v>20019</v>
      </c>
    </row>
    <row r="334" spans="1:39" x14ac:dyDescent="0.25">
      <c r="A334" t="s">
        <v>8296</v>
      </c>
      <c r="B334" t="s">
        <v>4841</v>
      </c>
      <c r="C334" t="s">
        <v>4842</v>
      </c>
      <c r="D334">
        <v>0.7</v>
      </c>
      <c r="E334" t="s">
        <v>4845</v>
      </c>
      <c r="F334">
        <v>9.15</v>
      </c>
      <c r="K334" t="s">
        <v>6860</v>
      </c>
      <c r="L334" t="s">
        <v>6861</v>
      </c>
      <c r="M334" t="s">
        <v>14963</v>
      </c>
      <c r="N334">
        <v>9</v>
      </c>
      <c r="O334" t="s">
        <v>15284</v>
      </c>
      <c r="P334" t="s">
        <v>15949</v>
      </c>
      <c r="Q334">
        <v>7</v>
      </c>
      <c r="R334">
        <v>1</v>
      </c>
      <c r="S334">
        <v>2.15</v>
      </c>
      <c r="T334">
        <v>2.15</v>
      </c>
      <c r="U334">
        <v>430.44</v>
      </c>
      <c r="V334">
        <v>91.85</v>
      </c>
      <c r="W334">
        <v>3.78</v>
      </c>
      <c r="Y334">
        <v>3.53</v>
      </c>
      <c r="Z334">
        <v>3</v>
      </c>
      <c r="AA334" t="s">
        <v>4250</v>
      </c>
      <c r="AB334">
        <v>0</v>
      </c>
      <c r="AC334">
        <v>2</v>
      </c>
      <c r="AD334">
        <v>5.1935238095238097</v>
      </c>
      <c r="AF334" t="s">
        <v>7949</v>
      </c>
      <c r="AI334">
        <v>0</v>
      </c>
      <c r="AJ334">
        <v>0</v>
      </c>
      <c r="AK334" t="s">
        <v>19847</v>
      </c>
      <c r="AL334" t="s">
        <v>19847</v>
      </c>
      <c r="AM334" t="s">
        <v>20019</v>
      </c>
    </row>
    <row r="335" spans="1:39" x14ac:dyDescent="0.25">
      <c r="A335" t="s">
        <v>8297</v>
      </c>
      <c r="B335" t="s">
        <v>4841</v>
      </c>
      <c r="C335" t="s">
        <v>4842</v>
      </c>
      <c r="D335">
        <v>0.7</v>
      </c>
      <c r="E335" t="s">
        <v>4845</v>
      </c>
      <c r="F335">
        <v>9.15</v>
      </c>
      <c r="K335" t="s">
        <v>6860</v>
      </c>
      <c r="L335" t="s">
        <v>6861</v>
      </c>
      <c r="M335" t="s">
        <v>14963</v>
      </c>
      <c r="N335">
        <v>9</v>
      </c>
      <c r="O335" t="s">
        <v>15284</v>
      </c>
      <c r="P335" t="s">
        <v>15950</v>
      </c>
      <c r="Q335">
        <v>7</v>
      </c>
      <c r="R335">
        <v>1</v>
      </c>
      <c r="S335">
        <v>3.12</v>
      </c>
      <c r="T335">
        <v>3.12</v>
      </c>
      <c r="U335">
        <v>467.45</v>
      </c>
      <c r="V335">
        <v>85.86</v>
      </c>
      <c r="W335">
        <v>4.21</v>
      </c>
      <c r="Y335">
        <v>3.46</v>
      </c>
      <c r="Z335">
        <v>3</v>
      </c>
      <c r="AA335" t="s">
        <v>4250</v>
      </c>
      <c r="AB335">
        <v>0</v>
      </c>
      <c r="AC335">
        <v>2</v>
      </c>
      <c r="AD335">
        <v>4.4458333333333329</v>
      </c>
      <c r="AF335" t="s">
        <v>7949</v>
      </c>
      <c r="AI335">
        <v>0</v>
      </c>
      <c r="AJ335">
        <v>0</v>
      </c>
      <c r="AK335" t="s">
        <v>19847</v>
      </c>
      <c r="AL335" t="s">
        <v>19847</v>
      </c>
      <c r="AM335" t="s">
        <v>20019</v>
      </c>
    </row>
    <row r="336" spans="1:39" x14ac:dyDescent="0.25">
      <c r="A336" t="s">
        <v>8298</v>
      </c>
      <c r="B336" t="s">
        <v>4841</v>
      </c>
      <c r="C336" t="s">
        <v>4842</v>
      </c>
      <c r="D336">
        <v>0.7</v>
      </c>
      <c r="E336" t="s">
        <v>4845</v>
      </c>
      <c r="F336">
        <v>9.15</v>
      </c>
      <c r="I336" t="s">
        <v>12214</v>
      </c>
      <c r="K336" t="s">
        <v>6860</v>
      </c>
      <c r="L336" t="s">
        <v>6861</v>
      </c>
      <c r="M336" t="s">
        <v>14979</v>
      </c>
      <c r="N336">
        <v>8</v>
      </c>
      <c r="O336" t="s">
        <v>15302</v>
      </c>
      <c r="P336" t="s">
        <v>15951</v>
      </c>
      <c r="Q336">
        <v>7</v>
      </c>
      <c r="R336">
        <v>2</v>
      </c>
      <c r="S336">
        <v>3.37</v>
      </c>
      <c r="T336">
        <v>3.38</v>
      </c>
      <c r="U336">
        <v>483.4</v>
      </c>
      <c r="V336">
        <v>111.72</v>
      </c>
      <c r="W336">
        <v>3.1</v>
      </c>
      <c r="X336">
        <v>8.8000000000000007</v>
      </c>
      <c r="Y336">
        <v>3.63</v>
      </c>
      <c r="Z336">
        <v>2</v>
      </c>
      <c r="AA336" t="s">
        <v>4250</v>
      </c>
      <c r="AB336">
        <v>0</v>
      </c>
      <c r="AC336">
        <v>6</v>
      </c>
      <c r="AD336">
        <v>3.019571428571429</v>
      </c>
      <c r="AF336" t="s">
        <v>7949</v>
      </c>
      <c r="AI336">
        <v>0</v>
      </c>
      <c r="AJ336">
        <v>0</v>
      </c>
      <c r="AM336" t="s">
        <v>20019</v>
      </c>
    </row>
    <row r="337" spans="1:39" x14ac:dyDescent="0.25">
      <c r="A337" t="s">
        <v>8299</v>
      </c>
      <c r="B337" t="s">
        <v>4841</v>
      </c>
      <c r="C337" t="s">
        <v>4842</v>
      </c>
      <c r="D337">
        <v>0.7</v>
      </c>
      <c r="E337" t="s">
        <v>4845</v>
      </c>
      <c r="F337">
        <v>9.15</v>
      </c>
      <c r="K337" t="s">
        <v>6860</v>
      </c>
      <c r="L337" t="s">
        <v>6861</v>
      </c>
      <c r="M337" t="s">
        <v>14980</v>
      </c>
      <c r="N337">
        <v>9</v>
      </c>
      <c r="O337" t="s">
        <v>15303</v>
      </c>
      <c r="P337" t="s">
        <v>15952</v>
      </c>
      <c r="Q337">
        <v>9</v>
      </c>
      <c r="R337">
        <v>2</v>
      </c>
      <c r="S337">
        <v>2.77</v>
      </c>
      <c r="T337">
        <v>2.81</v>
      </c>
      <c r="U337">
        <v>488.52</v>
      </c>
      <c r="V337">
        <v>128.52000000000001</v>
      </c>
      <c r="W337">
        <v>4.03</v>
      </c>
      <c r="X337">
        <v>8.1300000000000008</v>
      </c>
      <c r="Y337">
        <v>4.67</v>
      </c>
      <c r="Z337">
        <v>3</v>
      </c>
      <c r="AA337" t="s">
        <v>4250</v>
      </c>
      <c r="AB337">
        <v>0</v>
      </c>
      <c r="AC337">
        <v>5</v>
      </c>
      <c r="AD337">
        <v>3.197000000000001</v>
      </c>
      <c r="AF337" t="s">
        <v>7949</v>
      </c>
      <c r="AI337">
        <v>0</v>
      </c>
      <c r="AJ337">
        <v>0</v>
      </c>
      <c r="AK337" t="s">
        <v>19857</v>
      </c>
      <c r="AL337" t="s">
        <v>19857</v>
      </c>
      <c r="AM337" t="s">
        <v>20019</v>
      </c>
    </row>
    <row r="338" spans="1:39" x14ac:dyDescent="0.25">
      <c r="A338" t="s">
        <v>8300</v>
      </c>
      <c r="B338" t="s">
        <v>4841</v>
      </c>
      <c r="C338" t="s">
        <v>4842</v>
      </c>
      <c r="D338">
        <v>0.7</v>
      </c>
      <c r="E338" t="s">
        <v>4845</v>
      </c>
      <c r="F338">
        <v>9.15</v>
      </c>
      <c r="K338" t="s">
        <v>6860</v>
      </c>
      <c r="L338" t="s">
        <v>6861</v>
      </c>
      <c r="M338" t="s">
        <v>14970</v>
      </c>
      <c r="N338">
        <v>9</v>
      </c>
      <c r="O338" t="s">
        <v>15291</v>
      </c>
      <c r="P338" t="s">
        <v>15953</v>
      </c>
      <c r="Q338">
        <v>8</v>
      </c>
      <c r="R338">
        <v>1</v>
      </c>
      <c r="S338">
        <v>2.86</v>
      </c>
      <c r="T338">
        <v>2.86</v>
      </c>
      <c r="U338">
        <v>417.47</v>
      </c>
      <c r="V338">
        <v>104.74</v>
      </c>
      <c r="W338">
        <v>3.66</v>
      </c>
      <c r="Y338">
        <v>3.84</v>
      </c>
      <c r="Z338">
        <v>3</v>
      </c>
      <c r="AA338" t="s">
        <v>4250</v>
      </c>
      <c r="AB338">
        <v>0</v>
      </c>
      <c r="AC338">
        <v>3</v>
      </c>
      <c r="AD338">
        <v>4.5015000000000001</v>
      </c>
      <c r="AF338" t="s">
        <v>7949</v>
      </c>
      <c r="AI338">
        <v>0</v>
      </c>
      <c r="AJ338">
        <v>0</v>
      </c>
      <c r="AK338" t="s">
        <v>19850</v>
      </c>
      <c r="AL338" t="s">
        <v>19850</v>
      </c>
      <c r="AM338" t="s">
        <v>20019</v>
      </c>
    </row>
    <row r="339" spans="1:39" x14ac:dyDescent="0.25">
      <c r="A339" t="s">
        <v>8301</v>
      </c>
      <c r="B339" t="s">
        <v>4841</v>
      </c>
      <c r="C339" t="s">
        <v>4842</v>
      </c>
      <c r="D339">
        <v>0.7</v>
      </c>
      <c r="E339" t="s">
        <v>4845</v>
      </c>
      <c r="F339">
        <v>9.15</v>
      </c>
      <c r="K339" t="s">
        <v>6860</v>
      </c>
      <c r="L339" t="s">
        <v>6861</v>
      </c>
      <c r="M339" t="s">
        <v>14957</v>
      </c>
      <c r="N339">
        <v>9</v>
      </c>
      <c r="O339" t="s">
        <v>15278</v>
      </c>
      <c r="P339" t="s">
        <v>15954</v>
      </c>
      <c r="Q339">
        <v>6</v>
      </c>
      <c r="R339">
        <v>1</v>
      </c>
      <c r="S339">
        <v>3.48</v>
      </c>
      <c r="T339">
        <v>3.48</v>
      </c>
      <c r="U339">
        <v>442.43</v>
      </c>
      <c r="V339">
        <v>82.62</v>
      </c>
      <c r="W339">
        <v>4.78</v>
      </c>
      <c r="Y339">
        <v>2.9</v>
      </c>
      <c r="Z339">
        <v>4</v>
      </c>
      <c r="AA339" t="s">
        <v>4250</v>
      </c>
      <c r="AB339">
        <v>0</v>
      </c>
      <c r="AC339">
        <v>2</v>
      </c>
      <c r="AD339">
        <v>4.2645476190476188</v>
      </c>
      <c r="AF339" t="s">
        <v>7949</v>
      </c>
      <c r="AI339">
        <v>0</v>
      </c>
      <c r="AJ339">
        <v>0</v>
      </c>
      <c r="AK339" t="s">
        <v>19844</v>
      </c>
      <c r="AL339" t="s">
        <v>19844</v>
      </c>
      <c r="AM339" t="s">
        <v>20019</v>
      </c>
    </row>
    <row r="340" spans="1:39" x14ac:dyDescent="0.25">
      <c r="A340" t="s">
        <v>8302</v>
      </c>
      <c r="B340" t="s">
        <v>4841</v>
      </c>
      <c r="C340" t="s">
        <v>4842</v>
      </c>
      <c r="D340">
        <v>0.7</v>
      </c>
      <c r="E340" t="s">
        <v>4845</v>
      </c>
      <c r="F340">
        <v>9.15</v>
      </c>
      <c r="K340" t="s">
        <v>6860</v>
      </c>
      <c r="L340" t="s">
        <v>6861</v>
      </c>
      <c r="M340" t="s">
        <v>14957</v>
      </c>
      <c r="N340">
        <v>9</v>
      </c>
      <c r="O340" t="s">
        <v>15278</v>
      </c>
      <c r="P340" t="s">
        <v>15955</v>
      </c>
      <c r="Q340">
        <v>7</v>
      </c>
      <c r="R340">
        <v>1</v>
      </c>
      <c r="S340">
        <v>1.34</v>
      </c>
      <c r="T340">
        <v>1.34</v>
      </c>
      <c r="U340">
        <v>450.45</v>
      </c>
      <c r="V340">
        <v>91.85</v>
      </c>
      <c r="W340">
        <v>4.01</v>
      </c>
      <c r="Y340">
        <v>2.97</v>
      </c>
      <c r="Z340">
        <v>3</v>
      </c>
      <c r="AA340" t="s">
        <v>4250</v>
      </c>
      <c r="AB340">
        <v>0</v>
      </c>
      <c r="AC340">
        <v>2</v>
      </c>
      <c r="AD340">
        <v>5.1255952380952383</v>
      </c>
      <c r="AF340" t="s">
        <v>7949</v>
      </c>
      <c r="AI340">
        <v>0</v>
      </c>
      <c r="AJ340">
        <v>0</v>
      </c>
      <c r="AK340" t="s">
        <v>19844</v>
      </c>
      <c r="AL340" t="s">
        <v>19844</v>
      </c>
      <c r="AM340" t="s">
        <v>20019</v>
      </c>
    </row>
    <row r="341" spans="1:39" x14ac:dyDescent="0.25">
      <c r="A341" t="s">
        <v>8303</v>
      </c>
      <c r="B341" t="s">
        <v>4841</v>
      </c>
      <c r="C341" t="s">
        <v>4842</v>
      </c>
      <c r="D341">
        <v>0.7</v>
      </c>
      <c r="E341" t="s">
        <v>4845</v>
      </c>
      <c r="F341">
        <v>9.15</v>
      </c>
      <c r="K341" t="s">
        <v>6860</v>
      </c>
      <c r="L341" t="s">
        <v>6861</v>
      </c>
      <c r="M341" t="s">
        <v>14978</v>
      </c>
      <c r="N341">
        <v>9</v>
      </c>
      <c r="O341" t="s">
        <v>15299</v>
      </c>
      <c r="P341" t="s">
        <v>15956</v>
      </c>
      <c r="Q341">
        <v>4</v>
      </c>
      <c r="R341">
        <v>2</v>
      </c>
      <c r="S341">
        <v>5.5</v>
      </c>
      <c r="T341">
        <v>5.52</v>
      </c>
      <c r="U341">
        <v>431.58</v>
      </c>
      <c r="V341">
        <v>77.239999999999995</v>
      </c>
      <c r="W341">
        <v>5.04</v>
      </c>
      <c r="Y341">
        <v>6.38</v>
      </c>
      <c r="Z341">
        <v>3</v>
      </c>
      <c r="AA341" t="s">
        <v>4250</v>
      </c>
      <c r="AB341">
        <v>1</v>
      </c>
      <c r="AC341">
        <v>5</v>
      </c>
      <c r="AD341">
        <v>2.9887142857142859</v>
      </c>
      <c r="AF341" t="s">
        <v>7949</v>
      </c>
      <c r="AI341">
        <v>0</v>
      </c>
      <c r="AJ341">
        <v>0</v>
      </c>
      <c r="AK341" t="s">
        <v>19854</v>
      </c>
      <c r="AL341" t="s">
        <v>19854</v>
      </c>
      <c r="AM341" t="s">
        <v>20019</v>
      </c>
    </row>
    <row r="342" spans="1:39" x14ac:dyDescent="0.25">
      <c r="A342" t="s">
        <v>8304</v>
      </c>
      <c r="B342" t="s">
        <v>4841</v>
      </c>
      <c r="C342" t="s">
        <v>4842</v>
      </c>
      <c r="D342">
        <v>0.7</v>
      </c>
      <c r="E342" t="s">
        <v>4845</v>
      </c>
      <c r="F342">
        <v>9.15</v>
      </c>
      <c r="I342" t="s">
        <v>12215</v>
      </c>
      <c r="K342" t="s">
        <v>6860</v>
      </c>
      <c r="L342" t="s">
        <v>6861</v>
      </c>
      <c r="M342" t="s">
        <v>14975</v>
      </c>
      <c r="N342">
        <v>9</v>
      </c>
      <c r="O342" t="s">
        <v>15296</v>
      </c>
      <c r="P342" t="s">
        <v>15957</v>
      </c>
      <c r="Q342">
        <v>5</v>
      </c>
      <c r="R342">
        <v>1</v>
      </c>
      <c r="S342">
        <v>5.33</v>
      </c>
      <c r="T342">
        <v>5.33</v>
      </c>
      <c r="U342">
        <v>409.92</v>
      </c>
      <c r="V342">
        <v>69.2</v>
      </c>
      <c r="W342">
        <v>4.57</v>
      </c>
      <c r="Y342">
        <v>3.75</v>
      </c>
      <c r="Z342">
        <v>2</v>
      </c>
      <c r="AA342" t="s">
        <v>4250</v>
      </c>
      <c r="AB342">
        <v>0</v>
      </c>
      <c r="AC342">
        <v>2</v>
      </c>
      <c r="AD342">
        <v>3.4767619047619052</v>
      </c>
      <c r="AF342" t="s">
        <v>7949</v>
      </c>
      <c r="AI342">
        <v>0</v>
      </c>
      <c r="AJ342">
        <v>0</v>
      </c>
      <c r="AM342" t="s">
        <v>20019</v>
      </c>
    </row>
    <row r="343" spans="1:39" x14ac:dyDescent="0.25">
      <c r="A343" t="s">
        <v>8305</v>
      </c>
      <c r="B343" t="s">
        <v>4841</v>
      </c>
      <c r="C343" t="s">
        <v>4842</v>
      </c>
      <c r="D343">
        <v>0.7</v>
      </c>
      <c r="E343" t="s">
        <v>4845</v>
      </c>
      <c r="F343">
        <v>9.15</v>
      </c>
      <c r="I343" t="s">
        <v>12216</v>
      </c>
      <c r="K343" t="s">
        <v>6860</v>
      </c>
      <c r="L343" t="s">
        <v>6861</v>
      </c>
      <c r="M343" t="s">
        <v>14965</v>
      </c>
      <c r="N343">
        <v>9</v>
      </c>
      <c r="O343" t="s">
        <v>15286</v>
      </c>
      <c r="P343" t="s">
        <v>15958</v>
      </c>
      <c r="Q343">
        <v>8</v>
      </c>
      <c r="R343">
        <v>1</v>
      </c>
      <c r="S343">
        <v>1.95</v>
      </c>
      <c r="T343">
        <v>1.95</v>
      </c>
      <c r="U343">
        <v>486.48</v>
      </c>
      <c r="V343">
        <v>90.79</v>
      </c>
      <c r="W343">
        <v>3.63</v>
      </c>
      <c r="Y343">
        <v>3.79</v>
      </c>
      <c r="Z343">
        <v>4</v>
      </c>
      <c r="AA343" t="s">
        <v>4250</v>
      </c>
      <c r="AB343">
        <v>0</v>
      </c>
      <c r="AC343">
        <v>2</v>
      </c>
      <c r="AD343">
        <v>4.9035714285714276</v>
      </c>
      <c r="AF343" t="s">
        <v>7949</v>
      </c>
      <c r="AI343">
        <v>0</v>
      </c>
      <c r="AJ343">
        <v>0</v>
      </c>
      <c r="AM343" t="s">
        <v>20019</v>
      </c>
    </row>
    <row r="344" spans="1:39" x14ac:dyDescent="0.25">
      <c r="A344" t="s">
        <v>8306</v>
      </c>
      <c r="B344" t="s">
        <v>4841</v>
      </c>
      <c r="C344" t="s">
        <v>4842</v>
      </c>
      <c r="D344">
        <v>0.7</v>
      </c>
      <c r="E344" t="s">
        <v>4845</v>
      </c>
      <c r="F344">
        <v>9.15</v>
      </c>
      <c r="I344" t="s">
        <v>12217</v>
      </c>
      <c r="K344" t="s">
        <v>6860</v>
      </c>
      <c r="L344" t="s">
        <v>6861</v>
      </c>
      <c r="M344" t="s">
        <v>14960</v>
      </c>
      <c r="N344">
        <v>9</v>
      </c>
      <c r="O344" t="s">
        <v>15281</v>
      </c>
      <c r="P344" t="s">
        <v>15959</v>
      </c>
      <c r="Q344">
        <v>7</v>
      </c>
      <c r="R344">
        <v>1</v>
      </c>
      <c r="S344">
        <v>1.81</v>
      </c>
      <c r="T344">
        <v>1.81</v>
      </c>
      <c r="U344">
        <v>517.54</v>
      </c>
      <c r="V344">
        <v>102.93</v>
      </c>
      <c r="W344">
        <v>4.53</v>
      </c>
      <c r="Y344">
        <v>1.93</v>
      </c>
      <c r="Z344">
        <v>3</v>
      </c>
      <c r="AA344" t="s">
        <v>4250</v>
      </c>
      <c r="AB344">
        <v>1</v>
      </c>
      <c r="AC344">
        <v>2</v>
      </c>
      <c r="AD344">
        <v>4.402333333333333</v>
      </c>
      <c r="AF344" t="s">
        <v>7949</v>
      </c>
      <c r="AI344">
        <v>0</v>
      </c>
      <c r="AJ344">
        <v>0</v>
      </c>
      <c r="AM344" t="s">
        <v>20019</v>
      </c>
    </row>
    <row r="345" spans="1:39" x14ac:dyDescent="0.25">
      <c r="A345" t="s">
        <v>8307</v>
      </c>
      <c r="B345" t="s">
        <v>4841</v>
      </c>
      <c r="C345" t="s">
        <v>4842</v>
      </c>
      <c r="D345">
        <v>0.7</v>
      </c>
      <c r="E345" t="s">
        <v>4845</v>
      </c>
      <c r="F345">
        <v>9.15</v>
      </c>
      <c r="I345" t="s">
        <v>12218</v>
      </c>
      <c r="K345" t="s">
        <v>6860</v>
      </c>
      <c r="L345" t="s">
        <v>6861</v>
      </c>
      <c r="M345" t="s">
        <v>14975</v>
      </c>
      <c r="N345">
        <v>9</v>
      </c>
      <c r="O345" t="s">
        <v>15296</v>
      </c>
      <c r="P345" t="s">
        <v>15960</v>
      </c>
      <c r="Q345">
        <v>5</v>
      </c>
      <c r="R345">
        <v>1</v>
      </c>
      <c r="S345">
        <v>5.03</v>
      </c>
      <c r="T345">
        <v>5.03</v>
      </c>
      <c r="U345">
        <v>477.41</v>
      </c>
      <c r="V345">
        <v>83.76</v>
      </c>
      <c r="W345">
        <v>5.0999999999999996</v>
      </c>
      <c r="Y345">
        <v>1.47</v>
      </c>
      <c r="Z345">
        <v>2</v>
      </c>
      <c r="AA345" t="s">
        <v>4250</v>
      </c>
      <c r="AB345">
        <v>1</v>
      </c>
      <c r="AC345">
        <v>2</v>
      </c>
      <c r="AD345">
        <v>2.9946904761904758</v>
      </c>
      <c r="AF345" t="s">
        <v>7949</v>
      </c>
      <c r="AI345">
        <v>0</v>
      </c>
      <c r="AJ345">
        <v>0</v>
      </c>
      <c r="AM345" t="s">
        <v>20019</v>
      </c>
    </row>
    <row r="346" spans="1:39" x14ac:dyDescent="0.25">
      <c r="A346" t="s">
        <v>8308</v>
      </c>
      <c r="B346" t="s">
        <v>4841</v>
      </c>
      <c r="C346" t="s">
        <v>4842</v>
      </c>
      <c r="D346">
        <v>0.7</v>
      </c>
      <c r="E346" t="s">
        <v>4845</v>
      </c>
      <c r="F346">
        <v>9.15</v>
      </c>
      <c r="I346" t="s">
        <v>12219</v>
      </c>
      <c r="K346" t="s">
        <v>6860</v>
      </c>
      <c r="L346" t="s">
        <v>6861</v>
      </c>
      <c r="M346" t="s">
        <v>14965</v>
      </c>
      <c r="N346">
        <v>9</v>
      </c>
      <c r="O346" t="s">
        <v>15286</v>
      </c>
      <c r="P346" t="s">
        <v>15961</v>
      </c>
      <c r="Q346">
        <v>6</v>
      </c>
      <c r="R346">
        <v>1</v>
      </c>
      <c r="S346">
        <v>-4.8899999999999997</v>
      </c>
      <c r="T346">
        <v>-4.8899999999999997</v>
      </c>
      <c r="U346">
        <v>519.48</v>
      </c>
      <c r="V346">
        <v>81.33</v>
      </c>
      <c r="W346">
        <v>4.9400000000000004</v>
      </c>
      <c r="Y346">
        <v>3.12</v>
      </c>
      <c r="Z346">
        <v>4</v>
      </c>
      <c r="AA346" t="s">
        <v>4250</v>
      </c>
      <c r="AB346">
        <v>1</v>
      </c>
      <c r="AC346">
        <v>2</v>
      </c>
      <c r="AD346">
        <v>4.8333333333333339</v>
      </c>
      <c r="AF346" t="s">
        <v>7949</v>
      </c>
      <c r="AI346">
        <v>0</v>
      </c>
      <c r="AJ346">
        <v>0</v>
      </c>
      <c r="AM346" t="s">
        <v>20019</v>
      </c>
    </row>
    <row r="347" spans="1:39" x14ac:dyDescent="0.25">
      <c r="A347" t="s">
        <v>8309</v>
      </c>
      <c r="B347" t="s">
        <v>4841</v>
      </c>
      <c r="C347" t="s">
        <v>4842</v>
      </c>
      <c r="D347">
        <v>0.7</v>
      </c>
      <c r="E347" t="s">
        <v>4845</v>
      </c>
      <c r="F347">
        <v>9.15</v>
      </c>
      <c r="K347" t="s">
        <v>6860</v>
      </c>
      <c r="L347" t="s">
        <v>6861</v>
      </c>
      <c r="M347" t="s">
        <v>14980</v>
      </c>
      <c r="N347">
        <v>9</v>
      </c>
      <c r="O347" t="s">
        <v>15303</v>
      </c>
      <c r="P347" t="s">
        <v>15962</v>
      </c>
      <c r="Q347">
        <v>7</v>
      </c>
      <c r="R347">
        <v>2</v>
      </c>
      <c r="S347">
        <v>3.09</v>
      </c>
      <c r="T347">
        <v>3.1</v>
      </c>
      <c r="U347">
        <v>491.95</v>
      </c>
      <c r="V347">
        <v>106.4</v>
      </c>
      <c r="W347">
        <v>5.28</v>
      </c>
      <c r="X347">
        <v>9.2799999999999994</v>
      </c>
      <c r="Y347">
        <v>4.67</v>
      </c>
      <c r="Z347">
        <v>3</v>
      </c>
      <c r="AA347" t="s">
        <v>4250</v>
      </c>
      <c r="AB347">
        <v>1</v>
      </c>
      <c r="AC347">
        <v>4</v>
      </c>
      <c r="AD347">
        <v>3.4158333333333331</v>
      </c>
      <c r="AF347" t="s">
        <v>7949</v>
      </c>
      <c r="AI347">
        <v>0</v>
      </c>
      <c r="AJ347">
        <v>0</v>
      </c>
      <c r="AK347" t="s">
        <v>19857</v>
      </c>
      <c r="AL347" t="s">
        <v>19857</v>
      </c>
      <c r="AM347" t="s">
        <v>20019</v>
      </c>
    </row>
    <row r="348" spans="1:39" x14ac:dyDescent="0.25">
      <c r="A348" t="s">
        <v>8310</v>
      </c>
      <c r="B348" t="s">
        <v>4841</v>
      </c>
      <c r="C348" t="s">
        <v>4842</v>
      </c>
      <c r="D348">
        <v>0.72</v>
      </c>
      <c r="E348" t="s">
        <v>4845</v>
      </c>
      <c r="F348">
        <v>9.14</v>
      </c>
      <c r="K348" t="s">
        <v>6860</v>
      </c>
      <c r="M348" t="s">
        <v>14962</v>
      </c>
      <c r="N348">
        <v>8</v>
      </c>
      <c r="O348" t="s">
        <v>15283</v>
      </c>
      <c r="P348" t="s">
        <v>15963</v>
      </c>
      <c r="Q348">
        <v>5</v>
      </c>
      <c r="R348">
        <v>1</v>
      </c>
      <c r="S348">
        <v>4.92</v>
      </c>
      <c r="T348">
        <v>4.92</v>
      </c>
      <c r="U348">
        <v>432.96</v>
      </c>
      <c r="V348">
        <v>83.76</v>
      </c>
      <c r="W348">
        <v>4.99</v>
      </c>
      <c r="Y348">
        <v>1.47</v>
      </c>
      <c r="Z348">
        <v>2</v>
      </c>
      <c r="AA348" t="s">
        <v>4250</v>
      </c>
      <c r="AB348">
        <v>0</v>
      </c>
      <c r="AC348">
        <v>2</v>
      </c>
      <c r="AD348">
        <v>3.3521904761904771</v>
      </c>
      <c r="AF348" t="s">
        <v>7949</v>
      </c>
      <c r="AI348">
        <v>0</v>
      </c>
      <c r="AJ348">
        <v>0</v>
      </c>
      <c r="AK348" t="s">
        <v>19846</v>
      </c>
      <c r="AL348" t="s">
        <v>19846</v>
      </c>
      <c r="AM348" t="s">
        <v>20019</v>
      </c>
    </row>
    <row r="349" spans="1:39" x14ac:dyDescent="0.25">
      <c r="A349" t="s">
        <v>8311</v>
      </c>
      <c r="B349" t="s">
        <v>4841</v>
      </c>
      <c r="C349" t="s">
        <v>4842</v>
      </c>
      <c r="D349">
        <v>0.72</v>
      </c>
      <c r="E349" t="s">
        <v>4845</v>
      </c>
      <c r="F349">
        <v>9.14</v>
      </c>
      <c r="K349" t="s">
        <v>6860</v>
      </c>
      <c r="M349" t="s">
        <v>14962</v>
      </c>
      <c r="N349">
        <v>8</v>
      </c>
      <c r="O349" t="s">
        <v>15283</v>
      </c>
      <c r="P349" t="s">
        <v>15964</v>
      </c>
      <c r="Q349">
        <v>5</v>
      </c>
      <c r="R349">
        <v>1</v>
      </c>
      <c r="S349">
        <v>4.46</v>
      </c>
      <c r="T349">
        <v>4.6399999999999997</v>
      </c>
      <c r="U349">
        <v>453.38</v>
      </c>
      <c r="V349">
        <v>72.86</v>
      </c>
      <c r="W349">
        <v>4.63</v>
      </c>
      <c r="Y349">
        <v>6.92</v>
      </c>
      <c r="Z349">
        <v>2</v>
      </c>
      <c r="AA349" t="s">
        <v>4250</v>
      </c>
      <c r="AB349">
        <v>0</v>
      </c>
      <c r="AC349">
        <v>2</v>
      </c>
      <c r="AD349">
        <v>3.3463333333333338</v>
      </c>
      <c r="AF349" t="s">
        <v>7949</v>
      </c>
      <c r="AI349">
        <v>0</v>
      </c>
      <c r="AJ349">
        <v>0</v>
      </c>
      <c r="AK349" t="s">
        <v>19846</v>
      </c>
      <c r="AL349" t="s">
        <v>19846</v>
      </c>
      <c r="AM349" t="s">
        <v>20019</v>
      </c>
    </row>
    <row r="350" spans="1:39" x14ac:dyDescent="0.25">
      <c r="A350" t="s">
        <v>8276</v>
      </c>
      <c r="B350" t="s">
        <v>4841</v>
      </c>
      <c r="C350" t="s">
        <v>4842</v>
      </c>
      <c r="D350">
        <v>0.72</v>
      </c>
      <c r="E350" t="s">
        <v>4845</v>
      </c>
      <c r="F350">
        <v>9.14</v>
      </c>
      <c r="K350" t="s">
        <v>6860</v>
      </c>
      <c r="M350" t="s">
        <v>14981</v>
      </c>
      <c r="N350">
        <v>8</v>
      </c>
      <c r="O350" t="s">
        <v>15304</v>
      </c>
      <c r="P350" t="s">
        <v>15929</v>
      </c>
      <c r="Q350">
        <v>5</v>
      </c>
      <c r="R350">
        <v>1</v>
      </c>
      <c r="S350">
        <v>5.48</v>
      </c>
      <c r="T350">
        <v>5.48</v>
      </c>
      <c r="U350">
        <v>450.95</v>
      </c>
      <c r="V350">
        <v>83.76</v>
      </c>
      <c r="W350">
        <v>5.13</v>
      </c>
      <c r="Y350">
        <v>0</v>
      </c>
      <c r="Z350">
        <v>2</v>
      </c>
      <c r="AA350" t="s">
        <v>4250</v>
      </c>
      <c r="AB350">
        <v>1</v>
      </c>
      <c r="AC350">
        <v>2</v>
      </c>
      <c r="AD350">
        <v>3.1836904761904758</v>
      </c>
      <c r="AF350" t="s">
        <v>7949</v>
      </c>
      <c r="AI350">
        <v>0</v>
      </c>
      <c r="AJ350">
        <v>0</v>
      </c>
      <c r="AK350" t="s">
        <v>19846</v>
      </c>
      <c r="AL350" t="s">
        <v>19846</v>
      </c>
      <c r="AM350" t="s">
        <v>20019</v>
      </c>
    </row>
    <row r="351" spans="1:39" x14ac:dyDescent="0.25">
      <c r="A351" t="s">
        <v>8312</v>
      </c>
      <c r="B351" t="s">
        <v>4841</v>
      </c>
      <c r="C351" t="s">
        <v>4842</v>
      </c>
      <c r="D351">
        <v>0.72</v>
      </c>
      <c r="E351" t="s">
        <v>4845</v>
      </c>
      <c r="F351">
        <v>9.14</v>
      </c>
      <c r="I351" t="s">
        <v>12220</v>
      </c>
      <c r="K351" t="s">
        <v>6860</v>
      </c>
      <c r="L351" t="s">
        <v>6861</v>
      </c>
      <c r="M351" t="s">
        <v>14975</v>
      </c>
      <c r="N351">
        <v>9</v>
      </c>
      <c r="O351" t="s">
        <v>15296</v>
      </c>
      <c r="P351" t="s">
        <v>15965</v>
      </c>
      <c r="Q351">
        <v>5</v>
      </c>
      <c r="R351">
        <v>1</v>
      </c>
      <c r="S351">
        <v>5.48</v>
      </c>
      <c r="T351">
        <v>5.48</v>
      </c>
      <c r="U351">
        <v>450.95</v>
      </c>
      <c r="V351">
        <v>83.76</v>
      </c>
      <c r="W351">
        <v>5.13</v>
      </c>
      <c r="Y351">
        <v>0</v>
      </c>
      <c r="Z351">
        <v>2</v>
      </c>
      <c r="AA351" t="s">
        <v>4250</v>
      </c>
      <c r="AB351">
        <v>1</v>
      </c>
      <c r="AC351">
        <v>2</v>
      </c>
      <c r="AD351">
        <v>3.1836904761904758</v>
      </c>
      <c r="AF351" t="s">
        <v>7949</v>
      </c>
      <c r="AI351">
        <v>0</v>
      </c>
      <c r="AJ351">
        <v>0</v>
      </c>
      <c r="AM351" t="s">
        <v>20019</v>
      </c>
    </row>
    <row r="352" spans="1:39" x14ac:dyDescent="0.25">
      <c r="A352" t="s">
        <v>8313</v>
      </c>
      <c r="B352" t="s">
        <v>4841</v>
      </c>
      <c r="C352" t="s">
        <v>4842</v>
      </c>
      <c r="D352">
        <v>0.73</v>
      </c>
      <c r="E352" t="s">
        <v>4845</v>
      </c>
      <c r="F352">
        <v>9.14</v>
      </c>
      <c r="I352" t="s">
        <v>12221</v>
      </c>
      <c r="K352" t="s">
        <v>6860</v>
      </c>
      <c r="L352" t="s">
        <v>6861</v>
      </c>
      <c r="M352" t="s">
        <v>14967</v>
      </c>
      <c r="N352">
        <v>9</v>
      </c>
      <c r="O352" t="s">
        <v>15288</v>
      </c>
      <c r="P352" t="s">
        <v>15966</v>
      </c>
      <c r="Q352">
        <v>8</v>
      </c>
      <c r="R352">
        <v>2</v>
      </c>
      <c r="S352">
        <v>3.3</v>
      </c>
      <c r="T352">
        <v>3.32</v>
      </c>
      <c r="U352">
        <v>503.49</v>
      </c>
      <c r="V352">
        <v>109.39</v>
      </c>
      <c r="W352">
        <v>3.07</v>
      </c>
      <c r="X352">
        <v>8.76</v>
      </c>
      <c r="Y352">
        <v>4.8</v>
      </c>
      <c r="Z352">
        <v>3</v>
      </c>
      <c r="AA352" t="s">
        <v>4250</v>
      </c>
      <c r="AB352">
        <v>1</v>
      </c>
      <c r="AC352">
        <v>4</v>
      </c>
      <c r="AD352">
        <v>3.0436666666666672</v>
      </c>
      <c r="AF352" t="s">
        <v>7949</v>
      </c>
      <c r="AI352">
        <v>0</v>
      </c>
      <c r="AJ352">
        <v>0</v>
      </c>
      <c r="AM352" t="s">
        <v>20019</v>
      </c>
    </row>
    <row r="353" spans="1:39" x14ac:dyDescent="0.25">
      <c r="A353" t="s">
        <v>8314</v>
      </c>
      <c r="B353" t="s">
        <v>4841</v>
      </c>
      <c r="C353" t="s">
        <v>4842</v>
      </c>
      <c r="D353">
        <v>0.73899999999999999</v>
      </c>
      <c r="E353" t="s">
        <v>4845</v>
      </c>
      <c r="F353">
        <v>9.1300000000000008</v>
      </c>
      <c r="I353" t="s">
        <v>12222</v>
      </c>
      <c r="K353" t="s">
        <v>6860</v>
      </c>
      <c r="L353" t="s">
        <v>6861</v>
      </c>
      <c r="M353" t="s">
        <v>14967</v>
      </c>
      <c r="N353">
        <v>9</v>
      </c>
      <c r="O353" t="s">
        <v>15288</v>
      </c>
      <c r="P353" t="s">
        <v>15967</v>
      </c>
      <c r="Q353">
        <v>8</v>
      </c>
      <c r="R353">
        <v>2</v>
      </c>
      <c r="S353">
        <v>3.3</v>
      </c>
      <c r="T353">
        <v>3.3</v>
      </c>
      <c r="U353">
        <v>485.5</v>
      </c>
      <c r="V353">
        <v>109.39</v>
      </c>
      <c r="W353">
        <v>2.93</v>
      </c>
      <c r="X353">
        <v>9.7799999999999994</v>
      </c>
      <c r="Y353">
        <v>4.9800000000000004</v>
      </c>
      <c r="Z353">
        <v>3</v>
      </c>
      <c r="AA353" t="s">
        <v>4250</v>
      </c>
      <c r="AB353">
        <v>0</v>
      </c>
      <c r="AC353">
        <v>4</v>
      </c>
      <c r="AD353">
        <v>3.1572380952380961</v>
      </c>
      <c r="AF353" t="s">
        <v>7949</v>
      </c>
      <c r="AI353">
        <v>0</v>
      </c>
      <c r="AJ353">
        <v>0</v>
      </c>
      <c r="AM353" t="s">
        <v>20019</v>
      </c>
    </row>
    <row r="354" spans="1:39" x14ac:dyDescent="0.25">
      <c r="A354" t="s">
        <v>8315</v>
      </c>
      <c r="B354" t="s">
        <v>4841</v>
      </c>
      <c r="C354" t="s">
        <v>4842</v>
      </c>
      <c r="D354">
        <v>0.74</v>
      </c>
      <c r="E354" t="s">
        <v>4845</v>
      </c>
      <c r="F354">
        <v>9.1300000000000008</v>
      </c>
      <c r="I354" t="s">
        <v>12223</v>
      </c>
      <c r="K354" t="s">
        <v>6860</v>
      </c>
      <c r="L354" t="s">
        <v>6861</v>
      </c>
      <c r="M354" t="s">
        <v>14968</v>
      </c>
      <c r="N354">
        <v>8</v>
      </c>
      <c r="O354" t="s">
        <v>15289</v>
      </c>
      <c r="P354" t="s">
        <v>15968</v>
      </c>
      <c r="Q354">
        <v>9</v>
      </c>
      <c r="R354">
        <v>2</v>
      </c>
      <c r="S354">
        <v>0.46</v>
      </c>
      <c r="T354">
        <v>0.46</v>
      </c>
      <c r="U354">
        <v>512.5</v>
      </c>
      <c r="V354">
        <v>144.74</v>
      </c>
      <c r="W354">
        <v>3.63</v>
      </c>
      <c r="X354">
        <v>9.94</v>
      </c>
      <c r="Y354">
        <v>2.71</v>
      </c>
      <c r="Z354">
        <v>3</v>
      </c>
      <c r="AA354" t="s">
        <v>4250</v>
      </c>
      <c r="AB354">
        <v>1</v>
      </c>
      <c r="AC354">
        <v>3</v>
      </c>
      <c r="AD354">
        <v>3.5</v>
      </c>
      <c r="AF354" t="s">
        <v>7949</v>
      </c>
      <c r="AI354">
        <v>0</v>
      </c>
      <c r="AJ354">
        <v>0</v>
      </c>
      <c r="AM354" t="s">
        <v>20019</v>
      </c>
    </row>
    <row r="355" spans="1:39" x14ac:dyDescent="0.25">
      <c r="A355" t="s">
        <v>8316</v>
      </c>
      <c r="B355" t="s">
        <v>4841</v>
      </c>
      <c r="C355" t="s">
        <v>4842</v>
      </c>
      <c r="D355">
        <v>0.76</v>
      </c>
      <c r="E355" t="s">
        <v>4845</v>
      </c>
      <c r="F355">
        <v>9.1199999999999992</v>
      </c>
      <c r="K355" t="s">
        <v>6860</v>
      </c>
      <c r="L355" t="s">
        <v>6861</v>
      </c>
      <c r="M355" t="s">
        <v>14953</v>
      </c>
      <c r="N355">
        <v>9</v>
      </c>
      <c r="O355" t="s">
        <v>15274</v>
      </c>
      <c r="P355" t="s">
        <v>15969</v>
      </c>
      <c r="Q355">
        <v>4</v>
      </c>
      <c r="R355">
        <v>1</v>
      </c>
      <c r="S355">
        <v>3.86</v>
      </c>
      <c r="T355">
        <v>3.86</v>
      </c>
      <c r="U355">
        <v>425.51</v>
      </c>
      <c r="V355">
        <v>60.38</v>
      </c>
      <c r="W355">
        <v>4.09</v>
      </c>
      <c r="Y355">
        <v>3.77</v>
      </c>
      <c r="Z355">
        <v>3</v>
      </c>
      <c r="AA355" t="s">
        <v>4250</v>
      </c>
      <c r="AB355">
        <v>0</v>
      </c>
      <c r="AC355">
        <v>3</v>
      </c>
      <c r="AD355">
        <v>4.0054047619047619</v>
      </c>
      <c r="AF355" t="s">
        <v>7949</v>
      </c>
      <c r="AI355">
        <v>0</v>
      </c>
      <c r="AJ355">
        <v>0</v>
      </c>
      <c r="AK355" t="s">
        <v>19841</v>
      </c>
      <c r="AL355" t="s">
        <v>19841</v>
      </c>
      <c r="AM355" t="s">
        <v>20019</v>
      </c>
    </row>
    <row r="356" spans="1:39" x14ac:dyDescent="0.25">
      <c r="A356" t="s">
        <v>8317</v>
      </c>
      <c r="B356" t="s">
        <v>4841</v>
      </c>
      <c r="C356" t="s">
        <v>4842</v>
      </c>
      <c r="D356">
        <v>0.76</v>
      </c>
      <c r="E356" t="s">
        <v>4845</v>
      </c>
      <c r="F356">
        <v>9.1199999999999992</v>
      </c>
      <c r="K356" t="s">
        <v>6860</v>
      </c>
      <c r="M356" t="s">
        <v>14962</v>
      </c>
      <c r="N356">
        <v>8</v>
      </c>
      <c r="O356" t="s">
        <v>15283</v>
      </c>
      <c r="P356" t="s">
        <v>15970</v>
      </c>
      <c r="Q356">
        <v>5</v>
      </c>
      <c r="R356">
        <v>1</v>
      </c>
      <c r="S356">
        <v>4.83</v>
      </c>
      <c r="T356">
        <v>5.03</v>
      </c>
      <c r="U356">
        <v>426.56</v>
      </c>
      <c r="V356">
        <v>72.86</v>
      </c>
      <c r="W356">
        <v>4.63</v>
      </c>
      <c r="Y356">
        <v>6.95</v>
      </c>
      <c r="Z356">
        <v>2</v>
      </c>
      <c r="AA356" t="s">
        <v>4250</v>
      </c>
      <c r="AB356">
        <v>0</v>
      </c>
      <c r="AC356">
        <v>2</v>
      </c>
      <c r="AD356">
        <v>3.3579047619047619</v>
      </c>
      <c r="AF356" t="s">
        <v>7949</v>
      </c>
      <c r="AI356">
        <v>0</v>
      </c>
      <c r="AJ356">
        <v>0</v>
      </c>
      <c r="AK356" t="s">
        <v>19846</v>
      </c>
      <c r="AL356" t="s">
        <v>19846</v>
      </c>
      <c r="AM356" t="s">
        <v>20019</v>
      </c>
    </row>
    <row r="357" spans="1:39" x14ac:dyDescent="0.25">
      <c r="A357" t="s">
        <v>8318</v>
      </c>
      <c r="B357" t="s">
        <v>4841</v>
      </c>
      <c r="C357" t="s">
        <v>4842</v>
      </c>
      <c r="D357">
        <v>0.78</v>
      </c>
      <c r="E357" t="s">
        <v>4845</v>
      </c>
      <c r="F357">
        <v>9.11</v>
      </c>
      <c r="I357" t="s">
        <v>12224</v>
      </c>
      <c r="K357" t="s">
        <v>6860</v>
      </c>
      <c r="L357" t="s">
        <v>6861</v>
      </c>
      <c r="M357" t="s">
        <v>14955</v>
      </c>
      <c r="N357">
        <v>8</v>
      </c>
      <c r="O357" t="s">
        <v>15276</v>
      </c>
      <c r="P357" t="s">
        <v>15971</v>
      </c>
      <c r="Q357">
        <v>7</v>
      </c>
      <c r="R357">
        <v>2</v>
      </c>
      <c r="S357">
        <v>2.88</v>
      </c>
      <c r="T357">
        <v>2.89</v>
      </c>
      <c r="U357">
        <v>428.88</v>
      </c>
      <c r="V357">
        <v>108.06</v>
      </c>
      <c r="W357">
        <v>2.72</v>
      </c>
      <c r="X357">
        <v>10.62</v>
      </c>
      <c r="Y357">
        <v>5.88</v>
      </c>
      <c r="Z357">
        <v>2</v>
      </c>
      <c r="AA357" t="s">
        <v>4250</v>
      </c>
      <c r="AB357">
        <v>0</v>
      </c>
      <c r="AC357">
        <v>2</v>
      </c>
      <c r="AD357">
        <v>3.9660000000000002</v>
      </c>
      <c r="AF357" t="s">
        <v>7949</v>
      </c>
      <c r="AI357">
        <v>0</v>
      </c>
      <c r="AJ357">
        <v>0</v>
      </c>
      <c r="AM357" t="s">
        <v>20019</v>
      </c>
    </row>
    <row r="358" spans="1:39" x14ac:dyDescent="0.25">
      <c r="A358" t="s">
        <v>5260</v>
      </c>
      <c r="B358" t="s">
        <v>4841</v>
      </c>
      <c r="C358" t="s">
        <v>4842</v>
      </c>
      <c r="D358">
        <v>0.8</v>
      </c>
      <c r="E358" t="s">
        <v>4845</v>
      </c>
      <c r="F358">
        <v>9.1</v>
      </c>
      <c r="K358" t="s">
        <v>6860</v>
      </c>
      <c r="L358" t="s">
        <v>6861</v>
      </c>
      <c r="M358" t="s">
        <v>14982</v>
      </c>
      <c r="N358">
        <v>9</v>
      </c>
      <c r="O358" t="s">
        <v>15305</v>
      </c>
      <c r="P358" t="s">
        <v>6986</v>
      </c>
      <c r="Q358">
        <v>5</v>
      </c>
      <c r="R358">
        <v>3</v>
      </c>
      <c r="S358">
        <v>7.51</v>
      </c>
      <c r="T358">
        <v>7.55</v>
      </c>
      <c r="U358">
        <v>617.77</v>
      </c>
      <c r="V358">
        <v>110</v>
      </c>
      <c r="W358">
        <v>7.54</v>
      </c>
      <c r="X358">
        <v>12.41</v>
      </c>
      <c r="Y358">
        <v>6.35</v>
      </c>
      <c r="Z358">
        <v>5</v>
      </c>
      <c r="AA358" t="s">
        <v>4250</v>
      </c>
      <c r="AB358">
        <v>2</v>
      </c>
      <c r="AC358">
        <v>11</v>
      </c>
      <c r="AD358">
        <v>1.5</v>
      </c>
      <c r="AF358" t="s">
        <v>7949</v>
      </c>
      <c r="AI358">
        <v>0</v>
      </c>
      <c r="AJ358">
        <v>0</v>
      </c>
      <c r="AK358" t="s">
        <v>7955</v>
      </c>
      <c r="AL358" t="s">
        <v>7955</v>
      </c>
      <c r="AM358" t="s">
        <v>20019</v>
      </c>
    </row>
    <row r="359" spans="1:39" x14ac:dyDescent="0.25">
      <c r="A359" t="s">
        <v>8319</v>
      </c>
      <c r="B359" t="s">
        <v>4841</v>
      </c>
      <c r="C359" t="s">
        <v>4842</v>
      </c>
      <c r="D359">
        <v>0.8</v>
      </c>
      <c r="E359" t="s">
        <v>4845</v>
      </c>
      <c r="F359">
        <v>9.1</v>
      </c>
      <c r="I359" t="s">
        <v>12225</v>
      </c>
      <c r="K359" t="s">
        <v>6860</v>
      </c>
      <c r="L359" t="s">
        <v>6861</v>
      </c>
      <c r="M359" t="s">
        <v>14968</v>
      </c>
      <c r="N359">
        <v>8</v>
      </c>
      <c r="O359" t="s">
        <v>15289</v>
      </c>
      <c r="P359" t="s">
        <v>15972</v>
      </c>
      <c r="Q359">
        <v>8</v>
      </c>
      <c r="R359">
        <v>2</v>
      </c>
      <c r="S359">
        <v>2.48</v>
      </c>
      <c r="T359">
        <v>2.48</v>
      </c>
      <c r="U359">
        <v>538</v>
      </c>
      <c r="V359">
        <v>111.72</v>
      </c>
      <c r="W359">
        <v>5.13</v>
      </c>
      <c r="X359">
        <v>10.039999999999999</v>
      </c>
      <c r="Y359">
        <v>2.86</v>
      </c>
      <c r="Z359">
        <v>3</v>
      </c>
      <c r="AA359" t="s">
        <v>4250</v>
      </c>
      <c r="AB359">
        <v>2</v>
      </c>
      <c r="AC359">
        <v>3</v>
      </c>
      <c r="AD359">
        <v>3.536</v>
      </c>
      <c r="AF359" t="s">
        <v>7949</v>
      </c>
      <c r="AI359">
        <v>0</v>
      </c>
      <c r="AJ359">
        <v>0</v>
      </c>
      <c r="AM359" t="s">
        <v>20019</v>
      </c>
    </row>
    <row r="360" spans="1:39" x14ac:dyDescent="0.25">
      <c r="A360" t="s">
        <v>8320</v>
      </c>
      <c r="B360" t="s">
        <v>4841</v>
      </c>
      <c r="C360" t="s">
        <v>4842</v>
      </c>
      <c r="D360">
        <v>0.8</v>
      </c>
      <c r="E360" t="s">
        <v>4845</v>
      </c>
      <c r="F360">
        <v>9.1</v>
      </c>
      <c r="I360" t="s">
        <v>12226</v>
      </c>
      <c r="K360" t="s">
        <v>6860</v>
      </c>
      <c r="L360" t="s">
        <v>6861</v>
      </c>
      <c r="M360" t="s">
        <v>14968</v>
      </c>
      <c r="N360">
        <v>8</v>
      </c>
      <c r="O360" t="s">
        <v>15289</v>
      </c>
      <c r="P360" t="s">
        <v>15973</v>
      </c>
      <c r="Q360">
        <v>9</v>
      </c>
      <c r="R360">
        <v>2</v>
      </c>
      <c r="S360">
        <v>0.94</v>
      </c>
      <c r="T360">
        <v>0.94</v>
      </c>
      <c r="U360">
        <v>520.52</v>
      </c>
      <c r="V360">
        <v>124.61</v>
      </c>
      <c r="W360">
        <v>4.5199999999999996</v>
      </c>
      <c r="X360">
        <v>10.16</v>
      </c>
      <c r="Y360">
        <v>2.38</v>
      </c>
      <c r="Z360">
        <v>4</v>
      </c>
      <c r="AA360" t="s">
        <v>4250</v>
      </c>
      <c r="AB360">
        <v>1</v>
      </c>
      <c r="AC360">
        <v>3</v>
      </c>
      <c r="AD360">
        <v>3.5</v>
      </c>
      <c r="AF360" t="s">
        <v>7949</v>
      </c>
      <c r="AI360">
        <v>0</v>
      </c>
      <c r="AJ360">
        <v>0</v>
      </c>
      <c r="AM360" t="s">
        <v>20019</v>
      </c>
    </row>
    <row r="361" spans="1:39" x14ac:dyDescent="0.25">
      <c r="A361" t="s">
        <v>8321</v>
      </c>
      <c r="B361" t="s">
        <v>4841</v>
      </c>
      <c r="C361" t="s">
        <v>4842</v>
      </c>
      <c r="D361">
        <v>0.8</v>
      </c>
      <c r="E361" t="s">
        <v>4845</v>
      </c>
      <c r="F361">
        <v>9.1</v>
      </c>
      <c r="K361" t="s">
        <v>6860</v>
      </c>
      <c r="L361" t="s">
        <v>6861</v>
      </c>
      <c r="M361" t="s">
        <v>14971</v>
      </c>
      <c r="N361">
        <v>9</v>
      </c>
      <c r="O361" t="s">
        <v>15292</v>
      </c>
      <c r="P361" t="s">
        <v>15974</v>
      </c>
      <c r="Q361">
        <v>6</v>
      </c>
      <c r="R361">
        <v>1</v>
      </c>
      <c r="S361">
        <v>4.97</v>
      </c>
      <c r="T361">
        <v>4.9800000000000004</v>
      </c>
      <c r="U361">
        <v>433.48</v>
      </c>
      <c r="V361">
        <v>78.959999999999994</v>
      </c>
      <c r="W361">
        <v>5.01</v>
      </c>
      <c r="Y361">
        <v>5.69</v>
      </c>
      <c r="Z361">
        <v>3</v>
      </c>
      <c r="AA361" t="s">
        <v>4250</v>
      </c>
      <c r="AB361">
        <v>1</v>
      </c>
      <c r="AC361">
        <v>3</v>
      </c>
      <c r="AD361">
        <v>3.3184761904761899</v>
      </c>
      <c r="AF361" t="s">
        <v>7949</v>
      </c>
      <c r="AI361">
        <v>0</v>
      </c>
      <c r="AJ361">
        <v>0</v>
      </c>
      <c r="AK361" t="s">
        <v>19851</v>
      </c>
      <c r="AL361" t="s">
        <v>19851</v>
      </c>
      <c r="AM361" t="s">
        <v>20019</v>
      </c>
    </row>
    <row r="362" spans="1:39" x14ac:dyDescent="0.25">
      <c r="A362" t="s">
        <v>8322</v>
      </c>
      <c r="B362" t="s">
        <v>4841</v>
      </c>
      <c r="C362" t="s">
        <v>4842</v>
      </c>
      <c r="D362">
        <v>0.8</v>
      </c>
      <c r="E362" t="s">
        <v>4845</v>
      </c>
      <c r="F362">
        <v>9.1</v>
      </c>
      <c r="K362" t="s">
        <v>6860</v>
      </c>
      <c r="L362" t="s">
        <v>6861</v>
      </c>
      <c r="M362" t="s">
        <v>14970</v>
      </c>
      <c r="N362">
        <v>9</v>
      </c>
      <c r="O362" t="s">
        <v>15291</v>
      </c>
      <c r="P362" t="s">
        <v>15975</v>
      </c>
      <c r="Q362">
        <v>7</v>
      </c>
      <c r="R362">
        <v>1</v>
      </c>
      <c r="S362">
        <v>3.11</v>
      </c>
      <c r="T362">
        <v>3.11</v>
      </c>
      <c r="U362">
        <v>449.45</v>
      </c>
      <c r="V362">
        <v>106.41</v>
      </c>
      <c r="W362">
        <v>4.5199999999999996</v>
      </c>
      <c r="Y362">
        <v>3.94</v>
      </c>
      <c r="Z362">
        <v>4</v>
      </c>
      <c r="AA362" t="s">
        <v>4250</v>
      </c>
      <c r="AB362">
        <v>0</v>
      </c>
      <c r="AC362">
        <v>2</v>
      </c>
      <c r="AD362">
        <v>4.0374047619047619</v>
      </c>
      <c r="AF362" t="s">
        <v>7949</v>
      </c>
      <c r="AI362">
        <v>0</v>
      </c>
      <c r="AJ362">
        <v>0</v>
      </c>
      <c r="AK362" t="s">
        <v>19850</v>
      </c>
      <c r="AL362" t="s">
        <v>19850</v>
      </c>
      <c r="AM362" t="s">
        <v>20019</v>
      </c>
    </row>
    <row r="363" spans="1:39" x14ac:dyDescent="0.25">
      <c r="A363" t="s">
        <v>8323</v>
      </c>
      <c r="B363" t="s">
        <v>4841</v>
      </c>
      <c r="C363" t="s">
        <v>4842</v>
      </c>
      <c r="D363">
        <v>0.8</v>
      </c>
      <c r="E363" t="s">
        <v>4845</v>
      </c>
      <c r="F363">
        <v>9.1</v>
      </c>
      <c r="K363" t="s">
        <v>6860</v>
      </c>
      <c r="L363" t="s">
        <v>6861</v>
      </c>
      <c r="M363" t="s">
        <v>14957</v>
      </c>
      <c r="N363">
        <v>9</v>
      </c>
      <c r="O363" t="s">
        <v>15278</v>
      </c>
      <c r="P363" t="s">
        <v>15976</v>
      </c>
      <c r="Q363">
        <v>7</v>
      </c>
      <c r="R363">
        <v>1</v>
      </c>
      <c r="S363">
        <v>2.4300000000000002</v>
      </c>
      <c r="T363">
        <v>2.4300000000000002</v>
      </c>
      <c r="U363">
        <v>457.44</v>
      </c>
      <c r="V363">
        <v>95.51</v>
      </c>
      <c r="W363">
        <v>4.49</v>
      </c>
      <c r="Y363">
        <v>3.85</v>
      </c>
      <c r="Z363">
        <v>4</v>
      </c>
      <c r="AA363" t="s">
        <v>4250</v>
      </c>
      <c r="AB363">
        <v>0</v>
      </c>
      <c r="AC363">
        <v>2</v>
      </c>
      <c r="AD363">
        <v>4.738666666666667</v>
      </c>
      <c r="AF363" t="s">
        <v>7949</v>
      </c>
      <c r="AI363">
        <v>0</v>
      </c>
      <c r="AJ363">
        <v>0</v>
      </c>
      <c r="AK363" t="s">
        <v>19844</v>
      </c>
      <c r="AL363" t="s">
        <v>19844</v>
      </c>
      <c r="AM363" t="s">
        <v>20019</v>
      </c>
    </row>
    <row r="364" spans="1:39" x14ac:dyDescent="0.25">
      <c r="A364" t="s">
        <v>8324</v>
      </c>
      <c r="B364" t="s">
        <v>4841</v>
      </c>
      <c r="C364" t="s">
        <v>4842</v>
      </c>
      <c r="D364">
        <v>0.8</v>
      </c>
      <c r="E364" t="s">
        <v>4845</v>
      </c>
      <c r="F364">
        <v>9.1</v>
      </c>
      <c r="I364" t="s">
        <v>12227</v>
      </c>
      <c r="K364" t="s">
        <v>6860</v>
      </c>
      <c r="M364" t="s">
        <v>14977</v>
      </c>
      <c r="N364">
        <v>8</v>
      </c>
      <c r="O364" t="s">
        <v>15298</v>
      </c>
      <c r="P364" t="s">
        <v>15977</v>
      </c>
      <c r="Q364">
        <v>5</v>
      </c>
      <c r="R364">
        <v>1</v>
      </c>
      <c r="S364">
        <v>2.04</v>
      </c>
      <c r="T364">
        <v>2.04</v>
      </c>
      <c r="U364">
        <v>448.95</v>
      </c>
      <c r="V364">
        <v>91.71</v>
      </c>
      <c r="W364">
        <v>3.99</v>
      </c>
      <c r="Y364">
        <v>0</v>
      </c>
      <c r="Z364">
        <v>2</v>
      </c>
      <c r="AA364" t="s">
        <v>4250</v>
      </c>
      <c r="AB364">
        <v>0</v>
      </c>
      <c r="AC364">
        <v>2</v>
      </c>
      <c r="AD364">
        <v>5.120976190476191</v>
      </c>
      <c r="AF364" t="s">
        <v>7949</v>
      </c>
      <c r="AI364">
        <v>0</v>
      </c>
      <c r="AJ364">
        <v>0</v>
      </c>
      <c r="AM364" t="s">
        <v>20019</v>
      </c>
    </row>
    <row r="365" spans="1:39" x14ac:dyDescent="0.25">
      <c r="A365" t="s">
        <v>8325</v>
      </c>
      <c r="B365" t="s">
        <v>4841</v>
      </c>
      <c r="C365" t="s">
        <v>4842</v>
      </c>
      <c r="D365">
        <v>0.84</v>
      </c>
      <c r="E365" t="s">
        <v>4845</v>
      </c>
      <c r="F365">
        <v>9.08</v>
      </c>
      <c r="I365" t="s">
        <v>12228</v>
      </c>
      <c r="K365" t="s">
        <v>6860</v>
      </c>
      <c r="L365" t="s">
        <v>6861</v>
      </c>
      <c r="M365" t="s">
        <v>14975</v>
      </c>
      <c r="N365">
        <v>9</v>
      </c>
      <c r="O365" t="s">
        <v>15296</v>
      </c>
      <c r="P365" t="s">
        <v>15978</v>
      </c>
      <c r="Q365">
        <v>6</v>
      </c>
      <c r="R365">
        <v>1</v>
      </c>
      <c r="S365">
        <v>4.4400000000000004</v>
      </c>
      <c r="T365">
        <v>4.4400000000000004</v>
      </c>
      <c r="U365">
        <v>428.54</v>
      </c>
      <c r="V365">
        <v>92.99</v>
      </c>
      <c r="W365">
        <v>4.3499999999999996</v>
      </c>
      <c r="Y365">
        <v>2.4</v>
      </c>
      <c r="Z365">
        <v>2</v>
      </c>
      <c r="AA365" t="s">
        <v>4250</v>
      </c>
      <c r="AB365">
        <v>0</v>
      </c>
      <c r="AC365">
        <v>3</v>
      </c>
      <c r="AD365">
        <v>3.5240952380952382</v>
      </c>
      <c r="AF365" t="s">
        <v>7949</v>
      </c>
      <c r="AI365">
        <v>0</v>
      </c>
      <c r="AJ365">
        <v>0</v>
      </c>
      <c r="AM365" t="s">
        <v>20019</v>
      </c>
    </row>
    <row r="366" spans="1:39" x14ac:dyDescent="0.25">
      <c r="A366" t="s">
        <v>8326</v>
      </c>
      <c r="B366" t="s">
        <v>4841</v>
      </c>
      <c r="C366" t="s">
        <v>4842</v>
      </c>
      <c r="D366">
        <v>0.87</v>
      </c>
      <c r="E366" t="s">
        <v>4845</v>
      </c>
      <c r="F366">
        <v>9.06</v>
      </c>
      <c r="I366" t="s">
        <v>12229</v>
      </c>
      <c r="K366" t="s">
        <v>6860</v>
      </c>
      <c r="L366" t="s">
        <v>6861</v>
      </c>
      <c r="M366" t="s">
        <v>14979</v>
      </c>
      <c r="N366">
        <v>8</v>
      </c>
      <c r="O366" t="s">
        <v>15302</v>
      </c>
      <c r="P366" t="s">
        <v>15979</v>
      </c>
      <c r="Q366">
        <v>7</v>
      </c>
      <c r="R366">
        <v>2</v>
      </c>
      <c r="S366">
        <v>2.42</v>
      </c>
      <c r="T366">
        <v>2.5099999999999998</v>
      </c>
      <c r="U366">
        <v>501.39</v>
      </c>
      <c r="V366">
        <v>111.72</v>
      </c>
      <c r="W366">
        <v>3.24</v>
      </c>
      <c r="X366">
        <v>8.01</v>
      </c>
      <c r="Y366">
        <v>3.13</v>
      </c>
      <c r="Z366">
        <v>2</v>
      </c>
      <c r="AA366" t="s">
        <v>4250</v>
      </c>
      <c r="AB366">
        <v>1</v>
      </c>
      <c r="AC366">
        <v>6</v>
      </c>
      <c r="AD366">
        <v>3.5659999999999998</v>
      </c>
      <c r="AF366" t="s">
        <v>7949</v>
      </c>
      <c r="AI366">
        <v>0</v>
      </c>
      <c r="AJ366">
        <v>0</v>
      </c>
      <c r="AM366" t="s">
        <v>20019</v>
      </c>
    </row>
    <row r="367" spans="1:39" x14ac:dyDescent="0.25">
      <c r="A367" t="s">
        <v>8327</v>
      </c>
      <c r="B367" t="s">
        <v>4841</v>
      </c>
      <c r="C367" t="s">
        <v>4842</v>
      </c>
      <c r="D367">
        <v>0.89</v>
      </c>
      <c r="E367" t="s">
        <v>4845</v>
      </c>
      <c r="F367">
        <v>9.0500000000000007</v>
      </c>
      <c r="K367" t="s">
        <v>6860</v>
      </c>
      <c r="M367" t="s">
        <v>14983</v>
      </c>
      <c r="N367">
        <v>8</v>
      </c>
      <c r="O367" t="s">
        <v>15306</v>
      </c>
      <c r="P367" t="s">
        <v>15980</v>
      </c>
      <c r="Q367">
        <v>6</v>
      </c>
      <c r="R367">
        <v>5</v>
      </c>
      <c r="S367">
        <v>-0.94</v>
      </c>
      <c r="T367">
        <v>1.19</v>
      </c>
      <c r="U367">
        <v>614.73</v>
      </c>
      <c r="V367">
        <v>131</v>
      </c>
      <c r="W367">
        <v>2.23</v>
      </c>
      <c r="X367">
        <v>13.86</v>
      </c>
      <c r="Y367">
        <v>9.57</v>
      </c>
      <c r="Z367">
        <v>2</v>
      </c>
      <c r="AA367" t="s">
        <v>4250</v>
      </c>
      <c r="AB367">
        <v>1</v>
      </c>
      <c r="AC367">
        <v>13</v>
      </c>
      <c r="AD367">
        <v>2.2149999999999999</v>
      </c>
      <c r="AF367" t="s">
        <v>7952</v>
      </c>
      <c r="AI367">
        <v>0</v>
      </c>
      <c r="AJ367">
        <v>0</v>
      </c>
      <c r="AK367" t="s">
        <v>19858</v>
      </c>
      <c r="AL367" t="s">
        <v>19858</v>
      </c>
      <c r="AM367" t="s">
        <v>20019</v>
      </c>
    </row>
    <row r="368" spans="1:39" x14ac:dyDescent="0.25">
      <c r="A368" t="s">
        <v>8274</v>
      </c>
      <c r="B368" t="s">
        <v>4841</v>
      </c>
      <c r="C368" t="s">
        <v>4842</v>
      </c>
      <c r="D368">
        <v>0.89</v>
      </c>
      <c r="E368" t="s">
        <v>4845</v>
      </c>
      <c r="F368">
        <v>9.0500000000000007</v>
      </c>
      <c r="I368" t="s">
        <v>12230</v>
      </c>
      <c r="K368" t="s">
        <v>6860</v>
      </c>
      <c r="L368" t="s">
        <v>6861</v>
      </c>
      <c r="M368" t="s">
        <v>14975</v>
      </c>
      <c r="N368">
        <v>9</v>
      </c>
      <c r="O368" t="s">
        <v>15296</v>
      </c>
      <c r="P368" t="s">
        <v>15927</v>
      </c>
      <c r="Q368">
        <v>5</v>
      </c>
      <c r="R368">
        <v>1</v>
      </c>
      <c r="S368">
        <v>4.4000000000000004</v>
      </c>
      <c r="T368">
        <v>4.58</v>
      </c>
      <c r="U368">
        <v>369.51</v>
      </c>
      <c r="V368">
        <v>69.2</v>
      </c>
      <c r="W368">
        <v>3.84</v>
      </c>
      <c r="Y368">
        <v>6.92</v>
      </c>
      <c r="Z368">
        <v>1</v>
      </c>
      <c r="AA368" t="s">
        <v>4250</v>
      </c>
      <c r="AB368">
        <v>0</v>
      </c>
      <c r="AC368">
        <v>4</v>
      </c>
      <c r="AD368">
        <v>3.9754047619047621</v>
      </c>
      <c r="AF368" t="s">
        <v>7949</v>
      </c>
      <c r="AI368">
        <v>0</v>
      </c>
      <c r="AJ368">
        <v>0</v>
      </c>
      <c r="AM368" t="s">
        <v>20019</v>
      </c>
    </row>
    <row r="369" spans="1:39" x14ac:dyDescent="0.25">
      <c r="A369" t="s">
        <v>8328</v>
      </c>
      <c r="B369" t="s">
        <v>4841</v>
      </c>
      <c r="C369" t="s">
        <v>4842</v>
      </c>
      <c r="D369">
        <v>0.9</v>
      </c>
      <c r="E369" t="s">
        <v>4845</v>
      </c>
      <c r="F369">
        <v>9.0500000000000007</v>
      </c>
      <c r="K369" t="s">
        <v>6860</v>
      </c>
      <c r="L369" t="s">
        <v>6861</v>
      </c>
      <c r="M369" t="s">
        <v>14963</v>
      </c>
      <c r="N369">
        <v>9</v>
      </c>
      <c r="O369" t="s">
        <v>15284</v>
      </c>
      <c r="P369" t="s">
        <v>15981</v>
      </c>
      <c r="Q369">
        <v>7</v>
      </c>
      <c r="R369">
        <v>1</v>
      </c>
      <c r="S369">
        <v>3.06</v>
      </c>
      <c r="T369">
        <v>3.06</v>
      </c>
      <c r="U369">
        <v>458.49</v>
      </c>
      <c r="V369">
        <v>91.85</v>
      </c>
      <c r="W369">
        <v>4.5599999999999996</v>
      </c>
      <c r="Y369">
        <v>3.59</v>
      </c>
      <c r="Z369">
        <v>3</v>
      </c>
      <c r="AA369" t="s">
        <v>4250</v>
      </c>
      <c r="AB369">
        <v>0</v>
      </c>
      <c r="AC369">
        <v>2</v>
      </c>
      <c r="AD369">
        <v>4.5081666666666669</v>
      </c>
      <c r="AF369" t="s">
        <v>7949</v>
      </c>
      <c r="AI369">
        <v>0</v>
      </c>
      <c r="AJ369">
        <v>0</v>
      </c>
      <c r="AK369" t="s">
        <v>19847</v>
      </c>
      <c r="AL369" t="s">
        <v>19847</v>
      </c>
      <c r="AM369" t="s">
        <v>20019</v>
      </c>
    </row>
    <row r="370" spans="1:39" x14ac:dyDescent="0.25">
      <c r="A370" t="s">
        <v>8329</v>
      </c>
      <c r="B370" t="s">
        <v>4841</v>
      </c>
      <c r="C370" t="s">
        <v>4842</v>
      </c>
      <c r="D370">
        <v>0.9</v>
      </c>
      <c r="E370" t="s">
        <v>4845</v>
      </c>
      <c r="F370">
        <v>9.0500000000000007</v>
      </c>
      <c r="K370" t="s">
        <v>6860</v>
      </c>
      <c r="L370" t="s">
        <v>6861</v>
      </c>
      <c r="M370" t="s">
        <v>14963</v>
      </c>
      <c r="N370">
        <v>9</v>
      </c>
      <c r="O370" t="s">
        <v>15284</v>
      </c>
      <c r="P370" t="s">
        <v>15982</v>
      </c>
      <c r="Q370">
        <v>7</v>
      </c>
      <c r="R370">
        <v>1</v>
      </c>
      <c r="S370">
        <v>2.61</v>
      </c>
      <c r="T370">
        <v>2.61</v>
      </c>
      <c r="U370">
        <v>443.41</v>
      </c>
      <c r="V370">
        <v>95.51</v>
      </c>
      <c r="W370">
        <v>4.18</v>
      </c>
      <c r="Y370">
        <v>3.2</v>
      </c>
      <c r="Z370">
        <v>4</v>
      </c>
      <c r="AA370" t="s">
        <v>4250</v>
      </c>
      <c r="AB370">
        <v>0</v>
      </c>
      <c r="AC370">
        <v>2</v>
      </c>
      <c r="AD370">
        <v>4.7488809523809534</v>
      </c>
      <c r="AF370" t="s">
        <v>7949</v>
      </c>
      <c r="AI370">
        <v>0</v>
      </c>
      <c r="AJ370">
        <v>0</v>
      </c>
      <c r="AK370" t="s">
        <v>19847</v>
      </c>
      <c r="AL370" t="s">
        <v>19847</v>
      </c>
      <c r="AM370" t="s">
        <v>20019</v>
      </c>
    </row>
    <row r="371" spans="1:39" x14ac:dyDescent="0.25">
      <c r="A371" t="s">
        <v>8330</v>
      </c>
      <c r="B371" t="s">
        <v>4841</v>
      </c>
      <c r="C371" t="s">
        <v>4842</v>
      </c>
      <c r="D371">
        <v>0.9</v>
      </c>
      <c r="E371" t="s">
        <v>4845</v>
      </c>
      <c r="F371">
        <v>9.0500000000000007</v>
      </c>
      <c r="I371" t="s">
        <v>12231</v>
      </c>
      <c r="K371" t="s">
        <v>6860</v>
      </c>
      <c r="L371" t="s">
        <v>6861</v>
      </c>
      <c r="M371" t="s">
        <v>14968</v>
      </c>
      <c r="N371">
        <v>8</v>
      </c>
      <c r="O371" t="s">
        <v>15289</v>
      </c>
      <c r="P371" t="s">
        <v>15983</v>
      </c>
      <c r="Q371">
        <v>8</v>
      </c>
      <c r="R371">
        <v>2</v>
      </c>
      <c r="S371">
        <v>2.2400000000000002</v>
      </c>
      <c r="T371">
        <v>2.2400000000000002</v>
      </c>
      <c r="U371">
        <v>534.91</v>
      </c>
      <c r="V371">
        <v>124.61</v>
      </c>
      <c r="W371">
        <v>4.8099999999999996</v>
      </c>
      <c r="X371">
        <v>9.9600000000000009</v>
      </c>
      <c r="Y371">
        <v>2.71</v>
      </c>
      <c r="Z371">
        <v>4</v>
      </c>
      <c r="AA371" t="s">
        <v>4250</v>
      </c>
      <c r="AB371">
        <v>1</v>
      </c>
      <c r="AC371">
        <v>3</v>
      </c>
      <c r="AD371">
        <v>3.38</v>
      </c>
      <c r="AF371" t="s">
        <v>7949</v>
      </c>
      <c r="AI371">
        <v>0</v>
      </c>
      <c r="AJ371">
        <v>0</v>
      </c>
      <c r="AM371" t="s">
        <v>20019</v>
      </c>
    </row>
    <row r="372" spans="1:39" x14ac:dyDescent="0.25">
      <c r="A372" t="s">
        <v>8331</v>
      </c>
      <c r="B372" t="s">
        <v>4841</v>
      </c>
      <c r="C372" t="s">
        <v>4842</v>
      </c>
      <c r="D372">
        <v>0.9</v>
      </c>
      <c r="E372" t="s">
        <v>4845</v>
      </c>
      <c r="F372">
        <v>9.0500000000000007</v>
      </c>
      <c r="I372" t="s">
        <v>12232</v>
      </c>
      <c r="K372" t="s">
        <v>6860</v>
      </c>
      <c r="L372" t="s">
        <v>6861</v>
      </c>
      <c r="M372" t="s">
        <v>14968</v>
      </c>
      <c r="N372">
        <v>8</v>
      </c>
      <c r="O372" t="s">
        <v>15289</v>
      </c>
      <c r="P372" t="s">
        <v>15984</v>
      </c>
      <c r="Q372">
        <v>10</v>
      </c>
      <c r="R372">
        <v>2</v>
      </c>
      <c r="S372">
        <v>1.39</v>
      </c>
      <c r="T372">
        <v>1.4</v>
      </c>
      <c r="U372">
        <v>518.51</v>
      </c>
      <c r="V372">
        <v>143.07</v>
      </c>
      <c r="W372">
        <v>3.16</v>
      </c>
      <c r="X372">
        <v>8.9</v>
      </c>
      <c r="Y372">
        <v>2.7</v>
      </c>
      <c r="Z372">
        <v>3</v>
      </c>
      <c r="AA372" t="s">
        <v>4250</v>
      </c>
      <c r="AB372">
        <v>1</v>
      </c>
      <c r="AC372">
        <v>4</v>
      </c>
      <c r="AD372">
        <v>3.5</v>
      </c>
      <c r="AF372" t="s">
        <v>7949</v>
      </c>
      <c r="AI372">
        <v>0</v>
      </c>
      <c r="AJ372">
        <v>0</v>
      </c>
      <c r="AM372" t="s">
        <v>20019</v>
      </c>
    </row>
    <row r="373" spans="1:39" x14ac:dyDescent="0.25">
      <c r="A373" t="s">
        <v>8332</v>
      </c>
      <c r="B373" t="s">
        <v>4841</v>
      </c>
      <c r="C373" t="s">
        <v>4842</v>
      </c>
      <c r="D373">
        <v>0.9</v>
      </c>
      <c r="E373" t="s">
        <v>4845</v>
      </c>
      <c r="F373">
        <v>9.0500000000000007</v>
      </c>
      <c r="I373" t="s">
        <v>12233</v>
      </c>
      <c r="K373" t="s">
        <v>6860</v>
      </c>
      <c r="L373" t="s">
        <v>6861</v>
      </c>
      <c r="M373" t="s">
        <v>14968</v>
      </c>
      <c r="N373">
        <v>8</v>
      </c>
      <c r="O373" t="s">
        <v>15289</v>
      </c>
      <c r="P373" t="s">
        <v>15985</v>
      </c>
      <c r="Q373">
        <v>9</v>
      </c>
      <c r="R373">
        <v>2</v>
      </c>
      <c r="S373">
        <v>0.14000000000000001</v>
      </c>
      <c r="T373">
        <v>0.14000000000000001</v>
      </c>
      <c r="U373">
        <v>507.55</v>
      </c>
      <c r="V373">
        <v>120.95</v>
      </c>
      <c r="W373">
        <v>4.13</v>
      </c>
      <c r="X373">
        <v>10.25</v>
      </c>
      <c r="Y373">
        <v>2.77</v>
      </c>
      <c r="Z373">
        <v>3</v>
      </c>
      <c r="AA373" t="s">
        <v>4250</v>
      </c>
      <c r="AB373">
        <v>1</v>
      </c>
      <c r="AC373">
        <v>3</v>
      </c>
      <c r="AD373">
        <v>3.5</v>
      </c>
      <c r="AF373" t="s">
        <v>7949</v>
      </c>
      <c r="AI373">
        <v>0</v>
      </c>
      <c r="AJ373">
        <v>0</v>
      </c>
      <c r="AM373" t="s">
        <v>20019</v>
      </c>
    </row>
    <row r="374" spans="1:39" x14ac:dyDescent="0.25">
      <c r="A374" t="s">
        <v>8333</v>
      </c>
      <c r="B374" t="s">
        <v>4841</v>
      </c>
      <c r="C374" t="s">
        <v>4842</v>
      </c>
      <c r="D374">
        <v>0.9</v>
      </c>
      <c r="E374" t="s">
        <v>4845</v>
      </c>
      <c r="F374">
        <v>9.0500000000000007</v>
      </c>
      <c r="I374" t="s">
        <v>12234</v>
      </c>
      <c r="K374" t="s">
        <v>6860</v>
      </c>
      <c r="L374" t="s">
        <v>6861</v>
      </c>
      <c r="M374" t="s">
        <v>14968</v>
      </c>
      <c r="N374">
        <v>8</v>
      </c>
      <c r="O374" t="s">
        <v>15289</v>
      </c>
      <c r="P374" t="s">
        <v>15986</v>
      </c>
      <c r="Q374">
        <v>9</v>
      </c>
      <c r="R374">
        <v>2</v>
      </c>
      <c r="S374">
        <v>0.72</v>
      </c>
      <c r="T374">
        <v>0.72</v>
      </c>
      <c r="U374">
        <v>517.52</v>
      </c>
      <c r="V374">
        <v>130.18</v>
      </c>
      <c r="W374">
        <v>3.76</v>
      </c>
      <c r="X374">
        <v>10.23</v>
      </c>
      <c r="Y374">
        <v>3.1</v>
      </c>
      <c r="Z374">
        <v>3</v>
      </c>
      <c r="AA374" t="s">
        <v>4250</v>
      </c>
      <c r="AB374">
        <v>1</v>
      </c>
      <c r="AC374">
        <v>4</v>
      </c>
      <c r="AD374">
        <v>3.5</v>
      </c>
      <c r="AF374" t="s">
        <v>7949</v>
      </c>
      <c r="AI374">
        <v>0</v>
      </c>
      <c r="AJ374">
        <v>0</v>
      </c>
      <c r="AM374" t="s">
        <v>20019</v>
      </c>
    </row>
    <row r="375" spans="1:39" x14ac:dyDescent="0.25">
      <c r="A375" t="s">
        <v>8334</v>
      </c>
      <c r="B375" t="s">
        <v>4841</v>
      </c>
      <c r="C375" t="s">
        <v>4842</v>
      </c>
      <c r="D375">
        <v>0.9</v>
      </c>
      <c r="E375" t="s">
        <v>4845</v>
      </c>
      <c r="F375">
        <v>9.0500000000000007</v>
      </c>
      <c r="K375" t="s">
        <v>6860</v>
      </c>
      <c r="L375" t="s">
        <v>6861</v>
      </c>
      <c r="M375" t="s">
        <v>14970</v>
      </c>
      <c r="N375">
        <v>9</v>
      </c>
      <c r="O375" t="s">
        <v>15291</v>
      </c>
      <c r="P375" t="s">
        <v>15987</v>
      </c>
      <c r="Q375">
        <v>7</v>
      </c>
      <c r="R375">
        <v>1</v>
      </c>
      <c r="S375">
        <v>2.64</v>
      </c>
      <c r="T375">
        <v>2.64</v>
      </c>
      <c r="U375">
        <v>458.49</v>
      </c>
      <c r="V375">
        <v>91.85</v>
      </c>
      <c r="W375">
        <v>4.5599999999999996</v>
      </c>
      <c r="Y375">
        <v>4.21</v>
      </c>
      <c r="Z375">
        <v>3</v>
      </c>
      <c r="AA375" t="s">
        <v>4250</v>
      </c>
      <c r="AB375">
        <v>0</v>
      </c>
      <c r="AC375">
        <v>2</v>
      </c>
      <c r="AD375">
        <v>4.7481666666666671</v>
      </c>
      <c r="AF375" t="s">
        <v>7949</v>
      </c>
      <c r="AI375">
        <v>0</v>
      </c>
      <c r="AJ375">
        <v>0</v>
      </c>
      <c r="AK375" t="s">
        <v>19850</v>
      </c>
      <c r="AL375" t="s">
        <v>19850</v>
      </c>
      <c r="AM375" t="s">
        <v>20019</v>
      </c>
    </row>
    <row r="376" spans="1:39" x14ac:dyDescent="0.25">
      <c r="A376" t="s">
        <v>8335</v>
      </c>
      <c r="B376" t="s">
        <v>4841</v>
      </c>
      <c r="C376" t="s">
        <v>4842</v>
      </c>
      <c r="D376">
        <v>0.9</v>
      </c>
      <c r="E376" t="s">
        <v>4845</v>
      </c>
      <c r="F376">
        <v>9.0500000000000007</v>
      </c>
      <c r="K376" t="s">
        <v>6860</v>
      </c>
      <c r="L376" t="s">
        <v>6861</v>
      </c>
      <c r="M376" t="s">
        <v>14970</v>
      </c>
      <c r="N376">
        <v>9</v>
      </c>
      <c r="O376" t="s">
        <v>15291</v>
      </c>
      <c r="P376" t="s">
        <v>15988</v>
      </c>
      <c r="Q376">
        <v>6</v>
      </c>
      <c r="R376">
        <v>1</v>
      </c>
      <c r="S376">
        <v>4.24</v>
      </c>
      <c r="T376">
        <v>4.24</v>
      </c>
      <c r="U376">
        <v>438.46</v>
      </c>
      <c r="V376">
        <v>82.62</v>
      </c>
      <c r="W376">
        <v>4.95</v>
      </c>
      <c r="Y376">
        <v>4.08</v>
      </c>
      <c r="Z376">
        <v>4</v>
      </c>
      <c r="AA376" t="s">
        <v>4250</v>
      </c>
      <c r="AB376">
        <v>0</v>
      </c>
      <c r="AC376">
        <v>2</v>
      </c>
      <c r="AD376">
        <v>3.6529047619047619</v>
      </c>
      <c r="AF376" t="s">
        <v>7949</v>
      </c>
      <c r="AI376">
        <v>0</v>
      </c>
      <c r="AJ376">
        <v>0</v>
      </c>
      <c r="AK376" t="s">
        <v>19850</v>
      </c>
      <c r="AL376" t="s">
        <v>19850</v>
      </c>
      <c r="AM376" t="s">
        <v>20019</v>
      </c>
    </row>
    <row r="377" spans="1:39" x14ac:dyDescent="0.25">
      <c r="A377" t="s">
        <v>5911</v>
      </c>
      <c r="B377" t="s">
        <v>4841</v>
      </c>
      <c r="C377" t="s">
        <v>4842</v>
      </c>
      <c r="D377">
        <v>0.9</v>
      </c>
      <c r="E377" t="s">
        <v>4845</v>
      </c>
      <c r="F377">
        <v>9.0500000000000007</v>
      </c>
      <c r="K377" t="s">
        <v>6860</v>
      </c>
      <c r="L377" t="s">
        <v>6861</v>
      </c>
      <c r="M377" t="s">
        <v>14984</v>
      </c>
      <c r="N377">
        <v>9</v>
      </c>
      <c r="O377" t="s">
        <v>15307</v>
      </c>
      <c r="P377" t="s">
        <v>7637</v>
      </c>
      <c r="Q377">
        <v>6</v>
      </c>
      <c r="R377">
        <v>1</v>
      </c>
      <c r="S377">
        <v>2.34</v>
      </c>
      <c r="T377">
        <v>2.42</v>
      </c>
      <c r="U377">
        <v>380.49</v>
      </c>
      <c r="V377">
        <v>82.62</v>
      </c>
      <c r="W377">
        <v>3.06</v>
      </c>
      <c r="Y377">
        <v>6.72</v>
      </c>
      <c r="Z377">
        <v>2</v>
      </c>
      <c r="AA377" t="s">
        <v>4250</v>
      </c>
      <c r="AB377">
        <v>0</v>
      </c>
      <c r="AC377">
        <v>2</v>
      </c>
      <c r="AD377">
        <v>5.51697619047619</v>
      </c>
      <c r="AF377" t="s">
        <v>7949</v>
      </c>
      <c r="AI377">
        <v>0</v>
      </c>
      <c r="AJ377">
        <v>0</v>
      </c>
      <c r="AK377" t="s">
        <v>7989</v>
      </c>
      <c r="AL377" t="s">
        <v>7989</v>
      </c>
      <c r="AM377" t="s">
        <v>20019</v>
      </c>
    </row>
    <row r="378" spans="1:39" x14ac:dyDescent="0.25">
      <c r="A378" t="s">
        <v>8336</v>
      </c>
      <c r="B378" t="s">
        <v>4841</v>
      </c>
      <c r="C378" t="s">
        <v>4842</v>
      </c>
      <c r="D378">
        <v>0.9</v>
      </c>
      <c r="E378" t="s">
        <v>4845</v>
      </c>
      <c r="F378">
        <v>9.0500000000000007</v>
      </c>
      <c r="I378" t="s">
        <v>12235</v>
      </c>
      <c r="K378" t="s">
        <v>6860</v>
      </c>
      <c r="L378" t="s">
        <v>6861</v>
      </c>
      <c r="M378" t="s">
        <v>14960</v>
      </c>
      <c r="N378">
        <v>9</v>
      </c>
      <c r="O378" t="s">
        <v>15281</v>
      </c>
      <c r="P378" t="s">
        <v>15989</v>
      </c>
      <c r="Q378">
        <v>6</v>
      </c>
      <c r="R378">
        <v>1</v>
      </c>
      <c r="S378">
        <v>0.83</v>
      </c>
      <c r="T378">
        <v>0.83</v>
      </c>
      <c r="U378">
        <v>456.48</v>
      </c>
      <c r="V378">
        <v>90.04</v>
      </c>
      <c r="W378">
        <v>3.83</v>
      </c>
      <c r="Y378">
        <v>3.12</v>
      </c>
      <c r="Z378">
        <v>3</v>
      </c>
      <c r="AA378" t="s">
        <v>4250</v>
      </c>
      <c r="AB378">
        <v>0</v>
      </c>
      <c r="AC378">
        <v>2</v>
      </c>
      <c r="AD378">
        <v>5.1428571428571423</v>
      </c>
      <c r="AF378" t="s">
        <v>7949</v>
      </c>
      <c r="AI378">
        <v>0</v>
      </c>
      <c r="AJ378">
        <v>0</v>
      </c>
      <c r="AM378" t="s">
        <v>20019</v>
      </c>
    </row>
    <row r="379" spans="1:39" x14ac:dyDescent="0.25">
      <c r="A379" t="s">
        <v>8272</v>
      </c>
      <c r="B379" t="s">
        <v>4841</v>
      </c>
      <c r="C379" t="s">
        <v>4842</v>
      </c>
      <c r="D379">
        <v>0.9</v>
      </c>
      <c r="E379" t="s">
        <v>4845</v>
      </c>
      <c r="F379">
        <v>9.0500000000000007</v>
      </c>
      <c r="I379" t="s">
        <v>12236</v>
      </c>
      <c r="K379" t="s">
        <v>6860</v>
      </c>
      <c r="L379" t="s">
        <v>6861</v>
      </c>
      <c r="M379" t="s">
        <v>14960</v>
      </c>
      <c r="N379">
        <v>9</v>
      </c>
      <c r="O379" t="s">
        <v>15281</v>
      </c>
      <c r="P379" t="s">
        <v>15925</v>
      </c>
      <c r="Q379">
        <v>6</v>
      </c>
      <c r="R379">
        <v>1</v>
      </c>
      <c r="S379">
        <v>0.52</v>
      </c>
      <c r="T379">
        <v>0.52</v>
      </c>
      <c r="U379">
        <v>494.53</v>
      </c>
      <c r="V379">
        <v>90.04</v>
      </c>
      <c r="W379">
        <v>4.2</v>
      </c>
      <c r="Y379">
        <v>3.37</v>
      </c>
      <c r="Z379">
        <v>3</v>
      </c>
      <c r="AA379" t="s">
        <v>4250</v>
      </c>
      <c r="AB379">
        <v>0</v>
      </c>
      <c r="AC379">
        <v>2</v>
      </c>
      <c r="AD379">
        <v>4.8710714285714287</v>
      </c>
      <c r="AF379" t="s">
        <v>7949</v>
      </c>
      <c r="AI379">
        <v>0</v>
      </c>
      <c r="AJ379">
        <v>0</v>
      </c>
      <c r="AM379" t="s">
        <v>20019</v>
      </c>
    </row>
    <row r="380" spans="1:39" x14ac:dyDescent="0.25">
      <c r="A380" t="s">
        <v>5649</v>
      </c>
      <c r="B380" t="s">
        <v>4841</v>
      </c>
      <c r="C380" t="s">
        <v>4842</v>
      </c>
      <c r="D380">
        <v>0.91</v>
      </c>
      <c r="E380" t="s">
        <v>4845</v>
      </c>
      <c r="F380">
        <v>9.0399999999999991</v>
      </c>
      <c r="K380" t="s">
        <v>6860</v>
      </c>
      <c r="L380" t="s">
        <v>6861</v>
      </c>
      <c r="M380" t="s">
        <v>14984</v>
      </c>
      <c r="N380">
        <v>9</v>
      </c>
      <c r="O380" t="s">
        <v>15307</v>
      </c>
      <c r="P380" t="s">
        <v>7375</v>
      </c>
      <c r="Q380">
        <v>6</v>
      </c>
      <c r="R380">
        <v>1</v>
      </c>
      <c r="S380">
        <v>2.85</v>
      </c>
      <c r="T380">
        <v>2.93</v>
      </c>
      <c r="U380">
        <v>394.52</v>
      </c>
      <c r="V380">
        <v>82.62</v>
      </c>
      <c r="W380">
        <v>3.45</v>
      </c>
      <c r="Y380">
        <v>6.72</v>
      </c>
      <c r="Z380">
        <v>2</v>
      </c>
      <c r="AA380" t="s">
        <v>4250</v>
      </c>
      <c r="AB380">
        <v>0</v>
      </c>
      <c r="AC380">
        <v>3</v>
      </c>
      <c r="AD380">
        <v>5.1617619047619048</v>
      </c>
      <c r="AF380" t="s">
        <v>7949</v>
      </c>
      <c r="AI380">
        <v>0</v>
      </c>
      <c r="AJ380">
        <v>0</v>
      </c>
      <c r="AK380" t="s">
        <v>7989</v>
      </c>
      <c r="AL380" t="s">
        <v>7989</v>
      </c>
      <c r="AM380" t="s">
        <v>20019</v>
      </c>
    </row>
    <row r="381" spans="1:39" x14ac:dyDescent="0.25">
      <c r="A381" t="s">
        <v>8337</v>
      </c>
      <c r="B381" t="s">
        <v>4841</v>
      </c>
      <c r="C381" t="s">
        <v>4842</v>
      </c>
      <c r="D381">
        <v>0.96</v>
      </c>
      <c r="E381" t="s">
        <v>4845</v>
      </c>
      <c r="F381">
        <v>9.02</v>
      </c>
      <c r="I381" t="s">
        <v>12237</v>
      </c>
      <c r="K381" t="s">
        <v>6860</v>
      </c>
      <c r="M381" t="s">
        <v>14977</v>
      </c>
      <c r="N381">
        <v>8</v>
      </c>
      <c r="O381" t="s">
        <v>15298</v>
      </c>
      <c r="P381" t="s">
        <v>15990</v>
      </c>
      <c r="Q381">
        <v>5</v>
      </c>
      <c r="R381">
        <v>1</v>
      </c>
      <c r="S381">
        <v>1.48</v>
      </c>
      <c r="T381">
        <v>1.48</v>
      </c>
      <c r="U381">
        <v>432.5</v>
      </c>
      <c r="V381">
        <v>91.71</v>
      </c>
      <c r="W381">
        <v>3.48</v>
      </c>
      <c r="Y381">
        <v>0</v>
      </c>
      <c r="Z381">
        <v>2</v>
      </c>
      <c r="AA381" t="s">
        <v>4250</v>
      </c>
      <c r="AB381">
        <v>0</v>
      </c>
      <c r="AC381">
        <v>2</v>
      </c>
      <c r="AD381">
        <v>5.2584761904761912</v>
      </c>
      <c r="AF381" t="s">
        <v>7949</v>
      </c>
      <c r="AI381">
        <v>0</v>
      </c>
      <c r="AJ381">
        <v>0</v>
      </c>
      <c r="AM381" t="s">
        <v>20019</v>
      </c>
    </row>
    <row r="382" spans="1:39" x14ac:dyDescent="0.25">
      <c r="A382" t="s">
        <v>8338</v>
      </c>
      <c r="B382" t="s">
        <v>4841</v>
      </c>
      <c r="C382" t="s">
        <v>4842</v>
      </c>
      <c r="D382">
        <v>0.99</v>
      </c>
      <c r="E382" t="s">
        <v>4845</v>
      </c>
      <c r="F382">
        <v>9</v>
      </c>
      <c r="K382" t="s">
        <v>6860</v>
      </c>
      <c r="M382" t="s">
        <v>14985</v>
      </c>
      <c r="N382">
        <v>8</v>
      </c>
      <c r="O382" t="s">
        <v>15308</v>
      </c>
      <c r="P382" t="s">
        <v>15991</v>
      </c>
      <c r="Q382">
        <v>5</v>
      </c>
      <c r="R382">
        <v>3</v>
      </c>
      <c r="S382">
        <v>3.18</v>
      </c>
      <c r="T382">
        <v>3.19</v>
      </c>
      <c r="U382">
        <v>497.66</v>
      </c>
      <c r="V382">
        <v>83.48</v>
      </c>
      <c r="W382">
        <v>4.5599999999999996</v>
      </c>
      <c r="X382">
        <v>13.85</v>
      </c>
      <c r="Y382">
        <v>5.96</v>
      </c>
      <c r="Z382">
        <v>2</v>
      </c>
      <c r="AA382" t="s">
        <v>4250</v>
      </c>
      <c r="AB382">
        <v>0</v>
      </c>
      <c r="AC382">
        <v>8</v>
      </c>
      <c r="AD382">
        <v>3.4983809523809519</v>
      </c>
      <c r="AF382" t="s">
        <v>7949</v>
      </c>
      <c r="AI382">
        <v>0</v>
      </c>
      <c r="AJ382">
        <v>0</v>
      </c>
      <c r="AK382" t="s">
        <v>19859</v>
      </c>
      <c r="AL382" t="s">
        <v>19859</v>
      </c>
      <c r="AM382" t="s">
        <v>20019</v>
      </c>
    </row>
    <row r="383" spans="1:39" x14ac:dyDescent="0.25">
      <c r="A383" t="s">
        <v>8008</v>
      </c>
      <c r="B383" t="s">
        <v>4841</v>
      </c>
      <c r="C383" t="s">
        <v>4842</v>
      </c>
      <c r="D383">
        <v>1</v>
      </c>
      <c r="E383" t="s">
        <v>4845</v>
      </c>
      <c r="F383">
        <v>9</v>
      </c>
      <c r="K383" t="s">
        <v>6860</v>
      </c>
      <c r="M383" t="s">
        <v>14985</v>
      </c>
      <c r="N383">
        <v>8</v>
      </c>
      <c r="O383" t="s">
        <v>15309</v>
      </c>
      <c r="P383" t="s">
        <v>15661</v>
      </c>
      <c r="Q383">
        <v>7</v>
      </c>
      <c r="R383">
        <v>4</v>
      </c>
      <c r="S383">
        <v>5.01</v>
      </c>
      <c r="T383">
        <v>5.89</v>
      </c>
      <c r="U383">
        <v>672.84</v>
      </c>
      <c r="V383">
        <v>137.49</v>
      </c>
      <c r="W383">
        <v>4.28</v>
      </c>
      <c r="X383">
        <v>11.34</v>
      </c>
      <c r="Y383">
        <v>8.19</v>
      </c>
      <c r="Z383">
        <v>3</v>
      </c>
      <c r="AA383" t="s">
        <v>4250</v>
      </c>
      <c r="AB383">
        <v>1</v>
      </c>
      <c r="AC383">
        <v>19</v>
      </c>
      <c r="AD383">
        <v>0.90500000000000025</v>
      </c>
      <c r="AF383" t="s">
        <v>7949</v>
      </c>
      <c r="AI383">
        <v>0</v>
      </c>
      <c r="AJ383">
        <v>0</v>
      </c>
      <c r="AK383" t="s">
        <v>19831</v>
      </c>
      <c r="AL383" t="s">
        <v>19831</v>
      </c>
      <c r="AM383" t="s">
        <v>20019</v>
      </c>
    </row>
    <row r="384" spans="1:39" x14ac:dyDescent="0.25">
      <c r="A384" t="s">
        <v>8339</v>
      </c>
      <c r="B384" t="s">
        <v>4841</v>
      </c>
      <c r="C384" t="s">
        <v>4842</v>
      </c>
      <c r="D384">
        <v>1</v>
      </c>
      <c r="E384" t="s">
        <v>4845</v>
      </c>
      <c r="F384">
        <v>9</v>
      </c>
      <c r="K384" t="s">
        <v>6860</v>
      </c>
      <c r="M384" t="s">
        <v>6865</v>
      </c>
      <c r="N384">
        <v>8</v>
      </c>
      <c r="O384" t="s">
        <v>15301</v>
      </c>
      <c r="P384" t="s">
        <v>15992</v>
      </c>
      <c r="Q384">
        <v>5</v>
      </c>
      <c r="R384">
        <v>3</v>
      </c>
      <c r="S384">
        <v>2.74</v>
      </c>
      <c r="T384">
        <v>2.75</v>
      </c>
      <c r="U384">
        <v>483.63</v>
      </c>
      <c r="V384">
        <v>83.48</v>
      </c>
      <c r="W384">
        <v>4.25</v>
      </c>
      <c r="X384">
        <v>13.85</v>
      </c>
      <c r="Y384">
        <v>5.96</v>
      </c>
      <c r="Z384">
        <v>2</v>
      </c>
      <c r="AA384" t="s">
        <v>4250</v>
      </c>
      <c r="AB384">
        <v>0</v>
      </c>
      <c r="AC384">
        <v>8</v>
      </c>
      <c r="AD384">
        <v>3.913595238095239</v>
      </c>
      <c r="AF384" t="s">
        <v>7949</v>
      </c>
      <c r="AI384">
        <v>0</v>
      </c>
      <c r="AJ384">
        <v>0</v>
      </c>
      <c r="AK384" t="s">
        <v>19856</v>
      </c>
      <c r="AL384" t="s">
        <v>19856</v>
      </c>
      <c r="AM384" t="s">
        <v>20019</v>
      </c>
    </row>
    <row r="385" spans="1:39" x14ac:dyDescent="0.25">
      <c r="A385" t="s">
        <v>8339</v>
      </c>
      <c r="B385" t="s">
        <v>4841</v>
      </c>
      <c r="C385" t="s">
        <v>4842</v>
      </c>
      <c r="D385">
        <v>1</v>
      </c>
      <c r="E385" t="s">
        <v>4845</v>
      </c>
      <c r="F385">
        <v>9</v>
      </c>
      <c r="K385" t="s">
        <v>6860</v>
      </c>
      <c r="M385" t="s">
        <v>14985</v>
      </c>
      <c r="N385">
        <v>8</v>
      </c>
      <c r="O385" t="s">
        <v>15308</v>
      </c>
      <c r="P385" t="s">
        <v>15992</v>
      </c>
      <c r="Q385">
        <v>5</v>
      </c>
      <c r="R385">
        <v>3</v>
      </c>
      <c r="S385">
        <v>2.74</v>
      </c>
      <c r="T385">
        <v>2.75</v>
      </c>
      <c r="U385">
        <v>483.63</v>
      </c>
      <c r="V385">
        <v>83.48</v>
      </c>
      <c r="W385">
        <v>4.25</v>
      </c>
      <c r="X385">
        <v>13.85</v>
      </c>
      <c r="Y385">
        <v>5.96</v>
      </c>
      <c r="Z385">
        <v>2</v>
      </c>
      <c r="AA385" t="s">
        <v>4250</v>
      </c>
      <c r="AB385">
        <v>0</v>
      </c>
      <c r="AC385">
        <v>8</v>
      </c>
      <c r="AD385">
        <v>3.913595238095239</v>
      </c>
      <c r="AF385" t="s">
        <v>7949</v>
      </c>
      <c r="AI385">
        <v>0</v>
      </c>
      <c r="AJ385">
        <v>0</v>
      </c>
      <c r="AK385" t="s">
        <v>19859</v>
      </c>
      <c r="AL385" t="s">
        <v>19859</v>
      </c>
      <c r="AM385" t="s">
        <v>20019</v>
      </c>
    </row>
    <row r="386" spans="1:39" x14ac:dyDescent="0.25">
      <c r="A386" t="s">
        <v>5267</v>
      </c>
      <c r="B386" t="s">
        <v>4841</v>
      </c>
      <c r="C386" t="s">
        <v>4842</v>
      </c>
      <c r="D386">
        <v>1</v>
      </c>
      <c r="E386" t="s">
        <v>4845</v>
      </c>
      <c r="F386">
        <v>9</v>
      </c>
      <c r="K386" t="s">
        <v>6860</v>
      </c>
      <c r="L386" t="s">
        <v>6861</v>
      </c>
      <c r="M386" t="s">
        <v>14986</v>
      </c>
      <c r="N386">
        <v>9</v>
      </c>
      <c r="O386" t="s">
        <v>15310</v>
      </c>
      <c r="P386" t="s">
        <v>6993</v>
      </c>
      <c r="Q386">
        <v>7</v>
      </c>
      <c r="R386">
        <v>5</v>
      </c>
      <c r="S386">
        <v>2.75</v>
      </c>
      <c r="T386">
        <v>2.8</v>
      </c>
      <c r="U386">
        <v>665.86</v>
      </c>
      <c r="V386">
        <v>156.94</v>
      </c>
      <c r="W386">
        <v>3.03</v>
      </c>
      <c r="X386">
        <v>13.72</v>
      </c>
      <c r="Y386">
        <v>6.51</v>
      </c>
      <c r="Z386">
        <v>3</v>
      </c>
      <c r="AA386" t="s">
        <v>4250</v>
      </c>
      <c r="AB386">
        <v>1</v>
      </c>
      <c r="AC386">
        <v>16</v>
      </c>
      <c r="AD386">
        <v>2.625</v>
      </c>
      <c r="AF386" t="s">
        <v>7949</v>
      </c>
      <c r="AI386">
        <v>0</v>
      </c>
      <c r="AJ386">
        <v>0</v>
      </c>
      <c r="AK386" t="s">
        <v>7956</v>
      </c>
      <c r="AL386" t="s">
        <v>7956</v>
      </c>
      <c r="AM386" t="s">
        <v>20019</v>
      </c>
    </row>
    <row r="387" spans="1:39" x14ac:dyDescent="0.25">
      <c r="A387" t="s">
        <v>8340</v>
      </c>
      <c r="B387" t="s">
        <v>4841</v>
      </c>
      <c r="C387" t="s">
        <v>4842</v>
      </c>
      <c r="D387">
        <v>1</v>
      </c>
      <c r="E387" t="s">
        <v>4845</v>
      </c>
      <c r="F387">
        <v>9</v>
      </c>
      <c r="I387" t="s">
        <v>12238</v>
      </c>
      <c r="K387" t="s">
        <v>6860</v>
      </c>
      <c r="L387" t="s">
        <v>6861</v>
      </c>
      <c r="M387" t="s">
        <v>14987</v>
      </c>
      <c r="N387">
        <v>9</v>
      </c>
      <c r="O387" t="s">
        <v>15311</v>
      </c>
      <c r="P387" t="s">
        <v>15993</v>
      </c>
      <c r="Q387">
        <v>7</v>
      </c>
      <c r="R387">
        <v>2</v>
      </c>
      <c r="S387">
        <v>2.7</v>
      </c>
      <c r="T387">
        <v>2.71</v>
      </c>
      <c r="U387">
        <v>445.4</v>
      </c>
      <c r="V387">
        <v>111.72</v>
      </c>
      <c r="W387">
        <v>2.46</v>
      </c>
      <c r="X387">
        <v>8.7899999999999991</v>
      </c>
      <c r="Y387">
        <v>4.17</v>
      </c>
      <c r="Z387">
        <v>2</v>
      </c>
      <c r="AA387" t="s">
        <v>4250</v>
      </c>
      <c r="AB387">
        <v>0</v>
      </c>
      <c r="AC387">
        <v>6</v>
      </c>
      <c r="AD387">
        <v>3.8159999999999998</v>
      </c>
      <c r="AF387" t="s">
        <v>7949</v>
      </c>
      <c r="AI387">
        <v>0</v>
      </c>
      <c r="AJ387">
        <v>0</v>
      </c>
      <c r="AM387" t="s">
        <v>20019</v>
      </c>
    </row>
    <row r="388" spans="1:39" x14ac:dyDescent="0.25">
      <c r="A388" t="s">
        <v>8341</v>
      </c>
      <c r="B388" t="s">
        <v>4841</v>
      </c>
      <c r="C388" t="s">
        <v>4842</v>
      </c>
      <c r="D388">
        <v>1</v>
      </c>
      <c r="E388" t="s">
        <v>4845</v>
      </c>
      <c r="F388">
        <v>9</v>
      </c>
      <c r="I388" t="s">
        <v>12239</v>
      </c>
      <c r="K388" t="s">
        <v>6860</v>
      </c>
      <c r="L388" t="s">
        <v>6861</v>
      </c>
      <c r="M388" t="s">
        <v>14968</v>
      </c>
      <c r="N388">
        <v>8</v>
      </c>
      <c r="O388" t="s">
        <v>15289</v>
      </c>
      <c r="P388" t="s">
        <v>15994</v>
      </c>
      <c r="Q388">
        <v>8</v>
      </c>
      <c r="R388">
        <v>2</v>
      </c>
      <c r="S388">
        <v>2.2200000000000002</v>
      </c>
      <c r="T388">
        <v>2.2200000000000002</v>
      </c>
      <c r="U388">
        <v>521.54999999999995</v>
      </c>
      <c r="V388">
        <v>111.72</v>
      </c>
      <c r="W388">
        <v>4.6100000000000003</v>
      </c>
      <c r="X388">
        <v>9.98</v>
      </c>
      <c r="Y388">
        <v>2.8</v>
      </c>
      <c r="Z388">
        <v>3</v>
      </c>
      <c r="AA388" t="s">
        <v>4250</v>
      </c>
      <c r="AB388">
        <v>1</v>
      </c>
      <c r="AC388">
        <v>3</v>
      </c>
      <c r="AD388">
        <v>3.665999999999999</v>
      </c>
      <c r="AF388" t="s">
        <v>7949</v>
      </c>
      <c r="AI388">
        <v>0</v>
      </c>
      <c r="AJ388">
        <v>0</v>
      </c>
      <c r="AM388" t="s">
        <v>20019</v>
      </c>
    </row>
    <row r="389" spans="1:39" x14ac:dyDescent="0.25">
      <c r="A389" t="s">
        <v>8342</v>
      </c>
      <c r="B389" t="s">
        <v>4841</v>
      </c>
      <c r="C389" t="s">
        <v>4842</v>
      </c>
      <c r="D389">
        <v>1</v>
      </c>
      <c r="E389" t="s">
        <v>4845</v>
      </c>
      <c r="F389">
        <v>9</v>
      </c>
      <c r="I389" t="s">
        <v>12240</v>
      </c>
      <c r="K389" t="s">
        <v>6860</v>
      </c>
      <c r="L389" t="s">
        <v>6861</v>
      </c>
      <c r="M389" t="s">
        <v>14979</v>
      </c>
      <c r="N389">
        <v>8</v>
      </c>
      <c r="O389" t="s">
        <v>15302</v>
      </c>
      <c r="P389" t="s">
        <v>15995</v>
      </c>
      <c r="Q389">
        <v>7</v>
      </c>
      <c r="R389">
        <v>2</v>
      </c>
      <c r="S389">
        <v>4.21</v>
      </c>
      <c r="T389">
        <v>4.2300000000000004</v>
      </c>
      <c r="U389">
        <v>483.4</v>
      </c>
      <c r="V389">
        <v>111.72</v>
      </c>
      <c r="W389">
        <v>3.02</v>
      </c>
      <c r="X389">
        <v>8.8000000000000007</v>
      </c>
      <c r="Y389">
        <v>3.63</v>
      </c>
      <c r="Z389">
        <v>2</v>
      </c>
      <c r="AA389" t="s">
        <v>4250</v>
      </c>
      <c r="AB389">
        <v>0</v>
      </c>
      <c r="AC389">
        <v>6</v>
      </c>
      <c r="AD389">
        <v>2.2795714285714288</v>
      </c>
      <c r="AF389" t="s">
        <v>7949</v>
      </c>
      <c r="AI389">
        <v>0</v>
      </c>
      <c r="AJ389">
        <v>0</v>
      </c>
      <c r="AM389" t="s">
        <v>20019</v>
      </c>
    </row>
    <row r="390" spans="1:39" x14ac:dyDescent="0.25">
      <c r="A390" t="s">
        <v>8343</v>
      </c>
      <c r="B390" t="s">
        <v>4841</v>
      </c>
      <c r="C390" t="s">
        <v>4842</v>
      </c>
      <c r="D390">
        <v>1</v>
      </c>
      <c r="E390" t="s">
        <v>4845</v>
      </c>
      <c r="F390">
        <v>9</v>
      </c>
      <c r="I390" t="s">
        <v>12241</v>
      </c>
      <c r="K390" t="s">
        <v>6860</v>
      </c>
      <c r="L390" t="s">
        <v>6861</v>
      </c>
      <c r="M390" t="s">
        <v>14968</v>
      </c>
      <c r="N390">
        <v>8</v>
      </c>
      <c r="O390" t="s">
        <v>15289</v>
      </c>
      <c r="P390" t="s">
        <v>15996</v>
      </c>
      <c r="Q390">
        <v>8</v>
      </c>
      <c r="R390">
        <v>2</v>
      </c>
      <c r="S390">
        <v>1.86</v>
      </c>
      <c r="T390">
        <v>1.86</v>
      </c>
      <c r="U390">
        <v>524.49</v>
      </c>
      <c r="V390">
        <v>135.51</v>
      </c>
      <c r="W390">
        <v>4.63</v>
      </c>
      <c r="X390">
        <v>10.210000000000001</v>
      </c>
      <c r="Y390">
        <v>4.8600000000000003</v>
      </c>
      <c r="Z390">
        <v>4</v>
      </c>
      <c r="AA390" t="s">
        <v>4250</v>
      </c>
      <c r="AB390">
        <v>1</v>
      </c>
      <c r="AC390">
        <v>3</v>
      </c>
      <c r="AD390">
        <v>3.5</v>
      </c>
      <c r="AF390" t="s">
        <v>7949</v>
      </c>
      <c r="AI390">
        <v>0</v>
      </c>
      <c r="AJ390">
        <v>0</v>
      </c>
      <c r="AM390" t="s">
        <v>20019</v>
      </c>
    </row>
    <row r="391" spans="1:39" x14ac:dyDescent="0.25">
      <c r="A391" t="s">
        <v>8344</v>
      </c>
      <c r="B391" t="s">
        <v>4841</v>
      </c>
      <c r="C391" t="s">
        <v>4842</v>
      </c>
      <c r="D391">
        <v>1</v>
      </c>
      <c r="E391" t="s">
        <v>4845</v>
      </c>
      <c r="F391">
        <v>9</v>
      </c>
      <c r="I391" t="s">
        <v>12242</v>
      </c>
      <c r="K391" t="s">
        <v>6860</v>
      </c>
      <c r="L391" t="s">
        <v>6861</v>
      </c>
      <c r="M391" t="s">
        <v>14968</v>
      </c>
      <c r="N391">
        <v>8</v>
      </c>
      <c r="O391" t="s">
        <v>15289</v>
      </c>
      <c r="P391" t="s">
        <v>15997</v>
      </c>
      <c r="Q391">
        <v>8</v>
      </c>
      <c r="R391">
        <v>2</v>
      </c>
      <c r="S391">
        <v>2.71</v>
      </c>
      <c r="T391">
        <v>2.71</v>
      </c>
      <c r="U391">
        <v>538</v>
      </c>
      <c r="V391">
        <v>111.72</v>
      </c>
      <c r="W391">
        <v>5.13</v>
      </c>
      <c r="X391">
        <v>10.039999999999999</v>
      </c>
      <c r="Y391">
        <v>2.8</v>
      </c>
      <c r="Z391">
        <v>3</v>
      </c>
      <c r="AA391" t="s">
        <v>4250</v>
      </c>
      <c r="AB391">
        <v>2</v>
      </c>
      <c r="AC391">
        <v>3</v>
      </c>
      <c r="AD391">
        <v>3.4209999999999998</v>
      </c>
      <c r="AF391" t="s">
        <v>7949</v>
      </c>
      <c r="AI391">
        <v>0</v>
      </c>
      <c r="AJ391">
        <v>0</v>
      </c>
      <c r="AM391" t="s">
        <v>20019</v>
      </c>
    </row>
    <row r="392" spans="1:39" x14ac:dyDescent="0.25">
      <c r="A392" t="s">
        <v>8345</v>
      </c>
      <c r="B392" t="s">
        <v>4841</v>
      </c>
      <c r="C392" t="s">
        <v>4842</v>
      </c>
      <c r="D392">
        <v>1</v>
      </c>
      <c r="E392" t="s">
        <v>4845</v>
      </c>
      <c r="F392">
        <v>9</v>
      </c>
      <c r="I392" t="s">
        <v>12243</v>
      </c>
      <c r="K392" t="s">
        <v>6860</v>
      </c>
      <c r="L392" t="s">
        <v>6861</v>
      </c>
      <c r="M392" t="s">
        <v>14972</v>
      </c>
      <c r="N392">
        <v>8</v>
      </c>
      <c r="O392" t="s">
        <v>15293</v>
      </c>
      <c r="P392" t="s">
        <v>15998</v>
      </c>
      <c r="Q392">
        <v>7</v>
      </c>
      <c r="R392">
        <v>2</v>
      </c>
      <c r="S392">
        <v>5.09</v>
      </c>
      <c r="T392">
        <v>5.16</v>
      </c>
      <c r="U392">
        <v>485.83</v>
      </c>
      <c r="V392">
        <v>111.72</v>
      </c>
      <c r="W392">
        <v>3.41</v>
      </c>
      <c r="X392">
        <v>8.1300000000000008</v>
      </c>
      <c r="Y392">
        <v>4.3499999999999996</v>
      </c>
      <c r="Z392">
        <v>2</v>
      </c>
      <c r="AA392" t="s">
        <v>4250</v>
      </c>
      <c r="AB392">
        <v>0</v>
      </c>
      <c r="AC392">
        <v>5</v>
      </c>
      <c r="AD392">
        <v>1.8772142857142859</v>
      </c>
      <c r="AF392" t="s">
        <v>7949</v>
      </c>
      <c r="AI392">
        <v>0</v>
      </c>
      <c r="AJ392">
        <v>0</v>
      </c>
      <c r="AM392" t="s">
        <v>20019</v>
      </c>
    </row>
    <row r="393" spans="1:39" x14ac:dyDescent="0.25">
      <c r="A393" t="s">
        <v>8346</v>
      </c>
      <c r="B393" t="s">
        <v>4841</v>
      </c>
      <c r="C393" t="s">
        <v>4842</v>
      </c>
      <c r="D393">
        <v>1</v>
      </c>
      <c r="E393" t="s">
        <v>4845</v>
      </c>
      <c r="F393">
        <v>9</v>
      </c>
      <c r="K393" t="s">
        <v>6860</v>
      </c>
      <c r="L393" t="s">
        <v>6861</v>
      </c>
      <c r="M393" t="s">
        <v>14988</v>
      </c>
      <c r="N393">
        <v>9</v>
      </c>
      <c r="O393" t="s">
        <v>15312</v>
      </c>
      <c r="P393" t="s">
        <v>15999</v>
      </c>
      <c r="Q393">
        <v>5</v>
      </c>
      <c r="R393">
        <v>2</v>
      </c>
      <c r="S393">
        <v>3.01</v>
      </c>
      <c r="T393">
        <v>3.04</v>
      </c>
      <c r="U393">
        <v>397.24</v>
      </c>
      <c r="V393">
        <v>89.6</v>
      </c>
      <c r="W393">
        <v>3.73</v>
      </c>
      <c r="X393">
        <v>8.82</v>
      </c>
      <c r="Y393">
        <v>6.12</v>
      </c>
      <c r="Z393">
        <v>2</v>
      </c>
      <c r="AA393" t="s">
        <v>4250</v>
      </c>
      <c r="AB393">
        <v>0</v>
      </c>
      <c r="AC393">
        <v>3</v>
      </c>
      <c r="AD393">
        <v>4.7089999999999996</v>
      </c>
      <c r="AF393" t="s">
        <v>7949</v>
      </c>
      <c r="AI393">
        <v>0</v>
      </c>
      <c r="AJ393">
        <v>0</v>
      </c>
      <c r="AK393" t="s">
        <v>19860</v>
      </c>
      <c r="AL393" t="s">
        <v>19860</v>
      </c>
      <c r="AM393" t="s">
        <v>20019</v>
      </c>
    </row>
    <row r="394" spans="1:39" x14ac:dyDescent="0.25">
      <c r="A394" t="s">
        <v>8347</v>
      </c>
      <c r="B394" t="s">
        <v>4841</v>
      </c>
      <c r="C394" t="s">
        <v>4842</v>
      </c>
      <c r="D394">
        <v>1</v>
      </c>
      <c r="E394" t="s">
        <v>4845</v>
      </c>
      <c r="F394">
        <v>9</v>
      </c>
      <c r="I394" t="s">
        <v>12244</v>
      </c>
      <c r="K394" t="s">
        <v>6860</v>
      </c>
      <c r="M394" t="s">
        <v>14989</v>
      </c>
      <c r="N394">
        <v>8</v>
      </c>
      <c r="O394" t="s">
        <v>15313</v>
      </c>
      <c r="P394" t="s">
        <v>16000</v>
      </c>
      <c r="Q394">
        <v>6</v>
      </c>
      <c r="R394">
        <v>2</v>
      </c>
      <c r="S394">
        <v>3.47</v>
      </c>
      <c r="T394">
        <v>3.47</v>
      </c>
      <c r="U394">
        <v>434.92</v>
      </c>
      <c r="V394">
        <v>89.6</v>
      </c>
      <c r="W394">
        <v>3.81</v>
      </c>
      <c r="X394">
        <v>10.14</v>
      </c>
      <c r="Y394">
        <v>4.79</v>
      </c>
      <c r="Z394">
        <v>2</v>
      </c>
      <c r="AA394" t="s">
        <v>4250</v>
      </c>
      <c r="AB394">
        <v>0</v>
      </c>
      <c r="AC394">
        <v>3</v>
      </c>
      <c r="AD394">
        <v>3.9948571428571431</v>
      </c>
      <c r="AF394" t="s">
        <v>7949</v>
      </c>
      <c r="AI394">
        <v>0</v>
      </c>
      <c r="AJ394">
        <v>0</v>
      </c>
      <c r="AM394" t="s">
        <v>20019</v>
      </c>
    </row>
    <row r="395" spans="1:39" x14ac:dyDescent="0.25">
      <c r="A395" t="s">
        <v>5332</v>
      </c>
      <c r="B395" t="s">
        <v>4841</v>
      </c>
      <c r="C395" t="s">
        <v>4842</v>
      </c>
      <c r="D395">
        <v>1</v>
      </c>
      <c r="E395" t="s">
        <v>4845</v>
      </c>
      <c r="F395">
        <v>9</v>
      </c>
      <c r="K395" t="s">
        <v>6860</v>
      </c>
      <c r="M395" t="s">
        <v>14990</v>
      </c>
      <c r="N395">
        <v>8</v>
      </c>
      <c r="O395" t="s">
        <v>15314</v>
      </c>
      <c r="P395" t="s">
        <v>7058</v>
      </c>
      <c r="Q395">
        <v>7</v>
      </c>
      <c r="R395">
        <v>4</v>
      </c>
      <c r="S395">
        <v>2.0499999999999998</v>
      </c>
      <c r="T395">
        <v>3.17</v>
      </c>
      <c r="U395">
        <v>658.82</v>
      </c>
      <c r="V395">
        <v>137.07</v>
      </c>
      <c r="W395">
        <v>4.07</v>
      </c>
      <c r="X395">
        <v>13.71</v>
      </c>
      <c r="Y395">
        <v>8.41</v>
      </c>
      <c r="Z395">
        <v>4</v>
      </c>
      <c r="AA395" t="s">
        <v>4250</v>
      </c>
      <c r="AB395">
        <v>1</v>
      </c>
      <c r="AC395">
        <v>15</v>
      </c>
      <c r="AD395">
        <v>2.6850000000000001</v>
      </c>
      <c r="AF395" t="s">
        <v>7949</v>
      </c>
      <c r="AI395">
        <v>0</v>
      </c>
      <c r="AJ395">
        <v>0</v>
      </c>
      <c r="AK395" t="s">
        <v>7958</v>
      </c>
      <c r="AL395" t="s">
        <v>7958</v>
      </c>
      <c r="AM395" t="s">
        <v>20019</v>
      </c>
    </row>
    <row r="396" spans="1:39" x14ac:dyDescent="0.25">
      <c r="A396" t="s">
        <v>8348</v>
      </c>
      <c r="B396" t="s">
        <v>4841</v>
      </c>
      <c r="C396" t="s">
        <v>4842</v>
      </c>
      <c r="D396">
        <v>1</v>
      </c>
      <c r="E396" t="s">
        <v>4845</v>
      </c>
      <c r="F396">
        <v>9</v>
      </c>
      <c r="K396" t="s">
        <v>6860</v>
      </c>
      <c r="L396" t="s">
        <v>6861</v>
      </c>
      <c r="M396" t="s">
        <v>14991</v>
      </c>
      <c r="N396">
        <v>9</v>
      </c>
      <c r="O396" t="s">
        <v>15315</v>
      </c>
      <c r="P396" t="s">
        <v>16001</v>
      </c>
      <c r="Q396">
        <v>6</v>
      </c>
      <c r="R396">
        <v>2</v>
      </c>
      <c r="S396">
        <v>1.55</v>
      </c>
      <c r="T396">
        <v>1.55</v>
      </c>
      <c r="U396">
        <v>371.35</v>
      </c>
      <c r="V396">
        <v>113.39</v>
      </c>
      <c r="W396">
        <v>2.2400000000000002</v>
      </c>
      <c r="X396">
        <v>9.9499999999999993</v>
      </c>
      <c r="Y396">
        <v>4.09</v>
      </c>
      <c r="Z396">
        <v>2</v>
      </c>
      <c r="AA396" t="s">
        <v>4250</v>
      </c>
      <c r="AB396">
        <v>0</v>
      </c>
      <c r="AC396">
        <v>3</v>
      </c>
      <c r="AD396">
        <v>4.6392619047619048</v>
      </c>
      <c r="AF396" t="s">
        <v>7949</v>
      </c>
      <c r="AI396">
        <v>0</v>
      </c>
      <c r="AJ396">
        <v>0</v>
      </c>
      <c r="AK396" t="s">
        <v>19861</v>
      </c>
      <c r="AL396" t="s">
        <v>19861</v>
      </c>
      <c r="AM396" t="s">
        <v>20019</v>
      </c>
    </row>
    <row r="397" spans="1:39" x14ac:dyDescent="0.25">
      <c r="A397" t="s">
        <v>8348</v>
      </c>
      <c r="B397" t="s">
        <v>4841</v>
      </c>
      <c r="C397" t="s">
        <v>4842</v>
      </c>
      <c r="D397">
        <v>1</v>
      </c>
      <c r="E397" t="s">
        <v>4845</v>
      </c>
      <c r="F397">
        <v>9</v>
      </c>
      <c r="I397" t="s">
        <v>12245</v>
      </c>
      <c r="K397" t="s">
        <v>6860</v>
      </c>
      <c r="L397" t="s">
        <v>6861</v>
      </c>
      <c r="M397" t="s">
        <v>14952</v>
      </c>
      <c r="N397">
        <v>9</v>
      </c>
      <c r="O397" t="s">
        <v>15273</v>
      </c>
      <c r="P397" t="s">
        <v>16001</v>
      </c>
      <c r="Q397">
        <v>6</v>
      </c>
      <c r="R397">
        <v>2</v>
      </c>
      <c r="S397">
        <v>1.55</v>
      </c>
      <c r="T397">
        <v>1.55</v>
      </c>
      <c r="U397">
        <v>371.35</v>
      </c>
      <c r="V397">
        <v>113.39</v>
      </c>
      <c r="W397">
        <v>2.2400000000000002</v>
      </c>
      <c r="X397">
        <v>9.9499999999999993</v>
      </c>
      <c r="Y397">
        <v>4.09</v>
      </c>
      <c r="Z397">
        <v>2</v>
      </c>
      <c r="AA397" t="s">
        <v>4250</v>
      </c>
      <c r="AB397">
        <v>0</v>
      </c>
      <c r="AC397">
        <v>3</v>
      </c>
      <c r="AD397">
        <v>4.6392619047619048</v>
      </c>
      <c r="AF397" t="s">
        <v>7949</v>
      </c>
      <c r="AI397">
        <v>0</v>
      </c>
      <c r="AJ397">
        <v>0</v>
      </c>
      <c r="AM397" t="s">
        <v>20019</v>
      </c>
    </row>
    <row r="398" spans="1:39" x14ac:dyDescent="0.25">
      <c r="A398" t="s">
        <v>8349</v>
      </c>
      <c r="B398" t="s">
        <v>4841</v>
      </c>
      <c r="C398" t="s">
        <v>4842</v>
      </c>
      <c r="D398">
        <v>1</v>
      </c>
      <c r="E398" t="s">
        <v>4845</v>
      </c>
      <c r="F398">
        <v>9</v>
      </c>
      <c r="K398" t="s">
        <v>6860</v>
      </c>
      <c r="L398" t="s">
        <v>6861</v>
      </c>
      <c r="M398" t="s">
        <v>14957</v>
      </c>
      <c r="N398">
        <v>9</v>
      </c>
      <c r="O398" t="s">
        <v>15278</v>
      </c>
      <c r="P398" t="s">
        <v>16002</v>
      </c>
      <c r="Q398">
        <v>7</v>
      </c>
      <c r="R398">
        <v>1</v>
      </c>
      <c r="S398">
        <v>1.1000000000000001</v>
      </c>
      <c r="T398">
        <v>1.1000000000000001</v>
      </c>
      <c r="U398">
        <v>450.45</v>
      </c>
      <c r="V398">
        <v>91.85</v>
      </c>
      <c r="W398">
        <v>4.01</v>
      </c>
      <c r="Y398">
        <v>2.96</v>
      </c>
      <c r="Z398">
        <v>3</v>
      </c>
      <c r="AA398" t="s">
        <v>4250</v>
      </c>
      <c r="AB398">
        <v>0</v>
      </c>
      <c r="AC398">
        <v>2</v>
      </c>
      <c r="AD398">
        <v>5.1255952380952383</v>
      </c>
      <c r="AF398" t="s">
        <v>7949</v>
      </c>
      <c r="AI398">
        <v>0</v>
      </c>
      <c r="AJ398">
        <v>0</v>
      </c>
      <c r="AK398" t="s">
        <v>19844</v>
      </c>
      <c r="AL398" t="s">
        <v>19844</v>
      </c>
      <c r="AM398" t="s">
        <v>20019</v>
      </c>
    </row>
    <row r="399" spans="1:39" x14ac:dyDescent="0.25">
      <c r="A399" t="s">
        <v>8350</v>
      </c>
      <c r="B399" t="s">
        <v>4841</v>
      </c>
      <c r="C399" t="s">
        <v>4842</v>
      </c>
      <c r="D399">
        <v>1</v>
      </c>
      <c r="E399" t="s">
        <v>4845</v>
      </c>
      <c r="F399">
        <v>9</v>
      </c>
      <c r="K399" t="s">
        <v>6860</v>
      </c>
      <c r="M399" t="s">
        <v>6865</v>
      </c>
      <c r="N399">
        <v>8</v>
      </c>
      <c r="O399" t="s">
        <v>15316</v>
      </c>
      <c r="P399" t="s">
        <v>16003</v>
      </c>
      <c r="Q399">
        <v>6</v>
      </c>
      <c r="R399">
        <v>2</v>
      </c>
      <c r="S399">
        <v>3.47</v>
      </c>
      <c r="T399">
        <v>3.63</v>
      </c>
      <c r="U399">
        <v>597.74</v>
      </c>
      <c r="V399">
        <v>118.8</v>
      </c>
      <c r="W399">
        <v>5.2</v>
      </c>
      <c r="X399">
        <v>13.99</v>
      </c>
      <c r="Y399">
        <v>7.09</v>
      </c>
      <c r="Z399">
        <v>4</v>
      </c>
      <c r="AA399" t="s">
        <v>4250</v>
      </c>
      <c r="AB399">
        <v>2</v>
      </c>
      <c r="AC399">
        <v>4</v>
      </c>
      <c r="AD399">
        <v>2.4900000000000002</v>
      </c>
      <c r="AF399" t="s">
        <v>7949</v>
      </c>
      <c r="AI399">
        <v>0</v>
      </c>
      <c r="AJ399">
        <v>0</v>
      </c>
      <c r="AK399" t="s">
        <v>19862</v>
      </c>
      <c r="AL399" t="s">
        <v>19862</v>
      </c>
      <c r="AM399" t="s">
        <v>20019</v>
      </c>
    </row>
    <row r="400" spans="1:39" x14ac:dyDescent="0.25">
      <c r="A400" t="s">
        <v>8351</v>
      </c>
      <c r="B400" t="s">
        <v>4841</v>
      </c>
      <c r="C400" t="s">
        <v>4842</v>
      </c>
      <c r="D400">
        <v>1</v>
      </c>
      <c r="E400" t="s">
        <v>4845</v>
      </c>
      <c r="F400">
        <v>9</v>
      </c>
      <c r="K400" t="s">
        <v>6860</v>
      </c>
      <c r="M400" t="s">
        <v>6865</v>
      </c>
      <c r="N400">
        <v>8</v>
      </c>
      <c r="O400" t="s">
        <v>15317</v>
      </c>
      <c r="P400" t="s">
        <v>16004</v>
      </c>
      <c r="Q400">
        <v>6</v>
      </c>
      <c r="R400">
        <v>3</v>
      </c>
      <c r="S400">
        <v>3.44</v>
      </c>
      <c r="T400">
        <v>3.46</v>
      </c>
      <c r="U400">
        <v>634.72</v>
      </c>
      <c r="V400">
        <v>111.21</v>
      </c>
      <c r="W400">
        <v>3.23</v>
      </c>
      <c r="X400">
        <v>13.41</v>
      </c>
      <c r="Y400">
        <v>6.83</v>
      </c>
      <c r="Z400">
        <v>3</v>
      </c>
      <c r="AA400" t="s">
        <v>4250</v>
      </c>
      <c r="AB400">
        <v>1</v>
      </c>
      <c r="AC400">
        <v>11</v>
      </c>
      <c r="AD400">
        <v>2.5096666666666669</v>
      </c>
      <c r="AF400" t="s">
        <v>7949</v>
      </c>
      <c r="AI400">
        <v>0</v>
      </c>
      <c r="AJ400">
        <v>0</v>
      </c>
      <c r="AK400" t="s">
        <v>19863</v>
      </c>
      <c r="AL400" t="s">
        <v>19863</v>
      </c>
      <c r="AM400" t="s">
        <v>20019</v>
      </c>
    </row>
    <row r="401" spans="1:39" x14ac:dyDescent="0.25">
      <c r="A401" t="s">
        <v>8352</v>
      </c>
      <c r="B401" t="s">
        <v>4841</v>
      </c>
      <c r="C401" t="s">
        <v>4842</v>
      </c>
      <c r="D401">
        <v>1</v>
      </c>
      <c r="E401" t="s">
        <v>4845</v>
      </c>
      <c r="F401">
        <v>9</v>
      </c>
      <c r="K401" t="s">
        <v>6860</v>
      </c>
      <c r="M401" t="s">
        <v>14992</v>
      </c>
      <c r="N401">
        <v>8</v>
      </c>
      <c r="O401" t="s">
        <v>15318</v>
      </c>
      <c r="P401" t="s">
        <v>16005</v>
      </c>
      <c r="Q401">
        <v>7</v>
      </c>
      <c r="R401">
        <v>3</v>
      </c>
      <c r="S401">
        <v>5.41</v>
      </c>
      <c r="T401">
        <v>6.49</v>
      </c>
      <c r="U401">
        <v>638.76</v>
      </c>
      <c r="V401">
        <v>112.49</v>
      </c>
      <c r="W401">
        <v>5.0999999999999996</v>
      </c>
      <c r="X401">
        <v>13.6</v>
      </c>
      <c r="Y401">
        <v>8.41</v>
      </c>
      <c r="Z401">
        <v>3</v>
      </c>
      <c r="AA401" t="s">
        <v>4250</v>
      </c>
      <c r="AB401">
        <v>2</v>
      </c>
      <c r="AC401">
        <v>17</v>
      </c>
      <c r="AD401">
        <v>1.212</v>
      </c>
      <c r="AF401" t="s">
        <v>7949</v>
      </c>
      <c r="AI401">
        <v>0</v>
      </c>
      <c r="AJ401">
        <v>0</v>
      </c>
      <c r="AK401" t="s">
        <v>19864</v>
      </c>
      <c r="AL401" t="s">
        <v>19864</v>
      </c>
      <c r="AM401" t="s">
        <v>20019</v>
      </c>
    </row>
    <row r="402" spans="1:39" x14ac:dyDescent="0.25">
      <c r="A402" t="s">
        <v>8353</v>
      </c>
      <c r="B402" t="s">
        <v>4841</v>
      </c>
      <c r="C402" t="s">
        <v>4842</v>
      </c>
      <c r="D402">
        <v>1</v>
      </c>
      <c r="E402" t="s">
        <v>4845</v>
      </c>
      <c r="F402">
        <v>9</v>
      </c>
      <c r="K402" t="s">
        <v>6860</v>
      </c>
      <c r="L402" t="s">
        <v>6861</v>
      </c>
      <c r="M402" t="s">
        <v>14993</v>
      </c>
      <c r="N402">
        <v>9</v>
      </c>
      <c r="O402" t="s">
        <v>15319</v>
      </c>
      <c r="P402" t="s">
        <v>16006</v>
      </c>
      <c r="Q402">
        <v>7</v>
      </c>
      <c r="R402">
        <v>4</v>
      </c>
      <c r="S402">
        <v>5.1100000000000003</v>
      </c>
      <c r="T402">
        <v>6.01</v>
      </c>
      <c r="U402">
        <v>636.86</v>
      </c>
      <c r="V402">
        <v>120</v>
      </c>
      <c r="W402">
        <v>5.0599999999999996</v>
      </c>
      <c r="X402">
        <v>13.88</v>
      </c>
      <c r="Y402">
        <v>8.09</v>
      </c>
      <c r="Z402">
        <v>3</v>
      </c>
      <c r="AA402" t="s">
        <v>4250</v>
      </c>
      <c r="AB402">
        <v>2</v>
      </c>
      <c r="AC402">
        <v>10</v>
      </c>
      <c r="AD402">
        <v>0.95500000000000007</v>
      </c>
      <c r="AF402" t="s">
        <v>7949</v>
      </c>
      <c r="AI402">
        <v>0</v>
      </c>
      <c r="AJ402">
        <v>0</v>
      </c>
      <c r="AK402" t="s">
        <v>19865</v>
      </c>
      <c r="AL402" t="s">
        <v>19865</v>
      </c>
      <c r="AM402" t="s">
        <v>20019</v>
      </c>
    </row>
    <row r="403" spans="1:39" x14ac:dyDescent="0.25">
      <c r="A403" t="s">
        <v>8354</v>
      </c>
      <c r="B403" t="s">
        <v>4841</v>
      </c>
      <c r="C403" t="s">
        <v>4842</v>
      </c>
      <c r="D403">
        <v>1</v>
      </c>
      <c r="E403" t="s">
        <v>4845</v>
      </c>
      <c r="F403">
        <v>9</v>
      </c>
      <c r="K403" t="s">
        <v>6860</v>
      </c>
      <c r="L403" t="s">
        <v>6861</v>
      </c>
      <c r="M403" t="s">
        <v>14993</v>
      </c>
      <c r="N403">
        <v>9</v>
      </c>
      <c r="O403" t="s">
        <v>15319</v>
      </c>
      <c r="P403" t="s">
        <v>16007</v>
      </c>
      <c r="Q403">
        <v>6</v>
      </c>
      <c r="R403">
        <v>3</v>
      </c>
      <c r="S403">
        <v>5.46</v>
      </c>
      <c r="T403">
        <v>5.6</v>
      </c>
      <c r="U403">
        <v>611.78</v>
      </c>
      <c r="V403">
        <v>100.13</v>
      </c>
      <c r="W403">
        <v>5.47</v>
      </c>
      <c r="X403">
        <v>13.73</v>
      </c>
      <c r="Y403">
        <v>6.8</v>
      </c>
      <c r="Z403">
        <v>3</v>
      </c>
      <c r="AA403" t="s">
        <v>4250</v>
      </c>
      <c r="AB403">
        <v>2</v>
      </c>
      <c r="AC403">
        <v>7</v>
      </c>
      <c r="AD403">
        <v>1.829</v>
      </c>
      <c r="AF403" t="s">
        <v>7949</v>
      </c>
      <c r="AI403">
        <v>0</v>
      </c>
      <c r="AJ403">
        <v>0</v>
      </c>
      <c r="AK403" t="s">
        <v>19865</v>
      </c>
      <c r="AL403" t="s">
        <v>19865</v>
      </c>
      <c r="AM403" t="s">
        <v>20019</v>
      </c>
    </row>
    <row r="404" spans="1:39" x14ac:dyDescent="0.25">
      <c r="A404" t="s">
        <v>8270</v>
      </c>
      <c r="B404" t="s">
        <v>4841</v>
      </c>
      <c r="C404" t="s">
        <v>4842</v>
      </c>
      <c r="D404">
        <v>1</v>
      </c>
      <c r="E404" t="s">
        <v>4845</v>
      </c>
      <c r="F404">
        <v>9</v>
      </c>
      <c r="K404" t="s">
        <v>6860</v>
      </c>
      <c r="L404" t="s">
        <v>6861</v>
      </c>
      <c r="M404" t="s">
        <v>14994</v>
      </c>
      <c r="N404">
        <v>9</v>
      </c>
      <c r="O404" t="s">
        <v>15320</v>
      </c>
      <c r="P404" t="s">
        <v>15923</v>
      </c>
      <c r="Q404">
        <v>7</v>
      </c>
      <c r="R404">
        <v>1</v>
      </c>
      <c r="S404">
        <v>-1.0900000000000001</v>
      </c>
      <c r="T404">
        <v>-1.0900000000000001</v>
      </c>
      <c r="U404">
        <v>471.47</v>
      </c>
      <c r="V404">
        <v>95.51</v>
      </c>
      <c r="W404">
        <v>4.6100000000000003</v>
      </c>
      <c r="Y404">
        <v>3.62</v>
      </c>
      <c r="Z404">
        <v>4</v>
      </c>
      <c r="AA404" t="s">
        <v>4250</v>
      </c>
      <c r="AB404">
        <v>0</v>
      </c>
      <c r="AC404">
        <v>2</v>
      </c>
      <c r="AD404">
        <v>4.8534523809523797</v>
      </c>
      <c r="AF404" t="s">
        <v>7949</v>
      </c>
      <c r="AI404">
        <v>0</v>
      </c>
      <c r="AJ404">
        <v>0</v>
      </c>
      <c r="AK404" t="s">
        <v>19852</v>
      </c>
      <c r="AL404" t="s">
        <v>19852</v>
      </c>
      <c r="AM404" t="s">
        <v>20019</v>
      </c>
    </row>
    <row r="405" spans="1:39" x14ac:dyDescent="0.25">
      <c r="A405" t="s">
        <v>8355</v>
      </c>
      <c r="B405" t="s">
        <v>4841</v>
      </c>
      <c r="C405" t="s">
        <v>4842</v>
      </c>
      <c r="D405">
        <v>1</v>
      </c>
      <c r="E405" t="s">
        <v>4845</v>
      </c>
      <c r="F405">
        <v>9</v>
      </c>
      <c r="K405" t="s">
        <v>6860</v>
      </c>
      <c r="L405" t="s">
        <v>6861</v>
      </c>
      <c r="M405" t="s">
        <v>14991</v>
      </c>
      <c r="N405">
        <v>9</v>
      </c>
      <c r="O405" t="s">
        <v>15315</v>
      </c>
      <c r="P405" t="s">
        <v>16008</v>
      </c>
      <c r="Q405">
        <v>7</v>
      </c>
      <c r="R405">
        <v>2</v>
      </c>
      <c r="S405">
        <v>3.11</v>
      </c>
      <c r="T405">
        <v>3.12</v>
      </c>
      <c r="U405">
        <v>419.36</v>
      </c>
      <c r="V405">
        <v>111.72</v>
      </c>
      <c r="W405">
        <v>2.08</v>
      </c>
      <c r="X405">
        <v>8.8000000000000007</v>
      </c>
      <c r="Y405">
        <v>2.06</v>
      </c>
      <c r="Z405">
        <v>2</v>
      </c>
      <c r="AA405" t="s">
        <v>4250</v>
      </c>
      <c r="AB405">
        <v>0</v>
      </c>
      <c r="AC405">
        <v>5</v>
      </c>
      <c r="AD405">
        <v>3.7369999999999992</v>
      </c>
      <c r="AF405" t="s">
        <v>7949</v>
      </c>
      <c r="AI405">
        <v>0</v>
      </c>
      <c r="AJ405">
        <v>0</v>
      </c>
      <c r="AK405" t="s">
        <v>19861</v>
      </c>
      <c r="AL405" t="s">
        <v>19861</v>
      </c>
      <c r="AM405" t="s">
        <v>20019</v>
      </c>
    </row>
    <row r="406" spans="1:39" x14ac:dyDescent="0.25">
      <c r="A406" t="s">
        <v>8356</v>
      </c>
      <c r="B406" t="s">
        <v>4841</v>
      </c>
      <c r="C406" t="s">
        <v>4842</v>
      </c>
      <c r="D406">
        <v>1</v>
      </c>
      <c r="E406" t="s">
        <v>4845</v>
      </c>
      <c r="F406">
        <v>9</v>
      </c>
      <c r="K406" t="s">
        <v>6860</v>
      </c>
      <c r="L406" t="s">
        <v>6861</v>
      </c>
      <c r="M406" t="s">
        <v>14991</v>
      </c>
      <c r="N406">
        <v>9</v>
      </c>
      <c r="O406" t="s">
        <v>15315</v>
      </c>
      <c r="P406" t="s">
        <v>16009</v>
      </c>
      <c r="Q406">
        <v>7</v>
      </c>
      <c r="R406">
        <v>2</v>
      </c>
      <c r="S406">
        <v>3.18</v>
      </c>
      <c r="T406">
        <v>3.2</v>
      </c>
      <c r="U406">
        <v>433.39</v>
      </c>
      <c r="V406">
        <v>111.72</v>
      </c>
      <c r="W406">
        <v>2.4700000000000002</v>
      </c>
      <c r="X406">
        <v>8.8000000000000007</v>
      </c>
      <c r="Y406">
        <v>2.06</v>
      </c>
      <c r="Z406">
        <v>2</v>
      </c>
      <c r="AA406" t="s">
        <v>4250</v>
      </c>
      <c r="AB406">
        <v>0</v>
      </c>
      <c r="AC406">
        <v>5</v>
      </c>
      <c r="AD406">
        <v>3.5617857142857141</v>
      </c>
      <c r="AF406" t="s">
        <v>7949</v>
      </c>
      <c r="AI406">
        <v>0</v>
      </c>
      <c r="AJ406">
        <v>0</v>
      </c>
      <c r="AK406" t="s">
        <v>19861</v>
      </c>
      <c r="AL406" t="s">
        <v>19861</v>
      </c>
      <c r="AM406" t="s">
        <v>20019</v>
      </c>
    </row>
    <row r="407" spans="1:39" x14ac:dyDescent="0.25">
      <c r="A407" t="s">
        <v>8357</v>
      </c>
      <c r="B407" t="s">
        <v>4841</v>
      </c>
      <c r="C407" t="s">
        <v>4842</v>
      </c>
      <c r="D407">
        <v>1</v>
      </c>
      <c r="E407" t="s">
        <v>4845</v>
      </c>
      <c r="F407">
        <v>9</v>
      </c>
      <c r="K407" t="s">
        <v>6860</v>
      </c>
      <c r="L407" t="s">
        <v>6861</v>
      </c>
      <c r="M407" t="s">
        <v>14991</v>
      </c>
      <c r="N407">
        <v>9</v>
      </c>
      <c r="O407" t="s">
        <v>15315</v>
      </c>
      <c r="P407" t="s">
        <v>16010</v>
      </c>
      <c r="Q407">
        <v>5</v>
      </c>
      <c r="R407">
        <v>2</v>
      </c>
      <c r="S407">
        <v>3.44</v>
      </c>
      <c r="T407">
        <v>3.45</v>
      </c>
      <c r="U407">
        <v>378.86</v>
      </c>
      <c r="V407">
        <v>80.37</v>
      </c>
      <c r="W407">
        <v>3.79</v>
      </c>
      <c r="X407">
        <v>10.06</v>
      </c>
      <c r="Y407">
        <v>5.88</v>
      </c>
      <c r="Z407">
        <v>2</v>
      </c>
      <c r="AA407" t="s">
        <v>4250</v>
      </c>
      <c r="AB407">
        <v>0</v>
      </c>
      <c r="AC407">
        <v>3</v>
      </c>
      <c r="AD407">
        <v>4.4202857142857139</v>
      </c>
      <c r="AF407" t="s">
        <v>7949</v>
      </c>
      <c r="AI407">
        <v>0</v>
      </c>
      <c r="AJ407">
        <v>0</v>
      </c>
      <c r="AK407" t="s">
        <v>19861</v>
      </c>
      <c r="AL407" t="s">
        <v>19861</v>
      </c>
      <c r="AM407" t="s">
        <v>20019</v>
      </c>
    </row>
    <row r="408" spans="1:39" x14ac:dyDescent="0.25">
      <c r="A408" t="s">
        <v>8358</v>
      </c>
      <c r="B408" t="s">
        <v>4841</v>
      </c>
      <c r="C408" t="s">
        <v>4842</v>
      </c>
      <c r="D408">
        <v>1</v>
      </c>
      <c r="E408" t="s">
        <v>4845</v>
      </c>
      <c r="F408">
        <v>9</v>
      </c>
      <c r="K408" t="s">
        <v>6860</v>
      </c>
      <c r="L408" t="s">
        <v>6861</v>
      </c>
      <c r="M408" t="s">
        <v>14988</v>
      </c>
      <c r="N408">
        <v>9</v>
      </c>
      <c r="O408" t="s">
        <v>15312</v>
      </c>
      <c r="P408" t="s">
        <v>16011</v>
      </c>
      <c r="Q408">
        <v>5</v>
      </c>
      <c r="R408">
        <v>2</v>
      </c>
      <c r="S408">
        <v>1.34</v>
      </c>
      <c r="T408">
        <v>1.75</v>
      </c>
      <c r="U408">
        <v>371.83</v>
      </c>
      <c r="V408">
        <v>100.68</v>
      </c>
      <c r="W408">
        <v>2.38</v>
      </c>
      <c r="X408">
        <v>11.06</v>
      </c>
      <c r="Y408">
        <v>7.56</v>
      </c>
      <c r="Z408">
        <v>2</v>
      </c>
      <c r="AA408" t="s">
        <v>4250</v>
      </c>
      <c r="AB408">
        <v>0</v>
      </c>
      <c r="AC408">
        <v>3</v>
      </c>
      <c r="AD408">
        <v>5.0594999999999999</v>
      </c>
      <c r="AF408" t="s">
        <v>7949</v>
      </c>
      <c r="AI408">
        <v>0</v>
      </c>
      <c r="AJ408">
        <v>0</v>
      </c>
      <c r="AK408" t="s">
        <v>19860</v>
      </c>
      <c r="AL408" t="s">
        <v>19860</v>
      </c>
      <c r="AM408" t="s">
        <v>20019</v>
      </c>
    </row>
    <row r="409" spans="1:39" x14ac:dyDescent="0.25">
      <c r="A409" t="s">
        <v>8359</v>
      </c>
      <c r="B409" t="s">
        <v>4841</v>
      </c>
      <c r="C409" t="s">
        <v>4842</v>
      </c>
      <c r="D409">
        <v>1</v>
      </c>
      <c r="E409" t="s">
        <v>4845</v>
      </c>
      <c r="F409">
        <v>9</v>
      </c>
      <c r="K409" t="s">
        <v>6860</v>
      </c>
      <c r="L409" t="s">
        <v>6861</v>
      </c>
      <c r="M409" t="s">
        <v>14988</v>
      </c>
      <c r="N409">
        <v>9</v>
      </c>
      <c r="O409" t="s">
        <v>15312</v>
      </c>
      <c r="P409" t="s">
        <v>16012</v>
      </c>
      <c r="Q409">
        <v>5</v>
      </c>
      <c r="R409">
        <v>2</v>
      </c>
      <c r="S409">
        <v>-1.65</v>
      </c>
      <c r="T409">
        <v>-1.59</v>
      </c>
      <c r="U409">
        <v>376.82</v>
      </c>
      <c r="V409">
        <v>89.6</v>
      </c>
      <c r="W409">
        <v>3.12</v>
      </c>
      <c r="X409">
        <v>10.119999999999999</v>
      </c>
      <c r="Y409">
        <v>6.47</v>
      </c>
      <c r="Z409">
        <v>2</v>
      </c>
      <c r="AA409" t="s">
        <v>4250</v>
      </c>
      <c r="AB409">
        <v>0</v>
      </c>
      <c r="AC409">
        <v>3</v>
      </c>
      <c r="AD409">
        <v>5.3798571428571416</v>
      </c>
      <c r="AF409" t="s">
        <v>7949</v>
      </c>
      <c r="AI409">
        <v>0</v>
      </c>
      <c r="AJ409">
        <v>0</v>
      </c>
      <c r="AK409" t="s">
        <v>19860</v>
      </c>
      <c r="AL409" t="s">
        <v>19860</v>
      </c>
      <c r="AM409" t="s">
        <v>20019</v>
      </c>
    </row>
    <row r="410" spans="1:39" x14ac:dyDescent="0.25">
      <c r="A410" t="s">
        <v>8360</v>
      </c>
      <c r="B410" t="s">
        <v>4841</v>
      </c>
      <c r="C410" t="s">
        <v>4842</v>
      </c>
      <c r="D410">
        <v>1</v>
      </c>
      <c r="E410" t="s">
        <v>4845</v>
      </c>
      <c r="F410">
        <v>9</v>
      </c>
      <c r="K410" t="s">
        <v>6860</v>
      </c>
      <c r="L410" t="s">
        <v>6861</v>
      </c>
      <c r="M410" t="s">
        <v>14995</v>
      </c>
      <c r="N410">
        <v>9</v>
      </c>
      <c r="O410" t="s">
        <v>15321</v>
      </c>
      <c r="P410" t="s">
        <v>16013</v>
      </c>
      <c r="Q410">
        <v>5</v>
      </c>
      <c r="R410">
        <v>2</v>
      </c>
      <c r="S410">
        <v>-1.32</v>
      </c>
      <c r="T410">
        <v>-1.32</v>
      </c>
      <c r="U410">
        <v>412.8</v>
      </c>
      <c r="V410">
        <v>89.6</v>
      </c>
      <c r="W410">
        <v>3.36</v>
      </c>
      <c r="X410">
        <v>10.119999999999999</v>
      </c>
      <c r="Y410">
        <v>3.03</v>
      </c>
      <c r="Z410">
        <v>2</v>
      </c>
      <c r="AA410" t="s">
        <v>4250</v>
      </c>
      <c r="AB410">
        <v>0</v>
      </c>
      <c r="AC410">
        <v>3</v>
      </c>
      <c r="AD410">
        <v>5.1228571428571428</v>
      </c>
      <c r="AF410" t="s">
        <v>7949</v>
      </c>
      <c r="AI410">
        <v>0</v>
      </c>
      <c r="AJ410">
        <v>0</v>
      </c>
      <c r="AK410" t="s">
        <v>7974</v>
      </c>
      <c r="AL410" t="s">
        <v>7974</v>
      </c>
      <c r="AM410" t="s">
        <v>20019</v>
      </c>
    </row>
    <row r="411" spans="1:39" x14ac:dyDescent="0.25">
      <c r="A411" t="s">
        <v>8215</v>
      </c>
      <c r="B411" t="s">
        <v>4841</v>
      </c>
      <c r="C411" t="s">
        <v>4842</v>
      </c>
      <c r="D411">
        <v>1</v>
      </c>
      <c r="E411" t="s">
        <v>4845</v>
      </c>
      <c r="F411">
        <v>9</v>
      </c>
      <c r="K411" t="s">
        <v>6860</v>
      </c>
      <c r="L411" t="s">
        <v>6861</v>
      </c>
      <c r="M411" t="s">
        <v>6916</v>
      </c>
      <c r="N411">
        <v>9</v>
      </c>
      <c r="O411" t="s">
        <v>6983</v>
      </c>
      <c r="P411" t="s">
        <v>15868</v>
      </c>
      <c r="Q411">
        <v>6</v>
      </c>
      <c r="R411">
        <v>2</v>
      </c>
      <c r="S411">
        <v>-2.0299999999999998</v>
      </c>
      <c r="T411">
        <v>-2.0299999999999998</v>
      </c>
      <c r="U411">
        <v>438.91</v>
      </c>
      <c r="V411">
        <v>114.51</v>
      </c>
      <c r="W411">
        <v>2.91</v>
      </c>
      <c r="X411">
        <v>10.02</v>
      </c>
      <c r="Y411">
        <v>4.32</v>
      </c>
      <c r="Z411">
        <v>2</v>
      </c>
      <c r="AA411" t="s">
        <v>4250</v>
      </c>
      <c r="AB411">
        <v>0</v>
      </c>
      <c r="AC411">
        <v>3</v>
      </c>
      <c r="AD411">
        <v>4.1193571428571421</v>
      </c>
      <c r="AF411" t="s">
        <v>7949</v>
      </c>
      <c r="AI411">
        <v>0</v>
      </c>
      <c r="AJ411">
        <v>0</v>
      </c>
      <c r="AK411" t="s">
        <v>7974</v>
      </c>
      <c r="AL411" t="s">
        <v>7974</v>
      </c>
      <c r="AM411" t="s">
        <v>20019</v>
      </c>
    </row>
    <row r="412" spans="1:39" x14ac:dyDescent="0.25">
      <c r="A412" t="s">
        <v>8361</v>
      </c>
      <c r="B412" t="s">
        <v>4841</v>
      </c>
      <c r="C412" t="s">
        <v>4842</v>
      </c>
      <c r="D412">
        <v>1</v>
      </c>
      <c r="E412" t="s">
        <v>4845</v>
      </c>
      <c r="F412">
        <v>9</v>
      </c>
      <c r="K412" t="s">
        <v>6860</v>
      </c>
      <c r="L412" t="s">
        <v>6861</v>
      </c>
      <c r="M412" t="s">
        <v>14971</v>
      </c>
      <c r="N412">
        <v>9</v>
      </c>
      <c r="O412" t="s">
        <v>15292</v>
      </c>
      <c r="P412" t="s">
        <v>16014</v>
      </c>
      <c r="Q412">
        <v>7</v>
      </c>
      <c r="R412">
        <v>1</v>
      </c>
      <c r="S412">
        <v>2.44</v>
      </c>
      <c r="T412">
        <v>2.44</v>
      </c>
      <c r="U412">
        <v>447.47</v>
      </c>
      <c r="V412">
        <v>88.19</v>
      </c>
      <c r="W412">
        <v>4</v>
      </c>
      <c r="Y412">
        <v>5.22</v>
      </c>
      <c r="Z412">
        <v>3</v>
      </c>
      <c r="AA412" t="s">
        <v>4250</v>
      </c>
      <c r="AB412">
        <v>0</v>
      </c>
      <c r="AC412">
        <v>4</v>
      </c>
      <c r="AD412">
        <v>4.988547619047619</v>
      </c>
      <c r="AF412" t="s">
        <v>7949</v>
      </c>
      <c r="AI412">
        <v>0</v>
      </c>
      <c r="AJ412">
        <v>0</v>
      </c>
      <c r="AK412" t="s">
        <v>19851</v>
      </c>
      <c r="AL412" t="s">
        <v>19851</v>
      </c>
      <c r="AM412" t="s">
        <v>20019</v>
      </c>
    </row>
    <row r="413" spans="1:39" x14ac:dyDescent="0.25">
      <c r="A413" t="s">
        <v>8362</v>
      </c>
      <c r="B413" t="s">
        <v>4841</v>
      </c>
      <c r="C413" t="s">
        <v>4842</v>
      </c>
      <c r="D413">
        <v>1</v>
      </c>
      <c r="E413" t="s">
        <v>4845</v>
      </c>
      <c r="F413">
        <v>9</v>
      </c>
      <c r="I413" t="s">
        <v>12246</v>
      </c>
      <c r="K413" t="s">
        <v>6860</v>
      </c>
      <c r="L413" t="s">
        <v>6861</v>
      </c>
      <c r="M413" t="s">
        <v>14975</v>
      </c>
      <c r="N413">
        <v>9</v>
      </c>
      <c r="O413" t="s">
        <v>15296</v>
      </c>
      <c r="P413" t="s">
        <v>16015</v>
      </c>
      <c r="Q413">
        <v>6</v>
      </c>
      <c r="R413">
        <v>1</v>
      </c>
      <c r="S413">
        <v>4.71</v>
      </c>
      <c r="T413">
        <v>4.71</v>
      </c>
      <c r="U413">
        <v>464.52</v>
      </c>
      <c r="V413">
        <v>92.99</v>
      </c>
      <c r="W413">
        <v>4.9400000000000004</v>
      </c>
      <c r="Y413">
        <v>2.31</v>
      </c>
      <c r="Z413">
        <v>2</v>
      </c>
      <c r="AA413" t="s">
        <v>4250</v>
      </c>
      <c r="AB413">
        <v>0</v>
      </c>
      <c r="AC413">
        <v>4</v>
      </c>
      <c r="AD413">
        <v>3.1320952380952392</v>
      </c>
      <c r="AF413" t="s">
        <v>7949</v>
      </c>
      <c r="AI413">
        <v>0</v>
      </c>
      <c r="AJ413">
        <v>0</v>
      </c>
      <c r="AM413" t="s">
        <v>20019</v>
      </c>
    </row>
    <row r="414" spans="1:39" x14ac:dyDescent="0.25">
      <c r="A414" t="s">
        <v>8363</v>
      </c>
      <c r="B414" t="s">
        <v>4841</v>
      </c>
      <c r="C414" t="s">
        <v>4842</v>
      </c>
      <c r="D414">
        <v>1</v>
      </c>
      <c r="E414" t="s">
        <v>4845</v>
      </c>
      <c r="F414">
        <v>9</v>
      </c>
      <c r="I414" t="s">
        <v>12247</v>
      </c>
      <c r="K414" t="s">
        <v>6860</v>
      </c>
      <c r="L414" t="s">
        <v>6861</v>
      </c>
      <c r="M414" t="s">
        <v>14952</v>
      </c>
      <c r="N414">
        <v>9</v>
      </c>
      <c r="O414" t="s">
        <v>15273</v>
      </c>
      <c r="P414" t="s">
        <v>16016</v>
      </c>
      <c r="Q414">
        <v>5</v>
      </c>
      <c r="R414">
        <v>2</v>
      </c>
      <c r="S414">
        <v>1.91</v>
      </c>
      <c r="T414">
        <v>1.93</v>
      </c>
      <c r="U414">
        <v>382.32</v>
      </c>
      <c r="V414">
        <v>89.6</v>
      </c>
      <c r="W414">
        <v>2.65</v>
      </c>
      <c r="X414">
        <v>8.65</v>
      </c>
      <c r="Y414">
        <v>4.09</v>
      </c>
      <c r="Z414">
        <v>2</v>
      </c>
      <c r="AA414" t="s">
        <v>4250</v>
      </c>
      <c r="AB414">
        <v>0</v>
      </c>
      <c r="AC414">
        <v>3</v>
      </c>
      <c r="AD414">
        <v>5.3405714285714287</v>
      </c>
      <c r="AF414" t="s">
        <v>7949</v>
      </c>
      <c r="AI414">
        <v>0</v>
      </c>
      <c r="AJ414">
        <v>0</v>
      </c>
      <c r="AM414" t="s">
        <v>20019</v>
      </c>
    </row>
    <row r="415" spans="1:39" x14ac:dyDescent="0.25">
      <c r="A415" t="s">
        <v>8364</v>
      </c>
      <c r="B415" t="s">
        <v>4841</v>
      </c>
      <c r="C415" t="s">
        <v>4842</v>
      </c>
      <c r="D415">
        <v>1</v>
      </c>
      <c r="E415" t="s">
        <v>4845</v>
      </c>
      <c r="F415">
        <v>9</v>
      </c>
      <c r="I415" t="s">
        <v>12248</v>
      </c>
      <c r="K415" t="s">
        <v>6860</v>
      </c>
      <c r="L415" t="s">
        <v>6861</v>
      </c>
      <c r="M415" t="s">
        <v>14952</v>
      </c>
      <c r="N415">
        <v>9</v>
      </c>
      <c r="O415" t="s">
        <v>15273</v>
      </c>
      <c r="P415" t="s">
        <v>16017</v>
      </c>
      <c r="Q415">
        <v>6</v>
      </c>
      <c r="R415">
        <v>2</v>
      </c>
      <c r="S415">
        <v>2.1</v>
      </c>
      <c r="T415">
        <v>2.1</v>
      </c>
      <c r="U415">
        <v>394.35</v>
      </c>
      <c r="V415">
        <v>98.83</v>
      </c>
      <c r="W415">
        <v>2.68</v>
      </c>
      <c r="X415">
        <v>10.1</v>
      </c>
      <c r="Y415">
        <v>4.2</v>
      </c>
      <c r="Z415">
        <v>2</v>
      </c>
      <c r="AA415" t="s">
        <v>4250</v>
      </c>
      <c r="AB415">
        <v>0</v>
      </c>
      <c r="AC415">
        <v>5</v>
      </c>
      <c r="AD415">
        <v>4.9103095238095236</v>
      </c>
      <c r="AF415" t="s">
        <v>7949</v>
      </c>
      <c r="AI415">
        <v>0</v>
      </c>
      <c r="AJ415">
        <v>0</v>
      </c>
      <c r="AM415" t="s">
        <v>20019</v>
      </c>
    </row>
    <row r="416" spans="1:39" x14ac:dyDescent="0.25">
      <c r="A416" t="s">
        <v>8365</v>
      </c>
      <c r="B416" t="s">
        <v>4841</v>
      </c>
      <c r="C416" t="s">
        <v>4842</v>
      </c>
      <c r="D416">
        <v>1</v>
      </c>
      <c r="E416" t="s">
        <v>4845</v>
      </c>
      <c r="F416">
        <v>9</v>
      </c>
      <c r="I416" t="s">
        <v>12249</v>
      </c>
      <c r="K416" t="s">
        <v>6860</v>
      </c>
      <c r="L416" t="s">
        <v>6861</v>
      </c>
      <c r="M416" t="s">
        <v>14952</v>
      </c>
      <c r="N416">
        <v>9</v>
      </c>
      <c r="O416" t="s">
        <v>15273</v>
      </c>
      <c r="P416" t="s">
        <v>16018</v>
      </c>
      <c r="Q416">
        <v>6</v>
      </c>
      <c r="R416">
        <v>2</v>
      </c>
      <c r="S416">
        <v>3.21</v>
      </c>
      <c r="T416">
        <v>3.21</v>
      </c>
      <c r="U416">
        <v>460.82</v>
      </c>
      <c r="V416">
        <v>98.83</v>
      </c>
      <c r="W416">
        <v>3.63</v>
      </c>
      <c r="X416">
        <v>10.06</v>
      </c>
      <c r="Y416">
        <v>4.74</v>
      </c>
      <c r="Z416">
        <v>2</v>
      </c>
      <c r="AA416" t="s">
        <v>4250</v>
      </c>
      <c r="AB416">
        <v>0</v>
      </c>
      <c r="AC416">
        <v>5</v>
      </c>
      <c r="AD416">
        <v>3.7755238095238099</v>
      </c>
      <c r="AF416" t="s">
        <v>7949</v>
      </c>
      <c r="AI416">
        <v>0</v>
      </c>
      <c r="AJ416">
        <v>0</v>
      </c>
      <c r="AM416" t="s">
        <v>20019</v>
      </c>
    </row>
    <row r="417" spans="1:39" x14ac:dyDescent="0.25">
      <c r="A417" t="s">
        <v>8366</v>
      </c>
      <c r="B417" t="s">
        <v>4841</v>
      </c>
      <c r="C417" t="s">
        <v>4842</v>
      </c>
      <c r="D417">
        <v>1</v>
      </c>
      <c r="E417" t="s">
        <v>4845</v>
      </c>
      <c r="F417">
        <v>9</v>
      </c>
      <c r="I417" t="s">
        <v>12250</v>
      </c>
      <c r="K417" t="s">
        <v>6860</v>
      </c>
      <c r="L417" t="s">
        <v>6861</v>
      </c>
      <c r="M417" t="s">
        <v>14952</v>
      </c>
      <c r="N417">
        <v>9</v>
      </c>
      <c r="O417" t="s">
        <v>15273</v>
      </c>
      <c r="P417" t="s">
        <v>16019</v>
      </c>
      <c r="Q417">
        <v>7</v>
      </c>
      <c r="R417">
        <v>2</v>
      </c>
      <c r="S417">
        <v>1.98</v>
      </c>
      <c r="T417">
        <v>1.98</v>
      </c>
      <c r="U417">
        <v>451.38</v>
      </c>
      <c r="V417">
        <v>122.62</v>
      </c>
      <c r="W417">
        <v>2.85</v>
      </c>
      <c r="X417">
        <v>9.9499999999999993</v>
      </c>
      <c r="Y417">
        <v>4.74</v>
      </c>
      <c r="Z417">
        <v>2</v>
      </c>
      <c r="AA417" t="s">
        <v>4250</v>
      </c>
      <c r="AB417">
        <v>0</v>
      </c>
      <c r="AC417">
        <v>5</v>
      </c>
      <c r="AD417">
        <v>3.847285714285714</v>
      </c>
      <c r="AF417" t="s">
        <v>7949</v>
      </c>
      <c r="AI417">
        <v>0</v>
      </c>
      <c r="AJ417">
        <v>0</v>
      </c>
      <c r="AM417" t="s">
        <v>20019</v>
      </c>
    </row>
    <row r="418" spans="1:39" x14ac:dyDescent="0.25">
      <c r="A418" t="s">
        <v>8367</v>
      </c>
      <c r="B418" t="s">
        <v>4841</v>
      </c>
      <c r="C418" t="s">
        <v>4842</v>
      </c>
      <c r="D418">
        <v>1</v>
      </c>
      <c r="E418" t="s">
        <v>4845</v>
      </c>
      <c r="F418">
        <v>9</v>
      </c>
      <c r="I418" t="s">
        <v>12251</v>
      </c>
      <c r="K418" t="s">
        <v>6860</v>
      </c>
      <c r="L418" t="s">
        <v>6861</v>
      </c>
      <c r="M418" t="s">
        <v>14996</v>
      </c>
      <c r="N418">
        <v>9</v>
      </c>
      <c r="O418" t="s">
        <v>15322</v>
      </c>
      <c r="P418" t="s">
        <v>16020</v>
      </c>
      <c r="Q418">
        <v>7</v>
      </c>
      <c r="R418">
        <v>2</v>
      </c>
      <c r="S418">
        <v>-2.0099999999999998</v>
      </c>
      <c r="T418">
        <v>-2</v>
      </c>
      <c r="U418">
        <v>433.39</v>
      </c>
      <c r="V418">
        <v>111.72</v>
      </c>
      <c r="W418">
        <v>2.12</v>
      </c>
      <c r="X418">
        <v>8.82</v>
      </c>
      <c r="Y418">
        <v>3.94</v>
      </c>
      <c r="Z418">
        <v>2</v>
      </c>
      <c r="AA418" t="s">
        <v>4250</v>
      </c>
      <c r="AB418">
        <v>0</v>
      </c>
      <c r="AC418">
        <v>6</v>
      </c>
      <c r="AD418">
        <v>4.2517857142857141</v>
      </c>
      <c r="AF418" t="s">
        <v>7949</v>
      </c>
      <c r="AI418">
        <v>0</v>
      </c>
      <c r="AJ418">
        <v>0</v>
      </c>
      <c r="AM418" t="s">
        <v>20019</v>
      </c>
    </row>
    <row r="419" spans="1:39" x14ac:dyDescent="0.25">
      <c r="A419" t="s">
        <v>8368</v>
      </c>
      <c r="B419" t="s">
        <v>4841</v>
      </c>
      <c r="C419" t="s">
        <v>4842</v>
      </c>
      <c r="D419">
        <v>1</v>
      </c>
      <c r="E419" t="s">
        <v>4845</v>
      </c>
      <c r="F419">
        <v>9</v>
      </c>
      <c r="K419" t="s">
        <v>6860</v>
      </c>
      <c r="L419" t="s">
        <v>6861</v>
      </c>
      <c r="M419" t="s">
        <v>14961</v>
      </c>
      <c r="N419">
        <v>9</v>
      </c>
      <c r="O419" t="s">
        <v>15282</v>
      </c>
      <c r="P419" t="s">
        <v>16021</v>
      </c>
      <c r="Q419">
        <v>7</v>
      </c>
      <c r="R419">
        <v>2</v>
      </c>
      <c r="T419">
        <v>1.99</v>
      </c>
      <c r="U419">
        <v>489.96</v>
      </c>
      <c r="V419">
        <v>136.83000000000001</v>
      </c>
      <c r="W419">
        <v>3.02</v>
      </c>
      <c r="Y419">
        <v>0</v>
      </c>
      <c r="Z419">
        <v>2</v>
      </c>
      <c r="AA419" t="s">
        <v>4250</v>
      </c>
      <c r="AB419">
        <v>0</v>
      </c>
      <c r="AC419">
        <v>3</v>
      </c>
      <c r="AI419">
        <v>0</v>
      </c>
      <c r="AJ419">
        <v>0</v>
      </c>
      <c r="AK419" t="s">
        <v>19845</v>
      </c>
      <c r="AL419" t="s">
        <v>19845</v>
      </c>
      <c r="AM419" t="s">
        <v>20019</v>
      </c>
    </row>
    <row r="420" spans="1:39" x14ac:dyDescent="0.25">
      <c r="A420" t="s">
        <v>8369</v>
      </c>
      <c r="B420" t="s">
        <v>4841</v>
      </c>
      <c r="C420" t="s">
        <v>4842</v>
      </c>
      <c r="D420">
        <v>1</v>
      </c>
      <c r="E420" t="s">
        <v>4845</v>
      </c>
      <c r="F420">
        <v>9</v>
      </c>
      <c r="I420" t="s">
        <v>12252</v>
      </c>
      <c r="K420" t="s">
        <v>6860</v>
      </c>
      <c r="M420" t="s">
        <v>14977</v>
      </c>
      <c r="N420">
        <v>8</v>
      </c>
      <c r="O420" t="s">
        <v>15298</v>
      </c>
      <c r="P420" t="s">
        <v>16022</v>
      </c>
      <c r="Q420">
        <v>4</v>
      </c>
      <c r="R420">
        <v>1</v>
      </c>
      <c r="S420">
        <v>2.12</v>
      </c>
      <c r="T420">
        <v>2.12</v>
      </c>
      <c r="U420">
        <v>425.48</v>
      </c>
      <c r="V420">
        <v>67.92</v>
      </c>
      <c r="W420">
        <v>3.75</v>
      </c>
      <c r="Y420">
        <v>0</v>
      </c>
      <c r="Z420">
        <v>2</v>
      </c>
      <c r="AA420" t="s">
        <v>4250</v>
      </c>
      <c r="AB420">
        <v>0</v>
      </c>
      <c r="AC420">
        <v>2</v>
      </c>
      <c r="AD420">
        <v>5.3056190476190466</v>
      </c>
      <c r="AF420" t="s">
        <v>7949</v>
      </c>
      <c r="AI420">
        <v>0</v>
      </c>
      <c r="AJ420">
        <v>0</v>
      </c>
      <c r="AM420" t="s">
        <v>20019</v>
      </c>
    </row>
    <row r="421" spans="1:39" x14ac:dyDescent="0.25">
      <c r="A421" t="s">
        <v>8370</v>
      </c>
      <c r="B421" t="s">
        <v>4841</v>
      </c>
      <c r="C421" t="s">
        <v>4842</v>
      </c>
      <c r="D421">
        <v>1</v>
      </c>
      <c r="E421" t="s">
        <v>4845</v>
      </c>
      <c r="F421">
        <v>9</v>
      </c>
      <c r="I421" t="s">
        <v>12253</v>
      </c>
      <c r="K421" t="s">
        <v>6860</v>
      </c>
      <c r="L421" t="s">
        <v>6861</v>
      </c>
      <c r="M421" t="s">
        <v>14974</v>
      </c>
      <c r="N421">
        <v>8</v>
      </c>
      <c r="O421" t="s">
        <v>15295</v>
      </c>
      <c r="P421" t="s">
        <v>16023</v>
      </c>
      <c r="Q421">
        <v>7</v>
      </c>
      <c r="R421">
        <v>1</v>
      </c>
      <c r="S421">
        <v>-1.0900000000000001</v>
      </c>
      <c r="T421">
        <v>-1.0900000000000001</v>
      </c>
      <c r="U421">
        <v>471.47</v>
      </c>
      <c r="V421">
        <v>95.51</v>
      </c>
      <c r="W421">
        <v>4.6100000000000003</v>
      </c>
      <c r="Y421">
        <v>3.62</v>
      </c>
      <c r="Z421">
        <v>4</v>
      </c>
      <c r="AA421" t="s">
        <v>4250</v>
      </c>
      <c r="AB421">
        <v>0</v>
      </c>
      <c r="AC421">
        <v>2</v>
      </c>
      <c r="AD421">
        <v>4.8534523809523797</v>
      </c>
      <c r="AF421" t="s">
        <v>7949</v>
      </c>
      <c r="AI421">
        <v>0</v>
      </c>
      <c r="AJ421">
        <v>0</v>
      </c>
      <c r="AM421" t="s">
        <v>20019</v>
      </c>
    </row>
    <row r="422" spans="1:39" x14ac:dyDescent="0.25">
      <c r="A422" t="s">
        <v>8371</v>
      </c>
      <c r="B422" t="s">
        <v>4841</v>
      </c>
      <c r="C422" t="s">
        <v>4842</v>
      </c>
      <c r="D422">
        <v>1</v>
      </c>
      <c r="E422" t="s">
        <v>4845</v>
      </c>
      <c r="F422">
        <v>9</v>
      </c>
      <c r="I422" t="s">
        <v>12254</v>
      </c>
      <c r="K422" t="s">
        <v>6860</v>
      </c>
      <c r="L422" t="s">
        <v>6861</v>
      </c>
      <c r="M422" t="s">
        <v>14974</v>
      </c>
      <c r="N422">
        <v>8</v>
      </c>
      <c r="O422" t="s">
        <v>15295</v>
      </c>
      <c r="P422" t="s">
        <v>16024</v>
      </c>
      <c r="Q422">
        <v>6</v>
      </c>
      <c r="R422">
        <v>1</v>
      </c>
      <c r="S422">
        <v>0.6</v>
      </c>
      <c r="T422">
        <v>0.61</v>
      </c>
      <c r="U422">
        <v>479.53</v>
      </c>
      <c r="V422">
        <v>78.959999999999994</v>
      </c>
      <c r="W422">
        <v>5.58</v>
      </c>
      <c r="Y422">
        <v>5.56</v>
      </c>
      <c r="Z422">
        <v>3</v>
      </c>
      <c r="AA422" t="s">
        <v>4250</v>
      </c>
      <c r="AB422">
        <v>1</v>
      </c>
      <c r="AC422">
        <v>3</v>
      </c>
      <c r="AD422">
        <v>4.9795476190476204</v>
      </c>
      <c r="AF422" t="s">
        <v>7949</v>
      </c>
      <c r="AI422">
        <v>0</v>
      </c>
      <c r="AJ422">
        <v>0</v>
      </c>
      <c r="AM422" t="s">
        <v>20019</v>
      </c>
    </row>
    <row r="423" spans="1:39" x14ac:dyDescent="0.25">
      <c r="A423" t="s">
        <v>8372</v>
      </c>
      <c r="B423" t="s">
        <v>4841</v>
      </c>
      <c r="C423" t="s">
        <v>4842</v>
      </c>
      <c r="D423">
        <v>1.05</v>
      </c>
      <c r="E423" t="s">
        <v>4845</v>
      </c>
      <c r="F423">
        <v>8.98</v>
      </c>
      <c r="K423" t="s">
        <v>6860</v>
      </c>
      <c r="L423" t="s">
        <v>6861</v>
      </c>
      <c r="M423" t="s">
        <v>14997</v>
      </c>
      <c r="N423">
        <v>9</v>
      </c>
      <c r="O423" t="s">
        <v>15323</v>
      </c>
      <c r="P423" t="s">
        <v>16025</v>
      </c>
      <c r="Q423">
        <v>7</v>
      </c>
      <c r="R423">
        <v>2</v>
      </c>
      <c r="S423">
        <v>1.86</v>
      </c>
      <c r="T423">
        <v>2.14</v>
      </c>
      <c r="U423">
        <v>424.44</v>
      </c>
      <c r="V423">
        <v>122.8</v>
      </c>
      <c r="W423">
        <v>1.66</v>
      </c>
      <c r="X423">
        <v>8.7799999999999994</v>
      </c>
      <c r="Y423">
        <v>7.34</v>
      </c>
      <c r="Z423">
        <v>2</v>
      </c>
      <c r="AA423" t="s">
        <v>4250</v>
      </c>
      <c r="AB423">
        <v>0</v>
      </c>
      <c r="AC423">
        <v>5</v>
      </c>
      <c r="AD423">
        <v>4.039714285714286</v>
      </c>
      <c r="AF423" t="s">
        <v>7949</v>
      </c>
      <c r="AI423">
        <v>0</v>
      </c>
      <c r="AJ423">
        <v>0</v>
      </c>
      <c r="AK423" t="s">
        <v>19866</v>
      </c>
      <c r="AL423" t="s">
        <v>19866</v>
      </c>
      <c r="AM423" t="s">
        <v>20019</v>
      </c>
    </row>
    <row r="424" spans="1:39" x14ac:dyDescent="0.25">
      <c r="A424" t="s">
        <v>8373</v>
      </c>
      <c r="B424" t="s">
        <v>4841</v>
      </c>
      <c r="C424" t="s">
        <v>4842</v>
      </c>
      <c r="D424">
        <v>1.1000000000000001</v>
      </c>
      <c r="E424" t="s">
        <v>4845</v>
      </c>
      <c r="F424">
        <v>8.9600000000000009</v>
      </c>
      <c r="I424" t="s">
        <v>12255</v>
      </c>
      <c r="K424" t="s">
        <v>6860</v>
      </c>
      <c r="L424" t="s">
        <v>6861</v>
      </c>
      <c r="M424" t="s">
        <v>14968</v>
      </c>
      <c r="N424">
        <v>8</v>
      </c>
      <c r="O424" t="s">
        <v>15289</v>
      </c>
      <c r="P424" t="s">
        <v>16026</v>
      </c>
      <c r="Q424">
        <v>9</v>
      </c>
      <c r="R424">
        <v>2</v>
      </c>
      <c r="S424">
        <v>1.51</v>
      </c>
      <c r="T424">
        <v>1.51</v>
      </c>
      <c r="U424">
        <v>530.49</v>
      </c>
      <c r="V424">
        <v>133.84</v>
      </c>
      <c r="W424">
        <v>4.16</v>
      </c>
      <c r="X424">
        <v>10.14</v>
      </c>
      <c r="Y424">
        <v>2.71</v>
      </c>
      <c r="Z424">
        <v>4</v>
      </c>
      <c r="AA424" t="s">
        <v>4250</v>
      </c>
      <c r="AB424">
        <v>1</v>
      </c>
      <c r="AC424">
        <v>4</v>
      </c>
      <c r="AD424">
        <v>3.5</v>
      </c>
      <c r="AF424" t="s">
        <v>7949</v>
      </c>
      <c r="AI424">
        <v>0</v>
      </c>
      <c r="AJ424">
        <v>0</v>
      </c>
      <c r="AM424" t="s">
        <v>20019</v>
      </c>
    </row>
    <row r="425" spans="1:39" x14ac:dyDescent="0.25">
      <c r="A425" t="s">
        <v>8374</v>
      </c>
      <c r="B425" t="s">
        <v>4841</v>
      </c>
      <c r="C425" t="s">
        <v>4842</v>
      </c>
      <c r="D425">
        <v>1.1000000000000001</v>
      </c>
      <c r="E425" t="s">
        <v>4845</v>
      </c>
      <c r="F425">
        <v>8.9600000000000009</v>
      </c>
      <c r="I425" t="s">
        <v>12256</v>
      </c>
      <c r="K425" t="s">
        <v>6860</v>
      </c>
      <c r="L425" t="s">
        <v>6861</v>
      </c>
      <c r="M425" t="s">
        <v>14968</v>
      </c>
      <c r="N425">
        <v>8</v>
      </c>
      <c r="O425" t="s">
        <v>15289</v>
      </c>
      <c r="P425" t="s">
        <v>16027</v>
      </c>
      <c r="Q425">
        <v>9</v>
      </c>
      <c r="R425">
        <v>2</v>
      </c>
      <c r="S425">
        <v>1.62</v>
      </c>
      <c r="T425">
        <v>1.65</v>
      </c>
      <c r="U425">
        <v>501.45</v>
      </c>
      <c r="V425">
        <v>137.5</v>
      </c>
      <c r="W425">
        <v>3.55</v>
      </c>
      <c r="X425">
        <v>8.59</v>
      </c>
      <c r="Y425">
        <v>2.88</v>
      </c>
      <c r="Z425">
        <v>4</v>
      </c>
      <c r="AA425" t="s">
        <v>4250</v>
      </c>
      <c r="AB425">
        <v>1</v>
      </c>
      <c r="AC425">
        <v>3</v>
      </c>
      <c r="AD425">
        <v>3.5</v>
      </c>
      <c r="AF425" t="s">
        <v>7949</v>
      </c>
      <c r="AI425">
        <v>0</v>
      </c>
      <c r="AJ425">
        <v>0</v>
      </c>
      <c r="AM425" t="s">
        <v>20019</v>
      </c>
    </row>
    <row r="426" spans="1:39" x14ac:dyDescent="0.25">
      <c r="A426" t="s">
        <v>8375</v>
      </c>
      <c r="B426" t="s">
        <v>4841</v>
      </c>
      <c r="C426" t="s">
        <v>4842</v>
      </c>
      <c r="D426">
        <v>1.1000000000000001</v>
      </c>
      <c r="E426" t="s">
        <v>4845</v>
      </c>
      <c r="F426">
        <v>8.9600000000000009</v>
      </c>
      <c r="I426" t="s">
        <v>12257</v>
      </c>
      <c r="K426" t="s">
        <v>6860</v>
      </c>
      <c r="L426" t="s">
        <v>6861</v>
      </c>
      <c r="M426" t="s">
        <v>14968</v>
      </c>
      <c r="N426">
        <v>8</v>
      </c>
      <c r="O426" t="s">
        <v>15289</v>
      </c>
      <c r="P426" t="s">
        <v>16028</v>
      </c>
      <c r="Q426">
        <v>9</v>
      </c>
      <c r="R426">
        <v>2</v>
      </c>
      <c r="S426">
        <v>2.65</v>
      </c>
      <c r="T426">
        <v>2.65</v>
      </c>
      <c r="U426">
        <v>546.55999999999995</v>
      </c>
      <c r="V426">
        <v>124.61</v>
      </c>
      <c r="W426">
        <v>4.88</v>
      </c>
      <c r="X426">
        <v>10.15</v>
      </c>
      <c r="Y426">
        <v>2.52</v>
      </c>
      <c r="Z426">
        <v>4</v>
      </c>
      <c r="AA426" t="s">
        <v>4250</v>
      </c>
      <c r="AB426">
        <v>1</v>
      </c>
      <c r="AC426">
        <v>4</v>
      </c>
      <c r="AD426">
        <v>3.1749999999999998</v>
      </c>
      <c r="AF426" t="s">
        <v>7949</v>
      </c>
      <c r="AI426">
        <v>0</v>
      </c>
      <c r="AJ426">
        <v>0</v>
      </c>
      <c r="AM426" t="s">
        <v>20019</v>
      </c>
    </row>
    <row r="427" spans="1:39" x14ac:dyDescent="0.25">
      <c r="A427" t="s">
        <v>8376</v>
      </c>
      <c r="B427" t="s">
        <v>4841</v>
      </c>
      <c r="C427" t="s">
        <v>4842</v>
      </c>
      <c r="D427">
        <v>1.1000000000000001</v>
      </c>
      <c r="E427" t="s">
        <v>4845</v>
      </c>
      <c r="F427">
        <v>8.9600000000000009</v>
      </c>
      <c r="I427" t="s">
        <v>12258</v>
      </c>
      <c r="K427" t="s">
        <v>6860</v>
      </c>
      <c r="L427" t="s">
        <v>6861</v>
      </c>
      <c r="M427" t="s">
        <v>14998</v>
      </c>
      <c r="N427">
        <v>9</v>
      </c>
      <c r="O427" t="s">
        <v>15324</v>
      </c>
      <c r="P427" t="s">
        <v>16029</v>
      </c>
      <c r="Q427">
        <v>4</v>
      </c>
      <c r="R427">
        <v>1</v>
      </c>
      <c r="S427">
        <v>4.9800000000000004</v>
      </c>
      <c r="T427">
        <v>5.09</v>
      </c>
      <c r="U427">
        <v>363.51</v>
      </c>
      <c r="V427">
        <v>59.97</v>
      </c>
      <c r="W427">
        <v>3.81</v>
      </c>
      <c r="Y427">
        <v>6.9</v>
      </c>
      <c r="Z427">
        <v>1</v>
      </c>
      <c r="AA427" t="s">
        <v>4250</v>
      </c>
      <c r="AB427">
        <v>0</v>
      </c>
      <c r="AC427">
        <v>1</v>
      </c>
      <c r="AD427">
        <v>3.8082619047619048</v>
      </c>
      <c r="AF427" t="s">
        <v>7949</v>
      </c>
      <c r="AI427">
        <v>0</v>
      </c>
      <c r="AJ427">
        <v>0</v>
      </c>
      <c r="AM427" t="s">
        <v>20019</v>
      </c>
    </row>
    <row r="428" spans="1:39" x14ac:dyDescent="0.25">
      <c r="A428" t="s">
        <v>5583</v>
      </c>
      <c r="B428" t="s">
        <v>4841</v>
      </c>
      <c r="C428" t="s">
        <v>4842</v>
      </c>
      <c r="D428">
        <v>1.1000000000000001</v>
      </c>
      <c r="E428" t="s">
        <v>4845</v>
      </c>
      <c r="F428">
        <v>8.9600000000000009</v>
      </c>
      <c r="K428" t="s">
        <v>6860</v>
      </c>
      <c r="L428" t="s">
        <v>6861</v>
      </c>
      <c r="M428" t="s">
        <v>14984</v>
      </c>
      <c r="N428">
        <v>9</v>
      </c>
      <c r="O428" t="s">
        <v>15307</v>
      </c>
      <c r="P428" t="s">
        <v>7309</v>
      </c>
      <c r="Q428">
        <v>6</v>
      </c>
      <c r="R428">
        <v>1</v>
      </c>
      <c r="S428">
        <v>2.34</v>
      </c>
      <c r="T428">
        <v>2.42</v>
      </c>
      <c r="U428">
        <v>380.49</v>
      </c>
      <c r="V428">
        <v>82.62</v>
      </c>
      <c r="W428">
        <v>3.06</v>
      </c>
      <c r="Y428">
        <v>6.72</v>
      </c>
      <c r="Z428">
        <v>2</v>
      </c>
      <c r="AA428" t="s">
        <v>4250</v>
      </c>
      <c r="AB428">
        <v>0</v>
      </c>
      <c r="AC428">
        <v>2</v>
      </c>
      <c r="AD428">
        <v>5.51697619047619</v>
      </c>
      <c r="AF428" t="s">
        <v>7949</v>
      </c>
      <c r="AI428">
        <v>0</v>
      </c>
      <c r="AJ428">
        <v>0</v>
      </c>
      <c r="AK428" t="s">
        <v>7989</v>
      </c>
      <c r="AL428" t="s">
        <v>7989</v>
      </c>
      <c r="AM428" t="s">
        <v>20019</v>
      </c>
    </row>
    <row r="429" spans="1:39" x14ac:dyDescent="0.25">
      <c r="A429" t="s">
        <v>8377</v>
      </c>
      <c r="B429" t="s">
        <v>4841</v>
      </c>
      <c r="C429" t="s">
        <v>4842</v>
      </c>
      <c r="D429">
        <v>1.1000000000000001</v>
      </c>
      <c r="E429" t="s">
        <v>4845</v>
      </c>
      <c r="F429">
        <v>8.9600000000000009</v>
      </c>
      <c r="K429" t="s">
        <v>6860</v>
      </c>
      <c r="L429" t="s">
        <v>6861</v>
      </c>
      <c r="M429" t="s">
        <v>14951</v>
      </c>
      <c r="N429">
        <v>9</v>
      </c>
      <c r="O429" t="s">
        <v>15272</v>
      </c>
      <c r="P429" t="s">
        <v>16030</v>
      </c>
      <c r="Q429">
        <v>4</v>
      </c>
      <c r="R429">
        <v>1</v>
      </c>
      <c r="S429">
        <v>4.3600000000000003</v>
      </c>
      <c r="T429">
        <v>4.37</v>
      </c>
      <c r="U429">
        <v>415.51</v>
      </c>
      <c r="V429">
        <v>60.5</v>
      </c>
      <c r="W429">
        <v>4.67</v>
      </c>
      <c r="Y429">
        <v>5.71</v>
      </c>
      <c r="Z429">
        <v>2</v>
      </c>
      <c r="AA429" t="s">
        <v>4250</v>
      </c>
      <c r="AB429">
        <v>0</v>
      </c>
      <c r="AC429">
        <v>2</v>
      </c>
      <c r="AD429">
        <v>3.7518333333333329</v>
      </c>
      <c r="AF429" t="s">
        <v>7949</v>
      </c>
      <c r="AI429">
        <v>0</v>
      </c>
      <c r="AJ429">
        <v>0</v>
      </c>
      <c r="AK429" t="s">
        <v>19840</v>
      </c>
      <c r="AL429" t="s">
        <v>19840</v>
      </c>
      <c r="AM429" t="s">
        <v>20019</v>
      </c>
    </row>
    <row r="430" spans="1:39" x14ac:dyDescent="0.25">
      <c r="A430" t="s">
        <v>8378</v>
      </c>
      <c r="B430" t="s">
        <v>4841</v>
      </c>
      <c r="C430" t="s">
        <v>4842</v>
      </c>
      <c r="D430">
        <v>1.1000000000000001</v>
      </c>
      <c r="E430" t="s">
        <v>4845</v>
      </c>
      <c r="F430">
        <v>8.9600000000000009</v>
      </c>
      <c r="K430" t="s">
        <v>6860</v>
      </c>
      <c r="L430" t="s">
        <v>6861</v>
      </c>
      <c r="M430" t="s">
        <v>14951</v>
      </c>
      <c r="N430">
        <v>9</v>
      </c>
      <c r="O430" t="s">
        <v>15272</v>
      </c>
      <c r="P430" t="s">
        <v>16031</v>
      </c>
      <c r="Q430">
        <v>5</v>
      </c>
      <c r="R430">
        <v>1</v>
      </c>
      <c r="S430">
        <v>2.91</v>
      </c>
      <c r="T430">
        <v>2.92</v>
      </c>
      <c r="U430">
        <v>378.45</v>
      </c>
      <c r="V430">
        <v>73.39</v>
      </c>
      <c r="W430">
        <v>3.69</v>
      </c>
      <c r="Y430">
        <v>5.71</v>
      </c>
      <c r="Z430">
        <v>2</v>
      </c>
      <c r="AA430" t="s">
        <v>4250</v>
      </c>
      <c r="AB430">
        <v>0</v>
      </c>
      <c r="AC430">
        <v>2</v>
      </c>
      <c r="AD430">
        <v>5.246547619047619</v>
      </c>
      <c r="AF430" t="s">
        <v>7949</v>
      </c>
      <c r="AI430">
        <v>0</v>
      </c>
      <c r="AJ430">
        <v>0</v>
      </c>
      <c r="AK430" t="s">
        <v>19840</v>
      </c>
      <c r="AL430" t="s">
        <v>19840</v>
      </c>
      <c r="AM430" t="s">
        <v>20019</v>
      </c>
    </row>
    <row r="431" spans="1:39" x14ac:dyDescent="0.25">
      <c r="A431" t="s">
        <v>8379</v>
      </c>
      <c r="B431" t="s">
        <v>4841</v>
      </c>
      <c r="C431" t="s">
        <v>4842</v>
      </c>
      <c r="D431">
        <v>1.1000000000000001</v>
      </c>
      <c r="E431" t="s">
        <v>4845</v>
      </c>
      <c r="F431">
        <v>8.9600000000000009</v>
      </c>
      <c r="I431" t="s">
        <v>12259</v>
      </c>
      <c r="K431" t="s">
        <v>6860</v>
      </c>
      <c r="L431" t="s">
        <v>6861</v>
      </c>
      <c r="M431" t="s">
        <v>14975</v>
      </c>
      <c r="N431">
        <v>9</v>
      </c>
      <c r="O431" t="s">
        <v>15296</v>
      </c>
      <c r="P431" t="s">
        <v>16032</v>
      </c>
      <c r="Q431">
        <v>5</v>
      </c>
      <c r="R431">
        <v>1</v>
      </c>
      <c r="S431">
        <v>4.34</v>
      </c>
      <c r="T431">
        <v>4.46</v>
      </c>
      <c r="U431">
        <v>408.93</v>
      </c>
      <c r="V431">
        <v>72.86</v>
      </c>
      <c r="W431">
        <v>4.5199999999999996</v>
      </c>
      <c r="Y431">
        <v>6.93</v>
      </c>
      <c r="Z431">
        <v>2</v>
      </c>
      <c r="AA431" t="s">
        <v>4250</v>
      </c>
      <c r="AB431">
        <v>0</v>
      </c>
      <c r="AC431">
        <v>2</v>
      </c>
      <c r="AD431">
        <v>3.753833333333334</v>
      </c>
      <c r="AF431" t="s">
        <v>7949</v>
      </c>
      <c r="AI431">
        <v>0</v>
      </c>
      <c r="AJ431">
        <v>0</v>
      </c>
      <c r="AM431" t="s">
        <v>20019</v>
      </c>
    </row>
    <row r="432" spans="1:39" x14ac:dyDescent="0.25">
      <c r="A432" t="s">
        <v>8380</v>
      </c>
      <c r="B432" t="s">
        <v>4841</v>
      </c>
      <c r="C432" t="s">
        <v>4842</v>
      </c>
      <c r="D432">
        <v>1.1000000000000001</v>
      </c>
      <c r="E432" t="s">
        <v>4845</v>
      </c>
      <c r="F432">
        <v>8.9600000000000009</v>
      </c>
      <c r="I432" t="s">
        <v>12260</v>
      </c>
      <c r="K432" t="s">
        <v>6860</v>
      </c>
      <c r="L432" t="s">
        <v>6861</v>
      </c>
      <c r="M432" t="s">
        <v>14999</v>
      </c>
      <c r="N432">
        <v>9</v>
      </c>
      <c r="O432" t="s">
        <v>15325</v>
      </c>
      <c r="P432" t="s">
        <v>16033</v>
      </c>
      <c r="Q432">
        <v>6</v>
      </c>
      <c r="R432">
        <v>1</v>
      </c>
      <c r="S432">
        <v>4.01</v>
      </c>
      <c r="T432">
        <v>4.01</v>
      </c>
      <c r="U432">
        <v>468.96</v>
      </c>
      <c r="V432">
        <v>72.44</v>
      </c>
      <c r="W432">
        <v>4.45</v>
      </c>
      <c r="Y432">
        <v>0</v>
      </c>
      <c r="Z432">
        <v>2</v>
      </c>
      <c r="AA432" t="s">
        <v>4250</v>
      </c>
      <c r="AB432">
        <v>0</v>
      </c>
      <c r="AC432">
        <v>2</v>
      </c>
      <c r="AD432">
        <v>3.55004761904762</v>
      </c>
      <c r="AF432" t="s">
        <v>7949</v>
      </c>
      <c r="AI432">
        <v>0</v>
      </c>
      <c r="AJ432">
        <v>0</v>
      </c>
      <c r="AM432" t="s">
        <v>20019</v>
      </c>
    </row>
    <row r="433" spans="1:39" x14ac:dyDescent="0.25">
      <c r="A433" t="s">
        <v>8381</v>
      </c>
      <c r="B433" t="s">
        <v>4841</v>
      </c>
      <c r="C433" t="s">
        <v>4842</v>
      </c>
      <c r="D433">
        <v>1.1000000000000001</v>
      </c>
      <c r="E433" t="s">
        <v>4845</v>
      </c>
      <c r="F433">
        <v>8.9600000000000009</v>
      </c>
      <c r="I433" t="s">
        <v>12261</v>
      </c>
      <c r="K433" t="s">
        <v>6860</v>
      </c>
      <c r="M433" t="s">
        <v>14977</v>
      </c>
      <c r="N433">
        <v>8</v>
      </c>
      <c r="O433" t="s">
        <v>15298</v>
      </c>
      <c r="P433" t="s">
        <v>16034</v>
      </c>
      <c r="Q433">
        <v>5</v>
      </c>
      <c r="R433">
        <v>1</v>
      </c>
      <c r="U433">
        <v>439.52</v>
      </c>
      <c r="V433">
        <v>96.07</v>
      </c>
      <c r="W433">
        <v>3.89</v>
      </c>
      <c r="Y433">
        <v>0</v>
      </c>
      <c r="Z433">
        <v>2</v>
      </c>
      <c r="AA433" t="s">
        <v>4250</v>
      </c>
      <c r="AB433">
        <v>0</v>
      </c>
      <c r="AC433">
        <v>2</v>
      </c>
      <c r="AF433" t="s">
        <v>7949</v>
      </c>
      <c r="AI433">
        <v>0</v>
      </c>
      <c r="AJ433">
        <v>0</v>
      </c>
      <c r="AM433" t="s">
        <v>20019</v>
      </c>
    </row>
    <row r="434" spans="1:39" x14ac:dyDescent="0.25">
      <c r="A434" t="s">
        <v>8382</v>
      </c>
      <c r="B434" t="s">
        <v>4841</v>
      </c>
      <c r="C434" t="s">
        <v>4842</v>
      </c>
      <c r="D434">
        <v>1.1000000000000001</v>
      </c>
      <c r="E434" t="s">
        <v>4845</v>
      </c>
      <c r="F434">
        <v>8.9600000000000009</v>
      </c>
      <c r="I434" t="s">
        <v>12262</v>
      </c>
      <c r="K434" t="s">
        <v>6860</v>
      </c>
      <c r="M434" t="s">
        <v>14977</v>
      </c>
      <c r="N434">
        <v>8</v>
      </c>
      <c r="O434" t="s">
        <v>15298</v>
      </c>
      <c r="P434" t="s">
        <v>16035</v>
      </c>
      <c r="Q434">
        <v>5</v>
      </c>
      <c r="R434">
        <v>1</v>
      </c>
      <c r="S434">
        <v>2.89</v>
      </c>
      <c r="T434">
        <v>2.89</v>
      </c>
      <c r="U434">
        <v>464.93</v>
      </c>
      <c r="V434">
        <v>84.72</v>
      </c>
      <c r="W434">
        <v>4.16</v>
      </c>
      <c r="Y434">
        <v>0</v>
      </c>
      <c r="Z434">
        <v>3</v>
      </c>
      <c r="AA434" t="s">
        <v>4250</v>
      </c>
      <c r="AB434">
        <v>0</v>
      </c>
      <c r="AC434">
        <v>1</v>
      </c>
      <c r="AD434">
        <v>4.6388333333333316</v>
      </c>
      <c r="AF434" t="s">
        <v>7949</v>
      </c>
      <c r="AI434">
        <v>0</v>
      </c>
      <c r="AJ434">
        <v>0</v>
      </c>
      <c r="AM434" t="s">
        <v>20019</v>
      </c>
    </row>
    <row r="435" spans="1:39" x14ac:dyDescent="0.25">
      <c r="A435" t="s">
        <v>8383</v>
      </c>
      <c r="B435" t="s">
        <v>4841</v>
      </c>
      <c r="C435" t="s">
        <v>4842</v>
      </c>
      <c r="D435">
        <v>1.2</v>
      </c>
      <c r="E435" t="s">
        <v>4845</v>
      </c>
      <c r="F435">
        <v>8.92</v>
      </c>
      <c r="I435" t="s">
        <v>12263</v>
      </c>
      <c r="K435" t="s">
        <v>6860</v>
      </c>
      <c r="L435" t="s">
        <v>6861</v>
      </c>
      <c r="M435" t="s">
        <v>14968</v>
      </c>
      <c r="N435">
        <v>8</v>
      </c>
      <c r="O435" t="s">
        <v>15289</v>
      </c>
      <c r="P435" t="s">
        <v>16036</v>
      </c>
      <c r="Q435">
        <v>8</v>
      </c>
      <c r="R435">
        <v>2</v>
      </c>
      <c r="S435">
        <v>1.75</v>
      </c>
      <c r="T435">
        <v>1.75</v>
      </c>
      <c r="U435">
        <v>518.46</v>
      </c>
      <c r="V435">
        <v>124.61</v>
      </c>
      <c r="W435">
        <v>4.29</v>
      </c>
      <c r="X435">
        <v>9.9</v>
      </c>
      <c r="Y435">
        <v>2.71</v>
      </c>
      <c r="Z435">
        <v>4</v>
      </c>
      <c r="AA435" t="s">
        <v>4250</v>
      </c>
      <c r="AB435">
        <v>1</v>
      </c>
      <c r="AC435">
        <v>3</v>
      </c>
      <c r="AD435">
        <v>3.5</v>
      </c>
      <c r="AF435" t="s">
        <v>7949</v>
      </c>
      <c r="AI435">
        <v>0</v>
      </c>
      <c r="AJ435">
        <v>0</v>
      </c>
      <c r="AM435" t="s">
        <v>20019</v>
      </c>
    </row>
    <row r="436" spans="1:39" x14ac:dyDescent="0.25">
      <c r="A436" t="s">
        <v>8384</v>
      </c>
      <c r="B436" t="s">
        <v>4841</v>
      </c>
      <c r="C436" t="s">
        <v>4842</v>
      </c>
      <c r="D436">
        <v>1.2</v>
      </c>
      <c r="E436" t="s">
        <v>4845</v>
      </c>
      <c r="F436">
        <v>8.92</v>
      </c>
      <c r="K436" t="s">
        <v>6860</v>
      </c>
      <c r="L436" t="s">
        <v>6861</v>
      </c>
      <c r="M436" t="s">
        <v>14970</v>
      </c>
      <c r="N436">
        <v>9</v>
      </c>
      <c r="O436" t="s">
        <v>15291</v>
      </c>
      <c r="P436" t="s">
        <v>16037</v>
      </c>
      <c r="Q436">
        <v>7</v>
      </c>
      <c r="R436">
        <v>1</v>
      </c>
      <c r="S436">
        <v>1.67</v>
      </c>
      <c r="T436">
        <v>1.67</v>
      </c>
      <c r="U436">
        <v>430.44</v>
      </c>
      <c r="V436">
        <v>91.85</v>
      </c>
      <c r="W436">
        <v>3.78</v>
      </c>
      <c r="Y436">
        <v>4.21</v>
      </c>
      <c r="Z436">
        <v>3</v>
      </c>
      <c r="AA436" t="s">
        <v>4250</v>
      </c>
      <c r="AB436">
        <v>0</v>
      </c>
      <c r="AC436">
        <v>2</v>
      </c>
      <c r="AD436">
        <v>5.2685238095238098</v>
      </c>
      <c r="AF436" t="s">
        <v>7949</v>
      </c>
      <c r="AI436">
        <v>0</v>
      </c>
      <c r="AJ436">
        <v>0</v>
      </c>
      <c r="AK436" t="s">
        <v>19850</v>
      </c>
      <c r="AL436" t="s">
        <v>19850</v>
      </c>
      <c r="AM436" t="s">
        <v>20019</v>
      </c>
    </row>
    <row r="437" spans="1:39" x14ac:dyDescent="0.25">
      <c r="A437" t="s">
        <v>8385</v>
      </c>
      <c r="B437" t="s">
        <v>4841</v>
      </c>
      <c r="C437" t="s">
        <v>4842</v>
      </c>
      <c r="D437">
        <v>1.2</v>
      </c>
      <c r="E437" t="s">
        <v>4845</v>
      </c>
      <c r="F437">
        <v>8.92</v>
      </c>
      <c r="K437" t="s">
        <v>6860</v>
      </c>
      <c r="L437" t="s">
        <v>6861</v>
      </c>
      <c r="M437" t="s">
        <v>14970</v>
      </c>
      <c r="N437">
        <v>9</v>
      </c>
      <c r="O437" t="s">
        <v>15291</v>
      </c>
      <c r="P437" t="s">
        <v>16038</v>
      </c>
      <c r="Q437">
        <v>7</v>
      </c>
      <c r="R437">
        <v>2</v>
      </c>
      <c r="S437">
        <v>2.31</v>
      </c>
      <c r="T437">
        <v>2.31</v>
      </c>
      <c r="U437">
        <v>430.44</v>
      </c>
      <c r="V437">
        <v>102.85</v>
      </c>
      <c r="W437">
        <v>3.1</v>
      </c>
      <c r="X437">
        <v>13.3</v>
      </c>
      <c r="Y437">
        <v>3.82</v>
      </c>
      <c r="Z437">
        <v>3</v>
      </c>
      <c r="AA437" t="s">
        <v>4250</v>
      </c>
      <c r="AB437">
        <v>0</v>
      </c>
      <c r="AC437">
        <v>1</v>
      </c>
      <c r="AD437">
        <v>4.4135238095238094</v>
      </c>
      <c r="AF437" t="s">
        <v>7949</v>
      </c>
      <c r="AI437">
        <v>0</v>
      </c>
      <c r="AJ437">
        <v>0</v>
      </c>
      <c r="AK437" t="s">
        <v>19850</v>
      </c>
      <c r="AL437" t="s">
        <v>19850</v>
      </c>
      <c r="AM437" t="s">
        <v>20019</v>
      </c>
    </row>
    <row r="438" spans="1:39" x14ac:dyDescent="0.25">
      <c r="A438" t="s">
        <v>8386</v>
      </c>
      <c r="B438" t="s">
        <v>4841</v>
      </c>
      <c r="C438" t="s">
        <v>4842</v>
      </c>
      <c r="D438">
        <v>1.2</v>
      </c>
      <c r="E438" t="s">
        <v>4845</v>
      </c>
      <c r="F438">
        <v>8.92</v>
      </c>
      <c r="K438" t="s">
        <v>6860</v>
      </c>
      <c r="L438" t="s">
        <v>6861</v>
      </c>
      <c r="M438" t="s">
        <v>14957</v>
      </c>
      <c r="N438">
        <v>9</v>
      </c>
      <c r="O438" t="s">
        <v>15278</v>
      </c>
      <c r="P438" t="s">
        <v>16039</v>
      </c>
      <c r="Q438">
        <v>7</v>
      </c>
      <c r="R438">
        <v>1</v>
      </c>
      <c r="S438">
        <v>2.36</v>
      </c>
      <c r="T438">
        <v>2.36</v>
      </c>
      <c r="U438">
        <v>461.4</v>
      </c>
      <c r="V438">
        <v>95.51</v>
      </c>
      <c r="W438">
        <v>4.32</v>
      </c>
      <c r="Y438">
        <v>2.6</v>
      </c>
      <c r="Z438">
        <v>4</v>
      </c>
      <c r="AA438" t="s">
        <v>4250</v>
      </c>
      <c r="AB438">
        <v>0</v>
      </c>
      <c r="AC438">
        <v>2</v>
      </c>
      <c r="AD438">
        <v>4.7453809523809527</v>
      </c>
      <c r="AF438" t="s">
        <v>7949</v>
      </c>
      <c r="AI438">
        <v>0</v>
      </c>
      <c r="AJ438">
        <v>0</v>
      </c>
      <c r="AK438" t="s">
        <v>19844</v>
      </c>
      <c r="AL438" t="s">
        <v>19844</v>
      </c>
      <c r="AM438" t="s">
        <v>20019</v>
      </c>
    </row>
    <row r="439" spans="1:39" x14ac:dyDescent="0.25">
      <c r="A439" t="s">
        <v>8387</v>
      </c>
      <c r="B439" t="s">
        <v>4841</v>
      </c>
      <c r="C439" t="s">
        <v>4842</v>
      </c>
      <c r="D439">
        <v>1.2</v>
      </c>
      <c r="E439" t="s">
        <v>4845</v>
      </c>
      <c r="F439">
        <v>8.92</v>
      </c>
      <c r="K439" t="s">
        <v>6860</v>
      </c>
      <c r="L439" t="s">
        <v>6861</v>
      </c>
      <c r="M439" t="s">
        <v>6865</v>
      </c>
      <c r="N439">
        <v>9</v>
      </c>
      <c r="O439" t="s">
        <v>15326</v>
      </c>
      <c r="P439" t="s">
        <v>16040</v>
      </c>
      <c r="Q439">
        <v>16</v>
      </c>
      <c r="R439">
        <v>10</v>
      </c>
      <c r="S439">
        <v>-2.36</v>
      </c>
      <c r="T439">
        <v>1.65</v>
      </c>
      <c r="U439">
        <v>800.85</v>
      </c>
      <c r="V439">
        <v>355.13</v>
      </c>
      <c r="W439">
        <v>-1.98</v>
      </c>
      <c r="X439">
        <v>2.5</v>
      </c>
      <c r="Y439">
        <v>5.8</v>
      </c>
      <c r="Z439">
        <v>5</v>
      </c>
      <c r="AA439" t="s">
        <v>4250</v>
      </c>
      <c r="AB439">
        <v>3</v>
      </c>
      <c r="AC439">
        <v>19</v>
      </c>
      <c r="AD439">
        <v>3</v>
      </c>
      <c r="AF439" t="s">
        <v>7951</v>
      </c>
      <c r="AI439">
        <v>0</v>
      </c>
      <c r="AJ439">
        <v>0</v>
      </c>
      <c r="AK439" t="s">
        <v>19867</v>
      </c>
      <c r="AL439" t="s">
        <v>19867</v>
      </c>
      <c r="AM439" t="s">
        <v>20019</v>
      </c>
    </row>
    <row r="440" spans="1:39" x14ac:dyDescent="0.25">
      <c r="A440" t="s">
        <v>8387</v>
      </c>
      <c r="B440" t="s">
        <v>4841</v>
      </c>
      <c r="C440" t="s">
        <v>4842</v>
      </c>
      <c r="D440">
        <v>1.2</v>
      </c>
      <c r="E440" t="s">
        <v>4845</v>
      </c>
      <c r="F440">
        <v>8.92</v>
      </c>
      <c r="K440" t="s">
        <v>6860</v>
      </c>
      <c r="L440" t="s">
        <v>6861</v>
      </c>
      <c r="M440" t="s">
        <v>6887</v>
      </c>
      <c r="N440">
        <v>9</v>
      </c>
      <c r="O440" t="s">
        <v>15327</v>
      </c>
      <c r="P440" t="s">
        <v>16040</v>
      </c>
      <c r="Q440">
        <v>16</v>
      </c>
      <c r="R440">
        <v>10</v>
      </c>
      <c r="S440">
        <v>-2.36</v>
      </c>
      <c r="T440">
        <v>1.65</v>
      </c>
      <c r="U440">
        <v>800.85</v>
      </c>
      <c r="V440">
        <v>355.13</v>
      </c>
      <c r="W440">
        <v>-1.98</v>
      </c>
      <c r="X440">
        <v>2.5</v>
      </c>
      <c r="Y440">
        <v>5.8</v>
      </c>
      <c r="Z440">
        <v>5</v>
      </c>
      <c r="AA440" t="s">
        <v>4250</v>
      </c>
      <c r="AB440">
        <v>3</v>
      </c>
      <c r="AC440">
        <v>19</v>
      </c>
      <c r="AD440">
        <v>3</v>
      </c>
      <c r="AF440" t="s">
        <v>7951</v>
      </c>
      <c r="AI440">
        <v>0</v>
      </c>
      <c r="AJ440">
        <v>0</v>
      </c>
      <c r="AK440" t="s">
        <v>19868</v>
      </c>
      <c r="AL440" t="s">
        <v>19868</v>
      </c>
      <c r="AM440" t="s">
        <v>20019</v>
      </c>
    </row>
    <row r="441" spans="1:39" x14ac:dyDescent="0.25">
      <c r="A441" t="s">
        <v>8387</v>
      </c>
      <c r="B441" t="s">
        <v>4841</v>
      </c>
      <c r="C441" t="s">
        <v>4842</v>
      </c>
      <c r="D441">
        <v>1.2</v>
      </c>
      <c r="E441" t="s">
        <v>4845</v>
      </c>
      <c r="F441">
        <v>8.92</v>
      </c>
      <c r="K441" t="s">
        <v>6860</v>
      </c>
      <c r="M441" t="s">
        <v>6865</v>
      </c>
      <c r="N441">
        <v>8</v>
      </c>
      <c r="O441" t="s">
        <v>15328</v>
      </c>
      <c r="P441" t="s">
        <v>16040</v>
      </c>
      <c r="Q441">
        <v>16</v>
      </c>
      <c r="R441">
        <v>10</v>
      </c>
      <c r="S441">
        <v>-2.36</v>
      </c>
      <c r="T441">
        <v>1.65</v>
      </c>
      <c r="U441">
        <v>800.85</v>
      </c>
      <c r="V441">
        <v>355.13</v>
      </c>
      <c r="W441">
        <v>-1.98</v>
      </c>
      <c r="X441">
        <v>2.5</v>
      </c>
      <c r="Y441">
        <v>5.8</v>
      </c>
      <c r="Z441">
        <v>5</v>
      </c>
      <c r="AA441" t="s">
        <v>4250</v>
      </c>
      <c r="AB441">
        <v>3</v>
      </c>
      <c r="AC441">
        <v>19</v>
      </c>
      <c r="AD441">
        <v>3</v>
      </c>
      <c r="AF441" t="s">
        <v>7951</v>
      </c>
      <c r="AI441">
        <v>0</v>
      </c>
      <c r="AJ441">
        <v>0</v>
      </c>
      <c r="AK441" t="s">
        <v>19869</v>
      </c>
      <c r="AL441" t="s">
        <v>19869</v>
      </c>
      <c r="AM441" t="s">
        <v>20019</v>
      </c>
    </row>
    <row r="442" spans="1:39" x14ac:dyDescent="0.25">
      <c r="A442" t="s">
        <v>8387</v>
      </c>
      <c r="B442" t="s">
        <v>4841</v>
      </c>
      <c r="C442" t="s">
        <v>4842</v>
      </c>
      <c r="D442">
        <v>1.2</v>
      </c>
      <c r="E442" t="s">
        <v>4845</v>
      </c>
      <c r="F442">
        <v>8.92</v>
      </c>
      <c r="K442" t="s">
        <v>6860</v>
      </c>
      <c r="L442" t="s">
        <v>6861</v>
      </c>
      <c r="M442" t="s">
        <v>6887</v>
      </c>
      <c r="N442">
        <v>9</v>
      </c>
      <c r="O442" t="s">
        <v>15329</v>
      </c>
      <c r="P442" t="s">
        <v>16040</v>
      </c>
      <c r="Q442">
        <v>16</v>
      </c>
      <c r="R442">
        <v>10</v>
      </c>
      <c r="S442">
        <v>-2.36</v>
      </c>
      <c r="T442">
        <v>1.65</v>
      </c>
      <c r="U442">
        <v>800.85</v>
      </c>
      <c r="V442">
        <v>355.13</v>
      </c>
      <c r="W442">
        <v>-1.98</v>
      </c>
      <c r="X442">
        <v>2.5</v>
      </c>
      <c r="Y442">
        <v>5.8</v>
      </c>
      <c r="Z442">
        <v>5</v>
      </c>
      <c r="AA442" t="s">
        <v>4250</v>
      </c>
      <c r="AB442">
        <v>3</v>
      </c>
      <c r="AC442">
        <v>19</v>
      </c>
      <c r="AD442">
        <v>3</v>
      </c>
      <c r="AF442" t="s">
        <v>7951</v>
      </c>
      <c r="AI442">
        <v>0</v>
      </c>
      <c r="AJ442">
        <v>0</v>
      </c>
      <c r="AK442" t="s">
        <v>19870</v>
      </c>
      <c r="AL442" t="s">
        <v>19870</v>
      </c>
      <c r="AM442" t="s">
        <v>20019</v>
      </c>
    </row>
    <row r="443" spans="1:39" x14ac:dyDescent="0.25">
      <c r="A443" t="s">
        <v>8388</v>
      </c>
      <c r="B443" t="s">
        <v>4841</v>
      </c>
      <c r="C443" t="s">
        <v>4842</v>
      </c>
      <c r="D443">
        <v>1.2</v>
      </c>
      <c r="E443" t="s">
        <v>4845</v>
      </c>
      <c r="F443">
        <v>8.92</v>
      </c>
      <c r="I443" t="s">
        <v>12264</v>
      </c>
      <c r="K443" t="s">
        <v>6860</v>
      </c>
      <c r="L443" t="s">
        <v>6861</v>
      </c>
      <c r="M443" t="s">
        <v>14975</v>
      </c>
      <c r="N443">
        <v>9</v>
      </c>
      <c r="O443" t="s">
        <v>15296</v>
      </c>
      <c r="P443" t="s">
        <v>16041</v>
      </c>
      <c r="Q443">
        <v>5</v>
      </c>
      <c r="R443">
        <v>1</v>
      </c>
      <c r="S443">
        <v>4.84</v>
      </c>
      <c r="T443">
        <v>5.03</v>
      </c>
      <c r="U443">
        <v>426.56</v>
      </c>
      <c r="V443">
        <v>72.86</v>
      </c>
      <c r="W443">
        <v>4.63</v>
      </c>
      <c r="Y443">
        <v>6.95</v>
      </c>
      <c r="Z443">
        <v>2</v>
      </c>
      <c r="AA443" t="s">
        <v>4250</v>
      </c>
      <c r="AB443">
        <v>0</v>
      </c>
      <c r="AC443">
        <v>3</v>
      </c>
      <c r="AD443">
        <v>3.3579047619047619</v>
      </c>
      <c r="AF443" t="s">
        <v>7949</v>
      </c>
      <c r="AI443">
        <v>0</v>
      </c>
      <c r="AJ443">
        <v>0</v>
      </c>
      <c r="AM443" t="s">
        <v>20019</v>
      </c>
    </row>
    <row r="444" spans="1:39" x14ac:dyDescent="0.25">
      <c r="A444" t="s">
        <v>5662</v>
      </c>
      <c r="B444" t="s">
        <v>4841</v>
      </c>
      <c r="C444" t="s">
        <v>4842</v>
      </c>
      <c r="D444">
        <v>1.2</v>
      </c>
      <c r="E444" t="s">
        <v>4845</v>
      </c>
      <c r="F444">
        <v>8.92</v>
      </c>
      <c r="I444" t="s">
        <v>12265</v>
      </c>
      <c r="K444" t="s">
        <v>6860</v>
      </c>
      <c r="L444" t="s">
        <v>6861</v>
      </c>
      <c r="M444" t="s">
        <v>15000</v>
      </c>
      <c r="N444">
        <v>9</v>
      </c>
      <c r="O444" t="s">
        <v>15330</v>
      </c>
      <c r="P444" t="s">
        <v>7388</v>
      </c>
      <c r="Q444">
        <v>5</v>
      </c>
      <c r="R444">
        <v>1</v>
      </c>
      <c r="S444">
        <v>4.38</v>
      </c>
      <c r="T444">
        <v>4.5199999999999996</v>
      </c>
      <c r="U444">
        <v>412.54</v>
      </c>
      <c r="V444">
        <v>72.86</v>
      </c>
      <c r="W444">
        <v>4.24</v>
      </c>
      <c r="Y444">
        <v>6.95</v>
      </c>
      <c r="Z444">
        <v>2</v>
      </c>
      <c r="AA444" t="s">
        <v>4250</v>
      </c>
      <c r="AB444">
        <v>0</v>
      </c>
      <c r="AC444">
        <v>2</v>
      </c>
      <c r="AD444">
        <v>3.6980476190476188</v>
      </c>
      <c r="AE444" t="s">
        <v>7948</v>
      </c>
      <c r="AF444" t="s">
        <v>7949</v>
      </c>
      <c r="AH444" t="s">
        <v>7954</v>
      </c>
      <c r="AI444">
        <v>0</v>
      </c>
      <c r="AJ444">
        <v>0</v>
      </c>
      <c r="AM444" t="s">
        <v>20019</v>
      </c>
    </row>
    <row r="445" spans="1:39" x14ac:dyDescent="0.25">
      <c r="A445" t="s">
        <v>8389</v>
      </c>
      <c r="B445" t="s">
        <v>4841</v>
      </c>
      <c r="C445" t="s">
        <v>4842</v>
      </c>
      <c r="D445">
        <v>1.2</v>
      </c>
      <c r="E445" t="s">
        <v>4845</v>
      </c>
      <c r="F445">
        <v>8.92</v>
      </c>
      <c r="I445" t="s">
        <v>12266</v>
      </c>
      <c r="K445" t="s">
        <v>6860</v>
      </c>
      <c r="M445" t="s">
        <v>14977</v>
      </c>
      <c r="N445">
        <v>8</v>
      </c>
      <c r="O445" t="s">
        <v>15298</v>
      </c>
      <c r="P445" t="s">
        <v>16042</v>
      </c>
      <c r="Q445">
        <v>6</v>
      </c>
      <c r="R445">
        <v>1</v>
      </c>
      <c r="S445">
        <v>1.6</v>
      </c>
      <c r="T445">
        <v>1.6</v>
      </c>
      <c r="U445">
        <v>437.5</v>
      </c>
      <c r="V445">
        <v>108.51</v>
      </c>
      <c r="W445">
        <v>3.24</v>
      </c>
      <c r="Y445">
        <v>0.6</v>
      </c>
      <c r="Z445">
        <v>3</v>
      </c>
      <c r="AA445" t="s">
        <v>4250</v>
      </c>
      <c r="AB445">
        <v>0</v>
      </c>
      <c r="AC445">
        <v>1</v>
      </c>
      <c r="AD445">
        <v>4.6627619047619042</v>
      </c>
      <c r="AF445" t="s">
        <v>7949</v>
      </c>
      <c r="AI445">
        <v>0</v>
      </c>
      <c r="AJ445">
        <v>0</v>
      </c>
      <c r="AM445" t="s">
        <v>20019</v>
      </c>
    </row>
    <row r="446" spans="1:39" x14ac:dyDescent="0.25">
      <c r="A446" t="s">
        <v>8390</v>
      </c>
      <c r="B446" t="s">
        <v>4841</v>
      </c>
      <c r="C446" t="s">
        <v>4842</v>
      </c>
      <c r="D446">
        <v>1.3</v>
      </c>
      <c r="E446" t="s">
        <v>4845</v>
      </c>
      <c r="F446">
        <v>8.89</v>
      </c>
      <c r="K446" t="s">
        <v>6860</v>
      </c>
      <c r="L446" t="s">
        <v>6861</v>
      </c>
      <c r="M446" t="s">
        <v>14963</v>
      </c>
      <c r="N446">
        <v>9</v>
      </c>
      <c r="O446" t="s">
        <v>15284</v>
      </c>
      <c r="P446" t="s">
        <v>16043</v>
      </c>
      <c r="Q446">
        <v>8</v>
      </c>
      <c r="R446">
        <v>1</v>
      </c>
      <c r="S446">
        <v>2.59</v>
      </c>
      <c r="T446">
        <v>2.59</v>
      </c>
      <c r="U446">
        <v>433.44</v>
      </c>
      <c r="V446">
        <v>95.09</v>
      </c>
      <c r="W446">
        <v>2.81</v>
      </c>
      <c r="Y446">
        <v>3.66</v>
      </c>
      <c r="Z446">
        <v>3</v>
      </c>
      <c r="AA446" t="s">
        <v>4250</v>
      </c>
      <c r="AB446">
        <v>0</v>
      </c>
      <c r="AC446">
        <v>2</v>
      </c>
      <c r="AD446">
        <v>4.844095238095238</v>
      </c>
      <c r="AF446" t="s">
        <v>7949</v>
      </c>
      <c r="AI446">
        <v>0</v>
      </c>
      <c r="AJ446">
        <v>0</v>
      </c>
      <c r="AK446" t="s">
        <v>19847</v>
      </c>
      <c r="AL446" t="s">
        <v>19847</v>
      </c>
      <c r="AM446" t="s">
        <v>20019</v>
      </c>
    </row>
    <row r="447" spans="1:39" x14ac:dyDescent="0.25">
      <c r="A447" t="s">
        <v>8391</v>
      </c>
      <c r="B447" t="s">
        <v>4841</v>
      </c>
      <c r="C447" t="s">
        <v>4842</v>
      </c>
      <c r="D447">
        <v>1.3</v>
      </c>
      <c r="E447" t="s">
        <v>4845</v>
      </c>
      <c r="F447">
        <v>8.89</v>
      </c>
      <c r="I447" t="s">
        <v>12267</v>
      </c>
      <c r="K447" t="s">
        <v>6860</v>
      </c>
      <c r="L447" t="s">
        <v>6861</v>
      </c>
      <c r="M447" t="s">
        <v>14968</v>
      </c>
      <c r="N447">
        <v>8</v>
      </c>
      <c r="O447" t="s">
        <v>15289</v>
      </c>
      <c r="P447" t="s">
        <v>16044</v>
      </c>
      <c r="Q447">
        <v>10</v>
      </c>
      <c r="R447">
        <v>2</v>
      </c>
      <c r="S447">
        <v>2.0499999999999998</v>
      </c>
      <c r="T447">
        <v>2.0699999999999998</v>
      </c>
      <c r="U447">
        <v>531.48</v>
      </c>
      <c r="V447">
        <v>146.72999999999999</v>
      </c>
      <c r="W447">
        <v>3.56</v>
      </c>
      <c r="X447">
        <v>8.82</v>
      </c>
      <c r="Y447">
        <v>2.41</v>
      </c>
      <c r="Z447">
        <v>4</v>
      </c>
      <c r="AA447" t="s">
        <v>4250</v>
      </c>
      <c r="AB447">
        <v>1</v>
      </c>
      <c r="AC447">
        <v>4</v>
      </c>
      <c r="AD447">
        <v>3.4750000000000001</v>
      </c>
      <c r="AF447" t="s">
        <v>7949</v>
      </c>
      <c r="AI447">
        <v>0</v>
      </c>
      <c r="AJ447">
        <v>0</v>
      </c>
      <c r="AM447" t="s">
        <v>20019</v>
      </c>
    </row>
    <row r="448" spans="1:39" x14ac:dyDescent="0.25">
      <c r="A448" t="s">
        <v>8392</v>
      </c>
      <c r="B448" t="s">
        <v>4841</v>
      </c>
      <c r="C448" t="s">
        <v>4842</v>
      </c>
      <c r="D448">
        <v>1.3</v>
      </c>
      <c r="E448" t="s">
        <v>4845</v>
      </c>
      <c r="F448">
        <v>8.89</v>
      </c>
      <c r="I448" t="s">
        <v>12268</v>
      </c>
      <c r="K448" t="s">
        <v>6860</v>
      </c>
      <c r="L448" t="s">
        <v>6861</v>
      </c>
      <c r="M448" t="s">
        <v>14975</v>
      </c>
      <c r="N448">
        <v>9</v>
      </c>
      <c r="O448" t="s">
        <v>15296</v>
      </c>
      <c r="P448" t="s">
        <v>16045</v>
      </c>
      <c r="Q448">
        <v>5</v>
      </c>
      <c r="R448">
        <v>2</v>
      </c>
      <c r="S448">
        <v>3.7</v>
      </c>
      <c r="T448">
        <v>3.81</v>
      </c>
      <c r="U448">
        <v>398.51</v>
      </c>
      <c r="V448">
        <v>83.86</v>
      </c>
      <c r="W448">
        <v>3.58</v>
      </c>
      <c r="Y448">
        <v>6.99</v>
      </c>
      <c r="Z448">
        <v>2</v>
      </c>
      <c r="AA448" t="s">
        <v>4250</v>
      </c>
      <c r="AB448">
        <v>0</v>
      </c>
      <c r="AC448">
        <v>1</v>
      </c>
      <c r="AD448">
        <v>3.969928571428571</v>
      </c>
      <c r="AF448" t="s">
        <v>7949</v>
      </c>
      <c r="AI448">
        <v>0</v>
      </c>
      <c r="AJ448">
        <v>0</v>
      </c>
      <c r="AM448" t="s">
        <v>20019</v>
      </c>
    </row>
    <row r="449" spans="1:39" x14ac:dyDescent="0.25">
      <c r="A449" t="s">
        <v>8392</v>
      </c>
      <c r="B449" t="s">
        <v>4841</v>
      </c>
      <c r="C449" t="s">
        <v>4842</v>
      </c>
      <c r="D449">
        <v>1.3</v>
      </c>
      <c r="E449" t="s">
        <v>4845</v>
      </c>
      <c r="F449">
        <v>8.89</v>
      </c>
      <c r="I449" t="s">
        <v>12269</v>
      </c>
      <c r="K449" t="s">
        <v>6860</v>
      </c>
      <c r="L449" t="s">
        <v>6861</v>
      </c>
      <c r="M449" t="s">
        <v>14998</v>
      </c>
      <c r="N449">
        <v>9</v>
      </c>
      <c r="O449" t="s">
        <v>15324</v>
      </c>
      <c r="P449" t="s">
        <v>16045</v>
      </c>
      <c r="Q449">
        <v>5</v>
      </c>
      <c r="R449">
        <v>2</v>
      </c>
      <c r="S449">
        <v>3.7</v>
      </c>
      <c r="T449">
        <v>3.81</v>
      </c>
      <c r="U449">
        <v>398.51</v>
      </c>
      <c r="V449">
        <v>83.86</v>
      </c>
      <c r="W449">
        <v>3.58</v>
      </c>
      <c r="Y449">
        <v>6.99</v>
      </c>
      <c r="Z449">
        <v>2</v>
      </c>
      <c r="AA449" t="s">
        <v>4250</v>
      </c>
      <c r="AB449">
        <v>0</v>
      </c>
      <c r="AC449">
        <v>1</v>
      </c>
      <c r="AD449">
        <v>3.969928571428571</v>
      </c>
      <c r="AF449" t="s">
        <v>7949</v>
      </c>
      <c r="AI449">
        <v>0</v>
      </c>
      <c r="AJ449">
        <v>0</v>
      </c>
      <c r="AM449" t="s">
        <v>20019</v>
      </c>
    </row>
    <row r="450" spans="1:39" x14ac:dyDescent="0.25">
      <c r="A450" t="s">
        <v>8393</v>
      </c>
      <c r="B450" t="s">
        <v>4841</v>
      </c>
      <c r="C450" t="s">
        <v>4842</v>
      </c>
      <c r="D450">
        <v>1.3</v>
      </c>
      <c r="E450" t="s">
        <v>4845</v>
      </c>
      <c r="F450">
        <v>8.89</v>
      </c>
      <c r="K450" t="s">
        <v>6860</v>
      </c>
      <c r="L450" t="s">
        <v>6861</v>
      </c>
      <c r="M450" t="s">
        <v>15001</v>
      </c>
      <c r="N450">
        <v>9</v>
      </c>
      <c r="O450" t="s">
        <v>15331</v>
      </c>
      <c r="P450" t="s">
        <v>16046</v>
      </c>
      <c r="Q450">
        <v>7</v>
      </c>
      <c r="R450">
        <v>4</v>
      </c>
      <c r="S450">
        <v>0.64</v>
      </c>
      <c r="T450">
        <v>2.46</v>
      </c>
      <c r="U450">
        <v>705.85</v>
      </c>
      <c r="V450">
        <v>132.88999999999999</v>
      </c>
      <c r="W450">
        <v>3.85</v>
      </c>
      <c r="X450">
        <v>13.86</v>
      </c>
      <c r="Y450">
        <v>9.23</v>
      </c>
      <c r="Z450">
        <v>3</v>
      </c>
      <c r="AA450" t="s">
        <v>4250</v>
      </c>
      <c r="AB450">
        <v>1</v>
      </c>
      <c r="AC450">
        <v>16</v>
      </c>
      <c r="AD450">
        <v>2.3849999999999998</v>
      </c>
      <c r="AF450" t="s">
        <v>7952</v>
      </c>
      <c r="AI450">
        <v>0</v>
      </c>
      <c r="AJ450">
        <v>0</v>
      </c>
      <c r="AK450" t="s">
        <v>19858</v>
      </c>
      <c r="AL450" t="s">
        <v>19858</v>
      </c>
      <c r="AM450" t="s">
        <v>20019</v>
      </c>
    </row>
    <row r="451" spans="1:39" x14ac:dyDescent="0.25">
      <c r="A451" t="s">
        <v>8394</v>
      </c>
      <c r="B451" t="s">
        <v>4841</v>
      </c>
      <c r="C451" t="s">
        <v>4842</v>
      </c>
      <c r="D451">
        <v>1.3</v>
      </c>
      <c r="E451" t="s">
        <v>4845</v>
      </c>
      <c r="F451">
        <v>8.89</v>
      </c>
      <c r="I451" t="s">
        <v>12270</v>
      </c>
      <c r="K451" t="s">
        <v>6860</v>
      </c>
      <c r="L451" t="s">
        <v>6861</v>
      </c>
      <c r="M451" t="s">
        <v>14975</v>
      </c>
      <c r="N451">
        <v>9</v>
      </c>
      <c r="O451" t="s">
        <v>15296</v>
      </c>
      <c r="P451" t="s">
        <v>16047</v>
      </c>
      <c r="Q451">
        <v>5</v>
      </c>
      <c r="R451">
        <v>1</v>
      </c>
      <c r="S451">
        <v>5.2</v>
      </c>
      <c r="T451">
        <v>5.2</v>
      </c>
      <c r="U451">
        <v>468.94</v>
      </c>
      <c r="V451">
        <v>83.76</v>
      </c>
      <c r="W451">
        <v>5.59</v>
      </c>
      <c r="Y451">
        <v>1.38</v>
      </c>
      <c r="Z451">
        <v>2</v>
      </c>
      <c r="AA451" t="s">
        <v>4250</v>
      </c>
      <c r="AB451">
        <v>1</v>
      </c>
      <c r="AC451">
        <v>3</v>
      </c>
      <c r="AD451">
        <v>3.055190476190476</v>
      </c>
      <c r="AF451" t="s">
        <v>7949</v>
      </c>
      <c r="AI451">
        <v>0</v>
      </c>
      <c r="AJ451">
        <v>0</v>
      </c>
      <c r="AM451" t="s">
        <v>20019</v>
      </c>
    </row>
    <row r="452" spans="1:39" x14ac:dyDescent="0.25">
      <c r="A452" t="s">
        <v>8395</v>
      </c>
      <c r="B452" t="s">
        <v>4841</v>
      </c>
      <c r="C452" t="s">
        <v>4842</v>
      </c>
      <c r="D452">
        <v>1.4</v>
      </c>
      <c r="E452" t="s">
        <v>4845</v>
      </c>
      <c r="F452">
        <v>8.85</v>
      </c>
      <c r="K452" t="s">
        <v>6860</v>
      </c>
      <c r="L452" t="s">
        <v>6861</v>
      </c>
      <c r="M452" t="s">
        <v>14963</v>
      </c>
      <c r="N452">
        <v>9</v>
      </c>
      <c r="O452" t="s">
        <v>15284</v>
      </c>
      <c r="P452" t="s">
        <v>16048</v>
      </c>
      <c r="Q452">
        <v>6</v>
      </c>
      <c r="R452">
        <v>1</v>
      </c>
      <c r="S452">
        <v>3.97</v>
      </c>
      <c r="T452">
        <v>3.97</v>
      </c>
      <c r="U452">
        <v>424.44</v>
      </c>
      <c r="V452">
        <v>82.62</v>
      </c>
      <c r="W452">
        <v>4.6399999999999997</v>
      </c>
      <c r="Y452">
        <v>3.48</v>
      </c>
      <c r="Z452">
        <v>4</v>
      </c>
      <c r="AA452" t="s">
        <v>4250</v>
      </c>
      <c r="AB452">
        <v>0</v>
      </c>
      <c r="AC452">
        <v>2</v>
      </c>
      <c r="AD452">
        <v>3.9030476190476189</v>
      </c>
      <c r="AF452" t="s">
        <v>7949</v>
      </c>
      <c r="AI452">
        <v>0</v>
      </c>
      <c r="AJ452">
        <v>0</v>
      </c>
      <c r="AK452" t="s">
        <v>19847</v>
      </c>
      <c r="AL452" t="s">
        <v>19847</v>
      </c>
      <c r="AM452" t="s">
        <v>20019</v>
      </c>
    </row>
    <row r="453" spans="1:39" x14ac:dyDescent="0.25">
      <c r="A453" t="s">
        <v>8396</v>
      </c>
      <c r="B453" t="s">
        <v>4841</v>
      </c>
      <c r="C453" t="s">
        <v>4842</v>
      </c>
      <c r="D453">
        <v>1.4</v>
      </c>
      <c r="E453" t="s">
        <v>4845</v>
      </c>
      <c r="F453">
        <v>8.85</v>
      </c>
      <c r="I453" t="s">
        <v>12271</v>
      </c>
      <c r="K453" t="s">
        <v>6860</v>
      </c>
      <c r="L453" t="s">
        <v>6861</v>
      </c>
      <c r="M453" t="s">
        <v>14968</v>
      </c>
      <c r="N453">
        <v>8</v>
      </c>
      <c r="O453" t="s">
        <v>15289</v>
      </c>
      <c r="P453" t="s">
        <v>16049</v>
      </c>
      <c r="Q453">
        <v>9</v>
      </c>
      <c r="R453">
        <v>2</v>
      </c>
      <c r="S453">
        <v>1.62</v>
      </c>
      <c r="T453">
        <v>1.62</v>
      </c>
      <c r="U453">
        <v>530.49</v>
      </c>
      <c r="V453">
        <v>133.84</v>
      </c>
      <c r="W453">
        <v>4.16</v>
      </c>
      <c r="X453">
        <v>10.15</v>
      </c>
      <c r="Y453">
        <v>2.76</v>
      </c>
      <c r="Z453">
        <v>4</v>
      </c>
      <c r="AA453" t="s">
        <v>4250</v>
      </c>
      <c r="AB453">
        <v>1</v>
      </c>
      <c r="AC453">
        <v>4</v>
      </c>
      <c r="AD453">
        <v>3.5</v>
      </c>
      <c r="AF453" t="s">
        <v>7949</v>
      </c>
      <c r="AI453">
        <v>0</v>
      </c>
      <c r="AJ453">
        <v>0</v>
      </c>
      <c r="AM453" t="s">
        <v>20019</v>
      </c>
    </row>
    <row r="454" spans="1:39" x14ac:dyDescent="0.25">
      <c r="A454" t="s">
        <v>8397</v>
      </c>
      <c r="B454" t="s">
        <v>4841</v>
      </c>
      <c r="C454" t="s">
        <v>4842</v>
      </c>
      <c r="D454">
        <v>1.4</v>
      </c>
      <c r="E454" t="s">
        <v>4845</v>
      </c>
      <c r="F454">
        <v>8.85</v>
      </c>
      <c r="I454" t="s">
        <v>12272</v>
      </c>
      <c r="K454" t="s">
        <v>6860</v>
      </c>
      <c r="L454" t="s">
        <v>6861</v>
      </c>
      <c r="M454" t="s">
        <v>14968</v>
      </c>
      <c r="N454">
        <v>8</v>
      </c>
      <c r="O454" t="s">
        <v>15289</v>
      </c>
      <c r="P454" t="s">
        <v>16050</v>
      </c>
      <c r="Q454">
        <v>8</v>
      </c>
      <c r="R454">
        <v>2</v>
      </c>
      <c r="S454">
        <v>2.81</v>
      </c>
      <c r="T454">
        <v>2.81</v>
      </c>
      <c r="U454">
        <v>596.48</v>
      </c>
      <c r="V454">
        <v>111.72</v>
      </c>
      <c r="W454">
        <v>5.54</v>
      </c>
      <c r="X454">
        <v>10.050000000000001</v>
      </c>
      <c r="Y454">
        <v>2.8</v>
      </c>
      <c r="Z454">
        <v>3</v>
      </c>
      <c r="AA454" t="s">
        <v>4250</v>
      </c>
      <c r="AB454">
        <v>2</v>
      </c>
      <c r="AC454">
        <v>3</v>
      </c>
      <c r="AD454">
        <v>3.371</v>
      </c>
      <c r="AF454" t="s">
        <v>7949</v>
      </c>
      <c r="AI454">
        <v>0</v>
      </c>
      <c r="AJ454">
        <v>0</v>
      </c>
      <c r="AM454" t="s">
        <v>20019</v>
      </c>
    </row>
    <row r="455" spans="1:39" x14ac:dyDescent="0.25">
      <c r="A455" t="s">
        <v>8398</v>
      </c>
      <c r="B455" t="s">
        <v>4841</v>
      </c>
      <c r="C455" t="s">
        <v>4842</v>
      </c>
      <c r="D455">
        <v>1.4</v>
      </c>
      <c r="E455" t="s">
        <v>4845</v>
      </c>
      <c r="F455">
        <v>8.85</v>
      </c>
      <c r="I455" t="s">
        <v>12273</v>
      </c>
      <c r="K455" t="s">
        <v>6860</v>
      </c>
      <c r="L455" t="s">
        <v>6861</v>
      </c>
      <c r="M455" t="s">
        <v>14979</v>
      </c>
      <c r="N455">
        <v>8</v>
      </c>
      <c r="O455" t="s">
        <v>15302</v>
      </c>
      <c r="P455" t="s">
        <v>16051</v>
      </c>
      <c r="Q455">
        <v>7</v>
      </c>
      <c r="R455">
        <v>2</v>
      </c>
      <c r="S455">
        <v>2.35</v>
      </c>
      <c r="T455">
        <v>2.44</v>
      </c>
      <c r="U455">
        <v>487.36</v>
      </c>
      <c r="V455">
        <v>111.72</v>
      </c>
      <c r="W455">
        <v>2.85</v>
      </c>
      <c r="X455">
        <v>8.01</v>
      </c>
      <c r="Y455">
        <v>3.13</v>
      </c>
      <c r="Z455">
        <v>2</v>
      </c>
      <c r="AA455" t="s">
        <v>4250</v>
      </c>
      <c r="AB455">
        <v>0</v>
      </c>
      <c r="AC455">
        <v>6</v>
      </c>
      <c r="AD455">
        <v>3.6912857142857152</v>
      </c>
      <c r="AF455" t="s">
        <v>7949</v>
      </c>
      <c r="AI455">
        <v>0</v>
      </c>
      <c r="AJ455">
        <v>0</v>
      </c>
      <c r="AM455" t="s">
        <v>20019</v>
      </c>
    </row>
    <row r="456" spans="1:39" x14ac:dyDescent="0.25">
      <c r="A456" t="s">
        <v>8399</v>
      </c>
      <c r="B456" t="s">
        <v>4841</v>
      </c>
      <c r="C456" t="s">
        <v>4842</v>
      </c>
      <c r="D456">
        <v>1.4</v>
      </c>
      <c r="E456" t="s">
        <v>4845</v>
      </c>
      <c r="F456">
        <v>8.85</v>
      </c>
      <c r="I456" t="s">
        <v>12274</v>
      </c>
      <c r="K456" t="s">
        <v>6860</v>
      </c>
      <c r="L456" t="s">
        <v>6861</v>
      </c>
      <c r="M456" t="s">
        <v>14968</v>
      </c>
      <c r="N456">
        <v>8</v>
      </c>
      <c r="O456" t="s">
        <v>15289</v>
      </c>
      <c r="P456" t="s">
        <v>16052</v>
      </c>
      <c r="Q456">
        <v>8</v>
      </c>
      <c r="R456">
        <v>2</v>
      </c>
      <c r="S456">
        <v>1.69</v>
      </c>
      <c r="T456">
        <v>1.69</v>
      </c>
      <c r="U456">
        <v>521.94000000000005</v>
      </c>
      <c r="V456">
        <v>120.95</v>
      </c>
      <c r="W456">
        <v>4.41</v>
      </c>
      <c r="X456">
        <v>10.039999999999999</v>
      </c>
      <c r="Y456">
        <v>3.04</v>
      </c>
      <c r="Z456">
        <v>3</v>
      </c>
      <c r="AA456" t="s">
        <v>4250</v>
      </c>
      <c r="AB456">
        <v>1</v>
      </c>
      <c r="AC456">
        <v>3</v>
      </c>
      <c r="AD456">
        <v>3.5</v>
      </c>
      <c r="AF456" t="s">
        <v>7949</v>
      </c>
      <c r="AI456">
        <v>0</v>
      </c>
      <c r="AJ456">
        <v>0</v>
      </c>
      <c r="AM456" t="s">
        <v>20019</v>
      </c>
    </row>
    <row r="457" spans="1:39" x14ac:dyDescent="0.25">
      <c r="A457" t="s">
        <v>8400</v>
      </c>
      <c r="B457" t="s">
        <v>4841</v>
      </c>
      <c r="C457" t="s">
        <v>4842</v>
      </c>
      <c r="D457">
        <v>1.4</v>
      </c>
      <c r="E457" t="s">
        <v>4845</v>
      </c>
      <c r="F457">
        <v>8.85</v>
      </c>
      <c r="K457" t="s">
        <v>6860</v>
      </c>
      <c r="M457" t="s">
        <v>14983</v>
      </c>
      <c r="N457">
        <v>8</v>
      </c>
      <c r="O457" t="s">
        <v>15306</v>
      </c>
      <c r="P457" t="s">
        <v>16053</v>
      </c>
      <c r="Q457">
        <v>6</v>
      </c>
      <c r="R457">
        <v>4</v>
      </c>
      <c r="S457">
        <v>0.82</v>
      </c>
      <c r="T457">
        <v>2.83</v>
      </c>
      <c r="U457">
        <v>656.81</v>
      </c>
      <c r="V457">
        <v>120</v>
      </c>
      <c r="W457">
        <v>3.66</v>
      </c>
      <c r="X457">
        <v>13.86</v>
      </c>
      <c r="Y457">
        <v>9.43</v>
      </c>
      <c r="Z457">
        <v>2</v>
      </c>
      <c r="AA457" t="s">
        <v>4250</v>
      </c>
      <c r="AB457">
        <v>1</v>
      </c>
      <c r="AC457">
        <v>16</v>
      </c>
      <c r="AD457">
        <v>2.2850000000000001</v>
      </c>
      <c r="AF457" t="s">
        <v>7952</v>
      </c>
      <c r="AI457">
        <v>0</v>
      </c>
      <c r="AJ457">
        <v>0</v>
      </c>
      <c r="AK457" t="s">
        <v>19858</v>
      </c>
      <c r="AL457" t="s">
        <v>19858</v>
      </c>
      <c r="AM457" t="s">
        <v>20019</v>
      </c>
    </row>
    <row r="458" spans="1:39" x14ac:dyDescent="0.25">
      <c r="A458" t="s">
        <v>8401</v>
      </c>
      <c r="B458" t="s">
        <v>4841</v>
      </c>
      <c r="C458" t="s">
        <v>4842</v>
      </c>
      <c r="D458">
        <v>1.4</v>
      </c>
      <c r="E458" t="s">
        <v>4845</v>
      </c>
      <c r="F458">
        <v>8.85</v>
      </c>
      <c r="K458" t="s">
        <v>6860</v>
      </c>
      <c r="L458" t="s">
        <v>6861</v>
      </c>
      <c r="M458" t="s">
        <v>15001</v>
      </c>
      <c r="N458">
        <v>9</v>
      </c>
      <c r="O458" t="s">
        <v>15331</v>
      </c>
      <c r="P458" t="s">
        <v>16054</v>
      </c>
      <c r="Q458">
        <v>6</v>
      </c>
      <c r="R458">
        <v>4</v>
      </c>
      <c r="S458">
        <v>1.98</v>
      </c>
      <c r="T458">
        <v>3.62</v>
      </c>
      <c r="U458">
        <v>690.83</v>
      </c>
      <c r="V458">
        <v>120</v>
      </c>
      <c r="W458">
        <v>4.32</v>
      </c>
      <c r="X458">
        <v>13.86</v>
      </c>
      <c r="Y458">
        <v>9.0299999999999994</v>
      </c>
      <c r="Z458">
        <v>3</v>
      </c>
      <c r="AA458" t="s">
        <v>4250</v>
      </c>
      <c r="AB458">
        <v>1</v>
      </c>
      <c r="AC458">
        <v>15</v>
      </c>
      <c r="AD458">
        <v>2.1749999999999998</v>
      </c>
      <c r="AF458" t="s">
        <v>7952</v>
      </c>
      <c r="AI458">
        <v>0</v>
      </c>
      <c r="AJ458">
        <v>0</v>
      </c>
      <c r="AK458" t="s">
        <v>19858</v>
      </c>
      <c r="AL458" t="s">
        <v>19858</v>
      </c>
      <c r="AM458" t="s">
        <v>20019</v>
      </c>
    </row>
    <row r="459" spans="1:39" x14ac:dyDescent="0.25">
      <c r="A459" t="s">
        <v>8402</v>
      </c>
      <c r="B459" t="s">
        <v>4841</v>
      </c>
      <c r="C459" t="s">
        <v>4842</v>
      </c>
      <c r="D459">
        <v>1.4</v>
      </c>
      <c r="E459" t="s">
        <v>4845</v>
      </c>
      <c r="F459">
        <v>8.85</v>
      </c>
      <c r="K459" t="s">
        <v>6860</v>
      </c>
      <c r="M459" t="s">
        <v>14983</v>
      </c>
      <c r="N459">
        <v>8</v>
      </c>
      <c r="O459" t="s">
        <v>15306</v>
      </c>
      <c r="P459" t="s">
        <v>16055</v>
      </c>
      <c r="Q459">
        <v>7</v>
      </c>
      <c r="R459">
        <v>4</v>
      </c>
      <c r="S459">
        <v>0.8</v>
      </c>
      <c r="T459">
        <v>2.66</v>
      </c>
      <c r="U459">
        <v>705.85</v>
      </c>
      <c r="V459">
        <v>132.88999999999999</v>
      </c>
      <c r="W459">
        <v>3.85</v>
      </c>
      <c r="X459">
        <v>13.86</v>
      </c>
      <c r="Y459">
        <v>9.2799999999999994</v>
      </c>
      <c r="Z459">
        <v>3</v>
      </c>
      <c r="AA459" t="s">
        <v>4250</v>
      </c>
      <c r="AB459">
        <v>1</v>
      </c>
      <c r="AC459">
        <v>16</v>
      </c>
      <c r="AD459">
        <v>2.36</v>
      </c>
      <c r="AF459" t="s">
        <v>7952</v>
      </c>
      <c r="AI459">
        <v>0</v>
      </c>
      <c r="AJ459">
        <v>0</v>
      </c>
      <c r="AK459" t="s">
        <v>19858</v>
      </c>
      <c r="AL459" t="s">
        <v>19858</v>
      </c>
      <c r="AM459" t="s">
        <v>20019</v>
      </c>
    </row>
    <row r="460" spans="1:39" x14ac:dyDescent="0.25">
      <c r="A460" t="s">
        <v>8403</v>
      </c>
      <c r="B460" t="s">
        <v>4841</v>
      </c>
      <c r="C460" t="s">
        <v>4842</v>
      </c>
      <c r="D460">
        <v>1.4</v>
      </c>
      <c r="E460" t="s">
        <v>4845</v>
      </c>
      <c r="F460">
        <v>8.85</v>
      </c>
      <c r="K460" t="s">
        <v>6860</v>
      </c>
      <c r="M460" t="s">
        <v>14981</v>
      </c>
      <c r="N460">
        <v>8</v>
      </c>
      <c r="O460" t="s">
        <v>15304</v>
      </c>
      <c r="P460" t="s">
        <v>16056</v>
      </c>
      <c r="Q460">
        <v>4</v>
      </c>
      <c r="R460">
        <v>1</v>
      </c>
      <c r="S460">
        <v>5.71</v>
      </c>
      <c r="T460">
        <v>5.72</v>
      </c>
      <c r="U460">
        <v>411.55</v>
      </c>
      <c r="V460">
        <v>59.97</v>
      </c>
      <c r="W460">
        <v>4.84</v>
      </c>
      <c r="Y460">
        <v>5.53</v>
      </c>
      <c r="Z460">
        <v>2</v>
      </c>
      <c r="AA460" t="s">
        <v>4250</v>
      </c>
      <c r="AB460">
        <v>0</v>
      </c>
      <c r="AC460">
        <v>2</v>
      </c>
      <c r="AD460">
        <v>3.465119047619047</v>
      </c>
      <c r="AF460" t="s">
        <v>7949</v>
      </c>
      <c r="AI460">
        <v>0</v>
      </c>
      <c r="AJ460">
        <v>0</v>
      </c>
      <c r="AK460" t="s">
        <v>19846</v>
      </c>
      <c r="AL460" t="s">
        <v>19846</v>
      </c>
      <c r="AM460" t="s">
        <v>20019</v>
      </c>
    </row>
    <row r="461" spans="1:39" x14ac:dyDescent="0.25">
      <c r="A461" t="s">
        <v>8403</v>
      </c>
      <c r="B461" t="s">
        <v>4841</v>
      </c>
      <c r="C461" t="s">
        <v>4842</v>
      </c>
      <c r="D461">
        <v>1.4</v>
      </c>
      <c r="E461" t="s">
        <v>4845</v>
      </c>
      <c r="F461">
        <v>8.85</v>
      </c>
      <c r="I461" t="s">
        <v>12275</v>
      </c>
      <c r="K461" t="s">
        <v>6860</v>
      </c>
      <c r="L461" t="s">
        <v>6861</v>
      </c>
      <c r="M461" t="s">
        <v>14975</v>
      </c>
      <c r="N461">
        <v>9</v>
      </c>
      <c r="O461" t="s">
        <v>15296</v>
      </c>
      <c r="P461" t="s">
        <v>16056</v>
      </c>
      <c r="Q461">
        <v>4</v>
      </c>
      <c r="R461">
        <v>1</v>
      </c>
      <c r="S461">
        <v>5.71</v>
      </c>
      <c r="T461">
        <v>5.72</v>
      </c>
      <c r="U461">
        <v>411.55</v>
      </c>
      <c r="V461">
        <v>59.97</v>
      </c>
      <c r="W461">
        <v>4.84</v>
      </c>
      <c r="Y461">
        <v>5.53</v>
      </c>
      <c r="Z461">
        <v>2</v>
      </c>
      <c r="AA461" t="s">
        <v>4250</v>
      </c>
      <c r="AB461">
        <v>0</v>
      </c>
      <c r="AC461">
        <v>2</v>
      </c>
      <c r="AD461">
        <v>3.465119047619047</v>
      </c>
      <c r="AF461" t="s">
        <v>7949</v>
      </c>
      <c r="AI461">
        <v>0</v>
      </c>
      <c r="AJ461">
        <v>0</v>
      </c>
      <c r="AM461" t="s">
        <v>20019</v>
      </c>
    </row>
    <row r="462" spans="1:39" x14ac:dyDescent="0.25">
      <c r="A462" t="s">
        <v>8404</v>
      </c>
      <c r="B462" t="s">
        <v>4841</v>
      </c>
      <c r="C462" t="s">
        <v>4842</v>
      </c>
      <c r="D462">
        <v>1.4</v>
      </c>
      <c r="E462" t="s">
        <v>4845</v>
      </c>
      <c r="F462">
        <v>8.85</v>
      </c>
      <c r="K462" t="s">
        <v>6860</v>
      </c>
      <c r="M462" t="s">
        <v>14981</v>
      </c>
      <c r="N462">
        <v>8</v>
      </c>
      <c r="O462" t="s">
        <v>15304</v>
      </c>
      <c r="P462" t="s">
        <v>16057</v>
      </c>
      <c r="Q462">
        <v>6</v>
      </c>
      <c r="R462">
        <v>1</v>
      </c>
      <c r="S462">
        <v>4.7699999999999996</v>
      </c>
      <c r="T462">
        <v>4.9000000000000004</v>
      </c>
      <c r="U462">
        <v>414.51</v>
      </c>
      <c r="V462">
        <v>82.09</v>
      </c>
      <c r="W462">
        <v>3.82</v>
      </c>
      <c r="Y462">
        <v>6.75</v>
      </c>
      <c r="Z462">
        <v>2</v>
      </c>
      <c r="AA462" t="s">
        <v>4250</v>
      </c>
      <c r="AB462">
        <v>0</v>
      </c>
      <c r="AC462">
        <v>2</v>
      </c>
      <c r="AD462">
        <v>3.4939761904761899</v>
      </c>
      <c r="AF462" t="s">
        <v>7949</v>
      </c>
      <c r="AI462">
        <v>0</v>
      </c>
      <c r="AJ462">
        <v>0</v>
      </c>
      <c r="AK462" t="s">
        <v>19846</v>
      </c>
      <c r="AL462" t="s">
        <v>19846</v>
      </c>
      <c r="AM462" t="s">
        <v>20019</v>
      </c>
    </row>
    <row r="463" spans="1:39" x14ac:dyDescent="0.25">
      <c r="A463" t="s">
        <v>8404</v>
      </c>
      <c r="B463" t="s">
        <v>4841</v>
      </c>
      <c r="C463" t="s">
        <v>4842</v>
      </c>
      <c r="D463">
        <v>1.4</v>
      </c>
      <c r="E463" t="s">
        <v>4845</v>
      </c>
      <c r="F463">
        <v>8.85</v>
      </c>
      <c r="I463" t="s">
        <v>12276</v>
      </c>
      <c r="K463" t="s">
        <v>6860</v>
      </c>
      <c r="L463" t="s">
        <v>6861</v>
      </c>
      <c r="M463" t="s">
        <v>14975</v>
      </c>
      <c r="N463">
        <v>9</v>
      </c>
      <c r="O463" t="s">
        <v>15296</v>
      </c>
      <c r="P463" t="s">
        <v>16057</v>
      </c>
      <c r="Q463">
        <v>6</v>
      </c>
      <c r="R463">
        <v>1</v>
      </c>
      <c r="S463">
        <v>4.7699999999999996</v>
      </c>
      <c r="T463">
        <v>4.9000000000000004</v>
      </c>
      <c r="U463">
        <v>414.51</v>
      </c>
      <c r="V463">
        <v>82.09</v>
      </c>
      <c r="W463">
        <v>3.82</v>
      </c>
      <c r="Y463">
        <v>6.75</v>
      </c>
      <c r="Z463">
        <v>2</v>
      </c>
      <c r="AA463" t="s">
        <v>4250</v>
      </c>
      <c r="AB463">
        <v>0</v>
      </c>
      <c r="AC463">
        <v>2</v>
      </c>
      <c r="AD463">
        <v>3.4939761904761899</v>
      </c>
      <c r="AF463" t="s">
        <v>7949</v>
      </c>
      <c r="AI463">
        <v>0</v>
      </c>
      <c r="AJ463">
        <v>0</v>
      </c>
      <c r="AM463" t="s">
        <v>20019</v>
      </c>
    </row>
    <row r="464" spans="1:39" x14ac:dyDescent="0.25">
      <c r="A464" t="s">
        <v>8405</v>
      </c>
      <c r="B464" t="s">
        <v>4841</v>
      </c>
      <c r="C464" t="s">
        <v>4842</v>
      </c>
      <c r="D464">
        <v>1.4</v>
      </c>
      <c r="E464" t="s">
        <v>4845</v>
      </c>
      <c r="F464">
        <v>8.85</v>
      </c>
      <c r="I464" t="s">
        <v>12277</v>
      </c>
      <c r="K464" t="s">
        <v>6860</v>
      </c>
      <c r="L464" t="s">
        <v>6861</v>
      </c>
      <c r="M464" t="s">
        <v>14960</v>
      </c>
      <c r="N464">
        <v>9</v>
      </c>
      <c r="O464" t="s">
        <v>15281</v>
      </c>
      <c r="P464" t="s">
        <v>16058</v>
      </c>
      <c r="Q464">
        <v>7</v>
      </c>
      <c r="R464">
        <v>1</v>
      </c>
      <c r="S464">
        <v>0.66</v>
      </c>
      <c r="T464">
        <v>0.66</v>
      </c>
      <c r="U464">
        <v>489.48</v>
      </c>
      <c r="V464">
        <v>102.93</v>
      </c>
      <c r="W464">
        <v>3.75</v>
      </c>
      <c r="Y464">
        <v>2.0099999999999998</v>
      </c>
      <c r="Z464">
        <v>3</v>
      </c>
      <c r="AA464" t="s">
        <v>4250</v>
      </c>
      <c r="AB464">
        <v>0</v>
      </c>
      <c r="AC464">
        <v>2</v>
      </c>
      <c r="AD464">
        <v>4.4774761904761906</v>
      </c>
      <c r="AF464" t="s">
        <v>7949</v>
      </c>
      <c r="AI464">
        <v>0</v>
      </c>
      <c r="AJ464">
        <v>0</v>
      </c>
      <c r="AM464" t="s">
        <v>20019</v>
      </c>
    </row>
    <row r="465" spans="1:39" x14ac:dyDescent="0.25">
      <c r="A465" t="s">
        <v>8406</v>
      </c>
      <c r="B465" t="s">
        <v>4841</v>
      </c>
      <c r="C465" t="s">
        <v>4842</v>
      </c>
      <c r="D465">
        <v>1.4</v>
      </c>
      <c r="E465" t="s">
        <v>4845</v>
      </c>
      <c r="F465">
        <v>8.85</v>
      </c>
      <c r="I465" t="s">
        <v>12278</v>
      </c>
      <c r="K465" t="s">
        <v>6860</v>
      </c>
      <c r="L465" t="s">
        <v>6861</v>
      </c>
      <c r="M465" t="s">
        <v>14960</v>
      </c>
      <c r="N465">
        <v>9</v>
      </c>
      <c r="O465" t="s">
        <v>15281</v>
      </c>
      <c r="P465" t="s">
        <v>16059</v>
      </c>
      <c r="Q465">
        <v>7</v>
      </c>
      <c r="R465">
        <v>1</v>
      </c>
      <c r="S465">
        <v>1.46</v>
      </c>
      <c r="T465">
        <v>1.46</v>
      </c>
      <c r="U465">
        <v>502.46</v>
      </c>
      <c r="V465">
        <v>106.59</v>
      </c>
      <c r="W465">
        <v>4.1500000000000004</v>
      </c>
      <c r="Y465">
        <v>1.49</v>
      </c>
      <c r="Z465">
        <v>4</v>
      </c>
      <c r="AA465" t="s">
        <v>4250</v>
      </c>
      <c r="AB465">
        <v>1</v>
      </c>
      <c r="AC465">
        <v>2</v>
      </c>
      <c r="AD465">
        <v>4.2803333333333331</v>
      </c>
      <c r="AF465" t="s">
        <v>7949</v>
      </c>
      <c r="AI465">
        <v>0</v>
      </c>
      <c r="AJ465">
        <v>0</v>
      </c>
      <c r="AM465" t="s">
        <v>20019</v>
      </c>
    </row>
    <row r="466" spans="1:39" x14ac:dyDescent="0.25">
      <c r="A466" t="s">
        <v>8389</v>
      </c>
      <c r="B466" t="s">
        <v>4841</v>
      </c>
      <c r="C466" t="s">
        <v>4842</v>
      </c>
      <c r="D466">
        <v>1.4</v>
      </c>
      <c r="E466" t="s">
        <v>4845</v>
      </c>
      <c r="F466">
        <v>8.85</v>
      </c>
      <c r="I466" t="s">
        <v>12279</v>
      </c>
      <c r="K466" t="s">
        <v>6860</v>
      </c>
      <c r="M466" t="s">
        <v>14977</v>
      </c>
      <c r="N466">
        <v>8</v>
      </c>
      <c r="O466" t="s">
        <v>15298</v>
      </c>
      <c r="P466" t="s">
        <v>16042</v>
      </c>
      <c r="Q466">
        <v>6</v>
      </c>
      <c r="R466">
        <v>1</v>
      </c>
      <c r="S466">
        <v>1.6</v>
      </c>
      <c r="T466">
        <v>1.6</v>
      </c>
      <c r="U466">
        <v>437.5</v>
      </c>
      <c r="V466">
        <v>108.51</v>
      </c>
      <c r="W466">
        <v>3.24</v>
      </c>
      <c r="Y466">
        <v>0.6</v>
      </c>
      <c r="Z466">
        <v>3</v>
      </c>
      <c r="AA466" t="s">
        <v>4250</v>
      </c>
      <c r="AB466">
        <v>0</v>
      </c>
      <c r="AC466">
        <v>1</v>
      </c>
      <c r="AD466">
        <v>4.6627619047619042</v>
      </c>
      <c r="AF466" t="s">
        <v>7949</v>
      </c>
      <c r="AI466">
        <v>0</v>
      </c>
      <c r="AJ466">
        <v>0</v>
      </c>
      <c r="AM466" t="s">
        <v>20019</v>
      </c>
    </row>
    <row r="467" spans="1:39" x14ac:dyDescent="0.25">
      <c r="A467" t="s">
        <v>8407</v>
      </c>
      <c r="B467" t="s">
        <v>4841</v>
      </c>
      <c r="C467" t="s">
        <v>4842</v>
      </c>
      <c r="D467">
        <v>1.4</v>
      </c>
      <c r="E467" t="s">
        <v>4845</v>
      </c>
      <c r="F467">
        <v>8.85</v>
      </c>
      <c r="I467" t="s">
        <v>12280</v>
      </c>
      <c r="K467" t="s">
        <v>6860</v>
      </c>
      <c r="M467" t="s">
        <v>14977</v>
      </c>
      <c r="N467">
        <v>8</v>
      </c>
      <c r="O467" t="s">
        <v>15298</v>
      </c>
      <c r="P467" t="s">
        <v>16060</v>
      </c>
      <c r="Q467">
        <v>4</v>
      </c>
      <c r="R467">
        <v>1</v>
      </c>
      <c r="S467">
        <v>2.58</v>
      </c>
      <c r="T467">
        <v>2.64</v>
      </c>
      <c r="U467">
        <v>422.53</v>
      </c>
      <c r="V467">
        <v>71.58</v>
      </c>
      <c r="W467">
        <v>3.85</v>
      </c>
      <c r="Y467">
        <v>6.48</v>
      </c>
      <c r="Z467">
        <v>3</v>
      </c>
      <c r="AA467" t="s">
        <v>4250</v>
      </c>
      <c r="AB467">
        <v>0</v>
      </c>
      <c r="AC467">
        <v>1</v>
      </c>
      <c r="AD467">
        <v>5.0966904761904761</v>
      </c>
      <c r="AF467" t="s">
        <v>7949</v>
      </c>
      <c r="AI467">
        <v>0</v>
      </c>
      <c r="AJ467">
        <v>0</v>
      </c>
      <c r="AM467" t="s">
        <v>20019</v>
      </c>
    </row>
    <row r="468" spans="1:39" x14ac:dyDescent="0.25">
      <c r="A468" t="s">
        <v>8408</v>
      </c>
      <c r="B468" t="s">
        <v>4841</v>
      </c>
      <c r="C468" t="s">
        <v>4842</v>
      </c>
      <c r="D468">
        <v>1.5</v>
      </c>
      <c r="E468" t="s">
        <v>4845</v>
      </c>
      <c r="F468">
        <v>8.82</v>
      </c>
      <c r="I468" t="s">
        <v>12281</v>
      </c>
      <c r="K468" t="s">
        <v>6860</v>
      </c>
      <c r="L468" t="s">
        <v>6861</v>
      </c>
      <c r="M468" t="s">
        <v>14968</v>
      </c>
      <c r="N468">
        <v>8</v>
      </c>
      <c r="O468" t="s">
        <v>15289</v>
      </c>
      <c r="P468" t="s">
        <v>16061</v>
      </c>
      <c r="Q468">
        <v>9</v>
      </c>
      <c r="R468">
        <v>2</v>
      </c>
      <c r="S468">
        <v>1.98</v>
      </c>
      <c r="T468">
        <v>1.98</v>
      </c>
      <c r="U468">
        <v>533.59</v>
      </c>
      <c r="V468">
        <v>120.95</v>
      </c>
      <c r="W468">
        <v>4.4800000000000004</v>
      </c>
      <c r="X468">
        <v>10.23</v>
      </c>
      <c r="Y468">
        <v>2.8</v>
      </c>
      <c r="Z468">
        <v>3</v>
      </c>
      <c r="AA468" t="s">
        <v>4250</v>
      </c>
      <c r="AB468">
        <v>1</v>
      </c>
      <c r="AC468">
        <v>4</v>
      </c>
      <c r="AD468">
        <v>3.5</v>
      </c>
      <c r="AF468" t="s">
        <v>7949</v>
      </c>
      <c r="AI468">
        <v>0</v>
      </c>
      <c r="AJ468">
        <v>0</v>
      </c>
      <c r="AM468" t="s">
        <v>20019</v>
      </c>
    </row>
    <row r="469" spans="1:39" x14ac:dyDescent="0.25">
      <c r="A469" t="s">
        <v>8409</v>
      </c>
      <c r="B469" t="s">
        <v>4841</v>
      </c>
      <c r="C469" t="s">
        <v>4842</v>
      </c>
      <c r="D469">
        <v>1.5</v>
      </c>
      <c r="E469" t="s">
        <v>4845</v>
      </c>
      <c r="F469">
        <v>8.82</v>
      </c>
      <c r="I469" t="s">
        <v>12282</v>
      </c>
      <c r="K469" t="s">
        <v>6860</v>
      </c>
      <c r="L469" t="s">
        <v>6861</v>
      </c>
      <c r="M469" t="s">
        <v>14968</v>
      </c>
      <c r="N469">
        <v>8</v>
      </c>
      <c r="O469" t="s">
        <v>15289</v>
      </c>
      <c r="P469" t="s">
        <v>16062</v>
      </c>
      <c r="Q469">
        <v>8</v>
      </c>
      <c r="R469">
        <v>2</v>
      </c>
      <c r="S469">
        <v>2.77</v>
      </c>
      <c r="T469">
        <v>2.77</v>
      </c>
      <c r="U469">
        <v>534.52</v>
      </c>
      <c r="V469">
        <v>115.38</v>
      </c>
      <c r="W469">
        <v>5.01</v>
      </c>
      <c r="X469">
        <v>9.89</v>
      </c>
      <c r="Y469">
        <v>2.4700000000000002</v>
      </c>
      <c r="Z469">
        <v>4</v>
      </c>
      <c r="AA469" t="s">
        <v>4250</v>
      </c>
      <c r="AB469">
        <v>2</v>
      </c>
      <c r="AC469">
        <v>3</v>
      </c>
      <c r="AD469">
        <v>3.2690000000000001</v>
      </c>
      <c r="AF469" t="s">
        <v>7949</v>
      </c>
      <c r="AI469">
        <v>0</v>
      </c>
      <c r="AJ469">
        <v>0</v>
      </c>
      <c r="AM469" t="s">
        <v>20019</v>
      </c>
    </row>
    <row r="470" spans="1:39" x14ac:dyDescent="0.25">
      <c r="A470" t="s">
        <v>8410</v>
      </c>
      <c r="B470" t="s">
        <v>4841</v>
      </c>
      <c r="C470" t="s">
        <v>4842</v>
      </c>
      <c r="D470">
        <v>1.5</v>
      </c>
      <c r="E470" t="s">
        <v>4845</v>
      </c>
      <c r="F470">
        <v>8.82</v>
      </c>
      <c r="I470" t="s">
        <v>12283</v>
      </c>
      <c r="K470" t="s">
        <v>6860</v>
      </c>
      <c r="L470" t="s">
        <v>6861</v>
      </c>
      <c r="M470" t="s">
        <v>14968</v>
      </c>
      <c r="N470">
        <v>8</v>
      </c>
      <c r="O470" t="s">
        <v>15289</v>
      </c>
      <c r="P470" t="s">
        <v>16063</v>
      </c>
      <c r="Q470">
        <v>9</v>
      </c>
      <c r="R470">
        <v>2</v>
      </c>
      <c r="S470">
        <v>0.95</v>
      </c>
      <c r="T470">
        <v>0.95</v>
      </c>
      <c r="U470">
        <v>517.52</v>
      </c>
      <c r="V470">
        <v>130.18</v>
      </c>
      <c r="W470">
        <v>3.76</v>
      </c>
      <c r="X470">
        <v>10.23</v>
      </c>
      <c r="Y470">
        <v>3.04</v>
      </c>
      <c r="Z470">
        <v>3</v>
      </c>
      <c r="AA470" t="s">
        <v>4250</v>
      </c>
      <c r="AB470">
        <v>1</v>
      </c>
      <c r="AC470">
        <v>4</v>
      </c>
      <c r="AD470">
        <v>3.5</v>
      </c>
      <c r="AF470" t="s">
        <v>7949</v>
      </c>
      <c r="AI470">
        <v>0</v>
      </c>
      <c r="AJ470">
        <v>0</v>
      </c>
      <c r="AM470" t="s">
        <v>20019</v>
      </c>
    </row>
    <row r="471" spans="1:39" x14ac:dyDescent="0.25">
      <c r="A471" t="s">
        <v>8411</v>
      </c>
      <c r="B471" t="s">
        <v>4841</v>
      </c>
      <c r="C471" t="s">
        <v>4842</v>
      </c>
      <c r="D471">
        <v>1.5</v>
      </c>
      <c r="E471" t="s">
        <v>4845</v>
      </c>
      <c r="F471">
        <v>8.82</v>
      </c>
      <c r="K471" t="s">
        <v>6860</v>
      </c>
      <c r="L471" t="s">
        <v>6861</v>
      </c>
      <c r="M471" t="s">
        <v>14970</v>
      </c>
      <c r="N471">
        <v>9</v>
      </c>
      <c r="O471" t="s">
        <v>15291</v>
      </c>
      <c r="P471" t="s">
        <v>16064</v>
      </c>
      <c r="Q471">
        <v>7</v>
      </c>
      <c r="R471">
        <v>1</v>
      </c>
      <c r="S471">
        <v>1.72</v>
      </c>
      <c r="T471">
        <v>1.72</v>
      </c>
      <c r="U471">
        <v>430.44</v>
      </c>
      <c r="V471">
        <v>91.85</v>
      </c>
      <c r="W471">
        <v>3.78</v>
      </c>
      <c r="Y471">
        <v>4.1500000000000004</v>
      </c>
      <c r="Z471">
        <v>3</v>
      </c>
      <c r="AA471" t="s">
        <v>4250</v>
      </c>
      <c r="AB471">
        <v>0</v>
      </c>
      <c r="AC471">
        <v>2</v>
      </c>
      <c r="AD471">
        <v>5.2685238095238098</v>
      </c>
      <c r="AF471" t="s">
        <v>7949</v>
      </c>
      <c r="AI471">
        <v>0</v>
      </c>
      <c r="AJ471">
        <v>0</v>
      </c>
      <c r="AK471" t="s">
        <v>19850</v>
      </c>
      <c r="AL471" t="s">
        <v>19850</v>
      </c>
      <c r="AM471" t="s">
        <v>20019</v>
      </c>
    </row>
    <row r="472" spans="1:39" x14ac:dyDescent="0.25">
      <c r="A472" t="s">
        <v>8393</v>
      </c>
      <c r="B472" t="s">
        <v>4841</v>
      </c>
      <c r="C472" t="s">
        <v>4842</v>
      </c>
      <c r="D472">
        <v>1.5</v>
      </c>
      <c r="E472" t="s">
        <v>4845</v>
      </c>
      <c r="F472">
        <v>8.82</v>
      </c>
      <c r="K472" t="s">
        <v>6860</v>
      </c>
      <c r="M472" t="s">
        <v>14983</v>
      </c>
      <c r="N472">
        <v>8</v>
      </c>
      <c r="O472" t="s">
        <v>15306</v>
      </c>
      <c r="P472" t="s">
        <v>16046</v>
      </c>
      <c r="Q472">
        <v>7</v>
      </c>
      <c r="R472">
        <v>4</v>
      </c>
      <c r="S472">
        <v>0.64</v>
      </c>
      <c r="T472">
        <v>2.46</v>
      </c>
      <c r="U472">
        <v>705.85</v>
      </c>
      <c r="V472">
        <v>132.88999999999999</v>
      </c>
      <c r="W472">
        <v>3.85</v>
      </c>
      <c r="X472">
        <v>13.86</v>
      </c>
      <c r="Y472">
        <v>9.23</v>
      </c>
      <c r="Z472">
        <v>3</v>
      </c>
      <c r="AA472" t="s">
        <v>4250</v>
      </c>
      <c r="AB472">
        <v>1</v>
      </c>
      <c r="AC472">
        <v>16</v>
      </c>
      <c r="AD472">
        <v>2.3849999999999998</v>
      </c>
      <c r="AF472" t="s">
        <v>7952</v>
      </c>
      <c r="AI472">
        <v>0</v>
      </c>
      <c r="AJ472">
        <v>0</v>
      </c>
      <c r="AK472" t="s">
        <v>19858</v>
      </c>
      <c r="AL472" t="s">
        <v>19858</v>
      </c>
      <c r="AM472" t="s">
        <v>20019</v>
      </c>
    </row>
    <row r="473" spans="1:39" x14ac:dyDescent="0.25">
      <c r="A473" t="s">
        <v>8412</v>
      </c>
      <c r="B473" t="s">
        <v>4841</v>
      </c>
      <c r="C473" t="s">
        <v>4842</v>
      </c>
      <c r="D473">
        <v>1.5</v>
      </c>
      <c r="E473" t="s">
        <v>4845</v>
      </c>
      <c r="F473">
        <v>8.82</v>
      </c>
      <c r="I473" t="s">
        <v>12284</v>
      </c>
      <c r="K473" t="s">
        <v>6860</v>
      </c>
      <c r="L473" t="s">
        <v>6861</v>
      </c>
      <c r="M473" t="s">
        <v>14975</v>
      </c>
      <c r="N473">
        <v>9</v>
      </c>
      <c r="O473" t="s">
        <v>15296</v>
      </c>
      <c r="P473" t="s">
        <v>16065</v>
      </c>
      <c r="Q473">
        <v>5</v>
      </c>
      <c r="R473">
        <v>1</v>
      </c>
      <c r="S473">
        <v>4.8</v>
      </c>
      <c r="T473">
        <v>4.8</v>
      </c>
      <c r="U473">
        <v>448.52</v>
      </c>
      <c r="V473">
        <v>83.76</v>
      </c>
      <c r="W473">
        <v>5.28</v>
      </c>
      <c r="Y473">
        <v>2.29</v>
      </c>
      <c r="Z473">
        <v>2</v>
      </c>
      <c r="AA473" t="s">
        <v>4250</v>
      </c>
      <c r="AB473">
        <v>1</v>
      </c>
      <c r="AC473">
        <v>3</v>
      </c>
      <c r="AD473">
        <v>3.301047619047619</v>
      </c>
      <c r="AF473" t="s">
        <v>7949</v>
      </c>
      <c r="AI473">
        <v>0</v>
      </c>
      <c r="AJ473">
        <v>0</v>
      </c>
      <c r="AM473" t="s">
        <v>20019</v>
      </c>
    </row>
    <row r="474" spans="1:39" x14ac:dyDescent="0.25">
      <c r="A474" t="s">
        <v>8413</v>
      </c>
      <c r="B474" t="s">
        <v>4841</v>
      </c>
      <c r="C474" t="s">
        <v>4842</v>
      </c>
      <c r="D474">
        <v>1.5</v>
      </c>
      <c r="E474" t="s">
        <v>4845</v>
      </c>
      <c r="F474">
        <v>8.82</v>
      </c>
      <c r="I474" t="s">
        <v>12285</v>
      </c>
      <c r="K474" t="s">
        <v>6860</v>
      </c>
      <c r="L474" t="s">
        <v>6861</v>
      </c>
      <c r="M474" t="s">
        <v>14975</v>
      </c>
      <c r="N474">
        <v>9</v>
      </c>
      <c r="O474" t="s">
        <v>15296</v>
      </c>
      <c r="P474" t="s">
        <v>16066</v>
      </c>
      <c r="Q474">
        <v>5</v>
      </c>
      <c r="R474">
        <v>1</v>
      </c>
      <c r="S474">
        <v>4.9800000000000004</v>
      </c>
      <c r="T474">
        <v>4.9800000000000004</v>
      </c>
      <c r="U474">
        <v>421.52</v>
      </c>
      <c r="V474">
        <v>69.2</v>
      </c>
      <c r="W474">
        <v>4.62</v>
      </c>
      <c r="Y474">
        <v>2.56</v>
      </c>
      <c r="Z474">
        <v>2</v>
      </c>
      <c r="AA474" t="s">
        <v>4250</v>
      </c>
      <c r="AB474">
        <v>0</v>
      </c>
      <c r="AC474">
        <v>3</v>
      </c>
      <c r="AD474">
        <v>3.4039047619047622</v>
      </c>
      <c r="AF474" t="s">
        <v>7949</v>
      </c>
      <c r="AI474">
        <v>0</v>
      </c>
      <c r="AJ474">
        <v>0</v>
      </c>
      <c r="AM474" t="s">
        <v>20019</v>
      </c>
    </row>
    <row r="475" spans="1:39" x14ac:dyDescent="0.25">
      <c r="A475" t="s">
        <v>8414</v>
      </c>
      <c r="B475" t="s">
        <v>4841</v>
      </c>
      <c r="C475" t="s">
        <v>4842</v>
      </c>
      <c r="D475">
        <v>1.5</v>
      </c>
      <c r="E475" t="s">
        <v>4845</v>
      </c>
      <c r="F475">
        <v>8.82</v>
      </c>
      <c r="K475" t="s">
        <v>6860</v>
      </c>
      <c r="L475" t="s">
        <v>6861</v>
      </c>
      <c r="M475" t="s">
        <v>14961</v>
      </c>
      <c r="N475">
        <v>9</v>
      </c>
      <c r="O475" t="s">
        <v>15282</v>
      </c>
      <c r="P475" t="s">
        <v>16067</v>
      </c>
      <c r="Q475">
        <v>6</v>
      </c>
      <c r="R475">
        <v>2</v>
      </c>
      <c r="T475">
        <v>1.97</v>
      </c>
      <c r="U475">
        <v>462.53</v>
      </c>
      <c r="V475">
        <v>113.04</v>
      </c>
      <c r="W475">
        <v>2.94</v>
      </c>
      <c r="Y475">
        <v>0</v>
      </c>
      <c r="Z475">
        <v>2</v>
      </c>
      <c r="AA475" t="s">
        <v>4250</v>
      </c>
      <c r="AB475">
        <v>0</v>
      </c>
      <c r="AC475">
        <v>3</v>
      </c>
      <c r="AI475">
        <v>0</v>
      </c>
      <c r="AJ475">
        <v>0</v>
      </c>
      <c r="AK475" t="s">
        <v>19845</v>
      </c>
      <c r="AL475" t="s">
        <v>19845</v>
      </c>
      <c r="AM475" t="s">
        <v>20019</v>
      </c>
    </row>
    <row r="476" spans="1:39" x14ac:dyDescent="0.25">
      <c r="A476" t="s">
        <v>8415</v>
      </c>
      <c r="B476" t="s">
        <v>4841</v>
      </c>
      <c r="C476" t="s">
        <v>4842</v>
      </c>
      <c r="D476">
        <v>1.5</v>
      </c>
      <c r="E476" t="s">
        <v>4845</v>
      </c>
      <c r="F476">
        <v>8.82</v>
      </c>
      <c r="I476" t="s">
        <v>12286</v>
      </c>
      <c r="K476" t="s">
        <v>6860</v>
      </c>
      <c r="M476" t="s">
        <v>15002</v>
      </c>
      <c r="N476">
        <v>8</v>
      </c>
      <c r="O476" t="s">
        <v>15332</v>
      </c>
      <c r="P476" t="s">
        <v>16068</v>
      </c>
      <c r="Q476">
        <v>4</v>
      </c>
      <c r="R476">
        <v>1</v>
      </c>
      <c r="S476">
        <v>2.86</v>
      </c>
      <c r="T476">
        <v>2.86</v>
      </c>
      <c r="U476">
        <v>423.94</v>
      </c>
      <c r="V476">
        <v>67.92</v>
      </c>
      <c r="W476">
        <v>4.12</v>
      </c>
      <c r="Y476">
        <v>1.75</v>
      </c>
      <c r="Z476">
        <v>2</v>
      </c>
      <c r="AA476" t="s">
        <v>4250</v>
      </c>
      <c r="AB476">
        <v>0</v>
      </c>
      <c r="AC476">
        <v>2</v>
      </c>
      <c r="AD476">
        <v>4.9466190476190484</v>
      </c>
      <c r="AF476" t="s">
        <v>7949</v>
      </c>
      <c r="AI476">
        <v>0</v>
      </c>
      <c r="AJ476">
        <v>0</v>
      </c>
      <c r="AM476" t="s">
        <v>20019</v>
      </c>
    </row>
    <row r="477" spans="1:39" x14ac:dyDescent="0.25">
      <c r="A477" t="s">
        <v>8416</v>
      </c>
      <c r="B477" t="s">
        <v>4841</v>
      </c>
      <c r="C477" t="s">
        <v>4842</v>
      </c>
      <c r="D477">
        <v>1.5</v>
      </c>
      <c r="E477" t="s">
        <v>4845</v>
      </c>
      <c r="F477">
        <v>8.82</v>
      </c>
      <c r="I477" t="s">
        <v>12287</v>
      </c>
      <c r="K477" t="s">
        <v>6860</v>
      </c>
      <c r="M477" t="s">
        <v>15003</v>
      </c>
      <c r="N477">
        <v>8</v>
      </c>
      <c r="O477" t="s">
        <v>15333</v>
      </c>
      <c r="P477" t="s">
        <v>16069</v>
      </c>
      <c r="Q477">
        <v>5</v>
      </c>
      <c r="R477">
        <v>1</v>
      </c>
      <c r="S477">
        <v>4.8499999999999996</v>
      </c>
      <c r="T477">
        <v>4.9800000000000004</v>
      </c>
      <c r="U477">
        <v>420.53</v>
      </c>
      <c r="V477">
        <v>72.86</v>
      </c>
      <c r="W477">
        <v>4.5</v>
      </c>
      <c r="Y477">
        <v>6.94</v>
      </c>
      <c r="Z477">
        <v>2</v>
      </c>
      <c r="AA477" t="s">
        <v>4250</v>
      </c>
      <c r="AB477">
        <v>0</v>
      </c>
      <c r="AC477">
        <v>2</v>
      </c>
      <c r="AD477">
        <v>3.4109761904761911</v>
      </c>
      <c r="AF477" t="s">
        <v>7949</v>
      </c>
      <c r="AI477">
        <v>0</v>
      </c>
      <c r="AJ477">
        <v>0</v>
      </c>
      <c r="AM477" t="s">
        <v>20019</v>
      </c>
    </row>
    <row r="478" spans="1:39" x14ac:dyDescent="0.25">
      <c r="A478" t="s">
        <v>8417</v>
      </c>
      <c r="B478" t="s">
        <v>4841</v>
      </c>
      <c r="C478" t="s">
        <v>4842</v>
      </c>
      <c r="D478">
        <v>1.5</v>
      </c>
      <c r="E478" t="s">
        <v>4845</v>
      </c>
      <c r="F478">
        <v>8.82</v>
      </c>
      <c r="I478" t="s">
        <v>12288</v>
      </c>
      <c r="K478" t="s">
        <v>6860</v>
      </c>
      <c r="M478" t="s">
        <v>15003</v>
      </c>
      <c r="N478">
        <v>8</v>
      </c>
      <c r="O478" t="s">
        <v>15333</v>
      </c>
      <c r="P478" t="s">
        <v>16070</v>
      </c>
      <c r="Q478">
        <v>4</v>
      </c>
      <c r="R478">
        <v>1</v>
      </c>
      <c r="U478">
        <v>336.44</v>
      </c>
      <c r="V478">
        <v>64.33</v>
      </c>
      <c r="W478">
        <v>3.6</v>
      </c>
      <c r="Y478">
        <v>6.7</v>
      </c>
      <c r="Z478">
        <v>1</v>
      </c>
      <c r="AA478" t="s">
        <v>4250</v>
      </c>
      <c r="AB478">
        <v>0</v>
      </c>
      <c r="AC478">
        <v>1</v>
      </c>
      <c r="AF478" t="s">
        <v>7949</v>
      </c>
      <c r="AI478">
        <v>0</v>
      </c>
      <c r="AJ478">
        <v>0</v>
      </c>
      <c r="AM478" t="s">
        <v>20019</v>
      </c>
    </row>
    <row r="479" spans="1:39" x14ac:dyDescent="0.25">
      <c r="A479" t="s">
        <v>5751</v>
      </c>
      <c r="B479" t="s">
        <v>4841</v>
      </c>
      <c r="C479" t="s">
        <v>4842</v>
      </c>
      <c r="D479">
        <v>1.5</v>
      </c>
      <c r="E479" t="s">
        <v>4845</v>
      </c>
      <c r="F479">
        <v>8.82</v>
      </c>
      <c r="K479" t="s">
        <v>6860</v>
      </c>
      <c r="L479" t="s">
        <v>6861</v>
      </c>
      <c r="M479" t="s">
        <v>14984</v>
      </c>
      <c r="N479">
        <v>9</v>
      </c>
      <c r="O479" t="s">
        <v>15307</v>
      </c>
      <c r="P479" t="s">
        <v>7477</v>
      </c>
      <c r="Q479">
        <v>6</v>
      </c>
      <c r="R479">
        <v>1</v>
      </c>
      <c r="S479">
        <v>2.88</v>
      </c>
      <c r="T479">
        <v>2.95</v>
      </c>
      <c r="U479">
        <v>394.52</v>
      </c>
      <c r="V479">
        <v>82.62</v>
      </c>
      <c r="W479">
        <v>3.31</v>
      </c>
      <c r="Y479">
        <v>6.73</v>
      </c>
      <c r="Z479">
        <v>2</v>
      </c>
      <c r="AA479" t="s">
        <v>4250</v>
      </c>
      <c r="AB479">
        <v>0</v>
      </c>
      <c r="AC479">
        <v>2</v>
      </c>
      <c r="AD479">
        <v>5.1467619047619051</v>
      </c>
      <c r="AF479" t="s">
        <v>7949</v>
      </c>
      <c r="AI479">
        <v>0</v>
      </c>
      <c r="AJ479">
        <v>0</v>
      </c>
      <c r="AK479" t="s">
        <v>7989</v>
      </c>
      <c r="AL479" t="s">
        <v>7989</v>
      </c>
      <c r="AM479" t="s">
        <v>20019</v>
      </c>
    </row>
    <row r="480" spans="1:39" x14ac:dyDescent="0.25">
      <c r="A480" t="s">
        <v>8277</v>
      </c>
      <c r="B480" t="s">
        <v>4841</v>
      </c>
      <c r="C480" t="s">
        <v>4842</v>
      </c>
      <c r="D480">
        <v>1.6</v>
      </c>
      <c r="E480" t="s">
        <v>4845</v>
      </c>
      <c r="F480">
        <v>8.8000000000000007</v>
      </c>
      <c r="K480" t="s">
        <v>6860</v>
      </c>
      <c r="L480" t="s">
        <v>6861</v>
      </c>
      <c r="M480" t="s">
        <v>15004</v>
      </c>
      <c r="N480">
        <v>9</v>
      </c>
      <c r="O480" t="s">
        <v>15334</v>
      </c>
      <c r="P480" t="s">
        <v>15930</v>
      </c>
      <c r="Q480">
        <v>12</v>
      </c>
      <c r="R480">
        <v>12</v>
      </c>
      <c r="S480">
        <v>-6.32</v>
      </c>
      <c r="T480">
        <v>-1.8</v>
      </c>
      <c r="U480">
        <v>893.01</v>
      </c>
      <c r="V480">
        <v>375.84</v>
      </c>
      <c r="W480">
        <v>-1.74</v>
      </c>
      <c r="X480">
        <v>3.48</v>
      </c>
      <c r="Y480">
        <v>8.7200000000000006</v>
      </c>
      <c r="Z480">
        <v>1</v>
      </c>
      <c r="AA480" t="s">
        <v>4250</v>
      </c>
      <c r="AB480">
        <v>3</v>
      </c>
      <c r="AC480">
        <v>29</v>
      </c>
      <c r="AD480">
        <v>2.64</v>
      </c>
      <c r="AF480" t="s">
        <v>7950</v>
      </c>
      <c r="AI480">
        <v>0</v>
      </c>
      <c r="AJ480">
        <v>0</v>
      </c>
      <c r="AK480" t="s">
        <v>19837</v>
      </c>
      <c r="AL480" t="s">
        <v>19837</v>
      </c>
      <c r="AM480" t="s">
        <v>20019</v>
      </c>
    </row>
    <row r="481" spans="1:39" x14ac:dyDescent="0.25">
      <c r="A481" t="s">
        <v>8277</v>
      </c>
      <c r="B481" t="s">
        <v>4841</v>
      </c>
      <c r="C481" t="s">
        <v>4842</v>
      </c>
      <c r="D481">
        <v>1.6</v>
      </c>
      <c r="E481" t="s">
        <v>4845</v>
      </c>
      <c r="F481">
        <v>8.8000000000000007</v>
      </c>
      <c r="K481" t="s">
        <v>6860</v>
      </c>
      <c r="L481" t="s">
        <v>6861</v>
      </c>
      <c r="M481" t="s">
        <v>15005</v>
      </c>
      <c r="N481">
        <v>9</v>
      </c>
      <c r="O481" t="s">
        <v>15335</v>
      </c>
      <c r="P481" t="s">
        <v>15930</v>
      </c>
      <c r="Q481">
        <v>12</v>
      </c>
      <c r="R481">
        <v>12</v>
      </c>
      <c r="S481">
        <v>-6.32</v>
      </c>
      <c r="T481">
        <v>-1.8</v>
      </c>
      <c r="U481">
        <v>893.01</v>
      </c>
      <c r="V481">
        <v>375.84</v>
      </c>
      <c r="W481">
        <v>-1.74</v>
      </c>
      <c r="X481">
        <v>3.48</v>
      </c>
      <c r="Y481">
        <v>8.7200000000000006</v>
      </c>
      <c r="Z481">
        <v>1</v>
      </c>
      <c r="AA481" t="s">
        <v>4250</v>
      </c>
      <c r="AB481">
        <v>3</v>
      </c>
      <c r="AC481">
        <v>29</v>
      </c>
      <c r="AD481">
        <v>2.64</v>
      </c>
      <c r="AF481" t="s">
        <v>7950</v>
      </c>
      <c r="AI481">
        <v>0</v>
      </c>
      <c r="AJ481">
        <v>0</v>
      </c>
      <c r="AK481" t="s">
        <v>19835</v>
      </c>
      <c r="AL481" t="s">
        <v>19835</v>
      </c>
      <c r="AM481" t="s">
        <v>20019</v>
      </c>
    </row>
    <row r="482" spans="1:39" x14ac:dyDescent="0.25">
      <c r="A482" t="s">
        <v>8418</v>
      </c>
      <c r="B482" t="s">
        <v>4841</v>
      </c>
      <c r="C482" t="s">
        <v>4842</v>
      </c>
      <c r="D482">
        <v>1.6</v>
      </c>
      <c r="E482" t="s">
        <v>4845</v>
      </c>
      <c r="F482">
        <v>8.8000000000000007</v>
      </c>
      <c r="K482" t="s">
        <v>6860</v>
      </c>
      <c r="L482" t="s">
        <v>6861</v>
      </c>
      <c r="M482" t="s">
        <v>15006</v>
      </c>
      <c r="N482">
        <v>9</v>
      </c>
      <c r="O482" t="s">
        <v>15336</v>
      </c>
      <c r="P482" t="s">
        <v>16071</v>
      </c>
      <c r="Q482">
        <v>5</v>
      </c>
      <c r="R482">
        <v>1</v>
      </c>
      <c r="S482">
        <v>0.5</v>
      </c>
      <c r="T482">
        <v>0.52</v>
      </c>
      <c r="U482">
        <v>380.42</v>
      </c>
      <c r="V482">
        <v>80.81</v>
      </c>
      <c r="W482">
        <v>2.08</v>
      </c>
      <c r="Y482">
        <v>6.08</v>
      </c>
      <c r="Z482">
        <v>2</v>
      </c>
      <c r="AA482" t="s">
        <v>4250</v>
      </c>
      <c r="AB482">
        <v>0</v>
      </c>
      <c r="AC482">
        <v>1</v>
      </c>
      <c r="AD482">
        <v>5.6874761904761906</v>
      </c>
      <c r="AF482" t="s">
        <v>7949</v>
      </c>
      <c r="AI482">
        <v>0</v>
      </c>
      <c r="AJ482">
        <v>0</v>
      </c>
      <c r="AK482" t="s">
        <v>19871</v>
      </c>
      <c r="AL482" t="s">
        <v>19871</v>
      </c>
      <c r="AM482" t="s">
        <v>20019</v>
      </c>
    </row>
    <row r="483" spans="1:39" x14ac:dyDescent="0.25">
      <c r="A483" t="s">
        <v>8419</v>
      </c>
      <c r="B483" t="s">
        <v>4841</v>
      </c>
      <c r="C483" t="s">
        <v>4842</v>
      </c>
      <c r="D483">
        <v>1.6</v>
      </c>
      <c r="E483" t="s">
        <v>4845</v>
      </c>
      <c r="F483">
        <v>8.8000000000000007</v>
      </c>
      <c r="I483" t="s">
        <v>12289</v>
      </c>
      <c r="K483" t="s">
        <v>6860</v>
      </c>
      <c r="L483" t="s">
        <v>6861</v>
      </c>
      <c r="M483" t="s">
        <v>14987</v>
      </c>
      <c r="N483">
        <v>9</v>
      </c>
      <c r="O483" t="s">
        <v>15311</v>
      </c>
      <c r="P483" t="s">
        <v>16072</v>
      </c>
      <c r="Q483">
        <v>7</v>
      </c>
      <c r="R483">
        <v>2</v>
      </c>
      <c r="S483">
        <v>1.83</v>
      </c>
      <c r="T483">
        <v>1.92</v>
      </c>
      <c r="U483">
        <v>445.4</v>
      </c>
      <c r="V483">
        <v>111.72</v>
      </c>
      <c r="W483">
        <v>2.31</v>
      </c>
      <c r="X483">
        <v>8.01</v>
      </c>
      <c r="Y483">
        <v>4.5199999999999996</v>
      </c>
      <c r="Z483">
        <v>2</v>
      </c>
      <c r="AA483" t="s">
        <v>4250</v>
      </c>
      <c r="AB483">
        <v>0</v>
      </c>
      <c r="AC483">
        <v>6</v>
      </c>
      <c r="AD483">
        <v>4.1660000000000004</v>
      </c>
      <c r="AF483" t="s">
        <v>7949</v>
      </c>
      <c r="AI483">
        <v>0</v>
      </c>
      <c r="AJ483">
        <v>0</v>
      </c>
      <c r="AM483" t="s">
        <v>20019</v>
      </c>
    </row>
    <row r="484" spans="1:39" x14ac:dyDescent="0.25">
      <c r="A484" t="s">
        <v>8420</v>
      </c>
      <c r="B484" t="s">
        <v>4841</v>
      </c>
      <c r="C484" t="s">
        <v>4842</v>
      </c>
      <c r="D484">
        <v>1.6</v>
      </c>
      <c r="E484" t="s">
        <v>4845</v>
      </c>
      <c r="F484">
        <v>8.8000000000000007</v>
      </c>
      <c r="I484" t="s">
        <v>12290</v>
      </c>
      <c r="K484" t="s">
        <v>6860</v>
      </c>
      <c r="L484" t="s">
        <v>6861</v>
      </c>
      <c r="M484" t="s">
        <v>14968</v>
      </c>
      <c r="N484">
        <v>8</v>
      </c>
      <c r="O484" t="s">
        <v>15289</v>
      </c>
      <c r="P484" t="s">
        <v>16073</v>
      </c>
      <c r="Q484">
        <v>8</v>
      </c>
      <c r="R484">
        <v>2</v>
      </c>
      <c r="S484">
        <v>2.73</v>
      </c>
      <c r="T484">
        <v>2.73</v>
      </c>
      <c r="U484">
        <v>516.91999999999996</v>
      </c>
      <c r="V484">
        <v>124.61</v>
      </c>
      <c r="W484">
        <v>4.67</v>
      </c>
      <c r="X484">
        <v>10.14</v>
      </c>
      <c r="Y484">
        <v>3.13</v>
      </c>
      <c r="Z484">
        <v>4</v>
      </c>
      <c r="AA484" t="s">
        <v>4250</v>
      </c>
      <c r="AB484">
        <v>1</v>
      </c>
      <c r="AC484">
        <v>3</v>
      </c>
      <c r="AD484">
        <v>3.1349999999999998</v>
      </c>
      <c r="AF484" t="s">
        <v>7949</v>
      </c>
      <c r="AI484">
        <v>0</v>
      </c>
      <c r="AJ484">
        <v>0</v>
      </c>
      <c r="AM484" t="s">
        <v>20019</v>
      </c>
    </row>
    <row r="485" spans="1:39" x14ac:dyDescent="0.25">
      <c r="A485" t="s">
        <v>8421</v>
      </c>
      <c r="B485" t="s">
        <v>4841</v>
      </c>
      <c r="C485" t="s">
        <v>4842</v>
      </c>
      <c r="D485">
        <v>1.6</v>
      </c>
      <c r="E485" t="s">
        <v>4845</v>
      </c>
      <c r="F485">
        <v>8.8000000000000007</v>
      </c>
      <c r="I485" t="s">
        <v>12291</v>
      </c>
      <c r="K485" t="s">
        <v>6860</v>
      </c>
      <c r="L485" t="s">
        <v>6861</v>
      </c>
      <c r="M485" t="s">
        <v>14968</v>
      </c>
      <c r="N485">
        <v>8</v>
      </c>
      <c r="O485" t="s">
        <v>15289</v>
      </c>
      <c r="P485" t="s">
        <v>16074</v>
      </c>
      <c r="Q485">
        <v>8</v>
      </c>
      <c r="R485">
        <v>2</v>
      </c>
      <c r="S485">
        <v>1.86</v>
      </c>
      <c r="T485">
        <v>1.86</v>
      </c>
      <c r="U485">
        <v>518.46</v>
      </c>
      <c r="V485">
        <v>124.61</v>
      </c>
      <c r="W485">
        <v>4.29</v>
      </c>
      <c r="X485">
        <v>9.91</v>
      </c>
      <c r="Y485">
        <v>2.75</v>
      </c>
      <c r="Z485">
        <v>4</v>
      </c>
      <c r="AA485" t="s">
        <v>4250</v>
      </c>
      <c r="AB485">
        <v>1</v>
      </c>
      <c r="AC485">
        <v>3</v>
      </c>
      <c r="AD485">
        <v>3.5</v>
      </c>
      <c r="AF485" t="s">
        <v>7949</v>
      </c>
      <c r="AI485">
        <v>0</v>
      </c>
      <c r="AJ485">
        <v>0</v>
      </c>
      <c r="AM485" t="s">
        <v>20019</v>
      </c>
    </row>
    <row r="486" spans="1:39" x14ac:dyDescent="0.25">
      <c r="A486" t="s">
        <v>8422</v>
      </c>
      <c r="B486" t="s">
        <v>4841</v>
      </c>
      <c r="C486" t="s">
        <v>4842</v>
      </c>
      <c r="D486">
        <v>1.6</v>
      </c>
      <c r="E486" t="s">
        <v>4845</v>
      </c>
      <c r="F486">
        <v>8.8000000000000007</v>
      </c>
      <c r="I486" t="s">
        <v>12292</v>
      </c>
      <c r="K486" t="s">
        <v>6860</v>
      </c>
      <c r="L486" t="s">
        <v>6861</v>
      </c>
      <c r="M486" t="s">
        <v>14968</v>
      </c>
      <c r="N486">
        <v>8</v>
      </c>
      <c r="O486" t="s">
        <v>15289</v>
      </c>
      <c r="P486" t="s">
        <v>16075</v>
      </c>
      <c r="Q486">
        <v>10</v>
      </c>
      <c r="R486">
        <v>2</v>
      </c>
      <c r="S486">
        <v>2.42</v>
      </c>
      <c r="T486">
        <v>2.42</v>
      </c>
      <c r="U486">
        <v>534.57000000000005</v>
      </c>
      <c r="V486">
        <v>133.84</v>
      </c>
      <c r="W486">
        <v>3.88</v>
      </c>
      <c r="X486">
        <v>8.9</v>
      </c>
      <c r="Y486">
        <v>2.46</v>
      </c>
      <c r="Z486">
        <v>3</v>
      </c>
      <c r="AA486" t="s">
        <v>4250</v>
      </c>
      <c r="AB486">
        <v>1</v>
      </c>
      <c r="AC486">
        <v>4</v>
      </c>
      <c r="AD486">
        <v>3.29</v>
      </c>
      <c r="AF486" t="s">
        <v>7949</v>
      </c>
      <c r="AI486">
        <v>0</v>
      </c>
      <c r="AJ486">
        <v>0</v>
      </c>
      <c r="AM486" t="s">
        <v>20019</v>
      </c>
    </row>
    <row r="487" spans="1:39" x14ac:dyDescent="0.25">
      <c r="A487" t="s">
        <v>8310</v>
      </c>
      <c r="B487" t="s">
        <v>4841</v>
      </c>
      <c r="C487" t="s">
        <v>4842</v>
      </c>
      <c r="D487">
        <v>1.6</v>
      </c>
      <c r="E487" t="s">
        <v>4845</v>
      </c>
      <c r="F487">
        <v>8.8000000000000007</v>
      </c>
      <c r="K487" t="s">
        <v>6860</v>
      </c>
      <c r="M487" t="s">
        <v>14981</v>
      </c>
      <c r="N487">
        <v>8</v>
      </c>
      <c r="O487" t="s">
        <v>15304</v>
      </c>
      <c r="P487" t="s">
        <v>15963</v>
      </c>
      <c r="Q487">
        <v>5</v>
      </c>
      <c r="R487">
        <v>1</v>
      </c>
      <c r="S487">
        <v>4.92</v>
      </c>
      <c r="T487">
        <v>4.92</v>
      </c>
      <c r="U487">
        <v>432.96</v>
      </c>
      <c r="V487">
        <v>83.76</v>
      </c>
      <c r="W487">
        <v>4.99</v>
      </c>
      <c r="Y487">
        <v>1.47</v>
      </c>
      <c r="Z487">
        <v>2</v>
      </c>
      <c r="AA487" t="s">
        <v>4250</v>
      </c>
      <c r="AB487">
        <v>0</v>
      </c>
      <c r="AC487">
        <v>2</v>
      </c>
      <c r="AD487">
        <v>3.3521904761904771</v>
      </c>
      <c r="AF487" t="s">
        <v>7949</v>
      </c>
      <c r="AI487">
        <v>0</v>
      </c>
      <c r="AJ487">
        <v>0</v>
      </c>
      <c r="AK487" t="s">
        <v>19846</v>
      </c>
      <c r="AL487" t="s">
        <v>19846</v>
      </c>
      <c r="AM487" t="s">
        <v>20019</v>
      </c>
    </row>
    <row r="488" spans="1:39" x14ac:dyDescent="0.25">
      <c r="A488" t="s">
        <v>8310</v>
      </c>
      <c r="B488" t="s">
        <v>4841</v>
      </c>
      <c r="C488" t="s">
        <v>4842</v>
      </c>
      <c r="D488">
        <v>1.6</v>
      </c>
      <c r="E488" t="s">
        <v>4845</v>
      </c>
      <c r="F488">
        <v>8.8000000000000007</v>
      </c>
      <c r="I488" t="s">
        <v>12293</v>
      </c>
      <c r="K488" t="s">
        <v>6860</v>
      </c>
      <c r="L488" t="s">
        <v>6861</v>
      </c>
      <c r="M488" t="s">
        <v>14975</v>
      </c>
      <c r="N488">
        <v>9</v>
      </c>
      <c r="O488" t="s">
        <v>15296</v>
      </c>
      <c r="P488" t="s">
        <v>15963</v>
      </c>
      <c r="Q488">
        <v>5</v>
      </c>
      <c r="R488">
        <v>1</v>
      </c>
      <c r="S488">
        <v>4.92</v>
      </c>
      <c r="T488">
        <v>4.92</v>
      </c>
      <c r="U488">
        <v>432.96</v>
      </c>
      <c r="V488">
        <v>83.76</v>
      </c>
      <c r="W488">
        <v>4.99</v>
      </c>
      <c r="Y488">
        <v>1.47</v>
      </c>
      <c r="Z488">
        <v>2</v>
      </c>
      <c r="AA488" t="s">
        <v>4250</v>
      </c>
      <c r="AB488">
        <v>0</v>
      </c>
      <c r="AC488">
        <v>2</v>
      </c>
      <c r="AD488">
        <v>3.3521904761904771</v>
      </c>
      <c r="AF488" t="s">
        <v>7949</v>
      </c>
      <c r="AI488">
        <v>0</v>
      </c>
      <c r="AJ488">
        <v>0</v>
      </c>
      <c r="AM488" t="s">
        <v>20019</v>
      </c>
    </row>
    <row r="489" spans="1:39" x14ac:dyDescent="0.25">
      <c r="A489" t="s">
        <v>8311</v>
      </c>
      <c r="B489" t="s">
        <v>4841</v>
      </c>
      <c r="C489" t="s">
        <v>4842</v>
      </c>
      <c r="D489">
        <v>1.6</v>
      </c>
      <c r="E489" t="s">
        <v>4845</v>
      </c>
      <c r="F489">
        <v>8.8000000000000007</v>
      </c>
      <c r="K489" t="s">
        <v>6860</v>
      </c>
      <c r="M489" t="s">
        <v>14981</v>
      </c>
      <c r="N489">
        <v>8</v>
      </c>
      <c r="O489" t="s">
        <v>15304</v>
      </c>
      <c r="P489" t="s">
        <v>15964</v>
      </c>
      <c r="Q489">
        <v>5</v>
      </c>
      <c r="R489">
        <v>1</v>
      </c>
      <c r="S489">
        <v>4.46</v>
      </c>
      <c r="T489">
        <v>4.6399999999999997</v>
      </c>
      <c r="U489">
        <v>453.38</v>
      </c>
      <c r="V489">
        <v>72.86</v>
      </c>
      <c r="W489">
        <v>4.63</v>
      </c>
      <c r="Y489">
        <v>6.92</v>
      </c>
      <c r="Z489">
        <v>2</v>
      </c>
      <c r="AA489" t="s">
        <v>4250</v>
      </c>
      <c r="AB489">
        <v>0</v>
      </c>
      <c r="AC489">
        <v>2</v>
      </c>
      <c r="AD489">
        <v>3.3463333333333338</v>
      </c>
      <c r="AF489" t="s">
        <v>7949</v>
      </c>
      <c r="AI489">
        <v>0</v>
      </c>
      <c r="AJ489">
        <v>0</v>
      </c>
      <c r="AK489" t="s">
        <v>19846</v>
      </c>
      <c r="AL489" t="s">
        <v>19846</v>
      </c>
      <c r="AM489" t="s">
        <v>20019</v>
      </c>
    </row>
    <row r="490" spans="1:39" x14ac:dyDescent="0.25">
      <c r="A490" t="s">
        <v>8311</v>
      </c>
      <c r="B490" t="s">
        <v>4841</v>
      </c>
      <c r="C490" t="s">
        <v>4842</v>
      </c>
      <c r="D490">
        <v>1.6</v>
      </c>
      <c r="E490" t="s">
        <v>4845</v>
      </c>
      <c r="F490">
        <v>8.8000000000000007</v>
      </c>
      <c r="I490" t="s">
        <v>12294</v>
      </c>
      <c r="K490" t="s">
        <v>6860</v>
      </c>
      <c r="L490" t="s">
        <v>6861</v>
      </c>
      <c r="M490" t="s">
        <v>14975</v>
      </c>
      <c r="N490">
        <v>9</v>
      </c>
      <c r="O490" t="s">
        <v>15296</v>
      </c>
      <c r="P490" t="s">
        <v>15964</v>
      </c>
      <c r="Q490">
        <v>5</v>
      </c>
      <c r="R490">
        <v>1</v>
      </c>
      <c r="S490">
        <v>4.46</v>
      </c>
      <c r="T490">
        <v>4.6399999999999997</v>
      </c>
      <c r="U490">
        <v>453.38</v>
      </c>
      <c r="V490">
        <v>72.86</v>
      </c>
      <c r="W490">
        <v>4.63</v>
      </c>
      <c r="Y490">
        <v>6.92</v>
      </c>
      <c r="Z490">
        <v>2</v>
      </c>
      <c r="AA490" t="s">
        <v>4250</v>
      </c>
      <c r="AB490">
        <v>0</v>
      </c>
      <c r="AC490">
        <v>2</v>
      </c>
      <c r="AD490">
        <v>3.3463333333333338</v>
      </c>
      <c r="AF490" t="s">
        <v>7949</v>
      </c>
      <c r="AI490">
        <v>0</v>
      </c>
      <c r="AJ490">
        <v>0</v>
      </c>
      <c r="AM490" t="s">
        <v>20019</v>
      </c>
    </row>
    <row r="491" spans="1:39" x14ac:dyDescent="0.25">
      <c r="A491" t="s">
        <v>8423</v>
      </c>
      <c r="B491" t="s">
        <v>4841</v>
      </c>
      <c r="C491" t="s">
        <v>4842</v>
      </c>
      <c r="D491">
        <v>1.6</v>
      </c>
      <c r="E491" t="s">
        <v>4845</v>
      </c>
      <c r="F491">
        <v>8.8000000000000007</v>
      </c>
      <c r="K491" t="s">
        <v>6860</v>
      </c>
      <c r="M491" t="s">
        <v>6865</v>
      </c>
      <c r="N491">
        <v>8</v>
      </c>
      <c r="O491" t="s">
        <v>15337</v>
      </c>
      <c r="P491" t="s">
        <v>16076</v>
      </c>
      <c r="Q491">
        <v>12</v>
      </c>
      <c r="R491">
        <v>12</v>
      </c>
      <c r="S491">
        <v>-7.18</v>
      </c>
      <c r="T491">
        <v>-2.67</v>
      </c>
      <c r="U491">
        <v>864.95</v>
      </c>
      <c r="V491">
        <v>375.84</v>
      </c>
      <c r="W491">
        <v>-2.37</v>
      </c>
      <c r="X491">
        <v>3.48</v>
      </c>
      <c r="Y491">
        <v>8.73</v>
      </c>
      <c r="Z491">
        <v>1</v>
      </c>
      <c r="AA491" t="s">
        <v>4250</v>
      </c>
      <c r="AB491">
        <v>3</v>
      </c>
      <c r="AC491">
        <v>28</v>
      </c>
      <c r="AD491">
        <v>2.6349999999999998</v>
      </c>
      <c r="AF491" t="s">
        <v>7950</v>
      </c>
      <c r="AI491">
        <v>0</v>
      </c>
      <c r="AJ491">
        <v>0</v>
      </c>
      <c r="AK491" t="s">
        <v>19872</v>
      </c>
      <c r="AL491" t="s">
        <v>19872</v>
      </c>
      <c r="AM491" t="s">
        <v>20019</v>
      </c>
    </row>
    <row r="492" spans="1:39" x14ac:dyDescent="0.25">
      <c r="A492" t="s">
        <v>8424</v>
      </c>
      <c r="B492" t="s">
        <v>4841</v>
      </c>
      <c r="C492" t="s">
        <v>4842</v>
      </c>
      <c r="D492">
        <v>1.7</v>
      </c>
      <c r="E492" t="s">
        <v>4845</v>
      </c>
      <c r="F492">
        <v>8.77</v>
      </c>
      <c r="I492" t="s">
        <v>12295</v>
      </c>
      <c r="K492" t="s">
        <v>6860</v>
      </c>
      <c r="L492" t="s">
        <v>6861</v>
      </c>
      <c r="M492" t="s">
        <v>14987</v>
      </c>
      <c r="N492">
        <v>9</v>
      </c>
      <c r="O492" t="s">
        <v>15311</v>
      </c>
      <c r="P492" t="s">
        <v>16077</v>
      </c>
      <c r="Q492">
        <v>7</v>
      </c>
      <c r="R492">
        <v>2</v>
      </c>
      <c r="S492">
        <v>2.8</v>
      </c>
      <c r="T492">
        <v>2.81</v>
      </c>
      <c r="U492">
        <v>461.86</v>
      </c>
      <c r="V492">
        <v>111.72</v>
      </c>
      <c r="W492">
        <v>2.98</v>
      </c>
      <c r="X492">
        <v>8.94</v>
      </c>
      <c r="Y492">
        <v>4.01</v>
      </c>
      <c r="Z492">
        <v>2</v>
      </c>
      <c r="AA492" t="s">
        <v>4250</v>
      </c>
      <c r="AB492">
        <v>0</v>
      </c>
      <c r="AC492">
        <v>6</v>
      </c>
      <c r="AD492">
        <v>3.6484285714285711</v>
      </c>
      <c r="AF492" t="s">
        <v>7949</v>
      </c>
      <c r="AI492">
        <v>0</v>
      </c>
      <c r="AJ492">
        <v>0</v>
      </c>
      <c r="AM492" t="s">
        <v>20019</v>
      </c>
    </row>
    <row r="493" spans="1:39" x14ac:dyDescent="0.25">
      <c r="A493" t="s">
        <v>8425</v>
      </c>
      <c r="B493" t="s">
        <v>4841</v>
      </c>
      <c r="C493" t="s">
        <v>4842</v>
      </c>
      <c r="D493">
        <v>1.7</v>
      </c>
      <c r="E493" t="s">
        <v>4845</v>
      </c>
      <c r="F493">
        <v>8.77</v>
      </c>
      <c r="I493" t="s">
        <v>12296</v>
      </c>
      <c r="K493" t="s">
        <v>6860</v>
      </c>
      <c r="L493" t="s">
        <v>6861</v>
      </c>
      <c r="M493" t="s">
        <v>14968</v>
      </c>
      <c r="N493">
        <v>8</v>
      </c>
      <c r="O493" t="s">
        <v>15289</v>
      </c>
      <c r="P493" t="s">
        <v>16078</v>
      </c>
      <c r="Q493">
        <v>10</v>
      </c>
      <c r="R493">
        <v>2</v>
      </c>
      <c r="S493">
        <v>3</v>
      </c>
      <c r="T493">
        <v>3.01</v>
      </c>
      <c r="U493">
        <v>516.58000000000004</v>
      </c>
      <c r="V493">
        <v>133.84</v>
      </c>
      <c r="W493">
        <v>3.74</v>
      </c>
      <c r="X493">
        <v>9.08</v>
      </c>
      <c r="Y493">
        <v>3.13</v>
      </c>
      <c r="Z493">
        <v>3</v>
      </c>
      <c r="AA493" t="s">
        <v>4250</v>
      </c>
      <c r="AB493">
        <v>1</v>
      </c>
      <c r="AC493">
        <v>4</v>
      </c>
      <c r="AD493">
        <v>2.9950000000000001</v>
      </c>
      <c r="AF493" t="s">
        <v>7949</v>
      </c>
      <c r="AI493">
        <v>0</v>
      </c>
      <c r="AJ493">
        <v>0</v>
      </c>
      <c r="AM493" t="s">
        <v>20019</v>
      </c>
    </row>
    <row r="494" spans="1:39" x14ac:dyDescent="0.25">
      <c r="A494" t="s">
        <v>8426</v>
      </c>
      <c r="B494" t="s">
        <v>4841</v>
      </c>
      <c r="C494" t="s">
        <v>4842</v>
      </c>
      <c r="D494">
        <v>1.7</v>
      </c>
      <c r="E494" t="s">
        <v>4845</v>
      </c>
      <c r="F494">
        <v>8.77</v>
      </c>
      <c r="K494" t="s">
        <v>6860</v>
      </c>
      <c r="L494" t="s">
        <v>6861</v>
      </c>
      <c r="M494" t="s">
        <v>14995</v>
      </c>
      <c r="N494">
        <v>9</v>
      </c>
      <c r="O494" t="s">
        <v>15321</v>
      </c>
      <c r="P494" t="s">
        <v>16079</v>
      </c>
      <c r="Q494">
        <v>6</v>
      </c>
      <c r="R494">
        <v>2</v>
      </c>
      <c r="S494">
        <v>1.83</v>
      </c>
      <c r="T494">
        <v>1.84</v>
      </c>
      <c r="U494">
        <v>429.4</v>
      </c>
      <c r="V494">
        <v>113.39</v>
      </c>
      <c r="W494">
        <v>3.32</v>
      </c>
      <c r="X494">
        <v>9.9499999999999993</v>
      </c>
      <c r="Y494">
        <v>4.8499999999999996</v>
      </c>
      <c r="Z494">
        <v>2</v>
      </c>
      <c r="AA494" t="s">
        <v>4250</v>
      </c>
      <c r="AB494">
        <v>0</v>
      </c>
      <c r="AC494">
        <v>3</v>
      </c>
      <c r="AD494">
        <v>4.2246190476190479</v>
      </c>
      <c r="AF494" t="s">
        <v>7949</v>
      </c>
      <c r="AI494">
        <v>0</v>
      </c>
      <c r="AJ494">
        <v>0</v>
      </c>
      <c r="AK494" t="s">
        <v>7974</v>
      </c>
      <c r="AL494" t="s">
        <v>7974</v>
      </c>
      <c r="AM494" t="s">
        <v>20019</v>
      </c>
    </row>
    <row r="495" spans="1:39" x14ac:dyDescent="0.25">
      <c r="A495" t="s">
        <v>8427</v>
      </c>
      <c r="B495" t="s">
        <v>4841</v>
      </c>
      <c r="C495" t="s">
        <v>4842</v>
      </c>
      <c r="D495">
        <v>1.7</v>
      </c>
      <c r="E495" t="s">
        <v>4845</v>
      </c>
      <c r="F495">
        <v>8.77</v>
      </c>
      <c r="I495" t="s">
        <v>12297</v>
      </c>
      <c r="K495" t="s">
        <v>6860</v>
      </c>
      <c r="M495" t="s">
        <v>15002</v>
      </c>
      <c r="N495">
        <v>8</v>
      </c>
      <c r="O495" t="s">
        <v>15332</v>
      </c>
      <c r="P495" t="s">
        <v>16080</v>
      </c>
      <c r="Q495">
        <v>5</v>
      </c>
      <c r="R495">
        <v>1</v>
      </c>
      <c r="S495">
        <v>1.83</v>
      </c>
      <c r="T495">
        <v>1.83</v>
      </c>
      <c r="U495">
        <v>447.58</v>
      </c>
      <c r="V495">
        <v>77.150000000000006</v>
      </c>
      <c r="W495">
        <v>3.11</v>
      </c>
      <c r="Y495">
        <v>5.22</v>
      </c>
      <c r="Z495">
        <v>1</v>
      </c>
      <c r="AA495" t="s">
        <v>4250</v>
      </c>
      <c r="AB495">
        <v>0</v>
      </c>
      <c r="AC495">
        <v>3</v>
      </c>
      <c r="AD495">
        <v>5.207761904761905</v>
      </c>
      <c r="AF495" t="s">
        <v>7949</v>
      </c>
      <c r="AI495">
        <v>0</v>
      </c>
      <c r="AJ495">
        <v>0</v>
      </c>
      <c r="AM495" t="s">
        <v>20019</v>
      </c>
    </row>
    <row r="496" spans="1:39" x14ac:dyDescent="0.25">
      <c r="A496" t="s">
        <v>8339</v>
      </c>
      <c r="B496" t="s">
        <v>4841</v>
      </c>
      <c r="C496" t="s">
        <v>4842</v>
      </c>
      <c r="D496">
        <v>1.8</v>
      </c>
      <c r="E496" t="s">
        <v>4845</v>
      </c>
      <c r="F496">
        <v>8.74</v>
      </c>
      <c r="K496" t="s">
        <v>6860</v>
      </c>
      <c r="M496" t="s">
        <v>15007</v>
      </c>
      <c r="N496">
        <v>8</v>
      </c>
      <c r="O496" t="s">
        <v>15338</v>
      </c>
      <c r="P496" t="s">
        <v>15992</v>
      </c>
      <c r="Q496">
        <v>5</v>
      </c>
      <c r="R496">
        <v>3</v>
      </c>
      <c r="S496">
        <v>2.74</v>
      </c>
      <c r="T496">
        <v>2.75</v>
      </c>
      <c r="U496">
        <v>483.63</v>
      </c>
      <c r="V496">
        <v>83.48</v>
      </c>
      <c r="W496">
        <v>4.25</v>
      </c>
      <c r="X496">
        <v>13.85</v>
      </c>
      <c r="Y496">
        <v>5.96</v>
      </c>
      <c r="Z496">
        <v>2</v>
      </c>
      <c r="AA496" t="s">
        <v>4250</v>
      </c>
      <c r="AB496">
        <v>0</v>
      </c>
      <c r="AC496">
        <v>8</v>
      </c>
      <c r="AD496">
        <v>3.913595238095239</v>
      </c>
      <c r="AF496" t="s">
        <v>7949</v>
      </c>
      <c r="AI496">
        <v>0</v>
      </c>
      <c r="AJ496">
        <v>0</v>
      </c>
      <c r="AK496" t="s">
        <v>19859</v>
      </c>
      <c r="AL496" t="s">
        <v>19859</v>
      </c>
      <c r="AM496" t="s">
        <v>20019</v>
      </c>
    </row>
    <row r="497" spans="1:39" x14ac:dyDescent="0.25">
      <c r="A497" t="s">
        <v>8428</v>
      </c>
      <c r="B497" t="s">
        <v>4841</v>
      </c>
      <c r="C497" t="s">
        <v>4842</v>
      </c>
      <c r="D497">
        <v>1.8</v>
      </c>
      <c r="E497" t="s">
        <v>4845</v>
      </c>
      <c r="F497">
        <v>8.74</v>
      </c>
      <c r="I497" t="s">
        <v>12298</v>
      </c>
      <c r="K497" t="s">
        <v>6860</v>
      </c>
      <c r="L497" t="s">
        <v>6861</v>
      </c>
      <c r="M497" t="s">
        <v>14968</v>
      </c>
      <c r="N497">
        <v>8</v>
      </c>
      <c r="O497" t="s">
        <v>15289</v>
      </c>
      <c r="P497" t="s">
        <v>16081</v>
      </c>
      <c r="Q497">
        <v>10</v>
      </c>
      <c r="R497">
        <v>2</v>
      </c>
      <c r="S497">
        <v>1.94</v>
      </c>
      <c r="T497">
        <v>1.95</v>
      </c>
      <c r="U497">
        <v>531.48</v>
      </c>
      <c r="V497">
        <v>146.72999999999999</v>
      </c>
      <c r="W497">
        <v>3.56</v>
      </c>
      <c r="X497">
        <v>8.81</v>
      </c>
      <c r="Y497">
        <v>2.37</v>
      </c>
      <c r="Z497">
        <v>4</v>
      </c>
      <c r="AA497" t="s">
        <v>4250</v>
      </c>
      <c r="AB497">
        <v>1</v>
      </c>
      <c r="AC497">
        <v>4</v>
      </c>
      <c r="AD497">
        <v>3.5</v>
      </c>
      <c r="AF497" t="s">
        <v>7949</v>
      </c>
      <c r="AI497">
        <v>0</v>
      </c>
      <c r="AJ497">
        <v>0</v>
      </c>
      <c r="AM497" t="s">
        <v>20019</v>
      </c>
    </row>
    <row r="498" spans="1:39" x14ac:dyDescent="0.25">
      <c r="A498" t="s">
        <v>8429</v>
      </c>
      <c r="B498" t="s">
        <v>4841</v>
      </c>
      <c r="C498" t="s">
        <v>4842</v>
      </c>
      <c r="D498">
        <v>1.8</v>
      </c>
      <c r="E498" t="s">
        <v>4845</v>
      </c>
      <c r="F498">
        <v>8.74</v>
      </c>
      <c r="I498" t="s">
        <v>12299</v>
      </c>
      <c r="K498" t="s">
        <v>6860</v>
      </c>
      <c r="L498" t="s">
        <v>6861</v>
      </c>
      <c r="M498" t="s">
        <v>14968</v>
      </c>
      <c r="N498">
        <v>8</v>
      </c>
      <c r="O498" t="s">
        <v>15289</v>
      </c>
      <c r="P498" t="s">
        <v>16082</v>
      </c>
      <c r="Q498">
        <v>10</v>
      </c>
      <c r="R498">
        <v>2</v>
      </c>
      <c r="S498">
        <v>2.1800000000000002</v>
      </c>
      <c r="T498">
        <v>2.19</v>
      </c>
      <c r="U498">
        <v>534.57000000000005</v>
      </c>
      <c r="V498">
        <v>133.84</v>
      </c>
      <c r="W498">
        <v>3.88</v>
      </c>
      <c r="X498">
        <v>8.9</v>
      </c>
      <c r="Y498">
        <v>2.52</v>
      </c>
      <c r="Z498">
        <v>3</v>
      </c>
      <c r="AA498" t="s">
        <v>4250</v>
      </c>
      <c r="AB498">
        <v>1</v>
      </c>
      <c r="AC498">
        <v>4</v>
      </c>
      <c r="AD498">
        <v>3.41</v>
      </c>
      <c r="AF498" t="s">
        <v>7949</v>
      </c>
      <c r="AI498">
        <v>0</v>
      </c>
      <c r="AJ498">
        <v>0</v>
      </c>
      <c r="AM498" t="s">
        <v>20019</v>
      </c>
    </row>
    <row r="499" spans="1:39" x14ac:dyDescent="0.25">
      <c r="A499" t="s">
        <v>8430</v>
      </c>
      <c r="B499" t="s">
        <v>4841</v>
      </c>
      <c r="C499" t="s">
        <v>4842</v>
      </c>
      <c r="D499">
        <v>1.8</v>
      </c>
      <c r="E499" t="s">
        <v>4845</v>
      </c>
      <c r="F499">
        <v>8.74</v>
      </c>
      <c r="K499" t="s">
        <v>6860</v>
      </c>
      <c r="L499" t="s">
        <v>6861</v>
      </c>
      <c r="M499" t="s">
        <v>14970</v>
      </c>
      <c r="N499">
        <v>9</v>
      </c>
      <c r="O499" t="s">
        <v>15291</v>
      </c>
      <c r="P499" t="s">
        <v>16083</v>
      </c>
      <c r="Q499">
        <v>8</v>
      </c>
      <c r="R499">
        <v>1</v>
      </c>
      <c r="S499">
        <v>2.4900000000000002</v>
      </c>
      <c r="T499">
        <v>2.4900000000000002</v>
      </c>
      <c r="U499">
        <v>450.47</v>
      </c>
      <c r="V499">
        <v>101.08</v>
      </c>
      <c r="W499">
        <v>3.78</v>
      </c>
      <c r="Y499">
        <v>3.77</v>
      </c>
      <c r="Z499">
        <v>3</v>
      </c>
      <c r="AA499" t="s">
        <v>4250</v>
      </c>
      <c r="AB499">
        <v>0</v>
      </c>
      <c r="AC499">
        <v>5</v>
      </c>
      <c r="AD499">
        <v>4.5727857142857147</v>
      </c>
      <c r="AF499" t="s">
        <v>7949</v>
      </c>
      <c r="AI499">
        <v>0</v>
      </c>
      <c r="AJ499">
        <v>0</v>
      </c>
      <c r="AK499" t="s">
        <v>19850</v>
      </c>
      <c r="AL499" t="s">
        <v>19850</v>
      </c>
      <c r="AM499" t="s">
        <v>20019</v>
      </c>
    </row>
    <row r="500" spans="1:39" x14ac:dyDescent="0.25">
      <c r="A500" t="s">
        <v>8307</v>
      </c>
      <c r="B500" t="s">
        <v>4841</v>
      </c>
      <c r="C500" t="s">
        <v>4842</v>
      </c>
      <c r="D500">
        <v>1.8</v>
      </c>
      <c r="E500" t="s">
        <v>4845</v>
      </c>
      <c r="F500">
        <v>8.74</v>
      </c>
      <c r="I500" t="s">
        <v>12300</v>
      </c>
      <c r="K500" t="s">
        <v>6860</v>
      </c>
      <c r="L500" t="s">
        <v>6861</v>
      </c>
      <c r="M500" t="s">
        <v>14975</v>
      </c>
      <c r="N500">
        <v>9</v>
      </c>
      <c r="O500" t="s">
        <v>15296</v>
      </c>
      <c r="P500" t="s">
        <v>15960</v>
      </c>
      <c r="Q500">
        <v>5</v>
      </c>
      <c r="R500">
        <v>1</v>
      </c>
      <c r="S500">
        <v>5.03</v>
      </c>
      <c r="T500">
        <v>5.03</v>
      </c>
      <c r="U500">
        <v>477.41</v>
      </c>
      <c r="V500">
        <v>83.76</v>
      </c>
      <c r="W500">
        <v>5.0999999999999996</v>
      </c>
      <c r="Y500">
        <v>1.47</v>
      </c>
      <c r="Z500">
        <v>2</v>
      </c>
      <c r="AA500" t="s">
        <v>4250</v>
      </c>
      <c r="AB500">
        <v>1</v>
      </c>
      <c r="AC500">
        <v>2</v>
      </c>
      <c r="AD500">
        <v>2.9946904761904758</v>
      </c>
      <c r="AF500" t="s">
        <v>7949</v>
      </c>
      <c r="AI500">
        <v>0</v>
      </c>
      <c r="AJ500">
        <v>0</v>
      </c>
      <c r="AM500" t="s">
        <v>20019</v>
      </c>
    </row>
    <row r="501" spans="1:39" x14ac:dyDescent="0.25">
      <c r="A501" t="s">
        <v>8431</v>
      </c>
      <c r="B501" t="s">
        <v>4841</v>
      </c>
      <c r="C501" t="s">
        <v>4842</v>
      </c>
      <c r="D501">
        <v>1.84</v>
      </c>
      <c r="E501" t="s">
        <v>4845</v>
      </c>
      <c r="F501">
        <v>8.73</v>
      </c>
      <c r="K501" t="s">
        <v>6860</v>
      </c>
      <c r="L501" t="s">
        <v>6861</v>
      </c>
      <c r="M501" t="s">
        <v>14953</v>
      </c>
      <c r="N501">
        <v>9</v>
      </c>
      <c r="O501" t="s">
        <v>15274</v>
      </c>
      <c r="P501" t="s">
        <v>16084</v>
      </c>
      <c r="Q501">
        <v>6</v>
      </c>
      <c r="R501">
        <v>1</v>
      </c>
      <c r="S501">
        <v>2.78</v>
      </c>
      <c r="T501">
        <v>2.78</v>
      </c>
      <c r="U501">
        <v>463.52</v>
      </c>
      <c r="V501">
        <v>97.06</v>
      </c>
      <c r="W501">
        <v>4.26</v>
      </c>
      <c r="Y501">
        <v>3.7</v>
      </c>
      <c r="Z501">
        <v>4</v>
      </c>
      <c r="AA501" t="s">
        <v>4250</v>
      </c>
      <c r="AB501">
        <v>0</v>
      </c>
      <c r="AC501">
        <v>4</v>
      </c>
      <c r="AD501">
        <v>4.4685714285714289</v>
      </c>
      <c r="AF501" t="s">
        <v>7949</v>
      </c>
      <c r="AI501">
        <v>0</v>
      </c>
      <c r="AJ501">
        <v>0</v>
      </c>
      <c r="AK501" t="s">
        <v>19841</v>
      </c>
      <c r="AL501" t="s">
        <v>19841</v>
      </c>
      <c r="AM501" t="s">
        <v>20019</v>
      </c>
    </row>
    <row r="502" spans="1:39" x14ac:dyDescent="0.25">
      <c r="A502" t="s">
        <v>8432</v>
      </c>
      <c r="B502" t="s">
        <v>4841</v>
      </c>
      <c r="C502" t="s">
        <v>4842</v>
      </c>
      <c r="D502">
        <v>1.9</v>
      </c>
      <c r="E502" t="s">
        <v>4845</v>
      </c>
      <c r="F502">
        <v>8.7200000000000006</v>
      </c>
      <c r="K502" t="s">
        <v>6860</v>
      </c>
      <c r="L502" t="s">
        <v>6861</v>
      </c>
      <c r="M502" t="s">
        <v>15008</v>
      </c>
      <c r="N502">
        <v>9</v>
      </c>
      <c r="O502" t="s">
        <v>15339</v>
      </c>
      <c r="P502" t="s">
        <v>16085</v>
      </c>
      <c r="Q502">
        <v>8</v>
      </c>
      <c r="R502">
        <v>3</v>
      </c>
      <c r="S502">
        <v>3.33</v>
      </c>
      <c r="T502">
        <v>3.34</v>
      </c>
      <c r="U502">
        <v>596.77</v>
      </c>
      <c r="V502">
        <v>105.6</v>
      </c>
      <c r="W502">
        <v>5</v>
      </c>
      <c r="X502">
        <v>13.8</v>
      </c>
      <c r="Y502">
        <v>5.87</v>
      </c>
      <c r="Z502">
        <v>3</v>
      </c>
      <c r="AA502" t="s">
        <v>4250</v>
      </c>
      <c r="AB502">
        <v>2</v>
      </c>
      <c r="AC502">
        <v>11</v>
      </c>
      <c r="AD502">
        <v>2.811666666666667</v>
      </c>
      <c r="AF502" t="s">
        <v>7949</v>
      </c>
      <c r="AI502">
        <v>0</v>
      </c>
      <c r="AJ502">
        <v>0</v>
      </c>
      <c r="AK502" t="s">
        <v>19873</v>
      </c>
      <c r="AL502" t="s">
        <v>19873</v>
      </c>
      <c r="AM502" t="s">
        <v>20019</v>
      </c>
    </row>
    <row r="503" spans="1:39" x14ac:dyDescent="0.25">
      <c r="A503" t="s">
        <v>8433</v>
      </c>
      <c r="B503" t="s">
        <v>4841</v>
      </c>
      <c r="C503" t="s">
        <v>4842</v>
      </c>
      <c r="D503">
        <v>1.9</v>
      </c>
      <c r="E503" t="s">
        <v>4845</v>
      </c>
      <c r="F503">
        <v>8.7200000000000006</v>
      </c>
      <c r="K503" t="s">
        <v>6860</v>
      </c>
      <c r="L503" t="s">
        <v>6861</v>
      </c>
      <c r="M503" t="s">
        <v>15008</v>
      </c>
      <c r="N503">
        <v>9</v>
      </c>
      <c r="O503" t="s">
        <v>15339</v>
      </c>
      <c r="P503" t="s">
        <v>16086</v>
      </c>
      <c r="Q503">
        <v>6</v>
      </c>
      <c r="R503">
        <v>3</v>
      </c>
      <c r="S503">
        <v>3.2</v>
      </c>
      <c r="T503">
        <v>3.21</v>
      </c>
      <c r="U503">
        <v>537.67999999999995</v>
      </c>
      <c r="V503">
        <v>92.71</v>
      </c>
      <c r="W503">
        <v>3.86</v>
      </c>
      <c r="X503">
        <v>13.8</v>
      </c>
      <c r="Y503">
        <v>5.88</v>
      </c>
      <c r="Z503">
        <v>2</v>
      </c>
      <c r="AA503" t="s">
        <v>4250</v>
      </c>
      <c r="AB503">
        <v>1</v>
      </c>
      <c r="AC503">
        <v>10</v>
      </c>
      <c r="AD503">
        <v>3.3713333333333342</v>
      </c>
      <c r="AF503" t="s">
        <v>7949</v>
      </c>
      <c r="AI503">
        <v>0</v>
      </c>
      <c r="AJ503">
        <v>0</v>
      </c>
      <c r="AK503" t="s">
        <v>19873</v>
      </c>
      <c r="AL503" t="s">
        <v>19873</v>
      </c>
      <c r="AM503" t="s">
        <v>20019</v>
      </c>
    </row>
    <row r="504" spans="1:39" x14ac:dyDescent="0.25">
      <c r="A504" t="s">
        <v>8434</v>
      </c>
      <c r="B504" t="s">
        <v>4841</v>
      </c>
      <c r="C504" t="s">
        <v>4842</v>
      </c>
      <c r="D504">
        <v>1.9</v>
      </c>
      <c r="E504" t="s">
        <v>4845</v>
      </c>
      <c r="F504">
        <v>8.7200000000000006</v>
      </c>
      <c r="I504" t="s">
        <v>12301</v>
      </c>
      <c r="K504" t="s">
        <v>6860</v>
      </c>
      <c r="L504" t="s">
        <v>6861</v>
      </c>
      <c r="M504" t="s">
        <v>15009</v>
      </c>
      <c r="N504">
        <v>9</v>
      </c>
      <c r="O504" t="s">
        <v>15340</v>
      </c>
      <c r="P504" t="s">
        <v>16087</v>
      </c>
      <c r="Q504">
        <v>7</v>
      </c>
      <c r="R504">
        <v>2</v>
      </c>
      <c r="S504">
        <v>0.55000000000000004</v>
      </c>
      <c r="T504">
        <v>0.55000000000000004</v>
      </c>
      <c r="U504">
        <v>452.56</v>
      </c>
      <c r="V504">
        <v>121.17</v>
      </c>
      <c r="W504">
        <v>1.69</v>
      </c>
      <c r="Y504">
        <v>4.79</v>
      </c>
      <c r="Z504">
        <v>1</v>
      </c>
      <c r="AA504" t="s">
        <v>4250</v>
      </c>
      <c r="AB504">
        <v>0</v>
      </c>
      <c r="AC504">
        <v>3</v>
      </c>
      <c r="AD504">
        <v>3.838857142857143</v>
      </c>
      <c r="AF504" t="s">
        <v>7949</v>
      </c>
      <c r="AI504">
        <v>0</v>
      </c>
      <c r="AJ504">
        <v>0</v>
      </c>
      <c r="AM504" t="s">
        <v>20019</v>
      </c>
    </row>
    <row r="505" spans="1:39" x14ac:dyDescent="0.25">
      <c r="A505" t="s">
        <v>8435</v>
      </c>
      <c r="B505" t="s">
        <v>4841</v>
      </c>
      <c r="C505" t="s">
        <v>4842</v>
      </c>
      <c r="D505">
        <v>1.9</v>
      </c>
      <c r="E505" t="s">
        <v>4845</v>
      </c>
      <c r="F505">
        <v>8.7200000000000006</v>
      </c>
      <c r="I505" t="s">
        <v>12302</v>
      </c>
      <c r="K505" t="s">
        <v>6860</v>
      </c>
      <c r="M505" t="s">
        <v>14977</v>
      </c>
      <c r="N505">
        <v>8</v>
      </c>
      <c r="O505" t="s">
        <v>15298</v>
      </c>
      <c r="P505" t="s">
        <v>16088</v>
      </c>
      <c r="Q505">
        <v>5</v>
      </c>
      <c r="R505">
        <v>1</v>
      </c>
      <c r="S505">
        <v>0.97</v>
      </c>
      <c r="T505">
        <v>1.02</v>
      </c>
      <c r="U505">
        <v>408.48</v>
      </c>
      <c r="V505">
        <v>80.81</v>
      </c>
      <c r="W505">
        <v>3</v>
      </c>
      <c r="Y505">
        <v>6.45</v>
      </c>
      <c r="Z505">
        <v>2</v>
      </c>
      <c r="AA505" t="s">
        <v>4250</v>
      </c>
      <c r="AB505">
        <v>0</v>
      </c>
      <c r="AC505">
        <v>2</v>
      </c>
      <c r="AD505">
        <v>5.487047619047619</v>
      </c>
      <c r="AF505" t="s">
        <v>7949</v>
      </c>
      <c r="AI505">
        <v>0</v>
      </c>
      <c r="AJ505">
        <v>0</v>
      </c>
      <c r="AM505" t="s">
        <v>20019</v>
      </c>
    </row>
    <row r="506" spans="1:39" x14ac:dyDescent="0.25">
      <c r="A506" t="s">
        <v>8030</v>
      </c>
      <c r="B506" t="s">
        <v>4841</v>
      </c>
      <c r="C506" t="s">
        <v>4842</v>
      </c>
      <c r="D506">
        <v>2</v>
      </c>
      <c r="E506" t="s">
        <v>4845</v>
      </c>
      <c r="F506">
        <v>8.6999999999999993</v>
      </c>
      <c r="K506" t="s">
        <v>6860</v>
      </c>
      <c r="M506" t="s">
        <v>14985</v>
      </c>
      <c r="N506">
        <v>8</v>
      </c>
      <c r="O506" t="s">
        <v>15309</v>
      </c>
      <c r="P506" t="s">
        <v>15683</v>
      </c>
      <c r="Q506">
        <v>7</v>
      </c>
      <c r="R506">
        <v>4</v>
      </c>
      <c r="S506">
        <v>6.07</v>
      </c>
      <c r="T506">
        <v>6.98</v>
      </c>
      <c r="U506">
        <v>701.88</v>
      </c>
      <c r="V506">
        <v>133.83000000000001</v>
      </c>
      <c r="W506">
        <v>4.9000000000000004</v>
      </c>
      <c r="X506">
        <v>12.49</v>
      </c>
      <c r="Y506">
        <v>8.26</v>
      </c>
      <c r="Z506">
        <v>3</v>
      </c>
      <c r="AA506" t="s">
        <v>4250</v>
      </c>
      <c r="AB506">
        <v>1</v>
      </c>
      <c r="AC506">
        <v>20</v>
      </c>
      <c r="AD506">
        <v>0.87000000000000011</v>
      </c>
      <c r="AF506" t="s">
        <v>7949</v>
      </c>
      <c r="AI506">
        <v>0</v>
      </c>
      <c r="AJ506">
        <v>0</v>
      </c>
      <c r="AK506" t="s">
        <v>19831</v>
      </c>
      <c r="AL506" t="s">
        <v>19831</v>
      </c>
      <c r="AM506" t="s">
        <v>20019</v>
      </c>
    </row>
    <row r="507" spans="1:39" x14ac:dyDescent="0.25">
      <c r="A507" t="s">
        <v>8025</v>
      </c>
      <c r="B507" t="s">
        <v>4841</v>
      </c>
      <c r="C507" t="s">
        <v>4842</v>
      </c>
      <c r="D507">
        <v>2</v>
      </c>
      <c r="E507" t="s">
        <v>4845</v>
      </c>
      <c r="F507">
        <v>8.6999999999999993</v>
      </c>
      <c r="K507" t="s">
        <v>6860</v>
      </c>
      <c r="M507" t="s">
        <v>14985</v>
      </c>
      <c r="N507">
        <v>8</v>
      </c>
      <c r="O507" t="s">
        <v>15309</v>
      </c>
      <c r="P507" t="s">
        <v>15678</v>
      </c>
      <c r="Q507">
        <v>7</v>
      </c>
      <c r="R507">
        <v>5</v>
      </c>
      <c r="S507">
        <v>5.74</v>
      </c>
      <c r="T507">
        <v>6.65</v>
      </c>
      <c r="U507">
        <v>687.85</v>
      </c>
      <c r="V507">
        <v>144.83000000000001</v>
      </c>
      <c r="W507">
        <v>4.59</v>
      </c>
      <c r="X507">
        <v>9.1999999999999993</v>
      </c>
      <c r="Y507">
        <v>8.24</v>
      </c>
      <c r="Z507">
        <v>3</v>
      </c>
      <c r="AA507" t="s">
        <v>4250</v>
      </c>
      <c r="AB507">
        <v>1</v>
      </c>
      <c r="AC507">
        <v>19</v>
      </c>
      <c r="AD507">
        <v>0.87999999999999989</v>
      </c>
      <c r="AF507" t="s">
        <v>7949</v>
      </c>
      <c r="AI507">
        <v>0</v>
      </c>
      <c r="AJ507">
        <v>0</v>
      </c>
      <c r="AK507" t="s">
        <v>19831</v>
      </c>
      <c r="AL507" t="s">
        <v>19831</v>
      </c>
      <c r="AM507" t="s">
        <v>20019</v>
      </c>
    </row>
    <row r="508" spans="1:39" x14ac:dyDescent="0.25">
      <c r="A508" t="s">
        <v>8009</v>
      </c>
      <c r="B508" t="s">
        <v>4841</v>
      </c>
      <c r="C508" t="s">
        <v>4842</v>
      </c>
      <c r="D508">
        <v>2</v>
      </c>
      <c r="E508" t="s">
        <v>4845</v>
      </c>
      <c r="F508">
        <v>8.6999999999999993</v>
      </c>
      <c r="K508" t="s">
        <v>6860</v>
      </c>
      <c r="M508" t="s">
        <v>14985</v>
      </c>
      <c r="N508">
        <v>8</v>
      </c>
      <c r="O508" t="s">
        <v>15309</v>
      </c>
      <c r="P508" t="s">
        <v>15662</v>
      </c>
      <c r="Q508">
        <v>7</v>
      </c>
      <c r="R508">
        <v>4</v>
      </c>
      <c r="S508">
        <v>3.63</v>
      </c>
      <c r="T508">
        <v>4.5199999999999996</v>
      </c>
      <c r="U508">
        <v>630.76</v>
      </c>
      <c r="V508">
        <v>137.49</v>
      </c>
      <c r="W508">
        <v>3.11</v>
      </c>
      <c r="X508">
        <v>11.35</v>
      </c>
      <c r="Y508">
        <v>8.19</v>
      </c>
      <c r="Z508">
        <v>3</v>
      </c>
      <c r="AA508" t="s">
        <v>4250</v>
      </c>
      <c r="AB508">
        <v>1</v>
      </c>
      <c r="AC508">
        <v>17</v>
      </c>
      <c r="AD508">
        <v>1.330000000000001</v>
      </c>
      <c r="AF508" t="s">
        <v>7949</v>
      </c>
      <c r="AI508">
        <v>0</v>
      </c>
      <c r="AJ508">
        <v>0</v>
      </c>
      <c r="AK508" t="s">
        <v>19831</v>
      </c>
      <c r="AL508" t="s">
        <v>19831</v>
      </c>
      <c r="AM508" t="s">
        <v>20019</v>
      </c>
    </row>
    <row r="509" spans="1:39" x14ac:dyDescent="0.25">
      <c r="A509" t="s">
        <v>8436</v>
      </c>
      <c r="B509" t="s">
        <v>4841</v>
      </c>
      <c r="C509" t="s">
        <v>4842</v>
      </c>
      <c r="D509">
        <v>2</v>
      </c>
      <c r="E509" t="s">
        <v>4845</v>
      </c>
      <c r="F509">
        <v>8.6999999999999993</v>
      </c>
      <c r="K509" t="s">
        <v>6860</v>
      </c>
      <c r="M509" t="s">
        <v>14985</v>
      </c>
      <c r="N509">
        <v>8</v>
      </c>
      <c r="O509" t="s">
        <v>15341</v>
      </c>
      <c r="P509" t="s">
        <v>16089</v>
      </c>
      <c r="Q509">
        <v>6</v>
      </c>
      <c r="R509">
        <v>4</v>
      </c>
      <c r="S509">
        <v>2.2000000000000002</v>
      </c>
      <c r="T509">
        <v>2.99</v>
      </c>
      <c r="U509">
        <v>636.71</v>
      </c>
      <c r="V509">
        <v>110.77</v>
      </c>
      <c r="W509">
        <v>4.7</v>
      </c>
      <c r="X509">
        <v>13.29</v>
      </c>
      <c r="Y509">
        <v>8.09</v>
      </c>
      <c r="Z509">
        <v>3</v>
      </c>
      <c r="AA509" t="s">
        <v>4250</v>
      </c>
      <c r="AB509">
        <v>1</v>
      </c>
      <c r="AC509">
        <v>12</v>
      </c>
      <c r="AD509">
        <v>3.162666666666667</v>
      </c>
      <c r="AF509" t="s">
        <v>7949</v>
      </c>
      <c r="AI509">
        <v>0</v>
      </c>
      <c r="AJ509">
        <v>0</v>
      </c>
      <c r="AK509" t="s">
        <v>19874</v>
      </c>
      <c r="AL509" t="s">
        <v>19874</v>
      </c>
      <c r="AM509" t="s">
        <v>20019</v>
      </c>
    </row>
    <row r="510" spans="1:39" x14ac:dyDescent="0.25">
      <c r="A510" t="s">
        <v>8437</v>
      </c>
      <c r="B510" t="s">
        <v>4841</v>
      </c>
      <c r="C510" t="s">
        <v>4842</v>
      </c>
      <c r="D510">
        <v>2</v>
      </c>
      <c r="E510" t="s">
        <v>4845</v>
      </c>
      <c r="F510">
        <v>8.6999999999999993</v>
      </c>
      <c r="K510" t="s">
        <v>6860</v>
      </c>
      <c r="M510" t="s">
        <v>6865</v>
      </c>
      <c r="N510">
        <v>8</v>
      </c>
      <c r="O510" t="s">
        <v>15342</v>
      </c>
      <c r="P510" t="s">
        <v>16090</v>
      </c>
      <c r="Q510">
        <v>4</v>
      </c>
      <c r="R510">
        <v>3</v>
      </c>
      <c r="S510">
        <v>5</v>
      </c>
      <c r="T510">
        <v>6.11</v>
      </c>
      <c r="U510">
        <v>579.73</v>
      </c>
      <c r="V510">
        <v>81.67</v>
      </c>
      <c r="W510">
        <v>5.59</v>
      </c>
      <c r="X510">
        <v>13.82</v>
      </c>
      <c r="Y510">
        <v>8.4499999999999993</v>
      </c>
      <c r="Z510">
        <v>3</v>
      </c>
      <c r="AA510" t="s">
        <v>4250</v>
      </c>
      <c r="AB510">
        <v>2</v>
      </c>
      <c r="AC510">
        <v>15</v>
      </c>
      <c r="AD510">
        <v>1.9416666666666671</v>
      </c>
      <c r="AF510" t="s">
        <v>7949</v>
      </c>
      <c r="AI510">
        <v>0</v>
      </c>
      <c r="AJ510">
        <v>0</v>
      </c>
      <c r="AK510" t="s">
        <v>19875</v>
      </c>
      <c r="AL510" t="s">
        <v>19875</v>
      </c>
      <c r="AM510" t="s">
        <v>20019</v>
      </c>
    </row>
    <row r="511" spans="1:39" x14ac:dyDescent="0.25">
      <c r="A511" t="s">
        <v>8438</v>
      </c>
      <c r="B511" t="s">
        <v>4841</v>
      </c>
      <c r="C511" t="s">
        <v>4842</v>
      </c>
      <c r="D511">
        <v>2</v>
      </c>
      <c r="E511" t="s">
        <v>4845</v>
      </c>
      <c r="F511">
        <v>8.6999999999999993</v>
      </c>
      <c r="K511" t="s">
        <v>6860</v>
      </c>
      <c r="M511" t="s">
        <v>6865</v>
      </c>
      <c r="N511">
        <v>8</v>
      </c>
      <c r="O511" t="s">
        <v>15316</v>
      </c>
      <c r="P511" t="s">
        <v>16091</v>
      </c>
      <c r="Q511">
        <v>6</v>
      </c>
      <c r="R511">
        <v>2</v>
      </c>
      <c r="S511">
        <v>3.11</v>
      </c>
      <c r="T511">
        <v>3.27</v>
      </c>
      <c r="U511">
        <v>563.72</v>
      </c>
      <c r="V511">
        <v>118.8</v>
      </c>
      <c r="W511">
        <v>4.28</v>
      </c>
      <c r="Y511">
        <v>7.1</v>
      </c>
      <c r="Z511">
        <v>3</v>
      </c>
      <c r="AA511" t="s">
        <v>4250</v>
      </c>
      <c r="AB511">
        <v>1</v>
      </c>
      <c r="AC511">
        <v>5</v>
      </c>
      <c r="AD511">
        <v>2.85</v>
      </c>
      <c r="AF511" t="s">
        <v>7949</v>
      </c>
      <c r="AI511">
        <v>0</v>
      </c>
      <c r="AJ511">
        <v>0</v>
      </c>
      <c r="AK511" t="s">
        <v>19862</v>
      </c>
      <c r="AL511" t="s">
        <v>19862</v>
      </c>
      <c r="AM511" t="s">
        <v>20019</v>
      </c>
    </row>
    <row r="512" spans="1:39" x14ac:dyDescent="0.25">
      <c r="A512" t="s">
        <v>8439</v>
      </c>
      <c r="B512" t="s">
        <v>4841</v>
      </c>
      <c r="C512" t="s">
        <v>4842</v>
      </c>
      <c r="D512">
        <v>2</v>
      </c>
      <c r="E512" t="s">
        <v>4845</v>
      </c>
      <c r="F512">
        <v>8.6999999999999993</v>
      </c>
      <c r="K512" t="s">
        <v>6860</v>
      </c>
      <c r="M512" t="s">
        <v>15010</v>
      </c>
      <c r="N512">
        <v>8</v>
      </c>
      <c r="O512" t="s">
        <v>15343</v>
      </c>
      <c r="P512" t="s">
        <v>16092</v>
      </c>
      <c r="Q512">
        <v>6</v>
      </c>
      <c r="R512">
        <v>3</v>
      </c>
      <c r="S512">
        <v>3.63</v>
      </c>
      <c r="T512">
        <v>4.4000000000000004</v>
      </c>
      <c r="U512">
        <v>674.74</v>
      </c>
      <c r="V512">
        <v>103.67</v>
      </c>
      <c r="W512">
        <v>4.49</v>
      </c>
      <c r="X512">
        <v>13.78</v>
      </c>
      <c r="Y512">
        <v>8.26</v>
      </c>
      <c r="Z512">
        <v>4</v>
      </c>
      <c r="AA512" t="s">
        <v>4250</v>
      </c>
      <c r="AB512">
        <v>1</v>
      </c>
      <c r="AC512">
        <v>10</v>
      </c>
      <c r="AD512">
        <v>2.0659999999999998</v>
      </c>
      <c r="AF512" t="s">
        <v>7949</v>
      </c>
      <c r="AI512">
        <v>0</v>
      </c>
      <c r="AJ512">
        <v>0</v>
      </c>
      <c r="AK512" t="s">
        <v>19876</v>
      </c>
      <c r="AL512" t="s">
        <v>19876</v>
      </c>
      <c r="AM512" t="s">
        <v>20019</v>
      </c>
    </row>
    <row r="513" spans="1:39" x14ac:dyDescent="0.25">
      <c r="A513" t="s">
        <v>8440</v>
      </c>
      <c r="B513" t="s">
        <v>4841</v>
      </c>
      <c r="C513" t="s">
        <v>4842</v>
      </c>
      <c r="D513">
        <v>2</v>
      </c>
      <c r="E513" t="s">
        <v>4845</v>
      </c>
      <c r="F513">
        <v>8.6999999999999993</v>
      </c>
      <c r="K513" t="s">
        <v>6860</v>
      </c>
      <c r="M513" t="s">
        <v>6865</v>
      </c>
      <c r="N513">
        <v>8</v>
      </c>
      <c r="O513" t="s">
        <v>15344</v>
      </c>
      <c r="P513" t="s">
        <v>16093</v>
      </c>
      <c r="Q513">
        <v>7</v>
      </c>
      <c r="R513">
        <v>3</v>
      </c>
      <c r="S513">
        <v>2.97</v>
      </c>
      <c r="T513">
        <v>4</v>
      </c>
      <c r="U513">
        <v>590.75</v>
      </c>
      <c r="V513">
        <v>112.9</v>
      </c>
      <c r="W513">
        <v>3.48</v>
      </c>
      <c r="X513">
        <v>13.78</v>
      </c>
      <c r="Y513">
        <v>8.4700000000000006</v>
      </c>
      <c r="Z513">
        <v>4</v>
      </c>
      <c r="AA513" t="s">
        <v>4250</v>
      </c>
      <c r="AB513">
        <v>1</v>
      </c>
      <c r="AC513">
        <v>11</v>
      </c>
      <c r="AD513">
        <v>2.1833333333333331</v>
      </c>
      <c r="AF513" t="s">
        <v>7949</v>
      </c>
      <c r="AI513">
        <v>0</v>
      </c>
      <c r="AJ513">
        <v>0</v>
      </c>
      <c r="AK513" t="s">
        <v>19877</v>
      </c>
      <c r="AL513" t="s">
        <v>19877</v>
      </c>
      <c r="AM513" t="s">
        <v>20019</v>
      </c>
    </row>
    <row r="514" spans="1:39" x14ac:dyDescent="0.25">
      <c r="A514" t="s">
        <v>8441</v>
      </c>
      <c r="B514" t="s">
        <v>4841</v>
      </c>
      <c r="C514" t="s">
        <v>4842</v>
      </c>
      <c r="D514">
        <v>2</v>
      </c>
      <c r="E514" t="s">
        <v>4845</v>
      </c>
      <c r="F514">
        <v>8.6999999999999993</v>
      </c>
      <c r="K514" t="s">
        <v>6860</v>
      </c>
      <c r="M514" t="s">
        <v>6865</v>
      </c>
      <c r="N514">
        <v>8</v>
      </c>
      <c r="O514" t="s">
        <v>15344</v>
      </c>
      <c r="P514" t="s">
        <v>16094</v>
      </c>
      <c r="Q514">
        <v>6</v>
      </c>
      <c r="R514">
        <v>3</v>
      </c>
      <c r="S514">
        <v>3.63</v>
      </c>
      <c r="T514">
        <v>4.4000000000000004</v>
      </c>
      <c r="U514">
        <v>628.72</v>
      </c>
      <c r="V514">
        <v>103.67</v>
      </c>
      <c r="W514">
        <v>4.49</v>
      </c>
      <c r="X514">
        <v>13.78</v>
      </c>
      <c r="Y514">
        <v>8.26</v>
      </c>
      <c r="Z514">
        <v>4</v>
      </c>
      <c r="AA514" t="s">
        <v>4250</v>
      </c>
      <c r="AB514">
        <v>1</v>
      </c>
      <c r="AC514">
        <v>10</v>
      </c>
      <c r="AD514">
        <v>2.0659999999999998</v>
      </c>
      <c r="AF514" t="s">
        <v>7949</v>
      </c>
      <c r="AI514">
        <v>0</v>
      </c>
      <c r="AJ514">
        <v>0</v>
      </c>
      <c r="AK514" t="s">
        <v>19877</v>
      </c>
      <c r="AL514" t="s">
        <v>19877</v>
      </c>
      <c r="AM514" t="s">
        <v>20019</v>
      </c>
    </row>
    <row r="515" spans="1:39" x14ac:dyDescent="0.25">
      <c r="A515" t="s">
        <v>8441</v>
      </c>
      <c r="B515" t="s">
        <v>4841</v>
      </c>
      <c r="C515" t="s">
        <v>4842</v>
      </c>
      <c r="D515">
        <v>2</v>
      </c>
      <c r="E515" t="s">
        <v>4845</v>
      </c>
      <c r="F515">
        <v>8.6999999999999993</v>
      </c>
      <c r="K515" t="s">
        <v>6860</v>
      </c>
      <c r="M515" t="s">
        <v>6865</v>
      </c>
      <c r="N515">
        <v>8</v>
      </c>
      <c r="O515" t="s">
        <v>15345</v>
      </c>
      <c r="P515" t="s">
        <v>16094</v>
      </c>
      <c r="Q515">
        <v>6</v>
      </c>
      <c r="R515">
        <v>3</v>
      </c>
      <c r="S515">
        <v>3.63</v>
      </c>
      <c r="T515">
        <v>4.4000000000000004</v>
      </c>
      <c r="U515">
        <v>628.72</v>
      </c>
      <c r="V515">
        <v>103.67</v>
      </c>
      <c r="W515">
        <v>4.49</v>
      </c>
      <c r="X515">
        <v>13.78</v>
      </c>
      <c r="Y515">
        <v>8.26</v>
      </c>
      <c r="Z515">
        <v>4</v>
      </c>
      <c r="AA515" t="s">
        <v>4250</v>
      </c>
      <c r="AB515">
        <v>1</v>
      </c>
      <c r="AC515">
        <v>10</v>
      </c>
      <c r="AD515">
        <v>2.0659999999999998</v>
      </c>
      <c r="AF515" t="s">
        <v>7949</v>
      </c>
      <c r="AI515">
        <v>0</v>
      </c>
      <c r="AJ515">
        <v>0</v>
      </c>
      <c r="AK515" t="s">
        <v>19878</v>
      </c>
      <c r="AL515" t="s">
        <v>19878</v>
      </c>
      <c r="AM515" t="s">
        <v>20019</v>
      </c>
    </row>
    <row r="516" spans="1:39" x14ac:dyDescent="0.25">
      <c r="A516" t="s">
        <v>8442</v>
      </c>
      <c r="B516" t="s">
        <v>4841</v>
      </c>
      <c r="C516" t="s">
        <v>4842</v>
      </c>
      <c r="D516">
        <v>2</v>
      </c>
      <c r="E516" t="s">
        <v>4845</v>
      </c>
      <c r="F516">
        <v>8.6999999999999993</v>
      </c>
      <c r="K516" t="s">
        <v>6860</v>
      </c>
      <c r="M516" t="s">
        <v>6865</v>
      </c>
      <c r="N516">
        <v>8</v>
      </c>
      <c r="O516" t="s">
        <v>15346</v>
      </c>
      <c r="P516" t="s">
        <v>16095</v>
      </c>
      <c r="Q516">
        <v>5</v>
      </c>
      <c r="R516">
        <v>3</v>
      </c>
      <c r="S516">
        <v>4.5199999999999996</v>
      </c>
      <c r="T516">
        <v>5.39</v>
      </c>
      <c r="U516">
        <v>557.82000000000005</v>
      </c>
      <c r="V516">
        <v>90.9</v>
      </c>
      <c r="W516">
        <v>5.86</v>
      </c>
      <c r="Y516">
        <v>8.2899999999999991</v>
      </c>
      <c r="Z516">
        <v>1</v>
      </c>
      <c r="AA516" t="s">
        <v>4250</v>
      </c>
      <c r="AB516">
        <v>2</v>
      </c>
      <c r="AC516">
        <v>5</v>
      </c>
      <c r="AD516">
        <v>1.9916666666666669</v>
      </c>
      <c r="AF516" t="s">
        <v>7949</v>
      </c>
      <c r="AI516">
        <v>0</v>
      </c>
      <c r="AJ516">
        <v>0</v>
      </c>
      <c r="AK516" t="s">
        <v>19879</v>
      </c>
      <c r="AL516" t="s">
        <v>19879</v>
      </c>
      <c r="AM516" t="s">
        <v>20019</v>
      </c>
    </row>
    <row r="517" spans="1:39" x14ac:dyDescent="0.25">
      <c r="A517" t="s">
        <v>8277</v>
      </c>
      <c r="B517" t="s">
        <v>4841</v>
      </c>
      <c r="C517" t="s">
        <v>4842</v>
      </c>
      <c r="D517">
        <v>2</v>
      </c>
      <c r="E517" t="s">
        <v>4845</v>
      </c>
      <c r="F517">
        <v>8.6999999999999993</v>
      </c>
      <c r="K517" t="s">
        <v>6860</v>
      </c>
      <c r="M517" t="s">
        <v>15011</v>
      </c>
      <c r="N517">
        <v>8</v>
      </c>
      <c r="O517" t="s">
        <v>15347</v>
      </c>
      <c r="P517" t="s">
        <v>15930</v>
      </c>
      <c r="Q517">
        <v>12</v>
      </c>
      <c r="R517">
        <v>12</v>
      </c>
      <c r="S517">
        <v>-6.32</v>
      </c>
      <c r="T517">
        <v>-1.8</v>
      </c>
      <c r="U517">
        <v>893.01</v>
      </c>
      <c r="V517">
        <v>375.84</v>
      </c>
      <c r="W517">
        <v>-1.74</v>
      </c>
      <c r="X517">
        <v>3.48</v>
      </c>
      <c r="Y517">
        <v>8.7200000000000006</v>
      </c>
      <c r="Z517">
        <v>1</v>
      </c>
      <c r="AA517" t="s">
        <v>4250</v>
      </c>
      <c r="AB517">
        <v>3</v>
      </c>
      <c r="AC517">
        <v>29</v>
      </c>
      <c r="AD517">
        <v>2.64</v>
      </c>
      <c r="AF517" t="s">
        <v>7950</v>
      </c>
      <c r="AI517">
        <v>0</v>
      </c>
      <c r="AJ517">
        <v>0</v>
      </c>
      <c r="AK517" t="s">
        <v>19880</v>
      </c>
      <c r="AL517" t="s">
        <v>19880</v>
      </c>
      <c r="AM517" t="s">
        <v>20019</v>
      </c>
    </row>
    <row r="518" spans="1:39" x14ac:dyDescent="0.25">
      <c r="A518" t="s">
        <v>8277</v>
      </c>
      <c r="B518" t="s">
        <v>4841</v>
      </c>
      <c r="C518" t="s">
        <v>4842</v>
      </c>
      <c r="D518">
        <v>2</v>
      </c>
      <c r="E518" t="s">
        <v>4845</v>
      </c>
      <c r="F518">
        <v>8.6999999999999993</v>
      </c>
      <c r="K518" t="s">
        <v>6860</v>
      </c>
      <c r="L518" t="s">
        <v>6861</v>
      </c>
      <c r="M518" t="s">
        <v>15012</v>
      </c>
      <c r="N518">
        <v>9</v>
      </c>
      <c r="O518" t="s">
        <v>15348</v>
      </c>
      <c r="P518" t="s">
        <v>15930</v>
      </c>
      <c r="Q518">
        <v>12</v>
      </c>
      <c r="R518">
        <v>12</v>
      </c>
      <c r="S518">
        <v>-6.32</v>
      </c>
      <c r="T518">
        <v>-1.8</v>
      </c>
      <c r="U518">
        <v>893.01</v>
      </c>
      <c r="V518">
        <v>375.84</v>
      </c>
      <c r="W518">
        <v>-1.74</v>
      </c>
      <c r="X518">
        <v>3.48</v>
      </c>
      <c r="Y518">
        <v>8.7200000000000006</v>
      </c>
      <c r="Z518">
        <v>1</v>
      </c>
      <c r="AA518" t="s">
        <v>4250</v>
      </c>
      <c r="AB518">
        <v>3</v>
      </c>
      <c r="AC518">
        <v>29</v>
      </c>
      <c r="AD518">
        <v>2.64</v>
      </c>
      <c r="AF518" t="s">
        <v>7950</v>
      </c>
      <c r="AI518">
        <v>0</v>
      </c>
      <c r="AJ518">
        <v>0</v>
      </c>
      <c r="AK518" t="s">
        <v>19881</v>
      </c>
      <c r="AL518" t="s">
        <v>19881</v>
      </c>
      <c r="AM518" t="s">
        <v>20019</v>
      </c>
    </row>
    <row r="519" spans="1:39" x14ac:dyDescent="0.25">
      <c r="A519" t="s">
        <v>8443</v>
      </c>
      <c r="B519" t="s">
        <v>4841</v>
      </c>
      <c r="C519" t="s">
        <v>4842</v>
      </c>
      <c r="D519">
        <v>2</v>
      </c>
      <c r="E519" t="s">
        <v>4845</v>
      </c>
      <c r="F519">
        <v>8.6999999999999993</v>
      </c>
      <c r="K519" t="s">
        <v>6860</v>
      </c>
      <c r="M519" t="s">
        <v>6865</v>
      </c>
      <c r="N519">
        <v>8</v>
      </c>
      <c r="O519" t="s">
        <v>15301</v>
      </c>
      <c r="P519" t="s">
        <v>16096</v>
      </c>
      <c r="Q519">
        <v>5</v>
      </c>
      <c r="R519">
        <v>3</v>
      </c>
      <c r="S519">
        <v>2.61</v>
      </c>
      <c r="T519">
        <v>2.62</v>
      </c>
      <c r="U519">
        <v>501.62</v>
      </c>
      <c r="V519">
        <v>83.48</v>
      </c>
      <c r="W519">
        <v>4.2</v>
      </c>
      <c r="X519">
        <v>13.85</v>
      </c>
      <c r="Y519">
        <v>5.69</v>
      </c>
      <c r="Z519">
        <v>2</v>
      </c>
      <c r="AA519" t="s">
        <v>4250</v>
      </c>
      <c r="AB519">
        <v>1</v>
      </c>
      <c r="AC519">
        <v>8</v>
      </c>
      <c r="AD519">
        <v>3.8616666666666668</v>
      </c>
      <c r="AF519" t="s">
        <v>7949</v>
      </c>
      <c r="AI519">
        <v>0</v>
      </c>
      <c r="AJ519">
        <v>0</v>
      </c>
      <c r="AK519" t="s">
        <v>19856</v>
      </c>
      <c r="AL519" t="s">
        <v>19856</v>
      </c>
      <c r="AM519" t="s">
        <v>20019</v>
      </c>
    </row>
    <row r="520" spans="1:39" x14ac:dyDescent="0.25">
      <c r="A520" t="s">
        <v>8444</v>
      </c>
      <c r="B520" t="s">
        <v>4841</v>
      </c>
      <c r="C520" t="s">
        <v>4842</v>
      </c>
      <c r="D520">
        <v>2</v>
      </c>
      <c r="E520" t="s">
        <v>4845</v>
      </c>
      <c r="F520">
        <v>8.6999999999999993</v>
      </c>
      <c r="K520" t="s">
        <v>6860</v>
      </c>
      <c r="M520" t="s">
        <v>6865</v>
      </c>
      <c r="N520">
        <v>8</v>
      </c>
      <c r="O520" t="s">
        <v>15301</v>
      </c>
      <c r="P520" t="s">
        <v>16097</v>
      </c>
      <c r="Q520">
        <v>5</v>
      </c>
      <c r="R520">
        <v>3</v>
      </c>
      <c r="S520">
        <v>2.61</v>
      </c>
      <c r="T520">
        <v>2.62</v>
      </c>
      <c r="U520">
        <v>501.62</v>
      </c>
      <c r="V520">
        <v>83.48</v>
      </c>
      <c r="W520">
        <v>4.2</v>
      </c>
      <c r="X520">
        <v>13.85</v>
      </c>
      <c r="Y520">
        <v>5.69</v>
      </c>
      <c r="Z520">
        <v>2</v>
      </c>
      <c r="AA520" t="s">
        <v>4250</v>
      </c>
      <c r="AB520">
        <v>1</v>
      </c>
      <c r="AC520">
        <v>8</v>
      </c>
      <c r="AD520">
        <v>3.8616666666666668</v>
      </c>
      <c r="AF520" t="s">
        <v>7949</v>
      </c>
      <c r="AI520">
        <v>0</v>
      </c>
      <c r="AJ520">
        <v>0</v>
      </c>
      <c r="AK520" t="s">
        <v>19856</v>
      </c>
      <c r="AL520" t="s">
        <v>19856</v>
      </c>
      <c r="AM520" t="s">
        <v>20019</v>
      </c>
    </row>
    <row r="521" spans="1:39" x14ac:dyDescent="0.25">
      <c r="A521" t="s">
        <v>8445</v>
      </c>
      <c r="B521" t="s">
        <v>4841</v>
      </c>
      <c r="C521" t="s">
        <v>4842</v>
      </c>
      <c r="D521">
        <v>2</v>
      </c>
      <c r="E521" t="s">
        <v>4845</v>
      </c>
      <c r="F521">
        <v>8.6999999999999993</v>
      </c>
      <c r="K521" t="s">
        <v>6860</v>
      </c>
      <c r="M521" t="s">
        <v>6865</v>
      </c>
      <c r="N521">
        <v>8</v>
      </c>
      <c r="O521" t="s">
        <v>15301</v>
      </c>
      <c r="P521" t="s">
        <v>16098</v>
      </c>
      <c r="Q521">
        <v>7</v>
      </c>
      <c r="R521">
        <v>4</v>
      </c>
      <c r="S521">
        <v>1.48</v>
      </c>
      <c r="T521">
        <v>1.49</v>
      </c>
      <c r="U521">
        <v>529.65</v>
      </c>
      <c r="V521">
        <v>112.94</v>
      </c>
      <c r="W521">
        <v>2.85</v>
      </c>
      <c r="X521">
        <v>13.84</v>
      </c>
      <c r="Y521">
        <v>5.76</v>
      </c>
      <c r="Z521">
        <v>2</v>
      </c>
      <c r="AA521" t="s">
        <v>4250</v>
      </c>
      <c r="AB521">
        <v>1</v>
      </c>
      <c r="AC521">
        <v>10</v>
      </c>
      <c r="AD521">
        <v>3.2353333333333332</v>
      </c>
      <c r="AF521" t="s">
        <v>7949</v>
      </c>
      <c r="AI521">
        <v>0</v>
      </c>
      <c r="AJ521">
        <v>0</v>
      </c>
      <c r="AK521" t="s">
        <v>19856</v>
      </c>
      <c r="AL521" t="s">
        <v>19856</v>
      </c>
      <c r="AM521" t="s">
        <v>20019</v>
      </c>
    </row>
    <row r="522" spans="1:39" x14ac:dyDescent="0.25">
      <c r="A522" t="s">
        <v>8446</v>
      </c>
      <c r="B522" t="s">
        <v>4841</v>
      </c>
      <c r="C522" t="s">
        <v>4842</v>
      </c>
      <c r="D522">
        <v>2</v>
      </c>
      <c r="E522" t="s">
        <v>4845</v>
      </c>
      <c r="F522">
        <v>8.6999999999999993</v>
      </c>
      <c r="K522" t="s">
        <v>6860</v>
      </c>
      <c r="L522" t="s">
        <v>6861</v>
      </c>
      <c r="M522" t="s">
        <v>15012</v>
      </c>
      <c r="N522">
        <v>9</v>
      </c>
      <c r="O522" t="s">
        <v>15348</v>
      </c>
      <c r="P522" t="s">
        <v>16099</v>
      </c>
      <c r="Q522">
        <v>6</v>
      </c>
      <c r="R522">
        <v>3</v>
      </c>
      <c r="S522">
        <v>5.03</v>
      </c>
      <c r="T522">
        <v>5.08</v>
      </c>
      <c r="U522">
        <v>600.6</v>
      </c>
      <c r="V522">
        <v>101.65</v>
      </c>
      <c r="W522">
        <v>4.68</v>
      </c>
      <c r="X522">
        <v>13.47</v>
      </c>
      <c r="Y522">
        <v>6.46</v>
      </c>
      <c r="Z522">
        <v>2</v>
      </c>
      <c r="AA522" t="s">
        <v>4250</v>
      </c>
      <c r="AB522">
        <v>1</v>
      </c>
      <c r="AC522">
        <v>7</v>
      </c>
      <c r="AD522">
        <v>1.7783333333333331</v>
      </c>
      <c r="AF522" t="s">
        <v>7949</v>
      </c>
      <c r="AI522">
        <v>0</v>
      </c>
      <c r="AJ522">
        <v>0</v>
      </c>
      <c r="AK522" t="s">
        <v>19881</v>
      </c>
      <c r="AL522" t="s">
        <v>19881</v>
      </c>
      <c r="AM522" t="s">
        <v>20019</v>
      </c>
    </row>
    <row r="523" spans="1:39" x14ac:dyDescent="0.25">
      <c r="A523" t="s">
        <v>8446</v>
      </c>
      <c r="B523" t="s">
        <v>4841</v>
      </c>
      <c r="C523" t="s">
        <v>4842</v>
      </c>
      <c r="D523">
        <v>2</v>
      </c>
      <c r="E523" t="s">
        <v>4845</v>
      </c>
      <c r="F523">
        <v>8.6999999999999993</v>
      </c>
      <c r="K523" t="s">
        <v>6860</v>
      </c>
      <c r="L523" t="s">
        <v>6861</v>
      </c>
      <c r="M523" t="s">
        <v>6891</v>
      </c>
      <c r="N523">
        <v>9</v>
      </c>
      <c r="O523" t="s">
        <v>15349</v>
      </c>
      <c r="P523" t="s">
        <v>16099</v>
      </c>
      <c r="Q523">
        <v>6</v>
      </c>
      <c r="R523">
        <v>3</v>
      </c>
      <c r="S523">
        <v>5.03</v>
      </c>
      <c r="T523">
        <v>5.08</v>
      </c>
      <c r="U523">
        <v>600.6</v>
      </c>
      <c r="V523">
        <v>101.65</v>
      </c>
      <c r="W523">
        <v>4.68</v>
      </c>
      <c r="X523">
        <v>13.47</v>
      </c>
      <c r="Y523">
        <v>6.46</v>
      </c>
      <c r="Z523">
        <v>2</v>
      </c>
      <c r="AA523" t="s">
        <v>4250</v>
      </c>
      <c r="AB523">
        <v>1</v>
      </c>
      <c r="AC523">
        <v>7</v>
      </c>
      <c r="AD523">
        <v>1.7783333333333331</v>
      </c>
      <c r="AF523" t="s">
        <v>7949</v>
      </c>
      <c r="AI523">
        <v>0</v>
      </c>
      <c r="AJ523">
        <v>0</v>
      </c>
      <c r="AK523" t="s">
        <v>19882</v>
      </c>
      <c r="AL523" t="s">
        <v>19882</v>
      </c>
      <c r="AM523" t="s">
        <v>20019</v>
      </c>
    </row>
    <row r="524" spans="1:39" x14ac:dyDescent="0.25">
      <c r="A524" t="s">
        <v>8447</v>
      </c>
      <c r="B524" t="s">
        <v>4841</v>
      </c>
      <c r="C524" t="s">
        <v>4842</v>
      </c>
      <c r="D524">
        <v>2</v>
      </c>
      <c r="E524" t="s">
        <v>4845</v>
      </c>
      <c r="F524">
        <v>8.6999999999999993</v>
      </c>
      <c r="K524" t="s">
        <v>6860</v>
      </c>
      <c r="L524" t="s">
        <v>6861</v>
      </c>
      <c r="M524" t="s">
        <v>15012</v>
      </c>
      <c r="N524">
        <v>9</v>
      </c>
      <c r="O524" t="s">
        <v>15348</v>
      </c>
      <c r="P524" t="s">
        <v>16100</v>
      </c>
      <c r="Q524">
        <v>7</v>
      </c>
      <c r="R524">
        <v>3</v>
      </c>
      <c r="S524">
        <v>4.6500000000000004</v>
      </c>
      <c r="T524">
        <v>4.7</v>
      </c>
      <c r="U524">
        <v>590.67999999999995</v>
      </c>
      <c r="V524">
        <v>110.88</v>
      </c>
      <c r="W524">
        <v>4.16</v>
      </c>
      <c r="X524">
        <v>13.47</v>
      </c>
      <c r="Y524">
        <v>6.46</v>
      </c>
      <c r="Z524">
        <v>2</v>
      </c>
      <c r="AA524" t="s">
        <v>4250</v>
      </c>
      <c r="AB524">
        <v>1</v>
      </c>
      <c r="AC524">
        <v>10</v>
      </c>
      <c r="AD524">
        <v>1.6206666666666669</v>
      </c>
      <c r="AF524" t="s">
        <v>7949</v>
      </c>
      <c r="AI524">
        <v>0</v>
      </c>
      <c r="AJ524">
        <v>0</v>
      </c>
      <c r="AK524" t="s">
        <v>19881</v>
      </c>
      <c r="AL524" t="s">
        <v>19881</v>
      </c>
      <c r="AM524" t="s">
        <v>20019</v>
      </c>
    </row>
    <row r="525" spans="1:39" x14ac:dyDescent="0.25">
      <c r="A525" t="s">
        <v>8448</v>
      </c>
      <c r="B525" t="s">
        <v>4841</v>
      </c>
      <c r="C525" t="s">
        <v>4842</v>
      </c>
      <c r="D525">
        <v>2</v>
      </c>
      <c r="E525" t="s">
        <v>4845</v>
      </c>
      <c r="F525">
        <v>8.6999999999999993</v>
      </c>
      <c r="K525" t="s">
        <v>6860</v>
      </c>
      <c r="L525" t="s">
        <v>6861</v>
      </c>
      <c r="M525" t="s">
        <v>15012</v>
      </c>
      <c r="N525">
        <v>9</v>
      </c>
      <c r="O525" t="s">
        <v>15348</v>
      </c>
      <c r="P525" t="s">
        <v>16101</v>
      </c>
      <c r="Q525">
        <v>7</v>
      </c>
      <c r="R525">
        <v>3</v>
      </c>
      <c r="S525">
        <v>4.1399999999999997</v>
      </c>
      <c r="T525">
        <v>4.1900000000000004</v>
      </c>
      <c r="U525">
        <v>576.65</v>
      </c>
      <c r="V525">
        <v>110.88</v>
      </c>
      <c r="W525">
        <v>3.77</v>
      </c>
      <c r="X525">
        <v>13.47</v>
      </c>
      <c r="Y525">
        <v>6.46</v>
      </c>
      <c r="Z525">
        <v>2</v>
      </c>
      <c r="AA525" t="s">
        <v>4250</v>
      </c>
      <c r="AB525">
        <v>1</v>
      </c>
      <c r="AC525">
        <v>9</v>
      </c>
      <c r="AD525">
        <v>1.875666666666667</v>
      </c>
      <c r="AF525" t="s">
        <v>7949</v>
      </c>
      <c r="AI525">
        <v>0</v>
      </c>
      <c r="AJ525">
        <v>0</v>
      </c>
      <c r="AK525" t="s">
        <v>19881</v>
      </c>
      <c r="AL525" t="s">
        <v>19881</v>
      </c>
      <c r="AM525" t="s">
        <v>20019</v>
      </c>
    </row>
    <row r="526" spans="1:39" x14ac:dyDescent="0.25">
      <c r="A526" t="s">
        <v>8449</v>
      </c>
      <c r="B526" t="s">
        <v>4841</v>
      </c>
      <c r="C526" t="s">
        <v>4842</v>
      </c>
      <c r="D526">
        <v>2</v>
      </c>
      <c r="E526" t="s">
        <v>4845</v>
      </c>
      <c r="F526">
        <v>8.6999999999999993</v>
      </c>
      <c r="K526" t="s">
        <v>6860</v>
      </c>
      <c r="L526" t="s">
        <v>6861</v>
      </c>
      <c r="M526" t="s">
        <v>15012</v>
      </c>
      <c r="N526">
        <v>9</v>
      </c>
      <c r="O526" t="s">
        <v>15348</v>
      </c>
      <c r="P526" t="s">
        <v>16102</v>
      </c>
      <c r="Q526">
        <v>7</v>
      </c>
      <c r="R526">
        <v>4</v>
      </c>
      <c r="S526">
        <v>2.86</v>
      </c>
      <c r="T526">
        <v>2.9</v>
      </c>
      <c r="U526">
        <v>602.57000000000005</v>
      </c>
      <c r="V526">
        <v>121.88</v>
      </c>
      <c r="W526">
        <v>3.61</v>
      </c>
      <c r="X526">
        <v>13.46</v>
      </c>
      <c r="Y526">
        <v>6.38</v>
      </c>
      <c r="Z526">
        <v>2</v>
      </c>
      <c r="AA526" t="s">
        <v>4250</v>
      </c>
      <c r="AB526">
        <v>1</v>
      </c>
      <c r="AC526">
        <v>8</v>
      </c>
      <c r="AD526">
        <v>2.57</v>
      </c>
      <c r="AF526" t="s">
        <v>7949</v>
      </c>
      <c r="AI526">
        <v>0</v>
      </c>
      <c r="AJ526">
        <v>0</v>
      </c>
      <c r="AK526" t="s">
        <v>19881</v>
      </c>
      <c r="AL526" t="s">
        <v>19881</v>
      </c>
      <c r="AM526" t="s">
        <v>20019</v>
      </c>
    </row>
    <row r="527" spans="1:39" x14ac:dyDescent="0.25">
      <c r="A527" t="s">
        <v>8450</v>
      </c>
      <c r="B527" t="s">
        <v>4841</v>
      </c>
      <c r="C527" t="s">
        <v>4842</v>
      </c>
      <c r="D527">
        <v>2</v>
      </c>
      <c r="E527" t="s">
        <v>4845</v>
      </c>
      <c r="F527">
        <v>8.6999999999999993</v>
      </c>
      <c r="K527" t="s">
        <v>6860</v>
      </c>
      <c r="L527" t="s">
        <v>6861</v>
      </c>
      <c r="M527" t="s">
        <v>15012</v>
      </c>
      <c r="N527">
        <v>9</v>
      </c>
      <c r="O527" t="s">
        <v>15348</v>
      </c>
      <c r="P527" t="s">
        <v>16103</v>
      </c>
      <c r="Q527">
        <v>7</v>
      </c>
      <c r="R527">
        <v>4</v>
      </c>
      <c r="S527">
        <v>3.31</v>
      </c>
      <c r="T527">
        <v>3.35</v>
      </c>
      <c r="U527">
        <v>616.6</v>
      </c>
      <c r="V527">
        <v>121.88</v>
      </c>
      <c r="W527">
        <v>3.66</v>
      </c>
      <c r="X527">
        <v>13.46</v>
      </c>
      <c r="Y527">
        <v>6.39</v>
      </c>
      <c r="Z527">
        <v>2</v>
      </c>
      <c r="AA527" t="s">
        <v>4250</v>
      </c>
      <c r="AB527">
        <v>1</v>
      </c>
      <c r="AC527">
        <v>9</v>
      </c>
      <c r="AD527">
        <v>2.17</v>
      </c>
      <c r="AF527" t="s">
        <v>7949</v>
      </c>
      <c r="AI527">
        <v>0</v>
      </c>
      <c r="AJ527">
        <v>0</v>
      </c>
      <c r="AK527" t="s">
        <v>19881</v>
      </c>
      <c r="AL527" t="s">
        <v>19881</v>
      </c>
      <c r="AM527" t="s">
        <v>20019</v>
      </c>
    </row>
    <row r="528" spans="1:39" x14ac:dyDescent="0.25">
      <c r="A528" t="s">
        <v>8451</v>
      </c>
      <c r="B528" t="s">
        <v>4841</v>
      </c>
      <c r="C528" t="s">
        <v>4842</v>
      </c>
      <c r="D528">
        <v>2</v>
      </c>
      <c r="E528" t="s">
        <v>4845</v>
      </c>
      <c r="F528">
        <v>8.6999999999999993</v>
      </c>
      <c r="K528" t="s">
        <v>6860</v>
      </c>
      <c r="L528" t="s">
        <v>6861</v>
      </c>
      <c r="M528" t="s">
        <v>14991</v>
      </c>
      <c r="N528">
        <v>9</v>
      </c>
      <c r="O528" t="s">
        <v>15315</v>
      </c>
      <c r="P528" t="s">
        <v>16104</v>
      </c>
      <c r="Q528">
        <v>6</v>
      </c>
      <c r="R528">
        <v>2</v>
      </c>
      <c r="S528">
        <v>2.0499999999999998</v>
      </c>
      <c r="T528">
        <v>2.0499999999999998</v>
      </c>
      <c r="U528">
        <v>421.35</v>
      </c>
      <c r="V528">
        <v>113.39</v>
      </c>
      <c r="W528">
        <v>3.23</v>
      </c>
      <c r="X528">
        <v>9.9499999999999993</v>
      </c>
      <c r="Y528">
        <v>4.8499999999999996</v>
      </c>
      <c r="Z528">
        <v>2</v>
      </c>
      <c r="AA528" t="s">
        <v>4250</v>
      </c>
      <c r="AB528">
        <v>0</v>
      </c>
      <c r="AC528">
        <v>3</v>
      </c>
      <c r="AD528">
        <v>4.2571190476190477</v>
      </c>
      <c r="AF528" t="s">
        <v>7949</v>
      </c>
      <c r="AI528">
        <v>0</v>
      </c>
      <c r="AJ528">
        <v>0</v>
      </c>
      <c r="AK528" t="s">
        <v>19861</v>
      </c>
      <c r="AL528" t="s">
        <v>19861</v>
      </c>
      <c r="AM528" t="s">
        <v>20019</v>
      </c>
    </row>
    <row r="529" spans="1:39" x14ac:dyDescent="0.25">
      <c r="A529" t="s">
        <v>8452</v>
      </c>
      <c r="B529" t="s">
        <v>4841</v>
      </c>
      <c r="C529" t="s">
        <v>4842</v>
      </c>
      <c r="D529">
        <v>2</v>
      </c>
      <c r="E529" t="s">
        <v>4845</v>
      </c>
      <c r="F529">
        <v>8.6999999999999993</v>
      </c>
      <c r="K529" t="s">
        <v>6860</v>
      </c>
      <c r="L529" t="s">
        <v>6861</v>
      </c>
      <c r="M529" t="s">
        <v>15013</v>
      </c>
      <c r="N529">
        <v>9</v>
      </c>
      <c r="O529" t="s">
        <v>15350</v>
      </c>
      <c r="P529" t="s">
        <v>16105</v>
      </c>
      <c r="Q529">
        <v>7</v>
      </c>
      <c r="R529">
        <v>3</v>
      </c>
      <c r="S529">
        <v>5.62</v>
      </c>
      <c r="T529">
        <v>6.4</v>
      </c>
      <c r="U529">
        <v>624.83000000000004</v>
      </c>
      <c r="V529">
        <v>95.83</v>
      </c>
      <c r="W529">
        <v>5.09</v>
      </c>
      <c r="X529">
        <v>12.95</v>
      </c>
      <c r="Y529">
        <v>8.06</v>
      </c>
      <c r="Z529">
        <v>3</v>
      </c>
      <c r="AA529" t="s">
        <v>4250</v>
      </c>
      <c r="AB529">
        <v>2</v>
      </c>
      <c r="AC529">
        <v>6</v>
      </c>
      <c r="AD529">
        <v>1.942333333333333</v>
      </c>
      <c r="AF529" t="s">
        <v>7949</v>
      </c>
      <c r="AI529">
        <v>0</v>
      </c>
      <c r="AJ529">
        <v>0</v>
      </c>
      <c r="AK529" t="s">
        <v>7992</v>
      </c>
      <c r="AL529" t="s">
        <v>7992</v>
      </c>
      <c r="AM529" t="s">
        <v>20019</v>
      </c>
    </row>
    <row r="530" spans="1:39" x14ac:dyDescent="0.25">
      <c r="A530" t="s">
        <v>8453</v>
      </c>
      <c r="B530" t="s">
        <v>4841</v>
      </c>
      <c r="C530" t="s">
        <v>4842</v>
      </c>
      <c r="D530">
        <v>2</v>
      </c>
      <c r="E530" t="s">
        <v>4845</v>
      </c>
      <c r="F530">
        <v>8.6999999999999993</v>
      </c>
      <c r="K530" t="s">
        <v>6860</v>
      </c>
      <c r="L530" t="s">
        <v>6861</v>
      </c>
      <c r="M530" t="s">
        <v>6891</v>
      </c>
      <c r="N530">
        <v>9</v>
      </c>
      <c r="O530" t="s">
        <v>15349</v>
      </c>
      <c r="P530" t="s">
        <v>16106</v>
      </c>
      <c r="Q530">
        <v>5</v>
      </c>
      <c r="R530">
        <v>3</v>
      </c>
      <c r="S530">
        <v>4</v>
      </c>
      <c r="T530">
        <v>4.12</v>
      </c>
      <c r="U530">
        <v>584.6</v>
      </c>
      <c r="V530">
        <v>84.58</v>
      </c>
      <c r="W530">
        <v>5.0199999999999996</v>
      </c>
      <c r="X530">
        <v>13.68</v>
      </c>
      <c r="Y530">
        <v>6.92</v>
      </c>
      <c r="Z530">
        <v>2</v>
      </c>
      <c r="AA530" t="s">
        <v>4250</v>
      </c>
      <c r="AB530">
        <v>2</v>
      </c>
      <c r="AC530">
        <v>7</v>
      </c>
      <c r="AD530">
        <v>2.606666666666666</v>
      </c>
      <c r="AF530" t="s">
        <v>7949</v>
      </c>
      <c r="AI530">
        <v>0</v>
      </c>
      <c r="AJ530">
        <v>0</v>
      </c>
      <c r="AK530" t="s">
        <v>19882</v>
      </c>
      <c r="AL530" t="s">
        <v>19882</v>
      </c>
      <c r="AM530" t="s">
        <v>20019</v>
      </c>
    </row>
    <row r="531" spans="1:39" x14ac:dyDescent="0.25">
      <c r="A531" t="s">
        <v>8454</v>
      </c>
      <c r="B531" t="s">
        <v>4841</v>
      </c>
      <c r="C531" t="s">
        <v>4842</v>
      </c>
      <c r="D531">
        <v>2</v>
      </c>
      <c r="E531" t="s">
        <v>4845</v>
      </c>
      <c r="F531">
        <v>8.6999999999999993</v>
      </c>
      <c r="K531" t="s">
        <v>6860</v>
      </c>
      <c r="L531" t="s">
        <v>6861</v>
      </c>
      <c r="M531" t="s">
        <v>14971</v>
      </c>
      <c r="N531">
        <v>9</v>
      </c>
      <c r="O531" t="s">
        <v>15292</v>
      </c>
      <c r="P531" t="s">
        <v>16107</v>
      </c>
      <c r="Q531">
        <v>7</v>
      </c>
      <c r="R531">
        <v>1</v>
      </c>
      <c r="S531">
        <v>4.0199999999999996</v>
      </c>
      <c r="T531">
        <v>4.03</v>
      </c>
      <c r="U531">
        <v>416.48</v>
      </c>
      <c r="V531">
        <v>91.85</v>
      </c>
      <c r="W531">
        <v>4.26</v>
      </c>
      <c r="Y531">
        <v>5.77</v>
      </c>
      <c r="Z531">
        <v>3</v>
      </c>
      <c r="AA531" t="s">
        <v>4250</v>
      </c>
      <c r="AB531">
        <v>0</v>
      </c>
      <c r="AC531">
        <v>3</v>
      </c>
      <c r="AD531">
        <v>3.8532380952380949</v>
      </c>
      <c r="AF531" t="s">
        <v>7949</v>
      </c>
      <c r="AI531">
        <v>0</v>
      </c>
      <c r="AJ531">
        <v>0</v>
      </c>
      <c r="AK531" t="s">
        <v>19851</v>
      </c>
      <c r="AL531" t="s">
        <v>19851</v>
      </c>
      <c r="AM531" t="s">
        <v>20019</v>
      </c>
    </row>
    <row r="532" spans="1:39" x14ac:dyDescent="0.25">
      <c r="A532" t="s">
        <v>8455</v>
      </c>
      <c r="B532" t="s">
        <v>4841</v>
      </c>
      <c r="C532" t="s">
        <v>4842</v>
      </c>
      <c r="D532">
        <v>2</v>
      </c>
      <c r="E532" t="s">
        <v>4845</v>
      </c>
      <c r="F532">
        <v>8.6999999999999993</v>
      </c>
      <c r="I532" t="s">
        <v>12303</v>
      </c>
      <c r="K532" t="s">
        <v>6860</v>
      </c>
      <c r="L532" t="s">
        <v>6861</v>
      </c>
      <c r="M532" t="s">
        <v>14968</v>
      </c>
      <c r="N532">
        <v>8</v>
      </c>
      <c r="O532" t="s">
        <v>15289</v>
      </c>
      <c r="P532" t="s">
        <v>16108</v>
      </c>
      <c r="Q532">
        <v>8</v>
      </c>
      <c r="R532">
        <v>2</v>
      </c>
      <c r="S532">
        <v>1.45</v>
      </c>
      <c r="T532">
        <v>1.45</v>
      </c>
      <c r="U532">
        <v>521.94000000000005</v>
      </c>
      <c r="V532">
        <v>120.95</v>
      </c>
      <c r="W532">
        <v>4.41</v>
      </c>
      <c r="X532">
        <v>10.039999999999999</v>
      </c>
      <c r="Y532">
        <v>3.1</v>
      </c>
      <c r="Z532">
        <v>3</v>
      </c>
      <c r="AA532" t="s">
        <v>4250</v>
      </c>
      <c r="AB532">
        <v>1</v>
      </c>
      <c r="AC532">
        <v>3</v>
      </c>
      <c r="AD532">
        <v>3.5</v>
      </c>
      <c r="AF532" t="s">
        <v>7949</v>
      </c>
      <c r="AI532">
        <v>0</v>
      </c>
      <c r="AJ532">
        <v>0</v>
      </c>
      <c r="AM532" t="s">
        <v>20019</v>
      </c>
    </row>
    <row r="533" spans="1:39" x14ac:dyDescent="0.25">
      <c r="A533" t="s">
        <v>8456</v>
      </c>
      <c r="B533" t="s">
        <v>4841</v>
      </c>
      <c r="C533" t="s">
        <v>4842</v>
      </c>
      <c r="D533">
        <v>2</v>
      </c>
      <c r="E533" t="s">
        <v>4845</v>
      </c>
      <c r="F533">
        <v>8.6999999999999993</v>
      </c>
      <c r="I533" t="s">
        <v>12304</v>
      </c>
      <c r="K533" t="s">
        <v>6860</v>
      </c>
      <c r="L533" t="s">
        <v>6861</v>
      </c>
      <c r="M533" t="s">
        <v>14968</v>
      </c>
      <c r="N533">
        <v>8</v>
      </c>
      <c r="O533" t="s">
        <v>15289</v>
      </c>
      <c r="P533" t="s">
        <v>16109</v>
      </c>
      <c r="Q533">
        <v>9</v>
      </c>
      <c r="R533">
        <v>2</v>
      </c>
      <c r="S533">
        <v>0.22</v>
      </c>
      <c r="T533">
        <v>0.22</v>
      </c>
      <c r="U533">
        <v>512.5</v>
      </c>
      <c r="V533">
        <v>144.74</v>
      </c>
      <c r="W533">
        <v>3.63</v>
      </c>
      <c r="X533">
        <v>9.94</v>
      </c>
      <c r="Y533">
        <v>2.77</v>
      </c>
      <c r="Z533">
        <v>3</v>
      </c>
      <c r="AA533" t="s">
        <v>4250</v>
      </c>
      <c r="AB533">
        <v>1</v>
      </c>
      <c r="AC533">
        <v>3</v>
      </c>
      <c r="AD533">
        <v>3.5</v>
      </c>
      <c r="AF533" t="s">
        <v>7949</v>
      </c>
      <c r="AI533">
        <v>0</v>
      </c>
      <c r="AJ533">
        <v>0</v>
      </c>
      <c r="AM533" t="s">
        <v>20019</v>
      </c>
    </row>
    <row r="534" spans="1:39" x14ac:dyDescent="0.25">
      <c r="A534" t="s">
        <v>8457</v>
      </c>
      <c r="B534" t="s">
        <v>4841</v>
      </c>
      <c r="C534" t="s">
        <v>4842</v>
      </c>
      <c r="D534">
        <v>2</v>
      </c>
      <c r="E534" t="s">
        <v>4845</v>
      </c>
      <c r="F534">
        <v>8.6999999999999993</v>
      </c>
      <c r="I534" t="s">
        <v>12305</v>
      </c>
      <c r="K534" t="s">
        <v>6860</v>
      </c>
      <c r="L534" t="s">
        <v>6861</v>
      </c>
      <c r="M534" t="s">
        <v>14979</v>
      </c>
      <c r="N534">
        <v>8</v>
      </c>
      <c r="O534" t="s">
        <v>15302</v>
      </c>
      <c r="P534" t="s">
        <v>16110</v>
      </c>
      <c r="Q534">
        <v>7</v>
      </c>
      <c r="R534">
        <v>2</v>
      </c>
      <c r="S534">
        <v>2.69</v>
      </c>
      <c r="T534">
        <v>2.78</v>
      </c>
      <c r="U534">
        <v>469.37</v>
      </c>
      <c r="V534">
        <v>111.72</v>
      </c>
      <c r="W534">
        <v>2.9</v>
      </c>
      <c r="X534">
        <v>8.01</v>
      </c>
      <c r="Y534">
        <v>4.3499999999999996</v>
      </c>
      <c r="Z534">
        <v>2</v>
      </c>
      <c r="AA534" t="s">
        <v>4250</v>
      </c>
      <c r="AB534">
        <v>0</v>
      </c>
      <c r="AC534">
        <v>5</v>
      </c>
      <c r="AD534">
        <v>3.6497857142857151</v>
      </c>
      <c r="AF534" t="s">
        <v>7949</v>
      </c>
      <c r="AI534">
        <v>0</v>
      </c>
      <c r="AJ534">
        <v>0</v>
      </c>
      <c r="AM534" t="s">
        <v>20019</v>
      </c>
    </row>
    <row r="535" spans="1:39" x14ac:dyDescent="0.25">
      <c r="A535" t="s">
        <v>8457</v>
      </c>
      <c r="B535" t="s">
        <v>4841</v>
      </c>
      <c r="C535" t="s">
        <v>4842</v>
      </c>
      <c r="D535">
        <v>2</v>
      </c>
      <c r="E535" t="s">
        <v>4845</v>
      </c>
      <c r="F535">
        <v>8.6999999999999993</v>
      </c>
      <c r="I535" t="s">
        <v>12306</v>
      </c>
      <c r="K535" t="s">
        <v>6860</v>
      </c>
      <c r="L535" t="s">
        <v>6861</v>
      </c>
      <c r="M535" t="s">
        <v>14972</v>
      </c>
      <c r="N535">
        <v>8</v>
      </c>
      <c r="O535" t="s">
        <v>15293</v>
      </c>
      <c r="P535" t="s">
        <v>16110</v>
      </c>
      <c r="Q535">
        <v>7</v>
      </c>
      <c r="R535">
        <v>2</v>
      </c>
      <c r="S535">
        <v>2.69</v>
      </c>
      <c r="T535">
        <v>2.78</v>
      </c>
      <c r="U535">
        <v>469.37</v>
      </c>
      <c r="V535">
        <v>111.72</v>
      </c>
      <c r="W535">
        <v>2.9</v>
      </c>
      <c r="X535">
        <v>8.01</v>
      </c>
      <c r="Y535">
        <v>4.3499999999999996</v>
      </c>
      <c r="Z535">
        <v>2</v>
      </c>
      <c r="AA535" t="s">
        <v>4250</v>
      </c>
      <c r="AB535">
        <v>0</v>
      </c>
      <c r="AC535">
        <v>5</v>
      </c>
      <c r="AD535">
        <v>3.6497857142857151</v>
      </c>
      <c r="AF535" t="s">
        <v>7949</v>
      </c>
      <c r="AI535">
        <v>0</v>
      </c>
      <c r="AJ535">
        <v>0</v>
      </c>
      <c r="AM535" t="s">
        <v>20019</v>
      </c>
    </row>
    <row r="536" spans="1:39" x14ac:dyDescent="0.25">
      <c r="A536" t="s">
        <v>8458</v>
      </c>
      <c r="B536" t="s">
        <v>4841</v>
      </c>
      <c r="C536" t="s">
        <v>4842</v>
      </c>
      <c r="D536">
        <v>2</v>
      </c>
      <c r="E536" t="s">
        <v>4845</v>
      </c>
      <c r="F536">
        <v>8.6999999999999993</v>
      </c>
      <c r="K536" t="s">
        <v>6860</v>
      </c>
      <c r="L536" t="s">
        <v>6861</v>
      </c>
      <c r="M536" t="s">
        <v>14950</v>
      </c>
      <c r="N536">
        <v>9</v>
      </c>
      <c r="O536" t="s">
        <v>15271</v>
      </c>
      <c r="P536" t="s">
        <v>16111</v>
      </c>
      <c r="Q536">
        <v>4</v>
      </c>
      <c r="R536">
        <v>2</v>
      </c>
      <c r="S536">
        <v>1.28</v>
      </c>
      <c r="T536">
        <v>2.81</v>
      </c>
      <c r="U536">
        <v>313.42</v>
      </c>
      <c r="V536">
        <v>50.41</v>
      </c>
      <c r="W536">
        <v>3.13</v>
      </c>
      <c r="Y536">
        <v>8.92</v>
      </c>
      <c r="Z536">
        <v>1</v>
      </c>
      <c r="AA536" t="s">
        <v>4250</v>
      </c>
      <c r="AB536">
        <v>0</v>
      </c>
      <c r="AC536">
        <v>4</v>
      </c>
      <c r="AD536">
        <v>5.04</v>
      </c>
      <c r="AF536" t="s">
        <v>7952</v>
      </c>
      <c r="AI536">
        <v>0</v>
      </c>
      <c r="AJ536">
        <v>0</v>
      </c>
      <c r="AK536" t="s">
        <v>19839</v>
      </c>
      <c r="AL536" t="s">
        <v>19839</v>
      </c>
      <c r="AM536" t="s">
        <v>20019</v>
      </c>
    </row>
    <row r="537" spans="1:39" x14ac:dyDescent="0.25">
      <c r="A537" t="s">
        <v>8229</v>
      </c>
      <c r="B537" t="s">
        <v>4841</v>
      </c>
      <c r="C537" t="s">
        <v>4842</v>
      </c>
      <c r="D537">
        <v>2</v>
      </c>
      <c r="E537" t="s">
        <v>4845</v>
      </c>
      <c r="F537">
        <v>8.6999999999999993</v>
      </c>
      <c r="K537" t="s">
        <v>6860</v>
      </c>
      <c r="M537" t="s">
        <v>15014</v>
      </c>
      <c r="N537">
        <v>8</v>
      </c>
      <c r="O537" t="s">
        <v>15351</v>
      </c>
      <c r="P537" t="s">
        <v>15882</v>
      </c>
      <c r="Q537">
        <v>5</v>
      </c>
      <c r="R537">
        <v>1</v>
      </c>
      <c r="S537">
        <v>3.97</v>
      </c>
      <c r="T537">
        <v>3.97</v>
      </c>
      <c r="U537">
        <v>476.56</v>
      </c>
      <c r="V537">
        <v>73.27</v>
      </c>
      <c r="W537">
        <v>4.76</v>
      </c>
      <c r="Y537">
        <v>3.73</v>
      </c>
      <c r="Z537">
        <v>4</v>
      </c>
      <c r="AA537" t="s">
        <v>4250</v>
      </c>
      <c r="AB537">
        <v>0</v>
      </c>
      <c r="AC537">
        <v>4</v>
      </c>
      <c r="AD537">
        <v>3.530761904761905</v>
      </c>
      <c r="AF537" t="s">
        <v>7949</v>
      </c>
      <c r="AI537">
        <v>0</v>
      </c>
      <c r="AJ537">
        <v>0</v>
      </c>
      <c r="AK537" t="s">
        <v>19843</v>
      </c>
      <c r="AL537" t="s">
        <v>19843</v>
      </c>
      <c r="AM537" t="s">
        <v>20019</v>
      </c>
    </row>
    <row r="538" spans="1:39" x14ac:dyDescent="0.25">
      <c r="A538" t="s">
        <v>8459</v>
      </c>
      <c r="B538" t="s">
        <v>4841</v>
      </c>
      <c r="C538" t="s">
        <v>4842</v>
      </c>
      <c r="D538">
        <v>2</v>
      </c>
      <c r="E538" t="s">
        <v>4845</v>
      </c>
      <c r="F538">
        <v>8.6999999999999993</v>
      </c>
      <c r="K538" t="s">
        <v>6860</v>
      </c>
      <c r="L538" t="s">
        <v>6861</v>
      </c>
      <c r="M538" t="s">
        <v>14971</v>
      </c>
      <c r="N538">
        <v>9</v>
      </c>
      <c r="O538" t="s">
        <v>15292</v>
      </c>
      <c r="P538" t="s">
        <v>16112</v>
      </c>
      <c r="Q538">
        <v>6</v>
      </c>
      <c r="R538">
        <v>1</v>
      </c>
      <c r="S538">
        <v>4.1100000000000003</v>
      </c>
      <c r="T538">
        <v>4.12</v>
      </c>
      <c r="U538">
        <v>410.48</v>
      </c>
      <c r="V538">
        <v>82.62</v>
      </c>
      <c r="W538">
        <v>4.24</v>
      </c>
      <c r="Y538">
        <v>5.75</v>
      </c>
      <c r="Z538">
        <v>3</v>
      </c>
      <c r="AA538" t="s">
        <v>4250</v>
      </c>
      <c r="AB538">
        <v>0</v>
      </c>
      <c r="AC538">
        <v>1</v>
      </c>
      <c r="AD538">
        <v>3.9127619047619051</v>
      </c>
      <c r="AF538" t="s">
        <v>7949</v>
      </c>
      <c r="AI538">
        <v>0</v>
      </c>
      <c r="AJ538">
        <v>0</v>
      </c>
      <c r="AK538" t="s">
        <v>19851</v>
      </c>
      <c r="AL538" t="s">
        <v>19851</v>
      </c>
      <c r="AM538" t="s">
        <v>20019</v>
      </c>
    </row>
    <row r="539" spans="1:39" x14ac:dyDescent="0.25">
      <c r="A539" t="s">
        <v>8460</v>
      </c>
      <c r="B539" t="s">
        <v>4841</v>
      </c>
      <c r="C539" t="s">
        <v>4842</v>
      </c>
      <c r="D539">
        <v>2</v>
      </c>
      <c r="E539" t="s">
        <v>4845</v>
      </c>
      <c r="F539">
        <v>8.6999999999999993</v>
      </c>
      <c r="K539" t="s">
        <v>6860</v>
      </c>
      <c r="L539" t="s">
        <v>6861</v>
      </c>
      <c r="M539" t="s">
        <v>14971</v>
      </c>
      <c r="N539">
        <v>9</v>
      </c>
      <c r="O539" t="s">
        <v>15292</v>
      </c>
      <c r="P539" t="s">
        <v>16113</v>
      </c>
      <c r="Q539">
        <v>7</v>
      </c>
      <c r="R539">
        <v>2</v>
      </c>
      <c r="S539">
        <v>2.56</v>
      </c>
      <c r="T539">
        <v>2.57</v>
      </c>
      <c r="U539">
        <v>412.45</v>
      </c>
      <c r="V539">
        <v>102.85</v>
      </c>
      <c r="W539">
        <v>2.96</v>
      </c>
      <c r="X539">
        <v>12.97</v>
      </c>
      <c r="Y539">
        <v>5.71</v>
      </c>
      <c r="Z539">
        <v>3</v>
      </c>
      <c r="AA539" t="s">
        <v>4250</v>
      </c>
      <c r="AB539">
        <v>0</v>
      </c>
      <c r="AC539">
        <v>1</v>
      </c>
      <c r="AD539">
        <v>4.4170238095238101</v>
      </c>
      <c r="AF539" t="s">
        <v>7949</v>
      </c>
      <c r="AI539">
        <v>0</v>
      </c>
      <c r="AJ539">
        <v>0</v>
      </c>
      <c r="AK539" t="s">
        <v>19851</v>
      </c>
      <c r="AL539" t="s">
        <v>19851</v>
      </c>
      <c r="AM539" t="s">
        <v>20019</v>
      </c>
    </row>
    <row r="540" spans="1:39" x14ac:dyDescent="0.25">
      <c r="A540" t="s">
        <v>5747</v>
      </c>
      <c r="B540" t="s">
        <v>4841</v>
      </c>
      <c r="C540" t="s">
        <v>4842</v>
      </c>
      <c r="D540">
        <v>2</v>
      </c>
      <c r="E540" t="s">
        <v>4845</v>
      </c>
      <c r="F540">
        <v>8.6999999999999993</v>
      </c>
      <c r="K540" t="s">
        <v>6860</v>
      </c>
      <c r="L540" t="s">
        <v>6861</v>
      </c>
      <c r="M540" t="s">
        <v>14984</v>
      </c>
      <c r="N540">
        <v>9</v>
      </c>
      <c r="O540" t="s">
        <v>15307</v>
      </c>
      <c r="P540" t="s">
        <v>7473</v>
      </c>
      <c r="Q540">
        <v>6</v>
      </c>
      <c r="R540">
        <v>1</v>
      </c>
      <c r="S540">
        <v>2.85</v>
      </c>
      <c r="T540">
        <v>2.93</v>
      </c>
      <c r="U540">
        <v>394.52</v>
      </c>
      <c r="V540">
        <v>82.62</v>
      </c>
      <c r="W540">
        <v>3.45</v>
      </c>
      <c r="Y540">
        <v>6.72</v>
      </c>
      <c r="Z540">
        <v>2</v>
      </c>
      <c r="AA540" t="s">
        <v>4250</v>
      </c>
      <c r="AB540">
        <v>0</v>
      </c>
      <c r="AC540">
        <v>3</v>
      </c>
      <c r="AD540">
        <v>5.1617619047619048</v>
      </c>
      <c r="AF540" t="s">
        <v>7949</v>
      </c>
      <c r="AI540">
        <v>0</v>
      </c>
      <c r="AJ540">
        <v>0</v>
      </c>
      <c r="AK540" t="s">
        <v>7989</v>
      </c>
      <c r="AL540" t="s">
        <v>7989</v>
      </c>
      <c r="AM540" t="s">
        <v>20019</v>
      </c>
    </row>
    <row r="541" spans="1:39" x14ac:dyDescent="0.25">
      <c r="A541" t="s">
        <v>8461</v>
      </c>
      <c r="B541" t="s">
        <v>4841</v>
      </c>
      <c r="C541" t="s">
        <v>4842</v>
      </c>
      <c r="D541">
        <v>2</v>
      </c>
      <c r="E541" t="s">
        <v>4845</v>
      </c>
      <c r="F541">
        <v>8.6999999999999993</v>
      </c>
      <c r="K541" t="s">
        <v>6860</v>
      </c>
      <c r="M541" t="s">
        <v>15015</v>
      </c>
      <c r="N541">
        <v>8</v>
      </c>
      <c r="O541" t="s">
        <v>15352</v>
      </c>
      <c r="P541" t="s">
        <v>16114</v>
      </c>
      <c r="Q541">
        <v>6</v>
      </c>
      <c r="R541">
        <v>3</v>
      </c>
      <c r="S541">
        <v>3.22</v>
      </c>
      <c r="T541">
        <v>3.39</v>
      </c>
      <c r="U541">
        <v>505.66</v>
      </c>
      <c r="V541">
        <v>117.42</v>
      </c>
      <c r="W541">
        <v>2.96</v>
      </c>
      <c r="X541">
        <v>13.07</v>
      </c>
      <c r="Y541">
        <v>6.35</v>
      </c>
      <c r="Z541">
        <v>2</v>
      </c>
      <c r="AA541" t="s">
        <v>4250</v>
      </c>
      <c r="AB541">
        <v>1</v>
      </c>
      <c r="AC541">
        <v>12</v>
      </c>
      <c r="AD541">
        <v>2.4476666666666662</v>
      </c>
      <c r="AF541" t="s">
        <v>7949</v>
      </c>
      <c r="AI541">
        <v>0</v>
      </c>
      <c r="AJ541">
        <v>0</v>
      </c>
      <c r="AK541" t="s">
        <v>19883</v>
      </c>
      <c r="AL541" t="s">
        <v>19883</v>
      </c>
      <c r="AM541" t="s">
        <v>20019</v>
      </c>
    </row>
    <row r="542" spans="1:39" x14ac:dyDescent="0.25">
      <c r="A542" t="s">
        <v>8462</v>
      </c>
      <c r="B542" t="s">
        <v>4841</v>
      </c>
      <c r="C542" t="s">
        <v>4842</v>
      </c>
      <c r="D542">
        <v>2</v>
      </c>
      <c r="E542" t="s">
        <v>4845</v>
      </c>
      <c r="F542">
        <v>8.6999999999999993</v>
      </c>
      <c r="K542" t="s">
        <v>6860</v>
      </c>
      <c r="L542" t="s">
        <v>6861</v>
      </c>
      <c r="M542" t="s">
        <v>15016</v>
      </c>
      <c r="N542">
        <v>9</v>
      </c>
      <c r="O542" t="s">
        <v>15353</v>
      </c>
      <c r="P542" t="s">
        <v>16115</v>
      </c>
      <c r="Q542">
        <v>6</v>
      </c>
      <c r="R542">
        <v>3</v>
      </c>
      <c r="S542">
        <v>2.02</v>
      </c>
      <c r="T542">
        <v>3.27</v>
      </c>
      <c r="U542">
        <v>541.64</v>
      </c>
      <c r="V542">
        <v>117.42</v>
      </c>
      <c r="W542">
        <v>3.56</v>
      </c>
      <c r="X542">
        <v>13.22</v>
      </c>
      <c r="Y542">
        <v>8.4</v>
      </c>
      <c r="Z542">
        <v>2</v>
      </c>
      <c r="AA542" t="s">
        <v>4250</v>
      </c>
      <c r="AB542">
        <v>1</v>
      </c>
      <c r="AC542">
        <v>12</v>
      </c>
      <c r="AD542">
        <v>2.9076666666666662</v>
      </c>
      <c r="AF542" t="s">
        <v>7949</v>
      </c>
      <c r="AI542">
        <v>0</v>
      </c>
      <c r="AJ542">
        <v>0</v>
      </c>
      <c r="AK542" t="s">
        <v>19884</v>
      </c>
      <c r="AL542" t="s">
        <v>19884</v>
      </c>
      <c r="AM542" t="s">
        <v>20019</v>
      </c>
    </row>
    <row r="543" spans="1:39" x14ac:dyDescent="0.25">
      <c r="A543" t="s">
        <v>8463</v>
      </c>
      <c r="B543" t="s">
        <v>4841</v>
      </c>
      <c r="C543" t="s">
        <v>4842</v>
      </c>
      <c r="D543">
        <v>2</v>
      </c>
      <c r="E543" t="s">
        <v>4845</v>
      </c>
      <c r="F543">
        <v>8.6999999999999993</v>
      </c>
      <c r="K543" t="s">
        <v>6860</v>
      </c>
      <c r="M543" t="s">
        <v>15011</v>
      </c>
      <c r="N543">
        <v>8</v>
      </c>
      <c r="O543" t="s">
        <v>15347</v>
      </c>
      <c r="P543" t="s">
        <v>16116</v>
      </c>
      <c r="Q543">
        <v>8</v>
      </c>
      <c r="R543">
        <v>6</v>
      </c>
      <c r="S543">
        <v>5.49</v>
      </c>
      <c r="T543">
        <v>5.49</v>
      </c>
      <c r="U543">
        <v>722.01</v>
      </c>
      <c r="V543">
        <v>174.96</v>
      </c>
      <c r="W543">
        <v>4.1500000000000004</v>
      </c>
      <c r="X543">
        <v>11.25</v>
      </c>
      <c r="Y543">
        <v>0</v>
      </c>
      <c r="Z543">
        <v>1</v>
      </c>
      <c r="AA543" t="s">
        <v>4250</v>
      </c>
      <c r="AB543">
        <v>2</v>
      </c>
      <c r="AC543">
        <v>20</v>
      </c>
      <c r="AD543">
        <v>1</v>
      </c>
      <c r="AF543" t="s">
        <v>7949</v>
      </c>
      <c r="AI543">
        <v>0</v>
      </c>
      <c r="AJ543">
        <v>0</v>
      </c>
      <c r="AK543" t="s">
        <v>19880</v>
      </c>
      <c r="AL543" t="s">
        <v>19880</v>
      </c>
      <c r="AM543" t="s">
        <v>20019</v>
      </c>
    </row>
    <row r="544" spans="1:39" x14ac:dyDescent="0.25">
      <c r="A544" t="s">
        <v>8464</v>
      </c>
      <c r="B544" t="s">
        <v>4841</v>
      </c>
      <c r="C544" t="s">
        <v>4842</v>
      </c>
      <c r="D544">
        <v>2</v>
      </c>
      <c r="E544" t="s">
        <v>4845</v>
      </c>
      <c r="F544">
        <v>8.6999999999999993</v>
      </c>
      <c r="K544" t="s">
        <v>6860</v>
      </c>
      <c r="M544" t="s">
        <v>6865</v>
      </c>
      <c r="N544">
        <v>8</v>
      </c>
      <c r="O544" t="s">
        <v>15354</v>
      </c>
      <c r="P544" t="s">
        <v>16117</v>
      </c>
      <c r="Q544">
        <v>6</v>
      </c>
      <c r="R544">
        <v>2</v>
      </c>
      <c r="S544">
        <v>2.09</v>
      </c>
      <c r="T544">
        <v>2.2599999999999998</v>
      </c>
      <c r="U544">
        <v>535.66999999999996</v>
      </c>
      <c r="V544">
        <v>118.8</v>
      </c>
      <c r="W544">
        <v>3.5</v>
      </c>
      <c r="Y544">
        <v>7.1</v>
      </c>
      <c r="Z544">
        <v>3</v>
      </c>
      <c r="AA544" t="s">
        <v>4250</v>
      </c>
      <c r="AB544">
        <v>1</v>
      </c>
      <c r="AC544">
        <v>3</v>
      </c>
      <c r="AD544">
        <v>3.4950000000000001</v>
      </c>
      <c r="AF544" t="s">
        <v>7949</v>
      </c>
      <c r="AI544">
        <v>0</v>
      </c>
      <c r="AJ544">
        <v>0</v>
      </c>
      <c r="AK544" t="s">
        <v>19885</v>
      </c>
      <c r="AL544" t="s">
        <v>19885</v>
      </c>
      <c r="AM544" t="s">
        <v>20019</v>
      </c>
    </row>
    <row r="545" spans="1:39" x14ac:dyDescent="0.25">
      <c r="A545" t="s">
        <v>8464</v>
      </c>
      <c r="B545" t="s">
        <v>4841</v>
      </c>
      <c r="C545" t="s">
        <v>4842</v>
      </c>
      <c r="D545">
        <v>2</v>
      </c>
      <c r="E545" t="s">
        <v>4845</v>
      </c>
      <c r="F545">
        <v>8.6999999999999993</v>
      </c>
      <c r="K545" t="s">
        <v>6860</v>
      </c>
      <c r="M545" t="s">
        <v>6865</v>
      </c>
      <c r="N545">
        <v>8</v>
      </c>
      <c r="O545" t="s">
        <v>15316</v>
      </c>
      <c r="P545" t="s">
        <v>16117</v>
      </c>
      <c r="Q545">
        <v>6</v>
      </c>
      <c r="R545">
        <v>2</v>
      </c>
      <c r="S545">
        <v>2.09</v>
      </c>
      <c r="T545">
        <v>2.2599999999999998</v>
      </c>
      <c r="U545">
        <v>535.66999999999996</v>
      </c>
      <c r="V545">
        <v>118.8</v>
      </c>
      <c r="W545">
        <v>3.5</v>
      </c>
      <c r="Y545">
        <v>7.1</v>
      </c>
      <c r="Z545">
        <v>3</v>
      </c>
      <c r="AA545" t="s">
        <v>4250</v>
      </c>
      <c r="AB545">
        <v>1</v>
      </c>
      <c r="AC545">
        <v>3</v>
      </c>
      <c r="AD545">
        <v>3.4950000000000001</v>
      </c>
      <c r="AF545" t="s">
        <v>7949</v>
      </c>
      <c r="AI545">
        <v>0</v>
      </c>
      <c r="AJ545">
        <v>0</v>
      </c>
      <c r="AK545" t="s">
        <v>19862</v>
      </c>
      <c r="AL545" t="s">
        <v>19862</v>
      </c>
      <c r="AM545" t="s">
        <v>20019</v>
      </c>
    </row>
    <row r="546" spans="1:39" x14ac:dyDescent="0.25">
      <c r="A546" t="s">
        <v>8465</v>
      </c>
      <c r="B546" t="s">
        <v>4841</v>
      </c>
      <c r="C546" t="s">
        <v>4842</v>
      </c>
      <c r="D546">
        <v>2</v>
      </c>
      <c r="E546" t="s">
        <v>4845</v>
      </c>
      <c r="F546">
        <v>8.6999999999999993</v>
      </c>
      <c r="K546" t="s">
        <v>6860</v>
      </c>
      <c r="M546" t="s">
        <v>6865</v>
      </c>
      <c r="N546">
        <v>8</v>
      </c>
      <c r="O546" t="s">
        <v>15317</v>
      </c>
      <c r="P546" t="s">
        <v>16118</v>
      </c>
      <c r="Q546">
        <v>6</v>
      </c>
      <c r="R546">
        <v>3</v>
      </c>
      <c r="S546">
        <v>4.25</v>
      </c>
      <c r="T546">
        <v>4.25</v>
      </c>
      <c r="U546">
        <v>620.70000000000005</v>
      </c>
      <c r="V546">
        <v>111.21</v>
      </c>
      <c r="W546">
        <v>3.18</v>
      </c>
      <c r="X546">
        <v>13.1</v>
      </c>
      <c r="Y546">
        <v>5.36</v>
      </c>
      <c r="Z546">
        <v>3</v>
      </c>
      <c r="AA546" t="s">
        <v>4250</v>
      </c>
      <c r="AB546">
        <v>1</v>
      </c>
      <c r="AC546">
        <v>11</v>
      </c>
      <c r="AD546">
        <v>1.8346666666666669</v>
      </c>
      <c r="AF546" t="s">
        <v>7949</v>
      </c>
      <c r="AI546">
        <v>0</v>
      </c>
      <c r="AJ546">
        <v>0</v>
      </c>
      <c r="AK546" t="s">
        <v>19863</v>
      </c>
      <c r="AL546" t="s">
        <v>19863</v>
      </c>
      <c r="AM546" t="s">
        <v>20019</v>
      </c>
    </row>
    <row r="547" spans="1:39" x14ac:dyDescent="0.25">
      <c r="A547" t="s">
        <v>8466</v>
      </c>
      <c r="B547" t="s">
        <v>4841</v>
      </c>
      <c r="C547" t="s">
        <v>4842</v>
      </c>
      <c r="D547">
        <v>2</v>
      </c>
      <c r="E547" t="s">
        <v>4845</v>
      </c>
      <c r="F547">
        <v>8.6999999999999993</v>
      </c>
      <c r="K547" t="s">
        <v>6860</v>
      </c>
      <c r="M547" t="s">
        <v>6865</v>
      </c>
      <c r="N547">
        <v>8</v>
      </c>
      <c r="O547" t="s">
        <v>15317</v>
      </c>
      <c r="P547" t="s">
        <v>16119</v>
      </c>
      <c r="Q547">
        <v>7</v>
      </c>
      <c r="R547">
        <v>3</v>
      </c>
      <c r="S547">
        <v>2.44</v>
      </c>
      <c r="T547">
        <v>2.4500000000000002</v>
      </c>
      <c r="U547">
        <v>621.69000000000005</v>
      </c>
      <c r="V547">
        <v>124.1</v>
      </c>
      <c r="W547">
        <v>2.31</v>
      </c>
      <c r="X547">
        <v>12.91</v>
      </c>
      <c r="Y547">
        <v>6.8</v>
      </c>
      <c r="Z547">
        <v>3</v>
      </c>
      <c r="AA547" t="s">
        <v>4250</v>
      </c>
      <c r="AB547">
        <v>1</v>
      </c>
      <c r="AC547">
        <v>11</v>
      </c>
      <c r="AD547">
        <v>2.9466666666666672</v>
      </c>
      <c r="AF547" t="s">
        <v>7949</v>
      </c>
      <c r="AI547">
        <v>0</v>
      </c>
      <c r="AJ547">
        <v>0</v>
      </c>
      <c r="AK547" t="s">
        <v>19863</v>
      </c>
      <c r="AL547" t="s">
        <v>19863</v>
      </c>
      <c r="AM547" t="s">
        <v>20019</v>
      </c>
    </row>
    <row r="548" spans="1:39" x14ac:dyDescent="0.25">
      <c r="A548" t="s">
        <v>8467</v>
      </c>
      <c r="B548" t="s">
        <v>4841</v>
      </c>
      <c r="C548" t="s">
        <v>4842</v>
      </c>
      <c r="D548">
        <v>2</v>
      </c>
      <c r="E548" t="s">
        <v>4845</v>
      </c>
      <c r="F548">
        <v>8.6999999999999993</v>
      </c>
      <c r="K548" t="s">
        <v>6860</v>
      </c>
      <c r="L548" t="s">
        <v>6861</v>
      </c>
      <c r="M548" t="s">
        <v>15017</v>
      </c>
      <c r="N548">
        <v>9</v>
      </c>
      <c r="O548" t="s">
        <v>15355</v>
      </c>
      <c r="P548" t="s">
        <v>16120</v>
      </c>
      <c r="Q548">
        <v>6</v>
      </c>
      <c r="R548">
        <v>4</v>
      </c>
      <c r="S548">
        <v>1.06</v>
      </c>
      <c r="T548">
        <v>2.02</v>
      </c>
      <c r="U548">
        <v>678.82</v>
      </c>
      <c r="V548">
        <v>120</v>
      </c>
      <c r="W548">
        <v>4.3099999999999996</v>
      </c>
      <c r="X548">
        <v>13.86</v>
      </c>
      <c r="Y548">
        <v>8.4700000000000006</v>
      </c>
      <c r="Z548">
        <v>3</v>
      </c>
      <c r="AA548" t="s">
        <v>4250</v>
      </c>
      <c r="AB548">
        <v>1</v>
      </c>
      <c r="AC548">
        <v>17</v>
      </c>
      <c r="AD548">
        <v>2.7650000000000001</v>
      </c>
      <c r="AF548" t="s">
        <v>7949</v>
      </c>
      <c r="AI548">
        <v>0</v>
      </c>
      <c r="AJ548">
        <v>0</v>
      </c>
      <c r="AK548" t="s">
        <v>19886</v>
      </c>
      <c r="AL548" t="s">
        <v>19886</v>
      </c>
      <c r="AM548" t="s">
        <v>20019</v>
      </c>
    </row>
    <row r="549" spans="1:39" x14ac:dyDescent="0.25">
      <c r="A549" t="s">
        <v>8400</v>
      </c>
      <c r="B549" t="s">
        <v>4841</v>
      </c>
      <c r="C549" t="s">
        <v>4842</v>
      </c>
      <c r="D549">
        <v>2</v>
      </c>
      <c r="E549" t="s">
        <v>4845</v>
      </c>
      <c r="F549">
        <v>8.6999999999999993</v>
      </c>
      <c r="K549" t="s">
        <v>6860</v>
      </c>
      <c r="L549" t="s">
        <v>6861</v>
      </c>
      <c r="M549" t="s">
        <v>15001</v>
      </c>
      <c r="N549">
        <v>9</v>
      </c>
      <c r="O549" t="s">
        <v>15331</v>
      </c>
      <c r="P549" t="s">
        <v>16053</v>
      </c>
      <c r="Q549">
        <v>6</v>
      </c>
      <c r="R549">
        <v>4</v>
      </c>
      <c r="S549">
        <v>0.82</v>
      </c>
      <c r="T549">
        <v>2.83</v>
      </c>
      <c r="U549">
        <v>656.81</v>
      </c>
      <c r="V549">
        <v>120</v>
      </c>
      <c r="W549">
        <v>3.66</v>
      </c>
      <c r="X549">
        <v>13.86</v>
      </c>
      <c r="Y549">
        <v>9.43</v>
      </c>
      <c r="Z549">
        <v>2</v>
      </c>
      <c r="AA549" t="s">
        <v>4250</v>
      </c>
      <c r="AB549">
        <v>1</v>
      </c>
      <c r="AC549">
        <v>16</v>
      </c>
      <c r="AD549">
        <v>2.2850000000000001</v>
      </c>
      <c r="AF549" t="s">
        <v>7952</v>
      </c>
      <c r="AI549">
        <v>0</v>
      </c>
      <c r="AJ549">
        <v>0</v>
      </c>
      <c r="AK549" t="s">
        <v>19858</v>
      </c>
      <c r="AL549" t="s">
        <v>19858</v>
      </c>
      <c r="AM549" t="s">
        <v>20019</v>
      </c>
    </row>
    <row r="550" spans="1:39" x14ac:dyDescent="0.25">
      <c r="A550" t="s">
        <v>8402</v>
      </c>
      <c r="B550" t="s">
        <v>4841</v>
      </c>
      <c r="C550" t="s">
        <v>4842</v>
      </c>
      <c r="D550">
        <v>2</v>
      </c>
      <c r="E550" t="s">
        <v>4845</v>
      </c>
      <c r="F550">
        <v>8.6999999999999993</v>
      </c>
      <c r="K550" t="s">
        <v>6860</v>
      </c>
      <c r="L550" t="s">
        <v>6861</v>
      </c>
      <c r="M550" t="s">
        <v>15001</v>
      </c>
      <c r="N550">
        <v>9</v>
      </c>
      <c r="O550" t="s">
        <v>15331</v>
      </c>
      <c r="P550" t="s">
        <v>16055</v>
      </c>
      <c r="Q550">
        <v>7</v>
      </c>
      <c r="R550">
        <v>4</v>
      </c>
      <c r="S550">
        <v>0.8</v>
      </c>
      <c r="T550">
        <v>2.66</v>
      </c>
      <c r="U550">
        <v>705.85</v>
      </c>
      <c r="V550">
        <v>132.88999999999999</v>
      </c>
      <c r="W550">
        <v>3.85</v>
      </c>
      <c r="X550">
        <v>13.86</v>
      </c>
      <c r="Y550">
        <v>9.2799999999999994</v>
      </c>
      <c r="Z550">
        <v>3</v>
      </c>
      <c r="AA550" t="s">
        <v>4250</v>
      </c>
      <c r="AB550">
        <v>1</v>
      </c>
      <c r="AC550">
        <v>16</v>
      </c>
      <c r="AD550">
        <v>2.36</v>
      </c>
      <c r="AF550" t="s">
        <v>7952</v>
      </c>
      <c r="AI550">
        <v>0</v>
      </c>
      <c r="AJ550">
        <v>0</v>
      </c>
      <c r="AK550" t="s">
        <v>19858</v>
      </c>
      <c r="AL550" t="s">
        <v>19858</v>
      </c>
      <c r="AM550" t="s">
        <v>20019</v>
      </c>
    </row>
    <row r="551" spans="1:39" x14ac:dyDescent="0.25">
      <c r="A551" t="s">
        <v>8468</v>
      </c>
      <c r="B551" t="s">
        <v>4841</v>
      </c>
      <c r="C551" t="s">
        <v>4842</v>
      </c>
      <c r="D551">
        <v>2</v>
      </c>
      <c r="E551" t="s">
        <v>4845</v>
      </c>
      <c r="F551">
        <v>8.6999999999999993</v>
      </c>
      <c r="K551" t="s">
        <v>6860</v>
      </c>
      <c r="M551" t="s">
        <v>14992</v>
      </c>
      <c r="N551">
        <v>8</v>
      </c>
      <c r="O551" t="s">
        <v>15318</v>
      </c>
      <c r="P551" t="s">
        <v>16121</v>
      </c>
      <c r="Q551">
        <v>6</v>
      </c>
      <c r="R551">
        <v>4</v>
      </c>
      <c r="S551">
        <v>2.4</v>
      </c>
      <c r="T551">
        <v>3.51</v>
      </c>
      <c r="U551">
        <v>611.73</v>
      </c>
      <c r="V551">
        <v>111.13</v>
      </c>
      <c r="W551">
        <v>4.78</v>
      </c>
      <c r="X551">
        <v>13.8</v>
      </c>
      <c r="Y551">
        <v>8.4600000000000009</v>
      </c>
      <c r="Z551">
        <v>3</v>
      </c>
      <c r="AA551" t="s">
        <v>4250</v>
      </c>
      <c r="AB551">
        <v>1</v>
      </c>
      <c r="AC551">
        <v>16</v>
      </c>
      <c r="AD551">
        <v>2.610666666666666</v>
      </c>
      <c r="AF551" t="s">
        <v>7949</v>
      </c>
      <c r="AI551">
        <v>0</v>
      </c>
      <c r="AJ551">
        <v>0</v>
      </c>
      <c r="AK551" t="s">
        <v>19864</v>
      </c>
      <c r="AL551" t="s">
        <v>19864</v>
      </c>
      <c r="AM551" t="s">
        <v>20019</v>
      </c>
    </row>
    <row r="552" spans="1:39" x14ac:dyDescent="0.25">
      <c r="A552" t="s">
        <v>8469</v>
      </c>
      <c r="B552" t="s">
        <v>4841</v>
      </c>
      <c r="C552" t="s">
        <v>4842</v>
      </c>
      <c r="D552">
        <v>2</v>
      </c>
      <c r="E552" t="s">
        <v>4845</v>
      </c>
      <c r="F552">
        <v>8.6999999999999993</v>
      </c>
      <c r="K552" t="s">
        <v>6860</v>
      </c>
      <c r="L552" t="s">
        <v>6861</v>
      </c>
      <c r="M552" t="s">
        <v>14993</v>
      </c>
      <c r="N552">
        <v>9</v>
      </c>
      <c r="O552" t="s">
        <v>15319</v>
      </c>
      <c r="P552" t="s">
        <v>16122</v>
      </c>
      <c r="Q552">
        <v>7</v>
      </c>
      <c r="R552">
        <v>4</v>
      </c>
      <c r="S552">
        <v>5.46</v>
      </c>
      <c r="T552">
        <v>5.6</v>
      </c>
      <c r="U552">
        <v>662.9</v>
      </c>
      <c r="V552">
        <v>120</v>
      </c>
      <c r="W552">
        <v>5.55</v>
      </c>
      <c r="X552">
        <v>13.91</v>
      </c>
      <c r="Y552">
        <v>6.76</v>
      </c>
      <c r="Z552">
        <v>3</v>
      </c>
      <c r="AA552" t="s">
        <v>4250</v>
      </c>
      <c r="AB552">
        <v>2</v>
      </c>
      <c r="AC552">
        <v>10</v>
      </c>
      <c r="AD552">
        <v>1</v>
      </c>
      <c r="AF552" t="s">
        <v>7949</v>
      </c>
      <c r="AI552">
        <v>0</v>
      </c>
      <c r="AJ552">
        <v>0</v>
      </c>
      <c r="AK552" t="s">
        <v>19865</v>
      </c>
      <c r="AL552" t="s">
        <v>19865</v>
      </c>
      <c r="AM552" t="s">
        <v>20019</v>
      </c>
    </row>
    <row r="553" spans="1:39" x14ac:dyDescent="0.25">
      <c r="A553" t="s">
        <v>5318</v>
      </c>
      <c r="B553" t="s">
        <v>4841</v>
      </c>
      <c r="C553" t="s">
        <v>4842</v>
      </c>
      <c r="D553">
        <v>2</v>
      </c>
      <c r="E553" t="s">
        <v>4845</v>
      </c>
      <c r="F553">
        <v>8.6999999999999993</v>
      </c>
      <c r="K553" t="s">
        <v>6860</v>
      </c>
      <c r="L553" t="s">
        <v>6861</v>
      </c>
      <c r="M553" t="s">
        <v>15018</v>
      </c>
      <c r="N553">
        <v>9</v>
      </c>
      <c r="O553" t="s">
        <v>15356</v>
      </c>
      <c r="P553" t="s">
        <v>7044</v>
      </c>
      <c r="Q553">
        <v>12</v>
      </c>
      <c r="R553">
        <v>12</v>
      </c>
      <c r="S553">
        <v>-6.36</v>
      </c>
      <c r="T553">
        <v>-1.66</v>
      </c>
      <c r="U553">
        <v>864.95</v>
      </c>
      <c r="V553">
        <v>375.84</v>
      </c>
      <c r="W553">
        <v>-2.52</v>
      </c>
      <c r="X553">
        <v>3.44</v>
      </c>
      <c r="Y553">
        <v>7.59</v>
      </c>
      <c r="Z553">
        <v>1</v>
      </c>
      <c r="AA553" t="s">
        <v>4250</v>
      </c>
      <c r="AB553">
        <v>3</v>
      </c>
      <c r="AC553">
        <v>27</v>
      </c>
      <c r="AD553">
        <v>3</v>
      </c>
      <c r="AF553" t="s">
        <v>7951</v>
      </c>
      <c r="AI553">
        <v>0</v>
      </c>
      <c r="AJ553">
        <v>0</v>
      </c>
      <c r="AK553" t="s">
        <v>7972</v>
      </c>
      <c r="AL553" t="s">
        <v>7972</v>
      </c>
      <c r="AM553" t="s">
        <v>20019</v>
      </c>
    </row>
    <row r="554" spans="1:39" x14ac:dyDescent="0.25">
      <c r="A554" t="s">
        <v>8470</v>
      </c>
      <c r="B554" t="s">
        <v>4841</v>
      </c>
      <c r="C554" t="s">
        <v>4842</v>
      </c>
      <c r="D554">
        <v>2</v>
      </c>
      <c r="E554" t="s">
        <v>4845</v>
      </c>
      <c r="F554">
        <v>8.6999999999999993</v>
      </c>
      <c r="K554" t="s">
        <v>6860</v>
      </c>
      <c r="M554" t="s">
        <v>14985</v>
      </c>
      <c r="N554">
        <v>8</v>
      </c>
      <c r="O554" t="s">
        <v>15308</v>
      </c>
      <c r="P554" t="s">
        <v>16123</v>
      </c>
      <c r="Q554">
        <v>5</v>
      </c>
      <c r="R554">
        <v>3</v>
      </c>
      <c r="S554">
        <v>2.83</v>
      </c>
      <c r="T554">
        <v>2.85</v>
      </c>
      <c r="U554">
        <v>501.62</v>
      </c>
      <c r="V554">
        <v>83.48</v>
      </c>
      <c r="W554">
        <v>4.3899999999999997</v>
      </c>
      <c r="X554">
        <v>13.8</v>
      </c>
      <c r="Y554">
        <v>5.93</v>
      </c>
      <c r="Z554">
        <v>2</v>
      </c>
      <c r="AA554" t="s">
        <v>4250</v>
      </c>
      <c r="AB554">
        <v>1</v>
      </c>
      <c r="AC554">
        <v>8</v>
      </c>
      <c r="AD554">
        <v>3.7516666666666669</v>
      </c>
      <c r="AF554" t="s">
        <v>7949</v>
      </c>
      <c r="AI554">
        <v>0</v>
      </c>
      <c r="AJ554">
        <v>0</v>
      </c>
      <c r="AK554" t="s">
        <v>19859</v>
      </c>
      <c r="AL554" t="s">
        <v>19859</v>
      </c>
      <c r="AM554" t="s">
        <v>20019</v>
      </c>
    </row>
    <row r="555" spans="1:39" x14ac:dyDescent="0.25">
      <c r="A555" t="s">
        <v>8471</v>
      </c>
      <c r="B555" t="s">
        <v>4841</v>
      </c>
      <c r="C555" t="s">
        <v>4842</v>
      </c>
      <c r="D555">
        <v>2</v>
      </c>
      <c r="E555" t="s">
        <v>4845</v>
      </c>
      <c r="F555">
        <v>8.6999999999999993</v>
      </c>
      <c r="K555" t="s">
        <v>6860</v>
      </c>
      <c r="M555" t="s">
        <v>14956</v>
      </c>
      <c r="N555">
        <v>8</v>
      </c>
      <c r="O555" t="s">
        <v>15277</v>
      </c>
      <c r="P555" t="s">
        <v>16124</v>
      </c>
      <c r="Q555">
        <v>6</v>
      </c>
      <c r="R555">
        <v>1</v>
      </c>
      <c r="S555">
        <v>2.78</v>
      </c>
      <c r="T555">
        <v>2.78</v>
      </c>
      <c r="U555">
        <v>463.52</v>
      </c>
      <c r="V555">
        <v>97.06</v>
      </c>
      <c r="W555">
        <v>4.26</v>
      </c>
      <c r="Y555">
        <v>3.7</v>
      </c>
      <c r="Z555">
        <v>4</v>
      </c>
      <c r="AA555" t="s">
        <v>4250</v>
      </c>
      <c r="AB555">
        <v>0</v>
      </c>
      <c r="AC555">
        <v>4</v>
      </c>
      <c r="AD555">
        <v>4.4685714285714289</v>
      </c>
      <c r="AF555" t="s">
        <v>7949</v>
      </c>
      <c r="AI555">
        <v>0</v>
      </c>
      <c r="AJ555">
        <v>0</v>
      </c>
      <c r="AK555" t="s">
        <v>19843</v>
      </c>
      <c r="AL555" t="s">
        <v>19843</v>
      </c>
      <c r="AM555" t="s">
        <v>20019</v>
      </c>
    </row>
    <row r="556" spans="1:39" x14ac:dyDescent="0.25">
      <c r="A556" t="s">
        <v>8472</v>
      </c>
      <c r="B556" t="s">
        <v>4841</v>
      </c>
      <c r="C556" t="s">
        <v>4842</v>
      </c>
      <c r="D556">
        <v>2</v>
      </c>
      <c r="E556" t="s">
        <v>4845</v>
      </c>
      <c r="F556">
        <v>8.6999999999999993</v>
      </c>
      <c r="K556" t="s">
        <v>6860</v>
      </c>
      <c r="M556" t="s">
        <v>14956</v>
      </c>
      <c r="N556">
        <v>8</v>
      </c>
      <c r="O556" t="s">
        <v>15277</v>
      </c>
      <c r="P556" t="s">
        <v>16125</v>
      </c>
      <c r="Q556">
        <v>5</v>
      </c>
      <c r="R556">
        <v>1</v>
      </c>
      <c r="S556">
        <v>3.85</v>
      </c>
      <c r="T556">
        <v>3.85</v>
      </c>
      <c r="U556">
        <v>476.56</v>
      </c>
      <c r="V556">
        <v>73.27</v>
      </c>
      <c r="W556">
        <v>4.76</v>
      </c>
      <c r="Y556">
        <v>4.2</v>
      </c>
      <c r="Z556">
        <v>4</v>
      </c>
      <c r="AA556" t="s">
        <v>4250</v>
      </c>
      <c r="AB556">
        <v>0</v>
      </c>
      <c r="AC556">
        <v>4</v>
      </c>
      <c r="AD556">
        <v>3.6507619047619051</v>
      </c>
      <c r="AF556" t="s">
        <v>7949</v>
      </c>
      <c r="AI556">
        <v>0</v>
      </c>
      <c r="AJ556">
        <v>0</v>
      </c>
      <c r="AK556" t="s">
        <v>19843</v>
      </c>
      <c r="AL556" t="s">
        <v>19843</v>
      </c>
      <c r="AM556" t="s">
        <v>20019</v>
      </c>
    </row>
    <row r="557" spans="1:39" x14ac:dyDescent="0.25">
      <c r="A557" t="s">
        <v>8473</v>
      </c>
      <c r="B557" t="s">
        <v>4841</v>
      </c>
      <c r="C557" t="s">
        <v>4842</v>
      </c>
      <c r="D557">
        <v>2</v>
      </c>
      <c r="E557" t="s">
        <v>4845</v>
      </c>
      <c r="F557">
        <v>8.6999999999999993</v>
      </c>
      <c r="K557" t="s">
        <v>6860</v>
      </c>
      <c r="M557" t="s">
        <v>14973</v>
      </c>
      <c r="N557">
        <v>8</v>
      </c>
      <c r="O557" t="s">
        <v>15294</v>
      </c>
      <c r="P557" t="s">
        <v>16126</v>
      </c>
      <c r="Q557">
        <v>6</v>
      </c>
      <c r="R557">
        <v>1</v>
      </c>
      <c r="S557">
        <v>0.03</v>
      </c>
      <c r="T557">
        <v>0.03</v>
      </c>
      <c r="U557">
        <v>488.47</v>
      </c>
      <c r="V557">
        <v>82.62</v>
      </c>
      <c r="W557">
        <v>5.35</v>
      </c>
      <c r="Y557">
        <v>3.37</v>
      </c>
      <c r="Z557">
        <v>4</v>
      </c>
      <c r="AA557" t="s">
        <v>4250</v>
      </c>
      <c r="AB557">
        <v>1</v>
      </c>
      <c r="AC557">
        <v>2</v>
      </c>
      <c r="AD557">
        <v>4.9156904761904761</v>
      </c>
      <c r="AF557" t="s">
        <v>7949</v>
      </c>
      <c r="AI557">
        <v>0</v>
      </c>
      <c r="AJ557">
        <v>0</v>
      </c>
      <c r="AK557" t="s">
        <v>19852</v>
      </c>
      <c r="AL557" t="s">
        <v>19852</v>
      </c>
      <c r="AM557" t="s">
        <v>20019</v>
      </c>
    </row>
    <row r="558" spans="1:39" x14ac:dyDescent="0.25">
      <c r="A558" t="s">
        <v>8474</v>
      </c>
      <c r="B558" t="s">
        <v>4841</v>
      </c>
      <c r="C558" t="s">
        <v>4842</v>
      </c>
      <c r="D558">
        <v>2</v>
      </c>
      <c r="E558" t="s">
        <v>4845</v>
      </c>
      <c r="F558">
        <v>8.6999999999999993</v>
      </c>
      <c r="K558" t="s">
        <v>6860</v>
      </c>
      <c r="L558" t="s">
        <v>6861</v>
      </c>
      <c r="M558" t="s">
        <v>14988</v>
      </c>
      <c r="N558">
        <v>9</v>
      </c>
      <c r="O558" t="s">
        <v>15312</v>
      </c>
      <c r="P558" t="s">
        <v>16127</v>
      </c>
      <c r="Q558">
        <v>5</v>
      </c>
      <c r="R558">
        <v>2</v>
      </c>
      <c r="S558">
        <v>3.28</v>
      </c>
      <c r="T558">
        <v>3.32</v>
      </c>
      <c r="U558">
        <v>372.88</v>
      </c>
      <c r="V558">
        <v>80.37</v>
      </c>
      <c r="W558">
        <v>3.65</v>
      </c>
      <c r="X558">
        <v>11.26</v>
      </c>
      <c r="Y558">
        <v>6.35</v>
      </c>
      <c r="Z558">
        <v>2</v>
      </c>
      <c r="AA558" t="s">
        <v>4250</v>
      </c>
      <c r="AB558">
        <v>0</v>
      </c>
      <c r="AC558">
        <v>3</v>
      </c>
      <c r="AD558">
        <v>4.6080000000000014</v>
      </c>
      <c r="AF558" t="s">
        <v>7949</v>
      </c>
      <c r="AI558">
        <v>0</v>
      </c>
      <c r="AJ558">
        <v>0</v>
      </c>
      <c r="AK558" t="s">
        <v>19860</v>
      </c>
      <c r="AL558" t="s">
        <v>19860</v>
      </c>
      <c r="AM558" t="s">
        <v>20019</v>
      </c>
    </row>
    <row r="559" spans="1:39" x14ac:dyDescent="0.25">
      <c r="A559" t="s">
        <v>8475</v>
      </c>
      <c r="B559" t="s">
        <v>4841</v>
      </c>
      <c r="C559" t="s">
        <v>4842</v>
      </c>
      <c r="D559">
        <v>2</v>
      </c>
      <c r="E559" t="s">
        <v>4845</v>
      </c>
      <c r="F559">
        <v>8.6999999999999993</v>
      </c>
      <c r="K559" t="s">
        <v>6860</v>
      </c>
      <c r="L559" t="s">
        <v>6861</v>
      </c>
      <c r="M559" t="s">
        <v>15019</v>
      </c>
      <c r="N559">
        <v>9</v>
      </c>
      <c r="O559" t="s">
        <v>15357</v>
      </c>
      <c r="P559" t="s">
        <v>16128</v>
      </c>
      <c r="Q559">
        <v>7</v>
      </c>
      <c r="R559">
        <v>2</v>
      </c>
      <c r="S559">
        <v>-1.57</v>
      </c>
      <c r="T559">
        <v>-1.57</v>
      </c>
      <c r="U559">
        <v>450.4</v>
      </c>
      <c r="V559">
        <v>126.28</v>
      </c>
      <c r="W559">
        <v>2.97</v>
      </c>
      <c r="X559">
        <v>9.2899999999999991</v>
      </c>
      <c r="Y559">
        <v>3.17</v>
      </c>
      <c r="Z559">
        <v>2</v>
      </c>
      <c r="AA559" t="s">
        <v>4250</v>
      </c>
      <c r="AB559">
        <v>0</v>
      </c>
      <c r="AC559">
        <v>3</v>
      </c>
      <c r="AD559">
        <v>3.854285714285715</v>
      </c>
      <c r="AF559" t="s">
        <v>7949</v>
      </c>
      <c r="AI559">
        <v>0</v>
      </c>
      <c r="AJ559">
        <v>0</v>
      </c>
      <c r="AK559" t="s">
        <v>7974</v>
      </c>
      <c r="AL559" t="s">
        <v>7974</v>
      </c>
      <c r="AM559" t="s">
        <v>20019</v>
      </c>
    </row>
    <row r="560" spans="1:39" x14ac:dyDescent="0.25">
      <c r="A560" t="s">
        <v>8388</v>
      </c>
      <c r="B560" t="s">
        <v>4841</v>
      </c>
      <c r="C560" t="s">
        <v>4842</v>
      </c>
      <c r="D560">
        <v>2</v>
      </c>
      <c r="E560" t="s">
        <v>4845</v>
      </c>
      <c r="F560">
        <v>8.6999999999999993</v>
      </c>
      <c r="I560" t="s">
        <v>12307</v>
      </c>
      <c r="K560" t="s">
        <v>6860</v>
      </c>
      <c r="L560" t="s">
        <v>6861</v>
      </c>
      <c r="M560" t="s">
        <v>14975</v>
      </c>
      <c r="N560">
        <v>9</v>
      </c>
      <c r="O560" t="s">
        <v>15296</v>
      </c>
      <c r="P560" t="s">
        <v>16041</v>
      </c>
      <c r="Q560">
        <v>5</v>
      </c>
      <c r="R560">
        <v>1</v>
      </c>
      <c r="S560">
        <v>4.84</v>
      </c>
      <c r="T560">
        <v>5.03</v>
      </c>
      <c r="U560">
        <v>426.56</v>
      </c>
      <c r="V560">
        <v>72.86</v>
      </c>
      <c r="W560">
        <v>4.63</v>
      </c>
      <c r="Y560">
        <v>6.95</v>
      </c>
      <c r="Z560">
        <v>2</v>
      </c>
      <c r="AA560" t="s">
        <v>4250</v>
      </c>
      <c r="AB560">
        <v>0</v>
      </c>
      <c r="AC560">
        <v>3</v>
      </c>
      <c r="AD560">
        <v>3.3579047619047619</v>
      </c>
      <c r="AF560" t="s">
        <v>7949</v>
      </c>
      <c r="AI560">
        <v>0</v>
      </c>
      <c r="AJ560">
        <v>0</v>
      </c>
      <c r="AM560" t="s">
        <v>20019</v>
      </c>
    </row>
    <row r="561" spans="1:39" x14ac:dyDescent="0.25">
      <c r="A561" t="s">
        <v>8476</v>
      </c>
      <c r="B561" t="s">
        <v>4841</v>
      </c>
      <c r="C561" t="s">
        <v>4842</v>
      </c>
      <c r="D561">
        <v>2</v>
      </c>
      <c r="E561" t="s">
        <v>4845</v>
      </c>
      <c r="F561">
        <v>8.6999999999999993</v>
      </c>
      <c r="I561" t="s">
        <v>12308</v>
      </c>
      <c r="K561" t="s">
        <v>6860</v>
      </c>
      <c r="L561" t="s">
        <v>6861</v>
      </c>
      <c r="M561" t="s">
        <v>14952</v>
      </c>
      <c r="N561">
        <v>9</v>
      </c>
      <c r="O561" t="s">
        <v>15273</v>
      </c>
      <c r="P561" t="s">
        <v>16129</v>
      </c>
      <c r="Q561">
        <v>6</v>
      </c>
      <c r="R561">
        <v>2</v>
      </c>
      <c r="S561">
        <v>2.4300000000000002</v>
      </c>
      <c r="T561">
        <v>2.4300000000000002</v>
      </c>
      <c r="U561">
        <v>412.34</v>
      </c>
      <c r="V561">
        <v>98.83</v>
      </c>
      <c r="W561">
        <v>2.97</v>
      </c>
      <c r="X561">
        <v>10.16</v>
      </c>
      <c r="Y561">
        <v>4.09</v>
      </c>
      <c r="Z561">
        <v>2</v>
      </c>
      <c r="AA561" t="s">
        <v>4250</v>
      </c>
      <c r="AB561">
        <v>0</v>
      </c>
      <c r="AC561">
        <v>5</v>
      </c>
      <c r="AD561">
        <v>4.6168095238095237</v>
      </c>
      <c r="AF561" t="s">
        <v>7949</v>
      </c>
      <c r="AI561">
        <v>0</v>
      </c>
      <c r="AJ561">
        <v>0</v>
      </c>
      <c r="AM561" t="s">
        <v>20019</v>
      </c>
    </row>
    <row r="562" spans="1:39" x14ac:dyDescent="0.25">
      <c r="A562" t="s">
        <v>8477</v>
      </c>
      <c r="B562" t="s">
        <v>4841</v>
      </c>
      <c r="C562" t="s">
        <v>4842</v>
      </c>
      <c r="D562">
        <v>2</v>
      </c>
      <c r="E562" t="s">
        <v>4845</v>
      </c>
      <c r="F562">
        <v>8.6999999999999993</v>
      </c>
      <c r="I562" t="s">
        <v>12309</v>
      </c>
      <c r="K562" t="s">
        <v>6860</v>
      </c>
      <c r="L562" t="s">
        <v>6861</v>
      </c>
      <c r="M562" t="s">
        <v>14952</v>
      </c>
      <c r="N562">
        <v>9</v>
      </c>
      <c r="O562" t="s">
        <v>15273</v>
      </c>
      <c r="P562" t="s">
        <v>16130</v>
      </c>
      <c r="Q562">
        <v>6</v>
      </c>
      <c r="R562">
        <v>2</v>
      </c>
      <c r="S562">
        <v>2</v>
      </c>
      <c r="T562">
        <v>2.02</v>
      </c>
      <c r="U562">
        <v>405.79</v>
      </c>
      <c r="V562">
        <v>113.39</v>
      </c>
      <c r="W562">
        <v>2.9</v>
      </c>
      <c r="X562">
        <v>8.7100000000000009</v>
      </c>
      <c r="Y562">
        <v>4.09</v>
      </c>
      <c r="Z562">
        <v>2</v>
      </c>
      <c r="AA562" t="s">
        <v>4250</v>
      </c>
      <c r="AB562">
        <v>0</v>
      </c>
      <c r="AC562">
        <v>3</v>
      </c>
      <c r="AD562">
        <v>4.3932619047619044</v>
      </c>
      <c r="AF562" t="s">
        <v>7949</v>
      </c>
      <c r="AI562">
        <v>0</v>
      </c>
      <c r="AJ562">
        <v>0</v>
      </c>
      <c r="AM562" t="s">
        <v>20019</v>
      </c>
    </row>
    <row r="563" spans="1:39" x14ac:dyDescent="0.25">
      <c r="A563" t="s">
        <v>8478</v>
      </c>
      <c r="B563" t="s">
        <v>4841</v>
      </c>
      <c r="C563" t="s">
        <v>4842</v>
      </c>
      <c r="D563">
        <v>2</v>
      </c>
      <c r="E563" t="s">
        <v>4845</v>
      </c>
      <c r="F563">
        <v>8.6999999999999993</v>
      </c>
      <c r="I563" t="s">
        <v>12310</v>
      </c>
      <c r="K563" t="s">
        <v>6860</v>
      </c>
      <c r="L563" t="s">
        <v>6861</v>
      </c>
      <c r="M563" t="s">
        <v>14952</v>
      </c>
      <c r="N563">
        <v>9</v>
      </c>
      <c r="O563" t="s">
        <v>15273</v>
      </c>
      <c r="P563" t="s">
        <v>16131</v>
      </c>
      <c r="Q563">
        <v>5</v>
      </c>
      <c r="R563">
        <v>2</v>
      </c>
      <c r="S563">
        <v>2.48</v>
      </c>
      <c r="T563">
        <v>2.5</v>
      </c>
      <c r="U563">
        <v>398.77</v>
      </c>
      <c r="V563">
        <v>89.6</v>
      </c>
      <c r="W563">
        <v>3.16</v>
      </c>
      <c r="X563">
        <v>8.7100000000000009</v>
      </c>
      <c r="Y563">
        <v>4.09</v>
      </c>
      <c r="Z563">
        <v>2</v>
      </c>
      <c r="AA563" t="s">
        <v>4250</v>
      </c>
      <c r="AB563">
        <v>0</v>
      </c>
      <c r="AC563">
        <v>3</v>
      </c>
      <c r="AD563">
        <v>4.9830714285714279</v>
      </c>
      <c r="AF563" t="s">
        <v>7949</v>
      </c>
      <c r="AI563">
        <v>0</v>
      </c>
      <c r="AJ563">
        <v>0</v>
      </c>
      <c r="AM563" t="s">
        <v>20019</v>
      </c>
    </row>
    <row r="564" spans="1:39" x14ac:dyDescent="0.25">
      <c r="A564" t="s">
        <v>8479</v>
      </c>
      <c r="B564" t="s">
        <v>4841</v>
      </c>
      <c r="C564" t="s">
        <v>4842</v>
      </c>
      <c r="D564">
        <v>2</v>
      </c>
      <c r="E564" t="s">
        <v>4845</v>
      </c>
      <c r="F564">
        <v>8.6999999999999993</v>
      </c>
      <c r="I564" t="s">
        <v>12311</v>
      </c>
      <c r="K564" t="s">
        <v>6860</v>
      </c>
      <c r="L564" t="s">
        <v>6861</v>
      </c>
      <c r="M564" t="s">
        <v>14952</v>
      </c>
      <c r="N564">
        <v>9</v>
      </c>
      <c r="O564" t="s">
        <v>15273</v>
      </c>
      <c r="P564" t="s">
        <v>16132</v>
      </c>
      <c r="Q564">
        <v>5</v>
      </c>
      <c r="R564">
        <v>2</v>
      </c>
      <c r="S564">
        <v>3.55</v>
      </c>
      <c r="T564">
        <v>3.56</v>
      </c>
      <c r="U564">
        <v>448.78</v>
      </c>
      <c r="V564">
        <v>89.6</v>
      </c>
      <c r="W564">
        <v>4.04</v>
      </c>
      <c r="X564">
        <v>8.9</v>
      </c>
      <c r="Y564">
        <v>4.09</v>
      </c>
      <c r="Z564">
        <v>2</v>
      </c>
      <c r="AA564" t="s">
        <v>4250</v>
      </c>
      <c r="AB564">
        <v>0</v>
      </c>
      <c r="AC564">
        <v>3</v>
      </c>
      <c r="AD564">
        <v>3.8108571428571429</v>
      </c>
      <c r="AF564" t="s">
        <v>7949</v>
      </c>
      <c r="AI564">
        <v>0</v>
      </c>
      <c r="AJ564">
        <v>0</v>
      </c>
      <c r="AM564" t="s">
        <v>20019</v>
      </c>
    </row>
    <row r="565" spans="1:39" x14ac:dyDescent="0.25">
      <c r="A565" t="s">
        <v>8480</v>
      </c>
      <c r="B565" t="s">
        <v>4841</v>
      </c>
      <c r="C565" t="s">
        <v>4842</v>
      </c>
      <c r="D565">
        <v>2</v>
      </c>
      <c r="E565" t="s">
        <v>4845</v>
      </c>
      <c r="F565">
        <v>8.6999999999999993</v>
      </c>
      <c r="I565" t="s">
        <v>12312</v>
      </c>
      <c r="K565" t="s">
        <v>6860</v>
      </c>
      <c r="L565" t="s">
        <v>6861</v>
      </c>
      <c r="M565" t="s">
        <v>14952</v>
      </c>
      <c r="N565">
        <v>9</v>
      </c>
      <c r="O565" t="s">
        <v>15273</v>
      </c>
      <c r="P565" t="s">
        <v>16133</v>
      </c>
      <c r="Q565">
        <v>5</v>
      </c>
      <c r="R565">
        <v>2</v>
      </c>
      <c r="S565">
        <v>3.72</v>
      </c>
      <c r="T565">
        <v>3.74</v>
      </c>
      <c r="U565">
        <v>429.25</v>
      </c>
      <c r="V565">
        <v>89.6</v>
      </c>
      <c r="W565">
        <v>4.07</v>
      </c>
      <c r="X565">
        <v>8.82</v>
      </c>
      <c r="Y565">
        <v>4.12</v>
      </c>
      <c r="Z565">
        <v>2</v>
      </c>
      <c r="AA565" t="s">
        <v>4250</v>
      </c>
      <c r="AB565">
        <v>0</v>
      </c>
      <c r="AC565">
        <v>3</v>
      </c>
      <c r="AD565">
        <v>3.7753571428571431</v>
      </c>
      <c r="AF565" t="s">
        <v>7949</v>
      </c>
      <c r="AI565">
        <v>0</v>
      </c>
      <c r="AJ565">
        <v>0</v>
      </c>
      <c r="AM565" t="s">
        <v>20019</v>
      </c>
    </row>
    <row r="566" spans="1:39" x14ac:dyDescent="0.25">
      <c r="A566" t="s">
        <v>8481</v>
      </c>
      <c r="B566" t="s">
        <v>4841</v>
      </c>
      <c r="C566" t="s">
        <v>4842</v>
      </c>
      <c r="D566">
        <v>2</v>
      </c>
      <c r="E566" t="s">
        <v>4845</v>
      </c>
      <c r="F566">
        <v>8.6999999999999993</v>
      </c>
      <c r="I566" t="s">
        <v>12313</v>
      </c>
      <c r="K566" t="s">
        <v>6860</v>
      </c>
      <c r="L566" t="s">
        <v>6861</v>
      </c>
      <c r="M566" t="s">
        <v>14952</v>
      </c>
      <c r="N566">
        <v>9</v>
      </c>
      <c r="O566" t="s">
        <v>15273</v>
      </c>
      <c r="P566" t="s">
        <v>16134</v>
      </c>
      <c r="Q566">
        <v>6</v>
      </c>
      <c r="R566">
        <v>2</v>
      </c>
      <c r="S566">
        <v>2.23</v>
      </c>
      <c r="T566">
        <v>2.2400000000000002</v>
      </c>
      <c r="U566">
        <v>433.79</v>
      </c>
      <c r="V566">
        <v>94.53</v>
      </c>
      <c r="W566">
        <v>3.61</v>
      </c>
      <c r="X566">
        <v>9.2799999999999994</v>
      </c>
      <c r="Y566">
        <v>4.13</v>
      </c>
      <c r="Z566">
        <v>2</v>
      </c>
      <c r="AA566" t="s">
        <v>4250</v>
      </c>
      <c r="AB566">
        <v>0</v>
      </c>
      <c r="AC566">
        <v>4</v>
      </c>
      <c r="AD566">
        <v>4.7069285714285707</v>
      </c>
      <c r="AF566" t="s">
        <v>7949</v>
      </c>
      <c r="AI566">
        <v>0</v>
      </c>
      <c r="AJ566">
        <v>0</v>
      </c>
      <c r="AM566" t="s">
        <v>20019</v>
      </c>
    </row>
    <row r="567" spans="1:39" x14ac:dyDescent="0.25">
      <c r="A567" t="s">
        <v>8482</v>
      </c>
      <c r="B567" t="s">
        <v>4841</v>
      </c>
      <c r="C567" t="s">
        <v>4842</v>
      </c>
      <c r="D567">
        <v>2</v>
      </c>
      <c r="E567" t="s">
        <v>4845</v>
      </c>
      <c r="F567">
        <v>8.6999999999999993</v>
      </c>
      <c r="I567" t="s">
        <v>12314</v>
      </c>
      <c r="K567" t="s">
        <v>6860</v>
      </c>
      <c r="L567" t="s">
        <v>6861</v>
      </c>
      <c r="M567" t="s">
        <v>14952</v>
      </c>
      <c r="N567">
        <v>9</v>
      </c>
      <c r="O567" t="s">
        <v>15273</v>
      </c>
      <c r="P567" t="s">
        <v>16135</v>
      </c>
      <c r="Q567">
        <v>6</v>
      </c>
      <c r="R567">
        <v>2</v>
      </c>
      <c r="S567">
        <v>2.71</v>
      </c>
      <c r="T567">
        <v>2.71</v>
      </c>
      <c r="U567">
        <v>444.36</v>
      </c>
      <c r="V567">
        <v>98.83</v>
      </c>
      <c r="W567">
        <v>3.12</v>
      </c>
      <c r="X567">
        <v>10</v>
      </c>
      <c r="Y567">
        <v>4.74</v>
      </c>
      <c r="Z567">
        <v>2</v>
      </c>
      <c r="AA567" t="s">
        <v>4250</v>
      </c>
      <c r="AB567">
        <v>0</v>
      </c>
      <c r="AC567">
        <v>5</v>
      </c>
      <c r="AD567">
        <v>4.2480952380952379</v>
      </c>
      <c r="AF567" t="s">
        <v>7949</v>
      </c>
      <c r="AI567">
        <v>0</v>
      </c>
      <c r="AJ567">
        <v>0</v>
      </c>
      <c r="AM567" t="s">
        <v>20019</v>
      </c>
    </row>
    <row r="568" spans="1:39" x14ac:dyDescent="0.25">
      <c r="A568" t="s">
        <v>8483</v>
      </c>
      <c r="B568" t="s">
        <v>4841</v>
      </c>
      <c r="C568" t="s">
        <v>4842</v>
      </c>
      <c r="D568">
        <v>2</v>
      </c>
      <c r="E568" t="s">
        <v>4845</v>
      </c>
      <c r="F568">
        <v>8.6999999999999993</v>
      </c>
      <c r="I568" t="s">
        <v>12315</v>
      </c>
      <c r="K568" t="s">
        <v>6860</v>
      </c>
      <c r="L568" t="s">
        <v>6861</v>
      </c>
      <c r="M568" t="s">
        <v>14960</v>
      </c>
      <c r="N568">
        <v>9</v>
      </c>
      <c r="O568" t="s">
        <v>15281</v>
      </c>
      <c r="P568" t="s">
        <v>16136</v>
      </c>
      <c r="Q568">
        <v>7</v>
      </c>
      <c r="R568">
        <v>1</v>
      </c>
      <c r="S568">
        <v>1.59</v>
      </c>
      <c r="T568">
        <v>1.59</v>
      </c>
      <c r="U568">
        <v>519.54999999999995</v>
      </c>
      <c r="V568">
        <v>102.93</v>
      </c>
      <c r="W568">
        <v>4.62</v>
      </c>
      <c r="Y568">
        <v>2</v>
      </c>
      <c r="Z568">
        <v>3</v>
      </c>
      <c r="AA568" t="s">
        <v>4250</v>
      </c>
      <c r="AB568">
        <v>1</v>
      </c>
      <c r="AC568">
        <v>2</v>
      </c>
      <c r="AD568">
        <v>4.402333333333333</v>
      </c>
      <c r="AF568" t="s">
        <v>7949</v>
      </c>
      <c r="AI568">
        <v>0</v>
      </c>
      <c r="AJ568">
        <v>0</v>
      </c>
      <c r="AM568" t="s">
        <v>20019</v>
      </c>
    </row>
    <row r="569" spans="1:39" x14ac:dyDescent="0.25">
      <c r="A569" t="s">
        <v>8484</v>
      </c>
      <c r="B569" t="s">
        <v>4841</v>
      </c>
      <c r="C569" t="s">
        <v>4842</v>
      </c>
      <c r="D569">
        <v>2</v>
      </c>
      <c r="E569" t="s">
        <v>4845</v>
      </c>
      <c r="F569">
        <v>8.6999999999999993</v>
      </c>
      <c r="I569" t="s">
        <v>12316</v>
      </c>
      <c r="K569" t="s">
        <v>6860</v>
      </c>
      <c r="L569" t="s">
        <v>6861</v>
      </c>
      <c r="M569" t="s">
        <v>15020</v>
      </c>
      <c r="N569">
        <v>9</v>
      </c>
      <c r="O569" t="s">
        <v>15358</v>
      </c>
      <c r="P569" t="s">
        <v>16137</v>
      </c>
      <c r="Q569">
        <v>6</v>
      </c>
      <c r="R569">
        <v>1</v>
      </c>
      <c r="S569">
        <v>0.51</v>
      </c>
      <c r="T569">
        <v>0.51</v>
      </c>
      <c r="U569">
        <v>396.49</v>
      </c>
      <c r="V569">
        <v>100.94</v>
      </c>
      <c r="W569">
        <v>1.93</v>
      </c>
      <c r="Y569">
        <v>5.01</v>
      </c>
      <c r="Z569">
        <v>1</v>
      </c>
      <c r="AA569" t="s">
        <v>4250</v>
      </c>
      <c r="AB569">
        <v>0</v>
      </c>
      <c r="AC569">
        <v>4</v>
      </c>
      <c r="AD569">
        <v>5.2080238095238096</v>
      </c>
      <c r="AF569" t="s">
        <v>7949</v>
      </c>
      <c r="AI569">
        <v>0</v>
      </c>
      <c r="AJ569">
        <v>0</v>
      </c>
      <c r="AM569" t="s">
        <v>20019</v>
      </c>
    </row>
    <row r="570" spans="1:39" x14ac:dyDescent="0.25">
      <c r="A570" t="s">
        <v>8485</v>
      </c>
      <c r="B570" t="s">
        <v>4841</v>
      </c>
      <c r="C570" t="s">
        <v>4842</v>
      </c>
      <c r="D570">
        <v>2</v>
      </c>
      <c r="E570" t="s">
        <v>4845</v>
      </c>
      <c r="F570">
        <v>8.6999999999999993</v>
      </c>
      <c r="K570" t="s">
        <v>6860</v>
      </c>
      <c r="L570" t="s">
        <v>6861</v>
      </c>
      <c r="M570" t="s">
        <v>14961</v>
      </c>
      <c r="N570">
        <v>9</v>
      </c>
      <c r="O570" t="s">
        <v>15282</v>
      </c>
      <c r="P570" t="s">
        <v>16138</v>
      </c>
      <c r="Q570">
        <v>7</v>
      </c>
      <c r="R570">
        <v>2</v>
      </c>
      <c r="T570">
        <v>1.52</v>
      </c>
      <c r="U570">
        <v>455.52</v>
      </c>
      <c r="V570">
        <v>136.83000000000001</v>
      </c>
      <c r="W570">
        <v>2.37</v>
      </c>
      <c r="Y570">
        <v>0</v>
      </c>
      <c r="Z570">
        <v>2</v>
      </c>
      <c r="AA570" t="s">
        <v>4250</v>
      </c>
      <c r="AB570">
        <v>0</v>
      </c>
      <c r="AC570">
        <v>3</v>
      </c>
      <c r="AI570">
        <v>0</v>
      </c>
      <c r="AJ570">
        <v>0</v>
      </c>
      <c r="AK570" t="s">
        <v>19845</v>
      </c>
      <c r="AL570" t="s">
        <v>19845</v>
      </c>
      <c r="AM570" t="s">
        <v>20019</v>
      </c>
    </row>
    <row r="571" spans="1:39" x14ac:dyDescent="0.25">
      <c r="A571" t="s">
        <v>8486</v>
      </c>
      <c r="B571" t="s">
        <v>4841</v>
      </c>
      <c r="C571" t="s">
        <v>4842</v>
      </c>
      <c r="D571">
        <v>2</v>
      </c>
      <c r="E571" t="s">
        <v>4845</v>
      </c>
      <c r="F571">
        <v>8.6999999999999993</v>
      </c>
      <c r="I571" t="s">
        <v>12317</v>
      </c>
      <c r="K571" t="s">
        <v>6860</v>
      </c>
      <c r="M571" t="s">
        <v>14977</v>
      </c>
      <c r="N571">
        <v>8</v>
      </c>
      <c r="O571" t="s">
        <v>15298</v>
      </c>
      <c r="P571" t="s">
        <v>16139</v>
      </c>
      <c r="Q571">
        <v>4</v>
      </c>
      <c r="R571">
        <v>1</v>
      </c>
      <c r="S571">
        <v>3.23</v>
      </c>
      <c r="T571">
        <v>3.25</v>
      </c>
      <c r="U571">
        <v>453.59</v>
      </c>
      <c r="V571">
        <v>67.92</v>
      </c>
      <c r="W571">
        <v>4.13</v>
      </c>
      <c r="Y571">
        <v>6.1</v>
      </c>
      <c r="Z571">
        <v>2</v>
      </c>
      <c r="AA571" t="s">
        <v>4250</v>
      </c>
      <c r="AB571">
        <v>0</v>
      </c>
      <c r="AC571">
        <v>3</v>
      </c>
      <c r="AD571">
        <v>4.4248333333333338</v>
      </c>
      <c r="AF571" t="s">
        <v>7949</v>
      </c>
      <c r="AI571">
        <v>0</v>
      </c>
      <c r="AJ571">
        <v>0</v>
      </c>
      <c r="AM571" t="s">
        <v>20019</v>
      </c>
    </row>
    <row r="572" spans="1:39" x14ac:dyDescent="0.25">
      <c r="A572" t="s">
        <v>8487</v>
      </c>
      <c r="B572" t="s">
        <v>4841</v>
      </c>
      <c r="C572" t="s">
        <v>4842</v>
      </c>
      <c r="D572">
        <v>2</v>
      </c>
      <c r="E572" t="s">
        <v>4845</v>
      </c>
      <c r="F572">
        <v>8.6999999999999993</v>
      </c>
      <c r="I572" t="s">
        <v>12318</v>
      </c>
      <c r="K572" t="s">
        <v>6860</v>
      </c>
      <c r="L572" t="s">
        <v>6861</v>
      </c>
      <c r="M572" t="s">
        <v>14974</v>
      </c>
      <c r="N572">
        <v>8</v>
      </c>
      <c r="O572" t="s">
        <v>15295</v>
      </c>
      <c r="P572" t="s">
        <v>16140</v>
      </c>
      <c r="Q572">
        <v>6</v>
      </c>
      <c r="R572">
        <v>1</v>
      </c>
      <c r="S572">
        <v>0.16</v>
      </c>
      <c r="T572">
        <v>0.16</v>
      </c>
      <c r="U572">
        <v>488.47</v>
      </c>
      <c r="V572">
        <v>82.62</v>
      </c>
      <c r="W572">
        <v>5.35</v>
      </c>
      <c r="Y572">
        <v>3.73</v>
      </c>
      <c r="Z572">
        <v>4</v>
      </c>
      <c r="AA572" t="s">
        <v>4250</v>
      </c>
      <c r="AB572">
        <v>1</v>
      </c>
      <c r="AC572">
        <v>2</v>
      </c>
      <c r="AD572">
        <v>4.9156904761904761</v>
      </c>
      <c r="AF572" t="s">
        <v>7949</v>
      </c>
      <c r="AI572">
        <v>0</v>
      </c>
      <c r="AJ572">
        <v>0</v>
      </c>
      <c r="AM572" t="s">
        <v>20019</v>
      </c>
    </row>
    <row r="573" spans="1:39" x14ac:dyDescent="0.25">
      <c r="A573" t="s">
        <v>8488</v>
      </c>
      <c r="B573" t="s">
        <v>4841</v>
      </c>
      <c r="C573" t="s">
        <v>4842</v>
      </c>
      <c r="D573">
        <v>2</v>
      </c>
      <c r="E573" t="s">
        <v>4845</v>
      </c>
      <c r="F573">
        <v>8.6999999999999993</v>
      </c>
      <c r="I573" t="s">
        <v>12319</v>
      </c>
      <c r="K573" t="s">
        <v>6860</v>
      </c>
      <c r="L573" t="s">
        <v>6861</v>
      </c>
      <c r="M573" t="s">
        <v>14972</v>
      </c>
      <c r="N573">
        <v>8</v>
      </c>
      <c r="O573" t="s">
        <v>15293</v>
      </c>
      <c r="P573" t="s">
        <v>16141</v>
      </c>
      <c r="Q573">
        <v>6</v>
      </c>
      <c r="R573">
        <v>2</v>
      </c>
      <c r="S573">
        <v>5.12</v>
      </c>
      <c r="T573">
        <v>5.13</v>
      </c>
      <c r="U573">
        <v>571.87</v>
      </c>
      <c r="V573">
        <v>105.57</v>
      </c>
      <c r="W573">
        <v>5.12</v>
      </c>
      <c r="X573">
        <v>9.14</v>
      </c>
      <c r="Y573">
        <v>1.39</v>
      </c>
      <c r="Z573">
        <v>3</v>
      </c>
      <c r="AA573" t="s">
        <v>4250</v>
      </c>
      <c r="AB573">
        <v>2</v>
      </c>
      <c r="AC573">
        <v>5</v>
      </c>
      <c r="AD573">
        <v>1.9810000000000001</v>
      </c>
      <c r="AF573" t="s">
        <v>7949</v>
      </c>
      <c r="AI573">
        <v>0</v>
      </c>
      <c r="AJ573">
        <v>0</v>
      </c>
      <c r="AM573" t="s">
        <v>20019</v>
      </c>
    </row>
    <row r="574" spans="1:39" x14ac:dyDescent="0.25">
      <c r="A574" t="s">
        <v>8489</v>
      </c>
      <c r="B574" t="s">
        <v>4841</v>
      </c>
      <c r="C574" t="s">
        <v>4842</v>
      </c>
      <c r="D574">
        <v>2</v>
      </c>
      <c r="E574" t="s">
        <v>4845</v>
      </c>
      <c r="F574">
        <v>8.6999999999999993</v>
      </c>
      <c r="I574" t="s">
        <v>12320</v>
      </c>
      <c r="K574" t="s">
        <v>6860</v>
      </c>
      <c r="M574" t="s">
        <v>14989</v>
      </c>
      <c r="N574">
        <v>8</v>
      </c>
      <c r="O574" t="s">
        <v>15313</v>
      </c>
      <c r="P574" t="s">
        <v>16142</v>
      </c>
      <c r="Q574">
        <v>9</v>
      </c>
      <c r="R574">
        <v>2</v>
      </c>
      <c r="S574">
        <v>2.08</v>
      </c>
      <c r="T574">
        <v>2.08</v>
      </c>
      <c r="U574">
        <v>442.52</v>
      </c>
      <c r="V574">
        <v>107.42</v>
      </c>
      <c r="W574">
        <v>2.98</v>
      </c>
      <c r="X574">
        <v>11.26</v>
      </c>
      <c r="Y574">
        <v>3.77</v>
      </c>
      <c r="Z574">
        <v>2</v>
      </c>
      <c r="AA574" t="s">
        <v>4250</v>
      </c>
      <c r="AB574">
        <v>0</v>
      </c>
      <c r="AC574">
        <v>4</v>
      </c>
      <c r="AD574">
        <v>4.2899047619047614</v>
      </c>
      <c r="AF574" t="s">
        <v>7949</v>
      </c>
      <c r="AI574">
        <v>0</v>
      </c>
      <c r="AJ574">
        <v>0</v>
      </c>
      <c r="AM574" t="s">
        <v>20019</v>
      </c>
    </row>
    <row r="575" spans="1:39" x14ac:dyDescent="0.25">
      <c r="A575" t="s">
        <v>8490</v>
      </c>
      <c r="B575" t="s">
        <v>4841</v>
      </c>
      <c r="C575" t="s">
        <v>4842</v>
      </c>
      <c r="D575">
        <v>2.1</v>
      </c>
      <c r="E575" t="s">
        <v>4845</v>
      </c>
      <c r="F575">
        <v>8.68</v>
      </c>
      <c r="I575" t="s">
        <v>12321</v>
      </c>
      <c r="K575" t="s">
        <v>6860</v>
      </c>
      <c r="L575" t="s">
        <v>6861</v>
      </c>
      <c r="M575" t="s">
        <v>14987</v>
      </c>
      <c r="N575">
        <v>9</v>
      </c>
      <c r="O575" t="s">
        <v>15311</v>
      </c>
      <c r="P575" t="s">
        <v>16143</v>
      </c>
      <c r="Q575">
        <v>7</v>
      </c>
      <c r="R575">
        <v>2</v>
      </c>
      <c r="S575">
        <v>1.69</v>
      </c>
      <c r="T575">
        <v>1.77</v>
      </c>
      <c r="U575">
        <v>449.36</v>
      </c>
      <c r="V575">
        <v>111.72</v>
      </c>
      <c r="W575">
        <v>2.21</v>
      </c>
      <c r="X575">
        <v>8.01</v>
      </c>
      <c r="Y575">
        <v>3.66</v>
      </c>
      <c r="Z575">
        <v>2</v>
      </c>
      <c r="AA575" t="s">
        <v>4250</v>
      </c>
      <c r="AB575">
        <v>0</v>
      </c>
      <c r="AC575">
        <v>6</v>
      </c>
      <c r="AD575">
        <v>4.1377142857142859</v>
      </c>
      <c r="AF575" t="s">
        <v>7949</v>
      </c>
      <c r="AI575">
        <v>0</v>
      </c>
      <c r="AJ575">
        <v>0</v>
      </c>
      <c r="AM575" t="s">
        <v>20019</v>
      </c>
    </row>
    <row r="576" spans="1:39" x14ac:dyDescent="0.25">
      <c r="A576" t="s">
        <v>8491</v>
      </c>
      <c r="B576" t="s">
        <v>4841</v>
      </c>
      <c r="C576" t="s">
        <v>4842</v>
      </c>
      <c r="D576">
        <v>2.1</v>
      </c>
      <c r="E576" t="s">
        <v>4845</v>
      </c>
      <c r="F576">
        <v>8.68</v>
      </c>
      <c r="K576" t="s">
        <v>6860</v>
      </c>
      <c r="L576" t="s">
        <v>6861</v>
      </c>
      <c r="M576" t="s">
        <v>14953</v>
      </c>
      <c r="N576">
        <v>9</v>
      </c>
      <c r="O576" t="s">
        <v>15274</v>
      </c>
      <c r="P576" t="s">
        <v>16144</v>
      </c>
      <c r="Q576">
        <v>5</v>
      </c>
      <c r="R576">
        <v>1</v>
      </c>
      <c r="S576">
        <v>2.5</v>
      </c>
      <c r="T576">
        <v>2.5</v>
      </c>
      <c r="U576">
        <v>431.42</v>
      </c>
      <c r="V576">
        <v>77.05</v>
      </c>
      <c r="W576">
        <v>4.57</v>
      </c>
      <c r="Y576">
        <v>3.38</v>
      </c>
      <c r="Z576">
        <v>4</v>
      </c>
      <c r="AA576" t="s">
        <v>4250</v>
      </c>
      <c r="AB576">
        <v>0</v>
      </c>
      <c r="AC576">
        <v>3</v>
      </c>
      <c r="AD576">
        <v>5.0731904761904758</v>
      </c>
      <c r="AF576" t="s">
        <v>7949</v>
      </c>
      <c r="AI576">
        <v>0</v>
      </c>
      <c r="AJ576">
        <v>0</v>
      </c>
      <c r="AK576" t="s">
        <v>19841</v>
      </c>
      <c r="AL576" t="s">
        <v>19841</v>
      </c>
      <c r="AM576" t="s">
        <v>20019</v>
      </c>
    </row>
    <row r="577" spans="1:39" x14ac:dyDescent="0.25">
      <c r="A577" t="s">
        <v>8492</v>
      </c>
      <c r="B577" t="s">
        <v>4841</v>
      </c>
      <c r="C577" t="s">
        <v>4842</v>
      </c>
      <c r="D577">
        <v>2.1</v>
      </c>
      <c r="E577" t="s">
        <v>4845</v>
      </c>
      <c r="F577">
        <v>8.68</v>
      </c>
      <c r="K577" t="s">
        <v>6860</v>
      </c>
      <c r="L577" t="s">
        <v>6861</v>
      </c>
      <c r="M577" t="s">
        <v>15001</v>
      </c>
      <c r="N577">
        <v>9</v>
      </c>
      <c r="O577" t="s">
        <v>15331</v>
      </c>
      <c r="P577" t="s">
        <v>16145</v>
      </c>
      <c r="Q577">
        <v>7</v>
      </c>
      <c r="R577">
        <v>4</v>
      </c>
      <c r="S577">
        <v>1.07</v>
      </c>
      <c r="T577">
        <v>2.72</v>
      </c>
      <c r="U577">
        <v>691.82</v>
      </c>
      <c r="V577">
        <v>132.88999999999999</v>
      </c>
      <c r="W577">
        <v>3.71</v>
      </c>
      <c r="X577">
        <v>13.86</v>
      </c>
      <c r="Y577">
        <v>9.0500000000000007</v>
      </c>
      <c r="Z577">
        <v>3</v>
      </c>
      <c r="AA577" t="s">
        <v>4250</v>
      </c>
      <c r="AB577">
        <v>1</v>
      </c>
      <c r="AC577">
        <v>15</v>
      </c>
      <c r="AD577">
        <v>2.4750000000000001</v>
      </c>
      <c r="AF577" t="s">
        <v>7952</v>
      </c>
      <c r="AI577">
        <v>0</v>
      </c>
      <c r="AJ577">
        <v>0</v>
      </c>
      <c r="AK577" t="s">
        <v>19858</v>
      </c>
      <c r="AL577" t="s">
        <v>19858</v>
      </c>
      <c r="AM577" t="s">
        <v>20019</v>
      </c>
    </row>
    <row r="578" spans="1:39" x14ac:dyDescent="0.25">
      <c r="A578" t="s">
        <v>8493</v>
      </c>
      <c r="B578" t="s">
        <v>4841</v>
      </c>
      <c r="C578" t="s">
        <v>4842</v>
      </c>
      <c r="D578">
        <v>2.1</v>
      </c>
      <c r="E578" t="s">
        <v>4845</v>
      </c>
      <c r="F578">
        <v>8.68</v>
      </c>
      <c r="K578" t="s">
        <v>6860</v>
      </c>
      <c r="M578" t="s">
        <v>14985</v>
      </c>
      <c r="N578">
        <v>8</v>
      </c>
      <c r="O578" t="s">
        <v>15308</v>
      </c>
      <c r="P578" t="s">
        <v>16146</v>
      </c>
      <c r="Q578">
        <v>6</v>
      </c>
      <c r="R578">
        <v>3</v>
      </c>
      <c r="S578">
        <v>3.98</v>
      </c>
      <c r="T578">
        <v>4</v>
      </c>
      <c r="U578">
        <v>567.62</v>
      </c>
      <c r="V578">
        <v>92.71</v>
      </c>
      <c r="W578">
        <v>5.15</v>
      </c>
      <c r="X578">
        <v>13.81</v>
      </c>
      <c r="Y578">
        <v>5.93</v>
      </c>
      <c r="Z578">
        <v>2</v>
      </c>
      <c r="AA578" t="s">
        <v>4250</v>
      </c>
      <c r="AB578">
        <v>2</v>
      </c>
      <c r="AC578">
        <v>9</v>
      </c>
      <c r="AD578">
        <v>2.586333333333334</v>
      </c>
      <c r="AF578" t="s">
        <v>7949</v>
      </c>
      <c r="AI578">
        <v>0</v>
      </c>
      <c r="AJ578">
        <v>0</v>
      </c>
      <c r="AK578" t="s">
        <v>19859</v>
      </c>
      <c r="AL578" t="s">
        <v>19859</v>
      </c>
      <c r="AM578" t="s">
        <v>20019</v>
      </c>
    </row>
    <row r="579" spans="1:39" x14ac:dyDescent="0.25">
      <c r="A579" t="s">
        <v>8494</v>
      </c>
      <c r="B579" t="s">
        <v>4841</v>
      </c>
      <c r="C579" t="s">
        <v>4842</v>
      </c>
      <c r="D579">
        <v>2.1</v>
      </c>
      <c r="E579" t="s">
        <v>4845</v>
      </c>
      <c r="F579">
        <v>8.68</v>
      </c>
      <c r="I579" t="s">
        <v>12322</v>
      </c>
      <c r="K579" t="s">
        <v>6860</v>
      </c>
      <c r="L579" t="s">
        <v>6861</v>
      </c>
      <c r="M579" t="s">
        <v>15021</v>
      </c>
      <c r="N579">
        <v>9</v>
      </c>
      <c r="O579" t="s">
        <v>15359</v>
      </c>
      <c r="P579" t="s">
        <v>16147</v>
      </c>
      <c r="Q579">
        <v>4</v>
      </c>
      <c r="R579">
        <v>1</v>
      </c>
      <c r="S579">
        <v>1.59</v>
      </c>
      <c r="T579">
        <v>1.64</v>
      </c>
      <c r="U579">
        <v>377.49</v>
      </c>
      <c r="V579">
        <v>67.92</v>
      </c>
      <c r="W579">
        <v>2.56</v>
      </c>
      <c r="Y579">
        <v>6.44</v>
      </c>
      <c r="Z579">
        <v>1</v>
      </c>
      <c r="AA579" t="s">
        <v>4250</v>
      </c>
      <c r="AB579">
        <v>0</v>
      </c>
      <c r="AC579">
        <v>1</v>
      </c>
      <c r="AD579">
        <v>5.7084047619047613</v>
      </c>
      <c r="AF579" t="s">
        <v>7949</v>
      </c>
      <c r="AI579">
        <v>0</v>
      </c>
      <c r="AJ579">
        <v>0</v>
      </c>
      <c r="AM579" t="s">
        <v>20019</v>
      </c>
    </row>
    <row r="580" spans="1:39" x14ac:dyDescent="0.25">
      <c r="A580" t="s">
        <v>8494</v>
      </c>
      <c r="B580" t="s">
        <v>4841</v>
      </c>
      <c r="C580" t="s">
        <v>4842</v>
      </c>
      <c r="D580">
        <v>2.1</v>
      </c>
      <c r="E580" t="s">
        <v>4845</v>
      </c>
      <c r="F580">
        <v>8.68</v>
      </c>
      <c r="I580" t="s">
        <v>12323</v>
      </c>
      <c r="K580" t="s">
        <v>6860</v>
      </c>
      <c r="M580" t="s">
        <v>14977</v>
      </c>
      <c r="N580">
        <v>8</v>
      </c>
      <c r="O580" t="s">
        <v>15298</v>
      </c>
      <c r="P580" t="s">
        <v>16147</v>
      </c>
      <c r="Q580">
        <v>4</v>
      </c>
      <c r="R580">
        <v>1</v>
      </c>
      <c r="S580">
        <v>1.59</v>
      </c>
      <c r="T580">
        <v>1.64</v>
      </c>
      <c r="U580">
        <v>377.49</v>
      </c>
      <c r="V580">
        <v>67.92</v>
      </c>
      <c r="W580">
        <v>2.56</v>
      </c>
      <c r="Y580">
        <v>6.44</v>
      </c>
      <c r="Z580">
        <v>1</v>
      </c>
      <c r="AA580" t="s">
        <v>4250</v>
      </c>
      <c r="AB580">
        <v>0</v>
      </c>
      <c r="AC580">
        <v>1</v>
      </c>
      <c r="AD580">
        <v>5.7084047619047613</v>
      </c>
      <c r="AF580" t="s">
        <v>7949</v>
      </c>
      <c r="AI580">
        <v>0</v>
      </c>
      <c r="AJ580">
        <v>0</v>
      </c>
      <c r="AM580" t="s">
        <v>20019</v>
      </c>
    </row>
    <row r="581" spans="1:39" x14ac:dyDescent="0.25">
      <c r="A581" t="s">
        <v>8495</v>
      </c>
      <c r="B581" t="s">
        <v>4841</v>
      </c>
      <c r="C581" t="s">
        <v>4842</v>
      </c>
      <c r="D581">
        <v>2.1</v>
      </c>
      <c r="E581" t="s">
        <v>4845</v>
      </c>
      <c r="F581">
        <v>8.68</v>
      </c>
      <c r="I581" t="s">
        <v>12324</v>
      </c>
      <c r="K581" t="s">
        <v>6860</v>
      </c>
      <c r="L581" t="s">
        <v>6861</v>
      </c>
      <c r="M581" t="s">
        <v>14975</v>
      </c>
      <c r="N581">
        <v>9</v>
      </c>
      <c r="O581" t="s">
        <v>15296</v>
      </c>
      <c r="P581" t="s">
        <v>16148</v>
      </c>
      <c r="Q581">
        <v>5</v>
      </c>
      <c r="R581">
        <v>1</v>
      </c>
      <c r="S581">
        <v>4.46</v>
      </c>
      <c r="T581">
        <v>4.59</v>
      </c>
      <c r="U581">
        <v>442.49</v>
      </c>
      <c r="V581">
        <v>72.86</v>
      </c>
      <c r="W581">
        <v>4.88</v>
      </c>
      <c r="Y581">
        <v>6.94</v>
      </c>
      <c r="Z581">
        <v>2</v>
      </c>
      <c r="AA581" t="s">
        <v>4250</v>
      </c>
      <c r="AB581">
        <v>0</v>
      </c>
      <c r="AC581">
        <v>2</v>
      </c>
      <c r="AD581">
        <v>3.4491190476190479</v>
      </c>
      <c r="AF581" t="s">
        <v>7949</v>
      </c>
      <c r="AI581">
        <v>0</v>
      </c>
      <c r="AJ581">
        <v>0</v>
      </c>
      <c r="AM581" t="s">
        <v>20019</v>
      </c>
    </row>
    <row r="582" spans="1:39" x14ac:dyDescent="0.25">
      <c r="A582" t="s">
        <v>8496</v>
      </c>
      <c r="B582" t="s">
        <v>4841</v>
      </c>
      <c r="C582" t="s">
        <v>4842</v>
      </c>
      <c r="D582">
        <v>2.1</v>
      </c>
      <c r="E582" t="s">
        <v>4845</v>
      </c>
      <c r="F582">
        <v>8.68</v>
      </c>
      <c r="I582" t="s">
        <v>12325</v>
      </c>
      <c r="K582" t="s">
        <v>6860</v>
      </c>
      <c r="M582" t="s">
        <v>15002</v>
      </c>
      <c r="N582">
        <v>8</v>
      </c>
      <c r="O582" t="s">
        <v>15332</v>
      </c>
      <c r="P582" t="s">
        <v>16149</v>
      </c>
      <c r="Q582">
        <v>5</v>
      </c>
      <c r="R582">
        <v>1</v>
      </c>
      <c r="S582">
        <v>1.08</v>
      </c>
      <c r="T582">
        <v>1.1299999999999999</v>
      </c>
      <c r="U582">
        <v>383.49</v>
      </c>
      <c r="V582">
        <v>77.150000000000006</v>
      </c>
      <c r="W582">
        <v>2.59</v>
      </c>
      <c r="Y582">
        <v>6.42</v>
      </c>
      <c r="Z582">
        <v>1</v>
      </c>
      <c r="AA582" t="s">
        <v>4250</v>
      </c>
      <c r="AB582">
        <v>0</v>
      </c>
      <c r="AC582">
        <v>4</v>
      </c>
      <c r="AD582">
        <v>5.6655476190476186</v>
      </c>
      <c r="AF582" t="s">
        <v>7949</v>
      </c>
      <c r="AI582">
        <v>0</v>
      </c>
      <c r="AJ582">
        <v>0</v>
      </c>
      <c r="AM582" t="s">
        <v>20019</v>
      </c>
    </row>
    <row r="583" spans="1:39" x14ac:dyDescent="0.25">
      <c r="A583" t="s">
        <v>8497</v>
      </c>
      <c r="B583" t="s">
        <v>4841</v>
      </c>
      <c r="C583" t="s">
        <v>4842</v>
      </c>
      <c r="D583">
        <v>2.19</v>
      </c>
      <c r="E583" t="s">
        <v>4845</v>
      </c>
      <c r="F583">
        <v>8.66</v>
      </c>
      <c r="I583" t="s">
        <v>12326</v>
      </c>
      <c r="K583" t="s">
        <v>6860</v>
      </c>
      <c r="L583" t="s">
        <v>6861</v>
      </c>
      <c r="M583" t="s">
        <v>14999</v>
      </c>
      <c r="N583">
        <v>9</v>
      </c>
      <c r="O583" t="s">
        <v>15325</v>
      </c>
      <c r="P583" t="s">
        <v>16150</v>
      </c>
      <c r="Q583">
        <v>7</v>
      </c>
      <c r="R583">
        <v>1</v>
      </c>
      <c r="S583">
        <v>4.0999999999999996</v>
      </c>
      <c r="T583">
        <v>4.0999999999999996</v>
      </c>
      <c r="U583">
        <v>500.52</v>
      </c>
      <c r="V583">
        <v>81.67</v>
      </c>
      <c r="W583">
        <v>4.55</v>
      </c>
      <c r="Y583">
        <v>0</v>
      </c>
      <c r="Z583">
        <v>2</v>
      </c>
      <c r="AA583" t="s">
        <v>4250</v>
      </c>
      <c r="AB583">
        <v>1</v>
      </c>
      <c r="AC583">
        <v>3</v>
      </c>
      <c r="AD583">
        <v>3.2833333333333341</v>
      </c>
      <c r="AF583" t="s">
        <v>7949</v>
      </c>
      <c r="AI583">
        <v>0</v>
      </c>
      <c r="AJ583">
        <v>0</v>
      </c>
      <c r="AM583" t="s">
        <v>20019</v>
      </c>
    </row>
    <row r="584" spans="1:39" x14ac:dyDescent="0.25">
      <c r="A584" t="s">
        <v>8454</v>
      </c>
      <c r="B584" t="s">
        <v>4841</v>
      </c>
      <c r="C584" t="s">
        <v>4842</v>
      </c>
      <c r="D584">
        <v>2.2000000000000002</v>
      </c>
      <c r="E584" t="s">
        <v>4845</v>
      </c>
      <c r="F584">
        <v>8.66</v>
      </c>
      <c r="K584" t="s">
        <v>6860</v>
      </c>
      <c r="L584" t="s">
        <v>6861</v>
      </c>
      <c r="M584" t="s">
        <v>14970</v>
      </c>
      <c r="N584">
        <v>9</v>
      </c>
      <c r="O584" t="s">
        <v>15291</v>
      </c>
      <c r="P584" t="s">
        <v>16107</v>
      </c>
      <c r="Q584">
        <v>7</v>
      </c>
      <c r="R584">
        <v>1</v>
      </c>
      <c r="S584">
        <v>4.0199999999999996</v>
      </c>
      <c r="T584">
        <v>4.03</v>
      </c>
      <c r="U584">
        <v>416.48</v>
      </c>
      <c r="V584">
        <v>91.85</v>
      </c>
      <c r="W584">
        <v>4.26</v>
      </c>
      <c r="Y584">
        <v>5.77</v>
      </c>
      <c r="Z584">
        <v>3</v>
      </c>
      <c r="AA584" t="s">
        <v>4250</v>
      </c>
      <c r="AB584">
        <v>0</v>
      </c>
      <c r="AC584">
        <v>3</v>
      </c>
      <c r="AD584">
        <v>3.8532380952380949</v>
      </c>
      <c r="AF584" t="s">
        <v>7949</v>
      </c>
      <c r="AI584">
        <v>0</v>
      </c>
      <c r="AJ584">
        <v>0</v>
      </c>
      <c r="AK584" t="s">
        <v>19850</v>
      </c>
      <c r="AL584" t="s">
        <v>19850</v>
      </c>
      <c r="AM584" t="s">
        <v>20019</v>
      </c>
    </row>
    <row r="585" spans="1:39" x14ac:dyDescent="0.25">
      <c r="A585" t="s">
        <v>8498</v>
      </c>
      <c r="B585" t="s">
        <v>4841</v>
      </c>
      <c r="C585" t="s">
        <v>4842</v>
      </c>
      <c r="D585">
        <v>2.2000000000000002</v>
      </c>
      <c r="E585" t="s">
        <v>4845</v>
      </c>
      <c r="F585">
        <v>8.66</v>
      </c>
      <c r="K585" t="s">
        <v>6860</v>
      </c>
      <c r="L585" t="s">
        <v>6861</v>
      </c>
      <c r="M585" t="s">
        <v>14963</v>
      </c>
      <c r="N585">
        <v>9</v>
      </c>
      <c r="O585" t="s">
        <v>15284</v>
      </c>
      <c r="P585" t="s">
        <v>16151</v>
      </c>
      <c r="Q585">
        <v>7</v>
      </c>
      <c r="R585">
        <v>1</v>
      </c>
      <c r="S585">
        <v>2.5</v>
      </c>
      <c r="T585">
        <v>2.5</v>
      </c>
      <c r="U585">
        <v>432.46</v>
      </c>
      <c r="V585">
        <v>91.85</v>
      </c>
      <c r="W585">
        <v>4.22</v>
      </c>
      <c r="Y585">
        <v>3.6</v>
      </c>
      <c r="Z585">
        <v>3</v>
      </c>
      <c r="AA585" t="s">
        <v>4250</v>
      </c>
      <c r="AB585">
        <v>0</v>
      </c>
      <c r="AC585">
        <v>2</v>
      </c>
      <c r="AD585">
        <v>5.0040952380952382</v>
      </c>
      <c r="AF585" t="s">
        <v>7949</v>
      </c>
      <c r="AI585">
        <v>0</v>
      </c>
      <c r="AJ585">
        <v>0</v>
      </c>
      <c r="AK585" t="s">
        <v>19847</v>
      </c>
      <c r="AL585" t="s">
        <v>19847</v>
      </c>
      <c r="AM585" t="s">
        <v>20019</v>
      </c>
    </row>
    <row r="586" spans="1:39" x14ac:dyDescent="0.25">
      <c r="A586" t="s">
        <v>8499</v>
      </c>
      <c r="B586" t="s">
        <v>4841</v>
      </c>
      <c r="C586" t="s">
        <v>4842</v>
      </c>
      <c r="D586">
        <v>2.2000000000000002</v>
      </c>
      <c r="E586" t="s">
        <v>4845</v>
      </c>
      <c r="F586">
        <v>8.66</v>
      </c>
      <c r="I586" t="s">
        <v>12327</v>
      </c>
      <c r="K586" t="s">
        <v>6860</v>
      </c>
      <c r="L586" t="s">
        <v>6861</v>
      </c>
      <c r="M586" t="s">
        <v>14987</v>
      </c>
      <c r="N586">
        <v>9</v>
      </c>
      <c r="O586" t="s">
        <v>15311</v>
      </c>
      <c r="P586" t="s">
        <v>16152</v>
      </c>
      <c r="Q586">
        <v>7</v>
      </c>
      <c r="R586">
        <v>2</v>
      </c>
      <c r="S586">
        <v>2.77</v>
      </c>
      <c r="T586">
        <v>2.78</v>
      </c>
      <c r="U586">
        <v>427.41</v>
      </c>
      <c r="V586">
        <v>111.72</v>
      </c>
      <c r="W586">
        <v>2.17</v>
      </c>
      <c r="X586">
        <v>8.7899999999999991</v>
      </c>
      <c r="Y586">
        <v>5.0199999999999996</v>
      </c>
      <c r="Z586">
        <v>2</v>
      </c>
      <c r="AA586" t="s">
        <v>4250</v>
      </c>
      <c r="AB586">
        <v>0</v>
      </c>
      <c r="AC586">
        <v>6</v>
      </c>
      <c r="AD586">
        <v>3.9095</v>
      </c>
      <c r="AF586" t="s">
        <v>7949</v>
      </c>
      <c r="AI586">
        <v>0</v>
      </c>
      <c r="AJ586">
        <v>0</v>
      </c>
      <c r="AM586" t="s">
        <v>20019</v>
      </c>
    </row>
    <row r="587" spans="1:39" x14ac:dyDescent="0.25">
      <c r="A587" t="s">
        <v>8500</v>
      </c>
      <c r="B587" t="s">
        <v>4841</v>
      </c>
      <c r="C587" t="s">
        <v>4842</v>
      </c>
      <c r="D587">
        <v>2.2000000000000002</v>
      </c>
      <c r="E587" t="s">
        <v>4845</v>
      </c>
      <c r="F587">
        <v>8.66</v>
      </c>
      <c r="I587" t="s">
        <v>12328</v>
      </c>
      <c r="K587" t="s">
        <v>6860</v>
      </c>
      <c r="L587" t="s">
        <v>6861</v>
      </c>
      <c r="M587" t="s">
        <v>14987</v>
      </c>
      <c r="N587">
        <v>9</v>
      </c>
      <c r="O587" t="s">
        <v>15311</v>
      </c>
      <c r="P587" t="s">
        <v>16153</v>
      </c>
      <c r="Q587">
        <v>7</v>
      </c>
      <c r="R587">
        <v>2</v>
      </c>
      <c r="S587">
        <v>2.78</v>
      </c>
      <c r="T587">
        <v>2.79</v>
      </c>
      <c r="U587">
        <v>443.87</v>
      </c>
      <c r="V587">
        <v>111.72</v>
      </c>
      <c r="W587">
        <v>2.68</v>
      </c>
      <c r="X587">
        <v>8.94</v>
      </c>
      <c r="Y587">
        <v>4.87</v>
      </c>
      <c r="Z587">
        <v>2</v>
      </c>
      <c r="AA587" t="s">
        <v>4250</v>
      </c>
      <c r="AB587">
        <v>0</v>
      </c>
      <c r="AC587">
        <v>6</v>
      </c>
      <c r="AD587">
        <v>3.7869285714285721</v>
      </c>
      <c r="AF587" t="s">
        <v>7949</v>
      </c>
      <c r="AI587">
        <v>0</v>
      </c>
      <c r="AJ587">
        <v>0</v>
      </c>
      <c r="AM587" t="s">
        <v>20019</v>
      </c>
    </row>
    <row r="588" spans="1:39" x14ac:dyDescent="0.25">
      <c r="A588" t="s">
        <v>5527</v>
      </c>
      <c r="B588" t="s">
        <v>4841</v>
      </c>
      <c r="C588" t="s">
        <v>4842</v>
      </c>
      <c r="D588">
        <v>2.2000000000000002</v>
      </c>
      <c r="E588" t="s">
        <v>4845</v>
      </c>
      <c r="F588">
        <v>8.66</v>
      </c>
      <c r="I588" t="s">
        <v>12329</v>
      </c>
      <c r="K588" t="s">
        <v>6860</v>
      </c>
      <c r="L588" t="s">
        <v>6861</v>
      </c>
      <c r="M588" t="s">
        <v>14955</v>
      </c>
      <c r="N588">
        <v>8</v>
      </c>
      <c r="O588" t="s">
        <v>15276</v>
      </c>
      <c r="P588" t="s">
        <v>7253</v>
      </c>
      <c r="Q588">
        <v>7</v>
      </c>
      <c r="R588">
        <v>2</v>
      </c>
      <c r="S588">
        <v>3.13</v>
      </c>
      <c r="T588">
        <v>3.14</v>
      </c>
      <c r="U588">
        <v>473.33</v>
      </c>
      <c r="V588">
        <v>108.06</v>
      </c>
      <c r="W588">
        <v>2.82</v>
      </c>
      <c r="X588">
        <v>10.57</v>
      </c>
      <c r="Y588">
        <v>5.88</v>
      </c>
      <c r="Z588">
        <v>2</v>
      </c>
      <c r="AA588" t="s">
        <v>4250</v>
      </c>
      <c r="AB588">
        <v>0</v>
      </c>
      <c r="AC588">
        <v>2</v>
      </c>
      <c r="AD588">
        <v>3.4535</v>
      </c>
      <c r="AF588" t="s">
        <v>7949</v>
      </c>
      <c r="AI588">
        <v>0</v>
      </c>
      <c r="AJ588">
        <v>0</v>
      </c>
      <c r="AM588" t="s">
        <v>20019</v>
      </c>
    </row>
    <row r="589" spans="1:39" x14ac:dyDescent="0.25">
      <c r="A589" t="s">
        <v>8338</v>
      </c>
      <c r="B589" t="s">
        <v>4841</v>
      </c>
      <c r="C589" t="s">
        <v>4842</v>
      </c>
      <c r="D589">
        <v>2.2000000000000002</v>
      </c>
      <c r="E589" t="s">
        <v>4845</v>
      </c>
      <c r="F589">
        <v>8.66</v>
      </c>
      <c r="K589" t="s">
        <v>6860</v>
      </c>
      <c r="M589" t="s">
        <v>15007</v>
      </c>
      <c r="N589">
        <v>8</v>
      </c>
      <c r="O589" t="s">
        <v>15338</v>
      </c>
      <c r="P589" t="s">
        <v>15991</v>
      </c>
      <c r="Q589">
        <v>5</v>
      </c>
      <c r="R589">
        <v>3</v>
      </c>
      <c r="S589">
        <v>3.18</v>
      </c>
      <c r="T589">
        <v>3.19</v>
      </c>
      <c r="U589">
        <v>497.66</v>
      </c>
      <c r="V589">
        <v>83.48</v>
      </c>
      <c r="W589">
        <v>4.5599999999999996</v>
      </c>
      <c r="X589">
        <v>13.85</v>
      </c>
      <c r="Y589">
        <v>5.96</v>
      </c>
      <c r="Z589">
        <v>2</v>
      </c>
      <c r="AA589" t="s">
        <v>4250</v>
      </c>
      <c r="AB589">
        <v>0</v>
      </c>
      <c r="AC589">
        <v>8</v>
      </c>
      <c r="AD589">
        <v>3.4983809523809519</v>
      </c>
      <c r="AF589" t="s">
        <v>7949</v>
      </c>
      <c r="AI589">
        <v>0</v>
      </c>
      <c r="AJ589">
        <v>0</v>
      </c>
      <c r="AK589" t="s">
        <v>19859</v>
      </c>
      <c r="AL589" t="s">
        <v>19859</v>
      </c>
      <c r="AM589" t="s">
        <v>20019</v>
      </c>
    </row>
    <row r="590" spans="1:39" x14ac:dyDescent="0.25">
      <c r="A590" t="s">
        <v>8237</v>
      </c>
      <c r="B590" t="s">
        <v>4841</v>
      </c>
      <c r="C590" t="s">
        <v>4842</v>
      </c>
      <c r="D590">
        <v>2.2000000000000002</v>
      </c>
      <c r="E590" t="s">
        <v>4845</v>
      </c>
      <c r="F590">
        <v>8.66</v>
      </c>
      <c r="K590" t="s">
        <v>6860</v>
      </c>
      <c r="M590" t="s">
        <v>14981</v>
      </c>
      <c r="N590">
        <v>8</v>
      </c>
      <c r="O590" t="s">
        <v>15304</v>
      </c>
      <c r="P590" t="s">
        <v>15890</v>
      </c>
      <c r="Q590">
        <v>5</v>
      </c>
      <c r="R590">
        <v>1</v>
      </c>
      <c r="S590">
        <v>4.32</v>
      </c>
      <c r="T590">
        <v>4.5199999999999996</v>
      </c>
      <c r="U590">
        <v>412.54</v>
      </c>
      <c r="V590">
        <v>72.86</v>
      </c>
      <c r="W590">
        <v>4.24</v>
      </c>
      <c r="Y590">
        <v>6.95</v>
      </c>
      <c r="Z590">
        <v>2</v>
      </c>
      <c r="AA590" t="s">
        <v>4250</v>
      </c>
      <c r="AB590">
        <v>0</v>
      </c>
      <c r="AC590">
        <v>2</v>
      </c>
      <c r="AD590">
        <v>3.6980476190476188</v>
      </c>
      <c r="AF590" t="s">
        <v>7949</v>
      </c>
      <c r="AI590">
        <v>0</v>
      </c>
      <c r="AJ590">
        <v>0</v>
      </c>
      <c r="AK590" t="s">
        <v>19846</v>
      </c>
      <c r="AL590" t="s">
        <v>19846</v>
      </c>
      <c r="AM590" t="s">
        <v>20019</v>
      </c>
    </row>
    <row r="591" spans="1:39" x14ac:dyDescent="0.25">
      <c r="A591" t="s">
        <v>8237</v>
      </c>
      <c r="B591" t="s">
        <v>4841</v>
      </c>
      <c r="C591" t="s">
        <v>4842</v>
      </c>
      <c r="D591">
        <v>2.2000000000000002</v>
      </c>
      <c r="E591" t="s">
        <v>4845</v>
      </c>
      <c r="F591">
        <v>8.66</v>
      </c>
      <c r="I591" t="s">
        <v>12330</v>
      </c>
      <c r="K591" t="s">
        <v>6860</v>
      </c>
      <c r="L591" t="s">
        <v>6861</v>
      </c>
      <c r="M591" t="s">
        <v>14975</v>
      </c>
      <c r="N591">
        <v>9</v>
      </c>
      <c r="O591" t="s">
        <v>15296</v>
      </c>
      <c r="P591" t="s">
        <v>15890</v>
      </c>
      <c r="Q591">
        <v>5</v>
      </c>
      <c r="R591">
        <v>1</v>
      </c>
      <c r="S591">
        <v>4.32</v>
      </c>
      <c r="T591">
        <v>4.5199999999999996</v>
      </c>
      <c r="U591">
        <v>412.54</v>
      </c>
      <c r="V591">
        <v>72.86</v>
      </c>
      <c r="W591">
        <v>4.24</v>
      </c>
      <c r="Y591">
        <v>6.95</v>
      </c>
      <c r="Z591">
        <v>2</v>
      </c>
      <c r="AA591" t="s">
        <v>4250</v>
      </c>
      <c r="AB591">
        <v>0</v>
      </c>
      <c r="AC591">
        <v>2</v>
      </c>
      <c r="AD591">
        <v>3.6980476190476188</v>
      </c>
      <c r="AF591" t="s">
        <v>7949</v>
      </c>
      <c r="AI591">
        <v>0</v>
      </c>
      <c r="AJ591">
        <v>0</v>
      </c>
      <c r="AM591" t="s">
        <v>20019</v>
      </c>
    </row>
    <row r="592" spans="1:39" x14ac:dyDescent="0.25">
      <c r="A592" t="s">
        <v>8501</v>
      </c>
      <c r="B592" t="s">
        <v>4841</v>
      </c>
      <c r="C592" t="s">
        <v>4842</v>
      </c>
      <c r="D592">
        <v>2.2000000000000002</v>
      </c>
      <c r="E592" t="s">
        <v>4845</v>
      </c>
      <c r="F592">
        <v>8.66</v>
      </c>
      <c r="I592" t="s">
        <v>12331</v>
      </c>
      <c r="K592" t="s">
        <v>6860</v>
      </c>
      <c r="L592" t="s">
        <v>6861</v>
      </c>
      <c r="M592" t="s">
        <v>14975</v>
      </c>
      <c r="N592">
        <v>9</v>
      </c>
      <c r="O592" t="s">
        <v>15296</v>
      </c>
      <c r="P592" t="s">
        <v>16154</v>
      </c>
      <c r="Q592">
        <v>4</v>
      </c>
      <c r="R592">
        <v>1</v>
      </c>
      <c r="S592">
        <v>4.45</v>
      </c>
      <c r="T592">
        <v>4.62</v>
      </c>
      <c r="U592">
        <v>361.49</v>
      </c>
      <c r="V592">
        <v>59.97</v>
      </c>
      <c r="W592">
        <v>3.56</v>
      </c>
      <c r="Y592">
        <v>6.9</v>
      </c>
      <c r="Z592">
        <v>1</v>
      </c>
      <c r="AA592" t="s">
        <v>4250</v>
      </c>
      <c r="AB592">
        <v>0</v>
      </c>
      <c r="AC592">
        <v>1</v>
      </c>
      <c r="AD592">
        <v>4.0126904761904756</v>
      </c>
      <c r="AF592" t="s">
        <v>7949</v>
      </c>
      <c r="AI592">
        <v>0</v>
      </c>
      <c r="AJ592">
        <v>0</v>
      </c>
      <c r="AM592" t="s">
        <v>20019</v>
      </c>
    </row>
    <row r="593" spans="1:39" x14ac:dyDescent="0.25">
      <c r="A593" t="s">
        <v>8404</v>
      </c>
      <c r="B593" t="s">
        <v>4841</v>
      </c>
      <c r="C593" t="s">
        <v>4842</v>
      </c>
      <c r="D593">
        <v>2.2000000000000002</v>
      </c>
      <c r="E593" t="s">
        <v>4845</v>
      </c>
      <c r="F593">
        <v>8.66</v>
      </c>
      <c r="K593" t="s">
        <v>6860</v>
      </c>
      <c r="M593" t="s">
        <v>14962</v>
      </c>
      <c r="N593">
        <v>8</v>
      </c>
      <c r="O593" t="s">
        <v>15283</v>
      </c>
      <c r="P593" t="s">
        <v>16057</v>
      </c>
      <c r="Q593">
        <v>6</v>
      </c>
      <c r="R593">
        <v>1</v>
      </c>
      <c r="S593">
        <v>4.7699999999999996</v>
      </c>
      <c r="T593">
        <v>4.9000000000000004</v>
      </c>
      <c r="U593">
        <v>414.51</v>
      </c>
      <c r="V593">
        <v>82.09</v>
      </c>
      <c r="W593">
        <v>3.82</v>
      </c>
      <c r="Y593">
        <v>6.75</v>
      </c>
      <c r="Z593">
        <v>2</v>
      </c>
      <c r="AA593" t="s">
        <v>4250</v>
      </c>
      <c r="AB593">
        <v>0</v>
      </c>
      <c r="AC593">
        <v>2</v>
      </c>
      <c r="AD593">
        <v>3.4939761904761899</v>
      </c>
      <c r="AF593" t="s">
        <v>7949</v>
      </c>
      <c r="AI593">
        <v>0</v>
      </c>
      <c r="AJ593">
        <v>0</v>
      </c>
      <c r="AK593" t="s">
        <v>19846</v>
      </c>
      <c r="AL593" t="s">
        <v>19846</v>
      </c>
      <c r="AM593" t="s">
        <v>20019</v>
      </c>
    </row>
    <row r="594" spans="1:39" x14ac:dyDescent="0.25">
      <c r="A594" t="s">
        <v>8502</v>
      </c>
      <c r="B594" t="s">
        <v>4841</v>
      </c>
      <c r="C594" t="s">
        <v>4842</v>
      </c>
      <c r="D594">
        <v>2.2000000000000002</v>
      </c>
      <c r="E594" t="s">
        <v>4845</v>
      </c>
      <c r="F594">
        <v>8.66</v>
      </c>
      <c r="I594" t="s">
        <v>12332</v>
      </c>
      <c r="K594" t="s">
        <v>6860</v>
      </c>
      <c r="L594" t="s">
        <v>6861</v>
      </c>
      <c r="M594" t="s">
        <v>14975</v>
      </c>
      <c r="N594">
        <v>9</v>
      </c>
      <c r="O594" t="s">
        <v>15296</v>
      </c>
      <c r="P594" t="s">
        <v>16155</v>
      </c>
      <c r="Q594">
        <v>6</v>
      </c>
      <c r="R594">
        <v>1</v>
      </c>
      <c r="S594">
        <v>4.4400000000000004</v>
      </c>
      <c r="T594">
        <v>4.4400000000000004</v>
      </c>
      <c r="U594">
        <v>428.54</v>
      </c>
      <c r="V594">
        <v>92.99</v>
      </c>
      <c r="W594">
        <v>4.3499999999999996</v>
      </c>
      <c r="Y594">
        <v>2.4</v>
      </c>
      <c r="Z594">
        <v>2</v>
      </c>
      <c r="AA594" t="s">
        <v>4250</v>
      </c>
      <c r="AB594">
        <v>0</v>
      </c>
      <c r="AC594">
        <v>3</v>
      </c>
      <c r="AD594">
        <v>3.5240952380952382</v>
      </c>
      <c r="AF594" t="s">
        <v>7949</v>
      </c>
      <c r="AI594">
        <v>0</v>
      </c>
      <c r="AJ594">
        <v>0</v>
      </c>
      <c r="AM594" t="s">
        <v>20019</v>
      </c>
    </row>
    <row r="595" spans="1:39" x14ac:dyDescent="0.25">
      <c r="A595" t="s">
        <v>8503</v>
      </c>
      <c r="B595" t="s">
        <v>4841</v>
      </c>
      <c r="C595" t="s">
        <v>4842</v>
      </c>
      <c r="D595">
        <v>2.2000000000000002</v>
      </c>
      <c r="E595" t="s">
        <v>4845</v>
      </c>
      <c r="F595">
        <v>8.66</v>
      </c>
      <c r="I595" t="s">
        <v>12333</v>
      </c>
      <c r="K595" t="s">
        <v>6860</v>
      </c>
      <c r="L595" t="s">
        <v>6861</v>
      </c>
      <c r="M595" t="s">
        <v>14975</v>
      </c>
      <c r="N595">
        <v>9</v>
      </c>
      <c r="O595" t="s">
        <v>15296</v>
      </c>
      <c r="P595" t="s">
        <v>16156</v>
      </c>
      <c r="Q595">
        <v>6</v>
      </c>
      <c r="R595">
        <v>1</v>
      </c>
      <c r="S595">
        <v>5.08</v>
      </c>
      <c r="T595">
        <v>5.08</v>
      </c>
      <c r="U595">
        <v>446.53</v>
      </c>
      <c r="V595">
        <v>92.99</v>
      </c>
      <c r="W595">
        <v>4.49</v>
      </c>
      <c r="Y595">
        <v>0</v>
      </c>
      <c r="Z595">
        <v>2</v>
      </c>
      <c r="AA595" t="s">
        <v>4250</v>
      </c>
      <c r="AB595">
        <v>0</v>
      </c>
      <c r="AC595">
        <v>3</v>
      </c>
      <c r="AD595">
        <v>3.115595238095239</v>
      </c>
      <c r="AF595" t="s">
        <v>7949</v>
      </c>
      <c r="AI595">
        <v>0</v>
      </c>
      <c r="AJ595">
        <v>0</v>
      </c>
      <c r="AM595" t="s">
        <v>20019</v>
      </c>
    </row>
    <row r="596" spans="1:39" x14ac:dyDescent="0.25">
      <c r="A596" t="s">
        <v>8504</v>
      </c>
      <c r="B596" t="s">
        <v>4841</v>
      </c>
      <c r="C596" t="s">
        <v>4842</v>
      </c>
      <c r="D596">
        <v>2.2000000000000002</v>
      </c>
      <c r="E596" t="s">
        <v>4845</v>
      </c>
      <c r="F596">
        <v>8.66</v>
      </c>
      <c r="I596" t="s">
        <v>12334</v>
      </c>
      <c r="K596" t="s">
        <v>6860</v>
      </c>
      <c r="M596" t="s">
        <v>14977</v>
      </c>
      <c r="N596">
        <v>8</v>
      </c>
      <c r="O596" t="s">
        <v>15298</v>
      </c>
      <c r="P596" t="s">
        <v>16157</v>
      </c>
      <c r="Q596">
        <v>4</v>
      </c>
      <c r="R596">
        <v>1</v>
      </c>
      <c r="S596">
        <v>2.65</v>
      </c>
      <c r="T596">
        <v>2.69</v>
      </c>
      <c r="U596">
        <v>405.54</v>
      </c>
      <c r="V596">
        <v>67.92</v>
      </c>
      <c r="W596">
        <v>3.34</v>
      </c>
      <c r="Y596">
        <v>6.44</v>
      </c>
      <c r="Z596">
        <v>1</v>
      </c>
      <c r="AA596" t="s">
        <v>4250</v>
      </c>
      <c r="AB596">
        <v>0</v>
      </c>
      <c r="AC596">
        <v>1</v>
      </c>
      <c r="AD596">
        <v>5.1830476190476187</v>
      </c>
      <c r="AF596" t="s">
        <v>7949</v>
      </c>
      <c r="AI596">
        <v>0</v>
      </c>
      <c r="AJ596">
        <v>0</v>
      </c>
      <c r="AM596" t="s">
        <v>20019</v>
      </c>
    </row>
    <row r="597" spans="1:39" x14ac:dyDescent="0.25">
      <c r="A597" t="s">
        <v>8505</v>
      </c>
      <c r="B597" t="s">
        <v>4841</v>
      </c>
      <c r="C597" t="s">
        <v>4842</v>
      </c>
      <c r="D597">
        <v>2.2000000000000002</v>
      </c>
      <c r="E597" t="s">
        <v>4845</v>
      </c>
      <c r="F597">
        <v>8.66</v>
      </c>
      <c r="I597" t="s">
        <v>12335</v>
      </c>
      <c r="K597" t="s">
        <v>6860</v>
      </c>
      <c r="M597" t="s">
        <v>14977</v>
      </c>
      <c r="N597">
        <v>8</v>
      </c>
      <c r="O597" t="s">
        <v>15298</v>
      </c>
      <c r="P597" t="s">
        <v>16158</v>
      </c>
      <c r="Q597">
        <v>4</v>
      </c>
      <c r="R597">
        <v>1</v>
      </c>
      <c r="S597">
        <v>1.59</v>
      </c>
      <c r="T597">
        <v>1.64</v>
      </c>
      <c r="U597">
        <v>377.49</v>
      </c>
      <c r="V597">
        <v>67.92</v>
      </c>
      <c r="W597">
        <v>2.56</v>
      </c>
      <c r="Y597">
        <v>6.44</v>
      </c>
      <c r="Z597">
        <v>1</v>
      </c>
      <c r="AA597" t="s">
        <v>4250</v>
      </c>
      <c r="AB597">
        <v>0</v>
      </c>
      <c r="AC597">
        <v>1</v>
      </c>
      <c r="AD597">
        <v>5.7084047619047613</v>
      </c>
      <c r="AF597" t="s">
        <v>7949</v>
      </c>
      <c r="AI597">
        <v>0</v>
      </c>
      <c r="AJ597">
        <v>0</v>
      </c>
      <c r="AM597" t="s">
        <v>20019</v>
      </c>
    </row>
    <row r="598" spans="1:39" x14ac:dyDescent="0.25">
      <c r="A598" t="s">
        <v>8506</v>
      </c>
      <c r="B598" t="s">
        <v>4841</v>
      </c>
      <c r="C598" t="s">
        <v>4842</v>
      </c>
      <c r="D598">
        <v>2.2000000000000002</v>
      </c>
      <c r="E598" t="s">
        <v>4845</v>
      </c>
      <c r="F598">
        <v>8.66</v>
      </c>
      <c r="I598" t="s">
        <v>12336</v>
      </c>
      <c r="K598" t="s">
        <v>6860</v>
      </c>
      <c r="M598" t="s">
        <v>15002</v>
      </c>
      <c r="N598">
        <v>8</v>
      </c>
      <c r="O598" t="s">
        <v>15332</v>
      </c>
      <c r="P598" t="s">
        <v>16159</v>
      </c>
      <c r="Q598">
        <v>5</v>
      </c>
      <c r="R598">
        <v>1</v>
      </c>
      <c r="S598">
        <v>1.83</v>
      </c>
      <c r="T598">
        <v>1.83</v>
      </c>
      <c r="U598">
        <v>447.58</v>
      </c>
      <c r="V598">
        <v>77.150000000000006</v>
      </c>
      <c r="W598">
        <v>3.11</v>
      </c>
      <c r="Y598">
        <v>5.22</v>
      </c>
      <c r="Z598">
        <v>1</v>
      </c>
      <c r="AA598" t="s">
        <v>4250</v>
      </c>
      <c r="AB598">
        <v>0</v>
      </c>
      <c r="AC598">
        <v>3</v>
      </c>
      <c r="AD598">
        <v>5.207761904761905</v>
      </c>
      <c r="AF598" t="s">
        <v>7949</v>
      </c>
      <c r="AI598">
        <v>0</v>
      </c>
      <c r="AJ598">
        <v>0</v>
      </c>
      <c r="AM598" t="s">
        <v>20019</v>
      </c>
    </row>
    <row r="599" spans="1:39" x14ac:dyDescent="0.25">
      <c r="A599" t="s">
        <v>8507</v>
      </c>
      <c r="B599" t="s">
        <v>4841</v>
      </c>
      <c r="C599" t="s">
        <v>4842</v>
      </c>
      <c r="D599">
        <v>2.2999999999999998</v>
      </c>
      <c r="E599" t="s">
        <v>4845</v>
      </c>
      <c r="F599">
        <v>8.64</v>
      </c>
      <c r="K599" t="s">
        <v>6860</v>
      </c>
      <c r="L599" t="s">
        <v>6861</v>
      </c>
      <c r="M599" t="s">
        <v>14954</v>
      </c>
      <c r="N599">
        <v>9</v>
      </c>
      <c r="O599" t="s">
        <v>15275</v>
      </c>
      <c r="P599" t="s">
        <v>16160</v>
      </c>
      <c r="Q599">
        <v>7</v>
      </c>
      <c r="R599">
        <v>4</v>
      </c>
      <c r="S599">
        <v>3.19</v>
      </c>
      <c r="T599">
        <v>4.0199999999999996</v>
      </c>
      <c r="U599">
        <v>572.73</v>
      </c>
      <c r="V599">
        <v>137.07</v>
      </c>
      <c r="W599">
        <v>2.16</v>
      </c>
      <c r="X599">
        <v>13.3</v>
      </c>
      <c r="Y599">
        <v>7.98</v>
      </c>
      <c r="Z599">
        <v>2</v>
      </c>
      <c r="AA599" t="s">
        <v>4250</v>
      </c>
      <c r="AB599">
        <v>1</v>
      </c>
      <c r="AC599">
        <v>8</v>
      </c>
      <c r="AD599">
        <v>1.895</v>
      </c>
      <c r="AF599" t="s">
        <v>7949</v>
      </c>
      <c r="AI599">
        <v>0</v>
      </c>
      <c r="AJ599">
        <v>0</v>
      </c>
      <c r="AK599" t="s">
        <v>19842</v>
      </c>
      <c r="AL599" t="s">
        <v>19842</v>
      </c>
      <c r="AM599" t="s">
        <v>20019</v>
      </c>
    </row>
    <row r="600" spans="1:39" x14ac:dyDescent="0.25">
      <c r="A600" t="s">
        <v>8268</v>
      </c>
      <c r="B600" t="s">
        <v>4841</v>
      </c>
      <c r="C600" t="s">
        <v>4842</v>
      </c>
      <c r="D600">
        <v>2.2999999999999998</v>
      </c>
      <c r="E600" t="s">
        <v>4845</v>
      </c>
      <c r="F600">
        <v>8.64</v>
      </c>
      <c r="I600" t="s">
        <v>12337</v>
      </c>
      <c r="K600" t="s">
        <v>6860</v>
      </c>
      <c r="L600" t="s">
        <v>6861</v>
      </c>
      <c r="M600" t="s">
        <v>14979</v>
      </c>
      <c r="N600">
        <v>8</v>
      </c>
      <c r="O600" t="s">
        <v>15302</v>
      </c>
      <c r="P600" t="s">
        <v>15921</v>
      </c>
      <c r="Q600">
        <v>7</v>
      </c>
      <c r="R600">
        <v>2</v>
      </c>
      <c r="S600">
        <v>3.63</v>
      </c>
      <c r="T600">
        <v>3.65</v>
      </c>
      <c r="U600">
        <v>451.38</v>
      </c>
      <c r="V600">
        <v>111.72</v>
      </c>
      <c r="W600">
        <v>2.76</v>
      </c>
      <c r="X600">
        <v>8.8000000000000007</v>
      </c>
      <c r="Y600">
        <v>4.8499999999999996</v>
      </c>
      <c r="Z600">
        <v>2</v>
      </c>
      <c r="AA600" t="s">
        <v>4250</v>
      </c>
      <c r="AB600">
        <v>0</v>
      </c>
      <c r="AC600">
        <v>5</v>
      </c>
      <c r="AD600">
        <v>2.983285714285715</v>
      </c>
      <c r="AF600" t="s">
        <v>7949</v>
      </c>
      <c r="AI600">
        <v>0</v>
      </c>
      <c r="AJ600">
        <v>0</v>
      </c>
      <c r="AM600" t="s">
        <v>20019</v>
      </c>
    </row>
    <row r="601" spans="1:39" x14ac:dyDescent="0.25">
      <c r="A601" t="s">
        <v>8508</v>
      </c>
      <c r="B601" t="s">
        <v>4841</v>
      </c>
      <c r="C601" t="s">
        <v>4842</v>
      </c>
      <c r="D601">
        <v>2.2999999999999998</v>
      </c>
      <c r="E601" t="s">
        <v>4845</v>
      </c>
      <c r="F601">
        <v>8.64</v>
      </c>
      <c r="I601" t="s">
        <v>12338</v>
      </c>
      <c r="K601" t="s">
        <v>6860</v>
      </c>
      <c r="L601" t="s">
        <v>6861</v>
      </c>
      <c r="M601" t="s">
        <v>14979</v>
      </c>
      <c r="N601">
        <v>8</v>
      </c>
      <c r="O601" t="s">
        <v>15302</v>
      </c>
      <c r="P601" t="s">
        <v>16161</v>
      </c>
      <c r="Q601">
        <v>7</v>
      </c>
      <c r="R601">
        <v>2</v>
      </c>
      <c r="S601">
        <v>3.29</v>
      </c>
      <c r="T601">
        <v>3.31</v>
      </c>
      <c r="U601">
        <v>469.37</v>
      </c>
      <c r="V601">
        <v>111.72</v>
      </c>
      <c r="W601">
        <v>2.71</v>
      </c>
      <c r="X601">
        <v>8.8000000000000007</v>
      </c>
      <c r="Y601">
        <v>3.63</v>
      </c>
      <c r="Z601">
        <v>2</v>
      </c>
      <c r="AA601" t="s">
        <v>4250</v>
      </c>
      <c r="AB601">
        <v>0</v>
      </c>
      <c r="AC601">
        <v>6</v>
      </c>
      <c r="AD601">
        <v>3.194785714285715</v>
      </c>
      <c r="AF601" t="s">
        <v>7949</v>
      </c>
      <c r="AI601">
        <v>0</v>
      </c>
      <c r="AJ601">
        <v>0</v>
      </c>
      <c r="AM601" t="s">
        <v>20019</v>
      </c>
    </row>
    <row r="602" spans="1:39" x14ac:dyDescent="0.25">
      <c r="A602" t="s">
        <v>8509</v>
      </c>
      <c r="B602" t="s">
        <v>4841</v>
      </c>
      <c r="C602" t="s">
        <v>4842</v>
      </c>
      <c r="D602">
        <v>2.2999999999999998</v>
      </c>
      <c r="E602" t="s">
        <v>4845</v>
      </c>
      <c r="F602">
        <v>8.64</v>
      </c>
      <c r="K602" t="s">
        <v>6860</v>
      </c>
      <c r="L602" t="s">
        <v>6861</v>
      </c>
      <c r="M602" t="s">
        <v>14970</v>
      </c>
      <c r="N602">
        <v>9</v>
      </c>
      <c r="O602" t="s">
        <v>15291</v>
      </c>
      <c r="P602" t="s">
        <v>16162</v>
      </c>
      <c r="Q602">
        <v>7</v>
      </c>
      <c r="R602">
        <v>1</v>
      </c>
      <c r="S602">
        <v>2.33</v>
      </c>
      <c r="T602">
        <v>2.33</v>
      </c>
      <c r="U602">
        <v>443.41</v>
      </c>
      <c r="V602">
        <v>95.51</v>
      </c>
      <c r="W602">
        <v>4.18</v>
      </c>
      <c r="Y602">
        <v>3.82</v>
      </c>
      <c r="Z602">
        <v>4</v>
      </c>
      <c r="AA602" t="s">
        <v>4250</v>
      </c>
      <c r="AB602">
        <v>0</v>
      </c>
      <c r="AC602">
        <v>2</v>
      </c>
      <c r="AD602">
        <v>4.8888809523809513</v>
      </c>
      <c r="AF602" t="s">
        <v>7949</v>
      </c>
      <c r="AI602">
        <v>0</v>
      </c>
      <c r="AJ602">
        <v>0</v>
      </c>
      <c r="AK602" t="s">
        <v>19850</v>
      </c>
      <c r="AL602" t="s">
        <v>19850</v>
      </c>
      <c r="AM602" t="s">
        <v>20019</v>
      </c>
    </row>
    <row r="603" spans="1:39" x14ac:dyDescent="0.25">
      <c r="A603" t="s">
        <v>5771</v>
      </c>
      <c r="B603" t="s">
        <v>4841</v>
      </c>
      <c r="C603" t="s">
        <v>4842</v>
      </c>
      <c r="D603">
        <v>2.2999999999999998</v>
      </c>
      <c r="E603" t="s">
        <v>4845</v>
      </c>
      <c r="F603">
        <v>8.64</v>
      </c>
      <c r="I603" t="s">
        <v>12339</v>
      </c>
      <c r="K603" t="s">
        <v>6860</v>
      </c>
      <c r="L603" t="s">
        <v>6861</v>
      </c>
      <c r="M603" t="s">
        <v>14955</v>
      </c>
      <c r="N603">
        <v>8</v>
      </c>
      <c r="O603" t="s">
        <v>15276</v>
      </c>
      <c r="P603" t="s">
        <v>7497</v>
      </c>
      <c r="Q603">
        <v>7</v>
      </c>
      <c r="R603">
        <v>2</v>
      </c>
      <c r="S603">
        <v>2.59</v>
      </c>
      <c r="T603">
        <v>2.61</v>
      </c>
      <c r="U603">
        <v>446.87</v>
      </c>
      <c r="V603">
        <v>108.06</v>
      </c>
      <c r="W603">
        <v>2.85</v>
      </c>
      <c r="X603">
        <v>9.27</v>
      </c>
      <c r="Y603">
        <v>5.87</v>
      </c>
      <c r="Z603">
        <v>2</v>
      </c>
      <c r="AA603" t="s">
        <v>4250</v>
      </c>
      <c r="AB603">
        <v>0</v>
      </c>
      <c r="AC603">
        <v>2</v>
      </c>
      <c r="AD603">
        <v>3.9824999999999999</v>
      </c>
      <c r="AF603" t="s">
        <v>7949</v>
      </c>
      <c r="AI603">
        <v>0</v>
      </c>
      <c r="AJ603">
        <v>0</v>
      </c>
      <c r="AM603" t="s">
        <v>20019</v>
      </c>
    </row>
    <row r="604" spans="1:39" x14ac:dyDescent="0.25">
      <c r="A604" t="s">
        <v>8317</v>
      </c>
      <c r="B604" t="s">
        <v>4841</v>
      </c>
      <c r="C604" t="s">
        <v>4842</v>
      </c>
      <c r="D604">
        <v>2.2999999999999998</v>
      </c>
      <c r="E604" t="s">
        <v>4845</v>
      </c>
      <c r="F604">
        <v>8.64</v>
      </c>
      <c r="K604" t="s">
        <v>6860</v>
      </c>
      <c r="M604" t="s">
        <v>14981</v>
      </c>
      <c r="N604">
        <v>8</v>
      </c>
      <c r="O604" t="s">
        <v>15304</v>
      </c>
      <c r="P604" t="s">
        <v>15970</v>
      </c>
      <c r="Q604">
        <v>5</v>
      </c>
      <c r="R604">
        <v>1</v>
      </c>
      <c r="S604">
        <v>4.83</v>
      </c>
      <c r="T604">
        <v>5.03</v>
      </c>
      <c r="U604">
        <v>426.56</v>
      </c>
      <c r="V604">
        <v>72.86</v>
      </c>
      <c r="W604">
        <v>4.63</v>
      </c>
      <c r="Y604">
        <v>6.95</v>
      </c>
      <c r="Z604">
        <v>2</v>
      </c>
      <c r="AA604" t="s">
        <v>4250</v>
      </c>
      <c r="AB604">
        <v>0</v>
      </c>
      <c r="AC604">
        <v>2</v>
      </c>
      <c r="AD604">
        <v>3.3579047619047619</v>
      </c>
      <c r="AF604" t="s">
        <v>7949</v>
      </c>
      <c r="AI604">
        <v>0</v>
      </c>
      <c r="AJ604">
        <v>0</v>
      </c>
      <c r="AK604" t="s">
        <v>19846</v>
      </c>
      <c r="AL604" t="s">
        <v>19846</v>
      </c>
      <c r="AM604" t="s">
        <v>20019</v>
      </c>
    </row>
    <row r="605" spans="1:39" x14ac:dyDescent="0.25">
      <c r="A605" t="s">
        <v>8317</v>
      </c>
      <c r="B605" t="s">
        <v>4841</v>
      </c>
      <c r="C605" t="s">
        <v>4842</v>
      </c>
      <c r="D605">
        <v>2.2999999999999998</v>
      </c>
      <c r="E605" t="s">
        <v>4845</v>
      </c>
      <c r="F605">
        <v>8.64</v>
      </c>
      <c r="I605" t="s">
        <v>12340</v>
      </c>
      <c r="K605" t="s">
        <v>6860</v>
      </c>
      <c r="L605" t="s">
        <v>6861</v>
      </c>
      <c r="M605" t="s">
        <v>14975</v>
      </c>
      <c r="N605">
        <v>9</v>
      </c>
      <c r="O605" t="s">
        <v>15296</v>
      </c>
      <c r="P605" t="s">
        <v>15970</v>
      </c>
      <c r="Q605">
        <v>5</v>
      </c>
      <c r="R605">
        <v>1</v>
      </c>
      <c r="S605">
        <v>4.83</v>
      </c>
      <c r="T605">
        <v>5.03</v>
      </c>
      <c r="U605">
        <v>426.56</v>
      </c>
      <c r="V605">
        <v>72.86</v>
      </c>
      <c r="W605">
        <v>4.63</v>
      </c>
      <c r="Y605">
        <v>6.95</v>
      </c>
      <c r="Z605">
        <v>2</v>
      </c>
      <c r="AA605" t="s">
        <v>4250</v>
      </c>
      <c r="AB605">
        <v>0</v>
      </c>
      <c r="AC605">
        <v>2</v>
      </c>
      <c r="AD605">
        <v>3.3579047619047619</v>
      </c>
      <c r="AF605" t="s">
        <v>7949</v>
      </c>
      <c r="AI605">
        <v>0</v>
      </c>
      <c r="AJ605">
        <v>0</v>
      </c>
      <c r="AM605" t="s">
        <v>20019</v>
      </c>
    </row>
    <row r="606" spans="1:39" x14ac:dyDescent="0.25">
      <c r="A606" t="s">
        <v>8510</v>
      </c>
      <c r="B606" t="s">
        <v>4841</v>
      </c>
      <c r="C606" t="s">
        <v>4842</v>
      </c>
      <c r="D606">
        <v>2.2999999999999998</v>
      </c>
      <c r="E606" t="s">
        <v>4845</v>
      </c>
      <c r="F606">
        <v>8.64</v>
      </c>
      <c r="I606" t="s">
        <v>12341</v>
      </c>
      <c r="K606" t="s">
        <v>6860</v>
      </c>
      <c r="L606" t="s">
        <v>6861</v>
      </c>
      <c r="M606" t="s">
        <v>14975</v>
      </c>
      <c r="N606">
        <v>9</v>
      </c>
      <c r="O606" t="s">
        <v>15296</v>
      </c>
      <c r="P606" t="s">
        <v>16163</v>
      </c>
      <c r="Q606">
        <v>5</v>
      </c>
      <c r="R606">
        <v>1</v>
      </c>
      <c r="S606">
        <v>4.21</v>
      </c>
      <c r="T606">
        <v>4.3899999999999997</v>
      </c>
      <c r="U606">
        <v>412.54</v>
      </c>
      <c r="V606">
        <v>72.86</v>
      </c>
      <c r="W606">
        <v>4.24</v>
      </c>
      <c r="Y606">
        <v>6.91</v>
      </c>
      <c r="Z606">
        <v>2</v>
      </c>
      <c r="AA606" t="s">
        <v>4250</v>
      </c>
      <c r="AB606">
        <v>0</v>
      </c>
      <c r="AC606">
        <v>2</v>
      </c>
      <c r="AD606">
        <v>3.7630476190476192</v>
      </c>
      <c r="AF606" t="s">
        <v>7949</v>
      </c>
      <c r="AI606">
        <v>0</v>
      </c>
      <c r="AJ606">
        <v>0</v>
      </c>
      <c r="AM606" t="s">
        <v>20019</v>
      </c>
    </row>
    <row r="607" spans="1:39" x14ac:dyDescent="0.25">
      <c r="A607" t="s">
        <v>8511</v>
      </c>
      <c r="B607" t="s">
        <v>4841</v>
      </c>
      <c r="C607" t="s">
        <v>4842</v>
      </c>
      <c r="D607">
        <v>2.2999999999999998</v>
      </c>
      <c r="E607" t="s">
        <v>4845</v>
      </c>
      <c r="F607">
        <v>8.64</v>
      </c>
      <c r="I607" t="s">
        <v>12342</v>
      </c>
      <c r="K607" t="s">
        <v>6860</v>
      </c>
      <c r="L607" t="s">
        <v>6861</v>
      </c>
      <c r="M607" t="s">
        <v>14975</v>
      </c>
      <c r="N607">
        <v>9</v>
      </c>
      <c r="O607" t="s">
        <v>15296</v>
      </c>
      <c r="P607" t="s">
        <v>16164</v>
      </c>
      <c r="Q607">
        <v>5</v>
      </c>
      <c r="R607">
        <v>1</v>
      </c>
      <c r="S607">
        <v>4.28</v>
      </c>
      <c r="T607">
        <v>4.46</v>
      </c>
      <c r="U607">
        <v>408.93</v>
      </c>
      <c r="V607">
        <v>72.86</v>
      </c>
      <c r="W607">
        <v>4.5199999999999996</v>
      </c>
      <c r="Y607">
        <v>6.93</v>
      </c>
      <c r="Z607">
        <v>2</v>
      </c>
      <c r="AA607" t="s">
        <v>4250</v>
      </c>
      <c r="AB607">
        <v>0</v>
      </c>
      <c r="AC607">
        <v>2</v>
      </c>
      <c r="AD607">
        <v>3.753833333333334</v>
      </c>
      <c r="AF607" t="s">
        <v>7949</v>
      </c>
      <c r="AI607">
        <v>0</v>
      </c>
      <c r="AJ607">
        <v>0</v>
      </c>
      <c r="AM607" t="s">
        <v>20019</v>
      </c>
    </row>
    <row r="608" spans="1:39" x14ac:dyDescent="0.25">
      <c r="A608" t="s">
        <v>8512</v>
      </c>
      <c r="B608" t="s">
        <v>4841</v>
      </c>
      <c r="C608" t="s">
        <v>4842</v>
      </c>
      <c r="D608">
        <v>2.2999999999999998</v>
      </c>
      <c r="E608" t="s">
        <v>4845</v>
      </c>
      <c r="F608">
        <v>8.64</v>
      </c>
      <c r="K608" t="s">
        <v>6860</v>
      </c>
      <c r="L608" t="s">
        <v>6861</v>
      </c>
      <c r="M608" t="s">
        <v>14980</v>
      </c>
      <c r="N608">
        <v>9</v>
      </c>
      <c r="O608" t="s">
        <v>15303</v>
      </c>
      <c r="P608" t="s">
        <v>16165</v>
      </c>
      <c r="Q608">
        <v>7</v>
      </c>
      <c r="R608">
        <v>2</v>
      </c>
      <c r="S608">
        <v>3.15</v>
      </c>
      <c r="T608">
        <v>3.15</v>
      </c>
      <c r="U608">
        <v>473.96</v>
      </c>
      <c r="V608">
        <v>106.4</v>
      </c>
      <c r="W608">
        <v>5.14</v>
      </c>
      <c r="X608">
        <v>10.3</v>
      </c>
      <c r="Y608">
        <v>5.1100000000000003</v>
      </c>
      <c r="Z608">
        <v>3</v>
      </c>
      <c r="AA608" t="s">
        <v>4250</v>
      </c>
      <c r="AB608">
        <v>1</v>
      </c>
      <c r="AC608">
        <v>4</v>
      </c>
      <c r="AD608">
        <v>3.4893333333333341</v>
      </c>
      <c r="AF608" t="s">
        <v>7949</v>
      </c>
      <c r="AI608">
        <v>0</v>
      </c>
      <c r="AJ608">
        <v>0</v>
      </c>
      <c r="AK608" t="s">
        <v>19857</v>
      </c>
      <c r="AL608" t="s">
        <v>19857</v>
      </c>
      <c r="AM608" t="s">
        <v>20019</v>
      </c>
    </row>
    <row r="609" spans="1:39" x14ac:dyDescent="0.25">
      <c r="A609" t="s">
        <v>8513</v>
      </c>
      <c r="B609" t="s">
        <v>4841</v>
      </c>
      <c r="C609" t="s">
        <v>4842</v>
      </c>
      <c r="D609">
        <v>2.4</v>
      </c>
      <c r="E609" t="s">
        <v>4845</v>
      </c>
      <c r="F609">
        <v>8.6199999999999992</v>
      </c>
      <c r="K609" t="s">
        <v>6860</v>
      </c>
      <c r="L609" t="s">
        <v>6861</v>
      </c>
      <c r="M609" t="s">
        <v>14963</v>
      </c>
      <c r="N609">
        <v>9</v>
      </c>
      <c r="O609" t="s">
        <v>15284</v>
      </c>
      <c r="P609" t="s">
        <v>16166</v>
      </c>
      <c r="Q609">
        <v>7</v>
      </c>
      <c r="R609">
        <v>1</v>
      </c>
      <c r="S609">
        <v>2.92</v>
      </c>
      <c r="T609">
        <v>2.92</v>
      </c>
      <c r="U609">
        <v>439.45</v>
      </c>
      <c r="V609">
        <v>95.51</v>
      </c>
      <c r="W609">
        <v>4.3499999999999996</v>
      </c>
      <c r="Y609">
        <v>4.6100000000000003</v>
      </c>
      <c r="Z609">
        <v>4</v>
      </c>
      <c r="AA609" t="s">
        <v>4250</v>
      </c>
      <c r="AB609">
        <v>0</v>
      </c>
      <c r="AC609">
        <v>2</v>
      </c>
      <c r="AD609">
        <v>4.6221666666666668</v>
      </c>
      <c r="AF609" t="s">
        <v>7949</v>
      </c>
      <c r="AI609">
        <v>0</v>
      </c>
      <c r="AJ609">
        <v>0</v>
      </c>
      <c r="AK609" t="s">
        <v>19847</v>
      </c>
      <c r="AL609" t="s">
        <v>19847</v>
      </c>
      <c r="AM609" t="s">
        <v>20019</v>
      </c>
    </row>
    <row r="610" spans="1:39" x14ac:dyDescent="0.25">
      <c r="A610" t="s">
        <v>8514</v>
      </c>
      <c r="B610" t="s">
        <v>4841</v>
      </c>
      <c r="C610" t="s">
        <v>4842</v>
      </c>
      <c r="D610">
        <v>2.4</v>
      </c>
      <c r="E610" t="s">
        <v>4845</v>
      </c>
      <c r="F610">
        <v>8.6199999999999992</v>
      </c>
      <c r="I610" t="s">
        <v>12343</v>
      </c>
      <c r="K610" t="s">
        <v>6860</v>
      </c>
      <c r="L610" t="s">
        <v>6861</v>
      </c>
      <c r="M610" t="s">
        <v>14968</v>
      </c>
      <c r="N610">
        <v>8</v>
      </c>
      <c r="O610" t="s">
        <v>15289</v>
      </c>
      <c r="P610" t="s">
        <v>16167</v>
      </c>
      <c r="Q610">
        <v>7</v>
      </c>
      <c r="R610">
        <v>2</v>
      </c>
      <c r="S610">
        <v>2.83</v>
      </c>
      <c r="T610">
        <v>2.83</v>
      </c>
      <c r="U610">
        <v>479.9</v>
      </c>
      <c r="V610">
        <v>111.72</v>
      </c>
      <c r="W610">
        <v>4.4800000000000004</v>
      </c>
      <c r="X610">
        <v>10.039999999999999</v>
      </c>
      <c r="Y610">
        <v>3.08</v>
      </c>
      <c r="Z610">
        <v>3</v>
      </c>
      <c r="AA610" t="s">
        <v>4250</v>
      </c>
      <c r="AB610">
        <v>0</v>
      </c>
      <c r="AC610">
        <v>3</v>
      </c>
      <c r="AD610">
        <v>3.504571428571428</v>
      </c>
      <c r="AF610" t="s">
        <v>7949</v>
      </c>
      <c r="AI610">
        <v>0</v>
      </c>
      <c r="AJ610">
        <v>0</v>
      </c>
      <c r="AM610" t="s">
        <v>20019</v>
      </c>
    </row>
    <row r="611" spans="1:39" x14ac:dyDescent="0.25">
      <c r="A611" t="s">
        <v>8515</v>
      </c>
      <c r="B611" t="s">
        <v>4841</v>
      </c>
      <c r="C611" t="s">
        <v>4842</v>
      </c>
      <c r="D611">
        <v>2.4</v>
      </c>
      <c r="E611" t="s">
        <v>4845</v>
      </c>
      <c r="F611">
        <v>8.6199999999999992</v>
      </c>
      <c r="I611" t="s">
        <v>12344</v>
      </c>
      <c r="K611" t="s">
        <v>6860</v>
      </c>
      <c r="L611" t="s">
        <v>6861</v>
      </c>
      <c r="M611" t="s">
        <v>15022</v>
      </c>
      <c r="N611">
        <v>9</v>
      </c>
      <c r="O611" t="s">
        <v>15360</v>
      </c>
      <c r="P611" t="s">
        <v>16168</v>
      </c>
      <c r="Q611">
        <v>5</v>
      </c>
      <c r="R611">
        <v>1</v>
      </c>
      <c r="S611">
        <v>5.01</v>
      </c>
      <c r="T611">
        <v>5.01</v>
      </c>
      <c r="U611">
        <v>450.95</v>
      </c>
      <c r="V611">
        <v>83.76</v>
      </c>
      <c r="W611">
        <v>5.13</v>
      </c>
      <c r="Y611">
        <v>0.7</v>
      </c>
      <c r="Z611">
        <v>2</v>
      </c>
      <c r="AA611" t="s">
        <v>4250</v>
      </c>
      <c r="AB611">
        <v>1</v>
      </c>
      <c r="AC611">
        <v>2</v>
      </c>
      <c r="AD611">
        <v>3.1836904761904758</v>
      </c>
      <c r="AF611" t="s">
        <v>7949</v>
      </c>
      <c r="AI611">
        <v>0</v>
      </c>
      <c r="AJ611">
        <v>0</v>
      </c>
      <c r="AM611" t="s">
        <v>20019</v>
      </c>
    </row>
    <row r="612" spans="1:39" x14ac:dyDescent="0.25">
      <c r="A612" t="s">
        <v>8516</v>
      </c>
      <c r="B612" t="s">
        <v>4841</v>
      </c>
      <c r="C612" t="s">
        <v>4842</v>
      </c>
      <c r="D612">
        <v>2.4</v>
      </c>
      <c r="E612" t="s">
        <v>4845</v>
      </c>
      <c r="F612">
        <v>8.6199999999999992</v>
      </c>
      <c r="K612" t="s">
        <v>6860</v>
      </c>
      <c r="M612" t="s">
        <v>14985</v>
      </c>
      <c r="N612">
        <v>8</v>
      </c>
      <c r="O612" t="s">
        <v>15308</v>
      </c>
      <c r="P612" t="s">
        <v>16169</v>
      </c>
      <c r="Q612">
        <v>5</v>
      </c>
      <c r="R612">
        <v>3</v>
      </c>
      <c r="S612">
        <v>3.57</v>
      </c>
      <c r="T612">
        <v>3.58</v>
      </c>
      <c r="U612">
        <v>533.64</v>
      </c>
      <c r="V612">
        <v>83.48</v>
      </c>
      <c r="W612">
        <v>5.13</v>
      </c>
      <c r="X612">
        <v>13.86</v>
      </c>
      <c r="Y612">
        <v>5.96</v>
      </c>
      <c r="Z612">
        <v>2</v>
      </c>
      <c r="AA612" t="s">
        <v>4250</v>
      </c>
      <c r="AB612">
        <v>2</v>
      </c>
      <c r="AC612">
        <v>8</v>
      </c>
      <c r="AD612">
        <v>3.0916666666666668</v>
      </c>
      <c r="AF612" t="s">
        <v>7949</v>
      </c>
      <c r="AI612">
        <v>0</v>
      </c>
      <c r="AJ612">
        <v>0</v>
      </c>
      <c r="AK612" t="s">
        <v>19859</v>
      </c>
      <c r="AL612" t="s">
        <v>19859</v>
      </c>
      <c r="AM612" t="s">
        <v>20019</v>
      </c>
    </row>
    <row r="613" spans="1:39" x14ac:dyDescent="0.25">
      <c r="A613" t="s">
        <v>8470</v>
      </c>
      <c r="B613" t="s">
        <v>4841</v>
      </c>
      <c r="C613" t="s">
        <v>4842</v>
      </c>
      <c r="D613">
        <v>2.4</v>
      </c>
      <c r="E613" t="s">
        <v>4845</v>
      </c>
      <c r="F613">
        <v>8.6199999999999992</v>
      </c>
      <c r="K613" t="s">
        <v>6860</v>
      </c>
      <c r="M613" t="s">
        <v>15007</v>
      </c>
      <c r="N613">
        <v>8</v>
      </c>
      <c r="O613" t="s">
        <v>15338</v>
      </c>
      <c r="P613" t="s">
        <v>16123</v>
      </c>
      <c r="Q613">
        <v>5</v>
      </c>
      <c r="R613">
        <v>3</v>
      </c>
      <c r="S613">
        <v>2.83</v>
      </c>
      <c r="T613">
        <v>2.85</v>
      </c>
      <c r="U613">
        <v>501.62</v>
      </c>
      <c r="V613">
        <v>83.48</v>
      </c>
      <c r="W613">
        <v>4.3899999999999997</v>
      </c>
      <c r="X613">
        <v>13.8</v>
      </c>
      <c r="Y613">
        <v>5.93</v>
      </c>
      <c r="Z613">
        <v>2</v>
      </c>
      <c r="AA613" t="s">
        <v>4250</v>
      </c>
      <c r="AB613">
        <v>1</v>
      </c>
      <c r="AC613">
        <v>8</v>
      </c>
      <c r="AD613">
        <v>3.7516666666666669</v>
      </c>
      <c r="AF613" t="s">
        <v>7949</v>
      </c>
      <c r="AI613">
        <v>0</v>
      </c>
      <c r="AJ613">
        <v>0</v>
      </c>
      <c r="AK613" t="s">
        <v>19859</v>
      </c>
      <c r="AL613" t="s">
        <v>19859</v>
      </c>
      <c r="AM613" t="s">
        <v>20019</v>
      </c>
    </row>
    <row r="614" spans="1:39" x14ac:dyDescent="0.25">
      <c r="A614" t="s">
        <v>8517</v>
      </c>
      <c r="B614" t="s">
        <v>4841</v>
      </c>
      <c r="C614" t="s">
        <v>4842</v>
      </c>
      <c r="D614">
        <v>2.4</v>
      </c>
      <c r="E614" t="s">
        <v>4845</v>
      </c>
      <c r="F614">
        <v>8.6199999999999992</v>
      </c>
      <c r="K614" t="s">
        <v>6860</v>
      </c>
      <c r="M614" t="s">
        <v>14985</v>
      </c>
      <c r="N614">
        <v>8</v>
      </c>
      <c r="O614" t="s">
        <v>15308</v>
      </c>
      <c r="P614" t="s">
        <v>16170</v>
      </c>
      <c r="Q614">
        <v>6</v>
      </c>
      <c r="R614">
        <v>3</v>
      </c>
      <c r="S614">
        <v>2.74</v>
      </c>
      <c r="T614">
        <v>2.76</v>
      </c>
      <c r="U614">
        <v>508.64</v>
      </c>
      <c r="V614">
        <v>107.27</v>
      </c>
      <c r="W614">
        <v>4.13</v>
      </c>
      <c r="X614">
        <v>13.83</v>
      </c>
      <c r="Y614">
        <v>5.93</v>
      </c>
      <c r="Z614">
        <v>2</v>
      </c>
      <c r="AA614" t="s">
        <v>4250</v>
      </c>
      <c r="AB614">
        <v>1</v>
      </c>
      <c r="AC614">
        <v>8</v>
      </c>
      <c r="AD614">
        <v>3.2210000000000001</v>
      </c>
      <c r="AF614" t="s">
        <v>7949</v>
      </c>
      <c r="AI614">
        <v>0</v>
      </c>
      <c r="AJ614">
        <v>0</v>
      </c>
      <c r="AK614" t="s">
        <v>19859</v>
      </c>
      <c r="AL614" t="s">
        <v>19859</v>
      </c>
      <c r="AM614" t="s">
        <v>20019</v>
      </c>
    </row>
    <row r="615" spans="1:39" x14ac:dyDescent="0.25">
      <c r="A615" t="s">
        <v>8518</v>
      </c>
      <c r="B615" t="s">
        <v>4841</v>
      </c>
      <c r="C615" t="s">
        <v>4842</v>
      </c>
      <c r="D615">
        <v>2.4</v>
      </c>
      <c r="E615" t="s">
        <v>4845</v>
      </c>
      <c r="F615">
        <v>8.6199999999999992</v>
      </c>
      <c r="I615" t="s">
        <v>12345</v>
      </c>
      <c r="K615" t="s">
        <v>6860</v>
      </c>
      <c r="L615" t="s">
        <v>6861</v>
      </c>
      <c r="M615" t="s">
        <v>14960</v>
      </c>
      <c r="N615">
        <v>9</v>
      </c>
      <c r="O615" t="s">
        <v>15281</v>
      </c>
      <c r="P615" t="s">
        <v>16171</v>
      </c>
      <c r="Q615">
        <v>7</v>
      </c>
      <c r="R615">
        <v>1</v>
      </c>
      <c r="S615">
        <v>1.46</v>
      </c>
      <c r="T615">
        <v>1.46</v>
      </c>
      <c r="U615">
        <v>502.46</v>
      </c>
      <c r="V615">
        <v>106.59</v>
      </c>
      <c r="W615">
        <v>4.1500000000000004</v>
      </c>
      <c r="Y615">
        <v>1.49</v>
      </c>
      <c r="Z615">
        <v>4</v>
      </c>
      <c r="AA615" t="s">
        <v>4250</v>
      </c>
      <c r="AB615">
        <v>1</v>
      </c>
      <c r="AC615">
        <v>2</v>
      </c>
      <c r="AD615">
        <v>4.2803333333333331</v>
      </c>
      <c r="AF615" t="s">
        <v>7949</v>
      </c>
      <c r="AI615">
        <v>0</v>
      </c>
      <c r="AJ615">
        <v>0</v>
      </c>
      <c r="AM615" t="s">
        <v>20019</v>
      </c>
    </row>
    <row r="616" spans="1:39" x14ac:dyDescent="0.25">
      <c r="A616" t="s">
        <v>8519</v>
      </c>
      <c r="B616" t="s">
        <v>4841</v>
      </c>
      <c r="C616" t="s">
        <v>4842</v>
      </c>
      <c r="D616">
        <v>2.4</v>
      </c>
      <c r="E616" t="s">
        <v>4845</v>
      </c>
      <c r="F616">
        <v>8.6199999999999992</v>
      </c>
      <c r="I616" t="s">
        <v>12346</v>
      </c>
      <c r="K616" t="s">
        <v>6860</v>
      </c>
      <c r="M616" t="s">
        <v>14977</v>
      </c>
      <c r="N616">
        <v>8</v>
      </c>
      <c r="O616" t="s">
        <v>15298</v>
      </c>
      <c r="P616" t="s">
        <v>16172</v>
      </c>
      <c r="Q616">
        <v>5</v>
      </c>
      <c r="R616">
        <v>1</v>
      </c>
      <c r="S616">
        <v>2.25</v>
      </c>
      <c r="T616">
        <v>4.25</v>
      </c>
      <c r="U616">
        <v>401.46</v>
      </c>
      <c r="V616">
        <v>60.08</v>
      </c>
      <c r="W616">
        <v>3.52</v>
      </c>
      <c r="Y616">
        <v>11.29</v>
      </c>
      <c r="Z616">
        <v>1</v>
      </c>
      <c r="AA616" t="s">
        <v>4250</v>
      </c>
      <c r="AB616">
        <v>0</v>
      </c>
      <c r="AC616">
        <v>2</v>
      </c>
      <c r="AD616">
        <v>3.7871904761904762</v>
      </c>
      <c r="AF616" t="s">
        <v>7952</v>
      </c>
      <c r="AI616">
        <v>0</v>
      </c>
      <c r="AJ616">
        <v>0</v>
      </c>
      <c r="AM616" t="s">
        <v>20019</v>
      </c>
    </row>
    <row r="617" spans="1:39" x14ac:dyDescent="0.25">
      <c r="A617" t="s">
        <v>8520</v>
      </c>
      <c r="B617" t="s">
        <v>4841</v>
      </c>
      <c r="C617" t="s">
        <v>4842</v>
      </c>
      <c r="D617">
        <v>2.4</v>
      </c>
      <c r="E617" t="s">
        <v>4845</v>
      </c>
      <c r="F617">
        <v>8.6199999999999992</v>
      </c>
      <c r="I617" t="s">
        <v>12347</v>
      </c>
      <c r="K617" t="s">
        <v>6860</v>
      </c>
      <c r="M617" t="s">
        <v>15002</v>
      </c>
      <c r="N617">
        <v>8</v>
      </c>
      <c r="O617" t="s">
        <v>15332</v>
      </c>
      <c r="P617" t="s">
        <v>16173</v>
      </c>
      <c r="Q617">
        <v>4</v>
      </c>
      <c r="R617">
        <v>1</v>
      </c>
      <c r="S617">
        <v>1.87</v>
      </c>
      <c r="T617">
        <v>1.91</v>
      </c>
      <c r="U617">
        <v>413.47</v>
      </c>
      <c r="V617">
        <v>67.92</v>
      </c>
      <c r="W617">
        <v>3.15</v>
      </c>
      <c r="Y617">
        <v>6.35</v>
      </c>
      <c r="Z617">
        <v>1</v>
      </c>
      <c r="AA617" t="s">
        <v>4250</v>
      </c>
      <c r="AB617">
        <v>0</v>
      </c>
      <c r="AC617">
        <v>2</v>
      </c>
      <c r="AD617">
        <v>5.4514047619047616</v>
      </c>
      <c r="AF617" t="s">
        <v>7949</v>
      </c>
      <c r="AI617">
        <v>0</v>
      </c>
      <c r="AJ617">
        <v>0</v>
      </c>
      <c r="AM617" t="s">
        <v>20019</v>
      </c>
    </row>
    <row r="618" spans="1:39" x14ac:dyDescent="0.25">
      <c r="A618" t="s">
        <v>8229</v>
      </c>
      <c r="B618" t="s">
        <v>4841</v>
      </c>
      <c r="C618" t="s">
        <v>4842</v>
      </c>
      <c r="D618">
        <v>2.44</v>
      </c>
      <c r="E618" t="s">
        <v>4845</v>
      </c>
      <c r="F618">
        <v>8.61</v>
      </c>
      <c r="K618" t="s">
        <v>6860</v>
      </c>
      <c r="L618" t="s">
        <v>6861</v>
      </c>
      <c r="M618" t="s">
        <v>15023</v>
      </c>
      <c r="N618">
        <v>9</v>
      </c>
      <c r="O618" t="s">
        <v>15361</v>
      </c>
      <c r="P618" t="s">
        <v>15882</v>
      </c>
      <c r="Q618">
        <v>5</v>
      </c>
      <c r="R618">
        <v>1</v>
      </c>
      <c r="S618">
        <v>3.97</v>
      </c>
      <c r="T618">
        <v>3.97</v>
      </c>
      <c r="U618">
        <v>476.56</v>
      </c>
      <c r="V618">
        <v>73.27</v>
      </c>
      <c r="W618">
        <v>4.76</v>
      </c>
      <c r="Y618">
        <v>3.73</v>
      </c>
      <c r="Z618">
        <v>4</v>
      </c>
      <c r="AA618" t="s">
        <v>4250</v>
      </c>
      <c r="AB618">
        <v>0</v>
      </c>
      <c r="AC618">
        <v>4</v>
      </c>
      <c r="AD618">
        <v>3.530761904761905</v>
      </c>
      <c r="AF618" t="s">
        <v>7949</v>
      </c>
      <c r="AI618">
        <v>0</v>
      </c>
      <c r="AJ618">
        <v>0</v>
      </c>
      <c r="AK618" t="s">
        <v>19841</v>
      </c>
      <c r="AL618" t="s">
        <v>19841</v>
      </c>
      <c r="AM618" t="s">
        <v>20019</v>
      </c>
    </row>
    <row r="619" spans="1:39" x14ac:dyDescent="0.25">
      <c r="A619" t="s">
        <v>8227</v>
      </c>
      <c r="B619" t="s">
        <v>4841</v>
      </c>
      <c r="C619" t="s">
        <v>4842</v>
      </c>
      <c r="D619">
        <v>2.4900000000000002</v>
      </c>
      <c r="E619" t="s">
        <v>4845</v>
      </c>
      <c r="F619">
        <v>8.6</v>
      </c>
      <c r="K619" t="s">
        <v>6860</v>
      </c>
      <c r="L619" t="s">
        <v>6861</v>
      </c>
      <c r="M619" t="s">
        <v>15023</v>
      </c>
      <c r="N619">
        <v>9</v>
      </c>
      <c r="O619" t="s">
        <v>15361</v>
      </c>
      <c r="P619" t="s">
        <v>15880</v>
      </c>
      <c r="Q619">
        <v>6</v>
      </c>
      <c r="R619">
        <v>2</v>
      </c>
      <c r="S619">
        <v>3.67</v>
      </c>
      <c r="T619">
        <v>3.67</v>
      </c>
      <c r="U619">
        <v>515.98</v>
      </c>
      <c r="V619">
        <v>102.37</v>
      </c>
      <c r="W619">
        <v>4.63</v>
      </c>
      <c r="X619">
        <v>11.05</v>
      </c>
      <c r="Y619">
        <v>3.78</v>
      </c>
      <c r="Z619">
        <v>4</v>
      </c>
      <c r="AA619" t="s">
        <v>4250</v>
      </c>
      <c r="AB619">
        <v>1</v>
      </c>
      <c r="AC619">
        <v>5</v>
      </c>
      <c r="AD619">
        <v>2.917666666666666</v>
      </c>
      <c r="AF619" t="s">
        <v>7949</v>
      </c>
      <c r="AI619">
        <v>0</v>
      </c>
      <c r="AJ619">
        <v>0</v>
      </c>
      <c r="AK619" t="s">
        <v>19841</v>
      </c>
      <c r="AL619" t="s">
        <v>19841</v>
      </c>
      <c r="AM619" t="s">
        <v>20019</v>
      </c>
    </row>
    <row r="620" spans="1:39" x14ac:dyDescent="0.25">
      <c r="A620" t="s">
        <v>8521</v>
      </c>
      <c r="B620" t="s">
        <v>4841</v>
      </c>
      <c r="C620" t="s">
        <v>4842</v>
      </c>
      <c r="D620">
        <v>2.5</v>
      </c>
      <c r="E620" t="s">
        <v>4845</v>
      </c>
      <c r="F620">
        <v>8.6</v>
      </c>
      <c r="K620" t="s">
        <v>6860</v>
      </c>
      <c r="M620" t="s">
        <v>6865</v>
      </c>
      <c r="N620">
        <v>8</v>
      </c>
      <c r="O620" t="s">
        <v>15362</v>
      </c>
      <c r="P620" t="s">
        <v>16174</v>
      </c>
      <c r="Q620">
        <v>4</v>
      </c>
      <c r="R620">
        <v>3</v>
      </c>
      <c r="S620">
        <v>3.63</v>
      </c>
      <c r="T620">
        <v>4.8</v>
      </c>
      <c r="U620">
        <v>561.80999999999995</v>
      </c>
      <c r="V620">
        <v>81.67</v>
      </c>
      <c r="W620">
        <v>5.59</v>
      </c>
      <c r="Y620">
        <v>8.7799999999999994</v>
      </c>
      <c r="Z620">
        <v>2</v>
      </c>
      <c r="AA620" t="s">
        <v>4250</v>
      </c>
      <c r="AB620">
        <v>2</v>
      </c>
      <c r="AC620">
        <v>12</v>
      </c>
      <c r="AD620">
        <v>2.061666666666667</v>
      </c>
      <c r="AF620" t="s">
        <v>7952</v>
      </c>
      <c r="AI620">
        <v>0</v>
      </c>
      <c r="AJ620">
        <v>0</v>
      </c>
      <c r="AK620" t="s">
        <v>19887</v>
      </c>
      <c r="AL620" t="s">
        <v>19887</v>
      </c>
      <c r="AM620" t="s">
        <v>20019</v>
      </c>
    </row>
    <row r="621" spans="1:39" x14ac:dyDescent="0.25">
      <c r="A621" t="s">
        <v>8522</v>
      </c>
      <c r="B621" t="s">
        <v>4841</v>
      </c>
      <c r="C621" t="s">
        <v>4842</v>
      </c>
      <c r="D621">
        <v>2.5</v>
      </c>
      <c r="E621" t="s">
        <v>4845</v>
      </c>
      <c r="F621">
        <v>8.6</v>
      </c>
      <c r="K621" t="s">
        <v>6860</v>
      </c>
      <c r="L621" t="s">
        <v>6861</v>
      </c>
      <c r="M621" t="s">
        <v>14978</v>
      </c>
      <c r="N621">
        <v>9</v>
      </c>
      <c r="O621" t="s">
        <v>15363</v>
      </c>
      <c r="P621" t="s">
        <v>16175</v>
      </c>
      <c r="Q621">
        <v>6</v>
      </c>
      <c r="R621">
        <v>3</v>
      </c>
      <c r="S621">
        <v>4.46</v>
      </c>
      <c r="T621">
        <v>5.26</v>
      </c>
      <c r="U621">
        <v>555.72</v>
      </c>
      <c r="V621">
        <v>92.59</v>
      </c>
      <c r="W621">
        <v>4.49</v>
      </c>
      <c r="X621">
        <v>13.08</v>
      </c>
      <c r="Y621">
        <v>8.07</v>
      </c>
      <c r="Z621">
        <v>3</v>
      </c>
      <c r="AA621" t="s">
        <v>4250</v>
      </c>
      <c r="AB621">
        <v>1</v>
      </c>
      <c r="AC621">
        <v>5</v>
      </c>
      <c r="AD621">
        <v>2.0453333333333328</v>
      </c>
      <c r="AF621" t="s">
        <v>7949</v>
      </c>
      <c r="AI621">
        <v>0</v>
      </c>
      <c r="AJ621">
        <v>0</v>
      </c>
      <c r="AK621" t="s">
        <v>7992</v>
      </c>
      <c r="AL621" t="s">
        <v>7992</v>
      </c>
      <c r="AM621" t="s">
        <v>20019</v>
      </c>
    </row>
    <row r="622" spans="1:39" x14ac:dyDescent="0.25">
      <c r="A622" t="s">
        <v>8452</v>
      </c>
      <c r="B622" t="s">
        <v>4841</v>
      </c>
      <c r="C622" t="s">
        <v>4842</v>
      </c>
      <c r="D622">
        <v>2.5</v>
      </c>
      <c r="E622" t="s">
        <v>4845</v>
      </c>
      <c r="F622">
        <v>8.6</v>
      </c>
      <c r="K622" t="s">
        <v>6860</v>
      </c>
      <c r="L622" t="s">
        <v>6861</v>
      </c>
      <c r="M622" t="s">
        <v>14978</v>
      </c>
      <c r="N622">
        <v>9</v>
      </c>
      <c r="O622" t="s">
        <v>15363</v>
      </c>
      <c r="P622" t="s">
        <v>16105</v>
      </c>
      <c r="Q622">
        <v>7</v>
      </c>
      <c r="R622">
        <v>3</v>
      </c>
      <c r="S622">
        <v>5.62</v>
      </c>
      <c r="T622">
        <v>6.4</v>
      </c>
      <c r="U622">
        <v>624.83000000000004</v>
      </c>
      <c r="V622">
        <v>95.83</v>
      </c>
      <c r="W622">
        <v>5.09</v>
      </c>
      <c r="X622">
        <v>12.95</v>
      </c>
      <c r="Y622">
        <v>8.06</v>
      </c>
      <c r="Z622">
        <v>3</v>
      </c>
      <c r="AA622" t="s">
        <v>4250</v>
      </c>
      <c r="AB622">
        <v>2</v>
      </c>
      <c r="AC622">
        <v>6</v>
      </c>
      <c r="AD622">
        <v>1.942333333333333</v>
      </c>
      <c r="AF622" t="s">
        <v>7949</v>
      </c>
      <c r="AI622">
        <v>0</v>
      </c>
      <c r="AJ622">
        <v>0</v>
      </c>
      <c r="AK622" t="s">
        <v>7992</v>
      </c>
      <c r="AL622" t="s">
        <v>7992</v>
      </c>
      <c r="AM622" t="s">
        <v>20019</v>
      </c>
    </row>
    <row r="623" spans="1:39" x14ac:dyDescent="0.25">
      <c r="A623" t="s">
        <v>8523</v>
      </c>
      <c r="B623" t="s">
        <v>4841</v>
      </c>
      <c r="C623" t="s">
        <v>4842</v>
      </c>
      <c r="D623">
        <v>2.5</v>
      </c>
      <c r="E623" t="s">
        <v>4845</v>
      </c>
      <c r="F623">
        <v>8.6</v>
      </c>
      <c r="K623" t="s">
        <v>6860</v>
      </c>
      <c r="L623" t="s">
        <v>6861</v>
      </c>
      <c r="M623" t="s">
        <v>14963</v>
      </c>
      <c r="N623">
        <v>9</v>
      </c>
      <c r="O623" t="s">
        <v>15284</v>
      </c>
      <c r="P623" t="s">
        <v>16176</v>
      </c>
      <c r="Q623">
        <v>7</v>
      </c>
      <c r="R623">
        <v>1</v>
      </c>
      <c r="S623">
        <v>2.68</v>
      </c>
      <c r="T623">
        <v>2.68</v>
      </c>
      <c r="U623">
        <v>425.42</v>
      </c>
      <c r="V623">
        <v>95.51</v>
      </c>
      <c r="W623">
        <v>4.04</v>
      </c>
      <c r="Y623">
        <v>3.45</v>
      </c>
      <c r="Z623">
        <v>4</v>
      </c>
      <c r="AA623" t="s">
        <v>4250</v>
      </c>
      <c r="AB623">
        <v>0</v>
      </c>
      <c r="AC623">
        <v>2</v>
      </c>
      <c r="AD623">
        <v>4.8423809523809513</v>
      </c>
      <c r="AF623" t="s">
        <v>7949</v>
      </c>
      <c r="AI623">
        <v>0</v>
      </c>
      <c r="AJ623">
        <v>0</v>
      </c>
      <c r="AK623" t="s">
        <v>19847</v>
      </c>
      <c r="AL623" t="s">
        <v>19847</v>
      </c>
      <c r="AM623" t="s">
        <v>20019</v>
      </c>
    </row>
    <row r="624" spans="1:39" x14ac:dyDescent="0.25">
      <c r="A624" t="s">
        <v>8524</v>
      </c>
      <c r="B624" t="s">
        <v>4841</v>
      </c>
      <c r="C624" t="s">
        <v>4842</v>
      </c>
      <c r="D624">
        <v>2.5</v>
      </c>
      <c r="E624" t="s">
        <v>4845</v>
      </c>
      <c r="F624">
        <v>8.6</v>
      </c>
      <c r="K624" t="s">
        <v>6860</v>
      </c>
      <c r="L624" t="s">
        <v>6861</v>
      </c>
      <c r="M624" t="s">
        <v>14963</v>
      </c>
      <c r="N624">
        <v>9</v>
      </c>
      <c r="O624" t="s">
        <v>15284</v>
      </c>
      <c r="P624" t="s">
        <v>16177</v>
      </c>
      <c r="Q624">
        <v>7</v>
      </c>
      <c r="R624">
        <v>1</v>
      </c>
      <c r="S624">
        <v>2.54</v>
      </c>
      <c r="T624">
        <v>2.54</v>
      </c>
      <c r="U624">
        <v>425.42</v>
      </c>
      <c r="V624">
        <v>95.51</v>
      </c>
      <c r="W624">
        <v>4.04</v>
      </c>
      <c r="Y624">
        <v>3.82</v>
      </c>
      <c r="Z624">
        <v>4</v>
      </c>
      <c r="AA624" t="s">
        <v>4250</v>
      </c>
      <c r="AB624">
        <v>0</v>
      </c>
      <c r="AC624">
        <v>2</v>
      </c>
      <c r="AD624">
        <v>4.9123809523809516</v>
      </c>
      <c r="AF624" t="s">
        <v>7949</v>
      </c>
      <c r="AI624">
        <v>0</v>
      </c>
      <c r="AJ624">
        <v>0</v>
      </c>
      <c r="AK624" t="s">
        <v>19847</v>
      </c>
      <c r="AL624" t="s">
        <v>19847</v>
      </c>
      <c r="AM624" t="s">
        <v>20019</v>
      </c>
    </row>
    <row r="625" spans="1:39" x14ac:dyDescent="0.25">
      <c r="A625" t="s">
        <v>8525</v>
      </c>
      <c r="B625" t="s">
        <v>4841</v>
      </c>
      <c r="C625" t="s">
        <v>4842</v>
      </c>
      <c r="D625">
        <v>2.5</v>
      </c>
      <c r="E625" t="s">
        <v>4845</v>
      </c>
      <c r="F625">
        <v>8.6</v>
      </c>
      <c r="I625" t="s">
        <v>12348</v>
      </c>
      <c r="K625" t="s">
        <v>6860</v>
      </c>
      <c r="L625" t="s">
        <v>6861</v>
      </c>
      <c r="M625" t="s">
        <v>14972</v>
      </c>
      <c r="N625">
        <v>8</v>
      </c>
      <c r="O625" t="s">
        <v>15293</v>
      </c>
      <c r="P625" t="s">
        <v>16178</v>
      </c>
      <c r="Q625">
        <v>5</v>
      </c>
      <c r="R625">
        <v>2</v>
      </c>
      <c r="U625">
        <v>421.35</v>
      </c>
      <c r="V625">
        <v>93.96</v>
      </c>
      <c r="W625">
        <v>3.9</v>
      </c>
      <c r="X625">
        <v>10.01</v>
      </c>
      <c r="Y625">
        <v>4.8600000000000003</v>
      </c>
      <c r="Z625">
        <v>2</v>
      </c>
      <c r="AA625" t="s">
        <v>4250</v>
      </c>
      <c r="AB625">
        <v>0</v>
      </c>
      <c r="AC625">
        <v>3</v>
      </c>
      <c r="AF625" t="s">
        <v>7949</v>
      </c>
      <c r="AI625">
        <v>0</v>
      </c>
      <c r="AJ625">
        <v>0</v>
      </c>
      <c r="AM625" t="s">
        <v>20019</v>
      </c>
    </row>
    <row r="626" spans="1:39" x14ac:dyDescent="0.25">
      <c r="A626" t="s">
        <v>8526</v>
      </c>
      <c r="B626" t="s">
        <v>4841</v>
      </c>
      <c r="C626" t="s">
        <v>4842</v>
      </c>
      <c r="D626">
        <v>2.5</v>
      </c>
      <c r="E626" t="s">
        <v>4845</v>
      </c>
      <c r="F626">
        <v>8.6</v>
      </c>
      <c r="I626" t="s">
        <v>12349</v>
      </c>
      <c r="K626" t="s">
        <v>6860</v>
      </c>
      <c r="L626" t="s">
        <v>6861</v>
      </c>
      <c r="M626" t="s">
        <v>14972</v>
      </c>
      <c r="N626">
        <v>8</v>
      </c>
      <c r="O626" t="s">
        <v>15293</v>
      </c>
      <c r="P626" t="s">
        <v>16179</v>
      </c>
      <c r="Q626">
        <v>8</v>
      </c>
      <c r="R626">
        <v>2</v>
      </c>
      <c r="S626">
        <v>2.97</v>
      </c>
      <c r="T626">
        <v>2.97</v>
      </c>
      <c r="U626">
        <v>452.37</v>
      </c>
      <c r="V626">
        <v>124.61</v>
      </c>
      <c r="W626">
        <v>2.16</v>
      </c>
      <c r="X626">
        <v>9.5500000000000007</v>
      </c>
      <c r="Y626">
        <v>3.63</v>
      </c>
      <c r="Z626">
        <v>2</v>
      </c>
      <c r="AA626" t="s">
        <v>4250</v>
      </c>
      <c r="AB626">
        <v>0</v>
      </c>
      <c r="AC626">
        <v>5</v>
      </c>
      <c r="AD626">
        <v>3.3552142857142848</v>
      </c>
      <c r="AF626" t="s">
        <v>7949</v>
      </c>
      <c r="AI626">
        <v>0</v>
      </c>
      <c r="AJ626">
        <v>0</v>
      </c>
      <c r="AM626" t="s">
        <v>20019</v>
      </c>
    </row>
    <row r="627" spans="1:39" x14ac:dyDescent="0.25">
      <c r="A627" t="s">
        <v>8527</v>
      </c>
      <c r="B627" t="s">
        <v>4841</v>
      </c>
      <c r="C627" t="s">
        <v>4842</v>
      </c>
      <c r="D627">
        <v>2.5</v>
      </c>
      <c r="E627" t="s">
        <v>4845</v>
      </c>
      <c r="F627">
        <v>8.6</v>
      </c>
      <c r="I627" t="s">
        <v>12350</v>
      </c>
      <c r="K627" t="s">
        <v>6860</v>
      </c>
      <c r="L627" t="s">
        <v>6861</v>
      </c>
      <c r="M627" t="s">
        <v>14968</v>
      </c>
      <c r="N627">
        <v>8</v>
      </c>
      <c r="O627" t="s">
        <v>15289</v>
      </c>
      <c r="P627" t="s">
        <v>16180</v>
      </c>
      <c r="Q627">
        <v>9</v>
      </c>
      <c r="R627">
        <v>2</v>
      </c>
      <c r="S627">
        <v>1.75</v>
      </c>
      <c r="T627">
        <v>1.75</v>
      </c>
      <c r="U627">
        <v>533.59</v>
      </c>
      <c r="V627">
        <v>120.95</v>
      </c>
      <c r="W627">
        <v>4.4800000000000004</v>
      </c>
      <c r="X627">
        <v>10.23</v>
      </c>
      <c r="Y627">
        <v>2.87</v>
      </c>
      <c r="Z627">
        <v>3</v>
      </c>
      <c r="AA627" t="s">
        <v>4250</v>
      </c>
      <c r="AB627">
        <v>1</v>
      </c>
      <c r="AC627">
        <v>4</v>
      </c>
      <c r="AD627">
        <v>3.5</v>
      </c>
      <c r="AF627" t="s">
        <v>7949</v>
      </c>
      <c r="AI627">
        <v>0</v>
      </c>
      <c r="AJ627">
        <v>0</v>
      </c>
      <c r="AM627" t="s">
        <v>20019</v>
      </c>
    </row>
    <row r="628" spans="1:39" x14ac:dyDescent="0.25">
      <c r="A628" t="s">
        <v>5332</v>
      </c>
      <c r="B628" t="s">
        <v>4841</v>
      </c>
      <c r="C628" t="s">
        <v>4842</v>
      </c>
      <c r="D628">
        <v>2.5</v>
      </c>
      <c r="E628" t="s">
        <v>4845</v>
      </c>
      <c r="F628">
        <v>8.6</v>
      </c>
      <c r="K628" t="s">
        <v>6860</v>
      </c>
      <c r="L628" t="s">
        <v>6861</v>
      </c>
      <c r="M628" t="s">
        <v>14986</v>
      </c>
      <c r="N628">
        <v>9</v>
      </c>
      <c r="O628" t="s">
        <v>15310</v>
      </c>
      <c r="P628" t="s">
        <v>7058</v>
      </c>
      <c r="Q628">
        <v>7</v>
      </c>
      <c r="R628">
        <v>4</v>
      </c>
      <c r="S628">
        <v>2.0499999999999998</v>
      </c>
      <c r="T628">
        <v>3.17</v>
      </c>
      <c r="U628">
        <v>658.82</v>
      </c>
      <c r="V628">
        <v>137.07</v>
      </c>
      <c r="W628">
        <v>4.07</v>
      </c>
      <c r="X628">
        <v>13.71</v>
      </c>
      <c r="Y628">
        <v>8.41</v>
      </c>
      <c r="Z628">
        <v>4</v>
      </c>
      <c r="AA628" t="s">
        <v>4250</v>
      </c>
      <c r="AB628">
        <v>1</v>
      </c>
      <c r="AC628">
        <v>15</v>
      </c>
      <c r="AD628">
        <v>2.6850000000000001</v>
      </c>
      <c r="AF628" t="s">
        <v>7949</v>
      </c>
      <c r="AI628">
        <v>0</v>
      </c>
      <c r="AJ628">
        <v>0</v>
      </c>
      <c r="AK628" t="s">
        <v>7956</v>
      </c>
      <c r="AL628" t="s">
        <v>7956</v>
      </c>
      <c r="AM628" t="s">
        <v>20019</v>
      </c>
    </row>
    <row r="629" spans="1:39" x14ac:dyDescent="0.25">
      <c r="A629" t="s">
        <v>8528</v>
      </c>
      <c r="B629" t="s">
        <v>4841</v>
      </c>
      <c r="C629" t="s">
        <v>4842</v>
      </c>
      <c r="D629">
        <v>2.5</v>
      </c>
      <c r="E629" t="s">
        <v>4845</v>
      </c>
      <c r="F629">
        <v>8.6</v>
      </c>
      <c r="K629" t="s">
        <v>6860</v>
      </c>
      <c r="L629" t="s">
        <v>6861</v>
      </c>
      <c r="M629" t="s">
        <v>14978</v>
      </c>
      <c r="N629">
        <v>9</v>
      </c>
      <c r="O629" t="s">
        <v>15299</v>
      </c>
      <c r="P629" t="s">
        <v>16181</v>
      </c>
      <c r="Q629">
        <v>3</v>
      </c>
      <c r="R629">
        <v>2</v>
      </c>
      <c r="S629">
        <v>6.35</v>
      </c>
      <c r="T629">
        <v>6.37</v>
      </c>
      <c r="U629">
        <v>415.58</v>
      </c>
      <c r="V629">
        <v>68.010000000000005</v>
      </c>
      <c r="W629">
        <v>5.67</v>
      </c>
      <c r="Y629">
        <v>6.39</v>
      </c>
      <c r="Z629">
        <v>3</v>
      </c>
      <c r="AA629" t="s">
        <v>4250</v>
      </c>
      <c r="AB629">
        <v>1</v>
      </c>
      <c r="AC629">
        <v>6</v>
      </c>
      <c r="AD629">
        <v>3.1030000000000002</v>
      </c>
      <c r="AF629" t="s">
        <v>7949</v>
      </c>
      <c r="AI629">
        <v>0</v>
      </c>
      <c r="AJ629">
        <v>0</v>
      </c>
      <c r="AK629" t="s">
        <v>19854</v>
      </c>
      <c r="AL629" t="s">
        <v>19854</v>
      </c>
      <c r="AM629" t="s">
        <v>20019</v>
      </c>
    </row>
    <row r="630" spans="1:39" x14ac:dyDescent="0.25">
      <c r="A630" t="s">
        <v>8529</v>
      </c>
      <c r="B630" t="s">
        <v>4841</v>
      </c>
      <c r="C630" t="s">
        <v>4842</v>
      </c>
      <c r="D630">
        <v>2.5</v>
      </c>
      <c r="E630" t="s">
        <v>4845</v>
      </c>
      <c r="F630">
        <v>8.6</v>
      </c>
      <c r="K630" t="s">
        <v>6860</v>
      </c>
      <c r="L630" t="s">
        <v>6861</v>
      </c>
      <c r="M630" t="s">
        <v>15001</v>
      </c>
      <c r="N630">
        <v>9</v>
      </c>
      <c r="O630" t="s">
        <v>15331</v>
      </c>
      <c r="P630" t="s">
        <v>16182</v>
      </c>
      <c r="Q630">
        <v>7</v>
      </c>
      <c r="R630">
        <v>4</v>
      </c>
      <c r="S630">
        <v>0.83</v>
      </c>
      <c r="T630">
        <v>2.41</v>
      </c>
      <c r="U630">
        <v>691.82</v>
      </c>
      <c r="V630">
        <v>132.88999999999999</v>
      </c>
      <c r="W630">
        <v>3.71</v>
      </c>
      <c r="X630">
        <v>13.86</v>
      </c>
      <c r="Y630">
        <v>8.9700000000000006</v>
      </c>
      <c r="Z630">
        <v>3</v>
      </c>
      <c r="AA630" t="s">
        <v>4250</v>
      </c>
      <c r="AB630">
        <v>1</v>
      </c>
      <c r="AC630">
        <v>15</v>
      </c>
      <c r="AD630">
        <v>2.5150000000000001</v>
      </c>
      <c r="AF630" t="s">
        <v>7952</v>
      </c>
      <c r="AI630">
        <v>0</v>
      </c>
      <c r="AJ630">
        <v>0</v>
      </c>
      <c r="AK630" t="s">
        <v>19858</v>
      </c>
      <c r="AL630" t="s">
        <v>19858</v>
      </c>
      <c r="AM630" t="s">
        <v>20019</v>
      </c>
    </row>
    <row r="631" spans="1:39" x14ac:dyDescent="0.25">
      <c r="A631" t="s">
        <v>8530</v>
      </c>
      <c r="B631" t="s">
        <v>4841</v>
      </c>
      <c r="C631" t="s">
        <v>4842</v>
      </c>
      <c r="D631">
        <v>2.5</v>
      </c>
      <c r="E631" t="s">
        <v>4845</v>
      </c>
      <c r="F631">
        <v>8.6</v>
      </c>
      <c r="I631" t="s">
        <v>12351</v>
      </c>
      <c r="K631" t="s">
        <v>6860</v>
      </c>
      <c r="L631" t="s">
        <v>6861</v>
      </c>
      <c r="M631" t="s">
        <v>14975</v>
      </c>
      <c r="N631">
        <v>9</v>
      </c>
      <c r="O631" t="s">
        <v>15296</v>
      </c>
      <c r="P631" t="s">
        <v>16183</v>
      </c>
      <c r="Q631">
        <v>5</v>
      </c>
      <c r="R631">
        <v>1</v>
      </c>
      <c r="S631">
        <v>4.8899999999999997</v>
      </c>
      <c r="T631">
        <v>4.8899999999999997</v>
      </c>
      <c r="U631">
        <v>416.5</v>
      </c>
      <c r="V631">
        <v>83.76</v>
      </c>
      <c r="W631">
        <v>4.4800000000000004</v>
      </c>
      <c r="Y631">
        <v>1.08</v>
      </c>
      <c r="Z631">
        <v>2</v>
      </c>
      <c r="AA631" t="s">
        <v>4250</v>
      </c>
      <c r="AB631">
        <v>0</v>
      </c>
      <c r="AC631">
        <v>2</v>
      </c>
      <c r="AD631">
        <v>3.4847619047619052</v>
      </c>
      <c r="AF631" t="s">
        <v>7949</v>
      </c>
      <c r="AI631">
        <v>0</v>
      </c>
      <c r="AJ631">
        <v>0</v>
      </c>
      <c r="AM631" t="s">
        <v>20019</v>
      </c>
    </row>
    <row r="632" spans="1:39" x14ac:dyDescent="0.25">
      <c r="A632" t="s">
        <v>8251</v>
      </c>
      <c r="B632" t="s">
        <v>4841</v>
      </c>
      <c r="C632" t="s">
        <v>4842</v>
      </c>
      <c r="D632">
        <v>2.59</v>
      </c>
      <c r="E632" t="s">
        <v>4845</v>
      </c>
      <c r="F632">
        <v>8.59</v>
      </c>
      <c r="K632" t="s">
        <v>6860</v>
      </c>
      <c r="L632" t="s">
        <v>6861</v>
      </c>
      <c r="M632" t="s">
        <v>15023</v>
      </c>
      <c r="N632">
        <v>9</v>
      </c>
      <c r="O632" t="s">
        <v>15361</v>
      </c>
      <c r="P632" t="s">
        <v>15904</v>
      </c>
      <c r="Q632">
        <v>5</v>
      </c>
      <c r="R632">
        <v>1</v>
      </c>
      <c r="S632">
        <v>3.56</v>
      </c>
      <c r="T632">
        <v>3.56</v>
      </c>
      <c r="U632">
        <v>494.55</v>
      </c>
      <c r="V632">
        <v>73.27</v>
      </c>
      <c r="W632">
        <v>4.9000000000000004</v>
      </c>
      <c r="Y632">
        <v>3.44</v>
      </c>
      <c r="Z632">
        <v>4</v>
      </c>
      <c r="AA632" t="s">
        <v>4250</v>
      </c>
      <c r="AB632">
        <v>0</v>
      </c>
      <c r="AC632">
        <v>4</v>
      </c>
      <c r="AD632">
        <v>3.8122619047619049</v>
      </c>
      <c r="AF632" t="s">
        <v>7949</v>
      </c>
      <c r="AI632">
        <v>0</v>
      </c>
      <c r="AJ632">
        <v>0</v>
      </c>
      <c r="AK632" t="s">
        <v>19841</v>
      </c>
      <c r="AL632" t="s">
        <v>19841</v>
      </c>
      <c r="AM632" t="s">
        <v>20019</v>
      </c>
    </row>
    <row r="633" spans="1:39" x14ac:dyDescent="0.25">
      <c r="A633" t="s">
        <v>8531</v>
      </c>
      <c r="B633" t="s">
        <v>4841</v>
      </c>
      <c r="C633" t="s">
        <v>4842</v>
      </c>
      <c r="D633">
        <v>2.6</v>
      </c>
      <c r="E633" t="s">
        <v>4845</v>
      </c>
      <c r="F633">
        <v>8.59</v>
      </c>
      <c r="I633" t="s">
        <v>12352</v>
      </c>
      <c r="K633" t="s">
        <v>6860</v>
      </c>
      <c r="L633" t="s">
        <v>6861</v>
      </c>
      <c r="M633" t="s">
        <v>14968</v>
      </c>
      <c r="N633">
        <v>8</v>
      </c>
      <c r="O633" t="s">
        <v>15289</v>
      </c>
      <c r="P633" t="s">
        <v>16184</v>
      </c>
      <c r="Q633">
        <v>8</v>
      </c>
      <c r="R633">
        <v>2</v>
      </c>
      <c r="S633">
        <v>2.42</v>
      </c>
      <c r="T633">
        <v>2.44</v>
      </c>
      <c r="U633">
        <v>555.99</v>
      </c>
      <c r="V633">
        <v>111.72</v>
      </c>
      <c r="W633">
        <v>5.27</v>
      </c>
      <c r="X633">
        <v>8.69</v>
      </c>
      <c r="Y633">
        <v>2.4500000000000002</v>
      </c>
      <c r="Z633">
        <v>3</v>
      </c>
      <c r="AA633" t="s">
        <v>4250</v>
      </c>
      <c r="AB633">
        <v>2</v>
      </c>
      <c r="AC633">
        <v>3</v>
      </c>
      <c r="AD633">
        <v>3.5659999999999998</v>
      </c>
      <c r="AF633" t="s">
        <v>7949</v>
      </c>
      <c r="AI633">
        <v>0</v>
      </c>
      <c r="AJ633">
        <v>0</v>
      </c>
      <c r="AM633" t="s">
        <v>20019</v>
      </c>
    </row>
    <row r="634" spans="1:39" x14ac:dyDescent="0.25">
      <c r="A634" t="s">
        <v>8254</v>
      </c>
      <c r="B634" t="s">
        <v>4841</v>
      </c>
      <c r="C634" t="s">
        <v>4842</v>
      </c>
      <c r="D634">
        <v>2.6</v>
      </c>
      <c r="E634" t="s">
        <v>4845</v>
      </c>
      <c r="F634">
        <v>8.59</v>
      </c>
      <c r="K634" t="s">
        <v>6860</v>
      </c>
      <c r="L634" t="s">
        <v>6861</v>
      </c>
      <c r="M634" t="s">
        <v>15024</v>
      </c>
      <c r="N634">
        <v>9</v>
      </c>
      <c r="O634" t="s">
        <v>15364</v>
      </c>
      <c r="P634" t="s">
        <v>15907</v>
      </c>
      <c r="Q634">
        <v>7</v>
      </c>
      <c r="R634">
        <v>1</v>
      </c>
      <c r="S634">
        <v>3.81</v>
      </c>
      <c r="T634">
        <v>3.81</v>
      </c>
      <c r="U634">
        <v>434.47</v>
      </c>
      <c r="V634">
        <v>91.85</v>
      </c>
      <c r="W634">
        <v>4.4000000000000004</v>
      </c>
      <c r="Y634">
        <v>3.77</v>
      </c>
      <c r="Z634">
        <v>3</v>
      </c>
      <c r="AA634" t="s">
        <v>4250</v>
      </c>
      <c r="AB634">
        <v>0</v>
      </c>
      <c r="AC634">
        <v>3</v>
      </c>
      <c r="AD634">
        <v>3.9297380952380951</v>
      </c>
      <c r="AF634" t="s">
        <v>7949</v>
      </c>
      <c r="AI634">
        <v>0</v>
      </c>
      <c r="AJ634">
        <v>0</v>
      </c>
      <c r="AK634" t="s">
        <v>19850</v>
      </c>
      <c r="AL634" t="s">
        <v>19850</v>
      </c>
      <c r="AM634" t="s">
        <v>20019</v>
      </c>
    </row>
    <row r="635" spans="1:39" x14ac:dyDescent="0.25">
      <c r="A635" t="s">
        <v>8532</v>
      </c>
      <c r="B635" t="s">
        <v>4841</v>
      </c>
      <c r="C635" t="s">
        <v>4842</v>
      </c>
      <c r="D635">
        <v>2.6</v>
      </c>
      <c r="E635" t="s">
        <v>4845</v>
      </c>
      <c r="F635">
        <v>8.59</v>
      </c>
      <c r="K635" t="s">
        <v>6860</v>
      </c>
      <c r="L635" t="s">
        <v>6861</v>
      </c>
      <c r="M635" t="s">
        <v>14963</v>
      </c>
      <c r="N635">
        <v>9</v>
      </c>
      <c r="O635" t="s">
        <v>15284</v>
      </c>
      <c r="P635" t="s">
        <v>16185</v>
      </c>
      <c r="Q635">
        <v>6</v>
      </c>
      <c r="R635">
        <v>1</v>
      </c>
      <c r="S635">
        <v>2.95</v>
      </c>
      <c r="T635">
        <v>2.96</v>
      </c>
      <c r="U635">
        <v>429.45</v>
      </c>
      <c r="V635">
        <v>78.959999999999994</v>
      </c>
      <c r="W635">
        <v>4.3899999999999997</v>
      </c>
      <c r="Y635">
        <v>5.82</v>
      </c>
      <c r="Z635">
        <v>3</v>
      </c>
      <c r="AA635" t="s">
        <v>4250</v>
      </c>
      <c r="AB635">
        <v>0</v>
      </c>
      <c r="AC635">
        <v>2</v>
      </c>
      <c r="AD635">
        <v>4.8622619047619047</v>
      </c>
      <c r="AF635" t="s">
        <v>7949</v>
      </c>
      <c r="AI635">
        <v>0</v>
      </c>
      <c r="AJ635">
        <v>0</v>
      </c>
      <c r="AK635" t="s">
        <v>19847</v>
      </c>
      <c r="AL635" t="s">
        <v>19847</v>
      </c>
      <c r="AM635" t="s">
        <v>20019</v>
      </c>
    </row>
    <row r="636" spans="1:39" x14ac:dyDescent="0.25">
      <c r="A636" t="s">
        <v>8533</v>
      </c>
      <c r="B636" t="s">
        <v>4841</v>
      </c>
      <c r="C636" t="s">
        <v>4842</v>
      </c>
      <c r="D636">
        <v>2.6</v>
      </c>
      <c r="E636" t="s">
        <v>4845</v>
      </c>
      <c r="F636">
        <v>8.59</v>
      </c>
      <c r="K636" t="s">
        <v>6860</v>
      </c>
      <c r="M636" t="s">
        <v>14983</v>
      </c>
      <c r="N636">
        <v>8</v>
      </c>
      <c r="O636" t="s">
        <v>15306</v>
      </c>
      <c r="P636" t="s">
        <v>16186</v>
      </c>
      <c r="Q636">
        <v>6</v>
      </c>
      <c r="R636">
        <v>4</v>
      </c>
      <c r="S636">
        <v>0.82</v>
      </c>
      <c r="T636">
        <v>2.83</v>
      </c>
      <c r="U636">
        <v>656.81</v>
      </c>
      <c r="V636">
        <v>120</v>
      </c>
      <c r="W636">
        <v>3.66</v>
      </c>
      <c r="X636">
        <v>13.86</v>
      </c>
      <c r="Y636">
        <v>9.43</v>
      </c>
      <c r="Z636">
        <v>2</v>
      </c>
      <c r="AA636" t="s">
        <v>4250</v>
      </c>
      <c r="AB636">
        <v>1</v>
      </c>
      <c r="AC636">
        <v>16</v>
      </c>
      <c r="AD636">
        <v>2.2850000000000001</v>
      </c>
      <c r="AF636" t="s">
        <v>7952</v>
      </c>
      <c r="AI636">
        <v>0</v>
      </c>
      <c r="AJ636">
        <v>0</v>
      </c>
      <c r="AK636" t="s">
        <v>19858</v>
      </c>
      <c r="AL636" t="s">
        <v>19858</v>
      </c>
      <c r="AM636" t="s">
        <v>20019</v>
      </c>
    </row>
    <row r="637" spans="1:39" x14ac:dyDescent="0.25">
      <c r="A637" t="s">
        <v>8401</v>
      </c>
      <c r="B637" t="s">
        <v>4841</v>
      </c>
      <c r="C637" t="s">
        <v>4842</v>
      </c>
      <c r="D637">
        <v>2.6</v>
      </c>
      <c r="E637" t="s">
        <v>4845</v>
      </c>
      <c r="F637">
        <v>8.59</v>
      </c>
      <c r="K637" t="s">
        <v>6860</v>
      </c>
      <c r="M637" t="s">
        <v>14983</v>
      </c>
      <c r="N637">
        <v>8</v>
      </c>
      <c r="O637" t="s">
        <v>15306</v>
      </c>
      <c r="P637" t="s">
        <v>16054</v>
      </c>
      <c r="Q637">
        <v>6</v>
      </c>
      <c r="R637">
        <v>4</v>
      </c>
      <c r="S637">
        <v>1.98</v>
      </c>
      <c r="T637">
        <v>3.62</v>
      </c>
      <c r="U637">
        <v>690.83</v>
      </c>
      <c r="V637">
        <v>120</v>
      </c>
      <c r="W637">
        <v>4.32</v>
      </c>
      <c r="X637">
        <v>13.86</v>
      </c>
      <c r="Y637">
        <v>9.0299999999999994</v>
      </c>
      <c r="Z637">
        <v>3</v>
      </c>
      <c r="AA637" t="s">
        <v>4250</v>
      </c>
      <c r="AB637">
        <v>1</v>
      </c>
      <c r="AC637">
        <v>15</v>
      </c>
      <c r="AD637">
        <v>2.1749999999999998</v>
      </c>
      <c r="AF637" t="s">
        <v>7952</v>
      </c>
      <c r="AI637">
        <v>0</v>
      </c>
      <c r="AJ637">
        <v>0</v>
      </c>
      <c r="AK637" t="s">
        <v>19858</v>
      </c>
      <c r="AL637" t="s">
        <v>19858</v>
      </c>
      <c r="AM637" t="s">
        <v>20019</v>
      </c>
    </row>
    <row r="638" spans="1:39" x14ac:dyDescent="0.25">
      <c r="A638" t="s">
        <v>8492</v>
      </c>
      <c r="B638" t="s">
        <v>4841</v>
      </c>
      <c r="C638" t="s">
        <v>4842</v>
      </c>
      <c r="D638">
        <v>2.6</v>
      </c>
      <c r="E638" t="s">
        <v>4845</v>
      </c>
      <c r="F638">
        <v>8.59</v>
      </c>
      <c r="K638" t="s">
        <v>6860</v>
      </c>
      <c r="M638" t="s">
        <v>14983</v>
      </c>
      <c r="N638">
        <v>8</v>
      </c>
      <c r="O638" t="s">
        <v>15306</v>
      </c>
      <c r="P638" t="s">
        <v>16145</v>
      </c>
      <c r="Q638">
        <v>7</v>
      </c>
      <c r="R638">
        <v>4</v>
      </c>
      <c r="S638">
        <v>1.07</v>
      </c>
      <c r="T638">
        <v>2.72</v>
      </c>
      <c r="U638">
        <v>691.82</v>
      </c>
      <c r="V638">
        <v>132.88999999999999</v>
      </c>
      <c r="W638">
        <v>3.71</v>
      </c>
      <c r="X638">
        <v>13.86</v>
      </c>
      <c r="Y638">
        <v>9.0500000000000007</v>
      </c>
      <c r="Z638">
        <v>3</v>
      </c>
      <c r="AA638" t="s">
        <v>4250</v>
      </c>
      <c r="AB638">
        <v>1</v>
      </c>
      <c r="AC638">
        <v>15</v>
      </c>
      <c r="AD638">
        <v>2.4750000000000001</v>
      </c>
      <c r="AF638" t="s">
        <v>7952</v>
      </c>
      <c r="AI638">
        <v>0</v>
      </c>
      <c r="AJ638">
        <v>0</v>
      </c>
      <c r="AK638" t="s">
        <v>19858</v>
      </c>
      <c r="AL638" t="s">
        <v>19858</v>
      </c>
      <c r="AM638" t="s">
        <v>20019</v>
      </c>
    </row>
    <row r="639" spans="1:39" x14ac:dyDescent="0.25">
      <c r="A639" t="s">
        <v>8534</v>
      </c>
      <c r="B639" t="s">
        <v>4841</v>
      </c>
      <c r="C639" t="s">
        <v>4842</v>
      </c>
      <c r="D639">
        <v>2.6</v>
      </c>
      <c r="E639" t="s">
        <v>4845</v>
      </c>
      <c r="F639">
        <v>8.59</v>
      </c>
      <c r="I639" t="s">
        <v>12353</v>
      </c>
      <c r="K639" t="s">
        <v>6860</v>
      </c>
      <c r="L639" t="s">
        <v>6861</v>
      </c>
      <c r="M639" t="s">
        <v>15021</v>
      </c>
      <c r="N639">
        <v>9</v>
      </c>
      <c r="O639" t="s">
        <v>15359</v>
      </c>
      <c r="P639" t="s">
        <v>16187</v>
      </c>
      <c r="Q639">
        <v>5</v>
      </c>
      <c r="R639">
        <v>1</v>
      </c>
      <c r="S639">
        <v>4.84</v>
      </c>
      <c r="T639">
        <v>5.07</v>
      </c>
      <c r="U639">
        <v>429.92</v>
      </c>
      <c r="V639">
        <v>60.08</v>
      </c>
      <c r="W639">
        <v>4.62</v>
      </c>
      <c r="Y639">
        <v>7.25</v>
      </c>
      <c r="Z639">
        <v>2</v>
      </c>
      <c r="AA639" t="s">
        <v>4250</v>
      </c>
      <c r="AB639">
        <v>0</v>
      </c>
      <c r="AC639">
        <v>2</v>
      </c>
      <c r="AD639">
        <v>3.3339047619047619</v>
      </c>
      <c r="AF639" t="s">
        <v>7949</v>
      </c>
      <c r="AI639">
        <v>0</v>
      </c>
      <c r="AJ639">
        <v>0</v>
      </c>
      <c r="AM639" t="s">
        <v>20019</v>
      </c>
    </row>
    <row r="640" spans="1:39" x14ac:dyDescent="0.25">
      <c r="A640" t="s">
        <v>8534</v>
      </c>
      <c r="B640" t="s">
        <v>4841</v>
      </c>
      <c r="C640" t="s">
        <v>4842</v>
      </c>
      <c r="D640">
        <v>2.6</v>
      </c>
      <c r="E640" t="s">
        <v>4845</v>
      </c>
      <c r="F640">
        <v>8.59</v>
      </c>
      <c r="I640" t="s">
        <v>12354</v>
      </c>
      <c r="K640" t="s">
        <v>6860</v>
      </c>
      <c r="M640" t="s">
        <v>14977</v>
      </c>
      <c r="N640">
        <v>8</v>
      </c>
      <c r="O640" t="s">
        <v>15298</v>
      </c>
      <c r="P640" t="s">
        <v>16187</v>
      </c>
      <c r="Q640">
        <v>5</v>
      </c>
      <c r="R640">
        <v>1</v>
      </c>
      <c r="S640">
        <v>4.84</v>
      </c>
      <c r="T640">
        <v>5.07</v>
      </c>
      <c r="U640">
        <v>429.92</v>
      </c>
      <c r="V640">
        <v>60.08</v>
      </c>
      <c r="W640">
        <v>4.62</v>
      </c>
      <c r="Y640">
        <v>7.25</v>
      </c>
      <c r="Z640">
        <v>2</v>
      </c>
      <c r="AA640" t="s">
        <v>4250</v>
      </c>
      <c r="AB640">
        <v>0</v>
      </c>
      <c r="AC640">
        <v>2</v>
      </c>
      <c r="AD640">
        <v>3.3339047619047619</v>
      </c>
      <c r="AF640" t="s">
        <v>7949</v>
      </c>
      <c r="AI640">
        <v>0</v>
      </c>
      <c r="AJ640">
        <v>0</v>
      </c>
      <c r="AM640" t="s">
        <v>20019</v>
      </c>
    </row>
    <row r="641" spans="1:39" x14ac:dyDescent="0.25">
      <c r="A641" t="s">
        <v>8535</v>
      </c>
      <c r="B641" t="s">
        <v>4841</v>
      </c>
      <c r="C641" t="s">
        <v>4842</v>
      </c>
      <c r="D641">
        <v>2.6</v>
      </c>
      <c r="E641" t="s">
        <v>4845</v>
      </c>
      <c r="F641">
        <v>8.59</v>
      </c>
      <c r="I641" t="s">
        <v>12355</v>
      </c>
      <c r="K641" t="s">
        <v>6860</v>
      </c>
      <c r="L641" t="s">
        <v>6861</v>
      </c>
      <c r="M641" t="s">
        <v>14975</v>
      </c>
      <c r="N641">
        <v>9</v>
      </c>
      <c r="O641" t="s">
        <v>15296</v>
      </c>
      <c r="P641" t="s">
        <v>16188</v>
      </c>
      <c r="Q641">
        <v>5</v>
      </c>
      <c r="R641">
        <v>1</v>
      </c>
      <c r="S641">
        <v>4.97</v>
      </c>
      <c r="T641">
        <v>4.97</v>
      </c>
      <c r="U641">
        <v>412.54</v>
      </c>
      <c r="V641">
        <v>83.76</v>
      </c>
      <c r="W641">
        <v>4.6500000000000004</v>
      </c>
      <c r="Y641">
        <v>4.0999999999999996</v>
      </c>
      <c r="Z641">
        <v>2</v>
      </c>
      <c r="AA641" t="s">
        <v>4250</v>
      </c>
      <c r="AB641">
        <v>0</v>
      </c>
      <c r="AC641">
        <v>2</v>
      </c>
      <c r="AD641">
        <v>3.4730476190476192</v>
      </c>
      <c r="AF641" t="s">
        <v>7949</v>
      </c>
      <c r="AI641">
        <v>0</v>
      </c>
      <c r="AJ641">
        <v>0</v>
      </c>
      <c r="AM641" t="s">
        <v>20019</v>
      </c>
    </row>
    <row r="642" spans="1:39" x14ac:dyDescent="0.25">
      <c r="A642" t="s">
        <v>8536</v>
      </c>
      <c r="B642" t="s">
        <v>4841</v>
      </c>
      <c r="C642" t="s">
        <v>4842</v>
      </c>
      <c r="D642">
        <v>2.6</v>
      </c>
      <c r="E642" t="s">
        <v>4845</v>
      </c>
      <c r="F642">
        <v>8.59</v>
      </c>
      <c r="I642" t="s">
        <v>12356</v>
      </c>
      <c r="K642" t="s">
        <v>6860</v>
      </c>
      <c r="L642" t="s">
        <v>6861</v>
      </c>
      <c r="M642" t="s">
        <v>15009</v>
      </c>
      <c r="N642">
        <v>9</v>
      </c>
      <c r="O642" t="s">
        <v>15340</v>
      </c>
      <c r="P642" t="s">
        <v>16189</v>
      </c>
      <c r="Q642">
        <v>6</v>
      </c>
      <c r="R642">
        <v>2</v>
      </c>
      <c r="S642">
        <v>1.71</v>
      </c>
      <c r="T642">
        <v>1.72</v>
      </c>
      <c r="U642">
        <v>465.57</v>
      </c>
      <c r="V642">
        <v>104.7</v>
      </c>
      <c r="W642">
        <v>3.21</v>
      </c>
      <c r="Y642">
        <v>5.46</v>
      </c>
      <c r="Z642">
        <v>2</v>
      </c>
      <c r="AA642" t="s">
        <v>4250</v>
      </c>
      <c r="AB642">
        <v>0</v>
      </c>
      <c r="AC642">
        <v>3</v>
      </c>
      <c r="AD642">
        <v>4.2559285714285711</v>
      </c>
      <c r="AF642" t="s">
        <v>7949</v>
      </c>
      <c r="AI642">
        <v>0</v>
      </c>
      <c r="AJ642">
        <v>0</v>
      </c>
      <c r="AM642" t="s">
        <v>20019</v>
      </c>
    </row>
    <row r="643" spans="1:39" x14ac:dyDescent="0.25">
      <c r="A643" t="s">
        <v>8537</v>
      </c>
      <c r="B643" t="s">
        <v>4841</v>
      </c>
      <c r="C643" t="s">
        <v>4842</v>
      </c>
      <c r="D643">
        <v>2.6</v>
      </c>
      <c r="E643" t="s">
        <v>4845</v>
      </c>
      <c r="F643">
        <v>8.59</v>
      </c>
      <c r="I643" t="s">
        <v>12357</v>
      </c>
      <c r="K643" t="s">
        <v>6860</v>
      </c>
      <c r="M643" t="s">
        <v>14977</v>
      </c>
      <c r="N643">
        <v>8</v>
      </c>
      <c r="O643" t="s">
        <v>15298</v>
      </c>
      <c r="P643" t="s">
        <v>16190</v>
      </c>
      <c r="Q643">
        <v>5</v>
      </c>
      <c r="R643">
        <v>1</v>
      </c>
      <c r="S643">
        <v>2</v>
      </c>
      <c r="T643">
        <v>2</v>
      </c>
      <c r="U643">
        <v>432.5</v>
      </c>
      <c r="V643">
        <v>91.71</v>
      </c>
      <c r="W643">
        <v>3.48</v>
      </c>
      <c r="Y643">
        <v>0</v>
      </c>
      <c r="Z643">
        <v>2</v>
      </c>
      <c r="AA643" t="s">
        <v>4250</v>
      </c>
      <c r="AB643">
        <v>0</v>
      </c>
      <c r="AC643">
        <v>2</v>
      </c>
      <c r="AD643">
        <v>5.2584761904761912</v>
      </c>
      <c r="AF643" t="s">
        <v>7949</v>
      </c>
      <c r="AI643">
        <v>0</v>
      </c>
      <c r="AJ643">
        <v>0</v>
      </c>
      <c r="AM643" t="s">
        <v>20019</v>
      </c>
    </row>
    <row r="644" spans="1:39" x14ac:dyDescent="0.25">
      <c r="A644" t="s">
        <v>8538</v>
      </c>
      <c r="B644" t="s">
        <v>4841</v>
      </c>
      <c r="C644" t="s">
        <v>4842</v>
      </c>
      <c r="D644">
        <v>2.6</v>
      </c>
      <c r="E644" t="s">
        <v>4845</v>
      </c>
      <c r="F644">
        <v>8.59</v>
      </c>
      <c r="I644" t="s">
        <v>12358</v>
      </c>
      <c r="K644" t="s">
        <v>6860</v>
      </c>
      <c r="M644" t="s">
        <v>14977</v>
      </c>
      <c r="N644">
        <v>8</v>
      </c>
      <c r="O644" t="s">
        <v>15298</v>
      </c>
      <c r="P644" t="s">
        <v>16191</v>
      </c>
      <c r="Q644">
        <v>5</v>
      </c>
      <c r="R644">
        <v>1</v>
      </c>
      <c r="S644">
        <v>1.52</v>
      </c>
      <c r="T644">
        <v>1.57</v>
      </c>
      <c r="U644">
        <v>424.93</v>
      </c>
      <c r="V644">
        <v>80.81</v>
      </c>
      <c r="W644">
        <v>3.52</v>
      </c>
      <c r="Y644">
        <v>6.46</v>
      </c>
      <c r="Z644">
        <v>2</v>
      </c>
      <c r="AA644" t="s">
        <v>4250</v>
      </c>
      <c r="AB644">
        <v>0</v>
      </c>
      <c r="AC644">
        <v>2</v>
      </c>
      <c r="AD644">
        <v>5.3695476190476192</v>
      </c>
      <c r="AF644" t="s">
        <v>7949</v>
      </c>
      <c r="AI644">
        <v>0</v>
      </c>
      <c r="AJ644">
        <v>0</v>
      </c>
      <c r="AM644" t="s">
        <v>20019</v>
      </c>
    </row>
    <row r="645" spans="1:39" x14ac:dyDescent="0.25">
      <c r="A645" t="s">
        <v>8539</v>
      </c>
      <c r="B645" t="s">
        <v>4841</v>
      </c>
      <c r="C645" t="s">
        <v>4842</v>
      </c>
      <c r="D645">
        <v>2.7</v>
      </c>
      <c r="E645" t="s">
        <v>4845</v>
      </c>
      <c r="F645">
        <v>8.57</v>
      </c>
      <c r="K645" t="s">
        <v>6860</v>
      </c>
      <c r="L645" t="s">
        <v>6861</v>
      </c>
      <c r="M645" t="s">
        <v>14978</v>
      </c>
      <c r="N645">
        <v>9</v>
      </c>
      <c r="O645" t="s">
        <v>15363</v>
      </c>
      <c r="P645" t="s">
        <v>16192</v>
      </c>
      <c r="Q645">
        <v>7</v>
      </c>
      <c r="R645">
        <v>3</v>
      </c>
      <c r="S645">
        <v>3.92</v>
      </c>
      <c r="T645">
        <v>3.94</v>
      </c>
      <c r="U645">
        <v>584.76</v>
      </c>
      <c r="V645">
        <v>105.48</v>
      </c>
      <c r="W645">
        <v>4.5199999999999996</v>
      </c>
      <c r="X645">
        <v>13.14</v>
      </c>
      <c r="Y645">
        <v>5.87</v>
      </c>
      <c r="Z645">
        <v>3</v>
      </c>
      <c r="AA645" t="s">
        <v>4250</v>
      </c>
      <c r="AB645">
        <v>1</v>
      </c>
      <c r="AC645">
        <v>5</v>
      </c>
      <c r="AD645">
        <v>2.2206666666666668</v>
      </c>
      <c r="AF645" t="s">
        <v>7949</v>
      </c>
      <c r="AI645">
        <v>0</v>
      </c>
      <c r="AJ645">
        <v>0</v>
      </c>
      <c r="AK645" t="s">
        <v>7992</v>
      </c>
      <c r="AL645" t="s">
        <v>7992</v>
      </c>
      <c r="AM645" t="s">
        <v>20019</v>
      </c>
    </row>
    <row r="646" spans="1:39" x14ac:dyDescent="0.25">
      <c r="A646" t="s">
        <v>8540</v>
      </c>
      <c r="B646" t="s">
        <v>4841</v>
      </c>
      <c r="C646" t="s">
        <v>4842</v>
      </c>
      <c r="D646">
        <v>2.7</v>
      </c>
      <c r="E646" t="s">
        <v>4845</v>
      </c>
      <c r="F646">
        <v>8.57</v>
      </c>
      <c r="K646" t="s">
        <v>6860</v>
      </c>
      <c r="L646" t="s">
        <v>6861</v>
      </c>
      <c r="M646" t="s">
        <v>14963</v>
      </c>
      <c r="N646">
        <v>9</v>
      </c>
      <c r="O646" t="s">
        <v>15284</v>
      </c>
      <c r="P646" t="s">
        <v>16193</v>
      </c>
      <c r="Q646">
        <v>7</v>
      </c>
      <c r="R646">
        <v>1</v>
      </c>
      <c r="S646">
        <v>3.12</v>
      </c>
      <c r="T646">
        <v>3.12</v>
      </c>
      <c r="U646">
        <v>435.43</v>
      </c>
      <c r="V646">
        <v>85.86</v>
      </c>
      <c r="W646">
        <v>3.53</v>
      </c>
      <c r="Y646">
        <v>3.37</v>
      </c>
      <c r="Z646">
        <v>3</v>
      </c>
      <c r="AA646" t="s">
        <v>4250</v>
      </c>
      <c r="AB646">
        <v>0</v>
      </c>
      <c r="AC646">
        <v>2</v>
      </c>
      <c r="AD646">
        <v>4.674547619047619</v>
      </c>
      <c r="AF646" t="s">
        <v>7949</v>
      </c>
      <c r="AI646">
        <v>0</v>
      </c>
      <c r="AJ646">
        <v>0</v>
      </c>
      <c r="AK646" t="s">
        <v>19847</v>
      </c>
      <c r="AL646" t="s">
        <v>19847</v>
      </c>
      <c r="AM646" t="s">
        <v>20019</v>
      </c>
    </row>
    <row r="647" spans="1:39" x14ac:dyDescent="0.25">
      <c r="A647" t="s">
        <v>8541</v>
      </c>
      <c r="B647" t="s">
        <v>4841</v>
      </c>
      <c r="C647" t="s">
        <v>4842</v>
      </c>
      <c r="D647">
        <v>2.7</v>
      </c>
      <c r="E647" t="s">
        <v>4845</v>
      </c>
      <c r="F647">
        <v>8.57</v>
      </c>
      <c r="I647" t="s">
        <v>12359</v>
      </c>
      <c r="K647" t="s">
        <v>6860</v>
      </c>
      <c r="L647" t="s">
        <v>6861</v>
      </c>
      <c r="M647" t="s">
        <v>14987</v>
      </c>
      <c r="N647">
        <v>9</v>
      </c>
      <c r="O647" t="s">
        <v>15311</v>
      </c>
      <c r="P647" t="s">
        <v>16194</v>
      </c>
      <c r="Q647">
        <v>7</v>
      </c>
      <c r="R647">
        <v>2</v>
      </c>
      <c r="S647">
        <v>2.73</v>
      </c>
      <c r="T647">
        <v>2.74</v>
      </c>
      <c r="U647">
        <v>447.83</v>
      </c>
      <c r="V647">
        <v>111.72</v>
      </c>
      <c r="W647">
        <v>2.59</v>
      </c>
      <c r="X647">
        <v>8.94</v>
      </c>
      <c r="Y647">
        <v>4.01</v>
      </c>
      <c r="Z647">
        <v>2</v>
      </c>
      <c r="AA647" t="s">
        <v>4250</v>
      </c>
      <c r="AB647">
        <v>0</v>
      </c>
      <c r="AC647">
        <v>6</v>
      </c>
      <c r="AD647">
        <v>3.7836428571428571</v>
      </c>
      <c r="AF647" t="s">
        <v>7949</v>
      </c>
      <c r="AI647">
        <v>0</v>
      </c>
      <c r="AJ647">
        <v>0</v>
      </c>
      <c r="AM647" t="s">
        <v>20019</v>
      </c>
    </row>
    <row r="648" spans="1:39" x14ac:dyDescent="0.25">
      <c r="A648" t="s">
        <v>8542</v>
      </c>
      <c r="B648" t="s">
        <v>4841</v>
      </c>
      <c r="C648" t="s">
        <v>4842</v>
      </c>
      <c r="D648">
        <v>2.7</v>
      </c>
      <c r="E648" t="s">
        <v>4845</v>
      </c>
      <c r="F648">
        <v>8.57</v>
      </c>
      <c r="I648" t="s">
        <v>12360</v>
      </c>
      <c r="K648" t="s">
        <v>6860</v>
      </c>
      <c r="L648" t="s">
        <v>6861</v>
      </c>
      <c r="M648" t="s">
        <v>14968</v>
      </c>
      <c r="N648">
        <v>8</v>
      </c>
      <c r="O648" t="s">
        <v>15289</v>
      </c>
      <c r="P648" t="s">
        <v>16195</v>
      </c>
      <c r="Q648">
        <v>8</v>
      </c>
      <c r="R648">
        <v>2</v>
      </c>
      <c r="S648">
        <v>1.84</v>
      </c>
      <c r="T648">
        <v>1.84</v>
      </c>
      <c r="U648">
        <v>503.95</v>
      </c>
      <c r="V648">
        <v>120.95</v>
      </c>
      <c r="W648">
        <v>4.2699999999999996</v>
      </c>
      <c r="X648">
        <v>10.33</v>
      </c>
      <c r="Y648">
        <v>3.91</v>
      </c>
      <c r="Z648">
        <v>3</v>
      </c>
      <c r="AA648" t="s">
        <v>4250</v>
      </c>
      <c r="AB648">
        <v>1</v>
      </c>
      <c r="AC648">
        <v>3</v>
      </c>
      <c r="AD648">
        <v>3.5</v>
      </c>
      <c r="AF648" t="s">
        <v>7949</v>
      </c>
      <c r="AI648">
        <v>0</v>
      </c>
      <c r="AJ648">
        <v>0</v>
      </c>
      <c r="AM648" t="s">
        <v>20019</v>
      </c>
    </row>
    <row r="649" spans="1:39" x14ac:dyDescent="0.25">
      <c r="A649" t="s">
        <v>8543</v>
      </c>
      <c r="B649" t="s">
        <v>4841</v>
      </c>
      <c r="C649" t="s">
        <v>4842</v>
      </c>
      <c r="D649">
        <v>2.7</v>
      </c>
      <c r="E649" t="s">
        <v>4845</v>
      </c>
      <c r="F649">
        <v>8.57</v>
      </c>
      <c r="I649" t="s">
        <v>12361</v>
      </c>
      <c r="K649" t="s">
        <v>6860</v>
      </c>
      <c r="L649" t="s">
        <v>6861</v>
      </c>
      <c r="M649" t="s">
        <v>14968</v>
      </c>
      <c r="N649">
        <v>8</v>
      </c>
      <c r="O649" t="s">
        <v>15289</v>
      </c>
      <c r="P649" t="s">
        <v>16196</v>
      </c>
      <c r="Q649">
        <v>10</v>
      </c>
      <c r="R649">
        <v>2</v>
      </c>
      <c r="S649">
        <v>1.1499999999999999</v>
      </c>
      <c r="T649">
        <v>1.1599999999999999</v>
      </c>
      <c r="U649">
        <v>518.51</v>
      </c>
      <c r="V649">
        <v>143.07</v>
      </c>
      <c r="W649">
        <v>3.16</v>
      </c>
      <c r="X649">
        <v>8.9</v>
      </c>
      <c r="Y649">
        <v>2.76</v>
      </c>
      <c r="Z649">
        <v>3</v>
      </c>
      <c r="AA649" t="s">
        <v>4250</v>
      </c>
      <c r="AB649">
        <v>1</v>
      </c>
      <c r="AC649">
        <v>4</v>
      </c>
      <c r="AD649">
        <v>3.5</v>
      </c>
      <c r="AF649" t="s">
        <v>7949</v>
      </c>
      <c r="AI649">
        <v>0</v>
      </c>
      <c r="AJ649">
        <v>0</v>
      </c>
      <c r="AM649" t="s">
        <v>20019</v>
      </c>
    </row>
    <row r="650" spans="1:39" x14ac:dyDescent="0.25">
      <c r="A650" t="s">
        <v>8544</v>
      </c>
      <c r="B650" t="s">
        <v>4841</v>
      </c>
      <c r="C650" t="s">
        <v>4842</v>
      </c>
      <c r="D650">
        <v>2.7</v>
      </c>
      <c r="E650" t="s">
        <v>4845</v>
      </c>
      <c r="F650">
        <v>8.57</v>
      </c>
      <c r="I650" t="s">
        <v>12362</v>
      </c>
      <c r="K650" t="s">
        <v>6860</v>
      </c>
      <c r="L650" t="s">
        <v>6861</v>
      </c>
      <c r="M650" t="s">
        <v>14998</v>
      </c>
      <c r="N650">
        <v>9</v>
      </c>
      <c r="O650" t="s">
        <v>15324</v>
      </c>
      <c r="P650" t="s">
        <v>16197</v>
      </c>
      <c r="Q650">
        <v>4</v>
      </c>
      <c r="R650">
        <v>1</v>
      </c>
      <c r="S650">
        <v>5.03</v>
      </c>
      <c r="T650">
        <v>5.15</v>
      </c>
      <c r="U650">
        <v>375.52</v>
      </c>
      <c r="V650">
        <v>59.97</v>
      </c>
      <c r="W650">
        <v>3.95</v>
      </c>
      <c r="Y650">
        <v>6.9</v>
      </c>
      <c r="Z650">
        <v>1</v>
      </c>
      <c r="AA650" t="s">
        <v>4250</v>
      </c>
      <c r="AB650">
        <v>0</v>
      </c>
      <c r="AC650">
        <v>1</v>
      </c>
      <c r="AD650">
        <v>3.7224761904761912</v>
      </c>
      <c r="AF650" t="s">
        <v>7949</v>
      </c>
      <c r="AI650">
        <v>0</v>
      </c>
      <c r="AJ650">
        <v>0</v>
      </c>
      <c r="AM650" t="s">
        <v>20019</v>
      </c>
    </row>
    <row r="651" spans="1:39" x14ac:dyDescent="0.25">
      <c r="A651" t="s">
        <v>8533</v>
      </c>
      <c r="B651" t="s">
        <v>4841</v>
      </c>
      <c r="C651" t="s">
        <v>4842</v>
      </c>
      <c r="D651">
        <v>2.7</v>
      </c>
      <c r="E651" t="s">
        <v>4845</v>
      </c>
      <c r="F651">
        <v>8.57</v>
      </c>
      <c r="K651" t="s">
        <v>6860</v>
      </c>
      <c r="L651" t="s">
        <v>6861</v>
      </c>
      <c r="M651" t="s">
        <v>15001</v>
      </c>
      <c r="N651">
        <v>9</v>
      </c>
      <c r="O651" t="s">
        <v>15331</v>
      </c>
      <c r="P651" t="s">
        <v>16186</v>
      </c>
      <c r="Q651">
        <v>6</v>
      </c>
      <c r="R651">
        <v>4</v>
      </c>
      <c r="S651">
        <v>0.82</v>
      </c>
      <c r="T651">
        <v>2.83</v>
      </c>
      <c r="U651">
        <v>656.81</v>
      </c>
      <c r="V651">
        <v>120</v>
      </c>
      <c r="W651">
        <v>3.66</v>
      </c>
      <c r="X651">
        <v>13.86</v>
      </c>
      <c r="Y651">
        <v>9.43</v>
      </c>
      <c r="Z651">
        <v>2</v>
      </c>
      <c r="AA651" t="s">
        <v>4250</v>
      </c>
      <c r="AB651">
        <v>1</v>
      </c>
      <c r="AC651">
        <v>16</v>
      </c>
      <c r="AD651">
        <v>2.2850000000000001</v>
      </c>
      <c r="AF651" t="s">
        <v>7952</v>
      </c>
      <c r="AI651">
        <v>0</v>
      </c>
      <c r="AJ651">
        <v>0</v>
      </c>
      <c r="AK651" t="s">
        <v>19858</v>
      </c>
      <c r="AL651" t="s">
        <v>19858</v>
      </c>
      <c r="AM651" t="s">
        <v>20019</v>
      </c>
    </row>
    <row r="652" spans="1:39" x14ac:dyDescent="0.25">
      <c r="A652" t="s">
        <v>8545</v>
      </c>
      <c r="B652" t="s">
        <v>4841</v>
      </c>
      <c r="C652" t="s">
        <v>4842</v>
      </c>
      <c r="D652">
        <v>2.7</v>
      </c>
      <c r="E652" t="s">
        <v>4845</v>
      </c>
      <c r="F652">
        <v>8.57</v>
      </c>
      <c r="K652" t="s">
        <v>6860</v>
      </c>
      <c r="M652" t="s">
        <v>14983</v>
      </c>
      <c r="N652">
        <v>8</v>
      </c>
      <c r="O652" t="s">
        <v>15306</v>
      </c>
      <c r="P652" t="s">
        <v>16198</v>
      </c>
      <c r="Q652">
        <v>6</v>
      </c>
      <c r="R652">
        <v>4</v>
      </c>
      <c r="S652">
        <v>2.8</v>
      </c>
      <c r="T652">
        <v>4.71</v>
      </c>
      <c r="U652">
        <v>772.86</v>
      </c>
      <c r="V652">
        <v>120</v>
      </c>
      <c r="W652">
        <v>5.47</v>
      </c>
      <c r="X652">
        <v>13.86</v>
      </c>
      <c r="Y652">
        <v>9.32</v>
      </c>
      <c r="Z652">
        <v>3</v>
      </c>
      <c r="AA652" t="s">
        <v>4250</v>
      </c>
      <c r="AB652">
        <v>2</v>
      </c>
      <c r="AC652">
        <v>16</v>
      </c>
      <c r="AD652">
        <v>1.085</v>
      </c>
      <c r="AF652" t="s">
        <v>7952</v>
      </c>
      <c r="AI652">
        <v>0</v>
      </c>
      <c r="AJ652">
        <v>0</v>
      </c>
      <c r="AK652" t="s">
        <v>19858</v>
      </c>
      <c r="AL652" t="s">
        <v>19858</v>
      </c>
      <c r="AM652" t="s">
        <v>20019</v>
      </c>
    </row>
    <row r="653" spans="1:39" x14ac:dyDescent="0.25">
      <c r="A653" t="s">
        <v>8546</v>
      </c>
      <c r="B653" t="s">
        <v>4841</v>
      </c>
      <c r="C653" t="s">
        <v>4842</v>
      </c>
      <c r="D653">
        <v>2.7</v>
      </c>
      <c r="E653" t="s">
        <v>4845</v>
      </c>
      <c r="F653">
        <v>8.57</v>
      </c>
      <c r="I653" t="s">
        <v>12363</v>
      </c>
      <c r="K653" t="s">
        <v>6860</v>
      </c>
      <c r="L653" t="s">
        <v>6861</v>
      </c>
      <c r="M653" t="s">
        <v>15009</v>
      </c>
      <c r="N653">
        <v>9</v>
      </c>
      <c r="O653" t="s">
        <v>15340</v>
      </c>
      <c r="P653" t="s">
        <v>16199</v>
      </c>
      <c r="Q653">
        <v>6</v>
      </c>
      <c r="R653">
        <v>2</v>
      </c>
      <c r="S653">
        <v>0.74</v>
      </c>
      <c r="T653">
        <v>0.74</v>
      </c>
      <c r="U653">
        <v>454.55</v>
      </c>
      <c r="V653">
        <v>111.94</v>
      </c>
      <c r="W653">
        <v>2.4</v>
      </c>
      <c r="Y653">
        <v>4.8600000000000003</v>
      </c>
      <c r="Z653">
        <v>1</v>
      </c>
      <c r="AA653" t="s">
        <v>4250</v>
      </c>
      <c r="AB653">
        <v>0</v>
      </c>
      <c r="AC653">
        <v>2</v>
      </c>
      <c r="AD653">
        <v>4.0933095238095234</v>
      </c>
      <c r="AF653" t="s">
        <v>7949</v>
      </c>
      <c r="AI653">
        <v>0</v>
      </c>
      <c r="AJ653">
        <v>0</v>
      </c>
      <c r="AM653" t="s">
        <v>20019</v>
      </c>
    </row>
    <row r="654" spans="1:39" x14ac:dyDescent="0.25">
      <c r="A654" t="s">
        <v>5642</v>
      </c>
      <c r="B654" t="s">
        <v>4841</v>
      </c>
      <c r="C654" t="s">
        <v>4842</v>
      </c>
      <c r="D654">
        <v>2.7</v>
      </c>
      <c r="E654" t="s">
        <v>4845</v>
      </c>
      <c r="F654">
        <v>8.57</v>
      </c>
      <c r="K654" t="s">
        <v>6860</v>
      </c>
      <c r="L654" t="s">
        <v>6861</v>
      </c>
      <c r="M654" t="s">
        <v>14984</v>
      </c>
      <c r="N654">
        <v>9</v>
      </c>
      <c r="O654" t="s">
        <v>15307</v>
      </c>
      <c r="P654" t="s">
        <v>7368</v>
      </c>
      <c r="Q654">
        <v>6</v>
      </c>
      <c r="R654">
        <v>1</v>
      </c>
      <c r="S654">
        <v>3.25</v>
      </c>
      <c r="T654">
        <v>3.25</v>
      </c>
      <c r="U654">
        <v>417.51</v>
      </c>
      <c r="V654">
        <v>89.86</v>
      </c>
      <c r="W654">
        <v>3.91</v>
      </c>
      <c r="Y654">
        <v>3.06</v>
      </c>
      <c r="Z654">
        <v>2</v>
      </c>
      <c r="AA654" t="s">
        <v>4250</v>
      </c>
      <c r="AB654">
        <v>0</v>
      </c>
      <c r="AC654">
        <v>3</v>
      </c>
      <c r="AD654">
        <v>4.6725476190476192</v>
      </c>
      <c r="AF654" t="s">
        <v>7949</v>
      </c>
      <c r="AI654">
        <v>0</v>
      </c>
      <c r="AJ654">
        <v>0</v>
      </c>
      <c r="AK654" t="s">
        <v>7989</v>
      </c>
      <c r="AL654" t="s">
        <v>7989</v>
      </c>
      <c r="AM654" t="s">
        <v>20019</v>
      </c>
    </row>
    <row r="655" spans="1:39" x14ac:dyDescent="0.25">
      <c r="A655" t="s">
        <v>8547</v>
      </c>
      <c r="B655" t="s">
        <v>4841</v>
      </c>
      <c r="C655" t="s">
        <v>4842</v>
      </c>
      <c r="D655">
        <v>2.8</v>
      </c>
      <c r="E655" t="s">
        <v>4845</v>
      </c>
      <c r="F655">
        <v>8.5500000000000007</v>
      </c>
      <c r="I655" t="s">
        <v>12364</v>
      </c>
      <c r="K655" t="s">
        <v>6860</v>
      </c>
      <c r="L655" t="s">
        <v>6861</v>
      </c>
      <c r="M655" t="s">
        <v>14987</v>
      </c>
      <c r="N655">
        <v>9</v>
      </c>
      <c r="O655" t="s">
        <v>15311</v>
      </c>
      <c r="P655" t="s">
        <v>16200</v>
      </c>
      <c r="Q655">
        <v>7</v>
      </c>
      <c r="R655">
        <v>2</v>
      </c>
      <c r="S655">
        <v>1.88</v>
      </c>
      <c r="T655">
        <v>1.95</v>
      </c>
      <c r="U655">
        <v>447.83</v>
      </c>
      <c r="V655">
        <v>111.72</v>
      </c>
      <c r="W655">
        <v>2.4300000000000002</v>
      </c>
      <c r="X655">
        <v>8.15</v>
      </c>
      <c r="Y655">
        <v>4.55</v>
      </c>
      <c r="Z655">
        <v>2</v>
      </c>
      <c r="AA655" t="s">
        <v>4250</v>
      </c>
      <c r="AB655">
        <v>0</v>
      </c>
      <c r="AC655">
        <v>6</v>
      </c>
      <c r="AD655">
        <v>4.1486428571428569</v>
      </c>
      <c r="AF655" t="s">
        <v>7949</v>
      </c>
      <c r="AI655">
        <v>0</v>
      </c>
      <c r="AJ655">
        <v>0</v>
      </c>
      <c r="AM655" t="s">
        <v>20019</v>
      </c>
    </row>
    <row r="656" spans="1:39" x14ac:dyDescent="0.25">
      <c r="A656" t="s">
        <v>8548</v>
      </c>
      <c r="B656" t="s">
        <v>4841</v>
      </c>
      <c r="C656" t="s">
        <v>4842</v>
      </c>
      <c r="D656">
        <v>2.8</v>
      </c>
      <c r="E656" t="s">
        <v>4845</v>
      </c>
      <c r="F656">
        <v>8.5500000000000007</v>
      </c>
      <c r="I656" t="s">
        <v>12365</v>
      </c>
      <c r="K656" t="s">
        <v>6860</v>
      </c>
      <c r="L656" t="s">
        <v>6861</v>
      </c>
      <c r="M656" t="s">
        <v>14972</v>
      </c>
      <c r="N656">
        <v>8</v>
      </c>
      <c r="O656" t="s">
        <v>15293</v>
      </c>
      <c r="P656" t="s">
        <v>16201</v>
      </c>
      <c r="Q656">
        <v>5</v>
      </c>
      <c r="R656">
        <v>2</v>
      </c>
      <c r="U656">
        <v>439.34</v>
      </c>
      <c r="V656">
        <v>93.96</v>
      </c>
      <c r="W656">
        <v>4.04</v>
      </c>
      <c r="X656">
        <v>9.2200000000000006</v>
      </c>
      <c r="Y656">
        <v>4.3499999999999996</v>
      </c>
      <c r="Z656">
        <v>2</v>
      </c>
      <c r="AA656" t="s">
        <v>4250</v>
      </c>
      <c r="AB656">
        <v>0</v>
      </c>
      <c r="AC656">
        <v>3</v>
      </c>
      <c r="AF656" t="s">
        <v>7949</v>
      </c>
      <c r="AI656">
        <v>0</v>
      </c>
      <c r="AJ656">
        <v>0</v>
      </c>
      <c r="AM656" t="s">
        <v>20019</v>
      </c>
    </row>
    <row r="657" spans="1:39" x14ac:dyDescent="0.25">
      <c r="A657" t="s">
        <v>8549</v>
      </c>
      <c r="B657" t="s">
        <v>4841</v>
      </c>
      <c r="C657" t="s">
        <v>4842</v>
      </c>
      <c r="D657">
        <v>2.8</v>
      </c>
      <c r="E657" t="s">
        <v>4845</v>
      </c>
      <c r="F657">
        <v>8.5500000000000007</v>
      </c>
      <c r="I657" t="s">
        <v>12366</v>
      </c>
      <c r="K657" t="s">
        <v>6860</v>
      </c>
      <c r="L657" t="s">
        <v>6861</v>
      </c>
      <c r="M657" t="s">
        <v>14968</v>
      </c>
      <c r="N657">
        <v>8</v>
      </c>
      <c r="O657" t="s">
        <v>15289</v>
      </c>
      <c r="P657" t="s">
        <v>16202</v>
      </c>
      <c r="Q657">
        <v>10</v>
      </c>
      <c r="R657">
        <v>2</v>
      </c>
      <c r="S657">
        <v>3.08</v>
      </c>
      <c r="T657">
        <v>3.1</v>
      </c>
      <c r="U657">
        <v>547.54999999999995</v>
      </c>
      <c r="V657">
        <v>137.5</v>
      </c>
      <c r="W657">
        <v>4.2699999999999996</v>
      </c>
      <c r="X657">
        <v>8.82</v>
      </c>
      <c r="Y657">
        <v>2.17</v>
      </c>
      <c r="Z657">
        <v>4</v>
      </c>
      <c r="AA657" t="s">
        <v>4250</v>
      </c>
      <c r="AB657">
        <v>1</v>
      </c>
      <c r="AC657">
        <v>4</v>
      </c>
      <c r="AD657">
        <v>2.91</v>
      </c>
      <c r="AF657" t="s">
        <v>7949</v>
      </c>
      <c r="AI657">
        <v>0</v>
      </c>
      <c r="AJ657">
        <v>0</v>
      </c>
      <c r="AM657" t="s">
        <v>20019</v>
      </c>
    </row>
    <row r="658" spans="1:39" x14ac:dyDescent="0.25">
      <c r="A658" t="s">
        <v>8550</v>
      </c>
      <c r="B658" t="s">
        <v>4841</v>
      </c>
      <c r="C658" t="s">
        <v>4842</v>
      </c>
      <c r="D658">
        <v>2.8</v>
      </c>
      <c r="E658" t="s">
        <v>4845</v>
      </c>
      <c r="F658">
        <v>8.5500000000000007</v>
      </c>
      <c r="K658" t="s">
        <v>6860</v>
      </c>
      <c r="L658" t="s">
        <v>6861</v>
      </c>
      <c r="M658" t="s">
        <v>15024</v>
      </c>
      <c r="N658">
        <v>9</v>
      </c>
      <c r="O658" t="s">
        <v>15364</v>
      </c>
      <c r="P658" t="s">
        <v>16203</v>
      </c>
      <c r="Q658">
        <v>7</v>
      </c>
      <c r="R658">
        <v>1</v>
      </c>
      <c r="S658">
        <v>2.96</v>
      </c>
      <c r="T658">
        <v>2.96</v>
      </c>
      <c r="U658">
        <v>444.47</v>
      </c>
      <c r="V658">
        <v>91.85</v>
      </c>
      <c r="W658">
        <v>3.75</v>
      </c>
      <c r="Y658">
        <v>3.81</v>
      </c>
      <c r="Z658">
        <v>3</v>
      </c>
      <c r="AA658" t="s">
        <v>4250</v>
      </c>
      <c r="AB658">
        <v>0</v>
      </c>
      <c r="AC658">
        <v>2</v>
      </c>
      <c r="AD658">
        <v>4.688309523809524</v>
      </c>
      <c r="AF658" t="s">
        <v>7949</v>
      </c>
      <c r="AI658">
        <v>0</v>
      </c>
      <c r="AJ658">
        <v>0</v>
      </c>
      <c r="AK658" t="s">
        <v>19850</v>
      </c>
      <c r="AL658" t="s">
        <v>19850</v>
      </c>
      <c r="AM658" t="s">
        <v>20019</v>
      </c>
    </row>
    <row r="659" spans="1:39" x14ac:dyDescent="0.25">
      <c r="A659" t="s">
        <v>8551</v>
      </c>
      <c r="B659" t="s">
        <v>4841</v>
      </c>
      <c r="C659" t="s">
        <v>4842</v>
      </c>
      <c r="D659">
        <v>2.8</v>
      </c>
      <c r="E659" t="s">
        <v>4845</v>
      </c>
      <c r="F659">
        <v>8.5500000000000007</v>
      </c>
      <c r="I659" t="s">
        <v>12367</v>
      </c>
      <c r="K659" t="s">
        <v>6860</v>
      </c>
      <c r="L659" t="s">
        <v>6861</v>
      </c>
      <c r="M659" t="s">
        <v>14960</v>
      </c>
      <c r="N659">
        <v>9</v>
      </c>
      <c r="O659" t="s">
        <v>15281</v>
      </c>
      <c r="P659" t="s">
        <v>16204</v>
      </c>
      <c r="Q659">
        <v>7</v>
      </c>
      <c r="R659">
        <v>1</v>
      </c>
      <c r="S659">
        <v>0.66</v>
      </c>
      <c r="T659">
        <v>0.66</v>
      </c>
      <c r="U659">
        <v>489.48</v>
      </c>
      <c r="V659">
        <v>102.93</v>
      </c>
      <c r="W659">
        <v>3.75</v>
      </c>
      <c r="Y659">
        <v>2.0099999999999998</v>
      </c>
      <c r="Z659">
        <v>3</v>
      </c>
      <c r="AA659" t="s">
        <v>4250</v>
      </c>
      <c r="AB659">
        <v>0</v>
      </c>
      <c r="AC659">
        <v>2</v>
      </c>
      <c r="AD659">
        <v>4.4774761904761906</v>
      </c>
      <c r="AF659" t="s">
        <v>7949</v>
      </c>
      <c r="AI659">
        <v>0</v>
      </c>
      <c r="AJ659">
        <v>0</v>
      </c>
      <c r="AM659" t="s">
        <v>20019</v>
      </c>
    </row>
    <row r="660" spans="1:39" x14ac:dyDescent="0.25">
      <c r="A660" t="s">
        <v>8552</v>
      </c>
      <c r="B660" t="s">
        <v>4841</v>
      </c>
      <c r="C660" t="s">
        <v>4842</v>
      </c>
      <c r="D660">
        <v>2.8</v>
      </c>
      <c r="E660" t="s">
        <v>4845</v>
      </c>
      <c r="F660">
        <v>8.5500000000000007</v>
      </c>
      <c r="I660" t="s">
        <v>12368</v>
      </c>
      <c r="K660" t="s">
        <v>6860</v>
      </c>
      <c r="L660" t="s">
        <v>6861</v>
      </c>
      <c r="M660" t="s">
        <v>14975</v>
      </c>
      <c r="N660">
        <v>9</v>
      </c>
      <c r="O660" t="s">
        <v>15296</v>
      </c>
      <c r="P660" t="s">
        <v>16205</v>
      </c>
      <c r="Q660">
        <v>4</v>
      </c>
      <c r="R660">
        <v>1</v>
      </c>
      <c r="S660">
        <v>5.01</v>
      </c>
      <c r="T660">
        <v>5.01</v>
      </c>
      <c r="U660">
        <v>409.48</v>
      </c>
      <c r="V660">
        <v>59.97</v>
      </c>
      <c r="W660">
        <v>4.75</v>
      </c>
      <c r="Y660">
        <v>1.25</v>
      </c>
      <c r="Z660">
        <v>2</v>
      </c>
      <c r="AA660" t="s">
        <v>4250</v>
      </c>
      <c r="AB660">
        <v>0</v>
      </c>
      <c r="AC660">
        <v>2</v>
      </c>
      <c r="AD660">
        <v>3.4799047619047618</v>
      </c>
      <c r="AF660" t="s">
        <v>7949</v>
      </c>
      <c r="AI660">
        <v>0</v>
      </c>
      <c r="AJ660">
        <v>0</v>
      </c>
      <c r="AM660" t="s">
        <v>20019</v>
      </c>
    </row>
    <row r="661" spans="1:39" x14ac:dyDescent="0.25">
      <c r="A661" t="s">
        <v>8553</v>
      </c>
      <c r="B661" t="s">
        <v>4841</v>
      </c>
      <c r="C661" t="s">
        <v>4842</v>
      </c>
      <c r="D661">
        <v>2.8</v>
      </c>
      <c r="E661" t="s">
        <v>4845</v>
      </c>
      <c r="F661">
        <v>8.5500000000000007</v>
      </c>
      <c r="I661" t="s">
        <v>12369</v>
      </c>
      <c r="K661" t="s">
        <v>6860</v>
      </c>
      <c r="M661" t="s">
        <v>14977</v>
      </c>
      <c r="N661">
        <v>8</v>
      </c>
      <c r="O661" t="s">
        <v>15298</v>
      </c>
      <c r="P661" t="s">
        <v>16206</v>
      </c>
      <c r="Q661">
        <v>5</v>
      </c>
      <c r="R661">
        <v>1</v>
      </c>
      <c r="S661">
        <v>1.67</v>
      </c>
      <c r="T661">
        <v>1.7</v>
      </c>
      <c r="U661">
        <v>400.48</v>
      </c>
      <c r="V661">
        <v>84.72</v>
      </c>
      <c r="W661">
        <v>2.46</v>
      </c>
      <c r="Y661">
        <v>6.17</v>
      </c>
      <c r="Z661">
        <v>2</v>
      </c>
      <c r="AA661" t="s">
        <v>4250</v>
      </c>
      <c r="AB661">
        <v>0</v>
      </c>
      <c r="AC661">
        <v>0</v>
      </c>
      <c r="AD661">
        <v>5.5441904761904759</v>
      </c>
      <c r="AF661" t="s">
        <v>7949</v>
      </c>
      <c r="AI661">
        <v>0</v>
      </c>
      <c r="AJ661">
        <v>0</v>
      </c>
      <c r="AM661" t="s">
        <v>20019</v>
      </c>
    </row>
    <row r="662" spans="1:39" x14ac:dyDescent="0.25">
      <c r="A662" t="s">
        <v>8554</v>
      </c>
      <c r="B662" t="s">
        <v>4841</v>
      </c>
      <c r="C662" t="s">
        <v>4842</v>
      </c>
      <c r="D662">
        <v>2.8</v>
      </c>
      <c r="E662" t="s">
        <v>4845</v>
      </c>
      <c r="F662">
        <v>8.5500000000000007</v>
      </c>
      <c r="I662" t="s">
        <v>12370</v>
      </c>
      <c r="K662" t="s">
        <v>6860</v>
      </c>
      <c r="M662" t="s">
        <v>14977</v>
      </c>
      <c r="N662">
        <v>8</v>
      </c>
      <c r="O662" t="s">
        <v>15298</v>
      </c>
      <c r="P662" t="s">
        <v>16207</v>
      </c>
      <c r="Q662">
        <v>5</v>
      </c>
      <c r="R662">
        <v>1</v>
      </c>
      <c r="S662">
        <v>1.65</v>
      </c>
      <c r="T662">
        <v>1.7</v>
      </c>
      <c r="U662">
        <v>458.48</v>
      </c>
      <c r="V662">
        <v>80.81</v>
      </c>
      <c r="W662">
        <v>3.88</v>
      </c>
      <c r="Y662">
        <v>6.46</v>
      </c>
      <c r="Z662">
        <v>2</v>
      </c>
      <c r="AA662" t="s">
        <v>4250</v>
      </c>
      <c r="AB662">
        <v>0</v>
      </c>
      <c r="AC662">
        <v>2</v>
      </c>
      <c r="AD662">
        <v>5.1299047619047613</v>
      </c>
      <c r="AF662" t="s">
        <v>7949</v>
      </c>
      <c r="AI662">
        <v>0</v>
      </c>
      <c r="AJ662">
        <v>0</v>
      </c>
      <c r="AM662" t="s">
        <v>20019</v>
      </c>
    </row>
    <row r="663" spans="1:39" x14ac:dyDescent="0.25">
      <c r="A663" t="s">
        <v>8555</v>
      </c>
      <c r="B663" t="s">
        <v>4841</v>
      </c>
      <c r="C663" t="s">
        <v>4842</v>
      </c>
      <c r="D663">
        <v>2.9</v>
      </c>
      <c r="E663" t="s">
        <v>4845</v>
      </c>
      <c r="F663">
        <v>8.5399999999999991</v>
      </c>
      <c r="I663" t="s">
        <v>12371</v>
      </c>
      <c r="K663" t="s">
        <v>6860</v>
      </c>
      <c r="L663" t="s">
        <v>6861</v>
      </c>
      <c r="M663" t="s">
        <v>14968</v>
      </c>
      <c r="N663">
        <v>8</v>
      </c>
      <c r="O663" t="s">
        <v>15289</v>
      </c>
      <c r="P663" t="s">
        <v>16208</v>
      </c>
      <c r="Q663">
        <v>8</v>
      </c>
      <c r="R663">
        <v>2</v>
      </c>
      <c r="S663">
        <v>2.57</v>
      </c>
      <c r="T663">
        <v>2.57</v>
      </c>
      <c r="U663">
        <v>552.03</v>
      </c>
      <c r="V663">
        <v>111.72</v>
      </c>
      <c r="W663">
        <v>5.43</v>
      </c>
      <c r="X663">
        <v>10.09</v>
      </c>
      <c r="Y663">
        <v>2.8</v>
      </c>
      <c r="Z663">
        <v>3</v>
      </c>
      <c r="AA663" t="s">
        <v>4250</v>
      </c>
      <c r="AB663">
        <v>2</v>
      </c>
      <c r="AC663">
        <v>3</v>
      </c>
      <c r="AD663">
        <v>3.4910000000000001</v>
      </c>
      <c r="AF663" t="s">
        <v>7949</v>
      </c>
      <c r="AI663">
        <v>0</v>
      </c>
      <c r="AJ663">
        <v>0</v>
      </c>
      <c r="AM663" t="s">
        <v>20019</v>
      </c>
    </row>
    <row r="664" spans="1:39" x14ac:dyDescent="0.25">
      <c r="A664" t="s">
        <v>8556</v>
      </c>
      <c r="B664" t="s">
        <v>4841</v>
      </c>
      <c r="C664" t="s">
        <v>4842</v>
      </c>
      <c r="D664">
        <v>2.9</v>
      </c>
      <c r="E664" t="s">
        <v>4845</v>
      </c>
      <c r="F664">
        <v>8.5399999999999991</v>
      </c>
      <c r="I664" t="s">
        <v>12372</v>
      </c>
      <c r="K664" t="s">
        <v>6860</v>
      </c>
      <c r="L664" t="s">
        <v>6861</v>
      </c>
      <c r="M664" t="s">
        <v>14968</v>
      </c>
      <c r="N664">
        <v>8</v>
      </c>
      <c r="O664" t="s">
        <v>15289</v>
      </c>
      <c r="P664" t="s">
        <v>16209</v>
      </c>
      <c r="Q664">
        <v>10</v>
      </c>
      <c r="R664">
        <v>2</v>
      </c>
      <c r="S664">
        <v>2.4300000000000002</v>
      </c>
      <c r="T664">
        <v>2.44</v>
      </c>
      <c r="U664">
        <v>513.49</v>
      </c>
      <c r="V664">
        <v>146.72999999999999</v>
      </c>
      <c r="W664">
        <v>3.42</v>
      </c>
      <c r="X664">
        <v>9</v>
      </c>
      <c r="Y664">
        <v>2.95</v>
      </c>
      <c r="Z664">
        <v>4</v>
      </c>
      <c r="AA664" t="s">
        <v>4250</v>
      </c>
      <c r="AB664">
        <v>1</v>
      </c>
      <c r="AC664">
        <v>4</v>
      </c>
      <c r="AD664">
        <v>3.2850000000000001</v>
      </c>
      <c r="AF664" t="s">
        <v>7949</v>
      </c>
      <c r="AI664">
        <v>0</v>
      </c>
      <c r="AJ664">
        <v>0</v>
      </c>
      <c r="AM664" t="s">
        <v>20019</v>
      </c>
    </row>
    <row r="665" spans="1:39" x14ac:dyDescent="0.25">
      <c r="A665" t="s">
        <v>8557</v>
      </c>
      <c r="B665" t="s">
        <v>4841</v>
      </c>
      <c r="C665" t="s">
        <v>4842</v>
      </c>
      <c r="D665">
        <v>2.9</v>
      </c>
      <c r="E665" t="s">
        <v>4845</v>
      </c>
      <c r="F665">
        <v>8.5399999999999991</v>
      </c>
      <c r="K665" t="s">
        <v>6860</v>
      </c>
      <c r="L665" t="s">
        <v>6861</v>
      </c>
      <c r="M665" t="s">
        <v>15008</v>
      </c>
      <c r="N665">
        <v>9</v>
      </c>
      <c r="O665" t="s">
        <v>15339</v>
      </c>
      <c r="P665" t="s">
        <v>16210</v>
      </c>
      <c r="Q665">
        <v>6</v>
      </c>
      <c r="R665">
        <v>3</v>
      </c>
      <c r="S665">
        <v>3.09</v>
      </c>
      <c r="T665">
        <v>3.11</v>
      </c>
      <c r="U665">
        <v>537.67999999999995</v>
      </c>
      <c r="V665">
        <v>92.71</v>
      </c>
      <c r="W665">
        <v>3.86</v>
      </c>
      <c r="X665">
        <v>13.8</v>
      </c>
      <c r="Y665">
        <v>5.87</v>
      </c>
      <c r="Z665">
        <v>2</v>
      </c>
      <c r="AA665" t="s">
        <v>4250</v>
      </c>
      <c r="AB665">
        <v>1</v>
      </c>
      <c r="AC665">
        <v>10</v>
      </c>
      <c r="AD665">
        <v>3.4763333333333342</v>
      </c>
      <c r="AF665" t="s">
        <v>7949</v>
      </c>
      <c r="AI665">
        <v>0</v>
      </c>
      <c r="AJ665">
        <v>0</v>
      </c>
      <c r="AK665" t="s">
        <v>19873</v>
      </c>
      <c r="AL665" t="s">
        <v>19873</v>
      </c>
      <c r="AM665" t="s">
        <v>20019</v>
      </c>
    </row>
    <row r="666" spans="1:39" x14ac:dyDescent="0.25">
      <c r="A666" t="s">
        <v>8558</v>
      </c>
      <c r="B666" t="s">
        <v>4841</v>
      </c>
      <c r="C666" t="s">
        <v>4842</v>
      </c>
      <c r="D666">
        <v>2.9</v>
      </c>
      <c r="E666" t="s">
        <v>4845</v>
      </c>
      <c r="F666">
        <v>8.5399999999999991</v>
      </c>
      <c r="I666" t="s">
        <v>12373</v>
      </c>
      <c r="K666" t="s">
        <v>6860</v>
      </c>
      <c r="L666" t="s">
        <v>6861</v>
      </c>
      <c r="M666" t="s">
        <v>14975</v>
      </c>
      <c r="N666">
        <v>9</v>
      </c>
      <c r="O666" t="s">
        <v>15296</v>
      </c>
      <c r="P666" t="s">
        <v>16211</v>
      </c>
      <c r="Q666">
        <v>5</v>
      </c>
      <c r="R666">
        <v>1</v>
      </c>
      <c r="S666">
        <v>4.79</v>
      </c>
      <c r="T666">
        <v>4.97</v>
      </c>
      <c r="U666">
        <v>422.96</v>
      </c>
      <c r="V666">
        <v>72.86</v>
      </c>
      <c r="W666">
        <v>4.91</v>
      </c>
      <c r="Y666">
        <v>6.93</v>
      </c>
      <c r="Z666">
        <v>2</v>
      </c>
      <c r="AA666" t="s">
        <v>4250</v>
      </c>
      <c r="AB666">
        <v>0</v>
      </c>
      <c r="AC666">
        <v>3</v>
      </c>
      <c r="AD666">
        <v>3.3986190476190479</v>
      </c>
      <c r="AF666" t="s">
        <v>7949</v>
      </c>
      <c r="AI666">
        <v>0</v>
      </c>
      <c r="AJ666">
        <v>0</v>
      </c>
      <c r="AM666" t="s">
        <v>20019</v>
      </c>
    </row>
    <row r="667" spans="1:39" x14ac:dyDescent="0.25">
      <c r="A667" t="s">
        <v>8559</v>
      </c>
      <c r="B667" t="s">
        <v>4841</v>
      </c>
      <c r="C667" t="s">
        <v>4842</v>
      </c>
      <c r="D667">
        <v>2.9</v>
      </c>
      <c r="E667" t="s">
        <v>4845</v>
      </c>
      <c r="F667">
        <v>8.5399999999999991</v>
      </c>
      <c r="I667" t="s">
        <v>12374</v>
      </c>
      <c r="K667" t="s">
        <v>6860</v>
      </c>
      <c r="L667" t="s">
        <v>6861</v>
      </c>
      <c r="M667" t="s">
        <v>14960</v>
      </c>
      <c r="N667">
        <v>9</v>
      </c>
      <c r="O667" t="s">
        <v>15281</v>
      </c>
      <c r="P667" t="s">
        <v>16212</v>
      </c>
      <c r="Q667">
        <v>4</v>
      </c>
      <c r="R667">
        <v>1</v>
      </c>
      <c r="S667">
        <v>4.3600000000000003</v>
      </c>
      <c r="T667">
        <v>4.3600000000000003</v>
      </c>
      <c r="U667">
        <v>497.96</v>
      </c>
      <c r="V667">
        <v>67.92</v>
      </c>
      <c r="W667">
        <v>6.26</v>
      </c>
      <c r="Y667">
        <v>0</v>
      </c>
      <c r="Z667">
        <v>4</v>
      </c>
      <c r="AA667" t="s">
        <v>4250</v>
      </c>
      <c r="AB667">
        <v>1</v>
      </c>
      <c r="AC667">
        <v>2</v>
      </c>
      <c r="AD667">
        <v>3.167904761904762</v>
      </c>
      <c r="AF667" t="s">
        <v>7949</v>
      </c>
      <c r="AI667">
        <v>0</v>
      </c>
      <c r="AJ667">
        <v>0</v>
      </c>
      <c r="AM667" t="s">
        <v>20019</v>
      </c>
    </row>
    <row r="668" spans="1:39" x14ac:dyDescent="0.25">
      <c r="A668" t="s">
        <v>8560</v>
      </c>
      <c r="B668" t="s">
        <v>4841</v>
      </c>
      <c r="C668" t="s">
        <v>4842</v>
      </c>
      <c r="D668">
        <v>2.9</v>
      </c>
      <c r="E668" t="s">
        <v>4845</v>
      </c>
      <c r="F668">
        <v>8.5399999999999991</v>
      </c>
      <c r="I668" t="s">
        <v>12375</v>
      </c>
      <c r="K668" t="s">
        <v>6860</v>
      </c>
      <c r="M668" t="s">
        <v>14977</v>
      </c>
      <c r="N668">
        <v>8</v>
      </c>
      <c r="O668" t="s">
        <v>15298</v>
      </c>
      <c r="P668" t="s">
        <v>16213</v>
      </c>
      <c r="Q668">
        <v>5</v>
      </c>
      <c r="R668">
        <v>1</v>
      </c>
      <c r="S668">
        <v>1.0900000000000001</v>
      </c>
      <c r="T668">
        <v>1.1399999999999999</v>
      </c>
      <c r="U668">
        <v>408.48</v>
      </c>
      <c r="V668">
        <v>80.81</v>
      </c>
      <c r="W668">
        <v>3</v>
      </c>
      <c r="Y668">
        <v>6.41</v>
      </c>
      <c r="Z668">
        <v>2</v>
      </c>
      <c r="AA668" t="s">
        <v>4250</v>
      </c>
      <c r="AB668">
        <v>0</v>
      </c>
      <c r="AC668">
        <v>2</v>
      </c>
      <c r="AD668">
        <v>5.487047619047619</v>
      </c>
      <c r="AF668" t="s">
        <v>7949</v>
      </c>
      <c r="AI668">
        <v>0</v>
      </c>
      <c r="AJ668">
        <v>0</v>
      </c>
      <c r="AM668" t="s">
        <v>20019</v>
      </c>
    </row>
    <row r="669" spans="1:39" x14ac:dyDescent="0.25">
      <c r="A669" t="s">
        <v>5643</v>
      </c>
      <c r="B669" t="s">
        <v>4841</v>
      </c>
      <c r="C669" t="s">
        <v>4842</v>
      </c>
      <c r="D669">
        <v>2.9</v>
      </c>
      <c r="E669" t="s">
        <v>4845</v>
      </c>
      <c r="F669">
        <v>8.5399999999999991</v>
      </c>
      <c r="K669" t="s">
        <v>6860</v>
      </c>
      <c r="L669" t="s">
        <v>6861</v>
      </c>
      <c r="M669" t="s">
        <v>14984</v>
      </c>
      <c r="N669">
        <v>9</v>
      </c>
      <c r="O669" t="s">
        <v>15307</v>
      </c>
      <c r="P669" t="s">
        <v>7369</v>
      </c>
      <c r="Q669">
        <v>6</v>
      </c>
      <c r="R669">
        <v>1</v>
      </c>
      <c r="S669">
        <v>3.25</v>
      </c>
      <c r="T669">
        <v>3.25</v>
      </c>
      <c r="U669">
        <v>419.52</v>
      </c>
      <c r="V669">
        <v>89.86</v>
      </c>
      <c r="W669">
        <v>3.91</v>
      </c>
      <c r="Y669">
        <v>3.06</v>
      </c>
      <c r="Z669">
        <v>2</v>
      </c>
      <c r="AA669" t="s">
        <v>4250</v>
      </c>
      <c r="AB669">
        <v>0</v>
      </c>
      <c r="AC669">
        <v>3</v>
      </c>
      <c r="AD669">
        <v>4.6581904761904767</v>
      </c>
      <c r="AF669" t="s">
        <v>7949</v>
      </c>
      <c r="AI669">
        <v>0</v>
      </c>
      <c r="AJ669">
        <v>0</v>
      </c>
      <c r="AK669" t="s">
        <v>7989</v>
      </c>
      <c r="AL669" t="s">
        <v>7989</v>
      </c>
      <c r="AM669" t="s">
        <v>20019</v>
      </c>
    </row>
    <row r="670" spans="1:39" x14ac:dyDescent="0.25">
      <c r="A670" t="s">
        <v>8561</v>
      </c>
      <c r="B670" t="s">
        <v>4841</v>
      </c>
      <c r="C670" t="s">
        <v>4842</v>
      </c>
      <c r="D670">
        <v>2.92</v>
      </c>
      <c r="E670" t="s">
        <v>4845</v>
      </c>
      <c r="F670">
        <v>8.5399999999999991</v>
      </c>
      <c r="K670" t="s">
        <v>6860</v>
      </c>
      <c r="L670" t="s">
        <v>6861</v>
      </c>
      <c r="M670" t="s">
        <v>14953</v>
      </c>
      <c r="N670">
        <v>9</v>
      </c>
      <c r="O670" t="s">
        <v>15274</v>
      </c>
      <c r="P670" t="s">
        <v>16214</v>
      </c>
      <c r="Q670">
        <v>6</v>
      </c>
      <c r="R670">
        <v>1</v>
      </c>
      <c r="S670">
        <v>3.47</v>
      </c>
      <c r="T670">
        <v>3.48</v>
      </c>
      <c r="U670">
        <v>439.49</v>
      </c>
      <c r="V670">
        <v>86.28</v>
      </c>
      <c r="W670">
        <v>4.3099999999999996</v>
      </c>
      <c r="Y670">
        <v>5.12</v>
      </c>
      <c r="Z670">
        <v>4</v>
      </c>
      <c r="AA670" t="s">
        <v>4250</v>
      </c>
      <c r="AB670">
        <v>0</v>
      </c>
      <c r="AC670">
        <v>4</v>
      </c>
      <c r="AD670">
        <v>4.2905476190476186</v>
      </c>
      <c r="AF670" t="s">
        <v>7949</v>
      </c>
      <c r="AI670">
        <v>0</v>
      </c>
      <c r="AJ670">
        <v>0</v>
      </c>
      <c r="AK670" t="s">
        <v>19841</v>
      </c>
      <c r="AL670" t="s">
        <v>19841</v>
      </c>
      <c r="AM670" t="s">
        <v>20019</v>
      </c>
    </row>
    <row r="671" spans="1:39" x14ac:dyDescent="0.25">
      <c r="A671" t="s">
        <v>8562</v>
      </c>
      <c r="B671" t="s">
        <v>4841</v>
      </c>
      <c r="C671" t="s">
        <v>4842</v>
      </c>
      <c r="D671">
        <v>2.97</v>
      </c>
      <c r="E671" t="s">
        <v>4845</v>
      </c>
      <c r="F671">
        <v>8.5299999999999994</v>
      </c>
      <c r="K671" t="s">
        <v>6860</v>
      </c>
      <c r="L671" t="s">
        <v>6861</v>
      </c>
      <c r="M671" t="s">
        <v>14953</v>
      </c>
      <c r="N671">
        <v>9</v>
      </c>
      <c r="O671" t="s">
        <v>15274</v>
      </c>
      <c r="P671" t="s">
        <v>16215</v>
      </c>
      <c r="Q671">
        <v>4</v>
      </c>
      <c r="R671">
        <v>1</v>
      </c>
      <c r="S671">
        <v>3.5</v>
      </c>
      <c r="T671">
        <v>3.5</v>
      </c>
      <c r="U671">
        <v>468.48</v>
      </c>
      <c r="V671">
        <v>64.16</v>
      </c>
      <c r="W671">
        <v>5.6</v>
      </c>
      <c r="Y671">
        <v>3.47</v>
      </c>
      <c r="Z671">
        <v>4</v>
      </c>
      <c r="AA671" t="s">
        <v>4250</v>
      </c>
      <c r="AB671">
        <v>1</v>
      </c>
      <c r="AC671">
        <v>4</v>
      </c>
      <c r="AD671">
        <v>4.0584761904761901</v>
      </c>
      <c r="AF671" t="s">
        <v>7949</v>
      </c>
      <c r="AI671">
        <v>0</v>
      </c>
      <c r="AJ671">
        <v>0</v>
      </c>
      <c r="AK671" t="s">
        <v>19841</v>
      </c>
      <c r="AL671" t="s">
        <v>19841</v>
      </c>
      <c r="AM671" t="s">
        <v>20019</v>
      </c>
    </row>
    <row r="672" spans="1:39" x14ac:dyDescent="0.25">
      <c r="A672" t="s">
        <v>8563</v>
      </c>
      <c r="B672" t="s">
        <v>4841</v>
      </c>
      <c r="C672" t="s">
        <v>4842</v>
      </c>
      <c r="D672">
        <v>3</v>
      </c>
      <c r="E672" t="s">
        <v>4845</v>
      </c>
      <c r="F672">
        <v>8.52</v>
      </c>
      <c r="K672" t="s">
        <v>6860</v>
      </c>
      <c r="M672" t="s">
        <v>14985</v>
      </c>
      <c r="N672">
        <v>8</v>
      </c>
      <c r="O672" t="s">
        <v>15309</v>
      </c>
      <c r="P672" t="s">
        <v>16216</v>
      </c>
      <c r="Q672">
        <v>7</v>
      </c>
      <c r="R672">
        <v>4</v>
      </c>
      <c r="S672">
        <v>6.22</v>
      </c>
      <c r="T672">
        <v>7.14</v>
      </c>
      <c r="U672">
        <v>701.88</v>
      </c>
      <c r="V672">
        <v>133.83000000000001</v>
      </c>
      <c r="W672">
        <v>5.38</v>
      </c>
      <c r="X672">
        <v>10.199999999999999</v>
      </c>
      <c r="Y672">
        <v>8.32</v>
      </c>
      <c r="Z672">
        <v>3</v>
      </c>
      <c r="AA672" t="s">
        <v>4250</v>
      </c>
      <c r="AB672">
        <v>2</v>
      </c>
      <c r="AC672">
        <v>20</v>
      </c>
      <c r="AD672">
        <v>0.83999999999999986</v>
      </c>
      <c r="AF672" t="s">
        <v>7949</v>
      </c>
      <c r="AI672">
        <v>0</v>
      </c>
      <c r="AJ672">
        <v>0</v>
      </c>
      <c r="AK672" t="s">
        <v>19831</v>
      </c>
      <c r="AL672" t="s">
        <v>19831</v>
      </c>
      <c r="AM672" t="s">
        <v>20019</v>
      </c>
    </row>
    <row r="673" spans="1:39" x14ac:dyDescent="0.25">
      <c r="A673" t="s">
        <v>8020</v>
      </c>
      <c r="B673" t="s">
        <v>4841</v>
      </c>
      <c r="C673" t="s">
        <v>4842</v>
      </c>
      <c r="D673">
        <v>3</v>
      </c>
      <c r="E673" t="s">
        <v>4845</v>
      </c>
      <c r="F673">
        <v>8.52</v>
      </c>
      <c r="K673" t="s">
        <v>6860</v>
      </c>
      <c r="M673" t="s">
        <v>14985</v>
      </c>
      <c r="N673">
        <v>8</v>
      </c>
      <c r="O673" t="s">
        <v>15309</v>
      </c>
      <c r="P673" t="s">
        <v>15673</v>
      </c>
      <c r="Q673">
        <v>8</v>
      </c>
      <c r="R673">
        <v>4</v>
      </c>
      <c r="S673">
        <v>4.92</v>
      </c>
      <c r="T673">
        <v>5.87</v>
      </c>
      <c r="U673">
        <v>702.86</v>
      </c>
      <c r="V673">
        <v>146.72</v>
      </c>
      <c r="W673">
        <v>4.78</v>
      </c>
      <c r="X673">
        <v>9.74</v>
      </c>
      <c r="Y673">
        <v>8.2899999999999991</v>
      </c>
      <c r="Z673">
        <v>3</v>
      </c>
      <c r="AA673" t="s">
        <v>4250</v>
      </c>
      <c r="AB673">
        <v>1</v>
      </c>
      <c r="AC673">
        <v>20</v>
      </c>
      <c r="AD673">
        <v>0.85500000000000043</v>
      </c>
      <c r="AF673" t="s">
        <v>7949</v>
      </c>
      <c r="AI673">
        <v>0</v>
      </c>
      <c r="AJ673">
        <v>0</v>
      </c>
      <c r="AK673" t="s">
        <v>19831</v>
      </c>
      <c r="AL673" t="s">
        <v>19831</v>
      </c>
      <c r="AM673" t="s">
        <v>20019</v>
      </c>
    </row>
    <row r="674" spans="1:39" x14ac:dyDescent="0.25">
      <c r="A674" t="s">
        <v>8013</v>
      </c>
      <c r="B674" t="s">
        <v>4841</v>
      </c>
      <c r="C674" t="s">
        <v>4842</v>
      </c>
      <c r="D674">
        <v>3</v>
      </c>
      <c r="E674" t="s">
        <v>4845</v>
      </c>
      <c r="F674">
        <v>8.52</v>
      </c>
      <c r="K674" t="s">
        <v>6860</v>
      </c>
      <c r="M674" t="s">
        <v>14985</v>
      </c>
      <c r="N674">
        <v>8</v>
      </c>
      <c r="O674" t="s">
        <v>15309</v>
      </c>
      <c r="P674" t="s">
        <v>15666</v>
      </c>
      <c r="Q674">
        <v>7</v>
      </c>
      <c r="R674">
        <v>4</v>
      </c>
      <c r="S674">
        <v>4.2300000000000004</v>
      </c>
      <c r="T674">
        <v>5.18</v>
      </c>
      <c r="U674">
        <v>625.78</v>
      </c>
      <c r="V674">
        <v>133.83000000000001</v>
      </c>
      <c r="W674">
        <v>3.81</v>
      </c>
      <c r="X674">
        <v>10.14</v>
      </c>
      <c r="Y674">
        <v>8.43</v>
      </c>
      <c r="Z674">
        <v>2</v>
      </c>
      <c r="AA674" t="s">
        <v>4250</v>
      </c>
      <c r="AB674">
        <v>1</v>
      </c>
      <c r="AC674">
        <v>18</v>
      </c>
      <c r="AD674">
        <v>0.78500000000000014</v>
      </c>
      <c r="AF674" t="s">
        <v>7949</v>
      </c>
      <c r="AI674">
        <v>0</v>
      </c>
      <c r="AJ674">
        <v>0</v>
      </c>
      <c r="AK674" t="s">
        <v>19831</v>
      </c>
      <c r="AL674" t="s">
        <v>19831</v>
      </c>
      <c r="AM674" t="s">
        <v>20019</v>
      </c>
    </row>
    <row r="675" spans="1:39" x14ac:dyDescent="0.25">
      <c r="A675" t="s">
        <v>8564</v>
      </c>
      <c r="B675" t="s">
        <v>4841</v>
      </c>
      <c r="C675" t="s">
        <v>4842</v>
      </c>
      <c r="D675">
        <v>3</v>
      </c>
      <c r="E675" t="s">
        <v>4845</v>
      </c>
      <c r="F675">
        <v>8.52</v>
      </c>
      <c r="K675" t="s">
        <v>6860</v>
      </c>
      <c r="M675" t="s">
        <v>6865</v>
      </c>
      <c r="N675">
        <v>8</v>
      </c>
      <c r="O675" t="s">
        <v>15365</v>
      </c>
      <c r="P675" t="s">
        <v>16217</v>
      </c>
      <c r="Q675">
        <v>7</v>
      </c>
      <c r="R675">
        <v>5</v>
      </c>
      <c r="S675">
        <v>3.88</v>
      </c>
      <c r="T675">
        <v>3.91</v>
      </c>
      <c r="U675">
        <v>649.86</v>
      </c>
      <c r="V675">
        <v>139.87</v>
      </c>
      <c r="W675">
        <v>4.3499999999999996</v>
      </c>
      <c r="X675">
        <v>13.92</v>
      </c>
      <c r="Y675">
        <v>6.32</v>
      </c>
      <c r="Z675">
        <v>3</v>
      </c>
      <c r="AA675" t="s">
        <v>4250</v>
      </c>
      <c r="AB675">
        <v>1</v>
      </c>
      <c r="AC675">
        <v>15</v>
      </c>
      <c r="AD675">
        <v>1.605</v>
      </c>
      <c r="AF675" t="s">
        <v>7949</v>
      </c>
      <c r="AI675">
        <v>0</v>
      </c>
      <c r="AJ675">
        <v>0</v>
      </c>
      <c r="AK675" t="s">
        <v>19888</v>
      </c>
      <c r="AL675" t="s">
        <v>19888</v>
      </c>
      <c r="AM675" t="s">
        <v>20019</v>
      </c>
    </row>
    <row r="676" spans="1:39" x14ac:dyDescent="0.25">
      <c r="A676" t="s">
        <v>8565</v>
      </c>
      <c r="B676" t="s">
        <v>4841</v>
      </c>
      <c r="C676" t="s">
        <v>4842</v>
      </c>
      <c r="D676">
        <v>3</v>
      </c>
      <c r="E676" t="s">
        <v>4845</v>
      </c>
      <c r="F676">
        <v>8.52</v>
      </c>
      <c r="K676" t="s">
        <v>6860</v>
      </c>
      <c r="M676" t="s">
        <v>6865</v>
      </c>
      <c r="N676">
        <v>8</v>
      </c>
      <c r="O676" t="s">
        <v>15365</v>
      </c>
      <c r="P676" t="s">
        <v>16218</v>
      </c>
      <c r="Q676">
        <v>6</v>
      </c>
      <c r="R676">
        <v>3</v>
      </c>
      <c r="S676">
        <v>3.57</v>
      </c>
      <c r="T676">
        <v>4.4400000000000004</v>
      </c>
      <c r="U676">
        <v>655.74</v>
      </c>
      <c r="V676">
        <v>107.97</v>
      </c>
      <c r="W676">
        <v>5.69</v>
      </c>
      <c r="X676">
        <v>13.72</v>
      </c>
      <c r="Y676">
        <v>8.1999999999999993</v>
      </c>
      <c r="Z676">
        <v>4</v>
      </c>
      <c r="AA676" t="s">
        <v>4250</v>
      </c>
      <c r="AB676">
        <v>2</v>
      </c>
      <c r="AC676">
        <v>14</v>
      </c>
      <c r="AD676">
        <v>1.962666666666667</v>
      </c>
      <c r="AF676" t="s">
        <v>7949</v>
      </c>
      <c r="AI676">
        <v>0</v>
      </c>
      <c r="AJ676">
        <v>0</v>
      </c>
      <c r="AK676" t="s">
        <v>19888</v>
      </c>
      <c r="AL676" t="s">
        <v>19888</v>
      </c>
      <c r="AM676" t="s">
        <v>20019</v>
      </c>
    </row>
    <row r="677" spans="1:39" x14ac:dyDescent="0.25">
      <c r="A677" t="s">
        <v>8566</v>
      </c>
      <c r="B677" t="s">
        <v>4841</v>
      </c>
      <c r="C677" t="s">
        <v>4842</v>
      </c>
      <c r="D677">
        <v>3</v>
      </c>
      <c r="E677" t="s">
        <v>4845</v>
      </c>
      <c r="F677">
        <v>8.52</v>
      </c>
      <c r="K677" t="s">
        <v>6860</v>
      </c>
      <c r="M677" t="s">
        <v>15025</v>
      </c>
      <c r="N677">
        <v>8</v>
      </c>
      <c r="O677" t="s">
        <v>15366</v>
      </c>
      <c r="P677" t="s">
        <v>16219</v>
      </c>
      <c r="Q677">
        <v>6</v>
      </c>
      <c r="R677">
        <v>4</v>
      </c>
      <c r="S677">
        <v>2.5299999999999998</v>
      </c>
      <c r="T677">
        <v>3.43</v>
      </c>
      <c r="U677">
        <v>618.72</v>
      </c>
      <c r="V677">
        <v>110.77</v>
      </c>
      <c r="W677">
        <v>4.5599999999999996</v>
      </c>
      <c r="X677">
        <v>13.96</v>
      </c>
      <c r="Y677">
        <v>8.31</v>
      </c>
      <c r="Z677">
        <v>3</v>
      </c>
      <c r="AA677" t="s">
        <v>4250</v>
      </c>
      <c r="AB677">
        <v>1</v>
      </c>
      <c r="AC677">
        <v>12</v>
      </c>
      <c r="AD677">
        <v>2.6726666666666659</v>
      </c>
      <c r="AF677" t="s">
        <v>7949</v>
      </c>
      <c r="AI677">
        <v>0</v>
      </c>
      <c r="AJ677">
        <v>0</v>
      </c>
      <c r="AK677" t="s">
        <v>19889</v>
      </c>
      <c r="AL677" t="s">
        <v>19889</v>
      </c>
      <c r="AM677" t="s">
        <v>20019</v>
      </c>
    </row>
    <row r="678" spans="1:39" x14ac:dyDescent="0.25">
      <c r="A678" t="s">
        <v>8567</v>
      </c>
      <c r="B678" t="s">
        <v>4841</v>
      </c>
      <c r="C678" t="s">
        <v>4842</v>
      </c>
      <c r="D678">
        <v>3</v>
      </c>
      <c r="E678" t="s">
        <v>4845</v>
      </c>
      <c r="F678">
        <v>8.52</v>
      </c>
      <c r="K678" t="s">
        <v>6860</v>
      </c>
      <c r="M678" t="s">
        <v>6865</v>
      </c>
      <c r="N678">
        <v>8</v>
      </c>
      <c r="O678" t="s">
        <v>15300</v>
      </c>
      <c r="P678" t="s">
        <v>16220</v>
      </c>
      <c r="Q678">
        <v>5</v>
      </c>
      <c r="R678">
        <v>3</v>
      </c>
      <c r="S678">
        <v>4.7300000000000004</v>
      </c>
      <c r="T678">
        <v>6.46</v>
      </c>
      <c r="U678">
        <v>593.72</v>
      </c>
      <c r="V678">
        <v>90.9</v>
      </c>
      <c r="W678">
        <v>5.05</v>
      </c>
      <c r="X678">
        <v>13.84</v>
      </c>
      <c r="Y678">
        <v>9.02</v>
      </c>
      <c r="Z678">
        <v>3</v>
      </c>
      <c r="AA678" t="s">
        <v>4250</v>
      </c>
      <c r="AB678">
        <v>2</v>
      </c>
      <c r="AC678">
        <v>13</v>
      </c>
      <c r="AD678">
        <v>1.6266666666666669</v>
      </c>
      <c r="AF678" t="s">
        <v>7952</v>
      </c>
      <c r="AI678">
        <v>0</v>
      </c>
      <c r="AJ678">
        <v>0</v>
      </c>
      <c r="AK678" t="s">
        <v>19855</v>
      </c>
      <c r="AL678" t="s">
        <v>19855</v>
      </c>
      <c r="AM678" t="s">
        <v>20019</v>
      </c>
    </row>
    <row r="679" spans="1:39" x14ac:dyDescent="0.25">
      <c r="A679" t="s">
        <v>8567</v>
      </c>
      <c r="B679" t="s">
        <v>4841</v>
      </c>
      <c r="C679" t="s">
        <v>4842</v>
      </c>
      <c r="D679">
        <v>3</v>
      </c>
      <c r="E679" t="s">
        <v>4845</v>
      </c>
      <c r="F679">
        <v>8.52</v>
      </c>
      <c r="K679" t="s">
        <v>6860</v>
      </c>
      <c r="L679" t="s">
        <v>6861</v>
      </c>
      <c r="M679" t="s">
        <v>6891</v>
      </c>
      <c r="N679">
        <v>9</v>
      </c>
      <c r="O679" t="s">
        <v>15367</v>
      </c>
      <c r="P679" t="s">
        <v>16220</v>
      </c>
      <c r="Q679">
        <v>5</v>
      </c>
      <c r="R679">
        <v>3</v>
      </c>
      <c r="S679">
        <v>4.7300000000000004</v>
      </c>
      <c r="T679">
        <v>6.46</v>
      </c>
      <c r="U679">
        <v>593.72</v>
      </c>
      <c r="V679">
        <v>90.9</v>
      </c>
      <c r="W679">
        <v>5.05</v>
      </c>
      <c r="X679">
        <v>13.84</v>
      </c>
      <c r="Y679">
        <v>9.02</v>
      </c>
      <c r="Z679">
        <v>3</v>
      </c>
      <c r="AA679" t="s">
        <v>4250</v>
      </c>
      <c r="AB679">
        <v>2</v>
      </c>
      <c r="AC679">
        <v>13</v>
      </c>
      <c r="AD679">
        <v>1.6266666666666669</v>
      </c>
      <c r="AF679" t="s">
        <v>7952</v>
      </c>
      <c r="AI679">
        <v>0</v>
      </c>
      <c r="AJ679">
        <v>0</v>
      </c>
      <c r="AK679" t="s">
        <v>19890</v>
      </c>
      <c r="AL679" t="s">
        <v>19890</v>
      </c>
      <c r="AM679" t="s">
        <v>20019</v>
      </c>
    </row>
    <row r="680" spans="1:39" x14ac:dyDescent="0.25">
      <c r="A680" t="s">
        <v>8568</v>
      </c>
      <c r="B680" t="s">
        <v>4841</v>
      </c>
      <c r="C680" t="s">
        <v>4842</v>
      </c>
      <c r="D680">
        <v>3</v>
      </c>
      <c r="E680" t="s">
        <v>4845</v>
      </c>
      <c r="F680">
        <v>8.52</v>
      </c>
      <c r="K680" t="s">
        <v>6860</v>
      </c>
      <c r="M680" t="s">
        <v>15010</v>
      </c>
      <c r="N680">
        <v>8</v>
      </c>
      <c r="O680" t="s">
        <v>15343</v>
      </c>
      <c r="P680" t="s">
        <v>16221</v>
      </c>
      <c r="Q680">
        <v>6</v>
      </c>
      <c r="R680">
        <v>4</v>
      </c>
      <c r="S680">
        <v>2.5299999999999998</v>
      </c>
      <c r="T680">
        <v>3.43</v>
      </c>
      <c r="U680">
        <v>664.75</v>
      </c>
      <c r="V680">
        <v>110.77</v>
      </c>
      <c r="W680">
        <v>4.5599999999999996</v>
      </c>
      <c r="X680">
        <v>13.96</v>
      </c>
      <c r="Y680">
        <v>8.31</v>
      </c>
      <c r="Z680">
        <v>3</v>
      </c>
      <c r="AA680" t="s">
        <v>4250</v>
      </c>
      <c r="AB680">
        <v>1</v>
      </c>
      <c r="AC680">
        <v>12</v>
      </c>
      <c r="AD680">
        <v>2.6726666666666659</v>
      </c>
      <c r="AF680" t="s">
        <v>7949</v>
      </c>
      <c r="AI680">
        <v>0</v>
      </c>
      <c r="AJ680">
        <v>0</v>
      </c>
      <c r="AK680" t="s">
        <v>19876</v>
      </c>
      <c r="AL680" t="s">
        <v>19876</v>
      </c>
      <c r="AM680" t="s">
        <v>20019</v>
      </c>
    </row>
    <row r="681" spans="1:39" x14ac:dyDescent="0.25">
      <c r="A681" t="s">
        <v>5358</v>
      </c>
      <c r="B681" t="s">
        <v>4841</v>
      </c>
      <c r="C681" t="s">
        <v>4842</v>
      </c>
      <c r="D681">
        <v>3</v>
      </c>
      <c r="E681" t="s">
        <v>4845</v>
      </c>
      <c r="F681">
        <v>8.52</v>
      </c>
      <c r="K681" t="s">
        <v>6860</v>
      </c>
      <c r="M681" t="s">
        <v>6865</v>
      </c>
      <c r="N681">
        <v>8</v>
      </c>
      <c r="O681" t="s">
        <v>15317</v>
      </c>
      <c r="P681" t="s">
        <v>7084</v>
      </c>
      <c r="Q681">
        <v>5</v>
      </c>
      <c r="R681">
        <v>3</v>
      </c>
      <c r="S681">
        <v>4.71</v>
      </c>
      <c r="T681">
        <v>4.72</v>
      </c>
      <c r="U681">
        <v>620.74</v>
      </c>
      <c r="V681">
        <v>101.98</v>
      </c>
      <c r="W681">
        <v>4.24</v>
      </c>
      <c r="X681">
        <v>13.42</v>
      </c>
      <c r="Y681">
        <v>6.83</v>
      </c>
      <c r="Z681">
        <v>3</v>
      </c>
      <c r="AA681" t="s">
        <v>4250</v>
      </c>
      <c r="AB681">
        <v>1</v>
      </c>
      <c r="AC681">
        <v>13</v>
      </c>
      <c r="AD681">
        <v>1.9073333333333331</v>
      </c>
      <c r="AF681" t="s">
        <v>7949</v>
      </c>
      <c r="AI681">
        <v>0</v>
      </c>
      <c r="AJ681">
        <v>0</v>
      </c>
      <c r="AK681" t="s">
        <v>19863</v>
      </c>
      <c r="AL681" t="s">
        <v>19863</v>
      </c>
      <c r="AM681" t="s">
        <v>20019</v>
      </c>
    </row>
    <row r="682" spans="1:39" x14ac:dyDescent="0.25">
      <c r="A682" t="s">
        <v>8569</v>
      </c>
      <c r="B682" t="s">
        <v>4841</v>
      </c>
      <c r="C682" t="s">
        <v>4842</v>
      </c>
      <c r="D682">
        <v>3</v>
      </c>
      <c r="E682" t="s">
        <v>4845</v>
      </c>
      <c r="F682">
        <v>8.52</v>
      </c>
      <c r="K682" t="s">
        <v>6860</v>
      </c>
      <c r="L682" t="s">
        <v>6861</v>
      </c>
      <c r="M682" t="s">
        <v>15026</v>
      </c>
      <c r="N682">
        <v>9</v>
      </c>
      <c r="O682" t="s">
        <v>15368</v>
      </c>
      <c r="P682" t="s">
        <v>16222</v>
      </c>
      <c r="Q682">
        <v>6</v>
      </c>
      <c r="R682">
        <v>3</v>
      </c>
      <c r="S682">
        <v>2.75</v>
      </c>
      <c r="T682">
        <v>3.24</v>
      </c>
      <c r="U682">
        <v>566.65</v>
      </c>
      <c r="V682">
        <v>103.67</v>
      </c>
      <c r="W682">
        <v>3.23</v>
      </c>
      <c r="X682">
        <v>13.78</v>
      </c>
      <c r="Y682">
        <v>7.85</v>
      </c>
      <c r="Z682">
        <v>3</v>
      </c>
      <c r="AA682" t="s">
        <v>4250</v>
      </c>
      <c r="AB682">
        <v>1</v>
      </c>
      <c r="AC682">
        <v>10</v>
      </c>
      <c r="AD682">
        <v>3.2160000000000002</v>
      </c>
      <c r="AF682" t="s">
        <v>7949</v>
      </c>
      <c r="AI682">
        <v>0</v>
      </c>
      <c r="AJ682">
        <v>0</v>
      </c>
      <c r="AK682" t="s">
        <v>19878</v>
      </c>
      <c r="AL682" t="s">
        <v>19878</v>
      </c>
      <c r="AM682" t="s">
        <v>20019</v>
      </c>
    </row>
    <row r="683" spans="1:39" x14ac:dyDescent="0.25">
      <c r="A683" t="s">
        <v>8569</v>
      </c>
      <c r="B683" t="s">
        <v>4841</v>
      </c>
      <c r="C683" t="s">
        <v>4842</v>
      </c>
      <c r="D683">
        <v>3</v>
      </c>
      <c r="E683" t="s">
        <v>4845</v>
      </c>
      <c r="F683">
        <v>8.52</v>
      </c>
      <c r="K683" t="s">
        <v>6860</v>
      </c>
      <c r="M683" t="s">
        <v>6865</v>
      </c>
      <c r="N683">
        <v>8</v>
      </c>
      <c r="O683" t="s">
        <v>15345</v>
      </c>
      <c r="P683" t="s">
        <v>16222</v>
      </c>
      <c r="Q683">
        <v>6</v>
      </c>
      <c r="R683">
        <v>3</v>
      </c>
      <c r="S683">
        <v>2.75</v>
      </c>
      <c r="T683">
        <v>3.24</v>
      </c>
      <c r="U683">
        <v>566.65</v>
      </c>
      <c r="V683">
        <v>103.67</v>
      </c>
      <c r="W683">
        <v>3.23</v>
      </c>
      <c r="X683">
        <v>13.78</v>
      </c>
      <c r="Y683">
        <v>7.85</v>
      </c>
      <c r="Z683">
        <v>3</v>
      </c>
      <c r="AA683" t="s">
        <v>4250</v>
      </c>
      <c r="AB683">
        <v>1</v>
      </c>
      <c r="AC683">
        <v>10</v>
      </c>
      <c r="AD683">
        <v>3.2160000000000002</v>
      </c>
      <c r="AF683" t="s">
        <v>7949</v>
      </c>
      <c r="AI683">
        <v>0</v>
      </c>
      <c r="AJ683">
        <v>0</v>
      </c>
      <c r="AK683" t="s">
        <v>19878</v>
      </c>
      <c r="AL683" t="s">
        <v>19878</v>
      </c>
      <c r="AM683" t="s">
        <v>20019</v>
      </c>
    </row>
    <row r="684" spans="1:39" x14ac:dyDescent="0.25">
      <c r="A684" t="s">
        <v>8277</v>
      </c>
      <c r="B684" t="s">
        <v>4841</v>
      </c>
      <c r="C684" t="s">
        <v>4842</v>
      </c>
      <c r="D684">
        <v>3</v>
      </c>
      <c r="E684" t="s">
        <v>4845</v>
      </c>
      <c r="F684">
        <v>8.52</v>
      </c>
      <c r="K684" t="s">
        <v>6860</v>
      </c>
      <c r="L684" t="s">
        <v>6861</v>
      </c>
      <c r="M684" t="s">
        <v>15027</v>
      </c>
      <c r="N684">
        <v>9</v>
      </c>
      <c r="O684" t="s">
        <v>15369</v>
      </c>
      <c r="P684" t="s">
        <v>15930</v>
      </c>
      <c r="Q684">
        <v>12</v>
      </c>
      <c r="R684">
        <v>12</v>
      </c>
      <c r="S684">
        <v>-6.32</v>
      </c>
      <c r="T684">
        <v>-1.8</v>
      </c>
      <c r="U684">
        <v>893.01</v>
      </c>
      <c r="V684">
        <v>375.84</v>
      </c>
      <c r="W684">
        <v>-1.74</v>
      </c>
      <c r="X684">
        <v>3.48</v>
      </c>
      <c r="Y684">
        <v>8.7200000000000006</v>
      </c>
      <c r="Z684">
        <v>1</v>
      </c>
      <c r="AA684" t="s">
        <v>4250</v>
      </c>
      <c r="AB684">
        <v>3</v>
      </c>
      <c r="AC684">
        <v>29</v>
      </c>
      <c r="AD684">
        <v>2.64</v>
      </c>
      <c r="AF684" t="s">
        <v>7950</v>
      </c>
      <c r="AI684">
        <v>0</v>
      </c>
      <c r="AJ684">
        <v>0</v>
      </c>
      <c r="AK684" t="s">
        <v>19891</v>
      </c>
      <c r="AL684" t="s">
        <v>19891</v>
      </c>
      <c r="AM684" t="s">
        <v>20019</v>
      </c>
    </row>
    <row r="685" spans="1:39" x14ac:dyDescent="0.25">
      <c r="A685" t="s">
        <v>8570</v>
      </c>
      <c r="B685" t="s">
        <v>4841</v>
      </c>
      <c r="C685" t="s">
        <v>4842</v>
      </c>
      <c r="D685">
        <v>3</v>
      </c>
      <c r="E685" t="s">
        <v>4845</v>
      </c>
      <c r="F685">
        <v>8.52</v>
      </c>
      <c r="K685" t="s">
        <v>6860</v>
      </c>
      <c r="M685" t="s">
        <v>6865</v>
      </c>
      <c r="N685">
        <v>8</v>
      </c>
      <c r="O685" t="s">
        <v>15301</v>
      </c>
      <c r="P685" t="s">
        <v>16223</v>
      </c>
      <c r="Q685">
        <v>6</v>
      </c>
      <c r="R685">
        <v>4</v>
      </c>
      <c r="S685">
        <v>1.57</v>
      </c>
      <c r="T685">
        <v>1.59</v>
      </c>
      <c r="U685">
        <v>499.63</v>
      </c>
      <c r="V685">
        <v>103.71</v>
      </c>
      <c r="W685">
        <v>3.22</v>
      </c>
      <c r="X685">
        <v>13.87</v>
      </c>
      <c r="Y685">
        <v>5.83</v>
      </c>
      <c r="Z685">
        <v>2</v>
      </c>
      <c r="AA685" t="s">
        <v>4250</v>
      </c>
      <c r="AB685">
        <v>0</v>
      </c>
      <c r="AC685">
        <v>8</v>
      </c>
      <c r="AD685">
        <v>3.5456428571428571</v>
      </c>
      <c r="AF685" t="s">
        <v>7949</v>
      </c>
      <c r="AI685">
        <v>0</v>
      </c>
      <c r="AJ685">
        <v>0</v>
      </c>
      <c r="AK685" t="s">
        <v>19856</v>
      </c>
      <c r="AL685" t="s">
        <v>19856</v>
      </c>
      <c r="AM685" t="s">
        <v>20019</v>
      </c>
    </row>
    <row r="686" spans="1:39" x14ac:dyDescent="0.25">
      <c r="A686" t="s">
        <v>8571</v>
      </c>
      <c r="B686" t="s">
        <v>4841</v>
      </c>
      <c r="C686" t="s">
        <v>4842</v>
      </c>
      <c r="D686">
        <v>3</v>
      </c>
      <c r="E686" t="s">
        <v>4845</v>
      </c>
      <c r="F686">
        <v>8.52</v>
      </c>
      <c r="K686" t="s">
        <v>6860</v>
      </c>
      <c r="L686" t="s">
        <v>6861</v>
      </c>
      <c r="M686" t="s">
        <v>15012</v>
      </c>
      <c r="N686">
        <v>9</v>
      </c>
      <c r="O686" t="s">
        <v>15348</v>
      </c>
      <c r="P686" t="s">
        <v>16224</v>
      </c>
      <c r="Q686">
        <v>6</v>
      </c>
      <c r="R686">
        <v>3</v>
      </c>
      <c r="S686">
        <v>4.3099999999999996</v>
      </c>
      <c r="T686">
        <v>4.3600000000000003</v>
      </c>
      <c r="U686">
        <v>546.63</v>
      </c>
      <c r="V686">
        <v>101.65</v>
      </c>
      <c r="W686">
        <v>4.1399999999999997</v>
      </c>
      <c r="X686">
        <v>13.47</v>
      </c>
      <c r="Y686">
        <v>6.46</v>
      </c>
      <c r="Z686">
        <v>2</v>
      </c>
      <c r="AA686" t="s">
        <v>4250</v>
      </c>
      <c r="AB686">
        <v>1</v>
      </c>
      <c r="AC686">
        <v>7</v>
      </c>
      <c r="AD686">
        <v>2.0983333333333332</v>
      </c>
      <c r="AF686" t="s">
        <v>7949</v>
      </c>
      <c r="AI686">
        <v>0</v>
      </c>
      <c r="AJ686">
        <v>0</v>
      </c>
      <c r="AK686" t="s">
        <v>19881</v>
      </c>
      <c r="AL686" t="s">
        <v>19881</v>
      </c>
      <c r="AM686" t="s">
        <v>20019</v>
      </c>
    </row>
    <row r="687" spans="1:39" x14ac:dyDescent="0.25">
      <c r="A687" t="s">
        <v>8572</v>
      </c>
      <c r="B687" t="s">
        <v>4841</v>
      </c>
      <c r="C687" t="s">
        <v>4842</v>
      </c>
      <c r="D687">
        <v>3</v>
      </c>
      <c r="E687" t="s">
        <v>4845</v>
      </c>
      <c r="F687">
        <v>8.52</v>
      </c>
      <c r="K687" t="s">
        <v>6860</v>
      </c>
      <c r="L687" t="s">
        <v>6861</v>
      </c>
      <c r="M687" t="s">
        <v>15028</v>
      </c>
      <c r="N687">
        <v>9</v>
      </c>
      <c r="O687" t="s">
        <v>15370</v>
      </c>
      <c r="P687" t="s">
        <v>16225</v>
      </c>
      <c r="Q687">
        <v>5</v>
      </c>
      <c r="R687">
        <v>3</v>
      </c>
      <c r="S687">
        <v>2.72</v>
      </c>
      <c r="T687">
        <v>2.74</v>
      </c>
      <c r="U687">
        <v>465.64</v>
      </c>
      <c r="V687">
        <v>83.48</v>
      </c>
      <c r="W687">
        <v>4.1100000000000003</v>
      </c>
      <c r="X687">
        <v>13.97</v>
      </c>
      <c r="Y687">
        <v>5.98</v>
      </c>
      <c r="Z687">
        <v>2</v>
      </c>
      <c r="AA687" t="s">
        <v>4250</v>
      </c>
      <c r="AB687">
        <v>0</v>
      </c>
      <c r="AC687">
        <v>8</v>
      </c>
      <c r="AD687">
        <v>4.0520952380952382</v>
      </c>
      <c r="AF687" t="s">
        <v>7949</v>
      </c>
      <c r="AI687">
        <v>0</v>
      </c>
      <c r="AJ687">
        <v>0</v>
      </c>
      <c r="AK687" t="s">
        <v>19892</v>
      </c>
      <c r="AL687" t="s">
        <v>19892</v>
      </c>
      <c r="AM687" t="s">
        <v>20019</v>
      </c>
    </row>
    <row r="688" spans="1:39" x14ac:dyDescent="0.25">
      <c r="A688" t="s">
        <v>8573</v>
      </c>
      <c r="B688" t="s">
        <v>4841</v>
      </c>
      <c r="C688" t="s">
        <v>4842</v>
      </c>
      <c r="D688">
        <v>3</v>
      </c>
      <c r="E688" t="s">
        <v>4845</v>
      </c>
      <c r="F688">
        <v>8.52</v>
      </c>
      <c r="K688" t="s">
        <v>6860</v>
      </c>
      <c r="L688" t="s">
        <v>6861</v>
      </c>
      <c r="M688" t="s">
        <v>15029</v>
      </c>
      <c r="N688">
        <v>9</v>
      </c>
      <c r="O688" t="s">
        <v>15371</v>
      </c>
      <c r="P688" t="s">
        <v>16226</v>
      </c>
      <c r="Q688">
        <v>6</v>
      </c>
      <c r="R688">
        <v>1</v>
      </c>
      <c r="S688">
        <v>2.86</v>
      </c>
      <c r="T688">
        <v>2.86</v>
      </c>
      <c r="U688">
        <v>365.41</v>
      </c>
      <c r="V688">
        <v>73.64</v>
      </c>
      <c r="W688">
        <v>3.3</v>
      </c>
      <c r="Y688">
        <v>4.2</v>
      </c>
      <c r="Z688">
        <v>2</v>
      </c>
      <c r="AA688" t="s">
        <v>4250</v>
      </c>
      <c r="AB688">
        <v>0</v>
      </c>
      <c r="AC688">
        <v>2</v>
      </c>
      <c r="AD688">
        <v>5.3646904761904759</v>
      </c>
      <c r="AF688" t="s">
        <v>7949</v>
      </c>
      <c r="AI688">
        <v>0</v>
      </c>
      <c r="AJ688">
        <v>0</v>
      </c>
      <c r="AK688" t="s">
        <v>19893</v>
      </c>
      <c r="AL688" t="s">
        <v>19893</v>
      </c>
      <c r="AM688" t="s">
        <v>20019</v>
      </c>
    </row>
    <row r="689" spans="1:39" x14ac:dyDescent="0.25">
      <c r="A689" t="s">
        <v>8574</v>
      </c>
      <c r="B689" t="s">
        <v>4841</v>
      </c>
      <c r="C689" t="s">
        <v>4842</v>
      </c>
      <c r="D689">
        <v>3</v>
      </c>
      <c r="E689" t="s">
        <v>4845</v>
      </c>
      <c r="F689">
        <v>8.52</v>
      </c>
      <c r="K689" t="s">
        <v>6860</v>
      </c>
      <c r="L689" t="s">
        <v>6861</v>
      </c>
      <c r="M689" t="s">
        <v>15029</v>
      </c>
      <c r="N689">
        <v>9</v>
      </c>
      <c r="O689" t="s">
        <v>15371</v>
      </c>
      <c r="P689" t="s">
        <v>16227</v>
      </c>
      <c r="Q689">
        <v>6</v>
      </c>
      <c r="R689">
        <v>1</v>
      </c>
      <c r="S689">
        <v>3.21</v>
      </c>
      <c r="T689">
        <v>3.21</v>
      </c>
      <c r="U689">
        <v>378.45</v>
      </c>
      <c r="V689">
        <v>65.430000000000007</v>
      </c>
      <c r="W689">
        <v>3.12</v>
      </c>
      <c r="Y689">
        <v>4.4000000000000004</v>
      </c>
      <c r="Z689">
        <v>2</v>
      </c>
      <c r="AA689" t="s">
        <v>4250</v>
      </c>
      <c r="AB689">
        <v>0</v>
      </c>
      <c r="AC689">
        <v>2</v>
      </c>
      <c r="AD689">
        <v>4.9915476190476191</v>
      </c>
      <c r="AF689" t="s">
        <v>7949</v>
      </c>
      <c r="AI689">
        <v>0</v>
      </c>
      <c r="AJ689">
        <v>0</v>
      </c>
      <c r="AK689" t="s">
        <v>19893</v>
      </c>
      <c r="AL689" t="s">
        <v>19893</v>
      </c>
      <c r="AM689" t="s">
        <v>20019</v>
      </c>
    </row>
    <row r="690" spans="1:39" x14ac:dyDescent="0.25">
      <c r="A690" t="s">
        <v>8575</v>
      </c>
      <c r="B690" t="s">
        <v>4841</v>
      </c>
      <c r="C690" t="s">
        <v>4842</v>
      </c>
      <c r="D690">
        <v>3</v>
      </c>
      <c r="E690" t="s">
        <v>4845</v>
      </c>
      <c r="F690">
        <v>8.52</v>
      </c>
      <c r="I690" t="s">
        <v>12376</v>
      </c>
      <c r="K690" t="s">
        <v>6860</v>
      </c>
      <c r="L690" t="s">
        <v>6861</v>
      </c>
      <c r="M690" t="s">
        <v>14968</v>
      </c>
      <c r="N690">
        <v>8</v>
      </c>
      <c r="O690" t="s">
        <v>15289</v>
      </c>
      <c r="P690" t="s">
        <v>16228</v>
      </c>
      <c r="Q690">
        <v>8</v>
      </c>
      <c r="R690">
        <v>2</v>
      </c>
      <c r="S690">
        <v>1.65</v>
      </c>
      <c r="T690">
        <v>1.65</v>
      </c>
      <c r="U690">
        <v>483.53</v>
      </c>
      <c r="V690">
        <v>120.95</v>
      </c>
      <c r="W690">
        <v>3.93</v>
      </c>
      <c r="X690">
        <v>10.92</v>
      </c>
      <c r="Y690">
        <v>3.69</v>
      </c>
      <c r="Z690">
        <v>3</v>
      </c>
      <c r="AA690" t="s">
        <v>4250</v>
      </c>
      <c r="AB690">
        <v>0</v>
      </c>
      <c r="AC690">
        <v>3</v>
      </c>
      <c r="AD690">
        <v>3.6176428571428572</v>
      </c>
      <c r="AF690" t="s">
        <v>7949</v>
      </c>
      <c r="AI690">
        <v>0</v>
      </c>
      <c r="AJ690">
        <v>0</v>
      </c>
      <c r="AM690" t="s">
        <v>20019</v>
      </c>
    </row>
    <row r="691" spans="1:39" x14ac:dyDescent="0.25">
      <c r="A691" t="s">
        <v>8576</v>
      </c>
      <c r="B691" t="s">
        <v>4841</v>
      </c>
      <c r="C691" t="s">
        <v>4842</v>
      </c>
      <c r="D691">
        <v>3</v>
      </c>
      <c r="E691" t="s">
        <v>4845</v>
      </c>
      <c r="F691">
        <v>8.52</v>
      </c>
      <c r="I691" t="s">
        <v>12377</v>
      </c>
      <c r="K691" t="s">
        <v>6860</v>
      </c>
      <c r="L691" t="s">
        <v>6861</v>
      </c>
      <c r="M691" t="s">
        <v>14968</v>
      </c>
      <c r="N691">
        <v>8</v>
      </c>
      <c r="O691" t="s">
        <v>15289</v>
      </c>
      <c r="P691" t="s">
        <v>16229</v>
      </c>
      <c r="Q691">
        <v>8</v>
      </c>
      <c r="R691">
        <v>2</v>
      </c>
      <c r="S691">
        <v>2.04</v>
      </c>
      <c r="T691">
        <v>2.04</v>
      </c>
      <c r="U691">
        <v>503.95</v>
      </c>
      <c r="V691">
        <v>120.95</v>
      </c>
      <c r="W691">
        <v>4.2699999999999996</v>
      </c>
      <c r="X691">
        <v>10.23</v>
      </c>
      <c r="Y691">
        <v>3.35</v>
      </c>
      <c r="Z691">
        <v>3</v>
      </c>
      <c r="AA691" t="s">
        <v>4250</v>
      </c>
      <c r="AB691">
        <v>1</v>
      </c>
      <c r="AC691">
        <v>3</v>
      </c>
      <c r="AD691">
        <v>3.48</v>
      </c>
      <c r="AF691" t="s">
        <v>7949</v>
      </c>
      <c r="AI691">
        <v>0</v>
      </c>
      <c r="AJ691">
        <v>0</v>
      </c>
      <c r="AM691" t="s">
        <v>20019</v>
      </c>
    </row>
    <row r="692" spans="1:39" x14ac:dyDescent="0.25">
      <c r="A692" t="s">
        <v>8577</v>
      </c>
      <c r="B692" t="s">
        <v>4841</v>
      </c>
      <c r="C692" t="s">
        <v>4842</v>
      </c>
      <c r="D692">
        <v>3</v>
      </c>
      <c r="E692" t="s">
        <v>4845</v>
      </c>
      <c r="F692">
        <v>8.52</v>
      </c>
      <c r="I692" t="s">
        <v>12378</v>
      </c>
      <c r="K692" t="s">
        <v>6860</v>
      </c>
      <c r="L692" t="s">
        <v>6861</v>
      </c>
      <c r="M692" t="s">
        <v>14979</v>
      </c>
      <c r="N692">
        <v>8</v>
      </c>
      <c r="O692" t="s">
        <v>15302</v>
      </c>
      <c r="P692" t="s">
        <v>16230</v>
      </c>
      <c r="Q692">
        <v>6</v>
      </c>
      <c r="R692">
        <v>2</v>
      </c>
      <c r="S692">
        <v>2.2599999999999998</v>
      </c>
      <c r="T692">
        <v>2.27</v>
      </c>
      <c r="U692">
        <v>482.41</v>
      </c>
      <c r="V692">
        <v>98.83</v>
      </c>
      <c r="W692">
        <v>3.9</v>
      </c>
      <c r="X692">
        <v>9.34</v>
      </c>
      <c r="Y692">
        <v>4.3499999999999996</v>
      </c>
      <c r="Z692">
        <v>2</v>
      </c>
      <c r="AA692" t="s">
        <v>4250</v>
      </c>
      <c r="AB692">
        <v>0</v>
      </c>
      <c r="AC692">
        <v>5</v>
      </c>
      <c r="AD692">
        <v>4.2013095238095239</v>
      </c>
      <c r="AF692" t="s">
        <v>7949</v>
      </c>
      <c r="AI692">
        <v>0</v>
      </c>
      <c r="AJ692">
        <v>0</v>
      </c>
      <c r="AM692" t="s">
        <v>20019</v>
      </c>
    </row>
    <row r="693" spans="1:39" x14ac:dyDescent="0.25">
      <c r="A693" t="s">
        <v>8577</v>
      </c>
      <c r="B693" t="s">
        <v>4841</v>
      </c>
      <c r="C693" t="s">
        <v>4842</v>
      </c>
      <c r="D693">
        <v>3</v>
      </c>
      <c r="E693" t="s">
        <v>4845</v>
      </c>
      <c r="F693">
        <v>8.52</v>
      </c>
      <c r="I693" t="s">
        <v>12379</v>
      </c>
      <c r="K693" t="s">
        <v>6860</v>
      </c>
      <c r="L693" t="s">
        <v>6861</v>
      </c>
      <c r="M693" t="s">
        <v>14972</v>
      </c>
      <c r="N693">
        <v>8</v>
      </c>
      <c r="O693" t="s">
        <v>15293</v>
      </c>
      <c r="P693" t="s">
        <v>16230</v>
      </c>
      <c r="Q693">
        <v>6</v>
      </c>
      <c r="R693">
        <v>2</v>
      </c>
      <c r="S693">
        <v>2.2599999999999998</v>
      </c>
      <c r="T693">
        <v>2.27</v>
      </c>
      <c r="U693">
        <v>482.41</v>
      </c>
      <c r="V693">
        <v>98.83</v>
      </c>
      <c r="W693">
        <v>3.9</v>
      </c>
      <c r="X693">
        <v>9.34</v>
      </c>
      <c r="Y693">
        <v>4.3499999999999996</v>
      </c>
      <c r="Z693">
        <v>2</v>
      </c>
      <c r="AA693" t="s">
        <v>4250</v>
      </c>
      <c r="AB693">
        <v>0</v>
      </c>
      <c r="AC693">
        <v>5</v>
      </c>
      <c r="AD693">
        <v>4.2013095238095239</v>
      </c>
      <c r="AF693" t="s">
        <v>7949</v>
      </c>
      <c r="AI693">
        <v>0</v>
      </c>
      <c r="AJ693">
        <v>0</v>
      </c>
      <c r="AM693" t="s">
        <v>20019</v>
      </c>
    </row>
    <row r="694" spans="1:39" x14ac:dyDescent="0.25">
      <c r="A694" t="s">
        <v>8578</v>
      </c>
      <c r="B694" t="s">
        <v>4841</v>
      </c>
      <c r="C694" t="s">
        <v>4842</v>
      </c>
      <c r="D694">
        <v>3</v>
      </c>
      <c r="E694" t="s">
        <v>4845</v>
      </c>
      <c r="F694">
        <v>8.52</v>
      </c>
      <c r="I694" t="s">
        <v>12380</v>
      </c>
      <c r="K694" t="s">
        <v>6860</v>
      </c>
      <c r="L694" t="s">
        <v>6861</v>
      </c>
      <c r="M694" t="s">
        <v>14972</v>
      </c>
      <c r="N694">
        <v>8</v>
      </c>
      <c r="O694" t="s">
        <v>15293</v>
      </c>
      <c r="P694" t="s">
        <v>16231</v>
      </c>
      <c r="Q694">
        <v>9</v>
      </c>
      <c r="R694">
        <v>2</v>
      </c>
      <c r="S694">
        <v>1.52</v>
      </c>
      <c r="T694">
        <v>1.6</v>
      </c>
      <c r="U694">
        <v>512.4</v>
      </c>
      <c r="V694">
        <v>137.75</v>
      </c>
      <c r="W694">
        <v>3.46</v>
      </c>
      <c r="X694">
        <v>8.01</v>
      </c>
      <c r="Y694">
        <v>4.3499999999999996</v>
      </c>
      <c r="Z694">
        <v>3</v>
      </c>
      <c r="AA694" t="s">
        <v>4250</v>
      </c>
      <c r="AB694">
        <v>1</v>
      </c>
      <c r="AC694">
        <v>6</v>
      </c>
      <c r="AD694">
        <v>3.5</v>
      </c>
      <c r="AF694" t="s">
        <v>7949</v>
      </c>
      <c r="AI694">
        <v>0</v>
      </c>
      <c r="AJ694">
        <v>0</v>
      </c>
      <c r="AM694" t="s">
        <v>20019</v>
      </c>
    </row>
    <row r="695" spans="1:39" x14ac:dyDescent="0.25">
      <c r="A695" t="s">
        <v>8579</v>
      </c>
      <c r="B695" t="s">
        <v>4841</v>
      </c>
      <c r="C695" t="s">
        <v>4842</v>
      </c>
      <c r="D695">
        <v>3</v>
      </c>
      <c r="E695" t="s">
        <v>4845</v>
      </c>
      <c r="F695">
        <v>8.52</v>
      </c>
      <c r="I695" t="s">
        <v>12381</v>
      </c>
      <c r="K695" t="s">
        <v>6860</v>
      </c>
      <c r="L695" t="s">
        <v>6861</v>
      </c>
      <c r="M695" t="s">
        <v>14972</v>
      </c>
      <c r="N695">
        <v>8</v>
      </c>
      <c r="O695" t="s">
        <v>15293</v>
      </c>
      <c r="P695" t="s">
        <v>16232</v>
      </c>
      <c r="Q695">
        <v>7</v>
      </c>
      <c r="R695">
        <v>2</v>
      </c>
      <c r="S695">
        <v>4.47</v>
      </c>
      <c r="T695">
        <v>4.5</v>
      </c>
      <c r="U695">
        <v>461.8</v>
      </c>
      <c r="V695">
        <v>111.72</v>
      </c>
      <c r="W695">
        <v>3.41</v>
      </c>
      <c r="X695">
        <v>8.24</v>
      </c>
      <c r="Y695">
        <v>4.3499999999999996</v>
      </c>
      <c r="Z695">
        <v>2</v>
      </c>
      <c r="AA695" t="s">
        <v>4250</v>
      </c>
      <c r="AB695">
        <v>0</v>
      </c>
      <c r="AC695">
        <v>4</v>
      </c>
      <c r="AD695">
        <v>2.2988571428571429</v>
      </c>
      <c r="AF695" t="s">
        <v>7949</v>
      </c>
      <c r="AI695">
        <v>0</v>
      </c>
      <c r="AJ695">
        <v>0</v>
      </c>
      <c r="AM695" t="s">
        <v>20019</v>
      </c>
    </row>
    <row r="696" spans="1:39" x14ac:dyDescent="0.25">
      <c r="A696" t="s">
        <v>8580</v>
      </c>
      <c r="B696" t="s">
        <v>4841</v>
      </c>
      <c r="C696" t="s">
        <v>4842</v>
      </c>
      <c r="D696">
        <v>3</v>
      </c>
      <c r="E696" t="s">
        <v>4845</v>
      </c>
      <c r="F696">
        <v>8.52</v>
      </c>
      <c r="I696" t="s">
        <v>12382</v>
      </c>
      <c r="K696" t="s">
        <v>6860</v>
      </c>
      <c r="M696" t="s">
        <v>14989</v>
      </c>
      <c r="N696">
        <v>8</v>
      </c>
      <c r="O696" t="s">
        <v>15313</v>
      </c>
      <c r="P696" t="s">
        <v>16233</v>
      </c>
      <c r="Q696">
        <v>8</v>
      </c>
      <c r="R696">
        <v>2</v>
      </c>
      <c r="S696">
        <v>3.48</v>
      </c>
      <c r="T696">
        <v>3.49</v>
      </c>
      <c r="U696">
        <v>467.47</v>
      </c>
      <c r="V696">
        <v>111.72</v>
      </c>
      <c r="W696">
        <v>3.15</v>
      </c>
      <c r="X696">
        <v>9.7899999999999991</v>
      </c>
      <c r="Y696">
        <v>3.44</v>
      </c>
      <c r="Z696">
        <v>2</v>
      </c>
      <c r="AA696" t="s">
        <v>4250</v>
      </c>
      <c r="AB696">
        <v>0</v>
      </c>
      <c r="AC696">
        <v>5</v>
      </c>
      <c r="AD696">
        <v>3.023357142857142</v>
      </c>
      <c r="AF696" t="s">
        <v>7949</v>
      </c>
      <c r="AI696">
        <v>0</v>
      </c>
      <c r="AJ696">
        <v>0</v>
      </c>
      <c r="AM696" t="s">
        <v>20019</v>
      </c>
    </row>
    <row r="697" spans="1:39" x14ac:dyDescent="0.25">
      <c r="A697" t="s">
        <v>8581</v>
      </c>
      <c r="B697" t="s">
        <v>4841</v>
      </c>
      <c r="C697" t="s">
        <v>4842</v>
      </c>
      <c r="D697">
        <v>3</v>
      </c>
      <c r="E697" t="s">
        <v>4845</v>
      </c>
      <c r="F697">
        <v>8.52</v>
      </c>
      <c r="I697" t="s">
        <v>12383</v>
      </c>
      <c r="K697" t="s">
        <v>6860</v>
      </c>
      <c r="L697" t="s">
        <v>6861</v>
      </c>
      <c r="M697" t="s">
        <v>14998</v>
      </c>
      <c r="N697">
        <v>9</v>
      </c>
      <c r="O697" t="s">
        <v>15324</v>
      </c>
      <c r="P697" t="s">
        <v>16234</v>
      </c>
      <c r="Q697">
        <v>5</v>
      </c>
      <c r="R697">
        <v>1</v>
      </c>
      <c r="S697">
        <v>3.96</v>
      </c>
      <c r="T697">
        <v>4.05</v>
      </c>
      <c r="U697">
        <v>409.45</v>
      </c>
      <c r="V697">
        <v>69.2</v>
      </c>
      <c r="W697">
        <v>4.13</v>
      </c>
      <c r="Y697">
        <v>6.81</v>
      </c>
      <c r="Z697">
        <v>1</v>
      </c>
      <c r="AA697" t="s">
        <v>4250</v>
      </c>
      <c r="AB697">
        <v>0</v>
      </c>
      <c r="AC697">
        <v>6</v>
      </c>
      <c r="AD697">
        <v>3.9751190476190481</v>
      </c>
      <c r="AF697" t="s">
        <v>7949</v>
      </c>
      <c r="AI697">
        <v>0</v>
      </c>
      <c r="AJ697">
        <v>0</v>
      </c>
      <c r="AM697" t="s">
        <v>20019</v>
      </c>
    </row>
    <row r="698" spans="1:39" x14ac:dyDescent="0.25">
      <c r="A698" t="s">
        <v>8582</v>
      </c>
      <c r="B698" t="s">
        <v>4841</v>
      </c>
      <c r="C698" t="s">
        <v>4842</v>
      </c>
      <c r="D698">
        <v>3</v>
      </c>
      <c r="E698" t="s">
        <v>4845</v>
      </c>
      <c r="F698">
        <v>8.52</v>
      </c>
      <c r="K698" t="s">
        <v>6860</v>
      </c>
      <c r="L698" t="s">
        <v>6861</v>
      </c>
      <c r="M698" t="s">
        <v>14971</v>
      </c>
      <c r="N698">
        <v>9</v>
      </c>
      <c r="O698" t="s">
        <v>15292</v>
      </c>
      <c r="P698" t="s">
        <v>16235</v>
      </c>
      <c r="Q698">
        <v>7</v>
      </c>
      <c r="R698">
        <v>1</v>
      </c>
      <c r="S698">
        <v>4.2699999999999996</v>
      </c>
      <c r="T698">
        <v>4.28</v>
      </c>
      <c r="U698">
        <v>440.5</v>
      </c>
      <c r="V698">
        <v>102.75</v>
      </c>
      <c r="W698">
        <v>4.74</v>
      </c>
      <c r="Y698">
        <v>5.74</v>
      </c>
      <c r="Z698">
        <v>3</v>
      </c>
      <c r="AA698" t="s">
        <v>4250</v>
      </c>
      <c r="AB698">
        <v>0</v>
      </c>
      <c r="AC698">
        <v>3</v>
      </c>
      <c r="AD698">
        <v>3.1933333333333329</v>
      </c>
      <c r="AF698" t="s">
        <v>7949</v>
      </c>
      <c r="AI698">
        <v>0</v>
      </c>
      <c r="AJ698">
        <v>0</v>
      </c>
      <c r="AK698" t="s">
        <v>19851</v>
      </c>
      <c r="AL698" t="s">
        <v>19851</v>
      </c>
      <c r="AM698" t="s">
        <v>20019</v>
      </c>
    </row>
    <row r="699" spans="1:39" x14ac:dyDescent="0.25">
      <c r="A699" t="s">
        <v>8583</v>
      </c>
      <c r="B699" t="s">
        <v>4841</v>
      </c>
      <c r="C699" t="s">
        <v>4842</v>
      </c>
      <c r="D699">
        <v>3</v>
      </c>
      <c r="E699" t="s">
        <v>4845</v>
      </c>
      <c r="F699">
        <v>8.52</v>
      </c>
      <c r="K699" t="s">
        <v>6860</v>
      </c>
      <c r="L699" t="s">
        <v>6861</v>
      </c>
      <c r="M699" t="s">
        <v>15013</v>
      </c>
      <c r="N699">
        <v>9</v>
      </c>
      <c r="O699" t="s">
        <v>15372</v>
      </c>
      <c r="P699" t="s">
        <v>16236</v>
      </c>
      <c r="Q699">
        <v>6</v>
      </c>
      <c r="R699">
        <v>1</v>
      </c>
      <c r="S699">
        <v>2.1</v>
      </c>
      <c r="T699">
        <v>2.11</v>
      </c>
      <c r="U699">
        <v>447.44</v>
      </c>
      <c r="V699">
        <v>78.959999999999994</v>
      </c>
      <c r="W699">
        <v>4.5199999999999996</v>
      </c>
      <c r="Y699">
        <v>5.3</v>
      </c>
      <c r="Z699">
        <v>3</v>
      </c>
      <c r="AA699" t="s">
        <v>4250</v>
      </c>
      <c r="AB699">
        <v>0</v>
      </c>
      <c r="AC699">
        <v>2</v>
      </c>
      <c r="AD699">
        <v>5.1587619047619047</v>
      </c>
      <c r="AF699" t="s">
        <v>7949</v>
      </c>
      <c r="AI699">
        <v>0</v>
      </c>
      <c r="AJ699">
        <v>0</v>
      </c>
      <c r="AK699" t="s">
        <v>19851</v>
      </c>
      <c r="AL699" t="s">
        <v>19851</v>
      </c>
      <c r="AM699" t="s">
        <v>20019</v>
      </c>
    </row>
    <row r="700" spans="1:39" x14ac:dyDescent="0.25">
      <c r="A700" t="s">
        <v>8584</v>
      </c>
      <c r="B700" t="s">
        <v>4841</v>
      </c>
      <c r="C700" t="s">
        <v>4842</v>
      </c>
      <c r="D700">
        <v>3</v>
      </c>
      <c r="E700" t="s">
        <v>4845</v>
      </c>
      <c r="F700">
        <v>8.52</v>
      </c>
      <c r="K700" t="s">
        <v>6860</v>
      </c>
      <c r="L700" t="s">
        <v>6861</v>
      </c>
      <c r="M700" t="s">
        <v>15013</v>
      </c>
      <c r="N700">
        <v>9</v>
      </c>
      <c r="O700" t="s">
        <v>15372</v>
      </c>
      <c r="P700" t="s">
        <v>16237</v>
      </c>
      <c r="Q700">
        <v>7</v>
      </c>
      <c r="R700">
        <v>1</v>
      </c>
      <c r="S700">
        <v>3.05</v>
      </c>
      <c r="T700">
        <v>3.05</v>
      </c>
      <c r="U700">
        <v>445.43</v>
      </c>
      <c r="V700">
        <v>87.55</v>
      </c>
      <c r="W700">
        <v>4.12</v>
      </c>
      <c r="Y700">
        <v>5.25</v>
      </c>
      <c r="Z700">
        <v>4</v>
      </c>
      <c r="AA700" t="s">
        <v>4250</v>
      </c>
      <c r="AB700">
        <v>0</v>
      </c>
      <c r="AC700">
        <v>2</v>
      </c>
      <c r="AD700">
        <v>4.6731190476190481</v>
      </c>
      <c r="AF700" t="s">
        <v>7949</v>
      </c>
      <c r="AI700">
        <v>0</v>
      </c>
      <c r="AJ700">
        <v>0</v>
      </c>
      <c r="AK700" t="s">
        <v>19851</v>
      </c>
      <c r="AL700" t="s">
        <v>19851</v>
      </c>
      <c r="AM700" t="s">
        <v>20019</v>
      </c>
    </row>
    <row r="701" spans="1:39" x14ac:dyDescent="0.25">
      <c r="A701" t="s">
        <v>8232</v>
      </c>
      <c r="B701" t="s">
        <v>4841</v>
      </c>
      <c r="C701" t="s">
        <v>4842</v>
      </c>
      <c r="D701">
        <v>3</v>
      </c>
      <c r="E701" t="s">
        <v>4845</v>
      </c>
      <c r="F701">
        <v>8.52</v>
      </c>
      <c r="K701" t="s">
        <v>6860</v>
      </c>
      <c r="L701" t="s">
        <v>6861</v>
      </c>
      <c r="M701" t="s">
        <v>15030</v>
      </c>
      <c r="N701">
        <v>9</v>
      </c>
      <c r="O701" t="s">
        <v>15373</v>
      </c>
      <c r="P701" t="s">
        <v>15885</v>
      </c>
      <c r="Q701">
        <v>7</v>
      </c>
      <c r="R701">
        <v>1</v>
      </c>
      <c r="S701">
        <v>2.79</v>
      </c>
      <c r="T701">
        <v>2.79</v>
      </c>
      <c r="U701">
        <v>453.42</v>
      </c>
      <c r="V701">
        <v>85.86</v>
      </c>
      <c r="W701">
        <v>3.66</v>
      </c>
      <c r="Y701">
        <v>2.79</v>
      </c>
      <c r="Z701">
        <v>3</v>
      </c>
      <c r="AA701" t="s">
        <v>4250</v>
      </c>
      <c r="AB701">
        <v>0</v>
      </c>
      <c r="AC701">
        <v>2</v>
      </c>
      <c r="AD701">
        <v>4.7710476190476196</v>
      </c>
      <c r="AF701" t="s">
        <v>7949</v>
      </c>
      <c r="AI701">
        <v>0</v>
      </c>
      <c r="AJ701">
        <v>0</v>
      </c>
      <c r="AK701" t="s">
        <v>19844</v>
      </c>
      <c r="AL701" t="s">
        <v>19844</v>
      </c>
      <c r="AM701" t="s">
        <v>20019</v>
      </c>
    </row>
    <row r="702" spans="1:39" x14ac:dyDescent="0.25">
      <c r="A702" t="s">
        <v>8585</v>
      </c>
      <c r="B702" t="s">
        <v>4841</v>
      </c>
      <c r="C702" t="s">
        <v>4842</v>
      </c>
      <c r="D702">
        <v>3</v>
      </c>
      <c r="E702" t="s">
        <v>4845</v>
      </c>
      <c r="F702">
        <v>8.52</v>
      </c>
      <c r="K702" t="s">
        <v>6860</v>
      </c>
      <c r="M702" t="s">
        <v>6865</v>
      </c>
      <c r="N702">
        <v>8</v>
      </c>
      <c r="O702" t="s">
        <v>15317</v>
      </c>
      <c r="P702" t="s">
        <v>16238</v>
      </c>
      <c r="Q702">
        <v>5</v>
      </c>
      <c r="R702">
        <v>3</v>
      </c>
      <c r="S702">
        <v>3.34</v>
      </c>
      <c r="T702">
        <v>3.36</v>
      </c>
      <c r="U702">
        <v>570.67999999999995</v>
      </c>
      <c r="V702">
        <v>101.98</v>
      </c>
      <c r="W702">
        <v>2.64</v>
      </c>
      <c r="X702">
        <v>13.47</v>
      </c>
      <c r="Y702">
        <v>6.84</v>
      </c>
      <c r="Z702">
        <v>2</v>
      </c>
      <c r="AA702" t="s">
        <v>4250</v>
      </c>
      <c r="AB702">
        <v>1</v>
      </c>
      <c r="AC702">
        <v>12</v>
      </c>
      <c r="AD702">
        <v>2.917333333333334</v>
      </c>
      <c r="AF702" t="s">
        <v>7949</v>
      </c>
      <c r="AI702">
        <v>0</v>
      </c>
      <c r="AJ702">
        <v>0</v>
      </c>
      <c r="AK702" t="s">
        <v>19863</v>
      </c>
      <c r="AL702" t="s">
        <v>19863</v>
      </c>
      <c r="AM702" t="s">
        <v>20019</v>
      </c>
    </row>
    <row r="703" spans="1:39" x14ac:dyDescent="0.25">
      <c r="A703" t="s">
        <v>8586</v>
      </c>
      <c r="B703" t="s">
        <v>4841</v>
      </c>
      <c r="C703" t="s">
        <v>4842</v>
      </c>
      <c r="D703">
        <v>3</v>
      </c>
      <c r="E703" t="s">
        <v>4845</v>
      </c>
      <c r="F703">
        <v>8.52</v>
      </c>
      <c r="K703" t="s">
        <v>6860</v>
      </c>
      <c r="M703" t="s">
        <v>14992</v>
      </c>
      <c r="N703">
        <v>8</v>
      </c>
      <c r="O703" t="s">
        <v>15318</v>
      </c>
      <c r="P703" t="s">
        <v>16239</v>
      </c>
      <c r="Q703">
        <v>7</v>
      </c>
      <c r="R703">
        <v>4</v>
      </c>
      <c r="S703">
        <v>4.5</v>
      </c>
      <c r="T703">
        <v>5.57</v>
      </c>
      <c r="U703">
        <v>624.73</v>
      </c>
      <c r="V703">
        <v>123.49</v>
      </c>
      <c r="W703">
        <v>4.93</v>
      </c>
      <c r="X703">
        <v>10.96</v>
      </c>
      <c r="Y703">
        <v>8.4</v>
      </c>
      <c r="Z703">
        <v>3</v>
      </c>
      <c r="AA703" t="s">
        <v>4250</v>
      </c>
      <c r="AB703">
        <v>1</v>
      </c>
      <c r="AC703">
        <v>16</v>
      </c>
      <c r="AD703">
        <v>0.79999999999999982</v>
      </c>
      <c r="AF703" t="s">
        <v>7949</v>
      </c>
      <c r="AI703">
        <v>0</v>
      </c>
      <c r="AJ703">
        <v>0</v>
      </c>
      <c r="AK703" t="s">
        <v>19864</v>
      </c>
      <c r="AL703" t="s">
        <v>19864</v>
      </c>
      <c r="AM703" t="s">
        <v>20019</v>
      </c>
    </row>
    <row r="704" spans="1:39" x14ac:dyDescent="0.25">
      <c r="A704" t="s">
        <v>8467</v>
      </c>
      <c r="B704" t="s">
        <v>4841</v>
      </c>
      <c r="C704" t="s">
        <v>4842</v>
      </c>
      <c r="D704">
        <v>3</v>
      </c>
      <c r="E704" t="s">
        <v>4845</v>
      </c>
      <c r="F704">
        <v>8.52</v>
      </c>
      <c r="K704" t="s">
        <v>6860</v>
      </c>
      <c r="L704" t="s">
        <v>6861</v>
      </c>
      <c r="M704" t="s">
        <v>15031</v>
      </c>
      <c r="N704">
        <v>9</v>
      </c>
      <c r="O704" t="s">
        <v>15374</v>
      </c>
      <c r="P704" t="s">
        <v>16120</v>
      </c>
      <c r="Q704">
        <v>6</v>
      </c>
      <c r="R704">
        <v>4</v>
      </c>
      <c r="S704">
        <v>1.06</v>
      </c>
      <c r="T704">
        <v>2.02</v>
      </c>
      <c r="U704">
        <v>678.82</v>
      </c>
      <c r="V704">
        <v>120</v>
      </c>
      <c r="W704">
        <v>4.3099999999999996</v>
      </c>
      <c r="X704">
        <v>13.86</v>
      </c>
      <c r="Y704">
        <v>8.4700000000000006</v>
      </c>
      <c r="Z704">
        <v>3</v>
      </c>
      <c r="AA704" t="s">
        <v>4250</v>
      </c>
      <c r="AB704">
        <v>1</v>
      </c>
      <c r="AC704">
        <v>17</v>
      </c>
      <c r="AD704">
        <v>2.7650000000000001</v>
      </c>
      <c r="AF704" t="s">
        <v>7949</v>
      </c>
      <c r="AI704">
        <v>0</v>
      </c>
      <c r="AJ704">
        <v>0</v>
      </c>
      <c r="AK704" t="s">
        <v>19886</v>
      </c>
      <c r="AL704" t="s">
        <v>19886</v>
      </c>
      <c r="AM704" t="s">
        <v>20019</v>
      </c>
    </row>
    <row r="705" spans="1:39" x14ac:dyDescent="0.25">
      <c r="A705" t="s">
        <v>8587</v>
      </c>
      <c r="B705" t="s">
        <v>4841</v>
      </c>
      <c r="C705" t="s">
        <v>4842</v>
      </c>
      <c r="D705">
        <v>3</v>
      </c>
      <c r="E705" t="s">
        <v>4845</v>
      </c>
      <c r="F705">
        <v>8.52</v>
      </c>
      <c r="K705" t="s">
        <v>6860</v>
      </c>
      <c r="L705" t="s">
        <v>6861</v>
      </c>
      <c r="M705" t="s">
        <v>15032</v>
      </c>
      <c r="N705">
        <v>9</v>
      </c>
      <c r="O705" t="s">
        <v>15375</v>
      </c>
      <c r="P705" t="s">
        <v>16240</v>
      </c>
      <c r="Q705">
        <v>7</v>
      </c>
      <c r="R705">
        <v>4</v>
      </c>
      <c r="S705">
        <v>1.84</v>
      </c>
      <c r="T705">
        <v>2.95</v>
      </c>
      <c r="U705">
        <v>770.91</v>
      </c>
      <c r="V705">
        <v>144.91</v>
      </c>
      <c r="W705">
        <v>3.99</v>
      </c>
      <c r="X705">
        <v>13.86</v>
      </c>
      <c r="Y705">
        <v>8.4600000000000009</v>
      </c>
      <c r="Z705">
        <v>3</v>
      </c>
      <c r="AA705" t="s">
        <v>4250</v>
      </c>
      <c r="AB705">
        <v>1</v>
      </c>
      <c r="AC705">
        <v>16</v>
      </c>
      <c r="AD705">
        <v>2.77</v>
      </c>
      <c r="AF705" t="s">
        <v>7949</v>
      </c>
      <c r="AI705">
        <v>0</v>
      </c>
      <c r="AJ705">
        <v>0</v>
      </c>
      <c r="AK705" t="s">
        <v>19886</v>
      </c>
      <c r="AL705" t="s">
        <v>19886</v>
      </c>
      <c r="AM705" t="s">
        <v>20019</v>
      </c>
    </row>
    <row r="706" spans="1:39" x14ac:dyDescent="0.25">
      <c r="A706" t="s">
        <v>8588</v>
      </c>
      <c r="B706" t="s">
        <v>4841</v>
      </c>
      <c r="C706" t="s">
        <v>4842</v>
      </c>
      <c r="D706">
        <v>3</v>
      </c>
      <c r="E706" t="s">
        <v>4845</v>
      </c>
      <c r="F706">
        <v>8.52</v>
      </c>
      <c r="K706" t="s">
        <v>6860</v>
      </c>
      <c r="M706" t="s">
        <v>14983</v>
      </c>
      <c r="N706">
        <v>8</v>
      </c>
      <c r="O706" t="s">
        <v>15306</v>
      </c>
      <c r="P706" t="s">
        <v>16241</v>
      </c>
      <c r="Q706">
        <v>7</v>
      </c>
      <c r="R706">
        <v>4</v>
      </c>
      <c r="S706">
        <v>1.47</v>
      </c>
      <c r="T706">
        <v>3.36</v>
      </c>
      <c r="U706">
        <v>729.87</v>
      </c>
      <c r="V706">
        <v>143.79</v>
      </c>
      <c r="W706">
        <v>4.33</v>
      </c>
      <c r="X706">
        <v>13.86</v>
      </c>
      <c r="Y706">
        <v>9.3000000000000007</v>
      </c>
      <c r="Z706">
        <v>3</v>
      </c>
      <c r="AA706" t="s">
        <v>4250</v>
      </c>
      <c r="AB706">
        <v>1</v>
      </c>
      <c r="AC706">
        <v>16</v>
      </c>
      <c r="AD706">
        <v>2.17</v>
      </c>
      <c r="AF706" t="s">
        <v>7952</v>
      </c>
      <c r="AI706">
        <v>0</v>
      </c>
      <c r="AJ706">
        <v>0</v>
      </c>
      <c r="AK706" t="s">
        <v>19858</v>
      </c>
      <c r="AL706" t="s">
        <v>19858</v>
      </c>
      <c r="AM706" t="s">
        <v>20019</v>
      </c>
    </row>
    <row r="707" spans="1:39" x14ac:dyDescent="0.25">
      <c r="A707" t="s">
        <v>8589</v>
      </c>
      <c r="B707" t="s">
        <v>4841</v>
      </c>
      <c r="C707" t="s">
        <v>4842</v>
      </c>
      <c r="D707">
        <v>3</v>
      </c>
      <c r="E707" t="s">
        <v>4845</v>
      </c>
      <c r="F707">
        <v>8.52</v>
      </c>
      <c r="K707" t="s">
        <v>6860</v>
      </c>
      <c r="M707" t="s">
        <v>14973</v>
      </c>
      <c r="N707">
        <v>8</v>
      </c>
      <c r="O707" t="s">
        <v>15294</v>
      </c>
      <c r="P707" t="s">
        <v>16242</v>
      </c>
      <c r="Q707">
        <v>6</v>
      </c>
      <c r="R707">
        <v>1</v>
      </c>
      <c r="S707">
        <v>-1.01</v>
      </c>
      <c r="T707">
        <v>-1.01</v>
      </c>
      <c r="U707">
        <v>480.49</v>
      </c>
      <c r="V707">
        <v>82.62</v>
      </c>
      <c r="W707">
        <v>5.31</v>
      </c>
      <c r="Y707">
        <v>3.83</v>
      </c>
      <c r="Z707">
        <v>3</v>
      </c>
      <c r="AA707" t="s">
        <v>4250</v>
      </c>
      <c r="AB707">
        <v>1</v>
      </c>
      <c r="AC707">
        <v>2</v>
      </c>
      <c r="AD707">
        <v>4.9726904761904764</v>
      </c>
      <c r="AF707" t="s">
        <v>7949</v>
      </c>
      <c r="AI707">
        <v>0</v>
      </c>
      <c r="AJ707">
        <v>0</v>
      </c>
      <c r="AK707" t="s">
        <v>19852</v>
      </c>
      <c r="AL707" t="s">
        <v>19852</v>
      </c>
      <c r="AM707" t="s">
        <v>20019</v>
      </c>
    </row>
    <row r="708" spans="1:39" x14ac:dyDescent="0.25">
      <c r="A708" t="s">
        <v>8590</v>
      </c>
      <c r="B708" t="s">
        <v>4841</v>
      </c>
      <c r="C708" t="s">
        <v>4842</v>
      </c>
      <c r="D708">
        <v>3</v>
      </c>
      <c r="E708" t="s">
        <v>4845</v>
      </c>
      <c r="F708">
        <v>8.52</v>
      </c>
      <c r="K708" t="s">
        <v>6860</v>
      </c>
      <c r="L708" t="s">
        <v>6861</v>
      </c>
      <c r="M708" t="s">
        <v>14988</v>
      </c>
      <c r="N708">
        <v>9</v>
      </c>
      <c r="O708" t="s">
        <v>15312</v>
      </c>
      <c r="P708" t="s">
        <v>16243</v>
      </c>
      <c r="Q708">
        <v>5</v>
      </c>
      <c r="R708">
        <v>2</v>
      </c>
      <c r="S708">
        <v>-2.14</v>
      </c>
      <c r="T708">
        <v>-2.12</v>
      </c>
      <c r="U708">
        <v>362.79</v>
      </c>
      <c r="V708">
        <v>89.6</v>
      </c>
      <c r="W708">
        <v>2.73</v>
      </c>
      <c r="X708">
        <v>10.08</v>
      </c>
      <c r="Y708">
        <v>6.01</v>
      </c>
      <c r="Z708">
        <v>2</v>
      </c>
      <c r="AA708" t="s">
        <v>4250</v>
      </c>
      <c r="AB708">
        <v>0</v>
      </c>
      <c r="AC708">
        <v>3</v>
      </c>
      <c r="AD708">
        <v>5.4800714285714287</v>
      </c>
      <c r="AF708" t="s">
        <v>7949</v>
      </c>
      <c r="AI708">
        <v>0</v>
      </c>
      <c r="AJ708">
        <v>0</v>
      </c>
      <c r="AK708" t="s">
        <v>19860</v>
      </c>
      <c r="AL708" t="s">
        <v>19860</v>
      </c>
      <c r="AM708" t="s">
        <v>20019</v>
      </c>
    </row>
    <row r="709" spans="1:39" x14ac:dyDescent="0.25">
      <c r="A709" t="s">
        <v>8591</v>
      </c>
      <c r="B709" t="s">
        <v>4841</v>
      </c>
      <c r="C709" t="s">
        <v>4842</v>
      </c>
      <c r="D709">
        <v>3</v>
      </c>
      <c r="E709" t="s">
        <v>4845</v>
      </c>
      <c r="F709">
        <v>8.52</v>
      </c>
      <c r="K709" t="s">
        <v>6860</v>
      </c>
      <c r="L709" t="s">
        <v>6861</v>
      </c>
      <c r="M709" t="s">
        <v>15033</v>
      </c>
      <c r="N709">
        <v>9</v>
      </c>
      <c r="O709" t="s">
        <v>15376</v>
      </c>
      <c r="P709" t="s">
        <v>16244</v>
      </c>
      <c r="Q709">
        <v>12</v>
      </c>
      <c r="R709">
        <v>12</v>
      </c>
      <c r="S709">
        <v>-5.88</v>
      </c>
      <c r="T709">
        <v>-1.67</v>
      </c>
      <c r="U709">
        <v>877.99</v>
      </c>
      <c r="V709">
        <v>367.64</v>
      </c>
      <c r="W709">
        <v>-2.15</v>
      </c>
      <c r="X709">
        <v>3.47</v>
      </c>
      <c r="Y709">
        <v>8.7200000000000006</v>
      </c>
      <c r="Z709">
        <v>1</v>
      </c>
      <c r="AA709" t="s">
        <v>4250</v>
      </c>
      <c r="AB709">
        <v>3</v>
      </c>
      <c r="AC709">
        <v>29</v>
      </c>
      <c r="AD709">
        <v>2.64</v>
      </c>
      <c r="AF709" t="s">
        <v>7950</v>
      </c>
      <c r="AI709">
        <v>0</v>
      </c>
      <c r="AJ709">
        <v>0</v>
      </c>
      <c r="AK709" t="s">
        <v>19894</v>
      </c>
      <c r="AL709" t="s">
        <v>19894</v>
      </c>
      <c r="AM709" t="s">
        <v>20019</v>
      </c>
    </row>
    <row r="710" spans="1:39" x14ac:dyDescent="0.25">
      <c r="A710" t="s">
        <v>8259</v>
      </c>
      <c r="B710" t="s">
        <v>4841</v>
      </c>
      <c r="C710" t="s">
        <v>4842</v>
      </c>
      <c r="D710">
        <v>3</v>
      </c>
      <c r="E710" t="s">
        <v>4845</v>
      </c>
      <c r="F710">
        <v>8.52</v>
      </c>
      <c r="K710" t="s">
        <v>6860</v>
      </c>
      <c r="L710" t="s">
        <v>6861</v>
      </c>
      <c r="M710" t="s">
        <v>15013</v>
      </c>
      <c r="N710">
        <v>9</v>
      </c>
      <c r="O710" t="s">
        <v>15372</v>
      </c>
      <c r="P710" t="s">
        <v>15912</v>
      </c>
      <c r="Q710">
        <v>7</v>
      </c>
      <c r="R710">
        <v>1</v>
      </c>
      <c r="S710">
        <v>2.6</v>
      </c>
      <c r="T710">
        <v>2.61</v>
      </c>
      <c r="U710">
        <v>465.46</v>
      </c>
      <c r="V710">
        <v>88.19</v>
      </c>
      <c r="W710">
        <v>4.1399999999999997</v>
      </c>
      <c r="Y710">
        <v>5.1100000000000003</v>
      </c>
      <c r="Z710">
        <v>3</v>
      </c>
      <c r="AA710" t="s">
        <v>4250</v>
      </c>
      <c r="AB710">
        <v>0</v>
      </c>
      <c r="AC710">
        <v>4</v>
      </c>
      <c r="AD710">
        <v>4.78004761904762</v>
      </c>
      <c r="AF710" t="s">
        <v>7949</v>
      </c>
      <c r="AI710">
        <v>0</v>
      </c>
      <c r="AJ710">
        <v>0</v>
      </c>
      <c r="AK710" t="s">
        <v>19851</v>
      </c>
      <c r="AL710" t="s">
        <v>19851</v>
      </c>
      <c r="AM710" t="s">
        <v>20019</v>
      </c>
    </row>
    <row r="711" spans="1:39" x14ac:dyDescent="0.25">
      <c r="A711" t="s">
        <v>8592</v>
      </c>
      <c r="B711" t="s">
        <v>4841</v>
      </c>
      <c r="C711" t="s">
        <v>4842</v>
      </c>
      <c r="D711">
        <v>3</v>
      </c>
      <c r="E711" t="s">
        <v>4845</v>
      </c>
      <c r="F711">
        <v>8.52</v>
      </c>
      <c r="I711" t="s">
        <v>12384</v>
      </c>
      <c r="K711" t="s">
        <v>6860</v>
      </c>
      <c r="L711" t="s">
        <v>6861</v>
      </c>
      <c r="M711" t="s">
        <v>14952</v>
      </c>
      <c r="N711">
        <v>9</v>
      </c>
      <c r="O711" t="s">
        <v>15273</v>
      </c>
      <c r="P711" t="s">
        <v>16245</v>
      </c>
      <c r="Q711">
        <v>5</v>
      </c>
      <c r="R711">
        <v>2</v>
      </c>
      <c r="S711">
        <v>2.44</v>
      </c>
      <c r="T711">
        <v>2.44</v>
      </c>
      <c r="U711">
        <v>396.34</v>
      </c>
      <c r="V711">
        <v>89.6</v>
      </c>
      <c r="W711">
        <v>3.31</v>
      </c>
      <c r="X711">
        <v>10.31</v>
      </c>
      <c r="Y711">
        <v>4.09</v>
      </c>
      <c r="Z711">
        <v>2</v>
      </c>
      <c r="AA711" t="s">
        <v>4250</v>
      </c>
      <c r="AB711">
        <v>0</v>
      </c>
      <c r="AC711">
        <v>4</v>
      </c>
      <c r="AD711">
        <v>5.0204285714285719</v>
      </c>
      <c r="AF711" t="s">
        <v>7949</v>
      </c>
      <c r="AI711">
        <v>0</v>
      </c>
      <c r="AJ711">
        <v>0</v>
      </c>
      <c r="AM711" t="s">
        <v>20019</v>
      </c>
    </row>
    <row r="712" spans="1:39" x14ac:dyDescent="0.25">
      <c r="A712" t="s">
        <v>8593</v>
      </c>
      <c r="B712" t="s">
        <v>4841</v>
      </c>
      <c r="C712" t="s">
        <v>4842</v>
      </c>
      <c r="D712">
        <v>3</v>
      </c>
      <c r="E712" t="s">
        <v>4845</v>
      </c>
      <c r="F712">
        <v>8.52</v>
      </c>
      <c r="I712" t="s">
        <v>12385</v>
      </c>
      <c r="K712" t="s">
        <v>6860</v>
      </c>
      <c r="L712" t="s">
        <v>6861</v>
      </c>
      <c r="M712" t="s">
        <v>14952</v>
      </c>
      <c r="N712">
        <v>9</v>
      </c>
      <c r="O712" t="s">
        <v>15273</v>
      </c>
      <c r="P712" t="s">
        <v>16246</v>
      </c>
      <c r="Q712">
        <v>5</v>
      </c>
      <c r="R712">
        <v>2</v>
      </c>
      <c r="S712">
        <v>3.16</v>
      </c>
      <c r="T712">
        <v>3.16</v>
      </c>
      <c r="U712">
        <v>394.81</v>
      </c>
      <c r="V712">
        <v>89.6</v>
      </c>
      <c r="W712">
        <v>3.41</v>
      </c>
      <c r="X712">
        <v>10.06</v>
      </c>
      <c r="Y712">
        <v>4.13</v>
      </c>
      <c r="Z712">
        <v>2</v>
      </c>
      <c r="AA712" t="s">
        <v>4250</v>
      </c>
      <c r="AB712">
        <v>0</v>
      </c>
      <c r="AC712">
        <v>3</v>
      </c>
      <c r="AD712">
        <v>4.5913571428571416</v>
      </c>
      <c r="AF712" t="s">
        <v>7949</v>
      </c>
      <c r="AI712">
        <v>0</v>
      </c>
      <c r="AJ712">
        <v>0</v>
      </c>
      <c r="AM712" t="s">
        <v>20019</v>
      </c>
    </row>
    <row r="713" spans="1:39" x14ac:dyDescent="0.25">
      <c r="A713" t="s">
        <v>8594</v>
      </c>
      <c r="B713" t="s">
        <v>4841</v>
      </c>
      <c r="C713" t="s">
        <v>4842</v>
      </c>
      <c r="D713">
        <v>3</v>
      </c>
      <c r="E713" t="s">
        <v>4845</v>
      </c>
      <c r="F713">
        <v>8.52</v>
      </c>
      <c r="I713" t="s">
        <v>12386</v>
      </c>
      <c r="K713" t="s">
        <v>6860</v>
      </c>
      <c r="L713" t="s">
        <v>6861</v>
      </c>
      <c r="M713" t="s">
        <v>14952</v>
      </c>
      <c r="N713">
        <v>9</v>
      </c>
      <c r="O713" t="s">
        <v>15273</v>
      </c>
      <c r="P713" t="s">
        <v>16247</v>
      </c>
      <c r="Q713">
        <v>6</v>
      </c>
      <c r="R713">
        <v>2</v>
      </c>
      <c r="S713">
        <v>3.77</v>
      </c>
      <c r="T713">
        <v>3.79</v>
      </c>
      <c r="U713">
        <v>495.26</v>
      </c>
      <c r="V713">
        <v>98.83</v>
      </c>
      <c r="W713">
        <v>4.29</v>
      </c>
      <c r="X713">
        <v>8.82</v>
      </c>
      <c r="Y713">
        <v>4.74</v>
      </c>
      <c r="Z713">
        <v>2</v>
      </c>
      <c r="AA713" t="s">
        <v>4250</v>
      </c>
      <c r="AB713">
        <v>0</v>
      </c>
      <c r="AC713">
        <v>5</v>
      </c>
      <c r="AD713">
        <v>2.9595238095238101</v>
      </c>
      <c r="AF713" t="s">
        <v>7949</v>
      </c>
      <c r="AI713">
        <v>0</v>
      </c>
      <c r="AJ713">
        <v>0</v>
      </c>
      <c r="AM713" t="s">
        <v>20019</v>
      </c>
    </row>
    <row r="714" spans="1:39" x14ac:dyDescent="0.25">
      <c r="A714" t="s">
        <v>8595</v>
      </c>
      <c r="B714" t="s">
        <v>4841</v>
      </c>
      <c r="C714" t="s">
        <v>4842</v>
      </c>
      <c r="D714">
        <v>3</v>
      </c>
      <c r="E714" t="s">
        <v>4845</v>
      </c>
      <c r="F714">
        <v>8.52</v>
      </c>
      <c r="I714" t="s">
        <v>12387</v>
      </c>
      <c r="K714" t="s">
        <v>6860</v>
      </c>
      <c r="L714" t="s">
        <v>6861</v>
      </c>
      <c r="M714" t="s">
        <v>15009</v>
      </c>
      <c r="N714">
        <v>9</v>
      </c>
      <c r="O714" t="s">
        <v>15340</v>
      </c>
      <c r="P714" t="s">
        <v>16248</v>
      </c>
      <c r="Q714">
        <v>5</v>
      </c>
      <c r="R714">
        <v>2</v>
      </c>
      <c r="S714">
        <v>1.9</v>
      </c>
      <c r="T714">
        <v>1.9</v>
      </c>
      <c r="U714">
        <v>428.96</v>
      </c>
      <c r="V714">
        <v>102.71</v>
      </c>
      <c r="W714">
        <v>2.9</v>
      </c>
      <c r="Y714">
        <v>5</v>
      </c>
      <c r="Z714">
        <v>1</v>
      </c>
      <c r="AA714" t="s">
        <v>4250</v>
      </c>
      <c r="AB714">
        <v>0</v>
      </c>
      <c r="AC714">
        <v>2</v>
      </c>
      <c r="AD714">
        <v>4.5837619047619036</v>
      </c>
      <c r="AF714" t="s">
        <v>7949</v>
      </c>
      <c r="AI714">
        <v>0</v>
      </c>
      <c r="AJ714">
        <v>0</v>
      </c>
      <c r="AM714" t="s">
        <v>20019</v>
      </c>
    </row>
    <row r="715" spans="1:39" x14ac:dyDescent="0.25">
      <c r="A715" t="s">
        <v>8596</v>
      </c>
      <c r="B715" t="s">
        <v>4841</v>
      </c>
      <c r="C715" t="s">
        <v>4842</v>
      </c>
      <c r="D715">
        <v>3</v>
      </c>
      <c r="E715" t="s">
        <v>4845</v>
      </c>
      <c r="F715">
        <v>8.52</v>
      </c>
      <c r="I715" t="s">
        <v>12388</v>
      </c>
      <c r="K715" t="s">
        <v>6860</v>
      </c>
      <c r="L715" t="s">
        <v>6861</v>
      </c>
      <c r="M715" t="s">
        <v>14996</v>
      </c>
      <c r="N715">
        <v>9</v>
      </c>
      <c r="O715" t="s">
        <v>15322</v>
      </c>
      <c r="P715" t="s">
        <v>16249</v>
      </c>
      <c r="Q715">
        <v>7</v>
      </c>
      <c r="R715">
        <v>2</v>
      </c>
      <c r="S715">
        <v>-2.09</v>
      </c>
      <c r="T715">
        <v>-2.0699999999999998</v>
      </c>
      <c r="U715">
        <v>419.36</v>
      </c>
      <c r="V715">
        <v>111.72</v>
      </c>
      <c r="W715">
        <v>1.73</v>
      </c>
      <c r="X715">
        <v>8.82</v>
      </c>
      <c r="Y715">
        <v>3.94</v>
      </c>
      <c r="Z715">
        <v>2</v>
      </c>
      <c r="AA715" t="s">
        <v>4250</v>
      </c>
      <c r="AB715">
        <v>0</v>
      </c>
      <c r="AC715">
        <v>6</v>
      </c>
      <c r="AD715">
        <v>4.3519999999999994</v>
      </c>
      <c r="AF715" t="s">
        <v>7949</v>
      </c>
      <c r="AI715">
        <v>0</v>
      </c>
      <c r="AJ715">
        <v>0</v>
      </c>
      <c r="AM715" t="s">
        <v>20019</v>
      </c>
    </row>
    <row r="716" spans="1:39" x14ac:dyDescent="0.25">
      <c r="A716" t="s">
        <v>8597</v>
      </c>
      <c r="B716" t="s">
        <v>4841</v>
      </c>
      <c r="C716" t="s">
        <v>4842</v>
      </c>
      <c r="D716">
        <v>3</v>
      </c>
      <c r="E716" t="s">
        <v>4845</v>
      </c>
      <c r="F716">
        <v>8.52</v>
      </c>
      <c r="I716" t="s">
        <v>12389</v>
      </c>
      <c r="K716" t="s">
        <v>6860</v>
      </c>
      <c r="M716" t="s">
        <v>14977</v>
      </c>
      <c r="N716">
        <v>8</v>
      </c>
      <c r="O716" t="s">
        <v>15298</v>
      </c>
      <c r="P716" t="s">
        <v>16250</v>
      </c>
      <c r="Q716">
        <v>4</v>
      </c>
      <c r="R716">
        <v>2</v>
      </c>
      <c r="S716">
        <v>0.87</v>
      </c>
      <c r="T716">
        <v>0.93</v>
      </c>
      <c r="U716">
        <v>363.46</v>
      </c>
      <c r="V716">
        <v>78.92</v>
      </c>
      <c r="W716">
        <v>1.91</v>
      </c>
      <c r="Y716">
        <v>6.47</v>
      </c>
      <c r="Z716">
        <v>1</v>
      </c>
      <c r="AA716" t="s">
        <v>4250</v>
      </c>
      <c r="AB716">
        <v>0</v>
      </c>
      <c r="AC716">
        <v>0</v>
      </c>
      <c r="AD716">
        <v>5.4752857142857154</v>
      </c>
      <c r="AF716" t="s">
        <v>7949</v>
      </c>
      <c r="AI716">
        <v>0</v>
      </c>
      <c r="AJ716">
        <v>0</v>
      </c>
      <c r="AM716" t="s">
        <v>20019</v>
      </c>
    </row>
    <row r="717" spans="1:39" x14ac:dyDescent="0.25">
      <c r="A717" t="s">
        <v>8598</v>
      </c>
      <c r="B717" t="s">
        <v>4841</v>
      </c>
      <c r="C717" t="s">
        <v>4842</v>
      </c>
      <c r="D717">
        <v>3</v>
      </c>
      <c r="E717" t="s">
        <v>4845</v>
      </c>
      <c r="F717">
        <v>8.52</v>
      </c>
      <c r="I717" t="s">
        <v>12390</v>
      </c>
      <c r="K717" t="s">
        <v>6860</v>
      </c>
      <c r="L717" t="s">
        <v>6861</v>
      </c>
      <c r="M717" t="s">
        <v>15020</v>
      </c>
      <c r="N717">
        <v>9</v>
      </c>
      <c r="O717" t="s">
        <v>15358</v>
      </c>
      <c r="P717" t="s">
        <v>16251</v>
      </c>
      <c r="Q717">
        <v>6</v>
      </c>
      <c r="R717">
        <v>1</v>
      </c>
      <c r="S717">
        <v>0.61</v>
      </c>
      <c r="T717">
        <v>0.61</v>
      </c>
      <c r="U717">
        <v>408.5</v>
      </c>
      <c r="V717">
        <v>100.94</v>
      </c>
      <c r="W717">
        <v>1.93</v>
      </c>
      <c r="Y717">
        <v>3.88</v>
      </c>
      <c r="Z717">
        <v>1</v>
      </c>
      <c r="AA717" t="s">
        <v>4250</v>
      </c>
      <c r="AB717">
        <v>0</v>
      </c>
      <c r="AC717">
        <v>2</v>
      </c>
      <c r="AD717">
        <v>5.122238095238095</v>
      </c>
      <c r="AF717" t="s">
        <v>7949</v>
      </c>
      <c r="AI717">
        <v>0</v>
      </c>
      <c r="AJ717">
        <v>0</v>
      </c>
      <c r="AM717" t="s">
        <v>20019</v>
      </c>
    </row>
    <row r="718" spans="1:39" x14ac:dyDescent="0.25">
      <c r="A718" t="s">
        <v>8599</v>
      </c>
      <c r="B718" t="s">
        <v>4841</v>
      </c>
      <c r="C718" t="s">
        <v>4842</v>
      </c>
      <c r="D718">
        <v>3</v>
      </c>
      <c r="E718" t="s">
        <v>4845</v>
      </c>
      <c r="F718">
        <v>8.52</v>
      </c>
      <c r="I718" t="s">
        <v>12391</v>
      </c>
      <c r="K718" t="s">
        <v>6860</v>
      </c>
      <c r="L718" t="s">
        <v>6861</v>
      </c>
      <c r="M718" t="s">
        <v>14974</v>
      </c>
      <c r="N718">
        <v>8</v>
      </c>
      <c r="O718" t="s">
        <v>15295</v>
      </c>
      <c r="P718" t="s">
        <v>16252</v>
      </c>
      <c r="Q718">
        <v>7</v>
      </c>
      <c r="R718">
        <v>1</v>
      </c>
      <c r="S718">
        <v>-0.96</v>
      </c>
      <c r="T718">
        <v>-0.96</v>
      </c>
      <c r="U718">
        <v>481.48</v>
      </c>
      <c r="V718">
        <v>85.86</v>
      </c>
      <c r="W718">
        <v>4.25</v>
      </c>
      <c r="Y718">
        <v>3.75</v>
      </c>
      <c r="Z718">
        <v>3</v>
      </c>
      <c r="AA718" t="s">
        <v>4250</v>
      </c>
      <c r="AB718">
        <v>0</v>
      </c>
      <c r="AC718">
        <v>2</v>
      </c>
      <c r="AD718">
        <v>4.9656190476190476</v>
      </c>
      <c r="AF718" t="s">
        <v>7949</v>
      </c>
      <c r="AI718">
        <v>0</v>
      </c>
      <c r="AJ718">
        <v>0</v>
      </c>
      <c r="AM718" t="s">
        <v>20019</v>
      </c>
    </row>
    <row r="719" spans="1:39" x14ac:dyDescent="0.25">
      <c r="A719" t="s">
        <v>8600</v>
      </c>
      <c r="B719" t="s">
        <v>4841</v>
      </c>
      <c r="C719" t="s">
        <v>4842</v>
      </c>
      <c r="D719">
        <v>3.1</v>
      </c>
      <c r="E719" t="s">
        <v>4845</v>
      </c>
      <c r="F719">
        <v>8.51</v>
      </c>
      <c r="K719" t="s">
        <v>6860</v>
      </c>
      <c r="M719" t="s">
        <v>15034</v>
      </c>
      <c r="N719">
        <v>8</v>
      </c>
      <c r="O719" t="s">
        <v>15377</v>
      </c>
      <c r="P719" t="s">
        <v>16253</v>
      </c>
      <c r="Q719">
        <v>8</v>
      </c>
      <c r="R719">
        <v>5</v>
      </c>
      <c r="S719">
        <v>4.5599999999999996</v>
      </c>
      <c r="T719">
        <v>4.5599999999999996</v>
      </c>
      <c r="U719">
        <v>835.97</v>
      </c>
      <c r="V719">
        <v>183.24</v>
      </c>
      <c r="W719">
        <v>4.87</v>
      </c>
      <c r="X719">
        <v>13.05</v>
      </c>
      <c r="Y719">
        <v>0</v>
      </c>
      <c r="Z719">
        <v>4</v>
      </c>
      <c r="AA719" t="s">
        <v>4250</v>
      </c>
      <c r="AB719">
        <v>1</v>
      </c>
      <c r="AC719">
        <v>19</v>
      </c>
      <c r="AD719">
        <v>1.22</v>
      </c>
      <c r="AF719" t="s">
        <v>7949</v>
      </c>
      <c r="AI719">
        <v>0</v>
      </c>
      <c r="AJ719">
        <v>0</v>
      </c>
      <c r="AK719" t="s">
        <v>19895</v>
      </c>
      <c r="AL719" t="s">
        <v>19895</v>
      </c>
      <c r="AM719" t="s">
        <v>20019</v>
      </c>
    </row>
    <row r="720" spans="1:39" x14ac:dyDescent="0.25">
      <c r="A720" t="s">
        <v>8572</v>
      </c>
      <c r="B720" t="s">
        <v>4841</v>
      </c>
      <c r="C720" t="s">
        <v>4842</v>
      </c>
      <c r="D720">
        <v>3.1</v>
      </c>
      <c r="E720" t="s">
        <v>4845</v>
      </c>
      <c r="F720">
        <v>8.51</v>
      </c>
      <c r="K720" t="s">
        <v>6860</v>
      </c>
      <c r="M720" t="s">
        <v>15007</v>
      </c>
      <c r="N720">
        <v>8</v>
      </c>
      <c r="O720" t="s">
        <v>15338</v>
      </c>
      <c r="P720" t="s">
        <v>16225</v>
      </c>
      <c r="Q720">
        <v>5</v>
      </c>
      <c r="R720">
        <v>3</v>
      </c>
      <c r="S720">
        <v>2.72</v>
      </c>
      <c r="T720">
        <v>2.74</v>
      </c>
      <c r="U720">
        <v>465.64</v>
      </c>
      <c r="V720">
        <v>83.48</v>
      </c>
      <c r="W720">
        <v>4.1100000000000003</v>
      </c>
      <c r="X720">
        <v>13.97</v>
      </c>
      <c r="Y720">
        <v>5.98</v>
      </c>
      <c r="Z720">
        <v>2</v>
      </c>
      <c r="AA720" t="s">
        <v>4250</v>
      </c>
      <c r="AB720">
        <v>0</v>
      </c>
      <c r="AC720">
        <v>8</v>
      </c>
      <c r="AD720">
        <v>4.0520952380952382</v>
      </c>
      <c r="AF720" t="s">
        <v>7949</v>
      </c>
      <c r="AI720">
        <v>0</v>
      </c>
      <c r="AJ720">
        <v>0</v>
      </c>
      <c r="AK720" t="s">
        <v>19859</v>
      </c>
      <c r="AL720" t="s">
        <v>19859</v>
      </c>
      <c r="AM720" t="s">
        <v>20019</v>
      </c>
    </row>
    <row r="721" spans="1:39" x14ac:dyDescent="0.25">
      <c r="A721" t="s">
        <v>8601</v>
      </c>
      <c r="B721" t="s">
        <v>4841</v>
      </c>
      <c r="C721" t="s">
        <v>4842</v>
      </c>
      <c r="D721">
        <v>3.1</v>
      </c>
      <c r="E721" t="s">
        <v>4845</v>
      </c>
      <c r="F721">
        <v>8.51</v>
      </c>
      <c r="I721" t="s">
        <v>12392</v>
      </c>
      <c r="K721" t="s">
        <v>6860</v>
      </c>
      <c r="L721" t="s">
        <v>6861</v>
      </c>
      <c r="M721" t="s">
        <v>14968</v>
      </c>
      <c r="N721">
        <v>8</v>
      </c>
      <c r="O721" t="s">
        <v>15289</v>
      </c>
      <c r="P721" t="s">
        <v>16254</v>
      </c>
      <c r="Q721">
        <v>10</v>
      </c>
      <c r="R721">
        <v>2</v>
      </c>
      <c r="S721">
        <v>2.96</v>
      </c>
      <c r="T721">
        <v>2.98</v>
      </c>
      <c r="U721">
        <v>547.54999999999995</v>
      </c>
      <c r="V721">
        <v>137.5</v>
      </c>
      <c r="W721">
        <v>4.2699999999999996</v>
      </c>
      <c r="X721">
        <v>8.81</v>
      </c>
      <c r="Y721">
        <v>2.13</v>
      </c>
      <c r="Z721">
        <v>4</v>
      </c>
      <c r="AA721" t="s">
        <v>4250</v>
      </c>
      <c r="AB721">
        <v>1</v>
      </c>
      <c r="AC721">
        <v>4</v>
      </c>
      <c r="AD721">
        <v>3.02</v>
      </c>
      <c r="AF721" t="s">
        <v>7949</v>
      </c>
      <c r="AI721">
        <v>0</v>
      </c>
      <c r="AJ721">
        <v>0</v>
      </c>
      <c r="AM721" t="s">
        <v>20019</v>
      </c>
    </row>
    <row r="722" spans="1:39" x14ac:dyDescent="0.25">
      <c r="A722" t="s">
        <v>8602</v>
      </c>
      <c r="B722" t="s">
        <v>4841</v>
      </c>
      <c r="C722" t="s">
        <v>4842</v>
      </c>
      <c r="D722">
        <v>3.1</v>
      </c>
      <c r="E722" t="s">
        <v>4845</v>
      </c>
      <c r="F722">
        <v>8.51</v>
      </c>
      <c r="I722" t="s">
        <v>12393</v>
      </c>
      <c r="K722" t="s">
        <v>6860</v>
      </c>
      <c r="L722" t="s">
        <v>6861</v>
      </c>
      <c r="M722" t="s">
        <v>14968</v>
      </c>
      <c r="N722">
        <v>8</v>
      </c>
      <c r="O722" t="s">
        <v>15289</v>
      </c>
      <c r="P722" t="s">
        <v>16255</v>
      </c>
      <c r="Q722">
        <v>10</v>
      </c>
      <c r="R722">
        <v>2</v>
      </c>
      <c r="S722">
        <v>2.77</v>
      </c>
      <c r="T722">
        <v>2.77</v>
      </c>
      <c r="U722">
        <v>516.58000000000004</v>
      </c>
      <c r="V722">
        <v>133.84</v>
      </c>
      <c r="W722">
        <v>3.74</v>
      </c>
      <c r="X722">
        <v>9.08</v>
      </c>
      <c r="Y722">
        <v>3.1</v>
      </c>
      <c r="Z722">
        <v>3</v>
      </c>
      <c r="AA722" t="s">
        <v>4250</v>
      </c>
      <c r="AB722">
        <v>1</v>
      </c>
      <c r="AC722">
        <v>4</v>
      </c>
      <c r="AD722">
        <v>3.1150000000000002</v>
      </c>
      <c r="AF722" t="s">
        <v>7949</v>
      </c>
      <c r="AI722">
        <v>0</v>
      </c>
      <c r="AJ722">
        <v>0</v>
      </c>
      <c r="AM722" t="s">
        <v>20019</v>
      </c>
    </row>
    <row r="723" spans="1:39" x14ac:dyDescent="0.25">
      <c r="A723" t="s">
        <v>8603</v>
      </c>
      <c r="B723" t="s">
        <v>4841</v>
      </c>
      <c r="C723" t="s">
        <v>4842</v>
      </c>
      <c r="D723">
        <v>3.1</v>
      </c>
      <c r="E723" t="s">
        <v>4845</v>
      </c>
      <c r="F723">
        <v>8.51</v>
      </c>
      <c r="K723" t="s">
        <v>6860</v>
      </c>
      <c r="L723" t="s">
        <v>6861</v>
      </c>
      <c r="M723" t="s">
        <v>14971</v>
      </c>
      <c r="N723">
        <v>9</v>
      </c>
      <c r="O723" t="s">
        <v>15292</v>
      </c>
      <c r="P723" t="s">
        <v>16256</v>
      </c>
      <c r="Q723">
        <v>6</v>
      </c>
      <c r="R723">
        <v>1</v>
      </c>
      <c r="S723">
        <v>4.84</v>
      </c>
      <c r="T723">
        <v>4.8600000000000003</v>
      </c>
      <c r="U723">
        <v>414.51</v>
      </c>
      <c r="V723">
        <v>82.62</v>
      </c>
      <c r="W723">
        <v>4.82</v>
      </c>
      <c r="Y723">
        <v>6.06</v>
      </c>
      <c r="Z723">
        <v>3</v>
      </c>
      <c r="AA723" t="s">
        <v>4250</v>
      </c>
      <c r="AB723">
        <v>0</v>
      </c>
      <c r="AC723">
        <v>3</v>
      </c>
      <c r="AD723">
        <v>3.5139761904761899</v>
      </c>
      <c r="AF723" t="s">
        <v>7949</v>
      </c>
      <c r="AI723">
        <v>0</v>
      </c>
      <c r="AJ723">
        <v>0</v>
      </c>
      <c r="AK723" t="s">
        <v>19851</v>
      </c>
      <c r="AL723" t="s">
        <v>19851</v>
      </c>
      <c r="AM723" t="s">
        <v>20019</v>
      </c>
    </row>
    <row r="724" spans="1:39" x14ac:dyDescent="0.25">
      <c r="A724" t="s">
        <v>5741</v>
      </c>
      <c r="B724" t="s">
        <v>4841</v>
      </c>
      <c r="C724" t="s">
        <v>4842</v>
      </c>
      <c r="D724">
        <v>3.1</v>
      </c>
      <c r="E724" t="s">
        <v>4845</v>
      </c>
      <c r="F724">
        <v>8.51</v>
      </c>
      <c r="I724" t="s">
        <v>12394</v>
      </c>
      <c r="K724" t="s">
        <v>6860</v>
      </c>
      <c r="L724" t="s">
        <v>6861</v>
      </c>
      <c r="M724" t="s">
        <v>14955</v>
      </c>
      <c r="N724">
        <v>8</v>
      </c>
      <c r="O724" t="s">
        <v>15276</v>
      </c>
      <c r="P724" t="s">
        <v>7467</v>
      </c>
      <c r="Q724">
        <v>9</v>
      </c>
      <c r="R724">
        <v>2</v>
      </c>
      <c r="S724">
        <v>2.59</v>
      </c>
      <c r="T724">
        <v>2.6</v>
      </c>
      <c r="U724">
        <v>425.45</v>
      </c>
      <c r="V724">
        <v>130.18</v>
      </c>
      <c r="W724">
        <v>1.47</v>
      </c>
      <c r="X724">
        <v>9.48</v>
      </c>
      <c r="Y724">
        <v>5.87</v>
      </c>
      <c r="Z724">
        <v>2</v>
      </c>
      <c r="AA724" t="s">
        <v>4250</v>
      </c>
      <c r="AB724">
        <v>0</v>
      </c>
      <c r="AC724">
        <v>3</v>
      </c>
      <c r="AD724">
        <v>3.7374999999999998</v>
      </c>
      <c r="AF724" t="s">
        <v>7949</v>
      </c>
      <c r="AI724">
        <v>0</v>
      </c>
      <c r="AJ724">
        <v>0</v>
      </c>
      <c r="AM724" t="s">
        <v>20019</v>
      </c>
    </row>
    <row r="725" spans="1:39" x14ac:dyDescent="0.25">
      <c r="A725" t="s">
        <v>5802</v>
      </c>
      <c r="B725" t="s">
        <v>4841</v>
      </c>
      <c r="C725" t="s">
        <v>4842</v>
      </c>
      <c r="D725">
        <v>3.1</v>
      </c>
      <c r="E725" t="s">
        <v>4845</v>
      </c>
      <c r="F725">
        <v>8.51</v>
      </c>
      <c r="I725" t="s">
        <v>12395</v>
      </c>
      <c r="K725" t="s">
        <v>6860</v>
      </c>
      <c r="L725" t="s">
        <v>6861</v>
      </c>
      <c r="M725" t="s">
        <v>14955</v>
      </c>
      <c r="N725">
        <v>8</v>
      </c>
      <c r="O725" t="s">
        <v>15276</v>
      </c>
      <c r="P725" t="s">
        <v>7528</v>
      </c>
      <c r="Q725">
        <v>8</v>
      </c>
      <c r="R725">
        <v>2</v>
      </c>
      <c r="S725">
        <v>3.39</v>
      </c>
      <c r="T725">
        <v>3.45</v>
      </c>
      <c r="U725">
        <v>409.45</v>
      </c>
      <c r="V725">
        <v>120.95</v>
      </c>
      <c r="W725">
        <v>2.23</v>
      </c>
      <c r="X725">
        <v>9.5299999999999994</v>
      </c>
      <c r="Y725">
        <v>6.57</v>
      </c>
      <c r="Z725">
        <v>2</v>
      </c>
      <c r="AA725" t="s">
        <v>4250</v>
      </c>
      <c r="AB725">
        <v>0</v>
      </c>
      <c r="AC725">
        <v>3</v>
      </c>
      <c r="AD725">
        <v>3.226785714285715</v>
      </c>
      <c r="AF725" t="s">
        <v>7949</v>
      </c>
      <c r="AI725">
        <v>0</v>
      </c>
      <c r="AJ725">
        <v>0</v>
      </c>
      <c r="AM725" t="s">
        <v>20019</v>
      </c>
    </row>
    <row r="726" spans="1:39" x14ac:dyDescent="0.25">
      <c r="A726" t="s">
        <v>8604</v>
      </c>
      <c r="B726" t="s">
        <v>4841</v>
      </c>
      <c r="C726" t="s">
        <v>4842</v>
      </c>
      <c r="D726">
        <v>3.1</v>
      </c>
      <c r="E726" t="s">
        <v>4845</v>
      </c>
      <c r="F726">
        <v>8.51</v>
      </c>
      <c r="I726" t="s">
        <v>12396</v>
      </c>
      <c r="K726" t="s">
        <v>6860</v>
      </c>
      <c r="L726" t="s">
        <v>6861</v>
      </c>
      <c r="M726" t="s">
        <v>14975</v>
      </c>
      <c r="N726">
        <v>9</v>
      </c>
      <c r="O726" t="s">
        <v>15296</v>
      </c>
      <c r="P726" t="s">
        <v>16257</v>
      </c>
      <c r="Q726">
        <v>6</v>
      </c>
      <c r="R726">
        <v>1</v>
      </c>
      <c r="S726">
        <v>4.41</v>
      </c>
      <c r="T726">
        <v>4.41</v>
      </c>
      <c r="U726">
        <v>442.56</v>
      </c>
      <c r="V726">
        <v>92.99</v>
      </c>
      <c r="W726">
        <v>4.49</v>
      </c>
      <c r="Y726">
        <v>3.44</v>
      </c>
      <c r="Z726">
        <v>2</v>
      </c>
      <c r="AA726" t="s">
        <v>4250</v>
      </c>
      <c r="AB726">
        <v>0</v>
      </c>
      <c r="AC726">
        <v>4</v>
      </c>
      <c r="AD726">
        <v>3.4389523809523812</v>
      </c>
      <c r="AF726" t="s">
        <v>7949</v>
      </c>
      <c r="AI726">
        <v>0</v>
      </c>
      <c r="AJ726">
        <v>0</v>
      </c>
      <c r="AM726" t="s">
        <v>20019</v>
      </c>
    </row>
    <row r="727" spans="1:39" x14ac:dyDescent="0.25">
      <c r="A727" t="s">
        <v>8605</v>
      </c>
      <c r="B727" t="s">
        <v>4841</v>
      </c>
      <c r="C727" t="s">
        <v>4842</v>
      </c>
      <c r="D727">
        <v>3.1</v>
      </c>
      <c r="E727" t="s">
        <v>4845</v>
      </c>
      <c r="F727">
        <v>8.51</v>
      </c>
      <c r="I727" t="s">
        <v>12397</v>
      </c>
      <c r="K727" t="s">
        <v>6860</v>
      </c>
      <c r="L727" t="s">
        <v>6861</v>
      </c>
      <c r="M727" t="s">
        <v>14975</v>
      </c>
      <c r="N727">
        <v>9</v>
      </c>
      <c r="O727" t="s">
        <v>15296</v>
      </c>
      <c r="P727" t="s">
        <v>16258</v>
      </c>
      <c r="Q727">
        <v>5</v>
      </c>
      <c r="R727">
        <v>1</v>
      </c>
      <c r="S727">
        <v>4.93</v>
      </c>
      <c r="T727">
        <v>4.93</v>
      </c>
      <c r="U727">
        <v>466.51</v>
      </c>
      <c r="V727">
        <v>83.76</v>
      </c>
      <c r="W727">
        <v>5.36</v>
      </c>
      <c r="Y727">
        <v>1.85</v>
      </c>
      <c r="Z727">
        <v>2</v>
      </c>
      <c r="AA727" t="s">
        <v>4250</v>
      </c>
      <c r="AB727">
        <v>1</v>
      </c>
      <c r="AC727">
        <v>2</v>
      </c>
      <c r="AD727">
        <v>3.1075476190476188</v>
      </c>
      <c r="AF727" t="s">
        <v>7949</v>
      </c>
      <c r="AI727">
        <v>0</v>
      </c>
      <c r="AJ727">
        <v>0</v>
      </c>
      <c r="AM727" t="s">
        <v>20019</v>
      </c>
    </row>
    <row r="728" spans="1:39" x14ac:dyDescent="0.25">
      <c r="A728" t="s">
        <v>8298</v>
      </c>
      <c r="B728" t="s">
        <v>4841</v>
      </c>
      <c r="C728" t="s">
        <v>4842</v>
      </c>
      <c r="D728">
        <v>3.2</v>
      </c>
      <c r="E728" t="s">
        <v>4845</v>
      </c>
      <c r="F728">
        <v>8.49</v>
      </c>
      <c r="I728" t="s">
        <v>12398</v>
      </c>
      <c r="K728" t="s">
        <v>6860</v>
      </c>
      <c r="L728" t="s">
        <v>6861</v>
      </c>
      <c r="M728" t="s">
        <v>14972</v>
      </c>
      <c r="N728">
        <v>8</v>
      </c>
      <c r="O728" t="s">
        <v>15293</v>
      </c>
      <c r="P728" t="s">
        <v>15951</v>
      </c>
      <c r="Q728">
        <v>7</v>
      </c>
      <c r="R728">
        <v>2</v>
      </c>
      <c r="S728">
        <v>3.37</v>
      </c>
      <c r="T728">
        <v>3.38</v>
      </c>
      <c r="U728">
        <v>483.4</v>
      </c>
      <c r="V728">
        <v>111.72</v>
      </c>
      <c r="W728">
        <v>3.1</v>
      </c>
      <c r="X728">
        <v>8.8000000000000007</v>
      </c>
      <c r="Y728">
        <v>3.63</v>
      </c>
      <c r="Z728">
        <v>2</v>
      </c>
      <c r="AA728" t="s">
        <v>4250</v>
      </c>
      <c r="AB728">
        <v>0</v>
      </c>
      <c r="AC728">
        <v>6</v>
      </c>
      <c r="AD728">
        <v>3.019571428571429</v>
      </c>
      <c r="AF728" t="s">
        <v>7949</v>
      </c>
      <c r="AI728">
        <v>0</v>
      </c>
      <c r="AJ728">
        <v>0</v>
      </c>
      <c r="AM728" t="s">
        <v>20019</v>
      </c>
    </row>
    <row r="729" spans="1:39" x14ac:dyDescent="0.25">
      <c r="A729" t="s">
        <v>8606</v>
      </c>
      <c r="B729" t="s">
        <v>4841</v>
      </c>
      <c r="C729" t="s">
        <v>4842</v>
      </c>
      <c r="D729">
        <v>3.2</v>
      </c>
      <c r="E729" t="s">
        <v>4845</v>
      </c>
      <c r="F729">
        <v>8.49</v>
      </c>
      <c r="I729" t="s">
        <v>12399</v>
      </c>
      <c r="K729" t="s">
        <v>6860</v>
      </c>
      <c r="L729" t="s">
        <v>6861</v>
      </c>
      <c r="M729" t="s">
        <v>14998</v>
      </c>
      <c r="N729">
        <v>9</v>
      </c>
      <c r="O729" t="s">
        <v>15324</v>
      </c>
      <c r="P729" t="s">
        <v>16259</v>
      </c>
      <c r="Q729">
        <v>5</v>
      </c>
      <c r="R729">
        <v>2</v>
      </c>
      <c r="S729">
        <v>4.21</v>
      </c>
      <c r="T729">
        <v>4.21</v>
      </c>
      <c r="U729">
        <v>418.93</v>
      </c>
      <c r="V729">
        <v>94.76</v>
      </c>
      <c r="W729">
        <v>4.34</v>
      </c>
      <c r="Y729">
        <v>1.5</v>
      </c>
      <c r="Z729">
        <v>2</v>
      </c>
      <c r="AA729" t="s">
        <v>4250</v>
      </c>
      <c r="AB729">
        <v>0</v>
      </c>
      <c r="AC729">
        <v>1</v>
      </c>
      <c r="AD729">
        <v>3.315404761904762</v>
      </c>
      <c r="AF729" t="s">
        <v>7949</v>
      </c>
      <c r="AI729">
        <v>0</v>
      </c>
      <c r="AJ729">
        <v>0</v>
      </c>
      <c r="AM729" t="s">
        <v>20019</v>
      </c>
    </row>
    <row r="730" spans="1:39" x14ac:dyDescent="0.25">
      <c r="A730" t="s">
        <v>5816</v>
      </c>
      <c r="B730" t="s">
        <v>4841</v>
      </c>
      <c r="C730" t="s">
        <v>4842</v>
      </c>
      <c r="D730">
        <v>3.2</v>
      </c>
      <c r="E730" t="s">
        <v>4845</v>
      </c>
      <c r="F730">
        <v>8.49</v>
      </c>
      <c r="I730" t="s">
        <v>12400</v>
      </c>
      <c r="K730" t="s">
        <v>6860</v>
      </c>
      <c r="L730" t="s">
        <v>6861</v>
      </c>
      <c r="M730" t="s">
        <v>14955</v>
      </c>
      <c r="N730">
        <v>8</v>
      </c>
      <c r="O730" t="s">
        <v>15276</v>
      </c>
      <c r="P730" t="s">
        <v>7542</v>
      </c>
      <c r="Q730">
        <v>7</v>
      </c>
      <c r="R730">
        <v>2</v>
      </c>
      <c r="S730">
        <v>2.73</v>
      </c>
      <c r="T730">
        <v>2.75</v>
      </c>
      <c r="U730">
        <v>442.9</v>
      </c>
      <c r="V730">
        <v>108.06</v>
      </c>
      <c r="W730">
        <v>3.02</v>
      </c>
      <c r="X730">
        <v>10.68</v>
      </c>
      <c r="Y730">
        <v>5.88</v>
      </c>
      <c r="Z730">
        <v>2</v>
      </c>
      <c r="AA730" t="s">
        <v>4250</v>
      </c>
      <c r="AB730">
        <v>0</v>
      </c>
      <c r="AC730">
        <v>2</v>
      </c>
      <c r="AD730">
        <v>3.9408571428571419</v>
      </c>
      <c r="AF730" t="s">
        <v>7949</v>
      </c>
      <c r="AI730">
        <v>0</v>
      </c>
      <c r="AJ730">
        <v>0</v>
      </c>
      <c r="AM730" t="s">
        <v>20019</v>
      </c>
    </row>
    <row r="731" spans="1:39" x14ac:dyDescent="0.25">
      <c r="A731" t="s">
        <v>8228</v>
      </c>
      <c r="B731" t="s">
        <v>4841</v>
      </c>
      <c r="C731" t="s">
        <v>4842</v>
      </c>
      <c r="D731">
        <v>3.2</v>
      </c>
      <c r="E731" t="s">
        <v>4845</v>
      </c>
      <c r="F731">
        <v>8.49</v>
      </c>
      <c r="K731" t="s">
        <v>6860</v>
      </c>
      <c r="L731" t="s">
        <v>6861</v>
      </c>
      <c r="M731" t="s">
        <v>15035</v>
      </c>
      <c r="N731">
        <v>9</v>
      </c>
      <c r="O731" t="s">
        <v>15378</v>
      </c>
      <c r="P731" t="s">
        <v>15881</v>
      </c>
      <c r="Q731">
        <v>7</v>
      </c>
      <c r="R731">
        <v>4</v>
      </c>
      <c r="S731">
        <v>4.9000000000000004</v>
      </c>
      <c r="T731">
        <v>5.72</v>
      </c>
      <c r="U731">
        <v>648.83000000000004</v>
      </c>
      <c r="V731">
        <v>137.07</v>
      </c>
      <c r="W731">
        <v>3.9</v>
      </c>
      <c r="X731">
        <v>13.25</v>
      </c>
      <c r="Y731">
        <v>7.98</v>
      </c>
      <c r="Z731">
        <v>3</v>
      </c>
      <c r="AA731" t="s">
        <v>4250</v>
      </c>
      <c r="AB731">
        <v>1</v>
      </c>
      <c r="AC731">
        <v>9</v>
      </c>
      <c r="AD731">
        <v>1</v>
      </c>
      <c r="AF731" t="s">
        <v>7949</v>
      </c>
      <c r="AI731">
        <v>0</v>
      </c>
      <c r="AJ731">
        <v>0</v>
      </c>
      <c r="AK731" t="s">
        <v>19842</v>
      </c>
      <c r="AL731" t="s">
        <v>19842</v>
      </c>
      <c r="AM731" t="s">
        <v>20019</v>
      </c>
    </row>
    <row r="732" spans="1:39" x14ac:dyDescent="0.25">
      <c r="A732" t="s">
        <v>8607</v>
      </c>
      <c r="B732" t="s">
        <v>4841</v>
      </c>
      <c r="C732" t="s">
        <v>4842</v>
      </c>
      <c r="D732">
        <v>3.2</v>
      </c>
      <c r="E732" t="s">
        <v>4845</v>
      </c>
      <c r="F732">
        <v>8.49</v>
      </c>
      <c r="K732" t="s">
        <v>6860</v>
      </c>
      <c r="L732" t="s">
        <v>6861</v>
      </c>
      <c r="M732" t="s">
        <v>15008</v>
      </c>
      <c r="N732">
        <v>9</v>
      </c>
      <c r="O732" t="s">
        <v>15339</v>
      </c>
      <c r="P732" t="s">
        <v>16260</v>
      </c>
      <c r="Q732">
        <v>8</v>
      </c>
      <c r="R732">
        <v>4</v>
      </c>
      <c r="S732">
        <v>3.56</v>
      </c>
      <c r="T732">
        <v>3.58</v>
      </c>
      <c r="U732">
        <v>578.78</v>
      </c>
      <c r="V732">
        <v>116.6</v>
      </c>
      <c r="W732">
        <v>4.5999999999999996</v>
      </c>
      <c r="X732">
        <v>13.33</v>
      </c>
      <c r="Y732">
        <v>5.93</v>
      </c>
      <c r="Z732">
        <v>3</v>
      </c>
      <c r="AA732" t="s">
        <v>4250</v>
      </c>
      <c r="AB732">
        <v>1</v>
      </c>
      <c r="AC732">
        <v>10</v>
      </c>
      <c r="AD732">
        <v>2.043333333333333</v>
      </c>
      <c r="AF732" t="s">
        <v>7949</v>
      </c>
      <c r="AI732">
        <v>0</v>
      </c>
      <c r="AJ732">
        <v>0</v>
      </c>
      <c r="AK732" t="s">
        <v>19873</v>
      </c>
      <c r="AL732" t="s">
        <v>19873</v>
      </c>
      <c r="AM732" t="s">
        <v>20019</v>
      </c>
    </row>
    <row r="733" spans="1:39" x14ac:dyDescent="0.25">
      <c r="A733" t="s">
        <v>8608</v>
      </c>
      <c r="B733" t="s">
        <v>4841</v>
      </c>
      <c r="C733" t="s">
        <v>4842</v>
      </c>
      <c r="D733">
        <v>3.3</v>
      </c>
      <c r="E733" t="s">
        <v>4845</v>
      </c>
      <c r="F733">
        <v>8.48</v>
      </c>
      <c r="K733" t="s">
        <v>6860</v>
      </c>
      <c r="L733" t="s">
        <v>6861</v>
      </c>
      <c r="M733" t="s">
        <v>15036</v>
      </c>
      <c r="N733">
        <v>9</v>
      </c>
      <c r="O733" t="s">
        <v>15379</v>
      </c>
      <c r="P733" t="s">
        <v>16261</v>
      </c>
      <c r="Q733">
        <v>5</v>
      </c>
      <c r="R733">
        <v>2</v>
      </c>
      <c r="S733">
        <v>-1.83</v>
      </c>
      <c r="T733">
        <v>-1.83</v>
      </c>
      <c r="U733">
        <v>394.81</v>
      </c>
      <c r="V733">
        <v>89.6</v>
      </c>
      <c r="W733">
        <v>3.33</v>
      </c>
      <c r="X733">
        <v>10.14</v>
      </c>
      <c r="Y733">
        <v>3.98</v>
      </c>
      <c r="Z733">
        <v>2</v>
      </c>
      <c r="AA733" t="s">
        <v>4250</v>
      </c>
      <c r="AB733">
        <v>0</v>
      </c>
      <c r="AC733">
        <v>3</v>
      </c>
      <c r="AD733">
        <v>5.2513571428571426</v>
      </c>
      <c r="AF733" t="s">
        <v>7949</v>
      </c>
      <c r="AI733">
        <v>0</v>
      </c>
      <c r="AJ733">
        <v>0</v>
      </c>
      <c r="AK733" t="s">
        <v>19896</v>
      </c>
      <c r="AL733" t="s">
        <v>19896</v>
      </c>
      <c r="AM733" t="s">
        <v>20019</v>
      </c>
    </row>
    <row r="734" spans="1:39" x14ac:dyDescent="0.25">
      <c r="A734" t="s">
        <v>8609</v>
      </c>
      <c r="B734" t="s">
        <v>4841</v>
      </c>
      <c r="C734" t="s">
        <v>4842</v>
      </c>
      <c r="D734">
        <v>3.3</v>
      </c>
      <c r="E734" t="s">
        <v>4845</v>
      </c>
      <c r="F734">
        <v>8.48</v>
      </c>
      <c r="K734" t="s">
        <v>6860</v>
      </c>
      <c r="L734" t="s">
        <v>6861</v>
      </c>
      <c r="M734" t="s">
        <v>14970</v>
      </c>
      <c r="N734">
        <v>9</v>
      </c>
      <c r="O734" t="s">
        <v>15291</v>
      </c>
      <c r="P734" t="s">
        <v>16262</v>
      </c>
      <c r="Q734">
        <v>8</v>
      </c>
      <c r="R734">
        <v>1</v>
      </c>
      <c r="S734">
        <v>1.28</v>
      </c>
      <c r="T734">
        <v>1.28</v>
      </c>
      <c r="U734">
        <v>433.44</v>
      </c>
      <c r="V734">
        <v>95.09</v>
      </c>
      <c r="W734">
        <v>2.81</v>
      </c>
      <c r="Y734">
        <v>4.1100000000000003</v>
      </c>
      <c r="Z734">
        <v>3</v>
      </c>
      <c r="AA734" t="s">
        <v>4250</v>
      </c>
      <c r="AB734">
        <v>0</v>
      </c>
      <c r="AC734">
        <v>2</v>
      </c>
      <c r="AD734">
        <v>5.1390952380952379</v>
      </c>
      <c r="AF734" t="s">
        <v>7949</v>
      </c>
      <c r="AI734">
        <v>0</v>
      </c>
      <c r="AJ734">
        <v>0</v>
      </c>
      <c r="AK734" t="s">
        <v>19850</v>
      </c>
      <c r="AL734" t="s">
        <v>19850</v>
      </c>
      <c r="AM734" t="s">
        <v>20019</v>
      </c>
    </row>
    <row r="735" spans="1:39" x14ac:dyDescent="0.25">
      <c r="A735" t="s">
        <v>8239</v>
      </c>
      <c r="B735" t="s">
        <v>4841</v>
      </c>
      <c r="C735" t="s">
        <v>4842</v>
      </c>
      <c r="D735">
        <v>3.3</v>
      </c>
      <c r="E735" t="s">
        <v>4845</v>
      </c>
      <c r="F735">
        <v>8.48</v>
      </c>
      <c r="K735" t="s">
        <v>6860</v>
      </c>
      <c r="L735" t="s">
        <v>6861</v>
      </c>
      <c r="M735" t="s">
        <v>15030</v>
      </c>
      <c r="N735">
        <v>9</v>
      </c>
      <c r="O735" t="s">
        <v>15373</v>
      </c>
      <c r="P735" t="s">
        <v>15892</v>
      </c>
      <c r="Q735">
        <v>7</v>
      </c>
      <c r="R735">
        <v>1</v>
      </c>
      <c r="S735">
        <v>2.19</v>
      </c>
      <c r="T735">
        <v>2.19</v>
      </c>
      <c r="U735">
        <v>443.41</v>
      </c>
      <c r="V735">
        <v>95.51</v>
      </c>
      <c r="W735">
        <v>4.18</v>
      </c>
      <c r="Y735">
        <v>2.91</v>
      </c>
      <c r="Z735">
        <v>4</v>
      </c>
      <c r="AA735" t="s">
        <v>4250</v>
      </c>
      <c r="AB735">
        <v>0</v>
      </c>
      <c r="AC735">
        <v>2</v>
      </c>
      <c r="AD735">
        <v>4.9588809523809516</v>
      </c>
      <c r="AF735" t="s">
        <v>7949</v>
      </c>
      <c r="AI735">
        <v>0</v>
      </c>
      <c r="AJ735">
        <v>0</v>
      </c>
      <c r="AK735" t="s">
        <v>19844</v>
      </c>
      <c r="AL735" t="s">
        <v>19844</v>
      </c>
      <c r="AM735" t="s">
        <v>20019</v>
      </c>
    </row>
    <row r="736" spans="1:39" x14ac:dyDescent="0.25">
      <c r="A736" t="s">
        <v>8610</v>
      </c>
      <c r="B736" t="s">
        <v>4841</v>
      </c>
      <c r="C736" t="s">
        <v>4842</v>
      </c>
      <c r="D736">
        <v>3.3</v>
      </c>
      <c r="E736" t="s">
        <v>4845</v>
      </c>
      <c r="F736">
        <v>8.48</v>
      </c>
      <c r="K736" t="s">
        <v>6860</v>
      </c>
      <c r="L736" t="s">
        <v>6861</v>
      </c>
      <c r="M736" t="s">
        <v>15037</v>
      </c>
      <c r="N736">
        <v>9</v>
      </c>
      <c r="O736" t="s">
        <v>15380</v>
      </c>
      <c r="P736" t="s">
        <v>16263</v>
      </c>
      <c r="Q736">
        <v>13</v>
      </c>
      <c r="R736">
        <v>9</v>
      </c>
      <c r="S736">
        <v>0.26</v>
      </c>
      <c r="T736">
        <v>3.27</v>
      </c>
      <c r="U736">
        <v>772.87</v>
      </c>
      <c r="V736">
        <v>300.67</v>
      </c>
      <c r="W736">
        <v>-0.24</v>
      </c>
      <c r="X736">
        <v>2.5</v>
      </c>
      <c r="Y736">
        <v>5.8</v>
      </c>
      <c r="Z736">
        <v>4</v>
      </c>
      <c r="AA736" t="s">
        <v>4250</v>
      </c>
      <c r="AB736">
        <v>3</v>
      </c>
      <c r="AC736">
        <v>18</v>
      </c>
      <c r="AD736">
        <v>2.8650000000000002</v>
      </c>
      <c r="AF736" t="s">
        <v>7951</v>
      </c>
      <c r="AI736">
        <v>0</v>
      </c>
      <c r="AJ736">
        <v>0</v>
      </c>
      <c r="AK736" t="s">
        <v>19897</v>
      </c>
      <c r="AL736" t="s">
        <v>19897</v>
      </c>
      <c r="AM736" t="s">
        <v>20019</v>
      </c>
    </row>
    <row r="737" spans="1:39" x14ac:dyDescent="0.25">
      <c r="A737" t="s">
        <v>8610</v>
      </c>
      <c r="B737" t="s">
        <v>4841</v>
      </c>
      <c r="C737" t="s">
        <v>4842</v>
      </c>
      <c r="D737">
        <v>3.3</v>
      </c>
      <c r="E737" t="s">
        <v>4845</v>
      </c>
      <c r="F737">
        <v>8.48</v>
      </c>
      <c r="K737" t="s">
        <v>6860</v>
      </c>
      <c r="L737" t="s">
        <v>6861</v>
      </c>
      <c r="M737" t="s">
        <v>15038</v>
      </c>
      <c r="N737">
        <v>9</v>
      </c>
      <c r="O737" t="s">
        <v>15381</v>
      </c>
      <c r="P737" t="s">
        <v>16263</v>
      </c>
      <c r="Q737">
        <v>13</v>
      </c>
      <c r="R737">
        <v>9</v>
      </c>
      <c r="S737">
        <v>0.26</v>
      </c>
      <c r="T737">
        <v>3.27</v>
      </c>
      <c r="U737">
        <v>772.87</v>
      </c>
      <c r="V737">
        <v>300.67</v>
      </c>
      <c r="W737">
        <v>-0.24</v>
      </c>
      <c r="X737">
        <v>2.5</v>
      </c>
      <c r="Y737">
        <v>5.8</v>
      </c>
      <c r="Z737">
        <v>4</v>
      </c>
      <c r="AA737" t="s">
        <v>4250</v>
      </c>
      <c r="AB737">
        <v>3</v>
      </c>
      <c r="AC737">
        <v>18</v>
      </c>
      <c r="AD737">
        <v>2.8650000000000002</v>
      </c>
      <c r="AF737" t="s">
        <v>7951</v>
      </c>
      <c r="AI737">
        <v>0</v>
      </c>
      <c r="AJ737">
        <v>0</v>
      </c>
      <c r="AK737" t="s">
        <v>19898</v>
      </c>
      <c r="AL737" t="s">
        <v>19898</v>
      </c>
      <c r="AM737" t="s">
        <v>20019</v>
      </c>
    </row>
    <row r="738" spans="1:39" x14ac:dyDescent="0.25">
      <c r="A738" t="s">
        <v>8611</v>
      </c>
      <c r="B738" t="s">
        <v>4841</v>
      </c>
      <c r="C738" t="s">
        <v>4842</v>
      </c>
      <c r="D738">
        <v>3.3</v>
      </c>
      <c r="E738" t="s">
        <v>4845</v>
      </c>
      <c r="F738">
        <v>8.48</v>
      </c>
      <c r="I738" t="s">
        <v>12401</v>
      </c>
      <c r="K738" t="s">
        <v>6860</v>
      </c>
      <c r="L738" t="s">
        <v>6861</v>
      </c>
      <c r="M738" t="s">
        <v>14975</v>
      </c>
      <c r="N738">
        <v>9</v>
      </c>
      <c r="O738" t="s">
        <v>15296</v>
      </c>
      <c r="P738" t="s">
        <v>16264</v>
      </c>
      <c r="Q738">
        <v>5</v>
      </c>
      <c r="R738">
        <v>1</v>
      </c>
      <c r="S738">
        <v>4.2699999999999996</v>
      </c>
      <c r="T738">
        <v>4.2699999999999996</v>
      </c>
      <c r="U738">
        <v>416.5</v>
      </c>
      <c r="V738">
        <v>83.76</v>
      </c>
      <c r="W738">
        <v>4.4800000000000004</v>
      </c>
      <c r="Y738">
        <v>1.08</v>
      </c>
      <c r="Z738">
        <v>2</v>
      </c>
      <c r="AA738" t="s">
        <v>4250</v>
      </c>
      <c r="AB738">
        <v>0</v>
      </c>
      <c r="AC738">
        <v>2</v>
      </c>
      <c r="AD738">
        <v>3.7947619047619048</v>
      </c>
      <c r="AF738" t="s">
        <v>7949</v>
      </c>
      <c r="AI738">
        <v>0</v>
      </c>
      <c r="AJ738">
        <v>0</v>
      </c>
      <c r="AM738" t="s">
        <v>20019</v>
      </c>
    </row>
    <row r="739" spans="1:39" x14ac:dyDescent="0.25">
      <c r="A739" t="s">
        <v>8612</v>
      </c>
      <c r="B739" t="s">
        <v>4841</v>
      </c>
      <c r="C739" t="s">
        <v>4842</v>
      </c>
      <c r="D739">
        <v>3.3</v>
      </c>
      <c r="E739" t="s">
        <v>4845</v>
      </c>
      <c r="F739">
        <v>8.48</v>
      </c>
      <c r="I739" t="s">
        <v>12402</v>
      </c>
      <c r="K739" t="s">
        <v>6860</v>
      </c>
      <c r="L739" t="s">
        <v>6861</v>
      </c>
      <c r="M739" t="s">
        <v>14975</v>
      </c>
      <c r="N739">
        <v>9</v>
      </c>
      <c r="O739" t="s">
        <v>15296</v>
      </c>
      <c r="P739" t="s">
        <v>16265</v>
      </c>
      <c r="Q739">
        <v>5</v>
      </c>
      <c r="R739">
        <v>1</v>
      </c>
      <c r="S739">
        <v>5</v>
      </c>
      <c r="T739">
        <v>5</v>
      </c>
      <c r="U739">
        <v>421.52</v>
      </c>
      <c r="V739">
        <v>69.2</v>
      </c>
      <c r="W739">
        <v>4.62</v>
      </c>
      <c r="Y739">
        <v>2.56</v>
      </c>
      <c r="Z739">
        <v>2</v>
      </c>
      <c r="AA739" t="s">
        <v>4250</v>
      </c>
      <c r="AB739">
        <v>0</v>
      </c>
      <c r="AC739">
        <v>3</v>
      </c>
      <c r="AD739">
        <v>3.393904761904762</v>
      </c>
      <c r="AF739" t="s">
        <v>7949</v>
      </c>
      <c r="AI739">
        <v>0</v>
      </c>
      <c r="AJ739">
        <v>0</v>
      </c>
      <c r="AM739" t="s">
        <v>20019</v>
      </c>
    </row>
    <row r="740" spans="1:39" x14ac:dyDescent="0.25">
      <c r="A740" t="s">
        <v>8613</v>
      </c>
      <c r="B740" t="s">
        <v>4841</v>
      </c>
      <c r="C740" t="s">
        <v>4842</v>
      </c>
      <c r="D740">
        <v>3.3</v>
      </c>
      <c r="E740" t="s">
        <v>4845</v>
      </c>
      <c r="F740">
        <v>8.48</v>
      </c>
      <c r="I740" t="s">
        <v>12403</v>
      </c>
      <c r="K740" t="s">
        <v>6860</v>
      </c>
      <c r="M740" t="s">
        <v>14977</v>
      </c>
      <c r="N740">
        <v>8</v>
      </c>
      <c r="O740" t="s">
        <v>15298</v>
      </c>
      <c r="P740" t="s">
        <v>16266</v>
      </c>
      <c r="Q740">
        <v>5</v>
      </c>
      <c r="R740">
        <v>1</v>
      </c>
      <c r="S740">
        <v>0.92</v>
      </c>
      <c r="T740">
        <v>0.97</v>
      </c>
      <c r="U740">
        <v>390.49</v>
      </c>
      <c r="V740">
        <v>80.81</v>
      </c>
      <c r="W740">
        <v>2.86</v>
      </c>
      <c r="Y740">
        <v>6.5</v>
      </c>
      <c r="Z740">
        <v>2</v>
      </c>
      <c r="AA740" t="s">
        <v>4250</v>
      </c>
      <c r="AB740">
        <v>0</v>
      </c>
      <c r="AC740">
        <v>2</v>
      </c>
      <c r="AD740">
        <v>5.6155476190476188</v>
      </c>
      <c r="AF740" t="s">
        <v>7949</v>
      </c>
      <c r="AI740">
        <v>0</v>
      </c>
      <c r="AJ740">
        <v>0</v>
      </c>
      <c r="AM740" t="s">
        <v>20019</v>
      </c>
    </row>
    <row r="741" spans="1:39" x14ac:dyDescent="0.25">
      <c r="A741" t="s">
        <v>8614</v>
      </c>
      <c r="B741" t="s">
        <v>4841</v>
      </c>
      <c r="C741" t="s">
        <v>4842</v>
      </c>
      <c r="D741">
        <v>3.4</v>
      </c>
      <c r="E741" t="s">
        <v>4845</v>
      </c>
      <c r="F741">
        <v>8.4700000000000006</v>
      </c>
      <c r="I741" t="s">
        <v>12404</v>
      </c>
      <c r="K741" t="s">
        <v>6860</v>
      </c>
      <c r="L741" t="s">
        <v>6861</v>
      </c>
      <c r="M741" t="s">
        <v>14968</v>
      </c>
      <c r="N741">
        <v>8</v>
      </c>
      <c r="O741" t="s">
        <v>15289</v>
      </c>
      <c r="P741" t="s">
        <v>16267</v>
      </c>
      <c r="Q741">
        <v>8</v>
      </c>
      <c r="R741">
        <v>2</v>
      </c>
      <c r="S741">
        <v>2.46</v>
      </c>
      <c r="T741">
        <v>2.46</v>
      </c>
      <c r="U741">
        <v>516.91999999999996</v>
      </c>
      <c r="V741">
        <v>124.61</v>
      </c>
      <c r="W741">
        <v>4.67</v>
      </c>
      <c r="X741">
        <v>10.24</v>
      </c>
      <c r="Y741">
        <v>3.58</v>
      </c>
      <c r="Z741">
        <v>4</v>
      </c>
      <c r="AA741" t="s">
        <v>4250</v>
      </c>
      <c r="AB741">
        <v>1</v>
      </c>
      <c r="AC741">
        <v>3</v>
      </c>
      <c r="AD741">
        <v>3.27</v>
      </c>
      <c r="AF741" t="s">
        <v>7949</v>
      </c>
      <c r="AI741">
        <v>0</v>
      </c>
      <c r="AJ741">
        <v>0</v>
      </c>
      <c r="AM741" t="s">
        <v>20019</v>
      </c>
    </row>
    <row r="742" spans="1:39" x14ac:dyDescent="0.25">
      <c r="A742" t="s">
        <v>8615</v>
      </c>
      <c r="B742" t="s">
        <v>4841</v>
      </c>
      <c r="C742" t="s">
        <v>4842</v>
      </c>
      <c r="D742">
        <v>3.4</v>
      </c>
      <c r="E742" t="s">
        <v>4845</v>
      </c>
      <c r="F742">
        <v>8.4700000000000006</v>
      </c>
      <c r="K742" t="s">
        <v>6860</v>
      </c>
      <c r="L742" t="s">
        <v>6861</v>
      </c>
      <c r="M742" t="s">
        <v>15008</v>
      </c>
      <c r="N742">
        <v>9</v>
      </c>
      <c r="O742" t="s">
        <v>15339</v>
      </c>
      <c r="P742" t="s">
        <v>16268</v>
      </c>
      <c r="Q742">
        <v>6</v>
      </c>
      <c r="R742">
        <v>3</v>
      </c>
      <c r="S742">
        <v>3.25</v>
      </c>
      <c r="T742">
        <v>3.26</v>
      </c>
      <c r="U742">
        <v>519.69000000000005</v>
      </c>
      <c r="V742">
        <v>92.71</v>
      </c>
      <c r="W742">
        <v>3.72</v>
      </c>
      <c r="X742">
        <v>13.82</v>
      </c>
      <c r="Y742">
        <v>5.9</v>
      </c>
      <c r="Z742">
        <v>2</v>
      </c>
      <c r="AA742" t="s">
        <v>4250</v>
      </c>
      <c r="AB742">
        <v>1</v>
      </c>
      <c r="AC742">
        <v>10</v>
      </c>
      <c r="AD742">
        <v>3.3213333333333339</v>
      </c>
      <c r="AF742" t="s">
        <v>7949</v>
      </c>
      <c r="AI742">
        <v>0</v>
      </c>
      <c r="AJ742">
        <v>0</v>
      </c>
      <c r="AK742" t="s">
        <v>19873</v>
      </c>
      <c r="AL742" t="s">
        <v>19873</v>
      </c>
      <c r="AM742" t="s">
        <v>20019</v>
      </c>
    </row>
    <row r="743" spans="1:39" x14ac:dyDescent="0.25">
      <c r="A743" t="s">
        <v>8616</v>
      </c>
      <c r="B743" t="s">
        <v>4841</v>
      </c>
      <c r="C743" t="s">
        <v>4842</v>
      </c>
      <c r="D743">
        <v>3.4</v>
      </c>
      <c r="E743" t="s">
        <v>4845</v>
      </c>
      <c r="F743">
        <v>8.4700000000000006</v>
      </c>
      <c r="K743" t="s">
        <v>6860</v>
      </c>
      <c r="L743" t="s">
        <v>6861</v>
      </c>
      <c r="M743" t="s">
        <v>14953</v>
      </c>
      <c r="N743">
        <v>9</v>
      </c>
      <c r="O743" t="s">
        <v>15274</v>
      </c>
      <c r="P743" t="s">
        <v>16269</v>
      </c>
      <c r="Q743">
        <v>6</v>
      </c>
      <c r="R743">
        <v>1</v>
      </c>
      <c r="S743">
        <v>3.99</v>
      </c>
      <c r="T743">
        <v>3.99</v>
      </c>
      <c r="U743">
        <v>449.49</v>
      </c>
      <c r="V743">
        <v>97.18</v>
      </c>
      <c r="W743">
        <v>4.4800000000000004</v>
      </c>
      <c r="Y743">
        <v>3.38</v>
      </c>
      <c r="Z743">
        <v>4</v>
      </c>
      <c r="AA743" t="s">
        <v>4250</v>
      </c>
      <c r="AB743">
        <v>0</v>
      </c>
      <c r="AC743">
        <v>4</v>
      </c>
      <c r="AD743">
        <v>3.4647857142857141</v>
      </c>
      <c r="AF743" t="s">
        <v>7949</v>
      </c>
      <c r="AI743">
        <v>0</v>
      </c>
      <c r="AJ743">
        <v>0</v>
      </c>
      <c r="AK743" t="s">
        <v>19841</v>
      </c>
      <c r="AL743" t="s">
        <v>19841</v>
      </c>
      <c r="AM743" t="s">
        <v>20019</v>
      </c>
    </row>
    <row r="744" spans="1:39" x14ac:dyDescent="0.25">
      <c r="A744" t="s">
        <v>8230</v>
      </c>
      <c r="B744" t="s">
        <v>4841</v>
      </c>
      <c r="C744" t="s">
        <v>4842</v>
      </c>
      <c r="D744">
        <v>3.4</v>
      </c>
      <c r="E744" t="s">
        <v>4845</v>
      </c>
      <c r="F744">
        <v>8.4700000000000006</v>
      </c>
      <c r="K744" t="s">
        <v>6860</v>
      </c>
      <c r="L744" t="s">
        <v>6861</v>
      </c>
      <c r="M744" t="s">
        <v>15030</v>
      </c>
      <c r="N744">
        <v>9</v>
      </c>
      <c r="O744" t="s">
        <v>15373</v>
      </c>
      <c r="P744" t="s">
        <v>15883</v>
      </c>
      <c r="Q744">
        <v>7</v>
      </c>
      <c r="R744">
        <v>1</v>
      </c>
      <c r="S744">
        <v>1.78</v>
      </c>
      <c r="T744">
        <v>1.78</v>
      </c>
      <c r="U744">
        <v>448.43</v>
      </c>
      <c r="V744">
        <v>91.85</v>
      </c>
      <c r="W744">
        <v>4.2699999999999996</v>
      </c>
      <c r="Y744">
        <v>3.23</v>
      </c>
      <c r="Z744">
        <v>3</v>
      </c>
      <c r="AA744" t="s">
        <v>4250</v>
      </c>
      <c r="AB744">
        <v>0</v>
      </c>
      <c r="AC744">
        <v>2</v>
      </c>
      <c r="AD744">
        <v>5.1400238095238091</v>
      </c>
      <c r="AF744" t="s">
        <v>7949</v>
      </c>
      <c r="AI744">
        <v>0</v>
      </c>
      <c r="AJ744">
        <v>0</v>
      </c>
      <c r="AK744" t="s">
        <v>19844</v>
      </c>
      <c r="AL744" t="s">
        <v>19844</v>
      </c>
      <c r="AM744" t="s">
        <v>20019</v>
      </c>
    </row>
    <row r="745" spans="1:39" x14ac:dyDescent="0.25">
      <c r="A745" t="s">
        <v>8617</v>
      </c>
      <c r="B745" t="s">
        <v>4841</v>
      </c>
      <c r="C745" t="s">
        <v>4842</v>
      </c>
      <c r="D745">
        <v>3.4</v>
      </c>
      <c r="E745" t="s">
        <v>4845</v>
      </c>
      <c r="F745">
        <v>8.4700000000000006</v>
      </c>
      <c r="K745" t="s">
        <v>6860</v>
      </c>
      <c r="M745" t="s">
        <v>15039</v>
      </c>
      <c r="N745">
        <v>8</v>
      </c>
      <c r="O745" t="s">
        <v>15382</v>
      </c>
      <c r="P745" t="s">
        <v>16270</v>
      </c>
      <c r="Q745">
        <v>9</v>
      </c>
      <c r="R745">
        <v>10</v>
      </c>
      <c r="S745">
        <v>-2.4500000000000002</v>
      </c>
      <c r="T745">
        <v>2.27</v>
      </c>
      <c r="U745">
        <v>700.75</v>
      </c>
      <c r="V745">
        <v>286.58</v>
      </c>
      <c r="W745">
        <v>0.38</v>
      </c>
      <c r="X745">
        <v>3.37</v>
      </c>
      <c r="Y745">
        <v>7.5</v>
      </c>
      <c r="Z745">
        <v>2</v>
      </c>
      <c r="AA745" t="s">
        <v>4250</v>
      </c>
      <c r="AB745">
        <v>2</v>
      </c>
      <c r="AC745">
        <v>18</v>
      </c>
      <c r="AD745">
        <v>3</v>
      </c>
      <c r="AF745" t="s">
        <v>7951</v>
      </c>
      <c r="AI745">
        <v>0</v>
      </c>
      <c r="AJ745">
        <v>0</v>
      </c>
      <c r="AK745" t="s">
        <v>19899</v>
      </c>
      <c r="AL745" t="s">
        <v>19899</v>
      </c>
      <c r="AM745" t="s">
        <v>20019</v>
      </c>
    </row>
    <row r="746" spans="1:39" x14ac:dyDescent="0.25">
      <c r="A746" t="s">
        <v>8618</v>
      </c>
      <c r="B746" t="s">
        <v>4841</v>
      </c>
      <c r="C746" t="s">
        <v>4842</v>
      </c>
      <c r="D746">
        <v>3.4</v>
      </c>
      <c r="E746" t="s">
        <v>4845</v>
      </c>
      <c r="F746">
        <v>8.4700000000000006</v>
      </c>
      <c r="I746" t="s">
        <v>12405</v>
      </c>
      <c r="K746" t="s">
        <v>6860</v>
      </c>
      <c r="L746" t="s">
        <v>6861</v>
      </c>
      <c r="M746" t="s">
        <v>15009</v>
      </c>
      <c r="N746">
        <v>9</v>
      </c>
      <c r="O746" t="s">
        <v>15340</v>
      </c>
      <c r="P746" t="s">
        <v>16271</v>
      </c>
      <c r="Q746">
        <v>5</v>
      </c>
      <c r="R746">
        <v>2</v>
      </c>
      <c r="S746">
        <v>2.02</v>
      </c>
      <c r="T746">
        <v>2.02</v>
      </c>
      <c r="U746">
        <v>426.54</v>
      </c>
      <c r="V746">
        <v>102.71</v>
      </c>
      <c r="W746">
        <v>3.02</v>
      </c>
      <c r="Y746">
        <v>5.22</v>
      </c>
      <c r="Z746">
        <v>1</v>
      </c>
      <c r="AA746" t="s">
        <v>4250</v>
      </c>
      <c r="AB746">
        <v>0</v>
      </c>
      <c r="AC746">
        <v>3</v>
      </c>
      <c r="AD746">
        <v>4.591047619047619</v>
      </c>
      <c r="AF746" t="s">
        <v>7949</v>
      </c>
      <c r="AI746">
        <v>0</v>
      </c>
      <c r="AJ746">
        <v>0</v>
      </c>
      <c r="AM746" t="s">
        <v>20019</v>
      </c>
    </row>
    <row r="747" spans="1:39" x14ac:dyDescent="0.25">
      <c r="A747" t="s">
        <v>8619</v>
      </c>
      <c r="B747" t="s">
        <v>4841</v>
      </c>
      <c r="C747" t="s">
        <v>4842</v>
      </c>
      <c r="D747">
        <v>3.4</v>
      </c>
      <c r="E747" t="s">
        <v>4845</v>
      </c>
      <c r="F747">
        <v>8.4700000000000006</v>
      </c>
      <c r="I747" t="s">
        <v>12406</v>
      </c>
      <c r="K747" t="s">
        <v>6860</v>
      </c>
      <c r="L747" t="s">
        <v>6861</v>
      </c>
      <c r="M747" t="s">
        <v>14975</v>
      </c>
      <c r="N747">
        <v>9</v>
      </c>
      <c r="O747" t="s">
        <v>15296</v>
      </c>
      <c r="P747" t="s">
        <v>16272</v>
      </c>
      <c r="Q747">
        <v>5</v>
      </c>
      <c r="R747">
        <v>1</v>
      </c>
      <c r="S747">
        <v>4.37</v>
      </c>
      <c r="T747">
        <v>4.37</v>
      </c>
      <c r="U747">
        <v>416.5</v>
      </c>
      <c r="V747">
        <v>83.76</v>
      </c>
      <c r="W747">
        <v>4.4800000000000004</v>
      </c>
      <c r="Y747">
        <v>1.08</v>
      </c>
      <c r="Z747">
        <v>2</v>
      </c>
      <c r="AA747" t="s">
        <v>4250</v>
      </c>
      <c r="AB747">
        <v>0</v>
      </c>
      <c r="AC747">
        <v>2</v>
      </c>
      <c r="AD747">
        <v>3.744761904761905</v>
      </c>
      <c r="AF747" t="s">
        <v>7949</v>
      </c>
      <c r="AI747">
        <v>0</v>
      </c>
      <c r="AJ747">
        <v>0</v>
      </c>
      <c r="AM747" t="s">
        <v>20019</v>
      </c>
    </row>
    <row r="748" spans="1:39" x14ac:dyDescent="0.25">
      <c r="A748" t="s">
        <v>5725</v>
      </c>
      <c r="B748" t="s">
        <v>4841</v>
      </c>
      <c r="C748" t="s">
        <v>4842</v>
      </c>
      <c r="D748">
        <v>3.4</v>
      </c>
      <c r="E748" t="s">
        <v>4845</v>
      </c>
      <c r="F748">
        <v>8.4700000000000006</v>
      </c>
      <c r="K748" t="s">
        <v>6860</v>
      </c>
      <c r="L748" t="s">
        <v>6861</v>
      </c>
      <c r="M748" t="s">
        <v>14984</v>
      </c>
      <c r="N748">
        <v>9</v>
      </c>
      <c r="O748" t="s">
        <v>15307</v>
      </c>
      <c r="P748" t="s">
        <v>7451</v>
      </c>
      <c r="Q748">
        <v>5</v>
      </c>
      <c r="R748">
        <v>1</v>
      </c>
      <c r="S748">
        <v>3.73</v>
      </c>
      <c r="T748">
        <v>3.73</v>
      </c>
      <c r="U748">
        <v>421.93</v>
      </c>
      <c r="V748">
        <v>80.63</v>
      </c>
      <c r="W748">
        <v>4.55</v>
      </c>
      <c r="Y748">
        <v>2.29</v>
      </c>
      <c r="Z748">
        <v>2</v>
      </c>
      <c r="AA748" t="s">
        <v>4250</v>
      </c>
      <c r="AB748">
        <v>0</v>
      </c>
      <c r="AC748">
        <v>2</v>
      </c>
      <c r="AD748">
        <v>4.1609761904761911</v>
      </c>
      <c r="AF748" t="s">
        <v>7949</v>
      </c>
      <c r="AI748">
        <v>0</v>
      </c>
      <c r="AJ748">
        <v>0</v>
      </c>
      <c r="AK748" t="s">
        <v>7989</v>
      </c>
      <c r="AL748" t="s">
        <v>7989</v>
      </c>
      <c r="AM748" t="s">
        <v>20019</v>
      </c>
    </row>
    <row r="749" spans="1:39" x14ac:dyDescent="0.25">
      <c r="A749" t="s">
        <v>8620</v>
      </c>
      <c r="B749" t="s">
        <v>4841</v>
      </c>
      <c r="C749" t="s">
        <v>4842</v>
      </c>
      <c r="D749">
        <v>3.4</v>
      </c>
      <c r="E749" t="s">
        <v>4845</v>
      </c>
      <c r="F749">
        <v>8.4700000000000006</v>
      </c>
      <c r="I749" t="s">
        <v>12407</v>
      </c>
      <c r="K749" t="s">
        <v>6860</v>
      </c>
      <c r="M749" t="s">
        <v>15002</v>
      </c>
      <c r="N749">
        <v>8</v>
      </c>
      <c r="O749" t="s">
        <v>15332</v>
      </c>
      <c r="P749" t="s">
        <v>16273</v>
      </c>
      <c r="Q749">
        <v>4</v>
      </c>
      <c r="R749">
        <v>1</v>
      </c>
      <c r="S749">
        <v>2.76</v>
      </c>
      <c r="T749">
        <v>2.8</v>
      </c>
      <c r="U749">
        <v>440.52</v>
      </c>
      <c r="V749">
        <v>71.58</v>
      </c>
      <c r="W749">
        <v>3.99</v>
      </c>
      <c r="Y749">
        <v>6.4</v>
      </c>
      <c r="Z749">
        <v>3</v>
      </c>
      <c r="AA749" t="s">
        <v>4250</v>
      </c>
      <c r="AB749">
        <v>0</v>
      </c>
      <c r="AC749">
        <v>1</v>
      </c>
      <c r="AD749">
        <v>4.8781904761904773</v>
      </c>
      <c r="AF749" t="s">
        <v>7949</v>
      </c>
      <c r="AI749">
        <v>0</v>
      </c>
      <c r="AJ749">
        <v>0</v>
      </c>
      <c r="AM749" t="s">
        <v>20019</v>
      </c>
    </row>
    <row r="750" spans="1:39" x14ac:dyDescent="0.25">
      <c r="A750" t="s">
        <v>8621</v>
      </c>
      <c r="B750" t="s">
        <v>4841</v>
      </c>
      <c r="C750" t="s">
        <v>4842</v>
      </c>
      <c r="D750">
        <v>3.5</v>
      </c>
      <c r="E750" t="s">
        <v>4845</v>
      </c>
      <c r="F750">
        <v>8.4600000000000009</v>
      </c>
      <c r="I750" t="s">
        <v>12408</v>
      </c>
      <c r="K750" t="s">
        <v>6860</v>
      </c>
      <c r="L750" t="s">
        <v>6861</v>
      </c>
      <c r="M750" t="s">
        <v>14987</v>
      </c>
      <c r="N750">
        <v>9</v>
      </c>
      <c r="O750" t="s">
        <v>15311</v>
      </c>
      <c r="P750" t="s">
        <v>16274</v>
      </c>
      <c r="Q750">
        <v>7</v>
      </c>
      <c r="R750">
        <v>2</v>
      </c>
      <c r="S750">
        <v>2.62</v>
      </c>
      <c r="T750">
        <v>2.64</v>
      </c>
      <c r="U750">
        <v>431.37</v>
      </c>
      <c r="V750">
        <v>111.72</v>
      </c>
      <c r="W750">
        <v>2.0699999999999998</v>
      </c>
      <c r="X750">
        <v>8.7899999999999991</v>
      </c>
      <c r="Y750">
        <v>4.17</v>
      </c>
      <c r="Z750">
        <v>2</v>
      </c>
      <c r="AA750" t="s">
        <v>4250</v>
      </c>
      <c r="AB750">
        <v>0</v>
      </c>
      <c r="AC750">
        <v>6</v>
      </c>
      <c r="AD750">
        <v>3.9562142857142848</v>
      </c>
      <c r="AF750" t="s">
        <v>7949</v>
      </c>
      <c r="AI750">
        <v>0</v>
      </c>
      <c r="AJ750">
        <v>0</v>
      </c>
      <c r="AM750" t="s">
        <v>20019</v>
      </c>
    </row>
    <row r="751" spans="1:39" x14ac:dyDescent="0.25">
      <c r="A751" t="s">
        <v>8622</v>
      </c>
      <c r="B751" t="s">
        <v>4841</v>
      </c>
      <c r="C751" t="s">
        <v>4842</v>
      </c>
      <c r="D751">
        <v>3.5</v>
      </c>
      <c r="E751" t="s">
        <v>4845</v>
      </c>
      <c r="F751">
        <v>8.4600000000000009</v>
      </c>
      <c r="I751" t="s">
        <v>12409</v>
      </c>
      <c r="K751" t="s">
        <v>6860</v>
      </c>
      <c r="L751" t="s">
        <v>6861</v>
      </c>
      <c r="M751" t="s">
        <v>14979</v>
      </c>
      <c r="N751">
        <v>8</v>
      </c>
      <c r="O751" t="s">
        <v>15302</v>
      </c>
      <c r="P751" t="s">
        <v>16275</v>
      </c>
      <c r="Q751">
        <v>6</v>
      </c>
      <c r="R751">
        <v>2</v>
      </c>
      <c r="S751">
        <v>1.92</v>
      </c>
      <c r="T751">
        <v>1.93</v>
      </c>
      <c r="U751">
        <v>500.4</v>
      </c>
      <c r="V751">
        <v>98.83</v>
      </c>
      <c r="W751">
        <v>3.84</v>
      </c>
      <c r="X751">
        <v>9.34</v>
      </c>
      <c r="Y751">
        <v>3.39</v>
      </c>
      <c r="Z751">
        <v>2</v>
      </c>
      <c r="AA751" t="s">
        <v>4250</v>
      </c>
      <c r="AB751">
        <v>1</v>
      </c>
      <c r="AC751">
        <v>6</v>
      </c>
      <c r="AD751">
        <v>4.2056666666666667</v>
      </c>
      <c r="AF751" t="s">
        <v>7949</v>
      </c>
      <c r="AI751">
        <v>0</v>
      </c>
      <c r="AJ751">
        <v>0</v>
      </c>
      <c r="AM751" t="s">
        <v>20019</v>
      </c>
    </row>
    <row r="752" spans="1:39" x14ac:dyDescent="0.25">
      <c r="A752" t="s">
        <v>8623</v>
      </c>
      <c r="B752" t="s">
        <v>4841</v>
      </c>
      <c r="C752" t="s">
        <v>4842</v>
      </c>
      <c r="D752">
        <v>3.5</v>
      </c>
      <c r="E752" t="s">
        <v>4845</v>
      </c>
      <c r="F752">
        <v>8.4600000000000009</v>
      </c>
      <c r="I752" t="s">
        <v>12410</v>
      </c>
      <c r="K752" t="s">
        <v>6860</v>
      </c>
      <c r="L752" t="s">
        <v>6861</v>
      </c>
      <c r="M752" t="s">
        <v>15021</v>
      </c>
      <c r="N752">
        <v>9</v>
      </c>
      <c r="O752" t="s">
        <v>15359</v>
      </c>
      <c r="P752" t="s">
        <v>16276</v>
      </c>
      <c r="Q752">
        <v>6</v>
      </c>
      <c r="R752">
        <v>1</v>
      </c>
      <c r="S752">
        <v>4.1100000000000003</v>
      </c>
      <c r="T752">
        <v>4.28</v>
      </c>
      <c r="U752">
        <v>436.94</v>
      </c>
      <c r="V752">
        <v>83.87</v>
      </c>
      <c r="W752">
        <v>4.3499999999999996</v>
      </c>
      <c r="Y752">
        <v>7.08</v>
      </c>
      <c r="Z752">
        <v>2</v>
      </c>
      <c r="AA752" t="s">
        <v>4250</v>
      </c>
      <c r="AB752">
        <v>0</v>
      </c>
      <c r="AC752">
        <v>2</v>
      </c>
      <c r="AD752">
        <v>3.643761904761905</v>
      </c>
      <c r="AF752" t="s">
        <v>7949</v>
      </c>
      <c r="AI752">
        <v>0</v>
      </c>
      <c r="AJ752">
        <v>0</v>
      </c>
      <c r="AM752" t="s">
        <v>20019</v>
      </c>
    </row>
    <row r="753" spans="1:39" x14ac:dyDescent="0.25">
      <c r="A753" t="s">
        <v>8623</v>
      </c>
      <c r="B753" t="s">
        <v>4841</v>
      </c>
      <c r="C753" t="s">
        <v>4842</v>
      </c>
      <c r="D753">
        <v>3.5</v>
      </c>
      <c r="E753" t="s">
        <v>4845</v>
      </c>
      <c r="F753">
        <v>8.4600000000000009</v>
      </c>
      <c r="I753" t="s">
        <v>12411</v>
      </c>
      <c r="K753" t="s">
        <v>6860</v>
      </c>
      <c r="M753" t="s">
        <v>14977</v>
      </c>
      <c r="N753">
        <v>8</v>
      </c>
      <c r="O753" t="s">
        <v>15298</v>
      </c>
      <c r="P753" t="s">
        <v>16276</v>
      </c>
      <c r="Q753">
        <v>6</v>
      </c>
      <c r="R753">
        <v>1</v>
      </c>
      <c r="S753">
        <v>4.1100000000000003</v>
      </c>
      <c r="T753">
        <v>4.28</v>
      </c>
      <c r="U753">
        <v>436.94</v>
      </c>
      <c r="V753">
        <v>83.87</v>
      </c>
      <c r="W753">
        <v>4.3499999999999996</v>
      </c>
      <c r="Y753">
        <v>7.08</v>
      </c>
      <c r="Z753">
        <v>2</v>
      </c>
      <c r="AA753" t="s">
        <v>4250</v>
      </c>
      <c r="AB753">
        <v>0</v>
      </c>
      <c r="AC753">
        <v>2</v>
      </c>
      <c r="AD753">
        <v>3.643761904761905</v>
      </c>
      <c r="AF753" t="s">
        <v>7949</v>
      </c>
      <c r="AI753">
        <v>0</v>
      </c>
      <c r="AJ753">
        <v>0</v>
      </c>
      <c r="AM753" t="s">
        <v>20019</v>
      </c>
    </row>
    <row r="754" spans="1:39" x14ac:dyDescent="0.25">
      <c r="A754" t="s">
        <v>8624</v>
      </c>
      <c r="B754" t="s">
        <v>4841</v>
      </c>
      <c r="C754" t="s">
        <v>4842</v>
      </c>
      <c r="D754">
        <v>3.5</v>
      </c>
      <c r="E754" t="s">
        <v>4845</v>
      </c>
      <c r="F754">
        <v>8.4600000000000009</v>
      </c>
      <c r="I754" t="s">
        <v>12412</v>
      </c>
      <c r="K754" t="s">
        <v>6860</v>
      </c>
      <c r="M754" t="s">
        <v>15002</v>
      </c>
      <c r="N754">
        <v>8</v>
      </c>
      <c r="O754" t="s">
        <v>15332</v>
      </c>
      <c r="P754" t="s">
        <v>16277</v>
      </c>
      <c r="Q754">
        <v>5</v>
      </c>
      <c r="R754">
        <v>1</v>
      </c>
      <c r="S754">
        <v>1.08</v>
      </c>
      <c r="T754">
        <v>1.1299999999999999</v>
      </c>
      <c r="U754">
        <v>383.49</v>
      </c>
      <c r="V754">
        <v>77.150000000000006</v>
      </c>
      <c r="W754">
        <v>2.59</v>
      </c>
      <c r="Y754">
        <v>6.42</v>
      </c>
      <c r="Z754">
        <v>1</v>
      </c>
      <c r="AA754" t="s">
        <v>4250</v>
      </c>
      <c r="AB754">
        <v>0</v>
      </c>
      <c r="AC754">
        <v>4</v>
      </c>
      <c r="AD754">
        <v>5.6655476190476186</v>
      </c>
      <c r="AF754" t="s">
        <v>7949</v>
      </c>
      <c r="AI754">
        <v>0</v>
      </c>
      <c r="AJ754">
        <v>0</v>
      </c>
      <c r="AM754" t="s">
        <v>20019</v>
      </c>
    </row>
    <row r="755" spans="1:39" x14ac:dyDescent="0.25">
      <c r="A755" t="s">
        <v>8625</v>
      </c>
      <c r="B755" t="s">
        <v>4841</v>
      </c>
      <c r="C755" t="s">
        <v>4842</v>
      </c>
      <c r="D755">
        <v>3.5</v>
      </c>
      <c r="E755" t="s">
        <v>4845</v>
      </c>
      <c r="F755">
        <v>8.4600000000000009</v>
      </c>
      <c r="I755" t="s">
        <v>12413</v>
      </c>
      <c r="K755" t="s">
        <v>6860</v>
      </c>
      <c r="M755" t="s">
        <v>15002</v>
      </c>
      <c r="N755">
        <v>8</v>
      </c>
      <c r="O755" t="s">
        <v>15332</v>
      </c>
      <c r="P755" t="s">
        <v>16278</v>
      </c>
      <c r="Q755">
        <v>5</v>
      </c>
      <c r="R755">
        <v>1</v>
      </c>
      <c r="S755">
        <v>2.5</v>
      </c>
      <c r="T755">
        <v>2.52</v>
      </c>
      <c r="U755">
        <v>451.61</v>
      </c>
      <c r="V755">
        <v>77.150000000000006</v>
      </c>
      <c r="W755">
        <v>3.55</v>
      </c>
      <c r="Y755">
        <v>5.98</v>
      </c>
      <c r="Z755">
        <v>1</v>
      </c>
      <c r="AA755" t="s">
        <v>4250</v>
      </c>
      <c r="AB755">
        <v>0</v>
      </c>
      <c r="AC755">
        <v>6</v>
      </c>
      <c r="AD755">
        <v>4.92897619047619</v>
      </c>
      <c r="AF755" t="s">
        <v>7949</v>
      </c>
      <c r="AI755">
        <v>0</v>
      </c>
      <c r="AJ755">
        <v>0</v>
      </c>
      <c r="AM755" t="s">
        <v>20019</v>
      </c>
    </row>
    <row r="756" spans="1:39" x14ac:dyDescent="0.25">
      <c r="A756" t="s">
        <v>8626</v>
      </c>
      <c r="B756" t="s">
        <v>4841</v>
      </c>
      <c r="C756" t="s">
        <v>4842</v>
      </c>
      <c r="D756">
        <v>3.5</v>
      </c>
      <c r="E756" t="s">
        <v>4845</v>
      </c>
      <c r="F756">
        <v>8.4600000000000009</v>
      </c>
      <c r="I756" t="s">
        <v>12414</v>
      </c>
      <c r="K756" t="s">
        <v>6860</v>
      </c>
      <c r="M756" t="s">
        <v>15003</v>
      </c>
      <c r="N756">
        <v>8</v>
      </c>
      <c r="O756" t="s">
        <v>15333</v>
      </c>
      <c r="P756" t="s">
        <v>16279</v>
      </c>
      <c r="Q756">
        <v>4</v>
      </c>
      <c r="R756">
        <v>1</v>
      </c>
      <c r="U756">
        <v>350.47</v>
      </c>
      <c r="V756">
        <v>64.33</v>
      </c>
      <c r="W756">
        <v>3.85</v>
      </c>
      <c r="Y756">
        <v>6.71</v>
      </c>
      <c r="Z756">
        <v>1</v>
      </c>
      <c r="AA756" t="s">
        <v>4250</v>
      </c>
      <c r="AB756">
        <v>0</v>
      </c>
      <c r="AC756">
        <v>1</v>
      </c>
      <c r="AF756" t="s">
        <v>7949</v>
      </c>
      <c r="AI756">
        <v>0</v>
      </c>
      <c r="AJ756">
        <v>0</v>
      </c>
      <c r="AM756" t="s">
        <v>20019</v>
      </c>
    </row>
    <row r="757" spans="1:39" x14ac:dyDescent="0.25">
      <c r="A757" t="s">
        <v>8627</v>
      </c>
      <c r="B757" t="s">
        <v>4841</v>
      </c>
      <c r="C757" t="s">
        <v>4842</v>
      </c>
      <c r="D757">
        <v>3.6</v>
      </c>
      <c r="E757" t="s">
        <v>4845</v>
      </c>
      <c r="F757">
        <v>8.44</v>
      </c>
      <c r="K757" t="s">
        <v>6860</v>
      </c>
      <c r="M757" t="s">
        <v>15034</v>
      </c>
      <c r="N757">
        <v>8</v>
      </c>
      <c r="O757" t="s">
        <v>15377</v>
      </c>
      <c r="P757" t="s">
        <v>16280</v>
      </c>
      <c r="Q757">
        <v>8</v>
      </c>
      <c r="R757">
        <v>5</v>
      </c>
      <c r="S757">
        <v>5.42</v>
      </c>
      <c r="T757">
        <v>5.42</v>
      </c>
      <c r="U757">
        <v>814.02</v>
      </c>
      <c r="V757">
        <v>183.24</v>
      </c>
      <c r="W757">
        <v>4.7300000000000004</v>
      </c>
      <c r="X757">
        <v>13.25</v>
      </c>
      <c r="Y757">
        <v>0</v>
      </c>
      <c r="Z757">
        <v>4</v>
      </c>
      <c r="AA757" t="s">
        <v>4250</v>
      </c>
      <c r="AB757">
        <v>1</v>
      </c>
      <c r="AC757">
        <v>20</v>
      </c>
      <c r="AD757">
        <v>1</v>
      </c>
      <c r="AF757" t="s">
        <v>7949</v>
      </c>
      <c r="AI757">
        <v>0</v>
      </c>
      <c r="AJ757">
        <v>0</v>
      </c>
      <c r="AK757" t="s">
        <v>19895</v>
      </c>
      <c r="AL757" t="s">
        <v>19895</v>
      </c>
      <c r="AM757" t="s">
        <v>20019</v>
      </c>
    </row>
    <row r="758" spans="1:39" x14ac:dyDescent="0.25">
      <c r="A758" t="s">
        <v>8628</v>
      </c>
      <c r="B758" t="s">
        <v>4841</v>
      </c>
      <c r="C758" t="s">
        <v>4842</v>
      </c>
      <c r="D758">
        <v>3.6</v>
      </c>
      <c r="E758" t="s">
        <v>4845</v>
      </c>
      <c r="F758">
        <v>8.44</v>
      </c>
      <c r="I758" t="s">
        <v>12415</v>
      </c>
      <c r="K758" t="s">
        <v>6860</v>
      </c>
      <c r="L758" t="s">
        <v>6861</v>
      </c>
      <c r="M758" t="s">
        <v>15022</v>
      </c>
      <c r="N758">
        <v>9</v>
      </c>
      <c r="O758" t="s">
        <v>15383</v>
      </c>
      <c r="P758" t="s">
        <v>16281</v>
      </c>
      <c r="Q758">
        <v>5</v>
      </c>
      <c r="R758">
        <v>1</v>
      </c>
      <c r="S758">
        <v>5.42</v>
      </c>
      <c r="T758">
        <v>5.42</v>
      </c>
      <c r="U758">
        <v>446.98</v>
      </c>
      <c r="V758">
        <v>83.76</v>
      </c>
      <c r="W758">
        <v>5.38</v>
      </c>
      <c r="Y758">
        <v>1.44</v>
      </c>
      <c r="Z758">
        <v>2</v>
      </c>
      <c r="AA758" t="s">
        <v>4250</v>
      </c>
      <c r="AB758">
        <v>1</v>
      </c>
      <c r="AC758">
        <v>2</v>
      </c>
      <c r="AD758">
        <v>3.212047619047619</v>
      </c>
      <c r="AF758" t="s">
        <v>7949</v>
      </c>
      <c r="AI758">
        <v>0</v>
      </c>
      <c r="AJ758">
        <v>0</v>
      </c>
      <c r="AM758" t="s">
        <v>20019</v>
      </c>
    </row>
    <row r="759" spans="1:39" x14ac:dyDescent="0.25">
      <c r="A759" t="s">
        <v>8629</v>
      </c>
      <c r="B759" t="s">
        <v>4841</v>
      </c>
      <c r="C759" t="s">
        <v>4842</v>
      </c>
      <c r="D759">
        <v>3.6</v>
      </c>
      <c r="E759" t="s">
        <v>4845</v>
      </c>
      <c r="F759">
        <v>8.44</v>
      </c>
      <c r="K759" t="s">
        <v>6860</v>
      </c>
      <c r="M759" t="s">
        <v>14985</v>
      </c>
      <c r="N759">
        <v>8</v>
      </c>
      <c r="O759" t="s">
        <v>15308</v>
      </c>
      <c r="P759" t="s">
        <v>16282</v>
      </c>
      <c r="Q759">
        <v>7</v>
      </c>
      <c r="R759">
        <v>3</v>
      </c>
      <c r="S759">
        <v>4.25</v>
      </c>
      <c r="T759">
        <v>5.01</v>
      </c>
      <c r="U759">
        <v>646.83000000000004</v>
      </c>
      <c r="V759">
        <v>105.48</v>
      </c>
      <c r="W759">
        <v>6.33</v>
      </c>
      <c r="X759">
        <v>12.78</v>
      </c>
      <c r="Y759">
        <v>8.0299999999999994</v>
      </c>
      <c r="Z759">
        <v>4</v>
      </c>
      <c r="AA759" t="s">
        <v>4250</v>
      </c>
      <c r="AB759">
        <v>2</v>
      </c>
      <c r="AC759">
        <v>11</v>
      </c>
      <c r="AD759">
        <v>1.635666666666667</v>
      </c>
      <c r="AF759" t="s">
        <v>7949</v>
      </c>
      <c r="AI759">
        <v>0</v>
      </c>
      <c r="AJ759">
        <v>0</v>
      </c>
      <c r="AK759" t="s">
        <v>19859</v>
      </c>
      <c r="AL759" t="s">
        <v>19859</v>
      </c>
      <c r="AM759" t="s">
        <v>20019</v>
      </c>
    </row>
    <row r="760" spans="1:39" x14ac:dyDescent="0.25">
      <c r="A760" t="s">
        <v>8630</v>
      </c>
      <c r="B760" t="s">
        <v>4841</v>
      </c>
      <c r="C760" t="s">
        <v>4842</v>
      </c>
      <c r="D760">
        <v>3.6</v>
      </c>
      <c r="E760" t="s">
        <v>4845</v>
      </c>
      <c r="F760">
        <v>8.44</v>
      </c>
      <c r="K760" t="s">
        <v>6860</v>
      </c>
      <c r="M760" t="s">
        <v>14985</v>
      </c>
      <c r="N760">
        <v>8</v>
      </c>
      <c r="O760" t="s">
        <v>15308</v>
      </c>
      <c r="P760" t="s">
        <v>16283</v>
      </c>
      <c r="Q760">
        <v>5</v>
      </c>
      <c r="R760">
        <v>3</v>
      </c>
      <c r="S760">
        <v>2.78</v>
      </c>
      <c r="T760">
        <v>2.79</v>
      </c>
      <c r="U760">
        <v>483.63</v>
      </c>
      <c r="V760">
        <v>83.48</v>
      </c>
      <c r="W760">
        <v>4.25</v>
      </c>
      <c r="X760">
        <v>13.83</v>
      </c>
      <c r="Y760">
        <v>5.95</v>
      </c>
      <c r="Z760">
        <v>2</v>
      </c>
      <c r="AA760" t="s">
        <v>4250</v>
      </c>
      <c r="AB760">
        <v>0</v>
      </c>
      <c r="AC760">
        <v>8</v>
      </c>
      <c r="AD760">
        <v>3.893595238095239</v>
      </c>
      <c r="AF760" t="s">
        <v>7949</v>
      </c>
      <c r="AI760">
        <v>0</v>
      </c>
      <c r="AJ760">
        <v>0</v>
      </c>
      <c r="AK760" t="s">
        <v>19859</v>
      </c>
      <c r="AL760" t="s">
        <v>19859</v>
      </c>
      <c r="AM760" t="s">
        <v>20019</v>
      </c>
    </row>
    <row r="761" spans="1:39" x14ac:dyDescent="0.25">
      <c r="A761" t="s">
        <v>8631</v>
      </c>
      <c r="B761" t="s">
        <v>4841</v>
      </c>
      <c r="C761" t="s">
        <v>4842</v>
      </c>
      <c r="D761">
        <v>3.6</v>
      </c>
      <c r="E761" t="s">
        <v>4845</v>
      </c>
      <c r="F761">
        <v>8.44</v>
      </c>
      <c r="K761" t="s">
        <v>6860</v>
      </c>
      <c r="M761" t="s">
        <v>14985</v>
      </c>
      <c r="N761">
        <v>8</v>
      </c>
      <c r="O761" t="s">
        <v>15308</v>
      </c>
      <c r="P761" t="s">
        <v>16284</v>
      </c>
      <c r="Q761">
        <v>6</v>
      </c>
      <c r="R761">
        <v>3</v>
      </c>
      <c r="S761">
        <v>2.81</v>
      </c>
      <c r="T761">
        <v>2.83</v>
      </c>
      <c r="U761">
        <v>513.65</v>
      </c>
      <c r="V761">
        <v>92.71</v>
      </c>
      <c r="W761">
        <v>4.26</v>
      </c>
      <c r="X761">
        <v>13.85</v>
      </c>
      <c r="Y761">
        <v>5.94</v>
      </c>
      <c r="Z761">
        <v>2</v>
      </c>
      <c r="AA761" t="s">
        <v>4250</v>
      </c>
      <c r="AB761">
        <v>1</v>
      </c>
      <c r="AC761">
        <v>9</v>
      </c>
      <c r="AD761">
        <v>3.671333333333334</v>
      </c>
      <c r="AF761" t="s">
        <v>7949</v>
      </c>
      <c r="AI761">
        <v>0</v>
      </c>
      <c r="AJ761">
        <v>0</v>
      </c>
      <c r="AK761" t="s">
        <v>19859</v>
      </c>
      <c r="AL761" t="s">
        <v>19859</v>
      </c>
      <c r="AM761" t="s">
        <v>20019</v>
      </c>
    </row>
    <row r="762" spans="1:39" x14ac:dyDescent="0.25">
      <c r="A762" t="s">
        <v>8632</v>
      </c>
      <c r="B762" t="s">
        <v>4841</v>
      </c>
      <c r="C762" t="s">
        <v>4842</v>
      </c>
      <c r="D762">
        <v>3.6</v>
      </c>
      <c r="E762" t="s">
        <v>4845</v>
      </c>
      <c r="F762">
        <v>8.44</v>
      </c>
      <c r="I762" t="s">
        <v>12416</v>
      </c>
      <c r="K762" t="s">
        <v>6860</v>
      </c>
      <c r="L762" t="s">
        <v>6861</v>
      </c>
      <c r="M762" t="s">
        <v>15040</v>
      </c>
      <c r="N762">
        <v>9</v>
      </c>
      <c r="O762" t="s">
        <v>15384</v>
      </c>
      <c r="P762" t="s">
        <v>16285</v>
      </c>
      <c r="Q762">
        <v>4</v>
      </c>
      <c r="R762">
        <v>1</v>
      </c>
      <c r="S762">
        <v>4.21</v>
      </c>
      <c r="T762">
        <v>4.21</v>
      </c>
      <c r="U762">
        <v>421.54</v>
      </c>
      <c r="V762">
        <v>71.400000000000006</v>
      </c>
      <c r="W762">
        <v>4.41</v>
      </c>
      <c r="Y762">
        <v>3.82</v>
      </c>
      <c r="Z762">
        <v>2</v>
      </c>
      <c r="AA762" t="s">
        <v>4250</v>
      </c>
      <c r="AB762">
        <v>0</v>
      </c>
      <c r="AC762">
        <v>1</v>
      </c>
      <c r="AD762">
        <v>3.788761904761905</v>
      </c>
      <c r="AF762" t="s">
        <v>7949</v>
      </c>
      <c r="AI762">
        <v>0</v>
      </c>
      <c r="AJ762">
        <v>0</v>
      </c>
      <c r="AM762" t="s">
        <v>20019</v>
      </c>
    </row>
    <row r="763" spans="1:39" x14ac:dyDescent="0.25">
      <c r="A763" t="s">
        <v>8326</v>
      </c>
      <c r="B763" t="s">
        <v>4841</v>
      </c>
      <c r="C763" t="s">
        <v>4842</v>
      </c>
      <c r="D763">
        <v>3.67</v>
      </c>
      <c r="E763" t="s">
        <v>4845</v>
      </c>
      <c r="F763">
        <v>8.44</v>
      </c>
      <c r="I763" t="s">
        <v>12417</v>
      </c>
      <c r="K763" t="s">
        <v>6860</v>
      </c>
      <c r="L763" t="s">
        <v>6861</v>
      </c>
      <c r="M763" t="s">
        <v>14972</v>
      </c>
      <c r="N763">
        <v>8</v>
      </c>
      <c r="O763" t="s">
        <v>15293</v>
      </c>
      <c r="P763" t="s">
        <v>15979</v>
      </c>
      <c r="Q763">
        <v>7</v>
      </c>
      <c r="R763">
        <v>2</v>
      </c>
      <c r="S763">
        <v>2.42</v>
      </c>
      <c r="T763">
        <v>2.5099999999999998</v>
      </c>
      <c r="U763">
        <v>501.39</v>
      </c>
      <c r="V763">
        <v>111.72</v>
      </c>
      <c r="W763">
        <v>3.24</v>
      </c>
      <c r="X763">
        <v>8.01</v>
      </c>
      <c r="Y763">
        <v>3.13</v>
      </c>
      <c r="Z763">
        <v>2</v>
      </c>
      <c r="AA763" t="s">
        <v>4250</v>
      </c>
      <c r="AB763">
        <v>1</v>
      </c>
      <c r="AC763">
        <v>6</v>
      </c>
      <c r="AD763">
        <v>3.5659999999999998</v>
      </c>
      <c r="AF763" t="s">
        <v>7949</v>
      </c>
      <c r="AI763">
        <v>0</v>
      </c>
      <c r="AJ763">
        <v>0</v>
      </c>
      <c r="AM763" t="s">
        <v>20019</v>
      </c>
    </row>
    <row r="764" spans="1:39" x14ac:dyDescent="0.25">
      <c r="A764" t="s">
        <v>8633</v>
      </c>
      <c r="B764" t="s">
        <v>4841</v>
      </c>
      <c r="C764" t="s">
        <v>4842</v>
      </c>
      <c r="D764">
        <v>3.7</v>
      </c>
      <c r="E764" t="s">
        <v>4845</v>
      </c>
      <c r="F764">
        <v>8.43</v>
      </c>
      <c r="I764" t="s">
        <v>12418</v>
      </c>
      <c r="K764" t="s">
        <v>6860</v>
      </c>
      <c r="L764" t="s">
        <v>6861</v>
      </c>
      <c r="M764" t="s">
        <v>15022</v>
      </c>
      <c r="N764">
        <v>9</v>
      </c>
      <c r="O764" t="s">
        <v>15385</v>
      </c>
      <c r="P764" t="s">
        <v>16286</v>
      </c>
      <c r="Q764">
        <v>5</v>
      </c>
      <c r="R764">
        <v>1</v>
      </c>
      <c r="S764">
        <v>3.99</v>
      </c>
      <c r="T764">
        <v>4.1100000000000003</v>
      </c>
      <c r="U764">
        <v>367.49</v>
      </c>
      <c r="V764">
        <v>69.2</v>
      </c>
      <c r="W764">
        <v>3.59</v>
      </c>
      <c r="Y764">
        <v>6.92</v>
      </c>
      <c r="Z764">
        <v>1</v>
      </c>
      <c r="AA764" t="s">
        <v>4250</v>
      </c>
      <c r="AB764">
        <v>0</v>
      </c>
      <c r="AC764">
        <v>4</v>
      </c>
      <c r="AD764">
        <v>4.2298333333333336</v>
      </c>
      <c r="AF764" t="s">
        <v>7949</v>
      </c>
      <c r="AI764">
        <v>0</v>
      </c>
      <c r="AJ764">
        <v>0</v>
      </c>
      <c r="AM764" t="s">
        <v>20019</v>
      </c>
    </row>
    <row r="765" spans="1:39" x14ac:dyDescent="0.25">
      <c r="A765" t="s">
        <v>8634</v>
      </c>
      <c r="B765" t="s">
        <v>4841</v>
      </c>
      <c r="C765" t="s">
        <v>4842</v>
      </c>
      <c r="D765">
        <v>3.7</v>
      </c>
      <c r="E765" t="s">
        <v>4845</v>
      </c>
      <c r="F765">
        <v>8.43</v>
      </c>
      <c r="I765" t="s">
        <v>12419</v>
      </c>
      <c r="K765" t="s">
        <v>6860</v>
      </c>
      <c r="L765" t="s">
        <v>6861</v>
      </c>
      <c r="M765" t="s">
        <v>15022</v>
      </c>
      <c r="N765">
        <v>9</v>
      </c>
      <c r="O765" t="s">
        <v>15385</v>
      </c>
      <c r="P765" t="s">
        <v>16287</v>
      </c>
      <c r="Q765">
        <v>5</v>
      </c>
      <c r="R765">
        <v>1</v>
      </c>
      <c r="S765">
        <v>4.4400000000000004</v>
      </c>
      <c r="T765">
        <v>4.62</v>
      </c>
      <c r="U765">
        <v>381.52</v>
      </c>
      <c r="V765">
        <v>69.2</v>
      </c>
      <c r="W765">
        <v>3.98</v>
      </c>
      <c r="Y765">
        <v>6.91</v>
      </c>
      <c r="Z765">
        <v>1</v>
      </c>
      <c r="AA765" t="s">
        <v>4250</v>
      </c>
      <c r="AB765">
        <v>0</v>
      </c>
      <c r="AC765">
        <v>5</v>
      </c>
      <c r="AD765">
        <v>3.869619047619048</v>
      </c>
      <c r="AF765" t="s">
        <v>7949</v>
      </c>
      <c r="AI765">
        <v>0</v>
      </c>
      <c r="AJ765">
        <v>0</v>
      </c>
      <c r="AM765" t="s">
        <v>20019</v>
      </c>
    </row>
    <row r="766" spans="1:39" x14ac:dyDescent="0.25">
      <c r="A766" t="s">
        <v>8635</v>
      </c>
      <c r="B766" t="s">
        <v>4841</v>
      </c>
      <c r="C766" t="s">
        <v>4842</v>
      </c>
      <c r="D766">
        <v>3.7</v>
      </c>
      <c r="E766" t="s">
        <v>4845</v>
      </c>
      <c r="F766">
        <v>8.43</v>
      </c>
      <c r="K766" t="s">
        <v>6860</v>
      </c>
      <c r="L766" t="s">
        <v>6861</v>
      </c>
      <c r="M766" t="s">
        <v>14978</v>
      </c>
      <c r="N766">
        <v>9</v>
      </c>
      <c r="O766" t="s">
        <v>15299</v>
      </c>
      <c r="P766" t="s">
        <v>16288</v>
      </c>
      <c r="Q766">
        <v>3</v>
      </c>
      <c r="R766">
        <v>2</v>
      </c>
      <c r="S766">
        <v>6.35</v>
      </c>
      <c r="T766">
        <v>6.37</v>
      </c>
      <c r="U766">
        <v>415.58</v>
      </c>
      <c r="V766">
        <v>68.010000000000005</v>
      </c>
      <c r="W766">
        <v>5.67</v>
      </c>
      <c r="Y766">
        <v>6.39</v>
      </c>
      <c r="Z766">
        <v>3</v>
      </c>
      <c r="AA766" t="s">
        <v>4250</v>
      </c>
      <c r="AB766">
        <v>1</v>
      </c>
      <c r="AC766">
        <v>6</v>
      </c>
      <c r="AD766">
        <v>3.1030000000000002</v>
      </c>
      <c r="AF766" t="s">
        <v>7949</v>
      </c>
      <c r="AI766">
        <v>0</v>
      </c>
      <c r="AJ766">
        <v>0</v>
      </c>
      <c r="AK766" t="s">
        <v>19854</v>
      </c>
      <c r="AL766" t="s">
        <v>19854</v>
      </c>
      <c r="AM766" t="s">
        <v>20019</v>
      </c>
    </row>
    <row r="767" spans="1:39" x14ac:dyDescent="0.25">
      <c r="A767" t="s">
        <v>8636</v>
      </c>
      <c r="B767" t="s">
        <v>4841</v>
      </c>
      <c r="C767" t="s">
        <v>4842</v>
      </c>
      <c r="D767">
        <v>3.7</v>
      </c>
      <c r="E767" t="s">
        <v>4845</v>
      </c>
      <c r="F767">
        <v>8.43</v>
      </c>
      <c r="K767" t="s">
        <v>6860</v>
      </c>
      <c r="L767" t="s">
        <v>6861</v>
      </c>
      <c r="M767" t="s">
        <v>15008</v>
      </c>
      <c r="N767">
        <v>9</v>
      </c>
      <c r="O767" t="s">
        <v>15339</v>
      </c>
      <c r="P767" t="s">
        <v>16289</v>
      </c>
      <c r="Q767">
        <v>6</v>
      </c>
      <c r="R767">
        <v>3</v>
      </c>
      <c r="S767">
        <v>3.33</v>
      </c>
      <c r="T767">
        <v>3.34</v>
      </c>
      <c r="U767">
        <v>537.67999999999995</v>
      </c>
      <c r="V767">
        <v>92.71</v>
      </c>
      <c r="W767">
        <v>3.86</v>
      </c>
      <c r="X767">
        <v>13.82</v>
      </c>
      <c r="Y767">
        <v>5.87</v>
      </c>
      <c r="Z767">
        <v>2</v>
      </c>
      <c r="AA767" t="s">
        <v>4250</v>
      </c>
      <c r="AB767">
        <v>1</v>
      </c>
      <c r="AC767">
        <v>10</v>
      </c>
      <c r="AD767">
        <v>3.2413333333333338</v>
      </c>
      <c r="AF767" t="s">
        <v>7949</v>
      </c>
      <c r="AI767">
        <v>0</v>
      </c>
      <c r="AJ767">
        <v>0</v>
      </c>
      <c r="AK767" t="s">
        <v>19873</v>
      </c>
      <c r="AL767" t="s">
        <v>19873</v>
      </c>
      <c r="AM767" t="s">
        <v>20019</v>
      </c>
    </row>
    <row r="768" spans="1:39" x14ac:dyDescent="0.25">
      <c r="A768" t="s">
        <v>8637</v>
      </c>
      <c r="B768" t="s">
        <v>4841</v>
      </c>
      <c r="C768" t="s">
        <v>4842</v>
      </c>
      <c r="D768">
        <v>3.7</v>
      </c>
      <c r="E768" t="s">
        <v>4845</v>
      </c>
      <c r="F768">
        <v>8.43</v>
      </c>
      <c r="K768" t="s">
        <v>6860</v>
      </c>
      <c r="L768" t="s">
        <v>6861</v>
      </c>
      <c r="M768" t="s">
        <v>15008</v>
      </c>
      <c r="N768">
        <v>9</v>
      </c>
      <c r="O768" t="s">
        <v>15339</v>
      </c>
      <c r="P768" t="s">
        <v>16290</v>
      </c>
      <c r="Q768">
        <v>7</v>
      </c>
      <c r="R768">
        <v>3</v>
      </c>
      <c r="S768">
        <v>3.49</v>
      </c>
      <c r="T768">
        <v>3.51</v>
      </c>
      <c r="U768">
        <v>548.75</v>
      </c>
      <c r="V768">
        <v>96.37</v>
      </c>
      <c r="W768">
        <v>5.24</v>
      </c>
      <c r="X768">
        <v>13.86</v>
      </c>
      <c r="Y768">
        <v>5.96</v>
      </c>
      <c r="Z768">
        <v>3</v>
      </c>
      <c r="AA768" t="s">
        <v>4250</v>
      </c>
      <c r="AB768">
        <v>2</v>
      </c>
      <c r="AC768">
        <v>9</v>
      </c>
      <c r="AD768">
        <v>2.954333333333333</v>
      </c>
      <c r="AF768" t="s">
        <v>7949</v>
      </c>
      <c r="AI768">
        <v>0</v>
      </c>
      <c r="AJ768">
        <v>0</v>
      </c>
      <c r="AK768" t="s">
        <v>19873</v>
      </c>
      <c r="AL768" t="s">
        <v>19873</v>
      </c>
      <c r="AM768" t="s">
        <v>20019</v>
      </c>
    </row>
    <row r="769" spans="1:39" x14ac:dyDescent="0.25">
      <c r="A769" t="s">
        <v>8638</v>
      </c>
      <c r="B769" t="s">
        <v>4841</v>
      </c>
      <c r="C769" t="s">
        <v>4842</v>
      </c>
      <c r="D769">
        <v>3.7</v>
      </c>
      <c r="E769" t="s">
        <v>4845</v>
      </c>
      <c r="F769">
        <v>8.43</v>
      </c>
      <c r="I769" t="s">
        <v>12420</v>
      </c>
      <c r="K769" t="s">
        <v>6860</v>
      </c>
      <c r="M769" t="s">
        <v>14977</v>
      </c>
      <c r="N769">
        <v>8</v>
      </c>
      <c r="O769" t="s">
        <v>15298</v>
      </c>
      <c r="P769" t="s">
        <v>16291</v>
      </c>
      <c r="Q769">
        <v>5</v>
      </c>
      <c r="R769">
        <v>1</v>
      </c>
      <c r="S769">
        <v>2.2000000000000002</v>
      </c>
      <c r="T769">
        <v>4.2</v>
      </c>
      <c r="U769">
        <v>393.41</v>
      </c>
      <c r="V769">
        <v>60.08</v>
      </c>
      <c r="W769">
        <v>3.08</v>
      </c>
      <c r="Y769">
        <v>11.37</v>
      </c>
      <c r="Z769">
        <v>1</v>
      </c>
      <c r="AA769" t="s">
        <v>4250</v>
      </c>
      <c r="AB769">
        <v>0</v>
      </c>
      <c r="AC769">
        <v>1</v>
      </c>
      <c r="AD769">
        <v>3.8946904761904761</v>
      </c>
      <c r="AF769" t="s">
        <v>7952</v>
      </c>
      <c r="AI769">
        <v>0</v>
      </c>
      <c r="AJ769">
        <v>0</v>
      </c>
      <c r="AM769" t="s">
        <v>20019</v>
      </c>
    </row>
    <row r="770" spans="1:39" x14ac:dyDescent="0.25">
      <c r="A770" t="s">
        <v>8639</v>
      </c>
      <c r="B770" t="s">
        <v>4841</v>
      </c>
      <c r="C770" t="s">
        <v>4842</v>
      </c>
      <c r="D770">
        <v>3.8</v>
      </c>
      <c r="E770" t="s">
        <v>4845</v>
      </c>
      <c r="F770">
        <v>8.42</v>
      </c>
      <c r="K770" t="s">
        <v>6860</v>
      </c>
      <c r="L770" t="s">
        <v>6861</v>
      </c>
      <c r="M770" t="s">
        <v>14963</v>
      </c>
      <c r="N770">
        <v>9</v>
      </c>
      <c r="O770" t="s">
        <v>15284</v>
      </c>
      <c r="P770" t="s">
        <v>16292</v>
      </c>
      <c r="Q770">
        <v>7</v>
      </c>
      <c r="R770">
        <v>1</v>
      </c>
      <c r="S770">
        <v>2.77</v>
      </c>
      <c r="T770">
        <v>2.77</v>
      </c>
      <c r="U770">
        <v>425.42</v>
      </c>
      <c r="V770">
        <v>95.51</v>
      </c>
      <c r="W770">
        <v>4.04</v>
      </c>
      <c r="Y770">
        <v>3.09</v>
      </c>
      <c r="Z770">
        <v>4</v>
      </c>
      <c r="AA770" t="s">
        <v>4250</v>
      </c>
      <c r="AB770">
        <v>0</v>
      </c>
      <c r="AC770">
        <v>2</v>
      </c>
      <c r="AD770">
        <v>4.7973809523809523</v>
      </c>
      <c r="AF770" t="s">
        <v>7949</v>
      </c>
      <c r="AI770">
        <v>0</v>
      </c>
      <c r="AJ770">
        <v>0</v>
      </c>
      <c r="AK770" t="s">
        <v>19847</v>
      </c>
      <c r="AL770" t="s">
        <v>19847</v>
      </c>
      <c r="AM770" t="s">
        <v>20019</v>
      </c>
    </row>
    <row r="771" spans="1:39" x14ac:dyDescent="0.25">
      <c r="A771" t="s">
        <v>8284</v>
      </c>
      <c r="B771" t="s">
        <v>4841</v>
      </c>
      <c r="C771" t="s">
        <v>4842</v>
      </c>
      <c r="D771">
        <v>3.8</v>
      </c>
      <c r="E771" t="s">
        <v>4845</v>
      </c>
      <c r="F771">
        <v>8.42</v>
      </c>
      <c r="K771" t="s">
        <v>6860</v>
      </c>
      <c r="L771" t="s">
        <v>6861</v>
      </c>
      <c r="M771" t="s">
        <v>15024</v>
      </c>
      <c r="N771">
        <v>9</v>
      </c>
      <c r="O771" t="s">
        <v>15364</v>
      </c>
      <c r="P771" t="s">
        <v>15937</v>
      </c>
      <c r="Q771">
        <v>7</v>
      </c>
      <c r="R771">
        <v>1</v>
      </c>
      <c r="S771">
        <v>3.65</v>
      </c>
      <c r="T771">
        <v>3.65</v>
      </c>
      <c r="U771">
        <v>416.48</v>
      </c>
      <c r="V771">
        <v>91.85</v>
      </c>
      <c r="W771">
        <v>4.26</v>
      </c>
      <c r="Y771">
        <v>4.59</v>
      </c>
      <c r="Z771">
        <v>3</v>
      </c>
      <c r="AA771" t="s">
        <v>4250</v>
      </c>
      <c r="AB771">
        <v>0</v>
      </c>
      <c r="AC771">
        <v>3</v>
      </c>
      <c r="AD771">
        <v>4.218238095238096</v>
      </c>
      <c r="AF771" t="s">
        <v>7949</v>
      </c>
      <c r="AI771">
        <v>0</v>
      </c>
      <c r="AJ771">
        <v>0</v>
      </c>
      <c r="AK771" t="s">
        <v>19850</v>
      </c>
      <c r="AL771" t="s">
        <v>19850</v>
      </c>
      <c r="AM771" t="s">
        <v>20019</v>
      </c>
    </row>
    <row r="772" spans="1:39" x14ac:dyDescent="0.25">
      <c r="A772" t="s">
        <v>8640</v>
      </c>
      <c r="B772" t="s">
        <v>4841</v>
      </c>
      <c r="C772" t="s">
        <v>4842</v>
      </c>
      <c r="D772">
        <v>3.9</v>
      </c>
      <c r="E772" t="s">
        <v>4845</v>
      </c>
      <c r="F772">
        <v>8.41</v>
      </c>
      <c r="I772" t="s">
        <v>12421</v>
      </c>
      <c r="K772" t="s">
        <v>6860</v>
      </c>
      <c r="L772" t="s">
        <v>6861</v>
      </c>
      <c r="M772" t="s">
        <v>14987</v>
      </c>
      <c r="N772">
        <v>9</v>
      </c>
      <c r="O772" t="s">
        <v>15311</v>
      </c>
      <c r="P772" t="s">
        <v>16293</v>
      </c>
      <c r="Q772">
        <v>7</v>
      </c>
      <c r="R772">
        <v>2</v>
      </c>
      <c r="S772">
        <v>2.8</v>
      </c>
      <c r="T772">
        <v>2.81</v>
      </c>
      <c r="U772">
        <v>461.86</v>
      </c>
      <c r="V772">
        <v>111.72</v>
      </c>
      <c r="W772">
        <v>2.98</v>
      </c>
      <c r="X772">
        <v>8.94</v>
      </c>
      <c r="Y772">
        <v>4.01</v>
      </c>
      <c r="Z772">
        <v>2</v>
      </c>
      <c r="AA772" t="s">
        <v>4250</v>
      </c>
      <c r="AB772">
        <v>0</v>
      </c>
      <c r="AC772">
        <v>6</v>
      </c>
      <c r="AD772">
        <v>3.6484285714285711</v>
      </c>
      <c r="AF772" t="s">
        <v>7949</v>
      </c>
      <c r="AI772">
        <v>0</v>
      </c>
      <c r="AJ772">
        <v>0</v>
      </c>
      <c r="AM772" t="s">
        <v>20019</v>
      </c>
    </row>
    <row r="773" spans="1:39" x14ac:dyDescent="0.25">
      <c r="A773" t="s">
        <v>8641</v>
      </c>
      <c r="B773" t="s">
        <v>4841</v>
      </c>
      <c r="C773" t="s">
        <v>4842</v>
      </c>
      <c r="D773">
        <v>3.9</v>
      </c>
      <c r="E773" t="s">
        <v>4845</v>
      </c>
      <c r="F773">
        <v>8.41</v>
      </c>
      <c r="K773" t="s">
        <v>6860</v>
      </c>
      <c r="L773" t="s">
        <v>6861</v>
      </c>
      <c r="M773" t="s">
        <v>15041</v>
      </c>
      <c r="N773">
        <v>9</v>
      </c>
      <c r="O773" t="s">
        <v>15386</v>
      </c>
      <c r="P773" t="s">
        <v>16294</v>
      </c>
      <c r="Q773">
        <v>12</v>
      </c>
      <c r="R773">
        <v>10</v>
      </c>
      <c r="S773">
        <v>-3.15</v>
      </c>
      <c r="T773">
        <v>1.96</v>
      </c>
      <c r="U773">
        <v>752.79</v>
      </c>
      <c r="V773">
        <v>320.81</v>
      </c>
      <c r="W773">
        <v>-0.95</v>
      </c>
      <c r="X773">
        <v>2.5</v>
      </c>
      <c r="Y773">
        <v>5.8</v>
      </c>
      <c r="Z773">
        <v>3</v>
      </c>
      <c r="AA773" t="s">
        <v>4250</v>
      </c>
      <c r="AB773">
        <v>3</v>
      </c>
      <c r="AC773">
        <v>19</v>
      </c>
      <c r="AD773">
        <v>3</v>
      </c>
      <c r="AF773" t="s">
        <v>7951</v>
      </c>
      <c r="AI773">
        <v>0</v>
      </c>
      <c r="AJ773">
        <v>0</v>
      </c>
      <c r="AK773" t="s">
        <v>19900</v>
      </c>
      <c r="AL773" t="s">
        <v>19900</v>
      </c>
      <c r="AM773" t="s">
        <v>20019</v>
      </c>
    </row>
    <row r="774" spans="1:39" x14ac:dyDescent="0.25">
      <c r="A774" t="s">
        <v>8641</v>
      </c>
      <c r="B774" t="s">
        <v>4841</v>
      </c>
      <c r="C774" t="s">
        <v>4842</v>
      </c>
      <c r="D774">
        <v>3.9</v>
      </c>
      <c r="E774" t="s">
        <v>4845</v>
      </c>
      <c r="F774">
        <v>8.41</v>
      </c>
      <c r="K774" t="s">
        <v>6860</v>
      </c>
      <c r="L774" t="s">
        <v>6861</v>
      </c>
      <c r="M774" t="s">
        <v>6865</v>
      </c>
      <c r="N774">
        <v>9</v>
      </c>
      <c r="O774" t="s">
        <v>15326</v>
      </c>
      <c r="P774" t="s">
        <v>16294</v>
      </c>
      <c r="Q774">
        <v>12</v>
      </c>
      <c r="R774">
        <v>10</v>
      </c>
      <c r="S774">
        <v>-3.15</v>
      </c>
      <c r="T774">
        <v>1.96</v>
      </c>
      <c r="U774">
        <v>752.79</v>
      </c>
      <c r="V774">
        <v>320.81</v>
      </c>
      <c r="W774">
        <v>-0.95</v>
      </c>
      <c r="X774">
        <v>2.5</v>
      </c>
      <c r="Y774">
        <v>5.8</v>
      </c>
      <c r="Z774">
        <v>3</v>
      </c>
      <c r="AA774" t="s">
        <v>4250</v>
      </c>
      <c r="AB774">
        <v>3</v>
      </c>
      <c r="AC774">
        <v>19</v>
      </c>
      <c r="AD774">
        <v>3</v>
      </c>
      <c r="AF774" t="s">
        <v>7951</v>
      </c>
      <c r="AI774">
        <v>0</v>
      </c>
      <c r="AJ774">
        <v>0</v>
      </c>
      <c r="AK774" t="s">
        <v>19867</v>
      </c>
      <c r="AL774" t="s">
        <v>19867</v>
      </c>
      <c r="AM774" t="s">
        <v>20019</v>
      </c>
    </row>
    <row r="775" spans="1:39" x14ac:dyDescent="0.25">
      <c r="A775" t="s">
        <v>8641</v>
      </c>
      <c r="B775" t="s">
        <v>4841</v>
      </c>
      <c r="C775" t="s">
        <v>4842</v>
      </c>
      <c r="D775">
        <v>3.9</v>
      </c>
      <c r="E775" t="s">
        <v>4845</v>
      </c>
      <c r="F775">
        <v>8.41</v>
      </c>
      <c r="K775" t="s">
        <v>6860</v>
      </c>
      <c r="L775" t="s">
        <v>6861</v>
      </c>
      <c r="M775" t="s">
        <v>6887</v>
      </c>
      <c r="N775">
        <v>9</v>
      </c>
      <c r="O775" t="s">
        <v>15327</v>
      </c>
      <c r="P775" t="s">
        <v>16294</v>
      </c>
      <c r="Q775">
        <v>12</v>
      </c>
      <c r="R775">
        <v>10</v>
      </c>
      <c r="S775">
        <v>-3.15</v>
      </c>
      <c r="T775">
        <v>1.96</v>
      </c>
      <c r="U775">
        <v>752.79</v>
      </c>
      <c r="V775">
        <v>320.81</v>
      </c>
      <c r="W775">
        <v>-0.95</v>
      </c>
      <c r="X775">
        <v>2.5</v>
      </c>
      <c r="Y775">
        <v>5.8</v>
      </c>
      <c r="Z775">
        <v>3</v>
      </c>
      <c r="AA775" t="s">
        <v>4250</v>
      </c>
      <c r="AB775">
        <v>3</v>
      </c>
      <c r="AC775">
        <v>19</v>
      </c>
      <c r="AD775">
        <v>3</v>
      </c>
      <c r="AF775" t="s">
        <v>7951</v>
      </c>
      <c r="AI775">
        <v>0</v>
      </c>
      <c r="AJ775">
        <v>0</v>
      </c>
      <c r="AK775" t="s">
        <v>19868</v>
      </c>
      <c r="AL775" t="s">
        <v>19868</v>
      </c>
      <c r="AM775" t="s">
        <v>20019</v>
      </c>
    </row>
    <row r="776" spans="1:39" x14ac:dyDescent="0.25">
      <c r="A776" t="s">
        <v>8641</v>
      </c>
      <c r="B776" t="s">
        <v>4841</v>
      </c>
      <c r="C776" t="s">
        <v>4842</v>
      </c>
      <c r="D776">
        <v>3.9</v>
      </c>
      <c r="E776" t="s">
        <v>4845</v>
      </c>
      <c r="F776">
        <v>8.41</v>
      </c>
      <c r="K776" t="s">
        <v>6860</v>
      </c>
      <c r="M776" t="s">
        <v>6865</v>
      </c>
      <c r="N776">
        <v>8</v>
      </c>
      <c r="O776" t="s">
        <v>15328</v>
      </c>
      <c r="P776" t="s">
        <v>16294</v>
      </c>
      <c r="Q776">
        <v>12</v>
      </c>
      <c r="R776">
        <v>10</v>
      </c>
      <c r="S776">
        <v>-3.15</v>
      </c>
      <c r="T776">
        <v>1.96</v>
      </c>
      <c r="U776">
        <v>752.79</v>
      </c>
      <c r="V776">
        <v>320.81</v>
      </c>
      <c r="W776">
        <v>-0.95</v>
      </c>
      <c r="X776">
        <v>2.5</v>
      </c>
      <c r="Y776">
        <v>5.8</v>
      </c>
      <c r="Z776">
        <v>3</v>
      </c>
      <c r="AA776" t="s">
        <v>4250</v>
      </c>
      <c r="AB776">
        <v>3</v>
      </c>
      <c r="AC776">
        <v>19</v>
      </c>
      <c r="AD776">
        <v>3</v>
      </c>
      <c r="AF776" t="s">
        <v>7951</v>
      </c>
      <c r="AI776">
        <v>0</v>
      </c>
      <c r="AJ776">
        <v>0</v>
      </c>
      <c r="AK776" t="s">
        <v>19869</v>
      </c>
      <c r="AL776" t="s">
        <v>19869</v>
      </c>
      <c r="AM776" t="s">
        <v>20019</v>
      </c>
    </row>
    <row r="777" spans="1:39" x14ac:dyDescent="0.25">
      <c r="A777" t="s">
        <v>8641</v>
      </c>
      <c r="B777" t="s">
        <v>4841</v>
      </c>
      <c r="C777" t="s">
        <v>4842</v>
      </c>
      <c r="D777">
        <v>3.9</v>
      </c>
      <c r="E777" t="s">
        <v>4845</v>
      </c>
      <c r="F777">
        <v>8.41</v>
      </c>
      <c r="K777" t="s">
        <v>6860</v>
      </c>
      <c r="M777" t="s">
        <v>6865</v>
      </c>
      <c r="N777">
        <v>8</v>
      </c>
      <c r="O777" t="s">
        <v>15387</v>
      </c>
      <c r="P777" t="s">
        <v>16294</v>
      </c>
      <c r="Q777">
        <v>12</v>
      </c>
      <c r="R777">
        <v>10</v>
      </c>
      <c r="S777">
        <v>-3.15</v>
      </c>
      <c r="T777">
        <v>1.96</v>
      </c>
      <c r="U777">
        <v>752.79</v>
      </c>
      <c r="V777">
        <v>320.81</v>
      </c>
      <c r="W777">
        <v>-0.95</v>
      </c>
      <c r="X777">
        <v>2.5</v>
      </c>
      <c r="Y777">
        <v>5.8</v>
      </c>
      <c r="Z777">
        <v>3</v>
      </c>
      <c r="AA777" t="s">
        <v>4250</v>
      </c>
      <c r="AB777">
        <v>3</v>
      </c>
      <c r="AC777">
        <v>19</v>
      </c>
      <c r="AD777">
        <v>3</v>
      </c>
      <c r="AF777" t="s">
        <v>7951</v>
      </c>
      <c r="AI777">
        <v>0</v>
      </c>
      <c r="AJ777">
        <v>0</v>
      </c>
      <c r="AK777" t="s">
        <v>19901</v>
      </c>
      <c r="AL777" t="s">
        <v>19901</v>
      </c>
      <c r="AM777" t="s">
        <v>20019</v>
      </c>
    </row>
    <row r="778" spans="1:39" x14ac:dyDescent="0.25">
      <c r="A778" t="s">
        <v>8641</v>
      </c>
      <c r="B778" t="s">
        <v>4841</v>
      </c>
      <c r="C778" t="s">
        <v>4842</v>
      </c>
      <c r="D778">
        <v>3.9</v>
      </c>
      <c r="E778" t="s">
        <v>4845</v>
      </c>
      <c r="F778">
        <v>8.41</v>
      </c>
      <c r="K778" t="s">
        <v>6860</v>
      </c>
      <c r="L778" t="s">
        <v>6861</v>
      </c>
      <c r="M778" t="s">
        <v>6887</v>
      </c>
      <c r="N778">
        <v>9</v>
      </c>
      <c r="O778" t="s">
        <v>15329</v>
      </c>
      <c r="P778" t="s">
        <v>16294</v>
      </c>
      <c r="Q778">
        <v>12</v>
      </c>
      <c r="R778">
        <v>10</v>
      </c>
      <c r="S778">
        <v>-3.15</v>
      </c>
      <c r="T778">
        <v>1.96</v>
      </c>
      <c r="U778">
        <v>752.79</v>
      </c>
      <c r="V778">
        <v>320.81</v>
      </c>
      <c r="W778">
        <v>-0.95</v>
      </c>
      <c r="X778">
        <v>2.5</v>
      </c>
      <c r="Y778">
        <v>5.8</v>
      </c>
      <c r="Z778">
        <v>3</v>
      </c>
      <c r="AA778" t="s">
        <v>4250</v>
      </c>
      <c r="AB778">
        <v>3</v>
      </c>
      <c r="AC778">
        <v>19</v>
      </c>
      <c r="AD778">
        <v>3</v>
      </c>
      <c r="AF778" t="s">
        <v>7951</v>
      </c>
      <c r="AI778">
        <v>0</v>
      </c>
      <c r="AJ778">
        <v>0</v>
      </c>
      <c r="AK778" t="s">
        <v>19870</v>
      </c>
      <c r="AL778" t="s">
        <v>19870</v>
      </c>
      <c r="AM778" t="s">
        <v>20019</v>
      </c>
    </row>
    <row r="779" spans="1:39" x14ac:dyDescent="0.25">
      <c r="A779" t="s">
        <v>8641</v>
      </c>
      <c r="B779" t="s">
        <v>4841</v>
      </c>
      <c r="C779" t="s">
        <v>4842</v>
      </c>
      <c r="D779">
        <v>3.9</v>
      </c>
      <c r="E779" t="s">
        <v>4845</v>
      </c>
      <c r="F779">
        <v>8.41</v>
      </c>
      <c r="K779" t="s">
        <v>6860</v>
      </c>
      <c r="L779" t="s">
        <v>6861</v>
      </c>
      <c r="M779" t="s">
        <v>6886</v>
      </c>
      <c r="N779">
        <v>9</v>
      </c>
      <c r="O779" t="s">
        <v>15388</v>
      </c>
      <c r="P779" t="s">
        <v>16294</v>
      </c>
      <c r="Q779">
        <v>12</v>
      </c>
      <c r="R779">
        <v>10</v>
      </c>
      <c r="S779">
        <v>-3.15</v>
      </c>
      <c r="T779">
        <v>1.96</v>
      </c>
      <c r="U779">
        <v>752.79</v>
      </c>
      <c r="V779">
        <v>320.81</v>
      </c>
      <c r="W779">
        <v>-0.95</v>
      </c>
      <c r="X779">
        <v>2.5</v>
      </c>
      <c r="Y779">
        <v>5.8</v>
      </c>
      <c r="Z779">
        <v>3</v>
      </c>
      <c r="AA779" t="s">
        <v>4250</v>
      </c>
      <c r="AB779">
        <v>3</v>
      </c>
      <c r="AC779">
        <v>19</v>
      </c>
      <c r="AD779">
        <v>3</v>
      </c>
      <c r="AF779" t="s">
        <v>7951</v>
      </c>
      <c r="AI779">
        <v>0</v>
      </c>
      <c r="AJ779">
        <v>0</v>
      </c>
      <c r="AK779" t="s">
        <v>19902</v>
      </c>
      <c r="AL779" t="s">
        <v>19902</v>
      </c>
      <c r="AM779" t="s">
        <v>20019</v>
      </c>
    </row>
    <row r="780" spans="1:39" x14ac:dyDescent="0.25">
      <c r="A780" t="s">
        <v>8642</v>
      </c>
      <c r="B780" t="s">
        <v>4841</v>
      </c>
      <c r="C780" t="s">
        <v>4842</v>
      </c>
      <c r="D780">
        <v>3.9</v>
      </c>
      <c r="E780" t="s">
        <v>4845</v>
      </c>
      <c r="F780">
        <v>8.41</v>
      </c>
      <c r="I780" t="s">
        <v>12422</v>
      </c>
      <c r="K780" t="s">
        <v>6860</v>
      </c>
      <c r="L780" t="s">
        <v>6861</v>
      </c>
      <c r="M780" t="s">
        <v>14975</v>
      </c>
      <c r="N780">
        <v>9</v>
      </c>
      <c r="O780" t="s">
        <v>15296</v>
      </c>
      <c r="P780" t="s">
        <v>16295</v>
      </c>
      <c r="Q780">
        <v>4</v>
      </c>
      <c r="R780">
        <v>1</v>
      </c>
      <c r="S780">
        <v>5.08</v>
      </c>
      <c r="T780">
        <v>5.08</v>
      </c>
      <c r="U780">
        <v>409.48</v>
      </c>
      <c r="V780">
        <v>59.97</v>
      </c>
      <c r="W780">
        <v>4.75</v>
      </c>
      <c r="Y780">
        <v>1.25</v>
      </c>
      <c r="Z780">
        <v>2</v>
      </c>
      <c r="AA780" t="s">
        <v>4250</v>
      </c>
      <c r="AB780">
        <v>0</v>
      </c>
      <c r="AC780">
        <v>2</v>
      </c>
      <c r="AD780">
        <v>3.4799047619047618</v>
      </c>
      <c r="AF780" t="s">
        <v>7949</v>
      </c>
      <c r="AI780">
        <v>0</v>
      </c>
      <c r="AJ780">
        <v>0</v>
      </c>
      <c r="AM780" t="s">
        <v>20019</v>
      </c>
    </row>
    <row r="781" spans="1:39" x14ac:dyDescent="0.25">
      <c r="A781" t="s">
        <v>8643</v>
      </c>
      <c r="B781" t="s">
        <v>4841</v>
      </c>
      <c r="C781" t="s">
        <v>4842</v>
      </c>
      <c r="D781">
        <v>3.9</v>
      </c>
      <c r="E781" t="s">
        <v>4845</v>
      </c>
      <c r="F781">
        <v>8.41</v>
      </c>
      <c r="I781" t="s">
        <v>12423</v>
      </c>
      <c r="K781" t="s">
        <v>6860</v>
      </c>
      <c r="L781" t="s">
        <v>6861</v>
      </c>
      <c r="M781" t="s">
        <v>15042</v>
      </c>
      <c r="N781">
        <v>9</v>
      </c>
      <c r="O781" t="s">
        <v>15389</v>
      </c>
      <c r="P781" t="s">
        <v>16296</v>
      </c>
      <c r="Q781">
        <v>5</v>
      </c>
      <c r="R781">
        <v>1</v>
      </c>
      <c r="S781">
        <v>2.12</v>
      </c>
      <c r="T781">
        <v>2.16</v>
      </c>
      <c r="U781">
        <v>405.5</v>
      </c>
      <c r="V781">
        <v>77.150000000000006</v>
      </c>
      <c r="W781">
        <v>3.59</v>
      </c>
      <c r="Y781">
        <v>6.37</v>
      </c>
      <c r="Z781">
        <v>2</v>
      </c>
      <c r="AA781" t="s">
        <v>4250</v>
      </c>
      <c r="AB781">
        <v>0</v>
      </c>
      <c r="AC781">
        <v>3</v>
      </c>
      <c r="AD781">
        <v>5.4483333333333333</v>
      </c>
      <c r="AF781" t="s">
        <v>7949</v>
      </c>
      <c r="AI781">
        <v>0</v>
      </c>
      <c r="AJ781">
        <v>0</v>
      </c>
      <c r="AM781" t="s">
        <v>20019</v>
      </c>
    </row>
    <row r="782" spans="1:39" x14ac:dyDescent="0.25">
      <c r="A782" t="s">
        <v>8643</v>
      </c>
      <c r="B782" t="s">
        <v>4841</v>
      </c>
      <c r="C782" t="s">
        <v>4842</v>
      </c>
      <c r="D782">
        <v>3.9</v>
      </c>
      <c r="E782" t="s">
        <v>4845</v>
      </c>
      <c r="F782">
        <v>8.41</v>
      </c>
      <c r="I782" t="s">
        <v>12424</v>
      </c>
      <c r="K782" t="s">
        <v>6860</v>
      </c>
      <c r="M782" t="s">
        <v>15002</v>
      </c>
      <c r="N782">
        <v>8</v>
      </c>
      <c r="O782" t="s">
        <v>15332</v>
      </c>
      <c r="P782" t="s">
        <v>16296</v>
      </c>
      <c r="Q782">
        <v>5</v>
      </c>
      <c r="R782">
        <v>1</v>
      </c>
      <c r="S782">
        <v>2.12</v>
      </c>
      <c r="T782">
        <v>2.16</v>
      </c>
      <c r="U782">
        <v>405.5</v>
      </c>
      <c r="V782">
        <v>77.150000000000006</v>
      </c>
      <c r="W782">
        <v>3.59</v>
      </c>
      <c r="Y782">
        <v>6.37</v>
      </c>
      <c r="Z782">
        <v>2</v>
      </c>
      <c r="AA782" t="s">
        <v>4250</v>
      </c>
      <c r="AB782">
        <v>0</v>
      </c>
      <c r="AC782">
        <v>3</v>
      </c>
      <c r="AD782">
        <v>5.4483333333333333</v>
      </c>
      <c r="AF782" t="s">
        <v>7949</v>
      </c>
      <c r="AI782">
        <v>0</v>
      </c>
      <c r="AJ782">
        <v>0</v>
      </c>
      <c r="AM782" t="s">
        <v>20019</v>
      </c>
    </row>
    <row r="783" spans="1:39" x14ac:dyDescent="0.25">
      <c r="A783" t="s">
        <v>8644</v>
      </c>
      <c r="B783" t="s">
        <v>4841</v>
      </c>
      <c r="C783" t="s">
        <v>4842</v>
      </c>
      <c r="D783">
        <v>3.98</v>
      </c>
      <c r="E783" t="s">
        <v>4845</v>
      </c>
      <c r="F783">
        <v>8.4</v>
      </c>
      <c r="K783" t="s">
        <v>6860</v>
      </c>
      <c r="L783" t="s">
        <v>6861</v>
      </c>
      <c r="M783" t="s">
        <v>14953</v>
      </c>
      <c r="N783">
        <v>9</v>
      </c>
      <c r="O783" t="s">
        <v>15274</v>
      </c>
      <c r="P783" t="s">
        <v>16297</v>
      </c>
      <c r="Q783">
        <v>5</v>
      </c>
      <c r="R783">
        <v>1</v>
      </c>
      <c r="S783">
        <v>3.36</v>
      </c>
      <c r="T783">
        <v>3.36</v>
      </c>
      <c r="U783">
        <v>456.5</v>
      </c>
      <c r="V783">
        <v>73.27</v>
      </c>
      <c r="W783">
        <v>4.53</v>
      </c>
      <c r="Y783">
        <v>3.7</v>
      </c>
      <c r="Z783">
        <v>4</v>
      </c>
      <c r="AA783" t="s">
        <v>4250</v>
      </c>
      <c r="AB783">
        <v>0</v>
      </c>
      <c r="AC783">
        <v>4</v>
      </c>
      <c r="AD783">
        <v>4.2840476190476204</v>
      </c>
      <c r="AF783" t="s">
        <v>7949</v>
      </c>
      <c r="AI783">
        <v>0</v>
      </c>
      <c r="AJ783">
        <v>0</v>
      </c>
      <c r="AK783" t="s">
        <v>19841</v>
      </c>
      <c r="AL783" t="s">
        <v>19841</v>
      </c>
      <c r="AM783" t="s">
        <v>20019</v>
      </c>
    </row>
    <row r="784" spans="1:39" x14ac:dyDescent="0.25">
      <c r="A784" t="s">
        <v>8645</v>
      </c>
      <c r="B784" t="s">
        <v>4841</v>
      </c>
      <c r="C784" t="s">
        <v>4842</v>
      </c>
      <c r="D784">
        <v>4</v>
      </c>
      <c r="E784" t="s">
        <v>4845</v>
      </c>
      <c r="F784">
        <v>8.4</v>
      </c>
      <c r="K784" t="s">
        <v>6860</v>
      </c>
      <c r="M784" t="s">
        <v>14985</v>
      </c>
      <c r="N784">
        <v>8</v>
      </c>
      <c r="O784" t="s">
        <v>15309</v>
      </c>
      <c r="P784" t="s">
        <v>16298</v>
      </c>
      <c r="Q784">
        <v>7</v>
      </c>
      <c r="R784">
        <v>4</v>
      </c>
      <c r="S784">
        <v>4.1500000000000004</v>
      </c>
      <c r="T784">
        <v>5.08</v>
      </c>
      <c r="U784">
        <v>651.70000000000005</v>
      </c>
      <c r="V784">
        <v>133.83000000000001</v>
      </c>
      <c r="W784">
        <v>3.58</v>
      </c>
      <c r="X784">
        <v>9.32</v>
      </c>
      <c r="Y784">
        <v>8.2799999999999994</v>
      </c>
      <c r="Z784">
        <v>2</v>
      </c>
      <c r="AA784" t="s">
        <v>4250</v>
      </c>
      <c r="AB784">
        <v>1</v>
      </c>
      <c r="AC784">
        <v>17</v>
      </c>
      <c r="AD784">
        <v>0.86000000000000032</v>
      </c>
      <c r="AF784" t="s">
        <v>7949</v>
      </c>
      <c r="AI784">
        <v>0</v>
      </c>
      <c r="AJ784">
        <v>0</v>
      </c>
      <c r="AK784" t="s">
        <v>19831</v>
      </c>
      <c r="AL784" t="s">
        <v>19831</v>
      </c>
      <c r="AM784" t="s">
        <v>20019</v>
      </c>
    </row>
    <row r="785" spans="1:39" x14ac:dyDescent="0.25">
      <c r="A785" t="s">
        <v>8015</v>
      </c>
      <c r="B785" t="s">
        <v>4841</v>
      </c>
      <c r="C785" t="s">
        <v>4842</v>
      </c>
      <c r="D785">
        <v>4</v>
      </c>
      <c r="E785" t="s">
        <v>4845</v>
      </c>
      <c r="F785">
        <v>8.4</v>
      </c>
      <c r="K785" t="s">
        <v>6860</v>
      </c>
      <c r="M785" t="s">
        <v>14985</v>
      </c>
      <c r="N785">
        <v>8</v>
      </c>
      <c r="O785" t="s">
        <v>15309</v>
      </c>
      <c r="P785" t="s">
        <v>15668</v>
      </c>
      <c r="Q785">
        <v>7</v>
      </c>
      <c r="R785">
        <v>5</v>
      </c>
      <c r="S785">
        <v>2.69</v>
      </c>
      <c r="T785">
        <v>3.56</v>
      </c>
      <c r="U785">
        <v>619.74</v>
      </c>
      <c r="V785">
        <v>153.28</v>
      </c>
      <c r="W785">
        <v>2.44</v>
      </c>
      <c r="X785">
        <v>11.39</v>
      </c>
      <c r="Y785">
        <v>8.1999999999999993</v>
      </c>
      <c r="Z785">
        <v>3</v>
      </c>
      <c r="AA785" t="s">
        <v>4250</v>
      </c>
      <c r="AB785">
        <v>1</v>
      </c>
      <c r="AC785">
        <v>17</v>
      </c>
      <c r="AD785">
        <v>2.2749999999999999</v>
      </c>
      <c r="AF785" t="s">
        <v>7949</v>
      </c>
      <c r="AI785">
        <v>0</v>
      </c>
      <c r="AJ785">
        <v>0</v>
      </c>
      <c r="AK785" t="s">
        <v>19831</v>
      </c>
      <c r="AL785" t="s">
        <v>19831</v>
      </c>
      <c r="AM785" t="s">
        <v>20019</v>
      </c>
    </row>
    <row r="786" spans="1:39" x14ac:dyDescent="0.25">
      <c r="A786" t="s">
        <v>8011</v>
      </c>
      <c r="B786" t="s">
        <v>4841</v>
      </c>
      <c r="C786" t="s">
        <v>4842</v>
      </c>
      <c r="D786">
        <v>4</v>
      </c>
      <c r="E786" t="s">
        <v>4845</v>
      </c>
      <c r="F786">
        <v>8.4</v>
      </c>
      <c r="K786" t="s">
        <v>6860</v>
      </c>
      <c r="M786" t="s">
        <v>14985</v>
      </c>
      <c r="N786">
        <v>8</v>
      </c>
      <c r="O786" t="s">
        <v>15309</v>
      </c>
      <c r="P786" t="s">
        <v>15664</v>
      </c>
      <c r="Q786">
        <v>7</v>
      </c>
      <c r="R786">
        <v>4</v>
      </c>
      <c r="S786">
        <v>2.86</v>
      </c>
      <c r="T786">
        <v>3.81</v>
      </c>
      <c r="U786">
        <v>583.70000000000005</v>
      </c>
      <c r="V786">
        <v>133.83000000000001</v>
      </c>
      <c r="W786">
        <v>2.64</v>
      </c>
      <c r="X786">
        <v>10.15</v>
      </c>
      <c r="Y786">
        <v>8.43</v>
      </c>
      <c r="Z786">
        <v>2</v>
      </c>
      <c r="AA786" t="s">
        <v>4250</v>
      </c>
      <c r="AB786">
        <v>1</v>
      </c>
      <c r="AC786">
        <v>16</v>
      </c>
      <c r="AD786">
        <v>1.95</v>
      </c>
      <c r="AF786" t="s">
        <v>7949</v>
      </c>
      <c r="AI786">
        <v>0</v>
      </c>
      <c r="AJ786">
        <v>0</v>
      </c>
      <c r="AK786" t="s">
        <v>19831</v>
      </c>
      <c r="AL786" t="s">
        <v>19831</v>
      </c>
      <c r="AM786" t="s">
        <v>20019</v>
      </c>
    </row>
    <row r="787" spans="1:39" x14ac:dyDescent="0.25">
      <c r="A787" t="s">
        <v>8006</v>
      </c>
      <c r="B787" t="s">
        <v>4841</v>
      </c>
      <c r="C787" t="s">
        <v>4842</v>
      </c>
      <c r="D787">
        <v>4</v>
      </c>
      <c r="E787" t="s">
        <v>4845</v>
      </c>
      <c r="F787">
        <v>8.4</v>
      </c>
      <c r="K787" t="s">
        <v>6860</v>
      </c>
      <c r="M787" t="s">
        <v>14985</v>
      </c>
      <c r="N787">
        <v>8</v>
      </c>
      <c r="O787" t="s">
        <v>15309</v>
      </c>
      <c r="P787" t="s">
        <v>15659</v>
      </c>
      <c r="Q787">
        <v>8</v>
      </c>
      <c r="R787">
        <v>4</v>
      </c>
      <c r="S787">
        <v>3.98</v>
      </c>
      <c r="T787">
        <v>4.7699999999999996</v>
      </c>
      <c r="U787">
        <v>631.75</v>
      </c>
      <c r="V787">
        <v>150.38</v>
      </c>
      <c r="W787">
        <v>2.5099999999999998</v>
      </c>
      <c r="X787">
        <v>10.99</v>
      </c>
      <c r="Y787">
        <v>8.1199999999999992</v>
      </c>
      <c r="Z787">
        <v>3</v>
      </c>
      <c r="AA787" t="s">
        <v>4250</v>
      </c>
      <c r="AB787">
        <v>1</v>
      </c>
      <c r="AC787">
        <v>17</v>
      </c>
      <c r="AD787">
        <v>1.0650000000000011</v>
      </c>
      <c r="AF787" t="s">
        <v>7949</v>
      </c>
      <c r="AI787">
        <v>0</v>
      </c>
      <c r="AJ787">
        <v>0</v>
      </c>
      <c r="AK787" t="s">
        <v>19831</v>
      </c>
      <c r="AL787" t="s">
        <v>19831</v>
      </c>
      <c r="AM787" t="s">
        <v>20019</v>
      </c>
    </row>
    <row r="788" spans="1:39" x14ac:dyDescent="0.25">
      <c r="A788" t="s">
        <v>8017</v>
      </c>
      <c r="B788" t="s">
        <v>4841</v>
      </c>
      <c r="C788" t="s">
        <v>4842</v>
      </c>
      <c r="D788">
        <v>4</v>
      </c>
      <c r="E788" t="s">
        <v>4845</v>
      </c>
      <c r="F788">
        <v>8.4</v>
      </c>
      <c r="K788" t="s">
        <v>6860</v>
      </c>
      <c r="M788" t="s">
        <v>14985</v>
      </c>
      <c r="N788">
        <v>8</v>
      </c>
      <c r="O788" t="s">
        <v>15309</v>
      </c>
      <c r="P788" t="s">
        <v>15670</v>
      </c>
      <c r="Q788">
        <v>7</v>
      </c>
      <c r="R788">
        <v>5</v>
      </c>
      <c r="S788">
        <v>3.77</v>
      </c>
      <c r="T788">
        <v>4.6100000000000003</v>
      </c>
      <c r="U788">
        <v>633.76</v>
      </c>
      <c r="V788">
        <v>153.28</v>
      </c>
      <c r="W788">
        <v>2.75</v>
      </c>
      <c r="X788">
        <v>12.15</v>
      </c>
      <c r="Y788">
        <v>8.18</v>
      </c>
      <c r="Z788">
        <v>3</v>
      </c>
      <c r="AA788" t="s">
        <v>4250</v>
      </c>
      <c r="AB788">
        <v>1</v>
      </c>
      <c r="AC788">
        <v>17</v>
      </c>
      <c r="AD788">
        <v>1.22</v>
      </c>
      <c r="AF788" t="s">
        <v>7949</v>
      </c>
      <c r="AI788">
        <v>0</v>
      </c>
      <c r="AJ788">
        <v>0</v>
      </c>
      <c r="AK788" t="s">
        <v>19831</v>
      </c>
      <c r="AL788" t="s">
        <v>19831</v>
      </c>
      <c r="AM788" t="s">
        <v>20019</v>
      </c>
    </row>
    <row r="789" spans="1:39" x14ac:dyDescent="0.25">
      <c r="A789" t="s">
        <v>8036</v>
      </c>
      <c r="B789" t="s">
        <v>4841</v>
      </c>
      <c r="C789" t="s">
        <v>4842</v>
      </c>
      <c r="D789">
        <v>4</v>
      </c>
      <c r="E789" t="s">
        <v>4845</v>
      </c>
      <c r="F789">
        <v>8.4</v>
      </c>
      <c r="K789" t="s">
        <v>6860</v>
      </c>
      <c r="M789" t="s">
        <v>14985</v>
      </c>
      <c r="N789">
        <v>8</v>
      </c>
      <c r="O789" t="s">
        <v>15309</v>
      </c>
      <c r="P789" t="s">
        <v>15689</v>
      </c>
      <c r="Q789">
        <v>6</v>
      </c>
      <c r="R789">
        <v>4</v>
      </c>
      <c r="S789">
        <v>6.64</v>
      </c>
      <c r="T789">
        <v>7.55</v>
      </c>
      <c r="U789">
        <v>685.88</v>
      </c>
      <c r="V789">
        <v>124.6</v>
      </c>
      <c r="W789">
        <v>5.2</v>
      </c>
      <c r="X789">
        <v>12.62</v>
      </c>
      <c r="Y789">
        <v>8.24</v>
      </c>
      <c r="Z789">
        <v>3</v>
      </c>
      <c r="AA789" t="s">
        <v>4250</v>
      </c>
      <c r="AB789">
        <v>2</v>
      </c>
      <c r="AC789">
        <v>19</v>
      </c>
      <c r="AD789">
        <v>0.87999999999999989</v>
      </c>
      <c r="AF789" t="s">
        <v>7949</v>
      </c>
      <c r="AI789">
        <v>0</v>
      </c>
      <c r="AJ789">
        <v>0</v>
      </c>
      <c r="AK789" t="s">
        <v>19831</v>
      </c>
      <c r="AL789" t="s">
        <v>19831</v>
      </c>
      <c r="AM789" t="s">
        <v>20019</v>
      </c>
    </row>
    <row r="790" spans="1:39" x14ac:dyDescent="0.25">
      <c r="A790" t="s">
        <v>8021</v>
      </c>
      <c r="B790" t="s">
        <v>4841</v>
      </c>
      <c r="C790" t="s">
        <v>4842</v>
      </c>
      <c r="D790">
        <v>4</v>
      </c>
      <c r="E790" t="s">
        <v>4845</v>
      </c>
      <c r="F790">
        <v>8.4</v>
      </c>
      <c r="K790" t="s">
        <v>6860</v>
      </c>
      <c r="M790" t="s">
        <v>14985</v>
      </c>
      <c r="N790">
        <v>8</v>
      </c>
      <c r="O790" t="s">
        <v>15309</v>
      </c>
      <c r="P790" t="s">
        <v>15674</v>
      </c>
      <c r="Q790">
        <v>8</v>
      </c>
      <c r="R790">
        <v>4</v>
      </c>
      <c r="S790">
        <v>5.0599999999999996</v>
      </c>
      <c r="T790">
        <v>5.97</v>
      </c>
      <c r="U790">
        <v>702.86</v>
      </c>
      <c r="V790">
        <v>146.72</v>
      </c>
      <c r="W790">
        <v>4.78</v>
      </c>
      <c r="X790">
        <v>9.81</v>
      </c>
      <c r="Y790">
        <v>8.3000000000000007</v>
      </c>
      <c r="Z790">
        <v>3</v>
      </c>
      <c r="AA790" t="s">
        <v>4250</v>
      </c>
      <c r="AB790">
        <v>1</v>
      </c>
      <c r="AC790">
        <v>20</v>
      </c>
      <c r="AD790">
        <v>0.84999999999999964</v>
      </c>
      <c r="AF790" t="s">
        <v>7949</v>
      </c>
      <c r="AI790">
        <v>0</v>
      </c>
      <c r="AJ790">
        <v>0</v>
      </c>
      <c r="AK790" t="s">
        <v>19831</v>
      </c>
      <c r="AL790" t="s">
        <v>19831</v>
      </c>
      <c r="AM790" t="s">
        <v>20019</v>
      </c>
    </row>
    <row r="791" spans="1:39" x14ac:dyDescent="0.25">
      <c r="A791" t="s">
        <v>8646</v>
      </c>
      <c r="B791" t="s">
        <v>4841</v>
      </c>
      <c r="C791" t="s">
        <v>4842</v>
      </c>
      <c r="D791">
        <v>4</v>
      </c>
      <c r="E791" t="s">
        <v>4845</v>
      </c>
      <c r="F791">
        <v>8.4</v>
      </c>
      <c r="K791" t="s">
        <v>6860</v>
      </c>
      <c r="M791" t="s">
        <v>6865</v>
      </c>
      <c r="N791">
        <v>8</v>
      </c>
      <c r="O791" t="s">
        <v>15365</v>
      </c>
      <c r="P791" t="s">
        <v>16299</v>
      </c>
      <c r="Q791">
        <v>5</v>
      </c>
      <c r="R791">
        <v>3</v>
      </c>
      <c r="S791">
        <v>3.78</v>
      </c>
      <c r="T791">
        <v>4.7</v>
      </c>
      <c r="U791">
        <v>679.81</v>
      </c>
      <c r="V791">
        <v>98.74</v>
      </c>
      <c r="W791">
        <v>6.95</v>
      </c>
      <c r="X791">
        <v>13.95</v>
      </c>
      <c r="Y791">
        <v>8.3000000000000007</v>
      </c>
      <c r="Z791">
        <v>4</v>
      </c>
      <c r="AA791" t="s">
        <v>4250</v>
      </c>
      <c r="AB791">
        <v>2</v>
      </c>
      <c r="AC791">
        <v>13</v>
      </c>
      <c r="AD791">
        <v>1.985333333333333</v>
      </c>
      <c r="AF791" t="s">
        <v>7949</v>
      </c>
      <c r="AI791">
        <v>0</v>
      </c>
      <c r="AJ791">
        <v>0</v>
      </c>
      <c r="AK791" t="s">
        <v>19888</v>
      </c>
      <c r="AL791" t="s">
        <v>19888</v>
      </c>
      <c r="AM791" t="s">
        <v>20019</v>
      </c>
    </row>
    <row r="792" spans="1:39" x14ac:dyDescent="0.25">
      <c r="A792" t="s">
        <v>8436</v>
      </c>
      <c r="B792" t="s">
        <v>4841</v>
      </c>
      <c r="C792" t="s">
        <v>4842</v>
      </c>
      <c r="D792">
        <v>4</v>
      </c>
      <c r="E792" t="s">
        <v>4845</v>
      </c>
      <c r="F792">
        <v>8.4</v>
      </c>
      <c r="K792" t="s">
        <v>6860</v>
      </c>
      <c r="M792" t="s">
        <v>15025</v>
      </c>
      <c r="N792">
        <v>8</v>
      </c>
      <c r="O792" t="s">
        <v>15366</v>
      </c>
      <c r="P792" t="s">
        <v>16089</v>
      </c>
      <c r="Q792">
        <v>6</v>
      </c>
      <c r="R792">
        <v>4</v>
      </c>
      <c r="S792">
        <v>2.2000000000000002</v>
      </c>
      <c r="T792">
        <v>2.99</v>
      </c>
      <c r="U792">
        <v>636.71</v>
      </c>
      <c r="V792">
        <v>110.77</v>
      </c>
      <c r="W792">
        <v>4.7</v>
      </c>
      <c r="X792">
        <v>13.29</v>
      </c>
      <c r="Y792">
        <v>8.09</v>
      </c>
      <c r="Z792">
        <v>3</v>
      </c>
      <c r="AA792" t="s">
        <v>4250</v>
      </c>
      <c r="AB792">
        <v>1</v>
      </c>
      <c r="AC792">
        <v>12</v>
      </c>
      <c r="AD792">
        <v>3.162666666666667</v>
      </c>
      <c r="AF792" t="s">
        <v>7949</v>
      </c>
      <c r="AI792">
        <v>0</v>
      </c>
      <c r="AJ792">
        <v>0</v>
      </c>
      <c r="AK792" t="s">
        <v>19889</v>
      </c>
      <c r="AL792" t="s">
        <v>19889</v>
      </c>
      <c r="AM792" t="s">
        <v>20019</v>
      </c>
    </row>
    <row r="793" spans="1:39" x14ac:dyDescent="0.25">
      <c r="A793" t="s">
        <v>8647</v>
      </c>
      <c r="B793" t="s">
        <v>4841</v>
      </c>
      <c r="C793" t="s">
        <v>4842</v>
      </c>
      <c r="D793">
        <v>4</v>
      </c>
      <c r="E793" t="s">
        <v>4845</v>
      </c>
      <c r="F793">
        <v>8.4</v>
      </c>
      <c r="K793" t="s">
        <v>6860</v>
      </c>
      <c r="M793" t="s">
        <v>15025</v>
      </c>
      <c r="N793">
        <v>8</v>
      </c>
      <c r="O793" t="s">
        <v>15366</v>
      </c>
      <c r="P793" t="s">
        <v>16300</v>
      </c>
      <c r="Q793">
        <v>7</v>
      </c>
      <c r="R793">
        <v>4</v>
      </c>
      <c r="S793">
        <v>1.55</v>
      </c>
      <c r="T793">
        <v>2.58</v>
      </c>
      <c r="U793">
        <v>598.74</v>
      </c>
      <c r="V793">
        <v>120</v>
      </c>
      <c r="W793">
        <v>3.69</v>
      </c>
      <c r="X793">
        <v>13.3</v>
      </c>
      <c r="Y793">
        <v>8.31</v>
      </c>
      <c r="Z793">
        <v>3</v>
      </c>
      <c r="AA793" t="s">
        <v>4250</v>
      </c>
      <c r="AB793">
        <v>1</v>
      </c>
      <c r="AC793">
        <v>13</v>
      </c>
      <c r="AD793">
        <v>2.8450000000000002</v>
      </c>
      <c r="AF793" t="s">
        <v>7949</v>
      </c>
      <c r="AI793">
        <v>0</v>
      </c>
      <c r="AJ793">
        <v>0</v>
      </c>
      <c r="AK793" t="s">
        <v>19889</v>
      </c>
      <c r="AL793" t="s">
        <v>19889</v>
      </c>
      <c r="AM793" t="s">
        <v>20019</v>
      </c>
    </row>
    <row r="794" spans="1:39" x14ac:dyDescent="0.25">
      <c r="A794" t="s">
        <v>8648</v>
      </c>
      <c r="B794" t="s">
        <v>4841</v>
      </c>
      <c r="C794" t="s">
        <v>4842</v>
      </c>
      <c r="D794">
        <v>4</v>
      </c>
      <c r="E794" t="s">
        <v>4845</v>
      </c>
      <c r="F794">
        <v>8.4</v>
      </c>
      <c r="K794" t="s">
        <v>6860</v>
      </c>
      <c r="M794" t="s">
        <v>6865</v>
      </c>
      <c r="N794">
        <v>8</v>
      </c>
      <c r="O794" t="s">
        <v>15301</v>
      </c>
      <c r="P794" t="s">
        <v>16301</v>
      </c>
      <c r="Q794">
        <v>5</v>
      </c>
      <c r="R794">
        <v>3</v>
      </c>
      <c r="S794">
        <v>3.35</v>
      </c>
      <c r="T794">
        <v>3.37</v>
      </c>
      <c r="U794">
        <v>497.66</v>
      </c>
      <c r="V794">
        <v>83.48</v>
      </c>
      <c r="W794">
        <v>4.5</v>
      </c>
      <c r="X794">
        <v>13.87</v>
      </c>
      <c r="Y794">
        <v>5.96</v>
      </c>
      <c r="Z794">
        <v>2</v>
      </c>
      <c r="AA794" t="s">
        <v>4250</v>
      </c>
      <c r="AB794">
        <v>0</v>
      </c>
      <c r="AC794">
        <v>8</v>
      </c>
      <c r="AD794">
        <v>3.3233809523809521</v>
      </c>
      <c r="AF794" t="s">
        <v>7949</v>
      </c>
      <c r="AI794">
        <v>0</v>
      </c>
      <c r="AJ794">
        <v>0</v>
      </c>
      <c r="AK794" t="s">
        <v>19856</v>
      </c>
      <c r="AL794" t="s">
        <v>19856</v>
      </c>
      <c r="AM794" t="s">
        <v>20019</v>
      </c>
    </row>
    <row r="795" spans="1:39" x14ac:dyDescent="0.25">
      <c r="A795" t="s">
        <v>8649</v>
      </c>
      <c r="B795" t="s">
        <v>4841</v>
      </c>
      <c r="C795" t="s">
        <v>4842</v>
      </c>
      <c r="D795">
        <v>4</v>
      </c>
      <c r="E795" t="s">
        <v>4845</v>
      </c>
      <c r="F795">
        <v>8.4</v>
      </c>
      <c r="K795" t="s">
        <v>6860</v>
      </c>
      <c r="M795" t="s">
        <v>6865</v>
      </c>
      <c r="N795">
        <v>8</v>
      </c>
      <c r="O795" t="s">
        <v>15301</v>
      </c>
      <c r="P795" t="s">
        <v>16302</v>
      </c>
      <c r="Q795">
        <v>6</v>
      </c>
      <c r="R795">
        <v>4</v>
      </c>
      <c r="S795">
        <v>1.66</v>
      </c>
      <c r="T795">
        <v>1.67</v>
      </c>
      <c r="U795">
        <v>517.62</v>
      </c>
      <c r="V795">
        <v>103.71</v>
      </c>
      <c r="W795">
        <v>3.17</v>
      </c>
      <c r="X795">
        <v>13</v>
      </c>
      <c r="Y795">
        <v>5.72</v>
      </c>
      <c r="Z795">
        <v>2</v>
      </c>
      <c r="AA795" t="s">
        <v>4250</v>
      </c>
      <c r="AB795">
        <v>1</v>
      </c>
      <c r="AC795">
        <v>9</v>
      </c>
      <c r="AD795">
        <v>3.5430000000000001</v>
      </c>
      <c r="AF795" t="s">
        <v>7949</v>
      </c>
      <c r="AI795">
        <v>0</v>
      </c>
      <c r="AJ795">
        <v>0</v>
      </c>
      <c r="AK795" t="s">
        <v>19856</v>
      </c>
      <c r="AL795" t="s">
        <v>19856</v>
      </c>
      <c r="AM795" t="s">
        <v>20019</v>
      </c>
    </row>
    <row r="796" spans="1:39" x14ac:dyDescent="0.25">
      <c r="A796" t="s">
        <v>8650</v>
      </c>
      <c r="B796" t="s">
        <v>4841</v>
      </c>
      <c r="C796" t="s">
        <v>4842</v>
      </c>
      <c r="D796">
        <v>4</v>
      </c>
      <c r="E796" t="s">
        <v>4845</v>
      </c>
      <c r="F796">
        <v>8.4</v>
      </c>
      <c r="K796" t="s">
        <v>6860</v>
      </c>
      <c r="L796" t="s">
        <v>6861</v>
      </c>
      <c r="M796" t="s">
        <v>15012</v>
      </c>
      <c r="N796">
        <v>9</v>
      </c>
      <c r="O796" t="s">
        <v>15348</v>
      </c>
      <c r="P796" t="s">
        <v>16303</v>
      </c>
      <c r="Q796">
        <v>8</v>
      </c>
      <c r="R796">
        <v>3</v>
      </c>
      <c r="S796">
        <v>3.91</v>
      </c>
      <c r="T796">
        <v>3.95</v>
      </c>
      <c r="U796">
        <v>620.71</v>
      </c>
      <c r="V796">
        <v>120.11</v>
      </c>
      <c r="W796">
        <v>3.78</v>
      </c>
      <c r="X796">
        <v>13.47</v>
      </c>
      <c r="Y796">
        <v>6.46</v>
      </c>
      <c r="Z796">
        <v>2</v>
      </c>
      <c r="AA796" t="s">
        <v>4250</v>
      </c>
      <c r="AB796">
        <v>1</v>
      </c>
      <c r="AC796">
        <v>12</v>
      </c>
      <c r="AD796">
        <v>1.736666666666667</v>
      </c>
      <c r="AF796" t="s">
        <v>7949</v>
      </c>
      <c r="AI796">
        <v>0</v>
      </c>
      <c r="AJ796">
        <v>0</v>
      </c>
      <c r="AK796" t="s">
        <v>19881</v>
      </c>
      <c r="AL796" t="s">
        <v>19881</v>
      </c>
      <c r="AM796" t="s">
        <v>20019</v>
      </c>
    </row>
    <row r="797" spans="1:39" x14ac:dyDescent="0.25">
      <c r="A797" t="s">
        <v>8651</v>
      </c>
      <c r="B797" t="s">
        <v>4841</v>
      </c>
      <c r="C797" t="s">
        <v>4842</v>
      </c>
      <c r="D797">
        <v>4</v>
      </c>
      <c r="E797" t="s">
        <v>4845</v>
      </c>
      <c r="F797">
        <v>8.4</v>
      </c>
      <c r="K797" t="s">
        <v>6860</v>
      </c>
      <c r="L797" t="s">
        <v>6861</v>
      </c>
      <c r="M797" t="s">
        <v>6891</v>
      </c>
      <c r="N797">
        <v>9</v>
      </c>
      <c r="O797" t="s">
        <v>15349</v>
      </c>
      <c r="P797" t="s">
        <v>16304</v>
      </c>
      <c r="Q797">
        <v>6</v>
      </c>
      <c r="R797">
        <v>3</v>
      </c>
      <c r="S797">
        <v>3.11</v>
      </c>
      <c r="T797">
        <v>3.23</v>
      </c>
      <c r="U797">
        <v>560.65</v>
      </c>
      <c r="V797">
        <v>93.81</v>
      </c>
      <c r="W797">
        <v>4.0999999999999996</v>
      </c>
      <c r="X797">
        <v>13.69</v>
      </c>
      <c r="Y797">
        <v>6.92</v>
      </c>
      <c r="Z797">
        <v>2</v>
      </c>
      <c r="AA797" t="s">
        <v>4250</v>
      </c>
      <c r="AB797">
        <v>1</v>
      </c>
      <c r="AC797">
        <v>9</v>
      </c>
      <c r="AD797">
        <v>3.3696666666666668</v>
      </c>
      <c r="AF797" t="s">
        <v>7949</v>
      </c>
      <c r="AI797">
        <v>0</v>
      </c>
      <c r="AJ797">
        <v>0</v>
      </c>
      <c r="AK797" t="s">
        <v>19882</v>
      </c>
      <c r="AL797" t="s">
        <v>19882</v>
      </c>
      <c r="AM797" t="s">
        <v>20019</v>
      </c>
    </row>
    <row r="798" spans="1:39" x14ac:dyDescent="0.25">
      <c r="A798" t="s">
        <v>8652</v>
      </c>
      <c r="B798" t="s">
        <v>4841</v>
      </c>
      <c r="C798" t="s">
        <v>4842</v>
      </c>
      <c r="D798">
        <v>4</v>
      </c>
      <c r="E798" t="s">
        <v>4845</v>
      </c>
      <c r="F798">
        <v>8.4</v>
      </c>
      <c r="K798" t="s">
        <v>6860</v>
      </c>
      <c r="L798" t="s">
        <v>6861</v>
      </c>
      <c r="M798" t="s">
        <v>6891</v>
      </c>
      <c r="N798">
        <v>9</v>
      </c>
      <c r="O798" t="s">
        <v>15349</v>
      </c>
      <c r="P798" t="s">
        <v>16305</v>
      </c>
      <c r="Q798">
        <v>6</v>
      </c>
      <c r="R798">
        <v>3</v>
      </c>
      <c r="S798">
        <v>3.11</v>
      </c>
      <c r="T798">
        <v>3.23</v>
      </c>
      <c r="U798">
        <v>562.66999999999996</v>
      </c>
      <c r="V798">
        <v>93.81</v>
      </c>
      <c r="W798">
        <v>4.0999999999999996</v>
      </c>
      <c r="X798">
        <v>13.69</v>
      </c>
      <c r="Y798">
        <v>6.92</v>
      </c>
      <c r="Z798">
        <v>2</v>
      </c>
      <c r="AA798" t="s">
        <v>4250</v>
      </c>
      <c r="AB798">
        <v>1</v>
      </c>
      <c r="AC798">
        <v>9</v>
      </c>
      <c r="AD798">
        <v>3.3696666666666668</v>
      </c>
      <c r="AF798" t="s">
        <v>7949</v>
      </c>
      <c r="AI798">
        <v>0</v>
      </c>
      <c r="AJ798">
        <v>0</v>
      </c>
      <c r="AK798" t="s">
        <v>19882</v>
      </c>
      <c r="AL798" t="s">
        <v>19882</v>
      </c>
      <c r="AM798" t="s">
        <v>20019</v>
      </c>
    </row>
    <row r="799" spans="1:39" x14ac:dyDescent="0.25">
      <c r="A799" t="s">
        <v>8653</v>
      </c>
      <c r="B799" t="s">
        <v>4841</v>
      </c>
      <c r="C799" t="s">
        <v>4842</v>
      </c>
      <c r="D799">
        <v>4</v>
      </c>
      <c r="E799" t="s">
        <v>4845</v>
      </c>
      <c r="F799">
        <v>8.4</v>
      </c>
      <c r="K799" t="s">
        <v>6860</v>
      </c>
      <c r="L799" t="s">
        <v>6861</v>
      </c>
      <c r="M799" t="s">
        <v>14963</v>
      </c>
      <c r="N799">
        <v>9</v>
      </c>
      <c r="O799" t="s">
        <v>15284</v>
      </c>
      <c r="P799" t="s">
        <v>16306</v>
      </c>
      <c r="Q799">
        <v>8</v>
      </c>
      <c r="R799">
        <v>1</v>
      </c>
      <c r="S799">
        <v>3.5</v>
      </c>
      <c r="T799">
        <v>3.5</v>
      </c>
      <c r="U799">
        <v>461.5</v>
      </c>
      <c r="V799">
        <v>95.09</v>
      </c>
      <c r="W799">
        <v>3.59</v>
      </c>
      <c r="Y799">
        <v>3.67</v>
      </c>
      <c r="Z799">
        <v>3</v>
      </c>
      <c r="AA799" t="s">
        <v>4250</v>
      </c>
      <c r="AB799">
        <v>0</v>
      </c>
      <c r="AC799">
        <v>2</v>
      </c>
      <c r="AD799">
        <v>3.9386666666666672</v>
      </c>
      <c r="AF799" t="s">
        <v>7949</v>
      </c>
      <c r="AI799">
        <v>0</v>
      </c>
      <c r="AJ799">
        <v>0</v>
      </c>
      <c r="AK799" t="s">
        <v>19847</v>
      </c>
      <c r="AL799" t="s">
        <v>19847</v>
      </c>
      <c r="AM799" t="s">
        <v>20019</v>
      </c>
    </row>
    <row r="800" spans="1:39" x14ac:dyDescent="0.25">
      <c r="A800" t="s">
        <v>8654</v>
      </c>
      <c r="B800" t="s">
        <v>4841</v>
      </c>
      <c r="C800" t="s">
        <v>4842</v>
      </c>
      <c r="D800">
        <v>4</v>
      </c>
      <c r="E800" t="s">
        <v>4845</v>
      </c>
      <c r="F800">
        <v>8.4</v>
      </c>
      <c r="K800" t="s">
        <v>6860</v>
      </c>
      <c r="L800" t="s">
        <v>6861</v>
      </c>
      <c r="M800" t="s">
        <v>15029</v>
      </c>
      <c r="N800">
        <v>9</v>
      </c>
      <c r="O800" t="s">
        <v>15371</v>
      </c>
      <c r="P800" t="s">
        <v>16307</v>
      </c>
      <c r="Q800">
        <v>6</v>
      </c>
      <c r="R800">
        <v>1</v>
      </c>
      <c r="S800">
        <v>2.4300000000000002</v>
      </c>
      <c r="T800">
        <v>2.4300000000000002</v>
      </c>
      <c r="U800">
        <v>365.41</v>
      </c>
      <c r="V800">
        <v>73.64</v>
      </c>
      <c r="W800">
        <v>3.3</v>
      </c>
      <c r="Y800">
        <v>4.17</v>
      </c>
      <c r="Z800">
        <v>2</v>
      </c>
      <c r="AA800" t="s">
        <v>4250</v>
      </c>
      <c r="AB800">
        <v>0</v>
      </c>
      <c r="AC800">
        <v>2</v>
      </c>
      <c r="AD800">
        <v>5.5796904761904758</v>
      </c>
      <c r="AF800" t="s">
        <v>7949</v>
      </c>
      <c r="AI800">
        <v>0</v>
      </c>
      <c r="AJ800">
        <v>0</v>
      </c>
      <c r="AK800" t="s">
        <v>19893</v>
      </c>
      <c r="AL800" t="s">
        <v>19893</v>
      </c>
      <c r="AM800" t="s">
        <v>20019</v>
      </c>
    </row>
    <row r="801" spans="1:39" x14ac:dyDescent="0.25">
      <c r="A801" t="s">
        <v>8655</v>
      </c>
      <c r="B801" t="s">
        <v>4841</v>
      </c>
      <c r="C801" t="s">
        <v>4842</v>
      </c>
      <c r="D801">
        <v>4</v>
      </c>
      <c r="E801" t="s">
        <v>4845</v>
      </c>
      <c r="F801">
        <v>8.4</v>
      </c>
      <c r="K801" t="s">
        <v>6860</v>
      </c>
      <c r="L801" t="s">
        <v>6861</v>
      </c>
      <c r="M801" t="s">
        <v>15029</v>
      </c>
      <c r="N801">
        <v>9</v>
      </c>
      <c r="O801" t="s">
        <v>15371</v>
      </c>
      <c r="P801" t="s">
        <v>16308</v>
      </c>
      <c r="Q801">
        <v>6</v>
      </c>
      <c r="R801">
        <v>1</v>
      </c>
      <c r="S801">
        <v>2.67</v>
      </c>
      <c r="T801">
        <v>2.67</v>
      </c>
      <c r="U801">
        <v>364.42</v>
      </c>
      <c r="V801">
        <v>65.430000000000007</v>
      </c>
      <c r="W801">
        <v>2.73</v>
      </c>
      <c r="Y801">
        <v>4.37</v>
      </c>
      <c r="Z801">
        <v>2</v>
      </c>
      <c r="AA801" t="s">
        <v>4250</v>
      </c>
      <c r="AB801">
        <v>0</v>
      </c>
      <c r="AC801">
        <v>2</v>
      </c>
      <c r="AD801">
        <v>5.4667619047619036</v>
      </c>
      <c r="AF801" t="s">
        <v>7949</v>
      </c>
      <c r="AI801">
        <v>0</v>
      </c>
      <c r="AJ801">
        <v>0</v>
      </c>
      <c r="AK801" t="s">
        <v>19893</v>
      </c>
      <c r="AL801" t="s">
        <v>19893</v>
      </c>
      <c r="AM801" t="s">
        <v>20019</v>
      </c>
    </row>
    <row r="802" spans="1:39" x14ac:dyDescent="0.25">
      <c r="A802" t="s">
        <v>8656</v>
      </c>
      <c r="B802" t="s">
        <v>4841</v>
      </c>
      <c r="C802" t="s">
        <v>4842</v>
      </c>
      <c r="D802">
        <v>4</v>
      </c>
      <c r="E802" t="s">
        <v>4845</v>
      </c>
      <c r="F802">
        <v>8.4</v>
      </c>
      <c r="K802" t="s">
        <v>6860</v>
      </c>
      <c r="L802" t="s">
        <v>6861</v>
      </c>
      <c r="M802" t="s">
        <v>14950</v>
      </c>
      <c r="N802">
        <v>9</v>
      </c>
      <c r="O802" t="s">
        <v>15271</v>
      </c>
      <c r="P802" t="s">
        <v>16309</v>
      </c>
      <c r="Q802">
        <v>5</v>
      </c>
      <c r="R802">
        <v>2</v>
      </c>
      <c r="S802">
        <v>1.46</v>
      </c>
      <c r="T802">
        <v>2.21</v>
      </c>
      <c r="U802">
        <v>343.44</v>
      </c>
      <c r="V802">
        <v>59.64</v>
      </c>
      <c r="W802">
        <v>2.76</v>
      </c>
      <c r="Y802">
        <v>8.07</v>
      </c>
      <c r="Z802">
        <v>1</v>
      </c>
      <c r="AA802" t="s">
        <v>4250</v>
      </c>
      <c r="AB802">
        <v>0</v>
      </c>
      <c r="AC802">
        <v>6</v>
      </c>
      <c r="AD802">
        <v>5.4649999999999999</v>
      </c>
      <c r="AF802" t="s">
        <v>7949</v>
      </c>
      <c r="AI802">
        <v>0</v>
      </c>
      <c r="AJ802">
        <v>0</v>
      </c>
      <c r="AK802" t="s">
        <v>19839</v>
      </c>
      <c r="AL802" t="s">
        <v>19839</v>
      </c>
      <c r="AM802" t="s">
        <v>20019</v>
      </c>
    </row>
    <row r="803" spans="1:39" x14ac:dyDescent="0.25">
      <c r="A803" t="s">
        <v>8657</v>
      </c>
      <c r="B803" t="s">
        <v>4841</v>
      </c>
      <c r="C803" t="s">
        <v>4842</v>
      </c>
      <c r="D803">
        <v>4</v>
      </c>
      <c r="E803" t="s">
        <v>4845</v>
      </c>
      <c r="F803">
        <v>8.4</v>
      </c>
      <c r="K803" t="s">
        <v>6860</v>
      </c>
      <c r="L803" t="s">
        <v>6861</v>
      </c>
      <c r="M803" t="s">
        <v>14950</v>
      </c>
      <c r="N803">
        <v>9</v>
      </c>
      <c r="O803" t="s">
        <v>15271</v>
      </c>
      <c r="P803" t="s">
        <v>16310</v>
      </c>
      <c r="Q803">
        <v>4</v>
      </c>
      <c r="R803">
        <v>2</v>
      </c>
      <c r="S803">
        <v>0.84</v>
      </c>
      <c r="T803">
        <v>2.69</v>
      </c>
      <c r="U803">
        <v>337.44</v>
      </c>
      <c r="V803">
        <v>50.41</v>
      </c>
      <c r="W803">
        <v>3.27</v>
      </c>
      <c r="Y803">
        <v>9.27</v>
      </c>
      <c r="Z803">
        <v>1</v>
      </c>
      <c r="AA803" t="s">
        <v>4250</v>
      </c>
      <c r="AB803">
        <v>0</v>
      </c>
      <c r="AC803">
        <v>4</v>
      </c>
      <c r="AD803">
        <v>4.8650000000000002</v>
      </c>
      <c r="AF803" t="s">
        <v>7952</v>
      </c>
      <c r="AI803">
        <v>0</v>
      </c>
      <c r="AJ803">
        <v>0</v>
      </c>
      <c r="AK803" t="s">
        <v>19839</v>
      </c>
      <c r="AL803" t="s">
        <v>19839</v>
      </c>
      <c r="AM803" t="s">
        <v>20019</v>
      </c>
    </row>
    <row r="804" spans="1:39" x14ac:dyDescent="0.25">
      <c r="A804" t="s">
        <v>8658</v>
      </c>
      <c r="B804" t="s">
        <v>4841</v>
      </c>
      <c r="C804" t="s">
        <v>4842</v>
      </c>
      <c r="D804">
        <v>4</v>
      </c>
      <c r="E804" t="s">
        <v>4845</v>
      </c>
      <c r="F804">
        <v>8.4</v>
      </c>
      <c r="K804" t="s">
        <v>6860</v>
      </c>
      <c r="L804" t="s">
        <v>6861</v>
      </c>
      <c r="M804" t="s">
        <v>14971</v>
      </c>
      <c r="N804">
        <v>9</v>
      </c>
      <c r="O804" t="s">
        <v>15292</v>
      </c>
      <c r="P804" t="s">
        <v>16311</v>
      </c>
      <c r="Q804">
        <v>7</v>
      </c>
      <c r="R804">
        <v>1</v>
      </c>
      <c r="S804">
        <v>1.99</v>
      </c>
      <c r="T804">
        <v>2</v>
      </c>
      <c r="U804">
        <v>412.45</v>
      </c>
      <c r="V804">
        <v>91.85</v>
      </c>
      <c r="W804">
        <v>3.64</v>
      </c>
      <c r="Y804">
        <v>5.9</v>
      </c>
      <c r="Z804">
        <v>3</v>
      </c>
      <c r="AA804" t="s">
        <v>4250</v>
      </c>
      <c r="AB804">
        <v>0</v>
      </c>
      <c r="AC804">
        <v>2</v>
      </c>
      <c r="AD804">
        <v>5.3970238095238097</v>
      </c>
      <c r="AF804" t="s">
        <v>7949</v>
      </c>
      <c r="AI804">
        <v>0</v>
      </c>
      <c r="AJ804">
        <v>0</v>
      </c>
      <c r="AK804" t="s">
        <v>19851</v>
      </c>
      <c r="AL804" t="s">
        <v>19851</v>
      </c>
      <c r="AM804" t="s">
        <v>20019</v>
      </c>
    </row>
    <row r="805" spans="1:39" x14ac:dyDescent="0.25">
      <c r="A805" t="s">
        <v>8659</v>
      </c>
      <c r="B805" t="s">
        <v>4841</v>
      </c>
      <c r="C805" t="s">
        <v>4842</v>
      </c>
      <c r="D805">
        <v>4</v>
      </c>
      <c r="E805" t="s">
        <v>4845</v>
      </c>
      <c r="F805">
        <v>8.4</v>
      </c>
      <c r="K805" t="s">
        <v>6860</v>
      </c>
      <c r="L805" t="s">
        <v>6861</v>
      </c>
      <c r="M805" t="s">
        <v>14971</v>
      </c>
      <c r="N805">
        <v>9</v>
      </c>
      <c r="O805" t="s">
        <v>15292</v>
      </c>
      <c r="P805" t="s">
        <v>16312</v>
      </c>
      <c r="Q805">
        <v>8</v>
      </c>
      <c r="R805">
        <v>1</v>
      </c>
      <c r="S805">
        <v>2.7</v>
      </c>
      <c r="T805">
        <v>2.71</v>
      </c>
      <c r="U805">
        <v>432.48</v>
      </c>
      <c r="V805">
        <v>101.08</v>
      </c>
      <c r="W805">
        <v>3.64</v>
      </c>
      <c r="Y805">
        <v>5.74</v>
      </c>
      <c r="Z805">
        <v>3</v>
      </c>
      <c r="AA805" t="s">
        <v>4250</v>
      </c>
      <c r="AB805">
        <v>0</v>
      </c>
      <c r="AC805">
        <v>5</v>
      </c>
      <c r="AD805">
        <v>4.5962857142857141</v>
      </c>
      <c r="AF805" t="s">
        <v>7949</v>
      </c>
      <c r="AI805">
        <v>0</v>
      </c>
      <c r="AJ805">
        <v>0</v>
      </c>
      <c r="AK805" t="s">
        <v>19851</v>
      </c>
      <c r="AL805" t="s">
        <v>19851</v>
      </c>
      <c r="AM805" t="s">
        <v>20019</v>
      </c>
    </row>
    <row r="806" spans="1:39" x14ac:dyDescent="0.25">
      <c r="A806" t="s">
        <v>8660</v>
      </c>
      <c r="B806" t="s">
        <v>4841</v>
      </c>
      <c r="C806" t="s">
        <v>4842</v>
      </c>
      <c r="D806">
        <v>4</v>
      </c>
      <c r="E806" t="s">
        <v>4845</v>
      </c>
      <c r="F806">
        <v>8.4</v>
      </c>
      <c r="K806" t="s">
        <v>6860</v>
      </c>
      <c r="L806" t="s">
        <v>6861</v>
      </c>
      <c r="M806" t="s">
        <v>14971</v>
      </c>
      <c r="N806">
        <v>9</v>
      </c>
      <c r="O806" t="s">
        <v>15292</v>
      </c>
      <c r="P806" t="s">
        <v>16313</v>
      </c>
      <c r="Q806">
        <v>6</v>
      </c>
      <c r="R806">
        <v>1</v>
      </c>
      <c r="S806">
        <v>4.8099999999999996</v>
      </c>
      <c r="T806">
        <v>4.82</v>
      </c>
      <c r="U806">
        <v>415.49</v>
      </c>
      <c r="V806">
        <v>78.959999999999994</v>
      </c>
      <c r="W806">
        <v>4.87</v>
      </c>
      <c r="Y806">
        <v>5.8</v>
      </c>
      <c r="Z806">
        <v>3</v>
      </c>
      <c r="AA806" t="s">
        <v>4250</v>
      </c>
      <c r="AB806">
        <v>0</v>
      </c>
      <c r="AC806">
        <v>3</v>
      </c>
      <c r="AD806">
        <v>3.5269761904761898</v>
      </c>
      <c r="AF806" t="s">
        <v>7949</v>
      </c>
      <c r="AI806">
        <v>0</v>
      </c>
      <c r="AJ806">
        <v>0</v>
      </c>
      <c r="AK806" t="s">
        <v>19851</v>
      </c>
      <c r="AL806" t="s">
        <v>19851</v>
      </c>
      <c r="AM806" t="s">
        <v>20019</v>
      </c>
    </row>
    <row r="807" spans="1:39" x14ac:dyDescent="0.25">
      <c r="A807" t="s">
        <v>8661</v>
      </c>
      <c r="B807" t="s">
        <v>4841</v>
      </c>
      <c r="C807" t="s">
        <v>4842</v>
      </c>
      <c r="D807">
        <v>4</v>
      </c>
      <c r="E807" t="s">
        <v>4845</v>
      </c>
      <c r="F807">
        <v>8.4</v>
      </c>
      <c r="K807" t="s">
        <v>6860</v>
      </c>
      <c r="L807" t="s">
        <v>6861</v>
      </c>
      <c r="M807" t="s">
        <v>14971</v>
      </c>
      <c r="N807">
        <v>9</v>
      </c>
      <c r="O807" t="s">
        <v>15292</v>
      </c>
      <c r="P807" t="s">
        <v>16314</v>
      </c>
      <c r="Q807">
        <v>6</v>
      </c>
      <c r="R807">
        <v>1</v>
      </c>
      <c r="S807">
        <v>4.8499999999999996</v>
      </c>
      <c r="T807">
        <v>4.8600000000000003</v>
      </c>
      <c r="U807">
        <v>433.48</v>
      </c>
      <c r="V807">
        <v>78.959999999999994</v>
      </c>
      <c r="W807">
        <v>5.01</v>
      </c>
      <c r="Y807">
        <v>5.74</v>
      </c>
      <c r="Z807">
        <v>3</v>
      </c>
      <c r="AA807" t="s">
        <v>4250</v>
      </c>
      <c r="AB807">
        <v>1</v>
      </c>
      <c r="AC807">
        <v>3</v>
      </c>
      <c r="AD807">
        <v>3.37847619047619</v>
      </c>
      <c r="AF807" t="s">
        <v>7949</v>
      </c>
      <c r="AI807">
        <v>0</v>
      </c>
      <c r="AJ807">
        <v>0</v>
      </c>
      <c r="AK807" t="s">
        <v>19851</v>
      </c>
      <c r="AL807" t="s">
        <v>19851</v>
      </c>
      <c r="AM807" t="s">
        <v>20019</v>
      </c>
    </row>
    <row r="808" spans="1:39" x14ac:dyDescent="0.25">
      <c r="A808" t="s">
        <v>8662</v>
      </c>
      <c r="B808" t="s">
        <v>4841</v>
      </c>
      <c r="C808" t="s">
        <v>4842</v>
      </c>
      <c r="D808">
        <v>4</v>
      </c>
      <c r="E808" t="s">
        <v>4845</v>
      </c>
      <c r="F808">
        <v>8.4</v>
      </c>
      <c r="K808" t="s">
        <v>6860</v>
      </c>
      <c r="L808" t="s">
        <v>6861</v>
      </c>
      <c r="M808" t="s">
        <v>14971</v>
      </c>
      <c r="N808">
        <v>9</v>
      </c>
      <c r="O808" t="s">
        <v>15292</v>
      </c>
      <c r="P808" t="s">
        <v>16315</v>
      </c>
      <c r="Q808">
        <v>7</v>
      </c>
      <c r="R808">
        <v>1</v>
      </c>
      <c r="S808">
        <v>4.55</v>
      </c>
      <c r="T808">
        <v>4.5599999999999996</v>
      </c>
      <c r="U808">
        <v>445.52</v>
      </c>
      <c r="V808">
        <v>88.19</v>
      </c>
      <c r="W808">
        <v>4.88</v>
      </c>
      <c r="Y808">
        <v>5.76</v>
      </c>
      <c r="Z808">
        <v>3</v>
      </c>
      <c r="AA808" t="s">
        <v>4250</v>
      </c>
      <c r="AB808">
        <v>0</v>
      </c>
      <c r="AC808">
        <v>4</v>
      </c>
      <c r="AD808">
        <v>3.4424761904761909</v>
      </c>
      <c r="AF808" t="s">
        <v>7949</v>
      </c>
      <c r="AI808">
        <v>0</v>
      </c>
      <c r="AJ808">
        <v>0</v>
      </c>
      <c r="AK808" t="s">
        <v>19851</v>
      </c>
      <c r="AL808" t="s">
        <v>19851</v>
      </c>
      <c r="AM808" t="s">
        <v>20019</v>
      </c>
    </row>
    <row r="809" spans="1:39" x14ac:dyDescent="0.25">
      <c r="A809" t="s">
        <v>8238</v>
      </c>
      <c r="B809" t="s">
        <v>4841</v>
      </c>
      <c r="C809" t="s">
        <v>4842</v>
      </c>
      <c r="D809">
        <v>4</v>
      </c>
      <c r="E809" t="s">
        <v>4845</v>
      </c>
      <c r="F809">
        <v>8.4</v>
      </c>
      <c r="K809" t="s">
        <v>6860</v>
      </c>
      <c r="L809" t="s">
        <v>6861</v>
      </c>
      <c r="M809" t="s">
        <v>15013</v>
      </c>
      <c r="N809">
        <v>9</v>
      </c>
      <c r="O809" t="s">
        <v>15372</v>
      </c>
      <c r="P809" t="s">
        <v>15891</v>
      </c>
      <c r="Q809">
        <v>6</v>
      </c>
      <c r="R809">
        <v>1</v>
      </c>
      <c r="S809">
        <v>2.25</v>
      </c>
      <c r="T809">
        <v>2.2599999999999998</v>
      </c>
      <c r="U809">
        <v>447.44</v>
      </c>
      <c r="V809">
        <v>78.959999999999994</v>
      </c>
      <c r="W809">
        <v>4.5199999999999996</v>
      </c>
      <c r="Y809">
        <v>5.26</v>
      </c>
      <c r="Z809">
        <v>3</v>
      </c>
      <c r="AA809" t="s">
        <v>4250</v>
      </c>
      <c r="AB809">
        <v>0</v>
      </c>
      <c r="AC809">
        <v>2</v>
      </c>
      <c r="AD809">
        <v>5.0837619047619036</v>
      </c>
      <c r="AF809" t="s">
        <v>7949</v>
      </c>
      <c r="AI809">
        <v>0</v>
      </c>
      <c r="AJ809">
        <v>0</v>
      </c>
      <c r="AK809" t="s">
        <v>19851</v>
      </c>
      <c r="AL809" t="s">
        <v>19851</v>
      </c>
      <c r="AM809" t="s">
        <v>20019</v>
      </c>
    </row>
    <row r="810" spans="1:39" x14ac:dyDescent="0.25">
      <c r="A810" t="s">
        <v>8241</v>
      </c>
      <c r="B810" t="s">
        <v>4841</v>
      </c>
      <c r="C810" t="s">
        <v>4842</v>
      </c>
      <c r="D810">
        <v>4</v>
      </c>
      <c r="E810" t="s">
        <v>4845</v>
      </c>
      <c r="F810">
        <v>8.4</v>
      </c>
      <c r="K810" t="s">
        <v>6860</v>
      </c>
      <c r="L810" t="s">
        <v>6861</v>
      </c>
      <c r="M810" t="s">
        <v>15030</v>
      </c>
      <c r="N810">
        <v>9</v>
      </c>
      <c r="O810" t="s">
        <v>15373</v>
      </c>
      <c r="P810" t="s">
        <v>15894</v>
      </c>
      <c r="Q810">
        <v>7</v>
      </c>
      <c r="R810">
        <v>1</v>
      </c>
      <c r="S810">
        <v>1.39</v>
      </c>
      <c r="T810">
        <v>1.39</v>
      </c>
      <c r="U810">
        <v>448.43</v>
      </c>
      <c r="V810">
        <v>91.85</v>
      </c>
      <c r="W810">
        <v>3.92</v>
      </c>
      <c r="Y810">
        <v>2.98</v>
      </c>
      <c r="Z810">
        <v>3</v>
      </c>
      <c r="AA810" t="s">
        <v>4250</v>
      </c>
      <c r="AB810">
        <v>0</v>
      </c>
      <c r="AC810">
        <v>2</v>
      </c>
      <c r="AD810">
        <v>5.1400238095238091</v>
      </c>
      <c r="AF810" t="s">
        <v>7949</v>
      </c>
      <c r="AI810">
        <v>0</v>
      </c>
      <c r="AJ810">
        <v>0</v>
      </c>
      <c r="AK810" t="s">
        <v>19844</v>
      </c>
      <c r="AL810" t="s">
        <v>19844</v>
      </c>
      <c r="AM810" t="s">
        <v>20019</v>
      </c>
    </row>
    <row r="811" spans="1:39" x14ac:dyDescent="0.25">
      <c r="A811" t="s">
        <v>8242</v>
      </c>
      <c r="B811" t="s">
        <v>4841</v>
      </c>
      <c r="C811" t="s">
        <v>4842</v>
      </c>
      <c r="D811">
        <v>4</v>
      </c>
      <c r="E811" t="s">
        <v>4845</v>
      </c>
      <c r="F811">
        <v>8.4</v>
      </c>
      <c r="K811" t="s">
        <v>6860</v>
      </c>
      <c r="L811" t="s">
        <v>6861</v>
      </c>
      <c r="M811" t="s">
        <v>15030</v>
      </c>
      <c r="N811">
        <v>9</v>
      </c>
      <c r="O811" t="s">
        <v>15373</v>
      </c>
      <c r="P811" t="s">
        <v>15895</v>
      </c>
      <c r="Q811">
        <v>7</v>
      </c>
      <c r="R811">
        <v>1</v>
      </c>
      <c r="S811">
        <v>1.56</v>
      </c>
      <c r="T811">
        <v>1.56</v>
      </c>
      <c r="U811">
        <v>448.43</v>
      </c>
      <c r="V811">
        <v>91.85</v>
      </c>
      <c r="W811">
        <v>3.92</v>
      </c>
      <c r="Y811">
        <v>2.95</v>
      </c>
      <c r="Z811">
        <v>3</v>
      </c>
      <c r="AA811" t="s">
        <v>4250</v>
      </c>
      <c r="AB811">
        <v>0</v>
      </c>
      <c r="AC811">
        <v>2</v>
      </c>
      <c r="AD811">
        <v>5.1400238095238091</v>
      </c>
      <c r="AF811" t="s">
        <v>7949</v>
      </c>
      <c r="AI811">
        <v>0</v>
      </c>
      <c r="AJ811">
        <v>0</v>
      </c>
      <c r="AK811" t="s">
        <v>19844</v>
      </c>
      <c r="AL811" t="s">
        <v>19844</v>
      </c>
      <c r="AM811" t="s">
        <v>20019</v>
      </c>
    </row>
    <row r="812" spans="1:39" x14ac:dyDescent="0.25">
      <c r="A812" t="s">
        <v>8231</v>
      </c>
      <c r="B812" t="s">
        <v>4841</v>
      </c>
      <c r="C812" t="s">
        <v>4842</v>
      </c>
      <c r="D812">
        <v>4</v>
      </c>
      <c r="E812" t="s">
        <v>4845</v>
      </c>
      <c r="F812">
        <v>8.4</v>
      </c>
      <c r="K812" t="s">
        <v>6860</v>
      </c>
      <c r="L812" t="s">
        <v>6861</v>
      </c>
      <c r="M812" t="s">
        <v>15030</v>
      </c>
      <c r="N812">
        <v>9</v>
      </c>
      <c r="O812" t="s">
        <v>15373</v>
      </c>
      <c r="P812" t="s">
        <v>15884</v>
      </c>
      <c r="Q812">
        <v>7</v>
      </c>
      <c r="R812">
        <v>1</v>
      </c>
      <c r="S812">
        <v>2.41</v>
      </c>
      <c r="T812">
        <v>2.41</v>
      </c>
      <c r="U812">
        <v>471.41</v>
      </c>
      <c r="V812">
        <v>85.86</v>
      </c>
      <c r="W812">
        <v>3.96</v>
      </c>
      <c r="Y812">
        <v>2.74</v>
      </c>
      <c r="Z812">
        <v>3</v>
      </c>
      <c r="AA812" t="s">
        <v>4250</v>
      </c>
      <c r="AB812">
        <v>0</v>
      </c>
      <c r="AC812">
        <v>2</v>
      </c>
      <c r="AD812">
        <v>4.8325476190476184</v>
      </c>
      <c r="AF812" t="s">
        <v>7949</v>
      </c>
      <c r="AI812">
        <v>0</v>
      </c>
      <c r="AJ812">
        <v>0</v>
      </c>
      <c r="AK812" t="s">
        <v>19844</v>
      </c>
      <c r="AL812" t="s">
        <v>19844</v>
      </c>
      <c r="AM812" t="s">
        <v>20019</v>
      </c>
    </row>
    <row r="813" spans="1:39" x14ac:dyDescent="0.25">
      <c r="A813" t="s">
        <v>8663</v>
      </c>
      <c r="B813" t="s">
        <v>4841</v>
      </c>
      <c r="C813" t="s">
        <v>4842</v>
      </c>
      <c r="D813">
        <v>4</v>
      </c>
      <c r="E813" t="s">
        <v>4845</v>
      </c>
      <c r="F813">
        <v>8.4</v>
      </c>
      <c r="K813" t="s">
        <v>6860</v>
      </c>
      <c r="L813" t="s">
        <v>6861</v>
      </c>
      <c r="M813" t="s">
        <v>6865</v>
      </c>
      <c r="N813">
        <v>9</v>
      </c>
      <c r="O813" t="s">
        <v>15390</v>
      </c>
      <c r="P813" t="s">
        <v>16316</v>
      </c>
      <c r="Q813">
        <v>6</v>
      </c>
      <c r="R813">
        <v>4</v>
      </c>
      <c r="S813">
        <v>3.85</v>
      </c>
      <c r="T813">
        <v>4.1900000000000004</v>
      </c>
      <c r="U813">
        <v>681.88</v>
      </c>
      <c r="V813">
        <v>136.71</v>
      </c>
      <c r="W813">
        <v>4.58</v>
      </c>
      <c r="X813">
        <v>13.68</v>
      </c>
      <c r="Y813">
        <v>7.46</v>
      </c>
      <c r="Z813">
        <v>3</v>
      </c>
      <c r="AA813" t="s">
        <v>4250</v>
      </c>
      <c r="AB813">
        <v>1</v>
      </c>
      <c r="AC813">
        <v>17</v>
      </c>
      <c r="AD813">
        <v>1.48</v>
      </c>
      <c r="AF813" t="s">
        <v>7949</v>
      </c>
      <c r="AI813">
        <v>0</v>
      </c>
      <c r="AJ813">
        <v>0</v>
      </c>
      <c r="AK813" t="s">
        <v>19903</v>
      </c>
      <c r="AL813" t="s">
        <v>19903</v>
      </c>
      <c r="AM813" t="s">
        <v>20019</v>
      </c>
    </row>
    <row r="814" spans="1:39" x14ac:dyDescent="0.25">
      <c r="A814" t="s">
        <v>8664</v>
      </c>
      <c r="B814" t="s">
        <v>4841</v>
      </c>
      <c r="C814" t="s">
        <v>4842</v>
      </c>
      <c r="D814">
        <v>4</v>
      </c>
      <c r="E814" t="s">
        <v>4845</v>
      </c>
      <c r="F814">
        <v>8.4</v>
      </c>
      <c r="K814" t="s">
        <v>6860</v>
      </c>
      <c r="L814" t="s">
        <v>6861</v>
      </c>
      <c r="M814" t="s">
        <v>6891</v>
      </c>
      <c r="N814">
        <v>9</v>
      </c>
      <c r="O814" t="s">
        <v>15367</v>
      </c>
      <c r="P814" t="s">
        <v>16317</v>
      </c>
      <c r="Q814">
        <v>6</v>
      </c>
      <c r="R814">
        <v>3</v>
      </c>
      <c r="S814">
        <v>3.17</v>
      </c>
      <c r="T814">
        <v>4.66</v>
      </c>
      <c r="U814">
        <v>589.72</v>
      </c>
      <c r="V814">
        <v>100.13</v>
      </c>
      <c r="W814">
        <v>4.0199999999999996</v>
      </c>
      <c r="X814">
        <v>13.92</v>
      </c>
      <c r="Y814">
        <v>9</v>
      </c>
      <c r="Z814">
        <v>2</v>
      </c>
      <c r="AA814" t="s">
        <v>4250</v>
      </c>
      <c r="AB814">
        <v>1</v>
      </c>
      <c r="AC814">
        <v>15</v>
      </c>
      <c r="AD814">
        <v>1.9139999999999999</v>
      </c>
      <c r="AF814" t="s">
        <v>7952</v>
      </c>
      <c r="AI814">
        <v>0</v>
      </c>
      <c r="AJ814">
        <v>0</v>
      </c>
      <c r="AK814" t="s">
        <v>19890</v>
      </c>
      <c r="AL814" t="s">
        <v>19890</v>
      </c>
      <c r="AM814" t="s">
        <v>20019</v>
      </c>
    </row>
    <row r="815" spans="1:39" x14ac:dyDescent="0.25">
      <c r="A815" t="s">
        <v>8665</v>
      </c>
      <c r="B815" t="s">
        <v>4841</v>
      </c>
      <c r="C815" t="s">
        <v>4842</v>
      </c>
      <c r="D815">
        <v>4</v>
      </c>
      <c r="E815" t="s">
        <v>4845</v>
      </c>
      <c r="F815">
        <v>8.4</v>
      </c>
      <c r="K815" t="s">
        <v>6860</v>
      </c>
      <c r="L815" t="s">
        <v>6861</v>
      </c>
      <c r="M815" t="s">
        <v>15043</v>
      </c>
      <c r="N815">
        <v>9</v>
      </c>
      <c r="O815" t="s">
        <v>15391</v>
      </c>
      <c r="P815" t="s">
        <v>16318</v>
      </c>
      <c r="Q815">
        <v>5</v>
      </c>
      <c r="R815">
        <v>3</v>
      </c>
      <c r="S815">
        <v>6.65</v>
      </c>
      <c r="T815">
        <v>6.87</v>
      </c>
      <c r="U815">
        <v>612.88</v>
      </c>
      <c r="V815">
        <v>107.61</v>
      </c>
      <c r="W815">
        <v>5</v>
      </c>
      <c r="Y815">
        <v>7.62</v>
      </c>
      <c r="Z815">
        <v>2</v>
      </c>
      <c r="AA815" t="s">
        <v>4250</v>
      </c>
      <c r="AB815">
        <v>2</v>
      </c>
      <c r="AC815">
        <v>13</v>
      </c>
      <c r="AD815">
        <v>1.579666666666667</v>
      </c>
      <c r="AF815" t="s">
        <v>7949</v>
      </c>
      <c r="AI815">
        <v>0</v>
      </c>
      <c r="AJ815">
        <v>0</v>
      </c>
      <c r="AK815" t="s">
        <v>19904</v>
      </c>
      <c r="AL815" t="s">
        <v>19904</v>
      </c>
      <c r="AM815" t="s">
        <v>20019</v>
      </c>
    </row>
    <row r="816" spans="1:39" x14ac:dyDescent="0.25">
      <c r="A816" t="s">
        <v>8666</v>
      </c>
      <c r="B816" t="s">
        <v>4841</v>
      </c>
      <c r="C816" t="s">
        <v>4842</v>
      </c>
      <c r="D816">
        <v>4</v>
      </c>
      <c r="E816" t="s">
        <v>4845</v>
      </c>
      <c r="F816">
        <v>8.4</v>
      </c>
      <c r="K816" t="s">
        <v>6860</v>
      </c>
      <c r="M816" t="s">
        <v>6865</v>
      </c>
      <c r="N816">
        <v>8</v>
      </c>
      <c r="O816" t="s">
        <v>15316</v>
      </c>
      <c r="P816" t="s">
        <v>16319</v>
      </c>
      <c r="Q816">
        <v>6</v>
      </c>
      <c r="R816">
        <v>2</v>
      </c>
      <c r="S816">
        <v>2.35</v>
      </c>
      <c r="T816">
        <v>2.52</v>
      </c>
      <c r="U816">
        <v>564.71</v>
      </c>
      <c r="V816">
        <v>122.04</v>
      </c>
      <c r="W816">
        <v>3.35</v>
      </c>
      <c r="X816">
        <v>14</v>
      </c>
      <c r="Y816">
        <v>7.09</v>
      </c>
      <c r="Z816">
        <v>3</v>
      </c>
      <c r="AA816" t="s">
        <v>4250</v>
      </c>
      <c r="AB816">
        <v>1</v>
      </c>
      <c r="AC816">
        <v>4</v>
      </c>
      <c r="AD816">
        <v>3.3250000000000002</v>
      </c>
      <c r="AF816" t="s">
        <v>7949</v>
      </c>
      <c r="AI816">
        <v>0</v>
      </c>
      <c r="AJ816">
        <v>0</v>
      </c>
      <c r="AK816" t="s">
        <v>19862</v>
      </c>
      <c r="AL816" t="s">
        <v>19862</v>
      </c>
      <c r="AM816" t="s">
        <v>20019</v>
      </c>
    </row>
    <row r="817" spans="1:39" x14ac:dyDescent="0.25">
      <c r="A817" t="s">
        <v>8667</v>
      </c>
      <c r="B817" t="s">
        <v>4841</v>
      </c>
      <c r="C817" t="s">
        <v>4842</v>
      </c>
      <c r="D817">
        <v>4</v>
      </c>
      <c r="E817" t="s">
        <v>4845</v>
      </c>
      <c r="F817">
        <v>8.4</v>
      </c>
      <c r="K817" t="s">
        <v>6860</v>
      </c>
      <c r="M817" t="s">
        <v>6865</v>
      </c>
      <c r="N817">
        <v>8</v>
      </c>
      <c r="O817" t="s">
        <v>15317</v>
      </c>
      <c r="P817" t="s">
        <v>16320</v>
      </c>
      <c r="Q817">
        <v>7</v>
      </c>
      <c r="R817">
        <v>3</v>
      </c>
      <c r="S817">
        <v>3.52</v>
      </c>
      <c r="T817">
        <v>3.54</v>
      </c>
      <c r="U817">
        <v>650.72</v>
      </c>
      <c r="V817">
        <v>120.44</v>
      </c>
      <c r="W817">
        <v>2.93</v>
      </c>
      <c r="X817">
        <v>13.33</v>
      </c>
      <c r="Y817">
        <v>6.82</v>
      </c>
      <c r="Z817">
        <v>3</v>
      </c>
      <c r="AA817" t="s">
        <v>4250</v>
      </c>
      <c r="AB817">
        <v>1</v>
      </c>
      <c r="AC817">
        <v>12</v>
      </c>
      <c r="AD817">
        <v>2.1366666666666672</v>
      </c>
      <c r="AF817" t="s">
        <v>7949</v>
      </c>
      <c r="AI817">
        <v>0</v>
      </c>
      <c r="AJ817">
        <v>0</v>
      </c>
      <c r="AK817" t="s">
        <v>19863</v>
      </c>
      <c r="AL817" t="s">
        <v>19863</v>
      </c>
      <c r="AM817" t="s">
        <v>20019</v>
      </c>
    </row>
    <row r="818" spans="1:39" x14ac:dyDescent="0.25">
      <c r="A818" t="s">
        <v>8668</v>
      </c>
      <c r="B818" t="s">
        <v>4841</v>
      </c>
      <c r="C818" t="s">
        <v>4842</v>
      </c>
      <c r="D818">
        <v>4</v>
      </c>
      <c r="E818" t="s">
        <v>4845</v>
      </c>
      <c r="F818">
        <v>8.4</v>
      </c>
      <c r="K818" t="s">
        <v>6860</v>
      </c>
      <c r="M818" t="s">
        <v>14992</v>
      </c>
      <c r="N818">
        <v>8</v>
      </c>
      <c r="O818" t="s">
        <v>15318</v>
      </c>
      <c r="P818" t="s">
        <v>16321</v>
      </c>
      <c r="Q818">
        <v>6</v>
      </c>
      <c r="R818">
        <v>3</v>
      </c>
      <c r="S818">
        <v>3.62</v>
      </c>
      <c r="T818">
        <v>4.68</v>
      </c>
      <c r="U818">
        <v>609.71</v>
      </c>
      <c r="V818">
        <v>107.97</v>
      </c>
      <c r="W818">
        <v>4.93</v>
      </c>
      <c r="X818">
        <v>13.51</v>
      </c>
      <c r="Y818">
        <v>8.3800000000000008</v>
      </c>
      <c r="Z818">
        <v>3</v>
      </c>
      <c r="AA818" t="s">
        <v>4250</v>
      </c>
      <c r="AB818">
        <v>1</v>
      </c>
      <c r="AC818">
        <v>16</v>
      </c>
      <c r="AD818">
        <v>1.727666666666666</v>
      </c>
      <c r="AF818" t="s">
        <v>7949</v>
      </c>
      <c r="AI818">
        <v>0</v>
      </c>
      <c r="AJ818">
        <v>0</v>
      </c>
      <c r="AK818" t="s">
        <v>19864</v>
      </c>
      <c r="AL818" t="s">
        <v>19864</v>
      </c>
      <c r="AM818" t="s">
        <v>20019</v>
      </c>
    </row>
    <row r="819" spans="1:39" x14ac:dyDescent="0.25">
      <c r="A819" t="s">
        <v>8669</v>
      </c>
      <c r="B819" t="s">
        <v>4841</v>
      </c>
      <c r="C819" t="s">
        <v>4842</v>
      </c>
      <c r="D819">
        <v>4</v>
      </c>
      <c r="E819" t="s">
        <v>4845</v>
      </c>
      <c r="F819">
        <v>8.4</v>
      </c>
      <c r="K819" t="s">
        <v>6860</v>
      </c>
      <c r="L819" t="s">
        <v>6861</v>
      </c>
      <c r="M819" t="s">
        <v>15044</v>
      </c>
      <c r="N819">
        <v>9</v>
      </c>
      <c r="O819" t="s">
        <v>15392</v>
      </c>
      <c r="P819" t="s">
        <v>16322</v>
      </c>
      <c r="Q819">
        <v>5</v>
      </c>
      <c r="R819">
        <v>2</v>
      </c>
      <c r="S819">
        <v>4.2300000000000004</v>
      </c>
      <c r="T819">
        <v>4.97</v>
      </c>
      <c r="U819">
        <v>549.66999999999996</v>
      </c>
      <c r="V819">
        <v>105.64</v>
      </c>
      <c r="W819">
        <v>5.39</v>
      </c>
      <c r="X819">
        <v>13.91</v>
      </c>
      <c r="Y819">
        <v>8.06</v>
      </c>
      <c r="Z819">
        <v>4</v>
      </c>
      <c r="AA819" t="s">
        <v>4250</v>
      </c>
      <c r="AB819">
        <v>2</v>
      </c>
      <c r="AC819">
        <v>9</v>
      </c>
      <c r="AD819">
        <v>1.9636666666666669</v>
      </c>
      <c r="AF819" t="s">
        <v>7949</v>
      </c>
      <c r="AI819">
        <v>0</v>
      </c>
      <c r="AJ819">
        <v>0</v>
      </c>
      <c r="AK819" t="s">
        <v>19905</v>
      </c>
      <c r="AL819" t="s">
        <v>19905</v>
      </c>
      <c r="AM819" t="s">
        <v>20019</v>
      </c>
    </row>
    <row r="820" spans="1:39" x14ac:dyDescent="0.25">
      <c r="A820" t="s">
        <v>8670</v>
      </c>
      <c r="B820" t="s">
        <v>4841</v>
      </c>
      <c r="C820" t="s">
        <v>4842</v>
      </c>
      <c r="D820">
        <v>4</v>
      </c>
      <c r="E820" t="s">
        <v>4845</v>
      </c>
      <c r="F820">
        <v>8.4</v>
      </c>
      <c r="K820" t="s">
        <v>6860</v>
      </c>
      <c r="M820" t="s">
        <v>15045</v>
      </c>
      <c r="N820">
        <v>8</v>
      </c>
      <c r="O820" t="s">
        <v>15393</v>
      </c>
      <c r="P820" t="s">
        <v>16323</v>
      </c>
      <c r="Q820">
        <v>6</v>
      </c>
      <c r="R820">
        <v>4</v>
      </c>
      <c r="S820">
        <v>2.13</v>
      </c>
      <c r="T820">
        <v>3.41</v>
      </c>
      <c r="U820">
        <v>690.83</v>
      </c>
      <c r="V820">
        <v>120</v>
      </c>
      <c r="W820">
        <v>4.2300000000000004</v>
      </c>
      <c r="X820">
        <v>13.71</v>
      </c>
      <c r="Y820">
        <v>8.74</v>
      </c>
      <c r="Z820">
        <v>3</v>
      </c>
      <c r="AA820" t="s">
        <v>4250</v>
      </c>
      <c r="AB820">
        <v>1</v>
      </c>
      <c r="AC820">
        <v>14</v>
      </c>
      <c r="AD820">
        <v>2.36</v>
      </c>
      <c r="AF820" t="s">
        <v>7952</v>
      </c>
      <c r="AI820">
        <v>0</v>
      </c>
      <c r="AJ820">
        <v>0</v>
      </c>
      <c r="AK820" t="s">
        <v>19886</v>
      </c>
      <c r="AL820" t="s">
        <v>19886</v>
      </c>
      <c r="AM820" t="s">
        <v>20019</v>
      </c>
    </row>
    <row r="821" spans="1:39" x14ac:dyDescent="0.25">
      <c r="A821" t="s">
        <v>8516</v>
      </c>
      <c r="B821" t="s">
        <v>4841</v>
      </c>
      <c r="C821" t="s">
        <v>4842</v>
      </c>
      <c r="D821">
        <v>4</v>
      </c>
      <c r="E821" t="s">
        <v>4845</v>
      </c>
      <c r="F821">
        <v>8.4</v>
      </c>
      <c r="K821" t="s">
        <v>6860</v>
      </c>
      <c r="M821" t="s">
        <v>15007</v>
      </c>
      <c r="N821">
        <v>8</v>
      </c>
      <c r="O821" t="s">
        <v>15338</v>
      </c>
      <c r="P821" t="s">
        <v>16169</v>
      </c>
      <c r="Q821">
        <v>5</v>
      </c>
      <c r="R821">
        <v>3</v>
      </c>
      <c r="S821">
        <v>3.57</v>
      </c>
      <c r="T821">
        <v>3.58</v>
      </c>
      <c r="U821">
        <v>533.64</v>
      </c>
      <c r="V821">
        <v>83.48</v>
      </c>
      <c r="W821">
        <v>5.13</v>
      </c>
      <c r="X821">
        <v>13.86</v>
      </c>
      <c r="Y821">
        <v>5.96</v>
      </c>
      <c r="Z821">
        <v>2</v>
      </c>
      <c r="AA821" t="s">
        <v>4250</v>
      </c>
      <c r="AB821">
        <v>2</v>
      </c>
      <c r="AC821">
        <v>8</v>
      </c>
      <c r="AD821">
        <v>3.0916666666666668</v>
      </c>
      <c r="AF821" t="s">
        <v>7949</v>
      </c>
      <c r="AI821">
        <v>0</v>
      </c>
      <c r="AJ821">
        <v>0</v>
      </c>
      <c r="AK821" t="s">
        <v>19859</v>
      </c>
      <c r="AL821" t="s">
        <v>19859</v>
      </c>
      <c r="AM821" t="s">
        <v>20019</v>
      </c>
    </row>
    <row r="822" spans="1:39" x14ac:dyDescent="0.25">
      <c r="A822" t="s">
        <v>8671</v>
      </c>
      <c r="B822" t="s">
        <v>4841</v>
      </c>
      <c r="C822" t="s">
        <v>4842</v>
      </c>
      <c r="D822">
        <v>4</v>
      </c>
      <c r="E822" t="s">
        <v>4845</v>
      </c>
      <c r="F822">
        <v>8.4</v>
      </c>
      <c r="K822" t="s">
        <v>6860</v>
      </c>
      <c r="M822" t="s">
        <v>14985</v>
      </c>
      <c r="N822">
        <v>8</v>
      </c>
      <c r="O822" t="s">
        <v>15308</v>
      </c>
      <c r="P822" t="s">
        <v>16324</v>
      </c>
      <c r="Q822">
        <v>5</v>
      </c>
      <c r="R822">
        <v>3</v>
      </c>
      <c r="S822">
        <v>3.28</v>
      </c>
      <c r="T822">
        <v>3.3</v>
      </c>
      <c r="U822">
        <v>497.66</v>
      </c>
      <c r="V822">
        <v>83.48</v>
      </c>
      <c r="W822">
        <v>4.5599999999999996</v>
      </c>
      <c r="X822">
        <v>13.87</v>
      </c>
      <c r="Y822">
        <v>5.95</v>
      </c>
      <c r="Z822">
        <v>2</v>
      </c>
      <c r="AA822" t="s">
        <v>4250</v>
      </c>
      <c r="AB822">
        <v>0</v>
      </c>
      <c r="AC822">
        <v>8</v>
      </c>
      <c r="AD822">
        <v>3.3933809523809519</v>
      </c>
      <c r="AF822" t="s">
        <v>7949</v>
      </c>
      <c r="AI822">
        <v>0</v>
      </c>
      <c r="AJ822">
        <v>0</v>
      </c>
      <c r="AK822" t="s">
        <v>19859</v>
      </c>
      <c r="AL822" t="s">
        <v>19859</v>
      </c>
      <c r="AM822" t="s">
        <v>20019</v>
      </c>
    </row>
    <row r="823" spans="1:39" x14ac:dyDescent="0.25">
      <c r="A823" t="s">
        <v>8672</v>
      </c>
      <c r="B823" t="s">
        <v>4841</v>
      </c>
      <c r="C823" t="s">
        <v>4842</v>
      </c>
      <c r="D823">
        <v>4</v>
      </c>
      <c r="E823" t="s">
        <v>4845</v>
      </c>
      <c r="F823">
        <v>8.4</v>
      </c>
      <c r="K823" t="s">
        <v>6860</v>
      </c>
      <c r="M823" t="s">
        <v>14956</v>
      </c>
      <c r="N823">
        <v>8</v>
      </c>
      <c r="O823" t="s">
        <v>15277</v>
      </c>
      <c r="P823" t="s">
        <v>16325</v>
      </c>
      <c r="Q823">
        <v>5</v>
      </c>
      <c r="R823">
        <v>1</v>
      </c>
      <c r="S823">
        <v>3.48</v>
      </c>
      <c r="T823">
        <v>3.48</v>
      </c>
      <c r="U823">
        <v>512.54</v>
      </c>
      <c r="V823">
        <v>73.27</v>
      </c>
      <c r="W823">
        <v>5.39</v>
      </c>
      <c r="Y823">
        <v>3.73</v>
      </c>
      <c r="Z823">
        <v>4</v>
      </c>
      <c r="AA823" t="s">
        <v>4250</v>
      </c>
      <c r="AB823">
        <v>2</v>
      </c>
      <c r="AC823">
        <v>5</v>
      </c>
      <c r="AD823">
        <v>3.8533333333333331</v>
      </c>
      <c r="AF823" t="s">
        <v>7949</v>
      </c>
      <c r="AI823">
        <v>0</v>
      </c>
      <c r="AJ823">
        <v>0</v>
      </c>
      <c r="AK823" t="s">
        <v>19843</v>
      </c>
      <c r="AL823" t="s">
        <v>19843</v>
      </c>
      <c r="AM823" t="s">
        <v>20019</v>
      </c>
    </row>
    <row r="824" spans="1:39" x14ac:dyDescent="0.25">
      <c r="A824" t="s">
        <v>8589</v>
      </c>
      <c r="B824" t="s">
        <v>4841</v>
      </c>
      <c r="C824" t="s">
        <v>4842</v>
      </c>
      <c r="D824">
        <v>4</v>
      </c>
      <c r="E824" t="s">
        <v>4845</v>
      </c>
      <c r="F824">
        <v>8.4</v>
      </c>
      <c r="K824" t="s">
        <v>6860</v>
      </c>
      <c r="L824" t="s">
        <v>6861</v>
      </c>
      <c r="M824" t="s">
        <v>14994</v>
      </c>
      <c r="N824">
        <v>9</v>
      </c>
      <c r="O824" t="s">
        <v>15320</v>
      </c>
      <c r="P824" t="s">
        <v>16242</v>
      </c>
      <c r="Q824">
        <v>6</v>
      </c>
      <c r="R824">
        <v>1</v>
      </c>
      <c r="S824">
        <v>-1.01</v>
      </c>
      <c r="T824">
        <v>-1.01</v>
      </c>
      <c r="U824">
        <v>480.49</v>
      </c>
      <c r="V824">
        <v>82.62</v>
      </c>
      <c r="W824">
        <v>5.31</v>
      </c>
      <c r="Y824">
        <v>3.83</v>
      </c>
      <c r="Z824">
        <v>3</v>
      </c>
      <c r="AA824" t="s">
        <v>4250</v>
      </c>
      <c r="AB824">
        <v>1</v>
      </c>
      <c r="AC824">
        <v>2</v>
      </c>
      <c r="AD824">
        <v>4.9726904761904764</v>
      </c>
      <c r="AF824" t="s">
        <v>7949</v>
      </c>
      <c r="AI824">
        <v>0</v>
      </c>
      <c r="AJ824">
        <v>0</v>
      </c>
      <c r="AK824" t="s">
        <v>19852</v>
      </c>
      <c r="AL824" t="s">
        <v>19852</v>
      </c>
      <c r="AM824" t="s">
        <v>20019</v>
      </c>
    </row>
    <row r="825" spans="1:39" x14ac:dyDescent="0.25">
      <c r="A825" t="s">
        <v>8673</v>
      </c>
      <c r="B825" t="s">
        <v>4841</v>
      </c>
      <c r="C825" t="s">
        <v>4842</v>
      </c>
      <c r="D825">
        <v>4</v>
      </c>
      <c r="E825" t="s">
        <v>4845</v>
      </c>
      <c r="F825">
        <v>8.4</v>
      </c>
      <c r="K825" t="s">
        <v>6860</v>
      </c>
      <c r="L825" t="s">
        <v>6861</v>
      </c>
      <c r="M825" t="s">
        <v>15028</v>
      </c>
      <c r="N825">
        <v>9</v>
      </c>
      <c r="O825" t="s">
        <v>15370</v>
      </c>
      <c r="P825" t="s">
        <v>16326</v>
      </c>
      <c r="Q825">
        <v>5</v>
      </c>
      <c r="R825">
        <v>3</v>
      </c>
      <c r="S825">
        <v>2.31</v>
      </c>
      <c r="T825">
        <v>2.33</v>
      </c>
      <c r="U825">
        <v>451.61</v>
      </c>
      <c r="V825">
        <v>83.48</v>
      </c>
      <c r="W825">
        <v>3.72</v>
      </c>
      <c r="X825">
        <v>13.97</v>
      </c>
      <c r="Y825">
        <v>6.06</v>
      </c>
      <c r="Z825">
        <v>2</v>
      </c>
      <c r="AA825" t="s">
        <v>4250</v>
      </c>
      <c r="AB825">
        <v>0</v>
      </c>
      <c r="AC825">
        <v>9</v>
      </c>
      <c r="AD825">
        <v>4.3573095238095236</v>
      </c>
      <c r="AF825" t="s">
        <v>7949</v>
      </c>
      <c r="AI825">
        <v>0</v>
      </c>
      <c r="AJ825">
        <v>0</v>
      </c>
      <c r="AK825" t="s">
        <v>19892</v>
      </c>
      <c r="AL825" t="s">
        <v>19892</v>
      </c>
      <c r="AM825" t="s">
        <v>20019</v>
      </c>
    </row>
    <row r="826" spans="1:39" x14ac:dyDescent="0.25">
      <c r="A826" t="s">
        <v>8674</v>
      </c>
      <c r="B826" t="s">
        <v>4841</v>
      </c>
      <c r="C826" t="s">
        <v>4842</v>
      </c>
      <c r="D826">
        <v>4</v>
      </c>
      <c r="E826" t="s">
        <v>4845</v>
      </c>
      <c r="F826">
        <v>8.4</v>
      </c>
      <c r="K826" t="s">
        <v>6860</v>
      </c>
      <c r="L826" t="s">
        <v>6861</v>
      </c>
      <c r="M826" t="s">
        <v>14991</v>
      </c>
      <c r="N826">
        <v>9</v>
      </c>
      <c r="O826" t="s">
        <v>15315</v>
      </c>
      <c r="P826" t="s">
        <v>16327</v>
      </c>
      <c r="Q826">
        <v>5</v>
      </c>
      <c r="R826">
        <v>2</v>
      </c>
      <c r="S826">
        <v>3.88</v>
      </c>
      <c r="T826">
        <v>3.88</v>
      </c>
      <c r="U826">
        <v>414.84</v>
      </c>
      <c r="V826">
        <v>80.37</v>
      </c>
      <c r="W826">
        <v>4.04</v>
      </c>
      <c r="X826">
        <v>10.06</v>
      </c>
      <c r="Y826">
        <v>2.08</v>
      </c>
      <c r="Z826">
        <v>2</v>
      </c>
      <c r="AA826" t="s">
        <v>4250</v>
      </c>
      <c r="AB826">
        <v>0</v>
      </c>
      <c r="AC826">
        <v>3</v>
      </c>
      <c r="AD826">
        <v>3.7282857142857151</v>
      </c>
      <c r="AF826" t="s">
        <v>7949</v>
      </c>
      <c r="AI826">
        <v>0</v>
      </c>
      <c r="AJ826">
        <v>0</v>
      </c>
      <c r="AK826" t="s">
        <v>19861</v>
      </c>
      <c r="AL826" t="s">
        <v>19861</v>
      </c>
      <c r="AM826" t="s">
        <v>20019</v>
      </c>
    </row>
    <row r="827" spans="1:39" x14ac:dyDescent="0.25">
      <c r="A827" t="s">
        <v>8675</v>
      </c>
      <c r="B827" t="s">
        <v>4841</v>
      </c>
      <c r="C827" t="s">
        <v>4842</v>
      </c>
      <c r="D827">
        <v>4</v>
      </c>
      <c r="E827" t="s">
        <v>4845</v>
      </c>
      <c r="F827">
        <v>8.4</v>
      </c>
      <c r="K827" t="s">
        <v>6860</v>
      </c>
      <c r="L827" t="s">
        <v>6861</v>
      </c>
      <c r="M827" t="s">
        <v>14988</v>
      </c>
      <c r="N827">
        <v>9</v>
      </c>
      <c r="O827" t="s">
        <v>15312</v>
      </c>
      <c r="P827" t="s">
        <v>16328</v>
      </c>
      <c r="Q827">
        <v>5</v>
      </c>
      <c r="R827">
        <v>2</v>
      </c>
      <c r="S827">
        <v>-1.57</v>
      </c>
      <c r="T827">
        <v>-1.54</v>
      </c>
      <c r="U827">
        <v>397.24</v>
      </c>
      <c r="V827">
        <v>89.6</v>
      </c>
      <c r="W827">
        <v>3.38</v>
      </c>
      <c r="X827">
        <v>8.85</v>
      </c>
      <c r="Y827">
        <v>6</v>
      </c>
      <c r="Z827">
        <v>2</v>
      </c>
      <c r="AA827" t="s">
        <v>4250</v>
      </c>
      <c r="AB827">
        <v>0</v>
      </c>
      <c r="AC827">
        <v>3</v>
      </c>
      <c r="AD827">
        <v>5.234</v>
      </c>
      <c r="AF827" t="s">
        <v>7949</v>
      </c>
      <c r="AI827">
        <v>0</v>
      </c>
      <c r="AJ827">
        <v>0</v>
      </c>
      <c r="AK827" t="s">
        <v>19860</v>
      </c>
      <c r="AL827" t="s">
        <v>19860</v>
      </c>
      <c r="AM827" t="s">
        <v>20019</v>
      </c>
    </row>
    <row r="828" spans="1:39" x14ac:dyDescent="0.25">
      <c r="A828" t="s">
        <v>8676</v>
      </c>
      <c r="B828" t="s">
        <v>4841</v>
      </c>
      <c r="C828" t="s">
        <v>4842</v>
      </c>
      <c r="D828">
        <v>4</v>
      </c>
      <c r="E828" t="s">
        <v>4845</v>
      </c>
      <c r="F828">
        <v>8.4</v>
      </c>
      <c r="K828" t="s">
        <v>6860</v>
      </c>
      <c r="L828" t="s">
        <v>6861</v>
      </c>
      <c r="M828" t="s">
        <v>15046</v>
      </c>
      <c r="N828">
        <v>9</v>
      </c>
      <c r="O828" t="s">
        <v>15394</v>
      </c>
      <c r="P828" t="s">
        <v>16329</v>
      </c>
      <c r="Q828">
        <v>5</v>
      </c>
      <c r="R828">
        <v>1</v>
      </c>
      <c r="S828">
        <v>1.55</v>
      </c>
      <c r="T828">
        <v>1.55</v>
      </c>
      <c r="U828">
        <v>414.51</v>
      </c>
      <c r="V828">
        <v>91.71</v>
      </c>
      <c r="W828">
        <v>3.34</v>
      </c>
      <c r="Y828">
        <v>1.05</v>
      </c>
      <c r="Z828">
        <v>2</v>
      </c>
      <c r="AA828" t="s">
        <v>4250</v>
      </c>
      <c r="AB828">
        <v>0</v>
      </c>
      <c r="AC828">
        <v>2</v>
      </c>
      <c r="AD828">
        <v>5.386976190476191</v>
      </c>
      <c r="AF828" t="s">
        <v>7949</v>
      </c>
      <c r="AI828">
        <v>0</v>
      </c>
      <c r="AJ828">
        <v>0</v>
      </c>
      <c r="AK828" t="s">
        <v>7974</v>
      </c>
      <c r="AL828" t="s">
        <v>7974</v>
      </c>
      <c r="AM828" t="s">
        <v>20019</v>
      </c>
    </row>
    <row r="829" spans="1:39" x14ac:dyDescent="0.25">
      <c r="A829" t="s">
        <v>8677</v>
      </c>
      <c r="B829" t="s">
        <v>4841</v>
      </c>
      <c r="C829" t="s">
        <v>4842</v>
      </c>
      <c r="D829">
        <v>4</v>
      </c>
      <c r="E829" t="s">
        <v>4845</v>
      </c>
      <c r="F829">
        <v>8.4</v>
      </c>
      <c r="I829" t="s">
        <v>12425</v>
      </c>
      <c r="K829" t="s">
        <v>6860</v>
      </c>
      <c r="L829" t="s">
        <v>6861</v>
      </c>
      <c r="M829" t="s">
        <v>15047</v>
      </c>
      <c r="N829">
        <v>9</v>
      </c>
      <c r="O829" t="s">
        <v>15395</v>
      </c>
      <c r="P829" t="s">
        <v>16330</v>
      </c>
      <c r="Q829">
        <v>7</v>
      </c>
      <c r="R829">
        <v>2</v>
      </c>
      <c r="S829">
        <v>-1.39</v>
      </c>
      <c r="T829">
        <v>-1.38</v>
      </c>
      <c r="U829">
        <v>450.4</v>
      </c>
      <c r="V829">
        <v>126.28</v>
      </c>
      <c r="W829">
        <v>2.97</v>
      </c>
      <c r="X829">
        <v>9.2899999999999991</v>
      </c>
      <c r="Y829">
        <v>3.2</v>
      </c>
      <c r="Z829">
        <v>2</v>
      </c>
      <c r="AA829" t="s">
        <v>4250</v>
      </c>
      <c r="AB829">
        <v>0</v>
      </c>
      <c r="AC829">
        <v>3</v>
      </c>
      <c r="AD829">
        <v>3.854285714285715</v>
      </c>
      <c r="AF829" t="s">
        <v>7949</v>
      </c>
      <c r="AI829">
        <v>0</v>
      </c>
      <c r="AJ829">
        <v>0</v>
      </c>
      <c r="AM829" t="s">
        <v>20019</v>
      </c>
    </row>
    <row r="830" spans="1:39" x14ac:dyDescent="0.25">
      <c r="A830" t="s">
        <v>8678</v>
      </c>
      <c r="B830" t="s">
        <v>4841</v>
      </c>
      <c r="C830" t="s">
        <v>4842</v>
      </c>
      <c r="D830">
        <v>4</v>
      </c>
      <c r="E830" t="s">
        <v>4845</v>
      </c>
      <c r="F830">
        <v>8.4</v>
      </c>
      <c r="K830" t="s">
        <v>6860</v>
      </c>
      <c r="L830" t="s">
        <v>6861</v>
      </c>
      <c r="M830" t="s">
        <v>14971</v>
      </c>
      <c r="N830">
        <v>9</v>
      </c>
      <c r="O830" t="s">
        <v>15292</v>
      </c>
      <c r="P830" t="s">
        <v>16331</v>
      </c>
      <c r="Q830">
        <v>7</v>
      </c>
      <c r="R830">
        <v>1</v>
      </c>
      <c r="S830">
        <v>3.12</v>
      </c>
      <c r="T830">
        <v>3.12</v>
      </c>
      <c r="U830">
        <v>447.47</v>
      </c>
      <c r="V830">
        <v>88.19</v>
      </c>
      <c r="W830">
        <v>4</v>
      </c>
      <c r="Y830">
        <v>5.13</v>
      </c>
      <c r="Z830">
        <v>3</v>
      </c>
      <c r="AA830" t="s">
        <v>4250</v>
      </c>
      <c r="AB830">
        <v>0</v>
      </c>
      <c r="AC830">
        <v>4</v>
      </c>
      <c r="AD830">
        <v>4.5885476190476187</v>
      </c>
      <c r="AF830" t="s">
        <v>7949</v>
      </c>
      <c r="AI830">
        <v>0</v>
      </c>
      <c r="AJ830">
        <v>0</v>
      </c>
      <c r="AK830" t="s">
        <v>19851</v>
      </c>
      <c r="AL830" t="s">
        <v>19851</v>
      </c>
      <c r="AM830" t="s">
        <v>20019</v>
      </c>
    </row>
    <row r="831" spans="1:39" x14ac:dyDescent="0.25">
      <c r="A831" t="s">
        <v>8361</v>
      </c>
      <c r="B831" t="s">
        <v>4841</v>
      </c>
      <c r="C831" t="s">
        <v>4842</v>
      </c>
      <c r="D831">
        <v>4</v>
      </c>
      <c r="E831" t="s">
        <v>4845</v>
      </c>
      <c r="F831">
        <v>8.4</v>
      </c>
      <c r="K831" t="s">
        <v>6860</v>
      </c>
      <c r="L831" t="s">
        <v>6861</v>
      </c>
      <c r="M831" t="s">
        <v>15013</v>
      </c>
      <c r="N831">
        <v>9</v>
      </c>
      <c r="O831" t="s">
        <v>15372</v>
      </c>
      <c r="P831" t="s">
        <v>16014</v>
      </c>
      <c r="Q831">
        <v>7</v>
      </c>
      <c r="R831">
        <v>1</v>
      </c>
      <c r="S831">
        <v>2.44</v>
      </c>
      <c r="T831">
        <v>2.44</v>
      </c>
      <c r="U831">
        <v>447.47</v>
      </c>
      <c r="V831">
        <v>88.19</v>
      </c>
      <c r="W831">
        <v>4</v>
      </c>
      <c r="Y831">
        <v>5.22</v>
      </c>
      <c r="Z831">
        <v>3</v>
      </c>
      <c r="AA831" t="s">
        <v>4250</v>
      </c>
      <c r="AB831">
        <v>0</v>
      </c>
      <c r="AC831">
        <v>4</v>
      </c>
      <c r="AD831">
        <v>4.988547619047619</v>
      </c>
      <c r="AF831" t="s">
        <v>7949</v>
      </c>
      <c r="AI831">
        <v>0</v>
      </c>
      <c r="AJ831">
        <v>0</v>
      </c>
      <c r="AK831" t="s">
        <v>19851</v>
      </c>
      <c r="AL831" t="s">
        <v>19851</v>
      </c>
      <c r="AM831" t="s">
        <v>20019</v>
      </c>
    </row>
    <row r="832" spans="1:39" x14ac:dyDescent="0.25">
      <c r="A832" t="s">
        <v>8679</v>
      </c>
      <c r="B832" t="s">
        <v>4841</v>
      </c>
      <c r="C832" t="s">
        <v>4842</v>
      </c>
      <c r="D832">
        <v>4</v>
      </c>
      <c r="E832" t="s">
        <v>4845</v>
      </c>
      <c r="F832">
        <v>8.4</v>
      </c>
      <c r="I832" t="s">
        <v>12426</v>
      </c>
      <c r="K832" t="s">
        <v>6860</v>
      </c>
      <c r="L832" t="s">
        <v>6861</v>
      </c>
      <c r="M832" t="s">
        <v>15021</v>
      </c>
      <c r="N832">
        <v>9</v>
      </c>
      <c r="O832" t="s">
        <v>15359</v>
      </c>
      <c r="P832" t="s">
        <v>16329</v>
      </c>
      <c r="Q832">
        <v>5</v>
      </c>
      <c r="R832">
        <v>1</v>
      </c>
      <c r="S832">
        <v>1.55</v>
      </c>
      <c r="T832">
        <v>1.55</v>
      </c>
      <c r="U832">
        <v>414.51</v>
      </c>
      <c r="V832">
        <v>91.71</v>
      </c>
      <c r="W832">
        <v>3.34</v>
      </c>
      <c r="Y832">
        <v>1.05</v>
      </c>
      <c r="Z832">
        <v>2</v>
      </c>
      <c r="AA832" t="s">
        <v>4250</v>
      </c>
      <c r="AB832">
        <v>0</v>
      </c>
      <c r="AC832">
        <v>2</v>
      </c>
      <c r="AD832">
        <v>5.386976190476191</v>
      </c>
      <c r="AF832" t="s">
        <v>7949</v>
      </c>
      <c r="AI832">
        <v>0</v>
      </c>
      <c r="AJ832">
        <v>0</v>
      </c>
      <c r="AM832" t="s">
        <v>20019</v>
      </c>
    </row>
    <row r="833" spans="1:39" x14ac:dyDescent="0.25">
      <c r="A833" t="s">
        <v>8680</v>
      </c>
      <c r="B833" t="s">
        <v>4841</v>
      </c>
      <c r="C833" t="s">
        <v>4842</v>
      </c>
      <c r="D833">
        <v>4</v>
      </c>
      <c r="E833" t="s">
        <v>4845</v>
      </c>
      <c r="F833">
        <v>8.4</v>
      </c>
      <c r="I833" t="s">
        <v>12427</v>
      </c>
      <c r="K833" t="s">
        <v>6860</v>
      </c>
      <c r="L833" t="s">
        <v>6861</v>
      </c>
      <c r="M833" t="s">
        <v>14952</v>
      </c>
      <c r="N833">
        <v>9</v>
      </c>
      <c r="O833" t="s">
        <v>15273</v>
      </c>
      <c r="P833" t="s">
        <v>16332</v>
      </c>
      <c r="Q833">
        <v>5</v>
      </c>
      <c r="R833">
        <v>2</v>
      </c>
      <c r="S833">
        <v>2.83</v>
      </c>
      <c r="T833">
        <v>2.85</v>
      </c>
      <c r="U833">
        <v>432.32</v>
      </c>
      <c r="V833">
        <v>89.6</v>
      </c>
      <c r="W833">
        <v>3.53</v>
      </c>
      <c r="X833">
        <v>8.7799999999999994</v>
      </c>
      <c r="Y833">
        <v>4.09</v>
      </c>
      <c r="Z833">
        <v>2</v>
      </c>
      <c r="AA833" t="s">
        <v>4250</v>
      </c>
      <c r="AB833">
        <v>0</v>
      </c>
      <c r="AC833">
        <v>3</v>
      </c>
      <c r="AD833">
        <v>4.5684285714285711</v>
      </c>
      <c r="AF833" t="s">
        <v>7949</v>
      </c>
      <c r="AI833">
        <v>0</v>
      </c>
      <c r="AJ833">
        <v>0</v>
      </c>
      <c r="AM833" t="s">
        <v>20019</v>
      </c>
    </row>
    <row r="834" spans="1:39" x14ac:dyDescent="0.25">
      <c r="A834" t="s">
        <v>8681</v>
      </c>
      <c r="B834" t="s">
        <v>4841</v>
      </c>
      <c r="C834" t="s">
        <v>4842</v>
      </c>
      <c r="D834">
        <v>4</v>
      </c>
      <c r="E834" t="s">
        <v>4845</v>
      </c>
      <c r="F834">
        <v>8.4</v>
      </c>
      <c r="I834" t="s">
        <v>12428</v>
      </c>
      <c r="K834" t="s">
        <v>6860</v>
      </c>
      <c r="L834" t="s">
        <v>6861</v>
      </c>
      <c r="M834" t="s">
        <v>14952</v>
      </c>
      <c r="N834">
        <v>9</v>
      </c>
      <c r="O834" t="s">
        <v>15273</v>
      </c>
      <c r="P834" t="s">
        <v>16333</v>
      </c>
      <c r="Q834">
        <v>6</v>
      </c>
      <c r="R834">
        <v>2</v>
      </c>
      <c r="S834">
        <v>2.04</v>
      </c>
      <c r="T834">
        <v>2.04</v>
      </c>
      <c r="U834">
        <v>376.36</v>
      </c>
      <c r="V834">
        <v>98.83</v>
      </c>
      <c r="W834">
        <v>2.38</v>
      </c>
      <c r="X834">
        <v>10.25</v>
      </c>
      <c r="Y834">
        <v>4.3499999999999996</v>
      </c>
      <c r="Z834">
        <v>2</v>
      </c>
      <c r="AA834" t="s">
        <v>4250</v>
      </c>
      <c r="AB834">
        <v>0</v>
      </c>
      <c r="AC834">
        <v>4</v>
      </c>
      <c r="AD834">
        <v>5.0688095238095237</v>
      </c>
      <c r="AF834" t="s">
        <v>7949</v>
      </c>
      <c r="AI834">
        <v>0</v>
      </c>
      <c r="AJ834">
        <v>0</v>
      </c>
      <c r="AM834" t="s">
        <v>20019</v>
      </c>
    </row>
    <row r="835" spans="1:39" x14ac:dyDescent="0.25">
      <c r="A835" t="s">
        <v>8682</v>
      </c>
      <c r="B835" t="s">
        <v>4841</v>
      </c>
      <c r="C835" t="s">
        <v>4842</v>
      </c>
      <c r="D835">
        <v>4</v>
      </c>
      <c r="E835" t="s">
        <v>4845</v>
      </c>
      <c r="F835">
        <v>8.4</v>
      </c>
      <c r="I835" t="s">
        <v>12429</v>
      </c>
      <c r="K835" t="s">
        <v>6860</v>
      </c>
      <c r="L835" t="s">
        <v>6861</v>
      </c>
      <c r="M835" t="s">
        <v>14952</v>
      </c>
      <c r="N835">
        <v>9</v>
      </c>
      <c r="O835" t="s">
        <v>15273</v>
      </c>
      <c r="P835" t="s">
        <v>16334</v>
      </c>
      <c r="Q835">
        <v>5</v>
      </c>
      <c r="R835">
        <v>2</v>
      </c>
      <c r="S835">
        <v>3.52</v>
      </c>
      <c r="T835">
        <v>3.52</v>
      </c>
      <c r="U835">
        <v>410.42</v>
      </c>
      <c r="V835">
        <v>89.6</v>
      </c>
      <c r="W835">
        <v>3.13</v>
      </c>
      <c r="X835">
        <v>10.28</v>
      </c>
      <c r="Y835">
        <v>4.09</v>
      </c>
      <c r="Z835">
        <v>2</v>
      </c>
      <c r="AA835" t="s">
        <v>4250</v>
      </c>
      <c r="AB835">
        <v>0</v>
      </c>
      <c r="AC835">
        <v>3</v>
      </c>
      <c r="AD835">
        <v>4.1198571428571427</v>
      </c>
      <c r="AF835" t="s">
        <v>7949</v>
      </c>
      <c r="AI835">
        <v>0</v>
      </c>
      <c r="AJ835">
        <v>0</v>
      </c>
      <c r="AM835" t="s">
        <v>20019</v>
      </c>
    </row>
    <row r="836" spans="1:39" x14ac:dyDescent="0.25">
      <c r="A836" t="s">
        <v>8683</v>
      </c>
      <c r="B836" t="s">
        <v>4841</v>
      </c>
      <c r="C836" t="s">
        <v>4842</v>
      </c>
      <c r="D836">
        <v>4</v>
      </c>
      <c r="E836" t="s">
        <v>4845</v>
      </c>
      <c r="F836">
        <v>8.4</v>
      </c>
      <c r="I836" t="s">
        <v>12430</v>
      </c>
      <c r="K836" t="s">
        <v>6860</v>
      </c>
      <c r="L836" t="s">
        <v>6861</v>
      </c>
      <c r="M836" t="s">
        <v>14996</v>
      </c>
      <c r="N836">
        <v>9</v>
      </c>
      <c r="O836" t="s">
        <v>15322</v>
      </c>
      <c r="P836" t="s">
        <v>16335</v>
      </c>
      <c r="Q836">
        <v>7</v>
      </c>
      <c r="R836">
        <v>2</v>
      </c>
      <c r="S836">
        <v>-2.33</v>
      </c>
      <c r="T836">
        <v>-2.3199999999999998</v>
      </c>
      <c r="U836">
        <v>447.42</v>
      </c>
      <c r="V836">
        <v>111.72</v>
      </c>
      <c r="W836">
        <v>2.4300000000000002</v>
      </c>
      <c r="X836">
        <v>8.8800000000000008</v>
      </c>
      <c r="Y836">
        <v>3.94</v>
      </c>
      <c r="Z836">
        <v>2</v>
      </c>
      <c r="AA836" t="s">
        <v>4250</v>
      </c>
      <c r="AB836">
        <v>0</v>
      </c>
      <c r="AC836">
        <v>6</v>
      </c>
      <c r="AD836">
        <v>4.1515714285714287</v>
      </c>
      <c r="AF836" t="s">
        <v>7949</v>
      </c>
      <c r="AI836">
        <v>0</v>
      </c>
      <c r="AJ836">
        <v>0</v>
      </c>
      <c r="AM836" t="s">
        <v>20019</v>
      </c>
    </row>
    <row r="837" spans="1:39" x14ac:dyDescent="0.25">
      <c r="A837" t="s">
        <v>8684</v>
      </c>
      <c r="B837" t="s">
        <v>4841</v>
      </c>
      <c r="C837" t="s">
        <v>4842</v>
      </c>
      <c r="D837">
        <v>4</v>
      </c>
      <c r="E837" t="s">
        <v>4845</v>
      </c>
      <c r="F837">
        <v>8.4</v>
      </c>
      <c r="I837" t="s">
        <v>12431</v>
      </c>
      <c r="K837" t="s">
        <v>6860</v>
      </c>
      <c r="M837" t="s">
        <v>15002</v>
      </c>
      <c r="N837">
        <v>8</v>
      </c>
      <c r="O837" t="s">
        <v>15332</v>
      </c>
      <c r="P837" t="s">
        <v>16336</v>
      </c>
      <c r="Q837">
        <v>4</v>
      </c>
      <c r="R837">
        <v>1</v>
      </c>
      <c r="S837">
        <v>2.58</v>
      </c>
      <c r="T837">
        <v>2.62</v>
      </c>
      <c r="U837">
        <v>393.53</v>
      </c>
      <c r="V837">
        <v>67.92</v>
      </c>
      <c r="W837">
        <v>3.2</v>
      </c>
      <c r="Y837">
        <v>6.43</v>
      </c>
      <c r="Z837">
        <v>1</v>
      </c>
      <c r="AA837" t="s">
        <v>4250</v>
      </c>
      <c r="AB837">
        <v>0</v>
      </c>
      <c r="AC837">
        <v>2</v>
      </c>
      <c r="AD837">
        <v>5.3038333333333334</v>
      </c>
      <c r="AF837" t="s">
        <v>7949</v>
      </c>
      <c r="AI837">
        <v>0</v>
      </c>
      <c r="AJ837">
        <v>0</v>
      </c>
      <c r="AM837" t="s">
        <v>20019</v>
      </c>
    </row>
    <row r="838" spans="1:39" x14ac:dyDescent="0.25">
      <c r="A838" t="s">
        <v>8685</v>
      </c>
      <c r="B838" t="s">
        <v>4841</v>
      </c>
      <c r="C838" t="s">
        <v>4842</v>
      </c>
      <c r="D838">
        <v>4</v>
      </c>
      <c r="E838" t="s">
        <v>4845</v>
      </c>
      <c r="F838">
        <v>8.4</v>
      </c>
      <c r="I838" t="s">
        <v>12432</v>
      </c>
      <c r="K838" t="s">
        <v>6860</v>
      </c>
      <c r="M838" t="s">
        <v>14977</v>
      </c>
      <c r="N838">
        <v>8</v>
      </c>
      <c r="O838" t="s">
        <v>15298</v>
      </c>
      <c r="P838" t="s">
        <v>16337</v>
      </c>
      <c r="Q838">
        <v>4</v>
      </c>
      <c r="R838">
        <v>1</v>
      </c>
      <c r="S838">
        <v>2.16</v>
      </c>
      <c r="T838">
        <v>2.16</v>
      </c>
      <c r="U838">
        <v>413.52</v>
      </c>
      <c r="V838">
        <v>79.349999999999994</v>
      </c>
      <c r="W838">
        <v>3.87</v>
      </c>
      <c r="Y838">
        <v>3.27</v>
      </c>
      <c r="Z838">
        <v>2</v>
      </c>
      <c r="AA838" t="s">
        <v>4250</v>
      </c>
      <c r="AB838">
        <v>0</v>
      </c>
      <c r="AC838">
        <v>2</v>
      </c>
      <c r="AD838">
        <v>5.3710476190476193</v>
      </c>
      <c r="AF838" t="s">
        <v>7949</v>
      </c>
      <c r="AI838">
        <v>0</v>
      </c>
      <c r="AJ838">
        <v>0</v>
      </c>
      <c r="AM838" t="s">
        <v>20019</v>
      </c>
    </row>
    <row r="839" spans="1:39" x14ac:dyDescent="0.25">
      <c r="A839" t="s">
        <v>8686</v>
      </c>
      <c r="B839" t="s">
        <v>4841</v>
      </c>
      <c r="C839" t="s">
        <v>4842</v>
      </c>
      <c r="D839">
        <v>4</v>
      </c>
      <c r="E839" t="s">
        <v>4845</v>
      </c>
      <c r="F839">
        <v>8.4</v>
      </c>
      <c r="I839" t="s">
        <v>12433</v>
      </c>
      <c r="K839" t="s">
        <v>6860</v>
      </c>
      <c r="L839" t="s">
        <v>6861</v>
      </c>
      <c r="M839" t="s">
        <v>15020</v>
      </c>
      <c r="N839">
        <v>9</v>
      </c>
      <c r="O839" t="s">
        <v>15358</v>
      </c>
      <c r="P839" t="s">
        <v>16338</v>
      </c>
      <c r="Q839">
        <v>6</v>
      </c>
      <c r="R839">
        <v>1</v>
      </c>
      <c r="S839">
        <v>1.1499999999999999</v>
      </c>
      <c r="T839">
        <v>1.1599999999999999</v>
      </c>
      <c r="U839">
        <v>436.56</v>
      </c>
      <c r="V839">
        <v>100.94</v>
      </c>
      <c r="W839">
        <v>2.57</v>
      </c>
      <c r="Y839">
        <v>5.25</v>
      </c>
      <c r="Z839">
        <v>1</v>
      </c>
      <c r="AA839" t="s">
        <v>4250</v>
      </c>
      <c r="AB839">
        <v>0</v>
      </c>
      <c r="AC839">
        <v>3</v>
      </c>
      <c r="AD839">
        <v>4.9218095238095243</v>
      </c>
      <c r="AF839" t="s">
        <v>7949</v>
      </c>
      <c r="AI839">
        <v>0</v>
      </c>
      <c r="AJ839">
        <v>0</v>
      </c>
      <c r="AM839" t="s">
        <v>20019</v>
      </c>
    </row>
    <row r="840" spans="1:39" x14ac:dyDescent="0.25">
      <c r="A840" t="s">
        <v>8687</v>
      </c>
      <c r="B840" t="s">
        <v>4841</v>
      </c>
      <c r="C840" t="s">
        <v>4842</v>
      </c>
      <c r="D840">
        <v>4</v>
      </c>
      <c r="E840" t="s">
        <v>4845</v>
      </c>
      <c r="F840">
        <v>8.4</v>
      </c>
      <c r="I840" t="s">
        <v>12434</v>
      </c>
      <c r="K840" t="s">
        <v>6860</v>
      </c>
      <c r="M840" t="s">
        <v>15003</v>
      </c>
      <c r="N840">
        <v>8</v>
      </c>
      <c r="O840" t="s">
        <v>15333</v>
      </c>
      <c r="P840" t="s">
        <v>16339</v>
      </c>
      <c r="Q840">
        <v>4</v>
      </c>
      <c r="R840">
        <v>1</v>
      </c>
      <c r="S840">
        <v>5.73</v>
      </c>
      <c r="T840">
        <v>5.87</v>
      </c>
      <c r="U840">
        <v>404.35</v>
      </c>
      <c r="V840">
        <v>59.97</v>
      </c>
      <c r="W840">
        <v>4.0599999999999996</v>
      </c>
      <c r="Y840">
        <v>6.96</v>
      </c>
      <c r="Z840">
        <v>1</v>
      </c>
      <c r="AA840" t="s">
        <v>4250</v>
      </c>
      <c r="AB840">
        <v>0</v>
      </c>
      <c r="AC840">
        <v>1</v>
      </c>
      <c r="AD840">
        <v>3.516547619047619</v>
      </c>
      <c r="AF840" t="s">
        <v>7949</v>
      </c>
      <c r="AI840">
        <v>0</v>
      </c>
      <c r="AJ840">
        <v>0</v>
      </c>
      <c r="AM840" t="s">
        <v>20019</v>
      </c>
    </row>
    <row r="841" spans="1:39" x14ac:dyDescent="0.25">
      <c r="A841" t="s">
        <v>8688</v>
      </c>
      <c r="B841" t="s">
        <v>4841</v>
      </c>
      <c r="C841" t="s">
        <v>4842</v>
      </c>
      <c r="D841">
        <v>4</v>
      </c>
      <c r="E841" t="s">
        <v>4845</v>
      </c>
      <c r="F841">
        <v>8.4</v>
      </c>
      <c r="I841" t="s">
        <v>12435</v>
      </c>
      <c r="K841" t="s">
        <v>6860</v>
      </c>
      <c r="M841" t="s">
        <v>15002</v>
      </c>
      <c r="N841">
        <v>8</v>
      </c>
      <c r="O841" t="s">
        <v>15332</v>
      </c>
      <c r="P841" t="s">
        <v>16340</v>
      </c>
      <c r="Q841">
        <v>5</v>
      </c>
      <c r="R841">
        <v>2</v>
      </c>
      <c r="S841">
        <v>0.85</v>
      </c>
      <c r="T841">
        <v>0.94</v>
      </c>
      <c r="U841">
        <v>370.5</v>
      </c>
      <c r="V841">
        <v>79.95</v>
      </c>
      <c r="W841">
        <v>2.62</v>
      </c>
      <c r="Y841">
        <v>6.68</v>
      </c>
      <c r="Z841">
        <v>1</v>
      </c>
      <c r="AA841" t="s">
        <v>4250</v>
      </c>
      <c r="AB841">
        <v>0</v>
      </c>
      <c r="AC841">
        <v>4</v>
      </c>
      <c r="AD841">
        <v>5.4249999999999998</v>
      </c>
      <c r="AF841" t="s">
        <v>7949</v>
      </c>
      <c r="AI841">
        <v>0</v>
      </c>
      <c r="AJ841">
        <v>0</v>
      </c>
      <c r="AM841" t="s">
        <v>20019</v>
      </c>
    </row>
    <row r="842" spans="1:39" x14ac:dyDescent="0.25">
      <c r="A842" t="s">
        <v>8689</v>
      </c>
      <c r="B842" t="s">
        <v>4841</v>
      </c>
      <c r="C842" t="s">
        <v>4842</v>
      </c>
      <c r="D842">
        <v>4</v>
      </c>
      <c r="E842" t="s">
        <v>4845</v>
      </c>
      <c r="F842">
        <v>8.4</v>
      </c>
      <c r="I842" t="s">
        <v>12436</v>
      </c>
      <c r="K842" t="s">
        <v>6860</v>
      </c>
      <c r="M842" t="s">
        <v>14989</v>
      </c>
      <c r="N842">
        <v>8</v>
      </c>
      <c r="O842" t="s">
        <v>15313</v>
      </c>
      <c r="P842" t="s">
        <v>16341</v>
      </c>
      <c r="Q842">
        <v>9</v>
      </c>
      <c r="R842">
        <v>2</v>
      </c>
      <c r="S842">
        <v>3.32</v>
      </c>
      <c r="T842">
        <v>3.32</v>
      </c>
      <c r="U842">
        <v>462.94</v>
      </c>
      <c r="V842">
        <v>107.42</v>
      </c>
      <c r="W842">
        <v>3.32</v>
      </c>
      <c r="X842">
        <v>10.210000000000001</v>
      </c>
      <c r="Y842">
        <v>3.75</v>
      </c>
      <c r="Z842">
        <v>2</v>
      </c>
      <c r="AA842" t="s">
        <v>4250</v>
      </c>
      <c r="AB842">
        <v>0</v>
      </c>
      <c r="AC842">
        <v>4</v>
      </c>
      <c r="AD842">
        <v>3.3640476190476192</v>
      </c>
      <c r="AF842" t="s">
        <v>7949</v>
      </c>
      <c r="AI842">
        <v>0</v>
      </c>
      <c r="AJ842">
        <v>0</v>
      </c>
      <c r="AM842" t="s">
        <v>20019</v>
      </c>
    </row>
    <row r="843" spans="1:39" x14ac:dyDescent="0.25">
      <c r="A843" t="s">
        <v>8690</v>
      </c>
      <c r="B843" t="s">
        <v>4841</v>
      </c>
      <c r="C843" t="s">
        <v>4842</v>
      </c>
      <c r="D843">
        <v>4.09</v>
      </c>
      <c r="E843" t="s">
        <v>4845</v>
      </c>
      <c r="F843">
        <v>8.39</v>
      </c>
      <c r="I843" t="s">
        <v>12437</v>
      </c>
      <c r="K843" t="s">
        <v>6860</v>
      </c>
      <c r="L843" t="s">
        <v>6861</v>
      </c>
      <c r="M843" t="s">
        <v>15040</v>
      </c>
      <c r="N843">
        <v>9</v>
      </c>
      <c r="O843" t="s">
        <v>15384</v>
      </c>
      <c r="P843" t="s">
        <v>16342</v>
      </c>
      <c r="Q843">
        <v>4</v>
      </c>
      <c r="R843">
        <v>1</v>
      </c>
      <c r="S843">
        <v>4.24</v>
      </c>
      <c r="T843">
        <v>4.24</v>
      </c>
      <c r="U843">
        <v>421.54</v>
      </c>
      <c r="V843">
        <v>71.400000000000006</v>
      </c>
      <c r="W843">
        <v>4.41</v>
      </c>
      <c r="Y843">
        <v>3.82</v>
      </c>
      <c r="Z843">
        <v>2</v>
      </c>
      <c r="AA843" t="s">
        <v>4250</v>
      </c>
      <c r="AB843">
        <v>0</v>
      </c>
      <c r="AC843">
        <v>1</v>
      </c>
      <c r="AD843">
        <v>3.773761904761904</v>
      </c>
      <c r="AF843" t="s">
        <v>7949</v>
      </c>
      <c r="AI843">
        <v>0</v>
      </c>
      <c r="AJ843">
        <v>0</v>
      </c>
      <c r="AM843" t="s">
        <v>20019</v>
      </c>
    </row>
    <row r="844" spans="1:39" x14ac:dyDescent="0.25">
      <c r="A844" t="s">
        <v>8278</v>
      </c>
      <c r="B844" t="s">
        <v>4841</v>
      </c>
      <c r="C844" t="s">
        <v>4842</v>
      </c>
      <c r="D844">
        <v>4.0999999999999996</v>
      </c>
      <c r="E844" t="s">
        <v>4845</v>
      </c>
      <c r="F844">
        <v>8.39</v>
      </c>
      <c r="K844" t="s">
        <v>6860</v>
      </c>
      <c r="L844" t="s">
        <v>6861</v>
      </c>
      <c r="M844" t="s">
        <v>15013</v>
      </c>
      <c r="N844">
        <v>9</v>
      </c>
      <c r="O844" t="s">
        <v>15396</v>
      </c>
      <c r="P844" t="s">
        <v>15931</v>
      </c>
      <c r="Q844">
        <v>7</v>
      </c>
      <c r="R844">
        <v>1</v>
      </c>
      <c r="S844">
        <v>2.74</v>
      </c>
      <c r="T844">
        <v>2.74</v>
      </c>
      <c r="U844">
        <v>453.42</v>
      </c>
      <c r="V844">
        <v>85.86</v>
      </c>
      <c r="W844">
        <v>3.82</v>
      </c>
      <c r="Y844">
        <v>3.33</v>
      </c>
      <c r="Z844">
        <v>3</v>
      </c>
      <c r="AA844" t="s">
        <v>4250</v>
      </c>
      <c r="AB844">
        <v>0</v>
      </c>
      <c r="AC844">
        <v>2</v>
      </c>
      <c r="AD844">
        <v>4.7960476190476191</v>
      </c>
      <c r="AF844" t="s">
        <v>7949</v>
      </c>
      <c r="AI844">
        <v>0</v>
      </c>
      <c r="AJ844">
        <v>0</v>
      </c>
      <c r="AK844" t="s">
        <v>19847</v>
      </c>
      <c r="AL844" t="s">
        <v>19847</v>
      </c>
      <c r="AM844" t="s">
        <v>20019</v>
      </c>
    </row>
    <row r="845" spans="1:39" x14ac:dyDescent="0.25">
      <c r="A845" t="s">
        <v>8691</v>
      </c>
      <c r="B845" t="s">
        <v>4841</v>
      </c>
      <c r="C845" t="s">
        <v>4842</v>
      </c>
      <c r="D845">
        <v>4.0999999999999996</v>
      </c>
      <c r="E845" t="s">
        <v>4845</v>
      </c>
      <c r="F845">
        <v>8.39</v>
      </c>
      <c r="K845" t="s">
        <v>6860</v>
      </c>
      <c r="L845" t="s">
        <v>6861</v>
      </c>
      <c r="M845" t="s">
        <v>15008</v>
      </c>
      <c r="N845">
        <v>9</v>
      </c>
      <c r="O845" t="s">
        <v>15339</v>
      </c>
      <c r="P845" t="s">
        <v>16343</v>
      </c>
      <c r="Q845">
        <v>8</v>
      </c>
      <c r="R845">
        <v>3</v>
      </c>
      <c r="S845">
        <v>3.4</v>
      </c>
      <c r="T845">
        <v>3.41</v>
      </c>
      <c r="U845">
        <v>578.78</v>
      </c>
      <c r="V845">
        <v>105.6</v>
      </c>
      <c r="W845">
        <v>4.8600000000000003</v>
      </c>
      <c r="X845">
        <v>13.83</v>
      </c>
      <c r="Y845">
        <v>5.89</v>
      </c>
      <c r="Z845">
        <v>3</v>
      </c>
      <c r="AA845" t="s">
        <v>4250</v>
      </c>
      <c r="AB845">
        <v>1</v>
      </c>
      <c r="AC845">
        <v>11</v>
      </c>
      <c r="AD845">
        <v>2.7416666666666671</v>
      </c>
      <c r="AF845" t="s">
        <v>7949</v>
      </c>
      <c r="AI845">
        <v>0</v>
      </c>
      <c r="AJ845">
        <v>0</v>
      </c>
      <c r="AK845" t="s">
        <v>19873</v>
      </c>
      <c r="AL845" t="s">
        <v>19873</v>
      </c>
      <c r="AM845" t="s">
        <v>20019</v>
      </c>
    </row>
    <row r="846" spans="1:39" x14ac:dyDescent="0.25">
      <c r="A846" t="s">
        <v>8238</v>
      </c>
      <c r="B846" t="s">
        <v>4841</v>
      </c>
      <c r="C846" t="s">
        <v>4842</v>
      </c>
      <c r="D846">
        <v>4.0999999999999996</v>
      </c>
      <c r="E846" t="s">
        <v>4845</v>
      </c>
      <c r="F846">
        <v>8.39</v>
      </c>
      <c r="K846" t="s">
        <v>6860</v>
      </c>
      <c r="L846" t="s">
        <v>6861</v>
      </c>
      <c r="M846" t="s">
        <v>15013</v>
      </c>
      <c r="N846">
        <v>9</v>
      </c>
      <c r="O846" t="s">
        <v>15396</v>
      </c>
      <c r="P846" t="s">
        <v>15891</v>
      </c>
      <c r="Q846">
        <v>6</v>
      </c>
      <c r="R846">
        <v>1</v>
      </c>
      <c r="S846">
        <v>2.25</v>
      </c>
      <c r="T846">
        <v>2.2599999999999998</v>
      </c>
      <c r="U846">
        <v>447.44</v>
      </c>
      <c r="V846">
        <v>78.959999999999994</v>
      </c>
      <c r="W846">
        <v>4.5199999999999996</v>
      </c>
      <c r="Y846">
        <v>5.26</v>
      </c>
      <c r="Z846">
        <v>3</v>
      </c>
      <c r="AA846" t="s">
        <v>4250</v>
      </c>
      <c r="AB846">
        <v>0</v>
      </c>
      <c r="AC846">
        <v>2</v>
      </c>
      <c r="AD846">
        <v>5.0837619047619036</v>
      </c>
      <c r="AF846" t="s">
        <v>7949</v>
      </c>
      <c r="AI846">
        <v>0</v>
      </c>
      <c r="AJ846">
        <v>0</v>
      </c>
      <c r="AK846" t="s">
        <v>19847</v>
      </c>
      <c r="AL846" t="s">
        <v>19847</v>
      </c>
      <c r="AM846" t="s">
        <v>20019</v>
      </c>
    </row>
    <row r="847" spans="1:39" x14ac:dyDescent="0.25">
      <c r="A847" t="s">
        <v>5850</v>
      </c>
      <c r="B847" t="s">
        <v>4841</v>
      </c>
      <c r="C847" t="s">
        <v>4842</v>
      </c>
      <c r="D847">
        <v>4.0999999999999996</v>
      </c>
      <c r="E847" t="s">
        <v>4845</v>
      </c>
      <c r="F847">
        <v>8.39</v>
      </c>
      <c r="I847" t="s">
        <v>12438</v>
      </c>
      <c r="K847" t="s">
        <v>6860</v>
      </c>
      <c r="L847" t="s">
        <v>6861</v>
      </c>
      <c r="M847" t="s">
        <v>14955</v>
      </c>
      <c r="N847">
        <v>8</v>
      </c>
      <c r="O847" t="s">
        <v>15276</v>
      </c>
      <c r="P847" t="s">
        <v>7576</v>
      </c>
      <c r="Q847">
        <v>8</v>
      </c>
      <c r="R847">
        <v>2</v>
      </c>
      <c r="S847">
        <v>1.83</v>
      </c>
      <c r="T847">
        <v>1.85</v>
      </c>
      <c r="U847">
        <v>474.32</v>
      </c>
      <c r="V847">
        <v>120.95</v>
      </c>
      <c r="W847">
        <v>2.2200000000000002</v>
      </c>
      <c r="X847">
        <v>10.82</v>
      </c>
      <c r="Y847">
        <v>5.88</v>
      </c>
      <c r="Z847">
        <v>2</v>
      </c>
      <c r="AA847" t="s">
        <v>4250</v>
      </c>
      <c r="AB847">
        <v>0</v>
      </c>
      <c r="AC847">
        <v>2</v>
      </c>
      <c r="AD847">
        <v>3.6834285714285708</v>
      </c>
      <c r="AF847" t="s">
        <v>7949</v>
      </c>
      <c r="AI847">
        <v>0</v>
      </c>
      <c r="AJ847">
        <v>0</v>
      </c>
      <c r="AM847" t="s">
        <v>20019</v>
      </c>
    </row>
    <row r="848" spans="1:39" x14ac:dyDescent="0.25">
      <c r="A848" t="s">
        <v>8590</v>
      </c>
      <c r="B848" t="s">
        <v>4841</v>
      </c>
      <c r="C848" t="s">
        <v>4842</v>
      </c>
      <c r="D848">
        <v>4.0999999999999996</v>
      </c>
      <c r="E848" t="s">
        <v>4845</v>
      </c>
      <c r="F848">
        <v>8.39</v>
      </c>
      <c r="K848" t="s">
        <v>6860</v>
      </c>
      <c r="L848" t="s">
        <v>6861</v>
      </c>
      <c r="M848" t="s">
        <v>15036</v>
      </c>
      <c r="N848">
        <v>9</v>
      </c>
      <c r="O848" t="s">
        <v>15379</v>
      </c>
      <c r="P848" t="s">
        <v>16243</v>
      </c>
      <c r="Q848">
        <v>5</v>
      </c>
      <c r="R848">
        <v>2</v>
      </c>
      <c r="S848">
        <v>-2.14</v>
      </c>
      <c r="T848">
        <v>-2.12</v>
      </c>
      <c r="U848">
        <v>362.79</v>
      </c>
      <c r="V848">
        <v>89.6</v>
      </c>
      <c r="W848">
        <v>2.73</v>
      </c>
      <c r="X848">
        <v>10.08</v>
      </c>
      <c r="Y848">
        <v>6.01</v>
      </c>
      <c r="Z848">
        <v>2</v>
      </c>
      <c r="AA848" t="s">
        <v>4250</v>
      </c>
      <c r="AB848">
        <v>0</v>
      </c>
      <c r="AC848">
        <v>3</v>
      </c>
      <c r="AD848">
        <v>5.4800714285714287</v>
      </c>
      <c r="AF848" t="s">
        <v>7949</v>
      </c>
      <c r="AI848">
        <v>0</v>
      </c>
      <c r="AJ848">
        <v>0</v>
      </c>
      <c r="AK848" t="s">
        <v>19896</v>
      </c>
      <c r="AL848" t="s">
        <v>19896</v>
      </c>
      <c r="AM848" t="s">
        <v>20019</v>
      </c>
    </row>
    <row r="849" spans="1:39" x14ac:dyDescent="0.25">
      <c r="A849" t="s">
        <v>8692</v>
      </c>
      <c r="B849" t="s">
        <v>4841</v>
      </c>
      <c r="C849" t="s">
        <v>4842</v>
      </c>
      <c r="D849">
        <v>4.0999999999999996</v>
      </c>
      <c r="E849" t="s">
        <v>4845</v>
      </c>
      <c r="F849">
        <v>8.39</v>
      </c>
      <c r="I849" t="s">
        <v>12439</v>
      </c>
      <c r="K849" t="s">
        <v>6860</v>
      </c>
      <c r="L849" t="s">
        <v>6861</v>
      </c>
      <c r="M849" t="s">
        <v>14960</v>
      </c>
      <c r="N849">
        <v>9</v>
      </c>
      <c r="O849" t="s">
        <v>15281</v>
      </c>
      <c r="P849" t="s">
        <v>16344</v>
      </c>
      <c r="Q849">
        <v>4</v>
      </c>
      <c r="R849">
        <v>1</v>
      </c>
      <c r="S849">
        <v>4.3600000000000003</v>
      </c>
      <c r="T849">
        <v>4.3600000000000003</v>
      </c>
      <c r="U849">
        <v>497.96</v>
      </c>
      <c r="V849">
        <v>67.92</v>
      </c>
      <c r="W849">
        <v>6.26</v>
      </c>
      <c r="Y849">
        <v>0</v>
      </c>
      <c r="Z849">
        <v>4</v>
      </c>
      <c r="AA849" t="s">
        <v>4250</v>
      </c>
      <c r="AB849">
        <v>1</v>
      </c>
      <c r="AC849">
        <v>2</v>
      </c>
      <c r="AD849">
        <v>3.167904761904762</v>
      </c>
      <c r="AF849" t="s">
        <v>7949</v>
      </c>
      <c r="AI849">
        <v>0</v>
      </c>
      <c r="AJ849">
        <v>0</v>
      </c>
      <c r="AM849" t="s">
        <v>20019</v>
      </c>
    </row>
    <row r="850" spans="1:39" x14ac:dyDescent="0.25">
      <c r="A850" t="s">
        <v>8693</v>
      </c>
      <c r="B850" t="s">
        <v>4841</v>
      </c>
      <c r="C850" t="s">
        <v>4842</v>
      </c>
      <c r="D850">
        <v>4.0999999999999996</v>
      </c>
      <c r="E850" t="s">
        <v>4845</v>
      </c>
      <c r="F850">
        <v>8.39</v>
      </c>
      <c r="I850" t="s">
        <v>12440</v>
      </c>
      <c r="K850" t="s">
        <v>6860</v>
      </c>
      <c r="M850" t="s">
        <v>15002</v>
      </c>
      <c r="N850">
        <v>8</v>
      </c>
      <c r="O850" t="s">
        <v>15332</v>
      </c>
      <c r="P850" t="s">
        <v>16345</v>
      </c>
      <c r="Q850">
        <v>5</v>
      </c>
      <c r="R850">
        <v>2</v>
      </c>
      <c r="S850">
        <v>8.4700000000000006</v>
      </c>
      <c r="T850">
        <v>8.5399999999999991</v>
      </c>
      <c r="U850">
        <v>419.53</v>
      </c>
      <c r="V850">
        <v>76.819999999999993</v>
      </c>
      <c r="W850">
        <v>2.68</v>
      </c>
      <c r="Y850">
        <v>8.3699999999999992</v>
      </c>
      <c r="Z850">
        <v>2</v>
      </c>
      <c r="AA850" t="s">
        <v>4250</v>
      </c>
      <c r="AB850">
        <v>0</v>
      </c>
      <c r="AC850">
        <v>3</v>
      </c>
      <c r="AD850">
        <v>2.8897857142857148</v>
      </c>
      <c r="AF850" t="s">
        <v>7949</v>
      </c>
      <c r="AI850">
        <v>0</v>
      </c>
      <c r="AJ850">
        <v>0</v>
      </c>
      <c r="AM850" t="s">
        <v>20019</v>
      </c>
    </row>
    <row r="851" spans="1:39" x14ac:dyDescent="0.25">
      <c r="A851" t="s">
        <v>8296</v>
      </c>
      <c r="B851" t="s">
        <v>4841</v>
      </c>
      <c r="C851" t="s">
        <v>4842</v>
      </c>
      <c r="D851">
        <v>4.2</v>
      </c>
      <c r="E851" t="s">
        <v>4845</v>
      </c>
      <c r="F851">
        <v>8.3800000000000008</v>
      </c>
      <c r="K851" t="s">
        <v>6860</v>
      </c>
      <c r="L851" t="s">
        <v>6861</v>
      </c>
      <c r="M851" t="s">
        <v>15013</v>
      </c>
      <c r="N851">
        <v>9</v>
      </c>
      <c r="O851" t="s">
        <v>15396</v>
      </c>
      <c r="P851" t="s">
        <v>15949</v>
      </c>
      <c r="Q851">
        <v>7</v>
      </c>
      <c r="R851">
        <v>1</v>
      </c>
      <c r="S851">
        <v>2.15</v>
      </c>
      <c r="T851">
        <v>2.15</v>
      </c>
      <c r="U851">
        <v>430.44</v>
      </c>
      <c r="V851">
        <v>91.85</v>
      </c>
      <c r="W851">
        <v>3.78</v>
      </c>
      <c r="Y851">
        <v>3.53</v>
      </c>
      <c r="Z851">
        <v>3</v>
      </c>
      <c r="AA851" t="s">
        <v>4250</v>
      </c>
      <c r="AB851">
        <v>0</v>
      </c>
      <c r="AC851">
        <v>2</v>
      </c>
      <c r="AD851">
        <v>5.1935238095238097</v>
      </c>
      <c r="AF851" t="s">
        <v>7949</v>
      </c>
      <c r="AI851">
        <v>0</v>
      </c>
      <c r="AJ851">
        <v>0</v>
      </c>
      <c r="AK851" t="s">
        <v>19847</v>
      </c>
      <c r="AL851" t="s">
        <v>19847</v>
      </c>
      <c r="AM851" t="s">
        <v>20019</v>
      </c>
    </row>
    <row r="852" spans="1:39" x14ac:dyDescent="0.25">
      <c r="A852" t="s">
        <v>8694</v>
      </c>
      <c r="B852" t="s">
        <v>4841</v>
      </c>
      <c r="C852" t="s">
        <v>4842</v>
      </c>
      <c r="D852">
        <v>4.2</v>
      </c>
      <c r="E852" t="s">
        <v>4845</v>
      </c>
      <c r="F852">
        <v>8.3800000000000008</v>
      </c>
      <c r="I852" t="s">
        <v>12441</v>
      </c>
      <c r="K852" t="s">
        <v>6860</v>
      </c>
      <c r="L852" t="s">
        <v>6861</v>
      </c>
      <c r="M852" t="s">
        <v>14998</v>
      </c>
      <c r="N852">
        <v>9</v>
      </c>
      <c r="O852" t="s">
        <v>15324</v>
      </c>
      <c r="P852" t="s">
        <v>16346</v>
      </c>
      <c r="Q852">
        <v>4</v>
      </c>
      <c r="R852">
        <v>1</v>
      </c>
      <c r="S852">
        <v>5.03</v>
      </c>
      <c r="T852">
        <v>5.15</v>
      </c>
      <c r="U852">
        <v>375.52</v>
      </c>
      <c r="V852">
        <v>59.97</v>
      </c>
      <c r="W852">
        <v>3.95</v>
      </c>
      <c r="Y852">
        <v>6.9</v>
      </c>
      <c r="Z852">
        <v>1</v>
      </c>
      <c r="AA852" t="s">
        <v>4250</v>
      </c>
      <c r="AB852">
        <v>0</v>
      </c>
      <c r="AC852">
        <v>1</v>
      </c>
      <c r="AD852">
        <v>3.7224761904761912</v>
      </c>
      <c r="AF852" t="s">
        <v>7949</v>
      </c>
      <c r="AI852">
        <v>0</v>
      </c>
      <c r="AJ852">
        <v>0</v>
      </c>
      <c r="AM852" t="s">
        <v>20019</v>
      </c>
    </row>
    <row r="853" spans="1:39" x14ac:dyDescent="0.25">
      <c r="A853" t="s">
        <v>8695</v>
      </c>
      <c r="B853" t="s">
        <v>4841</v>
      </c>
      <c r="C853" t="s">
        <v>4842</v>
      </c>
      <c r="D853">
        <v>4.2</v>
      </c>
      <c r="E853" t="s">
        <v>4845</v>
      </c>
      <c r="F853">
        <v>8.3800000000000008</v>
      </c>
      <c r="K853" t="s">
        <v>6860</v>
      </c>
      <c r="M853" t="s">
        <v>14983</v>
      </c>
      <c r="N853">
        <v>8</v>
      </c>
      <c r="O853" t="s">
        <v>15306</v>
      </c>
      <c r="P853" t="s">
        <v>16347</v>
      </c>
      <c r="Q853">
        <v>6</v>
      </c>
      <c r="R853">
        <v>4</v>
      </c>
      <c r="S853">
        <v>2.13</v>
      </c>
      <c r="T853">
        <v>3.41</v>
      </c>
      <c r="U853">
        <v>690.83</v>
      </c>
      <c r="V853">
        <v>120</v>
      </c>
      <c r="W853">
        <v>4.2300000000000004</v>
      </c>
      <c r="X853">
        <v>13.71</v>
      </c>
      <c r="Y853">
        <v>8.74</v>
      </c>
      <c r="Z853">
        <v>3</v>
      </c>
      <c r="AA853" t="s">
        <v>4250</v>
      </c>
      <c r="AB853">
        <v>1</v>
      </c>
      <c r="AC853">
        <v>14</v>
      </c>
      <c r="AD853">
        <v>2.36</v>
      </c>
      <c r="AF853" t="s">
        <v>7952</v>
      </c>
      <c r="AI853">
        <v>0</v>
      </c>
      <c r="AJ853">
        <v>0</v>
      </c>
      <c r="AK853" t="s">
        <v>19858</v>
      </c>
      <c r="AL853" t="s">
        <v>19858</v>
      </c>
      <c r="AM853" t="s">
        <v>20019</v>
      </c>
    </row>
    <row r="854" spans="1:39" x14ac:dyDescent="0.25">
      <c r="A854" t="s">
        <v>8588</v>
      </c>
      <c r="B854" t="s">
        <v>4841</v>
      </c>
      <c r="C854" t="s">
        <v>4842</v>
      </c>
      <c r="D854">
        <v>4.2</v>
      </c>
      <c r="E854" t="s">
        <v>4845</v>
      </c>
      <c r="F854">
        <v>8.3800000000000008</v>
      </c>
      <c r="K854" t="s">
        <v>6860</v>
      </c>
      <c r="L854" t="s">
        <v>6861</v>
      </c>
      <c r="M854" t="s">
        <v>15001</v>
      </c>
      <c r="N854">
        <v>9</v>
      </c>
      <c r="O854" t="s">
        <v>15331</v>
      </c>
      <c r="P854" t="s">
        <v>16241</v>
      </c>
      <c r="Q854">
        <v>7</v>
      </c>
      <c r="R854">
        <v>4</v>
      </c>
      <c r="S854">
        <v>1.47</v>
      </c>
      <c r="T854">
        <v>3.36</v>
      </c>
      <c r="U854">
        <v>729.87</v>
      </c>
      <c r="V854">
        <v>143.79</v>
      </c>
      <c r="W854">
        <v>4.33</v>
      </c>
      <c r="X854">
        <v>13.86</v>
      </c>
      <c r="Y854">
        <v>9.3000000000000007</v>
      </c>
      <c r="Z854">
        <v>3</v>
      </c>
      <c r="AA854" t="s">
        <v>4250</v>
      </c>
      <c r="AB854">
        <v>1</v>
      </c>
      <c r="AC854">
        <v>16</v>
      </c>
      <c r="AD854">
        <v>2.17</v>
      </c>
      <c r="AF854" t="s">
        <v>7952</v>
      </c>
      <c r="AI854">
        <v>0</v>
      </c>
      <c r="AJ854">
        <v>0</v>
      </c>
      <c r="AK854" t="s">
        <v>19858</v>
      </c>
      <c r="AL854" t="s">
        <v>19858</v>
      </c>
      <c r="AM854" t="s">
        <v>20019</v>
      </c>
    </row>
    <row r="855" spans="1:39" x14ac:dyDescent="0.25">
      <c r="A855" t="s">
        <v>8696</v>
      </c>
      <c r="B855" t="s">
        <v>4841</v>
      </c>
      <c r="C855" t="s">
        <v>4842</v>
      </c>
      <c r="D855">
        <v>4.2</v>
      </c>
      <c r="E855" t="s">
        <v>4845</v>
      </c>
      <c r="F855">
        <v>8.3800000000000008</v>
      </c>
      <c r="I855" t="s">
        <v>12442</v>
      </c>
      <c r="K855" t="s">
        <v>6860</v>
      </c>
      <c r="M855" t="s">
        <v>15002</v>
      </c>
      <c r="N855">
        <v>8</v>
      </c>
      <c r="O855" t="s">
        <v>15332</v>
      </c>
      <c r="P855" t="s">
        <v>16348</v>
      </c>
      <c r="Q855">
        <v>4</v>
      </c>
      <c r="R855">
        <v>1</v>
      </c>
      <c r="S855">
        <v>3.45</v>
      </c>
      <c r="T855">
        <v>3.45</v>
      </c>
      <c r="U855">
        <v>458.39</v>
      </c>
      <c r="V855">
        <v>67.92</v>
      </c>
      <c r="W855">
        <v>4.7699999999999996</v>
      </c>
      <c r="Y855">
        <v>0</v>
      </c>
      <c r="Z855">
        <v>2</v>
      </c>
      <c r="AA855" t="s">
        <v>4250</v>
      </c>
      <c r="AB855">
        <v>0</v>
      </c>
      <c r="AC855">
        <v>2</v>
      </c>
      <c r="AD855">
        <v>4.1805476190476192</v>
      </c>
      <c r="AF855" t="s">
        <v>7949</v>
      </c>
      <c r="AI855">
        <v>0</v>
      </c>
      <c r="AJ855">
        <v>0</v>
      </c>
      <c r="AM855" t="s">
        <v>20019</v>
      </c>
    </row>
    <row r="856" spans="1:39" x14ac:dyDescent="0.25">
      <c r="A856" t="s">
        <v>8697</v>
      </c>
      <c r="B856" t="s">
        <v>4841</v>
      </c>
      <c r="C856" t="s">
        <v>4842</v>
      </c>
      <c r="D856">
        <v>4.3</v>
      </c>
      <c r="E856" t="s">
        <v>4845</v>
      </c>
      <c r="F856">
        <v>8.3699999999999992</v>
      </c>
      <c r="I856" t="s">
        <v>12443</v>
      </c>
      <c r="K856" t="s">
        <v>6860</v>
      </c>
      <c r="M856" t="s">
        <v>15002</v>
      </c>
      <c r="N856">
        <v>8</v>
      </c>
      <c r="O856" t="s">
        <v>15332</v>
      </c>
      <c r="P856" t="s">
        <v>16349</v>
      </c>
      <c r="Q856">
        <v>7</v>
      </c>
      <c r="R856">
        <v>2</v>
      </c>
      <c r="S856">
        <v>6.56</v>
      </c>
      <c r="T856">
        <v>6.93</v>
      </c>
      <c r="U856">
        <v>461.57</v>
      </c>
      <c r="V856">
        <v>106.51</v>
      </c>
      <c r="W856">
        <v>2.34</v>
      </c>
      <c r="Y856">
        <v>7.79</v>
      </c>
      <c r="Z856">
        <v>2</v>
      </c>
      <c r="AA856" t="s">
        <v>4250</v>
      </c>
      <c r="AB856">
        <v>0</v>
      </c>
      <c r="AC856">
        <v>3</v>
      </c>
      <c r="AD856">
        <v>2.2241666666666671</v>
      </c>
      <c r="AF856" t="s">
        <v>7949</v>
      </c>
      <c r="AI856">
        <v>0</v>
      </c>
      <c r="AJ856">
        <v>0</v>
      </c>
      <c r="AM856" t="s">
        <v>20019</v>
      </c>
    </row>
    <row r="857" spans="1:39" x14ac:dyDescent="0.25">
      <c r="A857" t="s">
        <v>8295</v>
      </c>
      <c r="B857" t="s">
        <v>4841</v>
      </c>
      <c r="C857" t="s">
        <v>4842</v>
      </c>
      <c r="D857">
        <v>4.4000000000000004</v>
      </c>
      <c r="E857" t="s">
        <v>4845</v>
      </c>
      <c r="F857">
        <v>8.36</v>
      </c>
      <c r="K857" t="s">
        <v>6860</v>
      </c>
      <c r="L857" t="s">
        <v>6861</v>
      </c>
      <c r="M857" t="s">
        <v>15024</v>
      </c>
      <c r="N857">
        <v>9</v>
      </c>
      <c r="O857" t="s">
        <v>15364</v>
      </c>
      <c r="P857" t="s">
        <v>15948</v>
      </c>
      <c r="Q857">
        <v>7</v>
      </c>
      <c r="R857">
        <v>1</v>
      </c>
      <c r="S857">
        <v>2.23</v>
      </c>
      <c r="T857">
        <v>2.23</v>
      </c>
      <c r="U857">
        <v>442.45</v>
      </c>
      <c r="V857">
        <v>91.85</v>
      </c>
      <c r="W857">
        <v>3.36</v>
      </c>
      <c r="Y857">
        <v>3.82</v>
      </c>
      <c r="Z857">
        <v>3</v>
      </c>
      <c r="AA857" t="s">
        <v>4250</v>
      </c>
      <c r="AB857">
        <v>0</v>
      </c>
      <c r="AC857">
        <v>1</v>
      </c>
      <c r="AD857">
        <v>5.067738095238095</v>
      </c>
      <c r="AF857" t="s">
        <v>7949</v>
      </c>
      <c r="AI857">
        <v>0</v>
      </c>
      <c r="AJ857">
        <v>0</v>
      </c>
      <c r="AK857" t="s">
        <v>19850</v>
      </c>
      <c r="AL857" t="s">
        <v>19850</v>
      </c>
      <c r="AM857" t="s">
        <v>20019</v>
      </c>
    </row>
    <row r="858" spans="1:39" x14ac:dyDescent="0.25">
      <c r="A858" t="s">
        <v>8300</v>
      </c>
      <c r="B858" t="s">
        <v>4841</v>
      </c>
      <c r="C858" t="s">
        <v>4842</v>
      </c>
      <c r="D858">
        <v>4.4000000000000004</v>
      </c>
      <c r="E858" t="s">
        <v>4845</v>
      </c>
      <c r="F858">
        <v>8.36</v>
      </c>
      <c r="K858" t="s">
        <v>6860</v>
      </c>
      <c r="L858" t="s">
        <v>6861</v>
      </c>
      <c r="M858" t="s">
        <v>15024</v>
      </c>
      <c r="N858">
        <v>9</v>
      </c>
      <c r="O858" t="s">
        <v>15364</v>
      </c>
      <c r="P858" t="s">
        <v>15953</v>
      </c>
      <c r="Q858">
        <v>8</v>
      </c>
      <c r="R858">
        <v>1</v>
      </c>
      <c r="S858">
        <v>2.86</v>
      </c>
      <c r="T858">
        <v>2.86</v>
      </c>
      <c r="U858">
        <v>417.47</v>
      </c>
      <c r="V858">
        <v>104.74</v>
      </c>
      <c r="W858">
        <v>3.66</v>
      </c>
      <c r="Y858">
        <v>3.84</v>
      </c>
      <c r="Z858">
        <v>3</v>
      </c>
      <c r="AA858" t="s">
        <v>4250</v>
      </c>
      <c r="AB858">
        <v>0</v>
      </c>
      <c r="AC858">
        <v>3</v>
      </c>
      <c r="AD858">
        <v>4.5015000000000001</v>
      </c>
      <c r="AF858" t="s">
        <v>7949</v>
      </c>
      <c r="AI858">
        <v>0</v>
      </c>
      <c r="AJ858">
        <v>0</v>
      </c>
      <c r="AK858" t="s">
        <v>19850</v>
      </c>
      <c r="AL858" t="s">
        <v>19850</v>
      </c>
      <c r="AM858" t="s">
        <v>20019</v>
      </c>
    </row>
    <row r="859" spans="1:39" x14ac:dyDescent="0.25">
      <c r="A859" t="s">
        <v>8698</v>
      </c>
      <c r="B859" t="s">
        <v>4841</v>
      </c>
      <c r="C859" t="s">
        <v>4842</v>
      </c>
      <c r="D859">
        <v>4.5</v>
      </c>
      <c r="E859" t="s">
        <v>4845</v>
      </c>
      <c r="F859">
        <v>8.35</v>
      </c>
      <c r="I859" t="s">
        <v>12444</v>
      </c>
      <c r="K859" t="s">
        <v>6860</v>
      </c>
      <c r="L859" t="s">
        <v>6861</v>
      </c>
      <c r="M859" t="s">
        <v>14972</v>
      </c>
      <c r="N859">
        <v>8</v>
      </c>
      <c r="O859" t="s">
        <v>15293</v>
      </c>
      <c r="P859" t="s">
        <v>16350</v>
      </c>
      <c r="Q859">
        <v>7</v>
      </c>
      <c r="R859">
        <v>2</v>
      </c>
      <c r="S859">
        <v>2.69</v>
      </c>
      <c r="T859">
        <v>2.71</v>
      </c>
      <c r="U859">
        <v>456.79</v>
      </c>
      <c r="V859">
        <v>126.28</v>
      </c>
      <c r="W859">
        <v>3.27</v>
      </c>
      <c r="X859">
        <v>8.49</v>
      </c>
      <c r="Y859">
        <v>3.48</v>
      </c>
      <c r="Z859">
        <v>2</v>
      </c>
      <c r="AA859" t="s">
        <v>4250</v>
      </c>
      <c r="AB859">
        <v>0</v>
      </c>
      <c r="AC859">
        <v>3</v>
      </c>
      <c r="AD859">
        <v>3.4636428571428568</v>
      </c>
      <c r="AF859" t="s">
        <v>7949</v>
      </c>
      <c r="AI859">
        <v>0</v>
      </c>
      <c r="AJ859">
        <v>0</v>
      </c>
      <c r="AM859" t="s">
        <v>20019</v>
      </c>
    </row>
    <row r="860" spans="1:39" x14ac:dyDescent="0.25">
      <c r="A860" t="s">
        <v>8699</v>
      </c>
      <c r="B860" t="s">
        <v>4841</v>
      </c>
      <c r="C860" t="s">
        <v>4842</v>
      </c>
      <c r="D860">
        <v>4.5</v>
      </c>
      <c r="E860" t="s">
        <v>4845</v>
      </c>
      <c r="F860">
        <v>8.35</v>
      </c>
      <c r="I860" t="s">
        <v>12445</v>
      </c>
      <c r="K860" t="s">
        <v>6860</v>
      </c>
      <c r="L860" t="s">
        <v>6861</v>
      </c>
      <c r="M860" t="s">
        <v>15022</v>
      </c>
      <c r="N860">
        <v>9</v>
      </c>
      <c r="O860" t="s">
        <v>15385</v>
      </c>
      <c r="P860" t="s">
        <v>16351</v>
      </c>
      <c r="Q860">
        <v>5</v>
      </c>
      <c r="R860">
        <v>1</v>
      </c>
      <c r="S860">
        <v>4.5199999999999996</v>
      </c>
      <c r="T860">
        <v>4.6399999999999997</v>
      </c>
      <c r="U860">
        <v>381.52</v>
      </c>
      <c r="V860">
        <v>69.2</v>
      </c>
      <c r="W860">
        <v>3.98</v>
      </c>
      <c r="Y860">
        <v>6.92</v>
      </c>
      <c r="Z860">
        <v>1</v>
      </c>
      <c r="AA860" t="s">
        <v>4250</v>
      </c>
      <c r="AB860">
        <v>0</v>
      </c>
      <c r="AC860">
        <v>4</v>
      </c>
      <c r="AD860">
        <v>3.8596190476190482</v>
      </c>
      <c r="AF860" t="s">
        <v>7949</v>
      </c>
      <c r="AI860">
        <v>0</v>
      </c>
      <c r="AJ860">
        <v>0</v>
      </c>
      <c r="AM860" t="s">
        <v>20019</v>
      </c>
    </row>
    <row r="861" spans="1:39" x14ac:dyDescent="0.25">
      <c r="A861" t="s">
        <v>8700</v>
      </c>
      <c r="B861" t="s">
        <v>4841</v>
      </c>
      <c r="C861" t="s">
        <v>4842</v>
      </c>
      <c r="D861">
        <v>4.5</v>
      </c>
      <c r="E861" t="s">
        <v>4845</v>
      </c>
      <c r="F861">
        <v>8.35</v>
      </c>
      <c r="K861" t="s">
        <v>6860</v>
      </c>
      <c r="L861" t="s">
        <v>6861</v>
      </c>
      <c r="M861" t="s">
        <v>15024</v>
      </c>
      <c r="N861">
        <v>9</v>
      </c>
      <c r="O861" t="s">
        <v>15364</v>
      </c>
      <c r="P861" t="s">
        <v>16352</v>
      </c>
      <c r="Q861">
        <v>6</v>
      </c>
      <c r="R861">
        <v>1</v>
      </c>
      <c r="S861">
        <v>3.86</v>
      </c>
      <c r="T861">
        <v>3.86</v>
      </c>
      <c r="U861">
        <v>428.47</v>
      </c>
      <c r="V861">
        <v>82.62</v>
      </c>
      <c r="W861">
        <v>4.37</v>
      </c>
      <c r="Y861">
        <v>3.86</v>
      </c>
      <c r="Z861">
        <v>3</v>
      </c>
      <c r="AA861" t="s">
        <v>4250</v>
      </c>
      <c r="AB861">
        <v>0</v>
      </c>
      <c r="AC861">
        <v>1</v>
      </c>
      <c r="AD861">
        <v>3.984261904761905</v>
      </c>
      <c r="AF861" t="s">
        <v>7949</v>
      </c>
      <c r="AI861">
        <v>0</v>
      </c>
      <c r="AJ861">
        <v>0</v>
      </c>
      <c r="AK861" t="s">
        <v>19850</v>
      </c>
      <c r="AL861" t="s">
        <v>19850</v>
      </c>
      <c r="AM861" t="s">
        <v>20019</v>
      </c>
    </row>
    <row r="862" spans="1:39" x14ac:dyDescent="0.25">
      <c r="A862" t="s">
        <v>8517</v>
      </c>
      <c r="B862" t="s">
        <v>4841</v>
      </c>
      <c r="C862" t="s">
        <v>4842</v>
      </c>
      <c r="D862">
        <v>4.5</v>
      </c>
      <c r="E862" t="s">
        <v>4845</v>
      </c>
      <c r="F862">
        <v>8.35</v>
      </c>
      <c r="K862" t="s">
        <v>6860</v>
      </c>
      <c r="M862" t="s">
        <v>15007</v>
      </c>
      <c r="N862">
        <v>8</v>
      </c>
      <c r="O862" t="s">
        <v>15338</v>
      </c>
      <c r="P862" t="s">
        <v>16170</v>
      </c>
      <c r="Q862">
        <v>6</v>
      </c>
      <c r="R862">
        <v>3</v>
      </c>
      <c r="S862">
        <v>2.74</v>
      </c>
      <c r="T862">
        <v>2.76</v>
      </c>
      <c r="U862">
        <v>508.64</v>
      </c>
      <c r="V862">
        <v>107.27</v>
      </c>
      <c r="W862">
        <v>4.13</v>
      </c>
      <c r="X862">
        <v>13.83</v>
      </c>
      <c r="Y862">
        <v>5.93</v>
      </c>
      <c r="Z862">
        <v>2</v>
      </c>
      <c r="AA862" t="s">
        <v>4250</v>
      </c>
      <c r="AB862">
        <v>1</v>
      </c>
      <c r="AC862">
        <v>8</v>
      </c>
      <c r="AD862">
        <v>3.2210000000000001</v>
      </c>
      <c r="AF862" t="s">
        <v>7949</v>
      </c>
      <c r="AI862">
        <v>0</v>
      </c>
      <c r="AJ862">
        <v>0</v>
      </c>
      <c r="AK862" t="s">
        <v>19859</v>
      </c>
      <c r="AL862" t="s">
        <v>19859</v>
      </c>
      <c r="AM862" t="s">
        <v>20019</v>
      </c>
    </row>
    <row r="863" spans="1:39" x14ac:dyDescent="0.25">
      <c r="A863" t="s">
        <v>8701</v>
      </c>
      <c r="B863" t="s">
        <v>4841</v>
      </c>
      <c r="C863" t="s">
        <v>4842</v>
      </c>
      <c r="D863">
        <v>4.5</v>
      </c>
      <c r="E863" t="s">
        <v>4845</v>
      </c>
      <c r="F863">
        <v>8.35</v>
      </c>
      <c r="K863" t="s">
        <v>6860</v>
      </c>
      <c r="M863" t="s">
        <v>14985</v>
      </c>
      <c r="N863">
        <v>8</v>
      </c>
      <c r="O863" t="s">
        <v>15308</v>
      </c>
      <c r="P863" t="s">
        <v>16353</v>
      </c>
      <c r="Q863">
        <v>6</v>
      </c>
      <c r="R863">
        <v>3</v>
      </c>
      <c r="S863">
        <v>3.05</v>
      </c>
      <c r="T863">
        <v>3.07</v>
      </c>
      <c r="U863">
        <v>513.65</v>
      </c>
      <c r="V863">
        <v>92.71</v>
      </c>
      <c r="W863">
        <v>4.26</v>
      </c>
      <c r="X863">
        <v>13.84</v>
      </c>
      <c r="Y863">
        <v>5.94</v>
      </c>
      <c r="Z863">
        <v>2</v>
      </c>
      <c r="AA863" t="s">
        <v>4250</v>
      </c>
      <c r="AB863">
        <v>1</v>
      </c>
      <c r="AC863">
        <v>9</v>
      </c>
      <c r="AD863">
        <v>3.5163333333333342</v>
      </c>
      <c r="AF863" t="s">
        <v>7949</v>
      </c>
      <c r="AI863">
        <v>0</v>
      </c>
      <c r="AJ863">
        <v>0</v>
      </c>
      <c r="AK863" t="s">
        <v>19859</v>
      </c>
      <c r="AL863" t="s">
        <v>19859</v>
      </c>
      <c r="AM863" t="s">
        <v>20019</v>
      </c>
    </row>
    <row r="864" spans="1:39" x14ac:dyDescent="0.25">
      <c r="A864" t="s">
        <v>8702</v>
      </c>
      <c r="B864" t="s">
        <v>4841</v>
      </c>
      <c r="C864" t="s">
        <v>4842</v>
      </c>
      <c r="D864">
        <v>4.5</v>
      </c>
      <c r="E864" t="s">
        <v>4845</v>
      </c>
      <c r="F864">
        <v>8.35</v>
      </c>
      <c r="I864" t="s">
        <v>12446</v>
      </c>
      <c r="K864" t="s">
        <v>6860</v>
      </c>
      <c r="L864" t="s">
        <v>6861</v>
      </c>
      <c r="M864" t="s">
        <v>15021</v>
      </c>
      <c r="N864">
        <v>9</v>
      </c>
      <c r="O864" t="s">
        <v>15359</v>
      </c>
      <c r="P864" t="s">
        <v>16354</v>
      </c>
      <c r="Q864">
        <v>5</v>
      </c>
      <c r="R864">
        <v>1</v>
      </c>
      <c r="S864">
        <v>1.98</v>
      </c>
      <c r="T864">
        <v>3.98</v>
      </c>
      <c r="U864">
        <v>365.48</v>
      </c>
      <c r="V864">
        <v>60.08</v>
      </c>
      <c r="W864">
        <v>2.92</v>
      </c>
      <c r="Y864">
        <v>11.38</v>
      </c>
      <c r="Z864">
        <v>1</v>
      </c>
      <c r="AA864" t="s">
        <v>4250</v>
      </c>
      <c r="AB864">
        <v>0</v>
      </c>
      <c r="AC864">
        <v>1</v>
      </c>
      <c r="AD864">
        <v>4.3041904761904757</v>
      </c>
      <c r="AF864" t="s">
        <v>7952</v>
      </c>
      <c r="AI864">
        <v>0</v>
      </c>
      <c r="AJ864">
        <v>0</v>
      </c>
      <c r="AM864" t="s">
        <v>20019</v>
      </c>
    </row>
    <row r="865" spans="1:39" x14ac:dyDescent="0.25">
      <c r="A865" t="s">
        <v>8703</v>
      </c>
      <c r="B865" t="s">
        <v>4841</v>
      </c>
      <c r="C865" t="s">
        <v>4842</v>
      </c>
      <c r="D865">
        <v>4.5</v>
      </c>
      <c r="E865" t="s">
        <v>4845</v>
      </c>
      <c r="F865">
        <v>8.35</v>
      </c>
      <c r="I865" t="s">
        <v>12447</v>
      </c>
      <c r="K865" t="s">
        <v>6860</v>
      </c>
      <c r="L865" t="s">
        <v>6861</v>
      </c>
      <c r="M865" t="s">
        <v>15021</v>
      </c>
      <c r="N865">
        <v>9</v>
      </c>
      <c r="O865" t="s">
        <v>15359</v>
      </c>
      <c r="P865" t="s">
        <v>16355</v>
      </c>
      <c r="Q865">
        <v>5</v>
      </c>
      <c r="R865">
        <v>1</v>
      </c>
      <c r="S865">
        <v>3.15</v>
      </c>
      <c r="T865">
        <v>5.0999999999999996</v>
      </c>
      <c r="U865">
        <v>411.93</v>
      </c>
      <c r="V865">
        <v>60.08</v>
      </c>
      <c r="W865">
        <v>4.4800000000000004</v>
      </c>
      <c r="Y865">
        <v>10.3</v>
      </c>
      <c r="Z865">
        <v>2</v>
      </c>
      <c r="AA865" t="s">
        <v>4250</v>
      </c>
      <c r="AB865">
        <v>0</v>
      </c>
      <c r="AC865">
        <v>2</v>
      </c>
      <c r="AD865">
        <v>2.887404761904762</v>
      </c>
      <c r="AF865" t="s">
        <v>7952</v>
      </c>
      <c r="AI865">
        <v>0</v>
      </c>
      <c r="AJ865">
        <v>0</v>
      </c>
      <c r="AM865" t="s">
        <v>20019</v>
      </c>
    </row>
    <row r="866" spans="1:39" x14ac:dyDescent="0.25">
      <c r="A866" t="s">
        <v>8703</v>
      </c>
      <c r="B866" t="s">
        <v>4841</v>
      </c>
      <c r="C866" t="s">
        <v>4842</v>
      </c>
      <c r="D866">
        <v>4.5</v>
      </c>
      <c r="E866" t="s">
        <v>4845</v>
      </c>
      <c r="F866">
        <v>8.35</v>
      </c>
      <c r="I866" t="s">
        <v>12448</v>
      </c>
      <c r="K866" t="s">
        <v>6860</v>
      </c>
      <c r="M866" t="s">
        <v>14977</v>
      </c>
      <c r="N866">
        <v>8</v>
      </c>
      <c r="O866" t="s">
        <v>15298</v>
      </c>
      <c r="P866" t="s">
        <v>16355</v>
      </c>
      <c r="Q866">
        <v>5</v>
      </c>
      <c r="R866">
        <v>1</v>
      </c>
      <c r="S866">
        <v>3.15</v>
      </c>
      <c r="T866">
        <v>5.0999999999999996</v>
      </c>
      <c r="U866">
        <v>411.93</v>
      </c>
      <c r="V866">
        <v>60.08</v>
      </c>
      <c r="W866">
        <v>4.4800000000000004</v>
      </c>
      <c r="Y866">
        <v>10.3</v>
      </c>
      <c r="Z866">
        <v>2</v>
      </c>
      <c r="AA866" t="s">
        <v>4250</v>
      </c>
      <c r="AB866">
        <v>0</v>
      </c>
      <c r="AC866">
        <v>2</v>
      </c>
      <c r="AD866">
        <v>2.887404761904762</v>
      </c>
      <c r="AF866" t="s">
        <v>7952</v>
      </c>
      <c r="AI866">
        <v>0</v>
      </c>
      <c r="AJ866">
        <v>0</v>
      </c>
      <c r="AM866" t="s">
        <v>20019</v>
      </c>
    </row>
    <row r="867" spans="1:39" x14ac:dyDescent="0.25">
      <c r="A867" t="s">
        <v>8704</v>
      </c>
      <c r="B867" t="s">
        <v>4841</v>
      </c>
      <c r="C867" t="s">
        <v>4842</v>
      </c>
      <c r="D867">
        <v>4.5</v>
      </c>
      <c r="E867" t="s">
        <v>4845</v>
      </c>
      <c r="F867">
        <v>8.35</v>
      </c>
      <c r="I867" t="s">
        <v>12449</v>
      </c>
      <c r="K867" t="s">
        <v>6860</v>
      </c>
      <c r="L867" t="s">
        <v>6861</v>
      </c>
      <c r="M867" t="s">
        <v>15042</v>
      </c>
      <c r="N867">
        <v>9</v>
      </c>
      <c r="O867" t="s">
        <v>15389</v>
      </c>
      <c r="P867" t="s">
        <v>16356</v>
      </c>
      <c r="Q867">
        <v>6</v>
      </c>
      <c r="R867">
        <v>1</v>
      </c>
      <c r="S867">
        <v>2.44</v>
      </c>
      <c r="T867">
        <v>2.44</v>
      </c>
      <c r="U867">
        <v>463.58</v>
      </c>
      <c r="V867">
        <v>94.22</v>
      </c>
      <c r="W867">
        <v>2.88</v>
      </c>
      <c r="Y867">
        <v>3.49</v>
      </c>
      <c r="Z867">
        <v>1</v>
      </c>
      <c r="AA867" t="s">
        <v>4250</v>
      </c>
      <c r="AB867">
        <v>0</v>
      </c>
      <c r="AC867">
        <v>4</v>
      </c>
      <c r="AD867">
        <v>4.7328095238095242</v>
      </c>
      <c r="AF867" t="s">
        <v>7949</v>
      </c>
      <c r="AI867">
        <v>0</v>
      </c>
      <c r="AJ867">
        <v>0</v>
      </c>
      <c r="AM867" t="s">
        <v>20019</v>
      </c>
    </row>
    <row r="868" spans="1:39" x14ac:dyDescent="0.25">
      <c r="A868" t="s">
        <v>8704</v>
      </c>
      <c r="B868" t="s">
        <v>4841</v>
      </c>
      <c r="C868" t="s">
        <v>4842</v>
      </c>
      <c r="D868">
        <v>4.5</v>
      </c>
      <c r="E868" t="s">
        <v>4845</v>
      </c>
      <c r="F868">
        <v>8.35</v>
      </c>
      <c r="I868" t="s">
        <v>12450</v>
      </c>
      <c r="K868" t="s">
        <v>6860</v>
      </c>
      <c r="M868" t="s">
        <v>15002</v>
      </c>
      <c r="N868">
        <v>8</v>
      </c>
      <c r="O868" t="s">
        <v>15332</v>
      </c>
      <c r="P868" t="s">
        <v>16356</v>
      </c>
      <c r="Q868">
        <v>6</v>
      </c>
      <c r="R868">
        <v>1</v>
      </c>
      <c r="S868">
        <v>2.44</v>
      </c>
      <c r="T868">
        <v>2.44</v>
      </c>
      <c r="U868">
        <v>463.58</v>
      </c>
      <c r="V868">
        <v>94.22</v>
      </c>
      <c r="W868">
        <v>2.88</v>
      </c>
      <c r="Y868">
        <v>3.49</v>
      </c>
      <c r="Z868">
        <v>1</v>
      </c>
      <c r="AA868" t="s">
        <v>4250</v>
      </c>
      <c r="AB868">
        <v>0</v>
      </c>
      <c r="AC868">
        <v>4</v>
      </c>
      <c r="AD868">
        <v>4.7328095238095242</v>
      </c>
      <c r="AF868" t="s">
        <v>7949</v>
      </c>
      <c r="AI868">
        <v>0</v>
      </c>
      <c r="AJ868">
        <v>0</v>
      </c>
      <c r="AM868" t="s">
        <v>20019</v>
      </c>
    </row>
    <row r="869" spans="1:39" x14ac:dyDescent="0.25">
      <c r="A869" t="s">
        <v>8705</v>
      </c>
      <c r="B869" t="s">
        <v>4841</v>
      </c>
      <c r="C869" t="s">
        <v>4842</v>
      </c>
      <c r="D869">
        <v>4.5</v>
      </c>
      <c r="E869" t="s">
        <v>4845</v>
      </c>
      <c r="F869">
        <v>8.35</v>
      </c>
      <c r="I869" t="s">
        <v>12451</v>
      </c>
      <c r="K869" t="s">
        <v>6860</v>
      </c>
      <c r="L869" t="s">
        <v>6861</v>
      </c>
      <c r="M869" t="s">
        <v>15009</v>
      </c>
      <c r="N869">
        <v>9</v>
      </c>
      <c r="O869" t="s">
        <v>15340</v>
      </c>
      <c r="P869" t="s">
        <v>16357</v>
      </c>
      <c r="Q869">
        <v>5</v>
      </c>
      <c r="R869">
        <v>2</v>
      </c>
      <c r="S869">
        <v>0.8</v>
      </c>
      <c r="T869">
        <v>0.8</v>
      </c>
      <c r="U869">
        <v>442.51</v>
      </c>
      <c r="V869">
        <v>102.71</v>
      </c>
      <c r="W869">
        <v>2.93</v>
      </c>
      <c r="Y869">
        <v>5.17</v>
      </c>
      <c r="Z869">
        <v>1</v>
      </c>
      <c r="AA869" t="s">
        <v>4250</v>
      </c>
      <c r="AB869">
        <v>0</v>
      </c>
      <c r="AC869">
        <v>2</v>
      </c>
      <c r="AD869">
        <v>4.4869761904761907</v>
      </c>
      <c r="AF869" t="s">
        <v>7949</v>
      </c>
      <c r="AI869">
        <v>0</v>
      </c>
      <c r="AJ869">
        <v>0</v>
      </c>
      <c r="AM869" t="s">
        <v>20019</v>
      </c>
    </row>
    <row r="870" spans="1:39" x14ac:dyDescent="0.25">
      <c r="A870" t="s">
        <v>8706</v>
      </c>
      <c r="B870" t="s">
        <v>4841</v>
      </c>
      <c r="C870" t="s">
        <v>4842</v>
      </c>
      <c r="D870">
        <v>4.5</v>
      </c>
      <c r="E870" t="s">
        <v>4845</v>
      </c>
      <c r="F870">
        <v>8.35</v>
      </c>
      <c r="I870" t="s">
        <v>12452</v>
      </c>
      <c r="K870" t="s">
        <v>6860</v>
      </c>
      <c r="M870" t="s">
        <v>15002</v>
      </c>
      <c r="N870">
        <v>8</v>
      </c>
      <c r="O870" t="s">
        <v>15332</v>
      </c>
      <c r="P870" t="s">
        <v>16358</v>
      </c>
      <c r="Q870">
        <v>5</v>
      </c>
      <c r="R870">
        <v>1</v>
      </c>
      <c r="S870">
        <v>2.61</v>
      </c>
      <c r="T870">
        <v>2.63</v>
      </c>
      <c r="U870">
        <v>484.58</v>
      </c>
      <c r="V870">
        <v>80.81</v>
      </c>
      <c r="W870">
        <v>4.57</v>
      </c>
      <c r="Y870">
        <v>6.11</v>
      </c>
      <c r="Z870">
        <v>3</v>
      </c>
      <c r="AA870" t="s">
        <v>4250</v>
      </c>
      <c r="AB870">
        <v>0</v>
      </c>
      <c r="AC870">
        <v>4</v>
      </c>
      <c r="AD870">
        <v>4.6384761904761911</v>
      </c>
      <c r="AF870" t="s">
        <v>7949</v>
      </c>
      <c r="AI870">
        <v>0</v>
      </c>
      <c r="AJ870">
        <v>0</v>
      </c>
      <c r="AM870" t="s">
        <v>20019</v>
      </c>
    </row>
    <row r="871" spans="1:39" x14ac:dyDescent="0.25">
      <c r="A871" t="s">
        <v>8707</v>
      </c>
      <c r="B871" t="s">
        <v>4841</v>
      </c>
      <c r="C871" t="s">
        <v>4842</v>
      </c>
      <c r="D871">
        <v>4.5</v>
      </c>
      <c r="E871" t="s">
        <v>4845</v>
      </c>
      <c r="F871">
        <v>8.35</v>
      </c>
      <c r="I871" t="s">
        <v>12453</v>
      </c>
      <c r="K871" t="s">
        <v>6860</v>
      </c>
      <c r="M871" t="s">
        <v>14977</v>
      </c>
      <c r="N871">
        <v>8</v>
      </c>
      <c r="O871" t="s">
        <v>15298</v>
      </c>
      <c r="P871" t="s">
        <v>16359</v>
      </c>
      <c r="Q871">
        <v>4</v>
      </c>
      <c r="R871">
        <v>1</v>
      </c>
      <c r="S871">
        <v>3.14</v>
      </c>
      <c r="T871">
        <v>3.15</v>
      </c>
      <c r="U871">
        <v>364.49</v>
      </c>
      <c r="V871">
        <v>47.72</v>
      </c>
      <c r="W871">
        <v>3.45</v>
      </c>
      <c r="Y871">
        <v>5.83</v>
      </c>
      <c r="Z871">
        <v>1</v>
      </c>
      <c r="AA871" t="s">
        <v>4250</v>
      </c>
      <c r="AB871">
        <v>0</v>
      </c>
      <c r="AC871">
        <v>1</v>
      </c>
      <c r="AD871">
        <v>5.1562619047619043</v>
      </c>
      <c r="AF871" t="s">
        <v>7949</v>
      </c>
      <c r="AI871">
        <v>0</v>
      </c>
      <c r="AJ871">
        <v>0</v>
      </c>
      <c r="AM871" t="s">
        <v>20019</v>
      </c>
    </row>
    <row r="872" spans="1:39" x14ac:dyDescent="0.25">
      <c r="A872" t="s">
        <v>8708</v>
      </c>
      <c r="B872" t="s">
        <v>4841</v>
      </c>
      <c r="C872" t="s">
        <v>4842</v>
      </c>
      <c r="D872">
        <v>4.5999999999999996</v>
      </c>
      <c r="E872" t="s">
        <v>4845</v>
      </c>
      <c r="F872">
        <v>8.34</v>
      </c>
      <c r="K872" t="s">
        <v>6860</v>
      </c>
      <c r="L872" t="s">
        <v>6861</v>
      </c>
      <c r="M872" t="s">
        <v>14954</v>
      </c>
      <c r="N872">
        <v>9</v>
      </c>
      <c r="O872" t="s">
        <v>15275</v>
      </c>
      <c r="P872" t="s">
        <v>16360</v>
      </c>
      <c r="Q872">
        <v>7</v>
      </c>
      <c r="R872">
        <v>4</v>
      </c>
      <c r="S872">
        <v>3.58</v>
      </c>
      <c r="T872">
        <v>4.43</v>
      </c>
      <c r="U872">
        <v>586.76</v>
      </c>
      <c r="V872">
        <v>137.07</v>
      </c>
      <c r="W872">
        <v>2.34</v>
      </c>
      <c r="X872">
        <v>13.3</v>
      </c>
      <c r="Y872">
        <v>8.01</v>
      </c>
      <c r="Z872">
        <v>2</v>
      </c>
      <c r="AA872" t="s">
        <v>4250</v>
      </c>
      <c r="AB872">
        <v>1</v>
      </c>
      <c r="AC872">
        <v>7</v>
      </c>
      <c r="AD872">
        <v>1.49</v>
      </c>
      <c r="AF872" t="s">
        <v>7949</v>
      </c>
      <c r="AI872">
        <v>0</v>
      </c>
      <c r="AJ872">
        <v>0</v>
      </c>
      <c r="AK872" t="s">
        <v>19842</v>
      </c>
      <c r="AL872" t="s">
        <v>19842</v>
      </c>
      <c r="AM872" t="s">
        <v>20019</v>
      </c>
    </row>
    <row r="873" spans="1:39" x14ac:dyDescent="0.25">
      <c r="A873" t="s">
        <v>8550</v>
      </c>
      <c r="B873" t="s">
        <v>4841</v>
      </c>
      <c r="C873" t="s">
        <v>4842</v>
      </c>
      <c r="D873">
        <v>4.5999999999999996</v>
      </c>
      <c r="E873" t="s">
        <v>4845</v>
      </c>
      <c r="F873">
        <v>8.34</v>
      </c>
      <c r="K873" t="s">
        <v>6860</v>
      </c>
      <c r="L873" t="s">
        <v>6861</v>
      </c>
      <c r="M873" t="s">
        <v>14970</v>
      </c>
      <c r="N873">
        <v>9</v>
      </c>
      <c r="O873" t="s">
        <v>15291</v>
      </c>
      <c r="P873" t="s">
        <v>16203</v>
      </c>
      <c r="Q873">
        <v>7</v>
      </c>
      <c r="R873">
        <v>1</v>
      </c>
      <c r="S873">
        <v>2.96</v>
      </c>
      <c r="T873">
        <v>2.96</v>
      </c>
      <c r="U873">
        <v>444.47</v>
      </c>
      <c r="V873">
        <v>91.85</v>
      </c>
      <c r="W873">
        <v>3.75</v>
      </c>
      <c r="Y873">
        <v>3.81</v>
      </c>
      <c r="Z873">
        <v>3</v>
      </c>
      <c r="AA873" t="s">
        <v>4250</v>
      </c>
      <c r="AB873">
        <v>0</v>
      </c>
      <c r="AC873">
        <v>2</v>
      </c>
      <c r="AD873">
        <v>4.688309523809524</v>
      </c>
      <c r="AF873" t="s">
        <v>7949</v>
      </c>
      <c r="AI873">
        <v>0</v>
      </c>
      <c r="AJ873">
        <v>0</v>
      </c>
      <c r="AK873" t="s">
        <v>19850</v>
      </c>
      <c r="AL873" t="s">
        <v>19850</v>
      </c>
      <c r="AM873" t="s">
        <v>20019</v>
      </c>
    </row>
    <row r="874" spans="1:39" x14ac:dyDescent="0.25">
      <c r="A874" t="s">
        <v>8671</v>
      </c>
      <c r="B874" t="s">
        <v>4841</v>
      </c>
      <c r="C874" t="s">
        <v>4842</v>
      </c>
      <c r="D874">
        <v>4.5999999999999996</v>
      </c>
      <c r="E874" t="s">
        <v>4845</v>
      </c>
      <c r="F874">
        <v>8.34</v>
      </c>
      <c r="K874" t="s">
        <v>6860</v>
      </c>
      <c r="M874" t="s">
        <v>15007</v>
      </c>
      <c r="N874">
        <v>8</v>
      </c>
      <c r="O874" t="s">
        <v>15338</v>
      </c>
      <c r="P874" t="s">
        <v>16324</v>
      </c>
      <c r="Q874">
        <v>5</v>
      </c>
      <c r="R874">
        <v>3</v>
      </c>
      <c r="S874">
        <v>3.28</v>
      </c>
      <c r="T874">
        <v>3.3</v>
      </c>
      <c r="U874">
        <v>497.66</v>
      </c>
      <c r="V874">
        <v>83.48</v>
      </c>
      <c r="W874">
        <v>4.5599999999999996</v>
      </c>
      <c r="X874">
        <v>13.87</v>
      </c>
      <c r="Y874">
        <v>5.95</v>
      </c>
      <c r="Z874">
        <v>2</v>
      </c>
      <c r="AA874" t="s">
        <v>4250</v>
      </c>
      <c r="AB874">
        <v>0</v>
      </c>
      <c r="AC874">
        <v>8</v>
      </c>
      <c r="AD874">
        <v>3.3933809523809519</v>
      </c>
      <c r="AF874" t="s">
        <v>7949</v>
      </c>
      <c r="AI874">
        <v>0</v>
      </c>
      <c r="AJ874">
        <v>0</v>
      </c>
      <c r="AK874" t="s">
        <v>19859</v>
      </c>
      <c r="AL874" t="s">
        <v>19859</v>
      </c>
      <c r="AM874" t="s">
        <v>20019</v>
      </c>
    </row>
    <row r="875" spans="1:39" x14ac:dyDescent="0.25">
      <c r="A875" t="s">
        <v>8501</v>
      </c>
      <c r="B875" t="s">
        <v>4841</v>
      </c>
      <c r="C875" t="s">
        <v>4842</v>
      </c>
      <c r="D875">
        <v>4.5999999999999996</v>
      </c>
      <c r="E875" t="s">
        <v>4845</v>
      </c>
      <c r="F875">
        <v>8.34</v>
      </c>
      <c r="K875" t="s">
        <v>6860</v>
      </c>
      <c r="M875" t="s">
        <v>14962</v>
      </c>
      <c r="N875">
        <v>8</v>
      </c>
      <c r="O875" t="s">
        <v>15283</v>
      </c>
      <c r="P875" t="s">
        <v>16154</v>
      </c>
      <c r="Q875">
        <v>4</v>
      </c>
      <c r="R875">
        <v>1</v>
      </c>
      <c r="S875">
        <v>4.45</v>
      </c>
      <c r="T875">
        <v>4.62</v>
      </c>
      <c r="U875">
        <v>361.49</v>
      </c>
      <c r="V875">
        <v>59.97</v>
      </c>
      <c r="W875">
        <v>3.56</v>
      </c>
      <c r="Y875">
        <v>6.9</v>
      </c>
      <c r="Z875">
        <v>1</v>
      </c>
      <c r="AA875" t="s">
        <v>4250</v>
      </c>
      <c r="AB875">
        <v>0</v>
      </c>
      <c r="AC875">
        <v>1</v>
      </c>
      <c r="AD875">
        <v>4.0126904761904756</v>
      </c>
      <c r="AF875" t="s">
        <v>7949</v>
      </c>
      <c r="AI875">
        <v>0</v>
      </c>
      <c r="AJ875">
        <v>0</v>
      </c>
      <c r="AK875" t="s">
        <v>19846</v>
      </c>
      <c r="AL875" t="s">
        <v>19846</v>
      </c>
      <c r="AM875" t="s">
        <v>20019</v>
      </c>
    </row>
    <row r="876" spans="1:39" x14ac:dyDescent="0.25">
      <c r="A876" t="s">
        <v>8709</v>
      </c>
      <c r="B876" t="s">
        <v>4841</v>
      </c>
      <c r="C876" t="s">
        <v>4842</v>
      </c>
      <c r="D876">
        <v>4.5999999999999996</v>
      </c>
      <c r="E876" t="s">
        <v>4845</v>
      </c>
      <c r="F876">
        <v>8.34</v>
      </c>
      <c r="I876" t="s">
        <v>12454</v>
      </c>
      <c r="K876" t="s">
        <v>6860</v>
      </c>
      <c r="L876" t="s">
        <v>6861</v>
      </c>
      <c r="M876" t="s">
        <v>15040</v>
      </c>
      <c r="N876">
        <v>9</v>
      </c>
      <c r="O876" t="s">
        <v>15384</v>
      </c>
      <c r="P876" t="s">
        <v>16361</v>
      </c>
      <c r="Q876">
        <v>4</v>
      </c>
      <c r="R876">
        <v>1</v>
      </c>
      <c r="S876">
        <v>4.21</v>
      </c>
      <c r="T876">
        <v>4.21</v>
      </c>
      <c r="U876">
        <v>421.54</v>
      </c>
      <c r="V876">
        <v>71.400000000000006</v>
      </c>
      <c r="W876">
        <v>4.41</v>
      </c>
      <c r="Y876">
        <v>3.82</v>
      </c>
      <c r="Z876">
        <v>2</v>
      </c>
      <c r="AA876" t="s">
        <v>4250</v>
      </c>
      <c r="AB876">
        <v>0</v>
      </c>
      <c r="AC876">
        <v>1</v>
      </c>
      <c r="AD876">
        <v>3.788761904761905</v>
      </c>
      <c r="AF876" t="s">
        <v>7949</v>
      </c>
      <c r="AI876">
        <v>0</v>
      </c>
      <c r="AJ876">
        <v>0</v>
      </c>
      <c r="AM876" t="s">
        <v>20019</v>
      </c>
    </row>
    <row r="877" spans="1:39" x14ac:dyDescent="0.25">
      <c r="A877" t="s">
        <v>8710</v>
      </c>
      <c r="B877" t="s">
        <v>4841</v>
      </c>
      <c r="C877" t="s">
        <v>4842</v>
      </c>
      <c r="D877">
        <v>4.7</v>
      </c>
      <c r="E877" t="s">
        <v>4845</v>
      </c>
      <c r="F877">
        <v>8.33</v>
      </c>
      <c r="K877" t="s">
        <v>6860</v>
      </c>
      <c r="L877" t="s">
        <v>6861</v>
      </c>
      <c r="M877" t="s">
        <v>14978</v>
      </c>
      <c r="N877">
        <v>9</v>
      </c>
      <c r="O877" t="s">
        <v>15363</v>
      </c>
      <c r="P877" t="s">
        <v>16362</v>
      </c>
      <c r="Q877">
        <v>5</v>
      </c>
      <c r="R877">
        <v>3</v>
      </c>
      <c r="S877">
        <v>5.51</v>
      </c>
      <c r="T877">
        <v>5.53</v>
      </c>
      <c r="U877">
        <v>559.79999999999995</v>
      </c>
      <c r="V877">
        <v>83.48</v>
      </c>
      <c r="W877">
        <v>6.18</v>
      </c>
      <c r="X877">
        <v>13.92</v>
      </c>
      <c r="Y877">
        <v>5.97</v>
      </c>
      <c r="Z877">
        <v>2</v>
      </c>
      <c r="AA877" t="s">
        <v>4250</v>
      </c>
      <c r="AB877">
        <v>2</v>
      </c>
      <c r="AC877">
        <v>14</v>
      </c>
      <c r="AD877">
        <v>2.166666666666667</v>
      </c>
      <c r="AF877" t="s">
        <v>7949</v>
      </c>
      <c r="AI877">
        <v>0</v>
      </c>
      <c r="AJ877">
        <v>0</v>
      </c>
      <c r="AK877" t="s">
        <v>7992</v>
      </c>
      <c r="AL877" t="s">
        <v>7992</v>
      </c>
      <c r="AM877" t="s">
        <v>20019</v>
      </c>
    </row>
    <row r="878" spans="1:39" x14ac:dyDescent="0.25">
      <c r="A878" t="s">
        <v>8526</v>
      </c>
      <c r="B878" t="s">
        <v>4841</v>
      </c>
      <c r="C878" t="s">
        <v>4842</v>
      </c>
      <c r="D878">
        <v>4.7</v>
      </c>
      <c r="E878" t="s">
        <v>4845</v>
      </c>
      <c r="F878">
        <v>8.33</v>
      </c>
      <c r="I878" t="s">
        <v>12455</v>
      </c>
      <c r="K878" t="s">
        <v>6860</v>
      </c>
      <c r="L878" t="s">
        <v>6861</v>
      </c>
      <c r="M878" t="s">
        <v>14979</v>
      </c>
      <c r="N878">
        <v>8</v>
      </c>
      <c r="O878" t="s">
        <v>15302</v>
      </c>
      <c r="P878" t="s">
        <v>16179</v>
      </c>
      <c r="Q878">
        <v>8</v>
      </c>
      <c r="R878">
        <v>2</v>
      </c>
      <c r="S878">
        <v>2.97</v>
      </c>
      <c r="T878">
        <v>2.97</v>
      </c>
      <c r="U878">
        <v>452.37</v>
      </c>
      <c r="V878">
        <v>124.61</v>
      </c>
      <c r="W878">
        <v>2.16</v>
      </c>
      <c r="X878">
        <v>9.5500000000000007</v>
      </c>
      <c r="Y878">
        <v>3.63</v>
      </c>
      <c r="Z878">
        <v>2</v>
      </c>
      <c r="AA878" t="s">
        <v>4250</v>
      </c>
      <c r="AB878">
        <v>0</v>
      </c>
      <c r="AC878">
        <v>5</v>
      </c>
      <c r="AD878">
        <v>3.3552142857142848</v>
      </c>
      <c r="AF878" t="s">
        <v>7949</v>
      </c>
      <c r="AI878">
        <v>0</v>
      </c>
      <c r="AJ878">
        <v>0</v>
      </c>
      <c r="AM878" t="s">
        <v>20019</v>
      </c>
    </row>
    <row r="879" spans="1:39" x14ac:dyDescent="0.25">
      <c r="A879" t="s">
        <v>8711</v>
      </c>
      <c r="B879" t="s">
        <v>4841</v>
      </c>
      <c r="C879" t="s">
        <v>4842</v>
      </c>
      <c r="D879">
        <v>4.7</v>
      </c>
      <c r="E879" t="s">
        <v>4845</v>
      </c>
      <c r="F879">
        <v>8.33</v>
      </c>
      <c r="I879" t="s">
        <v>12456</v>
      </c>
      <c r="K879" t="s">
        <v>6860</v>
      </c>
      <c r="L879" t="s">
        <v>6861</v>
      </c>
      <c r="M879" t="s">
        <v>14998</v>
      </c>
      <c r="N879">
        <v>9</v>
      </c>
      <c r="O879" t="s">
        <v>15324</v>
      </c>
      <c r="P879" t="s">
        <v>16363</v>
      </c>
      <c r="Q879">
        <v>4</v>
      </c>
      <c r="R879">
        <v>1</v>
      </c>
      <c r="S879">
        <v>4.9800000000000004</v>
      </c>
      <c r="T879">
        <v>5.09</v>
      </c>
      <c r="U879">
        <v>363.51</v>
      </c>
      <c r="V879">
        <v>59.97</v>
      </c>
      <c r="W879">
        <v>3.81</v>
      </c>
      <c r="Y879">
        <v>6.9</v>
      </c>
      <c r="Z879">
        <v>1</v>
      </c>
      <c r="AA879" t="s">
        <v>4250</v>
      </c>
      <c r="AB879">
        <v>0</v>
      </c>
      <c r="AC879">
        <v>1</v>
      </c>
      <c r="AD879">
        <v>3.8082619047619048</v>
      </c>
      <c r="AF879" t="s">
        <v>7949</v>
      </c>
      <c r="AI879">
        <v>0</v>
      </c>
      <c r="AJ879">
        <v>0</v>
      </c>
      <c r="AM879" t="s">
        <v>20019</v>
      </c>
    </row>
    <row r="880" spans="1:39" x14ac:dyDescent="0.25">
      <c r="A880" t="s">
        <v>8712</v>
      </c>
      <c r="B880" t="s">
        <v>4841</v>
      </c>
      <c r="C880" t="s">
        <v>4842</v>
      </c>
      <c r="D880">
        <v>4.7</v>
      </c>
      <c r="E880" t="s">
        <v>4845</v>
      </c>
      <c r="F880">
        <v>8.33</v>
      </c>
      <c r="I880" t="s">
        <v>12457</v>
      </c>
      <c r="K880" t="s">
        <v>6860</v>
      </c>
      <c r="L880" t="s">
        <v>6861</v>
      </c>
      <c r="M880" t="s">
        <v>14998</v>
      </c>
      <c r="N880">
        <v>9</v>
      </c>
      <c r="O880" t="s">
        <v>15324</v>
      </c>
      <c r="P880" t="s">
        <v>16364</v>
      </c>
      <c r="Q880">
        <v>5</v>
      </c>
      <c r="R880">
        <v>1</v>
      </c>
      <c r="S880">
        <v>3.8</v>
      </c>
      <c r="T880">
        <v>3.92</v>
      </c>
      <c r="U880">
        <v>409.45</v>
      </c>
      <c r="V880">
        <v>69.2</v>
      </c>
      <c r="W880">
        <v>4.13</v>
      </c>
      <c r="Y880">
        <v>6.87</v>
      </c>
      <c r="Z880">
        <v>1</v>
      </c>
      <c r="AA880" t="s">
        <v>4250</v>
      </c>
      <c r="AB880">
        <v>0</v>
      </c>
      <c r="AC880">
        <v>4</v>
      </c>
      <c r="AD880">
        <v>4.1201190476190472</v>
      </c>
      <c r="AF880" t="s">
        <v>7949</v>
      </c>
      <c r="AI880">
        <v>0</v>
      </c>
      <c r="AJ880">
        <v>0</v>
      </c>
      <c r="AM880" t="s">
        <v>20019</v>
      </c>
    </row>
    <row r="881" spans="1:39" x14ac:dyDescent="0.25">
      <c r="A881" t="s">
        <v>8700</v>
      </c>
      <c r="B881" t="s">
        <v>4841</v>
      </c>
      <c r="C881" t="s">
        <v>4842</v>
      </c>
      <c r="D881">
        <v>4.7</v>
      </c>
      <c r="E881" t="s">
        <v>4845</v>
      </c>
      <c r="F881">
        <v>8.33</v>
      </c>
      <c r="K881" t="s">
        <v>6860</v>
      </c>
      <c r="L881" t="s">
        <v>6861</v>
      </c>
      <c r="M881" t="s">
        <v>14970</v>
      </c>
      <c r="N881">
        <v>9</v>
      </c>
      <c r="O881" t="s">
        <v>15291</v>
      </c>
      <c r="P881" t="s">
        <v>16352</v>
      </c>
      <c r="Q881">
        <v>6</v>
      </c>
      <c r="R881">
        <v>1</v>
      </c>
      <c r="S881">
        <v>3.86</v>
      </c>
      <c r="T881">
        <v>3.86</v>
      </c>
      <c r="U881">
        <v>428.47</v>
      </c>
      <c r="V881">
        <v>82.62</v>
      </c>
      <c r="W881">
        <v>4.37</v>
      </c>
      <c r="Y881">
        <v>3.86</v>
      </c>
      <c r="Z881">
        <v>3</v>
      </c>
      <c r="AA881" t="s">
        <v>4250</v>
      </c>
      <c r="AB881">
        <v>0</v>
      </c>
      <c r="AC881">
        <v>1</v>
      </c>
      <c r="AD881">
        <v>3.984261904761905</v>
      </c>
      <c r="AF881" t="s">
        <v>7949</v>
      </c>
      <c r="AI881">
        <v>0</v>
      </c>
      <c r="AJ881">
        <v>0</v>
      </c>
      <c r="AK881" t="s">
        <v>19850</v>
      </c>
      <c r="AL881" t="s">
        <v>19850</v>
      </c>
      <c r="AM881" t="s">
        <v>20019</v>
      </c>
    </row>
    <row r="882" spans="1:39" x14ac:dyDescent="0.25">
      <c r="A882" t="s">
        <v>8713</v>
      </c>
      <c r="B882" t="s">
        <v>4841</v>
      </c>
      <c r="C882" t="s">
        <v>4842</v>
      </c>
      <c r="D882">
        <v>4.7</v>
      </c>
      <c r="E882" t="s">
        <v>4845</v>
      </c>
      <c r="F882">
        <v>8.33</v>
      </c>
      <c r="K882" t="s">
        <v>6860</v>
      </c>
      <c r="L882" t="s">
        <v>6861</v>
      </c>
      <c r="M882" t="s">
        <v>15041</v>
      </c>
      <c r="N882">
        <v>9</v>
      </c>
      <c r="O882" t="s">
        <v>15386</v>
      </c>
      <c r="P882" t="s">
        <v>16365</v>
      </c>
      <c r="Q882">
        <v>10</v>
      </c>
      <c r="R882">
        <v>10</v>
      </c>
      <c r="S882">
        <v>-3.5</v>
      </c>
      <c r="T882">
        <v>2.02</v>
      </c>
      <c r="U882">
        <v>728.76</v>
      </c>
      <c r="V882">
        <v>303.64999999999998</v>
      </c>
      <c r="W882">
        <v>-0.69</v>
      </c>
      <c r="X882">
        <v>2.15</v>
      </c>
      <c r="Y882">
        <v>6.05</v>
      </c>
      <c r="Z882">
        <v>2</v>
      </c>
      <c r="AA882" t="s">
        <v>4250</v>
      </c>
      <c r="AB882">
        <v>2</v>
      </c>
      <c r="AC882">
        <v>18</v>
      </c>
      <c r="AD882">
        <v>3</v>
      </c>
      <c r="AF882" t="s">
        <v>7951</v>
      </c>
      <c r="AI882">
        <v>0</v>
      </c>
      <c r="AJ882">
        <v>0</v>
      </c>
      <c r="AK882" t="s">
        <v>19900</v>
      </c>
      <c r="AL882" t="s">
        <v>19900</v>
      </c>
      <c r="AM882" t="s">
        <v>20019</v>
      </c>
    </row>
    <row r="883" spans="1:39" x14ac:dyDescent="0.25">
      <c r="A883" t="s">
        <v>8714</v>
      </c>
      <c r="B883" t="s">
        <v>4841</v>
      </c>
      <c r="C883" t="s">
        <v>4842</v>
      </c>
      <c r="D883">
        <v>4.7</v>
      </c>
      <c r="E883" t="s">
        <v>4845</v>
      </c>
      <c r="F883">
        <v>8.33</v>
      </c>
      <c r="K883" t="s">
        <v>6860</v>
      </c>
      <c r="M883" t="s">
        <v>14983</v>
      </c>
      <c r="N883">
        <v>8</v>
      </c>
      <c r="O883" t="s">
        <v>15306</v>
      </c>
      <c r="P883" t="s">
        <v>16366</v>
      </c>
      <c r="Q883">
        <v>6</v>
      </c>
      <c r="R883">
        <v>4</v>
      </c>
      <c r="S883">
        <v>0.64</v>
      </c>
      <c r="T883">
        <v>2.64</v>
      </c>
      <c r="U883">
        <v>615.76</v>
      </c>
      <c r="V883">
        <v>111.13</v>
      </c>
      <c r="W883">
        <v>3.52</v>
      </c>
      <c r="X883">
        <v>13.86</v>
      </c>
      <c r="Y883">
        <v>9.43</v>
      </c>
      <c r="Z883">
        <v>2</v>
      </c>
      <c r="AA883" t="s">
        <v>4250</v>
      </c>
      <c r="AB883">
        <v>1</v>
      </c>
      <c r="AC883">
        <v>16</v>
      </c>
      <c r="AD883">
        <v>2.5806666666666671</v>
      </c>
      <c r="AF883" t="s">
        <v>7952</v>
      </c>
      <c r="AI883">
        <v>0</v>
      </c>
      <c r="AJ883">
        <v>0</v>
      </c>
      <c r="AK883" t="s">
        <v>19858</v>
      </c>
      <c r="AL883" t="s">
        <v>19858</v>
      </c>
      <c r="AM883" t="s">
        <v>20019</v>
      </c>
    </row>
    <row r="884" spans="1:39" x14ac:dyDescent="0.25">
      <c r="A884" t="s">
        <v>8715</v>
      </c>
      <c r="B884" t="s">
        <v>4841</v>
      </c>
      <c r="C884" t="s">
        <v>4842</v>
      </c>
      <c r="D884">
        <v>4.7</v>
      </c>
      <c r="E884" t="s">
        <v>4845</v>
      </c>
      <c r="F884">
        <v>8.33</v>
      </c>
      <c r="I884" t="s">
        <v>12458</v>
      </c>
      <c r="K884" t="s">
        <v>6860</v>
      </c>
      <c r="M884" t="s">
        <v>15002</v>
      </c>
      <c r="N884">
        <v>8</v>
      </c>
      <c r="O884" t="s">
        <v>15332</v>
      </c>
      <c r="P884" t="s">
        <v>16367</v>
      </c>
      <c r="Q884">
        <v>5</v>
      </c>
      <c r="R884">
        <v>3</v>
      </c>
      <c r="S884">
        <v>5.21</v>
      </c>
      <c r="T884">
        <v>5.78</v>
      </c>
      <c r="U884">
        <v>436.56</v>
      </c>
      <c r="V884">
        <v>110.68</v>
      </c>
      <c r="W884">
        <v>1.32</v>
      </c>
      <c r="Y884">
        <v>8</v>
      </c>
      <c r="Z884">
        <v>1</v>
      </c>
      <c r="AA884" t="s">
        <v>4250</v>
      </c>
      <c r="AB884">
        <v>0</v>
      </c>
      <c r="AC884">
        <v>4</v>
      </c>
      <c r="AD884">
        <v>1.93047619047619</v>
      </c>
      <c r="AF884" t="s">
        <v>7949</v>
      </c>
      <c r="AI884">
        <v>0</v>
      </c>
      <c r="AJ884">
        <v>0</v>
      </c>
      <c r="AM884" t="s">
        <v>20019</v>
      </c>
    </row>
    <row r="885" spans="1:39" x14ac:dyDescent="0.25">
      <c r="A885" t="s">
        <v>8716</v>
      </c>
      <c r="B885" t="s">
        <v>4841</v>
      </c>
      <c r="C885" t="s">
        <v>4842</v>
      </c>
      <c r="D885">
        <v>4.7</v>
      </c>
      <c r="E885" t="s">
        <v>4845</v>
      </c>
      <c r="F885">
        <v>8.33</v>
      </c>
      <c r="I885" t="s">
        <v>12459</v>
      </c>
      <c r="K885" t="s">
        <v>6860</v>
      </c>
      <c r="M885" t="s">
        <v>14977</v>
      </c>
      <c r="N885">
        <v>8</v>
      </c>
      <c r="O885" t="s">
        <v>15298</v>
      </c>
      <c r="P885" t="s">
        <v>16368</v>
      </c>
      <c r="Q885">
        <v>5</v>
      </c>
      <c r="R885">
        <v>1</v>
      </c>
      <c r="U885">
        <v>438.48</v>
      </c>
      <c r="V885">
        <v>64.44</v>
      </c>
      <c r="W885">
        <v>4.97</v>
      </c>
      <c r="Y885">
        <v>10.210000000000001</v>
      </c>
      <c r="Z885">
        <v>2</v>
      </c>
      <c r="AA885" t="s">
        <v>4250</v>
      </c>
      <c r="AB885">
        <v>0</v>
      </c>
      <c r="AC885">
        <v>3</v>
      </c>
      <c r="AF885" t="s">
        <v>7952</v>
      </c>
      <c r="AI885">
        <v>0</v>
      </c>
      <c r="AJ885">
        <v>0</v>
      </c>
      <c r="AM885" t="s">
        <v>20019</v>
      </c>
    </row>
    <row r="886" spans="1:39" x14ac:dyDescent="0.25">
      <c r="A886" t="s">
        <v>8717</v>
      </c>
      <c r="B886" t="s">
        <v>4841</v>
      </c>
      <c r="C886" t="s">
        <v>4842</v>
      </c>
      <c r="D886">
        <v>4.8</v>
      </c>
      <c r="E886" t="s">
        <v>4845</v>
      </c>
      <c r="F886">
        <v>8.32</v>
      </c>
      <c r="I886" t="s">
        <v>12460</v>
      </c>
      <c r="K886" t="s">
        <v>6860</v>
      </c>
      <c r="L886" t="s">
        <v>6861</v>
      </c>
      <c r="M886" t="s">
        <v>14972</v>
      </c>
      <c r="N886">
        <v>8</v>
      </c>
      <c r="O886" t="s">
        <v>15293</v>
      </c>
      <c r="P886" t="s">
        <v>16369</v>
      </c>
      <c r="Q886">
        <v>7</v>
      </c>
      <c r="R886">
        <v>2</v>
      </c>
      <c r="S886">
        <v>2.0699999999999998</v>
      </c>
      <c r="T886">
        <v>2.0699999999999998</v>
      </c>
      <c r="U886">
        <v>436.37</v>
      </c>
      <c r="V886">
        <v>126.28</v>
      </c>
      <c r="W886">
        <v>2.93</v>
      </c>
      <c r="X886">
        <v>9.27</v>
      </c>
      <c r="Y886">
        <v>3.51</v>
      </c>
      <c r="Z886">
        <v>2</v>
      </c>
      <c r="AA886" t="s">
        <v>4250</v>
      </c>
      <c r="AB886">
        <v>0</v>
      </c>
      <c r="AC886">
        <v>3</v>
      </c>
      <c r="AD886">
        <v>3.9195000000000002</v>
      </c>
      <c r="AF886" t="s">
        <v>7949</v>
      </c>
      <c r="AI886">
        <v>0</v>
      </c>
      <c r="AJ886">
        <v>0</v>
      </c>
      <c r="AM886" t="s">
        <v>20019</v>
      </c>
    </row>
    <row r="887" spans="1:39" x14ac:dyDescent="0.25">
      <c r="A887" t="s">
        <v>8258</v>
      </c>
      <c r="B887" t="s">
        <v>4841</v>
      </c>
      <c r="C887" t="s">
        <v>4842</v>
      </c>
      <c r="D887">
        <v>4.8</v>
      </c>
      <c r="E887" t="s">
        <v>4845</v>
      </c>
      <c r="F887">
        <v>8.32</v>
      </c>
      <c r="K887" t="s">
        <v>6860</v>
      </c>
      <c r="L887" t="s">
        <v>6861</v>
      </c>
      <c r="M887" t="s">
        <v>15030</v>
      </c>
      <c r="N887">
        <v>9</v>
      </c>
      <c r="O887" t="s">
        <v>15373</v>
      </c>
      <c r="P887" t="s">
        <v>15911</v>
      </c>
      <c r="Q887">
        <v>7</v>
      </c>
      <c r="R887">
        <v>1</v>
      </c>
      <c r="S887">
        <v>1.92</v>
      </c>
      <c r="T887">
        <v>1.92</v>
      </c>
      <c r="U887">
        <v>448.43</v>
      </c>
      <c r="V887">
        <v>91.85</v>
      </c>
      <c r="W887">
        <v>4.2699999999999996</v>
      </c>
      <c r="Y887">
        <v>3.01</v>
      </c>
      <c r="Z887">
        <v>3</v>
      </c>
      <c r="AA887" t="s">
        <v>4250</v>
      </c>
      <c r="AB887">
        <v>0</v>
      </c>
      <c r="AC887">
        <v>2</v>
      </c>
      <c r="AD887">
        <v>5.1400238095238091</v>
      </c>
      <c r="AF887" t="s">
        <v>7949</v>
      </c>
      <c r="AI887">
        <v>0</v>
      </c>
      <c r="AJ887">
        <v>0</v>
      </c>
      <c r="AK887" t="s">
        <v>19844</v>
      </c>
      <c r="AL887" t="s">
        <v>19844</v>
      </c>
      <c r="AM887" t="s">
        <v>20019</v>
      </c>
    </row>
    <row r="888" spans="1:39" x14ac:dyDescent="0.25">
      <c r="A888" t="s">
        <v>8718</v>
      </c>
      <c r="B888" t="s">
        <v>4841</v>
      </c>
      <c r="C888" t="s">
        <v>4842</v>
      </c>
      <c r="D888">
        <v>4.8</v>
      </c>
      <c r="E888" t="s">
        <v>4845</v>
      </c>
      <c r="F888">
        <v>8.32</v>
      </c>
      <c r="K888" t="s">
        <v>6860</v>
      </c>
      <c r="L888" t="s">
        <v>6861</v>
      </c>
      <c r="M888" t="s">
        <v>6865</v>
      </c>
      <c r="N888">
        <v>9</v>
      </c>
      <c r="O888" t="s">
        <v>15326</v>
      </c>
      <c r="P888" t="s">
        <v>16370</v>
      </c>
      <c r="Q888">
        <v>13</v>
      </c>
      <c r="R888">
        <v>9</v>
      </c>
      <c r="S888">
        <v>-0.85</v>
      </c>
      <c r="T888">
        <v>2.16</v>
      </c>
      <c r="U888">
        <v>732.81</v>
      </c>
      <c r="V888">
        <v>300.67</v>
      </c>
      <c r="W888">
        <v>-1.1599999999999999</v>
      </c>
      <c r="X888">
        <v>2.5</v>
      </c>
      <c r="Y888">
        <v>5.8</v>
      </c>
      <c r="Z888">
        <v>4</v>
      </c>
      <c r="AA888" t="s">
        <v>4250</v>
      </c>
      <c r="AB888">
        <v>3</v>
      </c>
      <c r="AC888">
        <v>18</v>
      </c>
      <c r="AD888">
        <v>3</v>
      </c>
      <c r="AF888" t="s">
        <v>7951</v>
      </c>
      <c r="AI888">
        <v>0</v>
      </c>
      <c r="AJ888">
        <v>0</v>
      </c>
      <c r="AK888" t="s">
        <v>19867</v>
      </c>
      <c r="AL888" t="s">
        <v>19867</v>
      </c>
      <c r="AM888" t="s">
        <v>20019</v>
      </c>
    </row>
    <row r="889" spans="1:39" x14ac:dyDescent="0.25">
      <c r="A889" t="s">
        <v>8718</v>
      </c>
      <c r="B889" t="s">
        <v>4841</v>
      </c>
      <c r="C889" t="s">
        <v>4842</v>
      </c>
      <c r="D889">
        <v>4.8</v>
      </c>
      <c r="E889" t="s">
        <v>4845</v>
      </c>
      <c r="F889">
        <v>8.32</v>
      </c>
      <c r="K889" t="s">
        <v>6860</v>
      </c>
      <c r="L889" t="s">
        <v>6861</v>
      </c>
      <c r="M889" t="s">
        <v>15037</v>
      </c>
      <c r="N889">
        <v>9</v>
      </c>
      <c r="O889" t="s">
        <v>15380</v>
      </c>
      <c r="P889" t="s">
        <v>16370</v>
      </c>
      <c r="Q889">
        <v>13</v>
      </c>
      <c r="R889">
        <v>9</v>
      </c>
      <c r="S889">
        <v>-0.85</v>
      </c>
      <c r="T889">
        <v>2.16</v>
      </c>
      <c r="U889">
        <v>732.81</v>
      </c>
      <c r="V889">
        <v>300.67</v>
      </c>
      <c r="W889">
        <v>-1.1599999999999999</v>
      </c>
      <c r="X889">
        <v>2.5</v>
      </c>
      <c r="Y889">
        <v>5.8</v>
      </c>
      <c r="Z889">
        <v>4</v>
      </c>
      <c r="AA889" t="s">
        <v>4250</v>
      </c>
      <c r="AB889">
        <v>3</v>
      </c>
      <c r="AC889">
        <v>18</v>
      </c>
      <c r="AD889">
        <v>3</v>
      </c>
      <c r="AF889" t="s">
        <v>7951</v>
      </c>
      <c r="AI889">
        <v>0</v>
      </c>
      <c r="AJ889">
        <v>0</v>
      </c>
      <c r="AK889" t="s">
        <v>19897</v>
      </c>
      <c r="AL889" t="s">
        <v>19897</v>
      </c>
      <c r="AM889" t="s">
        <v>20019</v>
      </c>
    </row>
    <row r="890" spans="1:39" x14ac:dyDescent="0.25">
      <c r="A890" t="s">
        <v>8718</v>
      </c>
      <c r="B890" t="s">
        <v>4841</v>
      </c>
      <c r="C890" t="s">
        <v>4842</v>
      </c>
      <c r="D890">
        <v>4.8</v>
      </c>
      <c r="E890" t="s">
        <v>4845</v>
      </c>
      <c r="F890">
        <v>8.32</v>
      </c>
      <c r="K890" t="s">
        <v>6860</v>
      </c>
      <c r="L890" t="s">
        <v>6861</v>
      </c>
      <c r="M890" t="s">
        <v>6887</v>
      </c>
      <c r="N890">
        <v>9</v>
      </c>
      <c r="O890" t="s">
        <v>15327</v>
      </c>
      <c r="P890" t="s">
        <v>16370</v>
      </c>
      <c r="Q890">
        <v>13</v>
      </c>
      <c r="R890">
        <v>9</v>
      </c>
      <c r="S890">
        <v>-0.85</v>
      </c>
      <c r="T890">
        <v>2.16</v>
      </c>
      <c r="U890">
        <v>732.81</v>
      </c>
      <c r="V890">
        <v>300.67</v>
      </c>
      <c r="W890">
        <v>-1.1599999999999999</v>
      </c>
      <c r="X890">
        <v>2.5</v>
      </c>
      <c r="Y890">
        <v>5.8</v>
      </c>
      <c r="Z890">
        <v>4</v>
      </c>
      <c r="AA890" t="s">
        <v>4250</v>
      </c>
      <c r="AB890">
        <v>3</v>
      </c>
      <c r="AC890">
        <v>18</v>
      </c>
      <c r="AD890">
        <v>3</v>
      </c>
      <c r="AF890" t="s">
        <v>7951</v>
      </c>
      <c r="AI890">
        <v>0</v>
      </c>
      <c r="AJ890">
        <v>0</v>
      </c>
      <c r="AK890" t="s">
        <v>19868</v>
      </c>
      <c r="AL890" t="s">
        <v>19868</v>
      </c>
      <c r="AM890" t="s">
        <v>20019</v>
      </c>
    </row>
    <row r="891" spans="1:39" x14ac:dyDescent="0.25">
      <c r="A891" t="s">
        <v>8718</v>
      </c>
      <c r="B891" t="s">
        <v>4841</v>
      </c>
      <c r="C891" t="s">
        <v>4842</v>
      </c>
      <c r="D891">
        <v>4.8</v>
      </c>
      <c r="E891" t="s">
        <v>4845</v>
      </c>
      <c r="F891">
        <v>8.32</v>
      </c>
      <c r="K891" t="s">
        <v>6860</v>
      </c>
      <c r="L891" t="s">
        <v>6861</v>
      </c>
      <c r="M891" t="s">
        <v>15038</v>
      </c>
      <c r="N891">
        <v>9</v>
      </c>
      <c r="O891" t="s">
        <v>15381</v>
      </c>
      <c r="P891" t="s">
        <v>16370</v>
      </c>
      <c r="Q891">
        <v>13</v>
      </c>
      <c r="R891">
        <v>9</v>
      </c>
      <c r="S891">
        <v>-0.85</v>
      </c>
      <c r="T891">
        <v>2.16</v>
      </c>
      <c r="U891">
        <v>732.81</v>
      </c>
      <c r="V891">
        <v>300.67</v>
      </c>
      <c r="W891">
        <v>-1.1599999999999999</v>
      </c>
      <c r="X891">
        <v>2.5</v>
      </c>
      <c r="Y891">
        <v>5.8</v>
      </c>
      <c r="Z891">
        <v>4</v>
      </c>
      <c r="AA891" t="s">
        <v>4250</v>
      </c>
      <c r="AB891">
        <v>3</v>
      </c>
      <c r="AC891">
        <v>18</v>
      </c>
      <c r="AD891">
        <v>3</v>
      </c>
      <c r="AF891" t="s">
        <v>7951</v>
      </c>
      <c r="AI891">
        <v>0</v>
      </c>
      <c r="AJ891">
        <v>0</v>
      </c>
      <c r="AK891" t="s">
        <v>19898</v>
      </c>
      <c r="AL891" t="s">
        <v>19898</v>
      </c>
      <c r="AM891" t="s">
        <v>20019</v>
      </c>
    </row>
    <row r="892" spans="1:39" x14ac:dyDescent="0.25">
      <c r="A892" t="s">
        <v>8501</v>
      </c>
      <c r="B892" t="s">
        <v>4841</v>
      </c>
      <c r="C892" t="s">
        <v>4842</v>
      </c>
      <c r="D892">
        <v>4.8</v>
      </c>
      <c r="E892" t="s">
        <v>4845</v>
      </c>
      <c r="F892">
        <v>8.32</v>
      </c>
      <c r="K892" t="s">
        <v>6860</v>
      </c>
      <c r="M892" t="s">
        <v>14981</v>
      </c>
      <c r="N892">
        <v>8</v>
      </c>
      <c r="O892" t="s">
        <v>15304</v>
      </c>
      <c r="P892" t="s">
        <v>16154</v>
      </c>
      <c r="Q892">
        <v>4</v>
      </c>
      <c r="R892">
        <v>1</v>
      </c>
      <c r="S892">
        <v>4.45</v>
      </c>
      <c r="T892">
        <v>4.62</v>
      </c>
      <c r="U892">
        <v>361.49</v>
      </c>
      <c r="V892">
        <v>59.97</v>
      </c>
      <c r="W892">
        <v>3.56</v>
      </c>
      <c r="Y892">
        <v>6.9</v>
      </c>
      <c r="Z892">
        <v>1</v>
      </c>
      <c r="AA892" t="s">
        <v>4250</v>
      </c>
      <c r="AB892">
        <v>0</v>
      </c>
      <c r="AC892">
        <v>1</v>
      </c>
      <c r="AD892">
        <v>4.0126904761904756</v>
      </c>
      <c r="AF892" t="s">
        <v>7949</v>
      </c>
      <c r="AI892">
        <v>0</v>
      </c>
      <c r="AJ892">
        <v>0</v>
      </c>
      <c r="AK892" t="s">
        <v>19846</v>
      </c>
      <c r="AL892" t="s">
        <v>19846</v>
      </c>
      <c r="AM892" t="s">
        <v>20019</v>
      </c>
    </row>
    <row r="893" spans="1:39" x14ac:dyDescent="0.25">
      <c r="A893" t="s">
        <v>8501</v>
      </c>
      <c r="B893" t="s">
        <v>4841</v>
      </c>
      <c r="C893" t="s">
        <v>4842</v>
      </c>
      <c r="D893">
        <v>4.8</v>
      </c>
      <c r="E893" t="s">
        <v>4845</v>
      </c>
      <c r="F893">
        <v>8.32</v>
      </c>
      <c r="I893" t="s">
        <v>12461</v>
      </c>
      <c r="K893" t="s">
        <v>6860</v>
      </c>
      <c r="L893" t="s">
        <v>6861</v>
      </c>
      <c r="M893" t="s">
        <v>14975</v>
      </c>
      <c r="N893">
        <v>9</v>
      </c>
      <c r="O893" t="s">
        <v>15296</v>
      </c>
      <c r="P893" t="s">
        <v>16154</v>
      </c>
      <c r="Q893">
        <v>4</v>
      </c>
      <c r="R893">
        <v>1</v>
      </c>
      <c r="S893">
        <v>4.45</v>
      </c>
      <c r="T893">
        <v>4.62</v>
      </c>
      <c r="U893">
        <v>361.49</v>
      </c>
      <c r="V893">
        <v>59.97</v>
      </c>
      <c r="W893">
        <v>3.56</v>
      </c>
      <c r="Y893">
        <v>6.9</v>
      </c>
      <c r="Z893">
        <v>1</v>
      </c>
      <c r="AA893" t="s">
        <v>4250</v>
      </c>
      <c r="AB893">
        <v>0</v>
      </c>
      <c r="AC893">
        <v>1</v>
      </c>
      <c r="AD893">
        <v>4.0126904761904756</v>
      </c>
      <c r="AF893" t="s">
        <v>7949</v>
      </c>
      <c r="AI893">
        <v>0</v>
      </c>
      <c r="AJ893">
        <v>0</v>
      </c>
      <c r="AM893" t="s">
        <v>20019</v>
      </c>
    </row>
    <row r="894" spans="1:39" x14ac:dyDescent="0.25">
      <c r="A894" t="s">
        <v>8719</v>
      </c>
      <c r="B894" t="s">
        <v>4841</v>
      </c>
      <c r="C894" t="s">
        <v>4842</v>
      </c>
      <c r="D894">
        <v>4.8</v>
      </c>
      <c r="E894" t="s">
        <v>4845</v>
      </c>
      <c r="F894">
        <v>8.32</v>
      </c>
      <c r="I894" t="s">
        <v>12462</v>
      </c>
      <c r="K894" t="s">
        <v>6860</v>
      </c>
      <c r="L894" t="s">
        <v>6861</v>
      </c>
      <c r="M894" t="s">
        <v>15021</v>
      </c>
      <c r="N894">
        <v>9</v>
      </c>
      <c r="O894" t="s">
        <v>15359</v>
      </c>
      <c r="P894" t="s">
        <v>16371</v>
      </c>
      <c r="Q894">
        <v>5</v>
      </c>
      <c r="R894">
        <v>1</v>
      </c>
      <c r="S894">
        <v>5.26</v>
      </c>
      <c r="T894">
        <v>5.7</v>
      </c>
      <c r="U894">
        <v>446.38</v>
      </c>
      <c r="V894">
        <v>60.08</v>
      </c>
      <c r="W894">
        <v>5.14</v>
      </c>
      <c r="Y894">
        <v>7.64</v>
      </c>
      <c r="Z894">
        <v>2</v>
      </c>
      <c r="AA894" t="s">
        <v>4250</v>
      </c>
      <c r="AB894">
        <v>1</v>
      </c>
      <c r="AC894">
        <v>2</v>
      </c>
      <c r="AD894">
        <v>3.216333333333333</v>
      </c>
      <c r="AF894" t="s">
        <v>7949</v>
      </c>
      <c r="AI894">
        <v>0</v>
      </c>
      <c r="AJ894">
        <v>0</v>
      </c>
      <c r="AM894" t="s">
        <v>20019</v>
      </c>
    </row>
    <row r="895" spans="1:39" x14ac:dyDescent="0.25">
      <c r="A895" t="s">
        <v>8719</v>
      </c>
      <c r="B895" t="s">
        <v>4841</v>
      </c>
      <c r="C895" t="s">
        <v>4842</v>
      </c>
      <c r="D895">
        <v>4.8</v>
      </c>
      <c r="E895" t="s">
        <v>4845</v>
      </c>
      <c r="F895">
        <v>8.32</v>
      </c>
      <c r="I895" t="s">
        <v>12463</v>
      </c>
      <c r="K895" t="s">
        <v>6860</v>
      </c>
      <c r="M895" t="s">
        <v>14977</v>
      </c>
      <c r="N895">
        <v>8</v>
      </c>
      <c r="O895" t="s">
        <v>15298</v>
      </c>
      <c r="P895" t="s">
        <v>16371</v>
      </c>
      <c r="Q895">
        <v>5</v>
      </c>
      <c r="R895">
        <v>1</v>
      </c>
      <c r="S895">
        <v>5.26</v>
      </c>
      <c r="T895">
        <v>5.7</v>
      </c>
      <c r="U895">
        <v>446.38</v>
      </c>
      <c r="V895">
        <v>60.08</v>
      </c>
      <c r="W895">
        <v>5.14</v>
      </c>
      <c r="Y895">
        <v>7.64</v>
      </c>
      <c r="Z895">
        <v>2</v>
      </c>
      <c r="AA895" t="s">
        <v>4250</v>
      </c>
      <c r="AB895">
        <v>1</v>
      </c>
      <c r="AC895">
        <v>2</v>
      </c>
      <c r="AD895">
        <v>3.216333333333333</v>
      </c>
      <c r="AF895" t="s">
        <v>7949</v>
      </c>
      <c r="AI895">
        <v>0</v>
      </c>
      <c r="AJ895">
        <v>0</v>
      </c>
      <c r="AM895" t="s">
        <v>20019</v>
      </c>
    </row>
    <row r="896" spans="1:39" x14ac:dyDescent="0.25">
      <c r="A896" t="s">
        <v>8597</v>
      </c>
      <c r="B896" t="s">
        <v>4841</v>
      </c>
      <c r="C896" t="s">
        <v>4842</v>
      </c>
      <c r="D896">
        <v>4.8</v>
      </c>
      <c r="E896" t="s">
        <v>4845</v>
      </c>
      <c r="F896">
        <v>8.32</v>
      </c>
      <c r="I896" t="s">
        <v>12464</v>
      </c>
      <c r="K896" t="s">
        <v>6860</v>
      </c>
      <c r="M896" t="s">
        <v>14977</v>
      </c>
      <c r="N896">
        <v>8</v>
      </c>
      <c r="O896" t="s">
        <v>15298</v>
      </c>
      <c r="P896" t="s">
        <v>16250</v>
      </c>
      <c r="Q896">
        <v>4</v>
      </c>
      <c r="R896">
        <v>2</v>
      </c>
      <c r="S896">
        <v>0.87</v>
      </c>
      <c r="T896">
        <v>0.93</v>
      </c>
      <c r="U896">
        <v>363.46</v>
      </c>
      <c r="V896">
        <v>78.92</v>
      </c>
      <c r="W896">
        <v>1.91</v>
      </c>
      <c r="Y896">
        <v>6.47</v>
      </c>
      <c r="Z896">
        <v>1</v>
      </c>
      <c r="AA896" t="s">
        <v>4250</v>
      </c>
      <c r="AB896">
        <v>0</v>
      </c>
      <c r="AC896">
        <v>0</v>
      </c>
      <c r="AD896">
        <v>5.4752857142857154</v>
      </c>
      <c r="AF896" t="s">
        <v>7949</v>
      </c>
      <c r="AI896">
        <v>0</v>
      </c>
      <c r="AJ896">
        <v>0</v>
      </c>
      <c r="AM896" t="s">
        <v>20019</v>
      </c>
    </row>
    <row r="897" spans="1:39" x14ac:dyDescent="0.25">
      <c r="A897" t="s">
        <v>8720</v>
      </c>
      <c r="B897" t="s">
        <v>4841</v>
      </c>
      <c r="C897" t="s">
        <v>4842</v>
      </c>
      <c r="D897">
        <v>4.8</v>
      </c>
      <c r="E897" t="s">
        <v>4845</v>
      </c>
      <c r="F897">
        <v>8.32</v>
      </c>
      <c r="I897" t="s">
        <v>12465</v>
      </c>
      <c r="K897" t="s">
        <v>6860</v>
      </c>
      <c r="M897" t="s">
        <v>15002</v>
      </c>
      <c r="N897">
        <v>8</v>
      </c>
      <c r="O897" t="s">
        <v>15332</v>
      </c>
      <c r="P897" t="s">
        <v>16372</v>
      </c>
      <c r="Q897">
        <v>5</v>
      </c>
      <c r="R897">
        <v>1</v>
      </c>
      <c r="S897">
        <v>2.54</v>
      </c>
      <c r="T897">
        <v>2.56</v>
      </c>
      <c r="U897">
        <v>486.54</v>
      </c>
      <c r="V897">
        <v>80.81</v>
      </c>
      <c r="W897">
        <v>4.66</v>
      </c>
      <c r="Y897">
        <v>6</v>
      </c>
      <c r="Z897">
        <v>2</v>
      </c>
      <c r="AA897" t="s">
        <v>4250</v>
      </c>
      <c r="AB897">
        <v>0</v>
      </c>
      <c r="AC897">
        <v>3</v>
      </c>
      <c r="AD897">
        <v>4.659476190476191</v>
      </c>
      <c r="AF897" t="s">
        <v>7949</v>
      </c>
      <c r="AI897">
        <v>0</v>
      </c>
      <c r="AJ897">
        <v>0</v>
      </c>
      <c r="AM897" t="s">
        <v>20019</v>
      </c>
    </row>
    <row r="898" spans="1:39" x14ac:dyDescent="0.25">
      <c r="A898" t="s">
        <v>5602</v>
      </c>
      <c r="B898" t="s">
        <v>4841</v>
      </c>
      <c r="C898" t="s">
        <v>4842</v>
      </c>
      <c r="D898">
        <v>4.8</v>
      </c>
      <c r="E898" t="s">
        <v>4845</v>
      </c>
      <c r="F898">
        <v>8.32</v>
      </c>
      <c r="K898" t="s">
        <v>6860</v>
      </c>
      <c r="L898" t="s">
        <v>6861</v>
      </c>
      <c r="M898" t="s">
        <v>14984</v>
      </c>
      <c r="N898">
        <v>9</v>
      </c>
      <c r="O898" t="s">
        <v>15307</v>
      </c>
      <c r="P898" t="s">
        <v>7328</v>
      </c>
      <c r="Q898">
        <v>5</v>
      </c>
      <c r="R898">
        <v>1</v>
      </c>
      <c r="S898">
        <v>3.73</v>
      </c>
      <c r="T898">
        <v>3.73</v>
      </c>
      <c r="U898">
        <v>423.94</v>
      </c>
      <c r="V898">
        <v>80.63</v>
      </c>
      <c r="W898">
        <v>4.55</v>
      </c>
      <c r="Y898">
        <v>2.29</v>
      </c>
      <c r="Z898">
        <v>2</v>
      </c>
      <c r="AA898" t="s">
        <v>4250</v>
      </c>
      <c r="AB898">
        <v>0</v>
      </c>
      <c r="AC898">
        <v>2</v>
      </c>
      <c r="AD898">
        <v>4.1466190476190476</v>
      </c>
      <c r="AF898" t="s">
        <v>7949</v>
      </c>
      <c r="AI898">
        <v>0</v>
      </c>
      <c r="AJ898">
        <v>0</v>
      </c>
      <c r="AK898" t="s">
        <v>7989</v>
      </c>
      <c r="AL898" t="s">
        <v>7989</v>
      </c>
      <c r="AM898" t="s">
        <v>20019</v>
      </c>
    </row>
    <row r="899" spans="1:39" x14ac:dyDescent="0.25">
      <c r="A899" t="s">
        <v>8267</v>
      </c>
      <c r="B899" t="s">
        <v>4841</v>
      </c>
      <c r="C899" t="s">
        <v>4842</v>
      </c>
      <c r="D899">
        <v>4.9000000000000004</v>
      </c>
      <c r="E899" t="s">
        <v>4845</v>
      </c>
      <c r="F899">
        <v>8.31</v>
      </c>
      <c r="K899" t="s">
        <v>6860</v>
      </c>
      <c r="L899" t="s">
        <v>6861</v>
      </c>
      <c r="M899" t="s">
        <v>15013</v>
      </c>
      <c r="N899">
        <v>9</v>
      </c>
      <c r="O899" t="s">
        <v>15396</v>
      </c>
      <c r="P899" t="s">
        <v>15920</v>
      </c>
      <c r="Q899">
        <v>7</v>
      </c>
      <c r="R899">
        <v>1</v>
      </c>
      <c r="S899">
        <v>3.12</v>
      </c>
      <c r="T899">
        <v>3.12</v>
      </c>
      <c r="U899">
        <v>435.43</v>
      </c>
      <c r="V899">
        <v>85.86</v>
      </c>
      <c r="W899">
        <v>3.53</v>
      </c>
      <c r="Y899">
        <v>3.37</v>
      </c>
      <c r="Z899">
        <v>3</v>
      </c>
      <c r="AA899" t="s">
        <v>4250</v>
      </c>
      <c r="AB899">
        <v>0</v>
      </c>
      <c r="AC899">
        <v>2</v>
      </c>
      <c r="AD899">
        <v>4.674547619047619</v>
      </c>
      <c r="AF899" t="s">
        <v>7949</v>
      </c>
      <c r="AI899">
        <v>0</v>
      </c>
      <c r="AJ899">
        <v>0</v>
      </c>
      <c r="AK899" t="s">
        <v>19847</v>
      </c>
      <c r="AL899" t="s">
        <v>19847</v>
      </c>
      <c r="AM899" t="s">
        <v>20019</v>
      </c>
    </row>
    <row r="900" spans="1:39" x14ac:dyDescent="0.25">
      <c r="A900" t="s">
        <v>8721</v>
      </c>
      <c r="B900" t="s">
        <v>4841</v>
      </c>
      <c r="C900" t="s">
        <v>4842</v>
      </c>
      <c r="D900">
        <v>4.9000000000000004</v>
      </c>
      <c r="E900" t="s">
        <v>4845</v>
      </c>
      <c r="F900">
        <v>8.31</v>
      </c>
      <c r="I900" t="s">
        <v>12466</v>
      </c>
      <c r="K900" t="s">
        <v>6860</v>
      </c>
      <c r="L900" t="s">
        <v>6861</v>
      </c>
      <c r="M900" t="s">
        <v>14972</v>
      </c>
      <c r="N900">
        <v>8</v>
      </c>
      <c r="O900" t="s">
        <v>15293</v>
      </c>
      <c r="P900" t="s">
        <v>16373</v>
      </c>
      <c r="Q900">
        <v>5</v>
      </c>
      <c r="R900">
        <v>2</v>
      </c>
      <c r="S900">
        <v>3.28</v>
      </c>
      <c r="T900">
        <v>3.28</v>
      </c>
      <c r="U900">
        <v>430.79</v>
      </c>
      <c r="V900">
        <v>89.6</v>
      </c>
      <c r="W900">
        <v>4.01</v>
      </c>
      <c r="X900">
        <v>10.06</v>
      </c>
      <c r="Y900">
        <v>4.8600000000000003</v>
      </c>
      <c r="Z900">
        <v>2</v>
      </c>
      <c r="AA900" t="s">
        <v>4250</v>
      </c>
      <c r="AB900">
        <v>0</v>
      </c>
      <c r="AC900">
        <v>3</v>
      </c>
      <c r="AD900">
        <v>4.2143571428571427</v>
      </c>
      <c r="AF900" t="s">
        <v>7949</v>
      </c>
      <c r="AI900">
        <v>0</v>
      </c>
      <c r="AJ900">
        <v>0</v>
      </c>
      <c r="AM900" t="s">
        <v>20019</v>
      </c>
    </row>
    <row r="901" spans="1:39" x14ac:dyDescent="0.25">
      <c r="A901" t="s">
        <v>8722</v>
      </c>
      <c r="B901" t="s">
        <v>4841</v>
      </c>
      <c r="C901" t="s">
        <v>4842</v>
      </c>
      <c r="D901">
        <v>4.9000000000000004</v>
      </c>
      <c r="E901" t="s">
        <v>4845</v>
      </c>
      <c r="F901">
        <v>8.31</v>
      </c>
      <c r="I901" t="s">
        <v>12467</v>
      </c>
      <c r="K901" t="s">
        <v>6860</v>
      </c>
      <c r="L901" t="s">
        <v>6861</v>
      </c>
      <c r="M901" t="s">
        <v>14975</v>
      </c>
      <c r="N901">
        <v>9</v>
      </c>
      <c r="O901" t="s">
        <v>15296</v>
      </c>
      <c r="P901" t="s">
        <v>16374</v>
      </c>
      <c r="Q901">
        <v>5</v>
      </c>
      <c r="R901">
        <v>1</v>
      </c>
      <c r="S901">
        <v>4.46</v>
      </c>
      <c r="T901">
        <v>4.6500000000000004</v>
      </c>
      <c r="U901">
        <v>412.54</v>
      </c>
      <c r="V901">
        <v>72.86</v>
      </c>
      <c r="W901">
        <v>4.24</v>
      </c>
      <c r="Y901">
        <v>6.91</v>
      </c>
      <c r="Z901">
        <v>2</v>
      </c>
      <c r="AA901" t="s">
        <v>4250</v>
      </c>
      <c r="AB901">
        <v>0</v>
      </c>
      <c r="AC901">
        <v>2</v>
      </c>
      <c r="AD901">
        <v>3.6330476190476189</v>
      </c>
      <c r="AF901" t="s">
        <v>7949</v>
      </c>
      <c r="AI901">
        <v>0</v>
      </c>
      <c r="AJ901">
        <v>0</v>
      </c>
      <c r="AM901" t="s">
        <v>20019</v>
      </c>
    </row>
    <row r="902" spans="1:39" x14ac:dyDescent="0.25">
      <c r="A902" t="s">
        <v>5823</v>
      </c>
      <c r="B902" t="s">
        <v>4841</v>
      </c>
      <c r="C902" t="s">
        <v>4842</v>
      </c>
      <c r="D902">
        <v>4.9000000000000004</v>
      </c>
      <c r="E902" t="s">
        <v>4845</v>
      </c>
      <c r="F902">
        <v>8.31</v>
      </c>
      <c r="I902" t="s">
        <v>12468</v>
      </c>
      <c r="K902" t="s">
        <v>6860</v>
      </c>
      <c r="L902" t="s">
        <v>6861</v>
      </c>
      <c r="M902" t="s">
        <v>14955</v>
      </c>
      <c r="N902">
        <v>8</v>
      </c>
      <c r="O902" t="s">
        <v>15276</v>
      </c>
      <c r="P902" t="s">
        <v>7549</v>
      </c>
      <c r="Q902">
        <v>6</v>
      </c>
      <c r="R902">
        <v>1</v>
      </c>
      <c r="S902">
        <v>4.07</v>
      </c>
      <c r="T902">
        <v>4.08</v>
      </c>
      <c r="U902">
        <v>451.53</v>
      </c>
      <c r="V902">
        <v>78.959999999999994</v>
      </c>
      <c r="W902">
        <v>3.68</v>
      </c>
      <c r="Y902">
        <v>5.91</v>
      </c>
      <c r="Z902">
        <v>3</v>
      </c>
      <c r="AA902" t="s">
        <v>4250</v>
      </c>
      <c r="AB902">
        <v>0</v>
      </c>
      <c r="AC902">
        <v>3</v>
      </c>
      <c r="AD902">
        <v>3.6395476190476188</v>
      </c>
      <c r="AF902" t="s">
        <v>7949</v>
      </c>
      <c r="AI902">
        <v>0</v>
      </c>
      <c r="AJ902">
        <v>0</v>
      </c>
      <c r="AM902" t="s">
        <v>20019</v>
      </c>
    </row>
    <row r="903" spans="1:39" x14ac:dyDescent="0.25">
      <c r="A903" t="s">
        <v>8723</v>
      </c>
      <c r="B903" t="s">
        <v>4841</v>
      </c>
      <c r="C903" t="s">
        <v>4842</v>
      </c>
      <c r="D903">
        <v>4.9000000000000004</v>
      </c>
      <c r="E903" t="s">
        <v>4845</v>
      </c>
      <c r="F903">
        <v>8.31</v>
      </c>
      <c r="I903" t="s">
        <v>12469</v>
      </c>
      <c r="K903" t="s">
        <v>6860</v>
      </c>
      <c r="M903" t="s">
        <v>14977</v>
      </c>
      <c r="N903">
        <v>8</v>
      </c>
      <c r="O903" t="s">
        <v>15298</v>
      </c>
      <c r="P903" t="s">
        <v>16375</v>
      </c>
      <c r="Q903">
        <v>4</v>
      </c>
      <c r="R903">
        <v>1</v>
      </c>
      <c r="S903">
        <v>1.81</v>
      </c>
      <c r="T903">
        <v>1.86</v>
      </c>
      <c r="U903">
        <v>405.42</v>
      </c>
      <c r="V903">
        <v>67.92</v>
      </c>
      <c r="W903">
        <v>2.71</v>
      </c>
      <c r="Y903">
        <v>6.43</v>
      </c>
      <c r="Z903">
        <v>1</v>
      </c>
      <c r="AA903" t="s">
        <v>4250</v>
      </c>
      <c r="AB903">
        <v>0</v>
      </c>
      <c r="AC903">
        <v>1</v>
      </c>
      <c r="AD903">
        <v>5.5089047619047617</v>
      </c>
      <c r="AF903" t="s">
        <v>7949</v>
      </c>
      <c r="AI903">
        <v>0</v>
      </c>
      <c r="AJ903">
        <v>0</v>
      </c>
      <c r="AM903" t="s">
        <v>20019</v>
      </c>
    </row>
    <row r="904" spans="1:39" x14ac:dyDescent="0.25">
      <c r="A904" t="s">
        <v>8724</v>
      </c>
      <c r="B904" t="s">
        <v>4841</v>
      </c>
      <c r="C904" t="s">
        <v>4842</v>
      </c>
      <c r="D904">
        <v>5</v>
      </c>
      <c r="E904" t="s">
        <v>4845</v>
      </c>
      <c r="F904">
        <v>8.3000000000000007</v>
      </c>
      <c r="K904" t="s">
        <v>6860</v>
      </c>
      <c r="M904" t="s">
        <v>6865</v>
      </c>
      <c r="N904">
        <v>8</v>
      </c>
      <c r="O904" t="s">
        <v>15345</v>
      </c>
      <c r="P904" t="s">
        <v>16376</v>
      </c>
      <c r="Q904">
        <v>7</v>
      </c>
      <c r="R904">
        <v>3</v>
      </c>
      <c r="S904">
        <v>0.54</v>
      </c>
      <c r="T904">
        <v>2.0099999999999998</v>
      </c>
      <c r="U904">
        <v>554.71</v>
      </c>
      <c r="V904">
        <v>112.9</v>
      </c>
      <c r="W904">
        <v>2.4500000000000002</v>
      </c>
      <c r="X904">
        <v>13.78</v>
      </c>
      <c r="Y904">
        <v>9.1300000000000008</v>
      </c>
      <c r="Z904">
        <v>3</v>
      </c>
      <c r="AA904" t="s">
        <v>4250</v>
      </c>
      <c r="AB904">
        <v>1</v>
      </c>
      <c r="AC904">
        <v>9</v>
      </c>
      <c r="AD904">
        <v>2.8383333333333329</v>
      </c>
      <c r="AF904" t="s">
        <v>7952</v>
      </c>
      <c r="AI904">
        <v>0</v>
      </c>
      <c r="AJ904">
        <v>0</v>
      </c>
      <c r="AK904" t="s">
        <v>19878</v>
      </c>
      <c r="AL904" t="s">
        <v>19878</v>
      </c>
      <c r="AM904" t="s">
        <v>20019</v>
      </c>
    </row>
    <row r="905" spans="1:39" x14ac:dyDescent="0.25">
      <c r="A905" t="s">
        <v>8042</v>
      </c>
      <c r="B905" t="s">
        <v>4841</v>
      </c>
      <c r="C905" t="s">
        <v>4842</v>
      </c>
      <c r="D905">
        <v>5</v>
      </c>
      <c r="E905" t="s">
        <v>4845</v>
      </c>
      <c r="F905">
        <v>8.3000000000000007</v>
      </c>
      <c r="K905" t="s">
        <v>6860</v>
      </c>
      <c r="M905" t="s">
        <v>14985</v>
      </c>
      <c r="N905">
        <v>8</v>
      </c>
      <c r="O905" t="s">
        <v>15309</v>
      </c>
      <c r="P905" t="s">
        <v>15695</v>
      </c>
      <c r="Q905">
        <v>8</v>
      </c>
      <c r="R905">
        <v>5</v>
      </c>
      <c r="S905">
        <v>2.0099999999999998</v>
      </c>
      <c r="T905">
        <v>4.59</v>
      </c>
      <c r="U905">
        <v>646.76</v>
      </c>
      <c r="V905">
        <v>157.72</v>
      </c>
      <c r="W905">
        <v>2.82</v>
      </c>
      <c r="X905">
        <v>3.44</v>
      </c>
      <c r="Y905">
        <v>8.3000000000000007</v>
      </c>
      <c r="Z905">
        <v>3</v>
      </c>
      <c r="AA905" t="s">
        <v>4250</v>
      </c>
      <c r="AB905">
        <v>1</v>
      </c>
      <c r="AC905">
        <v>17</v>
      </c>
      <c r="AD905">
        <v>2.0499999999999998</v>
      </c>
      <c r="AF905" t="s">
        <v>7951</v>
      </c>
      <c r="AI905">
        <v>0</v>
      </c>
      <c r="AJ905">
        <v>0</v>
      </c>
      <c r="AK905" t="s">
        <v>19831</v>
      </c>
      <c r="AL905" t="s">
        <v>19831</v>
      </c>
      <c r="AM905" t="s">
        <v>20019</v>
      </c>
    </row>
    <row r="906" spans="1:39" x14ac:dyDescent="0.25">
      <c r="A906" t="s">
        <v>8060</v>
      </c>
      <c r="B906" t="s">
        <v>4841</v>
      </c>
      <c r="C906" t="s">
        <v>4842</v>
      </c>
      <c r="D906">
        <v>5</v>
      </c>
      <c r="E906" t="s">
        <v>4845</v>
      </c>
      <c r="F906">
        <v>8.3000000000000007</v>
      </c>
      <c r="K906" t="s">
        <v>6860</v>
      </c>
      <c r="M906" t="s">
        <v>14985</v>
      </c>
      <c r="N906">
        <v>8</v>
      </c>
      <c r="O906" t="s">
        <v>15309</v>
      </c>
      <c r="P906" t="s">
        <v>15713</v>
      </c>
      <c r="Q906">
        <v>6</v>
      </c>
      <c r="R906">
        <v>4</v>
      </c>
      <c r="S906">
        <v>6.71</v>
      </c>
      <c r="T906">
        <v>7.61</v>
      </c>
      <c r="U906">
        <v>706.3</v>
      </c>
      <c r="V906">
        <v>124.6</v>
      </c>
      <c r="W906">
        <v>5.54</v>
      </c>
      <c r="X906">
        <v>11.88</v>
      </c>
      <c r="Y906">
        <v>8.2200000000000006</v>
      </c>
      <c r="Z906">
        <v>3</v>
      </c>
      <c r="AA906" t="s">
        <v>4250</v>
      </c>
      <c r="AB906">
        <v>2</v>
      </c>
      <c r="AC906">
        <v>19</v>
      </c>
      <c r="AD906">
        <v>0.88999999999999968</v>
      </c>
      <c r="AF906" t="s">
        <v>7949</v>
      </c>
      <c r="AI906">
        <v>0</v>
      </c>
      <c r="AJ906">
        <v>0</v>
      </c>
      <c r="AK906" t="s">
        <v>19831</v>
      </c>
      <c r="AL906" t="s">
        <v>19831</v>
      </c>
      <c r="AM906" t="s">
        <v>20019</v>
      </c>
    </row>
    <row r="907" spans="1:39" x14ac:dyDescent="0.25">
      <c r="A907" t="s">
        <v>8010</v>
      </c>
      <c r="B907" t="s">
        <v>4841</v>
      </c>
      <c r="C907" t="s">
        <v>4842</v>
      </c>
      <c r="D907">
        <v>5</v>
      </c>
      <c r="E907" t="s">
        <v>4845</v>
      </c>
      <c r="F907">
        <v>8.3000000000000007</v>
      </c>
      <c r="K907" t="s">
        <v>6860</v>
      </c>
      <c r="M907" t="s">
        <v>14985</v>
      </c>
      <c r="N907">
        <v>8</v>
      </c>
      <c r="O907" t="s">
        <v>15309</v>
      </c>
      <c r="P907" t="s">
        <v>15663</v>
      </c>
      <c r="Q907">
        <v>7</v>
      </c>
      <c r="R907">
        <v>4</v>
      </c>
      <c r="S907">
        <v>3.79</v>
      </c>
      <c r="T907">
        <v>4.67</v>
      </c>
      <c r="U907">
        <v>630.76</v>
      </c>
      <c r="V907">
        <v>137.49</v>
      </c>
      <c r="W907">
        <v>3.11</v>
      </c>
      <c r="X907">
        <v>11.03</v>
      </c>
      <c r="Y907">
        <v>8.14</v>
      </c>
      <c r="Z907">
        <v>3</v>
      </c>
      <c r="AA907" t="s">
        <v>4250</v>
      </c>
      <c r="AB907">
        <v>1</v>
      </c>
      <c r="AC907">
        <v>17</v>
      </c>
      <c r="AD907">
        <v>1.2</v>
      </c>
      <c r="AF907" t="s">
        <v>7949</v>
      </c>
      <c r="AI907">
        <v>0</v>
      </c>
      <c r="AJ907">
        <v>0</v>
      </c>
      <c r="AK907" t="s">
        <v>19831</v>
      </c>
      <c r="AL907" t="s">
        <v>19831</v>
      </c>
      <c r="AM907" t="s">
        <v>20019</v>
      </c>
    </row>
    <row r="908" spans="1:39" x14ac:dyDescent="0.25">
      <c r="A908" t="s">
        <v>8725</v>
      </c>
      <c r="B908" t="s">
        <v>4841</v>
      </c>
      <c r="C908" t="s">
        <v>4842</v>
      </c>
      <c r="D908">
        <v>5</v>
      </c>
      <c r="E908" t="s">
        <v>4845</v>
      </c>
      <c r="F908">
        <v>8.3000000000000007</v>
      </c>
      <c r="K908" t="s">
        <v>6860</v>
      </c>
      <c r="M908" t="s">
        <v>6865</v>
      </c>
      <c r="N908">
        <v>8</v>
      </c>
      <c r="O908" t="s">
        <v>15365</v>
      </c>
      <c r="P908" t="s">
        <v>16377</v>
      </c>
      <c r="Q908">
        <v>5</v>
      </c>
      <c r="R908">
        <v>3</v>
      </c>
      <c r="S908">
        <v>3.2</v>
      </c>
      <c r="T908">
        <v>4.12</v>
      </c>
      <c r="U908">
        <v>653.77</v>
      </c>
      <c r="V908">
        <v>98.74</v>
      </c>
      <c r="W908">
        <v>6.42</v>
      </c>
      <c r="X908">
        <v>13.95</v>
      </c>
      <c r="Y908">
        <v>8.3000000000000007</v>
      </c>
      <c r="Z908">
        <v>4</v>
      </c>
      <c r="AA908" t="s">
        <v>4250</v>
      </c>
      <c r="AB908">
        <v>2</v>
      </c>
      <c r="AC908">
        <v>13</v>
      </c>
      <c r="AD908">
        <v>2.5653333333333328</v>
      </c>
      <c r="AF908" t="s">
        <v>7949</v>
      </c>
      <c r="AI908">
        <v>0</v>
      </c>
      <c r="AJ908">
        <v>0</v>
      </c>
      <c r="AK908" t="s">
        <v>19888</v>
      </c>
      <c r="AL908" t="s">
        <v>19888</v>
      </c>
      <c r="AM908" t="s">
        <v>20019</v>
      </c>
    </row>
    <row r="909" spans="1:39" x14ac:dyDescent="0.25">
      <c r="A909" t="s">
        <v>8436</v>
      </c>
      <c r="B909" t="s">
        <v>4841</v>
      </c>
      <c r="C909" t="s">
        <v>4842</v>
      </c>
      <c r="D909">
        <v>5</v>
      </c>
      <c r="E909" t="s">
        <v>4845</v>
      </c>
      <c r="F909">
        <v>8.3000000000000007</v>
      </c>
      <c r="K909" t="s">
        <v>6860</v>
      </c>
      <c r="L909" t="s">
        <v>6861</v>
      </c>
      <c r="M909" t="s">
        <v>15048</v>
      </c>
      <c r="N909">
        <v>9</v>
      </c>
      <c r="O909" t="s">
        <v>15397</v>
      </c>
      <c r="P909" t="s">
        <v>16089</v>
      </c>
      <c r="Q909">
        <v>6</v>
      </c>
      <c r="R909">
        <v>4</v>
      </c>
      <c r="S909">
        <v>2.2000000000000002</v>
      </c>
      <c r="T909">
        <v>2.99</v>
      </c>
      <c r="U909">
        <v>636.71</v>
      </c>
      <c r="V909">
        <v>110.77</v>
      </c>
      <c r="W909">
        <v>4.7</v>
      </c>
      <c r="X909">
        <v>13.29</v>
      </c>
      <c r="Y909">
        <v>8.09</v>
      </c>
      <c r="Z909">
        <v>3</v>
      </c>
      <c r="AA909" t="s">
        <v>4250</v>
      </c>
      <c r="AB909">
        <v>1</v>
      </c>
      <c r="AC909">
        <v>12</v>
      </c>
      <c r="AD909">
        <v>3.162666666666667</v>
      </c>
      <c r="AF909" t="s">
        <v>7949</v>
      </c>
      <c r="AI909">
        <v>0</v>
      </c>
      <c r="AJ909">
        <v>0</v>
      </c>
      <c r="AK909" t="s">
        <v>19889</v>
      </c>
      <c r="AL909" t="s">
        <v>19889</v>
      </c>
      <c r="AM909" t="s">
        <v>20019</v>
      </c>
    </row>
    <row r="910" spans="1:39" x14ac:dyDescent="0.25">
      <c r="A910" t="s">
        <v>8436</v>
      </c>
      <c r="B910" t="s">
        <v>4841</v>
      </c>
      <c r="C910" t="s">
        <v>4842</v>
      </c>
      <c r="D910">
        <v>5</v>
      </c>
      <c r="E910" t="s">
        <v>4845</v>
      </c>
      <c r="F910">
        <v>8.3000000000000007</v>
      </c>
      <c r="K910" t="s">
        <v>6860</v>
      </c>
      <c r="L910" t="s">
        <v>6861</v>
      </c>
      <c r="M910" t="s">
        <v>15049</v>
      </c>
      <c r="N910">
        <v>9</v>
      </c>
      <c r="O910" t="s">
        <v>15398</v>
      </c>
      <c r="P910" t="s">
        <v>16089</v>
      </c>
      <c r="Q910">
        <v>6</v>
      </c>
      <c r="R910">
        <v>4</v>
      </c>
      <c r="S910">
        <v>2.2000000000000002</v>
      </c>
      <c r="T910">
        <v>2.99</v>
      </c>
      <c r="U910">
        <v>636.71</v>
      </c>
      <c r="V910">
        <v>110.77</v>
      </c>
      <c r="W910">
        <v>4.7</v>
      </c>
      <c r="X910">
        <v>13.29</v>
      </c>
      <c r="Y910">
        <v>8.09</v>
      </c>
      <c r="Z910">
        <v>3</v>
      </c>
      <c r="AA910" t="s">
        <v>4250</v>
      </c>
      <c r="AB910">
        <v>1</v>
      </c>
      <c r="AC910">
        <v>12</v>
      </c>
      <c r="AD910">
        <v>3.162666666666667</v>
      </c>
      <c r="AF910" t="s">
        <v>7949</v>
      </c>
      <c r="AI910">
        <v>0</v>
      </c>
      <c r="AJ910">
        <v>0</v>
      </c>
      <c r="AK910" t="s">
        <v>19889</v>
      </c>
      <c r="AL910" t="s">
        <v>19889</v>
      </c>
      <c r="AM910" t="s">
        <v>20019</v>
      </c>
    </row>
    <row r="911" spans="1:39" x14ac:dyDescent="0.25">
      <c r="A911" t="s">
        <v>8436</v>
      </c>
      <c r="B911" t="s">
        <v>4841</v>
      </c>
      <c r="C911" t="s">
        <v>4842</v>
      </c>
      <c r="D911">
        <v>5</v>
      </c>
      <c r="E911" t="s">
        <v>4845</v>
      </c>
      <c r="F911">
        <v>8.3000000000000007</v>
      </c>
      <c r="K911" t="s">
        <v>6860</v>
      </c>
      <c r="L911" t="s">
        <v>6861</v>
      </c>
      <c r="M911" t="s">
        <v>15050</v>
      </c>
      <c r="N911">
        <v>9</v>
      </c>
      <c r="O911" t="s">
        <v>15399</v>
      </c>
      <c r="P911" t="s">
        <v>16089</v>
      </c>
      <c r="Q911">
        <v>6</v>
      </c>
      <c r="R911">
        <v>4</v>
      </c>
      <c r="S911">
        <v>2.2000000000000002</v>
      </c>
      <c r="T911">
        <v>2.99</v>
      </c>
      <c r="U911">
        <v>636.71</v>
      </c>
      <c r="V911">
        <v>110.77</v>
      </c>
      <c r="W911">
        <v>4.7</v>
      </c>
      <c r="X911">
        <v>13.29</v>
      </c>
      <c r="Y911">
        <v>8.09</v>
      </c>
      <c r="Z911">
        <v>3</v>
      </c>
      <c r="AA911" t="s">
        <v>4250</v>
      </c>
      <c r="AB911">
        <v>1</v>
      </c>
      <c r="AC911">
        <v>12</v>
      </c>
      <c r="AD911">
        <v>3.162666666666667</v>
      </c>
      <c r="AF911" t="s">
        <v>7949</v>
      </c>
      <c r="AI911">
        <v>0</v>
      </c>
      <c r="AJ911">
        <v>0</v>
      </c>
      <c r="AK911" t="s">
        <v>19874</v>
      </c>
      <c r="AL911" t="s">
        <v>19874</v>
      </c>
      <c r="AM911" t="s">
        <v>20019</v>
      </c>
    </row>
    <row r="912" spans="1:39" x14ac:dyDescent="0.25">
      <c r="A912" t="s">
        <v>8726</v>
      </c>
      <c r="B912" t="s">
        <v>4841</v>
      </c>
      <c r="C912" t="s">
        <v>4842</v>
      </c>
      <c r="D912">
        <v>5</v>
      </c>
      <c r="E912" t="s">
        <v>4845</v>
      </c>
      <c r="F912">
        <v>8.3000000000000007</v>
      </c>
      <c r="K912" t="s">
        <v>6860</v>
      </c>
      <c r="M912" t="s">
        <v>15025</v>
      </c>
      <c r="N912">
        <v>8</v>
      </c>
      <c r="O912" t="s">
        <v>15366</v>
      </c>
      <c r="P912" t="s">
        <v>16378</v>
      </c>
      <c r="Q912">
        <v>5</v>
      </c>
      <c r="R912">
        <v>3</v>
      </c>
      <c r="S912">
        <v>3.7</v>
      </c>
      <c r="T912">
        <v>4.62</v>
      </c>
      <c r="U912">
        <v>617.73</v>
      </c>
      <c r="V912">
        <v>98.74</v>
      </c>
      <c r="W912">
        <v>5.08</v>
      </c>
      <c r="X912">
        <v>13.96</v>
      </c>
      <c r="Y912">
        <v>8.31</v>
      </c>
      <c r="Z912">
        <v>3</v>
      </c>
      <c r="AA912" t="s">
        <v>4250</v>
      </c>
      <c r="AB912">
        <v>2</v>
      </c>
      <c r="AC912">
        <v>12</v>
      </c>
      <c r="AD912">
        <v>2.0603333333333329</v>
      </c>
      <c r="AF912" t="s">
        <v>7949</v>
      </c>
      <c r="AI912">
        <v>0</v>
      </c>
      <c r="AJ912">
        <v>0</v>
      </c>
      <c r="AK912" t="s">
        <v>19889</v>
      </c>
      <c r="AL912" t="s">
        <v>19889</v>
      </c>
      <c r="AM912" t="s">
        <v>20019</v>
      </c>
    </row>
    <row r="913" spans="1:39" x14ac:dyDescent="0.25">
      <c r="A913" t="s">
        <v>8727</v>
      </c>
      <c r="B913" t="s">
        <v>4841</v>
      </c>
      <c r="C913" t="s">
        <v>4842</v>
      </c>
      <c r="D913">
        <v>5</v>
      </c>
      <c r="E913" t="s">
        <v>4845</v>
      </c>
      <c r="F913">
        <v>8.3000000000000007</v>
      </c>
      <c r="K913" t="s">
        <v>6860</v>
      </c>
      <c r="M913" t="s">
        <v>6865</v>
      </c>
      <c r="N913">
        <v>8</v>
      </c>
      <c r="O913" t="s">
        <v>15300</v>
      </c>
      <c r="P913" t="s">
        <v>16379</v>
      </c>
      <c r="Q913">
        <v>5</v>
      </c>
      <c r="R913">
        <v>3</v>
      </c>
      <c r="S913">
        <v>4.43</v>
      </c>
      <c r="T913">
        <v>6.48</v>
      </c>
      <c r="U913">
        <v>607.74</v>
      </c>
      <c r="V913">
        <v>90.9</v>
      </c>
      <c r="W913">
        <v>5.18</v>
      </c>
      <c r="X913">
        <v>13.84</v>
      </c>
      <c r="Y913">
        <v>9.3699999999999992</v>
      </c>
      <c r="Z913">
        <v>3</v>
      </c>
      <c r="AA913" t="s">
        <v>4250</v>
      </c>
      <c r="AB913">
        <v>2</v>
      </c>
      <c r="AC913">
        <v>14</v>
      </c>
      <c r="AD913">
        <v>1.4516666666666671</v>
      </c>
      <c r="AF913" t="s">
        <v>7952</v>
      </c>
      <c r="AI913">
        <v>0</v>
      </c>
      <c r="AJ913">
        <v>0</v>
      </c>
      <c r="AK913" t="s">
        <v>19855</v>
      </c>
      <c r="AL913" t="s">
        <v>19855</v>
      </c>
      <c r="AM913" t="s">
        <v>20019</v>
      </c>
    </row>
    <row r="914" spans="1:39" x14ac:dyDescent="0.25">
      <c r="A914" t="s">
        <v>8727</v>
      </c>
      <c r="B914" t="s">
        <v>4841</v>
      </c>
      <c r="C914" t="s">
        <v>4842</v>
      </c>
      <c r="D914">
        <v>5</v>
      </c>
      <c r="E914" t="s">
        <v>4845</v>
      </c>
      <c r="F914">
        <v>8.3000000000000007</v>
      </c>
      <c r="K914" t="s">
        <v>6860</v>
      </c>
      <c r="L914" t="s">
        <v>6861</v>
      </c>
      <c r="M914" t="s">
        <v>6891</v>
      </c>
      <c r="N914">
        <v>9</v>
      </c>
      <c r="O914" t="s">
        <v>15367</v>
      </c>
      <c r="P914" t="s">
        <v>16379</v>
      </c>
      <c r="Q914">
        <v>5</v>
      </c>
      <c r="R914">
        <v>3</v>
      </c>
      <c r="S914">
        <v>4.43</v>
      </c>
      <c r="T914">
        <v>6.48</v>
      </c>
      <c r="U914">
        <v>607.74</v>
      </c>
      <c r="V914">
        <v>90.9</v>
      </c>
      <c r="W914">
        <v>5.18</v>
      </c>
      <c r="X914">
        <v>13.84</v>
      </c>
      <c r="Y914">
        <v>9.3699999999999992</v>
      </c>
      <c r="Z914">
        <v>3</v>
      </c>
      <c r="AA914" t="s">
        <v>4250</v>
      </c>
      <c r="AB914">
        <v>2</v>
      </c>
      <c r="AC914">
        <v>14</v>
      </c>
      <c r="AD914">
        <v>1.4516666666666671</v>
      </c>
      <c r="AF914" t="s">
        <v>7952</v>
      </c>
      <c r="AI914">
        <v>0</v>
      </c>
      <c r="AJ914">
        <v>0</v>
      </c>
      <c r="AK914" t="s">
        <v>19890</v>
      </c>
      <c r="AL914" t="s">
        <v>19890</v>
      </c>
      <c r="AM914" t="s">
        <v>20019</v>
      </c>
    </row>
    <row r="915" spans="1:39" x14ac:dyDescent="0.25">
      <c r="A915" t="s">
        <v>8728</v>
      </c>
      <c r="B915" t="s">
        <v>4841</v>
      </c>
      <c r="C915" t="s">
        <v>4842</v>
      </c>
      <c r="D915">
        <v>5</v>
      </c>
      <c r="E915" t="s">
        <v>4845</v>
      </c>
      <c r="F915">
        <v>8.3000000000000007</v>
      </c>
      <c r="K915" t="s">
        <v>6860</v>
      </c>
      <c r="M915" t="s">
        <v>6865</v>
      </c>
      <c r="N915">
        <v>8</v>
      </c>
      <c r="O915" t="s">
        <v>15342</v>
      </c>
      <c r="P915" t="s">
        <v>16380</v>
      </c>
      <c r="Q915">
        <v>5</v>
      </c>
      <c r="R915">
        <v>4</v>
      </c>
      <c r="S915">
        <v>4.53</v>
      </c>
      <c r="T915">
        <v>5.59</v>
      </c>
      <c r="U915">
        <v>608.73</v>
      </c>
      <c r="V915">
        <v>124.76</v>
      </c>
      <c r="W915">
        <v>4.38</v>
      </c>
      <c r="X915">
        <v>13.53</v>
      </c>
      <c r="Y915">
        <v>8.36</v>
      </c>
      <c r="Z915">
        <v>3</v>
      </c>
      <c r="AA915" t="s">
        <v>4250</v>
      </c>
      <c r="AB915">
        <v>1</v>
      </c>
      <c r="AC915">
        <v>16</v>
      </c>
      <c r="AD915">
        <v>0.82000000000000028</v>
      </c>
      <c r="AF915" t="s">
        <v>7949</v>
      </c>
      <c r="AI915">
        <v>0</v>
      </c>
      <c r="AJ915">
        <v>0</v>
      </c>
      <c r="AK915" t="s">
        <v>19875</v>
      </c>
      <c r="AL915" t="s">
        <v>19875</v>
      </c>
      <c r="AM915" t="s">
        <v>20019</v>
      </c>
    </row>
    <row r="916" spans="1:39" x14ac:dyDescent="0.25">
      <c r="A916" t="s">
        <v>8438</v>
      </c>
      <c r="B916" t="s">
        <v>4841</v>
      </c>
      <c r="C916" t="s">
        <v>4842</v>
      </c>
      <c r="D916">
        <v>5</v>
      </c>
      <c r="E916" t="s">
        <v>4845</v>
      </c>
      <c r="F916">
        <v>8.3000000000000007</v>
      </c>
      <c r="K916" t="s">
        <v>6860</v>
      </c>
      <c r="L916" t="s">
        <v>6861</v>
      </c>
      <c r="M916" t="s">
        <v>15051</v>
      </c>
      <c r="N916">
        <v>9</v>
      </c>
      <c r="O916" t="s">
        <v>15400</v>
      </c>
      <c r="P916" t="s">
        <v>16091</v>
      </c>
      <c r="Q916">
        <v>6</v>
      </c>
      <c r="R916">
        <v>2</v>
      </c>
      <c r="S916">
        <v>3.11</v>
      </c>
      <c r="T916">
        <v>3.27</v>
      </c>
      <c r="U916">
        <v>563.72</v>
      </c>
      <c r="V916">
        <v>118.8</v>
      </c>
      <c r="W916">
        <v>4.28</v>
      </c>
      <c r="Y916">
        <v>7.1</v>
      </c>
      <c r="Z916">
        <v>3</v>
      </c>
      <c r="AA916" t="s">
        <v>4250</v>
      </c>
      <c r="AB916">
        <v>1</v>
      </c>
      <c r="AC916">
        <v>5</v>
      </c>
      <c r="AD916">
        <v>2.85</v>
      </c>
      <c r="AF916" t="s">
        <v>7949</v>
      </c>
      <c r="AI916">
        <v>0</v>
      </c>
      <c r="AJ916">
        <v>0</v>
      </c>
      <c r="AK916" t="s">
        <v>19862</v>
      </c>
      <c r="AL916" t="s">
        <v>19862</v>
      </c>
      <c r="AM916" t="s">
        <v>20019</v>
      </c>
    </row>
    <row r="917" spans="1:39" x14ac:dyDescent="0.25">
      <c r="A917" t="s">
        <v>8566</v>
      </c>
      <c r="B917" t="s">
        <v>4841</v>
      </c>
      <c r="C917" t="s">
        <v>4842</v>
      </c>
      <c r="D917">
        <v>5</v>
      </c>
      <c r="E917" t="s">
        <v>4845</v>
      </c>
      <c r="F917">
        <v>8.3000000000000007</v>
      </c>
      <c r="K917" t="s">
        <v>6860</v>
      </c>
      <c r="M917" t="s">
        <v>6865</v>
      </c>
      <c r="N917">
        <v>8</v>
      </c>
      <c r="O917" t="s">
        <v>15401</v>
      </c>
      <c r="P917" t="s">
        <v>16219</v>
      </c>
      <c r="Q917">
        <v>6</v>
      </c>
      <c r="R917">
        <v>4</v>
      </c>
      <c r="S917">
        <v>2.5299999999999998</v>
      </c>
      <c r="T917">
        <v>3.43</v>
      </c>
      <c r="U917">
        <v>618.72</v>
      </c>
      <c r="V917">
        <v>110.77</v>
      </c>
      <c r="W917">
        <v>4.5599999999999996</v>
      </c>
      <c r="X917">
        <v>13.96</v>
      </c>
      <c r="Y917">
        <v>8.31</v>
      </c>
      <c r="Z917">
        <v>3</v>
      </c>
      <c r="AA917" t="s">
        <v>4250</v>
      </c>
      <c r="AB917">
        <v>1</v>
      </c>
      <c r="AC917">
        <v>12</v>
      </c>
      <c r="AD917">
        <v>2.6726666666666659</v>
      </c>
      <c r="AF917" t="s">
        <v>7949</v>
      </c>
      <c r="AI917">
        <v>0</v>
      </c>
      <c r="AJ917">
        <v>0</v>
      </c>
      <c r="AK917" t="s">
        <v>19874</v>
      </c>
      <c r="AL917" t="s">
        <v>19874</v>
      </c>
      <c r="AM917" t="s">
        <v>20019</v>
      </c>
    </row>
    <row r="918" spans="1:39" x14ac:dyDescent="0.25">
      <c r="A918" t="s">
        <v>8729</v>
      </c>
      <c r="B918" t="s">
        <v>4841</v>
      </c>
      <c r="C918" t="s">
        <v>4842</v>
      </c>
      <c r="D918">
        <v>5</v>
      </c>
      <c r="E918" t="s">
        <v>4845</v>
      </c>
      <c r="F918">
        <v>8.3000000000000007</v>
      </c>
      <c r="K918" t="s">
        <v>6860</v>
      </c>
      <c r="M918" t="s">
        <v>15025</v>
      </c>
      <c r="N918">
        <v>8</v>
      </c>
      <c r="O918" t="s">
        <v>15366</v>
      </c>
      <c r="P918" t="s">
        <v>16381</v>
      </c>
      <c r="Q918">
        <v>7</v>
      </c>
      <c r="R918">
        <v>3</v>
      </c>
      <c r="S918">
        <v>4.1399999999999997</v>
      </c>
      <c r="T918">
        <v>4.8899999999999997</v>
      </c>
      <c r="U918">
        <v>635.71</v>
      </c>
      <c r="V918">
        <v>117.2</v>
      </c>
      <c r="W918">
        <v>4.41</v>
      </c>
      <c r="X918">
        <v>13.76</v>
      </c>
      <c r="Y918">
        <v>8.08</v>
      </c>
      <c r="Z918">
        <v>3</v>
      </c>
      <c r="AA918" t="s">
        <v>4250</v>
      </c>
      <c r="AB918">
        <v>1</v>
      </c>
      <c r="AC918">
        <v>13</v>
      </c>
      <c r="AD918">
        <v>1.2749999999999999</v>
      </c>
      <c r="AF918" t="s">
        <v>7949</v>
      </c>
      <c r="AI918">
        <v>0</v>
      </c>
      <c r="AJ918">
        <v>0</v>
      </c>
      <c r="AK918" t="s">
        <v>19889</v>
      </c>
      <c r="AL918" t="s">
        <v>19889</v>
      </c>
      <c r="AM918" t="s">
        <v>20019</v>
      </c>
    </row>
    <row r="919" spans="1:39" x14ac:dyDescent="0.25">
      <c r="A919" t="s">
        <v>8730</v>
      </c>
      <c r="B919" t="s">
        <v>4841</v>
      </c>
      <c r="C919" t="s">
        <v>4842</v>
      </c>
      <c r="D919">
        <v>5</v>
      </c>
      <c r="E919" t="s">
        <v>4845</v>
      </c>
      <c r="F919">
        <v>8.3000000000000007</v>
      </c>
      <c r="K919" t="s">
        <v>6860</v>
      </c>
      <c r="M919" t="s">
        <v>15025</v>
      </c>
      <c r="N919">
        <v>8</v>
      </c>
      <c r="O919" t="s">
        <v>15366</v>
      </c>
      <c r="P919" t="s">
        <v>16382</v>
      </c>
      <c r="Q919">
        <v>7</v>
      </c>
      <c r="R919">
        <v>4</v>
      </c>
      <c r="S919">
        <v>3.29</v>
      </c>
      <c r="T919">
        <v>4.07</v>
      </c>
      <c r="U919">
        <v>634.72</v>
      </c>
      <c r="V919">
        <v>120</v>
      </c>
      <c r="W919">
        <v>4.4400000000000004</v>
      </c>
      <c r="X919">
        <v>13.95</v>
      </c>
      <c r="Y919">
        <v>8.18</v>
      </c>
      <c r="Z919">
        <v>3</v>
      </c>
      <c r="AA919" t="s">
        <v>4250</v>
      </c>
      <c r="AB919">
        <v>1</v>
      </c>
      <c r="AC919">
        <v>13</v>
      </c>
      <c r="AD919">
        <v>1.73</v>
      </c>
      <c r="AF919" t="s">
        <v>7949</v>
      </c>
      <c r="AI919">
        <v>0</v>
      </c>
      <c r="AJ919">
        <v>0</v>
      </c>
      <c r="AK919" t="s">
        <v>19889</v>
      </c>
      <c r="AL919" t="s">
        <v>19889</v>
      </c>
      <c r="AM919" t="s">
        <v>20019</v>
      </c>
    </row>
    <row r="920" spans="1:39" x14ac:dyDescent="0.25">
      <c r="A920" t="s">
        <v>8731</v>
      </c>
      <c r="B920" t="s">
        <v>4841</v>
      </c>
      <c r="C920" t="s">
        <v>4842</v>
      </c>
      <c r="D920">
        <v>5</v>
      </c>
      <c r="E920" t="s">
        <v>4845</v>
      </c>
      <c r="F920">
        <v>8.3000000000000007</v>
      </c>
      <c r="K920" t="s">
        <v>6860</v>
      </c>
      <c r="M920" t="s">
        <v>15025</v>
      </c>
      <c r="N920">
        <v>8</v>
      </c>
      <c r="O920" t="s">
        <v>15366</v>
      </c>
      <c r="P920" t="s">
        <v>16383</v>
      </c>
      <c r="Q920">
        <v>7</v>
      </c>
      <c r="R920">
        <v>4</v>
      </c>
      <c r="S920">
        <v>1.9</v>
      </c>
      <c r="T920">
        <v>3</v>
      </c>
      <c r="U920">
        <v>616.73</v>
      </c>
      <c r="V920">
        <v>120</v>
      </c>
      <c r="W920">
        <v>3.83</v>
      </c>
      <c r="X920">
        <v>13.82</v>
      </c>
      <c r="Y920">
        <v>8.4600000000000009</v>
      </c>
      <c r="Z920">
        <v>3</v>
      </c>
      <c r="AA920" t="s">
        <v>4250</v>
      </c>
      <c r="AB920">
        <v>1</v>
      </c>
      <c r="AC920">
        <v>13</v>
      </c>
      <c r="AD920">
        <v>2.77</v>
      </c>
      <c r="AF920" t="s">
        <v>7949</v>
      </c>
      <c r="AI920">
        <v>0</v>
      </c>
      <c r="AJ920">
        <v>0</v>
      </c>
      <c r="AK920" t="s">
        <v>19889</v>
      </c>
      <c r="AL920" t="s">
        <v>19889</v>
      </c>
      <c r="AM920" t="s">
        <v>20019</v>
      </c>
    </row>
    <row r="921" spans="1:39" x14ac:dyDescent="0.25">
      <c r="A921" t="s">
        <v>8732</v>
      </c>
      <c r="B921" t="s">
        <v>4841</v>
      </c>
      <c r="C921" t="s">
        <v>4842</v>
      </c>
      <c r="D921">
        <v>5</v>
      </c>
      <c r="E921" t="s">
        <v>4845</v>
      </c>
      <c r="F921">
        <v>8.3000000000000007</v>
      </c>
      <c r="K921" t="s">
        <v>6860</v>
      </c>
      <c r="M921" t="s">
        <v>15010</v>
      </c>
      <c r="N921">
        <v>8</v>
      </c>
      <c r="O921" t="s">
        <v>15343</v>
      </c>
      <c r="P921" t="s">
        <v>16384</v>
      </c>
      <c r="Q921">
        <v>6</v>
      </c>
      <c r="R921">
        <v>3</v>
      </c>
      <c r="S921">
        <v>1.93</v>
      </c>
      <c r="T921">
        <v>4.28</v>
      </c>
      <c r="U921">
        <v>598.77</v>
      </c>
      <c r="V921">
        <v>103.67</v>
      </c>
      <c r="W921">
        <v>3.61</v>
      </c>
      <c r="X921">
        <v>13.78</v>
      </c>
      <c r="Y921">
        <v>10.029999999999999</v>
      </c>
      <c r="Z921">
        <v>3</v>
      </c>
      <c r="AA921" t="s">
        <v>4250</v>
      </c>
      <c r="AB921">
        <v>1</v>
      </c>
      <c r="AC921">
        <v>9</v>
      </c>
      <c r="AD921">
        <v>2.0710000000000002</v>
      </c>
      <c r="AF921" t="s">
        <v>7952</v>
      </c>
      <c r="AI921">
        <v>0</v>
      </c>
      <c r="AJ921">
        <v>0</v>
      </c>
      <c r="AK921" t="s">
        <v>19876</v>
      </c>
      <c r="AL921" t="s">
        <v>19876</v>
      </c>
      <c r="AM921" t="s">
        <v>20019</v>
      </c>
    </row>
    <row r="922" spans="1:39" x14ac:dyDescent="0.25">
      <c r="A922" t="s">
        <v>8733</v>
      </c>
      <c r="B922" t="s">
        <v>4841</v>
      </c>
      <c r="C922" t="s">
        <v>4842</v>
      </c>
      <c r="D922">
        <v>5</v>
      </c>
      <c r="E922" t="s">
        <v>4845</v>
      </c>
      <c r="F922">
        <v>8.3000000000000007</v>
      </c>
      <c r="K922" t="s">
        <v>6860</v>
      </c>
      <c r="M922" t="s">
        <v>6865</v>
      </c>
      <c r="N922">
        <v>8</v>
      </c>
      <c r="O922" t="s">
        <v>15317</v>
      </c>
      <c r="P922" t="s">
        <v>16385</v>
      </c>
      <c r="Q922">
        <v>5</v>
      </c>
      <c r="R922">
        <v>3</v>
      </c>
      <c r="S922">
        <v>5.51</v>
      </c>
      <c r="T922">
        <v>5.51</v>
      </c>
      <c r="U922">
        <v>606.71</v>
      </c>
      <c r="V922">
        <v>101.98</v>
      </c>
      <c r="W922">
        <v>4.2</v>
      </c>
      <c r="X922">
        <v>13.11</v>
      </c>
      <c r="Y922">
        <v>5.37</v>
      </c>
      <c r="Z922">
        <v>3</v>
      </c>
      <c r="AA922" t="s">
        <v>4250</v>
      </c>
      <c r="AB922">
        <v>1</v>
      </c>
      <c r="AC922">
        <v>13</v>
      </c>
      <c r="AD922">
        <v>1.767333333333333</v>
      </c>
      <c r="AF922" t="s">
        <v>7949</v>
      </c>
      <c r="AI922">
        <v>0</v>
      </c>
      <c r="AJ922">
        <v>0</v>
      </c>
      <c r="AK922" t="s">
        <v>19863</v>
      </c>
      <c r="AL922" t="s">
        <v>19863</v>
      </c>
      <c r="AM922" t="s">
        <v>20019</v>
      </c>
    </row>
    <row r="923" spans="1:39" x14ac:dyDescent="0.25">
      <c r="A923" t="s">
        <v>8734</v>
      </c>
      <c r="B923" t="s">
        <v>4841</v>
      </c>
      <c r="C923" t="s">
        <v>4842</v>
      </c>
      <c r="D923">
        <v>5</v>
      </c>
      <c r="E923" t="s">
        <v>4845</v>
      </c>
      <c r="F923">
        <v>8.3000000000000007</v>
      </c>
      <c r="K923" t="s">
        <v>6860</v>
      </c>
      <c r="M923" t="s">
        <v>6865</v>
      </c>
      <c r="N923">
        <v>8</v>
      </c>
      <c r="O923" t="s">
        <v>15344</v>
      </c>
      <c r="P923" t="s">
        <v>16386</v>
      </c>
      <c r="Q923">
        <v>6</v>
      </c>
      <c r="R923">
        <v>3</v>
      </c>
      <c r="S923">
        <v>3.79</v>
      </c>
      <c r="T923">
        <v>5.97</v>
      </c>
      <c r="U923">
        <v>596.84</v>
      </c>
      <c r="V923">
        <v>103.67</v>
      </c>
      <c r="W923">
        <v>4.88</v>
      </c>
      <c r="X923">
        <v>13.79</v>
      </c>
      <c r="Y923">
        <v>9.69</v>
      </c>
      <c r="Z923">
        <v>3</v>
      </c>
      <c r="AA923" t="s">
        <v>4250</v>
      </c>
      <c r="AB923">
        <v>1</v>
      </c>
      <c r="AC923">
        <v>13</v>
      </c>
      <c r="AD923">
        <v>0.97100000000000031</v>
      </c>
      <c r="AF923" t="s">
        <v>7952</v>
      </c>
      <c r="AI923">
        <v>0</v>
      </c>
      <c r="AJ923">
        <v>0</v>
      </c>
      <c r="AK923" t="s">
        <v>19877</v>
      </c>
      <c r="AL923" t="s">
        <v>19877</v>
      </c>
      <c r="AM923" t="s">
        <v>20019</v>
      </c>
    </row>
    <row r="924" spans="1:39" x14ac:dyDescent="0.25">
      <c r="A924" t="s">
        <v>8735</v>
      </c>
      <c r="B924" t="s">
        <v>4841</v>
      </c>
      <c r="C924" t="s">
        <v>4842</v>
      </c>
      <c r="D924">
        <v>5</v>
      </c>
      <c r="E924" t="s">
        <v>4845</v>
      </c>
      <c r="F924">
        <v>8.3000000000000007</v>
      </c>
      <c r="K924" t="s">
        <v>6860</v>
      </c>
      <c r="M924" t="s">
        <v>6865</v>
      </c>
      <c r="N924">
        <v>8</v>
      </c>
      <c r="O924" t="s">
        <v>15344</v>
      </c>
      <c r="P924" t="s">
        <v>16387</v>
      </c>
      <c r="Q924">
        <v>7</v>
      </c>
      <c r="R924">
        <v>3</v>
      </c>
      <c r="S924">
        <v>1.58</v>
      </c>
      <c r="T924">
        <v>3.06</v>
      </c>
      <c r="U924">
        <v>568.74</v>
      </c>
      <c r="V924">
        <v>112.9</v>
      </c>
      <c r="W924">
        <v>2.84</v>
      </c>
      <c r="X924">
        <v>13.57</v>
      </c>
      <c r="Y924">
        <v>9.15</v>
      </c>
      <c r="Z924">
        <v>3</v>
      </c>
      <c r="AA924" t="s">
        <v>4250</v>
      </c>
      <c r="AB924">
        <v>1</v>
      </c>
      <c r="AC924">
        <v>10</v>
      </c>
      <c r="AD924">
        <v>2.7983333333333329</v>
      </c>
      <c r="AF924" t="s">
        <v>7952</v>
      </c>
      <c r="AI924">
        <v>0</v>
      </c>
      <c r="AJ924">
        <v>0</v>
      </c>
      <c r="AK924" t="s">
        <v>19877</v>
      </c>
      <c r="AL924" t="s">
        <v>19877</v>
      </c>
      <c r="AM924" t="s">
        <v>20019</v>
      </c>
    </row>
    <row r="925" spans="1:39" x14ac:dyDescent="0.25">
      <c r="A925" t="s">
        <v>8736</v>
      </c>
      <c r="B925" t="s">
        <v>4841</v>
      </c>
      <c r="C925" t="s">
        <v>4842</v>
      </c>
      <c r="D925">
        <v>5</v>
      </c>
      <c r="E925" t="s">
        <v>4845</v>
      </c>
      <c r="F925">
        <v>8.3000000000000007</v>
      </c>
      <c r="K925" t="s">
        <v>6860</v>
      </c>
      <c r="M925" t="s">
        <v>6865</v>
      </c>
      <c r="N925">
        <v>8</v>
      </c>
      <c r="O925" t="s">
        <v>15301</v>
      </c>
      <c r="P925" t="s">
        <v>16388</v>
      </c>
      <c r="Q925">
        <v>5</v>
      </c>
      <c r="R925">
        <v>3</v>
      </c>
      <c r="S925">
        <v>2.82</v>
      </c>
      <c r="T925">
        <v>2.83</v>
      </c>
      <c r="U925">
        <v>483.63</v>
      </c>
      <c r="V925">
        <v>83.48</v>
      </c>
      <c r="W925">
        <v>4.25</v>
      </c>
      <c r="X925">
        <v>13.87</v>
      </c>
      <c r="Y925">
        <v>5.95</v>
      </c>
      <c r="Z925">
        <v>2</v>
      </c>
      <c r="AA925" t="s">
        <v>4250</v>
      </c>
      <c r="AB925">
        <v>0</v>
      </c>
      <c r="AC925">
        <v>8</v>
      </c>
      <c r="AD925">
        <v>3.873595238095239</v>
      </c>
      <c r="AF925" t="s">
        <v>7949</v>
      </c>
      <c r="AI925">
        <v>0</v>
      </c>
      <c r="AJ925">
        <v>0</v>
      </c>
      <c r="AK925" t="s">
        <v>19856</v>
      </c>
      <c r="AL925" t="s">
        <v>19856</v>
      </c>
      <c r="AM925" t="s">
        <v>20019</v>
      </c>
    </row>
    <row r="926" spans="1:39" x14ac:dyDescent="0.25">
      <c r="A926" t="s">
        <v>8736</v>
      </c>
      <c r="B926" t="s">
        <v>4841</v>
      </c>
      <c r="C926" t="s">
        <v>4842</v>
      </c>
      <c r="D926">
        <v>5</v>
      </c>
      <c r="E926" t="s">
        <v>4845</v>
      </c>
      <c r="F926">
        <v>8.3000000000000007</v>
      </c>
      <c r="K926" t="s">
        <v>6860</v>
      </c>
      <c r="M926" t="s">
        <v>14985</v>
      </c>
      <c r="N926">
        <v>8</v>
      </c>
      <c r="O926" t="s">
        <v>15308</v>
      </c>
      <c r="P926" t="s">
        <v>16388</v>
      </c>
      <c r="Q926">
        <v>5</v>
      </c>
      <c r="R926">
        <v>3</v>
      </c>
      <c r="S926">
        <v>2.82</v>
      </c>
      <c r="T926">
        <v>2.83</v>
      </c>
      <c r="U926">
        <v>483.63</v>
      </c>
      <c r="V926">
        <v>83.48</v>
      </c>
      <c r="W926">
        <v>4.25</v>
      </c>
      <c r="X926">
        <v>13.87</v>
      </c>
      <c r="Y926">
        <v>5.95</v>
      </c>
      <c r="Z926">
        <v>2</v>
      </c>
      <c r="AA926" t="s">
        <v>4250</v>
      </c>
      <c r="AB926">
        <v>0</v>
      </c>
      <c r="AC926">
        <v>8</v>
      </c>
      <c r="AD926">
        <v>3.873595238095239</v>
      </c>
      <c r="AF926" t="s">
        <v>7949</v>
      </c>
      <c r="AI926">
        <v>0</v>
      </c>
      <c r="AJ926">
        <v>0</v>
      </c>
      <c r="AK926" t="s">
        <v>19859</v>
      </c>
      <c r="AL926" t="s">
        <v>19859</v>
      </c>
      <c r="AM926" t="s">
        <v>20019</v>
      </c>
    </row>
    <row r="927" spans="1:39" x14ac:dyDescent="0.25">
      <c r="A927" t="s">
        <v>8736</v>
      </c>
      <c r="B927" t="s">
        <v>4841</v>
      </c>
      <c r="C927" t="s">
        <v>4842</v>
      </c>
      <c r="D927">
        <v>5</v>
      </c>
      <c r="E927" t="s">
        <v>4845</v>
      </c>
      <c r="F927">
        <v>8.3000000000000007</v>
      </c>
      <c r="K927" t="s">
        <v>6860</v>
      </c>
      <c r="L927" t="s">
        <v>6861</v>
      </c>
      <c r="M927" t="s">
        <v>15008</v>
      </c>
      <c r="N927">
        <v>9</v>
      </c>
      <c r="O927" t="s">
        <v>15402</v>
      </c>
      <c r="P927" t="s">
        <v>16388</v>
      </c>
      <c r="Q927">
        <v>5</v>
      </c>
      <c r="R927">
        <v>3</v>
      </c>
      <c r="S927">
        <v>2.82</v>
      </c>
      <c r="T927">
        <v>2.83</v>
      </c>
      <c r="U927">
        <v>483.63</v>
      </c>
      <c r="V927">
        <v>83.48</v>
      </c>
      <c r="W927">
        <v>4.25</v>
      </c>
      <c r="X927">
        <v>13.87</v>
      </c>
      <c r="Y927">
        <v>5.95</v>
      </c>
      <c r="Z927">
        <v>2</v>
      </c>
      <c r="AA927" t="s">
        <v>4250</v>
      </c>
      <c r="AB927">
        <v>0</v>
      </c>
      <c r="AC927">
        <v>8</v>
      </c>
      <c r="AD927">
        <v>3.873595238095239</v>
      </c>
      <c r="AF927" t="s">
        <v>7949</v>
      </c>
      <c r="AI927">
        <v>0</v>
      </c>
      <c r="AJ927">
        <v>0</v>
      </c>
      <c r="AK927" t="s">
        <v>19892</v>
      </c>
      <c r="AL927" t="s">
        <v>19892</v>
      </c>
      <c r="AM927" t="s">
        <v>20019</v>
      </c>
    </row>
    <row r="928" spans="1:39" x14ac:dyDescent="0.25">
      <c r="A928" t="s">
        <v>8570</v>
      </c>
      <c r="B928" t="s">
        <v>4841</v>
      </c>
      <c r="C928" t="s">
        <v>4842</v>
      </c>
      <c r="D928">
        <v>5</v>
      </c>
      <c r="E928" t="s">
        <v>4845</v>
      </c>
      <c r="F928">
        <v>8.3000000000000007</v>
      </c>
      <c r="K928" t="s">
        <v>6860</v>
      </c>
      <c r="L928" t="s">
        <v>6861</v>
      </c>
      <c r="M928" t="s">
        <v>15052</v>
      </c>
      <c r="N928">
        <v>9</v>
      </c>
      <c r="O928" t="s">
        <v>15403</v>
      </c>
      <c r="P928" t="s">
        <v>16223</v>
      </c>
      <c r="Q928">
        <v>6</v>
      </c>
      <c r="R928">
        <v>4</v>
      </c>
      <c r="S928">
        <v>1.57</v>
      </c>
      <c r="T928">
        <v>1.59</v>
      </c>
      <c r="U928">
        <v>499.63</v>
      </c>
      <c r="V928">
        <v>103.71</v>
      </c>
      <c r="W928">
        <v>3.22</v>
      </c>
      <c r="X928">
        <v>13.87</v>
      </c>
      <c r="Y928">
        <v>5.83</v>
      </c>
      <c r="Z928">
        <v>2</v>
      </c>
      <c r="AA928" t="s">
        <v>4250</v>
      </c>
      <c r="AB928">
        <v>0</v>
      </c>
      <c r="AC928">
        <v>8</v>
      </c>
      <c r="AD928">
        <v>3.5456428571428571</v>
      </c>
      <c r="AF928" t="s">
        <v>7949</v>
      </c>
      <c r="AI928">
        <v>0</v>
      </c>
      <c r="AJ928">
        <v>0</v>
      </c>
      <c r="AK928" t="s">
        <v>19856</v>
      </c>
      <c r="AL928" t="s">
        <v>19856</v>
      </c>
      <c r="AM928" t="s">
        <v>20019</v>
      </c>
    </row>
    <row r="929" spans="1:39" x14ac:dyDescent="0.25">
      <c r="A929" t="s">
        <v>8737</v>
      </c>
      <c r="B929" t="s">
        <v>4841</v>
      </c>
      <c r="C929" t="s">
        <v>4842</v>
      </c>
      <c r="D929">
        <v>5</v>
      </c>
      <c r="E929" t="s">
        <v>4845</v>
      </c>
      <c r="F929">
        <v>8.3000000000000007</v>
      </c>
      <c r="K929" t="s">
        <v>6860</v>
      </c>
      <c r="M929" t="s">
        <v>6865</v>
      </c>
      <c r="N929">
        <v>8</v>
      </c>
      <c r="O929" t="s">
        <v>15301</v>
      </c>
      <c r="P929" t="s">
        <v>16389</v>
      </c>
      <c r="Q929">
        <v>6</v>
      </c>
      <c r="R929">
        <v>4</v>
      </c>
      <c r="S929">
        <v>1.3</v>
      </c>
      <c r="T929">
        <v>1.31</v>
      </c>
      <c r="U929">
        <v>431.58</v>
      </c>
      <c r="V929">
        <v>103.71</v>
      </c>
      <c r="W929">
        <v>2.42</v>
      </c>
      <c r="X929">
        <v>13.93</v>
      </c>
      <c r="Y929">
        <v>5.69</v>
      </c>
      <c r="Z929">
        <v>1</v>
      </c>
      <c r="AA929" t="s">
        <v>4250</v>
      </c>
      <c r="AB929">
        <v>0</v>
      </c>
      <c r="AC929">
        <v>8</v>
      </c>
      <c r="AD929">
        <v>4.031714285714286</v>
      </c>
      <c r="AF929" t="s">
        <v>7949</v>
      </c>
      <c r="AI929">
        <v>0</v>
      </c>
      <c r="AJ929">
        <v>0</v>
      </c>
      <c r="AK929" t="s">
        <v>19856</v>
      </c>
      <c r="AL929" t="s">
        <v>19856</v>
      </c>
      <c r="AM929" t="s">
        <v>20019</v>
      </c>
    </row>
    <row r="930" spans="1:39" x14ac:dyDescent="0.25">
      <c r="A930" t="s">
        <v>8738</v>
      </c>
      <c r="B930" t="s">
        <v>4841</v>
      </c>
      <c r="C930" t="s">
        <v>4842</v>
      </c>
      <c r="D930">
        <v>5</v>
      </c>
      <c r="E930" t="s">
        <v>4845</v>
      </c>
      <c r="F930">
        <v>8.3000000000000007</v>
      </c>
      <c r="I930" t="s">
        <v>12470</v>
      </c>
      <c r="K930" t="s">
        <v>6860</v>
      </c>
      <c r="L930" t="s">
        <v>6861</v>
      </c>
      <c r="M930" t="s">
        <v>14968</v>
      </c>
      <c r="N930">
        <v>8</v>
      </c>
      <c r="O930" t="s">
        <v>15289</v>
      </c>
      <c r="P930" t="s">
        <v>16390</v>
      </c>
      <c r="Q930">
        <v>9</v>
      </c>
      <c r="R930">
        <v>2</v>
      </c>
      <c r="S930">
        <v>2.5299999999999998</v>
      </c>
      <c r="T930">
        <v>2.54</v>
      </c>
      <c r="U930">
        <v>476.47</v>
      </c>
      <c r="V930">
        <v>133.84</v>
      </c>
      <c r="W930">
        <v>3.23</v>
      </c>
      <c r="X930">
        <v>8.9</v>
      </c>
      <c r="Y930">
        <v>2.73</v>
      </c>
      <c r="Z930">
        <v>3</v>
      </c>
      <c r="AA930" t="s">
        <v>4250</v>
      </c>
      <c r="AB930">
        <v>0</v>
      </c>
      <c r="AC930">
        <v>4</v>
      </c>
      <c r="AD930">
        <v>3.4030714285714292</v>
      </c>
      <c r="AF930" t="s">
        <v>7949</v>
      </c>
      <c r="AI930">
        <v>0</v>
      </c>
      <c r="AJ930">
        <v>0</v>
      </c>
      <c r="AM930" t="s">
        <v>20019</v>
      </c>
    </row>
    <row r="931" spans="1:39" x14ac:dyDescent="0.25">
      <c r="A931" t="s">
        <v>8739</v>
      </c>
      <c r="B931" t="s">
        <v>4841</v>
      </c>
      <c r="C931" t="s">
        <v>4842</v>
      </c>
      <c r="D931">
        <v>5</v>
      </c>
      <c r="E931" t="s">
        <v>4845</v>
      </c>
      <c r="F931">
        <v>8.3000000000000007</v>
      </c>
      <c r="I931" t="s">
        <v>12471</v>
      </c>
      <c r="K931" t="s">
        <v>6860</v>
      </c>
      <c r="L931" t="s">
        <v>6861</v>
      </c>
      <c r="M931" t="s">
        <v>15022</v>
      </c>
      <c r="N931">
        <v>9</v>
      </c>
      <c r="O931" t="s">
        <v>15383</v>
      </c>
      <c r="P931" t="s">
        <v>16391</v>
      </c>
      <c r="Q931">
        <v>6</v>
      </c>
      <c r="R931">
        <v>1</v>
      </c>
      <c r="S931">
        <v>4.93</v>
      </c>
      <c r="T931">
        <v>4.93</v>
      </c>
      <c r="U931">
        <v>442.56</v>
      </c>
      <c r="V931">
        <v>92.99</v>
      </c>
      <c r="W931">
        <v>4.74</v>
      </c>
      <c r="Y931">
        <v>2.37</v>
      </c>
      <c r="Z931">
        <v>2</v>
      </c>
      <c r="AA931" t="s">
        <v>4250</v>
      </c>
      <c r="AB931">
        <v>0</v>
      </c>
      <c r="AC931">
        <v>3</v>
      </c>
      <c r="AD931">
        <v>3.178952380952381</v>
      </c>
      <c r="AF931" t="s">
        <v>7949</v>
      </c>
      <c r="AI931">
        <v>0</v>
      </c>
      <c r="AJ931">
        <v>0</v>
      </c>
      <c r="AM931" t="s">
        <v>20019</v>
      </c>
    </row>
    <row r="932" spans="1:39" x14ac:dyDescent="0.25">
      <c r="A932" t="s">
        <v>8740</v>
      </c>
      <c r="B932" t="s">
        <v>4841</v>
      </c>
      <c r="C932" t="s">
        <v>4842</v>
      </c>
      <c r="D932">
        <v>5</v>
      </c>
      <c r="E932" t="s">
        <v>4845</v>
      </c>
      <c r="F932">
        <v>8.3000000000000007</v>
      </c>
      <c r="K932" t="s">
        <v>6860</v>
      </c>
      <c r="L932" t="s">
        <v>6861</v>
      </c>
      <c r="M932" t="s">
        <v>15013</v>
      </c>
      <c r="N932">
        <v>9</v>
      </c>
      <c r="O932" t="s">
        <v>15372</v>
      </c>
      <c r="P932" t="s">
        <v>16392</v>
      </c>
      <c r="Q932">
        <v>7</v>
      </c>
      <c r="R932">
        <v>1</v>
      </c>
      <c r="S932">
        <v>2.2200000000000002</v>
      </c>
      <c r="T932">
        <v>2.2200000000000002</v>
      </c>
      <c r="U932">
        <v>450.45</v>
      </c>
      <c r="V932">
        <v>82.2</v>
      </c>
      <c r="W932">
        <v>3.56</v>
      </c>
      <c r="Y932">
        <v>5.31</v>
      </c>
      <c r="Z932">
        <v>3</v>
      </c>
      <c r="AA932" t="s">
        <v>4250</v>
      </c>
      <c r="AB932">
        <v>0</v>
      </c>
      <c r="AC932">
        <v>2</v>
      </c>
      <c r="AD932">
        <v>5.0772619047619054</v>
      </c>
      <c r="AF932" t="s">
        <v>7949</v>
      </c>
      <c r="AI932">
        <v>0</v>
      </c>
      <c r="AJ932">
        <v>0</v>
      </c>
      <c r="AK932" t="s">
        <v>19851</v>
      </c>
      <c r="AL932" t="s">
        <v>19851</v>
      </c>
      <c r="AM932" t="s">
        <v>20019</v>
      </c>
    </row>
    <row r="933" spans="1:39" x14ac:dyDescent="0.25">
      <c r="A933" t="s">
        <v>8243</v>
      </c>
      <c r="B933" t="s">
        <v>4841</v>
      </c>
      <c r="C933" t="s">
        <v>4842</v>
      </c>
      <c r="D933">
        <v>5</v>
      </c>
      <c r="E933" t="s">
        <v>4845</v>
      </c>
      <c r="F933">
        <v>8.3000000000000007</v>
      </c>
      <c r="K933" t="s">
        <v>6860</v>
      </c>
      <c r="L933" t="s">
        <v>6861</v>
      </c>
      <c r="M933" t="s">
        <v>15030</v>
      </c>
      <c r="N933">
        <v>9</v>
      </c>
      <c r="O933" t="s">
        <v>15373</v>
      </c>
      <c r="P933" t="s">
        <v>15896</v>
      </c>
      <c r="Q933">
        <v>8</v>
      </c>
      <c r="R933">
        <v>1</v>
      </c>
      <c r="S933">
        <v>2.2599999999999998</v>
      </c>
      <c r="T933">
        <v>2.2599999999999998</v>
      </c>
      <c r="U933">
        <v>451.43</v>
      </c>
      <c r="V933">
        <v>95.09</v>
      </c>
      <c r="W933">
        <v>2.95</v>
      </c>
      <c r="Y933">
        <v>2.9</v>
      </c>
      <c r="Z933">
        <v>3</v>
      </c>
      <c r="AA933" t="s">
        <v>4250</v>
      </c>
      <c r="AB933">
        <v>0</v>
      </c>
      <c r="AC933">
        <v>2</v>
      </c>
      <c r="AD933">
        <v>4.8805952380952373</v>
      </c>
      <c r="AF933" t="s">
        <v>7949</v>
      </c>
      <c r="AI933">
        <v>0</v>
      </c>
      <c r="AJ933">
        <v>0</v>
      </c>
      <c r="AK933" t="s">
        <v>19844</v>
      </c>
      <c r="AL933" t="s">
        <v>19844</v>
      </c>
      <c r="AM933" t="s">
        <v>20019</v>
      </c>
    </row>
    <row r="934" spans="1:39" x14ac:dyDescent="0.25">
      <c r="A934" t="s">
        <v>8741</v>
      </c>
      <c r="B934" t="s">
        <v>4841</v>
      </c>
      <c r="C934" t="s">
        <v>4842</v>
      </c>
      <c r="D934">
        <v>5</v>
      </c>
      <c r="E934" t="s">
        <v>4845</v>
      </c>
      <c r="F934">
        <v>8.3000000000000007</v>
      </c>
      <c r="K934" t="s">
        <v>6860</v>
      </c>
      <c r="L934" t="s">
        <v>6861</v>
      </c>
      <c r="M934" t="s">
        <v>15053</v>
      </c>
      <c r="N934">
        <v>9</v>
      </c>
      <c r="O934" t="s">
        <v>15404</v>
      </c>
      <c r="P934" t="s">
        <v>16393</v>
      </c>
      <c r="Q934">
        <v>4</v>
      </c>
      <c r="R934">
        <v>3</v>
      </c>
      <c r="S934">
        <v>5.61</v>
      </c>
      <c r="T934">
        <v>6.41</v>
      </c>
      <c r="U934">
        <v>677.57</v>
      </c>
      <c r="V934">
        <v>81.67</v>
      </c>
      <c r="W934">
        <v>5.63</v>
      </c>
      <c r="X934">
        <v>13.8</v>
      </c>
      <c r="Y934">
        <v>8.19</v>
      </c>
      <c r="Z934">
        <v>3</v>
      </c>
      <c r="AA934" t="s">
        <v>4250</v>
      </c>
      <c r="AB934">
        <v>2</v>
      </c>
      <c r="AC934">
        <v>14</v>
      </c>
      <c r="AD934">
        <v>2.0716666666666672</v>
      </c>
      <c r="AF934" t="s">
        <v>7949</v>
      </c>
      <c r="AI934">
        <v>0</v>
      </c>
      <c r="AJ934">
        <v>0</v>
      </c>
      <c r="AK934" t="s">
        <v>19906</v>
      </c>
      <c r="AL934" t="s">
        <v>19906</v>
      </c>
      <c r="AM934" t="s">
        <v>20019</v>
      </c>
    </row>
    <row r="935" spans="1:39" x14ac:dyDescent="0.25">
      <c r="A935" t="s">
        <v>8741</v>
      </c>
      <c r="B935" t="s">
        <v>4841</v>
      </c>
      <c r="C935" t="s">
        <v>4842</v>
      </c>
      <c r="D935">
        <v>5</v>
      </c>
      <c r="E935" t="s">
        <v>4845</v>
      </c>
      <c r="F935">
        <v>8.3000000000000007</v>
      </c>
      <c r="K935" t="s">
        <v>6860</v>
      </c>
      <c r="L935" t="s">
        <v>6861</v>
      </c>
      <c r="M935" t="s">
        <v>15054</v>
      </c>
      <c r="N935">
        <v>9</v>
      </c>
      <c r="O935" t="s">
        <v>15405</v>
      </c>
      <c r="P935" t="s">
        <v>16393</v>
      </c>
      <c r="Q935">
        <v>4</v>
      </c>
      <c r="R935">
        <v>3</v>
      </c>
      <c r="S935">
        <v>5.61</v>
      </c>
      <c r="T935">
        <v>6.41</v>
      </c>
      <c r="U935">
        <v>677.57</v>
      </c>
      <c r="V935">
        <v>81.67</v>
      </c>
      <c r="W935">
        <v>5.63</v>
      </c>
      <c r="X935">
        <v>13.8</v>
      </c>
      <c r="Y935">
        <v>8.19</v>
      </c>
      <c r="Z935">
        <v>3</v>
      </c>
      <c r="AA935" t="s">
        <v>4250</v>
      </c>
      <c r="AB935">
        <v>2</v>
      </c>
      <c r="AC935">
        <v>14</v>
      </c>
      <c r="AD935">
        <v>2.0716666666666672</v>
      </c>
      <c r="AF935" t="s">
        <v>7949</v>
      </c>
      <c r="AI935">
        <v>0</v>
      </c>
      <c r="AJ935">
        <v>0</v>
      </c>
      <c r="AK935" t="s">
        <v>19907</v>
      </c>
      <c r="AL935" t="s">
        <v>19907</v>
      </c>
      <c r="AM935" t="s">
        <v>20019</v>
      </c>
    </row>
    <row r="936" spans="1:39" x14ac:dyDescent="0.25">
      <c r="A936" t="s">
        <v>8741</v>
      </c>
      <c r="B936" t="s">
        <v>4841</v>
      </c>
      <c r="C936" t="s">
        <v>4842</v>
      </c>
      <c r="D936">
        <v>5</v>
      </c>
      <c r="E936" t="s">
        <v>4845</v>
      </c>
      <c r="F936">
        <v>8.3000000000000007</v>
      </c>
      <c r="K936" t="s">
        <v>6860</v>
      </c>
      <c r="M936" t="s">
        <v>15055</v>
      </c>
      <c r="N936">
        <v>8</v>
      </c>
      <c r="O936" t="s">
        <v>15406</v>
      </c>
      <c r="P936" t="s">
        <v>16393</v>
      </c>
      <c r="Q936">
        <v>4</v>
      </c>
      <c r="R936">
        <v>3</v>
      </c>
      <c r="S936">
        <v>5.61</v>
      </c>
      <c r="T936">
        <v>6.41</v>
      </c>
      <c r="U936">
        <v>677.57</v>
      </c>
      <c r="V936">
        <v>81.67</v>
      </c>
      <c r="W936">
        <v>5.63</v>
      </c>
      <c r="X936">
        <v>13.8</v>
      </c>
      <c r="Y936">
        <v>8.19</v>
      </c>
      <c r="Z936">
        <v>3</v>
      </c>
      <c r="AA936" t="s">
        <v>4250</v>
      </c>
      <c r="AB936">
        <v>2</v>
      </c>
      <c r="AC936">
        <v>14</v>
      </c>
      <c r="AD936">
        <v>2.0716666666666672</v>
      </c>
      <c r="AF936" t="s">
        <v>7949</v>
      </c>
      <c r="AI936">
        <v>0</v>
      </c>
      <c r="AJ936">
        <v>0</v>
      </c>
      <c r="AK936" t="s">
        <v>19908</v>
      </c>
      <c r="AL936" t="s">
        <v>19908</v>
      </c>
      <c r="AM936" t="s">
        <v>20019</v>
      </c>
    </row>
    <row r="937" spans="1:39" x14ac:dyDescent="0.25">
      <c r="A937" t="s">
        <v>8742</v>
      </c>
      <c r="B937" t="s">
        <v>4841</v>
      </c>
      <c r="C937" t="s">
        <v>4842</v>
      </c>
      <c r="D937">
        <v>5</v>
      </c>
      <c r="E937" t="s">
        <v>4845</v>
      </c>
      <c r="F937">
        <v>8.3000000000000007</v>
      </c>
      <c r="K937" t="s">
        <v>6860</v>
      </c>
      <c r="M937" t="s">
        <v>6865</v>
      </c>
      <c r="N937">
        <v>8</v>
      </c>
      <c r="O937" t="s">
        <v>15317</v>
      </c>
      <c r="P937" t="s">
        <v>16394</v>
      </c>
      <c r="Q937">
        <v>6</v>
      </c>
      <c r="R937">
        <v>3</v>
      </c>
      <c r="S937">
        <v>4.88</v>
      </c>
      <c r="T937">
        <v>4.91</v>
      </c>
      <c r="U937">
        <v>650.77</v>
      </c>
      <c r="V937">
        <v>111.21</v>
      </c>
      <c r="W937">
        <v>4.25</v>
      </c>
      <c r="X937">
        <v>13.42</v>
      </c>
      <c r="Y937">
        <v>6.83</v>
      </c>
      <c r="Z937">
        <v>3</v>
      </c>
      <c r="AA937" t="s">
        <v>4250</v>
      </c>
      <c r="AB937">
        <v>1</v>
      </c>
      <c r="AC937">
        <v>14</v>
      </c>
      <c r="AD937">
        <v>1.504666666666667</v>
      </c>
      <c r="AF937" t="s">
        <v>7949</v>
      </c>
      <c r="AI937">
        <v>0</v>
      </c>
      <c r="AJ937">
        <v>0</v>
      </c>
      <c r="AK937" t="s">
        <v>19863</v>
      </c>
      <c r="AL937" t="s">
        <v>19863</v>
      </c>
      <c r="AM937" t="s">
        <v>20019</v>
      </c>
    </row>
    <row r="938" spans="1:39" x14ac:dyDescent="0.25">
      <c r="A938" t="s">
        <v>8743</v>
      </c>
      <c r="B938" t="s">
        <v>4841</v>
      </c>
      <c r="C938" t="s">
        <v>4842</v>
      </c>
      <c r="D938">
        <v>5</v>
      </c>
      <c r="E938" t="s">
        <v>4845</v>
      </c>
      <c r="F938">
        <v>8.3000000000000007</v>
      </c>
      <c r="K938" t="s">
        <v>6860</v>
      </c>
      <c r="M938" t="s">
        <v>6865</v>
      </c>
      <c r="N938">
        <v>8</v>
      </c>
      <c r="O938" t="s">
        <v>15317</v>
      </c>
      <c r="P938" t="s">
        <v>16395</v>
      </c>
      <c r="Q938">
        <v>5</v>
      </c>
      <c r="R938">
        <v>3</v>
      </c>
      <c r="S938">
        <v>2.2999999999999998</v>
      </c>
      <c r="T938">
        <v>2.3199999999999998</v>
      </c>
      <c r="U938">
        <v>542.63</v>
      </c>
      <c r="V938">
        <v>101.98</v>
      </c>
      <c r="W938">
        <v>2</v>
      </c>
      <c r="X938">
        <v>13.47</v>
      </c>
      <c r="Y938">
        <v>6.84</v>
      </c>
      <c r="Z938">
        <v>2</v>
      </c>
      <c r="AA938" t="s">
        <v>4250</v>
      </c>
      <c r="AB938">
        <v>1</v>
      </c>
      <c r="AC938">
        <v>11</v>
      </c>
      <c r="AD938">
        <v>3.6173333333333328</v>
      </c>
      <c r="AF938" t="s">
        <v>7949</v>
      </c>
      <c r="AI938">
        <v>0</v>
      </c>
      <c r="AJ938">
        <v>0</v>
      </c>
      <c r="AK938" t="s">
        <v>19863</v>
      </c>
      <c r="AL938" t="s">
        <v>19863</v>
      </c>
      <c r="AM938" t="s">
        <v>20019</v>
      </c>
    </row>
    <row r="939" spans="1:39" x14ac:dyDescent="0.25">
      <c r="A939" t="s">
        <v>8744</v>
      </c>
      <c r="B939" t="s">
        <v>4841</v>
      </c>
      <c r="C939" t="s">
        <v>4842</v>
      </c>
      <c r="D939">
        <v>5</v>
      </c>
      <c r="E939" t="s">
        <v>4845</v>
      </c>
      <c r="F939">
        <v>8.3000000000000007</v>
      </c>
      <c r="K939" t="s">
        <v>6860</v>
      </c>
      <c r="M939" t="s">
        <v>6865</v>
      </c>
      <c r="N939">
        <v>8</v>
      </c>
      <c r="O939" t="s">
        <v>15345</v>
      </c>
      <c r="P939" t="s">
        <v>16396</v>
      </c>
      <c r="Q939">
        <v>6</v>
      </c>
      <c r="R939">
        <v>3</v>
      </c>
      <c r="S939">
        <v>3.93</v>
      </c>
      <c r="T939">
        <v>3.93</v>
      </c>
      <c r="U939">
        <v>546.69000000000005</v>
      </c>
      <c r="V939">
        <v>103.67</v>
      </c>
      <c r="W939">
        <v>3.8</v>
      </c>
      <c r="X939">
        <v>13.64</v>
      </c>
      <c r="Y939">
        <v>4.09</v>
      </c>
      <c r="Z939">
        <v>4</v>
      </c>
      <c r="AA939" t="s">
        <v>4250</v>
      </c>
      <c r="AB939">
        <v>1</v>
      </c>
      <c r="AC939">
        <v>9</v>
      </c>
      <c r="AD939">
        <v>2.2810000000000001</v>
      </c>
      <c r="AF939" t="s">
        <v>7949</v>
      </c>
      <c r="AI939">
        <v>0</v>
      </c>
      <c r="AJ939">
        <v>0</v>
      </c>
      <c r="AK939" t="s">
        <v>19878</v>
      </c>
      <c r="AL939" t="s">
        <v>19878</v>
      </c>
      <c r="AM939" t="s">
        <v>20019</v>
      </c>
    </row>
    <row r="940" spans="1:39" x14ac:dyDescent="0.25">
      <c r="A940" t="s">
        <v>8745</v>
      </c>
      <c r="B940" t="s">
        <v>4841</v>
      </c>
      <c r="C940" t="s">
        <v>4842</v>
      </c>
      <c r="D940">
        <v>5</v>
      </c>
      <c r="E940" t="s">
        <v>4845</v>
      </c>
      <c r="F940">
        <v>8.3000000000000007</v>
      </c>
      <c r="K940" t="s">
        <v>6860</v>
      </c>
      <c r="L940" t="s">
        <v>6861</v>
      </c>
      <c r="M940" t="s">
        <v>15044</v>
      </c>
      <c r="N940">
        <v>9</v>
      </c>
      <c r="O940" t="s">
        <v>15392</v>
      </c>
      <c r="P940" t="s">
        <v>16397</v>
      </c>
      <c r="Q940">
        <v>6</v>
      </c>
      <c r="R940">
        <v>2</v>
      </c>
      <c r="S940">
        <v>2.86</v>
      </c>
      <c r="T940">
        <v>3.29</v>
      </c>
      <c r="U940">
        <v>550.66</v>
      </c>
      <c r="V940">
        <v>118.53</v>
      </c>
      <c r="W940">
        <v>4.78</v>
      </c>
      <c r="X940">
        <v>13.79</v>
      </c>
      <c r="Y940">
        <v>7.51</v>
      </c>
      <c r="Z940">
        <v>4</v>
      </c>
      <c r="AA940" t="s">
        <v>4250</v>
      </c>
      <c r="AB940">
        <v>1</v>
      </c>
      <c r="AC940">
        <v>9</v>
      </c>
      <c r="AD940">
        <v>2.9740000000000002</v>
      </c>
      <c r="AF940" t="s">
        <v>7949</v>
      </c>
      <c r="AI940">
        <v>0</v>
      </c>
      <c r="AJ940">
        <v>0</v>
      </c>
      <c r="AK940" t="s">
        <v>19905</v>
      </c>
      <c r="AL940" t="s">
        <v>19905</v>
      </c>
      <c r="AM940" t="s">
        <v>20019</v>
      </c>
    </row>
    <row r="941" spans="1:39" x14ac:dyDescent="0.25">
      <c r="A941" t="s">
        <v>8746</v>
      </c>
      <c r="B941" t="s">
        <v>4841</v>
      </c>
      <c r="C941" t="s">
        <v>4842</v>
      </c>
      <c r="D941">
        <v>5</v>
      </c>
      <c r="E941" t="s">
        <v>4845</v>
      </c>
      <c r="F941">
        <v>8.3000000000000007</v>
      </c>
      <c r="K941" t="s">
        <v>6860</v>
      </c>
      <c r="M941" t="s">
        <v>6865</v>
      </c>
      <c r="N941">
        <v>8</v>
      </c>
      <c r="O941" t="s">
        <v>15407</v>
      </c>
      <c r="P941" t="s">
        <v>16398</v>
      </c>
      <c r="Q941">
        <v>6</v>
      </c>
      <c r="R941">
        <v>4</v>
      </c>
      <c r="S941">
        <v>4.4000000000000004</v>
      </c>
      <c r="T941">
        <v>4.4000000000000004</v>
      </c>
      <c r="U941">
        <v>604.70000000000005</v>
      </c>
      <c r="V941">
        <v>110.77</v>
      </c>
      <c r="W941">
        <v>4.88</v>
      </c>
      <c r="X941">
        <v>13.87</v>
      </c>
      <c r="Y941">
        <v>3.15</v>
      </c>
      <c r="Z941">
        <v>3</v>
      </c>
      <c r="AA941" t="s">
        <v>4250</v>
      </c>
      <c r="AB941">
        <v>1</v>
      </c>
      <c r="AC941">
        <v>11</v>
      </c>
      <c r="AD941">
        <v>1.607666666666667</v>
      </c>
      <c r="AF941" t="s">
        <v>7949</v>
      </c>
      <c r="AI941">
        <v>0</v>
      </c>
      <c r="AJ941">
        <v>0</v>
      </c>
      <c r="AK941" t="s">
        <v>19909</v>
      </c>
      <c r="AL941" t="s">
        <v>19909</v>
      </c>
      <c r="AM941" t="s">
        <v>20019</v>
      </c>
    </row>
    <row r="942" spans="1:39" x14ac:dyDescent="0.25">
      <c r="A942" t="s">
        <v>8747</v>
      </c>
      <c r="B942" t="s">
        <v>4841</v>
      </c>
      <c r="C942" t="s">
        <v>4842</v>
      </c>
      <c r="D942">
        <v>5</v>
      </c>
      <c r="E942" t="s">
        <v>4845</v>
      </c>
      <c r="F942">
        <v>8.3000000000000007</v>
      </c>
      <c r="K942" t="s">
        <v>6860</v>
      </c>
      <c r="L942" t="s">
        <v>6861</v>
      </c>
      <c r="M942" t="s">
        <v>15017</v>
      </c>
      <c r="N942">
        <v>9</v>
      </c>
      <c r="O942" t="s">
        <v>15355</v>
      </c>
      <c r="P942" t="s">
        <v>16399</v>
      </c>
      <c r="Q942">
        <v>6</v>
      </c>
      <c r="R942">
        <v>4</v>
      </c>
      <c r="S942">
        <v>1.01</v>
      </c>
      <c r="T942">
        <v>2.04</v>
      </c>
      <c r="U942">
        <v>642.84</v>
      </c>
      <c r="V942">
        <v>120</v>
      </c>
      <c r="W942">
        <v>4.03</v>
      </c>
      <c r="Y942">
        <v>8.5399999999999991</v>
      </c>
      <c r="Z942">
        <v>3</v>
      </c>
      <c r="AA942" t="s">
        <v>4250</v>
      </c>
      <c r="AB942">
        <v>1</v>
      </c>
      <c r="AC942">
        <v>17</v>
      </c>
      <c r="AD942">
        <v>2.73</v>
      </c>
      <c r="AF942" t="s">
        <v>7952</v>
      </c>
      <c r="AI942">
        <v>0</v>
      </c>
      <c r="AJ942">
        <v>0</v>
      </c>
      <c r="AK942" t="s">
        <v>19886</v>
      </c>
      <c r="AL942" t="s">
        <v>19886</v>
      </c>
      <c r="AM942" t="s">
        <v>20019</v>
      </c>
    </row>
    <row r="943" spans="1:39" x14ac:dyDescent="0.25">
      <c r="A943" t="s">
        <v>8748</v>
      </c>
      <c r="B943" t="s">
        <v>4841</v>
      </c>
      <c r="C943" t="s">
        <v>4842</v>
      </c>
      <c r="D943">
        <v>5</v>
      </c>
      <c r="E943" t="s">
        <v>4845</v>
      </c>
      <c r="F943">
        <v>8.3000000000000007</v>
      </c>
      <c r="K943" t="s">
        <v>6860</v>
      </c>
      <c r="L943" t="s">
        <v>6861</v>
      </c>
      <c r="M943" t="s">
        <v>15032</v>
      </c>
      <c r="N943">
        <v>9</v>
      </c>
      <c r="O943" t="s">
        <v>15375</v>
      </c>
      <c r="P943" t="s">
        <v>16400</v>
      </c>
      <c r="Q943">
        <v>7</v>
      </c>
      <c r="R943">
        <v>4</v>
      </c>
      <c r="S943">
        <v>0.91</v>
      </c>
      <c r="T943">
        <v>2.02</v>
      </c>
      <c r="U943">
        <v>704.88</v>
      </c>
      <c r="V943">
        <v>144.91</v>
      </c>
      <c r="W943">
        <v>3.06</v>
      </c>
      <c r="X943">
        <v>13.86</v>
      </c>
      <c r="Y943">
        <v>8.4600000000000009</v>
      </c>
      <c r="Z943">
        <v>2</v>
      </c>
      <c r="AA943" t="s">
        <v>4250</v>
      </c>
      <c r="AB943">
        <v>1</v>
      </c>
      <c r="AC943">
        <v>16</v>
      </c>
      <c r="AD943">
        <v>2.77</v>
      </c>
      <c r="AF943" t="s">
        <v>7949</v>
      </c>
      <c r="AI943">
        <v>0</v>
      </c>
      <c r="AJ943">
        <v>0</v>
      </c>
      <c r="AK943" t="s">
        <v>19886</v>
      </c>
      <c r="AL943" t="s">
        <v>19886</v>
      </c>
      <c r="AM943" t="s">
        <v>20019</v>
      </c>
    </row>
    <row r="944" spans="1:39" x14ac:dyDescent="0.25">
      <c r="A944" t="s">
        <v>8472</v>
      </c>
      <c r="B944" t="s">
        <v>4841</v>
      </c>
      <c r="C944" t="s">
        <v>4842</v>
      </c>
      <c r="D944">
        <v>5</v>
      </c>
      <c r="E944" t="s">
        <v>4845</v>
      </c>
      <c r="F944">
        <v>8.3000000000000007</v>
      </c>
      <c r="K944" t="s">
        <v>6860</v>
      </c>
      <c r="M944" t="s">
        <v>15014</v>
      </c>
      <c r="N944">
        <v>8</v>
      </c>
      <c r="O944" t="s">
        <v>15351</v>
      </c>
      <c r="P944" t="s">
        <v>16125</v>
      </c>
      <c r="Q944">
        <v>5</v>
      </c>
      <c r="R944">
        <v>1</v>
      </c>
      <c r="S944">
        <v>3.85</v>
      </c>
      <c r="T944">
        <v>3.85</v>
      </c>
      <c r="U944">
        <v>476.56</v>
      </c>
      <c r="V944">
        <v>73.27</v>
      </c>
      <c r="W944">
        <v>4.76</v>
      </c>
      <c r="Y944">
        <v>4.2</v>
      </c>
      <c r="Z944">
        <v>4</v>
      </c>
      <c r="AA944" t="s">
        <v>4250</v>
      </c>
      <c r="AB944">
        <v>0</v>
      </c>
      <c r="AC944">
        <v>4</v>
      </c>
      <c r="AD944">
        <v>3.6507619047619051</v>
      </c>
      <c r="AF944" t="s">
        <v>7949</v>
      </c>
      <c r="AI944">
        <v>0</v>
      </c>
      <c r="AJ944">
        <v>0</v>
      </c>
      <c r="AK944" t="s">
        <v>19843</v>
      </c>
      <c r="AL944" t="s">
        <v>19843</v>
      </c>
      <c r="AM944" t="s">
        <v>20019</v>
      </c>
    </row>
    <row r="945" spans="1:39" x14ac:dyDescent="0.25">
      <c r="A945" t="s">
        <v>8749</v>
      </c>
      <c r="B945" t="s">
        <v>4841</v>
      </c>
      <c r="C945" t="s">
        <v>4842</v>
      </c>
      <c r="D945">
        <v>5</v>
      </c>
      <c r="E945" t="s">
        <v>4845</v>
      </c>
      <c r="F945">
        <v>8.3000000000000007</v>
      </c>
      <c r="K945" t="s">
        <v>6860</v>
      </c>
      <c r="L945" t="s">
        <v>6861</v>
      </c>
      <c r="M945" t="s">
        <v>15056</v>
      </c>
      <c r="N945">
        <v>9</v>
      </c>
      <c r="O945" t="s">
        <v>15408</v>
      </c>
      <c r="P945" t="s">
        <v>16401</v>
      </c>
      <c r="Q945">
        <v>6</v>
      </c>
      <c r="R945">
        <v>3</v>
      </c>
      <c r="S945">
        <v>2.72</v>
      </c>
      <c r="T945">
        <v>2.74</v>
      </c>
      <c r="U945">
        <v>513.65</v>
      </c>
      <c r="V945">
        <v>92.71</v>
      </c>
      <c r="W945">
        <v>3.88</v>
      </c>
      <c r="X945">
        <v>13.84</v>
      </c>
      <c r="Y945">
        <v>5.88</v>
      </c>
      <c r="Z945">
        <v>2</v>
      </c>
      <c r="AA945" t="s">
        <v>4250</v>
      </c>
      <c r="AB945">
        <v>1</v>
      </c>
      <c r="AC945">
        <v>10</v>
      </c>
      <c r="AD945">
        <v>3.716333333333333</v>
      </c>
      <c r="AF945" t="s">
        <v>7949</v>
      </c>
      <c r="AI945">
        <v>0</v>
      </c>
      <c r="AJ945">
        <v>0</v>
      </c>
      <c r="AK945" t="s">
        <v>19910</v>
      </c>
      <c r="AL945" t="s">
        <v>19910</v>
      </c>
      <c r="AM945" t="s">
        <v>20019</v>
      </c>
    </row>
    <row r="946" spans="1:39" x14ac:dyDescent="0.25">
      <c r="A946" t="s">
        <v>8673</v>
      </c>
      <c r="B946" t="s">
        <v>4841</v>
      </c>
      <c r="C946" t="s">
        <v>4842</v>
      </c>
      <c r="D946">
        <v>5</v>
      </c>
      <c r="E946" t="s">
        <v>4845</v>
      </c>
      <c r="F946">
        <v>8.3000000000000007</v>
      </c>
      <c r="K946" t="s">
        <v>6860</v>
      </c>
      <c r="L946" t="s">
        <v>6861</v>
      </c>
      <c r="M946" t="s">
        <v>15008</v>
      </c>
      <c r="N946">
        <v>9</v>
      </c>
      <c r="O946" t="s">
        <v>15402</v>
      </c>
      <c r="P946" t="s">
        <v>16326</v>
      </c>
      <c r="Q946">
        <v>5</v>
      </c>
      <c r="R946">
        <v>3</v>
      </c>
      <c r="S946">
        <v>2.31</v>
      </c>
      <c r="T946">
        <v>2.33</v>
      </c>
      <c r="U946">
        <v>451.61</v>
      </c>
      <c r="V946">
        <v>83.48</v>
      </c>
      <c r="W946">
        <v>3.72</v>
      </c>
      <c r="X946">
        <v>13.97</v>
      </c>
      <c r="Y946">
        <v>6.06</v>
      </c>
      <c r="Z946">
        <v>2</v>
      </c>
      <c r="AA946" t="s">
        <v>4250</v>
      </c>
      <c r="AB946">
        <v>0</v>
      </c>
      <c r="AC946">
        <v>9</v>
      </c>
      <c r="AD946">
        <v>4.3573095238095236</v>
      </c>
      <c r="AF946" t="s">
        <v>7949</v>
      </c>
      <c r="AI946">
        <v>0</v>
      </c>
      <c r="AJ946">
        <v>0</v>
      </c>
      <c r="AK946" t="s">
        <v>19892</v>
      </c>
      <c r="AL946" t="s">
        <v>19892</v>
      </c>
      <c r="AM946" t="s">
        <v>20019</v>
      </c>
    </row>
    <row r="947" spans="1:39" x14ac:dyDescent="0.25">
      <c r="A947" t="s">
        <v>5408</v>
      </c>
      <c r="B947" t="s">
        <v>4841</v>
      </c>
      <c r="C947" t="s">
        <v>4842</v>
      </c>
      <c r="D947">
        <v>5</v>
      </c>
      <c r="E947" t="s">
        <v>4845</v>
      </c>
      <c r="F947">
        <v>8.3000000000000007</v>
      </c>
      <c r="K947" t="s">
        <v>6860</v>
      </c>
      <c r="L947" t="s">
        <v>6861</v>
      </c>
      <c r="M947" t="s">
        <v>15057</v>
      </c>
      <c r="N947">
        <v>9</v>
      </c>
      <c r="O947" t="s">
        <v>15409</v>
      </c>
      <c r="P947" t="s">
        <v>7134</v>
      </c>
      <c r="Q947">
        <v>6</v>
      </c>
      <c r="R947">
        <v>3</v>
      </c>
      <c r="S947">
        <v>2.31</v>
      </c>
      <c r="T947">
        <v>2.35</v>
      </c>
      <c r="U947">
        <v>541.08000000000004</v>
      </c>
      <c r="V947">
        <v>121.94</v>
      </c>
      <c r="W947">
        <v>3.98</v>
      </c>
      <c r="X947">
        <v>13.07</v>
      </c>
      <c r="Y947">
        <v>6.85</v>
      </c>
      <c r="Z947">
        <v>3</v>
      </c>
      <c r="AA947" t="s">
        <v>4250</v>
      </c>
      <c r="AB947">
        <v>1</v>
      </c>
      <c r="AC947">
        <v>8</v>
      </c>
      <c r="AD947">
        <v>3.0116666666666672</v>
      </c>
      <c r="AF947" t="s">
        <v>7949</v>
      </c>
      <c r="AI947">
        <v>0</v>
      </c>
      <c r="AJ947">
        <v>0</v>
      </c>
      <c r="AK947" t="s">
        <v>7979</v>
      </c>
      <c r="AL947" t="s">
        <v>7979</v>
      </c>
      <c r="AM947" t="s">
        <v>20019</v>
      </c>
    </row>
    <row r="948" spans="1:39" x14ac:dyDescent="0.25">
      <c r="A948" t="s">
        <v>5408</v>
      </c>
      <c r="B948" t="s">
        <v>4841</v>
      </c>
      <c r="C948" t="s">
        <v>4842</v>
      </c>
      <c r="D948">
        <v>5</v>
      </c>
      <c r="E948" t="s">
        <v>4845</v>
      </c>
      <c r="F948">
        <v>8.3000000000000007</v>
      </c>
      <c r="K948" t="s">
        <v>6860</v>
      </c>
      <c r="L948" t="s">
        <v>6861</v>
      </c>
      <c r="M948" t="s">
        <v>15058</v>
      </c>
      <c r="N948">
        <v>9</v>
      </c>
      <c r="O948" t="s">
        <v>15410</v>
      </c>
      <c r="P948" t="s">
        <v>7134</v>
      </c>
      <c r="Q948">
        <v>6</v>
      </c>
      <c r="R948">
        <v>3</v>
      </c>
      <c r="S948">
        <v>2.31</v>
      </c>
      <c r="T948">
        <v>2.35</v>
      </c>
      <c r="U948">
        <v>541.08000000000004</v>
      </c>
      <c r="V948">
        <v>121.94</v>
      </c>
      <c r="W948">
        <v>3.98</v>
      </c>
      <c r="X948">
        <v>13.07</v>
      </c>
      <c r="Y948">
        <v>6.85</v>
      </c>
      <c r="Z948">
        <v>3</v>
      </c>
      <c r="AA948" t="s">
        <v>4250</v>
      </c>
      <c r="AB948">
        <v>1</v>
      </c>
      <c r="AC948">
        <v>8</v>
      </c>
      <c r="AD948">
        <v>3.0116666666666672</v>
      </c>
      <c r="AF948" t="s">
        <v>7949</v>
      </c>
      <c r="AI948">
        <v>0</v>
      </c>
      <c r="AJ948">
        <v>0</v>
      </c>
      <c r="AK948" t="s">
        <v>7979</v>
      </c>
      <c r="AL948" t="s">
        <v>7979</v>
      </c>
      <c r="AM948" t="s">
        <v>20019</v>
      </c>
    </row>
    <row r="949" spans="1:39" x14ac:dyDescent="0.25">
      <c r="A949" t="s">
        <v>8474</v>
      </c>
      <c r="B949" t="s">
        <v>4841</v>
      </c>
      <c r="C949" t="s">
        <v>4842</v>
      </c>
      <c r="D949">
        <v>5</v>
      </c>
      <c r="E949" t="s">
        <v>4845</v>
      </c>
      <c r="F949">
        <v>8.3000000000000007</v>
      </c>
      <c r="K949" t="s">
        <v>6860</v>
      </c>
      <c r="L949" t="s">
        <v>6861</v>
      </c>
      <c r="M949" t="s">
        <v>15059</v>
      </c>
      <c r="N949">
        <v>9</v>
      </c>
      <c r="O949" t="s">
        <v>15411</v>
      </c>
      <c r="P949" t="s">
        <v>16127</v>
      </c>
      <c r="Q949">
        <v>5</v>
      </c>
      <c r="R949">
        <v>2</v>
      </c>
      <c r="S949">
        <v>3.28</v>
      </c>
      <c r="T949">
        <v>3.32</v>
      </c>
      <c r="U949">
        <v>372.88</v>
      </c>
      <c r="V949">
        <v>80.37</v>
      </c>
      <c r="W949">
        <v>3.65</v>
      </c>
      <c r="X949">
        <v>11.26</v>
      </c>
      <c r="Y949">
        <v>6.35</v>
      </c>
      <c r="Z949">
        <v>2</v>
      </c>
      <c r="AA949" t="s">
        <v>4250</v>
      </c>
      <c r="AB949">
        <v>0</v>
      </c>
      <c r="AC949">
        <v>3</v>
      </c>
      <c r="AD949">
        <v>4.6080000000000014</v>
      </c>
      <c r="AF949" t="s">
        <v>7949</v>
      </c>
      <c r="AI949">
        <v>0</v>
      </c>
      <c r="AJ949">
        <v>0</v>
      </c>
      <c r="AK949" t="s">
        <v>19911</v>
      </c>
      <c r="AL949" t="s">
        <v>19911</v>
      </c>
      <c r="AM949" t="s">
        <v>20019</v>
      </c>
    </row>
    <row r="950" spans="1:39" x14ac:dyDescent="0.25">
      <c r="A950" t="s">
        <v>8474</v>
      </c>
      <c r="B950" t="s">
        <v>4841</v>
      </c>
      <c r="C950" t="s">
        <v>4842</v>
      </c>
      <c r="D950">
        <v>5</v>
      </c>
      <c r="E950" t="s">
        <v>4845</v>
      </c>
      <c r="F950">
        <v>8.3000000000000007</v>
      </c>
      <c r="K950" t="s">
        <v>6860</v>
      </c>
      <c r="L950" t="s">
        <v>6861</v>
      </c>
      <c r="M950" t="s">
        <v>14995</v>
      </c>
      <c r="N950">
        <v>9</v>
      </c>
      <c r="O950" t="s">
        <v>15321</v>
      </c>
      <c r="P950" t="s">
        <v>16127</v>
      </c>
      <c r="Q950">
        <v>5</v>
      </c>
      <c r="R950">
        <v>2</v>
      </c>
      <c r="S950">
        <v>3.28</v>
      </c>
      <c r="T950">
        <v>3.32</v>
      </c>
      <c r="U950">
        <v>372.88</v>
      </c>
      <c r="V950">
        <v>80.37</v>
      </c>
      <c r="W950">
        <v>3.65</v>
      </c>
      <c r="X950">
        <v>11.26</v>
      </c>
      <c r="Y950">
        <v>6.35</v>
      </c>
      <c r="Z950">
        <v>2</v>
      </c>
      <c r="AA950" t="s">
        <v>4250</v>
      </c>
      <c r="AB950">
        <v>0</v>
      </c>
      <c r="AC950">
        <v>3</v>
      </c>
      <c r="AD950">
        <v>4.6080000000000014</v>
      </c>
      <c r="AF950" t="s">
        <v>7949</v>
      </c>
      <c r="AI950">
        <v>0</v>
      </c>
      <c r="AJ950">
        <v>0</v>
      </c>
      <c r="AK950" t="s">
        <v>7974</v>
      </c>
      <c r="AL950" t="s">
        <v>7974</v>
      </c>
      <c r="AM950" t="s">
        <v>20019</v>
      </c>
    </row>
    <row r="951" spans="1:39" x14ac:dyDescent="0.25">
      <c r="A951" t="s">
        <v>8750</v>
      </c>
      <c r="B951" t="s">
        <v>4841</v>
      </c>
      <c r="C951" t="s">
        <v>4842</v>
      </c>
      <c r="D951">
        <v>5</v>
      </c>
      <c r="E951" t="s">
        <v>4845</v>
      </c>
      <c r="F951">
        <v>8.3000000000000007</v>
      </c>
      <c r="I951" t="s">
        <v>12472</v>
      </c>
      <c r="K951" t="s">
        <v>6860</v>
      </c>
      <c r="L951" t="s">
        <v>6861</v>
      </c>
      <c r="M951" t="s">
        <v>14975</v>
      </c>
      <c r="N951">
        <v>9</v>
      </c>
      <c r="O951" t="s">
        <v>15296</v>
      </c>
      <c r="P951" t="s">
        <v>16402</v>
      </c>
      <c r="Q951">
        <v>5</v>
      </c>
      <c r="R951">
        <v>1</v>
      </c>
      <c r="S951">
        <v>6.47</v>
      </c>
      <c r="T951">
        <v>6.47</v>
      </c>
      <c r="U951">
        <v>437.97</v>
      </c>
      <c r="V951">
        <v>69.2</v>
      </c>
      <c r="W951">
        <v>5.35</v>
      </c>
      <c r="Y951">
        <v>3.76</v>
      </c>
      <c r="Z951">
        <v>2</v>
      </c>
      <c r="AA951" t="s">
        <v>4250</v>
      </c>
      <c r="AB951">
        <v>1</v>
      </c>
      <c r="AC951">
        <v>2</v>
      </c>
      <c r="AD951">
        <v>3.2764047619047618</v>
      </c>
      <c r="AF951" t="s">
        <v>7949</v>
      </c>
      <c r="AI951">
        <v>0</v>
      </c>
      <c r="AJ951">
        <v>0</v>
      </c>
      <c r="AM951" t="s">
        <v>20019</v>
      </c>
    </row>
    <row r="952" spans="1:39" x14ac:dyDescent="0.25">
      <c r="A952" t="s">
        <v>8751</v>
      </c>
      <c r="B952" t="s">
        <v>4841</v>
      </c>
      <c r="C952" t="s">
        <v>4842</v>
      </c>
      <c r="D952">
        <v>5</v>
      </c>
      <c r="E952" t="s">
        <v>4845</v>
      </c>
      <c r="F952">
        <v>8.3000000000000007</v>
      </c>
      <c r="I952" t="s">
        <v>12473</v>
      </c>
      <c r="K952" t="s">
        <v>6860</v>
      </c>
      <c r="L952" t="s">
        <v>6861</v>
      </c>
      <c r="M952" t="s">
        <v>15047</v>
      </c>
      <c r="N952">
        <v>9</v>
      </c>
      <c r="O952" t="s">
        <v>15395</v>
      </c>
      <c r="P952" t="s">
        <v>16403</v>
      </c>
      <c r="Q952">
        <v>7</v>
      </c>
      <c r="R952">
        <v>2</v>
      </c>
      <c r="S952">
        <v>-1.43</v>
      </c>
      <c r="T952">
        <v>-1.43</v>
      </c>
      <c r="U952">
        <v>432.41</v>
      </c>
      <c r="V952">
        <v>126.28</v>
      </c>
      <c r="W952">
        <v>2.83</v>
      </c>
      <c r="X952">
        <v>10.31</v>
      </c>
      <c r="Y952">
        <v>3.88</v>
      </c>
      <c r="Z952">
        <v>2</v>
      </c>
      <c r="AA952" t="s">
        <v>4250</v>
      </c>
      <c r="AB952">
        <v>0</v>
      </c>
      <c r="AC952">
        <v>3</v>
      </c>
      <c r="AD952">
        <v>3.9827857142857139</v>
      </c>
      <c r="AF952" t="s">
        <v>7949</v>
      </c>
      <c r="AI952">
        <v>0</v>
      </c>
      <c r="AJ952">
        <v>0</v>
      </c>
      <c r="AM952" t="s">
        <v>20019</v>
      </c>
    </row>
    <row r="953" spans="1:39" x14ac:dyDescent="0.25">
      <c r="A953" t="s">
        <v>8752</v>
      </c>
      <c r="B953" t="s">
        <v>4841</v>
      </c>
      <c r="C953" t="s">
        <v>4842</v>
      </c>
      <c r="D953">
        <v>5</v>
      </c>
      <c r="E953" t="s">
        <v>4845</v>
      </c>
      <c r="F953">
        <v>8.3000000000000007</v>
      </c>
      <c r="I953" t="s">
        <v>12474</v>
      </c>
      <c r="K953" t="s">
        <v>6860</v>
      </c>
      <c r="L953" t="s">
        <v>6861</v>
      </c>
      <c r="M953" t="s">
        <v>14952</v>
      </c>
      <c r="N953">
        <v>9</v>
      </c>
      <c r="O953" t="s">
        <v>15273</v>
      </c>
      <c r="P953" t="s">
        <v>16404</v>
      </c>
      <c r="Q953">
        <v>6</v>
      </c>
      <c r="R953">
        <v>2</v>
      </c>
      <c r="S953">
        <v>1.65</v>
      </c>
      <c r="T953">
        <v>1.66</v>
      </c>
      <c r="U953">
        <v>397.33</v>
      </c>
      <c r="V953">
        <v>102.49</v>
      </c>
      <c r="W953">
        <v>2.7</v>
      </c>
      <c r="X953">
        <v>8.98</v>
      </c>
      <c r="Y953">
        <v>4.09</v>
      </c>
      <c r="Z953">
        <v>2</v>
      </c>
      <c r="AA953" t="s">
        <v>4250</v>
      </c>
      <c r="AB953">
        <v>0</v>
      </c>
      <c r="AC953">
        <v>4</v>
      </c>
      <c r="AD953">
        <v>4.8170238095238096</v>
      </c>
      <c r="AF953" t="s">
        <v>7949</v>
      </c>
      <c r="AI953">
        <v>0</v>
      </c>
      <c r="AJ953">
        <v>0</v>
      </c>
      <c r="AM953" t="s">
        <v>20019</v>
      </c>
    </row>
    <row r="954" spans="1:39" x14ac:dyDescent="0.25">
      <c r="A954" t="s">
        <v>8753</v>
      </c>
      <c r="B954" t="s">
        <v>4841</v>
      </c>
      <c r="C954" t="s">
        <v>4842</v>
      </c>
      <c r="D954">
        <v>5</v>
      </c>
      <c r="E954" t="s">
        <v>4845</v>
      </c>
      <c r="F954">
        <v>8.3000000000000007</v>
      </c>
      <c r="I954" t="s">
        <v>12475</v>
      </c>
      <c r="K954" t="s">
        <v>6860</v>
      </c>
      <c r="L954" t="s">
        <v>6861</v>
      </c>
      <c r="M954" t="s">
        <v>14952</v>
      </c>
      <c r="N954">
        <v>9</v>
      </c>
      <c r="O954" t="s">
        <v>15273</v>
      </c>
      <c r="P954" t="s">
        <v>16405</v>
      </c>
      <c r="Q954">
        <v>7</v>
      </c>
      <c r="R954">
        <v>2</v>
      </c>
      <c r="S954">
        <v>3.38</v>
      </c>
      <c r="T954">
        <v>3.39</v>
      </c>
      <c r="U954">
        <v>417.42</v>
      </c>
      <c r="V954">
        <v>111.72</v>
      </c>
      <c r="W954">
        <v>2.56</v>
      </c>
      <c r="X954">
        <v>8.85</v>
      </c>
      <c r="Y954">
        <v>4.09</v>
      </c>
      <c r="Z954">
        <v>2</v>
      </c>
      <c r="AA954" t="s">
        <v>4250</v>
      </c>
      <c r="AB954">
        <v>0</v>
      </c>
      <c r="AC954">
        <v>6</v>
      </c>
      <c r="AD954">
        <v>3.4808571428571429</v>
      </c>
      <c r="AF954" t="s">
        <v>7949</v>
      </c>
      <c r="AI954">
        <v>0</v>
      </c>
      <c r="AJ954">
        <v>0</v>
      </c>
      <c r="AM954" t="s">
        <v>20019</v>
      </c>
    </row>
    <row r="955" spans="1:39" x14ac:dyDescent="0.25">
      <c r="A955" t="s">
        <v>8754</v>
      </c>
      <c r="B955" t="s">
        <v>4841</v>
      </c>
      <c r="C955" t="s">
        <v>4842</v>
      </c>
      <c r="D955">
        <v>5</v>
      </c>
      <c r="E955" t="s">
        <v>4845</v>
      </c>
      <c r="F955">
        <v>8.3000000000000007</v>
      </c>
      <c r="I955" t="s">
        <v>12476</v>
      </c>
      <c r="K955" t="s">
        <v>6860</v>
      </c>
      <c r="L955" t="s">
        <v>6861</v>
      </c>
      <c r="M955" t="s">
        <v>15042</v>
      </c>
      <c r="N955">
        <v>9</v>
      </c>
      <c r="O955" t="s">
        <v>15389</v>
      </c>
      <c r="P955" t="s">
        <v>16406</v>
      </c>
      <c r="Q955">
        <v>5</v>
      </c>
      <c r="R955">
        <v>2</v>
      </c>
      <c r="S955">
        <v>-1.49</v>
      </c>
      <c r="T955">
        <v>1.4</v>
      </c>
      <c r="U955">
        <v>421.5</v>
      </c>
      <c r="V955">
        <v>105.22</v>
      </c>
      <c r="W955">
        <v>2.02</v>
      </c>
      <c r="Y955">
        <v>5.79</v>
      </c>
      <c r="Z955">
        <v>1</v>
      </c>
      <c r="AA955" t="s">
        <v>4250</v>
      </c>
      <c r="AB955">
        <v>0</v>
      </c>
      <c r="AC955">
        <v>3</v>
      </c>
      <c r="AD955">
        <v>4.5533809523809534</v>
      </c>
      <c r="AF955" t="s">
        <v>7949</v>
      </c>
      <c r="AI955">
        <v>0</v>
      </c>
      <c r="AJ955">
        <v>0</v>
      </c>
      <c r="AM955" t="s">
        <v>20019</v>
      </c>
    </row>
    <row r="956" spans="1:39" x14ac:dyDescent="0.25">
      <c r="A956" t="s">
        <v>8754</v>
      </c>
      <c r="B956" t="s">
        <v>4841</v>
      </c>
      <c r="C956" t="s">
        <v>4842</v>
      </c>
      <c r="D956">
        <v>5</v>
      </c>
      <c r="E956" t="s">
        <v>4845</v>
      </c>
      <c r="F956">
        <v>8.3000000000000007</v>
      </c>
      <c r="I956" t="s">
        <v>12477</v>
      </c>
      <c r="K956" t="s">
        <v>6860</v>
      </c>
      <c r="M956" t="s">
        <v>15002</v>
      </c>
      <c r="N956">
        <v>8</v>
      </c>
      <c r="O956" t="s">
        <v>15332</v>
      </c>
      <c r="P956" t="s">
        <v>16406</v>
      </c>
      <c r="Q956">
        <v>5</v>
      </c>
      <c r="R956">
        <v>2</v>
      </c>
      <c r="S956">
        <v>-1.49</v>
      </c>
      <c r="T956">
        <v>1.4</v>
      </c>
      <c r="U956">
        <v>421.5</v>
      </c>
      <c r="V956">
        <v>105.22</v>
      </c>
      <c r="W956">
        <v>2.02</v>
      </c>
      <c r="Y956">
        <v>5.79</v>
      </c>
      <c r="Z956">
        <v>1</v>
      </c>
      <c r="AA956" t="s">
        <v>4250</v>
      </c>
      <c r="AB956">
        <v>0</v>
      </c>
      <c r="AC956">
        <v>3</v>
      </c>
      <c r="AD956">
        <v>4.5533809523809534</v>
      </c>
      <c r="AF956" t="s">
        <v>7949</v>
      </c>
      <c r="AI956">
        <v>0</v>
      </c>
      <c r="AJ956">
        <v>0</v>
      </c>
      <c r="AM956" t="s">
        <v>20019</v>
      </c>
    </row>
    <row r="957" spans="1:39" x14ac:dyDescent="0.25">
      <c r="A957" t="s">
        <v>8755</v>
      </c>
      <c r="B957" t="s">
        <v>4841</v>
      </c>
      <c r="C957" t="s">
        <v>4842</v>
      </c>
      <c r="D957">
        <v>5</v>
      </c>
      <c r="E957" t="s">
        <v>4845</v>
      </c>
      <c r="F957">
        <v>8.3000000000000007</v>
      </c>
      <c r="I957" t="s">
        <v>12478</v>
      </c>
      <c r="K957" t="s">
        <v>6860</v>
      </c>
      <c r="L957" t="s">
        <v>6861</v>
      </c>
      <c r="M957" t="s">
        <v>14996</v>
      </c>
      <c r="N957">
        <v>9</v>
      </c>
      <c r="O957" t="s">
        <v>15322</v>
      </c>
      <c r="P957" t="s">
        <v>16407</v>
      </c>
      <c r="Q957">
        <v>5</v>
      </c>
      <c r="R957">
        <v>2</v>
      </c>
      <c r="S957">
        <v>-2.56</v>
      </c>
      <c r="T957">
        <v>-2.56</v>
      </c>
      <c r="U957">
        <v>394.81</v>
      </c>
      <c r="V957">
        <v>89.6</v>
      </c>
      <c r="W957">
        <v>2.99</v>
      </c>
      <c r="X957">
        <v>10.14</v>
      </c>
      <c r="Y957">
        <v>4.79</v>
      </c>
      <c r="Z957">
        <v>2</v>
      </c>
      <c r="AA957" t="s">
        <v>4250</v>
      </c>
      <c r="AB957">
        <v>0</v>
      </c>
      <c r="AC957">
        <v>4</v>
      </c>
      <c r="AD957">
        <v>5.2513571428571426</v>
      </c>
      <c r="AF957" t="s">
        <v>7949</v>
      </c>
      <c r="AI957">
        <v>0</v>
      </c>
      <c r="AJ957">
        <v>0</v>
      </c>
      <c r="AM957" t="s">
        <v>20019</v>
      </c>
    </row>
    <row r="958" spans="1:39" x14ac:dyDescent="0.25">
      <c r="A958" t="s">
        <v>8756</v>
      </c>
      <c r="B958" t="s">
        <v>4841</v>
      </c>
      <c r="C958" t="s">
        <v>4842</v>
      </c>
      <c r="D958">
        <v>5</v>
      </c>
      <c r="E958" t="s">
        <v>4845</v>
      </c>
      <c r="F958">
        <v>8.3000000000000007</v>
      </c>
      <c r="I958" t="s">
        <v>12479</v>
      </c>
      <c r="K958" t="s">
        <v>6860</v>
      </c>
      <c r="L958" t="s">
        <v>6861</v>
      </c>
      <c r="M958" t="s">
        <v>14999</v>
      </c>
      <c r="N958">
        <v>9</v>
      </c>
      <c r="O958" t="s">
        <v>15325</v>
      </c>
      <c r="P958" t="s">
        <v>16408</v>
      </c>
      <c r="Q958">
        <v>5</v>
      </c>
      <c r="R958">
        <v>1</v>
      </c>
      <c r="S958">
        <v>4.2300000000000004</v>
      </c>
      <c r="T958">
        <v>4.2300000000000004</v>
      </c>
      <c r="U958">
        <v>502.97</v>
      </c>
      <c r="V958">
        <v>63.21</v>
      </c>
      <c r="W958">
        <v>5.15</v>
      </c>
      <c r="Y958">
        <v>0</v>
      </c>
      <c r="Z958">
        <v>2</v>
      </c>
      <c r="AA958" t="s">
        <v>4250</v>
      </c>
      <c r="AB958">
        <v>2</v>
      </c>
      <c r="AC958">
        <v>2</v>
      </c>
      <c r="AD958">
        <v>3.2183333333333328</v>
      </c>
      <c r="AF958" t="s">
        <v>7949</v>
      </c>
      <c r="AI958">
        <v>0</v>
      </c>
      <c r="AJ958">
        <v>0</v>
      </c>
      <c r="AM958" t="s">
        <v>20019</v>
      </c>
    </row>
    <row r="959" spans="1:39" x14ac:dyDescent="0.25">
      <c r="A959" t="s">
        <v>8757</v>
      </c>
      <c r="B959" t="s">
        <v>4841</v>
      </c>
      <c r="C959" t="s">
        <v>4842</v>
      </c>
      <c r="D959">
        <v>5</v>
      </c>
      <c r="E959" t="s">
        <v>4845</v>
      </c>
      <c r="F959">
        <v>8.3000000000000007</v>
      </c>
      <c r="I959" t="s">
        <v>12480</v>
      </c>
      <c r="K959" t="s">
        <v>6860</v>
      </c>
      <c r="L959" t="s">
        <v>6861</v>
      </c>
      <c r="M959" t="s">
        <v>15040</v>
      </c>
      <c r="N959">
        <v>9</v>
      </c>
      <c r="O959" t="s">
        <v>15384</v>
      </c>
      <c r="P959" t="s">
        <v>16409</v>
      </c>
      <c r="Q959">
        <v>3</v>
      </c>
      <c r="R959">
        <v>1</v>
      </c>
      <c r="S959">
        <v>4.5599999999999996</v>
      </c>
      <c r="T959">
        <v>4.5599999999999996</v>
      </c>
      <c r="U959">
        <v>414.52</v>
      </c>
      <c r="V959">
        <v>47.61</v>
      </c>
      <c r="W959">
        <v>4.68</v>
      </c>
      <c r="Y959">
        <v>5.14</v>
      </c>
      <c r="Z959">
        <v>2</v>
      </c>
      <c r="AA959" t="s">
        <v>4250</v>
      </c>
      <c r="AB959">
        <v>0</v>
      </c>
      <c r="AC959">
        <v>1</v>
      </c>
      <c r="AD959">
        <v>3.663904761904762</v>
      </c>
      <c r="AF959" t="s">
        <v>7949</v>
      </c>
      <c r="AI959">
        <v>0</v>
      </c>
      <c r="AJ959">
        <v>0</v>
      </c>
      <c r="AM959" t="s">
        <v>20019</v>
      </c>
    </row>
    <row r="960" spans="1:39" x14ac:dyDescent="0.25">
      <c r="A960" t="s">
        <v>8758</v>
      </c>
      <c r="B960" t="s">
        <v>4841</v>
      </c>
      <c r="C960" t="s">
        <v>4842</v>
      </c>
      <c r="D960">
        <v>5</v>
      </c>
      <c r="E960" t="s">
        <v>4845</v>
      </c>
      <c r="F960">
        <v>8.3000000000000007</v>
      </c>
      <c r="K960" t="s">
        <v>6860</v>
      </c>
      <c r="L960" t="s">
        <v>6861</v>
      </c>
      <c r="M960" t="s">
        <v>14980</v>
      </c>
      <c r="N960">
        <v>9</v>
      </c>
      <c r="O960" t="s">
        <v>15303</v>
      </c>
      <c r="P960" t="s">
        <v>16410</v>
      </c>
      <c r="Q960">
        <v>7</v>
      </c>
      <c r="R960">
        <v>2</v>
      </c>
      <c r="S960">
        <v>3.59</v>
      </c>
      <c r="T960">
        <v>3.59</v>
      </c>
      <c r="U960">
        <v>459.93</v>
      </c>
      <c r="V960">
        <v>106.4</v>
      </c>
      <c r="W960">
        <v>4.97</v>
      </c>
      <c r="X960">
        <v>10.06</v>
      </c>
      <c r="Y960">
        <v>5.1100000000000003</v>
      </c>
      <c r="Z960">
        <v>3</v>
      </c>
      <c r="AA960" t="s">
        <v>4250</v>
      </c>
      <c r="AB960">
        <v>0</v>
      </c>
      <c r="AC960">
        <v>4</v>
      </c>
      <c r="AD960">
        <v>3.149547619047619</v>
      </c>
      <c r="AF960" t="s">
        <v>7949</v>
      </c>
      <c r="AI960">
        <v>0</v>
      </c>
      <c r="AJ960">
        <v>0</v>
      </c>
      <c r="AK960" t="s">
        <v>19857</v>
      </c>
      <c r="AL960" t="s">
        <v>19857</v>
      </c>
      <c r="AM960" t="s">
        <v>20019</v>
      </c>
    </row>
    <row r="961" spans="1:39" x14ac:dyDescent="0.25">
      <c r="A961" t="s">
        <v>8759</v>
      </c>
      <c r="B961" t="s">
        <v>4841</v>
      </c>
      <c r="C961" t="s">
        <v>4842</v>
      </c>
      <c r="D961">
        <v>5</v>
      </c>
      <c r="E961" t="s">
        <v>4845</v>
      </c>
      <c r="F961">
        <v>8.3000000000000007</v>
      </c>
      <c r="I961" t="s">
        <v>12481</v>
      </c>
      <c r="K961" t="s">
        <v>6860</v>
      </c>
      <c r="L961" t="s">
        <v>6861</v>
      </c>
      <c r="M961" t="s">
        <v>15020</v>
      </c>
      <c r="N961">
        <v>9</v>
      </c>
      <c r="O961" t="s">
        <v>15358</v>
      </c>
      <c r="P961" t="s">
        <v>16411</v>
      </c>
      <c r="Q961">
        <v>6</v>
      </c>
      <c r="R961">
        <v>1</v>
      </c>
      <c r="S961">
        <v>0.62</v>
      </c>
      <c r="T961">
        <v>0.62</v>
      </c>
      <c r="U961">
        <v>422.53</v>
      </c>
      <c r="V961">
        <v>100.94</v>
      </c>
      <c r="W961">
        <v>2.3199999999999998</v>
      </c>
      <c r="Y961">
        <v>5.24</v>
      </c>
      <c r="Z961">
        <v>1</v>
      </c>
      <c r="AA961" t="s">
        <v>4250</v>
      </c>
      <c r="AB961">
        <v>0</v>
      </c>
      <c r="AC961">
        <v>3</v>
      </c>
      <c r="AD961">
        <v>5.0220238095238097</v>
      </c>
      <c r="AF961" t="s">
        <v>7949</v>
      </c>
      <c r="AI961">
        <v>0</v>
      </c>
      <c r="AJ961">
        <v>0</v>
      </c>
      <c r="AM961" t="s">
        <v>20019</v>
      </c>
    </row>
    <row r="962" spans="1:39" x14ac:dyDescent="0.25">
      <c r="A962" t="s">
        <v>8760</v>
      </c>
      <c r="B962" t="s">
        <v>4841</v>
      </c>
      <c r="C962" t="s">
        <v>4842</v>
      </c>
      <c r="D962">
        <v>5</v>
      </c>
      <c r="E962" t="s">
        <v>4845</v>
      </c>
      <c r="F962">
        <v>8.3000000000000007</v>
      </c>
      <c r="I962" t="s">
        <v>12482</v>
      </c>
      <c r="K962" t="s">
        <v>6860</v>
      </c>
      <c r="L962" t="s">
        <v>6861</v>
      </c>
      <c r="M962" t="s">
        <v>15020</v>
      </c>
      <c r="N962">
        <v>9</v>
      </c>
      <c r="O962" t="s">
        <v>15358</v>
      </c>
      <c r="P962" t="s">
        <v>16412</v>
      </c>
      <c r="Q962">
        <v>7</v>
      </c>
      <c r="R962">
        <v>1</v>
      </c>
      <c r="S962">
        <v>0.75</v>
      </c>
      <c r="T962">
        <v>0.75</v>
      </c>
      <c r="U962">
        <v>452.56</v>
      </c>
      <c r="V962">
        <v>110.17</v>
      </c>
      <c r="W962">
        <v>1.95</v>
      </c>
      <c r="Y962">
        <v>4.75</v>
      </c>
      <c r="Z962">
        <v>1</v>
      </c>
      <c r="AA962" t="s">
        <v>4250</v>
      </c>
      <c r="AB962">
        <v>0</v>
      </c>
      <c r="AC962">
        <v>3</v>
      </c>
      <c r="AD962">
        <v>4.4998571428571434</v>
      </c>
      <c r="AF962" t="s">
        <v>7949</v>
      </c>
      <c r="AI962">
        <v>0</v>
      </c>
      <c r="AJ962">
        <v>0</v>
      </c>
      <c r="AM962" t="s">
        <v>20019</v>
      </c>
    </row>
    <row r="963" spans="1:39" x14ac:dyDescent="0.25">
      <c r="A963" t="s">
        <v>8761</v>
      </c>
      <c r="B963" t="s">
        <v>4841</v>
      </c>
      <c r="C963" t="s">
        <v>4842</v>
      </c>
      <c r="D963">
        <v>5</v>
      </c>
      <c r="E963" t="s">
        <v>4845</v>
      </c>
      <c r="F963">
        <v>8.3000000000000007</v>
      </c>
      <c r="I963" t="s">
        <v>12483</v>
      </c>
      <c r="K963" t="s">
        <v>6860</v>
      </c>
      <c r="L963" t="s">
        <v>6861</v>
      </c>
      <c r="M963" t="s">
        <v>15020</v>
      </c>
      <c r="N963">
        <v>9</v>
      </c>
      <c r="O963" t="s">
        <v>15358</v>
      </c>
      <c r="P963" t="s">
        <v>16413</v>
      </c>
      <c r="Q963">
        <v>6</v>
      </c>
      <c r="R963">
        <v>1</v>
      </c>
      <c r="S963">
        <v>1.24</v>
      </c>
      <c r="T963">
        <v>1.25</v>
      </c>
      <c r="U963">
        <v>436.56</v>
      </c>
      <c r="V963">
        <v>100.94</v>
      </c>
      <c r="W963">
        <v>2.71</v>
      </c>
      <c r="Y963">
        <v>5.03</v>
      </c>
      <c r="Z963">
        <v>1</v>
      </c>
      <c r="AA963" t="s">
        <v>4250</v>
      </c>
      <c r="AB963">
        <v>0</v>
      </c>
      <c r="AC963">
        <v>3</v>
      </c>
      <c r="AD963">
        <v>4.9218095238095243</v>
      </c>
      <c r="AF963" t="s">
        <v>7949</v>
      </c>
      <c r="AI963">
        <v>0</v>
      </c>
      <c r="AJ963">
        <v>0</v>
      </c>
      <c r="AM963" t="s">
        <v>20019</v>
      </c>
    </row>
    <row r="964" spans="1:39" x14ac:dyDescent="0.25">
      <c r="A964" t="s">
        <v>8762</v>
      </c>
      <c r="B964" t="s">
        <v>4841</v>
      </c>
      <c r="C964" t="s">
        <v>4842</v>
      </c>
      <c r="D964">
        <v>5</v>
      </c>
      <c r="E964" t="s">
        <v>4845</v>
      </c>
      <c r="F964">
        <v>8.3000000000000007</v>
      </c>
      <c r="I964" t="s">
        <v>12484</v>
      </c>
      <c r="K964" t="s">
        <v>6860</v>
      </c>
      <c r="L964" t="s">
        <v>6861</v>
      </c>
      <c r="M964" t="s">
        <v>15020</v>
      </c>
      <c r="N964">
        <v>9</v>
      </c>
      <c r="O964" t="s">
        <v>15358</v>
      </c>
      <c r="P964" t="s">
        <v>16414</v>
      </c>
      <c r="Q964">
        <v>7</v>
      </c>
      <c r="R964">
        <v>1</v>
      </c>
      <c r="S964">
        <v>0.84</v>
      </c>
      <c r="T964">
        <v>0.84</v>
      </c>
      <c r="U964">
        <v>444.54</v>
      </c>
      <c r="V964">
        <v>117.49</v>
      </c>
      <c r="W964">
        <v>2.52</v>
      </c>
      <c r="Y964">
        <v>3.6</v>
      </c>
      <c r="Z964">
        <v>2</v>
      </c>
      <c r="AA964" t="s">
        <v>4250</v>
      </c>
      <c r="AB964">
        <v>0</v>
      </c>
      <c r="AC964">
        <v>3</v>
      </c>
      <c r="AD964">
        <v>4.3131428571428572</v>
      </c>
      <c r="AF964" t="s">
        <v>7949</v>
      </c>
      <c r="AI964">
        <v>0</v>
      </c>
      <c r="AJ964">
        <v>0</v>
      </c>
      <c r="AM964" t="s">
        <v>20019</v>
      </c>
    </row>
    <row r="965" spans="1:39" x14ac:dyDescent="0.25">
      <c r="A965" t="s">
        <v>8763</v>
      </c>
      <c r="B965" t="s">
        <v>4841</v>
      </c>
      <c r="C965" t="s">
        <v>4842</v>
      </c>
      <c r="D965">
        <v>5</v>
      </c>
      <c r="E965" t="s">
        <v>4845</v>
      </c>
      <c r="F965">
        <v>8.3000000000000007</v>
      </c>
      <c r="I965" t="s">
        <v>12485</v>
      </c>
      <c r="K965" t="s">
        <v>6860</v>
      </c>
      <c r="L965" t="s">
        <v>6861</v>
      </c>
      <c r="M965" t="s">
        <v>15020</v>
      </c>
      <c r="N965">
        <v>9</v>
      </c>
      <c r="O965" t="s">
        <v>15358</v>
      </c>
      <c r="P965" t="s">
        <v>16415</v>
      </c>
      <c r="Q965">
        <v>6</v>
      </c>
      <c r="R965">
        <v>1</v>
      </c>
      <c r="S965">
        <v>1.42</v>
      </c>
      <c r="T965">
        <v>1.42</v>
      </c>
      <c r="U965">
        <v>468.57</v>
      </c>
      <c r="V965">
        <v>100.94</v>
      </c>
      <c r="W965">
        <v>3.2</v>
      </c>
      <c r="Y965">
        <v>4.82</v>
      </c>
      <c r="Z965">
        <v>1</v>
      </c>
      <c r="AA965" t="s">
        <v>4250</v>
      </c>
      <c r="AB965">
        <v>0</v>
      </c>
      <c r="AC965">
        <v>4</v>
      </c>
      <c r="AD965">
        <v>4.6931666666666656</v>
      </c>
      <c r="AF965" t="s">
        <v>7949</v>
      </c>
      <c r="AI965">
        <v>0</v>
      </c>
      <c r="AJ965">
        <v>0</v>
      </c>
      <c r="AM965" t="s">
        <v>20019</v>
      </c>
    </row>
    <row r="966" spans="1:39" x14ac:dyDescent="0.25">
      <c r="A966" t="s">
        <v>8764</v>
      </c>
      <c r="B966" t="s">
        <v>4841</v>
      </c>
      <c r="C966" t="s">
        <v>4842</v>
      </c>
      <c r="D966">
        <v>5</v>
      </c>
      <c r="E966" t="s">
        <v>4845</v>
      </c>
      <c r="F966">
        <v>8.3000000000000007</v>
      </c>
      <c r="K966" t="s">
        <v>6860</v>
      </c>
      <c r="L966" t="s">
        <v>6861</v>
      </c>
      <c r="M966" t="s">
        <v>15060</v>
      </c>
      <c r="N966">
        <v>9</v>
      </c>
      <c r="O966" t="s">
        <v>15412</v>
      </c>
      <c r="P966" t="s">
        <v>16416</v>
      </c>
      <c r="Q966">
        <v>7</v>
      </c>
      <c r="R966">
        <v>4</v>
      </c>
      <c r="S966">
        <v>2.73</v>
      </c>
      <c r="T966">
        <v>5.51</v>
      </c>
      <c r="U966">
        <v>511.09</v>
      </c>
      <c r="V966">
        <v>120.42</v>
      </c>
      <c r="W966">
        <v>2.15</v>
      </c>
      <c r="X966">
        <v>12.85</v>
      </c>
      <c r="Y966">
        <v>10.32</v>
      </c>
      <c r="Z966">
        <v>2</v>
      </c>
      <c r="AA966" t="s">
        <v>4250</v>
      </c>
      <c r="AB966">
        <v>0</v>
      </c>
      <c r="AC966">
        <v>10</v>
      </c>
      <c r="AD966">
        <v>0.63500000000000001</v>
      </c>
      <c r="AF966" t="s">
        <v>7952</v>
      </c>
      <c r="AI966">
        <v>0</v>
      </c>
      <c r="AJ966">
        <v>0</v>
      </c>
      <c r="AK966" t="s">
        <v>19912</v>
      </c>
      <c r="AL966" t="s">
        <v>19912</v>
      </c>
      <c r="AM966" t="s">
        <v>20019</v>
      </c>
    </row>
    <row r="967" spans="1:39" x14ac:dyDescent="0.25">
      <c r="A967" t="s">
        <v>8765</v>
      </c>
      <c r="B967" t="s">
        <v>4841</v>
      </c>
      <c r="C967" t="s">
        <v>4842</v>
      </c>
      <c r="D967">
        <v>5.0999999999999996</v>
      </c>
      <c r="E967" t="s">
        <v>4845</v>
      </c>
      <c r="F967">
        <v>8.2899999999999991</v>
      </c>
      <c r="K967" t="s">
        <v>6860</v>
      </c>
      <c r="L967" t="s">
        <v>6861</v>
      </c>
      <c r="M967" t="s">
        <v>15013</v>
      </c>
      <c r="N967">
        <v>9</v>
      </c>
      <c r="O967" t="s">
        <v>15350</v>
      </c>
      <c r="P967" t="s">
        <v>16417</v>
      </c>
      <c r="Q967">
        <v>7</v>
      </c>
      <c r="R967">
        <v>3</v>
      </c>
      <c r="S967">
        <v>4.43</v>
      </c>
      <c r="T967">
        <v>4.45</v>
      </c>
      <c r="U967">
        <v>598.79</v>
      </c>
      <c r="V967">
        <v>105.48</v>
      </c>
      <c r="W967">
        <v>4.91</v>
      </c>
      <c r="X967">
        <v>13.07</v>
      </c>
      <c r="Y967">
        <v>5.86</v>
      </c>
      <c r="Z967">
        <v>3</v>
      </c>
      <c r="AA967" t="s">
        <v>4250</v>
      </c>
      <c r="AB967">
        <v>1</v>
      </c>
      <c r="AC967">
        <v>5</v>
      </c>
      <c r="AD967">
        <v>1.925666666666666</v>
      </c>
      <c r="AF967" t="s">
        <v>7949</v>
      </c>
      <c r="AI967">
        <v>0</v>
      </c>
      <c r="AJ967">
        <v>0</v>
      </c>
      <c r="AK967" t="s">
        <v>7992</v>
      </c>
      <c r="AL967" t="s">
        <v>7992</v>
      </c>
      <c r="AM967" t="s">
        <v>20019</v>
      </c>
    </row>
    <row r="968" spans="1:39" x14ac:dyDescent="0.25">
      <c r="A968" t="s">
        <v>8766</v>
      </c>
      <c r="B968" t="s">
        <v>4841</v>
      </c>
      <c r="C968" t="s">
        <v>4842</v>
      </c>
      <c r="D968">
        <v>5.0999999999999996</v>
      </c>
      <c r="E968" t="s">
        <v>4845</v>
      </c>
      <c r="F968">
        <v>8.2899999999999991</v>
      </c>
      <c r="K968" t="s">
        <v>6860</v>
      </c>
      <c r="L968" t="s">
        <v>6861</v>
      </c>
      <c r="M968" t="s">
        <v>15006</v>
      </c>
      <c r="N968">
        <v>9</v>
      </c>
      <c r="O968" t="s">
        <v>15336</v>
      </c>
      <c r="P968" t="s">
        <v>16418</v>
      </c>
      <c r="Q968">
        <v>6</v>
      </c>
      <c r="R968">
        <v>1</v>
      </c>
      <c r="S968">
        <v>0.32</v>
      </c>
      <c r="T968">
        <v>0.32</v>
      </c>
      <c r="U968">
        <v>396.42</v>
      </c>
      <c r="V968">
        <v>90.04</v>
      </c>
      <c r="W968">
        <v>2.06</v>
      </c>
      <c r="Y968">
        <v>3.63</v>
      </c>
      <c r="Z968">
        <v>2</v>
      </c>
      <c r="AA968" t="s">
        <v>4250</v>
      </c>
      <c r="AB968">
        <v>0</v>
      </c>
      <c r="AC968">
        <v>1</v>
      </c>
      <c r="AD968">
        <v>5.5718571428571426</v>
      </c>
      <c r="AF968" t="s">
        <v>7949</v>
      </c>
      <c r="AI968">
        <v>0</v>
      </c>
      <c r="AJ968">
        <v>0</v>
      </c>
      <c r="AK968" t="s">
        <v>19871</v>
      </c>
      <c r="AL968" t="s">
        <v>19871</v>
      </c>
      <c r="AM968" t="s">
        <v>20019</v>
      </c>
    </row>
    <row r="969" spans="1:39" x14ac:dyDescent="0.25">
      <c r="A969" t="s">
        <v>8767</v>
      </c>
      <c r="B969" t="s">
        <v>4841</v>
      </c>
      <c r="C969" t="s">
        <v>4842</v>
      </c>
      <c r="D969">
        <v>5.0999999999999996</v>
      </c>
      <c r="E969" t="s">
        <v>4845</v>
      </c>
      <c r="F969">
        <v>8.2899999999999991</v>
      </c>
      <c r="I969" t="s">
        <v>12486</v>
      </c>
      <c r="K969" t="s">
        <v>6860</v>
      </c>
      <c r="L969" t="s">
        <v>6861</v>
      </c>
      <c r="M969" t="s">
        <v>14968</v>
      </c>
      <c r="N969">
        <v>8</v>
      </c>
      <c r="O969" t="s">
        <v>15289</v>
      </c>
      <c r="P969" t="s">
        <v>16419</v>
      </c>
      <c r="Q969">
        <v>8</v>
      </c>
      <c r="R969">
        <v>2</v>
      </c>
      <c r="S969">
        <v>1.79</v>
      </c>
      <c r="T969">
        <v>1.79</v>
      </c>
      <c r="U969">
        <v>503.95</v>
      </c>
      <c r="V969">
        <v>120.95</v>
      </c>
      <c r="W969">
        <v>4.2699999999999996</v>
      </c>
      <c r="X969">
        <v>10.33</v>
      </c>
      <c r="Y969">
        <v>3.97</v>
      </c>
      <c r="Z969">
        <v>3</v>
      </c>
      <c r="AA969" t="s">
        <v>4250</v>
      </c>
      <c r="AB969">
        <v>1</v>
      </c>
      <c r="AC969">
        <v>3</v>
      </c>
      <c r="AD969">
        <v>3.5</v>
      </c>
      <c r="AF969" t="s">
        <v>7949</v>
      </c>
      <c r="AI969">
        <v>0</v>
      </c>
      <c r="AJ969">
        <v>0</v>
      </c>
      <c r="AM969" t="s">
        <v>20019</v>
      </c>
    </row>
    <row r="970" spans="1:39" x14ac:dyDescent="0.25">
      <c r="A970" t="s">
        <v>8508</v>
      </c>
      <c r="B970" t="s">
        <v>4841</v>
      </c>
      <c r="C970" t="s">
        <v>4842</v>
      </c>
      <c r="D970">
        <v>5.0999999999999996</v>
      </c>
      <c r="E970" t="s">
        <v>4845</v>
      </c>
      <c r="F970">
        <v>8.2899999999999991</v>
      </c>
      <c r="I970" t="s">
        <v>12487</v>
      </c>
      <c r="K970" t="s">
        <v>6860</v>
      </c>
      <c r="L970" t="s">
        <v>6861</v>
      </c>
      <c r="M970" t="s">
        <v>14972</v>
      </c>
      <c r="N970">
        <v>8</v>
      </c>
      <c r="O970" t="s">
        <v>15293</v>
      </c>
      <c r="P970" t="s">
        <v>16161</v>
      </c>
      <c r="Q970">
        <v>7</v>
      </c>
      <c r="R970">
        <v>2</v>
      </c>
      <c r="S970">
        <v>3.29</v>
      </c>
      <c r="T970">
        <v>3.31</v>
      </c>
      <c r="U970">
        <v>469.37</v>
      </c>
      <c r="V970">
        <v>111.72</v>
      </c>
      <c r="W970">
        <v>2.71</v>
      </c>
      <c r="X970">
        <v>8.8000000000000007</v>
      </c>
      <c r="Y970">
        <v>3.63</v>
      </c>
      <c r="Z970">
        <v>2</v>
      </c>
      <c r="AA970" t="s">
        <v>4250</v>
      </c>
      <c r="AB970">
        <v>0</v>
      </c>
      <c r="AC970">
        <v>6</v>
      </c>
      <c r="AD970">
        <v>3.194785714285715</v>
      </c>
      <c r="AF970" t="s">
        <v>7949</v>
      </c>
      <c r="AI970">
        <v>0</v>
      </c>
      <c r="AJ970">
        <v>0</v>
      </c>
      <c r="AM970" t="s">
        <v>20019</v>
      </c>
    </row>
    <row r="971" spans="1:39" x14ac:dyDescent="0.25">
      <c r="A971" t="s">
        <v>8630</v>
      </c>
      <c r="B971" t="s">
        <v>4841</v>
      </c>
      <c r="C971" t="s">
        <v>4842</v>
      </c>
      <c r="D971">
        <v>5.0999999999999996</v>
      </c>
      <c r="E971" t="s">
        <v>4845</v>
      </c>
      <c r="F971">
        <v>8.2899999999999991</v>
      </c>
      <c r="K971" t="s">
        <v>6860</v>
      </c>
      <c r="M971" t="s">
        <v>15007</v>
      </c>
      <c r="N971">
        <v>8</v>
      </c>
      <c r="O971" t="s">
        <v>15338</v>
      </c>
      <c r="P971" t="s">
        <v>16283</v>
      </c>
      <c r="Q971">
        <v>5</v>
      </c>
      <c r="R971">
        <v>3</v>
      </c>
      <c r="S971">
        <v>2.78</v>
      </c>
      <c r="T971">
        <v>2.79</v>
      </c>
      <c r="U971">
        <v>483.63</v>
      </c>
      <c r="V971">
        <v>83.48</v>
      </c>
      <c r="W971">
        <v>4.25</v>
      </c>
      <c r="X971">
        <v>13.83</v>
      </c>
      <c r="Y971">
        <v>5.95</v>
      </c>
      <c r="Z971">
        <v>2</v>
      </c>
      <c r="AA971" t="s">
        <v>4250</v>
      </c>
      <c r="AB971">
        <v>0</v>
      </c>
      <c r="AC971">
        <v>8</v>
      </c>
      <c r="AD971">
        <v>3.893595238095239</v>
      </c>
      <c r="AF971" t="s">
        <v>7949</v>
      </c>
      <c r="AI971">
        <v>0</v>
      </c>
      <c r="AJ971">
        <v>0</v>
      </c>
      <c r="AK971" t="s">
        <v>19859</v>
      </c>
      <c r="AL971" t="s">
        <v>19859</v>
      </c>
      <c r="AM971" t="s">
        <v>20019</v>
      </c>
    </row>
    <row r="972" spans="1:39" x14ac:dyDescent="0.25">
      <c r="A972" t="s">
        <v>8768</v>
      </c>
      <c r="B972" t="s">
        <v>4841</v>
      </c>
      <c r="C972" t="s">
        <v>4842</v>
      </c>
      <c r="D972">
        <v>5.0999999999999996</v>
      </c>
      <c r="E972" t="s">
        <v>4845</v>
      </c>
      <c r="F972">
        <v>8.2899999999999991</v>
      </c>
      <c r="I972" t="s">
        <v>12488</v>
      </c>
      <c r="K972" t="s">
        <v>6860</v>
      </c>
      <c r="M972" t="s">
        <v>15002</v>
      </c>
      <c r="N972">
        <v>8</v>
      </c>
      <c r="O972" t="s">
        <v>15332</v>
      </c>
      <c r="P972" t="s">
        <v>16420</v>
      </c>
      <c r="Q972">
        <v>4</v>
      </c>
      <c r="R972">
        <v>1</v>
      </c>
      <c r="S972">
        <v>2.58</v>
      </c>
      <c r="T972">
        <v>2.62</v>
      </c>
      <c r="U972">
        <v>393.53</v>
      </c>
      <c r="V972">
        <v>67.92</v>
      </c>
      <c r="W972">
        <v>3.2</v>
      </c>
      <c r="Y972">
        <v>6.43</v>
      </c>
      <c r="Z972">
        <v>1</v>
      </c>
      <c r="AA972" t="s">
        <v>4250</v>
      </c>
      <c r="AB972">
        <v>0</v>
      </c>
      <c r="AC972">
        <v>2</v>
      </c>
      <c r="AD972">
        <v>5.3038333333333334</v>
      </c>
      <c r="AF972" t="s">
        <v>7949</v>
      </c>
      <c r="AI972">
        <v>0</v>
      </c>
      <c r="AJ972">
        <v>0</v>
      </c>
      <c r="AM972" t="s">
        <v>20019</v>
      </c>
    </row>
    <row r="973" spans="1:39" x14ac:dyDescent="0.25">
      <c r="A973" t="s">
        <v>8769</v>
      </c>
      <c r="B973" t="s">
        <v>4841</v>
      </c>
      <c r="C973" t="s">
        <v>4842</v>
      </c>
      <c r="D973">
        <v>5.2</v>
      </c>
      <c r="E973" t="s">
        <v>4845</v>
      </c>
      <c r="F973">
        <v>8.2799999999999994</v>
      </c>
      <c r="I973" t="s">
        <v>12489</v>
      </c>
      <c r="K973" t="s">
        <v>6860</v>
      </c>
      <c r="L973" t="s">
        <v>6861</v>
      </c>
      <c r="M973" t="s">
        <v>14972</v>
      </c>
      <c r="N973">
        <v>8</v>
      </c>
      <c r="O973" t="s">
        <v>15293</v>
      </c>
      <c r="P973" t="s">
        <v>16421</v>
      </c>
      <c r="Q973">
        <v>5</v>
      </c>
      <c r="R973">
        <v>2</v>
      </c>
      <c r="S973">
        <v>2.4</v>
      </c>
      <c r="T973">
        <v>2.41</v>
      </c>
      <c r="U973">
        <v>448.78</v>
      </c>
      <c r="V973">
        <v>89.6</v>
      </c>
      <c r="W973">
        <v>4.1500000000000004</v>
      </c>
      <c r="X973">
        <v>9.27</v>
      </c>
      <c r="Y973">
        <v>4.3499999999999996</v>
      </c>
      <c r="Z973">
        <v>2</v>
      </c>
      <c r="AA973" t="s">
        <v>4250</v>
      </c>
      <c r="AB973">
        <v>0</v>
      </c>
      <c r="AC973">
        <v>3</v>
      </c>
      <c r="AD973">
        <v>4.6658571428571429</v>
      </c>
      <c r="AF973" t="s">
        <v>7949</v>
      </c>
      <c r="AI973">
        <v>0</v>
      </c>
      <c r="AJ973">
        <v>0</v>
      </c>
      <c r="AM973" t="s">
        <v>20019</v>
      </c>
    </row>
    <row r="974" spans="1:39" x14ac:dyDescent="0.25">
      <c r="A974" t="s">
        <v>8770</v>
      </c>
      <c r="B974" t="s">
        <v>4841</v>
      </c>
      <c r="C974" t="s">
        <v>4842</v>
      </c>
      <c r="D974">
        <v>5.2</v>
      </c>
      <c r="E974" t="s">
        <v>4845</v>
      </c>
      <c r="F974">
        <v>8.2799999999999994</v>
      </c>
      <c r="K974" t="s">
        <v>6860</v>
      </c>
      <c r="L974" t="s">
        <v>6861</v>
      </c>
      <c r="M974" t="s">
        <v>15036</v>
      </c>
      <c r="N974">
        <v>9</v>
      </c>
      <c r="O974" t="s">
        <v>15379</v>
      </c>
      <c r="P974" t="s">
        <v>16422</v>
      </c>
      <c r="Q974">
        <v>5</v>
      </c>
      <c r="R974">
        <v>2</v>
      </c>
      <c r="S974">
        <v>-1.69</v>
      </c>
      <c r="T974">
        <v>-1.68</v>
      </c>
      <c r="U974">
        <v>380.78</v>
      </c>
      <c r="V974">
        <v>89.6</v>
      </c>
      <c r="W974">
        <v>3.02</v>
      </c>
      <c r="X974">
        <v>10.08</v>
      </c>
      <c r="Y974">
        <v>3.98</v>
      </c>
      <c r="Z974">
        <v>2</v>
      </c>
      <c r="AA974" t="s">
        <v>4250</v>
      </c>
      <c r="AB974">
        <v>0</v>
      </c>
      <c r="AC974">
        <v>3</v>
      </c>
      <c r="AD974">
        <v>5.3515714285714289</v>
      </c>
      <c r="AF974" t="s">
        <v>7949</v>
      </c>
      <c r="AI974">
        <v>0</v>
      </c>
      <c r="AJ974">
        <v>0</v>
      </c>
      <c r="AK974" t="s">
        <v>19896</v>
      </c>
      <c r="AL974" t="s">
        <v>19896</v>
      </c>
      <c r="AM974" t="s">
        <v>20019</v>
      </c>
    </row>
    <row r="975" spans="1:39" x14ac:dyDescent="0.25">
      <c r="A975" t="s">
        <v>8771</v>
      </c>
      <c r="B975" t="s">
        <v>4841</v>
      </c>
      <c r="C975" t="s">
        <v>4842</v>
      </c>
      <c r="D975">
        <v>5.2</v>
      </c>
      <c r="E975" t="s">
        <v>4845</v>
      </c>
      <c r="F975">
        <v>8.2799999999999994</v>
      </c>
      <c r="K975" t="s">
        <v>6860</v>
      </c>
      <c r="L975" t="s">
        <v>6861</v>
      </c>
      <c r="M975" t="s">
        <v>15008</v>
      </c>
      <c r="N975">
        <v>9</v>
      </c>
      <c r="O975" t="s">
        <v>15339</v>
      </c>
      <c r="P975" t="s">
        <v>16423</v>
      </c>
      <c r="Q975">
        <v>8</v>
      </c>
      <c r="R975">
        <v>3</v>
      </c>
      <c r="S975">
        <v>3.47</v>
      </c>
      <c r="T975">
        <v>3.48</v>
      </c>
      <c r="U975">
        <v>578.78</v>
      </c>
      <c r="V975">
        <v>105.6</v>
      </c>
      <c r="W975">
        <v>4.8600000000000003</v>
      </c>
      <c r="X975">
        <v>13.83</v>
      </c>
      <c r="Y975">
        <v>5.9</v>
      </c>
      <c r="Z975">
        <v>3</v>
      </c>
      <c r="AA975" t="s">
        <v>4250</v>
      </c>
      <c r="AB975">
        <v>1</v>
      </c>
      <c r="AC975">
        <v>11</v>
      </c>
      <c r="AD975">
        <v>2.6716666666666669</v>
      </c>
      <c r="AF975" t="s">
        <v>7949</v>
      </c>
      <c r="AI975">
        <v>0</v>
      </c>
      <c r="AJ975">
        <v>0</v>
      </c>
      <c r="AK975" t="s">
        <v>19873</v>
      </c>
      <c r="AL975" t="s">
        <v>19873</v>
      </c>
      <c r="AM975" t="s">
        <v>20019</v>
      </c>
    </row>
    <row r="976" spans="1:39" x14ac:dyDescent="0.25">
      <c r="A976" t="s">
        <v>8411</v>
      </c>
      <c r="B976" t="s">
        <v>4841</v>
      </c>
      <c r="C976" t="s">
        <v>4842</v>
      </c>
      <c r="D976">
        <v>5.2</v>
      </c>
      <c r="E976" t="s">
        <v>4845</v>
      </c>
      <c r="F976">
        <v>8.2799999999999994</v>
      </c>
      <c r="K976" t="s">
        <v>6860</v>
      </c>
      <c r="L976" t="s">
        <v>6861</v>
      </c>
      <c r="M976" t="s">
        <v>15024</v>
      </c>
      <c r="N976">
        <v>9</v>
      </c>
      <c r="O976" t="s">
        <v>15364</v>
      </c>
      <c r="P976" t="s">
        <v>16064</v>
      </c>
      <c r="Q976">
        <v>7</v>
      </c>
      <c r="R976">
        <v>1</v>
      </c>
      <c r="S976">
        <v>1.72</v>
      </c>
      <c r="T976">
        <v>1.72</v>
      </c>
      <c r="U976">
        <v>430.44</v>
      </c>
      <c r="V976">
        <v>91.85</v>
      </c>
      <c r="W976">
        <v>3.78</v>
      </c>
      <c r="Y976">
        <v>4.1500000000000004</v>
      </c>
      <c r="Z976">
        <v>3</v>
      </c>
      <c r="AA976" t="s">
        <v>4250</v>
      </c>
      <c r="AB976">
        <v>0</v>
      </c>
      <c r="AC976">
        <v>2</v>
      </c>
      <c r="AD976">
        <v>5.2685238095238098</v>
      </c>
      <c r="AF976" t="s">
        <v>7949</v>
      </c>
      <c r="AI976">
        <v>0</v>
      </c>
      <c r="AJ976">
        <v>0</v>
      </c>
      <c r="AK976" t="s">
        <v>19850</v>
      </c>
      <c r="AL976" t="s">
        <v>19850</v>
      </c>
      <c r="AM976" t="s">
        <v>20019</v>
      </c>
    </row>
    <row r="977" spans="1:39" x14ac:dyDescent="0.25">
      <c r="A977" t="s">
        <v>8384</v>
      </c>
      <c r="B977" t="s">
        <v>4841</v>
      </c>
      <c r="C977" t="s">
        <v>4842</v>
      </c>
      <c r="D977">
        <v>5.2</v>
      </c>
      <c r="E977" t="s">
        <v>4845</v>
      </c>
      <c r="F977">
        <v>8.2799999999999994</v>
      </c>
      <c r="K977" t="s">
        <v>6860</v>
      </c>
      <c r="L977" t="s">
        <v>6861</v>
      </c>
      <c r="M977" t="s">
        <v>15024</v>
      </c>
      <c r="N977">
        <v>9</v>
      </c>
      <c r="O977" t="s">
        <v>15364</v>
      </c>
      <c r="P977" t="s">
        <v>16037</v>
      </c>
      <c r="Q977">
        <v>7</v>
      </c>
      <c r="R977">
        <v>1</v>
      </c>
      <c r="S977">
        <v>1.67</v>
      </c>
      <c r="T977">
        <v>1.67</v>
      </c>
      <c r="U977">
        <v>430.44</v>
      </c>
      <c r="V977">
        <v>91.85</v>
      </c>
      <c r="W977">
        <v>3.78</v>
      </c>
      <c r="Y977">
        <v>4.21</v>
      </c>
      <c r="Z977">
        <v>3</v>
      </c>
      <c r="AA977" t="s">
        <v>4250</v>
      </c>
      <c r="AB977">
        <v>0</v>
      </c>
      <c r="AC977">
        <v>2</v>
      </c>
      <c r="AD977">
        <v>5.2685238095238098</v>
      </c>
      <c r="AF977" t="s">
        <v>7949</v>
      </c>
      <c r="AI977">
        <v>0</v>
      </c>
      <c r="AJ977">
        <v>0</v>
      </c>
      <c r="AK977" t="s">
        <v>19850</v>
      </c>
      <c r="AL977" t="s">
        <v>19850</v>
      </c>
      <c r="AM977" t="s">
        <v>20019</v>
      </c>
    </row>
    <row r="978" spans="1:39" x14ac:dyDescent="0.25">
      <c r="A978" t="s">
        <v>8772</v>
      </c>
      <c r="B978" t="s">
        <v>4841</v>
      </c>
      <c r="C978" t="s">
        <v>4842</v>
      </c>
      <c r="D978">
        <v>5.2</v>
      </c>
      <c r="E978" t="s">
        <v>4845</v>
      </c>
      <c r="F978">
        <v>8.2799999999999994</v>
      </c>
      <c r="K978" t="s">
        <v>6860</v>
      </c>
      <c r="M978" t="s">
        <v>14983</v>
      </c>
      <c r="N978">
        <v>8</v>
      </c>
      <c r="O978" t="s">
        <v>15306</v>
      </c>
      <c r="P978" t="s">
        <v>16424</v>
      </c>
      <c r="Q978">
        <v>6</v>
      </c>
      <c r="R978">
        <v>4</v>
      </c>
      <c r="S978">
        <v>0.89</v>
      </c>
      <c r="T978">
        <v>1.84</v>
      </c>
      <c r="U978">
        <v>637.77</v>
      </c>
      <c r="V978">
        <v>111.13</v>
      </c>
      <c r="W978">
        <v>4.16</v>
      </c>
      <c r="X978">
        <v>13.86</v>
      </c>
      <c r="Y978">
        <v>8.4700000000000006</v>
      </c>
      <c r="Z978">
        <v>3</v>
      </c>
      <c r="AA978" t="s">
        <v>4250</v>
      </c>
      <c r="AB978">
        <v>1</v>
      </c>
      <c r="AC978">
        <v>17</v>
      </c>
      <c r="AD978">
        <v>3.0606666666666671</v>
      </c>
      <c r="AF978" t="s">
        <v>7949</v>
      </c>
      <c r="AI978">
        <v>0</v>
      </c>
      <c r="AJ978">
        <v>0</v>
      </c>
      <c r="AK978" t="s">
        <v>19858</v>
      </c>
      <c r="AL978" t="s">
        <v>19858</v>
      </c>
      <c r="AM978" t="s">
        <v>20019</v>
      </c>
    </row>
    <row r="979" spans="1:39" x14ac:dyDescent="0.25">
      <c r="A979" t="s">
        <v>8403</v>
      </c>
      <c r="B979" t="s">
        <v>4841</v>
      </c>
      <c r="C979" t="s">
        <v>4842</v>
      </c>
      <c r="D979">
        <v>5.2</v>
      </c>
      <c r="E979" t="s">
        <v>4845</v>
      </c>
      <c r="F979">
        <v>8.2799999999999994</v>
      </c>
      <c r="K979" t="s">
        <v>6860</v>
      </c>
      <c r="M979" t="s">
        <v>14962</v>
      </c>
      <c r="N979">
        <v>8</v>
      </c>
      <c r="O979" t="s">
        <v>15283</v>
      </c>
      <c r="P979" t="s">
        <v>16056</v>
      </c>
      <c r="Q979">
        <v>4</v>
      </c>
      <c r="R979">
        <v>1</v>
      </c>
      <c r="S979">
        <v>5.71</v>
      </c>
      <c r="T979">
        <v>5.72</v>
      </c>
      <c r="U979">
        <v>411.55</v>
      </c>
      <c r="V979">
        <v>59.97</v>
      </c>
      <c r="W979">
        <v>4.84</v>
      </c>
      <c r="Y979">
        <v>5.53</v>
      </c>
      <c r="Z979">
        <v>2</v>
      </c>
      <c r="AA979" t="s">
        <v>4250</v>
      </c>
      <c r="AB979">
        <v>0</v>
      </c>
      <c r="AC979">
        <v>2</v>
      </c>
      <c r="AD979">
        <v>3.465119047619047</v>
      </c>
      <c r="AF979" t="s">
        <v>7949</v>
      </c>
      <c r="AI979">
        <v>0</v>
      </c>
      <c r="AJ979">
        <v>0</v>
      </c>
      <c r="AK979" t="s">
        <v>19846</v>
      </c>
      <c r="AL979" t="s">
        <v>19846</v>
      </c>
      <c r="AM979" t="s">
        <v>20019</v>
      </c>
    </row>
    <row r="980" spans="1:39" x14ac:dyDescent="0.25">
      <c r="A980" t="s">
        <v>8773</v>
      </c>
      <c r="B980" t="s">
        <v>4841</v>
      </c>
      <c r="C980" t="s">
        <v>4842</v>
      </c>
      <c r="D980">
        <v>5.2</v>
      </c>
      <c r="E980" t="s">
        <v>4845</v>
      </c>
      <c r="F980">
        <v>8.2799999999999994</v>
      </c>
      <c r="I980" t="s">
        <v>12490</v>
      </c>
      <c r="K980" t="s">
        <v>6860</v>
      </c>
      <c r="L980" t="s">
        <v>6861</v>
      </c>
      <c r="M980" t="s">
        <v>14975</v>
      </c>
      <c r="N980">
        <v>9</v>
      </c>
      <c r="O980" t="s">
        <v>15296</v>
      </c>
      <c r="P980" t="s">
        <v>16425</v>
      </c>
      <c r="Q980">
        <v>6</v>
      </c>
      <c r="R980">
        <v>1</v>
      </c>
      <c r="S980">
        <v>4.72</v>
      </c>
      <c r="T980">
        <v>4.8499999999999996</v>
      </c>
      <c r="U980">
        <v>410.91</v>
      </c>
      <c r="V980">
        <v>82.09</v>
      </c>
      <c r="W980">
        <v>4.1100000000000003</v>
      </c>
      <c r="Y980">
        <v>6.73</v>
      </c>
      <c r="Z980">
        <v>2</v>
      </c>
      <c r="AA980" t="s">
        <v>4250</v>
      </c>
      <c r="AB980">
        <v>0</v>
      </c>
      <c r="AC980">
        <v>2</v>
      </c>
      <c r="AD980">
        <v>3.5446904761904761</v>
      </c>
      <c r="AF980" t="s">
        <v>7949</v>
      </c>
      <c r="AI980">
        <v>0</v>
      </c>
      <c r="AJ980">
        <v>0</v>
      </c>
      <c r="AM980" t="s">
        <v>20019</v>
      </c>
    </row>
    <row r="981" spans="1:39" x14ac:dyDescent="0.25">
      <c r="A981" t="s">
        <v>8774</v>
      </c>
      <c r="B981" t="s">
        <v>4841</v>
      </c>
      <c r="C981" t="s">
        <v>4842</v>
      </c>
      <c r="D981">
        <v>5.2</v>
      </c>
      <c r="E981" t="s">
        <v>4845</v>
      </c>
      <c r="F981">
        <v>8.2799999999999994</v>
      </c>
      <c r="I981" t="s">
        <v>12491</v>
      </c>
      <c r="K981" t="s">
        <v>6860</v>
      </c>
      <c r="L981" t="s">
        <v>6861</v>
      </c>
      <c r="M981" t="s">
        <v>14975</v>
      </c>
      <c r="N981">
        <v>9</v>
      </c>
      <c r="O981" t="s">
        <v>15296</v>
      </c>
      <c r="P981" t="s">
        <v>16426</v>
      </c>
      <c r="Q981">
        <v>6</v>
      </c>
      <c r="R981">
        <v>1</v>
      </c>
      <c r="S981">
        <v>3.39</v>
      </c>
      <c r="T981">
        <v>3.39</v>
      </c>
      <c r="U981">
        <v>423.52</v>
      </c>
      <c r="V981">
        <v>107.55</v>
      </c>
      <c r="W981">
        <v>4.21</v>
      </c>
      <c r="Y981">
        <v>0.92</v>
      </c>
      <c r="Z981">
        <v>2</v>
      </c>
      <c r="AA981" t="s">
        <v>4250</v>
      </c>
      <c r="AB981">
        <v>0</v>
      </c>
      <c r="AC981">
        <v>2</v>
      </c>
      <c r="AD981">
        <v>3.9046190476190481</v>
      </c>
      <c r="AF981" t="s">
        <v>7949</v>
      </c>
      <c r="AI981">
        <v>0</v>
      </c>
      <c r="AJ981">
        <v>0</v>
      </c>
      <c r="AM981" t="s">
        <v>20019</v>
      </c>
    </row>
    <row r="982" spans="1:39" x14ac:dyDescent="0.25">
      <c r="A982" t="s">
        <v>8775</v>
      </c>
      <c r="B982" t="s">
        <v>4841</v>
      </c>
      <c r="C982" t="s">
        <v>4842</v>
      </c>
      <c r="D982">
        <v>5.2</v>
      </c>
      <c r="E982" t="s">
        <v>4845</v>
      </c>
      <c r="F982">
        <v>8.2799999999999994</v>
      </c>
      <c r="I982" t="s">
        <v>12492</v>
      </c>
      <c r="K982" t="s">
        <v>6860</v>
      </c>
      <c r="M982" t="s">
        <v>15002</v>
      </c>
      <c r="N982">
        <v>8</v>
      </c>
      <c r="O982" t="s">
        <v>15332</v>
      </c>
      <c r="P982" t="s">
        <v>16427</v>
      </c>
      <c r="Q982">
        <v>4</v>
      </c>
      <c r="R982">
        <v>1</v>
      </c>
      <c r="S982">
        <v>2.62</v>
      </c>
      <c r="T982">
        <v>2.66</v>
      </c>
      <c r="U982">
        <v>405.54</v>
      </c>
      <c r="V982">
        <v>67.92</v>
      </c>
      <c r="W982">
        <v>3.34</v>
      </c>
      <c r="Y982">
        <v>6.42</v>
      </c>
      <c r="Z982">
        <v>1</v>
      </c>
      <c r="AA982" t="s">
        <v>4250</v>
      </c>
      <c r="AB982">
        <v>0</v>
      </c>
      <c r="AC982">
        <v>3</v>
      </c>
      <c r="AD982">
        <v>5.1980476190476184</v>
      </c>
      <c r="AF982" t="s">
        <v>7949</v>
      </c>
      <c r="AI982">
        <v>0</v>
      </c>
      <c r="AJ982">
        <v>0</v>
      </c>
      <c r="AM982" t="s">
        <v>20019</v>
      </c>
    </row>
    <row r="983" spans="1:39" x14ac:dyDescent="0.25">
      <c r="A983" t="s">
        <v>8776</v>
      </c>
      <c r="B983" t="s">
        <v>4841</v>
      </c>
      <c r="C983" t="s">
        <v>4842</v>
      </c>
      <c r="D983">
        <v>5.3</v>
      </c>
      <c r="E983" t="s">
        <v>4845</v>
      </c>
      <c r="F983">
        <v>8.2799999999999994</v>
      </c>
      <c r="I983" t="s">
        <v>12493</v>
      </c>
      <c r="K983" t="s">
        <v>6860</v>
      </c>
      <c r="L983" t="s">
        <v>6861</v>
      </c>
      <c r="M983" t="s">
        <v>14975</v>
      </c>
      <c r="N983">
        <v>9</v>
      </c>
      <c r="O983" t="s">
        <v>15296</v>
      </c>
      <c r="P983" t="s">
        <v>16428</v>
      </c>
      <c r="Q983">
        <v>5</v>
      </c>
      <c r="R983">
        <v>1</v>
      </c>
      <c r="S983">
        <v>6.13</v>
      </c>
      <c r="T983">
        <v>6.13</v>
      </c>
      <c r="U983">
        <v>409.92</v>
      </c>
      <c r="V983">
        <v>69.2</v>
      </c>
      <c r="W983">
        <v>4.71</v>
      </c>
      <c r="Y983">
        <v>4.3899999999999997</v>
      </c>
      <c r="Z983">
        <v>2</v>
      </c>
      <c r="AA983" t="s">
        <v>4250</v>
      </c>
      <c r="AB983">
        <v>0</v>
      </c>
      <c r="AC983">
        <v>2</v>
      </c>
      <c r="AD983">
        <v>3.4767619047619052</v>
      </c>
      <c r="AF983" t="s">
        <v>7949</v>
      </c>
      <c r="AI983">
        <v>0</v>
      </c>
      <c r="AJ983">
        <v>0</v>
      </c>
      <c r="AM983" t="s">
        <v>20019</v>
      </c>
    </row>
    <row r="984" spans="1:39" x14ac:dyDescent="0.25">
      <c r="A984" t="s">
        <v>8777</v>
      </c>
      <c r="B984" t="s">
        <v>4841</v>
      </c>
      <c r="C984" t="s">
        <v>4842</v>
      </c>
      <c r="D984">
        <v>5.3</v>
      </c>
      <c r="E984" t="s">
        <v>4845</v>
      </c>
      <c r="F984">
        <v>8.2799999999999994</v>
      </c>
      <c r="I984" t="s">
        <v>12494</v>
      </c>
      <c r="K984" t="s">
        <v>6860</v>
      </c>
      <c r="L984" t="s">
        <v>6861</v>
      </c>
      <c r="M984" t="s">
        <v>15042</v>
      </c>
      <c r="N984">
        <v>9</v>
      </c>
      <c r="O984" t="s">
        <v>15389</v>
      </c>
      <c r="P984" t="s">
        <v>16429</v>
      </c>
      <c r="Q984">
        <v>4</v>
      </c>
      <c r="R984">
        <v>1</v>
      </c>
      <c r="S984">
        <v>3.21</v>
      </c>
      <c r="T984">
        <v>3.21</v>
      </c>
      <c r="U984">
        <v>446.55</v>
      </c>
      <c r="V984">
        <v>82.48</v>
      </c>
      <c r="W984">
        <v>4.33</v>
      </c>
      <c r="Y984">
        <v>0.96</v>
      </c>
      <c r="Z984">
        <v>3</v>
      </c>
      <c r="AA984" t="s">
        <v>4250</v>
      </c>
      <c r="AB984">
        <v>0</v>
      </c>
      <c r="AC984">
        <v>1</v>
      </c>
      <c r="AD984">
        <v>4.505119047619047</v>
      </c>
      <c r="AF984" t="s">
        <v>7949</v>
      </c>
      <c r="AI984">
        <v>0</v>
      </c>
      <c r="AJ984">
        <v>0</v>
      </c>
      <c r="AM984" t="s">
        <v>20019</v>
      </c>
    </row>
    <row r="985" spans="1:39" x14ac:dyDescent="0.25">
      <c r="A985" t="s">
        <v>8777</v>
      </c>
      <c r="B985" t="s">
        <v>4841</v>
      </c>
      <c r="C985" t="s">
        <v>4842</v>
      </c>
      <c r="D985">
        <v>5.3</v>
      </c>
      <c r="E985" t="s">
        <v>4845</v>
      </c>
      <c r="F985">
        <v>8.2799999999999994</v>
      </c>
      <c r="I985" t="s">
        <v>12495</v>
      </c>
      <c r="K985" t="s">
        <v>6860</v>
      </c>
      <c r="M985" t="s">
        <v>15002</v>
      </c>
      <c r="N985">
        <v>8</v>
      </c>
      <c r="O985" t="s">
        <v>15332</v>
      </c>
      <c r="P985" t="s">
        <v>16429</v>
      </c>
      <c r="Q985">
        <v>4</v>
      </c>
      <c r="R985">
        <v>1</v>
      </c>
      <c r="S985">
        <v>3.21</v>
      </c>
      <c r="T985">
        <v>3.21</v>
      </c>
      <c r="U985">
        <v>446.55</v>
      </c>
      <c r="V985">
        <v>82.48</v>
      </c>
      <c r="W985">
        <v>4.33</v>
      </c>
      <c r="Y985">
        <v>0.96</v>
      </c>
      <c r="Z985">
        <v>3</v>
      </c>
      <c r="AA985" t="s">
        <v>4250</v>
      </c>
      <c r="AB985">
        <v>0</v>
      </c>
      <c r="AC985">
        <v>1</v>
      </c>
      <c r="AD985">
        <v>4.505119047619047</v>
      </c>
      <c r="AF985" t="s">
        <v>7949</v>
      </c>
      <c r="AI985">
        <v>0</v>
      </c>
      <c r="AJ985">
        <v>0</v>
      </c>
      <c r="AM985" t="s">
        <v>20019</v>
      </c>
    </row>
    <row r="986" spans="1:39" x14ac:dyDescent="0.25">
      <c r="A986" t="s">
        <v>8778</v>
      </c>
      <c r="B986" t="s">
        <v>4841</v>
      </c>
      <c r="C986" t="s">
        <v>4842</v>
      </c>
      <c r="D986">
        <v>5.3</v>
      </c>
      <c r="E986" t="s">
        <v>4845</v>
      </c>
      <c r="F986">
        <v>8.2799999999999994</v>
      </c>
      <c r="I986" t="s">
        <v>12496</v>
      </c>
      <c r="K986" t="s">
        <v>6860</v>
      </c>
      <c r="L986" t="s">
        <v>6861</v>
      </c>
      <c r="M986" t="s">
        <v>14975</v>
      </c>
      <c r="N986">
        <v>9</v>
      </c>
      <c r="O986" t="s">
        <v>15296</v>
      </c>
      <c r="P986" t="s">
        <v>16430</v>
      </c>
      <c r="Q986">
        <v>5</v>
      </c>
      <c r="R986">
        <v>1</v>
      </c>
      <c r="S986">
        <v>5.48</v>
      </c>
      <c r="T986">
        <v>5.48</v>
      </c>
      <c r="U986">
        <v>426.56</v>
      </c>
      <c r="V986">
        <v>83.76</v>
      </c>
      <c r="W986">
        <v>4.9000000000000004</v>
      </c>
      <c r="Y986">
        <v>4.0999999999999996</v>
      </c>
      <c r="Z986">
        <v>2</v>
      </c>
      <c r="AA986" t="s">
        <v>4250</v>
      </c>
      <c r="AB986">
        <v>0</v>
      </c>
      <c r="AC986">
        <v>3</v>
      </c>
      <c r="AD986">
        <v>3.3579047619047619</v>
      </c>
      <c r="AF986" t="s">
        <v>7949</v>
      </c>
      <c r="AI986">
        <v>0</v>
      </c>
      <c r="AJ986">
        <v>0</v>
      </c>
      <c r="AM986" t="s">
        <v>20019</v>
      </c>
    </row>
    <row r="987" spans="1:39" x14ac:dyDescent="0.25">
      <c r="A987" t="s">
        <v>8779</v>
      </c>
      <c r="B987" t="s">
        <v>4841</v>
      </c>
      <c r="C987" t="s">
        <v>4842</v>
      </c>
      <c r="D987">
        <v>5.3</v>
      </c>
      <c r="E987" t="s">
        <v>4845</v>
      </c>
      <c r="F987">
        <v>8.2799999999999994</v>
      </c>
      <c r="I987" t="s">
        <v>12497</v>
      </c>
      <c r="K987" t="s">
        <v>6860</v>
      </c>
      <c r="M987" t="s">
        <v>14977</v>
      </c>
      <c r="N987">
        <v>8</v>
      </c>
      <c r="O987" t="s">
        <v>15298</v>
      </c>
      <c r="P987" t="s">
        <v>16431</v>
      </c>
      <c r="Q987">
        <v>5</v>
      </c>
      <c r="R987">
        <v>1</v>
      </c>
      <c r="S987">
        <v>3.04</v>
      </c>
      <c r="T987">
        <v>5.04</v>
      </c>
      <c r="U987">
        <v>410.52</v>
      </c>
      <c r="V987">
        <v>63.74</v>
      </c>
      <c r="W987">
        <v>4.21</v>
      </c>
      <c r="Y987">
        <v>11.46</v>
      </c>
      <c r="Z987">
        <v>3</v>
      </c>
      <c r="AA987" t="s">
        <v>4250</v>
      </c>
      <c r="AB987">
        <v>0</v>
      </c>
      <c r="AC987">
        <v>1</v>
      </c>
      <c r="AD987">
        <v>2.9524761904761911</v>
      </c>
      <c r="AF987" t="s">
        <v>7952</v>
      </c>
      <c r="AI987">
        <v>0</v>
      </c>
      <c r="AJ987">
        <v>0</v>
      </c>
      <c r="AM987" t="s">
        <v>20019</v>
      </c>
    </row>
    <row r="988" spans="1:39" x14ac:dyDescent="0.25">
      <c r="A988" t="s">
        <v>8780</v>
      </c>
      <c r="B988" t="s">
        <v>4841</v>
      </c>
      <c r="C988" t="s">
        <v>4842</v>
      </c>
      <c r="D988">
        <v>5.3</v>
      </c>
      <c r="E988" t="s">
        <v>4845</v>
      </c>
      <c r="F988">
        <v>8.2799999999999994</v>
      </c>
      <c r="I988" t="s">
        <v>12498</v>
      </c>
      <c r="K988" t="s">
        <v>6860</v>
      </c>
      <c r="M988" t="s">
        <v>15002</v>
      </c>
      <c r="N988">
        <v>8</v>
      </c>
      <c r="O988" t="s">
        <v>15332</v>
      </c>
      <c r="P988" t="s">
        <v>16432</v>
      </c>
      <c r="Q988">
        <v>4</v>
      </c>
      <c r="R988">
        <v>2</v>
      </c>
      <c r="S988">
        <v>5.71</v>
      </c>
      <c r="T988">
        <v>6.31</v>
      </c>
      <c r="U988">
        <v>411.52</v>
      </c>
      <c r="V988">
        <v>67.59</v>
      </c>
      <c r="W988">
        <v>2.42</v>
      </c>
      <c r="Y988">
        <v>8.1199999999999992</v>
      </c>
      <c r="Z988">
        <v>1</v>
      </c>
      <c r="AA988" t="s">
        <v>4250</v>
      </c>
      <c r="AB988">
        <v>0</v>
      </c>
      <c r="AC988">
        <v>3</v>
      </c>
      <c r="AD988">
        <v>3.072000000000001</v>
      </c>
      <c r="AF988" t="s">
        <v>7949</v>
      </c>
      <c r="AI988">
        <v>0</v>
      </c>
      <c r="AJ988">
        <v>0</v>
      </c>
      <c r="AM988" t="s">
        <v>20019</v>
      </c>
    </row>
    <row r="989" spans="1:39" x14ac:dyDescent="0.25">
      <c r="A989" t="s">
        <v>8781</v>
      </c>
      <c r="B989" t="s">
        <v>4841</v>
      </c>
      <c r="C989" t="s">
        <v>4842</v>
      </c>
      <c r="D989">
        <v>5.4</v>
      </c>
      <c r="E989" t="s">
        <v>4845</v>
      </c>
      <c r="F989">
        <v>8.27</v>
      </c>
      <c r="K989" t="s">
        <v>6860</v>
      </c>
      <c r="L989" t="s">
        <v>6861</v>
      </c>
      <c r="M989" t="s">
        <v>15006</v>
      </c>
      <c r="N989">
        <v>9</v>
      </c>
      <c r="O989" t="s">
        <v>15336</v>
      </c>
      <c r="P989" t="s">
        <v>16433</v>
      </c>
      <c r="Q989">
        <v>6</v>
      </c>
      <c r="R989">
        <v>1</v>
      </c>
      <c r="S989">
        <v>0.04</v>
      </c>
      <c r="T989">
        <v>0.04</v>
      </c>
      <c r="U989">
        <v>382.39</v>
      </c>
      <c r="V989">
        <v>90.04</v>
      </c>
      <c r="W989">
        <v>1.67</v>
      </c>
      <c r="Y989">
        <v>3.6</v>
      </c>
      <c r="Z989">
        <v>2</v>
      </c>
      <c r="AA989" t="s">
        <v>4250</v>
      </c>
      <c r="AB989">
        <v>0</v>
      </c>
      <c r="AC989">
        <v>1</v>
      </c>
      <c r="AD989">
        <v>5.6720714285714289</v>
      </c>
      <c r="AF989" t="s">
        <v>7949</v>
      </c>
      <c r="AI989">
        <v>0</v>
      </c>
      <c r="AJ989">
        <v>0</v>
      </c>
      <c r="AK989" t="s">
        <v>19871</v>
      </c>
      <c r="AL989" t="s">
        <v>19871</v>
      </c>
      <c r="AM989" t="s">
        <v>20019</v>
      </c>
    </row>
    <row r="990" spans="1:39" x14ac:dyDescent="0.25">
      <c r="A990" t="s">
        <v>8782</v>
      </c>
      <c r="B990" t="s">
        <v>4841</v>
      </c>
      <c r="C990" t="s">
        <v>4842</v>
      </c>
      <c r="D990">
        <v>5.4</v>
      </c>
      <c r="E990" t="s">
        <v>4845</v>
      </c>
      <c r="F990">
        <v>8.27</v>
      </c>
      <c r="I990" t="s">
        <v>12499</v>
      </c>
      <c r="K990" t="s">
        <v>6860</v>
      </c>
      <c r="L990" t="s">
        <v>6861</v>
      </c>
      <c r="M990" t="s">
        <v>14987</v>
      </c>
      <c r="N990">
        <v>9</v>
      </c>
      <c r="O990" t="s">
        <v>15311</v>
      </c>
      <c r="P990" t="s">
        <v>16434</v>
      </c>
      <c r="Q990">
        <v>7</v>
      </c>
      <c r="R990">
        <v>2</v>
      </c>
      <c r="S990">
        <v>1.75</v>
      </c>
      <c r="T990">
        <v>1.84</v>
      </c>
      <c r="U990">
        <v>431.37</v>
      </c>
      <c r="V990">
        <v>111.72</v>
      </c>
      <c r="W990">
        <v>1.92</v>
      </c>
      <c r="X990">
        <v>8.01</v>
      </c>
      <c r="Y990">
        <v>4.5199999999999996</v>
      </c>
      <c r="Z990">
        <v>2</v>
      </c>
      <c r="AA990" t="s">
        <v>4250</v>
      </c>
      <c r="AB990">
        <v>0</v>
      </c>
      <c r="AC990">
        <v>6</v>
      </c>
      <c r="AD990">
        <v>4.2662142857142857</v>
      </c>
      <c r="AF990" t="s">
        <v>7949</v>
      </c>
      <c r="AI990">
        <v>0</v>
      </c>
      <c r="AJ990">
        <v>0</v>
      </c>
      <c r="AM990" t="s">
        <v>20019</v>
      </c>
    </row>
    <row r="991" spans="1:39" x14ac:dyDescent="0.25">
      <c r="A991" t="s">
        <v>8783</v>
      </c>
      <c r="B991" t="s">
        <v>4841</v>
      </c>
      <c r="C991" t="s">
        <v>4842</v>
      </c>
      <c r="D991">
        <v>5.4</v>
      </c>
      <c r="E991" t="s">
        <v>4845</v>
      </c>
      <c r="F991">
        <v>8.27</v>
      </c>
      <c r="I991" t="s">
        <v>12500</v>
      </c>
      <c r="K991" t="s">
        <v>6860</v>
      </c>
      <c r="L991" t="s">
        <v>6861</v>
      </c>
      <c r="M991" t="s">
        <v>14968</v>
      </c>
      <c r="N991">
        <v>8</v>
      </c>
      <c r="O991" t="s">
        <v>15289</v>
      </c>
      <c r="P991" t="s">
        <v>16435</v>
      </c>
      <c r="Q991">
        <v>9</v>
      </c>
      <c r="R991">
        <v>2</v>
      </c>
      <c r="S991">
        <v>1.87</v>
      </c>
      <c r="T991">
        <v>1.87</v>
      </c>
      <c r="U991">
        <v>547.61</v>
      </c>
      <c r="V991">
        <v>120.95</v>
      </c>
      <c r="W991">
        <v>4.79</v>
      </c>
      <c r="X991">
        <v>10.28</v>
      </c>
      <c r="Y991">
        <v>2.8</v>
      </c>
      <c r="Z991">
        <v>3</v>
      </c>
      <c r="AA991" t="s">
        <v>4250</v>
      </c>
      <c r="AB991">
        <v>1</v>
      </c>
      <c r="AC991">
        <v>4</v>
      </c>
      <c r="AD991">
        <v>3.5</v>
      </c>
      <c r="AF991" t="s">
        <v>7949</v>
      </c>
      <c r="AI991">
        <v>0</v>
      </c>
      <c r="AJ991">
        <v>0</v>
      </c>
      <c r="AM991" t="s">
        <v>20019</v>
      </c>
    </row>
    <row r="992" spans="1:39" x14ac:dyDescent="0.25">
      <c r="A992" t="s">
        <v>8784</v>
      </c>
      <c r="B992" t="s">
        <v>4841</v>
      </c>
      <c r="C992" t="s">
        <v>4842</v>
      </c>
      <c r="D992">
        <v>5.4</v>
      </c>
      <c r="E992" t="s">
        <v>4845</v>
      </c>
      <c r="F992">
        <v>8.27</v>
      </c>
      <c r="K992" t="s">
        <v>6860</v>
      </c>
      <c r="L992" t="s">
        <v>6861</v>
      </c>
      <c r="M992" t="s">
        <v>15008</v>
      </c>
      <c r="N992">
        <v>9</v>
      </c>
      <c r="O992" t="s">
        <v>15413</v>
      </c>
      <c r="P992" t="s">
        <v>16436</v>
      </c>
      <c r="Q992">
        <v>8</v>
      </c>
      <c r="R992">
        <v>3</v>
      </c>
      <c r="S992">
        <v>2.48</v>
      </c>
      <c r="T992">
        <v>2.4900000000000002</v>
      </c>
      <c r="U992">
        <v>539.66999999999996</v>
      </c>
      <c r="V992">
        <v>111.17</v>
      </c>
      <c r="W992">
        <v>3.47</v>
      </c>
      <c r="X992">
        <v>13.85</v>
      </c>
      <c r="Y992">
        <v>5.88</v>
      </c>
      <c r="Z992">
        <v>2</v>
      </c>
      <c r="AA992" t="s">
        <v>4250</v>
      </c>
      <c r="AB992">
        <v>1</v>
      </c>
      <c r="AC992">
        <v>10</v>
      </c>
      <c r="AD992">
        <v>3.2210000000000001</v>
      </c>
      <c r="AF992" t="s">
        <v>7949</v>
      </c>
      <c r="AI992">
        <v>0</v>
      </c>
      <c r="AJ992">
        <v>0</v>
      </c>
      <c r="AK992" t="s">
        <v>19913</v>
      </c>
      <c r="AL992" t="s">
        <v>19913</v>
      </c>
      <c r="AM992" t="s">
        <v>20019</v>
      </c>
    </row>
    <row r="993" spans="1:39" x14ac:dyDescent="0.25">
      <c r="A993" t="s">
        <v>8785</v>
      </c>
      <c r="B993" t="s">
        <v>4841</v>
      </c>
      <c r="C993" t="s">
        <v>4842</v>
      </c>
      <c r="D993">
        <v>5.4</v>
      </c>
      <c r="E993" t="s">
        <v>4845</v>
      </c>
      <c r="F993">
        <v>8.27</v>
      </c>
      <c r="K993" t="s">
        <v>6860</v>
      </c>
      <c r="L993" t="s">
        <v>6861</v>
      </c>
      <c r="M993" t="s">
        <v>15036</v>
      </c>
      <c r="N993">
        <v>9</v>
      </c>
      <c r="O993" t="s">
        <v>15379</v>
      </c>
      <c r="P993" t="s">
        <v>16437</v>
      </c>
      <c r="Q993">
        <v>7</v>
      </c>
      <c r="R993">
        <v>2</v>
      </c>
      <c r="S993">
        <v>-2.4300000000000002</v>
      </c>
      <c r="T993">
        <v>-2.41</v>
      </c>
      <c r="U993">
        <v>359.36</v>
      </c>
      <c r="V993">
        <v>111.72</v>
      </c>
      <c r="W993">
        <v>1.48</v>
      </c>
      <c r="X993">
        <v>8.94</v>
      </c>
      <c r="Y993">
        <v>6.01</v>
      </c>
      <c r="Z993">
        <v>2</v>
      </c>
      <c r="AA993" t="s">
        <v>4250</v>
      </c>
      <c r="AB993">
        <v>0</v>
      </c>
      <c r="AC993">
        <v>4</v>
      </c>
      <c r="AD993">
        <v>4.7759999999999998</v>
      </c>
      <c r="AF993" t="s">
        <v>7949</v>
      </c>
      <c r="AI993">
        <v>0</v>
      </c>
      <c r="AJ993">
        <v>0</v>
      </c>
      <c r="AK993" t="s">
        <v>19896</v>
      </c>
      <c r="AL993" t="s">
        <v>19896</v>
      </c>
      <c r="AM993" t="s">
        <v>20019</v>
      </c>
    </row>
    <row r="994" spans="1:39" x14ac:dyDescent="0.25">
      <c r="A994" t="s">
        <v>8786</v>
      </c>
      <c r="B994" t="s">
        <v>4841</v>
      </c>
      <c r="C994" t="s">
        <v>4842</v>
      </c>
      <c r="D994">
        <v>5.4</v>
      </c>
      <c r="E994" t="s">
        <v>4845</v>
      </c>
      <c r="F994">
        <v>8.27</v>
      </c>
      <c r="I994" t="s">
        <v>12501</v>
      </c>
      <c r="K994" t="s">
        <v>6860</v>
      </c>
      <c r="M994" t="s">
        <v>15002</v>
      </c>
      <c r="N994">
        <v>8</v>
      </c>
      <c r="O994" t="s">
        <v>15332</v>
      </c>
      <c r="P994" t="s">
        <v>16438</v>
      </c>
      <c r="Q994">
        <v>6</v>
      </c>
      <c r="R994">
        <v>1</v>
      </c>
      <c r="S994">
        <v>2.56</v>
      </c>
      <c r="T994">
        <v>2.56</v>
      </c>
      <c r="U994">
        <v>505.62</v>
      </c>
      <c r="V994">
        <v>93.7</v>
      </c>
      <c r="W994">
        <v>4.08</v>
      </c>
      <c r="Y994">
        <v>3.62</v>
      </c>
      <c r="Z994">
        <v>3</v>
      </c>
      <c r="AA994" t="s">
        <v>4250</v>
      </c>
      <c r="AB994">
        <v>1</v>
      </c>
      <c r="AC994">
        <v>3</v>
      </c>
      <c r="AD994">
        <v>4.43</v>
      </c>
      <c r="AF994" t="s">
        <v>7949</v>
      </c>
      <c r="AI994">
        <v>0</v>
      </c>
      <c r="AJ994">
        <v>0</v>
      </c>
      <c r="AM994" t="s">
        <v>20019</v>
      </c>
    </row>
    <row r="995" spans="1:39" x14ac:dyDescent="0.25">
      <c r="A995" t="s">
        <v>8787</v>
      </c>
      <c r="B995" t="s">
        <v>4841</v>
      </c>
      <c r="C995" t="s">
        <v>4842</v>
      </c>
      <c r="D995">
        <v>5.4</v>
      </c>
      <c r="E995" t="s">
        <v>4845</v>
      </c>
      <c r="F995">
        <v>8.27</v>
      </c>
      <c r="I995" t="s">
        <v>12502</v>
      </c>
      <c r="K995" t="s">
        <v>6860</v>
      </c>
      <c r="M995" t="s">
        <v>15002</v>
      </c>
      <c r="N995">
        <v>8</v>
      </c>
      <c r="O995" t="s">
        <v>15332</v>
      </c>
      <c r="P995" t="s">
        <v>16439</v>
      </c>
      <c r="Q995">
        <v>4</v>
      </c>
      <c r="R995">
        <v>1</v>
      </c>
      <c r="S995">
        <v>2.29</v>
      </c>
      <c r="T995">
        <v>2.36</v>
      </c>
      <c r="U995">
        <v>381.52</v>
      </c>
      <c r="V995">
        <v>67.92</v>
      </c>
      <c r="W995">
        <v>3.14</v>
      </c>
      <c r="Y995">
        <v>6.67</v>
      </c>
      <c r="Z995">
        <v>1</v>
      </c>
      <c r="AA995" t="s">
        <v>4250</v>
      </c>
      <c r="AB995">
        <v>0</v>
      </c>
      <c r="AC995">
        <v>4</v>
      </c>
      <c r="AD995">
        <v>5.5346190476190484</v>
      </c>
      <c r="AF995" t="s">
        <v>7949</v>
      </c>
      <c r="AI995">
        <v>0</v>
      </c>
      <c r="AJ995">
        <v>0</v>
      </c>
      <c r="AM995" t="s">
        <v>20019</v>
      </c>
    </row>
    <row r="996" spans="1:39" x14ac:dyDescent="0.25">
      <c r="A996" t="s">
        <v>8788</v>
      </c>
      <c r="B996" t="s">
        <v>4841</v>
      </c>
      <c r="C996" t="s">
        <v>4842</v>
      </c>
      <c r="D996">
        <v>5.5</v>
      </c>
      <c r="E996" t="s">
        <v>4845</v>
      </c>
      <c r="F996">
        <v>8.26</v>
      </c>
      <c r="K996" t="s">
        <v>6860</v>
      </c>
      <c r="L996" t="s">
        <v>6861</v>
      </c>
      <c r="M996" t="s">
        <v>15061</v>
      </c>
      <c r="N996">
        <v>9</v>
      </c>
      <c r="O996" t="s">
        <v>15414</v>
      </c>
      <c r="P996" t="s">
        <v>16440</v>
      </c>
      <c r="Q996">
        <v>7</v>
      </c>
      <c r="R996">
        <v>3</v>
      </c>
      <c r="S996">
        <v>2.57</v>
      </c>
      <c r="T996">
        <v>2.59</v>
      </c>
      <c r="U996">
        <v>509.65</v>
      </c>
      <c r="V996">
        <v>101.94</v>
      </c>
      <c r="W996">
        <v>3.84</v>
      </c>
      <c r="X996">
        <v>13.88</v>
      </c>
      <c r="Y996">
        <v>5.95</v>
      </c>
      <c r="Z996">
        <v>2</v>
      </c>
      <c r="AA996" t="s">
        <v>4250</v>
      </c>
      <c r="AB996">
        <v>1</v>
      </c>
      <c r="AC996">
        <v>8</v>
      </c>
      <c r="AD996">
        <v>3.4836666666666671</v>
      </c>
      <c r="AF996" t="s">
        <v>7949</v>
      </c>
      <c r="AI996">
        <v>0</v>
      </c>
      <c r="AJ996">
        <v>0</v>
      </c>
      <c r="AK996" t="s">
        <v>19913</v>
      </c>
      <c r="AL996" t="s">
        <v>19913</v>
      </c>
      <c r="AM996" t="s">
        <v>20019</v>
      </c>
    </row>
    <row r="997" spans="1:39" x14ac:dyDescent="0.25">
      <c r="A997" t="s">
        <v>8789</v>
      </c>
      <c r="B997" t="s">
        <v>4841</v>
      </c>
      <c r="C997" t="s">
        <v>4842</v>
      </c>
      <c r="D997">
        <v>5.5</v>
      </c>
      <c r="E997" t="s">
        <v>4845</v>
      </c>
      <c r="F997">
        <v>8.26</v>
      </c>
      <c r="K997" t="s">
        <v>6860</v>
      </c>
      <c r="L997" t="s">
        <v>6861</v>
      </c>
      <c r="M997" t="s">
        <v>15062</v>
      </c>
      <c r="N997">
        <v>9</v>
      </c>
      <c r="O997" t="s">
        <v>15415</v>
      </c>
      <c r="P997" t="s">
        <v>16441</v>
      </c>
      <c r="Q997">
        <v>8</v>
      </c>
      <c r="R997">
        <v>3</v>
      </c>
      <c r="S997">
        <v>2.0299999999999998</v>
      </c>
      <c r="T997">
        <v>2.11</v>
      </c>
      <c r="U997">
        <v>575.75</v>
      </c>
      <c r="V997">
        <v>110.53</v>
      </c>
      <c r="W997">
        <v>4.1399999999999997</v>
      </c>
      <c r="X997">
        <v>13.83</v>
      </c>
      <c r="Y997">
        <v>6.63</v>
      </c>
      <c r="Z997">
        <v>3</v>
      </c>
      <c r="AA997" t="s">
        <v>4250</v>
      </c>
      <c r="AB997">
        <v>1</v>
      </c>
      <c r="AC997">
        <v>11</v>
      </c>
      <c r="AD997">
        <v>3.4673333333333338</v>
      </c>
      <c r="AF997" t="s">
        <v>7949</v>
      </c>
      <c r="AI997">
        <v>0</v>
      </c>
      <c r="AJ997">
        <v>0</v>
      </c>
      <c r="AK997" t="s">
        <v>19873</v>
      </c>
      <c r="AL997" t="s">
        <v>19873</v>
      </c>
      <c r="AM997" t="s">
        <v>20019</v>
      </c>
    </row>
    <row r="998" spans="1:39" x14ac:dyDescent="0.25">
      <c r="A998" t="s">
        <v>8790</v>
      </c>
      <c r="B998" t="s">
        <v>4841</v>
      </c>
      <c r="C998" t="s">
        <v>4842</v>
      </c>
      <c r="D998">
        <v>5.5</v>
      </c>
      <c r="E998" t="s">
        <v>4845</v>
      </c>
      <c r="F998">
        <v>8.26</v>
      </c>
      <c r="K998" t="s">
        <v>6860</v>
      </c>
      <c r="L998" t="s">
        <v>6861</v>
      </c>
      <c r="M998" t="s">
        <v>15008</v>
      </c>
      <c r="N998">
        <v>9</v>
      </c>
      <c r="O998" t="s">
        <v>15339</v>
      </c>
      <c r="P998" t="s">
        <v>16442</v>
      </c>
      <c r="Q998">
        <v>8</v>
      </c>
      <c r="R998">
        <v>3</v>
      </c>
      <c r="S998">
        <v>3.75</v>
      </c>
      <c r="T998">
        <v>3.77</v>
      </c>
      <c r="U998">
        <v>592.80999999999995</v>
      </c>
      <c r="V998">
        <v>105.6</v>
      </c>
      <c r="W998">
        <v>5.25</v>
      </c>
      <c r="X998">
        <v>13.83</v>
      </c>
      <c r="Y998">
        <v>5.89</v>
      </c>
      <c r="Z998">
        <v>3</v>
      </c>
      <c r="AA998" t="s">
        <v>4250</v>
      </c>
      <c r="AB998">
        <v>2</v>
      </c>
      <c r="AC998">
        <v>11</v>
      </c>
      <c r="AD998">
        <v>2.3866666666666672</v>
      </c>
      <c r="AF998" t="s">
        <v>7949</v>
      </c>
      <c r="AI998">
        <v>0</v>
      </c>
      <c r="AJ998">
        <v>0</v>
      </c>
      <c r="AK998" t="s">
        <v>19873</v>
      </c>
      <c r="AL998" t="s">
        <v>19873</v>
      </c>
      <c r="AM998" t="s">
        <v>20019</v>
      </c>
    </row>
    <row r="999" spans="1:39" x14ac:dyDescent="0.25">
      <c r="A999" t="s">
        <v>8791</v>
      </c>
      <c r="B999" t="s">
        <v>4841</v>
      </c>
      <c r="C999" t="s">
        <v>4842</v>
      </c>
      <c r="D999">
        <v>5.5</v>
      </c>
      <c r="E999" t="s">
        <v>4845</v>
      </c>
      <c r="F999">
        <v>8.26</v>
      </c>
      <c r="I999" t="s">
        <v>12503</v>
      </c>
      <c r="K999" t="s">
        <v>6860</v>
      </c>
      <c r="L999" t="s">
        <v>6861</v>
      </c>
      <c r="M999" t="s">
        <v>14975</v>
      </c>
      <c r="N999">
        <v>9</v>
      </c>
      <c r="O999" t="s">
        <v>15296</v>
      </c>
      <c r="P999" t="s">
        <v>16443</v>
      </c>
      <c r="Q999">
        <v>5</v>
      </c>
      <c r="R999">
        <v>1</v>
      </c>
      <c r="S999">
        <v>3.72</v>
      </c>
      <c r="T999">
        <v>3.91</v>
      </c>
      <c r="U999">
        <v>392.48</v>
      </c>
      <c r="V999">
        <v>72.86</v>
      </c>
      <c r="W999">
        <v>4</v>
      </c>
      <c r="Y999">
        <v>6.92</v>
      </c>
      <c r="Z999">
        <v>2</v>
      </c>
      <c r="AA999" t="s">
        <v>4250</v>
      </c>
      <c r="AB999">
        <v>0</v>
      </c>
      <c r="AC999">
        <v>2</v>
      </c>
      <c r="AD999">
        <v>4.2863333333333333</v>
      </c>
      <c r="AF999" t="s">
        <v>7949</v>
      </c>
      <c r="AI999">
        <v>0</v>
      </c>
      <c r="AJ999">
        <v>0</v>
      </c>
      <c r="AM999" t="s">
        <v>20019</v>
      </c>
    </row>
    <row r="1000" spans="1:39" x14ac:dyDescent="0.25">
      <c r="A1000" t="s">
        <v>8792</v>
      </c>
      <c r="B1000" t="s">
        <v>4841</v>
      </c>
      <c r="C1000" t="s">
        <v>4842</v>
      </c>
      <c r="D1000">
        <v>5.6</v>
      </c>
      <c r="E1000" t="s">
        <v>4845</v>
      </c>
      <c r="F1000">
        <v>8.25</v>
      </c>
      <c r="I1000" t="s">
        <v>12504</v>
      </c>
      <c r="K1000" t="s">
        <v>6860</v>
      </c>
      <c r="L1000" t="s">
        <v>6861</v>
      </c>
      <c r="M1000" t="s">
        <v>14987</v>
      </c>
      <c r="N1000">
        <v>9</v>
      </c>
      <c r="O1000" t="s">
        <v>15311</v>
      </c>
      <c r="P1000" t="s">
        <v>16444</v>
      </c>
      <c r="Q1000">
        <v>7</v>
      </c>
      <c r="R1000">
        <v>2</v>
      </c>
      <c r="S1000">
        <v>2.71</v>
      </c>
      <c r="T1000">
        <v>2.72</v>
      </c>
      <c r="U1000">
        <v>429.84</v>
      </c>
      <c r="V1000">
        <v>111.72</v>
      </c>
      <c r="W1000">
        <v>2.29</v>
      </c>
      <c r="X1000">
        <v>8.94</v>
      </c>
      <c r="Y1000">
        <v>4.87</v>
      </c>
      <c r="Z1000">
        <v>2</v>
      </c>
      <c r="AA1000" t="s">
        <v>4250</v>
      </c>
      <c r="AB1000">
        <v>0</v>
      </c>
      <c r="AC1000">
        <v>6</v>
      </c>
      <c r="AD1000">
        <v>3.9221428571428572</v>
      </c>
      <c r="AF1000" t="s">
        <v>7949</v>
      </c>
      <c r="AI1000">
        <v>0</v>
      </c>
      <c r="AJ1000">
        <v>0</v>
      </c>
      <c r="AM1000" t="s">
        <v>20019</v>
      </c>
    </row>
    <row r="1001" spans="1:39" x14ac:dyDescent="0.25">
      <c r="A1001" t="s">
        <v>8793</v>
      </c>
      <c r="B1001" t="s">
        <v>4841</v>
      </c>
      <c r="C1001" t="s">
        <v>4842</v>
      </c>
      <c r="D1001">
        <v>5.6</v>
      </c>
      <c r="E1001" t="s">
        <v>4845</v>
      </c>
      <c r="F1001">
        <v>8.25</v>
      </c>
      <c r="K1001" t="s">
        <v>6860</v>
      </c>
      <c r="L1001" t="s">
        <v>6861</v>
      </c>
      <c r="M1001" t="s">
        <v>14970</v>
      </c>
      <c r="N1001">
        <v>9</v>
      </c>
      <c r="O1001" t="s">
        <v>15291</v>
      </c>
      <c r="P1001" t="s">
        <v>16445</v>
      </c>
      <c r="Q1001">
        <v>7</v>
      </c>
      <c r="R1001">
        <v>1</v>
      </c>
      <c r="S1001">
        <v>1.1599999999999999</v>
      </c>
      <c r="T1001">
        <v>1.1599999999999999</v>
      </c>
      <c r="U1001">
        <v>432.46</v>
      </c>
      <c r="V1001">
        <v>91.85</v>
      </c>
      <c r="W1001">
        <v>3.87</v>
      </c>
      <c r="Y1001">
        <v>4.18</v>
      </c>
      <c r="Z1001">
        <v>3</v>
      </c>
      <c r="AA1001" t="s">
        <v>4250</v>
      </c>
      <c r="AB1001">
        <v>0</v>
      </c>
      <c r="AC1001">
        <v>2</v>
      </c>
      <c r="AD1001">
        <v>5.2540952380952382</v>
      </c>
      <c r="AF1001" t="s">
        <v>7949</v>
      </c>
      <c r="AI1001">
        <v>0</v>
      </c>
      <c r="AJ1001">
        <v>0</v>
      </c>
      <c r="AK1001" t="s">
        <v>19850</v>
      </c>
      <c r="AL1001" t="s">
        <v>19850</v>
      </c>
      <c r="AM1001" t="s">
        <v>20019</v>
      </c>
    </row>
    <row r="1002" spans="1:39" x14ac:dyDescent="0.25">
      <c r="A1002" t="s">
        <v>8385</v>
      </c>
      <c r="B1002" t="s">
        <v>4841</v>
      </c>
      <c r="C1002" t="s">
        <v>4842</v>
      </c>
      <c r="D1002">
        <v>5.6</v>
      </c>
      <c r="E1002" t="s">
        <v>4845</v>
      </c>
      <c r="F1002">
        <v>8.25</v>
      </c>
      <c r="K1002" t="s">
        <v>6860</v>
      </c>
      <c r="L1002" t="s">
        <v>6861</v>
      </c>
      <c r="M1002" t="s">
        <v>15024</v>
      </c>
      <c r="N1002">
        <v>9</v>
      </c>
      <c r="O1002" t="s">
        <v>15364</v>
      </c>
      <c r="P1002" t="s">
        <v>16038</v>
      </c>
      <c r="Q1002">
        <v>7</v>
      </c>
      <c r="R1002">
        <v>2</v>
      </c>
      <c r="S1002">
        <v>2.31</v>
      </c>
      <c r="T1002">
        <v>2.31</v>
      </c>
      <c r="U1002">
        <v>430.44</v>
      </c>
      <c r="V1002">
        <v>102.85</v>
      </c>
      <c r="W1002">
        <v>3.1</v>
      </c>
      <c r="X1002">
        <v>13.3</v>
      </c>
      <c r="Y1002">
        <v>3.82</v>
      </c>
      <c r="Z1002">
        <v>3</v>
      </c>
      <c r="AA1002" t="s">
        <v>4250</v>
      </c>
      <c r="AB1002">
        <v>0</v>
      </c>
      <c r="AC1002">
        <v>1</v>
      </c>
      <c r="AD1002">
        <v>4.4135238095238094</v>
      </c>
      <c r="AF1002" t="s">
        <v>7949</v>
      </c>
      <c r="AI1002">
        <v>0</v>
      </c>
      <c r="AJ1002">
        <v>0</v>
      </c>
      <c r="AK1002" t="s">
        <v>19850</v>
      </c>
      <c r="AL1002" t="s">
        <v>19850</v>
      </c>
      <c r="AM1002" t="s">
        <v>20019</v>
      </c>
    </row>
    <row r="1003" spans="1:39" x14ac:dyDescent="0.25">
      <c r="A1003" t="s">
        <v>8794</v>
      </c>
      <c r="B1003" t="s">
        <v>4841</v>
      </c>
      <c r="C1003" t="s">
        <v>4842</v>
      </c>
      <c r="D1003">
        <v>5.6</v>
      </c>
      <c r="E1003" t="s">
        <v>4845</v>
      </c>
      <c r="F1003">
        <v>8.25</v>
      </c>
      <c r="K1003" t="s">
        <v>6860</v>
      </c>
      <c r="L1003" t="s">
        <v>6861</v>
      </c>
      <c r="M1003" t="s">
        <v>15037</v>
      </c>
      <c r="N1003">
        <v>9</v>
      </c>
      <c r="O1003" t="s">
        <v>15380</v>
      </c>
      <c r="P1003" t="s">
        <v>16446</v>
      </c>
      <c r="Q1003">
        <v>12</v>
      </c>
      <c r="R1003">
        <v>10</v>
      </c>
      <c r="S1003">
        <v>0.52</v>
      </c>
      <c r="T1003">
        <v>3.57</v>
      </c>
      <c r="U1003">
        <v>832.89</v>
      </c>
      <c r="V1003">
        <v>311.93</v>
      </c>
      <c r="W1003">
        <v>-0.24</v>
      </c>
      <c r="X1003">
        <v>3.48</v>
      </c>
      <c r="Y1003">
        <v>6.65</v>
      </c>
      <c r="Z1003">
        <v>4</v>
      </c>
      <c r="AA1003" t="s">
        <v>4250</v>
      </c>
      <c r="AB1003">
        <v>3</v>
      </c>
      <c r="AC1003">
        <v>18</v>
      </c>
      <c r="AD1003">
        <v>2.7149999999999999</v>
      </c>
      <c r="AF1003" t="s">
        <v>7951</v>
      </c>
      <c r="AI1003">
        <v>0</v>
      </c>
      <c r="AJ1003">
        <v>0</v>
      </c>
      <c r="AK1003" t="s">
        <v>19897</v>
      </c>
      <c r="AL1003" t="s">
        <v>19897</v>
      </c>
      <c r="AM1003" t="s">
        <v>20019</v>
      </c>
    </row>
    <row r="1004" spans="1:39" x14ac:dyDescent="0.25">
      <c r="A1004" t="s">
        <v>8794</v>
      </c>
      <c r="B1004" t="s">
        <v>4841</v>
      </c>
      <c r="C1004" t="s">
        <v>4842</v>
      </c>
      <c r="D1004">
        <v>5.6</v>
      </c>
      <c r="E1004" t="s">
        <v>4845</v>
      </c>
      <c r="F1004">
        <v>8.25</v>
      </c>
      <c r="K1004" t="s">
        <v>6860</v>
      </c>
      <c r="M1004" t="s">
        <v>6865</v>
      </c>
      <c r="N1004">
        <v>8</v>
      </c>
      <c r="O1004" t="s">
        <v>15328</v>
      </c>
      <c r="P1004" t="s">
        <v>16446</v>
      </c>
      <c r="Q1004">
        <v>12</v>
      </c>
      <c r="R1004">
        <v>10</v>
      </c>
      <c r="S1004">
        <v>0.52</v>
      </c>
      <c r="T1004">
        <v>3.57</v>
      </c>
      <c r="U1004">
        <v>832.89</v>
      </c>
      <c r="V1004">
        <v>311.93</v>
      </c>
      <c r="W1004">
        <v>-0.24</v>
      </c>
      <c r="X1004">
        <v>3.48</v>
      </c>
      <c r="Y1004">
        <v>6.65</v>
      </c>
      <c r="Z1004">
        <v>4</v>
      </c>
      <c r="AA1004" t="s">
        <v>4250</v>
      </c>
      <c r="AB1004">
        <v>3</v>
      </c>
      <c r="AC1004">
        <v>18</v>
      </c>
      <c r="AD1004">
        <v>2.7149999999999999</v>
      </c>
      <c r="AF1004" t="s">
        <v>7951</v>
      </c>
      <c r="AI1004">
        <v>0</v>
      </c>
      <c r="AJ1004">
        <v>0</v>
      </c>
      <c r="AK1004" t="s">
        <v>19869</v>
      </c>
      <c r="AL1004" t="s">
        <v>19869</v>
      </c>
      <c r="AM1004" t="s">
        <v>20019</v>
      </c>
    </row>
    <row r="1005" spans="1:39" x14ac:dyDescent="0.25">
      <c r="A1005" t="s">
        <v>8794</v>
      </c>
      <c r="B1005" t="s">
        <v>4841</v>
      </c>
      <c r="C1005" t="s">
        <v>4842</v>
      </c>
      <c r="D1005">
        <v>5.6</v>
      </c>
      <c r="E1005" t="s">
        <v>4845</v>
      </c>
      <c r="F1005">
        <v>8.25</v>
      </c>
      <c r="K1005" t="s">
        <v>6860</v>
      </c>
      <c r="L1005" t="s">
        <v>6861</v>
      </c>
      <c r="M1005" t="s">
        <v>15038</v>
      </c>
      <c r="N1005">
        <v>9</v>
      </c>
      <c r="O1005" t="s">
        <v>15381</v>
      </c>
      <c r="P1005" t="s">
        <v>16446</v>
      </c>
      <c r="Q1005">
        <v>12</v>
      </c>
      <c r="R1005">
        <v>10</v>
      </c>
      <c r="S1005">
        <v>0.52</v>
      </c>
      <c r="T1005">
        <v>3.57</v>
      </c>
      <c r="U1005">
        <v>832.89</v>
      </c>
      <c r="V1005">
        <v>311.93</v>
      </c>
      <c r="W1005">
        <v>-0.24</v>
      </c>
      <c r="X1005">
        <v>3.48</v>
      </c>
      <c r="Y1005">
        <v>6.65</v>
      </c>
      <c r="Z1005">
        <v>4</v>
      </c>
      <c r="AA1005" t="s">
        <v>4250</v>
      </c>
      <c r="AB1005">
        <v>3</v>
      </c>
      <c r="AC1005">
        <v>18</v>
      </c>
      <c r="AD1005">
        <v>2.7149999999999999</v>
      </c>
      <c r="AF1005" t="s">
        <v>7951</v>
      </c>
      <c r="AI1005">
        <v>0</v>
      </c>
      <c r="AJ1005">
        <v>0</v>
      </c>
      <c r="AK1005" t="s">
        <v>19898</v>
      </c>
      <c r="AL1005" t="s">
        <v>19898</v>
      </c>
      <c r="AM1005" t="s">
        <v>20019</v>
      </c>
    </row>
    <row r="1006" spans="1:39" x14ac:dyDescent="0.25">
      <c r="A1006" t="s">
        <v>8794</v>
      </c>
      <c r="B1006" t="s">
        <v>4841</v>
      </c>
      <c r="C1006" t="s">
        <v>4842</v>
      </c>
      <c r="D1006">
        <v>5.6</v>
      </c>
      <c r="E1006" t="s">
        <v>4845</v>
      </c>
      <c r="F1006">
        <v>8.25</v>
      </c>
      <c r="K1006" t="s">
        <v>6860</v>
      </c>
      <c r="L1006" t="s">
        <v>6861</v>
      </c>
      <c r="M1006" t="s">
        <v>6887</v>
      </c>
      <c r="N1006">
        <v>9</v>
      </c>
      <c r="O1006" t="s">
        <v>15329</v>
      </c>
      <c r="P1006" t="s">
        <v>16446</v>
      </c>
      <c r="Q1006">
        <v>12</v>
      </c>
      <c r="R1006">
        <v>10</v>
      </c>
      <c r="S1006">
        <v>0.52</v>
      </c>
      <c r="T1006">
        <v>3.57</v>
      </c>
      <c r="U1006">
        <v>832.89</v>
      </c>
      <c r="V1006">
        <v>311.93</v>
      </c>
      <c r="W1006">
        <v>-0.24</v>
      </c>
      <c r="X1006">
        <v>3.48</v>
      </c>
      <c r="Y1006">
        <v>6.65</v>
      </c>
      <c r="Z1006">
        <v>4</v>
      </c>
      <c r="AA1006" t="s">
        <v>4250</v>
      </c>
      <c r="AB1006">
        <v>3</v>
      </c>
      <c r="AC1006">
        <v>18</v>
      </c>
      <c r="AD1006">
        <v>2.7149999999999999</v>
      </c>
      <c r="AF1006" t="s">
        <v>7951</v>
      </c>
      <c r="AI1006">
        <v>0</v>
      </c>
      <c r="AJ1006">
        <v>0</v>
      </c>
      <c r="AK1006" t="s">
        <v>19870</v>
      </c>
      <c r="AL1006" t="s">
        <v>19870</v>
      </c>
      <c r="AM1006" t="s">
        <v>20019</v>
      </c>
    </row>
    <row r="1007" spans="1:39" x14ac:dyDescent="0.25">
      <c r="A1007" t="s">
        <v>8637</v>
      </c>
      <c r="B1007" t="s">
        <v>4841</v>
      </c>
      <c r="C1007" t="s">
        <v>4842</v>
      </c>
      <c r="D1007">
        <v>5.6</v>
      </c>
      <c r="E1007" t="s">
        <v>4845</v>
      </c>
      <c r="F1007">
        <v>8.25</v>
      </c>
      <c r="K1007" t="s">
        <v>6860</v>
      </c>
      <c r="L1007" t="s">
        <v>6861</v>
      </c>
      <c r="M1007" t="s">
        <v>15062</v>
      </c>
      <c r="N1007">
        <v>9</v>
      </c>
      <c r="O1007" t="s">
        <v>15415</v>
      </c>
      <c r="P1007" t="s">
        <v>16290</v>
      </c>
      <c r="Q1007">
        <v>7</v>
      </c>
      <c r="R1007">
        <v>3</v>
      </c>
      <c r="S1007">
        <v>3.49</v>
      </c>
      <c r="T1007">
        <v>3.51</v>
      </c>
      <c r="U1007">
        <v>548.75</v>
      </c>
      <c r="V1007">
        <v>96.37</v>
      </c>
      <c r="W1007">
        <v>5.24</v>
      </c>
      <c r="X1007">
        <v>13.86</v>
      </c>
      <c r="Y1007">
        <v>5.96</v>
      </c>
      <c r="Z1007">
        <v>3</v>
      </c>
      <c r="AA1007" t="s">
        <v>4250</v>
      </c>
      <c r="AB1007">
        <v>2</v>
      </c>
      <c r="AC1007">
        <v>9</v>
      </c>
      <c r="AD1007">
        <v>2.954333333333333</v>
      </c>
      <c r="AF1007" t="s">
        <v>7949</v>
      </c>
      <c r="AI1007">
        <v>0</v>
      </c>
      <c r="AJ1007">
        <v>0</v>
      </c>
      <c r="AK1007" t="s">
        <v>19873</v>
      </c>
      <c r="AL1007" t="s">
        <v>19873</v>
      </c>
      <c r="AM1007" t="s">
        <v>20019</v>
      </c>
    </row>
    <row r="1008" spans="1:39" x14ac:dyDescent="0.25">
      <c r="A1008" t="s">
        <v>8795</v>
      </c>
      <c r="B1008" t="s">
        <v>4841</v>
      </c>
      <c r="C1008" t="s">
        <v>4842</v>
      </c>
      <c r="D1008">
        <v>5.7</v>
      </c>
      <c r="E1008" t="s">
        <v>4845</v>
      </c>
      <c r="F1008">
        <v>8.24</v>
      </c>
      <c r="K1008" t="s">
        <v>6860</v>
      </c>
      <c r="L1008" t="s">
        <v>6861</v>
      </c>
      <c r="M1008" t="s">
        <v>15063</v>
      </c>
      <c r="N1008">
        <v>9</v>
      </c>
      <c r="O1008" t="s">
        <v>15416</v>
      </c>
      <c r="P1008" t="s">
        <v>16447</v>
      </c>
      <c r="Q1008">
        <v>6</v>
      </c>
      <c r="R1008">
        <v>1</v>
      </c>
      <c r="S1008">
        <v>0.71</v>
      </c>
      <c r="T1008">
        <v>0.71</v>
      </c>
      <c r="U1008">
        <v>396.42</v>
      </c>
      <c r="V1008">
        <v>90.04</v>
      </c>
      <c r="W1008">
        <v>2.2000000000000002</v>
      </c>
      <c r="Y1008">
        <v>3.05</v>
      </c>
      <c r="Z1008">
        <v>2</v>
      </c>
      <c r="AA1008" t="s">
        <v>4250</v>
      </c>
      <c r="AB1008">
        <v>0</v>
      </c>
      <c r="AC1008">
        <v>1</v>
      </c>
      <c r="AD1008">
        <v>5.5718571428571426</v>
      </c>
      <c r="AF1008" t="s">
        <v>7949</v>
      </c>
      <c r="AI1008">
        <v>0</v>
      </c>
      <c r="AJ1008">
        <v>0</v>
      </c>
      <c r="AK1008" t="s">
        <v>19914</v>
      </c>
      <c r="AL1008" t="s">
        <v>19914</v>
      </c>
      <c r="AM1008" t="s">
        <v>20019</v>
      </c>
    </row>
    <row r="1009" spans="1:39" x14ac:dyDescent="0.25">
      <c r="A1009" t="s">
        <v>8796</v>
      </c>
      <c r="B1009" t="s">
        <v>4841</v>
      </c>
      <c r="C1009" t="s">
        <v>4842</v>
      </c>
      <c r="D1009">
        <v>5.7</v>
      </c>
      <c r="E1009" t="s">
        <v>4845</v>
      </c>
      <c r="F1009">
        <v>8.24</v>
      </c>
      <c r="I1009" t="s">
        <v>12505</v>
      </c>
      <c r="K1009" t="s">
        <v>6860</v>
      </c>
      <c r="L1009" t="s">
        <v>6861</v>
      </c>
      <c r="M1009" t="s">
        <v>14987</v>
      </c>
      <c r="N1009">
        <v>9</v>
      </c>
      <c r="O1009" t="s">
        <v>15311</v>
      </c>
      <c r="P1009" t="s">
        <v>16448</v>
      </c>
      <c r="Q1009">
        <v>6</v>
      </c>
      <c r="R1009">
        <v>2</v>
      </c>
      <c r="S1009">
        <v>2.13</v>
      </c>
      <c r="T1009">
        <v>2.13</v>
      </c>
      <c r="U1009">
        <v>444.41</v>
      </c>
      <c r="V1009">
        <v>98.83</v>
      </c>
      <c r="W1009">
        <v>3.07</v>
      </c>
      <c r="X1009">
        <v>10.119999999999999</v>
      </c>
      <c r="Y1009">
        <v>4.43</v>
      </c>
      <c r="Z1009">
        <v>2</v>
      </c>
      <c r="AA1009" t="s">
        <v>4250</v>
      </c>
      <c r="AB1009">
        <v>0</v>
      </c>
      <c r="AC1009">
        <v>6</v>
      </c>
      <c r="AD1009">
        <v>4.5377380952380957</v>
      </c>
      <c r="AF1009" t="s">
        <v>7949</v>
      </c>
      <c r="AI1009">
        <v>0</v>
      </c>
      <c r="AJ1009">
        <v>0</v>
      </c>
      <c r="AM1009" t="s">
        <v>20019</v>
      </c>
    </row>
    <row r="1010" spans="1:39" x14ac:dyDescent="0.25">
      <c r="A1010" t="s">
        <v>8797</v>
      </c>
      <c r="B1010" t="s">
        <v>4841</v>
      </c>
      <c r="C1010" t="s">
        <v>4842</v>
      </c>
      <c r="D1010">
        <v>5.7</v>
      </c>
      <c r="E1010" t="s">
        <v>4845</v>
      </c>
      <c r="F1010">
        <v>8.24</v>
      </c>
      <c r="I1010" t="s">
        <v>12506</v>
      </c>
      <c r="K1010" t="s">
        <v>6860</v>
      </c>
      <c r="L1010" t="s">
        <v>6861</v>
      </c>
      <c r="M1010" t="s">
        <v>14972</v>
      </c>
      <c r="N1010">
        <v>8</v>
      </c>
      <c r="O1010" t="s">
        <v>15293</v>
      </c>
      <c r="P1010" t="s">
        <v>16449</v>
      </c>
      <c r="Q1010">
        <v>6</v>
      </c>
      <c r="R1010">
        <v>2</v>
      </c>
      <c r="S1010">
        <v>1.55</v>
      </c>
      <c r="T1010">
        <v>1.66</v>
      </c>
      <c r="U1010">
        <v>473.79</v>
      </c>
      <c r="V1010">
        <v>113.39</v>
      </c>
      <c r="W1010">
        <v>4.0199999999999996</v>
      </c>
      <c r="X1010">
        <v>7.93</v>
      </c>
      <c r="Y1010">
        <v>4.3499999999999996</v>
      </c>
      <c r="Z1010">
        <v>2</v>
      </c>
      <c r="AA1010" t="s">
        <v>4250</v>
      </c>
      <c r="AB1010">
        <v>0</v>
      </c>
      <c r="AC1010">
        <v>3</v>
      </c>
      <c r="AD1010">
        <v>3.907547619047619</v>
      </c>
      <c r="AF1010" t="s">
        <v>7949</v>
      </c>
      <c r="AI1010">
        <v>0</v>
      </c>
      <c r="AJ1010">
        <v>0</v>
      </c>
      <c r="AM1010" t="s">
        <v>20019</v>
      </c>
    </row>
    <row r="1011" spans="1:39" x14ac:dyDescent="0.25">
      <c r="A1011" t="s">
        <v>8798</v>
      </c>
      <c r="B1011" t="s">
        <v>4841</v>
      </c>
      <c r="C1011" t="s">
        <v>4842</v>
      </c>
      <c r="D1011">
        <v>5.7</v>
      </c>
      <c r="E1011" t="s">
        <v>4845</v>
      </c>
      <c r="F1011">
        <v>8.24</v>
      </c>
      <c r="K1011" t="s">
        <v>6860</v>
      </c>
      <c r="L1011" t="s">
        <v>6861</v>
      </c>
      <c r="M1011" t="s">
        <v>15008</v>
      </c>
      <c r="N1011">
        <v>9</v>
      </c>
      <c r="O1011" t="s">
        <v>15339</v>
      </c>
      <c r="P1011" t="s">
        <v>16450</v>
      </c>
      <c r="Q1011">
        <v>8</v>
      </c>
      <c r="R1011">
        <v>3</v>
      </c>
      <c r="S1011">
        <v>3.79</v>
      </c>
      <c r="T1011">
        <v>3.81</v>
      </c>
      <c r="U1011">
        <v>592.80999999999995</v>
      </c>
      <c r="V1011">
        <v>105.6</v>
      </c>
      <c r="W1011">
        <v>5.17</v>
      </c>
      <c r="X1011">
        <v>13.83</v>
      </c>
      <c r="Y1011">
        <v>5.89</v>
      </c>
      <c r="Z1011">
        <v>3</v>
      </c>
      <c r="AA1011" t="s">
        <v>4250</v>
      </c>
      <c r="AB1011">
        <v>2</v>
      </c>
      <c r="AC1011">
        <v>11</v>
      </c>
      <c r="AD1011">
        <v>2.3466666666666671</v>
      </c>
      <c r="AF1011" t="s">
        <v>7949</v>
      </c>
      <c r="AI1011">
        <v>0</v>
      </c>
      <c r="AJ1011">
        <v>0</v>
      </c>
      <c r="AK1011" t="s">
        <v>19873</v>
      </c>
      <c r="AL1011" t="s">
        <v>19873</v>
      </c>
      <c r="AM1011" t="s">
        <v>20019</v>
      </c>
    </row>
    <row r="1012" spans="1:39" x14ac:dyDescent="0.25">
      <c r="A1012" t="s">
        <v>8799</v>
      </c>
      <c r="B1012" t="s">
        <v>4841</v>
      </c>
      <c r="C1012" t="s">
        <v>4842</v>
      </c>
      <c r="D1012">
        <v>5.7</v>
      </c>
      <c r="E1012" t="s">
        <v>4845</v>
      </c>
      <c r="F1012">
        <v>8.24</v>
      </c>
      <c r="I1012" t="s">
        <v>12507</v>
      </c>
      <c r="K1012" t="s">
        <v>6860</v>
      </c>
      <c r="L1012" t="s">
        <v>6861</v>
      </c>
      <c r="M1012" t="s">
        <v>15022</v>
      </c>
      <c r="N1012">
        <v>9</v>
      </c>
      <c r="O1012" t="s">
        <v>15383</v>
      </c>
      <c r="P1012" t="s">
        <v>16451</v>
      </c>
      <c r="Q1012">
        <v>5</v>
      </c>
      <c r="R1012">
        <v>1</v>
      </c>
      <c r="S1012">
        <v>5.42</v>
      </c>
      <c r="T1012">
        <v>5.42</v>
      </c>
      <c r="U1012">
        <v>446.98</v>
      </c>
      <c r="V1012">
        <v>83.76</v>
      </c>
      <c r="W1012">
        <v>5.38</v>
      </c>
      <c r="Y1012">
        <v>1.44</v>
      </c>
      <c r="Z1012">
        <v>2</v>
      </c>
      <c r="AA1012" t="s">
        <v>4250</v>
      </c>
      <c r="AB1012">
        <v>1</v>
      </c>
      <c r="AC1012">
        <v>2</v>
      </c>
      <c r="AD1012">
        <v>3.212047619047619</v>
      </c>
      <c r="AF1012" t="s">
        <v>7949</v>
      </c>
      <c r="AI1012">
        <v>0</v>
      </c>
      <c r="AJ1012">
        <v>0</v>
      </c>
      <c r="AM1012" t="s">
        <v>20019</v>
      </c>
    </row>
    <row r="1013" spans="1:39" x14ac:dyDescent="0.25">
      <c r="A1013" t="s">
        <v>5830</v>
      </c>
      <c r="B1013" t="s">
        <v>4841</v>
      </c>
      <c r="C1013" t="s">
        <v>4842</v>
      </c>
      <c r="D1013">
        <v>5.7</v>
      </c>
      <c r="E1013" t="s">
        <v>4845</v>
      </c>
      <c r="F1013">
        <v>8.24</v>
      </c>
      <c r="I1013" t="s">
        <v>12508</v>
      </c>
      <c r="K1013" t="s">
        <v>6860</v>
      </c>
      <c r="L1013" t="s">
        <v>6861</v>
      </c>
      <c r="M1013" t="s">
        <v>14955</v>
      </c>
      <c r="N1013">
        <v>8</v>
      </c>
      <c r="O1013" t="s">
        <v>15276</v>
      </c>
      <c r="P1013" t="s">
        <v>7556</v>
      </c>
      <c r="Q1013">
        <v>8</v>
      </c>
      <c r="R1013">
        <v>2</v>
      </c>
      <c r="S1013">
        <v>1.65</v>
      </c>
      <c r="T1013">
        <v>1.67</v>
      </c>
      <c r="U1013">
        <v>419.44</v>
      </c>
      <c r="V1013">
        <v>131.85</v>
      </c>
      <c r="W1013">
        <v>1.93</v>
      </c>
      <c r="X1013">
        <v>10.52</v>
      </c>
      <c r="Y1013">
        <v>5.88</v>
      </c>
      <c r="Z1013">
        <v>2</v>
      </c>
      <c r="AA1013" t="s">
        <v>4250</v>
      </c>
      <c r="AB1013">
        <v>0</v>
      </c>
      <c r="AC1013">
        <v>2</v>
      </c>
      <c r="AD1013">
        <v>4.0754285714285716</v>
      </c>
      <c r="AF1013" t="s">
        <v>7949</v>
      </c>
      <c r="AI1013">
        <v>0</v>
      </c>
      <c r="AJ1013">
        <v>0</v>
      </c>
      <c r="AM1013" t="s">
        <v>20019</v>
      </c>
    </row>
    <row r="1014" spans="1:39" x14ac:dyDescent="0.25">
      <c r="A1014" t="s">
        <v>8800</v>
      </c>
      <c r="B1014" t="s">
        <v>4841</v>
      </c>
      <c r="C1014" t="s">
        <v>4842</v>
      </c>
      <c r="D1014">
        <v>5.7</v>
      </c>
      <c r="E1014" t="s">
        <v>4845</v>
      </c>
      <c r="F1014">
        <v>8.24</v>
      </c>
      <c r="K1014" t="s">
        <v>6860</v>
      </c>
      <c r="M1014" t="s">
        <v>14983</v>
      </c>
      <c r="N1014">
        <v>8</v>
      </c>
      <c r="O1014" t="s">
        <v>15306</v>
      </c>
      <c r="P1014" t="s">
        <v>16452</v>
      </c>
      <c r="Q1014">
        <v>5</v>
      </c>
      <c r="R1014">
        <v>3</v>
      </c>
      <c r="S1014">
        <v>2.0499999999999998</v>
      </c>
      <c r="T1014">
        <v>4.05</v>
      </c>
      <c r="U1014">
        <v>599.76</v>
      </c>
      <c r="V1014">
        <v>90.9</v>
      </c>
      <c r="W1014">
        <v>4.41</v>
      </c>
      <c r="X1014">
        <v>13.86</v>
      </c>
      <c r="Y1014">
        <v>9.43</v>
      </c>
      <c r="Z1014">
        <v>2</v>
      </c>
      <c r="AA1014" t="s">
        <v>4250</v>
      </c>
      <c r="AB1014">
        <v>1</v>
      </c>
      <c r="AC1014">
        <v>15</v>
      </c>
      <c r="AD1014">
        <v>2.871666666666667</v>
      </c>
      <c r="AF1014" t="s">
        <v>7952</v>
      </c>
      <c r="AI1014">
        <v>0</v>
      </c>
      <c r="AJ1014">
        <v>0</v>
      </c>
      <c r="AK1014" t="s">
        <v>19858</v>
      </c>
      <c r="AL1014" t="s">
        <v>19858</v>
      </c>
      <c r="AM1014" t="s">
        <v>20019</v>
      </c>
    </row>
    <row r="1015" spans="1:39" x14ac:dyDescent="0.25">
      <c r="A1015" t="s">
        <v>8801</v>
      </c>
      <c r="B1015" t="s">
        <v>4841</v>
      </c>
      <c r="C1015" t="s">
        <v>4842</v>
      </c>
      <c r="D1015">
        <v>5.7</v>
      </c>
      <c r="E1015" t="s">
        <v>4845</v>
      </c>
      <c r="F1015">
        <v>8.24</v>
      </c>
      <c r="K1015" t="s">
        <v>6860</v>
      </c>
      <c r="L1015" t="s">
        <v>6861</v>
      </c>
      <c r="M1015" t="s">
        <v>15008</v>
      </c>
      <c r="N1015">
        <v>9</v>
      </c>
      <c r="O1015" t="s">
        <v>15339</v>
      </c>
      <c r="P1015" t="s">
        <v>16453</v>
      </c>
      <c r="Q1015">
        <v>8</v>
      </c>
      <c r="R1015">
        <v>3</v>
      </c>
      <c r="S1015">
        <v>3.91</v>
      </c>
      <c r="T1015">
        <v>3.92</v>
      </c>
      <c r="U1015">
        <v>592.80999999999995</v>
      </c>
      <c r="V1015">
        <v>105.6</v>
      </c>
      <c r="W1015">
        <v>5.25</v>
      </c>
      <c r="X1015">
        <v>13.83</v>
      </c>
      <c r="Y1015">
        <v>5.89</v>
      </c>
      <c r="Z1015">
        <v>3</v>
      </c>
      <c r="AA1015" t="s">
        <v>4250</v>
      </c>
      <c r="AB1015">
        <v>2</v>
      </c>
      <c r="AC1015">
        <v>12</v>
      </c>
      <c r="AD1015">
        <v>2.2316666666666669</v>
      </c>
      <c r="AF1015" t="s">
        <v>7949</v>
      </c>
      <c r="AI1015">
        <v>0</v>
      </c>
      <c r="AJ1015">
        <v>0</v>
      </c>
      <c r="AK1015" t="s">
        <v>19873</v>
      </c>
      <c r="AL1015" t="s">
        <v>19873</v>
      </c>
      <c r="AM1015" t="s">
        <v>20019</v>
      </c>
    </row>
    <row r="1016" spans="1:39" x14ac:dyDescent="0.25">
      <c r="A1016" t="s">
        <v>8558</v>
      </c>
      <c r="B1016" t="s">
        <v>4841</v>
      </c>
      <c r="C1016" t="s">
        <v>4842</v>
      </c>
      <c r="D1016">
        <v>5.7</v>
      </c>
      <c r="E1016" t="s">
        <v>4845</v>
      </c>
      <c r="F1016">
        <v>8.24</v>
      </c>
      <c r="I1016" t="s">
        <v>12509</v>
      </c>
      <c r="K1016" t="s">
        <v>6860</v>
      </c>
      <c r="L1016" t="s">
        <v>6861</v>
      </c>
      <c r="M1016" t="s">
        <v>14975</v>
      </c>
      <c r="N1016">
        <v>9</v>
      </c>
      <c r="O1016" t="s">
        <v>15296</v>
      </c>
      <c r="P1016" t="s">
        <v>16211</v>
      </c>
      <c r="Q1016">
        <v>5</v>
      </c>
      <c r="R1016">
        <v>1</v>
      </c>
      <c r="S1016">
        <v>4.79</v>
      </c>
      <c r="T1016">
        <v>4.97</v>
      </c>
      <c r="U1016">
        <v>422.96</v>
      </c>
      <c r="V1016">
        <v>72.86</v>
      </c>
      <c r="W1016">
        <v>4.91</v>
      </c>
      <c r="Y1016">
        <v>6.93</v>
      </c>
      <c r="Z1016">
        <v>2</v>
      </c>
      <c r="AA1016" t="s">
        <v>4250</v>
      </c>
      <c r="AB1016">
        <v>0</v>
      </c>
      <c r="AC1016">
        <v>3</v>
      </c>
      <c r="AD1016">
        <v>3.3986190476190479</v>
      </c>
      <c r="AF1016" t="s">
        <v>7949</v>
      </c>
      <c r="AI1016">
        <v>0</v>
      </c>
      <c r="AJ1016">
        <v>0</v>
      </c>
      <c r="AM1016" t="s">
        <v>20019</v>
      </c>
    </row>
    <row r="1017" spans="1:39" x14ac:dyDescent="0.25">
      <c r="A1017" t="s">
        <v>8619</v>
      </c>
      <c r="B1017" t="s">
        <v>4841</v>
      </c>
      <c r="C1017" t="s">
        <v>4842</v>
      </c>
      <c r="D1017">
        <v>5.7</v>
      </c>
      <c r="E1017" t="s">
        <v>4845</v>
      </c>
      <c r="F1017">
        <v>8.24</v>
      </c>
      <c r="I1017" t="s">
        <v>12510</v>
      </c>
      <c r="K1017" t="s">
        <v>6860</v>
      </c>
      <c r="L1017" t="s">
        <v>6861</v>
      </c>
      <c r="M1017" t="s">
        <v>14975</v>
      </c>
      <c r="N1017">
        <v>9</v>
      </c>
      <c r="O1017" t="s">
        <v>15296</v>
      </c>
      <c r="P1017" t="s">
        <v>16272</v>
      </c>
      <c r="Q1017">
        <v>5</v>
      </c>
      <c r="R1017">
        <v>1</v>
      </c>
      <c r="S1017">
        <v>4.37</v>
      </c>
      <c r="T1017">
        <v>4.37</v>
      </c>
      <c r="U1017">
        <v>416.5</v>
      </c>
      <c r="V1017">
        <v>83.76</v>
      </c>
      <c r="W1017">
        <v>4.4800000000000004</v>
      </c>
      <c r="Y1017">
        <v>1.08</v>
      </c>
      <c r="Z1017">
        <v>2</v>
      </c>
      <c r="AA1017" t="s">
        <v>4250</v>
      </c>
      <c r="AB1017">
        <v>0</v>
      </c>
      <c r="AC1017">
        <v>2</v>
      </c>
      <c r="AD1017">
        <v>3.744761904761905</v>
      </c>
      <c r="AF1017" t="s">
        <v>7949</v>
      </c>
      <c r="AI1017">
        <v>0</v>
      </c>
      <c r="AJ1017">
        <v>0</v>
      </c>
      <c r="AM1017" t="s">
        <v>20019</v>
      </c>
    </row>
    <row r="1018" spans="1:39" x14ac:dyDescent="0.25">
      <c r="A1018" t="s">
        <v>8572</v>
      </c>
      <c r="B1018" t="s">
        <v>4841</v>
      </c>
      <c r="C1018" t="s">
        <v>4842</v>
      </c>
      <c r="D1018">
        <v>5.8</v>
      </c>
      <c r="E1018" t="s">
        <v>4845</v>
      </c>
      <c r="F1018">
        <v>8.24</v>
      </c>
      <c r="K1018" t="s">
        <v>6860</v>
      </c>
      <c r="M1018" t="s">
        <v>14985</v>
      </c>
      <c r="N1018">
        <v>8</v>
      </c>
      <c r="O1018" t="s">
        <v>15308</v>
      </c>
      <c r="P1018" t="s">
        <v>16225</v>
      </c>
      <c r="Q1018">
        <v>5</v>
      </c>
      <c r="R1018">
        <v>3</v>
      </c>
      <c r="S1018">
        <v>2.72</v>
      </c>
      <c r="T1018">
        <v>2.74</v>
      </c>
      <c r="U1018">
        <v>465.64</v>
      </c>
      <c r="V1018">
        <v>83.48</v>
      </c>
      <c r="W1018">
        <v>4.1100000000000003</v>
      </c>
      <c r="X1018">
        <v>13.97</v>
      </c>
      <c r="Y1018">
        <v>5.98</v>
      </c>
      <c r="Z1018">
        <v>2</v>
      </c>
      <c r="AA1018" t="s">
        <v>4250</v>
      </c>
      <c r="AB1018">
        <v>0</v>
      </c>
      <c r="AC1018">
        <v>8</v>
      </c>
      <c r="AD1018">
        <v>4.0520952380952382</v>
      </c>
      <c r="AF1018" t="s">
        <v>7949</v>
      </c>
      <c r="AI1018">
        <v>0</v>
      </c>
      <c r="AJ1018">
        <v>0</v>
      </c>
      <c r="AK1018" t="s">
        <v>19859</v>
      </c>
      <c r="AL1018" t="s">
        <v>19859</v>
      </c>
      <c r="AM1018" t="s">
        <v>20019</v>
      </c>
    </row>
    <row r="1019" spans="1:39" x14ac:dyDescent="0.25">
      <c r="A1019" t="s">
        <v>8802</v>
      </c>
      <c r="B1019" t="s">
        <v>4841</v>
      </c>
      <c r="C1019" t="s">
        <v>4842</v>
      </c>
      <c r="D1019">
        <v>5.9</v>
      </c>
      <c r="E1019" t="s">
        <v>4845</v>
      </c>
      <c r="F1019">
        <v>8.23</v>
      </c>
      <c r="K1019" t="s">
        <v>6860</v>
      </c>
      <c r="L1019" t="s">
        <v>6861</v>
      </c>
      <c r="M1019" t="s">
        <v>15013</v>
      </c>
      <c r="N1019">
        <v>9</v>
      </c>
      <c r="O1019" t="s">
        <v>15350</v>
      </c>
      <c r="P1019" t="s">
        <v>16454</v>
      </c>
      <c r="Q1019">
        <v>5</v>
      </c>
      <c r="R1019">
        <v>3</v>
      </c>
      <c r="S1019">
        <v>6.38</v>
      </c>
      <c r="T1019">
        <v>6.4</v>
      </c>
      <c r="U1019">
        <v>533.76</v>
      </c>
      <c r="V1019">
        <v>83.48</v>
      </c>
      <c r="W1019">
        <v>5.6</v>
      </c>
      <c r="X1019">
        <v>13.92</v>
      </c>
      <c r="Y1019">
        <v>5.98</v>
      </c>
      <c r="Z1019">
        <v>2</v>
      </c>
      <c r="AA1019" t="s">
        <v>4250</v>
      </c>
      <c r="AB1019">
        <v>2</v>
      </c>
      <c r="AC1019">
        <v>5</v>
      </c>
      <c r="AD1019">
        <v>2.166666666666667</v>
      </c>
      <c r="AF1019" t="s">
        <v>7949</v>
      </c>
      <c r="AI1019">
        <v>0</v>
      </c>
      <c r="AJ1019">
        <v>0</v>
      </c>
      <c r="AK1019" t="s">
        <v>7992</v>
      </c>
      <c r="AL1019" t="s">
        <v>7992</v>
      </c>
      <c r="AM1019" t="s">
        <v>20019</v>
      </c>
    </row>
    <row r="1020" spans="1:39" x14ac:dyDescent="0.25">
      <c r="A1020" t="s">
        <v>8803</v>
      </c>
      <c r="B1020" t="s">
        <v>4841</v>
      </c>
      <c r="C1020" t="s">
        <v>4842</v>
      </c>
      <c r="D1020">
        <v>5.9</v>
      </c>
      <c r="E1020" t="s">
        <v>4845</v>
      </c>
      <c r="F1020">
        <v>8.23</v>
      </c>
      <c r="K1020" t="s">
        <v>6860</v>
      </c>
      <c r="L1020" t="s">
        <v>6861</v>
      </c>
      <c r="M1020" t="s">
        <v>14978</v>
      </c>
      <c r="N1020">
        <v>9</v>
      </c>
      <c r="O1020" t="s">
        <v>15363</v>
      </c>
      <c r="P1020" t="s">
        <v>16455</v>
      </c>
      <c r="Q1020">
        <v>7</v>
      </c>
      <c r="R1020">
        <v>3</v>
      </c>
      <c r="S1020">
        <v>4.9000000000000004</v>
      </c>
      <c r="T1020">
        <v>5.67</v>
      </c>
      <c r="U1020">
        <v>632.79999999999995</v>
      </c>
      <c r="V1020">
        <v>105.48</v>
      </c>
      <c r="W1020">
        <v>5.55</v>
      </c>
      <c r="X1020">
        <v>12.88</v>
      </c>
      <c r="Y1020">
        <v>8.0399999999999991</v>
      </c>
      <c r="Z1020">
        <v>4</v>
      </c>
      <c r="AA1020" t="s">
        <v>4250</v>
      </c>
      <c r="AB1020">
        <v>2</v>
      </c>
      <c r="AC1020">
        <v>6</v>
      </c>
      <c r="AD1020">
        <v>1.6306666666666669</v>
      </c>
      <c r="AF1020" t="s">
        <v>7949</v>
      </c>
      <c r="AI1020">
        <v>0</v>
      </c>
      <c r="AJ1020">
        <v>0</v>
      </c>
      <c r="AK1020" t="s">
        <v>7992</v>
      </c>
      <c r="AL1020" t="s">
        <v>7992</v>
      </c>
      <c r="AM1020" t="s">
        <v>20019</v>
      </c>
    </row>
    <row r="1021" spans="1:39" x14ac:dyDescent="0.25">
      <c r="A1021" t="s">
        <v>8529</v>
      </c>
      <c r="B1021" t="s">
        <v>4841</v>
      </c>
      <c r="C1021" t="s">
        <v>4842</v>
      </c>
      <c r="D1021">
        <v>5.9</v>
      </c>
      <c r="E1021" t="s">
        <v>4845</v>
      </c>
      <c r="F1021">
        <v>8.23</v>
      </c>
      <c r="K1021" t="s">
        <v>6860</v>
      </c>
      <c r="M1021" t="s">
        <v>14983</v>
      </c>
      <c r="N1021">
        <v>8</v>
      </c>
      <c r="O1021" t="s">
        <v>15306</v>
      </c>
      <c r="P1021" t="s">
        <v>16182</v>
      </c>
      <c r="Q1021">
        <v>7</v>
      </c>
      <c r="R1021">
        <v>4</v>
      </c>
      <c r="S1021">
        <v>0.83</v>
      </c>
      <c r="T1021">
        <v>2.41</v>
      </c>
      <c r="U1021">
        <v>691.82</v>
      </c>
      <c r="V1021">
        <v>132.88999999999999</v>
      </c>
      <c r="W1021">
        <v>3.71</v>
      </c>
      <c r="X1021">
        <v>13.86</v>
      </c>
      <c r="Y1021">
        <v>8.9700000000000006</v>
      </c>
      <c r="Z1021">
        <v>3</v>
      </c>
      <c r="AA1021" t="s">
        <v>4250</v>
      </c>
      <c r="AB1021">
        <v>1</v>
      </c>
      <c r="AC1021">
        <v>15</v>
      </c>
      <c r="AD1021">
        <v>2.5150000000000001</v>
      </c>
      <c r="AF1021" t="s">
        <v>7952</v>
      </c>
      <c r="AI1021">
        <v>0</v>
      </c>
      <c r="AJ1021">
        <v>0</v>
      </c>
      <c r="AK1021" t="s">
        <v>19858</v>
      </c>
      <c r="AL1021" t="s">
        <v>19858</v>
      </c>
      <c r="AM1021" t="s">
        <v>20019</v>
      </c>
    </row>
    <row r="1022" spans="1:39" x14ac:dyDescent="0.25">
      <c r="A1022" t="s">
        <v>8804</v>
      </c>
      <c r="B1022" t="s">
        <v>4841</v>
      </c>
      <c r="C1022" t="s">
        <v>4842</v>
      </c>
      <c r="D1022">
        <v>5.9</v>
      </c>
      <c r="E1022" t="s">
        <v>4845</v>
      </c>
      <c r="F1022">
        <v>8.23</v>
      </c>
      <c r="K1022" t="s">
        <v>6860</v>
      </c>
      <c r="L1022" t="s">
        <v>6861</v>
      </c>
      <c r="M1022" t="s">
        <v>15062</v>
      </c>
      <c r="N1022">
        <v>9</v>
      </c>
      <c r="O1022" t="s">
        <v>15415</v>
      </c>
      <c r="P1022" t="s">
        <v>16456</v>
      </c>
      <c r="Q1022">
        <v>8</v>
      </c>
      <c r="R1022">
        <v>3</v>
      </c>
      <c r="S1022">
        <v>3.66</v>
      </c>
      <c r="T1022">
        <v>3.67</v>
      </c>
      <c r="U1022">
        <v>604.82000000000005</v>
      </c>
      <c r="V1022">
        <v>105.6</v>
      </c>
      <c r="W1022">
        <v>5.4</v>
      </c>
      <c r="X1022">
        <v>13.83</v>
      </c>
      <c r="Y1022">
        <v>5.89</v>
      </c>
      <c r="Z1022">
        <v>3</v>
      </c>
      <c r="AA1022" t="s">
        <v>4250</v>
      </c>
      <c r="AB1022">
        <v>2</v>
      </c>
      <c r="AC1022">
        <v>10</v>
      </c>
      <c r="AD1022">
        <v>2.4816666666666669</v>
      </c>
      <c r="AF1022" t="s">
        <v>7949</v>
      </c>
      <c r="AI1022">
        <v>0</v>
      </c>
      <c r="AJ1022">
        <v>0</v>
      </c>
      <c r="AK1022" t="s">
        <v>19873</v>
      </c>
      <c r="AL1022" t="s">
        <v>19873</v>
      </c>
      <c r="AM1022" t="s">
        <v>20019</v>
      </c>
    </row>
    <row r="1023" spans="1:39" x14ac:dyDescent="0.25">
      <c r="A1023" t="s">
        <v>8805</v>
      </c>
      <c r="B1023" t="s">
        <v>4841</v>
      </c>
      <c r="C1023" t="s">
        <v>4842</v>
      </c>
      <c r="D1023">
        <v>5.9</v>
      </c>
      <c r="E1023" t="s">
        <v>4845</v>
      </c>
      <c r="F1023">
        <v>8.23</v>
      </c>
      <c r="I1023" t="s">
        <v>12511</v>
      </c>
      <c r="K1023" t="s">
        <v>6860</v>
      </c>
      <c r="L1023" t="s">
        <v>6861</v>
      </c>
      <c r="M1023" t="s">
        <v>15021</v>
      </c>
      <c r="N1023">
        <v>9</v>
      </c>
      <c r="O1023" t="s">
        <v>15359</v>
      </c>
      <c r="P1023" t="s">
        <v>16457</v>
      </c>
      <c r="Q1023">
        <v>6</v>
      </c>
      <c r="R1023">
        <v>1</v>
      </c>
      <c r="S1023">
        <v>3.63</v>
      </c>
      <c r="T1023">
        <v>4.8</v>
      </c>
      <c r="U1023">
        <v>441.96</v>
      </c>
      <c r="V1023">
        <v>69.31</v>
      </c>
      <c r="W1023">
        <v>4.49</v>
      </c>
      <c r="Y1023">
        <v>8.61</v>
      </c>
      <c r="Z1023">
        <v>2</v>
      </c>
      <c r="AA1023" t="s">
        <v>4250</v>
      </c>
      <c r="AB1023">
        <v>0</v>
      </c>
      <c r="AC1023">
        <v>3</v>
      </c>
      <c r="AD1023">
        <v>3.2279047619047621</v>
      </c>
      <c r="AF1023" t="s">
        <v>7952</v>
      </c>
      <c r="AI1023">
        <v>0</v>
      </c>
      <c r="AJ1023">
        <v>0</v>
      </c>
      <c r="AM1023" t="s">
        <v>20019</v>
      </c>
    </row>
    <row r="1024" spans="1:39" x14ac:dyDescent="0.25">
      <c r="A1024" t="s">
        <v>8805</v>
      </c>
      <c r="B1024" t="s">
        <v>4841</v>
      </c>
      <c r="C1024" t="s">
        <v>4842</v>
      </c>
      <c r="D1024">
        <v>5.9</v>
      </c>
      <c r="E1024" t="s">
        <v>4845</v>
      </c>
      <c r="F1024">
        <v>8.23</v>
      </c>
      <c r="I1024" t="s">
        <v>12512</v>
      </c>
      <c r="K1024" t="s">
        <v>6860</v>
      </c>
      <c r="M1024" t="s">
        <v>14977</v>
      </c>
      <c r="N1024">
        <v>8</v>
      </c>
      <c r="O1024" t="s">
        <v>15298</v>
      </c>
      <c r="P1024" t="s">
        <v>16457</v>
      </c>
      <c r="Q1024">
        <v>6</v>
      </c>
      <c r="R1024">
        <v>1</v>
      </c>
      <c r="S1024">
        <v>3.63</v>
      </c>
      <c r="T1024">
        <v>4.8</v>
      </c>
      <c r="U1024">
        <v>441.96</v>
      </c>
      <c r="V1024">
        <v>69.31</v>
      </c>
      <c r="W1024">
        <v>4.49</v>
      </c>
      <c r="Y1024">
        <v>8.61</v>
      </c>
      <c r="Z1024">
        <v>2</v>
      </c>
      <c r="AA1024" t="s">
        <v>4250</v>
      </c>
      <c r="AB1024">
        <v>0</v>
      </c>
      <c r="AC1024">
        <v>3</v>
      </c>
      <c r="AD1024">
        <v>3.2279047619047621</v>
      </c>
      <c r="AF1024" t="s">
        <v>7952</v>
      </c>
      <c r="AI1024">
        <v>0</v>
      </c>
      <c r="AJ1024">
        <v>0</v>
      </c>
      <c r="AM1024" t="s">
        <v>20019</v>
      </c>
    </row>
    <row r="1025" spans="1:39" x14ac:dyDescent="0.25">
      <c r="A1025" t="s">
        <v>8806</v>
      </c>
      <c r="B1025" t="s">
        <v>4841</v>
      </c>
      <c r="C1025" t="s">
        <v>4842</v>
      </c>
      <c r="D1025">
        <v>5.9</v>
      </c>
      <c r="E1025" t="s">
        <v>4845</v>
      </c>
      <c r="F1025">
        <v>8.23</v>
      </c>
      <c r="I1025" t="s">
        <v>12513</v>
      </c>
      <c r="K1025" t="s">
        <v>6860</v>
      </c>
      <c r="L1025" t="s">
        <v>6861</v>
      </c>
      <c r="M1025" t="s">
        <v>15021</v>
      </c>
      <c r="N1025">
        <v>9</v>
      </c>
      <c r="O1025" t="s">
        <v>15359</v>
      </c>
      <c r="P1025" t="s">
        <v>16458</v>
      </c>
      <c r="Q1025">
        <v>6</v>
      </c>
      <c r="R1025">
        <v>1</v>
      </c>
      <c r="S1025">
        <v>3.64</v>
      </c>
      <c r="T1025">
        <v>3.72</v>
      </c>
      <c r="U1025">
        <v>420.49</v>
      </c>
      <c r="V1025">
        <v>83.87</v>
      </c>
      <c r="W1025">
        <v>3.84</v>
      </c>
      <c r="Y1025">
        <v>6.68</v>
      </c>
      <c r="Z1025">
        <v>2</v>
      </c>
      <c r="AA1025" t="s">
        <v>4250</v>
      </c>
      <c r="AB1025">
        <v>0</v>
      </c>
      <c r="AC1025">
        <v>2</v>
      </c>
      <c r="AD1025">
        <v>4.2212619047619047</v>
      </c>
      <c r="AF1025" t="s">
        <v>7949</v>
      </c>
      <c r="AI1025">
        <v>0</v>
      </c>
      <c r="AJ1025">
        <v>0</v>
      </c>
      <c r="AM1025" t="s">
        <v>20019</v>
      </c>
    </row>
    <row r="1026" spans="1:39" x14ac:dyDescent="0.25">
      <c r="A1026" t="s">
        <v>8806</v>
      </c>
      <c r="B1026" t="s">
        <v>4841</v>
      </c>
      <c r="C1026" t="s">
        <v>4842</v>
      </c>
      <c r="D1026">
        <v>5.9</v>
      </c>
      <c r="E1026" t="s">
        <v>4845</v>
      </c>
      <c r="F1026">
        <v>8.23</v>
      </c>
      <c r="I1026" t="s">
        <v>12514</v>
      </c>
      <c r="K1026" t="s">
        <v>6860</v>
      </c>
      <c r="M1026" t="s">
        <v>14977</v>
      </c>
      <c r="N1026">
        <v>8</v>
      </c>
      <c r="O1026" t="s">
        <v>15298</v>
      </c>
      <c r="P1026" t="s">
        <v>16458</v>
      </c>
      <c r="Q1026">
        <v>6</v>
      </c>
      <c r="R1026">
        <v>1</v>
      </c>
      <c r="S1026">
        <v>3.64</v>
      </c>
      <c r="T1026">
        <v>3.72</v>
      </c>
      <c r="U1026">
        <v>420.49</v>
      </c>
      <c r="V1026">
        <v>83.87</v>
      </c>
      <c r="W1026">
        <v>3.84</v>
      </c>
      <c r="Y1026">
        <v>6.68</v>
      </c>
      <c r="Z1026">
        <v>2</v>
      </c>
      <c r="AA1026" t="s">
        <v>4250</v>
      </c>
      <c r="AB1026">
        <v>0</v>
      </c>
      <c r="AC1026">
        <v>2</v>
      </c>
      <c r="AD1026">
        <v>4.2212619047619047</v>
      </c>
      <c r="AF1026" t="s">
        <v>7949</v>
      </c>
      <c r="AI1026">
        <v>0</v>
      </c>
      <c r="AJ1026">
        <v>0</v>
      </c>
      <c r="AM1026" t="s">
        <v>20019</v>
      </c>
    </row>
    <row r="1027" spans="1:39" x14ac:dyDescent="0.25">
      <c r="A1027" t="s">
        <v>8807</v>
      </c>
      <c r="B1027" t="s">
        <v>4841</v>
      </c>
      <c r="C1027" t="s">
        <v>4842</v>
      </c>
      <c r="D1027">
        <v>5.9</v>
      </c>
      <c r="E1027" t="s">
        <v>4845</v>
      </c>
      <c r="F1027">
        <v>8.23</v>
      </c>
      <c r="I1027" t="s">
        <v>12515</v>
      </c>
      <c r="K1027" t="s">
        <v>6860</v>
      </c>
      <c r="L1027" t="s">
        <v>6861</v>
      </c>
      <c r="M1027" t="s">
        <v>14975</v>
      </c>
      <c r="N1027">
        <v>9</v>
      </c>
      <c r="O1027" t="s">
        <v>15296</v>
      </c>
      <c r="P1027" t="s">
        <v>16459</v>
      </c>
      <c r="Q1027">
        <v>5</v>
      </c>
      <c r="R1027">
        <v>1</v>
      </c>
      <c r="S1027">
        <v>4.6900000000000004</v>
      </c>
      <c r="T1027">
        <v>4.82</v>
      </c>
      <c r="U1027">
        <v>422.96</v>
      </c>
      <c r="V1027">
        <v>72.86</v>
      </c>
      <c r="W1027">
        <v>4.83</v>
      </c>
      <c r="Y1027">
        <v>6.93</v>
      </c>
      <c r="Z1027">
        <v>2</v>
      </c>
      <c r="AA1027" t="s">
        <v>4250</v>
      </c>
      <c r="AB1027">
        <v>0</v>
      </c>
      <c r="AC1027">
        <v>2</v>
      </c>
      <c r="AD1027">
        <v>3.4736190476190481</v>
      </c>
      <c r="AF1027" t="s">
        <v>7949</v>
      </c>
      <c r="AI1027">
        <v>0</v>
      </c>
      <c r="AJ1027">
        <v>0</v>
      </c>
      <c r="AM1027" t="s">
        <v>20019</v>
      </c>
    </row>
    <row r="1028" spans="1:39" x14ac:dyDescent="0.25">
      <c r="A1028" t="s">
        <v>8808</v>
      </c>
      <c r="B1028" t="s">
        <v>4841</v>
      </c>
      <c r="C1028" t="s">
        <v>4842</v>
      </c>
      <c r="D1028">
        <v>5.9</v>
      </c>
      <c r="E1028" t="s">
        <v>4845</v>
      </c>
      <c r="F1028">
        <v>8.23</v>
      </c>
      <c r="I1028" t="s">
        <v>12516</v>
      </c>
      <c r="K1028" t="s">
        <v>6860</v>
      </c>
      <c r="L1028" t="s">
        <v>6861</v>
      </c>
      <c r="M1028" t="s">
        <v>15040</v>
      </c>
      <c r="N1028">
        <v>9</v>
      </c>
      <c r="O1028" t="s">
        <v>15384</v>
      </c>
      <c r="P1028" t="s">
        <v>16460</v>
      </c>
      <c r="Q1028">
        <v>4</v>
      </c>
      <c r="R1028">
        <v>1</v>
      </c>
      <c r="S1028">
        <v>4.21</v>
      </c>
      <c r="T1028">
        <v>4.21</v>
      </c>
      <c r="U1028">
        <v>421.54</v>
      </c>
      <c r="V1028">
        <v>71.400000000000006</v>
      </c>
      <c r="W1028">
        <v>4.41</v>
      </c>
      <c r="Y1028">
        <v>2.12</v>
      </c>
      <c r="Z1028">
        <v>2</v>
      </c>
      <c r="AA1028" t="s">
        <v>4250</v>
      </c>
      <c r="AB1028">
        <v>0</v>
      </c>
      <c r="AC1028">
        <v>1</v>
      </c>
      <c r="AD1028">
        <v>3.788761904761905</v>
      </c>
      <c r="AF1028" t="s">
        <v>7949</v>
      </c>
      <c r="AI1028">
        <v>0</v>
      </c>
      <c r="AJ1028">
        <v>0</v>
      </c>
      <c r="AM1028" t="s">
        <v>20019</v>
      </c>
    </row>
    <row r="1029" spans="1:39" x14ac:dyDescent="0.25">
      <c r="A1029" t="s">
        <v>8809</v>
      </c>
      <c r="B1029" t="s">
        <v>4841</v>
      </c>
      <c r="C1029" t="s">
        <v>4842</v>
      </c>
      <c r="D1029">
        <v>5.9</v>
      </c>
      <c r="E1029" t="s">
        <v>4845</v>
      </c>
      <c r="F1029">
        <v>8.23</v>
      </c>
      <c r="K1029" t="s">
        <v>6860</v>
      </c>
      <c r="L1029" t="s">
        <v>6861</v>
      </c>
      <c r="M1029" t="s">
        <v>14984</v>
      </c>
      <c r="N1029">
        <v>9</v>
      </c>
      <c r="O1029" t="s">
        <v>15307</v>
      </c>
      <c r="P1029" t="s">
        <v>16461</v>
      </c>
      <c r="Q1029">
        <v>5</v>
      </c>
      <c r="R1029">
        <v>1</v>
      </c>
      <c r="S1029">
        <v>3.08</v>
      </c>
      <c r="T1029">
        <v>3.18</v>
      </c>
      <c r="U1029">
        <v>379.5</v>
      </c>
      <c r="V1029">
        <v>69.73</v>
      </c>
      <c r="W1029">
        <v>3.73</v>
      </c>
      <c r="Y1029">
        <v>6.75</v>
      </c>
      <c r="Z1029">
        <v>2</v>
      </c>
      <c r="AA1029" t="s">
        <v>4250</v>
      </c>
      <c r="AB1029">
        <v>0</v>
      </c>
      <c r="AC1029">
        <v>2</v>
      </c>
      <c r="AD1029">
        <v>5.0640476190476189</v>
      </c>
      <c r="AF1029" t="s">
        <v>7949</v>
      </c>
      <c r="AI1029">
        <v>0</v>
      </c>
      <c r="AJ1029">
        <v>0</v>
      </c>
      <c r="AK1029" t="s">
        <v>7989</v>
      </c>
      <c r="AL1029" t="s">
        <v>7989</v>
      </c>
      <c r="AM1029" t="s">
        <v>20019</v>
      </c>
    </row>
    <row r="1030" spans="1:39" x14ac:dyDescent="0.25">
      <c r="A1030" t="s">
        <v>8810</v>
      </c>
      <c r="B1030" t="s">
        <v>4841</v>
      </c>
      <c r="C1030" t="s">
        <v>4842</v>
      </c>
      <c r="D1030">
        <v>6</v>
      </c>
      <c r="E1030" t="s">
        <v>4845</v>
      </c>
      <c r="F1030">
        <v>8.2200000000000006</v>
      </c>
      <c r="K1030" t="s">
        <v>6860</v>
      </c>
      <c r="M1030" t="s">
        <v>6865</v>
      </c>
      <c r="N1030">
        <v>8</v>
      </c>
      <c r="O1030" t="s">
        <v>15365</v>
      </c>
      <c r="P1030" t="s">
        <v>16462</v>
      </c>
      <c r="Q1030">
        <v>6</v>
      </c>
      <c r="R1030">
        <v>3</v>
      </c>
      <c r="S1030">
        <v>1.1100000000000001</v>
      </c>
      <c r="T1030">
        <v>1.97</v>
      </c>
      <c r="U1030">
        <v>694.78</v>
      </c>
      <c r="V1030">
        <v>119.05</v>
      </c>
      <c r="W1030">
        <v>5.42</v>
      </c>
      <c r="X1030">
        <v>13.79</v>
      </c>
      <c r="Y1030">
        <v>8.2200000000000006</v>
      </c>
      <c r="Z1030">
        <v>4</v>
      </c>
      <c r="AA1030" t="s">
        <v>4250</v>
      </c>
      <c r="AB1030">
        <v>2</v>
      </c>
      <c r="AC1030">
        <v>13</v>
      </c>
      <c r="AD1030">
        <v>3.0883333333333329</v>
      </c>
      <c r="AF1030" t="s">
        <v>7949</v>
      </c>
      <c r="AI1030">
        <v>0</v>
      </c>
      <c r="AJ1030">
        <v>0</v>
      </c>
      <c r="AK1030" t="s">
        <v>19888</v>
      </c>
      <c r="AL1030" t="s">
        <v>19888</v>
      </c>
      <c r="AM1030" t="s">
        <v>20019</v>
      </c>
    </row>
    <row r="1031" spans="1:39" x14ac:dyDescent="0.25">
      <c r="A1031" t="s">
        <v>8811</v>
      </c>
      <c r="B1031" t="s">
        <v>4841</v>
      </c>
      <c r="C1031" t="s">
        <v>4842</v>
      </c>
      <c r="D1031">
        <v>6</v>
      </c>
      <c r="E1031" t="s">
        <v>4845</v>
      </c>
      <c r="F1031">
        <v>8.2200000000000006</v>
      </c>
      <c r="K1031" t="s">
        <v>6860</v>
      </c>
      <c r="M1031" t="s">
        <v>15025</v>
      </c>
      <c r="N1031">
        <v>8</v>
      </c>
      <c r="O1031" t="s">
        <v>15366</v>
      </c>
      <c r="P1031" t="s">
        <v>16463</v>
      </c>
      <c r="Q1031">
        <v>6</v>
      </c>
      <c r="R1031">
        <v>3</v>
      </c>
      <c r="S1031">
        <v>3.38</v>
      </c>
      <c r="T1031">
        <v>4.25</v>
      </c>
      <c r="U1031">
        <v>619.71</v>
      </c>
      <c r="V1031">
        <v>107.97</v>
      </c>
      <c r="W1031">
        <v>4.53</v>
      </c>
      <c r="X1031">
        <v>13.76</v>
      </c>
      <c r="Y1031">
        <v>8.2100000000000009</v>
      </c>
      <c r="Z1031">
        <v>3</v>
      </c>
      <c r="AA1031" t="s">
        <v>4250</v>
      </c>
      <c r="AB1031">
        <v>1</v>
      </c>
      <c r="AC1031">
        <v>12</v>
      </c>
      <c r="AD1031">
        <v>2.1476666666666659</v>
      </c>
      <c r="AF1031" t="s">
        <v>7949</v>
      </c>
      <c r="AI1031">
        <v>0</v>
      </c>
      <c r="AJ1031">
        <v>0</v>
      </c>
      <c r="AK1031" t="s">
        <v>19889</v>
      </c>
      <c r="AL1031" t="s">
        <v>19889</v>
      </c>
      <c r="AM1031" t="s">
        <v>20019</v>
      </c>
    </row>
    <row r="1032" spans="1:39" x14ac:dyDescent="0.25">
      <c r="A1032" t="s">
        <v>8812</v>
      </c>
      <c r="B1032" t="s">
        <v>4841</v>
      </c>
      <c r="C1032" t="s">
        <v>4842</v>
      </c>
      <c r="D1032">
        <v>6</v>
      </c>
      <c r="E1032" t="s">
        <v>4845</v>
      </c>
      <c r="F1032">
        <v>8.2200000000000006</v>
      </c>
      <c r="K1032" t="s">
        <v>6860</v>
      </c>
      <c r="M1032" t="s">
        <v>15025</v>
      </c>
      <c r="N1032">
        <v>8</v>
      </c>
      <c r="O1032" t="s">
        <v>15366</v>
      </c>
      <c r="P1032" t="s">
        <v>16464</v>
      </c>
      <c r="Q1032">
        <v>8</v>
      </c>
      <c r="R1032">
        <v>4</v>
      </c>
      <c r="S1032">
        <v>-0.15</v>
      </c>
      <c r="T1032">
        <v>0.86</v>
      </c>
      <c r="U1032">
        <v>586.73</v>
      </c>
      <c r="V1032">
        <v>128.59</v>
      </c>
      <c r="W1032">
        <v>2.9</v>
      </c>
      <c r="X1032">
        <v>13.29</v>
      </c>
      <c r="Y1032">
        <v>8.4700000000000006</v>
      </c>
      <c r="Z1032">
        <v>3</v>
      </c>
      <c r="AA1032" t="s">
        <v>4250</v>
      </c>
      <c r="AB1032">
        <v>1</v>
      </c>
      <c r="AC1032">
        <v>13</v>
      </c>
      <c r="AD1032">
        <v>2.7650000000000001</v>
      </c>
      <c r="AF1032" t="s">
        <v>7949</v>
      </c>
      <c r="AI1032">
        <v>0</v>
      </c>
      <c r="AJ1032">
        <v>0</v>
      </c>
      <c r="AK1032" t="s">
        <v>19889</v>
      </c>
      <c r="AL1032" t="s">
        <v>19889</v>
      </c>
      <c r="AM1032" t="s">
        <v>20019</v>
      </c>
    </row>
    <row r="1033" spans="1:39" x14ac:dyDescent="0.25">
      <c r="A1033" t="s">
        <v>8813</v>
      </c>
      <c r="B1033" t="s">
        <v>4841</v>
      </c>
      <c r="C1033" t="s">
        <v>4842</v>
      </c>
      <c r="D1033">
        <v>6</v>
      </c>
      <c r="E1033" t="s">
        <v>4845</v>
      </c>
      <c r="F1033">
        <v>8.2200000000000006</v>
      </c>
      <c r="K1033" t="s">
        <v>6860</v>
      </c>
      <c r="M1033" t="s">
        <v>6865</v>
      </c>
      <c r="N1033">
        <v>8</v>
      </c>
      <c r="O1033" t="s">
        <v>15401</v>
      </c>
      <c r="P1033" t="s">
        <v>16465</v>
      </c>
      <c r="Q1033">
        <v>6</v>
      </c>
      <c r="R1033">
        <v>4</v>
      </c>
      <c r="S1033">
        <v>3.38</v>
      </c>
      <c r="T1033">
        <v>3.98</v>
      </c>
      <c r="U1033">
        <v>646.78</v>
      </c>
      <c r="V1033">
        <v>110.77</v>
      </c>
      <c r="W1033">
        <v>5.29</v>
      </c>
      <c r="X1033">
        <v>13.97</v>
      </c>
      <c r="Y1033">
        <v>7.65</v>
      </c>
      <c r="Z1033">
        <v>3</v>
      </c>
      <c r="AA1033" t="s">
        <v>4250</v>
      </c>
      <c r="AB1033">
        <v>2</v>
      </c>
      <c r="AC1033">
        <v>12</v>
      </c>
      <c r="AD1033">
        <v>2.1276666666666668</v>
      </c>
      <c r="AF1033" t="s">
        <v>7949</v>
      </c>
      <c r="AI1033">
        <v>0</v>
      </c>
      <c r="AJ1033">
        <v>0</v>
      </c>
      <c r="AK1033" t="s">
        <v>19874</v>
      </c>
      <c r="AL1033" t="s">
        <v>19874</v>
      </c>
      <c r="AM1033" t="s">
        <v>20019</v>
      </c>
    </row>
    <row r="1034" spans="1:39" x14ac:dyDescent="0.25">
      <c r="A1034" t="s">
        <v>8441</v>
      </c>
      <c r="B1034" t="s">
        <v>4841</v>
      </c>
      <c r="C1034" t="s">
        <v>4842</v>
      </c>
      <c r="D1034">
        <v>6</v>
      </c>
      <c r="E1034" t="s">
        <v>4845</v>
      </c>
      <c r="F1034">
        <v>8.2200000000000006</v>
      </c>
      <c r="K1034" t="s">
        <v>6860</v>
      </c>
      <c r="L1034" t="s">
        <v>6861</v>
      </c>
      <c r="M1034" t="s">
        <v>15064</v>
      </c>
      <c r="N1034">
        <v>9</v>
      </c>
      <c r="O1034" t="s">
        <v>15417</v>
      </c>
      <c r="P1034" t="s">
        <v>16094</v>
      </c>
      <c r="Q1034">
        <v>6</v>
      </c>
      <c r="R1034">
        <v>3</v>
      </c>
      <c r="S1034">
        <v>3.63</v>
      </c>
      <c r="T1034">
        <v>4.4000000000000004</v>
      </c>
      <c r="U1034">
        <v>628.72</v>
      </c>
      <c r="V1034">
        <v>103.67</v>
      </c>
      <c r="W1034">
        <v>4.49</v>
      </c>
      <c r="X1034">
        <v>13.78</v>
      </c>
      <c r="Y1034">
        <v>8.26</v>
      </c>
      <c r="Z1034">
        <v>4</v>
      </c>
      <c r="AA1034" t="s">
        <v>4250</v>
      </c>
      <c r="AB1034">
        <v>1</v>
      </c>
      <c r="AC1034">
        <v>10</v>
      </c>
      <c r="AD1034">
        <v>2.0659999999999998</v>
      </c>
      <c r="AF1034" t="s">
        <v>7949</v>
      </c>
      <c r="AI1034">
        <v>0</v>
      </c>
      <c r="AJ1034">
        <v>0</v>
      </c>
      <c r="AK1034" t="s">
        <v>19877</v>
      </c>
      <c r="AL1034" t="s">
        <v>19877</v>
      </c>
      <c r="AM1034" t="s">
        <v>20019</v>
      </c>
    </row>
    <row r="1035" spans="1:39" x14ac:dyDescent="0.25">
      <c r="A1035" t="s">
        <v>8814</v>
      </c>
      <c r="B1035" t="s">
        <v>4841</v>
      </c>
      <c r="C1035" t="s">
        <v>4842</v>
      </c>
      <c r="D1035">
        <v>6</v>
      </c>
      <c r="E1035" t="s">
        <v>4845</v>
      </c>
      <c r="F1035">
        <v>8.2200000000000006</v>
      </c>
      <c r="K1035" t="s">
        <v>6860</v>
      </c>
      <c r="M1035" t="s">
        <v>6865</v>
      </c>
      <c r="N1035">
        <v>8</v>
      </c>
      <c r="O1035" t="s">
        <v>15301</v>
      </c>
      <c r="P1035" t="s">
        <v>16466</v>
      </c>
      <c r="Q1035">
        <v>5</v>
      </c>
      <c r="R1035">
        <v>3</v>
      </c>
      <c r="S1035">
        <v>2.69</v>
      </c>
      <c r="T1035">
        <v>2.7</v>
      </c>
      <c r="U1035">
        <v>501.62</v>
      </c>
      <c r="V1035">
        <v>83.48</v>
      </c>
      <c r="W1035">
        <v>4.2</v>
      </c>
      <c r="X1035">
        <v>13.87</v>
      </c>
      <c r="Y1035">
        <v>5.68</v>
      </c>
      <c r="Z1035">
        <v>2</v>
      </c>
      <c r="AA1035" t="s">
        <v>4250</v>
      </c>
      <c r="AB1035">
        <v>1</v>
      </c>
      <c r="AC1035">
        <v>8</v>
      </c>
      <c r="AD1035">
        <v>3.8216666666666672</v>
      </c>
      <c r="AF1035" t="s">
        <v>7949</v>
      </c>
      <c r="AI1035">
        <v>0</v>
      </c>
      <c r="AJ1035">
        <v>0</v>
      </c>
      <c r="AK1035" t="s">
        <v>19856</v>
      </c>
      <c r="AL1035" t="s">
        <v>19856</v>
      </c>
      <c r="AM1035" t="s">
        <v>20019</v>
      </c>
    </row>
    <row r="1036" spans="1:39" x14ac:dyDescent="0.25">
      <c r="A1036" t="s">
        <v>8815</v>
      </c>
      <c r="B1036" t="s">
        <v>4841</v>
      </c>
      <c r="C1036" t="s">
        <v>4842</v>
      </c>
      <c r="D1036">
        <v>6</v>
      </c>
      <c r="E1036" t="s">
        <v>4845</v>
      </c>
      <c r="F1036">
        <v>8.2200000000000006</v>
      </c>
      <c r="K1036" t="s">
        <v>6860</v>
      </c>
      <c r="L1036" t="s">
        <v>6861</v>
      </c>
      <c r="M1036" t="s">
        <v>15012</v>
      </c>
      <c r="N1036">
        <v>9</v>
      </c>
      <c r="O1036" t="s">
        <v>15348</v>
      </c>
      <c r="P1036" t="s">
        <v>16467</v>
      </c>
      <c r="Q1036">
        <v>6</v>
      </c>
      <c r="R1036">
        <v>3</v>
      </c>
      <c r="S1036">
        <v>3.51</v>
      </c>
      <c r="T1036">
        <v>3.56</v>
      </c>
      <c r="U1036">
        <v>514.61</v>
      </c>
      <c r="V1036">
        <v>101.65</v>
      </c>
      <c r="W1036">
        <v>3.46</v>
      </c>
      <c r="X1036">
        <v>13.47</v>
      </c>
      <c r="Y1036">
        <v>6.46</v>
      </c>
      <c r="Z1036">
        <v>2</v>
      </c>
      <c r="AA1036" t="s">
        <v>4250</v>
      </c>
      <c r="AB1036">
        <v>1</v>
      </c>
      <c r="AC1036">
        <v>8</v>
      </c>
      <c r="AD1036">
        <v>2.7433333333333332</v>
      </c>
      <c r="AF1036" t="s">
        <v>7949</v>
      </c>
      <c r="AI1036">
        <v>0</v>
      </c>
      <c r="AJ1036">
        <v>0</v>
      </c>
      <c r="AK1036" t="s">
        <v>19881</v>
      </c>
      <c r="AL1036" t="s">
        <v>19881</v>
      </c>
      <c r="AM1036" t="s">
        <v>20019</v>
      </c>
    </row>
    <row r="1037" spans="1:39" x14ac:dyDescent="0.25">
      <c r="A1037" t="s">
        <v>8816</v>
      </c>
      <c r="B1037" t="s">
        <v>4841</v>
      </c>
      <c r="C1037" t="s">
        <v>4842</v>
      </c>
      <c r="D1037">
        <v>6</v>
      </c>
      <c r="E1037" t="s">
        <v>4845</v>
      </c>
      <c r="F1037">
        <v>8.2200000000000006</v>
      </c>
      <c r="K1037" t="s">
        <v>6860</v>
      </c>
      <c r="L1037" t="s">
        <v>6861</v>
      </c>
      <c r="M1037" t="s">
        <v>15012</v>
      </c>
      <c r="N1037">
        <v>9</v>
      </c>
      <c r="O1037" t="s">
        <v>15348</v>
      </c>
      <c r="P1037" t="s">
        <v>16468</v>
      </c>
      <c r="Q1037">
        <v>6</v>
      </c>
      <c r="R1037">
        <v>3</v>
      </c>
      <c r="S1037">
        <v>3.96</v>
      </c>
      <c r="T1037">
        <v>4</v>
      </c>
      <c r="U1037">
        <v>532.6</v>
      </c>
      <c r="V1037">
        <v>101.65</v>
      </c>
      <c r="W1037">
        <v>3.75</v>
      </c>
      <c r="X1037">
        <v>13.47</v>
      </c>
      <c r="Y1037">
        <v>6.46</v>
      </c>
      <c r="Z1037">
        <v>2</v>
      </c>
      <c r="AA1037" t="s">
        <v>4250</v>
      </c>
      <c r="AB1037">
        <v>1</v>
      </c>
      <c r="AC1037">
        <v>7</v>
      </c>
      <c r="AD1037">
        <v>2.2983333333333329</v>
      </c>
      <c r="AF1037" t="s">
        <v>7949</v>
      </c>
      <c r="AI1037">
        <v>0</v>
      </c>
      <c r="AJ1037">
        <v>0</v>
      </c>
      <c r="AK1037" t="s">
        <v>19881</v>
      </c>
      <c r="AL1037" t="s">
        <v>19881</v>
      </c>
      <c r="AM1037" t="s">
        <v>20019</v>
      </c>
    </row>
    <row r="1038" spans="1:39" x14ac:dyDescent="0.25">
      <c r="A1038" t="s">
        <v>8817</v>
      </c>
      <c r="B1038" t="s">
        <v>4841</v>
      </c>
      <c r="C1038" t="s">
        <v>4842</v>
      </c>
      <c r="D1038">
        <v>6</v>
      </c>
      <c r="E1038" t="s">
        <v>4845</v>
      </c>
      <c r="F1038">
        <v>8.2200000000000006</v>
      </c>
      <c r="K1038" t="s">
        <v>6860</v>
      </c>
      <c r="L1038" t="s">
        <v>6861</v>
      </c>
      <c r="M1038" t="s">
        <v>15012</v>
      </c>
      <c r="N1038">
        <v>9</v>
      </c>
      <c r="O1038" t="s">
        <v>15348</v>
      </c>
      <c r="P1038" t="s">
        <v>16469</v>
      </c>
      <c r="Q1038">
        <v>7</v>
      </c>
      <c r="R1038">
        <v>3</v>
      </c>
      <c r="S1038">
        <v>3.3</v>
      </c>
      <c r="T1038">
        <v>3.36</v>
      </c>
      <c r="U1038">
        <v>614.58000000000004</v>
      </c>
      <c r="V1038">
        <v>110.88</v>
      </c>
      <c r="W1038">
        <v>4.1500000000000004</v>
      </c>
      <c r="X1038">
        <v>13.47</v>
      </c>
      <c r="Y1038">
        <v>6.64</v>
      </c>
      <c r="Z1038">
        <v>2</v>
      </c>
      <c r="AA1038" t="s">
        <v>4250</v>
      </c>
      <c r="AB1038">
        <v>1</v>
      </c>
      <c r="AC1038">
        <v>7</v>
      </c>
      <c r="AD1038">
        <v>2.6406666666666672</v>
      </c>
      <c r="AF1038" t="s">
        <v>7949</v>
      </c>
      <c r="AI1038">
        <v>0</v>
      </c>
      <c r="AJ1038">
        <v>0</v>
      </c>
      <c r="AK1038" t="s">
        <v>19881</v>
      </c>
      <c r="AL1038" t="s">
        <v>19881</v>
      </c>
      <c r="AM1038" t="s">
        <v>20019</v>
      </c>
    </row>
    <row r="1039" spans="1:39" x14ac:dyDescent="0.25">
      <c r="A1039" t="s">
        <v>8572</v>
      </c>
      <c r="B1039" t="s">
        <v>4841</v>
      </c>
      <c r="C1039" t="s">
        <v>4842</v>
      </c>
      <c r="D1039">
        <v>6</v>
      </c>
      <c r="E1039" t="s">
        <v>4845</v>
      </c>
      <c r="F1039">
        <v>8.2200000000000006</v>
      </c>
      <c r="K1039" t="s">
        <v>6860</v>
      </c>
      <c r="L1039" t="s">
        <v>6861</v>
      </c>
      <c r="M1039" t="s">
        <v>15008</v>
      </c>
      <c r="N1039">
        <v>9</v>
      </c>
      <c r="O1039" t="s">
        <v>15402</v>
      </c>
      <c r="P1039" t="s">
        <v>16225</v>
      </c>
      <c r="Q1039">
        <v>5</v>
      </c>
      <c r="R1039">
        <v>3</v>
      </c>
      <c r="S1039">
        <v>2.72</v>
      </c>
      <c r="T1039">
        <v>2.74</v>
      </c>
      <c r="U1039">
        <v>465.64</v>
      </c>
      <c r="V1039">
        <v>83.48</v>
      </c>
      <c r="W1039">
        <v>4.1100000000000003</v>
      </c>
      <c r="X1039">
        <v>13.97</v>
      </c>
      <c r="Y1039">
        <v>5.98</v>
      </c>
      <c r="Z1039">
        <v>2</v>
      </c>
      <c r="AA1039" t="s">
        <v>4250</v>
      </c>
      <c r="AB1039">
        <v>0</v>
      </c>
      <c r="AC1039">
        <v>8</v>
      </c>
      <c r="AD1039">
        <v>4.0520952380952382</v>
      </c>
      <c r="AF1039" t="s">
        <v>7949</v>
      </c>
      <c r="AI1039">
        <v>0</v>
      </c>
      <c r="AJ1039">
        <v>0</v>
      </c>
      <c r="AK1039" t="s">
        <v>19892</v>
      </c>
      <c r="AL1039" t="s">
        <v>19892</v>
      </c>
      <c r="AM1039" t="s">
        <v>20019</v>
      </c>
    </row>
    <row r="1040" spans="1:39" x14ac:dyDescent="0.25">
      <c r="A1040" t="s">
        <v>8818</v>
      </c>
      <c r="B1040" t="s">
        <v>4841</v>
      </c>
      <c r="C1040" t="s">
        <v>4842</v>
      </c>
      <c r="D1040">
        <v>6</v>
      </c>
      <c r="E1040" t="s">
        <v>4845</v>
      </c>
      <c r="F1040">
        <v>8.2200000000000006</v>
      </c>
      <c r="K1040" t="s">
        <v>6860</v>
      </c>
      <c r="L1040" t="s">
        <v>6861</v>
      </c>
      <c r="M1040" t="s">
        <v>15065</v>
      </c>
      <c r="N1040">
        <v>9</v>
      </c>
      <c r="O1040" t="s">
        <v>15418</v>
      </c>
      <c r="P1040" t="s">
        <v>16470</v>
      </c>
      <c r="Q1040">
        <v>4</v>
      </c>
      <c r="R1040">
        <v>3</v>
      </c>
      <c r="S1040">
        <v>5.17</v>
      </c>
      <c r="T1040">
        <v>5.81</v>
      </c>
      <c r="U1040">
        <v>516.66999999999996</v>
      </c>
      <c r="V1040">
        <v>70.59</v>
      </c>
      <c r="W1040">
        <v>5.63</v>
      </c>
      <c r="X1040">
        <v>13.86</v>
      </c>
      <c r="Y1040">
        <v>7.81</v>
      </c>
      <c r="Z1040">
        <v>2</v>
      </c>
      <c r="AA1040" t="s">
        <v>4250</v>
      </c>
      <c r="AB1040">
        <v>2</v>
      </c>
      <c r="AC1040">
        <v>10</v>
      </c>
      <c r="AD1040">
        <v>2.166666666666667</v>
      </c>
      <c r="AF1040" t="s">
        <v>7949</v>
      </c>
      <c r="AI1040">
        <v>0</v>
      </c>
      <c r="AJ1040">
        <v>0</v>
      </c>
      <c r="AK1040" t="s">
        <v>19915</v>
      </c>
      <c r="AL1040" t="s">
        <v>19915</v>
      </c>
      <c r="AM1040" t="s">
        <v>20019</v>
      </c>
    </row>
    <row r="1041" spans="1:39" x14ac:dyDescent="0.25">
      <c r="A1041" t="s">
        <v>8819</v>
      </c>
      <c r="B1041" t="s">
        <v>4841</v>
      </c>
      <c r="C1041" t="s">
        <v>4842</v>
      </c>
      <c r="D1041">
        <v>6</v>
      </c>
      <c r="E1041" t="s">
        <v>4845</v>
      </c>
      <c r="F1041">
        <v>8.2200000000000006</v>
      </c>
      <c r="K1041" t="s">
        <v>6860</v>
      </c>
      <c r="L1041" t="s">
        <v>6861</v>
      </c>
      <c r="M1041" t="s">
        <v>15065</v>
      </c>
      <c r="N1041">
        <v>9</v>
      </c>
      <c r="O1041" t="s">
        <v>15418</v>
      </c>
      <c r="P1041" t="s">
        <v>16471</v>
      </c>
      <c r="Q1041">
        <v>5</v>
      </c>
      <c r="R1041">
        <v>3</v>
      </c>
      <c r="S1041">
        <v>2.23</v>
      </c>
      <c r="T1041">
        <v>2.78</v>
      </c>
      <c r="U1041">
        <v>499.6</v>
      </c>
      <c r="V1041">
        <v>94.38</v>
      </c>
      <c r="W1041">
        <v>4.3600000000000003</v>
      </c>
      <c r="X1041">
        <v>13.85</v>
      </c>
      <c r="Y1041">
        <v>7.69</v>
      </c>
      <c r="Z1041">
        <v>2</v>
      </c>
      <c r="AA1041" t="s">
        <v>4250</v>
      </c>
      <c r="AB1041">
        <v>0</v>
      </c>
      <c r="AC1041">
        <v>9</v>
      </c>
      <c r="AD1041">
        <v>3.90852380952381</v>
      </c>
      <c r="AF1041" t="s">
        <v>7949</v>
      </c>
      <c r="AI1041">
        <v>0</v>
      </c>
      <c r="AJ1041">
        <v>0</v>
      </c>
      <c r="AK1041" t="s">
        <v>19915</v>
      </c>
      <c r="AL1041" t="s">
        <v>19915</v>
      </c>
      <c r="AM1041" t="s">
        <v>20019</v>
      </c>
    </row>
    <row r="1042" spans="1:39" x14ac:dyDescent="0.25">
      <c r="A1042" t="s">
        <v>8820</v>
      </c>
      <c r="B1042" t="s">
        <v>4841</v>
      </c>
      <c r="C1042" t="s">
        <v>4842</v>
      </c>
      <c r="D1042">
        <v>6</v>
      </c>
      <c r="E1042" t="s">
        <v>4845</v>
      </c>
      <c r="F1042">
        <v>8.2200000000000006</v>
      </c>
      <c r="K1042" t="s">
        <v>6860</v>
      </c>
      <c r="L1042" t="s">
        <v>6861</v>
      </c>
      <c r="M1042" t="s">
        <v>15029</v>
      </c>
      <c r="N1042">
        <v>9</v>
      </c>
      <c r="O1042" t="s">
        <v>15371</v>
      </c>
      <c r="P1042" t="s">
        <v>16472</v>
      </c>
      <c r="Q1042">
        <v>6</v>
      </c>
      <c r="R1042">
        <v>1</v>
      </c>
      <c r="S1042">
        <v>2.96</v>
      </c>
      <c r="T1042">
        <v>2.96</v>
      </c>
      <c r="U1042">
        <v>379.43</v>
      </c>
      <c r="V1042">
        <v>73.64</v>
      </c>
      <c r="W1042">
        <v>3.68</v>
      </c>
      <c r="Y1042">
        <v>4.2</v>
      </c>
      <c r="Z1042">
        <v>2</v>
      </c>
      <c r="AA1042" t="s">
        <v>4250</v>
      </c>
      <c r="AB1042">
        <v>0</v>
      </c>
      <c r="AC1042">
        <v>2</v>
      </c>
      <c r="AD1042">
        <v>5.214547619047619</v>
      </c>
      <c r="AF1042" t="s">
        <v>7949</v>
      </c>
      <c r="AI1042">
        <v>0</v>
      </c>
      <c r="AJ1042">
        <v>0</v>
      </c>
      <c r="AK1042" t="s">
        <v>19893</v>
      </c>
      <c r="AL1042" t="s">
        <v>19893</v>
      </c>
      <c r="AM1042" t="s">
        <v>20019</v>
      </c>
    </row>
    <row r="1043" spans="1:39" x14ac:dyDescent="0.25">
      <c r="A1043" t="s">
        <v>8821</v>
      </c>
      <c r="B1043" t="s">
        <v>4841</v>
      </c>
      <c r="C1043" t="s">
        <v>4842</v>
      </c>
      <c r="D1043">
        <v>6</v>
      </c>
      <c r="E1043" t="s">
        <v>4845</v>
      </c>
      <c r="F1043">
        <v>8.2200000000000006</v>
      </c>
      <c r="K1043" t="s">
        <v>6860</v>
      </c>
      <c r="L1043" t="s">
        <v>6861</v>
      </c>
      <c r="M1043" t="s">
        <v>15029</v>
      </c>
      <c r="N1043">
        <v>9</v>
      </c>
      <c r="O1043" t="s">
        <v>15371</v>
      </c>
      <c r="P1043" t="s">
        <v>16473</v>
      </c>
      <c r="Q1043">
        <v>6</v>
      </c>
      <c r="R1043">
        <v>1</v>
      </c>
      <c r="S1043">
        <v>3.4</v>
      </c>
      <c r="T1043">
        <v>3.4</v>
      </c>
      <c r="U1043">
        <v>379.43</v>
      </c>
      <c r="V1043">
        <v>73.64</v>
      </c>
      <c r="W1043">
        <v>3.68</v>
      </c>
      <c r="Y1043">
        <v>4.24</v>
      </c>
      <c r="Z1043">
        <v>2</v>
      </c>
      <c r="AA1043" t="s">
        <v>4250</v>
      </c>
      <c r="AB1043">
        <v>0</v>
      </c>
      <c r="AC1043">
        <v>2</v>
      </c>
      <c r="AD1043">
        <v>4.7945476190476199</v>
      </c>
      <c r="AF1043" t="s">
        <v>7949</v>
      </c>
      <c r="AI1043">
        <v>0</v>
      </c>
      <c r="AJ1043">
        <v>0</v>
      </c>
      <c r="AK1043" t="s">
        <v>19893</v>
      </c>
      <c r="AL1043" t="s">
        <v>19893</v>
      </c>
      <c r="AM1043" t="s">
        <v>20019</v>
      </c>
    </row>
    <row r="1044" spans="1:39" x14ac:dyDescent="0.25">
      <c r="A1044" t="s">
        <v>8822</v>
      </c>
      <c r="B1044" t="s">
        <v>4841</v>
      </c>
      <c r="C1044" t="s">
        <v>4842</v>
      </c>
      <c r="D1044">
        <v>6</v>
      </c>
      <c r="E1044" t="s">
        <v>4845</v>
      </c>
      <c r="F1044">
        <v>8.2200000000000006</v>
      </c>
      <c r="I1044" t="s">
        <v>12517</v>
      </c>
      <c r="K1044" t="s">
        <v>6860</v>
      </c>
      <c r="L1044" t="s">
        <v>6861</v>
      </c>
      <c r="M1044" t="s">
        <v>14987</v>
      </c>
      <c r="N1044">
        <v>9</v>
      </c>
      <c r="O1044" t="s">
        <v>15311</v>
      </c>
      <c r="P1044" t="s">
        <v>16474</v>
      </c>
      <c r="Q1044">
        <v>6</v>
      </c>
      <c r="R1044">
        <v>2</v>
      </c>
      <c r="S1044">
        <v>1.35</v>
      </c>
      <c r="T1044">
        <v>1.35</v>
      </c>
      <c r="U1044">
        <v>446.84</v>
      </c>
      <c r="V1044">
        <v>98.83</v>
      </c>
      <c r="W1044">
        <v>3.04</v>
      </c>
      <c r="X1044">
        <v>9.48</v>
      </c>
      <c r="Y1044">
        <v>4.5599999999999996</v>
      </c>
      <c r="Z1044">
        <v>2</v>
      </c>
      <c r="AA1044" t="s">
        <v>4250</v>
      </c>
      <c r="AB1044">
        <v>0</v>
      </c>
      <c r="AC1044">
        <v>6</v>
      </c>
      <c r="AD1044">
        <v>4.5853809523809526</v>
      </c>
      <c r="AF1044" t="s">
        <v>7949</v>
      </c>
      <c r="AI1044">
        <v>0</v>
      </c>
      <c r="AJ1044">
        <v>0</v>
      </c>
      <c r="AM1044" t="s">
        <v>20019</v>
      </c>
    </row>
    <row r="1045" spans="1:39" x14ac:dyDescent="0.25">
      <c r="A1045" t="s">
        <v>8823</v>
      </c>
      <c r="B1045" t="s">
        <v>4841</v>
      </c>
      <c r="C1045" t="s">
        <v>4842</v>
      </c>
      <c r="D1045">
        <v>6</v>
      </c>
      <c r="E1045" t="s">
        <v>4845</v>
      </c>
      <c r="F1045">
        <v>8.2200000000000006</v>
      </c>
      <c r="I1045" t="s">
        <v>12518</v>
      </c>
      <c r="K1045" t="s">
        <v>6860</v>
      </c>
      <c r="L1045" t="s">
        <v>6861</v>
      </c>
      <c r="M1045" t="s">
        <v>14972</v>
      </c>
      <c r="N1045">
        <v>8</v>
      </c>
      <c r="O1045" t="s">
        <v>15293</v>
      </c>
      <c r="P1045" t="s">
        <v>16475</v>
      </c>
      <c r="Q1045">
        <v>6</v>
      </c>
      <c r="R1045">
        <v>2</v>
      </c>
      <c r="S1045">
        <v>1.19</v>
      </c>
      <c r="T1045">
        <v>1.2</v>
      </c>
      <c r="U1045">
        <v>455.8</v>
      </c>
      <c r="V1045">
        <v>113.39</v>
      </c>
      <c r="W1045">
        <v>3.88</v>
      </c>
      <c r="X1045">
        <v>9.31</v>
      </c>
      <c r="Y1045">
        <v>4.38</v>
      </c>
      <c r="Z1045">
        <v>2</v>
      </c>
      <c r="AA1045" t="s">
        <v>4250</v>
      </c>
      <c r="AB1045">
        <v>0</v>
      </c>
      <c r="AC1045">
        <v>3</v>
      </c>
      <c r="AD1045">
        <v>4.0360476190476193</v>
      </c>
      <c r="AF1045" t="s">
        <v>7949</v>
      </c>
      <c r="AI1045">
        <v>0</v>
      </c>
      <c r="AJ1045">
        <v>0</v>
      </c>
      <c r="AM1045" t="s">
        <v>20019</v>
      </c>
    </row>
    <row r="1046" spans="1:39" x14ac:dyDescent="0.25">
      <c r="A1046" t="s">
        <v>8578</v>
      </c>
      <c r="B1046" t="s">
        <v>4841</v>
      </c>
      <c r="C1046" t="s">
        <v>4842</v>
      </c>
      <c r="D1046">
        <v>6</v>
      </c>
      <c r="E1046" t="s">
        <v>4845</v>
      </c>
      <c r="F1046">
        <v>8.2200000000000006</v>
      </c>
      <c r="I1046" t="s">
        <v>12519</v>
      </c>
      <c r="K1046" t="s">
        <v>6860</v>
      </c>
      <c r="L1046" t="s">
        <v>6861</v>
      </c>
      <c r="M1046" t="s">
        <v>14979</v>
      </c>
      <c r="N1046">
        <v>8</v>
      </c>
      <c r="O1046" t="s">
        <v>15302</v>
      </c>
      <c r="P1046" t="s">
        <v>16231</v>
      </c>
      <c r="Q1046">
        <v>9</v>
      </c>
      <c r="R1046">
        <v>2</v>
      </c>
      <c r="S1046">
        <v>1.52</v>
      </c>
      <c r="T1046">
        <v>1.6</v>
      </c>
      <c r="U1046">
        <v>512.4</v>
      </c>
      <c r="V1046">
        <v>137.75</v>
      </c>
      <c r="W1046">
        <v>3.46</v>
      </c>
      <c r="X1046">
        <v>8.01</v>
      </c>
      <c r="Y1046">
        <v>4.3499999999999996</v>
      </c>
      <c r="Z1046">
        <v>3</v>
      </c>
      <c r="AA1046" t="s">
        <v>4250</v>
      </c>
      <c r="AB1046">
        <v>1</v>
      </c>
      <c r="AC1046">
        <v>6</v>
      </c>
      <c r="AD1046">
        <v>3.5</v>
      </c>
      <c r="AF1046" t="s">
        <v>7949</v>
      </c>
      <c r="AI1046">
        <v>0</v>
      </c>
      <c r="AJ1046">
        <v>0</v>
      </c>
      <c r="AM1046" t="s">
        <v>20019</v>
      </c>
    </row>
    <row r="1047" spans="1:39" x14ac:dyDescent="0.25">
      <c r="A1047" t="s">
        <v>8824</v>
      </c>
      <c r="B1047" t="s">
        <v>4841</v>
      </c>
      <c r="C1047" t="s">
        <v>4842</v>
      </c>
      <c r="D1047">
        <v>6</v>
      </c>
      <c r="E1047" t="s">
        <v>4845</v>
      </c>
      <c r="F1047">
        <v>8.2200000000000006</v>
      </c>
      <c r="I1047" t="s">
        <v>12520</v>
      </c>
      <c r="K1047" t="s">
        <v>6860</v>
      </c>
      <c r="L1047" t="s">
        <v>6861</v>
      </c>
      <c r="M1047" t="s">
        <v>14979</v>
      </c>
      <c r="N1047">
        <v>8</v>
      </c>
      <c r="O1047" t="s">
        <v>15302</v>
      </c>
      <c r="P1047" t="s">
        <v>16476</v>
      </c>
      <c r="Q1047">
        <v>6</v>
      </c>
      <c r="R1047">
        <v>2</v>
      </c>
      <c r="S1047">
        <v>2.16</v>
      </c>
      <c r="T1047">
        <v>2.16</v>
      </c>
      <c r="U1047">
        <v>496.44</v>
      </c>
      <c r="V1047">
        <v>98.83</v>
      </c>
      <c r="W1047">
        <v>4.2</v>
      </c>
      <c r="X1047">
        <v>9.4</v>
      </c>
      <c r="Y1047">
        <v>4.6100000000000003</v>
      </c>
      <c r="Z1047">
        <v>2</v>
      </c>
      <c r="AA1047" t="s">
        <v>4250</v>
      </c>
      <c r="AB1047">
        <v>0</v>
      </c>
      <c r="AC1047">
        <v>5</v>
      </c>
      <c r="AD1047">
        <v>4.1510952380952384</v>
      </c>
      <c r="AF1047" t="s">
        <v>7949</v>
      </c>
      <c r="AI1047">
        <v>0</v>
      </c>
      <c r="AJ1047">
        <v>0</v>
      </c>
      <c r="AM1047" t="s">
        <v>20019</v>
      </c>
    </row>
    <row r="1048" spans="1:39" x14ac:dyDescent="0.25">
      <c r="A1048" t="s">
        <v>8825</v>
      </c>
      <c r="B1048" t="s">
        <v>4841</v>
      </c>
      <c r="C1048" t="s">
        <v>4842</v>
      </c>
      <c r="D1048">
        <v>6</v>
      </c>
      <c r="E1048" t="s">
        <v>4845</v>
      </c>
      <c r="F1048">
        <v>8.2200000000000006</v>
      </c>
      <c r="K1048" t="s">
        <v>6860</v>
      </c>
      <c r="L1048" t="s">
        <v>6861</v>
      </c>
      <c r="M1048" t="s">
        <v>14950</v>
      </c>
      <c r="N1048">
        <v>9</v>
      </c>
      <c r="O1048" t="s">
        <v>15271</v>
      </c>
      <c r="P1048" t="s">
        <v>16477</v>
      </c>
      <c r="Q1048">
        <v>5</v>
      </c>
      <c r="R1048">
        <v>2</v>
      </c>
      <c r="S1048">
        <v>1.38</v>
      </c>
      <c r="T1048">
        <v>1.86</v>
      </c>
      <c r="U1048">
        <v>329.42</v>
      </c>
      <c r="V1048">
        <v>59.64</v>
      </c>
      <c r="W1048">
        <v>2.37</v>
      </c>
      <c r="Y1048">
        <v>7.69</v>
      </c>
      <c r="Z1048">
        <v>1</v>
      </c>
      <c r="AA1048" t="s">
        <v>4250</v>
      </c>
      <c r="AB1048">
        <v>0</v>
      </c>
      <c r="AC1048">
        <v>6</v>
      </c>
      <c r="AD1048">
        <v>5.5</v>
      </c>
      <c r="AF1048" t="s">
        <v>7949</v>
      </c>
      <c r="AI1048">
        <v>0</v>
      </c>
      <c r="AJ1048">
        <v>0</v>
      </c>
      <c r="AK1048" t="s">
        <v>19839</v>
      </c>
      <c r="AL1048" t="s">
        <v>19839</v>
      </c>
      <c r="AM1048" t="s">
        <v>20019</v>
      </c>
    </row>
    <row r="1049" spans="1:39" x14ac:dyDescent="0.25">
      <c r="A1049" t="s">
        <v>8826</v>
      </c>
      <c r="B1049" t="s">
        <v>4841</v>
      </c>
      <c r="C1049" t="s">
        <v>4842</v>
      </c>
      <c r="D1049">
        <v>6</v>
      </c>
      <c r="E1049" t="s">
        <v>4845</v>
      </c>
      <c r="F1049">
        <v>8.2200000000000006</v>
      </c>
      <c r="I1049" t="s">
        <v>12521</v>
      </c>
      <c r="K1049" t="s">
        <v>6860</v>
      </c>
      <c r="M1049" t="s">
        <v>14989</v>
      </c>
      <c r="N1049">
        <v>8</v>
      </c>
      <c r="O1049" t="s">
        <v>15313</v>
      </c>
      <c r="P1049" t="s">
        <v>16478</v>
      </c>
      <c r="Q1049">
        <v>7</v>
      </c>
      <c r="R1049">
        <v>2</v>
      </c>
      <c r="S1049">
        <v>4.03</v>
      </c>
      <c r="T1049">
        <v>4.03</v>
      </c>
      <c r="U1049">
        <v>520.46</v>
      </c>
      <c r="V1049">
        <v>98.83</v>
      </c>
      <c r="W1049">
        <v>4.3</v>
      </c>
      <c r="X1049">
        <v>10.24</v>
      </c>
      <c r="Y1049">
        <v>4.09</v>
      </c>
      <c r="Z1049">
        <v>2</v>
      </c>
      <c r="AA1049" t="s">
        <v>4250</v>
      </c>
      <c r="AB1049">
        <v>1</v>
      </c>
      <c r="AC1049">
        <v>5</v>
      </c>
      <c r="AD1049">
        <v>2.690666666666667</v>
      </c>
      <c r="AF1049" t="s">
        <v>7949</v>
      </c>
      <c r="AI1049">
        <v>0</v>
      </c>
      <c r="AJ1049">
        <v>0</v>
      </c>
      <c r="AM1049" t="s">
        <v>20019</v>
      </c>
    </row>
    <row r="1050" spans="1:39" x14ac:dyDescent="0.25">
      <c r="A1050" t="s">
        <v>8827</v>
      </c>
      <c r="B1050" t="s">
        <v>4841</v>
      </c>
      <c r="C1050" t="s">
        <v>4842</v>
      </c>
      <c r="D1050">
        <v>6</v>
      </c>
      <c r="E1050" t="s">
        <v>4845</v>
      </c>
      <c r="F1050">
        <v>8.2200000000000006</v>
      </c>
      <c r="K1050" t="s">
        <v>6860</v>
      </c>
      <c r="L1050" t="s">
        <v>6861</v>
      </c>
      <c r="M1050" t="s">
        <v>14971</v>
      </c>
      <c r="N1050">
        <v>9</v>
      </c>
      <c r="O1050" t="s">
        <v>15292</v>
      </c>
      <c r="P1050" t="s">
        <v>16479</v>
      </c>
      <c r="Q1050">
        <v>6</v>
      </c>
      <c r="R1050">
        <v>1</v>
      </c>
      <c r="S1050">
        <v>4.8600000000000003</v>
      </c>
      <c r="T1050">
        <v>4.87</v>
      </c>
      <c r="U1050">
        <v>433.48</v>
      </c>
      <c r="V1050">
        <v>78.959999999999994</v>
      </c>
      <c r="W1050">
        <v>5.01</v>
      </c>
      <c r="Y1050">
        <v>5.74</v>
      </c>
      <c r="Z1050">
        <v>3</v>
      </c>
      <c r="AA1050" t="s">
        <v>4250</v>
      </c>
      <c r="AB1050">
        <v>1</v>
      </c>
      <c r="AC1050">
        <v>3</v>
      </c>
      <c r="AD1050">
        <v>3.373476190476191</v>
      </c>
      <c r="AF1050" t="s">
        <v>7949</v>
      </c>
      <c r="AI1050">
        <v>0</v>
      </c>
      <c r="AJ1050">
        <v>0</v>
      </c>
      <c r="AK1050" t="s">
        <v>19851</v>
      </c>
      <c r="AL1050" t="s">
        <v>19851</v>
      </c>
      <c r="AM1050" t="s">
        <v>20019</v>
      </c>
    </row>
    <row r="1051" spans="1:39" x14ac:dyDescent="0.25">
      <c r="A1051" t="s">
        <v>8255</v>
      </c>
      <c r="B1051" t="s">
        <v>4841</v>
      </c>
      <c r="C1051" t="s">
        <v>4842</v>
      </c>
      <c r="D1051">
        <v>6</v>
      </c>
      <c r="E1051" t="s">
        <v>4845</v>
      </c>
      <c r="F1051">
        <v>8.2200000000000006</v>
      </c>
      <c r="K1051" t="s">
        <v>6860</v>
      </c>
      <c r="L1051" t="s">
        <v>6861</v>
      </c>
      <c r="M1051" t="s">
        <v>15030</v>
      </c>
      <c r="N1051">
        <v>9</v>
      </c>
      <c r="O1051" t="s">
        <v>15373</v>
      </c>
      <c r="P1051" t="s">
        <v>15908</v>
      </c>
      <c r="Q1051">
        <v>7</v>
      </c>
      <c r="R1051">
        <v>1</v>
      </c>
      <c r="S1051">
        <v>2.0499999999999998</v>
      </c>
      <c r="T1051">
        <v>2.0499999999999998</v>
      </c>
      <c r="U1051">
        <v>443.41</v>
      </c>
      <c r="V1051">
        <v>95.51</v>
      </c>
      <c r="W1051">
        <v>4.18</v>
      </c>
      <c r="Y1051">
        <v>3.06</v>
      </c>
      <c r="Z1051">
        <v>4</v>
      </c>
      <c r="AA1051" t="s">
        <v>4250</v>
      </c>
      <c r="AB1051">
        <v>0</v>
      </c>
      <c r="AC1051">
        <v>2</v>
      </c>
      <c r="AD1051">
        <v>5.0288809523809519</v>
      </c>
      <c r="AF1051" t="s">
        <v>7949</v>
      </c>
      <c r="AI1051">
        <v>0</v>
      </c>
      <c r="AJ1051">
        <v>0</v>
      </c>
      <c r="AK1051" t="s">
        <v>19844</v>
      </c>
      <c r="AL1051" t="s">
        <v>19844</v>
      </c>
      <c r="AM1051" t="s">
        <v>20019</v>
      </c>
    </row>
    <row r="1052" spans="1:39" x14ac:dyDescent="0.25">
      <c r="A1052" t="s">
        <v>8256</v>
      </c>
      <c r="B1052" t="s">
        <v>4841</v>
      </c>
      <c r="C1052" t="s">
        <v>4842</v>
      </c>
      <c r="D1052">
        <v>6</v>
      </c>
      <c r="E1052" t="s">
        <v>4845</v>
      </c>
      <c r="F1052">
        <v>8.2200000000000006</v>
      </c>
      <c r="K1052" t="s">
        <v>6860</v>
      </c>
      <c r="L1052" t="s">
        <v>6861</v>
      </c>
      <c r="M1052" t="s">
        <v>15030</v>
      </c>
      <c r="N1052">
        <v>9</v>
      </c>
      <c r="O1052" t="s">
        <v>15373</v>
      </c>
      <c r="P1052" t="s">
        <v>15909</v>
      </c>
      <c r="Q1052">
        <v>7</v>
      </c>
      <c r="R1052">
        <v>1</v>
      </c>
      <c r="S1052">
        <v>2.58</v>
      </c>
      <c r="T1052">
        <v>2.58</v>
      </c>
      <c r="U1052">
        <v>457.44</v>
      </c>
      <c r="V1052">
        <v>95.51</v>
      </c>
      <c r="W1052">
        <v>4.49</v>
      </c>
      <c r="Y1052">
        <v>3.63</v>
      </c>
      <c r="Z1052">
        <v>4</v>
      </c>
      <c r="AA1052" t="s">
        <v>4250</v>
      </c>
      <c r="AB1052">
        <v>0</v>
      </c>
      <c r="AC1052">
        <v>2</v>
      </c>
      <c r="AD1052">
        <v>4.6636666666666668</v>
      </c>
      <c r="AF1052" t="s">
        <v>7949</v>
      </c>
      <c r="AI1052">
        <v>0</v>
      </c>
      <c r="AJ1052">
        <v>0</v>
      </c>
      <c r="AK1052" t="s">
        <v>19844</v>
      </c>
      <c r="AL1052" t="s">
        <v>19844</v>
      </c>
      <c r="AM1052" t="s">
        <v>20019</v>
      </c>
    </row>
    <row r="1053" spans="1:39" x14ac:dyDescent="0.25">
      <c r="A1053" t="s">
        <v>8244</v>
      </c>
      <c r="B1053" t="s">
        <v>4841</v>
      </c>
      <c r="C1053" t="s">
        <v>4842</v>
      </c>
      <c r="D1053">
        <v>6</v>
      </c>
      <c r="E1053" t="s">
        <v>4845</v>
      </c>
      <c r="F1053">
        <v>8.2200000000000006</v>
      </c>
      <c r="K1053" t="s">
        <v>6860</v>
      </c>
      <c r="L1053" t="s">
        <v>6861</v>
      </c>
      <c r="M1053" t="s">
        <v>15030</v>
      </c>
      <c r="N1053">
        <v>9</v>
      </c>
      <c r="O1053" t="s">
        <v>15373</v>
      </c>
      <c r="P1053" t="s">
        <v>15897</v>
      </c>
      <c r="Q1053">
        <v>7</v>
      </c>
      <c r="R1053">
        <v>1</v>
      </c>
      <c r="S1053">
        <v>2.8</v>
      </c>
      <c r="T1053">
        <v>2.8</v>
      </c>
      <c r="U1053">
        <v>485.44</v>
      </c>
      <c r="V1053">
        <v>85.86</v>
      </c>
      <c r="W1053">
        <v>4.3499999999999996</v>
      </c>
      <c r="Y1053">
        <v>2.88</v>
      </c>
      <c r="Z1053">
        <v>3</v>
      </c>
      <c r="AA1053" t="s">
        <v>4250</v>
      </c>
      <c r="AB1053">
        <v>0</v>
      </c>
      <c r="AC1053">
        <v>2</v>
      </c>
      <c r="AD1053">
        <v>4.5373333333333337</v>
      </c>
      <c r="AF1053" t="s">
        <v>7949</v>
      </c>
      <c r="AI1053">
        <v>0</v>
      </c>
      <c r="AJ1053">
        <v>0</v>
      </c>
      <c r="AK1053" t="s">
        <v>19844</v>
      </c>
      <c r="AL1053" t="s">
        <v>19844</v>
      </c>
      <c r="AM1053" t="s">
        <v>20019</v>
      </c>
    </row>
    <row r="1054" spans="1:39" x14ac:dyDescent="0.25">
      <c r="A1054" t="s">
        <v>5275</v>
      </c>
      <c r="B1054" t="s">
        <v>4841</v>
      </c>
      <c r="C1054" t="s">
        <v>4842</v>
      </c>
      <c r="D1054">
        <v>6</v>
      </c>
      <c r="E1054" t="s">
        <v>4845</v>
      </c>
      <c r="F1054">
        <v>8.2200000000000006</v>
      </c>
      <c r="K1054" t="s">
        <v>6860</v>
      </c>
      <c r="L1054" t="s">
        <v>6861</v>
      </c>
      <c r="M1054" t="s">
        <v>15066</v>
      </c>
      <c r="N1054">
        <v>9</v>
      </c>
      <c r="O1054" t="s">
        <v>15419</v>
      </c>
      <c r="P1054" t="s">
        <v>7001</v>
      </c>
      <c r="Q1054">
        <v>12</v>
      </c>
      <c r="R1054">
        <v>12</v>
      </c>
      <c r="S1054">
        <v>-5.38</v>
      </c>
      <c r="T1054">
        <v>0.14000000000000001</v>
      </c>
      <c r="U1054">
        <v>936.07</v>
      </c>
      <c r="V1054">
        <v>370.05</v>
      </c>
      <c r="W1054">
        <v>-0.11</v>
      </c>
      <c r="X1054">
        <v>3.48</v>
      </c>
      <c r="Y1054">
        <v>8.73</v>
      </c>
      <c r="Z1054">
        <v>1</v>
      </c>
      <c r="AA1054" t="s">
        <v>4250</v>
      </c>
      <c r="AB1054">
        <v>3</v>
      </c>
      <c r="AC1054">
        <v>31</v>
      </c>
      <c r="AD1054">
        <v>2.6349999999999998</v>
      </c>
      <c r="AF1054" t="s">
        <v>7950</v>
      </c>
      <c r="AI1054">
        <v>0</v>
      </c>
      <c r="AJ1054">
        <v>0</v>
      </c>
      <c r="AK1054" t="s">
        <v>19916</v>
      </c>
      <c r="AL1054" t="s">
        <v>19916</v>
      </c>
      <c r="AM1054" t="s">
        <v>20019</v>
      </c>
    </row>
    <row r="1055" spans="1:39" x14ac:dyDescent="0.25">
      <c r="A1055" t="s">
        <v>5275</v>
      </c>
      <c r="B1055" t="s">
        <v>4841</v>
      </c>
      <c r="C1055" t="s">
        <v>4842</v>
      </c>
      <c r="D1055">
        <v>6</v>
      </c>
      <c r="E1055" t="s">
        <v>4845</v>
      </c>
      <c r="F1055">
        <v>8.2200000000000006</v>
      </c>
      <c r="K1055" t="s">
        <v>6860</v>
      </c>
      <c r="M1055" t="s">
        <v>15067</v>
      </c>
      <c r="N1055">
        <v>8</v>
      </c>
      <c r="O1055" t="s">
        <v>15420</v>
      </c>
      <c r="P1055" t="s">
        <v>7001</v>
      </c>
      <c r="Q1055">
        <v>12</v>
      </c>
      <c r="R1055">
        <v>12</v>
      </c>
      <c r="S1055">
        <v>-5.38</v>
      </c>
      <c r="T1055">
        <v>0.14000000000000001</v>
      </c>
      <c r="U1055">
        <v>936.07</v>
      </c>
      <c r="V1055">
        <v>370.05</v>
      </c>
      <c r="W1055">
        <v>-0.11</v>
      </c>
      <c r="X1055">
        <v>3.48</v>
      </c>
      <c r="Y1055">
        <v>8.73</v>
      </c>
      <c r="Z1055">
        <v>1</v>
      </c>
      <c r="AA1055" t="s">
        <v>4250</v>
      </c>
      <c r="AB1055">
        <v>3</v>
      </c>
      <c r="AC1055">
        <v>31</v>
      </c>
      <c r="AD1055">
        <v>2.6349999999999998</v>
      </c>
      <c r="AF1055" t="s">
        <v>7950</v>
      </c>
      <c r="AI1055">
        <v>0</v>
      </c>
      <c r="AJ1055">
        <v>0</v>
      </c>
      <c r="AK1055" t="s">
        <v>19917</v>
      </c>
      <c r="AL1055" t="s">
        <v>19917</v>
      </c>
      <c r="AM1055" t="s">
        <v>20019</v>
      </c>
    </row>
    <row r="1056" spans="1:39" x14ac:dyDescent="0.25">
      <c r="A1056" t="s">
        <v>8828</v>
      </c>
      <c r="B1056" t="s">
        <v>4841</v>
      </c>
      <c r="C1056" t="s">
        <v>4842</v>
      </c>
      <c r="D1056">
        <v>6</v>
      </c>
      <c r="E1056" t="s">
        <v>4845</v>
      </c>
      <c r="F1056">
        <v>8.2200000000000006</v>
      </c>
      <c r="K1056" t="s">
        <v>6860</v>
      </c>
      <c r="L1056" t="s">
        <v>6861</v>
      </c>
      <c r="M1056" t="s">
        <v>6891</v>
      </c>
      <c r="N1056">
        <v>9</v>
      </c>
      <c r="O1056" t="s">
        <v>15367</v>
      </c>
      <c r="P1056" t="s">
        <v>16480</v>
      </c>
      <c r="Q1056">
        <v>5</v>
      </c>
      <c r="R1056">
        <v>3</v>
      </c>
      <c r="S1056">
        <v>4.26</v>
      </c>
      <c r="T1056">
        <v>5.8</v>
      </c>
      <c r="U1056">
        <v>585.74</v>
      </c>
      <c r="V1056">
        <v>90.9</v>
      </c>
      <c r="W1056">
        <v>4.78</v>
      </c>
      <c r="X1056">
        <v>13.92</v>
      </c>
      <c r="Y1056">
        <v>9.0399999999999991</v>
      </c>
      <c r="Z1056">
        <v>2</v>
      </c>
      <c r="AA1056" t="s">
        <v>4250</v>
      </c>
      <c r="AB1056">
        <v>1</v>
      </c>
      <c r="AC1056">
        <v>14</v>
      </c>
      <c r="AD1056">
        <v>1.6166666666666669</v>
      </c>
      <c r="AF1056" t="s">
        <v>7952</v>
      </c>
      <c r="AI1056">
        <v>0</v>
      </c>
      <c r="AJ1056">
        <v>0</v>
      </c>
      <c r="AK1056" t="s">
        <v>19890</v>
      </c>
      <c r="AL1056" t="s">
        <v>19890</v>
      </c>
      <c r="AM1056" t="s">
        <v>20019</v>
      </c>
    </row>
    <row r="1057" spans="1:39" x14ac:dyDescent="0.25">
      <c r="A1057" t="s">
        <v>8829</v>
      </c>
      <c r="B1057" t="s">
        <v>4841</v>
      </c>
      <c r="C1057" t="s">
        <v>4842</v>
      </c>
      <c r="D1057">
        <v>6</v>
      </c>
      <c r="E1057" t="s">
        <v>4845</v>
      </c>
      <c r="F1057">
        <v>8.2200000000000006</v>
      </c>
      <c r="K1057" t="s">
        <v>6860</v>
      </c>
      <c r="L1057" t="s">
        <v>6861</v>
      </c>
      <c r="M1057" t="s">
        <v>15016</v>
      </c>
      <c r="N1057">
        <v>9</v>
      </c>
      <c r="O1057" t="s">
        <v>15353</v>
      </c>
      <c r="P1057" t="s">
        <v>16481</v>
      </c>
      <c r="Q1057">
        <v>8</v>
      </c>
      <c r="R1057">
        <v>2</v>
      </c>
      <c r="S1057">
        <v>2.23</v>
      </c>
      <c r="T1057">
        <v>2.68</v>
      </c>
      <c r="U1057">
        <v>575.78</v>
      </c>
      <c r="V1057">
        <v>127.09</v>
      </c>
      <c r="W1057">
        <v>2.68</v>
      </c>
      <c r="X1057">
        <v>12.92</v>
      </c>
      <c r="Y1057">
        <v>6.94</v>
      </c>
      <c r="Z1057">
        <v>2</v>
      </c>
      <c r="AA1057" t="s">
        <v>4250</v>
      </c>
      <c r="AB1057">
        <v>1</v>
      </c>
      <c r="AC1057">
        <v>16</v>
      </c>
      <c r="AD1057">
        <v>3.3849999999999998</v>
      </c>
      <c r="AF1057" t="s">
        <v>7949</v>
      </c>
      <c r="AI1057">
        <v>0</v>
      </c>
      <c r="AJ1057">
        <v>0</v>
      </c>
      <c r="AK1057" t="s">
        <v>19884</v>
      </c>
      <c r="AL1057" t="s">
        <v>19884</v>
      </c>
      <c r="AM1057" t="s">
        <v>20019</v>
      </c>
    </row>
    <row r="1058" spans="1:39" x14ac:dyDescent="0.25">
      <c r="A1058" t="s">
        <v>8830</v>
      </c>
      <c r="B1058" t="s">
        <v>4841</v>
      </c>
      <c r="C1058" t="s">
        <v>4842</v>
      </c>
      <c r="D1058">
        <v>6</v>
      </c>
      <c r="E1058" t="s">
        <v>4845</v>
      </c>
      <c r="F1058">
        <v>8.2200000000000006</v>
      </c>
      <c r="K1058" t="s">
        <v>6860</v>
      </c>
      <c r="M1058" t="s">
        <v>14992</v>
      </c>
      <c r="N1058">
        <v>8</v>
      </c>
      <c r="O1058" t="s">
        <v>15318</v>
      </c>
      <c r="P1058" t="s">
        <v>16482</v>
      </c>
      <c r="Q1058">
        <v>8</v>
      </c>
      <c r="R1058">
        <v>3</v>
      </c>
      <c r="S1058">
        <v>4.25</v>
      </c>
      <c r="T1058">
        <v>5.32</v>
      </c>
      <c r="U1058">
        <v>708.83</v>
      </c>
      <c r="V1058">
        <v>129.56</v>
      </c>
      <c r="W1058">
        <v>5.71</v>
      </c>
      <c r="X1058">
        <v>13.5</v>
      </c>
      <c r="Y1058">
        <v>8.3800000000000008</v>
      </c>
      <c r="Z1058">
        <v>4</v>
      </c>
      <c r="AA1058" t="s">
        <v>4250</v>
      </c>
      <c r="AB1058">
        <v>2</v>
      </c>
      <c r="AC1058">
        <v>17</v>
      </c>
      <c r="AD1058">
        <v>0.97666666666666635</v>
      </c>
      <c r="AF1058" t="s">
        <v>7949</v>
      </c>
      <c r="AI1058">
        <v>0</v>
      </c>
      <c r="AJ1058">
        <v>0</v>
      </c>
      <c r="AK1058" t="s">
        <v>19864</v>
      </c>
      <c r="AL1058" t="s">
        <v>19864</v>
      </c>
      <c r="AM1058" t="s">
        <v>20019</v>
      </c>
    </row>
    <row r="1059" spans="1:39" x14ac:dyDescent="0.25">
      <c r="A1059" t="s">
        <v>8672</v>
      </c>
      <c r="B1059" t="s">
        <v>4841</v>
      </c>
      <c r="C1059" t="s">
        <v>4842</v>
      </c>
      <c r="D1059">
        <v>6</v>
      </c>
      <c r="E1059" t="s">
        <v>4845</v>
      </c>
      <c r="F1059">
        <v>8.2200000000000006</v>
      </c>
      <c r="K1059" t="s">
        <v>6860</v>
      </c>
      <c r="M1059" t="s">
        <v>15014</v>
      </c>
      <c r="N1059">
        <v>8</v>
      </c>
      <c r="O1059" t="s">
        <v>15351</v>
      </c>
      <c r="P1059" t="s">
        <v>16325</v>
      </c>
      <c r="Q1059">
        <v>5</v>
      </c>
      <c r="R1059">
        <v>1</v>
      </c>
      <c r="S1059">
        <v>3.48</v>
      </c>
      <c r="T1059">
        <v>3.48</v>
      </c>
      <c r="U1059">
        <v>512.54</v>
      </c>
      <c r="V1059">
        <v>73.27</v>
      </c>
      <c r="W1059">
        <v>5.39</v>
      </c>
      <c r="Y1059">
        <v>3.73</v>
      </c>
      <c r="Z1059">
        <v>4</v>
      </c>
      <c r="AA1059" t="s">
        <v>4250</v>
      </c>
      <c r="AB1059">
        <v>2</v>
      </c>
      <c r="AC1059">
        <v>5</v>
      </c>
      <c r="AD1059">
        <v>3.8533333333333331</v>
      </c>
      <c r="AF1059" t="s">
        <v>7949</v>
      </c>
      <c r="AI1059">
        <v>0</v>
      </c>
      <c r="AJ1059">
        <v>0</v>
      </c>
      <c r="AK1059" t="s">
        <v>19843</v>
      </c>
      <c r="AL1059" t="s">
        <v>19843</v>
      </c>
      <c r="AM1059" t="s">
        <v>20019</v>
      </c>
    </row>
    <row r="1060" spans="1:39" x14ac:dyDescent="0.25">
      <c r="A1060" t="s">
        <v>8356</v>
      </c>
      <c r="B1060" t="s">
        <v>4841</v>
      </c>
      <c r="C1060" t="s">
        <v>4842</v>
      </c>
      <c r="D1060">
        <v>6</v>
      </c>
      <c r="E1060" t="s">
        <v>4845</v>
      </c>
      <c r="F1060">
        <v>8.2200000000000006</v>
      </c>
      <c r="K1060" t="s">
        <v>6860</v>
      </c>
      <c r="L1060" t="s">
        <v>6861</v>
      </c>
      <c r="M1060" t="s">
        <v>15068</v>
      </c>
      <c r="N1060">
        <v>9</v>
      </c>
      <c r="O1060" t="s">
        <v>15421</v>
      </c>
      <c r="P1060" t="s">
        <v>16009</v>
      </c>
      <c r="Q1060">
        <v>7</v>
      </c>
      <c r="R1060">
        <v>2</v>
      </c>
      <c r="S1060">
        <v>3.18</v>
      </c>
      <c r="T1060">
        <v>3.2</v>
      </c>
      <c r="U1060">
        <v>433.39</v>
      </c>
      <c r="V1060">
        <v>111.72</v>
      </c>
      <c r="W1060">
        <v>2.4700000000000002</v>
      </c>
      <c r="X1060">
        <v>8.8000000000000007</v>
      </c>
      <c r="Y1060">
        <v>2.06</v>
      </c>
      <c r="Z1060">
        <v>2</v>
      </c>
      <c r="AA1060" t="s">
        <v>4250</v>
      </c>
      <c r="AB1060">
        <v>0</v>
      </c>
      <c r="AC1060">
        <v>5</v>
      </c>
      <c r="AD1060">
        <v>3.5617857142857141</v>
      </c>
      <c r="AF1060" t="s">
        <v>7949</v>
      </c>
      <c r="AI1060">
        <v>0</v>
      </c>
      <c r="AJ1060">
        <v>0</v>
      </c>
      <c r="AK1060" t="s">
        <v>19861</v>
      </c>
      <c r="AL1060" t="s">
        <v>19861</v>
      </c>
      <c r="AM1060" t="s">
        <v>20019</v>
      </c>
    </row>
    <row r="1061" spans="1:39" x14ac:dyDescent="0.25">
      <c r="A1061" t="s">
        <v>8831</v>
      </c>
      <c r="B1061" t="s">
        <v>4841</v>
      </c>
      <c r="C1061" t="s">
        <v>4842</v>
      </c>
      <c r="D1061">
        <v>6</v>
      </c>
      <c r="E1061" t="s">
        <v>4845</v>
      </c>
      <c r="F1061">
        <v>8.2200000000000006</v>
      </c>
      <c r="I1061" t="s">
        <v>12522</v>
      </c>
      <c r="K1061" t="s">
        <v>6860</v>
      </c>
      <c r="L1061" t="s">
        <v>6861</v>
      </c>
      <c r="M1061" t="s">
        <v>15047</v>
      </c>
      <c r="N1061">
        <v>9</v>
      </c>
      <c r="O1061" t="s">
        <v>15395</v>
      </c>
      <c r="P1061" t="s">
        <v>16483</v>
      </c>
      <c r="Q1061">
        <v>7</v>
      </c>
      <c r="R1061">
        <v>2</v>
      </c>
      <c r="S1061">
        <v>-0.77</v>
      </c>
      <c r="T1061">
        <v>-0.74</v>
      </c>
      <c r="U1061">
        <v>470.81</v>
      </c>
      <c r="V1061">
        <v>126.28</v>
      </c>
      <c r="W1061">
        <v>3.32</v>
      </c>
      <c r="X1061">
        <v>8.52</v>
      </c>
      <c r="Y1061">
        <v>3.17</v>
      </c>
      <c r="Z1061">
        <v>2</v>
      </c>
      <c r="AA1061" t="s">
        <v>4250</v>
      </c>
      <c r="AB1061">
        <v>0</v>
      </c>
      <c r="AC1061">
        <v>3</v>
      </c>
      <c r="AD1061">
        <v>3.7084999999999999</v>
      </c>
      <c r="AF1061" t="s">
        <v>7949</v>
      </c>
      <c r="AI1061">
        <v>0</v>
      </c>
      <c r="AJ1061">
        <v>0</v>
      </c>
      <c r="AM1061" t="s">
        <v>20019</v>
      </c>
    </row>
    <row r="1062" spans="1:39" x14ac:dyDescent="0.25">
      <c r="A1062" t="s">
        <v>8832</v>
      </c>
      <c r="B1062" t="s">
        <v>4841</v>
      </c>
      <c r="C1062" t="s">
        <v>4842</v>
      </c>
      <c r="D1062">
        <v>6</v>
      </c>
      <c r="E1062" t="s">
        <v>4845</v>
      </c>
      <c r="F1062">
        <v>8.2200000000000006</v>
      </c>
      <c r="I1062" t="s">
        <v>12523</v>
      </c>
      <c r="K1062" t="s">
        <v>6860</v>
      </c>
      <c r="L1062" t="s">
        <v>6861</v>
      </c>
      <c r="M1062" t="s">
        <v>15042</v>
      </c>
      <c r="N1062">
        <v>9</v>
      </c>
      <c r="O1062" t="s">
        <v>15389</v>
      </c>
      <c r="P1062" t="s">
        <v>16484</v>
      </c>
      <c r="Q1062">
        <v>5</v>
      </c>
      <c r="R1062">
        <v>1</v>
      </c>
      <c r="S1062">
        <v>3.39</v>
      </c>
      <c r="T1062">
        <v>3.42</v>
      </c>
      <c r="U1062">
        <v>474.39</v>
      </c>
      <c r="V1062">
        <v>77.150000000000006</v>
      </c>
      <c r="W1062">
        <v>4.9000000000000004</v>
      </c>
      <c r="Y1062">
        <v>6.34</v>
      </c>
      <c r="Z1062">
        <v>2</v>
      </c>
      <c r="AA1062" t="s">
        <v>4250</v>
      </c>
      <c r="AB1062">
        <v>0</v>
      </c>
      <c r="AC1062">
        <v>3</v>
      </c>
      <c r="AD1062">
        <v>4.1112619047619052</v>
      </c>
      <c r="AF1062" t="s">
        <v>7949</v>
      </c>
      <c r="AI1062">
        <v>0</v>
      </c>
      <c r="AJ1062">
        <v>0</v>
      </c>
      <c r="AM1062" t="s">
        <v>20019</v>
      </c>
    </row>
    <row r="1063" spans="1:39" x14ac:dyDescent="0.25">
      <c r="A1063" t="s">
        <v>8832</v>
      </c>
      <c r="B1063" t="s">
        <v>4841</v>
      </c>
      <c r="C1063" t="s">
        <v>4842</v>
      </c>
      <c r="D1063">
        <v>6</v>
      </c>
      <c r="E1063" t="s">
        <v>4845</v>
      </c>
      <c r="F1063">
        <v>8.2200000000000006</v>
      </c>
      <c r="I1063" t="s">
        <v>12524</v>
      </c>
      <c r="K1063" t="s">
        <v>6860</v>
      </c>
      <c r="M1063" t="s">
        <v>15002</v>
      </c>
      <c r="N1063">
        <v>8</v>
      </c>
      <c r="O1063" t="s">
        <v>15332</v>
      </c>
      <c r="P1063" t="s">
        <v>16484</v>
      </c>
      <c r="Q1063">
        <v>5</v>
      </c>
      <c r="R1063">
        <v>1</v>
      </c>
      <c r="S1063">
        <v>3.39</v>
      </c>
      <c r="T1063">
        <v>3.42</v>
      </c>
      <c r="U1063">
        <v>474.39</v>
      </c>
      <c r="V1063">
        <v>77.150000000000006</v>
      </c>
      <c r="W1063">
        <v>4.9000000000000004</v>
      </c>
      <c r="Y1063">
        <v>6.34</v>
      </c>
      <c r="Z1063">
        <v>2</v>
      </c>
      <c r="AA1063" t="s">
        <v>4250</v>
      </c>
      <c r="AB1063">
        <v>0</v>
      </c>
      <c r="AC1063">
        <v>3</v>
      </c>
      <c r="AD1063">
        <v>4.1112619047619052</v>
      </c>
      <c r="AF1063" t="s">
        <v>7949</v>
      </c>
      <c r="AI1063">
        <v>0</v>
      </c>
      <c r="AJ1063">
        <v>0</v>
      </c>
      <c r="AM1063" t="s">
        <v>20019</v>
      </c>
    </row>
    <row r="1064" spans="1:39" x14ac:dyDescent="0.25">
      <c r="A1064" t="s">
        <v>8833</v>
      </c>
      <c r="B1064" t="s">
        <v>4841</v>
      </c>
      <c r="C1064" t="s">
        <v>4842</v>
      </c>
      <c r="D1064">
        <v>6</v>
      </c>
      <c r="E1064" t="s">
        <v>4845</v>
      </c>
      <c r="F1064">
        <v>8.2200000000000006</v>
      </c>
      <c r="I1064" t="s">
        <v>12525</v>
      </c>
      <c r="K1064" t="s">
        <v>6860</v>
      </c>
      <c r="L1064" t="s">
        <v>6861</v>
      </c>
      <c r="M1064" t="s">
        <v>14996</v>
      </c>
      <c r="N1064">
        <v>9</v>
      </c>
      <c r="O1064" t="s">
        <v>15322</v>
      </c>
      <c r="P1064" t="s">
        <v>16485</v>
      </c>
      <c r="Q1064">
        <v>5</v>
      </c>
      <c r="R1064">
        <v>2</v>
      </c>
      <c r="S1064">
        <v>-2.5</v>
      </c>
      <c r="T1064">
        <v>-2.5</v>
      </c>
      <c r="U1064">
        <v>496.28</v>
      </c>
      <c r="V1064">
        <v>89.85</v>
      </c>
      <c r="W1064">
        <v>4.74</v>
      </c>
      <c r="X1064">
        <v>11.44</v>
      </c>
      <c r="Y1064">
        <v>3.95</v>
      </c>
      <c r="Z1064">
        <v>3</v>
      </c>
      <c r="AA1064" t="s">
        <v>4250</v>
      </c>
      <c r="AB1064">
        <v>0</v>
      </c>
      <c r="AC1064">
        <v>4</v>
      </c>
      <c r="AD1064">
        <v>4.5265714285714287</v>
      </c>
      <c r="AF1064" t="s">
        <v>7949</v>
      </c>
      <c r="AI1064">
        <v>0</v>
      </c>
      <c r="AJ1064">
        <v>0</v>
      </c>
      <c r="AM1064" t="s">
        <v>20019</v>
      </c>
    </row>
    <row r="1065" spans="1:39" x14ac:dyDescent="0.25">
      <c r="A1065" t="s">
        <v>8834</v>
      </c>
      <c r="B1065" t="s">
        <v>4841</v>
      </c>
      <c r="C1065" t="s">
        <v>4842</v>
      </c>
      <c r="D1065">
        <v>6</v>
      </c>
      <c r="E1065" t="s">
        <v>4845</v>
      </c>
      <c r="F1065">
        <v>8.2200000000000006</v>
      </c>
      <c r="I1065" t="s">
        <v>12526</v>
      </c>
      <c r="K1065" t="s">
        <v>6860</v>
      </c>
      <c r="L1065" t="s">
        <v>6861</v>
      </c>
      <c r="M1065" t="s">
        <v>14996</v>
      </c>
      <c r="N1065">
        <v>9</v>
      </c>
      <c r="O1065" t="s">
        <v>15322</v>
      </c>
      <c r="P1065" t="s">
        <v>16486</v>
      </c>
      <c r="Q1065">
        <v>5</v>
      </c>
      <c r="R1065">
        <v>2</v>
      </c>
      <c r="S1065">
        <v>-2.59</v>
      </c>
      <c r="T1065">
        <v>-2.59</v>
      </c>
      <c r="U1065">
        <v>412.8</v>
      </c>
      <c r="V1065">
        <v>89.6</v>
      </c>
      <c r="W1065">
        <v>3.28</v>
      </c>
      <c r="X1065">
        <v>10.14</v>
      </c>
      <c r="Y1065">
        <v>3.94</v>
      </c>
      <c r="Z1065">
        <v>2</v>
      </c>
      <c r="AA1065" t="s">
        <v>4250</v>
      </c>
      <c r="AB1065">
        <v>0</v>
      </c>
      <c r="AC1065">
        <v>4</v>
      </c>
      <c r="AD1065">
        <v>5.1228571428571428</v>
      </c>
      <c r="AF1065" t="s">
        <v>7949</v>
      </c>
      <c r="AI1065">
        <v>0</v>
      </c>
      <c r="AJ1065">
        <v>0</v>
      </c>
      <c r="AM1065" t="s">
        <v>20019</v>
      </c>
    </row>
    <row r="1066" spans="1:39" x14ac:dyDescent="0.25">
      <c r="A1066" t="s">
        <v>8835</v>
      </c>
      <c r="B1066" t="s">
        <v>4841</v>
      </c>
      <c r="C1066" t="s">
        <v>4842</v>
      </c>
      <c r="D1066">
        <v>6</v>
      </c>
      <c r="E1066" t="s">
        <v>4845</v>
      </c>
      <c r="F1066">
        <v>8.2200000000000006</v>
      </c>
      <c r="I1066" t="s">
        <v>12527</v>
      </c>
      <c r="K1066" t="s">
        <v>6860</v>
      </c>
      <c r="L1066" t="s">
        <v>6861</v>
      </c>
      <c r="M1066" t="s">
        <v>15040</v>
      </c>
      <c r="N1066">
        <v>9</v>
      </c>
      <c r="O1066" t="s">
        <v>15384</v>
      </c>
      <c r="P1066" t="s">
        <v>16487</v>
      </c>
      <c r="Q1066">
        <v>4</v>
      </c>
      <c r="R1066">
        <v>1</v>
      </c>
      <c r="S1066">
        <v>4.54</v>
      </c>
      <c r="T1066">
        <v>4.54</v>
      </c>
      <c r="U1066">
        <v>433.56</v>
      </c>
      <c r="V1066">
        <v>71.400000000000006</v>
      </c>
      <c r="W1066">
        <v>5.32</v>
      </c>
      <c r="Y1066">
        <v>3.84</v>
      </c>
      <c r="Z1066">
        <v>3</v>
      </c>
      <c r="AA1066" t="s">
        <v>4250</v>
      </c>
      <c r="AB1066">
        <v>1</v>
      </c>
      <c r="AC1066">
        <v>2</v>
      </c>
      <c r="AD1066">
        <v>3.5379047619047621</v>
      </c>
      <c r="AF1066" t="s">
        <v>7949</v>
      </c>
      <c r="AI1066">
        <v>0</v>
      </c>
      <c r="AJ1066">
        <v>0</v>
      </c>
      <c r="AM1066" t="s">
        <v>20019</v>
      </c>
    </row>
    <row r="1067" spans="1:39" x14ac:dyDescent="0.25">
      <c r="A1067" t="s">
        <v>8836</v>
      </c>
      <c r="B1067" t="s">
        <v>4841</v>
      </c>
      <c r="C1067" t="s">
        <v>4842</v>
      </c>
      <c r="D1067">
        <v>6</v>
      </c>
      <c r="E1067" t="s">
        <v>4845</v>
      </c>
      <c r="F1067">
        <v>8.2200000000000006</v>
      </c>
      <c r="I1067" t="s">
        <v>12528</v>
      </c>
      <c r="K1067" t="s">
        <v>6860</v>
      </c>
      <c r="L1067" t="s">
        <v>6861</v>
      </c>
      <c r="M1067" t="s">
        <v>15020</v>
      </c>
      <c r="N1067">
        <v>9</v>
      </c>
      <c r="O1067" t="s">
        <v>15358</v>
      </c>
      <c r="P1067" t="s">
        <v>16488</v>
      </c>
      <c r="Q1067">
        <v>7</v>
      </c>
      <c r="R1067">
        <v>1</v>
      </c>
      <c r="S1067">
        <v>0.21</v>
      </c>
      <c r="T1067">
        <v>0.21</v>
      </c>
      <c r="U1067">
        <v>438.53</v>
      </c>
      <c r="V1067">
        <v>110.17</v>
      </c>
      <c r="W1067">
        <v>1.7</v>
      </c>
      <c r="Y1067">
        <v>4.75</v>
      </c>
      <c r="Z1067">
        <v>1</v>
      </c>
      <c r="AA1067" t="s">
        <v>4250</v>
      </c>
      <c r="AB1067">
        <v>0</v>
      </c>
      <c r="AC1067">
        <v>3</v>
      </c>
      <c r="AD1067">
        <v>4.6000714285714288</v>
      </c>
      <c r="AF1067" t="s">
        <v>7949</v>
      </c>
      <c r="AI1067">
        <v>0</v>
      </c>
      <c r="AJ1067">
        <v>0</v>
      </c>
      <c r="AM1067" t="s">
        <v>20019</v>
      </c>
    </row>
    <row r="1068" spans="1:39" x14ac:dyDescent="0.25">
      <c r="A1068" t="s">
        <v>8837</v>
      </c>
      <c r="B1068" t="s">
        <v>4841</v>
      </c>
      <c r="C1068" t="s">
        <v>4842</v>
      </c>
      <c r="D1068">
        <v>6</v>
      </c>
      <c r="E1068" t="s">
        <v>4845</v>
      </c>
      <c r="F1068">
        <v>8.2200000000000006</v>
      </c>
      <c r="I1068" t="s">
        <v>12529</v>
      </c>
      <c r="K1068" t="s">
        <v>6860</v>
      </c>
      <c r="L1068" t="s">
        <v>6861</v>
      </c>
      <c r="M1068" t="s">
        <v>15020</v>
      </c>
      <c r="N1068">
        <v>9</v>
      </c>
      <c r="O1068" t="s">
        <v>15358</v>
      </c>
      <c r="P1068" t="s">
        <v>16489</v>
      </c>
      <c r="Q1068">
        <v>6</v>
      </c>
      <c r="R1068">
        <v>1</v>
      </c>
      <c r="S1068">
        <v>1.08</v>
      </c>
      <c r="T1068">
        <v>1.0900000000000001</v>
      </c>
      <c r="U1068">
        <v>436.56</v>
      </c>
      <c r="V1068">
        <v>100.94</v>
      </c>
      <c r="W1068">
        <v>2.57</v>
      </c>
      <c r="Y1068">
        <v>5.75</v>
      </c>
      <c r="Z1068">
        <v>1</v>
      </c>
      <c r="AA1068" t="s">
        <v>4250</v>
      </c>
      <c r="AB1068">
        <v>0</v>
      </c>
      <c r="AC1068">
        <v>4</v>
      </c>
      <c r="AD1068">
        <v>4.9218095238095243</v>
      </c>
      <c r="AF1068" t="s">
        <v>7949</v>
      </c>
      <c r="AI1068">
        <v>0</v>
      </c>
      <c r="AJ1068">
        <v>0</v>
      </c>
      <c r="AM1068" t="s">
        <v>20019</v>
      </c>
    </row>
    <row r="1069" spans="1:39" x14ac:dyDescent="0.25">
      <c r="A1069" t="s">
        <v>8838</v>
      </c>
      <c r="B1069" t="s">
        <v>4841</v>
      </c>
      <c r="C1069" t="s">
        <v>4842</v>
      </c>
      <c r="D1069">
        <v>6</v>
      </c>
      <c r="E1069" t="s">
        <v>4845</v>
      </c>
      <c r="F1069">
        <v>8.2200000000000006</v>
      </c>
      <c r="I1069" t="s">
        <v>12530</v>
      </c>
      <c r="K1069" t="s">
        <v>6860</v>
      </c>
      <c r="L1069" t="s">
        <v>6861</v>
      </c>
      <c r="M1069" t="s">
        <v>15069</v>
      </c>
      <c r="N1069">
        <v>8</v>
      </c>
      <c r="O1069" t="s">
        <v>15422</v>
      </c>
      <c r="P1069" t="s">
        <v>16490</v>
      </c>
      <c r="Q1069">
        <v>4</v>
      </c>
      <c r="R1069">
        <v>1</v>
      </c>
      <c r="S1069">
        <v>4.79</v>
      </c>
      <c r="T1069">
        <v>4.79</v>
      </c>
      <c r="U1069">
        <v>392.45</v>
      </c>
      <c r="V1069">
        <v>47.61</v>
      </c>
      <c r="W1069">
        <v>4.45</v>
      </c>
      <c r="Y1069">
        <v>4.42</v>
      </c>
      <c r="Z1069">
        <v>2</v>
      </c>
      <c r="AA1069" t="s">
        <v>4250</v>
      </c>
      <c r="AB1069">
        <v>0</v>
      </c>
      <c r="AC1069">
        <v>2</v>
      </c>
      <c r="AD1069">
        <v>3.706547619047619</v>
      </c>
      <c r="AF1069" t="s">
        <v>7949</v>
      </c>
      <c r="AI1069">
        <v>0</v>
      </c>
      <c r="AJ1069">
        <v>0</v>
      </c>
      <c r="AM1069" t="s">
        <v>20019</v>
      </c>
    </row>
    <row r="1070" spans="1:39" x14ac:dyDescent="0.25">
      <c r="A1070" t="s">
        <v>8839</v>
      </c>
      <c r="B1070" t="s">
        <v>4841</v>
      </c>
      <c r="C1070" t="s">
        <v>4842</v>
      </c>
      <c r="D1070">
        <v>6</v>
      </c>
      <c r="E1070" t="s">
        <v>4845</v>
      </c>
      <c r="F1070">
        <v>8.2200000000000006</v>
      </c>
      <c r="I1070" t="s">
        <v>12531</v>
      </c>
      <c r="K1070" t="s">
        <v>6860</v>
      </c>
      <c r="L1070" t="s">
        <v>6861</v>
      </c>
      <c r="M1070" t="s">
        <v>15069</v>
      </c>
      <c r="N1070">
        <v>8</v>
      </c>
      <c r="O1070" t="s">
        <v>15422</v>
      </c>
      <c r="P1070" t="s">
        <v>16491</v>
      </c>
      <c r="Q1070">
        <v>5</v>
      </c>
      <c r="R1070">
        <v>1</v>
      </c>
      <c r="S1070">
        <v>3.94</v>
      </c>
      <c r="T1070">
        <v>3.94</v>
      </c>
      <c r="U1070">
        <v>402.47</v>
      </c>
      <c r="V1070">
        <v>56.84</v>
      </c>
      <c r="W1070">
        <v>3.93</v>
      </c>
      <c r="Y1070">
        <v>4.46</v>
      </c>
      <c r="Z1070">
        <v>2</v>
      </c>
      <c r="AA1070" t="s">
        <v>4250</v>
      </c>
      <c r="AB1070">
        <v>0</v>
      </c>
      <c r="AC1070">
        <v>2</v>
      </c>
      <c r="AD1070">
        <v>4.0899761904761904</v>
      </c>
      <c r="AF1070" t="s">
        <v>7949</v>
      </c>
      <c r="AI1070">
        <v>0</v>
      </c>
      <c r="AJ1070">
        <v>0</v>
      </c>
      <c r="AM1070" t="s">
        <v>20019</v>
      </c>
    </row>
    <row r="1071" spans="1:39" x14ac:dyDescent="0.25">
      <c r="A1071" t="s">
        <v>8840</v>
      </c>
      <c r="B1071" t="s">
        <v>4841</v>
      </c>
      <c r="C1071" t="s">
        <v>4842</v>
      </c>
      <c r="D1071">
        <v>6</v>
      </c>
      <c r="E1071" t="s">
        <v>4845</v>
      </c>
      <c r="F1071">
        <v>8.2200000000000006</v>
      </c>
      <c r="I1071" t="s">
        <v>12532</v>
      </c>
      <c r="K1071" t="s">
        <v>6860</v>
      </c>
      <c r="M1071" t="s">
        <v>15002</v>
      </c>
      <c r="N1071">
        <v>8</v>
      </c>
      <c r="O1071" t="s">
        <v>15332</v>
      </c>
      <c r="P1071" t="s">
        <v>16492</v>
      </c>
      <c r="Q1071">
        <v>5</v>
      </c>
      <c r="R1071">
        <v>1</v>
      </c>
      <c r="S1071">
        <v>1.64</v>
      </c>
      <c r="T1071">
        <v>1.64</v>
      </c>
      <c r="U1071">
        <v>421.54</v>
      </c>
      <c r="V1071">
        <v>77.150000000000006</v>
      </c>
      <c r="W1071">
        <v>2.58</v>
      </c>
      <c r="Y1071">
        <v>5.21</v>
      </c>
      <c r="Z1071">
        <v>1</v>
      </c>
      <c r="AA1071" t="s">
        <v>4250</v>
      </c>
      <c r="AB1071">
        <v>0</v>
      </c>
      <c r="AC1071">
        <v>4</v>
      </c>
      <c r="AD1071">
        <v>5.3937619047619041</v>
      </c>
      <c r="AF1071" t="s">
        <v>7949</v>
      </c>
      <c r="AI1071">
        <v>0</v>
      </c>
      <c r="AJ1071">
        <v>0</v>
      </c>
      <c r="AM1071" t="s">
        <v>20019</v>
      </c>
    </row>
    <row r="1072" spans="1:39" x14ac:dyDescent="0.25">
      <c r="A1072" t="s">
        <v>8316</v>
      </c>
      <c r="B1072" t="s">
        <v>4841</v>
      </c>
      <c r="C1072" t="s">
        <v>4842</v>
      </c>
      <c r="D1072">
        <v>6.08</v>
      </c>
      <c r="E1072" t="s">
        <v>4845</v>
      </c>
      <c r="F1072">
        <v>8.2200000000000006</v>
      </c>
      <c r="K1072" t="s">
        <v>6860</v>
      </c>
      <c r="L1072" t="s">
        <v>6861</v>
      </c>
      <c r="M1072" t="s">
        <v>15023</v>
      </c>
      <c r="N1072">
        <v>9</v>
      </c>
      <c r="O1072" t="s">
        <v>15361</v>
      </c>
      <c r="P1072" t="s">
        <v>15969</v>
      </c>
      <c r="Q1072">
        <v>4</v>
      </c>
      <c r="R1072">
        <v>1</v>
      </c>
      <c r="S1072">
        <v>3.86</v>
      </c>
      <c r="T1072">
        <v>3.86</v>
      </c>
      <c r="U1072">
        <v>425.51</v>
      </c>
      <c r="V1072">
        <v>60.38</v>
      </c>
      <c r="W1072">
        <v>4.09</v>
      </c>
      <c r="Y1072">
        <v>3.77</v>
      </c>
      <c r="Z1072">
        <v>3</v>
      </c>
      <c r="AA1072" t="s">
        <v>4250</v>
      </c>
      <c r="AB1072">
        <v>0</v>
      </c>
      <c r="AC1072">
        <v>3</v>
      </c>
      <c r="AD1072">
        <v>4.0054047619047619</v>
      </c>
      <c r="AF1072" t="s">
        <v>7949</v>
      </c>
      <c r="AI1072">
        <v>0</v>
      </c>
      <c r="AJ1072">
        <v>0</v>
      </c>
      <c r="AK1072" t="s">
        <v>19841</v>
      </c>
      <c r="AL1072" t="s">
        <v>19841</v>
      </c>
      <c r="AM1072" t="s">
        <v>20019</v>
      </c>
    </row>
    <row r="1073" spans="1:39" x14ac:dyDescent="0.25">
      <c r="A1073" t="s">
        <v>8802</v>
      </c>
      <c r="B1073" t="s">
        <v>4841</v>
      </c>
      <c r="C1073" t="s">
        <v>4842</v>
      </c>
      <c r="D1073">
        <v>6.1</v>
      </c>
      <c r="E1073" t="s">
        <v>4845</v>
      </c>
      <c r="F1073">
        <v>8.2100000000000009</v>
      </c>
      <c r="K1073" t="s">
        <v>6860</v>
      </c>
      <c r="L1073" t="s">
        <v>6861</v>
      </c>
      <c r="M1073" t="s">
        <v>14978</v>
      </c>
      <c r="N1073">
        <v>9</v>
      </c>
      <c r="O1073" t="s">
        <v>15363</v>
      </c>
      <c r="P1073" t="s">
        <v>16454</v>
      </c>
      <c r="Q1073">
        <v>5</v>
      </c>
      <c r="R1073">
        <v>3</v>
      </c>
      <c r="S1073">
        <v>6.38</v>
      </c>
      <c r="T1073">
        <v>6.4</v>
      </c>
      <c r="U1073">
        <v>533.76</v>
      </c>
      <c r="V1073">
        <v>83.48</v>
      </c>
      <c r="W1073">
        <v>5.6</v>
      </c>
      <c r="X1073">
        <v>13.92</v>
      </c>
      <c r="Y1073">
        <v>5.98</v>
      </c>
      <c r="Z1073">
        <v>2</v>
      </c>
      <c r="AA1073" t="s">
        <v>4250</v>
      </c>
      <c r="AB1073">
        <v>2</v>
      </c>
      <c r="AC1073">
        <v>5</v>
      </c>
      <c r="AD1073">
        <v>2.166666666666667</v>
      </c>
      <c r="AF1073" t="s">
        <v>7949</v>
      </c>
      <c r="AI1073">
        <v>0</v>
      </c>
      <c r="AJ1073">
        <v>0</v>
      </c>
      <c r="AK1073" t="s">
        <v>7992</v>
      </c>
      <c r="AL1073" t="s">
        <v>7992</v>
      </c>
      <c r="AM1073" t="s">
        <v>20019</v>
      </c>
    </row>
    <row r="1074" spans="1:39" x14ac:dyDescent="0.25">
      <c r="A1074" t="s">
        <v>8841</v>
      </c>
      <c r="B1074" t="s">
        <v>4841</v>
      </c>
      <c r="C1074" t="s">
        <v>4842</v>
      </c>
      <c r="D1074">
        <v>6.1</v>
      </c>
      <c r="E1074" t="s">
        <v>4845</v>
      </c>
      <c r="F1074">
        <v>8.2100000000000009</v>
      </c>
      <c r="I1074" t="s">
        <v>12533</v>
      </c>
      <c r="K1074" t="s">
        <v>6860</v>
      </c>
      <c r="L1074" t="s">
        <v>6861</v>
      </c>
      <c r="M1074" t="s">
        <v>14972</v>
      </c>
      <c r="N1074">
        <v>8</v>
      </c>
      <c r="O1074" t="s">
        <v>15293</v>
      </c>
      <c r="P1074" t="s">
        <v>16493</v>
      </c>
      <c r="Q1074">
        <v>7</v>
      </c>
      <c r="R1074">
        <v>2</v>
      </c>
      <c r="S1074">
        <v>2.19</v>
      </c>
      <c r="T1074">
        <v>2.2599999999999998</v>
      </c>
      <c r="U1074">
        <v>469.37</v>
      </c>
      <c r="V1074">
        <v>122.62</v>
      </c>
      <c r="W1074">
        <v>3.37</v>
      </c>
      <c r="X1074">
        <v>8.2799999999999994</v>
      </c>
      <c r="Y1074">
        <v>4.3499999999999996</v>
      </c>
      <c r="Z1074">
        <v>2</v>
      </c>
      <c r="AA1074" t="s">
        <v>4250</v>
      </c>
      <c r="AB1074">
        <v>0</v>
      </c>
      <c r="AC1074">
        <v>4</v>
      </c>
      <c r="AD1074">
        <v>3.6237857142857139</v>
      </c>
      <c r="AF1074" t="s">
        <v>7949</v>
      </c>
      <c r="AI1074">
        <v>0</v>
      </c>
      <c r="AJ1074">
        <v>0</v>
      </c>
      <c r="AM1074" t="s">
        <v>20019</v>
      </c>
    </row>
    <row r="1075" spans="1:39" x14ac:dyDescent="0.25">
      <c r="A1075" t="s">
        <v>8842</v>
      </c>
      <c r="B1075" t="s">
        <v>4841</v>
      </c>
      <c r="C1075" t="s">
        <v>4842</v>
      </c>
      <c r="D1075">
        <v>6.1</v>
      </c>
      <c r="E1075" t="s">
        <v>4845</v>
      </c>
      <c r="F1075">
        <v>8.2100000000000009</v>
      </c>
      <c r="I1075" t="s">
        <v>12534</v>
      </c>
      <c r="K1075" t="s">
        <v>6860</v>
      </c>
      <c r="L1075" t="s">
        <v>6861</v>
      </c>
      <c r="M1075" t="s">
        <v>15022</v>
      </c>
      <c r="N1075">
        <v>9</v>
      </c>
      <c r="O1075" t="s">
        <v>15385</v>
      </c>
      <c r="P1075" t="s">
        <v>16494</v>
      </c>
      <c r="Q1075">
        <v>5</v>
      </c>
      <c r="R1075">
        <v>1</v>
      </c>
      <c r="S1075">
        <v>4.46</v>
      </c>
      <c r="T1075">
        <v>4.6399999999999997</v>
      </c>
      <c r="U1075">
        <v>381.52</v>
      </c>
      <c r="V1075">
        <v>69.2</v>
      </c>
      <c r="W1075">
        <v>3.98</v>
      </c>
      <c r="Y1075">
        <v>6.92</v>
      </c>
      <c r="Z1075">
        <v>1</v>
      </c>
      <c r="AA1075" t="s">
        <v>4250</v>
      </c>
      <c r="AB1075">
        <v>0</v>
      </c>
      <c r="AC1075">
        <v>4</v>
      </c>
      <c r="AD1075">
        <v>3.8596190476190482</v>
      </c>
      <c r="AF1075" t="s">
        <v>7949</v>
      </c>
      <c r="AI1075">
        <v>0</v>
      </c>
      <c r="AJ1075">
        <v>0</v>
      </c>
      <c r="AM1075" t="s">
        <v>20019</v>
      </c>
    </row>
    <row r="1076" spans="1:39" x14ac:dyDescent="0.25">
      <c r="A1076" t="s">
        <v>8467</v>
      </c>
      <c r="B1076" t="s">
        <v>4841</v>
      </c>
      <c r="C1076" t="s">
        <v>4842</v>
      </c>
      <c r="D1076">
        <v>6.1</v>
      </c>
      <c r="E1076" t="s">
        <v>4845</v>
      </c>
      <c r="F1076">
        <v>8.2100000000000009</v>
      </c>
      <c r="K1076" t="s">
        <v>6860</v>
      </c>
      <c r="M1076" t="s">
        <v>14983</v>
      </c>
      <c r="N1076">
        <v>8</v>
      </c>
      <c r="O1076" t="s">
        <v>15306</v>
      </c>
      <c r="P1076" t="s">
        <v>16120</v>
      </c>
      <c r="Q1076">
        <v>6</v>
      </c>
      <c r="R1076">
        <v>4</v>
      </c>
      <c r="S1076">
        <v>1.06</v>
      </c>
      <c r="T1076">
        <v>2.02</v>
      </c>
      <c r="U1076">
        <v>678.82</v>
      </c>
      <c r="V1076">
        <v>120</v>
      </c>
      <c r="W1076">
        <v>4.3099999999999996</v>
      </c>
      <c r="X1076">
        <v>13.86</v>
      </c>
      <c r="Y1076">
        <v>8.4700000000000006</v>
      </c>
      <c r="Z1076">
        <v>3</v>
      </c>
      <c r="AA1076" t="s">
        <v>4250</v>
      </c>
      <c r="AB1076">
        <v>1</v>
      </c>
      <c r="AC1076">
        <v>17</v>
      </c>
      <c r="AD1076">
        <v>2.7650000000000001</v>
      </c>
      <c r="AF1076" t="s">
        <v>7949</v>
      </c>
      <c r="AI1076">
        <v>0</v>
      </c>
      <c r="AJ1076">
        <v>0</v>
      </c>
      <c r="AK1076" t="s">
        <v>19858</v>
      </c>
      <c r="AL1076" t="s">
        <v>19858</v>
      </c>
      <c r="AM1076" t="s">
        <v>20019</v>
      </c>
    </row>
    <row r="1077" spans="1:39" x14ac:dyDescent="0.25">
      <c r="A1077" t="s">
        <v>8843</v>
      </c>
      <c r="B1077" t="s">
        <v>4841</v>
      </c>
      <c r="C1077" t="s">
        <v>4842</v>
      </c>
      <c r="D1077">
        <v>6.1</v>
      </c>
      <c r="E1077" t="s">
        <v>4845</v>
      </c>
      <c r="F1077">
        <v>8.2100000000000009</v>
      </c>
      <c r="K1077" t="s">
        <v>6860</v>
      </c>
      <c r="L1077" t="s">
        <v>6861</v>
      </c>
      <c r="M1077" t="s">
        <v>15008</v>
      </c>
      <c r="N1077">
        <v>9</v>
      </c>
      <c r="O1077" t="s">
        <v>15339</v>
      </c>
      <c r="P1077" t="s">
        <v>16495</v>
      </c>
      <c r="Q1077">
        <v>8</v>
      </c>
      <c r="R1077">
        <v>3</v>
      </c>
      <c r="S1077">
        <v>3.03</v>
      </c>
      <c r="T1077">
        <v>3.04</v>
      </c>
      <c r="U1077">
        <v>596.77</v>
      </c>
      <c r="V1077">
        <v>105.6</v>
      </c>
      <c r="W1077">
        <v>5</v>
      </c>
      <c r="X1077">
        <v>13.82</v>
      </c>
      <c r="Y1077">
        <v>5.87</v>
      </c>
      <c r="Z1077">
        <v>3</v>
      </c>
      <c r="AA1077" t="s">
        <v>4250</v>
      </c>
      <c r="AB1077">
        <v>2</v>
      </c>
      <c r="AC1077">
        <v>11</v>
      </c>
      <c r="AD1077">
        <v>3.1116666666666668</v>
      </c>
      <c r="AF1077" t="s">
        <v>7949</v>
      </c>
      <c r="AI1077">
        <v>0</v>
      </c>
      <c r="AJ1077">
        <v>0</v>
      </c>
      <c r="AK1077" t="s">
        <v>19873</v>
      </c>
      <c r="AL1077" t="s">
        <v>19873</v>
      </c>
      <c r="AM1077" t="s">
        <v>20019</v>
      </c>
    </row>
    <row r="1078" spans="1:39" x14ac:dyDescent="0.25">
      <c r="A1078" t="s">
        <v>8604</v>
      </c>
      <c r="B1078" t="s">
        <v>4841</v>
      </c>
      <c r="C1078" t="s">
        <v>4842</v>
      </c>
      <c r="D1078">
        <v>6.1</v>
      </c>
      <c r="E1078" t="s">
        <v>4845</v>
      </c>
      <c r="F1078">
        <v>8.2100000000000009</v>
      </c>
      <c r="I1078" t="s">
        <v>12535</v>
      </c>
      <c r="K1078" t="s">
        <v>6860</v>
      </c>
      <c r="L1078" t="s">
        <v>6861</v>
      </c>
      <c r="M1078" t="s">
        <v>14975</v>
      </c>
      <c r="N1078">
        <v>9</v>
      </c>
      <c r="O1078" t="s">
        <v>15296</v>
      </c>
      <c r="P1078" t="s">
        <v>16257</v>
      </c>
      <c r="Q1078">
        <v>6</v>
      </c>
      <c r="R1078">
        <v>1</v>
      </c>
      <c r="S1078">
        <v>4.41</v>
      </c>
      <c r="T1078">
        <v>4.41</v>
      </c>
      <c r="U1078">
        <v>442.56</v>
      </c>
      <c r="V1078">
        <v>92.99</v>
      </c>
      <c r="W1078">
        <v>4.49</v>
      </c>
      <c r="Y1078">
        <v>3.44</v>
      </c>
      <c r="Z1078">
        <v>2</v>
      </c>
      <c r="AA1078" t="s">
        <v>4250</v>
      </c>
      <c r="AB1078">
        <v>0</v>
      </c>
      <c r="AC1078">
        <v>4</v>
      </c>
      <c r="AD1078">
        <v>3.4389523809523812</v>
      </c>
      <c r="AF1078" t="s">
        <v>7949</v>
      </c>
      <c r="AI1078">
        <v>0</v>
      </c>
      <c r="AJ1078">
        <v>0</v>
      </c>
      <c r="AM1078" t="s">
        <v>20019</v>
      </c>
    </row>
    <row r="1079" spans="1:39" x14ac:dyDescent="0.25">
      <c r="A1079" t="s">
        <v>8844</v>
      </c>
      <c r="B1079" t="s">
        <v>4841</v>
      </c>
      <c r="C1079" t="s">
        <v>4842</v>
      </c>
      <c r="D1079">
        <v>6.2</v>
      </c>
      <c r="E1079" t="s">
        <v>4845</v>
      </c>
      <c r="F1079">
        <v>8.2100000000000009</v>
      </c>
      <c r="I1079" t="s">
        <v>12536</v>
      </c>
      <c r="K1079" t="s">
        <v>6860</v>
      </c>
      <c r="L1079" t="s">
        <v>6861</v>
      </c>
      <c r="M1079" t="s">
        <v>14968</v>
      </c>
      <c r="N1079">
        <v>8</v>
      </c>
      <c r="O1079" t="s">
        <v>15289</v>
      </c>
      <c r="P1079" t="s">
        <v>16496</v>
      </c>
      <c r="Q1079">
        <v>9</v>
      </c>
      <c r="R1079">
        <v>2</v>
      </c>
      <c r="S1079">
        <v>3.11</v>
      </c>
      <c r="T1079">
        <v>3.12</v>
      </c>
      <c r="U1079">
        <v>533.59</v>
      </c>
      <c r="V1079">
        <v>120.95</v>
      </c>
      <c r="W1079">
        <v>4.4800000000000004</v>
      </c>
      <c r="X1079">
        <v>9.24</v>
      </c>
      <c r="Y1079">
        <v>4.7699999999999996</v>
      </c>
      <c r="Z1079">
        <v>3</v>
      </c>
      <c r="AA1079" t="s">
        <v>4250</v>
      </c>
      <c r="AB1079">
        <v>1</v>
      </c>
      <c r="AC1079">
        <v>4</v>
      </c>
      <c r="AD1079">
        <v>2.8849999999999998</v>
      </c>
      <c r="AF1079" t="s">
        <v>7949</v>
      </c>
      <c r="AI1079">
        <v>0</v>
      </c>
      <c r="AJ1079">
        <v>0</v>
      </c>
      <c r="AM1079" t="s">
        <v>20019</v>
      </c>
    </row>
    <row r="1080" spans="1:39" x14ac:dyDescent="0.25">
      <c r="A1080" t="s">
        <v>8845</v>
      </c>
      <c r="B1080" t="s">
        <v>4841</v>
      </c>
      <c r="C1080" t="s">
        <v>4842</v>
      </c>
      <c r="D1080">
        <v>6.2</v>
      </c>
      <c r="E1080" t="s">
        <v>4845</v>
      </c>
      <c r="F1080">
        <v>8.2100000000000009</v>
      </c>
      <c r="I1080" t="s">
        <v>12537</v>
      </c>
      <c r="K1080" t="s">
        <v>6860</v>
      </c>
      <c r="L1080" t="s">
        <v>6861</v>
      </c>
      <c r="M1080" t="s">
        <v>14968</v>
      </c>
      <c r="N1080">
        <v>8</v>
      </c>
      <c r="O1080" t="s">
        <v>15289</v>
      </c>
      <c r="P1080" t="s">
        <v>16497</v>
      </c>
      <c r="Q1080">
        <v>9</v>
      </c>
      <c r="R1080">
        <v>2</v>
      </c>
      <c r="S1080">
        <v>2.4300000000000002</v>
      </c>
      <c r="T1080">
        <v>2.44</v>
      </c>
      <c r="U1080">
        <v>486.92</v>
      </c>
      <c r="V1080">
        <v>124.61</v>
      </c>
      <c r="W1080">
        <v>3.73</v>
      </c>
      <c r="X1080">
        <v>8.7799999999999994</v>
      </c>
      <c r="Y1080">
        <v>1.98</v>
      </c>
      <c r="Z1080">
        <v>3</v>
      </c>
      <c r="AA1080" t="s">
        <v>4250</v>
      </c>
      <c r="AB1080">
        <v>0</v>
      </c>
      <c r="AC1080">
        <v>3</v>
      </c>
      <c r="AD1080">
        <v>3.378428571428572</v>
      </c>
      <c r="AF1080" t="s">
        <v>7949</v>
      </c>
      <c r="AI1080">
        <v>0</v>
      </c>
      <c r="AJ1080">
        <v>0</v>
      </c>
      <c r="AM1080" t="s">
        <v>20019</v>
      </c>
    </row>
    <row r="1081" spans="1:39" x14ac:dyDescent="0.25">
      <c r="A1081" t="s">
        <v>8846</v>
      </c>
      <c r="B1081" t="s">
        <v>4841</v>
      </c>
      <c r="C1081" t="s">
        <v>4842</v>
      </c>
      <c r="D1081">
        <v>6.2</v>
      </c>
      <c r="E1081" t="s">
        <v>4845</v>
      </c>
      <c r="F1081">
        <v>8.2100000000000009</v>
      </c>
      <c r="I1081" t="s">
        <v>12538</v>
      </c>
      <c r="K1081" t="s">
        <v>6860</v>
      </c>
      <c r="L1081" t="s">
        <v>6861</v>
      </c>
      <c r="M1081" t="s">
        <v>15042</v>
      </c>
      <c r="N1081">
        <v>9</v>
      </c>
      <c r="O1081" t="s">
        <v>15389</v>
      </c>
      <c r="P1081" t="s">
        <v>16498</v>
      </c>
      <c r="Q1081">
        <v>6</v>
      </c>
      <c r="R1081">
        <v>1</v>
      </c>
      <c r="S1081">
        <v>0.93</v>
      </c>
      <c r="T1081">
        <v>0.93</v>
      </c>
      <c r="U1081">
        <v>451.51</v>
      </c>
      <c r="V1081">
        <v>86.38</v>
      </c>
      <c r="W1081">
        <v>2.85</v>
      </c>
      <c r="Y1081">
        <v>3.17</v>
      </c>
      <c r="Z1081">
        <v>1</v>
      </c>
      <c r="AA1081" t="s">
        <v>4250</v>
      </c>
      <c r="AB1081">
        <v>0</v>
      </c>
      <c r="AC1081">
        <v>8</v>
      </c>
      <c r="AD1081">
        <v>5.1796904761904763</v>
      </c>
      <c r="AF1081" t="s">
        <v>7949</v>
      </c>
      <c r="AI1081">
        <v>0</v>
      </c>
      <c r="AJ1081">
        <v>0</v>
      </c>
      <c r="AM1081" t="s">
        <v>20019</v>
      </c>
    </row>
    <row r="1082" spans="1:39" x14ac:dyDescent="0.25">
      <c r="A1082" t="s">
        <v>8846</v>
      </c>
      <c r="B1082" t="s">
        <v>4841</v>
      </c>
      <c r="C1082" t="s">
        <v>4842</v>
      </c>
      <c r="D1082">
        <v>6.2</v>
      </c>
      <c r="E1082" t="s">
        <v>4845</v>
      </c>
      <c r="F1082">
        <v>8.2100000000000009</v>
      </c>
      <c r="I1082" t="s">
        <v>12539</v>
      </c>
      <c r="K1082" t="s">
        <v>6860</v>
      </c>
      <c r="M1082" t="s">
        <v>15002</v>
      </c>
      <c r="N1082">
        <v>8</v>
      </c>
      <c r="O1082" t="s">
        <v>15332</v>
      </c>
      <c r="P1082" t="s">
        <v>16498</v>
      </c>
      <c r="Q1082">
        <v>6</v>
      </c>
      <c r="R1082">
        <v>1</v>
      </c>
      <c r="S1082">
        <v>0.93</v>
      </c>
      <c r="T1082">
        <v>0.93</v>
      </c>
      <c r="U1082">
        <v>451.51</v>
      </c>
      <c r="V1082">
        <v>86.38</v>
      </c>
      <c r="W1082">
        <v>2.85</v>
      </c>
      <c r="Y1082">
        <v>3.17</v>
      </c>
      <c r="Z1082">
        <v>1</v>
      </c>
      <c r="AA1082" t="s">
        <v>4250</v>
      </c>
      <c r="AB1082">
        <v>0</v>
      </c>
      <c r="AC1082">
        <v>8</v>
      </c>
      <c r="AD1082">
        <v>5.1796904761904763</v>
      </c>
      <c r="AF1082" t="s">
        <v>7949</v>
      </c>
      <c r="AI1082">
        <v>0</v>
      </c>
      <c r="AJ1082">
        <v>0</v>
      </c>
      <c r="AM1082" t="s">
        <v>20019</v>
      </c>
    </row>
    <row r="1083" spans="1:39" x14ac:dyDescent="0.25">
      <c r="A1083" t="s">
        <v>8847</v>
      </c>
      <c r="B1083" t="s">
        <v>4841</v>
      </c>
      <c r="C1083" t="s">
        <v>4842</v>
      </c>
      <c r="D1083">
        <v>6.2</v>
      </c>
      <c r="E1083" t="s">
        <v>4845</v>
      </c>
      <c r="F1083">
        <v>8.2100000000000009</v>
      </c>
      <c r="I1083" t="s">
        <v>12540</v>
      </c>
      <c r="K1083" t="s">
        <v>6860</v>
      </c>
      <c r="M1083" t="s">
        <v>14977</v>
      </c>
      <c r="N1083">
        <v>8</v>
      </c>
      <c r="O1083" t="s">
        <v>15298</v>
      </c>
      <c r="P1083" t="s">
        <v>16499</v>
      </c>
      <c r="Q1083">
        <v>6</v>
      </c>
      <c r="R1083">
        <v>1</v>
      </c>
      <c r="S1083">
        <v>2.42</v>
      </c>
      <c r="T1083">
        <v>4.42</v>
      </c>
      <c r="U1083">
        <v>403.28</v>
      </c>
      <c r="V1083">
        <v>76.88</v>
      </c>
      <c r="W1083">
        <v>2.82</v>
      </c>
      <c r="Y1083">
        <v>12.28</v>
      </c>
      <c r="Z1083">
        <v>2</v>
      </c>
      <c r="AA1083" t="s">
        <v>4250</v>
      </c>
      <c r="AB1083">
        <v>0</v>
      </c>
      <c r="AC1083">
        <v>0</v>
      </c>
      <c r="AD1083">
        <v>3.6041904761904759</v>
      </c>
      <c r="AF1083" t="s">
        <v>7952</v>
      </c>
      <c r="AI1083">
        <v>0</v>
      </c>
      <c r="AJ1083">
        <v>0</v>
      </c>
      <c r="AM1083" t="s">
        <v>20019</v>
      </c>
    </row>
    <row r="1084" spans="1:39" x14ac:dyDescent="0.25">
      <c r="A1084" t="s">
        <v>8848</v>
      </c>
      <c r="B1084" t="s">
        <v>4841</v>
      </c>
      <c r="C1084" t="s">
        <v>4842</v>
      </c>
      <c r="D1084">
        <v>6.2</v>
      </c>
      <c r="E1084" t="s">
        <v>4845</v>
      </c>
      <c r="F1084">
        <v>8.2100000000000009</v>
      </c>
      <c r="I1084" t="s">
        <v>12541</v>
      </c>
      <c r="K1084" t="s">
        <v>6860</v>
      </c>
      <c r="M1084" t="s">
        <v>15002</v>
      </c>
      <c r="N1084">
        <v>8</v>
      </c>
      <c r="O1084" t="s">
        <v>15332</v>
      </c>
      <c r="P1084" t="s">
        <v>16500</v>
      </c>
      <c r="Q1084">
        <v>5</v>
      </c>
      <c r="R1084">
        <v>1</v>
      </c>
      <c r="S1084">
        <v>2.1</v>
      </c>
      <c r="T1084">
        <v>2.15</v>
      </c>
      <c r="U1084">
        <v>411.55</v>
      </c>
      <c r="V1084">
        <v>77.150000000000006</v>
      </c>
      <c r="W1084">
        <v>3.37</v>
      </c>
      <c r="Y1084">
        <v>6.4</v>
      </c>
      <c r="Z1084">
        <v>1</v>
      </c>
      <c r="AA1084" t="s">
        <v>4250</v>
      </c>
      <c r="AB1084">
        <v>0</v>
      </c>
      <c r="AC1084">
        <v>6</v>
      </c>
      <c r="AD1084">
        <v>5.4151190476190472</v>
      </c>
      <c r="AF1084" t="s">
        <v>7949</v>
      </c>
      <c r="AI1084">
        <v>0</v>
      </c>
      <c r="AJ1084">
        <v>0</v>
      </c>
      <c r="AM1084" t="s">
        <v>20019</v>
      </c>
    </row>
    <row r="1085" spans="1:39" x14ac:dyDescent="0.25">
      <c r="A1085" t="s">
        <v>8849</v>
      </c>
      <c r="B1085" t="s">
        <v>4841</v>
      </c>
      <c r="C1085" t="s">
        <v>4842</v>
      </c>
      <c r="D1085">
        <v>6.3</v>
      </c>
      <c r="E1085" t="s">
        <v>4845</v>
      </c>
      <c r="F1085">
        <v>8.1999999999999993</v>
      </c>
      <c r="I1085" t="s">
        <v>12542</v>
      </c>
      <c r="K1085" t="s">
        <v>6860</v>
      </c>
      <c r="L1085" t="s">
        <v>6861</v>
      </c>
      <c r="M1085" t="s">
        <v>14987</v>
      </c>
      <c r="N1085">
        <v>9</v>
      </c>
      <c r="O1085" t="s">
        <v>15311</v>
      </c>
      <c r="P1085" t="s">
        <v>16501</v>
      </c>
      <c r="Q1085">
        <v>7</v>
      </c>
      <c r="R1085">
        <v>2</v>
      </c>
      <c r="S1085">
        <v>2.73</v>
      </c>
      <c r="T1085">
        <v>2.74</v>
      </c>
      <c r="U1085">
        <v>447.83</v>
      </c>
      <c r="V1085">
        <v>111.72</v>
      </c>
      <c r="W1085">
        <v>2.59</v>
      </c>
      <c r="X1085">
        <v>8.94</v>
      </c>
      <c r="Y1085">
        <v>4.01</v>
      </c>
      <c r="Z1085">
        <v>2</v>
      </c>
      <c r="AA1085" t="s">
        <v>4250</v>
      </c>
      <c r="AB1085">
        <v>0</v>
      </c>
      <c r="AC1085">
        <v>6</v>
      </c>
      <c r="AD1085">
        <v>3.7836428571428571</v>
      </c>
      <c r="AF1085" t="s">
        <v>7949</v>
      </c>
      <c r="AI1085">
        <v>0</v>
      </c>
      <c r="AJ1085">
        <v>0</v>
      </c>
      <c r="AM1085" t="s">
        <v>20019</v>
      </c>
    </row>
    <row r="1086" spans="1:39" x14ac:dyDescent="0.25">
      <c r="A1086" t="s">
        <v>8850</v>
      </c>
      <c r="B1086" t="s">
        <v>4841</v>
      </c>
      <c r="C1086" t="s">
        <v>4842</v>
      </c>
      <c r="D1086">
        <v>6.3</v>
      </c>
      <c r="E1086" t="s">
        <v>4845</v>
      </c>
      <c r="F1086">
        <v>8.1999999999999993</v>
      </c>
      <c r="K1086" t="s">
        <v>6860</v>
      </c>
      <c r="L1086" t="s">
        <v>6861</v>
      </c>
      <c r="M1086" t="s">
        <v>15008</v>
      </c>
      <c r="N1086">
        <v>9</v>
      </c>
      <c r="O1086" t="s">
        <v>15339</v>
      </c>
      <c r="P1086" t="s">
        <v>16502</v>
      </c>
      <c r="Q1086">
        <v>8</v>
      </c>
      <c r="R1086">
        <v>3</v>
      </c>
      <c r="S1086">
        <v>3.66</v>
      </c>
      <c r="T1086">
        <v>3.67</v>
      </c>
      <c r="U1086">
        <v>604.82000000000005</v>
      </c>
      <c r="V1086">
        <v>105.6</v>
      </c>
      <c r="W1086">
        <v>5.4</v>
      </c>
      <c r="X1086">
        <v>13.83</v>
      </c>
      <c r="Y1086">
        <v>5.89</v>
      </c>
      <c r="Z1086">
        <v>3</v>
      </c>
      <c r="AA1086" t="s">
        <v>4250</v>
      </c>
      <c r="AB1086">
        <v>2</v>
      </c>
      <c r="AC1086">
        <v>10</v>
      </c>
      <c r="AD1086">
        <v>2.4816666666666669</v>
      </c>
      <c r="AF1086" t="s">
        <v>7949</v>
      </c>
      <c r="AI1086">
        <v>0</v>
      </c>
      <c r="AJ1086">
        <v>0</v>
      </c>
      <c r="AK1086" t="s">
        <v>19873</v>
      </c>
      <c r="AL1086" t="s">
        <v>19873</v>
      </c>
      <c r="AM1086" t="s">
        <v>20019</v>
      </c>
    </row>
    <row r="1087" spans="1:39" x14ac:dyDescent="0.25">
      <c r="A1087" t="s">
        <v>8851</v>
      </c>
      <c r="B1087" t="s">
        <v>4841</v>
      </c>
      <c r="C1087" t="s">
        <v>4842</v>
      </c>
      <c r="D1087">
        <v>6.3</v>
      </c>
      <c r="E1087" t="s">
        <v>4845</v>
      </c>
      <c r="F1087">
        <v>8.1999999999999993</v>
      </c>
      <c r="I1087" t="s">
        <v>12543</v>
      </c>
      <c r="K1087" t="s">
        <v>6860</v>
      </c>
      <c r="L1087" t="s">
        <v>6861</v>
      </c>
      <c r="M1087" t="s">
        <v>15009</v>
      </c>
      <c r="N1087">
        <v>9</v>
      </c>
      <c r="O1087" t="s">
        <v>15340</v>
      </c>
      <c r="P1087" t="s">
        <v>16503</v>
      </c>
      <c r="Q1087">
        <v>5</v>
      </c>
      <c r="R1087">
        <v>3</v>
      </c>
      <c r="S1087">
        <v>1.63</v>
      </c>
      <c r="T1087">
        <v>1.64</v>
      </c>
      <c r="U1087">
        <v>490.6</v>
      </c>
      <c r="V1087">
        <v>108.02</v>
      </c>
      <c r="W1087">
        <v>3.44</v>
      </c>
      <c r="X1087">
        <v>13.76</v>
      </c>
      <c r="Y1087">
        <v>5.44</v>
      </c>
      <c r="Z1087">
        <v>1</v>
      </c>
      <c r="AA1087" t="s">
        <v>4250</v>
      </c>
      <c r="AB1087">
        <v>0</v>
      </c>
      <c r="AC1087">
        <v>4</v>
      </c>
      <c r="AD1087">
        <v>3.633142857142857</v>
      </c>
      <c r="AF1087" t="s">
        <v>7949</v>
      </c>
      <c r="AI1087">
        <v>0</v>
      </c>
      <c r="AJ1087">
        <v>0</v>
      </c>
      <c r="AM1087" t="s">
        <v>20019</v>
      </c>
    </row>
    <row r="1088" spans="1:39" x14ac:dyDescent="0.25">
      <c r="A1088" t="s">
        <v>8852</v>
      </c>
      <c r="B1088" t="s">
        <v>4841</v>
      </c>
      <c r="C1088" t="s">
        <v>4842</v>
      </c>
      <c r="D1088">
        <v>6.3</v>
      </c>
      <c r="E1088" t="s">
        <v>4845</v>
      </c>
      <c r="F1088">
        <v>8.1999999999999993</v>
      </c>
      <c r="I1088" t="s">
        <v>12544</v>
      </c>
      <c r="K1088" t="s">
        <v>6860</v>
      </c>
      <c r="M1088" t="s">
        <v>15002</v>
      </c>
      <c r="N1088">
        <v>8</v>
      </c>
      <c r="O1088" t="s">
        <v>15332</v>
      </c>
      <c r="P1088" t="s">
        <v>16504</v>
      </c>
      <c r="Q1088">
        <v>5</v>
      </c>
      <c r="R1088">
        <v>1</v>
      </c>
      <c r="S1088">
        <v>1.55</v>
      </c>
      <c r="T1088">
        <v>1.59</v>
      </c>
      <c r="U1088">
        <v>419.53</v>
      </c>
      <c r="V1088">
        <v>77.150000000000006</v>
      </c>
      <c r="W1088">
        <v>2.82</v>
      </c>
      <c r="Y1088">
        <v>6.38</v>
      </c>
      <c r="Z1088">
        <v>2</v>
      </c>
      <c r="AA1088" t="s">
        <v>4250</v>
      </c>
      <c r="AB1088">
        <v>0</v>
      </c>
      <c r="AC1088">
        <v>4</v>
      </c>
      <c r="AD1088">
        <v>5.4081190476190466</v>
      </c>
      <c r="AF1088" t="s">
        <v>7949</v>
      </c>
      <c r="AI1088">
        <v>0</v>
      </c>
      <c r="AJ1088">
        <v>0</v>
      </c>
      <c r="AM1088" t="s">
        <v>20019</v>
      </c>
    </row>
    <row r="1089" spans="1:39" x14ac:dyDescent="0.25">
      <c r="A1089" t="s">
        <v>8853</v>
      </c>
      <c r="B1089" t="s">
        <v>4841</v>
      </c>
      <c r="C1089" t="s">
        <v>4842</v>
      </c>
      <c r="D1089">
        <v>6.3</v>
      </c>
      <c r="E1089" t="s">
        <v>4845</v>
      </c>
      <c r="F1089">
        <v>8.1999999999999993</v>
      </c>
      <c r="I1089" t="s">
        <v>12545</v>
      </c>
      <c r="K1089" t="s">
        <v>6860</v>
      </c>
      <c r="M1089" t="s">
        <v>15002</v>
      </c>
      <c r="N1089">
        <v>8</v>
      </c>
      <c r="O1089" t="s">
        <v>15332</v>
      </c>
      <c r="P1089" t="s">
        <v>16505</v>
      </c>
      <c r="Q1089">
        <v>5</v>
      </c>
      <c r="R1089">
        <v>1</v>
      </c>
      <c r="S1089">
        <v>2.8</v>
      </c>
      <c r="T1089">
        <v>2.8</v>
      </c>
      <c r="U1089">
        <v>484.58</v>
      </c>
      <c r="V1089">
        <v>80.81</v>
      </c>
      <c r="W1089">
        <v>4.01</v>
      </c>
      <c r="Y1089">
        <v>5.17</v>
      </c>
      <c r="Z1089">
        <v>3</v>
      </c>
      <c r="AA1089" t="s">
        <v>4250</v>
      </c>
      <c r="AB1089">
        <v>0</v>
      </c>
      <c r="AC1089">
        <v>4</v>
      </c>
      <c r="AD1089">
        <v>4.5434761904761913</v>
      </c>
      <c r="AF1089" t="s">
        <v>7949</v>
      </c>
      <c r="AI1089">
        <v>0</v>
      </c>
      <c r="AJ1089">
        <v>0</v>
      </c>
      <c r="AM1089" t="s">
        <v>20019</v>
      </c>
    </row>
    <row r="1090" spans="1:39" x14ac:dyDescent="0.25">
      <c r="A1090" t="s">
        <v>8854</v>
      </c>
      <c r="B1090" t="s">
        <v>4841</v>
      </c>
      <c r="C1090" t="s">
        <v>4842</v>
      </c>
      <c r="D1090">
        <v>6.4</v>
      </c>
      <c r="E1090" t="s">
        <v>4845</v>
      </c>
      <c r="F1090">
        <v>8.19</v>
      </c>
      <c r="K1090" t="s">
        <v>6860</v>
      </c>
      <c r="L1090" t="s">
        <v>6861</v>
      </c>
      <c r="M1090" t="s">
        <v>6865</v>
      </c>
      <c r="N1090">
        <v>9</v>
      </c>
      <c r="O1090" t="s">
        <v>15326</v>
      </c>
      <c r="P1090" t="s">
        <v>16506</v>
      </c>
      <c r="Q1090">
        <v>13</v>
      </c>
      <c r="R1090">
        <v>9</v>
      </c>
      <c r="S1090">
        <v>-2.2400000000000002</v>
      </c>
      <c r="T1090">
        <v>2.27</v>
      </c>
      <c r="U1090">
        <v>747.82</v>
      </c>
      <c r="V1090">
        <v>308.87</v>
      </c>
      <c r="W1090">
        <v>-0.06</v>
      </c>
      <c r="X1090">
        <v>3.21</v>
      </c>
      <c r="Y1090">
        <v>8.7200000000000006</v>
      </c>
      <c r="Z1090">
        <v>4</v>
      </c>
      <c r="AA1090" t="s">
        <v>4250</v>
      </c>
      <c r="AB1090">
        <v>3</v>
      </c>
      <c r="AC1090">
        <v>19</v>
      </c>
      <c r="AD1090">
        <v>2.64</v>
      </c>
      <c r="AF1090" t="s">
        <v>7950</v>
      </c>
      <c r="AI1090">
        <v>0</v>
      </c>
      <c r="AJ1090">
        <v>0</v>
      </c>
      <c r="AK1090" t="s">
        <v>19867</v>
      </c>
      <c r="AL1090" t="s">
        <v>19867</v>
      </c>
      <c r="AM1090" t="s">
        <v>20019</v>
      </c>
    </row>
    <row r="1091" spans="1:39" x14ac:dyDescent="0.25">
      <c r="A1091" t="s">
        <v>8855</v>
      </c>
      <c r="B1091" t="s">
        <v>4841</v>
      </c>
      <c r="C1091" t="s">
        <v>4842</v>
      </c>
      <c r="D1091">
        <v>6.4</v>
      </c>
      <c r="E1091" t="s">
        <v>4845</v>
      </c>
      <c r="F1091">
        <v>8.19</v>
      </c>
      <c r="K1091" t="s">
        <v>6860</v>
      </c>
      <c r="L1091" t="s">
        <v>6861</v>
      </c>
      <c r="M1091" t="s">
        <v>6865</v>
      </c>
      <c r="N1091">
        <v>9</v>
      </c>
      <c r="O1091" t="s">
        <v>15326</v>
      </c>
      <c r="P1091" t="s">
        <v>16507</v>
      </c>
      <c r="Q1091">
        <v>14</v>
      </c>
      <c r="R1091">
        <v>9</v>
      </c>
      <c r="S1091">
        <v>-0.94</v>
      </c>
      <c r="T1091">
        <v>3.18</v>
      </c>
      <c r="U1091">
        <v>764.87</v>
      </c>
      <c r="V1091">
        <v>285.13</v>
      </c>
      <c r="W1091">
        <v>-0.01</v>
      </c>
      <c r="X1091">
        <v>-0.14000000000000001</v>
      </c>
      <c r="Y1091">
        <v>5.8</v>
      </c>
      <c r="Z1091">
        <v>4</v>
      </c>
      <c r="AA1091" t="s">
        <v>4250</v>
      </c>
      <c r="AB1091">
        <v>3</v>
      </c>
      <c r="AC1091">
        <v>18</v>
      </c>
      <c r="AD1091">
        <v>2.91</v>
      </c>
      <c r="AF1091" t="s">
        <v>7951</v>
      </c>
      <c r="AI1091">
        <v>0</v>
      </c>
      <c r="AJ1091">
        <v>0</v>
      </c>
      <c r="AK1091" t="s">
        <v>19867</v>
      </c>
      <c r="AL1091" t="s">
        <v>19867</v>
      </c>
      <c r="AM1091" t="s">
        <v>20019</v>
      </c>
    </row>
    <row r="1092" spans="1:39" x14ac:dyDescent="0.25">
      <c r="A1092" t="s">
        <v>8562</v>
      </c>
      <c r="B1092" t="s">
        <v>4841</v>
      </c>
      <c r="C1092" t="s">
        <v>4842</v>
      </c>
      <c r="D1092">
        <v>6.49</v>
      </c>
      <c r="E1092" t="s">
        <v>4845</v>
      </c>
      <c r="F1092">
        <v>8.19</v>
      </c>
      <c r="K1092" t="s">
        <v>6860</v>
      </c>
      <c r="L1092" t="s">
        <v>6861</v>
      </c>
      <c r="M1092" t="s">
        <v>15023</v>
      </c>
      <c r="N1092">
        <v>9</v>
      </c>
      <c r="O1092" t="s">
        <v>15361</v>
      </c>
      <c r="P1092" t="s">
        <v>16215</v>
      </c>
      <c r="Q1092">
        <v>4</v>
      </c>
      <c r="R1092">
        <v>1</v>
      </c>
      <c r="S1092">
        <v>3.5</v>
      </c>
      <c r="T1092">
        <v>3.5</v>
      </c>
      <c r="U1092">
        <v>468.48</v>
      </c>
      <c r="V1092">
        <v>64.16</v>
      </c>
      <c r="W1092">
        <v>5.6</v>
      </c>
      <c r="Y1092">
        <v>3.47</v>
      </c>
      <c r="Z1092">
        <v>4</v>
      </c>
      <c r="AA1092" t="s">
        <v>4250</v>
      </c>
      <c r="AB1092">
        <v>1</v>
      </c>
      <c r="AC1092">
        <v>4</v>
      </c>
      <c r="AD1092">
        <v>4.0584761904761901</v>
      </c>
      <c r="AF1092" t="s">
        <v>7949</v>
      </c>
      <c r="AI1092">
        <v>0</v>
      </c>
      <c r="AJ1092">
        <v>0</v>
      </c>
      <c r="AK1092" t="s">
        <v>19841</v>
      </c>
      <c r="AL1092" t="s">
        <v>19841</v>
      </c>
      <c r="AM1092" t="s">
        <v>20019</v>
      </c>
    </row>
    <row r="1093" spans="1:39" x14ac:dyDescent="0.25">
      <c r="A1093" t="s">
        <v>8856</v>
      </c>
      <c r="B1093" t="s">
        <v>4841</v>
      </c>
      <c r="C1093" t="s">
        <v>4842</v>
      </c>
      <c r="D1093">
        <v>6.5</v>
      </c>
      <c r="E1093" t="s">
        <v>4845</v>
      </c>
      <c r="F1093">
        <v>8.19</v>
      </c>
      <c r="I1093" t="s">
        <v>12546</v>
      </c>
      <c r="K1093" t="s">
        <v>6860</v>
      </c>
      <c r="L1093" t="s">
        <v>6861</v>
      </c>
      <c r="M1093" t="s">
        <v>14968</v>
      </c>
      <c r="N1093">
        <v>8</v>
      </c>
      <c r="O1093" t="s">
        <v>15289</v>
      </c>
      <c r="P1093" t="s">
        <v>16508</v>
      </c>
      <c r="Q1093">
        <v>9</v>
      </c>
      <c r="R1093">
        <v>2</v>
      </c>
      <c r="S1093">
        <v>2.79</v>
      </c>
      <c r="T1093">
        <v>2.8</v>
      </c>
      <c r="U1093">
        <v>530.49</v>
      </c>
      <c r="V1093">
        <v>133.84</v>
      </c>
      <c r="W1093">
        <v>4.16</v>
      </c>
      <c r="X1093">
        <v>9.17</v>
      </c>
      <c r="Y1093">
        <v>4.8499999999999996</v>
      </c>
      <c r="Z1093">
        <v>4</v>
      </c>
      <c r="AA1093" t="s">
        <v>4250</v>
      </c>
      <c r="AB1093">
        <v>1</v>
      </c>
      <c r="AC1093">
        <v>4</v>
      </c>
      <c r="AD1093">
        <v>3.105</v>
      </c>
      <c r="AF1093" t="s">
        <v>7949</v>
      </c>
      <c r="AI1093">
        <v>0</v>
      </c>
      <c r="AJ1093">
        <v>0</v>
      </c>
      <c r="AM1093" t="s">
        <v>20019</v>
      </c>
    </row>
    <row r="1094" spans="1:39" x14ac:dyDescent="0.25">
      <c r="A1094" t="s">
        <v>8691</v>
      </c>
      <c r="B1094" t="s">
        <v>4841</v>
      </c>
      <c r="C1094" t="s">
        <v>4842</v>
      </c>
      <c r="D1094">
        <v>6.5</v>
      </c>
      <c r="E1094" t="s">
        <v>4845</v>
      </c>
      <c r="F1094">
        <v>8.19</v>
      </c>
      <c r="K1094" t="s">
        <v>6860</v>
      </c>
      <c r="L1094" t="s">
        <v>6861</v>
      </c>
      <c r="M1094" t="s">
        <v>15062</v>
      </c>
      <c r="N1094">
        <v>9</v>
      </c>
      <c r="O1094" t="s">
        <v>15415</v>
      </c>
      <c r="P1094" t="s">
        <v>16343</v>
      </c>
      <c r="Q1094">
        <v>8</v>
      </c>
      <c r="R1094">
        <v>3</v>
      </c>
      <c r="S1094">
        <v>3.4</v>
      </c>
      <c r="T1094">
        <v>3.41</v>
      </c>
      <c r="U1094">
        <v>578.78</v>
      </c>
      <c r="V1094">
        <v>105.6</v>
      </c>
      <c r="W1094">
        <v>4.8600000000000003</v>
      </c>
      <c r="X1094">
        <v>13.83</v>
      </c>
      <c r="Y1094">
        <v>5.89</v>
      </c>
      <c r="Z1094">
        <v>3</v>
      </c>
      <c r="AA1094" t="s">
        <v>4250</v>
      </c>
      <c r="AB1094">
        <v>1</v>
      </c>
      <c r="AC1094">
        <v>11</v>
      </c>
      <c r="AD1094">
        <v>2.7416666666666671</v>
      </c>
      <c r="AF1094" t="s">
        <v>7949</v>
      </c>
      <c r="AI1094">
        <v>0</v>
      </c>
      <c r="AJ1094">
        <v>0</v>
      </c>
      <c r="AK1094" t="s">
        <v>19873</v>
      </c>
      <c r="AL1094" t="s">
        <v>19873</v>
      </c>
      <c r="AM1094" t="s">
        <v>20019</v>
      </c>
    </row>
    <row r="1095" spans="1:39" x14ac:dyDescent="0.25">
      <c r="A1095" t="s">
        <v>8257</v>
      </c>
      <c r="B1095" t="s">
        <v>4841</v>
      </c>
      <c r="C1095" t="s">
        <v>4842</v>
      </c>
      <c r="D1095">
        <v>6.5</v>
      </c>
      <c r="E1095" t="s">
        <v>4845</v>
      </c>
      <c r="F1095">
        <v>8.19</v>
      </c>
      <c r="K1095" t="s">
        <v>6860</v>
      </c>
      <c r="L1095" t="s">
        <v>6861</v>
      </c>
      <c r="M1095" t="s">
        <v>15030</v>
      </c>
      <c r="N1095">
        <v>9</v>
      </c>
      <c r="O1095" t="s">
        <v>15373</v>
      </c>
      <c r="P1095" t="s">
        <v>15910</v>
      </c>
      <c r="Q1095">
        <v>7</v>
      </c>
      <c r="R1095">
        <v>1</v>
      </c>
      <c r="S1095">
        <v>2.12</v>
      </c>
      <c r="T1095">
        <v>2.12</v>
      </c>
      <c r="U1095">
        <v>461.4</v>
      </c>
      <c r="V1095">
        <v>95.51</v>
      </c>
      <c r="W1095">
        <v>4.32</v>
      </c>
      <c r="Y1095">
        <v>2.62</v>
      </c>
      <c r="Z1095">
        <v>4</v>
      </c>
      <c r="AA1095" t="s">
        <v>4250</v>
      </c>
      <c r="AB1095">
        <v>0</v>
      </c>
      <c r="AC1095">
        <v>2</v>
      </c>
      <c r="AD1095">
        <v>4.8653809523809528</v>
      </c>
      <c r="AF1095" t="s">
        <v>7949</v>
      </c>
      <c r="AI1095">
        <v>0</v>
      </c>
      <c r="AJ1095">
        <v>0</v>
      </c>
      <c r="AK1095" t="s">
        <v>19844</v>
      </c>
      <c r="AL1095" t="s">
        <v>19844</v>
      </c>
      <c r="AM1095" t="s">
        <v>20019</v>
      </c>
    </row>
    <row r="1096" spans="1:39" x14ac:dyDescent="0.25">
      <c r="A1096" t="s">
        <v>8857</v>
      </c>
      <c r="B1096" t="s">
        <v>4841</v>
      </c>
      <c r="C1096" t="s">
        <v>4842</v>
      </c>
      <c r="D1096">
        <v>6.5</v>
      </c>
      <c r="E1096" t="s">
        <v>4845</v>
      </c>
      <c r="F1096">
        <v>8.19</v>
      </c>
      <c r="K1096" t="s">
        <v>6860</v>
      </c>
      <c r="L1096" t="s">
        <v>6861</v>
      </c>
      <c r="M1096" t="s">
        <v>15037</v>
      </c>
      <c r="N1096">
        <v>9</v>
      </c>
      <c r="O1096" t="s">
        <v>15380</v>
      </c>
      <c r="P1096" t="s">
        <v>16509</v>
      </c>
      <c r="Q1096">
        <v>12</v>
      </c>
      <c r="R1096">
        <v>10</v>
      </c>
      <c r="S1096">
        <v>-0.57999999999999996</v>
      </c>
      <c r="T1096">
        <v>2.46</v>
      </c>
      <c r="U1096">
        <v>792.83</v>
      </c>
      <c r="V1096">
        <v>311.93</v>
      </c>
      <c r="W1096">
        <v>-1.1599999999999999</v>
      </c>
      <c r="X1096">
        <v>3.48</v>
      </c>
      <c r="Y1096">
        <v>6.65</v>
      </c>
      <c r="Z1096">
        <v>4</v>
      </c>
      <c r="AA1096" t="s">
        <v>4250</v>
      </c>
      <c r="AB1096">
        <v>3</v>
      </c>
      <c r="AC1096">
        <v>18</v>
      </c>
      <c r="AD1096">
        <v>3</v>
      </c>
      <c r="AF1096" t="s">
        <v>7951</v>
      </c>
      <c r="AI1096">
        <v>0</v>
      </c>
      <c r="AJ1096">
        <v>0</v>
      </c>
      <c r="AK1096" t="s">
        <v>19897</v>
      </c>
      <c r="AL1096" t="s">
        <v>19897</v>
      </c>
      <c r="AM1096" t="s">
        <v>20019</v>
      </c>
    </row>
    <row r="1097" spans="1:39" x14ac:dyDescent="0.25">
      <c r="A1097" t="s">
        <v>8857</v>
      </c>
      <c r="B1097" t="s">
        <v>4841</v>
      </c>
      <c r="C1097" t="s">
        <v>4842</v>
      </c>
      <c r="D1097">
        <v>6.5</v>
      </c>
      <c r="E1097" t="s">
        <v>4845</v>
      </c>
      <c r="F1097">
        <v>8.19</v>
      </c>
      <c r="K1097" t="s">
        <v>6860</v>
      </c>
      <c r="L1097" t="s">
        <v>6861</v>
      </c>
      <c r="M1097" t="s">
        <v>15038</v>
      </c>
      <c r="N1097">
        <v>9</v>
      </c>
      <c r="O1097" t="s">
        <v>15381</v>
      </c>
      <c r="P1097" t="s">
        <v>16509</v>
      </c>
      <c r="Q1097">
        <v>12</v>
      </c>
      <c r="R1097">
        <v>10</v>
      </c>
      <c r="S1097">
        <v>-0.57999999999999996</v>
      </c>
      <c r="T1097">
        <v>2.46</v>
      </c>
      <c r="U1097">
        <v>792.83</v>
      </c>
      <c r="V1097">
        <v>311.93</v>
      </c>
      <c r="W1097">
        <v>-1.1599999999999999</v>
      </c>
      <c r="X1097">
        <v>3.48</v>
      </c>
      <c r="Y1097">
        <v>6.65</v>
      </c>
      <c r="Z1097">
        <v>4</v>
      </c>
      <c r="AA1097" t="s">
        <v>4250</v>
      </c>
      <c r="AB1097">
        <v>3</v>
      </c>
      <c r="AC1097">
        <v>18</v>
      </c>
      <c r="AD1097">
        <v>3</v>
      </c>
      <c r="AF1097" t="s">
        <v>7951</v>
      </c>
      <c r="AI1097">
        <v>0</v>
      </c>
      <c r="AJ1097">
        <v>0</v>
      </c>
      <c r="AK1097" t="s">
        <v>19898</v>
      </c>
      <c r="AL1097" t="s">
        <v>19898</v>
      </c>
      <c r="AM1097" t="s">
        <v>20019</v>
      </c>
    </row>
    <row r="1098" spans="1:39" x14ac:dyDescent="0.25">
      <c r="A1098" t="s">
        <v>8858</v>
      </c>
      <c r="B1098" t="s">
        <v>4841</v>
      </c>
      <c r="C1098" t="s">
        <v>4842</v>
      </c>
      <c r="D1098">
        <v>6.5</v>
      </c>
      <c r="E1098" t="s">
        <v>4845</v>
      </c>
      <c r="F1098">
        <v>8.19</v>
      </c>
      <c r="K1098" t="s">
        <v>6860</v>
      </c>
      <c r="M1098" t="s">
        <v>14983</v>
      </c>
      <c r="N1098">
        <v>8</v>
      </c>
      <c r="O1098" t="s">
        <v>15306</v>
      </c>
      <c r="P1098" t="s">
        <v>16510</v>
      </c>
      <c r="Q1098">
        <v>6</v>
      </c>
      <c r="R1098">
        <v>5</v>
      </c>
      <c r="S1098">
        <v>-0.94</v>
      </c>
      <c r="T1098">
        <v>1.19</v>
      </c>
      <c r="U1098">
        <v>614.73</v>
      </c>
      <c r="V1098">
        <v>131</v>
      </c>
      <c r="W1098">
        <v>2.23</v>
      </c>
      <c r="X1098">
        <v>13.86</v>
      </c>
      <c r="Y1098">
        <v>9.57</v>
      </c>
      <c r="Z1098">
        <v>2</v>
      </c>
      <c r="AA1098" t="s">
        <v>4250</v>
      </c>
      <c r="AB1098">
        <v>1</v>
      </c>
      <c r="AC1098">
        <v>13</v>
      </c>
      <c r="AD1098">
        <v>2.2149999999999999</v>
      </c>
      <c r="AF1098" t="s">
        <v>7952</v>
      </c>
      <c r="AI1098">
        <v>0</v>
      </c>
      <c r="AJ1098">
        <v>0</v>
      </c>
      <c r="AK1098" t="s">
        <v>19858</v>
      </c>
      <c r="AL1098" t="s">
        <v>19858</v>
      </c>
      <c r="AM1098" t="s">
        <v>20019</v>
      </c>
    </row>
    <row r="1099" spans="1:39" x14ac:dyDescent="0.25">
      <c r="A1099" t="s">
        <v>8859</v>
      </c>
      <c r="B1099" t="s">
        <v>4841</v>
      </c>
      <c r="C1099" t="s">
        <v>4842</v>
      </c>
      <c r="D1099">
        <v>6.5</v>
      </c>
      <c r="E1099" t="s">
        <v>4845</v>
      </c>
      <c r="F1099">
        <v>8.19</v>
      </c>
      <c r="K1099" t="s">
        <v>6860</v>
      </c>
      <c r="M1099" t="s">
        <v>14985</v>
      </c>
      <c r="N1099">
        <v>8</v>
      </c>
      <c r="O1099" t="s">
        <v>15308</v>
      </c>
      <c r="P1099" t="s">
        <v>16511</v>
      </c>
      <c r="Q1099">
        <v>5</v>
      </c>
      <c r="R1099">
        <v>3</v>
      </c>
      <c r="S1099">
        <v>2.82</v>
      </c>
      <c r="T1099">
        <v>2.84</v>
      </c>
      <c r="U1099">
        <v>501.62</v>
      </c>
      <c r="V1099">
        <v>83.48</v>
      </c>
      <c r="W1099">
        <v>4.3899999999999997</v>
      </c>
      <c r="X1099">
        <v>13.82</v>
      </c>
      <c r="Y1099">
        <v>5.92</v>
      </c>
      <c r="Z1099">
        <v>2</v>
      </c>
      <c r="AA1099" t="s">
        <v>4250</v>
      </c>
      <c r="AB1099">
        <v>1</v>
      </c>
      <c r="AC1099">
        <v>8</v>
      </c>
      <c r="AD1099">
        <v>3.7566666666666668</v>
      </c>
      <c r="AF1099" t="s">
        <v>7949</v>
      </c>
      <c r="AI1099">
        <v>0</v>
      </c>
      <c r="AJ1099">
        <v>0</v>
      </c>
      <c r="AK1099" t="s">
        <v>19859</v>
      </c>
      <c r="AL1099" t="s">
        <v>19859</v>
      </c>
      <c r="AM1099" t="s">
        <v>20019</v>
      </c>
    </row>
    <row r="1100" spans="1:39" x14ac:dyDescent="0.25">
      <c r="A1100" t="s">
        <v>8860</v>
      </c>
      <c r="B1100" t="s">
        <v>4841</v>
      </c>
      <c r="C1100" t="s">
        <v>4842</v>
      </c>
      <c r="D1100">
        <v>6.5</v>
      </c>
      <c r="E1100" t="s">
        <v>4845</v>
      </c>
      <c r="F1100">
        <v>8.19</v>
      </c>
      <c r="I1100" t="s">
        <v>12547</v>
      </c>
      <c r="K1100" t="s">
        <v>6860</v>
      </c>
      <c r="L1100" t="s">
        <v>6861</v>
      </c>
      <c r="M1100" t="s">
        <v>15040</v>
      </c>
      <c r="N1100">
        <v>9</v>
      </c>
      <c r="O1100" t="s">
        <v>15384</v>
      </c>
      <c r="P1100" t="s">
        <v>16512</v>
      </c>
      <c r="Q1100">
        <v>3</v>
      </c>
      <c r="R1100">
        <v>1</v>
      </c>
      <c r="S1100">
        <v>5.45</v>
      </c>
      <c r="T1100">
        <v>5.45</v>
      </c>
      <c r="U1100">
        <v>464.53</v>
      </c>
      <c r="V1100">
        <v>47.61</v>
      </c>
      <c r="W1100">
        <v>5.56</v>
      </c>
      <c r="Y1100">
        <v>4.37</v>
      </c>
      <c r="Z1100">
        <v>2</v>
      </c>
      <c r="AA1100" t="s">
        <v>4250</v>
      </c>
      <c r="AB1100">
        <v>1</v>
      </c>
      <c r="AC1100">
        <v>1</v>
      </c>
      <c r="AD1100">
        <v>3.0866904761904759</v>
      </c>
      <c r="AF1100" t="s">
        <v>7949</v>
      </c>
      <c r="AI1100">
        <v>0</v>
      </c>
      <c r="AJ1100">
        <v>0</v>
      </c>
      <c r="AM1100" t="s">
        <v>20019</v>
      </c>
    </row>
    <row r="1101" spans="1:39" x14ac:dyDescent="0.25">
      <c r="A1101" t="s">
        <v>8861</v>
      </c>
      <c r="B1101" t="s">
        <v>4841</v>
      </c>
      <c r="C1101" t="s">
        <v>4842</v>
      </c>
      <c r="D1101">
        <v>6.5</v>
      </c>
      <c r="E1101" t="s">
        <v>4845</v>
      </c>
      <c r="F1101">
        <v>8.19</v>
      </c>
      <c r="I1101" t="s">
        <v>12548</v>
      </c>
      <c r="K1101" t="s">
        <v>6860</v>
      </c>
      <c r="M1101" t="s">
        <v>15002</v>
      </c>
      <c r="N1101">
        <v>8</v>
      </c>
      <c r="O1101" t="s">
        <v>15332</v>
      </c>
      <c r="P1101" t="s">
        <v>16513</v>
      </c>
      <c r="Q1101">
        <v>5</v>
      </c>
      <c r="R1101">
        <v>1</v>
      </c>
      <c r="S1101">
        <v>1.1399999999999999</v>
      </c>
      <c r="T1101">
        <v>1.17</v>
      </c>
      <c r="U1101">
        <v>429.41</v>
      </c>
      <c r="V1101">
        <v>77.150000000000006</v>
      </c>
      <c r="W1101">
        <v>3.04</v>
      </c>
      <c r="Y1101">
        <v>6.19</v>
      </c>
      <c r="Z1101">
        <v>1</v>
      </c>
      <c r="AA1101" t="s">
        <v>4250</v>
      </c>
      <c r="AB1101">
        <v>0</v>
      </c>
      <c r="AC1101">
        <v>4</v>
      </c>
      <c r="AD1101">
        <v>5.3375476190476183</v>
      </c>
      <c r="AF1101" t="s">
        <v>7949</v>
      </c>
      <c r="AI1101">
        <v>0</v>
      </c>
      <c r="AJ1101">
        <v>0</v>
      </c>
      <c r="AM1101" t="s">
        <v>20019</v>
      </c>
    </row>
    <row r="1102" spans="1:39" x14ac:dyDescent="0.25">
      <c r="A1102" t="s">
        <v>8862</v>
      </c>
      <c r="B1102" t="s">
        <v>4841</v>
      </c>
      <c r="C1102" t="s">
        <v>4842</v>
      </c>
      <c r="D1102">
        <v>6.6</v>
      </c>
      <c r="E1102" t="s">
        <v>4845</v>
      </c>
      <c r="F1102">
        <v>8.18</v>
      </c>
      <c r="K1102" t="s">
        <v>6860</v>
      </c>
      <c r="M1102" t="s">
        <v>15034</v>
      </c>
      <c r="N1102">
        <v>8</v>
      </c>
      <c r="O1102" t="s">
        <v>15377</v>
      </c>
      <c r="P1102" t="s">
        <v>16514</v>
      </c>
      <c r="Q1102">
        <v>8</v>
      </c>
      <c r="R1102">
        <v>5</v>
      </c>
      <c r="S1102">
        <v>6.02</v>
      </c>
      <c r="T1102">
        <v>6.02</v>
      </c>
      <c r="U1102">
        <v>850</v>
      </c>
      <c r="V1102">
        <v>183.24</v>
      </c>
      <c r="W1102">
        <v>5.01</v>
      </c>
      <c r="X1102">
        <v>13.2</v>
      </c>
      <c r="Y1102">
        <v>0</v>
      </c>
      <c r="Z1102">
        <v>4</v>
      </c>
      <c r="AA1102" t="s">
        <v>4250</v>
      </c>
      <c r="AB1102">
        <v>2</v>
      </c>
      <c r="AC1102">
        <v>20</v>
      </c>
      <c r="AD1102">
        <v>1</v>
      </c>
      <c r="AF1102" t="s">
        <v>7949</v>
      </c>
      <c r="AI1102">
        <v>0</v>
      </c>
      <c r="AJ1102">
        <v>0</v>
      </c>
      <c r="AK1102" t="s">
        <v>19895</v>
      </c>
      <c r="AL1102" t="s">
        <v>19895</v>
      </c>
      <c r="AM1102" t="s">
        <v>20019</v>
      </c>
    </row>
    <row r="1103" spans="1:39" x14ac:dyDescent="0.25">
      <c r="A1103" t="s">
        <v>8863</v>
      </c>
      <c r="B1103" t="s">
        <v>4841</v>
      </c>
      <c r="C1103" t="s">
        <v>4842</v>
      </c>
      <c r="D1103">
        <v>6.6</v>
      </c>
      <c r="E1103" t="s">
        <v>4845</v>
      </c>
      <c r="F1103">
        <v>8.18</v>
      </c>
      <c r="K1103" t="s">
        <v>6860</v>
      </c>
      <c r="M1103" t="s">
        <v>15007</v>
      </c>
      <c r="N1103">
        <v>8</v>
      </c>
      <c r="O1103" t="s">
        <v>15338</v>
      </c>
      <c r="P1103" t="s">
        <v>16515</v>
      </c>
      <c r="Q1103">
        <v>5</v>
      </c>
      <c r="R1103">
        <v>3</v>
      </c>
      <c r="S1103">
        <v>2.7</v>
      </c>
      <c r="T1103">
        <v>2.72</v>
      </c>
      <c r="U1103">
        <v>501.62</v>
      </c>
      <c r="V1103">
        <v>83.48</v>
      </c>
      <c r="W1103">
        <v>4.3899999999999997</v>
      </c>
      <c r="X1103">
        <v>13.81</v>
      </c>
      <c r="Y1103">
        <v>5.94</v>
      </c>
      <c r="Z1103">
        <v>2</v>
      </c>
      <c r="AA1103" t="s">
        <v>4250</v>
      </c>
      <c r="AB1103">
        <v>1</v>
      </c>
      <c r="AC1103">
        <v>8</v>
      </c>
      <c r="AD1103">
        <v>3.816666666666666</v>
      </c>
      <c r="AF1103" t="s">
        <v>7949</v>
      </c>
      <c r="AI1103">
        <v>0</v>
      </c>
      <c r="AJ1103">
        <v>0</v>
      </c>
      <c r="AK1103" t="s">
        <v>19859</v>
      </c>
      <c r="AL1103" t="s">
        <v>19859</v>
      </c>
      <c r="AM1103" t="s">
        <v>20019</v>
      </c>
    </row>
    <row r="1104" spans="1:39" x14ac:dyDescent="0.25">
      <c r="A1104" t="s">
        <v>8864</v>
      </c>
      <c r="B1104" t="s">
        <v>4841</v>
      </c>
      <c r="C1104" t="s">
        <v>4842</v>
      </c>
      <c r="D1104">
        <v>6.6</v>
      </c>
      <c r="E1104" t="s">
        <v>4845</v>
      </c>
      <c r="F1104">
        <v>8.18</v>
      </c>
      <c r="I1104" t="s">
        <v>12549</v>
      </c>
      <c r="K1104" t="s">
        <v>6860</v>
      </c>
      <c r="L1104" t="s">
        <v>6861</v>
      </c>
      <c r="M1104" t="s">
        <v>14987</v>
      </c>
      <c r="N1104">
        <v>9</v>
      </c>
      <c r="O1104" t="s">
        <v>15311</v>
      </c>
      <c r="P1104" t="s">
        <v>16516</v>
      </c>
      <c r="Q1104">
        <v>7</v>
      </c>
      <c r="R1104">
        <v>2</v>
      </c>
      <c r="S1104">
        <v>2.69</v>
      </c>
      <c r="T1104">
        <v>2.71</v>
      </c>
      <c r="U1104">
        <v>413.38</v>
      </c>
      <c r="V1104">
        <v>111.72</v>
      </c>
      <c r="W1104">
        <v>1.78</v>
      </c>
      <c r="X1104">
        <v>8.7899999999999991</v>
      </c>
      <c r="Y1104">
        <v>5.0199999999999996</v>
      </c>
      <c r="Z1104">
        <v>2</v>
      </c>
      <c r="AA1104" t="s">
        <v>4250</v>
      </c>
      <c r="AB1104">
        <v>0</v>
      </c>
      <c r="AC1104">
        <v>6</v>
      </c>
      <c r="AD1104">
        <v>4.0497142857142858</v>
      </c>
      <c r="AF1104" t="s">
        <v>7949</v>
      </c>
      <c r="AI1104">
        <v>0</v>
      </c>
      <c r="AJ1104">
        <v>0</v>
      </c>
      <c r="AM1104" t="s">
        <v>20019</v>
      </c>
    </row>
    <row r="1105" spans="1:39" x14ac:dyDescent="0.25">
      <c r="A1105" t="s">
        <v>8865</v>
      </c>
      <c r="B1105" t="s">
        <v>4841</v>
      </c>
      <c r="C1105" t="s">
        <v>4842</v>
      </c>
      <c r="D1105">
        <v>6.6</v>
      </c>
      <c r="E1105" t="s">
        <v>4845</v>
      </c>
      <c r="F1105">
        <v>8.18</v>
      </c>
      <c r="I1105" t="s">
        <v>12550</v>
      </c>
      <c r="K1105" t="s">
        <v>6860</v>
      </c>
      <c r="L1105" t="s">
        <v>6861</v>
      </c>
      <c r="M1105" t="s">
        <v>14972</v>
      </c>
      <c r="N1105">
        <v>8</v>
      </c>
      <c r="O1105" t="s">
        <v>15293</v>
      </c>
      <c r="P1105" t="s">
        <v>16517</v>
      </c>
      <c r="Q1105">
        <v>5</v>
      </c>
      <c r="R1105">
        <v>2</v>
      </c>
      <c r="S1105">
        <v>2.65</v>
      </c>
      <c r="T1105">
        <v>2.66</v>
      </c>
      <c r="U1105">
        <v>493.23</v>
      </c>
      <c r="V1105">
        <v>89.6</v>
      </c>
      <c r="W1105">
        <v>4.26</v>
      </c>
      <c r="X1105">
        <v>9.23</v>
      </c>
      <c r="Y1105">
        <v>4.3499999999999996</v>
      </c>
      <c r="Z1105">
        <v>2</v>
      </c>
      <c r="AA1105" t="s">
        <v>4250</v>
      </c>
      <c r="AB1105">
        <v>0</v>
      </c>
      <c r="AC1105">
        <v>3</v>
      </c>
      <c r="AD1105">
        <v>4.223357142857143</v>
      </c>
      <c r="AF1105" t="s">
        <v>7949</v>
      </c>
      <c r="AI1105">
        <v>0</v>
      </c>
      <c r="AJ1105">
        <v>0</v>
      </c>
      <c r="AM1105" t="s">
        <v>20019</v>
      </c>
    </row>
    <row r="1106" spans="1:39" x14ac:dyDescent="0.25">
      <c r="A1106" t="s">
        <v>8430</v>
      </c>
      <c r="B1106" t="s">
        <v>4841</v>
      </c>
      <c r="C1106" t="s">
        <v>4842</v>
      </c>
      <c r="D1106">
        <v>6.6</v>
      </c>
      <c r="E1106" t="s">
        <v>4845</v>
      </c>
      <c r="F1106">
        <v>8.18</v>
      </c>
      <c r="K1106" t="s">
        <v>6860</v>
      </c>
      <c r="L1106" t="s">
        <v>6861</v>
      </c>
      <c r="M1106" t="s">
        <v>15024</v>
      </c>
      <c r="N1106">
        <v>9</v>
      </c>
      <c r="O1106" t="s">
        <v>15364</v>
      </c>
      <c r="P1106" t="s">
        <v>16083</v>
      </c>
      <c r="Q1106">
        <v>8</v>
      </c>
      <c r="R1106">
        <v>1</v>
      </c>
      <c r="S1106">
        <v>2.4900000000000002</v>
      </c>
      <c r="T1106">
        <v>2.4900000000000002</v>
      </c>
      <c r="U1106">
        <v>450.47</v>
      </c>
      <c r="V1106">
        <v>101.08</v>
      </c>
      <c r="W1106">
        <v>3.78</v>
      </c>
      <c r="Y1106">
        <v>3.77</v>
      </c>
      <c r="Z1106">
        <v>3</v>
      </c>
      <c r="AA1106" t="s">
        <v>4250</v>
      </c>
      <c r="AB1106">
        <v>0</v>
      </c>
      <c r="AC1106">
        <v>5</v>
      </c>
      <c r="AD1106">
        <v>4.5727857142857147</v>
      </c>
      <c r="AF1106" t="s">
        <v>7949</v>
      </c>
      <c r="AI1106">
        <v>0</v>
      </c>
      <c r="AJ1106">
        <v>0</v>
      </c>
      <c r="AK1106" t="s">
        <v>19850</v>
      </c>
      <c r="AL1106" t="s">
        <v>19850</v>
      </c>
      <c r="AM1106" t="s">
        <v>20019</v>
      </c>
    </row>
    <row r="1107" spans="1:39" x14ac:dyDescent="0.25">
      <c r="A1107" t="s">
        <v>8334</v>
      </c>
      <c r="B1107" t="s">
        <v>4841</v>
      </c>
      <c r="C1107" t="s">
        <v>4842</v>
      </c>
      <c r="D1107">
        <v>6.6</v>
      </c>
      <c r="E1107" t="s">
        <v>4845</v>
      </c>
      <c r="F1107">
        <v>8.18</v>
      </c>
      <c r="K1107" t="s">
        <v>6860</v>
      </c>
      <c r="L1107" t="s">
        <v>6861</v>
      </c>
      <c r="M1107" t="s">
        <v>15024</v>
      </c>
      <c r="N1107">
        <v>9</v>
      </c>
      <c r="O1107" t="s">
        <v>15364</v>
      </c>
      <c r="P1107" t="s">
        <v>15987</v>
      </c>
      <c r="Q1107">
        <v>7</v>
      </c>
      <c r="R1107">
        <v>1</v>
      </c>
      <c r="S1107">
        <v>2.64</v>
      </c>
      <c r="T1107">
        <v>2.64</v>
      </c>
      <c r="U1107">
        <v>458.49</v>
      </c>
      <c r="V1107">
        <v>91.85</v>
      </c>
      <c r="W1107">
        <v>4.5599999999999996</v>
      </c>
      <c r="Y1107">
        <v>4.21</v>
      </c>
      <c r="Z1107">
        <v>3</v>
      </c>
      <c r="AA1107" t="s">
        <v>4250</v>
      </c>
      <c r="AB1107">
        <v>0</v>
      </c>
      <c r="AC1107">
        <v>2</v>
      </c>
      <c r="AD1107">
        <v>4.7481666666666671</v>
      </c>
      <c r="AF1107" t="s">
        <v>7949</v>
      </c>
      <c r="AI1107">
        <v>0</v>
      </c>
      <c r="AJ1107">
        <v>0</v>
      </c>
      <c r="AK1107" t="s">
        <v>19850</v>
      </c>
      <c r="AL1107" t="s">
        <v>19850</v>
      </c>
      <c r="AM1107" t="s">
        <v>20019</v>
      </c>
    </row>
    <row r="1108" spans="1:39" x14ac:dyDescent="0.25">
      <c r="A1108" t="s">
        <v>8866</v>
      </c>
      <c r="B1108" t="s">
        <v>4841</v>
      </c>
      <c r="C1108" t="s">
        <v>4842</v>
      </c>
      <c r="D1108">
        <v>6.6</v>
      </c>
      <c r="E1108" t="s">
        <v>4845</v>
      </c>
      <c r="F1108">
        <v>8.18</v>
      </c>
      <c r="K1108" t="s">
        <v>6860</v>
      </c>
      <c r="L1108" t="s">
        <v>6861</v>
      </c>
      <c r="M1108" t="s">
        <v>6865</v>
      </c>
      <c r="N1108">
        <v>9</v>
      </c>
      <c r="O1108" t="s">
        <v>15326</v>
      </c>
      <c r="P1108" t="s">
        <v>16518</v>
      </c>
      <c r="Q1108">
        <v>14</v>
      </c>
      <c r="R1108">
        <v>9</v>
      </c>
      <c r="S1108">
        <v>-1.56</v>
      </c>
      <c r="T1108">
        <v>2.56</v>
      </c>
      <c r="U1108">
        <v>748.8</v>
      </c>
      <c r="V1108">
        <v>305.36</v>
      </c>
      <c r="W1108">
        <v>-0.59</v>
      </c>
      <c r="X1108">
        <v>2.5</v>
      </c>
      <c r="Y1108">
        <v>5.8</v>
      </c>
      <c r="Z1108">
        <v>4</v>
      </c>
      <c r="AA1108" t="s">
        <v>4250</v>
      </c>
      <c r="AB1108">
        <v>3</v>
      </c>
      <c r="AC1108">
        <v>18</v>
      </c>
      <c r="AD1108">
        <v>3</v>
      </c>
      <c r="AF1108" t="s">
        <v>7951</v>
      </c>
      <c r="AI1108">
        <v>0</v>
      </c>
      <c r="AJ1108">
        <v>0</v>
      </c>
      <c r="AK1108" t="s">
        <v>19867</v>
      </c>
      <c r="AL1108" t="s">
        <v>19867</v>
      </c>
      <c r="AM1108" t="s">
        <v>20019</v>
      </c>
    </row>
    <row r="1109" spans="1:39" x14ac:dyDescent="0.25">
      <c r="A1109" t="s">
        <v>8867</v>
      </c>
      <c r="B1109" t="s">
        <v>4841</v>
      </c>
      <c r="C1109" t="s">
        <v>4842</v>
      </c>
      <c r="D1109">
        <v>6.66</v>
      </c>
      <c r="E1109" t="s">
        <v>4845</v>
      </c>
      <c r="F1109">
        <v>8.18</v>
      </c>
      <c r="I1109" t="s">
        <v>12551</v>
      </c>
      <c r="K1109" t="s">
        <v>6860</v>
      </c>
      <c r="L1109" t="s">
        <v>6861</v>
      </c>
      <c r="M1109" t="s">
        <v>15070</v>
      </c>
      <c r="N1109">
        <v>9</v>
      </c>
      <c r="O1109" t="s">
        <v>15423</v>
      </c>
      <c r="P1109" t="s">
        <v>16519</v>
      </c>
      <c r="Q1109">
        <v>6</v>
      </c>
      <c r="R1109">
        <v>2</v>
      </c>
      <c r="U1109">
        <v>415.43</v>
      </c>
      <c r="V1109">
        <v>93.96</v>
      </c>
      <c r="W1109">
        <v>3.02</v>
      </c>
      <c r="X1109">
        <v>10.09</v>
      </c>
      <c r="Y1109">
        <v>2.65</v>
      </c>
      <c r="Z1109">
        <v>2</v>
      </c>
      <c r="AA1109" t="s">
        <v>4250</v>
      </c>
      <c r="AB1109">
        <v>0</v>
      </c>
      <c r="AC1109">
        <v>3</v>
      </c>
      <c r="AF1109" t="s">
        <v>7949</v>
      </c>
      <c r="AI1109">
        <v>0</v>
      </c>
      <c r="AJ1109">
        <v>0</v>
      </c>
      <c r="AM1109" t="s">
        <v>20019</v>
      </c>
    </row>
    <row r="1110" spans="1:39" x14ac:dyDescent="0.25">
      <c r="A1110" t="s">
        <v>8868</v>
      </c>
      <c r="B1110" t="s">
        <v>4841</v>
      </c>
      <c r="C1110" t="s">
        <v>4842</v>
      </c>
      <c r="D1110">
        <v>6.7</v>
      </c>
      <c r="E1110" t="s">
        <v>4845</v>
      </c>
      <c r="F1110">
        <v>8.17</v>
      </c>
      <c r="I1110" t="s">
        <v>12552</v>
      </c>
      <c r="K1110" t="s">
        <v>6860</v>
      </c>
      <c r="L1110" t="s">
        <v>6861</v>
      </c>
      <c r="M1110" t="s">
        <v>14998</v>
      </c>
      <c r="N1110">
        <v>9</v>
      </c>
      <c r="O1110" t="s">
        <v>15324</v>
      </c>
      <c r="P1110" t="s">
        <v>16520</v>
      </c>
      <c r="Q1110">
        <v>4</v>
      </c>
      <c r="R1110">
        <v>2</v>
      </c>
      <c r="S1110">
        <v>3.88</v>
      </c>
      <c r="T1110">
        <v>4.08</v>
      </c>
      <c r="U1110">
        <v>362.27</v>
      </c>
      <c r="V1110">
        <v>70.97</v>
      </c>
      <c r="W1110">
        <v>2.91</v>
      </c>
      <c r="Y1110">
        <v>6.99</v>
      </c>
      <c r="Z1110">
        <v>1</v>
      </c>
      <c r="AA1110" t="s">
        <v>4250</v>
      </c>
      <c r="AB1110">
        <v>0</v>
      </c>
      <c r="AC1110">
        <v>0</v>
      </c>
      <c r="AD1110">
        <v>4.0037857142857138</v>
      </c>
      <c r="AF1110" t="s">
        <v>7949</v>
      </c>
      <c r="AI1110">
        <v>0</v>
      </c>
      <c r="AJ1110">
        <v>0</v>
      </c>
      <c r="AM1110" t="s">
        <v>20019</v>
      </c>
    </row>
    <row r="1111" spans="1:39" x14ac:dyDescent="0.25">
      <c r="A1111" t="s">
        <v>8869</v>
      </c>
      <c r="B1111" t="s">
        <v>4841</v>
      </c>
      <c r="C1111" t="s">
        <v>4842</v>
      </c>
      <c r="D1111">
        <v>6.7</v>
      </c>
      <c r="E1111" t="s">
        <v>4845</v>
      </c>
      <c r="F1111">
        <v>8.17</v>
      </c>
      <c r="I1111" t="s">
        <v>12553</v>
      </c>
      <c r="K1111" t="s">
        <v>6860</v>
      </c>
      <c r="L1111" t="s">
        <v>6861</v>
      </c>
      <c r="M1111" t="s">
        <v>14998</v>
      </c>
      <c r="N1111">
        <v>9</v>
      </c>
      <c r="O1111" t="s">
        <v>15324</v>
      </c>
      <c r="P1111" t="s">
        <v>16521</v>
      </c>
      <c r="Q1111">
        <v>5</v>
      </c>
      <c r="R1111">
        <v>1</v>
      </c>
      <c r="S1111">
        <v>3.6</v>
      </c>
      <c r="T1111">
        <v>3.76</v>
      </c>
      <c r="U1111">
        <v>373.47</v>
      </c>
      <c r="V1111">
        <v>69.2</v>
      </c>
      <c r="W1111">
        <v>3.54</v>
      </c>
      <c r="Y1111">
        <v>6.86</v>
      </c>
      <c r="Z1111">
        <v>1</v>
      </c>
      <c r="AA1111" t="s">
        <v>4250</v>
      </c>
      <c r="AB1111">
        <v>0</v>
      </c>
      <c r="AC1111">
        <v>4</v>
      </c>
      <c r="AD1111">
        <v>4.5571190476190484</v>
      </c>
      <c r="AF1111" t="s">
        <v>7949</v>
      </c>
      <c r="AI1111">
        <v>0</v>
      </c>
      <c r="AJ1111">
        <v>0</v>
      </c>
      <c r="AM1111" t="s">
        <v>20019</v>
      </c>
    </row>
    <row r="1112" spans="1:39" x14ac:dyDescent="0.25">
      <c r="A1112" t="s">
        <v>8870</v>
      </c>
      <c r="B1112" t="s">
        <v>4841</v>
      </c>
      <c r="C1112" t="s">
        <v>4842</v>
      </c>
      <c r="D1112">
        <v>6.7</v>
      </c>
      <c r="E1112" t="s">
        <v>4845</v>
      </c>
      <c r="F1112">
        <v>8.17</v>
      </c>
      <c r="I1112" t="s">
        <v>12554</v>
      </c>
      <c r="K1112" t="s">
        <v>6860</v>
      </c>
      <c r="L1112" t="s">
        <v>6861</v>
      </c>
      <c r="M1112" t="s">
        <v>14960</v>
      </c>
      <c r="N1112">
        <v>9</v>
      </c>
      <c r="O1112" t="s">
        <v>15281</v>
      </c>
      <c r="P1112" t="s">
        <v>16522</v>
      </c>
      <c r="Q1112">
        <v>7</v>
      </c>
      <c r="R1112">
        <v>2</v>
      </c>
      <c r="S1112">
        <v>0.67</v>
      </c>
      <c r="T1112">
        <v>0.67</v>
      </c>
      <c r="U1112">
        <v>463.88</v>
      </c>
      <c r="V1112">
        <v>119.14</v>
      </c>
      <c r="W1112">
        <v>3.13</v>
      </c>
      <c r="X1112">
        <v>10.4</v>
      </c>
      <c r="Y1112">
        <v>3.05</v>
      </c>
      <c r="Z1112">
        <v>3</v>
      </c>
      <c r="AA1112" t="s">
        <v>4250</v>
      </c>
      <c r="AB1112">
        <v>0</v>
      </c>
      <c r="AC1112">
        <v>3</v>
      </c>
      <c r="AD1112">
        <v>3.7866666666666671</v>
      </c>
      <c r="AF1112" t="s">
        <v>7949</v>
      </c>
      <c r="AI1112">
        <v>0</v>
      </c>
      <c r="AJ1112">
        <v>0</v>
      </c>
      <c r="AM1112" t="s">
        <v>20019</v>
      </c>
    </row>
    <row r="1113" spans="1:39" x14ac:dyDescent="0.25">
      <c r="A1113" t="s">
        <v>8871</v>
      </c>
      <c r="B1113" t="s">
        <v>4841</v>
      </c>
      <c r="C1113" t="s">
        <v>4842</v>
      </c>
      <c r="D1113">
        <v>6.7</v>
      </c>
      <c r="E1113" t="s">
        <v>4845</v>
      </c>
      <c r="F1113">
        <v>8.17</v>
      </c>
      <c r="I1113" t="s">
        <v>12555</v>
      </c>
      <c r="K1113" t="s">
        <v>6860</v>
      </c>
      <c r="M1113" t="s">
        <v>14977</v>
      </c>
      <c r="N1113">
        <v>8</v>
      </c>
      <c r="O1113" t="s">
        <v>15298</v>
      </c>
      <c r="P1113" t="s">
        <v>16523</v>
      </c>
      <c r="Q1113">
        <v>4</v>
      </c>
      <c r="R1113">
        <v>1</v>
      </c>
      <c r="S1113">
        <v>2.76</v>
      </c>
      <c r="T1113">
        <v>2.8</v>
      </c>
      <c r="U1113">
        <v>440.52</v>
      </c>
      <c r="V1113">
        <v>71.58</v>
      </c>
      <c r="W1113">
        <v>3.99</v>
      </c>
      <c r="Y1113">
        <v>6.4</v>
      </c>
      <c r="Z1113">
        <v>3</v>
      </c>
      <c r="AA1113" t="s">
        <v>4250</v>
      </c>
      <c r="AB1113">
        <v>0</v>
      </c>
      <c r="AC1113">
        <v>1</v>
      </c>
      <c r="AD1113">
        <v>4.8781904761904773</v>
      </c>
      <c r="AF1113" t="s">
        <v>7949</v>
      </c>
      <c r="AI1113">
        <v>0</v>
      </c>
      <c r="AJ1113">
        <v>0</v>
      </c>
      <c r="AM1113" t="s">
        <v>20019</v>
      </c>
    </row>
    <row r="1114" spans="1:39" x14ac:dyDescent="0.25">
      <c r="A1114" t="s">
        <v>8872</v>
      </c>
      <c r="B1114" t="s">
        <v>4841</v>
      </c>
      <c r="C1114" t="s">
        <v>4842</v>
      </c>
      <c r="D1114">
        <v>6.8</v>
      </c>
      <c r="E1114" t="s">
        <v>4845</v>
      </c>
      <c r="F1114">
        <v>8.17</v>
      </c>
      <c r="K1114" t="s">
        <v>6860</v>
      </c>
      <c r="L1114" t="s">
        <v>6861</v>
      </c>
      <c r="M1114" t="s">
        <v>15006</v>
      </c>
      <c r="N1114">
        <v>9</v>
      </c>
      <c r="O1114" t="s">
        <v>15336</v>
      </c>
      <c r="P1114" t="s">
        <v>16524</v>
      </c>
      <c r="Q1114">
        <v>6</v>
      </c>
      <c r="R1114">
        <v>1</v>
      </c>
      <c r="S1114">
        <v>0.73</v>
      </c>
      <c r="T1114">
        <v>0.73</v>
      </c>
      <c r="U1114">
        <v>402.45</v>
      </c>
      <c r="V1114">
        <v>100.94</v>
      </c>
      <c r="W1114">
        <v>2.39</v>
      </c>
      <c r="Y1114">
        <v>0</v>
      </c>
      <c r="Z1114">
        <v>2</v>
      </c>
      <c r="AA1114" t="s">
        <v>4250</v>
      </c>
      <c r="AB1114">
        <v>0</v>
      </c>
      <c r="AC1114">
        <v>1</v>
      </c>
      <c r="AD1114">
        <v>5.1654523809523809</v>
      </c>
      <c r="AF1114" t="s">
        <v>7949</v>
      </c>
      <c r="AI1114">
        <v>0</v>
      </c>
      <c r="AJ1114">
        <v>0</v>
      </c>
      <c r="AK1114" t="s">
        <v>19871</v>
      </c>
      <c r="AL1114" t="s">
        <v>19871</v>
      </c>
      <c r="AM1114" t="s">
        <v>20019</v>
      </c>
    </row>
    <row r="1115" spans="1:39" x14ac:dyDescent="0.25">
      <c r="A1115" t="s">
        <v>8873</v>
      </c>
      <c r="B1115" t="s">
        <v>4841</v>
      </c>
      <c r="C1115" t="s">
        <v>4842</v>
      </c>
      <c r="D1115">
        <v>6.8</v>
      </c>
      <c r="E1115" t="s">
        <v>4845</v>
      </c>
      <c r="F1115">
        <v>8.17</v>
      </c>
      <c r="I1115" t="s">
        <v>12556</v>
      </c>
      <c r="K1115" t="s">
        <v>6860</v>
      </c>
      <c r="L1115" t="s">
        <v>6861</v>
      </c>
      <c r="M1115" t="s">
        <v>14968</v>
      </c>
      <c r="N1115">
        <v>8</v>
      </c>
      <c r="O1115" t="s">
        <v>15289</v>
      </c>
      <c r="P1115" t="s">
        <v>16525</v>
      </c>
      <c r="Q1115">
        <v>9</v>
      </c>
      <c r="R1115">
        <v>2</v>
      </c>
      <c r="S1115">
        <v>2.5499999999999998</v>
      </c>
      <c r="T1115">
        <v>2.56</v>
      </c>
      <c r="U1115">
        <v>458.48</v>
      </c>
      <c r="V1115">
        <v>133.84</v>
      </c>
      <c r="W1115">
        <v>3.09</v>
      </c>
      <c r="X1115">
        <v>9.08</v>
      </c>
      <c r="Y1115">
        <v>4.38</v>
      </c>
      <c r="Z1115">
        <v>3</v>
      </c>
      <c r="AA1115" t="s">
        <v>4250</v>
      </c>
      <c r="AB1115">
        <v>0</v>
      </c>
      <c r="AC1115">
        <v>4</v>
      </c>
      <c r="AD1115">
        <v>3.5215714285714288</v>
      </c>
      <c r="AF1115" t="s">
        <v>7949</v>
      </c>
      <c r="AI1115">
        <v>0</v>
      </c>
      <c r="AJ1115">
        <v>0</v>
      </c>
      <c r="AM1115" t="s">
        <v>20019</v>
      </c>
    </row>
    <row r="1116" spans="1:39" x14ac:dyDescent="0.25">
      <c r="A1116" t="s">
        <v>8874</v>
      </c>
      <c r="B1116" t="s">
        <v>4841</v>
      </c>
      <c r="C1116" t="s">
        <v>4842</v>
      </c>
      <c r="D1116">
        <v>6.8</v>
      </c>
      <c r="E1116" t="s">
        <v>4845</v>
      </c>
      <c r="F1116">
        <v>8.17</v>
      </c>
      <c r="I1116" t="s">
        <v>12557</v>
      </c>
      <c r="K1116" t="s">
        <v>6860</v>
      </c>
      <c r="L1116" t="s">
        <v>6861</v>
      </c>
      <c r="M1116" t="s">
        <v>14972</v>
      </c>
      <c r="N1116">
        <v>8</v>
      </c>
      <c r="O1116" t="s">
        <v>15293</v>
      </c>
      <c r="P1116" t="s">
        <v>16526</v>
      </c>
      <c r="Q1116">
        <v>6</v>
      </c>
      <c r="R1116">
        <v>2</v>
      </c>
      <c r="S1116">
        <v>1</v>
      </c>
      <c r="T1116">
        <v>1.01</v>
      </c>
      <c r="U1116">
        <v>453.37</v>
      </c>
      <c r="V1116">
        <v>113.39</v>
      </c>
      <c r="W1116">
        <v>3.67</v>
      </c>
      <c r="X1116">
        <v>9.2200000000000006</v>
      </c>
      <c r="Y1116">
        <v>4.3499999999999996</v>
      </c>
      <c r="Z1116">
        <v>2</v>
      </c>
      <c r="AA1116" t="s">
        <v>4250</v>
      </c>
      <c r="AB1116">
        <v>0</v>
      </c>
      <c r="AC1116">
        <v>3</v>
      </c>
      <c r="AD1116">
        <v>4.053404761904762</v>
      </c>
      <c r="AF1116" t="s">
        <v>7949</v>
      </c>
      <c r="AI1116">
        <v>0</v>
      </c>
      <c r="AJ1116">
        <v>0</v>
      </c>
      <c r="AM1116" t="s">
        <v>20019</v>
      </c>
    </row>
    <row r="1117" spans="1:39" x14ac:dyDescent="0.25">
      <c r="A1117" t="s">
        <v>8875</v>
      </c>
      <c r="B1117" t="s">
        <v>4841</v>
      </c>
      <c r="C1117" t="s">
        <v>4842</v>
      </c>
      <c r="D1117">
        <v>6.8</v>
      </c>
      <c r="E1117" t="s">
        <v>4845</v>
      </c>
      <c r="F1117">
        <v>8.17</v>
      </c>
      <c r="I1117" t="s">
        <v>12558</v>
      </c>
      <c r="K1117" t="s">
        <v>6860</v>
      </c>
      <c r="L1117" t="s">
        <v>6861</v>
      </c>
      <c r="M1117" t="s">
        <v>14968</v>
      </c>
      <c r="N1117">
        <v>8</v>
      </c>
      <c r="O1117" t="s">
        <v>15289</v>
      </c>
      <c r="P1117" t="s">
        <v>16527</v>
      </c>
      <c r="Q1117">
        <v>7</v>
      </c>
      <c r="R1117">
        <v>2</v>
      </c>
      <c r="S1117">
        <v>1.7</v>
      </c>
      <c r="T1117">
        <v>1.71</v>
      </c>
      <c r="U1117">
        <v>474.28</v>
      </c>
      <c r="V1117">
        <v>111.72</v>
      </c>
      <c r="W1117">
        <v>4.26</v>
      </c>
      <c r="X1117">
        <v>9.93</v>
      </c>
      <c r="Y1117">
        <v>2.56</v>
      </c>
      <c r="Z1117">
        <v>3</v>
      </c>
      <c r="AA1117" t="s">
        <v>4250</v>
      </c>
      <c r="AB1117">
        <v>0</v>
      </c>
      <c r="AC1117">
        <v>2</v>
      </c>
      <c r="AD1117">
        <v>3.959714285714286</v>
      </c>
      <c r="AF1117" t="s">
        <v>7949</v>
      </c>
      <c r="AI1117">
        <v>0</v>
      </c>
      <c r="AJ1117">
        <v>0</v>
      </c>
      <c r="AM1117" t="s">
        <v>20019</v>
      </c>
    </row>
    <row r="1118" spans="1:39" x14ac:dyDescent="0.25">
      <c r="A1118" t="s">
        <v>8876</v>
      </c>
      <c r="B1118" t="s">
        <v>4841</v>
      </c>
      <c r="C1118" t="s">
        <v>4842</v>
      </c>
      <c r="D1118">
        <v>6.8</v>
      </c>
      <c r="E1118" t="s">
        <v>4845</v>
      </c>
      <c r="F1118">
        <v>8.17</v>
      </c>
      <c r="I1118" t="s">
        <v>12559</v>
      </c>
      <c r="K1118" t="s">
        <v>6860</v>
      </c>
      <c r="L1118" t="s">
        <v>6861</v>
      </c>
      <c r="M1118" t="s">
        <v>14968</v>
      </c>
      <c r="N1118">
        <v>8</v>
      </c>
      <c r="O1118" t="s">
        <v>15289</v>
      </c>
      <c r="P1118" t="s">
        <v>16528</v>
      </c>
      <c r="Q1118">
        <v>9</v>
      </c>
      <c r="R1118">
        <v>2</v>
      </c>
      <c r="S1118">
        <v>1.94</v>
      </c>
      <c r="T1118">
        <v>1.94</v>
      </c>
      <c r="U1118">
        <v>517.52</v>
      </c>
      <c r="V1118">
        <v>130.18</v>
      </c>
      <c r="W1118">
        <v>3.76</v>
      </c>
      <c r="X1118">
        <v>9.25</v>
      </c>
      <c r="Y1118">
        <v>5.05</v>
      </c>
      <c r="Z1118">
        <v>3</v>
      </c>
      <c r="AA1118" t="s">
        <v>4250</v>
      </c>
      <c r="AB1118">
        <v>1</v>
      </c>
      <c r="AC1118">
        <v>4</v>
      </c>
      <c r="AD1118">
        <v>3.5</v>
      </c>
      <c r="AF1118" t="s">
        <v>7949</v>
      </c>
      <c r="AI1118">
        <v>0</v>
      </c>
      <c r="AJ1118">
        <v>0</v>
      </c>
      <c r="AM1118" t="s">
        <v>20019</v>
      </c>
    </row>
    <row r="1119" spans="1:39" x14ac:dyDescent="0.25">
      <c r="A1119" t="s">
        <v>8877</v>
      </c>
      <c r="B1119" t="s">
        <v>4841</v>
      </c>
      <c r="C1119" t="s">
        <v>4842</v>
      </c>
      <c r="D1119">
        <v>6.8</v>
      </c>
      <c r="E1119" t="s">
        <v>4845</v>
      </c>
      <c r="F1119">
        <v>8.17</v>
      </c>
      <c r="I1119" t="s">
        <v>12560</v>
      </c>
      <c r="K1119" t="s">
        <v>6860</v>
      </c>
      <c r="L1119" t="s">
        <v>6861</v>
      </c>
      <c r="M1119" t="s">
        <v>15009</v>
      </c>
      <c r="N1119">
        <v>9</v>
      </c>
      <c r="O1119" t="s">
        <v>15340</v>
      </c>
      <c r="P1119" t="s">
        <v>16529</v>
      </c>
      <c r="Q1119">
        <v>7</v>
      </c>
      <c r="R1119">
        <v>2</v>
      </c>
      <c r="S1119">
        <v>0.36</v>
      </c>
      <c r="T1119">
        <v>0.36</v>
      </c>
      <c r="U1119">
        <v>468.56</v>
      </c>
      <c r="V1119">
        <v>117.59</v>
      </c>
      <c r="W1119">
        <v>2.81</v>
      </c>
      <c r="Y1119">
        <v>4.74</v>
      </c>
      <c r="Z1119">
        <v>3</v>
      </c>
      <c r="AA1119" t="s">
        <v>4250</v>
      </c>
      <c r="AB1119">
        <v>0</v>
      </c>
      <c r="AC1119">
        <v>3</v>
      </c>
      <c r="AD1119">
        <v>3.804904761904762</v>
      </c>
      <c r="AF1119" t="s">
        <v>7949</v>
      </c>
      <c r="AI1119">
        <v>0</v>
      </c>
      <c r="AJ1119">
        <v>0</v>
      </c>
      <c r="AM1119" t="s">
        <v>20019</v>
      </c>
    </row>
    <row r="1120" spans="1:39" x14ac:dyDescent="0.25">
      <c r="A1120" t="s">
        <v>8878</v>
      </c>
      <c r="B1120" t="s">
        <v>4841</v>
      </c>
      <c r="C1120" t="s">
        <v>4842</v>
      </c>
      <c r="D1120">
        <v>6.8</v>
      </c>
      <c r="E1120" t="s">
        <v>4845</v>
      </c>
      <c r="F1120">
        <v>8.17</v>
      </c>
      <c r="I1120" t="s">
        <v>12561</v>
      </c>
      <c r="K1120" t="s">
        <v>6860</v>
      </c>
      <c r="M1120" t="s">
        <v>15002</v>
      </c>
      <c r="N1120">
        <v>8</v>
      </c>
      <c r="O1120" t="s">
        <v>15332</v>
      </c>
      <c r="P1120" t="s">
        <v>16530</v>
      </c>
      <c r="Q1120">
        <v>4</v>
      </c>
      <c r="R1120">
        <v>1</v>
      </c>
      <c r="S1120">
        <v>4.17</v>
      </c>
      <c r="T1120">
        <v>4.2300000000000004</v>
      </c>
      <c r="U1120">
        <v>415.54</v>
      </c>
      <c r="V1120">
        <v>67.92</v>
      </c>
      <c r="W1120">
        <v>3.72</v>
      </c>
      <c r="Y1120">
        <v>6.59</v>
      </c>
      <c r="Z1120">
        <v>2</v>
      </c>
      <c r="AA1120" t="s">
        <v>4250</v>
      </c>
      <c r="AB1120">
        <v>0</v>
      </c>
      <c r="AC1120">
        <v>3</v>
      </c>
      <c r="AD1120">
        <v>3.821619047619047</v>
      </c>
      <c r="AF1120" t="s">
        <v>7949</v>
      </c>
      <c r="AI1120">
        <v>0</v>
      </c>
      <c r="AJ1120">
        <v>0</v>
      </c>
      <c r="AM1120" t="s">
        <v>20019</v>
      </c>
    </row>
    <row r="1121" spans="1:39" x14ac:dyDescent="0.25">
      <c r="A1121" t="s">
        <v>8879</v>
      </c>
      <c r="B1121" t="s">
        <v>4841</v>
      </c>
      <c r="C1121" t="s">
        <v>4842</v>
      </c>
      <c r="D1121">
        <v>6.8</v>
      </c>
      <c r="E1121" t="s">
        <v>4845</v>
      </c>
      <c r="F1121">
        <v>8.17</v>
      </c>
      <c r="I1121" t="s">
        <v>12562</v>
      </c>
      <c r="K1121" t="s">
        <v>6860</v>
      </c>
      <c r="M1121" t="s">
        <v>15002</v>
      </c>
      <c r="N1121">
        <v>8</v>
      </c>
      <c r="O1121" t="s">
        <v>15332</v>
      </c>
      <c r="P1121" t="s">
        <v>16531</v>
      </c>
      <c r="Q1121">
        <v>5</v>
      </c>
      <c r="R1121">
        <v>2</v>
      </c>
      <c r="S1121">
        <v>5.46</v>
      </c>
      <c r="T1121">
        <v>6.06</v>
      </c>
      <c r="U1121">
        <v>417.53</v>
      </c>
      <c r="V1121">
        <v>76.819999999999993</v>
      </c>
      <c r="W1121">
        <v>2.4500000000000002</v>
      </c>
      <c r="Y1121">
        <v>8.1199999999999992</v>
      </c>
      <c r="Z1121">
        <v>1</v>
      </c>
      <c r="AA1121" t="s">
        <v>4250</v>
      </c>
      <c r="AB1121">
        <v>0</v>
      </c>
      <c r="AC1121">
        <v>6</v>
      </c>
      <c r="AD1121">
        <v>3.0290714285714291</v>
      </c>
      <c r="AF1121" t="s">
        <v>7949</v>
      </c>
      <c r="AI1121">
        <v>0</v>
      </c>
      <c r="AJ1121">
        <v>0</v>
      </c>
      <c r="AM1121" t="s">
        <v>20019</v>
      </c>
    </row>
    <row r="1122" spans="1:39" x14ac:dyDescent="0.25">
      <c r="A1122" t="s">
        <v>8863</v>
      </c>
      <c r="B1122" t="s">
        <v>4841</v>
      </c>
      <c r="C1122" t="s">
        <v>4842</v>
      </c>
      <c r="D1122">
        <v>6.9</v>
      </c>
      <c r="E1122" t="s">
        <v>4845</v>
      </c>
      <c r="F1122">
        <v>8.16</v>
      </c>
      <c r="K1122" t="s">
        <v>6860</v>
      </c>
      <c r="M1122" t="s">
        <v>14985</v>
      </c>
      <c r="N1122">
        <v>8</v>
      </c>
      <c r="O1122" t="s">
        <v>15308</v>
      </c>
      <c r="P1122" t="s">
        <v>16515</v>
      </c>
      <c r="Q1122">
        <v>5</v>
      </c>
      <c r="R1122">
        <v>3</v>
      </c>
      <c r="S1122">
        <v>2.7</v>
      </c>
      <c r="T1122">
        <v>2.72</v>
      </c>
      <c r="U1122">
        <v>501.62</v>
      </c>
      <c r="V1122">
        <v>83.48</v>
      </c>
      <c r="W1122">
        <v>4.3899999999999997</v>
      </c>
      <c r="X1122">
        <v>13.81</v>
      </c>
      <c r="Y1122">
        <v>5.94</v>
      </c>
      <c r="Z1122">
        <v>2</v>
      </c>
      <c r="AA1122" t="s">
        <v>4250</v>
      </c>
      <c r="AB1122">
        <v>1</v>
      </c>
      <c r="AC1122">
        <v>8</v>
      </c>
      <c r="AD1122">
        <v>3.816666666666666</v>
      </c>
      <c r="AF1122" t="s">
        <v>7949</v>
      </c>
      <c r="AI1122">
        <v>0</v>
      </c>
      <c r="AJ1122">
        <v>0</v>
      </c>
      <c r="AK1122" t="s">
        <v>19859</v>
      </c>
      <c r="AL1122" t="s">
        <v>19859</v>
      </c>
      <c r="AM1122" t="s">
        <v>20019</v>
      </c>
    </row>
    <row r="1123" spans="1:39" x14ac:dyDescent="0.25">
      <c r="A1123" t="s">
        <v>8608</v>
      </c>
      <c r="B1123" t="s">
        <v>4841</v>
      </c>
      <c r="C1123" t="s">
        <v>4842</v>
      </c>
      <c r="D1123">
        <v>6.9</v>
      </c>
      <c r="E1123" t="s">
        <v>4845</v>
      </c>
      <c r="F1123">
        <v>8.16</v>
      </c>
      <c r="K1123" t="s">
        <v>6860</v>
      </c>
      <c r="L1123" t="s">
        <v>6861</v>
      </c>
      <c r="M1123" t="s">
        <v>15071</v>
      </c>
      <c r="N1123">
        <v>9</v>
      </c>
      <c r="O1123" t="s">
        <v>15424</v>
      </c>
      <c r="P1123" t="s">
        <v>16261</v>
      </c>
      <c r="Q1123">
        <v>5</v>
      </c>
      <c r="R1123">
        <v>2</v>
      </c>
      <c r="S1123">
        <v>-1.83</v>
      </c>
      <c r="T1123">
        <v>-1.83</v>
      </c>
      <c r="U1123">
        <v>394.81</v>
      </c>
      <c r="V1123">
        <v>89.6</v>
      </c>
      <c r="W1123">
        <v>3.33</v>
      </c>
      <c r="X1123">
        <v>10.14</v>
      </c>
      <c r="Y1123">
        <v>3.98</v>
      </c>
      <c r="Z1123">
        <v>2</v>
      </c>
      <c r="AA1123" t="s">
        <v>4250</v>
      </c>
      <c r="AB1123">
        <v>0</v>
      </c>
      <c r="AC1123">
        <v>3</v>
      </c>
      <c r="AD1123">
        <v>5.2513571428571426</v>
      </c>
      <c r="AF1123" t="s">
        <v>7949</v>
      </c>
      <c r="AI1123">
        <v>0</v>
      </c>
      <c r="AJ1123">
        <v>0</v>
      </c>
      <c r="AK1123" t="s">
        <v>19896</v>
      </c>
      <c r="AL1123" t="s">
        <v>19896</v>
      </c>
      <c r="AM1123" t="s">
        <v>20019</v>
      </c>
    </row>
    <row r="1124" spans="1:39" x14ac:dyDescent="0.25">
      <c r="A1124" t="s">
        <v>8880</v>
      </c>
      <c r="B1124" t="s">
        <v>4841</v>
      </c>
      <c r="C1124" t="s">
        <v>4842</v>
      </c>
      <c r="D1124">
        <v>6.9</v>
      </c>
      <c r="E1124" t="s">
        <v>4845</v>
      </c>
      <c r="F1124">
        <v>8.16</v>
      </c>
      <c r="K1124" t="s">
        <v>6860</v>
      </c>
      <c r="L1124" t="s">
        <v>6861</v>
      </c>
      <c r="M1124" t="s">
        <v>15008</v>
      </c>
      <c r="N1124">
        <v>9</v>
      </c>
      <c r="O1124" t="s">
        <v>15339</v>
      </c>
      <c r="P1124" t="s">
        <v>16532</v>
      </c>
      <c r="Q1124">
        <v>8</v>
      </c>
      <c r="R1124">
        <v>3</v>
      </c>
      <c r="S1124">
        <v>3.63</v>
      </c>
      <c r="T1124">
        <v>3.64</v>
      </c>
      <c r="U1124">
        <v>578.78</v>
      </c>
      <c r="V1124">
        <v>105.6</v>
      </c>
      <c r="W1124">
        <v>4.8600000000000003</v>
      </c>
      <c r="X1124">
        <v>13.82</v>
      </c>
      <c r="Y1124">
        <v>5.9</v>
      </c>
      <c r="Z1124">
        <v>3</v>
      </c>
      <c r="AA1124" t="s">
        <v>4250</v>
      </c>
      <c r="AB1124">
        <v>1</v>
      </c>
      <c r="AC1124">
        <v>11</v>
      </c>
      <c r="AD1124">
        <v>2.5116666666666672</v>
      </c>
      <c r="AF1124" t="s">
        <v>7949</v>
      </c>
      <c r="AI1124">
        <v>0</v>
      </c>
      <c r="AJ1124">
        <v>0</v>
      </c>
      <c r="AK1124" t="s">
        <v>19873</v>
      </c>
      <c r="AL1124" t="s">
        <v>19873</v>
      </c>
      <c r="AM1124" t="s">
        <v>20019</v>
      </c>
    </row>
    <row r="1125" spans="1:39" x14ac:dyDescent="0.25">
      <c r="A1125" t="s">
        <v>8881</v>
      </c>
      <c r="B1125" t="s">
        <v>4841</v>
      </c>
      <c r="C1125" t="s">
        <v>4842</v>
      </c>
      <c r="D1125">
        <v>6.9</v>
      </c>
      <c r="E1125" t="s">
        <v>4845</v>
      </c>
      <c r="F1125">
        <v>8.16</v>
      </c>
      <c r="K1125" t="s">
        <v>6860</v>
      </c>
      <c r="L1125" t="s">
        <v>6861</v>
      </c>
      <c r="M1125" t="s">
        <v>14954</v>
      </c>
      <c r="N1125">
        <v>9</v>
      </c>
      <c r="O1125" t="s">
        <v>15275</v>
      </c>
      <c r="P1125" t="s">
        <v>16533</v>
      </c>
      <c r="Q1125">
        <v>7</v>
      </c>
      <c r="R1125">
        <v>3</v>
      </c>
      <c r="S1125">
        <v>2.44</v>
      </c>
      <c r="T1125">
        <v>3.27</v>
      </c>
      <c r="U1125">
        <v>586.76</v>
      </c>
      <c r="V1125">
        <v>128.28</v>
      </c>
      <c r="W1125">
        <v>2.5</v>
      </c>
      <c r="X1125">
        <v>13.39</v>
      </c>
      <c r="Y1125">
        <v>7.98</v>
      </c>
      <c r="Z1125">
        <v>2</v>
      </c>
      <c r="AA1125" t="s">
        <v>4250</v>
      </c>
      <c r="AB1125">
        <v>1</v>
      </c>
      <c r="AC1125">
        <v>8</v>
      </c>
      <c r="AD1125">
        <v>2.811666666666667</v>
      </c>
      <c r="AF1125" t="s">
        <v>7949</v>
      </c>
      <c r="AI1125">
        <v>0</v>
      </c>
      <c r="AJ1125">
        <v>0</v>
      </c>
      <c r="AK1125" t="s">
        <v>19842</v>
      </c>
      <c r="AL1125" t="s">
        <v>19842</v>
      </c>
      <c r="AM1125" t="s">
        <v>20019</v>
      </c>
    </row>
    <row r="1126" spans="1:39" x14ac:dyDescent="0.25">
      <c r="A1126" t="s">
        <v>5281</v>
      </c>
      <c r="B1126" t="s">
        <v>4841</v>
      </c>
      <c r="C1126" t="s">
        <v>4842</v>
      </c>
      <c r="D1126">
        <v>7</v>
      </c>
      <c r="E1126" t="s">
        <v>4845</v>
      </c>
      <c r="F1126">
        <v>8.15</v>
      </c>
      <c r="K1126" t="s">
        <v>6860</v>
      </c>
      <c r="M1126" t="s">
        <v>15072</v>
      </c>
      <c r="N1126">
        <v>8</v>
      </c>
      <c r="O1126" t="s">
        <v>15425</v>
      </c>
      <c r="P1126" t="s">
        <v>7007</v>
      </c>
      <c r="Q1126">
        <v>7</v>
      </c>
      <c r="R1126">
        <v>3</v>
      </c>
      <c r="S1126">
        <v>4.97</v>
      </c>
      <c r="T1126">
        <v>5.07</v>
      </c>
      <c r="U1126">
        <v>684.81</v>
      </c>
      <c r="V1126">
        <v>128.28</v>
      </c>
      <c r="W1126">
        <v>3.2</v>
      </c>
      <c r="X1126">
        <v>13.81</v>
      </c>
      <c r="Y1126">
        <v>6.94</v>
      </c>
      <c r="Z1126">
        <v>3</v>
      </c>
      <c r="AA1126" t="s">
        <v>4250</v>
      </c>
      <c r="AB1126">
        <v>1</v>
      </c>
      <c r="AC1126">
        <v>11</v>
      </c>
      <c r="AD1126">
        <v>1.166666666666667</v>
      </c>
      <c r="AF1126" t="s">
        <v>7949</v>
      </c>
      <c r="AI1126">
        <v>0</v>
      </c>
      <c r="AJ1126">
        <v>0</v>
      </c>
      <c r="AK1126" t="s">
        <v>7966</v>
      </c>
      <c r="AL1126" t="s">
        <v>7966</v>
      </c>
      <c r="AM1126" t="s">
        <v>20019</v>
      </c>
    </row>
    <row r="1127" spans="1:39" x14ac:dyDescent="0.25">
      <c r="A1127" t="s">
        <v>8566</v>
      </c>
      <c r="B1127" t="s">
        <v>4841</v>
      </c>
      <c r="C1127" t="s">
        <v>4842</v>
      </c>
      <c r="D1127">
        <v>7</v>
      </c>
      <c r="E1127" t="s">
        <v>4845</v>
      </c>
      <c r="F1127">
        <v>8.15</v>
      </c>
      <c r="K1127" t="s">
        <v>6860</v>
      </c>
      <c r="M1127" t="s">
        <v>6865</v>
      </c>
      <c r="N1127">
        <v>8</v>
      </c>
      <c r="O1127" t="s">
        <v>15344</v>
      </c>
      <c r="P1127" t="s">
        <v>16219</v>
      </c>
      <c r="Q1127">
        <v>6</v>
      </c>
      <c r="R1127">
        <v>4</v>
      </c>
      <c r="S1127">
        <v>2.5299999999999998</v>
      </c>
      <c r="T1127">
        <v>3.43</v>
      </c>
      <c r="U1127">
        <v>618.72</v>
      </c>
      <c r="V1127">
        <v>110.77</v>
      </c>
      <c r="W1127">
        <v>4.5599999999999996</v>
      </c>
      <c r="X1127">
        <v>13.96</v>
      </c>
      <c r="Y1127">
        <v>8.31</v>
      </c>
      <c r="Z1127">
        <v>3</v>
      </c>
      <c r="AA1127" t="s">
        <v>4250</v>
      </c>
      <c r="AB1127">
        <v>1</v>
      </c>
      <c r="AC1127">
        <v>12</v>
      </c>
      <c r="AD1127">
        <v>2.6726666666666659</v>
      </c>
      <c r="AF1127" t="s">
        <v>7949</v>
      </c>
      <c r="AI1127">
        <v>0</v>
      </c>
      <c r="AJ1127">
        <v>0</v>
      </c>
      <c r="AK1127" t="s">
        <v>19877</v>
      </c>
      <c r="AL1127" t="s">
        <v>19877</v>
      </c>
      <c r="AM1127" t="s">
        <v>20019</v>
      </c>
    </row>
    <row r="1128" spans="1:39" x14ac:dyDescent="0.25">
      <c r="A1128" t="s">
        <v>8882</v>
      </c>
      <c r="B1128" t="s">
        <v>4841</v>
      </c>
      <c r="C1128" t="s">
        <v>4842</v>
      </c>
      <c r="D1128">
        <v>7</v>
      </c>
      <c r="E1128" t="s">
        <v>4845</v>
      </c>
      <c r="F1128">
        <v>8.15</v>
      </c>
      <c r="K1128" t="s">
        <v>6860</v>
      </c>
      <c r="M1128" t="s">
        <v>6865</v>
      </c>
      <c r="N1128">
        <v>8</v>
      </c>
      <c r="O1128" t="s">
        <v>15344</v>
      </c>
      <c r="P1128" t="s">
        <v>16534</v>
      </c>
      <c r="Q1128">
        <v>6</v>
      </c>
      <c r="R1128">
        <v>3</v>
      </c>
      <c r="S1128">
        <v>2.44</v>
      </c>
      <c r="T1128">
        <v>4.79</v>
      </c>
      <c r="U1128">
        <v>566.77</v>
      </c>
      <c r="V1128">
        <v>103.67</v>
      </c>
      <c r="W1128">
        <v>4</v>
      </c>
      <c r="X1128">
        <v>13.58</v>
      </c>
      <c r="Y1128">
        <v>10.050000000000001</v>
      </c>
      <c r="Z1128">
        <v>3</v>
      </c>
      <c r="AA1128" t="s">
        <v>4250</v>
      </c>
      <c r="AB1128">
        <v>1</v>
      </c>
      <c r="AC1128">
        <v>10</v>
      </c>
      <c r="AD1128">
        <v>1.5960000000000001</v>
      </c>
      <c r="AF1128" t="s">
        <v>7952</v>
      </c>
      <c r="AI1128">
        <v>0</v>
      </c>
      <c r="AJ1128">
        <v>0</v>
      </c>
      <c r="AK1128" t="s">
        <v>19877</v>
      </c>
      <c r="AL1128" t="s">
        <v>19877</v>
      </c>
      <c r="AM1128" t="s">
        <v>20019</v>
      </c>
    </row>
    <row r="1129" spans="1:39" x14ac:dyDescent="0.25">
      <c r="A1129" t="s">
        <v>8883</v>
      </c>
      <c r="B1129" t="s">
        <v>4841</v>
      </c>
      <c r="C1129" t="s">
        <v>4842</v>
      </c>
      <c r="D1129">
        <v>7</v>
      </c>
      <c r="E1129" t="s">
        <v>4845</v>
      </c>
      <c r="F1129">
        <v>8.15</v>
      </c>
      <c r="K1129" t="s">
        <v>6860</v>
      </c>
      <c r="M1129" t="s">
        <v>6865</v>
      </c>
      <c r="N1129">
        <v>8</v>
      </c>
      <c r="O1129" t="s">
        <v>15344</v>
      </c>
      <c r="P1129" t="s">
        <v>16535</v>
      </c>
      <c r="Q1129">
        <v>6</v>
      </c>
      <c r="R1129">
        <v>3</v>
      </c>
      <c r="S1129">
        <v>3.28</v>
      </c>
      <c r="T1129">
        <v>3.77</v>
      </c>
      <c r="U1129">
        <v>566.65</v>
      </c>
      <c r="V1129">
        <v>103.67</v>
      </c>
      <c r="W1129">
        <v>3.23</v>
      </c>
      <c r="X1129">
        <v>13.78</v>
      </c>
      <c r="Y1129">
        <v>7.84</v>
      </c>
      <c r="Z1129">
        <v>3</v>
      </c>
      <c r="AA1129" t="s">
        <v>4250</v>
      </c>
      <c r="AB1129">
        <v>1</v>
      </c>
      <c r="AC1129">
        <v>10</v>
      </c>
      <c r="AD1129">
        <v>2.6859999999999999</v>
      </c>
      <c r="AF1129" t="s">
        <v>7949</v>
      </c>
      <c r="AI1129">
        <v>0</v>
      </c>
      <c r="AJ1129">
        <v>0</v>
      </c>
      <c r="AK1129" t="s">
        <v>19877</v>
      </c>
      <c r="AL1129" t="s">
        <v>19877</v>
      </c>
      <c r="AM1129" t="s">
        <v>20019</v>
      </c>
    </row>
    <row r="1130" spans="1:39" x14ac:dyDescent="0.25">
      <c r="A1130" t="s">
        <v>8883</v>
      </c>
      <c r="B1130" t="s">
        <v>4841</v>
      </c>
      <c r="C1130" t="s">
        <v>4842</v>
      </c>
      <c r="D1130">
        <v>7</v>
      </c>
      <c r="E1130" t="s">
        <v>4845</v>
      </c>
      <c r="F1130">
        <v>8.15</v>
      </c>
      <c r="K1130" t="s">
        <v>6860</v>
      </c>
      <c r="M1130" t="s">
        <v>6865</v>
      </c>
      <c r="N1130">
        <v>8</v>
      </c>
      <c r="O1130" t="s">
        <v>15345</v>
      </c>
      <c r="P1130" t="s">
        <v>16535</v>
      </c>
      <c r="Q1130">
        <v>6</v>
      </c>
      <c r="R1130">
        <v>3</v>
      </c>
      <c r="S1130">
        <v>3.28</v>
      </c>
      <c r="T1130">
        <v>3.77</v>
      </c>
      <c r="U1130">
        <v>566.65</v>
      </c>
      <c r="V1130">
        <v>103.67</v>
      </c>
      <c r="W1130">
        <v>3.23</v>
      </c>
      <c r="X1130">
        <v>13.78</v>
      </c>
      <c r="Y1130">
        <v>7.84</v>
      </c>
      <c r="Z1130">
        <v>3</v>
      </c>
      <c r="AA1130" t="s">
        <v>4250</v>
      </c>
      <c r="AB1130">
        <v>1</v>
      </c>
      <c r="AC1130">
        <v>10</v>
      </c>
      <c r="AD1130">
        <v>2.6859999999999999</v>
      </c>
      <c r="AF1130" t="s">
        <v>7949</v>
      </c>
      <c r="AI1130">
        <v>0</v>
      </c>
      <c r="AJ1130">
        <v>0</v>
      </c>
      <c r="AK1130" t="s">
        <v>19878</v>
      </c>
      <c r="AL1130" t="s">
        <v>19878</v>
      </c>
      <c r="AM1130" t="s">
        <v>20019</v>
      </c>
    </row>
    <row r="1131" spans="1:39" x14ac:dyDescent="0.25">
      <c r="A1131" t="s">
        <v>8277</v>
      </c>
      <c r="B1131" t="s">
        <v>4841</v>
      </c>
      <c r="C1131" t="s">
        <v>4842</v>
      </c>
      <c r="D1131">
        <v>7</v>
      </c>
      <c r="E1131" t="s">
        <v>4845</v>
      </c>
      <c r="F1131">
        <v>8.15</v>
      </c>
      <c r="K1131" t="s">
        <v>6860</v>
      </c>
      <c r="L1131" t="s">
        <v>6861</v>
      </c>
      <c r="M1131" t="s">
        <v>15073</v>
      </c>
      <c r="N1131">
        <v>9</v>
      </c>
      <c r="O1131" t="s">
        <v>15426</v>
      </c>
      <c r="P1131" t="s">
        <v>15930</v>
      </c>
      <c r="Q1131">
        <v>12</v>
      </c>
      <c r="R1131">
        <v>12</v>
      </c>
      <c r="S1131">
        <v>-6.32</v>
      </c>
      <c r="T1131">
        <v>-1.8</v>
      </c>
      <c r="U1131">
        <v>893.01</v>
      </c>
      <c r="V1131">
        <v>375.84</v>
      </c>
      <c r="W1131">
        <v>-1.74</v>
      </c>
      <c r="X1131">
        <v>3.48</v>
      </c>
      <c r="Y1131">
        <v>8.7200000000000006</v>
      </c>
      <c r="Z1131">
        <v>1</v>
      </c>
      <c r="AA1131" t="s">
        <v>4250</v>
      </c>
      <c r="AB1131">
        <v>3</v>
      </c>
      <c r="AC1131">
        <v>29</v>
      </c>
      <c r="AD1131">
        <v>2.64</v>
      </c>
      <c r="AF1131" t="s">
        <v>7950</v>
      </c>
      <c r="AI1131">
        <v>0</v>
      </c>
      <c r="AJ1131">
        <v>0</v>
      </c>
      <c r="AK1131" t="s">
        <v>19918</v>
      </c>
      <c r="AL1131" t="s">
        <v>19918</v>
      </c>
      <c r="AM1131" t="s">
        <v>20019</v>
      </c>
    </row>
    <row r="1132" spans="1:39" x14ac:dyDescent="0.25">
      <c r="A1132" t="s">
        <v>8863</v>
      </c>
      <c r="B1132" t="s">
        <v>4841</v>
      </c>
      <c r="C1132" t="s">
        <v>4842</v>
      </c>
      <c r="D1132">
        <v>7</v>
      </c>
      <c r="E1132" t="s">
        <v>4845</v>
      </c>
      <c r="F1132">
        <v>8.15</v>
      </c>
      <c r="K1132" t="s">
        <v>6860</v>
      </c>
      <c r="M1132" t="s">
        <v>6865</v>
      </c>
      <c r="N1132">
        <v>8</v>
      </c>
      <c r="O1132" t="s">
        <v>15301</v>
      </c>
      <c r="P1132" t="s">
        <v>16515</v>
      </c>
      <c r="Q1132">
        <v>5</v>
      </c>
      <c r="R1132">
        <v>3</v>
      </c>
      <c r="S1132">
        <v>2.7</v>
      </c>
      <c r="T1132">
        <v>2.72</v>
      </c>
      <c r="U1132">
        <v>501.62</v>
      </c>
      <c r="V1132">
        <v>83.48</v>
      </c>
      <c r="W1132">
        <v>4.3899999999999997</v>
      </c>
      <c r="X1132">
        <v>13.81</v>
      </c>
      <c r="Y1132">
        <v>5.94</v>
      </c>
      <c r="Z1132">
        <v>2</v>
      </c>
      <c r="AA1132" t="s">
        <v>4250</v>
      </c>
      <c r="AB1132">
        <v>1</v>
      </c>
      <c r="AC1132">
        <v>8</v>
      </c>
      <c r="AD1132">
        <v>3.816666666666666</v>
      </c>
      <c r="AF1132" t="s">
        <v>7949</v>
      </c>
      <c r="AI1132">
        <v>0</v>
      </c>
      <c r="AJ1132">
        <v>0</v>
      </c>
      <c r="AK1132" t="s">
        <v>19856</v>
      </c>
      <c r="AL1132" t="s">
        <v>19856</v>
      </c>
      <c r="AM1132" t="s">
        <v>20019</v>
      </c>
    </row>
    <row r="1133" spans="1:39" x14ac:dyDescent="0.25">
      <c r="A1133" t="s">
        <v>8884</v>
      </c>
      <c r="B1133" t="s">
        <v>4841</v>
      </c>
      <c r="C1133" t="s">
        <v>4842</v>
      </c>
      <c r="D1133">
        <v>7</v>
      </c>
      <c r="E1133" t="s">
        <v>4845</v>
      </c>
      <c r="F1133">
        <v>8.15</v>
      </c>
      <c r="K1133" t="s">
        <v>6860</v>
      </c>
      <c r="M1133" t="s">
        <v>6865</v>
      </c>
      <c r="N1133">
        <v>8</v>
      </c>
      <c r="O1133" t="s">
        <v>15301</v>
      </c>
      <c r="P1133" t="s">
        <v>16536</v>
      </c>
      <c r="Q1133">
        <v>5</v>
      </c>
      <c r="R1133">
        <v>3</v>
      </c>
      <c r="S1133">
        <v>3.35</v>
      </c>
      <c r="T1133">
        <v>3.37</v>
      </c>
      <c r="U1133">
        <v>497.66</v>
      </c>
      <c r="V1133">
        <v>83.48</v>
      </c>
      <c r="W1133">
        <v>4.5</v>
      </c>
      <c r="X1133">
        <v>13.87</v>
      </c>
      <c r="Y1133">
        <v>5.96</v>
      </c>
      <c r="Z1133">
        <v>2</v>
      </c>
      <c r="AA1133" t="s">
        <v>4250</v>
      </c>
      <c r="AB1133">
        <v>0</v>
      </c>
      <c r="AC1133">
        <v>8</v>
      </c>
      <c r="AD1133">
        <v>3.3233809523809521</v>
      </c>
      <c r="AF1133" t="s">
        <v>7949</v>
      </c>
      <c r="AI1133">
        <v>0</v>
      </c>
      <c r="AJ1133">
        <v>0</v>
      </c>
      <c r="AK1133" t="s">
        <v>19856</v>
      </c>
      <c r="AL1133" t="s">
        <v>19856</v>
      </c>
      <c r="AM1133" t="s">
        <v>20019</v>
      </c>
    </row>
    <row r="1134" spans="1:39" x14ac:dyDescent="0.25">
      <c r="A1134" t="s">
        <v>8885</v>
      </c>
      <c r="B1134" t="s">
        <v>4841</v>
      </c>
      <c r="C1134" t="s">
        <v>4842</v>
      </c>
      <c r="D1134">
        <v>7</v>
      </c>
      <c r="E1134" t="s">
        <v>4845</v>
      </c>
      <c r="F1134">
        <v>8.15</v>
      </c>
      <c r="K1134" t="s">
        <v>6860</v>
      </c>
      <c r="L1134" t="s">
        <v>6861</v>
      </c>
      <c r="M1134" t="s">
        <v>15012</v>
      </c>
      <c r="N1134">
        <v>9</v>
      </c>
      <c r="O1134" t="s">
        <v>15348</v>
      </c>
      <c r="P1134" t="s">
        <v>16537</v>
      </c>
      <c r="Q1134">
        <v>8</v>
      </c>
      <c r="R1134">
        <v>3</v>
      </c>
      <c r="S1134">
        <v>4.18</v>
      </c>
      <c r="T1134">
        <v>4.18</v>
      </c>
      <c r="U1134">
        <v>605.57000000000005</v>
      </c>
      <c r="V1134">
        <v>127.68</v>
      </c>
      <c r="W1134">
        <v>3.96</v>
      </c>
      <c r="X1134">
        <v>13.41</v>
      </c>
      <c r="Y1134">
        <v>4.6900000000000004</v>
      </c>
      <c r="Z1134">
        <v>2</v>
      </c>
      <c r="AA1134" t="s">
        <v>4250</v>
      </c>
      <c r="AB1134">
        <v>1</v>
      </c>
      <c r="AC1134">
        <v>8</v>
      </c>
      <c r="AD1134">
        <v>1.5766666666666671</v>
      </c>
      <c r="AF1134" t="s">
        <v>7949</v>
      </c>
      <c r="AI1134">
        <v>0</v>
      </c>
      <c r="AJ1134">
        <v>0</v>
      </c>
      <c r="AK1134" t="s">
        <v>19881</v>
      </c>
      <c r="AL1134" t="s">
        <v>19881</v>
      </c>
      <c r="AM1134" t="s">
        <v>20019</v>
      </c>
    </row>
    <row r="1135" spans="1:39" x14ac:dyDescent="0.25">
      <c r="A1135" t="s">
        <v>8886</v>
      </c>
      <c r="B1135" t="s">
        <v>4841</v>
      </c>
      <c r="C1135" t="s">
        <v>4842</v>
      </c>
      <c r="D1135">
        <v>7</v>
      </c>
      <c r="E1135" t="s">
        <v>4845</v>
      </c>
      <c r="F1135">
        <v>8.15</v>
      </c>
      <c r="K1135" t="s">
        <v>6860</v>
      </c>
      <c r="L1135" t="s">
        <v>6861</v>
      </c>
      <c r="M1135" t="s">
        <v>6891</v>
      </c>
      <c r="N1135">
        <v>9</v>
      </c>
      <c r="O1135" t="s">
        <v>15349</v>
      </c>
      <c r="P1135" t="s">
        <v>16538</v>
      </c>
      <c r="Q1135">
        <v>6</v>
      </c>
      <c r="R1135">
        <v>4</v>
      </c>
      <c r="S1135">
        <v>2.42</v>
      </c>
      <c r="T1135">
        <v>2.54</v>
      </c>
      <c r="U1135">
        <v>546.63</v>
      </c>
      <c r="V1135">
        <v>104.81</v>
      </c>
      <c r="W1135">
        <v>3.45</v>
      </c>
      <c r="X1135">
        <v>13.46</v>
      </c>
      <c r="Y1135">
        <v>6.92</v>
      </c>
      <c r="Z1135">
        <v>2</v>
      </c>
      <c r="AA1135" t="s">
        <v>4250</v>
      </c>
      <c r="AB1135">
        <v>1</v>
      </c>
      <c r="AC1135">
        <v>8</v>
      </c>
      <c r="AD1135">
        <v>3.2963333333333331</v>
      </c>
      <c r="AF1135" t="s">
        <v>7949</v>
      </c>
      <c r="AI1135">
        <v>0</v>
      </c>
      <c r="AJ1135">
        <v>0</v>
      </c>
      <c r="AK1135" t="s">
        <v>19882</v>
      </c>
      <c r="AL1135" t="s">
        <v>19882</v>
      </c>
      <c r="AM1135" t="s">
        <v>20019</v>
      </c>
    </row>
    <row r="1136" spans="1:39" x14ac:dyDescent="0.25">
      <c r="A1136" t="s">
        <v>8887</v>
      </c>
      <c r="B1136" t="s">
        <v>4841</v>
      </c>
      <c r="C1136" t="s">
        <v>4842</v>
      </c>
      <c r="D1136">
        <v>7</v>
      </c>
      <c r="E1136" t="s">
        <v>4845</v>
      </c>
      <c r="F1136">
        <v>8.15</v>
      </c>
      <c r="K1136" t="s">
        <v>6860</v>
      </c>
      <c r="L1136" t="s">
        <v>6861</v>
      </c>
      <c r="M1136" t="s">
        <v>15029</v>
      </c>
      <c r="N1136">
        <v>9</v>
      </c>
      <c r="O1136" t="s">
        <v>15371</v>
      </c>
      <c r="P1136" t="s">
        <v>16539</v>
      </c>
      <c r="Q1136">
        <v>6</v>
      </c>
      <c r="R1136">
        <v>1</v>
      </c>
      <c r="S1136">
        <v>3.03</v>
      </c>
      <c r="T1136">
        <v>3.03</v>
      </c>
      <c r="U1136">
        <v>396.44</v>
      </c>
      <c r="V1136">
        <v>65.430000000000007</v>
      </c>
      <c r="W1136">
        <v>3.07</v>
      </c>
      <c r="Y1136">
        <v>3.76</v>
      </c>
      <c r="Z1136">
        <v>2</v>
      </c>
      <c r="AA1136" t="s">
        <v>4250</v>
      </c>
      <c r="AB1136">
        <v>0</v>
      </c>
      <c r="AC1136">
        <v>3</v>
      </c>
      <c r="AD1136">
        <v>5.043047619047619</v>
      </c>
      <c r="AF1136" t="s">
        <v>7949</v>
      </c>
      <c r="AI1136">
        <v>0</v>
      </c>
      <c r="AJ1136">
        <v>0</v>
      </c>
      <c r="AK1136" t="s">
        <v>19893</v>
      </c>
      <c r="AL1136" t="s">
        <v>19893</v>
      </c>
      <c r="AM1136" t="s">
        <v>20019</v>
      </c>
    </row>
    <row r="1137" spans="1:39" x14ac:dyDescent="0.25">
      <c r="A1137" t="s">
        <v>8888</v>
      </c>
      <c r="B1137" t="s">
        <v>4841</v>
      </c>
      <c r="C1137" t="s">
        <v>4842</v>
      </c>
      <c r="D1137">
        <v>7</v>
      </c>
      <c r="E1137" t="s">
        <v>4845</v>
      </c>
      <c r="F1137">
        <v>8.15</v>
      </c>
      <c r="I1137" t="s">
        <v>12563</v>
      </c>
      <c r="K1137" t="s">
        <v>6860</v>
      </c>
      <c r="L1137" t="s">
        <v>6861</v>
      </c>
      <c r="M1137" t="s">
        <v>14968</v>
      </c>
      <c r="N1137">
        <v>8</v>
      </c>
      <c r="O1137" t="s">
        <v>15289</v>
      </c>
      <c r="P1137" t="s">
        <v>16540</v>
      </c>
      <c r="Q1137">
        <v>8</v>
      </c>
      <c r="R1137">
        <v>2</v>
      </c>
      <c r="S1137">
        <v>0.47</v>
      </c>
      <c r="T1137">
        <v>0.48</v>
      </c>
      <c r="U1137">
        <v>464.84</v>
      </c>
      <c r="V1137">
        <v>135.51</v>
      </c>
      <c r="W1137">
        <v>3.48</v>
      </c>
      <c r="X1137">
        <v>9.82</v>
      </c>
      <c r="Y1137">
        <v>2.23</v>
      </c>
      <c r="Z1137">
        <v>3</v>
      </c>
      <c r="AA1137" t="s">
        <v>4250</v>
      </c>
      <c r="AB1137">
        <v>0</v>
      </c>
      <c r="AC1137">
        <v>2</v>
      </c>
      <c r="AD1137">
        <v>3.7511428571428569</v>
      </c>
      <c r="AF1137" t="s">
        <v>7949</v>
      </c>
      <c r="AI1137">
        <v>0</v>
      </c>
      <c r="AJ1137">
        <v>0</v>
      </c>
      <c r="AM1137" t="s">
        <v>20019</v>
      </c>
    </row>
    <row r="1138" spans="1:39" x14ac:dyDescent="0.25">
      <c r="A1138" t="s">
        <v>8889</v>
      </c>
      <c r="B1138" t="s">
        <v>4841</v>
      </c>
      <c r="C1138" t="s">
        <v>4842</v>
      </c>
      <c r="D1138">
        <v>7</v>
      </c>
      <c r="E1138" t="s">
        <v>4845</v>
      </c>
      <c r="F1138">
        <v>8.15</v>
      </c>
      <c r="I1138" t="s">
        <v>12564</v>
      </c>
      <c r="K1138" t="s">
        <v>6860</v>
      </c>
      <c r="L1138" t="s">
        <v>6861</v>
      </c>
      <c r="M1138" t="s">
        <v>14972</v>
      </c>
      <c r="N1138">
        <v>8</v>
      </c>
      <c r="O1138" t="s">
        <v>15293</v>
      </c>
      <c r="P1138" t="s">
        <v>16541</v>
      </c>
      <c r="Q1138">
        <v>6</v>
      </c>
      <c r="R1138">
        <v>2</v>
      </c>
      <c r="S1138">
        <v>1.46</v>
      </c>
      <c r="T1138">
        <v>1.49</v>
      </c>
      <c r="U1138">
        <v>487.76</v>
      </c>
      <c r="V1138">
        <v>94.53</v>
      </c>
      <c r="W1138">
        <v>4.34</v>
      </c>
      <c r="X1138">
        <v>8.49</v>
      </c>
      <c r="Y1138">
        <v>4.3499999999999996</v>
      </c>
      <c r="Z1138">
        <v>2</v>
      </c>
      <c r="AA1138" t="s">
        <v>4250</v>
      </c>
      <c r="AB1138">
        <v>0</v>
      </c>
      <c r="AC1138">
        <v>4</v>
      </c>
      <c r="AD1138">
        <v>4.4364285714285714</v>
      </c>
      <c r="AF1138" t="s">
        <v>7949</v>
      </c>
      <c r="AI1138">
        <v>0</v>
      </c>
      <c r="AJ1138">
        <v>0</v>
      </c>
      <c r="AM1138" t="s">
        <v>20019</v>
      </c>
    </row>
    <row r="1139" spans="1:39" x14ac:dyDescent="0.25">
      <c r="A1139" t="s">
        <v>8890</v>
      </c>
      <c r="B1139" t="s">
        <v>4841</v>
      </c>
      <c r="C1139" t="s">
        <v>4842</v>
      </c>
      <c r="D1139">
        <v>7</v>
      </c>
      <c r="E1139" t="s">
        <v>4845</v>
      </c>
      <c r="F1139">
        <v>8.15</v>
      </c>
      <c r="I1139" t="s">
        <v>12565</v>
      </c>
      <c r="K1139" t="s">
        <v>6860</v>
      </c>
      <c r="L1139" t="s">
        <v>6861</v>
      </c>
      <c r="M1139" t="s">
        <v>14972</v>
      </c>
      <c r="N1139">
        <v>8</v>
      </c>
      <c r="O1139" t="s">
        <v>15293</v>
      </c>
      <c r="P1139" t="s">
        <v>16542</v>
      </c>
      <c r="Q1139">
        <v>5</v>
      </c>
      <c r="R1139">
        <v>2</v>
      </c>
      <c r="S1139">
        <v>3.86</v>
      </c>
      <c r="T1139">
        <v>3.86</v>
      </c>
      <c r="U1139">
        <v>462.81</v>
      </c>
      <c r="V1139">
        <v>89.6</v>
      </c>
      <c r="W1139">
        <v>4.2699999999999996</v>
      </c>
      <c r="X1139">
        <v>10.06</v>
      </c>
      <c r="Y1139">
        <v>3.64</v>
      </c>
      <c r="Z1139">
        <v>2</v>
      </c>
      <c r="AA1139" t="s">
        <v>4250</v>
      </c>
      <c r="AB1139">
        <v>0</v>
      </c>
      <c r="AC1139">
        <v>4</v>
      </c>
      <c r="AD1139">
        <v>3.405642857142857</v>
      </c>
      <c r="AF1139" t="s">
        <v>7949</v>
      </c>
      <c r="AI1139">
        <v>0</v>
      </c>
      <c r="AJ1139">
        <v>0</v>
      </c>
      <c r="AM1139" t="s">
        <v>20019</v>
      </c>
    </row>
    <row r="1140" spans="1:39" x14ac:dyDescent="0.25">
      <c r="A1140" t="s">
        <v>8891</v>
      </c>
      <c r="B1140" t="s">
        <v>4841</v>
      </c>
      <c r="C1140" t="s">
        <v>4842</v>
      </c>
      <c r="D1140">
        <v>7</v>
      </c>
      <c r="E1140" t="s">
        <v>4845</v>
      </c>
      <c r="F1140">
        <v>8.15</v>
      </c>
      <c r="I1140" t="s">
        <v>12566</v>
      </c>
      <c r="K1140" t="s">
        <v>6860</v>
      </c>
      <c r="L1140" t="s">
        <v>6861</v>
      </c>
      <c r="M1140" t="s">
        <v>14968</v>
      </c>
      <c r="N1140">
        <v>8</v>
      </c>
      <c r="O1140" t="s">
        <v>15289</v>
      </c>
      <c r="P1140" t="s">
        <v>16543</v>
      </c>
      <c r="Q1140">
        <v>9</v>
      </c>
      <c r="R1140">
        <v>2</v>
      </c>
      <c r="S1140">
        <v>2.17</v>
      </c>
      <c r="T1140">
        <v>2.17</v>
      </c>
      <c r="U1140">
        <v>533.97</v>
      </c>
      <c r="V1140">
        <v>130.18</v>
      </c>
      <c r="W1140">
        <v>4.28</v>
      </c>
      <c r="X1140">
        <v>10.11</v>
      </c>
      <c r="Y1140">
        <v>3.12</v>
      </c>
      <c r="Z1140">
        <v>3</v>
      </c>
      <c r="AA1140" t="s">
        <v>4250</v>
      </c>
      <c r="AB1140">
        <v>1</v>
      </c>
      <c r="AC1140">
        <v>4</v>
      </c>
      <c r="AD1140">
        <v>3.415</v>
      </c>
      <c r="AF1140" t="s">
        <v>7949</v>
      </c>
      <c r="AI1140">
        <v>0</v>
      </c>
      <c r="AJ1140">
        <v>0</v>
      </c>
      <c r="AM1140" t="s">
        <v>20019</v>
      </c>
    </row>
    <row r="1141" spans="1:39" x14ac:dyDescent="0.25">
      <c r="A1141" t="s">
        <v>8892</v>
      </c>
      <c r="B1141" t="s">
        <v>4841</v>
      </c>
      <c r="C1141" t="s">
        <v>4842</v>
      </c>
      <c r="D1141">
        <v>7</v>
      </c>
      <c r="E1141" t="s">
        <v>4845</v>
      </c>
      <c r="F1141">
        <v>8.15</v>
      </c>
      <c r="K1141" t="s">
        <v>6860</v>
      </c>
      <c r="L1141" t="s">
        <v>6861</v>
      </c>
      <c r="M1141" t="s">
        <v>14971</v>
      </c>
      <c r="N1141">
        <v>9</v>
      </c>
      <c r="O1141" t="s">
        <v>15292</v>
      </c>
      <c r="P1141" t="s">
        <v>16544</v>
      </c>
      <c r="Q1141">
        <v>7</v>
      </c>
      <c r="R1141">
        <v>1</v>
      </c>
      <c r="S1141">
        <v>3.2</v>
      </c>
      <c r="T1141">
        <v>3.21</v>
      </c>
      <c r="U1141">
        <v>426.48</v>
      </c>
      <c r="V1141">
        <v>91.85</v>
      </c>
      <c r="W1141">
        <v>3.61</v>
      </c>
      <c r="Y1141">
        <v>5.71</v>
      </c>
      <c r="Z1141">
        <v>3</v>
      </c>
      <c r="AA1141" t="s">
        <v>4250</v>
      </c>
      <c r="AB1141">
        <v>0</v>
      </c>
      <c r="AC1141">
        <v>2</v>
      </c>
      <c r="AD1141">
        <v>4.5918095238095242</v>
      </c>
      <c r="AF1141" t="s">
        <v>7949</v>
      </c>
      <c r="AI1141">
        <v>0</v>
      </c>
      <c r="AJ1141">
        <v>0</v>
      </c>
      <c r="AK1141" t="s">
        <v>19851</v>
      </c>
      <c r="AL1141" t="s">
        <v>19851</v>
      </c>
      <c r="AM1141" t="s">
        <v>20019</v>
      </c>
    </row>
    <row r="1142" spans="1:39" x14ac:dyDescent="0.25">
      <c r="A1142" t="s">
        <v>8893</v>
      </c>
      <c r="B1142" t="s">
        <v>4841</v>
      </c>
      <c r="C1142" t="s">
        <v>4842</v>
      </c>
      <c r="D1142">
        <v>7</v>
      </c>
      <c r="E1142" t="s">
        <v>4845</v>
      </c>
      <c r="F1142">
        <v>8.15</v>
      </c>
      <c r="K1142" t="s">
        <v>6860</v>
      </c>
      <c r="L1142" t="s">
        <v>6861</v>
      </c>
      <c r="M1142" t="s">
        <v>14971</v>
      </c>
      <c r="N1142">
        <v>9</v>
      </c>
      <c r="O1142" t="s">
        <v>15292</v>
      </c>
      <c r="P1142" t="s">
        <v>16545</v>
      </c>
      <c r="Q1142">
        <v>7</v>
      </c>
      <c r="R1142">
        <v>1</v>
      </c>
      <c r="S1142">
        <v>4.72</v>
      </c>
      <c r="T1142">
        <v>4.72</v>
      </c>
      <c r="U1142">
        <v>442.52</v>
      </c>
      <c r="V1142">
        <v>91.85</v>
      </c>
      <c r="W1142">
        <v>4.8</v>
      </c>
      <c r="Y1142">
        <v>5.76</v>
      </c>
      <c r="Z1142">
        <v>3</v>
      </c>
      <c r="AA1142" t="s">
        <v>4250</v>
      </c>
      <c r="AB1142">
        <v>0</v>
      </c>
      <c r="AC1142">
        <v>4</v>
      </c>
      <c r="AD1142">
        <v>3.3222380952380961</v>
      </c>
      <c r="AF1142" t="s">
        <v>7949</v>
      </c>
      <c r="AI1142">
        <v>0</v>
      </c>
      <c r="AJ1142">
        <v>0</v>
      </c>
      <c r="AK1142" t="s">
        <v>19851</v>
      </c>
      <c r="AL1142" t="s">
        <v>19851</v>
      </c>
      <c r="AM1142" t="s">
        <v>20019</v>
      </c>
    </row>
    <row r="1143" spans="1:39" x14ac:dyDescent="0.25">
      <c r="A1143" t="s">
        <v>8894</v>
      </c>
      <c r="B1143" t="s">
        <v>4841</v>
      </c>
      <c r="C1143" t="s">
        <v>4842</v>
      </c>
      <c r="D1143">
        <v>7</v>
      </c>
      <c r="E1143" t="s">
        <v>4845</v>
      </c>
      <c r="F1143">
        <v>8.15</v>
      </c>
      <c r="K1143" t="s">
        <v>6860</v>
      </c>
      <c r="L1143" t="s">
        <v>6861</v>
      </c>
      <c r="M1143" t="s">
        <v>14971</v>
      </c>
      <c r="N1143">
        <v>9</v>
      </c>
      <c r="O1143" t="s">
        <v>15292</v>
      </c>
      <c r="P1143" t="s">
        <v>16546</v>
      </c>
      <c r="Q1143">
        <v>8</v>
      </c>
      <c r="R1143">
        <v>2</v>
      </c>
      <c r="S1143">
        <v>2.08</v>
      </c>
      <c r="T1143">
        <v>2.08</v>
      </c>
      <c r="U1143">
        <v>418.45</v>
      </c>
      <c r="V1143">
        <v>112.08</v>
      </c>
      <c r="W1143">
        <v>2.99</v>
      </c>
      <c r="Y1143">
        <v>5.74</v>
      </c>
      <c r="Z1143">
        <v>3</v>
      </c>
      <c r="AA1143" t="s">
        <v>4250</v>
      </c>
      <c r="AB1143">
        <v>0</v>
      </c>
      <c r="AC1143">
        <v>4</v>
      </c>
      <c r="AD1143">
        <v>4.3065000000000007</v>
      </c>
      <c r="AF1143" t="s">
        <v>7949</v>
      </c>
      <c r="AI1143">
        <v>0</v>
      </c>
      <c r="AJ1143">
        <v>0</v>
      </c>
      <c r="AK1143" t="s">
        <v>19851</v>
      </c>
      <c r="AL1143" t="s">
        <v>19851</v>
      </c>
      <c r="AM1143" t="s">
        <v>20019</v>
      </c>
    </row>
    <row r="1144" spans="1:39" x14ac:dyDescent="0.25">
      <c r="A1144" t="s">
        <v>8895</v>
      </c>
      <c r="B1144" t="s">
        <v>4841</v>
      </c>
      <c r="C1144" t="s">
        <v>4842</v>
      </c>
      <c r="D1144">
        <v>7</v>
      </c>
      <c r="E1144" t="s">
        <v>4845</v>
      </c>
      <c r="F1144">
        <v>8.15</v>
      </c>
      <c r="K1144" t="s">
        <v>6860</v>
      </c>
      <c r="L1144" t="s">
        <v>6861</v>
      </c>
      <c r="M1144" t="s">
        <v>14971</v>
      </c>
      <c r="N1144">
        <v>9</v>
      </c>
      <c r="O1144" t="s">
        <v>15292</v>
      </c>
      <c r="P1144" t="s">
        <v>16547</v>
      </c>
      <c r="Q1144">
        <v>8</v>
      </c>
      <c r="R1144">
        <v>1</v>
      </c>
      <c r="S1144">
        <v>2.3199999999999998</v>
      </c>
      <c r="T1144">
        <v>2.33</v>
      </c>
      <c r="U1144">
        <v>430.46</v>
      </c>
      <c r="V1144">
        <v>101.08</v>
      </c>
      <c r="W1144">
        <v>3.25</v>
      </c>
      <c r="Y1144">
        <v>5.74</v>
      </c>
      <c r="Z1144">
        <v>3</v>
      </c>
      <c r="AA1144" t="s">
        <v>4250</v>
      </c>
      <c r="AB1144">
        <v>0</v>
      </c>
      <c r="AC1144">
        <v>4</v>
      </c>
      <c r="AD1144">
        <v>4.8007142857142853</v>
      </c>
      <c r="AF1144" t="s">
        <v>7949</v>
      </c>
      <c r="AI1144">
        <v>0</v>
      </c>
      <c r="AJ1144">
        <v>0</v>
      </c>
      <c r="AK1144" t="s">
        <v>19851</v>
      </c>
      <c r="AL1144" t="s">
        <v>19851</v>
      </c>
      <c r="AM1144" t="s">
        <v>20019</v>
      </c>
    </row>
    <row r="1145" spans="1:39" x14ac:dyDescent="0.25">
      <c r="A1145" t="s">
        <v>8896</v>
      </c>
      <c r="B1145" t="s">
        <v>4841</v>
      </c>
      <c r="C1145" t="s">
        <v>4842</v>
      </c>
      <c r="D1145">
        <v>7</v>
      </c>
      <c r="E1145" t="s">
        <v>4845</v>
      </c>
      <c r="F1145">
        <v>8.15</v>
      </c>
      <c r="K1145" t="s">
        <v>6860</v>
      </c>
      <c r="L1145" t="s">
        <v>6861</v>
      </c>
      <c r="M1145" t="s">
        <v>15013</v>
      </c>
      <c r="N1145">
        <v>9</v>
      </c>
      <c r="O1145" t="s">
        <v>15372</v>
      </c>
      <c r="P1145" t="s">
        <v>16548</v>
      </c>
      <c r="Q1145">
        <v>6</v>
      </c>
      <c r="R1145">
        <v>1</v>
      </c>
      <c r="S1145">
        <v>2.79</v>
      </c>
      <c r="T1145">
        <v>2.79</v>
      </c>
      <c r="U1145">
        <v>452.44</v>
      </c>
      <c r="V1145">
        <v>72.97</v>
      </c>
      <c r="W1145">
        <v>4.2699999999999996</v>
      </c>
      <c r="Y1145">
        <v>5.21</v>
      </c>
      <c r="Z1145">
        <v>3</v>
      </c>
      <c r="AA1145" t="s">
        <v>4250</v>
      </c>
      <c r="AB1145">
        <v>0</v>
      </c>
      <c r="AC1145">
        <v>2</v>
      </c>
      <c r="AD1145">
        <v>4.7780476190476193</v>
      </c>
      <c r="AF1145" t="s">
        <v>7949</v>
      </c>
      <c r="AI1145">
        <v>0</v>
      </c>
      <c r="AJ1145">
        <v>0</v>
      </c>
      <c r="AK1145" t="s">
        <v>19851</v>
      </c>
      <c r="AL1145" t="s">
        <v>19851</v>
      </c>
      <c r="AM1145" t="s">
        <v>20019</v>
      </c>
    </row>
    <row r="1146" spans="1:39" x14ac:dyDescent="0.25">
      <c r="A1146" t="s">
        <v>8897</v>
      </c>
      <c r="B1146" t="s">
        <v>4841</v>
      </c>
      <c r="C1146" t="s">
        <v>4842</v>
      </c>
      <c r="D1146">
        <v>7</v>
      </c>
      <c r="E1146" t="s">
        <v>4845</v>
      </c>
      <c r="F1146">
        <v>8.15</v>
      </c>
      <c r="K1146" t="s">
        <v>6860</v>
      </c>
      <c r="L1146" t="s">
        <v>6861</v>
      </c>
      <c r="M1146" t="s">
        <v>6865</v>
      </c>
      <c r="N1146">
        <v>9</v>
      </c>
      <c r="O1146" t="s">
        <v>15390</v>
      </c>
      <c r="P1146" t="s">
        <v>16549</v>
      </c>
      <c r="Q1146">
        <v>6</v>
      </c>
      <c r="R1146">
        <v>4</v>
      </c>
      <c r="S1146">
        <v>3.35</v>
      </c>
      <c r="T1146">
        <v>3.68</v>
      </c>
      <c r="U1146">
        <v>667.85</v>
      </c>
      <c r="V1146">
        <v>136.71</v>
      </c>
      <c r="W1146">
        <v>4.1900000000000004</v>
      </c>
      <c r="X1146">
        <v>13.68</v>
      </c>
      <c r="Y1146">
        <v>7.45</v>
      </c>
      <c r="Z1146">
        <v>3</v>
      </c>
      <c r="AA1146" t="s">
        <v>4250</v>
      </c>
      <c r="AB1146">
        <v>1</v>
      </c>
      <c r="AC1146">
        <v>16</v>
      </c>
      <c r="AD1146">
        <v>1.9850000000000001</v>
      </c>
      <c r="AF1146" t="s">
        <v>7949</v>
      </c>
      <c r="AI1146">
        <v>0</v>
      </c>
      <c r="AJ1146">
        <v>0</v>
      </c>
      <c r="AK1146" t="s">
        <v>19903</v>
      </c>
      <c r="AL1146" t="s">
        <v>19903</v>
      </c>
      <c r="AM1146" t="s">
        <v>20019</v>
      </c>
    </row>
    <row r="1147" spans="1:39" x14ac:dyDescent="0.25">
      <c r="A1147" t="s">
        <v>8898</v>
      </c>
      <c r="B1147" t="s">
        <v>4841</v>
      </c>
      <c r="C1147" t="s">
        <v>4842</v>
      </c>
      <c r="D1147">
        <v>7</v>
      </c>
      <c r="E1147" t="s">
        <v>4845</v>
      </c>
      <c r="F1147">
        <v>8.15</v>
      </c>
      <c r="K1147" t="s">
        <v>6860</v>
      </c>
      <c r="M1147" t="s">
        <v>6865</v>
      </c>
      <c r="N1147">
        <v>8</v>
      </c>
      <c r="O1147" t="s">
        <v>15317</v>
      </c>
      <c r="P1147" t="s">
        <v>16550</v>
      </c>
      <c r="Q1147">
        <v>5</v>
      </c>
      <c r="R1147">
        <v>3</v>
      </c>
      <c r="S1147">
        <v>3.86</v>
      </c>
      <c r="T1147">
        <v>5.41</v>
      </c>
      <c r="U1147">
        <v>559.70000000000005</v>
      </c>
      <c r="V1147">
        <v>90.9</v>
      </c>
      <c r="W1147">
        <v>4.3899999999999997</v>
      </c>
      <c r="X1147">
        <v>13.91</v>
      </c>
      <c r="Y1147">
        <v>9.06</v>
      </c>
      <c r="Z1147">
        <v>2</v>
      </c>
      <c r="AA1147" t="s">
        <v>4250</v>
      </c>
      <c r="AB1147">
        <v>1</v>
      </c>
      <c r="AC1147">
        <v>13</v>
      </c>
      <c r="AD1147">
        <v>1.6766666666666661</v>
      </c>
      <c r="AF1147" t="s">
        <v>7952</v>
      </c>
      <c r="AI1147">
        <v>0</v>
      </c>
      <c r="AJ1147">
        <v>0</v>
      </c>
      <c r="AK1147" t="s">
        <v>19863</v>
      </c>
      <c r="AL1147" t="s">
        <v>19863</v>
      </c>
      <c r="AM1147" t="s">
        <v>20019</v>
      </c>
    </row>
    <row r="1148" spans="1:39" x14ac:dyDescent="0.25">
      <c r="A1148" t="s">
        <v>8899</v>
      </c>
      <c r="B1148" t="s">
        <v>4841</v>
      </c>
      <c r="C1148" t="s">
        <v>4842</v>
      </c>
      <c r="D1148">
        <v>7</v>
      </c>
      <c r="E1148" t="s">
        <v>4845</v>
      </c>
      <c r="F1148">
        <v>8.15</v>
      </c>
      <c r="K1148" t="s">
        <v>6860</v>
      </c>
      <c r="L1148" t="s">
        <v>6861</v>
      </c>
      <c r="M1148" t="s">
        <v>6891</v>
      </c>
      <c r="N1148">
        <v>9</v>
      </c>
      <c r="O1148" t="s">
        <v>15367</v>
      </c>
      <c r="P1148" t="s">
        <v>16551</v>
      </c>
      <c r="Q1148">
        <v>5</v>
      </c>
      <c r="R1148">
        <v>3</v>
      </c>
      <c r="S1148">
        <v>4.8899999999999997</v>
      </c>
      <c r="T1148">
        <v>6.43</v>
      </c>
      <c r="U1148">
        <v>587.75</v>
      </c>
      <c r="V1148">
        <v>90.9</v>
      </c>
      <c r="W1148">
        <v>5.17</v>
      </c>
      <c r="X1148">
        <v>13.92</v>
      </c>
      <c r="Y1148">
        <v>9.0399999999999991</v>
      </c>
      <c r="Z1148">
        <v>2</v>
      </c>
      <c r="AA1148" t="s">
        <v>4250</v>
      </c>
      <c r="AB1148">
        <v>2</v>
      </c>
      <c r="AC1148">
        <v>15</v>
      </c>
      <c r="AD1148">
        <v>1.6166666666666669</v>
      </c>
      <c r="AF1148" t="s">
        <v>7952</v>
      </c>
      <c r="AI1148">
        <v>0</v>
      </c>
      <c r="AJ1148">
        <v>0</v>
      </c>
      <c r="AK1148" t="s">
        <v>19890</v>
      </c>
      <c r="AL1148" t="s">
        <v>19890</v>
      </c>
      <c r="AM1148" t="s">
        <v>20019</v>
      </c>
    </row>
    <row r="1149" spans="1:39" x14ac:dyDescent="0.25">
      <c r="A1149" t="s">
        <v>5405</v>
      </c>
      <c r="B1149" t="s">
        <v>4841</v>
      </c>
      <c r="C1149" t="s">
        <v>4842</v>
      </c>
      <c r="D1149">
        <v>7</v>
      </c>
      <c r="E1149" t="s">
        <v>4845</v>
      </c>
      <c r="F1149">
        <v>8.15</v>
      </c>
      <c r="K1149" t="s">
        <v>6860</v>
      </c>
      <c r="M1149" t="s">
        <v>15074</v>
      </c>
      <c r="N1149">
        <v>8</v>
      </c>
      <c r="O1149" t="s">
        <v>15427</v>
      </c>
      <c r="P1149" t="s">
        <v>7131</v>
      </c>
      <c r="Q1149">
        <v>6</v>
      </c>
      <c r="R1149">
        <v>1</v>
      </c>
      <c r="S1149">
        <v>5.73</v>
      </c>
      <c r="T1149">
        <v>5.92</v>
      </c>
      <c r="U1149">
        <v>515.70000000000005</v>
      </c>
      <c r="V1149">
        <v>84.05</v>
      </c>
      <c r="W1149">
        <v>6.08</v>
      </c>
      <c r="Y1149">
        <v>6.77</v>
      </c>
      <c r="Z1149">
        <v>2</v>
      </c>
      <c r="AA1149" t="s">
        <v>4250</v>
      </c>
      <c r="AB1149">
        <v>2</v>
      </c>
      <c r="AC1149">
        <v>2</v>
      </c>
      <c r="AD1149">
        <v>2.833333333333333</v>
      </c>
      <c r="AF1149" t="s">
        <v>7949</v>
      </c>
      <c r="AI1149">
        <v>0</v>
      </c>
      <c r="AJ1149">
        <v>0</v>
      </c>
      <c r="AK1149" t="s">
        <v>7980</v>
      </c>
      <c r="AL1149" t="s">
        <v>7980</v>
      </c>
      <c r="AM1149" t="s">
        <v>20019</v>
      </c>
    </row>
    <row r="1150" spans="1:39" x14ac:dyDescent="0.25">
      <c r="A1150" t="s">
        <v>8745</v>
      </c>
      <c r="B1150" t="s">
        <v>4841</v>
      </c>
      <c r="C1150" t="s">
        <v>4842</v>
      </c>
      <c r="D1150">
        <v>7</v>
      </c>
      <c r="E1150" t="s">
        <v>4845</v>
      </c>
      <c r="F1150">
        <v>8.15</v>
      </c>
      <c r="K1150" t="s">
        <v>6860</v>
      </c>
      <c r="M1150" t="s">
        <v>6865</v>
      </c>
      <c r="N1150">
        <v>8</v>
      </c>
      <c r="O1150" t="s">
        <v>15428</v>
      </c>
      <c r="P1150" t="s">
        <v>16397</v>
      </c>
      <c r="Q1150">
        <v>6</v>
      </c>
      <c r="R1150">
        <v>2</v>
      </c>
      <c r="S1150">
        <v>2.86</v>
      </c>
      <c r="T1150">
        <v>3.29</v>
      </c>
      <c r="U1150">
        <v>550.66</v>
      </c>
      <c r="V1150">
        <v>118.53</v>
      </c>
      <c r="W1150">
        <v>4.78</v>
      </c>
      <c r="X1150">
        <v>13.79</v>
      </c>
      <c r="Y1150">
        <v>7.51</v>
      </c>
      <c r="Z1150">
        <v>4</v>
      </c>
      <c r="AA1150" t="s">
        <v>4250</v>
      </c>
      <c r="AB1150">
        <v>1</v>
      </c>
      <c r="AC1150">
        <v>9</v>
      </c>
      <c r="AD1150">
        <v>2.9740000000000002</v>
      </c>
      <c r="AF1150" t="s">
        <v>7949</v>
      </c>
      <c r="AI1150">
        <v>0</v>
      </c>
      <c r="AJ1150">
        <v>0</v>
      </c>
      <c r="AK1150" t="s">
        <v>19905</v>
      </c>
      <c r="AL1150" t="s">
        <v>19905</v>
      </c>
      <c r="AM1150" t="s">
        <v>20019</v>
      </c>
    </row>
    <row r="1151" spans="1:39" x14ac:dyDescent="0.25">
      <c r="A1151" t="s">
        <v>8271</v>
      </c>
      <c r="B1151" t="s">
        <v>4841</v>
      </c>
      <c r="C1151" t="s">
        <v>4842</v>
      </c>
      <c r="D1151">
        <v>7</v>
      </c>
      <c r="E1151" t="s">
        <v>4845</v>
      </c>
      <c r="F1151">
        <v>8.15</v>
      </c>
      <c r="K1151" t="s">
        <v>6860</v>
      </c>
      <c r="L1151" t="s">
        <v>6861</v>
      </c>
      <c r="M1151" t="s">
        <v>14994</v>
      </c>
      <c r="N1151">
        <v>9</v>
      </c>
      <c r="O1151" t="s">
        <v>15320</v>
      </c>
      <c r="P1151" t="s">
        <v>15924</v>
      </c>
      <c r="Q1151">
        <v>6</v>
      </c>
      <c r="R1151">
        <v>1</v>
      </c>
      <c r="S1151">
        <v>0.6</v>
      </c>
      <c r="T1151">
        <v>0.61</v>
      </c>
      <c r="U1151">
        <v>479.53</v>
      </c>
      <c r="V1151">
        <v>78.959999999999994</v>
      </c>
      <c r="W1151">
        <v>5.58</v>
      </c>
      <c r="Y1151">
        <v>5.56</v>
      </c>
      <c r="Z1151">
        <v>3</v>
      </c>
      <c r="AA1151" t="s">
        <v>4250</v>
      </c>
      <c r="AB1151">
        <v>1</v>
      </c>
      <c r="AC1151">
        <v>3</v>
      </c>
      <c r="AD1151">
        <v>4.9795476190476204</v>
      </c>
      <c r="AF1151" t="s">
        <v>7949</v>
      </c>
      <c r="AI1151">
        <v>0</v>
      </c>
      <c r="AJ1151">
        <v>0</v>
      </c>
      <c r="AK1151" t="s">
        <v>19852</v>
      </c>
      <c r="AL1151" t="s">
        <v>19852</v>
      </c>
      <c r="AM1151" t="s">
        <v>20019</v>
      </c>
    </row>
    <row r="1152" spans="1:39" x14ac:dyDescent="0.25">
      <c r="A1152" t="s">
        <v>8900</v>
      </c>
      <c r="B1152" t="s">
        <v>4841</v>
      </c>
      <c r="C1152" t="s">
        <v>4842</v>
      </c>
      <c r="D1152">
        <v>7</v>
      </c>
      <c r="E1152" t="s">
        <v>4845</v>
      </c>
      <c r="F1152">
        <v>8.15</v>
      </c>
      <c r="K1152" t="s">
        <v>6860</v>
      </c>
      <c r="L1152" t="s">
        <v>6861</v>
      </c>
      <c r="M1152" t="s">
        <v>14971</v>
      </c>
      <c r="N1152">
        <v>9</v>
      </c>
      <c r="O1152" t="s">
        <v>15292</v>
      </c>
      <c r="P1152" t="s">
        <v>16552</v>
      </c>
      <c r="Q1152">
        <v>7</v>
      </c>
      <c r="R1152">
        <v>1</v>
      </c>
      <c r="S1152">
        <v>3.1</v>
      </c>
      <c r="T1152">
        <v>3.12</v>
      </c>
      <c r="U1152">
        <v>429.48</v>
      </c>
      <c r="V1152">
        <v>88.19</v>
      </c>
      <c r="W1152">
        <v>3.86</v>
      </c>
      <c r="Y1152">
        <v>5.78</v>
      </c>
      <c r="Z1152">
        <v>3</v>
      </c>
      <c r="AA1152" t="s">
        <v>4250</v>
      </c>
      <c r="AB1152">
        <v>0</v>
      </c>
      <c r="AC1152">
        <v>4</v>
      </c>
      <c r="AD1152">
        <v>4.7270476190476192</v>
      </c>
      <c r="AF1152" t="s">
        <v>7949</v>
      </c>
      <c r="AI1152">
        <v>0</v>
      </c>
      <c r="AJ1152">
        <v>0</v>
      </c>
      <c r="AK1152" t="s">
        <v>19851</v>
      </c>
      <c r="AL1152" t="s">
        <v>19851</v>
      </c>
      <c r="AM1152" t="s">
        <v>20019</v>
      </c>
    </row>
    <row r="1153" spans="1:39" x14ac:dyDescent="0.25">
      <c r="A1153" t="s">
        <v>8901</v>
      </c>
      <c r="B1153" t="s">
        <v>4841</v>
      </c>
      <c r="C1153" t="s">
        <v>4842</v>
      </c>
      <c r="D1153">
        <v>7</v>
      </c>
      <c r="E1153" t="s">
        <v>4845</v>
      </c>
      <c r="F1153">
        <v>8.15</v>
      </c>
      <c r="I1153" t="s">
        <v>12567</v>
      </c>
      <c r="K1153" t="s">
        <v>6860</v>
      </c>
      <c r="L1153" t="s">
        <v>6861</v>
      </c>
      <c r="M1153" t="s">
        <v>15021</v>
      </c>
      <c r="N1153">
        <v>9</v>
      </c>
      <c r="O1153" t="s">
        <v>15359</v>
      </c>
      <c r="P1153" t="s">
        <v>16553</v>
      </c>
      <c r="Q1153">
        <v>6</v>
      </c>
      <c r="R1153">
        <v>1</v>
      </c>
      <c r="S1153">
        <v>3.27</v>
      </c>
      <c r="T1153">
        <v>5.17</v>
      </c>
      <c r="U1153">
        <v>461.48</v>
      </c>
      <c r="V1153">
        <v>69.31</v>
      </c>
      <c r="W1153">
        <v>4.7300000000000004</v>
      </c>
      <c r="Y1153">
        <v>9.94</v>
      </c>
      <c r="Z1153">
        <v>2</v>
      </c>
      <c r="AA1153" t="s">
        <v>4250</v>
      </c>
      <c r="AB1153">
        <v>0</v>
      </c>
      <c r="AC1153">
        <v>3</v>
      </c>
      <c r="AD1153">
        <v>2.50347619047619</v>
      </c>
      <c r="AF1153" t="s">
        <v>7952</v>
      </c>
      <c r="AI1153">
        <v>0</v>
      </c>
      <c r="AJ1153">
        <v>0</v>
      </c>
      <c r="AM1153" t="s">
        <v>20019</v>
      </c>
    </row>
    <row r="1154" spans="1:39" x14ac:dyDescent="0.25">
      <c r="A1154" t="s">
        <v>8901</v>
      </c>
      <c r="B1154" t="s">
        <v>4841</v>
      </c>
      <c r="C1154" t="s">
        <v>4842</v>
      </c>
      <c r="D1154">
        <v>7</v>
      </c>
      <c r="E1154" t="s">
        <v>4845</v>
      </c>
      <c r="F1154">
        <v>8.15</v>
      </c>
      <c r="I1154" t="s">
        <v>12568</v>
      </c>
      <c r="K1154" t="s">
        <v>6860</v>
      </c>
      <c r="M1154" t="s">
        <v>14977</v>
      </c>
      <c r="N1154">
        <v>8</v>
      </c>
      <c r="O1154" t="s">
        <v>15298</v>
      </c>
      <c r="P1154" t="s">
        <v>16553</v>
      </c>
      <c r="Q1154">
        <v>6</v>
      </c>
      <c r="R1154">
        <v>1</v>
      </c>
      <c r="S1154">
        <v>3.27</v>
      </c>
      <c r="T1154">
        <v>5.17</v>
      </c>
      <c r="U1154">
        <v>461.48</v>
      </c>
      <c r="V1154">
        <v>69.31</v>
      </c>
      <c r="W1154">
        <v>4.7300000000000004</v>
      </c>
      <c r="Y1154">
        <v>9.94</v>
      </c>
      <c r="Z1154">
        <v>2</v>
      </c>
      <c r="AA1154" t="s">
        <v>4250</v>
      </c>
      <c r="AB1154">
        <v>0</v>
      </c>
      <c r="AC1154">
        <v>3</v>
      </c>
      <c r="AD1154">
        <v>2.50347619047619</v>
      </c>
      <c r="AF1154" t="s">
        <v>7952</v>
      </c>
      <c r="AI1154">
        <v>0</v>
      </c>
      <c r="AJ1154">
        <v>0</v>
      </c>
      <c r="AM1154" t="s">
        <v>20019</v>
      </c>
    </row>
    <row r="1155" spans="1:39" x14ac:dyDescent="0.25">
      <c r="A1155" t="s">
        <v>8902</v>
      </c>
      <c r="B1155" t="s">
        <v>4841</v>
      </c>
      <c r="C1155" t="s">
        <v>4842</v>
      </c>
      <c r="D1155">
        <v>7</v>
      </c>
      <c r="E1155" t="s">
        <v>4845</v>
      </c>
      <c r="F1155">
        <v>8.15</v>
      </c>
      <c r="I1155" t="s">
        <v>12569</v>
      </c>
      <c r="K1155" t="s">
        <v>6860</v>
      </c>
      <c r="L1155" t="s">
        <v>6861</v>
      </c>
      <c r="M1155" t="s">
        <v>15075</v>
      </c>
      <c r="N1155">
        <v>9</v>
      </c>
      <c r="O1155" t="s">
        <v>15429</v>
      </c>
      <c r="P1155" t="s">
        <v>16554</v>
      </c>
      <c r="Q1155">
        <v>5</v>
      </c>
      <c r="R1155">
        <v>2</v>
      </c>
      <c r="S1155">
        <v>3.77</v>
      </c>
      <c r="T1155">
        <v>3.77</v>
      </c>
      <c r="U1155">
        <v>474.36</v>
      </c>
      <c r="V1155">
        <v>80.62</v>
      </c>
      <c r="W1155">
        <v>5.69</v>
      </c>
      <c r="X1155">
        <v>11.37</v>
      </c>
      <c r="Y1155">
        <v>4.26</v>
      </c>
      <c r="Z1155">
        <v>3</v>
      </c>
      <c r="AA1155" t="s">
        <v>4250</v>
      </c>
      <c r="AB1155">
        <v>1</v>
      </c>
      <c r="AC1155">
        <v>3</v>
      </c>
      <c r="AD1155">
        <v>3.4131428571428568</v>
      </c>
      <c r="AF1155" t="s">
        <v>7949</v>
      </c>
      <c r="AI1155">
        <v>0</v>
      </c>
      <c r="AJ1155">
        <v>0</v>
      </c>
      <c r="AM1155" t="s">
        <v>20019</v>
      </c>
    </row>
    <row r="1156" spans="1:39" x14ac:dyDescent="0.25">
      <c r="A1156" t="s">
        <v>8902</v>
      </c>
      <c r="B1156" t="s">
        <v>4841</v>
      </c>
      <c r="C1156" t="s">
        <v>4842</v>
      </c>
      <c r="D1156">
        <v>7</v>
      </c>
      <c r="E1156" t="s">
        <v>4845</v>
      </c>
      <c r="F1156">
        <v>8.15</v>
      </c>
      <c r="I1156" t="s">
        <v>12570</v>
      </c>
      <c r="K1156" t="s">
        <v>6860</v>
      </c>
      <c r="L1156" t="s">
        <v>6861</v>
      </c>
      <c r="M1156" t="s">
        <v>15076</v>
      </c>
      <c r="N1156">
        <v>8</v>
      </c>
      <c r="O1156" t="s">
        <v>15430</v>
      </c>
      <c r="P1156" t="s">
        <v>16554</v>
      </c>
      <c r="Q1156">
        <v>5</v>
      </c>
      <c r="R1156">
        <v>2</v>
      </c>
      <c r="S1156">
        <v>3.77</v>
      </c>
      <c r="T1156">
        <v>3.77</v>
      </c>
      <c r="U1156">
        <v>474.36</v>
      </c>
      <c r="V1156">
        <v>80.62</v>
      </c>
      <c r="W1156">
        <v>5.69</v>
      </c>
      <c r="X1156">
        <v>11.37</v>
      </c>
      <c r="Y1156">
        <v>4.26</v>
      </c>
      <c r="Z1156">
        <v>3</v>
      </c>
      <c r="AA1156" t="s">
        <v>4250</v>
      </c>
      <c r="AB1156">
        <v>1</v>
      </c>
      <c r="AC1156">
        <v>3</v>
      </c>
      <c r="AD1156">
        <v>3.4131428571428568</v>
      </c>
      <c r="AF1156" t="s">
        <v>7949</v>
      </c>
      <c r="AI1156">
        <v>0</v>
      </c>
      <c r="AJ1156">
        <v>0</v>
      </c>
      <c r="AM1156" t="s">
        <v>20019</v>
      </c>
    </row>
    <row r="1157" spans="1:39" x14ac:dyDescent="0.25">
      <c r="A1157" t="s">
        <v>8903</v>
      </c>
      <c r="B1157" t="s">
        <v>4841</v>
      </c>
      <c r="C1157" t="s">
        <v>4842</v>
      </c>
      <c r="D1157">
        <v>7</v>
      </c>
      <c r="E1157" t="s">
        <v>4845</v>
      </c>
      <c r="F1157">
        <v>8.15</v>
      </c>
      <c r="I1157" t="s">
        <v>12571</v>
      </c>
      <c r="K1157" t="s">
        <v>6860</v>
      </c>
      <c r="L1157" t="s">
        <v>6861</v>
      </c>
      <c r="M1157" t="s">
        <v>15047</v>
      </c>
      <c r="N1157">
        <v>9</v>
      </c>
      <c r="O1157" t="s">
        <v>15395</v>
      </c>
      <c r="P1157" t="s">
        <v>16555</v>
      </c>
      <c r="Q1157">
        <v>6</v>
      </c>
      <c r="R1157">
        <v>2</v>
      </c>
      <c r="S1157">
        <v>0.56999999999999995</v>
      </c>
      <c r="T1157">
        <v>0.59</v>
      </c>
      <c r="U1157">
        <v>480.25</v>
      </c>
      <c r="V1157">
        <v>102.49</v>
      </c>
      <c r="W1157">
        <v>4.0999999999999996</v>
      </c>
      <c r="X1157">
        <v>8.57</v>
      </c>
      <c r="Y1157">
        <v>3.17</v>
      </c>
      <c r="Z1157">
        <v>2</v>
      </c>
      <c r="AA1157" t="s">
        <v>4250</v>
      </c>
      <c r="AB1157">
        <v>0</v>
      </c>
      <c r="AC1157">
        <v>3</v>
      </c>
      <c r="AD1157">
        <v>4.2247380952380951</v>
      </c>
      <c r="AF1157" t="s">
        <v>7949</v>
      </c>
      <c r="AI1157">
        <v>0</v>
      </c>
      <c r="AJ1157">
        <v>0</v>
      </c>
      <c r="AM1157" t="s">
        <v>20019</v>
      </c>
    </row>
    <row r="1158" spans="1:39" x14ac:dyDescent="0.25">
      <c r="A1158" t="s">
        <v>8904</v>
      </c>
      <c r="B1158" t="s">
        <v>4841</v>
      </c>
      <c r="C1158" t="s">
        <v>4842</v>
      </c>
      <c r="D1158">
        <v>7</v>
      </c>
      <c r="E1158" t="s">
        <v>4845</v>
      </c>
      <c r="F1158">
        <v>8.15</v>
      </c>
      <c r="I1158" t="s">
        <v>12572</v>
      </c>
      <c r="K1158" t="s">
        <v>6860</v>
      </c>
      <c r="L1158" t="s">
        <v>6861</v>
      </c>
      <c r="M1158" t="s">
        <v>15047</v>
      </c>
      <c r="N1158">
        <v>9</v>
      </c>
      <c r="O1158" t="s">
        <v>15395</v>
      </c>
      <c r="P1158" t="s">
        <v>16556</v>
      </c>
      <c r="Q1158">
        <v>6</v>
      </c>
      <c r="R1158">
        <v>2</v>
      </c>
      <c r="S1158">
        <v>0.78</v>
      </c>
      <c r="T1158">
        <v>0.8</v>
      </c>
      <c r="U1158">
        <v>513.79999999999995</v>
      </c>
      <c r="V1158">
        <v>102.49</v>
      </c>
      <c r="W1158">
        <v>4.46</v>
      </c>
      <c r="X1158">
        <v>8.67</v>
      </c>
      <c r="Y1158">
        <v>3.17</v>
      </c>
      <c r="Z1158">
        <v>2</v>
      </c>
      <c r="AA1158" t="s">
        <v>4250</v>
      </c>
      <c r="AB1158">
        <v>1</v>
      </c>
      <c r="AC1158">
        <v>3</v>
      </c>
      <c r="AD1158">
        <v>4.0836666666666668</v>
      </c>
      <c r="AF1158" t="s">
        <v>7949</v>
      </c>
      <c r="AI1158">
        <v>0</v>
      </c>
      <c r="AJ1158">
        <v>0</v>
      </c>
      <c r="AM1158" t="s">
        <v>20019</v>
      </c>
    </row>
    <row r="1159" spans="1:39" x14ac:dyDescent="0.25">
      <c r="A1159" t="s">
        <v>8905</v>
      </c>
      <c r="B1159" t="s">
        <v>4841</v>
      </c>
      <c r="C1159" t="s">
        <v>4842</v>
      </c>
      <c r="D1159">
        <v>7</v>
      </c>
      <c r="E1159" t="s">
        <v>4845</v>
      </c>
      <c r="F1159">
        <v>8.15</v>
      </c>
      <c r="I1159" t="s">
        <v>12573</v>
      </c>
      <c r="K1159" t="s">
        <v>6860</v>
      </c>
      <c r="L1159" t="s">
        <v>6861</v>
      </c>
      <c r="M1159" t="s">
        <v>15042</v>
      </c>
      <c r="N1159">
        <v>9</v>
      </c>
      <c r="O1159" t="s">
        <v>15389</v>
      </c>
      <c r="P1159" t="s">
        <v>16557</v>
      </c>
      <c r="Q1159">
        <v>6</v>
      </c>
      <c r="R1159">
        <v>1</v>
      </c>
      <c r="S1159">
        <v>1.83</v>
      </c>
      <c r="T1159">
        <v>1.86</v>
      </c>
      <c r="U1159">
        <v>430.51</v>
      </c>
      <c r="V1159">
        <v>100.94</v>
      </c>
      <c r="W1159">
        <v>3.46</v>
      </c>
      <c r="Y1159">
        <v>6.37</v>
      </c>
      <c r="Z1159">
        <v>2</v>
      </c>
      <c r="AA1159" t="s">
        <v>4250</v>
      </c>
      <c r="AB1159">
        <v>0</v>
      </c>
      <c r="AC1159">
        <v>3</v>
      </c>
      <c r="AD1159">
        <v>4.9650238095238093</v>
      </c>
      <c r="AF1159" t="s">
        <v>7949</v>
      </c>
      <c r="AI1159">
        <v>0</v>
      </c>
      <c r="AJ1159">
        <v>0</v>
      </c>
      <c r="AM1159" t="s">
        <v>20019</v>
      </c>
    </row>
    <row r="1160" spans="1:39" x14ac:dyDescent="0.25">
      <c r="A1160" t="s">
        <v>8905</v>
      </c>
      <c r="B1160" t="s">
        <v>4841</v>
      </c>
      <c r="C1160" t="s">
        <v>4842</v>
      </c>
      <c r="D1160">
        <v>7</v>
      </c>
      <c r="E1160" t="s">
        <v>4845</v>
      </c>
      <c r="F1160">
        <v>8.15</v>
      </c>
      <c r="I1160" t="s">
        <v>12574</v>
      </c>
      <c r="K1160" t="s">
        <v>6860</v>
      </c>
      <c r="M1160" t="s">
        <v>15002</v>
      </c>
      <c r="N1160">
        <v>8</v>
      </c>
      <c r="O1160" t="s">
        <v>15332</v>
      </c>
      <c r="P1160" t="s">
        <v>16557</v>
      </c>
      <c r="Q1160">
        <v>6</v>
      </c>
      <c r="R1160">
        <v>1</v>
      </c>
      <c r="S1160">
        <v>1.83</v>
      </c>
      <c r="T1160">
        <v>1.86</v>
      </c>
      <c r="U1160">
        <v>430.51</v>
      </c>
      <c r="V1160">
        <v>100.94</v>
      </c>
      <c r="W1160">
        <v>3.46</v>
      </c>
      <c r="Y1160">
        <v>6.37</v>
      </c>
      <c r="Z1160">
        <v>2</v>
      </c>
      <c r="AA1160" t="s">
        <v>4250</v>
      </c>
      <c r="AB1160">
        <v>0</v>
      </c>
      <c r="AC1160">
        <v>3</v>
      </c>
      <c r="AD1160">
        <v>4.9650238095238093</v>
      </c>
      <c r="AF1160" t="s">
        <v>7949</v>
      </c>
      <c r="AI1160">
        <v>0</v>
      </c>
      <c r="AJ1160">
        <v>0</v>
      </c>
      <c r="AM1160" t="s">
        <v>20019</v>
      </c>
    </row>
    <row r="1161" spans="1:39" x14ac:dyDescent="0.25">
      <c r="A1161" t="s">
        <v>8906</v>
      </c>
      <c r="B1161" t="s">
        <v>4841</v>
      </c>
      <c r="C1161" t="s">
        <v>4842</v>
      </c>
      <c r="D1161">
        <v>7</v>
      </c>
      <c r="E1161" t="s">
        <v>4845</v>
      </c>
      <c r="F1161">
        <v>8.15</v>
      </c>
      <c r="I1161" t="s">
        <v>12575</v>
      </c>
      <c r="K1161" t="s">
        <v>6860</v>
      </c>
      <c r="M1161" t="s">
        <v>14977</v>
      </c>
      <c r="N1161">
        <v>8</v>
      </c>
      <c r="O1161" t="s">
        <v>15298</v>
      </c>
      <c r="P1161" t="s">
        <v>16558</v>
      </c>
      <c r="Q1161">
        <v>7</v>
      </c>
      <c r="R1161">
        <v>1</v>
      </c>
      <c r="S1161">
        <v>2.09</v>
      </c>
      <c r="T1161">
        <v>4.09</v>
      </c>
      <c r="U1161">
        <v>435.92</v>
      </c>
      <c r="V1161">
        <v>89.77</v>
      </c>
      <c r="W1161">
        <v>3.77</v>
      </c>
      <c r="Y1161">
        <v>11.27</v>
      </c>
      <c r="Z1161">
        <v>3</v>
      </c>
      <c r="AA1161" t="s">
        <v>4250</v>
      </c>
      <c r="AB1161">
        <v>0</v>
      </c>
      <c r="AC1161">
        <v>1</v>
      </c>
      <c r="AD1161">
        <v>3.7010476190476189</v>
      </c>
      <c r="AF1161" t="s">
        <v>7952</v>
      </c>
      <c r="AI1161">
        <v>0</v>
      </c>
      <c r="AJ1161">
        <v>0</v>
      </c>
      <c r="AM1161" t="s">
        <v>20019</v>
      </c>
    </row>
    <row r="1162" spans="1:39" x14ac:dyDescent="0.25">
      <c r="A1162" t="s">
        <v>8907</v>
      </c>
      <c r="B1162" t="s">
        <v>4841</v>
      </c>
      <c r="C1162" t="s">
        <v>4842</v>
      </c>
      <c r="D1162">
        <v>7</v>
      </c>
      <c r="E1162" t="s">
        <v>4845</v>
      </c>
      <c r="F1162">
        <v>8.15</v>
      </c>
      <c r="I1162" t="s">
        <v>12576</v>
      </c>
      <c r="K1162" t="s">
        <v>6860</v>
      </c>
      <c r="M1162" t="s">
        <v>15002</v>
      </c>
      <c r="N1162">
        <v>8</v>
      </c>
      <c r="O1162" t="s">
        <v>15332</v>
      </c>
      <c r="P1162" t="s">
        <v>16559</v>
      </c>
      <c r="Q1162">
        <v>5</v>
      </c>
      <c r="R1162">
        <v>1</v>
      </c>
      <c r="S1162">
        <v>2.0099999999999998</v>
      </c>
      <c r="T1162">
        <v>2.0099999999999998</v>
      </c>
      <c r="U1162">
        <v>417.53</v>
      </c>
      <c r="V1162">
        <v>77.150000000000006</v>
      </c>
      <c r="W1162">
        <v>3.17</v>
      </c>
      <c r="Y1162">
        <v>4.4800000000000004</v>
      </c>
      <c r="Z1162">
        <v>1</v>
      </c>
      <c r="AA1162" t="s">
        <v>4250</v>
      </c>
      <c r="AB1162">
        <v>0</v>
      </c>
      <c r="AC1162">
        <v>6</v>
      </c>
      <c r="AD1162">
        <v>5.4174047619047618</v>
      </c>
      <c r="AF1162" t="s">
        <v>7949</v>
      </c>
      <c r="AI1162">
        <v>0</v>
      </c>
      <c r="AJ1162">
        <v>0</v>
      </c>
      <c r="AM1162" t="s">
        <v>20019</v>
      </c>
    </row>
    <row r="1163" spans="1:39" x14ac:dyDescent="0.25">
      <c r="A1163" t="s">
        <v>8908</v>
      </c>
      <c r="B1163" t="s">
        <v>4841</v>
      </c>
      <c r="C1163" t="s">
        <v>4842</v>
      </c>
      <c r="D1163">
        <v>7</v>
      </c>
      <c r="E1163" t="s">
        <v>4845</v>
      </c>
      <c r="F1163">
        <v>8.15</v>
      </c>
      <c r="I1163" t="s">
        <v>12577</v>
      </c>
      <c r="K1163" t="s">
        <v>6860</v>
      </c>
      <c r="M1163" t="s">
        <v>15002</v>
      </c>
      <c r="N1163">
        <v>8</v>
      </c>
      <c r="O1163" t="s">
        <v>15332</v>
      </c>
      <c r="P1163" t="s">
        <v>16560</v>
      </c>
      <c r="Q1163">
        <v>5</v>
      </c>
      <c r="R1163">
        <v>2</v>
      </c>
      <c r="S1163">
        <v>8.17</v>
      </c>
      <c r="T1163">
        <v>8.24</v>
      </c>
      <c r="U1163">
        <v>447.46</v>
      </c>
      <c r="V1163">
        <v>76.819999999999993</v>
      </c>
      <c r="W1163">
        <v>2.84</v>
      </c>
      <c r="Y1163">
        <v>8.36</v>
      </c>
      <c r="Z1163">
        <v>2</v>
      </c>
      <c r="AA1163" t="s">
        <v>4250</v>
      </c>
      <c r="AB1163">
        <v>0</v>
      </c>
      <c r="AC1163">
        <v>2</v>
      </c>
      <c r="AD1163">
        <v>2.6952857142857152</v>
      </c>
      <c r="AF1163" t="s">
        <v>7949</v>
      </c>
      <c r="AI1163">
        <v>0</v>
      </c>
      <c r="AJ1163">
        <v>0</v>
      </c>
      <c r="AM1163" t="s">
        <v>20019</v>
      </c>
    </row>
    <row r="1164" spans="1:39" x14ac:dyDescent="0.25">
      <c r="A1164" t="s">
        <v>8909</v>
      </c>
      <c r="B1164" t="s">
        <v>4841</v>
      </c>
      <c r="C1164" t="s">
        <v>4842</v>
      </c>
      <c r="D1164">
        <v>7</v>
      </c>
      <c r="E1164" t="s">
        <v>4845</v>
      </c>
      <c r="F1164">
        <v>8.15</v>
      </c>
      <c r="I1164" t="s">
        <v>12578</v>
      </c>
      <c r="K1164" t="s">
        <v>6860</v>
      </c>
      <c r="M1164" t="s">
        <v>14989</v>
      </c>
      <c r="N1164">
        <v>8</v>
      </c>
      <c r="O1164" t="s">
        <v>15313</v>
      </c>
      <c r="P1164" t="s">
        <v>16561</v>
      </c>
      <c r="Q1164">
        <v>9</v>
      </c>
      <c r="R1164">
        <v>2</v>
      </c>
      <c r="S1164">
        <v>2.91</v>
      </c>
      <c r="T1164">
        <v>2.91</v>
      </c>
      <c r="U1164">
        <v>411.48</v>
      </c>
      <c r="V1164">
        <v>115.63</v>
      </c>
      <c r="W1164">
        <v>2.5299999999999998</v>
      </c>
      <c r="X1164">
        <v>10.82</v>
      </c>
      <c r="Y1164">
        <v>3.76</v>
      </c>
      <c r="Z1164">
        <v>2</v>
      </c>
      <c r="AA1164" t="s">
        <v>4250</v>
      </c>
      <c r="AB1164">
        <v>0</v>
      </c>
      <c r="AC1164">
        <v>4</v>
      </c>
      <c r="AD1164">
        <v>3.8229523809523811</v>
      </c>
      <c r="AF1164" t="s">
        <v>7949</v>
      </c>
      <c r="AI1164">
        <v>0</v>
      </c>
      <c r="AJ1164">
        <v>0</v>
      </c>
      <c r="AM1164" t="s">
        <v>20019</v>
      </c>
    </row>
    <row r="1165" spans="1:39" x14ac:dyDescent="0.25">
      <c r="A1165" t="s">
        <v>8910</v>
      </c>
      <c r="B1165" t="s">
        <v>4841</v>
      </c>
      <c r="C1165" t="s">
        <v>4842</v>
      </c>
      <c r="D1165">
        <v>7</v>
      </c>
      <c r="E1165" t="s">
        <v>4845</v>
      </c>
      <c r="F1165">
        <v>8.15</v>
      </c>
      <c r="I1165" t="s">
        <v>12579</v>
      </c>
      <c r="K1165" t="s">
        <v>6860</v>
      </c>
      <c r="M1165" t="s">
        <v>15002</v>
      </c>
      <c r="N1165">
        <v>8</v>
      </c>
      <c r="O1165" t="s">
        <v>15332</v>
      </c>
      <c r="P1165" t="s">
        <v>16562</v>
      </c>
      <c r="Q1165">
        <v>5</v>
      </c>
      <c r="R1165">
        <v>1</v>
      </c>
      <c r="S1165">
        <v>2.62</v>
      </c>
      <c r="T1165">
        <v>2.66</v>
      </c>
      <c r="U1165">
        <v>425.57</v>
      </c>
      <c r="V1165">
        <v>77.150000000000006</v>
      </c>
      <c r="W1165">
        <v>3.76</v>
      </c>
      <c r="Y1165">
        <v>6.39</v>
      </c>
      <c r="Z1165">
        <v>1</v>
      </c>
      <c r="AA1165" t="s">
        <v>4250</v>
      </c>
      <c r="AB1165">
        <v>0</v>
      </c>
      <c r="AC1165">
        <v>7</v>
      </c>
      <c r="AD1165">
        <v>5.0549761904761903</v>
      </c>
      <c r="AF1165" t="s">
        <v>7949</v>
      </c>
      <c r="AI1165">
        <v>0</v>
      </c>
      <c r="AJ1165">
        <v>0</v>
      </c>
      <c r="AM1165" t="s">
        <v>20019</v>
      </c>
    </row>
    <row r="1166" spans="1:39" x14ac:dyDescent="0.25">
      <c r="A1166" t="s">
        <v>5931</v>
      </c>
      <c r="B1166" t="s">
        <v>4841</v>
      </c>
      <c r="C1166" t="s">
        <v>4842</v>
      </c>
      <c r="D1166">
        <v>7</v>
      </c>
      <c r="E1166" t="s">
        <v>4845</v>
      </c>
      <c r="F1166">
        <v>8.15</v>
      </c>
      <c r="K1166" t="s">
        <v>6860</v>
      </c>
      <c r="L1166" t="s">
        <v>6861</v>
      </c>
      <c r="M1166" t="s">
        <v>14984</v>
      </c>
      <c r="N1166">
        <v>9</v>
      </c>
      <c r="O1166" t="s">
        <v>15307</v>
      </c>
      <c r="P1166" t="s">
        <v>7657</v>
      </c>
      <c r="Q1166">
        <v>6</v>
      </c>
      <c r="R1166">
        <v>1</v>
      </c>
      <c r="S1166">
        <v>1.81</v>
      </c>
      <c r="T1166">
        <v>1.88</v>
      </c>
      <c r="U1166">
        <v>366.46</v>
      </c>
      <c r="V1166">
        <v>82.62</v>
      </c>
      <c r="W1166">
        <v>2.82</v>
      </c>
      <c r="Y1166">
        <v>6.71</v>
      </c>
      <c r="Z1166">
        <v>2</v>
      </c>
      <c r="AA1166" t="s">
        <v>4250</v>
      </c>
      <c r="AB1166">
        <v>0</v>
      </c>
      <c r="AC1166">
        <v>2</v>
      </c>
      <c r="AD1166">
        <v>5.7871904761904762</v>
      </c>
      <c r="AF1166" t="s">
        <v>7949</v>
      </c>
      <c r="AI1166">
        <v>0</v>
      </c>
      <c r="AJ1166">
        <v>0</v>
      </c>
      <c r="AK1166" t="s">
        <v>7989</v>
      </c>
      <c r="AL1166" t="s">
        <v>7989</v>
      </c>
      <c r="AM1166" t="s">
        <v>20019</v>
      </c>
    </row>
    <row r="1167" spans="1:39" x14ac:dyDescent="0.25">
      <c r="A1167" t="s">
        <v>6113</v>
      </c>
      <c r="B1167" t="s">
        <v>4841</v>
      </c>
      <c r="C1167" t="s">
        <v>4842</v>
      </c>
      <c r="D1167">
        <v>7</v>
      </c>
      <c r="E1167" t="s">
        <v>4845</v>
      </c>
      <c r="F1167">
        <v>8.15</v>
      </c>
      <c r="K1167" t="s">
        <v>6860</v>
      </c>
      <c r="L1167" t="s">
        <v>6861</v>
      </c>
      <c r="M1167" t="s">
        <v>14984</v>
      </c>
      <c r="N1167">
        <v>9</v>
      </c>
      <c r="O1167" t="s">
        <v>15307</v>
      </c>
      <c r="P1167" t="s">
        <v>7839</v>
      </c>
      <c r="Q1167">
        <v>5</v>
      </c>
      <c r="R1167">
        <v>1</v>
      </c>
      <c r="S1167">
        <v>2.58</v>
      </c>
      <c r="T1167">
        <v>2.67</v>
      </c>
      <c r="U1167">
        <v>365.47</v>
      </c>
      <c r="V1167">
        <v>69.73</v>
      </c>
      <c r="W1167">
        <v>3.42</v>
      </c>
      <c r="Y1167">
        <v>6.75</v>
      </c>
      <c r="Z1167">
        <v>2</v>
      </c>
      <c r="AA1167" t="s">
        <v>4250</v>
      </c>
      <c r="AB1167">
        <v>0</v>
      </c>
      <c r="AC1167">
        <v>2</v>
      </c>
      <c r="AD1167">
        <v>5.5042619047619041</v>
      </c>
      <c r="AF1167" t="s">
        <v>7949</v>
      </c>
      <c r="AI1167">
        <v>0</v>
      </c>
      <c r="AJ1167">
        <v>0</v>
      </c>
      <c r="AK1167" t="s">
        <v>7989</v>
      </c>
      <c r="AL1167" t="s">
        <v>7989</v>
      </c>
      <c r="AM1167" t="s">
        <v>20019</v>
      </c>
    </row>
    <row r="1168" spans="1:39" x14ac:dyDescent="0.25">
      <c r="A1168" t="s">
        <v>8911</v>
      </c>
      <c r="B1168" t="s">
        <v>4841</v>
      </c>
      <c r="C1168" t="s">
        <v>4842</v>
      </c>
      <c r="D1168">
        <v>7</v>
      </c>
      <c r="E1168" t="s">
        <v>4845</v>
      </c>
      <c r="F1168">
        <v>8.15</v>
      </c>
      <c r="I1168" t="s">
        <v>12580</v>
      </c>
      <c r="K1168" t="s">
        <v>6860</v>
      </c>
      <c r="M1168" t="s">
        <v>15002</v>
      </c>
      <c r="N1168">
        <v>8</v>
      </c>
      <c r="O1168" t="s">
        <v>15332</v>
      </c>
      <c r="P1168" t="s">
        <v>16563</v>
      </c>
      <c r="Q1168">
        <v>5</v>
      </c>
      <c r="R1168">
        <v>1</v>
      </c>
      <c r="S1168">
        <v>2.37</v>
      </c>
      <c r="T1168">
        <v>2.37</v>
      </c>
      <c r="U1168">
        <v>451.49</v>
      </c>
      <c r="V1168">
        <v>77.150000000000006</v>
      </c>
      <c r="W1168">
        <v>3.52</v>
      </c>
      <c r="Y1168">
        <v>2.25</v>
      </c>
      <c r="Z1168">
        <v>1</v>
      </c>
      <c r="AA1168" t="s">
        <v>4250</v>
      </c>
      <c r="AB1168">
        <v>0</v>
      </c>
      <c r="AC1168">
        <v>5</v>
      </c>
      <c r="AD1168">
        <v>4.9948333333333332</v>
      </c>
      <c r="AF1168" t="s">
        <v>7949</v>
      </c>
      <c r="AI1168">
        <v>0</v>
      </c>
      <c r="AJ1168">
        <v>0</v>
      </c>
      <c r="AM1168" t="s">
        <v>20019</v>
      </c>
    </row>
    <row r="1169" spans="1:39" x14ac:dyDescent="0.25">
      <c r="A1169" t="s">
        <v>8912</v>
      </c>
      <c r="B1169" t="s">
        <v>4841</v>
      </c>
      <c r="C1169" t="s">
        <v>4842</v>
      </c>
      <c r="D1169">
        <v>7.1</v>
      </c>
      <c r="E1169" t="s">
        <v>4845</v>
      </c>
      <c r="F1169">
        <v>8.15</v>
      </c>
      <c r="K1169" t="s">
        <v>6860</v>
      </c>
      <c r="L1169" t="s">
        <v>6861</v>
      </c>
      <c r="M1169" t="s">
        <v>14963</v>
      </c>
      <c r="N1169">
        <v>9</v>
      </c>
      <c r="O1169" t="s">
        <v>15284</v>
      </c>
      <c r="P1169" t="s">
        <v>16564</v>
      </c>
      <c r="Q1169">
        <v>7</v>
      </c>
      <c r="R1169">
        <v>1</v>
      </c>
      <c r="S1169">
        <v>1.65</v>
      </c>
      <c r="T1169">
        <v>1.65</v>
      </c>
      <c r="U1169">
        <v>432.46</v>
      </c>
      <c r="V1169">
        <v>91.85</v>
      </c>
      <c r="W1169">
        <v>3.87</v>
      </c>
      <c r="Y1169">
        <v>3.78</v>
      </c>
      <c r="Z1169">
        <v>3</v>
      </c>
      <c r="AA1169" t="s">
        <v>4250</v>
      </c>
      <c r="AB1169">
        <v>0</v>
      </c>
      <c r="AC1169">
        <v>2</v>
      </c>
      <c r="AD1169">
        <v>5.2540952380952382</v>
      </c>
      <c r="AF1169" t="s">
        <v>7949</v>
      </c>
      <c r="AI1169">
        <v>0</v>
      </c>
      <c r="AJ1169">
        <v>0</v>
      </c>
      <c r="AK1169" t="s">
        <v>19847</v>
      </c>
      <c r="AL1169" t="s">
        <v>19847</v>
      </c>
      <c r="AM1169" t="s">
        <v>20019</v>
      </c>
    </row>
    <row r="1170" spans="1:39" x14ac:dyDescent="0.25">
      <c r="A1170" t="s">
        <v>8615</v>
      </c>
      <c r="B1170" t="s">
        <v>4841</v>
      </c>
      <c r="C1170" t="s">
        <v>4842</v>
      </c>
      <c r="D1170">
        <v>7.1</v>
      </c>
      <c r="E1170" t="s">
        <v>4845</v>
      </c>
      <c r="F1170">
        <v>8.15</v>
      </c>
      <c r="K1170" t="s">
        <v>6860</v>
      </c>
      <c r="L1170" t="s">
        <v>6861</v>
      </c>
      <c r="M1170" t="s">
        <v>15062</v>
      </c>
      <c r="N1170">
        <v>9</v>
      </c>
      <c r="O1170" t="s">
        <v>15415</v>
      </c>
      <c r="P1170" t="s">
        <v>16268</v>
      </c>
      <c r="Q1170">
        <v>6</v>
      </c>
      <c r="R1170">
        <v>3</v>
      </c>
      <c r="S1170">
        <v>3.25</v>
      </c>
      <c r="T1170">
        <v>3.26</v>
      </c>
      <c r="U1170">
        <v>519.69000000000005</v>
      </c>
      <c r="V1170">
        <v>92.71</v>
      </c>
      <c r="W1170">
        <v>3.72</v>
      </c>
      <c r="X1170">
        <v>13.82</v>
      </c>
      <c r="Y1170">
        <v>5.9</v>
      </c>
      <c r="Z1170">
        <v>2</v>
      </c>
      <c r="AA1170" t="s">
        <v>4250</v>
      </c>
      <c r="AB1170">
        <v>1</v>
      </c>
      <c r="AC1170">
        <v>10</v>
      </c>
      <c r="AD1170">
        <v>3.3213333333333339</v>
      </c>
      <c r="AF1170" t="s">
        <v>7949</v>
      </c>
      <c r="AI1170">
        <v>0</v>
      </c>
      <c r="AJ1170">
        <v>0</v>
      </c>
      <c r="AK1170" t="s">
        <v>19873</v>
      </c>
      <c r="AL1170" t="s">
        <v>19873</v>
      </c>
      <c r="AM1170" t="s">
        <v>20019</v>
      </c>
    </row>
    <row r="1171" spans="1:39" x14ac:dyDescent="0.25">
      <c r="A1171" t="s">
        <v>8913</v>
      </c>
      <c r="B1171" t="s">
        <v>4841</v>
      </c>
      <c r="C1171" t="s">
        <v>4842</v>
      </c>
      <c r="D1171">
        <v>7.1</v>
      </c>
      <c r="E1171" t="s">
        <v>4845</v>
      </c>
      <c r="F1171">
        <v>8.15</v>
      </c>
      <c r="I1171" t="s">
        <v>12581</v>
      </c>
      <c r="K1171" t="s">
        <v>6860</v>
      </c>
      <c r="L1171" t="s">
        <v>6861</v>
      </c>
      <c r="M1171" t="s">
        <v>14975</v>
      </c>
      <c r="N1171">
        <v>9</v>
      </c>
      <c r="O1171" t="s">
        <v>15296</v>
      </c>
      <c r="P1171" t="s">
        <v>16565</v>
      </c>
      <c r="Q1171">
        <v>5</v>
      </c>
      <c r="R1171">
        <v>1</v>
      </c>
      <c r="S1171">
        <v>4.8899999999999997</v>
      </c>
      <c r="T1171">
        <v>4.8899999999999997</v>
      </c>
      <c r="U1171">
        <v>416.5</v>
      </c>
      <c r="V1171">
        <v>83.76</v>
      </c>
      <c r="W1171">
        <v>4.4800000000000004</v>
      </c>
      <c r="Y1171">
        <v>1.08</v>
      </c>
      <c r="Z1171">
        <v>2</v>
      </c>
      <c r="AA1171" t="s">
        <v>4250</v>
      </c>
      <c r="AB1171">
        <v>0</v>
      </c>
      <c r="AC1171">
        <v>2</v>
      </c>
      <c r="AD1171">
        <v>3.4847619047619052</v>
      </c>
      <c r="AF1171" t="s">
        <v>7949</v>
      </c>
      <c r="AI1171">
        <v>0</v>
      </c>
      <c r="AJ1171">
        <v>0</v>
      </c>
      <c r="AM1171" t="s">
        <v>20019</v>
      </c>
    </row>
    <row r="1172" spans="1:39" x14ac:dyDescent="0.25">
      <c r="A1172" t="s">
        <v>8914</v>
      </c>
      <c r="B1172" t="s">
        <v>4841</v>
      </c>
      <c r="C1172" t="s">
        <v>4842</v>
      </c>
      <c r="D1172">
        <v>7.1</v>
      </c>
      <c r="E1172" t="s">
        <v>4845</v>
      </c>
      <c r="F1172">
        <v>8.15</v>
      </c>
      <c r="I1172" t="s">
        <v>12582</v>
      </c>
      <c r="K1172" t="s">
        <v>6860</v>
      </c>
      <c r="M1172" t="s">
        <v>15002</v>
      </c>
      <c r="N1172">
        <v>8</v>
      </c>
      <c r="O1172" t="s">
        <v>15332</v>
      </c>
      <c r="P1172" t="s">
        <v>16566</v>
      </c>
      <c r="Q1172">
        <v>4</v>
      </c>
      <c r="R1172">
        <v>1</v>
      </c>
      <c r="S1172">
        <v>3.12</v>
      </c>
      <c r="T1172">
        <v>3.17</v>
      </c>
      <c r="U1172">
        <v>419.57</v>
      </c>
      <c r="V1172">
        <v>67.92</v>
      </c>
      <c r="W1172">
        <v>3.73</v>
      </c>
      <c r="Y1172">
        <v>6.41</v>
      </c>
      <c r="Z1172">
        <v>1</v>
      </c>
      <c r="AA1172" t="s">
        <v>4250</v>
      </c>
      <c r="AB1172">
        <v>0</v>
      </c>
      <c r="AC1172">
        <v>4</v>
      </c>
      <c r="AD1172">
        <v>4.762833333333333</v>
      </c>
      <c r="AF1172" t="s">
        <v>7949</v>
      </c>
      <c r="AI1172">
        <v>0</v>
      </c>
      <c r="AJ1172">
        <v>0</v>
      </c>
      <c r="AM1172" t="s">
        <v>20019</v>
      </c>
    </row>
    <row r="1173" spans="1:39" x14ac:dyDescent="0.25">
      <c r="A1173" t="s">
        <v>8915</v>
      </c>
      <c r="B1173" t="s">
        <v>4841</v>
      </c>
      <c r="C1173" t="s">
        <v>4842</v>
      </c>
      <c r="D1173">
        <v>7.2</v>
      </c>
      <c r="E1173" t="s">
        <v>4845</v>
      </c>
      <c r="F1173">
        <v>8.14</v>
      </c>
      <c r="K1173" t="s">
        <v>6860</v>
      </c>
      <c r="M1173" t="s">
        <v>14985</v>
      </c>
      <c r="N1173">
        <v>8</v>
      </c>
      <c r="O1173" t="s">
        <v>15308</v>
      </c>
      <c r="P1173" t="s">
        <v>16567</v>
      </c>
      <c r="Q1173">
        <v>4</v>
      </c>
      <c r="R1173">
        <v>3</v>
      </c>
      <c r="S1173">
        <v>3.99</v>
      </c>
      <c r="T1173">
        <v>4.82</v>
      </c>
      <c r="U1173">
        <v>464.65</v>
      </c>
      <c r="V1173">
        <v>70.59</v>
      </c>
      <c r="W1173">
        <v>4.72</v>
      </c>
      <c r="Y1173">
        <v>8.18</v>
      </c>
      <c r="Z1173">
        <v>2</v>
      </c>
      <c r="AA1173" t="s">
        <v>4250</v>
      </c>
      <c r="AB1173">
        <v>0</v>
      </c>
      <c r="AC1173">
        <v>8</v>
      </c>
      <c r="AD1173">
        <v>2.4241666666666668</v>
      </c>
      <c r="AF1173" t="s">
        <v>7949</v>
      </c>
      <c r="AI1173">
        <v>0</v>
      </c>
      <c r="AJ1173">
        <v>0</v>
      </c>
      <c r="AK1173" t="s">
        <v>19859</v>
      </c>
      <c r="AL1173" t="s">
        <v>19859</v>
      </c>
      <c r="AM1173" t="s">
        <v>20019</v>
      </c>
    </row>
    <row r="1174" spans="1:39" x14ac:dyDescent="0.25">
      <c r="A1174" t="s">
        <v>8916</v>
      </c>
      <c r="B1174" t="s">
        <v>4841</v>
      </c>
      <c r="C1174" t="s">
        <v>4842</v>
      </c>
      <c r="D1174">
        <v>7.2</v>
      </c>
      <c r="E1174" t="s">
        <v>4845</v>
      </c>
      <c r="F1174">
        <v>8.14</v>
      </c>
      <c r="K1174" t="s">
        <v>6860</v>
      </c>
      <c r="L1174" t="s">
        <v>6861</v>
      </c>
      <c r="M1174" t="s">
        <v>15008</v>
      </c>
      <c r="N1174">
        <v>9</v>
      </c>
      <c r="O1174" t="s">
        <v>15339</v>
      </c>
      <c r="P1174" t="s">
        <v>16568</v>
      </c>
      <c r="Q1174">
        <v>8</v>
      </c>
      <c r="R1174">
        <v>3</v>
      </c>
      <c r="S1174">
        <v>3.75</v>
      </c>
      <c r="T1174">
        <v>3.77</v>
      </c>
      <c r="U1174">
        <v>592.80999999999995</v>
      </c>
      <c r="V1174">
        <v>105.6</v>
      </c>
      <c r="W1174">
        <v>5.25</v>
      </c>
      <c r="X1174">
        <v>13.83</v>
      </c>
      <c r="Y1174">
        <v>5.89</v>
      </c>
      <c r="Z1174">
        <v>3</v>
      </c>
      <c r="AA1174" t="s">
        <v>4250</v>
      </c>
      <c r="AB1174">
        <v>2</v>
      </c>
      <c r="AC1174">
        <v>11</v>
      </c>
      <c r="AD1174">
        <v>2.3866666666666672</v>
      </c>
      <c r="AF1174" t="s">
        <v>7949</v>
      </c>
      <c r="AI1174">
        <v>0</v>
      </c>
      <c r="AJ1174">
        <v>0</v>
      </c>
      <c r="AK1174" t="s">
        <v>19873</v>
      </c>
      <c r="AL1174" t="s">
        <v>19873</v>
      </c>
      <c r="AM1174" t="s">
        <v>20019</v>
      </c>
    </row>
    <row r="1175" spans="1:39" x14ac:dyDescent="0.25">
      <c r="A1175" t="s">
        <v>8917</v>
      </c>
      <c r="B1175" t="s">
        <v>4841</v>
      </c>
      <c r="C1175" t="s">
        <v>4842</v>
      </c>
      <c r="D1175">
        <v>7.2</v>
      </c>
      <c r="E1175" t="s">
        <v>4845</v>
      </c>
      <c r="F1175">
        <v>8.14</v>
      </c>
      <c r="I1175" t="s">
        <v>12583</v>
      </c>
      <c r="K1175" t="s">
        <v>6860</v>
      </c>
      <c r="M1175" t="s">
        <v>15002</v>
      </c>
      <c r="N1175">
        <v>8</v>
      </c>
      <c r="O1175" t="s">
        <v>15332</v>
      </c>
      <c r="P1175" t="s">
        <v>16569</v>
      </c>
      <c r="Q1175">
        <v>6</v>
      </c>
      <c r="R1175">
        <v>1</v>
      </c>
      <c r="S1175">
        <v>-0.12</v>
      </c>
      <c r="T1175">
        <v>-7.0000000000000007E-2</v>
      </c>
      <c r="U1175">
        <v>387.48</v>
      </c>
      <c r="V1175">
        <v>86.38</v>
      </c>
      <c r="W1175">
        <v>1.83</v>
      </c>
      <c r="Y1175">
        <v>6.4</v>
      </c>
      <c r="Z1175">
        <v>1</v>
      </c>
      <c r="AA1175" t="s">
        <v>4250</v>
      </c>
      <c r="AB1175">
        <v>0</v>
      </c>
      <c r="AC1175">
        <v>5</v>
      </c>
      <c r="AD1175">
        <v>5.6370476190476184</v>
      </c>
      <c r="AF1175" t="s">
        <v>7949</v>
      </c>
      <c r="AI1175">
        <v>0</v>
      </c>
      <c r="AJ1175">
        <v>0</v>
      </c>
      <c r="AM1175" t="s">
        <v>20019</v>
      </c>
    </row>
    <row r="1176" spans="1:39" x14ac:dyDescent="0.25">
      <c r="A1176" t="s">
        <v>8918</v>
      </c>
      <c r="B1176" t="s">
        <v>4841</v>
      </c>
      <c r="C1176" t="s">
        <v>4842</v>
      </c>
      <c r="D1176">
        <v>7.3</v>
      </c>
      <c r="E1176" t="s">
        <v>4845</v>
      </c>
      <c r="F1176">
        <v>8.14</v>
      </c>
      <c r="K1176" t="s">
        <v>6860</v>
      </c>
      <c r="L1176" t="s">
        <v>6861</v>
      </c>
      <c r="M1176" t="s">
        <v>15006</v>
      </c>
      <c r="N1176">
        <v>9</v>
      </c>
      <c r="O1176" t="s">
        <v>15336</v>
      </c>
      <c r="P1176" t="s">
        <v>16570</v>
      </c>
      <c r="Q1176">
        <v>6</v>
      </c>
      <c r="R1176">
        <v>1</v>
      </c>
      <c r="S1176">
        <v>0.45</v>
      </c>
      <c r="T1176">
        <v>0.45</v>
      </c>
      <c r="U1176">
        <v>388.43</v>
      </c>
      <c r="V1176">
        <v>100.94</v>
      </c>
      <c r="W1176">
        <v>2</v>
      </c>
      <c r="Y1176">
        <v>0</v>
      </c>
      <c r="Z1176">
        <v>2</v>
      </c>
      <c r="AA1176" t="s">
        <v>4250</v>
      </c>
      <c r="AB1176">
        <v>0</v>
      </c>
      <c r="AC1176">
        <v>1</v>
      </c>
      <c r="AD1176">
        <v>5.265595238095238</v>
      </c>
      <c r="AF1176" t="s">
        <v>7949</v>
      </c>
      <c r="AI1176">
        <v>0</v>
      </c>
      <c r="AJ1176">
        <v>0</v>
      </c>
      <c r="AK1176" t="s">
        <v>19871</v>
      </c>
      <c r="AL1176" t="s">
        <v>19871</v>
      </c>
      <c r="AM1176" t="s">
        <v>20019</v>
      </c>
    </row>
    <row r="1177" spans="1:39" x14ac:dyDescent="0.25">
      <c r="A1177" t="s">
        <v>8432</v>
      </c>
      <c r="B1177" t="s">
        <v>4841</v>
      </c>
      <c r="C1177" t="s">
        <v>4842</v>
      </c>
      <c r="D1177">
        <v>7.3</v>
      </c>
      <c r="E1177" t="s">
        <v>4845</v>
      </c>
      <c r="F1177">
        <v>8.14</v>
      </c>
      <c r="K1177" t="s">
        <v>6860</v>
      </c>
      <c r="L1177" t="s">
        <v>6861</v>
      </c>
      <c r="M1177" t="s">
        <v>15062</v>
      </c>
      <c r="N1177">
        <v>9</v>
      </c>
      <c r="O1177" t="s">
        <v>15415</v>
      </c>
      <c r="P1177" t="s">
        <v>16085</v>
      </c>
      <c r="Q1177">
        <v>8</v>
      </c>
      <c r="R1177">
        <v>3</v>
      </c>
      <c r="S1177">
        <v>3.33</v>
      </c>
      <c r="T1177">
        <v>3.34</v>
      </c>
      <c r="U1177">
        <v>596.77</v>
      </c>
      <c r="V1177">
        <v>105.6</v>
      </c>
      <c r="W1177">
        <v>5</v>
      </c>
      <c r="X1177">
        <v>13.8</v>
      </c>
      <c r="Y1177">
        <v>5.87</v>
      </c>
      <c r="Z1177">
        <v>3</v>
      </c>
      <c r="AA1177" t="s">
        <v>4250</v>
      </c>
      <c r="AB1177">
        <v>2</v>
      </c>
      <c r="AC1177">
        <v>11</v>
      </c>
      <c r="AD1177">
        <v>2.811666666666667</v>
      </c>
      <c r="AF1177" t="s">
        <v>7949</v>
      </c>
      <c r="AI1177">
        <v>0</v>
      </c>
      <c r="AJ1177">
        <v>0</v>
      </c>
      <c r="AK1177" t="s">
        <v>19873</v>
      </c>
      <c r="AL1177" t="s">
        <v>19873</v>
      </c>
      <c r="AM1177" t="s">
        <v>20019</v>
      </c>
    </row>
    <row r="1178" spans="1:39" x14ac:dyDescent="0.25">
      <c r="A1178" t="s">
        <v>8433</v>
      </c>
      <c r="B1178" t="s">
        <v>4841</v>
      </c>
      <c r="C1178" t="s">
        <v>4842</v>
      </c>
      <c r="D1178">
        <v>7.3</v>
      </c>
      <c r="E1178" t="s">
        <v>4845</v>
      </c>
      <c r="F1178">
        <v>8.14</v>
      </c>
      <c r="K1178" t="s">
        <v>6860</v>
      </c>
      <c r="L1178" t="s">
        <v>6861</v>
      </c>
      <c r="M1178" t="s">
        <v>15062</v>
      </c>
      <c r="N1178">
        <v>9</v>
      </c>
      <c r="O1178" t="s">
        <v>15415</v>
      </c>
      <c r="P1178" t="s">
        <v>16086</v>
      </c>
      <c r="Q1178">
        <v>6</v>
      </c>
      <c r="R1178">
        <v>3</v>
      </c>
      <c r="S1178">
        <v>3.2</v>
      </c>
      <c r="T1178">
        <v>3.21</v>
      </c>
      <c r="U1178">
        <v>537.67999999999995</v>
      </c>
      <c r="V1178">
        <v>92.71</v>
      </c>
      <c r="W1178">
        <v>3.86</v>
      </c>
      <c r="X1178">
        <v>13.8</v>
      </c>
      <c r="Y1178">
        <v>5.88</v>
      </c>
      <c r="Z1178">
        <v>2</v>
      </c>
      <c r="AA1178" t="s">
        <v>4250</v>
      </c>
      <c r="AB1178">
        <v>1</v>
      </c>
      <c r="AC1178">
        <v>10</v>
      </c>
      <c r="AD1178">
        <v>3.3713333333333342</v>
      </c>
      <c r="AF1178" t="s">
        <v>7949</v>
      </c>
      <c r="AI1178">
        <v>0</v>
      </c>
      <c r="AJ1178">
        <v>0</v>
      </c>
      <c r="AK1178" t="s">
        <v>19873</v>
      </c>
      <c r="AL1178" t="s">
        <v>19873</v>
      </c>
      <c r="AM1178" t="s">
        <v>20019</v>
      </c>
    </row>
    <row r="1179" spans="1:39" x14ac:dyDescent="0.25">
      <c r="A1179" t="s">
        <v>8919</v>
      </c>
      <c r="B1179" t="s">
        <v>4841</v>
      </c>
      <c r="C1179" t="s">
        <v>4842</v>
      </c>
      <c r="D1179">
        <v>7.3</v>
      </c>
      <c r="E1179" t="s">
        <v>4845</v>
      </c>
      <c r="F1179">
        <v>8.14</v>
      </c>
      <c r="I1179" t="s">
        <v>12584</v>
      </c>
      <c r="K1179" t="s">
        <v>6860</v>
      </c>
      <c r="L1179" t="s">
        <v>6861</v>
      </c>
      <c r="M1179" t="s">
        <v>14975</v>
      </c>
      <c r="N1179">
        <v>9</v>
      </c>
      <c r="O1179" t="s">
        <v>15296</v>
      </c>
      <c r="P1179" t="s">
        <v>16571</v>
      </c>
      <c r="Q1179">
        <v>4</v>
      </c>
      <c r="R1179">
        <v>1</v>
      </c>
      <c r="S1179">
        <v>4.29</v>
      </c>
      <c r="T1179">
        <v>4.37</v>
      </c>
      <c r="U1179">
        <v>418.49</v>
      </c>
      <c r="V1179">
        <v>63.63</v>
      </c>
      <c r="W1179">
        <v>4.8600000000000003</v>
      </c>
      <c r="Y1179">
        <v>6.46</v>
      </c>
      <c r="Z1179">
        <v>2</v>
      </c>
      <c r="AA1179" t="s">
        <v>4250</v>
      </c>
      <c r="AB1179">
        <v>0</v>
      </c>
      <c r="AC1179">
        <v>1</v>
      </c>
      <c r="AD1179">
        <v>3.730547619047619</v>
      </c>
      <c r="AF1179" t="s">
        <v>7949</v>
      </c>
      <c r="AI1179">
        <v>0</v>
      </c>
      <c r="AJ1179">
        <v>0</v>
      </c>
      <c r="AM1179" t="s">
        <v>20019</v>
      </c>
    </row>
    <row r="1180" spans="1:39" x14ac:dyDescent="0.25">
      <c r="A1180" t="s">
        <v>8920</v>
      </c>
      <c r="B1180" t="s">
        <v>4841</v>
      </c>
      <c r="C1180" t="s">
        <v>4842</v>
      </c>
      <c r="D1180">
        <v>7.3</v>
      </c>
      <c r="E1180" t="s">
        <v>4845</v>
      </c>
      <c r="F1180">
        <v>8.14</v>
      </c>
      <c r="I1180" t="s">
        <v>12585</v>
      </c>
      <c r="K1180" t="s">
        <v>6860</v>
      </c>
      <c r="M1180" t="s">
        <v>15002</v>
      </c>
      <c r="N1180">
        <v>8</v>
      </c>
      <c r="O1180" t="s">
        <v>15332</v>
      </c>
      <c r="P1180" t="s">
        <v>16572</v>
      </c>
      <c r="Q1180">
        <v>5</v>
      </c>
      <c r="R1180">
        <v>1</v>
      </c>
      <c r="S1180">
        <v>1.44</v>
      </c>
      <c r="T1180">
        <v>1.44</v>
      </c>
      <c r="U1180">
        <v>433.55</v>
      </c>
      <c r="V1180">
        <v>77.150000000000006</v>
      </c>
      <c r="W1180">
        <v>2.72</v>
      </c>
      <c r="Y1180">
        <v>5.22</v>
      </c>
      <c r="Z1180">
        <v>1</v>
      </c>
      <c r="AA1180" t="s">
        <v>4250</v>
      </c>
      <c r="AB1180">
        <v>0</v>
      </c>
      <c r="AC1180">
        <v>3</v>
      </c>
      <c r="AD1180">
        <v>5.3079761904761904</v>
      </c>
      <c r="AF1180" t="s">
        <v>7949</v>
      </c>
      <c r="AI1180">
        <v>0</v>
      </c>
      <c r="AJ1180">
        <v>0</v>
      </c>
      <c r="AM1180" t="s">
        <v>20019</v>
      </c>
    </row>
    <row r="1181" spans="1:39" x14ac:dyDescent="0.25">
      <c r="A1181" t="s">
        <v>8921</v>
      </c>
      <c r="B1181" t="s">
        <v>4841</v>
      </c>
      <c r="C1181" t="s">
        <v>4842</v>
      </c>
      <c r="D1181">
        <v>7.3</v>
      </c>
      <c r="E1181" t="s">
        <v>4845</v>
      </c>
      <c r="F1181">
        <v>8.14</v>
      </c>
      <c r="I1181" t="s">
        <v>12586</v>
      </c>
      <c r="K1181" t="s">
        <v>6860</v>
      </c>
      <c r="M1181" t="s">
        <v>15002</v>
      </c>
      <c r="N1181">
        <v>8</v>
      </c>
      <c r="O1181" t="s">
        <v>15332</v>
      </c>
      <c r="P1181" t="s">
        <v>16573</v>
      </c>
      <c r="Q1181">
        <v>5</v>
      </c>
      <c r="R1181">
        <v>1</v>
      </c>
      <c r="S1181">
        <v>1.58</v>
      </c>
      <c r="T1181">
        <v>1.63</v>
      </c>
      <c r="U1181">
        <v>428.54</v>
      </c>
      <c r="V1181">
        <v>80.81</v>
      </c>
      <c r="W1181">
        <v>3.23</v>
      </c>
      <c r="Y1181">
        <v>6.47</v>
      </c>
      <c r="Z1181">
        <v>2</v>
      </c>
      <c r="AA1181" t="s">
        <v>4250</v>
      </c>
      <c r="AB1181">
        <v>0</v>
      </c>
      <c r="AC1181">
        <v>2</v>
      </c>
      <c r="AD1181">
        <v>5.3437619047619043</v>
      </c>
      <c r="AF1181" t="s">
        <v>7949</v>
      </c>
      <c r="AI1181">
        <v>0</v>
      </c>
      <c r="AJ1181">
        <v>0</v>
      </c>
      <c r="AM1181" t="s">
        <v>20019</v>
      </c>
    </row>
    <row r="1182" spans="1:39" x14ac:dyDescent="0.25">
      <c r="A1182" t="s">
        <v>8922</v>
      </c>
      <c r="B1182" t="s">
        <v>4841</v>
      </c>
      <c r="C1182" t="s">
        <v>4842</v>
      </c>
      <c r="D1182">
        <v>7.3</v>
      </c>
      <c r="E1182" t="s">
        <v>4845</v>
      </c>
      <c r="F1182">
        <v>8.14</v>
      </c>
      <c r="I1182" t="s">
        <v>12587</v>
      </c>
      <c r="K1182" t="s">
        <v>6860</v>
      </c>
      <c r="M1182" t="s">
        <v>14977</v>
      </c>
      <c r="N1182">
        <v>8</v>
      </c>
      <c r="O1182" t="s">
        <v>15298</v>
      </c>
      <c r="P1182" t="s">
        <v>16574</v>
      </c>
      <c r="Q1182">
        <v>5</v>
      </c>
      <c r="R1182">
        <v>1</v>
      </c>
      <c r="S1182">
        <v>2.06</v>
      </c>
      <c r="T1182">
        <v>2.06</v>
      </c>
      <c r="U1182">
        <v>428.54</v>
      </c>
      <c r="V1182">
        <v>91.71</v>
      </c>
      <c r="W1182">
        <v>3.73</v>
      </c>
      <c r="Y1182">
        <v>1.04</v>
      </c>
      <c r="Z1182">
        <v>2</v>
      </c>
      <c r="AA1182" t="s">
        <v>4250</v>
      </c>
      <c r="AB1182">
        <v>0</v>
      </c>
      <c r="AC1182">
        <v>3</v>
      </c>
      <c r="AD1182">
        <v>5.2567619047619054</v>
      </c>
      <c r="AF1182" t="s">
        <v>7949</v>
      </c>
      <c r="AI1182">
        <v>0</v>
      </c>
      <c r="AJ1182">
        <v>0</v>
      </c>
      <c r="AM1182" t="s">
        <v>20019</v>
      </c>
    </row>
    <row r="1183" spans="1:39" x14ac:dyDescent="0.25">
      <c r="A1183" t="s">
        <v>8328</v>
      </c>
      <c r="B1183" t="s">
        <v>4841</v>
      </c>
      <c r="C1183" t="s">
        <v>4842</v>
      </c>
      <c r="D1183">
        <v>7.4</v>
      </c>
      <c r="E1183" t="s">
        <v>4845</v>
      </c>
      <c r="F1183">
        <v>8.1300000000000008</v>
      </c>
      <c r="K1183" t="s">
        <v>6860</v>
      </c>
      <c r="L1183" t="s">
        <v>6861</v>
      </c>
      <c r="M1183" t="s">
        <v>15013</v>
      </c>
      <c r="N1183">
        <v>9</v>
      </c>
      <c r="O1183" t="s">
        <v>15396</v>
      </c>
      <c r="P1183" t="s">
        <v>15981</v>
      </c>
      <c r="Q1183">
        <v>7</v>
      </c>
      <c r="R1183">
        <v>1</v>
      </c>
      <c r="S1183">
        <v>3.06</v>
      </c>
      <c r="T1183">
        <v>3.06</v>
      </c>
      <c r="U1183">
        <v>458.49</v>
      </c>
      <c r="V1183">
        <v>91.85</v>
      </c>
      <c r="W1183">
        <v>4.5599999999999996</v>
      </c>
      <c r="Y1183">
        <v>3.59</v>
      </c>
      <c r="Z1183">
        <v>3</v>
      </c>
      <c r="AA1183" t="s">
        <v>4250</v>
      </c>
      <c r="AB1183">
        <v>0</v>
      </c>
      <c r="AC1183">
        <v>2</v>
      </c>
      <c r="AD1183">
        <v>4.5081666666666669</v>
      </c>
      <c r="AF1183" t="s">
        <v>7949</v>
      </c>
      <c r="AI1183">
        <v>0</v>
      </c>
      <c r="AJ1183">
        <v>0</v>
      </c>
      <c r="AK1183" t="s">
        <v>19847</v>
      </c>
      <c r="AL1183" t="s">
        <v>19847</v>
      </c>
      <c r="AM1183" t="s">
        <v>20019</v>
      </c>
    </row>
    <row r="1184" spans="1:39" x14ac:dyDescent="0.25">
      <c r="A1184" t="s">
        <v>8770</v>
      </c>
      <c r="B1184" t="s">
        <v>4841</v>
      </c>
      <c r="C1184" t="s">
        <v>4842</v>
      </c>
      <c r="D1184">
        <v>7.4</v>
      </c>
      <c r="E1184" t="s">
        <v>4845</v>
      </c>
      <c r="F1184">
        <v>8.1300000000000008</v>
      </c>
      <c r="K1184" t="s">
        <v>6860</v>
      </c>
      <c r="L1184" t="s">
        <v>6861</v>
      </c>
      <c r="M1184" t="s">
        <v>15071</v>
      </c>
      <c r="N1184">
        <v>9</v>
      </c>
      <c r="O1184" t="s">
        <v>15424</v>
      </c>
      <c r="P1184" t="s">
        <v>16422</v>
      </c>
      <c r="Q1184">
        <v>5</v>
      </c>
      <c r="R1184">
        <v>2</v>
      </c>
      <c r="S1184">
        <v>-1.69</v>
      </c>
      <c r="T1184">
        <v>-1.68</v>
      </c>
      <c r="U1184">
        <v>380.78</v>
      </c>
      <c r="V1184">
        <v>89.6</v>
      </c>
      <c r="W1184">
        <v>3.02</v>
      </c>
      <c r="X1184">
        <v>10.08</v>
      </c>
      <c r="Y1184">
        <v>3.98</v>
      </c>
      <c r="Z1184">
        <v>2</v>
      </c>
      <c r="AA1184" t="s">
        <v>4250</v>
      </c>
      <c r="AB1184">
        <v>0</v>
      </c>
      <c r="AC1184">
        <v>3</v>
      </c>
      <c r="AD1184">
        <v>5.3515714285714289</v>
      </c>
      <c r="AF1184" t="s">
        <v>7949</v>
      </c>
      <c r="AI1184">
        <v>0</v>
      </c>
      <c r="AJ1184">
        <v>0</v>
      </c>
      <c r="AK1184" t="s">
        <v>19896</v>
      </c>
      <c r="AL1184" t="s">
        <v>19896</v>
      </c>
      <c r="AM1184" t="s">
        <v>20019</v>
      </c>
    </row>
    <row r="1185" spans="1:39" x14ac:dyDescent="0.25">
      <c r="A1185" t="s">
        <v>8923</v>
      </c>
      <c r="B1185" t="s">
        <v>4841</v>
      </c>
      <c r="C1185" t="s">
        <v>4842</v>
      </c>
      <c r="D1185">
        <v>7.4</v>
      </c>
      <c r="E1185" t="s">
        <v>4845</v>
      </c>
      <c r="F1185">
        <v>8.1300000000000008</v>
      </c>
      <c r="I1185" t="s">
        <v>12588</v>
      </c>
      <c r="K1185" t="s">
        <v>6860</v>
      </c>
      <c r="L1185" t="s">
        <v>6861</v>
      </c>
      <c r="M1185" t="s">
        <v>15022</v>
      </c>
      <c r="N1185">
        <v>9</v>
      </c>
      <c r="O1185" t="s">
        <v>15385</v>
      </c>
      <c r="P1185" t="s">
        <v>16575</v>
      </c>
      <c r="Q1185">
        <v>5</v>
      </c>
      <c r="R1185">
        <v>1</v>
      </c>
      <c r="S1185">
        <v>3.93</v>
      </c>
      <c r="T1185">
        <v>4.1100000000000003</v>
      </c>
      <c r="U1185">
        <v>367.49</v>
      </c>
      <c r="V1185">
        <v>69.2</v>
      </c>
      <c r="W1185">
        <v>3.59</v>
      </c>
      <c r="Y1185">
        <v>6.92</v>
      </c>
      <c r="Z1185">
        <v>1</v>
      </c>
      <c r="AA1185" t="s">
        <v>4250</v>
      </c>
      <c r="AB1185">
        <v>0</v>
      </c>
      <c r="AC1185">
        <v>4</v>
      </c>
      <c r="AD1185">
        <v>4.2598333333333329</v>
      </c>
      <c r="AF1185" t="s">
        <v>7949</v>
      </c>
      <c r="AI1185">
        <v>0</v>
      </c>
      <c r="AJ1185">
        <v>0</v>
      </c>
      <c r="AM1185" t="s">
        <v>20019</v>
      </c>
    </row>
    <row r="1186" spans="1:39" x14ac:dyDescent="0.25">
      <c r="A1186" t="s">
        <v>8924</v>
      </c>
      <c r="B1186" t="s">
        <v>4841</v>
      </c>
      <c r="C1186" t="s">
        <v>4842</v>
      </c>
      <c r="D1186">
        <v>7.4</v>
      </c>
      <c r="E1186" t="s">
        <v>4845</v>
      </c>
      <c r="F1186">
        <v>8.1300000000000008</v>
      </c>
      <c r="I1186" t="s">
        <v>12589</v>
      </c>
      <c r="K1186" t="s">
        <v>6860</v>
      </c>
      <c r="L1186" t="s">
        <v>6861</v>
      </c>
      <c r="M1186" t="s">
        <v>14975</v>
      </c>
      <c r="N1186">
        <v>9</v>
      </c>
      <c r="O1186" t="s">
        <v>15296</v>
      </c>
      <c r="P1186" t="s">
        <v>16576</v>
      </c>
      <c r="Q1186">
        <v>5</v>
      </c>
      <c r="R1186">
        <v>1</v>
      </c>
      <c r="S1186">
        <v>4.95</v>
      </c>
      <c r="T1186">
        <v>4.95</v>
      </c>
      <c r="U1186">
        <v>412.54</v>
      </c>
      <c r="V1186">
        <v>83.76</v>
      </c>
      <c r="W1186">
        <v>4.7300000000000004</v>
      </c>
      <c r="Y1186">
        <v>4.04</v>
      </c>
      <c r="Z1186">
        <v>2</v>
      </c>
      <c r="AA1186" t="s">
        <v>4250</v>
      </c>
      <c r="AB1186">
        <v>0</v>
      </c>
      <c r="AC1186">
        <v>3</v>
      </c>
      <c r="AD1186">
        <v>3.4830476190476189</v>
      </c>
      <c r="AF1186" t="s">
        <v>7949</v>
      </c>
      <c r="AI1186">
        <v>0</v>
      </c>
      <c r="AJ1186">
        <v>0</v>
      </c>
      <c r="AM1186" t="s">
        <v>20019</v>
      </c>
    </row>
    <row r="1187" spans="1:39" x14ac:dyDescent="0.25">
      <c r="A1187" t="s">
        <v>8925</v>
      </c>
      <c r="B1187" t="s">
        <v>4841</v>
      </c>
      <c r="C1187" t="s">
        <v>4842</v>
      </c>
      <c r="D1187">
        <v>7.4</v>
      </c>
      <c r="E1187" t="s">
        <v>4845</v>
      </c>
      <c r="F1187">
        <v>8.1300000000000008</v>
      </c>
      <c r="I1187" t="s">
        <v>12590</v>
      </c>
      <c r="K1187" t="s">
        <v>6860</v>
      </c>
      <c r="L1187" t="s">
        <v>6861</v>
      </c>
      <c r="M1187" t="s">
        <v>15021</v>
      </c>
      <c r="N1187">
        <v>9</v>
      </c>
      <c r="O1187" t="s">
        <v>15359</v>
      </c>
      <c r="P1187" t="s">
        <v>16577</v>
      </c>
      <c r="Q1187">
        <v>5</v>
      </c>
      <c r="R1187">
        <v>1</v>
      </c>
      <c r="S1187">
        <v>5.94</v>
      </c>
      <c r="T1187">
        <v>6.1</v>
      </c>
      <c r="U1187">
        <v>468.99</v>
      </c>
      <c r="V1187">
        <v>74.64</v>
      </c>
      <c r="W1187">
        <v>5.34</v>
      </c>
      <c r="Y1187">
        <v>7.05</v>
      </c>
      <c r="Z1187">
        <v>3</v>
      </c>
      <c r="AA1187" t="s">
        <v>4250</v>
      </c>
      <c r="AB1187">
        <v>1</v>
      </c>
      <c r="AC1187">
        <v>1</v>
      </c>
      <c r="AD1187">
        <v>3.0548333333333328</v>
      </c>
      <c r="AF1187" t="s">
        <v>7949</v>
      </c>
      <c r="AI1187">
        <v>0</v>
      </c>
      <c r="AJ1187">
        <v>0</v>
      </c>
      <c r="AM1187" t="s">
        <v>20019</v>
      </c>
    </row>
    <row r="1188" spans="1:39" x14ac:dyDescent="0.25">
      <c r="A1188" t="s">
        <v>8925</v>
      </c>
      <c r="B1188" t="s">
        <v>4841</v>
      </c>
      <c r="C1188" t="s">
        <v>4842</v>
      </c>
      <c r="D1188">
        <v>7.4</v>
      </c>
      <c r="E1188" t="s">
        <v>4845</v>
      </c>
      <c r="F1188">
        <v>8.1300000000000008</v>
      </c>
      <c r="I1188" t="s">
        <v>12591</v>
      </c>
      <c r="K1188" t="s">
        <v>6860</v>
      </c>
      <c r="M1188" t="s">
        <v>14977</v>
      </c>
      <c r="N1188">
        <v>8</v>
      </c>
      <c r="O1188" t="s">
        <v>15298</v>
      </c>
      <c r="P1188" t="s">
        <v>16577</v>
      </c>
      <c r="Q1188">
        <v>5</v>
      </c>
      <c r="R1188">
        <v>1</v>
      </c>
      <c r="S1188">
        <v>5.94</v>
      </c>
      <c r="T1188">
        <v>6.1</v>
      </c>
      <c r="U1188">
        <v>468.99</v>
      </c>
      <c r="V1188">
        <v>74.64</v>
      </c>
      <c r="W1188">
        <v>5.34</v>
      </c>
      <c r="Y1188">
        <v>7.05</v>
      </c>
      <c r="Z1188">
        <v>3</v>
      </c>
      <c r="AA1188" t="s">
        <v>4250</v>
      </c>
      <c r="AB1188">
        <v>1</v>
      </c>
      <c r="AC1188">
        <v>1</v>
      </c>
      <c r="AD1188">
        <v>3.0548333333333328</v>
      </c>
      <c r="AF1188" t="s">
        <v>7949</v>
      </c>
      <c r="AI1188">
        <v>0</v>
      </c>
      <c r="AJ1188">
        <v>0</v>
      </c>
      <c r="AM1188" t="s">
        <v>20019</v>
      </c>
    </row>
    <row r="1189" spans="1:39" x14ac:dyDescent="0.25">
      <c r="A1189" t="s">
        <v>8926</v>
      </c>
      <c r="B1189" t="s">
        <v>4841</v>
      </c>
      <c r="C1189" t="s">
        <v>4842</v>
      </c>
      <c r="D1189">
        <v>7.4</v>
      </c>
      <c r="E1189" t="s">
        <v>4845</v>
      </c>
      <c r="F1189">
        <v>8.1300000000000008</v>
      </c>
      <c r="I1189" t="s">
        <v>12592</v>
      </c>
      <c r="K1189" t="s">
        <v>6860</v>
      </c>
      <c r="M1189" t="s">
        <v>15002</v>
      </c>
      <c r="N1189">
        <v>8</v>
      </c>
      <c r="O1189" t="s">
        <v>15332</v>
      </c>
      <c r="P1189" t="s">
        <v>16578</v>
      </c>
      <c r="Q1189">
        <v>5</v>
      </c>
      <c r="R1189">
        <v>2</v>
      </c>
      <c r="S1189">
        <v>-0.77</v>
      </c>
      <c r="T1189">
        <v>-0.73</v>
      </c>
      <c r="U1189">
        <v>324.38</v>
      </c>
      <c r="V1189">
        <v>102.71</v>
      </c>
      <c r="W1189">
        <v>1.02</v>
      </c>
      <c r="Y1189">
        <v>6.27</v>
      </c>
      <c r="Z1189">
        <v>1</v>
      </c>
      <c r="AA1189" t="s">
        <v>4250</v>
      </c>
      <c r="AB1189">
        <v>0</v>
      </c>
      <c r="AC1189">
        <v>0</v>
      </c>
      <c r="AD1189">
        <v>5.0763333333333334</v>
      </c>
      <c r="AF1189" t="s">
        <v>7949</v>
      </c>
      <c r="AI1189">
        <v>0</v>
      </c>
      <c r="AJ1189">
        <v>0</v>
      </c>
      <c r="AM1189" t="s">
        <v>20019</v>
      </c>
    </row>
    <row r="1190" spans="1:39" x14ac:dyDescent="0.25">
      <c r="A1190" t="s">
        <v>8927</v>
      </c>
      <c r="B1190" t="s">
        <v>4841</v>
      </c>
      <c r="C1190" t="s">
        <v>4842</v>
      </c>
      <c r="D1190">
        <v>7.4</v>
      </c>
      <c r="E1190" t="s">
        <v>4845</v>
      </c>
      <c r="F1190">
        <v>8.1300000000000008</v>
      </c>
      <c r="I1190" t="s">
        <v>12593</v>
      </c>
      <c r="K1190" t="s">
        <v>6860</v>
      </c>
      <c r="M1190" t="s">
        <v>15002</v>
      </c>
      <c r="N1190">
        <v>8</v>
      </c>
      <c r="O1190" t="s">
        <v>15332</v>
      </c>
      <c r="P1190" t="s">
        <v>16579</v>
      </c>
      <c r="Q1190">
        <v>5</v>
      </c>
      <c r="R1190">
        <v>1</v>
      </c>
      <c r="S1190">
        <v>2.56</v>
      </c>
      <c r="T1190">
        <v>2.58</v>
      </c>
      <c r="U1190">
        <v>439.6</v>
      </c>
      <c r="V1190">
        <v>77.150000000000006</v>
      </c>
      <c r="W1190">
        <v>3.55</v>
      </c>
      <c r="Y1190">
        <v>6.09</v>
      </c>
      <c r="Z1190">
        <v>1</v>
      </c>
      <c r="AA1190" t="s">
        <v>4250</v>
      </c>
      <c r="AB1190">
        <v>0</v>
      </c>
      <c r="AC1190">
        <v>8</v>
      </c>
      <c r="AD1190">
        <v>4.9847619047619052</v>
      </c>
      <c r="AF1190" t="s">
        <v>7949</v>
      </c>
      <c r="AI1190">
        <v>0</v>
      </c>
      <c r="AJ1190">
        <v>0</v>
      </c>
      <c r="AM1190" t="s">
        <v>20019</v>
      </c>
    </row>
    <row r="1191" spans="1:39" x14ac:dyDescent="0.25">
      <c r="A1191" t="s">
        <v>8928</v>
      </c>
      <c r="B1191" t="s">
        <v>4841</v>
      </c>
      <c r="C1191" t="s">
        <v>4842</v>
      </c>
      <c r="D1191">
        <v>7.4</v>
      </c>
      <c r="E1191" t="s">
        <v>4845</v>
      </c>
      <c r="F1191">
        <v>8.1300000000000008</v>
      </c>
      <c r="I1191" t="s">
        <v>12594</v>
      </c>
      <c r="K1191" t="s">
        <v>6860</v>
      </c>
      <c r="M1191" t="s">
        <v>15002</v>
      </c>
      <c r="N1191">
        <v>8</v>
      </c>
      <c r="O1191" t="s">
        <v>15332</v>
      </c>
      <c r="P1191" t="s">
        <v>16580</v>
      </c>
      <c r="Q1191">
        <v>6</v>
      </c>
      <c r="R1191">
        <v>1</v>
      </c>
      <c r="S1191">
        <v>1.55</v>
      </c>
      <c r="T1191">
        <v>1.55</v>
      </c>
      <c r="U1191">
        <v>458.56</v>
      </c>
      <c r="V1191">
        <v>100.94</v>
      </c>
      <c r="W1191">
        <v>3.36</v>
      </c>
      <c r="Y1191">
        <v>0</v>
      </c>
      <c r="Z1191">
        <v>2</v>
      </c>
      <c r="AA1191" t="s">
        <v>4250</v>
      </c>
      <c r="AB1191">
        <v>0</v>
      </c>
      <c r="AC1191">
        <v>5</v>
      </c>
      <c r="AD1191">
        <v>4.7646666666666668</v>
      </c>
      <c r="AF1191" t="s">
        <v>7949</v>
      </c>
      <c r="AI1191">
        <v>0</v>
      </c>
      <c r="AJ1191">
        <v>0</v>
      </c>
      <c r="AM1191" t="s">
        <v>20019</v>
      </c>
    </row>
    <row r="1192" spans="1:39" x14ac:dyDescent="0.25">
      <c r="A1192" t="s">
        <v>8929</v>
      </c>
      <c r="B1192" t="s">
        <v>4841</v>
      </c>
      <c r="C1192" t="s">
        <v>4842</v>
      </c>
      <c r="D1192">
        <v>7.5</v>
      </c>
      <c r="E1192" t="s">
        <v>4845</v>
      </c>
      <c r="F1192">
        <v>8.1199999999999992</v>
      </c>
      <c r="I1192" t="s">
        <v>12595</v>
      </c>
      <c r="K1192" t="s">
        <v>6860</v>
      </c>
      <c r="L1192" t="s">
        <v>6861</v>
      </c>
      <c r="M1192" t="s">
        <v>14998</v>
      </c>
      <c r="N1192">
        <v>9</v>
      </c>
      <c r="O1192" t="s">
        <v>15324</v>
      </c>
      <c r="P1192" t="s">
        <v>16581</v>
      </c>
      <c r="Q1192">
        <v>5</v>
      </c>
      <c r="R1192">
        <v>1</v>
      </c>
      <c r="S1192">
        <v>3.75</v>
      </c>
      <c r="T1192">
        <v>3.92</v>
      </c>
      <c r="U1192">
        <v>409.45</v>
      </c>
      <c r="V1192">
        <v>69.2</v>
      </c>
      <c r="W1192">
        <v>4.13</v>
      </c>
      <c r="Y1192">
        <v>6.87</v>
      </c>
      <c r="Z1192">
        <v>1</v>
      </c>
      <c r="AA1192" t="s">
        <v>4250</v>
      </c>
      <c r="AB1192">
        <v>0</v>
      </c>
      <c r="AC1192">
        <v>4</v>
      </c>
      <c r="AD1192">
        <v>4.1451190476190476</v>
      </c>
      <c r="AF1192" t="s">
        <v>7949</v>
      </c>
      <c r="AI1192">
        <v>0</v>
      </c>
      <c r="AJ1192">
        <v>0</v>
      </c>
      <c r="AM1192" t="s">
        <v>20019</v>
      </c>
    </row>
    <row r="1193" spans="1:39" x14ac:dyDescent="0.25">
      <c r="A1193" t="s">
        <v>8881</v>
      </c>
      <c r="B1193" t="s">
        <v>4841</v>
      </c>
      <c r="C1193" t="s">
        <v>4842</v>
      </c>
      <c r="D1193">
        <v>7.5</v>
      </c>
      <c r="E1193" t="s">
        <v>4845</v>
      </c>
      <c r="F1193">
        <v>8.1199999999999992</v>
      </c>
      <c r="K1193" t="s">
        <v>6860</v>
      </c>
      <c r="L1193" t="s">
        <v>6861</v>
      </c>
      <c r="M1193" t="s">
        <v>15035</v>
      </c>
      <c r="N1193">
        <v>9</v>
      </c>
      <c r="O1193" t="s">
        <v>15378</v>
      </c>
      <c r="P1193" t="s">
        <v>16533</v>
      </c>
      <c r="Q1193">
        <v>7</v>
      </c>
      <c r="R1193">
        <v>3</v>
      </c>
      <c r="S1193">
        <v>2.44</v>
      </c>
      <c r="T1193">
        <v>3.27</v>
      </c>
      <c r="U1193">
        <v>586.76</v>
      </c>
      <c r="V1193">
        <v>128.28</v>
      </c>
      <c r="W1193">
        <v>2.5</v>
      </c>
      <c r="X1193">
        <v>13.39</v>
      </c>
      <c r="Y1193">
        <v>7.98</v>
      </c>
      <c r="Z1193">
        <v>2</v>
      </c>
      <c r="AA1193" t="s">
        <v>4250</v>
      </c>
      <c r="AB1193">
        <v>1</v>
      </c>
      <c r="AC1193">
        <v>8</v>
      </c>
      <c r="AD1193">
        <v>2.811666666666667</v>
      </c>
      <c r="AF1193" t="s">
        <v>7949</v>
      </c>
      <c r="AI1193">
        <v>0</v>
      </c>
      <c r="AJ1193">
        <v>0</v>
      </c>
      <c r="AK1193" t="s">
        <v>19842</v>
      </c>
      <c r="AL1193" t="s">
        <v>19842</v>
      </c>
      <c r="AM1193" t="s">
        <v>20019</v>
      </c>
    </row>
    <row r="1194" spans="1:39" x14ac:dyDescent="0.25">
      <c r="A1194" t="s">
        <v>5333</v>
      </c>
      <c r="B1194" t="s">
        <v>4841</v>
      </c>
      <c r="C1194" t="s">
        <v>4842</v>
      </c>
      <c r="D1194">
        <v>7.5</v>
      </c>
      <c r="E1194" t="s">
        <v>4845</v>
      </c>
      <c r="F1194">
        <v>8.1199999999999992</v>
      </c>
      <c r="I1194" t="s">
        <v>6260</v>
      </c>
      <c r="K1194" t="s">
        <v>6860</v>
      </c>
      <c r="L1194" t="s">
        <v>6861</v>
      </c>
      <c r="M1194" t="s">
        <v>6890</v>
      </c>
      <c r="N1194">
        <v>9</v>
      </c>
      <c r="O1194" t="s">
        <v>6949</v>
      </c>
      <c r="P1194" t="s">
        <v>7059</v>
      </c>
      <c r="Q1194">
        <v>8</v>
      </c>
      <c r="R1194">
        <v>1</v>
      </c>
      <c r="S1194">
        <v>3.25</v>
      </c>
      <c r="T1194">
        <v>3.26</v>
      </c>
      <c r="U1194">
        <v>436.39</v>
      </c>
      <c r="V1194">
        <v>106.17</v>
      </c>
      <c r="W1194">
        <v>1.03</v>
      </c>
      <c r="Y1194">
        <v>5.73</v>
      </c>
      <c r="Z1194">
        <v>2</v>
      </c>
      <c r="AA1194" t="s">
        <v>4250</v>
      </c>
      <c r="AB1194">
        <v>0</v>
      </c>
      <c r="AC1194">
        <v>4</v>
      </c>
      <c r="AD1194">
        <v>3.9936904761904759</v>
      </c>
      <c r="AF1194" t="s">
        <v>7949</v>
      </c>
      <c r="AI1194">
        <v>0</v>
      </c>
      <c r="AJ1194">
        <v>0</v>
      </c>
      <c r="AM1194" t="s">
        <v>20019</v>
      </c>
    </row>
    <row r="1195" spans="1:39" x14ac:dyDescent="0.25">
      <c r="A1195" t="s">
        <v>8930</v>
      </c>
      <c r="B1195" t="s">
        <v>4841</v>
      </c>
      <c r="C1195" t="s">
        <v>4842</v>
      </c>
      <c r="D1195">
        <v>7.5</v>
      </c>
      <c r="E1195" t="s">
        <v>4845</v>
      </c>
      <c r="F1195">
        <v>8.1199999999999992</v>
      </c>
      <c r="I1195" t="s">
        <v>12596</v>
      </c>
      <c r="K1195" t="s">
        <v>6860</v>
      </c>
      <c r="L1195" t="s">
        <v>6861</v>
      </c>
      <c r="M1195" t="s">
        <v>14999</v>
      </c>
      <c r="N1195">
        <v>9</v>
      </c>
      <c r="O1195" t="s">
        <v>15325</v>
      </c>
      <c r="P1195" t="s">
        <v>16582</v>
      </c>
      <c r="Q1195">
        <v>5</v>
      </c>
      <c r="R1195">
        <v>1</v>
      </c>
      <c r="S1195">
        <v>5.5</v>
      </c>
      <c r="T1195">
        <v>5.5</v>
      </c>
      <c r="U1195">
        <v>495.04</v>
      </c>
      <c r="V1195">
        <v>63.21</v>
      </c>
      <c r="W1195">
        <v>5.54</v>
      </c>
      <c r="Y1195">
        <v>1.1299999999999999</v>
      </c>
      <c r="Z1195">
        <v>2</v>
      </c>
      <c r="AA1195" t="s">
        <v>4250</v>
      </c>
      <c r="AB1195">
        <v>1</v>
      </c>
      <c r="AC1195">
        <v>3</v>
      </c>
      <c r="AD1195">
        <v>2.8687619047619051</v>
      </c>
      <c r="AF1195" t="s">
        <v>7949</v>
      </c>
      <c r="AI1195">
        <v>0</v>
      </c>
      <c r="AJ1195">
        <v>0</v>
      </c>
      <c r="AM1195" t="s">
        <v>20019</v>
      </c>
    </row>
    <row r="1196" spans="1:39" x14ac:dyDescent="0.25">
      <c r="A1196" t="s">
        <v>8931</v>
      </c>
      <c r="B1196" t="s">
        <v>4841</v>
      </c>
      <c r="C1196" t="s">
        <v>4842</v>
      </c>
      <c r="D1196">
        <v>7.6</v>
      </c>
      <c r="E1196" t="s">
        <v>4845</v>
      </c>
      <c r="F1196">
        <v>8.1199999999999992</v>
      </c>
      <c r="I1196" t="s">
        <v>12597</v>
      </c>
      <c r="K1196" t="s">
        <v>6860</v>
      </c>
      <c r="L1196" t="s">
        <v>6861</v>
      </c>
      <c r="M1196" t="s">
        <v>14987</v>
      </c>
      <c r="N1196">
        <v>9</v>
      </c>
      <c r="O1196" t="s">
        <v>15311</v>
      </c>
      <c r="P1196" t="s">
        <v>16583</v>
      </c>
      <c r="Q1196">
        <v>7</v>
      </c>
      <c r="R1196">
        <v>2</v>
      </c>
      <c r="S1196">
        <v>3.09</v>
      </c>
      <c r="T1196">
        <v>3.1</v>
      </c>
      <c r="U1196">
        <v>471.44</v>
      </c>
      <c r="V1196">
        <v>111.72</v>
      </c>
      <c r="W1196">
        <v>2.85</v>
      </c>
      <c r="X1196">
        <v>8.7899999999999991</v>
      </c>
      <c r="Y1196">
        <v>4.17</v>
      </c>
      <c r="Z1196">
        <v>2</v>
      </c>
      <c r="AA1196" t="s">
        <v>4250</v>
      </c>
      <c r="AB1196">
        <v>0</v>
      </c>
      <c r="AC1196">
        <v>6</v>
      </c>
      <c r="AD1196">
        <v>3.3850000000000011</v>
      </c>
      <c r="AF1196" t="s">
        <v>7949</v>
      </c>
      <c r="AI1196">
        <v>0</v>
      </c>
      <c r="AJ1196">
        <v>0</v>
      </c>
      <c r="AM1196" t="s">
        <v>20019</v>
      </c>
    </row>
    <row r="1197" spans="1:39" x14ac:dyDescent="0.25">
      <c r="A1197" t="s">
        <v>8932</v>
      </c>
      <c r="B1197" t="s">
        <v>4841</v>
      </c>
      <c r="C1197" t="s">
        <v>4842</v>
      </c>
      <c r="D1197">
        <v>7.6</v>
      </c>
      <c r="E1197" t="s">
        <v>4845</v>
      </c>
      <c r="F1197">
        <v>8.1199999999999992</v>
      </c>
      <c r="K1197" t="s">
        <v>6860</v>
      </c>
      <c r="L1197" t="s">
        <v>6861</v>
      </c>
      <c r="M1197" t="s">
        <v>15071</v>
      </c>
      <c r="N1197">
        <v>9</v>
      </c>
      <c r="O1197" t="s">
        <v>15424</v>
      </c>
      <c r="P1197" t="s">
        <v>16584</v>
      </c>
      <c r="Q1197">
        <v>6</v>
      </c>
      <c r="R1197">
        <v>2</v>
      </c>
      <c r="S1197">
        <v>-2.91</v>
      </c>
      <c r="T1197">
        <v>-2.91</v>
      </c>
      <c r="U1197">
        <v>371.35</v>
      </c>
      <c r="V1197">
        <v>113.39</v>
      </c>
      <c r="W1197">
        <v>2.2400000000000002</v>
      </c>
      <c r="X1197">
        <v>9.98</v>
      </c>
      <c r="Y1197">
        <v>3.98</v>
      </c>
      <c r="Z1197">
        <v>2</v>
      </c>
      <c r="AA1197" t="s">
        <v>4250</v>
      </c>
      <c r="AB1197">
        <v>0</v>
      </c>
      <c r="AC1197">
        <v>3</v>
      </c>
      <c r="AD1197">
        <v>4.6392619047619048</v>
      </c>
      <c r="AF1197" t="s">
        <v>7949</v>
      </c>
      <c r="AI1197">
        <v>0</v>
      </c>
      <c r="AJ1197">
        <v>0</v>
      </c>
      <c r="AK1197" t="s">
        <v>19896</v>
      </c>
      <c r="AL1197" t="s">
        <v>19896</v>
      </c>
      <c r="AM1197" t="s">
        <v>20019</v>
      </c>
    </row>
    <row r="1198" spans="1:39" x14ac:dyDescent="0.25">
      <c r="A1198" t="s">
        <v>8701</v>
      </c>
      <c r="B1198" t="s">
        <v>4841</v>
      </c>
      <c r="C1198" t="s">
        <v>4842</v>
      </c>
      <c r="D1198">
        <v>7.6</v>
      </c>
      <c r="E1198" t="s">
        <v>4845</v>
      </c>
      <c r="F1198">
        <v>8.1199999999999992</v>
      </c>
      <c r="K1198" t="s">
        <v>6860</v>
      </c>
      <c r="M1198" t="s">
        <v>15007</v>
      </c>
      <c r="N1198">
        <v>8</v>
      </c>
      <c r="O1198" t="s">
        <v>15338</v>
      </c>
      <c r="P1198" t="s">
        <v>16353</v>
      </c>
      <c r="Q1198">
        <v>6</v>
      </c>
      <c r="R1198">
        <v>3</v>
      </c>
      <c r="S1198">
        <v>3.05</v>
      </c>
      <c r="T1198">
        <v>3.07</v>
      </c>
      <c r="U1198">
        <v>513.65</v>
      </c>
      <c r="V1198">
        <v>92.71</v>
      </c>
      <c r="W1198">
        <v>4.26</v>
      </c>
      <c r="X1198">
        <v>13.84</v>
      </c>
      <c r="Y1198">
        <v>5.94</v>
      </c>
      <c r="Z1198">
        <v>2</v>
      </c>
      <c r="AA1198" t="s">
        <v>4250</v>
      </c>
      <c r="AB1198">
        <v>1</v>
      </c>
      <c r="AC1198">
        <v>9</v>
      </c>
      <c r="AD1198">
        <v>3.5163333333333342</v>
      </c>
      <c r="AF1198" t="s">
        <v>7949</v>
      </c>
      <c r="AI1198">
        <v>0</v>
      </c>
      <c r="AJ1198">
        <v>0</v>
      </c>
      <c r="AK1198" t="s">
        <v>19859</v>
      </c>
      <c r="AL1198" t="s">
        <v>19859</v>
      </c>
      <c r="AM1198" t="s">
        <v>20019</v>
      </c>
    </row>
    <row r="1199" spans="1:39" x14ac:dyDescent="0.25">
      <c r="A1199" t="s">
        <v>8933</v>
      </c>
      <c r="B1199" t="s">
        <v>4841</v>
      </c>
      <c r="C1199" t="s">
        <v>4842</v>
      </c>
      <c r="D1199">
        <v>7.7</v>
      </c>
      <c r="E1199" t="s">
        <v>4845</v>
      </c>
      <c r="F1199">
        <v>8.11</v>
      </c>
      <c r="K1199" t="s">
        <v>6860</v>
      </c>
      <c r="L1199" t="s">
        <v>6861</v>
      </c>
      <c r="M1199" t="s">
        <v>14954</v>
      </c>
      <c r="N1199">
        <v>9</v>
      </c>
      <c r="O1199" t="s">
        <v>15275</v>
      </c>
      <c r="P1199" t="s">
        <v>16585</v>
      </c>
      <c r="Q1199">
        <v>7</v>
      </c>
      <c r="R1199">
        <v>4</v>
      </c>
      <c r="S1199">
        <v>3.82</v>
      </c>
      <c r="T1199">
        <v>4.6500000000000004</v>
      </c>
      <c r="U1199">
        <v>588.77</v>
      </c>
      <c r="V1199">
        <v>137.07</v>
      </c>
      <c r="W1199">
        <v>2.78</v>
      </c>
      <c r="X1199">
        <v>13.34</v>
      </c>
      <c r="Y1199">
        <v>7.99</v>
      </c>
      <c r="Z1199">
        <v>2</v>
      </c>
      <c r="AA1199" t="s">
        <v>4250</v>
      </c>
      <c r="AB1199">
        <v>1</v>
      </c>
      <c r="AC1199">
        <v>8</v>
      </c>
      <c r="AD1199">
        <v>1.2649999999999999</v>
      </c>
      <c r="AF1199" t="s">
        <v>7949</v>
      </c>
      <c r="AI1199">
        <v>0</v>
      </c>
      <c r="AJ1199">
        <v>0</v>
      </c>
      <c r="AK1199" t="s">
        <v>19842</v>
      </c>
      <c r="AL1199" t="s">
        <v>19842</v>
      </c>
      <c r="AM1199" t="s">
        <v>20019</v>
      </c>
    </row>
    <row r="1200" spans="1:39" x14ac:dyDescent="0.25">
      <c r="A1200" t="s">
        <v>8539</v>
      </c>
      <c r="B1200" t="s">
        <v>4841</v>
      </c>
      <c r="C1200" t="s">
        <v>4842</v>
      </c>
      <c r="D1200">
        <v>7.8</v>
      </c>
      <c r="E1200" t="s">
        <v>4845</v>
      </c>
      <c r="F1200">
        <v>8.11</v>
      </c>
      <c r="K1200" t="s">
        <v>6860</v>
      </c>
      <c r="L1200" t="s">
        <v>6861</v>
      </c>
      <c r="M1200" t="s">
        <v>15013</v>
      </c>
      <c r="N1200">
        <v>9</v>
      </c>
      <c r="O1200" t="s">
        <v>15350</v>
      </c>
      <c r="P1200" t="s">
        <v>16192</v>
      </c>
      <c r="Q1200">
        <v>7</v>
      </c>
      <c r="R1200">
        <v>3</v>
      </c>
      <c r="S1200">
        <v>3.92</v>
      </c>
      <c r="T1200">
        <v>3.94</v>
      </c>
      <c r="U1200">
        <v>584.76</v>
      </c>
      <c r="V1200">
        <v>105.48</v>
      </c>
      <c r="W1200">
        <v>4.5199999999999996</v>
      </c>
      <c r="X1200">
        <v>13.14</v>
      </c>
      <c r="Y1200">
        <v>5.87</v>
      </c>
      <c r="Z1200">
        <v>3</v>
      </c>
      <c r="AA1200" t="s">
        <v>4250</v>
      </c>
      <c r="AB1200">
        <v>1</v>
      </c>
      <c r="AC1200">
        <v>5</v>
      </c>
      <c r="AD1200">
        <v>2.2206666666666668</v>
      </c>
      <c r="AF1200" t="s">
        <v>7949</v>
      </c>
      <c r="AI1200">
        <v>0</v>
      </c>
      <c r="AJ1200">
        <v>0</v>
      </c>
      <c r="AK1200" t="s">
        <v>7992</v>
      </c>
      <c r="AL1200" t="s">
        <v>7992</v>
      </c>
      <c r="AM1200" t="s">
        <v>20019</v>
      </c>
    </row>
    <row r="1201" spans="1:39" x14ac:dyDescent="0.25">
      <c r="A1201" t="s">
        <v>8934</v>
      </c>
      <c r="B1201" t="s">
        <v>4841</v>
      </c>
      <c r="C1201" t="s">
        <v>4842</v>
      </c>
      <c r="D1201">
        <v>7.8</v>
      </c>
      <c r="E1201" t="s">
        <v>4845</v>
      </c>
      <c r="F1201">
        <v>8.11</v>
      </c>
      <c r="I1201" t="s">
        <v>12598</v>
      </c>
      <c r="K1201" t="s">
        <v>6860</v>
      </c>
      <c r="L1201" t="s">
        <v>6861</v>
      </c>
      <c r="M1201" t="s">
        <v>14968</v>
      </c>
      <c r="N1201">
        <v>8</v>
      </c>
      <c r="O1201" t="s">
        <v>15289</v>
      </c>
      <c r="P1201" t="s">
        <v>16586</v>
      </c>
      <c r="Q1201">
        <v>9</v>
      </c>
      <c r="R1201">
        <v>2</v>
      </c>
      <c r="S1201">
        <v>2.64</v>
      </c>
      <c r="T1201">
        <v>2.64</v>
      </c>
      <c r="U1201">
        <v>535.6</v>
      </c>
      <c r="V1201">
        <v>111.3</v>
      </c>
      <c r="W1201">
        <v>4.12</v>
      </c>
      <c r="X1201">
        <v>10.53</v>
      </c>
      <c r="Y1201">
        <v>4.87</v>
      </c>
      <c r="Z1201">
        <v>3</v>
      </c>
      <c r="AA1201" t="s">
        <v>4250</v>
      </c>
      <c r="AB1201">
        <v>1</v>
      </c>
      <c r="AC1201">
        <v>4</v>
      </c>
      <c r="AD1201">
        <v>3.47</v>
      </c>
      <c r="AF1201" t="s">
        <v>7949</v>
      </c>
      <c r="AI1201">
        <v>0</v>
      </c>
      <c r="AJ1201">
        <v>0</v>
      </c>
      <c r="AM1201" t="s">
        <v>20019</v>
      </c>
    </row>
    <row r="1202" spans="1:39" x14ac:dyDescent="0.25">
      <c r="A1202" t="s">
        <v>8935</v>
      </c>
      <c r="B1202" t="s">
        <v>4841</v>
      </c>
      <c r="C1202" t="s">
        <v>4842</v>
      </c>
      <c r="D1202">
        <v>7.8</v>
      </c>
      <c r="E1202" t="s">
        <v>4845</v>
      </c>
      <c r="F1202">
        <v>8.11</v>
      </c>
      <c r="K1202" t="s">
        <v>6860</v>
      </c>
      <c r="M1202" t="s">
        <v>15077</v>
      </c>
      <c r="N1202">
        <v>8</v>
      </c>
      <c r="O1202" t="s">
        <v>15431</v>
      </c>
      <c r="P1202" t="s">
        <v>16587</v>
      </c>
      <c r="Q1202">
        <v>7</v>
      </c>
      <c r="R1202">
        <v>1</v>
      </c>
      <c r="S1202">
        <v>2.58</v>
      </c>
      <c r="T1202">
        <v>2.62</v>
      </c>
      <c r="U1202">
        <v>441.92</v>
      </c>
      <c r="V1202">
        <v>88.19</v>
      </c>
      <c r="W1202">
        <v>3.49</v>
      </c>
      <c r="Y1202">
        <v>6.33</v>
      </c>
      <c r="Z1202">
        <v>2</v>
      </c>
      <c r="AA1202" t="s">
        <v>4250</v>
      </c>
      <c r="AB1202">
        <v>0</v>
      </c>
      <c r="AC1202">
        <v>4</v>
      </c>
      <c r="AD1202">
        <v>4.9581904761904756</v>
      </c>
      <c r="AF1202" t="s">
        <v>7949</v>
      </c>
      <c r="AI1202">
        <v>0</v>
      </c>
      <c r="AJ1202">
        <v>0</v>
      </c>
      <c r="AK1202" t="s">
        <v>19919</v>
      </c>
      <c r="AL1202" t="s">
        <v>19919</v>
      </c>
      <c r="AM1202" t="s">
        <v>20019</v>
      </c>
    </row>
    <row r="1203" spans="1:39" x14ac:dyDescent="0.25">
      <c r="A1203" t="s">
        <v>8936</v>
      </c>
      <c r="B1203" t="s">
        <v>4841</v>
      </c>
      <c r="C1203" t="s">
        <v>4842</v>
      </c>
      <c r="D1203">
        <v>7.8</v>
      </c>
      <c r="E1203" t="s">
        <v>4845</v>
      </c>
      <c r="F1203">
        <v>8.11</v>
      </c>
      <c r="I1203" t="s">
        <v>12599</v>
      </c>
      <c r="K1203" t="s">
        <v>6860</v>
      </c>
      <c r="L1203" t="s">
        <v>6861</v>
      </c>
      <c r="M1203" t="s">
        <v>15021</v>
      </c>
      <c r="N1203">
        <v>9</v>
      </c>
      <c r="O1203" t="s">
        <v>15359</v>
      </c>
      <c r="P1203" t="s">
        <v>16588</v>
      </c>
      <c r="Q1203">
        <v>5</v>
      </c>
      <c r="R1203">
        <v>1</v>
      </c>
      <c r="S1203">
        <v>2.92</v>
      </c>
      <c r="T1203">
        <v>2.92</v>
      </c>
      <c r="U1203">
        <v>473.5</v>
      </c>
      <c r="V1203">
        <v>77.150000000000006</v>
      </c>
      <c r="W1203">
        <v>4.37</v>
      </c>
      <c r="Y1203">
        <v>1.3</v>
      </c>
      <c r="Z1203">
        <v>2</v>
      </c>
      <c r="AA1203" t="s">
        <v>4250</v>
      </c>
      <c r="AB1203">
        <v>0</v>
      </c>
      <c r="AC1203">
        <v>3</v>
      </c>
      <c r="AD1203">
        <v>4.562619047619048</v>
      </c>
      <c r="AF1203" t="s">
        <v>7949</v>
      </c>
      <c r="AI1203">
        <v>0</v>
      </c>
      <c r="AJ1203">
        <v>0</v>
      </c>
      <c r="AM1203" t="s">
        <v>20019</v>
      </c>
    </row>
    <row r="1204" spans="1:39" x14ac:dyDescent="0.25">
      <c r="A1204" t="s">
        <v>8937</v>
      </c>
      <c r="B1204" t="s">
        <v>4841</v>
      </c>
      <c r="C1204" t="s">
        <v>4842</v>
      </c>
      <c r="D1204">
        <v>7.8</v>
      </c>
      <c r="E1204" t="s">
        <v>4845</v>
      </c>
      <c r="F1204">
        <v>8.11</v>
      </c>
      <c r="I1204" t="s">
        <v>12600</v>
      </c>
      <c r="K1204" t="s">
        <v>6860</v>
      </c>
      <c r="M1204" t="s">
        <v>15002</v>
      </c>
      <c r="N1204">
        <v>8</v>
      </c>
      <c r="O1204" t="s">
        <v>15332</v>
      </c>
      <c r="P1204" t="s">
        <v>16589</v>
      </c>
      <c r="Q1204">
        <v>5</v>
      </c>
      <c r="R1204">
        <v>1</v>
      </c>
      <c r="S1204">
        <v>1.6</v>
      </c>
      <c r="T1204">
        <v>1.64</v>
      </c>
      <c r="U1204">
        <v>397.52</v>
      </c>
      <c r="V1204">
        <v>77.150000000000006</v>
      </c>
      <c r="W1204">
        <v>2.98</v>
      </c>
      <c r="Y1204">
        <v>6.37</v>
      </c>
      <c r="Z1204">
        <v>1</v>
      </c>
      <c r="AA1204" t="s">
        <v>4250</v>
      </c>
      <c r="AB1204">
        <v>0</v>
      </c>
      <c r="AC1204">
        <v>5</v>
      </c>
      <c r="AD1204">
        <v>5.5653333333333332</v>
      </c>
      <c r="AF1204" t="s">
        <v>7949</v>
      </c>
      <c r="AI1204">
        <v>0</v>
      </c>
      <c r="AJ1204">
        <v>0</v>
      </c>
      <c r="AM1204" t="s">
        <v>20019</v>
      </c>
    </row>
    <row r="1205" spans="1:39" x14ac:dyDescent="0.25">
      <c r="A1205" t="s">
        <v>8938</v>
      </c>
      <c r="B1205" t="s">
        <v>4841</v>
      </c>
      <c r="C1205" t="s">
        <v>4842</v>
      </c>
      <c r="D1205">
        <v>7.8</v>
      </c>
      <c r="E1205" t="s">
        <v>4845</v>
      </c>
      <c r="F1205">
        <v>8.11</v>
      </c>
      <c r="I1205" t="s">
        <v>12601</v>
      </c>
      <c r="K1205" t="s">
        <v>6860</v>
      </c>
      <c r="M1205" t="s">
        <v>14977</v>
      </c>
      <c r="N1205">
        <v>8</v>
      </c>
      <c r="O1205" t="s">
        <v>15298</v>
      </c>
      <c r="P1205" t="s">
        <v>16590</v>
      </c>
      <c r="Q1205">
        <v>4</v>
      </c>
      <c r="R1205">
        <v>1</v>
      </c>
      <c r="S1205">
        <v>3.53</v>
      </c>
      <c r="T1205">
        <v>3.53</v>
      </c>
      <c r="U1205">
        <v>472.51</v>
      </c>
      <c r="V1205">
        <v>64.790000000000006</v>
      </c>
      <c r="W1205">
        <v>4.8899999999999997</v>
      </c>
      <c r="Y1205">
        <v>3.37</v>
      </c>
      <c r="Z1205">
        <v>2</v>
      </c>
      <c r="AA1205" t="s">
        <v>4250</v>
      </c>
      <c r="AB1205">
        <v>0</v>
      </c>
      <c r="AC1205">
        <v>3</v>
      </c>
      <c r="AD1205">
        <v>3.999690476190477</v>
      </c>
      <c r="AF1205" t="s">
        <v>7949</v>
      </c>
      <c r="AI1205">
        <v>0</v>
      </c>
      <c r="AJ1205">
        <v>0</v>
      </c>
      <c r="AM1205" t="s">
        <v>20019</v>
      </c>
    </row>
    <row r="1206" spans="1:39" x14ac:dyDescent="0.25">
      <c r="A1206" t="s">
        <v>8939</v>
      </c>
      <c r="B1206" t="s">
        <v>4841</v>
      </c>
      <c r="C1206" t="s">
        <v>4842</v>
      </c>
      <c r="D1206">
        <v>7.8</v>
      </c>
      <c r="E1206" t="s">
        <v>4845</v>
      </c>
      <c r="F1206">
        <v>8.11</v>
      </c>
      <c r="I1206" t="s">
        <v>12602</v>
      </c>
      <c r="K1206" t="s">
        <v>6860</v>
      </c>
      <c r="M1206" t="s">
        <v>15002</v>
      </c>
      <c r="N1206">
        <v>8</v>
      </c>
      <c r="O1206" t="s">
        <v>15332</v>
      </c>
      <c r="P1206" t="s">
        <v>16591</v>
      </c>
      <c r="Q1206">
        <v>5</v>
      </c>
      <c r="R1206">
        <v>2</v>
      </c>
      <c r="S1206">
        <v>2.04</v>
      </c>
      <c r="T1206">
        <v>2.42</v>
      </c>
      <c r="U1206">
        <v>447.58</v>
      </c>
      <c r="V1206">
        <v>96.6</v>
      </c>
      <c r="W1206">
        <v>3.44</v>
      </c>
      <c r="X1206">
        <v>13.63</v>
      </c>
      <c r="Y1206">
        <v>6.48</v>
      </c>
      <c r="Z1206">
        <v>2</v>
      </c>
      <c r="AA1206" t="s">
        <v>4250</v>
      </c>
      <c r="AB1206">
        <v>0</v>
      </c>
      <c r="AC1206">
        <v>6</v>
      </c>
      <c r="AD1206">
        <v>4.6344285714285718</v>
      </c>
      <c r="AF1206" t="s">
        <v>7949</v>
      </c>
      <c r="AI1206">
        <v>0</v>
      </c>
      <c r="AJ1206">
        <v>0</v>
      </c>
      <c r="AM1206" t="s">
        <v>20019</v>
      </c>
    </row>
    <row r="1207" spans="1:39" x14ac:dyDescent="0.25">
      <c r="A1207" t="s">
        <v>8266</v>
      </c>
      <c r="B1207" t="s">
        <v>4841</v>
      </c>
      <c r="C1207" t="s">
        <v>4842</v>
      </c>
      <c r="D1207">
        <v>7.9</v>
      </c>
      <c r="E1207" t="s">
        <v>4845</v>
      </c>
      <c r="F1207">
        <v>8.1</v>
      </c>
      <c r="K1207" t="s">
        <v>6860</v>
      </c>
      <c r="L1207" t="s">
        <v>6861</v>
      </c>
      <c r="M1207" t="s">
        <v>15013</v>
      </c>
      <c r="N1207">
        <v>9</v>
      </c>
      <c r="O1207" t="s">
        <v>15396</v>
      </c>
      <c r="P1207" t="s">
        <v>15919</v>
      </c>
      <c r="Q1207">
        <v>7</v>
      </c>
      <c r="R1207">
        <v>1</v>
      </c>
      <c r="S1207">
        <v>1.91</v>
      </c>
      <c r="T1207">
        <v>1.91</v>
      </c>
      <c r="U1207">
        <v>430.44</v>
      </c>
      <c r="V1207">
        <v>91.85</v>
      </c>
      <c r="W1207">
        <v>3.78</v>
      </c>
      <c r="Y1207">
        <v>3.59</v>
      </c>
      <c r="Z1207">
        <v>3</v>
      </c>
      <c r="AA1207" t="s">
        <v>4250</v>
      </c>
      <c r="AB1207">
        <v>0</v>
      </c>
      <c r="AC1207">
        <v>2</v>
      </c>
      <c r="AD1207">
        <v>5.2685238095238098</v>
      </c>
      <c r="AF1207" t="s">
        <v>7949</v>
      </c>
      <c r="AI1207">
        <v>0</v>
      </c>
      <c r="AJ1207">
        <v>0</v>
      </c>
      <c r="AK1207" t="s">
        <v>19847</v>
      </c>
      <c r="AL1207" t="s">
        <v>19847</v>
      </c>
      <c r="AM1207" t="s">
        <v>20019</v>
      </c>
    </row>
    <row r="1208" spans="1:39" x14ac:dyDescent="0.25">
      <c r="A1208" t="s">
        <v>8940</v>
      </c>
      <c r="B1208" t="s">
        <v>4841</v>
      </c>
      <c r="C1208" t="s">
        <v>4842</v>
      </c>
      <c r="D1208">
        <v>7.9</v>
      </c>
      <c r="E1208" t="s">
        <v>4845</v>
      </c>
      <c r="F1208">
        <v>8.1</v>
      </c>
      <c r="K1208" t="s">
        <v>6860</v>
      </c>
      <c r="L1208" t="s">
        <v>6861</v>
      </c>
      <c r="M1208" t="s">
        <v>15038</v>
      </c>
      <c r="N1208">
        <v>9</v>
      </c>
      <c r="O1208" t="s">
        <v>15381</v>
      </c>
      <c r="P1208" t="s">
        <v>16592</v>
      </c>
      <c r="Q1208">
        <v>12</v>
      </c>
      <c r="R1208">
        <v>10</v>
      </c>
      <c r="S1208">
        <v>0.76</v>
      </c>
      <c r="T1208">
        <v>3.25</v>
      </c>
      <c r="U1208">
        <v>808.83</v>
      </c>
      <c r="V1208">
        <v>316.36</v>
      </c>
      <c r="W1208">
        <v>-1</v>
      </c>
      <c r="X1208">
        <v>3.48</v>
      </c>
      <c r="Y1208">
        <v>6.65</v>
      </c>
      <c r="Z1208">
        <v>4</v>
      </c>
      <c r="AA1208" t="s">
        <v>4250</v>
      </c>
      <c r="AB1208">
        <v>3</v>
      </c>
      <c r="AC1208">
        <v>18</v>
      </c>
      <c r="AD1208">
        <v>2.875</v>
      </c>
      <c r="AF1208" t="s">
        <v>7951</v>
      </c>
      <c r="AI1208">
        <v>0</v>
      </c>
      <c r="AJ1208">
        <v>0</v>
      </c>
      <c r="AK1208" t="s">
        <v>19898</v>
      </c>
      <c r="AL1208" t="s">
        <v>19898</v>
      </c>
      <c r="AM1208" t="s">
        <v>20019</v>
      </c>
    </row>
    <row r="1209" spans="1:39" x14ac:dyDescent="0.25">
      <c r="A1209" t="s">
        <v>8941</v>
      </c>
      <c r="B1209" t="s">
        <v>4841</v>
      </c>
      <c r="C1209" t="s">
        <v>4842</v>
      </c>
      <c r="D1209">
        <v>7.9</v>
      </c>
      <c r="E1209" t="s">
        <v>4845</v>
      </c>
      <c r="F1209">
        <v>8.1</v>
      </c>
      <c r="I1209" t="s">
        <v>12603</v>
      </c>
      <c r="K1209" t="s">
        <v>6860</v>
      </c>
      <c r="L1209" t="s">
        <v>6861</v>
      </c>
      <c r="M1209" t="s">
        <v>15021</v>
      </c>
      <c r="N1209">
        <v>9</v>
      </c>
      <c r="O1209" t="s">
        <v>15359</v>
      </c>
      <c r="P1209" t="s">
        <v>16593</v>
      </c>
      <c r="Q1209">
        <v>6</v>
      </c>
      <c r="R1209">
        <v>1</v>
      </c>
      <c r="S1209">
        <v>4.17</v>
      </c>
      <c r="T1209">
        <v>4.25</v>
      </c>
      <c r="U1209">
        <v>420.49</v>
      </c>
      <c r="V1209">
        <v>83.87</v>
      </c>
      <c r="W1209">
        <v>3.84</v>
      </c>
      <c r="Y1209">
        <v>6.68</v>
      </c>
      <c r="Z1209">
        <v>2</v>
      </c>
      <c r="AA1209" t="s">
        <v>4250</v>
      </c>
      <c r="AB1209">
        <v>0</v>
      </c>
      <c r="AC1209">
        <v>2</v>
      </c>
      <c r="AD1209">
        <v>3.7762619047619048</v>
      </c>
      <c r="AF1209" t="s">
        <v>7949</v>
      </c>
      <c r="AI1209">
        <v>0</v>
      </c>
      <c r="AJ1209">
        <v>0</v>
      </c>
      <c r="AM1209" t="s">
        <v>20019</v>
      </c>
    </row>
    <row r="1210" spans="1:39" x14ac:dyDescent="0.25">
      <c r="A1210" t="s">
        <v>8941</v>
      </c>
      <c r="B1210" t="s">
        <v>4841</v>
      </c>
      <c r="C1210" t="s">
        <v>4842</v>
      </c>
      <c r="D1210">
        <v>7.9</v>
      </c>
      <c r="E1210" t="s">
        <v>4845</v>
      </c>
      <c r="F1210">
        <v>8.1</v>
      </c>
      <c r="I1210" t="s">
        <v>12604</v>
      </c>
      <c r="K1210" t="s">
        <v>6860</v>
      </c>
      <c r="M1210" t="s">
        <v>14977</v>
      </c>
      <c r="N1210">
        <v>8</v>
      </c>
      <c r="O1210" t="s">
        <v>15298</v>
      </c>
      <c r="P1210" t="s">
        <v>16593</v>
      </c>
      <c r="Q1210">
        <v>6</v>
      </c>
      <c r="R1210">
        <v>1</v>
      </c>
      <c r="S1210">
        <v>4.17</v>
      </c>
      <c r="T1210">
        <v>4.25</v>
      </c>
      <c r="U1210">
        <v>420.49</v>
      </c>
      <c r="V1210">
        <v>83.87</v>
      </c>
      <c r="W1210">
        <v>3.84</v>
      </c>
      <c r="Y1210">
        <v>6.68</v>
      </c>
      <c r="Z1210">
        <v>2</v>
      </c>
      <c r="AA1210" t="s">
        <v>4250</v>
      </c>
      <c r="AB1210">
        <v>0</v>
      </c>
      <c r="AC1210">
        <v>2</v>
      </c>
      <c r="AD1210">
        <v>3.7762619047619048</v>
      </c>
      <c r="AF1210" t="s">
        <v>7949</v>
      </c>
      <c r="AI1210">
        <v>0</v>
      </c>
      <c r="AJ1210">
        <v>0</v>
      </c>
      <c r="AM1210" t="s">
        <v>20019</v>
      </c>
    </row>
    <row r="1211" spans="1:39" x14ac:dyDescent="0.25">
      <c r="A1211" t="s">
        <v>8942</v>
      </c>
      <c r="B1211" t="s">
        <v>4841</v>
      </c>
      <c r="C1211" t="s">
        <v>4842</v>
      </c>
      <c r="D1211">
        <v>7.9</v>
      </c>
      <c r="E1211" t="s">
        <v>4845</v>
      </c>
      <c r="F1211">
        <v>8.1</v>
      </c>
      <c r="I1211" t="s">
        <v>12605</v>
      </c>
      <c r="K1211" t="s">
        <v>6860</v>
      </c>
      <c r="M1211" t="s">
        <v>14977</v>
      </c>
      <c r="N1211">
        <v>8</v>
      </c>
      <c r="O1211" t="s">
        <v>15298</v>
      </c>
      <c r="P1211" t="s">
        <v>16594</v>
      </c>
      <c r="Q1211">
        <v>4</v>
      </c>
      <c r="R1211">
        <v>1</v>
      </c>
      <c r="S1211">
        <v>2.48</v>
      </c>
      <c r="T1211">
        <v>2.52</v>
      </c>
      <c r="U1211">
        <v>393.53</v>
      </c>
      <c r="V1211">
        <v>67.92</v>
      </c>
      <c r="W1211">
        <v>3.2</v>
      </c>
      <c r="Y1211">
        <v>6.44</v>
      </c>
      <c r="Z1211">
        <v>1</v>
      </c>
      <c r="AA1211" t="s">
        <v>4250</v>
      </c>
      <c r="AB1211">
        <v>0</v>
      </c>
      <c r="AC1211">
        <v>1</v>
      </c>
      <c r="AD1211">
        <v>5.3538333333333332</v>
      </c>
      <c r="AF1211" t="s">
        <v>7949</v>
      </c>
      <c r="AI1211">
        <v>0</v>
      </c>
      <c r="AJ1211">
        <v>0</v>
      </c>
      <c r="AM1211" t="s">
        <v>20019</v>
      </c>
    </row>
    <row r="1212" spans="1:39" x14ac:dyDescent="0.25">
      <c r="A1212" t="s">
        <v>8943</v>
      </c>
      <c r="B1212" t="s">
        <v>4841</v>
      </c>
      <c r="C1212" t="s">
        <v>4842</v>
      </c>
      <c r="D1212">
        <v>7.9</v>
      </c>
      <c r="E1212" t="s">
        <v>4845</v>
      </c>
      <c r="F1212">
        <v>8.1</v>
      </c>
      <c r="I1212" t="s">
        <v>12606</v>
      </c>
      <c r="K1212" t="s">
        <v>6860</v>
      </c>
      <c r="M1212" t="s">
        <v>14977</v>
      </c>
      <c r="N1212">
        <v>8</v>
      </c>
      <c r="O1212" t="s">
        <v>15298</v>
      </c>
      <c r="P1212" t="s">
        <v>16595</v>
      </c>
      <c r="Q1212">
        <v>6</v>
      </c>
      <c r="R1212">
        <v>1</v>
      </c>
      <c r="S1212">
        <v>1</v>
      </c>
      <c r="T1212">
        <v>1.03</v>
      </c>
      <c r="U1212">
        <v>413.48</v>
      </c>
      <c r="V1212">
        <v>97.61</v>
      </c>
      <c r="W1212">
        <v>2.76</v>
      </c>
      <c r="Y1212">
        <v>6.22</v>
      </c>
      <c r="Z1212">
        <v>3</v>
      </c>
      <c r="AA1212" t="s">
        <v>4250</v>
      </c>
      <c r="AB1212">
        <v>0</v>
      </c>
      <c r="AC1212">
        <v>1</v>
      </c>
      <c r="AD1212">
        <v>5.1976666666666667</v>
      </c>
      <c r="AF1212" t="s">
        <v>7949</v>
      </c>
      <c r="AI1212">
        <v>0</v>
      </c>
      <c r="AJ1212">
        <v>0</v>
      </c>
      <c r="AM1212" t="s">
        <v>20019</v>
      </c>
    </row>
    <row r="1213" spans="1:39" x14ac:dyDescent="0.25">
      <c r="A1213" t="s">
        <v>8944</v>
      </c>
      <c r="B1213" t="s">
        <v>4841</v>
      </c>
      <c r="C1213" t="s">
        <v>4842</v>
      </c>
      <c r="D1213">
        <v>7.9429999999999996</v>
      </c>
      <c r="E1213" t="s">
        <v>4845</v>
      </c>
      <c r="F1213">
        <v>8.1</v>
      </c>
      <c r="K1213" t="s">
        <v>6860</v>
      </c>
      <c r="L1213" t="s">
        <v>6861</v>
      </c>
      <c r="M1213" t="s">
        <v>15078</v>
      </c>
      <c r="N1213">
        <v>9</v>
      </c>
      <c r="O1213" t="s">
        <v>15432</v>
      </c>
      <c r="P1213" t="s">
        <v>16596</v>
      </c>
      <c r="Q1213">
        <v>6</v>
      </c>
      <c r="R1213">
        <v>1</v>
      </c>
      <c r="S1213">
        <v>2.74</v>
      </c>
      <c r="T1213">
        <v>2.75</v>
      </c>
      <c r="U1213">
        <v>468.43</v>
      </c>
      <c r="V1213">
        <v>72.44</v>
      </c>
      <c r="W1213">
        <v>3.95</v>
      </c>
      <c r="Y1213">
        <v>5</v>
      </c>
      <c r="Z1213">
        <v>2</v>
      </c>
      <c r="AA1213" t="s">
        <v>4250</v>
      </c>
      <c r="AB1213">
        <v>0</v>
      </c>
      <c r="AC1213">
        <v>8</v>
      </c>
      <c r="AD1213">
        <v>4.6888333333333332</v>
      </c>
      <c r="AF1213" t="s">
        <v>7949</v>
      </c>
      <c r="AI1213">
        <v>0</v>
      </c>
      <c r="AJ1213">
        <v>0</v>
      </c>
      <c r="AK1213" t="s">
        <v>19920</v>
      </c>
      <c r="AL1213" t="s">
        <v>19920</v>
      </c>
      <c r="AM1213" t="s">
        <v>20019</v>
      </c>
    </row>
    <row r="1214" spans="1:39" x14ac:dyDescent="0.25">
      <c r="A1214" t="s">
        <v>8945</v>
      </c>
      <c r="B1214" t="s">
        <v>4841</v>
      </c>
      <c r="C1214" t="s">
        <v>4842</v>
      </c>
      <c r="D1214">
        <v>7.9429999999999996</v>
      </c>
      <c r="E1214" t="s">
        <v>4845</v>
      </c>
      <c r="F1214">
        <v>8.1</v>
      </c>
      <c r="K1214" t="s">
        <v>6860</v>
      </c>
      <c r="L1214" t="s">
        <v>6861</v>
      </c>
      <c r="M1214" t="s">
        <v>15079</v>
      </c>
      <c r="N1214">
        <v>9</v>
      </c>
      <c r="O1214" t="s">
        <v>15433</v>
      </c>
      <c r="P1214" t="s">
        <v>16597</v>
      </c>
      <c r="Q1214">
        <v>6</v>
      </c>
      <c r="R1214">
        <v>1</v>
      </c>
      <c r="S1214">
        <v>2.37</v>
      </c>
      <c r="T1214">
        <v>2.37</v>
      </c>
      <c r="U1214">
        <v>454.4</v>
      </c>
      <c r="V1214">
        <v>72.44</v>
      </c>
      <c r="W1214">
        <v>3.56</v>
      </c>
      <c r="Y1214">
        <v>4.97</v>
      </c>
      <c r="Z1214">
        <v>2</v>
      </c>
      <c r="AA1214" t="s">
        <v>4250</v>
      </c>
      <c r="AB1214">
        <v>0</v>
      </c>
      <c r="AC1214">
        <v>7</v>
      </c>
      <c r="AD1214">
        <v>4.9740476190476191</v>
      </c>
      <c r="AF1214" t="s">
        <v>7949</v>
      </c>
      <c r="AI1214">
        <v>0</v>
      </c>
      <c r="AJ1214">
        <v>0</v>
      </c>
      <c r="AK1214" t="s">
        <v>7974</v>
      </c>
      <c r="AL1214" t="s">
        <v>7974</v>
      </c>
      <c r="AM1214" t="s">
        <v>20019</v>
      </c>
    </row>
    <row r="1215" spans="1:39" x14ac:dyDescent="0.25">
      <c r="A1215" t="s">
        <v>8019</v>
      </c>
      <c r="B1215" t="s">
        <v>4841</v>
      </c>
      <c r="C1215" t="s">
        <v>4842</v>
      </c>
      <c r="D1215">
        <v>8</v>
      </c>
      <c r="E1215" t="s">
        <v>4845</v>
      </c>
      <c r="F1215">
        <v>8.1</v>
      </c>
      <c r="K1215" t="s">
        <v>6860</v>
      </c>
      <c r="M1215" t="s">
        <v>14985</v>
      </c>
      <c r="N1215">
        <v>8</v>
      </c>
      <c r="O1215" t="s">
        <v>15309</v>
      </c>
      <c r="P1215" t="s">
        <v>15672</v>
      </c>
      <c r="Q1215">
        <v>8</v>
      </c>
      <c r="R1215">
        <v>4</v>
      </c>
      <c r="S1215">
        <v>2.58</v>
      </c>
      <c r="T1215">
        <v>3.52</v>
      </c>
      <c r="U1215">
        <v>622.74</v>
      </c>
      <c r="V1215">
        <v>157.62</v>
      </c>
      <c r="W1215">
        <v>2.93</v>
      </c>
      <c r="X1215">
        <v>9.69</v>
      </c>
      <c r="Y1215">
        <v>8.3000000000000007</v>
      </c>
      <c r="Z1215">
        <v>2</v>
      </c>
      <c r="AA1215" t="s">
        <v>4250</v>
      </c>
      <c r="AB1215">
        <v>1</v>
      </c>
      <c r="AC1215">
        <v>18</v>
      </c>
      <c r="AD1215">
        <v>2.2999999999999998</v>
      </c>
      <c r="AF1215" t="s">
        <v>7949</v>
      </c>
      <c r="AI1215">
        <v>0</v>
      </c>
      <c r="AJ1215">
        <v>0</v>
      </c>
      <c r="AK1215" t="s">
        <v>19831</v>
      </c>
      <c r="AL1215" t="s">
        <v>19831</v>
      </c>
      <c r="AM1215" t="s">
        <v>20019</v>
      </c>
    </row>
    <row r="1216" spans="1:39" x14ac:dyDescent="0.25">
      <c r="A1216" t="s">
        <v>8946</v>
      </c>
      <c r="B1216" t="s">
        <v>4841</v>
      </c>
      <c r="C1216" t="s">
        <v>4842</v>
      </c>
      <c r="D1216">
        <v>8</v>
      </c>
      <c r="E1216" t="s">
        <v>4845</v>
      </c>
      <c r="F1216">
        <v>8.1</v>
      </c>
      <c r="K1216" t="s">
        <v>6860</v>
      </c>
      <c r="M1216" t="s">
        <v>6865</v>
      </c>
      <c r="N1216">
        <v>8</v>
      </c>
      <c r="O1216" t="s">
        <v>15365</v>
      </c>
      <c r="P1216" t="s">
        <v>16598</v>
      </c>
      <c r="Q1216">
        <v>7</v>
      </c>
      <c r="R1216">
        <v>4</v>
      </c>
      <c r="S1216">
        <v>2.2400000000000002</v>
      </c>
      <c r="T1216">
        <v>2.27</v>
      </c>
      <c r="U1216">
        <v>631.79999999999995</v>
      </c>
      <c r="V1216">
        <v>151.63</v>
      </c>
      <c r="W1216">
        <v>3.78</v>
      </c>
      <c r="X1216">
        <v>13.48</v>
      </c>
      <c r="Y1216">
        <v>6.29</v>
      </c>
      <c r="Z1216">
        <v>3</v>
      </c>
      <c r="AA1216" t="s">
        <v>4250</v>
      </c>
      <c r="AB1216">
        <v>1</v>
      </c>
      <c r="AC1216">
        <v>13</v>
      </c>
      <c r="AD1216">
        <v>2.88</v>
      </c>
      <c r="AF1216" t="s">
        <v>7949</v>
      </c>
      <c r="AI1216">
        <v>0</v>
      </c>
      <c r="AJ1216">
        <v>0</v>
      </c>
      <c r="AK1216" t="s">
        <v>19888</v>
      </c>
      <c r="AL1216" t="s">
        <v>19888</v>
      </c>
      <c r="AM1216" t="s">
        <v>20019</v>
      </c>
    </row>
    <row r="1217" spans="1:39" x14ac:dyDescent="0.25">
      <c r="A1217" t="s">
        <v>8195</v>
      </c>
      <c r="B1217" t="s">
        <v>4841</v>
      </c>
      <c r="C1217" t="s">
        <v>4842</v>
      </c>
      <c r="D1217">
        <v>8</v>
      </c>
      <c r="E1217" t="s">
        <v>4845</v>
      </c>
      <c r="F1217">
        <v>8.1</v>
      </c>
      <c r="K1217" t="s">
        <v>6860</v>
      </c>
      <c r="M1217" t="s">
        <v>14973</v>
      </c>
      <c r="N1217">
        <v>8</v>
      </c>
      <c r="O1217" t="s">
        <v>15434</v>
      </c>
      <c r="P1217" t="s">
        <v>15848</v>
      </c>
      <c r="Q1217">
        <v>7</v>
      </c>
      <c r="R1217">
        <v>1</v>
      </c>
      <c r="S1217">
        <v>0.28000000000000003</v>
      </c>
      <c r="T1217">
        <v>0.32</v>
      </c>
      <c r="U1217">
        <v>389.46</v>
      </c>
      <c r="V1217">
        <v>102.29</v>
      </c>
      <c r="W1217">
        <v>2.17</v>
      </c>
      <c r="Y1217">
        <v>6.36</v>
      </c>
      <c r="Z1217">
        <v>3</v>
      </c>
      <c r="AA1217" t="s">
        <v>4250</v>
      </c>
      <c r="AB1217">
        <v>0</v>
      </c>
      <c r="AC1217">
        <v>6</v>
      </c>
      <c r="AD1217">
        <v>5.2132380952380952</v>
      </c>
      <c r="AF1217" t="s">
        <v>7949</v>
      </c>
      <c r="AI1217">
        <v>0</v>
      </c>
      <c r="AJ1217">
        <v>0</v>
      </c>
      <c r="AK1217" t="s">
        <v>19834</v>
      </c>
      <c r="AL1217" t="s">
        <v>19834</v>
      </c>
      <c r="AM1217" t="s">
        <v>20019</v>
      </c>
    </row>
    <row r="1218" spans="1:39" x14ac:dyDescent="0.25">
      <c r="A1218" t="s">
        <v>8947</v>
      </c>
      <c r="B1218" t="s">
        <v>4841</v>
      </c>
      <c r="C1218" t="s">
        <v>4842</v>
      </c>
      <c r="D1218">
        <v>8</v>
      </c>
      <c r="E1218" t="s">
        <v>4845</v>
      </c>
      <c r="F1218">
        <v>8.1</v>
      </c>
      <c r="K1218" t="s">
        <v>6860</v>
      </c>
      <c r="M1218" t="s">
        <v>15025</v>
      </c>
      <c r="N1218">
        <v>8</v>
      </c>
      <c r="O1218" t="s">
        <v>15366</v>
      </c>
      <c r="P1218" t="s">
        <v>16599</v>
      </c>
      <c r="Q1218">
        <v>7</v>
      </c>
      <c r="R1218">
        <v>4</v>
      </c>
      <c r="S1218">
        <v>1.87</v>
      </c>
      <c r="T1218">
        <v>3.02</v>
      </c>
      <c r="U1218">
        <v>580.75</v>
      </c>
      <c r="V1218">
        <v>120</v>
      </c>
      <c r="W1218">
        <v>3.55</v>
      </c>
      <c r="X1218">
        <v>13.98</v>
      </c>
      <c r="Y1218">
        <v>8.5299999999999994</v>
      </c>
      <c r="Z1218">
        <v>3</v>
      </c>
      <c r="AA1218" t="s">
        <v>4250</v>
      </c>
      <c r="AB1218">
        <v>1</v>
      </c>
      <c r="AC1218">
        <v>13</v>
      </c>
      <c r="AD1218">
        <v>2.725000000000001</v>
      </c>
      <c r="AF1218" t="s">
        <v>7952</v>
      </c>
      <c r="AI1218">
        <v>0</v>
      </c>
      <c r="AJ1218">
        <v>0</v>
      </c>
      <c r="AK1218" t="s">
        <v>19889</v>
      </c>
      <c r="AL1218" t="s">
        <v>19889</v>
      </c>
      <c r="AM1218" t="s">
        <v>20019</v>
      </c>
    </row>
    <row r="1219" spans="1:39" x14ac:dyDescent="0.25">
      <c r="A1219" t="s">
        <v>8948</v>
      </c>
      <c r="B1219" t="s">
        <v>4841</v>
      </c>
      <c r="C1219" t="s">
        <v>4842</v>
      </c>
      <c r="D1219">
        <v>8</v>
      </c>
      <c r="E1219" t="s">
        <v>4845</v>
      </c>
      <c r="F1219">
        <v>8.1</v>
      </c>
      <c r="K1219" t="s">
        <v>6860</v>
      </c>
      <c r="M1219" t="s">
        <v>6865</v>
      </c>
      <c r="N1219">
        <v>8</v>
      </c>
      <c r="O1219" t="s">
        <v>15345</v>
      </c>
      <c r="P1219" t="s">
        <v>16600</v>
      </c>
      <c r="Q1219">
        <v>7</v>
      </c>
      <c r="R1219">
        <v>3</v>
      </c>
      <c r="S1219">
        <v>4.79</v>
      </c>
      <c r="T1219">
        <v>5.63</v>
      </c>
      <c r="U1219">
        <v>615.66999999999996</v>
      </c>
      <c r="V1219">
        <v>109.66</v>
      </c>
      <c r="W1219">
        <v>4.4400000000000004</v>
      </c>
      <c r="X1219">
        <v>13.42</v>
      </c>
      <c r="Y1219">
        <v>8.1999999999999993</v>
      </c>
      <c r="Z1219">
        <v>4</v>
      </c>
      <c r="AA1219" t="s">
        <v>4250</v>
      </c>
      <c r="AB1219">
        <v>1</v>
      </c>
      <c r="AC1219">
        <v>10</v>
      </c>
      <c r="AD1219">
        <v>1.411333333333334</v>
      </c>
      <c r="AF1219" t="s">
        <v>7949</v>
      </c>
      <c r="AI1219">
        <v>0</v>
      </c>
      <c r="AJ1219">
        <v>0</v>
      </c>
      <c r="AK1219" t="s">
        <v>19878</v>
      </c>
      <c r="AL1219" t="s">
        <v>19878</v>
      </c>
      <c r="AM1219" t="s">
        <v>20019</v>
      </c>
    </row>
    <row r="1220" spans="1:39" x14ac:dyDescent="0.25">
      <c r="A1220" t="s">
        <v>8949</v>
      </c>
      <c r="B1220" t="s">
        <v>4841</v>
      </c>
      <c r="C1220" t="s">
        <v>4842</v>
      </c>
      <c r="D1220">
        <v>8</v>
      </c>
      <c r="E1220" t="s">
        <v>4845</v>
      </c>
      <c r="F1220">
        <v>8.1</v>
      </c>
      <c r="K1220" t="s">
        <v>6860</v>
      </c>
      <c r="M1220" t="s">
        <v>6865</v>
      </c>
      <c r="N1220">
        <v>8</v>
      </c>
      <c r="O1220" t="s">
        <v>15344</v>
      </c>
      <c r="P1220" t="s">
        <v>16601</v>
      </c>
      <c r="Q1220">
        <v>7</v>
      </c>
      <c r="R1220">
        <v>3</v>
      </c>
      <c r="S1220">
        <v>2.2599999999999998</v>
      </c>
      <c r="T1220">
        <v>3.27</v>
      </c>
      <c r="U1220">
        <v>576.72</v>
      </c>
      <c r="V1220">
        <v>112.9</v>
      </c>
      <c r="W1220">
        <v>3.44</v>
      </c>
      <c r="X1220">
        <v>13.63</v>
      </c>
      <c r="Y1220">
        <v>8.44</v>
      </c>
      <c r="Z1220">
        <v>4</v>
      </c>
      <c r="AA1220" t="s">
        <v>4250</v>
      </c>
      <c r="AB1220">
        <v>1</v>
      </c>
      <c r="AC1220">
        <v>11</v>
      </c>
      <c r="AD1220">
        <v>2.9183333333333339</v>
      </c>
      <c r="AF1220" t="s">
        <v>7949</v>
      </c>
      <c r="AI1220">
        <v>0</v>
      </c>
      <c r="AJ1220">
        <v>0</v>
      </c>
      <c r="AK1220" t="s">
        <v>19877</v>
      </c>
      <c r="AL1220" t="s">
        <v>19877</v>
      </c>
      <c r="AM1220" t="s">
        <v>20019</v>
      </c>
    </row>
    <row r="1221" spans="1:39" x14ac:dyDescent="0.25">
      <c r="A1221" t="s">
        <v>8883</v>
      </c>
      <c r="B1221" t="s">
        <v>4841</v>
      </c>
      <c r="C1221" t="s">
        <v>4842</v>
      </c>
      <c r="D1221">
        <v>8</v>
      </c>
      <c r="E1221" t="s">
        <v>4845</v>
      </c>
      <c r="F1221">
        <v>8.1</v>
      </c>
      <c r="K1221" t="s">
        <v>6860</v>
      </c>
      <c r="L1221" t="s">
        <v>6861</v>
      </c>
      <c r="M1221" t="s">
        <v>15064</v>
      </c>
      <c r="N1221">
        <v>9</v>
      </c>
      <c r="O1221" t="s">
        <v>15417</v>
      </c>
      <c r="P1221" t="s">
        <v>16535</v>
      </c>
      <c r="Q1221">
        <v>6</v>
      </c>
      <c r="R1221">
        <v>3</v>
      </c>
      <c r="S1221">
        <v>3.28</v>
      </c>
      <c r="T1221">
        <v>3.77</v>
      </c>
      <c r="U1221">
        <v>566.65</v>
      </c>
      <c r="V1221">
        <v>103.67</v>
      </c>
      <c r="W1221">
        <v>3.23</v>
      </c>
      <c r="X1221">
        <v>13.78</v>
      </c>
      <c r="Y1221">
        <v>7.84</v>
      </c>
      <c r="Z1221">
        <v>3</v>
      </c>
      <c r="AA1221" t="s">
        <v>4250</v>
      </c>
      <c r="AB1221">
        <v>1</v>
      </c>
      <c r="AC1221">
        <v>10</v>
      </c>
      <c r="AD1221">
        <v>2.6859999999999999</v>
      </c>
      <c r="AF1221" t="s">
        <v>7949</v>
      </c>
      <c r="AI1221">
        <v>0</v>
      </c>
      <c r="AJ1221">
        <v>0</v>
      </c>
      <c r="AK1221" t="s">
        <v>19877</v>
      </c>
      <c r="AL1221" t="s">
        <v>19877</v>
      </c>
      <c r="AM1221" t="s">
        <v>20019</v>
      </c>
    </row>
    <row r="1222" spans="1:39" x14ac:dyDescent="0.25">
      <c r="A1222" t="s">
        <v>8883</v>
      </c>
      <c r="B1222" t="s">
        <v>4841</v>
      </c>
      <c r="C1222" t="s">
        <v>4842</v>
      </c>
      <c r="D1222">
        <v>8</v>
      </c>
      <c r="E1222" t="s">
        <v>4845</v>
      </c>
      <c r="F1222">
        <v>8.1</v>
      </c>
      <c r="K1222" t="s">
        <v>6860</v>
      </c>
      <c r="L1222" t="s">
        <v>6861</v>
      </c>
      <c r="M1222" t="s">
        <v>15026</v>
      </c>
      <c r="N1222">
        <v>9</v>
      </c>
      <c r="O1222" t="s">
        <v>15368</v>
      </c>
      <c r="P1222" t="s">
        <v>16535</v>
      </c>
      <c r="Q1222">
        <v>6</v>
      </c>
      <c r="R1222">
        <v>3</v>
      </c>
      <c r="S1222">
        <v>3.28</v>
      </c>
      <c r="T1222">
        <v>3.77</v>
      </c>
      <c r="U1222">
        <v>566.65</v>
      </c>
      <c r="V1222">
        <v>103.67</v>
      </c>
      <c r="W1222">
        <v>3.23</v>
      </c>
      <c r="X1222">
        <v>13.78</v>
      </c>
      <c r="Y1222">
        <v>7.84</v>
      </c>
      <c r="Z1222">
        <v>3</v>
      </c>
      <c r="AA1222" t="s">
        <v>4250</v>
      </c>
      <c r="AB1222">
        <v>1</v>
      </c>
      <c r="AC1222">
        <v>10</v>
      </c>
      <c r="AD1222">
        <v>2.6859999999999999</v>
      </c>
      <c r="AF1222" t="s">
        <v>7949</v>
      </c>
      <c r="AI1222">
        <v>0</v>
      </c>
      <c r="AJ1222">
        <v>0</v>
      </c>
      <c r="AK1222" t="s">
        <v>19878</v>
      </c>
      <c r="AL1222" t="s">
        <v>19878</v>
      </c>
      <c r="AM1222" t="s">
        <v>20019</v>
      </c>
    </row>
    <row r="1223" spans="1:39" x14ac:dyDescent="0.25">
      <c r="A1223" t="s">
        <v>8950</v>
      </c>
      <c r="B1223" t="s">
        <v>4841</v>
      </c>
      <c r="C1223" t="s">
        <v>4842</v>
      </c>
      <c r="D1223">
        <v>8</v>
      </c>
      <c r="E1223" t="s">
        <v>4845</v>
      </c>
      <c r="F1223">
        <v>8.1</v>
      </c>
      <c r="K1223" t="s">
        <v>6860</v>
      </c>
      <c r="M1223" t="s">
        <v>6865</v>
      </c>
      <c r="N1223">
        <v>8</v>
      </c>
      <c r="O1223" t="s">
        <v>15301</v>
      </c>
      <c r="P1223" t="s">
        <v>16602</v>
      </c>
      <c r="Q1223">
        <v>5</v>
      </c>
      <c r="R1223">
        <v>3</v>
      </c>
      <c r="S1223">
        <v>2.2200000000000002</v>
      </c>
      <c r="T1223">
        <v>2.23</v>
      </c>
      <c r="U1223">
        <v>519.61</v>
      </c>
      <c r="V1223">
        <v>83.48</v>
      </c>
      <c r="W1223">
        <v>4.5</v>
      </c>
      <c r="X1223">
        <v>13.87</v>
      </c>
      <c r="Y1223">
        <v>5.41</v>
      </c>
      <c r="Z1223">
        <v>2</v>
      </c>
      <c r="AA1223" t="s">
        <v>4250</v>
      </c>
      <c r="AB1223">
        <v>1</v>
      </c>
      <c r="AC1223">
        <v>8</v>
      </c>
      <c r="AD1223">
        <v>4.0566666666666666</v>
      </c>
      <c r="AF1223" t="s">
        <v>7949</v>
      </c>
      <c r="AI1223">
        <v>0</v>
      </c>
      <c r="AJ1223">
        <v>0</v>
      </c>
      <c r="AK1223" t="s">
        <v>19856</v>
      </c>
      <c r="AL1223" t="s">
        <v>19856</v>
      </c>
      <c r="AM1223" t="s">
        <v>20019</v>
      </c>
    </row>
    <row r="1224" spans="1:39" x14ac:dyDescent="0.25">
      <c r="A1224" t="s">
        <v>8445</v>
      </c>
      <c r="B1224" t="s">
        <v>4841</v>
      </c>
      <c r="C1224" t="s">
        <v>4842</v>
      </c>
      <c r="D1224">
        <v>8</v>
      </c>
      <c r="E1224" t="s">
        <v>4845</v>
      </c>
      <c r="F1224">
        <v>8.1</v>
      </c>
      <c r="K1224" t="s">
        <v>6860</v>
      </c>
      <c r="L1224" t="s">
        <v>6861</v>
      </c>
      <c r="M1224" t="s">
        <v>15052</v>
      </c>
      <c r="N1224">
        <v>9</v>
      </c>
      <c r="O1224" t="s">
        <v>15403</v>
      </c>
      <c r="P1224" t="s">
        <v>16098</v>
      </c>
      <c r="Q1224">
        <v>7</v>
      </c>
      <c r="R1224">
        <v>4</v>
      </c>
      <c r="S1224">
        <v>1.48</v>
      </c>
      <c r="T1224">
        <v>1.49</v>
      </c>
      <c r="U1224">
        <v>529.65</v>
      </c>
      <c r="V1224">
        <v>112.94</v>
      </c>
      <c r="W1224">
        <v>2.85</v>
      </c>
      <c r="X1224">
        <v>13.84</v>
      </c>
      <c r="Y1224">
        <v>5.76</v>
      </c>
      <c r="Z1224">
        <v>2</v>
      </c>
      <c r="AA1224" t="s">
        <v>4250</v>
      </c>
      <c r="AB1224">
        <v>1</v>
      </c>
      <c r="AC1224">
        <v>10</v>
      </c>
      <c r="AD1224">
        <v>3.2353333333333332</v>
      </c>
      <c r="AF1224" t="s">
        <v>7949</v>
      </c>
      <c r="AI1224">
        <v>0</v>
      </c>
      <c r="AJ1224">
        <v>0</v>
      </c>
      <c r="AK1224" t="s">
        <v>19856</v>
      </c>
      <c r="AL1224" t="s">
        <v>19856</v>
      </c>
      <c r="AM1224" t="s">
        <v>20019</v>
      </c>
    </row>
    <row r="1225" spans="1:39" x14ac:dyDescent="0.25">
      <c r="A1225" t="s">
        <v>8951</v>
      </c>
      <c r="B1225" t="s">
        <v>4841</v>
      </c>
      <c r="C1225" t="s">
        <v>4842</v>
      </c>
      <c r="D1225">
        <v>8</v>
      </c>
      <c r="E1225" t="s">
        <v>4845</v>
      </c>
      <c r="F1225">
        <v>8.1</v>
      </c>
      <c r="K1225" t="s">
        <v>6860</v>
      </c>
      <c r="L1225" t="s">
        <v>6861</v>
      </c>
      <c r="M1225" t="s">
        <v>15012</v>
      </c>
      <c r="N1225">
        <v>9</v>
      </c>
      <c r="O1225" t="s">
        <v>15348</v>
      </c>
      <c r="P1225" t="s">
        <v>16603</v>
      </c>
      <c r="Q1225">
        <v>5</v>
      </c>
      <c r="R1225">
        <v>3</v>
      </c>
      <c r="S1225">
        <v>3.19</v>
      </c>
      <c r="T1225">
        <v>3.24</v>
      </c>
      <c r="U1225">
        <v>504.67</v>
      </c>
      <c r="V1225">
        <v>95.5</v>
      </c>
      <c r="W1225">
        <v>3.75</v>
      </c>
      <c r="X1225">
        <v>13.47</v>
      </c>
      <c r="Y1225">
        <v>6.46</v>
      </c>
      <c r="Z1225">
        <v>2</v>
      </c>
      <c r="AA1225" t="s">
        <v>4250</v>
      </c>
      <c r="AB1225">
        <v>1</v>
      </c>
      <c r="AC1225">
        <v>7</v>
      </c>
      <c r="AD1225">
        <v>3.268333333333334</v>
      </c>
      <c r="AF1225" t="s">
        <v>7949</v>
      </c>
      <c r="AI1225">
        <v>0</v>
      </c>
      <c r="AJ1225">
        <v>0</v>
      </c>
      <c r="AK1225" t="s">
        <v>19881</v>
      </c>
      <c r="AL1225" t="s">
        <v>19881</v>
      </c>
      <c r="AM1225" t="s">
        <v>20019</v>
      </c>
    </row>
    <row r="1226" spans="1:39" x14ac:dyDescent="0.25">
      <c r="A1226" t="s">
        <v>8952</v>
      </c>
      <c r="B1226" t="s">
        <v>4841</v>
      </c>
      <c r="C1226" t="s">
        <v>4842</v>
      </c>
      <c r="D1226">
        <v>8</v>
      </c>
      <c r="E1226" t="s">
        <v>4845</v>
      </c>
      <c r="F1226">
        <v>8.1</v>
      </c>
      <c r="K1226" t="s">
        <v>6860</v>
      </c>
      <c r="L1226" t="s">
        <v>6861</v>
      </c>
      <c r="M1226" t="s">
        <v>15008</v>
      </c>
      <c r="N1226">
        <v>9</v>
      </c>
      <c r="O1226" t="s">
        <v>15402</v>
      </c>
      <c r="P1226" t="s">
        <v>16604</v>
      </c>
      <c r="Q1226">
        <v>7</v>
      </c>
      <c r="R1226">
        <v>1</v>
      </c>
      <c r="S1226">
        <v>3.61</v>
      </c>
      <c r="T1226">
        <v>3.62</v>
      </c>
      <c r="U1226">
        <v>402.45</v>
      </c>
      <c r="V1226">
        <v>91.85</v>
      </c>
      <c r="W1226">
        <v>3.87</v>
      </c>
      <c r="Y1226">
        <v>5.76</v>
      </c>
      <c r="Z1226">
        <v>3</v>
      </c>
      <c r="AA1226" t="s">
        <v>4250</v>
      </c>
      <c r="AB1226">
        <v>0</v>
      </c>
      <c r="AC1226">
        <v>4</v>
      </c>
      <c r="AD1226">
        <v>4.3534523809523824</v>
      </c>
      <c r="AF1226" t="s">
        <v>7949</v>
      </c>
      <c r="AI1226">
        <v>0</v>
      </c>
      <c r="AJ1226">
        <v>0</v>
      </c>
      <c r="AK1226" t="s">
        <v>19892</v>
      </c>
      <c r="AL1226" t="s">
        <v>19892</v>
      </c>
      <c r="AM1226" t="s">
        <v>20019</v>
      </c>
    </row>
    <row r="1227" spans="1:39" x14ac:dyDescent="0.25">
      <c r="A1227" t="s">
        <v>8952</v>
      </c>
      <c r="B1227" t="s">
        <v>4841</v>
      </c>
      <c r="C1227" t="s">
        <v>4842</v>
      </c>
      <c r="D1227">
        <v>8</v>
      </c>
      <c r="E1227" t="s">
        <v>4845</v>
      </c>
      <c r="F1227">
        <v>8.1</v>
      </c>
      <c r="K1227" t="s">
        <v>6860</v>
      </c>
      <c r="L1227" t="s">
        <v>6861</v>
      </c>
      <c r="M1227" t="s">
        <v>14971</v>
      </c>
      <c r="N1227">
        <v>9</v>
      </c>
      <c r="O1227" t="s">
        <v>15292</v>
      </c>
      <c r="P1227" t="s">
        <v>16604</v>
      </c>
      <c r="Q1227">
        <v>7</v>
      </c>
      <c r="R1227">
        <v>1</v>
      </c>
      <c r="S1227">
        <v>3.61</v>
      </c>
      <c r="T1227">
        <v>3.62</v>
      </c>
      <c r="U1227">
        <v>402.45</v>
      </c>
      <c r="V1227">
        <v>91.85</v>
      </c>
      <c r="W1227">
        <v>3.87</v>
      </c>
      <c r="Y1227">
        <v>5.76</v>
      </c>
      <c r="Z1227">
        <v>3</v>
      </c>
      <c r="AA1227" t="s">
        <v>4250</v>
      </c>
      <c r="AB1227">
        <v>0</v>
      </c>
      <c r="AC1227">
        <v>4</v>
      </c>
      <c r="AD1227">
        <v>4.3534523809523824</v>
      </c>
      <c r="AF1227" t="s">
        <v>7949</v>
      </c>
      <c r="AI1227">
        <v>0</v>
      </c>
      <c r="AJ1227">
        <v>0</v>
      </c>
      <c r="AK1227" t="s">
        <v>19851</v>
      </c>
      <c r="AL1227" t="s">
        <v>19851</v>
      </c>
      <c r="AM1227" t="s">
        <v>20019</v>
      </c>
    </row>
    <row r="1228" spans="1:39" x14ac:dyDescent="0.25">
      <c r="A1228" t="s">
        <v>8953</v>
      </c>
      <c r="B1228" t="s">
        <v>4841</v>
      </c>
      <c r="C1228" t="s">
        <v>4842</v>
      </c>
      <c r="D1228">
        <v>8</v>
      </c>
      <c r="E1228" t="s">
        <v>4845</v>
      </c>
      <c r="F1228">
        <v>8.1</v>
      </c>
      <c r="K1228" t="s">
        <v>6860</v>
      </c>
      <c r="L1228" t="s">
        <v>6861</v>
      </c>
      <c r="M1228" t="s">
        <v>15080</v>
      </c>
      <c r="N1228">
        <v>9</v>
      </c>
      <c r="O1228" t="s">
        <v>15435</v>
      </c>
      <c r="P1228" t="s">
        <v>16605</v>
      </c>
      <c r="Q1228">
        <v>5</v>
      </c>
      <c r="R1228">
        <v>3</v>
      </c>
      <c r="S1228">
        <v>3.32</v>
      </c>
      <c r="T1228">
        <v>5.95</v>
      </c>
      <c r="U1228">
        <v>471.03</v>
      </c>
      <c r="V1228">
        <v>90.37</v>
      </c>
      <c r="W1228">
        <v>5.1100000000000003</v>
      </c>
      <c r="X1228">
        <v>3.19</v>
      </c>
      <c r="Y1228">
        <v>7.6</v>
      </c>
      <c r="Z1228">
        <v>3</v>
      </c>
      <c r="AA1228" t="s">
        <v>4250</v>
      </c>
      <c r="AB1228">
        <v>1</v>
      </c>
      <c r="AC1228">
        <v>7</v>
      </c>
      <c r="AD1228">
        <v>2.7012619047619051</v>
      </c>
      <c r="AF1228" t="s">
        <v>7951</v>
      </c>
      <c r="AI1228">
        <v>0</v>
      </c>
      <c r="AJ1228">
        <v>0</v>
      </c>
      <c r="AK1228" t="s">
        <v>19921</v>
      </c>
      <c r="AL1228" t="s">
        <v>19921</v>
      </c>
      <c r="AM1228" t="s">
        <v>20019</v>
      </c>
    </row>
    <row r="1229" spans="1:39" x14ac:dyDescent="0.25">
      <c r="A1229" t="s">
        <v>8954</v>
      </c>
      <c r="B1229" t="s">
        <v>4841</v>
      </c>
      <c r="C1229" t="s">
        <v>4842</v>
      </c>
      <c r="D1229">
        <v>8</v>
      </c>
      <c r="E1229" t="s">
        <v>4845</v>
      </c>
      <c r="F1229">
        <v>8.1</v>
      </c>
      <c r="K1229" t="s">
        <v>6860</v>
      </c>
      <c r="L1229" t="s">
        <v>6861</v>
      </c>
      <c r="M1229" t="s">
        <v>15065</v>
      </c>
      <c r="N1229">
        <v>9</v>
      </c>
      <c r="O1229" t="s">
        <v>15418</v>
      </c>
      <c r="P1229" t="s">
        <v>16606</v>
      </c>
      <c r="Q1229">
        <v>4</v>
      </c>
      <c r="R1229">
        <v>3</v>
      </c>
      <c r="S1229">
        <v>4.1500000000000004</v>
      </c>
      <c r="T1229">
        <v>4.79</v>
      </c>
      <c r="U1229">
        <v>488.62</v>
      </c>
      <c r="V1229">
        <v>70.59</v>
      </c>
      <c r="W1229">
        <v>4.8499999999999996</v>
      </c>
      <c r="X1229">
        <v>13.86</v>
      </c>
      <c r="Y1229">
        <v>7.81</v>
      </c>
      <c r="Z1229">
        <v>2</v>
      </c>
      <c r="AA1229" t="s">
        <v>4250</v>
      </c>
      <c r="AB1229">
        <v>0</v>
      </c>
      <c r="AC1229">
        <v>8</v>
      </c>
      <c r="AD1229">
        <v>2.3529523809523809</v>
      </c>
      <c r="AF1229" t="s">
        <v>7949</v>
      </c>
      <c r="AI1229">
        <v>0</v>
      </c>
      <c r="AJ1229">
        <v>0</v>
      </c>
      <c r="AK1229" t="s">
        <v>19915</v>
      </c>
      <c r="AL1229" t="s">
        <v>19915</v>
      </c>
      <c r="AM1229" t="s">
        <v>20019</v>
      </c>
    </row>
    <row r="1230" spans="1:39" x14ac:dyDescent="0.25">
      <c r="A1230" t="s">
        <v>8955</v>
      </c>
      <c r="B1230" t="s">
        <v>4841</v>
      </c>
      <c r="C1230" t="s">
        <v>4842</v>
      </c>
      <c r="D1230">
        <v>8</v>
      </c>
      <c r="E1230" t="s">
        <v>4845</v>
      </c>
      <c r="F1230">
        <v>8.1</v>
      </c>
      <c r="K1230" t="s">
        <v>6860</v>
      </c>
      <c r="L1230" t="s">
        <v>6861</v>
      </c>
      <c r="M1230" t="s">
        <v>6891</v>
      </c>
      <c r="N1230">
        <v>9</v>
      </c>
      <c r="O1230" t="s">
        <v>15349</v>
      </c>
      <c r="P1230" t="s">
        <v>16607</v>
      </c>
      <c r="Q1230">
        <v>5</v>
      </c>
      <c r="R1230">
        <v>3</v>
      </c>
      <c r="S1230">
        <v>2.93</v>
      </c>
      <c r="T1230">
        <v>3.05</v>
      </c>
      <c r="U1230">
        <v>516.6</v>
      </c>
      <c r="V1230">
        <v>84.58</v>
      </c>
      <c r="W1230">
        <v>4.09</v>
      </c>
      <c r="X1230">
        <v>13.69</v>
      </c>
      <c r="Y1230">
        <v>6.92</v>
      </c>
      <c r="Z1230">
        <v>2</v>
      </c>
      <c r="AA1230" t="s">
        <v>4250</v>
      </c>
      <c r="AB1230">
        <v>1</v>
      </c>
      <c r="AC1230">
        <v>7</v>
      </c>
      <c r="AD1230">
        <v>3.6766666666666672</v>
      </c>
      <c r="AF1230" t="s">
        <v>7949</v>
      </c>
      <c r="AI1230">
        <v>0</v>
      </c>
      <c r="AJ1230">
        <v>0</v>
      </c>
      <c r="AK1230" t="s">
        <v>19882</v>
      </c>
      <c r="AL1230" t="s">
        <v>19882</v>
      </c>
      <c r="AM1230" t="s">
        <v>20019</v>
      </c>
    </row>
    <row r="1231" spans="1:39" x14ac:dyDescent="0.25">
      <c r="A1231" t="s">
        <v>8956</v>
      </c>
      <c r="B1231" t="s">
        <v>4841</v>
      </c>
      <c r="C1231" t="s">
        <v>4842</v>
      </c>
      <c r="D1231">
        <v>8</v>
      </c>
      <c r="E1231" t="s">
        <v>4845</v>
      </c>
      <c r="F1231">
        <v>8.1</v>
      </c>
      <c r="I1231" t="s">
        <v>12607</v>
      </c>
      <c r="K1231" t="s">
        <v>6860</v>
      </c>
      <c r="L1231" t="s">
        <v>6861</v>
      </c>
      <c r="M1231" t="s">
        <v>14979</v>
      </c>
      <c r="N1231">
        <v>8</v>
      </c>
      <c r="O1231" t="s">
        <v>15302</v>
      </c>
      <c r="P1231" t="s">
        <v>16608</v>
      </c>
      <c r="Q1231">
        <v>5</v>
      </c>
      <c r="R1231">
        <v>2</v>
      </c>
      <c r="S1231">
        <v>2.79</v>
      </c>
      <c r="T1231">
        <v>2.79</v>
      </c>
      <c r="U1231">
        <v>462.81</v>
      </c>
      <c r="V1231">
        <v>89.6</v>
      </c>
      <c r="W1231">
        <v>4.2699999999999996</v>
      </c>
      <c r="X1231">
        <v>10.119999999999999</v>
      </c>
      <c r="Y1231">
        <v>3.63</v>
      </c>
      <c r="Z1231">
        <v>2</v>
      </c>
      <c r="AA1231" t="s">
        <v>4250</v>
      </c>
      <c r="AB1231">
        <v>0</v>
      </c>
      <c r="AC1231">
        <v>4</v>
      </c>
      <c r="AD1231">
        <v>4.3706428571428573</v>
      </c>
      <c r="AF1231" t="s">
        <v>7949</v>
      </c>
      <c r="AI1231">
        <v>0</v>
      </c>
      <c r="AJ1231">
        <v>0</v>
      </c>
      <c r="AM1231" t="s">
        <v>20019</v>
      </c>
    </row>
    <row r="1232" spans="1:39" x14ac:dyDescent="0.25">
      <c r="A1232" t="s">
        <v>8957</v>
      </c>
      <c r="B1232" t="s">
        <v>4841</v>
      </c>
      <c r="C1232" t="s">
        <v>4842</v>
      </c>
      <c r="D1232">
        <v>8</v>
      </c>
      <c r="E1232" t="s">
        <v>4845</v>
      </c>
      <c r="F1232">
        <v>8.1</v>
      </c>
      <c r="I1232" t="s">
        <v>12608</v>
      </c>
      <c r="K1232" t="s">
        <v>6860</v>
      </c>
      <c r="L1232" t="s">
        <v>6861</v>
      </c>
      <c r="M1232" t="s">
        <v>14979</v>
      </c>
      <c r="N1232">
        <v>8</v>
      </c>
      <c r="O1232" t="s">
        <v>15302</v>
      </c>
      <c r="P1232" t="s">
        <v>16609</v>
      </c>
      <c r="Q1232">
        <v>7</v>
      </c>
      <c r="R1232">
        <v>2</v>
      </c>
      <c r="S1232">
        <v>5.71</v>
      </c>
      <c r="T1232">
        <v>5.78</v>
      </c>
      <c r="U1232">
        <v>529.79999999999995</v>
      </c>
      <c r="V1232">
        <v>111.72</v>
      </c>
      <c r="W1232">
        <v>4.34</v>
      </c>
      <c r="X1232">
        <v>8.11</v>
      </c>
      <c r="Y1232">
        <v>4.3499999999999996</v>
      </c>
      <c r="Z1232">
        <v>2</v>
      </c>
      <c r="AA1232" t="s">
        <v>4250</v>
      </c>
      <c r="AB1232">
        <v>1</v>
      </c>
      <c r="AC1232">
        <v>5</v>
      </c>
      <c r="AD1232">
        <v>1.776</v>
      </c>
      <c r="AF1232" t="s">
        <v>7949</v>
      </c>
      <c r="AI1232">
        <v>0</v>
      </c>
      <c r="AJ1232">
        <v>0</v>
      </c>
      <c r="AM1232" t="s">
        <v>20019</v>
      </c>
    </row>
    <row r="1233" spans="1:39" x14ac:dyDescent="0.25">
      <c r="A1233" t="s">
        <v>8823</v>
      </c>
      <c r="B1233" t="s">
        <v>4841</v>
      </c>
      <c r="C1233" t="s">
        <v>4842</v>
      </c>
      <c r="D1233">
        <v>8</v>
      </c>
      <c r="E1233" t="s">
        <v>4845</v>
      </c>
      <c r="F1233">
        <v>8.1</v>
      </c>
      <c r="I1233" t="s">
        <v>12609</v>
      </c>
      <c r="K1233" t="s">
        <v>6860</v>
      </c>
      <c r="L1233" t="s">
        <v>6861</v>
      </c>
      <c r="M1233" t="s">
        <v>14979</v>
      </c>
      <c r="N1233">
        <v>8</v>
      </c>
      <c r="O1233" t="s">
        <v>15302</v>
      </c>
      <c r="P1233" t="s">
        <v>16475</v>
      </c>
      <c r="Q1233">
        <v>6</v>
      </c>
      <c r="R1233">
        <v>2</v>
      </c>
      <c r="S1233">
        <v>1.19</v>
      </c>
      <c r="T1233">
        <v>1.2</v>
      </c>
      <c r="U1233">
        <v>455.8</v>
      </c>
      <c r="V1233">
        <v>113.39</v>
      </c>
      <c r="W1233">
        <v>3.88</v>
      </c>
      <c r="X1233">
        <v>9.31</v>
      </c>
      <c r="Y1233">
        <v>4.38</v>
      </c>
      <c r="Z1233">
        <v>2</v>
      </c>
      <c r="AA1233" t="s">
        <v>4250</v>
      </c>
      <c r="AB1233">
        <v>0</v>
      </c>
      <c r="AC1233">
        <v>3</v>
      </c>
      <c r="AD1233">
        <v>4.0360476190476193</v>
      </c>
      <c r="AF1233" t="s">
        <v>7949</v>
      </c>
      <c r="AI1233">
        <v>0</v>
      </c>
      <c r="AJ1233">
        <v>0</v>
      </c>
      <c r="AM1233" t="s">
        <v>20019</v>
      </c>
    </row>
    <row r="1234" spans="1:39" x14ac:dyDescent="0.25">
      <c r="A1234" t="s">
        <v>8958</v>
      </c>
      <c r="B1234" t="s">
        <v>4841</v>
      </c>
      <c r="C1234" t="s">
        <v>4842</v>
      </c>
      <c r="D1234">
        <v>8</v>
      </c>
      <c r="E1234" t="s">
        <v>4845</v>
      </c>
      <c r="F1234">
        <v>8.1</v>
      </c>
      <c r="K1234" t="s">
        <v>6860</v>
      </c>
      <c r="L1234" t="s">
        <v>6861</v>
      </c>
      <c r="M1234" t="s">
        <v>14950</v>
      </c>
      <c r="N1234">
        <v>9</v>
      </c>
      <c r="O1234" t="s">
        <v>15271</v>
      </c>
      <c r="P1234" t="s">
        <v>16610</v>
      </c>
      <c r="Q1234">
        <v>4</v>
      </c>
      <c r="R1234">
        <v>2</v>
      </c>
      <c r="S1234">
        <v>0.93</v>
      </c>
      <c r="T1234">
        <v>2.46</v>
      </c>
      <c r="U1234">
        <v>299.39</v>
      </c>
      <c r="V1234">
        <v>50.41</v>
      </c>
      <c r="W1234">
        <v>2.74</v>
      </c>
      <c r="Y1234">
        <v>8.92</v>
      </c>
      <c r="Z1234">
        <v>1</v>
      </c>
      <c r="AA1234" t="s">
        <v>4250</v>
      </c>
      <c r="AB1234">
        <v>0</v>
      </c>
      <c r="AC1234">
        <v>4</v>
      </c>
      <c r="AD1234">
        <v>5.04</v>
      </c>
      <c r="AF1234" t="s">
        <v>7952</v>
      </c>
      <c r="AI1234">
        <v>0</v>
      </c>
      <c r="AJ1234">
        <v>0</v>
      </c>
      <c r="AK1234" t="s">
        <v>19839</v>
      </c>
      <c r="AL1234" t="s">
        <v>19839</v>
      </c>
      <c r="AM1234" t="s">
        <v>20019</v>
      </c>
    </row>
    <row r="1235" spans="1:39" x14ac:dyDescent="0.25">
      <c r="A1235" t="s">
        <v>8788</v>
      </c>
      <c r="B1235" t="s">
        <v>4841</v>
      </c>
      <c r="C1235" t="s">
        <v>4842</v>
      </c>
      <c r="D1235">
        <v>8</v>
      </c>
      <c r="E1235" t="s">
        <v>4845</v>
      </c>
      <c r="F1235">
        <v>8.1</v>
      </c>
      <c r="K1235" t="s">
        <v>6860</v>
      </c>
      <c r="L1235" t="s">
        <v>6861</v>
      </c>
      <c r="M1235" t="s">
        <v>15008</v>
      </c>
      <c r="N1235">
        <v>9</v>
      </c>
      <c r="O1235" t="s">
        <v>15413</v>
      </c>
      <c r="P1235" t="s">
        <v>16440</v>
      </c>
      <c r="Q1235">
        <v>7</v>
      </c>
      <c r="R1235">
        <v>3</v>
      </c>
      <c r="S1235">
        <v>2.57</v>
      </c>
      <c r="T1235">
        <v>2.59</v>
      </c>
      <c r="U1235">
        <v>509.65</v>
      </c>
      <c r="V1235">
        <v>101.94</v>
      </c>
      <c r="W1235">
        <v>3.84</v>
      </c>
      <c r="X1235">
        <v>13.88</v>
      </c>
      <c r="Y1235">
        <v>5.95</v>
      </c>
      <c r="Z1235">
        <v>2</v>
      </c>
      <c r="AA1235" t="s">
        <v>4250</v>
      </c>
      <c r="AB1235">
        <v>1</v>
      </c>
      <c r="AC1235">
        <v>8</v>
      </c>
      <c r="AD1235">
        <v>3.4836666666666671</v>
      </c>
      <c r="AF1235" t="s">
        <v>7949</v>
      </c>
      <c r="AI1235">
        <v>0</v>
      </c>
      <c r="AJ1235">
        <v>0</v>
      </c>
      <c r="AK1235" t="s">
        <v>19913</v>
      </c>
      <c r="AL1235" t="s">
        <v>19913</v>
      </c>
      <c r="AM1235" t="s">
        <v>20019</v>
      </c>
    </row>
    <row r="1236" spans="1:39" x14ac:dyDescent="0.25">
      <c r="A1236" t="s">
        <v>8959</v>
      </c>
      <c r="B1236" t="s">
        <v>4841</v>
      </c>
      <c r="C1236" t="s">
        <v>4842</v>
      </c>
      <c r="D1236">
        <v>8</v>
      </c>
      <c r="E1236" t="s">
        <v>4845</v>
      </c>
      <c r="F1236">
        <v>8.1</v>
      </c>
      <c r="K1236" t="s">
        <v>6860</v>
      </c>
      <c r="L1236" t="s">
        <v>6861</v>
      </c>
      <c r="M1236" t="s">
        <v>14971</v>
      </c>
      <c r="N1236">
        <v>9</v>
      </c>
      <c r="O1236" t="s">
        <v>15292</v>
      </c>
      <c r="P1236" t="s">
        <v>16611</v>
      </c>
      <c r="Q1236">
        <v>7</v>
      </c>
      <c r="R1236">
        <v>1</v>
      </c>
      <c r="S1236">
        <v>3.19</v>
      </c>
      <c r="T1236">
        <v>3.2</v>
      </c>
      <c r="U1236">
        <v>420.44</v>
      </c>
      <c r="V1236">
        <v>91.85</v>
      </c>
      <c r="W1236">
        <v>3.96</v>
      </c>
      <c r="Y1236">
        <v>5.71</v>
      </c>
      <c r="Z1236">
        <v>3</v>
      </c>
      <c r="AA1236" t="s">
        <v>4250</v>
      </c>
      <c r="AB1236">
        <v>0</v>
      </c>
      <c r="AC1236">
        <v>4</v>
      </c>
      <c r="AD1236">
        <v>4.6449523809523816</v>
      </c>
      <c r="AF1236" t="s">
        <v>7949</v>
      </c>
      <c r="AI1236">
        <v>0</v>
      </c>
      <c r="AJ1236">
        <v>0</v>
      </c>
      <c r="AK1236" t="s">
        <v>19851</v>
      </c>
      <c r="AL1236" t="s">
        <v>19851</v>
      </c>
      <c r="AM1236" t="s">
        <v>20019</v>
      </c>
    </row>
    <row r="1237" spans="1:39" x14ac:dyDescent="0.25">
      <c r="A1237" t="s">
        <v>8301</v>
      </c>
      <c r="B1237" t="s">
        <v>4841</v>
      </c>
      <c r="C1237" t="s">
        <v>4842</v>
      </c>
      <c r="D1237">
        <v>8</v>
      </c>
      <c r="E1237" t="s">
        <v>4845</v>
      </c>
      <c r="F1237">
        <v>8.1</v>
      </c>
      <c r="K1237" t="s">
        <v>6860</v>
      </c>
      <c r="L1237" t="s">
        <v>6861</v>
      </c>
      <c r="M1237" t="s">
        <v>15030</v>
      </c>
      <c r="N1237">
        <v>9</v>
      </c>
      <c r="O1237" t="s">
        <v>15373</v>
      </c>
      <c r="P1237" t="s">
        <v>15954</v>
      </c>
      <c r="Q1237">
        <v>6</v>
      </c>
      <c r="R1237">
        <v>1</v>
      </c>
      <c r="S1237">
        <v>3.48</v>
      </c>
      <c r="T1237">
        <v>3.48</v>
      </c>
      <c r="U1237">
        <v>442.43</v>
      </c>
      <c r="V1237">
        <v>82.62</v>
      </c>
      <c r="W1237">
        <v>4.78</v>
      </c>
      <c r="Y1237">
        <v>2.9</v>
      </c>
      <c r="Z1237">
        <v>4</v>
      </c>
      <c r="AA1237" t="s">
        <v>4250</v>
      </c>
      <c r="AB1237">
        <v>0</v>
      </c>
      <c r="AC1237">
        <v>2</v>
      </c>
      <c r="AD1237">
        <v>4.2645476190476188</v>
      </c>
      <c r="AF1237" t="s">
        <v>7949</v>
      </c>
      <c r="AI1237">
        <v>0</v>
      </c>
      <c r="AJ1237">
        <v>0</v>
      </c>
      <c r="AK1237" t="s">
        <v>19844</v>
      </c>
      <c r="AL1237" t="s">
        <v>19844</v>
      </c>
      <c r="AM1237" t="s">
        <v>20019</v>
      </c>
    </row>
    <row r="1238" spans="1:39" x14ac:dyDescent="0.25">
      <c r="A1238" t="s">
        <v>5839</v>
      </c>
      <c r="B1238" t="s">
        <v>4841</v>
      </c>
      <c r="C1238" t="s">
        <v>4842</v>
      </c>
      <c r="D1238">
        <v>8</v>
      </c>
      <c r="E1238" t="s">
        <v>4845</v>
      </c>
      <c r="F1238">
        <v>8.1</v>
      </c>
      <c r="I1238" t="s">
        <v>12610</v>
      </c>
      <c r="K1238" t="s">
        <v>6860</v>
      </c>
      <c r="L1238" t="s">
        <v>6861</v>
      </c>
      <c r="M1238" t="s">
        <v>14955</v>
      </c>
      <c r="N1238">
        <v>8</v>
      </c>
      <c r="O1238" t="s">
        <v>15276</v>
      </c>
      <c r="P1238" t="s">
        <v>7565</v>
      </c>
      <c r="Q1238">
        <v>9</v>
      </c>
      <c r="R1238">
        <v>2</v>
      </c>
      <c r="S1238">
        <v>2.59</v>
      </c>
      <c r="T1238">
        <v>2.6</v>
      </c>
      <c r="U1238">
        <v>425.45</v>
      </c>
      <c r="V1238">
        <v>130.18</v>
      </c>
      <c r="W1238">
        <v>1.47</v>
      </c>
      <c r="X1238">
        <v>9.48</v>
      </c>
      <c r="Y1238">
        <v>5.87</v>
      </c>
      <c r="Z1238">
        <v>2</v>
      </c>
      <c r="AA1238" t="s">
        <v>4250</v>
      </c>
      <c r="AB1238">
        <v>0</v>
      </c>
      <c r="AC1238">
        <v>3</v>
      </c>
      <c r="AD1238">
        <v>3.7374999999999998</v>
      </c>
      <c r="AF1238" t="s">
        <v>7949</v>
      </c>
      <c r="AI1238">
        <v>0</v>
      </c>
      <c r="AJ1238">
        <v>0</v>
      </c>
      <c r="AM1238" t="s">
        <v>20019</v>
      </c>
    </row>
    <row r="1239" spans="1:39" x14ac:dyDescent="0.25">
      <c r="A1239" t="s">
        <v>8898</v>
      </c>
      <c r="B1239" t="s">
        <v>4841</v>
      </c>
      <c r="C1239" t="s">
        <v>4842</v>
      </c>
      <c r="D1239">
        <v>8</v>
      </c>
      <c r="E1239" t="s">
        <v>4845</v>
      </c>
      <c r="F1239">
        <v>8.1</v>
      </c>
      <c r="K1239" t="s">
        <v>6860</v>
      </c>
      <c r="L1239" t="s">
        <v>6861</v>
      </c>
      <c r="M1239" t="s">
        <v>6891</v>
      </c>
      <c r="N1239">
        <v>9</v>
      </c>
      <c r="O1239" t="s">
        <v>15367</v>
      </c>
      <c r="P1239" t="s">
        <v>16550</v>
      </c>
      <c r="Q1239">
        <v>5</v>
      </c>
      <c r="R1239">
        <v>3</v>
      </c>
      <c r="S1239">
        <v>3.86</v>
      </c>
      <c r="T1239">
        <v>5.41</v>
      </c>
      <c r="U1239">
        <v>559.70000000000005</v>
      </c>
      <c r="V1239">
        <v>90.9</v>
      </c>
      <c r="W1239">
        <v>4.3899999999999997</v>
      </c>
      <c r="X1239">
        <v>13.91</v>
      </c>
      <c r="Y1239">
        <v>9.06</v>
      </c>
      <c r="Z1239">
        <v>2</v>
      </c>
      <c r="AA1239" t="s">
        <v>4250</v>
      </c>
      <c r="AB1239">
        <v>1</v>
      </c>
      <c r="AC1239">
        <v>13</v>
      </c>
      <c r="AD1239">
        <v>1.6766666666666661</v>
      </c>
      <c r="AF1239" t="s">
        <v>7952</v>
      </c>
      <c r="AI1239">
        <v>0</v>
      </c>
      <c r="AJ1239">
        <v>0</v>
      </c>
      <c r="AK1239" t="s">
        <v>19890</v>
      </c>
      <c r="AL1239" t="s">
        <v>19890</v>
      </c>
      <c r="AM1239" t="s">
        <v>20019</v>
      </c>
    </row>
    <row r="1240" spans="1:39" x14ac:dyDescent="0.25">
      <c r="A1240" t="s">
        <v>8960</v>
      </c>
      <c r="B1240" t="s">
        <v>4841</v>
      </c>
      <c r="C1240" t="s">
        <v>4842</v>
      </c>
      <c r="D1240">
        <v>8</v>
      </c>
      <c r="E1240" t="s">
        <v>4845</v>
      </c>
      <c r="F1240">
        <v>8.1</v>
      </c>
      <c r="K1240" t="s">
        <v>6860</v>
      </c>
      <c r="L1240" t="s">
        <v>6861</v>
      </c>
      <c r="M1240" t="s">
        <v>6865</v>
      </c>
      <c r="N1240">
        <v>9</v>
      </c>
      <c r="O1240" t="s">
        <v>15390</v>
      </c>
      <c r="P1240" t="s">
        <v>16612</v>
      </c>
      <c r="Q1240">
        <v>6</v>
      </c>
      <c r="R1240">
        <v>4</v>
      </c>
      <c r="S1240">
        <v>2.93</v>
      </c>
      <c r="T1240">
        <v>3.17</v>
      </c>
      <c r="U1240">
        <v>653.82000000000005</v>
      </c>
      <c r="V1240">
        <v>136.71</v>
      </c>
      <c r="W1240">
        <v>3.8</v>
      </c>
      <c r="X1240">
        <v>13.68</v>
      </c>
      <c r="Y1240">
        <v>7.27</v>
      </c>
      <c r="Z1240">
        <v>3</v>
      </c>
      <c r="AA1240" t="s">
        <v>4250</v>
      </c>
      <c r="AB1240">
        <v>1</v>
      </c>
      <c r="AC1240">
        <v>15</v>
      </c>
      <c r="AD1240">
        <v>2.4500000000000002</v>
      </c>
      <c r="AF1240" t="s">
        <v>7949</v>
      </c>
      <c r="AI1240">
        <v>0</v>
      </c>
      <c r="AJ1240">
        <v>0</v>
      </c>
      <c r="AK1240" t="s">
        <v>19903</v>
      </c>
      <c r="AL1240" t="s">
        <v>19903</v>
      </c>
      <c r="AM1240" t="s">
        <v>20019</v>
      </c>
    </row>
    <row r="1241" spans="1:39" x14ac:dyDescent="0.25">
      <c r="A1241" t="s">
        <v>8961</v>
      </c>
      <c r="B1241" t="s">
        <v>4841</v>
      </c>
      <c r="C1241" t="s">
        <v>4842</v>
      </c>
      <c r="D1241">
        <v>8</v>
      </c>
      <c r="E1241" t="s">
        <v>4845</v>
      </c>
      <c r="F1241">
        <v>8.1</v>
      </c>
      <c r="K1241" t="s">
        <v>6860</v>
      </c>
      <c r="M1241" t="s">
        <v>6865</v>
      </c>
      <c r="N1241">
        <v>8</v>
      </c>
      <c r="O1241" t="s">
        <v>15345</v>
      </c>
      <c r="P1241" t="s">
        <v>16613</v>
      </c>
      <c r="Q1241">
        <v>6</v>
      </c>
      <c r="R1241">
        <v>3</v>
      </c>
      <c r="S1241">
        <v>0.8</v>
      </c>
      <c r="T1241">
        <v>2.79</v>
      </c>
      <c r="U1241">
        <v>512.67999999999995</v>
      </c>
      <c r="V1241">
        <v>103.67</v>
      </c>
      <c r="W1241">
        <v>2.68</v>
      </c>
      <c r="X1241">
        <v>13.79</v>
      </c>
      <c r="Y1241">
        <v>9.5500000000000007</v>
      </c>
      <c r="Z1241">
        <v>3</v>
      </c>
      <c r="AA1241" t="s">
        <v>4250</v>
      </c>
      <c r="AB1241">
        <v>1</v>
      </c>
      <c r="AC1241">
        <v>10</v>
      </c>
      <c r="AD1241">
        <v>2.9359999999999999</v>
      </c>
      <c r="AF1241" t="s">
        <v>7952</v>
      </c>
      <c r="AI1241">
        <v>0</v>
      </c>
      <c r="AJ1241">
        <v>0</v>
      </c>
      <c r="AK1241" t="s">
        <v>19878</v>
      </c>
      <c r="AL1241" t="s">
        <v>19878</v>
      </c>
      <c r="AM1241" t="s">
        <v>20019</v>
      </c>
    </row>
    <row r="1242" spans="1:39" x14ac:dyDescent="0.25">
      <c r="A1242" t="s">
        <v>5286</v>
      </c>
      <c r="B1242" t="s">
        <v>4841</v>
      </c>
      <c r="C1242" t="s">
        <v>4842</v>
      </c>
      <c r="D1242">
        <v>8</v>
      </c>
      <c r="E1242" t="s">
        <v>4845</v>
      </c>
      <c r="F1242">
        <v>8.1</v>
      </c>
      <c r="K1242" t="s">
        <v>6860</v>
      </c>
      <c r="M1242" t="s">
        <v>15072</v>
      </c>
      <c r="N1242">
        <v>8</v>
      </c>
      <c r="O1242" t="s">
        <v>15425</v>
      </c>
      <c r="P1242" t="s">
        <v>7012</v>
      </c>
      <c r="Q1242">
        <v>8</v>
      </c>
      <c r="R1242">
        <v>4</v>
      </c>
      <c r="S1242">
        <v>5.58</v>
      </c>
      <c r="T1242">
        <v>5.71</v>
      </c>
      <c r="U1242">
        <v>809.96</v>
      </c>
      <c r="V1242">
        <v>165.22</v>
      </c>
      <c r="W1242">
        <v>4.0599999999999996</v>
      </c>
      <c r="X1242">
        <v>13.41</v>
      </c>
      <c r="Y1242">
        <v>6.92</v>
      </c>
      <c r="Z1242">
        <v>4</v>
      </c>
      <c r="AA1242" t="s">
        <v>4250</v>
      </c>
      <c r="AB1242">
        <v>1</v>
      </c>
      <c r="AC1242">
        <v>12</v>
      </c>
      <c r="AD1242">
        <v>1</v>
      </c>
      <c r="AF1242" t="s">
        <v>7949</v>
      </c>
      <c r="AI1242">
        <v>0</v>
      </c>
      <c r="AJ1242">
        <v>0</v>
      </c>
      <c r="AK1242" t="s">
        <v>7966</v>
      </c>
      <c r="AL1242" t="s">
        <v>7966</v>
      </c>
      <c r="AM1242" t="s">
        <v>20019</v>
      </c>
    </row>
    <row r="1243" spans="1:39" x14ac:dyDescent="0.25">
      <c r="A1243" t="s">
        <v>8962</v>
      </c>
      <c r="B1243" t="s">
        <v>4841</v>
      </c>
      <c r="C1243" t="s">
        <v>4842</v>
      </c>
      <c r="D1243">
        <v>8</v>
      </c>
      <c r="E1243" t="s">
        <v>4845</v>
      </c>
      <c r="F1243">
        <v>8.1</v>
      </c>
      <c r="K1243" t="s">
        <v>6860</v>
      </c>
      <c r="M1243" t="s">
        <v>15045</v>
      </c>
      <c r="N1243">
        <v>8</v>
      </c>
      <c r="O1243" t="s">
        <v>15393</v>
      </c>
      <c r="P1243" t="s">
        <v>16614</v>
      </c>
      <c r="Q1243">
        <v>5</v>
      </c>
      <c r="R1243">
        <v>4</v>
      </c>
      <c r="S1243">
        <v>2.0099999999999998</v>
      </c>
      <c r="T1243">
        <v>3.41</v>
      </c>
      <c r="U1243">
        <v>660.81</v>
      </c>
      <c r="V1243">
        <v>110.77</v>
      </c>
      <c r="W1243">
        <v>4.22</v>
      </c>
      <c r="X1243">
        <v>13.67</v>
      </c>
      <c r="Y1243">
        <v>8.83</v>
      </c>
      <c r="Z1243">
        <v>3</v>
      </c>
      <c r="AA1243" t="s">
        <v>4250</v>
      </c>
      <c r="AB1243">
        <v>1</v>
      </c>
      <c r="AC1243">
        <v>13</v>
      </c>
      <c r="AD1243">
        <v>2.682666666666667</v>
      </c>
      <c r="AF1243" t="s">
        <v>7952</v>
      </c>
      <c r="AI1243">
        <v>0</v>
      </c>
      <c r="AJ1243">
        <v>0</v>
      </c>
      <c r="AK1243" t="s">
        <v>19886</v>
      </c>
      <c r="AL1243" t="s">
        <v>19886</v>
      </c>
      <c r="AM1243" t="s">
        <v>20019</v>
      </c>
    </row>
    <row r="1244" spans="1:39" x14ac:dyDescent="0.25">
      <c r="A1244" t="s">
        <v>8471</v>
      </c>
      <c r="B1244" t="s">
        <v>4841</v>
      </c>
      <c r="C1244" t="s">
        <v>4842</v>
      </c>
      <c r="D1244">
        <v>8</v>
      </c>
      <c r="E1244" t="s">
        <v>4845</v>
      </c>
      <c r="F1244">
        <v>8.1</v>
      </c>
      <c r="K1244" t="s">
        <v>6860</v>
      </c>
      <c r="M1244" t="s">
        <v>15014</v>
      </c>
      <c r="N1244">
        <v>8</v>
      </c>
      <c r="O1244" t="s">
        <v>15351</v>
      </c>
      <c r="P1244" t="s">
        <v>16124</v>
      </c>
      <c r="Q1244">
        <v>6</v>
      </c>
      <c r="R1244">
        <v>1</v>
      </c>
      <c r="S1244">
        <v>2.78</v>
      </c>
      <c r="T1244">
        <v>2.78</v>
      </c>
      <c r="U1244">
        <v>463.52</v>
      </c>
      <c r="V1244">
        <v>97.06</v>
      </c>
      <c r="W1244">
        <v>4.26</v>
      </c>
      <c r="Y1244">
        <v>3.7</v>
      </c>
      <c r="Z1244">
        <v>4</v>
      </c>
      <c r="AA1244" t="s">
        <v>4250</v>
      </c>
      <c r="AB1244">
        <v>0</v>
      </c>
      <c r="AC1244">
        <v>4</v>
      </c>
      <c r="AD1244">
        <v>4.4685714285714289</v>
      </c>
      <c r="AF1244" t="s">
        <v>7949</v>
      </c>
      <c r="AI1244">
        <v>0</v>
      </c>
      <c r="AJ1244">
        <v>0</v>
      </c>
      <c r="AK1244" t="s">
        <v>19843</v>
      </c>
      <c r="AL1244" t="s">
        <v>19843</v>
      </c>
      <c r="AM1244" t="s">
        <v>20019</v>
      </c>
    </row>
    <row r="1245" spans="1:39" x14ac:dyDescent="0.25">
      <c r="A1245" t="s">
        <v>5293</v>
      </c>
      <c r="B1245" t="s">
        <v>4841</v>
      </c>
      <c r="C1245" t="s">
        <v>4842</v>
      </c>
      <c r="D1245">
        <v>8</v>
      </c>
      <c r="E1245" t="s">
        <v>4845</v>
      </c>
      <c r="F1245">
        <v>8.1</v>
      </c>
      <c r="K1245" t="s">
        <v>6860</v>
      </c>
      <c r="L1245" t="s">
        <v>6861</v>
      </c>
      <c r="M1245" t="s">
        <v>15081</v>
      </c>
      <c r="N1245">
        <v>9</v>
      </c>
      <c r="O1245" t="s">
        <v>15436</v>
      </c>
      <c r="P1245" t="s">
        <v>7019</v>
      </c>
      <c r="Q1245">
        <v>5</v>
      </c>
      <c r="R1245">
        <v>2</v>
      </c>
      <c r="S1245">
        <v>2.25</v>
      </c>
      <c r="T1245">
        <v>2.31</v>
      </c>
      <c r="U1245">
        <v>487.56</v>
      </c>
      <c r="V1245">
        <v>89.39</v>
      </c>
      <c r="W1245">
        <v>3.28</v>
      </c>
      <c r="Y1245">
        <v>6.52</v>
      </c>
      <c r="Z1245">
        <v>3</v>
      </c>
      <c r="AA1245" t="s">
        <v>4250</v>
      </c>
      <c r="AB1245">
        <v>0</v>
      </c>
      <c r="AC1245">
        <v>3</v>
      </c>
      <c r="AD1245">
        <v>4.463857142857143</v>
      </c>
      <c r="AF1245" t="s">
        <v>7949</v>
      </c>
      <c r="AI1245">
        <v>0</v>
      </c>
      <c r="AJ1245">
        <v>0</v>
      </c>
      <c r="AK1245" t="s">
        <v>7967</v>
      </c>
      <c r="AL1245" t="s">
        <v>7967</v>
      </c>
      <c r="AM1245" t="s">
        <v>20019</v>
      </c>
    </row>
    <row r="1246" spans="1:39" x14ac:dyDescent="0.25">
      <c r="A1246" t="s">
        <v>5390</v>
      </c>
      <c r="B1246" t="s">
        <v>4841</v>
      </c>
      <c r="C1246" t="s">
        <v>4842</v>
      </c>
      <c r="D1246">
        <v>8</v>
      </c>
      <c r="E1246" t="s">
        <v>4845</v>
      </c>
      <c r="F1246">
        <v>8.1</v>
      </c>
      <c r="K1246" t="s">
        <v>6860</v>
      </c>
      <c r="L1246" t="s">
        <v>6861</v>
      </c>
      <c r="M1246" t="s">
        <v>15057</v>
      </c>
      <c r="N1246">
        <v>9</v>
      </c>
      <c r="O1246" t="s">
        <v>15409</v>
      </c>
      <c r="P1246" t="s">
        <v>7116</v>
      </c>
      <c r="Q1246">
        <v>6</v>
      </c>
      <c r="R1246">
        <v>3</v>
      </c>
      <c r="S1246">
        <v>2.46</v>
      </c>
      <c r="T1246">
        <v>2.5</v>
      </c>
      <c r="U1246">
        <v>561.5</v>
      </c>
      <c r="V1246">
        <v>121.94</v>
      </c>
      <c r="W1246">
        <v>4.32</v>
      </c>
      <c r="X1246">
        <v>12.13</v>
      </c>
      <c r="Y1246">
        <v>6.71</v>
      </c>
      <c r="Z1246">
        <v>3</v>
      </c>
      <c r="AA1246" t="s">
        <v>4250</v>
      </c>
      <c r="AB1246">
        <v>1</v>
      </c>
      <c r="AC1246">
        <v>8</v>
      </c>
      <c r="AD1246">
        <v>2.936666666666667</v>
      </c>
      <c r="AF1246" t="s">
        <v>7949</v>
      </c>
      <c r="AI1246">
        <v>0</v>
      </c>
      <c r="AJ1246">
        <v>0</v>
      </c>
      <c r="AK1246" t="s">
        <v>7979</v>
      </c>
      <c r="AL1246" t="s">
        <v>7979</v>
      </c>
      <c r="AM1246" t="s">
        <v>20019</v>
      </c>
    </row>
    <row r="1247" spans="1:39" x14ac:dyDescent="0.25">
      <c r="A1247" t="s">
        <v>5390</v>
      </c>
      <c r="B1247" t="s">
        <v>4841</v>
      </c>
      <c r="C1247" t="s">
        <v>4842</v>
      </c>
      <c r="D1247">
        <v>8</v>
      </c>
      <c r="E1247" t="s">
        <v>4845</v>
      </c>
      <c r="F1247">
        <v>8.1</v>
      </c>
      <c r="K1247" t="s">
        <v>6860</v>
      </c>
      <c r="L1247" t="s">
        <v>6861</v>
      </c>
      <c r="M1247" t="s">
        <v>15058</v>
      </c>
      <c r="N1247">
        <v>9</v>
      </c>
      <c r="O1247" t="s">
        <v>15410</v>
      </c>
      <c r="P1247" t="s">
        <v>7116</v>
      </c>
      <c r="Q1247">
        <v>6</v>
      </c>
      <c r="R1247">
        <v>3</v>
      </c>
      <c r="S1247">
        <v>2.46</v>
      </c>
      <c r="T1247">
        <v>2.5</v>
      </c>
      <c r="U1247">
        <v>561.5</v>
      </c>
      <c r="V1247">
        <v>121.94</v>
      </c>
      <c r="W1247">
        <v>4.32</v>
      </c>
      <c r="X1247">
        <v>12.13</v>
      </c>
      <c r="Y1247">
        <v>6.71</v>
      </c>
      <c r="Z1247">
        <v>3</v>
      </c>
      <c r="AA1247" t="s">
        <v>4250</v>
      </c>
      <c r="AB1247">
        <v>1</v>
      </c>
      <c r="AC1247">
        <v>8</v>
      </c>
      <c r="AD1247">
        <v>2.936666666666667</v>
      </c>
      <c r="AF1247" t="s">
        <v>7949</v>
      </c>
      <c r="AI1247">
        <v>0</v>
      </c>
      <c r="AJ1247">
        <v>0</v>
      </c>
      <c r="AK1247" t="s">
        <v>7979</v>
      </c>
      <c r="AL1247" t="s">
        <v>7979</v>
      </c>
      <c r="AM1247" t="s">
        <v>20019</v>
      </c>
    </row>
    <row r="1248" spans="1:39" x14ac:dyDescent="0.25">
      <c r="A1248" t="s">
        <v>8963</v>
      </c>
      <c r="B1248" t="s">
        <v>4841</v>
      </c>
      <c r="C1248" t="s">
        <v>4842</v>
      </c>
      <c r="D1248">
        <v>8</v>
      </c>
      <c r="E1248" t="s">
        <v>4845</v>
      </c>
      <c r="F1248">
        <v>8.1</v>
      </c>
      <c r="K1248" t="s">
        <v>6860</v>
      </c>
      <c r="L1248" t="s">
        <v>6861</v>
      </c>
      <c r="M1248" t="s">
        <v>15082</v>
      </c>
      <c r="N1248">
        <v>9</v>
      </c>
      <c r="O1248" t="s">
        <v>15437</v>
      </c>
      <c r="P1248" t="s">
        <v>16615</v>
      </c>
      <c r="Q1248">
        <v>7</v>
      </c>
      <c r="R1248">
        <v>1</v>
      </c>
      <c r="S1248">
        <v>2.98</v>
      </c>
      <c r="T1248">
        <v>2.98</v>
      </c>
      <c r="U1248">
        <v>415.47</v>
      </c>
      <c r="V1248">
        <v>90.19</v>
      </c>
      <c r="W1248">
        <v>4.43</v>
      </c>
      <c r="Y1248">
        <v>4.8899999999999997</v>
      </c>
      <c r="Z1248">
        <v>3</v>
      </c>
      <c r="AA1248" t="s">
        <v>4250</v>
      </c>
      <c r="AB1248">
        <v>0</v>
      </c>
      <c r="AC1248">
        <v>3</v>
      </c>
      <c r="AD1248">
        <v>4.9407857142857141</v>
      </c>
      <c r="AF1248" t="s">
        <v>7949</v>
      </c>
      <c r="AI1248">
        <v>0</v>
      </c>
      <c r="AJ1248">
        <v>0</v>
      </c>
      <c r="AK1248" t="s">
        <v>19922</v>
      </c>
      <c r="AL1248" t="s">
        <v>19922</v>
      </c>
      <c r="AM1248" t="s">
        <v>20019</v>
      </c>
    </row>
    <row r="1249" spans="1:39" x14ac:dyDescent="0.25">
      <c r="A1249" t="s">
        <v>8963</v>
      </c>
      <c r="B1249" t="s">
        <v>4841</v>
      </c>
      <c r="C1249" t="s">
        <v>4842</v>
      </c>
      <c r="D1249">
        <v>8</v>
      </c>
      <c r="E1249" t="s">
        <v>4845</v>
      </c>
      <c r="F1249">
        <v>8.1</v>
      </c>
      <c r="K1249" t="s">
        <v>6860</v>
      </c>
      <c r="L1249" t="s">
        <v>6861</v>
      </c>
      <c r="M1249" t="s">
        <v>14980</v>
      </c>
      <c r="N1249">
        <v>9</v>
      </c>
      <c r="O1249" t="s">
        <v>15303</v>
      </c>
      <c r="P1249" t="s">
        <v>16615</v>
      </c>
      <c r="Q1249">
        <v>7</v>
      </c>
      <c r="R1249">
        <v>1</v>
      </c>
      <c r="S1249">
        <v>2.98</v>
      </c>
      <c r="T1249">
        <v>2.98</v>
      </c>
      <c r="U1249">
        <v>415.47</v>
      </c>
      <c r="V1249">
        <v>90.19</v>
      </c>
      <c r="W1249">
        <v>4.43</v>
      </c>
      <c r="Y1249">
        <v>4.8899999999999997</v>
      </c>
      <c r="Z1249">
        <v>3</v>
      </c>
      <c r="AA1249" t="s">
        <v>4250</v>
      </c>
      <c r="AB1249">
        <v>0</v>
      </c>
      <c r="AC1249">
        <v>3</v>
      </c>
      <c r="AD1249">
        <v>4.9407857142857141</v>
      </c>
      <c r="AF1249" t="s">
        <v>7949</v>
      </c>
      <c r="AI1249">
        <v>0</v>
      </c>
      <c r="AJ1249">
        <v>0</v>
      </c>
      <c r="AK1249" t="s">
        <v>19857</v>
      </c>
      <c r="AL1249" t="s">
        <v>19857</v>
      </c>
      <c r="AM1249" t="s">
        <v>20019</v>
      </c>
    </row>
    <row r="1250" spans="1:39" x14ac:dyDescent="0.25">
      <c r="A1250" t="s">
        <v>8964</v>
      </c>
      <c r="B1250" t="s">
        <v>4841</v>
      </c>
      <c r="C1250" t="s">
        <v>4842</v>
      </c>
      <c r="D1250">
        <v>8</v>
      </c>
      <c r="E1250" t="s">
        <v>4845</v>
      </c>
      <c r="F1250">
        <v>8.1</v>
      </c>
      <c r="I1250" t="s">
        <v>12611</v>
      </c>
      <c r="K1250" t="s">
        <v>6860</v>
      </c>
      <c r="L1250" t="s">
        <v>6861</v>
      </c>
      <c r="M1250" t="s">
        <v>15042</v>
      </c>
      <c r="N1250">
        <v>9</v>
      </c>
      <c r="O1250" t="s">
        <v>15389</v>
      </c>
      <c r="P1250" t="s">
        <v>16616</v>
      </c>
      <c r="Q1250">
        <v>4</v>
      </c>
      <c r="R1250">
        <v>1</v>
      </c>
      <c r="S1250">
        <v>3.28</v>
      </c>
      <c r="T1250">
        <v>3.35</v>
      </c>
      <c r="U1250">
        <v>397.56</v>
      </c>
      <c r="V1250">
        <v>67.92</v>
      </c>
      <c r="W1250">
        <v>3.78</v>
      </c>
      <c r="Y1250">
        <v>6.62</v>
      </c>
      <c r="Z1250">
        <v>1</v>
      </c>
      <c r="AA1250" t="s">
        <v>4250</v>
      </c>
      <c r="AB1250">
        <v>0</v>
      </c>
      <c r="AC1250">
        <v>5</v>
      </c>
      <c r="AD1250">
        <v>4.7500476190476189</v>
      </c>
      <c r="AF1250" t="s">
        <v>7949</v>
      </c>
      <c r="AI1250">
        <v>0</v>
      </c>
      <c r="AJ1250">
        <v>0</v>
      </c>
      <c r="AM1250" t="s">
        <v>20019</v>
      </c>
    </row>
    <row r="1251" spans="1:39" x14ac:dyDescent="0.25">
      <c r="A1251" t="s">
        <v>8964</v>
      </c>
      <c r="B1251" t="s">
        <v>4841</v>
      </c>
      <c r="C1251" t="s">
        <v>4842</v>
      </c>
      <c r="D1251">
        <v>8</v>
      </c>
      <c r="E1251" t="s">
        <v>4845</v>
      </c>
      <c r="F1251">
        <v>8.1</v>
      </c>
      <c r="I1251" t="s">
        <v>12612</v>
      </c>
      <c r="K1251" t="s">
        <v>6860</v>
      </c>
      <c r="M1251" t="s">
        <v>15002</v>
      </c>
      <c r="N1251">
        <v>8</v>
      </c>
      <c r="O1251" t="s">
        <v>15332</v>
      </c>
      <c r="P1251" t="s">
        <v>16616</v>
      </c>
      <c r="Q1251">
        <v>4</v>
      </c>
      <c r="R1251">
        <v>1</v>
      </c>
      <c r="S1251">
        <v>3.28</v>
      </c>
      <c r="T1251">
        <v>3.35</v>
      </c>
      <c r="U1251">
        <v>397.56</v>
      </c>
      <c r="V1251">
        <v>67.92</v>
      </c>
      <c r="W1251">
        <v>3.78</v>
      </c>
      <c r="Y1251">
        <v>6.62</v>
      </c>
      <c r="Z1251">
        <v>1</v>
      </c>
      <c r="AA1251" t="s">
        <v>4250</v>
      </c>
      <c r="AB1251">
        <v>0</v>
      </c>
      <c r="AC1251">
        <v>5</v>
      </c>
      <c r="AD1251">
        <v>4.7500476190476189</v>
      </c>
      <c r="AF1251" t="s">
        <v>7949</v>
      </c>
      <c r="AI1251">
        <v>0</v>
      </c>
      <c r="AJ1251">
        <v>0</v>
      </c>
      <c r="AM1251" t="s">
        <v>20019</v>
      </c>
    </row>
    <row r="1252" spans="1:39" x14ac:dyDescent="0.25">
      <c r="A1252" t="s">
        <v>8965</v>
      </c>
      <c r="B1252" t="s">
        <v>4841</v>
      </c>
      <c r="C1252" t="s">
        <v>4842</v>
      </c>
      <c r="D1252">
        <v>8</v>
      </c>
      <c r="E1252" t="s">
        <v>4845</v>
      </c>
      <c r="F1252">
        <v>8.1</v>
      </c>
      <c r="I1252" t="s">
        <v>12613</v>
      </c>
      <c r="K1252" t="s">
        <v>6860</v>
      </c>
      <c r="L1252" t="s">
        <v>6861</v>
      </c>
      <c r="M1252" t="s">
        <v>14952</v>
      </c>
      <c r="N1252">
        <v>9</v>
      </c>
      <c r="O1252" t="s">
        <v>15273</v>
      </c>
      <c r="P1252" t="s">
        <v>16617</v>
      </c>
      <c r="Q1252">
        <v>6</v>
      </c>
      <c r="R1252">
        <v>2</v>
      </c>
      <c r="S1252">
        <v>2.65</v>
      </c>
      <c r="T1252">
        <v>2.65</v>
      </c>
      <c r="U1252">
        <v>444.36</v>
      </c>
      <c r="V1252">
        <v>98.83</v>
      </c>
      <c r="W1252">
        <v>3.31</v>
      </c>
      <c r="X1252">
        <v>10.11</v>
      </c>
      <c r="Y1252">
        <v>4.26</v>
      </c>
      <c r="Z1252">
        <v>2</v>
      </c>
      <c r="AA1252" t="s">
        <v>4250</v>
      </c>
      <c r="AB1252">
        <v>0</v>
      </c>
      <c r="AC1252">
        <v>5</v>
      </c>
      <c r="AD1252">
        <v>4.2780952380952382</v>
      </c>
      <c r="AF1252" t="s">
        <v>7949</v>
      </c>
      <c r="AI1252">
        <v>0</v>
      </c>
      <c r="AJ1252">
        <v>0</v>
      </c>
      <c r="AM1252" t="s">
        <v>20019</v>
      </c>
    </row>
    <row r="1253" spans="1:39" x14ac:dyDescent="0.25">
      <c r="A1253" t="s">
        <v>8966</v>
      </c>
      <c r="B1253" t="s">
        <v>4841</v>
      </c>
      <c r="C1253" t="s">
        <v>4842</v>
      </c>
      <c r="D1253">
        <v>8</v>
      </c>
      <c r="E1253" t="s">
        <v>4845</v>
      </c>
      <c r="F1253">
        <v>8.1</v>
      </c>
      <c r="I1253" t="s">
        <v>12614</v>
      </c>
      <c r="K1253" t="s">
        <v>6860</v>
      </c>
      <c r="L1253" t="s">
        <v>6861</v>
      </c>
      <c r="M1253" t="s">
        <v>14952</v>
      </c>
      <c r="N1253">
        <v>9</v>
      </c>
      <c r="O1253" t="s">
        <v>15273</v>
      </c>
      <c r="P1253" t="s">
        <v>16618</v>
      </c>
      <c r="Q1253">
        <v>5</v>
      </c>
      <c r="R1253">
        <v>2</v>
      </c>
      <c r="S1253">
        <v>1.1399999999999999</v>
      </c>
      <c r="T1253">
        <v>1.1399999999999999</v>
      </c>
      <c r="U1253">
        <v>363.36</v>
      </c>
      <c r="V1253">
        <v>89.85</v>
      </c>
      <c r="W1253">
        <v>3.19</v>
      </c>
      <c r="X1253">
        <v>12.04</v>
      </c>
      <c r="Y1253">
        <v>4.0999999999999996</v>
      </c>
      <c r="Z1253">
        <v>2</v>
      </c>
      <c r="AA1253" t="s">
        <v>4250</v>
      </c>
      <c r="AB1253">
        <v>0</v>
      </c>
      <c r="AC1253">
        <v>3</v>
      </c>
      <c r="AD1253">
        <v>5.476</v>
      </c>
      <c r="AF1253" t="s">
        <v>7949</v>
      </c>
      <c r="AI1253">
        <v>0</v>
      </c>
      <c r="AJ1253">
        <v>0</v>
      </c>
      <c r="AM1253" t="s">
        <v>20019</v>
      </c>
    </row>
    <row r="1254" spans="1:39" x14ac:dyDescent="0.25">
      <c r="A1254" t="s">
        <v>8967</v>
      </c>
      <c r="B1254" t="s">
        <v>4841</v>
      </c>
      <c r="C1254" t="s">
        <v>4842</v>
      </c>
      <c r="D1254">
        <v>8</v>
      </c>
      <c r="E1254" t="s">
        <v>4845</v>
      </c>
      <c r="F1254">
        <v>8.1</v>
      </c>
      <c r="I1254" t="s">
        <v>12615</v>
      </c>
      <c r="K1254" t="s">
        <v>6860</v>
      </c>
      <c r="L1254" t="s">
        <v>6861</v>
      </c>
      <c r="M1254" t="s">
        <v>14952</v>
      </c>
      <c r="N1254">
        <v>9</v>
      </c>
      <c r="O1254" t="s">
        <v>15273</v>
      </c>
      <c r="P1254" t="s">
        <v>16619</v>
      </c>
      <c r="Q1254">
        <v>7</v>
      </c>
      <c r="R1254">
        <v>2</v>
      </c>
      <c r="S1254">
        <v>3.07</v>
      </c>
      <c r="T1254">
        <v>3.09</v>
      </c>
      <c r="U1254">
        <v>427.36</v>
      </c>
      <c r="V1254">
        <v>111.72</v>
      </c>
      <c r="W1254">
        <v>2.41</v>
      </c>
      <c r="X1254">
        <v>8.7899999999999991</v>
      </c>
      <c r="Y1254">
        <v>4.09</v>
      </c>
      <c r="Z1254">
        <v>2</v>
      </c>
      <c r="AA1254" t="s">
        <v>4250</v>
      </c>
      <c r="AB1254">
        <v>0</v>
      </c>
      <c r="AC1254">
        <v>6</v>
      </c>
      <c r="AD1254">
        <v>3.714857142857142</v>
      </c>
      <c r="AF1254" t="s">
        <v>7949</v>
      </c>
      <c r="AI1254">
        <v>0</v>
      </c>
      <c r="AJ1254">
        <v>0</v>
      </c>
      <c r="AM1254" t="s">
        <v>20019</v>
      </c>
    </row>
    <row r="1255" spans="1:39" x14ac:dyDescent="0.25">
      <c r="A1255" t="s">
        <v>8968</v>
      </c>
      <c r="B1255" t="s">
        <v>4841</v>
      </c>
      <c r="C1255" t="s">
        <v>4842</v>
      </c>
      <c r="D1255">
        <v>8</v>
      </c>
      <c r="E1255" t="s">
        <v>4845</v>
      </c>
      <c r="F1255">
        <v>8.1</v>
      </c>
      <c r="I1255" t="s">
        <v>12616</v>
      </c>
      <c r="K1255" t="s">
        <v>6860</v>
      </c>
      <c r="L1255" t="s">
        <v>6861</v>
      </c>
      <c r="M1255" t="s">
        <v>14996</v>
      </c>
      <c r="N1255">
        <v>9</v>
      </c>
      <c r="O1255" t="s">
        <v>15322</v>
      </c>
      <c r="P1255" t="s">
        <v>16620</v>
      </c>
      <c r="Q1255">
        <v>6</v>
      </c>
      <c r="R1255">
        <v>3</v>
      </c>
      <c r="S1255">
        <v>-1.29</v>
      </c>
      <c r="T1255">
        <v>-1.28</v>
      </c>
      <c r="U1255">
        <v>459.83</v>
      </c>
      <c r="V1255">
        <v>115.62</v>
      </c>
      <c r="W1255">
        <v>3.63</v>
      </c>
      <c r="X1255">
        <v>9.83</v>
      </c>
      <c r="Y1255">
        <v>4.54</v>
      </c>
      <c r="Z1255">
        <v>2</v>
      </c>
      <c r="AA1255" t="s">
        <v>4250</v>
      </c>
      <c r="AB1255">
        <v>0</v>
      </c>
      <c r="AC1255">
        <v>3</v>
      </c>
      <c r="AD1255">
        <v>3.599595238095239</v>
      </c>
      <c r="AF1255" t="s">
        <v>7949</v>
      </c>
      <c r="AI1255">
        <v>0</v>
      </c>
      <c r="AJ1255">
        <v>0</v>
      </c>
      <c r="AM1255" t="s">
        <v>20019</v>
      </c>
    </row>
    <row r="1256" spans="1:39" x14ac:dyDescent="0.25">
      <c r="A1256" t="s">
        <v>8969</v>
      </c>
      <c r="B1256" t="s">
        <v>4841</v>
      </c>
      <c r="C1256" t="s">
        <v>4842</v>
      </c>
      <c r="D1256">
        <v>8</v>
      </c>
      <c r="E1256" t="s">
        <v>4845</v>
      </c>
      <c r="F1256">
        <v>8.1</v>
      </c>
      <c r="I1256" t="s">
        <v>12617</v>
      </c>
      <c r="K1256" t="s">
        <v>6860</v>
      </c>
      <c r="L1256" t="s">
        <v>6861</v>
      </c>
      <c r="M1256" t="s">
        <v>14996</v>
      </c>
      <c r="N1256">
        <v>9</v>
      </c>
      <c r="O1256" t="s">
        <v>15322</v>
      </c>
      <c r="P1256" t="s">
        <v>16621</v>
      </c>
      <c r="Q1256">
        <v>6</v>
      </c>
      <c r="R1256">
        <v>3</v>
      </c>
      <c r="S1256">
        <v>-3.12</v>
      </c>
      <c r="T1256">
        <v>-3.11</v>
      </c>
      <c r="U1256">
        <v>458.24</v>
      </c>
      <c r="V1256">
        <v>115.62</v>
      </c>
      <c r="W1256">
        <v>2.67</v>
      </c>
      <c r="X1256">
        <v>9.7899999999999991</v>
      </c>
      <c r="Y1256">
        <v>4.0199999999999996</v>
      </c>
      <c r="Z1256">
        <v>2</v>
      </c>
      <c r="AA1256" t="s">
        <v>4250</v>
      </c>
      <c r="AB1256">
        <v>0</v>
      </c>
      <c r="AC1256">
        <v>4</v>
      </c>
      <c r="AD1256">
        <v>3.6109523809523809</v>
      </c>
      <c r="AF1256" t="s">
        <v>7949</v>
      </c>
      <c r="AI1256">
        <v>0</v>
      </c>
      <c r="AJ1256">
        <v>0</v>
      </c>
      <c r="AM1256" t="s">
        <v>20019</v>
      </c>
    </row>
    <row r="1257" spans="1:39" x14ac:dyDescent="0.25">
      <c r="A1257" t="s">
        <v>8755</v>
      </c>
      <c r="B1257" t="s">
        <v>4841</v>
      </c>
      <c r="C1257" t="s">
        <v>4842</v>
      </c>
      <c r="D1257">
        <v>8</v>
      </c>
      <c r="E1257" t="s">
        <v>4845</v>
      </c>
      <c r="F1257">
        <v>8.1</v>
      </c>
      <c r="I1257" t="s">
        <v>12618</v>
      </c>
      <c r="K1257" t="s">
        <v>6860</v>
      </c>
      <c r="L1257" t="s">
        <v>6861</v>
      </c>
      <c r="M1257" t="s">
        <v>14996</v>
      </c>
      <c r="N1257">
        <v>9</v>
      </c>
      <c r="O1257" t="s">
        <v>15322</v>
      </c>
      <c r="P1257" t="s">
        <v>16407</v>
      </c>
      <c r="Q1257">
        <v>5</v>
      </c>
      <c r="R1257">
        <v>2</v>
      </c>
      <c r="S1257">
        <v>-2.56</v>
      </c>
      <c r="T1257">
        <v>-2.56</v>
      </c>
      <c r="U1257">
        <v>394.81</v>
      </c>
      <c r="V1257">
        <v>89.6</v>
      </c>
      <c r="W1257">
        <v>2.99</v>
      </c>
      <c r="X1257">
        <v>10.14</v>
      </c>
      <c r="Y1257">
        <v>4.79</v>
      </c>
      <c r="Z1257">
        <v>2</v>
      </c>
      <c r="AA1257" t="s">
        <v>4250</v>
      </c>
      <c r="AB1257">
        <v>0</v>
      </c>
      <c r="AC1257">
        <v>4</v>
      </c>
      <c r="AD1257">
        <v>5.2513571428571426</v>
      </c>
      <c r="AF1257" t="s">
        <v>7949</v>
      </c>
      <c r="AI1257">
        <v>0</v>
      </c>
      <c r="AJ1257">
        <v>0</v>
      </c>
      <c r="AM1257" t="s">
        <v>20019</v>
      </c>
    </row>
    <row r="1258" spans="1:39" x14ac:dyDescent="0.25">
      <c r="A1258" t="s">
        <v>8970</v>
      </c>
      <c r="B1258" t="s">
        <v>4841</v>
      </c>
      <c r="C1258" t="s">
        <v>4842</v>
      </c>
      <c r="D1258">
        <v>8</v>
      </c>
      <c r="E1258" t="s">
        <v>4845</v>
      </c>
      <c r="F1258">
        <v>8.1</v>
      </c>
      <c r="I1258" t="s">
        <v>12619</v>
      </c>
      <c r="K1258" t="s">
        <v>6860</v>
      </c>
      <c r="L1258" t="s">
        <v>6861</v>
      </c>
      <c r="M1258" t="s">
        <v>15020</v>
      </c>
      <c r="N1258">
        <v>9</v>
      </c>
      <c r="O1258" t="s">
        <v>15358</v>
      </c>
      <c r="P1258" t="s">
        <v>16622</v>
      </c>
      <c r="Q1258">
        <v>6</v>
      </c>
      <c r="R1258">
        <v>1</v>
      </c>
      <c r="S1258">
        <v>1.22</v>
      </c>
      <c r="T1258">
        <v>1.22</v>
      </c>
      <c r="U1258">
        <v>436.56</v>
      </c>
      <c r="V1258">
        <v>100.94</v>
      </c>
      <c r="W1258">
        <v>2.86</v>
      </c>
      <c r="Y1258">
        <v>5.0199999999999996</v>
      </c>
      <c r="Z1258">
        <v>1</v>
      </c>
      <c r="AA1258" t="s">
        <v>4250</v>
      </c>
      <c r="AB1258">
        <v>0</v>
      </c>
      <c r="AC1258">
        <v>4</v>
      </c>
      <c r="AD1258">
        <v>4.9218095238095243</v>
      </c>
      <c r="AF1258" t="s">
        <v>7949</v>
      </c>
      <c r="AI1258">
        <v>0</v>
      </c>
      <c r="AJ1258">
        <v>0</v>
      </c>
      <c r="AM1258" t="s">
        <v>20019</v>
      </c>
    </row>
    <row r="1259" spans="1:39" x14ac:dyDescent="0.25">
      <c r="A1259" t="s">
        <v>8971</v>
      </c>
      <c r="B1259" t="s">
        <v>4841</v>
      </c>
      <c r="C1259" t="s">
        <v>4842</v>
      </c>
      <c r="D1259">
        <v>8</v>
      </c>
      <c r="E1259" t="s">
        <v>4845</v>
      </c>
      <c r="F1259">
        <v>8.1</v>
      </c>
      <c r="I1259" t="s">
        <v>12620</v>
      </c>
      <c r="K1259" t="s">
        <v>6860</v>
      </c>
      <c r="L1259" t="s">
        <v>6861</v>
      </c>
      <c r="M1259" t="s">
        <v>15020</v>
      </c>
      <c r="N1259">
        <v>9</v>
      </c>
      <c r="O1259" t="s">
        <v>15358</v>
      </c>
      <c r="P1259" t="s">
        <v>16623</v>
      </c>
      <c r="Q1259">
        <v>7</v>
      </c>
      <c r="R1259">
        <v>1</v>
      </c>
      <c r="S1259">
        <v>0.75</v>
      </c>
      <c r="T1259">
        <v>0.75</v>
      </c>
      <c r="U1259">
        <v>452.56</v>
      </c>
      <c r="V1259">
        <v>110.17</v>
      </c>
      <c r="W1259">
        <v>1.95</v>
      </c>
      <c r="Y1259">
        <v>4.75</v>
      </c>
      <c r="Z1259">
        <v>1</v>
      </c>
      <c r="AA1259" t="s">
        <v>4250</v>
      </c>
      <c r="AB1259">
        <v>0</v>
      </c>
      <c r="AC1259">
        <v>3</v>
      </c>
      <c r="AD1259">
        <v>4.4998571428571434</v>
      </c>
      <c r="AF1259" t="s">
        <v>7949</v>
      </c>
      <c r="AI1259">
        <v>0</v>
      </c>
      <c r="AJ1259">
        <v>0</v>
      </c>
      <c r="AM1259" t="s">
        <v>20019</v>
      </c>
    </row>
    <row r="1260" spans="1:39" x14ac:dyDescent="0.25">
      <c r="A1260" t="s">
        <v>8972</v>
      </c>
      <c r="B1260" t="s">
        <v>4841</v>
      </c>
      <c r="C1260" t="s">
        <v>4842</v>
      </c>
      <c r="D1260">
        <v>8</v>
      </c>
      <c r="E1260" t="s">
        <v>4845</v>
      </c>
      <c r="F1260">
        <v>8.1</v>
      </c>
      <c r="I1260" t="s">
        <v>12621</v>
      </c>
      <c r="K1260" t="s">
        <v>6860</v>
      </c>
      <c r="L1260" t="s">
        <v>6861</v>
      </c>
      <c r="M1260" t="s">
        <v>15020</v>
      </c>
      <c r="N1260">
        <v>9</v>
      </c>
      <c r="O1260" t="s">
        <v>15358</v>
      </c>
      <c r="P1260" t="s">
        <v>16624</v>
      </c>
      <c r="Q1260">
        <v>6</v>
      </c>
      <c r="R1260">
        <v>1</v>
      </c>
      <c r="S1260">
        <v>1.6</v>
      </c>
      <c r="T1260">
        <v>1.61</v>
      </c>
      <c r="U1260">
        <v>450.58</v>
      </c>
      <c r="V1260">
        <v>100.94</v>
      </c>
      <c r="W1260">
        <v>3.1</v>
      </c>
      <c r="Y1260">
        <v>5.59</v>
      </c>
      <c r="Z1260">
        <v>1</v>
      </c>
      <c r="AA1260" t="s">
        <v>4250</v>
      </c>
      <c r="AB1260">
        <v>0</v>
      </c>
      <c r="AC1260">
        <v>4</v>
      </c>
      <c r="AD1260">
        <v>4.8216666666666672</v>
      </c>
      <c r="AF1260" t="s">
        <v>7949</v>
      </c>
      <c r="AI1260">
        <v>0</v>
      </c>
      <c r="AJ1260">
        <v>0</v>
      </c>
      <c r="AM1260" t="s">
        <v>20019</v>
      </c>
    </row>
    <row r="1261" spans="1:39" x14ac:dyDescent="0.25">
      <c r="A1261" t="s">
        <v>8973</v>
      </c>
      <c r="B1261" t="s">
        <v>4841</v>
      </c>
      <c r="C1261" t="s">
        <v>4842</v>
      </c>
      <c r="D1261">
        <v>8</v>
      </c>
      <c r="E1261" t="s">
        <v>4845</v>
      </c>
      <c r="F1261">
        <v>8.1</v>
      </c>
      <c r="I1261" t="s">
        <v>12622</v>
      </c>
      <c r="K1261" t="s">
        <v>6860</v>
      </c>
      <c r="M1261" t="s">
        <v>15002</v>
      </c>
      <c r="N1261">
        <v>8</v>
      </c>
      <c r="O1261" t="s">
        <v>15332</v>
      </c>
      <c r="P1261" t="s">
        <v>16625</v>
      </c>
      <c r="Q1261">
        <v>5</v>
      </c>
      <c r="R1261">
        <v>1</v>
      </c>
      <c r="S1261">
        <v>1.07</v>
      </c>
      <c r="T1261">
        <v>1.1000000000000001</v>
      </c>
      <c r="U1261">
        <v>447.4</v>
      </c>
      <c r="V1261">
        <v>77.150000000000006</v>
      </c>
      <c r="W1261">
        <v>3.33</v>
      </c>
      <c r="Y1261">
        <v>6.26</v>
      </c>
      <c r="Z1261">
        <v>1</v>
      </c>
      <c r="AA1261" t="s">
        <v>4250</v>
      </c>
      <c r="AB1261">
        <v>0</v>
      </c>
      <c r="AC1261">
        <v>4</v>
      </c>
      <c r="AD1261">
        <v>5.2090476190476194</v>
      </c>
      <c r="AF1261" t="s">
        <v>7949</v>
      </c>
      <c r="AI1261">
        <v>0</v>
      </c>
      <c r="AJ1261">
        <v>0</v>
      </c>
      <c r="AM1261" t="s">
        <v>20019</v>
      </c>
    </row>
    <row r="1262" spans="1:39" x14ac:dyDescent="0.25">
      <c r="A1262" t="s">
        <v>8932</v>
      </c>
      <c r="B1262" t="s">
        <v>4841</v>
      </c>
      <c r="C1262" t="s">
        <v>4842</v>
      </c>
      <c r="D1262">
        <v>8.1</v>
      </c>
      <c r="E1262" t="s">
        <v>4845</v>
      </c>
      <c r="F1262">
        <v>8.09</v>
      </c>
      <c r="K1262" t="s">
        <v>6860</v>
      </c>
      <c r="L1262" t="s">
        <v>6861</v>
      </c>
      <c r="M1262" t="s">
        <v>15036</v>
      </c>
      <c r="N1262">
        <v>9</v>
      </c>
      <c r="O1262" t="s">
        <v>15379</v>
      </c>
      <c r="P1262" t="s">
        <v>16584</v>
      </c>
      <c r="Q1262">
        <v>6</v>
      </c>
      <c r="R1262">
        <v>2</v>
      </c>
      <c r="S1262">
        <v>-2.91</v>
      </c>
      <c r="T1262">
        <v>-2.91</v>
      </c>
      <c r="U1262">
        <v>371.35</v>
      </c>
      <c r="V1262">
        <v>113.39</v>
      </c>
      <c r="W1262">
        <v>2.2400000000000002</v>
      </c>
      <c r="X1262">
        <v>9.98</v>
      </c>
      <c r="Y1262">
        <v>3.98</v>
      </c>
      <c r="Z1262">
        <v>2</v>
      </c>
      <c r="AA1262" t="s">
        <v>4250</v>
      </c>
      <c r="AB1262">
        <v>0</v>
      </c>
      <c r="AC1262">
        <v>3</v>
      </c>
      <c r="AD1262">
        <v>4.6392619047619048</v>
      </c>
      <c r="AF1262" t="s">
        <v>7949</v>
      </c>
      <c r="AI1262">
        <v>0</v>
      </c>
      <c r="AJ1262">
        <v>0</v>
      </c>
      <c r="AK1262" t="s">
        <v>19896</v>
      </c>
      <c r="AL1262" t="s">
        <v>19896</v>
      </c>
      <c r="AM1262" t="s">
        <v>20019</v>
      </c>
    </row>
    <row r="1263" spans="1:39" x14ac:dyDescent="0.25">
      <c r="A1263" t="s">
        <v>8801</v>
      </c>
      <c r="B1263" t="s">
        <v>4841</v>
      </c>
      <c r="C1263" t="s">
        <v>4842</v>
      </c>
      <c r="D1263">
        <v>8.1</v>
      </c>
      <c r="E1263" t="s">
        <v>4845</v>
      </c>
      <c r="F1263">
        <v>8.09</v>
      </c>
      <c r="K1263" t="s">
        <v>6860</v>
      </c>
      <c r="L1263" t="s">
        <v>6861</v>
      </c>
      <c r="M1263" t="s">
        <v>15062</v>
      </c>
      <c r="N1263">
        <v>9</v>
      </c>
      <c r="O1263" t="s">
        <v>15415</v>
      </c>
      <c r="P1263" t="s">
        <v>16453</v>
      </c>
      <c r="Q1263">
        <v>8</v>
      </c>
      <c r="R1263">
        <v>3</v>
      </c>
      <c r="S1263">
        <v>3.91</v>
      </c>
      <c r="T1263">
        <v>3.92</v>
      </c>
      <c r="U1263">
        <v>592.80999999999995</v>
      </c>
      <c r="V1263">
        <v>105.6</v>
      </c>
      <c r="W1263">
        <v>5.25</v>
      </c>
      <c r="X1263">
        <v>13.83</v>
      </c>
      <c r="Y1263">
        <v>5.89</v>
      </c>
      <c r="Z1263">
        <v>3</v>
      </c>
      <c r="AA1263" t="s">
        <v>4250</v>
      </c>
      <c r="AB1263">
        <v>2</v>
      </c>
      <c r="AC1263">
        <v>12</v>
      </c>
      <c r="AD1263">
        <v>2.2316666666666669</v>
      </c>
      <c r="AF1263" t="s">
        <v>7949</v>
      </c>
      <c r="AI1263">
        <v>0</v>
      </c>
      <c r="AJ1263">
        <v>0</v>
      </c>
      <c r="AK1263" t="s">
        <v>19873</v>
      </c>
      <c r="AL1263" t="s">
        <v>19873</v>
      </c>
      <c r="AM1263" t="s">
        <v>20019</v>
      </c>
    </row>
    <row r="1264" spans="1:39" x14ac:dyDescent="0.25">
      <c r="A1264" t="s">
        <v>8974</v>
      </c>
      <c r="B1264" t="s">
        <v>4841</v>
      </c>
      <c r="C1264" t="s">
        <v>4842</v>
      </c>
      <c r="D1264">
        <v>8.1</v>
      </c>
      <c r="E1264" t="s">
        <v>4845</v>
      </c>
      <c r="F1264">
        <v>8.09</v>
      </c>
      <c r="I1264" t="s">
        <v>12623</v>
      </c>
      <c r="K1264" t="s">
        <v>6860</v>
      </c>
      <c r="M1264" t="s">
        <v>14977</v>
      </c>
      <c r="N1264">
        <v>8</v>
      </c>
      <c r="O1264" t="s">
        <v>15298</v>
      </c>
      <c r="P1264" t="s">
        <v>16626</v>
      </c>
      <c r="Q1264">
        <v>4</v>
      </c>
      <c r="R1264">
        <v>1</v>
      </c>
      <c r="S1264">
        <v>3.37</v>
      </c>
      <c r="T1264">
        <v>3.37</v>
      </c>
      <c r="U1264">
        <v>437.97</v>
      </c>
      <c r="V1264">
        <v>67.92</v>
      </c>
      <c r="W1264">
        <v>4.51</v>
      </c>
      <c r="Y1264">
        <v>1.74</v>
      </c>
      <c r="Z1264">
        <v>2</v>
      </c>
      <c r="AA1264" t="s">
        <v>4250</v>
      </c>
      <c r="AB1264">
        <v>0</v>
      </c>
      <c r="AC1264">
        <v>3</v>
      </c>
      <c r="AD1264">
        <v>4.4064047619047617</v>
      </c>
      <c r="AF1264" t="s">
        <v>7949</v>
      </c>
      <c r="AI1264">
        <v>0</v>
      </c>
      <c r="AJ1264">
        <v>0</v>
      </c>
      <c r="AM1264" t="s">
        <v>20019</v>
      </c>
    </row>
    <row r="1265" spans="1:39" x14ac:dyDescent="0.25">
      <c r="A1265" t="s">
        <v>8975</v>
      </c>
      <c r="B1265" t="s">
        <v>4841</v>
      </c>
      <c r="C1265" t="s">
        <v>4842</v>
      </c>
      <c r="D1265">
        <v>8.1</v>
      </c>
      <c r="E1265" t="s">
        <v>4845</v>
      </c>
      <c r="F1265">
        <v>8.09</v>
      </c>
      <c r="I1265" t="s">
        <v>12624</v>
      </c>
      <c r="K1265" t="s">
        <v>6860</v>
      </c>
      <c r="M1265" t="s">
        <v>15002</v>
      </c>
      <c r="N1265">
        <v>8</v>
      </c>
      <c r="O1265" t="s">
        <v>15332</v>
      </c>
      <c r="P1265" t="s">
        <v>16627</v>
      </c>
      <c r="Q1265">
        <v>5</v>
      </c>
      <c r="R1265">
        <v>1</v>
      </c>
      <c r="S1265">
        <v>2.68</v>
      </c>
      <c r="T1265">
        <v>2.68</v>
      </c>
      <c r="U1265">
        <v>484.58</v>
      </c>
      <c r="V1265">
        <v>80.81</v>
      </c>
      <c r="W1265">
        <v>4.01</v>
      </c>
      <c r="Y1265">
        <v>5.21</v>
      </c>
      <c r="Z1265">
        <v>3</v>
      </c>
      <c r="AA1265" t="s">
        <v>4250</v>
      </c>
      <c r="AB1265">
        <v>0</v>
      </c>
      <c r="AC1265">
        <v>4</v>
      </c>
      <c r="AD1265">
        <v>4.6034761904761909</v>
      </c>
      <c r="AF1265" t="s">
        <v>7949</v>
      </c>
      <c r="AI1265">
        <v>0</v>
      </c>
      <c r="AJ1265">
        <v>0</v>
      </c>
      <c r="AM1265" t="s">
        <v>20019</v>
      </c>
    </row>
    <row r="1266" spans="1:39" x14ac:dyDescent="0.25">
      <c r="A1266" t="s">
        <v>8771</v>
      </c>
      <c r="B1266" t="s">
        <v>4841</v>
      </c>
      <c r="C1266" t="s">
        <v>4842</v>
      </c>
      <c r="D1266">
        <v>8.1999999999999993</v>
      </c>
      <c r="E1266" t="s">
        <v>4845</v>
      </c>
      <c r="F1266">
        <v>8.09</v>
      </c>
      <c r="K1266" t="s">
        <v>6860</v>
      </c>
      <c r="L1266" t="s">
        <v>6861</v>
      </c>
      <c r="M1266" t="s">
        <v>15062</v>
      </c>
      <c r="N1266">
        <v>9</v>
      </c>
      <c r="O1266" t="s">
        <v>15415</v>
      </c>
      <c r="P1266" t="s">
        <v>16423</v>
      </c>
      <c r="Q1266">
        <v>8</v>
      </c>
      <c r="R1266">
        <v>3</v>
      </c>
      <c r="S1266">
        <v>3.47</v>
      </c>
      <c r="T1266">
        <v>3.48</v>
      </c>
      <c r="U1266">
        <v>578.78</v>
      </c>
      <c r="V1266">
        <v>105.6</v>
      </c>
      <c r="W1266">
        <v>4.8600000000000003</v>
      </c>
      <c r="X1266">
        <v>13.83</v>
      </c>
      <c r="Y1266">
        <v>5.9</v>
      </c>
      <c r="Z1266">
        <v>3</v>
      </c>
      <c r="AA1266" t="s">
        <v>4250</v>
      </c>
      <c r="AB1266">
        <v>1</v>
      </c>
      <c r="AC1266">
        <v>11</v>
      </c>
      <c r="AD1266">
        <v>2.6716666666666669</v>
      </c>
      <c r="AF1266" t="s">
        <v>7949</v>
      </c>
      <c r="AI1266">
        <v>0</v>
      </c>
      <c r="AJ1266">
        <v>0</v>
      </c>
      <c r="AK1266" t="s">
        <v>19873</v>
      </c>
      <c r="AL1266" t="s">
        <v>19873</v>
      </c>
      <c r="AM1266" t="s">
        <v>20019</v>
      </c>
    </row>
    <row r="1267" spans="1:39" x14ac:dyDescent="0.25">
      <c r="A1267" t="s">
        <v>8322</v>
      </c>
      <c r="B1267" t="s">
        <v>4841</v>
      </c>
      <c r="C1267" t="s">
        <v>4842</v>
      </c>
      <c r="D1267">
        <v>8.1999999999999993</v>
      </c>
      <c r="E1267" t="s">
        <v>4845</v>
      </c>
      <c r="F1267">
        <v>8.09</v>
      </c>
      <c r="K1267" t="s">
        <v>6860</v>
      </c>
      <c r="L1267" t="s">
        <v>6861</v>
      </c>
      <c r="M1267" t="s">
        <v>15024</v>
      </c>
      <c r="N1267">
        <v>9</v>
      </c>
      <c r="O1267" t="s">
        <v>15364</v>
      </c>
      <c r="P1267" t="s">
        <v>15975</v>
      </c>
      <c r="Q1267">
        <v>7</v>
      </c>
      <c r="R1267">
        <v>1</v>
      </c>
      <c r="S1267">
        <v>3.11</v>
      </c>
      <c r="T1267">
        <v>3.11</v>
      </c>
      <c r="U1267">
        <v>449.45</v>
      </c>
      <c r="V1267">
        <v>106.41</v>
      </c>
      <c r="W1267">
        <v>4.5199999999999996</v>
      </c>
      <c r="Y1267">
        <v>3.94</v>
      </c>
      <c r="Z1267">
        <v>4</v>
      </c>
      <c r="AA1267" t="s">
        <v>4250</v>
      </c>
      <c r="AB1267">
        <v>0</v>
      </c>
      <c r="AC1267">
        <v>2</v>
      </c>
      <c r="AD1267">
        <v>4.0374047619047619</v>
      </c>
      <c r="AF1267" t="s">
        <v>7949</v>
      </c>
      <c r="AI1267">
        <v>0</v>
      </c>
      <c r="AJ1267">
        <v>0</v>
      </c>
      <c r="AK1267" t="s">
        <v>19850</v>
      </c>
      <c r="AL1267" t="s">
        <v>19850</v>
      </c>
      <c r="AM1267" t="s">
        <v>20019</v>
      </c>
    </row>
    <row r="1268" spans="1:39" x14ac:dyDescent="0.25">
      <c r="A1268" t="s">
        <v>8976</v>
      </c>
      <c r="B1268" t="s">
        <v>4841</v>
      </c>
      <c r="C1268" t="s">
        <v>4842</v>
      </c>
      <c r="D1268">
        <v>8.1999999999999993</v>
      </c>
      <c r="E1268" t="s">
        <v>4845</v>
      </c>
      <c r="F1268">
        <v>8.09</v>
      </c>
      <c r="K1268" t="s">
        <v>6860</v>
      </c>
      <c r="L1268" t="s">
        <v>6861</v>
      </c>
      <c r="M1268" t="s">
        <v>15041</v>
      </c>
      <c r="N1268">
        <v>9</v>
      </c>
      <c r="O1268" t="s">
        <v>15386</v>
      </c>
      <c r="P1268" t="s">
        <v>16628</v>
      </c>
      <c r="Q1268">
        <v>11</v>
      </c>
      <c r="R1268">
        <v>9</v>
      </c>
      <c r="S1268">
        <v>-1.76</v>
      </c>
      <c r="T1268">
        <v>2.36</v>
      </c>
      <c r="U1268">
        <v>708.78</v>
      </c>
      <c r="V1268">
        <v>283.51</v>
      </c>
      <c r="W1268">
        <v>-0.65</v>
      </c>
      <c r="X1268">
        <v>2.5</v>
      </c>
      <c r="Y1268">
        <v>5.8</v>
      </c>
      <c r="Z1268">
        <v>3</v>
      </c>
      <c r="AA1268" t="s">
        <v>4250</v>
      </c>
      <c r="AB1268">
        <v>3</v>
      </c>
      <c r="AC1268">
        <v>18</v>
      </c>
      <c r="AD1268">
        <v>3</v>
      </c>
      <c r="AF1268" t="s">
        <v>7951</v>
      </c>
      <c r="AI1268">
        <v>0</v>
      </c>
      <c r="AJ1268">
        <v>0</v>
      </c>
      <c r="AK1268" t="s">
        <v>19900</v>
      </c>
      <c r="AL1268" t="s">
        <v>19900</v>
      </c>
      <c r="AM1268" t="s">
        <v>20019</v>
      </c>
    </row>
    <row r="1269" spans="1:39" x14ac:dyDescent="0.25">
      <c r="A1269" t="s">
        <v>8976</v>
      </c>
      <c r="B1269" t="s">
        <v>4841</v>
      </c>
      <c r="C1269" t="s">
        <v>4842</v>
      </c>
      <c r="D1269">
        <v>8.1999999999999993</v>
      </c>
      <c r="E1269" t="s">
        <v>4845</v>
      </c>
      <c r="F1269">
        <v>8.09</v>
      </c>
      <c r="K1269" t="s">
        <v>6860</v>
      </c>
      <c r="L1269" t="s">
        <v>6861</v>
      </c>
      <c r="M1269" t="s">
        <v>6865</v>
      </c>
      <c r="N1269">
        <v>9</v>
      </c>
      <c r="O1269" t="s">
        <v>15326</v>
      </c>
      <c r="P1269" t="s">
        <v>16628</v>
      </c>
      <c r="Q1269">
        <v>11</v>
      </c>
      <c r="R1269">
        <v>9</v>
      </c>
      <c r="S1269">
        <v>-1.76</v>
      </c>
      <c r="T1269">
        <v>2.36</v>
      </c>
      <c r="U1269">
        <v>708.78</v>
      </c>
      <c r="V1269">
        <v>283.51</v>
      </c>
      <c r="W1269">
        <v>-0.65</v>
      </c>
      <c r="X1269">
        <v>2.5</v>
      </c>
      <c r="Y1269">
        <v>5.8</v>
      </c>
      <c r="Z1269">
        <v>3</v>
      </c>
      <c r="AA1269" t="s">
        <v>4250</v>
      </c>
      <c r="AB1269">
        <v>3</v>
      </c>
      <c r="AC1269">
        <v>18</v>
      </c>
      <c r="AD1269">
        <v>3</v>
      </c>
      <c r="AF1269" t="s">
        <v>7951</v>
      </c>
      <c r="AI1269">
        <v>0</v>
      </c>
      <c r="AJ1269">
        <v>0</v>
      </c>
      <c r="AK1269" t="s">
        <v>19867</v>
      </c>
      <c r="AL1269" t="s">
        <v>19867</v>
      </c>
      <c r="AM1269" t="s">
        <v>20019</v>
      </c>
    </row>
    <row r="1270" spans="1:39" x14ac:dyDescent="0.25">
      <c r="A1270" t="s">
        <v>8976</v>
      </c>
      <c r="B1270" t="s">
        <v>4841</v>
      </c>
      <c r="C1270" t="s">
        <v>4842</v>
      </c>
      <c r="D1270">
        <v>8.1999999999999993</v>
      </c>
      <c r="E1270" t="s">
        <v>4845</v>
      </c>
      <c r="F1270">
        <v>8.09</v>
      </c>
      <c r="K1270" t="s">
        <v>6860</v>
      </c>
      <c r="L1270" t="s">
        <v>6861</v>
      </c>
      <c r="M1270" t="s">
        <v>6887</v>
      </c>
      <c r="N1270">
        <v>9</v>
      </c>
      <c r="O1270" t="s">
        <v>15327</v>
      </c>
      <c r="P1270" t="s">
        <v>16628</v>
      </c>
      <c r="Q1270">
        <v>11</v>
      </c>
      <c r="R1270">
        <v>9</v>
      </c>
      <c r="S1270">
        <v>-1.76</v>
      </c>
      <c r="T1270">
        <v>2.36</v>
      </c>
      <c r="U1270">
        <v>708.78</v>
      </c>
      <c r="V1270">
        <v>283.51</v>
      </c>
      <c r="W1270">
        <v>-0.65</v>
      </c>
      <c r="X1270">
        <v>2.5</v>
      </c>
      <c r="Y1270">
        <v>5.8</v>
      </c>
      <c r="Z1270">
        <v>3</v>
      </c>
      <c r="AA1270" t="s">
        <v>4250</v>
      </c>
      <c r="AB1270">
        <v>3</v>
      </c>
      <c r="AC1270">
        <v>18</v>
      </c>
      <c r="AD1270">
        <v>3</v>
      </c>
      <c r="AF1270" t="s">
        <v>7951</v>
      </c>
      <c r="AI1270">
        <v>0</v>
      </c>
      <c r="AJ1270">
        <v>0</v>
      </c>
      <c r="AK1270" t="s">
        <v>19868</v>
      </c>
      <c r="AL1270" t="s">
        <v>19868</v>
      </c>
      <c r="AM1270" t="s">
        <v>20019</v>
      </c>
    </row>
    <row r="1271" spans="1:39" x14ac:dyDescent="0.25">
      <c r="A1271" t="s">
        <v>8976</v>
      </c>
      <c r="B1271" t="s">
        <v>4841</v>
      </c>
      <c r="C1271" t="s">
        <v>4842</v>
      </c>
      <c r="D1271">
        <v>8.1999999999999993</v>
      </c>
      <c r="E1271" t="s">
        <v>4845</v>
      </c>
      <c r="F1271">
        <v>8.09</v>
      </c>
      <c r="K1271" t="s">
        <v>6860</v>
      </c>
      <c r="M1271" t="s">
        <v>6865</v>
      </c>
      <c r="N1271">
        <v>8</v>
      </c>
      <c r="O1271" t="s">
        <v>15328</v>
      </c>
      <c r="P1271" t="s">
        <v>16628</v>
      </c>
      <c r="Q1271">
        <v>11</v>
      </c>
      <c r="R1271">
        <v>9</v>
      </c>
      <c r="S1271">
        <v>-1.76</v>
      </c>
      <c r="T1271">
        <v>2.36</v>
      </c>
      <c r="U1271">
        <v>708.78</v>
      </c>
      <c r="V1271">
        <v>283.51</v>
      </c>
      <c r="W1271">
        <v>-0.65</v>
      </c>
      <c r="X1271">
        <v>2.5</v>
      </c>
      <c r="Y1271">
        <v>5.8</v>
      </c>
      <c r="Z1271">
        <v>3</v>
      </c>
      <c r="AA1271" t="s">
        <v>4250</v>
      </c>
      <c r="AB1271">
        <v>3</v>
      </c>
      <c r="AC1271">
        <v>18</v>
      </c>
      <c r="AD1271">
        <v>3</v>
      </c>
      <c r="AF1271" t="s">
        <v>7951</v>
      </c>
      <c r="AI1271">
        <v>0</v>
      </c>
      <c r="AJ1271">
        <v>0</v>
      </c>
      <c r="AK1271" t="s">
        <v>19869</v>
      </c>
      <c r="AL1271" t="s">
        <v>19869</v>
      </c>
      <c r="AM1271" t="s">
        <v>20019</v>
      </c>
    </row>
    <row r="1272" spans="1:39" x14ac:dyDescent="0.25">
      <c r="A1272" t="s">
        <v>8976</v>
      </c>
      <c r="B1272" t="s">
        <v>4841</v>
      </c>
      <c r="C1272" t="s">
        <v>4842</v>
      </c>
      <c r="D1272">
        <v>8.1999999999999993</v>
      </c>
      <c r="E1272" t="s">
        <v>4845</v>
      </c>
      <c r="F1272">
        <v>8.09</v>
      </c>
      <c r="K1272" t="s">
        <v>6860</v>
      </c>
      <c r="M1272" t="s">
        <v>6865</v>
      </c>
      <c r="N1272">
        <v>8</v>
      </c>
      <c r="O1272" t="s">
        <v>15438</v>
      </c>
      <c r="P1272" t="s">
        <v>16628</v>
      </c>
      <c r="Q1272">
        <v>11</v>
      </c>
      <c r="R1272">
        <v>9</v>
      </c>
      <c r="S1272">
        <v>-1.76</v>
      </c>
      <c r="T1272">
        <v>2.36</v>
      </c>
      <c r="U1272">
        <v>708.78</v>
      </c>
      <c r="V1272">
        <v>283.51</v>
      </c>
      <c r="W1272">
        <v>-0.65</v>
      </c>
      <c r="X1272">
        <v>2.5</v>
      </c>
      <c r="Y1272">
        <v>5.8</v>
      </c>
      <c r="Z1272">
        <v>3</v>
      </c>
      <c r="AA1272" t="s">
        <v>4250</v>
      </c>
      <c r="AB1272">
        <v>3</v>
      </c>
      <c r="AC1272">
        <v>18</v>
      </c>
      <c r="AD1272">
        <v>3</v>
      </c>
      <c r="AF1272" t="s">
        <v>7951</v>
      </c>
      <c r="AI1272">
        <v>0</v>
      </c>
      <c r="AJ1272">
        <v>0</v>
      </c>
      <c r="AK1272" t="s">
        <v>19923</v>
      </c>
      <c r="AL1272" t="s">
        <v>19923</v>
      </c>
      <c r="AM1272" t="s">
        <v>20019</v>
      </c>
    </row>
    <row r="1273" spans="1:39" x14ac:dyDescent="0.25">
      <c r="A1273" t="s">
        <v>8976</v>
      </c>
      <c r="B1273" t="s">
        <v>4841</v>
      </c>
      <c r="C1273" t="s">
        <v>4842</v>
      </c>
      <c r="D1273">
        <v>8.1999999999999993</v>
      </c>
      <c r="E1273" t="s">
        <v>4845</v>
      </c>
      <c r="F1273">
        <v>8.09</v>
      </c>
      <c r="K1273" t="s">
        <v>6860</v>
      </c>
      <c r="M1273" t="s">
        <v>6865</v>
      </c>
      <c r="N1273">
        <v>8</v>
      </c>
      <c r="O1273" t="s">
        <v>15387</v>
      </c>
      <c r="P1273" t="s">
        <v>16628</v>
      </c>
      <c r="Q1273">
        <v>11</v>
      </c>
      <c r="R1273">
        <v>9</v>
      </c>
      <c r="S1273">
        <v>-1.76</v>
      </c>
      <c r="T1273">
        <v>2.36</v>
      </c>
      <c r="U1273">
        <v>708.78</v>
      </c>
      <c r="V1273">
        <v>283.51</v>
      </c>
      <c r="W1273">
        <v>-0.65</v>
      </c>
      <c r="X1273">
        <v>2.5</v>
      </c>
      <c r="Y1273">
        <v>5.8</v>
      </c>
      <c r="Z1273">
        <v>3</v>
      </c>
      <c r="AA1273" t="s">
        <v>4250</v>
      </c>
      <c r="AB1273">
        <v>3</v>
      </c>
      <c r="AC1273">
        <v>18</v>
      </c>
      <c r="AD1273">
        <v>3</v>
      </c>
      <c r="AF1273" t="s">
        <v>7951</v>
      </c>
      <c r="AI1273">
        <v>0</v>
      </c>
      <c r="AJ1273">
        <v>0</v>
      </c>
      <c r="AK1273" t="s">
        <v>19901</v>
      </c>
      <c r="AL1273" t="s">
        <v>19901</v>
      </c>
      <c r="AM1273" t="s">
        <v>20019</v>
      </c>
    </row>
    <row r="1274" spans="1:39" x14ac:dyDescent="0.25">
      <c r="A1274" t="s">
        <v>8976</v>
      </c>
      <c r="B1274" t="s">
        <v>4841</v>
      </c>
      <c r="C1274" t="s">
        <v>4842</v>
      </c>
      <c r="D1274">
        <v>8.1999999999999993</v>
      </c>
      <c r="E1274" t="s">
        <v>4845</v>
      </c>
      <c r="F1274">
        <v>8.09</v>
      </c>
      <c r="K1274" t="s">
        <v>6860</v>
      </c>
      <c r="L1274" t="s">
        <v>6861</v>
      </c>
      <c r="M1274" t="s">
        <v>6887</v>
      </c>
      <c r="N1274">
        <v>9</v>
      </c>
      <c r="O1274" t="s">
        <v>15329</v>
      </c>
      <c r="P1274" t="s">
        <v>16628</v>
      </c>
      <c r="Q1274">
        <v>11</v>
      </c>
      <c r="R1274">
        <v>9</v>
      </c>
      <c r="S1274">
        <v>-1.76</v>
      </c>
      <c r="T1274">
        <v>2.36</v>
      </c>
      <c r="U1274">
        <v>708.78</v>
      </c>
      <c r="V1274">
        <v>283.51</v>
      </c>
      <c r="W1274">
        <v>-0.65</v>
      </c>
      <c r="X1274">
        <v>2.5</v>
      </c>
      <c r="Y1274">
        <v>5.8</v>
      </c>
      <c r="Z1274">
        <v>3</v>
      </c>
      <c r="AA1274" t="s">
        <v>4250</v>
      </c>
      <c r="AB1274">
        <v>3</v>
      </c>
      <c r="AC1274">
        <v>18</v>
      </c>
      <c r="AD1274">
        <v>3</v>
      </c>
      <c r="AF1274" t="s">
        <v>7951</v>
      </c>
      <c r="AI1274">
        <v>0</v>
      </c>
      <c r="AJ1274">
        <v>0</v>
      </c>
      <c r="AK1274" t="s">
        <v>19870</v>
      </c>
      <c r="AL1274" t="s">
        <v>19870</v>
      </c>
      <c r="AM1274" t="s">
        <v>20019</v>
      </c>
    </row>
    <row r="1275" spans="1:39" x14ac:dyDescent="0.25">
      <c r="A1275" t="s">
        <v>8977</v>
      </c>
      <c r="B1275" t="s">
        <v>4841</v>
      </c>
      <c r="C1275" t="s">
        <v>4842</v>
      </c>
      <c r="D1275">
        <v>8.1999999999999993</v>
      </c>
      <c r="E1275" t="s">
        <v>4845</v>
      </c>
      <c r="F1275">
        <v>8.09</v>
      </c>
      <c r="I1275" t="s">
        <v>12625</v>
      </c>
      <c r="K1275" t="s">
        <v>6860</v>
      </c>
      <c r="M1275" t="s">
        <v>15003</v>
      </c>
      <c r="N1275">
        <v>8</v>
      </c>
      <c r="O1275" t="s">
        <v>15333</v>
      </c>
      <c r="P1275" t="s">
        <v>16629</v>
      </c>
      <c r="Q1275">
        <v>5</v>
      </c>
      <c r="R1275">
        <v>1</v>
      </c>
      <c r="S1275">
        <v>5.45</v>
      </c>
      <c r="T1275">
        <v>5.59</v>
      </c>
      <c r="U1275">
        <v>440.59</v>
      </c>
      <c r="V1275">
        <v>72.86</v>
      </c>
      <c r="W1275">
        <v>4.7300000000000004</v>
      </c>
      <c r="Y1275">
        <v>6.96</v>
      </c>
      <c r="Z1275">
        <v>2</v>
      </c>
      <c r="AA1275" t="s">
        <v>4250</v>
      </c>
      <c r="AB1275">
        <v>0</v>
      </c>
      <c r="AC1275">
        <v>2</v>
      </c>
      <c r="AD1275">
        <v>3.257690476190477</v>
      </c>
      <c r="AF1275" t="s">
        <v>7949</v>
      </c>
      <c r="AI1275">
        <v>0</v>
      </c>
      <c r="AJ1275">
        <v>0</v>
      </c>
      <c r="AM1275" t="s">
        <v>20019</v>
      </c>
    </row>
    <row r="1276" spans="1:39" x14ac:dyDescent="0.25">
      <c r="A1276" t="s">
        <v>8978</v>
      </c>
      <c r="B1276" t="s">
        <v>4841</v>
      </c>
      <c r="C1276" t="s">
        <v>4842</v>
      </c>
      <c r="D1276">
        <v>8.25</v>
      </c>
      <c r="E1276" t="s">
        <v>4845</v>
      </c>
      <c r="F1276">
        <v>8.08</v>
      </c>
      <c r="K1276" t="s">
        <v>6860</v>
      </c>
      <c r="L1276" t="s">
        <v>6861</v>
      </c>
      <c r="M1276" t="s">
        <v>14953</v>
      </c>
      <c r="N1276">
        <v>9</v>
      </c>
      <c r="O1276" t="s">
        <v>15274</v>
      </c>
      <c r="P1276" t="s">
        <v>16630</v>
      </c>
      <c r="Q1276">
        <v>5</v>
      </c>
      <c r="R1276">
        <v>1</v>
      </c>
      <c r="S1276">
        <v>2.16</v>
      </c>
      <c r="T1276">
        <v>2.16</v>
      </c>
      <c r="U1276">
        <v>381.41</v>
      </c>
      <c r="V1276">
        <v>77.05</v>
      </c>
      <c r="W1276">
        <v>3.69</v>
      </c>
      <c r="Y1276">
        <v>5.05</v>
      </c>
      <c r="Z1276">
        <v>4</v>
      </c>
      <c r="AA1276" t="s">
        <v>4250</v>
      </c>
      <c r="AB1276">
        <v>0</v>
      </c>
      <c r="AC1276">
        <v>3</v>
      </c>
      <c r="AD1276">
        <v>5.6004047619047617</v>
      </c>
      <c r="AF1276" t="s">
        <v>7949</v>
      </c>
      <c r="AI1276">
        <v>0</v>
      </c>
      <c r="AJ1276">
        <v>0</v>
      </c>
      <c r="AK1276" t="s">
        <v>19841</v>
      </c>
      <c r="AL1276" t="s">
        <v>19841</v>
      </c>
      <c r="AM1276" t="s">
        <v>20019</v>
      </c>
    </row>
    <row r="1277" spans="1:39" x14ac:dyDescent="0.25">
      <c r="A1277" t="s">
        <v>8431</v>
      </c>
      <c r="B1277" t="s">
        <v>4841</v>
      </c>
      <c r="C1277" t="s">
        <v>4842</v>
      </c>
      <c r="D1277">
        <v>8.26</v>
      </c>
      <c r="E1277" t="s">
        <v>4845</v>
      </c>
      <c r="F1277">
        <v>8.08</v>
      </c>
      <c r="K1277" t="s">
        <v>6860</v>
      </c>
      <c r="L1277" t="s">
        <v>6861</v>
      </c>
      <c r="M1277" t="s">
        <v>15023</v>
      </c>
      <c r="N1277">
        <v>9</v>
      </c>
      <c r="O1277" t="s">
        <v>15361</v>
      </c>
      <c r="P1277" t="s">
        <v>16084</v>
      </c>
      <c r="Q1277">
        <v>6</v>
      </c>
      <c r="R1277">
        <v>1</v>
      </c>
      <c r="S1277">
        <v>2.78</v>
      </c>
      <c r="T1277">
        <v>2.78</v>
      </c>
      <c r="U1277">
        <v>463.52</v>
      </c>
      <c r="V1277">
        <v>97.06</v>
      </c>
      <c r="W1277">
        <v>4.26</v>
      </c>
      <c r="Y1277">
        <v>3.7</v>
      </c>
      <c r="Z1277">
        <v>4</v>
      </c>
      <c r="AA1277" t="s">
        <v>4250</v>
      </c>
      <c r="AB1277">
        <v>0</v>
      </c>
      <c r="AC1277">
        <v>4</v>
      </c>
      <c r="AD1277">
        <v>4.4685714285714289</v>
      </c>
      <c r="AF1277" t="s">
        <v>7949</v>
      </c>
      <c r="AI1277">
        <v>0</v>
      </c>
      <c r="AJ1277">
        <v>0</v>
      </c>
      <c r="AK1277" t="s">
        <v>19841</v>
      </c>
      <c r="AL1277" t="s">
        <v>19841</v>
      </c>
      <c r="AM1277" t="s">
        <v>20019</v>
      </c>
    </row>
    <row r="1278" spans="1:39" x14ac:dyDescent="0.25">
      <c r="A1278" t="s">
        <v>8979</v>
      </c>
      <c r="B1278" t="s">
        <v>4841</v>
      </c>
      <c r="C1278" t="s">
        <v>4842</v>
      </c>
      <c r="D1278">
        <v>8.3000000000000007</v>
      </c>
      <c r="E1278" t="s">
        <v>4845</v>
      </c>
      <c r="F1278">
        <v>8.08</v>
      </c>
      <c r="K1278" t="s">
        <v>6860</v>
      </c>
      <c r="L1278" t="s">
        <v>6861</v>
      </c>
      <c r="M1278" t="s">
        <v>15006</v>
      </c>
      <c r="N1278">
        <v>9</v>
      </c>
      <c r="O1278" t="s">
        <v>15336</v>
      </c>
      <c r="P1278" t="s">
        <v>16631</v>
      </c>
      <c r="Q1278">
        <v>7</v>
      </c>
      <c r="R1278">
        <v>1</v>
      </c>
      <c r="S1278">
        <v>-0.38</v>
      </c>
      <c r="T1278">
        <v>-0.38</v>
      </c>
      <c r="U1278">
        <v>394.43</v>
      </c>
      <c r="V1278">
        <v>99.27</v>
      </c>
      <c r="W1278">
        <v>1.54</v>
      </c>
      <c r="Y1278">
        <v>4.29</v>
      </c>
      <c r="Z1278">
        <v>2</v>
      </c>
      <c r="AA1278" t="s">
        <v>4250</v>
      </c>
      <c r="AB1278">
        <v>0</v>
      </c>
      <c r="AC1278">
        <v>2</v>
      </c>
      <c r="AD1278">
        <v>5.2784047619047616</v>
      </c>
      <c r="AF1278" t="s">
        <v>7949</v>
      </c>
      <c r="AI1278">
        <v>0</v>
      </c>
      <c r="AJ1278">
        <v>0</v>
      </c>
      <c r="AK1278" t="s">
        <v>19871</v>
      </c>
      <c r="AL1278" t="s">
        <v>19871</v>
      </c>
      <c r="AM1278" t="s">
        <v>20019</v>
      </c>
    </row>
    <row r="1279" spans="1:39" x14ac:dyDescent="0.25">
      <c r="A1279" t="s">
        <v>8980</v>
      </c>
      <c r="B1279" t="s">
        <v>4841</v>
      </c>
      <c r="C1279" t="s">
        <v>4842</v>
      </c>
      <c r="D1279">
        <v>8.3000000000000007</v>
      </c>
      <c r="E1279" t="s">
        <v>4845</v>
      </c>
      <c r="F1279">
        <v>8.08</v>
      </c>
      <c r="K1279" t="s">
        <v>6860</v>
      </c>
      <c r="M1279" t="s">
        <v>14985</v>
      </c>
      <c r="N1279">
        <v>8</v>
      </c>
      <c r="O1279" t="s">
        <v>15308</v>
      </c>
      <c r="P1279" t="s">
        <v>16632</v>
      </c>
      <c r="Q1279">
        <v>5</v>
      </c>
      <c r="R1279">
        <v>3</v>
      </c>
      <c r="S1279">
        <v>3.31</v>
      </c>
      <c r="T1279">
        <v>3.33</v>
      </c>
      <c r="U1279">
        <v>500.08</v>
      </c>
      <c r="V1279">
        <v>83.48</v>
      </c>
      <c r="W1279">
        <v>4.7699999999999996</v>
      </c>
      <c r="X1279">
        <v>13.86</v>
      </c>
      <c r="Y1279">
        <v>5.95</v>
      </c>
      <c r="Z1279">
        <v>2</v>
      </c>
      <c r="AA1279" t="s">
        <v>4250</v>
      </c>
      <c r="AB1279">
        <v>1</v>
      </c>
      <c r="AC1279">
        <v>8</v>
      </c>
      <c r="AD1279">
        <v>3.3466666666666671</v>
      </c>
      <c r="AF1279" t="s">
        <v>7949</v>
      </c>
      <c r="AI1279">
        <v>0</v>
      </c>
      <c r="AJ1279">
        <v>0</v>
      </c>
      <c r="AK1279" t="s">
        <v>19859</v>
      </c>
      <c r="AL1279" t="s">
        <v>19859</v>
      </c>
      <c r="AM1279" t="s">
        <v>20019</v>
      </c>
    </row>
    <row r="1280" spans="1:39" x14ac:dyDescent="0.25">
      <c r="A1280" t="s">
        <v>8981</v>
      </c>
      <c r="B1280" t="s">
        <v>4841</v>
      </c>
      <c r="C1280" t="s">
        <v>4842</v>
      </c>
      <c r="D1280">
        <v>8.4</v>
      </c>
      <c r="E1280" t="s">
        <v>4845</v>
      </c>
      <c r="F1280">
        <v>8.08</v>
      </c>
      <c r="I1280" t="s">
        <v>12626</v>
      </c>
      <c r="K1280" t="s">
        <v>6860</v>
      </c>
      <c r="L1280" t="s">
        <v>6861</v>
      </c>
      <c r="M1280" t="s">
        <v>14972</v>
      </c>
      <c r="N1280">
        <v>8</v>
      </c>
      <c r="O1280" t="s">
        <v>15293</v>
      </c>
      <c r="P1280" t="s">
        <v>16633</v>
      </c>
      <c r="Q1280">
        <v>8</v>
      </c>
      <c r="R1280">
        <v>2</v>
      </c>
      <c r="S1280">
        <v>3.83</v>
      </c>
      <c r="T1280">
        <v>3.84</v>
      </c>
      <c r="U1280">
        <v>452.37</v>
      </c>
      <c r="V1280">
        <v>124.61</v>
      </c>
      <c r="W1280">
        <v>2.16</v>
      </c>
      <c r="X1280">
        <v>9.18</v>
      </c>
      <c r="Y1280">
        <v>3.45</v>
      </c>
      <c r="Z1280">
        <v>2</v>
      </c>
      <c r="AA1280" t="s">
        <v>4250</v>
      </c>
      <c r="AB1280">
        <v>0</v>
      </c>
      <c r="AC1280">
        <v>5</v>
      </c>
      <c r="AD1280">
        <v>2.5052142857142861</v>
      </c>
      <c r="AF1280" t="s">
        <v>7949</v>
      </c>
      <c r="AI1280">
        <v>0</v>
      </c>
      <c r="AJ1280">
        <v>0</v>
      </c>
      <c r="AM1280" t="s">
        <v>20019</v>
      </c>
    </row>
    <row r="1281" spans="1:39" x14ac:dyDescent="0.25">
      <c r="A1281" t="s">
        <v>5492</v>
      </c>
      <c r="B1281" t="s">
        <v>4841</v>
      </c>
      <c r="C1281" t="s">
        <v>4842</v>
      </c>
      <c r="D1281">
        <v>8.4</v>
      </c>
      <c r="E1281" t="s">
        <v>4845</v>
      </c>
      <c r="F1281">
        <v>8.08</v>
      </c>
      <c r="K1281" t="s">
        <v>6860</v>
      </c>
      <c r="L1281" t="s">
        <v>6861</v>
      </c>
      <c r="M1281" t="s">
        <v>6916</v>
      </c>
      <c r="N1281">
        <v>9</v>
      </c>
      <c r="O1281" t="s">
        <v>6983</v>
      </c>
      <c r="P1281" t="s">
        <v>7218</v>
      </c>
      <c r="Q1281">
        <v>5</v>
      </c>
      <c r="R1281">
        <v>3</v>
      </c>
      <c r="S1281">
        <v>2.3199999999999998</v>
      </c>
      <c r="T1281">
        <v>2.4700000000000002</v>
      </c>
      <c r="U1281">
        <v>478.98</v>
      </c>
      <c r="V1281">
        <v>112.01</v>
      </c>
      <c r="W1281">
        <v>4.04</v>
      </c>
      <c r="X1281">
        <v>9.99</v>
      </c>
      <c r="Y1281">
        <v>7.03</v>
      </c>
      <c r="Z1281">
        <v>2</v>
      </c>
      <c r="AA1281" t="s">
        <v>4250</v>
      </c>
      <c r="AB1281">
        <v>0</v>
      </c>
      <c r="AC1281">
        <v>3</v>
      </c>
      <c r="AD1281">
        <v>3.423142857142857</v>
      </c>
      <c r="AF1281" t="s">
        <v>7949</v>
      </c>
      <c r="AI1281">
        <v>0</v>
      </c>
      <c r="AJ1281">
        <v>0</v>
      </c>
      <c r="AK1281" t="s">
        <v>7974</v>
      </c>
      <c r="AL1281" t="s">
        <v>7974</v>
      </c>
      <c r="AM1281" t="s">
        <v>20019</v>
      </c>
    </row>
    <row r="1282" spans="1:39" x14ac:dyDescent="0.25">
      <c r="A1282" t="s">
        <v>8982</v>
      </c>
      <c r="B1282" t="s">
        <v>4841</v>
      </c>
      <c r="C1282" t="s">
        <v>4842</v>
      </c>
      <c r="D1282">
        <v>8.4</v>
      </c>
      <c r="E1282" t="s">
        <v>4845</v>
      </c>
      <c r="F1282">
        <v>8.08</v>
      </c>
      <c r="I1282" t="s">
        <v>12627</v>
      </c>
      <c r="K1282" t="s">
        <v>6860</v>
      </c>
      <c r="M1282" t="s">
        <v>14977</v>
      </c>
      <c r="N1282">
        <v>8</v>
      </c>
      <c r="O1282" t="s">
        <v>15298</v>
      </c>
      <c r="P1282" t="s">
        <v>16634</v>
      </c>
      <c r="Q1282">
        <v>4</v>
      </c>
      <c r="R1282">
        <v>1</v>
      </c>
      <c r="S1282">
        <v>3.8</v>
      </c>
      <c r="T1282">
        <v>5.79</v>
      </c>
      <c r="U1282">
        <v>397.52</v>
      </c>
      <c r="V1282">
        <v>50.85</v>
      </c>
      <c r="W1282">
        <v>3.91</v>
      </c>
      <c r="Y1282">
        <v>11.42</v>
      </c>
      <c r="Z1282">
        <v>2</v>
      </c>
      <c r="AA1282" t="s">
        <v>4250</v>
      </c>
      <c r="AB1282">
        <v>0</v>
      </c>
      <c r="AC1282">
        <v>0</v>
      </c>
      <c r="AD1282">
        <v>2.6653333333333342</v>
      </c>
      <c r="AF1282" t="s">
        <v>7952</v>
      </c>
      <c r="AI1282">
        <v>0</v>
      </c>
      <c r="AJ1282">
        <v>0</v>
      </c>
      <c r="AM1282" t="s">
        <v>20019</v>
      </c>
    </row>
    <row r="1283" spans="1:39" x14ac:dyDescent="0.25">
      <c r="A1283" t="s">
        <v>8983</v>
      </c>
      <c r="B1283" t="s">
        <v>4841</v>
      </c>
      <c r="C1283" t="s">
        <v>4842</v>
      </c>
      <c r="D1283">
        <v>8.4</v>
      </c>
      <c r="E1283" t="s">
        <v>4845</v>
      </c>
      <c r="F1283">
        <v>8.08</v>
      </c>
      <c r="I1283" t="s">
        <v>12628</v>
      </c>
      <c r="K1283" t="s">
        <v>6860</v>
      </c>
      <c r="M1283" t="s">
        <v>14977</v>
      </c>
      <c r="N1283">
        <v>8</v>
      </c>
      <c r="O1283" t="s">
        <v>15298</v>
      </c>
      <c r="P1283" t="s">
        <v>16635</v>
      </c>
      <c r="Q1283">
        <v>7</v>
      </c>
      <c r="R1283">
        <v>1</v>
      </c>
      <c r="S1283">
        <v>2.35</v>
      </c>
      <c r="T1283">
        <v>4.0599999999999996</v>
      </c>
      <c r="U1283">
        <v>425.49</v>
      </c>
      <c r="V1283">
        <v>100.67</v>
      </c>
      <c r="W1283">
        <v>3.6</v>
      </c>
      <c r="Y1283">
        <v>9.44</v>
      </c>
      <c r="Z1283">
        <v>3</v>
      </c>
      <c r="AA1283" t="s">
        <v>4250</v>
      </c>
      <c r="AB1283">
        <v>0</v>
      </c>
      <c r="AC1283">
        <v>1</v>
      </c>
      <c r="AD1283">
        <v>3.5848809523809528</v>
      </c>
      <c r="AF1283" t="s">
        <v>7952</v>
      </c>
      <c r="AI1283">
        <v>0</v>
      </c>
      <c r="AJ1283">
        <v>0</v>
      </c>
      <c r="AM1283" t="s">
        <v>20019</v>
      </c>
    </row>
    <row r="1284" spans="1:39" x14ac:dyDescent="0.25">
      <c r="A1284" t="s">
        <v>8984</v>
      </c>
      <c r="B1284" t="s">
        <v>4841</v>
      </c>
      <c r="C1284" t="s">
        <v>4842</v>
      </c>
      <c r="D1284">
        <v>8.4</v>
      </c>
      <c r="E1284" t="s">
        <v>4845</v>
      </c>
      <c r="F1284">
        <v>8.08</v>
      </c>
      <c r="I1284" t="s">
        <v>12629</v>
      </c>
      <c r="K1284" t="s">
        <v>6860</v>
      </c>
      <c r="M1284" t="s">
        <v>15002</v>
      </c>
      <c r="N1284">
        <v>8</v>
      </c>
      <c r="O1284" t="s">
        <v>15332</v>
      </c>
      <c r="P1284" t="s">
        <v>16636</v>
      </c>
      <c r="Q1284">
        <v>4</v>
      </c>
      <c r="R1284">
        <v>1</v>
      </c>
      <c r="S1284">
        <v>1.87</v>
      </c>
      <c r="T1284">
        <v>1.91</v>
      </c>
      <c r="U1284">
        <v>413.47</v>
      </c>
      <c r="V1284">
        <v>67.92</v>
      </c>
      <c r="W1284">
        <v>3.15</v>
      </c>
      <c r="Y1284">
        <v>6.35</v>
      </c>
      <c r="Z1284">
        <v>1</v>
      </c>
      <c r="AA1284" t="s">
        <v>4250</v>
      </c>
      <c r="AB1284">
        <v>0</v>
      </c>
      <c r="AC1284">
        <v>2</v>
      </c>
      <c r="AD1284">
        <v>5.4514047619047616</v>
      </c>
      <c r="AF1284" t="s">
        <v>7949</v>
      </c>
      <c r="AI1284">
        <v>0</v>
      </c>
      <c r="AJ1284">
        <v>0</v>
      </c>
      <c r="AM1284" t="s">
        <v>20019</v>
      </c>
    </row>
    <row r="1285" spans="1:39" x14ac:dyDescent="0.25">
      <c r="A1285" t="s">
        <v>8439</v>
      </c>
      <c r="B1285" t="s">
        <v>4841</v>
      </c>
      <c r="C1285" t="s">
        <v>4842</v>
      </c>
      <c r="D1285">
        <v>8.4499999999999993</v>
      </c>
      <c r="E1285" t="s">
        <v>4845</v>
      </c>
      <c r="F1285">
        <v>8.07</v>
      </c>
      <c r="K1285" t="s">
        <v>6860</v>
      </c>
      <c r="L1285" t="s">
        <v>6861</v>
      </c>
      <c r="M1285" t="s">
        <v>15083</v>
      </c>
      <c r="N1285">
        <v>9</v>
      </c>
      <c r="O1285" t="s">
        <v>15439</v>
      </c>
      <c r="P1285" t="s">
        <v>16092</v>
      </c>
      <c r="Q1285">
        <v>6</v>
      </c>
      <c r="R1285">
        <v>3</v>
      </c>
      <c r="S1285">
        <v>3.63</v>
      </c>
      <c r="T1285">
        <v>4.4000000000000004</v>
      </c>
      <c r="U1285">
        <v>674.74</v>
      </c>
      <c r="V1285">
        <v>103.67</v>
      </c>
      <c r="W1285">
        <v>4.49</v>
      </c>
      <c r="X1285">
        <v>13.78</v>
      </c>
      <c r="Y1285">
        <v>8.26</v>
      </c>
      <c r="Z1285">
        <v>4</v>
      </c>
      <c r="AA1285" t="s">
        <v>4250</v>
      </c>
      <c r="AB1285">
        <v>1</v>
      </c>
      <c r="AC1285">
        <v>10</v>
      </c>
      <c r="AD1285">
        <v>2.0659999999999998</v>
      </c>
      <c r="AF1285" t="s">
        <v>7949</v>
      </c>
      <c r="AI1285">
        <v>0</v>
      </c>
      <c r="AJ1285">
        <v>0</v>
      </c>
      <c r="AK1285" t="s">
        <v>19876</v>
      </c>
      <c r="AL1285" t="s">
        <v>19876</v>
      </c>
      <c r="AM1285" t="s">
        <v>20019</v>
      </c>
    </row>
    <row r="1286" spans="1:39" x14ac:dyDescent="0.25">
      <c r="A1286" t="s">
        <v>8985</v>
      </c>
      <c r="B1286" t="s">
        <v>4841</v>
      </c>
      <c r="C1286" t="s">
        <v>4842</v>
      </c>
      <c r="D1286">
        <v>8.5</v>
      </c>
      <c r="E1286" t="s">
        <v>4845</v>
      </c>
      <c r="F1286">
        <v>8.07</v>
      </c>
      <c r="K1286" t="s">
        <v>6860</v>
      </c>
      <c r="L1286" t="s">
        <v>6861</v>
      </c>
      <c r="M1286" t="s">
        <v>15084</v>
      </c>
      <c r="N1286">
        <v>9</v>
      </c>
      <c r="O1286" t="s">
        <v>15440</v>
      </c>
      <c r="P1286" t="s">
        <v>16637</v>
      </c>
      <c r="Q1286">
        <v>5</v>
      </c>
      <c r="R1286">
        <v>3</v>
      </c>
      <c r="S1286">
        <v>4.21</v>
      </c>
      <c r="T1286">
        <v>4.4000000000000004</v>
      </c>
      <c r="U1286">
        <v>458.67</v>
      </c>
      <c r="V1286">
        <v>70.59</v>
      </c>
      <c r="W1286">
        <v>4.6399999999999997</v>
      </c>
      <c r="X1286">
        <v>14</v>
      </c>
      <c r="Y1286">
        <v>7.14</v>
      </c>
      <c r="Z1286">
        <v>2</v>
      </c>
      <c r="AA1286" t="s">
        <v>4250</v>
      </c>
      <c r="AB1286">
        <v>0</v>
      </c>
      <c r="AC1286">
        <v>8</v>
      </c>
      <c r="AD1286">
        <v>2.761880952380952</v>
      </c>
      <c r="AF1286" t="s">
        <v>7949</v>
      </c>
      <c r="AI1286">
        <v>0</v>
      </c>
      <c r="AJ1286">
        <v>0</v>
      </c>
      <c r="AK1286" t="s">
        <v>19924</v>
      </c>
      <c r="AL1286" t="s">
        <v>19924</v>
      </c>
      <c r="AM1286" t="s">
        <v>20019</v>
      </c>
    </row>
    <row r="1287" spans="1:39" x14ac:dyDescent="0.25">
      <c r="A1287" t="s">
        <v>8986</v>
      </c>
      <c r="B1287" t="s">
        <v>4841</v>
      </c>
      <c r="C1287" t="s">
        <v>4842</v>
      </c>
      <c r="D1287">
        <v>8.5</v>
      </c>
      <c r="E1287" t="s">
        <v>4845</v>
      </c>
      <c r="F1287">
        <v>8.07</v>
      </c>
      <c r="I1287" t="s">
        <v>12630</v>
      </c>
      <c r="K1287" t="s">
        <v>6860</v>
      </c>
      <c r="L1287" t="s">
        <v>6861</v>
      </c>
      <c r="M1287" t="s">
        <v>14987</v>
      </c>
      <c r="N1287">
        <v>9</v>
      </c>
      <c r="O1287" t="s">
        <v>15311</v>
      </c>
      <c r="P1287" t="s">
        <v>16638</v>
      </c>
      <c r="Q1287">
        <v>7</v>
      </c>
      <c r="R1287">
        <v>2</v>
      </c>
      <c r="S1287">
        <v>2.98</v>
      </c>
      <c r="T1287">
        <v>2.99</v>
      </c>
      <c r="U1287">
        <v>445.4</v>
      </c>
      <c r="V1287">
        <v>111.72</v>
      </c>
      <c r="W1287">
        <v>2.46</v>
      </c>
      <c r="X1287">
        <v>8.8000000000000007</v>
      </c>
      <c r="Y1287">
        <v>4.17</v>
      </c>
      <c r="Z1287">
        <v>2</v>
      </c>
      <c r="AA1287" t="s">
        <v>4250</v>
      </c>
      <c r="AB1287">
        <v>0</v>
      </c>
      <c r="AC1287">
        <v>6</v>
      </c>
      <c r="AD1287">
        <v>3.6760000000000002</v>
      </c>
      <c r="AF1287" t="s">
        <v>7949</v>
      </c>
      <c r="AI1287">
        <v>0</v>
      </c>
      <c r="AJ1287">
        <v>0</v>
      </c>
      <c r="AM1287" t="s">
        <v>20019</v>
      </c>
    </row>
    <row r="1288" spans="1:39" x14ac:dyDescent="0.25">
      <c r="A1288" t="s">
        <v>8631</v>
      </c>
      <c r="B1288" t="s">
        <v>4841</v>
      </c>
      <c r="C1288" t="s">
        <v>4842</v>
      </c>
      <c r="D1288">
        <v>8.5</v>
      </c>
      <c r="E1288" t="s">
        <v>4845</v>
      </c>
      <c r="F1288">
        <v>8.07</v>
      </c>
      <c r="K1288" t="s">
        <v>6860</v>
      </c>
      <c r="M1288" t="s">
        <v>15007</v>
      </c>
      <c r="N1288">
        <v>8</v>
      </c>
      <c r="O1288" t="s">
        <v>15338</v>
      </c>
      <c r="P1288" t="s">
        <v>16284</v>
      </c>
      <c r="Q1288">
        <v>6</v>
      </c>
      <c r="R1288">
        <v>3</v>
      </c>
      <c r="S1288">
        <v>2.81</v>
      </c>
      <c r="T1288">
        <v>2.83</v>
      </c>
      <c r="U1288">
        <v>513.65</v>
      </c>
      <c r="V1288">
        <v>92.71</v>
      </c>
      <c r="W1288">
        <v>4.26</v>
      </c>
      <c r="X1288">
        <v>13.85</v>
      </c>
      <c r="Y1288">
        <v>5.94</v>
      </c>
      <c r="Z1288">
        <v>2</v>
      </c>
      <c r="AA1288" t="s">
        <v>4250</v>
      </c>
      <c r="AB1288">
        <v>1</v>
      </c>
      <c r="AC1288">
        <v>9</v>
      </c>
      <c r="AD1288">
        <v>3.671333333333334</v>
      </c>
      <c r="AF1288" t="s">
        <v>7949</v>
      </c>
      <c r="AI1288">
        <v>0</v>
      </c>
      <c r="AJ1288">
        <v>0</v>
      </c>
      <c r="AK1288" t="s">
        <v>19859</v>
      </c>
      <c r="AL1288" t="s">
        <v>19859</v>
      </c>
      <c r="AM1288" t="s">
        <v>20019</v>
      </c>
    </row>
    <row r="1289" spans="1:39" x14ac:dyDescent="0.25">
      <c r="A1289" t="s">
        <v>8987</v>
      </c>
      <c r="B1289" t="s">
        <v>4841</v>
      </c>
      <c r="C1289" t="s">
        <v>4842</v>
      </c>
      <c r="D1289">
        <v>8.6</v>
      </c>
      <c r="E1289" t="s">
        <v>4845</v>
      </c>
      <c r="F1289">
        <v>8.07</v>
      </c>
      <c r="K1289" t="s">
        <v>6860</v>
      </c>
      <c r="M1289" t="s">
        <v>14983</v>
      </c>
      <c r="N1289">
        <v>8</v>
      </c>
      <c r="O1289" t="s">
        <v>15306</v>
      </c>
      <c r="P1289" t="s">
        <v>16639</v>
      </c>
      <c r="Q1289">
        <v>5</v>
      </c>
      <c r="R1289">
        <v>4</v>
      </c>
      <c r="S1289">
        <v>2.0099999999999998</v>
      </c>
      <c r="T1289">
        <v>3.41</v>
      </c>
      <c r="U1289">
        <v>660.81</v>
      </c>
      <c r="V1289">
        <v>110.77</v>
      </c>
      <c r="W1289">
        <v>4.22</v>
      </c>
      <c r="X1289">
        <v>13.67</v>
      </c>
      <c r="Y1289">
        <v>8.83</v>
      </c>
      <c r="Z1289">
        <v>3</v>
      </c>
      <c r="AA1289" t="s">
        <v>4250</v>
      </c>
      <c r="AB1289">
        <v>1</v>
      </c>
      <c r="AC1289">
        <v>13</v>
      </c>
      <c r="AD1289">
        <v>2.682666666666667</v>
      </c>
      <c r="AF1289" t="s">
        <v>7952</v>
      </c>
      <c r="AI1289">
        <v>0</v>
      </c>
      <c r="AJ1289">
        <v>0</v>
      </c>
      <c r="AK1289" t="s">
        <v>19858</v>
      </c>
      <c r="AL1289" t="s">
        <v>19858</v>
      </c>
      <c r="AM1289" t="s">
        <v>20019</v>
      </c>
    </row>
    <row r="1290" spans="1:39" x14ac:dyDescent="0.25">
      <c r="A1290" t="s">
        <v>8988</v>
      </c>
      <c r="B1290" t="s">
        <v>4841</v>
      </c>
      <c r="C1290" t="s">
        <v>4842</v>
      </c>
      <c r="D1290">
        <v>8.64</v>
      </c>
      <c r="E1290" t="s">
        <v>4845</v>
      </c>
      <c r="F1290">
        <v>8.06</v>
      </c>
      <c r="K1290" t="s">
        <v>6860</v>
      </c>
      <c r="L1290" t="s">
        <v>6861</v>
      </c>
      <c r="M1290" t="s">
        <v>14953</v>
      </c>
      <c r="N1290">
        <v>9</v>
      </c>
      <c r="O1290" t="s">
        <v>15274</v>
      </c>
      <c r="P1290" t="s">
        <v>16640</v>
      </c>
      <c r="Q1290">
        <v>5</v>
      </c>
      <c r="R1290">
        <v>1</v>
      </c>
      <c r="S1290">
        <v>1.64</v>
      </c>
      <c r="T1290">
        <v>1.64</v>
      </c>
      <c r="U1290">
        <v>449.41</v>
      </c>
      <c r="V1290">
        <v>77.05</v>
      </c>
      <c r="W1290">
        <v>4.7699999999999996</v>
      </c>
      <c r="Y1290">
        <v>1.99</v>
      </c>
      <c r="Z1290">
        <v>4</v>
      </c>
      <c r="AA1290" t="s">
        <v>4250</v>
      </c>
      <c r="AB1290">
        <v>0</v>
      </c>
      <c r="AC1290">
        <v>4</v>
      </c>
      <c r="AD1290">
        <v>5.194690476190476</v>
      </c>
      <c r="AF1290" t="s">
        <v>7949</v>
      </c>
      <c r="AI1290">
        <v>0</v>
      </c>
      <c r="AJ1290">
        <v>0</v>
      </c>
      <c r="AK1290" t="s">
        <v>19841</v>
      </c>
      <c r="AL1290" t="s">
        <v>19841</v>
      </c>
      <c r="AM1290" t="s">
        <v>20019</v>
      </c>
    </row>
    <row r="1291" spans="1:39" x14ac:dyDescent="0.25">
      <c r="A1291" t="s">
        <v>8297</v>
      </c>
      <c r="B1291" t="s">
        <v>4841</v>
      </c>
      <c r="C1291" t="s">
        <v>4842</v>
      </c>
      <c r="D1291">
        <v>8.6999999999999993</v>
      </c>
      <c r="E1291" t="s">
        <v>4845</v>
      </c>
      <c r="F1291">
        <v>8.06</v>
      </c>
      <c r="K1291" t="s">
        <v>6860</v>
      </c>
      <c r="L1291" t="s">
        <v>6861</v>
      </c>
      <c r="M1291" t="s">
        <v>15013</v>
      </c>
      <c r="N1291">
        <v>9</v>
      </c>
      <c r="O1291" t="s">
        <v>15396</v>
      </c>
      <c r="P1291" t="s">
        <v>15950</v>
      </c>
      <c r="Q1291">
        <v>7</v>
      </c>
      <c r="R1291">
        <v>1</v>
      </c>
      <c r="S1291">
        <v>3.12</v>
      </c>
      <c r="T1291">
        <v>3.12</v>
      </c>
      <c r="U1291">
        <v>467.45</v>
      </c>
      <c r="V1291">
        <v>85.86</v>
      </c>
      <c r="W1291">
        <v>4.21</v>
      </c>
      <c r="Y1291">
        <v>3.46</v>
      </c>
      <c r="Z1291">
        <v>3</v>
      </c>
      <c r="AA1291" t="s">
        <v>4250</v>
      </c>
      <c r="AB1291">
        <v>0</v>
      </c>
      <c r="AC1291">
        <v>2</v>
      </c>
      <c r="AD1291">
        <v>4.4458333333333329</v>
      </c>
      <c r="AF1291" t="s">
        <v>7949</v>
      </c>
      <c r="AI1291">
        <v>0</v>
      </c>
      <c r="AJ1291">
        <v>0</v>
      </c>
      <c r="AK1291" t="s">
        <v>19847</v>
      </c>
      <c r="AL1291" t="s">
        <v>19847</v>
      </c>
      <c r="AM1291" t="s">
        <v>20019</v>
      </c>
    </row>
    <row r="1292" spans="1:39" x14ac:dyDescent="0.25">
      <c r="A1292" t="s">
        <v>8989</v>
      </c>
      <c r="B1292" t="s">
        <v>4841</v>
      </c>
      <c r="C1292" t="s">
        <v>4842</v>
      </c>
      <c r="D1292">
        <v>8.6999999999999993</v>
      </c>
      <c r="E1292" t="s">
        <v>4845</v>
      </c>
      <c r="F1292">
        <v>8.06</v>
      </c>
      <c r="I1292" t="s">
        <v>12631</v>
      </c>
      <c r="K1292" t="s">
        <v>6860</v>
      </c>
      <c r="L1292" t="s">
        <v>6861</v>
      </c>
      <c r="M1292" t="s">
        <v>15009</v>
      </c>
      <c r="N1292">
        <v>9</v>
      </c>
      <c r="O1292" t="s">
        <v>15340</v>
      </c>
      <c r="P1292" t="s">
        <v>16641</v>
      </c>
      <c r="Q1292">
        <v>5</v>
      </c>
      <c r="R1292">
        <v>2</v>
      </c>
      <c r="S1292">
        <v>0.27</v>
      </c>
      <c r="T1292">
        <v>0.27</v>
      </c>
      <c r="U1292">
        <v>428.48</v>
      </c>
      <c r="V1292">
        <v>102.71</v>
      </c>
      <c r="W1292">
        <v>2.68</v>
      </c>
      <c r="Y1292">
        <v>5.16</v>
      </c>
      <c r="Z1292">
        <v>1</v>
      </c>
      <c r="AA1292" t="s">
        <v>4250</v>
      </c>
      <c r="AB1292">
        <v>0</v>
      </c>
      <c r="AC1292">
        <v>2</v>
      </c>
      <c r="AD1292">
        <v>4.587190476190476</v>
      </c>
      <c r="AF1292" t="s">
        <v>7949</v>
      </c>
      <c r="AI1292">
        <v>0</v>
      </c>
      <c r="AJ1292">
        <v>0</v>
      </c>
      <c r="AM1292" t="s">
        <v>20019</v>
      </c>
    </row>
    <row r="1293" spans="1:39" x14ac:dyDescent="0.25">
      <c r="A1293" t="s">
        <v>5823</v>
      </c>
      <c r="B1293" t="s">
        <v>4841</v>
      </c>
      <c r="C1293" t="s">
        <v>4842</v>
      </c>
      <c r="D1293">
        <v>8.6999999999999993</v>
      </c>
      <c r="E1293" t="s">
        <v>4845</v>
      </c>
      <c r="F1293">
        <v>8.06</v>
      </c>
      <c r="I1293" t="s">
        <v>12632</v>
      </c>
      <c r="K1293" t="s">
        <v>6860</v>
      </c>
      <c r="L1293" t="s">
        <v>6861</v>
      </c>
      <c r="M1293" t="s">
        <v>14955</v>
      </c>
      <c r="N1293">
        <v>8</v>
      </c>
      <c r="O1293" t="s">
        <v>15276</v>
      </c>
      <c r="P1293" t="s">
        <v>7549</v>
      </c>
      <c r="Q1293">
        <v>6</v>
      </c>
      <c r="R1293">
        <v>1</v>
      </c>
      <c r="S1293">
        <v>4.07</v>
      </c>
      <c r="T1293">
        <v>4.08</v>
      </c>
      <c r="U1293">
        <v>451.53</v>
      </c>
      <c r="V1293">
        <v>78.959999999999994</v>
      </c>
      <c r="W1293">
        <v>3.68</v>
      </c>
      <c r="Y1293">
        <v>5.91</v>
      </c>
      <c r="Z1293">
        <v>3</v>
      </c>
      <c r="AA1293" t="s">
        <v>4250</v>
      </c>
      <c r="AB1293">
        <v>0</v>
      </c>
      <c r="AC1293">
        <v>3</v>
      </c>
      <c r="AD1293">
        <v>3.6395476190476188</v>
      </c>
      <c r="AF1293" t="s">
        <v>7949</v>
      </c>
      <c r="AI1293">
        <v>0</v>
      </c>
      <c r="AJ1293">
        <v>0</v>
      </c>
      <c r="AM1293" t="s">
        <v>20019</v>
      </c>
    </row>
    <row r="1294" spans="1:39" x14ac:dyDescent="0.25">
      <c r="A1294" t="s">
        <v>8990</v>
      </c>
      <c r="B1294" t="s">
        <v>4841</v>
      </c>
      <c r="C1294" t="s">
        <v>4842</v>
      </c>
      <c r="D1294">
        <v>8.6999999999999993</v>
      </c>
      <c r="E1294" t="s">
        <v>4845</v>
      </c>
      <c r="F1294">
        <v>8.06</v>
      </c>
      <c r="I1294" t="s">
        <v>12633</v>
      </c>
      <c r="K1294" t="s">
        <v>6860</v>
      </c>
      <c r="M1294" t="s">
        <v>15002</v>
      </c>
      <c r="N1294">
        <v>8</v>
      </c>
      <c r="O1294" t="s">
        <v>15332</v>
      </c>
      <c r="P1294" t="s">
        <v>16642</v>
      </c>
      <c r="Q1294">
        <v>5</v>
      </c>
      <c r="R1294">
        <v>1</v>
      </c>
      <c r="S1294">
        <v>2.64</v>
      </c>
      <c r="T1294">
        <v>2.69</v>
      </c>
      <c r="U1294">
        <v>424.5</v>
      </c>
      <c r="V1294">
        <v>80.81</v>
      </c>
      <c r="W1294">
        <v>3.44</v>
      </c>
      <c r="Y1294">
        <v>6.42</v>
      </c>
      <c r="Z1294">
        <v>3</v>
      </c>
      <c r="AA1294" t="s">
        <v>4250</v>
      </c>
      <c r="AB1294">
        <v>0</v>
      </c>
      <c r="AC1294">
        <v>1</v>
      </c>
      <c r="AD1294">
        <v>5.0526190476190473</v>
      </c>
      <c r="AF1294" t="s">
        <v>7949</v>
      </c>
      <c r="AI1294">
        <v>0</v>
      </c>
      <c r="AJ1294">
        <v>0</v>
      </c>
      <c r="AM1294" t="s">
        <v>20019</v>
      </c>
    </row>
    <row r="1295" spans="1:39" x14ac:dyDescent="0.25">
      <c r="A1295" t="s">
        <v>8991</v>
      </c>
      <c r="B1295" t="s">
        <v>4841</v>
      </c>
      <c r="C1295" t="s">
        <v>4842</v>
      </c>
      <c r="D1295">
        <v>8.8000000000000007</v>
      </c>
      <c r="E1295" t="s">
        <v>4845</v>
      </c>
      <c r="F1295">
        <v>8.06</v>
      </c>
      <c r="K1295" t="s">
        <v>6860</v>
      </c>
      <c r="M1295" t="s">
        <v>15085</v>
      </c>
      <c r="N1295">
        <v>8</v>
      </c>
      <c r="O1295" t="s">
        <v>15441</v>
      </c>
      <c r="P1295" t="s">
        <v>16643</v>
      </c>
      <c r="Q1295">
        <v>5</v>
      </c>
      <c r="R1295">
        <v>5</v>
      </c>
      <c r="S1295">
        <v>1.79</v>
      </c>
      <c r="T1295">
        <v>2.12</v>
      </c>
      <c r="U1295">
        <v>502.61</v>
      </c>
      <c r="V1295">
        <v>105.98</v>
      </c>
      <c r="W1295">
        <v>3.33</v>
      </c>
      <c r="X1295">
        <v>12.96</v>
      </c>
      <c r="Y1295">
        <v>7.48</v>
      </c>
      <c r="Z1295">
        <v>2</v>
      </c>
      <c r="AA1295" t="s">
        <v>4250</v>
      </c>
      <c r="AB1295">
        <v>1</v>
      </c>
      <c r="AC1295">
        <v>8</v>
      </c>
      <c r="AD1295">
        <v>3.4673333333333329</v>
      </c>
      <c r="AF1295" t="s">
        <v>7949</v>
      </c>
      <c r="AI1295">
        <v>0</v>
      </c>
      <c r="AJ1295">
        <v>0</v>
      </c>
      <c r="AK1295" t="s">
        <v>19925</v>
      </c>
      <c r="AL1295" t="s">
        <v>19925</v>
      </c>
      <c r="AM1295" t="s">
        <v>20019</v>
      </c>
    </row>
    <row r="1296" spans="1:39" x14ac:dyDescent="0.25">
      <c r="A1296" t="s">
        <v>8992</v>
      </c>
      <c r="B1296" t="s">
        <v>4841</v>
      </c>
      <c r="C1296" t="s">
        <v>4842</v>
      </c>
      <c r="D1296">
        <v>8.8000000000000007</v>
      </c>
      <c r="E1296" t="s">
        <v>4845</v>
      </c>
      <c r="F1296">
        <v>8.06</v>
      </c>
      <c r="I1296" t="s">
        <v>12634</v>
      </c>
      <c r="K1296" t="s">
        <v>6860</v>
      </c>
      <c r="L1296" t="s">
        <v>6861</v>
      </c>
      <c r="M1296" t="s">
        <v>14968</v>
      </c>
      <c r="N1296">
        <v>8</v>
      </c>
      <c r="O1296" t="s">
        <v>15289</v>
      </c>
      <c r="P1296" t="s">
        <v>16644</v>
      </c>
      <c r="Q1296">
        <v>7</v>
      </c>
      <c r="R1296">
        <v>2</v>
      </c>
      <c r="S1296">
        <v>2.59</v>
      </c>
      <c r="T1296">
        <v>2.59</v>
      </c>
      <c r="U1296">
        <v>517.47</v>
      </c>
      <c r="V1296">
        <v>111.72</v>
      </c>
      <c r="W1296">
        <v>4.9000000000000004</v>
      </c>
      <c r="X1296">
        <v>10.25</v>
      </c>
      <c r="Y1296">
        <v>4.8600000000000003</v>
      </c>
      <c r="Z1296">
        <v>4</v>
      </c>
      <c r="AA1296" t="s">
        <v>4250</v>
      </c>
      <c r="AB1296">
        <v>1</v>
      </c>
      <c r="AC1296">
        <v>3</v>
      </c>
      <c r="AD1296">
        <v>3.4809999999999999</v>
      </c>
      <c r="AF1296" t="s">
        <v>7949</v>
      </c>
      <c r="AI1296">
        <v>0</v>
      </c>
      <c r="AJ1296">
        <v>0</v>
      </c>
      <c r="AM1296" t="s">
        <v>20019</v>
      </c>
    </row>
    <row r="1297" spans="1:39" x14ac:dyDescent="0.25">
      <c r="A1297" t="s">
        <v>8629</v>
      </c>
      <c r="B1297" t="s">
        <v>4841</v>
      </c>
      <c r="C1297" t="s">
        <v>4842</v>
      </c>
      <c r="D1297">
        <v>8.8000000000000007</v>
      </c>
      <c r="E1297" t="s">
        <v>4845</v>
      </c>
      <c r="F1297">
        <v>8.06</v>
      </c>
      <c r="K1297" t="s">
        <v>6860</v>
      </c>
      <c r="M1297" t="s">
        <v>15007</v>
      </c>
      <c r="N1297">
        <v>8</v>
      </c>
      <c r="O1297" t="s">
        <v>15338</v>
      </c>
      <c r="P1297" t="s">
        <v>16282</v>
      </c>
      <c r="Q1297">
        <v>7</v>
      </c>
      <c r="R1297">
        <v>3</v>
      </c>
      <c r="S1297">
        <v>4.25</v>
      </c>
      <c r="T1297">
        <v>5.01</v>
      </c>
      <c r="U1297">
        <v>646.83000000000004</v>
      </c>
      <c r="V1297">
        <v>105.48</v>
      </c>
      <c r="W1297">
        <v>6.33</v>
      </c>
      <c r="X1297">
        <v>12.78</v>
      </c>
      <c r="Y1297">
        <v>8.0299999999999994</v>
      </c>
      <c r="Z1297">
        <v>4</v>
      </c>
      <c r="AA1297" t="s">
        <v>4250</v>
      </c>
      <c r="AB1297">
        <v>2</v>
      </c>
      <c r="AC1297">
        <v>11</v>
      </c>
      <c r="AD1297">
        <v>1.635666666666667</v>
      </c>
      <c r="AF1297" t="s">
        <v>7949</v>
      </c>
      <c r="AI1297">
        <v>0</v>
      </c>
      <c r="AJ1297">
        <v>0</v>
      </c>
      <c r="AK1297" t="s">
        <v>19859</v>
      </c>
      <c r="AL1297" t="s">
        <v>19859</v>
      </c>
      <c r="AM1297" t="s">
        <v>20019</v>
      </c>
    </row>
    <row r="1298" spans="1:39" x14ac:dyDescent="0.25">
      <c r="A1298" t="s">
        <v>8993</v>
      </c>
      <c r="B1298" t="s">
        <v>4841</v>
      </c>
      <c r="C1298" t="s">
        <v>4842</v>
      </c>
      <c r="D1298">
        <v>8.8000000000000007</v>
      </c>
      <c r="E1298" t="s">
        <v>4845</v>
      </c>
      <c r="F1298">
        <v>8.06</v>
      </c>
      <c r="I1298" t="s">
        <v>12635</v>
      </c>
      <c r="K1298" t="s">
        <v>6860</v>
      </c>
      <c r="L1298" t="s">
        <v>6861</v>
      </c>
      <c r="M1298" t="s">
        <v>15021</v>
      </c>
      <c r="N1298">
        <v>9</v>
      </c>
      <c r="O1298" t="s">
        <v>15359</v>
      </c>
      <c r="P1298" t="s">
        <v>16645</v>
      </c>
      <c r="Q1298">
        <v>5</v>
      </c>
      <c r="R1298">
        <v>1</v>
      </c>
      <c r="S1298">
        <v>4.9000000000000004</v>
      </c>
      <c r="T1298">
        <v>5.13</v>
      </c>
      <c r="U1298">
        <v>429.92</v>
      </c>
      <c r="V1298">
        <v>60.08</v>
      </c>
      <c r="W1298">
        <v>4.62</v>
      </c>
      <c r="Y1298">
        <v>7.25</v>
      </c>
      <c r="Z1298">
        <v>2</v>
      </c>
      <c r="AA1298" t="s">
        <v>4250</v>
      </c>
      <c r="AB1298">
        <v>0</v>
      </c>
      <c r="AC1298">
        <v>2</v>
      </c>
      <c r="AD1298">
        <v>3.3339047619047619</v>
      </c>
      <c r="AF1298" t="s">
        <v>7949</v>
      </c>
      <c r="AI1298">
        <v>0</v>
      </c>
      <c r="AJ1298">
        <v>0</v>
      </c>
      <c r="AM1298" t="s">
        <v>20019</v>
      </c>
    </row>
    <row r="1299" spans="1:39" x14ac:dyDescent="0.25">
      <c r="A1299" t="s">
        <v>8993</v>
      </c>
      <c r="B1299" t="s">
        <v>4841</v>
      </c>
      <c r="C1299" t="s">
        <v>4842</v>
      </c>
      <c r="D1299">
        <v>8.8000000000000007</v>
      </c>
      <c r="E1299" t="s">
        <v>4845</v>
      </c>
      <c r="F1299">
        <v>8.06</v>
      </c>
      <c r="I1299" t="s">
        <v>12636</v>
      </c>
      <c r="K1299" t="s">
        <v>6860</v>
      </c>
      <c r="M1299" t="s">
        <v>14977</v>
      </c>
      <c r="N1299">
        <v>8</v>
      </c>
      <c r="O1299" t="s">
        <v>15298</v>
      </c>
      <c r="P1299" t="s">
        <v>16645</v>
      </c>
      <c r="Q1299">
        <v>5</v>
      </c>
      <c r="R1299">
        <v>1</v>
      </c>
      <c r="S1299">
        <v>4.9000000000000004</v>
      </c>
      <c r="T1299">
        <v>5.13</v>
      </c>
      <c r="U1299">
        <v>429.92</v>
      </c>
      <c r="V1299">
        <v>60.08</v>
      </c>
      <c r="W1299">
        <v>4.62</v>
      </c>
      <c r="Y1299">
        <v>7.25</v>
      </c>
      <c r="Z1299">
        <v>2</v>
      </c>
      <c r="AA1299" t="s">
        <v>4250</v>
      </c>
      <c r="AB1299">
        <v>0</v>
      </c>
      <c r="AC1299">
        <v>2</v>
      </c>
      <c r="AD1299">
        <v>3.3339047619047619</v>
      </c>
      <c r="AF1299" t="s">
        <v>7949</v>
      </c>
      <c r="AI1299">
        <v>0</v>
      </c>
      <c r="AJ1299">
        <v>0</v>
      </c>
      <c r="AM1299" t="s">
        <v>20019</v>
      </c>
    </row>
    <row r="1300" spans="1:39" x14ac:dyDescent="0.25">
      <c r="A1300" t="s">
        <v>8994</v>
      </c>
      <c r="B1300" t="s">
        <v>4841</v>
      </c>
      <c r="C1300" t="s">
        <v>4842</v>
      </c>
      <c r="D1300">
        <v>8.8000000000000007</v>
      </c>
      <c r="E1300" t="s">
        <v>4845</v>
      </c>
      <c r="F1300">
        <v>8.06</v>
      </c>
      <c r="I1300" t="s">
        <v>12637</v>
      </c>
      <c r="K1300" t="s">
        <v>6860</v>
      </c>
      <c r="M1300" t="s">
        <v>15002</v>
      </c>
      <c r="N1300">
        <v>8</v>
      </c>
      <c r="O1300" t="s">
        <v>15332</v>
      </c>
      <c r="P1300" t="s">
        <v>16646</v>
      </c>
      <c r="Q1300">
        <v>6</v>
      </c>
      <c r="R1300">
        <v>1</v>
      </c>
      <c r="S1300">
        <v>2.79</v>
      </c>
      <c r="T1300">
        <v>2.79</v>
      </c>
      <c r="U1300">
        <v>464.64</v>
      </c>
      <c r="V1300">
        <v>80.81</v>
      </c>
      <c r="W1300">
        <v>4.17</v>
      </c>
      <c r="Y1300">
        <v>3.73</v>
      </c>
      <c r="Z1300">
        <v>2</v>
      </c>
      <c r="AA1300" t="s">
        <v>4250</v>
      </c>
      <c r="AB1300">
        <v>0</v>
      </c>
      <c r="AC1300">
        <v>6</v>
      </c>
      <c r="AD1300">
        <v>4.6909047619047621</v>
      </c>
      <c r="AF1300" t="s">
        <v>7949</v>
      </c>
      <c r="AI1300">
        <v>0</v>
      </c>
      <c r="AJ1300">
        <v>0</v>
      </c>
      <c r="AM1300" t="s">
        <v>20019</v>
      </c>
    </row>
    <row r="1301" spans="1:39" x14ac:dyDescent="0.25">
      <c r="A1301" t="s">
        <v>8995</v>
      </c>
      <c r="B1301" t="s">
        <v>4841</v>
      </c>
      <c r="C1301" t="s">
        <v>4842</v>
      </c>
      <c r="D1301">
        <v>8.9</v>
      </c>
      <c r="E1301" t="s">
        <v>4845</v>
      </c>
      <c r="F1301">
        <v>8.0500000000000007</v>
      </c>
      <c r="I1301" t="s">
        <v>12638</v>
      </c>
      <c r="K1301" t="s">
        <v>6860</v>
      </c>
      <c r="L1301" t="s">
        <v>6861</v>
      </c>
      <c r="M1301" t="s">
        <v>14987</v>
      </c>
      <c r="N1301">
        <v>9</v>
      </c>
      <c r="O1301" t="s">
        <v>15311</v>
      </c>
      <c r="P1301" t="s">
        <v>16647</v>
      </c>
      <c r="Q1301">
        <v>6</v>
      </c>
      <c r="R1301">
        <v>2</v>
      </c>
      <c r="S1301">
        <v>2.19</v>
      </c>
      <c r="T1301">
        <v>2.2000000000000002</v>
      </c>
      <c r="U1301">
        <v>426.42</v>
      </c>
      <c r="V1301">
        <v>98.83</v>
      </c>
      <c r="W1301">
        <v>2.77</v>
      </c>
      <c r="X1301">
        <v>10.119999999999999</v>
      </c>
      <c r="Y1301">
        <v>5.03</v>
      </c>
      <c r="Z1301">
        <v>2</v>
      </c>
      <c r="AA1301" t="s">
        <v>4250</v>
      </c>
      <c r="AB1301">
        <v>0</v>
      </c>
      <c r="AC1301">
        <v>6</v>
      </c>
      <c r="AD1301">
        <v>4.6362380952380953</v>
      </c>
      <c r="AF1301" t="s">
        <v>7949</v>
      </c>
      <c r="AI1301">
        <v>0</v>
      </c>
      <c r="AJ1301">
        <v>0</v>
      </c>
      <c r="AM1301" t="s">
        <v>20019</v>
      </c>
    </row>
    <row r="1302" spans="1:39" x14ac:dyDescent="0.25">
      <c r="A1302" t="s">
        <v>8996</v>
      </c>
      <c r="B1302" t="s">
        <v>4841</v>
      </c>
      <c r="C1302" t="s">
        <v>4842</v>
      </c>
      <c r="D1302">
        <v>8.9</v>
      </c>
      <c r="E1302" t="s">
        <v>4845</v>
      </c>
      <c r="F1302">
        <v>8.0500000000000007</v>
      </c>
      <c r="K1302" t="s">
        <v>6860</v>
      </c>
      <c r="L1302" t="s">
        <v>6861</v>
      </c>
      <c r="M1302" t="s">
        <v>15001</v>
      </c>
      <c r="N1302">
        <v>9</v>
      </c>
      <c r="O1302" t="s">
        <v>15331</v>
      </c>
      <c r="P1302" t="s">
        <v>16648</v>
      </c>
      <c r="Q1302">
        <v>6</v>
      </c>
      <c r="R1302">
        <v>4</v>
      </c>
      <c r="S1302">
        <v>1.82</v>
      </c>
      <c r="T1302">
        <v>3.74</v>
      </c>
      <c r="U1302">
        <v>722.85</v>
      </c>
      <c r="V1302">
        <v>120</v>
      </c>
      <c r="W1302">
        <v>4.59</v>
      </c>
      <c r="X1302">
        <v>13.86</v>
      </c>
      <c r="Y1302">
        <v>9.34</v>
      </c>
      <c r="Z1302">
        <v>3</v>
      </c>
      <c r="AA1302" t="s">
        <v>4250</v>
      </c>
      <c r="AB1302">
        <v>1</v>
      </c>
      <c r="AC1302">
        <v>16</v>
      </c>
      <c r="AD1302">
        <v>1.96</v>
      </c>
      <c r="AF1302" t="s">
        <v>7952</v>
      </c>
      <c r="AI1302">
        <v>0</v>
      </c>
      <c r="AJ1302">
        <v>0</v>
      </c>
      <c r="AK1302" t="s">
        <v>19858</v>
      </c>
      <c r="AL1302" t="s">
        <v>19858</v>
      </c>
      <c r="AM1302" t="s">
        <v>20019</v>
      </c>
    </row>
    <row r="1303" spans="1:39" x14ac:dyDescent="0.25">
      <c r="A1303" t="s">
        <v>8997</v>
      </c>
      <c r="B1303" t="s">
        <v>4841</v>
      </c>
      <c r="C1303" t="s">
        <v>4842</v>
      </c>
      <c r="D1303">
        <v>8.9</v>
      </c>
      <c r="E1303" t="s">
        <v>4845</v>
      </c>
      <c r="F1303">
        <v>8.0500000000000007</v>
      </c>
      <c r="K1303" t="s">
        <v>6860</v>
      </c>
      <c r="M1303" t="s">
        <v>15077</v>
      </c>
      <c r="N1303">
        <v>8</v>
      </c>
      <c r="O1303" t="s">
        <v>15431</v>
      </c>
      <c r="P1303" t="s">
        <v>16649</v>
      </c>
      <c r="Q1303">
        <v>7</v>
      </c>
      <c r="R1303">
        <v>1</v>
      </c>
      <c r="S1303">
        <v>2.58</v>
      </c>
      <c r="T1303">
        <v>2.62</v>
      </c>
      <c r="U1303">
        <v>441.92</v>
      </c>
      <c r="V1303">
        <v>88.19</v>
      </c>
      <c r="W1303">
        <v>3.49</v>
      </c>
      <c r="Y1303">
        <v>6.33</v>
      </c>
      <c r="Z1303">
        <v>2</v>
      </c>
      <c r="AA1303" t="s">
        <v>4250</v>
      </c>
      <c r="AB1303">
        <v>0</v>
      </c>
      <c r="AC1303">
        <v>4</v>
      </c>
      <c r="AD1303">
        <v>4.9581904761904756</v>
      </c>
      <c r="AF1303" t="s">
        <v>7949</v>
      </c>
      <c r="AI1303">
        <v>0</v>
      </c>
      <c r="AJ1303">
        <v>0</v>
      </c>
      <c r="AK1303" t="s">
        <v>19919</v>
      </c>
      <c r="AL1303" t="s">
        <v>19919</v>
      </c>
      <c r="AM1303" t="s">
        <v>20019</v>
      </c>
    </row>
    <row r="1304" spans="1:39" x14ac:dyDescent="0.25">
      <c r="A1304" t="s">
        <v>8998</v>
      </c>
      <c r="B1304" t="s">
        <v>4841</v>
      </c>
      <c r="C1304" t="s">
        <v>4842</v>
      </c>
      <c r="D1304">
        <v>8.9</v>
      </c>
      <c r="E1304" t="s">
        <v>4845</v>
      </c>
      <c r="F1304">
        <v>8.0500000000000007</v>
      </c>
      <c r="I1304" t="s">
        <v>12639</v>
      </c>
      <c r="K1304" t="s">
        <v>6860</v>
      </c>
      <c r="M1304" t="s">
        <v>14977</v>
      </c>
      <c r="N1304">
        <v>8</v>
      </c>
      <c r="O1304" t="s">
        <v>15298</v>
      </c>
      <c r="P1304" t="s">
        <v>16650</v>
      </c>
      <c r="Q1304">
        <v>5</v>
      </c>
      <c r="R1304">
        <v>1</v>
      </c>
      <c r="S1304">
        <v>2.42</v>
      </c>
      <c r="T1304">
        <v>2.44</v>
      </c>
      <c r="U1304">
        <v>452.99</v>
      </c>
      <c r="V1304">
        <v>80.81</v>
      </c>
      <c r="W1304">
        <v>4.29</v>
      </c>
      <c r="Y1304">
        <v>6</v>
      </c>
      <c r="Z1304">
        <v>2</v>
      </c>
      <c r="AA1304" t="s">
        <v>4250</v>
      </c>
      <c r="AB1304">
        <v>0</v>
      </c>
      <c r="AC1304">
        <v>3</v>
      </c>
      <c r="AD1304">
        <v>4.9591190476190476</v>
      </c>
      <c r="AF1304" t="s">
        <v>7949</v>
      </c>
      <c r="AI1304">
        <v>0</v>
      </c>
      <c r="AJ1304">
        <v>0</v>
      </c>
      <c r="AM1304" t="s">
        <v>20019</v>
      </c>
    </row>
    <row r="1305" spans="1:39" x14ac:dyDescent="0.25">
      <c r="A1305" t="s">
        <v>8999</v>
      </c>
      <c r="B1305" t="s">
        <v>4841</v>
      </c>
      <c r="C1305" t="s">
        <v>4842</v>
      </c>
      <c r="D1305">
        <v>8.9</v>
      </c>
      <c r="E1305" t="s">
        <v>4845</v>
      </c>
      <c r="F1305">
        <v>8.0500000000000007</v>
      </c>
      <c r="I1305" t="s">
        <v>12640</v>
      </c>
      <c r="K1305" t="s">
        <v>6860</v>
      </c>
      <c r="M1305" t="s">
        <v>15002</v>
      </c>
      <c r="N1305">
        <v>8</v>
      </c>
      <c r="O1305" t="s">
        <v>15332</v>
      </c>
      <c r="P1305" t="s">
        <v>16651</v>
      </c>
      <c r="Q1305">
        <v>5</v>
      </c>
      <c r="R1305">
        <v>1</v>
      </c>
      <c r="S1305">
        <v>2.14</v>
      </c>
      <c r="T1305">
        <v>2.1800000000000002</v>
      </c>
      <c r="U1305">
        <v>411.55</v>
      </c>
      <c r="V1305">
        <v>77.150000000000006</v>
      </c>
      <c r="W1305">
        <v>3.37</v>
      </c>
      <c r="Y1305">
        <v>6.42</v>
      </c>
      <c r="Z1305">
        <v>1</v>
      </c>
      <c r="AA1305" t="s">
        <v>4250</v>
      </c>
      <c r="AB1305">
        <v>0</v>
      </c>
      <c r="AC1305">
        <v>4</v>
      </c>
      <c r="AD1305">
        <v>5.3951190476190467</v>
      </c>
      <c r="AF1305" t="s">
        <v>7949</v>
      </c>
      <c r="AI1305">
        <v>0</v>
      </c>
      <c r="AJ1305">
        <v>0</v>
      </c>
      <c r="AM1305" t="s">
        <v>20019</v>
      </c>
    </row>
    <row r="1306" spans="1:39" x14ac:dyDescent="0.25">
      <c r="A1306" t="s">
        <v>9000</v>
      </c>
      <c r="B1306" t="s">
        <v>4841</v>
      </c>
      <c r="C1306" t="s">
        <v>4842</v>
      </c>
      <c r="D1306">
        <v>8.9</v>
      </c>
      <c r="E1306" t="s">
        <v>4845</v>
      </c>
      <c r="F1306">
        <v>8.0500000000000007</v>
      </c>
      <c r="I1306" t="s">
        <v>12641</v>
      </c>
      <c r="K1306" t="s">
        <v>6860</v>
      </c>
      <c r="M1306" t="s">
        <v>15002</v>
      </c>
      <c r="N1306">
        <v>8</v>
      </c>
      <c r="O1306" t="s">
        <v>15332</v>
      </c>
      <c r="P1306" t="s">
        <v>16652</v>
      </c>
      <c r="Q1306">
        <v>5</v>
      </c>
      <c r="R1306">
        <v>1</v>
      </c>
      <c r="S1306">
        <v>1.86</v>
      </c>
      <c r="T1306">
        <v>1.88</v>
      </c>
      <c r="U1306">
        <v>436.53</v>
      </c>
      <c r="V1306">
        <v>80.81</v>
      </c>
      <c r="W1306">
        <v>3.78</v>
      </c>
      <c r="Y1306">
        <v>5.99</v>
      </c>
      <c r="Z1306">
        <v>2</v>
      </c>
      <c r="AA1306" t="s">
        <v>4250</v>
      </c>
      <c r="AB1306">
        <v>0</v>
      </c>
      <c r="AC1306">
        <v>3</v>
      </c>
      <c r="AD1306">
        <v>5.2866904761904756</v>
      </c>
      <c r="AF1306" t="s">
        <v>7949</v>
      </c>
      <c r="AI1306">
        <v>0</v>
      </c>
      <c r="AJ1306">
        <v>0</v>
      </c>
      <c r="AM1306" t="s">
        <v>20019</v>
      </c>
    </row>
    <row r="1307" spans="1:39" x14ac:dyDescent="0.25">
      <c r="A1307" t="s">
        <v>9001</v>
      </c>
      <c r="B1307" t="s">
        <v>4841</v>
      </c>
      <c r="C1307" t="s">
        <v>4842</v>
      </c>
      <c r="D1307">
        <v>8.9</v>
      </c>
      <c r="E1307" t="s">
        <v>4845</v>
      </c>
      <c r="F1307">
        <v>8.0500000000000007</v>
      </c>
      <c r="I1307" t="s">
        <v>12642</v>
      </c>
      <c r="K1307" t="s">
        <v>6860</v>
      </c>
      <c r="M1307" t="s">
        <v>15002</v>
      </c>
      <c r="N1307">
        <v>8</v>
      </c>
      <c r="O1307" t="s">
        <v>15332</v>
      </c>
      <c r="P1307" t="s">
        <v>16653</v>
      </c>
      <c r="Q1307">
        <v>6</v>
      </c>
      <c r="R1307">
        <v>1</v>
      </c>
      <c r="S1307">
        <v>1.8</v>
      </c>
      <c r="T1307">
        <v>1.8</v>
      </c>
      <c r="U1307">
        <v>431.6</v>
      </c>
      <c r="V1307">
        <v>77.150000000000006</v>
      </c>
      <c r="W1307">
        <v>3.32</v>
      </c>
      <c r="Y1307">
        <v>5.24</v>
      </c>
      <c r="Z1307">
        <v>1</v>
      </c>
      <c r="AA1307" t="s">
        <v>4250</v>
      </c>
      <c r="AB1307">
        <v>0</v>
      </c>
      <c r="AC1307">
        <v>7</v>
      </c>
      <c r="AD1307">
        <v>5.3219047619047606</v>
      </c>
      <c r="AF1307" t="s">
        <v>7949</v>
      </c>
      <c r="AI1307">
        <v>0</v>
      </c>
      <c r="AJ1307">
        <v>0</v>
      </c>
      <c r="AM1307" t="s">
        <v>20019</v>
      </c>
    </row>
    <row r="1308" spans="1:39" x14ac:dyDescent="0.25">
      <c r="A1308" t="s">
        <v>9002</v>
      </c>
      <c r="B1308" t="s">
        <v>4841</v>
      </c>
      <c r="C1308" t="s">
        <v>4842</v>
      </c>
      <c r="D1308">
        <v>8.9</v>
      </c>
      <c r="E1308" t="s">
        <v>4845</v>
      </c>
      <c r="F1308">
        <v>8.0500000000000007</v>
      </c>
      <c r="I1308" t="s">
        <v>12643</v>
      </c>
      <c r="K1308" t="s">
        <v>6860</v>
      </c>
      <c r="L1308" t="s">
        <v>6861</v>
      </c>
      <c r="M1308" t="s">
        <v>14972</v>
      </c>
      <c r="N1308">
        <v>8</v>
      </c>
      <c r="O1308" t="s">
        <v>15293</v>
      </c>
      <c r="P1308" t="s">
        <v>16654</v>
      </c>
      <c r="U1308">
        <v>510.27</v>
      </c>
      <c r="Y1308">
        <v>0</v>
      </c>
      <c r="AI1308">
        <v>0</v>
      </c>
      <c r="AJ1308">
        <v>0</v>
      </c>
      <c r="AM1308" t="s">
        <v>20019</v>
      </c>
    </row>
    <row r="1309" spans="1:39" x14ac:dyDescent="0.25">
      <c r="A1309" t="s">
        <v>9003</v>
      </c>
      <c r="B1309" t="s">
        <v>4841</v>
      </c>
      <c r="C1309" t="s">
        <v>4842</v>
      </c>
      <c r="D1309">
        <v>9</v>
      </c>
      <c r="E1309" t="s">
        <v>4845</v>
      </c>
      <c r="F1309">
        <v>8.0500000000000007</v>
      </c>
      <c r="K1309" t="s">
        <v>6860</v>
      </c>
      <c r="M1309" t="s">
        <v>15010</v>
      </c>
      <c r="N1309">
        <v>8</v>
      </c>
      <c r="O1309" t="s">
        <v>15343</v>
      </c>
      <c r="P1309" t="s">
        <v>16655</v>
      </c>
      <c r="Q1309">
        <v>6</v>
      </c>
      <c r="R1309">
        <v>3</v>
      </c>
      <c r="S1309">
        <v>3.79</v>
      </c>
      <c r="T1309">
        <v>5.97</v>
      </c>
      <c r="U1309">
        <v>642.86</v>
      </c>
      <c r="V1309">
        <v>103.67</v>
      </c>
      <c r="W1309">
        <v>4.88</v>
      </c>
      <c r="X1309">
        <v>13.79</v>
      </c>
      <c r="Y1309">
        <v>9.69</v>
      </c>
      <c r="Z1309">
        <v>3</v>
      </c>
      <c r="AA1309" t="s">
        <v>4250</v>
      </c>
      <c r="AB1309">
        <v>1</v>
      </c>
      <c r="AC1309">
        <v>13</v>
      </c>
      <c r="AD1309">
        <v>0.97100000000000031</v>
      </c>
      <c r="AF1309" t="s">
        <v>7952</v>
      </c>
      <c r="AI1309">
        <v>0</v>
      </c>
      <c r="AJ1309">
        <v>0</v>
      </c>
      <c r="AK1309" t="s">
        <v>19876</v>
      </c>
      <c r="AL1309" t="s">
        <v>19876</v>
      </c>
      <c r="AM1309" t="s">
        <v>20019</v>
      </c>
    </row>
    <row r="1310" spans="1:39" x14ac:dyDescent="0.25">
      <c r="A1310" t="s">
        <v>9004</v>
      </c>
      <c r="B1310" t="s">
        <v>4841</v>
      </c>
      <c r="C1310" t="s">
        <v>4842</v>
      </c>
      <c r="D1310">
        <v>9</v>
      </c>
      <c r="E1310" t="s">
        <v>4845</v>
      </c>
      <c r="F1310">
        <v>8.0500000000000007</v>
      </c>
      <c r="K1310" t="s">
        <v>6860</v>
      </c>
      <c r="M1310" t="s">
        <v>6865</v>
      </c>
      <c r="N1310">
        <v>8</v>
      </c>
      <c r="O1310" t="s">
        <v>15345</v>
      </c>
      <c r="P1310" t="s">
        <v>16656</v>
      </c>
      <c r="Q1310">
        <v>6</v>
      </c>
      <c r="R1310">
        <v>3</v>
      </c>
      <c r="S1310">
        <v>1.32</v>
      </c>
      <c r="T1310">
        <v>2.16</v>
      </c>
      <c r="U1310">
        <v>510.66</v>
      </c>
      <c r="V1310">
        <v>103.67</v>
      </c>
      <c r="W1310">
        <v>2.44</v>
      </c>
      <c r="X1310">
        <v>13.78</v>
      </c>
      <c r="Y1310">
        <v>8.32</v>
      </c>
      <c r="Z1310">
        <v>3</v>
      </c>
      <c r="AA1310" t="s">
        <v>4250</v>
      </c>
      <c r="AB1310">
        <v>1</v>
      </c>
      <c r="AC1310">
        <v>9</v>
      </c>
      <c r="AD1310">
        <v>3.5510000000000002</v>
      </c>
      <c r="AF1310" t="s">
        <v>7949</v>
      </c>
      <c r="AI1310">
        <v>0</v>
      </c>
      <c r="AJ1310">
        <v>0</v>
      </c>
      <c r="AK1310" t="s">
        <v>19878</v>
      </c>
      <c r="AL1310" t="s">
        <v>19878</v>
      </c>
      <c r="AM1310" t="s">
        <v>20019</v>
      </c>
    </row>
    <row r="1311" spans="1:39" x14ac:dyDescent="0.25">
      <c r="A1311" t="s">
        <v>9005</v>
      </c>
      <c r="B1311" t="s">
        <v>4841</v>
      </c>
      <c r="C1311" t="s">
        <v>4842</v>
      </c>
      <c r="D1311">
        <v>9</v>
      </c>
      <c r="E1311" t="s">
        <v>4845</v>
      </c>
      <c r="F1311">
        <v>8.0500000000000007</v>
      </c>
      <c r="K1311" t="s">
        <v>6860</v>
      </c>
      <c r="M1311" t="s">
        <v>6865</v>
      </c>
      <c r="N1311">
        <v>8</v>
      </c>
      <c r="O1311" t="s">
        <v>15345</v>
      </c>
      <c r="P1311" t="s">
        <v>16657</v>
      </c>
      <c r="Q1311">
        <v>7</v>
      </c>
      <c r="R1311">
        <v>3</v>
      </c>
      <c r="S1311">
        <v>1.08</v>
      </c>
      <c r="T1311">
        <v>2.54</v>
      </c>
      <c r="U1311">
        <v>554.71</v>
      </c>
      <c r="V1311">
        <v>112.9</v>
      </c>
      <c r="W1311">
        <v>2.4500000000000002</v>
      </c>
      <c r="X1311">
        <v>13.78</v>
      </c>
      <c r="Y1311">
        <v>9.1300000000000008</v>
      </c>
      <c r="Z1311">
        <v>3</v>
      </c>
      <c r="AA1311" t="s">
        <v>4250</v>
      </c>
      <c r="AB1311">
        <v>1</v>
      </c>
      <c r="AC1311">
        <v>9</v>
      </c>
      <c r="AD1311">
        <v>2.8383333333333329</v>
      </c>
      <c r="AF1311" t="s">
        <v>7952</v>
      </c>
      <c r="AI1311">
        <v>0</v>
      </c>
      <c r="AJ1311">
        <v>0</v>
      </c>
      <c r="AK1311" t="s">
        <v>19878</v>
      </c>
      <c r="AL1311" t="s">
        <v>19878</v>
      </c>
      <c r="AM1311" t="s">
        <v>20019</v>
      </c>
    </row>
    <row r="1312" spans="1:39" x14ac:dyDescent="0.25">
      <c r="A1312" t="s">
        <v>9006</v>
      </c>
      <c r="B1312" t="s">
        <v>4841</v>
      </c>
      <c r="C1312" t="s">
        <v>4842</v>
      </c>
      <c r="D1312">
        <v>9</v>
      </c>
      <c r="E1312" t="s">
        <v>4845</v>
      </c>
      <c r="F1312">
        <v>8.0500000000000007</v>
      </c>
      <c r="K1312" t="s">
        <v>6860</v>
      </c>
      <c r="M1312" t="s">
        <v>6865</v>
      </c>
      <c r="N1312">
        <v>8</v>
      </c>
      <c r="O1312" t="s">
        <v>15344</v>
      </c>
      <c r="P1312" t="s">
        <v>16658</v>
      </c>
      <c r="Q1312">
        <v>6</v>
      </c>
      <c r="R1312">
        <v>3</v>
      </c>
      <c r="S1312">
        <v>1.93</v>
      </c>
      <c r="T1312">
        <v>4.28</v>
      </c>
      <c r="U1312">
        <v>552.74</v>
      </c>
      <c r="V1312">
        <v>103.67</v>
      </c>
      <c r="W1312">
        <v>3.61</v>
      </c>
      <c r="X1312">
        <v>13.78</v>
      </c>
      <c r="Y1312">
        <v>10.029999999999999</v>
      </c>
      <c r="Z1312">
        <v>3</v>
      </c>
      <c r="AA1312" t="s">
        <v>4250</v>
      </c>
      <c r="AB1312">
        <v>1</v>
      </c>
      <c r="AC1312">
        <v>9</v>
      </c>
      <c r="AD1312">
        <v>2.0710000000000002</v>
      </c>
      <c r="AF1312" t="s">
        <v>7952</v>
      </c>
      <c r="AI1312">
        <v>0</v>
      </c>
      <c r="AJ1312">
        <v>0</v>
      </c>
      <c r="AK1312" t="s">
        <v>19877</v>
      </c>
      <c r="AL1312" t="s">
        <v>19877</v>
      </c>
      <c r="AM1312" t="s">
        <v>20019</v>
      </c>
    </row>
    <row r="1313" spans="1:39" x14ac:dyDescent="0.25">
      <c r="A1313" t="s">
        <v>9007</v>
      </c>
      <c r="B1313" t="s">
        <v>4841</v>
      </c>
      <c r="C1313" t="s">
        <v>4842</v>
      </c>
      <c r="D1313">
        <v>9</v>
      </c>
      <c r="E1313" t="s">
        <v>4845</v>
      </c>
      <c r="F1313">
        <v>8.0500000000000007</v>
      </c>
      <c r="K1313" t="s">
        <v>6860</v>
      </c>
      <c r="L1313" t="s">
        <v>6861</v>
      </c>
      <c r="M1313" t="s">
        <v>14993</v>
      </c>
      <c r="N1313">
        <v>9</v>
      </c>
      <c r="O1313" t="s">
        <v>15319</v>
      </c>
      <c r="P1313" t="s">
        <v>16659</v>
      </c>
      <c r="Q1313">
        <v>7</v>
      </c>
      <c r="R1313">
        <v>3</v>
      </c>
      <c r="S1313">
        <v>4.4800000000000004</v>
      </c>
      <c r="T1313">
        <v>4.6399999999999997</v>
      </c>
      <c r="U1313">
        <v>573.73</v>
      </c>
      <c r="V1313">
        <v>101.94</v>
      </c>
      <c r="W1313">
        <v>4.88</v>
      </c>
      <c r="X1313">
        <v>12.99</v>
      </c>
      <c r="Y1313">
        <v>6.95</v>
      </c>
      <c r="Z1313">
        <v>3</v>
      </c>
      <c r="AA1313" t="s">
        <v>4250</v>
      </c>
      <c r="AB1313">
        <v>1</v>
      </c>
      <c r="AC1313">
        <v>8</v>
      </c>
      <c r="AD1313">
        <v>1.948666666666667</v>
      </c>
      <c r="AF1313" t="s">
        <v>7949</v>
      </c>
      <c r="AI1313">
        <v>0</v>
      </c>
      <c r="AJ1313">
        <v>0</v>
      </c>
      <c r="AK1313" t="s">
        <v>19865</v>
      </c>
      <c r="AL1313" t="s">
        <v>19865</v>
      </c>
      <c r="AM1313" t="s">
        <v>20019</v>
      </c>
    </row>
    <row r="1314" spans="1:39" x14ac:dyDescent="0.25">
      <c r="A1314" t="s">
        <v>9008</v>
      </c>
      <c r="B1314" t="s">
        <v>4841</v>
      </c>
      <c r="C1314" t="s">
        <v>4842</v>
      </c>
      <c r="D1314">
        <v>9</v>
      </c>
      <c r="E1314" t="s">
        <v>4845</v>
      </c>
      <c r="F1314">
        <v>8.0500000000000007</v>
      </c>
      <c r="K1314" t="s">
        <v>6860</v>
      </c>
      <c r="M1314" t="s">
        <v>6865</v>
      </c>
      <c r="N1314">
        <v>8</v>
      </c>
      <c r="O1314" t="s">
        <v>15301</v>
      </c>
      <c r="P1314" t="s">
        <v>16660</v>
      </c>
      <c r="Q1314">
        <v>5</v>
      </c>
      <c r="R1314">
        <v>3</v>
      </c>
      <c r="S1314">
        <v>3.35</v>
      </c>
      <c r="T1314">
        <v>3.37</v>
      </c>
      <c r="U1314">
        <v>497.66</v>
      </c>
      <c r="V1314">
        <v>83.48</v>
      </c>
      <c r="W1314">
        <v>4.5</v>
      </c>
      <c r="X1314">
        <v>13.87</v>
      </c>
      <c r="Y1314">
        <v>5.96</v>
      </c>
      <c r="Z1314">
        <v>2</v>
      </c>
      <c r="AA1314" t="s">
        <v>4250</v>
      </c>
      <c r="AB1314">
        <v>0</v>
      </c>
      <c r="AC1314">
        <v>8</v>
      </c>
      <c r="AD1314">
        <v>3.3233809523809521</v>
      </c>
      <c r="AF1314" t="s">
        <v>7949</v>
      </c>
      <c r="AI1314">
        <v>0</v>
      </c>
      <c r="AJ1314">
        <v>0</v>
      </c>
      <c r="AK1314" t="s">
        <v>19856</v>
      </c>
      <c r="AL1314" t="s">
        <v>19856</v>
      </c>
      <c r="AM1314" t="s">
        <v>20019</v>
      </c>
    </row>
    <row r="1315" spans="1:39" x14ac:dyDescent="0.25">
      <c r="A1315" t="s">
        <v>9009</v>
      </c>
      <c r="B1315" t="s">
        <v>4841</v>
      </c>
      <c r="C1315" t="s">
        <v>4842</v>
      </c>
      <c r="D1315">
        <v>9</v>
      </c>
      <c r="E1315" t="s">
        <v>4845</v>
      </c>
      <c r="F1315">
        <v>8.0500000000000007</v>
      </c>
      <c r="K1315" t="s">
        <v>6860</v>
      </c>
      <c r="M1315" t="s">
        <v>6865</v>
      </c>
      <c r="N1315">
        <v>8</v>
      </c>
      <c r="O1315" t="s">
        <v>15301</v>
      </c>
      <c r="P1315" t="s">
        <v>16661</v>
      </c>
      <c r="Q1315">
        <v>5</v>
      </c>
      <c r="R1315">
        <v>3</v>
      </c>
      <c r="S1315">
        <v>2.69</v>
      </c>
      <c r="T1315">
        <v>2.7</v>
      </c>
      <c r="U1315">
        <v>501.62</v>
      </c>
      <c r="V1315">
        <v>83.48</v>
      </c>
      <c r="W1315">
        <v>4.2</v>
      </c>
      <c r="X1315">
        <v>13.87</v>
      </c>
      <c r="Y1315">
        <v>5.68</v>
      </c>
      <c r="Z1315">
        <v>2</v>
      </c>
      <c r="AA1315" t="s">
        <v>4250</v>
      </c>
      <c r="AB1315">
        <v>1</v>
      </c>
      <c r="AC1315">
        <v>8</v>
      </c>
      <c r="AD1315">
        <v>3.8216666666666672</v>
      </c>
      <c r="AF1315" t="s">
        <v>7949</v>
      </c>
      <c r="AI1315">
        <v>0</v>
      </c>
      <c r="AJ1315">
        <v>0</v>
      </c>
      <c r="AK1315" t="s">
        <v>19856</v>
      </c>
      <c r="AL1315" t="s">
        <v>19856</v>
      </c>
      <c r="AM1315" t="s">
        <v>20019</v>
      </c>
    </row>
    <row r="1316" spans="1:39" x14ac:dyDescent="0.25">
      <c r="A1316" t="s">
        <v>9010</v>
      </c>
      <c r="B1316" t="s">
        <v>4841</v>
      </c>
      <c r="C1316" t="s">
        <v>4842</v>
      </c>
      <c r="D1316">
        <v>9</v>
      </c>
      <c r="E1316" t="s">
        <v>4845</v>
      </c>
      <c r="F1316">
        <v>8.0500000000000007</v>
      </c>
      <c r="K1316" t="s">
        <v>6860</v>
      </c>
      <c r="L1316" t="s">
        <v>6861</v>
      </c>
      <c r="M1316" t="s">
        <v>15065</v>
      </c>
      <c r="N1316">
        <v>9</v>
      </c>
      <c r="O1316" t="s">
        <v>15418</v>
      </c>
      <c r="P1316" t="s">
        <v>16662</v>
      </c>
      <c r="Q1316">
        <v>5</v>
      </c>
      <c r="R1316">
        <v>3</v>
      </c>
      <c r="S1316">
        <v>3.77</v>
      </c>
      <c r="T1316">
        <v>4.28</v>
      </c>
      <c r="U1316">
        <v>518.65</v>
      </c>
      <c r="V1316">
        <v>79.819999999999993</v>
      </c>
      <c r="W1316">
        <v>4.4800000000000004</v>
      </c>
      <c r="X1316">
        <v>13.86</v>
      </c>
      <c r="Y1316">
        <v>7.64</v>
      </c>
      <c r="Z1316">
        <v>2</v>
      </c>
      <c r="AA1316" t="s">
        <v>4250</v>
      </c>
      <c r="AB1316">
        <v>1</v>
      </c>
      <c r="AC1316">
        <v>10</v>
      </c>
      <c r="AD1316">
        <v>2.6416666666666671</v>
      </c>
      <c r="AF1316" t="s">
        <v>7949</v>
      </c>
      <c r="AI1316">
        <v>0</v>
      </c>
      <c r="AJ1316">
        <v>0</v>
      </c>
      <c r="AK1316" t="s">
        <v>19915</v>
      </c>
      <c r="AL1316" t="s">
        <v>19915</v>
      </c>
      <c r="AM1316" t="s">
        <v>20019</v>
      </c>
    </row>
    <row r="1317" spans="1:39" x14ac:dyDescent="0.25">
      <c r="A1317" t="s">
        <v>9011</v>
      </c>
      <c r="B1317" t="s">
        <v>4841</v>
      </c>
      <c r="C1317" t="s">
        <v>4842</v>
      </c>
      <c r="D1317">
        <v>9</v>
      </c>
      <c r="E1317" t="s">
        <v>4845</v>
      </c>
      <c r="F1317">
        <v>8.0500000000000007</v>
      </c>
      <c r="K1317" t="s">
        <v>6860</v>
      </c>
      <c r="L1317" t="s">
        <v>6861</v>
      </c>
      <c r="M1317" t="s">
        <v>15065</v>
      </c>
      <c r="N1317">
        <v>9</v>
      </c>
      <c r="O1317" t="s">
        <v>15418</v>
      </c>
      <c r="P1317" t="s">
        <v>16663</v>
      </c>
      <c r="Q1317">
        <v>4</v>
      </c>
      <c r="R1317">
        <v>3</v>
      </c>
      <c r="S1317">
        <v>2.79</v>
      </c>
      <c r="T1317">
        <v>3.29</v>
      </c>
      <c r="U1317">
        <v>496.55</v>
      </c>
      <c r="V1317">
        <v>70.59</v>
      </c>
      <c r="W1317">
        <v>4.46</v>
      </c>
      <c r="X1317">
        <v>13.85</v>
      </c>
      <c r="Y1317">
        <v>7.6</v>
      </c>
      <c r="Z1317">
        <v>2</v>
      </c>
      <c r="AA1317" t="s">
        <v>4250</v>
      </c>
      <c r="AB1317">
        <v>0</v>
      </c>
      <c r="AC1317">
        <v>9</v>
      </c>
      <c r="AD1317">
        <v>3.6513095238095241</v>
      </c>
      <c r="AF1317" t="s">
        <v>7949</v>
      </c>
      <c r="AI1317">
        <v>0</v>
      </c>
      <c r="AJ1317">
        <v>0</v>
      </c>
      <c r="AK1317" t="s">
        <v>19915</v>
      </c>
      <c r="AL1317" t="s">
        <v>19915</v>
      </c>
      <c r="AM1317" t="s">
        <v>20019</v>
      </c>
    </row>
    <row r="1318" spans="1:39" x14ac:dyDescent="0.25">
      <c r="A1318" t="s">
        <v>5262</v>
      </c>
      <c r="B1318" t="s">
        <v>4841</v>
      </c>
      <c r="C1318" t="s">
        <v>4842</v>
      </c>
      <c r="D1318">
        <v>9</v>
      </c>
      <c r="E1318" t="s">
        <v>4845</v>
      </c>
      <c r="F1318">
        <v>8.0500000000000007</v>
      </c>
      <c r="K1318" t="s">
        <v>6860</v>
      </c>
      <c r="L1318" t="s">
        <v>6861</v>
      </c>
      <c r="M1318" t="s">
        <v>14982</v>
      </c>
      <c r="N1318">
        <v>9</v>
      </c>
      <c r="O1318" t="s">
        <v>15305</v>
      </c>
      <c r="P1318" t="s">
        <v>6988</v>
      </c>
      <c r="Q1318">
        <v>4</v>
      </c>
      <c r="R1318">
        <v>3</v>
      </c>
      <c r="S1318">
        <v>7.11</v>
      </c>
      <c r="T1318">
        <v>7.13</v>
      </c>
      <c r="U1318">
        <v>590.74</v>
      </c>
      <c r="V1318">
        <v>97.11</v>
      </c>
      <c r="W1318">
        <v>6.81</v>
      </c>
      <c r="Y1318">
        <v>6.21</v>
      </c>
      <c r="Z1318">
        <v>4</v>
      </c>
      <c r="AA1318" t="s">
        <v>4250</v>
      </c>
      <c r="AB1318">
        <v>2</v>
      </c>
      <c r="AC1318">
        <v>9</v>
      </c>
      <c r="AD1318">
        <v>1.9296666666666671</v>
      </c>
      <c r="AF1318" t="s">
        <v>7949</v>
      </c>
      <c r="AI1318">
        <v>0</v>
      </c>
      <c r="AJ1318">
        <v>0</v>
      </c>
      <c r="AK1318" t="s">
        <v>7955</v>
      </c>
      <c r="AL1318" t="s">
        <v>7955</v>
      </c>
      <c r="AM1318" t="s">
        <v>20019</v>
      </c>
    </row>
    <row r="1319" spans="1:39" x14ac:dyDescent="0.25">
      <c r="A1319" t="s">
        <v>9012</v>
      </c>
      <c r="B1319" t="s">
        <v>4841</v>
      </c>
      <c r="C1319" t="s">
        <v>4842</v>
      </c>
      <c r="D1319">
        <v>9</v>
      </c>
      <c r="E1319" t="s">
        <v>4845</v>
      </c>
      <c r="F1319">
        <v>8.0500000000000007</v>
      </c>
      <c r="K1319" t="s">
        <v>6860</v>
      </c>
      <c r="M1319" t="s">
        <v>14985</v>
      </c>
      <c r="N1319">
        <v>8</v>
      </c>
      <c r="O1319" t="s">
        <v>15341</v>
      </c>
      <c r="P1319" t="s">
        <v>16664</v>
      </c>
      <c r="Q1319">
        <v>5</v>
      </c>
      <c r="R1319">
        <v>4</v>
      </c>
      <c r="S1319">
        <v>2</v>
      </c>
      <c r="T1319">
        <v>2.82</v>
      </c>
      <c r="U1319">
        <v>586.63</v>
      </c>
      <c r="V1319">
        <v>93.7</v>
      </c>
      <c r="W1319">
        <v>4.8899999999999997</v>
      </c>
      <c r="X1319">
        <v>13.38</v>
      </c>
      <c r="Y1319">
        <v>8.1199999999999992</v>
      </c>
      <c r="Z1319">
        <v>3</v>
      </c>
      <c r="AA1319" t="s">
        <v>4250</v>
      </c>
      <c r="AB1319">
        <v>1</v>
      </c>
      <c r="AC1319">
        <v>12</v>
      </c>
      <c r="AD1319">
        <v>3.8166666666666669</v>
      </c>
      <c r="AF1319" t="s">
        <v>7949</v>
      </c>
      <c r="AI1319">
        <v>0</v>
      </c>
      <c r="AJ1319">
        <v>0</v>
      </c>
      <c r="AK1319" t="s">
        <v>19874</v>
      </c>
      <c r="AL1319" t="s">
        <v>19874</v>
      </c>
      <c r="AM1319" t="s">
        <v>20019</v>
      </c>
    </row>
    <row r="1320" spans="1:39" x14ac:dyDescent="0.25">
      <c r="A1320" t="s">
        <v>9013</v>
      </c>
      <c r="B1320" t="s">
        <v>4841</v>
      </c>
      <c r="C1320" t="s">
        <v>4842</v>
      </c>
      <c r="D1320">
        <v>9</v>
      </c>
      <c r="E1320" t="s">
        <v>4845</v>
      </c>
      <c r="F1320">
        <v>8.0500000000000007</v>
      </c>
      <c r="I1320" t="s">
        <v>12644</v>
      </c>
      <c r="K1320" t="s">
        <v>6860</v>
      </c>
      <c r="M1320" t="s">
        <v>14989</v>
      </c>
      <c r="N1320">
        <v>8</v>
      </c>
      <c r="O1320" t="s">
        <v>15313</v>
      </c>
      <c r="P1320" t="s">
        <v>16665</v>
      </c>
      <c r="Q1320">
        <v>7</v>
      </c>
      <c r="R1320">
        <v>2</v>
      </c>
      <c r="S1320">
        <v>2.59</v>
      </c>
      <c r="T1320">
        <v>2.59</v>
      </c>
      <c r="U1320">
        <v>452.46</v>
      </c>
      <c r="V1320">
        <v>98.83</v>
      </c>
      <c r="W1320">
        <v>3.37</v>
      </c>
      <c r="X1320">
        <v>10.24</v>
      </c>
      <c r="Y1320">
        <v>4.7699999999999996</v>
      </c>
      <c r="Z1320">
        <v>2</v>
      </c>
      <c r="AA1320" t="s">
        <v>4250</v>
      </c>
      <c r="AB1320">
        <v>0</v>
      </c>
      <c r="AC1320">
        <v>5</v>
      </c>
      <c r="AD1320">
        <v>4.250238095238096</v>
      </c>
      <c r="AF1320" t="s">
        <v>7949</v>
      </c>
      <c r="AI1320">
        <v>0</v>
      </c>
      <c r="AJ1320">
        <v>0</v>
      </c>
      <c r="AM1320" t="s">
        <v>20019</v>
      </c>
    </row>
    <row r="1321" spans="1:39" x14ac:dyDescent="0.25">
      <c r="A1321" t="s">
        <v>9014</v>
      </c>
      <c r="B1321" t="s">
        <v>4841</v>
      </c>
      <c r="C1321" t="s">
        <v>4842</v>
      </c>
      <c r="D1321">
        <v>9</v>
      </c>
      <c r="E1321" t="s">
        <v>4845</v>
      </c>
      <c r="F1321">
        <v>8.0500000000000007</v>
      </c>
      <c r="K1321" t="s">
        <v>6860</v>
      </c>
      <c r="L1321" t="s">
        <v>6861</v>
      </c>
      <c r="M1321" t="s">
        <v>14991</v>
      </c>
      <c r="N1321">
        <v>9</v>
      </c>
      <c r="O1321" t="s">
        <v>15315</v>
      </c>
      <c r="P1321" t="s">
        <v>16666</v>
      </c>
      <c r="Q1321">
        <v>6</v>
      </c>
      <c r="R1321">
        <v>2</v>
      </c>
      <c r="S1321">
        <v>0.83</v>
      </c>
      <c r="T1321">
        <v>0.83</v>
      </c>
      <c r="U1321">
        <v>389.34</v>
      </c>
      <c r="V1321">
        <v>113.39</v>
      </c>
      <c r="W1321">
        <v>2.54</v>
      </c>
      <c r="X1321">
        <v>9.9499999999999993</v>
      </c>
      <c r="Y1321">
        <v>4.05</v>
      </c>
      <c r="Z1321">
        <v>2</v>
      </c>
      <c r="AA1321" t="s">
        <v>4250</v>
      </c>
      <c r="AB1321">
        <v>0</v>
      </c>
      <c r="AC1321">
        <v>4</v>
      </c>
      <c r="AD1321">
        <v>4.510761904761905</v>
      </c>
      <c r="AF1321" t="s">
        <v>7949</v>
      </c>
      <c r="AI1321">
        <v>0</v>
      </c>
      <c r="AJ1321">
        <v>0</v>
      </c>
      <c r="AK1321" t="s">
        <v>19861</v>
      </c>
      <c r="AL1321" t="s">
        <v>19861</v>
      </c>
      <c r="AM1321" t="s">
        <v>20019</v>
      </c>
    </row>
    <row r="1322" spans="1:39" x14ac:dyDescent="0.25">
      <c r="A1322" t="s">
        <v>9015</v>
      </c>
      <c r="B1322" t="s">
        <v>4841</v>
      </c>
      <c r="C1322" t="s">
        <v>4842</v>
      </c>
      <c r="D1322">
        <v>9</v>
      </c>
      <c r="E1322" t="s">
        <v>4845</v>
      </c>
      <c r="F1322">
        <v>8.0500000000000007</v>
      </c>
      <c r="K1322" t="s">
        <v>6860</v>
      </c>
      <c r="L1322" t="s">
        <v>6861</v>
      </c>
      <c r="M1322" t="s">
        <v>14971</v>
      </c>
      <c r="N1322">
        <v>9</v>
      </c>
      <c r="O1322" t="s">
        <v>15292</v>
      </c>
      <c r="P1322" t="s">
        <v>16667</v>
      </c>
      <c r="Q1322">
        <v>8</v>
      </c>
      <c r="R1322">
        <v>1</v>
      </c>
      <c r="S1322">
        <v>2.35</v>
      </c>
      <c r="T1322">
        <v>2.36</v>
      </c>
      <c r="U1322">
        <v>427.46</v>
      </c>
      <c r="V1322">
        <v>115.64</v>
      </c>
      <c r="W1322">
        <v>3.77</v>
      </c>
      <c r="Y1322">
        <v>5.71</v>
      </c>
      <c r="Z1322">
        <v>3</v>
      </c>
      <c r="AA1322" t="s">
        <v>4250</v>
      </c>
      <c r="AB1322">
        <v>0</v>
      </c>
      <c r="AC1322">
        <v>4</v>
      </c>
      <c r="AD1322">
        <v>4.3218095238095238</v>
      </c>
      <c r="AF1322" t="s">
        <v>7949</v>
      </c>
      <c r="AI1322">
        <v>0</v>
      </c>
      <c r="AJ1322">
        <v>0</v>
      </c>
      <c r="AK1322" t="s">
        <v>19851</v>
      </c>
      <c r="AL1322" t="s">
        <v>19851</v>
      </c>
      <c r="AM1322" t="s">
        <v>20019</v>
      </c>
    </row>
    <row r="1323" spans="1:39" x14ac:dyDescent="0.25">
      <c r="A1323" t="s">
        <v>9016</v>
      </c>
      <c r="B1323" t="s">
        <v>4841</v>
      </c>
      <c r="C1323" t="s">
        <v>4842</v>
      </c>
      <c r="D1323">
        <v>9</v>
      </c>
      <c r="E1323" t="s">
        <v>4845</v>
      </c>
      <c r="F1323">
        <v>8.0500000000000007</v>
      </c>
      <c r="K1323" t="s">
        <v>6860</v>
      </c>
      <c r="L1323" t="s">
        <v>6861</v>
      </c>
      <c r="M1323" t="s">
        <v>15013</v>
      </c>
      <c r="N1323">
        <v>9</v>
      </c>
      <c r="O1323" t="s">
        <v>15372</v>
      </c>
      <c r="P1323" t="s">
        <v>16668</v>
      </c>
      <c r="Q1323">
        <v>6</v>
      </c>
      <c r="R1323">
        <v>1</v>
      </c>
      <c r="S1323">
        <v>3.48</v>
      </c>
      <c r="T1323">
        <v>3.48</v>
      </c>
      <c r="U1323">
        <v>455.44</v>
      </c>
      <c r="V1323">
        <v>78.959999999999994</v>
      </c>
      <c r="W1323">
        <v>4.8499999999999996</v>
      </c>
      <c r="Y1323">
        <v>5.08</v>
      </c>
      <c r="Z1323">
        <v>3</v>
      </c>
      <c r="AA1323" t="s">
        <v>4250</v>
      </c>
      <c r="AB1323">
        <v>0</v>
      </c>
      <c r="AC1323">
        <v>4</v>
      </c>
      <c r="AD1323">
        <v>4.171619047619048</v>
      </c>
      <c r="AF1323" t="s">
        <v>7949</v>
      </c>
      <c r="AI1323">
        <v>0</v>
      </c>
      <c r="AJ1323">
        <v>0</v>
      </c>
      <c r="AK1323" t="s">
        <v>19851</v>
      </c>
      <c r="AL1323" t="s">
        <v>19851</v>
      </c>
      <c r="AM1323" t="s">
        <v>20019</v>
      </c>
    </row>
    <row r="1324" spans="1:39" x14ac:dyDescent="0.25">
      <c r="A1324" t="s">
        <v>5732</v>
      </c>
      <c r="B1324" t="s">
        <v>4841</v>
      </c>
      <c r="C1324" t="s">
        <v>4842</v>
      </c>
      <c r="D1324">
        <v>9</v>
      </c>
      <c r="E1324" t="s">
        <v>4845</v>
      </c>
      <c r="F1324">
        <v>8.0500000000000007</v>
      </c>
      <c r="K1324" t="s">
        <v>6860</v>
      </c>
      <c r="M1324" t="s">
        <v>6865</v>
      </c>
      <c r="N1324">
        <v>8</v>
      </c>
      <c r="O1324" t="s">
        <v>15354</v>
      </c>
      <c r="P1324" t="s">
        <v>7458</v>
      </c>
      <c r="Q1324">
        <v>7</v>
      </c>
      <c r="R1324">
        <v>2</v>
      </c>
      <c r="S1324">
        <v>1.54</v>
      </c>
      <c r="T1324">
        <v>1.56</v>
      </c>
      <c r="U1324">
        <v>551.64</v>
      </c>
      <c r="V1324">
        <v>131.41999999999999</v>
      </c>
      <c r="W1324">
        <v>4.18</v>
      </c>
      <c r="X1324">
        <v>13.63</v>
      </c>
      <c r="Y1324">
        <v>6.08</v>
      </c>
      <c r="Z1324">
        <v>4</v>
      </c>
      <c r="AA1324" t="s">
        <v>4250</v>
      </c>
      <c r="AB1324">
        <v>1</v>
      </c>
      <c r="AC1324">
        <v>9</v>
      </c>
      <c r="AD1324">
        <v>3.5</v>
      </c>
      <c r="AF1324" t="s">
        <v>7949</v>
      </c>
      <c r="AI1324">
        <v>0</v>
      </c>
      <c r="AJ1324">
        <v>0</v>
      </c>
      <c r="AK1324" t="s">
        <v>19885</v>
      </c>
      <c r="AL1324" t="s">
        <v>19885</v>
      </c>
      <c r="AM1324" t="s">
        <v>20019</v>
      </c>
    </row>
    <row r="1325" spans="1:39" x14ac:dyDescent="0.25">
      <c r="A1325" t="s">
        <v>9017</v>
      </c>
      <c r="B1325" t="s">
        <v>4841</v>
      </c>
      <c r="C1325" t="s">
        <v>4842</v>
      </c>
      <c r="D1325">
        <v>9</v>
      </c>
      <c r="E1325" t="s">
        <v>4845</v>
      </c>
      <c r="F1325">
        <v>8.0500000000000007</v>
      </c>
      <c r="K1325" t="s">
        <v>6860</v>
      </c>
      <c r="L1325" t="s">
        <v>6861</v>
      </c>
      <c r="M1325" t="s">
        <v>15016</v>
      </c>
      <c r="N1325">
        <v>9</v>
      </c>
      <c r="O1325" t="s">
        <v>15353</v>
      </c>
      <c r="P1325" t="s">
        <v>16669</v>
      </c>
      <c r="Q1325">
        <v>6</v>
      </c>
      <c r="R1325">
        <v>3</v>
      </c>
      <c r="S1325">
        <v>1.73</v>
      </c>
      <c r="T1325">
        <v>3.97</v>
      </c>
      <c r="U1325">
        <v>537.67999999999995</v>
      </c>
      <c r="V1325">
        <v>117.42</v>
      </c>
      <c r="W1325">
        <v>3.68</v>
      </c>
      <c r="X1325">
        <v>12.97</v>
      </c>
      <c r="Y1325">
        <v>9.4700000000000006</v>
      </c>
      <c r="Z1325">
        <v>2</v>
      </c>
      <c r="AA1325" t="s">
        <v>4250</v>
      </c>
      <c r="AB1325">
        <v>1</v>
      </c>
      <c r="AC1325">
        <v>13</v>
      </c>
      <c r="AD1325">
        <v>2.0326666666666662</v>
      </c>
      <c r="AF1325" t="s">
        <v>7952</v>
      </c>
      <c r="AI1325">
        <v>0</v>
      </c>
      <c r="AJ1325">
        <v>0</v>
      </c>
      <c r="AK1325" t="s">
        <v>19884</v>
      </c>
      <c r="AL1325" t="s">
        <v>19884</v>
      </c>
      <c r="AM1325" t="s">
        <v>20019</v>
      </c>
    </row>
    <row r="1326" spans="1:39" x14ac:dyDescent="0.25">
      <c r="A1326" t="s">
        <v>9018</v>
      </c>
      <c r="B1326" t="s">
        <v>4841</v>
      </c>
      <c r="C1326" t="s">
        <v>4842</v>
      </c>
      <c r="D1326">
        <v>9</v>
      </c>
      <c r="E1326" t="s">
        <v>4845</v>
      </c>
      <c r="F1326">
        <v>8.0500000000000007</v>
      </c>
      <c r="K1326" t="s">
        <v>6860</v>
      </c>
      <c r="L1326" t="s">
        <v>6861</v>
      </c>
      <c r="M1326" t="s">
        <v>15086</v>
      </c>
      <c r="N1326">
        <v>9</v>
      </c>
      <c r="O1326" t="s">
        <v>15442</v>
      </c>
      <c r="P1326" t="s">
        <v>16670</v>
      </c>
      <c r="Q1326">
        <v>9</v>
      </c>
      <c r="R1326">
        <v>4</v>
      </c>
      <c r="S1326">
        <v>3.83</v>
      </c>
      <c r="T1326">
        <v>5.8</v>
      </c>
      <c r="U1326">
        <v>715.54</v>
      </c>
      <c r="V1326">
        <v>175.32</v>
      </c>
      <c r="W1326">
        <v>3.68</v>
      </c>
      <c r="X1326">
        <v>4.26</v>
      </c>
      <c r="Y1326">
        <v>0.6</v>
      </c>
      <c r="Z1326">
        <v>5</v>
      </c>
      <c r="AA1326" t="s">
        <v>4250</v>
      </c>
      <c r="AB1326">
        <v>1</v>
      </c>
      <c r="AC1326">
        <v>10</v>
      </c>
      <c r="AD1326">
        <v>1.085</v>
      </c>
      <c r="AF1326" t="s">
        <v>7951</v>
      </c>
      <c r="AI1326">
        <v>0</v>
      </c>
      <c r="AJ1326">
        <v>0</v>
      </c>
      <c r="AK1326" t="s">
        <v>19926</v>
      </c>
      <c r="AL1326" t="s">
        <v>19926</v>
      </c>
      <c r="AM1326" t="s">
        <v>20019</v>
      </c>
    </row>
    <row r="1327" spans="1:39" x14ac:dyDescent="0.25">
      <c r="A1327" t="s">
        <v>9018</v>
      </c>
      <c r="B1327" t="s">
        <v>4841</v>
      </c>
      <c r="C1327" t="s">
        <v>4842</v>
      </c>
      <c r="D1327">
        <v>9</v>
      </c>
      <c r="E1327" t="s">
        <v>4845</v>
      </c>
      <c r="F1327">
        <v>8.0500000000000007</v>
      </c>
      <c r="K1327" t="s">
        <v>6860</v>
      </c>
      <c r="L1327" t="s">
        <v>6861</v>
      </c>
      <c r="M1327" t="s">
        <v>6887</v>
      </c>
      <c r="N1327">
        <v>9</v>
      </c>
      <c r="O1327" t="s">
        <v>15329</v>
      </c>
      <c r="P1327" t="s">
        <v>16670</v>
      </c>
      <c r="Q1327">
        <v>9</v>
      </c>
      <c r="R1327">
        <v>4</v>
      </c>
      <c r="S1327">
        <v>3.83</v>
      </c>
      <c r="T1327">
        <v>5.8</v>
      </c>
      <c r="U1327">
        <v>715.54</v>
      </c>
      <c r="V1327">
        <v>175.32</v>
      </c>
      <c r="W1327">
        <v>3.68</v>
      </c>
      <c r="X1327">
        <v>4.26</v>
      </c>
      <c r="Y1327">
        <v>0.6</v>
      </c>
      <c r="Z1327">
        <v>5</v>
      </c>
      <c r="AA1327" t="s">
        <v>4250</v>
      </c>
      <c r="AB1327">
        <v>1</v>
      </c>
      <c r="AC1327">
        <v>10</v>
      </c>
      <c r="AD1327">
        <v>1.085</v>
      </c>
      <c r="AF1327" t="s">
        <v>7951</v>
      </c>
      <c r="AI1327">
        <v>0</v>
      </c>
      <c r="AJ1327">
        <v>0</v>
      </c>
      <c r="AK1327" t="s">
        <v>19870</v>
      </c>
      <c r="AL1327" t="s">
        <v>19870</v>
      </c>
      <c r="AM1327" t="s">
        <v>20019</v>
      </c>
    </row>
    <row r="1328" spans="1:39" x14ac:dyDescent="0.25">
      <c r="A1328" t="s">
        <v>9019</v>
      </c>
      <c r="B1328" t="s">
        <v>4841</v>
      </c>
      <c r="C1328" t="s">
        <v>4842</v>
      </c>
      <c r="D1328">
        <v>9</v>
      </c>
      <c r="E1328" t="s">
        <v>4845</v>
      </c>
      <c r="F1328">
        <v>8.0500000000000007</v>
      </c>
      <c r="K1328" t="s">
        <v>6860</v>
      </c>
      <c r="M1328" t="s">
        <v>6865</v>
      </c>
      <c r="N1328">
        <v>8</v>
      </c>
      <c r="O1328" t="s">
        <v>15317</v>
      </c>
      <c r="P1328" t="s">
        <v>16671</v>
      </c>
      <c r="Q1328">
        <v>5</v>
      </c>
      <c r="R1328">
        <v>3</v>
      </c>
      <c r="S1328">
        <v>1.79</v>
      </c>
      <c r="T1328">
        <v>1.81</v>
      </c>
      <c r="U1328">
        <v>528.6</v>
      </c>
      <c r="V1328">
        <v>101.98</v>
      </c>
      <c r="W1328">
        <v>1.61</v>
      </c>
      <c r="X1328">
        <v>13.47</v>
      </c>
      <c r="Y1328">
        <v>6.84</v>
      </c>
      <c r="Z1328">
        <v>2</v>
      </c>
      <c r="AA1328" t="s">
        <v>4250</v>
      </c>
      <c r="AB1328">
        <v>1</v>
      </c>
      <c r="AC1328">
        <v>10</v>
      </c>
      <c r="AD1328">
        <v>3.7673333333333332</v>
      </c>
      <c r="AF1328" t="s">
        <v>7949</v>
      </c>
      <c r="AI1328">
        <v>0</v>
      </c>
      <c r="AJ1328">
        <v>0</v>
      </c>
      <c r="AK1328" t="s">
        <v>19863</v>
      </c>
      <c r="AL1328" t="s">
        <v>19863</v>
      </c>
      <c r="AM1328" t="s">
        <v>20019</v>
      </c>
    </row>
    <row r="1329" spans="1:39" x14ac:dyDescent="0.25">
      <c r="A1329" t="s">
        <v>9020</v>
      </c>
      <c r="B1329" t="s">
        <v>4841</v>
      </c>
      <c r="C1329" t="s">
        <v>4842</v>
      </c>
      <c r="D1329">
        <v>9</v>
      </c>
      <c r="E1329" t="s">
        <v>4845</v>
      </c>
      <c r="F1329">
        <v>8.0500000000000007</v>
      </c>
      <c r="K1329" t="s">
        <v>6860</v>
      </c>
      <c r="M1329" t="s">
        <v>6865</v>
      </c>
      <c r="N1329">
        <v>8</v>
      </c>
      <c r="O1329" t="s">
        <v>15317</v>
      </c>
      <c r="P1329" t="s">
        <v>16672</v>
      </c>
      <c r="Q1329">
        <v>5</v>
      </c>
      <c r="R1329">
        <v>3</v>
      </c>
      <c r="S1329">
        <v>2.91</v>
      </c>
      <c r="T1329">
        <v>2.93</v>
      </c>
      <c r="U1329">
        <v>557.64</v>
      </c>
      <c r="V1329">
        <v>105.22</v>
      </c>
      <c r="W1329">
        <v>1.89</v>
      </c>
      <c r="X1329">
        <v>13.47</v>
      </c>
      <c r="Y1329">
        <v>6.84</v>
      </c>
      <c r="Z1329">
        <v>2</v>
      </c>
      <c r="AA1329" t="s">
        <v>4250</v>
      </c>
      <c r="AB1329">
        <v>1</v>
      </c>
      <c r="AC1329">
        <v>11</v>
      </c>
      <c r="AD1329">
        <v>3.204333333333333</v>
      </c>
      <c r="AF1329" t="s">
        <v>7949</v>
      </c>
      <c r="AI1329">
        <v>0</v>
      </c>
      <c r="AJ1329">
        <v>0</v>
      </c>
      <c r="AK1329" t="s">
        <v>19863</v>
      </c>
      <c r="AL1329" t="s">
        <v>19863</v>
      </c>
      <c r="AM1329" t="s">
        <v>20019</v>
      </c>
    </row>
    <row r="1330" spans="1:39" x14ac:dyDescent="0.25">
      <c r="A1330" t="s">
        <v>9021</v>
      </c>
      <c r="B1330" t="s">
        <v>4841</v>
      </c>
      <c r="C1330" t="s">
        <v>4842</v>
      </c>
      <c r="D1330">
        <v>9</v>
      </c>
      <c r="E1330" t="s">
        <v>4845</v>
      </c>
      <c r="F1330">
        <v>8.0500000000000007</v>
      </c>
      <c r="K1330" t="s">
        <v>6860</v>
      </c>
      <c r="M1330" t="s">
        <v>14992</v>
      </c>
      <c r="N1330">
        <v>8</v>
      </c>
      <c r="O1330" t="s">
        <v>15318</v>
      </c>
      <c r="P1330" t="s">
        <v>16673</v>
      </c>
      <c r="Q1330">
        <v>8</v>
      </c>
      <c r="R1330">
        <v>3</v>
      </c>
      <c r="S1330">
        <v>3.18</v>
      </c>
      <c r="T1330">
        <v>4.25</v>
      </c>
      <c r="U1330">
        <v>694.8</v>
      </c>
      <c r="V1330">
        <v>129.56</v>
      </c>
      <c r="W1330">
        <v>4.8</v>
      </c>
      <c r="X1330">
        <v>13.53</v>
      </c>
      <c r="Y1330">
        <v>8.39</v>
      </c>
      <c r="Z1330">
        <v>4</v>
      </c>
      <c r="AA1330" t="s">
        <v>4250</v>
      </c>
      <c r="AB1330">
        <v>1</v>
      </c>
      <c r="AC1330">
        <v>16</v>
      </c>
      <c r="AD1330">
        <v>1.7566666666666659</v>
      </c>
      <c r="AF1330" t="s">
        <v>7949</v>
      </c>
      <c r="AI1330">
        <v>0</v>
      </c>
      <c r="AJ1330">
        <v>0</v>
      </c>
      <c r="AK1330" t="s">
        <v>19864</v>
      </c>
      <c r="AL1330" t="s">
        <v>19864</v>
      </c>
      <c r="AM1330" t="s">
        <v>20019</v>
      </c>
    </row>
    <row r="1331" spans="1:39" x14ac:dyDescent="0.25">
      <c r="A1331" t="s">
        <v>9022</v>
      </c>
      <c r="B1331" t="s">
        <v>4841</v>
      </c>
      <c r="C1331" t="s">
        <v>4842</v>
      </c>
      <c r="D1331">
        <v>9</v>
      </c>
      <c r="E1331" t="s">
        <v>4845</v>
      </c>
      <c r="F1331">
        <v>8.0500000000000007</v>
      </c>
      <c r="K1331" t="s">
        <v>6860</v>
      </c>
      <c r="M1331" t="s">
        <v>14992</v>
      </c>
      <c r="N1331">
        <v>8</v>
      </c>
      <c r="O1331" t="s">
        <v>15318</v>
      </c>
      <c r="P1331" t="s">
        <v>16674</v>
      </c>
      <c r="Q1331">
        <v>8</v>
      </c>
      <c r="R1331">
        <v>4</v>
      </c>
      <c r="S1331">
        <v>2.3199999999999998</v>
      </c>
      <c r="T1331">
        <v>3.38</v>
      </c>
      <c r="U1331">
        <v>666.75</v>
      </c>
      <c r="V1331">
        <v>140.56</v>
      </c>
      <c r="W1331">
        <v>4.76</v>
      </c>
      <c r="X1331">
        <v>10.96</v>
      </c>
      <c r="Y1331">
        <v>8.3699999999999992</v>
      </c>
      <c r="Z1331">
        <v>4</v>
      </c>
      <c r="AA1331" t="s">
        <v>4250</v>
      </c>
      <c r="AB1331">
        <v>1</v>
      </c>
      <c r="AC1331">
        <v>14</v>
      </c>
      <c r="AD1331">
        <v>2.4650000000000012</v>
      </c>
      <c r="AF1331" t="s">
        <v>7949</v>
      </c>
      <c r="AI1331">
        <v>0</v>
      </c>
      <c r="AJ1331">
        <v>0</v>
      </c>
      <c r="AK1331" t="s">
        <v>19864</v>
      </c>
      <c r="AL1331" t="s">
        <v>19864</v>
      </c>
      <c r="AM1331" t="s">
        <v>20019</v>
      </c>
    </row>
    <row r="1332" spans="1:39" x14ac:dyDescent="0.25">
      <c r="A1332" t="s">
        <v>9023</v>
      </c>
      <c r="B1332" t="s">
        <v>4841</v>
      </c>
      <c r="C1332" t="s">
        <v>4842</v>
      </c>
      <c r="D1332">
        <v>9</v>
      </c>
      <c r="E1332" t="s">
        <v>4845</v>
      </c>
      <c r="F1332">
        <v>8.0500000000000007</v>
      </c>
      <c r="I1332" t="s">
        <v>12645</v>
      </c>
      <c r="K1332" t="s">
        <v>6860</v>
      </c>
      <c r="L1332" t="s">
        <v>6861</v>
      </c>
      <c r="M1332" t="s">
        <v>15042</v>
      </c>
      <c r="N1332">
        <v>9</v>
      </c>
      <c r="O1332" t="s">
        <v>15389</v>
      </c>
      <c r="P1332" t="s">
        <v>16675</v>
      </c>
      <c r="Q1332">
        <v>5</v>
      </c>
      <c r="R1332">
        <v>1</v>
      </c>
      <c r="S1332">
        <v>2.83</v>
      </c>
      <c r="T1332">
        <v>2.84</v>
      </c>
      <c r="U1332">
        <v>427.59</v>
      </c>
      <c r="V1332">
        <v>77.150000000000006</v>
      </c>
      <c r="W1332">
        <v>3.41</v>
      </c>
      <c r="Y1332">
        <v>5.44</v>
      </c>
      <c r="Z1332">
        <v>1</v>
      </c>
      <c r="AA1332" t="s">
        <v>4250</v>
      </c>
      <c r="AB1332">
        <v>0</v>
      </c>
      <c r="AC1332">
        <v>7</v>
      </c>
      <c r="AD1332">
        <v>4.93554761904762</v>
      </c>
      <c r="AF1332" t="s">
        <v>7949</v>
      </c>
      <c r="AI1332">
        <v>0</v>
      </c>
      <c r="AJ1332">
        <v>0</v>
      </c>
      <c r="AM1332" t="s">
        <v>20019</v>
      </c>
    </row>
    <row r="1333" spans="1:39" x14ac:dyDescent="0.25">
      <c r="A1333" t="s">
        <v>9023</v>
      </c>
      <c r="B1333" t="s">
        <v>4841</v>
      </c>
      <c r="C1333" t="s">
        <v>4842</v>
      </c>
      <c r="D1333">
        <v>9</v>
      </c>
      <c r="E1333" t="s">
        <v>4845</v>
      </c>
      <c r="F1333">
        <v>8.0500000000000007</v>
      </c>
      <c r="I1333" t="s">
        <v>12646</v>
      </c>
      <c r="K1333" t="s">
        <v>6860</v>
      </c>
      <c r="M1333" t="s">
        <v>15002</v>
      </c>
      <c r="N1333">
        <v>8</v>
      </c>
      <c r="O1333" t="s">
        <v>15332</v>
      </c>
      <c r="P1333" t="s">
        <v>16675</v>
      </c>
      <c r="Q1333">
        <v>5</v>
      </c>
      <c r="R1333">
        <v>1</v>
      </c>
      <c r="S1333">
        <v>2.83</v>
      </c>
      <c r="T1333">
        <v>2.84</v>
      </c>
      <c r="U1333">
        <v>427.59</v>
      </c>
      <c r="V1333">
        <v>77.150000000000006</v>
      </c>
      <c r="W1333">
        <v>3.41</v>
      </c>
      <c r="Y1333">
        <v>5.44</v>
      </c>
      <c r="Z1333">
        <v>1</v>
      </c>
      <c r="AA1333" t="s">
        <v>4250</v>
      </c>
      <c r="AB1333">
        <v>0</v>
      </c>
      <c r="AC1333">
        <v>7</v>
      </c>
      <c r="AD1333">
        <v>4.93554761904762</v>
      </c>
      <c r="AF1333" t="s">
        <v>7949</v>
      </c>
      <c r="AI1333">
        <v>0</v>
      </c>
      <c r="AJ1333">
        <v>0</v>
      </c>
      <c r="AM1333" t="s">
        <v>20019</v>
      </c>
    </row>
    <row r="1334" spans="1:39" x14ac:dyDescent="0.25">
      <c r="A1334" t="s">
        <v>9024</v>
      </c>
      <c r="B1334" t="s">
        <v>4841</v>
      </c>
      <c r="C1334" t="s">
        <v>4842</v>
      </c>
      <c r="D1334">
        <v>9</v>
      </c>
      <c r="E1334" t="s">
        <v>4845</v>
      </c>
      <c r="F1334">
        <v>8.0500000000000007</v>
      </c>
      <c r="I1334" t="s">
        <v>12647</v>
      </c>
      <c r="K1334" t="s">
        <v>6860</v>
      </c>
      <c r="L1334" t="s">
        <v>6861</v>
      </c>
      <c r="M1334" t="s">
        <v>14965</v>
      </c>
      <c r="N1334">
        <v>9</v>
      </c>
      <c r="O1334" t="s">
        <v>15286</v>
      </c>
      <c r="P1334" t="s">
        <v>16676</v>
      </c>
      <c r="Q1334">
        <v>7</v>
      </c>
      <c r="R1334">
        <v>1</v>
      </c>
      <c r="S1334">
        <v>2.25</v>
      </c>
      <c r="T1334">
        <v>2.25</v>
      </c>
      <c r="U1334">
        <v>431.4</v>
      </c>
      <c r="V1334">
        <v>87.55</v>
      </c>
      <c r="W1334">
        <v>3.81</v>
      </c>
      <c r="Y1334">
        <v>3.61</v>
      </c>
      <c r="Z1334">
        <v>4</v>
      </c>
      <c r="AA1334" t="s">
        <v>4250</v>
      </c>
      <c r="AB1334">
        <v>0</v>
      </c>
      <c r="AC1334">
        <v>2</v>
      </c>
      <c r="AD1334">
        <v>5.1983333333333333</v>
      </c>
      <c r="AF1334" t="s">
        <v>7949</v>
      </c>
      <c r="AI1334">
        <v>0</v>
      </c>
      <c r="AJ1334">
        <v>0</v>
      </c>
      <c r="AM1334" t="s">
        <v>20019</v>
      </c>
    </row>
    <row r="1335" spans="1:39" x14ac:dyDescent="0.25">
      <c r="A1335" t="s">
        <v>9025</v>
      </c>
      <c r="B1335" t="s">
        <v>4841</v>
      </c>
      <c r="C1335" t="s">
        <v>4842</v>
      </c>
      <c r="D1335">
        <v>9</v>
      </c>
      <c r="E1335" t="s">
        <v>4845</v>
      </c>
      <c r="F1335">
        <v>8.0500000000000007</v>
      </c>
      <c r="I1335" t="s">
        <v>12648</v>
      </c>
      <c r="K1335" t="s">
        <v>6860</v>
      </c>
      <c r="L1335" t="s">
        <v>6861</v>
      </c>
      <c r="M1335" t="s">
        <v>15042</v>
      </c>
      <c r="N1335">
        <v>9</v>
      </c>
      <c r="O1335" t="s">
        <v>15389</v>
      </c>
      <c r="P1335" t="s">
        <v>16677</v>
      </c>
      <c r="Q1335">
        <v>4</v>
      </c>
      <c r="R1335">
        <v>1</v>
      </c>
      <c r="S1335">
        <v>3.42</v>
      </c>
      <c r="T1335">
        <v>3.42</v>
      </c>
      <c r="U1335">
        <v>433.54</v>
      </c>
      <c r="V1335">
        <v>67.92</v>
      </c>
      <c r="W1335">
        <v>4.0199999999999996</v>
      </c>
      <c r="Y1335">
        <v>3.42</v>
      </c>
      <c r="Z1335">
        <v>1</v>
      </c>
      <c r="AA1335" t="s">
        <v>4250</v>
      </c>
      <c r="AB1335">
        <v>0</v>
      </c>
      <c r="AC1335">
        <v>6</v>
      </c>
      <c r="AD1335">
        <v>4.3880476190476188</v>
      </c>
      <c r="AF1335" t="s">
        <v>7949</v>
      </c>
      <c r="AI1335">
        <v>0</v>
      </c>
      <c r="AJ1335">
        <v>0</v>
      </c>
      <c r="AM1335" t="s">
        <v>20019</v>
      </c>
    </row>
    <row r="1336" spans="1:39" x14ac:dyDescent="0.25">
      <c r="A1336" t="s">
        <v>9025</v>
      </c>
      <c r="B1336" t="s">
        <v>4841</v>
      </c>
      <c r="C1336" t="s">
        <v>4842</v>
      </c>
      <c r="D1336">
        <v>9</v>
      </c>
      <c r="E1336" t="s">
        <v>4845</v>
      </c>
      <c r="F1336">
        <v>8.0500000000000007</v>
      </c>
      <c r="I1336" t="s">
        <v>12649</v>
      </c>
      <c r="K1336" t="s">
        <v>6860</v>
      </c>
      <c r="M1336" t="s">
        <v>15002</v>
      </c>
      <c r="N1336">
        <v>8</v>
      </c>
      <c r="O1336" t="s">
        <v>15332</v>
      </c>
      <c r="P1336" t="s">
        <v>16677</v>
      </c>
      <c r="Q1336">
        <v>4</v>
      </c>
      <c r="R1336">
        <v>1</v>
      </c>
      <c r="S1336">
        <v>3.42</v>
      </c>
      <c r="T1336">
        <v>3.42</v>
      </c>
      <c r="U1336">
        <v>433.54</v>
      </c>
      <c r="V1336">
        <v>67.92</v>
      </c>
      <c r="W1336">
        <v>4.0199999999999996</v>
      </c>
      <c r="Y1336">
        <v>3.42</v>
      </c>
      <c r="Z1336">
        <v>1</v>
      </c>
      <c r="AA1336" t="s">
        <v>4250</v>
      </c>
      <c r="AB1336">
        <v>0</v>
      </c>
      <c r="AC1336">
        <v>6</v>
      </c>
      <c r="AD1336">
        <v>4.3880476190476188</v>
      </c>
      <c r="AF1336" t="s">
        <v>7949</v>
      </c>
      <c r="AI1336">
        <v>0</v>
      </c>
      <c r="AJ1336">
        <v>0</v>
      </c>
      <c r="AM1336" t="s">
        <v>20019</v>
      </c>
    </row>
    <row r="1337" spans="1:39" x14ac:dyDescent="0.25">
      <c r="A1337" t="s">
        <v>9026</v>
      </c>
      <c r="B1337" t="s">
        <v>4841</v>
      </c>
      <c r="C1337" t="s">
        <v>4842</v>
      </c>
      <c r="D1337">
        <v>9</v>
      </c>
      <c r="E1337" t="s">
        <v>4845</v>
      </c>
      <c r="F1337">
        <v>8.0500000000000007</v>
      </c>
      <c r="I1337" t="s">
        <v>12650</v>
      </c>
      <c r="K1337" t="s">
        <v>6860</v>
      </c>
      <c r="L1337" t="s">
        <v>6861</v>
      </c>
      <c r="M1337" t="s">
        <v>14996</v>
      </c>
      <c r="N1337">
        <v>9</v>
      </c>
      <c r="O1337" t="s">
        <v>15322</v>
      </c>
      <c r="P1337" t="s">
        <v>16678</v>
      </c>
      <c r="Q1337">
        <v>6</v>
      </c>
      <c r="R1337">
        <v>2</v>
      </c>
      <c r="S1337">
        <v>-1.08</v>
      </c>
      <c r="T1337">
        <v>-1.08</v>
      </c>
      <c r="U1337">
        <v>440.4</v>
      </c>
      <c r="V1337">
        <v>98.83</v>
      </c>
      <c r="W1337">
        <v>3.41</v>
      </c>
      <c r="X1337">
        <v>10.27</v>
      </c>
      <c r="Y1337">
        <v>4.8</v>
      </c>
      <c r="Z1337">
        <v>2</v>
      </c>
      <c r="AA1337" t="s">
        <v>4250</v>
      </c>
      <c r="AB1337">
        <v>0</v>
      </c>
      <c r="AC1337">
        <v>4</v>
      </c>
      <c r="AD1337">
        <v>4.6313809523809528</v>
      </c>
      <c r="AF1337" t="s">
        <v>7949</v>
      </c>
      <c r="AI1337">
        <v>0</v>
      </c>
      <c r="AJ1337">
        <v>0</v>
      </c>
      <c r="AM1337" t="s">
        <v>20019</v>
      </c>
    </row>
    <row r="1338" spans="1:39" x14ac:dyDescent="0.25">
      <c r="A1338" t="s">
        <v>9027</v>
      </c>
      <c r="B1338" t="s">
        <v>4841</v>
      </c>
      <c r="C1338" t="s">
        <v>4842</v>
      </c>
      <c r="D1338">
        <v>9</v>
      </c>
      <c r="E1338" t="s">
        <v>4845</v>
      </c>
      <c r="F1338">
        <v>8.0500000000000007</v>
      </c>
      <c r="I1338" t="s">
        <v>12651</v>
      </c>
      <c r="K1338" t="s">
        <v>6860</v>
      </c>
      <c r="L1338" t="s">
        <v>6861</v>
      </c>
      <c r="M1338" t="s">
        <v>14996</v>
      </c>
      <c r="N1338">
        <v>9</v>
      </c>
      <c r="O1338" t="s">
        <v>15322</v>
      </c>
      <c r="P1338" t="s">
        <v>16679</v>
      </c>
      <c r="Q1338">
        <v>6</v>
      </c>
      <c r="R1338">
        <v>2</v>
      </c>
      <c r="S1338">
        <v>-4.09</v>
      </c>
      <c r="T1338">
        <v>-2.99</v>
      </c>
      <c r="U1338">
        <v>474.48</v>
      </c>
      <c r="V1338">
        <v>93.09</v>
      </c>
      <c r="W1338">
        <v>4.04</v>
      </c>
      <c r="X1338">
        <v>11.8</v>
      </c>
      <c r="Y1338">
        <v>8.5399999999999991</v>
      </c>
      <c r="Z1338">
        <v>3</v>
      </c>
      <c r="AA1338" t="s">
        <v>4250</v>
      </c>
      <c r="AB1338">
        <v>0</v>
      </c>
      <c r="AC1338">
        <v>6</v>
      </c>
      <c r="AD1338">
        <v>4.3092857142857151</v>
      </c>
      <c r="AF1338" t="s">
        <v>7952</v>
      </c>
      <c r="AI1338">
        <v>0</v>
      </c>
      <c r="AJ1338">
        <v>0</v>
      </c>
      <c r="AM1338" t="s">
        <v>20019</v>
      </c>
    </row>
    <row r="1339" spans="1:39" x14ac:dyDescent="0.25">
      <c r="A1339" t="s">
        <v>9028</v>
      </c>
      <c r="B1339" t="s">
        <v>4841</v>
      </c>
      <c r="C1339" t="s">
        <v>4842</v>
      </c>
      <c r="D1339">
        <v>9</v>
      </c>
      <c r="E1339" t="s">
        <v>4845</v>
      </c>
      <c r="F1339">
        <v>8.0500000000000007</v>
      </c>
      <c r="K1339" t="s">
        <v>6860</v>
      </c>
      <c r="L1339" t="s">
        <v>6861</v>
      </c>
      <c r="M1339" t="s">
        <v>14961</v>
      </c>
      <c r="N1339">
        <v>9</v>
      </c>
      <c r="O1339" t="s">
        <v>15282</v>
      </c>
      <c r="P1339" t="s">
        <v>16680</v>
      </c>
      <c r="Q1339">
        <v>9</v>
      </c>
      <c r="R1339">
        <v>1</v>
      </c>
      <c r="T1339">
        <v>3.41</v>
      </c>
      <c r="U1339">
        <v>485.55</v>
      </c>
      <c r="V1339">
        <v>132.09</v>
      </c>
      <c r="W1339">
        <v>2.97</v>
      </c>
      <c r="Y1339">
        <v>0</v>
      </c>
      <c r="Z1339">
        <v>3</v>
      </c>
      <c r="AA1339" t="s">
        <v>4250</v>
      </c>
      <c r="AB1339">
        <v>0</v>
      </c>
      <c r="AC1339">
        <v>4</v>
      </c>
      <c r="AI1339">
        <v>0</v>
      </c>
      <c r="AJ1339">
        <v>0</v>
      </c>
      <c r="AK1339" t="s">
        <v>19845</v>
      </c>
      <c r="AL1339" t="s">
        <v>19845</v>
      </c>
      <c r="AM1339" t="s">
        <v>20019</v>
      </c>
    </row>
    <row r="1340" spans="1:39" x14ac:dyDescent="0.25">
      <c r="A1340" t="s">
        <v>9029</v>
      </c>
      <c r="B1340" t="s">
        <v>4841</v>
      </c>
      <c r="C1340" t="s">
        <v>4842</v>
      </c>
      <c r="D1340">
        <v>9</v>
      </c>
      <c r="E1340" t="s">
        <v>4845</v>
      </c>
      <c r="F1340">
        <v>8.0500000000000007</v>
      </c>
      <c r="I1340" t="s">
        <v>12652</v>
      </c>
      <c r="K1340" t="s">
        <v>6860</v>
      </c>
      <c r="L1340" t="s">
        <v>6861</v>
      </c>
      <c r="M1340" t="s">
        <v>15020</v>
      </c>
      <c r="N1340">
        <v>9</v>
      </c>
      <c r="O1340" t="s">
        <v>15358</v>
      </c>
      <c r="P1340" t="s">
        <v>16681</v>
      </c>
      <c r="Q1340">
        <v>7</v>
      </c>
      <c r="R1340">
        <v>1</v>
      </c>
      <c r="S1340">
        <v>0.31</v>
      </c>
      <c r="T1340">
        <v>0.31</v>
      </c>
      <c r="U1340">
        <v>430.51</v>
      </c>
      <c r="V1340">
        <v>117.49</v>
      </c>
      <c r="W1340">
        <v>2.2799999999999998</v>
      </c>
      <c r="Y1340">
        <v>3.59</v>
      </c>
      <c r="Z1340">
        <v>2</v>
      </c>
      <c r="AA1340" t="s">
        <v>4250</v>
      </c>
      <c r="AB1340">
        <v>0</v>
      </c>
      <c r="AC1340">
        <v>3</v>
      </c>
      <c r="AD1340">
        <v>4.4133571428571434</v>
      </c>
      <c r="AF1340" t="s">
        <v>7949</v>
      </c>
      <c r="AI1340">
        <v>0</v>
      </c>
      <c r="AJ1340">
        <v>0</v>
      </c>
      <c r="AM1340" t="s">
        <v>20019</v>
      </c>
    </row>
    <row r="1341" spans="1:39" x14ac:dyDescent="0.25">
      <c r="A1341" t="s">
        <v>9030</v>
      </c>
      <c r="B1341" t="s">
        <v>4841</v>
      </c>
      <c r="C1341" t="s">
        <v>4842</v>
      </c>
      <c r="D1341">
        <v>9</v>
      </c>
      <c r="E1341" t="s">
        <v>4845</v>
      </c>
      <c r="F1341">
        <v>8.0500000000000007</v>
      </c>
      <c r="I1341" t="s">
        <v>12653</v>
      </c>
      <c r="K1341" t="s">
        <v>6860</v>
      </c>
      <c r="M1341" t="s">
        <v>14977</v>
      </c>
      <c r="N1341">
        <v>8</v>
      </c>
      <c r="O1341" t="s">
        <v>15298</v>
      </c>
      <c r="P1341" t="s">
        <v>16682</v>
      </c>
      <c r="Q1341">
        <v>5</v>
      </c>
      <c r="R1341">
        <v>1</v>
      </c>
      <c r="S1341">
        <v>0.93</v>
      </c>
      <c r="T1341">
        <v>2.93</v>
      </c>
      <c r="U1341">
        <v>397.44</v>
      </c>
      <c r="V1341">
        <v>60.08</v>
      </c>
      <c r="W1341">
        <v>3.21</v>
      </c>
      <c r="Y1341">
        <v>13.11</v>
      </c>
      <c r="Z1341">
        <v>1</v>
      </c>
      <c r="AA1341" t="s">
        <v>4250</v>
      </c>
      <c r="AB1341">
        <v>0</v>
      </c>
      <c r="AC1341">
        <v>3</v>
      </c>
      <c r="AD1341">
        <v>4.5659047619047621</v>
      </c>
      <c r="AF1341" t="s">
        <v>7952</v>
      </c>
      <c r="AI1341">
        <v>0</v>
      </c>
      <c r="AJ1341">
        <v>0</v>
      </c>
      <c r="AM1341" t="s">
        <v>20019</v>
      </c>
    </row>
    <row r="1342" spans="1:39" x14ac:dyDescent="0.25">
      <c r="A1342" t="s">
        <v>9031</v>
      </c>
      <c r="B1342" t="s">
        <v>4841</v>
      </c>
      <c r="C1342" t="s">
        <v>4842</v>
      </c>
      <c r="D1342">
        <v>9</v>
      </c>
      <c r="E1342" t="s">
        <v>4845</v>
      </c>
      <c r="F1342">
        <v>8.0500000000000007</v>
      </c>
      <c r="I1342" t="s">
        <v>12654</v>
      </c>
      <c r="K1342" t="s">
        <v>6860</v>
      </c>
      <c r="L1342" t="s">
        <v>6861</v>
      </c>
      <c r="M1342" t="s">
        <v>15020</v>
      </c>
      <c r="N1342">
        <v>9</v>
      </c>
      <c r="O1342" t="s">
        <v>15358</v>
      </c>
      <c r="P1342" t="s">
        <v>16683</v>
      </c>
      <c r="Q1342">
        <v>5</v>
      </c>
      <c r="R1342">
        <v>1</v>
      </c>
      <c r="S1342">
        <v>2.73</v>
      </c>
      <c r="T1342">
        <v>2.73</v>
      </c>
      <c r="U1342">
        <v>440.56</v>
      </c>
      <c r="V1342">
        <v>91.71</v>
      </c>
      <c r="W1342">
        <v>3.67</v>
      </c>
      <c r="Y1342">
        <v>5.18</v>
      </c>
      <c r="Z1342">
        <v>1</v>
      </c>
      <c r="AA1342" t="s">
        <v>4250</v>
      </c>
      <c r="AB1342">
        <v>0</v>
      </c>
      <c r="AC1342">
        <v>4</v>
      </c>
      <c r="AD1342">
        <v>4.8359047619047617</v>
      </c>
      <c r="AF1342" t="s">
        <v>7949</v>
      </c>
      <c r="AI1342">
        <v>0</v>
      </c>
      <c r="AJ1342">
        <v>0</v>
      </c>
      <c r="AM1342" t="s">
        <v>20019</v>
      </c>
    </row>
    <row r="1343" spans="1:39" x14ac:dyDescent="0.25">
      <c r="A1343" t="s">
        <v>9032</v>
      </c>
      <c r="B1343" t="s">
        <v>4841</v>
      </c>
      <c r="C1343" t="s">
        <v>4842</v>
      </c>
      <c r="D1343">
        <v>9</v>
      </c>
      <c r="E1343" t="s">
        <v>4845</v>
      </c>
      <c r="F1343">
        <v>8.0500000000000007</v>
      </c>
      <c r="I1343" t="s">
        <v>12655</v>
      </c>
      <c r="K1343" t="s">
        <v>6860</v>
      </c>
      <c r="L1343" t="s">
        <v>6861</v>
      </c>
      <c r="M1343" t="s">
        <v>15020</v>
      </c>
      <c r="N1343">
        <v>9</v>
      </c>
      <c r="O1343" t="s">
        <v>15358</v>
      </c>
      <c r="P1343" t="s">
        <v>16684</v>
      </c>
      <c r="Q1343">
        <v>6</v>
      </c>
      <c r="R1343">
        <v>1</v>
      </c>
      <c r="S1343">
        <v>0.85</v>
      </c>
      <c r="T1343">
        <v>0.85</v>
      </c>
      <c r="U1343">
        <v>422.53</v>
      </c>
      <c r="V1343">
        <v>100.94</v>
      </c>
      <c r="W1343">
        <v>2.3199999999999998</v>
      </c>
      <c r="Y1343">
        <v>5.03</v>
      </c>
      <c r="Z1343">
        <v>1</v>
      </c>
      <c r="AA1343" t="s">
        <v>4250</v>
      </c>
      <c r="AB1343">
        <v>0</v>
      </c>
      <c r="AC1343">
        <v>3</v>
      </c>
      <c r="AD1343">
        <v>5.0220238095238097</v>
      </c>
      <c r="AF1343" t="s">
        <v>7949</v>
      </c>
      <c r="AI1343">
        <v>0</v>
      </c>
      <c r="AJ1343">
        <v>0</v>
      </c>
      <c r="AM1343" t="s">
        <v>20019</v>
      </c>
    </row>
    <row r="1344" spans="1:39" x14ac:dyDescent="0.25">
      <c r="A1344" t="s">
        <v>9033</v>
      </c>
      <c r="B1344" t="s">
        <v>4841</v>
      </c>
      <c r="C1344" t="s">
        <v>4842</v>
      </c>
      <c r="D1344">
        <v>9</v>
      </c>
      <c r="E1344" t="s">
        <v>4845</v>
      </c>
      <c r="F1344">
        <v>8.0500000000000007</v>
      </c>
      <c r="I1344" t="s">
        <v>12656</v>
      </c>
      <c r="K1344" t="s">
        <v>6860</v>
      </c>
      <c r="L1344" t="s">
        <v>6861</v>
      </c>
      <c r="M1344" t="s">
        <v>15020</v>
      </c>
      <c r="N1344">
        <v>9</v>
      </c>
      <c r="O1344" t="s">
        <v>15358</v>
      </c>
      <c r="P1344" t="s">
        <v>16685</v>
      </c>
      <c r="Q1344">
        <v>6</v>
      </c>
      <c r="R1344">
        <v>1</v>
      </c>
      <c r="S1344">
        <v>0.77</v>
      </c>
      <c r="T1344">
        <v>0.78</v>
      </c>
      <c r="U1344">
        <v>422.53</v>
      </c>
      <c r="V1344">
        <v>100.94</v>
      </c>
      <c r="W1344">
        <v>2.1800000000000002</v>
      </c>
      <c r="Y1344">
        <v>5.22</v>
      </c>
      <c r="Z1344">
        <v>1</v>
      </c>
      <c r="AA1344" t="s">
        <v>4250</v>
      </c>
      <c r="AB1344">
        <v>0</v>
      </c>
      <c r="AC1344">
        <v>3</v>
      </c>
      <c r="AD1344">
        <v>5.0220238095238097</v>
      </c>
      <c r="AF1344" t="s">
        <v>7949</v>
      </c>
      <c r="AI1344">
        <v>0</v>
      </c>
      <c r="AJ1344">
        <v>0</v>
      </c>
      <c r="AM1344" t="s">
        <v>20019</v>
      </c>
    </row>
    <row r="1345" spans="1:39" x14ac:dyDescent="0.25">
      <c r="A1345" t="s">
        <v>9034</v>
      </c>
      <c r="B1345" t="s">
        <v>4841</v>
      </c>
      <c r="C1345" t="s">
        <v>4842</v>
      </c>
      <c r="D1345">
        <v>9</v>
      </c>
      <c r="E1345" t="s">
        <v>4845</v>
      </c>
      <c r="F1345">
        <v>8.0500000000000007</v>
      </c>
      <c r="I1345" t="s">
        <v>12657</v>
      </c>
      <c r="K1345" t="s">
        <v>6860</v>
      </c>
      <c r="L1345" t="s">
        <v>6861</v>
      </c>
      <c r="M1345" t="s">
        <v>15020</v>
      </c>
      <c r="N1345">
        <v>9</v>
      </c>
      <c r="O1345" t="s">
        <v>15358</v>
      </c>
      <c r="P1345" t="s">
        <v>16686</v>
      </c>
      <c r="Q1345">
        <v>7</v>
      </c>
      <c r="R1345">
        <v>1</v>
      </c>
      <c r="S1345">
        <v>0.67</v>
      </c>
      <c r="T1345">
        <v>0.67</v>
      </c>
      <c r="U1345">
        <v>462.53</v>
      </c>
      <c r="V1345">
        <v>117.49</v>
      </c>
      <c r="W1345">
        <v>2.66</v>
      </c>
      <c r="Y1345">
        <v>3.33</v>
      </c>
      <c r="Z1345">
        <v>2</v>
      </c>
      <c r="AA1345" t="s">
        <v>4250</v>
      </c>
      <c r="AB1345">
        <v>0</v>
      </c>
      <c r="AC1345">
        <v>3</v>
      </c>
      <c r="AD1345">
        <v>4.1846428571428573</v>
      </c>
      <c r="AF1345" t="s">
        <v>7949</v>
      </c>
      <c r="AI1345">
        <v>0</v>
      </c>
      <c r="AJ1345">
        <v>0</v>
      </c>
      <c r="AM1345" t="s">
        <v>20019</v>
      </c>
    </row>
    <row r="1346" spans="1:39" x14ac:dyDescent="0.25">
      <c r="A1346" t="s">
        <v>9035</v>
      </c>
      <c r="B1346" t="s">
        <v>4841</v>
      </c>
      <c r="C1346" t="s">
        <v>4842</v>
      </c>
      <c r="D1346">
        <v>9</v>
      </c>
      <c r="E1346" t="s">
        <v>4845</v>
      </c>
      <c r="F1346">
        <v>8.0500000000000007</v>
      </c>
      <c r="I1346" t="s">
        <v>12658</v>
      </c>
      <c r="K1346" t="s">
        <v>6860</v>
      </c>
      <c r="M1346" t="s">
        <v>15002</v>
      </c>
      <c r="N1346">
        <v>8</v>
      </c>
      <c r="O1346" t="s">
        <v>15332</v>
      </c>
      <c r="P1346" t="s">
        <v>16687</v>
      </c>
      <c r="Q1346">
        <v>5</v>
      </c>
      <c r="R1346">
        <v>2</v>
      </c>
      <c r="S1346">
        <v>5.47</v>
      </c>
      <c r="T1346">
        <v>5.92</v>
      </c>
      <c r="U1346">
        <v>435.52</v>
      </c>
      <c r="V1346">
        <v>76.819999999999993</v>
      </c>
      <c r="W1346">
        <v>2.74</v>
      </c>
      <c r="Y1346">
        <v>7.91</v>
      </c>
      <c r="Z1346">
        <v>1</v>
      </c>
      <c r="AA1346" t="s">
        <v>4250</v>
      </c>
      <c r="AB1346">
        <v>0</v>
      </c>
      <c r="AC1346">
        <v>6</v>
      </c>
      <c r="AD1346">
        <v>2.9605714285714289</v>
      </c>
      <c r="AF1346" t="s">
        <v>7949</v>
      </c>
      <c r="AI1346">
        <v>0</v>
      </c>
      <c r="AJ1346">
        <v>0</v>
      </c>
      <c r="AM1346" t="s">
        <v>20019</v>
      </c>
    </row>
    <row r="1347" spans="1:39" x14ac:dyDescent="0.25">
      <c r="A1347" t="s">
        <v>9036</v>
      </c>
      <c r="B1347" t="s">
        <v>4841</v>
      </c>
      <c r="C1347" t="s">
        <v>4842</v>
      </c>
      <c r="D1347">
        <v>9.09</v>
      </c>
      <c r="E1347" t="s">
        <v>4845</v>
      </c>
      <c r="F1347">
        <v>8.0399999999999991</v>
      </c>
      <c r="K1347" t="s">
        <v>6860</v>
      </c>
      <c r="L1347" t="s">
        <v>6861</v>
      </c>
      <c r="M1347" t="s">
        <v>14953</v>
      </c>
      <c r="N1347">
        <v>9</v>
      </c>
      <c r="O1347" t="s">
        <v>15274</v>
      </c>
      <c r="P1347" t="s">
        <v>16688</v>
      </c>
      <c r="Q1347">
        <v>6</v>
      </c>
      <c r="R1347">
        <v>1</v>
      </c>
      <c r="S1347">
        <v>2.5299999999999998</v>
      </c>
      <c r="T1347">
        <v>2.5299999999999998</v>
      </c>
      <c r="U1347">
        <v>439.49</v>
      </c>
      <c r="V1347">
        <v>86.16</v>
      </c>
      <c r="W1347">
        <v>3.78</v>
      </c>
      <c r="Y1347">
        <v>3.71</v>
      </c>
      <c r="Z1347">
        <v>4</v>
      </c>
      <c r="AA1347" t="s">
        <v>4250</v>
      </c>
      <c r="AB1347">
        <v>0</v>
      </c>
      <c r="AC1347">
        <v>4</v>
      </c>
      <c r="AD1347">
        <v>5.0005476190476186</v>
      </c>
      <c r="AF1347" t="s">
        <v>7949</v>
      </c>
      <c r="AI1347">
        <v>0</v>
      </c>
      <c r="AJ1347">
        <v>0</v>
      </c>
      <c r="AK1347" t="s">
        <v>19841</v>
      </c>
      <c r="AL1347" t="s">
        <v>19841</v>
      </c>
      <c r="AM1347" t="s">
        <v>20019</v>
      </c>
    </row>
    <row r="1348" spans="1:39" x14ac:dyDescent="0.25">
      <c r="A1348" t="s">
        <v>9037</v>
      </c>
      <c r="B1348" t="s">
        <v>4841</v>
      </c>
      <c r="C1348" t="s">
        <v>4842</v>
      </c>
      <c r="D1348">
        <v>9.1</v>
      </c>
      <c r="E1348" t="s">
        <v>4845</v>
      </c>
      <c r="F1348">
        <v>8.0399999999999991</v>
      </c>
      <c r="K1348" t="s">
        <v>6860</v>
      </c>
      <c r="L1348" t="s">
        <v>6861</v>
      </c>
      <c r="M1348" t="s">
        <v>15036</v>
      </c>
      <c r="N1348">
        <v>9</v>
      </c>
      <c r="O1348" t="s">
        <v>15379</v>
      </c>
      <c r="P1348" t="s">
        <v>16689</v>
      </c>
      <c r="Q1348">
        <v>7</v>
      </c>
      <c r="R1348">
        <v>2</v>
      </c>
      <c r="S1348">
        <v>-1.98</v>
      </c>
      <c r="T1348">
        <v>-1.97</v>
      </c>
      <c r="U1348">
        <v>377.35</v>
      </c>
      <c r="V1348">
        <v>111.72</v>
      </c>
      <c r="W1348">
        <v>1.77</v>
      </c>
      <c r="X1348">
        <v>8.94</v>
      </c>
      <c r="Y1348">
        <v>3.98</v>
      </c>
      <c r="Z1348">
        <v>2</v>
      </c>
      <c r="AA1348" t="s">
        <v>4250</v>
      </c>
      <c r="AB1348">
        <v>0</v>
      </c>
      <c r="AC1348">
        <v>4</v>
      </c>
      <c r="AD1348">
        <v>4.6520714285714284</v>
      </c>
      <c r="AF1348" t="s">
        <v>7949</v>
      </c>
      <c r="AI1348">
        <v>0</v>
      </c>
      <c r="AJ1348">
        <v>0</v>
      </c>
      <c r="AK1348" t="s">
        <v>19896</v>
      </c>
      <c r="AL1348" t="s">
        <v>19896</v>
      </c>
      <c r="AM1348" t="s">
        <v>20019</v>
      </c>
    </row>
    <row r="1349" spans="1:39" x14ac:dyDescent="0.25">
      <c r="A1349" t="s">
        <v>9038</v>
      </c>
      <c r="B1349" t="s">
        <v>4841</v>
      </c>
      <c r="C1349" t="s">
        <v>4842</v>
      </c>
      <c r="D1349">
        <v>9.1</v>
      </c>
      <c r="E1349" t="s">
        <v>4845</v>
      </c>
      <c r="F1349">
        <v>8.0399999999999991</v>
      </c>
      <c r="K1349" t="s">
        <v>6860</v>
      </c>
      <c r="L1349" t="s">
        <v>6861</v>
      </c>
      <c r="M1349" t="s">
        <v>15062</v>
      </c>
      <c r="N1349">
        <v>9</v>
      </c>
      <c r="O1349" t="s">
        <v>15415</v>
      </c>
      <c r="P1349" t="s">
        <v>16690</v>
      </c>
      <c r="Q1349">
        <v>9</v>
      </c>
      <c r="R1349">
        <v>3</v>
      </c>
      <c r="S1349">
        <v>3.96</v>
      </c>
      <c r="T1349">
        <v>3.98</v>
      </c>
      <c r="U1349">
        <v>608.80999999999995</v>
      </c>
      <c r="V1349">
        <v>114.83</v>
      </c>
      <c r="W1349">
        <v>4.84</v>
      </c>
      <c r="X1349">
        <v>13.79</v>
      </c>
      <c r="Y1349">
        <v>5.93</v>
      </c>
      <c r="Z1349">
        <v>3</v>
      </c>
      <c r="AA1349" t="s">
        <v>4250</v>
      </c>
      <c r="AB1349">
        <v>1</v>
      </c>
      <c r="AC1349">
        <v>12</v>
      </c>
      <c r="AD1349">
        <v>1.869</v>
      </c>
      <c r="AF1349" t="s">
        <v>7949</v>
      </c>
      <c r="AI1349">
        <v>0</v>
      </c>
      <c r="AJ1349">
        <v>0</v>
      </c>
      <c r="AK1349" t="s">
        <v>19873</v>
      </c>
      <c r="AL1349" t="s">
        <v>19873</v>
      </c>
      <c r="AM1349" t="s">
        <v>20019</v>
      </c>
    </row>
    <row r="1350" spans="1:39" x14ac:dyDescent="0.25">
      <c r="A1350" t="s">
        <v>9039</v>
      </c>
      <c r="B1350" t="s">
        <v>4841</v>
      </c>
      <c r="C1350" t="s">
        <v>4842</v>
      </c>
      <c r="D1350">
        <v>9.1</v>
      </c>
      <c r="E1350" t="s">
        <v>4845</v>
      </c>
      <c r="F1350">
        <v>8.0399999999999991</v>
      </c>
      <c r="K1350" t="s">
        <v>6860</v>
      </c>
      <c r="L1350" t="s">
        <v>6861</v>
      </c>
      <c r="M1350" t="s">
        <v>15036</v>
      </c>
      <c r="N1350">
        <v>9</v>
      </c>
      <c r="O1350" t="s">
        <v>15379</v>
      </c>
      <c r="P1350" t="s">
        <v>16691</v>
      </c>
      <c r="Q1350">
        <v>5</v>
      </c>
      <c r="R1350">
        <v>2</v>
      </c>
      <c r="S1350">
        <v>-2.1</v>
      </c>
      <c r="T1350">
        <v>-2.0699999999999998</v>
      </c>
      <c r="U1350">
        <v>344.8</v>
      </c>
      <c r="V1350">
        <v>89.6</v>
      </c>
      <c r="W1350">
        <v>2.59</v>
      </c>
      <c r="X1350">
        <v>11.11</v>
      </c>
      <c r="Y1350">
        <v>6.23</v>
      </c>
      <c r="Z1350">
        <v>2</v>
      </c>
      <c r="AA1350" t="s">
        <v>4250</v>
      </c>
      <c r="AB1350">
        <v>0</v>
      </c>
      <c r="AC1350">
        <v>3</v>
      </c>
      <c r="AD1350">
        <v>5.5</v>
      </c>
      <c r="AF1350" t="s">
        <v>7949</v>
      </c>
      <c r="AI1350">
        <v>0</v>
      </c>
      <c r="AJ1350">
        <v>0</v>
      </c>
      <c r="AK1350" t="s">
        <v>19896</v>
      </c>
      <c r="AL1350" t="s">
        <v>19896</v>
      </c>
      <c r="AM1350" t="s">
        <v>20019</v>
      </c>
    </row>
    <row r="1351" spans="1:39" x14ac:dyDescent="0.25">
      <c r="A1351" t="s">
        <v>5864</v>
      </c>
      <c r="B1351" t="s">
        <v>4841</v>
      </c>
      <c r="C1351" t="s">
        <v>4842</v>
      </c>
      <c r="D1351">
        <v>9.1999999999999993</v>
      </c>
      <c r="E1351" t="s">
        <v>4845</v>
      </c>
      <c r="F1351">
        <v>8.0399999999999991</v>
      </c>
      <c r="I1351" t="s">
        <v>12659</v>
      </c>
      <c r="K1351" t="s">
        <v>6860</v>
      </c>
      <c r="L1351" t="s">
        <v>6861</v>
      </c>
      <c r="M1351" t="s">
        <v>14955</v>
      </c>
      <c r="N1351">
        <v>8</v>
      </c>
      <c r="O1351" t="s">
        <v>15276</v>
      </c>
      <c r="P1351" t="s">
        <v>7590</v>
      </c>
      <c r="Q1351">
        <v>6</v>
      </c>
      <c r="R1351">
        <v>1</v>
      </c>
      <c r="S1351">
        <v>2.83</v>
      </c>
      <c r="T1351">
        <v>2.85</v>
      </c>
      <c r="U1351">
        <v>389.46</v>
      </c>
      <c r="V1351">
        <v>78.959999999999994</v>
      </c>
      <c r="W1351">
        <v>2.85</v>
      </c>
      <c r="Y1351">
        <v>5.94</v>
      </c>
      <c r="Z1351">
        <v>2</v>
      </c>
      <c r="AA1351" t="s">
        <v>4250</v>
      </c>
      <c r="AB1351">
        <v>0</v>
      </c>
      <c r="AC1351">
        <v>1</v>
      </c>
      <c r="AD1351">
        <v>5.2079047619047616</v>
      </c>
      <c r="AF1351" t="s">
        <v>7949</v>
      </c>
      <c r="AI1351">
        <v>0</v>
      </c>
      <c r="AJ1351">
        <v>0</v>
      </c>
      <c r="AM1351" t="s">
        <v>20019</v>
      </c>
    </row>
    <row r="1352" spans="1:39" x14ac:dyDescent="0.25">
      <c r="A1352" t="s">
        <v>8804</v>
      </c>
      <c r="B1352" t="s">
        <v>4841</v>
      </c>
      <c r="C1352" t="s">
        <v>4842</v>
      </c>
      <c r="D1352">
        <v>9.1999999999999993</v>
      </c>
      <c r="E1352" t="s">
        <v>4845</v>
      </c>
      <c r="F1352">
        <v>8.0399999999999991</v>
      </c>
      <c r="K1352" t="s">
        <v>6860</v>
      </c>
      <c r="L1352" t="s">
        <v>6861</v>
      </c>
      <c r="M1352" t="s">
        <v>15008</v>
      </c>
      <c r="N1352">
        <v>9</v>
      </c>
      <c r="O1352" t="s">
        <v>15339</v>
      </c>
      <c r="P1352" t="s">
        <v>16456</v>
      </c>
      <c r="Q1352">
        <v>8</v>
      </c>
      <c r="R1352">
        <v>3</v>
      </c>
      <c r="S1352">
        <v>3.66</v>
      </c>
      <c r="T1352">
        <v>3.67</v>
      </c>
      <c r="U1352">
        <v>604.82000000000005</v>
      </c>
      <c r="V1352">
        <v>105.6</v>
      </c>
      <c r="W1352">
        <v>5.4</v>
      </c>
      <c r="X1352">
        <v>13.83</v>
      </c>
      <c r="Y1352">
        <v>5.89</v>
      </c>
      <c r="Z1352">
        <v>3</v>
      </c>
      <c r="AA1352" t="s">
        <v>4250</v>
      </c>
      <c r="AB1352">
        <v>2</v>
      </c>
      <c r="AC1352">
        <v>10</v>
      </c>
      <c r="AD1352">
        <v>2.4816666666666669</v>
      </c>
      <c r="AF1352" t="s">
        <v>7949</v>
      </c>
      <c r="AI1352">
        <v>0</v>
      </c>
      <c r="AJ1352">
        <v>0</v>
      </c>
      <c r="AK1352" t="s">
        <v>19873</v>
      </c>
      <c r="AL1352" t="s">
        <v>19873</v>
      </c>
      <c r="AM1352" t="s">
        <v>20019</v>
      </c>
    </row>
    <row r="1353" spans="1:39" x14ac:dyDescent="0.25">
      <c r="A1353" t="s">
        <v>9040</v>
      </c>
      <c r="B1353" t="s">
        <v>4841</v>
      </c>
      <c r="C1353" t="s">
        <v>4842</v>
      </c>
      <c r="D1353">
        <v>9.1999999999999993</v>
      </c>
      <c r="E1353" t="s">
        <v>4845</v>
      </c>
      <c r="F1353">
        <v>8.0399999999999991</v>
      </c>
      <c r="I1353" t="s">
        <v>12660</v>
      </c>
      <c r="K1353" t="s">
        <v>6860</v>
      </c>
      <c r="M1353" t="s">
        <v>15002</v>
      </c>
      <c r="N1353">
        <v>8</v>
      </c>
      <c r="O1353" t="s">
        <v>15332</v>
      </c>
      <c r="P1353" t="s">
        <v>16692</v>
      </c>
      <c r="Q1353">
        <v>5</v>
      </c>
      <c r="R1353">
        <v>1</v>
      </c>
      <c r="S1353">
        <v>1.64</v>
      </c>
      <c r="T1353">
        <v>1.64</v>
      </c>
      <c r="U1353">
        <v>421.54</v>
      </c>
      <c r="V1353">
        <v>77.150000000000006</v>
      </c>
      <c r="W1353">
        <v>2.58</v>
      </c>
      <c r="Y1353">
        <v>5.21</v>
      </c>
      <c r="Z1353">
        <v>1</v>
      </c>
      <c r="AA1353" t="s">
        <v>4250</v>
      </c>
      <c r="AB1353">
        <v>0</v>
      </c>
      <c r="AC1353">
        <v>4</v>
      </c>
      <c r="AD1353">
        <v>5.3937619047619041</v>
      </c>
      <c r="AF1353" t="s">
        <v>7949</v>
      </c>
      <c r="AI1353">
        <v>0</v>
      </c>
      <c r="AJ1353">
        <v>0</v>
      </c>
      <c r="AM1353" t="s">
        <v>20019</v>
      </c>
    </row>
    <row r="1354" spans="1:39" x14ac:dyDescent="0.25">
      <c r="A1354" t="s">
        <v>9041</v>
      </c>
      <c r="B1354" t="s">
        <v>4841</v>
      </c>
      <c r="C1354" t="s">
        <v>4842</v>
      </c>
      <c r="D1354">
        <v>9.3000000000000007</v>
      </c>
      <c r="E1354" t="s">
        <v>4845</v>
      </c>
      <c r="F1354">
        <v>8.0299999999999994</v>
      </c>
      <c r="I1354" t="s">
        <v>12661</v>
      </c>
      <c r="K1354" t="s">
        <v>6860</v>
      </c>
      <c r="L1354" t="s">
        <v>6861</v>
      </c>
      <c r="M1354" t="s">
        <v>14987</v>
      </c>
      <c r="N1354">
        <v>9</v>
      </c>
      <c r="O1354" t="s">
        <v>15311</v>
      </c>
      <c r="P1354" t="s">
        <v>16693</v>
      </c>
      <c r="Q1354">
        <v>5</v>
      </c>
      <c r="R1354">
        <v>2</v>
      </c>
      <c r="S1354">
        <v>2.62</v>
      </c>
      <c r="T1354">
        <v>2.62</v>
      </c>
      <c r="U1354">
        <v>471.69</v>
      </c>
      <c r="V1354">
        <v>89.6</v>
      </c>
      <c r="W1354">
        <v>3.94</v>
      </c>
      <c r="X1354">
        <v>10.16</v>
      </c>
      <c r="Y1354">
        <v>4.0199999999999996</v>
      </c>
      <c r="Z1354">
        <v>2</v>
      </c>
      <c r="AA1354" t="s">
        <v>4250</v>
      </c>
      <c r="AB1354">
        <v>0</v>
      </c>
      <c r="AC1354">
        <v>4</v>
      </c>
      <c r="AD1354">
        <v>4.3922142857142852</v>
      </c>
      <c r="AF1354" t="s">
        <v>7949</v>
      </c>
      <c r="AI1354">
        <v>0</v>
      </c>
      <c r="AJ1354">
        <v>0</v>
      </c>
      <c r="AM1354" t="s">
        <v>20019</v>
      </c>
    </row>
    <row r="1355" spans="1:39" x14ac:dyDescent="0.25">
      <c r="A1355" t="s">
        <v>9042</v>
      </c>
      <c r="B1355" t="s">
        <v>4841</v>
      </c>
      <c r="C1355" t="s">
        <v>4842</v>
      </c>
      <c r="D1355">
        <v>9.3000000000000007</v>
      </c>
      <c r="E1355" t="s">
        <v>4845</v>
      </c>
      <c r="F1355">
        <v>8.0299999999999994</v>
      </c>
      <c r="I1355" t="s">
        <v>12662</v>
      </c>
      <c r="K1355" t="s">
        <v>6860</v>
      </c>
      <c r="L1355" t="s">
        <v>6861</v>
      </c>
      <c r="M1355" t="s">
        <v>14972</v>
      </c>
      <c r="N1355">
        <v>8</v>
      </c>
      <c r="O1355" t="s">
        <v>15293</v>
      </c>
      <c r="P1355" t="s">
        <v>16694</v>
      </c>
      <c r="Q1355">
        <v>6</v>
      </c>
      <c r="R1355">
        <v>2</v>
      </c>
      <c r="S1355">
        <v>3.05</v>
      </c>
      <c r="T1355">
        <v>3.05</v>
      </c>
      <c r="U1355">
        <v>450.39</v>
      </c>
      <c r="V1355">
        <v>98.83</v>
      </c>
      <c r="W1355">
        <v>3.37</v>
      </c>
      <c r="X1355">
        <v>10.130000000000001</v>
      </c>
      <c r="Y1355">
        <v>4.8600000000000003</v>
      </c>
      <c r="Z1355">
        <v>2</v>
      </c>
      <c r="AA1355" t="s">
        <v>4250</v>
      </c>
      <c r="AB1355">
        <v>0</v>
      </c>
      <c r="AC1355">
        <v>5</v>
      </c>
      <c r="AD1355">
        <v>4.0100238095238101</v>
      </c>
      <c r="AF1355" t="s">
        <v>7949</v>
      </c>
      <c r="AI1355">
        <v>0</v>
      </c>
      <c r="AJ1355">
        <v>0</v>
      </c>
      <c r="AM1355" t="s">
        <v>20019</v>
      </c>
    </row>
    <row r="1356" spans="1:39" x14ac:dyDescent="0.25">
      <c r="A1356" t="s">
        <v>9043</v>
      </c>
      <c r="B1356" t="s">
        <v>4841</v>
      </c>
      <c r="C1356" t="s">
        <v>4842</v>
      </c>
      <c r="D1356">
        <v>9.3000000000000007</v>
      </c>
      <c r="E1356" t="s">
        <v>4845</v>
      </c>
      <c r="F1356">
        <v>8.0299999999999994</v>
      </c>
      <c r="I1356" t="s">
        <v>12663</v>
      </c>
      <c r="K1356" t="s">
        <v>6860</v>
      </c>
      <c r="L1356" t="s">
        <v>6861</v>
      </c>
      <c r="M1356" t="s">
        <v>14968</v>
      </c>
      <c r="N1356">
        <v>8</v>
      </c>
      <c r="O1356" t="s">
        <v>15289</v>
      </c>
      <c r="P1356" t="s">
        <v>16695</v>
      </c>
      <c r="Q1356">
        <v>8</v>
      </c>
      <c r="R1356">
        <v>2</v>
      </c>
      <c r="S1356">
        <v>0.95</v>
      </c>
      <c r="T1356">
        <v>0.95</v>
      </c>
      <c r="U1356">
        <v>505.48</v>
      </c>
      <c r="V1356">
        <v>120.95</v>
      </c>
      <c r="W1356">
        <v>3.9</v>
      </c>
      <c r="X1356">
        <v>9.98</v>
      </c>
      <c r="Y1356">
        <v>2.98</v>
      </c>
      <c r="Z1356">
        <v>3</v>
      </c>
      <c r="AA1356" t="s">
        <v>4250</v>
      </c>
      <c r="AB1356">
        <v>1</v>
      </c>
      <c r="AC1356">
        <v>3</v>
      </c>
      <c r="AD1356">
        <v>3.5</v>
      </c>
      <c r="AF1356" t="s">
        <v>7949</v>
      </c>
      <c r="AI1356">
        <v>0</v>
      </c>
      <c r="AJ1356">
        <v>0</v>
      </c>
      <c r="AM1356" t="s">
        <v>20019</v>
      </c>
    </row>
    <row r="1357" spans="1:39" x14ac:dyDescent="0.25">
      <c r="A1357" t="s">
        <v>9044</v>
      </c>
      <c r="B1357" t="s">
        <v>4841</v>
      </c>
      <c r="C1357" t="s">
        <v>4842</v>
      </c>
      <c r="D1357">
        <v>9.3000000000000007</v>
      </c>
      <c r="E1357" t="s">
        <v>4845</v>
      </c>
      <c r="F1357">
        <v>8.0299999999999994</v>
      </c>
      <c r="K1357" t="s">
        <v>6860</v>
      </c>
      <c r="L1357" t="s">
        <v>6861</v>
      </c>
      <c r="M1357" t="s">
        <v>15008</v>
      </c>
      <c r="N1357">
        <v>9</v>
      </c>
      <c r="O1357" t="s">
        <v>15339</v>
      </c>
      <c r="P1357" t="s">
        <v>16696</v>
      </c>
      <c r="Q1357">
        <v>7</v>
      </c>
      <c r="R1357">
        <v>3</v>
      </c>
      <c r="S1357">
        <v>3.34</v>
      </c>
      <c r="T1357">
        <v>3.36</v>
      </c>
      <c r="U1357">
        <v>572.75</v>
      </c>
      <c r="V1357">
        <v>105.6</v>
      </c>
      <c r="W1357">
        <v>4.8</v>
      </c>
      <c r="X1357">
        <v>13.83</v>
      </c>
      <c r="Y1357">
        <v>5.9</v>
      </c>
      <c r="Z1357">
        <v>3</v>
      </c>
      <c r="AA1357" t="s">
        <v>4250</v>
      </c>
      <c r="AB1357">
        <v>1</v>
      </c>
      <c r="AC1357">
        <v>11</v>
      </c>
      <c r="AD1357">
        <v>2.7966666666666682</v>
      </c>
      <c r="AF1357" t="s">
        <v>7949</v>
      </c>
      <c r="AI1357">
        <v>0</v>
      </c>
      <c r="AJ1357">
        <v>0</v>
      </c>
      <c r="AK1357" t="s">
        <v>19873</v>
      </c>
      <c r="AL1357" t="s">
        <v>19873</v>
      </c>
      <c r="AM1357" t="s">
        <v>20019</v>
      </c>
    </row>
    <row r="1358" spans="1:39" x14ac:dyDescent="0.25">
      <c r="A1358" t="s">
        <v>9045</v>
      </c>
      <c r="B1358" t="s">
        <v>4841</v>
      </c>
      <c r="C1358" t="s">
        <v>4842</v>
      </c>
      <c r="D1358">
        <v>9.3000000000000007</v>
      </c>
      <c r="E1358" t="s">
        <v>4845</v>
      </c>
      <c r="F1358">
        <v>8.0299999999999994</v>
      </c>
      <c r="K1358" t="s">
        <v>6860</v>
      </c>
      <c r="L1358" t="s">
        <v>6861</v>
      </c>
      <c r="M1358" t="s">
        <v>15061</v>
      </c>
      <c r="N1358">
        <v>9</v>
      </c>
      <c r="O1358" t="s">
        <v>15414</v>
      </c>
      <c r="P1358" t="s">
        <v>16697</v>
      </c>
      <c r="Q1358">
        <v>7</v>
      </c>
      <c r="R1358">
        <v>3</v>
      </c>
      <c r="S1358">
        <v>2.1800000000000002</v>
      </c>
      <c r="T1358">
        <v>2.2000000000000002</v>
      </c>
      <c r="U1358">
        <v>525.69000000000005</v>
      </c>
      <c r="V1358">
        <v>101.94</v>
      </c>
      <c r="W1358">
        <v>4.13</v>
      </c>
      <c r="X1358">
        <v>13.86</v>
      </c>
      <c r="Y1358">
        <v>5.95</v>
      </c>
      <c r="Z1358">
        <v>2</v>
      </c>
      <c r="AA1358" t="s">
        <v>4250</v>
      </c>
      <c r="AB1358">
        <v>1</v>
      </c>
      <c r="AC1358">
        <v>10</v>
      </c>
      <c r="AD1358">
        <v>3.678666666666667</v>
      </c>
      <c r="AF1358" t="s">
        <v>7949</v>
      </c>
      <c r="AI1358">
        <v>0</v>
      </c>
      <c r="AJ1358">
        <v>0</v>
      </c>
      <c r="AK1358" t="s">
        <v>19913</v>
      </c>
      <c r="AL1358" t="s">
        <v>19913</v>
      </c>
      <c r="AM1358" t="s">
        <v>20019</v>
      </c>
    </row>
    <row r="1359" spans="1:39" x14ac:dyDescent="0.25">
      <c r="A1359" t="s">
        <v>9046</v>
      </c>
      <c r="B1359" t="s">
        <v>4841</v>
      </c>
      <c r="C1359" t="s">
        <v>4842</v>
      </c>
      <c r="D1359">
        <v>9.3000000000000007</v>
      </c>
      <c r="E1359" t="s">
        <v>4845</v>
      </c>
      <c r="F1359">
        <v>8.0299999999999994</v>
      </c>
      <c r="I1359" t="s">
        <v>12664</v>
      </c>
      <c r="K1359" t="s">
        <v>6860</v>
      </c>
      <c r="L1359" t="s">
        <v>6861</v>
      </c>
      <c r="M1359" t="s">
        <v>14960</v>
      </c>
      <c r="N1359">
        <v>9</v>
      </c>
      <c r="O1359" t="s">
        <v>15281</v>
      </c>
      <c r="P1359" t="s">
        <v>16698</v>
      </c>
      <c r="Q1359">
        <v>7</v>
      </c>
      <c r="R1359">
        <v>1</v>
      </c>
      <c r="S1359">
        <v>1.48</v>
      </c>
      <c r="T1359">
        <v>1.48</v>
      </c>
      <c r="U1359">
        <v>471.49</v>
      </c>
      <c r="V1359">
        <v>102.93</v>
      </c>
      <c r="W1359">
        <v>3.61</v>
      </c>
      <c r="Y1359">
        <v>2.76</v>
      </c>
      <c r="Z1359">
        <v>3</v>
      </c>
      <c r="AA1359" t="s">
        <v>4250</v>
      </c>
      <c r="AB1359">
        <v>0</v>
      </c>
      <c r="AC1359">
        <v>2</v>
      </c>
      <c r="AD1359">
        <v>4.6059761904761896</v>
      </c>
      <c r="AF1359" t="s">
        <v>7949</v>
      </c>
      <c r="AI1359">
        <v>0</v>
      </c>
      <c r="AJ1359">
        <v>0</v>
      </c>
      <c r="AM1359" t="s">
        <v>20019</v>
      </c>
    </row>
    <row r="1360" spans="1:39" x14ac:dyDescent="0.25">
      <c r="A1360" t="s">
        <v>9047</v>
      </c>
      <c r="B1360" t="s">
        <v>4841</v>
      </c>
      <c r="C1360" t="s">
        <v>4842</v>
      </c>
      <c r="D1360">
        <v>9.3000000000000007</v>
      </c>
      <c r="E1360" t="s">
        <v>4845</v>
      </c>
      <c r="F1360">
        <v>8.0299999999999994</v>
      </c>
      <c r="I1360" t="s">
        <v>12665</v>
      </c>
      <c r="K1360" t="s">
        <v>6860</v>
      </c>
      <c r="M1360" t="s">
        <v>15002</v>
      </c>
      <c r="N1360">
        <v>8</v>
      </c>
      <c r="O1360" t="s">
        <v>15332</v>
      </c>
      <c r="P1360" t="s">
        <v>16699</v>
      </c>
      <c r="Q1360">
        <v>6</v>
      </c>
      <c r="R1360">
        <v>2</v>
      </c>
      <c r="S1360">
        <v>5.29</v>
      </c>
      <c r="T1360">
        <v>5.95</v>
      </c>
      <c r="U1360">
        <v>500.67</v>
      </c>
      <c r="V1360">
        <v>104.97</v>
      </c>
      <c r="W1360">
        <v>1.34</v>
      </c>
      <c r="Y1360">
        <v>8.2100000000000009</v>
      </c>
      <c r="Z1360">
        <v>1</v>
      </c>
      <c r="AA1360" t="s">
        <v>4250</v>
      </c>
      <c r="AB1360">
        <v>1</v>
      </c>
      <c r="AC1360">
        <v>5</v>
      </c>
      <c r="AD1360">
        <v>1.8959999999999999</v>
      </c>
      <c r="AF1360" t="s">
        <v>7949</v>
      </c>
      <c r="AI1360">
        <v>0</v>
      </c>
      <c r="AJ1360">
        <v>0</v>
      </c>
      <c r="AM1360" t="s">
        <v>20019</v>
      </c>
    </row>
    <row r="1361" spans="1:39" x14ac:dyDescent="0.25">
      <c r="A1361" t="s">
        <v>9048</v>
      </c>
      <c r="B1361" t="s">
        <v>4841</v>
      </c>
      <c r="C1361" t="s">
        <v>4842</v>
      </c>
      <c r="D1361">
        <v>9.4</v>
      </c>
      <c r="E1361" t="s">
        <v>4845</v>
      </c>
      <c r="F1361">
        <v>8.0299999999999994</v>
      </c>
      <c r="I1361" t="s">
        <v>12666</v>
      </c>
      <c r="K1361" t="s">
        <v>6860</v>
      </c>
      <c r="L1361" t="s">
        <v>6861</v>
      </c>
      <c r="M1361" t="s">
        <v>14987</v>
      </c>
      <c r="N1361">
        <v>9</v>
      </c>
      <c r="O1361" t="s">
        <v>15311</v>
      </c>
      <c r="P1361" t="s">
        <v>16700</v>
      </c>
      <c r="Q1361">
        <v>8</v>
      </c>
      <c r="R1361">
        <v>2</v>
      </c>
      <c r="S1361">
        <v>2.09</v>
      </c>
      <c r="T1361">
        <v>2.09</v>
      </c>
      <c r="U1361">
        <v>414.37</v>
      </c>
      <c r="V1361">
        <v>124.61</v>
      </c>
      <c r="W1361">
        <v>1.17</v>
      </c>
      <c r="X1361">
        <v>9.5500000000000007</v>
      </c>
      <c r="Y1361">
        <v>3.8</v>
      </c>
      <c r="Z1361">
        <v>2</v>
      </c>
      <c r="AA1361" t="s">
        <v>4250</v>
      </c>
      <c r="AB1361">
        <v>0</v>
      </c>
      <c r="AC1361">
        <v>6</v>
      </c>
      <c r="AD1361">
        <v>4.066642857142857</v>
      </c>
      <c r="AF1361" t="s">
        <v>7949</v>
      </c>
      <c r="AI1361">
        <v>0</v>
      </c>
      <c r="AJ1361">
        <v>0</v>
      </c>
      <c r="AM1361" t="s">
        <v>20019</v>
      </c>
    </row>
    <row r="1362" spans="1:39" x14ac:dyDescent="0.25">
      <c r="A1362" t="s">
        <v>9049</v>
      </c>
      <c r="B1362" t="s">
        <v>4841</v>
      </c>
      <c r="C1362" t="s">
        <v>4842</v>
      </c>
      <c r="D1362">
        <v>9.4</v>
      </c>
      <c r="E1362" t="s">
        <v>4845</v>
      </c>
      <c r="F1362">
        <v>8.0299999999999994</v>
      </c>
      <c r="I1362" t="s">
        <v>12667</v>
      </c>
      <c r="K1362" t="s">
        <v>6860</v>
      </c>
      <c r="L1362" t="s">
        <v>6861</v>
      </c>
      <c r="M1362" t="s">
        <v>14968</v>
      </c>
      <c r="N1362">
        <v>8</v>
      </c>
      <c r="O1362" t="s">
        <v>15289</v>
      </c>
      <c r="P1362" t="s">
        <v>16701</v>
      </c>
      <c r="Q1362">
        <v>10</v>
      </c>
      <c r="R1362">
        <v>2</v>
      </c>
      <c r="S1362">
        <v>1.74</v>
      </c>
      <c r="T1362">
        <v>1.75</v>
      </c>
      <c r="U1362">
        <v>500.52</v>
      </c>
      <c r="V1362">
        <v>143.07</v>
      </c>
      <c r="W1362">
        <v>3.02</v>
      </c>
      <c r="X1362">
        <v>9.08</v>
      </c>
      <c r="Y1362">
        <v>3.34</v>
      </c>
      <c r="Z1362">
        <v>3</v>
      </c>
      <c r="AA1362" t="s">
        <v>4250</v>
      </c>
      <c r="AB1362">
        <v>1</v>
      </c>
      <c r="AC1362">
        <v>4</v>
      </c>
      <c r="AD1362">
        <v>3.5</v>
      </c>
      <c r="AF1362" t="s">
        <v>7949</v>
      </c>
      <c r="AI1362">
        <v>0</v>
      </c>
      <c r="AJ1362">
        <v>0</v>
      </c>
      <c r="AM1362" t="s">
        <v>20019</v>
      </c>
    </row>
    <row r="1363" spans="1:39" x14ac:dyDescent="0.25">
      <c r="A1363" t="s">
        <v>9050</v>
      </c>
      <c r="B1363" t="s">
        <v>4841</v>
      </c>
      <c r="C1363" t="s">
        <v>4842</v>
      </c>
      <c r="D1363">
        <v>9.4</v>
      </c>
      <c r="E1363" t="s">
        <v>4845</v>
      </c>
      <c r="F1363">
        <v>8.0299999999999994</v>
      </c>
      <c r="I1363" t="s">
        <v>12668</v>
      </c>
      <c r="K1363" t="s">
        <v>6860</v>
      </c>
      <c r="L1363" t="s">
        <v>6861</v>
      </c>
      <c r="M1363" t="s">
        <v>14968</v>
      </c>
      <c r="N1363">
        <v>8</v>
      </c>
      <c r="O1363" t="s">
        <v>15289</v>
      </c>
      <c r="P1363" t="s">
        <v>16702</v>
      </c>
      <c r="Q1363">
        <v>10</v>
      </c>
      <c r="R1363">
        <v>2</v>
      </c>
      <c r="S1363">
        <v>1.74</v>
      </c>
      <c r="T1363">
        <v>1.75</v>
      </c>
      <c r="U1363">
        <v>500.52</v>
      </c>
      <c r="V1363">
        <v>143.07</v>
      </c>
      <c r="W1363">
        <v>3.02</v>
      </c>
      <c r="X1363">
        <v>9.08</v>
      </c>
      <c r="Y1363">
        <v>3.34</v>
      </c>
      <c r="Z1363">
        <v>3</v>
      </c>
      <c r="AA1363" t="s">
        <v>4250</v>
      </c>
      <c r="AB1363">
        <v>1</v>
      </c>
      <c r="AC1363">
        <v>4</v>
      </c>
      <c r="AD1363">
        <v>3.5</v>
      </c>
      <c r="AF1363" t="s">
        <v>7949</v>
      </c>
      <c r="AI1363">
        <v>0</v>
      </c>
      <c r="AJ1363">
        <v>0</v>
      </c>
      <c r="AM1363" t="s">
        <v>20019</v>
      </c>
    </row>
    <row r="1364" spans="1:39" x14ac:dyDescent="0.25">
      <c r="A1364" t="s">
        <v>5726</v>
      </c>
      <c r="B1364" t="s">
        <v>4841</v>
      </c>
      <c r="C1364" t="s">
        <v>4842</v>
      </c>
      <c r="D1364">
        <v>9.4</v>
      </c>
      <c r="E1364" t="s">
        <v>4845</v>
      </c>
      <c r="F1364">
        <v>8.0299999999999994</v>
      </c>
      <c r="I1364" t="s">
        <v>12669</v>
      </c>
      <c r="K1364" t="s">
        <v>6860</v>
      </c>
      <c r="L1364" t="s">
        <v>6861</v>
      </c>
      <c r="M1364" t="s">
        <v>14955</v>
      </c>
      <c r="N1364">
        <v>8</v>
      </c>
      <c r="O1364" t="s">
        <v>15276</v>
      </c>
      <c r="P1364" t="s">
        <v>7452</v>
      </c>
      <c r="Q1364">
        <v>7</v>
      </c>
      <c r="R1364">
        <v>2</v>
      </c>
      <c r="S1364">
        <v>2.88</v>
      </c>
      <c r="T1364">
        <v>2.89</v>
      </c>
      <c r="U1364">
        <v>428.88</v>
      </c>
      <c r="V1364">
        <v>108.06</v>
      </c>
      <c r="W1364">
        <v>2.72</v>
      </c>
      <c r="X1364">
        <v>10.62</v>
      </c>
      <c r="Y1364">
        <v>5.88</v>
      </c>
      <c r="Z1364">
        <v>2</v>
      </c>
      <c r="AA1364" t="s">
        <v>4250</v>
      </c>
      <c r="AB1364">
        <v>0</v>
      </c>
      <c r="AC1364">
        <v>2</v>
      </c>
      <c r="AD1364">
        <v>3.9660000000000002</v>
      </c>
      <c r="AF1364" t="s">
        <v>7949</v>
      </c>
      <c r="AI1364">
        <v>0</v>
      </c>
      <c r="AJ1364">
        <v>0</v>
      </c>
      <c r="AM1364" t="s">
        <v>20019</v>
      </c>
    </row>
    <row r="1365" spans="1:39" x14ac:dyDescent="0.25">
      <c r="A1365" t="s">
        <v>9051</v>
      </c>
      <c r="B1365" t="s">
        <v>4841</v>
      </c>
      <c r="C1365" t="s">
        <v>4842</v>
      </c>
      <c r="D1365">
        <v>9.4</v>
      </c>
      <c r="E1365" t="s">
        <v>4845</v>
      </c>
      <c r="F1365">
        <v>8.0299999999999994</v>
      </c>
      <c r="I1365" t="s">
        <v>12670</v>
      </c>
      <c r="K1365" t="s">
        <v>6860</v>
      </c>
      <c r="L1365" t="s">
        <v>6861</v>
      </c>
      <c r="M1365" t="s">
        <v>15042</v>
      </c>
      <c r="N1365">
        <v>9</v>
      </c>
      <c r="O1365" t="s">
        <v>15389</v>
      </c>
      <c r="P1365" t="s">
        <v>16703</v>
      </c>
      <c r="Q1365">
        <v>7</v>
      </c>
      <c r="R1365">
        <v>1</v>
      </c>
      <c r="S1365">
        <v>0.88</v>
      </c>
      <c r="T1365">
        <v>0.88</v>
      </c>
      <c r="U1365">
        <v>475.62</v>
      </c>
      <c r="V1365">
        <v>93.7</v>
      </c>
      <c r="W1365">
        <v>3.29</v>
      </c>
      <c r="Y1365">
        <v>2.62</v>
      </c>
      <c r="Z1365">
        <v>2</v>
      </c>
      <c r="AA1365" t="s">
        <v>4250</v>
      </c>
      <c r="AB1365">
        <v>0</v>
      </c>
      <c r="AC1365">
        <v>3</v>
      </c>
      <c r="AD1365">
        <v>4.8841428571428569</v>
      </c>
      <c r="AF1365" t="s">
        <v>7949</v>
      </c>
      <c r="AI1365">
        <v>0</v>
      </c>
      <c r="AJ1365">
        <v>0</v>
      </c>
      <c r="AM1365" t="s">
        <v>20019</v>
      </c>
    </row>
    <row r="1366" spans="1:39" x14ac:dyDescent="0.25">
      <c r="A1366" t="s">
        <v>9051</v>
      </c>
      <c r="B1366" t="s">
        <v>4841</v>
      </c>
      <c r="C1366" t="s">
        <v>4842</v>
      </c>
      <c r="D1366">
        <v>9.4</v>
      </c>
      <c r="E1366" t="s">
        <v>4845</v>
      </c>
      <c r="F1366">
        <v>8.0299999999999994</v>
      </c>
      <c r="I1366" t="s">
        <v>12671</v>
      </c>
      <c r="K1366" t="s">
        <v>6860</v>
      </c>
      <c r="M1366" t="s">
        <v>15002</v>
      </c>
      <c r="N1366">
        <v>8</v>
      </c>
      <c r="O1366" t="s">
        <v>15332</v>
      </c>
      <c r="P1366" t="s">
        <v>16703</v>
      </c>
      <c r="Q1366">
        <v>7</v>
      </c>
      <c r="R1366">
        <v>1</v>
      </c>
      <c r="S1366">
        <v>0.88</v>
      </c>
      <c r="T1366">
        <v>0.88</v>
      </c>
      <c r="U1366">
        <v>475.62</v>
      </c>
      <c r="V1366">
        <v>93.7</v>
      </c>
      <c r="W1366">
        <v>3.29</v>
      </c>
      <c r="Y1366">
        <v>2.62</v>
      </c>
      <c r="Z1366">
        <v>2</v>
      </c>
      <c r="AA1366" t="s">
        <v>4250</v>
      </c>
      <c r="AB1366">
        <v>0</v>
      </c>
      <c r="AC1366">
        <v>3</v>
      </c>
      <c r="AD1366">
        <v>4.8841428571428569</v>
      </c>
      <c r="AF1366" t="s">
        <v>7949</v>
      </c>
      <c r="AI1366">
        <v>0</v>
      </c>
      <c r="AJ1366">
        <v>0</v>
      </c>
      <c r="AM1366" t="s">
        <v>20019</v>
      </c>
    </row>
    <row r="1367" spans="1:39" x14ac:dyDescent="0.25">
      <c r="A1367" t="s">
        <v>9052</v>
      </c>
      <c r="B1367" t="s">
        <v>4841</v>
      </c>
      <c r="C1367" t="s">
        <v>4842</v>
      </c>
      <c r="D1367">
        <v>9.4</v>
      </c>
      <c r="E1367" t="s">
        <v>4845</v>
      </c>
      <c r="F1367">
        <v>8.0299999999999994</v>
      </c>
      <c r="I1367" t="s">
        <v>12672</v>
      </c>
      <c r="K1367" t="s">
        <v>6860</v>
      </c>
      <c r="L1367" t="s">
        <v>6861</v>
      </c>
      <c r="M1367" t="s">
        <v>15009</v>
      </c>
      <c r="N1367">
        <v>9</v>
      </c>
      <c r="O1367" t="s">
        <v>15340</v>
      </c>
      <c r="P1367" t="s">
        <v>16704</v>
      </c>
      <c r="Q1367">
        <v>6</v>
      </c>
      <c r="R1367">
        <v>2</v>
      </c>
      <c r="S1367">
        <v>1.06</v>
      </c>
      <c r="T1367">
        <v>1.08</v>
      </c>
      <c r="U1367">
        <v>443.55</v>
      </c>
      <c r="V1367">
        <v>115.6</v>
      </c>
      <c r="W1367">
        <v>2.78</v>
      </c>
      <c r="Y1367">
        <v>5.85</v>
      </c>
      <c r="Z1367">
        <v>2</v>
      </c>
      <c r="AA1367" t="s">
        <v>4250</v>
      </c>
      <c r="AB1367">
        <v>0</v>
      </c>
      <c r="AC1367">
        <v>2</v>
      </c>
      <c r="AD1367">
        <v>4.0498809523809527</v>
      </c>
      <c r="AF1367" t="s">
        <v>7949</v>
      </c>
      <c r="AI1367">
        <v>0</v>
      </c>
      <c r="AJ1367">
        <v>0</v>
      </c>
      <c r="AM1367" t="s">
        <v>20019</v>
      </c>
    </row>
    <row r="1368" spans="1:39" x14ac:dyDescent="0.25">
      <c r="A1368" t="s">
        <v>5670</v>
      </c>
      <c r="B1368" t="s">
        <v>4841</v>
      </c>
      <c r="C1368" t="s">
        <v>4842</v>
      </c>
      <c r="D1368">
        <v>9.5</v>
      </c>
      <c r="E1368" t="s">
        <v>4845</v>
      </c>
      <c r="F1368">
        <v>8.02</v>
      </c>
      <c r="K1368" t="s">
        <v>6860</v>
      </c>
      <c r="L1368" t="s">
        <v>6861</v>
      </c>
      <c r="M1368" t="s">
        <v>14986</v>
      </c>
      <c r="N1368">
        <v>9</v>
      </c>
      <c r="O1368" t="s">
        <v>15310</v>
      </c>
      <c r="P1368" t="s">
        <v>7396</v>
      </c>
      <c r="Q1368">
        <v>6</v>
      </c>
      <c r="R1368">
        <v>4</v>
      </c>
      <c r="S1368">
        <v>3.07</v>
      </c>
      <c r="T1368">
        <v>3.4</v>
      </c>
      <c r="U1368">
        <v>649.86</v>
      </c>
      <c r="V1368">
        <v>136.71</v>
      </c>
      <c r="W1368">
        <v>4.05</v>
      </c>
      <c r="X1368">
        <v>13.72</v>
      </c>
      <c r="Y1368">
        <v>7.45</v>
      </c>
      <c r="Z1368">
        <v>3</v>
      </c>
      <c r="AA1368" t="s">
        <v>4250</v>
      </c>
      <c r="AB1368">
        <v>1</v>
      </c>
      <c r="AC1368">
        <v>16</v>
      </c>
      <c r="AD1368">
        <v>2.2650000000000001</v>
      </c>
      <c r="AF1368" t="s">
        <v>7949</v>
      </c>
      <c r="AI1368">
        <v>0</v>
      </c>
      <c r="AJ1368">
        <v>0</v>
      </c>
      <c r="AK1368" t="s">
        <v>7956</v>
      </c>
      <c r="AL1368" t="s">
        <v>7956</v>
      </c>
      <c r="AM1368" t="s">
        <v>20019</v>
      </c>
    </row>
    <row r="1369" spans="1:39" x14ac:dyDescent="0.25">
      <c r="A1369" t="s">
        <v>8781</v>
      </c>
      <c r="B1369" t="s">
        <v>4841</v>
      </c>
      <c r="C1369" t="s">
        <v>4842</v>
      </c>
      <c r="D1369">
        <v>9.5</v>
      </c>
      <c r="E1369" t="s">
        <v>4845</v>
      </c>
      <c r="F1369">
        <v>8.02</v>
      </c>
      <c r="K1369" t="s">
        <v>6860</v>
      </c>
      <c r="L1369" t="s">
        <v>6861</v>
      </c>
      <c r="M1369" t="s">
        <v>15087</v>
      </c>
      <c r="N1369">
        <v>9</v>
      </c>
      <c r="O1369" t="s">
        <v>15443</v>
      </c>
      <c r="P1369" t="s">
        <v>16433</v>
      </c>
      <c r="Q1369">
        <v>6</v>
      </c>
      <c r="R1369">
        <v>1</v>
      </c>
      <c r="S1369">
        <v>0.04</v>
      </c>
      <c r="T1369">
        <v>0.04</v>
      </c>
      <c r="U1369">
        <v>382.39</v>
      </c>
      <c r="V1369">
        <v>90.04</v>
      </c>
      <c r="W1369">
        <v>1.67</v>
      </c>
      <c r="Y1369">
        <v>3.6</v>
      </c>
      <c r="Z1369">
        <v>2</v>
      </c>
      <c r="AA1369" t="s">
        <v>4250</v>
      </c>
      <c r="AB1369">
        <v>0</v>
      </c>
      <c r="AC1369">
        <v>1</v>
      </c>
      <c r="AD1369">
        <v>5.6720714285714289</v>
      </c>
      <c r="AF1369" t="s">
        <v>7949</v>
      </c>
      <c r="AI1369">
        <v>0</v>
      </c>
      <c r="AJ1369">
        <v>0</v>
      </c>
      <c r="AK1369" t="s">
        <v>19871</v>
      </c>
      <c r="AL1369" t="s">
        <v>19871</v>
      </c>
      <c r="AM1369" t="s">
        <v>20019</v>
      </c>
    </row>
    <row r="1370" spans="1:39" x14ac:dyDescent="0.25">
      <c r="A1370" t="s">
        <v>9053</v>
      </c>
      <c r="B1370" t="s">
        <v>4841</v>
      </c>
      <c r="C1370" t="s">
        <v>4842</v>
      </c>
      <c r="D1370">
        <v>9.5</v>
      </c>
      <c r="E1370" t="s">
        <v>4845</v>
      </c>
      <c r="F1370">
        <v>8.02</v>
      </c>
      <c r="I1370" t="s">
        <v>12673</v>
      </c>
      <c r="K1370" t="s">
        <v>6860</v>
      </c>
      <c r="L1370" t="s">
        <v>6861</v>
      </c>
      <c r="M1370" t="s">
        <v>14979</v>
      </c>
      <c r="N1370">
        <v>8</v>
      </c>
      <c r="O1370" t="s">
        <v>15302</v>
      </c>
      <c r="P1370" t="s">
        <v>16705</v>
      </c>
      <c r="Q1370">
        <v>5</v>
      </c>
      <c r="R1370">
        <v>2</v>
      </c>
      <c r="S1370">
        <v>2.2599999999999998</v>
      </c>
      <c r="T1370">
        <v>2.2599999999999998</v>
      </c>
      <c r="U1370">
        <v>462.81</v>
      </c>
      <c r="V1370">
        <v>89.6</v>
      </c>
      <c r="W1370">
        <v>4.46</v>
      </c>
      <c r="X1370">
        <v>9.33</v>
      </c>
      <c r="Y1370">
        <v>4.3499999999999996</v>
      </c>
      <c r="Z1370">
        <v>2</v>
      </c>
      <c r="AA1370" t="s">
        <v>4250</v>
      </c>
      <c r="AB1370">
        <v>0</v>
      </c>
      <c r="AC1370">
        <v>3</v>
      </c>
      <c r="AD1370">
        <v>4.635642857142857</v>
      </c>
      <c r="AF1370" t="s">
        <v>7949</v>
      </c>
      <c r="AI1370">
        <v>0</v>
      </c>
      <c r="AJ1370">
        <v>0</v>
      </c>
      <c r="AM1370" t="s">
        <v>20019</v>
      </c>
    </row>
    <row r="1371" spans="1:39" x14ac:dyDescent="0.25">
      <c r="A1371" t="s">
        <v>8987</v>
      </c>
      <c r="B1371" t="s">
        <v>4841</v>
      </c>
      <c r="C1371" t="s">
        <v>4842</v>
      </c>
      <c r="D1371">
        <v>9.5</v>
      </c>
      <c r="E1371" t="s">
        <v>4845</v>
      </c>
      <c r="F1371">
        <v>8.02</v>
      </c>
      <c r="K1371" t="s">
        <v>6860</v>
      </c>
      <c r="L1371" t="s">
        <v>6861</v>
      </c>
      <c r="M1371" t="s">
        <v>15001</v>
      </c>
      <c r="N1371">
        <v>9</v>
      </c>
      <c r="O1371" t="s">
        <v>15331</v>
      </c>
      <c r="P1371" t="s">
        <v>16639</v>
      </c>
      <c r="Q1371">
        <v>5</v>
      </c>
      <c r="R1371">
        <v>4</v>
      </c>
      <c r="S1371">
        <v>2.0099999999999998</v>
      </c>
      <c r="T1371">
        <v>3.41</v>
      </c>
      <c r="U1371">
        <v>660.81</v>
      </c>
      <c r="V1371">
        <v>110.77</v>
      </c>
      <c r="W1371">
        <v>4.22</v>
      </c>
      <c r="X1371">
        <v>13.67</v>
      </c>
      <c r="Y1371">
        <v>8.83</v>
      </c>
      <c r="Z1371">
        <v>3</v>
      </c>
      <c r="AA1371" t="s">
        <v>4250</v>
      </c>
      <c r="AB1371">
        <v>1</v>
      </c>
      <c r="AC1371">
        <v>13</v>
      </c>
      <c r="AD1371">
        <v>2.682666666666667</v>
      </c>
      <c r="AF1371" t="s">
        <v>7952</v>
      </c>
      <c r="AI1371">
        <v>0</v>
      </c>
      <c r="AJ1371">
        <v>0</v>
      </c>
      <c r="AK1371" t="s">
        <v>19858</v>
      </c>
      <c r="AL1371" t="s">
        <v>19858</v>
      </c>
      <c r="AM1371" t="s">
        <v>20019</v>
      </c>
    </row>
    <row r="1372" spans="1:39" x14ac:dyDescent="0.25">
      <c r="A1372" t="s">
        <v>9054</v>
      </c>
      <c r="B1372" t="s">
        <v>4841</v>
      </c>
      <c r="C1372" t="s">
        <v>4842</v>
      </c>
      <c r="D1372">
        <v>9.5</v>
      </c>
      <c r="E1372" t="s">
        <v>4845</v>
      </c>
      <c r="F1372">
        <v>8.02</v>
      </c>
      <c r="K1372" t="s">
        <v>6860</v>
      </c>
      <c r="L1372" t="s">
        <v>6861</v>
      </c>
      <c r="M1372" t="s">
        <v>15008</v>
      </c>
      <c r="N1372">
        <v>9</v>
      </c>
      <c r="O1372" t="s">
        <v>15339</v>
      </c>
      <c r="P1372" t="s">
        <v>16706</v>
      </c>
      <c r="Q1372">
        <v>8</v>
      </c>
      <c r="R1372">
        <v>3</v>
      </c>
      <c r="S1372">
        <v>3.63</v>
      </c>
      <c r="T1372">
        <v>3.64</v>
      </c>
      <c r="U1372">
        <v>596.77</v>
      </c>
      <c r="V1372">
        <v>105.6</v>
      </c>
      <c r="W1372">
        <v>5</v>
      </c>
      <c r="X1372">
        <v>13.8</v>
      </c>
      <c r="Y1372">
        <v>5.87</v>
      </c>
      <c r="Z1372">
        <v>3</v>
      </c>
      <c r="AA1372" t="s">
        <v>4250</v>
      </c>
      <c r="AB1372">
        <v>2</v>
      </c>
      <c r="AC1372">
        <v>11</v>
      </c>
      <c r="AD1372">
        <v>2.5116666666666672</v>
      </c>
      <c r="AF1372" t="s">
        <v>7949</v>
      </c>
      <c r="AI1372">
        <v>0</v>
      </c>
      <c r="AJ1372">
        <v>0</v>
      </c>
      <c r="AK1372" t="s">
        <v>19873</v>
      </c>
      <c r="AL1372" t="s">
        <v>19873</v>
      </c>
      <c r="AM1372" t="s">
        <v>20019</v>
      </c>
    </row>
    <row r="1373" spans="1:39" x14ac:dyDescent="0.25">
      <c r="A1373" t="s">
        <v>5399</v>
      </c>
      <c r="B1373" t="s">
        <v>4841</v>
      </c>
      <c r="C1373" t="s">
        <v>4842</v>
      </c>
      <c r="D1373">
        <v>9.5</v>
      </c>
      <c r="E1373" t="s">
        <v>4845</v>
      </c>
      <c r="F1373">
        <v>8.02</v>
      </c>
      <c r="I1373" t="s">
        <v>6311</v>
      </c>
      <c r="K1373" t="s">
        <v>6860</v>
      </c>
      <c r="L1373" t="s">
        <v>6861</v>
      </c>
      <c r="M1373" t="s">
        <v>6890</v>
      </c>
      <c r="N1373">
        <v>9</v>
      </c>
      <c r="O1373" t="s">
        <v>6949</v>
      </c>
      <c r="P1373" t="s">
        <v>7125</v>
      </c>
      <c r="Q1373">
        <v>7</v>
      </c>
      <c r="R1373">
        <v>1</v>
      </c>
      <c r="S1373">
        <v>3.12</v>
      </c>
      <c r="T1373">
        <v>3.13</v>
      </c>
      <c r="U1373">
        <v>436.85</v>
      </c>
      <c r="V1373">
        <v>96.94</v>
      </c>
      <c r="W1373">
        <v>1.84</v>
      </c>
      <c r="Y1373">
        <v>5.72</v>
      </c>
      <c r="Z1373">
        <v>2</v>
      </c>
      <c r="AA1373" t="s">
        <v>4250</v>
      </c>
      <c r="AB1373">
        <v>0</v>
      </c>
      <c r="AC1373">
        <v>3</v>
      </c>
      <c r="AD1373">
        <v>4.4280714285714282</v>
      </c>
      <c r="AF1373" t="s">
        <v>7949</v>
      </c>
      <c r="AI1373">
        <v>0</v>
      </c>
      <c r="AJ1373">
        <v>0</v>
      </c>
      <c r="AM1373" t="s">
        <v>20019</v>
      </c>
    </row>
    <row r="1374" spans="1:39" x14ac:dyDescent="0.25">
      <c r="A1374" t="s">
        <v>9055</v>
      </c>
      <c r="B1374" t="s">
        <v>4841</v>
      </c>
      <c r="C1374" t="s">
        <v>4842</v>
      </c>
      <c r="D1374">
        <v>9.5</v>
      </c>
      <c r="E1374" t="s">
        <v>4845</v>
      </c>
      <c r="F1374">
        <v>8.02</v>
      </c>
      <c r="I1374" t="s">
        <v>12674</v>
      </c>
      <c r="K1374" t="s">
        <v>6860</v>
      </c>
      <c r="L1374" t="s">
        <v>6861</v>
      </c>
      <c r="M1374" t="s">
        <v>14999</v>
      </c>
      <c r="N1374">
        <v>9</v>
      </c>
      <c r="O1374" t="s">
        <v>15325</v>
      </c>
      <c r="P1374" t="s">
        <v>16707</v>
      </c>
      <c r="Q1374">
        <v>5</v>
      </c>
      <c r="R1374">
        <v>1</v>
      </c>
      <c r="S1374">
        <v>4.46</v>
      </c>
      <c r="T1374">
        <v>4.46</v>
      </c>
      <c r="U1374">
        <v>466.99</v>
      </c>
      <c r="V1374">
        <v>63.21</v>
      </c>
      <c r="W1374">
        <v>4.91</v>
      </c>
      <c r="Y1374">
        <v>1.0900000000000001</v>
      </c>
      <c r="Z1374">
        <v>2</v>
      </c>
      <c r="AA1374" t="s">
        <v>4250</v>
      </c>
      <c r="AB1374">
        <v>0</v>
      </c>
      <c r="AC1374">
        <v>2</v>
      </c>
      <c r="AD1374">
        <v>3.339119047619048</v>
      </c>
      <c r="AF1374" t="s">
        <v>7949</v>
      </c>
      <c r="AI1374">
        <v>0</v>
      </c>
      <c r="AJ1374">
        <v>0</v>
      </c>
      <c r="AM1374" t="s">
        <v>20019</v>
      </c>
    </row>
    <row r="1375" spans="1:39" x14ac:dyDescent="0.25">
      <c r="A1375" t="s">
        <v>9056</v>
      </c>
      <c r="B1375" t="s">
        <v>4841</v>
      </c>
      <c r="C1375" t="s">
        <v>4842</v>
      </c>
      <c r="D1375">
        <v>9.5</v>
      </c>
      <c r="E1375" t="s">
        <v>4845</v>
      </c>
      <c r="F1375">
        <v>8.02</v>
      </c>
      <c r="K1375" t="s">
        <v>6860</v>
      </c>
      <c r="L1375" t="s">
        <v>6861</v>
      </c>
      <c r="M1375" t="s">
        <v>14961</v>
      </c>
      <c r="N1375">
        <v>9</v>
      </c>
      <c r="O1375" t="s">
        <v>15282</v>
      </c>
      <c r="P1375" t="s">
        <v>16708</v>
      </c>
      <c r="Q1375">
        <v>8</v>
      </c>
      <c r="R1375">
        <v>1</v>
      </c>
      <c r="T1375">
        <v>3.06</v>
      </c>
      <c r="U1375">
        <v>489.96</v>
      </c>
      <c r="V1375">
        <v>122.86</v>
      </c>
      <c r="W1375">
        <v>3.61</v>
      </c>
      <c r="Y1375">
        <v>0</v>
      </c>
      <c r="Z1375">
        <v>3</v>
      </c>
      <c r="AA1375" t="s">
        <v>4250</v>
      </c>
      <c r="AB1375">
        <v>0</v>
      </c>
      <c r="AC1375">
        <v>3</v>
      </c>
      <c r="AI1375">
        <v>0</v>
      </c>
      <c r="AJ1375">
        <v>0</v>
      </c>
      <c r="AK1375" t="s">
        <v>19845</v>
      </c>
      <c r="AL1375" t="s">
        <v>19845</v>
      </c>
      <c r="AM1375" t="s">
        <v>20019</v>
      </c>
    </row>
    <row r="1376" spans="1:39" x14ac:dyDescent="0.25">
      <c r="A1376" t="s">
        <v>9057</v>
      </c>
      <c r="B1376" t="s">
        <v>4841</v>
      </c>
      <c r="C1376" t="s">
        <v>4842</v>
      </c>
      <c r="D1376">
        <v>9.5</v>
      </c>
      <c r="E1376" t="s">
        <v>4845</v>
      </c>
      <c r="F1376">
        <v>8.02</v>
      </c>
      <c r="K1376" t="s">
        <v>6860</v>
      </c>
      <c r="L1376" t="s">
        <v>6861</v>
      </c>
      <c r="M1376" t="s">
        <v>14961</v>
      </c>
      <c r="N1376">
        <v>9</v>
      </c>
      <c r="O1376" t="s">
        <v>15282</v>
      </c>
      <c r="P1376" t="s">
        <v>16709</v>
      </c>
      <c r="Q1376">
        <v>9</v>
      </c>
      <c r="R1376">
        <v>1</v>
      </c>
      <c r="T1376">
        <v>1.83</v>
      </c>
      <c r="U1376">
        <v>479.55</v>
      </c>
      <c r="V1376">
        <v>138.44</v>
      </c>
      <c r="W1376">
        <v>2.36</v>
      </c>
      <c r="Y1376">
        <v>0</v>
      </c>
      <c r="Z1376">
        <v>3</v>
      </c>
      <c r="AA1376" t="s">
        <v>4250</v>
      </c>
      <c r="AB1376">
        <v>0</v>
      </c>
      <c r="AC1376">
        <v>3</v>
      </c>
      <c r="AI1376">
        <v>0</v>
      </c>
      <c r="AJ1376">
        <v>0</v>
      </c>
      <c r="AK1376" t="s">
        <v>19845</v>
      </c>
      <c r="AL1376" t="s">
        <v>19845</v>
      </c>
      <c r="AM1376" t="s">
        <v>20019</v>
      </c>
    </row>
    <row r="1377" spans="1:39" x14ac:dyDescent="0.25">
      <c r="A1377" t="s">
        <v>9058</v>
      </c>
      <c r="B1377" t="s">
        <v>4841</v>
      </c>
      <c r="C1377" t="s">
        <v>4842</v>
      </c>
      <c r="D1377">
        <v>9.5</v>
      </c>
      <c r="E1377" t="s">
        <v>4845</v>
      </c>
      <c r="F1377">
        <v>8.02</v>
      </c>
      <c r="I1377" t="s">
        <v>12675</v>
      </c>
      <c r="K1377" t="s">
        <v>6860</v>
      </c>
      <c r="M1377" t="s">
        <v>15002</v>
      </c>
      <c r="N1377">
        <v>8</v>
      </c>
      <c r="O1377" t="s">
        <v>15332</v>
      </c>
      <c r="P1377" t="s">
        <v>16710</v>
      </c>
      <c r="Q1377">
        <v>6</v>
      </c>
      <c r="R1377">
        <v>1</v>
      </c>
      <c r="S1377">
        <v>1.88</v>
      </c>
      <c r="T1377">
        <v>1.93</v>
      </c>
      <c r="U1377">
        <v>410.54</v>
      </c>
      <c r="V1377">
        <v>80.81</v>
      </c>
      <c r="W1377">
        <v>3.23</v>
      </c>
      <c r="Y1377">
        <v>6.49</v>
      </c>
      <c r="Z1377">
        <v>2</v>
      </c>
      <c r="AA1377" t="s">
        <v>4250</v>
      </c>
      <c r="AB1377">
        <v>0</v>
      </c>
      <c r="AC1377">
        <v>2</v>
      </c>
      <c r="AD1377">
        <v>5.4723333333333333</v>
      </c>
      <c r="AF1377" t="s">
        <v>7949</v>
      </c>
      <c r="AI1377">
        <v>0</v>
      </c>
      <c r="AJ1377">
        <v>0</v>
      </c>
      <c r="AM1377" t="s">
        <v>20019</v>
      </c>
    </row>
    <row r="1378" spans="1:39" x14ac:dyDescent="0.25">
      <c r="A1378" t="s">
        <v>8540</v>
      </c>
      <c r="B1378" t="s">
        <v>4841</v>
      </c>
      <c r="C1378" t="s">
        <v>4842</v>
      </c>
      <c r="D1378">
        <v>9.6</v>
      </c>
      <c r="E1378" t="s">
        <v>4845</v>
      </c>
      <c r="F1378">
        <v>8.02</v>
      </c>
      <c r="K1378" t="s">
        <v>6860</v>
      </c>
      <c r="L1378" t="s">
        <v>6861</v>
      </c>
      <c r="M1378" t="s">
        <v>15013</v>
      </c>
      <c r="N1378">
        <v>9</v>
      </c>
      <c r="O1378" t="s">
        <v>15396</v>
      </c>
      <c r="P1378" t="s">
        <v>16193</v>
      </c>
      <c r="Q1378">
        <v>7</v>
      </c>
      <c r="R1378">
        <v>1</v>
      </c>
      <c r="S1378">
        <v>3.12</v>
      </c>
      <c r="T1378">
        <v>3.12</v>
      </c>
      <c r="U1378">
        <v>435.43</v>
      </c>
      <c r="V1378">
        <v>85.86</v>
      </c>
      <c r="W1378">
        <v>3.53</v>
      </c>
      <c r="Y1378">
        <v>3.37</v>
      </c>
      <c r="Z1378">
        <v>3</v>
      </c>
      <c r="AA1378" t="s">
        <v>4250</v>
      </c>
      <c r="AB1378">
        <v>0</v>
      </c>
      <c r="AC1378">
        <v>2</v>
      </c>
      <c r="AD1378">
        <v>4.674547619047619</v>
      </c>
      <c r="AF1378" t="s">
        <v>7949</v>
      </c>
      <c r="AI1378">
        <v>0</v>
      </c>
      <c r="AJ1378">
        <v>0</v>
      </c>
      <c r="AK1378" t="s">
        <v>19847</v>
      </c>
      <c r="AL1378" t="s">
        <v>19847</v>
      </c>
      <c r="AM1378" t="s">
        <v>20019</v>
      </c>
    </row>
    <row r="1379" spans="1:39" x14ac:dyDescent="0.25">
      <c r="A1379" t="s">
        <v>8398</v>
      </c>
      <c r="B1379" t="s">
        <v>4841</v>
      </c>
      <c r="C1379" t="s">
        <v>4842</v>
      </c>
      <c r="D1379">
        <v>9.6</v>
      </c>
      <c r="E1379" t="s">
        <v>4845</v>
      </c>
      <c r="F1379">
        <v>8.02</v>
      </c>
      <c r="I1379" t="s">
        <v>12676</v>
      </c>
      <c r="K1379" t="s">
        <v>6860</v>
      </c>
      <c r="L1379" t="s">
        <v>6861</v>
      </c>
      <c r="M1379" t="s">
        <v>14972</v>
      </c>
      <c r="N1379">
        <v>8</v>
      </c>
      <c r="O1379" t="s">
        <v>15293</v>
      </c>
      <c r="P1379" t="s">
        <v>16051</v>
      </c>
      <c r="Q1379">
        <v>7</v>
      </c>
      <c r="R1379">
        <v>2</v>
      </c>
      <c r="S1379">
        <v>2.35</v>
      </c>
      <c r="T1379">
        <v>2.44</v>
      </c>
      <c r="U1379">
        <v>487.36</v>
      </c>
      <c r="V1379">
        <v>111.72</v>
      </c>
      <c r="W1379">
        <v>2.85</v>
      </c>
      <c r="X1379">
        <v>8.01</v>
      </c>
      <c r="Y1379">
        <v>3.13</v>
      </c>
      <c r="Z1379">
        <v>2</v>
      </c>
      <c r="AA1379" t="s">
        <v>4250</v>
      </c>
      <c r="AB1379">
        <v>0</v>
      </c>
      <c r="AC1379">
        <v>6</v>
      </c>
      <c r="AD1379">
        <v>3.6912857142857152</v>
      </c>
      <c r="AF1379" t="s">
        <v>7949</v>
      </c>
      <c r="AI1379">
        <v>0</v>
      </c>
      <c r="AJ1379">
        <v>0</v>
      </c>
      <c r="AM1379" t="s">
        <v>20019</v>
      </c>
    </row>
    <row r="1380" spans="1:39" x14ac:dyDescent="0.25">
      <c r="A1380" t="s">
        <v>9059</v>
      </c>
      <c r="B1380" t="s">
        <v>4841</v>
      </c>
      <c r="C1380" t="s">
        <v>4842</v>
      </c>
      <c r="D1380">
        <v>9.6</v>
      </c>
      <c r="E1380" t="s">
        <v>4845</v>
      </c>
      <c r="F1380">
        <v>8.02</v>
      </c>
      <c r="K1380" t="s">
        <v>6860</v>
      </c>
      <c r="L1380" t="s">
        <v>6861</v>
      </c>
      <c r="M1380" t="s">
        <v>15008</v>
      </c>
      <c r="N1380">
        <v>9</v>
      </c>
      <c r="O1380" t="s">
        <v>15339</v>
      </c>
      <c r="P1380" t="s">
        <v>16711</v>
      </c>
      <c r="Q1380">
        <v>8</v>
      </c>
      <c r="R1380">
        <v>3</v>
      </c>
      <c r="S1380">
        <v>3.45</v>
      </c>
      <c r="T1380">
        <v>3.47</v>
      </c>
      <c r="U1380">
        <v>562.71</v>
      </c>
      <c r="V1380">
        <v>118.74</v>
      </c>
      <c r="W1380">
        <v>4.4000000000000004</v>
      </c>
      <c r="X1380">
        <v>13.82</v>
      </c>
      <c r="Y1380">
        <v>5.9</v>
      </c>
      <c r="Z1380">
        <v>3</v>
      </c>
      <c r="AA1380" t="s">
        <v>4250</v>
      </c>
      <c r="AB1380">
        <v>1</v>
      </c>
      <c r="AC1380">
        <v>11</v>
      </c>
      <c r="AD1380">
        <v>2.2486666666666668</v>
      </c>
      <c r="AF1380" t="s">
        <v>7949</v>
      </c>
      <c r="AI1380">
        <v>0</v>
      </c>
      <c r="AJ1380">
        <v>0</v>
      </c>
      <c r="AK1380" t="s">
        <v>19873</v>
      </c>
      <c r="AL1380" t="s">
        <v>19873</v>
      </c>
      <c r="AM1380" t="s">
        <v>20019</v>
      </c>
    </row>
    <row r="1381" spans="1:39" x14ac:dyDescent="0.25">
      <c r="A1381" t="s">
        <v>9060</v>
      </c>
      <c r="B1381" t="s">
        <v>4841</v>
      </c>
      <c r="C1381" t="s">
        <v>4842</v>
      </c>
      <c r="D1381">
        <v>9.6</v>
      </c>
      <c r="E1381" t="s">
        <v>4845</v>
      </c>
      <c r="F1381">
        <v>8.02</v>
      </c>
      <c r="I1381" t="s">
        <v>12677</v>
      </c>
      <c r="K1381" t="s">
        <v>6860</v>
      </c>
      <c r="M1381" t="s">
        <v>15002</v>
      </c>
      <c r="N1381">
        <v>8</v>
      </c>
      <c r="O1381" t="s">
        <v>15332</v>
      </c>
      <c r="P1381" t="s">
        <v>16712</v>
      </c>
      <c r="Q1381">
        <v>5</v>
      </c>
      <c r="R1381">
        <v>1</v>
      </c>
      <c r="S1381">
        <v>1.1399999999999999</v>
      </c>
      <c r="T1381">
        <v>1.17</v>
      </c>
      <c r="U1381">
        <v>429.41</v>
      </c>
      <c r="V1381">
        <v>77.150000000000006</v>
      </c>
      <c r="W1381">
        <v>3.04</v>
      </c>
      <c r="Y1381">
        <v>6.19</v>
      </c>
      <c r="Z1381">
        <v>1</v>
      </c>
      <c r="AA1381" t="s">
        <v>4250</v>
      </c>
      <c r="AB1381">
        <v>0</v>
      </c>
      <c r="AC1381">
        <v>4</v>
      </c>
      <c r="AD1381">
        <v>5.3375476190476183</v>
      </c>
      <c r="AF1381" t="s">
        <v>7949</v>
      </c>
      <c r="AI1381">
        <v>0</v>
      </c>
      <c r="AJ1381">
        <v>0</v>
      </c>
      <c r="AM1381" t="s">
        <v>20019</v>
      </c>
    </row>
    <row r="1382" spans="1:39" x14ac:dyDescent="0.25">
      <c r="A1382" t="s">
        <v>8765</v>
      </c>
      <c r="B1382" t="s">
        <v>4841</v>
      </c>
      <c r="C1382" t="s">
        <v>4842</v>
      </c>
      <c r="D1382">
        <v>9.6999999999999993</v>
      </c>
      <c r="E1382" t="s">
        <v>4845</v>
      </c>
      <c r="F1382">
        <v>8.01</v>
      </c>
      <c r="K1382" t="s">
        <v>6860</v>
      </c>
      <c r="L1382" t="s">
        <v>6861</v>
      </c>
      <c r="M1382" t="s">
        <v>14978</v>
      </c>
      <c r="N1382">
        <v>9</v>
      </c>
      <c r="O1382" t="s">
        <v>15363</v>
      </c>
      <c r="P1382" t="s">
        <v>16417</v>
      </c>
      <c r="Q1382">
        <v>7</v>
      </c>
      <c r="R1382">
        <v>3</v>
      </c>
      <c r="S1382">
        <v>4.43</v>
      </c>
      <c r="T1382">
        <v>4.45</v>
      </c>
      <c r="U1382">
        <v>598.79</v>
      </c>
      <c r="V1382">
        <v>105.48</v>
      </c>
      <c r="W1382">
        <v>4.91</v>
      </c>
      <c r="X1382">
        <v>13.07</v>
      </c>
      <c r="Y1382">
        <v>5.86</v>
      </c>
      <c r="Z1382">
        <v>3</v>
      </c>
      <c r="AA1382" t="s">
        <v>4250</v>
      </c>
      <c r="AB1382">
        <v>1</v>
      </c>
      <c r="AC1382">
        <v>5</v>
      </c>
      <c r="AD1382">
        <v>1.925666666666666</v>
      </c>
      <c r="AF1382" t="s">
        <v>7949</v>
      </c>
      <c r="AI1382">
        <v>0</v>
      </c>
      <c r="AJ1382">
        <v>0</v>
      </c>
      <c r="AK1382" t="s">
        <v>7992</v>
      </c>
      <c r="AL1382" t="s">
        <v>7992</v>
      </c>
      <c r="AM1382" t="s">
        <v>20019</v>
      </c>
    </row>
    <row r="1383" spans="1:39" x14ac:dyDescent="0.25">
      <c r="A1383" t="s">
        <v>9061</v>
      </c>
      <c r="B1383" t="s">
        <v>4841</v>
      </c>
      <c r="C1383" t="s">
        <v>4842</v>
      </c>
      <c r="D1383">
        <v>9.6999999999999993</v>
      </c>
      <c r="E1383" t="s">
        <v>4845</v>
      </c>
      <c r="F1383">
        <v>8.01</v>
      </c>
      <c r="I1383" t="s">
        <v>12678</v>
      </c>
      <c r="K1383" t="s">
        <v>6860</v>
      </c>
      <c r="L1383" t="s">
        <v>6861</v>
      </c>
      <c r="M1383" t="s">
        <v>15009</v>
      </c>
      <c r="N1383">
        <v>9</v>
      </c>
      <c r="O1383" t="s">
        <v>15340</v>
      </c>
      <c r="P1383" t="s">
        <v>16713</v>
      </c>
      <c r="Q1383">
        <v>6</v>
      </c>
      <c r="R1383">
        <v>2</v>
      </c>
      <c r="S1383">
        <v>1.06</v>
      </c>
      <c r="T1383">
        <v>1.07</v>
      </c>
      <c r="U1383">
        <v>443.55</v>
      </c>
      <c r="V1383">
        <v>115.6</v>
      </c>
      <c r="W1383">
        <v>2.52</v>
      </c>
      <c r="Y1383">
        <v>5.8</v>
      </c>
      <c r="Z1383">
        <v>2</v>
      </c>
      <c r="AA1383" t="s">
        <v>4250</v>
      </c>
      <c r="AB1383">
        <v>0</v>
      </c>
      <c r="AC1383">
        <v>3</v>
      </c>
      <c r="AD1383">
        <v>4.0498809523809527</v>
      </c>
      <c r="AF1383" t="s">
        <v>7949</v>
      </c>
      <c r="AI1383">
        <v>0</v>
      </c>
      <c r="AJ1383">
        <v>0</v>
      </c>
      <c r="AM1383" t="s">
        <v>20019</v>
      </c>
    </row>
    <row r="1384" spans="1:39" x14ac:dyDescent="0.25">
      <c r="A1384" t="s">
        <v>9062</v>
      </c>
      <c r="B1384" t="s">
        <v>4841</v>
      </c>
      <c r="C1384" t="s">
        <v>4842</v>
      </c>
      <c r="D1384">
        <v>9.6999999999999993</v>
      </c>
      <c r="E1384" t="s">
        <v>4845</v>
      </c>
      <c r="F1384">
        <v>8.01</v>
      </c>
      <c r="I1384" t="s">
        <v>12679</v>
      </c>
      <c r="K1384" t="s">
        <v>6860</v>
      </c>
      <c r="M1384" t="s">
        <v>14977</v>
      </c>
      <c r="N1384">
        <v>8</v>
      </c>
      <c r="O1384" t="s">
        <v>15298</v>
      </c>
      <c r="P1384" t="s">
        <v>16714</v>
      </c>
      <c r="Q1384">
        <v>5</v>
      </c>
      <c r="R1384">
        <v>1</v>
      </c>
      <c r="S1384">
        <v>3.04</v>
      </c>
      <c r="T1384">
        <v>5.03</v>
      </c>
      <c r="U1384">
        <v>393.53</v>
      </c>
      <c r="V1384">
        <v>60.08</v>
      </c>
      <c r="W1384">
        <v>3.7</v>
      </c>
      <c r="Y1384">
        <v>11.38</v>
      </c>
      <c r="Z1384">
        <v>1</v>
      </c>
      <c r="AA1384" t="s">
        <v>4250</v>
      </c>
      <c r="AB1384">
        <v>0</v>
      </c>
      <c r="AC1384">
        <v>1</v>
      </c>
      <c r="AD1384">
        <v>3.073833333333333</v>
      </c>
      <c r="AF1384" t="s">
        <v>7952</v>
      </c>
      <c r="AI1384">
        <v>0</v>
      </c>
      <c r="AJ1384">
        <v>0</v>
      </c>
      <c r="AM1384" t="s">
        <v>20019</v>
      </c>
    </row>
    <row r="1385" spans="1:39" x14ac:dyDescent="0.25">
      <c r="A1385" t="s">
        <v>9063</v>
      </c>
      <c r="B1385" t="s">
        <v>4841</v>
      </c>
      <c r="C1385" t="s">
        <v>4842</v>
      </c>
      <c r="D1385">
        <v>9.6999999999999993</v>
      </c>
      <c r="E1385" t="s">
        <v>4845</v>
      </c>
      <c r="F1385">
        <v>8.01</v>
      </c>
      <c r="I1385" t="s">
        <v>12680</v>
      </c>
      <c r="K1385" t="s">
        <v>6860</v>
      </c>
      <c r="M1385" t="s">
        <v>15002</v>
      </c>
      <c r="N1385">
        <v>8</v>
      </c>
      <c r="O1385" t="s">
        <v>15332</v>
      </c>
      <c r="P1385" t="s">
        <v>16715</v>
      </c>
      <c r="Q1385">
        <v>5</v>
      </c>
      <c r="R1385">
        <v>1</v>
      </c>
      <c r="S1385">
        <v>2.4700000000000002</v>
      </c>
      <c r="T1385">
        <v>2.48</v>
      </c>
      <c r="U1385">
        <v>506.69</v>
      </c>
      <c r="V1385">
        <v>88.23</v>
      </c>
      <c r="W1385">
        <v>3.77</v>
      </c>
      <c r="Y1385">
        <v>5.97</v>
      </c>
      <c r="Z1385">
        <v>1</v>
      </c>
      <c r="AA1385" t="s">
        <v>4250</v>
      </c>
      <c r="AB1385">
        <v>1</v>
      </c>
      <c r="AC1385">
        <v>6</v>
      </c>
      <c r="AD1385">
        <v>4.5983333333333327</v>
      </c>
      <c r="AF1385" t="s">
        <v>7949</v>
      </c>
      <c r="AI1385">
        <v>0</v>
      </c>
      <c r="AJ1385">
        <v>0</v>
      </c>
      <c r="AM1385" t="s">
        <v>20019</v>
      </c>
    </row>
    <row r="1386" spans="1:39" x14ac:dyDescent="0.25">
      <c r="A1386" t="s">
        <v>9064</v>
      </c>
      <c r="B1386" t="s">
        <v>4841</v>
      </c>
      <c r="C1386" t="s">
        <v>4842</v>
      </c>
      <c r="D1386">
        <v>9.6999999999999993</v>
      </c>
      <c r="E1386" t="s">
        <v>4845</v>
      </c>
      <c r="F1386">
        <v>8.01</v>
      </c>
      <c r="I1386" t="s">
        <v>12681</v>
      </c>
      <c r="K1386" t="s">
        <v>6860</v>
      </c>
      <c r="M1386" t="s">
        <v>15002</v>
      </c>
      <c r="N1386">
        <v>8</v>
      </c>
      <c r="O1386" t="s">
        <v>15332</v>
      </c>
      <c r="P1386" t="s">
        <v>16716</v>
      </c>
      <c r="Q1386">
        <v>4</v>
      </c>
      <c r="R1386">
        <v>1</v>
      </c>
      <c r="S1386">
        <v>2.75</v>
      </c>
      <c r="T1386">
        <v>2.79</v>
      </c>
      <c r="U1386">
        <v>415.54</v>
      </c>
      <c r="V1386">
        <v>67.92</v>
      </c>
      <c r="W1386">
        <v>3.58</v>
      </c>
      <c r="Y1386">
        <v>6.4</v>
      </c>
      <c r="Z1386">
        <v>2</v>
      </c>
      <c r="AA1386" t="s">
        <v>4250</v>
      </c>
      <c r="AB1386">
        <v>0</v>
      </c>
      <c r="AC1386">
        <v>3</v>
      </c>
      <c r="AD1386">
        <v>5.0616190476190477</v>
      </c>
      <c r="AF1386" t="s">
        <v>7949</v>
      </c>
      <c r="AI1386">
        <v>0</v>
      </c>
      <c r="AJ1386">
        <v>0</v>
      </c>
      <c r="AM1386" t="s">
        <v>20019</v>
      </c>
    </row>
    <row r="1387" spans="1:39" x14ac:dyDescent="0.25">
      <c r="A1387" t="s">
        <v>9065</v>
      </c>
      <c r="B1387" t="s">
        <v>4841</v>
      </c>
      <c r="C1387" t="s">
        <v>4842</v>
      </c>
      <c r="D1387">
        <v>9.8000000000000007</v>
      </c>
      <c r="E1387" t="s">
        <v>4845</v>
      </c>
      <c r="F1387">
        <v>8.01</v>
      </c>
      <c r="I1387" t="s">
        <v>12682</v>
      </c>
      <c r="K1387" t="s">
        <v>6860</v>
      </c>
      <c r="L1387" t="s">
        <v>6861</v>
      </c>
      <c r="M1387" t="s">
        <v>14987</v>
      </c>
      <c r="N1387">
        <v>9</v>
      </c>
      <c r="O1387" t="s">
        <v>15311</v>
      </c>
      <c r="P1387" t="s">
        <v>16717</v>
      </c>
      <c r="Q1387">
        <v>6</v>
      </c>
      <c r="R1387">
        <v>2</v>
      </c>
      <c r="S1387">
        <v>0.45</v>
      </c>
      <c r="T1387">
        <v>0.48</v>
      </c>
      <c r="U1387">
        <v>467.76</v>
      </c>
      <c r="V1387">
        <v>94.53</v>
      </c>
      <c r="W1387">
        <v>3.66</v>
      </c>
      <c r="X1387">
        <v>8.49</v>
      </c>
      <c r="Y1387">
        <v>3.66</v>
      </c>
      <c r="Z1387">
        <v>2</v>
      </c>
      <c r="AA1387" t="s">
        <v>4250</v>
      </c>
      <c r="AB1387">
        <v>0</v>
      </c>
      <c r="AC1387">
        <v>5</v>
      </c>
      <c r="AD1387">
        <v>4.5792857142857146</v>
      </c>
      <c r="AF1387" t="s">
        <v>7949</v>
      </c>
      <c r="AI1387">
        <v>0</v>
      </c>
      <c r="AJ1387">
        <v>0</v>
      </c>
      <c r="AM1387" t="s">
        <v>20019</v>
      </c>
    </row>
    <row r="1388" spans="1:39" x14ac:dyDescent="0.25">
      <c r="A1388" t="s">
        <v>9066</v>
      </c>
      <c r="B1388" t="s">
        <v>4841</v>
      </c>
      <c r="C1388" t="s">
        <v>4842</v>
      </c>
      <c r="D1388">
        <v>9.8000000000000007</v>
      </c>
      <c r="E1388" t="s">
        <v>4845</v>
      </c>
      <c r="F1388">
        <v>8.01</v>
      </c>
      <c r="I1388" t="s">
        <v>12683</v>
      </c>
      <c r="K1388" t="s">
        <v>6860</v>
      </c>
      <c r="L1388" t="s">
        <v>6861</v>
      </c>
      <c r="M1388" t="s">
        <v>14972</v>
      </c>
      <c r="N1388">
        <v>8</v>
      </c>
      <c r="O1388" t="s">
        <v>15293</v>
      </c>
      <c r="P1388" t="s">
        <v>16718</v>
      </c>
      <c r="Q1388">
        <v>7</v>
      </c>
      <c r="R1388">
        <v>2</v>
      </c>
      <c r="S1388">
        <v>2.08</v>
      </c>
      <c r="T1388">
        <v>2.12</v>
      </c>
      <c r="U1388">
        <v>445.35</v>
      </c>
      <c r="V1388">
        <v>111.72</v>
      </c>
      <c r="W1388">
        <v>2.9</v>
      </c>
      <c r="X1388">
        <v>8.1300000000000008</v>
      </c>
      <c r="Y1388">
        <v>4.3499999999999996</v>
      </c>
      <c r="Z1388">
        <v>2</v>
      </c>
      <c r="AA1388" t="s">
        <v>4250</v>
      </c>
      <c r="AB1388">
        <v>0</v>
      </c>
      <c r="AC1388">
        <v>4</v>
      </c>
      <c r="AD1388">
        <v>4.1263571428571426</v>
      </c>
      <c r="AF1388" t="s">
        <v>7949</v>
      </c>
      <c r="AI1388">
        <v>0</v>
      </c>
      <c r="AJ1388">
        <v>0</v>
      </c>
      <c r="AM1388" t="s">
        <v>20019</v>
      </c>
    </row>
    <row r="1389" spans="1:39" x14ac:dyDescent="0.25">
      <c r="A1389" t="s">
        <v>9067</v>
      </c>
      <c r="B1389" t="s">
        <v>4841</v>
      </c>
      <c r="C1389" t="s">
        <v>4842</v>
      </c>
      <c r="D1389">
        <v>9.8000000000000007</v>
      </c>
      <c r="E1389" t="s">
        <v>4845</v>
      </c>
      <c r="F1389">
        <v>8.01</v>
      </c>
      <c r="K1389" t="s">
        <v>6860</v>
      </c>
      <c r="L1389" t="s">
        <v>6861</v>
      </c>
      <c r="M1389" t="s">
        <v>15062</v>
      </c>
      <c r="N1389">
        <v>9</v>
      </c>
      <c r="O1389" t="s">
        <v>15415</v>
      </c>
      <c r="P1389" t="s">
        <v>16719</v>
      </c>
      <c r="Q1389">
        <v>7</v>
      </c>
      <c r="R1389">
        <v>3</v>
      </c>
      <c r="S1389">
        <v>3.11</v>
      </c>
      <c r="T1389">
        <v>3.13</v>
      </c>
      <c r="U1389">
        <v>572.75</v>
      </c>
      <c r="V1389">
        <v>105.6</v>
      </c>
      <c r="W1389">
        <v>4.8</v>
      </c>
      <c r="X1389">
        <v>13.82</v>
      </c>
      <c r="Y1389">
        <v>5.9</v>
      </c>
      <c r="Z1389">
        <v>3</v>
      </c>
      <c r="AA1389" t="s">
        <v>4250</v>
      </c>
      <c r="AB1389">
        <v>1</v>
      </c>
      <c r="AC1389">
        <v>11</v>
      </c>
      <c r="AD1389">
        <v>3.0266666666666668</v>
      </c>
      <c r="AF1389" t="s">
        <v>7949</v>
      </c>
      <c r="AI1389">
        <v>0</v>
      </c>
      <c r="AJ1389">
        <v>0</v>
      </c>
      <c r="AK1389" t="s">
        <v>19873</v>
      </c>
      <c r="AL1389" t="s">
        <v>19873</v>
      </c>
      <c r="AM1389" t="s">
        <v>20019</v>
      </c>
    </row>
    <row r="1390" spans="1:39" x14ac:dyDescent="0.25">
      <c r="A1390" t="s">
        <v>8880</v>
      </c>
      <c r="B1390" t="s">
        <v>4841</v>
      </c>
      <c r="C1390" t="s">
        <v>4842</v>
      </c>
      <c r="D1390">
        <v>9.8000000000000007</v>
      </c>
      <c r="E1390" t="s">
        <v>4845</v>
      </c>
      <c r="F1390">
        <v>8.01</v>
      </c>
      <c r="K1390" t="s">
        <v>6860</v>
      </c>
      <c r="L1390" t="s">
        <v>6861</v>
      </c>
      <c r="M1390" t="s">
        <v>15062</v>
      </c>
      <c r="N1390">
        <v>9</v>
      </c>
      <c r="O1390" t="s">
        <v>15415</v>
      </c>
      <c r="P1390" t="s">
        <v>16532</v>
      </c>
      <c r="Q1390">
        <v>8</v>
      </c>
      <c r="R1390">
        <v>3</v>
      </c>
      <c r="S1390">
        <v>3.63</v>
      </c>
      <c r="T1390">
        <v>3.64</v>
      </c>
      <c r="U1390">
        <v>578.78</v>
      </c>
      <c r="V1390">
        <v>105.6</v>
      </c>
      <c r="W1390">
        <v>4.8600000000000003</v>
      </c>
      <c r="X1390">
        <v>13.82</v>
      </c>
      <c r="Y1390">
        <v>5.9</v>
      </c>
      <c r="Z1390">
        <v>3</v>
      </c>
      <c r="AA1390" t="s">
        <v>4250</v>
      </c>
      <c r="AB1390">
        <v>1</v>
      </c>
      <c r="AC1390">
        <v>11</v>
      </c>
      <c r="AD1390">
        <v>2.5116666666666672</v>
      </c>
      <c r="AF1390" t="s">
        <v>7949</v>
      </c>
      <c r="AI1390">
        <v>0</v>
      </c>
      <c r="AJ1390">
        <v>0</v>
      </c>
      <c r="AK1390" t="s">
        <v>19873</v>
      </c>
      <c r="AL1390" t="s">
        <v>19873</v>
      </c>
      <c r="AM1390" t="s">
        <v>20019</v>
      </c>
    </row>
    <row r="1391" spans="1:39" x14ac:dyDescent="0.25">
      <c r="A1391" t="s">
        <v>9038</v>
      </c>
      <c r="B1391" t="s">
        <v>4841</v>
      </c>
      <c r="C1391" t="s">
        <v>4842</v>
      </c>
      <c r="D1391">
        <v>9.8000000000000007</v>
      </c>
      <c r="E1391" t="s">
        <v>4845</v>
      </c>
      <c r="F1391">
        <v>8.01</v>
      </c>
      <c r="K1391" t="s">
        <v>6860</v>
      </c>
      <c r="L1391" t="s">
        <v>6861</v>
      </c>
      <c r="M1391" t="s">
        <v>15008</v>
      </c>
      <c r="N1391">
        <v>9</v>
      </c>
      <c r="O1391" t="s">
        <v>15339</v>
      </c>
      <c r="P1391" t="s">
        <v>16690</v>
      </c>
      <c r="Q1391">
        <v>9</v>
      </c>
      <c r="R1391">
        <v>3</v>
      </c>
      <c r="S1391">
        <v>3.96</v>
      </c>
      <c r="T1391">
        <v>3.98</v>
      </c>
      <c r="U1391">
        <v>608.80999999999995</v>
      </c>
      <c r="V1391">
        <v>114.83</v>
      </c>
      <c r="W1391">
        <v>4.84</v>
      </c>
      <c r="X1391">
        <v>13.79</v>
      </c>
      <c r="Y1391">
        <v>5.93</v>
      </c>
      <c r="Z1391">
        <v>3</v>
      </c>
      <c r="AA1391" t="s">
        <v>4250</v>
      </c>
      <c r="AB1391">
        <v>1</v>
      </c>
      <c r="AC1391">
        <v>12</v>
      </c>
      <c r="AD1391">
        <v>1.869</v>
      </c>
      <c r="AF1391" t="s">
        <v>7949</v>
      </c>
      <c r="AI1391">
        <v>0</v>
      </c>
      <c r="AJ1391">
        <v>0</v>
      </c>
      <c r="AK1391" t="s">
        <v>19873</v>
      </c>
      <c r="AL1391" t="s">
        <v>19873</v>
      </c>
      <c r="AM1391" t="s">
        <v>20019</v>
      </c>
    </row>
    <row r="1392" spans="1:39" x14ac:dyDescent="0.25">
      <c r="A1392" t="s">
        <v>8781</v>
      </c>
      <c r="B1392" t="s">
        <v>4841</v>
      </c>
      <c r="C1392" t="s">
        <v>4842</v>
      </c>
      <c r="D1392">
        <v>9.9</v>
      </c>
      <c r="E1392" t="s">
        <v>4845</v>
      </c>
      <c r="F1392">
        <v>8</v>
      </c>
      <c r="K1392" t="s">
        <v>6860</v>
      </c>
      <c r="L1392" t="s">
        <v>6861</v>
      </c>
      <c r="M1392" t="s">
        <v>15006</v>
      </c>
      <c r="N1392">
        <v>9</v>
      </c>
      <c r="O1392" t="s">
        <v>15336</v>
      </c>
      <c r="P1392" t="s">
        <v>16433</v>
      </c>
      <c r="Q1392">
        <v>6</v>
      </c>
      <c r="R1392">
        <v>1</v>
      </c>
      <c r="S1392">
        <v>0.04</v>
      </c>
      <c r="T1392">
        <v>0.04</v>
      </c>
      <c r="U1392">
        <v>382.39</v>
      </c>
      <c r="V1392">
        <v>90.04</v>
      </c>
      <c r="W1392">
        <v>1.67</v>
      </c>
      <c r="Y1392">
        <v>3.6</v>
      </c>
      <c r="Z1392">
        <v>2</v>
      </c>
      <c r="AA1392" t="s">
        <v>4250</v>
      </c>
      <c r="AB1392">
        <v>0</v>
      </c>
      <c r="AC1392">
        <v>1</v>
      </c>
      <c r="AD1392">
        <v>5.6720714285714289</v>
      </c>
      <c r="AF1392" t="s">
        <v>7949</v>
      </c>
      <c r="AI1392">
        <v>0</v>
      </c>
      <c r="AJ1392">
        <v>0</v>
      </c>
      <c r="AK1392" t="s">
        <v>19871</v>
      </c>
      <c r="AL1392" t="s">
        <v>19871</v>
      </c>
      <c r="AM1392" t="s">
        <v>20019</v>
      </c>
    </row>
    <row r="1393" spans="1:39" x14ac:dyDescent="0.25">
      <c r="A1393" t="s">
        <v>8781</v>
      </c>
      <c r="B1393" t="s">
        <v>4841</v>
      </c>
      <c r="C1393" t="s">
        <v>4842</v>
      </c>
      <c r="D1393">
        <v>9.9</v>
      </c>
      <c r="E1393" t="s">
        <v>4845</v>
      </c>
      <c r="F1393">
        <v>8</v>
      </c>
      <c r="K1393" t="s">
        <v>6860</v>
      </c>
      <c r="L1393" t="s">
        <v>6861</v>
      </c>
      <c r="M1393" t="s">
        <v>15063</v>
      </c>
      <c r="N1393">
        <v>9</v>
      </c>
      <c r="O1393" t="s">
        <v>15416</v>
      </c>
      <c r="P1393" t="s">
        <v>16433</v>
      </c>
      <c r="Q1393">
        <v>6</v>
      </c>
      <c r="R1393">
        <v>1</v>
      </c>
      <c r="S1393">
        <v>0.04</v>
      </c>
      <c r="T1393">
        <v>0.04</v>
      </c>
      <c r="U1393">
        <v>382.39</v>
      </c>
      <c r="V1393">
        <v>90.04</v>
      </c>
      <c r="W1393">
        <v>1.67</v>
      </c>
      <c r="Y1393">
        <v>3.6</v>
      </c>
      <c r="Z1393">
        <v>2</v>
      </c>
      <c r="AA1393" t="s">
        <v>4250</v>
      </c>
      <c r="AB1393">
        <v>0</v>
      </c>
      <c r="AC1393">
        <v>1</v>
      </c>
      <c r="AD1393">
        <v>5.6720714285714289</v>
      </c>
      <c r="AF1393" t="s">
        <v>7949</v>
      </c>
      <c r="AI1393">
        <v>0</v>
      </c>
      <c r="AJ1393">
        <v>0</v>
      </c>
      <c r="AK1393" t="s">
        <v>19914</v>
      </c>
      <c r="AL1393" t="s">
        <v>19914</v>
      </c>
      <c r="AM1393" t="s">
        <v>20019</v>
      </c>
    </row>
    <row r="1394" spans="1:39" x14ac:dyDescent="0.25">
      <c r="A1394" t="s">
        <v>8790</v>
      </c>
      <c r="B1394" t="s">
        <v>4841</v>
      </c>
      <c r="C1394" t="s">
        <v>4842</v>
      </c>
      <c r="D1394">
        <v>9.9</v>
      </c>
      <c r="E1394" t="s">
        <v>4845</v>
      </c>
      <c r="F1394">
        <v>8</v>
      </c>
      <c r="K1394" t="s">
        <v>6860</v>
      </c>
      <c r="L1394" t="s">
        <v>6861</v>
      </c>
      <c r="M1394" t="s">
        <v>15062</v>
      </c>
      <c r="N1394">
        <v>9</v>
      </c>
      <c r="O1394" t="s">
        <v>15415</v>
      </c>
      <c r="P1394" t="s">
        <v>16442</v>
      </c>
      <c r="Q1394">
        <v>8</v>
      </c>
      <c r="R1394">
        <v>3</v>
      </c>
      <c r="S1394">
        <v>3.75</v>
      </c>
      <c r="T1394">
        <v>3.77</v>
      </c>
      <c r="U1394">
        <v>592.80999999999995</v>
      </c>
      <c r="V1394">
        <v>105.6</v>
      </c>
      <c r="W1394">
        <v>5.25</v>
      </c>
      <c r="X1394">
        <v>13.83</v>
      </c>
      <c r="Y1394">
        <v>5.89</v>
      </c>
      <c r="Z1394">
        <v>3</v>
      </c>
      <c r="AA1394" t="s">
        <v>4250</v>
      </c>
      <c r="AB1394">
        <v>2</v>
      </c>
      <c r="AC1394">
        <v>11</v>
      </c>
      <c r="AD1394">
        <v>2.3866666666666672</v>
      </c>
      <c r="AF1394" t="s">
        <v>7949</v>
      </c>
      <c r="AI1394">
        <v>0</v>
      </c>
      <c r="AJ1394">
        <v>0</v>
      </c>
      <c r="AK1394" t="s">
        <v>19873</v>
      </c>
      <c r="AL1394" t="s">
        <v>19873</v>
      </c>
      <c r="AM1394" t="s">
        <v>20019</v>
      </c>
    </row>
    <row r="1395" spans="1:39" x14ac:dyDescent="0.25">
      <c r="A1395" t="s">
        <v>9068</v>
      </c>
      <c r="B1395" t="s">
        <v>4841</v>
      </c>
      <c r="C1395" t="s">
        <v>4842</v>
      </c>
      <c r="D1395">
        <v>9.9</v>
      </c>
      <c r="E1395" t="s">
        <v>4845</v>
      </c>
      <c r="F1395">
        <v>8</v>
      </c>
      <c r="I1395" t="s">
        <v>12684</v>
      </c>
      <c r="K1395" t="s">
        <v>6860</v>
      </c>
      <c r="M1395" t="s">
        <v>15002</v>
      </c>
      <c r="N1395">
        <v>8</v>
      </c>
      <c r="O1395" t="s">
        <v>15332</v>
      </c>
      <c r="P1395" t="s">
        <v>16720</v>
      </c>
      <c r="Q1395">
        <v>4</v>
      </c>
      <c r="R1395">
        <v>1</v>
      </c>
      <c r="S1395">
        <v>0.78</v>
      </c>
      <c r="T1395">
        <v>0.83</v>
      </c>
      <c r="U1395">
        <v>337.42</v>
      </c>
      <c r="V1395">
        <v>67.92</v>
      </c>
      <c r="W1395">
        <v>1.78</v>
      </c>
      <c r="Y1395">
        <v>6.44</v>
      </c>
      <c r="Z1395">
        <v>1</v>
      </c>
      <c r="AA1395" t="s">
        <v>4250</v>
      </c>
      <c r="AB1395">
        <v>0</v>
      </c>
      <c r="AC1395">
        <v>1</v>
      </c>
      <c r="AD1395">
        <v>5.833333333333333</v>
      </c>
      <c r="AF1395" t="s">
        <v>7949</v>
      </c>
      <c r="AI1395">
        <v>0</v>
      </c>
      <c r="AJ1395">
        <v>0</v>
      </c>
      <c r="AM1395" t="s">
        <v>20019</v>
      </c>
    </row>
    <row r="1396" spans="1:39" x14ac:dyDescent="0.25">
      <c r="A1396" t="s">
        <v>8014</v>
      </c>
      <c r="B1396" t="s">
        <v>4841</v>
      </c>
      <c r="C1396" t="s">
        <v>4842</v>
      </c>
      <c r="D1396">
        <v>10</v>
      </c>
      <c r="E1396" t="s">
        <v>4845</v>
      </c>
      <c r="F1396">
        <v>8</v>
      </c>
      <c r="K1396" t="s">
        <v>6860</v>
      </c>
      <c r="M1396" t="s">
        <v>14985</v>
      </c>
      <c r="N1396">
        <v>8</v>
      </c>
      <c r="O1396" t="s">
        <v>15309</v>
      </c>
      <c r="P1396" t="s">
        <v>15667</v>
      </c>
      <c r="Q1396">
        <v>6</v>
      </c>
      <c r="R1396">
        <v>4</v>
      </c>
      <c r="S1396">
        <v>2.39</v>
      </c>
      <c r="T1396">
        <v>3.28</v>
      </c>
      <c r="U1396">
        <v>593.74</v>
      </c>
      <c r="V1396">
        <v>124.6</v>
      </c>
      <c r="W1396">
        <v>2.81</v>
      </c>
      <c r="X1396">
        <v>13.18</v>
      </c>
      <c r="Y1396">
        <v>8.27</v>
      </c>
      <c r="Z1396">
        <v>2</v>
      </c>
      <c r="AA1396" t="s">
        <v>4250</v>
      </c>
      <c r="AB1396">
        <v>1</v>
      </c>
      <c r="AC1396">
        <v>17</v>
      </c>
      <c r="AD1396">
        <v>2.5299999999999998</v>
      </c>
      <c r="AF1396" t="s">
        <v>7949</v>
      </c>
      <c r="AI1396">
        <v>0</v>
      </c>
      <c r="AJ1396">
        <v>0</v>
      </c>
      <c r="AK1396" t="s">
        <v>19831</v>
      </c>
      <c r="AL1396" t="s">
        <v>19831</v>
      </c>
      <c r="AM1396" t="s">
        <v>20019</v>
      </c>
    </row>
    <row r="1397" spans="1:39" x14ac:dyDescent="0.25">
      <c r="A1397" t="s">
        <v>8007</v>
      </c>
      <c r="B1397" t="s">
        <v>4841</v>
      </c>
      <c r="C1397" t="s">
        <v>4842</v>
      </c>
      <c r="D1397">
        <v>10</v>
      </c>
      <c r="E1397" t="s">
        <v>4845</v>
      </c>
      <c r="F1397">
        <v>8</v>
      </c>
      <c r="K1397" t="s">
        <v>6860</v>
      </c>
      <c r="M1397" t="s">
        <v>14985</v>
      </c>
      <c r="N1397">
        <v>8</v>
      </c>
      <c r="O1397" t="s">
        <v>15309</v>
      </c>
      <c r="P1397" t="s">
        <v>15660</v>
      </c>
      <c r="Q1397">
        <v>8</v>
      </c>
      <c r="R1397">
        <v>4</v>
      </c>
      <c r="S1397">
        <v>3.68</v>
      </c>
      <c r="T1397">
        <v>4.5999999999999996</v>
      </c>
      <c r="U1397">
        <v>660.78</v>
      </c>
      <c r="V1397">
        <v>146.72</v>
      </c>
      <c r="W1397">
        <v>3.61</v>
      </c>
      <c r="X1397">
        <v>9.81</v>
      </c>
      <c r="Y1397">
        <v>8.3000000000000007</v>
      </c>
      <c r="Z1397">
        <v>3</v>
      </c>
      <c r="AA1397" t="s">
        <v>4250</v>
      </c>
      <c r="AB1397">
        <v>1</v>
      </c>
      <c r="AC1397">
        <v>18</v>
      </c>
      <c r="AD1397">
        <v>1.21</v>
      </c>
      <c r="AF1397" t="s">
        <v>7949</v>
      </c>
      <c r="AI1397">
        <v>0</v>
      </c>
      <c r="AJ1397">
        <v>0</v>
      </c>
      <c r="AK1397" t="s">
        <v>19831</v>
      </c>
      <c r="AL1397" t="s">
        <v>19831</v>
      </c>
      <c r="AM1397" t="s">
        <v>20019</v>
      </c>
    </row>
    <row r="1398" spans="1:39" x14ac:dyDescent="0.25">
      <c r="A1398" t="s">
        <v>9069</v>
      </c>
      <c r="B1398" t="s">
        <v>4841</v>
      </c>
      <c r="C1398" t="s">
        <v>4842</v>
      </c>
      <c r="D1398">
        <v>10</v>
      </c>
      <c r="E1398" t="s">
        <v>4845</v>
      </c>
      <c r="F1398">
        <v>8</v>
      </c>
      <c r="K1398" t="s">
        <v>6860</v>
      </c>
      <c r="M1398" t="s">
        <v>15034</v>
      </c>
      <c r="N1398">
        <v>8</v>
      </c>
      <c r="O1398" t="s">
        <v>15377</v>
      </c>
      <c r="P1398" t="s">
        <v>16721</v>
      </c>
      <c r="Q1398">
        <v>8</v>
      </c>
      <c r="R1398">
        <v>5</v>
      </c>
      <c r="S1398">
        <v>4.5599999999999996</v>
      </c>
      <c r="T1398">
        <v>4.5599999999999996</v>
      </c>
      <c r="U1398">
        <v>835.97</v>
      </c>
      <c r="V1398">
        <v>183.24</v>
      </c>
      <c r="W1398">
        <v>4.87</v>
      </c>
      <c r="X1398">
        <v>13.05</v>
      </c>
      <c r="Y1398">
        <v>0</v>
      </c>
      <c r="Z1398">
        <v>4</v>
      </c>
      <c r="AA1398" t="s">
        <v>4250</v>
      </c>
      <c r="AB1398">
        <v>1</v>
      </c>
      <c r="AC1398">
        <v>19</v>
      </c>
      <c r="AD1398">
        <v>1.22</v>
      </c>
      <c r="AF1398" t="s">
        <v>7949</v>
      </c>
      <c r="AI1398">
        <v>0</v>
      </c>
      <c r="AJ1398">
        <v>0</v>
      </c>
      <c r="AK1398" t="s">
        <v>19895</v>
      </c>
      <c r="AL1398" t="s">
        <v>19895</v>
      </c>
      <c r="AM1398" t="s">
        <v>20019</v>
      </c>
    </row>
    <row r="1399" spans="1:39" x14ac:dyDescent="0.25">
      <c r="A1399" t="s">
        <v>9070</v>
      </c>
      <c r="B1399" t="s">
        <v>4841</v>
      </c>
      <c r="C1399" t="s">
        <v>4842</v>
      </c>
      <c r="D1399">
        <v>10</v>
      </c>
      <c r="E1399" t="s">
        <v>4845</v>
      </c>
      <c r="F1399">
        <v>8</v>
      </c>
      <c r="K1399" t="s">
        <v>6860</v>
      </c>
      <c r="M1399" t="s">
        <v>6865</v>
      </c>
      <c r="N1399">
        <v>8</v>
      </c>
      <c r="O1399" t="s">
        <v>15365</v>
      </c>
      <c r="P1399" t="s">
        <v>16722</v>
      </c>
      <c r="Q1399">
        <v>6</v>
      </c>
      <c r="R1399">
        <v>4</v>
      </c>
      <c r="S1399">
        <v>3.69</v>
      </c>
      <c r="T1399">
        <v>3.72</v>
      </c>
      <c r="U1399">
        <v>641.23</v>
      </c>
      <c r="V1399">
        <v>127.84</v>
      </c>
      <c r="W1399">
        <v>4.57</v>
      </c>
      <c r="X1399">
        <v>13.5</v>
      </c>
      <c r="Y1399">
        <v>6.29</v>
      </c>
      <c r="Z1399">
        <v>3</v>
      </c>
      <c r="AA1399" t="s">
        <v>4250</v>
      </c>
      <c r="AB1399">
        <v>1</v>
      </c>
      <c r="AC1399">
        <v>13</v>
      </c>
      <c r="AD1399">
        <v>1.7949999999999999</v>
      </c>
      <c r="AF1399" t="s">
        <v>7949</v>
      </c>
      <c r="AI1399">
        <v>0</v>
      </c>
      <c r="AJ1399">
        <v>0</v>
      </c>
      <c r="AK1399" t="s">
        <v>19888</v>
      </c>
      <c r="AL1399" t="s">
        <v>19888</v>
      </c>
      <c r="AM1399" t="s">
        <v>20019</v>
      </c>
    </row>
    <row r="1400" spans="1:39" x14ac:dyDescent="0.25">
      <c r="A1400" t="s">
        <v>8052</v>
      </c>
      <c r="B1400" t="s">
        <v>4841</v>
      </c>
      <c r="C1400" t="s">
        <v>4842</v>
      </c>
      <c r="D1400">
        <v>10</v>
      </c>
      <c r="E1400" t="s">
        <v>4845</v>
      </c>
      <c r="F1400">
        <v>8</v>
      </c>
      <c r="K1400" t="s">
        <v>6860</v>
      </c>
      <c r="L1400" t="s">
        <v>6861</v>
      </c>
      <c r="M1400" t="s">
        <v>15038</v>
      </c>
      <c r="N1400">
        <v>9</v>
      </c>
      <c r="O1400" t="s">
        <v>15444</v>
      </c>
      <c r="P1400" t="s">
        <v>15705</v>
      </c>
      <c r="Q1400">
        <v>5</v>
      </c>
      <c r="R1400">
        <v>1</v>
      </c>
      <c r="S1400">
        <v>1.79</v>
      </c>
      <c r="T1400">
        <v>1.81</v>
      </c>
      <c r="U1400">
        <v>425.38</v>
      </c>
      <c r="V1400">
        <v>77.150000000000006</v>
      </c>
      <c r="W1400">
        <v>3.2</v>
      </c>
      <c r="Y1400">
        <v>6.01</v>
      </c>
      <c r="Z1400">
        <v>2</v>
      </c>
      <c r="AA1400" t="s">
        <v>4250</v>
      </c>
      <c r="AB1400">
        <v>0</v>
      </c>
      <c r="AC1400">
        <v>8</v>
      </c>
      <c r="AD1400">
        <v>5.3663333333333334</v>
      </c>
      <c r="AF1400" t="s">
        <v>7949</v>
      </c>
      <c r="AI1400">
        <v>0</v>
      </c>
      <c r="AJ1400">
        <v>0</v>
      </c>
      <c r="AK1400" t="s">
        <v>19833</v>
      </c>
      <c r="AL1400" t="s">
        <v>19833</v>
      </c>
      <c r="AM1400" t="s">
        <v>20019</v>
      </c>
    </row>
    <row r="1401" spans="1:39" x14ac:dyDescent="0.25">
      <c r="A1401" t="s">
        <v>8044</v>
      </c>
      <c r="B1401" t="s">
        <v>4841</v>
      </c>
      <c r="C1401" t="s">
        <v>4842</v>
      </c>
      <c r="D1401">
        <v>10</v>
      </c>
      <c r="E1401" t="s">
        <v>4845</v>
      </c>
      <c r="F1401">
        <v>8</v>
      </c>
      <c r="K1401" t="s">
        <v>6860</v>
      </c>
      <c r="L1401" t="s">
        <v>6861</v>
      </c>
      <c r="M1401" t="s">
        <v>15038</v>
      </c>
      <c r="N1401">
        <v>9</v>
      </c>
      <c r="O1401" t="s">
        <v>15444</v>
      </c>
      <c r="P1401" t="s">
        <v>15697</v>
      </c>
      <c r="Q1401">
        <v>5</v>
      </c>
      <c r="R1401">
        <v>1</v>
      </c>
      <c r="S1401">
        <v>1.56</v>
      </c>
      <c r="T1401">
        <v>1.58</v>
      </c>
      <c r="U1401">
        <v>426.4</v>
      </c>
      <c r="V1401">
        <v>80.81</v>
      </c>
      <c r="W1401">
        <v>3.52</v>
      </c>
      <c r="Y1401">
        <v>6.08</v>
      </c>
      <c r="Z1401">
        <v>3</v>
      </c>
      <c r="AA1401" t="s">
        <v>4250</v>
      </c>
      <c r="AB1401">
        <v>0</v>
      </c>
      <c r="AC1401">
        <v>5</v>
      </c>
      <c r="AD1401">
        <v>5.3590476190476188</v>
      </c>
      <c r="AF1401" t="s">
        <v>7949</v>
      </c>
      <c r="AI1401">
        <v>0</v>
      </c>
      <c r="AJ1401">
        <v>0</v>
      </c>
      <c r="AK1401" t="s">
        <v>19833</v>
      </c>
      <c r="AL1401" t="s">
        <v>19833</v>
      </c>
      <c r="AM1401" t="s">
        <v>20019</v>
      </c>
    </row>
    <row r="1402" spans="1:39" x14ac:dyDescent="0.25">
      <c r="A1402" t="s">
        <v>9071</v>
      </c>
      <c r="B1402" t="s">
        <v>4841</v>
      </c>
      <c r="C1402" t="s">
        <v>4842</v>
      </c>
      <c r="D1402">
        <v>10</v>
      </c>
      <c r="E1402" t="s">
        <v>4845</v>
      </c>
      <c r="F1402">
        <v>8</v>
      </c>
      <c r="K1402" t="s">
        <v>6860</v>
      </c>
      <c r="L1402" t="s">
        <v>6861</v>
      </c>
      <c r="M1402" t="s">
        <v>14976</v>
      </c>
      <c r="N1402">
        <v>9</v>
      </c>
      <c r="O1402" t="s">
        <v>15297</v>
      </c>
      <c r="P1402" t="s">
        <v>16723</v>
      </c>
      <c r="Q1402">
        <v>8</v>
      </c>
      <c r="R1402">
        <v>6</v>
      </c>
      <c r="S1402">
        <v>1.9</v>
      </c>
      <c r="T1402">
        <v>1.9</v>
      </c>
      <c r="U1402">
        <v>683.96</v>
      </c>
      <c r="V1402">
        <v>182.8</v>
      </c>
      <c r="W1402">
        <v>2.3199999999999998</v>
      </c>
      <c r="X1402">
        <v>13.33</v>
      </c>
      <c r="Y1402">
        <v>0</v>
      </c>
      <c r="Z1402">
        <v>0</v>
      </c>
      <c r="AA1402" t="s">
        <v>4250</v>
      </c>
      <c r="AB1402">
        <v>2</v>
      </c>
      <c r="AC1402">
        <v>21</v>
      </c>
      <c r="AD1402">
        <v>3</v>
      </c>
      <c r="AF1402" t="s">
        <v>7949</v>
      </c>
      <c r="AI1402">
        <v>0</v>
      </c>
      <c r="AJ1402">
        <v>0</v>
      </c>
      <c r="AK1402" t="s">
        <v>19853</v>
      </c>
      <c r="AL1402" t="s">
        <v>19853</v>
      </c>
      <c r="AM1402" t="s">
        <v>20019</v>
      </c>
    </row>
    <row r="1403" spans="1:39" x14ac:dyDescent="0.25">
      <c r="A1403" t="s">
        <v>6016</v>
      </c>
      <c r="B1403" t="s">
        <v>4841</v>
      </c>
      <c r="C1403" t="s">
        <v>4842</v>
      </c>
      <c r="D1403">
        <v>10</v>
      </c>
      <c r="E1403" t="s">
        <v>4845</v>
      </c>
      <c r="F1403">
        <v>8</v>
      </c>
      <c r="K1403" t="s">
        <v>6860</v>
      </c>
      <c r="M1403" t="s">
        <v>15088</v>
      </c>
      <c r="N1403">
        <v>8</v>
      </c>
      <c r="O1403" t="s">
        <v>15445</v>
      </c>
      <c r="P1403" t="s">
        <v>7742</v>
      </c>
      <c r="Q1403">
        <v>6</v>
      </c>
      <c r="R1403">
        <v>4</v>
      </c>
      <c r="S1403">
        <v>0.9</v>
      </c>
      <c r="T1403">
        <v>1.87</v>
      </c>
      <c r="U1403">
        <v>578.74</v>
      </c>
      <c r="V1403">
        <v>127.84</v>
      </c>
      <c r="W1403">
        <v>3.03</v>
      </c>
      <c r="X1403">
        <v>13.72</v>
      </c>
      <c r="Y1403">
        <v>8.35</v>
      </c>
      <c r="Z1403">
        <v>3</v>
      </c>
      <c r="AA1403" t="s">
        <v>4250</v>
      </c>
      <c r="AB1403">
        <v>1</v>
      </c>
      <c r="AC1403">
        <v>13</v>
      </c>
      <c r="AD1403">
        <v>2.8250000000000002</v>
      </c>
      <c r="AF1403" t="s">
        <v>7949</v>
      </c>
      <c r="AI1403">
        <v>0</v>
      </c>
      <c r="AJ1403">
        <v>0</v>
      </c>
      <c r="AK1403" t="s">
        <v>19927</v>
      </c>
      <c r="AL1403" t="s">
        <v>19927</v>
      </c>
      <c r="AM1403" t="s">
        <v>20019</v>
      </c>
    </row>
    <row r="1404" spans="1:39" x14ac:dyDescent="0.25">
      <c r="A1404" t="s">
        <v>9072</v>
      </c>
      <c r="B1404" t="s">
        <v>4841</v>
      </c>
      <c r="C1404" t="s">
        <v>4842</v>
      </c>
      <c r="D1404">
        <v>10</v>
      </c>
      <c r="E1404" t="s">
        <v>4845</v>
      </c>
      <c r="F1404">
        <v>8</v>
      </c>
      <c r="K1404" t="s">
        <v>6860</v>
      </c>
      <c r="M1404" t="s">
        <v>14985</v>
      </c>
      <c r="N1404">
        <v>8</v>
      </c>
      <c r="O1404" t="s">
        <v>15341</v>
      </c>
      <c r="P1404" t="s">
        <v>16724</v>
      </c>
      <c r="Q1404">
        <v>8</v>
      </c>
      <c r="R1404">
        <v>4</v>
      </c>
      <c r="S1404">
        <v>0.23</v>
      </c>
      <c r="T1404">
        <v>1.3</v>
      </c>
      <c r="U1404">
        <v>568.74</v>
      </c>
      <c r="V1404">
        <v>128.59</v>
      </c>
      <c r="W1404">
        <v>2.76</v>
      </c>
      <c r="X1404">
        <v>13.96</v>
      </c>
      <c r="Y1404">
        <v>8.5500000000000007</v>
      </c>
      <c r="Z1404">
        <v>3</v>
      </c>
      <c r="AA1404" t="s">
        <v>4250</v>
      </c>
      <c r="AB1404">
        <v>1</v>
      </c>
      <c r="AC1404">
        <v>13</v>
      </c>
      <c r="AD1404">
        <v>2.7250000000000001</v>
      </c>
      <c r="AF1404" t="s">
        <v>7952</v>
      </c>
      <c r="AI1404">
        <v>0</v>
      </c>
      <c r="AJ1404">
        <v>0</v>
      </c>
      <c r="AK1404" t="s">
        <v>19874</v>
      </c>
      <c r="AL1404" t="s">
        <v>19874</v>
      </c>
      <c r="AM1404" t="s">
        <v>20019</v>
      </c>
    </row>
    <row r="1405" spans="1:39" x14ac:dyDescent="0.25">
      <c r="A1405" t="s">
        <v>9073</v>
      </c>
      <c r="B1405" t="s">
        <v>4841</v>
      </c>
      <c r="C1405" t="s">
        <v>4842</v>
      </c>
      <c r="D1405">
        <v>10</v>
      </c>
      <c r="E1405" t="s">
        <v>4845</v>
      </c>
      <c r="F1405">
        <v>8</v>
      </c>
      <c r="K1405" t="s">
        <v>6860</v>
      </c>
      <c r="M1405" t="s">
        <v>6865</v>
      </c>
      <c r="N1405">
        <v>8</v>
      </c>
      <c r="O1405" t="s">
        <v>15345</v>
      </c>
      <c r="P1405" t="s">
        <v>16725</v>
      </c>
      <c r="Q1405">
        <v>6</v>
      </c>
      <c r="R1405">
        <v>3</v>
      </c>
      <c r="S1405">
        <v>0.97</v>
      </c>
      <c r="T1405">
        <v>3.14</v>
      </c>
      <c r="U1405">
        <v>526.70000000000005</v>
      </c>
      <c r="V1405">
        <v>103.67</v>
      </c>
      <c r="W1405">
        <v>3.07</v>
      </c>
      <c r="X1405">
        <v>13.79</v>
      </c>
      <c r="Y1405">
        <v>9.86</v>
      </c>
      <c r="Z1405">
        <v>3</v>
      </c>
      <c r="AA1405" t="s">
        <v>4250</v>
      </c>
      <c r="AB1405">
        <v>1</v>
      </c>
      <c r="AC1405">
        <v>10</v>
      </c>
      <c r="AD1405">
        <v>2.7109999999999999</v>
      </c>
      <c r="AF1405" t="s">
        <v>7952</v>
      </c>
      <c r="AI1405">
        <v>0</v>
      </c>
      <c r="AJ1405">
        <v>0</v>
      </c>
      <c r="AK1405" t="s">
        <v>19878</v>
      </c>
      <c r="AL1405" t="s">
        <v>19878</v>
      </c>
      <c r="AM1405" t="s">
        <v>20019</v>
      </c>
    </row>
    <row r="1406" spans="1:39" x14ac:dyDescent="0.25">
      <c r="A1406" t="s">
        <v>8037</v>
      </c>
      <c r="B1406" t="s">
        <v>4841</v>
      </c>
      <c r="C1406" t="s">
        <v>4842</v>
      </c>
      <c r="D1406">
        <v>10</v>
      </c>
      <c r="E1406" t="s">
        <v>4845</v>
      </c>
      <c r="F1406">
        <v>8</v>
      </c>
      <c r="K1406" t="s">
        <v>6860</v>
      </c>
      <c r="L1406" t="s">
        <v>6861</v>
      </c>
      <c r="M1406" t="s">
        <v>15005</v>
      </c>
      <c r="N1406">
        <v>9</v>
      </c>
      <c r="O1406" t="s">
        <v>15335</v>
      </c>
      <c r="P1406" t="s">
        <v>15690</v>
      </c>
      <c r="Q1406">
        <v>5</v>
      </c>
      <c r="R1406">
        <v>1</v>
      </c>
      <c r="S1406">
        <v>2.09</v>
      </c>
      <c r="T1406">
        <v>2.11</v>
      </c>
      <c r="U1406">
        <v>422.44</v>
      </c>
      <c r="V1406">
        <v>80.81</v>
      </c>
      <c r="W1406">
        <v>3.37</v>
      </c>
      <c r="Y1406">
        <v>6.1</v>
      </c>
      <c r="Z1406">
        <v>3</v>
      </c>
      <c r="AA1406" t="s">
        <v>4250</v>
      </c>
      <c r="AB1406">
        <v>0</v>
      </c>
      <c r="AC1406">
        <v>4</v>
      </c>
      <c r="AD1406">
        <v>5.3423333333333334</v>
      </c>
      <c r="AF1406" t="s">
        <v>7949</v>
      </c>
      <c r="AI1406">
        <v>0</v>
      </c>
      <c r="AJ1406">
        <v>0</v>
      </c>
      <c r="AK1406" t="s">
        <v>19835</v>
      </c>
      <c r="AL1406" t="s">
        <v>19835</v>
      </c>
      <c r="AM1406" t="s">
        <v>20019</v>
      </c>
    </row>
    <row r="1407" spans="1:39" x14ac:dyDescent="0.25">
      <c r="A1407" t="s">
        <v>8039</v>
      </c>
      <c r="B1407" t="s">
        <v>4841</v>
      </c>
      <c r="C1407" t="s">
        <v>4842</v>
      </c>
      <c r="D1407">
        <v>10</v>
      </c>
      <c r="E1407" t="s">
        <v>4845</v>
      </c>
      <c r="F1407">
        <v>8</v>
      </c>
      <c r="K1407" t="s">
        <v>6860</v>
      </c>
      <c r="L1407" t="s">
        <v>6861</v>
      </c>
      <c r="M1407" t="s">
        <v>15038</v>
      </c>
      <c r="N1407">
        <v>9</v>
      </c>
      <c r="O1407" t="s">
        <v>15444</v>
      </c>
      <c r="P1407" t="s">
        <v>15692</v>
      </c>
      <c r="Q1407">
        <v>5</v>
      </c>
      <c r="R1407">
        <v>1</v>
      </c>
      <c r="S1407">
        <v>2.09</v>
      </c>
      <c r="T1407">
        <v>2.11</v>
      </c>
      <c r="U1407">
        <v>422.44</v>
      </c>
      <c r="V1407">
        <v>80.81</v>
      </c>
      <c r="W1407">
        <v>3.37</v>
      </c>
      <c r="Y1407">
        <v>6.1</v>
      </c>
      <c r="Z1407">
        <v>3</v>
      </c>
      <c r="AA1407" t="s">
        <v>4250</v>
      </c>
      <c r="AB1407">
        <v>0</v>
      </c>
      <c r="AC1407">
        <v>4</v>
      </c>
      <c r="AD1407">
        <v>5.3423333333333334</v>
      </c>
      <c r="AF1407" t="s">
        <v>7949</v>
      </c>
      <c r="AI1407">
        <v>0</v>
      </c>
      <c r="AJ1407">
        <v>0</v>
      </c>
      <c r="AK1407" t="s">
        <v>19833</v>
      </c>
      <c r="AL1407" t="s">
        <v>19833</v>
      </c>
      <c r="AM1407" t="s">
        <v>20019</v>
      </c>
    </row>
    <row r="1408" spans="1:39" x14ac:dyDescent="0.25">
      <c r="A1408" t="s">
        <v>8066</v>
      </c>
      <c r="B1408" t="s">
        <v>4841</v>
      </c>
      <c r="C1408" t="s">
        <v>4842</v>
      </c>
      <c r="D1408">
        <v>10</v>
      </c>
      <c r="E1408" t="s">
        <v>4845</v>
      </c>
      <c r="F1408">
        <v>8</v>
      </c>
      <c r="K1408" t="s">
        <v>6860</v>
      </c>
      <c r="L1408" t="s">
        <v>6861</v>
      </c>
      <c r="M1408" t="s">
        <v>6891</v>
      </c>
      <c r="N1408">
        <v>9</v>
      </c>
      <c r="O1408" t="s">
        <v>15446</v>
      </c>
      <c r="P1408" t="s">
        <v>15719</v>
      </c>
      <c r="Q1408">
        <v>5</v>
      </c>
      <c r="R1408">
        <v>1</v>
      </c>
      <c r="S1408">
        <v>2.09</v>
      </c>
      <c r="T1408">
        <v>2.11</v>
      </c>
      <c r="U1408">
        <v>422.44</v>
      </c>
      <c r="V1408">
        <v>80.81</v>
      </c>
      <c r="W1408">
        <v>3.37</v>
      </c>
      <c r="Y1408">
        <v>6.1</v>
      </c>
      <c r="Z1408">
        <v>3</v>
      </c>
      <c r="AA1408" t="s">
        <v>4250</v>
      </c>
      <c r="AB1408">
        <v>0</v>
      </c>
      <c r="AC1408">
        <v>4</v>
      </c>
      <c r="AD1408">
        <v>5.3423333333333334</v>
      </c>
      <c r="AF1408" t="s">
        <v>7949</v>
      </c>
      <c r="AI1408">
        <v>0</v>
      </c>
      <c r="AJ1408">
        <v>0</v>
      </c>
      <c r="AK1408" t="s">
        <v>19928</v>
      </c>
      <c r="AL1408" t="s">
        <v>19928</v>
      </c>
      <c r="AM1408" t="s">
        <v>20019</v>
      </c>
    </row>
    <row r="1409" spans="1:39" x14ac:dyDescent="0.25">
      <c r="A1409" t="s">
        <v>9074</v>
      </c>
      <c r="B1409" t="s">
        <v>4841</v>
      </c>
      <c r="C1409" t="s">
        <v>4842</v>
      </c>
      <c r="D1409">
        <v>10</v>
      </c>
      <c r="E1409" t="s">
        <v>4845</v>
      </c>
      <c r="F1409">
        <v>8</v>
      </c>
      <c r="K1409" t="s">
        <v>6860</v>
      </c>
      <c r="L1409" t="s">
        <v>6861</v>
      </c>
      <c r="M1409" t="s">
        <v>15038</v>
      </c>
      <c r="N1409">
        <v>9</v>
      </c>
      <c r="O1409" t="s">
        <v>15447</v>
      </c>
      <c r="P1409" t="s">
        <v>16726</v>
      </c>
      <c r="Q1409">
        <v>5</v>
      </c>
      <c r="R1409">
        <v>1</v>
      </c>
      <c r="S1409">
        <v>1.85</v>
      </c>
      <c r="T1409">
        <v>1.89</v>
      </c>
      <c r="U1409">
        <v>417.49</v>
      </c>
      <c r="V1409">
        <v>84.47</v>
      </c>
      <c r="W1409">
        <v>3.44</v>
      </c>
      <c r="Y1409">
        <v>6.09</v>
      </c>
      <c r="Z1409">
        <v>3</v>
      </c>
      <c r="AA1409" t="s">
        <v>4250</v>
      </c>
      <c r="AB1409">
        <v>0</v>
      </c>
      <c r="AC1409">
        <v>5</v>
      </c>
      <c r="AD1409">
        <v>5.4226904761904757</v>
      </c>
      <c r="AF1409" t="s">
        <v>7949</v>
      </c>
      <c r="AI1409">
        <v>0</v>
      </c>
      <c r="AJ1409">
        <v>0</v>
      </c>
      <c r="AK1409" t="s">
        <v>19929</v>
      </c>
      <c r="AL1409" t="s">
        <v>19929</v>
      </c>
      <c r="AM1409" t="s">
        <v>20019</v>
      </c>
    </row>
    <row r="1410" spans="1:39" x14ac:dyDescent="0.25">
      <c r="A1410" t="s">
        <v>8277</v>
      </c>
      <c r="B1410" t="s">
        <v>4841</v>
      </c>
      <c r="C1410" t="s">
        <v>4842</v>
      </c>
      <c r="D1410">
        <v>10</v>
      </c>
      <c r="E1410" t="s">
        <v>4845</v>
      </c>
      <c r="F1410">
        <v>8</v>
      </c>
      <c r="K1410" t="s">
        <v>6860</v>
      </c>
      <c r="M1410" t="s">
        <v>15045</v>
      </c>
      <c r="N1410">
        <v>8</v>
      </c>
      <c r="O1410" t="s">
        <v>15393</v>
      </c>
      <c r="P1410" t="s">
        <v>15930</v>
      </c>
      <c r="Q1410">
        <v>12</v>
      </c>
      <c r="R1410">
        <v>12</v>
      </c>
      <c r="S1410">
        <v>-6.32</v>
      </c>
      <c r="T1410">
        <v>-1.8</v>
      </c>
      <c r="U1410">
        <v>893.01</v>
      </c>
      <c r="V1410">
        <v>375.84</v>
      </c>
      <c r="W1410">
        <v>-1.74</v>
      </c>
      <c r="X1410">
        <v>3.48</v>
      </c>
      <c r="Y1410">
        <v>8.7200000000000006</v>
      </c>
      <c r="Z1410">
        <v>1</v>
      </c>
      <c r="AA1410" t="s">
        <v>4250</v>
      </c>
      <c r="AB1410">
        <v>3</v>
      </c>
      <c r="AC1410">
        <v>29</v>
      </c>
      <c r="AD1410">
        <v>2.64</v>
      </c>
      <c r="AF1410" t="s">
        <v>7950</v>
      </c>
      <c r="AI1410">
        <v>0</v>
      </c>
      <c r="AJ1410">
        <v>0</v>
      </c>
      <c r="AK1410" t="s">
        <v>19886</v>
      </c>
      <c r="AL1410" t="s">
        <v>19886</v>
      </c>
      <c r="AM1410" t="s">
        <v>20019</v>
      </c>
    </row>
    <row r="1411" spans="1:39" x14ac:dyDescent="0.25">
      <c r="A1411" t="s">
        <v>8141</v>
      </c>
      <c r="B1411" t="s">
        <v>4841</v>
      </c>
      <c r="C1411" t="s">
        <v>4842</v>
      </c>
      <c r="D1411">
        <v>10</v>
      </c>
      <c r="E1411" t="s">
        <v>4845</v>
      </c>
      <c r="F1411">
        <v>8</v>
      </c>
      <c r="K1411" t="s">
        <v>6860</v>
      </c>
      <c r="M1411" t="s">
        <v>14973</v>
      </c>
      <c r="N1411">
        <v>8</v>
      </c>
      <c r="O1411" t="s">
        <v>15434</v>
      </c>
      <c r="P1411" t="s">
        <v>15794</v>
      </c>
      <c r="Q1411">
        <v>6</v>
      </c>
      <c r="R1411">
        <v>1</v>
      </c>
      <c r="S1411">
        <v>0.22</v>
      </c>
      <c r="T1411">
        <v>0.26</v>
      </c>
      <c r="U1411">
        <v>378.41</v>
      </c>
      <c r="V1411">
        <v>89.4</v>
      </c>
      <c r="W1411">
        <v>2.13</v>
      </c>
      <c r="Y1411">
        <v>6.31</v>
      </c>
      <c r="Z1411">
        <v>3</v>
      </c>
      <c r="AA1411" t="s">
        <v>4250</v>
      </c>
      <c r="AB1411">
        <v>0</v>
      </c>
      <c r="AC1411">
        <v>4</v>
      </c>
      <c r="AD1411">
        <v>5.7018333333333331</v>
      </c>
      <c r="AF1411" t="s">
        <v>7949</v>
      </c>
      <c r="AI1411">
        <v>0</v>
      </c>
      <c r="AJ1411">
        <v>0</v>
      </c>
      <c r="AK1411" t="s">
        <v>19834</v>
      </c>
      <c r="AL1411" t="s">
        <v>19834</v>
      </c>
      <c r="AM1411" t="s">
        <v>20019</v>
      </c>
    </row>
    <row r="1412" spans="1:39" x14ac:dyDescent="0.25">
      <c r="A1412" t="s">
        <v>8129</v>
      </c>
      <c r="B1412" t="s">
        <v>4841</v>
      </c>
      <c r="C1412" t="s">
        <v>4842</v>
      </c>
      <c r="D1412">
        <v>10</v>
      </c>
      <c r="E1412" t="s">
        <v>4845</v>
      </c>
      <c r="F1412">
        <v>8</v>
      </c>
      <c r="K1412" t="s">
        <v>6860</v>
      </c>
      <c r="M1412" t="s">
        <v>14973</v>
      </c>
      <c r="N1412">
        <v>8</v>
      </c>
      <c r="O1412" t="s">
        <v>15434</v>
      </c>
      <c r="P1412" t="s">
        <v>15782</v>
      </c>
      <c r="Q1412">
        <v>6</v>
      </c>
      <c r="R1412">
        <v>1</v>
      </c>
      <c r="S1412">
        <v>1.24</v>
      </c>
      <c r="T1412">
        <v>1.28</v>
      </c>
      <c r="U1412">
        <v>406.47</v>
      </c>
      <c r="V1412">
        <v>89.4</v>
      </c>
      <c r="W1412">
        <v>2.91</v>
      </c>
      <c r="Y1412">
        <v>6.32</v>
      </c>
      <c r="Z1412">
        <v>3</v>
      </c>
      <c r="AA1412" t="s">
        <v>4250</v>
      </c>
      <c r="AB1412">
        <v>0</v>
      </c>
      <c r="AC1412">
        <v>6</v>
      </c>
      <c r="AD1412">
        <v>5.5014047619047606</v>
      </c>
      <c r="AF1412" t="s">
        <v>7949</v>
      </c>
      <c r="AI1412">
        <v>0</v>
      </c>
      <c r="AJ1412">
        <v>0</v>
      </c>
      <c r="AK1412" t="s">
        <v>19834</v>
      </c>
      <c r="AL1412" t="s">
        <v>19834</v>
      </c>
      <c r="AM1412" t="s">
        <v>20019</v>
      </c>
    </row>
    <row r="1413" spans="1:39" x14ac:dyDescent="0.25">
      <c r="A1413" t="s">
        <v>8029</v>
      </c>
      <c r="B1413" t="s">
        <v>4841</v>
      </c>
      <c r="C1413" t="s">
        <v>4842</v>
      </c>
      <c r="D1413">
        <v>10</v>
      </c>
      <c r="E1413" t="s">
        <v>4845</v>
      </c>
      <c r="F1413">
        <v>8</v>
      </c>
      <c r="K1413" t="s">
        <v>6860</v>
      </c>
      <c r="M1413" t="s">
        <v>14973</v>
      </c>
      <c r="N1413">
        <v>8</v>
      </c>
      <c r="O1413" t="s">
        <v>15434</v>
      </c>
      <c r="P1413" t="s">
        <v>15682</v>
      </c>
      <c r="Q1413">
        <v>6</v>
      </c>
      <c r="R1413">
        <v>1</v>
      </c>
      <c r="S1413">
        <v>0.73</v>
      </c>
      <c r="T1413">
        <v>0.78</v>
      </c>
      <c r="U1413">
        <v>422.49</v>
      </c>
      <c r="V1413">
        <v>88.65</v>
      </c>
      <c r="W1413">
        <v>3.57</v>
      </c>
      <c r="Y1413">
        <v>6.4</v>
      </c>
      <c r="Z1413">
        <v>3</v>
      </c>
      <c r="AA1413" t="s">
        <v>4250</v>
      </c>
      <c r="AB1413">
        <v>0</v>
      </c>
      <c r="AC1413">
        <v>5</v>
      </c>
      <c r="AD1413">
        <v>5.3869761904761901</v>
      </c>
      <c r="AF1413" t="s">
        <v>7949</v>
      </c>
      <c r="AI1413">
        <v>0</v>
      </c>
      <c r="AJ1413">
        <v>0</v>
      </c>
      <c r="AK1413" t="s">
        <v>19834</v>
      </c>
      <c r="AL1413" t="s">
        <v>19834</v>
      </c>
      <c r="AM1413" t="s">
        <v>20019</v>
      </c>
    </row>
    <row r="1414" spans="1:39" x14ac:dyDescent="0.25">
      <c r="A1414" t="s">
        <v>8736</v>
      </c>
      <c r="B1414" t="s">
        <v>4841</v>
      </c>
      <c r="C1414" t="s">
        <v>4842</v>
      </c>
      <c r="D1414">
        <v>10</v>
      </c>
      <c r="E1414" t="s">
        <v>4845</v>
      </c>
      <c r="F1414">
        <v>8</v>
      </c>
      <c r="K1414" t="s">
        <v>6860</v>
      </c>
      <c r="L1414" t="s">
        <v>6861</v>
      </c>
      <c r="M1414" t="s">
        <v>15028</v>
      </c>
      <c r="N1414">
        <v>9</v>
      </c>
      <c r="O1414" t="s">
        <v>15370</v>
      </c>
      <c r="P1414" t="s">
        <v>16388</v>
      </c>
      <c r="Q1414">
        <v>5</v>
      </c>
      <c r="R1414">
        <v>3</v>
      </c>
      <c r="S1414">
        <v>2.82</v>
      </c>
      <c r="T1414">
        <v>2.83</v>
      </c>
      <c r="U1414">
        <v>483.63</v>
      </c>
      <c r="V1414">
        <v>83.48</v>
      </c>
      <c r="W1414">
        <v>4.25</v>
      </c>
      <c r="X1414">
        <v>13.87</v>
      </c>
      <c r="Y1414">
        <v>5.95</v>
      </c>
      <c r="Z1414">
        <v>2</v>
      </c>
      <c r="AA1414" t="s">
        <v>4250</v>
      </c>
      <c r="AB1414">
        <v>0</v>
      </c>
      <c r="AC1414">
        <v>8</v>
      </c>
      <c r="AD1414">
        <v>3.873595238095239</v>
      </c>
      <c r="AF1414" t="s">
        <v>7949</v>
      </c>
      <c r="AI1414">
        <v>0</v>
      </c>
      <c r="AJ1414">
        <v>0</v>
      </c>
      <c r="AK1414" t="s">
        <v>19892</v>
      </c>
      <c r="AL1414" t="s">
        <v>19892</v>
      </c>
      <c r="AM1414" t="s">
        <v>20019</v>
      </c>
    </row>
    <row r="1415" spans="1:39" x14ac:dyDescent="0.25">
      <c r="A1415" t="s">
        <v>8649</v>
      </c>
      <c r="B1415" t="s">
        <v>4841</v>
      </c>
      <c r="C1415" t="s">
        <v>4842</v>
      </c>
      <c r="D1415">
        <v>10</v>
      </c>
      <c r="E1415" t="s">
        <v>4845</v>
      </c>
      <c r="F1415">
        <v>8</v>
      </c>
      <c r="K1415" t="s">
        <v>6860</v>
      </c>
      <c r="L1415" t="s">
        <v>6861</v>
      </c>
      <c r="M1415" t="s">
        <v>15052</v>
      </c>
      <c r="N1415">
        <v>9</v>
      </c>
      <c r="O1415" t="s">
        <v>15403</v>
      </c>
      <c r="P1415" t="s">
        <v>16302</v>
      </c>
      <c r="Q1415">
        <v>6</v>
      </c>
      <c r="R1415">
        <v>4</v>
      </c>
      <c r="S1415">
        <v>1.66</v>
      </c>
      <c r="T1415">
        <v>1.67</v>
      </c>
      <c r="U1415">
        <v>517.62</v>
      </c>
      <c r="V1415">
        <v>103.71</v>
      </c>
      <c r="W1415">
        <v>3.17</v>
      </c>
      <c r="X1415">
        <v>13</v>
      </c>
      <c r="Y1415">
        <v>5.72</v>
      </c>
      <c r="Z1415">
        <v>2</v>
      </c>
      <c r="AA1415" t="s">
        <v>4250</v>
      </c>
      <c r="AB1415">
        <v>1</v>
      </c>
      <c r="AC1415">
        <v>9</v>
      </c>
      <c r="AD1415">
        <v>3.5430000000000001</v>
      </c>
      <c r="AF1415" t="s">
        <v>7949</v>
      </c>
      <c r="AI1415">
        <v>0</v>
      </c>
      <c r="AJ1415">
        <v>0</v>
      </c>
      <c r="AK1415" t="s">
        <v>19856</v>
      </c>
      <c r="AL1415" t="s">
        <v>19856</v>
      </c>
      <c r="AM1415" t="s">
        <v>20019</v>
      </c>
    </row>
    <row r="1416" spans="1:39" x14ac:dyDescent="0.25">
      <c r="A1416" t="s">
        <v>9075</v>
      </c>
      <c r="B1416" t="s">
        <v>4841</v>
      </c>
      <c r="C1416" t="s">
        <v>4842</v>
      </c>
      <c r="D1416">
        <v>10</v>
      </c>
      <c r="E1416" t="s">
        <v>4845</v>
      </c>
      <c r="F1416">
        <v>8</v>
      </c>
      <c r="K1416" t="s">
        <v>6860</v>
      </c>
      <c r="M1416" t="s">
        <v>15089</v>
      </c>
      <c r="N1416">
        <v>8</v>
      </c>
      <c r="O1416" t="s">
        <v>15448</v>
      </c>
      <c r="P1416" t="s">
        <v>16727</v>
      </c>
      <c r="Q1416">
        <v>11</v>
      </c>
      <c r="R1416">
        <v>6</v>
      </c>
      <c r="S1416">
        <v>0.23</v>
      </c>
      <c r="T1416">
        <v>1.21</v>
      </c>
      <c r="U1416">
        <v>907.12</v>
      </c>
      <c r="V1416">
        <v>263.87</v>
      </c>
      <c r="W1416">
        <v>0.81</v>
      </c>
      <c r="X1416">
        <v>13.66</v>
      </c>
      <c r="Y1416">
        <v>8.34</v>
      </c>
      <c r="Z1416">
        <v>2</v>
      </c>
      <c r="AA1416" t="s">
        <v>4250</v>
      </c>
      <c r="AB1416">
        <v>3</v>
      </c>
      <c r="AC1416">
        <v>24</v>
      </c>
      <c r="AD1416">
        <v>2.83</v>
      </c>
      <c r="AF1416" t="s">
        <v>7949</v>
      </c>
      <c r="AI1416">
        <v>0</v>
      </c>
      <c r="AJ1416">
        <v>0</v>
      </c>
      <c r="AK1416" t="s">
        <v>19930</v>
      </c>
      <c r="AL1416" t="s">
        <v>19930</v>
      </c>
      <c r="AM1416" t="s">
        <v>20019</v>
      </c>
    </row>
    <row r="1417" spans="1:39" x14ac:dyDescent="0.25">
      <c r="A1417" t="s">
        <v>8059</v>
      </c>
      <c r="B1417" t="s">
        <v>4841</v>
      </c>
      <c r="C1417" t="s">
        <v>4842</v>
      </c>
      <c r="D1417">
        <v>10</v>
      </c>
      <c r="E1417" t="s">
        <v>4845</v>
      </c>
      <c r="F1417">
        <v>8</v>
      </c>
      <c r="K1417" t="s">
        <v>6860</v>
      </c>
      <c r="L1417" t="s">
        <v>6861</v>
      </c>
      <c r="M1417" t="s">
        <v>15090</v>
      </c>
      <c r="N1417">
        <v>9</v>
      </c>
      <c r="O1417" t="s">
        <v>15449</v>
      </c>
      <c r="P1417" t="s">
        <v>15712</v>
      </c>
      <c r="Q1417">
        <v>5</v>
      </c>
      <c r="R1417">
        <v>1</v>
      </c>
      <c r="S1417">
        <v>1.55</v>
      </c>
      <c r="T1417">
        <v>1.55</v>
      </c>
      <c r="U1417">
        <v>374.44</v>
      </c>
      <c r="V1417">
        <v>80.81</v>
      </c>
      <c r="W1417">
        <v>2.66</v>
      </c>
      <c r="Y1417">
        <v>4.3</v>
      </c>
      <c r="Z1417">
        <v>2</v>
      </c>
      <c r="AA1417" t="s">
        <v>4250</v>
      </c>
      <c r="AB1417">
        <v>0</v>
      </c>
      <c r="AC1417">
        <v>1</v>
      </c>
      <c r="AD1417">
        <v>5.7301904761904758</v>
      </c>
      <c r="AF1417" t="s">
        <v>7949</v>
      </c>
      <c r="AI1417">
        <v>0</v>
      </c>
      <c r="AJ1417">
        <v>0</v>
      </c>
      <c r="AK1417" t="s">
        <v>19832</v>
      </c>
      <c r="AL1417" t="s">
        <v>19832</v>
      </c>
      <c r="AM1417" t="s">
        <v>20019</v>
      </c>
    </row>
    <row r="1418" spans="1:39" x14ac:dyDescent="0.25">
      <c r="A1418" t="s">
        <v>9076</v>
      </c>
      <c r="B1418" t="s">
        <v>4841</v>
      </c>
      <c r="C1418" t="s">
        <v>4842</v>
      </c>
      <c r="D1418">
        <v>10</v>
      </c>
      <c r="E1418" t="s">
        <v>4845</v>
      </c>
      <c r="F1418">
        <v>8</v>
      </c>
      <c r="K1418" t="s">
        <v>6860</v>
      </c>
      <c r="L1418" t="s">
        <v>6861</v>
      </c>
      <c r="M1418" t="s">
        <v>14978</v>
      </c>
      <c r="N1418">
        <v>9</v>
      </c>
      <c r="O1418" t="s">
        <v>15363</v>
      </c>
      <c r="P1418" t="s">
        <v>16728</v>
      </c>
      <c r="Q1418">
        <v>7</v>
      </c>
      <c r="R1418">
        <v>3</v>
      </c>
      <c r="S1418">
        <v>5.3</v>
      </c>
      <c r="T1418">
        <v>6.06</v>
      </c>
      <c r="U1418">
        <v>650.86</v>
      </c>
      <c r="V1418">
        <v>95.83</v>
      </c>
      <c r="W1418">
        <v>5.66</v>
      </c>
      <c r="X1418">
        <v>12.94</v>
      </c>
      <c r="Y1418">
        <v>8.0500000000000007</v>
      </c>
      <c r="Z1418">
        <v>3</v>
      </c>
      <c r="AA1418" t="s">
        <v>4250</v>
      </c>
      <c r="AB1418">
        <v>2</v>
      </c>
      <c r="AC1418">
        <v>14</v>
      </c>
      <c r="AD1418">
        <v>1.9473333333333329</v>
      </c>
      <c r="AF1418" t="s">
        <v>7949</v>
      </c>
      <c r="AI1418">
        <v>0</v>
      </c>
      <c r="AJ1418">
        <v>0</v>
      </c>
      <c r="AK1418" t="s">
        <v>7992</v>
      </c>
      <c r="AL1418" t="s">
        <v>7992</v>
      </c>
      <c r="AM1418" t="s">
        <v>20019</v>
      </c>
    </row>
    <row r="1419" spans="1:39" x14ac:dyDescent="0.25">
      <c r="A1419" t="s">
        <v>9077</v>
      </c>
      <c r="B1419" t="s">
        <v>4841</v>
      </c>
      <c r="C1419" t="s">
        <v>4842</v>
      </c>
      <c r="D1419">
        <v>10</v>
      </c>
      <c r="E1419" t="s">
        <v>4845</v>
      </c>
      <c r="F1419">
        <v>8</v>
      </c>
      <c r="K1419" t="s">
        <v>6860</v>
      </c>
      <c r="L1419" t="s">
        <v>6861</v>
      </c>
      <c r="M1419" t="s">
        <v>6891</v>
      </c>
      <c r="N1419">
        <v>9</v>
      </c>
      <c r="O1419" t="s">
        <v>15349</v>
      </c>
      <c r="P1419" t="s">
        <v>16729</v>
      </c>
      <c r="Q1419">
        <v>6</v>
      </c>
      <c r="R1419">
        <v>3</v>
      </c>
      <c r="S1419">
        <v>2.87</v>
      </c>
      <c r="T1419">
        <v>2.99</v>
      </c>
      <c r="U1419">
        <v>574.67999999999995</v>
      </c>
      <c r="V1419">
        <v>93.81</v>
      </c>
      <c r="W1419">
        <v>4.66</v>
      </c>
      <c r="X1419">
        <v>13.68</v>
      </c>
      <c r="Y1419">
        <v>6.91</v>
      </c>
      <c r="Z1419">
        <v>2</v>
      </c>
      <c r="AA1419" t="s">
        <v>4250</v>
      </c>
      <c r="AB1419">
        <v>1</v>
      </c>
      <c r="AC1419">
        <v>9</v>
      </c>
      <c r="AD1419">
        <v>3.6046666666666658</v>
      </c>
      <c r="AF1419" t="s">
        <v>7949</v>
      </c>
      <c r="AI1419">
        <v>0</v>
      </c>
      <c r="AJ1419">
        <v>0</v>
      </c>
      <c r="AK1419" t="s">
        <v>19882</v>
      </c>
      <c r="AL1419" t="s">
        <v>19882</v>
      </c>
      <c r="AM1419" t="s">
        <v>20019</v>
      </c>
    </row>
    <row r="1420" spans="1:39" x14ac:dyDescent="0.25">
      <c r="A1420" t="s">
        <v>9078</v>
      </c>
      <c r="B1420" t="s">
        <v>4841</v>
      </c>
      <c r="C1420" t="s">
        <v>4842</v>
      </c>
      <c r="D1420">
        <v>10</v>
      </c>
      <c r="E1420" t="s">
        <v>4845</v>
      </c>
      <c r="F1420">
        <v>8</v>
      </c>
      <c r="K1420" t="s">
        <v>6860</v>
      </c>
      <c r="L1420" t="s">
        <v>6861</v>
      </c>
      <c r="M1420" t="s">
        <v>6891</v>
      </c>
      <c r="N1420">
        <v>9</v>
      </c>
      <c r="O1420" t="s">
        <v>15349</v>
      </c>
      <c r="P1420" t="s">
        <v>16730</v>
      </c>
      <c r="Q1420">
        <v>6</v>
      </c>
      <c r="R1420">
        <v>3</v>
      </c>
      <c r="S1420">
        <v>3.22</v>
      </c>
      <c r="T1420">
        <v>3.27</v>
      </c>
      <c r="U1420">
        <v>578.64</v>
      </c>
      <c r="V1420">
        <v>93.81</v>
      </c>
      <c r="W1420">
        <v>4.24</v>
      </c>
      <c r="X1420">
        <v>13.68</v>
      </c>
      <c r="Y1420">
        <v>6.51</v>
      </c>
      <c r="Z1420">
        <v>2</v>
      </c>
      <c r="AA1420" t="s">
        <v>4250</v>
      </c>
      <c r="AB1420">
        <v>1</v>
      </c>
      <c r="AC1420">
        <v>9</v>
      </c>
      <c r="AD1420">
        <v>3.2946666666666671</v>
      </c>
      <c r="AF1420" t="s">
        <v>7949</v>
      </c>
      <c r="AI1420">
        <v>0</v>
      </c>
      <c r="AJ1420">
        <v>0</v>
      </c>
      <c r="AK1420" t="s">
        <v>19882</v>
      </c>
      <c r="AL1420" t="s">
        <v>19882</v>
      </c>
      <c r="AM1420" t="s">
        <v>20019</v>
      </c>
    </row>
    <row r="1421" spans="1:39" x14ac:dyDescent="0.25">
      <c r="A1421" t="s">
        <v>8651</v>
      </c>
      <c r="B1421" t="s">
        <v>4841</v>
      </c>
      <c r="C1421" t="s">
        <v>4842</v>
      </c>
      <c r="D1421">
        <v>10</v>
      </c>
      <c r="E1421" t="s">
        <v>4845</v>
      </c>
      <c r="F1421">
        <v>8</v>
      </c>
      <c r="K1421" t="s">
        <v>6860</v>
      </c>
      <c r="L1421" t="s">
        <v>6861</v>
      </c>
      <c r="M1421" t="s">
        <v>15091</v>
      </c>
      <c r="N1421">
        <v>9</v>
      </c>
      <c r="O1421" t="s">
        <v>15450</v>
      </c>
      <c r="P1421" t="s">
        <v>16304</v>
      </c>
      <c r="Q1421">
        <v>6</v>
      </c>
      <c r="R1421">
        <v>3</v>
      </c>
      <c r="S1421">
        <v>3.11</v>
      </c>
      <c r="T1421">
        <v>3.23</v>
      </c>
      <c r="U1421">
        <v>560.65</v>
      </c>
      <c r="V1421">
        <v>93.81</v>
      </c>
      <c r="W1421">
        <v>4.0999999999999996</v>
      </c>
      <c r="X1421">
        <v>13.69</v>
      </c>
      <c r="Y1421">
        <v>6.92</v>
      </c>
      <c r="Z1421">
        <v>2</v>
      </c>
      <c r="AA1421" t="s">
        <v>4250</v>
      </c>
      <c r="AB1421">
        <v>1</v>
      </c>
      <c r="AC1421">
        <v>9</v>
      </c>
      <c r="AD1421">
        <v>3.3696666666666668</v>
      </c>
      <c r="AF1421" t="s">
        <v>7949</v>
      </c>
      <c r="AI1421">
        <v>0</v>
      </c>
      <c r="AJ1421">
        <v>0</v>
      </c>
      <c r="AK1421" t="s">
        <v>19882</v>
      </c>
      <c r="AL1421" t="s">
        <v>19882</v>
      </c>
      <c r="AM1421" t="s">
        <v>20019</v>
      </c>
    </row>
    <row r="1422" spans="1:39" x14ac:dyDescent="0.25">
      <c r="A1422" t="s">
        <v>9079</v>
      </c>
      <c r="B1422" t="s">
        <v>4841</v>
      </c>
      <c r="C1422" t="s">
        <v>4842</v>
      </c>
      <c r="D1422">
        <v>10</v>
      </c>
      <c r="E1422" t="s">
        <v>4845</v>
      </c>
      <c r="F1422">
        <v>8</v>
      </c>
      <c r="K1422" t="s">
        <v>6860</v>
      </c>
      <c r="L1422" t="s">
        <v>6861</v>
      </c>
      <c r="M1422" t="s">
        <v>15029</v>
      </c>
      <c r="N1422">
        <v>9</v>
      </c>
      <c r="O1422" t="s">
        <v>15371</v>
      </c>
      <c r="P1422" t="s">
        <v>16731</v>
      </c>
      <c r="Q1422">
        <v>6</v>
      </c>
      <c r="R1422">
        <v>1</v>
      </c>
      <c r="S1422">
        <v>2.78</v>
      </c>
      <c r="T1422">
        <v>2.78</v>
      </c>
      <c r="U1422">
        <v>397.42</v>
      </c>
      <c r="V1422">
        <v>73.64</v>
      </c>
      <c r="W1422">
        <v>3.63</v>
      </c>
      <c r="Y1422">
        <v>3.55</v>
      </c>
      <c r="Z1422">
        <v>2</v>
      </c>
      <c r="AA1422" t="s">
        <v>4250</v>
      </c>
      <c r="AB1422">
        <v>0</v>
      </c>
      <c r="AC1422">
        <v>3</v>
      </c>
      <c r="AD1422">
        <v>5.176047619047619</v>
      </c>
      <c r="AF1422" t="s">
        <v>7949</v>
      </c>
      <c r="AI1422">
        <v>0</v>
      </c>
      <c r="AJ1422">
        <v>0</v>
      </c>
      <c r="AK1422" t="s">
        <v>19893</v>
      </c>
      <c r="AL1422" t="s">
        <v>19893</v>
      </c>
      <c r="AM1422" t="s">
        <v>20019</v>
      </c>
    </row>
    <row r="1423" spans="1:39" x14ac:dyDescent="0.25">
      <c r="A1423" t="s">
        <v>9080</v>
      </c>
      <c r="B1423" t="s">
        <v>4841</v>
      </c>
      <c r="C1423" t="s">
        <v>4842</v>
      </c>
      <c r="D1423">
        <v>10</v>
      </c>
      <c r="E1423" t="s">
        <v>4845</v>
      </c>
      <c r="F1423">
        <v>8</v>
      </c>
      <c r="I1423" t="s">
        <v>12685</v>
      </c>
      <c r="K1423" t="s">
        <v>6860</v>
      </c>
      <c r="L1423" t="s">
        <v>6861</v>
      </c>
      <c r="M1423" t="s">
        <v>14979</v>
      </c>
      <c r="N1423">
        <v>8</v>
      </c>
      <c r="O1423" t="s">
        <v>15302</v>
      </c>
      <c r="P1423" t="s">
        <v>16732</v>
      </c>
      <c r="Q1423">
        <v>5</v>
      </c>
      <c r="R1423">
        <v>2</v>
      </c>
      <c r="S1423">
        <v>3.19</v>
      </c>
      <c r="T1423">
        <v>3.19</v>
      </c>
      <c r="U1423">
        <v>493.23</v>
      </c>
      <c r="V1423">
        <v>89.6</v>
      </c>
      <c r="W1423">
        <v>4.07</v>
      </c>
      <c r="X1423">
        <v>10.01</v>
      </c>
      <c r="Y1423">
        <v>3.63</v>
      </c>
      <c r="Z1423">
        <v>2</v>
      </c>
      <c r="AA1423" t="s">
        <v>4250</v>
      </c>
      <c r="AB1423">
        <v>0</v>
      </c>
      <c r="AC1423">
        <v>4</v>
      </c>
      <c r="AD1423">
        <v>3.8583571428571428</v>
      </c>
      <c r="AF1423" t="s">
        <v>7949</v>
      </c>
      <c r="AI1423">
        <v>0</v>
      </c>
      <c r="AJ1423">
        <v>0</v>
      </c>
      <c r="AM1423" t="s">
        <v>20019</v>
      </c>
    </row>
    <row r="1424" spans="1:39" x14ac:dyDescent="0.25">
      <c r="A1424" t="s">
        <v>9081</v>
      </c>
      <c r="B1424" t="s">
        <v>4841</v>
      </c>
      <c r="C1424" t="s">
        <v>4842</v>
      </c>
      <c r="D1424">
        <v>10</v>
      </c>
      <c r="E1424" t="s">
        <v>4845</v>
      </c>
      <c r="F1424">
        <v>8</v>
      </c>
      <c r="I1424" t="s">
        <v>12686</v>
      </c>
      <c r="K1424" t="s">
        <v>6860</v>
      </c>
      <c r="L1424" t="s">
        <v>6861</v>
      </c>
      <c r="M1424" t="s">
        <v>14968</v>
      </c>
      <c r="N1424">
        <v>8</v>
      </c>
      <c r="O1424" t="s">
        <v>15289</v>
      </c>
      <c r="P1424" t="s">
        <v>16733</v>
      </c>
      <c r="Q1424">
        <v>7</v>
      </c>
      <c r="R1424">
        <v>2</v>
      </c>
      <c r="S1424">
        <v>4.4400000000000004</v>
      </c>
      <c r="T1424">
        <v>4.4400000000000004</v>
      </c>
      <c r="U1424">
        <v>501.97</v>
      </c>
      <c r="V1424">
        <v>111.72</v>
      </c>
      <c r="W1424">
        <v>4.8600000000000003</v>
      </c>
      <c r="X1424">
        <v>10.15</v>
      </c>
      <c r="Y1424">
        <v>3.13</v>
      </c>
      <c r="Z1424">
        <v>3</v>
      </c>
      <c r="AA1424" t="s">
        <v>4250</v>
      </c>
      <c r="AB1424">
        <v>1</v>
      </c>
      <c r="AC1424">
        <v>2</v>
      </c>
      <c r="AD1424">
        <v>2.056</v>
      </c>
      <c r="AF1424" t="s">
        <v>7949</v>
      </c>
      <c r="AI1424">
        <v>0</v>
      </c>
      <c r="AJ1424">
        <v>0</v>
      </c>
      <c r="AM1424" t="s">
        <v>20019</v>
      </c>
    </row>
    <row r="1425" spans="1:39" x14ac:dyDescent="0.25">
      <c r="A1425" t="s">
        <v>9082</v>
      </c>
      <c r="B1425" t="s">
        <v>4841</v>
      </c>
      <c r="C1425" t="s">
        <v>4842</v>
      </c>
      <c r="D1425">
        <v>10</v>
      </c>
      <c r="E1425" t="s">
        <v>4845</v>
      </c>
      <c r="F1425">
        <v>8</v>
      </c>
      <c r="I1425" t="s">
        <v>12687</v>
      </c>
      <c r="K1425" t="s">
        <v>6860</v>
      </c>
      <c r="L1425" t="s">
        <v>6861</v>
      </c>
      <c r="M1425" t="s">
        <v>14972</v>
      </c>
      <c r="N1425">
        <v>8</v>
      </c>
      <c r="O1425" t="s">
        <v>15293</v>
      </c>
      <c r="P1425" t="s">
        <v>16734</v>
      </c>
      <c r="Q1425">
        <v>7</v>
      </c>
      <c r="R1425">
        <v>2</v>
      </c>
      <c r="S1425">
        <v>2.27</v>
      </c>
      <c r="T1425">
        <v>2.27</v>
      </c>
      <c r="U1425">
        <v>470.76</v>
      </c>
      <c r="V1425">
        <v>107.42</v>
      </c>
      <c r="W1425">
        <v>3.6</v>
      </c>
      <c r="X1425">
        <v>9.27</v>
      </c>
      <c r="Y1425">
        <v>3.46</v>
      </c>
      <c r="Z1425">
        <v>2</v>
      </c>
      <c r="AA1425" t="s">
        <v>4250</v>
      </c>
      <c r="AB1425">
        <v>0</v>
      </c>
      <c r="AC1425">
        <v>4</v>
      </c>
      <c r="AD1425">
        <v>3.9931904761904771</v>
      </c>
      <c r="AF1425" t="s">
        <v>7949</v>
      </c>
      <c r="AI1425">
        <v>0</v>
      </c>
      <c r="AJ1425">
        <v>0</v>
      </c>
      <c r="AM1425" t="s">
        <v>20019</v>
      </c>
    </row>
    <row r="1426" spans="1:39" x14ac:dyDescent="0.25">
      <c r="A1426" t="s">
        <v>9083</v>
      </c>
      <c r="B1426" t="s">
        <v>4841</v>
      </c>
      <c r="C1426" t="s">
        <v>4842</v>
      </c>
      <c r="D1426">
        <v>10</v>
      </c>
      <c r="E1426" t="s">
        <v>4845</v>
      </c>
      <c r="F1426">
        <v>8</v>
      </c>
      <c r="I1426" t="s">
        <v>12688</v>
      </c>
      <c r="K1426" t="s">
        <v>6860</v>
      </c>
      <c r="L1426" t="s">
        <v>6861</v>
      </c>
      <c r="M1426" t="s">
        <v>14979</v>
      </c>
      <c r="N1426">
        <v>8</v>
      </c>
      <c r="O1426" t="s">
        <v>15302</v>
      </c>
      <c r="P1426" t="s">
        <v>16735</v>
      </c>
      <c r="Q1426">
        <v>6</v>
      </c>
      <c r="R1426">
        <v>2</v>
      </c>
      <c r="S1426">
        <v>2.1800000000000002</v>
      </c>
      <c r="T1426">
        <v>2.19</v>
      </c>
      <c r="U1426">
        <v>468.38</v>
      </c>
      <c r="V1426">
        <v>98.83</v>
      </c>
      <c r="W1426">
        <v>3.51</v>
      </c>
      <c r="X1426">
        <v>9.34</v>
      </c>
      <c r="Y1426">
        <v>4.3499999999999996</v>
      </c>
      <c r="Z1426">
        <v>2</v>
      </c>
      <c r="AA1426" t="s">
        <v>4250</v>
      </c>
      <c r="AB1426">
        <v>0</v>
      </c>
      <c r="AC1426">
        <v>5</v>
      </c>
      <c r="AD1426">
        <v>4.3415238095238102</v>
      </c>
      <c r="AF1426" t="s">
        <v>7949</v>
      </c>
      <c r="AI1426">
        <v>0</v>
      </c>
      <c r="AJ1426">
        <v>0</v>
      </c>
      <c r="AM1426" t="s">
        <v>20019</v>
      </c>
    </row>
    <row r="1427" spans="1:39" x14ac:dyDescent="0.25">
      <c r="A1427" t="s">
        <v>9084</v>
      </c>
      <c r="B1427" t="s">
        <v>4841</v>
      </c>
      <c r="C1427" t="s">
        <v>4842</v>
      </c>
      <c r="D1427">
        <v>10</v>
      </c>
      <c r="E1427" t="s">
        <v>4845</v>
      </c>
      <c r="F1427">
        <v>8</v>
      </c>
      <c r="I1427" t="s">
        <v>12689</v>
      </c>
      <c r="K1427" t="s">
        <v>6860</v>
      </c>
      <c r="L1427" t="s">
        <v>6861</v>
      </c>
      <c r="M1427" t="s">
        <v>14979</v>
      </c>
      <c r="N1427">
        <v>8</v>
      </c>
      <c r="O1427" t="s">
        <v>15302</v>
      </c>
      <c r="P1427" t="s">
        <v>16736</v>
      </c>
      <c r="Q1427">
        <v>5</v>
      </c>
      <c r="R1427">
        <v>2</v>
      </c>
      <c r="S1427">
        <v>5.04</v>
      </c>
      <c r="T1427">
        <v>5.04</v>
      </c>
      <c r="U1427">
        <v>509.69</v>
      </c>
      <c r="V1427">
        <v>89.6</v>
      </c>
      <c r="W1427">
        <v>4.7699999999999996</v>
      </c>
      <c r="X1427">
        <v>9.34</v>
      </c>
      <c r="Y1427">
        <v>4.3499999999999996</v>
      </c>
      <c r="Z1427">
        <v>2</v>
      </c>
      <c r="AA1427" t="s">
        <v>4250</v>
      </c>
      <c r="AB1427">
        <v>1</v>
      </c>
      <c r="AC1427">
        <v>3</v>
      </c>
      <c r="AD1427">
        <v>2.5</v>
      </c>
      <c r="AF1427" t="s">
        <v>7949</v>
      </c>
      <c r="AI1427">
        <v>0</v>
      </c>
      <c r="AJ1427">
        <v>0</v>
      </c>
      <c r="AM1427" t="s">
        <v>20019</v>
      </c>
    </row>
    <row r="1428" spans="1:39" x14ac:dyDescent="0.25">
      <c r="A1428" t="s">
        <v>9085</v>
      </c>
      <c r="B1428" t="s">
        <v>4841</v>
      </c>
      <c r="C1428" t="s">
        <v>4842</v>
      </c>
      <c r="D1428">
        <v>10</v>
      </c>
      <c r="E1428" t="s">
        <v>4845</v>
      </c>
      <c r="F1428">
        <v>8</v>
      </c>
      <c r="I1428" t="s">
        <v>12690</v>
      </c>
      <c r="K1428" t="s">
        <v>6860</v>
      </c>
      <c r="L1428" t="s">
        <v>6861</v>
      </c>
      <c r="M1428" t="s">
        <v>14972</v>
      </c>
      <c r="N1428">
        <v>8</v>
      </c>
      <c r="O1428" t="s">
        <v>15293</v>
      </c>
      <c r="P1428" t="s">
        <v>16737</v>
      </c>
      <c r="Q1428">
        <v>5</v>
      </c>
      <c r="R1428">
        <v>2</v>
      </c>
      <c r="S1428">
        <v>2.02</v>
      </c>
      <c r="T1428">
        <v>2.13</v>
      </c>
      <c r="U1428">
        <v>466.77</v>
      </c>
      <c r="V1428">
        <v>89.6</v>
      </c>
      <c r="W1428">
        <v>4.29</v>
      </c>
      <c r="X1428">
        <v>7.92</v>
      </c>
      <c r="Y1428">
        <v>4.3499999999999996</v>
      </c>
      <c r="Z1428">
        <v>2</v>
      </c>
      <c r="AA1428" t="s">
        <v>4250</v>
      </c>
      <c r="AB1428">
        <v>0</v>
      </c>
      <c r="AC1428">
        <v>3</v>
      </c>
      <c r="AD1428">
        <v>4.7273571428571426</v>
      </c>
      <c r="AF1428" t="s">
        <v>7949</v>
      </c>
      <c r="AI1428">
        <v>0</v>
      </c>
      <c r="AJ1428">
        <v>0</v>
      </c>
      <c r="AM1428" t="s">
        <v>20019</v>
      </c>
    </row>
    <row r="1429" spans="1:39" x14ac:dyDescent="0.25">
      <c r="A1429" t="s">
        <v>9086</v>
      </c>
      <c r="B1429" t="s">
        <v>4841</v>
      </c>
      <c r="C1429" t="s">
        <v>4842</v>
      </c>
      <c r="D1429">
        <v>10</v>
      </c>
      <c r="E1429" t="s">
        <v>4845</v>
      </c>
      <c r="F1429">
        <v>8</v>
      </c>
      <c r="K1429" t="s">
        <v>6860</v>
      </c>
      <c r="L1429" t="s">
        <v>6861</v>
      </c>
      <c r="M1429" t="s">
        <v>14991</v>
      </c>
      <c r="N1429">
        <v>9</v>
      </c>
      <c r="O1429" t="s">
        <v>15315</v>
      </c>
      <c r="P1429" t="s">
        <v>16738</v>
      </c>
      <c r="Q1429">
        <v>6</v>
      </c>
      <c r="R1429">
        <v>2</v>
      </c>
      <c r="S1429">
        <v>3.02</v>
      </c>
      <c r="T1429">
        <v>3.03</v>
      </c>
      <c r="U1429">
        <v>439.34</v>
      </c>
      <c r="V1429">
        <v>113.39</v>
      </c>
      <c r="W1429">
        <v>3.17</v>
      </c>
      <c r="X1429">
        <v>9.9499999999999993</v>
      </c>
      <c r="Y1429">
        <v>2.82</v>
      </c>
      <c r="Z1429">
        <v>2</v>
      </c>
      <c r="AA1429" t="s">
        <v>4250</v>
      </c>
      <c r="AB1429">
        <v>0</v>
      </c>
      <c r="AC1429">
        <v>3</v>
      </c>
      <c r="AD1429">
        <v>3.6286190476190479</v>
      </c>
      <c r="AF1429" t="s">
        <v>7949</v>
      </c>
      <c r="AI1429">
        <v>0</v>
      </c>
      <c r="AJ1429">
        <v>0</v>
      </c>
      <c r="AK1429" t="s">
        <v>19861</v>
      </c>
      <c r="AL1429" t="s">
        <v>19861</v>
      </c>
      <c r="AM1429" t="s">
        <v>20019</v>
      </c>
    </row>
    <row r="1430" spans="1:39" x14ac:dyDescent="0.25">
      <c r="A1430" t="s">
        <v>8659</v>
      </c>
      <c r="B1430" t="s">
        <v>4841</v>
      </c>
      <c r="C1430" t="s">
        <v>4842</v>
      </c>
      <c r="D1430">
        <v>10</v>
      </c>
      <c r="E1430" t="s">
        <v>4845</v>
      </c>
      <c r="F1430">
        <v>8</v>
      </c>
      <c r="K1430" t="s">
        <v>6860</v>
      </c>
      <c r="L1430" t="s">
        <v>6861</v>
      </c>
      <c r="M1430" t="s">
        <v>15013</v>
      </c>
      <c r="N1430">
        <v>9</v>
      </c>
      <c r="O1430" t="s">
        <v>15372</v>
      </c>
      <c r="P1430" t="s">
        <v>16312</v>
      </c>
      <c r="Q1430">
        <v>8</v>
      </c>
      <c r="R1430">
        <v>1</v>
      </c>
      <c r="S1430">
        <v>2.7</v>
      </c>
      <c r="T1430">
        <v>2.71</v>
      </c>
      <c r="U1430">
        <v>432.48</v>
      </c>
      <c r="V1430">
        <v>101.08</v>
      </c>
      <c r="W1430">
        <v>3.64</v>
      </c>
      <c r="Y1430">
        <v>5.74</v>
      </c>
      <c r="Z1430">
        <v>3</v>
      </c>
      <c r="AA1430" t="s">
        <v>4250</v>
      </c>
      <c r="AB1430">
        <v>0</v>
      </c>
      <c r="AC1430">
        <v>5</v>
      </c>
      <c r="AD1430">
        <v>4.5962857142857141</v>
      </c>
      <c r="AF1430" t="s">
        <v>7949</v>
      </c>
      <c r="AI1430">
        <v>0</v>
      </c>
      <c r="AJ1430">
        <v>0</v>
      </c>
      <c r="AK1430" t="s">
        <v>19851</v>
      </c>
      <c r="AL1430" t="s">
        <v>19851</v>
      </c>
      <c r="AM1430" t="s">
        <v>20019</v>
      </c>
    </row>
    <row r="1431" spans="1:39" x14ac:dyDescent="0.25">
      <c r="A1431" t="s">
        <v>8895</v>
      </c>
      <c r="B1431" t="s">
        <v>4841</v>
      </c>
      <c r="C1431" t="s">
        <v>4842</v>
      </c>
      <c r="D1431">
        <v>10</v>
      </c>
      <c r="E1431" t="s">
        <v>4845</v>
      </c>
      <c r="F1431">
        <v>8</v>
      </c>
      <c r="K1431" t="s">
        <v>6860</v>
      </c>
      <c r="L1431" t="s">
        <v>6861</v>
      </c>
      <c r="M1431" t="s">
        <v>15013</v>
      </c>
      <c r="N1431">
        <v>9</v>
      </c>
      <c r="O1431" t="s">
        <v>15372</v>
      </c>
      <c r="P1431" t="s">
        <v>16547</v>
      </c>
      <c r="Q1431">
        <v>8</v>
      </c>
      <c r="R1431">
        <v>1</v>
      </c>
      <c r="S1431">
        <v>2.3199999999999998</v>
      </c>
      <c r="T1431">
        <v>2.33</v>
      </c>
      <c r="U1431">
        <v>430.46</v>
      </c>
      <c r="V1431">
        <v>101.08</v>
      </c>
      <c r="W1431">
        <v>3.25</v>
      </c>
      <c r="Y1431">
        <v>5.74</v>
      </c>
      <c r="Z1431">
        <v>3</v>
      </c>
      <c r="AA1431" t="s">
        <v>4250</v>
      </c>
      <c r="AB1431">
        <v>0</v>
      </c>
      <c r="AC1431">
        <v>4</v>
      </c>
      <c r="AD1431">
        <v>4.8007142857142853</v>
      </c>
      <c r="AF1431" t="s">
        <v>7949</v>
      </c>
      <c r="AI1431">
        <v>0</v>
      </c>
      <c r="AJ1431">
        <v>0</v>
      </c>
      <c r="AK1431" t="s">
        <v>19851</v>
      </c>
      <c r="AL1431" t="s">
        <v>19851</v>
      </c>
      <c r="AM1431" t="s">
        <v>20019</v>
      </c>
    </row>
    <row r="1432" spans="1:39" x14ac:dyDescent="0.25">
      <c r="A1432" t="s">
        <v>9087</v>
      </c>
      <c r="B1432" t="s">
        <v>4841</v>
      </c>
      <c r="C1432" t="s">
        <v>4842</v>
      </c>
      <c r="D1432">
        <v>10</v>
      </c>
      <c r="E1432" t="s">
        <v>4845</v>
      </c>
      <c r="F1432">
        <v>8</v>
      </c>
      <c r="J1432" t="s">
        <v>14932</v>
      </c>
      <c r="K1432" t="s">
        <v>6860</v>
      </c>
      <c r="L1432" t="s">
        <v>6861</v>
      </c>
      <c r="M1432" t="s">
        <v>6865</v>
      </c>
      <c r="N1432">
        <v>9</v>
      </c>
      <c r="O1432" t="s">
        <v>15451</v>
      </c>
      <c r="P1432" t="s">
        <v>16739</v>
      </c>
      <c r="Q1432">
        <v>6</v>
      </c>
      <c r="R1432">
        <v>4</v>
      </c>
      <c r="S1432">
        <v>1.18</v>
      </c>
      <c r="T1432">
        <v>2.16</v>
      </c>
      <c r="U1432">
        <v>596.73</v>
      </c>
      <c r="V1432">
        <v>127.84</v>
      </c>
      <c r="W1432">
        <v>3.17</v>
      </c>
      <c r="X1432">
        <v>13.68</v>
      </c>
      <c r="Y1432">
        <v>8.35</v>
      </c>
      <c r="Z1432">
        <v>3</v>
      </c>
      <c r="AA1432" t="s">
        <v>4250</v>
      </c>
      <c r="AB1432">
        <v>1</v>
      </c>
      <c r="AC1432">
        <v>13</v>
      </c>
      <c r="AD1432">
        <v>2.8250000000000002</v>
      </c>
      <c r="AF1432" t="s">
        <v>7949</v>
      </c>
      <c r="AI1432">
        <v>0</v>
      </c>
      <c r="AJ1432">
        <v>0</v>
      </c>
      <c r="AK1432" t="s">
        <v>19931</v>
      </c>
      <c r="AL1432" t="s">
        <v>19931</v>
      </c>
      <c r="AM1432" t="s">
        <v>20019</v>
      </c>
    </row>
    <row r="1433" spans="1:39" x14ac:dyDescent="0.25">
      <c r="A1433" t="s">
        <v>9088</v>
      </c>
      <c r="B1433" t="s">
        <v>4841</v>
      </c>
      <c r="C1433" t="s">
        <v>4842</v>
      </c>
      <c r="D1433">
        <v>10</v>
      </c>
      <c r="E1433" t="s">
        <v>4845</v>
      </c>
      <c r="F1433">
        <v>8</v>
      </c>
      <c r="K1433" t="s">
        <v>6860</v>
      </c>
      <c r="M1433" t="s">
        <v>6865</v>
      </c>
      <c r="N1433">
        <v>8</v>
      </c>
      <c r="O1433" t="s">
        <v>15316</v>
      </c>
      <c r="P1433" t="s">
        <v>16740</v>
      </c>
      <c r="Q1433">
        <v>5</v>
      </c>
      <c r="R1433">
        <v>2</v>
      </c>
      <c r="S1433">
        <v>3.02</v>
      </c>
      <c r="T1433">
        <v>4.83</v>
      </c>
      <c r="U1433">
        <v>567.73</v>
      </c>
      <c r="V1433">
        <v>101.73</v>
      </c>
      <c r="W1433">
        <v>4.9000000000000004</v>
      </c>
      <c r="Y1433">
        <v>9.26</v>
      </c>
      <c r="Z1433">
        <v>3</v>
      </c>
      <c r="AA1433" t="s">
        <v>4250</v>
      </c>
      <c r="AB1433">
        <v>1</v>
      </c>
      <c r="AC1433">
        <v>5</v>
      </c>
      <c r="AD1433">
        <v>2.0539999999999998</v>
      </c>
      <c r="AF1433" t="s">
        <v>7952</v>
      </c>
      <c r="AI1433">
        <v>0</v>
      </c>
      <c r="AJ1433">
        <v>0</v>
      </c>
      <c r="AK1433" t="s">
        <v>19862</v>
      </c>
      <c r="AL1433" t="s">
        <v>19862</v>
      </c>
      <c r="AM1433" t="s">
        <v>20019</v>
      </c>
    </row>
    <row r="1434" spans="1:39" x14ac:dyDescent="0.25">
      <c r="A1434" t="s">
        <v>9089</v>
      </c>
      <c r="B1434" t="s">
        <v>4841</v>
      </c>
      <c r="C1434" t="s">
        <v>4842</v>
      </c>
      <c r="D1434">
        <v>10</v>
      </c>
      <c r="E1434" t="s">
        <v>4845</v>
      </c>
      <c r="F1434">
        <v>8</v>
      </c>
      <c r="K1434" t="s">
        <v>6860</v>
      </c>
      <c r="M1434" t="s">
        <v>6865</v>
      </c>
      <c r="N1434">
        <v>8</v>
      </c>
      <c r="O1434" t="s">
        <v>15317</v>
      </c>
      <c r="P1434" t="s">
        <v>16741</v>
      </c>
      <c r="Q1434">
        <v>5</v>
      </c>
      <c r="R1434">
        <v>3</v>
      </c>
      <c r="S1434">
        <v>1.67</v>
      </c>
      <c r="T1434">
        <v>1.69</v>
      </c>
      <c r="U1434">
        <v>540.61</v>
      </c>
      <c r="V1434">
        <v>101.98</v>
      </c>
      <c r="W1434">
        <v>1.61</v>
      </c>
      <c r="X1434">
        <v>13.47</v>
      </c>
      <c r="Y1434">
        <v>6.84</v>
      </c>
      <c r="Z1434">
        <v>2</v>
      </c>
      <c r="AA1434" t="s">
        <v>4250</v>
      </c>
      <c r="AB1434">
        <v>1</v>
      </c>
      <c r="AC1434">
        <v>10</v>
      </c>
      <c r="AD1434">
        <v>3.7673333333333332</v>
      </c>
      <c r="AF1434" t="s">
        <v>7949</v>
      </c>
      <c r="AI1434">
        <v>0</v>
      </c>
      <c r="AJ1434">
        <v>0</v>
      </c>
      <c r="AK1434" t="s">
        <v>19863</v>
      </c>
      <c r="AL1434" t="s">
        <v>19863</v>
      </c>
      <c r="AM1434" t="s">
        <v>20019</v>
      </c>
    </row>
    <row r="1435" spans="1:39" x14ac:dyDescent="0.25">
      <c r="A1435" t="s">
        <v>9090</v>
      </c>
      <c r="B1435" t="s">
        <v>4841</v>
      </c>
      <c r="C1435" t="s">
        <v>4842</v>
      </c>
      <c r="D1435">
        <v>10</v>
      </c>
      <c r="E1435" t="s">
        <v>4845</v>
      </c>
      <c r="F1435">
        <v>8</v>
      </c>
      <c r="K1435" t="s">
        <v>6860</v>
      </c>
      <c r="L1435" t="s">
        <v>6861</v>
      </c>
      <c r="M1435" t="s">
        <v>15086</v>
      </c>
      <c r="N1435">
        <v>9</v>
      </c>
      <c r="O1435" t="s">
        <v>15442</v>
      </c>
      <c r="P1435" t="s">
        <v>16742</v>
      </c>
      <c r="Q1435">
        <v>9</v>
      </c>
      <c r="R1435">
        <v>4</v>
      </c>
      <c r="S1435">
        <v>4.0999999999999996</v>
      </c>
      <c r="T1435">
        <v>6.07</v>
      </c>
      <c r="U1435">
        <v>762.54</v>
      </c>
      <c r="V1435">
        <v>175.32</v>
      </c>
      <c r="W1435">
        <v>3.52</v>
      </c>
      <c r="X1435">
        <v>4.26</v>
      </c>
      <c r="Y1435">
        <v>0.6</v>
      </c>
      <c r="Z1435">
        <v>5</v>
      </c>
      <c r="AA1435" t="s">
        <v>4250</v>
      </c>
      <c r="AB1435">
        <v>1</v>
      </c>
      <c r="AC1435">
        <v>10</v>
      </c>
      <c r="AD1435">
        <v>1</v>
      </c>
      <c r="AF1435" t="s">
        <v>7951</v>
      </c>
      <c r="AI1435">
        <v>0</v>
      </c>
      <c r="AJ1435">
        <v>0</v>
      </c>
      <c r="AK1435" t="s">
        <v>19926</v>
      </c>
      <c r="AL1435" t="s">
        <v>19926</v>
      </c>
      <c r="AM1435" t="s">
        <v>20019</v>
      </c>
    </row>
    <row r="1436" spans="1:39" x14ac:dyDescent="0.25">
      <c r="A1436" t="s">
        <v>9090</v>
      </c>
      <c r="B1436" t="s">
        <v>4841</v>
      </c>
      <c r="C1436" t="s">
        <v>4842</v>
      </c>
      <c r="D1436">
        <v>10</v>
      </c>
      <c r="E1436" t="s">
        <v>4845</v>
      </c>
      <c r="F1436">
        <v>8</v>
      </c>
      <c r="K1436" t="s">
        <v>6860</v>
      </c>
      <c r="L1436" t="s">
        <v>6861</v>
      </c>
      <c r="M1436" t="s">
        <v>6887</v>
      </c>
      <c r="N1436">
        <v>9</v>
      </c>
      <c r="O1436" t="s">
        <v>15329</v>
      </c>
      <c r="P1436" t="s">
        <v>16742</v>
      </c>
      <c r="Q1436">
        <v>9</v>
      </c>
      <c r="R1436">
        <v>4</v>
      </c>
      <c r="S1436">
        <v>4.0999999999999996</v>
      </c>
      <c r="T1436">
        <v>6.07</v>
      </c>
      <c r="U1436">
        <v>762.54</v>
      </c>
      <c r="V1436">
        <v>175.32</v>
      </c>
      <c r="W1436">
        <v>3.52</v>
      </c>
      <c r="X1436">
        <v>4.26</v>
      </c>
      <c r="Y1436">
        <v>0.6</v>
      </c>
      <c r="Z1436">
        <v>5</v>
      </c>
      <c r="AA1436" t="s">
        <v>4250</v>
      </c>
      <c r="AB1436">
        <v>1</v>
      </c>
      <c r="AC1436">
        <v>10</v>
      </c>
      <c r="AD1436">
        <v>1</v>
      </c>
      <c r="AF1436" t="s">
        <v>7951</v>
      </c>
      <c r="AI1436">
        <v>0</v>
      </c>
      <c r="AJ1436">
        <v>0</v>
      </c>
      <c r="AK1436" t="s">
        <v>19870</v>
      </c>
      <c r="AL1436" t="s">
        <v>19870</v>
      </c>
      <c r="AM1436" t="s">
        <v>20019</v>
      </c>
    </row>
    <row r="1437" spans="1:39" x14ac:dyDescent="0.25">
      <c r="A1437" t="s">
        <v>9091</v>
      </c>
      <c r="B1437" t="s">
        <v>4841</v>
      </c>
      <c r="C1437" t="s">
        <v>4842</v>
      </c>
      <c r="D1437">
        <v>10</v>
      </c>
      <c r="E1437" t="s">
        <v>4845</v>
      </c>
      <c r="F1437">
        <v>8</v>
      </c>
      <c r="K1437" t="s">
        <v>6860</v>
      </c>
      <c r="M1437" t="s">
        <v>6865</v>
      </c>
      <c r="N1437">
        <v>8</v>
      </c>
      <c r="O1437" t="s">
        <v>15317</v>
      </c>
      <c r="P1437" t="s">
        <v>16743</v>
      </c>
      <c r="Q1437">
        <v>5</v>
      </c>
      <c r="R1437">
        <v>3</v>
      </c>
      <c r="S1437">
        <v>4.32</v>
      </c>
      <c r="T1437">
        <v>4.34</v>
      </c>
      <c r="U1437">
        <v>584.71</v>
      </c>
      <c r="V1437">
        <v>101.98</v>
      </c>
      <c r="W1437">
        <v>3.45</v>
      </c>
      <c r="X1437">
        <v>13.42</v>
      </c>
      <c r="Y1437">
        <v>6.97</v>
      </c>
      <c r="Z1437">
        <v>2</v>
      </c>
      <c r="AA1437" t="s">
        <v>4250</v>
      </c>
      <c r="AB1437">
        <v>1</v>
      </c>
      <c r="AC1437">
        <v>13</v>
      </c>
      <c r="AD1437">
        <v>2.0973333333333328</v>
      </c>
      <c r="AF1437" t="s">
        <v>7949</v>
      </c>
      <c r="AI1437">
        <v>0</v>
      </c>
      <c r="AJ1437">
        <v>0</v>
      </c>
      <c r="AK1437" t="s">
        <v>19863</v>
      </c>
      <c r="AL1437" t="s">
        <v>19863</v>
      </c>
      <c r="AM1437" t="s">
        <v>20019</v>
      </c>
    </row>
    <row r="1438" spans="1:39" x14ac:dyDescent="0.25">
      <c r="A1438" t="s">
        <v>9092</v>
      </c>
      <c r="B1438" t="s">
        <v>4841</v>
      </c>
      <c r="C1438" t="s">
        <v>4842</v>
      </c>
      <c r="D1438">
        <v>10</v>
      </c>
      <c r="E1438" t="s">
        <v>4845</v>
      </c>
      <c r="F1438">
        <v>8</v>
      </c>
      <c r="K1438" t="s">
        <v>6860</v>
      </c>
      <c r="M1438" t="s">
        <v>14992</v>
      </c>
      <c r="N1438">
        <v>8</v>
      </c>
      <c r="O1438" t="s">
        <v>15318</v>
      </c>
      <c r="P1438" t="s">
        <v>16744</v>
      </c>
      <c r="Q1438">
        <v>7</v>
      </c>
      <c r="R1438">
        <v>3</v>
      </c>
      <c r="S1438">
        <v>6.08</v>
      </c>
      <c r="T1438">
        <v>7.16</v>
      </c>
      <c r="U1438">
        <v>664.79</v>
      </c>
      <c r="V1438">
        <v>112.49</v>
      </c>
      <c r="W1438">
        <v>5.65</v>
      </c>
      <c r="X1438">
        <v>13.59</v>
      </c>
      <c r="Y1438">
        <v>8.4</v>
      </c>
      <c r="Z1438">
        <v>3</v>
      </c>
      <c r="AA1438" t="s">
        <v>4250</v>
      </c>
      <c r="AB1438">
        <v>2</v>
      </c>
      <c r="AC1438">
        <v>19</v>
      </c>
      <c r="AD1438">
        <v>1.2170000000000001</v>
      </c>
      <c r="AF1438" t="s">
        <v>7949</v>
      </c>
      <c r="AI1438">
        <v>0</v>
      </c>
      <c r="AJ1438">
        <v>0</v>
      </c>
      <c r="AK1438" t="s">
        <v>19864</v>
      </c>
      <c r="AL1438" t="s">
        <v>19864</v>
      </c>
      <c r="AM1438" t="s">
        <v>20019</v>
      </c>
    </row>
    <row r="1439" spans="1:39" x14ac:dyDescent="0.25">
      <c r="A1439" t="s">
        <v>9093</v>
      </c>
      <c r="B1439" t="s">
        <v>4841</v>
      </c>
      <c r="C1439" t="s">
        <v>4842</v>
      </c>
      <c r="D1439">
        <v>10</v>
      </c>
      <c r="E1439" t="s">
        <v>4845</v>
      </c>
      <c r="F1439">
        <v>8</v>
      </c>
      <c r="K1439" t="s">
        <v>6860</v>
      </c>
      <c r="L1439" t="s">
        <v>6861</v>
      </c>
      <c r="M1439" t="s">
        <v>15038</v>
      </c>
      <c r="N1439">
        <v>9</v>
      </c>
      <c r="O1439" t="s">
        <v>15381</v>
      </c>
      <c r="P1439" t="s">
        <v>16745</v>
      </c>
      <c r="Q1439">
        <v>12</v>
      </c>
      <c r="R1439">
        <v>10</v>
      </c>
      <c r="S1439">
        <v>3.67</v>
      </c>
      <c r="T1439">
        <v>4.28</v>
      </c>
      <c r="U1439">
        <v>788.86</v>
      </c>
      <c r="V1439">
        <v>291.10000000000002</v>
      </c>
      <c r="W1439">
        <v>0.9</v>
      </c>
      <c r="X1439">
        <v>6.92</v>
      </c>
      <c r="Y1439">
        <v>6.11</v>
      </c>
      <c r="Z1439">
        <v>4</v>
      </c>
      <c r="AA1439" t="s">
        <v>4250</v>
      </c>
      <c r="AB1439">
        <v>3</v>
      </c>
      <c r="AC1439">
        <v>18</v>
      </c>
      <c r="AD1439">
        <v>1.5249999999999999</v>
      </c>
      <c r="AF1439" t="s">
        <v>7949</v>
      </c>
      <c r="AI1439">
        <v>0</v>
      </c>
      <c r="AJ1439">
        <v>0</v>
      </c>
      <c r="AK1439" t="s">
        <v>19898</v>
      </c>
      <c r="AL1439" t="s">
        <v>19898</v>
      </c>
      <c r="AM1439" t="s">
        <v>20019</v>
      </c>
    </row>
    <row r="1440" spans="1:39" x14ac:dyDescent="0.25">
      <c r="A1440" t="s">
        <v>8040</v>
      </c>
      <c r="B1440" t="s">
        <v>4841</v>
      </c>
      <c r="C1440" t="s">
        <v>4842</v>
      </c>
      <c r="D1440">
        <v>10</v>
      </c>
      <c r="E1440" t="s">
        <v>4845</v>
      </c>
      <c r="F1440">
        <v>8</v>
      </c>
      <c r="K1440" t="s">
        <v>6860</v>
      </c>
      <c r="L1440" t="s">
        <v>6861</v>
      </c>
      <c r="M1440" t="s">
        <v>15038</v>
      </c>
      <c r="N1440">
        <v>9</v>
      </c>
      <c r="O1440" t="s">
        <v>15444</v>
      </c>
      <c r="P1440" t="s">
        <v>15693</v>
      </c>
      <c r="Q1440">
        <v>5</v>
      </c>
      <c r="R1440">
        <v>2</v>
      </c>
      <c r="S1440">
        <v>1.24</v>
      </c>
      <c r="T1440">
        <v>1.26</v>
      </c>
      <c r="U1440">
        <v>427.45</v>
      </c>
      <c r="V1440">
        <v>88.15</v>
      </c>
      <c r="W1440">
        <v>2.83</v>
      </c>
      <c r="Y1440">
        <v>6.19</v>
      </c>
      <c r="Z1440">
        <v>2</v>
      </c>
      <c r="AA1440" t="s">
        <v>4250</v>
      </c>
      <c r="AB1440">
        <v>0</v>
      </c>
      <c r="AC1440">
        <v>7</v>
      </c>
      <c r="AD1440">
        <v>5.0182142857142864</v>
      </c>
      <c r="AF1440" t="s">
        <v>7949</v>
      </c>
      <c r="AI1440">
        <v>0</v>
      </c>
      <c r="AJ1440">
        <v>0</v>
      </c>
      <c r="AK1440" t="s">
        <v>19833</v>
      </c>
      <c r="AL1440" t="s">
        <v>19833</v>
      </c>
      <c r="AM1440" t="s">
        <v>20019</v>
      </c>
    </row>
    <row r="1441" spans="1:39" x14ac:dyDescent="0.25">
      <c r="A1441" t="s">
        <v>8062</v>
      </c>
      <c r="B1441" t="s">
        <v>4841</v>
      </c>
      <c r="C1441" t="s">
        <v>4842</v>
      </c>
      <c r="D1441">
        <v>10</v>
      </c>
      <c r="E1441" t="s">
        <v>4845</v>
      </c>
      <c r="F1441">
        <v>8</v>
      </c>
      <c r="K1441" t="s">
        <v>6860</v>
      </c>
      <c r="L1441" t="s">
        <v>6861</v>
      </c>
      <c r="M1441" t="s">
        <v>15038</v>
      </c>
      <c r="N1441">
        <v>9</v>
      </c>
      <c r="O1441" t="s">
        <v>15444</v>
      </c>
      <c r="P1441" t="s">
        <v>15715</v>
      </c>
      <c r="Q1441">
        <v>5</v>
      </c>
      <c r="R1441">
        <v>1</v>
      </c>
      <c r="S1441">
        <v>1.1399999999999999</v>
      </c>
      <c r="T1441">
        <v>1.17</v>
      </c>
      <c r="U1441">
        <v>425.38</v>
      </c>
      <c r="V1441">
        <v>77.150000000000006</v>
      </c>
      <c r="W1441">
        <v>3.35</v>
      </c>
      <c r="Y1441">
        <v>6.26</v>
      </c>
      <c r="Z1441">
        <v>2</v>
      </c>
      <c r="AA1441" t="s">
        <v>4250</v>
      </c>
      <c r="AB1441">
        <v>0</v>
      </c>
      <c r="AC1441">
        <v>8</v>
      </c>
      <c r="AD1441">
        <v>5.3663333333333334</v>
      </c>
      <c r="AF1441" t="s">
        <v>7949</v>
      </c>
      <c r="AI1441">
        <v>0</v>
      </c>
      <c r="AJ1441">
        <v>0</v>
      </c>
      <c r="AK1441" t="s">
        <v>19833</v>
      </c>
      <c r="AL1441" t="s">
        <v>19833</v>
      </c>
      <c r="AM1441" t="s">
        <v>20019</v>
      </c>
    </row>
    <row r="1442" spans="1:39" x14ac:dyDescent="0.25">
      <c r="A1442" t="s">
        <v>8157</v>
      </c>
      <c r="B1442" t="s">
        <v>4841</v>
      </c>
      <c r="C1442" t="s">
        <v>4842</v>
      </c>
      <c r="D1442">
        <v>10</v>
      </c>
      <c r="E1442" t="s">
        <v>4845</v>
      </c>
      <c r="F1442">
        <v>8</v>
      </c>
      <c r="K1442" t="s">
        <v>6860</v>
      </c>
      <c r="L1442" t="s">
        <v>6861</v>
      </c>
      <c r="M1442" t="s">
        <v>15038</v>
      </c>
      <c r="N1442">
        <v>9</v>
      </c>
      <c r="O1442" t="s">
        <v>15444</v>
      </c>
      <c r="P1442" t="s">
        <v>15810</v>
      </c>
      <c r="Q1442">
        <v>4</v>
      </c>
      <c r="R1442">
        <v>1</v>
      </c>
      <c r="S1442">
        <v>1.31</v>
      </c>
      <c r="T1442">
        <v>1.34</v>
      </c>
      <c r="U1442">
        <v>387.36</v>
      </c>
      <c r="V1442">
        <v>67.92</v>
      </c>
      <c r="W1442">
        <v>2.64</v>
      </c>
      <c r="Y1442">
        <v>6.13</v>
      </c>
      <c r="Z1442">
        <v>2</v>
      </c>
      <c r="AA1442" t="s">
        <v>4250</v>
      </c>
      <c r="AB1442">
        <v>0</v>
      </c>
      <c r="AC1442">
        <v>4</v>
      </c>
      <c r="AD1442">
        <v>5.6379047619047613</v>
      </c>
      <c r="AF1442" t="s">
        <v>7949</v>
      </c>
      <c r="AI1442">
        <v>0</v>
      </c>
      <c r="AJ1442">
        <v>0</v>
      </c>
      <c r="AK1442" t="s">
        <v>19833</v>
      </c>
      <c r="AL1442" t="s">
        <v>19833</v>
      </c>
      <c r="AM1442" t="s">
        <v>20019</v>
      </c>
    </row>
    <row r="1443" spans="1:39" x14ac:dyDescent="0.25">
      <c r="A1443" t="s">
        <v>8109</v>
      </c>
      <c r="B1443" t="s">
        <v>4841</v>
      </c>
      <c r="C1443" t="s">
        <v>4842</v>
      </c>
      <c r="D1443">
        <v>10</v>
      </c>
      <c r="E1443" t="s">
        <v>4845</v>
      </c>
      <c r="F1443">
        <v>8</v>
      </c>
      <c r="K1443" t="s">
        <v>6860</v>
      </c>
      <c r="L1443" t="s">
        <v>6861</v>
      </c>
      <c r="M1443" t="s">
        <v>15038</v>
      </c>
      <c r="N1443">
        <v>9</v>
      </c>
      <c r="O1443" t="s">
        <v>15444</v>
      </c>
      <c r="P1443" t="s">
        <v>15762</v>
      </c>
      <c r="Q1443">
        <v>4</v>
      </c>
      <c r="R1443">
        <v>1</v>
      </c>
      <c r="S1443">
        <v>1.69</v>
      </c>
      <c r="T1443">
        <v>1.72</v>
      </c>
      <c r="U1443">
        <v>401.39</v>
      </c>
      <c r="V1443">
        <v>67.92</v>
      </c>
      <c r="W1443">
        <v>3.03</v>
      </c>
      <c r="Y1443">
        <v>6.17</v>
      </c>
      <c r="Z1443">
        <v>2</v>
      </c>
      <c r="AA1443" t="s">
        <v>4250</v>
      </c>
      <c r="AB1443">
        <v>0</v>
      </c>
      <c r="AC1443">
        <v>5</v>
      </c>
      <c r="AD1443">
        <v>5.5376904761904759</v>
      </c>
      <c r="AF1443" t="s">
        <v>7949</v>
      </c>
      <c r="AI1443">
        <v>0</v>
      </c>
      <c r="AJ1443">
        <v>0</v>
      </c>
      <c r="AK1443" t="s">
        <v>19833</v>
      </c>
      <c r="AL1443" t="s">
        <v>19833</v>
      </c>
      <c r="AM1443" t="s">
        <v>20019</v>
      </c>
    </row>
    <row r="1444" spans="1:39" x14ac:dyDescent="0.25">
      <c r="A1444" t="s">
        <v>8041</v>
      </c>
      <c r="B1444" t="s">
        <v>4841</v>
      </c>
      <c r="C1444" t="s">
        <v>4842</v>
      </c>
      <c r="D1444">
        <v>10</v>
      </c>
      <c r="E1444" t="s">
        <v>4845</v>
      </c>
      <c r="F1444">
        <v>8</v>
      </c>
      <c r="K1444" t="s">
        <v>6860</v>
      </c>
      <c r="L1444" t="s">
        <v>6861</v>
      </c>
      <c r="M1444" t="s">
        <v>15038</v>
      </c>
      <c r="N1444">
        <v>9</v>
      </c>
      <c r="O1444" t="s">
        <v>15444</v>
      </c>
      <c r="P1444" t="s">
        <v>15694</v>
      </c>
      <c r="Q1444">
        <v>5</v>
      </c>
      <c r="R1444">
        <v>2</v>
      </c>
      <c r="S1444">
        <v>0.55000000000000004</v>
      </c>
      <c r="T1444">
        <v>0.57999999999999996</v>
      </c>
      <c r="U1444">
        <v>399.4</v>
      </c>
      <c r="V1444">
        <v>88.15</v>
      </c>
      <c r="W1444">
        <v>2.0499999999999998</v>
      </c>
      <c r="Y1444">
        <v>6.17</v>
      </c>
      <c r="Z1444">
        <v>2</v>
      </c>
      <c r="AA1444" t="s">
        <v>4250</v>
      </c>
      <c r="AB1444">
        <v>0</v>
      </c>
      <c r="AC1444">
        <v>5</v>
      </c>
      <c r="AD1444">
        <v>5.2185714285714289</v>
      </c>
      <c r="AF1444" t="s">
        <v>7949</v>
      </c>
      <c r="AI1444">
        <v>0</v>
      </c>
      <c r="AJ1444">
        <v>0</v>
      </c>
      <c r="AK1444" t="s">
        <v>19833</v>
      </c>
      <c r="AL1444" t="s">
        <v>19833</v>
      </c>
      <c r="AM1444" t="s">
        <v>20019</v>
      </c>
    </row>
    <row r="1445" spans="1:39" x14ac:dyDescent="0.25">
      <c r="A1445" t="s">
        <v>9094</v>
      </c>
      <c r="B1445" t="s">
        <v>4841</v>
      </c>
      <c r="C1445" t="s">
        <v>4842</v>
      </c>
      <c r="D1445">
        <v>10</v>
      </c>
      <c r="E1445" t="s">
        <v>4845</v>
      </c>
      <c r="F1445">
        <v>8</v>
      </c>
      <c r="K1445" t="s">
        <v>6860</v>
      </c>
      <c r="L1445" t="s">
        <v>6861</v>
      </c>
      <c r="M1445" t="s">
        <v>14978</v>
      </c>
      <c r="N1445">
        <v>9</v>
      </c>
      <c r="O1445" t="s">
        <v>15299</v>
      </c>
      <c r="P1445" t="s">
        <v>16746</v>
      </c>
      <c r="Q1445">
        <v>4</v>
      </c>
      <c r="R1445">
        <v>2</v>
      </c>
      <c r="S1445">
        <v>4.42</v>
      </c>
      <c r="T1445">
        <v>4.4400000000000004</v>
      </c>
      <c r="U1445">
        <v>417.55</v>
      </c>
      <c r="V1445">
        <v>77.239999999999995</v>
      </c>
      <c r="W1445">
        <v>4.51</v>
      </c>
      <c r="Y1445">
        <v>6.39</v>
      </c>
      <c r="Z1445">
        <v>3</v>
      </c>
      <c r="AA1445" t="s">
        <v>4250</v>
      </c>
      <c r="AB1445">
        <v>0</v>
      </c>
      <c r="AC1445">
        <v>6</v>
      </c>
      <c r="AD1445">
        <v>3.3689285714285711</v>
      </c>
      <c r="AF1445" t="s">
        <v>7949</v>
      </c>
      <c r="AI1445">
        <v>0</v>
      </c>
      <c r="AJ1445">
        <v>0</v>
      </c>
      <c r="AK1445" t="s">
        <v>19854</v>
      </c>
      <c r="AL1445" t="s">
        <v>19854</v>
      </c>
      <c r="AM1445" t="s">
        <v>20019</v>
      </c>
    </row>
    <row r="1446" spans="1:39" x14ac:dyDescent="0.25">
      <c r="A1446" t="s">
        <v>9095</v>
      </c>
      <c r="B1446" t="s">
        <v>4841</v>
      </c>
      <c r="C1446" t="s">
        <v>4842</v>
      </c>
      <c r="D1446">
        <v>10</v>
      </c>
      <c r="E1446" t="s">
        <v>4845</v>
      </c>
      <c r="F1446">
        <v>8</v>
      </c>
      <c r="K1446" t="s">
        <v>6860</v>
      </c>
      <c r="L1446" t="s">
        <v>6861</v>
      </c>
      <c r="M1446" t="s">
        <v>15001</v>
      </c>
      <c r="N1446">
        <v>9</v>
      </c>
      <c r="O1446" t="s">
        <v>15331</v>
      </c>
      <c r="P1446" t="s">
        <v>16747</v>
      </c>
      <c r="Q1446">
        <v>6</v>
      </c>
      <c r="R1446">
        <v>4</v>
      </c>
      <c r="S1446">
        <v>0.59</v>
      </c>
      <c r="T1446">
        <v>1.55</v>
      </c>
      <c r="U1446">
        <v>676.8</v>
      </c>
      <c r="V1446">
        <v>120</v>
      </c>
      <c r="W1446">
        <v>4.0599999999999996</v>
      </c>
      <c r="X1446">
        <v>13.86</v>
      </c>
      <c r="Y1446">
        <v>8.4700000000000006</v>
      </c>
      <c r="Z1446">
        <v>3</v>
      </c>
      <c r="AA1446" t="s">
        <v>4250</v>
      </c>
      <c r="AB1446">
        <v>1</v>
      </c>
      <c r="AC1446">
        <v>17</v>
      </c>
      <c r="AD1446">
        <v>2.7650000000000001</v>
      </c>
      <c r="AF1446" t="s">
        <v>7949</v>
      </c>
      <c r="AI1446">
        <v>0</v>
      </c>
      <c r="AJ1446">
        <v>0</v>
      </c>
      <c r="AK1446" t="s">
        <v>19858</v>
      </c>
      <c r="AL1446" t="s">
        <v>19858</v>
      </c>
      <c r="AM1446" t="s">
        <v>20019</v>
      </c>
    </row>
    <row r="1447" spans="1:39" x14ac:dyDescent="0.25">
      <c r="A1447" t="s">
        <v>8996</v>
      </c>
      <c r="B1447" t="s">
        <v>4841</v>
      </c>
      <c r="C1447" t="s">
        <v>4842</v>
      </c>
      <c r="D1447">
        <v>10</v>
      </c>
      <c r="E1447" t="s">
        <v>4845</v>
      </c>
      <c r="F1447">
        <v>8</v>
      </c>
      <c r="K1447" t="s">
        <v>6860</v>
      </c>
      <c r="M1447" t="s">
        <v>14983</v>
      </c>
      <c r="N1447">
        <v>8</v>
      </c>
      <c r="O1447" t="s">
        <v>15306</v>
      </c>
      <c r="P1447" t="s">
        <v>16648</v>
      </c>
      <c r="Q1447">
        <v>6</v>
      </c>
      <c r="R1447">
        <v>4</v>
      </c>
      <c r="S1447">
        <v>1.82</v>
      </c>
      <c r="T1447">
        <v>3.74</v>
      </c>
      <c r="U1447">
        <v>722.85</v>
      </c>
      <c r="V1447">
        <v>120</v>
      </c>
      <c r="W1447">
        <v>4.59</v>
      </c>
      <c r="X1447">
        <v>13.86</v>
      </c>
      <c r="Y1447">
        <v>9.34</v>
      </c>
      <c r="Z1447">
        <v>3</v>
      </c>
      <c r="AA1447" t="s">
        <v>4250</v>
      </c>
      <c r="AB1447">
        <v>1</v>
      </c>
      <c r="AC1447">
        <v>16</v>
      </c>
      <c r="AD1447">
        <v>1.96</v>
      </c>
      <c r="AF1447" t="s">
        <v>7952</v>
      </c>
      <c r="AI1447">
        <v>0</v>
      </c>
      <c r="AJ1447">
        <v>0</v>
      </c>
      <c r="AK1447" t="s">
        <v>19858</v>
      </c>
      <c r="AL1447" t="s">
        <v>19858</v>
      </c>
      <c r="AM1447" t="s">
        <v>20019</v>
      </c>
    </row>
    <row r="1448" spans="1:39" x14ac:dyDescent="0.25">
      <c r="A1448" t="s">
        <v>8962</v>
      </c>
      <c r="B1448" t="s">
        <v>4841</v>
      </c>
      <c r="C1448" t="s">
        <v>4842</v>
      </c>
      <c r="D1448">
        <v>10</v>
      </c>
      <c r="E1448" t="s">
        <v>4845</v>
      </c>
      <c r="F1448">
        <v>8</v>
      </c>
      <c r="K1448" t="s">
        <v>6860</v>
      </c>
      <c r="L1448" t="s">
        <v>6861</v>
      </c>
      <c r="M1448" t="s">
        <v>15032</v>
      </c>
      <c r="N1448">
        <v>9</v>
      </c>
      <c r="O1448" t="s">
        <v>15375</v>
      </c>
      <c r="P1448" t="s">
        <v>16614</v>
      </c>
      <c r="Q1448">
        <v>5</v>
      </c>
      <c r="R1448">
        <v>4</v>
      </c>
      <c r="S1448">
        <v>2.0099999999999998</v>
      </c>
      <c r="T1448">
        <v>3.41</v>
      </c>
      <c r="U1448">
        <v>660.81</v>
      </c>
      <c r="V1448">
        <v>110.77</v>
      </c>
      <c r="W1448">
        <v>4.22</v>
      </c>
      <c r="X1448">
        <v>13.67</v>
      </c>
      <c r="Y1448">
        <v>8.83</v>
      </c>
      <c r="Z1448">
        <v>3</v>
      </c>
      <c r="AA1448" t="s">
        <v>4250</v>
      </c>
      <c r="AB1448">
        <v>1</v>
      </c>
      <c r="AC1448">
        <v>13</v>
      </c>
      <c r="AD1448">
        <v>2.682666666666667</v>
      </c>
      <c r="AF1448" t="s">
        <v>7952</v>
      </c>
      <c r="AI1448">
        <v>0</v>
      </c>
      <c r="AJ1448">
        <v>0</v>
      </c>
      <c r="AK1448" t="s">
        <v>19886</v>
      </c>
      <c r="AL1448" t="s">
        <v>19886</v>
      </c>
      <c r="AM1448" t="s">
        <v>20019</v>
      </c>
    </row>
    <row r="1449" spans="1:39" x14ac:dyDescent="0.25">
      <c r="A1449" t="s">
        <v>9096</v>
      </c>
      <c r="B1449" t="s">
        <v>4841</v>
      </c>
      <c r="C1449" t="s">
        <v>4842</v>
      </c>
      <c r="D1449">
        <v>10</v>
      </c>
      <c r="E1449" t="s">
        <v>4845</v>
      </c>
      <c r="F1449">
        <v>8</v>
      </c>
      <c r="K1449" t="s">
        <v>6860</v>
      </c>
      <c r="M1449" t="s">
        <v>14992</v>
      </c>
      <c r="N1449">
        <v>8</v>
      </c>
      <c r="O1449" t="s">
        <v>15318</v>
      </c>
      <c r="P1449" t="s">
        <v>16748</v>
      </c>
      <c r="Q1449">
        <v>6</v>
      </c>
      <c r="R1449">
        <v>4</v>
      </c>
      <c r="S1449">
        <v>2.64</v>
      </c>
      <c r="T1449">
        <v>3.75</v>
      </c>
      <c r="U1449">
        <v>611.73</v>
      </c>
      <c r="V1449">
        <v>111.13</v>
      </c>
      <c r="W1449">
        <v>4.26</v>
      </c>
      <c r="X1449">
        <v>13.78</v>
      </c>
      <c r="Y1449">
        <v>8.4499999999999993</v>
      </c>
      <c r="Z1449">
        <v>3</v>
      </c>
      <c r="AA1449" t="s">
        <v>4250</v>
      </c>
      <c r="AB1449">
        <v>1</v>
      </c>
      <c r="AC1449">
        <v>17</v>
      </c>
      <c r="AD1449">
        <v>2.375666666666667</v>
      </c>
      <c r="AF1449" t="s">
        <v>7949</v>
      </c>
      <c r="AI1449">
        <v>0</v>
      </c>
      <c r="AJ1449">
        <v>0</v>
      </c>
      <c r="AK1449" t="s">
        <v>19864</v>
      </c>
      <c r="AL1449" t="s">
        <v>19864</v>
      </c>
      <c r="AM1449" t="s">
        <v>20019</v>
      </c>
    </row>
    <row r="1450" spans="1:39" x14ac:dyDescent="0.25">
      <c r="A1450" t="s">
        <v>9097</v>
      </c>
      <c r="B1450" t="s">
        <v>4841</v>
      </c>
      <c r="C1450" t="s">
        <v>4842</v>
      </c>
      <c r="D1450">
        <v>10</v>
      </c>
      <c r="E1450" t="s">
        <v>4845</v>
      </c>
      <c r="F1450">
        <v>8</v>
      </c>
      <c r="K1450" t="s">
        <v>6860</v>
      </c>
      <c r="M1450" t="s">
        <v>14992</v>
      </c>
      <c r="N1450">
        <v>8</v>
      </c>
      <c r="O1450" t="s">
        <v>15318</v>
      </c>
      <c r="P1450" t="s">
        <v>16749</v>
      </c>
      <c r="Q1450">
        <v>7</v>
      </c>
      <c r="R1450">
        <v>3</v>
      </c>
      <c r="S1450">
        <v>5.03</v>
      </c>
      <c r="T1450">
        <v>6.08</v>
      </c>
      <c r="U1450">
        <v>689.8</v>
      </c>
      <c r="V1450">
        <v>109.36</v>
      </c>
      <c r="W1450">
        <v>6.53</v>
      </c>
      <c r="X1450">
        <v>13.41</v>
      </c>
      <c r="Y1450">
        <v>8.36</v>
      </c>
      <c r="Z1450">
        <v>4</v>
      </c>
      <c r="AA1450" t="s">
        <v>4250</v>
      </c>
      <c r="AB1450">
        <v>2</v>
      </c>
      <c r="AC1450">
        <v>18</v>
      </c>
      <c r="AD1450">
        <v>1.3413333333333339</v>
      </c>
      <c r="AF1450" t="s">
        <v>7949</v>
      </c>
      <c r="AI1450">
        <v>0</v>
      </c>
      <c r="AJ1450">
        <v>0</v>
      </c>
      <c r="AK1450" t="s">
        <v>19864</v>
      </c>
      <c r="AL1450" t="s">
        <v>19864</v>
      </c>
      <c r="AM1450" t="s">
        <v>20019</v>
      </c>
    </row>
    <row r="1451" spans="1:39" x14ac:dyDescent="0.25">
      <c r="A1451" t="s">
        <v>9098</v>
      </c>
      <c r="B1451" t="s">
        <v>4841</v>
      </c>
      <c r="C1451" t="s">
        <v>4842</v>
      </c>
      <c r="D1451">
        <v>10</v>
      </c>
      <c r="E1451" t="s">
        <v>4845</v>
      </c>
      <c r="F1451">
        <v>8</v>
      </c>
      <c r="K1451" t="s">
        <v>6860</v>
      </c>
      <c r="M1451" t="s">
        <v>14992</v>
      </c>
      <c r="N1451">
        <v>8</v>
      </c>
      <c r="O1451" t="s">
        <v>15318</v>
      </c>
      <c r="P1451" t="s">
        <v>16750</v>
      </c>
      <c r="Q1451">
        <v>8</v>
      </c>
      <c r="R1451">
        <v>3</v>
      </c>
      <c r="S1451">
        <v>3.23</v>
      </c>
      <c r="T1451">
        <v>4.3</v>
      </c>
      <c r="U1451">
        <v>680.77</v>
      </c>
      <c r="V1451">
        <v>129.56</v>
      </c>
      <c r="W1451">
        <v>4.93</v>
      </c>
      <c r="X1451">
        <v>13.5</v>
      </c>
      <c r="Y1451">
        <v>8.3800000000000008</v>
      </c>
      <c r="Z1451">
        <v>4</v>
      </c>
      <c r="AA1451" t="s">
        <v>4250</v>
      </c>
      <c r="AB1451">
        <v>1</v>
      </c>
      <c r="AC1451">
        <v>15</v>
      </c>
      <c r="AD1451">
        <v>1.711666666666666</v>
      </c>
      <c r="AF1451" t="s">
        <v>7949</v>
      </c>
      <c r="AI1451">
        <v>0</v>
      </c>
      <c r="AJ1451">
        <v>0</v>
      </c>
      <c r="AK1451" t="s">
        <v>19864</v>
      </c>
      <c r="AL1451" t="s">
        <v>19864</v>
      </c>
      <c r="AM1451" t="s">
        <v>20019</v>
      </c>
    </row>
    <row r="1452" spans="1:39" x14ac:dyDescent="0.25">
      <c r="A1452" t="s">
        <v>9099</v>
      </c>
      <c r="B1452" t="s">
        <v>4841</v>
      </c>
      <c r="C1452" t="s">
        <v>4842</v>
      </c>
      <c r="D1452">
        <v>10</v>
      </c>
      <c r="E1452" t="s">
        <v>4845</v>
      </c>
      <c r="F1452">
        <v>8</v>
      </c>
      <c r="K1452" t="s">
        <v>6860</v>
      </c>
      <c r="M1452" t="s">
        <v>14992</v>
      </c>
      <c r="N1452">
        <v>8</v>
      </c>
      <c r="O1452" t="s">
        <v>15318</v>
      </c>
      <c r="P1452" t="s">
        <v>16751</v>
      </c>
      <c r="Q1452">
        <v>6</v>
      </c>
      <c r="R1452">
        <v>3</v>
      </c>
      <c r="S1452">
        <v>4.9400000000000004</v>
      </c>
      <c r="T1452">
        <v>5.99</v>
      </c>
      <c r="U1452">
        <v>659.77</v>
      </c>
      <c r="V1452">
        <v>100.13</v>
      </c>
      <c r="W1452">
        <v>6.52</v>
      </c>
      <c r="X1452">
        <v>13.41</v>
      </c>
      <c r="Y1452">
        <v>8.36</v>
      </c>
      <c r="Z1452">
        <v>4</v>
      </c>
      <c r="AA1452" t="s">
        <v>4250</v>
      </c>
      <c r="AB1452">
        <v>2</v>
      </c>
      <c r="AC1452">
        <v>17</v>
      </c>
      <c r="AD1452">
        <v>1.649</v>
      </c>
      <c r="AF1452" t="s">
        <v>7949</v>
      </c>
      <c r="AI1452">
        <v>0</v>
      </c>
      <c r="AJ1452">
        <v>0</v>
      </c>
      <c r="AK1452" t="s">
        <v>19864</v>
      </c>
      <c r="AL1452" t="s">
        <v>19864</v>
      </c>
      <c r="AM1452" t="s">
        <v>20019</v>
      </c>
    </row>
    <row r="1453" spans="1:39" x14ac:dyDescent="0.25">
      <c r="A1453" t="s">
        <v>9100</v>
      </c>
      <c r="B1453" t="s">
        <v>4841</v>
      </c>
      <c r="C1453" t="s">
        <v>4842</v>
      </c>
      <c r="D1453">
        <v>10</v>
      </c>
      <c r="E1453" t="s">
        <v>4845</v>
      </c>
      <c r="F1453">
        <v>8</v>
      </c>
      <c r="K1453" t="s">
        <v>6860</v>
      </c>
      <c r="L1453" t="s">
        <v>6861</v>
      </c>
      <c r="M1453" t="s">
        <v>15038</v>
      </c>
      <c r="N1453">
        <v>9</v>
      </c>
      <c r="O1453" t="s">
        <v>15447</v>
      </c>
      <c r="P1453" t="s">
        <v>16752</v>
      </c>
      <c r="Q1453">
        <v>5</v>
      </c>
      <c r="R1453">
        <v>1</v>
      </c>
      <c r="S1453">
        <v>1.85</v>
      </c>
      <c r="T1453">
        <v>1.89</v>
      </c>
      <c r="U1453">
        <v>417.49</v>
      </c>
      <c r="V1453">
        <v>84.47</v>
      </c>
      <c r="W1453">
        <v>3.44</v>
      </c>
      <c r="Y1453">
        <v>6.09</v>
      </c>
      <c r="Z1453">
        <v>3</v>
      </c>
      <c r="AA1453" t="s">
        <v>4250</v>
      </c>
      <c r="AB1453">
        <v>0</v>
      </c>
      <c r="AC1453">
        <v>5</v>
      </c>
      <c r="AD1453">
        <v>5.4226904761904757</v>
      </c>
      <c r="AF1453" t="s">
        <v>7949</v>
      </c>
      <c r="AI1453">
        <v>0</v>
      </c>
      <c r="AJ1453">
        <v>0</v>
      </c>
      <c r="AK1453" t="s">
        <v>19929</v>
      </c>
      <c r="AL1453" t="s">
        <v>19929</v>
      </c>
      <c r="AM1453" t="s">
        <v>20019</v>
      </c>
    </row>
    <row r="1454" spans="1:39" x14ac:dyDescent="0.25">
      <c r="A1454" t="s">
        <v>9100</v>
      </c>
      <c r="B1454" t="s">
        <v>4841</v>
      </c>
      <c r="C1454" t="s">
        <v>4842</v>
      </c>
      <c r="D1454">
        <v>10</v>
      </c>
      <c r="E1454" t="s">
        <v>4845</v>
      </c>
      <c r="F1454">
        <v>8</v>
      </c>
      <c r="K1454" t="s">
        <v>6860</v>
      </c>
      <c r="L1454" t="s">
        <v>6861</v>
      </c>
      <c r="M1454" t="s">
        <v>6891</v>
      </c>
      <c r="N1454">
        <v>9</v>
      </c>
      <c r="O1454" t="s">
        <v>15446</v>
      </c>
      <c r="P1454" t="s">
        <v>16752</v>
      </c>
      <c r="Q1454">
        <v>5</v>
      </c>
      <c r="R1454">
        <v>1</v>
      </c>
      <c r="S1454">
        <v>1.85</v>
      </c>
      <c r="T1454">
        <v>1.89</v>
      </c>
      <c r="U1454">
        <v>417.49</v>
      </c>
      <c r="V1454">
        <v>84.47</v>
      </c>
      <c r="W1454">
        <v>3.44</v>
      </c>
      <c r="Y1454">
        <v>6.09</v>
      </c>
      <c r="Z1454">
        <v>3</v>
      </c>
      <c r="AA1454" t="s">
        <v>4250</v>
      </c>
      <c r="AB1454">
        <v>0</v>
      </c>
      <c r="AC1454">
        <v>5</v>
      </c>
      <c r="AD1454">
        <v>5.4226904761904757</v>
      </c>
      <c r="AF1454" t="s">
        <v>7949</v>
      </c>
      <c r="AI1454">
        <v>0</v>
      </c>
      <c r="AJ1454">
        <v>0</v>
      </c>
      <c r="AK1454" t="s">
        <v>19928</v>
      </c>
      <c r="AL1454" t="s">
        <v>19928</v>
      </c>
      <c r="AM1454" t="s">
        <v>20019</v>
      </c>
    </row>
    <row r="1455" spans="1:39" x14ac:dyDescent="0.25">
      <c r="A1455" t="s">
        <v>9101</v>
      </c>
      <c r="B1455" t="s">
        <v>4841</v>
      </c>
      <c r="C1455" t="s">
        <v>4842</v>
      </c>
      <c r="D1455">
        <v>10</v>
      </c>
      <c r="E1455" t="s">
        <v>4845</v>
      </c>
      <c r="F1455">
        <v>8</v>
      </c>
      <c r="K1455" t="s">
        <v>6860</v>
      </c>
      <c r="L1455" t="s">
        <v>6861</v>
      </c>
      <c r="M1455" t="s">
        <v>15092</v>
      </c>
      <c r="N1455">
        <v>9</v>
      </c>
      <c r="O1455" t="s">
        <v>15452</v>
      </c>
      <c r="P1455" t="s">
        <v>16753</v>
      </c>
      <c r="Q1455">
        <v>5</v>
      </c>
      <c r="R1455">
        <v>3</v>
      </c>
      <c r="S1455">
        <v>-0.24</v>
      </c>
      <c r="T1455">
        <v>1.72</v>
      </c>
      <c r="U1455">
        <v>548.77</v>
      </c>
      <c r="V1455">
        <v>84.91</v>
      </c>
      <c r="W1455">
        <v>3.85</v>
      </c>
      <c r="Y1455">
        <v>8.69</v>
      </c>
      <c r="Z1455">
        <v>2</v>
      </c>
      <c r="AA1455" t="s">
        <v>4250</v>
      </c>
      <c r="AB1455">
        <v>1</v>
      </c>
      <c r="AC1455">
        <v>13</v>
      </c>
      <c r="AD1455">
        <v>3.8216666666666672</v>
      </c>
      <c r="AF1455" t="s">
        <v>7952</v>
      </c>
      <c r="AI1455">
        <v>0</v>
      </c>
      <c r="AJ1455">
        <v>0</v>
      </c>
      <c r="AK1455" t="s">
        <v>19881</v>
      </c>
      <c r="AL1455" t="s">
        <v>19881</v>
      </c>
      <c r="AM1455" t="s">
        <v>20019</v>
      </c>
    </row>
    <row r="1456" spans="1:39" x14ac:dyDescent="0.25">
      <c r="A1456" t="s">
        <v>5623</v>
      </c>
      <c r="B1456" t="s">
        <v>4841</v>
      </c>
      <c r="C1456" t="s">
        <v>4842</v>
      </c>
      <c r="D1456">
        <v>10</v>
      </c>
      <c r="E1456" t="s">
        <v>4845</v>
      </c>
      <c r="F1456">
        <v>8</v>
      </c>
      <c r="K1456" t="s">
        <v>6860</v>
      </c>
      <c r="L1456" t="s">
        <v>6861</v>
      </c>
      <c r="M1456" t="s">
        <v>15058</v>
      </c>
      <c r="N1456">
        <v>9</v>
      </c>
      <c r="O1456" t="s">
        <v>15410</v>
      </c>
      <c r="P1456" t="s">
        <v>7349</v>
      </c>
      <c r="Q1456">
        <v>6</v>
      </c>
      <c r="R1456">
        <v>4</v>
      </c>
      <c r="S1456">
        <v>2.08</v>
      </c>
      <c r="T1456">
        <v>2.3199999999999998</v>
      </c>
      <c r="U1456">
        <v>529.07000000000005</v>
      </c>
      <c r="V1456">
        <v>130.72999999999999</v>
      </c>
      <c r="W1456">
        <v>3.88</v>
      </c>
      <c r="Y1456">
        <v>7.87</v>
      </c>
      <c r="Z1456">
        <v>3</v>
      </c>
      <c r="AA1456" t="s">
        <v>4250</v>
      </c>
      <c r="AB1456">
        <v>1</v>
      </c>
      <c r="AC1456">
        <v>9</v>
      </c>
      <c r="AD1456">
        <v>2.96</v>
      </c>
      <c r="AF1456" t="s">
        <v>7949</v>
      </c>
      <c r="AI1456">
        <v>0</v>
      </c>
      <c r="AJ1456">
        <v>0</v>
      </c>
      <c r="AK1456" t="s">
        <v>7979</v>
      </c>
      <c r="AL1456" t="s">
        <v>7979</v>
      </c>
      <c r="AM1456" t="s">
        <v>20019</v>
      </c>
    </row>
    <row r="1457" spans="1:39" x14ac:dyDescent="0.25">
      <c r="A1457" t="s">
        <v>9102</v>
      </c>
      <c r="B1457" t="s">
        <v>4841</v>
      </c>
      <c r="C1457" t="s">
        <v>4842</v>
      </c>
      <c r="D1457">
        <v>10</v>
      </c>
      <c r="E1457" t="s">
        <v>4845</v>
      </c>
      <c r="F1457">
        <v>8</v>
      </c>
      <c r="K1457" t="s">
        <v>6860</v>
      </c>
      <c r="L1457" t="s">
        <v>6861</v>
      </c>
      <c r="M1457" t="s">
        <v>14991</v>
      </c>
      <c r="N1457">
        <v>9</v>
      </c>
      <c r="O1457" t="s">
        <v>15315</v>
      </c>
      <c r="P1457" t="s">
        <v>16754</v>
      </c>
      <c r="Q1457">
        <v>5</v>
      </c>
      <c r="R1457">
        <v>2</v>
      </c>
      <c r="S1457">
        <v>2.44</v>
      </c>
      <c r="T1457">
        <v>2.46</v>
      </c>
      <c r="U1457">
        <v>362.79</v>
      </c>
      <c r="V1457">
        <v>89.6</v>
      </c>
      <c r="W1457">
        <v>3.08</v>
      </c>
      <c r="X1457">
        <v>10.06</v>
      </c>
      <c r="Y1457">
        <v>6.12</v>
      </c>
      <c r="Z1457">
        <v>2</v>
      </c>
      <c r="AA1457" t="s">
        <v>4250</v>
      </c>
      <c r="AB1457">
        <v>0</v>
      </c>
      <c r="AC1457">
        <v>3</v>
      </c>
      <c r="AD1457">
        <v>5.260071428571429</v>
      </c>
      <c r="AF1457" t="s">
        <v>7949</v>
      </c>
      <c r="AI1457">
        <v>0</v>
      </c>
      <c r="AJ1457">
        <v>0</v>
      </c>
      <c r="AK1457" t="s">
        <v>19861</v>
      </c>
      <c r="AL1457" t="s">
        <v>19861</v>
      </c>
      <c r="AM1457" t="s">
        <v>20019</v>
      </c>
    </row>
    <row r="1458" spans="1:39" x14ac:dyDescent="0.25">
      <c r="A1458" t="s">
        <v>9102</v>
      </c>
      <c r="B1458" t="s">
        <v>4841</v>
      </c>
      <c r="C1458" t="s">
        <v>4842</v>
      </c>
      <c r="D1458">
        <v>10</v>
      </c>
      <c r="E1458" t="s">
        <v>4845</v>
      </c>
      <c r="F1458">
        <v>8</v>
      </c>
      <c r="K1458" t="s">
        <v>6860</v>
      </c>
      <c r="L1458" t="s">
        <v>6861</v>
      </c>
      <c r="M1458" t="s">
        <v>14988</v>
      </c>
      <c r="N1458">
        <v>9</v>
      </c>
      <c r="O1458" t="s">
        <v>15312</v>
      </c>
      <c r="P1458" t="s">
        <v>16754</v>
      </c>
      <c r="Q1458">
        <v>5</v>
      </c>
      <c r="R1458">
        <v>2</v>
      </c>
      <c r="S1458">
        <v>2.44</v>
      </c>
      <c r="T1458">
        <v>2.46</v>
      </c>
      <c r="U1458">
        <v>362.79</v>
      </c>
      <c r="V1458">
        <v>89.6</v>
      </c>
      <c r="W1458">
        <v>3.08</v>
      </c>
      <c r="X1458">
        <v>10.06</v>
      </c>
      <c r="Y1458">
        <v>6.12</v>
      </c>
      <c r="Z1458">
        <v>2</v>
      </c>
      <c r="AA1458" t="s">
        <v>4250</v>
      </c>
      <c r="AB1458">
        <v>0</v>
      </c>
      <c r="AC1458">
        <v>3</v>
      </c>
      <c r="AD1458">
        <v>5.260071428571429</v>
      </c>
      <c r="AF1458" t="s">
        <v>7949</v>
      </c>
      <c r="AI1458">
        <v>0</v>
      </c>
      <c r="AJ1458">
        <v>0</v>
      </c>
      <c r="AK1458" t="s">
        <v>19860</v>
      </c>
      <c r="AL1458" t="s">
        <v>19860</v>
      </c>
      <c r="AM1458" t="s">
        <v>20019</v>
      </c>
    </row>
    <row r="1459" spans="1:39" x14ac:dyDescent="0.25">
      <c r="A1459" t="s">
        <v>9103</v>
      </c>
      <c r="B1459" t="s">
        <v>4841</v>
      </c>
      <c r="C1459" t="s">
        <v>4842</v>
      </c>
      <c r="D1459">
        <v>10</v>
      </c>
      <c r="E1459" t="s">
        <v>4845</v>
      </c>
      <c r="F1459">
        <v>8</v>
      </c>
      <c r="K1459" t="s">
        <v>6860</v>
      </c>
      <c r="L1459" t="s">
        <v>6861</v>
      </c>
      <c r="M1459" t="s">
        <v>15019</v>
      </c>
      <c r="N1459">
        <v>9</v>
      </c>
      <c r="O1459" t="s">
        <v>15357</v>
      </c>
      <c r="P1459" t="s">
        <v>16755</v>
      </c>
      <c r="Q1459">
        <v>6</v>
      </c>
      <c r="R1459">
        <v>2</v>
      </c>
      <c r="S1459">
        <v>-1.75</v>
      </c>
      <c r="T1459">
        <v>-1.75</v>
      </c>
      <c r="U1459">
        <v>449.41</v>
      </c>
      <c r="V1459">
        <v>113.39</v>
      </c>
      <c r="W1459">
        <v>3.58</v>
      </c>
      <c r="X1459">
        <v>10.039999999999999</v>
      </c>
      <c r="Y1459">
        <v>4.54</v>
      </c>
      <c r="Z1459">
        <v>2</v>
      </c>
      <c r="AA1459" t="s">
        <v>4250</v>
      </c>
      <c r="AB1459">
        <v>0</v>
      </c>
      <c r="AC1459">
        <v>3</v>
      </c>
      <c r="AD1459">
        <v>4.0816904761904764</v>
      </c>
      <c r="AF1459" t="s">
        <v>7949</v>
      </c>
      <c r="AI1459">
        <v>0</v>
      </c>
      <c r="AJ1459">
        <v>0</v>
      </c>
      <c r="AK1459" t="s">
        <v>7974</v>
      </c>
      <c r="AL1459" t="s">
        <v>7974</v>
      </c>
      <c r="AM1459" t="s">
        <v>20019</v>
      </c>
    </row>
    <row r="1460" spans="1:39" x14ac:dyDescent="0.25">
      <c r="A1460" t="s">
        <v>9103</v>
      </c>
      <c r="B1460" t="s">
        <v>4841</v>
      </c>
      <c r="C1460" t="s">
        <v>4842</v>
      </c>
      <c r="D1460">
        <v>10</v>
      </c>
      <c r="E1460" t="s">
        <v>4845</v>
      </c>
      <c r="F1460">
        <v>8</v>
      </c>
      <c r="I1460" t="s">
        <v>12691</v>
      </c>
      <c r="K1460" t="s">
        <v>6860</v>
      </c>
      <c r="L1460" t="s">
        <v>6861</v>
      </c>
      <c r="M1460" t="s">
        <v>14996</v>
      </c>
      <c r="N1460">
        <v>9</v>
      </c>
      <c r="O1460" t="s">
        <v>15322</v>
      </c>
      <c r="P1460" t="s">
        <v>16755</v>
      </c>
      <c r="Q1460">
        <v>6</v>
      </c>
      <c r="R1460">
        <v>2</v>
      </c>
      <c r="S1460">
        <v>-1.75</v>
      </c>
      <c r="T1460">
        <v>-1.75</v>
      </c>
      <c r="U1460">
        <v>449.41</v>
      </c>
      <c r="V1460">
        <v>113.39</v>
      </c>
      <c r="W1460">
        <v>3.58</v>
      </c>
      <c r="X1460">
        <v>10.039999999999999</v>
      </c>
      <c r="Y1460">
        <v>4.54</v>
      </c>
      <c r="Z1460">
        <v>2</v>
      </c>
      <c r="AA1460" t="s">
        <v>4250</v>
      </c>
      <c r="AB1460">
        <v>0</v>
      </c>
      <c r="AC1460">
        <v>3</v>
      </c>
      <c r="AD1460">
        <v>4.0816904761904764</v>
      </c>
      <c r="AF1460" t="s">
        <v>7949</v>
      </c>
      <c r="AI1460">
        <v>0</v>
      </c>
      <c r="AJ1460">
        <v>0</v>
      </c>
      <c r="AM1460" t="s">
        <v>20019</v>
      </c>
    </row>
    <row r="1461" spans="1:39" x14ac:dyDescent="0.25">
      <c r="A1461" t="s">
        <v>9104</v>
      </c>
      <c r="B1461" t="s">
        <v>4841</v>
      </c>
      <c r="C1461" t="s">
        <v>4842</v>
      </c>
      <c r="D1461">
        <v>10</v>
      </c>
      <c r="E1461" t="s">
        <v>4845</v>
      </c>
      <c r="F1461">
        <v>8</v>
      </c>
      <c r="I1461" t="s">
        <v>12692</v>
      </c>
      <c r="K1461" t="s">
        <v>6860</v>
      </c>
      <c r="L1461" t="s">
        <v>6861</v>
      </c>
      <c r="M1461" t="s">
        <v>15075</v>
      </c>
      <c r="N1461">
        <v>9</v>
      </c>
      <c r="O1461" t="s">
        <v>15429</v>
      </c>
      <c r="P1461" t="s">
        <v>16756</v>
      </c>
      <c r="Q1461">
        <v>5</v>
      </c>
      <c r="R1461">
        <v>2</v>
      </c>
      <c r="S1461">
        <v>3.83</v>
      </c>
      <c r="T1461">
        <v>3.83</v>
      </c>
      <c r="U1461">
        <v>376.84</v>
      </c>
      <c r="V1461">
        <v>80.37</v>
      </c>
      <c r="W1461">
        <v>3.92</v>
      </c>
      <c r="X1461">
        <v>10.01</v>
      </c>
      <c r="Y1461">
        <v>4.25</v>
      </c>
      <c r="Z1461">
        <v>2</v>
      </c>
      <c r="AA1461" t="s">
        <v>4250</v>
      </c>
      <c r="AB1461">
        <v>0</v>
      </c>
      <c r="AC1461">
        <v>3</v>
      </c>
      <c r="AD1461">
        <v>4.0497142857142858</v>
      </c>
      <c r="AF1461" t="s">
        <v>7949</v>
      </c>
      <c r="AI1461">
        <v>0</v>
      </c>
      <c r="AJ1461">
        <v>0</v>
      </c>
      <c r="AM1461" t="s">
        <v>20019</v>
      </c>
    </row>
    <row r="1462" spans="1:39" x14ac:dyDescent="0.25">
      <c r="A1462" t="s">
        <v>9104</v>
      </c>
      <c r="B1462" t="s">
        <v>4841</v>
      </c>
      <c r="C1462" t="s">
        <v>4842</v>
      </c>
      <c r="D1462">
        <v>10</v>
      </c>
      <c r="E1462" t="s">
        <v>4845</v>
      </c>
      <c r="F1462">
        <v>8</v>
      </c>
      <c r="I1462" t="s">
        <v>12693</v>
      </c>
      <c r="K1462" t="s">
        <v>6860</v>
      </c>
      <c r="L1462" t="s">
        <v>6861</v>
      </c>
      <c r="M1462" t="s">
        <v>15076</v>
      </c>
      <c r="N1462">
        <v>8</v>
      </c>
      <c r="O1462" t="s">
        <v>15430</v>
      </c>
      <c r="P1462" t="s">
        <v>16756</v>
      </c>
      <c r="Q1462">
        <v>5</v>
      </c>
      <c r="R1462">
        <v>2</v>
      </c>
      <c r="S1462">
        <v>3.83</v>
      </c>
      <c r="T1462">
        <v>3.83</v>
      </c>
      <c r="U1462">
        <v>376.84</v>
      </c>
      <c r="V1462">
        <v>80.37</v>
      </c>
      <c r="W1462">
        <v>3.92</v>
      </c>
      <c r="X1462">
        <v>10.01</v>
      </c>
      <c r="Y1462">
        <v>4.25</v>
      </c>
      <c r="Z1462">
        <v>2</v>
      </c>
      <c r="AA1462" t="s">
        <v>4250</v>
      </c>
      <c r="AB1462">
        <v>0</v>
      </c>
      <c r="AC1462">
        <v>3</v>
      </c>
      <c r="AD1462">
        <v>4.0497142857142858</v>
      </c>
      <c r="AF1462" t="s">
        <v>7949</v>
      </c>
      <c r="AI1462">
        <v>0</v>
      </c>
      <c r="AJ1462">
        <v>0</v>
      </c>
      <c r="AM1462" t="s">
        <v>20019</v>
      </c>
    </row>
    <row r="1463" spans="1:39" x14ac:dyDescent="0.25">
      <c r="A1463" t="s">
        <v>9105</v>
      </c>
      <c r="B1463" t="s">
        <v>4841</v>
      </c>
      <c r="C1463" t="s">
        <v>4842</v>
      </c>
      <c r="D1463">
        <v>10</v>
      </c>
      <c r="E1463" t="s">
        <v>4845</v>
      </c>
      <c r="F1463">
        <v>8</v>
      </c>
      <c r="I1463" t="s">
        <v>12694</v>
      </c>
      <c r="K1463" t="s">
        <v>6860</v>
      </c>
      <c r="L1463" t="s">
        <v>6861</v>
      </c>
      <c r="M1463" t="s">
        <v>15093</v>
      </c>
      <c r="N1463">
        <v>9</v>
      </c>
      <c r="O1463" t="s">
        <v>15453</v>
      </c>
      <c r="P1463" t="s">
        <v>16757</v>
      </c>
      <c r="Q1463">
        <v>6</v>
      </c>
      <c r="R1463">
        <v>2</v>
      </c>
      <c r="S1463">
        <v>2.44</v>
      </c>
      <c r="T1463">
        <v>2.44</v>
      </c>
      <c r="U1463">
        <v>373.46</v>
      </c>
      <c r="V1463">
        <v>93.26</v>
      </c>
      <c r="W1463">
        <v>3.31</v>
      </c>
      <c r="X1463">
        <v>10.17</v>
      </c>
      <c r="Y1463">
        <v>5.27</v>
      </c>
      <c r="Z1463">
        <v>2</v>
      </c>
      <c r="AA1463" t="s">
        <v>4250</v>
      </c>
      <c r="AB1463">
        <v>0</v>
      </c>
      <c r="AC1463">
        <v>3</v>
      </c>
      <c r="AD1463">
        <v>5.0751904761904756</v>
      </c>
      <c r="AF1463" t="s">
        <v>7949</v>
      </c>
      <c r="AI1463">
        <v>0</v>
      </c>
      <c r="AJ1463">
        <v>0</v>
      </c>
      <c r="AM1463" t="s">
        <v>20019</v>
      </c>
    </row>
    <row r="1464" spans="1:39" x14ac:dyDescent="0.25">
      <c r="A1464" t="s">
        <v>9105</v>
      </c>
      <c r="B1464" t="s">
        <v>4841</v>
      </c>
      <c r="C1464" t="s">
        <v>4842</v>
      </c>
      <c r="D1464">
        <v>10</v>
      </c>
      <c r="E1464" t="s">
        <v>4845</v>
      </c>
      <c r="F1464">
        <v>8</v>
      </c>
      <c r="I1464" t="s">
        <v>12695</v>
      </c>
      <c r="K1464" t="s">
        <v>6860</v>
      </c>
      <c r="L1464" t="s">
        <v>6861</v>
      </c>
      <c r="M1464" t="s">
        <v>15094</v>
      </c>
      <c r="N1464">
        <v>9</v>
      </c>
      <c r="O1464" t="s">
        <v>15454</v>
      </c>
      <c r="P1464" t="s">
        <v>16757</v>
      </c>
      <c r="Q1464">
        <v>6</v>
      </c>
      <c r="R1464">
        <v>2</v>
      </c>
      <c r="S1464">
        <v>2.44</v>
      </c>
      <c r="T1464">
        <v>2.44</v>
      </c>
      <c r="U1464">
        <v>373.46</v>
      </c>
      <c r="V1464">
        <v>93.26</v>
      </c>
      <c r="W1464">
        <v>3.31</v>
      </c>
      <c r="X1464">
        <v>10.17</v>
      </c>
      <c r="Y1464">
        <v>5.27</v>
      </c>
      <c r="Z1464">
        <v>2</v>
      </c>
      <c r="AA1464" t="s">
        <v>4250</v>
      </c>
      <c r="AB1464">
        <v>0</v>
      </c>
      <c r="AC1464">
        <v>3</v>
      </c>
      <c r="AD1464">
        <v>5.0751904761904756</v>
      </c>
      <c r="AF1464" t="s">
        <v>7949</v>
      </c>
      <c r="AI1464">
        <v>0</v>
      </c>
      <c r="AJ1464">
        <v>0</v>
      </c>
      <c r="AM1464" t="s">
        <v>20019</v>
      </c>
    </row>
    <row r="1465" spans="1:39" x14ac:dyDescent="0.25">
      <c r="A1465" t="s">
        <v>9106</v>
      </c>
      <c r="B1465" t="s">
        <v>4841</v>
      </c>
      <c r="C1465" t="s">
        <v>4842</v>
      </c>
      <c r="D1465">
        <v>10</v>
      </c>
      <c r="E1465" t="s">
        <v>4845</v>
      </c>
      <c r="F1465">
        <v>8</v>
      </c>
      <c r="I1465" t="s">
        <v>12696</v>
      </c>
      <c r="K1465" t="s">
        <v>6860</v>
      </c>
      <c r="L1465" t="s">
        <v>6861</v>
      </c>
      <c r="M1465" t="s">
        <v>15093</v>
      </c>
      <c r="N1465">
        <v>9</v>
      </c>
      <c r="O1465" t="s">
        <v>15453</v>
      </c>
      <c r="P1465" t="s">
        <v>16758</v>
      </c>
      <c r="Q1465">
        <v>6</v>
      </c>
      <c r="R1465">
        <v>2</v>
      </c>
      <c r="S1465">
        <v>3.37</v>
      </c>
      <c r="T1465">
        <v>3.38</v>
      </c>
      <c r="U1465">
        <v>402.37</v>
      </c>
      <c r="V1465">
        <v>93.51</v>
      </c>
      <c r="W1465">
        <v>3.75</v>
      </c>
      <c r="X1465">
        <v>9.4600000000000009</v>
      </c>
      <c r="Y1465">
        <v>5.88</v>
      </c>
      <c r="Z1465">
        <v>2</v>
      </c>
      <c r="AA1465" t="s">
        <v>4250</v>
      </c>
      <c r="AB1465">
        <v>0</v>
      </c>
      <c r="AC1465">
        <v>3</v>
      </c>
      <c r="AD1465">
        <v>4.2053571428571423</v>
      </c>
      <c r="AF1465" t="s">
        <v>7949</v>
      </c>
      <c r="AI1465">
        <v>0</v>
      </c>
      <c r="AJ1465">
        <v>0</v>
      </c>
      <c r="AM1465" t="s">
        <v>20019</v>
      </c>
    </row>
    <row r="1466" spans="1:39" x14ac:dyDescent="0.25">
      <c r="A1466" t="s">
        <v>9106</v>
      </c>
      <c r="B1466" t="s">
        <v>4841</v>
      </c>
      <c r="C1466" t="s">
        <v>4842</v>
      </c>
      <c r="D1466">
        <v>10</v>
      </c>
      <c r="E1466" t="s">
        <v>4845</v>
      </c>
      <c r="F1466">
        <v>8</v>
      </c>
      <c r="I1466" t="s">
        <v>12697</v>
      </c>
      <c r="K1466" t="s">
        <v>6860</v>
      </c>
      <c r="L1466" t="s">
        <v>6861</v>
      </c>
      <c r="M1466" t="s">
        <v>15094</v>
      </c>
      <c r="N1466">
        <v>9</v>
      </c>
      <c r="O1466" t="s">
        <v>15454</v>
      </c>
      <c r="P1466" t="s">
        <v>16758</v>
      </c>
      <c r="Q1466">
        <v>6</v>
      </c>
      <c r="R1466">
        <v>2</v>
      </c>
      <c r="S1466">
        <v>3.37</v>
      </c>
      <c r="T1466">
        <v>3.38</v>
      </c>
      <c r="U1466">
        <v>402.37</v>
      </c>
      <c r="V1466">
        <v>93.51</v>
      </c>
      <c r="W1466">
        <v>3.75</v>
      </c>
      <c r="X1466">
        <v>9.4600000000000009</v>
      </c>
      <c r="Y1466">
        <v>5.88</v>
      </c>
      <c r="Z1466">
        <v>2</v>
      </c>
      <c r="AA1466" t="s">
        <v>4250</v>
      </c>
      <c r="AB1466">
        <v>0</v>
      </c>
      <c r="AC1466">
        <v>3</v>
      </c>
      <c r="AD1466">
        <v>4.2053571428571423</v>
      </c>
      <c r="AF1466" t="s">
        <v>7949</v>
      </c>
      <c r="AI1466">
        <v>0</v>
      </c>
      <c r="AJ1466">
        <v>0</v>
      </c>
      <c r="AM1466" t="s">
        <v>20019</v>
      </c>
    </row>
    <row r="1467" spans="1:39" x14ac:dyDescent="0.25">
      <c r="A1467" t="s">
        <v>9107</v>
      </c>
      <c r="B1467" t="s">
        <v>4841</v>
      </c>
      <c r="C1467" t="s">
        <v>4842</v>
      </c>
      <c r="D1467">
        <v>10</v>
      </c>
      <c r="E1467" t="s">
        <v>4845</v>
      </c>
      <c r="F1467">
        <v>8</v>
      </c>
      <c r="I1467" t="s">
        <v>12698</v>
      </c>
      <c r="K1467" t="s">
        <v>6860</v>
      </c>
      <c r="L1467" t="s">
        <v>6861</v>
      </c>
      <c r="M1467" t="s">
        <v>15093</v>
      </c>
      <c r="N1467">
        <v>9</v>
      </c>
      <c r="O1467" t="s">
        <v>15453</v>
      </c>
      <c r="P1467" t="s">
        <v>16759</v>
      </c>
      <c r="Q1467">
        <v>6</v>
      </c>
      <c r="R1467">
        <v>2</v>
      </c>
      <c r="S1467">
        <v>3.03</v>
      </c>
      <c r="T1467">
        <v>3.05</v>
      </c>
      <c r="U1467">
        <v>385.47</v>
      </c>
      <c r="V1467">
        <v>93.26</v>
      </c>
      <c r="W1467">
        <v>3.23</v>
      </c>
      <c r="X1467">
        <v>9.43</v>
      </c>
      <c r="Y1467">
        <v>5.73</v>
      </c>
      <c r="Z1467">
        <v>2</v>
      </c>
      <c r="AA1467" t="s">
        <v>4250</v>
      </c>
      <c r="AB1467">
        <v>0</v>
      </c>
      <c r="AC1467">
        <v>3</v>
      </c>
      <c r="AD1467">
        <v>4.6694047619047616</v>
      </c>
      <c r="AF1467" t="s">
        <v>7949</v>
      </c>
      <c r="AI1467">
        <v>0</v>
      </c>
      <c r="AJ1467">
        <v>0</v>
      </c>
      <c r="AM1467" t="s">
        <v>20019</v>
      </c>
    </row>
    <row r="1468" spans="1:39" x14ac:dyDescent="0.25">
      <c r="A1468" t="s">
        <v>9107</v>
      </c>
      <c r="B1468" t="s">
        <v>4841</v>
      </c>
      <c r="C1468" t="s">
        <v>4842</v>
      </c>
      <c r="D1468">
        <v>10</v>
      </c>
      <c r="E1468" t="s">
        <v>4845</v>
      </c>
      <c r="F1468">
        <v>8</v>
      </c>
      <c r="I1468" t="s">
        <v>12699</v>
      </c>
      <c r="K1468" t="s">
        <v>6860</v>
      </c>
      <c r="L1468" t="s">
        <v>6861</v>
      </c>
      <c r="M1468" t="s">
        <v>15094</v>
      </c>
      <c r="N1468">
        <v>9</v>
      </c>
      <c r="O1468" t="s">
        <v>15454</v>
      </c>
      <c r="P1468" t="s">
        <v>16759</v>
      </c>
      <c r="Q1468">
        <v>6</v>
      </c>
      <c r="R1468">
        <v>2</v>
      </c>
      <c r="S1468">
        <v>3.03</v>
      </c>
      <c r="T1468">
        <v>3.05</v>
      </c>
      <c r="U1468">
        <v>385.47</v>
      </c>
      <c r="V1468">
        <v>93.26</v>
      </c>
      <c r="W1468">
        <v>3.23</v>
      </c>
      <c r="X1468">
        <v>9.43</v>
      </c>
      <c r="Y1468">
        <v>5.73</v>
      </c>
      <c r="Z1468">
        <v>2</v>
      </c>
      <c r="AA1468" t="s">
        <v>4250</v>
      </c>
      <c r="AB1468">
        <v>0</v>
      </c>
      <c r="AC1468">
        <v>3</v>
      </c>
      <c r="AD1468">
        <v>4.6694047619047616</v>
      </c>
      <c r="AF1468" t="s">
        <v>7949</v>
      </c>
      <c r="AI1468">
        <v>0</v>
      </c>
      <c r="AJ1468">
        <v>0</v>
      </c>
      <c r="AM1468" t="s">
        <v>20019</v>
      </c>
    </row>
    <row r="1469" spans="1:39" x14ac:dyDescent="0.25">
      <c r="A1469" t="s">
        <v>9108</v>
      </c>
      <c r="B1469" t="s">
        <v>4841</v>
      </c>
      <c r="C1469" t="s">
        <v>4842</v>
      </c>
      <c r="D1469">
        <v>10</v>
      </c>
      <c r="E1469" t="s">
        <v>4845</v>
      </c>
      <c r="F1469">
        <v>8</v>
      </c>
      <c r="I1469" t="s">
        <v>12700</v>
      </c>
      <c r="K1469" t="s">
        <v>6860</v>
      </c>
      <c r="L1469" t="s">
        <v>6861</v>
      </c>
      <c r="M1469" t="s">
        <v>14975</v>
      </c>
      <c r="N1469">
        <v>9</v>
      </c>
      <c r="O1469" t="s">
        <v>15296</v>
      </c>
      <c r="P1469" t="s">
        <v>16760</v>
      </c>
      <c r="Q1469">
        <v>5</v>
      </c>
      <c r="R1469">
        <v>1</v>
      </c>
      <c r="S1469">
        <v>5.33</v>
      </c>
      <c r="T1469">
        <v>5.33</v>
      </c>
      <c r="U1469">
        <v>409.92</v>
      </c>
      <c r="V1469">
        <v>69.2</v>
      </c>
      <c r="W1469">
        <v>4.57</v>
      </c>
      <c r="Y1469">
        <v>3.75</v>
      </c>
      <c r="Z1469">
        <v>2</v>
      </c>
      <c r="AA1469" t="s">
        <v>4250</v>
      </c>
      <c r="AB1469">
        <v>0</v>
      </c>
      <c r="AC1469">
        <v>2</v>
      </c>
      <c r="AD1469">
        <v>3.4767619047619052</v>
      </c>
      <c r="AF1469" t="s">
        <v>7949</v>
      </c>
      <c r="AI1469">
        <v>0</v>
      </c>
      <c r="AJ1469">
        <v>0</v>
      </c>
      <c r="AM1469" t="s">
        <v>20019</v>
      </c>
    </row>
    <row r="1470" spans="1:39" x14ac:dyDescent="0.25">
      <c r="A1470" t="s">
        <v>9109</v>
      </c>
      <c r="B1470" t="s">
        <v>4841</v>
      </c>
      <c r="C1470" t="s">
        <v>4842</v>
      </c>
      <c r="D1470">
        <v>10</v>
      </c>
      <c r="E1470" t="s">
        <v>4845</v>
      </c>
      <c r="F1470">
        <v>8</v>
      </c>
      <c r="I1470" t="s">
        <v>12701</v>
      </c>
      <c r="K1470" t="s">
        <v>6860</v>
      </c>
      <c r="L1470" t="s">
        <v>6861</v>
      </c>
      <c r="M1470" t="s">
        <v>15000</v>
      </c>
      <c r="N1470">
        <v>9</v>
      </c>
      <c r="O1470" t="s">
        <v>15330</v>
      </c>
      <c r="P1470" t="s">
        <v>16761</v>
      </c>
      <c r="Q1470">
        <v>5</v>
      </c>
      <c r="R1470">
        <v>1</v>
      </c>
      <c r="S1470">
        <v>5.69</v>
      </c>
      <c r="T1470">
        <v>5.74</v>
      </c>
      <c r="U1470">
        <v>406.32</v>
      </c>
      <c r="V1470">
        <v>69.2</v>
      </c>
      <c r="W1470">
        <v>3.79</v>
      </c>
      <c r="Y1470">
        <v>6.32</v>
      </c>
      <c r="Z1470">
        <v>1</v>
      </c>
      <c r="AA1470" t="s">
        <v>4250</v>
      </c>
      <c r="AB1470">
        <v>0</v>
      </c>
      <c r="AC1470">
        <v>1</v>
      </c>
      <c r="AD1470">
        <v>3.502476190476191</v>
      </c>
      <c r="AF1470" t="s">
        <v>7949</v>
      </c>
      <c r="AI1470">
        <v>0</v>
      </c>
      <c r="AJ1470">
        <v>0</v>
      </c>
      <c r="AM1470" t="s">
        <v>20019</v>
      </c>
    </row>
    <row r="1471" spans="1:39" x14ac:dyDescent="0.25">
      <c r="A1471" t="s">
        <v>9110</v>
      </c>
      <c r="B1471" t="s">
        <v>4841</v>
      </c>
      <c r="C1471" t="s">
        <v>4842</v>
      </c>
      <c r="D1471">
        <v>10</v>
      </c>
      <c r="E1471" t="s">
        <v>4845</v>
      </c>
      <c r="F1471">
        <v>8</v>
      </c>
      <c r="I1471" t="s">
        <v>12702</v>
      </c>
      <c r="K1471" t="s">
        <v>6860</v>
      </c>
      <c r="L1471" t="s">
        <v>6861</v>
      </c>
      <c r="M1471" t="s">
        <v>15047</v>
      </c>
      <c r="N1471">
        <v>9</v>
      </c>
      <c r="O1471" t="s">
        <v>15395</v>
      </c>
      <c r="P1471" t="s">
        <v>16762</v>
      </c>
      <c r="Q1471">
        <v>7</v>
      </c>
      <c r="R1471">
        <v>2</v>
      </c>
      <c r="S1471">
        <v>-0.79</v>
      </c>
      <c r="T1471">
        <v>-0.79</v>
      </c>
      <c r="U1471">
        <v>452.82</v>
      </c>
      <c r="V1471">
        <v>126.28</v>
      </c>
      <c r="W1471">
        <v>3.18</v>
      </c>
      <c r="X1471">
        <v>9.5399999999999991</v>
      </c>
      <c r="Y1471">
        <v>3.86</v>
      </c>
      <c r="Z1471">
        <v>2</v>
      </c>
      <c r="AA1471" t="s">
        <v>4250</v>
      </c>
      <c r="AB1471">
        <v>0</v>
      </c>
      <c r="AC1471">
        <v>3</v>
      </c>
      <c r="AD1471">
        <v>3.8370000000000002</v>
      </c>
      <c r="AF1471" t="s">
        <v>7949</v>
      </c>
      <c r="AI1471">
        <v>0</v>
      </c>
      <c r="AJ1471">
        <v>0</v>
      </c>
      <c r="AM1471" t="s">
        <v>20019</v>
      </c>
    </row>
    <row r="1472" spans="1:39" x14ac:dyDescent="0.25">
      <c r="A1472" t="s">
        <v>9111</v>
      </c>
      <c r="B1472" t="s">
        <v>4841</v>
      </c>
      <c r="C1472" t="s">
        <v>4842</v>
      </c>
      <c r="D1472">
        <v>10</v>
      </c>
      <c r="E1472" t="s">
        <v>4845</v>
      </c>
      <c r="F1472">
        <v>8</v>
      </c>
      <c r="I1472" t="s">
        <v>12703</v>
      </c>
      <c r="K1472" t="s">
        <v>6860</v>
      </c>
      <c r="L1472" t="s">
        <v>6861</v>
      </c>
      <c r="M1472" t="s">
        <v>15047</v>
      </c>
      <c r="N1472">
        <v>9</v>
      </c>
      <c r="O1472" t="s">
        <v>15395</v>
      </c>
      <c r="P1472" t="s">
        <v>16763</v>
      </c>
      <c r="Q1472">
        <v>7</v>
      </c>
      <c r="R1472">
        <v>2</v>
      </c>
      <c r="S1472">
        <v>-1.19</v>
      </c>
      <c r="T1472">
        <v>-1.19</v>
      </c>
      <c r="U1472">
        <v>484.79</v>
      </c>
      <c r="V1472">
        <v>107.42</v>
      </c>
      <c r="W1472">
        <v>3.64</v>
      </c>
      <c r="X1472">
        <v>9.3000000000000007</v>
      </c>
      <c r="Y1472">
        <v>3.15</v>
      </c>
      <c r="Z1472">
        <v>2</v>
      </c>
      <c r="AA1472" t="s">
        <v>4250</v>
      </c>
      <c r="AB1472">
        <v>0</v>
      </c>
      <c r="AC1472">
        <v>4</v>
      </c>
      <c r="AD1472">
        <v>4.0279761904761902</v>
      </c>
      <c r="AF1472" t="s">
        <v>7949</v>
      </c>
      <c r="AI1472">
        <v>0</v>
      </c>
      <c r="AJ1472">
        <v>0</v>
      </c>
      <c r="AM1472" t="s">
        <v>20019</v>
      </c>
    </row>
    <row r="1473" spans="1:39" x14ac:dyDescent="0.25">
      <c r="A1473" t="s">
        <v>9112</v>
      </c>
      <c r="B1473" t="s">
        <v>4841</v>
      </c>
      <c r="C1473" t="s">
        <v>4842</v>
      </c>
      <c r="D1473">
        <v>10</v>
      </c>
      <c r="E1473" t="s">
        <v>4845</v>
      </c>
      <c r="F1473">
        <v>8</v>
      </c>
      <c r="I1473" t="s">
        <v>12704</v>
      </c>
      <c r="K1473" t="s">
        <v>6860</v>
      </c>
      <c r="L1473" t="s">
        <v>6861</v>
      </c>
      <c r="M1473" t="s">
        <v>14965</v>
      </c>
      <c r="N1473">
        <v>9</v>
      </c>
      <c r="O1473" t="s">
        <v>15286</v>
      </c>
      <c r="P1473" t="s">
        <v>16764</v>
      </c>
      <c r="Q1473">
        <v>7</v>
      </c>
      <c r="R1473">
        <v>1</v>
      </c>
      <c r="S1473">
        <v>2.79</v>
      </c>
      <c r="T1473">
        <v>2.79</v>
      </c>
      <c r="U1473">
        <v>496.45</v>
      </c>
      <c r="V1473">
        <v>91.21</v>
      </c>
      <c r="W1473">
        <v>5</v>
      </c>
      <c r="Y1473">
        <v>3.53</v>
      </c>
      <c r="Z1473">
        <v>5</v>
      </c>
      <c r="AA1473" t="s">
        <v>4250</v>
      </c>
      <c r="AB1473">
        <v>0</v>
      </c>
      <c r="AC1473">
        <v>2</v>
      </c>
      <c r="AD1473">
        <v>4.4233571428571432</v>
      </c>
      <c r="AF1473" t="s">
        <v>7949</v>
      </c>
      <c r="AI1473">
        <v>0</v>
      </c>
      <c r="AJ1473">
        <v>0</v>
      </c>
      <c r="AM1473" t="s">
        <v>20019</v>
      </c>
    </row>
    <row r="1474" spans="1:39" x14ac:dyDescent="0.25">
      <c r="A1474" t="s">
        <v>9113</v>
      </c>
      <c r="B1474" t="s">
        <v>4841</v>
      </c>
      <c r="C1474" t="s">
        <v>4842</v>
      </c>
      <c r="D1474">
        <v>10</v>
      </c>
      <c r="E1474" t="s">
        <v>4845</v>
      </c>
      <c r="F1474">
        <v>8</v>
      </c>
      <c r="I1474" t="s">
        <v>12705</v>
      </c>
      <c r="K1474" t="s">
        <v>6860</v>
      </c>
      <c r="L1474" t="s">
        <v>6861</v>
      </c>
      <c r="M1474" t="s">
        <v>14952</v>
      </c>
      <c r="N1474">
        <v>9</v>
      </c>
      <c r="O1474" t="s">
        <v>15273</v>
      </c>
      <c r="P1474" t="s">
        <v>16765</v>
      </c>
      <c r="Q1474">
        <v>5</v>
      </c>
      <c r="R1474">
        <v>2</v>
      </c>
      <c r="S1474">
        <v>2.2799999999999998</v>
      </c>
      <c r="T1474">
        <v>2.2799999999999998</v>
      </c>
      <c r="U1474">
        <v>364.33</v>
      </c>
      <c r="V1474">
        <v>89.6</v>
      </c>
      <c r="W1474">
        <v>2.5099999999999998</v>
      </c>
      <c r="X1474">
        <v>10</v>
      </c>
      <c r="Y1474">
        <v>4.09</v>
      </c>
      <c r="Z1474">
        <v>2</v>
      </c>
      <c r="AA1474" t="s">
        <v>4250</v>
      </c>
      <c r="AB1474">
        <v>0</v>
      </c>
      <c r="AC1474">
        <v>3</v>
      </c>
      <c r="AD1474">
        <v>5.3290714285714289</v>
      </c>
      <c r="AF1474" t="s">
        <v>7949</v>
      </c>
      <c r="AI1474">
        <v>0</v>
      </c>
      <c r="AJ1474">
        <v>0</v>
      </c>
      <c r="AM1474" t="s">
        <v>20019</v>
      </c>
    </row>
    <row r="1475" spans="1:39" x14ac:dyDescent="0.25">
      <c r="A1475" t="s">
        <v>9114</v>
      </c>
      <c r="B1475" t="s">
        <v>4841</v>
      </c>
      <c r="C1475" t="s">
        <v>4842</v>
      </c>
      <c r="D1475">
        <v>10</v>
      </c>
      <c r="E1475" t="s">
        <v>4845</v>
      </c>
      <c r="F1475">
        <v>8</v>
      </c>
      <c r="I1475" t="s">
        <v>12706</v>
      </c>
      <c r="K1475" t="s">
        <v>6860</v>
      </c>
      <c r="L1475" t="s">
        <v>6861</v>
      </c>
      <c r="M1475" t="s">
        <v>15042</v>
      </c>
      <c r="N1475">
        <v>9</v>
      </c>
      <c r="O1475" t="s">
        <v>15389</v>
      </c>
      <c r="P1475" t="s">
        <v>16766</v>
      </c>
      <c r="Q1475">
        <v>4</v>
      </c>
      <c r="R1475">
        <v>1</v>
      </c>
      <c r="S1475">
        <v>2.76</v>
      </c>
      <c r="T1475">
        <v>2.84</v>
      </c>
      <c r="U1475">
        <v>383.54</v>
      </c>
      <c r="V1475">
        <v>67.92</v>
      </c>
      <c r="W1475">
        <v>3.39</v>
      </c>
      <c r="Y1475">
        <v>6.67</v>
      </c>
      <c r="Z1475">
        <v>1</v>
      </c>
      <c r="AA1475" t="s">
        <v>4250</v>
      </c>
      <c r="AB1475">
        <v>0</v>
      </c>
      <c r="AC1475">
        <v>4</v>
      </c>
      <c r="AD1475">
        <v>5.2851904761904764</v>
      </c>
      <c r="AF1475" t="s">
        <v>7949</v>
      </c>
      <c r="AI1475">
        <v>0</v>
      </c>
      <c r="AJ1475">
        <v>0</v>
      </c>
      <c r="AM1475" t="s">
        <v>20019</v>
      </c>
    </row>
    <row r="1476" spans="1:39" x14ac:dyDescent="0.25">
      <c r="A1476" t="s">
        <v>9114</v>
      </c>
      <c r="B1476" t="s">
        <v>4841</v>
      </c>
      <c r="C1476" t="s">
        <v>4842</v>
      </c>
      <c r="D1476">
        <v>10</v>
      </c>
      <c r="E1476" t="s">
        <v>4845</v>
      </c>
      <c r="F1476">
        <v>8</v>
      </c>
      <c r="I1476" t="s">
        <v>12707</v>
      </c>
      <c r="K1476" t="s">
        <v>6860</v>
      </c>
      <c r="M1476" t="s">
        <v>15002</v>
      </c>
      <c r="N1476">
        <v>8</v>
      </c>
      <c r="O1476" t="s">
        <v>15332</v>
      </c>
      <c r="P1476" t="s">
        <v>16766</v>
      </c>
      <c r="Q1476">
        <v>4</v>
      </c>
      <c r="R1476">
        <v>1</v>
      </c>
      <c r="S1476">
        <v>2.76</v>
      </c>
      <c r="T1476">
        <v>2.84</v>
      </c>
      <c r="U1476">
        <v>383.54</v>
      </c>
      <c r="V1476">
        <v>67.92</v>
      </c>
      <c r="W1476">
        <v>3.39</v>
      </c>
      <c r="Y1476">
        <v>6.67</v>
      </c>
      <c r="Z1476">
        <v>1</v>
      </c>
      <c r="AA1476" t="s">
        <v>4250</v>
      </c>
      <c r="AB1476">
        <v>0</v>
      </c>
      <c r="AC1476">
        <v>4</v>
      </c>
      <c r="AD1476">
        <v>5.2851904761904764</v>
      </c>
      <c r="AF1476" t="s">
        <v>7949</v>
      </c>
      <c r="AI1476">
        <v>0</v>
      </c>
      <c r="AJ1476">
        <v>0</v>
      </c>
      <c r="AM1476" t="s">
        <v>20019</v>
      </c>
    </row>
    <row r="1477" spans="1:39" x14ac:dyDescent="0.25">
      <c r="A1477" t="s">
        <v>9115</v>
      </c>
      <c r="B1477" t="s">
        <v>4841</v>
      </c>
      <c r="C1477" t="s">
        <v>4842</v>
      </c>
      <c r="D1477">
        <v>10</v>
      </c>
      <c r="E1477" t="s">
        <v>4845</v>
      </c>
      <c r="F1477">
        <v>8</v>
      </c>
      <c r="I1477" t="s">
        <v>12708</v>
      </c>
      <c r="K1477" t="s">
        <v>6860</v>
      </c>
      <c r="L1477" t="s">
        <v>6861</v>
      </c>
      <c r="M1477" t="s">
        <v>14996</v>
      </c>
      <c r="N1477">
        <v>9</v>
      </c>
      <c r="O1477" t="s">
        <v>15322</v>
      </c>
      <c r="P1477" t="s">
        <v>16767</v>
      </c>
      <c r="Q1477">
        <v>6</v>
      </c>
      <c r="R1477">
        <v>3</v>
      </c>
      <c r="S1477">
        <v>-4.76</v>
      </c>
      <c r="T1477">
        <v>-1.64</v>
      </c>
      <c r="U1477">
        <v>459.22</v>
      </c>
      <c r="V1477">
        <v>109.83</v>
      </c>
      <c r="W1477">
        <v>2.79</v>
      </c>
      <c r="X1477">
        <v>3.35</v>
      </c>
      <c r="Y1477">
        <v>4.21</v>
      </c>
      <c r="Z1477">
        <v>2</v>
      </c>
      <c r="AA1477" t="s">
        <v>4250</v>
      </c>
      <c r="AB1477">
        <v>0</v>
      </c>
      <c r="AC1477">
        <v>4</v>
      </c>
      <c r="AD1477">
        <v>3.7969523809523809</v>
      </c>
      <c r="AF1477" t="s">
        <v>7951</v>
      </c>
      <c r="AI1477">
        <v>0</v>
      </c>
      <c r="AJ1477">
        <v>0</v>
      </c>
      <c r="AM1477" t="s">
        <v>20019</v>
      </c>
    </row>
    <row r="1478" spans="1:39" x14ac:dyDescent="0.25">
      <c r="A1478" t="s">
        <v>9116</v>
      </c>
      <c r="B1478" t="s">
        <v>4841</v>
      </c>
      <c r="C1478" t="s">
        <v>4842</v>
      </c>
      <c r="D1478">
        <v>10</v>
      </c>
      <c r="E1478" t="s">
        <v>4845</v>
      </c>
      <c r="F1478">
        <v>8</v>
      </c>
      <c r="I1478" t="s">
        <v>12709</v>
      </c>
      <c r="K1478" t="s">
        <v>6860</v>
      </c>
      <c r="M1478" t="s">
        <v>15002</v>
      </c>
      <c r="N1478">
        <v>8</v>
      </c>
      <c r="O1478" t="s">
        <v>15332</v>
      </c>
      <c r="P1478" t="s">
        <v>16768</v>
      </c>
      <c r="Q1478">
        <v>5</v>
      </c>
      <c r="R1478">
        <v>1</v>
      </c>
      <c r="S1478">
        <v>1.59</v>
      </c>
      <c r="T1478">
        <v>1.64</v>
      </c>
      <c r="U1478">
        <v>397.52</v>
      </c>
      <c r="V1478">
        <v>77.150000000000006</v>
      </c>
      <c r="W1478">
        <v>2.98</v>
      </c>
      <c r="Y1478">
        <v>6.42</v>
      </c>
      <c r="Z1478">
        <v>1</v>
      </c>
      <c r="AA1478" t="s">
        <v>4250</v>
      </c>
      <c r="AB1478">
        <v>0</v>
      </c>
      <c r="AC1478">
        <v>5</v>
      </c>
      <c r="AD1478">
        <v>5.5653333333333332</v>
      </c>
      <c r="AF1478" t="s">
        <v>7949</v>
      </c>
      <c r="AI1478">
        <v>0</v>
      </c>
      <c r="AJ1478">
        <v>0</v>
      </c>
      <c r="AM1478" t="s">
        <v>20019</v>
      </c>
    </row>
    <row r="1479" spans="1:39" x14ac:dyDescent="0.25">
      <c r="A1479" t="s">
        <v>9117</v>
      </c>
      <c r="B1479" t="s">
        <v>4841</v>
      </c>
      <c r="C1479" t="s">
        <v>4842</v>
      </c>
      <c r="D1479">
        <v>10</v>
      </c>
      <c r="E1479" t="s">
        <v>4845</v>
      </c>
      <c r="F1479">
        <v>8</v>
      </c>
      <c r="I1479" t="s">
        <v>12710</v>
      </c>
      <c r="K1479" t="s">
        <v>6860</v>
      </c>
      <c r="L1479" t="s">
        <v>6861</v>
      </c>
      <c r="M1479" t="s">
        <v>15020</v>
      </c>
      <c r="N1479">
        <v>9</v>
      </c>
      <c r="O1479" t="s">
        <v>15358</v>
      </c>
      <c r="P1479" t="s">
        <v>16769</v>
      </c>
      <c r="Q1479">
        <v>5</v>
      </c>
      <c r="R1479">
        <v>1</v>
      </c>
      <c r="S1479">
        <v>2.19</v>
      </c>
      <c r="T1479">
        <v>2.2000000000000002</v>
      </c>
      <c r="U1479">
        <v>426.54</v>
      </c>
      <c r="V1479">
        <v>91.71</v>
      </c>
      <c r="W1479">
        <v>3.43</v>
      </c>
      <c r="Y1479">
        <v>5.17</v>
      </c>
      <c r="Z1479">
        <v>1</v>
      </c>
      <c r="AA1479" t="s">
        <v>4250</v>
      </c>
      <c r="AB1479">
        <v>0</v>
      </c>
      <c r="AC1479">
        <v>4</v>
      </c>
      <c r="AD1479">
        <v>5.2060476190476193</v>
      </c>
      <c r="AF1479" t="s">
        <v>7949</v>
      </c>
      <c r="AI1479">
        <v>0</v>
      </c>
      <c r="AJ1479">
        <v>0</v>
      </c>
      <c r="AM1479" t="s">
        <v>20019</v>
      </c>
    </row>
    <row r="1480" spans="1:39" x14ac:dyDescent="0.25">
      <c r="A1480" t="s">
        <v>9118</v>
      </c>
      <c r="B1480" t="s">
        <v>4841</v>
      </c>
      <c r="C1480" t="s">
        <v>4842</v>
      </c>
      <c r="D1480">
        <v>10</v>
      </c>
      <c r="E1480" t="s">
        <v>4845</v>
      </c>
      <c r="F1480">
        <v>8</v>
      </c>
      <c r="I1480" t="s">
        <v>12711</v>
      </c>
      <c r="K1480" t="s">
        <v>6860</v>
      </c>
      <c r="L1480" t="s">
        <v>6861</v>
      </c>
      <c r="M1480" t="s">
        <v>15069</v>
      </c>
      <c r="N1480">
        <v>8</v>
      </c>
      <c r="O1480" t="s">
        <v>15422</v>
      </c>
      <c r="P1480" t="s">
        <v>16770</v>
      </c>
      <c r="Q1480">
        <v>4</v>
      </c>
      <c r="R1480">
        <v>1</v>
      </c>
      <c r="S1480">
        <v>4.2699999999999996</v>
      </c>
      <c r="T1480">
        <v>4.2699999999999996</v>
      </c>
      <c r="U1480">
        <v>396.41</v>
      </c>
      <c r="V1480">
        <v>47.61</v>
      </c>
      <c r="W1480">
        <v>4.28</v>
      </c>
      <c r="Y1480">
        <v>4.26</v>
      </c>
      <c r="Z1480">
        <v>2</v>
      </c>
      <c r="AA1480" t="s">
        <v>4250</v>
      </c>
      <c r="AB1480">
        <v>0</v>
      </c>
      <c r="AC1480">
        <v>2</v>
      </c>
      <c r="AD1480">
        <v>3.9382619047619052</v>
      </c>
      <c r="AF1480" t="s">
        <v>7949</v>
      </c>
      <c r="AI1480">
        <v>0</v>
      </c>
      <c r="AJ1480">
        <v>0</v>
      </c>
      <c r="AM1480" t="s">
        <v>20019</v>
      </c>
    </row>
    <row r="1481" spans="1:39" x14ac:dyDescent="0.25">
      <c r="A1481" t="s">
        <v>9119</v>
      </c>
      <c r="B1481" t="s">
        <v>4841</v>
      </c>
      <c r="C1481" t="s">
        <v>4842</v>
      </c>
      <c r="D1481">
        <v>10</v>
      </c>
      <c r="E1481" t="s">
        <v>4845</v>
      </c>
      <c r="F1481">
        <v>8</v>
      </c>
      <c r="I1481" t="s">
        <v>12712</v>
      </c>
      <c r="K1481" t="s">
        <v>6860</v>
      </c>
      <c r="M1481" t="s">
        <v>15002</v>
      </c>
      <c r="N1481">
        <v>8</v>
      </c>
      <c r="O1481" t="s">
        <v>15332</v>
      </c>
      <c r="P1481" t="s">
        <v>16771</v>
      </c>
      <c r="Q1481">
        <v>4</v>
      </c>
      <c r="R1481">
        <v>1</v>
      </c>
      <c r="S1481">
        <v>4.25</v>
      </c>
      <c r="T1481">
        <v>4.25</v>
      </c>
      <c r="U1481">
        <v>482.57</v>
      </c>
      <c r="V1481">
        <v>50.8</v>
      </c>
      <c r="W1481">
        <v>4.47</v>
      </c>
      <c r="X1481">
        <v>11.3</v>
      </c>
      <c r="Y1481">
        <v>0.64</v>
      </c>
      <c r="Z1481">
        <v>1</v>
      </c>
      <c r="AA1481" t="s">
        <v>4250</v>
      </c>
      <c r="AB1481">
        <v>0</v>
      </c>
      <c r="AC1481">
        <v>6</v>
      </c>
      <c r="AD1481">
        <v>3.3328333333333329</v>
      </c>
      <c r="AF1481" t="s">
        <v>7949</v>
      </c>
      <c r="AI1481">
        <v>0</v>
      </c>
      <c r="AJ1481">
        <v>0</v>
      </c>
      <c r="AM1481" t="s">
        <v>20019</v>
      </c>
    </row>
    <row r="1482" spans="1:39" x14ac:dyDescent="0.25">
      <c r="A1482" t="s">
        <v>9120</v>
      </c>
      <c r="B1482" t="s">
        <v>4841</v>
      </c>
      <c r="C1482" t="s">
        <v>4842</v>
      </c>
      <c r="D1482">
        <v>10.1</v>
      </c>
      <c r="E1482" t="s">
        <v>4845</v>
      </c>
      <c r="F1482">
        <v>8</v>
      </c>
      <c r="I1482" t="s">
        <v>12713</v>
      </c>
      <c r="K1482" t="s">
        <v>6860</v>
      </c>
      <c r="L1482" t="s">
        <v>6861</v>
      </c>
      <c r="M1482" t="s">
        <v>14979</v>
      </c>
      <c r="N1482">
        <v>8</v>
      </c>
      <c r="O1482" t="s">
        <v>15302</v>
      </c>
      <c r="P1482" t="s">
        <v>16772</v>
      </c>
      <c r="Q1482">
        <v>7</v>
      </c>
      <c r="R1482">
        <v>2</v>
      </c>
      <c r="S1482">
        <v>2.4500000000000002</v>
      </c>
      <c r="T1482">
        <v>2.4500000000000002</v>
      </c>
      <c r="U1482">
        <v>480.37</v>
      </c>
      <c r="V1482">
        <v>109.21</v>
      </c>
      <c r="W1482">
        <v>4.3499999999999996</v>
      </c>
      <c r="Y1482">
        <v>3.65</v>
      </c>
      <c r="Z1482">
        <v>3</v>
      </c>
      <c r="AA1482" t="s">
        <v>4250</v>
      </c>
      <c r="AB1482">
        <v>0</v>
      </c>
      <c r="AC1482">
        <v>4</v>
      </c>
      <c r="AD1482">
        <v>3.7748809523809528</v>
      </c>
      <c r="AF1482" t="s">
        <v>7949</v>
      </c>
      <c r="AI1482">
        <v>0</v>
      </c>
      <c r="AJ1482">
        <v>0</v>
      </c>
      <c r="AM1482" t="s">
        <v>20019</v>
      </c>
    </row>
    <row r="1483" spans="1:39" x14ac:dyDescent="0.25">
      <c r="A1483" t="s">
        <v>9121</v>
      </c>
      <c r="B1483" t="s">
        <v>4841</v>
      </c>
      <c r="C1483" t="s">
        <v>4842</v>
      </c>
      <c r="D1483">
        <v>10.1</v>
      </c>
      <c r="E1483" t="s">
        <v>4845</v>
      </c>
      <c r="F1483">
        <v>8</v>
      </c>
      <c r="I1483" t="s">
        <v>12714</v>
      </c>
      <c r="K1483" t="s">
        <v>6860</v>
      </c>
      <c r="L1483" t="s">
        <v>6861</v>
      </c>
      <c r="M1483" t="s">
        <v>14972</v>
      </c>
      <c r="N1483">
        <v>8</v>
      </c>
      <c r="O1483" t="s">
        <v>15293</v>
      </c>
      <c r="P1483" t="s">
        <v>16773</v>
      </c>
      <c r="Q1483">
        <v>7</v>
      </c>
      <c r="R1483">
        <v>2</v>
      </c>
      <c r="U1483">
        <v>448.41</v>
      </c>
      <c r="V1483">
        <v>115.96</v>
      </c>
      <c r="W1483">
        <v>2.77</v>
      </c>
      <c r="X1483">
        <v>10.19</v>
      </c>
      <c r="Y1483">
        <v>4.63</v>
      </c>
      <c r="Z1483">
        <v>2</v>
      </c>
      <c r="AA1483" t="s">
        <v>4250</v>
      </c>
      <c r="AB1483">
        <v>0</v>
      </c>
      <c r="AC1483">
        <v>3</v>
      </c>
      <c r="AF1483" t="s">
        <v>7949</v>
      </c>
      <c r="AI1483">
        <v>0</v>
      </c>
      <c r="AJ1483">
        <v>0</v>
      </c>
      <c r="AM1483" t="s">
        <v>20019</v>
      </c>
    </row>
    <row r="1484" spans="1:39" x14ac:dyDescent="0.25">
      <c r="A1484" t="s">
        <v>8439</v>
      </c>
      <c r="B1484" t="s">
        <v>4841</v>
      </c>
      <c r="C1484" t="s">
        <v>4842</v>
      </c>
      <c r="D1484">
        <v>10.19</v>
      </c>
      <c r="E1484" t="s">
        <v>4845</v>
      </c>
      <c r="F1484">
        <v>7.99</v>
      </c>
      <c r="K1484" t="s">
        <v>6860</v>
      </c>
      <c r="L1484" t="s">
        <v>6861</v>
      </c>
      <c r="M1484" t="s">
        <v>15095</v>
      </c>
      <c r="N1484">
        <v>9</v>
      </c>
      <c r="O1484" t="s">
        <v>15455</v>
      </c>
      <c r="P1484" t="s">
        <v>16092</v>
      </c>
      <c r="Q1484">
        <v>6</v>
      </c>
      <c r="R1484">
        <v>3</v>
      </c>
      <c r="S1484">
        <v>3.63</v>
      </c>
      <c r="T1484">
        <v>4.4000000000000004</v>
      </c>
      <c r="U1484">
        <v>674.74</v>
      </c>
      <c r="V1484">
        <v>103.67</v>
      </c>
      <c r="W1484">
        <v>4.49</v>
      </c>
      <c r="X1484">
        <v>13.78</v>
      </c>
      <c r="Y1484">
        <v>8.26</v>
      </c>
      <c r="Z1484">
        <v>4</v>
      </c>
      <c r="AA1484" t="s">
        <v>4250</v>
      </c>
      <c r="AB1484">
        <v>1</v>
      </c>
      <c r="AC1484">
        <v>10</v>
      </c>
      <c r="AD1484">
        <v>2.0659999999999998</v>
      </c>
      <c r="AF1484" t="s">
        <v>7949</v>
      </c>
      <c r="AI1484">
        <v>0</v>
      </c>
      <c r="AJ1484">
        <v>0</v>
      </c>
      <c r="AK1484" t="s">
        <v>19876</v>
      </c>
      <c r="AL1484" t="s">
        <v>19876</v>
      </c>
      <c r="AM1484" t="s">
        <v>20019</v>
      </c>
    </row>
    <row r="1485" spans="1:39" x14ac:dyDescent="0.25">
      <c r="A1485" t="s">
        <v>9122</v>
      </c>
      <c r="B1485" t="s">
        <v>4841</v>
      </c>
      <c r="C1485" t="s">
        <v>4842</v>
      </c>
      <c r="D1485">
        <v>10.199999999999999</v>
      </c>
      <c r="E1485" t="s">
        <v>4845</v>
      </c>
      <c r="F1485">
        <v>7.99</v>
      </c>
      <c r="K1485" t="s">
        <v>6860</v>
      </c>
      <c r="L1485" t="s">
        <v>6861</v>
      </c>
      <c r="M1485" t="s">
        <v>15038</v>
      </c>
      <c r="N1485">
        <v>9</v>
      </c>
      <c r="O1485" t="s">
        <v>15381</v>
      </c>
      <c r="P1485" t="s">
        <v>16774</v>
      </c>
      <c r="Q1485">
        <v>12</v>
      </c>
      <c r="R1485">
        <v>10</v>
      </c>
      <c r="S1485">
        <v>-0.05</v>
      </c>
      <c r="T1485">
        <v>3</v>
      </c>
      <c r="U1485">
        <v>824.89</v>
      </c>
      <c r="V1485">
        <v>299.29000000000002</v>
      </c>
      <c r="W1485">
        <v>0.37</v>
      </c>
      <c r="X1485">
        <v>3.48</v>
      </c>
      <c r="Y1485">
        <v>6.65</v>
      </c>
      <c r="Z1485">
        <v>4</v>
      </c>
      <c r="AA1485" t="s">
        <v>4250</v>
      </c>
      <c r="AB1485">
        <v>3</v>
      </c>
      <c r="AC1485">
        <v>18</v>
      </c>
      <c r="AD1485">
        <v>3</v>
      </c>
      <c r="AF1485" t="s">
        <v>7951</v>
      </c>
      <c r="AI1485">
        <v>0</v>
      </c>
      <c r="AJ1485">
        <v>0</v>
      </c>
      <c r="AK1485" t="s">
        <v>19898</v>
      </c>
      <c r="AL1485" t="s">
        <v>19898</v>
      </c>
      <c r="AM1485" t="s">
        <v>20019</v>
      </c>
    </row>
    <row r="1486" spans="1:39" x14ac:dyDescent="0.25">
      <c r="A1486" t="s">
        <v>9123</v>
      </c>
      <c r="B1486" t="s">
        <v>4841</v>
      </c>
      <c r="C1486" t="s">
        <v>4842</v>
      </c>
      <c r="D1486">
        <v>10.3</v>
      </c>
      <c r="E1486" t="s">
        <v>4845</v>
      </c>
      <c r="F1486">
        <v>7.99</v>
      </c>
      <c r="I1486" t="s">
        <v>12715</v>
      </c>
      <c r="K1486" t="s">
        <v>6860</v>
      </c>
      <c r="L1486" t="s">
        <v>6861</v>
      </c>
      <c r="M1486" t="s">
        <v>15009</v>
      </c>
      <c r="N1486">
        <v>9</v>
      </c>
      <c r="O1486" t="s">
        <v>15340</v>
      </c>
      <c r="P1486" t="s">
        <v>16775</v>
      </c>
      <c r="Q1486">
        <v>5</v>
      </c>
      <c r="R1486">
        <v>2</v>
      </c>
      <c r="S1486">
        <v>1.51</v>
      </c>
      <c r="T1486">
        <v>1.51</v>
      </c>
      <c r="U1486">
        <v>412.51</v>
      </c>
      <c r="V1486">
        <v>102.71</v>
      </c>
      <c r="W1486">
        <v>2.63</v>
      </c>
      <c r="Y1486">
        <v>5.22</v>
      </c>
      <c r="Z1486">
        <v>1</v>
      </c>
      <c r="AA1486" t="s">
        <v>4250</v>
      </c>
      <c r="AB1486">
        <v>0</v>
      </c>
      <c r="AC1486">
        <v>2</v>
      </c>
      <c r="AD1486">
        <v>4.7012619047619051</v>
      </c>
      <c r="AF1486" t="s">
        <v>7949</v>
      </c>
      <c r="AI1486">
        <v>0</v>
      </c>
      <c r="AJ1486">
        <v>0</v>
      </c>
      <c r="AM1486" t="s">
        <v>20019</v>
      </c>
    </row>
    <row r="1487" spans="1:39" x14ac:dyDescent="0.25">
      <c r="A1487" t="s">
        <v>9124</v>
      </c>
      <c r="B1487" t="s">
        <v>4841</v>
      </c>
      <c r="C1487" t="s">
        <v>4842</v>
      </c>
      <c r="D1487">
        <v>10.3</v>
      </c>
      <c r="E1487" t="s">
        <v>4845</v>
      </c>
      <c r="F1487">
        <v>7.99</v>
      </c>
      <c r="I1487" t="s">
        <v>12716</v>
      </c>
      <c r="K1487" t="s">
        <v>6860</v>
      </c>
      <c r="M1487" t="s">
        <v>15002</v>
      </c>
      <c r="N1487">
        <v>8</v>
      </c>
      <c r="O1487" t="s">
        <v>15332</v>
      </c>
      <c r="P1487" t="s">
        <v>16776</v>
      </c>
      <c r="Q1487">
        <v>6</v>
      </c>
      <c r="R1487">
        <v>1</v>
      </c>
      <c r="S1487">
        <v>4.08</v>
      </c>
      <c r="T1487">
        <v>4.08</v>
      </c>
      <c r="U1487">
        <v>536.70000000000005</v>
      </c>
      <c r="V1487">
        <v>80.81</v>
      </c>
      <c r="W1487">
        <v>5.26</v>
      </c>
      <c r="Y1487">
        <v>4.8499999999999996</v>
      </c>
      <c r="Z1487">
        <v>3</v>
      </c>
      <c r="AA1487" t="s">
        <v>4250</v>
      </c>
      <c r="AB1487">
        <v>2</v>
      </c>
      <c r="AC1487">
        <v>4</v>
      </c>
      <c r="AD1487">
        <v>3.293333333333333</v>
      </c>
      <c r="AF1487" t="s">
        <v>7949</v>
      </c>
      <c r="AI1487">
        <v>0</v>
      </c>
      <c r="AJ1487">
        <v>0</v>
      </c>
      <c r="AM1487" t="s">
        <v>20019</v>
      </c>
    </row>
    <row r="1488" spans="1:39" x14ac:dyDescent="0.25">
      <c r="A1488" t="s">
        <v>9125</v>
      </c>
      <c r="B1488" t="s">
        <v>4841</v>
      </c>
      <c r="C1488" t="s">
        <v>4842</v>
      </c>
      <c r="D1488">
        <v>10.4</v>
      </c>
      <c r="E1488" t="s">
        <v>4845</v>
      </c>
      <c r="F1488">
        <v>7.98</v>
      </c>
      <c r="I1488" t="s">
        <v>12717</v>
      </c>
      <c r="K1488" t="s">
        <v>6860</v>
      </c>
      <c r="M1488" t="s">
        <v>15002</v>
      </c>
      <c r="N1488">
        <v>8</v>
      </c>
      <c r="O1488" t="s">
        <v>15332</v>
      </c>
      <c r="P1488" t="s">
        <v>16777</v>
      </c>
      <c r="Q1488">
        <v>6</v>
      </c>
      <c r="R1488">
        <v>1</v>
      </c>
      <c r="S1488">
        <v>3.52</v>
      </c>
      <c r="T1488">
        <v>3.52</v>
      </c>
      <c r="U1488">
        <v>526.42999999999995</v>
      </c>
      <c r="V1488">
        <v>94.22</v>
      </c>
      <c r="W1488">
        <v>3.92</v>
      </c>
      <c r="Y1488">
        <v>2.98</v>
      </c>
      <c r="Z1488">
        <v>2</v>
      </c>
      <c r="AA1488" t="s">
        <v>4250</v>
      </c>
      <c r="AB1488">
        <v>1</v>
      </c>
      <c r="AC1488">
        <v>4</v>
      </c>
      <c r="AD1488">
        <v>3.6726666666666672</v>
      </c>
      <c r="AF1488" t="s">
        <v>7949</v>
      </c>
      <c r="AI1488">
        <v>0</v>
      </c>
      <c r="AJ1488">
        <v>0</v>
      </c>
      <c r="AM1488" t="s">
        <v>20019</v>
      </c>
    </row>
    <row r="1489" spans="1:39" x14ac:dyDescent="0.25">
      <c r="A1489" t="s">
        <v>9126</v>
      </c>
      <c r="B1489" t="s">
        <v>4841</v>
      </c>
      <c r="C1489" t="s">
        <v>4842</v>
      </c>
      <c r="D1489">
        <v>10.5</v>
      </c>
      <c r="E1489" t="s">
        <v>4845</v>
      </c>
      <c r="F1489">
        <v>7.98</v>
      </c>
      <c r="I1489" t="s">
        <v>12718</v>
      </c>
      <c r="K1489" t="s">
        <v>6860</v>
      </c>
      <c r="L1489" t="s">
        <v>6861</v>
      </c>
      <c r="M1489" t="s">
        <v>14987</v>
      </c>
      <c r="N1489">
        <v>9</v>
      </c>
      <c r="O1489" t="s">
        <v>15311</v>
      </c>
      <c r="P1489" t="s">
        <v>16778</v>
      </c>
      <c r="Q1489">
        <v>6</v>
      </c>
      <c r="R1489">
        <v>2</v>
      </c>
      <c r="S1489">
        <v>1.45</v>
      </c>
      <c r="T1489">
        <v>1.45</v>
      </c>
      <c r="U1489">
        <v>466.22</v>
      </c>
      <c r="V1489">
        <v>94.53</v>
      </c>
      <c r="W1489">
        <v>4.03</v>
      </c>
      <c r="X1489">
        <v>9.42</v>
      </c>
      <c r="Y1489">
        <v>4.01</v>
      </c>
      <c r="Z1489">
        <v>2</v>
      </c>
      <c r="AA1489" t="s">
        <v>4250</v>
      </c>
      <c r="AB1489">
        <v>0</v>
      </c>
      <c r="AC1489">
        <v>5</v>
      </c>
      <c r="AD1489">
        <v>4.5902857142857139</v>
      </c>
      <c r="AF1489" t="s">
        <v>7949</v>
      </c>
      <c r="AI1489">
        <v>0</v>
      </c>
      <c r="AJ1489">
        <v>0</v>
      </c>
      <c r="AM1489" t="s">
        <v>20019</v>
      </c>
    </row>
    <row r="1490" spans="1:39" x14ac:dyDescent="0.25">
      <c r="A1490" t="s">
        <v>9127</v>
      </c>
      <c r="B1490" t="s">
        <v>4841</v>
      </c>
      <c r="C1490" t="s">
        <v>4842</v>
      </c>
      <c r="D1490">
        <v>10.5</v>
      </c>
      <c r="E1490" t="s">
        <v>4845</v>
      </c>
      <c r="F1490">
        <v>7.98</v>
      </c>
      <c r="I1490" t="s">
        <v>12719</v>
      </c>
      <c r="K1490" t="s">
        <v>6860</v>
      </c>
      <c r="L1490" t="s">
        <v>6861</v>
      </c>
      <c r="M1490" t="s">
        <v>14987</v>
      </c>
      <c r="N1490">
        <v>9</v>
      </c>
      <c r="O1490" t="s">
        <v>15311</v>
      </c>
      <c r="P1490" t="s">
        <v>16779</v>
      </c>
      <c r="Q1490">
        <v>4</v>
      </c>
      <c r="R1490">
        <v>2</v>
      </c>
      <c r="S1490">
        <v>3.34</v>
      </c>
      <c r="T1490">
        <v>3.34</v>
      </c>
      <c r="U1490">
        <v>455.84</v>
      </c>
      <c r="V1490">
        <v>76.709999999999994</v>
      </c>
      <c r="W1490">
        <v>4.7</v>
      </c>
      <c r="X1490">
        <v>11.66</v>
      </c>
      <c r="Y1490">
        <v>4.1900000000000004</v>
      </c>
      <c r="Z1490">
        <v>2</v>
      </c>
      <c r="AA1490" t="s">
        <v>4250</v>
      </c>
      <c r="AB1490">
        <v>0</v>
      </c>
      <c r="AC1490">
        <v>5</v>
      </c>
      <c r="AD1490">
        <v>3.975428571428572</v>
      </c>
      <c r="AF1490" t="s">
        <v>7949</v>
      </c>
      <c r="AI1490">
        <v>0</v>
      </c>
      <c r="AJ1490">
        <v>0</v>
      </c>
      <c r="AM1490" t="s">
        <v>20019</v>
      </c>
    </row>
    <row r="1491" spans="1:39" x14ac:dyDescent="0.25">
      <c r="A1491" t="s">
        <v>9128</v>
      </c>
      <c r="B1491" t="s">
        <v>4841</v>
      </c>
      <c r="C1491" t="s">
        <v>4842</v>
      </c>
      <c r="D1491">
        <v>10.5</v>
      </c>
      <c r="E1491" t="s">
        <v>4845</v>
      </c>
      <c r="F1491">
        <v>7.98</v>
      </c>
      <c r="I1491" t="s">
        <v>12720</v>
      </c>
      <c r="K1491" t="s">
        <v>6860</v>
      </c>
      <c r="M1491" t="s">
        <v>15002</v>
      </c>
      <c r="N1491">
        <v>8</v>
      </c>
      <c r="O1491" t="s">
        <v>15332</v>
      </c>
      <c r="P1491" t="s">
        <v>16780</v>
      </c>
      <c r="Q1491">
        <v>6</v>
      </c>
      <c r="R1491">
        <v>1</v>
      </c>
      <c r="S1491">
        <v>1.1299999999999999</v>
      </c>
      <c r="T1491">
        <v>1.18</v>
      </c>
      <c r="U1491">
        <v>420.51</v>
      </c>
      <c r="V1491">
        <v>90.04</v>
      </c>
      <c r="W1491">
        <v>2.87</v>
      </c>
      <c r="Y1491">
        <v>6.44</v>
      </c>
      <c r="Z1491">
        <v>2</v>
      </c>
      <c r="AA1491" t="s">
        <v>4250</v>
      </c>
      <c r="AB1491">
        <v>0</v>
      </c>
      <c r="AC1491">
        <v>3</v>
      </c>
      <c r="AD1491">
        <v>5.3997857142857146</v>
      </c>
      <c r="AF1491" t="s">
        <v>7949</v>
      </c>
      <c r="AI1491">
        <v>0</v>
      </c>
      <c r="AJ1491">
        <v>0</v>
      </c>
      <c r="AM1491" t="s">
        <v>20019</v>
      </c>
    </row>
    <row r="1492" spans="1:39" x14ac:dyDescent="0.25">
      <c r="A1492" t="s">
        <v>9129</v>
      </c>
      <c r="B1492" t="s">
        <v>4841</v>
      </c>
      <c r="C1492" t="s">
        <v>4842</v>
      </c>
      <c r="D1492">
        <v>10.6</v>
      </c>
      <c r="E1492" t="s">
        <v>4845</v>
      </c>
      <c r="F1492">
        <v>7.97</v>
      </c>
      <c r="K1492" t="s">
        <v>6860</v>
      </c>
      <c r="L1492" t="s">
        <v>6861</v>
      </c>
      <c r="M1492" t="s">
        <v>15038</v>
      </c>
      <c r="N1492">
        <v>9</v>
      </c>
      <c r="O1492" t="s">
        <v>15381</v>
      </c>
      <c r="P1492" t="s">
        <v>16781</v>
      </c>
      <c r="Q1492">
        <v>12</v>
      </c>
      <c r="R1492">
        <v>10</v>
      </c>
      <c r="S1492">
        <v>2.0099999999999998</v>
      </c>
      <c r="T1492">
        <v>4.03</v>
      </c>
      <c r="U1492">
        <v>804.93</v>
      </c>
      <c r="V1492">
        <v>274.02999999999997</v>
      </c>
      <c r="W1492">
        <v>2.27</v>
      </c>
      <c r="X1492">
        <v>5.35</v>
      </c>
      <c r="Y1492">
        <v>6.11</v>
      </c>
      <c r="Z1492">
        <v>4</v>
      </c>
      <c r="AA1492" t="s">
        <v>4250</v>
      </c>
      <c r="AB1492">
        <v>3</v>
      </c>
      <c r="AC1492">
        <v>18</v>
      </c>
      <c r="AD1492">
        <v>2.48</v>
      </c>
      <c r="AF1492" t="s">
        <v>7951</v>
      </c>
      <c r="AI1492">
        <v>0</v>
      </c>
      <c r="AJ1492">
        <v>0</v>
      </c>
      <c r="AK1492" t="s">
        <v>19898</v>
      </c>
      <c r="AL1492" t="s">
        <v>19898</v>
      </c>
      <c r="AM1492" t="s">
        <v>20019</v>
      </c>
    </row>
    <row r="1493" spans="1:39" x14ac:dyDescent="0.25">
      <c r="A1493" t="s">
        <v>9130</v>
      </c>
      <c r="B1493" t="s">
        <v>4841</v>
      </c>
      <c r="C1493" t="s">
        <v>4842</v>
      </c>
      <c r="D1493">
        <v>10.6</v>
      </c>
      <c r="E1493" t="s">
        <v>4845</v>
      </c>
      <c r="F1493">
        <v>7.97</v>
      </c>
      <c r="I1493" t="s">
        <v>12721</v>
      </c>
      <c r="K1493" t="s">
        <v>6860</v>
      </c>
      <c r="L1493" t="s">
        <v>6861</v>
      </c>
      <c r="M1493" t="s">
        <v>15009</v>
      </c>
      <c r="N1493">
        <v>9</v>
      </c>
      <c r="O1493" t="s">
        <v>15340</v>
      </c>
      <c r="P1493" t="s">
        <v>16782</v>
      </c>
      <c r="Q1493">
        <v>5</v>
      </c>
      <c r="R1493">
        <v>2</v>
      </c>
      <c r="S1493">
        <v>1.21</v>
      </c>
      <c r="T1493">
        <v>1.24</v>
      </c>
      <c r="U1493">
        <v>392.5</v>
      </c>
      <c r="V1493">
        <v>102.71</v>
      </c>
      <c r="W1493">
        <v>2.29</v>
      </c>
      <c r="Y1493">
        <v>6.19</v>
      </c>
      <c r="Z1493">
        <v>1</v>
      </c>
      <c r="AA1493" t="s">
        <v>4250</v>
      </c>
      <c r="AB1493">
        <v>0</v>
      </c>
      <c r="AC1493">
        <v>2</v>
      </c>
      <c r="AD1493">
        <v>4.8441904761904757</v>
      </c>
      <c r="AF1493" t="s">
        <v>7949</v>
      </c>
      <c r="AI1493">
        <v>0</v>
      </c>
      <c r="AJ1493">
        <v>0</v>
      </c>
      <c r="AM1493" t="s">
        <v>20019</v>
      </c>
    </row>
    <row r="1494" spans="1:39" x14ac:dyDescent="0.25">
      <c r="A1494" t="s">
        <v>9131</v>
      </c>
      <c r="B1494" t="s">
        <v>4841</v>
      </c>
      <c r="C1494" t="s">
        <v>4842</v>
      </c>
      <c r="D1494">
        <v>10.6</v>
      </c>
      <c r="E1494" t="s">
        <v>4845</v>
      </c>
      <c r="F1494">
        <v>7.97</v>
      </c>
      <c r="I1494" t="s">
        <v>12722</v>
      </c>
      <c r="K1494" t="s">
        <v>6860</v>
      </c>
      <c r="M1494" t="s">
        <v>15002</v>
      </c>
      <c r="N1494">
        <v>8</v>
      </c>
      <c r="O1494" t="s">
        <v>15332</v>
      </c>
      <c r="P1494" t="s">
        <v>16783</v>
      </c>
      <c r="Q1494">
        <v>6</v>
      </c>
      <c r="R1494">
        <v>1</v>
      </c>
      <c r="S1494">
        <v>-0.12</v>
      </c>
      <c r="T1494">
        <v>-7.0000000000000007E-2</v>
      </c>
      <c r="U1494">
        <v>387.48</v>
      </c>
      <c r="V1494">
        <v>86.38</v>
      </c>
      <c r="W1494">
        <v>1.83</v>
      </c>
      <c r="Y1494">
        <v>6.4</v>
      </c>
      <c r="Z1494">
        <v>1</v>
      </c>
      <c r="AA1494" t="s">
        <v>4250</v>
      </c>
      <c r="AB1494">
        <v>0</v>
      </c>
      <c r="AC1494">
        <v>5</v>
      </c>
      <c r="AD1494">
        <v>5.6370476190476184</v>
      </c>
      <c r="AF1494" t="s">
        <v>7949</v>
      </c>
      <c r="AI1494">
        <v>0</v>
      </c>
      <c r="AJ1494">
        <v>0</v>
      </c>
      <c r="AM1494" t="s">
        <v>20019</v>
      </c>
    </row>
    <row r="1495" spans="1:39" x14ac:dyDescent="0.25">
      <c r="A1495" t="s">
        <v>9132</v>
      </c>
      <c r="B1495" t="s">
        <v>4841</v>
      </c>
      <c r="C1495" t="s">
        <v>4842</v>
      </c>
      <c r="D1495">
        <v>10.7</v>
      </c>
      <c r="E1495" t="s">
        <v>4845</v>
      </c>
      <c r="F1495">
        <v>7.97</v>
      </c>
      <c r="I1495" t="s">
        <v>12723</v>
      </c>
      <c r="K1495" t="s">
        <v>6860</v>
      </c>
      <c r="L1495" t="s">
        <v>6861</v>
      </c>
      <c r="M1495" t="s">
        <v>14968</v>
      </c>
      <c r="N1495">
        <v>8</v>
      </c>
      <c r="O1495" t="s">
        <v>15289</v>
      </c>
      <c r="P1495" t="s">
        <v>16784</v>
      </c>
      <c r="Q1495">
        <v>7</v>
      </c>
      <c r="R1495">
        <v>2</v>
      </c>
      <c r="S1495">
        <v>2.85</v>
      </c>
      <c r="T1495">
        <v>2.85</v>
      </c>
      <c r="U1495">
        <v>461.91</v>
      </c>
      <c r="V1495">
        <v>111.72</v>
      </c>
      <c r="W1495">
        <v>4.34</v>
      </c>
      <c r="X1495">
        <v>10.23</v>
      </c>
      <c r="Y1495">
        <v>4.47</v>
      </c>
      <c r="Z1495">
        <v>3</v>
      </c>
      <c r="AA1495" t="s">
        <v>4250</v>
      </c>
      <c r="AB1495">
        <v>0</v>
      </c>
      <c r="AC1495">
        <v>3</v>
      </c>
      <c r="AD1495">
        <v>3.6230714285714281</v>
      </c>
      <c r="AF1495" t="s">
        <v>7949</v>
      </c>
      <c r="AI1495">
        <v>0</v>
      </c>
      <c r="AJ1495">
        <v>0</v>
      </c>
      <c r="AM1495" t="s">
        <v>20019</v>
      </c>
    </row>
    <row r="1496" spans="1:39" x14ac:dyDescent="0.25">
      <c r="A1496" t="s">
        <v>9133</v>
      </c>
      <c r="B1496" t="s">
        <v>4841</v>
      </c>
      <c r="C1496" t="s">
        <v>4842</v>
      </c>
      <c r="D1496">
        <v>10.7</v>
      </c>
      <c r="E1496" t="s">
        <v>4845</v>
      </c>
      <c r="F1496">
        <v>7.97</v>
      </c>
      <c r="K1496" t="s">
        <v>6860</v>
      </c>
      <c r="L1496" t="s">
        <v>6861</v>
      </c>
      <c r="M1496" t="s">
        <v>14953</v>
      </c>
      <c r="N1496">
        <v>9</v>
      </c>
      <c r="O1496" t="s">
        <v>15274</v>
      </c>
      <c r="P1496" t="s">
        <v>16785</v>
      </c>
      <c r="Q1496">
        <v>5</v>
      </c>
      <c r="R1496">
        <v>1</v>
      </c>
      <c r="S1496">
        <v>3.03</v>
      </c>
      <c r="T1496">
        <v>3.09</v>
      </c>
      <c r="U1496">
        <v>409.47</v>
      </c>
      <c r="V1496">
        <v>77.05</v>
      </c>
      <c r="W1496">
        <v>4.3099999999999996</v>
      </c>
      <c r="Y1496">
        <v>6.59</v>
      </c>
      <c r="Z1496">
        <v>4</v>
      </c>
      <c r="AA1496" t="s">
        <v>4250</v>
      </c>
      <c r="AB1496">
        <v>0</v>
      </c>
      <c r="AC1496">
        <v>3</v>
      </c>
      <c r="AD1496">
        <v>4.9199761904761914</v>
      </c>
      <c r="AF1496" t="s">
        <v>7949</v>
      </c>
      <c r="AI1496">
        <v>0</v>
      </c>
      <c r="AJ1496">
        <v>0</v>
      </c>
      <c r="AK1496" t="s">
        <v>19841</v>
      </c>
      <c r="AL1496" t="s">
        <v>19841</v>
      </c>
      <c r="AM1496" t="s">
        <v>20019</v>
      </c>
    </row>
    <row r="1497" spans="1:39" x14ac:dyDescent="0.25">
      <c r="A1497" t="s">
        <v>9134</v>
      </c>
      <c r="B1497" t="s">
        <v>4841</v>
      </c>
      <c r="C1497" t="s">
        <v>4842</v>
      </c>
      <c r="D1497">
        <v>10.7</v>
      </c>
      <c r="E1497" t="s">
        <v>4845</v>
      </c>
      <c r="F1497">
        <v>7.97</v>
      </c>
      <c r="I1497" t="s">
        <v>12724</v>
      </c>
      <c r="K1497" t="s">
        <v>6860</v>
      </c>
      <c r="L1497" t="s">
        <v>6861</v>
      </c>
      <c r="M1497" t="s">
        <v>15009</v>
      </c>
      <c r="N1497">
        <v>9</v>
      </c>
      <c r="O1497" t="s">
        <v>15340</v>
      </c>
      <c r="P1497" t="s">
        <v>16786</v>
      </c>
      <c r="Q1497">
        <v>5</v>
      </c>
      <c r="R1497">
        <v>2</v>
      </c>
      <c r="S1497">
        <v>1.48</v>
      </c>
      <c r="T1497">
        <v>1.49</v>
      </c>
      <c r="U1497">
        <v>412.51</v>
      </c>
      <c r="V1497">
        <v>102.71</v>
      </c>
      <c r="W1497">
        <v>2.77</v>
      </c>
      <c r="Y1497">
        <v>5.21</v>
      </c>
      <c r="Z1497">
        <v>1</v>
      </c>
      <c r="AA1497" t="s">
        <v>4250</v>
      </c>
      <c r="AB1497">
        <v>0</v>
      </c>
      <c r="AC1497">
        <v>3</v>
      </c>
      <c r="AD1497">
        <v>4.7012619047619051</v>
      </c>
      <c r="AF1497" t="s">
        <v>7949</v>
      </c>
      <c r="AI1497">
        <v>0</v>
      </c>
      <c r="AJ1497">
        <v>0</v>
      </c>
      <c r="AM1497" t="s">
        <v>20019</v>
      </c>
    </row>
    <row r="1498" spans="1:39" x14ac:dyDescent="0.25">
      <c r="A1498" t="s">
        <v>9135</v>
      </c>
      <c r="B1498" t="s">
        <v>4841</v>
      </c>
      <c r="C1498" t="s">
        <v>4842</v>
      </c>
      <c r="D1498">
        <v>10.8</v>
      </c>
      <c r="E1498" t="s">
        <v>4845</v>
      </c>
      <c r="F1498">
        <v>7.97</v>
      </c>
      <c r="I1498" t="s">
        <v>12725</v>
      </c>
      <c r="K1498" t="s">
        <v>6860</v>
      </c>
      <c r="L1498" t="s">
        <v>6861</v>
      </c>
      <c r="M1498" t="s">
        <v>14968</v>
      </c>
      <c r="N1498">
        <v>8</v>
      </c>
      <c r="O1498" t="s">
        <v>15289</v>
      </c>
      <c r="P1498" t="s">
        <v>16787</v>
      </c>
      <c r="Q1498">
        <v>8</v>
      </c>
      <c r="R1498">
        <v>2</v>
      </c>
      <c r="S1498">
        <v>1.42</v>
      </c>
      <c r="T1498">
        <v>1.42</v>
      </c>
      <c r="U1498">
        <v>459.44</v>
      </c>
      <c r="V1498">
        <v>131.85</v>
      </c>
      <c r="W1498">
        <v>3.44</v>
      </c>
      <c r="X1498">
        <v>10.29</v>
      </c>
      <c r="Y1498">
        <v>4.87</v>
      </c>
      <c r="Z1498">
        <v>3</v>
      </c>
      <c r="AA1498" t="s">
        <v>4250</v>
      </c>
      <c r="AB1498">
        <v>0</v>
      </c>
      <c r="AC1498">
        <v>3</v>
      </c>
      <c r="AD1498">
        <v>3.789714285714286</v>
      </c>
      <c r="AF1498" t="s">
        <v>7949</v>
      </c>
      <c r="AI1498">
        <v>0</v>
      </c>
      <c r="AJ1498">
        <v>0</v>
      </c>
      <c r="AM1498" t="s">
        <v>20019</v>
      </c>
    </row>
    <row r="1499" spans="1:39" x14ac:dyDescent="0.25">
      <c r="A1499" t="s">
        <v>8012</v>
      </c>
      <c r="B1499" t="s">
        <v>4841</v>
      </c>
      <c r="C1499" t="s">
        <v>4842</v>
      </c>
      <c r="D1499">
        <v>11</v>
      </c>
      <c r="E1499" t="s">
        <v>4845</v>
      </c>
      <c r="F1499">
        <v>7.96</v>
      </c>
      <c r="K1499" t="s">
        <v>6860</v>
      </c>
      <c r="M1499" t="s">
        <v>14985</v>
      </c>
      <c r="N1499">
        <v>8</v>
      </c>
      <c r="O1499" t="s">
        <v>15309</v>
      </c>
      <c r="P1499" t="s">
        <v>15665</v>
      </c>
      <c r="Q1499">
        <v>8</v>
      </c>
      <c r="R1499">
        <v>4</v>
      </c>
      <c r="S1499">
        <v>3.56</v>
      </c>
      <c r="T1499">
        <v>4.5</v>
      </c>
      <c r="U1499">
        <v>660.78</v>
      </c>
      <c r="V1499">
        <v>146.72</v>
      </c>
      <c r="W1499">
        <v>3.61</v>
      </c>
      <c r="X1499">
        <v>9.75</v>
      </c>
      <c r="Y1499">
        <v>8.3000000000000007</v>
      </c>
      <c r="Z1499">
        <v>3</v>
      </c>
      <c r="AA1499" t="s">
        <v>4250</v>
      </c>
      <c r="AB1499">
        <v>1</v>
      </c>
      <c r="AC1499">
        <v>18</v>
      </c>
      <c r="AD1499">
        <v>1.32</v>
      </c>
      <c r="AF1499" t="s">
        <v>7949</v>
      </c>
      <c r="AI1499">
        <v>0</v>
      </c>
      <c r="AJ1499">
        <v>0</v>
      </c>
      <c r="AK1499" t="s">
        <v>19831</v>
      </c>
      <c r="AL1499" t="s">
        <v>19831</v>
      </c>
      <c r="AM1499" t="s">
        <v>20019</v>
      </c>
    </row>
    <row r="1500" spans="1:39" x14ac:dyDescent="0.25">
      <c r="A1500" t="s">
        <v>9136</v>
      </c>
      <c r="B1500" t="s">
        <v>4841</v>
      </c>
      <c r="C1500" t="s">
        <v>4842</v>
      </c>
      <c r="D1500">
        <v>11</v>
      </c>
      <c r="E1500" t="s">
        <v>4845</v>
      </c>
      <c r="F1500">
        <v>7.96</v>
      </c>
      <c r="K1500" t="s">
        <v>6860</v>
      </c>
      <c r="M1500" t="s">
        <v>6865</v>
      </c>
      <c r="N1500">
        <v>8</v>
      </c>
      <c r="O1500" t="s">
        <v>15365</v>
      </c>
      <c r="P1500" t="s">
        <v>16788</v>
      </c>
      <c r="Q1500">
        <v>7</v>
      </c>
      <c r="R1500">
        <v>4</v>
      </c>
      <c r="S1500">
        <v>2.9</v>
      </c>
      <c r="T1500">
        <v>2.93</v>
      </c>
      <c r="U1500">
        <v>636.82000000000005</v>
      </c>
      <c r="V1500">
        <v>137.07</v>
      </c>
      <c r="W1500">
        <v>3.92</v>
      </c>
      <c r="X1500">
        <v>13.59</v>
      </c>
      <c r="Y1500">
        <v>6.29</v>
      </c>
      <c r="Z1500">
        <v>3</v>
      </c>
      <c r="AA1500" t="s">
        <v>4250</v>
      </c>
      <c r="AB1500">
        <v>1</v>
      </c>
      <c r="AC1500">
        <v>14</v>
      </c>
      <c r="AD1500">
        <v>2.5499999999999998</v>
      </c>
      <c r="AF1500" t="s">
        <v>7949</v>
      </c>
      <c r="AI1500">
        <v>0</v>
      </c>
      <c r="AJ1500">
        <v>0</v>
      </c>
      <c r="AK1500" t="s">
        <v>19888</v>
      </c>
      <c r="AL1500" t="s">
        <v>19888</v>
      </c>
      <c r="AM1500" t="s">
        <v>20019</v>
      </c>
    </row>
    <row r="1501" spans="1:39" x14ac:dyDescent="0.25">
      <c r="A1501" t="s">
        <v>9137</v>
      </c>
      <c r="B1501" t="s">
        <v>4841</v>
      </c>
      <c r="C1501" t="s">
        <v>4842</v>
      </c>
      <c r="D1501">
        <v>11</v>
      </c>
      <c r="E1501" t="s">
        <v>4845</v>
      </c>
      <c r="F1501">
        <v>7.96</v>
      </c>
      <c r="K1501" t="s">
        <v>6860</v>
      </c>
      <c r="M1501" t="s">
        <v>6865</v>
      </c>
      <c r="N1501">
        <v>8</v>
      </c>
      <c r="O1501" t="s">
        <v>15365</v>
      </c>
      <c r="P1501" t="s">
        <v>16789</v>
      </c>
      <c r="Q1501">
        <v>6</v>
      </c>
      <c r="R1501">
        <v>4</v>
      </c>
      <c r="S1501">
        <v>4.38</v>
      </c>
      <c r="T1501">
        <v>4.4000000000000004</v>
      </c>
      <c r="U1501">
        <v>675.68</v>
      </c>
      <c r="V1501">
        <v>127.84</v>
      </c>
      <c r="W1501">
        <v>5.22</v>
      </c>
      <c r="X1501">
        <v>13.46</v>
      </c>
      <c r="Y1501">
        <v>6.29</v>
      </c>
      <c r="Z1501">
        <v>3</v>
      </c>
      <c r="AA1501" t="s">
        <v>4250</v>
      </c>
      <c r="AB1501">
        <v>2</v>
      </c>
      <c r="AC1501">
        <v>13</v>
      </c>
      <c r="AD1501">
        <v>1.3</v>
      </c>
      <c r="AF1501" t="s">
        <v>7949</v>
      </c>
      <c r="AI1501">
        <v>0</v>
      </c>
      <c r="AJ1501">
        <v>0</v>
      </c>
      <c r="AK1501" t="s">
        <v>19888</v>
      </c>
      <c r="AL1501" t="s">
        <v>19888</v>
      </c>
      <c r="AM1501" t="s">
        <v>20019</v>
      </c>
    </row>
    <row r="1502" spans="1:39" x14ac:dyDescent="0.25">
      <c r="A1502" t="s">
        <v>9138</v>
      </c>
      <c r="B1502" t="s">
        <v>4841</v>
      </c>
      <c r="C1502" t="s">
        <v>4842</v>
      </c>
      <c r="D1502">
        <v>11</v>
      </c>
      <c r="E1502" t="s">
        <v>4845</v>
      </c>
      <c r="F1502">
        <v>7.96</v>
      </c>
      <c r="K1502" t="s">
        <v>6860</v>
      </c>
      <c r="M1502" t="s">
        <v>6865</v>
      </c>
      <c r="N1502">
        <v>8</v>
      </c>
      <c r="O1502" t="s">
        <v>15342</v>
      </c>
      <c r="P1502" t="s">
        <v>16790</v>
      </c>
      <c r="Q1502">
        <v>6</v>
      </c>
      <c r="R1502">
        <v>4</v>
      </c>
      <c r="S1502">
        <v>3.38</v>
      </c>
      <c r="T1502">
        <v>4.4400000000000004</v>
      </c>
      <c r="U1502">
        <v>610.70000000000005</v>
      </c>
      <c r="V1502">
        <v>133.99</v>
      </c>
      <c r="W1502">
        <v>3.83</v>
      </c>
      <c r="X1502">
        <v>13.53</v>
      </c>
      <c r="Y1502">
        <v>8.39</v>
      </c>
      <c r="Z1502">
        <v>3</v>
      </c>
      <c r="AA1502" t="s">
        <v>4250</v>
      </c>
      <c r="AB1502">
        <v>1</v>
      </c>
      <c r="AC1502">
        <v>16</v>
      </c>
      <c r="AD1502">
        <v>1.395</v>
      </c>
      <c r="AF1502" t="s">
        <v>7949</v>
      </c>
      <c r="AI1502">
        <v>0</v>
      </c>
      <c r="AJ1502">
        <v>0</v>
      </c>
      <c r="AK1502" t="s">
        <v>19875</v>
      </c>
      <c r="AL1502" t="s">
        <v>19875</v>
      </c>
      <c r="AM1502" t="s">
        <v>20019</v>
      </c>
    </row>
    <row r="1503" spans="1:39" x14ac:dyDescent="0.25">
      <c r="A1503" t="s">
        <v>9139</v>
      </c>
      <c r="B1503" t="s">
        <v>4841</v>
      </c>
      <c r="C1503" t="s">
        <v>4842</v>
      </c>
      <c r="D1503">
        <v>11</v>
      </c>
      <c r="E1503" t="s">
        <v>4845</v>
      </c>
      <c r="F1503">
        <v>7.96</v>
      </c>
      <c r="K1503" t="s">
        <v>6860</v>
      </c>
      <c r="M1503" t="s">
        <v>15025</v>
      </c>
      <c r="N1503">
        <v>8</v>
      </c>
      <c r="O1503" t="s">
        <v>15366</v>
      </c>
      <c r="P1503" t="s">
        <v>16791</v>
      </c>
      <c r="Q1503">
        <v>6</v>
      </c>
      <c r="R1503">
        <v>4</v>
      </c>
      <c r="S1503">
        <v>2.87</v>
      </c>
      <c r="T1503">
        <v>3.79</v>
      </c>
      <c r="U1503">
        <v>632.75</v>
      </c>
      <c r="V1503">
        <v>110.77</v>
      </c>
      <c r="W1503">
        <v>4.95</v>
      </c>
      <c r="X1503">
        <v>13.96</v>
      </c>
      <c r="Y1503">
        <v>8.31</v>
      </c>
      <c r="Z1503">
        <v>3</v>
      </c>
      <c r="AA1503" t="s">
        <v>4250</v>
      </c>
      <c r="AB1503">
        <v>1</v>
      </c>
      <c r="AC1503">
        <v>12</v>
      </c>
      <c r="AD1503">
        <v>2.3226666666666671</v>
      </c>
      <c r="AF1503" t="s">
        <v>7949</v>
      </c>
      <c r="AI1503">
        <v>0</v>
      </c>
      <c r="AJ1503">
        <v>0</v>
      </c>
      <c r="AK1503" t="s">
        <v>19889</v>
      </c>
      <c r="AL1503" t="s">
        <v>19889</v>
      </c>
      <c r="AM1503" t="s">
        <v>20019</v>
      </c>
    </row>
    <row r="1504" spans="1:39" x14ac:dyDescent="0.25">
      <c r="A1504" t="s">
        <v>9140</v>
      </c>
      <c r="B1504" t="s">
        <v>4841</v>
      </c>
      <c r="C1504" t="s">
        <v>4842</v>
      </c>
      <c r="D1504">
        <v>11</v>
      </c>
      <c r="E1504" t="s">
        <v>4845</v>
      </c>
      <c r="F1504">
        <v>7.96</v>
      </c>
      <c r="K1504" t="s">
        <v>6860</v>
      </c>
      <c r="M1504" t="s">
        <v>6865</v>
      </c>
      <c r="N1504">
        <v>8</v>
      </c>
      <c r="O1504" t="s">
        <v>15345</v>
      </c>
      <c r="P1504" t="s">
        <v>16792</v>
      </c>
      <c r="Q1504">
        <v>6</v>
      </c>
      <c r="R1504">
        <v>3</v>
      </c>
      <c r="S1504">
        <v>1.85</v>
      </c>
      <c r="T1504">
        <v>2.69</v>
      </c>
      <c r="U1504">
        <v>510.66</v>
      </c>
      <c r="V1504">
        <v>103.67</v>
      </c>
      <c r="W1504">
        <v>2.44</v>
      </c>
      <c r="X1504">
        <v>13.78</v>
      </c>
      <c r="Y1504">
        <v>8.32</v>
      </c>
      <c r="Z1504">
        <v>3</v>
      </c>
      <c r="AA1504" t="s">
        <v>4250</v>
      </c>
      <c r="AB1504">
        <v>1</v>
      </c>
      <c r="AC1504">
        <v>9</v>
      </c>
      <c r="AD1504">
        <v>3.5510000000000002</v>
      </c>
      <c r="AF1504" t="s">
        <v>7949</v>
      </c>
      <c r="AI1504">
        <v>0</v>
      </c>
      <c r="AJ1504">
        <v>0</v>
      </c>
      <c r="AK1504" t="s">
        <v>19878</v>
      </c>
      <c r="AL1504" t="s">
        <v>19878</v>
      </c>
      <c r="AM1504" t="s">
        <v>20019</v>
      </c>
    </row>
    <row r="1505" spans="1:39" x14ac:dyDescent="0.25">
      <c r="A1505" t="s">
        <v>9141</v>
      </c>
      <c r="B1505" t="s">
        <v>4841</v>
      </c>
      <c r="C1505" t="s">
        <v>4842</v>
      </c>
      <c r="D1505">
        <v>11</v>
      </c>
      <c r="E1505" t="s">
        <v>4845</v>
      </c>
      <c r="F1505">
        <v>7.96</v>
      </c>
      <c r="K1505" t="s">
        <v>6860</v>
      </c>
      <c r="M1505" t="s">
        <v>6865</v>
      </c>
      <c r="N1505">
        <v>8</v>
      </c>
      <c r="O1505" t="s">
        <v>15345</v>
      </c>
      <c r="P1505" t="s">
        <v>16793</v>
      </c>
      <c r="Q1505">
        <v>6</v>
      </c>
      <c r="R1505">
        <v>3</v>
      </c>
      <c r="S1505">
        <v>1.85</v>
      </c>
      <c r="T1505">
        <v>2.0299999999999998</v>
      </c>
      <c r="U1505">
        <v>508.64</v>
      </c>
      <c r="V1505">
        <v>103.67</v>
      </c>
      <c r="W1505">
        <v>1.91</v>
      </c>
      <c r="X1505">
        <v>13.76</v>
      </c>
      <c r="Y1505">
        <v>7.47</v>
      </c>
      <c r="Z1505">
        <v>3</v>
      </c>
      <c r="AA1505" t="s">
        <v>4250</v>
      </c>
      <c r="AB1505">
        <v>1</v>
      </c>
      <c r="AC1505">
        <v>9</v>
      </c>
      <c r="AD1505">
        <v>3.7109999999999999</v>
      </c>
      <c r="AF1505" t="s">
        <v>7949</v>
      </c>
      <c r="AI1505">
        <v>0</v>
      </c>
      <c r="AJ1505">
        <v>0</v>
      </c>
      <c r="AK1505" t="s">
        <v>19878</v>
      </c>
      <c r="AL1505" t="s">
        <v>19878</v>
      </c>
      <c r="AM1505" t="s">
        <v>20019</v>
      </c>
    </row>
    <row r="1506" spans="1:39" x14ac:dyDescent="0.25">
      <c r="A1506" t="s">
        <v>9142</v>
      </c>
      <c r="B1506" t="s">
        <v>4841</v>
      </c>
      <c r="C1506" t="s">
        <v>4842</v>
      </c>
      <c r="D1506">
        <v>11</v>
      </c>
      <c r="E1506" t="s">
        <v>4845</v>
      </c>
      <c r="F1506">
        <v>7.96</v>
      </c>
      <c r="K1506" t="s">
        <v>6860</v>
      </c>
      <c r="L1506" t="s">
        <v>6861</v>
      </c>
      <c r="M1506" t="s">
        <v>15012</v>
      </c>
      <c r="N1506">
        <v>9</v>
      </c>
      <c r="O1506" t="s">
        <v>15348</v>
      </c>
      <c r="P1506" t="s">
        <v>16794</v>
      </c>
      <c r="Q1506">
        <v>6</v>
      </c>
      <c r="R1506">
        <v>3</v>
      </c>
      <c r="S1506">
        <v>4.2699999999999996</v>
      </c>
      <c r="T1506">
        <v>4.32</v>
      </c>
      <c r="U1506">
        <v>504.67</v>
      </c>
      <c r="V1506">
        <v>101.65</v>
      </c>
      <c r="W1506">
        <v>3.74</v>
      </c>
      <c r="X1506">
        <v>13.48</v>
      </c>
      <c r="Y1506">
        <v>6.47</v>
      </c>
      <c r="Z1506">
        <v>2</v>
      </c>
      <c r="AA1506" t="s">
        <v>4250</v>
      </c>
      <c r="AB1506">
        <v>1</v>
      </c>
      <c r="AC1506">
        <v>7</v>
      </c>
      <c r="AD1506">
        <v>2.1183333333333332</v>
      </c>
      <c r="AF1506" t="s">
        <v>7949</v>
      </c>
      <c r="AI1506">
        <v>0</v>
      </c>
      <c r="AJ1506">
        <v>0</v>
      </c>
      <c r="AK1506" t="s">
        <v>19881</v>
      </c>
      <c r="AL1506" t="s">
        <v>19881</v>
      </c>
      <c r="AM1506" t="s">
        <v>20019</v>
      </c>
    </row>
    <row r="1507" spans="1:39" x14ac:dyDescent="0.25">
      <c r="A1507" t="s">
        <v>9143</v>
      </c>
      <c r="B1507" t="s">
        <v>4841</v>
      </c>
      <c r="C1507" t="s">
        <v>4842</v>
      </c>
      <c r="D1507">
        <v>11</v>
      </c>
      <c r="E1507" t="s">
        <v>4845</v>
      </c>
      <c r="F1507">
        <v>7.96</v>
      </c>
      <c r="K1507" t="s">
        <v>6860</v>
      </c>
      <c r="L1507" t="s">
        <v>6861</v>
      </c>
      <c r="M1507" t="s">
        <v>15096</v>
      </c>
      <c r="N1507">
        <v>9</v>
      </c>
      <c r="O1507" t="s">
        <v>15456</v>
      </c>
      <c r="P1507" t="s">
        <v>16795</v>
      </c>
      <c r="Q1507">
        <v>4</v>
      </c>
      <c r="R1507">
        <v>3</v>
      </c>
      <c r="S1507">
        <v>4.13</v>
      </c>
      <c r="T1507">
        <v>4.82</v>
      </c>
      <c r="U1507">
        <v>452.64</v>
      </c>
      <c r="V1507">
        <v>70.59</v>
      </c>
      <c r="W1507">
        <v>4.58</v>
      </c>
      <c r="Y1507">
        <v>7.87</v>
      </c>
      <c r="Z1507">
        <v>2</v>
      </c>
      <c r="AA1507" t="s">
        <v>4250</v>
      </c>
      <c r="AB1507">
        <v>0</v>
      </c>
      <c r="AC1507">
        <v>8</v>
      </c>
      <c r="AD1507">
        <v>2.5949523809523809</v>
      </c>
      <c r="AF1507" t="s">
        <v>7949</v>
      </c>
      <c r="AI1507">
        <v>0</v>
      </c>
      <c r="AJ1507">
        <v>0</v>
      </c>
      <c r="AK1507" t="s">
        <v>19924</v>
      </c>
      <c r="AL1507" t="s">
        <v>19924</v>
      </c>
      <c r="AM1507" t="s">
        <v>20019</v>
      </c>
    </row>
    <row r="1508" spans="1:39" x14ac:dyDescent="0.25">
      <c r="A1508" t="s">
        <v>9144</v>
      </c>
      <c r="B1508" t="s">
        <v>4841</v>
      </c>
      <c r="C1508" t="s">
        <v>4842</v>
      </c>
      <c r="D1508">
        <v>11</v>
      </c>
      <c r="E1508" t="s">
        <v>4845</v>
      </c>
      <c r="F1508">
        <v>7.96</v>
      </c>
      <c r="K1508" t="s">
        <v>6860</v>
      </c>
      <c r="L1508" t="s">
        <v>6861</v>
      </c>
      <c r="M1508" t="s">
        <v>15087</v>
      </c>
      <c r="N1508">
        <v>9</v>
      </c>
      <c r="O1508" t="s">
        <v>15443</v>
      </c>
      <c r="P1508" t="s">
        <v>16796</v>
      </c>
      <c r="Q1508">
        <v>6</v>
      </c>
      <c r="R1508">
        <v>1</v>
      </c>
      <c r="S1508">
        <v>0.57999999999999996</v>
      </c>
      <c r="T1508">
        <v>0.57999999999999996</v>
      </c>
      <c r="U1508">
        <v>396.42</v>
      </c>
      <c r="V1508">
        <v>90.04</v>
      </c>
      <c r="W1508">
        <v>2.06</v>
      </c>
      <c r="Y1508">
        <v>3.61</v>
      </c>
      <c r="Z1508">
        <v>2</v>
      </c>
      <c r="AA1508" t="s">
        <v>4250</v>
      </c>
      <c r="AB1508">
        <v>0</v>
      </c>
      <c r="AC1508">
        <v>1</v>
      </c>
      <c r="AD1508">
        <v>5.5718571428571426</v>
      </c>
      <c r="AF1508" t="s">
        <v>7949</v>
      </c>
      <c r="AI1508">
        <v>0</v>
      </c>
      <c r="AJ1508">
        <v>0</v>
      </c>
      <c r="AK1508" t="s">
        <v>19871</v>
      </c>
      <c r="AL1508" t="s">
        <v>19871</v>
      </c>
      <c r="AM1508" t="s">
        <v>20019</v>
      </c>
    </row>
    <row r="1509" spans="1:39" x14ac:dyDescent="0.25">
      <c r="A1509" t="s">
        <v>9145</v>
      </c>
      <c r="B1509" t="s">
        <v>4841</v>
      </c>
      <c r="C1509" t="s">
        <v>4842</v>
      </c>
      <c r="D1509">
        <v>11</v>
      </c>
      <c r="E1509" t="s">
        <v>4845</v>
      </c>
      <c r="F1509">
        <v>7.96</v>
      </c>
      <c r="K1509" t="s">
        <v>6860</v>
      </c>
      <c r="L1509" t="s">
        <v>6861</v>
      </c>
      <c r="M1509" t="s">
        <v>15006</v>
      </c>
      <c r="N1509">
        <v>9</v>
      </c>
      <c r="O1509" t="s">
        <v>15336</v>
      </c>
      <c r="P1509" t="s">
        <v>16797</v>
      </c>
      <c r="Q1509">
        <v>6</v>
      </c>
      <c r="R1509">
        <v>1</v>
      </c>
      <c r="S1509">
        <v>0.47</v>
      </c>
      <c r="T1509">
        <v>0.47</v>
      </c>
      <c r="U1509">
        <v>398.85</v>
      </c>
      <c r="V1509">
        <v>90.04</v>
      </c>
      <c r="W1509">
        <v>2.1800000000000002</v>
      </c>
      <c r="Y1509">
        <v>3.69</v>
      </c>
      <c r="Z1509">
        <v>2</v>
      </c>
      <c r="AA1509" t="s">
        <v>4250</v>
      </c>
      <c r="AB1509">
        <v>0</v>
      </c>
      <c r="AC1509">
        <v>1</v>
      </c>
      <c r="AD1509">
        <v>5.5545</v>
      </c>
      <c r="AF1509" t="s">
        <v>7949</v>
      </c>
      <c r="AI1509">
        <v>0</v>
      </c>
      <c r="AJ1509">
        <v>0</v>
      </c>
      <c r="AK1509" t="s">
        <v>19871</v>
      </c>
      <c r="AL1509" t="s">
        <v>19871</v>
      </c>
      <c r="AM1509" t="s">
        <v>20019</v>
      </c>
    </row>
    <row r="1510" spans="1:39" x14ac:dyDescent="0.25">
      <c r="A1510" t="s">
        <v>9146</v>
      </c>
      <c r="B1510" t="s">
        <v>4841</v>
      </c>
      <c r="C1510" t="s">
        <v>4842</v>
      </c>
      <c r="D1510">
        <v>11</v>
      </c>
      <c r="E1510" t="s">
        <v>4845</v>
      </c>
      <c r="F1510">
        <v>7.96</v>
      </c>
      <c r="I1510" t="s">
        <v>12726</v>
      </c>
      <c r="K1510" t="s">
        <v>6860</v>
      </c>
      <c r="L1510" t="s">
        <v>6861</v>
      </c>
      <c r="M1510" t="s">
        <v>14979</v>
      </c>
      <c r="N1510">
        <v>8</v>
      </c>
      <c r="O1510" t="s">
        <v>15302</v>
      </c>
      <c r="P1510" t="s">
        <v>16798</v>
      </c>
      <c r="Q1510">
        <v>6</v>
      </c>
      <c r="R1510">
        <v>2</v>
      </c>
      <c r="S1510">
        <v>3.39</v>
      </c>
      <c r="T1510">
        <v>3.4</v>
      </c>
      <c r="U1510">
        <v>469.83</v>
      </c>
      <c r="V1510">
        <v>113.39</v>
      </c>
      <c r="W1510">
        <v>4.1900000000000004</v>
      </c>
      <c r="X1510">
        <v>9.34</v>
      </c>
      <c r="Y1510">
        <v>4.3499999999999996</v>
      </c>
      <c r="Z1510">
        <v>2</v>
      </c>
      <c r="AA1510" t="s">
        <v>4250</v>
      </c>
      <c r="AB1510">
        <v>0</v>
      </c>
      <c r="AC1510">
        <v>3</v>
      </c>
      <c r="AD1510">
        <v>3.0408333333333331</v>
      </c>
      <c r="AF1510" t="s">
        <v>7949</v>
      </c>
      <c r="AI1510">
        <v>0</v>
      </c>
      <c r="AJ1510">
        <v>0</v>
      </c>
      <c r="AM1510" t="s">
        <v>20019</v>
      </c>
    </row>
    <row r="1511" spans="1:39" x14ac:dyDescent="0.25">
      <c r="A1511" t="s">
        <v>9147</v>
      </c>
      <c r="B1511" t="s">
        <v>4841</v>
      </c>
      <c r="C1511" t="s">
        <v>4842</v>
      </c>
      <c r="D1511">
        <v>11</v>
      </c>
      <c r="E1511" t="s">
        <v>4845</v>
      </c>
      <c r="F1511">
        <v>7.96</v>
      </c>
      <c r="I1511" t="s">
        <v>12727</v>
      </c>
      <c r="K1511" t="s">
        <v>6860</v>
      </c>
      <c r="L1511" t="s">
        <v>6861</v>
      </c>
      <c r="M1511" t="s">
        <v>14972</v>
      </c>
      <c r="N1511">
        <v>8</v>
      </c>
      <c r="O1511" t="s">
        <v>15293</v>
      </c>
      <c r="P1511" t="s">
        <v>16799</v>
      </c>
      <c r="Q1511">
        <v>6</v>
      </c>
      <c r="R1511">
        <v>2</v>
      </c>
      <c r="S1511">
        <v>2.46</v>
      </c>
      <c r="T1511">
        <v>2.46</v>
      </c>
      <c r="U1511">
        <v>467.4</v>
      </c>
      <c r="V1511">
        <v>113.39</v>
      </c>
      <c r="W1511">
        <v>3.79</v>
      </c>
      <c r="X1511">
        <v>10.01</v>
      </c>
      <c r="Y1511">
        <v>3.64</v>
      </c>
      <c r="Z1511">
        <v>2</v>
      </c>
      <c r="AA1511" t="s">
        <v>4250</v>
      </c>
      <c r="AB1511">
        <v>0</v>
      </c>
      <c r="AC1511">
        <v>4</v>
      </c>
      <c r="AD1511">
        <v>3.7231904761904762</v>
      </c>
      <c r="AF1511" t="s">
        <v>7949</v>
      </c>
      <c r="AI1511">
        <v>0</v>
      </c>
      <c r="AJ1511">
        <v>0</v>
      </c>
      <c r="AM1511" t="s">
        <v>20019</v>
      </c>
    </row>
    <row r="1512" spans="1:39" x14ac:dyDescent="0.25">
      <c r="A1512" t="s">
        <v>8889</v>
      </c>
      <c r="B1512" t="s">
        <v>4841</v>
      </c>
      <c r="C1512" t="s">
        <v>4842</v>
      </c>
      <c r="D1512">
        <v>11</v>
      </c>
      <c r="E1512" t="s">
        <v>4845</v>
      </c>
      <c r="F1512">
        <v>7.96</v>
      </c>
      <c r="I1512" t="s">
        <v>12728</v>
      </c>
      <c r="K1512" t="s">
        <v>6860</v>
      </c>
      <c r="L1512" t="s">
        <v>6861</v>
      </c>
      <c r="M1512" t="s">
        <v>14979</v>
      </c>
      <c r="N1512">
        <v>8</v>
      </c>
      <c r="O1512" t="s">
        <v>15302</v>
      </c>
      <c r="P1512" t="s">
        <v>16541</v>
      </c>
      <c r="Q1512">
        <v>6</v>
      </c>
      <c r="R1512">
        <v>2</v>
      </c>
      <c r="S1512">
        <v>1.46</v>
      </c>
      <c r="T1512">
        <v>1.49</v>
      </c>
      <c r="U1512">
        <v>487.76</v>
      </c>
      <c r="V1512">
        <v>94.53</v>
      </c>
      <c r="W1512">
        <v>4.34</v>
      </c>
      <c r="X1512">
        <v>8.49</v>
      </c>
      <c r="Y1512">
        <v>4.3499999999999996</v>
      </c>
      <c r="Z1512">
        <v>2</v>
      </c>
      <c r="AA1512" t="s">
        <v>4250</v>
      </c>
      <c r="AB1512">
        <v>0</v>
      </c>
      <c r="AC1512">
        <v>4</v>
      </c>
      <c r="AD1512">
        <v>4.4364285714285714</v>
      </c>
      <c r="AF1512" t="s">
        <v>7949</v>
      </c>
      <c r="AI1512">
        <v>0</v>
      </c>
      <c r="AJ1512">
        <v>0</v>
      </c>
      <c r="AM1512" t="s">
        <v>20019</v>
      </c>
    </row>
    <row r="1513" spans="1:39" x14ac:dyDescent="0.25">
      <c r="A1513" t="s">
        <v>9148</v>
      </c>
      <c r="B1513" t="s">
        <v>4841</v>
      </c>
      <c r="C1513" t="s">
        <v>4842</v>
      </c>
      <c r="D1513">
        <v>11</v>
      </c>
      <c r="E1513" t="s">
        <v>4845</v>
      </c>
      <c r="F1513">
        <v>7.96</v>
      </c>
      <c r="I1513" t="s">
        <v>12729</v>
      </c>
      <c r="K1513" t="s">
        <v>6860</v>
      </c>
      <c r="L1513" t="s">
        <v>6861</v>
      </c>
      <c r="M1513" t="s">
        <v>14979</v>
      </c>
      <c r="N1513">
        <v>8</v>
      </c>
      <c r="O1513" t="s">
        <v>15302</v>
      </c>
      <c r="P1513" t="s">
        <v>16800</v>
      </c>
      <c r="Q1513">
        <v>5</v>
      </c>
      <c r="R1513">
        <v>2</v>
      </c>
      <c r="S1513">
        <v>2.42</v>
      </c>
      <c r="T1513">
        <v>2.4300000000000002</v>
      </c>
      <c r="U1513">
        <v>465.23</v>
      </c>
      <c r="V1513">
        <v>89.6</v>
      </c>
      <c r="W1513">
        <v>4.66</v>
      </c>
      <c r="X1513">
        <v>9.42</v>
      </c>
      <c r="Y1513">
        <v>4.38</v>
      </c>
      <c r="Z1513">
        <v>2</v>
      </c>
      <c r="AA1513" t="s">
        <v>4250</v>
      </c>
      <c r="AB1513">
        <v>0</v>
      </c>
      <c r="AC1513">
        <v>3</v>
      </c>
      <c r="AD1513">
        <v>4.5383571428571434</v>
      </c>
      <c r="AF1513" t="s">
        <v>7949</v>
      </c>
      <c r="AI1513">
        <v>0</v>
      </c>
      <c r="AJ1513">
        <v>0</v>
      </c>
      <c r="AM1513" t="s">
        <v>20019</v>
      </c>
    </row>
    <row r="1514" spans="1:39" x14ac:dyDescent="0.25">
      <c r="A1514" t="s">
        <v>9149</v>
      </c>
      <c r="B1514" t="s">
        <v>4841</v>
      </c>
      <c r="C1514" t="s">
        <v>4842</v>
      </c>
      <c r="D1514">
        <v>11</v>
      </c>
      <c r="E1514" t="s">
        <v>4845</v>
      </c>
      <c r="F1514">
        <v>7.96</v>
      </c>
      <c r="I1514" t="s">
        <v>12730</v>
      </c>
      <c r="K1514" t="s">
        <v>6860</v>
      </c>
      <c r="L1514" t="s">
        <v>6861</v>
      </c>
      <c r="M1514" t="s">
        <v>14979</v>
      </c>
      <c r="N1514">
        <v>8</v>
      </c>
      <c r="O1514" t="s">
        <v>15302</v>
      </c>
      <c r="P1514" t="s">
        <v>16801</v>
      </c>
      <c r="Q1514">
        <v>5</v>
      </c>
      <c r="R1514">
        <v>2</v>
      </c>
      <c r="S1514">
        <v>4.79</v>
      </c>
      <c r="T1514">
        <v>4.79</v>
      </c>
      <c r="U1514">
        <v>465.23</v>
      </c>
      <c r="V1514">
        <v>89.6</v>
      </c>
      <c r="W1514">
        <v>4.66</v>
      </c>
      <c r="X1514">
        <v>9.39</v>
      </c>
      <c r="Y1514">
        <v>4.3499999999999996</v>
      </c>
      <c r="Z1514">
        <v>2</v>
      </c>
      <c r="AA1514" t="s">
        <v>4250</v>
      </c>
      <c r="AB1514">
        <v>0</v>
      </c>
      <c r="AC1514">
        <v>3</v>
      </c>
      <c r="AD1514">
        <v>2.8533571428571429</v>
      </c>
      <c r="AF1514" t="s">
        <v>7949</v>
      </c>
      <c r="AI1514">
        <v>0</v>
      </c>
      <c r="AJ1514">
        <v>0</v>
      </c>
      <c r="AM1514" t="s">
        <v>20019</v>
      </c>
    </row>
    <row r="1515" spans="1:39" x14ac:dyDescent="0.25">
      <c r="A1515" t="s">
        <v>9150</v>
      </c>
      <c r="B1515" t="s">
        <v>4841</v>
      </c>
      <c r="C1515" t="s">
        <v>4842</v>
      </c>
      <c r="D1515">
        <v>11</v>
      </c>
      <c r="E1515" t="s">
        <v>4845</v>
      </c>
      <c r="F1515">
        <v>7.96</v>
      </c>
      <c r="I1515" t="s">
        <v>12731</v>
      </c>
      <c r="K1515" t="s">
        <v>6860</v>
      </c>
      <c r="L1515" t="s">
        <v>6861</v>
      </c>
      <c r="M1515" t="s">
        <v>14972</v>
      </c>
      <c r="N1515">
        <v>8</v>
      </c>
      <c r="O1515" t="s">
        <v>15293</v>
      </c>
      <c r="P1515" t="s">
        <v>16802</v>
      </c>
      <c r="Q1515">
        <v>6</v>
      </c>
      <c r="R1515">
        <v>2</v>
      </c>
      <c r="S1515">
        <v>3.12</v>
      </c>
      <c r="T1515">
        <v>3.18</v>
      </c>
      <c r="U1515">
        <v>478.81</v>
      </c>
      <c r="V1515">
        <v>98.83</v>
      </c>
      <c r="W1515">
        <v>4.16</v>
      </c>
      <c r="X1515">
        <v>8.3800000000000008</v>
      </c>
      <c r="Y1515">
        <v>4.3499999999999996</v>
      </c>
      <c r="Z1515">
        <v>2</v>
      </c>
      <c r="AA1515" t="s">
        <v>4250</v>
      </c>
      <c r="AB1515">
        <v>0</v>
      </c>
      <c r="AC1515">
        <v>4</v>
      </c>
      <c r="AD1515">
        <v>3.7070238095238088</v>
      </c>
      <c r="AF1515" t="s">
        <v>7949</v>
      </c>
      <c r="AI1515">
        <v>0</v>
      </c>
      <c r="AJ1515">
        <v>0</v>
      </c>
      <c r="AM1515" t="s">
        <v>20019</v>
      </c>
    </row>
    <row r="1516" spans="1:39" x14ac:dyDescent="0.25">
      <c r="A1516" t="s">
        <v>9151</v>
      </c>
      <c r="B1516" t="s">
        <v>4841</v>
      </c>
      <c r="C1516" t="s">
        <v>4842</v>
      </c>
      <c r="D1516">
        <v>11</v>
      </c>
      <c r="E1516" t="s">
        <v>4845</v>
      </c>
      <c r="F1516">
        <v>7.96</v>
      </c>
      <c r="I1516" t="s">
        <v>12732</v>
      </c>
      <c r="K1516" t="s">
        <v>6860</v>
      </c>
      <c r="L1516" t="s">
        <v>6861</v>
      </c>
      <c r="M1516" t="s">
        <v>14979</v>
      </c>
      <c r="N1516">
        <v>8</v>
      </c>
      <c r="O1516" t="s">
        <v>15302</v>
      </c>
      <c r="P1516" t="s">
        <v>16803</v>
      </c>
      <c r="Q1516">
        <v>9</v>
      </c>
      <c r="R1516">
        <v>2</v>
      </c>
      <c r="S1516">
        <v>2.12</v>
      </c>
      <c r="T1516">
        <v>2.13</v>
      </c>
      <c r="U1516">
        <v>512.4</v>
      </c>
      <c r="V1516">
        <v>137.75</v>
      </c>
      <c r="W1516">
        <v>3.27</v>
      </c>
      <c r="X1516">
        <v>8.8000000000000007</v>
      </c>
      <c r="Y1516">
        <v>3.63</v>
      </c>
      <c r="Z1516">
        <v>3</v>
      </c>
      <c r="AA1516" t="s">
        <v>4250</v>
      </c>
      <c r="AB1516">
        <v>1</v>
      </c>
      <c r="AC1516">
        <v>7</v>
      </c>
      <c r="AD1516">
        <v>3.44</v>
      </c>
      <c r="AF1516" t="s">
        <v>7949</v>
      </c>
      <c r="AI1516">
        <v>0</v>
      </c>
      <c r="AJ1516">
        <v>0</v>
      </c>
      <c r="AM1516" t="s">
        <v>20019</v>
      </c>
    </row>
    <row r="1517" spans="1:39" x14ac:dyDescent="0.25">
      <c r="A1517" t="s">
        <v>9152</v>
      </c>
      <c r="B1517" t="s">
        <v>4841</v>
      </c>
      <c r="C1517" t="s">
        <v>4842</v>
      </c>
      <c r="D1517">
        <v>11</v>
      </c>
      <c r="E1517" t="s">
        <v>4845</v>
      </c>
      <c r="F1517">
        <v>7.96</v>
      </c>
      <c r="K1517" t="s">
        <v>6860</v>
      </c>
      <c r="L1517" t="s">
        <v>6861</v>
      </c>
      <c r="M1517" t="s">
        <v>14971</v>
      </c>
      <c r="N1517">
        <v>9</v>
      </c>
      <c r="O1517" t="s">
        <v>15292</v>
      </c>
      <c r="P1517" t="s">
        <v>16804</v>
      </c>
      <c r="Q1517">
        <v>8</v>
      </c>
      <c r="R1517">
        <v>1</v>
      </c>
      <c r="S1517">
        <v>2.61</v>
      </c>
      <c r="T1517">
        <v>2.63</v>
      </c>
      <c r="U1517">
        <v>443.51</v>
      </c>
      <c r="V1517">
        <v>95.09</v>
      </c>
      <c r="W1517">
        <v>3.45</v>
      </c>
      <c r="Y1517">
        <v>5.95</v>
      </c>
      <c r="Z1517">
        <v>3</v>
      </c>
      <c r="AA1517" t="s">
        <v>4250</v>
      </c>
      <c r="AB1517">
        <v>0</v>
      </c>
      <c r="AC1517">
        <v>2</v>
      </c>
      <c r="AD1517">
        <v>4.7621666666666673</v>
      </c>
      <c r="AF1517" t="s">
        <v>7949</v>
      </c>
      <c r="AI1517">
        <v>0</v>
      </c>
      <c r="AJ1517">
        <v>0</v>
      </c>
      <c r="AK1517" t="s">
        <v>19851</v>
      </c>
      <c r="AL1517" t="s">
        <v>19851</v>
      </c>
      <c r="AM1517" t="s">
        <v>20019</v>
      </c>
    </row>
    <row r="1518" spans="1:39" x14ac:dyDescent="0.25">
      <c r="A1518" t="s">
        <v>9153</v>
      </c>
      <c r="B1518" t="s">
        <v>4841</v>
      </c>
      <c r="C1518" t="s">
        <v>4842</v>
      </c>
      <c r="D1518">
        <v>11</v>
      </c>
      <c r="E1518" t="s">
        <v>4845</v>
      </c>
      <c r="F1518">
        <v>7.96</v>
      </c>
      <c r="K1518" t="s">
        <v>6860</v>
      </c>
      <c r="L1518" t="s">
        <v>6861</v>
      </c>
      <c r="M1518" t="s">
        <v>15016</v>
      </c>
      <c r="N1518">
        <v>9</v>
      </c>
      <c r="O1518" t="s">
        <v>15353</v>
      </c>
      <c r="P1518" t="s">
        <v>16805</v>
      </c>
      <c r="Q1518">
        <v>7</v>
      </c>
      <c r="R1518">
        <v>3</v>
      </c>
      <c r="S1518">
        <v>1.37</v>
      </c>
      <c r="T1518">
        <v>3.7</v>
      </c>
      <c r="U1518">
        <v>507.73</v>
      </c>
      <c r="V1518">
        <v>117.42</v>
      </c>
      <c r="W1518">
        <v>3.47</v>
      </c>
      <c r="X1518">
        <v>13.15</v>
      </c>
      <c r="Y1518">
        <v>9.58</v>
      </c>
      <c r="Z1518">
        <v>2</v>
      </c>
      <c r="AA1518" t="s">
        <v>4250</v>
      </c>
      <c r="AB1518">
        <v>1</v>
      </c>
      <c r="AC1518">
        <v>13</v>
      </c>
      <c r="AD1518">
        <v>2.1126666666666658</v>
      </c>
      <c r="AF1518" t="s">
        <v>7952</v>
      </c>
      <c r="AI1518">
        <v>0</v>
      </c>
      <c r="AJ1518">
        <v>0</v>
      </c>
      <c r="AK1518" t="s">
        <v>19884</v>
      </c>
      <c r="AL1518" t="s">
        <v>19884</v>
      </c>
      <c r="AM1518" t="s">
        <v>20019</v>
      </c>
    </row>
    <row r="1519" spans="1:39" x14ac:dyDescent="0.25">
      <c r="A1519" t="s">
        <v>9154</v>
      </c>
      <c r="B1519" t="s">
        <v>4841</v>
      </c>
      <c r="C1519" t="s">
        <v>4842</v>
      </c>
      <c r="D1519">
        <v>11</v>
      </c>
      <c r="E1519" t="s">
        <v>4845</v>
      </c>
      <c r="F1519">
        <v>7.96</v>
      </c>
      <c r="K1519" t="s">
        <v>6860</v>
      </c>
      <c r="M1519" t="s">
        <v>6865</v>
      </c>
      <c r="N1519">
        <v>8</v>
      </c>
      <c r="O1519" t="s">
        <v>15317</v>
      </c>
      <c r="P1519" t="s">
        <v>16806</v>
      </c>
      <c r="Q1519">
        <v>5</v>
      </c>
      <c r="R1519">
        <v>3</v>
      </c>
      <c r="S1519">
        <v>3.26</v>
      </c>
      <c r="T1519">
        <v>3.28</v>
      </c>
      <c r="U1519">
        <v>571.66999999999996</v>
      </c>
      <c r="V1519">
        <v>105.22</v>
      </c>
      <c r="W1519">
        <v>2.2799999999999998</v>
      </c>
      <c r="X1519">
        <v>13.47</v>
      </c>
      <c r="Y1519">
        <v>6.84</v>
      </c>
      <c r="Z1519">
        <v>2</v>
      </c>
      <c r="AA1519" t="s">
        <v>4250</v>
      </c>
      <c r="AB1519">
        <v>1</v>
      </c>
      <c r="AC1519">
        <v>11</v>
      </c>
      <c r="AD1519">
        <v>2.889333333333334</v>
      </c>
      <c r="AF1519" t="s">
        <v>7949</v>
      </c>
      <c r="AI1519">
        <v>0</v>
      </c>
      <c r="AJ1519">
        <v>0</v>
      </c>
      <c r="AK1519" t="s">
        <v>19863</v>
      </c>
      <c r="AL1519" t="s">
        <v>19863</v>
      </c>
      <c r="AM1519" t="s">
        <v>20019</v>
      </c>
    </row>
    <row r="1520" spans="1:39" x14ac:dyDescent="0.25">
      <c r="A1520" t="s">
        <v>9155</v>
      </c>
      <c r="B1520" t="s">
        <v>4841</v>
      </c>
      <c r="C1520" t="s">
        <v>4842</v>
      </c>
      <c r="D1520">
        <v>11</v>
      </c>
      <c r="E1520" t="s">
        <v>4845</v>
      </c>
      <c r="F1520">
        <v>7.96</v>
      </c>
      <c r="K1520" t="s">
        <v>6860</v>
      </c>
      <c r="L1520" t="s">
        <v>6861</v>
      </c>
      <c r="M1520" t="s">
        <v>14978</v>
      </c>
      <c r="N1520">
        <v>9</v>
      </c>
      <c r="O1520" t="s">
        <v>15299</v>
      </c>
      <c r="P1520" t="s">
        <v>16807</v>
      </c>
      <c r="Q1520">
        <v>3</v>
      </c>
      <c r="R1520">
        <v>2</v>
      </c>
      <c r="S1520">
        <v>7.37</v>
      </c>
      <c r="T1520">
        <v>7.39</v>
      </c>
      <c r="U1520">
        <v>443.64</v>
      </c>
      <c r="V1520">
        <v>68.010000000000005</v>
      </c>
      <c r="W1520">
        <v>6.45</v>
      </c>
      <c r="Y1520">
        <v>6.39</v>
      </c>
      <c r="Z1520">
        <v>3</v>
      </c>
      <c r="AA1520" t="s">
        <v>4250</v>
      </c>
      <c r="AB1520">
        <v>1</v>
      </c>
      <c r="AC1520">
        <v>8</v>
      </c>
      <c r="AD1520">
        <v>2.902571428571429</v>
      </c>
      <c r="AF1520" t="s">
        <v>7949</v>
      </c>
      <c r="AI1520">
        <v>0</v>
      </c>
      <c r="AJ1520">
        <v>0</v>
      </c>
      <c r="AK1520" t="s">
        <v>19854</v>
      </c>
      <c r="AL1520" t="s">
        <v>19854</v>
      </c>
      <c r="AM1520" t="s">
        <v>20019</v>
      </c>
    </row>
    <row r="1521" spans="1:39" x14ac:dyDescent="0.25">
      <c r="A1521" t="s">
        <v>9156</v>
      </c>
      <c r="B1521" t="s">
        <v>4841</v>
      </c>
      <c r="C1521" t="s">
        <v>4842</v>
      </c>
      <c r="D1521">
        <v>11</v>
      </c>
      <c r="E1521" t="s">
        <v>4845</v>
      </c>
      <c r="F1521">
        <v>7.96</v>
      </c>
      <c r="K1521" t="s">
        <v>6860</v>
      </c>
      <c r="L1521" t="s">
        <v>6861</v>
      </c>
      <c r="M1521" t="s">
        <v>14978</v>
      </c>
      <c r="N1521">
        <v>9</v>
      </c>
      <c r="O1521" t="s">
        <v>15299</v>
      </c>
      <c r="P1521" t="s">
        <v>16808</v>
      </c>
      <c r="Q1521">
        <v>4</v>
      </c>
      <c r="R1521">
        <v>2</v>
      </c>
      <c r="S1521">
        <v>4.72</v>
      </c>
      <c r="T1521">
        <v>4.72</v>
      </c>
      <c r="U1521">
        <v>424.98</v>
      </c>
      <c r="V1521">
        <v>80.900000000000006</v>
      </c>
      <c r="W1521">
        <v>5.26</v>
      </c>
      <c r="Y1521">
        <v>5.64</v>
      </c>
      <c r="Z1521">
        <v>3</v>
      </c>
      <c r="AA1521" t="s">
        <v>4250</v>
      </c>
      <c r="AB1521">
        <v>1</v>
      </c>
      <c r="AC1521">
        <v>6</v>
      </c>
      <c r="AD1521">
        <v>3.1758571428571432</v>
      </c>
      <c r="AF1521" t="s">
        <v>7949</v>
      </c>
      <c r="AI1521">
        <v>0</v>
      </c>
      <c r="AJ1521">
        <v>0</v>
      </c>
      <c r="AK1521" t="s">
        <v>19854</v>
      </c>
      <c r="AL1521" t="s">
        <v>19854</v>
      </c>
      <c r="AM1521" t="s">
        <v>20019</v>
      </c>
    </row>
    <row r="1522" spans="1:39" x14ac:dyDescent="0.25">
      <c r="A1522" t="s">
        <v>9095</v>
      </c>
      <c r="B1522" t="s">
        <v>4841</v>
      </c>
      <c r="C1522" t="s">
        <v>4842</v>
      </c>
      <c r="D1522">
        <v>11</v>
      </c>
      <c r="E1522" t="s">
        <v>4845</v>
      </c>
      <c r="F1522">
        <v>7.96</v>
      </c>
      <c r="K1522" t="s">
        <v>6860</v>
      </c>
      <c r="M1522" t="s">
        <v>14983</v>
      </c>
      <c r="N1522">
        <v>8</v>
      </c>
      <c r="O1522" t="s">
        <v>15306</v>
      </c>
      <c r="P1522" t="s">
        <v>16747</v>
      </c>
      <c r="Q1522">
        <v>6</v>
      </c>
      <c r="R1522">
        <v>4</v>
      </c>
      <c r="S1522">
        <v>0.59</v>
      </c>
      <c r="T1522">
        <v>1.55</v>
      </c>
      <c r="U1522">
        <v>676.8</v>
      </c>
      <c r="V1522">
        <v>120</v>
      </c>
      <c r="W1522">
        <v>4.0599999999999996</v>
      </c>
      <c r="X1522">
        <v>13.86</v>
      </c>
      <c r="Y1522">
        <v>8.4700000000000006</v>
      </c>
      <c r="Z1522">
        <v>3</v>
      </c>
      <c r="AA1522" t="s">
        <v>4250</v>
      </c>
      <c r="AB1522">
        <v>1</v>
      </c>
      <c r="AC1522">
        <v>17</v>
      </c>
      <c r="AD1522">
        <v>2.7650000000000001</v>
      </c>
      <c r="AF1522" t="s">
        <v>7949</v>
      </c>
      <c r="AI1522">
        <v>0</v>
      </c>
      <c r="AJ1522">
        <v>0</v>
      </c>
      <c r="AK1522" t="s">
        <v>19858</v>
      </c>
      <c r="AL1522" t="s">
        <v>19858</v>
      </c>
      <c r="AM1522" t="s">
        <v>20019</v>
      </c>
    </row>
    <row r="1523" spans="1:39" x14ac:dyDescent="0.25">
      <c r="A1523" t="s">
        <v>8327</v>
      </c>
      <c r="B1523" t="s">
        <v>4841</v>
      </c>
      <c r="C1523" t="s">
        <v>4842</v>
      </c>
      <c r="D1523">
        <v>11</v>
      </c>
      <c r="E1523" t="s">
        <v>4845</v>
      </c>
      <c r="F1523">
        <v>7.96</v>
      </c>
      <c r="K1523" t="s">
        <v>6860</v>
      </c>
      <c r="L1523" t="s">
        <v>6861</v>
      </c>
      <c r="M1523" t="s">
        <v>15001</v>
      </c>
      <c r="N1523">
        <v>9</v>
      </c>
      <c r="O1523" t="s">
        <v>15331</v>
      </c>
      <c r="P1523" t="s">
        <v>15980</v>
      </c>
      <c r="Q1523">
        <v>6</v>
      </c>
      <c r="R1523">
        <v>5</v>
      </c>
      <c r="S1523">
        <v>-0.94</v>
      </c>
      <c r="T1523">
        <v>1.19</v>
      </c>
      <c r="U1523">
        <v>614.73</v>
      </c>
      <c r="V1523">
        <v>131</v>
      </c>
      <c r="W1523">
        <v>2.23</v>
      </c>
      <c r="X1523">
        <v>13.86</v>
      </c>
      <c r="Y1523">
        <v>9.57</v>
      </c>
      <c r="Z1523">
        <v>2</v>
      </c>
      <c r="AA1523" t="s">
        <v>4250</v>
      </c>
      <c r="AB1523">
        <v>1</v>
      </c>
      <c r="AC1523">
        <v>13</v>
      </c>
      <c r="AD1523">
        <v>2.2149999999999999</v>
      </c>
      <c r="AF1523" t="s">
        <v>7952</v>
      </c>
      <c r="AI1523">
        <v>0</v>
      </c>
      <c r="AJ1523">
        <v>0</v>
      </c>
      <c r="AK1523" t="s">
        <v>19858</v>
      </c>
      <c r="AL1523" t="s">
        <v>19858</v>
      </c>
      <c r="AM1523" t="s">
        <v>20019</v>
      </c>
    </row>
    <row r="1524" spans="1:39" x14ac:dyDescent="0.25">
      <c r="A1524" t="s">
        <v>8747</v>
      </c>
      <c r="B1524" t="s">
        <v>4841</v>
      </c>
      <c r="C1524" t="s">
        <v>4842</v>
      </c>
      <c r="D1524">
        <v>11</v>
      </c>
      <c r="E1524" t="s">
        <v>4845</v>
      </c>
      <c r="F1524">
        <v>7.96</v>
      </c>
      <c r="K1524" t="s">
        <v>6860</v>
      </c>
      <c r="L1524" t="s">
        <v>6861</v>
      </c>
      <c r="M1524" t="s">
        <v>15031</v>
      </c>
      <c r="N1524">
        <v>9</v>
      </c>
      <c r="O1524" t="s">
        <v>15374</v>
      </c>
      <c r="P1524" t="s">
        <v>16399</v>
      </c>
      <c r="Q1524">
        <v>6</v>
      </c>
      <c r="R1524">
        <v>4</v>
      </c>
      <c r="S1524">
        <v>1.01</v>
      </c>
      <c r="T1524">
        <v>2.04</v>
      </c>
      <c r="U1524">
        <v>642.84</v>
      </c>
      <c r="V1524">
        <v>120</v>
      </c>
      <c r="W1524">
        <v>4.03</v>
      </c>
      <c r="Y1524">
        <v>8.5399999999999991</v>
      </c>
      <c r="Z1524">
        <v>3</v>
      </c>
      <c r="AA1524" t="s">
        <v>4250</v>
      </c>
      <c r="AB1524">
        <v>1</v>
      </c>
      <c r="AC1524">
        <v>17</v>
      </c>
      <c r="AD1524">
        <v>2.73</v>
      </c>
      <c r="AF1524" t="s">
        <v>7952</v>
      </c>
      <c r="AI1524">
        <v>0</v>
      </c>
      <c r="AJ1524">
        <v>0</v>
      </c>
      <c r="AK1524" t="s">
        <v>19886</v>
      </c>
      <c r="AL1524" t="s">
        <v>19886</v>
      </c>
      <c r="AM1524" t="s">
        <v>20019</v>
      </c>
    </row>
    <row r="1525" spans="1:39" x14ac:dyDescent="0.25">
      <c r="A1525" t="s">
        <v>9157</v>
      </c>
      <c r="B1525" t="s">
        <v>4841</v>
      </c>
      <c r="C1525" t="s">
        <v>4842</v>
      </c>
      <c r="D1525">
        <v>11</v>
      </c>
      <c r="E1525" t="s">
        <v>4845</v>
      </c>
      <c r="F1525">
        <v>7.96</v>
      </c>
      <c r="K1525" t="s">
        <v>6860</v>
      </c>
      <c r="M1525" t="s">
        <v>6865</v>
      </c>
      <c r="N1525">
        <v>8</v>
      </c>
      <c r="O1525" t="s">
        <v>15457</v>
      </c>
      <c r="P1525" t="s">
        <v>16809</v>
      </c>
      <c r="Q1525">
        <v>5</v>
      </c>
      <c r="R1525">
        <v>2</v>
      </c>
      <c r="S1525">
        <v>5.77</v>
      </c>
      <c r="T1525">
        <v>5.85</v>
      </c>
      <c r="U1525">
        <v>444.58</v>
      </c>
      <c r="V1525">
        <v>79.95</v>
      </c>
      <c r="W1525">
        <v>4.57</v>
      </c>
      <c r="Y1525">
        <v>6.74</v>
      </c>
      <c r="Z1525">
        <v>2</v>
      </c>
      <c r="AA1525" t="s">
        <v>4250</v>
      </c>
      <c r="AB1525">
        <v>0</v>
      </c>
      <c r="AC1525">
        <v>6</v>
      </c>
      <c r="AD1525">
        <v>2.8958571428571429</v>
      </c>
      <c r="AF1525" t="s">
        <v>7949</v>
      </c>
      <c r="AI1525">
        <v>0</v>
      </c>
      <c r="AJ1525">
        <v>0</v>
      </c>
      <c r="AK1525" t="s">
        <v>19932</v>
      </c>
      <c r="AL1525" t="s">
        <v>19932</v>
      </c>
      <c r="AM1525" t="s">
        <v>20019</v>
      </c>
    </row>
    <row r="1526" spans="1:39" x14ac:dyDescent="0.25">
      <c r="A1526" t="s">
        <v>9158</v>
      </c>
      <c r="B1526" t="s">
        <v>4841</v>
      </c>
      <c r="C1526" t="s">
        <v>4842</v>
      </c>
      <c r="D1526">
        <v>11</v>
      </c>
      <c r="E1526" t="s">
        <v>4845</v>
      </c>
      <c r="F1526">
        <v>7.96</v>
      </c>
      <c r="K1526" t="s">
        <v>6860</v>
      </c>
      <c r="M1526" t="s">
        <v>14992</v>
      </c>
      <c r="N1526">
        <v>8</v>
      </c>
      <c r="O1526" t="s">
        <v>15318</v>
      </c>
      <c r="P1526" t="s">
        <v>16810</v>
      </c>
      <c r="Q1526">
        <v>6</v>
      </c>
      <c r="R1526">
        <v>3</v>
      </c>
      <c r="S1526">
        <v>1.97</v>
      </c>
      <c r="T1526">
        <v>3</v>
      </c>
      <c r="U1526">
        <v>609.70000000000005</v>
      </c>
      <c r="V1526">
        <v>107.97</v>
      </c>
      <c r="W1526">
        <v>4.5599999999999996</v>
      </c>
      <c r="X1526">
        <v>13.22</v>
      </c>
      <c r="Y1526">
        <v>8.31</v>
      </c>
      <c r="Z1526">
        <v>4</v>
      </c>
      <c r="AA1526" t="s">
        <v>4250</v>
      </c>
      <c r="AB1526">
        <v>1</v>
      </c>
      <c r="AC1526">
        <v>13</v>
      </c>
      <c r="AD1526">
        <v>3.412666666666667</v>
      </c>
      <c r="AF1526" t="s">
        <v>7949</v>
      </c>
      <c r="AI1526">
        <v>0</v>
      </c>
      <c r="AJ1526">
        <v>0</v>
      </c>
      <c r="AK1526" t="s">
        <v>19864</v>
      </c>
      <c r="AL1526" t="s">
        <v>19864</v>
      </c>
      <c r="AM1526" t="s">
        <v>20019</v>
      </c>
    </row>
    <row r="1527" spans="1:39" x14ac:dyDescent="0.25">
      <c r="A1527" t="s">
        <v>9159</v>
      </c>
      <c r="B1527" t="s">
        <v>4841</v>
      </c>
      <c r="C1527" t="s">
        <v>4842</v>
      </c>
      <c r="D1527">
        <v>11</v>
      </c>
      <c r="E1527" t="s">
        <v>4845</v>
      </c>
      <c r="F1527">
        <v>7.96</v>
      </c>
      <c r="K1527" t="s">
        <v>6860</v>
      </c>
      <c r="M1527" t="s">
        <v>14992</v>
      </c>
      <c r="N1527">
        <v>8</v>
      </c>
      <c r="O1527" t="s">
        <v>15318</v>
      </c>
      <c r="P1527" t="s">
        <v>16811</v>
      </c>
      <c r="Q1527">
        <v>7</v>
      </c>
      <c r="R1527">
        <v>3</v>
      </c>
      <c r="S1527">
        <v>4.3099999999999996</v>
      </c>
      <c r="T1527">
        <v>5.33</v>
      </c>
      <c r="U1527">
        <v>707.84</v>
      </c>
      <c r="V1527">
        <v>125.04</v>
      </c>
      <c r="W1527">
        <v>5.56</v>
      </c>
      <c r="X1527">
        <v>13.21</v>
      </c>
      <c r="Y1527">
        <v>8.31</v>
      </c>
      <c r="Z1527">
        <v>4</v>
      </c>
      <c r="AA1527" t="s">
        <v>4250</v>
      </c>
      <c r="AB1527">
        <v>2</v>
      </c>
      <c r="AC1527">
        <v>17</v>
      </c>
      <c r="AD1527">
        <v>1.011666666666666</v>
      </c>
      <c r="AF1527" t="s">
        <v>7949</v>
      </c>
      <c r="AI1527">
        <v>0</v>
      </c>
      <c r="AJ1527">
        <v>0</v>
      </c>
      <c r="AK1527" t="s">
        <v>19864</v>
      </c>
      <c r="AL1527" t="s">
        <v>19864</v>
      </c>
      <c r="AM1527" t="s">
        <v>20019</v>
      </c>
    </row>
    <row r="1528" spans="1:39" x14ac:dyDescent="0.25">
      <c r="A1528" t="s">
        <v>5324</v>
      </c>
      <c r="B1528" t="s">
        <v>4841</v>
      </c>
      <c r="C1528" t="s">
        <v>4842</v>
      </c>
      <c r="D1528">
        <v>11</v>
      </c>
      <c r="E1528" t="s">
        <v>4845</v>
      </c>
      <c r="F1528">
        <v>7.96</v>
      </c>
      <c r="K1528" t="s">
        <v>6860</v>
      </c>
      <c r="L1528" t="s">
        <v>6861</v>
      </c>
      <c r="M1528" t="s">
        <v>15097</v>
      </c>
      <c r="N1528">
        <v>9</v>
      </c>
      <c r="O1528" t="s">
        <v>15458</v>
      </c>
      <c r="P1528" t="s">
        <v>7050</v>
      </c>
      <c r="Q1528">
        <v>4</v>
      </c>
      <c r="R1528">
        <v>2</v>
      </c>
      <c r="S1528">
        <v>1.97</v>
      </c>
      <c r="T1528">
        <v>2.35</v>
      </c>
      <c r="U1528">
        <v>372.88</v>
      </c>
      <c r="V1528">
        <v>69.08</v>
      </c>
      <c r="W1528">
        <v>3.44</v>
      </c>
      <c r="Y1528">
        <v>7.56</v>
      </c>
      <c r="Z1528">
        <v>2</v>
      </c>
      <c r="AA1528" t="s">
        <v>4250</v>
      </c>
      <c r="AB1528">
        <v>0</v>
      </c>
      <c r="AC1528">
        <v>2</v>
      </c>
      <c r="AD1528">
        <v>5.4079999999999986</v>
      </c>
      <c r="AF1528" t="s">
        <v>7949</v>
      </c>
      <c r="AI1528">
        <v>0</v>
      </c>
      <c r="AJ1528">
        <v>0</v>
      </c>
      <c r="AK1528" t="s">
        <v>7973</v>
      </c>
      <c r="AL1528" t="s">
        <v>7973</v>
      </c>
      <c r="AM1528" t="s">
        <v>20019</v>
      </c>
    </row>
    <row r="1529" spans="1:39" x14ac:dyDescent="0.25">
      <c r="A1529" t="s">
        <v>9160</v>
      </c>
      <c r="B1529" t="s">
        <v>4841</v>
      </c>
      <c r="C1529" t="s">
        <v>4842</v>
      </c>
      <c r="D1529">
        <v>11</v>
      </c>
      <c r="E1529" t="s">
        <v>4845</v>
      </c>
      <c r="F1529">
        <v>7.96</v>
      </c>
      <c r="K1529" t="s">
        <v>6860</v>
      </c>
      <c r="M1529" t="s">
        <v>14985</v>
      </c>
      <c r="N1529">
        <v>8</v>
      </c>
      <c r="O1529" t="s">
        <v>15308</v>
      </c>
      <c r="P1529" t="s">
        <v>16812</v>
      </c>
      <c r="Q1529">
        <v>5</v>
      </c>
      <c r="R1529">
        <v>3</v>
      </c>
      <c r="S1529">
        <v>3.89</v>
      </c>
      <c r="T1529">
        <v>3.9</v>
      </c>
      <c r="U1529">
        <v>551.63</v>
      </c>
      <c r="V1529">
        <v>83.48</v>
      </c>
      <c r="W1529">
        <v>5.27</v>
      </c>
      <c r="X1529">
        <v>13.81</v>
      </c>
      <c r="Y1529">
        <v>5.94</v>
      </c>
      <c r="Z1529">
        <v>2</v>
      </c>
      <c r="AA1529" t="s">
        <v>4250</v>
      </c>
      <c r="AB1529">
        <v>2</v>
      </c>
      <c r="AC1529">
        <v>8</v>
      </c>
      <c r="AD1529">
        <v>2.7716666666666669</v>
      </c>
      <c r="AF1529" t="s">
        <v>7949</v>
      </c>
      <c r="AI1529">
        <v>0</v>
      </c>
      <c r="AJ1529">
        <v>0</v>
      </c>
      <c r="AK1529" t="s">
        <v>19859</v>
      </c>
      <c r="AL1529" t="s">
        <v>19859</v>
      </c>
      <c r="AM1529" t="s">
        <v>20019</v>
      </c>
    </row>
    <row r="1530" spans="1:39" x14ac:dyDescent="0.25">
      <c r="A1530" t="s">
        <v>9161</v>
      </c>
      <c r="B1530" t="s">
        <v>4841</v>
      </c>
      <c r="C1530" t="s">
        <v>4842</v>
      </c>
      <c r="D1530">
        <v>11</v>
      </c>
      <c r="E1530" t="s">
        <v>4845</v>
      </c>
      <c r="F1530">
        <v>7.96</v>
      </c>
      <c r="K1530" t="s">
        <v>6860</v>
      </c>
      <c r="L1530" t="s">
        <v>6861</v>
      </c>
      <c r="M1530" t="s">
        <v>15008</v>
      </c>
      <c r="N1530">
        <v>9</v>
      </c>
      <c r="O1530" t="s">
        <v>15339</v>
      </c>
      <c r="P1530" t="s">
        <v>16813</v>
      </c>
      <c r="Q1530">
        <v>6</v>
      </c>
      <c r="R1530">
        <v>3</v>
      </c>
      <c r="S1530">
        <v>3.29</v>
      </c>
      <c r="T1530">
        <v>3.3</v>
      </c>
      <c r="U1530">
        <v>537.67999999999995</v>
      </c>
      <c r="V1530">
        <v>92.71</v>
      </c>
      <c r="W1530">
        <v>3.86</v>
      </c>
      <c r="X1530">
        <v>13.8</v>
      </c>
      <c r="Y1530">
        <v>5.87</v>
      </c>
      <c r="Z1530">
        <v>2</v>
      </c>
      <c r="AA1530" t="s">
        <v>4250</v>
      </c>
      <c r="AB1530">
        <v>1</v>
      </c>
      <c r="AC1530">
        <v>10</v>
      </c>
      <c r="AD1530">
        <v>3.2813333333333339</v>
      </c>
      <c r="AF1530" t="s">
        <v>7949</v>
      </c>
      <c r="AI1530">
        <v>0</v>
      </c>
      <c r="AJ1530">
        <v>0</v>
      </c>
      <c r="AK1530" t="s">
        <v>19873</v>
      </c>
      <c r="AL1530" t="s">
        <v>19873</v>
      </c>
      <c r="AM1530" t="s">
        <v>20019</v>
      </c>
    </row>
    <row r="1531" spans="1:39" x14ac:dyDescent="0.25">
      <c r="A1531" t="s">
        <v>8557</v>
      </c>
      <c r="B1531" t="s">
        <v>4841</v>
      </c>
      <c r="C1531" t="s">
        <v>4842</v>
      </c>
      <c r="D1531">
        <v>11</v>
      </c>
      <c r="E1531" t="s">
        <v>4845</v>
      </c>
      <c r="F1531">
        <v>7.96</v>
      </c>
      <c r="K1531" t="s">
        <v>6860</v>
      </c>
      <c r="L1531" t="s">
        <v>6861</v>
      </c>
      <c r="M1531" t="s">
        <v>15062</v>
      </c>
      <c r="N1531">
        <v>9</v>
      </c>
      <c r="O1531" t="s">
        <v>15415</v>
      </c>
      <c r="P1531" t="s">
        <v>16210</v>
      </c>
      <c r="Q1531">
        <v>6</v>
      </c>
      <c r="R1531">
        <v>3</v>
      </c>
      <c r="S1531">
        <v>3.09</v>
      </c>
      <c r="T1531">
        <v>3.11</v>
      </c>
      <c r="U1531">
        <v>537.67999999999995</v>
      </c>
      <c r="V1531">
        <v>92.71</v>
      </c>
      <c r="W1531">
        <v>3.86</v>
      </c>
      <c r="X1531">
        <v>13.8</v>
      </c>
      <c r="Y1531">
        <v>5.87</v>
      </c>
      <c r="Z1531">
        <v>2</v>
      </c>
      <c r="AA1531" t="s">
        <v>4250</v>
      </c>
      <c r="AB1531">
        <v>1</v>
      </c>
      <c r="AC1531">
        <v>10</v>
      </c>
      <c r="AD1531">
        <v>3.4763333333333342</v>
      </c>
      <c r="AF1531" t="s">
        <v>7949</v>
      </c>
      <c r="AI1531">
        <v>0</v>
      </c>
      <c r="AJ1531">
        <v>0</v>
      </c>
      <c r="AK1531" t="s">
        <v>19873</v>
      </c>
      <c r="AL1531" t="s">
        <v>19873</v>
      </c>
      <c r="AM1531" t="s">
        <v>20019</v>
      </c>
    </row>
    <row r="1532" spans="1:39" x14ac:dyDescent="0.25">
      <c r="A1532" t="s">
        <v>9162</v>
      </c>
      <c r="B1532" t="s">
        <v>4841</v>
      </c>
      <c r="C1532" t="s">
        <v>4842</v>
      </c>
      <c r="D1532">
        <v>11</v>
      </c>
      <c r="E1532" t="s">
        <v>4845</v>
      </c>
      <c r="F1532">
        <v>7.96</v>
      </c>
      <c r="K1532" t="s">
        <v>6860</v>
      </c>
      <c r="L1532" t="s">
        <v>6861</v>
      </c>
      <c r="M1532" t="s">
        <v>15008</v>
      </c>
      <c r="N1532">
        <v>9</v>
      </c>
      <c r="O1532" t="s">
        <v>15339</v>
      </c>
      <c r="P1532" t="s">
        <v>16814</v>
      </c>
      <c r="Q1532">
        <v>7</v>
      </c>
      <c r="R1532">
        <v>3</v>
      </c>
      <c r="S1532">
        <v>4</v>
      </c>
      <c r="T1532">
        <v>4.0199999999999996</v>
      </c>
      <c r="U1532">
        <v>562.78</v>
      </c>
      <c r="V1532">
        <v>96.37</v>
      </c>
      <c r="W1532">
        <v>5.63</v>
      </c>
      <c r="X1532">
        <v>13.9</v>
      </c>
      <c r="Y1532">
        <v>5.96</v>
      </c>
      <c r="Z1532">
        <v>3</v>
      </c>
      <c r="AA1532" t="s">
        <v>4250</v>
      </c>
      <c r="AB1532">
        <v>2</v>
      </c>
      <c r="AC1532">
        <v>10</v>
      </c>
      <c r="AD1532">
        <v>2.4443333333333341</v>
      </c>
      <c r="AF1532" t="s">
        <v>7949</v>
      </c>
      <c r="AI1532">
        <v>0</v>
      </c>
      <c r="AJ1532">
        <v>0</v>
      </c>
      <c r="AK1532" t="s">
        <v>19873</v>
      </c>
      <c r="AL1532" t="s">
        <v>19873</v>
      </c>
      <c r="AM1532" t="s">
        <v>20019</v>
      </c>
    </row>
    <row r="1533" spans="1:39" x14ac:dyDescent="0.25">
      <c r="A1533" t="s">
        <v>8850</v>
      </c>
      <c r="B1533" t="s">
        <v>4841</v>
      </c>
      <c r="C1533" t="s">
        <v>4842</v>
      </c>
      <c r="D1533">
        <v>11</v>
      </c>
      <c r="E1533" t="s">
        <v>4845</v>
      </c>
      <c r="F1533">
        <v>7.96</v>
      </c>
      <c r="K1533" t="s">
        <v>6860</v>
      </c>
      <c r="L1533" t="s">
        <v>6861</v>
      </c>
      <c r="M1533" t="s">
        <v>15062</v>
      </c>
      <c r="N1533">
        <v>9</v>
      </c>
      <c r="O1533" t="s">
        <v>15415</v>
      </c>
      <c r="P1533" t="s">
        <v>16502</v>
      </c>
      <c r="Q1533">
        <v>8</v>
      </c>
      <c r="R1533">
        <v>3</v>
      </c>
      <c r="S1533">
        <v>3.66</v>
      </c>
      <c r="T1533">
        <v>3.67</v>
      </c>
      <c r="U1533">
        <v>604.82000000000005</v>
      </c>
      <c r="V1533">
        <v>105.6</v>
      </c>
      <c r="W1533">
        <v>5.4</v>
      </c>
      <c r="X1533">
        <v>13.83</v>
      </c>
      <c r="Y1533">
        <v>5.89</v>
      </c>
      <c r="Z1533">
        <v>3</v>
      </c>
      <c r="AA1533" t="s">
        <v>4250</v>
      </c>
      <c r="AB1533">
        <v>2</v>
      </c>
      <c r="AC1533">
        <v>10</v>
      </c>
      <c r="AD1533">
        <v>2.4816666666666669</v>
      </c>
      <c r="AF1533" t="s">
        <v>7949</v>
      </c>
      <c r="AI1533">
        <v>0</v>
      </c>
      <c r="AJ1533">
        <v>0</v>
      </c>
      <c r="AK1533" t="s">
        <v>19873</v>
      </c>
      <c r="AL1533" t="s">
        <v>19873</v>
      </c>
      <c r="AM1533" t="s">
        <v>20019</v>
      </c>
    </row>
    <row r="1534" spans="1:39" x14ac:dyDescent="0.25">
      <c r="A1534" t="s">
        <v>9163</v>
      </c>
      <c r="B1534" t="s">
        <v>4841</v>
      </c>
      <c r="C1534" t="s">
        <v>4842</v>
      </c>
      <c r="D1534">
        <v>11</v>
      </c>
      <c r="E1534" t="s">
        <v>4845</v>
      </c>
      <c r="F1534">
        <v>7.96</v>
      </c>
      <c r="K1534" t="s">
        <v>6860</v>
      </c>
      <c r="L1534" t="s">
        <v>6861</v>
      </c>
      <c r="M1534" t="s">
        <v>14988</v>
      </c>
      <c r="N1534">
        <v>9</v>
      </c>
      <c r="O1534" t="s">
        <v>15312</v>
      </c>
      <c r="P1534" t="s">
        <v>16815</v>
      </c>
      <c r="Q1534">
        <v>5</v>
      </c>
      <c r="R1534">
        <v>2</v>
      </c>
      <c r="S1534">
        <v>2.86</v>
      </c>
      <c r="T1534">
        <v>2.88</v>
      </c>
      <c r="U1534">
        <v>376.82</v>
      </c>
      <c r="V1534">
        <v>89.6</v>
      </c>
      <c r="W1534">
        <v>3.47</v>
      </c>
      <c r="X1534">
        <v>10.09</v>
      </c>
      <c r="Y1534">
        <v>6.15</v>
      </c>
      <c r="Z1534">
        <v>2</v>
      </c>
      <c r="AA1534" t="s">
        <v>4250</v>
      </c>
      <c r="AB1534">
        <v>0</v>
      </c>
      <c r="AC1534">
        <v>3</v>
      </c>
      <c r="AD1534">
        <v>4.9498571428571427</v>
      </c>
      <c r="AF1534" t="s">
        <v>7949</v>
      </c>
      <c r="AI1534">
        <v>0</v>
      </c>
      <c r="AJ1534">
        <v>0</v>
      </c>
      <c r="AK1534" t="s">
        <v>19860</v>
      </c>
      <c r="AL1534" t="s">
        <v>19860</v>
      </c>
      <c r="AM1534" t="s">
        <v>20019</v>
      </c>
    </row>
    <row r="1535" spans="1:39" x14ac:dyDescent="0.25">
      <c r="A1535" t="s">
        <v>9164</v>
      </c>
      <c r="B1535" t="s">
        <v>4841</v>
      </c>
      <c r="C1535" t="s">
        <v>4842</v>
      </c>
      <c r="D1535">
        <v>11</v>
      </c>
      <c r="E1535" t="s">
        <v>4845</v>
      </c>
      <c r="F1535">
        <v>7.96</v>
      </c>
      <c r="K1535" t="s">
        <v>6860</v>
      </c>
      <c r="L1535" t="s">
        <v>6861</v>
      </c>
      <c r="M1535" t="s">
        <v>14988</v>
      </c>
      <c r="N1535">
        <v>9</v>
      </c>
      <c r="O1535" t="s">
        <v>15312</v>
      </c>
      <c r="P1535" t="s">
        <v>16816</v>
      </c>
      <c r="Q1535">
        <v>5</v>
      </c>
      <c r="R1535">
        <v>2</v>
      </c>
      <c r="S1535">
        <v>-1.78</v>
      </c>
      <c r="T1535">
        <v>-1.54</v>
      </c>
      <c r="U1535">
        <v>376.82</v>
      </c>
      <c r="V1535">
        <v>89.6</v>
      </c>
      <c r="W1535">
        <v>3.12</v>
      </c>
      <c r="X1535">
        <v>10.09</v>
      </c>
      <c r="Y1535">
        <v>7.24</v>
      </c>
      <c r="Z1535">
        <v>2</v>
      </c>
      <c r="AA1535" t="s">
        <v>4250</v>
      </c>
      <c r="AB1535">
        <v>0</v>
      </c>
      <c r="AC1535">
        <v>3</v>
      </c>
      <c r="AD1535">
        <v>5.3798571428571416</v>
      </c>
      <c r="AF1535" t="s">
        <v>7949</v>
      </c>
      <c r="AI1535">
        <v>0</v>
      </c>
      <c r="AJ1535">
        <v>0</v>
      </c>
      <c r="AK1535" t="s">
        <v>19860</v>
      </c>
      <c r="AL1535" t="s">
        <v>19860</v>
      </c>
      <c r="AM1535" t="s">
        <v>20019</v>
      </c>
    </row>
    <row r="1536" spans="1:39" x14ac:dyDescent="0.25">
      <c r="A1536" t="s">
        <v>9164</v>
      </c>
      <c r="B1536" t="s">
        <v>4841</v>
      </c>
      <c r="C1536" t="s">
        <v>4842</v>
      </c>
      <c r="D1536">
        <v>11</v>
      </c>
      <c r="E1536" t="s">
        <v>4845</v>
      </c>
      <c r="F1536">
        <v>7.96</v>
      </c>
      <c r="K1536" t="s">
        <v>6860</v>
      </c>
      <c r="L1536" t="s">
        <v>6861</v>
      </c>
      <c r="M1536" t="s">
        <v>14995</v>
      </c>
      <c r="N1536">
        <v>9</v>
      </c>
      <c r="O1536" t="s">
        <v>15321</v>
      </c>
      <c r="P1536" t="s">
        <v>16816</v>
      </c>
      <c r="Q1536">
        <v>5</v>
      </c>
      <c r="R1536">
        <v>2</v>
      </c>
      <c r="S1536">
        <v>-1.78</v>
      </c>
      <c r="T1536">
        <v>-1.54</v>
      </c>
      <c r="U1536">
        <v>376.82</v>
      </c>
      <c r="V1536">
        <v>89.6</v>
      </c>
      <c r="W1536">
        <v>3.12</v>
      </c>
      <c r="X1536">
        <v>10.09</v>
      </c>
      <c r="Y1536">
        <v>7.24</v>
      </c>
      <c r="Z1536">
        <v>2</v>
      </c>
      <c r="AA1536" t="s">
        <v>4250</v>
      </c>
      <c r="AB1536">
        <v>0</v>
      </c>
      <c r="AC1536">
        <v>3</v>
      </c>
      <c r="AD1536">
        <v>5.3798571428571416</v>
      </c>
      <c r="AF1536" t="s">
        <v>7949</v>
      </c>
      <c r="AI1536">
        <v>0</v>
      </c>
      <c r="AJ1536">
        <v>0</v>
      </c>
      <c r="AK1536" t="s">
        <v>7974</v>
      </c>
      <c r="AL1536" t="s">
        <v>7974</v>
      </c>
      <c r="AM1536" t="s">
        <v>20019</v>
      </c>
    </row>
    <row r="1537" spans="1:39" x14ac:dyDescent="0.25">
      <c r="A1537" t="s">
        <v>9165</v>
      </c>
      <c r="B1537" t="s">
        <v>4841</v>
      </c>
      <c r="C1537" t="s">
        <v>4842</v>
      </c>
      <c r="D1537">
        <v>11</v>
      </c>
      <c r="E1537" t="s">
        <v>4845</v>
      </c>
      <c r="F1537">
        <v>7.96</v>
      </c>
      <c r="I1537" t="s">
        <v>12733</v>
      </c>
      <c r="K1537" t="s">
        <v>6860</v>
      </c>
      <c r="L1537" t="s">
        <v>6861</v>
      </c>
      <c r="M1537" t="s">
        <v>15047</v>
      </c>
      <c r="N1537">
        <v>9</v>
      </c>
      <c r="O1537" t="s">
        <v>15395</v>
      </c>
      <c r="P1537" t="s">
        <v>16817</v>
      </c>
      <c r="Q1537">
        <v>8</v>
      </c>
      <c r="R1537">
        <v>3</v>
      </c>
      <c r="S1537">
        <v>-1.79</v>
      </c>
      <c r="T1537">
        <v>-1.79</v>
      </c>
      <c r="U1537">
        <v>451.38</v>
      </c>
      <c r="V1537">
        <v>152.30000000000001</v>
      </c>
      <c r="W1537">
        <v>2.25</v>
      </c>
      <c r="X1537">
        <v>9</v>
      </c>
      <c r="Y1537">
        <v>3.19</v>
      </c>
      <c r="Z1537">
        <v>2</v>
      </c>
      <c r="AA1537" t="s">
        <v>4250</v>
      </c>
      <c r="AB1537">
        <v>0</v>
      </c>
      <c r="AC1537">
        <v>3</v>
      </c>
      <c r="AD1537">
        <v>3.5139523809523809</v>
      </c>
      <c r="AF1537" t="s">
        <v>7949</v>
      </c>
      <c r="AI1537">
        <v>0</v>
      </c>
      <c r="AJ1537">
        <v>0</v>
      </c>
      <c r="AM1537" t="s">
        <v>20019</v>
      </c>
    </row>
    <row r="1538" spans="1:39" x14ac:dyDescent="0.25">
      <c r="A1538" t="s">
        <v>9166</v>
      </c>
      <c r="B1538" t="s">
        <v>4841</v>
      </c>
      <c r="C1538" t="s">
        <v>4842</v>
      </c>
      <c r="D1538">
        <v>11</v>
      </c>
      <c r="E1538" t="s">
        <v>4845</v>
      </c>
      <c r="F1538">
        <v>7.96</v>
      </c>
      <c r="I1538" t="s">
        <v>12734</v>
      </c>
      <c r="K1538" t="s">
        <v>6860</v>
      </c>
      <c r="L1538" t="s">
        <v>6861</v>
      </c>
      <c r="M1538" t="s">
        <v>14952</v>
      </c>
      <c r="N1538">
        <v>9</v>
      </c>
      <c r="O1538" t="s">
        <v>15273</v>
      </c>
      <c r="P1538" t="s">
        <v>16818</v>
      </c>
      <c r="Q1538">
        <v>5</v>
      </c>
      <c r="R1538">
        <v>2</v>
      </c>
      <c r="S1538">
        <v>2.66</v>
      </c>
      <c r="T1538">
        <v>2.66</v>
      </c>
      <c r="U1538">
        <v>378.35</v>
      </c>
      <c r="V1538">
        <v>89.6</v>
      </c>
      <c r="W1538">
        <v>2.9</v>
      </c>
      <c r="X1538">
        <v>10</v>
      </c>
      <c r="Y1538">
        <v>4.13</v>
      </c>
      <c r="Z1538">
        <v>2</v>
      </c>
      <c r="AA1538" t="s">
        <v>4250</v>
      </c>
      <c r="AB1538">
        <v>0</v>
      </c>
      <c r="AC1538">
        <v>3</v>
      </c>
      <c r="AD1538">
        <v>5.0389285714285714</v>
      </c>
      <c r="AF1538" t="s">
        <v>7949</v>
      </c>
      <c r="AI1538">
        <v>0</v>
      </c>
      <c r="AJ1538">
        <v>0</v>
      </c>
      <c r="AM1538" t="s">
        <v>20019</v>
      </c>
    </row>
    <row r="1539" spans="1:39" x14ac:dyDescent="0.25">
      <c r="A1539" t="s">
        <v>9167</v>
      </c>
      <c r="B1539" t="s">
        <v>4841</v>
      </c>
      <c r="C1539" t="s">
        <v>4842</v>
      </c>
      <c r="D1539">
        <v>11</v>
      </c>
      <c r="E1539" t="s">
        <v>4845</v>
      </c>
      <c r="F1539">
        <v>7.96</v>
      </c>
      <c r="I1539" t="s">
        <v>12735</v>
      </c>
      <c r="K1539" t="s">
        <v>6860</v>
      </c>
      <c r="L1539" t="s">
        <v>6861</v>
      </c>
      <c r="M1539" t="s">
        <v>15042</v>
      </c>
      <c r="N1539">
        <v>9</v>
      </c>
      <c r="O1539" t="s">
        <v>15389</v>
      </c>
      <c r="P1539" t="s">
        <v>16819</v>
      </c>
      <c r="Q1539">
        <v>5</v>
      </c>
      <c r="R1539">
        <v>2</v>
      </c>
      <c r="S1539">
        <v>0.71</v>
      </c>
      <c r="T1539">
        <v>0.71</v>
      </c>
      <c r="U1539">
        <v>420.51</v>
      </c>
      <c r="V1539">
        <v>111.01</v>
      </c>
      <c r="W1539">
        <v>1.42</v>
      </c>
      <c r="Y1539">
        <v>4.67</v>
      </c>
      <c r="Z1539">
        <v>1</v>
      </c>
      <c r="AA1539" t="s">
        <v>4250</v>
      </c>
      <c r="AB1539">
        <v>0</v>
      </c>
      <c r="AC1539">
        <v>3</v>
      </c>
      <c r="AD1539">
        <v>4.3674523809523809</v>
      </c>
      <c r="AF1539" t="s">
        <v>7949</v>
      </c>
      <c r="AI1539">
        <v>0</v>
      </c>
      <c r="AJ1539">
        <v>0</v>
      </c>
      <c r="AM1539" t="s">
        <v>20019</v>
      </c>
    </row>
    <row r="1540" spans="1:39" x14ac:dyDescent="0.25">
      <c r="A1540" t="s">
        <v>9167</v>
      </c>
      <c r="B1540" t="s">
        <v>4841</v>
      </c>
      <c r="C1540" t="s">
        <v>4842</v>
      </c>
      <c r="D1540">
        <v>11</v>
      </c>
      <c r="E1540" t="s">
        <v>4845</v>
      </c>
      <c r="F1540">
        <v>7.96</v>
      </c>
      <c r="I1540" t="s">
        <v>12736</v>
      </c>
      <c r="K1540" t="s">
        <v>6860</v>
      </c>
      <c r="M1540" t="s">
        <v>15002</v>
      </c>
      <c r="N1540">
        <v>8</v>
      </c>
      <c r="O1540" t="s">
        <v>15332</v>
      </c>
      <c r="P1540" t="s">
        <v>16819</v>
      </c>
      <c r="Q1540">
        <v>5</v>
      </c>
      <c r="R1540">
        <v>2</v>
      </c>
      <c r="S1540">
        <v>0.71</v>
      </c>
      <c r="T1540">
        <v>0.71</v>
      </c>
      <c r="U1540">
        <v>420.51</v>
      </c>
      <c r="V1540">
        <v>111.01</v>
      </c>
      <c r="W1540">
        <v>1.42</v>
      </c>
      <c r="Y1540">
        <v>4.67</v>
      </c>
      <c r="Z1540">
        <v>1</v>
      </c>
      <c r="AA1540" t="s">
        <v>4250</v>
      </c>
      <c r="AB1540">
        <v>0</v>
      </c>
      <c r="AC1540">
        <v>3</v>
      </c>
      <c r="AD1540">
        <v>4.3674523809523809</v>
      </c>
      <c r="AF1540" t="s">
        <v>7949</v>
      </c>
      <c r="AI1540">
        <v>0</v>
      </c>
      <c r="AJ1540">
        <v>0</v>
      </c>
      <c r="AM1540" t="s">
        <v>20019</v>
      </c>
    </row>
    <row r="1541" spans="1:39" x14ac:dyDescent="0.25">
      <c r="A1541" t="s">
        <v>9168</v>
      </c>
      <c r="B1541" t="s">
        <v>4841</v>
      </c>
      <c r="C1541" t="s">
        <v>4842</v>
      </c>
      <c r="D1541">
        <v>11</v>
      </c>
      <c r="E1541" t="s">
        <v>4845</v>
      </c>
      <c r="F1541">
        <v>7.96</v>
      </c>
      <c r="I1541" t="s">
        <v>12737</v>
      </c>
      <c r="K1541" t="s">
        <v>6860</v>
      </c>
      <c r="L1541" t="s">
        <v>6861</v>
      </c>
      <c r="M1541" t="s">
        <v>14996</v>
      </c>
      <c r="N1541">
        <v>9</v>
      </c>
      <c r="O1541" t="s">
        <v>15322</v>
      </c>
      <c r="P1541" t="s">
        <v>16820</v>
      </c>
      <c r="Q1541">
        <v>5</v>
      </c>
      <c r="R1541">
        <v>2</v>
      </c>
      <c r="S1541">
        <v>-0.1</v>
      </c>
      <c r="T1541">
        <v>-0.1</v>
      </c>
      <c r="U1541">
        <v>489.27</v>
      </c>
      <c r="V1541">
        <v>89.6</v>
      </c>
      <c r="W1541">
        <v>4.16</v>
      </c>
      <c r="X1541">
        <v>10.039999999999999</v>
      </c>
      <c r="Y1541">
        <v>4.54</v>
      </c>
      <c r="Z1541">
        <v>2</v>
      </c>
      <c r="AA1541" t="s">
        <v>4250</v>
      </c>
      <c r="AB1541">
        <v>0</v>
      </c>
      <c r="AC1541">
        <v>3</v>
      </c>
      <c r="AD1541">
        <v>4.5766428571428577</v>
      </c>
      <c r="AF1541" t="s">
        <v>7949</v>
      </c>
      <c r="AI1541">
        <v>0</v>
      </c>
      <c r="AJ1541">
        <v>0</v>
      </c>
      <c r="AM1541" t="s">
        <v>20019</v>
      </c>
    </row>
    <row r="1542" spans="1:39" x14ac:dyDescent="0.25">
      <c r="A1542" t="s">
        <v>9169</v>
      </c>
      <c r="B1542" t="s">
        <v>4841</v>
      </c>
      <c r="C1542" t="s">
        <v>4842</v>
      </c>
      <c r="D1542">
        <v>11</v>
      </c>
      <c r="E1542" t="s">
        <v>4845</v>
      </c>
      <c r="F1542">
        <v>7.96</v>
      </c>
      <c r="I1542" t="s">
        <v>12738</v>
      </c>
      <c r="K1542" t="s">
        <v>6860</v>
      </c>
      <c r="L1542" t="s">
        <v>6861</v>
      </c>
      <c r="M1542" t="s">
        <v>15020</v>
      </c>
      <c r="N1542">
        <v>9</v>
      </c>
      <c r="O1542" t="s">
        <v>15358</v>
      </c>
      <c r="P1542" t="s">
        <v>16821</v>
      </c>
      <c r="Q1542">
        <v>6</v>
      </c>
      <c r="R1542">
        <v>1</v>
      </c>
      <c r="S1542">
        <v>1.24</v>
      </c>
      <c r="T1542">
        <v>1.25</v>
      </c>
      <c r="U1542">
        <v>436.56</v>
      </c>
      <c r="V1542">
        <v>100.94</v>
      </c>
      <c r="W1542">
        <v>2.71</v>
      </c>
      <c r="Y1542">
        <v>5.03</v>
      </c>
      <c r="Z1542">
        <v>1</v>
      </c>
      <c r="AA1542" t="s">
        <v>4250</v>
      </c>
      <c r="AB1542">
        <v>0</v>
      </c>
      <c r="AC1542">
        <v>3</v>
      </c>
      <c r="AD1542">
        <v>4.9218095238095243</v>
      </c>
      <c r="AF1542" t="s">
        <v>7949</v>
      </c>
      <c r="AI1542">
        <v>0</v>
      </c>
      <c r="AJ1542">
        <v>0</v>
      </c>
      <c r="AM1542" t="s">
        <v>20019</v>
      </c>
    </row>
    <row r="1543" spans="1:39" x14ac:dyDescent="0.25">
      <c r="A1543" t="s">
        <v>9170</v>
      </c>
      <c r="B1543" t="s">
        <v>4841</v>
      </c>
      <c r="C1543" t="s">
        <v>4842</v>
      </c>
      <c r="D1543">
        <v>11</v>
      </c>
      <c r="E1543" t="s">
        <v>4845</v>
      </c>
      <c r="F1543">
        <v>7.96</v>
      </c>
      <c r="I1543" t="s">
        <v>12739</v>
      </c>
      <c r="K1543" t="s">
        <v>6860</v>
      </c>
      <c r="L1543" t="s">
        <v>6861</v>
      </c>
      <c r="M1543" t="s">
        <v>15020</v>
      </c>
      <c r="N1543">
        <v>9</v>
      </c>
      <c r="O1543" t="s">
        <v>15358</v>
      </c>
      <c r="P1543" t="s">
        <v>16822</v>
      </c>
      <c r="Q1543">
        <v>7</v>
      </c>
      <c r="R1543">
        <v>1</v>
      </c>
      <c r="S1543">
        <v>0.08</v>
      </c>
      <c r="T1543">
        <v>0.08</v>
      </c>
      <c r="U1543">
        <v>430.51</v>
      </c>
      <c r="V1543">
        <v>117.49</v>
      </c>
      <c r="W1543">
        <v>2.2799999999999998</v>
      </c>
      <c r="Y1543">
        <v>3.88</v>
      </c>
      <c r="Z1543">
        <v>2</v>
      </c>
      <c r="AA1543" t="s">
        <v>4250</v>
      </c>
      <c r="AB1543">
        <v>0</v>
      </c>
      <c r="AC1543">
        <v>3</v>
      </c>
      <c r="AD1543">
        <v>4.4133571428571434</v>
      </c>
      <c r="AF1543" t="s">
        <v>7949</v>
      </c>
      <c r="AI1543">
        <v>0</v>
      </c>
      <c r="AJ1543">
        <v>0</v>
      </c>
      <c r="AM1543" t="s">
        <v>20019</v>
      </c>
    </row>
    <row r="1544" spans="1:39" x14ac:dyDescent="0.25">
      <c r="A1544" t="s">
        <v>9171</v>
      </c>
      <c r="B1544" t="s">
        <v>4841</v>
      </c>
      <c r="C1544" t="s">
        <v>4842</v>
      </c>
      <c r="D1544">
        <v>11</v>
      </c>
      <c r="E1544" t="s">
        <v>4845</v>
      </c>
      <c r="F1544">
        <v>7.96</v>
      </c>
      <c r="I1544" t="s">
        <v>12740</v>
      </c>
      <c r="K1544" t="s">
        <v>6860</v>
      </c>
      <c r="L1544" t="s">
        <v>6861</v>
      </c>
      <c r="M1544" t="s">
        <v>15020</v>
      </c>
      <c r="N1544">
        <v>9</v>
      </c>
      <c r="O1544" t="s">
        <v>15358</v>
      </c>
      <c r="P1544" t="s">
        <v>16823</v>
      </c>
      <c r="Q1544">
        <v>6</v>
      </c>
      <c r="R1544">
        <v>1</v>
      </c>
      <c r="U1544">
        <v>444.54</v>
      </c>
      <c r="V1544">
        <v>98.06</v>
      </c>
      <c r="W1544">
        <v>3.35</v>
      </c>
      <c r="Y1544">
        <v>3.95</v>
      </c>
      <c r="Z1544">
        <v>2</v>
      </c>
      <c r="AA1544" t="s">
        <v>4250</v>
      </c>
      <c r="AB1544">
        <v>0</v>
      </c>
      <c r="AC1544">
        <v>4</v>
      </c>
      <c r="AF1544" t="s">
        <v>7949</v>
      </c>
      <c r="AI1544">
        <v>0</v>
      </c>
      <c r="AJ1544">
        <v>0</v>
      </c>
      <c r="AM1544" t="s">
        <v>20019</v>
      </c>
    </row>
    <row r="1545" spans="1:39" x14ac:dyDescent="0.25">
      <c r="A1545" t="s">
        <v>9172</v>
      </c>
      <c r="B1545" t="s">
        <v>4841</v>
      </c>
      <c r="C1545" t="s">
        <v>4842</v>
      </c>
      <c r="D1545">
        <v>11</v>
      </c>
      <c r="E1545" t="s">
        <v>4845</v>
      </c>
      <c r="F1545">
        <v>7.96</v>
      </c>
      <c r="I1545" t="s">
        <v>12741</v>
      </c>
      <c r="K1545" t="s">
        <v>6860</v>
      </c>
      <c r="L1545" t="s">
        <v>6861</v>
      </c>
      <c r="M1545" t="s">
        <v>15020</v>
      </c>
      <c r="N1545">
        <v>9</v>
      </c>
      <c r="O1545" t="s">
        <v>15358</v>
      </c>
      <c r="P1545" t="s">
        <v>16824</v>
      </c>
      <c r="Q1545">
        <v>6</v>
      </c>
      <c r="R1545">
        <v>1</v>
      </c>
      <c r="S1545">
        <v>1.63</v>
      </c>
      <c r="T1545">
        <v>1.63</v>
      </c>
      <c r="U1545">
        <v>450.58</v>
      </c>
      <c r="V1545">
        <v>100.94</v>
      </c>
      <c r="W1545">
        <v>2.96</v>
      </c>
      <c r="Y1545">
        <v>5.6</v>
      </c>
      <c r="Z1545">
        <v>1</v>
      </c>
      <c r="AA1545" t="s">
        <v>4250</v>
      </c>
      <c r="AB1545">
        <v>0</v>
      </c>
      <c r="AC1545">
        <v>3</v>
      </c>
      <c r="AD1545">
        <v>4.8216666666666672</v>
      </c>
      <c r="AF1545" t="s">
        <v>7949</v>
      </c>
      <c r="AI1545">
        <v>0</v>
      </c>
      <c r="AJ1545">
        <v>0</v>
      </c>
      <c r="AM1545" t="s">
        <v>20019</v>
      </c>
    </row>
    <row r="1546" spans="1:39" x14ac:dyDescent="0.25">
      <c r="A1546" t="s">
        <v>9173</v>
      </c>
      <c r="B1546" t="s">
        <v>4841</v>
      </c>
      <c r="C1546" t="s">
        <v>4842</v>
      </c>
      <c r="D1546">
        <v>11</v>
      </c>
      <c r="E1546" t="s">
        <v>4845</v>
      </c>
      <c r="F1546">
        <v>7.96</v>
      </c>
      <c r="I1546" t="s">
        <v>12742</v>
      </c>
      <c r="K1546" t="s">
        <v>6860</v>
      </c>
      <c r="M1546" t="s">
        <v>14989</v>
      </c>
      <c r="N1546">
        <v>8</v>
      </c>
      <c r="O1546" t="s">
        <v>15313</v>
      </c>
      <c r="P1546" t="s">
        <v>16825</v>
      </c>
      <c r="Q1546">
        <v>9</v>
      </c>
      <c r="R1546">
        <v>2</v>
      </c>
      <c r="S1546">
        <v>2.75</v>
      </c>
      <c r="T1546">
        <v>2.75</v>
      </c>
      <c r="U1546">
        <v>429.47</v>
      </c>
      <c r="V1546">
        <v>115.63</v>
      </c>
      <c r="W1546">
        <v>3</v>
      </c>
      <c r="X1546">
        <v>10.56</v>
      </c>
      <c r="Y1546">
        <v>3.75</v>
      </c>
      <c r="Z1546">
        <v>2</v>
      </c>
      <c r="AA1546" t="s">
        <v>4250</v>
      </c>
      <c r="AB1546">
        <v>0</v>
      </c>
      <c r="AC1546">
        <v>4</v>
      </c>
      <c r="AD1546">
        <v>3.7744523809523809</v>
      </c>
      <c r="AF1546" t="s">
        <v>7949</v>
      </c>
      <c r="AI1546">
        <v>0</v>
      </c>
      <c r="AJ1546">
        <v>0</v>
      </c>
      <c r="AM1546" t="s">
        <v>20019</v>
      </c>
    </row>
    <row r="1547" spans="1:39" x14ac:dyDescent="0.25">
      <c r="A1547" t="s">
        <v>9174</v>
      </c>
      <c r="B1547" t="s">
        <v>4841</v>
      </c>
      <c r="C1547" t="s">
        <v>4842</v>
      </c>
      <c r="D1547">
        <v>11</v>
      </c>
      <c r="E1547" t="s">
        <v>4845</v>
      </c>
      <c r="F1547">
        <v>7.96</v>
      </c>
      <c r="I1547" t="s">
        <v>12743</v>
      </c>
      <c r="K1547" t="s">
        <v>6860</v>
      </c>
      <c r="L1547" t="s">
        <v>6861</v>
      </c>
      <c r="M1547" t="s">
        <v>15069</v>
      </c>
      <c r="N1547">
        <v>8</v>
      </c>
      <c r="O1547" t="s">
        <v>15422</v>
      </c>
      <c r="P1547" t="s">
        <v>16826</v>
      </c>
      <c r="Q1547">
        <v>5</v>
      </c>
      <c r="R1547">
        <v>1</v>
      </c>
      <c r="S1547">
        <v>4.6100000000000003</v>
      </c>
      <c r="T1547">
        <v>4.6100000000000003</v>
      </c>
      <c r="U1547">
        <v>404.48</v>
      </c>
      <c r="V1547">
        <v>56.84</v>
      </c>
      <c r="W1547">
        <v>4.4000000000000004</v>
      </c>
      <c r="Y1547">
        <v>4.4800000000000004</v>
      </c>
      <c r="Z1547">
        <v>2</v>
      </c>
      <c r="AA1547" t="s">
        <v>4250</v>
      </c>
      <c r="AB1547">
        <v>0</v>
      </c>
      <c r="AC1547">
        <v>4</v>
      </c>
      <c r="AD1547">
        <v>3.7106190476190468</v>
      </c>
      <c r="AF1547" t="s">
        <v>7949</v>
      </c>
      <c r="AI1547">
        <v>0</v>
      </c>
      <c r="AJ1547">
        <v>0</v>
      </c>
      <c r="AM1547" t="s">
        <v>20019</v>
      </c>
    </row>
    <row r="1548" spans="1:39" x14ac:dyDescent="0.25">
      <c r="A1548" t="s">
        <v>9175</v>
      </c>
      <c r="B1548" t="s">
        <v>4841</v>
      </c>
      <c r="C1548" t="s">
        <v>4842</v>
      </c>
      <c r="D1548">
        <v>11</v>
      </c>
      <c r="E1548" t="s">
        <v>4845</v>
      </c>
      <c r="F1548">
        <v>7.96</v>
      </c>
      <c r="I1548" t="s">
        <v>12744</v>
      </c>
      <c r="K1548" t="s">
        <v>6860</v>
      </c>
      <c r="L1548" t="s">
        <v>6861</v>
      </c>
      <c r="M1548" t="s">
        <v>15069</v>
      </c>
      <c r="N1548">
        <v>8</v>
      </c>
      <c r="O1548" t="s">
        <v>15422</v>
      </c>
      <c r="P1548" t="s">
        <v>16827</v>
      </c>
      <c r="Q1548">
        <v>5</v>
      </c>
      <c r="R1548">
        <v>1</v>
      </c>
      <c r="S1548">
        <v>4.01</v>
      </c>
      <c r="T1548">
        <v>4.01</v>
      </c>
      <c r="U1548">
        <v>399.47</v>
      </c>
      <c r="V1548">
        <v>71.400000000000006</v>
      </c>
      <c r="W1548">
        <v>4.26</v>
      </c>
      <c r="Y1548">
        <v>4.38</v>
      </c>
      <c r="Z1548">
        <v>2</v>
      </c>
      <c r="AA1548" t="s">
        <v>4250</v>
      </c>
      <c r="AB1548">
        <v>0</v>
      </c>
      <c r="AC1548">
        <v>2</v>
      </c>
      <c r="AD1548">
        <v>4.0464047619047623</v>
      </c>
      <c r="AF1548" t="s">
        <v>7949</v>
      </c>
      <c r="AI1548">
        <v>0</v>
      </c>
      <c r="AJ1548">
        <v>0</v>
      </c>
      <c r="AM1548" t="s">
        <v>20019</v>
      </c>
    </row>
    <row r="1549" spans="1:39" x14ac:dyDescent="0.25">
      <c r="A1549" t="s">
        <v>9176</v>
      </c>
      <c r="B1549" t="s">
        <v>4841</v>
      </c>
      <c r="C1549" t="s">
        <v>4842</v>
      </c>
      <c r="D1549">
        <v>11.1</v>
      </c>
      <c r="E1549" t="s">
        <v>4845</v>
      </c>
      <c r="F1549">
        <v>7.96</v>
      </c>
      <c r="I1549" t="s">
        <v>12745</v>
      </c>
      <c r="K1549" t="s">
        <v>6860</v>
      </c>
      <c r="L1549" t="s">
        <v>6861</v>
      </c>
      <c r="M1549" t="s">
        <v>15021</v>
      </c>
      <c r="N1549">
        <v>9</v>
      </c>
      <c r="O1549" t="s">
        <v>15359</v>
      </c>
      <c r="P1549" t="s">
        <v>16828</v>
      </c>
      <c r="Q1549">
        <v>4</v>
      </c>
      <c r="R1549">
        <v>1</v>
      </c>
      <c r="S1549">
        <v>2.83</v>
      </c>
      <c r="T1549">
        <v>2.83</v>
      </c>
      <c r="U1549">
        <v>441.93</v>
      </c>
      <c r="V1549">
        <v>67.92</v>
      </c>
      <c r="W1549">
        <v>4.26</v>
      </c>
      <c r="Y1549">
        <v>0</v>
      </c>
      <c r="Z1549">
        <v>2</v>
      </c>
      <c r="AA1549" t="s">
        <v>4250</v>
      </c>
      <c r="AB1549">
        <v>0</v>
      </c>
      <c r="AC1549">
        <v>2</v>
      </c>
      <c r="AD1549">
        <v>4.8331190476190482</v>
      </c>
      <c r="AF1549" t="s">
        <v>7949</v>
      </c>
      <c r="AI1549">
        <v>0</v>
      </c>
      <c r="AJ1549">
        <v>0</v>
      </c>
      <c r="AM1549" t="s">
        <v>20019</v>
      </c>
    </row>
    <row r="1550" spans="1:39" x14ac:dyDescent="0.25">
      <c r="A1550" t="s">
        <v>9177</v>
      </c>
      <c r="B1550" t="s">
        <v>4841</v>
      </c>
      <c r="C1550" t="s">
        <v>4842</v>
      </c>
      <c r="D1550">
        <v>11.1</v>
      </c>
      <c r="E1550" t="s">
        <v>4845</v>
      </c>
      <c r="F1550">
        <v>7.96</v>
      </c>
      <c r="I1550" t="s">
        <v>12746</v>
      </c>
      <c r="K1550" t="s">
        <v>6860</v>
      </c>
      <c r="M1550" t="s">
        <v>14977</v>
      </c>
      <c r="N1550">
        <v>8</v>
      </c>
      <c r="O1550" t="s">
        <v>15298</v>
      </c>
      <c r="P1550" t="s">
        <v>16829</v>
      </c>
      <c r="Q1550">
        <v>3</v>
      </c>
      <c r="R1550">
        <v>1</v>
      </c>
      <c r="S1550">
        <v>3.44</v>
      </c>
      <c r="T1550">
        <v>3.44</v>
      </c>
      <c r="U1550">
        <v>440.95</v>
      </c>
      <c r="V1550">
        <v>55.56</v>
      </c>
      <c r="W1550">
        <v>4.79</v>
      </c>
      <c r="Y1550">
        <v>2.0699999999999998</v>
      </c>
      <c r="Z1550">
        <v>2</v>
      </c>
      <c r="AA1550" t="s">
        <v>4250</v>
      </c>
      <c r="AB1550">
        <v>0</v>
      </c>
      <c r="AC1550">
        <v>2</v>
      </c>
      <c r="AD1550">
        <v>4.3151190476190484</v>
      </c>
      <c r="AF1550" t="s">
        <v>7949</v>
      </c>
      <c r="AI1550">
        <v>0</v>
      </c>
      <c r="AJ1550">
        <v>0</v>
      </c>
      <c r="AM1550" t="s">
        <v>20019</v>
      </c>
    </row>
    <row r="1551" spans="1:39" x14ac:dyDescent="0.25">
      <c r="A1551" t="s">
        <v>9178</v>
      </c>
      <c r="B1551" t="s">
        <v>4841</v>
      </c>
      <c r="C1551" t="s">
        <v>4842</v>
      </c>
      <c r="D1551">
        <v>11.2</v>
      </c>
      <c r="E1551" t="s">
        <v>4845</v>
      </c>
      <c r="F1551">
        <v>7.95</v>
      </c>
      <c r="I1551" t="s">
        <v>12747</v>
      </c>
      <c r="K1551" t="s">
        <v>6860</v>
      </c>
      <c r="L1551" t="s">
        <v>6861</v>
      </c>
      <c r="M1551" t="s">
        <v>15021</v>
      </c>
      <c r="N1551">
        <v>9</v>
      </c>
      <c r="O1551" t="s">
        <v>15359</v>
      </c>
      <c r="P1551" t="s">
        <v>16830</v>
      </c>
      <c r="Q1551">
        <v>4</v>
      </c>
      <c r="R1551">
        <v>1</v>
      </c>
      <c r="S1551">
        <v>6.67</v>
      </c>
      <c r="T1551">
        <v>6.89</v>
      </c>
      <c r="U1551">
        <v>461.97</v>
      </c>
      <c r="V1551">
        <v>50.85</v>
      </c>
      <c r="W1551">
        <v>5.61</v>
      </c>
      <c r="Y1551">
        <v>7.22</v>
      </c>
      <c r="Z1551">
        <v>3</v>
      </c>
      <c r="AA1551" t="s">
        <v>4250</v>
      </c>
      <c r="AB1551">
        <v>1</v>
      </c>
      <c r="AC1551">
        <v>1</v>
      </c>
      <c r="AD1551">
        <v>3.104976190476191</v>
      </c>
      <c r="AF1551" t="s">
        <v>7949</v>
      </c>
      <c r="AI1551">
        <v>0</v>
      </c>
      <c r="AJ1551">
        <v>0</v>
      </c>
      <c r="AM1551" t="s">
        <v>20019</v>
      </c>
    </row>
    <row r="1552" spans="1:39" x14ac:dyDescent="0.25">
      <c r="A1552" t="s">
        <v>9178</v>
      </c>
      <c r="B1552" t="s">
        <v>4841</v>
      </c>
      <c r="C1552" t="s">
        <v>4842</v>
      </c>
      <c r="D1552">
        <v>11.2</v>
      </c>
      <c r="E1552" t="s">
        <v>4845</v>
      </c>
      <c r="F1552">
        <v>7.95</v>
      </c>
      <c r="I1552" t="s">
        <v>12748</v>
      </c>
      <c r="K1552" t="s">
        <v>6860</v>
      </c>
      <c r="M1552" t="s">
        <v>14977</v>
      </c>
      <c r="N1552">
        <v>8</v>
      </c>
      <c r="O1552" t="s">
        <v>15298</v>
      </c>
      <c r="P1552" t="s">
        <v>16830</v>
      </c>
      <c r="Q1552">
        <v>4</v>
      </c>
      <c r="R1552">
        <v>1</v>
      </c>
      <c r="S1552">
        <v>6.67</v>
      </c>
      <c r="T1552">
        <v>6.89</v>
      </c>
      <c r="U1552">
        <v>461.97</v>
      </c>
      <c r="V1552">
        <v>50.85</v>
      </c>
      <c r="W1552">
        <v>5.61</v>
      </c>
      <c r="Y1552">
        <v>7.22</v>
      </c>
      <c r="Z1552">
        <v>3</v>
      </c>
      <c r="AA1552" t="s">
        <v>4250</v>
      </c>
      <c r="AB1552">
        <v>1</v>
      </c>
      <c r="AC1552">
        <v>1</v>
      </c>
      <c r="AD1552">
        <v>3.104976190476191</v>
      </c>
      <c r="AF1552" t="s">
        <v>7949</v>
      </c>
      <c r="AI1552">
        <v>0</v>
      </c>
      <c r="AJ1552">
        <v>0</v>
      </c>
      <c r="AM1552" t="s">
        <v>20019</v>
      </c>
    </row>
    <row r="1553" spans="1:39" x14ac:dyDescent="0.25">
      <c r="A1553" t="s">
        <v>9179</v>
      </c>
      <c r="B1553" t="s">
        <v>4841</v>
      </c>
      <c r="C1553" t="s">
        <v>4842</v>
      </c>
      <c r="D1553">
        <v>11.2</v>
      </c>
      <c r="E1553" t="s">
        <v>4845</v>
      </c>
      <c r="F1553">
        <v>7.95</v>
      </c>
      <c r="I1553" t="s">
        <v>12749</v>
      </c>
      <c r="K1553" t="s">
        <v>6860</v>
      </c>
      <c r="M1553" t="s">
        <v>15002</v>
      </c>
      <c r="N1553">
        <v>8</v>
      </c>
      <c r="O1553" t="s">
        <v>15332</v>
      </c>
      <c r="P1553" t="s">
        <v>16831</v>
      </c>
      <c r="Q1553">
        <v>6</v>
      </c>
      <c r="R1553">
        <v>2</v>
      </c>
      <c r="S1553">
        <v>6.88</v>
      </c>
      <c r="T1553">
        <v>7.33</v>
      </c>
      <c r="U1553">
        <v>450.58</v>
      </c>
      <c r="V1553">
        <v>93.62</v>
      </c>
      <c r="W1553">
        <v>3.22</v>
      </c>
      <c r="Y1553">
        <v>8.0299999999999994</v>
      </c>
      <c r="Z1553">
        <v>2</v>
      </c>
      <c r="AA1553" t="s">
        <v>4250</v>
      </c>
      <c r="AB1553">
        <v>0</v>
      </c>
      <c r="AC1553">
        <v>6</v>
      </c>
      <c r="AD1553">
        <v>2.7173333333333338</v>
      </c>
      <c r="AF1553" t="s">
        <v>7949</v>
      </c>
      <c r="AI1553">
        <v>0</v>
      </c>
      <c r="AJ1553">
        <v>0</v>
      </c>
      <c r="AM1553" t="s">
        <v>20019</v>
      </c>
    </row>
    <row r="1554" spans="1:39" x14ac:dyDescent="0.25">
      <c r="A1554" t="s">
        <v>9180</v>
      </c>
      <c r="B1554" t="s">
        <v>4841</v>
      </c>
      <c r="C1554" t="s">
        <v>4842</v>
      </c>
      <c r="D1554">
        <v>11.2</v>
      </c>
      <c r="E1554" t="s">
        <v>4845</v>
      </c>
      <c r="F1554">
        <v>7.95</v>
      </c>
      <c r="I1554" t="s">
        <v>12750</v>
      </c>
      <c r="K1554" t="s">
        <v>6860</v>
      </c>
      <c r="M1554" t="s">
        <v>15002</v>
      </c>
      <c r="N1554">
        <v>8</v>
      </c>
      <c r="O1554" t="s">
        <v>15332</v>
      </c>
      <c r="P1554" t="s">
        <v>16832</v>
      </c>
      <c r="Q1554">
        <v>5</v>
      </c>
      <c r="R1554">
        <v>1</v>
      </c>
      <c r="S1554">
        <v>0.81</v>
      </c>
      <c r="T1554">
        <v>0.85</v>
      </c>
      <c r="U1554">
        <v>381.48</v>
      </c>
      <c r="V1554">
        <v>77.150000000000006</v>
      </c>
      <c r="W1554">
        <v>1.8</v>
      </c>
      <c r="Y1554">
        <v>6.41</v>
      </c>
      <c r="Z1554">
        <v>1</v>
      </c>
      <c r="AA1554" t="s">
        <v>4250</v>
      </c>
      <c r="AB1554">
        <v>0</v>
      </c>
      <c r="AC1554">
        <v>2</v>
      </c>
      <c r="AD1554">
        <v>5.679904761904762</v>
      </c>
      <c r="AF1554" t="s">
        <v>7949</v>
      </c>
      <c r="AI1554">
        <v>0</v>
      </c>
      <c r="AJ1554">
        <v>0</v>
      </c>
      <c r="AM1554" t="s">
        <v>20019</v>
      </c>
    </row>
    <row r="1555" spans="1:39" x14ac:dyDescent="0.25">
      <c r="A1555" t="s">
        <v>9181</v>
      </c>
      <c r="B1555" t="s">
        <v>4841</v>
      </c>
      <c r="C1555" t="s">
        <v>4842</v>
      </c>
      <c r="D1555">
        <v>11.3</v>
      </c>
      <c r="E1555" t="s">
        <v>4845</v>
      </c>
      <c r="F1555">
        <v>7.95</v>
      </c>
      <c r="K1555" t="s">
        <v>6860</v>
      </c>
      <c r="L1555" t="s">
        <v>6861</v>
      </c>
      <c r="M1555" t="s">
        <v>14963</v>
      </c>
      <c r="N1555">
        <v>9</v>
      </c>
      <c r="O1555" t="s">
        <v>15284</v>
      </c>
      <c r="P1555" t="s">
        <v>16833</v>
      </c>
      <c r="Q1555">
        <v>7</v>
      </c>
      <c r="R1555">
        <v>1</v>
      </c>
      <c r="S1555">
        <v>1.42</v>
      </c>
      <c r="T1555">
        <v>1.42</v>
      </c>
      <c r="U1555">
        <v>432.46</v>
      </c>
      <c r="V1555">
        <v>91.85</v>
      </c>
      <c r="W1555">
        <v>3.87</v>
      </c>
      <c r="Y1555">
        <v>3.7</v>
      </c>
      <c r="Z1555">
        <v>3</v>
      </c>
      <c r="AA1555" t="s">
        <v>4250</v>
      </c>
      <c r="AB1555">
        <v>0</v>
      </c>
      <c r="AC1555">
        <v>2</v>
      </c>
      <c r="AD1555">
        <v>5.2540952380952382</v>
      </c>
      <c r="AF1555" t="s">
        <v>7949</v>
      </c>
      <c r="AI1555">
        <v>0</v>
      </c>
      <c r="AJ1555">
        <v>0</v>
      </c>
      <c r="AK1555" t="s">
        <v>19847</v>
      </c>
      <c r="AL1555" t="s">
        <v>19847</v>
      </c>
      <c r="AM1555" t="s">
        <v>20019</v>
      </c>
    </row>
    <row r="1556" spans="1:39" x14ac:dyDescent="0.25">
      <c r="A1556" t="s">
        <v>9182</v>
      </c>
      <c r="B1556" t="s">
        <v>4841</v>
      </c>
      <c r="C1556" t="s">
        <v>4842</v>
      </c>
      <c r="D1556">
        <v>11.3</v>
      </c>
      <c r="E1556" t="s">
        <v>4845</v>
      </c>
      <c r="F1556">
        <v>7.95</v>
      </c>
      <c r="I1556" t="s">
        <v>12751</v>
      </c>
      <c r="K1556" t="s">
        <v>6860</v>
      </c>
      <c r="M1556" t="s">
        <v>15002</v>
      </c>
      <c r="N1556">
        <v>8</v>
      </c>
      <c r="O1556" t="s">
        <v>15332</v>
      </c>
      <c r="P1556" t="s">
        <v>16834</v>
      </c>
      <c r="Q1556">
        <v>5</v>
      </c>
      <c r="R1556">
        <v>1</v>
      </c>
      <c r="S1556">
        <v>2.93</v>
      </c>
      <c r="T1556">
        <v>2.95</v>
      </c>
      <c r="U1556">
        <v>465.64</v>
      </c>
      <c r="V1556">
        <v>77.150000000000006</v>
      </c>
      <c r="W1556">
        <v>3.94</v>
      </c>
      <c r="Y1556">
        <v>6.03</v>
      </c>
      <c r="Z1556">
        <v>1</v>
      </c>
      <c r="AA1556" t="s">
        <v>4250</v>
      </c>
      <c r="AB1556">
        <v>0</v>
      </c>
      <c r="AC1556">
        <v>6</v>
      </c>
      <c r="AD1556">
        <v>4.6137619047619047</v>
      </c>
      <c r="AF1556" t="s">
        <v>7949</v>
      </c>
      <c r="AI1556">
        <v>0</v>
      </c>
      <c r="AJ1556">
        <v>0</v>
      </c>
      <c r="AM1556" t="s">
        <v>20019</v>
      </c>
    </row>
    <row r="1557" spans="1:39" x14ac:dyDescent="0.25">
      <c r="A1557" t="s">
        <v>9183</v>
      </c>
      <c r="B1557" t="s">
        <v>4841</v>
      </c>
      <c r="C1557" t="s">
        <v>4842</v>
      </c>
      <c r="D1557">
        <v>11.4</v>
      </c>
      <c r="E1557" t="s">
        <v>4845</v>
      </c>
      <c r="F1557">
        <v>7.94</v>
      </c>
      <c r="K1557" t="s">
        <v>6860</v>
      </c>
      <c r="L1557" t="s">
        <v>6861</v>
      </c>
      <c r="M1557" t="s">
        <v>14953</v>
      </c>
      <c r="N1557">
        <v>9</v>
      </c>
      <c r="O1557" t="s">
        <v>15274</v>
      </c>
      <c r="P1557" t="s">
        <v>16835</v>
      </c>
      <c r="Q1557">
        <v>5</v>
      </c>
      <c r="R1557">
        <v>1</v>
      </c>
      <c r="S1557">
        <v>2.16</v>
      </c>
      <c r="T1557">
        <v>2.16</v>
      </c>
      <c r="U1557">
        <v>381.41</v>
      </c>
      <c r="V1557">
        <v>77.05</v>
      </c>
      <c r="W1557">
        <v>3.69</v>
      </c>
      <c r="Y1557">
        <v>5.05</v>
      </c>
      <c r="Z1557">
        <v>4</v>
      </c>
      <c r="AA1557" t="s">
        <v>4250</v>
      </c>
      <c r="AB1557">
        <v>0</v>
      </c>
      <c r="AC1557">
        <v>3</v>
      </c>
      <c r="AD1557">
        <v>5.6004047619047617</v>
      </c>
      <c r="AF1557" t="s">
        <v>7949</v>
      </c>
      <c r="AI1557">
        <v>0</v>
      </c>
      <c r="AJ1557">
        <v>0</v>
      </c>
      <c r="AK1557" t="s">
        <v>19841</v>
      </c>
      <c r="AL1557" t="s">
        <v>19841</v>
      </c>
      <c r="AM1557" t="s">
        <v>20019</v>
      </c>
    </row>
    <row r="1558" spans="1:39" x14ac:dyDescent="0.25">
      <c r="A1558" t="s">
        <v>9184</v>
      </c>
      <c r="B1558" t="s">
        <v>4841</v>
      </c>
      <c r="C1558" t="s">
        <v>4842</v>
      </c>
      <c r="D1558">
        <v>11.4</v>
      </c>
      <c r="E1558" t="s">
        <v>4845</v>
      </c>
      <c r="F1558">
        <v>7.94</v>
      </c>
      <c r="K1558" t="s">
        <v>6860</v>
      </c>
      <c r="L1558" t="s">
        <v>6861</v>
      </c>
      <c r="M1558" t="s">
        <v>14953</v>
      </c>
      <c r="N1558">
        <v>9</v>
      </c>
      <c r="O1558" t="s">
        <v>15274</v>
      </c>
      <c r="P1558" t="s">
        <v>16836</v>
      </c>
      <c r="Q1558">
        <v>6</v>
      </c>
      <c r="R1558">
        <v>1</v>
      </c>
      <c r="S1558">
        <v>2.02</v>
      </c>
      <c r="T1558">
        <v>2.02</v>
      </c>
      <c r="U1558">
        <v>425.47</v>
      </c>
      <c r="V1558">
        <v>86.16</v>
      </c>
      <c r="W1558">
        <v>3.3</v>
      </c>
      <c r="Y1558">
        <v>3.71</v>
      </c>
      <c r="Z1558">
        <v>4</v>
      </c>
      <c r="AA1558" t="s">
        <v>4250</v>
      </c>
      <c r="AB1558">
        <v>0</v>
      </c>
      <c r="AC1558">
        <v>3</v>
      </c>
      <c r="AD1558">
        <v>5.3556904761904756</v>
      </c>
      <c r="AF1558" t="s">
        <v>7949</v>
      </c>
      <c r="AI1558">
        <v>0</v>
      </c>
      <c r="AJ1558">
        <v>0</v>
      </c>
      <c r="AK1558" t="s">
        <v>19841</v>
      </c>
      <c r="AL1558" t="s">
        <v>19841</v>
      </c>
      <c r="AM1558" t="s">
        <v>20019</v>
      </c>
    </row>
    <row r="1559" spans="1:39" x14ac:dyDescent="0.25">
      <c r="A1559" t="s">
        <v>9185</v>
      </c>
      <c r="B1559" t="s">
        <v>4841</v>
      </c>
      <c r="C1559" t="s">
        <v>4842</v>
      </c>
      <c r="D1559">
        <v>11.4</v>
      </c>
      <c r="E1559" t="s">
        <v>4845</v>
      </c>
      <c r="F1559">
        <v>7.94</v>
      </c>
      <c r="I1559" t="s">
        <v>12752</v>
      </c>
      <c r="K1559" t="s">
        <v>6860</v>
      </c>
      <c r="M1559" t="s">
        <v>15002</v>
      </c>
      <c r="N1559">
        <v>8</v>
      </c>
      <c r="O1559" t="s">
        <v>15332</v>
      </c>
      <c r="P1559" t="s">
        <v>16837</v>
      </c>
      <c r="Q1559">
        <v>5</v>
      </c>
      <c r="R1559">
        <v>1</v>
      </c>
      <c r="S1559">
        <v>1.55</v>
      </c>
      <c r="T1559">
        <v>1.59</v>
      </c>
      <c r="U1559">
        <v>419.53</v>
      </c>
      <c r="V1559">
        <v>77.150000000000006</v>
      </c>
      <c r="W1559">
        <v>2.82</v>
      </c>
      <c r="Y1559">
        <v>6.38</v>
      </c>
      <c r="Z1559">
        <v>2</v>
      </c>
      <c r="AA1559" t="s">
        <v>4250</v>
      </c>
      <c r="AB1559">
        <v>0</v>
      </c>
      <c r="AC1559">
        <v>4</v>
      </c>
      <c r="AD1559">
        <v>5.4081190476190466</v>
      </c>
      <c r="AF1559" t="s">
        <v>7949</v>
      </c>
      <c r="AI1559">
        <v>0</v>
      </c>
      <c r="AJ1559">
        <v>0</v>
      </c>
      <c r="AM1559" t="s">
        <v>20019</v>
      </c>
    </row>
    <row r="1560" spans="1:39" x14ac:dyDescent="0.25">
      <c r="A1560" t="s">
        <v>8451</v>
      </c>
      <c r="B1560" t="s">
        <v>4841</v>
      </c>
      <c r="C1560" t="s">
        <v>4842</v>
      </c>
      <c r="D1560">
        <v>11.5</v>
      </c>
      <c r="E1560" t="s">
        <v>4845</v>
      </c>
      <c r="F1560">
        <v>7.94</v>
      </c>
      <c r="I1560" t="s">
        <v>12753</v>
      </c>
      <c r="K1560" t="s">
        <v>6860</v>
      </c>
      <c r="L1560" t="s">
        <v>6861</v>
      </c>
      <c r="M1560" t="s">
        <v>14972</v>
      </c>
      <c r="N1560">
        <v>8</v>
      </c>
      <c r="O1560" t="s">
        <v>15293</v>
      </c>
      <c r="P1560" t="s">
        <v>16104</v>
      </c>
      <c r="Q1560">
        <v>6</v>
      </c>
      <c r="R1560">
        <v>2</v>
      </c>
      <c r="S1560">
        <v>2.0499999999999998</v>
      </c>
      <c r="T1560">
        <v>2.0499999999999998</v>
      </c>
      <c r="U1560">
        <v>421.35</v>
      </c>
      <c r="V1560">
        <v>113.39</v>
      </c>
      <c r="W1560">
        <v>3.23</v>
      </c>
      <c r="X1560">
        <v>9.9499999999999993</v>
      </c>
      <c r="Y1560">
        <v>4.8499999999999996</v>
      </c>
      <c r="Z1560">
        <v>2</v>
      </c>
      <c r="AA1560" t="s">
        <v>4250</v>
      </c>
      <c r="AB1560">
        <v>0</v>
      </c>
      <c r="AC1560">
        <v>3</v>
      </c>
      <c r="AD1560">
        <v>4.2571190476190477</v>
      </c>
      <c r="AF1560" t="s">
        <v>7949</v>
      </c>
      <c r="AI1560">
        <v>0</v>
      </c>
      <c r="AJ1560">
        <v>0</v>
      </c>
      <c r="AM1560" t="s">
        <v>20019</v>
      </c>
    </row>
    <row r="1561" spans="1:39" x14ac:dyDescent="0.25">
      <c r="A1561" t="s">
        <v>9186</v>
      </c>
      <c r="B1561" t="s">
        <v>4841</v>
      </c>
      <c r="C1561" t="s">
        <v>4842</v>
      </c>
      <c r="D1561">
        <v>11.5</v>
      </c>
      <c r="E1561" t="s">
        <v>4845</v>
      </c>
      <c r="F1561">
        <v>7.94</v>
      </c>
      <c r="I1561" t="s">
        <v>12754</v>
      </c>
      <c r="K1561" t="s">
        <v>6860</v>
      </c>
      <c r="L1561" t="s">
        <v>6861</v>
      </c>
      <c r="M1561" t="s">
        <v>15021</v>
      </c>
      <c r="N1561">
        <v>9</v>
      </c>
      <c r="O1561" t="s">
        <v>15359</v>
      </c>
      <c r="P1561" t="s">
        <v>16838</v>
      </c>
      <c r="Q1561">
        <v>5</v>
      </c>
      <c r="R1561">
        <v>1</v>
      </c>
      <c r="S1561">
        <v>2.5499999999999998</v>
      </c>
      <c r="T1561">
        <v>2.5499999999999998</v>
      </c>
      <c r="U1561">
        <v>453.97</v>
      </c>
      <c r="V1561">
        <v>77.150000000000006</v>
      </c>
      <c r="W1561">
        <v>4.13</v>
      </c>
      <c r="Y1561">
        <v>0</v>
      </c>
      <c r="Z1561">
        <v>2</v>
      </c>
      <c r="AA1561" t="s">
        <v>4250</v>
      </c>
      <c r="AB1561">
        <v>0</v>
      </c>
      <c r="AC1561">
        <v>3</v>
      </c>
      <c r="AD1561">
        <v>4.8871190476190476</v>
      </c>
      <c r="AF1561" t="s">
        <v>7949</v>
      </c>
      <c r="AI1561">
        <v>0</v>
      </c>
      <c r="AJ1561">
        <v>0</v>
      </c>
      <c r="AM1561" t="s">
        <v>20019</v>
      </c>
    </row>
    <row r="1562" spans="1:39" x14ac:dyDescent="0.25">
      <c r="A1562" t="s">
        <v>9187</v>
      </c>
      <c r="B1562" t="s">
        <v>4841</v>
      </c>
      <c r="C1562" t="s">
        <v>4842</v>
      </c>
      <c r="D1562">
        <v>11.5</v>
      </c>
      <c r="E1562" t="s">
        <v>4845</v>
      </c>
      <c r="F1562">
        <v>7.94</v>
      </c>
      <c r="I1562" t="s">
        <v>12755</v>
      </c>
      <c r="K1562" t="s">
        <v>6860</v>
      </c>
      <c r="M1562" t="s">
        <v>15002</v>
      </c>
      <c r="N1562">
        <v>8</v>
      </c>
      <c r="O1562" t="s">
        <v>15332</v>
      </c>
      <c r="P1562" t="s">
        <v>16839</v>
      </c>
      <c r="Q1562">
        <v>5</v>
      </c>
      <c r="R1562">
        <v>1</v>
      </c>
      <c r="S1562">
        <v>2.4700000000000002</v>
      </c>
      <c r="T1562">
        <v>2.4900000000000002</v>
      </c>
      <c r="U1562">
        <v>456.59</v>
      </c>
      <c r="V1562">
        <v>80.81</v>
      </c>
      <c r="W1562">
        <v>4.01</v>
      </c>
      <c r="Y1562">
        <v>6.01</v>
      </c>
      <c r="Z1562">
        <v>2</v>
      </c>
      <c r="AA1562" t="s">
        <v>4250</v>
      </c>
      <c r="AB1562">
        <v>0</v>
      </c>
      <c r="AC1562">
        <v>3</v>
      </c>
      <c r="AD1562">
        <v>4.9084047619047624</v>
      </c>
      <c r="AF1562" t="s">
        <v>7949</v>
      </c>
      <c r="AI1562">
        <v>0</v>
      </c>
      <c r="AJ1562">
        <v>0</v>
      </c>
      <c r="AM1562" t="s">
        <v>20019</v>
      </c>
    </row>
    <row r="1563" spans="1:39" x14ac:dyDescent="0.25">
      <c r="A1563" t="s">
        <v>9188</v>
      </c>
      <c r="B1563" t="s">
        <v>4841</v>
      </c>
      <c r="C1563" t="s">
        <v>4842</v>
      </c>
      <c r="D1563">
        <v>11.5</v>
      </c>
      <c r="E1563" t="s">
        <v>4845</v>
      </c>
      <c r="F1563">
        <v>7.94</v>
      </c>
      <c r="I1563" t="s">
        <v>12756</v>
      </c>
      <c r="K1563" t="s">
        <v>6860</v>
      </c>
      <c r="M1563" t="s">
        <v>14977</v>
      </c>
      <c r="N1563">
        <v>8</v>
      </c>
      <c r="O1563" t="s">
        <v>15298</v>
      </c>
      <c r="P1563" t="s">
        <v>16840</v>
      </c>
      <c r="Q1563">
        <v>6</v>
      </c>
      <c r="R1563">
        <v>1</v>
      </c>
      <c r="S1563">
        <v>1.1399999999999999</v>
      </c>
      <c r="T1563">
        <v>1.19</v>
      </c>
      <c r="U1563">
        <v>396.52</v>
      </c>
      <c r="V1563">
        <v>80.81</v>
      </c>
      <c r="W1563">
        <v>2.92</v>
      </c>
      <c r="Y1563">
        <v>6.49</v>
      </c>
      <c r="Z1563">
        <v>2</v>
      </c>
      <c r="AA1563" t="s">
        <v>4250</v>
      </c>
      <c r="AB1563">
        <v>0</v>
      </c>
      <c r="AC1563">
        <v>2</v>
      </c>
      <c r="AD1563">
        <v>5.5724761904761904</v>
      </c>
      <c r="AF1563" t="s">
        <v>7949</v>
      </c>
      <c r="AI1563">
        <v>0</v>
      </c>
      <c r="AJ1563">
        <v>0</v>
      </c>
      <c r="AM1563" t="s">
        <v>20019</v>
      </c>
    </row>
    <row r="1564" spans="1:39" x14ac:dyDescent="0.25">
      <c r="A1564" t="s">
        <v>9189</v>
      </c>
      <c r="B1564" t="s">
        <v>4841</v>
      </c>
      <c r="C1564" t="s">
        <v>4842</v>
      </c>
      <c r="D1564">
        <v>11.5</v>
      </c>
      <c r="E1564" t="s">
        <v>4845</v>
      </c>
      <c r="F1564">
        <v>7.94</v>
      </c>
      <c r="I1564" t="s">
        <v>12757</v>
      </c>
      <c r="K1564" t="s">
        <v>6860</v>
      </c>
      <c r="M1564" t="s">
        <v>14977</v>
      </c>
      <c r="N1564">
        <v>8</v>
      </c>
      <c r="O1564" t="s">
        <v>15298</v>
      </c>
      <c r="P1564" t="s">
        <v>16841</v>
      </c>
      <c r="Q1564">
        <v>4</v>
      </c>
      <c r="R1564">
        <v>1</v>
      </c>
      <c r="S1564">
        <v>3.16</v>
      </c>
      <c r="T1564">
        <v>3.16</v>
      </c>
      <c r="U1564">
        <v>452.98</v>
      </c>
      <c r="V1564">
        <v>64.790000000000006</v>
      </c>
      <c r="W1564">
        <v>4.66</v>
      </c>
      <c r="Y1564">
        <v>2.73</v>
      </c>
      <c r="Z1564">
        <v>2</v>
      </c>
      <c r="AA1564" t="s">
        <v>4250</v>
      </c>
      <c r="AB1564">
        <v>0</v>
      </c>
      <c r="AC1564">
        <v>3</v>
      </c>
      <c r="AD1564">
        <v>4.5091904761904757</v>
      </c>
      <c r="AF1564" t="s">
        <v>7949</v>
      </c>
      <c r="AI1564">
        <v>0</v>
      </c>
      <c r="AJ1564">
        <v>0</v>
      </c>
      <c r="AM1564" t="s">
        <v>20019</v>
      </c>
    </row>
    <row r="1565" spans="1:39" x14ac:dyDescent="0.25">
      <c r="A1565" t="s">
        <v>9190</v>
      </c>
      <c r="B1565" t="s">
        <v>4841</v>
      </c>
      <c r="C1565" t="s">
        <v>4842</v>
      </c>
      <c r="D1565">
        <v>11.6</v>
      </c>
      <c r="E1565" t="s">
        <v>4845</v>
      </c>
      <c r="F1565">
        <v>7.94</v>
      </c>
      <c r="I1565" t="s">
        <v>12758</v>
      </c>
      <c r="K1565" t="s">
        <v>6860</v>
      </c>
      <c r="L1565" t="s">
        <v>6861</v>
      </c>
      <c r="M1565" t="s">
        <v>14987</v>
      </c>
      <c r="N1565">
        <v>9</v>
      </c>
      <c r="O1565" t="s">
        <v>15311</v>
      </c>
      <c r="P1565" t="s">
        <v>16842</v>
      </c>
      <c r="Q1565">
        <v>6</v>
      </c>
      <c r="R1565">
        <v>2</v>
      </c>
      <c r="S1565">
        <v>0.89</v>
      </c>
      <c r="T1565">
        <v>0.89</v>
      </c>
      <c r="U1565">
        <v>398.32</v>
      </c>
      <c r="V1565">
        <v>102.74</v>
      </c>
      <c r="W1565">
        <v>2.73</v>
      </c>
      <c r="X1565">
        <v>9.85</v>
      </c>
      <c r="Y1565">
        <v>4.17</v>
      </c>
      <c r="Z1565">
        <v>2</v>
      </c>
      <c r="AA1565" t="s">
        <v>4250</v>
      </c>
      <c r="AB1565">
        <v>0</v>
      </c>
      <c r="AC1565">
        <v>5</v>
      </c>
      <c r="AD1565">
        <v>4.801619047619047</v>
      </c>
      <c r="AF1565" t="s">
        <v>7949</v>
      </c>
      <c r="AI1565">
        <v>0</v>
      </c>
      <c r="AJ1565">
        <v>0</v>
      </c>
      <c r="AM1565" t="s">
        <v>20019</v>
      </c>
    </row>
    <row r="1566" spans="1:39" x14ac:dyDescent="0.25">
      <c r="A1566" t="s">
        <v>9191</v>
      </c>
      <c r="B1566" t="s">
        <v>4841</v>
      </c>
      <c r="C1566" t="s">
        <v>4842</v>
      </c>
      <c r="D1566">
        <v>11.6</v>
      </c>
      <c r="E1566" t="s">
        <v>4845</v>
      </c>
      <c r="F1566">
        <v>7.94</v>
      </c>
      <c r="I1566" t="s">
        <v>12759</v>
      </c>
      <c r="K1566" t="s">
        <v>6860</v>
      </c>
      <c r="L1566" t="s">
        <v>6861</v>
      </c>
      <c r="M1566" t="s">
        <v>14987</v>
      </c>
      <c r="N1566">
        <v>9</v>
      </c>
      <c r="O1566" t="s">
        <v>15311</v>
      </c>
      <c r="P1566" t="s">
        <v>16843</v>
      </c>
      <c r="Q1566">
        <v>7</v>
      </c>
      <c r="R1566">
        <v>2</v>
      </c>
      <c r="S1566">
        <v>1.02</v>
      </c>
      <c r="T1566">
        <v>1.03</v>
      </c>
      <c r="U1566">
        <v>445.4</v>
      </c>
      <c r="V1566">
        <v>122.62</v>
      </c>
      <c r="W1566">
        <v>2.68</v>
      </c>
      <c r="X1566">
        <v>9.6300000000000008</v>
      </c>
      <c r="Y1566">
        <v>4.17</v>
      </c>
      <c r="Z1566">
        <v>2</v>
      </c>
      <c r="AA1566" t="s">
        <v>4250</v>
      </c>
      <c r="AB1566">
        <v>0</v>
      </c>
      <c r="AC1566">
        <v>6</v>
      </c>
      <c r="AD1566">
        <v>3.89</v>
      </c>
      <c r="AF1566" t="s">
        <v>7949</v>
      </c>
      <c r="AI1566">
        <v>0</v>
      </c>
      <c r="AJ1566">
        <v>0</v>
      </c>
      <c r="AM1566" t="s">
        <v>20019</v>
      </c>
    </row>
    <row r="1567" spans="1:39" x14ac:dyDescent="0.25">
      <c r="A1567" t="s">
        <v>9192</v>
      </c>
      <c r="B1567" t="s">
        <v>4841</v>
      </c>
      <c r="C1567" t="s">
        <v>4842</v>
      </c>
      <c r="D1567">
        <v>11.6</v>
      </c>
      <c r="E1567" t="s">
        <v>4845</v>
      </c>
      <c r="F1567">
        <v>7.94</v>
      </c>
      <c r="K1567" t="s">
        <v>6860</v>
      </c>
      <c r="L1567" t="s">
        <v>6861</v>
      </c>
      <c r="M1567" t="s">
        <v>6887</v>
      </c>
      <c r="N1567">
        <v>9</v>
      </c>
      <c r="O1567" t="s">
        <v>15459</v>
      </c>
      <c r="P1567" t="s">
        <v>16844</v>
      </c>
      <c r="Q1567">
        <v>9</v>
      </c>
      <c r="R1567">
        <v>9</v>
      </c>
      <c r="S1567">
        <v>2.1</v>
      </c>
      <c r="T1567">
        <v>4.1500000000000004</v>
      </c>
      <c r="U1567">
        <v>792.91</v>
      </c>
      <c r="V1567">
        <v>257.47000000000003</v>
      </c>
      <c r="W1567">
        <v>0.61</v>
      </c>
      <c r="X1567">
        <v>3.48</v>
      </c>
      <c r="Y1567">
        <v>6.65</v>
      </c>
      <c r="Z1567">
        <v>3</v>
      </c>
      <c r="AA1567" t="s">
        <v>4250</v>
      </c>
      <c r="AB1567">
        <v>2</v>
      </c>
      <c r="AC1567">
        <v>18</v>
      </c>
      <c r="AD1567">
        <v>2.375</v>
      </c>
      <c r="AF1567" t="s">
        <v>7951</v>
      </c>
      <c r="AI1567">
        <v>0</v>
      </c>
      <c r="AJ1567">
        <v>0</v>
      </c>
      <c r="AK1567" t="s">
        <v>19901</v>
      </c>
      <c r="AL1567" t="s">
        <v>19901</v>
      </c>
      <c r="AM1567" t="s">
        <v>20019</v>
      </c>
    </row>
    <row r="1568" spans="1:39" x14ac:dyDescent="0.25">
      <c r="A1568" t="s">
        <v>9193</v>
      </c>
      <c r="B1568" t="s">
        <v>4841</v>
      </c>
      <c r="C1568" t="s">
        <v>4842</v>
      </c>
      <c r="D1568">
        <v>11.6</v>
      </c>
      <c r="E1568" t="s">
        <v>4845</v>
      </c>
      <c r="F1568">
        <v>7.94</v>
      </c>
      <c r="I1568" t="s">
        <v>12760</v>
      </c>
      <c r="K1568" t="s">
        <v>6860</v>
      </c>
      <c r="M1568" t="s">
        <v>15002</v>
      </c>
      <c r="N1568">
        <v>8</v>
      </c>
      <c r="O1568" t="s">
        <v>15332</v>
      </c>
      <c r="P1568" t="s">
        <v>16845</v>
      </c>
      <c r="Q1568">
        <v>5</v>
      </c>
      <c r="R1568">
        <v>1</v>
      </c>
      <c r="S1568">
        <v>1.83</v>
      </c>
      <c r="T1568">
        <v>1.83</v>
      </c>
      <c r="U1568">
        <v>447.58</v>
      </c>
      <c r="V1568">
        <v>77.150000000000006</v>
      </c>
      <c r="W1568">
        <v>3.11</v>
      </c>
      <c r="Y1568">
        <v>5.22</v>
      </c>
      <c r="Z1568">
        <v>1</v>
      </c>
      <c r="AA1568" t="s">
        <v>4250</v>
      </c>
      <c r="AB1568">
        <v>0</v>
      </c>
      <c r="AC1568">
        <v>3</v>
      </c>
      <c r="AD1568">
        <v>5.207761904761905</v>
      </c>
      <c r="AF1568" t="s">
        <v>7949</v>
      </c>
      <c r="AI1568">
        <v>0</v>
      </c>
      <c r="AJ1568">
        <v>0</v>
      </c>
      <c r="AM1568" t="s">
        <v>20019</v>
      </c>
    </row>
    <row r="1569" spans="1:39" x14ac:dyDescent="0.25">
      <c r="A1569" t="s">
        <v>9194</v>
      </c>
      <c r="B1569" t="s">
        <v>4841</v>
      </c>
      <c r="C1569" t="s">
        <v>4842</v>
      </c>
      <c r="D1569">
        <v>11.6</v>
      </c>
      <c r="E1569" t="s">
        <v>4845</v>
      </c>
      <c r="F1569">
        <v>7.94</v>
      </c>
      <c r="I1569" t="s">
        <v>12761</v>
      </c>
      <c r="K1569" t="s">
        <v>6860</v>
      </c>
      <c r="M1569" t="s">
        <v>15002</v>
      </c>
      <c r="N1569">
        <v>8</v>
      </c>
      <c r="O1569" t="s">
        <v>15332</v>
      </c>
      <c r="P1569" t="s">
        <v>16846</v>
      </c>
      <c r="Q1569">
        <v>4</v>
      </c>
      <c r="R1569">
        <v>1</v>
      </c>
      <c r="S1569">
        <v>1.31</v>
      </c>
      <c r="T1569">
        <v>1.38</v>
      </c>
      <c r="U1569">
        <v>409.45</v>
      </c>
      <c r="V1569">
        <v>67.92</v>
      </c>
      <c r="W1569">
        <v>3.3</v>
      </c>
      <c r="Y1569">
        <v>6.61</v>
      </c>
      <c r="Z1569">
        <v>1</v>
      </c>
      <c r="AA1569" t="s">
        <v>4250</v>
      </c>
      <c r="AB1569">
        <v>0</v>
      </c>
      <c r="AC1569">
        <v>3</v>
      </c>
      <c r="AD1569">
        <v>5.4801190476190476</v>
      </c>
      <c r="AF1569" t="s">
        <v>7949</v>
      </c>
      <c r="AI1569">
        <v>0</v>
      </c>
      <c r="AJ1569">
        <v>0</v>
      </c>
      <c r="AM1569" t="s">
        <v>20019</v>
      </c>
    </row>
    <row r="1570" spans="1:39" x14ac:dyDescent="0.25">
      <c r="A1570" t="s">
        <v>9195</v>
      </c>
      <c r="B1570" t="s">
        <v>4841</v>
      </c>
      <c r="C1570" t="s">
        <v>4842</v>
      </c>
      <c r="D1570">
        <v>11.7</v>
      </c>
      <c r="E1570" t="s">
        <v>4845</v>
      </c>
      <c r="F1570">
        <v>7.93</v>
      </c>
      <c r="I1570" t="s">
        <v>12762</v>
      </c>
      <c r="K1570" t="s">
        <v>6860</v>
      </c>
      <c r="L1570" t="s">
        <v>6861</v>
      </c>
      <c r="M1570" t="s">
        <v>15042</v>
      </c>
      <c r="N1570">
        <v>9</v>
      </c>
      <c r="O1570" t="s">
        <v>15389</v>
      </c>
      <c r="P1570" t="s">
        <v>16847</v>
      </c>
      <c r="Q1570">
        <v>5</v>
      </c>
      <c r="R1570">
        <v>1</v>
      </c>
      <c r="S1570">
        <v>2.84</v>
      </c>
      <c r="T1570">
        <v>2.84</v>
      </c>
      <c r="U1570">
        <v>453.51</v>
      </c>
      <c r="V1570">
        <v>77.150000000000006</v>
      </c>
      <c r="W1570">
        <v>3.77</v>
      </c>
      <c r="Y1570">
        <v>2.25</v>
      </c>
      <c r="Z1570">
        <v>1</v>
      </c>
      <c r="AA1570" t="s">
        <v>4250</v>
      </c>
      <c r="AB1570">
        <v>0</v>
      </c>
      <c r="AC1570">
        <v>5</v>
      </c>
      <c r="AD1570">
        <v>4.7454047619047621</v>
      </c>
      <c r="AF1570" t="s">
        <v>7949</v>
      </c>
      <c r="AI1570">
        <v>0</v>
      </c>
      <c r="AJ1570">
        <v>0</v>
      </c>
      <c r="AM1570" t="s">
        <v>20019</v>
      </c>
    </row>
    <row r="1571" spans="1:39" x14ac:dyDescent="0.25">
      <c r="A1571" t="s">
        <v>9195</v>
      </c>
      <c r="B1571" t="s">
        <v>4841</v>
      </c>
      <c r="C1571" t="s">
        <v>4842</v>
      </c>
      <c r="D1571">
        <v>11.7</v>
      </c>
      <c r="E1571" t="s">
        <v>4845</v>
      </c>
      <c r="F1571">
        <v>7.93</v>
      </c>
      <c r="I1571" t="s">
        <v>12763</v>
      </c>
      <c r="K1571" t="s">
        <v>6860</v>
      </c>
      <c r="M1571" t="s">
        <v>15002</v>
      </c>
      <c r="N1571">
        <v>8</v>
      </c>
      <c r="O1571" t="s">
        <v>15332</v>
      </c>
      <c r="P1571" t="s">
        <v>16847</v>
      </c>
      <c r="Q1571">
        <v>5</v>
      </c>
      <c r="R1571">
        <v>1</v>
      </c>
      <c r="S1571">
        <v>2.84</v>
      </c>
      <c r="T1571">
        <v>2.84</v>
      </c>
      <c r="U1571">
        <v>453.51</v>
      </c>
      <c r="V1571">
        <v>77.150000000000006</v>
      </c>
      <c r="W1571">
        <v>3.77</v>
      </c>
      <c r="Y1571">
        <v>2.25</v>
      </c>
      <c r="Z1571">
        <v>1</v>
      </c>
      <c r="AA1571" t="s">
        <v>4250</v>
      </c>
      <c r="AB1571">
        <v>0</v>
      </c>
      <c r="AC1571">
        <v>5</v>
      </c>
      <c r="AD1571">
        <v>4.7454047619047621</v>
      </c>
      <c r="AF1571" t="s">
        <v>7949</v>
      </c>
      <c r="AI1571">
        <v>0</v>
      </c>
      <c r="AJ1571">
        <v>0</v>
      </c>
      <c r="AM1571" t="s">
        <v>20019</v>
      </c>
    </row>
    <row r="1572" spans="1:39" x14ac:dyDescent="0.25">
      <c r="A1572" t="s">
        <v>9196</v>
      </c>
      <c r="B1572" t="s">
        <v>4841</v>
      </c>
      <c r="C1572" t="s">
        <v>4842</v>
      </c>
      <c r="D1572">
        <v>12</v>
      </c>
      <c r="E1572" t="s">
        <v>4845</v>
      </c>
      <c r="F1572">
        <v>7.92</v>
      </c>
      <c r="K1572" t="s">
        <v>6860</v>
      </c>
      <c r="L1572" t="s">
        <v>6861</v>
      </c>
      <c r="M1572" t="s">
        <v>15063</v>
      </c>
      <c r="N1572">
        <v>9</v>
      </c>
      <c r="O1572" t="s">
        <v>15416</v>
      </c>
      <c r="P1572" t="s">
        <v>16848</v>
      </c>
      <c r="Q1572">
        <v>6</v>
      </c>
      <c r="R1572">
        <v>1</v>
      </c>
      <c r="S1572">
        <v>0.43</v>
      </c>
      <c r="T1572">
        <v>0.43</v>
      </c>
      <c r="U1572">
        <v>382.39</v>
      </c>
      <c r="V1572">
        <v>90.04</v>
      </c>
      <c r="W1572">
        <v>1.81</v>
      </c>
      <c r="Y1572">
        <v>3.03</v>
      </c>
      <c r="Z1572">
        <v>2</v>
      </c>
      <c r="AA1572" t="s">
        <v>4250</v>
      </c>
      <c r="AB1572">
        <v>0</v>
      </c>
      <c r="AC1572">
        <v>1</v>
      </c>
      <c r="AD1572">
        <v>5.6720714285714289</v>
      </c>
      <c r="AF1572" t="s">
        <v>7949</v>
      </c>
      <c r="AI1572">
        <v>0</v>
      </c>
      <c r="AJ1572">
        <v>0</v>
      </c>
      <c r="AK1572" t="s">
        <v>19914</v>
      </c>
      <c r="AL1572" t="s">
        <v>19914</v>
      </c>
      <c r="AM1572" t="s">
        <v>20019</v>
      </c>
    </row>
    <row r="1573" spans="1:39" x14ac:dyDescent="0.25">
      <c r="A1573" t="s">
        <v>9197</v>
      </c>
      <c r="B1573" t="s">
        <v>4841</v>
      </c>
      <c r="C1573" t="s">
        <v>4842</v>
      </c>
      <c r="D1573">
        <v>12</v>
      </c>
      <c r="E1573" t="s">
        <v>4845</v>
      </c>
      <c r="F1573">
        <v>7.92</v>
      </c>
      <c r="K1573" t="s">
        <v>6860</v>
      </c>
      <c r="L1573" t="s">
        <v>6861</v>
      </c>
      <c r="M1573" t="s">
        <v>14976</v>
      </c>
      <c r="N1573">
        <v>9</v>
      </c>
      <c r="O1573" t="s">
        <v>15297</v>
      </c>
      <c r="P1573" t="s">
        <v>16849</v>
      </c>
      <c r="Q1573">
        <v>9</v>
      </c>
      <c r="R1573">
        <v>9</v>
      </c>
      <c r="S1573">
        <v>-5.01</v>
      </c>
      <c r="T1573">
        <v>-1.49</v>
      </c>
      <c r="U1573">
        <v>616.71</v>
      </c>
      <c r="V1573">
        <v>280.33999999999997</v>
      </c>
      <c r="W1573">
        <v>-1.81</v>
      </c>
      <c r="X1573">
        <v>3.65</v>
      </c>
      <c r="Y1573">
        <v>8.7200000000000006</v>
      </c>
      <c r="Z1573">
        <v>0</v>
      </c>
      <c r="AA1573" t="s">
        <v>4250</v>
      </c>
      <c r="AB1573">
        <v>2</v>
      </c>
      <c r="AC1573">
        <v>20</v>
      </c>
      <c r="AD1573">
        <v>2.64</v>
      </c>
      <c r="AF1573" t="s">
        <v>7950</v>
      </c>
      <c r="AI1573">
        <v>0</v>
      </c>
      <c r="AJ1573">
        <v>0</v>
      </c>
      <c r="AK1573" t="s">
        <v>19853</v>
      </c>
      <c r="AL1573" t="s">
        <v>19853</v>
      </c>
      <c r="AM1573" t="s">
        <v>20019</v>
      </c>
    </row>
    <row r="1574" spans="1:39" x14ac:dyDescent="0.25">
      <c r="A1574" t="s">
        <v>9198</v>
      </c>
      <c r="B1574" t="s">
        <v>4841</v>
      </c>
      <c r="C1574" t="s">
        <v>4842</v>
      </c>
      <c r="D1574">
        <v>12</v>
      </c>
      <c r="E1574" t="s">
        <v>4845</v>
      </c>
      <c r="F1574">
        <v>7.92</v>
      </c>
      <c r="K1574" t="s">
        <v>6860</v>
      </c>
      <c r="L1574" t="s">
        <v>6861</v>
      </c>
      <c r="M1574" t="s">
        <v>15066</v>
      </c>
      <c r="N1574">
        <v>9</v>
      </c>
      <c r="O1574" t="s">
        <v>15419</v>
      </c>
      <c r="P1574" t="s">
        <v>16850</v>
      </c>
      <c r="Q1574">
        <v>12</v>
      </c>
      <c r="R1574">
        <v>12</v>
      </c>
      <c r="S1574">
        <v>-6.77</v>
      </c>
      <c r="T1574">
        <v>-0.26</v>
      </c>
      <c r="U1574">
        <v>970.02</v>
      </c>
      <c r="V1574">
        <v>387.12</v>
      </c>
      <c r="W1574">
        <v>0.37</v>
      </c>
      <c r="X1574">
        <v>2.66</v>
      </c>
      <c r="Y1574">
        <v>8.73</v>
      </c>
      <c r="Z1574">
        <v>1</v>
      </c>
      <c r="AA1574" t="s">
        <v>4250</v>
      </c>
      <c r="AB1574">
        <v>3</v>
      </c>
      <c r="AC1574">
        <v>31</v>
      </c>
      <c r="AD1574">
        <v>2.6349999999999998</v>
      </c>
      <c r="AF1574" t="s">
        <v>7950</v>
      </c>
      <c r="AI1574">
        <v>0</v>
      </c>
      <c r="AJ1574">
        <v>0</v>
      </c>
      <c r="AK1574" t="s">
        <v>19916</v>
      </c>
      <c r="AL1574" t="s">
        <v>19916</v>
      </c>
      <c r="AM1574" t="s">
        <v>20019</v>
      </c>
    </row>
    <row r="1575" spans="1:39" x14ac:dyDescent="0.25">
      <c r="A1575" t="s">
        <v>8812</v>
      </c>
      <c r="B1575" t="s">
        <v>4841</v>
      </c>
      <c r="C1575" t="s">
        <v>4842</v>
      </c>
      <c r="D1575">
        <v>12</v>
      </c>
      <c r="E1575" t="s">
        <v>4845</v>
      </c>
      <c r="F1575">
        <v>7.92</v>
      </c>
      <c r="K1575" t="s">
        <v>6860</v>
      </c>
      <c r="L1575" t="s">
        <v>6861</v>
      </c>
      <c r="M1575" t="s">
        <v>15049</v>
      </c>
      <c r="N1575">
        <v>9</v>
      </c>
      <c r="O1575" t="s">
        <v>15398</v>
      </c>
      <c r="P1575" t="s">
        <v>16464</v>
      </c>
      <c r="Q1575">
        <v>8</v>
      </c>
      <c r="R1575">
        <v>4</v>
      </c>
      <c r="S1575">
        <v>-0.15</v>
      </c>
      <c r="T1575">
        <v>0.86</v>
      </c>
      <c r="U1575">
        <v>586.73</v>
      </c>
      <c r="V1575">
        <v>128.59</v>
      </c>
      <c r="W1575">
        <v>2.9</v>
      </c>
      <c r="X1575">
        <v>13.29</v>
      </c>
      <c r="Y1575">
        <v>8.4700000000000006</v>
      </c>
      <c r="Z1575">
        <v>3</v>
      </c>
      <c r="AA1575" t="s">
        <v>4250</v>
      </c>
      <c r="AB1575">
        <v>1</v>
      </c>
      <c r="AC1575">
        <v>13</v>
      </c>
      <c r="AD1575">
        <v>2.7650000000000001</v>
      </c>
      <c r="AF1575" t="s">
        <v>7949</v>
      </c>
      <c r="AI1575">
        <v>0</v>
      </c>
      <c r="AJ1575">
        <v>0</v>
      </c>
      <c r="AK1575" t="s">
        <v>19889</v>
      </c>
      <c r="AL1575" t="s">
        <v>19889</v>
      </c>
      <c r="AM1575" t="s">
        <v>20019</v>
      </c>
    </row>
    <row r="1576" spans="1:39" x14ac:dyDescent="0.25">
      <c r="A1576" t="s">
        <v>8647</v>
      </c>
      <c r="B1576" t="s">
        <v>4841</v>
      </c>
      <c r="C1576" t="s">
        <v>4842</v>
      </c>
      <c r="D1576">
        <v>12</v>
      </c>
      <c r="E1576" t="s">
        <v>4845</v>
      </c>
      <c r="F1576">
        <v>7.92</v>
      </c>
      <c r="K1576" t="s">
        <v>6860</v>
      </c>
      <c r="L1576" t="s">
        <v>6861</v>
      </c>
      <c r="M1576" t="s">
        <v>15049</v>
      </c>
      <c r="N1576">
        <v>9</v>
      </c>
      <c r="O1576" t="s">
        <v>15398</v>
      </c>
      <c r="P1576" t="s">
        <v>16300</v>
      </c>
      <c r="Q1576">
        <v>7</v>
      </c>
      <c r="R1576">
        <v>4</v>
      </c>
      <c r="S1576">
        <v>1.55</v>
      </c>
      <c r="T1576">
        <v>2.58</v>
      </c>
      <c r="U1576">
        <v>598.74</v>
      </c>
      <c r="V1576">
        <v>120</v>
      </c>
      <c r="W1576">
        <v>3.69</v>
      </c>
      <c r="X1576">
        <v>13.3</v>
      </c>
      <c r="Y1576">
        <v>8.31</v>
      </c>
      <c r="Z1576">
        <v>3</v>
      </c>
      <c r="AA1576" t="s">
        <v>4250</v>
      </c>
      <c r="AB1576">
        <v>1</v>
      </c>
      <c r="AC1576">
        <v>13</v>
      </c>
      <c r="AD1576">
        <v>2.8450000000000002</v>
      </c>
      <c r="AF1576" t="s">
        <v>7949</v>
      </c>
      <c r="AI1576">
        <v>0</v>
      </c>
      <c r="AJ1576">
        <v>0</v>
      </c>
      <c r="AK1576" t="s">
        <v>19889</v>
      </c>
      <c r="AL1576" t="s">
        <v>19889</v>
      </c>
      <c r="AM1576" t="s">
        <v>20019</v>
      </c>
    </row>
    <row r="1577" spans="1:39" x14ac:dyDescent="0.25">
      <c r="A1577" t="s">
        <v>9072</v>
      </c>
      <c r="B1577" t="s">
        <v>4841</v>
      </c>
      <c r="C1577" t="s">
        <v>4842</v>
      </c>
      <c r="D1577">
        <v>12</v>
      </c>
      <c r="E1577" t="s">
        <v>4845</v>
      </c>
      <c r="F1577">
        <v>7.92</v>
      </c>
      <c r="K1577" t="s">
        <v>6860</v>
      </c>
      <c r="M1577" t="s">
        <v>15025</v>
      </c>
      <c r="N1577">
        <v>8</v>
      </c>
      <c r="O1577" t="s">
        <v>15366</v>
      </c>
      <c r="P1577" t="s">
        <v>16724</v>
      </c>
      <c r="Q1577">
        <v>8</v>
      </c>
      <c r="R1577">
        <v>4</v>
      </c>
      <c r="S1577">
        <v>0.23</v>
      </c>
      <c r="T1577">
        <v>1.3</v>
      </c>
      <c r="U1577">
        <v>568.74</v>
      </c>
      <c r="V1577">
        <v>128.59</v>
      </c>
      <c r="W1577">
        <v>2.76</v>
      </c>
      <c r="X1577">
        <v>13.96</v>
      </c>
      <c r="Y1577">
        <v>8.5500000000000007</v>
      </c>
      <c r="Z1577">
        <v>3</v>
      </c>
      <c r="AA1577" t="s">
        <v>4250</v>
      </c>
      <c r="AB1577">
        <v>1</v>
      </c>
      <c r="AC1577">
        <v>13</v>
      </c>
      <c r="AD1577">
        <v>2.7250000000000001</v>
      </c>
      <c r="AF1577" t="s">
        <v>7952</v>
      </c>
      <c r="AI1577">
        <v>0</v>
      </c>
      <c r="AJ1577">
        <v>0</v>
      </c>
      <c r="AK1577" t="s">
        <v>19889</v>
      </c>
      <c r="AL1577" t="s">
        <v>19889</v>
      </c>
      <c r="AM1577" t="s">
        <v>20019</v>
      </c>
    </row>
    <row r="1578" spans="1:39" x14ac:dyDescent="0.25">
      <c r="A1578" t="s">
        <v>9199</v>
      </c>
      <c r="B1578" t="s">
        <v>4841</v>
      </c>
      <c r="C1578" t="s">
        <v>4842</v>
      </c>
      <c r="D1578">
        <v>12</v>
      </c>
      <c r="E1578" t="s">
        <v>4845</v>
      </c>
      <c r="F1578">
        <v>7.92</v>
      </c>
      <c r="K1578" t="s">
        <v>6860</v>
      </c>
      <c r="L1578" t="s">
        <v>6861</v>
      </c>
      <c r="M1578" t="s">
        <v>6881</v>
      </c>
      <c r="N1578">
        <v>9</v>
      </c>
      <c r="O1578" t="s">
        <v>15460</v>
      </c>
      <c r="P1578" t="s">
        <v>16851</v>
      </c>
      <c r="Q1578">
        <v>10</v>
      </c>
      <c r="R1578">
        <v>7</v>
      </c>
      <c r="S1578">
        <v>0.84</v>
      </c>
      <c r="T1578">
        <v>4.99</v>
      </c>
      <c r="U1578">
        <v>859.96</v>
      </c>
      <c r="V1578">
        <v>257.83999999999997</v>
      </c>
      <c r="W1578">
        <v>3.82</v>
      </c>
      <c r="X1578">
        <v>3.38</v>
      </c>
      <c r="Y1578">
        <v>0</v>
      </c>
      <c r="Z1578">
        <v>4</v>
      </c>
      <c r="AA1578" t="s">
        <v>4250</v>
      </c>
      <c r="AB1578">
        <v>2</v>
      </c>
      <c r="AC1578">
        <v>20</v>
      </c>
      <c r="AD1578">
        <v>2.0049999999999999</v>
      </c>
      <c r="AF1578" t="s">
        <v>7951</v>
      </c>
      <c r="AI1578">
        <v>0</v>
      </c>
      <c r="AJ1578">
        <v>0</v>
      </c>
      <c r="AK1578" t="s">
        <v>19933</v>
      </c>
      <c r="AL1578" t="s">
        <v>19933</v>
      </c>
      <c r="AM1578" t="s">
        <v>20019</v>
      </c>
    </row>
    <row r="1579" spans="1:39" x14ac:dyDescent="0.25">
      <c r="A1579" t="s">
        <v>8440</v>
      </c>
      <c r="B1579" t="s">
        <v>4841</v>
      </c>
      <c r="C1579" t="s">
        <v>4842</v>
      </c>
      <c r="D1579">
        <v>12</v>
      </c>
      <c r="E1579" t="s">
        <v>4845</v>
      </c>
      <c r="F1579">
        <v>7.92</v>
      </c>
      <c r="K1579" t="s">
        <v>6860</v>
      </c>
      <c r="L1579" t="s">
        <v>6861</v>
      </c>
      <c r="M1579" t="s">
        <v>15064</v>
      </c>
      <c r="N1579">
        <v>9</v>
      </c>
      <c r="O1579" t="s">
        <v>15417</v>
      </c>
      <c r="P1579" t="s">
        <v>16093</v>
      </c>
      <c r="Q1579">
        <v>7</v>
      </c>
      <c r="R1579">
        <v>3</v>
      </c>
      <c r="S1579">
        <v>2.97</v>
      </c>
      <c r="T1579">
        <v>4</v>
      </c>
      <c r="U1579">
        <v>590.75</v>
      </c>
      <c r="V1579">
        <v>112.9</v>
      </c>
      <c r="W1579">
        <v>3.48</v>
      </c>
      <c r="X1579">
        <v>13.78</v>
      </c>
      <c r="Y1579">
        <v>8.4700000000000006</v>
      </c>
      <c r="Z1579">
        <v>4</v>
      </c>
      <c r="AA1579" t="s">
        <v>4250</v>
      </c>
      <c r="AB1579">
        <v>1</v>
      </c>
      <c r="AC1579">
        <v>11</v>
      </c>
      <c r="AD1579">
        <v>2.1833333333333331</v>
      </c>
      <c r="AF1579" t="s">
        <v>7949</v>
      </c>
      <c r="AI1579">
        <v>0</v>
      </c>
      <c r="AJ1579">
        <v>0</v>
      </c>
      <c r="AK1579" t="s">
        <v>19877</v>
      </c>
      <c r="AL1579" t="s">
        <v>19877</v>
      </c>
      <c r="AM1579" t="s">
        <v>20019</v>
      </c>
    </row>
    <row r="1580" spans="1:39" x14ac:dyDescent="0.25">
      <c r="A1580" t="s">
        <v>9200</v>
      </c>
      <c r="B1580" t="s">
        <v>4841</v>
      </c>
      <c r="C1580" t="s">
        <v>4842</v>
      </c>
      <c r="D1580">
        <v>12</v>
      </c>
      <c r="E1580" t="s">
        <v>4845</v>
      </c>
      <c r="F1580">
        <v>7.92</v>
      </c>
      <c r="K1580" t="s">
        <v>6860</v>
      </c>
      <c r="M1580" t="s">
        <v>15085</v>
      </c>
      <c r="N1580">
        <v>8</v>
      </c>
      <c r="O1580" t="s">
        <v>15441</v>
      </c>
      <c r="P1580" t="s">
        <v>16852</v>
      </c>
      <c r="Q1580">
        <v>4</v>
      </c>
      <c r="R1580">
        <v>4</v>
      </c>
      <c r="S1580">
        <v>2.2000000000000002</v>
      </c>
      <c r="T1580">
        <v>2.62</v>
      </c>
      <c r="U1580">
        <v>510.63</v>
      </c>
      <c r="V1580">
        <v>90.04</v>
      </c>
      <c r="W1580">
        <v>4.07</v>
      </c>
      <c r="X1580">
        <v>13.88</v>
      </c>
      <c r="Y1580">
        <v>7.34</v>
      </c>
      <c r="Z1580">
        <v>3</v>
      </c>
      <c r="AA1580" t="s">
        <v>4250</v>
      </c>
      <c r="AB1580">
        <v>1</v>
      </c>
      <c r="AC1580">
        <v>8</v>
      </c>
      <c r="AD1580">
        <v>3.8986666666666658</v>
      </c>
      <c r="AF1580" t="s">
        <v>7949</v>
      </c>
      <c r="AI1580">
        <v>0</v>
      </c>
      <c r="AJ1580">
        <v>0</v>
      </c>
      <c r="AK1580" t="s">
        <v>19925</v>
      </c>
      <c r="AL1580" t="s">
        <v>19925</v>
      </c>
      <c r="AM1580" t="s">
        <v>20019</v>
      </c>
    </row>
    <row r="1581" spans="1:39" x14ac:dyDescent="0.25">
      <c r="A1581" t="s">
        <v>8736</v>
      </c>
      <c r="B1581" t="s">
        <v>4841</v>
      </c>
      <c r="C1581" t="s">
        <v>4842</v>
      </c>
      <c r="D1581">
        <v>12</v>
      </c>
      <c r="E1581" t="s">
        <v>4845</v>
      </c>
      <c r="F1581">
        <v>7.92</v>
      </c>
      <c r="K1581" t="s">
        <v>6860</v>
      </c>
      <c r="M1581" t="s">
        <v>15007</v>
      </c>
      <c r="N1581">
        <v>8</v>
      </c>
      <c r="O1581" t="s">
        <v>15338</v>
      </c>
      <c r="P1581" t="s">
        <v>16388</v>
      </c>
      <c r="Q1581">
        <v>5</v>
      </c>
      <c r="R1581">
        <v>3</v>
      </c>
      <c r="S1581">
        <v>2.82</v>
      </c>
      <c r="T1581">
        <v>2.83</v>
      </c>
      <c r="U1581">
        <v>483.63</v>
      </c>
      <c r="V1581">
        <v>83.48</v>
      </c>
      <c r="W1581">
        <v>4.25</v>
      </c>
      <c r="X1581">
        <v>13.87</v>
      </c>
      <c r="Y1581">
        <v>5.95</v>
      </c>
      <c r="Z1581">
        <v>2</v>
      </c>
      <c r="AA1581" t="s">
        <v>4250</v>
      </c>
      <c r="AB1581">
        <v>0</v>
      </c>
      <c r="AC1581">
        <v>8</v>
      </c>
      <c r="AD1581">
        <v>3.873595238095239</v>
      </c>
      <c r="AF1581" t="s">
        <v>7949</v>
      </c>
      <c r="AI1581">
        <v>0</v>
      </c>
      <c r="AJ1581">
        <v>0</v>
      </c>
      <c r="AK1581" t="s">
        <v>19859</v>
      </c>
      <c r="AL1581" t="s">
        <v>19859</v>
      </c>
      <c r="AM1581" t="s">
        <v>20019</v>
      </c>
    </row>
    <row r="1582" spans="1:39" x14ac:dyDescent="0.25">
      <c r="A1582" t="s">
        <v>9143</v>
      </c>
      <c r="B1582" t="s">
        <v>4841</v>
      </c>
      <c r="C1582" t="s">
        <v>4842</v>
      </c>
      <c r="D1582">
        <v>12</v>
      </c>
      <c r="E1582" t="s">
        <v>4845</v>
      </c>
      <c r="F1582">
        <v>7.92</v>
      </c>
      <c r="K1582" t="s">
        <v>6860</v>
      </c>
      <c r="L1582" t="s">
        <v>6861</v>
      </c>
      <c r="M1582" t="s">
        <v>15084</v>
      </c>
      <c r="N1582">
        <v>9</v>
      </c>
      <c r="O1582" t="s">
        <v>15440</v>
      </c>
      <c r="P1582" t="s">
        <v>16795</v>
      </c>
      <c r="Q1582">
        <v>4</v>
      </c>
      <c r="R1582">
        <v>3</v>
      </c>
      <c r="S1582">
        <v>4.13</v>
      </c>
      <c r="T1582">
        <v>4.82</v>
      </c>
      <c r="U1582">
        <v>452.64</v>
      </c>
      <c r="V1582">
        <v>70.59</v>
      </c>
      <c r="W1582">
        <v>4.58</v>
      </c>
      <c r="Y1582">
        <v>7.87</v>
      </c>
      <c r="Z1582">
        <v>2</v>
      </c>
      <c r="AA1582" t="s">
        <v>4250</v>
      </c>
      <c r="AB1582">
        <v>0</v>
      </c>
      <c r="AC1582">
        <v>8</v>
      </c>
      <c r="AD1582">
        <v>2.5949523809523809</v>
      </c>
      <c r="AF1582" t="s">
        <v>7949</v>
      </c>
      <c r="AI1582">
        <v>0</v>
      </c>
      <c r="AJ1582">
        <v>0</v>
      </c>
      <c r="AK1582" t="s">
        <v>19924</v>
      </c>
      <c r="AL1582" t="s">
        <v>19924</v>
      </c>
      <c r="AM1582" t="s">
        <v>20019</v>
      </c>
    </row>
    <row r="1583" spans="1:39" x14ac:dyDescent="0.25">
      <c r="A1583" t="s">
        <v>9201</v>
      </c>
      <c r="B1583" t="s">
        <v>4841</v>
      </c>
      <c r="C1583" t="s">
        <v>4842</v>
      </c>
      <c r="D1583">
        <v>12</v>
      </c>
      <c r="E1583" t="s">
        <v>4845</v>
      </c>
      <c r="F1583">
        <v>7.92</v>
      </c>
      <c r="K1583" t="s">
        <v>6860</v>
      </c>
      <c r="L1583" t="s">
        <v>6861</v>
      </c>
      <c r="M1583" t="s">
        <v>15098</v>
      </c>
      <c r="N1583">
        <v>9</v>
      </c>
      <c r="O1583" t="s">
        <v>15461</v>
      </c>
      <c r="P1583" t="s">
        <v>16853</v>
      </c>
      <c r="Q1583">
        <v>6</v>
      </c>
      <c r="R1583">
        <v>1</v>
      </c>
      <c r="S1583">
        <v>4.78</v>
      </c>
      <c r="T1583">
        <v>4.8</v>
      </c>
      <c r="U1583">
        <v>385.47</v>
      </c>
      <c r="V1583">
        <v>85.75</v>
      </c>
      <c r="W1583">
        <v>3.8</v>
      </c>
      <c r="Y1583">
        <v>5.74</v>
      </c>
      <c r="Z1583">
        <v>3</v>
      </c>
      <c r="AA1583" t="s">
        <v>4250</v>
      </c>
      <c r="AB1583">
        <v>0</v>
      </c>
      <c r="AC1583">
        <v>4</v>
      </c>
      <c r="AD1583">
        <v>3.7514047619047619</v>
      </c>
      <c r="AF1583" t="s">
        <v>7949</v>
      </c>
      <c r="AI1583">
        <v>0</v>
      </c>
      <c r="AJ1583">
        <v>0</v>
      </c>
      <c r="AK1583" t="s">
        <v>19934</v>
      </c>
      <c r="AL1583" t="s">
        <v>19934</v>
      </c>
      <c r="AM1583" t="s">
        <v>20019</v>
      </c>
    </row>
    <row r="1584" spans="1:39" x14ac:dyDescent="0.25">
      <c r="A1584" t="s">
        <v>8451</v>
      </c>
      <c r="B1584" t="s">
        <v>4841</v>
      </c>
      <c r="C1584" t="s">
        <v>4842</v>
      </c>
      <c r="D1584">
        <v>12</v>
      </c>
      <c r="E1584" t="s">
        <v>4845</v>
      </c>
      <c r="F1584">
        <v>7.92</v>
      </c>
      <c r="K1584" t="s">
        <v>6860</v>
      </c>
      <c r="L1584" t="s">
        <v>6861</v>
      </c>
      <c r="M1584" t="s">
        <v>15068</v>
      </c>
      <c r="N1584">
        <v>9</v>
      </c>
      <c r="O1584" t="s">
        <v>15421</v>
      </c>
      <c r="P1584" t="s">
        <v>16104</v>
      </c>
      <c r="Q1584">
        <v>6</v>
      </c>
      <c r="R1584">
        <v>2</v>
      </c>
      <c r="S1584">
        <v>2.0499999999999998</v>
      </c>
      <c r="T1584">
        <v>2.0499999999999998</v>
      </c>
      <c r="U1584">
        <v>421.35</v>
      </c>
      <c r="V1584">
        <v>113.39</v>
      </c>
      <c r="W1584">
        <v>3.23</v>
      </c>
      <c r="X1584">
        <v>9.9499999999999993</v>
      </c>
      <c r="Y1584">
        <v>4.8499999999999996</v>
      </c>
      <c r="Z1584">
        <v>2</v>
      </c>
      <c r="AA1584" t="s">
        <v>4250</v>
      </c>
      <c r="AB1584">
        <v>0</v>
      </c>
      <c r="AC1584">
        <v>3</v>
      </c>
      <c r="AD1584">
        <v>4.2571190476190477</v>
      </c>
      <c r="AF1584" t="s">
        <v>7949</v>
      </c>
      <c r="AI1584">
        <v>0</v>
      </c>
      <c r="AJ1584">
        <v>0</v>
      </c>
      <c r="AK1584" t="s">
        <v>19861</v>
      </c>
      <c r="AL1584" t="s">
        <v>19861</v>
      </c>
      <c r="AM1584" t="s">
        <v>20019</v>
      </c>
    </row>
    <row r="1585" spans="1:39" x14ac:dyDescent="0.25">
      <c r="A1585" t="s">
        <v>9202</v>
      </c>
      <c r="B1585" t="s">
        <v>4841</v>
      </c>
      <c r="C1585" t="s">
        <v>4842</v>
      </c>
      <c r="D1585">
        <v>12</v>
      </c>
      <c r="E1585" t="s">
        <v>4845</v>
      </c>
      <c r="F1585">
        <v>7.92</v>
      </c>
      <c r="K1585" t="s">
        <v>6860</v>
      </c>
      <c r="L1585" t="s">
        <v>6861</v>
      </c>
      <c r="M1585" t="s">
        <v>6891</v>
      </c>
      <c r="N1585">
        <v>9</v>
      </c>
      <c r="O1585" t="s">
        <v>15349</v>
      </c>
      <c r="P1585" t="s">
        <v>16854</v>
      </c>
      <c r="Q1585">
        <v>7</v>
      </c>
      <c r="R1585">
        <v>4</v>
      </c>
      <c r="S1585">
        <v>1.41</v>
      </c>
      <c r="T1585">
        <v>1.51</v>
      </c>
      <c r="U1585">
        <v>576.65</v>
      </c>
      <c r="V1585">
        <v>114.04</v>
      </c>
      <c r="W1585">
        <v>3.07</v>
      </c>
      <c r="X1585">
        <v>13.69</v>
      </c>
      <c r="Y1585">
        <v>6.85</v>
      </c>
      <c r="Z1585">
        <v>2</v>
      </c>
      <c r="AA1585" t="s">
        <v>4250</v>
      </c>
      <c r="AB1585">
        <v>1</v>
      </c>
      <c r="AC1585">
        <v>11</v>
      </c>
      <c r="AD1585">
        <v>3.198666666666667</v>
      </c>
      <c r="AF1585" t="s">
        <v>7949</v>
      </c>
      <c r="AI1585">
        <v>0</v>
      </c>
      <c r="AJ1585">
        <v>0</v>
      </c>
      <c r="AK1585" t="s">
        <v>19882</v>
      </c>
      <c r="AL1585" t="s">
        <v>19882</v>
      </c>
      <c r="AM1585" t="s">
        <v>20019</v>
      </c>
    </row>
    <row r="1586" spans="1:39" x14ac:dyDescent="0.25">
      <c r="A1586" t="s">
        <v>8652</v>
      </c>
      <c r="B1586" t="s">
        <v>4841</v>
      </c>
      <c r="C1586" t="s">
        <v>4842</v>
      </c>
      <c r="D1586">
        <v>12</v>
      </c>
      <c r="E1586" t="s">
        <v>4845</v>
      </c>
      <c r="F1586">
        <v>7.92</v>
      </c>
      <c r="K1586" t="s">
        <v>6860</v>
      </c>
      <c r="L1586" t="s">
        <v>6861</v>
      </c>
      <c r="M1586" t="s">
        <v>15091</v>
      </c>
      <c r="N1586">
        <v>9</v>
      </c>
      <c r="O1586" t="s">
        <v>15450</v>
      </c>
      <c r="P1586" t="s">
        <v>16305</v>
      </c>
      <c r="Q1586">
        <v>6</v>
      </c>
      <c r="R1586">
        <v>3</v>
      </c>
      <c r="S1586">
        <v>3.11</v>
      </c>
      <c r="T1586">
        <v>3.23</v>
      </c>
      <c r="U1586">
        <v>562.66999999999996</v>
      </c>
      <c r="V1586">
        <v>93.81</v>
      </c>
      <c r="W1586">
        <v>4.0999999999999996</v>
      </c>
      <c r="X1586">
        <v>13.69</v>
      </c>
      <c r="Y1586">
        <v>6.92</v>
      </c>
      <c r="Z1586">
        <v>2</v>
      </c>
      <c r="AA1586" t="s">
        <v>4250</v>
      </c>
      <c r="AB1586">
        <v>1</v>
      </c>
      <c r="AC1586">
        <v>9</v>
      </c>
      <c r="AD1586">
        <v>3.3696666666666668</v>
      </c>
      <c r="AF1586" t="s">
        <v>7949</v>
      </c>
      <c r="AI1586">
        <v>0</v>
      </c>
      <c r="AJ1586">
        <v>0</v>
      </c>
      <c r="AK1586" t="s">
        <v>19882</v>
      </c>
      <c r="AL1586" t="s">
        <v>19882</v>
      </c>
      <c r="AM1586" t="s">
        <v>20019</v>
      </c>
    </row>
    <row r="1587" spans="1:39" x14ac:dyDescent="0.25">
      <c r="A1587" t="s">
        <v>9203</v>
      </c>
      <c r="B1587" t="s">
        <v>4841</v>
      </c>
      <c r="C1587" t="s">
        <v>4842</v>
      </c>
      <c r="D1587">
        <v>12</v>
      </c>
      <c r="E1587" t="s">
        <v>4845</v>
      </c>
      <c r="F1587">
        <v>7.92</v>
      </c>
      <c r="I1587" t="s">
        <v>12764</v>
      </c>
      <c r="K1587" t="s">
        <v>6860</v>
      </c>
      <c r="L1587" t="s">
        <v>6861</v>
      </c>
      <c r="M1587" t="s">
        <v>14968</v>
      </c>
      <c r="N1587">
        <v>8</v>
      </c>
      <c r="O1587" t="s">
        <v>15289</v>
      </c>
      <c r="P1587" t="s">
        <v>16855</v>
      </c>
      <c r="Q1587">
        <v>9</v>
      </c>
      <c r="R1587">
        <v>2</v>
      </c>
      <c r="S1587">
        <v>4.1500000000000004</v>
      </c>
      <c r="T1587">
        <v>4.1500000000000004</v>
      </c>
      <c r="U1587">
        <v>498.54</v>
      </c>
      <c r="V1587">
        <v>133.84</v>
      </c>
      <c r="W1587">
        <v>3.61</v>
      </c>
      <c r="X1587">
        <v>9.01</v>
      </c>
      <c r="Y1587">
        <v>2.98</v>
      </c>
      <c r="Z1587">
        <v>3</v>
      </c>
      <c r="AA1587" t="s">
        <v>4250</v>
      </c>
      <c r="AB1587">
        <v>0</v>
      </c>
      <c r="AC1587">
        <v>3</v>
      </c>
      <c r="AD1587">
        <v>1.9354285714285711</v>
      </c>
      <c r="AF1587" t="s">
        <v>7949</v>
      </c>
      <c r="AI1587">
        <v>0</v>
      </c>
      <c r="AJ1587">
        <v>0</v>
      </c>
      <c r="AM1587" t="s">
        <v>20019</v>
      </c>
    </row>
    <row r="1588" spans="1:39" x14ac:dyDescent="0.25">
      <c r="A1588" t="s">
        <v>9083</v>
      </c>
      <c r="B1588" t="s">
        <v>4841</v>
      </c>
      <c r="C1588" t="s">
        <v>4842</v>
      </c>
      <c r="D1588">
        <v>12</v>
      </c>
      <c r="E1588" t="s">
        <v>4845</v>
      </c>
      <c r="F1588">
        <v>7.92</v>
      </c>
      <c r="I1588" t="s">
        <v>12765</v>
      </c>
      <c r="K1588" t="s">
        <v>6860</v>
      </c>
      <c r="L1588" t="s">
        <v>6861</v>
      </c>
      <c r="M1588" t="s">
        <v>14972</v>
      </c>
      <c r="N1588">
        <v>8</v>
      </c>
      <c r="O1588" t="s">
        <v>15293</v>
      </c>
      <c r="P1588" t="s">
        <v>16735</v>
      </c>
      <c r="Q1588">
        <v>6</v>
      </c>
      <c r="R1588">
        <v>2</v>
      </c>
      <c r="S1588">
        <v>2.1800000000000002</v>
      </c>
      <c r="T1588">
        <v>2.19</v>
      </c>
      <c r="U1588">
        <v>468.38</v>
      </c>
      <c r="V1588">
        <v>98.83</v>
      </c>
      <c r="W1588">
        <v>3.51</v>
      </c>
      <c r="X1588">
        <v>9.34</v>
      </c>
      <c r="Y1588">
        <v>4.3499999999999996</v>
      </c>
      <c r="Z1588">
        <v>2</v>
      </c>
      <c r="AA1588" t="s">
        <v>4250</v>
      </c>
      <c r="AB1588">
        <v>0</v>
      </c>
      <c r="AC1588">
        <v>5</v>
      </c>
      <c r="AD1588">
        <v>4.3415238095238102</v>
      </c>
      <c r="AF1588" t="s">
        <v>7949</v>
      </c>
      <c r="AI1588">
        <v>0</v>
      </c>
      <c r="AJ1588">
        <v>0</v>
      </c>
      <c r="AM1588" t="s">
        <v>20019</v>
      </c>
    </row>
    <row r="1589" spans="1:39" x14ac:dyDescent="0.25">
      <c r="A1589" t="s">
        <v>8824</v>
      </c>
      <c r="B1589" t="s">
        <v>4841</v>
      </c>
      <c r="C1589" t="s">
        <v>4842</v>
      </c>
      <c r="D1589">
        <v>12</v>
      </c>
      <c r="E1589" t="s">
        <v>4845</v>
      </c>
      <c r="F1589">
        <v>7.92</v>
      </c>
      <c r="I1589" t="s">
        <v>12766</v>
      </c>
      <c r="K1589" t="s">
        <v>6860</v>
      </c>
      <c r="L1589" t="s">
        <v>6861</v>
      </c>
      <c r="M1589" t="s">
        <v>14972</v>
      </c>
      <c r="N1589">
        <v>8</v>
      </c>
      <c r="O1589" t="s">
        <v>15293</v>
      </c>
      <c r="P1589" t="s">
        <v>16476</v>
      </c>
      <c r="Q1589">
        <v>6</v>
      </c>
      <c r="R1589">
        <v>2</v>
      </c>
      <c r="S1589">
        <v>2.16</v>
      </c>
      <c r="T1589">
        <v>2.16</v>
      </c>
      <c r="U1589">
        <v>496.44</v>
      </c>
      <c r="V1589">
        <v>98.83</v>
      </c>
      <c r="W1589">
        <v>4.2</v>
      </c>
      <c r="X1589">
        <v>9.4</v>
      </c>
      <c r="Y1589">
        <v>4.6100000000000003</v>
      </c>
      <c r="Z1589">
        <v>2</v>
      </c>
      <c r="AA1589" t="s">
        <v>4250</v>
      </c>
      <c r="AB1589">
        <v>0</v>
      </c>
      <c r="AC1589">
        <v>5</v>
      </c>
      <c r="AD1589">
        <v>4.1510952380952384</v>
      </c>
      <c r="AF1589" t="s">
        <v>7949</v>
      </c>
      <c r="AI1589">
        <v>0</v>
      </c>
      <c r="AJ1589">
        <v>0</v>
      </c>
      <c r="AM1589" t="s">
        <v>20019</v>
      </c>
    </row>
    <row r="1590" spans="1:39" x14ac:dyDescent="0.25">
      <c r="A1590" t="s">
        <v>9204</v>
      </c>
      <c r="B1590" t="s">
        <v>4841</v>
      </c>
      <c r="C1590" t="s">
        <v>4842</v>
      </c>
      <c r="D1590">
        <v>12</v>
      </c>
      <c r="E1590" t="s">
        <v>4845</v>
      </c>
      <c r="F1590">
        <v>7.92</v>
      </c>
      <c r="I1590" t="s">
        <v>12767</v>
      </c>
      <c r="K1590" t="s">
        <v>6860</v>
      </c>
      <c r="L1590" t="s">
        <v>6861</v>
      </c>
      <c r="M1590" t="s">
        <v>14972</v>
      </c>
      <c r="N1590">
        <v>8</v>
      </c>
      <c r="O1590" t="s">
        <v>15293</v>
      </c>
      <c r="P1590" t="s">
        <v>16856</v>
      </c>
      <c r="Q1590">
        <v>6</v>
      </c>
      <c r="R1590">
        <v>2</v>
      </c>
      <c r="S1590">
        <v>1.04</v>
      </c>
      <c r="T1590">
        <v>1.1399999999999999</v>
      </c>
      <c r="U1590">
        <v>462.35</v>
      </c>
      <c r="V1590">
        <v>98.83</v>
      </c>
      <c r="W1590">
        <v>3.64</v>
      </c>
      <c r="X1590">
        <v>8.11</v>
      </c>
      <c r="Y1590">
        <v>4.3499999999999996</v>
      </c>
      <c r="Z1590">
        <v>2</v>
      </c>
      <c r="AA1590" t="s">
        <v>4250</v>
      </c>
      <c r="AB1590">
        <v>0</v>
      </c>
      <c r="AC1590">
        <v>4</v>
      </c>
      <c r="AD1590">
        <v>4.4745952380952394</v>
      </c>
      <c r="AF1590" t="s">
        <v>7949</v>
      </c>
      <c r="AI1590">
        <v>0</v>
      </c>
      <c r="AJ1590">
        <v>0</v>
      </c>
      <c r="AM1590" t="s">
        <v>20019</v>
      </c>
    </row>
    <row r="1591" spans="1:39" x14ac:dyDescent="0.25">
      <c r="A1591" t="s">
        <v>9205</v>
      </c>
      <c r="B1591" t="s">
        <v>4841</v>
      </c>
      <c r="C1591" t="s">
        <v>4842</v>
      </c>
      <c r="D1591">
        <v>12</v>
      </c>
      <c r="E1591" t="s">
        <v>4845</v>
      </c>
      <c r="F1591">
        <v>7.92</v>
      </c>
      <c r="I1591" t="s">
        <v>12768</v>
      </c>
      <c r="K1591" t="s">
        <v>6860</v>
      </c>
      <c r="L1591" t="s">
        <v>6861</v>
      </c>
      <c r="M1591" t="s">
        <v>14972</v>
      </c>
      <c r="N1591">
        <v>8</v>
      </c>
      <c r="O1591" t="s">
        <v>15293</v>
      </c>
      <c r="P1591" t="s">
        <v>16857</v>
      </c>
      <c r="Q1591">
        <v>6</v>
      </c>
      <c r="R1591">
        <v>2</v>
      </c>
      <c r="S1591">
        <v>3.56</v>
      </c>
      <c r="T1591">
        <v>3.57</v>
      </c>
      <c r="U1591">
        <v>455.8</v>
      </c>
      <c r="V1591">
        <v>113.39</v>
      </c>
      <c r="W1591">
        <v>3.88</v>
      </c>
      <c r="X1591">
        <v>9.2799999999999994</v>
      </c>
      <c r="Y1591">
        <v>4.3499999999999996</v>
      </c>
      <c r="Z1591">
        <v>2</v>
      </c>
      <c r="AA1591" t="s">
        <v>4250</v>
      </c>
      <c r="AB1591">
        <v>0</v>
      </c>
      <c r="AC1591">
        <v>3</v>
      </c>
      <c r="AD1591">
        <v>2.9710476190476189</v>
      </c>
      <c r="AF1591" t="s">
        <v>7949</v>
      </c>
      <c r="AI1591">
        <v>0</v>
      </c>
      <c r="AJ1591">
        <v>0</v>
      </c>
      <c r="AM1591" t="s">
        <v>20019</v>
      </c>
    </row>
    <row r="1592" spans="1:39" x14ac:dyDescent="0.25">
      <c r="A1592" t="s">
        <v>8579</v>
      </c>
      <c r="B1592" t="s">
        <v>4841</v>
      </c>
      <c r="C1592" t="s">
        <v>4842</v>
      </c>
      <c r="D1592">
        <v>12</v>
      </c>
      <c r="E1592" t="s">
        <v>4845</v>
      </c>
      <c r="F1592">
        <v>7.92</v>
      </c>
      <c r="I1592" t="s">
        <v>12769</v>
      </c>
      <c r="K1592" t="s">
        <v>6860</v>
      </c>
      <c r="L1592" t="s">
        <v>6861</v>
      </c>
      <c r="M1592" t="s">
        <v>14979</v>
      </c>
      <c r="N1592">
        <v>8</v>
      </c>
      <c r="O1592" t="s">
        <v>15302</v>
      </c>
      <c r="P1592" t="s">
        <v>16232</v>
      </c>
      <c r="Q1592">
        <v>7</v>
      </c>
      <c r="R1592">
        <v>2</v>
      </c>
      <c r="S1592">
        <v>4.47</v>
      </c>
      <c r="T1592">
        <v>4.5</v>
      </c>
      <c r="U1592">
        <v>461.8</v>
      </c>
      <c r="V1592">
        <v>111.72</v>
      </c>
      <c r="W1592">
        <v>3.41</v>
      </c>
      <c r="X1592">
        <v>8.24</v>
      </c>
      <c r="Y1592">
        <v>4.3499999999999996</v>
      </c>
      <c r="Z1592">
        <v>2</v>
      </c>
      <c r="AA1592" t="s">
        <v>4250</v>
      </c>
      <c r="AB1592">
        <v>0</v>
      </c>
      <c r="AC1592">
        <v>4</v>
      </c>
      <c r="AD1592">
        <v>2.2988571428571429</v>
      </c>
      <c r="AF1592" t="s">
        <v>7949</v>
      </c>
      <c r="AI1592">
        <v>0</v>
      </c>
      <c r="AJ1592">
        <v>0</v>
      </c>
      <c r="AM1592" t="s">
        <v>20019</v>
      </c>
    </row>
    <row r="1593" spans="1:39" x14ac:dyDescent="0.25">
      <c r="A1593" t="s">
        <v>9206</v>
      </c>
      <c r="B1593" t="s">
        <v>4841</v>
      </c>
      <c r="C1593" t="s">
        <v>4842</v>
      </c>
      <c r="D1593">
        <v>12</v>
      </c>
      <c r="E1593" t="s">
        <v>4845</v>
      </c>
      <c r="F1593">
        <v>7.92</v>
      </c>
      <c r="K1593" t="s">
        <v>6860</v>
      </c>
      <c r="L1593" t="s">
        <v>6861</v>
      </c>
      <c r="M1593" t="s">
        <v>14950</v>
      </c>
      <c r="N1593">
        <v>9</v>
      </c>
      <c r="O1593" t="s">
        <v>15271</v>
      </c>
      <c r="P1593" t="s">
        <v>16858</v>
      </c>
      <c r="Q1593">
        <v>4</v>
      </c>
      <c r="R1593">
        <v>2</v>
      </c>
      <c r="S1593">
        <v>2.6</v>
      </c>
      <c r="T1593">
        <v>2.61</v>
      </c>
      <c r="U1593">
        <v>361.41</v>
      </c>
      <c r="V1593">
        <v>50.41</v>
      </c>
      <c r="W1593">
        <v>3.52</v>
      </c>
      <c r="Y1593">
        <v>5.69</v>
      </c>
      <c r="Z1593">
        <v>1</v>
      </c>
      <c r="AA1593" t="s">
        <v>4250</v>
      </c>
      <c r="AB1593">
        <v>0</v>
      </c>
      <c r="AC1593">
        <v>5</v>
      </c>
      <c r="AD1593">
        <v>5.1899285714285712</v>
      </c>
      <c r="AF1593" t="s">
        <v>7949</v>
      </c>
      <c r="AI1593">
        <v>0</v>
      </c>
      <c r="AJ1593">
        <v>0</v>
      </c>
      <c r="AK1593" t="s">
        <v>19839</v>
      </c>
      <c r="AL1593" t="s">
        <v>19839</v>
      </c>
      <c r="AM1593" t="s">
        <v>20019</v>
      </c>
    </row>
    <row r="1594" spans="1:39" x14ac:dyDescent="0.25">
      <c r="A1594" t="s">
        <v>9037</v>
      </c>
      <c r="B1594" t="s">
        <v>4841</v>
      </c>
      <c r="C1594" t="s">
        <v>4842</v>
      </c>
      <c r="D1594">
        <v>12</v>
      </c>
      <c r="E1594" t="s">
        <v>4845</v>
      </c>
      <c r="F1594">
        <v>7.92</v>
      </c>
      <c r="K1594" t="s">
        <v>6860</v>
      </c>
      <c r="L1594" t="s">
        <v>6861</v>
      </c>
      <c r="M1594" t="s">
        <v>15071</v>
      </c>
      <c r="N1594">
        <v>9</v>
      </c>
      <c r="O1594" t="s">
        <v>15424</v>
      </c>
      <c r="P1594" t="s">
        <v>16689</v>
      </c>
      <c r="Q1594">
        <v>7</v>
      </c>
      <c r="R1594">
        <v>2</v>
      </c>
      <c r="S1594">
        <v>-1.98</v>
      </c>
      <c r="T1594">
        <v>-1.97</v>
      </c>
      <c r="U1594">
        <v>377.35</v>
      </c>
      <c r="V1594">
        <v>111.72</v>
      </c>
      <c r="W1594">
        <v>1.77</v>
      </c>
      <c r="X1594">
        <v>8.94</v>
      </c>
      <c r="Y1594">
        <v>3.98</v>
      </c>
      <c r="Z1594">
        <v>2</v>
      </c>
      <c r="AA1594" t="s">
        <v>4250</v>
      </c>
      <c r="AB1594">
        <v>0</v>
      </c>
      <c r="AC1594">
        <v>4</v>
      </c>
      <c r="AD1594">
        <v>4.6520714285714284</v>
      </c>
      <c r="AF1594" t="s">
        <v>7949</v>
      </c>
      <c r="AI1594">
        <v>0</v>
      </c>
      <c r="AJ1594">
        <v>0</v>
      </c>
      <c r="AK1594" t="s">
        <v>19896</v>
      </c>
      <c r="AL1594" t="s">
        <v>19896</v>
      </c>
      <c r="AM1594" t="s">
        <v>20019</v>
      </c>
    </row>
    <row r="1595" spans="1:39" x14ac:dyDescent="0.25">
      <c r="A1595" t="s">
        <v>9059</v>
      </c>
      <c r="B1595" t="s">
        <v>4841</v>
      </c>
      <c r="C1595" t="s">
        <v>4842</v>
      </c>
      <c r="D1595">
        <v>12</v>
      </c>
      <c r="E1595" t="s">
        <v>4845</v>
      </c>
      <c r="F1595">
        <v>7.92</v>
      </c>
      <c r="K1595" t="s">
        <v>6860</v>
      </c>
      <c r="L1595" t="s">
        <v>6861</v>
      </c>
      <c r="M1595" t="s">
        <v>15062</v>
      </c>
      <c r="N1595">
        <v>9</v>
      </c>
      <c r="O1595" t="s">
        <v>15415</v>
      </c>
      <c r="P1595" t="s">
        <v>16711</v>
      </c>
      <c r="Q1595">
        <v>8</v>
      </c>
      <c r="R1595">
        <v>3</v>
      </c>
      <c r="S1595">
        <v>3.45</v>
      </c>
      <c r="T1595">
        <v>3.47</v>
      </c>
      <c r="U1595">
        <v>562.71</v>
      </c>
      <c r="V1595">
        <v>118.74</v>
      </c>
      <c r="W1595">
        <v>4.4000000000000004</v>
      </c>
      <c r="X1595">
        <v>13.82</v>
      </c>
      <c r="Y1595">
        <v>5.9</v>
      </c>
      <c r="Z1595">
        <v>3</v>
      </c>
      <c r="AA1595" t="s">
        <v>4250</v>
      </c>
      <c r="AB1595">
        <v>1</v>
      </c>
      <c r="AC1595">
        <v>11</v>
      </c>
      <c r="AD1595">
        <v>2.2486666666666668</v>
      </c>
      <c r="AF1595" t="s">
        <v>7949</v>
      </c>
      <c r="AI1595">
        <v>0</v>
      </c>
      <c r="AJ1595">
        <v>0</v>
      </c>
      <c r="AK1595" t="s">
        <v>19873</v>
      </c>
      <c r="AL1595" t="s">
        <v>19873</v>
      </c>
      <c r="AM1595" t="s">
        <v>20019</v>
      </c>
    </row>
    <row r="1596" spans="1:39" x14ac:dyDescent="0.25">
      <c r="A1596" t="s">
        <v>9207</v>
      </c>
      <c r="B1596" t="s">
        <v>4841</v>
      </c>
      <c r="C1596" t="s">
        <v>4842</v>
      </c>
      <c r="D1596">
        <v>12</v>
      </c>
      <c r="E1596" t="s">
        <v>4845</v>
      </c>
      <c r="F1596">
        <v>7.92</v>
      </c>
      <c r="K1596" t="s">
        <v>6860</v>
      </c>
      <c r="L1596" t="s">
        <v>6861</v>
      </c>
      <c r="M1596" t="s">
        <v>15099</v>
      </c>
      <c r="N1596">
        <v>9</v>
      </c>
      <c r="O1596" t="s">
        <v>15462</v>
      </c>
      <c r="P1596" t="s">
        <v>16859</v>
      </c>
      <c r="Q1596">
        <v>7</v>
      </c>
      <c r="R1596">
        <v>2</v>
      </c>
      <c r="S1596">
        <v>1.91</v>
      </c>
      <c r="T1596">
        <v>1.91</v>
      </c>
      <c r="U1596">
        <v>390.33</v>
      </c>
      <c r="V1596">
        <v>126.28</v>
      </c>
      <c r="W1596">
        <v>1.94</v>
      </c>
      <c r="X1596">
        <v>9.25</v>
      </c>
      <c r="Y1596">
        <v>1.57</v>
      </c>
      <c r="Z1596">
        <v>2</v>
      </c>
      <c r="AA1596" t="s">
        <v>4250</v>
      </c>
      <c r="AB1596">
        <v>0</v>
      </c>
      <c r="AC1596">
        <v>3</v>
      </c>
      <c r="AD1596">
        <v>4.2833571428571444</v>
      </c>
      <c r="AF1596" t="s">
        <v>7949</v>
      </c>
      <c r="AI1596">
        <v>0</v>
      </c>
      <c r="AJ1596">
        <v>0</v>
      </c>
      <c r="AK1596" t="s">
        <v>19935</v>
      </c>
      <c r="AL1596" t="s">
        <v>19935</v>
      </c>
      <c r="AM1596" t="s">
        <v>20019</v>
      </c>
    </row>
    <row r="1597" spans="1:39" x14ac:dyDescent="0.25">
      <c r="A1597" t="s">
        <v>9208</v>
      </c>
      <c r="B1597" t="s">
        <v>4841</v>
      </c>
      <c r="C1597" t="s">
        <v>4842</v>
      </c>
      <c r="D1597">
        <v>12</v>
      </c>
      <c r="E1597" t="s">
        <v>4845</v>
      </c>
      <c r="F1597">
        <v>7.92</v>
      </c>
      <c r="K1597" t="s">
        <v>6860</v>
      </c>
      <c r="L1597" t="s">
        <v>6861</v>
      </c>
      <c r="M1597" t="s">
        <v>15099</v>
      </c>
      <c r="N1597">
        <v>9</v>
      </c>
      <c r="O1597" t="s">
        <v>15462</v>
      </c>
      <c r="P1597" t="s">
        <v>16860</v>
      </c>
      <c r="Q1597">
        <v>7</v>
      </c>
      <c r="R1597">
        <v>2</v>
      </c>
      <c r="S1597">
        <v>2.35</v>
      </c>
      <c r="T1597">
        <v>2.38</v>
      </c>
      <c r="U1597">
        <v>424.77</v>
      </c>
      <c r="V1597">
        <v>126.28</v>
      </c>
      <c r="W1597">
        <v>2.59</v>
      </c>
      <c r="X1597">
        <v>8.49</v>
      </c>
      <c r="Y1597">
        <v>1.56</v>
      </c>
      <c r="Z1597">
        <v>2</v>
      </c>
      <c r="AA1597" t="s">
        <v>4250</v>
      </c>
      <c r="AB1597">
        <v>0</v>
      </c>
      <c r="AC1597">
        <v>3</v>
      </c>
      <c r="AD1597">
        <v>3.8623571428571428</v>
      </c>
      <c r="AF1597" t="s">
        <v>7949</v>
      </c>
      <c r="AI1597">
        <v>0</v>
      </c>
      <c r="AJ1597">
        <v>0</v>
      </c>
      <c r="AK1597" t="s">
        <v>19935</v>
      </c>
      <c r="AL1597" t="s">
        <v>19935</v>
      </c>
      <c r="AM1597" t="s">
        <v>20019</v>
      </c>
    </row>
    <row r="1598" spans="1:39" x14ac:dyDescent="0.25">
      <c r="A1598" t="s">
        <v>9208</v>
      </c>
      <c r="B1598" t="s">
        <v>4841</v>
      </c>
      <c r="C1598" t="s">
        <v>4842</v>
      </c>
      <c r="D1598">
        <v>12</v>
      </c>
      <c r="E1598" t="s">
        <v>4845</v>
      </c>
      <c r="F1598">
        <v>7.92</v>
      </c>
      <c r="I1598" t="s">
        <v>12770</v>
      </c>
      <c r="K1598" t="s">
        <v>6860</v>
      </c>
      <c r="L1598" t="s">
        <v>6861</v>
      </c>
      <c r="M1598" t="s">
        <v>15100</v>
      </c>
      <c r="N1598">
        <v>8</v>
      </c>
      <c r="O1598" t="s">
        <v>15463</v>
      </c>
      <c r="P1598" t="s">
        <v>16860</v>
      </c>
      <c r="Q1598">
        <v>7</v>
      </c>
      <c r="R1598">
        <v>2</v>
      </c>
      <c r="S1598">
        <v>2.35</v>
      </c>
      <c r="T1598">
        <v>2.38</v>
      </c>
      <c r="U1598">
        <v>424.77</v>
      </c>
      <c r="V1598">
        <v>126.28</v>
      </c>
      <c r="W1598">
        <v>2.59</v>
      </c>
      <c r="X1598">
        <v>8.49</v>
      </c>
      <c r="Y1598">
        <v>1.56</v>
      </c>
      <c r="Z1598">
        <v>2</v>
      </c>
      <c r="AA1598" t="s">
        <v>4250</v>
      </c>
      <c r="AB1598">
        <v>0</v>
      </c>
      <c r="AC1598">
        <v>3</v>
      </c>
      <c r="AD1598">
        <v>3.8623571428571428</v>
      </c>
      <c r="AF1598" t="s">
        <v>7949</v>
      </c>
      <c r="AI1598">
        <v>0</v>
      </c>
      <c r="AJ1598">
        <v>0</v>
      </c>
      <c r="AM1598" t="s">
        <v>20019</v>
      </c>
    </row>
    <row r="1599" spans="1:39" x14ac:dyDescent="0.25">
      <c r="A1599" t="s">
        <v>9209</v>
      </c>
      <c r="B1599" t="s">
        <v>4841</v>
      </c>
      <c r="C1599" t="s">
        <v>4842</v>
      </c>
      <c r="D1599">
        <v>12</v>
      </c>
      <c r="E1599" t="s">
        <v>4845</v>
      </c>
      <c r="F1599">
        <v>7.92</v>
      </c>
      <c r="I1599" t="s">
        <v>12771</v>
      </c>
      <c r="K1599" t="s">
        <v>6860</v>
      </c>
      <c r="L1599" t="s">
        <v>6861</v>
      </c>
      <c r="M1599" t="s">
        <v>15100</v>
      </c>
      <c r="N1599">
        <v>8</v>
      </c>
      <c r="O1599" t="s">
        <v>15463</v>
      </c>
      <c r="P1599" t="s">
        <v>16861</v>
      </c>
      <c r="Q1599">
        <v>7</v>
      </c>
      <c r="R1599">
        <v>2</v>
      </c>
      <c r="S1599">
        <v>1.73</v>
      </c>
      <c r="T1599">
        <v>1.74</v>
      </c>
      <c r="U1599">
        <v>404.35</v>
      </c>
      <c r="V1599">
        <v>126.28</v>
      </c>
      <c r="W1599">
        <v>2.2400000000000002</v>
      </c>
      <c r="X1599">
        <v>9.27</v>
      </c>
      <c r="Y1599">
        <v>1.64</v>
      </c>
      <c r="Z1599">
        <v>2</v>
      </c>
      <c r="AA1599" t="s">
        <v>4250</v>
      </c>
      <c r="AB1599">
        <v>0</v>
      </c>
      <c r="AC1599">
        <v>3</v>
      </c>
      <c r="AD1599">
        <v>4.1832142857142864</v>
      </c>
      <c r="AF1599" t="s">
        <v>7949</v>
      </c>
      <c r="AI1599">
        <v>0</v>
      </c>
      <c r="AJ1599">
        <v>0</v>
      </c>
      <c r="AM1599" t="s">
        <v>20019</v>
      </c>
    </row>
    <row r="1600" spans="1:39" x14ac:dyDescent="0.25">
      <c r="A1600" t="s">
        <v>9210</v>
      </c>
      <c r="B1600" t="s">
        <v>4841</v>
      </c>
      <c r="C1600" t="s">
        <v>4842</v>
      </c>
      <c r="D1600">
        <v>12</v>
      </c>
      <c r="E1600" t="s">
        <v>4845</v>
      </c>
      <c r="F1600">
        <v>7.92</v>
      </c>
      <c r="K1600" t="s">
        <v>6860</v>
      </c>
      <c r="L1600" t="s">
        <v>6861</v>
      </c>
      <c r="M1600" t="s">
        <v>15013</v>
      </c>
      <c r="N1600">
        <v>9</v>
      </c>
      <c r="O1600" t="s">
        <v>15372</v>
      </c>
      <c r="P1600" t="s">
        <v>16862</v>
      </c>
      <c r="Q1600">
        <v>6</v>
      </c>
      <c r="R1600">
        <v>1</v>
      </c>
      <c r="S1600">
        <v>3.12</v>
      </c>
      <c r="T1600">
        <v>3.12</v>
      </c>
      <c r="U1600">
        <v>442.43</v>
      </c>
      <c r="V1600">
        <v>82.62</v>
      </c>
      <c r="W1600">
        <v>4.78</v>
      </c>
      <c r="Y1600">
        <v>5.16</v>
      </c>
      <c r="Z1600">
        <v>4</v>
      </c>
      <c r="AA1600" t="s">
        <v>4250</v>
      </c>
      <c r="AB1600">
        <v>0</v>
      </c>
      <c r="AC1600">
        <v>2</v>
      </c>
      <c r="AD1600">
        <v>4.6245476190476191</v>
      </c>
      <c r="AF1600" t="s">
        <v>7949</v>
      </c>
      <c r="AI1600">
        <v>0</v>
      </c>
      <c r="AJ1600">
        <v>0</v>
      </c>
      <c r="AK1600" t="s">
        <v>19851</v>
      </c>
      <c r="AL1600" t="s">
        <v>19851</v>
      </c>
      <c r="AM1600" t="s">
        <v>20019</v>
      </c>
    </row>
    <row r="1601" spans="1:39" x14ac:dyDescent="0.25">
      <c r="A1601" t="s">
        <v>8323</v>
      </c>
      <c r="B1601" t="s">
        <v>4841</v>
      </c>
      <c r="C1601" t="s">
        <v>4842</v>
      </c>
      <c r="D1601">
        <v>12</v>
      </c>
      <c r="E1601" t="s">
        <v>4845</v>
      </c>
      <c r="F1601">
        <v>7.92</v>
      </c>
      <c r="K1601" t="s">
        <v>6860</v>
      </c>
      <c r="L1601" t="s">
        <v>6861</v>
      </c>
      <c r="M1601" t="s">
        <v>15030</v>
      </c>
      <c r="N1601">
        <v>9</v>
      </c>
      <c r="O1601" t="s">
        <v>15373</v>
      </c>
      <c r="P1601" t="s">
        <v>15976</v>
      </c>
      <c r="Q1601">
        <v>7</v>
      </c>
      <c r="R1601">
        <v>1</v>
      </c>
      <c r="S1601">
        <v>2.4300000000000002</v>
      </c>
      <c r="T1601">
        <v>2.4300000000000002</v>
      </c>
      <c r="U1601">
        <v>457.44</v>
      </c>
      <c r="V1601">
        <v>95.51</v>
      </c>
      <c r="W1601">
        <v>4.49</v>
      </c>
      <c r="Y1601">
        <v>3.85</v>
      </c>
      <c r="Z1601">
        <v>4</v>
      </c>
      <c r="AA1601" t="s">
        <v>4250</v>
      </c>
      <c r="AB1601">
        <v>0</v>
      </c>
      <c r="AC1601">
        <v>2</v>
      </c>
      <c r="AD1601">
        <v>4.738666666666667</v>
      </c>
      <c r="AF1601" t="s">
        <v>7949</v>
      </c>
      <c r="AI1601">
        <v>0</v>
      </c>
      <c r="AJ1601">
        <v>0</v>
      </c>
      <c r="AK1601" t="s">
        <v>19844</v>
      </c>
      <c r="AL1601" t="s">
        <v>19844</v>
      </c>
      <c r="AM1601" t="s">
        <v>20019</v>
      </c>
    </row>
    <row r="1602" spans="1:39" x14ac:dyDescent="0.25">
      <c r="A1602" t="s">
        <v>5732</v>
      </c>
      <c r="B1602" t="s">
        <v>4841</v>
      </c>
      <c r="C1602" t="s">
        <v>4842</v>
      </c>
      <c r="D1602">
        <v>12</v>
      </c>
      <c r="E1602" t="s">
        <v>4845</v>
      </c>
      <c r="F1602">
        <v>7.92</v>
      </c>
      <c r="K1602" t="s">
        <v>6860</v>
      </c>
      <c r="M1602" t="s">
        <v>6865</v>
      </c>
      <c r="N1602">
        <v>8</v>
      </c>
      <c r="O1602" t="s">
        <v>15464</v>
      </c>
      <c r="P1602" t="s">
        <v>7458</v>
      </c>
      <c r="Q1602">
        <v>7</v>
      </c>
      <c r="R1602">
        <v>2</v>
      </c>
      <c r="S1602">
        <v>1.54</v>
      </c>
      <c r="T1602">
        <v>1.56</v>
      </c>
      <c r="U1602">
        <v>551.64</v>
      </c>
      <c r="V1602">
        <v>131.41999999999999</v>
      </c>
      <c r="W1602">
        <v>4.18</v>
      </c>
      <c r="X1602">
        <v>13.63</v>
      </c>
      <c r="Y1602">
        <v>6.08</v>
      </c>
      <c r="Z1602">
        <v>4</v>
      </c>
      <c r="AA1602" t="s">
        <v>4250</v>
      </c>
      <c r="AB1602">
        <v>1</v>
      </c>
      <c r="AC1602">
        <v>9</v>
      </c>
      <c r="AD1602">
        <v>3.5</v>
      </c>
      <c r="AF1602" t="s">
        <v>7949</v>
      </c>
      <c r="AI1602">
        <v>0</v>
      </c>
      <c r="AJ1602">
        <v>0</v>
      </c>
      <c r="AK1602" t="s">
        <v>19936</v>
      </c>
      <c r="AL1602" t="s">
        <v>19936</v>
      </c>
      <c r="AM1602" t="s">
        <v>20019</v>
      </c>
    </row>
    <row r="1603" spans="1:39" x14ac:dyDescent="0.25">
      <c r="A1603" t="s">
        <v>5732</v>
      </c>
      <c r="B1603" t="s">
        <v>4841</v>
      </c>
      <c r="C1603" t="s">
        <v>4842</v>
      </c>
      <c r="D1603">
        <v>12</v>
      </c>
      <c r="E1603" t="s">
        <v>4845</v>
      </c>
      <c r="F1603">
        <v>7.92</v>
      </c>
      <c r="K1603" t="s">
        <v>6860</v>
      </c>
      <c r="M1603" t="s">
        <v>6865</v>
      </c>
      <c r="N1603">
        <v>8</v>
      </c>
      <c r="O1603" t="s">
        <v>15428</v>
      </c>
      <c r="P1603" t="s">
        <v>7458</v>
      </c>
      <c r="Q1603">
        <v>7</v>
      </c>
      <c r="R1603">
        <v>2</v>
      </c>
      <c r="S1603">
        <v>1.54</v>
      </c>
      <c r="T1603">
        <v>1.56</v>
      </c>
      <c r="U1603">
        <v>551.64</v>
      </c>
      <c r="V1603">
        <v>131.41999999999999</v>
      </c>
      <c r="W1603">
        <v>4.18</v>
      </c>
      <c r="X1603">
        <v>13.63</v>
      </c>
      <c r="Y1603">
        <v>6.08</v>
      </c>
      <c r="Z1603">
        <v>4</v>
      </c>
      <c r="AA1603" t="s">
        <v>4250</v>
      </c>
      <c r="AB1603">
        <v>1</v>
      </c>
      <c r="AC1603">
        <v>9</v>
      </c>
      <c r="AD1603">
        <v>3.5</v>
      </c>
      <c r="AF1603" t="s">
        <v>7949</v>
      </c>
      <c r="AI1603">
        <v>0</v>
      </c>
      <c r="AJ1603">
        <v>0</v>
      </c>
      <c r="AK1603" t="s">
        <v>19905</v>
      </c>
      <c r="AL1603" t="s">
        <v>19905</v>
      </c>
      <c r="AM1603" t="s">
        <v>20019</v>
      </c>
    </row>
    <row r="1604" spans="1:39" x14ac:dyDescent="0.25">
      <c r="A1604" t="s">
        <v>9211</v>
      </c>
      <c r="B1604" t="s">
        <v>4841</v>
      </c>
      <c r="C1604" t="s">
        <v>4842</v>
      </c>
      <c r="D1604">
        <v>12</v>
      </c>
      <c r="E1604" t="s">
        <v>4845</v>
      </c>
      <c r="F1604">
        <v>7.92</v>
      </c>
      <c r="K1604" t="s">
        <v>6860</v>
      </c>
      <c r="L1604" t="s">
        <v>6861</v>
      </c>
      <c r="M1604" t="s">
        <v>15016</v>
      </c>
      <c r="N1604">
        <v>9</v>
      </c>
      <c r="O1604" t="s">
        <v>15353</v>
      </c>
      <c r="P1604" t="s">
        <v>16863</v>
      </c>
      <c r="Q1604">
        <v>7</v>
      </c>
      <c r="R1604">
        <v>2</v>
      </c>
      <c r="S1604">
        <v>0.67</v>
      </c>
      <c r="T1604">
        <v>1.19</v>
      </c>
      <c r="U1604">
        <v>503.67</v>
      </c>
      <c r="V1604">
        <v>117.86</v>
      </c>
      <c r="W1604">
        <v>1.88</v>
      </c>
      <c r="X1604">
        <v>13.17</v>
      </c>
      <c r="Y1604">
        <v>7.08</v>
      </c>
      <c r="Z1604">
        <v>2</v>
      </c>
      <c r="AA1604" t="s">
        <v>4250</v>
      </c>
      <c r="AB1604">
        <v>1</v>
      </c>
      <c r="AC1604">
        <v>12</v>
      </c>
      <c r="AD1604">
        <v>3.571333333333333</v>
      </c>
      <c r="AF1604" t="s">
        <v>7949</v>
      </c>
      <c r="AI1604">
        <v>0</v>
      </c>
      <c r="AJ1604">
        <v>0</v>
      </c>
      <c r="AK1604" t="s">
        <v>19884</v>
      </c>
      <c r="AL1604" t="s">
        <v>19884</v>
      </c>
      <c r="AM1604" t="s">
        <v>20019</v>
      </c>
    </row>
    <row r="1605" spans="1:39" x14ac:dyDescent="0.25">
      <c r="A1605" t="s">
        <v>9212</v>
      </c>
      <c r="B1605" t="s">
        <v>4841</v>
      </c>
      <c r="C1605" t="s">
        <v>4842</v>
      </c>
      <c r="D1605">
        <v>12</v>
      </c>
      <c r="E1605" t="s">
        <v>4845</v>
      </c>
      <c r="F1605">
        <v>7.92</v>
      </c>
      <c r="K1605" t="s">
        <v>6860</v>
      </c>
      <c r="M1605" t="s">
        <v>6865</v>
      </c>
      <c r="N1605">
        <v>8</v>
      </c>
      <c r="O1605" t="s">
        <v>15316</v>
      </c>
      <c r="P1605" t="s">
        <v>16864</v>
      </c>
      <c r="Q1605">
        <v>5</v>
      </c>
      <c r="R1605">
        <v>2</v>
      </c>
      <c r="S1605">
        <v>3.1</v>
      </c>
      <c r="T1605">
        <v>4.91</v>
      </c>
      <c r="U1605">
        <v>583.75</v>
      </c>
      <c r="V1605">
        <v>101.73</v>
      </c>
      <c r="W1605">
        <v>5.68</v>
      </c>
      <c r="Y1605">
        <v>9.26</v>
      </c>
      <c r="Z1605">
        <v>4</v>
      </c>
      <c r="AA1605" t="s">
        <v>4250</v>
      </c>
      <c r="AB1605">
        <v>2</v>
      </c>
      <c r="AC1605">
        <v>4</v>
      </c>
      <c r="AD1605">
        <v>1.974</v>
      </c>
      <c r="AF1605" t="s">
        <v>7952</v>
      </c>
      <c r="AI1605">
        <v>0</v>
      </c>
      <c r="AJ1605">
        <v>0</v>
      </c>
      <c r="AK1605" t="s">
        <v>19862</v>
      </c>
      <c r="AL1605" t="s">
        <v>19862</v>
      </c>
      <c r="AM1605" t="s">
        <v>20019</v>
      </c>
    </row>
    <row r="1606" spans="1:39" x14ac:dyDescent="0.25">
      <c r="A1606" t="s">
        <v>9213</v>
      </c>
      <c r="B1606" t="s">
        <v>4841</v>
      </c>
      <c r="C1606" t="s">
        <v>4842</v>
      </c>
      <c r="D1606">
        <v>12</v>
      </c>
      <c r="E1606" t="s">
        <v>4845</v>
      </c>
      <c r="F1606">
        <v>7.92</v>
      </c>
      <c r="K1606" t="s">
        <v>6860</v>
      </c>
      <c r="L1606" t="s">
        <v>6861</v>
      </c>
      <c r="M1606" t="s">
        <v>6891</v>
      </c>
      <c r="N1606">
        <v>9</v>
      </c>
      <c r="O1606" t="s">
        <v>15367</v>
      </c>
      <c r="P1606" t="s">
        <v>16865</v>
      </c>
      <c r="Q1606">
        <v>5</v>
      </c>
      <c r="R1606">
        <v>3</v>
      </c>
      <c r="S1606">
        <v>5.71</v>
      </c>
      <c r="T1606">
        <v>7.38</v>
      </c>
      <c r="U1606">
        <v>627.82000000000005</v>
      </c>
      <c r="V1606">
        <v>90.9</v>
      </c>
      <c r="W1606">
        <v>5.95</v>
      </c>
      <c r="X1606">
        <v>13.92</v>
      </c>
      <c r="Y1606">
        <v>9.18</v>
      </c>
      <c r="Z1606">
        <v>2</v>
      </c>
      <c r="AA1606" t="s">
        <v>4250</v>
      </c>
      <c r="AB1606">
        <v>2</v>
      </c>
      <c r="AC1606">
        <v>14</v>
      </c>
      <c r="AD1606">
        <v>1.5466666666666671</v>
      </c>
      <c r="AF1606" t="s">
        <v>7952</v>
      </c>
      <c r="AI1606">
        <v>0</v>
      </c>
      <c r="AJ1606">
        <v>0</v>
      </c>
      <c r="AK1606" t="s">
        <v>19890</v>
      </c>
      <c r="AL1606" t="s">
        <v>19890</v>
      </c>
      <c r="AM1606" t="s">
        <v>20019</v>
      </c>
    </row>
    <row r="1607" spans="1:39" x14ac:dyDescent="0.25">
      <c r="A1607" t="s">
        <v>9214</v>
      </c>
      <c r="B1607" t="s">
        <v>4841</v>
      </c>
      <c r="C1607" t="s">
        <v>4842</v>
      </c>
      <c r="D1607">
        <v>12</v>
      </c>
      <c r="E1607" t="s">
        <v>4845</v>
      </c>
      <c r="F1607">
        <v>7.92</v>
      </c>
      <c r="K1607" t="s">
        <v>6860</v>
      </c>
      <c r="M1607" t="s">
        <v>15015</v>
      </c>
      <c r="N1607">
        <v>8</v>
      </c>
      <c r="O1607" t="s">
        <v>15352</v>
      </c>
      <c r="P1607" t="s">
        <v>16866</v>
      </c>
      <c r="Q1607">
        <v>7</v>
      </c>
      <c r="R1607">
        <v>2</v>
      </c>
      <c r="S1607">
        <v>0.82</v>
      </c>
      <c r="T1607">
        <v>1.1599999999999999</v>
      </c>
      <c r="U1607">
        <v>539.65</v>
      </c>
      <c r="V1607">
        <v>117.86</v>
      </c>
      <c r="W1607">
        <v>2.16</v>
      </c>
      <c r="X1607">
        <v>12.82</v>
      </c>
      <c r="Y1607">
        <v>6.8</v>
      </c>
      <c r="Z1607">
        <v>2</v>
      </c>
      <c r="AA1607" t="s">
        <v>4250</v>
      </c>
      <c r="AB1607">
        <v>1</v>
      </c>
      <c r="AC1607">
        <v>12</v>
      </c>
      <c r="AD1607">
        <v>3.571333333333333</v>
      </c>
      <c r="AF1607" t="s">
        <v>7949</v>
      </c>
      <c r="AI1607">
        <v>0</v>
      </c>
      <c r="AJ1607">
        <v>0</v>
      </c>
      <c r="AK1607" t="s">
        <v>19883</v>
      </c>
      <c r="AL1607" t="s">
        <v>19883</v>
      </c>
      <c r="AM1607" t="s">
        <v>20019</v>
      </c>
    </row>
    <row r="1608" spans="1:39" x14ac:dyDescent="0.25">
      <c r="A1608" t="s">
        <v>8050</v>
      </c>
      <c r="B1608" t="s">
        <v>4841</v>
      </c>
      <c r="C1608" t="s">
        <v>4842</v>
      </c>
      <c r="D1608">
        <v>12</v>
      </c>
      <c r="E1608" t="s">
        <v>4845</v>
      </c>
      <c r="F1608">
        <v>7.92</v>
      </c>
      <c r="K1608" t="s">
        <v>6860</v>
      </c>
      <c r="L1608" t="s">
        <v>6861</v>
      </c>
      <c r="M1608" t="s">
        <v>15038</v>
      </c>
      <c r="N1608">
        <v>9</v>
      </c>
      <c r="O1608" t="s">
        <v>15444</v>
      </c>
      <c r="P1608" t="s">
        <v>15703</v>
      </c>
      <c r="Q1608">
        <v>5</v>
      </c>
      <c r="R1608">
        <v>1</v>
      </c>
      <c r="S1608">
        <v>1.33</v>
      </c>
      <c r="T1608">
        <v>1.35</v>
      </c>
      <c r="U1608">
        <v>417.39</v>
      </c>
      <c r="V1608">
        <v>77.150000000000006</v>
      </c>
      <c r="W1608">
        <v>2.46</v>
      </c>
      <c r="Y1608">
        <v>6.1</v>
      </c>
      <c r="Z1608">
        <v>2</v>
      </c>
      <c r="AA1608" t="s">
        <v>4250</v>
      </c>
      <c r="AB1608">
        <v>0</v>
      </c>
      <c r="AC1608">
        <v>5</v>
      </c>
      <c r="AD1608">
        <v>5.4234047619047621</v>
      </c>
      <c r="AF1608" t="s">
        <v>7949</v>
      </c>
      <c r="AI1608">
        <v>0</v>
      </c>
      <c r="AJ1608">
        <v>0</v>
      </c>
      <c r="AK1608" t="s">
        <v>19833</v>
      </c>
      <c r="AL1608" t="s">
        <v>19833</v>
      </c>
      <c r="AM1608" t="s">
        <v>20019</v>
      </c>
    </row>
    <row r="1609" spans="1:39" x14ac:dyDescent="0.25">
      <c r="A1609" t="s">
        <v>9215</v>
      </c>
      <c r="B1609" t="s">
        <v>4841</v>
      </c>
      <c r="C1609" t="s">
        <v>4842</v>
      </c>
      <c r="D1609">
        <v>12</v>
      </c>
      <c r="E1609" t="s">
        <v>4845</v>
      </c>
      <c r="F1609">
        <v>7.92</v>
      </c>
      <c r="K1609" t="s">
        <v>6860</v>
      </c>
      <c r="L1609" t="s">
        <v>6861</v>
      </c>
      <c r="M1609" t="s">
        <v>15001</v>
      </c>
      <c r="N1609">
        <v>9</v>
      </c>
      <c r="O1609" t="s">
        <v>15331</v>
      </c>
      <c r="P1609" t="s">
        <v>16867</v>
      </c>
      <c r="Q1609">
        <v>6</v>
      </c>
      <c r="R1609">
        <v>4</v>
      </c>
      <c r="S1609">
        <v>1.68</v>
      </c>
      <c r="T1609">
        <v>3.65</v>
      </c>
      <c r="U1609">
        <v>704.86</v>
      </c>
      <c r="V1609">
        <v>120</v>
      </c>
      <c r="W1609">
        <v>4.46</v>
      </c>
      <c r="X1609">
        <v>13.86</v>
      </c>
      <c r="Y1609">
        <v>9.39</v>
      </c>
      <c r="Z1609">
        <v>3</v>
      </c>
      <c r="AA1609" t="s">
        <v>4250</v>
      </c>
      <c r="AB1609">
        <v>1</v>
      </c>
      <c r="AC1609">
        <v>16</v>
      </c>
      <c r="AD1609">
        <v>1.98</v>
      </c>
      <c r="AF1609" t="s">
        <v>7952</v>
      </c>
      <c r="AI1609">
        <v>0</v>
      </c>
      <c r="AJ1609">
        <v>0</v>
      </c>
      <c r="AK1609" t="s">
        <v>19858</v>
      </c>
      <c r="AL1609" t="s">
        <v>19858</v>
      </c>
      <c r="AM1609" t="s">
        <v>20019</v>
      </c>
    </row>
    <row r="1610" spans="1:39" x14ac:dyDescent="0.25">
      <c r="A1610" t="s">
        <v>9216</v>
      </c>
      <c r="B1610" t="s">
        <v>4841</v>
      </c>
      <c r="C1610" t="s">
        <v>4842</v>
      </c>
      <c r="D1610">
        <v>12</v>
      </c>
      <c r="E1610" t="s">
        <v>4845</v>
      </c>
      <c r="F1610">
        <v>7.92</v>
      </c>
      <c r="K1610" t="s">
        <v>6860</v>
      </c>
      <c r="L1610" t="s">
        <v>6861</v>
      </c>
      <c r="M1610" t="s">
        <v>15032</v>
      </c>
      <c r="N1610">
        <v>9</v>
      </c>
      <c r="O1610" t="s">
        <v>15375</v>
      </c>
      <c r="P1610" t="s">
        <v>16868</v>
      </c>
      <c r="Q1610">
        <v>7</v>
      </c>
      <c r="R1610">
        <v>4</v>
      </c>
      <c r="S1610">
        <v>1.37</v>
      </c>
      <c r="T1610">
        <v>2.5099999999999998</v>
      </c>
      <c r="U1610">
        <v>738.9</v>
      </c>
      <c r="V1610">
        <v>144.91</v>
      </c>
      <c r="W1610">
        <v>3.71</v>
      </c>
      <c r="X1610">
        <v>13.86</v>
      </c>
      <c r="Y1610">
        <v>8.49</v>
      </c>
      <c r="Z1610">
        <v>3</v>
      </c>
      <c r="AA1610" t="s">
        <v>4250</v>
      </c>
      <c r="AB1610">
        <v>1</v>
      </c>
      <c r="AC1610">
        <v>15</v>
      </c>
      <c r="AD1610">
        <v>2.7549999999999999</v>
      </c>
      <c r="AF1610" t="s">
        <v>7949</v>
      </c>
      <c r="AI1610">
        <v>0</v>
      </c>
      <c r="AJ1610">
        <v>0</v>
      </c>
      <c r="AK1610" t="s">
        <v>19886</v>
      </c>
      <c r="AL1610" t="s">
        <v>19886</v>
      </c>
      <c r="AM1610" t="s">
        <v>20019</v>
      </c>
    </row>
    <row r="1611" spans="1:39" x14ac:dyDescent="0.25">
      <c r="A1611" t="s">
        <v>9217</v>
      </c>
      <c r="B1611" t="s">
        <v>4841</v>
      </c>
      <c r="C1611" t="s">
        <v>4842</v>
      </c>
      <c r="D1611">
        <v>12</v>
      </c>
      <c r="E1611" t="s">
        <v>4845</v>
      </c>
      <c r="F1611">
        <v>7.92</v>
      </c>
      <c r="K1611" t="s">
        <v>6860</v>
      </c>
      <c r="M1611" t="s">
        <v>15067</v>
      </c>
      <c r="N1611">
        <v>8</v>
      </c>
      <c r="O1611" t="s">
        <v>15420</v>
      </c>
      <c r="P1611" t="s">
        <v>16869</v>
      </c>
      <c r="Q1611">
        <v>12</v>
      </c>
      <c r="R1611">
        <v>12</v>
      </c>
      <c r="S1611">
        <v>-6.77</v>
      </c>
      <c r="T1611">
        <v>-0.26</v>
      </c>
      <c r="U1611">
        <v>970.02</v>
      </c>
      <c r="V1611">
        <v>387.12</v>
      </c>
      <c r="W1611">
        <v>0.37</v>
      </c>
      <c r="X1611">
        <v>2.66</v>
      </c>
      <c r="Y1611">
        <v>8.73</v>
      </c>
      <c r="Z1611">
        <v>1</v>
      </c>
      <c r="AA1611" t="s">
        <v>4250</v>
      </c>
      <c r="AB1611">
        <v>3</v>
      </c>
      <c r="AC1611">
        <v>31</v>
      </c>
      <c r="AD1611">
        <v>2.6349999999999998</v>
      </c>
      <c r="AF1611" t="s">
        <v>7950</v>
      </c>
      <c r="AI1611">
        <v>0</v>
      </c>
      <c r="AJ1611">
        <v>0</v>
      </c>
      <c r="AK1611" t="s">
        <v>19917</v>
      </c>
      <c r="AL1611" t="s">
        <v>19917</v>
      </c>
      <c r="AM1611" t="s">
        <v>20019</v>
      </c>
    </row>
    <row r="1612" spans="1:39" x14ac:dyDescent="0.25">
      <c r="A1612" t="s">
        <v>8468</v>
      </c>
      <c r="B1612" t="s">
        <v>4841</v>
      </c>
      <c r="C1612" t="s">
        <v>4842</v>
      </c>
      <c r="D1612">
        <v>12</v>
      </c>
      <c r="E1612" t="s">
        <v>4845</v>
      </c>
      <c r="F1612">
        <v>7.92</v>
      </c>
      <c r="K1612" t="s">
        <v>6860</v>
      </c>
      <c r="L1612" t="s">
        <v>6861</v>
      </c>
      <c r="M1612" t="s">
        <v>15101</v>
      </c>
      <c r="N1612">
        <v>9</v>
      </c>
      <c r="O1612" t="s">
        <v>15465</v>
      </c>
      <c r="P1612" t="s">
        <v>16121</v>
      </c>
      <c r="Q1612">
        <v>6</v>
      </c>
      <c r="R1612">
        <v>4</v>
      </c>
      <c r="S1612">
        <v>2.4</v>
      </c>
      <c r="T1612">
        <v>3.51</v>
      </c>
      <c r="U1612">
        <v>611.73</v>
      </c>
      <c r="V1612">
        <v>111.13</v>
      </c>
      <c r="W1612">
        <v>4.78</v>
      </c>
      <c r="X1612">
        <v>13.8</v>
      </c>
      <c r="Y1612">
        <v>8.4600000000000009</v>
      </c>
      <c r="Z1612">
        <v>3</v>
      </c>
      <c r="AA1612" t="s">
        <v>4250</v>
      </c>
      <c r="AB1612">
        <v>1</v>
      </c>
      <c r="AC1612">
        <v>16</v>
      </c>
      <c r="AD1612">
        <v>2.610666666666666</v>
      </c>
      <c r="AF1612" t="s">
        <v>7949</v>
      </c>
      <c r="AI1612">
        <v>0</v>
      </c>
      <c r="AJ1612">
        <v>0</v>
      </c>
      <c r="AK1612" t="s">
        <v>19864</v>
      </c>
      <c r="AL1612" t="s">
        <v>19864</v>
      </c>
      <c r="AM1612" t="s">
        <v>20019</v>
      </c>
    </row>
    <row r="1613" spans="1:39" x14ac:dyDescent="0.25">
      <c r="A1613" t="s">
        <v>9218</v>
      </c>
      <c r="B1613" t="s">
        <v>4841</v>
      </c>
      <c r="C1613" t="s">
        <v>4842</v>
      </c>
      <c r="D1613">
        <v>12</v>
      </c>
      <c r="E1613" t="s">
        <v>4845</v>
      </c>
      <c r="F1613">
        <v>7.92</v>
      </c>
      <c r="K1613" t="s">
        <v>6860</v>
      </c>
      <c r="M1613" t="s">
        <v>14992</v>
      </c>
      <c r="N1613">
        <v>8</v>
      </c>
      <c r="O1613" t="s">
        <v>15318</v>
      </c>
      <c r="P1613" t="s">
        <v>16870</v>
      </c>
      <c r="Q1613">
        <v>8</v>
      </c>
      <c r="R1613">
        <v>3</v>
      </c>
      <c r="S1613">
        <v>4.57</v>
      </c>
      <c r="T1613">
        <v>5.63</v>
      </c>
      <c r="U1613">
        <v>756.87</v>
      </c>
      <c r="V1613">
        <v>129.56</v>
      </c>
      <c r="W1613">
        <v>6.5</v>
      </c>
      <c r="X1613">
        <v>13.49</v>
      </c>
      <c r="Y1613">
        <v>8.3800000000000008</v>
      </c>
      <c r="Z1613">
        <v>5</v>
      </c>
      <c r="AA1613" t="s">
        <v>4250</v>
      </c>
      <c r="AB1613">
        <v>2</v>
      </c>
      <c r="AC1613">
        <v>17</v>
      </c>
      <c r="AD1613">
        <v>0.97666666666666635</v>
      </c>
      <c r="AF1613" t="s">
        <v>7949</v>
      </c>
      <c r="AI1613">
        <v>0</v>
      </c>
      <c r="AJ1613">
        <v>0</v>
      </c>
      <c r="AK1613" t="s">
        <v>19864</v>
      </c>
      <c r="AL1613" t="s">
        <v>19864</v>
      </c>
      <c r="AM1613" t="s">
        <v>20019</v>
      </c>
    </row>
    <row r="1614" spans="1:39" x14ac:dyDescent="0.25">
      <c r="A1614" t="s">
        <v>9219</v>
      </c>
      <c r="B1614" t="s">
        <v>4841</v>
      </c>
      <c r="C1614" t="s">
        <v>4842</v>
      </c>
      <c r="D1614">
        <v>12</v>
      </c>
      <c r="E1614" t="s">
        <v>4845</v>
      </c>
      <c r="F1614">
        <v>7.92</v>
      </c>
      <c r="K1614" t="s">
        <v>6860</v>
      </c>
      <c r="M1614" t="s">
        <v>14992</v>
      </c>
      <c r="N1614">
        <v>8</v>
      </c>
      <c r="O1614" t="s">
        <v>15318</v>
      </c>
      <c r="P1614" t="s">
        <v>16871</v>
      </c>
      <c r="Q1614">
        <v>8</v>
      </c>
      <c r="R1614">
        <v>3</v>
      </c>
      <c r="S1614">
        <v>4.75</v>
      </c>
      <c r="T1614">
        <v>5.78</v>
      </c>
      <c r="U1614">
        <v>737.87</v>
      </c>
      <c r="V1614">
        <v>134.27000000000001</v>
      </c>
      <c r="W1614">
        <v>5.57</v>
      </c>
      <c r="X1614">
        <v>13.25</v>
      </c>
      <c r="Y1614">
        <v>8.32</v>
      </c>
      <c r="Z1614">
        <v>4</v>
      </c>
      <c r="AA1614" t="s">
        <v>4250</v>
      </c>
      <c r="AB1614">
        <v>2</v>
      </c>
      <c r="AC1614">
        <v>18</v>
      </c>
      <c r="AD1614">
        <v>1.006666666666667</v>
      </c>
      <c r="AF1614" t="s">
        <v>7949</v>
      </c>
      <c r="AI1614">
        <v>0</v>
      </c>
      <c r="AJ1614">
        <v>0</v>
      </c>
      <c r="AK1614" t="s">
        <v>19864</v>
      </c>
      <c r="AL1614" t="s">
        <v>19864</v>
      </c>
      <c r="AM1614" t="s">
        <v>20019</v>
      </c>
    </row>
    <row r="1615" spans="1:39" x14ac:dyDescent="0.25">
      <c r="A1615" t="s">
        <v>8636</v>
      </c>
      <c r="B1615" t="s">
        <v>4841</v>
      </c>
      <c r="C1615" t="s">
        <v>4842</v>
      </c>
      <c r="D1615">
        <v>12</v>
      </c>
      <c r="E1615" t="s">
        <v>4845</v>
      </c>
      <c r="F1615">
        <v>7.92</v>
      </c>
      <c r="K1615" t="s">
        <v>6860</v>
      </c>
      <c r="L1615" t="s">
        <v>6861</v>
      </c>
      <c r="M1615" t="s">
        <v>15062</v>
      </c>
      <c r="N1615">
        <v>9</v>
      </c>
      <c r="O1615" t="s">
        <v>15415</v>
      </c>
      <c r="P1615" t="s">
        <v>16289</v>
      </c>
      <c r="Q1615">
        <v>6</v>
      </c>
      <c r="R1615">
        <v>3</v>
      </c>
      <c r="S1615">
        <v>3.33</v>
      </c>
      <c r="T1615">
        <v>3.34</v>
      </c>
      <c r="U1615">
        <v>537.67999999999995</v>
      </c>
      <c r="V1615">
        <v>92.71</v>
      </c>
      <c r="W1615">
        <v>3.86</v>
      </c>
      <c r="X1615">
        <v>13.82</v>
      </c>
      <c r="Y1615">
        <v>5.87</v>
      </c>
      <c r="Z1615">
        <v>2</v>
      </c>
      <c r="AA1615" t="s">
        <v>4250</v>
      </c>
      <c r="AB1615">
        <v>1</v>
      </c>
      <c r="AC1615">
        <v>10</v>
      </c>
      <c r="AD1615">
        <v>3.2413333333333338</v>
      </c>
      <c r="AF1615" t="s">
        <v>7949</v>
      </c>
      <c r="AI1615">
        <v>0</v>
      </c>
      <c r="AJ1615">
        <v>0</v>
      </c>
      <c r="AK1615" t="s">
        <v>19873</v>
      </c>
      <c r="AL1615" t="s">
        <v>19873</v>
      </c>
      <c r="AM1615" t="s">
        <v>20019</v>
      </c>
    </row>
    <row r="1616" spans="1:39" x14ac:dyDescent="0.25">
      <c r="A1616" t="s">
        <v>9220</v>
      </c>
      <c r="B1616" t="s">
        <v>4841</v>
      </c>
      <c r="C1616" t="s">
        <v>4842</v>
      </c>
      <c r="D1616">
        <v>12</v>
      </c>
      <c r="E1616" t="s">
        <v>4845</v>
      </c>
      <c r="F1616">
        <v>7.92</v>
      </c>
      <c r="K1616" t="s">
        <v>6860</v>
      </c>
      <c r="L1616" t="s">
        <v>6861</v>
      </c>
      <c r="M1616" t="s">
        <v>15059</v>
      </c>
      <c r="N1616">
        <v>9</v>
      </c>
      <c r="O1616" t="s">
        <v>15411</v>
      </c>
      <c r="P1616" t="s">
        <v>16872</v>
      </c>
      <c r="Q1616">
        <v>5</v>
      </c>
      <c r="R1616">
        <v>2</v>
      </c>
      <c r="S1616">
        <v>3.25</v>
      </c>
      <c r="T1616">
        <v>3.27</v>
      </c>
      <c r="U1616">
        <v>390.87</v>
      </c>
      <c r="V1616">
        <v>80.37</v>
      </c>
      <c r="W1616">
        <v>3.79</v>
      </c>
      <c r="X1616">
        <v>10.24</v>
      </c>
      <c r="Y1616">
        <v>6.14</v>
      </c>
      <c r="Z1616">
        <v>2</v>
      </c>
      <c r="AA1616" t="s">
        <v>4250</v>
      </c>
      <c r="AB1616">
        <v>0</v>
      </c>
      <c r="AC1616">
        <v>3</v>
      </c>
      <c r="AD1616">
        <v>4.5195000000000007</v>
      </c>
      <c r="AF1616" t="s">
        <v>7949</v>
      </c>
      <c r="AI1616">
        <v>0</v>
      </c>
      <c r="AJ1616">
        <v>0</v>
      </c>
      <c r="AK1616" t="s">
        <v>19911</v>
      </c>
      <c r="AL1616" t="s">
        <v>19911</v>
      </c>
      <c r="AM1616" t="s">
        <v>20019</v>
      </c>
    </row>
    <row r="1617" spans="1:39" x14ac:dyDescent="0.25">
      <c r="A1617" t="s">
        <v>9221</v>
      </c>
      <c r="B1617" t="s">
        <v>4841</v>
      </c>
      <c r="C1617" t="s">
        <v>4842</v>
      </c>
      <c r="D1617">
        <v>12</v>
      </c>
      <c r="E1617" t="s">
        <v>4845</v>
      </c>
      <c r="F1617">
        <v>7.92</v>
      </c>
      <c r="K1617" t="s">
        <v>6860</v>
      </c>
      <c r="L1617" t="s">
        <v>6861</v>
      </c>
      <c r="M1617" t="s">
        <v>6886</v>
      </c>
      <c r="N1617">
        <v>9</v>
      </c>
      <c r="O1617" t="s">
        <v>15466</v>
      </c>
      <c r="P1617" t="s">
        <v>16873</v>
      </c>
      <c r="Q1617">
        <v>6</v>
      </c>
      <c r="R1617">
        <v>2</v>
      </c>
      <c r="S1617">
        <v>2.15</v>
      </c>
      <c r="T1617">
        <v>2.16</v>
      </c>
      <c r="U1617">
        <v>390.42</v>
      </c>
      <c r="V1617">
        <v>89.6</v>
      </c>
      <c r="W1617">
        <v>2.52</v>
      </c>
      <c r="X1617">
        <v>10.08</v>
      </c>
      <c r="Y1617">
        <v>4.8</v>
      </c>
      <c r="Z1617">
        <v>2</v>
      </c>
      <c r="AA1617" t="s">
        <v>4250</v>
      </c>
      <c r="AB1617">
        <v>0</v>
      </c>
      <c r="AC1617">
        <v>3</v>
      </c>
      <c r="AD1617">
        <v>5.2077142857142853</v>
      </c>
      <c r="AF1617" t="s">
        <v>7949</v>
      </c>
      <c r="AI1617">
        <v>0</v>
      </c>
      <c r="AJ1617">
        <v>0</v>
      </c>
      <c r="AK1617" t="s">
        <v>19937</v>
      </c>
      <c r="AL1617" t="s">
        <v>19937</v>
      </c>
      <c r="AM1617" t="s">
        <v>20019</v>
      </c>
    </row>
    <row r="1618" spans="1:39" x14ac:dyDescent="0.25">
      <c r="A1618" t="s">
        <v>9222</v>
      </c>
      <c r="B1618" t="s">
        <v>4841</v>
      </c>
      <c r="C1618" t="s">
        <v>4842</v>
      </c>
      <c r="D1618">
        <v>12</v>
      </c>
      <c r="E1618" t="s">
        <v>4845</v>
      </c>
      <c r="F1618">
        <v>7.92</v>
      </c>
      <c r="K1618" t="s">
        <v>6860</v>
      </c>
      <c r="L1618" t="s">
        <v>6861</v>
      </c>
      <c r="M1618" t="s">
        <v>14988</v>
      </c>
      <c r="N1618">
        <v>9</v>
      </c>
      <c r="O1618" t="s">
        <v>15312</v>
      </c>
      <c r="P1618" t="s">
        <v>16874</v>
      </c>
      <c r="Q1618">
        <v>5</v>
      </c>
      <c r="R1618">
        <v>2</v>
      </c>
      <c r="S1618">
        <v>0.71</v>
      </c>
      <c r="T1618">
        <v>2.71</v>
      </c>
      <c r="U1618">
        <v>375.84</v>
      </c>
      <c r="V1618">
        <v>83.61</v>
      </c>
      <c r="W1618">
        <v>2.99</v>
      </c>
      <c r="X1618">
        <v>9.93</v>
      </c>
      <c r="Y1618">
        <v>13.7</v>
      </c>
      <c r="Z1618">
        <v>2</v>
      </c>
      <c r="AA1618" t="s">
        <v>4250</v>
      </c>
      <c r="AB1618">
        <v>0</v>
      </c>
      <c r="AC1618">
        <v>3</v>
      </c>
      <c r="AD1618">
        <v>4.386857142857143</v>
      </c>
      <c r="AF1618" t="s">
        <v>7952</v>
      </c>
      <c r="AI1618">
        <v>0</v>
      </c>
      <c r="AJ1618">
        <v>0</v>
      </c>
      <c r="AK1618" t="s">
        <v>19860</v>
      </c>
      <c r="AL1618" t="s">
        <v>19860</v>
      </c>
      <c r="AM1618" t="s">
        <v>20019</v>
      </c>
    </row>
    <row r="1619" spans="1:39" x14ac:dyDescent="0.25">
      <c r="A1619" t="s">
        <v>9222</v>
      </c>
      <c r="B1619" t="s">
        <v>4841</v>
      </c>
      <c r="C1619" t="s">
        <v>4842</v>
      </c>
      <c r="D1619">
        <v>12</v>
      </c>
      <c r="E1619" t="s">
        <v>4845</v>
      </c>
      <c r="F1619">
        <v>7.92</v>
      </c>
      <c r="K1619" t="s">
        <v>6860</v>
      </c>
      <c r="L1619" t="s">
        <v>6861</v>
      </c>
      <c r="M1619" t="s">
        <v>15102</v>
      </c>
      <c r="N1619">
        <v>9</v>
      </c>
      <c r="O1619" t="s">
        <v>15467</v>
      </c>
      <c r="P1619" t="s">
        <v>16874</v>
      </c>
      <c r="Q1619">
        <v>5</v>
      </c>
      <c r="R1619">
        <v>2</v>
      </c>
      <c r="S1619">
        <v>0.71</v>
      </c>
      <c r="T1619">
        <v>2.71</v>
      </c>
      <c r="U1619">
        <v>375.84</v>
      </c>
      <c r="V1619">
        <v>83.61</v>
      </c>
      <c r="W1619">
        <v>2.99</v>
      </c>
      <c r="X1619">
        <v>9.93</v>
      </c>
      <c r="Y1619">
        <v>13.7</v>
      </c>
      <c r="Z1619">
        <v>2</v>
      </c>
      <c r="AA1619" t="s">
        <v>4250</v>
      </c>
      <c r="AB1619">
        <v>0</v>
      </c>
      <c r="AC1619">
        <v>3</v>
      </c>
      <c r="AD1619">
        <v>4.386857142857143</v>
      </c>
      <c r="AF1619" t="s">
        <v>7952</v>
      </c>
      <c r="AI1619">
        <v>0</v>
      </c>
      <c r="AJ1619">
        <v>0</v>
      </c>
      <c r="AK1619" t="s">
        <v>19860</v>
      </c>
      <c r="AL1619" t="s">
        <v>19860</v>
      </c>
      <c r="AM1619" t="s">
        <v>20019</v>
      </c>
    </row>
    <row r="1620" spans="1:39" x14ac:dyDescent="0.25">
      <c r="A1620" t="s">
        <v>8678</v>
      </c>
      <c r="B1620" t="s">
        <v>4841</v>
      </c>
      <c r="C1620" t="s">
        <v>4842</v>
      </c>
      <c r="D1620">
        <v>12</v>
      </c>
      <c r="E1620" t="s">
        <v>4845</v>
      </c>
      <c r="F1620">
        <v>7.92</v>
      </c>
      <c r="K1620" t="s">
        <v>6860</v>
      </c>
      <c r="L1620" t="s">
        <v>6861</v>
      </c>
      <c r="M1620" t="s">
        <v>15013</v>
      </c>
      <c r="N1620">
        <v>9</v>
      </c>
      <c r="O1620" t="s">
        <v>15372</v>
      </c>
      <c r="P1620" t="s">
        <v>16331</v>
      </c>
      <c r="Q1620">
        <v>7</v>
      </c>
      <c r="R1620">
        <v>1</v>
      </c>
      <c r="S1620">
        <v>3.12</v>
      </c>
      <c r="T1620">
        <v>3.12</v>
      </c>
      <c r="U1620">
        <v>447.47</v>
      </c>
      <c r="V1620">
        <v>88.19</v>
      </c>
      <c r="W1620">
        <v>4</v>
      </c>
      <c r="Y1620">
        <v>5.13</v>
      </c>
      <c r="Z1620">
        <v>3</v>
      </c>
      <c r="AA1620" t="s">
        <v>4250</v>
      </c>
      <c r="AB1620">
        <v>0</v>
      </c>
      <c r="AC1620">
        <v>4</v>
      </c>
      <c r="AD1620">
        <v>4.5885476190476187</v>
      </c>
      <c r="AF1620" t="s">
        <v>7949</v>
      </c>
      <c r="AI1620">
        <v>0</v>
      </c>
      <c r="AJ1620">
        <v>0</v>
      </c>
      <c r="AK1620" t="s">
        <v>19851</v>
      </c>
      <c r="AL1620" t="s">
        <v>19851</v>
      </c>
      <c r="AM1620" t="s">
        <v>20019</v>
      </c>
    </row>
    <row r="1621" spans="1:39" x14ac:dyDescent="0.25">
      <c r="A1621" t="s">
        <v>9223</v>
      </c>
      <c r="B1621" t="s">
        <v>4841</v>
      </c>
      <c r="C1621" t="s">
        <v>4842</v>
      </c>
      <c r="D1621">
        <v>12</v>
      </c>
      <c r="E1621" t="s">
        <v>4845</v>
      </c>
      <c r="F1621">
        <v>7.92</v>
      </c>
      <c r="I1621" t="s">
        <v>12772</v>
      </c>
      <c r="K1621" t="s">
        <v>6860</v>
      </c>
      <c r="L1621" t="s">
        <v>6861</v>
      </c>
      <c r="M1621" t="s">
        <v>15103</v>
      </c>
      <c r="N1621">
        <v>9</v>
      </c>
      <c r="O1621" t="s">
        <v>15468</v>
      </c>
      <c r="P1621" t="s">
        <v>16875</v>
      </c>
      <c r="Q1621">
        <v>7</v>
      </c>
      <c r="R1621">
        <v>2</v>
      </c>
      <c r="S1621">
        <v>1.85</v>
      </c>
      <c r="T1621">
        <v>2.19</v>
      </c>
      <c r="U1621">
        <v>406.45</v>
      </c>
      <c r="V1621">
        <v>122.8</v>
      </c>
      <c r="W1621">
        <v>1.52</v>
      </c>
      <c r="X1621">
        <v>9.8000000000000007</v>
      </c>
      <c r="Y1621">
        <v>7.49</v>
      </c>
      <c r="Z1621">
        <v>2</v>
      </c>
      <c r="AA1621" t="s">
        <v>4250</v>
      </c>
      <c r="AB1621">
        <v>0</v>
      </c>
      <c r="AC1621">
        <v>5</v>
      </c>
      <c r="AD1621">
        <v>4.1682142857142859</v>
      </c>
      <c r="AF1621" t="s">
        <v>7949</v>
      </c>
      <c r="AI1621">
        <v>0</v>
      </c>
      <c r="AJ1621">
        <v>0</v>
      </c>
      <c r="AM1621" t="s">
        <v>20019</v>
      </c>
    </row>
    <row r="1622" spans="1:39" x14ac:dyDescent="0.25">
      <c r="A1622" t="s">
        <v>9224</v>
      </c>
      <c r="B1622" t="s">
        <v>4841</v>
      </c>
      <c r="C1622" t="s">
        <v>4842</v>
      </c>
      <c r="D1622">
        <v>12</v>
      </c>
      <c r="E1622" t="s">
        <v>4845</v>
      </c>
      <c r="F1622">
        <v>7.92</v>
      </c>
      <c r="I1622" t="s">
        <v>12773</v>
      </c>
      <c r="K1622" t="s">
        <v>6860</v>
      </c>
      <c r="L1622" t="s">
        <v>6861</v>
      </c>
      <c r="M1622" t="s">
        <v>15042</v>
      </c>
      <c r="N1622">
        <v>9</v>
      </c>
      <c r="O1622" t="s">
        <v>15389</v>
      </c>
      <c r="P1622" t="s">
        <v>16876</v>
      </c>
      <c r="Q1622">
        <v>5</v>
      </c>
      <c r="R1622">
        <v>1</v>
      </c>
      <c r="S1622">
        <v>2.4500000000000002</v>
      </c>
      <c r="T1622">
        <v>2.46</v>
      </c>
      <c r="U1622">
        <v>413.56</v>
      </c>
      <c r="V1622">
        <v>77.150000000000006</v>
      </c>
      <c r="W1622">
        <v>3.61</v>
      </c>
      <c r="Y1622">
        <v>5.96</v>
      </c>
      <c r="Z1622">
        <v>1</v>
      </c>
      <c r="AA1622" t="s">
        <v>4250</v>
      </c>
      <c r="AB1622">
        <v>0</v>
      </c>
      <c r="AC1622">
        <v>5</v>
      </c>
      <c r="AD1622">
        <v>5.2257619047619048</v>
      </c>
      <c r="AF1622" t="s">
        <v>7949</v>
      </c>
      <c r="AI1622">
        <v>0</v>
      </c>
      <c r="AJ1622">
        <v>0</v>
      </c>
      <c r="AM1622" t="s">
        <v>20019</v>
      </c>
    </row>
    <row r="1623" spans="1:39" x14ac:dyDescent="0.25">
      <c r="A1623" t="s">
        <v>9224</v>
      </c>
      <c r="B1623" t="s">
        <v>4841</v>
      </c>
      <c r="C1623" t="s">
        <v>4842</v>
      </c>
      <c r="D1623">
        <v>12</v>
      </c>
      <c r="E1623" t="s">
        <v>4845</v>
      </c>
      <c r="F1623">
        <v>7.92</v>
      </c>
      <c r="I1623" t="s">
        <v>12774</v>
      </c>
      <c r="K1623" t="s">
        <v>6860</v>
      </c>
      <c r="M1623" t="s">
        <v>15002</v>
      </c>
      <c r="N1623">
        <v>8</v>
      </c>
      <c r="O1623" t="s">
        <v>15332</v>
      </c>
      <c r="P1623" t="s">
        <v>16876</v>
      </c>
      <c r="Q1623">
        <v>5</v>
      </c>
      <c r="R1623">
        <v>1</v>
      </c>
      <c r="S1623">
        <v>2.4500000000000002</v>
      </c>
      <c r="T1623">
        <v>2.46</v>
      </c>
      <c r="U1623">
        <v>413.56</v>
      </c>
      <c r="V1623">
        <v>77.150000000000006</v>
      </c>
      <c r="W1623">
        <v>3.61</v>
      </c>
      <c r="Y1623">
        <v>5.96</v>
      </c>
      <c r="Z1623">
        <v>1</v>
      </c>
      <c r="AA1623" t="s">
        <v>4250</v>
      </c>
      <c r="AB1623">
        <v>0</v>
      </c>
      <c r="AC1623">
        <v>5</v>
      </c>
      <c r="AD1623">
        <v>5.2257619047619048</v>
      </c>
      <c r="AF1623" t="s">
        <v>7949</v>
      </c>
      <c r="AI1623">
        <v>0</v>
      </c>
      <c r="AJ1623">
        <v>0</v>
      </c>
      <c r="AM1623" t="s">
        <v>20019</v>
      </c>
    </row>
    <row r="1624" spans="1:39" x14ac:dyDescent="0.25">
      <c r="A1624" t="s">
        <v>9225</v>
      </c>
      <c r="B1624" t="s">
        <v>4841</v>
      </c>
      <c r="C1624" t="s">
        <v>4842</v>
      </c>
      <c r="D1624">
        <v>12</v>
      </c>
      <c r="E1624" t="s">
        <v>4845</v>
      </c>
      <c r="F1624">
        <v>7.92</v>
      </c>
      <c r="I1624" t="s">
        <v>12775</v>
      </c>
      <c r="K1624" t="s">
        <v>6860</v>
      </c>
      <c r="L1624" t="s">
        <v>6861</v>
      </c>
      <c r="M1624" t="s">
        <v>14975</v>
      </c>
      <c r="N1624">
        <v>9</v>
      </c>
      <c r="O1624" t="s">
        <v>15296</v>
      </c>
      <c r="P1624" t="s">
        <v>16877</v>
      </c>
      <c r="Q1624">
        <v>5</v>
      </c>
      <c r="R1624">
        <v>1</v>
      </c>
      <c r="S1624">
        <v>4.63</v>
      </c>
      <c r="T1624">
        <v>4.82</v>
      </c>
      <c r="U1624">
        <v>422.96</v>
      </c>
      <c r="V1624">
        <v>72.86</v>
      </c>
      <c r="W1624">
        <v>4.83</v>
      </c>
      <c r="Y1624">
        <v>6.93</v>
      </c>
      <c r="Z1624">
        <v>2</v>
      </c>
      <c r="AA1624" t="s">
        <v>4250</v>
      </c>
      <c r="AB1624">
        <v>0</v>
      </c>
      <c r="AC1624">
        <v>2</v>
      </c>
      <c r="AD1624">
        <v>3.4736190476190481</v>
      </c>
      <c r="AF1624" t="s">
        <v>7949</v>
      </c>
      <c r="AI1624">
        <v>0</v>
      </c>
      <c r="AJ1624">
        <v>0</v>
      </c>
      <c r="AM1624" t="s">
        <v>20019</v>
      </c>
    </row>
    <row r="1625" spans="1:39" x14ac:dyDescent="0.25">
      <c r="A1625" t="s">
        <v>9226</v>
      </c>
      <c r="B1625" t="s">
        <v>4841</v>
      </c>
      <c r="C1625" t="s">
        <v>4842</v>
      </c>
      <c r="D1625">
        <v>12</v>
      </c>
      <c r="E1625" t="s">
        <v>4845</v>
      </c>
      <c r="F1625">
        <v>7.92</v>
      </c>
      <c r="I1625" t="s">
        <v>12776</v>
      </c>
      <c r="K1625" t="s">
        <v>6860</v>
      </c>
      <c r="L1625" t="s">
        <v>6861</v>
      </c>
      <c r="M1625" t="s">
        <v>14996</v>
      </c>
      <c r="N1625">
        <v>9</v>
      </c>
      <c r="O1625" t="s">
        <v>15322</v>
      </c>
      <c r="P1625" t="s">
        <v>16878</v>
      </c>
      <c r="Q1625">
        <v>6</v>
      </c>
      <c r="R1625">
        <v>3</v>
      </c>
      <c r="S1625">
        <v>-3.38</v>
      </c>
      <c r="T1625">
        <v>-3.38</v>
      </c>
      <c r="U1625">
        <v>413.79</v>
      </c>
      <c r="V1625">
        <v>115.62</v>
      </c>
      <c r="W1625">
        <v>2.56</v>
      </c>
      <c r="X1625">
        <v>9.83</v>
      </c>
      <c r="Y1625">
        <v>4.09</v>
      </c>
      <c r="Z1625">
        <v>2</v>
      </c>
      <c r="AA1625" t="s">
        <v>4250</v>
      </c>
      <c r="AB1625">
        <v>0</v>
      </c>
      <c r="AC1625">
        <v>4</v>
      </c>
      <c r="AD1625">
        <v>3.9284523809523808</v>
      </c>
      <c r="AF1625" t="s">
        <v>7949</v>
      </c>
      <c r="AI1625">
        <v>0</v>
      </c>
      <c r="AJ1625">
        <v>0</v>
      </c>
      <c r="AM1625" t="s">
        <v>20019</v>
      </c>
    </row>
    <row r="1626" spans="1:39" x14ac:dyDescent="0.25">
      <c r="A1626" t="s">
        <v>9227</v>
      </c>
      <c r="B1626" t="s">
        <v>4841</v>
      </c>
      <c r="C1626" t="s">
        <v>4842</v>
      </c>
      <c r="D1626">
        <v>12</v>
      </c>
      <c r="E1626" t="s">
        <v>4845</v>
      </c>
      <c r="F1626">
        <v>7.92</v>
      </c>
      <c r="I1626" t="s">
        <v>12777</v>
      </c>
      <c r="K1626" t="s">
        <v>6860</v>
      </c>
      <c r="L1626" t="s">
        <v>6861</v>
      </c>
      <c r="M1626" t="s">
        <v>14996</v>
      </c>
      <c r="N1626">
        <v>9</v>
      </c>
      <c r="O1626" t="s">
        <v>15322</v>
      </c>
      <c r="P1626" t="s">
        <v>16879</v>
      </c>
      <c r="Q1626">
        <v>6</v>
      </c>
      <c r="R1626">
        <v>3</v>
      </c>
      <c r="S1626">
        <v>-4.8</v>
      </c>
      <c r="T1626">
        <v>-1.68</v>
      </c>
      <c r="U1626">
        <v>414.77</v>
      </c>
      <c r="V1626">
        <v>109.83</v>
      </c>
      <c r="W1626">
        <v>2.68</v>
      </c>
      <c r="X1626">
        <v>3.35</v>
      </c>
      <c r="Y1626">
        <v>4.21</v>
      </c>
      <c r="Z1626">
        <v>2</v>
      </c>
      <c r="AA1626" t="s">
        <v>4250</v>
      </c>
      <c r="AB1626">
        <v>0</v>
      </c>
      <c r="AC1626">
        <v>4</v>
      </c>
      <c r="AD1626">
        <v>4.1144523809523816</v>
      </c>
      <c r="AF1626" t="s">
        <v>7951</v>
      </c>
      <c r="AI1626">
        <v>0</v>
      </c>
      <c r="AJ1626">
        <v>0</v>
      </c>
      <c r="AM1626" t="s">
        <v>20019</v>
      </c>
    </row>
    <row r="1627" spans="1:39" x14ac:dyDescent="0.25">
      <c r="A1627" t="s">
        <v>9228</v>
      </c>
      <c r="B1627" t="s">
        <v>4841</v>
      </c>
      <c r="C1627" t="s">
        <v>4842</v>
      </c>
      <c r="D1627">
        <v>12</v>
      </c>
      <c r="E1627" t="s">
        <v>4845</v>
      </c>
      <c r="F1627">
        <v>7.92</v>
      </c>
      <c r="K1627" t="s">
        <v>6860</v>
      </c>
      <c r="L1627" t="s">
        <v>6861</v>
      </c>
      <c r="M1627" t="s">
        <v>14961</v>
      </c>
      <c r="N1627">
        <v>9</v>
      </c>
      <c r="O1627" t="s">
        <v>15282</v>
      </c>
      <c r="P1627" t="s">
        <v>16880</v>
      </c>
      <c r="Q1627">
        <v>8</v>
      </c>
      <c r="R1627">
        <v>1</v>
      </c>
      <c r="T1627">
        <v>3.06</v>
      </c>
      <c r="U1627">
        <v>489.96</v>
      </c>
      <c r="V1627">
        <v>122.86</v>
      </c>
      <c r="W1627">
        <v>3.61</v>
      </c>
      <c r="Y1627">
        <v>0</v>
      </c>
      <c r="Z1627">
        <v>3</v>
      </c>
      <c r="AA1627" t="s">
        <v>4250</v>
      </c>
      <c r="AB1627">
        <v>0</v>
      </c>
      <c r="AC1627">
        <v>3</v>
      </c>
      <c r="AI1627">
        <v>0</v>
      </c>
      <c r="AJ1627">
        <v>0</v>
      </c>
      <c r="AK1627" t="s">
        <v>19845</v>
      </c>
      <c r="AL1627" t="s">
        <v>19845</v>
      </c>
      <c r="AM1627" t="s">
        <v>20019</v>
      </c>
    </row>
    <row r="1628" spans="1:39" x14ac:dyDescent="0.25">
      <c r="A1628" t="s">
        <v>9229</v>
      </c>
      <c r="B1628" t="s">
        <v>4841</v>
      </c>
      <c r="C1628" t="s">
        <v>4842</v>
      </c>
      <c r="D1628">
        <v>12</v>
      </c>
      <c r="E1628" t="s">
        <v>4845</v>
      </c>
      <c r="F1628">
        <v>7.92</v>
      </c>
      <c r="I1628" t="s">
        <v>12778</v>
      </c>
      <c r="K1628" t="s">
        <v>6860</v>
      </c>
      <c r="M1628" t="s">
        <v>15002</v>
      </c>
      <c r="N1628">
        <v>8</v>
      </c>
      <c r="O1628" t="s">
        <v>15332</v>
      </c>
      <c r="P1628" t="s">
        <v>16881</v>
      </c>
      <c r="Q1628">
        <v>5</v>
      </c>
      <c r="R1628">
        <v>1</v>
      </c>
      <c r="S1628">
        <v>3.41</v>
      </c>
      <c r="T1628">
        <v>3.42</v>
      </c>
      <c r="U1628">
        <v>497.64</v>
      </c>
      <c r="V1628">
        <v>77.150000000000006</v>
      </c>
      <c r="W1628">
        <v>4.32</v>
      </c>
      <c r="Y1628">
        <v>4.8600000000000003</v>
      </c>
      <c r="Z1628">
        <v>2</v>
      </c>
      <c r="AA1628" t="s">
        <v>4250</v>
      </c>
      <c r="AB1628">
        <v>0</v>
      </c>
      <c r="AC1628">
        <v>5</v>
      </c>
      <c r="AD1628">
        <v>3.9351904761904759</v>
      </c>
      <c r="AF1628" t="s">
        <v>7949</v>
      </c>
      <c r="AI1628">
        <v>0</v>
      </c>
      <c r="AJ1628">
        <v>0</v>
      </c>
      <c r="AM1628" t="s">
        <v>20019</v>
      </c>
    </row>
    <row r="1629" spans="1:39" x14ac:dyDescent="0.25">
      <c r="A1629" t="s">
        <v>9230</v>
      </c>
      <c r="B1629" t="s">
        <v>4841</v>
      </c>
      <c r="C1629" t="s">
        <v>4842</v>
      </c>
      <c r="D1629">
        <v>12</v>
      </c>
      <c r="E1629" t="s">
        <v>4845</v>
      </c>
      <c r="F1629">
        <v>7.92</v>
      </c>
      <c r="I1629" t="s">
        <v>12779</v>
      </c>
      <c r="K1629" t="s">
        <v>6860</v>
      </c>
      <c r="M1629" t="s">
        <v>14977</v>
      </c>
      <c r="N1629">
        <v>8</v>
      </c>
      <c r="O1629" t="s">
        <v>15298</v>
      </c>
      <c r="P1629" t="s">
        <v>16882</v>
      </c>
      <c r="Q1629">
        <v>4</v>
      </c>
      <c r="R1629">
        <v>1</v>
      </c>
      <c r="U1629">
        <v>440.55</v>
      </c>
      <c r="V1629">
        <v>72.28</v>
      </c>
      <c r="W1629">
        <v>4.55</v>
      </c>
      <c r="Y1629">
        <v>1.32</v>
      </c>
      <c r="Z1629">
        <v>2</v>
      </c>
      <c r="AA1629" t="s">
        <v>4250</v>
      </c>
      <c r="AB1629">
        <v>0</v>
      </c>
      <c r="AC1629">
        <v>3</v>
      </c>
      <c r="AF1629" t="s">
        <v>7949</v>
      </c>
      <c r="AI1629">
        <v>0</v>
      </c>
      <c r="AJ1629">
        <v>0</v>
      </c>
      <c r="AM1629" t="s">
        <v>20019</v>
      </c>
    </row>
    <row r="1630" spans="1:39" x14ac:dyDescent="0.25">
      <c r="A1630" t="s">
        <v>9231</v>
      </c>
      <c r="B1630" t="s">
        <v>4841</v>
      </c>
      <c r="C1630" t="s">
        <v>4842</v>
      </c>
      <c r="D1630">
        <v>12</v>
      </c>
      <c r="E1630" t="s">
        <v>4845</v>
      </c>
      <c r="F1630">
        <v>7.92</v>
      </c>
      <c r="I1630" t="s">
        <v>12780</v>
      </c>
      <c r="K1630" t="s">
        <v>6860</v>
      </c>
      <c r="L1630" t="s">
        <v>6861</v>
      </c>
      <c r="M1630" t="s">
        <v>15020</v>
      </c>
      <c r="N1630">
        <v>9</v>
      </c>
      <c r="O1630" t="s">
        <v>15358</v>
      </c>
      <c r="P1630" t="s">
        <v>16883</v>
      </c>
      <c r="Q1630">
        <v>6</v>
      </c>
      <c r="R1630">
        <v>1</v>
      </c>
      <c r="S1630">
        <v>1.45</v>
      </c>
      <c r="T1630">
        <v>1.45</v>
      </c>
      <c r="U1630">
        <v>468.57</v>
      </c>
      <c r="V1630">
        <v>100.94</v>
      </c>
      <c r="W1630">
        <v>3.05</v>
      </c>
      <c r="Y1630">
        <v>4.82</v>
      </c>
      <c r="Z1630">
        <v>1</v>
      </c>
      <c r="AA1630" t="s">
        <v>4250</v>
      </c>
      <c r="AB1630">
        <v>0</v>
      </c>
      <c r="AC1630">
        <v>3</v>
      </c>
      <c r="AD1630">
        <v>4.6931666666666656</v>
      </c>
      <c r="AF1630" t="s">
        <v>7949</v>
      </c>
      <c r="AI1630">
        <v>0</v>
      </c>
      <c r="AJ1630">
        <v>0</v>
      </c>
      <c r="AM1630" t="s">
        <v>20019</v>
      </c>
    </row>
    <row r="1631" spans="1:39" x14ac:dyDescent="0.25">
      <c r="A1631" t="s">
        <v>9232</v>
      </c>
      <c r="B1631" t="s">
        <v>4841</v>
      </c>
      <c r="C1631" t="s">
        <v>4842</v>
      </c>
      <c r="D1631">
        <v>12</v>
      </c>
      <c r="E1631" t="s">
        <v>4845</v>
      </c>
      <c r="F1631">
        <v>7.92</v>
      </c>
      <c r="I1631" t="s">
        <v>12781</v>
      </c>
      <c r="K1631" t="s">
        <v>6860</v>
      </c>
      <c r="M1631" t="s">
        <v>14989</v>
      </c>
      <c r="N1631">
        <v>8</v>
      </c>
      <c r="O1631" t="s">
        <v>15313</v>
      </c>
      <c r="P1631" t="s">
        <v>16884</v>
      </c>
      <c r="Q1631">
        <v>9</v>
      </c>
      <c r="R1631">
        <v>2</v>
      </c>
      <c r="S1631">
        <v>2.54</v>
      </c>
      <c r="T1631">
        <v>2.54</v>
      </c>
      <c r="U1631">
        <v>425.51</v>
      </c>
      <c r="V1631">
        <v>115.63</v>
      </c>
      <c r="W1631">
        <v>2.84</v>
      </c>
      <c r="X1631">
        <v>10.83</v>
      </c>
      <c r="Y1631">
        <v>3.76</v>
      </c>
      <c r="Z1631">
        <v>2</v>
      </c>
      <c r="AA1631" t="s">
        <v>4250</v>
      </c>
      <c r="AB1631">
        <v>0</v>
      </c>
      <c r="AC1631">
        <v>4</v>
      </c>
      <c r="AD1631">
        <v>3.9077380952380958</v>
      </c>
      <c r="AF1631" t="s">
        <v>7949</v>
      </c>
      <c r="AI1631">
        <v>0</v>
      </c>
      <c r="AJ1631">
        <v>0</v>
      </c>
      <c r="AM1631" t="s">
        <v>20019</v>
      </c>
    </row>
    <row r="1632" spans="1:39" x14ac:dyDescent="0.25">
      <c r="A1632" t="s">
        <v>9233</v>
      </c>
      <c r="B1632" t="s">
        <v>4841</v>
      </c>
      <c r="C1632" t="s">
        <v>4842</v>
      </c>
      <c r="D1632">
        <v>12</v>
      </c>
      <c r="E1632" t="s">
        <v>4845</v>
      </c>
      <c r="F1632">
        <v>7.92</v>
      </c>
      <c r="I1632" t="s">
        <v>12782</v>
      </c>
      <c r="K1632" t="s">
        <v>6860</v>
      </c>
      <c r="M1632" t="s">
        <v>15002</v>
      </c>
      <c r="N1632">
        <v>8</v>
      </c>
      <c r="O1632" t="s">
        <v>15332</v>
      </c>
      <c r="P1632" t="s">
        <v>16885</v>
      </c>
      <c r="Q1632">
        <v>6</v>
      </c>
      <c r="R1632">
        <v>2</v>
      </c>
      <c r="S1632">
        <v>0.67</v>
      </c>
      <c r="T1632">
        <v>0.72</v>
      </c>
      <c r="U1632">
        <v>433.51</v>
      </c>
      <c r="V1632">
        <v>109.91</v>
      </c>
      <c r="W1632">
        <v>2.4500000000000002</v>
      </c>
      <c r="X1632">
        <v>11.69</v>
      </c>
      <c r="Y1632">
        <v>6.43</v>
      </c>
      <c r="Z1632">
        <v>2</v>
      </c>
      <c r="AA1632" t="s">
        <v>4250</v>
      </c>
      <c r="AB1632">
        <v>0</v>
      </c>
      <c r="AC1632">
        <v>3</v>
      </c>
      <c r="AD1632">
        <v>4.3112619047619054</v>
      </c>
      <c r="AF1632" t="s">
        <v>7949</v>
      </c>
      <c r="AI1632">
        <v>0</v>
      </c>
      <c r="AJ1632">
        <v>0</v>
      </c>
      <c r="AM1632" t="s">
        <v>20019</v>
      </c>
    </row>
    <row r="1633" spans="1:39" x14ac:dyDescent="0.25">
      <c r="A1633" t="s">
        <v>9234</v>
      </c>
      <c r="B1633" t="s">
        <v>4841</v>
      </c>
      <c r="C1633" t="s">
        <v>4842</v>
      </c>
      <c r="D1633">
        <v>12.1</v>
      </c>
      <c r="E1633" t="s">
        <v>4845</v>
      </c>
      <c r="F1633">
        <v>7.92</v>
      </c>
      <c r="I1633" t="s">
        <v>12783</v>
      </c>
      <c r="K1633" t="s">
        <v>6860</v>
      </c>
      <c r="L1633" t="s">
        <v>6861</v>
      </c>
      <c r="M1633" t="s">
        <v>14987</v>
      </c>
      <c r="N1633">
        <v>9</v>
      </c>
      <c r="O1633" t="s">
        <v>15311</v>
      </c>
      <c r="P1633" t="s">
        <v>16886</v>
      </c>
      <c r="Q1633">
        <v>7</v>
      </c>
      <c r="R1633">
        <v>2</v>
      </c>
      <c r="S1633">
        <v>4.45</v>
      </c>
      <c r="T1633">
        <v>4.46</v>
      </c>
      <c r="U1633">
        <v>489.5</v>
      </c>
      <c r="V1633">
        <v>111.72</v>
      </c>
      <c r="W1633">
        <v>4.0199999999999996</v>
      </c>
      <c r="X1633">
        <v>8.85</v>
      </c>
      <c r="Y1633">
        <v>4.17</v>
      </c>
      <c r="Z1633">
        <v>2</v>
      </c>
      <c r="AA1633" t="s">
        <v>4250</v>
      </c>
      <c r="AB1633">
        <v>0</v>
      </c>
      <c r="AC1633">
        <v>7</v>
      </c>
      <c r="AD1633">
        <v>2.121</v>
      </c>
      <c r="AF1633" t="s">
        <v>7949</v>
      </c>
      <c r="AI1633">
        <v>0</v>
      </c>
      <c r="AJ1633">
        <v>0</v>
      </c>
      <c r="AM1633" t="s">
        <v>20019</v>
      </c>
    </row>
    <row r="1634" spans="1:39" x14ac:dyDescent="0.25">
      <c r="A1634" t="s">
        <v>9235</v>
      </c>
      <c r="B1634" t="s">
        <v>4841</v>
      </c>
      <c r="C1634" t="s">
        <v>4842</v>
      </c>
      <c r="D1634">
        <v>12.1</v>
      </c>
      <c r="E1634" t="s">
        <v>4845</v>
      </c>
      <c r="F1634">
        <v>7.92</v>
      </c>
      <c r="I1634" t="s">
        <v>12784</v>
      </c>
      <c r="K1634" t="s">
        <v>6860</v>
      </c>
      <c r="L1634" t="s">
        <v>6861</v>
      </c>
      <c r="M1634" t="s">
        <v>15021</v>
      </c>
      <c r="N1634">
        <v>9</v>
      </c>
      <c r="O1634" t="s">
        <v>15359</v>
      </c>
      <c r="P1634" t="s">
        <v>16887</v>
      </c>
      <c r="Q1634">
        <v>4</v>
      </c>
      <c r="R1634">
        <v>1</v>
      </c>
      <c r="S1634">
        <v>4.97</v>
      </c>
      <c r="T1634">
        <v>6.92</v>
      </c>
      <c r="U1634">
        <v>443.98</v>
      </c>
      <c r="V1634">
        <v>50.85</v>
      </c>
      <c r="W1634">
        <v>5.47</v>
      </c>
      <c r="Y1634">
        <v>10.27</v>
      </c>
      <c r="Z1634">
        <v>3</v>
      </c>
      <c r="AA1634" t="s">
        <v>4250</v>
      </c>
      <c r="AB1634">
        <v>1</v>
      </c>
      <c r="AC1634">
        <v>1</v>
      </c>
      <c r="AD1634">
        <v>2.2334761904761899</v>
      </c>
      <c r="AF1634" t="s">
        <v>7952</v>
      </c>
      <c r="AI1634">
        <v>0</v>
      </c>
      <c r="AJ1634">
        <v>0</v>
      </c>
      <c r="AM1634" t="s">
        <v>20019</v>
      </c>
    </row>
    <row r="1635" spans="1:39" x14ac:dyDescent="0.25">
      <c r="A1635" t="s">
        <v>9235</v>
      </c>
      <c r="B1635" t="s">
        <v>4841</v>
      </c>
      <c r="C1635" t="s">
        <v>4842</v>
      </c>
      <c r="D1635">
        <v>12.1</v>
      </c>
      <c r="E1635" t="s">
        <v>4845</v>
      </c>
      <c r="F1635">
        <v>7.92</v>
      </c>
      <c r="I1635" t="s">
        <v>12785</v>
      </c>
      <c r="K1635" t="s">
        <v>6860</v>
      </c>
      <c r="M1635" t="s">
        <v>14977</v>
      </c>
      <c r="N1635">
        <v>8</v>
      </c>
      <c r="O1635" t="s">
        <v>15298</v>
      </c>
      <c r="P1635" t="s">
        <v>16887</v>
      </c>
      <c r="Q1635">
        <v>4</v>
      </c>
      <c r="R1635">
        <v>1</v>
      </c>
      <c r="S1635">
        <v>4.97</v>
      </c>
      <c r="T1635">
        <v>6.92</v>
      </c>
      <c r="U1635">
        <v>443.98</v>
      </c>
      <c r="V1635">
        <v>50.85</v>
      </c>
      <c r="W1635">
        <v>5.47</v>
      </c>
      <c r="Y1635">
        <v>10.27</v>
      </c>
      <c r="Z1635">
        <v>3</v>
      </c>
      <c r="AA1635" t="s">
        <v>4250</v>
      </c>
      <c r="AB1635">
        <v>1</v>
      </c>
      <c r="AC1635">
        <v>1</v>
      </c>
      <c r="AD1635">
        <v>2.2334761904761899</v>
      </c>
      <c r="AF1635" t="s">
        <v>7952</v>
      </c>
      <c r="AI1635">
        <v>0</v>
      </c>
      <c r="AJ1635">
        <v>0</v>
      </c>
      <c r="AM1635" t="s">
        <v>20019</v>
      </c>
    </row>
    <row r="1636" spans="1:39" x14ac:dyDescent="0.25">
      <c r="A1636" t="s">
        <v>9236</v>
      </c>
      <c r="B1636" t="s">
        <v>4841</v>
      </c>
      <c r="C1636" t="s">
        <v>4842</v>
      </c>
      <c r="D1636">
        <v>12.1</v>
      </c>
      <c r="E1636" t="s">
        <v>4845</v>
      </c>
      <c r="F1636">
        <v>7.92</v>
      </c>
      <c r="I1636" t="s">
        <v>12786</v>
      </c>
      <c r="K1636" t="s">
        <v>6860</v>
      </c>
      <c r="L1636" t="s">
        <v>6861</v>
      </c>
      <c r="M1636" t="s">
        <v>14960</v>
      </c>
      <c r="N1636">
        <v>9</v>
      </c>
      <c r="O1636" t="s">
        <v>15281</v>
      </c>
      <c r="P1636" t="s">
        <v>16888</v>
      </c>
      <c r="Q1636">
        <v>7</v>
      </c>
      <c r="R1636">
        <v>1</v>
      </c>
      <c r="S1636">
        <v>1.25</v>
      </c>
      <c r="T1636">
        <v>1.25</v>
      </c>
      <c r="U1636">
        <v>471.49</v>
      </c>
      <c r="V1636">
        <v>102.93</v>
      </c>
      <c r="W1636">
        <v>3.61</v>
      </c>
      <c r="Y1636">
        <v>2.78</v>
      </c>
      <c r="Z1636">
        <v>3</v>
      </c>
      <c r="AA1636" t="s">
        <v>4250</v>
      </c>
      <c r="AB1636">
        <v>0</v>
      </c>
      <c r="AC1636">
        <v>2</v>
      </c>
      <c r="AD1636">
        <v>4.6059761904761896</v>
      </c>
      <c r="AF1636" t="s">
        <v>7949</v>
      </c>
      <c r="AI1636">
        <v>0</v>
      </c>
      <c r="AJ1636">
        <v>0</v>
      </c>
      <c r="AM1636" t="s">
        <v>20019</v>
      </c>
    </row>
    <row r="1637" spans="1:39" x14ac:dyDescent="0.25">
      <c r="A1637" t="s">
        <v>9237</v>
      </c>
      <c r="B1637" t="s">
        <v>4841</v>
      </c>
      <c r="C1637" t="s">
        <v>4842</v>
      </c>
      <c r="D1637">
        <v>12.2</v>
      </c>
      <c r="E1637" t="s">
        <v>4845</v>
      </c>
      <c r="F1637">
        <v>7.91</v>
      </c>
      <c r="I1637" t="s">
        <v>12787</v>
      </c>
      <c r="K1637" t="s">
        <v>6860</v>
      </c>
      <c r="L1637" t="s">
        <v>6861</v>
      </c>
      <c r="M1637" t="s">
        <v>14960</v>
      </c>
      <c r="N1637">
        <v>9</v>
      </c>
      <c r="O1637" t="s">
        <v>15281</v>
      </c>
      <c r="P1637" t="s">
        <v>16889</v>
      </c>
      <c r="Q1637">
        <v>7</v>
      </c>
      <c r="R1637">
        <v>1</v>
      </c>
      <c r="S1637">
        <v>1.95</v>
      </c>
      <c r="T1637">
        <v>1.95</v>
      </c>
      <c r="U1637">
        <v>484.47</v>
      </c>
      <c r="V1637">
        <v>106.59</v>
      </c>
      <c r="W1637">
        <v>4.01</v>
      </c>
      <c r="Y1637">
        <v>2.2599999999999998</v>
      </c>
      <c r="Z1637">
        <v>4</v>
      </c>
      <c r="AA1637" t="s">
        <v>4250</v>
      </c>
      <c r="AB1637">
        <v>0</v>
      </c>
      <c r="AC1637">
        <v>2</v>
      </c>
      <c r="AD1637">
        <v>4.3912619047619046</v>
      </c>
      <c r="AF1637" t="s">
        <v>7949</v>
      </c>
      <c r="AI1637">
        <v>0</v>
      </c>
      <c r="AJ1637">
        <v>0</v>
      </c>
      <c r="AM1637" t="s">
        <v>20019</v>
      </c>
    </row>
    <row r="1638" spans="1:39" x14ac:dyDescent="0.25">
      <c r="A1638" t="s">
        <v>9238</v>
      </c>
      <c r="B1638" t="s">
        <v>4841</v>
      </c>
      <c r="C1638" t="s">
        <v>4842</v>
      </c>
      <c r="D1638">
        <v>12.2</v>
      </c>
      <c r="E1638" t="s">
        <v>4845</v>
      </c>
      <c r="F1638">
        <v>7.91</v>
      </c>
      <c r="I1638" t="s">
        <v>12788</v>
      </c>
      <c r="K1638" t="s">
        <v>6860</v>
      </c>
      <c r="M1638" t="s">
        <v>14977</v>
      </c>
      <c r="N1638">
        <v>8</v>
      </c>
      <c r="O1638" t="s">
        <v>15298</v>
      </c>
      <c r="P1638" t="s">
        <v>16890</v>
      </c>
      <c r="Q1638">
        <v>5</v>
      </c>
      <c r="R1638">
        <v>1</v>
      </c>
      <c r="S1638">
        <v>2.54</v>
      </c>
      <c r="T1638">
        <v>2.56</v>
      </c>
      <c r="U1638">
        <v>486.54</v>
      </c>
      <c r="V1638">
        <v>80.81</v>
      </c>
      <c r="W1638">
        <v>4.66</v>
      </c>
      <c r="Y1638">
        <v>6</v>
      </c>
      <c r="Z1638">
        <v>2</v>
      </c>
      <c r="AA1638" t="s">
        <v>4250</v>
      </c>
      <c r="AB1638">
        <v>0</v>
      </c>
      <c r="AC1638">
        <v>3</v>
      </c>
      <c r="AD1638">
        <v>4.659476190476191</v>
      </c>
      <c r="AF1638" t="s">
        <v>7949</v>
      </c>
      <c r="AI1638">
        <v>0</v>
      </c>
      <c r="AJ1638">
        <v>0</v>
      </c>
      <c r="AM1638" t="s">
        <v>20019</v>
      </c>
    </row>
    <row r="1639" spans="1:39" x14ac:dyDescent="0.25">
      <c r="A1639" t="s">
        <v>9239</v>
      </c>
      <c r="B1639" t="s">
        <v>4841</v>
      </c>
      <c r="C1639" t="s">
        <v>4842</v>
      </c>
      <c r="D1639">
        <v>12.2</v>
      </c>
      <c r="E1639" t="s">
        <v>4845</v>
      </c>
      <c r="F1639">
        <v>7.91</v>
      </c>
      <c r="I1639" t="s">
        <v>12789</v>
      </c>
      <c r="K1639" t="s">
        <v>6860</v>
      </c>
      <c r="M1639" t="s">
        <v>15002</v>
      </c>
      <c r="N1639">
        <v>8</v>
      </c>
      <c r="O1639" t="s">
        <v>15332</v>
      </c>
      <c r="P1639" t="s">
        <v>16891</v>
      </c>
      <c r="Q1639">
        <v>6</v>
      </c>
      <c r="R1639">
        <v>1</v>
      </c>
      <c r="S1639">
        <v>1.28</v>
      </c>
      <c r="T1639">
        <v>1.3</v>
      </c>
      <c r="U1639">
        <v>443.55</v>
      </c>
      <c r="V1639">
        <v>104.6</v>
      </c>
      <c r="W1639">
        <v>3.51</v>
      </c>
      <c r="Y1639">
        <v>5.99</v>
      </c>
      <c r="Z1639">
        <v>2</v>
      </c>
      <c r="AA1639" t="s">
        <v>4250</v>
      </c>
      <c r="AB1639">
        <v>0</v>
      </c>
      <c r="AC1639">
        <v>3</v>
      </c>
      <c r="AD1639">
        <v>4.7498809523809529</v>
      </c>
      <c r="AF1639" t="s">
        <v>7949</v>
      </c>
      <c r="AI1639">
        <v>0</v>
      </c>
      <c r="AJ1639">
        <v>0</v>
      </c>
      <c r="AM1639" t="s">
        <v>20019</v>
      </c>
    </row>
    <row r="1640" spans="1:39" x14ac:dyDescent="0.25">
      <c r="A1640" t="s">
        <v>8721</v>
      </c>
      <c r="B1640" t="s">
        <v>4841</v>
      </c>
      <c r="C1640" t="s">
        <v>4842</v>
      </c>
      <c r="D1640">
        <v>12.3</v>
      </c>
      <c r="E1640" t="s">
        <v>4845</v>
      </c>
      <c r="F1640">
        <v>7.91</v>
      </c>
      <c r="I1640" t="s">
        <v>12790</v>
      </c>
      <c r="K1640" t="s">
        <v>6860</v>
      </c>
      <c r="L1640" t="s">
        <v>6861</v>
      </c>
      <c r="M1640" t="s">
        <v>14979</v>
      </c>
      <c r="N1640">
        <v>8</v>
      </c>
      <c r="O1640" t="s">
        <v>15302</v>
      </c>
      <c r="P1640" t="s">
        <v>16373</v>
      </c>
      <c r="Q1640">
        <v>5</v>
      </c>
      <c r="R1640">
        <v>2</v>
      </c>
      <c r="S1640">
        <v>3.28</v>
      </c>
      <c r="T1640">
        <v>3.28</v>
      </c>
      <c r="U1640">
        <v>430.79</v>
      </c>
      <c r="V1640">
        <v>89.6</v>
      </c>
      <c r="W1640">
        <v>4.01</v>
      </c>
      <c r="X1640">
        <v>10.06</v>
      </c>
      <c r="Y1640">
        <v>4.8600000000000003</v>
      </c>
      <c r="Z1640">
        <v>2</v>
      </c>
      <c r="AA1640" t="s">
        <v>4250</v>
      </c>
      <c r="AB1640">
        <v>0</v>
      </c>
      <c r="AC1640">
        <v>3</v>
      </c>
      <c r="AD1640">
        <v>4.2143571428571427</v>
      </c>
      <c r="AF1640" t="s">
        <v>7949</v>
      </c>
      <c r="AI1640">
        <v>0</v>
      </c>
      <c r="AJ1640">
        <v>0</v>
      </c>
      <c r="AM1640" t="s">
        <v>20019</v>
      </c>
    </row>
    <row r="1641" spans="1:39" x14ac:dyDescent="0.25">
      <c r="A1641" t="s">
        <v>9240</v>
      </c>
      <c r="B1641" t="s">
        <v>4841</v>
      </c>
      <c r="C1641" t="s">
        <v>4842</v>
      </c>
      <c r="D1641">
        <v>12.3</v>
      </c>
      <c r="E1641" t="s">
        <v>4845</v>
      </c>
      <c r="F1641">
        <v>7.91</v>
      </c>
      <c r="I1641" t="s">
        <v>12791</v>
      </c>
      <c r="K1641" t="s">
        <v>6860</v>
      </c>
      <c r="M1641" t="s">
        <v>15002</v>
      </c>
      <c r="N1641">
        <v>8</v>
      </c>
      <c r="O1641" t="s">
        <v>15332</v>
      </c>
      <c r="P1641" t="s">
        <v>16892</v>
      </c>
      <c r="Q1641">
        <v>5</v>
      </c>
      <c r="R1641">
        <v>2</v>
      </c>
      <c r="S1641">
        <v>5.13</v>
      </c>
      <c r="T1641">
        <v>7.35</v>
      </c>
      <c r="U1641">
        <v>440.63</v>
      </c>
      <c r="V1641">
        <v>70.83</v>
      </c>
      <c r="W1641">
        <v>2.59</v>
      </c>
      <c r="Y1641">
        <v>8.9</v>
      </c>
      <c r="Z1641">
        <v>1</v>
      </c>
      <c r="AA1641" t="s">
        <v>4250</v>
      </c>
      <c r="AB1641">
        <v>0</v>
      </c>
      <c r="AC1641">
        <v>7</v>
      </c>
      <c r="AD1641">
        <v>2.474071428571428</v>
      </c>
      <c r="AF1641" t="s">
        <v>7952</v>
      </c>
      <c r="AI1641">
        <v>0</v>
      </c>
      <c r="AJ1641">
        <v>0</v>
      </c>
      <c r="AM1641" t="s">
        <v>20019</v>
      </c>
    </row>
    <row r="1642" spans="1:39" x14ac:dyDescent="0.25">
      <c r="A1642" t="s">
        <v>9241</v>
      </c>
      <c r="B1642" t="s">
        <v>4841</v>
      </c>
      <c r="C1642" t="s">
        <v>4842</v>
      </c>
      <c r="D1642">
        <v>12.4</v>
      </c>
      <c r="E1642" t="s">
        <v>4845</v>
      </c>
      <c r="F1642">
        <v>7.91</v>
      </c>
      <c r="I1642" t="s">
        <v>12792</v>
      </c>
      <c r="K1642" t="s">
        <v>6860</v>
      </c>
      <c r="L1642" t="s">
        <v>6861</v>
      </c>
      <c r="M1642" t="s">
        <v>14987</v>
      </c>
      <c r="N1642">
        <v>9</v>
      </c>
      <c r="O1642" t="s">
        <v>15311</v>
      </c>
      <c r="P1642" t="s">
        <v>16893</v>
      </c>
      <c r="Q1642">
        <v>9</v>
      </c>
      <c r="R1642">
        <v>2</v>
      </c>
      <c r="S1642">
        <v>1.45</v>
      </c>
      <c r="T1642">
        <v>1.46</v>
      </c>
      <c r="U1642">
        <v>474.4</v>
      </c>
      <c r="V1642">
        <v>137.75</v>
      </c>
      <c r="W1642">
        <v>2.63</v>
      </c>
      <c r="X1642">
        <v>8.7899999999999991</v>
      </c>
      <c r="Y1642">
        <v>4.17</v>
      </c>
      <c r="Z1642">
        <v>3</v>
      </c>
      <c r="AA1642" t="s">
        <v>4250</v>
      </c>
      <c r="AB1642">
        <v>0</v>
      </c>
      <c r="AC1642">
        <v>7</v>
      </c>
      <c r="AD1642">
        <v>3.6828571428571428</v>
      </c>
      <c r="AF1642" t="s">
        <v>7949</v>
      </c>
      <c r="AI1642">
        <v>0</v>
      </c>
      <c r="AJ1642">
        <v>0</v>
      </c>
      <c r="AM1642" t="s">
        <v>20019</v>
      </c>
    </row>
    <row r="1643" spans="1:39" x14ac:dyDescent="0.25">
      <c r="A1643" t="s">
        <v>9242</v>
      </c>
      <c r="B1643" t="s">
        <v>4841</v>
      </c>
      <c r="C1643" t="s">
        <v>4842</v>
      </c>
      <c r="D1643">
        <v>12.5</v>
      </c>
      <c r="E1643" t="s">
        <v>4845</v>
      </c>
      <c r="F1643">
        <v>7.9</v>
      </c>
      <c r="K1643" t="s">
        <v>6860</v>
      </c>
      <c r="L1643" t="s">
        <v>6861</v>
      </c>
      <c r="M1643" t="s">
        <v>14953</v>
      </c>
      <c r="N1643">
        <v>9</v>
      </c>
      <c r="O1643" t="s">
        <v>15274</v>
      </c>
      <c r="P1643" t="s">
        <v>16894</v>
      </c>
      <c r="Q1643">
        <v>5</v>
      </c>
      <c r="R1643">
        <v>1</v>
      </c>
      <c r="S1643">
        <v>3.43</v>
      </c>
      <c r="T1643">
        <v>3.43</v>
      </c>
      <c r="U1643">
        <v>410.45</v>
      </c>
      <c r="V1643">
        <v>73.39</v>
      </c>
      <c r="W1643">
        <v>4.3</v>
      </c>
      <c r="Y1643">
        <v>3.72</v>
      </c>
      <c r="Z1643">
        <v>4</v>
      </c>
      <c r="AA1643" t="s">
        <v>4250</v>
      </c>
      <c r="AB1643">
        <v>0</v>
      </c>
      <c r="AC1643">
        <v>4</v>
      </c>
      <c r="AD1643">
        <v>4.5429761904761907</v>
      </c>
      <c r="AF1643" t="s">
        <v>7949</v>
      </c>
      <c r="AI1643">
        <v>0</v>
      </c>
      <c r="AJ1643">
        <v>0</v>
      </c>
      <c r="AK1643" t="s">
        <v>19841</v>
      </c>
      <c r="AL1643" t="s">
        <v>19841</v>
      </c>
      <c r="AM1643" t="s">
        <v>20019</v>
      </c>
    </row>
    <row r="1644" spans="1:39" x14ac:dyDescent="0.25">
      <c r="A1644" t="s">
        <v>9243</v>
      </c>
      <c r="B1644" t="s">
        <v>4841</v>
      </c>
      <c r="C1644" t="s">
        <v>4842</v>
      </c>
      <c r="D1644">
        <v>12.5</v>
      </c>
      <c r="E1644" t="s">
        <v>4845</v>
      </c>
      <c r="F1644">
        <v>7.9</v>
      </c>
      <c r="I1644" t="s">
        <v>12793</v>
      </c>
      <c r="K1644" t="s">
        <v>6860</v>
      </c>
      <c r="M1644" t="s">
        <v>15002</v>
      </c>
      <c r="N1644">
        <v>8</v>
      </c>
      <c r="O1644" t="s">
        <v>15332</v>
      </c>
      <c r="P1644" t="s">
        <v>16895</v>
      </c>
      <c r="Q1644">
        <v>5</v>
      </c>
      <c r="R1644">
        <v>1</v>
      </c>
      <c r="S1644">
        <v>3.03</v>
      </c>
      <c r="T1644">
        <v>3.03</v>
      </c>
      <c r="U1644">
        <v>476.6</v>
      </c>
      <c r="V1644">
        <v>80.81</v>
      </c>
      <c r="W1644">
        <v>4.25</v>
      </c>
      <c r="Y1644">
        <v>3.54</v>
      </c>
      <c r="Z1644">
        <v>2</v>
      </c>
      <c r="AA1644" t="s">
        <v>4250</v>
      </c>
      <c r="AB1644">
        <v>0</v>
      </c>
      <c r="AC1644">
        <v>6</v>
      </c>
      <c r="AD1644">
        <v>4.4704761904761909</v>
      </c>
      <c r="AF1644" t="s">
        <v>7949</v>
      </c>
      <c r="AI1644">
        <v>0</v>
      </c>
      <c r="AJ1644">
        <v>0</v>
      </c>
      <c r="AM1644" t="s">
        <v>20019</v>
      </c>
    </row>
    <row r="1645" spans="1:39" x14ac:dyDescent="0.25">
      <c r="A1645" t="s">
        <v>9244</v>
      </c>
      <c r="B1645" t="s">
        <v>4841</v>
      </c>
      <c r="C1645" t="s">
        <v>4842</v>
      </c>
      <c r="D1645">
        <v>12.59</v>
      </c>
      <c r="E1645" t="s">
        <v>4845</v>
      </c>
      <c r="F1645">
        <v>7.9</v>
      </c>
      <c r="K1645" t="s">
        <v>6860</v>
      </c>
      <c r="L1645" t="s">
        <v>6861</v>
      </c>
      <c r="M1645" t="s">
        <v>15078</v>
      </c>
      <c r="N1645">
        <v>9</v>
      </c>
      <c r="O1645" t="s">
        <v>15432</v>
      </c>
      <c r="P1645" t="s">
        <v>16896</v>
      </c>
      <c r="Q1645">
        <v>6</v>
      </c>
      <c r="R1645">
        <v>1</v>
      </c>
      <c r="S1645">
        <v>2.98</v>
      </c>
      <c r="T1645">
        <v>2.98</v>
      </c>
      <c r="U1645">
        <v>487.43</v>
      </c>
      <c r="V1645">
        <v>76.099999999999994</v>
      </c>
      <c r="W1645">
        <v>4.41</v>
      </c>
      <c r="Y1645">
        <v>4.76</v>
      </c>
      <c r="Z1645">
        <v>3</v>
      </c>
      <c r="AA1645" t="s">
        <v>4250</v>
      </c>
      <c r="AB1645">
        <v>0</v>
      </c>
      <c r="AC1645">
        <v>5</v>
      </c>
      <c r="AD1645">
        <v>4.4331190476190478</v>
      </c>
      <c r="AF1645" t="s">
        <v>7949</v>
      </c>
      <c r="AI1645">
        <v>0</v>
      </c>
      <c r="AJ1645">
        <v>0</v>
      </c>
      <c r="AK1645" t="s">
        <v>19920</v>
      </c>
      <c r="AL1645" t="s">
        <v>19920</v>
      </c>
      <c r="AM1645" t="s">
        <v>20019</v>
      </c>
    </row>
    <row r="1646" spans="1:39" x14ac:dyDescent="0.25">
      <c r="A1646" t="s">
        <v>9245</v>
      </c>
      <c r="B1646" t="s">
        <v>4841</v>
      </c>
      <c r="C1646" t="s">
        <v>4842</v>
      </c>
      <c r="D1646">
        <v>12.6</v>
      </c>
      <c r="E1646" t="s">
        <v>4845</v>
      </c>
      <c r="F1646">
        <v>7.9</v>
      </c>
      <c r="I1646" t="s">
        <v>12794</v>
      </c>
      <c r="K1646" t="s">
        <v>6860</v>
      </c>
      <c r="L1646" t="s">
        <v>6861</v>
      </c>
      <c r="M1646" t="s">
        <v>14987</v>
      </c>
      <c r="N1646">
        <v>9</v>
      </c>
      <c r="O1646" t="s">
        <v>15311</v>
      </c>
      <c r="P1646" t="s">
        <v>16897</v>
      </c>
      <c r="Q1646">
        <v>5</v>
      </c>
      <c r="R1646">
        <v>2</v>
      </c>
      <c r="S1646">
        <v>2.94</v>
      </c>
      <c r="T1646">
        <v>2.95</v>
      </c>
      <c r="U1646">
        <v>461.68</v>
      </c>
      <c r="V1646">
        <v>89.6</v>
      </c>
      <c r="W1646">
        <v>4.49</v>
      </c>
      <c r="X1646">
        <v>8.9600000000000009</v>
      </c>
      <c r="Y1646">
        <v>4.01</v>
      </c>
      <c r="Z1646">
        <v>2</v>
      </c>
      <c r="AA1646" t="s">
        <v>4250</v>
      </c>
      <c r="AB1646">
        <v>0</v>
      </c>
      <c r="AC1646">
        <v>4</v>
      </c>
      <c r="AD1646">
        <v>4.3037142857142854</v>
      </c>
      <c r="AF1646" t="s">
        <v>7949</v>
      </c>
      <c r="AI1646">
        <v>0</v>
      </c>
      <c r="AJ1646">
        <v>0</v>
      </c>
      <c r="AM1646" t="s">
        <v>20019</v>
      </c>
    </row>
    <row r="1647" spans="1:39" x14ac:dyDescent="0.25">
      <c r="A1647" t="s">
        <v>9246</v>
      </c>
      <c r="B1647" t="s">
        <v>4841</v>
      </c>
      <c r="C1647" t="s">
        <v>4842</v>
      </c>
      <c r="D1647">
        <v>12.6</v>
      </c>
      <c r="E1647" t="s">
        <v>4845</v>
      </c>
      <c r="F1647">
        <v>7.9</v>
      </c>
      <c r="I1647" t="s">
        <v>12795</v>
      </c>
      <c r="K1647" t="s">
        <v>6860</v>
      </c>
      <c r="M1647" t="s">
        <v>15002</v>
      </c>
      <c r="N1647">
        <v>8</v>
      </c>
      <c r="O1647" t="s">
        <v>15332</v>
      </c>
      <c r="P1647" t="s">
        <v>16898</v>
      </c>
      <c r="Q1647">
        <v>5</v>
      </c>
      <c r="R1647">
        <v>1</v>
      </c>
      <c r="S1647">
        <v>2.5499999999999998</v>
      </c>
      <c r="T1647">
        <v>2.56</v>
      </c>
      <c r="U1647">
        <v>451.61</v>
      </c>
      <c r="V1647">
        <v>77.150000000000006</v>
      </c>
      <c r="W1647">
        <v>3.69</v>
      </c>
      <c r="Y1647">
        <v>5.45</v>
      </c>
      <c r="Z1647">
        <v>1</v>
      </c>
      <c r="AA1647" t="s">
        <v>4250</v>
      </c>
      <c r="AB1647">
        <v>0</v>
      </c>
      <c r="AC1647">
        <v>6</v>
      </c>
      <c r="AD1647">
        <v>4.9039761904761896</v>
      </c>
      <c r="AF1647" t="s">
        <v>7949</v>
      </c>
      <c r="AI1647">
        <v>0</v>
      </c>
      <c r="AJ1647">
        <v>0</v>
      </c>
      <c r="AM1647" t="s">
        <v>20019</v>
      </c>
    </row>
    <row r="1648" spans="1:39" x14ac:dyDescent="0.25">
      <c r="A1648" t="s">
        <v>9247</v>
      </c>
      <c r="B1648" t="s">
        <v>4841</v>
      </c>
      <c r="C1648" t="s">
        <v>4842</v>
      </c>
      <c r="D1648">
        <v>12.7</v>
      </c>
      <c r="E1648" t="s">
        <v>4845</v>
      </c>
      <c r="F1648">
        <v>7.9</v>
      </c>
      <c r="I1648" t="s">
        <v>12796</v>
      </c>
      <c r="K1648" t="s">
        <v>6860</v>
      </c>
      <c r="L1648" t="s">
        <v>6861</v>
      </c>
      <c r="M1648" t="s">
        <v>14972</v>
      </c>
      <c r="N1648">
        <v>8</v>
      </c>
      <c r="O1648" t="s">
        <v>15293</v>
      </c>
      <c r="P1648" t="s">
        <v>16899</v>
      </c>
      <c r="Q1648">
        <v>7</v>
      </c>
      <c r="R1648">
        <v>2</v>
      </c>
      <c r="S1648">
        <v>1.1200000000000001</v>
      </c>
      <c r="T1648">
        <v>1.1299999999999999</v>
      </c>
      <c r="U1648">
        <v>443.81</v>
      </c>
      <c r="V1648">
        <v>111.6</v>
      </c>
      <c r="W1648">
        <v>2.57</v>
      </c>
      <c r="X1648">
        <v>10.27</v>
      </c>
      <c r="Y1648">
        <v>4.63</v>
      </c>
      <c r="Z1648">
        <v>2</v>
      </c>
      <c r="AA1648" t="s">
        <v>4250</v>
      </c>
      <c r="AB1648">
        <v>0</v>
      </c>
      <c r="AC1648">
        <v>3</v>
      </c>
      <c r="AD1648">
        <v>4.1813571428571432</v>
      </c>
      <c r="AF1648" t="s">
        <v>7949</v>
      </c>
      <c r="AI1648">
        <v>0</v>
      </c>
      <c r="AJ1648">
        <v>0</v>
      </c>
      <c r="AM1648" t="s">
        <v>20019</v>
      </c>
    </row>
    <row r="1649" spans="1:39" x14ac:dyDescent="0.25">
      <c r="A1649" t="s">
        <v>9248</v>
      </c>
      <c r="B1649" t="s">
        <v>4841</v>
      </c>
      <c r="C1649" t="s">
        <v>4842</v>
      </c>
      <c r="D1649">
        <v>12.7</v>
      </c>
      <c r="E1649" t="s">
        <v>4845</v>
      </c>
      <c r="F1649">
        <v>7.9</v>
      </c>
      <c r="I1649" t="s">
        <v>12797</v>
      </c>
      <c r="K1649" t="s">
        <v>6860</v>
      </c>
      <c r="L1649" t="s">
        <v>6861</v>
      </c>
      <c r="M1649" t="s">
        <v>14968</v>
      </c>
      <c r="N1649">
        <v>8</v>
      </c>
      <c r="O1649" t="s">
        <v>15289</v>
      </c>
      <c r="P1649" t="s">
        <v>16900</v>
      </c>
      <c r="Q1649">
        <v>7</v>
      </c>
      <c r="R1649">
        <v>2</v>
      </c>
      <c r="S1649">
        <v>2.8</v>
      </c>
      <c r="T1649">
        <v>2.8</v>
      </c>
      <c r="U1649">
        <v>461.91</v>
      </c>
      <c r="V1649">
        <v>111.72</v>
      </c>
      <c r="W1649">
        <v>4.34</v>
      </c>
      <c r="X1649">
        <v>10.33</v>
      </c>
      <c r="Y1649">
        <v>3.95</v>
      </c>
      <c r="Z1649">
        <v>3</v>
      </c>
      <c r="AA1649" t="s">
        <v>4250</v>
      </c>
      <c r="AB1649">
        <v>0</v>
      </c>
      <c r="AC1649">
        <v>3</v>
      </c>
      <c r="AD1649">
        <v>3.6480714285714289</v>
      </c>
      <c r="AF1649" t="s">
        <v>7949</v>
      </c>
      <c r="AI1649">
        <v>0</v>
      </c>
      <c r="AJ1649">
        <v>0</v>
      </c>
      <c r="AM1649" t="s">
        <v>20019</v>
      </c>
    </row>
    <row r="1650" spans="1:39" x14ac:dyDescent="0.25">
      <c r="A1650" t="s">
        <v>9249</v>
      </c>
      <c r="B1650" t="s">
        <v>4841</v>
      </c>
      <c r="C1650" t="s">
        <v>4842</v>
      </c>
      <c r="D1650">
        <v>12.9</v>
      </c>
      <c r="E1650" t="s">
        <v>4845</v>
      </c>
      <c r="F1650">
        <v>7.89</v>
      </c>
      <c r="I1650" t="s">
        <v>12798</v>
      </c>
      <c r="K1650" t="s">
        <v>6860</v>
      </c>
      <c r="L1650" t="s">
        <v>6861</v>
      </c>
      <c r="M1650" t="s">
        <v>14987</v>
      </c>
      <c r="N1650">
        <v>9</v>
      </c>
      <c r="O1650" t="s">
        <v>15311</v>
      </c>
      <c r="P1650" t="s">
        <v>16901</v>
      </c>
      <c r="Q1650">
        <v>6</v>
      </c>
      <c r="R1650">
        <v>2</v>
      </c>
      <c r="S1650">
        <v>2.4</v>
      </c>
      <c r="T1650">
        <v>2.4300000000000002</v>
      </c>
      <c r="U1650">
        <v>422.46</v>
      </c>
      <c r="V1650">
        <v>98.83</v>
      </c>
      <c r="W1650">
        <v>3.13</v>
      </c>
      <c r="X1650">
        <v>10.18</v>
      </c>
      <c r="Y1650">
        <v>6.26</v>
      </c>
      <c r="Z1650">
        <v>2</v>
      </c>
      <c r="AA1650" t="s">
        <v>4250</v>
      </c>
      <c r="AB1650">
        <v>0</v>
      </c>
      <c r="AC1650">
        <v>5</v>
      </c>
      <c r="AD1650">
        <v>4.5595238095238093</v>
      </c>
      <c r="AF1650" t="s">
        <v>7949</v>
      </c>
      <c r="AI1650">
        <v>0</v>
      </c>
      <c r="AJ1650">
        <v>0</v>
      </c>
      <c r="AM1650" t="s">
        <v>20019</v>
      </c>
    </row>
    <row r="1651" spans="1:39" x14ac:dyDescent="0.25">
      <c r="A1651" t="s">
        <v>9250</v>
      </c>
      <c r="B1651" t="s">
        <v>4841</v>
      </c>
      <c r="C1651" t="s">
        <v>4842</v>
      </c>
      <c r="D1651">
        <v>12.9</v>
      </c>
      <c r="E1651" t="s">
        <v>4845</v>
      </c>
      <c r="F1651">
        <v>7.89</v>
      </c>
      <c r="I1651" t="s">
        <v>12799</v>
      </c>
      <c r="K1651" t="s">
        <v>6860</v>
      </c>
      <c r="L1651" t="s">
        <v>6861</v>
      </c>
      <c r="M1651" t="s">
        <v>14979</v>
      </c>
      <c r="N1651">
        <v>8</v>
      </c>
      <c r="O1651" t="s">
        <v>15302</v>
      </c>
      <c r="P1651" t="s">
        <v>16902</v>
      </c>
      <c r="Q1651">
        <v>6</v>
      </c>
      <c r="R1651">
        <v>2</v>
      </c>
      <c r="S1651">
        <v>3</v>
      </c>
      <c r="T1651">
        <v>3</v>
      </c>
      <c r="U1651">
        <v>498.45</v>
      </c>
      <c r="V1651">
        <v>98.83</v>
      </c>
      <c r="W1651">
        <v>4.4000000000000004</v>
      </c>
      <c r="X1651">
        <v>10.23</v>
      </c>
      <c r="Y1651">
        <v>3.89</v>
      </c>
      <c r="Z1651">
        <v>2</v>
      </c>
      <c r="AA1651" t="s">
        <v>4250</v>
      </c>
      <c r="AB1651">
        <v>0</v>
      </c>
      <c r="AC1651">
        <v>7</v>
      </c>
      <c r="AD1651">
        <v>3.716738095238096</v>
      </c>
      <c r="AF1651" t="s">
        <v>7949</v>
      </c>
      <c r="AI1651">
        <v>0</v>
      </c>
      <c r="AJ1651">
        <v>0</v>
      </c>
      <c r="AM1651" t="s">
        <v>20019</v>
      </c>
    </row>
    <row r="1652" spans="1:39" x14ac:dyDescent="0.25">
      <c r="A1652" t="s">
        <v>9251</v>
      </c>
      <c r="B1652" t="s">
        <v>4841</v>
      </c>
      <c r="C1652" t="s">
        <v>4842</v>
      </c>
      <c r="D1652">
        <v>12.9</v>
      </c>
      <c r="E1652" t="s">
        <v>4845</v>
      </c>
      <c r="F1652">
        <v>7.89</v>
      </c>
      <c r="I1652" t="s">
        <v>12800</v>
      </c>
      <c r="K1652" t="s">
        <v>6860</v>
      </c>
      <c r="L1652" t="s">
        <v>6861</v>
      </c>
      <c r="M1652" t="s">
        <v>14968</v>
      </c>
      <c r="N1652">
        <v>8</v>
      </c>
      <c r="O1652" t="s">
        <v>15289</v>
      </c>
      <c r="P1652" t="s">
        <v>16903</v>
      </c>
      <c r="Q1652">
        <v>8</v>
      </c>
      <c r="R1652">
        <v>2</v>
      </c>
      <c r="S1652">
        <v>3.06</v>
      </c>
      <c r="T1652">
        <v>3.06</v>
      </c>
      <c r="U1652">
        <v>491.94</v>
      </c>
      <c r="V1652">
        <v>120.95</v>
      </c>
      <c r="W1652">
        <v>4.3499999999999996</v>
      </c>
      <c r="X1652">
        <v>10.11</v>
      </c>
      <c r="Y1652">
        <v>4.4000000000000004</v>
      </c>
      <c r="Z1652">
        <v>3</v>
      </c>
      <c r="AA1652" t="s">
        <v>4250</v>
      </c>
      <c r="AB1652">
        <v>0</v>
      </c>
      <c r="AC1652">
        <v>4</v>
      </c>
      <c r="AD1652">
        <v>2.9975714285714292</v>
      </c>
      <c r="AF1652" t="s">
        <v>7949</v>
      </c>
      <c r="AI1652">
        <v>0</v>
      </c>
      <c r="AJ1652">
        <v>0</v>
      </c>
      <c r="AM1652" t="s">
        <v>20019</v>
      </c>
    </row>
    <row r="1653" spans="1:39" x14ac:dyDescent="0.25">
      <c r="A1653" t="s">
        <v>8644</v>
      </c>
      <c r="B1653" t="s">
        <v>4841</v>
      </c>
      <c r="C1653" t="s">
        <v>4842</v>
      </c>
      <c r="D1653">
        <v>12.9</v>
      </c>
      <c r="E1653" t="s">
        <v>4845</v>
      </c>
      <c r="F1653">
        <v>7.89</v>
      </c>
      <c r="K1653" t="s">
        <v>6860</v>
      </c>
      <c r="L1653" t="s">
        <v>6861</v>
      </c>
      <c r="M1653" t="s">
        <v>15023</v>
      </c>
      <c r="N1653">
        <v>9</v>
      </c>
      <c r="O1653" t="s">
        <v>15361</v>
      </c>
      <c r="P1653" t="s">
        <v>16297</v>
      </c>
      <c r="Q1653">
        <v>5</v>
      </c>
      <c r="R1653">
        <v>1</v>
      </c>
      <c r="S1653">
        <v>3.36</v>
      </c>
      <c r="T1653">
        <v>3.36</v>
      </c>
      <c r="U1653">
        <v>456.5</v>
      </c>
      <c r="V1653">
        <v>73.27</v>
      </c>
      <c r="W1653">
        <v>4.53</v>
      </c>
      <c r="Y1653">
        <v>3.7</v>
      </c>
      <c r="Z1653">
        <v>4</v>
      </c>
      <c r="AA1653" t="s">
        <v>4250</v>
      </c>
      <c r="AB1653">
        <v>0</v>
      </c>
      <c r="AC1653">
        <v>4</v>
      </c>
      <c r="AD1653">
        <v>4.2840476190476204</v>
      </c>
      <c r="AF1653" t="s">
        <v>7949</v>
      </c>
      <c r="AI1653">
        <v>0</v>
      </c>
      <c r="AJ1653">
        <v>0</v>
      </c>
      <c r="AK1653" t="s">
        <v>19841</v>
      </c>
      <c r="AL1653" t="s">
        <v>19841</v>
      </c>
      <c r="AM1653" t="s">
        <v>20019</v>
      </c>
    </row>
    <row r="1654" spans="1:39" x14ac:dyDescent="0.25">
      <c r="A1654" t="s">
        <v>9252</v>
      </c>
      <c r="B1654" t="s">
        <v>4841</v>
      </c>
      <c r="C1654" t="s">
        <v>4842</v>
      </c>
      <c r="D1654">
        <v>12.9</v>
      </c>
      <c r="E1654" t="s">
        <v>4845</v>
      </c>
      <c r="F1654">
        <v>7.89</v>
      </c>
      <c r="I1654" t="s">
        <v>12801</v>
      </c>
      <c r="K1654" t="s">
        <v>6860</v>
      </c>
      <c r="M1654" t="s">
        <v>15002</v>
      </c>
      <c r="N1654">
        <v>8</v>
      </c>
      <c r="O1654" t="s">
        <v>15332</v>
      </c>
      <c r="P1654" t="s">
        <v>16904</v>
      </c>
      <c r="Q1654">
        <v>6</v>
      </c>
      <c r="R1654">
        <v>1</v>
      </c>
      <c r="S1654">
        <v>2.78</v>
      </c>
      <c r="T1654">
        <v>2.8</v>
      </c>
      <c r="U1654">
        <v>472.61</v>
      </c>
      <c r="V1654">
        <v>80.81</v>
      </c>
      <c r="W1654">
        <v>4.49</v>
      </c>
      <c r="Y1654">
        <v>6.15</v>
      </c>
      <c r="Z1654">
        <v>3</v>
      </c>
      <c r="AA1654" t="s">
        <v>4250</v>
      </c>
      <c r="AB1654">
        <v>0</v>
      </c>
      <c r="AC1654">
        <v>4</v>
      </c>
      <c r="AD1654">
        <v>4.6389761904761908</v>
      </c>
      <c r="AF1654" t="s">
        <v>7949</v>
      </c>
      <c r="AI1654">
        <v>0</v>
      </c>
      <c r="AJ1654">
        <v>0</v>
      </c>
      <c r="AM1654" t="s">
        <v>20019</v>
      </c>
    </row>
    <row r="1655" spans="1:39" x14ac:dyDescent="0.25">
      <c r="A1655" t="s">
        <v>8022</v>
      </c>
      <c r="B1655" t="s">
        <v>4841</v>
      </c>
      <c r="C1655" t="s">
        <v>4842</v>
      </c>
      <c r="D1655">
        <v>13</v>
      </c>
      <c r="E1655" t="s">
        <v>4845</v>
      </c>
      <c r="F1655">
        <v>7.89</v>
      </c>
      <c r="K1655" t="s">
        <v>6860</v>
      </c>
      <c r="M1655" t="s">
        <v>14985</v>
      </c>
      <c r="N1655">
        <v>8</v>
      </c>
      <c r="O1655" t="s">
        <v>15309</v>
      </c>
      <c r="P1655" t="s">
        <v>15675</v>
      </c>
      <c r="Q1655">
        <v>6</v>
      </c>
      <c r="R1655">
        <v>4</v>
      </c>
      <c r="S1655">
        <v>2.0099999999999998</v>
      </c>
      <c r="T1655">
        <v>2.89</v>
      </c>
      <c r="U1655">
        <v>567.70000000000005</v>
      </c>
      <c r="V1655">
        <v>124.6</v>
      </c>
      <c r="W1655">
        <v>2.42</v>
      </c>
      <c r="X1655">
        <v>13.09</v>
      </c>
      <c r="Y1655">
        <v>8.25</v>
      </c>
      <c r="Z1655">
        <v>2</v>
      </c>
      <c r="AA1655" t="s">
        <v>4250</v>
      </c>
      <c r="AB1655">
        <v>1</v>
      </c>
      <c r="AC1655">
        <v>16</v>
      </c>
      <c r="AD1655">
        <v>2.87</v>
      </c>
      <c r="AF1655" t="s">
        <v>7949</v>
      </c>
      <c r="AI1655">
        <v>0</v>
      </c>
      <c r="AJ1655">
        <v>0</v>
      </c>
      <c r="AK1655" t="s">
        <v>19831</v>
      </c>
      <c r="AL1655" t="s">
        <v>19831</v>
      </c>
      <c r="AM1655" t="s">
        <v>20019</v>
      </c>
    </row>
    <row r="1656" spans="1:39" x14ac:dyDescent="0.25">
      <c r="A1656" t="s">
        <v>8795</v>
      </c>
      <c r="B1656" t="s">
        <v>4841</v>
      </c>
      <c r="C1656" t="s">
        <v>4842</v>
      </c>
      <c r="D1656">
        <v>13</v>
      </c>
      <c r="E1656" t="s">
        <v>4845</v>
      </c>
      <c r="F1656">
        <v>7.89</v>
      </c>
      <c r="K1656" t="s">
        <v>6860</v>
      </c>
      <c r="L1656" t="s">
        <v>6861</v>
      </c>
      <c r="M1656" t="s">
        <v>15104</v>
      </c>
      <c r="N1656">
        <v>9</v>
      </c>
      <c r="O1656" t="s">
        <v>15469</v>
      </c>
      <c r="P1656" t="s">
        <v>16447</v>
      </c>
      <c r="Q1656">
        <v>6</v>
      </c>
      <c r="R1656">
        <v>1</v>
      </c>
      <c r="S1656">
        <v>0.71</v>
      </c>
      <c r="T1656">
        <v>0.71</v>
      </c>
      <c r="U1656">
        <v>396.42</v>
      </c>
      <c r="V1656">
        <v>90.04</v>
      </c>
      <c r="W1656">
        <v>2.2000000000000002</v>
      </c>
      <c r="Y1656">
        <v>3.05</v>
      </c>
      <c r="Z1656">
        <v>2</v>
      </c>
      <c r="AA1656" t="s">
        <v>4250</v>
      </c>
      <c r="AB1656">
        <v>0</v>
      </c>
      <c r="AC1656">
        <v>1</v>
      </c>
      <c r="AD1656">
        <v>5.5718571428571426</v>
      </c>
      <c r="AF1656" t="s">
        <v>7949</v>
      </c>
      <c r="AI1656">
        <v>0</v>
      </c>
      <c r="AJ1656">
        <v>0</v>
      </c>
      <c r="AK1656" t="s">
        <v>19914</v>
      </c>
      <c r="AL1656" t="s">
        <v>19914</v>
      </c>
      <c r="AM1656" t="s">
        <v>20019</v>
      </c>
    </row>
    <row r="1657" spans="1:39" x14ac:dyDescent="0.25">
      <c r="A1657" t="s">
        <v>9253</v>
      </c>
      <c r="B1657" t="s">
        <v>4841</v>
      </c>
      <c r="C1657" t="s">
        <v>4842</v>
      </c>
      <c r="D1657">
        <v>13</v>
      </c>
      <c r="E1657" t="s">
        <v>4845</v>
      </c>
      <c r="F1657">
        <v>7.89</v>
      </c>
      <c r="K1657" t="s">
        <v>6860</v>
      </c>
      <c r="M1657" t="s">
        <v>6865</v>
      </c>
      <c r="N1657">
        <v>8</v>
      </c>
      <c r="O1657" t="s">
        <v>15365</v>
      </c>
      <c r="P1657" t="s">
        <v>16905</v>
      </c>
      <c r="Q1657">
        <v>5</v>
      </c>
      <c r="R1657">
        <v>3</v>
      </c>
      <c r="S1657">
        <v>4.67</v>
      </c>
      <c r="T1657">
        <v>5.51</v>
      </c>
      <c r="U1657">
        <v>687.78</v>
      </c>
      <c r="V1657">
        <v>98.74</v>
      </c>
      <c r="W1657">
        <v>6.96</v>
      </c>
      <c r="X1657">
        <v>13.44</v>
      </c>
      <c r="Y1657">
        <v>8.1300000000000008</v>
      </c>
      <c r="Z1657">
        <v>5</v>
      </c>
      <c r="AA1657" t="s">
        <v>4250</v>
      </c>
      <c r="AB1657">
        <v>2</v>
      </c>
      <c r="AC1657">
        <v>13</v>
      </c>
      <c r="AD1657">
        <v>1.8103333333333329</v>
      </c>
      <c r="AF1657" t="s">
        <v>7949</v>
      </c>
      <c r="AI1657">
        <v>0</v>
      </c>
      <c r="AJ1657">
        <v>0</v>
      </c>
      <c r="AK1657" t="s">
        <v>19888</v>
      </c>
      <c r="AL1657" t="s">
        <v>19888</v>
      </c>
      <c r="AM1657" t="s">
        <v>20019</v>
      </c>
    </row>
    <row r="1658" spans="1:39" x14ac:dyDescent="0.25">
      <c r="A1658" t="s">
        <v>9254</v>
      </c>
      <c r="B1658" t="s">
        <v>4841</v>
      </c>
      <c r="C1658" t="s">
        <v>4842</v>
      </c>
      <c r="D1658">
        <v>13</v>
      </c>
      <c r="E1658" t="s">
        <v>4845</v>
      </c>
      <c r="F1658">
        <v>7.89</v>
      </c>
      <c r="K1658" t="s">
        <v>6860</v>
      </c>
      <c r="M1658" t="s">
        <v>6865</v>
      </c>
      <c r="N1658">
        <v>8</v>
      </c>
      <c r="O1658" t="s">
        <v>15470</v>
      </c>
      <c r="P1658" t="s">
        <v>16906</v>
      </c>
      <c r="Q1658">
        <v>6</v>
      </c>
      <c r="R1658">
        <v>5</v>
      </c>
      <c r="S1658">
        <v>2.73</v>
      </c>
      <c r="T1658">
        <v>2.77</v>
      </c>
      <c r="U1658">
        <v>563.74</v>
      </c>
      <c r="V1658">
        <v>122.8</v>
      </c>
      <c r="W1658">
        <v>3.37</v>
      </c>
      <c r="X1658">
        <v>13.93</v>
      </c>
      <c r="Y1658">
        <v>6.32</v>
      </c>
      <c r="Z1658">
        <v>2</v>
      </c>
      <c r="AA1658" t="s">
        <v>4250</v>
      </c>
      <c r="AB1658">
        <v>1</v>
      </c>
      <c r="AC1658">
        <v>13</v>
      </c>
      <c r="AD1658">
        <v>2.6349999999999998</v>
      </c>
      <c r="AF1658" t="s">
        <v>7949</v>
      </c>
      <c r="AI1658">
        <v>0</v>
      </c>
      <c r="AJ1658">
        <v>0</v>
      </c>
      <c r="AK1658" t="s">
        <v>19938</v>
      </c>
      <c r="AL1658" t="s">
        <v>19938</v>
      </c>
      <c r="AM1658" t="s">
        <v>20019</v>
      </c>
    </row>
    <row r="1659" spans="1:39" x14ac:dyDescent="0.25">
      <c r="A1659" t="s">
        <v>9254</v>
      </c>
      <c r="B1659" t="s">
        <v>4841</v>
      </c>
      <c r="C1659" t="s">
        <v>4842</v>
      </c>
      <c r="D1659">
        <v>13</v>
      </c>
      <c r="E1659" t="s">
        <v>4845</v>
      </c>
      <c r="F1659">
        <v>7.89</v>
      </c>
      <c r="K1659" t="s">
        <v>6860</v>
      </c>
      <c r="M1659" t="s">
        <v>6865</v>
      </c>
      <c r="N1659">
        <v>8</v>
      </c>
      <c r="O1659" t="s">
        <v>15471</v>
      </c>
      <c r="P1659" t="s">
        <v>16906</v>
      </c>
      <c r="Q1659">
        <v>6</v>
      </c>
      <c r="R1659">
        <v>5</v>
      </c>
      <c r="S1659">
        <v>2.73</v>
      </c>
      <c r="T1659">
        <v>2.77</v>
      </c>
      <c r="U1659">
        <v>563.74</v>
      </c>
      <c r="V1659">
        <v>122.8</v>
      </c>
      <c r="W1659">
        <v>3.37</v>
      </c>
      <c r="X1659">
        <v>13.93</v>
      </c>
      <c r="Y1659">
        <v>6.32</v>
      </c>
      <c r="Z1659">
        <v>2</v>
      </c>
      <c r="AA1659" t="s">
        <v>4250</v>
      </c>
      <c r="AB1659">
        <v>1</v>
      </c>
      <c r="AC1659">
        <v>13</v>
      </c>
      <c r="AD1659">
        <v>2.6349999999999998</v>
      </c>
      <c r="AF1659" t="s">
        <v>7949</v>
      </c>
      <c r="AI1659">
        <v>0</v>
      </c>
      <c r="AJ1659">
        <v>0</v>
      </c>
      <c r="AK1659" t="s">
        <v>19939</v>
      </c>
      <c r="AL1659" t="s">
        <v>19939</v>
      </c>
      <c r="AM1659" t="s">
        <v>20019</v>
      </c>
    </row>
    <row r="1660" spans="1:39" x14ac:dyDescent="0.25">
      <c r="A1660" t="s">
        <v>9254</v>
      </c>
      <c r="B1660" t="s">
        <v>4841</v>
      </c>
      <c r="C1660" t="s">
        <v>4842</v>
      </c>
      <c r="D1660">
        <v>13</v>
      </c>
      <c r="E1660" t="s">
        <v>4845</v>
      </c>
      <c r="F1660">
        <v>7.89</v>
      </c>
      <c r="K1660" t="s">
        <v>6860</v>
      </c>
      <c r="M1660" t="s">
        <v>6865</v>
      </c>
      <c r="N1660">
        <v>8</v>
      </c>
      <c r="O1660" t="s">
        <v>15365</v>
      </c>
      <c r="P1660" t="s">
        <v>16906</v>
      </c>
      <c r="Q1660">
        <v>6</v>
      </c>
      <c r="R1660">
        <v>5</v>
      </c>
      <c r="S1660">
        <v>2.73</v>
      </c>
      <c r="T1660">
        <v>2.77</v>
      </c>
      <c r="U1660">
        <v>563.74</v>
      </c>
      <c r="V1660">
        <v>122.8</v>
      </c>
      <c r="W1660">
        <v>3.37</v>
      </c>
      <c r="X1660">
        <v>13.93</v>
      </c>
      <c r="Y1660">
        <v>6.32</v>
      </c>
      <c r="Z1660">
        <v>2</v>
      </c>
      <c r="AA1660" t="s">
        <v>4250</v>
      </c>
      <c r="AB1660">
        <v>1</v>
      </c>
      <c r="AC1660">
        <v>13</v>
      </c>
      <c r="AD1660">
        <v>2.6349999999999998</v>
      </c>
      <c r="AF1660" t="s">
        <v>7949</v>
      </c>
      <c r="AI1660">
        <v>0</v>
      </c>
      <c r="AJ1660">
        <v>0</v>
      </c>
      <c r="AK1660" t="s">
        <v>19888</v>
      </c>
      <c r="AL1660" t="s">
        <v>19888</v>
      </c>
      <c r="AM1660" t="s">
        <v>20019</v>
      </c>
    </row>
    <row r="1661" spans="1:39" x14ac:dyDescent="0.25">
      <c r="A1661" t="s">
        <v>9255</v>
      </c>
      <c r="B1661" t="s">
        <v>4841</v>
      </c>
      <c r="C1661" t="s">
        <v>4842</v>
      </c>
      <c r="D1661">
        <v>13</v>
      </c>
      <c r="E1661" t="s">
        <v>4845</v>
      </c>
      <c r="F1661">
        <v>7.89</v>
      </c>
      <c r="K1661" t="s">
        <v>6860</v>
      </c>
      <c r="L1661" t="s">
        <v>6861</v>
      </c>
      <c r="M1661" t="s">
        <v>6881</v>
      </c>
      <c r="N1661">
        <v>9</v>
      </c>
      <c r="O1661" t="s">
        <v>15460</v>
      </c>
      <c r="P1661" t="s">
        <v>16907</v>
      </c>
      <c r="Q1661">
        <v>9</v>
      </c>
      <c r="R1661">
        <v>6</v>
      </c>
      <c r="S1661">
        <v>1.56</v>
      </c>
      <c r="T1661">
        <v>4.4400000000000004</v>
      </c>
      <c r="U1661">
        <v>851.93</v>
      </c>
      <c r="V1661">
        <v>220.54</v>
      </c>
      <c r="W1661">
        <v>3.94</v>
      </c>
      <c r="X1661">
        <v>4.2</v>
      </c>
      <c r="Y1661">
        <v>0</v>
      </c>
      <c r="Z1661">
        <v>4</v>
      </c>
      <c r="AA1661" t="s">
        <v>4250</v>
      </c>
      <c r="AB1661">
        <v>2</v>
      </c>
      <c r="AC1661">
        <v>19</v>
      </c>
      <c r="AD1661">
        <v>2.2799999999999998</v>
      </c>
      <c r="AF1661" t="s">
        <v>7951</v>
      </c>
      <c r="AI1661">
        <v>0</v>
      </c>
      <c r="AJ1661">
        <v>0</v>
      </c>
      <c r="AK1661" t="s">
        <v>19933</v>
      </c>
      <c r="AL1661" t="s">
        <v>19933</v>
      </c>
      <c r="AM1661" t="s">
        <v>20019</v>
      </c>
    </row>
    <row r="1662" spans="1:39" x14ac:dyDescent="0.25">
      <c r="A1662" t="s">
        <v>8736</v>
      </c>
      <c r="B1662" t="s">
        <v>4841</v>
      </c>
      <c r="C1662" t="s">
        <v>4842</v>
      </c>
      <c r="D1662">
        <v>13</v>
      </c>
      <c r="E1662" t="s">
        <v>4845</v>
      </c>
      <c r="F1662">
        <v>7.89</v>
      </c>
      <c r="K1662" t="s">
        <v>6860</v>
      </c>
      <c r="L1662" t="s">
        <v>6861</v>
      </c>
      <c r="M1662" t="s">
        <v>15056</v>
      </c>
      <c r="N1662">
        <v>9</v>
      </c>
      <c r="O1662" t="s">
        <v>15408</v>
      </c>
      <c r="P1662" t="s">
        <v>16388</v>
      </c>
      <c r="Q1662">
        <v>5</v>
      </c>
      <c r="R1662">
        <v>3</v>
      </c>
      <c r="S1662">
        <v>2.82</v>
      </c>
      <c r="T1662">
        <v>2.83</v>
      </c>
      <c r="U1662">
        <v>483.63</v>
      </c>
      <c r="V1662">
        <v>83.48</v>
      </c>
      <c r="W1662">
        <v>4.25</v>
      </c>
      <c r="X1662">
        <v>13.87</v>
      </c>
      <c r="Y1662">
        <v>5.95</v>
      </c>
      <c r="Z1662">
        <v>2</v>
      </c>
      <c r="AA1662" t="s">
        <v>4250</v>
      </c>
      <c r="AB1662">
        <v>0</v>
      </c>
      <c r="AC1662">
        <v>8</v>
      </c>
      <c r="AD1662">
        <v>3.873595238095239</v>
      </c>
      <c r="AF1662" t="s">
        <v>7949</v>
      </c>
      <c r="AI1662">
        <v>0</v>
      </c>
      <c r="AJ1662">
        <v>0</v>
      </c>
      <c r="AK1662" t="s">
        <v>19910</v>
      </c>
      <c r="AL1662" t="s">
        <v>19910</v>
      </c>
      <c r="AM1662" t="s">
        <v>20019</v>
      </c>
    </row>
    <row r="1663" spans="1:39" x14ac:dyDescent="0.25">
      <c r="A1663" t="s">
        <v>9256</v>
      </c>
      <c r="B1663" t="s">
        <v>4841</v>
      </c>
      <c r="C1663" t="s">
        <v>4842</v>
      </c>
      <c r="D1663">
        <v>13</v>
      </c>
      <c r="E1663" t="s">
        <v>4845</v>
      </c>
      <c r="F1663">
        <v>7.89</v>
      </c>
      <c r="K1663" t="s">
        <v>6860</v>
      </c>
      <c r="L1663" t="s">
        <v>6861</v>
      </c>
      <c r="M1663" t="s">
        <v>14991</v>
      </c>
      <c r="N1663">
        <v>9</v>
      </c>
      <c r="O1663" t="s">
        <v>15315</v>
      </c>
      <c r="P1663" t="s">
        <v>16908</v>
      </c>
      <c r="Q1663">
        <v>6</v>
      </c>
      <c r="R1663">
        <v>2</v>
      </c>
      <c r="S1663">
        <v>1.71</v>
      </c>
      <c r="T1663">
        <v>1.71</v>
      </c>
      <c r="U1663">
        <v>439.34</v>
      </c>
      <c r="V1663">
        <v>113.39</v>
      </c>
      <c r="W1663">
        <v>3.18</v>
      </c>
      <c r="X1663">
        <v>9.9499999999999993</v>
      </c>
      <c r="Y1663">
        <v>3.63</v>
      </c>
      <c r="Z1663">
        <v>2</v>
      </c>
      <c r="AA1663" t="s">
        <v>4250</v>
      </c>
      <c r="AB1663">
        <v>0</v>
      </c>
      <c r="AC1663">
        <v>4</v>
      </c>
      <c r="AD1663">
        <v>4.1536190476190482</v>
      </c>
      <c r="AF1663" t="s">
        <v>7949</v>
      </c>
      <c r="AI1663">
        <v>0</v>
      </c>
      <c r="AJ1663">
        <v>0</v>
      </c>
      <c r="AK1663" t="s">
        <v>19861</v>
      </c>
      <c r="AL1663" t="s">
        <v>19861</v>
      </c>
      <c r="AM1663" t="s">
        <v>20019</v>
      </c>
    </row>
    <row r="1664" spans="1:39" x14ac:dyDescent="0.25">
      <c r="A1664" t="s">
        <v>9257</v>
      </c>
      <c r="B1664" t="s">
        <v>4841</v>
      </c>
      <c r="C1664" t="s">
        <v>4842</v>
      </c>
      <c r="D1664">
        <v>13</v>
      </c>
      <c r="E1664" t="s">
        <v>4845</v>
      </c>
      <c r="F1664">
        <v>7.89</v>
      </c>
      <c r="K1664" t="s">
        <v>6860</v>
      </c>
      <c r="L1664" t="s">
        <v>6861</v>
      </c>
      <c r="M1664" t="s">
        <v>6891</v>
      </c>
      <c r="N1664">
        <v>9</v>
      </c>
      <c r="O1664" t="s">
        <v>15349</v>
      </c>
      <c r="P1664" t="s">
        <v>16909</v>
      </c>
      <c r="Q1664">
        <v>7</v>
      </c>
      <c r="R1664">
        <v>4</v>
      </c>
      <c r="S1664">
        <v>0.95</v>
      </c>
      <c r="T1664">
        <v>1.06</v>
      </c>
      <c r="U1664">
        <v>562.63</v>
      </c>
      <c r="V1664">
        <v>114.04</v>
      </c>
      <c r="W1664">
        <v>3.03</v>
      </c>
      <c r="X1664">
        <v>13.69</v>
      </c>
      <c r="Y1664">
        <v>6.85</v>
      </c>
      <c r="Z1664">
        <v>2</v>
      </c>
      <c r="AA1664" t="s">
        <v>4250</v>
      </c>
      <c r="AB1664">
        <v>1</v>
      </c>
      <c r="AC1664">
        <v>10</v>
      </c>
      <c r="AD1664">
        <v>3.198666666666667</v>
      </c>
      <c r="AF1664" t="s">
        <v>7949</v>
      </c>
      <c r="AI1664">
        <v>0</v>
      </c>
      <c r="AJ1664">
        <v>0</v>
      </c>
      <c r="AK1664" t="s">
        <v>19882</v>
      </c>
      <c r="AL1664" t="s">
        <v>19882</v>
      </c>
      <c r="AM1664" t="s">
        <v>20019</v>
      </c>
    </row>
    <row r="1665" spans="1:39" x14ac:dyDescent="0.25">
      <c r="A1665" t="s">
        <v>9258</v>
      </c>
      <c r="B1665" t="s">
        <v>4841</v>
      </c>
      <c r="C1665" t="s">
        <v>4842</v>
      </c>
      <c r="D1665">
        <v>13</v>
      </c>
      <c r="E1665" t="s">
        <v>4845</v>
      </c>
      <c r="F1665">
        <v>7.89</v>
      </c>
      <c r="K1665" t="s">
        <v>6860</v>
      </c>
      <c r="L1665" t="s">
        <v>6861</v>
      </c>
      <c r="M1665" t="s">
        <v>15006</v>
      </c>
      <c r="N1665">
        <v>9</v>
      </c>
      <c r="O1665" t="s">
        <v>15336</v>
      </c>
      <c r="P1665" t="s">
        <v>16910</v>
      </c>
      <c r="Q1665">
        <v>7</v>
      </c>
      <c r="R1665">
        <v>1</v>
      </c>
      <c r="S1665">
        <v>-0.63</v>
      </c>
      <c r="T1665">
        <v>-0.63</v>
      </c>
      <c r="U1665">
        <v>379.42</v>
      </c>
      <c r="V1665">
        <v>102.93</v>
      </c>
      <c r="W1665">
        <v>1.31</v>
      </c>
      <c r="Y1665">
        <v>3.74</v>
      </c>
      <c r="Z1665">
        <v>2</v>
      </c>
      <c r="AA1665" t="s">
        <v>4250</v>
      </c>
      <c r="AB1665">
        <v>0</v>
      </c>
      <c r="AC1665">
        <v>1</v>
      </c>
      <c r="AD1665">
        <v>5.2636190476190476</v>
      </c>
      <c r="AF1665" t="s">
        <v>7949</v>
      </c>
      <c r="AI1665">
        <v>0</v>
      </c>
      <c r="AJ1665">
        <v>0</v>
      </c>
      <c r="AK1665" t="s">
        <v>19871</v>
      </c>
      <c r="AL1665" t="s">
        <v>19871</v>
      </c>
      <c r="AM1665" t="s">
        <v>20019</v>
      </c>
    </row>
    <row r="1666" spans="1:39" x14ac:dyDescent="0.25">
      <c r="A1666" t="s">
        <v>8890</v>
      </c>
      <c r="B1666" t="s">
        <v>4841</v>
      </c>
      <c r="C1666" t="s">
        <v>4842</v>
      </c>
      <c r="D1666">
        <v>13</v>
      </c>
      <c r="E1666" t="s">
        <v>4845</v>
      </c>
      <c r="F1666">
        <v>7.89</v>
      </c>
      <c r="I1666" t="s">
        <v>12802</v>
      </c>
      <c r="K1666" t="s">
        <v>6860</v>
      </c>
      <c r="L1666" t="s">
        <v>6861</v>
      </c>
      <c r="M1666" t="s">
        <v>14979</v>
      </c>
      <c r="N1666">
        <v>8</v>
      </c>
      <c r="O1666" t="s">
        <v>15302</v>
      </c>
      <c r="P1666" t="s">
        <v>16542</v>
      </c>
      <c r="Q1666">
        <v>5</v>
      </c>
      <c r="R1666">
        <v>2</v>
      </c>
      <c r="S1666">
        <v>3.86</v>
      </c>
      <c r="T1666">
        <v>3.86</v>
      </c>
      <c r="U1666">
        <v>462.81</v>
      </c>
      <c r="V1666">
        <v>89.6</v>
      </c>
      <c r="W1666">
        <v>4.2699999999999996</v>
      </c>
      <c r="X1666">
        <v>10.06</v>
      </c>
      <c r="Y1666">
        <v>3.64</v>
      </c>
      <c r="Z1666">
        <v>2</v>
      </c>
      <c r="AA1666" t="s">
        <v>4250</v>
      </c>
      <c r="AB1666">
        <v>0</v>
      </c>
      <c r="AC1666">
        <v>4</v>
      </c>
      <c r="AD1666">
        <v>3.405642857142857</v>
      </c>
      <c r="AF1666" t="s">
        <v>7949</v>
      </c>
      <c r="AI1666">
        <v>0</v>
      </c>
      <c r="AJ1666">
        <v>0</v>
      </c>
      <c r="AM1666" t="s">
        <v>20019</v>
      </c>
    </row>
    <row r="1667" spans="1:39" x14ac:dyDescent="0.25">
      <c r="A1667" t="s">
        <v>9259</v>
      </c>
      <c r="B1667" t="s">
        <v>4841</v>
      </c>
      <c r="C1667" t="s">
        <v>4842</v>
      </c>
      <c r="D1667">
        <v>13</v>
      </c>
      <c r="E1667" t="s">
        <v>4845</v>
      </c>
      <c r="F1667">
        <v>7.89</v>
      </c>
      <c r="I1667" t="s">
        <v>12803</v>
      </c>
      <c r="K1667" t="s">
        <v>6860</v>
      </c>
      <c r="L1667" t="s">
        <v>6861</v>
      </c>
      <c r="M1667" t="s">
        <v>14979</v>
      </c>
      <c r="N1667">
        <v>8</v>
      </c>
      <c r="O1667" t="s">
        <v>15302</v>
      </c>
      <c r="P1667" t="s">
        <v>16911</v>
      </c>
      <c r="Q1667">
        <v>6</v>
      </c>
      <c r="R1667">
        <v>2</v>
      </c>
      <c r="S1667">
        <v>1.84</v>
      </c>
      <c r="T1667">
        <v>1.84</v>
      </c>
      <c r="U1667">
        <v>486.37</v>
      </c>
      <c r="V1667">
        <v>98.83</v>
      </c>
      <c r="W1667">
        <v>3.45</v>
      </c>
      <c r="X1667">
        <v>9.34</v>
      </c>
      <c r="Y1667">
        <v>3.39</v>
      </c>
      <c r="Z1667">
        <v>2</v>
      </c>
      <c r="AA1667" t="s">
        <v>4250</v>
      </c>
      <c r="AB1667">
        <v>0</v>
      </c>
      <c r="AC1667">
        <v>6</v>
      </c>
      <c r="AD1667">
        <v>4.3030238095238094</v>
      </c>
      <c r="AF1667" t="s">
        <v>7949</v>
      </c>
      <c r="AI1667">
        <v>0</v>
      </c>
      <c r="AJ1667">
        <v>0</v>
      </c>
      <c r="AM1667" t="s">
        <v>20019</v>
      </c>
    </row>
    <row r="1668" spans="1:39" x14ac:dyDescent="0.25">
      <c r="A1668" t="s">
        <v>9260</v>
      </c>
      <c r="B1668" t="s">
        <v>4841</v>
      </c>
      <c r="C1668" t="s">
        <v>4842</v>
      </c>
      <c r="D1668">
        <v>13</v>
      </c>
      <c r="E1668" t="s">
        <v>4845</v>
      </c>
      <c r="F1668">
        <v>7.89</v>
      </c>
      <c r="I1668" t="s">
        <v>12804</v>
      </c>
      <c r="K1668" t="s">
        <v>6860</v>
      </c>
      <c r="L1668" t="s">
        <v>6861</v>
      </c>
      <c r="M1668" t="s">
        <v>14972</v>
      </c>
      <c r="N1668">
        <v>8</v>
      </c>
      <c r="O1668" t="s">
        <v>15293</v>
      </c>
      <c r="P1668" t="s">
        <v>16912</v>
      </c>
      <c r="Q1668">
        <v>7</v>
      </c>
      <c r="R1668">
        <v>2</v>
      </c>
      <c r="S1668">
        <v>2.11</v>
      </c>
      <c r="T1668">
        <v>2.14</v>
      </c>
      <c r="U1668">
        <v>461.8</v>
      </c>
      <c r="V1668">
        <v>111.72</v>
      </c>
      <c r="W1668">
        <v>3.41</v>
      </c>
      <c r="X1668">
        <v>8.2799999999999994</v>
      </c>
      <c r="Y1668">
        <v>4.38</v>
      </c>
      <c r="Z1668">
        <v>2</v>
      </c>
      <c r="AA1668" t="s">
        <v>4250</v>
      </c>
      <c r="AB1668">
        <v>0</v>
      </c>
      <c r="AC1668">
        <v>4</v>
      </c>
      <c r="AD1668">
        <v>3.9938571428571432</v>
      </c>
      <c r="AF1668" t="s">
        <v>7949</v>
      </c>
      <c r="AI1668">
        <v>0</v>
      </c>
      <c r="AJ1668">
        <v>0</v>
      </c>
      <c r="AM1668" t="s">
        <v>20019</v>
      </c>
    </row>
    <row r="1669" spans="1:39" x14ac:dyDescent="0.25">
      <c r="A1669" t="s">
        <v>9261</v>
      </c>
      <c r="B1669" t="s">
        <v>4841</v>
      </c>
      <c r="C1669" t="s">
        <v>4842</v>
      </c>
      <c r="D1669">
        <v>13</v>
      </c>
      <c r="E1669" t="s">
        <v>4845</v>
      </c>
      <c r="F1669">
        <v>7.89</v>
      </c>
      <c r="I1669" t="s">
        <v>12805</v>
      </c>
      <c r="K1669" t="s">
        <v>6860</v>
      </c>
      <c r="L1669" t="s">
        <v>6861</v>
      </c>
      <c r="M1669" t="s">
        <v>14972</v>
      </c>
      <c r="N1669">
        <v>8</v>
      </c>
      <c r="O1669" t="s">
        <v>15293</v>
      </c>
      <c r="P1669" t="s">
        <v>16913</v>
      </c>
      <c r="Q1669">
        <v>6</v>
      </c>
      <c r="R1669">
        <v>2</v>
      </c>
      <c r="S1669">
        <v>2.1800000000000002</v>
      </c>
      <c r="T1669">
        <v>2.19</v>
      </c>
      <c r="U1669">
        <v>492.83</v>
      </c>
      <c r="V1669">
        <v>98.83</v>
      </c>
      <c r="W1669">
        <v>4.29</v>
      </c>
      <c r="X1669">
        <v>8.9499999999999993</v>
      </c>
      <c r="Y1669">
        <v>4.3499999999999996</v>
      </c>
      <c r="Z1669">
        <v>2</v>
      </c>
      <c r="AA1669" t="s">
        <v>4250</v>
      </c>
      <c r="AB1669">
        <v>0</v>
      </c>
      <c r="AC1669">
        <v>5</v>
      </c>
      <c r="AD1669">
        <v>4.1668809523809527</v>
      </c>
      <c r="AF1669" t="s">
        <v>7949</v>
      </c>
      <c r="AI1669">
        <v>0</v>
      </c>
      <c r="AJ1669">
        <v>0</v>
      </c>
      <c r="AM1669" t="s">
        <v>20019</v>
      </c>
    </row>
    <row r="1670" spans="1:39" x14ac:dyDescent="0.25">
      <c r="A1670" t="s">
        <v>9262</v>
      </c>
      <c r="B1670" t="s">
        <v>4841</v>
      </c>
      <c r="C1670" t="s">
        <v>4842</v>
      </c>
      <c r="D1670">
        <v>13</v>
      </c>
      <c r="E1670" t="s">
        <v>4845</v>
      </c>
      <c r="F1670">
        <v>7.89</v>
      </c>
      <c r="I1670" t="s">
        <v>12806</v>
      </c>
      <c r="K1670" t="s">
        <v>6860</v>
      </c>
      <c r="L1670" t="s">
        <v>6861</v>
      </c>
      <c r="M1670" t="s">
        <v>15022</v>
      </c>
      <c r="N1670">
        <v>9</v>
      </c>
      <c r="O1670" t="s">
        <v>15385</v>
      </c>
      <c r="P1670" t="s">
        <v>16914</v>
      </c>
      <c r="Q1670">
        <v>5</v>
      </c>
      <c r="R1670">
        <v>1</v>
      </c>
      <c r="S1670">
        <v>2.73</v>
      </c>
      <c r="T1670">
        <v>2.9</v>
      </c>
      <c r="U1670">
        <v>403.47</v>
      </c>
      <c r="V1670">
        <v>69.2</v>
      </c>
      <c r="W1670">
        <v>3.84</v>
      </c>
      <c r="Y1670">
        <v>6.88</v>
      </c>
      <c r="Z1670">
        <v>1</v>
      </c>
      <c r="AA1670" t="s">
        <v>4250</v>
      </c>
      <c r="AB1670">
        <v>0</v>
      </c>
      <c r="AC1670">
        <v>4</v>
      </c>
      <c r="AD1670">
        <v>5.1578333333333326</v>
      </c>
      <c r="AF1670" t="s">
        <v>7949</v>
      </c>
      <c r="AI1670">
        <v>0</v>
      </c>
      <c r="AJ1670">
        <v>0</v>
      </c>
      <c r="AM1670" t="s">
        <v>20019</v>
      </c>
    </row>
    <row r="1671" spans="1:39" x14ac:dyDescent="0.25">
      <c r="A1671" t="s">
        <v>9263</v>
      </c>
      <c r="B1671" t="s">
        <v>4841</v>
      </c>
      <c r="C1671" t="s">
        <v>4842</v>
      </c>
      <c r="D1671">
        <v>13</v>
      </c>
      <c r="E1671" t="s">
        <v>4845</v>
      </c>
      <c r="F1671">
        <v>7.89</v>
      </c>
      <c r="I1671" t="s">
        <v>12807</v>
      </c>
      <c r="K1671" t="s">
        <v>6860</v>
      </c>
      <c r="L1671" t="s">
        <v>6861</v>
      </c>
      <c r="M1671" t="s">
        <v>15022</v>
      </c>
      <c r="N1671">
        <v>9</v>
      </c>
      <c r="O1671" t="s">
        <v>15360</v>
      </c>
      <c r="P1671" t="s">
        <v>16915</v>
      </c>
      <c r="Q1671">
        <v>5</v>
      </c>
      <c r="R1671">
        <v>1</v>
      </c>
      <c r="S1671">
        <v>4.46</v>
      </c>
      <c r="T1671">
        <v>4.46</v>
      </c>
      <c r="U1671">
        <v>434.49</v>
      </c>
      <c r="V1671">
        <v>83.76</v>
      </c>
      <c r="W1671">
        <v>4.62</v>
      </c>
      <c r="Y1671">
        <v>0.31</v>
      </c>
      <c r="Z1671">
        <v>2</v>
      </c>
      <c r="AA1671" t="s">
        <v>4250</v>
      </c>
      <c r="AB1671">
        <v>0</v>
      </c>
      <c r="AC1671">
        <v>2</v>
      </c>
      <c r="AD1671">
        <v>3.5712619047619052</v>
      </c>
      <c r="AF1671" t="s">
        <v>7949</v>
      </c>
      <c r="AI1671">
        <v>0</v>
      </c>
      <c r="AJ1671">
        <v>0</v>
      </c>
      <c r="AM1671" t="s">
        <v>20019</v>
      </c>
    </row>
    <row r="1672" spans="1:39" x14ac:dyDescent="0.25">
      <c r="A1672" t="s">
        <v>9086</v>
      </c>
      <c r="B1672" t="s">
        <v>4841</v>
      </c>
      <c r="C1672" t="s">
        <v>4842</v>
      </c>
      <c r="D1672">
        <v>13</v>
      </c>
      <c r="E1672" t="s">
        <v>4845</v>
      </c>
      <c r="F1672">
        <v>7.89</v>
      </c>
      <c r="K1672" t="s">
        <v>6860</v>
      </c>
      <c r="L1672" t="s">
        <v>6861</v>
      </c>
      <c r="M1672" t="s">
        <v>15068</v>
      </c>
      <c r="N1672">
        <v>9</v>
      </c>
      <c r="O1672" t="s">
        <v>15421</v>
      </c>
      <c r="P1672" t="s">
        <v>16738</v>
      </c>
      <c r="Q1672">
        <v>6</v>
      </c>
      <c r="R1672">
        <v>2</v>
      </c>
      <c r="S1672">
        <v>3.02</v>
      </c>
      <c r="T1672">
        <v>3.03</v>
      </c>
      <c r="U1672">
        <v>439.34</v>
      </c>
      <c r="V1672">
        <v>113.39</v>
      </c>
      <c r="W1672">
        <v>3.17</v>
      </c>
      <c r="X1672">
        <v>9.9499999999999993</v>
      </c>
      <c r="Y1672">
        <v>2.82</v>
      </c>
      <c r="Z1672">
        <v>2</v>
      </c>
      <c r="AA1672" t="s">
        <v>4250</v>
      </c>
      <c r="AB1672">
        <v>0</v>
      </c>
      <c r="AC1672">
        <v>3</v>
      </c>
      <c r="AD1672">
        <v>3.6286190476190479</v>
      </c>
      <c r="AF1672" t="s">
        <v>7949</v>
      </c>
      <c r="AI1672">
        <v>0</v>
      </c>
      <c r="AJ1672">
        <v>0</v>
      </c>
      <c r="AK1672" t="s">
        <v>19861</v>
      </c>
      <c r="AL1672" t="s">
        <v>19861</v>
      </c>
      <c r="AM1672" t="s">
        <v>20019</v>
      </c>
    </row>
    <row r="1673" spans="1:39" x14ac:dyDescent="0.25">
      <c r="A1673" t="s">
        <v>9264</v>
      </c>
      <c r="B1673" t="s">
        <v>4841</v>
      </c>
      <c r="C1673" t="s">
        <v>4842</v>
      </c>
      <c r="D1673">
        <v>13</v>
      </c>
      <c r="E1673" t="s">
        <v>4845</v>
      </c>
      <c r="F1673">
        <v>7.89</v>
      </c>
      <c r="K1673" t="s">
        <v>6860</v>
      </c>
      <c r="L1673" t="s">
        <v>6861</v>
      </c>
      <c r="M1673" t="s">
        <v>6865</v>
      </c>
      <c r="N1673">
        <v>9</v>
      </c>
      <c r="O1673" t="s">
        <v>15390</v>
      </c>
      <c r="P1673" t="s">
        <v>16916</v>
      </c>
      <c r="Q1673">
        <v>8</v>
      </c>
      <c r="R1673">
        <v>4</v>
      </c>
      <c r="S1673">
        <v>2.8</v>
      </c>
      <c r="T1673">
        <v>2.85</v>
      </c>
      <c r="U1673">
        <v>745.94</v>
      </c>
      <c r="V1673">
        <v>170.85</v>
      </c>
      <c r="W1673">
        <v>3.22</v>
      </c>
      <c r="X1673">
        <v>13.68</v>
      </c>
      <c r="Y1673">
        <v>6.41</v>
      </c>
      <c r="Z1673">
        <v>3</v>
      </c>
      <c r="AA1673" t="s">
        <v>4250</v>
      </c>
      <c r="AB1673">
        <v>1</v>
      </c>
      <c r="AC1673">
        <v>18</v>
      </c>
      <c r="AD1673">
        <v>2.6</v>
      </c>
      <c r="AF1673" t="s">
        <v>7949</v>
      </c>
      <c r="AI1673">
        <v>0</v>
      </c>
      <c r="AJ1673">
        <v>0</v>
      </c>
      <c r="AK1673" t="s">
        <v>19903</v>
      </c>
      <c r="AL1673" t="s">
        <v>19903</v>
      </c>
      <c r="AM1673" t="s">
        <v>20019</v>
      </c>
    </row>
    <row r="1674" spans="1:39" x14ac:dyDescent="0.25">
      <c r="A1674" t="s">
        <v>9265</v>
      </c>
      <c r="B1674" t="s">
        <v>4841</v>
      </c>
      <c r="C1674" t="s">
        <v>4842</v>
      </c>
      <c r="D1674">
        <v>13</v>
      </c>
      <c r="E1674" t="s">
        <v>4845</v>
      </c>
      <c r="F1674">
        <v>7.89</v>
      </c>
      <c r="K1674" t="s">
        <v>6860</v>
      </c>
      <c r="L1674" t="s">
        <v>6861</v>
      </c>
      <c r="M1674" t="s">
        <v>15016</v>
      </c>
      <c r="N1674">
        <v>9</v>
      </c>
      <c r="O1674" t="s">
        <v>15353</v>
      </c>
      <c r="P1674" t="s">
        <v>16917</v>
      </c>
      <c r="Q1674">
        <v>6</v>
      </c>
      <c r="R1674">
        <v>3</v>
      </c>
      <c r="S1674">
        <v>4.5</v>
      </c>
      <c r="T1674">
        <v>4.5</v>
      </c>
      <c r="U1674">
        <v>538.66</v>
      </c>
      <c r="V1674">
        <v>111.63</v>
      </c>
      <c r="W1674">
        <v>3.72</v>
      </c>
      <c r="X1674">
        <v>12.88</v>
      </c>
      <c r="Y1674">
        <v>2.96</v>
      </c>
      <c r="Z1674">
        <v>2</v>
      </c>
      <c r="AA1674" t="s">
        <v>4250</v>
      </c>
      <c r="AB1674">
        <v>1</v>
      </c>
      <c r="AC1674">
        <v>13</v>
      </c>
      <c r="AD1674">
        <v>1.6956666666666671</v>
      </c>
      <c r="AF1674" t="s">
        <v>7949</v>
      </c>
      <c r="AI1674">
        <v>0</v>
      </c>
      <c r="AJ1674">
        <v>0</v>
      </c>
      <c r="AK1674" t="s">
        <v>19884</v>
      </c>
      <c r="AL1674" t="s">
        <v>19884</v>
      </c>
      <c r="AM1674" t="s">
        <v>20019</v>
      </c>
    </row>
    <row r="1675" spans="1:39" x14ac:dyDescent="0.25">
      <c r="A1675" t="s">
        <v>9266</v>
      </c>
      <c r="B1675" t="s">
        <v>4841</v>
      </c>
      <c r="C1675" t="s">
        <v>4842</v>
      </c>
      <c r="D1675">
        <v>13</v>
      </c>
      <c r="E1675" t="s">
        <v>4845</v>
      </c>
      <c r="F1675">
        <v>7.89</v>
      </c>
      <c r="K1675" t="s">
        <v>6860</v>
      </c>
      <c r="L1675" t="s">
        <v>6861</v>
      </c>
      <c r="M1675" t="s">
        <v>6865</v>
      </c>
      <c r="N1675">
        <v>9</v>
      </c>
      <c r="O1675" t="s">
        <v>15390</v>
      </c>
      <c r="P1675" t="s">
        <v>16918</v>
      </c>
      <c r="Q1675">
        <v>7</v>
      </c>
      <c r="R1675">
        <v>5</v>
      </c>
      <c r="S1675">
        <v>2.41</v>
      </c>
      <c r="T1675">
        <v>2.54</v>
      </c>
      <c r="U1675">
        <v>683.85</v>
      </c>
      <c r="V1675">
        <v>156.94</v>
      </c>
      <c r="W1675">
        <v>3.17</v>
      </c>
      <c r="X1675">
        <v>13.68</v>
      </c>
      <c r="Y1675">
        <v>6.92</v>
      </c>
      <c r="Z1675">
        <v>3</v>
      </c>
      <c r="AA1675" t="s">
        <v>4250</v>
      </c>
      <c r="AB1675">
        <v>1</v>
      </c>
      <c r="AC1675">
        <v>17</v>
      </c>
      <c r="AD1675">
        <v>2.7949999999999999</v>
      </c>
      <c r="AF1675" t="s">
        <v>7949</v>
      </c>
      <c r="AI1675">
        <v>0</v>
      </c>
      <c r="AJ1675">
        <v>0</v>
      </c>
      <c r="AK1675" t="s">
        <v>19903</v>
      </c>
      <c r="AL1675" t="s">
        <v>19903</v>
      </c>
      <c r="AM1675" t="s">
        <v>20019</v>
      </c>
    </row>
    <row r="1676" spans="1:39" x14ac:dyDescent="0.25">
      <c r="A1676" t="s">
        <v>9267</v>
      </c>
      <c r="B1676" t="s">
        <v>4841</v>
      </c>
      <c r="C1676" t="s">
        <v>4842</v>
      </c>
      <c r="D1676">
        <v>13</v>
      </c>
      <c r="E1676" t="s">
        <v>4845</v>
      </c>
      <c r="F1676">
        <v>7.89</v>
      </c>
      <c r="K1676" t="s">
        <v>6860</v>
      </c>
      <c r="L1676" t="s">
        <v>6861</v>
      </c>
      <c r="M1676" t="s">
        <v>15086</v>
      </c>
      <c r="N1676">
        <v>9</v>
      </c>
      <c r="O1676" t="s">
        <v>15442</v>
      </c>
      <c r="P1676" t="s">
        <v>16919</v>
      </c>
      <c r="Q1676">
        <v>9</v>
      </c>
      <c r="R1676">
        <v>4</v>
      </c>
      <c r="S1676">
        <v>3.51</v>
      </c>
      <c r="T1676">
        <v>5.48</v>
      </c>
      <c r="U1676">
        <v>671.09</v>
      </c>
      <c r="V1676">
        <v>175.32</v>
      </c>
      <c r="W1676">
        <v>3.57</v>
      </c>
      <c r="X1676">
        <v>4.26</v>
      </c>
      <c r="Y1676">
        <v>0.6</v>
      </c>
      <c r="Z1676">
        <v>5</v>
      </c>
      <c r="AA1676" t="s">
        <v>4250</v>
      </c>
      <c r="AB1676">
        <v>1</v>
      </c>
      <c r="AC1676">
        <v>10</v>
      </c>
      <c r="AD1676">
        <v>1.2450000000000001</v>
      </c>
      <c r="AF1676" t="s">
        <v>7951</v>
      </c>
      <c r="AI1676">
        <v>0</v>
      </c>
      <c r="AJ1676">
        <v>0</v>
      </c>
      <c r="AK1676" t="s">
        <v>19926</v>
      </c>
      <c r="AL1676" t="s">
        <v>19926</v>
      </c>
      <c r="AM1676" t="s">
        <v>20019</v>
      </c>
    </row>
    <row r="1677" spans="1:39" x14ac:dyDescent="0.25">
      <c r="A1677" t="s">
        <v>9267</v>
      </c>
      <c r="B1677" t="s">
        <v>4841</v>
      </c>
      <c r="C1677" t="s">
        <v>4842</v>
      </c>
      <c r="D1677">
        <v>13</v>
      </c>
      <c r="E1677" t="s">
        <v>4845</v>
      </c>
      <c r="F1677">
        <v>7.89</v>
      </c>
      <c r="K1677" t="s">
        <v>6860</v>
      </c>
      <c r="L1677" t="s">
        <v>6861</v>
      </c>
      <c r="M1677" t="s">
        <v>6887</v>
      </c>
      <c r="N1677">
        <v>9</v>
      </c>
      <c r="O1677" t="s">
        <v>15329</v>
      </c>
      <c r="P1677" t="s">
        <v>16919</v>
      </c>
      <c r="Q1677">
        <v>9</v>
      </c>
      <c r="R1677">
        <v>4</v>
      </c>
      <c r="S1677">
        <v>3.51</v>
      </c>
      <c r="T1677">
        <v>5.48</v>
      </c>
      <c r="U1677">
        <v>671.09</v>
      </c>
      <c r="V1677">
        <v>175.32</v>
      </c>
      <c r="W1677">
        <v>3.57</v>
      </c>
      <c r="X1677">
        <v>4.26</v>
      </c>
      <c r="Y1677">
        <v>0.6</v>
      </c>
      <c r="Z1677">
        <v>5</v>
      </c>
      <c r="AA1677" t="s">
        <v>4250</v>
      </c>
      <c r="AB1677">
        <v>1</v>
      </c>
      <c r="AC1677">
        <v>10</v>
      </c>
      <c r="AD1677">
        <v>1.2450000000000001</v>
      </c>
      <c r="AF1677" t="s">
        <v>7951</v>
      </c>
      <c r="AI1677">
        <v>0</v>
      </c>
      <c r="AJ1677">
        <v>0</v>
      </c>
      <c r="AK1677" t="s">
        <v>19870</v>
      </c>
      <c r="AL1677" t="s">
        <v>19870</v>
      </c>
      <c r="AM1677" t="s">
        <v>20019</v>
      </c>
    </row>
    <row r="1678" spans="1:39" x14ac:dyDescent="0.25">
      <c r="A1678" t="s">
        <v>9268</v>
      </c>
      <c r="B1678" t="s">
        <v>4841</v>
      </c>
      <c r="C1678" t="s">
        <v>4842</v>
      </c>
      <c r="D1678">
        <v>13</v>
      </c>
      <c r="E1678" t="s">
        <v>4845</v>
      </c>
      <c r="F1678">
        <v>7.89</v>
      </c>
      <c r="K1678" t="s">
        <v>6860</v>
      </c>
      <c r="M1678" t="s">
        <v>6865</v>
      </c>
      <c r="N1678">
        <v>8</v>
      </c>
      <c r="O1678" t="s">
        <v>15317</v>
      </c>
      <c r="P1678" t="s">
        <v>16920</v>
      </c>
      <c r="Q1678">
        <v>5</v>
      </c>
      <c r="R1678">
        <v>3</v>
      </c>
      <c r="S1678">
        <v>4.79</v>
      </c>
      <c r="T1678">
        <v>4.8099999999999996</v>
      </c>
      <c r="U1678">
        <v>586.72</v>
      </c>
      <c r="V1678">
        <v>101.98</v>
      </c>
      <c r="W1678">
        <v>3.69</v>
      </c>
      <c r="X1678">
        <v>13.42</v>
      </c>
      <c r="Y1678">
        <v>6.97</v>
      </c>
      <c r="Z1678">
        <v>2</v>
      </c>
      <c r="AA1678" t="s">
        <v>4250</v>
      </c>
      <c r="AB1678">
        <v>1</v>
      </c>
      <c r="AC1678">
        <v>13</v>
      </c>
      <c r="AD1678">
        <v>1.862333333333333</v>
      </c>
      <c r="AF1678" t="s">
        <v>7949</v>
      </c>
      <c r="AI1678">
        <v>0</v>
      </c>
      <c r="AJ1678">
        <v>0</v>
      </c>
      <c r="AK1678" t="s">
        <v>19863</v>
      </c>
      <c r="AL1678" t="s">
        <v>19863</v>
      </c>
      <c r="AM1678" t="s">
        <v>20019</v>
      </c>
    </row>
    <row r="1679" spans="1:39" x14ac:dyDescent="0.25">
      <c r="A1679" t="s">
        <v>9269</v>
      </c>
      <c r="B1679" t="s">
        <v>4841</v>
      </c>
      <c r="C1679" t="s">
        <v>4842</v>
      </c>
      <c r="D1679">
        <v>13</v>
      </c>
      <c r="E1679" t="s">
        <v>4845</v>
      </c>
      <c r="F1679">
        <v>7.89</v>
      </c>
      <c r="K1679" t="s">
        <v>6860</v>
      </c>
      <c r="M1679" t="s">
        <v>6865</v>
      </c>
      <c r="N1679">
        <v>8</v>
      </c>
      <c r="O1679" t="s">
        <v>15317</v>
      </c>
      <c r="P1679" t="s">
        <v>16921</v>
      </c>
      <c r="Q1679">
        <v>6</v>
      </c>
      <c r="R1679">
        <v>3</v>
      </c>
      <c r="S1679">
        <v>0.94</v>
      </c>
      <c r="T1679">
        <v>0.96</v>
      </c>
      <c r="U1679">
        <v>544.6</v>
      </c>
      <c r="V1679">
        <v>111.21</v>
      </c>
      <c r="W1679">
        <v>0.85</v>
      </c>
      <c r="X1679">
        <v>13.47</v>
      </c>
      <c r="Y1679">
        <v>6.84</v>
      </c>
      <c r="Z1679">
        <v>2</v>
      </c>
      <c r="AA1679" t="s">
        <v>4250</v>
      </c>
      <c r="AB1679">
        <v>1</v>
      </c>
      <c r="AC1679">
        <v>11</v>
      </c>
      <c r="AD1679">
        <v>3.4596666666666671</v>
      </c>
      <c r="AF1679" t="s">
        <v>7949</v>
      </c>
      <c r="AI1679">
        <v>0</v>
      </c>
      <c r="AJ1679">
        <v>0</v>
      </c>
      <c r="AK1679" t="s">
        <v>19863</v>
      </c>
      <c r="AL1679" t="s">
        <v>19863</v>
      </c>
      <c r="AM1679" t="s">
        <v>20019</v>
      </c>
    </row>
    <row r="1680" spans="1:39" x14ac:dyDescent="0.25">
      <c r="A1680" t="s">
        <v>9270</v>
      </c>
      <c r="B1680" t="s">
        <v>4841</v>
      </c>
      <c r="C1680" t="s">
        <v>4842</v>
      </c>
      <c r="D1680">
        <v>13</v>
      </c>
      <c r="E1680" t="s">
        <v>4845</v>
      </c>
      <c r="F1680">
        <v>7.89</v>
      </c>
      <c r="K1680" t="s">
        <v>6860</v>
      </c>
      <c r="M1680" t="s">
        <v>6865</v>
      </c>
      <c r="N1680">
        <v>8</v>
      </c>
      <c r="O1680" t="s">
        <v>15345</v>
      </c>
      <c r="P1680" t="s">
        <v>16922</v>
      </c>
      <c r="Q1680">
        <v>7</v>
      </c>
      <c r="R1680">
        <v>2</v>
      </c>
      <c r="S1680">
        <v>0.87</v>
      </c>
      <c r="T1680">
        <v>0.94</v>
      </c>
      <c r="U1680">
        <v>552.70000000000005</v>
      </c>
      <c r="V1680">
        <v>109.74</v>
      </c>
      <c r="W1680">
        <v>2.66</v>
      </c>
      <c r="X1680">
        <v>12.81</v>
      </c>
      <c r="Y1680">
        <v>6.63</v>
      </c>
      <c r="Z1680">
        <v>3</v>
      </c>
      <c r="AA1680" t="s">
        <v>4250</v>
      </c>
      <c r="AB1680">
        <v>1</v>
      </c>
      <c r="AC1680">
        <v>9</v>
      </c>
      <c r="AD1680">
        <v>3.8420000000000001</v>
      </c>
      <c r="AF1680" t="s">
        <v>7949</v>
      </c>
      <c r="AI1680">
        <v>0</v>
      </c>
      <c r="AJ1680">
        <v>0</v>
      </c>
      <c r="AK1680" t="s">
        <v>19878</v>
      </c>
      <c r="AL1680" t="s">
        <v>19878</v>
      </c>
      <c r="AM1680" t="s">
        <v>20019</v>
      </c>
    </row>
    <row r="1681" spans="1:39" x14ac:dyDescent="0.25">
      <c r="A1681" t="s">
        <v>5289</v>
      </c>
      <c r="B1681" t="s">
        <v>4841</v>
      </c>
      <c r="C1681" t="s">
        <v>4842</v>
      </c>
      <c r="D1681">
        <v>13</v>
      </c>
      <c r="E1681" t="s">
        <v>4845</v>
      </c>
      <c r="F1681">
        <v>7.89</v>
      </c>
      <c r="K1681" t="s">
        <v>6860</v>
      </c>
      <c r="M1681" t="s">
        <v>15072</v>
      </c>
      <c r="N1681">
        <v>8</v>
      </c>
      <c r="O1681" t="s">
        <v>15425</v>
      </c>
      <c r="P1681" t="s">
        <v>7015</v>
      </c>
      <c r="Q1681">
        <v>7</v>
      </c>
      <c r="R1681">
        <v>3</v>
      </c>
      <c r="S1681">
        <v>4.75</v>
      </c>
      <c r="T1681">
        <v>4.8600000000000003</v>
      </c>
      <c r="U1681">
        <v>670.78</v>
      </c>
      <c r="V1681">
        <v>128.28</v>
      </c>
      <c r="W1681">
        <v>2.89</v>
      </c>
      <c r="X1681">
        <v>13.82</v>
      </c>
      <c r="Y1681">
        <v>7.01</v>
      </c>
      <c r="Z1681">
        <v>3</v>
      </c>
      <c r="AA1681" t="s">
        <v>4250</v>
      </c>
      <c r="AB1681">
        <v>1</v>
      </c>
      <c r="AC1681">
        <v>11</v>
      </c>
      <c r="AD1681">
        <v>1.236666666666667</v>
      </c>
      <c r="AF1681" t="s">
        <v>7949</v>
      </c>
      <c r="AI1681">
        <v>0</v>
      </c>
      <c r="AJ1681">
        <v>0</v>
      </c>
      <c r="AK1681" t="s">
        <v>7966</v>
      </c>
      <c r="AL1681" t="s">
        <v>7966</v>
      </c>
      <c r="AM1681" t="s">
        <v>20019</v>
      </c>
    </row>
    <row r="1682" spans="1:39" x14ac:dyDescent="0.25">
      <c r="A1682" t="s">
        <v>8049</v>
      </c>
      <c r="B1682" t="s">
        <v>4841</v>
      </c>
      <c r="C1682" t="s">
        <v>4842</v>
      </c>
      <c r="D1682">
        <v>13</v>
      </c>
      <c r="E1682" t="s">
        <v>4845</v>
      </c>
      <c r="F1682">
        <v>7.89</v>
      </c>
      <c r="K1682" t="s">
        <v>6860</v>
      </c>
      <c r="L1682" t="s">
        <v>6861</v>
      </c>
      <c r="M1682" t="s">
        <v>15038</v>
      </c>
      <c r="N1682">
        <v>9</v>
      </c>
      <c r="O1682" t="s">
        <v>15444</v>
      </c>
      <c r="P1682" t="s">
        <v>15702</v>
      </c>
      <c r="Q1682">
        <v>5</v>
      </c>
      <c r="R1682">
        <v>1</v>
      </c>
      <c r="S1682">
        <v>1.94</v>
      </c>
      <c r="T1682">
        <v>1.96</v>
      </c>
      <c r="U1682">
        <v>431.41</v>
      </c>
      <c r="V1682">
        <v>77.150000000000006</v>
      </c>
      <c r="W1682">
        <v>2.76</v>
      </c>
      <c r="Y1682">
        <v>5.94</v>
      </c>
      <c r="Z1682">
        <v>2</v>
      </c>
      <c r="AA1682" t="s">
        <v>4250</v>
      </c>
      <c r="AB1682">
        <v>0</v>
      </c>
      <c r="AC1682">
        <v>5</v>
      </c>
      <c r="AD1682">
        <v>5.3232619047619041</v>
      </c>
      <c r="AF1682" t="s">
        <v>7949</v>
      </c>
      <c r="AI1682">
        <v>0</v>
      </c>
      <c r="AJ1682">
        <v>0</v>
      </c>
      <c r="AK1682" t="s">
        <v>19833</v>
      </c>
      <c r="AL1682" t="s">
        <v>19833</v>
      </c>
      <c r="AM1682" t="s">
        <v>20019</v>
      </c>
    </row>
    <row r="1683" spans="1:39" x14ac:dyDescent="0.25">
      <c r="A1683" t="s">
        <v>9271</v>
      </c>
      <c r="B1683" t="s">
        <v>4841</v>
      </c>
      <c r="C1683" t="s">
        <v>4842</v>
      </c>
      <c r="D1683">
        <v>13</v>
      </c>
      <c r="E1683" t="s">
        <v>4845</v>
      </c>
      <c r="F1683">
        <v>7.89</v>
      </c>
      <c r="K1683" t="s">
        <v>6860</v>
      </c>
      <c r="M1683" t="s">
        <v>14992</v>
      </c>
      <c r="N1683">
        <v>8</v>
      </c>
      <c r="O1683" t="s">
        <v>15318</v>
      </c>
      <c r="P1683" t="s">
        <v>16923</v>
      </c>
      <c r="Q1683">
        <v>6</v>
      </c>
      <c r="R1683">
        <v>3</v>
      </c>
      <c r="S1683">
        <v>4.72</v>
      </c>
      <c r="T1683">
        <v>5.79</v>
      </c>
      <c r="U1683">
        <v>675.84</v>
      </c>
      <c r="V1683">
        <v>90.9</v>
      </c>
      <c r="W1683">
        <v>6.88</v>
      </c>
      <c r="X1683">
        <v>13.49</v>
      </c>
      <c r="Y1683">
        <v>8.3800000000000008</v>
      </c>
      <c r="Z1683">
        <v>4</v>
      </c>
      <c r="AA1683" t="s">
        <v>4250</v>
      </c>
      <c r="AB1683">
        <v>2</v>
      </c>
      <c r="AC1683">
        <v>17</v>
      </c>
      <c r="AD1683">
        <v>1.9466666666666661</v>
      </c>
      <c r="AF1683" t="s">
        <v>7949</v>
      </c>
      <c r="AI1683">
        <v>0</v>
      </c>
      <c r="AJ1683">
        <v>0</v>
      </c>
      <c r="AK1683" t="s">
        <v>19864</v>
      </c>
      <c r="AL1683" t="s">
        <v>19864</v>
      </c>
      <c r="AM1683" t="s">
        <v>20019</v>
      </c>
    </row>
    <row r="1684" spans="1:39" x14ac:dyDescent="0.25">
      <c r="A1684" t="s">
        <v>9272</v>
      </c>
      <c r="B1684" t="s">
        <v>4841</v>
      </c>
      <c r="C1684" t="s">
        <v>4842</v>
      </c>
      <c r="D1684">
        <v>13</v>
      </c>
      <c r="E1684" t="s">
        <v>4845</v>
      </c>
      <c r="F1684">
        <v>7.89</v>
      </c>
      <c r="K1684" t="s">
        <v>6860</v>
      </c>
      <c r="L1684" t="s">
        <v>6861</v>
      </c>
      <c r="M1684" t="s">
        <v>6887</v>
      </c>
      <c r="N1684">
        <v>9</v>
      </c>
      <c r="O1684" t="s">
        <v>15472</v>
      </c>
      <c r="P1684" t="s">
        <v>16924</v>
      </c>
      <c r="Q1684">
        <v>10</v>
      </c>
      <c r="R1684">
        <v>4</v>
      </c>
      <c r="S1684">
        <v>2.85</v>
      </c>
      <c r="T1684">
        <v>4.82</v>
      </c>
      <c r="U1684">
        <v>680.65</v>
      </c>
      <c r="V1684">
        <v>205.57</v>
      </c>
      <c r="W1684">
        <v>3.43</v>
      </c>
      <c r="X1684">
        <v>4.26</v>
      </c>
      <c r="Y1684">
        <v>0.6</v>
      </c>
      <c r="Z1684">
        <v>5</v>
      </c>
      <c r="AA1684" t="s">
        <v>4250</v>
      </c>
      <c r="AB1684">
        <v>1</v>
      </c>
      <c r="AC1684">
        <v>11</v>
      </c>
      <c r="AD1684">
        <v>1.665</v>
      </c>
      <c r="AF1684" t="s">
        <v>7951</v>
      </c>
      <c r="AI1684">
        <v>0</v>
      </c>
      <c r="AJ1684">
        <v>0</v>
      </c>
      <c r="AK1684" t="s">
        <v>19940</v>
      </c>
      <c r="AL1684" t="s">
        <v>19940</v>
      </c>
      <c r="AM1684" t="s">
        <v>20019</v>
      </c>
    </row>
    <row r="1685" spans="1:39" x14ac:dyDescent="0.25">
      <c r="A1685" t="s">
        <v>5473</v>
      </c>
      <c r="B1685" t="s">
        <v>4841</v>
      </c>
      <c r="C1685" t="s">
        <v>4842</v>
      </c>
      <c r="D1685">
        <v>13</v>
      </c>
      <c r="E1685" t="s">
        <v>4845</v>
      </c>
      <c r="F1685">
        <v>7.89</v>
      </c>
      <c r="K1685" t="s">
        <v>6860</v>
      </c>
      <c r="L1685" t="s">
        <v>6861</v>
      </c>
      <c r="M1685" t="s">
        <v>15097</v>
      </c>
      <c r="N1685">
        <v>9</v>
      </c>
      <c r="O1685" t="s">
        <v>15458</v>
      </c>
      <c r="P1685" t="s">
        <v>7199</v>
      </c>
      <c r="Q1685">
        <v>4</v>
      </c>
      <c r="R1685">
        <v>2</v>
      </c>
      <c r="S1685">
        <v>1.2</v>
      </c>
      <c r="T1685">
        <v>1.66</v>
      </c>
      <c r="U1685">
        <v>338.44</v>
      </c>
      <c r="V1685">
        <v>69.08</v>
      </c>
      <c r="W1685">
        <v>2.78</v>
      </c>
      <c r="Y1685">
        <v>7.7</v>
      </c>
      <c r="Z1685">
        <v>2</v>
      </c>
      <c r="AA1685" t="s">
        <v>4250</v>
      </c>
      <c r="AB1685">
        <v>0</v>
      </c>
      <c r="AC1685">
        <v>2</v>
      </c>
      <c r="AD1685">
        <v>5.5</v>
      </c>
      <c r="AF1685" t="s">
        <v>7949</v>
      </c>
      <c r="AI1685">
        <v>0</v>
      </c>
      <c r="AJ1685">
        <v>0</v>
      </c>
      <c r="AK1685" t="s">
        <v>7973</v>
      </c>
      <c r="AL1685" t="s">
        <v>7973</v>
      </c>
      <c r="AM1685" t="s">
        <v>20019</v>
      </c>
    </row>
    <row r="1686" spans="1:39" x14ac:dyDescent="0.25">
      <c r="A1686" t="s">
        <v>8980</v>
      </c>
      <c r="B1686" t="s">
        <v>4841</v>
      </c>
      <c r="C1686" t="s">
        <v>4842</v>
      </c>
      <c r="D1686">
        <v>13</v>
      </c>
      <c r="E1686" t="s">
        <v>4845</v>
      </c>
      <c r="F1686">
        <v>7.89</v>
      </c>
      <c r="K1686" t="s">
        <v>6860</v>
      </c>
      <c r="M1686" t="s">
        <v>15007</v>
      </c>
      <c r="N1686">
        <v>8</v>
      </c>
      <c r="O1686" t="s">
        <v>15338</v>
      </c>
      <c r="P1686" t="s">
        <v>16632</v>
      </c>
      <c r="Q1686">
        <v>5</v>
      </c>
      <c r="R1686">
        <v>3</v>
      </c>
      <c r="S1686">
        <v>3.31</v>
      </c>
      <c r="T1686">
        <v>3.33</v>
      </c>
      <c r="U1686">
        <v>500.08</v>
      </c>
      <c r="V1686">
        <v>83.48</v>
      </c>
      <c r="W1686">
        <v>4.7699999999999996</v>
      </c>
      <c r="X1686">
        <v>13.86</v>
      </c>
      <c r="Y1686">
        <v>5.95</v>
      </c>
      <c r="Z1686">
        <v>2</v>
      </c>
      <c r="AA1686" t="s">
        <v>4250</v>
      </c>
      <c r="AB1686">
        <v>1</v>
      </c>
      <c r="AC1686">
        <v>8</v>
      </c>
      <c r="AD1686">
        <v>3.3466666666666671</v>
      </c>
      <c r="AF1686" t="s">
        <v>7949</v>
      </c>
      <c r="AI1686">
        <v>0</v>
      </c>
      <c r="AJ1686">
        <v>0</v>
      </c>
      <c r="AK1686" t="s">
        <v>19859</v>
      </c>
      <c r="AL1686" t="s">
        <v>19859</v>
      </c>
      <c r="AM1686" t="s">
        <v>20019</v>
      </c>
    </row>
    <row r="1687" spans="1:39" x14ac:dyDescent="0.25">
      <c r="A1687" t="s">
        <v>5340</v>
      </c>
      <c r="B1687" t="s">
        <v>4841</v>
      </c>
      <c r="C1687" t="s">
        <v>4842</v>
      </c>
      <c r="D1687">
        <v>13</v>
      </c>
      <c r="E1687" t="s">
        <v>4845</v>
      </c>
      <c r="F1687">
        <v>7.89</v>
      </c>
      <c r="K1687" t="s">
        <v>6860</v>
      </c>
      <c r="L1687" t="s">
        <v>6861</v>
      </c>
      <c r="M1687" t="s">
        <v>15081</v>
      </c>
      <c r="N1687">
        <v>9</v>
      </c>
      <c r="O1687" t="s">
        <v>15436</v>
      </c>
      <c r="P1687" t="s">
        <v>7066</v>
      </c>
      <c r="Q1687">
        <v>6</v>
      </c>
      <c r="R1687">
        <v>2</v>
      </c>
      <c r="S1687">
        <v>3.18</v>
      </c>
      <c r="T1687">
        <v>3.24</v>
      </c>
      <c r="U1687">
        <v>499.64</v>
      </c>
      <c r="V1687">
        <v>81.55</v>
      </c>
      <c r="W1687">
        <v>4.3</v>
      </c>
      <c r="Y1687">
        <v>6.84</v>
      </c>
      <c r="Z1687">
        <v>3</v>
      </c>
      <c r="AA1687" t="s">
        <v>4250</v>
      </c>
      <c r="AB1687">
        <v>0</v>
      </c>
      <c r="AC1687">
        <v>5</v>
      </c>
      <c r="AD1687">
        <v>3.7925714285714291</v>
      </c>
      <c r="AF1687" t="s">
        <v>7949</v>
      </c>
      <c r="AI1687">
        <v>0</v>
      </c>
      <c r="AJ1687">
        <v>0</v>
      </c>
      <c r="AK1687" t="s">
        <v>7967</v>
      </c>
      <c r="AL1687" t="s">
        <v>7967</v>
      </c>
      <c r="AM1687" t="s">
        <v>20019</v>
      </c>
    </row>
    <row r="1688" spans="1:39" x14ac:dyDescent="0.25">
      <c r="A1688" t="s">
        <v>9273</v>
      </c>
      <c r="B1688" t="s">
        <v>4841</v>
      </c>
      <c r="C1688" t="s">
        <v>4842</v>
      </c>
      <c r="D1688">
        <v>13</v>
      </c>
      <c r="E1688" t="s">
        <v>4845</v>
      </c>
      <c r="F1688">
        <v>7.89</v>
      </c>
      <c r="K1688" t="s">
        <v>6860</v>
      </c>
      <c r="L1688" t="s">
        <v>6861</v>
      </c>
      <c r="M1688" t="s">
        <v>14991</v>
      </c>
      <c r="N1688">
        <v>9</v>
      </c>
      <c r="O1688" t="s">
        <v>15315</v>
      </c>
      <c r="P1688" t="s">
        <v>16925</v>
      </c>
      <c r="Q1688">
        <v>5</v>
      </c>
      <c r="R1688">
        <v>2</v>
      </c>
      <c r="S1688">
        <v>3.32</v>
      </c>
      <c r="T1688">
        <v>3.33</v>
      </c>
      <c r="U1688">
        <v>433.22</v>
      </c>
      <c r="V1688">
        <v>89.6</v>
      </c>
      <c r="W1688">
        <v>3.98</v>
      </c>
      <c r="X1688">
        <v>8.82</v>
      </c>
      <c r="Y1688">
        <v>2.06</v>
      </c>
      <c r="Z1688">
        <v>2</v>
      </c>
      <c r="AA1688" t="s">
        <v>4250</v>
      </c>
      <c r="AB1688">
        <v>0</v>
      </c>
      <c r="AC1688">
        <v>3</v>
      </c>
      <c r="AD1688">
        <v>4.1519999999999992</v>
      </c>
      <c r="AF1688" t="s">
        <v>7949</v>
      </c>
      <c r="AI1688">
        <v>0</v>
      </c>
      <c r="AJ1688">
        <v>0</v>
      </c>
      <c r="AK1688" t="s">
        <v>19861</v>
      </c>
      <c r="AL1688" t="s">
        <v>19861</v>
      </c>
      <c r="AM1688" t="s">
        <v>20019</v>
      </c>
    </row>
    <row r="1689" spans="1:39" x14ac:dyDescent="0.25">
      <c r="A1689" t="s">
        <v>8355</v>
      </c>
      <c r="B1689" t="s">
        <v>4841</v>
      </c>
      <c r="C1689" t="s">
        <v>4842</v>
      </c>
      <c r="D1689">
        <v>13</v>
      </c>
      <c r="E1689" t="s">
        <v>4845</v>
      </c>
      <c r="F1689">
        <v>7.89</v>
      </c>
      <c r="K1689" t="s">
        <v>6860</v>
      </c>
      <c r="L1689" t="s">
        <v>6861</v>
      </c>
      <c r="M1689" t="s">
        <v>15068</v>
      </c>
      <c r="N1689">
        <v>9</v>
      </c>
      <c r="O1689" t="s">
        <v>15421</v>
      </c>
      <c r="P1689" t="s">
        <v>16008</v>
      </c>
      <c r="Q1689">
        <v>7</v>
      </c>
      <c r="R1689">
        <v>2</v>
      </c>
      <c r="S1689">
        <v>3.11</v>
      </c>
      <c r="T1689">
        <v>3.12</v>
      </c>
      <c r="U1689">
        <v>419.36</v>
      </c>
      <c r="V1689">
        <v>111.72</v>
      </c>
      <c r="W1689">
        <v>2.08</v>
      </c>
      <c r="X1689">
        <v>8.8000000000000007</v>
      </c>
      <c r="Y1689">
        <v>2.06</v>
      </c>
      <c r="Z1689">
        <v>2</v>
      </c>
      <c r="AA1689" t="s">
        <v>4250</v>
      </c>
      <c r="AB1689">
        <v>0</v>
      </c>
      <c r="AC1689">
        <v>5</v>
      </c>
      <c r="AD1689">
        <v>3.7369999999999992</v>
      </c>
      <c r="AF1689" t="s">
        <v>7949</v>
      </c>
      <c r="AI1689">
        <v>0</v>
      </c>
      <c r="AJ1689">
        <v>0</v>
      </c>
      <c r="AK1689" t="s">
        <v>19861</v>
      </c>
      <c r="AL1689" t="s">
        <v>19861</v>
      </c>
      <c r="AM1689" t="s">
        <v>20019</v>
      </c>
    </row>
    <row r="1690" spans="1:39" x14ac:dyDescent="0.25">
      <c r="A1690" t="s">
        <v>9274</v>
      </c>
      <c r="B1690" t="s">
        <v>4841</v>
      </c>
      <c r="C1690" t="s">
        <v>4842</v>
      </c>
      <c r="D1690">
        <v>13</v>
      </c>
      <c r="E1690" t="s">
        <v>4845</v>
      </c>
      <c r="F1690">
        <v>7.89</v>
      </c>
      <c r="K1690" t="s">
        <v>6860</v>
      </c>
      <c r="L1690" t="s">
        <v>6861</v>
      </c>
      <c r="M1690" t="s">
        <v>14991</v>
      </c>
      <c r="N1690">
        <v>9</v>
      </c>
      <c r="O1690" t="s">
        <v>15315</v>
      </c>
      <c r="P1690" t="s">
        <v>16926</v>
      </c>
      <c r="Q1690">
        <v>6</v>
      </c>
      <c r="R1690">
        <v>2</v>
      </c>
      <c r="S1690">
        <v>1.83</v>
      </c>
      <c r="T1690">
        <v>1.84</v>
      </c>
      <c r="U1690">
        <v>437.76</v>
      </c>
      <c r="V1690">
        <v>94.53</v>
      </c>
      <c r="W1690">
        <v>3.52</v>
      </c>
      <c r="X1690">
        <v>9.2799999999999994</v>
      </c>
      <c r="Y1690">
        <v>2.06</v>
      </c>
      <c r="Z1690">
        <v>2</v>
      </c>
      <c r="AA1690" t="s">
        <v>4250</v>
      </c>
      <c r="AB1690">
        <v>0</v>
      </c>
      <c r="AC1690">
        <v>4</v>
      </c>
      <c r="AD1690">
        <v>4.793571428571429</v>
      </c>
      <c r="AF1690" t="s">
        <v>7949</v>
      </c>
      <c r="AI1690">
        <v>0</v>
      </c>
      <c r="AJ1690">
        <v>0</v>
      </c>
      <c r="AK1690" t="s">
        <v>19861</v>
      </c>
      <c r="AL1690" t="s">
        <v>19861</v>
      </c>
      <c r="AM1690" t="s">
        <v>20019</v>
      </c>
    </row>
    <row r="1691" spans="1:39" x14ac:dyDescent="0.25">
      <c r="A1691" t="s">
        <v>9275</v>
      </c>
      <c r="B1691" t="s">
        <v>4841</v>
      </c>
      <c r="C1691" t="s">
        <v>4842</v>
      </c>
      <c r="D1691">
        <v>13</v>
      </c>
      <c r="E1691" t="s">
        <v>4845</v>
      </c>
      <c r="F1691">
        <v>7.89</v>
      </c>
      <c r="K1691" t="s">
        <v>6860</v>
      </c>
      <c r="L1691" t="s">
        <v>6861</v>
      </c>
      <c r="M1691" t="s">
        <v>14991</v>
      </c>
      <c r="N1691">
        <v>9</v>
      </c>
      <c r="O1691" t="s">
        <v>15315</v>
      </c>
      <c r="P1691" t="s">
        <v>16927</v>
      </c>
      <c r="Q1691">
        <v>5</v>
      </c>
      <c r="R1691">
        <v>2</v>
      </c>
      <c r="S1691">
        <v>2.2599999999999998</v>
      </c>
      <c r="T1691">
        <v>2.2599999999999998</v>
      </c>
      <c r="U1691">
        <v>382.32</v>
      </c>
      <c r="V1691">
        <v>89.6</v>
      </c>
      <c r="W1691">
        <v>2.81</v>
      </c>
      <c r="X1691">
        <v>10</v>
      </c>
      <c r="Y1691">
        <v>2.3199999999999998</v>
      </c>
      <c r="Z1691">
        <v>2</v>
      </c>
      <c r="AA1691" t="s">
        <v>4250</v>
      </c>
      <c r="AB1691">
        <v>0</v>
      </c>
      <c r="AC1691">
        <v>3</v>
      </c>
      <c r="AD1691">
        <v>5.2105714285714289</v>
      </c>
      <c r="AF1691" t="s">
        <v>7949</v>
      </c>
      <c r="AI1691">
        <v>0</v>
      </c>
      <c r="AJ1691">
        <v>0</v>
      </c>
      <c r="AK1691" t="s">
        <v>19861</v>
      </c>
      <c r="AL1691" t="s">
        <v>19861</v>
      </c>
      <c r="AM1691" t="s">
        <v>20019</v>
      </c>
    </row>
    <row r="1692" spans="1:39" x14ac:dyDescent="0.25">
      <c r="A1692" t="s">
        <v>9276</v>
      </c>
      <c r="B1692" t="s">
        <v>4841</v>
      </c>
      <c r="C1692" t="s">
        <v>4842</v>
      </c>
      <c r="D1692">
        <v>13</v>
      </c>
      <c r="E1692" t="s">
        <v>4845</v>
      </c>
      <c r="F1692">
        <v>7.89</v>
      </c>
      <c r="K1692" t="s">
        <v>6860</v>
      </c>
      <c r="L1692" t="s">
        <v>6861</v>
      </c>
      <c r="M1692" t="s">
        <v>15036</v>
      </c>
      <c r="N1692">
        <v>9</v>
      </c>
      <c r="O1692" t="s">
        <v>15379</v>
      </c>
      <c r="P1692" t="s">
        <v>16928</v>
      </c>
      <c r="Q1692">
        <v>6</v>
      </c>
      <c r="R1692">
        <v>2</v>
      </c>
      <c r="S1692">
        <v>-0.68</v>
      </c>
      <c r="T1692">
        <v>-0.67</v>
      </c>
      <c r="U1692">
        <v>431.78</v>
      </c>
      <c r="V1692">
        <v>102.49</v>
      </c>
      <c r="W1692">
        <v>3.05</v>
      </c>
      <c r="X1692">
        <v>8.75</v>
      </c>
      <c r="Y1692">
        <v>4.5</v>
      </c>
      <c r="Z1692">
        <v>2</v>
      </c>
      <c r="AA1692" t="s">
        <v>4250</v>
      </c>
      <c r="AB1692">
        <v>0</v>
      </c>
      <c r="AC1692">
        <v>3</v>
      </c>
      <c r="AD1692">
        <v>4.5709523809523809</v>
      </c>
      <c r="AF1692" t="s">
        <v>7949</v>
      </c>
      <c r="AI1692">
        <v>0</v>
      </c>
      <c r="AJ1692">
        <v>0</v>
      </c>
      <c r="AK1692" t="s">
        <v>19896</v>
      </c>
      <c r="AL1692" t="s">
        <v>19896</v>
      </c>
      <c r="AM1692" t="s">
        <v>20019</v>
      </c>
    </row>
    <row r="1693" spans="1:39" x14ac:dyDescent="0.25">
      <c r="A1693" t="s">
        <v>9277</v>
      </c>
      <c r="B1693" t="s">
        <v>4841</v>
      </c>
      <c r="C1693" t="s">
        <v>4842</v>
      </c>
      <c r="D1693">
        <v>13</v>
      </c>
      <c r="E1693" t="s">
        <v>4845</v>
      </c>
      <c r="F1693">
        <v>7.89</v>
      </c>
      <c r="I1693" t="s">
        <v>12808</v>
      </c>
      <c r="K1693" t="s">
        <v>6860</v>
      </c>
      <c r="L1693" t="s">
        <v>6861</v>
      </c>
      <c r="M1693" t="s">
        <v>15047</v>
      </c>
      <c r="N1693">
        <v>9</v>
      </c>
      <c r="O1693" t="s">
        <v>15395</v>
      </c>
      <c r="P1693" t="s">
        <v>16929</v>
      </c>
      <c r="Q1693">
        <v>6</v>
      </c>
      <c r="R1693">
        <v>2</v>
      </c>
      <c r="S1693">
        <v>0.91</v>
      </c>
      <c r="T1693">
        <v>0.92</v>
      </c>
      <c r="U1693">
        <v>506.71</v>
      </c>
      <c r="V1693">
        <v>102.49</v>
      </c>
      <c r="W1693">
        <v>4.07</v>
      </c>
      <c r="X1693">
        <v>9.59</v>
      </c>
      <c r="Y1693">
        <v>3.86</v>
      </c>
      <c r="Z1693">
        <v>2</v>
      </c>
      <c r="AA1693" t="s">
        <v>4250</v>
      </c>
      <c r="AB1693">
        <v>1</v>
      </c>
      <c r="AC1693">
        <v>3</v>
      </c>
      <c r="AD1693">
        <v>4.0836666666666668</v>
      </c>
      <c r="AF1693" t="s">
        <v>7949</v>
      </c>
      <c r="AI1693">
        <v>0</v>
      </c>
      <c r="AJ1693">
        <v>0</v>
      </c>
      <c r="AM1693" t="s">
        <v>20019</v>
      </c>
    </row>
    <row r="1694" spans="1:39" x14ac:dyDescent="0.25">
      <c r="A1694" t="s">
        <v>9278</v>
      </c>
      <c r="B1694" t="s">
        <v>4841</v>
      </c>
      <c r="C1694" t="s">
        <v>4842</v>
      </c>
      <c r="D1694">
        <v>13</v>
      </c>
      <c r="E1694" t="s">
        <v>4845</v>
      </c>
      <c r="F1694">
        <v>7.89</v>
      </c>
      <c r="I1694" t="s">
        <v>12809</v>
      </c>
      <c r="K1694" t="s">
        <v>6860</v>
      </c>
      <c r="L1694" t="s">
        <v>6861</v>
      </c>
      <c r="M1694" t="s">
        <v>14952</v>
      </c>
      <c r="N1694">
        <v>9</v>
      </c>
      <c r="O1694" t="s">
        <v>15273</v>
      </c>
      <c r="P1694" t="s">
        <v>16930</v>
      </c>
      <c r="Q1694">
        <v>6</v>
      </c>
      <c r="R1694">
        <v>2</v>
      </c>
      <c r="S1694">
        <v>2.2000000000000002</v>
      </c>
      <c r="T1694">
        <v>2.2000000000000002</v>
      </c>
      <c r="U1694">
        <v>426.37</v>
      </c>
      <c r="V1694">
        <v>98.83</v>
      </c>
      <c r="W1694">
        <v>3.02</v>
      </c>
      <c r="X1694">
        <v>10.119999999999999</v>
      </c>
      <c r="Y1694">
        <v>4.3499999999999996</v>
      </c>
      <c r="Z1694">
        <v>2</v>
      </c>
      <c r="AA1694" t="s">
        <v>4250</v>
      </c>
      <c r="AB1694">
        <v>0</v>
      </c>
      <c r="AC1694">
        <v>6</v>
      </c>
      <c r="AD1694">
        <v>4.6315952380952394</v>
      </c>
      <c r="AF1694" t="s">
        <v>7949</v>
      </c>
      <c r="AI1694">
        <v>0</v>
      </c>
      <c r="AJ1694">
        <v>0</v>
      </c>
      <c r="AM1694" t="s">
        <v>20019</v>
      </c>
    </row>
    <row r="1695" spans="1:39" x14ac:dyDescent="0.25">
      <c r="A1695" t="s">
        <v>9279</v>
      </c>
      <c r="B1695" t="s">
        <v>4841</v>
      </c>
      <c r="C1695" t="s">
        <v>4842</v>
      </c>
      <c r="D1695">
        <v>13</v>
      </c>
      <c r="E1695" t="s">
        <v>4845</v>
      </c>
      <c r="F1695">
        <v>7.89</v>
      </c>
      <c r="I1695" t="s">
        <v>12810</v>
      </c>
      <c r="K1695" t="s">
        <v>6860</v>
      </c>
      <c r="L1695" t="s">
        <v>6861</v>
      </c>
      <c r="M1695" t="s">
        <v>14975</v>
      </c>
      <c r="N1695">
        <v>9</v>
      </c>
      <c r="O1695" t="s">
        <v>15296</v>
      </c>
      <c r="P1695" t="s">
        <v>16931</v>
      </c>
      <c r="Q1695">
        <v>4</v>
      </c>
      <c r="R1695">
        <v>1</v>
      </c>
      <c r="S1695">
        <v>4.95</v>
      </c>
      <c r="T1695">
        <v>5.15</v>
      </c>
      <c r="U1695">
        <v>373.5</v>
      </c>
      <c r="V1695">
        <v>59.97</v>
      </c>
      <c r="W1695">
        <v>4.47</v>
      </c>
      <c r="Y1695">
        <v>7.17</v>
      </c>
      <c r="Z1695">
        <v>2</v>
      </c>
      <c r="AA1695" t="s">
        <v>4250</v>
      </c>
      <c r="AB1695">
        <v>0</v>
      </c>
      <c r="AC1695">
        <v>2</v>
      </c>
      <c r="AD1695">
        <v>3.736904761904762</v>
      </c>
      <c r="AF1695" t="s">
        <v>7949</v>
      </c>
      <c r="AI1695">
        <v>0</v>
      </c>
      <c r="AJ1695">
        <v>0</v>
      </c>
      <c r="AM1695" t="s">
        <v>20019</v>
      </c>
    </row>
    <row r="1696" spans="1:39" x14ac:dyDescent="0.25">
      <c r="A1696" t="s">
        <v>9280</v>
      </c>
      <c r="B1696" t="s">
        <v>4841</v>
      </c>
      <c r="C1696" t="s">
        <v>4842</v>
      </c>
      <c r="D1696">
        <v>13</v>
      </c>
      <c r="E1696" t="s">
        <v>4845</v>
      </c>
      <c r="F1696">
        <v>7.89</v>
      </c>
      <c r="I1696" t="s">
        <v>12811</v>
      </c>
      <c r="K1696" t="s">
        <v>6860</v>
      </c>
      <c r="L1696" t="s">
        <v>6861</v>
      </c>
      <c r="M1696" t="s">
        <v>15105</v>
      </c>
      <c r="N1696">
        <v>9</v>
      </c>
      <c r="O1696" t="s">
        <v>15473</v>
      </c>
      <c r="P1696" t="s">
        <v>16932</v>
      </c>
      <c r="Q1696">
        <v>5</v>
      </c>
      <c r="R1696">
        <v>2</v>
      </c>
      <c r="S1696">
        <v>3.78</v>
      </c>
      <c r="T1696">
        <v>3.87</v>
      </c>
      <c r="U1696">
        <v>355.48</v>
      </c>
      <c r="V1696">
        <v>80.2</v>
      </c>
      <c r="W1696">
        <v>3.18</v>
      </c>
      <c r="Y1696">
        <v>6.95</v>
      </c>
      <c r="Z1696">
        <v>1</v>
      </c>
      <c r="AA1696" t="s">
        <v>4250</v>
      </c>
      <c r="AB1696">
        <v>0</v>
      </c>
      <c r="AC1696">
        <v>3</v>
      </c>
      <c r="AD1696">
        <v>4.1749999999999998</v>
      </c>
      <c r="AF1696" t="s">
        <v>7949</v>
      </c>
      <c r="AI1696">
        <v>0</v>
      </c>
      <c r="AJ1696">
        <v>0</v>
      </c>
      <c r="AM1696" t="s">
        <v>20019</v>
      </c>
    </row>
    <row r="1697" spans="1:39" x14ac:dyDescent="0.25">
      <c r="A1697" t="s">
        <v>9281</v>
      </c>
      <c r="B1697" t="s">
        <v>4841</v>
      </c>
      <c r="C1697" t="s">
        <v>4842</v>
      </c>
      <c r="D1697">
        <v>13</v>
      </c>
      <c r="E1697" t="s">
        <v>4845</v>
      </c>
      <c r="F1697">
        <v>7.89</v>
      </c>
      <c r="I1697" t="s">
        <v>12812</v>
      </c>
      <c r="K1697" t="s">
        <v>6860</v>
      </c>
      <c r="L1697" t="s">
        <v>6861</v>
      </c>
      <c r="M1697" t="s">
        <v>15040</v>
      </c>
      <c r="N1697">
        <v>9</v>
      </c>
      <c r="O1697" t="s">
        <v>15384</v>
      </c>
      <c r="P1697" t="s">
        <v>16933</v>
      </c>
      <c r="Q1697">
        <v>4</v>
      </c>
      <c r="R1697">
        <v>1</v>
      </c>
      <c r="S1697">
        <v>4.2</v>
      </c>
      <c r="T1697">
        <v>4.22</v>
      </c>
      <c r="U1697">
        <v>402.54</v>
      </c>
      <c r="V1697">
        <v>56.84</v>
      </c>
      <c r="W1697">
        <v>4.57</v>
      </c>
      <c r="Y1697">
        <v>6.07</v>
      </c>
      <c r="Z1697">
        <v>2</v>
      </c>
      <c r="AA1697" t="s">
        <v>4250</v>
      </c>
      <c r="AB1697">
        <v>0</v>
      </c>
      <c r="AC1697">
        <v>4</v>
      </c>
      <c r="AD1697">
        <v>3.9194761904761899</v>
      </c>
      <c r="AF1697" t="s">
        <v>7949</v>
      </c>
      <c r="AI1697">
        <v>0</v>
      </c>
      <c r="AJ1697">
        <v>0</v>
      </c>
      <c r="AM1697" t="s">
        <v>20019</v>
      </c>
    </row>
    <row r="1698" spans="1:39" x14ac:dyDescent="0.25">
      <c r="A1698" t="s">
        <v>9282</v>
      </c>
      <c r="B1698" t="s">
        <v>4841</v>
      </c>
      <c r="C1698" t="s">
        <v>4842</v>
      </c>
      <c r="D1698">
        <v>13</v>
      </c>
      <c r="E1698" t="s">
        <v>4845</v>
      </c>
      <c r="F1698">
        <v>7.89</v>
      </c>
      <c r="I1698" t="s">
        <v>12813</v>
      </c>
      <c r="K1698" t="s">
        <v>6860</v>
      </c>
      <c r="L1698" t="s">
        <v>6861</v>
      </c>
      <c r="M1698" t="s">
        <v>15040</v>
      </c>
      <c r="N1698">
        <v>9</v>
      </c>
      <c r="O1698" t="s">
        <v>15384</v>
      </c>
      <c r="P1698" t="s">
        <v>16934</v>
      </c>
      <c r="Q1698">
        <v>3</v>
      </c>
      <c r="R1698">
        <v>1</v>
      </c>
      <c r="S1698">
        <v>5.19</v>
      </c>
      <c r="T1698">
        <v>5.19</v>
      </c>
      <c r="U1698">
        <v>418.56</v>
      </c>
      <c r="V1698">
        <v>47.61</v>
      </c>
      <c r="W1698">
        <v>5.26</v>
      </c>
      <c r="Y1698">
        <v>5.43</v>
      </c>
      <c r="Z1698">
        <v>2</v>
      </c>
      <c r="AA1698" t="s">
        <v>4250</v>
      </c>
      <c r="AB1698">
        <v>1</v>
      </c>
      <c r="AC1698">
        <v>4</v>
      </c>
      <c r="AD1698">
        <v>3.4150476190476189</v>
      </c>
      <c r="AF1698" t="s">
        <v>7949</v>
      </c>
      <c r="AI1698">
        <v>0</v>
      </c>
      <c r="AJ1698">
        <v>0</v>
      </c>
      <c r="AM1698" t="s">
        <v>20019</v>
      </c>
    </row>
    <row r="1699" spans="1:39" x14ac:dyDescent="0.25">
      <c r="A1699" t="s">
        <v>9283</v>
      </c>
      <c r="B1699" t="s">
        <v>4841</v>
      </c>
      <c r="C1699" t="s">
        <v>4842</v>
      </c>
      <c r="D1699">
        <v>13</v>
      </c>
      <c r="E1699" t="s">
        <v>4845</v>
      </c>
      <c r="F1699">
        <v>7.89</v>
      </c>
      <c r="I1699" t="s">
        <v>12814</v>
      </c>
      <c r="K1699" t="s">
        <v>6860</v>
      </c>
      <c r="M1699" t="s">
        <v>14989</v>
      </c>
      <c r="N1699">
        <v>8</v>
      </c>
      <c r="O1699" t="s">
        <v>15313</v>
      </c>
      <c r="P1699" t="s">
        <v>16935</v>
      </c>
      <c r="Q1699">
        <v>10</v>
      </c>
      <c r="R1699">
        <v>2</v>
      </c>
      <c r="S1699">
        <v>4.7</v>
      </c>
      <c r="T1699">
        <v>4.7</v>
      </c>
      <c r="U1699">
        <v>458.57</v>
      </c>
      <c r="V1699">
        <v>124.61</v>
      </c>
      <c r="W1699">
        <v>2.27</v>
      </c>
      <c r="X1699">
        <v>10.11</v>
      </c>
      <c r="Y1699">
        <v>3.73</v>
      </c>
      <c r="Z1699">
        <v>2</v>
      </c>
      <c r="AA1699" t="s">
        <v>4250</v>
      </c>
      <c r="AB1699">
        <v>0</v>
      </c>
      <c r="AC1699">
        <v>5</v>
      </c>
      <c r="AD1699">
        <v>1.945928571428571</v>
      </c>
      <c r="AF1699" t="s">
        <v>7949</v>
      </c>
      <c r="AI1699">
        <v>0</v>
      </c>
      <c r="AJ1699">
        <v>0</v>
      </c>
      <c r="AM1699" t="s">
        <v>20019</v>
      </c>
    </row>
    <row r="1700" spans="1:39" x14ac:dyDescent="0.25">
      <c r="A1700" t="s">
        <v>9284</v>
      </c>
      <c r="B1700" t="s">
        <v>4841</v>
      </c>
      <c r="C1700" t="s">
        <v>4842</v>
      </c>
      <c r="D1700">
        <v>13</v>
      </c>
      <c r="E1700" t="s">
        <v>4845</v>
      </c>
      <c r="F1700">
        <v>7.89</v>
      </c>
      <c r="I1700" t="s">
        <v>12815</v>
      </c>
      <c r="K1700" t="s">
        <v>6860</v>
      </c>
      <c r="L1700" t="s">
        <v>6861</v>
      </c>
      <c r="M1700" t="s">
        <v>15069</v>
      </c>
      <c r="N1700">
        <v>8</v>
      </c>
      <c r="O1700" t="s">
        <v>15422</v>
      </c>
      <c r="P1700" t="s">
        <v>16936</v>
      </c>
      <c r="Q1700">
        <v>4</v>
      </c>
      <c r="R1700">
        <v>1</v>
      </c>
      <c r="S1700">
        <v>4.33</v>
      </c>
      <c r="T1700">
        <v>4.33</v>
      </c>
      <c r="U1700">
        <v>392.45</v>
      </c>
      <c r="V1700">
        <v>47.61</v>
      </c>
      <c r="W1700">
        <v>4.45</v>
      </c>
      <c r="Y1700">
        <v>4.37</v>
      </c>
      <c r="Z1700">
        <v>2</v>
      </c>
      <c r="AA1700" t="s">
        <v>4250</v>
      </c>
      <c r="AB1700">
        <v>0</v>
      </c>
      <c r="AC1700">
        <v>2</v>
      </c>
      <c r="AD1700">
        <v>3.936547619047619</v>
      </c>
      <c r="AF1700" t="s">
        <v>7949</v>
      </c>
      <c r="AI1700">
        <v>0</v>
      </c>
      <c r="AJ1700">
        <v>0</v>
      </c>
      <c r="AM1700" t="s">
        <v>20019</v>
      </c>
    </row>
    <row r="1701" spans="1:39" x14ac:dyDescent="0.25">
      <c r="A1701" t="s">
        <v>8568</v>
      </c>
      <c r="B1701" t="s">
        <v>4841</v>
      </c>
      <c r="C1701" t="s">
        <v>4842</v>
      </c>
      <c r="D1701">
        <v>13.15</v>
      </c>
      <c r="E1701" t="s">
        <v>4845</v>
      </c>
      <c r="F1701">
        <v>7.88</v>
      </c>
      <c r="K1701" t="s">
        <v>6860</v>
      </c>
      <c r="L1701" t="s">
        <v>6861</v>
      </c>
      <c r="M1701" t="s">
        <v>15083</v>
      </c>
      <c r="N1701">
        <v>9</v>
      </c>
      <c r="O1701" t="s">
        <v>15439</v>
      </c>
      <c r="P1701" t="s">
        <v>16221</v>
      </c>
      <c r="Q1701">
        <v>6</v>
      </c>
      <c r="R1701">
        <v>4</v>
      </c>
      <c r="S1701">
        <v>2.5299999999999998</v>
      </c>
      <c r="T1701">
        <v>3.43</v>
      </c>
      <c r="U1701">
        <v>664.75</v>
      </c>
      <c r="V1701">
        <v>110.77</v>
      </c>
      <c r="W1701">
        <v>4.5599999999999996</v>
      </c>
      <c r="X1701">
        <v>13.96</v>
      </c>
      <c r="Y1701">
        <v>8.31</v>
      </c>
      <c r="Z1701">
        <v>3</v>
      </c>
      <c r="AA1701" t="s">
        <v>4250</v>
      </c>
      <c r="AB1701">
        <v>1</v>
      </c>
      <c r="AC1701">
        <v>12</v>
      </c>
      <c r="AD1701">
        <v>2.6726666666666659</v>
      </c>
      <c r="AF1701" t="s">
        <v>7949</v>
      </c>
      <c r="AI1701">
        <v>0</v>
      </c>
      <c r="AJ1701">
        <v>0</v>
      </c>
      <c r="AK1701" t="s">
        <v>19876</v>
      </c>
      <c r="AL1701" t="s">
        <v>19876</v>
      </c>
      <c r="AM1701" t="s">
        <v>20019</v>
      </c>
    </row>
    <row r="1702" spans="1:39" x14ac:dyDescent="0.25">
      <c r="A1702" t="s">
        <v>8525</v>
      </c>
      <c r="B1702" t="s">
        <v>4841</v>
      </c>
      <c r="C1702" t="s">
        <v>4842</v>
      </c>
      <c r="D1702">
        <v>13.2</v>
      </c>
      <c r="E1702" t="s">
        <v>4845</v>
      </c>
      <c r="F1702">
        <v>7.88</v>
      </c>
      <c r="I1702" t="s">
        <v>12816</v>
      </c>
      <c r="K1702" t="s">
        <v>6860</v>
      </c>
      <c r="L1702" t="s">
        <v>6861</v>
      </c>
      <c r="M1702" t="s">
        <v>14979</v>
      </c>
      <c r="N1702">
        <v>8</v>
      </c>
      <c r="O1702" t="s">
        <v>15302</v>
      </c>
      <c r="P1702" t="s">
        <v>16178</v>
      </c>
      <c r="Q1702">
        <v>5</v>
      </c>
      <c r="R1702">
        <v>2</v>
      </c>
      <c r="U1702">
        <v>421.35</v>
      </c>
      <c r="V1702">
        <v>93.96</v>
      </c>
      <c r="W1702">
        <v>3.9</v>
      </c>
      <c r="X1702">
        <v>10.01</v>
      </c>
      <c r="Y1702">
        <v>4.8600000000000003</v>
      </c>
      <c r="Z1702">
        <v>2</v>
      </c>
      <c r="AA1702" t="s">
        <v>4250</v>
      </c>
      <c r="AB1702">
        <v>0</v>
      </c>
      <c r="AC1702">
        <v>3</v>
      </c>
      <c r="AF1702" t="s">
        <v>7949</v>
      </c>
      <c r="AI1702">
        <v>0</v>
      </c>
      <c r="AJ1702">
        <v>0</v>
      </c>
      <c r="AM1702" t="s">
        <v>20019</v>
      </c>
    </row>
    <row r="1703" spans="1:39" x14ac:dyDescent="0.25">
      <c r="A1703" t="s">
        <v>9285</v>
      </c>
      <c r="B1703" t="s">
        <v>4841</v>
      </c>
      <c r="C1703" t="s">
        <v>4842</v>
      </c>
      <c r="D1703">
        <v>13.2</v>
      </c>
      <c r="E1703" t="s">
        <v>4845</v>
      </c>
      <c r="F1703">
        <v>7.88</v>
      </c>
      <c r="I1703" t="s">
        <v>12817</v>
      </c>
      <c r="K1703" t="s">
        <v>6860</v>
      </c>
      <c r="L1703" t="s">
        <v>6861</v>
      </c>
      <c r="M1703" t="s">
        <v>15070</v>
      </c>
      <c r="N1703">
        <v>9</v>
      </c>
      <c r="O1703" t="s">
        <v>15423</v>
      </c>
      <c r="P1703" t="s">
        <v>16937</v>
      </c>
      <c r="Q1703">
        <v>8</v>
      </c>
      <c r="R1703">
        <v>2</v>
      </c>
      <c r="S1703">
        <v>2.8</v>
      </c>
      <c r="T1703">
        <v>2.81</v>
      </c>
      <c r="U1703">
        <v>421.43</v>
      </c>
      <c r="V1703">
        <v>111.72</v>
      </c>
      <c r="W1703">
        <v>1.87</v>
      </c>
      <c r="X1703">
        <v>9</v>
      </c>
      <c r="Y1703">
        <v>2.56</v>
      </c>
      <c r="Z1703">
        <v>2</v>
      </c>
      <c r="AA1703" t="s">
        <v>4250</v>
      </c>
      <c r="AB1703">
        <v>0</v>
      </c>
      <c r="AC1703">
        <v>4</v>
      </c>
      <c r="AD1703">
        <v>3.937214285714286</v>
      </c>
      <c r="AF1703" t="s">
        <v>7949</v>
      </c>
      <c r="AI1703">
        <v>0</v>
      </c>
      <c r="AJ1703">
        <v>0</v>
      </c>
      <c r="AM1703" t="s">
        <v>20019</v>
      </c>
    </row>
    <row r="1704" spans="1:39" x14ac:dyDescent="0.25">
      <c r="A1704" t="s">
        <v>9286</v>
      </c>
      <c r="B1704" t="s">
        <v>4841</v>
      </c>
      <c r="C1704" t="s">
        <v>4842</v>
      </c>
      <c r="D1704">
        <v>13.2</v>
      </c>
      <c r="E1704" t="s">
        <v>4845</v>
      </c>
      <c r="F1704">
        <v>7.88</v>
      </c>
      <c r="I1704" t="s">
        <v>12818</v>
      </c>
      <c r="K1704" t="s">
        <v>6860</v>
      </c>
      <c r="M1704" t="s">
        <v>14977</v>
      </c>
      <c r="N1704">
        <v>8</v>
      </c>
      <c r="O1704" t="s">
        <v>15298</v>
      </c>
      <c r="P1704" t="s">
        <v>16938</v>
      </c>
      <c r="Q1704">
        <v>6</v>
      </c>
      <c r="R1704">
        <v>1</v>
      </c>
      <c r="S1704">
        <v>1.61</v>
      </c>
      <c r="T1704">
        <v>1.63</v>
      </c>
      <c r="U1704">
        <v>447.93</v>
      </c>
      <c r="V1704">
        <v>97.61</v>
      </c>
      <c r="W1704">
        <v>3.41</v>
      </c>
      <c r="Y1704">
        <v>6.18</v>
      </c>
      <c r="Z1704">
        <v>3</v>
      </c>
      <c r="AA1704" t="s">
        <v>4250</v>
      </c>
      <c r="AB1704">
        <v>0</v>
      </c>
      <c r="AC1704">
        <v>1</v>
      </c>
      <c r="AD1704">
        <v>4.9515952380952379</v>
      </c>
      <c r="AF1704" t="s">
        <v>7949</v>
      </c>
      <c r="AI1704">
        <v>0</v>
      </c>
      <c r="AJ1704">
        <v>0</v>
      </c>
      <c r="AM1704" t="s">
        <v>20019</v>
      </c>
    </row>
    <row r="1705" spans="1:39" x14ac:dyDescent="0.25">
      <c r="A1705" t="s">
        <v>9287</v>
      </c>
      <c r="B1705" t="s">
        <v>4841</v>
      </c>
      <c r="C1705" t="s">
        <v>4842</v>
      </c>
      <c r="D1705">
        <v>13.2</v>
      </c>
      <c r="E1705" t="s">
        <v>4845</v>
      </c>
      <c r="F1705">
        <v>7.88</v>
      </c>
      <c r="I1705" t="s">
        <v>12819</v>
      </c>
      <c r="K1705" t="s">
        <v>6860</v>
      </c>
      <c r="M1705" t="s">
        <v>15002</v>
      </c>
      <c r="N1705">
        <v>8</v>
      </c>
      <c r="O1705" t="s">
        <v>15332</v>
      </c>
      <c r="P1705" t="s">
        <v>16939</v>
      </c>
      <c r="Q1705">
        <v>5</v>
      </c>
      <c r="R1705">
        <v>0</v>
      </c>
      <c r="S1705">
        <v>3.47</v>
      </c>
      <c r="T1705">
        <v>3.47</v>
      </c>
      <c r="U1705">
        <v>416.59</v>
      </c>
      <c r="V1705">
        <v>51.13</v>
      </c>
      <c r="W1705">
        <v>4.13</v>
      </c>
      <c r="Y1705">
        <v>0.78</v>
      </c>
      <c r="Z1705">
        <v>1</v>
      </c>
      <c r="AA1705" t="s">
        <v>4250</v>
      </c>
      <c r="AB1705">
        <v>0</v>
      </c>
      <c r="AC1705">
        <v>5</v>
      </c>
      <c r="AD1705">
        <v>4.6257857142857137</v>
      </c>
      <c r="AF1705" t="s">
        <v>7949</v>
      </c>
      <c r="AI1705">
        <v>0</v>
      </c>
      <c r="AJ1705">
        <v>0</v>
      </c>
      <c r="AM1705" t="s">
        <v>20019</v>
      </c>
    </row>
    <row r="1706" spans="1:39" x14ac:dyDescent="0.25">
      <c r="A1706" t="s">
        <v>9288</v>
      </c>
      <c r="B1706" t="s">
        <v>4841</v>
      </c>
      <c r="C1706" t="s">
        <v>4842</v>
      </c>
      <c r="D1706">
        <v>13.2</v>
      </c>
      <c r="E1706" t="s">
        <v>4845</v>
      </c>
      <c r="F1706">
        <v>7.88</v>
      </c>
      <c r="I1706" t="s">
        <v>12820</v>
      </c>
      <c r="K1706" t="s">
        <v>6860</v>
      </c>
      <c r="M1706" t="s">
        <v>15002</v>
      </c>
      <c r="N1706">
        <v>8</v>
      </c>
      <c r="O1706" t="s">
        <v>15332</v>
      </c>
      <c r="P1706" t="s">
        <v>16940</v>
      </c>
      <c r="Q1706">
        <v>5</v>
      </c>
      <c r="R1706">
        <v>1</v>
      </c>
      <c r="S1706">
        <v>2.36</v>
      </c>
      <c r="T1706">
        <v>2.36</v>
      </c>
      <c r="U1706">
        <v>425.57</v>
      </c>
      <c r="V1706">
        <v>77.150000000000006</v>
      </c>
      <c r="W1706">
        <v>3.16</v>
      </c>
      <c r="Y1706">
        <v>5.44</v>
      </c>
      <c r="Z1706">
        <v>1</v>
      </c>
      <c r="AA1706" t="s">
        <v>4250</v>
      </c>
      <c r="AB1706">
        <v>0</v>
      </c>
      <c r="AC1706">
        <v>7</v>
      </c>
      <c r="AD1706">
        <v>5.1849761904761911</v>
      </c>
      <c r="AF1706" t="s">
        <v>7949</v>
      </c>
      <c r="AI1706">
        <v>0</v>
      </c>
      <c r="AJ1706">
        <v>0</v>
      </c>
      <c r="AM1706" t="s">
        <v>20019</v>
      </c>
    </row>
    <row r="1707" spans="1:39" x14ac:dyDescent="0.25">
      <c r="A1707" t="s">
        <v>9289</v>
      </c>
      <c r="B1707" t="s">
        <v>4841</v>
      </c>
      <c r="C1707" t="s">
        <v>4842</v>
      </c>
      <c r="D1707">
        <v>13.4</v>
      </c>
      <c r="E1707" t="s">
        <v>4845</v>
      </c>
      <c r="F1707">
        <v>7.87</v>
      </c>
      <c r="I1707" t="s">
        <v>12821</v>
      </c>
      <c r="K1707" t="s">
        <v>6860</v>
      </c>
      <c r="L1707" t="s">
        <v>6861</v>
      </c>
      <c r="M1707" t="s">
        <v>14960</v>
      </c>
      <c r="N1707">
        <v>9</v>
      </c>
      <c r="O1707" t="s">
        <v>15281</v>
      </c>
      <c r="P1707" t="s">
        <v>16941</v>
      </c>
      <c r="Q1707">
        <v>7</v>
      </c>
      <c r="R1707">
        <v>1</v>
      </c>
      <c r="S1707">
        <v>0.02</v>
      </c>
      <c r="T1707">
        <v>0.02</v>
      </c>
      <c r="U1707">
        <v>387.4</v>
      </c>
      <c r="V1707">
        <v>102.93</v>
      </c>
      <c r="W1707">
        <v>2.29</v>
      </c>
      <c r="Y1707">
        <v>2.62</v>
      </c>
      <c r="Z1707">
        <v>3</v>
      </c>
      <c r="AA1707" t="s">
        <v>4250</v>
      </c>
      <c r="AB1707">
        <v>0</v>
      </c>
      <c r="AC1707">
        <v>2</v>
      </c>
      <c r="AD1707">
        <v>5.2066190476190473</v>
      </c>
      <c r="AF1707" t="s">
        <v>7949</v>
      </c>
      <c r="AI1707">
        <v>0</v>
      </c>
      <c r="AJ1707">
        <v>0</v>
      </c>
      <c r="AM1707" t="s">
        <v>20019</v>
      </c>
    </row>
    <row r="1708" spans="1:39" x14ac:dyDescent="0.25">
      <c r="A1708" t="s">
        <v>9290</v>
      </c>
      <c r="B1708" t="s">
        <v>4841</v>
      </c>
      <c r="C1708" t="s">
        <v>4842</v>
      </c>
      <c r="D1708">
        <v>13.49</v>
      </c>
      <c r="E1708" t="s">
        <v>4845</v>
      </c>
      <c r="F1708">
        <v>7.87</v>
      </c>
      <c r="K1708" t="s">
        <v>6860</v>
      </c>
      <c r="L1708" t="s">
        <v>6861</v>
      </c>
      <c r="M1708" t="s">
        <v>15078</v>
      </c>
      <c r="N1708">
        <v>9</v>
      </c>
      <c r="O1708" t="s">
        <v>15432</v>
      </c>
      <c r="P1708" t="s">
        <v>16942</v>
      </c>
      <c r="Q1708">
        <v>6</v>
      </c>
      <c r="R1708">
        <v>1</v>
      </c>
      <c r="S1708">
        <v>2.56</v>
      </c>
      <c r="T1708">
        <v>2.56</v>
      </c>
      <c r="U1708">
        <v>474.46</v>
      </c>
      <c r="V1708">
        <v>72.44</v>
      </c>
      <c r="W1708">
        <v>3.6</v>
      </c>
      <c r="Y1708">
        <v>4.8899999999999997</v>
      </c>
      <c r="Z1708">
        <v>2</v>
      </c>
      <c r="AA1708" t="s">
        <v>4250</v>
      </c>
      <c r="AB1708">
        <v>0</v>
      </c>
      <c r="AC1708">
        <v>6</v>
      </c>
      <c r="AD1708">
        <v>4.7357619047619046</v>
      </c>
      <c r="AF1708" t="s">
        <v>7949</v>
      </c>
      <c r="AI1708">
        <v>0</v>
      </c>
      <c r="AJ1708">
        <v>0</v>
      </c>
      <c r="AK1708" t="s">
        <v>19920</v>
      </c>
      <c r="AL1708" t="s">
        <v>19920</v>
      </c>
      <c r="AM1708" t="s">
        <v>20019</v>
      </c>
    </row>
    <row r="1709" spans="1:39" x14ac:dyDescent="0.25">
      <c r="A1709" t="s">
        <v>8721</v>
      </c>
      <c r="B1709" t="s">
        <v>4841</v>
      </c>
      <c r="C1709" t="s">
        <v>4842</v>
      </c>
      <c r="D1709">
        <v>13.5</v>
      </c>
      <c r="E1709" t="s">
        <v>4845</v>
      </c>
      <c r="F1709">
        <v>7.87</v>
      </c>
      <c r="I1709" t="s">
        <v>12822</v>
      </c>
      <c r="K1709" t="s">
        <v>6860</v>
      </c>
      <c r="L1709" t="s">
        <v>6861</v>
      </c>
      <c r="M1709" t="s">
        <v>14972</v>
      </c>
      <c r="N1709">
        <v>8</v>
      </c>
      <c r="O1709" t="s">
        <v>15293</v>
      </c>
      <c r="P1709" t="s">
        <v>16373</v>
      </c>
      <c r="Q1709">
        <v>5</v>
      </c>
      <c r="R1709">
        <v>2</v>
      </c>
      <c r="S1709">
        <v>3.28</v>
      </c>
      <c r="T1709">
        <v>3.28</v>
      </c>
      <c r="U1709">
        <v>430.79</v>
      </c>
      <c r="V1709">
        <v>89.6</v>
      </c>
      <c r="W1709">
        <v>4.01</v>
      </c>
      <c r="X1709">
        <v>10.06</v>
      </c>
      <c r="Y1709">
        <v>4.8600000000000003</v>
      </c>
      <c r="Z1709">
        <v>2</v>
      </c>
      <c r="AA1709" t="s">
        <v>4250</v>
      </c>
      <c r="AB1709">
        <v>0</v>
      </c>
      <c r="AC1709">
        <v>3</v>
      </c>
      <c r="AD1709">
        <v>4.2143571428571427</v>
      </c>
      <c r="AF1709" t="s">
        <v>7949</v>
      </c>
      <c r="AI1709">
        <v>0</v>
      </c>
      <c r="AJ1709">
        <v>0</v>
      </c>
      <c r="AM1709" t="s">
        <v>20019</v>
      </c>
    </row>
    <row r="1710" spans="1:39" x14ac:dyDescent="0.25">
      <c r="A1710" t="s">
        <v>9291</v>
      </c>
      <c r="B1710" t="s">
        <v>4841</v>
      </c>
      <c r="C1710" t="s">
        <v>4842</v>
      </c>
      <c r="D1710">
        <v>13.5</v>
      </c>
      <c r="E1710" t="s">
        <v>4845</v>
      </c>
      <c r="F1710">
        <v>7.87</v>
      </c>
      <c r="I1710" t="s">
        <v>12823</v>
      </c>
      <c r="K1710" t="s">
        <v>6860</v>
      </c>
      <c r="M1710" t="s">
        <v>15002</v>
      </c>
      <c r="N1710">
        <v>8</v>
      </c>
      <c r="O1710" t="s">
        <v>15332</v>
      </c>
      <c r="P1710" t="s">
        <v>16943</v>
      </c>
      <c r="Q1710">
        <v>4</v>
      </c>
      <c r="R1710">
        <v>1</v>
      </c>
      <c r="S1710">
        <v>2.58</v>
      </c>
      <c r="T1710">
        <v>2.64</v>
      </c>
      <c r="U1710">
        <v>417.5</v>
      </c>
      <c r="V1710">
        <v>67.92</v>
      </c>
      <c r="W1710">
        <v>3.74</v>
      </c>
      <c r="Y1710">
        <v>6.58</v>
      </c>
      <c r="Z1710">
        <v>1</v>
      </c>
      <c r="AA1710" t="s">
        <v>4250</v>
      </c>
      <c r="AB1710">
        <v>0</v>
      </c>
      <c r="AC1710">
        <v>5</v>
      </c>
      <c r="AD1710">
        <v>5.1326190476190474</v>
      </c>
      <c r="AF1710" t="s">
        <v>7949</v>
      </c>
      <c r="AI1710">
        <v>0</v>
      </c>
      <c r="AJ1710">
        <v>0</v>
      </c>
      <c r="AM1710" t="s">
        <v>20019</v>
      </c>
    </row>
    <row r="1711" spans="1:39" x14ac:dyDescent="0.25">
      <c r="A1711" t="s">
        <v>9292</v>
      </c>
      <c r="B1711" t="s">
        <v>4841</v>
      </c>
      <c r="C1711" t="s">
        <v>4842</v>
      </c>
      <c r="D1711">
        <v>13.5</v>
      </c>
      <c r="E1711" t="s">
        <v>4845</v>
      </c>
      <c r="F1711">
        <v>7.87</v>
      </c>
      <c r="I1711" t="s">
        <v>12824</v>
      </c>
      <c r="K1711" t="s">
        <v>6860</v>
      </c>
      <c r="M1711" t="s">
        <v>15002</v>
      </c>
      <c r="N1711">
        <v>8</v>
      </c>
      <c r="O1711" t="s">
        <v>15332</v>
      </c>
      <c r="P1711" t="s">
        <v>16944</v>
      </c>
      <c r="Q1711">
        <v>6</v>
      </c>
      <c r="R1711">
        <v>1</v>
      </c>
      <c r="S1711">
        <v>2.74</v>
      </c>
      <c r="T1711">
        <v>2.75</v>
      </c>
      <c r="U1711">
        <v>542.75</v>
      </c>
      <c r="V1711">
        <v>105.3</v>
      </c>
      <c r="W1711">
        <v>3.18</v>
      </c>
      <c r="Y1711">
        <v>5.98</v>
      </c>
      <c r="Z1711">
        <v>1</v>
      </c>
      <c r="AA1711" t="s">
        <v>4250</v>
      </c>
      <c r="AB1711">
        <v>1</v>
      </c>
      <c r="AC1711">
        <v>7</v>
      </c>
      <c r="AD1711">
        <v>3.953333333333334</v>
      </c>
      <c r="AF1711" t="s">
        <v>7949</v>
      </c>
      <c r="AI1711">
        <v>0</v>
      </c>
      <c r="AJ1711">
        <v>0</v>
      </c>
      <c r="AM1711" t="s">
        <v>20019</v>
      </c>
    </row>
    <row r="1712" spans="1:39" x14ac:dyDescent="0.25">
      <c r="A1712" t="s">
        <v>9293</v>
      </c>
      <c r="B1712" t="s">
        <v>4841</v>
      </c>
      <c r="C1712" t="s">
        <v>4842</v>
      </c>
      <c r="D1712">
        <v>13.5</v>
      </c>
      <c r="E1712" t="s">
        <v>4845</v>
      </c>
      <c r="F1712">
        <v>7.87</v>
      </c>
      <c r="I1712" t="s">
        <v>12825</v>
      </c>
      <c r="K1712" t="s">
        <v>6860</v>
      </c>
      <c r="M1712" t="s">
        <v>15002</v>
      </c>
      <c r="N1712">
        <v>8</v>
      </c>
      <c r="O1712" t="s">
        <v>15332</v>
      </c>
      <c r="P1712" t="s">
        <v>16945</v>
      </c>
      <c r="Q1712">
        <v>6</v>
      </c>
      <c r="R1712">
        <v>2</v>
      </c>
      <c r="S1712">
        <v>1.62</v>
      </c>
      <c r="T1712">
        <v>1.62</v>
      </c>
      <c r="U1712">
        <v>448.51</v>
      </c>
      <c r="V1712">
        <v>103.17</v>
      </c>
      <c r="W1712">
        <v>2.5099999999999998</v>
      </c>
      <c r="Y1712">
        <v>5.0599999999999996</v>
      </c>
      <c r="Z1712">
        <v>1</v>
      </c>
      <c r="AA1712" t="s">
        <v>4250</v>
      </c>
      <c r="AB1712">
        <v>0</v>
      </c>
      <c r="AC1712">
        <v>6</v>
      </c>
      <c r="AD1712">
        <v>4.4287857142857154</v>
      </c>
      <c r="AF1712" t="s">
        <v>7949</v>
      </c>
      <c r="AI1712">
        <v>0</v>
      </c>
      <c r="AJ1712">
        <v>0</v>
      </c>
      <c r="AM1712" t="s">
        <v>20019</v>
      </c>
    </row>
    <row r="1713" spans="1:39" x14ac:dyDescent="0.25">
      <c r="A1713" t="s">
        <v>9294</v>
      </c>
      <c r="B1713" t="s">
        <v>4841</v>
      </c>
      <c r="C1713" t="s">
        <v>4842</v>
      </c>
      <c r="D1713">
        <v>13.6</v>
      </c>
      <c r="E1713" t="s">
        <v>4845</v>
      </c>
      <c r="F1713">
        <v>7.87</v>
      </c>
      <c r="I1713" t="s">
        <v>12826</v>
      </c>
      <c r="K1713" t="s">
        <v>6860</v>
      </c>
      <c r="L1713" t="s">
        <v>6861</v>
      </c>
      <c r="M1713" t="s">
        <v>14987</v>
      </c>
      <c r="N1713">
        <v>9</v>
      </c>
      <c r="O1713" t="s">
        <v>15311</v>
      </c>
      <c r="P1713" t="s">
        <v>16946</v>
      </c>
      <c r="Q1713">
        <v>7</v>
      </c>
      <c r="R1713">
        <v>2</v>
      </c>
      <c r="S1713">
        <v>4.76</v>
      </c>
      <c r="T1713">
        <v>4.84</v>
      </c>
      <c r="U1713">
        <v>491.8</v>
      </c>
      <c r="V1713">
        <v>111.72</v>
      </c>
      <c r="W1713">
        <v>3.36</v>
      </c>
      <c r="X1713">
        <v>8.11</v>
      </c>
      <c r="Y1713">
        <v>4.5199999999999996</v>
      </c>
      <c r="Z1713">
        <v>2</v>
      </c>
      <c r="AA1713" t="s">
        <v>4250</v>
      </c>
      <c r="AB1713">
        <v>0</v>
      </c>
      <c r="AC1713">
        <v>6</v>
      </c>
      <c r="AD1713">
        <v>1.914571428571429</v>
      </c>
      <c r="AF1713" t="s">
        <v>7949</v>
      </c>
      <c r="AI1713">
        <v>0</v>
      </c>
      <c r="AJ1713">
        <v>0</v>
      </c>
      <c r="AM1713" t="s">
        <v>20019</v>
      </c>
    </row>
    <row r="1714" spans="1:39" x14ac:dyDescent="0.25">
      <c r="A1714" t="s">
        <v>9295</v>
      </c>
      <c r="B1714" t="s">
        <v>4841</v>
      </c>
      <c r="C1714" t="s">
        <v>4842</v>
      </c>
      <c r="D1714">
        <v>13.6</v>
      </c>
      <c r="E1714" t="s">
        <v>4845</v>
      </c>
      <c r="F1714">
        <v>7.87</v>
      </c>
      <c r="I1714" t="s">
        <v>12827</v>
      </c>
      <c r="K1714" t="s">
        <v>6860</v>
      </c>
      <c r="L1714" t="s">
        <v>6861</v>
      </c>
      <c r="M1714" t="s">
        <v>14968</v>
      </c>
      <c r="N1714">
        <v>8</v>
      </c>
      <c r="O1714" t="s">
        <v>15289</v>
      </c>
      <c r="P1714" t="s">
        <v>16947</v>
      </c>
      <c r="Q1714">
        <v>7</v>
      </c>
      <c r="R1714">
        <v>2</v>
      </c>
      <c r="S1714">
        <v>3.51</v>
      </c>
      <c r="T1714">
        <v>3.51</v>
      </c>
      <c r="U1714">
        <v>500.74</v>
      </c>
      <c r="V1714">
        <v>111.72</v>
      </c>
      <c r="W1714">
        <v>4.2300000000000004</v>
      </c>
      <c r="X1714">
        <v>10.199999999999999</v>
      </c>
      <c r="Y1714">
        <v>3.4</v>
      </c>
      <c r="Z1714">
        <v>3</v>
      </c>
      <c r="AA1714" t="s">
        <v>4250</v>
      </c>
      <c r="AB1714">
        <v>1</v>
      </c>
      <c r="AC1714">
        <v>2</v>
      </c>
      <c r="AD1714">
        <v>2.766</v>
      </c>
      <c r="AF1714" t="s">
        <v>7949</v>
      </c>
      <c r="AI1714">
        <v>0</v>
      </c>
      <c r="AJ1714">
        <v>0</v>
      </c>
      <c r="AM1714" t="s">
        <v>20019</v>
      </c>
    </row>
    <row r="1715" spans="1:39" x14ac:dyDescent="0.25">
      <c r="A1715" t="s">
        <v>9296</v>
      </c>
      <c r="B1715" t="s">
        <v>4841</v>
      </c>
      <c r="C1715" t="s">
        <v>4842</v>
      </c>
      <c r="D1715">
        <v>13.6</v>
      </c>
      <c r="E1715" t="s">
        <v>4845</v>
      </c>
      <c r="F1715">
        <v>7.87</v>
      </c>
      <c r="I1715" t="s">
        <v>12828</v>
      </c>
      <c r="K1715" t="s">
        <v>6860</v>
      </c>
      <c r="L1715" t="s">
        <v>6861</v>
      </c>
      <c r="M1715" t="s">
        <v>14960</v>
      </c>
      <c r="N1715">
        <v>9</v>
      </c>
      <c r="O1715" t="s">
        <v>15281</v>
      </c>
      <c r="P1715" t="s">
        <v>16948</v>
      </c>
      <c r="Q1715">
        <v>5</v>
      </c>
      <c r="R1715">
        <v>1</v>
      </c>
      <c r="S1715">
        <v>1.93</v>
      </c>
      <c r="T1715">
        <v>1.94</v>
      </c>
      <c r="U1715">
        <v>417.44</v>
      </c>
      <c r="V1715">
        <v>77.150000000000006</v>
      </c>
      <c r="W1715">
        <v>3.95</v>
      </c>
      <c r="Y1715">
        <v>4.42</v>
      </c>
      <c r="Z1715">
        <v>3</v>
      </c>
      <c r="AA1715" t="s">
        <v>4250</v>
      </c>
      <c r="AB1715">
        <v>0</v>
      </c>
      <c r="AC1715">
        <v>2</v>
      </c>
      <c r="AD1715">
        <v>5.4230476190476189</v>
      </c>
      <c r="AF1715" t="s">
        <v>7949</v>
      </c>
      <c r="AI1715">
        <v>0</v>
      </c>
      <c r="AJ1715">
        <v>0</v>
      </c>
      <c r="AM1715" t="s">
        <v>20019</v>
      </c>
    </row>
    <row r="1716" spans="1:39" x14ac:dyDescent="0.25">
      <c r="A1716" t="s">
        <v>9297</v>
      </c>
      <c r="B1716" t="s">
        <v>4841</v>
      </c>
      <c r="C1716" t="s">
        <v>4842</v>
      </c>
      <c r="D1716">
        <v>13.6</v>
      </c>
      <c r="E1716" t="s">
        <v>4845</v>
      </c>
      <c r="F1716">
        <v>7.87</v>
      </c>
      <c r="I1716" t="s">
        <v>12829</v>
      </c>
      <c r="K1716" t="s">
        <v>6860</v>
      </c>
      <c r="M1716" t="s">
        <v>14977</v>
      </c>
      <c r="N1716">
        <v>8</v>
      </c>
      <c r="O1716" t="s">
        <v>15298</v>
      </c>
      <c r="P1716" t="s">
        <v>16949</v>
      </c>
      <c r="Q1716">
        <v>5</v>
      </c>
      <c r="R1716">
        <v>1</v>
      </c>
      <c r="S1716">
        <v>2.56</v>
      </c>
      <c r="T1716">
        <v>2.59</v>
      </c>
      <c r="U1716">
        <v>466.59</v>
      </c>
      <c r="V1716">
        <v>80.81</v>
      </c>
      <c r="W1716">
        <v>4.43</v>
      </c>
      <c r="Y1716">
        <v>6.16</v>
      </c>
      <c r="Z1716">
        <v>3</v>
      </c>
      <c r="AA1716" t="s">
        <v>4250</v>
      </c>
      <c r="AB1716">
        <v>0</v>
      </c>
      <c r="AC1716">
        <v>4</v>
      </c>
      <c r="AD1716">
        <v>4.7919761904761913</v>
      </c>
      <c r="AF1716" t="s">
        <v>7949</v>
      </c>
      <c r="AI1716">
        <v>0</v>
      </c>
      <c r="AJ1716">
        <v>0</v>
      </c>
      <c r="AM1716" t="s">
        <v>20019</v>
      </c>
    </row>
    <row r="1717" spans="1:39" x14ac:dyDescent="0.25">
      <c r="A1717" t="s">
        <v>9298</v>
      </c>
      <c r="B1717" t="s">
        <v>4841</v>
      </c>
      <c r="C1717" t="s">
        <v>4842</v>
      </c>
      <c r="D1717">
        <v>13.7</v>
      </c>
      <c r="E1717" t="s">
        <v>4845</v>
      </c>
      <c r="F1717">
        <v>7.86</v>
      </c>
      <c r="I1717" t="s">
        <v>12830</v>
      </c>
      <c r="K1717" t="s">
        <v>6860</v>
      </c>
      <c r="L1717" t="s">
        <v>6861</v>
      </c>
      <c r="M1717" t="s">
        <v>14987</v>
      </c>
      <c r="N1717">
        <v>9</v>
      </c>
      <c r="O1717" t="s">
        <v>15311</v>
      </c>
      <c r="P1717" t="s">
        <v>16950</v>
      </c>
      <c r="Q1717">
        <v>6</v>
      </c>
      <c r="R1717">
        <v>2</v>
      </c>
      <c r="S1717">
        <v>1.35</v>
      </c>
      <c r="T1717">
        <v>1.35</v>
      </c>
      <c r="U1717">
        <v>449.77</v>
      </c>
      <c r="V1717">
        <v>94.53</v>
      </c>
      <c r="W1717">
        <v>3.52</v>
      </c>
      <c r="X1717">
        <v>9.27</v>
      </c>
      <c r="Y1717">
        <v>4.17</v>
      </c>
      <c r="Z1717">
        <v>2</v>
      </c>
      <c r="AA1717" t="s">
        <v>4250</v>
      </c>
      <c r="AB1717">
        <v>0</v>
      </c>
      <c r="AC1717">
        <v>5</v>
      </c>
      <c r="AD1717">
        <v>4.7077857142857136</v>
      </c>
      <c r="AF1717" t="s">
        <v>7949</v>
      </c>
      <c r="AI1717">
        <v>0</v>
      </c>
      <c r="AJ1717">
        <v>0</v>
      </c>
      <c r="AM1717" t="s">
        <v>20019</v>
      </c>
    </row>
    <row r="1718" spans="1:39" x14ac:dyDescent="0.25">
      <c r="A1718" t="s">
        <v>9299</v>
      </c>
      <c r="B1718" t="s">
        <v>4841</v>
      </c>
      <c r="C1718" t="s">
        <v>4842</v>
      </c>
      <c r="D1718">
        <v>13.7</v>
      </c>
      <c r="E1718" t="s">
        <v>4845</v>
      </c>
      <c r="F1718">
        <v>7.86</v>
      </c>
      <c r="I1718" t="s">
        <v>12831</v>
      </c>
      <c r="K1718" t="s">
        <v>6860</v>
      </c>
      <c r="M1718" t="s">
        <v>15002</v>
      </c>
      <c r="N1718">
        <v>8</v>
      </c>
      <c r="O1718" t="s">
        <v>15332</v>
      </c>
      <c r="P1718" t="s">
        <v>16951</v>
      </c>
      <c r="Q1718">
        <v>6</v>
      </c>
      <c r="R1718">
        <v>1</v>
      </c>
      <c r="S1718">
        <v>0.81</v>
      </c>
      <c r="T1718">
        <v>0.82</v>
      </c>
      <c r="U1718">
        <v>464.54</v>
      </c>
      <c r="V1718">
        <v>90.04</v>
      </c>
      <c r="W1718">
        <v>3.16</v>
      </c>
      <c r="Y1718">
        <v>5.24</v>
      </c>
      <c r="Z1718">
        <v>2</v>
      </c>
      <c r="AA1718" t="s">
        <v>4250</v>
      </c>
      <c r="AB1718">
        <v>0</v>
      </c>
      <c r="AC1718">
        <v>4</v>
      </c>
      <c r="AD1718">
        <v>5.085285714285714</v>
      </c>
      <c r="AF1718" t="s">
        <v>7949</v>
      </c>
      <c r="AI1718">
        <v>0</v>
      </c>
      <c r="AJ1718">
        <v>0</v>
      </c>
      <c r="AM1718" t="s">
        <v>20019</v>
      </c>
    </row>
    <row r="1719" spans="1:39" x14ac:dyDescent="0.25">
      <c r="A1719" t="s">
        <v>9300</v>
      </c>
      <c r="B1719" t="s">
        <v>4841</v>
      </c>
      <c r="C1719" t="s">
        <v>4842</v>
      </c>
      <c r="D1719">
        <v>13.8</v>
      </c>
      <c r="E1719" t="s">
        <v>4845</v>
      </c>
      <c r="F1719">
        <v>7.86</v>
      </c>
      <c r="K1719" t="s">
        <v>6860</v>
      </c>
      <c r="L1719" t="s">
        <v>6861</v>
      </c>
      <c r="M1719" t="s">
        <v>15106</v>
      </c>
      <c r="N1719">
        <v>9</v>
      </c>
      <c r="O1719" t="s">
        <v>15474</v>
      </c>
      <c r="P1719" t="s">
        <v>16952</v>
      </c>
      <c r="Q1719">
        <v>7</v>
      </c>
      <c r="R1719">
        <v>1</v>
      </c>
      <c r="S1719">
        <v>2.56</v>
      </c>
      <c r="T1719">
        <v>2.56</v>
      </c>
      <c r="U1719">
        <v>499.47</v>
      </c>
      <c r="V1719">
        <v>85.33</v>
      </c>
      <c r="W1719">
        <v>4.28</v>
      </c>
      <c r="Y1719">
        <v>4.84</v>
      </c>
      <c r="Z1719">
        <v>3</v>
      </c>
      <c r="AA1719" t="s">
        <v>4250</v>
      </c>
      <c r="AB1719">
        <v>0</v>
      </c>
      <c r="AC1719">
        <v>6</v>
      </c>
      <c r="AD1719">
        <v>4.5571190476190484</v>
      </c>
      <c r="AF1719" t="s">
        <v>7949</v>
      </c>
      <c r="AI1719">
        <v>0</v>
      </c>
      <c r="AJ1719">
        <v>0</v>
      </c>
      <c r="AK1719" t="s">
        <v>19920</v>
      </c>
      <c r="AL1719" t="s">
        <v>19920</v>
      </c>
      <c r="AM1719" t="s">
        <v>20019</v>
      </c>
    </row>
    <row r="1720" spans="1:39" x14ac:dyDescent="0.25">
      <c r="A1720" t="s">
        <v>9301</v>
      </c>
      <c r="B1720" t="s">
        <v>4841</v>
      </c>
      <c r="C1720" t="s">
        <v>4842</v>
      </c>
      <c r="D1720">
        <v>14</v>
      </c>
      <c r="E1720" t="s">
        <v>4845</v>
      </c>
      <c r="F1720">
        <v>7.85</v>
      </c>
      <c r="K1720" t="s">
        <v>6860</v>
      </c>
      <c r="M1720" t="s">
        <v>6865</v>
      </c>
      <c r="N1720">
        <v>8</v>
      </c>
      <c r="O1720" t="s">
        <v>15365</v>
      </c>
      <c r="P1720" t="s">
        <v>16953</v>
      </c>
      <c r="Q1720">
        <v>7</v>
      </c>
      <c r="R1720">
        <v>3</v>
      </c>
      <c r="S1720">
        <v>2.81</v>
      </c>
      <c r="T1720">
        <v>3.64</v>
      </c>
      <c r="U1720">
        <v>703.81</v>
      </c>
      <c r="V1720">
        <v>132.88</v>
      </c>
      <c r="W1720">
        <v>5.09</v>
      </c>
      <c r="X1720">
        <v>13.41</v>
      </c>
      <c r="Y1720">
        <v>8.1199999999999992</v>
      </c>
      <c r="Z1720">
        <v>4</v>
      </c>
      <c r="AA1720" t="s">
        <v>4250</v>
      </c>
      <c r="AB1720">
        <v>2</v>
      </c>
      <c r="AC1720">
        <v>14</v>
      </c>
      <c r="AD1720">
        <v>2.3816666666666668</v>
      </c>
      <c r="AF1720" t="s">
        <v>7949</v>
      </c>
      <c r="AI1720">
        <v>0</v>
      </c>
      <c r="AJ1720">
        <v>0</v>
      </c>
      <c r="AK1720" t="s">
        <v>19888</v>
      </c>
      <c r="AL1720" t="s">
        <v>19888</v>
      </c>
      <c r="AM1720" t="s">
        <v>20019</v>
      </c>
    </row>
    <row r="1721" spans="1:39" x14ac:dyDescent="0.25">
      <c r="A1721" t="s">
        <v>9302</v>
      </c>
      <c r="B1721" t="s">
        <v>4841</v>
      </c>
      <c r="C1721" t="s">
        <v>4842</v>
      </c>
      <c r="D1721">
        <v>14</v>
      </c>
      <c r="E1721" t="s">
        <v>4845</v>
      </c>
      <c r="F1721">
        <v>7.85</v>
      </c>
      <c r="K1721" t="s">
        <v>6860</v>
      </c>
      <c r="L1721" t="s">
        <v>6861</v>
      </c>
      <c r="M1721" t="s">
        <v>15038</v>
      </c>
      <c r="N1721">
        <v>9</v>
      </c>
      <c r="O1721" t="s">
        <v>15444</v>
      </c>
      <c r="P1721" t="s">
        <v>16954</v>
      </c>
      <c r="Q1721">
        <v>4</v>
      </c>
      <c r="R1721">
        <v>1</v>
      </c>
      <c r="S1721">
        <v>2.36</v>
      </c>
      <c r="T1721">
        <v>2.38</v>
      </c>
      <c r="U1721">
        <v>433.41</v>
      </c>
      <c r="V1721">
        <v>67.92</v>
      </c>
      <c r="W1721">
        <v>3.56</v>
      </c>
      <c r="Y1721">
        <v>6.11</v>
      </c>
      <c r="Z1721">
        <v>2</v>
      </c>
      <c r="AA1721" t="s">
        <v>4250</v>
      </c>
      <c r="AB1721">
        <v>0</v>
      </c>
      <c r="AC1721">
        <v>6</v>
      </c>
      <c r="AD1721">
        <v>5.1289761904761901</v>
      </c>
      <c r="AF1721" t="s">
        <v>7949</v>
      </c>
      <c r="AI1721">
        <v>0</v>
      </c>
      <c r="AJ1721">
        <v>0</v>
      </c>
      <c r="AK1721" t="s">
        <v>19833</v>
      </c>
      <c r="AL1721" t="s">
        <v>19833</v>
      </c>
      <c r="AM1721" t="s">
        <v>20019</v>
      </c>
    </row>
    <row r="1722" spans="1:39" x14ac:dyDescent="0.25">
      <c r="A1722" t="s">
        <v>8812</v>
      </c>
      <c r="B1722" t="s">
        <v>4841</v>
      </c>
      <c r="C1722" t="s">
        <v>4842</v>
      </c>
      <c r="D1722">
        <v>14</v>
      </c>
      <c r="E1722" t="s">
        <v>4845</v>
      </c>
      <c r="F1722">
        <v>7.85</v>
      </c>
      <c r="K1722" t="s">
        <v>6860</v>
      </c>
      <c r="L1722" t="s">
        <v>6861</v>
      </c>
      <c r="M1722" t="s">
        <v>15048</v>
      </c>
      <c r="N1722">
        <v>9</v>
      </c>
      <c r="O1722" t="s">
        <v>15397</v>
      </c>
      <c r="P1722" t="s">
        <v>16464</v>
      </c>
      <c r="Q1722">
        <v>8</v>
      </c>
      <c r="R1722">
        <v>4</v>
      </c>
      <c r="S1722">
        <v>-0.15</v>
      </c>
      <c r="T1722">
        <v>0.86</v>
      </c>
      <c r="U1722">
        <v>586.73</v>
      </c>
      <c r="V1722">
        <v>128.59</v>
      </c>
      <c r="W1722">
        <v>2.9</v>
      </c>
      <c r="X1722">
        <v>13.29</v>
      </c>
      <c r="Y1722">
        <v>8.4700000000000006</v>
      </c>
      <c r="Z1722">
        <v>3</v>
      </c>
      <c r="AA1722" t="s">
        <v>4250</v>
      </c>
      <c r="AB1722">
        <v>1</v>
      </c>
      <c r="AC1722">
        <v>13</v>
      </c>
      <c r="AD1722">
        <v>2.7650000000000001</v>
      </c>
      <c r="AF1722" t="s">
        <v>7949</v>
      </c>
      <c r="AI1722">
        <v>0</v>
      </c>
      <c r="AJ1722">
        <v>0</v>
      </c>
      <c r="AK1722" t="s">
        <v>19889</v>
      </c>
      <c r="AL1722" t="s">
        <v>19889</v>
      </c>
      <c r="AM1722" t="s">
        <v>20019</v>
      </c>
    </row>
    <row r="1723" spans="1:39" x14ac:dyDescent="0.25">
      <c r="A1723" t="s">
        <v>8647</v>
      </c>
      <c r="B1723" t="s">
        <v>4841</v>
      </c>
      <c r="C1723" t="s">
        <v>4842</v>
      </c>
      <c r="D1723">
        <v>14</v>
      </c>
      <c r="E1723" t="s">
        <v>4845</v>
      </c>
      <c r="F1723">
        <v>7.85</v>
      </c>
      <c r="K1723" t="s">
        <v>6860</v>
      </c>
      <c r="L1723" t="s">
        <v>6861</v>
      </c>
      <c r="M1723" t="s">
        <v>15048</v>
      </c>
      <c r="N1723">
        <v>9</v>
      </c>
      <c r="O1723" t="s">
        <v>15397</v>
      </c>
      <c r="P1723" t="s">
        <v>16300</v>
      </c>
      <c r="Q1723">
        <v>7</v>
      </c>
      <c r="R1723">
        <v>4</v>
      </c>
      <c r="S1723">
        <v>1.55</v>
      </c>
      <c r="T1723">
        <v>2.58</v>
      </c>
      <c r="U1723">
        <v>598.74</v>
      </c>
      <c r="V1723">
        <v>120</v>
      </c>
      <c r="W1723">
        <v>3.69</v>
      </c>
      <c r="X1723">
        <v>13.3</v>
      </c>
      <c r="Y1723">
        <v>8.31</v>
      </c>
      <c r="Z1723">
        <v>3</v>
      </c>
      <c r="AA1723" t="s">
        <v>4250</v>
      </c>
      <c r="AB1723">
        <v>1</v>
      </c>
      <c r="AC1723">
        <v>13</v>
      </c>
      <c r="AD1723">
        <v>2.8450000000000002</v>
      </c>
      <c r="AF1723" t="s">
        <v>7949</v>
      </c>
      <c r="AI1723">
        <v>0</v>
      </c>
      <c r="AJ1723">
        <v>0</v>
      </c>
      <c r="AK1723" t="s">
        <v>19889</v>
      </c>
      <c r="AL1723" t="s">
        <v>19889</v>
      </c>
      <c r="AM1723" t="s">
        <v>20019</v>
      </c>
    </row>
    <row r="1724" spans="1:39" x14ac:dyDescent="0.25">
      <c r="A1724" t="s">
        <v>9303</v>
      </c>
      <c r="B1724" t="s">
        <v>4841</v>
      </c>
      <c r="C1724" t="s">
        <v>4842</v>
      </c>
      <c r="D1724">
        <v>14</v>
      </c>
      <c r="E1724" t="s">
        <v>4845</v>
      </c>
      <c r="F1724">
        <v>7.85</v>
      </c>
      <c r="K1724" t="s">
        <v>6860</v>
      </c>
      <c r="M1724" t="s">
        <v>6865</v>
      </c>
      <c r="N1724">
        <v>8</v>
      </c>
      <c r="O1724" t="s">
        <v>15470</v>
      </c>
      <c r="P1724" t="s">
        <v>16955</v>
      </c>
      <c r="Q1724">
        <v>6</v>
      </c>
      <c r="R1724">
        <v>4</v>
      </c>
      <c r="S1724">
        <v>3.15</v>
      </c>
      <c r="T1724">
        <v>4.43</v>
      </c>
      <c r="U1724">
        <v>598.79</v>
      </c>
      <c r="V1724">
        <v>102.93</v>
      </c>
      <c r="W1724">
        <v>5.41</v>
      </c>
      <c r="Y1724">
        <v>8.57</v>
      </c>
      <c r="Z1724">
        <v>3</v>
      </c>
      <c r="AA1724" t="s">
        <v>4250</v>
      </c>
      <c r="AB1724">
        <v>2</v>
      </c>
      <c r="AC1724">
        <v>13</v>
      </c>
      <c r="AD1724">
        <v>1.994</v>
      </c>
      <c r="AF1724" t="s">
        <v>7952</v>
      </c>
      <c r="AI1724">
        <v>0</v>
      </c>
      <c r="AJ1724">
        <v>0</v>
      </c>
      <c r="AK1724" t="s">
        <v>19938</v>
      </c>
      <c r="AL1724" t="s">
        <v>19938</v>
      </c>
      <c r="AM1724" t="s">
        <v>20019</v>
      </c>
    </row>
    <row r="1725" spans="1:39" x14ac:dyDescent="0.25">
      <c r="A1725" t="s">
        <v>9304</v>
      </c>
      <c r="B1725" t="s">
        <v>4841</v>
      </c>
      <c r="C1725" t="s">
        <v>4842</v>
      </c>
      <c r="D1725">
        <v>14</v>
      </c>
      <c r="E1725" t="s">
        <v>4845</v>
      </c>
      <c r="F1725">
        <v>7.85</v>
      </c>
      <c r="K1725" t="s">
        <v>6860</v>
      </c>
      <c r="L1725" t="s">
        <v>6861</v>
      </c>
      <c r="M1725" t="s">
        <v>6881</v>
      </c>
      <c r="N1725">
        <v>9</v>
      </c>
      <c r="O1725" t="s">
        <v>15460</v>
      </c>
      <c r="P1725" t="s">
        <v>16956</v>
      </c>
      <c r="Q1725">
        <v>9</v>
      </c>
      <c r="R1725">
        <v>6</v>
      </c>
      <c r="S1725">
        <v>1.84</v>
      </c>
      <c r="T1725">
        <v>4.71</v>
      </c>
      <c r="U1725">
        <v>815.95</v>
      </c>
      <c r="V1725">
        <v>220.54</v>
      </c>
      <c r="W1725">
        <v>3.66</v>
      </c>
      <c r="X1725">
        <v>4.2</v>
      </c>
      <c r="Y1725">
        <v>0</v>
      </c>
      <c r="Z1725">
        <v>4</v>
      </c>
      <c r="AA1725" t="s">
        <v>4250</v>
      </c>
      <c r="AB1725">
        <v>2</v>
      </c>
      <c r="AC1725">
        <v>19</v>
      </c>
      <c r="AD1725">
        <v>2.145</v>
      </c>
      <c r="AF1725" t="s">
        <v>7951</v>
      </c>
      <c r="AI1725">
        <v>0</v>
      </c>
      <c r="AJ1725">
        <v>0</v>
      </c>
      <c r="AK1725" t="s">
        <v>19933</v>
      </c>
      <c r="AL1725" t="s">
        <v>19933</v>
      </c>
      <c r="AM1725" t="s">
        <v>20019</v>
      </c>
    </row>
    <row r="1726" spans="1:39" x14ac:dyDescent="0.25">
      <c r="A1726" t="s">
        <v>9305</v>
      </c>
      <c r="B1726" t="s">
        <v>4841</v>
      </c>
      <c r="C1726" t="s">
        <v>4842</v>
      </c>
      <c r="D1726">
        <v>14</v>
      </c>
      <c r="E1726" t="s">
        <v>4845</v>
      </c>
      <c r="F1726">
        <v>7.85</v>
      </c>
      <c r="K1726" t="s">
        <v>6860</v>
      </c>
      <c r="M1726" t="s">
        <v>6865</v>
      </c>
      <c r="N1726">
        <v>8</v>
      </c>
      <c r="O1726" t="s">
        <v>15344</v>
      </c>
      <c r="P1726" t="s">
        <v>16957</v>
      </c>
      <c r="Q1726">
        <v>7</v>
      </c>
      <c r="R1726">
        <v>4</v>
      </c>
      <c r="S1726">
        <v>2.2400000000000002</v>
      </c>
      <c r="T1726">
        <v>3.28</v>
      </c>
      <c r="U1726">
        <v>576.72</v>
      </c>
      <c r="V1726">
        <v>121.69</v>
      </c>
      <c r="W1726">
        <v>3.46</v>
      </c>
      <c r="X1726">
        <v>9.39</v>
      </c>
      <c r="Y1726">
        <v>8.4700000000000006</v>
      </c>
      <c r="Z1726">
        <v>4</v>
      </c>
      <c r="AA1726" t="s">
        <v>4250</v>
      </c>
      <c r="AB1726">
        <v>1</v>
      </c>
      <c r="AC1726">
        <v>11</v>
      </c>
      <c r="AD1726">
        <v>2.5049999999999999</v>
      </c>
      <c r="AF1726" t="s">
        <v>7949</v>
      </c>
      <c r="AI1726">
        <v>0</v>
      </c>
      <c r="AJ1726">
        <v>0</v>
      </c>
      <c r="AK1726" t="s">
        <v>19877</v>
      </c>
      <c r="AL1726" t="s">
        <v>19877</v>
      </c>
      <c r="AM1726" t="s">
        <v>20019</v>
      </c>
    </row>
    <row r="1727" spans="1:39" x14ac:dyDescent="0.25">
      <c r="A1727" t="s">
        <v>9004</v>
      </c>
      <c r="B1727" t="s">
        <v>4841</v>
      </c>
      <c r="C1727" t="s">
        <v>4842</v>
      </c>
      <c r="D1727">
        <v>14</v>
      </c>
      <c r="E1727" t="s">
        <v>4845</v>
      </c>
      <c r="F1727">
        <v>7.85</v>
      </c>
      <c r="K1727" t="s">
        <v>6860</v>
      </c>
      <c r="L1727" t="s">
        <v>6861</v>
      </c>
      <c r="M1727" t="s">
        <v>15026</v>
      </c>
      <c r="N1727">
        <v>9</v>
      </c>
      <c r="O1727" t="s">
        <v>15368</v>
      </c>
      <c r="P1727" t="s">
        <v>16656</v>
      </c>
      <c r="Q1727">
        <v>6</v>
      </c>
      <c r="R1727">
        <v>3</v>
      </c>
      <c r="S1727">
        <v>1.32</v>
      </c>
      <c r="T1727">
        <v>2.16</v>
      </c>
      <c r="U1727">
        <v>510.66</v>
      </c>
      <c r="V1727">
        <v>103.67</v>
      </c>
      <c r="W1727">
        <v>2.44</v>
      </c>
      <c r="X1727">
        <v>13.78</v>
      </c>
      <c r="Y1727">
        <v>8.32</v>
      </c>
      <c r="Z1727">
        <v>3</v>
      </c>
      <c r="AA1727" t="s">
        <v>4250</v>
      </c>
      <c r="AB1727">
        <v>1</v>
      </c>
      <c r="AC1727">
        <v>9</v>
      </c>
      <c r="AD1727">
        <v>3.5510000000000002</v>
      </c>
      <c r="AF1727" t="s">
        <v>7949</v>
      </c>
      <c r="AI1727">
        <v>0</v>
      </c>
      <c r="AJ1727">
        <v>0</v>
      </c>
      <c r="AK1727" t="s">
        <v>19878</v>
      </c>
      <c r="AL1727" t="s">
        <v>19878</v>
      </c>
      <c r="AM1727" t="s">
        <v>20019</v>
      </c>
    </row>
    <row r="1728" spans="1:39" x14ac:dyDescent="0.25">
      <c r="A1728" t="s">
        <v>9306</v>
      </c>
      <c r="B1728" t="s">
        <v>4841</v>
      </c>
      <c r="C1728" t="s">
        <v>4842</v>
      </c>
      <c r="D1728">
        <v>14</v>
      </c>
      <c r="E1728" t="s">
        <v>4845</v>
      </c>
      <c r="F1728">
        <v>7.85</v>
      </c>
      <c r="K1728" t="s">
        <v>6860</v>
      </c>
      <c r="M1728" t="s">
        <v>15085</v>
      </c>
      <c r="N1728">
        <v>8</v>
      </c>
      <c r="O1728" t="s">
        <v>15441</v>
      </c>
      <c r="P1728" t="s">
        <v>16958</v>
      </c>
      <c r="Q1728">
        <v>6</v>
      </c>
      <c r="R1728">
        <v>4</v>
      </c>
      <c r="S1728">
        <v>1.97</v>
      </c>
      <c r="T1728">
        <v>2.1</v>
      </c>
      <c r="U1728">
        <v>537.66</v>
      </c>
      <c r="V1728">
        <v>113.16</v>
      </c>
      <c r="W1728">
        <v>3.72</v>
      </c>
      <c r="X1728">
        <v>13.86</v>
      </c>
      <c r="Y1728">
        <v>6.71</v>
      </c>
      <c r="Z1728">
        <v>3</v>
      </c>
      <c r="AA1728" t="s">
        <v>4250</v>
      </c>
      <c r="AB1728">
        <v>1</v>
      </c>
      <c r="AC1728">
        <v>8</v>
      </c>
      <c r="AD1728">
        <v>3.2280000000000002</v>
      </c>
      <c r="AF1728" t="s">
        <v>7949</v>
      </c>
      <c r="AI1728">
        <v>0</v>
      </c>
      <c r="AJ1728">
        <v>0</v>
      </c>
      <c r="AK1728" t="s">
        <v>19925</v>
      </c>
      <c r="AL1728" t="s">
        <v>19925</v>
      </c>
      <c r="AM1728" t="s">
        <v>20019</v>
      </c>
    </row>
    <row r="1729" spans="1:39" x14ac:dyDescent="0.25">
      <c r="A1729" t="s">
        <v>8277</v>
      </c>
      <c r="B1729" t="s">
        <v>4841</v>
      </c>
      <c r="C1729" t="s">
        <v>4842</v>
      </c>
      <c r="D1729">
        <v>14</v>
      </c>
      <c r="E1729" t="s">
        <v>4845</v>
      </c>
      <c r="F1729">
        <v>7.85</v>
      </c>
      <c r="K1729" t="s">
        <v>6860</v>
      </c>
      <c r="L1729" t="s">
        <v>6861</v>
      </c>
      <c r="M1729" t="s">
        <v>15107</v>
      </c>
      <c r="N1729">
        <v>9</v>
      </c>
      <c r="O1729" t="s">
        <v>15475</v>
      </c>
      <c r="P1729" t="s">
        <v>15930</v>
      </c>
      <c r="Q1729">
        <v>12</v>
      </c>
      <c r="R1729">
        <v>12</v>
      </c>
      <c r="S1729">
        <v>-6.32</v>
      </c>
      <c r="T1729">
        <v>-1.8</v>
      </c>
      <c r="U1729">
        <v>893.01</v>
      </c>
      <c r="V1729">
        <v>375.84</v>
      </c>
      <c r="W1729">
        <v>-1.74</v>
      </c>
      <c r="X1729">
        <v>3.48</v>
      </c>
      <c r="Y1729">
        <v>8.7200000000000006</v>
      </c>
      <c r="Z1729">
        <v>1</v>
      </c>
      <c r="AA1729" t="s">
        <v>4250</v>
      </c>
      <c r="AB1729">
        <v>3</v>
      </c>
      <c r="AC1729">
        <v>29</v>
      </c>
      <c r="AD1729">
        <v>2.64</v>
      </c>
      <c r="AF1729" t="s">
        <v>7950</v>
      </c>
      <c r="AI1729">
        <v>0</v>
      </c>
      <c r="AJ1729">
        <v>0</v>
      </c>
      <c r="AK1729" t="s">
        <v>19941</v>
      </c>
      <c r="AL1729" t="s">
        <v>19941</v>
      </c>
      <c r="AM1729" t="s">
        <v>20019</v>
      </c>
    </row>
    <row r="1730" spans="1:39" x14ac:dyDescent="0.25">
      <c r="A1730" t="s">
        <v>9307</v>
      </c>
      <c r="B1730" t="s">
        <v>4841</v>
      </c>
      <c r="C1730" t="s">
        <v>4842</v>
      </c>
      <c r="D1730">
        <v>14</v>
      </c>
      <c r="E1730" t="s">
        <v>4845</v>
      </c>
      <c r="F1730">
        <v>7.85</v>
      </c>
      <c r="K1730" t="s">
        <v>6860</v>
      </c>
      <c r="M1730" t="s">
        <v>6865</v>
      </c>
      <c r="N1730">
        <v>8</v>
      </c>
      <c r="O1730" t="s">
        <v>15301</v>
      </c>
      <c r="P1730" t="s">
        <v>16959</v>
      </c>
      <c r="Q1730">
        <v>6</v>
      </c>
      <c r="R1730">
        <v>4</v>
      </c>
      <c r="S1730">
        <v>1.57</v>
      </c>
      <c r="T1730">
        <v>1.59</v>
      </c>
      <c r="U1730">
        <v>499.63</v>
      </c>
      <c r="V1730">
        <v>103.71</v>
      </c>
      <c r="W1730">
        <v>3.22</v>
      </c>
      <c r="X1730">
        <v>13.87</v>
      </c>
      <c r="Y1730">
        <v>5.83</v>
      </c>
      <c r="Z1730">
        <v>2</v>
      </c>
      <c r="AA1730" t="s">
        <v>4250</v>
      </c>
      <c r="AB1730">
        <v>0</v>
      </c>
      <c r="AC1730">
        <v>8</v>
      </c>
      <c r="AD1730">
        <v>3.5456428571428571</v>
      </c>
      <c r="AF1730" t="s">
        <v>7949</v>
      </c>
      <c r="AI1730">
        <v>0</v>
      </c>
      <c r="AJ1730">
        <v>0</v>
      </c>
      <c r="AK1730" t="s">
        <v>19856</v>
      </c>
      <c r="AL1730" t="s">
        <v>19856</v>
      </c>
      <c r="AM1730" t="s">
        <v>20019</v>
      </c>
    </row>
    <row r="1731" spans="1:39" x14ac:dyDescent="0.25">
      <c r="A1731" t="s">
        <v>8507</v>
      </c>
      <c r="B1731" t="s">
        <v>4841</v>
      </c>
      <c r="C1731" t="s">
        <v>4842</v>
      </c>
      <c r="D1731">
        <v>14</v>
      </c>
      <c r="E1731" t="s">
        <v>4845</v>
      </c>
      <c r="F1731">
        <v>7.85</v>
      </c>
      <c r="K1731" t="s">
        <v>6860</v>
      </c>
      <c r="L1731" t="s">
        <v>6861</v>
      </c>
      <c r="M1731" t="s">
        <v>15035</v>
      </c>
      <c r="N1731">
        <v>9</v>
      </c>
      <c r="O1731" t="s">
        <v>15378</v>
      </c>
      <c r="P1731" t="s">
        <v>16160</v>
      </c>
      <c r="Q1731">
        <v>7</v>
      </c>
      <c r="R1731">
        <v>4</v>
      </c>
      <c r="S1731">
        <v>3.19</v>
      </c>
      <c r="T1731">
        <v>4.0199999999999996</v>
      </c>
      <c r="U1731">
        <v>572.73</v>
      </c>
      <c r="V1731">
        <v>137.07</v>
      </c>
      <c r="W1731">
        <v>2.16</v>
      </c>
      <c r="X1731">
        <v>13.3</v>
      </c>
      <c r="Y1731">
        <v>7.98</v>
      </c>
      <c r="Z1731">
        <v>2</v>
      </c>
      <c r="AA1731" t="s">
        <v>4250</v>
      </c>
      <c r="AB1731">
        <v>1</v>
      </c>
      <c r="AC1731">
        <v>8</v>
      </c>
      <c r="AD1731">
        <v>1.895</v>
      </c>
      <c r="AF1731" t="s">
        <v>7949</v>
      </c>
      <c r="AI1731">
        <v>0</v>
      </c>
      <c r="AJ1731">
        <v>0</v>
      </c>
      <c r="AK1731" t="s">
        <v>19842</v>
      </c>
      <c r="AL1731" t="s">
        <v>19842</v>
      </c>
      <c r="AM1731" t="s">
        <v>20019</v>
      </c>
    </row>
    <row r="1732" spans="1:39" x14ac:dyDescent="0.25">
      <c r="A1732" t="s">
        <v>5279</v>
      </c>
      <c r="B1732" t="s">
        <v>4841</v>
      </c>
      <c r="C1732" t="s">
        <v>4842</v>
      </c>
      <c r="D1732">
        <v>14</v>
      </c>
      <c r="E1732" t="s">
        <v>4845</v>
      </c>
      <c r="F1732">
        <v>7.85</v>
      </c>
      <c r="K1732" t="s">
        <v>6860</v>
      </c>
      <c r="L1732" t="s">
        <v>6861</v>
      </c>
      <c r="M1732" t="s">
        <v>14986</v>
      </c>
      <c r="N1732">
        <v>9</v>
      </c>
      <c r="O1732" t="s">
        <v>15310</v>
      </c>
      <c r="P1732" t="s">
        <v>7005</v>
      </c>
      <c r="Q1732">
        <v>7</v>
      </c>
      <c r="R1732">
        <v>4</v>
      </c>
      <c r="S1732">
        <v>4.5</v>
      </c>
      <c r="T1732">
        <v>4.53</v>
      </c>
      <c r="U1732">
        <v>637.85</v>
      </c>
      <c r="V1732">
        <v>132.77000000000001</v>
      </c>
      <c r="W1732">
        <v>3.5</v>
      </c>
      <c r="X1732">
        <v>13.73</v>
      </c>
      <c r="Y1732">
        <v>6.51</v>
      </c>
      <c r="Z1732">
        <v>3</v>
      </c>
      <c r="AA1732" t="s">
        <v>4250</v>
      </c>
      <c r="AB1732">
        <v>1</v>
      </c>
      <c r="AC1732">
        <v>13</v>
      </c>
      <c r="AD1732">
        <v>1.2350000000000001</v>
      </c>
      <c r="AF1732" t="s">
        <v>7949</v>
      </c>
      <c r="AI1732">
        <v>0</v>
      </c>
      <c r="AJ1732">
        <v>0</v>
      </c>
      <c r="AK1732" t="s">
        <v>7956</v>
      </c>
      <c r="AL1732" t="s">
        <v>7956</v>
      </c>
      <c r="AM1732" t="s">
        <v>20019</v>
      </c>
    </row>
    <row r="1733" spans="1:39" x14ac:dyDescent="0.25">
      <c r="A1733" t="s">
        <v>8803</v>
      </c>
      <c r="B1733" t="s">
        <v>4841</v>
      </c>
      <c r="C1733" t="s">
        <v>4842</v>
      </c>
      <c r="D1733">
        <v>14</v>
      </c>
      <c r="E1733" t="s">
        <v>4845</v>
      </c>
      <c r="F1733">
        <v>7.85</v>
      </c>
      <c r="K1733" t="s">
        <v>6860</v>
      </c>
      <c r="L1733" t="s">
        <v>6861</v>
      </c>
      <c r="M1733" t="s">
        <v>15013</v>
      </c>
      <c r="N1733">
        <v>9</v>
      </c>
      <c r="O1733" t="s">
        <v>15350</v>
      </c>
      <c r="P1733" t="s">
        <v>16455</v>
      </c>
      <c r="Q1733">
        <v>7</v>
      </c>
      <c r="R1733">
        <v>3</v>
      </c>
      <c r="S1733">
        <v>4.9000000000000004</v>
      </c>
      <c r="T1733">
        <v>5.67</v>
      </c>
      <c r="U1733">
        <v>632.79999999999995</v>
      </c>
      <c r="V1733">
        <v>105.48</v>
      </c>
      <c r="W1733">
        <v>5.55</v>
      </c>
      <c r="X1733">
        <v>12.88</v>
      </c>
      <c r="Y1733">
        <v>8.0399999999999991</v>
      </c>
      <c r="Z1733">
        <v>4</v>
      </c>
      <c r="AA1733" t="s">
        <v>4250</v>
      </c>
      <c r="AB1733">
        <v>2</v>
      </c>
      <c r="AC1733">
        <v>6</v>
      </c>
      <c r="AD1733">
        <v>1.6306666666666669</v>
      </c>
      <c r="AF1733" t="s">
        <v>7949</v>
      </c>
      <c r="AI1733">
        <v>0</v>
      </c>
      <c r="AJ1733">
        <v>0</v>
      </c>
      <c r="AK1733" t="s">
        <v>7992</v>
      </c>
      <c r="AL1733" t="s">
        <v>7992</v>
      </c>
      <c r="AM1733" t="s">
        <v>20019</v>
      </c>
    </row>
    <row r="1734" spans="1:39" x14ac:dyDescent="0.25">
      <c r="A1734" t="s">
        <v>8453</v>
      </c>
      <c r="B1734" t="s">
        <v>4841</v>
      </c>
      <c r="C1734" t="s">
        <v>4842</v>
      </c>
      <c r="D1734">
        <v>14</v>
      </c>
      <c r="E1734" t="s">
        <v>4845</v>
      </c>
      <c r="F1734">
        <v>7.85</v>
      </c>
      <c r="K1734" t="s">
        <v>6860</v>
      </c>
      <c r="L1734" t="s">
        <v>6861</v>
      </c>
      <c r="M1734" t="s">
        <v>15091</v>
      </c>
      <c r="N1734">
        <v>9</v>
      </c>
      <c r="O1734" t="s">
        <v>15450</v>
      </c>
      <c r="P1734" t="s">
        <v>16106</v>
      </c>
      <c r="Q1734">
        <v>5</v>
      </c>
      <c r="R1734">
        <v>3</v>
      </c>
      <c r="S1734">
        <v>4</v>
      </c>
      <c r="T1734">
        <v>4.12</v>
      </c>
      <c r="U1734">
        <v>584.6</v>
      </c>
      <c r="V1734">
        <v>84.58</v>
      </c>
      <c r="W1734">
        <v>5.0199999999999996</v>
      </c>
      <c r="X1734">
        <v>13.68</v>
      </c>
      <c r="Y1734">
        <v>6.92</v>
      </c>
      <c r="Z1734">
        <v>2</v>
      </c>
      <c r="AA1734" t="s">
        <v>4250</v>
      </c>
      <c r="AB1734">
        <v>2</v>
      </c>
      <c r="AC1734">
        <v>7</v>
      </c>
      <c r="AD1734">
        <v>2.606666666666666</v>
      </c>
      <c r="AF1734" t="s">
        <v>7949</v>
      </c>
      <c r="AI1734">
        <v>0</v>
      </c>
      <c r="AJ1734">
        <v>0</v>
      </c>
      <c r="AK1734" t="s">
        <v>19882</v>
      </c>
      <c r="AL1734" t="s">
        <v>19882</v>
      </c>
      <c r="AM1734" t="s">
        <v>20019</v>
      </c>
    </row>
    <row r="1735" spans="1:39" x14ac:dyDescent="0.25">
      <c r="A1735" t="s">
        <v>8918</v>
      </c>
      <c r="B1735" t="s">
        <v>4841</v>
      </c>
      <c r="C1735" t="s">
        <v>4842</v>
      </c>
      <c r="D1735">
        <v>14</v>
      </c>
      <c r="E1735" t="s">
        <v>4845</v>
      </c>
      <c r="F1735">
        <v>7.85</v>
      </c>
      <c r="K1735" t="s">
        <v>6860</v>
      </c>
      <c r="L1735" t="s">
        <v>6861</v>
      </c>
      <c r="M1735" t="s">
        <v>15006</v>
      </c>
      <c r="N1735">
        <v>9</v>
      </c>
      <c r="O1735" t="s">
        <v>15336</v>
      </c>
      <c r="P1735" t="s">
        <v>16570</v>
      </c>
      <c r="Q1735">
        <v>6</v>
      </c>
      <c r="R1735">
        <v>1</v>
      </c>
      <c r="S1735">
        <v>0.45</v>
      </c>
      <c r="T1735">
        <v>0.45</v>
      </c>
      <c r="U1735">
        <v>388.43</v>
      </c>
      <c r="V1735">
        <v>100.94</v>
      </c>
      <c r="W1735">
        <v>2</v>
      </c>
      <c r="Y1735">
        <v>0</v>
      </c>
      <c r="Z1735">
        <v>2</v>
      </c>
      <c r="AA1735" t="s">
        <v>4250</v>
      </c>
      <c r="AB1735">
        <v>0</v>
      </c>
      <c r="AC1735">
        <v>1</v>
      </c>
      <c r="AD1735">
        <v>5.265595238095238</v>
      </c>
      <c r="AF1735" t="s">
        <v>7949</v>
      </c>
      <c r="AI1735">
        <v>0</v>
      </c>
      <c r="AJ1735">
        <v>0</v>
      </c>
      <c r="AK1735" t="s">
        <v>19871</v>
      </c>
      <c r="AL1735" t="s">
        <v>19871</v>
      </c>
      <c r="AM1735" t="s">
        <v>20019</v>
      </c>
    </row>
    <row r="1736" spans="1:39" x14ac:dyDescent="0.25">
      <c r="A1736" t="s">
        <v>5263</v>
      </c>
      <c r="B1736" t="s">
        <v>4841</v>
      </c>
      <c r="C1736" t="s">
        <v>4842</v>
      </c>
      <c r="D1736">
        <v>14</v>
      </c>
      <c r="E1736" t="s">
        <v>4845</v>
      </c>
      <c r="F1736">
        <v>7.85</v>
      </c>
      <c r="K1736" t="s">
        <v>6860</v>
      </c>
      <c r="L1736" t="s">
        <v>6861</v>
      </c>
      <c r="M1736" t="s">
        <v>14982</v>
      </c>
      <c r="N1736">
        <v>9</v>
      </c>
      <c r="O1736" t="s">
        <v>15305</v>
      </c>
      <c r="P1736" t="s">
        <v>6989</v>
      </c>
      <c r="Q1736">
        <v>5</v>
      </c>
      <c r="R1736">
        <v>3</v>
      </c>
      <c r="S1736">
        <v>8.4499999999999993</v>
      </c>
      <c r="T1736">
        <v>8.4700000000000006</v>
      </c>
      <c r="U1736">
        <v>613.74</v>
      </c>
      <c r="V1736">
        <v>110</v>
      </c>
      <c r="W1736">
        <v>7.16</v>
      </c>
      <c r="X1736">
        <v>11.86</v>
      </c>
      <c r="Y1736">
        <v>6.17</v>
      </c>
      <c r="Z1736">
        <v>5</v>
      </c>
      <c r="AA1736" t="s">
        <v>4250</v>
      </c>
      <c r="AB1736">
        <v>2</v>
      </c>
      <c r="AC1736">
        <v>8</v>
      </c>
      <c r="AD1736">
        <v>1.5</v>
      </c>
      <c r="AF1736" t="s">
        <v>7949</v>
      </c>
      <c r="AI1736">
        <v>0</v>
      </c>
      <c r="AJ1736">
        <v>0</v>
      </c>
      <c r="AK1736" t="s">
        <v>7955</v>
      </c>
      <c r="AL1736" t="s">
        <v>7955</v>
      </c>
      <c r="AM1736" t="s">
        <v>20019</v>
      </c>
    </row>
    <row r="1737" spans="1:39" x14ac:dyDescent="0.25">
      <c r="A1737" t="s">
        <v>9053</v>
      </c>
      <c r="B1737" t="s">
        <v>4841</v>
      </c>
      <c r="C1737" t="s">
        <v>4842</v>
      </c>
      <c r="D1737">
        <v>14</v>
      </c>
      <c r="E1737" t="s">
        <v>4845</v>
      </c>
      <c r="F1737">
        <v>7.85</v>
      </c>
      <c r="I1737" t="s">
        <v>12832</v>
      </c>
      <c r="K1737" t="s">
        <v>6860</v>
      </c>
      <c r="L1737" t="s">
        <v>6861</v>
      </c>
      <c r="M1737" t="s">
        <v>14972</v>
      </c>
      <c r="N1737">
        <v>8</v>
      </c>
      <c r="O1737" t="s">
        <v>15293</v>
      </c>
      <c r="P1737" t="s">
        <v>16705</v>
      </c>
      <c r="Q1737">
        <v>5</v>
      </c>
      <c r="R1737">
        <v>2</v>
      </c>
      <c r="S1737">
        <v>2.2599999999999998</v>
      </c>
      <c r="T1737">
        <v>2.2599999999999998</v>
      </c>
      <c r="U1737">
        <v>462.81</v>
      </c>
      <c r="V1737">
        <v>89.6</v>
      </c>
      <c r="W1737">
        <v>4.46</v>
      </c>
      <c r="X1737">
        <v>9.33</v>
      </c>
      <c r="Y1737">
        <v>4.3499999999999996</v>
      </c>
      <c r="Z1737">
        <v>2</v>
      </c>
      <c r="AA1737" t="s">
        <v>4250</v>
      </c>
      <c r="AB1737">
        <v>0</v>
      </c>
      <c r="AC1737">
        <v>3</v>
      </c>
      <c r="AD1737">
        <v>4.635642857142857</v>
      </c>
      <c r="AF1737" t="s">
        <v>7949</v>
      </c>
      <c r="AI1737">
        <v>0</v>
      </c>
      <c r="AJ1737">
        <v>0</v>
      </c>
      <c r="AM1737" t="s">
        <v>20019</v>
      </c>
    </row>
    <row r="1738" spans="1:39" x14ac:dyDescent="0.25">
      <c r="A1738" t="s">
        <v>8874</v>
      </c>
      <c r="B1738" t="s">
        <v>4841</v>
      </c>
      <c r="C1738" t="s">
        <v>4842</v>
      </c>
      <c r="D1738">
        <v>14</v>
      </c>
      <c r="E1738" t="s">
        <v>4845</v>
      </c>
      <c r="F1738">
        <v>7.85</v>
      </c>
      <c r="I1738" t="s">
        <v>12833</v>
      </c>
      <c r="K1738" t="s">
        <v>6860</v>
      </c>
      <c r="L1738" t="s">
        <v>6861</v>
      </c>
      <c r="M1738" t="s">
        <v>14979</v>
      </c>
      <c r="N1738">
        <v>8</v>
      </c>
      <c r="O1738" t="s">
        <v>15302</v>
      </c>
      <c r="P1738" t="s">
        <v>16526</v>
      </c>
      <c r="Q1738">
        <v>6</v>
      </c>
      <c r="R1738">
        <v>2</v>
      </c>
      <c r="S1738">
        <v>1</v>
      </c>
      <c r="T1738">
        <v>1.01</v>
      </c>
      <c r="U1738">
        <v>453.37</v>
      </c>
      <c r="V1738">
        <v>113.39</v>
      </c>
      <c r="W1738">
        <v>3.67</v>
      </c>
      <c r="X1738">
        <v>9.2200000000000006</v>
      </c>
      <c r="Y1738">
        <v>4.3499999999999996</v>
      </c>
      <c r="Z1738">
        <v>2</v>
      </c>
      <c r="AA1738" t="s">
        <v>4250</v>
      </c>
      <c r="AB1738">
        <v>0</v>
      </c>
      <c r="AC1738">
        <v>3</v>
      </c>
      <c r="AD1738">
        <v>4.053404761904762</v>
      </c>
      <c r="AF1738" t="s">
        <v>7949</v>
      </c>
      <c r="AI1738">
        <v>0</v>
      </c>
      <c r="AJ1738">
        <v>0</v>
      </c>
      <c r="AM1738" t="s">
        <v>20019</v>
      </c>
    </row>
    <row r="1739" spans="1:39" x14ac:dyDescent="0.25">
      <c r="A1739" t="s">
        <v>9308</v>
      </c>
      <c r="B1739" t="s">
        <v>4841</v>
      </c>
      <c r="C1739" t="s">
        <v>4842</v>
      </c>
      <c r="D1739">
        <v>14</v>
      </c>
      <c r="E1739" t="s">
        <v>4845</v>
      </c>
      <c r="F1739">
        <v>7.85</v>
      </c>
      <c r="I1739" t="s">
        <v>12834</v>
      </c>
      <c r="K1739" t="s">
        <v>6860</v>
      </c>
      <c r="L1739" t="s">
        <v>6861</v>
      </c>
      <c r="M1739" t="s">
        <v>14972</v>
      </c>
      <c r="N1739">
        <v>8</v>
      </c>
      <c r="O1739" t="s">
        <v>15293</v>
      </c>
      <c r="P1739" t="s">
        <v>16960</v>
      </c>
      <c r="Q1739">
        <v>5</v>
      </c>
      <c r="R1739">
        <v>2</v>
      </c>
      <c r="S1739">
        <v>2.0699999999999998</v>
      </c>
      <c r="T1739">
        <v>2.08</v>
      </c>
      <c r="U1739">
        <v>464.34</v>
      </c>
      <c r="V1739">
        <v>89.6</v>
      </c>
      <c r="W1739">
        <v>4.43</v>
      </c>
      <c r="X1739">
        <v>9.52</v>
      </c>
      <c r="Y1739">
        <v>4.3600000000000003</v>
      </c>
      <c r="Z1739">
        <v>2</v>
      </c>
      <c r="AA1739" t="s">
        <v>4250</v>
      </c>
      <c r="AB1739">
        <v>0</v>
      </c>
      <c r="AC1739">
        <v>4</v>
      </c>
      <c r="AD1739">
        <v>4.7197142857142858</v>
      </c>
      <c r="AF1739" t="s">
        <v>7949</v>
      </c>
      <c r="AI1739">
        <v>0</v>
      </c>
      <c r="AJ1739">
        <v>0</v>
      </c>
      <c r="AM1739" t="s">
        <v>20019</v>
      </c>
    </row>
    <row r="1740" spans="1:39" x14ac:dyDescent="0.25">
      <c r="A1740" t="s">
        <v>9309</v>
      </c>
      <c r="B1740" t="s">
        <v>4841</v>
      </c>
      <c r="C1740" t="s">
        <v>4842</v>
      </c>
      <c r="D1740">
        <v>14</v>
      </c>
      <c r="E1740" t="s">
        <v>4845</v>
      </c>
      <c r="F1740">
        <v>7.85</v>
      </c>
      <c r="I1740" t="s">
        <v>12835</v>
      </c>
      <c r="K1740" t="s">
        <v>6860</v>
      </c>
      <c r="L1740" t="s">
        <v>6861</v>
      </c>
      <c r="M1740" t="s">
        <v>14979</v>
      </c>
      <c r="N1740">
        <v>8</v>
      </c>
      <c r="O1740" t="s">
        <v>15302</v>
      </c>
      <c r="P1740" t="s">
        <v>16961</v>
      </c>
      <c r="Q1740">
        <v>7</v>
      </c>
      <c r="R1740">
        <v>2</v>
      </c>
      <c r="S1740">
        <v>2.9</v>
      </c>
      <c r="T1740">
        <v>2.91</v>
      </c>
      <c r="U1740">
        <v>462.38</v>
      </c>
      <c r="V1740">
        <v>109.21</v>
      </c>
      <c r="W1740">
        <v>4.4000000000000004</v>
      </c>
      <c r="Y1740">
        <v>4.38</v>
      </c>
      <c r="Z1740">
        <v>3</v>
      </c>
      <c r="AA1740" t="s">
        <v>4250</v>
      </c>
      <c r="AB1740">
        <v>0</v>
      </c>
      <c r="AC1740">
        <v>3</v>
      </c>
      <c r="AD1740">
        <v>3.678380952380953</v>
      </c>
      <c r="AF1740" t="s">
        <v>7949</v>
      </c>
      <c r="AI1740">
        <v>0</v>
      </c>
      <c r="AJ1740">
        <v>0</v>
      </c>
      <c r="AM1740" t="s">
        <v>20019</v>
      </c>
    </row>
    <row r="1741" spans="1:39" x14ac:dyDescent="0.25">
      <c r="A1741" t="s">
        <v>9310</v>
      </c>
      <c r="B1741" t="s">
        <v>4841</v>
      </c>
      <c r="C1741" t="s">
        <v>4842</v>
      </c>
      <c r="D1741">
        <v>14</v>
      </c>
      <c r="E1741" t="s">
        <v>4845</v>
      </c>
      <c r="F1741">
        <v>7.85</v>
      </c>
      <c r="K1741" t="s">
        <v>6860</v>
      </c>
      <c r="L1741" t="s">
        <v>6861</v>
      </c>
      <c r="M1741" t="s">
        <v>14950</v>
      </c>
      <c r="N1741">
        <v>9</v>
      </c>
      <c r="O1741" t="s">
        <v>15271</v>
      </c>
      <c r="P1741" t="s">
        <v>16962</v>
      </c>
      <c r="Q1741">
        <v>4</v>
      </c>
      <c r="R1741">
        <v>2</v>
      </c>
      <c r="S1741">
        <v>1.1100000000000001</v>
      </c>
      <c r="T1741">
        <v>2.85</v>
      </c>
      <c r="U1741">
        <v>325.43</v>
      </c>
      <c r="V1741">
        <v>50.41</v>
      </c>
      <c r="W1741">
        <v>3.13</v>
      </c>
      <c r="Y1741">
        <v>9.14</v>
      </c>
      <c r="Z1741">
        <v>1</v>
      </c>
      <c r="AA1741" t="s">
        <v>4250</v>
      </c>
      <c r="AB1741">
        <v>0</v>
      </c>
      <c r="AC1741">
        <v>5</v>
      </c>
      <c r="AD1741">
        <v>4.93</v>
      </c>
      <c r="AF1741" t="s">
        <v>7952</v>
      </c>
      <c r="AI1741">
        <v>0</v>
      </c>
      <c r="AJ1741">
        <v>0</v>
      </c>
      <c r="AK1741" t="s">
        <v>19839</v>
      </c>
      <c r="AL1741" t="s">
        <v>19839</v>
      </c>
      <c r="AM1741" t="s">
        <v>20019</v>
      </c>
    </row>
    <row r="1742" spans="1:39" x14ac:dyDescent="0.25">
      <c r="A1742" t="s">
        <v>9311</v>
      </c>
      <c r="B1742" t="s">
        <v>4841</v>
      </c>
      <c r="C1742" t="s">
        <v>4842</v>
      </c>
      <c r="D1742">
        <v>14</v>
      </c>
      <c r="E1742" t="s">
        <v>4845</v>
      </c>
      <c r="F1742">
        <v>7.85</v>
      </c>
      <c r="K1742" t="s">
        <v>6860</v>
      </c>
      <c r="L1742" t="s">
        <v>6861</v>
      </c>
      <c r="M1742" t="s">
        <v>15062</v>
      </c>
      <c r="N1742">
        <v>9</v>
      </c>
      <c r="O1742" t="s">
        <v>15415</v>
      </c>
      <c r="P1742" t="s">
        <v>16963</v>
      </c>
      <c r="Q1742">
        <v>8</v>
      </c>
      <c r="R1742">
        <v>3</v>
      </c>
      <c r="S1742">
        <v>2.83</v>
      </c>
      <c r="T1742">
        <v>2.85</v>
      </c>
      <c r="U1742">
        <v>553.70000000000005</v>
      </c>
      <c r="V1742">
        <v>111.17</v>
      </c>
      <c r="W1742">
        <v>3.86</v>
      </c>
      <c r="X1742">
        <v>13.85</v>
      </c>
      <c r="Y1742">
        <v>5.88</v>
      </c>
      <c r="Z1742">
        <v>2</v>
      </c>
      <c r="AA1742" t="s">
        <v>4250</v>
      </c>
      <c r="AB1742">
        <v>1</v>
      </c>
      <c r="AC1742">
        <v>10</v>
      </c>
      <c r="AD1742">
        <v>3.0459999999999998</v>
      </c>
      <c r="AF1742" t="s">
        <v>7949</v>
      </c>
      <c r="AI1742">
        <v>0</v>
      </c>
      <c r="AJ1742">
        <v>0</v>
      </c>
      <c r="AK1742" t="s">
        <v>19873</v>
      </c>
      <c r="AL1742" t="s">
        <v>19873</v>
      </c>
      <c r="AM1742" t="s">
        <v>20019</v>
      </c>
    </row>
    <row r="1743" spans="1:39" x14ac:dyDescent="0.25">
      <c r="A1743" t="s">
        <v>8798</v>
      </c>
      <c r="B1743" t="s">
        <v>4841</v>
      </c>
      <c r="C1743" t="s">
        <v>4842</v>
      </c>
      <c r="D1743">
        <v>14</v>
      </c>
      <c r="E1743" t="s">
        <v>4845</v>
      </c>
      <c r="F1743">
        <v>7.85</v>
      </c>
      <c r="K1743" t="s">
        <v>6860</v>
      </c>
      <c r="L1743" t="s">
        <v>6861</v>
      </c>
      <c r="M1743" t="s">
        <v>15062</v>
      </c>
      <c r="N1743">
        <v>9</v>
      </c>
      <c r="O1743" t="s">
        <v>15415</v>
      </c>
      <c r="P1743" t="s">
        <v>16450</v>
      </c>
      <c r="Q1743">
        <v>8</v>
      </c>
      <c r="R1743">
        <v>3</v>
      </c>
      <c r="S1743">
        <v>3.79</v>
      </c>
      <c r="T1743">
        <v>3.81</v>
      </c>
      <c r="U1743">
        <v>592.80999999999995</v>
      </c>
      <c r="V1743">
        <v>105.6</v>
      </c>
      <c r="W1743">
        <v>5.17</v>
      </c>
      <c r="X1743">
        <v>13.83</v>
      </c>
      <c r="Y1743">
        <v>5.89</v>
      </c>
      <c r="Z1743">
        <v>3</v>
      </c>
      <c r="AA1743" t="s">
        <v>4250</v>
      </c>
      <c r="AB1743">
        <v>2</v>
      </c>
      <c r="AC1743">
        <v>11</v>
      </c>
      <c r="AD1743">
        <v>2.3466666666666671</v>
      </c>
      <c r="AF1743" t="s">
        <v>7949</v>
      </c>
      <c r="AI1743">
        <v>0</v>
      </c>
      <c r="AJ1743">
        <v>0</v>
      </c>
      <c r="AK1743" t="s">
        <v>19873</v>
      </c>
      <c r="AL1743" t="s">
        <v>19873</v>
      </c>
      <c r="AM1743" t="s">
        <v>20019</v>
      </c>
    </row>
    <row r="1744" spans="1:39" x14ac:dyDescent="0.25">
      <c r="A1744" t="s">
        <v>5400</v>
      </c>
      <c r="B1744" t="s">
        <v>4841</v>
      </c>
      <c r="C1744" t="s">
        <v>4842</v>
      </c>
      <c r="D1744">
        <v>14</v>
      </c>
      <c r="E1744" t="s">
        <v>4845</v>
      </c>
      <c r="F1744">
        <v>7.85</v>
      </c>
      <c r="K1744" t="s">
        <v>6860</v>
      </c>
      <c r="L1744" t="s">
        <v>6861</v>
      </c>
      <c r="M1744" t="s">
        <v>15108</v>
      </c>
      <c r="N1744">
        <v>9</v>
      </c>
      <c r="O1744" t="s">
        <v>15476</v>
      </c>
      <c r="P1744" t="s">
        <v>7126</v>
      </c>
      <c r="Q1744">
        <v>6</v>
      </c>
      <c r="R1744">
        <v>2</v>
      </c>
      <c r="S1744">
        <v>2.73</v>
      </c>
      <c r="T1744">
        <v>2.76</v>
      </c>
      <c r="U1744">
        <v>420.4</v>
      </c>
      <c r="V1744">
        <v>94.44</v>
      </c>
      <c r="W1744">
        <v>1.54</v>
      </c>
      <c r="Y1744">
        <v>6.41</v>
      </c>
      <c r="Z1744">
        <v>2</v>
      </c>
      <c r="AA1744" t="s">
        <v>4250</v>
      </c>
      <c r="AB1744">
        <v>0</v>
      </c>
      <c r="AC1744">
        <v>3</v>
      </c>
      <c r="AD1744">
        <v>4.5555714285714286</v>
      </c>
      <c r="AF1744" t="s">
        <v>7949</v>
      </c>
      <c r="AI1744">
        <v>0</v>
      </c>
      <c r="AJ1744">
        <v>0</v>
      </c>
      <c r="AK1744" t="s">
        <v>7970</v>
      </c>
      <c r="AL1744" t="s">
        <v>7970</v>
      </c>
      <c r="AM1744" t="s">
        <v>20019</v>
      </c>
    </row>
    <row r="1745" spans="1:39" x14ac:dyDescent="0.25">
      <c r="A1745" t="s">
        <v>5400</v>
      </c>
      <c r="B1745" t="s">
        <v>4841</v>
      </c>
      <c r="C1745" t="s">
        <v>4842</v>
      </c>
      <c r="D1745">
        <v>14</v>
      </c>
      <c r="E1745" t="s">
        <v>4845</v>
      </c>
      <c r="F1745">
        <v>7.85</v>
      </c>
      <c r="I1745" t="s">
        <v>6312</v>
      </c>
      <c r="K1745" t="s">
        <v>6860</v>
      </c>
      <c r="L1745" t="s">
        <v>6861</v>
      </c>
      <c r="M1745" t="s">
        <v>6890</v>
      </c>
      <c r="N1745">
        <v>9</v>
      </c>
      <c r="O1745" t="s">
        <v>6949</v>
      </c>
      <c r="P1745" t="s">
        <v>7126</v>
      </c>
      <c r="Q1745">
        <v>6</v>
      </c>
      <c r="R1745">
        <v>2</v>
      </c>
      <c r="S1745">
        <v>2.73</v>
      </c>
      <c r="T1745">
        <v>2.76</v>
      </c>
      <c r="U1745">
        <v>420.4</v>
      </c>
      <c r="V1745">
        <v>94.44</v>
      </c>
      <c r="W1745">
        <v>1.54</v>
      </c>
      <c r="Y1745">
        <v>6.41</v>
      </c>
      <c r="Z1745">
        <v>2</v>
      </c>
      <c r="AA1745" t="s">
        <v>4250</v>
      </c>
      <c r="AB1745">
        <v>0</v>
      </c>
      <c r="AC1745">
        <v>3</v>
      </c>
      <c r="AD1745">
        <v>4.5555714285714286</v>
      </c>
      <c r="AF1745" t="s">
        <v>7949</v>
      </c>
      <c r="AI1745">
        <v>0</v>
      </c>
      <c r="AJ1745">
        <v>0</v>
      </c>
      <c r="AM1745" t="s">
        <v>20019</v>
      </c>
    </row>
    <row r="1746" spans="1:39" x14ac:dyDescent="0.25">
      <c r="A1746" t="s">
        <v>9312</v>
      </c>
      <c r="B1746" t="s">
        <v>4841</v>
      </c>
      <c r="C1746" t="s">
        <v>4842</v>
      </c>
      <c r="D1746">
        <v>14</v>
      </c>
      <c r="E1746" t="s">
        <v>4845</v>
      </c>
      <c r="F1746">
        <v>7.85</v>
      </c>
      <c r="I1746" t="s">
        <v>12836</v>
      </c>
      <c r="K1746" t="s">
        <v>6860</v>
      </c>
      <c r="L1746" t="s">
        <v>6861</v>
      </c>
      <c r="M1746" t="s">
        <v>15022</v>
      </c>
      <c r="N1746">
        <v>9</v>
      </c>
      <c r="O1746" t="s">
        <v>15383</v>
      </c>
      <c r="P1746" t="s">
        <v>16964</v>
      </c>
      <c r="Q1746">
        <v>5</v>
      </c>
      <c r="R1746">
        <v>1</v>
      </c>
      <c r="S1746">
        <v>4.78</v>
      </c>
      <c r="T1746">
        <v>4.96</v>
      </c>
      <c r="U1746">
        <v>422.96</v>
      </c>
      <c r="V1746">
        <v>72.86</v>
      </c>
      <c r="W1746">
        <v>4.91</v>
      </c>
      <c r="Y1746">
        <v>6.9</v>
      </c>
      <c r="Z1746">
        <v>2</v>
      </c>
      <c r="AA1746" t="s">
        <v>4250</v>
      </c>
      <c r="AB1746">
        <v>0</v>
      </c>
      <c r="AC1746">
        <v>2</v>
      </c>
      <c r="AD1746">
        <v>3.4036190476190482</v>
      </c>
      <c r="AF1746" t="s">
        <v>7949</v>
      </c>
      <c r="AI1746">
        <v>0</v>
      </c>
      <c r="AJ1746">
        <v>0</v>
      </c>
      <c r="AM1746" t="s">
        <v>20019</v>
      </c>
    </row>
    <row r="1747" spans="1:39" x14ac:dyDescent="0.25">
      <c r="A1747" t="s">
        <v>9313</v>
      </c>
      <c r="B1747" t="s">
        <v>4841</v>
      </c>
      <c r="C1747" t="s">
        <v>4842</v>
      </c>
      <c r="D1747">
        <v>14</v>
      </c>
      <c r="E1747" t="s">
        <v>4845</v>
      </c>
      <c r="F1747">
        <v>7.85</v>
      </c>
      <c r="K1747" t="s">
        <v>6860</v>
      </c>
      <c r="L1747" t="s">
        <v>6861</v>
      </c>
      <c r="M1747" t="s">
        <v>15109</v>
      </c>
      <c r="N1747">
        <v>9</v>
      </c>
      <c r="O1747" t="s">
        <v>15477</v>
      </c>
      <c r="P1747" t="s">
        <v>16965</v>
      </c>
      <c r="Q1747">
        <v>5</v>
      </c>
      <c r="R1747">
        <v>1</v>
      </c>
      <c r="S1747">
        <v>6.22</v>
      </c>
      <c r="T1747">
        <v>6.24</v>
      </c>
      <c r="U1747">
        <v>422.53</v>
      </c>
      <c r="V1747">
        <v>72.86</v>
      </c>
      <c r="W1747">
        <v>4.78</v>
      </c>
      <c r="Y1747">
        <v>5.75</v>
      </c>
      <c r="Z1747">
        <v>3</v>
      </c>
      <c r="AA1747" t="s">
        <v>4250</v>
      </c>
      <c r="AB1747">
        <v>0</v>
      </c>
      <c r="AC1747">
        <v>4</v>
      </c>
      <c r="AD1747">
        <v>3.386690476190477</v>
      </c>
      <c r="AF1747" t="s">
        <v>7949</v>
      </c>
      <c r="AI1747">
        <v>0</v>
      </c>
      <c r="AJ1747">
        <v>0</v>
      </c>
      <c r="AK1747" t="s">
        <v>19934</v>
      </c>
      <c r="AL1747" t="s">
        <v>19934</v>
      </c>
      <c r="AM1747" t="s">
        <v>20019</v>
      </c>
    </row>
    <row r="1748" spans="1:39" x14ac:dyDescent="0.25">
      <c r="A1748" t="s">
        <v>9314</v>
      </c>
      <c r="B1748" t="s">
        <v>4841</v>
      </c>
      <c r="C1748" t="s">
        <v>4842</v>
      </c>
      <c r="D1748">
        <v>14</v>
      </c>
      <c r="E1748" t="s">
        <v>4845</v>
      </c>
      <c r="F1748">
        <v>7.85</v>
      </c>
      <c r="K1748" t="s">
        <v>6860</v>
      </c>
      <c r="L1748" t="s">
        <v>6861</v>
      </c>
      <c r="M1748" t="s">
        <v>14991</v>
      </c>
      <c r="N1748">
        <v>9</v>
      </c>
      <c r="O1748" t="s">
        <v>15315</v>
      </c>
      <c r="P1748" t="s">
        <v>16966</v>
      </c>
      <c r="Q1748">
        <v>6</v>
      </c>
      <c r="R1748">
        <v>2</v>
      </c>
      <c r="S1748">
        <v>1.21</v>
      </c>
      <c r="T1748">
        <v>1.24</v>
      </c>
      <c r="U1748">
        <v>353.36</v>
      </c>
      <c r="V1748">
        <v>113.39</v>
      </c>
      <c r="W1748">
        <v>2.29</v>
      </c>
      <c r="X1748">
        <v>9.9499999999999993</v>
      </c>
      <c r="Y1748">
        <v>6.12</v>
      </c>
      <c r="Z1748">
        <v>2</v>
      </c>
      <c r="AA1748" t="s">
        <v>4250</v>
      </c>
      <c r="AB1748">
        <v>0</v>
      </c>
      <c r="AC1748">
        <v>3</v>
      </c>
      <c r="AD1748">
        <v>4.7203333333333326</v>
      </c>
      <c r="AF1748" t="s">
        <v>7949</v>
      </c>
      <c r="AI1748">
        <v>0</v>
      </c>
      <c r="AJ1748">
        <v>0</v>
      </c>
      <c r="AK1748" t="s">
        <v>19861</v>
      </c>
      <c r="AL1748" t="s">
        <v>19861</v>
      </c>
      <c r="AM1748" t="s">
        <v>20019</v>
      </c>
    </row>
    <row r="1749" spans="1:39" x14ac:dyDescent="0.25">
      <c r="A1749" t="s">
        <v>8335</v>
      </c>
      <c r="B1749" t="s">
        <v>4841</v>
      </c>
      <c r="C1749" t="s">
        <v>4842</v>
      </c>
      <c r="D1749">
        <v>14</v>
      </c>
      <c r="E1749" t="s">
        <v>4845</v>
      </c>
      <c r="F1749">
        <v>7.85</v>
      </c>
      <c r="K1749" t="s">
        <v>6860</v>
      </c>
      <c r="L1749" t="s">
        <v>6861</v>
      </c>
      <c r="M1749" t="s">
        <v>15024</v>
      </c>
      <c r="N1749">
        <v>9</v>
      </c>
      <c r="O1749" t="s">
        <v>15364</v>
      </c>
      <c r="P1749" t="s">
        <v>15988</v>
      </c>
      <c r="Q1749">
        <v>6</v>
      </c>
      <c r="R1749">
        <v>1</v>
      </c>
      <c r="S1749">
        <v>4.24</v>
      </c>
      <c r="T1749">
        <v>4.24</v>
      </c>
      <c r="U1749">
        <v>438.46</v>
      </c>
      <c r="V1749">
        <v>82.62</v>
      </c>
      <c r="W1749">
        <v>4.95</v>
      </c>
      <c r="Y1749">
        <v>4.08</v>
      </c>
      <c r="Z1749">
        <v>4</v>
      </c>
      <c r="AA1749" t="s">
        <v>4250</v>
      </c>
      <c r="AB1749">
        <v>0</v>
      </c>
      <c r="AC1749">
        <v>2</v>
      </c>
      <c r="AD1749">
        <v>3.6529047619047619</v>
      </c>
      <c r="AF1749" t="s">
        <v>7949</v>
      </c>
      <c r="AI1749">
        <v>0</v>
      </c>
      <c r="AJ1749">
        <v>0</v>
      </c>
      <c r="AK1749" t="s">
        <v>19850</v>
      </c>
      <c r="AL1749" t="s">
        <v>19850</v>
      </c>
      <c r="AM1749" t="s">
        <v>20019</v>
      </c>
    </row>
    <row r="1750" spans="1:39" x14ac:dyDescent="0.25">
      <c r="A1750" t="s">
        <v>9315</v>
      </c>
      <c r="B1750" t="s">
        <v>4841</v>
      </c>
      <c r="C1750" t="s">
        <v>4842</v>
      </c>
      <c r="D1750">
        <v>14</v>
      </c>
      <c r="E1750" t="s">
        <v>4845</v>
      </c>
      <c r="F1750">
        <v>7.85</v>
      </c>
      <c r="K1750" t="s">
        <v>6860</v>
      </c>
      <c r="L1750" t="s">
        <v>6861</v>
      </c>
      <c r="M1750" t="s">
        <v>6891</v>
      </c>
      <c r="N1750">
        <v>9</v>
      </c>
      <c r="O1750" t="s">
        <v>15367</v>
      </c>
      <c r="P1750" t="s">
        <v>16967</v>
      </c>
      <c r="Q1750">
        <v>4</v>
      </c>
      <c r="R1750">
        <v>3</v>
      </c>
      <c r="S1750">
        <v>5.58</v>
      </c>
      <c r="T1750">
        <v>7.1</v>
      </c>
      <c r="U1750">
        <v>605.77</v>
      </c>
      <c r="V1750">
        <v>81.67</v>
      </c>
      <c r="W1750">
        <v>5.85</v>
      </c>
      <c r="X1750">
        <v>13.91</v>
      </c>
      <c r="Y1750">
        <v>8.7799999999999994</v>
      </c>
      <c r="Z1750">
        <v>3</v>
      </c>
      <c r="AA1750" t="s">
        <v>4250</v>
      </c>
      <c r="AB1750">
        <v>2</v>
      </c>
      <c r="AC1750">
        <v>13</v>
      </c>
      <c r="AD1750">
        <v>1.7766666666666671</v>
      </c>
      <c r="AF1750" t="s">
        <v>7952</v>
      </c>
      <c r="AI1750">
        <v>0</v>
      </c>
      <c r="AJ1750">
        <v>0</v>
      </c>
      <c r="AK1750" t="s">
        <v>19890</v>
      </c>
      <c r="AL1750" t="s">
        <v>19890</v>
      </c>
      <c r="AM1750" t="s">
        <v>20019</v>
      </c>
    </row>
    <row r="1751" spans="1:39" x14ac:dyDescent="0.25">
      <c r="A1751" t="s">
        <v>9315</v>
      </c>
      <c r="B1751" t="s">
        <v>4841</v>
      </c>
      <c r="C1751" t="s">
        <v>4842</v>
      </c>
      <c r="D1751">
        <v>14</v>
      </c>
      <c r="E1751" t="s">
        <v>4845</v>
      </c>
      <c r="F1751">
        <v>7.85</v>
      </c>
      <c r="K1751" t="s">
        <v>6860</v>
      </c>
      <c r="M1751" t="s">
        <v>6865</v>
      </c>
      <c r="N1751">
        <v>8</v>
      </c>
      <c r="O1751" t="s">
        <v>15317</v>
      </c>
      <c r="P1751" t="s">
        <v>16967</v>
      </c>
      <c r="Q1751">
        <v>4</v>
      </c>
      <c r="R1751">
        <v>3</v>
      </c>
      <c r="S1751">
        <v>5.58</v>
      </c>
      <c r="T1751">
        <v>7.1</v>
      </c>
      <c r="U1751">
        <v>605.77</v>
      </c>
      <c r="V1751">
        <v>81.67</v>
      </c>
      <c r="W1751">
        <v>5.85</v>
      </c>
      <c r="X1751">
        <v>13.91</v>
      </c>
      <c r="Y1751">
        <v>8.7799999999999994</v>
      </c>
      <c r="Z1751">
        <v>3</v>
      </c>
      <c r="AA1751" t="s">
        <v>4250</v>
      </c>
      <c r="AB1751">
        <v>2</v>
      </c>
      <c r="AC1751">
        <v>13</v>
      </c>
      <c r="AD1751">
        <v>1.7766666666666671</v>
      </c>
      <c r="AF1751" t="s">
        <v>7952</v>
      </c>
      <c r="AI1751">
        <v>0</v>
      </c>
      <c r="AJ1751">
        <v>0</v>
      </c>
      <c r="AK1751" t="s">
        <v>19863</v>
      </c>
      <c r="AL1751" t="s">
        <v>19863</v>
      </c>
      <c r="AM1751" t="s">
        <v>20019</v>
      </c>
    </row>
    <row r="1752" spans="1:39" x14ac:dyDescent="0.25">
      <c r="A1752" t="s">
        <v>9316</v>
      </c>
      <c r="B1752" t="s">
        <v>4841</v>
      </c>
      <c r="C1752" t="s">
        <v>4842</v>
      </c>
      <c r="D1752">
        <v>14</v>
      </c>
      <c r="E1752" t="s">
        <v>4845</v>
      </c>
      <c r="F1752">
        <v>7.85</v>
      </c>
      <c r="K1752" t="s">
        <v>6860</v>
      </c>
      <c r="L1752" t="s">
        <v>6861</v>
      </c>
      <c r="M1752" t="s">
        <v>15037</v>
      </c>
      <c r="N1752">
        <v>9</v>
      </c>
      <c r="O1752" t="s">
        <v>15478</v>
      </c>
      <c r="P1752" t="s">
        <v>16968</v>
      </c>
      <c r="Q1752">
        <v>10</v>
      </c>
      <c r="R1752">
        <v>8</v>
      </c>
      <c r="S1752">
        <v>2.37</v>
      </c>
      <c r="T1752">
        <v>4.38</v>
      </c>
      <c r="U1752">
        <v>733.66</v>
      </c>
      <c r="V1752">
        <v>246.21</v>
      </c>
      <c r="W1752">
        <v>0.96</v>
      </c>
      <c r="X1752">
        <v>2.5</v>
      </c>
      <c r="Y1752">
        <v>5.8</v>
      </c>
      <c r="Z1752">
        <v>3</v>
      </c>
      <c r="AA1752" t="s">
        <v>4250</v>
      </c>
      <c r="AB1752">
        <v>2</v>
      </c>
      <c r="AC1752">
        <v>17</v>
      </c>
      <c r="AD1752">
        <v>2.125</v>
      </c>
      <c r="AF1752" t="s">
        <v>7951</v>
      </c>
      <c r="AI1752">
        <v>0</v>
      </c>
      <c r="AJ1752">
        <v>0</v>
      </c>
      <c r="AK1752" t="s">
        <v>19869</v>
      </c>
      <c r="AL1752" t="s">
        <v>19869</v>
      </c>
      <c r="AM1752" t="s">
        <v>20019</v>
      </c>
    </row>
    <row r="1753" spans="1:39" x14ac:dyDescent="0.25">
      <c r="A1753" t="s">
        <v>9317</v>
      </c>
      <c r="B1753" t="s">
        <v>4841</v>
      </c>
      <c r="C1753" t="s">
        <v>4842</v>
      </c>
      <c r="D1753">
        <v>14</v>
      </c>
      <c r="E1753" t="s">
        <v>4845</v>
      </c>
      <c r="F1753">
        <v>7.85</v>
      </c>
      <c r="J1753" t="s">
        <v>14932</v>
      </c>
      <c r="K1753" t="s">
        <v>6860</v>
      </c>
      <c r="L1753" t="s">
        <v>6861</v>
      </c>
      <c r="M1753" t="s">
        <v>6865</v>
      </c>
      <c r="N1753">
        <v>9</v>
      </c>
      <c r="O1753" t="s">
        <v>15451</v>
      </c>
      <c r="P1753" t="s">
        <v>16969</v>
      </c>
      <c r="Q1753">
        <v>6</v>
      </c>
      <c r="R1753">
        <v>4</v>
      </c>
      <c r="S1753">
        <v>1.43</v>
      </c>
      <c r="T1753">
        <v>2.4300000000000002</v>
      </c>
      <c r="U1753">
        <v>607.78</v>
      </c>
      <c r="V1753">
        <v>131.08000000000001</v>
      </c>
      <c r="W1753">
        <v>2.87</v>
      </c>
      <c r="X1753">
        <v>13.69</v>
      </c>
      <c r="Y1753">
        <v>8.35</v>
      </c>
      <c r="Z1753">
        <v>3</v>
      </c>
      <c r="AA1753" t="s">
        <v>4250</v>
      </c>
      <c r="AB1753">
        <v>1</v>
      </c>
      <c r="AC1753">
        <v>14</v>
      </c>
      <c r="AD1753">
        <v>2.8250000000000002</v>
      </c>
      <c r="AF1753" t="s">
        <v>7949</v>
      </c>
      <c r="AI1753">
        <v>0</v>
      </c>
      <c r="AJ1753">
        <v>0</v>
      </c>
      <c r="AK1753" t="s">
        <v>19931</v>
      </c>
      <c r="AL1753" t="s">
        <v>19931</v>
      </c>
      <c r="AM1753" t="s">
        <v>20019</v>
      </c>
    </row>
    <row r="1754" spans="1:39" x14ac:dyDescent="0.25">
      <c r="A1754" t="s">
        <v>9318</v>
      </c>
      <c r="B1754" t="s">
        <v>4841</v>
      </c>
      <c r="C1754" t="s">
        <v>4842</v>
      </c>
      <c r="D1754">
        <v>14</v>
      </c>
      <c r="E1754" t="s">
        <v>4845</v>
      </c>
      <c r="F1754">
        <v>7.85</v>
      </c>
      <c r="K1754" t="s">
        <v>6860</v>
      </c>
      <c r="M1754" t="s">
        <v>15015</v>
      </c>
      <c r="N1754">
        <v>8</v>
      </c>
      <c r="O1754" t="s">
        <v>15352</v>
      </c>
      <c r="P1754" t="s">
        <v>16970</v>
      </c>
      <c r="Q1754">
        <v>6</v>
      </c>
      <c r="R1754">
        <v>3</v>
      </c>
      <c r="S1754">
        <v>3.48</v>
      </c>
      <c r="T1754">
        <v>3.48</v>
      </c>
      <c r="U1754">
        <v>510.61</v>
      </c>
      <c r="V1754">
        <v>111.63</v>
      </c>
      <c r="W1754">
        <v>2.94</v>
      </c>
      <c r="X1754">
        <v>12.8</v>
      </c>
      <c r="Y1754">
        <v>2.0699999999999998</v>
      </c>
      <c r="Z1754">
        <v>2</v>
      </c>
      <c r="AA1754" t="s">
        <v>4250</v>
      </c>
      <c r="AB1754">
        <v>1</v>
      </c>
      <c r="AC1754">
        <v>11</v>
      </c>
      <c r="AD1754">
        <v>2.465666666666666</v>
      </c>
      <c r="AF1754" t="s">
        <v>7949</v>
      </c>
      <c r="AI1754">
        <v>0</v>
      </c>
      <c r="AJ1754">
        <v>0</v>
      </c>
      <c r="AK1754" t="s">
        <v>19883</v>
      </c>
      <c r="AL1754" t="s">
        <v>19883</v>
      </c>
      <c r="AM1754" t="s">
        <v>20019</v>
      </c>
    </row>
    <row r="1755" spans="1:39" x14ac:dyDescent="0.25">
      <c r="A1755" t="s">
        <v>5292</v>
      </c>
      <c r="B1755" t="s">
        <v>4841</v>
      </c>
      <c r="C1755" t="s">
        <v>4842</v>
      </c>
      <c r="D1755">
        <v>14</v>
      </c>
      <c r="E1755" t="s">
        <v>4845</v>
      </c>
      <c r="F1755">
        <v>7.85</v>
      </c>
      <c r="K1755" t="s">
        <v>6860</v>
      </c>
      <c r="M1755" t="s">
        <v>15072</v>
      </c>
      <c r="N1755">
        <v>8</v>
      </c>
      <c r="O1755" t="s">
        <v>15425</v>
      </c>
      <c r="P1755" t="s">
        <v>7018</v>
      </c>
      <c r="Q1755">
        <v>7</v>
      </c>
      <c r="R1755">
        <v>3</v>
      </c>
      <c r="S1755">
        <v>5.35</v>
      </c>
      <c r="T1755">
        <v>5.46</v>
      </c>
      <c r="U1755">
        <v>684.81</v>
      </c>
      <c r="V1755">
        <v>128.28</v>
      </c>
      <c r="W1755">
        <v>3.03</v>
      </c>
      <c r="X1755">
        <v>13.82</v>
      </c>
      <c r="Y1755">
        <v>7.01</v>
      </c>
      <c r="Z1755">
        <v>3</v>
      </c>
      <c r="AA1755" t="s">
        <v>4250</v>
      </c>
      <c r="AB1755">
        <v>1</v>
      </c>
      <c r="AC1755">
        <v>12</v>
      </c>
      <c r="AD1755">
        <v>1.166666666666667</v>
      </c>
      <c r="AF1755" t="s">
        <v>7949</v>
      </c>
      <c r="AI1755">
        <v>0</v>
      </c>
      <c r="AJ1755">
        <v>0</v>
      </c>
      <c r="AK1755" t="s">
        <v>7966</v>
      </c>
      <c r="AL1755" t="s">
        <v>7966</v>
      </c>
      <c r="AM1755" t="s">
        <v>20019</v>
      </c>
    </row>
    <row r="1756" spans="1:39" x14ac:dyDescent="0.25">
      <c r="A1756" t="s">
        <v>9319</v>
      </c>
      <c r="B1756" t="s">
        <v>4841</v>
      </c>
      <c r="C1756" t="s">
        <v>4842</v>
      </c>
      <c r="D1756">
        <v>14</v>
      </c>
      <c r="E1756" t="s">
        <v>4845</v>
      </c>
      <c r="F1756">
        <v>7.85</v>
      </c>
      <c r="K1756" t="s">
        <v>6860</v>
      </c>
      <c r="M1756" t="s">
        <v>14985</v>
      </c>
      <c r="N1756">
        <v>8</v>
      </c>
      <c r="O1756" t="s">
        <v>15308</v>
      </c>
      <c r="P1756" t="s">
        <v>16971</v>
      </c>
      <c r="Q1756">
        <v>6</v>
      </c>
      <c r="R1756">
        <v>3</v>
      </c>
      <c r="S1756">
        <v>3.66</v>
      </c>
      <c r="T1756">
        <v>3.67</v>
      </c>
      <c r="U1756">
        <v>549.63</v>
      </c>
      <c r="V1756">
        <v>92.71</v>
      </c>
      <c r="W1756">
        <v>5.01</v>
      </c>
      <c r="X1756">
        <v>13.84</v>
      </c>
      <c r="Y1756">
        <v>5.95</v>
      </c>
      <c r="Z1756">
        <v>2</v>
      </c>
      <c r="AA1756" t="s">
        <v>4250</v>
      </c>
      <c r="AB1756">
        <v>2</v>
      </c>
      <c r="AC1756">
        <v>9</v>
      </c>
      <c r="AD1756">
        <v>2.9113333333333342</v>
      </c>
      <c r="AF1756" t="s">
        <v>7949</v>
      </c>
      <c r="AI1756">
        <v>0</v>
      </c>
      <c r="AJ1756">
        <v>0</v>
      </c>
      <c r="AK1756" t="s">
        <v>19859</v>
      </c>
      <c r="AL1756" t="s">
        <v>19859</v>
      </c>
      <c r="AM1756" t="s">
        <v>20019</v>
      </c>
    </row>
    <row r="1757" spans="1:39" x14ac:dyDescent="0.25">
      <c r="A1757" t="s">
        <v>8674</v>
      </c>
      <c r="B1757" t="s">
        <v>4841</v>
      </c>
      <c r="C1757" t="s">
        <v>4842</v>
      </c>
      <c r="D1757">
        <v>14</v>
      </c>
      <c r="E1757" t="s">
        <v>4845</v>
      </c>
      <c r="F1757">
        <v>7.85</v>
      </c>
      <c r="K1757" t="s">
        <v>6860</v>
      </c>
      <c r="L1757" t="s">
        <v>6861</v>
      </c>
      <c r="M1757" t="s">
        <v>15068</v>
      </c>
      <c r="N1757">
        <v>9</v>
      </c>
      <c r="O1757" t="s">
        <v>15421</v>
      </c>
      <c r="P1757" t="s">
        <v>16327</v>
      </c>
      <c r="Q1757">
        <v>5</v>
      </c>
      <c r="R1757">
        <v>2</v>
      </c>
      <c r="S1757">
        <v>3.88</v>
      </c>
      <c r="T1757">
        <v>3.88</v>
      </c>
      <c r="U1757">
        <v>414.84</v>
      </c>
      <c r="V1757">
        <v>80.37</v>
      </c>
      <c r="W1757">
        <v>4.04</v>
      </c>
      <c r="X1757">
        <v>10.06</v>
      </c>
      <c r="Y1757">
        <v>2.08</v>
      </c>
      <c r="Z1757">
        <v>2</v>
      </c>
      <c r="AA1757" t="s">
        <v>4250</v>
      </c>
      <c r="AB1757">
        <v>0</v>
      </c>
      <c r="AC1757">
        <v>3</v>
      </c>
      <c r="AD1757">
        <v>3.7282857142857151</v>
      </c>
      <c r="AF1757" t="s">
        <v>7949</v>
      </c>
      <c r="AI1757">
        <v>0</v>
      </c>
      <c r="AJ1757">
        <v>0</v>
      </c>
      <c r="AK1757" t="s">
        <v>19861</v>
      </c>
      <c r="AL1757" t="s">
        <v>19861</v>
      </c>
      <c r="AM1757" t="s">
        <v>20019</v>
      </c>
    </row>
    <row r="1758" spans="1:39" x14ac:dyDescent="0.25">
      <c r="A1758" t="s">
        <v>9163</v>
      </c>
      <c r="B1758" t="s">
        <v>4841</v>
      </c>
      <c r="C1758" t="s">
        <v>4842</v>
      </c>
      <c r="D1758">
        <v>14</v>
      </c>
      <c r="E1758" t="s">
        <v>4845</v>
      </c>
      <c r="F1758">
        <v>7.85</v>
      </c>
      <c r="K1758" t="s">
        <v>6860</v>
      </c>
      <c r="L1758" t="s">
        <v>6861</v>
      </c>
      <c r="M1758" t="s">
        <v>15102</v>
      </c>
      <c r="N1758">
        <v>9</v>
      </c>
      <c r="O1758" t="s">
        <v>15467</v>
      </c>
      <c r="P1758" t="s">
        <v>16815</v>
      </c>
      <c r="Q1758">
        <v>5</v>
      </c>
      <c r="R1758">
        <v>2</v>
      </c>
      <c r="S1758">
        <v>2.86</v>
      </c>
      <c r="T1758">
        <v>2.88</v>
      </c>
      <c r="U1758">
        <v>376.82</v>
      </c>
      <c r="V1758">
        <v>89.6</v>
      </c>
      <c r="W1758">
        <v>3.47</v>
      </c>
      <c r="X1758">
        <v>10.09</v>
      </c>
      <c r="Y1758">
        <v>6.15</v>
      </c>
      <c r="Z1758">
        <v>2</v>
      </c>
      <c r="AA1758" t="s">
        <v>4250</v>
      </c>
      <c r="AB1758">
        <v>0</v>
      </c>
      <c r="AC1758">
        <v>3</v>
      </c>
      <c r="AD1758">
        <v>4.9498571428571427</v>
      </c>
      <c r="AF1758" t="s">
        <v>7949</v>
      </c>
      <c r="AI1758">
        <v>0</v>
      </c>
      <c r="AJ1758">
        <v>0</v>
      </c>
      <c r="AK1758" t="s">
        <v>19860</v>
      </c>
      <c r="AL1758" t="s">
        <v>19860</v>
      </c>
      <c r="AM1758" t="s">
        <v>20019</v>
      </c>
    </row>
    <row r="1759" spans="1:39" x14ac:dyDescent="0.25">
      <c r="A1759" t="s">
        <v>9320</v>
      </c>
      <c r="B1759" t="s">
        <v>4841</v>
      </c>
      <c r="C1759" t="s">
        <v>4842</v>
      </c>
      <c r="D1759">
        <v>14</v>
      </c>
      <c r="E1759" t="s">
        <v>4845</v>
      </c>
      <c r="F1759">
        <v>7.85</v>
      </c>
      <c r="K1759" t="s">
        <v>6860</v>
      </c>
      <c r="L1759" t="s">
        <v>6861</v>
      </c>
      <c r="M1759" t="s">
        <v>15036</v>
      </c>
      <c r="N1759">
        <v>9</v>
      </c>
      <c r="O1759" t="s">
        <v>15379</v>
      </c>
      <c r="P1759" t="s">
        <v>16972</v>
      </c>
      <c r="Q1759">
        <v>6</v>
      </c>
      <c r="R1759">
        <v>2</v>
      </c>
      <c r="S1759">
        <v>-0.68</v>
      </c>
      <c r="T1759">
        <v>-0.67</v>
      </c>
      <c r="U1759">
        <v>431.78</v>
      </c>
      <c r="V1759">
        <v>102.49</v>
      </c>
      <c r="W1759">
        <v>3.05</v>
      </c>
      <c r="X1759">
        <v>8.75</v>
      </c>
      <c r="Y1759">
        <v>4.5</v>
      </c>
      <c r="Z1759">
        <v>2</v>
      </c>
      <c r="AA1759" t="s">
        <v>4250</v>
      </c>
      <c r="AB1759">
        <v>0</v>
      </c>
      <c r="AC1759">
        <v>3</v>
      </c>
      <c r="AD1759">
        <v>4.5709523809523809</v>
      </c>
      <c r="AF1759" t="s">
        <v>7949</v>
      </c>
      <c r="AI1759">
        <v>0</v>
      </c>
      <c r="AJ1759">
        <v>0</v>
      </c>
      <c r="AK1759" t="s">
        <v>19896</v>
      </c>
      <c r="AL1759" t="s">
        <v>19896</v>
      </c>
      <c r="AM1759" t="s">
        <v>20019</v>
      </c>
    </row>
    <row r="1760" spans="1:39" x14ac:dyDescent="0.25">
      <c r="A1760" t="s">
        <v>9321</v>
      </c>
      <c r="B1760" t="s">
        <v>4841</v>
      </c>
      <c r="C1760" t="s">
        <v>4842</v>
      </c>
      <c r="D1760">
        <v>14</v>
      </c>
      <c r="E1760" t="s">
        <v>4845</v>
      </c>
      <c r="F1760">
        <v>7.85</v>
      </c>
      <c r="I1760" t="s">
        <v>12837</v>
      </c>
      <c r="K1760" t="s">
        <v>6860</v>
      </c>
      <c r="L1760" t="s">
        <v>6861</v>
      </c>
      <c r="M1760" t="s">
        <v>14975</v>
      </c>
      <c r="N1760">
        <v>9</v>
      </c>
      <c r="O1760" t="s">
        <v>15296</v>
      </c>
      <c r="P1760" t="s">
        <v>16973</v>
      </c>
      <c r="Q1760">
        <v>5</v>
      </c>
      <c r="R1760">
        <v>1</v>
      </c>
      <c r="S1760">
        <v>5.33</v>
      </c>
      <c r="T1760">
        <v>5.33</v>
      </c>
      <c r="U1760">
        <v>409.92</v>
      </c>
      <c r="V1760">
        <v>69.2</v>
      </c>
      <c r="W1760">
        <v>4.57</v>
      </c>
      <c r="Y1760">
        <v>3.75</v>
      </c>
      <c r="Z1760">
        <v>2</v>
      </c>
      <c r="AA1760" t="s">
        <v>4250</v>
      </c>
      <c r="AB1760">
        <v>0</v>
      </c>
      <c r="AC1760">
        <v>2</v>
      </c>
      <c r="AD1760">
        <v>3.4767619047619052</v>
      </c>
      <c r="AF1760" t="s">
        <v>7949</v>
      </c>
      <c r="AI1760">
        <v>0</v>
      </c>
      <c r="AJ1760">
        <v>0</v>
      </c>
      <c r="AM1760" t="s">
        <v>20019</v>
      </c>
    </row>
    <row r="1761" spans="1:39" x14ac:dyDescent="0.25">
      <c r="A1761" t="s">
        <v>9322</v>
      </c>
      <c r="B1761" t="s">
        <v>4841</v>
      </c>
      <c r="C1761" t="s">
        <v>4842</v>
      </c>
      <c r="D1761">
        <v>14</v>
      </c>
      <c r="E1761" t="s">
        <v>4845</v>
      </c>
      <c r="F1761">
        <v>7.85</v>
      </c>
      <c r="I1761" t="s">
        <v>12838</v>
      </c>
      <c r="K1761" t="s">
        <v>6860</v>
      </c>
      <c r="L1761" t="s">
        <v>6861</v>
      </c>
      <c r="M1761" t="s">
        <v>15075</v>
      </c>
      <c r="N1761">
        <v>9</v>
      </c>
      <c r="O1761" t="s">
        <v>15429</v>
      </c>
      <c r="P1761" t="s">
        <v>16974</v>
      </c>
      <c r="Q1761">
        <v>8</v>
      </c>
      <c r="R1761">
        <v>2</v>
      </c>
      <c r="S1761">
        <v>3.21</v>
      </c>
      <c r="T1761">
        <v>3.21</v>
      </c>
      <c r="U1761">
        <v>404.88</v>
      </c>
      <c r="V1761">
        <v>115.38</v>
      </c>
      <c r="W1761">
        <v>2.97</v>
      </c>
      <c r="X1761">
        <v>9.81</v>
      </c>
      <c r="Y1761">
        <v>4.03</v>
      </c>
      <c r="Z1761">
        <v>2</v>
      </c>
      <c r="AA1761" t="s">
        <v>4250</v>
      </c>
      <c r="AB1761">
        <v>0</v>
      </c>
      <c r="AC1761">
        <v>4</v>
      </c>
      <c r="AD1761">
        <v>3.6234285714285721</v>
      </c>
      <c r="AF1761" t="s">
        <v>7949</v>
      </c>
      <c r="AI1761">
        <v>0</v>
      </c>
      <c r="AJ1761">
        <v>0</v>
      </c>
      <c r="AM1761" t="s">
        <v>20019</v>
      </c>
    </row>
    <row r="1762" spans="1:39" x14ac:dyDescent="0.25">
      <c r="A1762" t="s">
        <v>9322</v>
      </c>
      <c r="B1762" t="s">
        <v>4841</v>
      </c>
      <c r="C1762" t="s">
        <v>4842</v>
      </c>
      <c r="D1762">
        <v>14</v>
      </c>
      <c r="E1762" t="s">
        <v>4845</v>
      </c>
      <c r="F1762">
        <v>7.85</v>
      </c>
      <c r="I1762" t="s">
        <v>12839</v>
      </c>
      <c r="K1762" t="s">
        <v>6860</v>
      </c>
      <c r="L1762" t="s">
        <v>6861</v>
      </c>
      <c r="M1762" t="s">
        <v>15076</v>
      </c>
      <c r="N1762">
        <v>8</v>
      </c>
      <c r="O1762" t="s">
        <v>15430</v>
      </c>
      <c r="P1762" t="s">
        <v>16974</v>
      </c>
      <c r="Q1762">
        <v>8</v>
      </c>
      <c r="R1762">
        <v>2</v>
      </c>
      <c r="S1762">
        <v>3.21</v>
      </c>
      <c r="T1762">
        <v>3.21</v>
      </c>
      <c r="U1762">
        <v>404.88</v>
      </c>
      <c r="V1762">
        <v>115.38</v>
      </c>
      <c r="W1762">
        <v>2.97</v>
      </c>
      <c r="X1762">
        <v>9.81</v>
      </c>
      <c r="Y1762">
        <v>4.03</v>
      </c>
      <c r="Z1762">
        <v>2</v>
      </c>
      <c r="AA1762" t="s">
        <v>4250</v>
      </c>
      <c r="AB1762">
        <v>0</v>
      </c>
      <c r="AC1762">
        <v>4</v>
      </c>
      <c r="AD1762">
        <v>3.6234285714285721</v>
      </c>
      <c r="AF1762" t="s">
        <v>7949</v>
      </c>
      <c r="AI1762">
        <v>0</v>
      </c>
      <c r="AJ1762">
        <v>0</v>
      </c>
      <c r="AM1762" t="s">
        <v>20019</v>
      </c>
    </row>
    <row r="1763" spans="1:39" x14ac:dyDescent="0.25">
      <c r="A1763" t="s">
        <v>9323</v>
      </c>
      <c r="B1763" t="s">
        <v>4841</v>
      </c>
      <c r="C1763" t="s">
        <v>4842</v>
      </c>
      <c r="D1763">
        <v>14</v>
      </c>
      <c r="E1763" t="s">
        <v>4845</v>
      </c>
      <c r="F1763">
        <v>7.85</v>
      </c>
      <c r="I1763" t="s">
        <v>12840</v>
      </c>
      <c r="K1763" t="s">
        <v>6860</v>
      </c>
      <c r="L1763" t="s">
        <v>6861</v>
      </c>
      <c r="M1763" t="s">
        <v>14952</v>
      </c>
      <c r="N1763">
        <v>9</v>
      </c>
      <c r="O1763" t="s">
        <v>15273</v>
      </c>
      <c r="P1763" t="s">
        <v>16975</v>
      </c>
      <c r="Q1763">
        <v>5</v>
      </c>
      <c r="R1763">
        <v>2</v>
      </c>
      <c r="S1763">
        <v>2.96</v>
      </c>
      <c r="T1763">
        <v>2.96</v>
      </c>
      <c r="U1763">
        <v>386.4</v>
      </c>
      <c r="V1763">
        <v>89.6</v>
      </c>
      <c r="W1763">
        <v>3.25</v>
      </c>
      <c r="X1763">
        <v>10.72</v>
      </c>
      <c r="Y1763">
        <v>4.3499999999999996</v>
      </c>
      <c r="Z1763">
        <v>2</v>
      </c>
      <c r="AA1763" t="s">
        <v>4250</v>
      </c>
      <c r="AB1763">
        <v>0</v>
      </c>
      <c r="AC1763">
        <v>4</v>
      </c>
      <c r="AD1763">
        <v>4.8314285714285718</v>
      </c>
      <c r="AF1763" t="s">
        <v>7949</v>
      </c>
      <c r="AI1763">
        <v>0</v>
      </c>
      <c r="AJ1763">
        <v>0</v>
      </c>
      <c r="AM1763" t="s">
        <v>20019</v>
      </c>
    </row>
    <row r="1764" spans="1:39" x14ac:dyDescent="0.25">
      <c r="A1764" t="s">
        <v>9324</v>
      </c>
      <c r="B1764" t="s">
        <v>4841</v>
      </c>
      <c r="C1764" t="s">
        <v>4842</v>
      </c>
      <c r="D1764">
        <v>14</v>
      </c>
      <c r="E1764" t="s">
        <v>4845</v>
      </c>
      <c r="F1764">
        <v>7.85</v>
      </c>
      <c r="I1764" t="s">
        <v>12841</v>
      </c>
      <c r="K1764" t="s">
        <v>6860</v>
      </c>
      <c r="L1764" t="s">
        <v>6861</v>
      </c>
      <c r="M1764" t="s">
        <v>15103</v>
      </c>
      <c r="N1764">
        <v>9</v>
      </c>
      <c r="O1764" t="s">
        <v>15468</v>
      </c>
      <c r="P1764" t="s">
        <v>16976</v>
      </c>
      <c r="Q1764">
        <v>8</v>
      </c>
      <c r="R1764">
        <v>2</v>
      </c>
      <c r="S1764">
        <v>0.9</v>
      </c>
      <c r="T1764">
        <v>1.29</v>
      </c>
      <c r="U1764">
        <v>412.45</v>
      </c>
      <c r="V1764">
        <v>132.03</v>
      </c>
      <c r="W1764">
        <v>1.1499999999999999</v>
      </c>
      <c r="X1764">
        <v>9.83</v>
      </c>
      <c r="Y1764">
        <v>7.49</v>
      </c>
      <c r="Z1764">
        <v>2</v>
      </c>
      <c r="AA1764" t="s">
        <v>4250</v>
      </c>
      <c r="AB1764">
        <v>0</v>
      </c>
      <c r="AC1764">
        <v>7</v>
      </c>
      <c r="AD1764">
        <v>4.1253571428571432</v>
      </c>
      <c r="AF1764" t="s">
        <v>7949</v>
      </c>
      <c r="AI1764">
        <v>0</v>
      </c>
      <c r="AJ1764">
        <v>0</v>
      </c>
      <c r="AM1764" t="s">
        <v>20019</v>
      </c>
    </row>
    <row r="1765" spans="1:39" x14ac:dyDescent="0.25">
      <c r="A1765" t="s">
        <v>9325</v>
      </c>
      <c r="B1765" t="s">
        <v>4841</v>
      </c>
      <c r="C1765" t="s">
        <v>4842</v>
      </c>
      <c r="D1765">
        <v>14</v>
      </c>
      <c r="E1765" t="s">
        <v>4845</v>
      </c>
      <c r="F1765">
        <v>7.85</v>
      </c>
      <c r="I1765" t="s">
        <v>12842</v>
      </c>
      <c r="K1765" t="s">
        <v>6860</v>
      </c>
      <c r="L1765" t="s">
        <v>6861</v>
      </c>
      <c r="M1765" t="s">
        <v>14996</v>
      </c>
      <c r="N1765">
        <v>9</v>
      </c>
      <c r="O1765" t="s">
        <v>15322</v>
      </c>
      <c r="P1765" t="s">
        <v>16977</v>
      </c>
      <c r="Q1765">
        <v>5</v>
      </c>
      <c r="R1765">
        <v>2</v>
      </c>
      <c r="S1765">
        <v>-2.19</v>
      </c>
      <c r="T1765">
        <v>-2.19</v>
      </c>
      <c r="U1765">
        <v>443.22</v>
      </c>
      <c r="V1765">
        <v>89.6</v>
      </c>
      <c r="W1765">
        <v>3.08</v>
      </c>
      <c r="X1765">
        <v>10.039999999999999</v>
      </c>
      <c r="Y1765">
        <v>3.94</v>
      </c>
      <c r="Z1765">
        <v>2</v>
      </c>
      <c r="AA1765" t="s">
        <v>4250</v>
      </c>
      <c r="AB1765">
        <v>0</v>
      </c>
      <c r="AC1765">
        <v>4</v>
      </c>
      <c r="AD1765">
        <v>4.9055714285714282</v>
      </c>
      <c r="AF1765" t="s">
        <v>7949</v>
      </c>
      <c r="AI1765">
        <v>0</v>
      </c>
      <c r="AJ1765">
        <v>0</v>
      </c>
      <c r="AM1765" t="s">
        <v>20019</v>
      </c>
    </row>
    <row r="1766" spans="1:39" x14ac:dyDescent="0.25">
      <c r="A1766" t="s">
        <v>9326</v>
      </c>
      <c r="B1766" t="s">
        <v>4841</v>
      </c>
      <c r="C1766" t="s">
        <v>4842</v>
      </c>
      <c r="D1766">
        <v>14</v>
      </c>
      <c r="E1766" t="s">
        <v>4845</v>
      </c>
      <c r="F1766">
        <v>7.85</v>
      </c>
      <c r="I1766" t="s">
        <v>12843</v>
      </c>
      <c r="K1766" t="s">
        <v>6860</v>
      </c>
      <c r="L1766" t="s">
        <v>6861</v>
      </c>
      <c r="M1766" t="s">
        <v>14999</v>
      </c>
      <c r="N1766">
        <v>9</v>
      </c>
      <c r="O1766" t="s">
        <v>15325</v>
      </c>
      <c r="P1766" t="s">
        <v>16978</v>
      </c>
      <c r="Q1766">
        <v>6</v>
      </c>
      <c r="R1766">
        <v>1</v>
      </c>
      <c r="S1766">
        <v>2.37</v>
      </c>
      <c r="T1766">
        <v>2.6</v>
      </c>
      <c r="U1766">
        <v>415.54</v>
      </c>
      <c r="V1766">
        <v>76.099999999999994</v>
      </c>
      <c r="W1766">
        <v>3.51</v>
      </c>
      <c r="Y1766">
        <v>7.43</v>
      </c>
      <c r="Z1766">
        <v>2</v>
      </c>
      <c r="AA1766" t="s">
        <v>4250</v>
      </c>
      <c r="AB1766">
        <v>0</v>
      </c>
      <c r="AC1766">
        <v>2</v>
      </c>
      <c r="AD1766">
        <v>5.2516190476190472</v>
      </c>
      <c r="AF1766" t="s">
        <v>7949</v>
      </c>
      <c r="AI1766">
        <v>0</v>
      </c>
      <c r="AJ1766">
        <v>0</v>
      </c>
      <c r="AM1766" t="s">
        <v>20019</v>
      </c>
    </row>
    <row r="1767" spans="1:39" x14ac:dyDescent="0.25">
      <c r="A1767" t="s">
        <v>9058</v>
      </c>
      <c r="B1767" t="s">
        <v>4841</v>
      </c>
      <c r="C1767" t="s">
        <v>4842</v>
      </c>
      <c r="D1767">
        <v>14</v>
      </c>
      <c r="E1767" t="s">
        <v>4845</v>
      </c>
      <c r="F1767">
        <v>7.85</v>
      </c>
      <c r="I1767" t="s">
        <v>12844</v>
      </c>
      <c r="K1767" t="s">
        <v>6860</v>
      </c>
      <c r="M1767" t="s">
        <v>15002</v>
      </c>
      <c r="N1767">
        <v>8</v>
      </c>
      <c r="O1767" t="s">
        <v>15332</v>
      </c>
      <c r="P1767" t="s">
        <v>16710</v>
      </c>
      <c r="Q1767">
        <v>6</v>
      </c>
      <c r="R1767">
        <v>1</v>
      </c>
      <c r="S1767">
        <v>1.88</v>
      </c>
      <c r="T1767">
        <v>1.93</v>
      </c>
      <c r="U1767">
        <v>410.54</v>
      </c>
      <c r="V1767">
        <v>80.81</v>
      </c>
      <c r="W1767">
        <v>3.23</v>
      </c>
      <c r="Y1767">
        <v>6.49</v>
      </c>
      <c r="Z1767">
        <v>2</v>
      </c>
      <c r="AA1767" t="s">
        <v>4250</v>
      </c>
      <c r="AB1767">
        <v>0</v>
      </c>
      <c r="AC1767">
        <v>2</v>
      </c>
      <c r="AD1767">
        <v>5.4723333333333333</v>
      </c>
      <c r="AF1767" t="s">
        <v>7949</v>
      </c>
      <c r="AI1767">
        <v>0</v>
      </c>
      <c r="AJ1767">
        <v>0</v>
      </c>
      <c r="AM1767" t="s">
        <v>20019</v>
      </c>
    </row>
    <row r="1768" spans="1:39" x14ac:dyDescent="0.25">
      <c r="A1768" t="s">
        <v>9327</v>
      </c>
      <c r="B1768" t="s">
        <v>4841</v>
      </c>
      <c r="C1768" t="s">
        <v>4842</v>
      </c>
      <c r="D1768">
        <v>14</v>
      </c>
      <c r="E1768" t="s">
        <v>4845</v>
      </c>
      <c r="F1768">
        <v>7.85</v>
      </c>
      <c r="I1768" t="s">
        <v>12845</v>
      </c>
      <c r="K1768" t="s">
        <v>6860</v>
      </c>
      <c r="M1768" t="s">
        <v>15002</v>
      </c>
      <c r="N1768">
        <v>8</v>
      </c>
      <c r="O1768" t="s">
        <v>15332</v>
      </c>
      <c r="P1768" t="s">
        <v>16979</v>
      </c>
      <c r="Q1768">
        <v>5</v>
      </c>
      <c r="R1768">
        <v>1</v>
      </c>
      <c r="S1768">
        <v>-0.94</v>
      </c>
      <c r="T1768">
        <v>1.75</v>
      </c>
      <c r="U1768">
        <v>434.58</v>
      </c>
      <c r="V1768">
        <v>71.16</v>
      </c>
      <c r="W1768">
        <v>2.4900000000000002</v>
      </c>
      <c r="Y1768">
        <v>8.89</v>
      </c>
      <c r="Z1768">
        <v>1</v>
      </c>
      <c r="AA1768" t="s">
        <v>4250</v>
      </c>
      <c r="AB1768">
        <v>0</v>
      </c>
      <c r="AC1768">
        <v>4</v>
      </c>
      <c r="AD1768">
        <v>4.8556190476190473</v>
      </c>
      <c r="AF1768" t="s">
        <v>7952</v>
      </c>
      <c r="AI1768">
        <v>0</v>
      </c>
      <c r="AJ1768">
        <v>0</v>
      </c>
      <c r="AM1768" t="s">
        <v>20019</v>
      </c>
    </row>
    <row r="1769" spans="1:39" x14ac:dyDescent="0.25">
      <c r="A1769" t="s">
        <v>9328</v>
      </c>
      <c r="B1769" t="s">
        <v>4841</v>
      </c>
      <c r="C1769" t="s">
        <v>4842</v>
      </c>
      <c r="D1769">
        <v>14</v>
      </c>
      <c r="E1769" t="s">
        <v>4845</v>
      </c>
      <c r="F1769">
        <v>7.85</v>
      </c>
      <c r="I1769" t="s">
        <v>12846</v>
      </c>
      <c r="K1769" t="s">
        <v>6860</v>
      </c>
      <c r="L1769" t="s">
        <v>6861</v>
      </c>
      <c r="M1769" t="s">
        <v>15020</v>
      </c>
      <c r="N1769">
        <v>9</v>
      </c>
      <c r="O1769" t="s">
        <v>15358</v>
      </c>
      <c r="P1769" t="s">
        <v>16980</v>
      </c>
      <c r="Q1769">
        <v>5</v>
      </c>
      <c r="R1769">
        <v>1</v>
      </c>
      <c r="S1769">
        <v>2.2200000000000002</v>
      </c>
      <c r="T1769">
        <v>2.2200000000000002</v>
      </c>
      <c r="U1769">
        <v>426.54</v>
      </c>
      <c r="V1769">
        <v>91.71</v>
      </c>
      <c r="W1769">
        <v>3.28</v>
      </c>
      <c r="Y1769">
        <v>5.18</v>
      </c>
      <c r="Z1769">
        <v>1</v>
      </c>
      <c r="AA1769" t="s">
        <v>4250</v>
      </c>
      <c r="AB1769">
        <v>0</v>
      </c>
      <c r="AC1769">
        <v>3</v>
      </c>
      <c r="AD1769">
        <v>5.1910476190476187</v>
      </c>
      <c r="AF1769" t="s">
        <v>7949</v>
      </c>
      <c r="AI1769">
        <v>0</v>
      </c>
      <c r="AJ1769">
        <v>0</v>
      </c>
      <c r="AM1769" t="s">
        <v>20019</v>
      </c>
    </row>
    <row r="1770" spans="1:39" x14ac:dyDescent="0.25">
      <c r="A1770" t="s">
        <v>9329</v>
      </c>
      <c r="B1770" t="s">
        <v>4841</v>
      </c>
      <c r="C1770" t="s">
        <v>4842</v>
      </c>
      <c r="D1770">
        <v>14</v>
      </c>
      <c r="E1770" t="s">
        <v>4845</v>
      </c>
      <c r="F1770">
        <v>7.85</v>
      </c>
      <c r="I1770" t="s">
        <v>12847</v>
      </c>
      <c r="K1770" t="s">
        <v>6860</v>
      </c>
      <c r="L1770" t="s">
        <v>6861</v>
      </c>
      <c r="M1770" t="s">
        <v>15069</v>
      </c>
      <c r="N1770">
        <v>8</v>
      </c>
      <c r="O1770" t="s">
        <v>15422</v>
      </c>
      <c r="P1770" t="s">
        <v>16981</v>
      </c>
      <c r="Q1770">
        <v>5</v>
      </c>
      <c r="R1770">
        <v>1</v>
      </c>
      <c r="S1770">
        <v>3.96</v>
      </c>
      <c r="T1770">
        <v>3.96</v>
      </c>
      <c r="U1770">
        <v>399.47</v>
      </c>
      <c r="V1770">
        <v>71.400000000000006</v>
      </c>
      <c r="W1770">
        <v>4.26</v>
      </c>
      <c r="Y1770">
        <v>4.3600000000000003</v>
      </c>
      <c r="Z1770">
        <v>2</v>
      </c>
      <c r="AA1770" t="s">
        <v>4250</v>
      </c>
      <c r="AB1770">
        <v>0</v>
      </c>
      <c r="AC1770">
        <v>2</v>
      </c>
      <c r="AD1770">
        <v>4.0914047619047622</v>
      </c>
      <c r="AF1770" t="s">
        <v>7949</v>
      </c>
      <c r="AI1770">
        <v>0</v>
      </c>
      <c r="AJ1770">
        <v>0</v>
      </c>
      <c r="AM1770" t="s">
        <v>20019</v>
      </c>
    </row>
    <row r="1771" spans="1:39" x14ac:dyDescent="0.25">
      <c r="A1771" t="s">
        <v>9330</v>
      </c>
      <c r="B1771" t="s">
        <v>4841</v>
      </c>
      <c r="C1771" t="s">
        <v>4842</v>
      </c>
      <c r="D1771">
        <v>14</v>
      </c>
      <c r="E1771" t="s">
        <v>4845</v>
      </c>
      <c r="F1771">
        <v>7.85</v>
      </c>
      <c r="I1771" t="s">
        <v>12848</v>
      </c>
      <c r="K1771" t="s">
        <v>6860</v>
      </c>
      <c r="L1771" t="s">
        <v>6861</v>
      </c>
      <c r="M1771" t="s">
        <v>15069</v>
      </c>
      <c r="N1771">
        <v>8</v>
      </c>
      <c r="O1771" t="s">
        <v>15422</v>
      </c>
      <c r="P1771" t="s">
        <v>16982</v>
      </c>
      <c r="Q1771">
        <v>4</v>
      </c>
      <c r="R1771">
        <v>1</v>
      </c>
      <c r="S1771">
        <v>4.25</v>
      </c>
      <c r="T1771">
        <v>4.25</v>
      </c>
      <c r="U1771">
        <v>378.42</v>
      </c>
      <c r="V1771">
        <v>47.61</v>
      </c>
      <c r="W1771">
        <v>4.1399999999999997</v>
      </c>
      <c r="Y1771">
        <v>4.42</v>
      </c>
      <c r="Z1771">
        <v>2</v>
      </c>
      <c r="AA1771" t="s">
        <v>4250</v>
      </c>
      <c r="AB1771">
        <v>0</v>
      </c>
      <c r="AC1771">
        <v>2</v>
      </c>
      <c r="AD1771">
        <v>4.0767619047619048</v>
      </c>
      <c r="AF1771" t="s">
        <v>7949</v>
      </c>
      <c r="AI1771">
        <v>0</v>
      </c>
      <c r="AJ1771">
        <v>0</v>
      </c>
      <c r="AM1771" t="s">
        <v>20019</v>
      </c>
    </row>
    <row r="1772" spans="1:39" x14ac:dyDescent="0.25">
      <c r="A1772" t="s">
        <v>9331</v>
      </c>
      <c r="B1772" t="s">
        <v>4841</v>
      </c>
      <c r="C1772" t="s">
        <v>4842</v>
      </c>
      <c r="D1772">
        <v>14.1</v>
      </c>
      <c r="E1772" t="s">
        <v>4845</v>
      </c>
      <c r="F1772">
        <v>7.85</v>
      </c>
      <c r="I1772" t="s">
        <v>12849</v>
      </c>
      <c r="K1772" t="s">
        <v>6860</v>
      </c>
      <c r="L1772" t="s">
        <v>6861</v>
      </c>
      <c r="M1772" t="s">
        <v>14987</v>
      </c>
      <c r="N1772">
        <v>9</v>
      </c>
      <c r="O1772" t="s">
        <v>15311</v>
      </c>
      <c r="P1772" t="s">
        <v>16983</v>
      </c>
      <c r="Q1772">
        <v>5</v>
      </c>
      <c r="R1772">
        <v>2</v>
      </c>
      <c r="S1772">
        <v>3.15</v>
      </c>
      <c r="T1772">
        <v>3.15</v>
      </c>
      <c r="U1772">
        <v>505.24</v>
      </c>
      <c r="V1772">
        <v>89.6</v>
      </c>
      <c r="W1772">
        <v>4.37</v>
      </c>
      <c r="X1772">
        <v>9.24</v>
      </c>
      <c r="Y1772">
        <v>4.17</v>
      </c>
      <c r="Z1772">
        <v>2</v>
      </c>
      <c r="AA1772" t="s">
        <v>4250</v>
      </c>
      <c r="AB1772">
        <v>1</v>
      </c>
      <c r="AC1772">
        <v>5</v>
      </c>
      <c r="AD1772">
        <v>3.85</v>
      </c>
      <c r="AF1772" t="s">
        <v>7949</v>
      </c>
      <c r="AI1772">
        <v>0</v>
      </c>
      <c r="AJ1772">
        <v>0</v>
      </c>
      <c r="AM1772" t="s">
        <v>20019</v>
      </c>
    </row>
    <row r="1773" spans="1:39" x14ac:dyDescent="0.25">
      <c r="A1773" t="s">
        <v>9332</v>
      </c>
      <c r="B1773" t="s">
        <v>4841</v>
      </c>
      <c r="C1773" t="s">
        <v>4842</v>
      </c>
      <c r="D1773">
        <v>14.1</v>
      </c>
      <c r="E1773" t="s">
        <v>4845</v>
      </c>
      <c r="F1773">
        <v>7.85</v>
      </c>
      <c r="I1773" t="s">
        <v>12850</v>
      </c>
      <c r="K1773" t="s">
        <v>6860</v>
      </c>
      <c r="M1773" t="s">
        <v>15002</v>
      </c>
      <c r="N1773">
        <v>8</v>
      </c>
      <c r="O1773" t="s">
        <v>15332</v>
      </c>
      <c r="P1773" t="s">
        <v>16984</v>
      </c>
      <c r="Q1773">
        <v>4</v>
      </c>
      <c r="R1773">
        <v>1</v>
      </c>
      <c r="S1773">
        <v>4.07</v>
      </c>
      <c r="T1773">
        <v>4.07</v>
      </c>
      <c r="U1773">
        <v>475.61</v>
      </c>
      <c r="V1773">
        <v>67.92</v>
      </c>
      <c r="W1773">
        <v>4.8499999999999996</v>
      </c>
      <c r="Y1773">
        <v>5.24</v>
      </c>
      <c r="Z1773">
        <v>2</v>
      </c>
      <c r="AA1773" t="s">
        <v>4250</v>
      </c>
      <c r="AB1773">
        <v>0</v>
      </c>
      <c r="AC1773">
        <v>6</v>
      </c>
      <c r="AD1773">
        <v>3.472547619047619</v>
      </c>
      <c r="AF1773" t="s">
        <v>7949</v>
      </c>
      <c r="AI1773">
        <v>0</v>
      </c>
      <c r="AJ1773">
        <v>0</v>
      </c>
      <c r="AM1773" t="s">
        <v>20019</v>
      </c>
    </row>
    <row r="1774" spans="1:39" x14ac:dyDescent="0.25">
      <c r="A1774" t="s">
        <v>9300</v>
      </c>
      <c r="B1774" t="s">
        <v>4841</v>
      </c>
      <c r="C1774" t="s">
        <v>4842</v>
      </c>
      <c r="D1774">
        <v>14.13</v>
      </c>
      <c r="E1774" t="s">
        <v>4845</v>
      </c>
      <c r="F1774">
        <v>7.85</v>
      </c>
      <c r="K1774" t="s">
        <v>6860</v>
      </c>
      <c r="L1774" t="s">
        <v>6861</v>
      </c>
      <c r="M1774" t="s">
        <v>15078</v>
      </c>
      <c r="N1774">
        <v>9</v>
      </c>
      <c r="O1774" t="s">
        <v>15432</v>
      </c>
      <c r="P1774" t="s">
        <v>16952</v>
      </c>
      <c r="Q1774">
        <v>7</v>
      </c>
      <c r="R1774">
        <v>1</v>
      </c>
      <c r="S1774">
        <v>2.56</v>
      </c>
      <c r="T1774">
        <v>2.56</v>
      </c>
      <c r="U1774">
        <v>499.47</v>
      </c>
      <c r="V1774">
        <v>85.33</v>
      </c>
      <c r="W1774">
        <v>4.28</v>
      </c>
      <c r="Y1774">
        <v>4.84</v>
      </c>
      <c r="Z1774">
        <v>3</v>
      </c>
      <c r="AA1774" t="s">
        <v>4250</v>
      </c>
      <c r="AB1774">
        <v>0</v>
      </c>
      <c r="AC1774">
        <v>6</v>
      </c>
      <c r="AD1774">
        <v>4.5571190476190484</v>
      </c>
      <c r="AF1774" t="s">
        <v>7949</v>
      </c>
      <c r="AI1774">
        <v>0</v>
      </c>
      <c r="AJ1774">
        <v>0</v>
      </c>
      <c r="AK1774" t="s">
        <v>19920</v>
      </c>
      <c r="AL1774" t="s">
        <v>19920</v>
      </c>
      <c r="AM1774" t="s">
        <v>20019</v>
      </c>
    </row>
    <row r="1775" spans="1:39" x14ac:dyDescent="0.25">
      <c r="A1775" t="s">
        <v>9333</v>
      </c>
      <c r="B1775" t="s">
        <v>4841</v>
      </c>
      <c r="C1775" t="s">
        <v>4842</v>
      </c>
      <c r="D1775">
        <v>14.2</v>
      </c>
      <c r="E1775" t="s">
        <v>4845</v>
      </c>
      <c r="F1775">
        <v>7.85</v>
      </c>
      <c r="I1775" t="s">
        <v>12851</v>
      </c>
      <c r="K1775" t="s">
        <v>6860</v>
      </c>
      <c r="L1775" t="s">
        <v>6861</v>
      </c>
      <c r="M1775" t="s">
        <v>14987</v>
      </c>
      <c r="N1775">
        <v>9</v>
      </c>
      <c r="O1775" t="s">
        <v>15311</v>
      </c>
      <c r="P1775" t="s">
        <v>16985</v>
      </c>
      <c r="Q1775">
        <v>6</v>
      </c>
      <c r="R1775">
        <v>2</v>
      </c>
      <c r="S1775">
        <v>0.87</v>
      </c>
      <c r="T1775">
        <v>0.87</v>
      </c>
      <c r="U1775">
        <v>415.38</v>
      </c>
      <c r="V1775">
        <v>113.39</v>
      </c>
      <c r="W1775">
        <v>2.85</v>
      </c>
      <c r="X1775">
        <v>10.01</v>
      </c>
      <c r="Y1775">
        <v>4.17</v>
      </c>
      <c r="Z1775">
        <v>2</v>
      </c>
      <c r="AA1775" t="s">
        <v>4250</v>
      </c>
      <c r="AB1775">
        <v>0</v>
      </c>
      <c r="AC1775">
        <v>4</v>
      </c>
      <c r="AD1775">
        <v>4.324761904761905</v>
      </c>
      <c r="AF1775" t="s">
        <v>7949</v>
      </c>
      <c r="AI1775">
        <v>0</v>
      </c>
      <c r="AJ1775">
        <v>0</v>
      </c>
      <c r="AM1775" t="s">
        <v>20019</v>
      </c>
    </row>
    <row r="1776" spans="1:39" x14ac:dyDescent="0.25">
      <c r="A1776" t="s">
        <v>8498</v>
      </c>
      <c r="B1776" t="s">
        <v>4841</v>
      </c>
      <c r="C1776" t="s">
        <v>4842</v>
      </c>
      <c r="D1776">
        <v>14.3</v>
      </c>
      <c r="E1776" t="s">
        <v>4845</v>
      </c>
      <c r="F1776">
        <v>7.84</v>
      </c>
      <c r="K1776" t="s">
        <v>6860</v>
      </c>
      <c r="L1776" t="s">
        <v>6861</v>
      </c>
      <c r="M1776" t="s">
        <v>15013</v>
      </c>
      <c r="N1776">
        <v>9</v>
      </c>
      <c r="O1776" t="s">
        <v>15396</v>
      </c>
      <c r="P1776" t="s">
        <v>16151</v>
      </c>
      <c r="Q1776">
        <v>7</v>
      </c>
      <c r="R1776">
        <v>1</v>
      </c>
      <c r="S1776">
        <v>2.5</v>
      </c>
      <c r="T1776">
        <v>2.5</v>
      </c>
      <c r="U1776">
        <v>432.46</v>
      </c>
      <c r="V1776">
        <v>91.85</v>
      </c>
      <c r="W1776">
        <v>4.22</v>
      </c>
      <c r="Y1776">
        <v>3.6</v>
      </c>
      <c r="Z1776">
        <v>3</v>
      </c>
      <c r="AA1776" t="s">
        <v>4250</v>
      </c>
      <c r="AB1776">
        <v>0</v>
      </c>
      <c r="AC1776">
        <v>2</v>
      </c>
      <c r="AD1776">
        <v>5.0040952380952382</v>
      </c>
      <c r="AF1776" t="s">
        <v>7949</v>
      </c>
      <c r="AI1776">
        <v>0</v>
      </c>
      <c r="AJ1776">
        <v>0</v>
      </c>
      <c r="AK1776" t="s">
        <v>19847</v>
      </c>
      <c r="AL1776" t="s">
        <v>19847</v>
      </c>
      <c r="AM1776" t="s">
        <v>20019</v>
      </c>
    </row>
    <row r="1777" spans="1:39" x14ac:dyDescent="0.25">
      <c r="A1777" t="s">
        <v>9334</v>
      </c>
      <c r="B1777" t="s">
        <v>4841</v>
      </c>
      <c r="C1777" t="s">
        <v>4842</v>
      </c>
      <c r="D1777">
        <v>14.4</v>
      </c>
      <c r="E1777" t="s">
        <v>4845</v>
      </c>
      <c r="F1777">
        <v>7.84</v>
      </c>
      <c r="I1777" t="s">
        <v>12852</v>
      </c>
      <c r="K1777" t="s">
        <v>6860</v>
      </c>
      <c r="L1777" t="s">
        <v>6861</v>
      </c>
      <c r="M1777" t="s">
        <v>14987</v>
      </c>
      <c r="N1777">
        <v>9</v>
      </c>
      <c r="O1777" t="s">
        <v>15311</v>
      </c>
      <c r="P1777" t="s">
        <v>16986</v>
      </c>
      <c r="Q1777">
        <v>6</v>
      </c>
      <c r="R1777">
        <v>2</v>
      </c>
      <c r="S1777">
        <v>1.1000000000000001</v>
      </c>
      <c r="T1777">
        <v>1.1100000000000001</v>
      </c>
      <c r="U1777">
        <v>451.36</v>
      </c>
      <c r="V1777">
        <v>113.39</v>
      </c>
      <c r="W1777">
        <v>3.48</v>
      </c>
      <c r="X1777">
        <v>9.18</v>
      </c>
      <c r="Y1777">
        <v>4.17</v>
      </c>
      <c r="Z1777">
        <v>2</v>
      </c>
      <c r="AA1777" t="s">
        <v>4250</v>
      </c>
      <c r="AB1777">
        <v>0</v>
      </c>
      <c r="AC1777">
        <v>5</v>
      </c>
      <c r="AD1777">
        <v>4.0677619047619036</v>
      </c>
      <c r="AF1777" t="s">
        <v>7949</v>
      </c>
      <c r="AI1777">
        <v>0</v>
      </c>
      <c r="AJ1777">
        <v>0</v>
      </c>
      <c r="AM1777" t="s">
        <v>20019</v>
      </c>
    </row>
    <row r="1778" spans="1:39" x14ac:dyDescent="0.25">
      <c r="A1778" t="s">
        <v>9335</v>
      </c>
      <c r="B1778" t="s">
        <v>4841</v>
      </c>
      <c r="C1778" t="s">
        <v>4842</v>
      </c>
      <c r="D1778">
        <v>14.4</v>
      </c>
      <c r="E1778" t="s">
        <v>4845</v>
      </c>
      <c r="F1778">
        <v>7.84</v>
      </c>
      <c r="I1778" t="s">
        <v>12853</v>
      </c>
      <c r="K1778" t="s">
        <v>6860</v>
      </c>
      <c r="L1778" t="s">
        <v>6861</v>
      </c>
      <c r="M1778" t="s">
        <v>14972</v>
      </c>
      <c r="N1778">
        <v>8</v>
      </c>
      <c r="O1778" t="s">
        <v>15293</v>
      </c>
      <c r="P1778" t="s">
        <v>16987</v>
      </c>
      <c r="Q1778">
        <v>5</v>
      </c>
      <c r="R1778">
        <v>2</v>
      </c>
      <c r="S1778">
        <v>3.13</v>
      </c>
      <c r="T1778">
        <v>3.13</v>
      </c>
      <c r="U1778">
        <v>444.82</v>
      </c>
      <c r="V1778">
        <v>89.6</v>
      </c>
      <c r="W1778">
        <v>4.32</v>
      </c>
      <c r="X1778">
        <v>10.119999999999999</v>
      </c>
      <c r="Y1778">
        <v>4.8600000000000003</v>
      </c>
      <c r="Z1778">
        <v>2</v>
      </c>
      <c r="AA1778" t="s">
        <v>4250</v>
      </c>
      <c r="AB1778">
        <v>0</v>
      </c>
      <c r="AC1778">
        <v>3</v>
      </c>
      <c r="AD1778">
        <v>4.2641428571428577</v>
      </c>
      <c r="AF1778" t="s">
        <v>7949</v>
      </c>
      <c r="AI1778">
        <v>0</v>
      </c>
      <c r="AJ1778">
        <v>0</v>
      </c>
      <c r="AM1778" t="s">
        <v>20019</v>
      </c>
    </row>
    <row r="1779" spans="1:39" x14ac:dyDescent="0.25">
      <c r="A1779" t="s">
        <v>9336</v>
      </c>
      <c r="B1779" t="s">
        <v>4841</v>
      </c>
      <c r="C1779" t="s">
        <v>4842</v>
      </c>
      <c r="D1779">
        <v>14.4</v>
      </c>
      <c r="E1779" t="s">
        <v>4845</v>
      </c>
      <c r="F1779">
        <v>7.84</v>
      </c>
      <c r="I1779" t="s">
        <v>12854</v>
      </c>
      <c r="K1779" t="s">
        <v>6860</v>
      </c>
      <c r="M1779" t="s">
        <v>14977</v>
      </c>
      <c r="N1779">
        <v>8</v>
      </c>
      <c r="O1779" t="s">
        <v>15298</v>
      </c>
      <c r="P1779" t="s">
        <v>16988</v>
      </c>
      <c r="Q1779">
        <v>4</v>
      </c>
      <c r="R1779">
        <v>1</v>
      </c>
      <c r="S1779">
        <v>2.3199999999999998</v>
      </c>
      <c r="T1779">
        <v>2.3199999999999998</v>
      </c>
      <c r="U1779">
        <v>406.32</v>
      </c>
      <c r="V1779">
        <v>67.92</v>
      </c>
      <c r="W1779">
        <v>2.95</v>
      </c>
      <c r="Y1779">
        <v>4.67</v>
      </c>
      <c r="Z1779">
        <v>1</v>
      </c>
      <c r="AA1779" t="s">
        <v>4250</v>
      </c>
      <c r="AB1779">
        <v>0</v>
      </c>
      <c r="AC1779">
        <v>2</v>
      </c>
      <c r="AD1779">
        <v>5.3424761904761899</v>
      </c>
      <c r="AF1779" t="s">
        <v>7949</v>
      </c>
      <c r="AI1779">
        <v>0</v>
      </c>
      <c r="AJ1779">
        <v>0</v>
      </c>
      <c r="AM1779" t="s">
        <v>20019</v>
      </c>
    </row>
    <row r="1780" spans="1:39" x14ac:dyDescent="0.25">
      <c r="A1780" t="s">
        <v>9337</v>
      </c>
      <c r="B1780" t="s">
        <v>4841</v>
      </c>
      <c r="C1780" t="s">
        <v>4842</v>
      </c>
      <c r="D1780">
        <v>14.5</v>
      </c>
      <c r="E1780" t="s">
        <v>4845</v>
      </c>
      <c r="F1780">
        <v>7.84</v>
      </c>
      <c r="I1780" t="s">
        <v>12855</v>
      </c>
      <c r="K1780" t="s">
        <v>6860</v>
      </c>
      <c r="L1780" t="s">
        <v>6861</v>
      </c>
      <c r="M1780" t="s">
        <v>15040</v>
      </c>
      <c r="N1780">
        <v>9</v>
      </c>
      <c r="O1780" t="s">
        <v>15384</v>
      </c>
      <c r="P1780" t="s">
        <v>16989</v>
      </c>
      <c r="Q1780">
        <v>3</v>
      </c>
      <c r="R1780">
        <v>1</v>
      </c>
      <c r="S1780">
        <v>4.71</v>
      </c>
      <c r="T1780">
        <v>4.7300000000000004</v>
      </c>
      <c r="U1780">
        <v>396.53</v>
      </c>
      <c r="V1780">
        <v>47.61</v>
      </c>
      <c r="W1780">
        <v>4.54</v>
      </c>
      <c r="Y1780">
        <v>6.06</v>
      </c>
      <c r="Z1780">
        <v>2</v>
      </c>
      <c r="AA1780" t="s">
        <v>4250</v>
      </c>
      <c r="AB1780">
        <v>0</v>
      </c>
      <c r="AC1780">
        <v>1</v>
      </c>
      <c r="AD1780">
        <v>3.7074047619047619</v>
      </c>
      <c r="AF1780" t="s">
        <v>7949</v>
      </c>
      <c r="AI1780">
        <v>0</v>
      </c>
      <c r="AJ1780">
        <v>0</v>
      </c>
      <c r="AM1780" t="s">
        <v>20019</v>
      </c>
    </row>
    <row r="1781" spans="1:39" x14ac:dyDescent="0.25">
      <c r="A1781" t="s">
        <v>9338</v>
      </c>
      <c r="B1781" t="s">
        <v>4841</v>
      </c>
      <c r="C1781" t="s">
        <v>4842</v>
      </c>
      <c r="D1781">
        <v>14.6</v>
      </c>
      <c r="E1781" t="s">
        <v>4845</v>
      </c>
      <c r="F1781">
        <v>7.84</v>
      </c>
      <c r="I1781" t="s">
        <v>12856</v>
      </c>
      <c r="K1781" t="s">
        <v>6860</v>
      </c>
      <c r="L1781" t="s">
        <v>6861</v>
      </c>
      <c r="M1781" t="s">
        <v>15021</v>
      </c>
      <c r="N1781">
        <v>9</v>
      </c>
      <c r="O1781" t="s">
        <v>15359</v>
      </c>
      <c r="P1781" t="s">
        <v>16990</v>
      </c>
      <c r="Q1781">
        <v>5</v>
      </c>
      <c r="R1781">
        <v>1</v>
      </c>
      <c r="S1781">
        <v>3.6</v>
      </c>
      <c r="T1781">
        <v>5.6</v>
      </c>
      <c r="U1781">
        <v>405.54</v>
      </c>
      <c r="V1781">
        <v>60.08</v>
      </c>
      <c r="W1781">
        <v>4.45</v>
      </c>
      <c r="Y1781">
        <v>13.07</v>
      </c>
      <c r="Z1781">
        <v>2</v>
      </c>
      <c r="AA1781" t="s">
        <v>4250</v>
      </c>
      <c r="AB1781">
        <v>0</v>
      </c>
      <c r="AC1781">
        <v>2</v>
      </c>
      <c r="AD1781">
        <v>2.708047619047619</v>
      </c>
      <c r="AF1781" t="s">
        <v>7952</v>
      </c>
      <c r="AI1781">
        <v>0</v>
      </c>
      <c r="AJ1781">
        <v>0</v>
      </c>
      <c r="AM1781" t="s">
        <v>20019</v>
      </c>
    </row>
    <row r="1782" spans="1:39" x14ac:dyDescent="0.25">
      <c r="A1782" t="s">
        <v>9338</v>
      </c>
      <c r="B1782" t="s">
        <v>4841</v>
      </c>
      <c r="C1782" t="s">
        <v>4842</v>
      </c>
      <c r="D1782">
        <v>14.6</v>
      </c>
      <c r="E1782" t="s">
        <v>4845</v>
      </c>
      <c r="F1782">
        <v>7.84</v>
      </c>
      <c r="I1782" t="s">
        <v>12857</v>
      </c>
      <c r="K1782" t="s">
        <v>6860</v>
      </c>
      <c r="M1782" t="s">
        <v>14977</v>
      </c>
      <c r="N1782">
        <v>8</v>
      </c>
      <c r="O1782" t="s">
        <v>15298</v>
      </c>
      <c r="P1782" t="s">
        <v>16990</v>
      </c>
      <c r="Q1782">
        <v>5</v>
      </c>
      <c r="R1782">
        <v>1</v>
      </c>
      <c r="S1782">
        <v>3.6</v>
      </c>
      <c r="T1782">
        <v>5.6</v>
      </c>
      <c r="U1782">
        <v>405.54</v>
      </c>
      <c r="V1782">
        <v>60.08</v>
      </c>
      <c r="W1782">
        <v>4.45</v>
      </c>
      <c r="Y1782">
        <v>13.07</v>
      </c>
      <c r="Z1782">
        <v>2</v>
      </c>
      <c r="AA1782" t="s">
        <v>4250</v>
      </c>
      <c r="AB1782">
        <v>0</v>
      </c>
      <c r="AC1782">
        <v>2</v>
      </c>
      <c r="AD1782">
        <v>2.708047619047619</v>
      </c>
      <c r="AF1782" t="s">
        <v>7952</v>
      </c>
      <c r="AI1782">
        <v>0</v>
      </c>
      <c r="AJ1782">
        <v>0</v>
      </c>
      <c r="AM1782" t="s">
        <v>20019</v>
      </c>
    </row>
    <row r="1783" spans="1:39" x14ac:dyDescent="0.25">
      <c r="A1783" t="s">
        <v>9339</v>
      </c>
      <c r="B1783" t="s">
        <v>4841</v>
      </c>
      <c r="C1783" t="s">
        <v>4842</v>
      </c>
      <c r="D1783">
        <v>14.6</v>
      </c>
      <c r="E1783" t="s">
        <v>4845</v>
      </c>
      <c r="F1783">
        <v>7.84</v>
      </c>
      <c r="I1783" t="s">
        <v>12858</v>
      </c>
      <c r="K1783" t="s">
        <v>6860</v>
      </c>
      <c r="L1783" t="s">
        <v>6861</v>
      </c>
      <c r="M1783" t="s">
        <v>15009</v>
      </c>
      <c r="N1783">
        <v>9</v>
      </c>
      <c r="O1783" t="s">
        <v>15340</v>
      </c>
      <c r="P1783" t="s">
        <v>16991</v>
      </c>
      <c r="Q1783">
        <v>6</v>
      </c>
      <c r="R1783">
        <v>2</v>
      </c>
      <c r="S1783">
        <v>0.75</v>
      </c>
      <c r="T1783">
        <v>0.75</v>
      </c>
      <c r="U1783">
        <v>439.95</v>
      </c>
      <c r="V1783">
        <v>104.7</v>
      </c>
      <c r="W1783">
        <v>2.65</v>
      </c>
      <c r="Y1783">
        <v>2.08</v>
      </c>
      <c r="Z1783">
        <v>2</v>
      </c>
      <c r="AA1783" t="s">
        <v>4250</v>
      </c>
      <c r="AB1783">
        <v>0</v>
      </c>
      <c r="AC1783">
        <v>2</v>
      </c>
      <c r="AD1783">
        <v>4.4389285714285718</v>
      </c>
      <c r="AF1783" t="s">
        <v>7949</v>
      </c>
      <c r="AI1783">
        <v>0</v>
      </c>
      <c r="AJ1783">
        <v>0</v>
      </c>
      <c r="AM1783" t="s">
        <v>20019</v>
      </c>
    </row>
    <row r="1784" spans="1:39" x14ac:dyDescent="0.25">
      <c r="A1784" t="s">
        <v>9340</v>
      </c>
      <c r="B1784" t="s">
        <v>4841</v>
      </c>
      <c r="C1784" t="s">
        <v>4842</v>
      </c>
      <c r="D1784">
        <v>14.6</v>
      </c>
      <c r="E1784" t="s">
        <v>4845</v>
      </c>
      <c r="F1784">
        <v>7.84</v>
      </c>
      <c r="I1784" t="s">
        <v>12859</v>
      </c>
      <c r="K1784" t="s">
        <v>6860</v>
      </c>
      <c r="L1784" t="s">
        <v>6861</v>
      </c>
      <c r="M1784" t="s">
        <v>15009</v>
      </c>
      <c r="N1784">
        <v>9</v>
      </c>
      <c r="O1784" t="s">
        <v>15340</v>
      </c>
      <c r="P1784" t="s">
        <v>16992</v>
      </c>
      <c r="Q1784">
        <v>5</v>
      </c>
      <c r="R1784">
        <v>2</v>
      </c>
      <c r="S1784">
        <v>1.55</v>
      </c>
      <c r="T1784">
        <v>1.55</v>
      </c>
      <c r="U1784">
        <v>434.46</v>
      </c>
      <c r="V1784">
        <v>102.71</v>
      </c>
      <c r="W1784">
        <v>2.83</v>
      </c>
      <c r="Y1784">
        <v>4.58</v>
      </c>
      <c r="Z1784">
        <v>1</v>
      </c>
      <c r="AA1784" t="s">
        <v>4250</v>
      </c>
      <c r="AB1784">
        <v>0</v>
      </c>
      <c r="AC1784">
        <v>2</v>
      </c>
      <c r="AD1784">
        <v>4.5444761904761908</v>
      </c>
      <c r="AF1784" t="s">
        <v>7949</v>
      </c>
      <c r="AI1784">
        <v>0</v>
      </c>
      <c r="AJ1784">
        <v>0</v>
      </c>
      <c r="AM1784" t="s">
        <v>20019</v>
      </c>
    </row>
    <row r="1785" spans="1:39" x14ac:dyDescent="0.25">
      <c r="A1785" t="s">
        <v>9341</v>
      </c>
      <c r="B1785" t="s">
        <v>4841</v>
      </c>
      <c r="C1785" t="s">
        <v>4842</v>
      </c>
      <c r="D1785">
        <v>14.6</v>
      </c>
      <c r="E1785" t="s">
        <v>4845</v>
      </c>
      <c r="F1785">
        <v>7.84</v>
      </c>
      <c r="I1785" t="s">
        <v>12860</v>
      </c>
      <c r="K1785" t="s">
        <v>6860</v>
      </c>
      <c r="M1785" t="s">
        <v>14977</v>
      </c>
      <c r="N1785">
        <v>8</v>
      </c>
      <c r="O1785" t="s">
        <v>15298</v>
      </c>
      <c r="P1785" t="s">
        <v>16993</v>
      </c>
      <c r="Q1785">
        <v>6</v>
      </c>
      <c r="R1785">
        <v>1</v>
      </c>
      <c r="S1785">
        <v>1.47</v>
      </c>
      <c r="T1785">
        <v>3.46</v>
      </c>
      <c r="U1785">
        <v>371.48</v>
      </c>
      <c r="V1785">
        <v>69.31</v>
      </c>
      <c r="W1785">
        <v>2.95</v>
      </c>
      <c r="Y1785">
        <v>11.36</v>
      </c>
      <c r="Z1785">
        <v>1</v>
      </c>
      <c r="AA1785" t="s">
        <v>4250</v>
      </c>
      <c r="AB1785">
        <v>0</v>
      </c>
      <c r="AC1785">
        <v>4</v>
      </c>
      <c r="AD1785">
        <v>4.5213333333333328</v>
      </c>
      <c r="AF1785" t="s">
        <v>7952</v>
      </c>
      <c r="AI1785">
        <v>0</v>
      </c>
      <c r="AJ1785">
        <v>0</v>
      </c>
      <c r="AM1785" t="s">
        <v>20019</v>
      </c>
    </row>
    <row r="1786" spans="1:39" x14ac:dyDescent="0.25">
      <c r="A1786" t="s">
        <v>9342</v>
      </c>
      <c r="B1786" t="s">
        <v>4841</v>
      </c>
      <c r="C1786" t="s">
        <v>4842</v>
      </c>
      <c r="D1786">
        <v>14.7</v>
      </c>
      <c r="E1786" t="s">
        <v>4845</v>
      </c>
      <c r="F1786">
        <v>7.83</v>
      </c>
      <c r="I1786" t="s">
        <v>12861</v>
      </c>
      <c r="K1786" t="s">
        <v>6860</v>
      </c>
      <c r="M1786" t="s">
        <v>14977</v>
      </c>
      <c r="N1786">
        <v>8</v>
      </c>
      <c r="O1786" t="s">
        <v>15298</v>
      </c>
      <c r="P1786" t="s">
        <v>16994</v>
      </c>
      <c r="Q1786">
        <v>5</v>
      </c>
      <c r="R1786">
        <v>1</v>
      </c>
      <c r="S1786">
        <v>7.08</v>
      </c>
      <c r="T1786">
        <v>7.21</v>
      </c>
      <c r="U1786">
        <v>463.94</v>
      </c>
      <c r="V1786">
        <v>60.08</v>
      </c>
      <c r="W1786">
        <v>5.2</v>
      </c>
      <c r="Y1786">
        <v>6.93</v>
      </c>
      <c r="Z1786">
        <v>3</v>
      </c>
      <c r="AA1786" t="s">
        <v>4250</v>
      </c>
      <c r="AB1786">
        <v>1</v>
      </c>
      <c r="AC1786">
        <v>1</v>
      </c>
      <c r="AD1786">
        <v>3.090904761904762</v>
      </c>
      <c r="AF1786" t="s">
        <v>7949</v>
      </c>
      <c r="AI1786">
        <v>0</v>
      </c>
      <c r="AJ1786">
        <v>0</v>
      </c>
      <c r="AM1786" t="s">
        <v>20019</v>
      </c>
    </row>
    <row r="1787" spans="1:39" x14ac:dyDescent="0.25">
      <c r="A1787" t="s">
        <v>9343</v>
      </c>
      <c r="B1787" t="s">
        <v>4841</v>
      </c>
      <c r="C1787" t="s">
        <v>4842</v>
      </c>
      <c r="D1787">
        <v>14.79</v>
      </c>
      <c r="E1787" t="s">
        <v>4845</v>
      </c>
      <c r="F1787">
        <v>7.83</v>
      </c>
      <c r="K1787" t="s">
        <v>6860</v>
      </c>
      <c r="L1787" t="s">
        <v>6861</v>
      </c>
      <c r="M1787" t="s">
        <v>15078</v>
      </c>
      <c r="N1787">
        <v>9</v>
      </c>
      <c r="O1787" t="s">
        <v>15432</v>
      </c>
      <c r="P1787" t="s">
        <v>16995</v>
      </c>
      <c r="Q1787">
        <v>6</v>
      </c>
      <c r="R1787">
        <v>1</v>
      </c>
      <c r="S1787">
        <v>2.74</v>
      </c>
      <c r="T1787">
        <v>2.75</v>
      </c>
      <c r="U1787">
        <v>468.43</v>
      </c>
      <c r="V1787">
        <v>72.44</v>
      </c>
      <c r="W1787">
        <v>3.95</v>
      </c>
      <c r="Y1787">
        <v>5</v>
      </c>
      <c r="Z1787">
        <v>2</v>
      </c>
      <c r="AA1787" t="s">
        <v>4250</v>
      </c>
      <c r="AB1787">
        <v>0</v>
      </c>
      <c r="AC1787">
        <v>8</v>
      </c>
      <c r="AD1787">
        <v>4.6888333333333332</v>
      </c>
      <c r="AF1787" t="s">
        <v>7949</v>
      </c>
      <c r="AI1787">
        <v>0</v>
      </c>
      <c r="AJ1787">
        <v>0</v>
      </c>
      <c r="AK1787" t="s">
        <v>19920</v>
      </c>
      <c r="AL1787" t="s">
        <v>19920</v>
      </c>
      <c r="AM1787" t="s">
        <v>20019</v>
      </c>
    </row>
    <row r="1788" spans="1:39" x14ac:dyDescent="0.25">
      <c r="A1788" t="s">
        <v>9344</v>
      </c>
      <c r="B1788" t="s">
        <v>4841</v>
      </c>
      <c r="C1788" t="s">
        <v>4842</v>
      </c>
      <c r="D1788">
        <v>14.8</v>
      </c>
      <c r="E1788" t="s">
        <v>4845</v>
      </c>
      <c r="F1788">
        <v>7.83</v>
      </c>
      <c r="I1788" t="s">
        <v>12862</v>
      </c>
      <c r="K1788" t="s">
        <v>6860</v>
      </c>
      <c r="M1788" t="s">
        <v>15002</v>
      </c>
      <c r="N1788">
        <v>8</v>
      </c>
      <c r="O1788" t="s">
        <v>15332</v>
      </c>
      <c r="P1788" t="s">
        <v>16996</v>
      </c>
      <c r="Q1788">
        <v>6</v>
      </c>
      <c r="R1788">
        <v>2</v>
      </c>
      <c r="S1788">
        <v>6.38</v>
      </c>
      <c r="T1788">
        <v>6.8</v>
      </c>
      <c r="U1788">
        <v>446.55</v>
      </c>
      <c r="V1788">
        <v>93.62</v>
      </c>
      <c r="W1788">
        <v>2.64</v>
      </c>
      <c r="Y1788">
        <v>7.98</v>
      </c>
      <c r="Z1788">
        <v>2</v>
      </c>
      <c r="AA1788" t="s">
        <v>4250</v>
      </c>
      <c r="AB1788">
        <v>0</v>
      </c>
      <c r="AC1788">
        <v>3</v>
      </c>
      <c r="AD1788">
        <v>2.7611190476190468</v>
      </c>
      <c r="AF1788" t="s">
        <v>7949</v>
      </c>
      <c r="AI1788">
        <v>0</v>
      </c>
      <c r="AJ1788">
        <v>0</v>
      </c>
      <c r="AM1788" t="s">
        <v>20019</v>
      </c>
    </row>
    <row r="1789" spans="1:39" x14ac:dyDescent="0.25">
      <c r="A1789" t="s">
        <v>9345</v>
      </c>
      <c r="B1789" t="s">
        <v>4841</v>
      </c>
      <c r="C1789" t="s">
        <v>4842</v>
      </c>
      <c r="D1789">
        <v>14.8</v>
      </c>
      <c r="E1789" t="s">
        <v>4845</v>
      </c>
      <c r="F1789">
        <v>7.83</v>
      </c>
      <c r="I1789" t="s">
        <v>12863</v>
      </c>
      <c r="K1789" t="s">
        <v>6860</v>
      </c>
      <c r="M1789" t="s">
        <v>15002</v>
      </c>
      <c r="N1789">
        <v>8</v>
      </c>
      <c r="O1789" t="s">
        <v>15332</v>
      </c>
      <c r="P1789" t="s">
        <v>16997</v>
      </c>
      <c r="Q1789">
        <v>5</v>
      </c>
      <c r="R1789">
        <v>1</v>
      </c>
      <c r="S1789">
        <v>2.14</v>
      </c>
      <c r="T1789">
        <v>2.15</v>
      </c>
      <c r="U1789">
        <v>472.51</v>
      </c>
      <c r="V1789">
        <v>80.81</v>
      </c>
      <c r="W1789">
        <v>4.37</v>
      </c>
      <c r="Y1789">
        <v>5.91</v>
      </c>
      <c r="Z1789">
        <v>2</v>
      </c>
      <c r="AA1789" t="s">
        <v>4250</v>
      </c>
      <c r="AB1789">
        <v>0</v>
      </c>
      <c r="AC1789">
        <v>4</v>
      </c>
      <c r="AD1789">
        <v>4.9596904761904756</v>
      </c>
      <c r="AF1789" t="s">
        <v>7949</v>
      </c>
      <c r="AI1789">
        <v>0</v>
      </c>
      <c r="AJ1789">
        <v>0</v>
      </c>
      <c r="AM1789" t="s">
        <v>20019</v>
      </c>
    </row>
    <row r="1790" spans="1:39" x14ac:dyDescent="0.25">
      <c r="A1790" t="s">
        <v>9346</v>
      </c>
      <c r="B1790" t="s">
        <v>4841</v>
      </c>
      <c r="C1790" t="s">
        <v>4842</v>
      </c>
      <c r="D1790">
        <v>14.8</v>
      </c>
      <c r="E1790" t="s">
        <v>4845</v>
      </c>
      <c r="F1790">
        <v>7.83</v>
      </c>
      <c r="I1790" t="s">
        <v>12864</v>
      </c>
      <c r="K1790" t="s">
        <v>6860</v>
      </c>
      <c r="M1790" t="s">
        <v>15002</v>
      </c>
      <c r="N1790">
        <v>8</v>
      </c>
      <c r="O1790" t="s">
        <v>15332</v>
      </c>
      <c r="P1790" t="s">
        <v>16998</v>
      </c>
      <c r="Q1790">
        <v>4</v>
      </c>
      <c r="R1790">
        <v>1</v>
      </c>
      <c r="S1790">
        <v>2.89</v>
      </c>
      <c r="T1790">
        <v>2.93</v>
      </c>
      <c r="U1790">
        <v>385.47</v>
      </c>
      <c r="V1790">
        <v>67.92</v>
      </c>
      <c r="W1790">
        <v>2.75</v>
      </c>
      <c r="Y1790">
        <v>6.36</v>
      </c>
      <c r="Z1790">
        <v>2</v>
      </c>
      <c r="AA1790" t="s">
        <v>4250</v>
      </c>
      <c r="AB1790">
        <v>0</v>
      </c>
      <c r="AC1790">
        <v>0</v>
      </c>
      <c r="AD1790">
        <v>5.2064047619047624</v>
      </c>
      <c r="AF1790" t="s">
        <v>7949</v>
      </c>
      <c r="AI1790">
        <v>0</v>
      </c>
      <c r="AJ1790">
        <v>0</v>
      </c>
      <c r="AM1790" t="s">
        <v>20019</v>
      </c>
    </row>
    <row r="1791" spans="1:39" x14ac:dyDescent="0.25">
      <c r="A1791" t="s">
        <v>9347</v>
      </c>
      <c r="B1791" t="s">
        <v>4841</v>
      </c>
      <c r="C1791" t="s">
        <v>4842</v>
      </c>
      <c r="D1791">
        <v>14.9</v>
      </c>
      <c r="E1791" t="s">
        <v>4845</v>
      </c>
      <c r="F1791">
        <v>7.83</v>
      </c>
      <c r="I1791" t="s">
        <v>12865</v>
      </c>
      <c r="K1791" t="s">
        <v>6860</v>
      </c>
      <c r="M1791" t="s">
        <v>15002</v>
      </c>
      <c r="N1791">
        <v>8</v>
      </c>
      <c r="O1791" t="s">
        <v>15332</v>
      </c>
      <c r="P1791" t="s">
        <v>16999</v>
      </c>
      <c r="Q1791">
        <v>6</v>
      </c>
      <c r="R1791">
        <v>1</v>
      </c>
      <c r="S1791">
        <v>1.64</v>
      </c>
      <c r="T1791">
        <v>1.64</v>
      </c>
      <c r="U1791">
        <v>416.48</v>
      </c>
      <c r="V1791">
        <v>100.94</v>
      </c>
      <c r="W1791">
        <v>2.93</v>
      </c>
      <c r="Y1791">
        <v>0.74</v>
      </c>
      <c r="Z1791">
        <v>2</v>
      </c>
      <c r="AA1791" t="s">
        <v>4250</v>
      </c>
      <c r="AB1791">
        <v>0</v>
      </c>
      <c r="AC1791">
        <v>2</v>
      </c>
      <c r="AD1791">
        <v>5.0652380952380964</v>
      </c>
      <c r="AF1791" t="s">
        <v>7949</v>
      </c>
      <c r="AI1791">
        <v>0</v>
      </c>
      <c r="AJ1791">
        <v>0</v>
      </c>
      <c r="AM1791" t="s">
        <v>20019</v>
      </c>
    </row>
    <row r="1792" spans="1:39" x14ac:dyDescent="0.25">
      <c r="A1792" t="s">
        <v>8065</v>
      </c>
      <c r="B1792" t="s">
        <v>4841</v>
      </c>
      <c r="C1792" t="s">
        <v>4842</v>
      </c>
      <c r="D1792">
        <v>15</v>
      </c>
      <c r="E1792" t="s">
        <v>4845</v>
      </c>
      <c r="F1792">
        <v>7.82</v>
      </c>
      <c r="K1792" t="s">
        <v>6860</v>
      </c>
      <c r="M1792" t="s">
        <v>14985</v>
      </c>
      <c r="N1792">
        <v>8</v>
      </c>
      <c r="O1792" t="s">
        <v>15309</v>
      </c>
      <c r="P1792" t="s">
        <v>15718</v>
      </c>
      <c r="Q1792">
        <v>6</v>
      </c>
      <c r="R1792">
        <v>4</v>
      </c>
      <c r="S1792">
        <v>6.13</v>
      </c>
      <c r="T1792">
        <v>7.04</v>
      </c>
      <c r="U1792">
        <v>685.88</v>
      </c>
      <c r="V1792">
        <v>124.6</v>
      </c>
      <c r="W1792">
        <v>5.2</v>
      </c>
      <c r="X1792">
        <v>12.39</v>
      </c>
      <c r="Y1792">
        <v>8.24</v>
      </c>
      <c r="Z1792">
        <v>3</v>
      </c>
      <c r="AA1792" t="s">
        <v>4250</v>
      </c>
      <c r="AB1792">
        <v>2</v>
      </c>
      <c r="AC1792">
        <v>19</v>
      </c>
      <c r="AD1792">
        <v>0.87999999999999989</v>
      </c>
      <c r="AF1792" t="s">
        <v>7949</v>
      </c>
      <c r="AI1792">
        <v>0</v>
      </c>
      <c r="AJ1792">
        <v>0</v>
      </c>
      <c r="AK1792" t="s">
        <v>19831</v>
      </c>
      <c r="AL1792" t="s">
        <v>19831</v>
      </c>
      <c r="AM1792" t="s">
        <v>20019</v>
      </c>
    </row>
    <row r="1793" spans="1:39" x14ac:dyDescent="0.25">
      <c r="A1793" t="s">
        <v>8018</v>
      </c>
      <c r="B1793" t="s">
        <v>4841</v>
      </c>
      <c r="C1793" t="s">
        <v>4842</v>
      </c>
      <c r="D1793">
        <v>15</v>
      </c>
      <c r="E1793" t="s">
        <v>4845</v>
      </c>
      <c r="F1793">
        <v>7.82</v>
      </c>
      <c r="K1793" t="s">
        <v>6860</v>
      </c>
      <c r="M1793" t="s">
        <v>14985</v>
      </c>
      <c r="N1793">
        <v>8</v>
      </c>
      <c r="O1793" t="s">
        <v>15309</v>
      </c>
      <c r="P1793" t="s">
        <v>15671</v>
      </c>
      <c r="Q1793">
        <v>8</v>
      </c>
      <c r="R1793">
        <v>4</v>
      </c>
      <c r="S1793">
        <v>2.96</v>
      </c>
      <c r="T1793">
        <v>3.83</v>
      </c>
      <c r="U1793">
        <v>655.83</v>
      </c>
      <c r="V1793">
        <v>133.83000000000001</v>
      </c>
      <c r="W1793">
        <v>3.52</v>
      </c>
      <c r="X1793">
        <v>10.46</v>
      </c>
      <c r="Y1793">
        <v>8.23</v>
      </c>
      <c r="Z1793">
        <v>2</v>
      </c>
      <c r="AA1793" t="s">
        <v>4250</v>
      </c>
      <c r="AB1793">
        <v>1</v>
      </c>
      <c r="AC1793">
        <v>17</v>
      </c>
      <c r="AD1793">
        <v>1.99</v>
      </c>
      <c r="AF1793" t="s">
        <v>7949</v>
      </c>
      <c r="AI1793">
        <v>0</v>
      </c>
      <c r="AJ1793">
        <v>0</v>
      </c>
      <c r="AK1793" t="s">
        <v>19831</v>
      </c>
      <c r="AL1793" t="s">
        <v>19831</v>
      </c>
      <c r="AM1793" t="s">
        <v>20019</v>
      </c>
    </row>
    <row r="1794" spans="1:39" x14ac:dyDescent="0.25">
      <c r="A1794" t="s">
        <v>9348</v>
      </c>
      <c r="B1794" t="s">
        <v>4841</v>
      </c>
      <c r="C1794" t="s">
        <v>4842</v>
      </c>
      <c r="D1794">
        <v>15</v>
      </c>
      <c r="E1794" t="s">
        <v>4845</v>
      </c>
      <c r="F1794">
        <v>7.82</v>
      </c>
      <c r="K1794" t="s">
        <v>6860</v>
      </c>
      <c r="M1794" t="s">
        <v>6865</v>
      </c>
      <c r="N1794">
        <v>8</v>
      </c>
      <c r="O1794" t="s">
        <v>15365</v>
      </c>
      <c r="P1794" t="s">
        <v>17000</v>
      </c>
      <c r="Q1794">
        <v>6</v>
      </c>
      <c r="R1794">
        <v>4</v>
      </c>
      <c r="S1794">
        <v>3.04</v>
      </c>
      <c r="T1794">
        <v>3.07</v>
      </c>
      <c r="U1794">
        <v>606.79</v>
      </c>
      <c r="V1794">
        <v>127.84</v>
      </c>
      <c r="W1794">
        <v>3.91</v>
      </c>
      <c r="X1794">
        <v>13.55</v>
      </c>
      <c r="Y1794">
        <v>6.29</v>
      </c>
      <c r="Z1794">
        <v>3</v>
      </c>
      <c r="AA1794" t="s">
        <v>4250</v>
      </c>
      <c r="AB1794">
        <v>1</v>
      </c>
      <c r="AC1794">
        <v>13</v>
      </c>
      <c r="AD1794">
        <v>2.4449999999999998</v>
      </c>
      <c r="AF1794" t="s">
        <v>7949</v>
      </c>
      <c r="AI1794">
        <v>0</v>
      </c>
      <c r="AJ1794">
        <v>0</v>
      </c>
      <c r="AK1794" t="s">
        <v>19888</v>
      </c>
      <c r="AL1794" t="s">
        <v>19888</v>
      </c>
      <c r="AM1794" t="s">
        <v>20019</v>
      </c>
    </row>
    <row r="1795" spans="1:39" x14ac:dyDescent="0.25">
      <c r="A1795" t="s">
        <v>9349</v>
      </c>
      <c r="B1795" t="s">
        <v>4841</v>
      </c>
      <c r="C1795" t="s">
        <v>4842</v>
      </c>
      <c r="D1795">
        <v>15</v>
      </c>
      <c r="E1795" t="s">
        <v>4845</v>
      </c>
      <c r="F1795">
        <v>7.82</v>
      </c>
      <c r="K1795" t="s">
        <v>6860</v>
      </c>
      <c r="M1795" t="s">
        <v>6865</v>
      </c>
      <c r="N1795">
        <v>8</v>
      </c>
      <c r="O1795" t="s">
        <v>15365</v>
      </c>
      <c r="P1795" t="s">
        <v>17001</v>
      </c>
      <c r="Q1795">
        <v>6</v>
      </c>
      <c r="R1795">
        <v>3</v>
      </c>
      <c r="S1795">
        <v>2.21</v>
      </c>
      <c r="T1795">
        <v>3.03</v>
      </c>
      <c r="U1795">
        <v>649.14</v>
      </c>
      <c r="V1795">
        <v>111.63</v>
      </c>
      <c r="W1795">
        <v>4.6900000000000004</v>
      </c>
      <c r="X1795">
        <v>13.37</v>
      </c>
      <c r="Y1795">
        <v>8.11</v>
      </c>
      <c r="Z1795">
        <v>4</v>
      </c>
      <c r="AA1795" t="s">
        <v>4250</v>
      </c>
      <c r="AB1795">
        <v>1</v>
      </c>
      <c r="AC1795">
        <v>12</v>
      </c>
      <c r="AD1795">
        <v>3.2706666666666671</v>
      </c>
      <c r="AF1795" t="s">
        <v>7949</v>
      </c>
      <c r="AI1795">
        <v>0</v>
      </c>
      <c r="AJ1795">
        <v>0</v>
      </c>
      <c r="AK1795" t="s">
        <v>19888</v>
      </c>
      <c r="AL1795" t="s">
        <v>19888</v>
      </c>
      <c r="AM1795" t="s">
        <v>20019</v>
      </c>
    </row>
    <row r="1796" spans="1:39" x14ac:dyDescent="0.25">
      <c r="A1796" t="s">
        <v>9350</v>
      </c>
      <c r="B1796" t="s">
        <v>4841</v>
      </c>
      <c r="C1796" t="s">
        <v>4842</v>
      </c>
      <c r="D1796">
        <v>15</v>
      </c>
      <c r="E1796" t="s">
        <v>4845</v>
      </c>
      <c r="F1796">
        <v>7.82</v>
      </c>
      <c r="K1796" t="s">
        <v>6860</v>
      </c>
      <c r="L1796" t="s">
        <v>6861</v>
      </c>
      <c r="M1796" t="s">
        <v>15038</v>
      </c>
      <c r="N1796">
        <v>9</v>
      </c>
      <c r="O1796" t="s">
        <v>15444</v>
      </c>
      <c r="P1796" t="s">
        <v>17002</v>
      </c>
      <c r="Q1796">
        <v>4</v>
      </c>
      <c r="R1796">
        <v>1</v>
      </c>
      <c r="S1796">
        <v>2.4300000000000002</v>
      </c>
      <c r="T1796">
        <v>2.4700000000000002</v>
      </c>
      <c r="U1796">
        <v>409.44</v>
      </c>
      <c r="V1796">
        <v>67.92</v>
      </c>
      <c r="W1796">
        <v>3.39</v>
      </c>
      <c r="Y1796">
        <v>6.42</v>
      </c>
      <c r="Z1796">
        <v>2</v>
      </c>
      <c r="AA1796" t="s">
        <v>4250</v>
      </c>
      <c r="AB1796">
        <v>0</v>
      </c>
      <c r="AC1796">
        <v>4</v>
      </c>
      <c r="AD1796">
        <v>5.265190476190476</v>
      </c>
      <c r="AF1796" t="s">
        <v>7949</v>
      </c>
      <c r="AI1796">
        <v>0</v>
      </c>
      <c r="AJ1796">
        <v>0</v>
      </c>
      <c r="AK1796" t="s">
        <v>19833</v>
      </c>
      <c r="AL1796" t="s">
        <v>19833</v>
      </c>
      <c r="AM1796" t="s">
        <v>20019</v>
      </c>
    </row>
    <row r="1797" spans="1:39" x14ac:dyDescent="0.25">
      <c r="A1797" t="s">
        <v>9351</v>
      </c>
      <c r="B1797" t="s">
        <v>4841</v>
      </c>
      <c r="C1797" t="s">
        <v>4842</v>
      </c>
      <c r="D1797">
        <v>15</v>
      </c>
      <c r="E1797" t="s">
        <v>4845</v>
      </c>
      <c r="F1797">
        <v>7.82</v>
      </c>
      <c r="K1797" t="s">
        <v>6860</v>
      </c>
      <c r="L1797" t="s">
        <v>6861</v>
      </c>
      <c r="M1797" t="s">
        <v>6865</v>
      </c>
      <c r="N1797">
        <v>9</v>
      </c>
      <c r="O1797" t="s">
        <v>15451</v>
      </c>
      <c r="P1797" t="s">
        <v>17003</v>
      </c>
      <c r="Q1797">
        <v>6</v>
      </c>
      <c r="R1797">
        <v>4</v>
      </c>
      <c r="S1797">
        <v>0.9</v>
      </c>
      <c r="T1797">
        <v>1.87</v>
      </c>
      <c r="U1797">
        <v>578.74</v>
      </c>
      <c r="V1797">
        <v>127.84</v>
      </c>
      <c r="W1797">
        <v>3.03</v>
      </c>
      <c r="X1797">
        <v>13.72</v>
      </c>
      <c r="Y1797">
        <v>8.35</v>
      </c>
      <c r="Z1797">
        <v>3</v>
      </c>
      <c r="AA1797" t="s">
        <v>4250</v>
      </c>
      <c r="AB1797">
        <v>1</v>
      </c>
      <c r="AC1797">
        <v>13</v>
      </c>
      <c r="AD1797">
        <v>2.8250000000000002</v>
      </c>
      <c r="AF1797" t="s">
        <v>7949</v>
      </c>
      <c r="AI1797">
        <v>0</v>
      </c>
      <c r="AJ1797">
        <v>0</v>
      </c>
      <c r="AK1797" t="s">
        <v>19931</v>
      </c>
      <c r="AL1797" t="s">
        <v>19931</v>
      </c>
      <c r="AM1797" t="s">
        <v>20019</v>
      </c>
    </row>
    <row r="1798" spans="1:39" x14ac:dyDescent="0.25">
      <c r="A1798" t="s">
        <v>6016</v>
      </c>
      <c r="B1798" t="s">
        <v>4841</v>
      </c>
      <c r="C1798" t="s">
        <v>4842</v>
      </c>
      <c r="D1798">
        <v>15</v>
      </c>
      <c r="E1798" t="s">
        <v>4845</v>
      </c>
      <c r="F1798">
        <v>7.82</v>
      </c>
      <c r="K1798" t="s">
        <v>6860</v>
      </c>
      <c r="L1798" t="s">
        <v>6861</v>
      </c>
      <c r="M1798" t="s">
        <v>6887</v>
      </c>
      <c r="N1798">
        <v>9</v>
      </c>
      <c r="O1798" t="s">
        <v>15327</v>
      </c>
      <c r="P1798" t="s">
        <v>7742</v>
      </c>
      <c r="Q1798">
        <v>6</v>
      </c>
      <c r="R1798">
        <v>4</v>
      </c>
      <c r="S1798">
        <v>0.9</v>
      </c>
      <c r="T1798">
        <v>1.87</v>
      </c>
      <c r="U1798">
        <v>578.74</v>
      </c>
      <c r="V1798">
        <v>127.84</v>
      </c>
      <c r="W1798">
        <v>3.03</v>
      </c>
      <c r="X1798">
        <v>13.72</v>
      </c>
      <c r="Y1798">
        <v>8.35</v>
      </c>
      <c r="Z1798">
        <v>3</v>
      </c>
      <c r="AA1798" t="s">
        <v>4250</v>
      </c>
      <c r="AB1798">
        <v>1</v>
      </c>
      <c r="AC1798">
        <v>13</v>
      </c>
      <c r="AD1798">
        <v>2.8250000000000002</v>
      </c>
      <c r="AF1798" t="s">
        <v>7949</v>
      </c>
      <c r="AI1798">
        <v>0</v>
      </c>
      <c r="AJ1798">
        <v>0</v>
      </c>
      <c r="AK1798" t="s">
        <v>19868</v>
      </c>
      <c r="AL1798" t="s">
        <v>19868</v>
      </c>
      <c r="AM1798" t="s">
        <v>20019</v>
      </c>
    </row>
    <row r="1799" spans="1:39" x14ac:dyDescent="0.25">
      <c r="A1799" t="s">
        <v>6016</v>
      </c>
      <c r="B1799" t="s">
        <v>4841</v>
      </c>
      <c r="C1799" t="s">
        <v>4842</v>
      </c>
      <c r="D1799">
        <v>15</v>
      </c>
      <c r="E1799" t="s">
        <v>4845</v>
      </c>
      <c r="F1799">
        <v>7.82</v>
      </c>
      <c r="K1799" t="s">
        <v>6860</v>
      </c>
      <c r="M1799" t="s">
        <v>6865</v>
      </c>
      <c r="N1799">
        <v>8</v>
      </c>
      <c r="O1799" t="s">
        <v>15479</v>
      </c>
      <c r="P1799" t="s">
        <v>7742</v>
      </c>
      <c r="Q1799">
        <v>6</v>
      </c>
      <c r="R1799">
        <v>4</v>
      </c>
      <c r="S1799">
        <v>0.9</v>
      </c>
      <c r="T1799">
        <v>1.87</v>
      </c>
      <c r="U1799">
        <v>578.74</v>
      </c>
      <c r="V1799">
        <v>127.84</v>
      </c>
      <c r="W1799">
        <v>3.03</v>
      </c>
      <c r="X1799">
        <v>13.72</v>
      </c>
      <c r="Y1799">
        <v>8.35</v>
      </c>
      <c r="Z1799">
        <v>3</v>
      </c>
      <c r="AA1799" t="s">
        <v>4250</v>
      </c>
      <c r="AB1799">
        <v>1</v>
      </c>
      <c r="AC1799">
        <v>13</v>
      </c>
      <c r="AD1799">
        <v>2.8250000000000002</v>
      </c>
      <c r="AF1799" t="s">
        <v>7949</v>
      </c>
      <c r="AI1799">
        <v>0</v>
      </c>
      <c r="AJ1799">
        <v>0</v>
      </c>
      <c r="AK1799" t="s">
        <v>19942</v>
      </c>
      <c r="AL1799" t="s">
        <v>19942</v>
      </c>
      <c r="AM1799" t="s">
        <v>20019</v>
      </c>
    </row>
    <row r="1800" spans="1:39" x14ac:dyDescent="0.25">
      <c r="A1800" t="s">
        <v>6016</v>
      </c>
      <c r="B1800" t="s">
        <v>4841</v>
      </c>
      <c r="C1800" t="s">
        <v>4842</v>
      </c>
      <c r="D1800">
        <v>15</v>
      </c>
      <c r="E1800" t="s">
        <v>4845</v>
      </c>
      <c r="F1800">
        <v>7.82</v>
      </c>
      <c r="K1800" t="s">
        <v>6860</v>
      </c>
      <c r="M1800" t="s">
        <v>15110</v>
      </c>
      <c r="N1800">
        <v>8</v>
      </c>
      <c r="O1800" t="s">
        <v>15480</v>
      </c>
      <c r="P1800" t="s">
        <v>7742</v>
      </c>
      <c r="Q1800">
        <v>6</v>
      </c>
      <c r="R1800">
        <v>4</v>
      </c>
      <c r="S1800">
        <v>0.9</v>
      </c>
      <c r="T1800">
        <v>1.87</v>
      </c>
      <c r="U1800">
        <v>578.74</v>
      </c>
      <c r="V1800">
        <v>127.84</v>
      </c>
      <c r="W1800">
        <v>3.03</v>
      </c>
      <c r="X1800">
        <v>13.72</v>
      </c>
      <c r="Y1800">
        <v>8.35</v>
      </c>
      <c r="Z1800">
        <v>3</v>
      </c>
      <c r="AA1800" t="s">
        <v>4250</v>
      </c>
      <c r="AB1800">
        <v>1</v>
      </c>
      <c r="AC1800">
        <v>13</v>
      </c>
      <c r="AD1800">
        <v>2.8250000000000002</v>
      </c>
      <c r="AF1800" t="s">
        <v>7949</v>
      </c>
      <c r="AI1800">
        <v>0</v>
      </c>
      <c r="AJ1800">
        <v>0</v>
      </c>
      <c r="AK1800" t="s">
        <v>19943</v>
      </c>
      <c r="AL1800" t="s">
        <v>19943</v>
      </c>
      <c r="AM1800" t="s">
        <v>20019</v>
      </c>
    </row>
    <row r="1801" spans="1:39" x14ac:dyDescent="0.25">
      <c r="A1801" t="s">
        <v>6016</v>
      </c>
      <c r="B1801" t="s">
        <v>4841</v>
      </c>
      <c r="C1801" t="s">
        <v>4842</v>
      </c>
      <c r="D1801">
        <v>15</v>
      </c>
      <c r="E1801" t="s">
        <v>4845</v>
      </c>
      <c r="F1801">
        <v>7.82</v>
      </c>
      <c r="K1801" t="s">
        <v>6860</v>
      </c>
      <c r="L1801" t="s">
        <v>6861</v>
      </c>
      <c r="M1801" t="s">
        <v>15111</v>
      </c>
      <c r="N1801">
        <v>9</v>
      </c>
      <c r="O1801" t="s">
        <v>15481</v>
      </c>
      <c r="P1801" t="s">
        <v>7742</v>
      </c>
      <c r="Q1801">
        <v>6</v>
      </c>
      <c r="R1801">
        <v>4</v>
      </c>
      <c r="S1801">
        <v>0.9</v>
      </c>
      <c r="T1801">
        <v>1.87</v>
      </c>
      <c r="U1801">
        <v>578.74</v>
      </c>
      <c r="V1801">
        <v>127.84</v>
      </c>
      <c r="W1801">
        <v>3.03</v>
      </c>
      <c r="X1801">
        <v>13.72</v>
      </c>
      <c r="Y1801">
        <v>8.35</v>
      </c>
      <c r="Z1801">
        <v>3</v>
      </c>
      <c r="AA1801" t="s">
        <v>4250</v>
      </c>
      <c r="AB1801">
        <v>1</v>
      </c>
      <c r="AC1801">
        <v>13</v>
      </c>
      <c r="AD1801">
        <v>2.8250000000000002</v>
      </c>
      <c r="AF1801" t="s">
        <v>7949</v>
      </c>
      <c r="AI1801">
        <v>0</v>
      </c>
      <c r="AJ1801">
        <v>0</v>
      </c>
      <c r="AK1801" t="s">
        <v>19909</v>
      </c>
      <c r="AL1801" t="s">
        <v>19909</v>
      </c>
      <c r="AM1801" t="s">
        <v>20019</v>
      </c>
    </row>
    <row r="1802" spans="1:39" x14ac:dyDescent="0.25">
      <c r="A1802" t="s">
        <v>6016</v>
      </c>
      <c r="B1802" t="s">
        <v>4841</v>
      </c>
      <c r="C1802" t="s">
        <v>4842</v>
      </c>
      <c r="D1802">
        <v>15</v>
      </c>
      <c r="E1802" t="s">
        <v>4845</v>
      </c>
      <c r="F1802">
        <v>7.82</v>
      </c>
      <c r="K1802" t="s">
        <v>6860</v>
      </c>
      <c r="M1802" t="s">
        <v>15055</v>
      </c>
      <c r="N1802">
        <v>8</v>
      </c>
      <c r="O1802" t="s">
        <v>15406</v>
      </c>
      <c r="P1802" t="s">
        <v>7742</v>
      </c>
      <c r="Q1802">
        <v>6</v>
      </c>
      <c r="R1802">
        <v>4</v>
      </c>
      <c r="S1802">
        <v>0.9</v>
      </c>
      <c r="T1802">
        <v>1.87</v>
      </c>
      <c r="U1802">
        <v>578.74</v>
      </c>
      <c r="V1802">
        <v>127.84</v>
      </c>
      <c r="W1802">
        <v>3.03</v>
      </c>
      <c r="X1802">
        <v>13.72</v>
      </c>
      <c r="Y1802">
        <v>8.35</v>
      </c>
      <c r="Z1802">
        <v>3</v>
      </c>
      <c r="AA1802" t="s">
        <v>4250</v>
      </c>
      <c r="AB1802">
        <v>1</v>
      </c>
      <c r="AC1802">
        <v>13</v>
      </c>
      <c r="AD1802">
        <v>2.8250000000000002</v>
      </c>
      <c r="AF1802" t="s">
        <v>7949</v>
      </c>
      <c r="AI1802">
        <v>0</v>
      </c>
      <c r="AJ1802">
        <v>0</v>
      </c>
      <c r="AK1802" t="s">
        <v>19908</v>
      </c>
      <c r="AL1802" t="s">
        <v>19908</v>
      </c>
      <c r="AM1802" t="s">
        <v>20019</v>
      </c>
    </row>
    <row r="1803" spans="1:39" x14ac:dyDescent="0.25">
      <c r="A1803" t="s">
        <v>6016</v>
      </c>
      <c r="B1803" t="s">
        <v>4841</v>
      </c>
      <c r="C1803" t="s">
        <v>4842</v>
      </c>
      <c r="D1803">
        <v>15</v>
      </c>
      <c r="E1803" t="s">
        <v>4845</v>
      </c>
      <c r="F1803">
        <v>7.82</v>
      </c>
      <c r="K1803" t="s">
        <v>6860</v>
      </c>
      <c r="L1803" t="s">
        <v>6861</v>
      </c>
      <c r="M1803" t="s">
        <v>15112</v>
      </c>
      <c r="N1803">
        <v>9</v>
      </c>
      <c r="O1803" t="s">
        <v>15482</v>
      </c>
      <c r="P1803" t="s">
        <v>7742</v>
      </c>
      <c r="Q1803">
        <v>6</v>
      </c>
      <c r="R1803">
        <v>4</v>
      </c>
      <c r="S1803">
        <v>0.9</v>
      </c>
      <c r="T1803">
        <v>1.87</v>
      </c>
      <c r="U1803">
        <v>578.74</v>
      </c>
      <c r="V1803">
        <v>127.84</v>
      </c>
      <c r="W1803">
        <v>3.03</v>
      </c>
      <c r="X1803">
        <v>13.72</v>
      </c>
      <c r="Y1803">
        <v>8.35</v>
      </c>
      <c r="Z1803">
        <v>3</v>
      </c>
      <c r="AA1803" t="s">
        <v>4250</v>
      </c>
      <c r="AB1803">
        <v>1</v>
      </c>
      <c r="AC1803">
        <v>13</v>
      </c>
      <c r="AD1803">
        <v>2.8250000000000002</v>
      </c>
      <c r="AF1803" t="s">
        <v>7949</v>
      </c>
      <c r="AI1803">
        <v>0</v>
      </c>
      <c r="AJ1803">
        <v>0</v>
      </c>
      <c r="AK1803" t="s">
        <v>19836</v>
      </c>
      <c r="AL1803" t="s">
        <v>19836</v>
      </c>
      <c r="AM1803" t="s">
        <v>20019</v>
      </c>
    </row>
    <row r="1804" spans="1:39" x14ac:dyDescent="0.25">
      <c r="A1804" t="s">
        <v>6016</v>
      </c>
      <c r="B1804" t="s">
        <v>4841</v>
      </c>
      <c r="C1804" t="s">
        <v>4842</v>
      </c>
      <c r="D1804">
        <v>15</v>
      </c>
      <c r="E1804" t="s">
        <v>4845</v>
      </c>
      <c r="F1804">
        <v>7.82</v>
      </c>
      <c r="K1804" t="s">
        <v>6860</v>
      </c>
      <c r="M1804" t="s">
        <v>6865</v>
      </c>
      <c r="N1804">
        <v>8</v>
      </c>
      <c r="O1804" t="s">
        <v>15483</v>
      </c>
      <c r="P1804" t="s">
        <v>7742</v>
      </c>
      <c r="Q1804">
        <v>6</v>
      </c>
      <c r="R1804">
        <v>4</v>
      </c>
      <c r="S1804">
        <v>0.9</v>
      </c>
      <c r="T1804">
        <v>1.87</v>
      </c>
      <c r="U1804">
        <v>578.74</v>
      </c>
      <c r="V1804">
        <v>127.84</v>
      </c>
      <c r="W1804">
        <v>3.03</v>
      </c>
      <c r="X1804">
        <v>13.72</v>
      </c>
      <c r="Y1804">
        <v>8.35</v>
      </c>
      <c r="Z1804">
        <v>3</v>
      </c>
      <c r="AA1804" t="s">
        <v>4250</v>
      </c>
      <c r="AB1804">
        <v>1</v>
      </c>
      <c r="AC1804">
        <v>13</v>
      </c>
      <c r="AD1804">
        <v>2.8250000000000002</v>
      </c>
      <c r="AF1804" t="s">
        <v>7949</v>
      </c>
      <c r="AI1804">
        <v>0</v>
      </c>
      <c r="AJ1804">
        <v>0</v>
      </c>
      <c r="AK1804" t="s">
        <v>19836</v>
      </c>
      <c r="AL1804" t="s">
        <v>19836</v>
      </c>
      <c r="AM1804" t="s">
        <v>20019</v>
      </c>
    </row>
    <row r="1805" spans="1:39" x14ac:dyDescent="0.25">
      <c r="A1805" t="s">
        <v>9352</v>
      </c>
      <c r="B1805" t="s">
        <v>4841</v>
      </c>
      <c r="C1805" t="s">
        <v>4842</v>
      </c>
      <c r="D1805">
        <v>15</v>
      </c>
      <c r="E1805" t="s">
        <v>4845</v>
      </c>
      <c r="F1805">
        <v>7.82</v>
      </c>
      <c r="K1805" t="s">
        <v>6860</v>
      </c>
      <c r="M1805" t="s">
        <v>15010</v>
      </c>
      <c r="N1805">
        <v>8</v>
      </c>
      <c r="O1805" t="s">
        <v>15343</v>
      </c>
      <c r="P1805" t="s">
        <v>17004</v>
      </c>
      <c r="Q1805">
        <v>6</v>
      </c>
      <c r="R1805">
        <v>3</v>
      </c>
      <c r="S1805">
        <v>0.48</v>
      </c>
      <c r="T1805">
        <v>2.2999999999999998</v>
      </c>
      <c r="U1805">
        <v>530.65</v>
      </c>
      <c r="V1805">
        <v>103.67</v>
      </c>
      <c r="W1805">
        <v>1.9</v>
      </c>
      <c r="X1805">
        <v>13.79</v>
      </c>
      <c r="Y1805">
        <v>9.09</v>
      </c>
      <c r="Z1805">
        <v>3</v>
      </c>
      <c r="AA1805" t="s">
        <v>4250</v>
      </c>
      <c r="AB1805">
        <v>0</v>
      </c>
      <c r="AC1805">
        <v>8</v>
      </c>
      <c r="AD1805">
        <v>3.1659999999999999</v>
      </c>
      <c r="AF1805" t="s">
        <v>7952</v>
      </c>
      <c r="AI1805">
        <v>0</v>
      </c>
      <c r="AJ1805">
        <v>0</v>
      </c>
      <c r="AK1805" t="s">
        <v>19876</v>
      </c>
      <c r="AL1805" t="s">
        <v>19876</v>
      </c>
      <c r="AM1805" t="s">
        <v>20019</v>
      </c>
    </row>
    <row r="1806" spans="1:39" x14ac:dyDescent="0.25">
      <c r="A1806" t="s">
        <v>9005</v>
      </c>
      <c r="B1806" t="s">
        <v>4841</v>
      </c>
      <c r="C1806" t="s">
        <v>4842</v>
      </c>
      <c r="D1806">
        <v>15</v>
      </c>
      <c r="E1806" t="s">
        <v>4845</v>
      </c>
      <c r="F1806">
        <v>7.82</v>
      </c>
      <c r="K1806" t="s">
        <v>6860</v>
      </c>
      <c r="M1806" t="s">
        <v>6865</v>
      </c>
      <c r="N1806">
        <v>8</v>
      </c>
      <c r="O1806" t="s">
        <v>15344</v>
      </c>
      <c r="P1806" t="s">
        <v>16657</v>
      </c>
      <c r="Q1806">
        <v>7</v>
      </c>
      <c r="R1806">
        <v>3</v>
      </c>
      <c r="S1806">
        <v>1.08</v>
      </c>
      <c r="T1806">
        <v>2.54</v>
      </c>
      <c r="U1806">
        <v>554.71</v>
      </c>
      <c r="V1806">
        <v>112.9</v>
      </c>
      <c r="W1806">
        <v>2.4500000000000002</v>
      </c>
      <c r="X1806">
        <v>13.78</v>
      </c>
      <c r="Y1806">
        <v>9.1300000000000008</v>
      </c>
      <c r="Z1806">
        <v>3</v>
      </c>
      <c r="AA1806" t="s">
        <v>4250</v>
      </c>
      <c r="AB1806">
        <v>1</v>
      </c>
      <c r="AC1806">
        <v>9</v>
      </c>
      <c r="AD1806">
        <v>2.8383333333333329</v>
      </c>
      <c r="AF1806" t="s">
        <v>7952</v>
      </c>
      <c r="AI1806">
        <v>0</v>
      </c>
      <c r="AJ1806">
        <v>0</v>
      </c>
      <c r="AK1806" t="s">
        <v>19877</v>
      </c>
      <c r="AL1806" t="s">
        <v>19877</v>
      </c>
      <c r="AM1806" t="s">
        <v>20019</v>
      </c>
    </row>
    <row r="1807" spans="1:39" x14ac:dyDescent="0.25">
      <c r="A1807" t="s">
        <v>9353</v>
      </c>
      <c r="B1807" t="s">
        <v>4841</v>
      </c>
      <c r="C1807" t="s">
        <v>4842</v>
      </c>
      <c r="D1807">
        <v>15</v>
      </c>
      <c r="E1807" t="s">
        <v>4845</v>
      </c>
      <c r="F1807">
        <v>7.82</v>
      </c>
      <c r="K1807" t="s">
        <v>6860</v>
      </c>
      <c r="M1807" t="s">
        <v>6865</v>
      </c>
      <c r="N1807">
        <v>8</v>
      </c>
      <c r="O1807" t="s">
        <v>15344</v>
      </c>
      <c r="P1807" t="s">
        <v>17005</v>
      </c>
      <c r="Q1807">
        <v>6</v>
      </c>
      <c r="R1807">
        <v>3</v>
      </c>
      <c r="S1807">
        <v>0.48</v>
      </c>
      <c r="T1807">
        <v>2.2999999999999998</v>
      </c>
      <c r="U1807">
        <v>484.62</v>
      </c>
      <c r="V1807">
        <v>103.67</v>
      </c>
      <c r="W1807">
        <v>1.9</v>
      </c>
      <c r="X1807">
        <v>13.79</v>
      </c>
      <c r="Y1807">
        <v>9.09</v>
      </c>
      <c r="Z1807">
        <v>3</v>
      </c>
      <c r="AA1807" t="s">
        <v>4250</v>
      </c>
      <c r="AB1807">
        <v>0</v>
      </c>
      <c r="AC1807">
        <v>8</v>
      </c>
      <c r="AD1807">
        <v>3.2758571428571428</v>
      </c>
      <c r="AF1807" t="s">
        <v>7952</v>
      </c>
      <c r="AI1807">
        <v>0</v>
      </c>
      <c r="AJ1807">
        <v>0</v>
      </c>
      <c r="AK1807" t="s">
        <v>19877</v>
      </c>
      <c r="AL1807" t="s">
        <v>19877</v>
      </c>
      <c r="AM1807" t="s">
        <v>20019</v>
      </c>
    </row>
    <row r="1808" spans="1:39" x14ac:dyDescent="0.25">
      <c r="A1808" t="s">
        <v>8073</v>
      </c>
      <c r="B1808" t="s">
        <v>4841</v>
      </c>
      <c r="C1808" t="s">
        <v>4842</v>
      </c>
      <c r="D1808">
        <v>15</v>
      </c>
      <c r="E1808" t="s">
        <v>4845</v>
      </c>
      <c r="F1808">
        <v>7.82</v>
      </c>
      <c r="K1808" t="s">
        <v>6860</v>
      </c>
      <c r="M1808" t="s">
        <v>14973</v>
      </c>
      <c r="N1808">
        <v>8</v>
      </c>
      <c r="O1808" t="s">
        <v>15434</v>
      </c>
      <c r="P1808" t="s">
        <v>15726</v>
      </c>
      <c r="Q1808">
        <v>7</v>
      </c>
      <c r="R1808">
        <v>1</v>
      </c>
      <c r="S1808">
        <v>-0.22</v>
      </c>
      <c r="T1808">
        <v>-0.18</v>
      </c>
      <c r="U1808">
        <v>405.48</v>
      </c>
      <c r="V1808">
        <v>101.54</v>
      </c>
      <c r="W1808">
        <v>2.83</v>
      </c>
      <c r="Y1808">
        <v>6.45</v>
      </c>
      <c r="Z1808">
        <v>3</v>
      </c>
      <c r="AA1808" t="s">
        <v>4250</v>
      </c>
      <c r="AB1808">
        <v>0</v>
      </c>
      <c r="AC1808">
        <v>5</v>
      </c>
      <c r="AD1808">
        <v>5.1238095238095234</v>
      </c>
      <c r="AF1808" t="s">
        <v>7949</v>
      </c>
      <c r="AI1808">
        <v>0</v>
      </c>
      <c r="AJ1808">
        <v>0</v>
      </c>
      <c r="AK1808" t="s">
        <v>19834</v>
      </c>
      <c r="AL1808" t="s">
        <v>19834</v>
      </c>
      <c r="AM1808" t="s">
        <v>20019</v>
      </c>
    </row>
    <row r="1809" spans="1:39" x14ac:dyDescent="0.25">
      <c r="A1809" t="s">
        <v>8047</v>
      </c>
      <c r="B1809" t="s">
        <v>4841</v>
      </c>
      <c r="C1809" t="s">
        <v>4842</v>
      </c>
      <c r="D1809">
        <v>15</v>
      </c>
      <c r="E1809" t="s">
        <v>4845</v>
      </c>
      <c r="F1809">
        <v>7.82</v>
      </c>
      <c r="K1809" t="s">
        <v>6860</v>
      </c>
      <c r="M1809" t="s">
        <v>14973</v>
      </c>
      <c r="N1809">
        <v>8</v>
      </c>
      <c r="O1809" t="s">
        <v>15434</v>
      </c>
      <c r="P1809" t="s">
        <v>15700</v>
      </c>
      <c r="Q1809">
        <v>6</v>
      </c>
      <c r="R1809">
        <v>1</v>
      </c>
      <c r="S1809">
        <v>0.73</v>
      </c>
      <c r="T1809">
        <v>0.78</v>
      </c>
      <c r="U1809">
        <v>422.49</v>
      </c>
      <c r="V1809">
        <v>88.65</v>
      </c>
      <c r="W1809">
        <v>3.57</v>
      </c>
      <c r="Y1809">
        <v>6.4</v>
      </c>
      <c r="Z1809">
        <v>3</v>
      </c>
      <c r="AA1809" t="s">
        <v>4250</v>
      </c>
      <c r="AB1809">
        <v>0</v>
      </c>
      <c r="AC1809">
        <v>5</v>
      </c>
      <c r="AD1809">
        <v>5.3869761904761901</v>
      </c>
      <c r="AF1809" t="s">
        <v>7949</v>
      </c>
      <c r="AI1809">
        <v>0</v>
      </c>
      <c r="AJ1809">
        <v>0</v>
      </c>
      <c r="AK1809" t="s">
        <v>19834</v>
      </c>
      <c r="AL1809" t="s">
        <v>19834</v>
      </c>
      <c r="AM1809" t="s">
        <v>20019</v>
      </c>
    </row>
    <row r="1810" spans="1:39" x14ac:dyDescent="0.25">
      <c r="A1810" t="s">
        <v>8708</v>
      </c>
      <c r="B1810" t="s">
        <v>4841</v>
      </c>
      <c r="C1810" t="s">
        <v>4842</v>
      </c>
      <c r="D1810">
        <v>15</v>
      </c>
      <c r="E1810" t="s">
        <v>4845</v>
      </c>
      <c r="F1810">
        <v>7.82</v>
      </c>
      <c r="K1810" t="s">
        <v>6860</v>
      </c>
      <c r="L1810" t="s">
        <v>6861</v>
      </c>
      <c r="M1810" t="s">
        <v>15035</v>
      </c>
      <c r="N1810">
        <v>9</v>
      </c>
      <c r="O1810" t="s">
        <v>15378</v>
      </c>
      <c r="P1810" t="s">
        <v>16360</v>
      </c>
      <c r="Q1810">
        <v>7</v>
      </c>
      <c r="R1810">
        <v>4</v>
      </c>
      <c r="S1810">
        <v>3.58</v>
      </c>
      <c r="T1810">
        <v>4.43</v>
      </c>
      <c r="U1810">
        <v>586.76</v>
      </c>
      <c r="V1810">
        <v>137.07</v>
      </c>
      <c r="W1810">
        <v>2.34</v>
      </c>
      <c r="X1810">
        <v>13.3</v>
      </c>
      <c r="Y1810">
        <v>8.01</v>
      </c>
      <c r="Z1810">
        <v>2</v>
      </c>
      <c r="AA1810" t="s">
        <v>4250</v>
      </c>
      <c r="AB1810">
        <v>1</v>
      </c>
      <c r="AC1810">
        <v>7</v>
      </c>
      <c r="AD1810">
        <v>1.49</v>
      </c>
      <c r="AF1810" t="s">
        <v>7949</v>
      </c>
      <c r="AI1810">
        <v>0</v>
      </c>
      <c r="AJ1810">
        <v>0</v>
      </c>
      <c r="AK1810" t="s">
        <v>19842</v>
      </c>
      <c r="AL1810" t="s">
        <v>19842</v>
      </c>
      <c r="AM1810" t="s">
        <v>20019</v>
      </c>
    </row>
    <row r="1811" spans="1:39" x14ac:dyDescent="0.25">
      <c r="A1811" t="s">
        <v>5268</v>
      </c>
      <c r="B1811" t="s">
        <v>4841</v>
      </c>
      <c r="C1811" t="s">
        <v>4842</v>
      </c>
      <c r="D1811">
        <v>15</v>
      </c>
      <c r="E1811" t="s">
        <v>4845</v>
      </c>
      <c r="F1811">
        <v>7.82</v>
      </c>
      <c r="K1811" t="s">
        <v>6860</v>
      </c>
      <c r="L1811" t="s">
        <v>6861</v>
      </c>
      <c r="M1811" t="s">
        <v>14986</v>
      </c>
      <c r="N1811">
        <v>9</v>
      </c>
      <c r="O1811" t="s">
        <v>15310</v>
      </c>
      <c r="P1811" t="s">
        <v>6994</v>
      </c>
      <c r="Q1811">
        <v>7</v>
      </c>
      <c r="R1811">
        <v>4</v>
      </c>
      <c r="S1811">
        <v>5.54</v>
      </c>
      <c r="T1811">
        <v>5.56</v>
      </c>
      <c r="U1811">
        <v>653.89</v>
      </c>
      <c r="V1811">
        <v>132.77000000000001</v>
      </c>
      <c r="W1811">
        <v>3.99</v>
      </c>
      <c r="X1811">
        <v>13.94</v>
      </c>
      <c r="Y1811">
        <v>6.5</v>
      </c>
      <c r="Z1811">
        <v>3</v>
      </c>
      <c r="AA1811" t="s">
        <v>4250</v>
      </c>
      <c r="AB1811">
        <v>1</v>
      </c>
      <c r="AC1811">
        <v>14</v>
      </c>
      <c r="AD1811">
        <v>1</v>
      </c>
      <c r="AF1811" t="s">
        <v>7949</v>
      </c>
      <c r="AI1811">
        <v>0</v>
      </c>
      <c r="AJ1811">
        <v>0</v>
      </c>
      <c r="AK1811" t="s">
        <v>7956</v>
      </c>
      <c r="AL1811" t="s">
        <v>7956</v>
      </c>
      <c r="AM1811" t="s">
        <v>20019</v>
      </c>
    </row>
    <row r="1812" spans="1:39" x14ac:dyDescent="0.25">
      <c r="A1812" t="s">
        <v>9354</v>
      </c>
      <c r="B1812" t="s">
        <v>4841</v>
      </c>
      <c r="C1812" t="s">
        <v>4842</v>
      </c>
      <c r="D1812">
        <v>15</v>
      </c>
      <c r="E1812" t="s">
        <v>4845</v>
      </c>
      <c r="F1812">
        <v>7.82</v>
      </c>
      <c r="K1812" t="s">
        <v>6860</v>
      </c>
      <c r="L1812" t="s">
        <v>6861</v>
      </c>
      <c r="M1812" t="s">
        <v>15065</v>
      </c>
      <c r="N1812">
        <v>9</v>
      </c>
      <c r="O1812" t="s">
        <v>15418</v>
      </c>
      <c r="P1812" t="s">
        <v>17006</v>
      </c>
      <c r="Q1812">
        <v>4</v>
      </c>
      <c r="R1812">
        <v>3</v>
      </c>
      <c r="S1812">
        <v>5.17</v>
      </c>
      <c r="T1812">
        <v>5.81</v>
      </c>
      <c r="U1812">
        <v>516.66999999999996</v>
      </c>
      <c r="V1812">
        <v>70.59</v>
      </c>
      <c r="W1812">
        <v>5.63</v>
      </c>
      <c r="X1812">
        <v>13.86</v>
      </c>
      <c r="Y1812">
        <v>7.81</v>
      </c>
      <c r="Z1812">
        <v>2</v>
      </c>
      <c r="AA1812" t="s">
        <v>4250</v>
      </c>
      <c r="AB1812">
        <v>2</v>
      </c>
      <c r="AC1812">
        <v>10</v>
      </c>
      <c r="AD1812">
        <v>2.166666666666667</v>
      </c>
      <c r="AF1812" t="s">
        <v>7949</v>
      </c>
      <c r="AI1812">
        <v>0</v>
      </c>
      <c r="AJ1812">
        <v>0</v>
      </c>
      <c r="AK1812" t="s">
        <v>19915</v>
      </c>
      <c r="AL1812" t="s">
        <v>19915</v>
      </c>
      <c r="AM1812" t="s">
        <v>20019</v>
      </c>
    </row>
    <row r="1813" spans="1:39" x14ac:dyDescent="0.25">
      <c r="A1813" t="s">
        <v>8513</v>
      </c>
      <c r="B1813" t="s">
        <v>4841</v>
      </c>
      <c r="C1813" t="s">
        <v>4842</v>
      </c>
      <c r="D1813">
        <v>15</v>
      </c>
      <c r="E1813" t="s">
        <v>4845</v>
      </c>
      <c r="F1813">
        <v>7.82</v>
      </c>
      <c r="K1813" t="s">
        <v>6860</v>
      </c>
      <c r="L1813" t="s">
        <v>6861</v>
      </c>
      <c r="M1813" t="s">
        <v>15013</v>
      </c>
      <c r="N1813">
        <v>9</v>
      </c>
      <c r="O1813" t="s">
        <v>15396</v>
      </c>
      <c r="P1813" t="s">
        <v>16166</v>
      </c>
      <c r="Q1813">
        <v>7</v>
      </c>
      <c r="R1813">
        <v>1</v>
      </c>
      <c r="S1813">
        <v>2.92</v>
      </c>
      <c r="T1813">
        <v>2.92</v>
      </c>
      <c r="U1813">
        <v>439.45</v>
      </c>
      <c r="V1813">
        <v>95.51</v>
      </c>
      <c r="W1813">
        <v>4.3499999999999996</v>
      </c>
      <c r="Y1813">
        <v>4.6100000000000003</v>
      </c>
      <c r="Z1813">
        <v>4</v>
      </c>
      <c r="AA1813" t="s">
        <v>4250</v>
      </c>
      <c r="AB1813">
        <v>0</v>
      </c>
      <c r="AC1813">
        <v>2</v>
      </c>
      <c r="AD1813">
        <v>4.6221666666666668</v>
      </c>
      <c r="AF1813" t="s">
        <v>7949</v>
      </c>
      <c r="AI1813">
        <v>0</v>
      </c>
      <c r="AJ1813">
        <v>0</v>
      </c>
      <c r="AK1813" t="s">
        <v>19847</v>
      </c>
      <c r="AL1813" t="s">
        <v>19847</v>
      </c>
      <c r="AM1813" t="s">
        <v>20019</v>
      </c>
    </row>
    <row r="1814" spans="1:39" x14ac:dyDescent="0.25">
      <c r="A1814" t="s">
        <v>9355</v>
      </c>
      <c r="B1814" t="s">
        <v>4841</v>
      </c>
      <c r="C1814" t="s">
        <v>4842</v>
      </c>
      <c r="D1814">
        <v>15</v>
      </c>
      <c r="E1814" t="s">
        <v>4845</v>
      </c>
      <c r="F1814">
        <v>7.82</v>
      </c>
      <c r="K1814" t="s">
        <v>6860</v>
      </c>
      <c r="L1814" t="s">
        <v>6861</v>
      </c>
      <c r="M1814" t="s">
        <v>15029</v>
      </c>
      <c r="N1814">
        <v>9</v>
      </c>
      <c r="O1814" t="s">
        <v>15371</v>
      </c>
      <c r="P1814" t="s">
        <v>17007</v>
      </c>
      <c r="Q1814">
        <v>6</v>
      </c>
      <c r="R1814">
        <v>1</v>
      </c>
      <c r="S1814">
        <v>3.22</v>
      </c>
      <c r="T1814">
        <v>3.22</v>
      </c>
      <c r="U1814">
        <v>397.42</v>
      </c>
      <c r="V1814">
        <v>73.64</v>
      </c>
      <c r="W1814">
        <v>3.63</v>
      </c>
      <c r="Y1814">
        <v>3.59</v>
      </c>
      <c r="Z1814">
        <v>2</v>
      </c>
      <c r="AA1814" t="s">
        <v>4250</v>
      </c>
      <c r="AB1814">
        <v>0</v>
      </c>
      <c r="AC1814">
        <v>3</v>
      </c>
      <c r="AD1814">
        <v>4.8460476190476189</v>
      </c>
      <c r="AF1814" t="s">
        <v>7949</v>
      </c>
      <c r="AI1814">
        <v>0</v>
      </c>
      <c r="AJ1814">
        <v>0</v>
      </c>
      <c r="AK1814" t="s">
        <v>19893</v>
      </c>
      <c r="AL1814" t="s">
        <v>19893</v>
      </c>
      <c r="AM1814" t="s">
        <v>20019</v>
      </c>
    </row>
    <row r="1815" spans="1:39" x14ac:dyDescent="0.25">
      <c r="A1815" t="s">
        <v>9356</v>
      </c>
      <c r="B1815" t="s">
        <v>4841</v>
      </c>
      <c r="C1815" t="s">
        <v>4842</v>
      </c>
      <c r="D1815">
        <v>15</v>
      </c>
      <c r="E1815" t="s">
        <v>4845</v>
      </c>
      <c r="F1815">
        <v>7.82</v>
      </c>
      <c r="I1815" t="s">
        <v>12866</v>
      </c>
      <c r="K1815" t="s">
        <v>6860</v>
      </c>
      <c r="L1815" t="s">
        <v>6861</v>
      </c>
      <c r="M1815" t="s">
        <v>14972</v>
      </c>
      <c r="N1815">
        <v>8</v>
      </c>
      <c r="O1815" t="s">
        <v>15293</v>
      </c>
      <c r="P1815" t="s">
        <v>17008</v>
      </c>
      <c r="Q1815">
        <v>6</v>
      </c>
      <c r="R1815">
        <v>2</v>
      </c>
      <c r="S1815">
        <v>1.67</v>
      </c>
      <c r="T1815">
        <v>1.68</v>
      </c>
      <c r="U1815">
        <v>444.36</v>
      </c>
      <c r="V1815">
        <v>98.83</v>
      </c>
      <c r="W1815">
        <v>3.5</v>
      </c>
      <c r="X1815">
        <v>9.4600000000000009</v>
      </c>
      <c r="Y1815">
        <v>4.6100000000000003</v>
      </c>
      <c r="Z1815">
        <v>2</v>
      </c>
      <c r="AA1815" t="s">
        <v>4250</v>
      </c>
      <c r="AB1815">
        <v>0</v>
      </c>
      <c r="AC1815">
        <v>4</v>
      </c>
      <c r="AD1815">
        <v>4.6030952380952366</v>
      </c>
      <c r="AF1815" t="s">
        <v>7949</v>
      </c>
      <c r="AI1815">
        <v>0</v>
      </c>
      <c r="AJ1815">
        <v>0</v>
      </c>
      <c r="AM1815" t="s">
        <v>20019</v>
      </c>
    </row>
    <row r="1816" spans="1:39" x14ac:dyDescent="0.25">
      <c r="A1816" t="s">
        <v>9357</v>
      </c>
      <c r="B1816" t="s">
        <v>4841</v>
      </c>
      <c r="C1816" t="s">
        <v>4842</v>
      </c>
      <c r="D1816">
        <v>15</v>
      </c>
      <c r="E1816" t="s">
        <v>4845</v>
      </c>
      <c r="F1816">
        <v>7.82</v>
      </c>
      <c r="I1816" t="s">
        <v>12867</v>
      </c>
      <c r="K1816" t="s">
        <v>6860</v>
      </c>
      <c r="L1816" t="s">
        <v>6861</v>
      </c>
      <c r="M1816" t="s">
        <v>14972</v>
      </c>
      <c r="N1816">
        <v>8</v>
      </c>
      <c r="O1816" t="s">
        <v>15293</v>
      </c>
      <c r="P1816" t="s">
        <v>17009</v>
      </c>
      <c r="Q1816">
        <v>5</v>
      </c>
      <c r="R1816">
        <v>2</v>
      </c>
      <c r="S1816">
        <v>3.12</v>
      </c>
      <c r="T1816">
        <v>3.2</v>
      </c>
      <c r="U1816">
        <v>516.78</v>
      </c>
      <c r="V1816">
        <v>89.6</v>
      </c>
      <c r="W1816">
        <v>5.17</v>
      </c>
      <c r="X1816">
        <v>8.11</v>
      </c>
      <c r="Y1816">
        <v>4.3499999999999996</v>
      </c>
      <c r="Z1816">
        <v>2</v>
      </c>
      <c r="AA1816" t="s">
        <v>4250</v>
      </c>
      <c r="AB1816">
        <v>2</v>
      </c>
      <c r="AC1816">
        <v>3</v>
      </c>
      <c r="AD1816">
        <v>3.84</v>
      </c>
      <c r="AF1816" t="s">
        <v>7949</v>
      </c>
      <c r="AI1816">
        <v>0</v>
      </c>
      <c r="AJ1816">
        <v>0</v>
      </c>
      <c r="AM1816" t="s">
        <v>20019</v>
      </c>
    </row>
    <row r="1817" spans="1:39" x14ac:dyDescent="0.25">
      <c r="A1817" t="s">
        <v>9358</v>
      </c>
      <c r="B1817" t="s">
        <v>4841</v>
      </c>
      <c r="C1817" t="s">
        <v>4842</v>
      </c>
      <c r="D1817">
        <v>15</v>
      </c>
      <c r="E1817" t="s">
        <v>4845</v>
      </c>
      <c r="F1817">
        <v>7.82</v>
      </c>
      <c r="I1817" t="s">
        <v>12868</v>
      </c>
      <c r="K1817" t="s">
        <v>6860</v>
      </c>
      <c r="L1817" t="s">
        <v>6861</v>
      </c>
      <c r="M1817" t="s">
        <v>14972</v>
      </c>
      <c r="N1817">
        <v>8</v>
      </c>
      <c r="O1817" t="s">
        <v>15293</v>
      </c>
      <c r="P1817" t="s">
        <v>17010</v>
      </c>
      <c r="Q1817">
        <v>5</v>
      </c>
      <c r="R1817">
        <v>2</v>
      </c>
      <c r="S1817">
        <v>2.44</v>
      </c>
      <c r="T1817">
        <v>2.4900000000000002</v>
      </c>
      <c r="U1817">
        <v>498.79</v>
      </c>
      <c r="V1817">
        <v>89.6</v>
      </c>
      <c r="W1817">
        <v>5.08</v>
      </c>
      <c r="X1817">
        <v>8.2799999999999994</v>
      </c>
      <c r="Y1817">
        <v>4.3499999999999996</v>
      </c>
      <c r="Z1817">
        <v>2</v>
      </c>
      <c r="AA1817" t="s">
        <v>4250</v>
      </c>
      <c r="AB1817">
        <v>1</v>
      </c>
      <c r="AC1817">
        <v>4</v>
      </c>
      <c r="AD1817">
        <v>4.2886428571428574</v>
      </c>
      <c r="AF1817" t="s">
        <v>7949</v>
      </c>
      <c r="AI1817">
        <v>0</v>
      </c>
      <c r="AJ1817">
        <v>0</v>
      </c>
      <c r="AM1817" t="s">
        <v>20019</v>
      </c>
    </row>
    <row r="1818" spans="1:39" x14ac:dyDescent="0.25">
      <c r="A1818" t="s">
        <v>9359</v>
      </c>
      <c r="B1818" t="s">
        <v>4841</v>
      </c>
      <c r="C1818" t="s">
        <v>4842</v>
      </c>
      <c r="D1818">
        <v>15</v>
      </c>
      <c r="E1818" t="s">
        <v>4845</v>
      </c>
      <c r="F1818">
        <v>7.82</v>
      </c>
      <c r="I1818" t="s">
        <v>12869</v>
      </c>
      <c r="K1818" t="s">
        <v>6860</v>
      </c>
      <c r="L1818" t="s">
        <v>6861</v>
      </c>
      <c r="M1818" t="s">
        <v>14979</v>
      </c>
      <c r="N1818">
        <v>8</v>
      </c>
      <c r="O1818" t="s">
        <v>15302</v>
      </c>
      <c r="P1818" t="s">
        <v>17011</v>
      </c>
      <c r="Q1818">
        <v>6</v>
      </c>
      <c r="R1818">
        <v>2</v>
      </c>
      <c r="S1818">
        <v>4.0599999999999996</v>
      </c>
      <c r="T1818">
        <v>4.0599999999999996</v>
      </c>
      <c r="U1818">
        <v>460.82</v>
      </c>
      <c r="V1818">
        <v>98.83</v>
      </c>
      <c r="W1818">
        <v>4.0199999999999996</v>
      </c>
      <c r="X1818">
        <v>9.58</v>
      </c>
      <c r="Y1818">
        <v>4.6100000000000003</v>
      </c>
      <c r="Z1818">
        <v>2</v>
      </c>
      <c r="AA1818" t="s">
        <v>4250</v>
      </c>
      <c r="AB1818">
        <v>0</v>
      </c>
      <c r="AC1818">
        <v>4</v>
      </c>
      <c r="AD1818">
        <v>2.9555238095238101</v>
      </c>
      <c r="AF1818" t="s">
        <v>7949</v>
      </c>
      <c r="AI1818">
        <v>0</v>
      </c>
      <c r="AJ1818">
        <v>0</v>
      </c>
      <c r="AM1818" t="s">
        <v>20019</v>
      </c>
    </row>
    <row r="1819" spans="1:39" x14ac:dyDescent="0.25">
      <c r="A1819" t="s">
        <v>9360</v>
      </c>
      <c r="B1819" t="s">
        <v>4841</v>
      </c>
      <c r="C1819" t="s">
        <v>4842</v>
      </c>
      <c r="D1819">
        <v>15</v>
      </c>
      <c r="E1819" t="s">
        <v>4845</v>
      </c>
      <c r="F1819">
        <v>7.82</v>
      </c>
      <c r="I1819" t="s">
        <v>12870</v>
      </c>
      <c r="K1819" t="s">
        <v>6860</v>
      </c>
      <c r="L1819" t="s">
        <v>6861</v>
      </c>
      <c r="M1819" t="s">
        <v>14972</v>
      </c>
      <c r="N1819">
        <v>8</v>
      </c>
      <c r="O1819" t="s">
        <v>15293</v>
      </c>
      <c r="P1819" t="s">
        <v>17012</v>
      </c>
      <c r="Q1819">
        <v>7</v>
      </c>
      <c r="R1819">
        <v>2</v>
      </c>
      <c r="S1819">
        <v>3.3</v>
      </c>
      <c r="T1819">
        <v>3.39</v>
      </c>
      <c r="U1819">
        <v>513.35</v>
      </c>
      <c r="V1819">
        <v>111.72</v>
      </c>
      <c r="W1819">
        <v>3.83</v>
      </c>
      <c r="X1819">
        <v>7.99</v>
      </c>
      <c r="Y1819">
        <v>4.3499999999999996</v>
      </c>
      <c r="Z1819">
        <v>2</v>
      </c>
      <c r="AA1819" t="s">
        <v>4250</v>
      </c>
      <c r="AB1819">
        <v>1</v>
      </c>
      <c r="AC1819">
        <v>5</v>
      </c>
      <c r="AD1819">
        <v>2.931</v>
      </c>
      <c r="AF1819" t="s">
        <v>7949</v>
      </c>
      <c r="AI1819">
        <v>0</v>
      </c>
      <c r="AJ1819">
        <v>0</v>
      </c>
      <c r="AM1819" t="s">
        <v>20019</v>
      </c>
    </row>
    <row r="1820" spans="1:39" x14ac:dyDescent="0.25">
      <c r="A1820" t="s">
        <v>9361</v>
      </c>
      <c r="B1820" t="s">
        <v>4841</v>
      </c>
      <c r="C1820" t="s">
        <v>4842</v>
      </c>
      <c r="D1820">
        <v>15</v>
      </c>
      <c r="E1820" t="s">
        <v>4845</v>
      </c>
      <c r="F1820">
        <v>7.82</v>
      </c>
      <c r="K1820" t="s">
        <v>6860</v>
      </c>
      <c r="L1820" t="s">
        <v>6861</v>
      </c>
      <c r="M1820" t="s">
        <v>15008</v>
      </c>
      <c r="N1820">
        <v>9</v>
      </c>
      <c r="O1820" t="s">
        <v>15339</v>
      </c>
      <c r="P1820" t="s">
        <v>17013</v>
      </c>
      <c r="Q1820">
        <v>6</v>
      </c>
      <c r="R1820">
        <v>3</v>
      </c>
      <c r="S1820">
        <v>3.29</v>
      </c>
      <c r="T1820">
        <v>3.31</v>
      </c>
      <c r="U1820">
        <v>533.71</v>
      </c>
      <c r="V1820">
        <v>92.71</v>
      </c>
      <c r="W1820">
        <v>4.1100000000000003</v>
      </c>
      <c r="X1820">
        <v>13.83</v>
      </c>
      <c r="Y1820">
        <v>5.9</v>
      </c>
      <c r="Z1820">
        <v>2</v>
      </c>
      <c r="AA1820" t="s">
        <v>4250</v>
      </c>
      <c r="AB1820">
        <v>1</v>
      </c>
      <c r="AC1820">
        <v>10</v>
      </c>
      <c r="AD1820">
        <v>3.276333333333334</v>
      </c>
      <c r="AF1820" t="s">
        <v>7949</v>
      </c>
      <c r="AI1820">
        <v>0</v>
      </c>
      <c r="AJ1820">
        <v>0</v>
      </c>
      <c r="AK1820" t="s">
        <v>19873</v>
      </c>
      <c r="AL1820" t="s">
        <v>19873</v>
      </c>
      <c r="AM1820" t="s">
        <v>20019</v>
      </c>
    </row>
    <row r="1821" spans="1:39" x14ac:dyDescent="0.25">
      <c r="A1821" t="s">
        <v>9362</v>
      </c>
      <c r="B1821" t="s">
        <v>4841</v>
      </c>
      <c r="C1821" t="s">
        <v>4842</v>
      </c>
      <c r="D1821">
        <v>15</v>
      </c>
      <c r="E1821" t="s">
        <v>4845</v>
      </c>
      <c r="F1821">
        <v>7.82</v>
      </c>
      <c r="I1821" t="s">
        <v>12871</v>
      </c>
      <c r="K1821" t="s">
        <v>6860</v>
      </c>
      <c r="L1821" t="s">
        <v>6861</v>
      </c>
      <c r="M1821" t="s">
        <v>15022</v>
      </c>
      <c r="N1821">
        <v>9</v>
      </c>
      <c r="O1821" t="s">
        <v>15383</v>
      </c>
      <c r="P1821" t="s">
        <v>17014</v>
      </c>
      <c r="Q1821">
        <v>4</v>
      </c>
      <c r="R1821">
        <v>1</v>
      </c>
      <c r="S1821">
        <v>5</v>
      </c>
      <c r="T1821">
        <v>5</v>
      </c>
      <c r="U1821">
        <v>374.88</v>
      </c>
      <c r="V1821">
        <v>74.53</v>
      </c>
      <c r="W1821">
        <v>4.59</v>
      </c>
      <c r="Y1821">
        <v>1.61</v>
      </c>
      <c r="Z1821">
        <v>2</v>
      </c>
      <c r="AA1821" t="s">
        <v>4250</v>
      </c>
      <c r="AB1821">
        <v>0</v>
      </c>
      <c r="AC1821">
        <v>1</v>
      </c>
      <c r="AD1821">
        <v>3.7270476190476192</v>
      </c>
      <c r="AF1821" t="s">
        <v>7949</v>
      </c>
      <c r="AI1821">
        <v>0</v>
      </c>
      <c r="AJ1821">
        <v>0</v>
      </c>
      <c r="AM1821" t="s">
        <v>20019</v>
      </c>
    </row>
    <row r="1822" spans="1:39" x14ac:dyDescent="0.25">
      <c r="A1822" t="s">
        <v>9363</v>
      </c>
      <c r="B1822" t="s">
        <v>4841</v>
      </c>
      <c r="C1822" t="s">
        <v>4842</v>
      </c>
      <c r="D1822">
        <v>15</v>
      </c>
      <c r="E1822" t="s">
        <v>4845</v>
      </c>
      <c r="F1822">
        <v>7.82</v>
      </c>
      <c r="I1822" t="s">
        <v>12872</v>
      </c>
      <c r="K1822" t="s">
        <v>6860</v>
      </c>
      <c r="L1822" t="s">
        <v>6861</v>
      </c>
      <c r="M1822" t="s">
        <v>15022</v>
      </c>
      <c r="N1822">
        <v>9</v>
      </c>
      <c r="O1822" t="s">
        <v>15360</v>
      </c>
      <c r="P1822" t="s">
        <v>17015</v>
      </c>
      <c r="Q1822">
        <v>5</v>
      </c>
      <c r="R1822">
        <v>1</v>
      </c>
      <c r="S1822">
        <v>4.6900000000000004</v>
      </c>
      <c r="T1822">
        <v>4.96</v>
      </c>
      <c r="U1822">
        <v>426.56</v>
      </c>
      <c r="V1822">
        <v>72.86</v>
      </c>
      <c r="W1822">
        <v>4.54</v>
      </c>
      <c r="Y1822">
        <v>7.13</v>
      </c>
      <c r="Z1822">
        <v>2</v>
      </c>
      <c r="AA1822" t="s">
        <v>4250</v>
      </c>
      <c r="AB1822">
        <v>0</v>
      </c>
      <c r="AC1822">
        <v>2</v>
      </c>
      <c r="AD1822">
        <v>3.377904761904762</v>
      </c>
      <c r="AF1822" t="s">
        <v>7949</v>
      </c>
      <c r="AI1822">
        <v>0</v>
      </c>
      <c r="AJ1822">
        <v>0</v>
      </c>
      <c r="AM1822" t="s">
        <v>20019</v>
      </c>
    </row>
    <row r="1823" spans="1:39" x14ac:dyDescent="0.25">
      <c r="A1823" t="s">
        <v>8894</v>
      </c>
      <c r="B1823" t="s">
        <v>4841</v>
      </c>
      <c r="C1823" t="s">
        <v>4842</v>
      </c>
      <c r="D1823">
        <v>15</v>
      </c>
      <c r="E1823" t="s">
        <v>4845</v>
      </c>
      <c r="F1823">
        <v>7.82</v>
      </c>
      <c r="K1823" t="s">
        <v>6860</v>
      </c>
      <c r="L1823" t="s">
        <v>6861</v>
      </c>
      <c r="M1823" t="s">
        <v>15013</v>
      </c>
      <c r="N1823">
        <v>9</v>
      </c>
      <c r="O1823" t="s">
        <v>15372</v>
      </c>
      <c r="P1823" t="s">
        <v>16546</v>
      </c>
      <c r="Q1823">
        <v>8</v>
      </c>
      <c r="R1823">
        <v>2</v>
      </c>
      <c r="S1823">
        <v>2.08</v>
      </c>
      <c r="T1823">
        <v>2.08</v>
      </c>
      <c r="U1823">
        <v>418.45</v>
      </c>
      <c r="V1823">
        <v>112.08</v>
      </c>
      <c r="W1823">
        <v>2.99</v>
      </c>
      <c r="Y1823">
        <v>5.74</v>
      </c>
      <c r="Z1823">
        <v>3</v>
      </c>
      <c r="AA1823" t="s">
        <v>4250</v>
      </c>
      <c r="AB1823">
        <v>0</v>
      </c>
      <c r="AC1823">
        <v>4</v>
      </c>
      <c r="AD1823">
        <v>4.3065000000000007</v>
      </c>
      <c r="AF1823" t="s">
        <v>7949</v>
      </c>
      <c r="AI1823">
        <v>0</v>
      </c>
      <c r="AJ1823">
        <v>0</v>
      </c>
      <c r="AK1823" t="s">
        <v>19851</v>
      </c>
      <c r="AL1823" t="s">
        <v>19851</v>
      </c>
      <c r="AM1823" t="s">
        <v>20019</v>
      </c>
    </row>
    <row r="1824" spans="1:39" x14ac:dyDescent="0.25">
      <c r="A1824" t="s">
        <v>8509</v>
      </c>
      <c r="B1824" t="s">
        <v>4841</v>
      </c>
      <c r="C1824" t="s">
        <v>4842</v>
      </c>
      <c r="D1824">
        <v>15</v>
      </c>
      <c r="E1824" t="s">
        <v>4845</v>
      </c>
      <c r="F1824">
        <v>7.82</v>
      </c>
      <c r="K1824" t="s">
        <v>6860</v>
      </c>
      <c r="L1824" t="s">
        <v>6861</v>
      </c>
      <c r="M1824" t="s">
        <v>15024</v>
      </c>
      <c r="N1824">
        <v>9</v>
      </c>
      <c r="O1824" t="s">
        <v>15364</v>
      </c>
      <c r="P1824" t="s">
        <v>16162</v>
      </c>
      <c r="Q1824">
        <v>7</v>
      </c>
      <c r="R1824">
        <v>1</v>
      </c>
      <c r="S1824">
        <v>2.33</v>
      </c>
      <c r="T1824">
        <v>2.33</v>
      </c>
      <c r="U1824">
        <v>443.41</v>
      </c>
      <c r="V1824">
        <v>95.51</v>
      </c>
      <c r="W1824">
        <v>4.18</v>
      </c>
      <c r="Y1824">
        <v>3.82</v>
      </c>
      <c r="Z1824">
        <v>4</v>
      </c>
      <c r="AA1824" t="s">
        <v>4250</v>
      </c>
      <c r="AB1824">
        <v>0</v>
      </c>
      <c r="AC1824">
        <v>2</v>
      </c>
      <c r="AD1824">
        <v>4.8888809523809513</v>
      </c>
      <c r="AF1824" t="s">
        <v>7949</v>
      </c>
      <c r="AI1824">
        <v>0</v>
      </c>
      <c r="AJ1824">
        <v>0</v>
      </c>
      <c r="AK1824" t="s">
        <v>19850</v>
      </c>
      <c r="AL1824" t="s">
        <v>19850</v>
      </c>
      <c r="AM1824" t="s">
        <v>20019</v>
      </c>
    </row>
    <row r="1825" spans="1:39" x14ac:dyDescent="0.25">
      <c r="A1825" t="s">
        <v>9364</v>
      </c>
      <c r="B1825" t="s">
        <v>4841</v>
      </c>
      <c r="C1825" t="s">
        <v>4842</v>
      </c>
      <c r="D1825">
        <v>15</v>
      </c>
      <c r="E1825" t="s">
        <v>4845</v>
      </c>
      <c r="F1825">
        <v>7.82</v>
      </c>
      <c r="K1825" t="s">
        <v>6860</v>
      </c>
      <c r="L1825" t="s">
        <v>6861</v>
      </c>
      <c r="M1825" t="s">
        <v>15113</v>
      </c>
      <c r="N1825">
        <v>9</v>
      </c>
      <c r="O1825" t="s">
        <v>15484</v>
      </c>
      <c r="P1825" t="s">
        <v>17016</v>
      </c>
      <c r="Q1825">
        <v>5</v>
      </c>
      <c r="R1825">
        <v>3</v>
      </c>
      <c r="S1825">
        <v>3.85</v>
      </c>
      <c r="T1825">
        <v>4.96</v>
      </c>
      <c r="U1825">
        <v>581.70000000000005</v>
      </c>
      <c r="V1825">
        <v>90.9</v>
      </c>
      <c r="W1825">
        <v>5.04</v>
      </c>
      <c r="X1825">
        <v>13.82</v>
      </c>
      <c r="Y1825">
        <v>8.4700000000000006</v>
      </c>
      <c r="Z1825">
        <v>3</v>
      </c>
      <c r="AA1825" t="s">
        <v>4250</v>
      </c>
      <c r="AB1825">
        <v>2</v>
      </c>
      <c r="AC1825">
        <v>15</v>
      </c>
      <c r="AD1825">
        <v>1.9966666666666659</v>
      </c>
      <c r="AF1825" t="s">
        <v>7949</v>
      </c>
      <c r="AI1825">
        <v>0</v>
      </c>
      <c r="AJ1825">
        <v>0</v>
      </c>
      <c r="AK1825" t="s">
        <v>19864</v>
      </c>
      <c r="AL1825" t="s">
        <v>19864</v>
      </c>
      <c r="AM1825" t="s">
        <v>20019</v>
      </c>
    </row>
    <row r="1826" spans="1:39" x14ac:dyDescent="0.25">
      <c r="A1826" t="s">
        <v>9365</v>
      </c>
      <c r="B1826" t="s">
        <v>4841</v>
      </c>
      <c r="C1826" t="s">
        <v>4842</v>
      </c>
      <c r="D1826">
        <v>15</v>
      </c>
      <c r="E1826" t="s">
        <v>4845</v>
      </c>
      <c r="F1826">
        <v>7.82</v>
      </c>
      <c r="J1826" t="s">
        <v>14932</v>
      </c>
      <c r="K1826" t="s">
        <v>6860</v>
      </c>
      <c r="L1826" t="s">
        <v>6861</v>
      </c>
      <c r="M1826" t="s">
        <v>6865</v>
      </c>
      <c r="N1826">
        <v>9</v>
      </c>
      <c r="O1826" t="s">
        <v>15451</v>
      </c>
      <c r="P1826" t="s">
        <v>17017</v>
      </c>
      <c r="Q1826">
        <v>6</v>
      </c>
      <c r="R1826">
        <v>4</v>
      </c>
      <c r="S1826">
        <v>0.74</v>
      </c>
      <c r="T1826">
        <v>3.04</v>
      </c>
      <c r="U1826">
        <v>612.77</v>
      </c>
      <c r="V1826">
        <v>127.84</v>
      </c>
      <c r="W1826">
        <v>3.8</v>
      </c>
      <c r="X1826">
        <v>13.68</v>
      </c>
      <c r="Y1826">
        <v>9.7799999999999994</v>
      </c>
      <c r="Z1826">
        <v>3</v>
      </c>
      <c r="AA1826" t="s">
        <v>4250</v>
      </c>
      <c r="AB1826">
        <v>1</v>
      </c>
      <c r="AC1826">
        <v>12</v>
      </c>
      <c r="AD1826">
        <v>2.09</v>
      </c>
      <c r="AF1826" t="s">
        <v>7952</v>
      </c>
      <c r="AI1826">
        <v>0</v>
      </c>
      <c r="AJ1826">
        <v>0</v>
      </c>
      <c r="AK1826" t="s">
        <v>19931</v>
      </c>
      <c r="AL1826" t="s">
        <v>19931</v>
      </c>
      <c r="AM1826" t="s">
        <v>20019</v>
      </c>
    </row>
    <row r="1827" spans="1:39" x14ac:dyDescent="0.25">
      <c r="A1827" t="s">
        <v>9366</v>
      </c>
      <c r="B1827" t="s">
        <v>4841</v>
      </c>
      <c r="C1827" t="s">
        <v>4842</v>
      </c>
      <c r="D1827">
        <v>15</v>
      </c>
      <c r="E1827" t="s">
        <v>4845</v>
      </c>
      <c r="F1827">
        <v>7.82</v>
      </c>
      <c r="J1827" t="s">
        <v>14932</v>
      </c>
      <c r="K1827" t="s">
        <v>6860</v>
      </c>
      <c r="L1827" t="s">
        <v>6861</v>
      </c>
      <c r="M1827" t="s">
        <v>6865</v>
      </c>
      <c r="N1827">
        <v>9</v>
      </c>
      <c r="O1827" t="s">
        <v>15451</v>
      </c>
      <c r="P1827" t="s">
        <v>17018</v>
      </c>
      <c r="Q1827">
        <v>6</v>
      </c>
      <c r="R1827">
        <v>4</v>
      </c>
      <c r="S1827">
        <v>0.48</v>
      </c>
      <c r="T1827">
        <v>2.27</v>
      </c>
      <c r="U1827">
        <v>584.71</v>
      </c>
      <c r="V1827">
        <v>127.84</v>
      </c>
      <c r="W1827">
        <v>3.02</v>
      </c>
      <c r="X1827">
        <v>13.68</v>
      </c>
      <c r="Y1827">
        <v>9.31</v>
      </c>
      <c r="Z1827">
        <v>3</v>
      </c>
      <c r="AA1827" t="s">
        <v>4250</v>
      </c>
      <c r="AB1827">
        <v>1</v>
      </c>
      <c r="AC1827">
        <v>13</v>
      </c>
      <c r="AD1827">
        <v>2.3450000000000002</v>
      </c>
      <c r="AF1827" t="s">
        <v>7952</v>
      </c>
      <c r="AI1827">
        <v>0</v>
      </c>
      <c r="AJ1827">
        <v>0</v>
      </c>
      <c r="AK1827" t="s">
        <v>19931</v>
      </c>
      <c r="AL1827" t="s">
        <v>19931</v>
      </c>
      <c r="AM1827" t="s">
        <v>20019</v>
      </c>
    </row>
    <row r="1828" spans="1:39" x14ac:dyDescent="0.25">
      <c r="A1828" t="s">
        <v>9367</v>
      </c>
      <c r="B1828" t="s">
        <v>4841</v>
      </c>
      <c r="C1828" t="s">
        <v>4842</v>
      </c>
      <c r="D1828">
        <v>15</v>
      </c>
      <c r="E1828" t="s">
        <v>4845</v>
      </c>
      <c r="F1828">
        <v>7.82</v>
      </c>
      <c r="K1828" t="s">
        <v>6860</v>
      </c>
      <c r="L1828" t="s">
        <v>6861</v>
      </c>
      <c r="M1828" t="s">
        <v>15086</v>
      </c>
      <c r="N1828">
        <v>9</v>
      </c>
      <c r="O1828" t="s">
        <v>15442</v>
      </c>
      <c r="P1828" t="s">
        <v>17019</v>
      </c>
      <c r="Q1828">
        <v>9</v>
      </c>
      <c r="R1828">
        <v>4</v>
      </c>
      <c r="S1828">
        <v>3.54</v>
      </c>
      <c r="T1828">
        <v>5.51</v>
      </c>
      <c r="U1828">
        <v>697.55</v>
      </c>
      <c r="V1828">
        <v>175.32</v>
      </c>
      <c r="W1828">
        <v>3.54</v>
      </c>
      <c r="X1828">
        <v>4.26</v>
      </c>
      <c r="Y1828">
        <v>0.6</v>
      </c>
      <c r="Z1828">
        <v>5</v>
      </c>
      <c r="AA1828" t="s">
        <v>4250</v>
      </c>
      <c r="AB1828">
        <v>1</v>
      </c>
      <c r="AC1828">
        <v>10</v>
      </c>
      <c r="AD1828">
        <v>1.23</v>
      </c>
      <c r="AF1828" t="s">
        <v>7951</v>
      </c>
      <c r="AI1828">
        <v>0</v>
      </c>
      <c r="AJ1828">
        <v>0</v>
      </c>
      <c r="AK1828" t="s">
        <v>19926</v>
      </c>
      <c r="AL1828" t="s">
        <v>19926</v>
      </c>
      <c r="AM1828" t="s">
        <v>20019</v>
      </c>
    </row>
    <row r="1829" spans="1:39" x14ac:dyDescent="0.25">
      <c r="A1829" t="s">
        <v>9367</v>
      </c>
      <c r="B1829" t="s">
        <v>4841</v>
      </c>
      <c r="C1829" t="s">
        <v>4842</v>
      </c>
      <c r="D1829">
        <v>15</v>
      </c>
      <c r="E1829" t="s">
        <v>4845</v>
      </c>
      <c r="F1829">
        <v>7.82</v>
      </c>
      <c r="K1829" t="s">
        <v>6860</v>
      </c>
      <c r="L1829" t="s">
        <v>6861</v>
      </c>
      <c r="M1829" t="s">
        <v>6887</v>
      </c>
      <c r="N1829">
        <v>9</v>
      </c>
      <c r="O1829" t="s">
        <v>15329</v>
      </c>
      <c r="P1829" t="s">
        <v>17019</v>
      </c>
      <c r="Q1829">
        <v>9</v>
      </c>
      <c r="R1829">
        <v>4</v>
      </c>
      <c r="S1829">
        <v>3.54</v>
      </c>
      <c r="T1829">
        <v>5.51</v>
      </c>
      <c r="U1829">
        <v>697.55</v>
      </c>
      <c r="V1829">
        <v>175.32</v>
      </c>
      <c r="W1829">
        <v>3.54</v>
      </c>
      <c r="X1829">
        <v>4.26</v>
      </c>
      <c r="Y1829">
        <v>0.6</v>
      </c>
      <c r="Z1829">
        <v>5</v>
      </c>
      <c r="AA1829" t="s">
        <v>4250</v>
      </c>
      <c r="AB1829">
        <v>1</v>
      </c>
      <c r="AC1829">
        <v>10</v>
      </c>
      <c r="AD1829">
        <v>1.23</v>
      </c>
      <c r="AF1829" t="s">
        <v>7951</v>
      </c>
      <c r="AI1829">
        <v>0</v>
      </c>
      <c r="AJ1829">
        <v>0</v>
      </c>
      <c r="AK1829" t="s">
        <v>19870</v>
      </c>
      <c r="AL1829" t="s">
        <v>19870</v>
      </c>
      <c r="AM1829" t="s">
        <v>20019</v>
      </c>
    </row>
    <row r="1830" spans="1:39" x14ac:dyDescent="0.25">
      <c r="A1830" t="s">
        <v>9368</v>
      </c>
      <c r="B1830" t="s">
        <v>4841</v>
      </c>
      <c r="C1830" t="s">
        <v>4842</v>
      </c>
      <c r="D1830">
        <v>15</v>
      </c>
      <c r="E1830" t="s">
        <v>4845</v>
      </c>
      <c r="F1830">
        <v>7.82</v>
      </c>
      <c r="K1830" t="s">
        <v>6860</v>
      </c>
      <c r="L1830" t="s">
        <v>6861</v>
      </c>
      <c r="M1830" t="s">
        <v>14978</v>
      </c>
      <c r="N1830">
        <v>9</v>
      </c>
      <c r="O1830" t="s">
        <v>15299</v>
      </c>
      <c r="P1830" t="s">
        <v>17020</v>
      </c>
      <c r="Q1830">
        <v>4</v>
      </c>
      <c r="R1830">
        <v>2</v>
      </c>
      <c r="S1830">
        <v>4.54</v>
      </c>
      <c r="T1830">
        <v>4.57</v>
      </c>
      <c r="U1830">
        <v>431.58</v>
      </c>
      <c r="V1830">
        <v>85.08</v>
      </c>
      <c r="W1830">
        <v>5.42</v>
      </c>
      <c r="Y1830">
        <v>6.23</v>
      </c>
      <c r="Z1830">
        <v>3</v>
      </c>
      <c r="AA1830" t="s">
        <v>4250</v>
      </c>
      <c r="AB1830">
        <v>1</v>
      </c>
      <c r="AC1830">
        <v>7</v>
      </c>
      <c r="AD1830">
        <v>3.2037142857142862</v>
      </c>
      <c r="AF1830" t="s">
        <v>7949</v>
      </c>
      <c r="AI1830">
        <v>0</v>
      </c>
      <c r="AJ1830">
        <v>0</v>
      </c>
      <c r="AK1830" t="s">
        <v>19854</v>
      </c>
      <c r="AL1830" t="s">
        <v>19854</v>
      </c>
      <c r="AM1830" t="s">
        <v>20019</v>
      </c>
    </row>
    <row r="1831" spans="1:39" x14ac:dyDescent="0.25">
      <c r="A1831" t="s">
        <v>9369</v>
      </c>
      <c r="B1831" t="s">
        <v>4841</v>
      </c>
      <c r="C1831" t="s">
        <v>4842</v>
      </c>
      <c r="D1831">
        <v>15</v>
      </c>
      <c r="E1831" t="s">
        <v>4845</v>
      </c>
      <c r="F1831">
        <v>7.82</v>
      </c>
      <c r="K1831" t="s">
        <v>6860</v>
      </c>
      <c r="L1831" t="s">
        <v>6861</v>
      </c>
      <c r="M1831" t="s">
        <v>15032</v>
      </c>
      <c r="N1831">
        <v>9</v>
      </c>
      <c r="O1831" t="s">
        <v>15375</v>
      </c>
      <c r="P1831" t="s">
        <v>17021</v>
      </c>
      <c r="Q1831">
        <v>6</v>
      </c>
      <c r="R1831">
        <v>4</v>
      </c>
      <c r="S1831">
        <v>1.42</v>
      </c>
      <c r="T1831">
        <v>3.53</v>
      </c>
      <c r="U1831">
        <v>672.88</v>
      </c>
      <c r="V1831">
        <v>110.77</v>
      </c>
      <c r="W1831">
        <v>4.38</v>
      </c>
      <c r="X1831">
        <v>13.86</v>
      </c>
      <c r="Y1831">
        <v>9.5399999999999991</v>
      </c>
      <c r="Z1831">
        <v>2</v>
      </c>
      <c r="AA1831" t="s">
        <v>4250</v>
      </c>
      <c r="AB1831">
        <v>1</v>
      </c>
      <c r="AC1831">
        <v>16</v>
      </c>
      <c r="AD1831">
        <v>2.2726666666666668</v>
      </c>
      <c r="AF1831" t="s">
        <v>7952</v>
      </c>
      <c r="AI1831">
        <v>0</v>
      </c>
      <c r="AJ1831">
        <v>0</v>
      </c>
      <c r="AK1831" t="s">
        <v>19886</v>
      </c>
      <c r="AL1831" t="s">
        <v>19886</v>
      </c>
      <c r="AM1831" t="s">
        <v>20019</v>
      </c>
    </row>
    <row r="1832" spans="1:39" x14ac:dyDescent="0.25">
      <c r="A1832" t="s">
        <v>8843</v>
      </c>
      <c r="B1832" t="s">
        <v>4841</v>
      </c>
      <c r="C1832" t="s">
        <v>4842</v>
      </c>
      <c r="D1832">
        <v>15</v>
      </c>
      <c r="E1832" t="s">
        <v>4845</v>
      </c>
      <c r="F1832">
        <v>7.82</v>
      </c>
      <c r="K1832" t="s">
        <v>6860</v>
      </c>
      <c r="L1832" t="s">
        <v>6861</v>
      </c>
      <c r="M1832" t="s">
        <v>15062</v>
      </c>
      <c r="N1832">
        <v>9</v>
      </c>
      <c r="O1832" t="s">
        <v>15415</v>
      </c>
      <c r="P1832" t="s">
        <v>16495</v>
      </c>
      <c r="Q1832">
        <v>8</v>
      </c>
      <c r="R1832">
        <v>3</v>
      </c>
      <c r="S1832">
        <v>3.03</v>
      </c>
      <c r="T1832">
        <v>3.04</v>
      </c>
      <c r="U1832">
        <v>596.77</v>
      </c>
      <c r="V1832">
        <v>105.6</v>
      </c>
      <c r="W1832">
        <v>5</v>
      </c>
      <c r="X1832">
        <v>13.82</v>
      </c>
      <c r="Y1832">
        <v>5.87</v>
      </c>
      <c r="Z1832">
        <v>3</v>
      </c>
      <c r="AA1832" t="s">
        <v>4250</v>
      </c>
      <c r="AB1832">
        <v>2</v>
      </c>
      <c r="AC1832">
        <v>11</v>
      </c>
      <c r="AD1832">
        <v>3.1116666666666668</v>
      </c>
      <c r="AF1832" t="s">
        <v>7949</v>
      </c>
      <c r="AI1832">
        <v>0</v>
      </c>
      <c r="AJ1832">
        <v>0</v>
      </c>
      <c r="AK1832" t="s">
        <v>19873</v>
      </c>
      <c r="AL1832" t="s">
        <v>19873</v>
      </c>
      <c r="AM1832" t="s">
        <v>20019</v>
      </c>
    </row>
    <row r="1833" spans="1:39" x14ac:dyDescent="0.25">
      <c r="A1833" t="s">
        <v>8358</v>
      </c>
      <c r="B1833" t="s">
        <v>4841</v>
      </c>
      <c r="C1833" t="s">
        <v>4842</v>
      </c>
      <c r="D1833">
        <v>15</v>
      </c>
      <c r="E1833" t="s">
        <v>4845</v>
      </c>
      <c r="F1833">
        <v>7.82</v>
      </c>
      <c r="K1833" t="s">
        <v>6860</v>
      </c>
      <c r="L1833" t="s">
        <v>6861</v>
      </c>
      <c r="M1833" t="s">
        <v>15102</v>
      </c>
      <c r="N1833">
        <v>9</v>
      </c>
      <c r="O1833" t="s">
        <v>15467</v>
      </c>
      <c r="P1833" t="s">
        <v>16011</v>
      </c>
      <c r="Q1833">
        <v>5</v>
      </c>
      <c r="R1833">
        <v>2</v>
      </c>
      <c r="S1833">
        <v>1.34</v>
      </c>
      <c r="T1833">
        <v>1.75</v>
      </c>
      <c r="U1833">
        <v>371.83</v>
      </c>
      <c r="V1833">
        <v>100.68</v>
      </c>
      <c r="W1833">
        <v>2.38</v>
      </c>
      <c r="X1833">
        <v>11.06</v>
      </c>
      <c r="Y1833">
        <v>7.56</v>
      </c>
      <c r="Z1833">
        <v>2</v>
      </c>
      <c r="AA1833" t="s">
        <v>4250</v>
      </c>
      <c r="AB1833">
        <v>0</v>
      </c>
      <c r="AC1833">
        <v>3</v>
      </c>
      <c r="AD1833">
        <v>5.0594999999999999</v>
      </c>
      <c r="AF1833" t="s">
        <v>7949</v>
      </c>
      <c r="AI1833">
        <v>0</v>
      </c>
      <c r="AJ1833">
        <v>0</v>
      </c>
      <c r="AK1833" t="s">
        <v>19860</v>
      </c>
      <c r="AL1833" t="s">
        <v>19860</v>
      </c>
      <c r="AM1833" t="s">
        <v>20019</v>
      </c>
    </row>
    <row r="1834" spans="1:39" x14ac:dyDescent="0.25">
      <c r="A1834" t="s">
        <v>9370</v>
      </c>
      <c r="B1834" t="s">
        <v>4841</v>
      </c>
      <c r="C1834" t="s">
        <v>4842</v>
      </c>
      <c r="D1834">
        <v>15</v>
      </c>
      <c r="E1834" t="s">
        <v>4845</v>
      </c>
      <c r="F1834">
        <v>7.82</v>
      </c>
      <c r="K1834" t="s">
        <v>6860</v>
      </c>
      <c r="L1834" t="s">
        <v>6861</v>
      </c>
      <c r="M1834" t="s">
        <v>14988</v>
      </c>
      <c r="N1834">
        <v>9</v>
      </c>
      <c r="O1834" t="s">
        <v>15312</v>
      </c>
      <c r="P1834" t="s">
        <v>17022</v>
      </c>
      <c r="Q1834">
        <v>4</v>
      </c>
      <c r="R1834">
        <v>2</v>
      </c>
      <c r="S1834">
        <v>-0.59</v>
      </c>
      <c r="T1834">
        <v>0.03</v>
      </c>
      <c r="U1834">
        <v>386.86</v>
      </c>
      <c r="V1834">
        <v>80.37</v>
      </c>
      <c r="W1834">
        <v>4.2699999999999996</v>
      </c>
      <c r="X1834">
        <v>10.130000000000001</v>
      </c>
      <c r="Y1834">
        <v>7.88</v>
      </c>
      <c r="Z1834">
        <v>2</v>
      </c>
      <c r="AA1834" t="s">
        <v>4250</v>
      </c>
      <c r="AB1834">
        <v>0</v>
      </c>
      <c r="AC1834">
        <v>3</v>
      </c>
      <c r="AD1834">
        <v>5.3081428571428573</v>
      </c>
      <c r="AF1834" t="s">
        <v>7949</v>
      </c>
      <c r="AI1834">
        <v>0</v>
      </c>
      <c r="AJ1834">
        <v>0</v>
      </c>
      <c r="AK1834" t="s">
        <v>19860</v>
      </c>
      <c r="AL1834" t="s">
        <v>19860</v>
      </c>
      <c r="AM1834" t="s">
        <v>20019</v>
      </c>
    </row>
    <row r="1835" spans="1:39" x14ac:dyDescent="0.25">
      <c r="A1835" t="s">
        <v>8900</v>
      </c>
      <c r="B1835" t="s">
        <v>4841</v>
      </c>
      <c r="C1835" t="s">
        <v>4842</v>
      </c>
      <c r="D1835">
        <v>15</v>
      </c>
      <c r="E1835" t="s">
        <v>4845</v>
      </c>
      <c r="F1835">
        <v>7.82</v>
      </c>
      <c r="K1835" t="s">
        <v>6860</v>
      </c>
      <c r="L1835" t="s">
        <v>6861</v>
      </c>
      <c r="M1835" t="s">
        <v>15013</v>
      </c>
      <c r="N1835">
        <v>9</v>
      </c>
      <c r="O1835" t="s">
        <v>15372</v>
      </c>
      <c r="P1835" t="s">
        <v>16552</v>
      </c>
      <c r="Q1835">
        <v>7</v>
      </c>
      <c r="R1835">
        <v>1</v>
      </c>
      <c r="S1835">
        <v>3.1</v>
      </c>
      <c r="T1835">
        <v>3.12</v>
      </c>
      <c r="U1835">
        <v>429.48</v>
      </c>
      <c r="V1835">
        <v>88.19</v>
      </c>
      <c r="W1835">
        <v>3.86</v>
      </c>
      <c r="Y1835">
        <v>5.78</v>
      </c>
      <c r="Z1835">
        <v>3</v>
      </c>
      <c r="AA1835" t="s">
        <v>4250</v>
      </c>
      <c r="AB1835">
        <v>0</v>
      </c>
      <c r="AC1835">
        <v>4</v>
      </c>
      <c r="AD1835">
        <v>4.7270476190476192</v>
      </c>
      <c r="AF1835" t="s">
        <v>7949</v>
      </c>
      <c r="AI1835">
        <v>0</v>
      </c>
      <c r="AJ1835">
        <v>0</v>
      </c>
      <c r="AK1835" t="s">
        <v>19851</v>
      </c>
      <c r="AL1835" t="s">
        <v>19851</v>
      </c>
      <c r="AM1835" t="s">
        <v>20019</v>
      </c>
    </row>
    <row r="1836" spans="1:39" x14ac:dyDescent="0.25">
      <c r="A1836" t="s">
        <v>9371</v>
      </c>
      <c r="B1836" t="s">
        <v>4841</v>
      </c>
      <c r="C1836" t="s">
        <v>4842</v>
      </c>
      <c r="D1836">
        <v>15</v>
      </c>
      <c r="E1836" t="s">
        <v>4845</v>
      </c>
      <c r="F1836">
        <v>7.82</v>
      </c>
      <c r="I1836" t="s">
        <v>12873</v>
      </c>
      <c r="K1836" t="s">
        <v>6860</v>
      </c>
      <c r="L1836" t="s">
        <v>6861</v>
      </c>
      <c r="M1836" t="s">
        <v>14952</v>
      </c>
      <c r="N1836">
        <v>9</v>
      </c>
      <c r="O1836" t="s">
        <v>15273</v>
      </c>
      <c r="P1836" t="s">
        <v>17023</v>
      </c>
      <c r="Q1836">
        <v>6</v>
      </c>
      <c r="R1836">
        <v>2</v>
      </c>
      <c r="S1836">
        <v>2.94</v>
      </c>
      <c r="T1836">
        <v>2.94</v>
      </c>
      <c r="U1836">
        <v>416.43</v>
      </c>
      <c r="V1836">
        <v>98.83</v>
      </c>
      <c r="W1836">
        <v>3.16</v>
      </c>
      <c r="X1836">
        <v>10.18</v>
      </c>
      <c r="Y1836">
        <v>4.3499999999999996</v>
      </c>
      <c r="Z1836">
        <v>2</v>
      </c>
      <c r="AA1836" t="s">
        <v>4250</v>
      </c>
      <c r="AB1836">
        <v>0</v>
      </c>
      <c r="AC1836">
        <v>6</v>
      </c>
      <c r="AD1836">
        <v>4.3325952380952382</v>
      </c>
      <c r="AF1836" t="s">
        <v>7949</v>
      </c>
      <c r="AI1836">
        <v>0</v>
      </c>
      <c r="AJ1836">
        <v>0</v>
      </c>
      <c r="AM1836" t="s">
        <v>20019</v>
      </c>
    </row>
    <row r="1837" spans="1:39" x14ac:dyDescent="0.25">
      <c r="A1837" t="s">
        <v>9372</v>
      </c>
      <c r="B1837" t="s">
        <v>4841</v>
      </c>
      <c r="C1837" t="s">
        <v>4842</v>
      </c>
      <c r="D1837">
        <v>15</v>
      </c>
      <c r="E1837" t="s">
        <v>4845</v>
      </c>
      <c r="F1837">
        <v>7.82</v>
      </c>
      <c r="I1837" t="s">
        <v>12874</v>
      </c>
      <c r="K1837" t="s">
        <v>6860</v>
      </c>
      <c r="L1837" t="s">
        <v>6861</v>
      </c>
      <c r="M1837" t="s">
        <v>14975</v>
      </c>
      <c r="N1837">
        <v>9</v>
      </c>
      <c r="O1837" t="s">
        <v>15296</v>
      </c>
      <c r="P1837" t="s">
        <v>17024</v>
      </c>
      <c r="Q1837">
        <v>4</v>
      </c>
      <c r="R1837">
        <v>1</v>
      </c>
      <c r="S1837">
        <v>5.33</v>
      </c>
      <c r="T1837">
        <v>5.51</v>
      </c>
      <c r="U1837">
        <v>377.53</v>
      </c>
      <c r="V1837">
        <v>59.97</v>
      </c>
      <c r="W1837">
        <v>4.2</v>
      </c>
      <c r="Y1837">
        <v>6.9</v>
      </c>
      <c r="Z1837">
        <v>1</v>
      </c>
      <c r="AA1837" t="s">
        <v>4250</v>
      </c>
      <c r="AB1837">
        <v>0</v>
      </c>
      <c r="AC1837">
        <v>1</v>
      </c>
      <c r="AD1837">
        <v>3.7081190476190482</v>
      </c>
      <c r="AF1837" t="s">
        <v>7949</v>
      </c>
      <c r="AI1837">
        <v>0</v>
      </c>
      <c r="AJ1837">
        <v>0</v>
      </c>
      <c r="AM1837" t="s">
        <v>20019</v>
      </c>
    </row>
    <row r="1838" spans="1:39" x14ac:dyDescent="0.25">
      <c r="A1838" t="s">
        <v>9373</v>
      </c>
      <c r="B1838" t="s">
        <v>4841</v>
      </c>
      <c r="C1838" t="s">
        <v>4842</v>
      </c>
      <c r="D1838">
        <v>15</v>
      </c>
      <c r="E1838" t="s">
        <v>4845</v>
      </c>
      <c r="F1838">
        <v>7.82</v>
      </c>
      <c r="I1838" t="s">
        <v>12875</v>
      </c>
      <c r="K1838" t="s">
        <v>6860</v>
      </c>
      <c r="L1838" t="s">
        <v>6861</v>
      </c>
      <c r="M1838" t="s">
        <v>15042</v>
      </c>
      <c r="N1838">
        <v>9</v>
      </c>
      <c r="O1838" t="s">
        <v>15389</v>
      </c>
      <c r="P1838" t="s">
        <v>17025</v>
      </c>
      <c r="Q1838">
        <v>5</v>
      </c>
      <c r="R1838">
        <v>1</v>
      </c>
      <c r="S1838">
        <v>2.39</v>
      </c>
      <c r="T1838">
        <v>2.39</v>
      </c>
      <c r="U1838">
        <v>433.55</v>
      </c>
      <c r="V1838">
        <v>77.150000000000006</v>
      </c>
      <c r="W1838">
        <v>3.87</v>
      </c>
      <c r="Y1838">
        <v>2.95</v>
      </c>
      <c r="Z1838">
        <v>2</v>
      </c>
      <c r="AA1838" t="s">
        <v>4250</v>
      </c>
      <c r="AB1838">
        <v>0</v>
      </c>
      <c r="AC1838">
        <v>4</v>
      </c>
      <c r="AD1838">
        <v>5.1129761904761901</v>
      </c>
      <c r="AF1838" t="s">
        <v>7949</v>
      </c>
      <c r="AI1838">
        <v>0</v>
      </c>
      <c r="AJ1838">
        <v>0</v>
      </c>
      <c r="AM1838" t="s">
        <v>20019</v>
      </c>
    </row>
    <row r="1839" spans="1:39" x14ac:dyDescent="0.25">
      <c r="A1839" t="s">
        <v>9373</v>
      </c>
      <c r="B1839" t="s">
        <v>4841</v>
      </c>
      <c r="C1839" t="s">
        <v>4842</v>
      </c>
      <c r="D1839">
        <v>15</v>
      </c>
      <c r="E1839" t="s">
        <v>4845</v>
      </c>
      <c r="F1839">
        <v>7.82</v>
      </c>
      <c r="I1839" t="s">
        <v>12876</v>
      </c>
      <c r="K1839" t="s">
        <v>6860</v>
      </c>
      <c r="M1839" t="s">
        <v>15002</v>
      </c>
      <c r="N1839">
        <v>8</v>
      </c>
      <c r="O1839" t="s">
        <v>15332</v>
      </c>
      <c r="P1839" t="s">
        <v>17025</v>
      </c>
      <c r="Q1839">
        <v>5</v>
      </c>
      <c r="R1839">
        <v>1</v>
      </c>
      <c r="S1839">
        <v>2.39</v>
      </c>
      <c r="T1839">
        <v>2.39</v>
      </c>
      <c r="U1839">
        <v>433.55</v>
      </c>
      <c r="V1839">
        <v>77.150000000000006</v>
      </c>
      <c r="W1839">
        <v>3.87</v>
      </c>
      <c r="Y1839">
        <v>2.95</v>
      </c>
      <c r="Z1839">
        <v>2</v>
      </c>
      <c r="AA1839" t="s">
        <v>4250</v>
      </c>
      <c r="AB1839">
        <v>0</v>
      </c>
      <c r="AC1839">
        <v>4</v>
      </c>
      <c r="AD1839">
        <v>5.1129761904761901</v>
      </c>
      <c r="AF1839" t="s">
        <v>7949</v>
      </c>
      <c r="AI1839">
        <v>0</v>
      </c>
      <c r="AJ1839">
        <v>0</v>
      </c>
      <c r="AM1839" t="s">
        <v>20019</v>
      </c>
    </row>
    <row r="1840" spans="1:39" x14ac:dyDescent="0.25">
      <c r="A1840" t="s">
        <v>9374</v>
      </c>
      <c r="B1840" t="s">
        <v>4841</v>
      </c>
      <c r="C1840" t="s">
        <v>4842</v>
      </c>
      <c r="D1840">
        <v>15</v>
      </c>
      <c r="E1840" t="s">
        <v>4845</v>
      </c>
      <c r="F1840">
        <v>7.82</v>
      </c>
      <c r="I1840" t="s">
        <v>12877</v>
      </c>
      <c r="K1840" t="s">
        <v>6860</v>
      </c>
      <c r="L1840" t="s">
        <v>6861</v>
      </c>
      <c r="M1840" t="s">
        <v>14996</v>
      </c>
      <c r="N1840">
        <v>9</v>
      </c>
      <c r="O1840" t="s">
        <v>15322</v>
      </c>
      <c r="P1840" t="s">
        <v>17026</v>
      </c>
      <c r="Q1840">
        <v>5</v>
      </c>
      <c r="R1840">
        <v>2</v>
      </c>
      <c r="S1840">
        <v>-2.33</v>
      </c>
      <c r="T1840">
        <v>-2.3199999999999998</v>
      </c>
      <c r="U1840">
        <v>439.26</v>
      </c>
      <c r="V1840">
        <v>89.6</v>
      </c>
      <c r="W1840">
        <v>3.1</v>
      </c>
      <c r="X1840">
        <v>10.1</v>
      </c>
      <c r="Y1840">
        <v>4.79</v>
      </c>
      <c r="Z1840">
        <v>2</v>
      </c>
      <c r="AA1840" t="s">
        <v>4250</v>
      </c>
      <c r="AB1840">
        <v>0</v>
      </c>
      <c r="AC1840">
        <v>4</v>
      </c>
      <c r="AD1840">
        <v>4.9338571428571427</v>
      </c>
      <c r="AF1840" t="s">
        <v>7949</v>
      </c>
      <c r="AI1840">
        <v>0</v>
      </c>
      <c r="AJ1840">
        <v>0</v>
      </c>
      <c r="AM1840" t="s">
        <v>20019</v>
      </c>
    </row>
    <row r="1841" spans="1:39" x14ac:dyDescent="0.25">
      <c r="A1841" t="s">
        <v>9375</v>
      </c>
      <c r="B1841" t="s">
        <v>4841</v>
      </c>
      <c r="C1841" t="s">
        <v>4842</v>
      </c>
      <c r="D1841">
        <v>15</v>
      </c>
      <c r="E1841" t="s">
        <v>4845</v>
      </c>
      <c r="F1841">
        <v>7.82</v>
      </c>
      <c r="I1841" t="s">
        <v>12878</v>
      </c>
      <c r="K1841" t="s">
        <v>6860</v>
      </c>
      <c r="L1841" t="s">
        <v>6861</v>
      </c>
      <c r="M1841" t="s">
        <v>15069</v>
      </c>
      <c r="N1841">
        <v>8</v>
      </c>
      <c r="O1841" t="s">
        <v>15422</v>
      </c>
      <c r="P1841" t="s">
        <v>17027</v>
      </c>
      <c r="Q1841">
        <v>4</v>
      </c>
      <c r="R1841">
        <v>1</v>
      </c>
      <c r="S1841">
        <v>4.7300000000000004</v>
      </c>
      <c r="T1841">
        <v>4.7300000000000004</v>
      </c>
      <c r="U1841">
        <v>394.87</v>
      </c>
      <c r="V1841">
        <v>47.61</v>
      </c>
      <c r="W1841">
        <v>4.6500000000000004</v>
      </c>
      <c r="Y1841">
        <v>4.3899999999999997</v>
      </c>
      <c r="Z1841">
        <v>2</v>
      </c>
      <c r="AA1841" t="s">
        <v>4250</v>
      </c>
      <c r="AB1841">
        <v>0</v>
      </c>
      <c r="AC1841">
        <v>2</v>
      </c>
      <c r="AD1841">
        <v>3.719261904761904</v>
      </c>
      <c r="AF1841" t="s">
        <v>7949</v>
      </c>
      <c r="AI1841">
        <v>0</v>
      </c>
      <c r="AJ1841">
        <v>0</v>
      </c>
      <c r="AM1841" t="s">
        <v>20019</v>
      </c>
    </row>
    <row r="1842" spans="1:39" x14ac:dyDescent="0.25">
      <c r="A1842" t="s">
        <v>9376</v>
      </c>
      <c r="B1842" t="s">
        <v>4841</v>
      </c>
      <c r="C1842" t="s">
        <v>4842</v>
      </c>
      <c r="D1842">
        <v>15</v>
      </c>
      <c r="E1842" t="s">
        <v>4845</v>
      </c>
      <c r="F1842">
        <v>7.82</v>
      </c>
      <c r="I1842" t="s">
        <v>12879</v>
      </c>
      <c r="K1842" t="s">
        <v>6860</v>
      </c>
      <c r="L1842" t="s">
        <v>6861</v>
      </c>
      <c r="M1842" t="s">
        <v>15069</v>
      </c>
      <c r="N1842">
        <v>8</v>
      </c>
      <c r="O1842" t="s">
        <v>15422</v>
      </c>
      <c r="P1842" t="s">
        <v>17028</v>
      </c>
      <c r="Q1842">
        <v>4</v>
      </c>
      <c r="R1842">
        <v>1</v>
      </c>
      <c r="S1842">
        <v>4.79</v>
      </c>
      <c r="T1842">
        <v>4.79</v>
      </c>
      <c r="U1842">
        <v>392.45</v>
      </c>
      <c r="V1842">
        <v>47.61</v>
      </c>
      <c r="W1842">
        <v>4.53</v>
      </c>
      <c r="Y1842">
        <v>4.45</v>
      </c>
      <c r="Z1842">
        <v>2</v>
      </c>
      <c r="AA1842" t="s">
        <v>4250</v>
      </c>
      <c r="AB1842">
        <v>0</v>
      </c>
      <c r="AC1842">
        <v>2</v>
      </c>
      <c r="AD1842">
        <v>3.706547619047619</v>
      </c>
      <c r="AF1842" t="s">
        <v>7949</v>
      </c>
      <c r="AI1842">
        <v>0</v>
      </c>
      <c r="AJ1842">
        <v>0</v>
      </c>
      <c r="AM1842" t="s">
        <v>20019</v>
      </c>
    </row>
    <row r="1843" spans="1:39" x14ac:dyDescent="0.25">
      <c r="A1843" t="s">
        <v>9377</v>
      </c>
      <c r="B1843" t="s">
        <v>4841</v>
      </c>
      <c r="C1843" t="s">
        <v>4842</v>
      </c>
      <c r="D1843">
        <v>15.1</v>
      </c>
      <c r="E1843" t="s">
        <v>4845</v>
      </c>
      <c r="F1843">
        <v>7.82</v>
      </c>
      <c r="I1843" t="s">
        <v>12880</v>
      </c>
      <c r="K1843" t="s">
        <v>6860</v>
      </c>
      <c r="L1843" t="s">
        <v>6861</v>
      </c>
      <c r="M1843" t="s">
        <v>14987</v>
      </c>
      <c r="N1843">
        <v>9</v>
      </c>
      <c r="O1843" t="s">
        <v>15311</v>
      </c>
      <c r="P1843" t="s">
        <v>17029</v>
      </c>
      <c r="Q1843">
        <v>5</v>
      </c>
      <c r="R1843">
        <v>2</v>
      </c>
      <c r="S1843">
        <v>2.68</v>
      </c>
      <c r="T1843">
        <v>2.69</v>
      </c>
      <c r="U1843">
        <v>474.82</v>
      </c>
      <c r="V1843">
        <v>89.6</v>
      </c>
      <c r="W1843">
        <v>4.51</v>
      </c>
      <c r="X1843">
        <v>10.33</v>
      </c>
      <c r="Y1843">
        <v>4.0199999999999996</v>
      </c>
      <c r="Z1843">
        <v>2</v>
      </c>
      <c r="AA1843" t="s">
        <v>4250</v>
      </c>
      <c r="AB1843">
        <v>0</v>
      </c>
      <c r="AC1843">
        <v>4</v>
      </c>
      <c r="AD1843">
        <v>4.3398571428571433</v>
      </c>
      <c r="AF1843" t="s">
        <v>7949</v>
      </c>
      <c r="AI1843">
        <v>0</v>
      </c>
      <c r="AJ1843">
        <v>0</v>
      </c>
      <c r="AM1843" t="s">
        <v>20019</v>
      </c>
    </row>
    <row r="1844" spans="1:39" x14ac:dyDescent="0.25">
      <c r="A1844" t="s">
        <v>9378</v>
      </c>
      <c r="B1844" t="s">
        <v>4841</v>
      </c>
      <c r="C1844" t="s">
        <v>4842</v>
      </c>
      <c r="D1844">
        <v>15.2</v>
      </c>
      <c r="E1844" t="s">
        <v>4845</v>
      </c>
      <c r="F1844">
        <v>7.82</v>
      </c>
      <c r="I1844" t="s">
        <v>12881</v>
      </c>
      <c r="K1844" t="s">
        <v>6860</v>
      </c>
      <c r="M1844" t="s">
        <v>15002</v>
      </c>
      <c r="N1844">
        <v>8</v>
      </c>
      <c r="O1844" t="s">
        <v>15332</v>
      </c>
      <c r="P1844" t="s">
        <v>17030</v>
      </c>
      <c r="Q1844">
        <v>6</v>
      </c>
      <c r="R1844">
        <v>1</v>
      </c>
      <c r="S1844">
        <v>0.82</v>
      </c>
      <c r="T1844">
        <v>0.82</v>
      </c>
      <c r="U1844">
        <v>455.56</v>
      </c>
      <c r="V1844">
        <v>93.7</v>
      </c>
      <c r="W1844">
        <v>2.92</v>
      </c>
      <c r="Y1844">
        <v>3.82</v>
      </c>
      <c r="Z1844">
        <v>2</v>
      </c>
      <c r="AA1844" t="s">
        <v>4250</v>
      </c>
      <c r="AB1844">
        <v>0</v>
      </c>
      <c r="AC1844">
        <v>3</v>
      </c>
      <c r="AD1844">
        <v>5.0274285714285716</v>
      </c>
      <c r="AF1844" t="s">
        <v>7949</v>
      </c>
      <c r="AI1844">
        <v>0</v>
      </c>
      <c r="AJ1844">
        <v>0</v>
      </c>
      <c r="AM1844" t="s">
        <v>20019</v>
      </c>
    </row>
    <row r="1845" spans="1:39" x14ac:dyDescent="0.25">
      <c r="A1845" t="s">
        <v>9379</v>
      </c>
      <c r="B1845" t="s">
        <v>4841</v>
      </c>
      <c r="C1845" t="s">
        <v>4842</v>
      </c>
      <c r="D1845">
        <v>15.3</v>
      </c>
      <c r="E1845" t="s">
        <v>4845</v>
      </c>
      <c r="F1845">
        <v>7.82</v>
      </c>
      <c r="I1845" t="s">
        <v>12882</v>
      </c>
      <c r="K1845" t="s">
        <v>6860</v>
      </c>
      <c r="L1845" t="s">
        <v>6861</v>
      </c>
      <c r="M1845" t="s">
        <v>14987</v>
      </c>
      <c r="N1845">
        <v>9</v>
      </c>
      <c r="O1845" t="s">
        <v>15311</v>
      </c>
      <c r="P1845" t="s">
        <v>17031</v>
      </c>
      <c r="Q1845">
        <v>6</v>
      </c>
      <c r="R1845">
        <v>2</v>
      </c>
      <c r="S1845">
        <v>1.5</v>
      </c>
      <c r="T1845">
        <v>1.52</v>
      </c>
      <c r="U1845">
        <v>435.79</v>
      </c>
      <c r="V1845">
        <v>113.39</v>
      </c>
      <c r="W1845">
        <v>3.19</v>
      </c>
      <c r="X1845">
        <v>8.7100000000000009</v>
      </c>
      <c r="Y1845">
        <v>4.17</v>
      </c>
      <c r="Z1845">
        <v>2</v>
      </c>
      <c r="AA1845" t="s">
        <v>4250</v>
      </c>
      <c r="AB1845">
        <v>0</v>
      </c>
      <c r="AC1845">
        <v>4</v>
      </c>
      <c r="AD1845">
        <v>4.17897619047619</v>
      </c>
      <c r="AF1845" t="s">
        <v>7949</v>
      </c>
      <c r="AI1845">
        <v>0</v>
      </c>
      <c r="AJ1845">
        <v>0</v>
      </c>
      <c r="AM1845" t="s">
        <v>20019</v>
      </c>
    </row>
    <row r="1846" spans="1:39" x14ac:dyDescent="0.25">
      <c r="A1846" t="s">
        <v>9380</v>
      </c>
      <c r="B1846" t="s">
        <v>4841</v>
      </c>
      <c r="C1846" t="s">
        <v>4842</v>
      </c>
      <c r="D1846">
        <v>15.3</v>
      </c>
      <c r="E1846" t="s">
        <v>4845</v>
      </c>
      <c r="F1846">
        <v>7.82</v>
      </c>
      <c r="I1846" t="s">
        <v>12883</v>
      </c>
      <c r="K1846" t="s">
        <v>6860</v>
      </c>
      <c r="L1846" t="s">
        <v>6861</v>
      </c>
      <c r="M1846" t="s">
        <v>14968</v>
      </c>
      <c r="N1846">
        <v>8</v>
      </c>
      <c r="O1846" t="s">
        <v>15289</v>
      </c>
      <c r="P1846" t="s">
        <v>17032</v>
      </c>
      <c r="Q1846">
        <v>10</v>
      </c>
      <c r="R1846">
        <v>2</v>
      </c>
      <c r="S1846">
        <v>3.08</v>
      </c>
      <c r="T1846">
        <v>3.08</v>
      </c>
      <c r="U1846">
        <v>536.59</v>
      </c>
      <c r="V1846">
        <v>124.19</v>
      </c>
      <c r="W1846">
        <v>3.51</v>
      </c>
      <c r="X1846">
        <v>9.1999999999999993</v>
      </c>
      <c r="Y1846">
        <v>4.82</v>
      </c>
      <c r="Z1846">
        <v>3</v>
      </c>
      <c r="AA1846" t="s">
        <v>4250</v>
      </c>
      <c r="AB1846">
        <v>1</v>
      </c>
      <c r="AC1846">
        <v>4</v>
      </c>
      <c r="AD1846">
        <v>2.92</v>
      </c>
      <c r="AF1846" t="s">
        <v>7949</v>
      </c>
      <c r="AI1846">
        <v>0</v>
      </c>
      <c r="AJ1846">
        <v>0</v>
      </c>
      <c r="AM1846" t="s">
        <v>20019</v>
      </c>
    </row>
    <row r="1847" spans="1:39" x14ac:dyDescent="0.25">
      <c r="A1847" t="s">
        <v>9381</v>
      </c>
      <c r="B1847" t="s">
        <v>4841</v>
      </c>
      <c r="C1847" t="s">
        <v>4842</v>
      </c>
      <c r="D1847">
        <v>15.4</v>
      </c>
      <c r="E1847" t="s">
        <v>4845</v>
      </c>
      <c r="F1847">
        <v>7.81</v>
      </c>
      <c r="I1847" t="s">
        <v>12884</v>
      </c>
      <c r="K1847" t="s">
        <v>6860</v>
      </c>
      <c r="M1847" t="s">
        <v>15002</v>
      </c>
      <c r="N1847">
        <v>8</v>
      </c>
      <c r="O1847" t="s">
        <v>15332</v>
      </c>
      <c r="P1847" t="s">
        <v>17033</v>
      </c>
      <c r="Q1847">
        <v>4</v>
      </c>
      <c r="R1847">
        <v>1</v>
      </c>
      <c r="S1847">
        <v>5.54</v>
      </c>
      <c r="T1847">
        <v>5.54</v>
      </c>
      <c r="U1847">
        <v>499.68</v>
      </c>
      <c r="V1847">
        <v>65.36</v>
      </c>
      <c r="W1847">
        <v>5.14</v>
      </c>
      <c r="X1847">
        <v>11.43</v>
      </c>
      <c r="Y1847">
        <v>0.68</v>
      </c>
      <c r="Z1847">
        <v>2</v>
      </c>
      <c r="AA1847" t="s">
        <v>4250</v>
      </c>
      <c r="AB1847">
        <v>1</v>
      </c>
      <c r="AC1847">
        <v>6</v>
      </c>
      <c r="AD1847">
        <v>2.8356190476190481</v>
      </c>
      <c r="AF1847" t="s">
        <v>7949</v>
      </c>
      <c r="AI1847">
        <v>0</v>
      </c>
      <c r="AJ1847">
        <v>0</v>
      </c>
      <c r="AM1847" t="s">
        <v>20019</v>
      </c>
    </row>
    <row r="1848" spans="1:39" x14ac:dyDescent="0.25">
      <c r="A1848" t="s">
        <v>9036</v>
      </c>
      <c r="B1848" t="s">
        <v>4841</v>
      </c>
      <c r="C1848" t="s">
        <v>4842</v>
      </c>
      <c r="D1848">
        <v>15.5</v>
      </c>
      <c r="E1848" t="s">
        <v>4845</v>
      </c>
      <c r="F1848">
        <v>7.81</v>
      </c>
      <c r="K1848" t="s">
        <v>6860</v>
      </c>
      <c r="L1848" t="s">
        <v>6861</v>
      </c>
      <c r="M1848" t="s">
        <v>15023</v>
      </c>
      <c r="N1848">
        <v>9</v>
      </c>
      <c r="O1848" t="s">
        <v>15361</v>
      </c>
      <c r="P1848" t="s">
        <v>16688</v>
      </c>
      <c r="Q1848">
        <v>6</v>
      </c>
      <c r="R1848">
        <v>1</v>
      </c>
      <c r="S1848">
        <v>2.5299999999999998</v>
      </c>
      <c r="T1848">
        <v>2.5299999999999998</v>
      </c>
      <c r="U1848">
        <v>439.49</v>
      </c>
      <c r="V1848">
        <v>86.16</v>
      </c>
      <c r="W1848">
        <v>3.78</v>
      </c>
      <c r="Y1848">
        <v>3.71</v>
      </c>
      <c r="Z1848">
        <v>4</v>
      </c>
      <c r="AA1848" t="s">
        <v>4250</v>
      </c>
      <c r="AB1848">
        <v>0</v>
      </c>
      <c r="AC1848">
        <v>4</v>
      </c>
      <c r="AD1848">
        <v>5.0005476190476186</v>
      </c>
      <c r="AF1848" t="s">
        <v>7949</v>
      </c>
      <c r="AI1848">
        <v>0</v>
      </c>
      <c r="AJ1848">
        <v>0</v>
      </c>
      <c r="AK1848" t="s">
        <v>19841</v>
      </c>
      <c r="AL1848" t="s">
        <v>19841</v>
      </c>
      <c r="AM1848" t="s">
        <v>20019</v>
      </c>
    </row>
    <row r="1849" spans="1:39" x14ac:dyDescent="0.25">
      <c r="A1849" t="s">
        <v>9382</v>
      </c>
      <c r="B1849" t="s">
        <v>4841</v>
      </c>
      <c r="C1849" t="s">
        <v>4842</v>
      </c>
      <c r="D1849">
        <v>15.5</v>
      </c>
      <c r="E1849" t="s">
        <v>4845</v>
      </c>
      <c r="F1849">
        <v>7.81</v>
      </c>
      <c r="I1849" t="s">
        <v>12885</v>
      </c>
      <c r="K1849" t="s">
        <v>6860</v>
      </c>
      <c r="M1849" t="s">
        <v>15002</v>
      </c>
      <c r="N1849">
        <v>8</v>
      </c>
      <c r="O1849" t="s">
        <v>15332</v>
      </c>
      <c r="P1849" t="s">
        <v>17034</v>
      </c>
      <c r="Q1849">
        <v>5</v>
      </c>
      <c r="R1849">
        <v>1</v>
      </c>
      <c r="S1849">
        <v>3.63</v>
      </c>
      <c r="T1849">
        <v>3.63</v>
      </c>
      <c r="U1849">
        <v>482.63</v>
      </c>
      <c r="V1849">
        <v>91.71</v>
      </c>
      <c r="W1849">
        <v>4.58</v>
      </c>
      <c r="Y1849">
        <v>4.8</v>
      </c>
      <c r="Z1849">
        <v>2</v>
      </c>
      <c r="AA1849" t="s">
        <v>4250</v>
      </c>
      <c r="AB1849">
        <v>0</v>
      </c>
      <c r="AC1849">
        <v>6</v>
      </c>
      <c r="AD1849">
        <v>3.770404761904762</v>
      </c>
      <c r="AF1849" t="s">
        <v>7949</v>
      </c>
      <c r="AI1849">
        <v>0</v>
      </c>
      <c r="AJ1849">
        <v>0</v>
      </c>
      <c r="AM1849" t="s">
        <v>20019</v>
      </c>
    </row>
    <row r="1850" spans="1:39" x14ac:dyDescent="0.25">
      <c r="A1850" t="s">
        <v>9383</v>
      </c>
      <c r="B1850" t="s">
        <v>4841</v>
      </c>
      <c r="C1850" t="s">
        <v>4842</v>
      </c>
      <c r="D1850">
        <v>15.6</v>
      </c>
      <c r="E1850" t="s">
        <v>4845</v>
      </c>
      <c r="F1850">
        <v>7.81</v>
      </c>
      <c r="I1850" t="s">
        <v>12886</v>
      </c>
      <c r="K1850" t="s">
        <v>6860</v>
      </c>
      <c r="L1850" t="s">
        <v>6861</v>
      </c>
      <c r="M1850" t="s">
        <v>15070</v>
      </c>
      <c r="N1850">
        <v>9</v>
      </c>
      <c r="O1850" t="s">
        <v>15423</v>
      </c>
      <c r="P1850" t="s">
        <v>17035</v>
      </c>
      <c r="Q1850">
        <v>6</v>
      </c>
      <c r="R1850">
        <v>2</v>
      </c>
      <c r="S1850">
        <v>2.6</v>
      </c>
      <c r="T1850">
        <v>2.6</v>
      </c>
      <c r="U1850">
        <v>408.4</v>
      </c>
      <c r="V1850">
        <v>89.6</v>
      </c>
      <c r="W1850">
        <v>2.61</v>
      </c>
      <c r="X1850">
        <v>10.08</v>
      </c>
      <c r="Y1850">
        <v>2.82</v>
      </c>
      <c r="Z1850">
        <v>2</v>
      </c>
      <c r="AA1850" t="s">
        <v>4250</v>
      </c>
      <c r="AB1850">
        <v>0</v>
      </c>
      <c r="AC1850">
        <v>3</v>
      </c>
      <c r="AD1850">
        <v>4.8542857142857141</v>
      </c>
      <c r="AF1850" t="s">
        <v>7949</v>
      </c>
      <c r="AI1850">
        <v>0</v>
      </c>
      <c r="AJ1850">
        <v>0</v>
      </c>
      <c r="AM1850" t="s">
        <v>20019</v>
      </c>
    </row>
    <row r="1851" spans="1:39" x14ac:dyDescent="0.25">
      <c r="A1851" t="s">
        <v>9384</v>
      </c>
      <c r="B1851" t="s">
        <v>4841</v>
      </c>
      <c r="C1851" t="s">
        <v>4842</v>
      </c>
      <c r="D1851">
        <v>15.6</v>
      </c>
      <c r="E1851" t="s">
        <v>4845</v>
      </c>
      <c r="F1851">
        <v>7.81</v>
      </c>
      <c r="I1851" t="s">
        <v>12887</v>
      </c>
      <c r="K1851" t="s">
        <v>6860</v>
      </c>
      <c r="M1851" t="s">
        <v>15002</v>
      </c>
      <c r="N1851">
        <v>8</v>
      </c>
      <c r="O1851" t="s">
        <v>15332</v>
      </c>
      <c r="P1851" t="s">
        <v>17036</v>
      </c>
      <c r="Q1851">
        <v>5</v>
      </c>
      <c r="R1851">
        <v>3</v>
      </c>
      <c r="S1851">
        <v>3.88</v>
      </c>
      <c r="T1851">
        <v>6.42</v>
      </c>
      <c r="U1851">
        <v>437.54</v>
      </c>
      <c r="V1851">
        <v>104.89</v>
      </c>
      <c r="W1851">
        <v>1.92</v>
      </c>
      <c r="X1851">
        <v>4.33</v>
      </c>
      <c r="Y1851">
        <v>8.3800000000000008</v>
      </c>
      <c r="Z1851">
        <v>1</v>
      </c>
      <c r="AA1851" t="s">
        <v>4250</v>
      </c>
      <c r="AB1851">
        <v>0</v>
      </c>
      <c r="AC1851">
        <v>4</v>
      </c>
      <c r="AD1851">
        <v>1.9864761904761901</v>
      </c>
      <c r="AF1851" t="s">
        <v>7951</v>
      </c>
      <c r="AI1851">
        <v>0</v>
      </c>
      <c r="AJ1851">
        <v>0</v>
      </c>
      <c r="AM1851" t="s">
        <v>20019</v>
      </c>
    </row>
    <row r="1852" spans="1:39" x14ac:dyDescent="0.25">
      <c r="A1852" t="s">
        <v>9385</v>
      </c>
      <c r="B1852" t="s">
        <v>4841</v>
      </c>
      <c r="C1852" t="s">
        <v>4842</v>
      </c>
      <c r="D1852">
        <v>15.6</v>
      </c>
      <c r="E1852" t="s">
        <v>4845</v>
      </c>
      <c r="F1852">
        <v>7.81</v>
      </c>
      <c r="I1852" t="s">
        <v>12888</v>
      </c>
      <c r="K1852" t="s">
        <v>6860</v>
      </c>
      <c r="M1852" t="s">
        <v>14977</v>
      </c>
      <c r="N1852">
        <v>8</v>
      </c>
      <c r="O1852" t="s">
        <v>15298</v>
      </c>
      <c r="P1852" t="s">
        <v>17037</v>
      </c>
      <c r="Q1852">
        <v>4</v>
      </c>
      <c r="R1852">
        <v>1</v>
      </c>
      <c r="S1852">
        <v>2.11</v>
      </c>
      <c r="T1852">
        <v>2.15</v>
      </c>
      <c r="U1852">
        <v>391.52</v>
      </c>
      <c r="V1852">
        <v>67.92</v>
      </c>
      <c r="W1852">
        <v>2.95</v>
      </c>
      <c r="Y1852">
        <v>6.39</v>
      </c>
      <c r="Z1852">
        <v>1</v>
      </c>
      <c r="AA1852" t="s">
        <v>4250</v>
      </c>
      <c r="AB1852">
        <v>0</v>
      </c>
      <c r="AC1852">
        <v>2</v>
      </c>
      <c r="AD1852">
        <v>5.5531904761904762</v>
      </c>
      <c r="AF1852" t="s">
        <v>7949</v>
      </c>
      <c r="AI1852">
        <v>0</v>
      </c>
      <c r="AJ1852">
        <v>0</v>
      </c>
      <c r="AM1852" t="s">
        <v>20019</v>
      </c>
    </row>
    <row r="1853" spans="1:39" x14ac:dyDescent="0.25">
      <c r="A1853" t="s">
        <v>9250</v>
      </c>
      <c r="B1853" t="s">
        <v>4841</v>
      </c>
      <c r="C1853" t="s">
        <v>4842</v>
      </c>
      <c r="D1853">
        <v>15.7</v>
      </c>
      <c r="E1853" t="s">
        <v>4845</v>
      </c>
      <c r="F1853">
        <v>7.8</v>
      </c>
      <c r="I1853" t="s">
        <v>12889</v>
      </c>
      <c r="K1853" t="s">
        <v>6860</v>
      </c>
      <c r="L1853" t="s">
        <v>6861</v>
      </c>
      <c r="M1853" t="s">
        <v>14972</v>
      </c>
      <c r="N1853">
        <v>8</v>
      </c>
      <c r="O1853" t="s">
        <v>15293</v>
      </c>
      <c r="P1853" t="s">
        <v>16902</v>
      </c>
      <c r="Q1853">
        <v>6</v>
      </c>
      <c r="R1853">
        <v>2</v>
      </c>
      <c r="S1853">
        <v>3</v>
      </c>
      <c r="T1853">
        <v>3</v>
      </c>
      <c r="U1853">
        <v>498.45</v>
      </c>
      <c r="V1853">
        <v>98.83</v>
      </c>
      <c r="W1853">
        <v>4.4000000000000004</v>
      </c>
      <c r="X1853">
        <v>10.23</v>
      </c>
      <c r="Y1853">
        <v>3.89</v>
      </c>
      <c r="Z1853">
        <v>2</v>
      </c>
      <c r="AA1853" t="s">
        <v>4250</v>
      </c>
      <c r="AB1853">
        <v>0</v>
      </c>
      <c r="AC1853">
        <v>7</v>
      </c>
      <c r="AD1853">
        <v>3.716738095238096</v>
      </c>
      <c r="AF1853" t="s">
        <v>7949</v>
      </c>
      <c r="AI1853">
        <v>0</v>
      </c>
      <c r="AJ1853">
        <v>0</v>
      </c>
      <c r="AM1853" t="s">
        <v>20019</v>
      </c>
    </row>
    <row r="1854" spans="1:39" x14ac:dyDescent="0.25">
      <c r="A1854" t="s">
        <v>9386</v>
      </c>
      <c r="B1854" t="s">
        <v>4841</v>
      </c>
      <c r="C1854" t="s">
        <v>4842</v>
      </c>
      <c r="D1854">
        <v>15.7</v>
      </c>
      <c r="E1854" t="s">
        <v>4845</v>
      </c>
      <c r="F1854">
        <v>7.8</v>
      </c>
      <c r="I1854" t="s">
        <v>12890</v>
      </c>
      <c r="K1854" t="s">
        <v>6860</v>
      </c>
      <c r="M1854" t="s">
        <v>15002</v>
      </c>
      <c r="N1854">
        <v>8</v>
      </c>
      <c r="O1854" t="s">
        <v>15332</v>
      </c>
      <c r="P1854" t="s">
        <v>17038</v>
      </c>
      <c r="Q1854">
        <v>5</v>
      </c>
      <c r="R1854">
        <v>1</v>
      </c>
      <c r="S1854">
        <v>2.25</v>
      </c>
      <c r="T1854">
        <v>2.2599999999999998</v>
      </c>
      <c r="U1854">
        <v>447.53</v>
      </c>
      <c r="V1854">
        <v>77.150000000000006</v>
      </c>
      <c r="W1854">
        <v>3.96</v>
      </c>
      <c r="Y1854">
        <v>5.87</v>
      </c>
      <c r="Z1854">
        <v>1</v>
      </c>
      <c r="AA1854" t="s">
        <v>4250</v>
      </c>
      <c r="AB1854">
        <v>0</v>
      </c>
      <c r="AC1854">
        <v>6</v>
      </c>
      <c r="AD1854">
        <v>5.0831190476190473</v>
      </c>
      <c r="AF1854" t="s">
        <v>7949</v>
      </c>
      <c r="AI1854">
        <v>0</v>
      </c>
      <c r="AJ1854">
        <v>0</v>
      </c>
      <c r="AM1854" t="s">
        <v>20019</v>
      </c>
    </row>
    <row r="1855" spans="1:39" x14ac:dyDescent="0.25">
      <c r="A1855" t="s">
        <v>9114</v>
      </c>
      <c r="B1855" t="s">
        <v>4841</v>
      </c>
      <c r="C1855" t="s">
        <v>4842</v>
      </c>
      <c r="D1855">
        <v>15.8</v>
      </c>
      <c r="E1855" t="s">
        <v>4845</v>
      </c>
      <c r="F1855">
        <v>7.8</v>
      </c>
      <c r="I1855" t="s">
        <v>12891</v>
      </c>
      <c r="K1855" t="s">
        <v>6860</v>
      </c>
      <c r="L1855" t="s">
        <v>6861</v>
      </c>
      <c r="M1855" t="s">
        <v>15042</v>
      </c>
      <c r="N1855">
        <v>9</v>
      </c>
      <c r="O1855" t="s">
        <v>15389</v>
      </c>
      <c r="P1855" t="s">
        <v>16766</v>
      </c>
      <c r="Q1855">
        <v>4</v>
      </c>
      <c r="R1855">
        <v>1</v>
      </c>
      <c r="S1855">
        <v>2.76</v>
      </c>
      <c r="T1855">
        <v>2.84</v>
      </c>
      <c r="U1855">
        <v>383.54</v>
      </c>
      <c r="V1855">
        <v>67.92</v>
      </c>
      <c r="W1855">
        <v>3.39</v>
      </c>
      <c r="Y1855">
        <v>6.67</v>
      </c>
      <c r="Z1855">
        <v>1</v>
      </c>
      <c r="AA1855" t="s">
        <v>4250</v>
      </c>
      <c r="AB1855">
        <v>0</v>
      </c>
      <c r="AC1855">
        <v>4</v>
      </c>
      <c r="AD1855">
        <v>5.2851904761904764</v>
      </c>
      <c r="AF1855" t="s">
        <v>7949</v>
      </c>
      <c r="AI1855">
        <v>0</v>
      </c>
      <c r="AJ1855">
        <v>0</v>
      </c>
      <c r="AM1855" t="s">
        <v>20019</v>
      </c>
    </row>
    <row r="1856" spans="1:39" x14ac:dyDescent="0.25">
      <c r="A1856" t="s">
        <v>9387</v>
      </c>
      <c r="B1856" t="s">
        <v>4841</v>
      </c>
      <c r="C1856" t="s">
        <v>4842</v>
      </c>
      <c r="D1856">
        <v>15.8</v>
      </c>
      <c r="E1856" t="s">
        <v>4845</v>
      </c>
      <c r="F1856">
        <v>7.8</v>
      </c>
      <c r="I1856" t="s">
        <v>12892</v>
      </c>
      <c r="K1856" t="s">
        <v>6860</v>
      </c>
      <c r="M1856" t="s">
        <v>15002</v>
      </c>
      <c r="N1856">
        <v>8</v>
      </c>
      <c r="O1856" t="s">
        <v>15332</v>
      </c>
      <c r="P1856" t="s">
        <v>17039</v>
      </c>
      <c r="Q1856">
        <v>5</v>
      </c>
      <c r="R1856">
        <v>1</v>
      </c>
      <c r="S1856">
        <v>3.08</v>
      </c>
      <c r="T1856">
        <v>5.08</v>
      </c>
      <c r="U1856">
        <v>371.53</v>
      </c>
      <c r="V1856">
        <v>60.08</v>
      </c>
      <c r="W1856">
        <v>3.75</v>
      </c>
      <c r="Y1856">
        <v>11.54</v>
      </c>
      <c r="Z1856">
        <v>1</v>
      </c>
      <c r="AA1856" t="s">
        <v>4250</v>
      </c>
      <c r="AB1856">
        <v>0</v>
      </c>
      <c r="AC1856">
        <v>4</v>
      </c>
      <c r="AD1856">
        <v>3.2109761904761909</v>
      </c>
      <c r="AF1856" t="s">
        <v>7952</v>
      </c>
      <c r="AI1856">
        <v>0</v>
      </c>
      <c r="AJ1856">
        <v>0</v>
      </c>
      <c r="AM1856" t="s">
        <v>20019</v>
      </c>
    </row>
    <row r="1857" spans="1:39" x14ac:dyDescent="0.25">
      <c r="A1857" t="s">
        <v>9388</v>
      </c>
      <c r="B1857" t="s">
        <v>4841</v>
      </c>
      <c r="C1857" t="s">
        <v>4842</v>
      </c>
      <c r="D1857">
        <v>15.8</v>
      </c>
      <c r="E1857" t="s">
        <v>4845</v>
      </c>
      <c r="F1857">
        <v>7.8</v>
      </c>
      <c r="I1857" t="s">
        <v>12893</v>
      </c>
      <c r="K1857" t="s">
        <v>6860</v>
      </c>
      <c r="M1857" t="s">
        <v>15002</v>
      </c>
      <c r="N1857">
        <v>8</v>
      </c>
      <c r="O1857" t="s">
        <v>15332</v>
      </c>
      <c r="P1857" t="s">
        <v>17040</v>
      </c>
      <c r="Q1857">
        <v>5</v>
      </c>
      <c r="R1857">
        <v>1</v>
      </c>
      <c r="S1857">
        <v>2.85</v>
      </c>
      <c r="T1857">
        <v>2.85</v>
      </c>
      <c r="U1857">
        <v>458.61</v>
      </c>
      <c r="V1857">
        <v>80.81</v>
      </c>
      <c r="W1857">
        <v>4.1100000000000003</v>
      </c>
      <c r="Y1857">
        <v>4.42</v>
      </c>
      <c r="Z1857">
        <v>2</v>
      </c>
      <c r="AA1857" t="s">
        <v>4250</v>
      </c>
      <c r="AB1857">
        <v>0</v>
      </c>
      <c r="AC1857">
        <v>6</v>
      </c>
      <c r="AD1857">
        <v>4.7039761904761903</v>
      </c>
      <c r="AF1857" t="s">
        <v>7949</v>
      </c>
      <c r="AI1857">
        <v>0</v>
      </c>
      <c r="AJ1857">
        <v>0</v>
      </c>
      <c r="AM1857" t="s">
        <v>20019</v>
      </c>
    </row>
    <row r="1858" spans="1:39" x14ac:dyDescent="0.25">
      <c r="A1858" t="s">
        <v>9389</v>
      </c>
      <c r="B1858" t="s">
        <v>4841</v>
      </c>
      <c r="C1858" t="s">
        <v>4842</v>
      </c>
      <c r="D1858">
        <v>15.8</v>
      </c>
      <c r="E1858" t="s">
        <v>4845</v>
      </c>
      <c r="F1858">
        <v>7.8</v>
      </c>
      <c r="I1858" t="s">
        <v>12894</v>
      </c>
      <c r="K1858" t="s">
        <v>6860</v>
      </c>
      <c r="M1858" t="s">
        <v>15002</v>
      </c>
      <c r="N1858">
        <v>8</v>
      </c>
      <c r="O1858" t="s">
        <v>15332</v>
      </c>
      <c r="P1858" t="s">
        <v>17041</v>
      </c>
      <c r="Q1858">
        <v>4</v>
      </c>
      <c r="R1858">
        <v>1</v>
      </c>
      <c r="S1858">
        <v>4.0199999999999996</v>
      </c>
      <c r="T1858">
        <v>4.0199999999999996</v>
      </c>
      <c r="U1858">
        <v>475.61</v>
      </c>
      <c r="V1858">
        <v>67.92</v>
      </c>
      <c r="W1858">
        <v>4.8499999999999996</v>
      </c>
      <c r="Y1858">
        <v>4.96</v>
      </c>
      <c r="Z1858">
        <v>2</v>
      </c>
      <c r="AA1858" t="s">
        <v>4250</v>
      </c>
      <c r="AB1858">
        <v>0</v>
      </c>
      <c r="AC1858">
        <v>6</v>
      </c>
      <c r="AD1858">
        <v>3.4975476190476189</v>
      </c>
      <c r="AF1858" t="s">
        <v>7949</v>
      </c>
      <c r="AI1858">
        <v>0</v>
      </c>
      <c r="AJ1858">
        <v>0</v>
      </c>
      <c r="AM1858" t="s">
        <v>20019</v>
      </c>
    </row>
    <row r="1859" spans="1:39" x14ac:dyDescent="0.25">
      <c r="A1859" t="s">
        <v>9390</v>
      </c>
      <c r="B1859" t="s">
        <v>4841</v>
      </c>
      <c r="C1859" t="s">
        <v>4842</v>
      </c>
      <c r="D1859">
        <v>15.9</v>
      </c>
      <c r="E1859" t="s">
        <v>4845</v>
      </c>
      <c r="F1859">
        <v>7.8</v>
      </c>
      <c r="I1859" t="s">
        <v>12895</v>
      </c>
      <c r="K1859" t="s">
        <v>6860</v>
      </c>
      <c r="L1859" t="s">
        <v>6861</v>
      </c>
      <c r="M1859" t="s">
        <v>15042</v>
      </c>
      <c r="N1859">
        <v>9</v>
      </c>
      <c r="O1859" t="s">
        <v>15389</v>
      </c>
      <c r="P1859" t="s">
        <v>17042</v>
      </c>
      <c r="Q1859">
        <v>4</v>
      </c>
      <c r="R1859">
        <v>1</v>
      </c>
      <c r="S1859">
        <v>1.81</v>
      </c>
      <c r="T1859">
        <v>1.81</v>
      </c>
      <c r="U1859">
        <v>392.3</v>
      </c>
      <c r="V1859">
        <v>67.92</v>
      </c>
      <c r="W1859">
        <v>2.56</v>
      </c>
      <c r="Y1859">
        <v>4.68</v>
      </c>
      <c r="Z1859">
        <v>1</v>
      </c>
      <c r="AA1859" t="s">
        <v>4250</v>
      </c>
      <c r="AB1859">
        <v>0</v>
      </c>
      <c r="AC1859">
        <v>1</v>
      </c>
      <c r="AD1859">
        <v>5.6026190476190472</v>
      </c>
      <c r="AF1859" t="s">
        <v>7949</v>
      </c>
      <c r="AI1859">
        <v>0</v>
      </c>
      <c r="AJ1859">
        <v>0</v>
      </c>
      <c r="AM1859" t="s">
        <v>20019</v>
      </c>
    </row>
    <row r="1860" spans="1:39" x14ac:dyDescent="0.25">
      <c r="A1860" t="s">
        <v>9390</v>
      </c>
      <c r="B1860" t="s">
        <v>4841</v>
      </c>
      <c r="C1860" t="s">
        <v>4842</v>
      </c>
      <c r="D1860">
        <v>15.9</v>
      </c>
      <c r="E1860" t="s">
        <v>4845</v>
      </c>
      <c r="F1860">
        <v>7.8</v>
      </c>
      <c r="I1860" t="s">
        <v>12896</v>
      </c>
      <c r="K1860" t="s">
        <v>6860</v>
      </c>
      <c r="M1860" t="s">
        <v>15002</v>
      </c>
      <c r="N1860">
        <v>8</v>
      </c>
      <c r="O1860" t="s">
        <v>15332</v>
      </c>
      <c r="P1860" t="s">
        <v>17042</v>
      </c>
      <c r="Q1860">
        <v>4</v>
      </c>
      <c r="R1860">
        <v>1</v>
      </c>
      <c r="S1860">
        <v>1.81</v>
      </c>
      <c r="T1860">
        <v>1.81</v>
      </c>
      <c r="U1860">
        <v>392.3</v>
      </c>
      <c r="V1860">
        <v>67.92</v>
      </c>
      <c r="W1860">
        <v>2.56</v>
      </c>
      <c r="Y1860">
        <v>4.68</v>
      </c>
      <c r="Z1860">
        <v>1</v>
      </c>
      <c r="AA1860" t="s">
        <v>4250</v>
      </c>
      <c r="AB1860">
        <v>0</v>
      </c>
      <c r="AC1860">
        <v>1</v>
      </c>
      <c r="AD1860">
        <v>5.6026190476190472</v>
      </c>
      <c r="AF1860" t="s">
        <v>7949</v>
      </c>
      <c r="AI1860">
        <v>0</v>
      </c>
      <c r="AJ1860">
        <v>0</v>
      </c>
      <c r="AM1860" t="s">
        <v>20019</v>
      </c>
    </row>
    <row r="1861" spans="1:39" x14ac:dyDescent="0.25">
      <c r="A1861" t="s">
        <v>9391</v>
      </c>
      <c r="B1861" t="s">
        <v>4841</v>
      </c>
      <c r="C1861" t="s">
        <v>4842</v>
      </c>
      <c r="D1861">
        <v>16</v>
      </c>
      <c r="E1861" t="s">
        <v>4845</v>
      </c>
      <c r="F1861">
        <v>7.8</v>
      </c>
      <c r="K1861" t="s">
        <v>6860</v>
      </c>
      <c r="L1861" t="s">
        <v>6861</v>
      </c>
      <c r="M1861" t="s">
        <v>14976</v>
      </c>
      <c r="N1861">
        <v>9</v>
      </c>
      <c r="O1861" t="s">
        <v>15297</v>
      </c>
      <c r="P1861" t="s">
        <v>17043</v>
      </c>
      <c r="Q1861">
        <v>12</v>
      </c>
      <c r="R1861">
        <v>12</v>
      </c>
      <c r="S1861">
        <v>-6.34</v>
      </c>
      <c r="T1861">
        <v>-1.83</v>
      </c>
      <c r="U1861">
        <v>919.04</v>
      </c>
      <c r="V1861">
        <v>375.84</v>
      </c>
      <c r="W1861">
        <v>-1.35</v>
      </c>
      <c r="X1861">
        <v>3.48</v>
      </c>
      <c r="Y1861">
        <v>8.7200000000000006</v>
      </c>
      <c r="Z1861">
        <v>1</v>
      </c>
      <c r="AA1861" t="s">
        <v>4250</v>
      </c>
      <c r="AB1861">
        <v>3</v>
      </c>
      <c r="AC1861">
        <v>28</v>
      </c>
      <c r="AD1861">
        <v>2.64</v>
      </c>
      <c r="AE1861" t="s">
        <v>19823</v>
      </c>
      <c r="AF1861" t="s">
        <v>7950</v>
      </c>
      <c r="AI1861">
        <v>0</v>
      </c>
      <c r="AJ1861">
        <v>0</v>
      </c>
      <c r="AK1861" t="s">
        <v>19853</v>
      </c>
      <c r="AL1861" t="s">
        <v>19853</v>
      </c>
      <c r="AM1861" t="s">
        <v>20019</v>
      </c>
    </row>
    <row r="1862" spans="1:39" x14ac:dyDescent="0.25">
      <c r="A1862" t="s">
        <v>9140</v>
      </c>
      <c r="B1862" t="s">
        <v>4841</v>
      </c>
      <c r="C1862" t="s">
        <v>4842</v>
      </c>
      <c r="D1862">
        <v>16</v>
      </c>
      <c r="E1862" t="s">
        <v>4845</v>
      </c>
      <c r="F1862">
        <v>7.8</v>
      </c>
      <c r="K1862" t="s">
        <v>6860</v>
      </c>
      <c r="L1862" t="s">
        <v>6861</v>
      </c>
      <c r="M1862" t="s">
        <v>15064</v>
      </c>
      <c r="N1862">
        <v>9</v>
      </c>
      <c r="O1862" t="s">
        <v>15417</v>
      </c>
      <c r="P1862" t="s">
        <v>16792</v>
      </c>
      <c r="Q1862">
        <v>6</v>
      </c>
      <c r="R1862">
        <v>3</v>
      </c>
      <c r="S1862">
        <v>1.85</v>
      </c>
      <c r="T1862">
        <v>2.69</v>
      </c>
      <c r="U1862">
        <v>510.66</v>
      </c>
      <c r="V1862">
        <v>103.67</v>
      </c>
      <c r="W1862">
        <v>2.44</v>
      </c>
      <c r="X1862">
        <v>13.78</v>
      </c>
      <c r="Y1862">
        <v>8.32</v>
      </c>
      <c r="Z1862">
        <v>3</v>
      </c>
      <c r="AA1862" t="s">
        <v>4250</v>
      </c>
      <c r="AB1862">
        <v>1</v>
      </c>
      <c r="AC1862">
        <v>9</v>
      </c>
      <c r="AD1862">
        <v>3.5510000000000002</v>
      </c>
      <c r="AF1862" t="s">
        <v>7949</v>
      </c>
      <c r="AI1862">
        <v>0</v>
      </c>
      <c r="AJ1862">
        <v>0</v>
      </c>
      <c r="AK1862" t="s">
        <v>19877</v>
      </c>
      <c r="AL1862" t="s">
        <v>19877</v>
      </c>
      <c r="AM1862" t="s">
        <v>20019</v>
      </c>
    </row>
    <row r="1863" spans="1:39" x14ac:dyDescent="0.25">
      <c r="A1863" t="s">
        <v>9140</v>
      </c>
      <c r="B1863" t="s">
        <v>4841</v>
      </c>
      <c r="C1863" t="s">
        <v>4842</v>
      </c>
      <c r="D1863">
        <v>16</v>
      </c>
      <c r="E1863" t="s">
        <v>4845</v>
      </c>
      <c r="F1863">
        <v>7.8</v>
      </c>
      <c r="K1863" t="s">
        <v>6860</v>
      </c>
      <c r="L1863" t="s">
        <v>6861</v>
      </c>
      <c r="M1863" t="s">
        <v>15026</v>
      </c>
      <c r="N1863">
        <v>9</v>
      </c>
      <c r="O1863" t="s">
        <v>15368</v>
      </c>
      <c r="P1863" t="s">
        <v>16792</v>
      </c>
      <c r="Q1863">
        <v>6</v>
      </c>
      <c r="R1863">
        <v>3</v>
      </c>
      <c r="S1863">
        <v>1.85</v>
      </c>
      <c r="T1863">
        <v>2.69</v>
      </c>
      <c r="U1863">
        <v>510.66</v>
      </c>
      <c r="V1863">
        <v>103.67</v>
      </c>
      <c r="W1863">
        <v>2.44</v>
      </c>
      <c r="X1863">
        <v>13.78</v>
      </c>
      <c r="Y1863">
        <v>8.32</v>
      </c>
      <c r="Z1863">
        <v>3</v>
      </c>
      <c r="AA1863" t="s">
        <v>4250</v>
      </c>
      <c r="AB1863">
        <v>1</v>
      </c>
      <c r="AC1863">
        <v>9</v>
      </c>
      <c r="AD1863">
        <v>3.5510000000000002</v>
      </c>
      <c r="AF1863" t="s">
        <v>7949</v>
      </c>
      <c r="AI1863">
        <v>0</v>
      </c>
      <c r="AJ1863">
        <v>0</v>
      </c>
      <c r="AK1863" t="s">
        <v>19878</v>
      </c>
      <c r="AL1863" t="s">
        <v>19878</v>
      </c>
      <c r="AM1863" t="s">
        <v>20019</v>
      </c>
    </row>
    <row r="1864" spans="1:39" x14ac:dyDescent="0.25">
      <c r="A1864" t="s">
        <v>8118</v>
      </c>
      <c r="B1864" t="s">
        <v>4841</v>
      </c>
      <c r="C1864" t="s">
        <v>4842</v>
      </c>
      <c r="D1864">
        <v>16</v>
      </c>
      <c r="E1864" t="s">
        <v>4845</v>
      </c>
      <c r="F1864">
        <v>7.8</v>
      </c>
      <c r="K1864" t="s">
        <v>6860</v>
      </c>
      <c r="M1864" t="s">
        <v>14973</v>
      </c>
      <c r="N1864">
        <v>8</v>
      </c>
      <c r="O1864" t="s">
        <v>15434</v>
      </c>
      <c r="P1864" t="s">
        <v>15771</v>
      </c>
      <c r="Q1864">
        <v>6</v>
      </c>
      <c r="R1864">
        <v>1</v>
      </c>
      <c r="S1864">
        <v>1.59</v>
      </c>
      <c r="T1864">
        <v>1.63</v>
      </c>
      <c r="U1864">
        <v>420.49</v>
      </c>
      <c r="V1864">
        <v>89.4</v>
      </c>
      <c r="W1864">
        <v>3.16</v>
      </c>
      <c r="Y1864">
        <v>6.32</v>
      </c>
      <c r="Z1864">
        <v>3</v>
      </c>
      <c r="AA1864" t="s">
        <v>4250</v>
      </c>
      <c r="AB1864">
        <v>0</v>
      </c>
      <c r="AC1864">
        <v>6</v>
      </c>
      <c r="AD1864">
        <v>5.4012619047619044</v>
      </c>
      <c r="AF1864" t="s">
        <v>7949</v>
      </c>
      <c r="AI1864">
        <v>0</v>
      </c>
      <c r="AJ1864">
        <v>0</v>
      </c>
      <c r="AK1864" t="s">
        <v>19834</v>
      </c>
      <c r="AL1864" t="s">
        <v>19834</v>
      </c>
      <c r="AM1864" t="s">
        <v>20019</v>
      </c>
    </row>
    <row r="1865" spans="1:39" x14ac:dyDescent="0.25">
      <c r="A1865" t="s">
        <v>9392</v>
      </c>
      <c r="B1865" t="s">
        <v>4841</v>
      </c>
      <c r="C1865" t="s">
        <v>4842</v>
      </c>
      <c r="D1865">
        <v>16</v>
      </c>
      <c r="E1865" t="s">
        <v>4845</v>
      </c>
      <c r="F1865">
        <v>7.8</v>
      </c>
      <c r="K1865" t="s">
        <v>6860</v>
      </c>
      <c r="L1865" t="s">
        <v>6861</v>
      </c>
      <c r="M1865" t="s">
        <v>15008</v>
      </c>
      <c r="N1865">
        <v>9</v>
      </c>
      <c r="O1865" t="s">
        <v>15402</v>
      </c>
      <c r="P1865" t="s">
        <v>17044</v>
      </c>
      <c r="Q1865">
        <v>7</v>
      </c>
      <c r="R1865">
        <v>1</v>
      </c>
      <c r="S1865">
        <v>3.25</v>
      </c>
      <c r="T1865">
        <v>3.26</v>
      </c>
      <c r="U1865">
        <v>388.43</v>
      </c>
      <c r="V1865">
        <v>91.85</v>
      </c>
      <c r="W1865">
        <v>3.63</v>
      </c>
      <c r="Y1865">
        <v>5.76</v>
      </c>
      <c r="Z1865">
        <v>3</v>
      </c>
      <c r="AA1865" t="s">
        <v>4250</v>
      </c>
      <c r="AB1865">
        <v>0</v>
      </c>
      <c r="AC1865">
        <v>4</v>
      </c>
      <c r="AD1865">
        <v>4.8135952380952389</v>
      </c>
      <c r="AF1865" t="s">
        <v>7949</v>
      </c>
      <c r="AI1865">
        <v>0</v>
      </c>
      <c r="AJ1865">
        <v>0</v>
      </c>
      <c r="AK1865" t="s">
        <v>19892</v>
      </c>
      <c r="AL1865" t="s">
        <v>19892</v>
      </c>
      <c r="AM1865" t="s">
        <v>20019</v>
      </c>
    </row>
    <row r="1866" spans="1:39" x14ac:dyDescent="0.25">
      <c r="A1866" t="s">
        <v>9393</v>
      </c>
      <c r="B1866" t="s">
        <v>4841</v>
      </c>
      <c r="C1866" t="s">
        <v>4842</v>
      </c>
      <c r="D1866">
        <v>16</v>
      </c>
      <c r="E1866" t="s">
        <v>4845</v>
      </c>
      <c r="F1866">
        <v>7.8</v>
      </c>
      <c r="K1866" t="s">
        <v>6860</v>
      </c>
      <c r="L1866" t="s">
        <v>6861</v>
      </c>
      <c r="M1866" t="s">
        <v>6891</v>
      </c>
      <c r="N1866">
        <v>9</v>
      </c>
      <c r="O1866" t="s">
        <v>15349</v>
      </c>
      <c r="P1866" t="s">
        <v>17045</v>
      </c>
      <c r="Q1866">
        <v>6</v>
      </c>
      <c r="R1866">
        <v>3</v>
      </c>
      <c r="S1866">
        <v>2.71</v>
      </c>
      <c r="T1866">
        <v>2.82</v>
      </c>
      <c r="U1866">
        <v>548.64</v>
      </c>
      <c r="V1866">
        <v>93.81</v>
      </c>
      <c r="W1866">
        <v>3.93</v>
      </c>
      <c r="X1866">
        <v>13.69</v>
      </c>
      <c r="Y1866">
        <v>6.89</v>
      </c>
      <c r="Z1866">
        <v>2</v>
      </c>
      <c r="AA1866" t="s">
        <v>4250</v>
      </c>
      <c r="AB1866">
        <v>1</v>
      </c>
      <c r="AC1866">
        <v>10</v>
      </c>
      <c r="AD1866">
        <v>3.6846666666666659</v>
      </c>
      <c r="AF1866" t="s">
        <v>7949</v>
      </c>
      <c r="AI1866">
        <v>0</v>
      </c>
      <c r="AJ1866">
        <v>0</v>
      </c>
      <c r="AK1866" t="s">
        <v>19882</v>
      </c>
      <c r="AL1866" t="s">
        <v>19882</v>
      </c>
      <c r="AM1866" t="s">
        <v>20019</v>
      </c>
    </row>
    <row r="1867" spans="1:39" x14ac:dyDescent="0.25">
      <c r="A1867" t="s">
        <v>8418</v>
      </c>
      <c r="B1867" t="s">
        <v>4841</v>
      </c>
      <c r="C1867" t="s">
        <v>4842</v>
      </c>
      <c r="D1867">
        <v>16</v>
      </c>
      <c r="E1867" t="s">
        <v>4845</v>
      </c>
      <c r="F1867">
        <v>7.8</v>
      </c>
      <c r="K1867" t="s">
        <v>6860</v>
      </c>
      <c r="L1867" t="s">
        <v>6861</v>
      </c>
      <c r="M1867" t="s">
        <v>15087</v>
      </c>
      <c r="N1867">
        <v>9</v>
      </c>
      <c r="O1867" t="s">
        <v>15443</v>
      </c>
      <c r="P1867" t="s">
        <v>16071</v>
      </c>
      <c r="Q1867">
        <v>5</v>
      </c>
      <c r="R1867">
        <v>1</v>
      </c>
      <c r="S1867">
        <v>0.5</v>
      </c>
      <c r="T1867">
        <v>0.52</v>
      </c>
      <c r="U1867">
        <v>380.42</v>
      </c>
      <c r="V1867">
        <v>80.81</v>
      </c>
      <c r="W1867">
        <v>2.08</v>
      </c>
      <c r="Y1867">
        <v>6.08</v>
      </c>
      <c r="Z1867">
        <v>2</v>
      </c>
      <c r="AA1867" t="s">
        <v>4250</v>
      </c>
      <c r="AB1867">
        <v>0</v>
      </c>
      <c r="AC1867">
        <v>1</v>
      </c>
      <c r="AD1867">
        <v>5.6874761904761906</v>
      </c>
      <c r="AF1867" t="s">
        <v>7949</v>
      </c>
      <c r="AI1867">
        <v>0</v>
      </c>
      <c r="AJ1867">
        <v>0</v>
      </c>
      <c r="AK1867" t="s">
        <v>19871</v>
      </c>
      <c r="AL1867" t="s">
        <v>19871</v>
      </c>
      <c r="AM1867" t="s">
        <v>20019</v>
      </c>
    </row>
    <row r="1868" spans="1:39" x14ac:dyDescent="0.25">
      <c r="A1868" t="s">
        <v>9394</v>
      </c>
      <c r="B1868" t="s">
        <v>4841</v>
      </c>
      <c r="C1868" t="s">
        <v>4842</v>
      </c>
      <c r="D1868">
        <v>16</v>
      </c>
      <c r="E1868" t="s">
        <v>4845</v>
      </c>
      <c r="F1868">
        <v>7.8</v>
      </c>
      <c r="K1868" t="s">
        <v>6860</v>
      </c>
      <c r="L1868" t="s">
        <v>6861</v>
      </c>
      <c r="M1868" t="s">
        <v>15006</v>
      </c>
      <c r="N1868">
        <v>9</v>
      </c>
      <c r="O1868" t="s">
        <v>15336</v>
      </c>
      <c r="P1868" t="s">
        <v>17046</v>
      </c>
      <c r="Q1868">
        <v>6</v>
      </c>
      <c r="R1868">
        <v>1</v>
      </c>
      <c r="S1868">
        <v>-0.08</v>
      </c>
      <c r="T1868">
        <v>-0.08</v>
      </c>
      <c r="U1868">
        <v>382.39</v>
      </c>
      <c r="V1868">
        <v>90.04</v>
      </c>
      <c r="W1868">
        <v>1.67</v>
      </c>
      <c r="Y1868">
        <v>3.68</v>
      </c>
      <c r="Z1868">
        <v>2</v>
      </c>
      <c r="AA1868" t="s">
        <v>4250</v>
      </c>
      <c r="AB1868">
        <v>0</v>
      </c>
      <c r="AC1868">
        <v>1</v>
      </c>
      <c r="AD1868">
        <v>5.6720714285714289</v>
      </c>
      <c r="AF1868" t="s">
        <v>7949</v>
      </c>
      <c r="AI1868">
        <v>0</v>
      </c>
      <c r="AJ1868">
        <v>0</v>
      </c>
      <c r="AK1868" t="s">
        <v>19871</v>
      </c>
      <c r="AL1868" t="s">
        <v>19871</v>
      </c>
      <c r="AM1868" t="s">
        <v>20019</v>
      </c>
    </row>
    <row r="1869" spans="1:39" x14ac:dyDescent="0.25">
      <c r="A1869" t="s">
        <v>8524</v>
      </c>
      <c r="B1869" t="s">
        <v>4841</v>
      </c>
      <c r="C1869" t="s">
        <v>4842</v>
      </c>
      <c r="D1869">
        <v>16</v>
      </c>
      <c r="E1869" t="s">
        <v>4845</v>
      </c>
      <c r="F1869">
        <v>7.8</v>
      </c>
      <c r="K1869" t="s">
        <v>6860</v>
      </c>
      <c r="L1869" t="s">
        <v>6861</v>
      </c>
      <c r="M1869" t="s">
        <v>15013</v>
      </c>
      <c r="N1869">
        <v>9</v>
      </c>
      <c r="O1869" t="s">
        <v>15396</v>
      </c>
      <c r="P1869" t="s">
        <v>16177</v>
      </c>
      <c r="Q1869">
        <v>7</v>
      </c>
      <c r="R1869">
        <v>1</v>
      </c>
      <c r="S1869">
        <v>2.54</v>
      </c>
      <c r="T1869">
        <v>2.54</v>
      </c>
      <c r="U1869">
        <v>425.42</v>
      </c>
      <c r="V1869">
        <v>95.51</v>
      </c>
      <c r="W1869">
        <v>4.04</v>
      </c>
      <c r="Y1869">
        <v>3.82</v>
      </c>
      <c r="Z1869">
        <v>4</v>
      </c>
      <c r="AA1869" t="s">
        <v>4250</v>
      </c>
      <c r="AB1869">
        <v>0</v>
      </c>
      <c r="AC1869">
        <v>2</v>
      </c>
      <c r="AD1869">
        <v>4.9123809523809516</v>
      </c>
      <c r="AF1869" t="s">
        <v>7949</v>
      </c>
      <c r="AI1869">
        <v>0</v>
      </c>
      <c r="AJ1869">
        <v>0</v>
      </c>
      <c r="AK1869" t="s">
        <v>19847</v>
      </c>
      <c r="AL1869" t="s">
        <v>19847</v>
      </c>
      <c r="AM1869" t="s">
        <v>20019</v>
      </c>
    </row>
    <row r="1870" spans="1:39" x14ac:dyDescent="0.25">
      <c r="A1870" t="s">
        <v>5260</v>
      </c>
      <c r="B1870" t="s">
        <v>4841</v>
      </c>
      <c r="C1870" t="s">
        <v>4842</v>
      </c>
      <c r="D1870">
        <v>16</v>
      </c>
      <c r="E1870" t="s">
        <v>4845</v>
      </c>
      <c r="F1870">
        <v>7.8</v>
      </c>
      <c r="K1870" t="s">
        <v>6860</v>
      </c>
      <c r="L1870" t="s">
        <v>6861</v>
      </c>
      <c r="M1870" t="s">
        <v>14934</v>
      </c>
      <c r="N1870">
        <v>9</v>
      </c>
      <c r="O1870" t="s">
        <v>15485</v>
      </c>
      <c r="P1870" t="s">
        <v>6986</v>
      </c>
      <c r="Q1870">
        <v>5</v>
      </c>
      <c r="R1870">
        <v>3</v>
      </c>
      <c r="S1870">
        <v>7.51</v>
      </c>
      <c r="T1870">
        <v>7.55</v>
      </c>
      <c r="U1870">
        <v>617.77</v>
      </c>
      <c r="V1870">
        <v>110</v>
      </c>
      <c r="W1870">
        <v>7.54</v>
      </c>
      <c r="X1870">
        <v>12.41</v>
      </c>
      <c r="Y1870">
        <v>6.35</v>
      </c>
      <c r="Z1870">
        <v>5</v>
      </c>
      <c r="AA1870" t="s">
        <v>4250</v>
      </c>
      <c r="AB1870">
        <v>2</v>
      </c>
      <c r="AC1870">
        <v>11</v>
      </c>
      <c r="AD1870">
        <v>1.5</v>
      </c>
      <c r="AF1870" t="s">
        <v>7949</v>
      </c>
      <c r="AI1870">
        <v>0</v>
      </c>
      <c r="AJ1870">
        <v>0</v>
      </c>
      <c r="AK1870" t="s">
        <v>7955</v>
      </c>
      <c r="AL1870" t="s">
        <v>7955</v>
      </c>
      <c r="AM1870" t="s">
        <v>20019</v>
      </c>
    </row>
    <row r="1871" spans="1:39" x14ac:dyDescent="0.25">
      <c r="A1871" t="s">
        <v>9395</v>
      </c>
      <c r="B1871" t="s">
        <v>4841</v>
      </c>
      <c r="C1871" t="s">
        <v>4842</v>
      </c>
      <c r="D1871">
        <v>16</v>
      </c>
      <c r="E1871" t="s">
        <v>4845</v>
      </c>
      <c r="F1871">
        <v>7.8</v>
      </c>
      <c r="I1871" t="s">
        <v>12897</v>
      </c>
      <c r="K1871" t="s">
        <v>6860</v>
      </c>
      <c r="L1871" t="s">
        <v>6861</v>
      </c>
      <c r="M1871" t="s">
        <v>14979</v>
      </c>
      <c r="N1871">
        <v>8</v>
      </c>
      <c r="O1871" t="s">
        <v>15302</v>
      </c>
      <c r="P1871" t="s">
        <v>17047</v>
      </c>
      <c r="Q1871">
        <v>6</v>
      </c>
      <c r="R1871">
        <v>2</v>
      </c>
      <c r="S1871">
        <v>0.66</v>
      </c>
      <c r="T1871">
        <v>0.67</v>
      </c>
      <c r="U1871">
        <v>471.36</v>
      </c>
      <c r="V1871">
        <v>113.39</v>
      </c>
      <c r="W1871">
        <v>3.62</v>
      </c>
      <c r="X1871">
        <v>9.2200000000000006</v>
      </c>
      <c r="Y1871">
        <v>3.13</v>
      </c>
      <c r="Z1871">
        <v>2</v>
      </c>
      <c r="AA1871" t="s">
        <v>4250</v>
      </c>
      <c r="AB1871">
        <v>0</v>
      </c>
      <c r="AC1871">
        <v>4</v>
      </c>
      <c r="AD1871">
        <v>3.9249047619047621</v>
      </c>
      <c r="AF1871" t="s">
        <v>7949</v>
      </c>
      <c r="AI1871">
        <v>0</v>
      </c>
      <c r="AJ1871">
        <v>0</v>
      </c>
      <c r="AM1871" t="s">
        <v>20019</v>
      </c>
    </row>
    <row r="1872" spans="1:39" x14ac:dyDescent="0.25">
      <c r="A1872" t="s">
        <v>9261</v>
      </c>
      <c r="B1872" t="s">
        <v>4841</v>
      </c>
      <c r="C1872" t="s">
        <v>4842</v>
      </c>
      <c r="D1872">
        <v>16</v>
      </c>
      <c r="E1872" t="s">
        <v>4845</v>
      </c>
      <c r="F1872">
        <v>7.8</v>
      </c>
      <c r="I1872" t="s">
        <v>12898</v>
      </c>
      <c r="K1872" t="s">
        <v>6860</v>
      </c>
      <c r="L1872" t="s">
        <v>6861</v>
      </c>
      <c r="M1872" t="s">
        <v>14979</v>
      </c>
      <c r="N1872">
        <v>8</v>
      </c>
      <c r="O1872" t="s">
        <v>15302</v>
      </c>
      <c r="P1872" t="s">
        <v>16913</v>
      </c>
      <c r="Q1872">
        <v>6</v>
      </c>
      <c r="R1872">
        <v>2</v>
      </c>
      <c r="S1872">
        <v>2.1800000000000002</v>
      </c>
      <c r="T1872">
        <v>2.19</v>
      </c>
      <c r="U1872">
        <v>492.83</v>
      </c>
      <c r="V1872">
        <v>98.83</v>
      </c>
      <c r="W1872">
        <v>4.29</v>
      </c>
      <c r="X1872">
        <v>8.9499999999999993</v>
      </c>
      <c r="Y1872">
        <v>4.3499999999999996</v>
      </c>
      <c r="Z1872">
        <v>2</v>
      </c>
      <c r="AA1872" t="s">
        <v>4250</v>
      </c>
      <c r="AB1872">
        <v>0</v>
      </c>
      <c r="AC1872">
        <v>5</v>
      </c>
      <c r="AD1872">
        <v>4.1668809523809527</v>
      </c>
      <c r="AF1872" t="s">
        <v>7949</v>
      </c>
      <c r="AI1872">
        <v>0</v>
      </c>
      <c r="AJ1872">
        <v>0</v>
      </c>
      <c r="AM1872" t="s">
        <v>20019</v>
      </c>
    </row>
    <row r="1873" spans="1:39" x14ac:dyDescent="0.25">
      <c r="A1873" t="s">
        <v>5389</v>
      </c>
      <c r="B1873" t="s">
        <v>4841</v>
      </c>
      <c r="C1873" t="s">
        <v>4842</v>
      </c>
      <c r="D1873">
        <v>16</v>
      </c>
      <c r="E1873" t="s">
        <v>4845</v>
      </c>
      <c r="F1873">
        <v>7.8</v>
      </c>
      <c r="K1873" t="s">
        <v>6860</v>
      </c>
      <c r="L1873" t="s">
        <v>6861</v>
      </c>
      <c r="M1873" t="s">
        <v>15081</v>
      </c>
      <c r="N1873">
        <v>9</v>
      </c>
      <c r="O1873" t="s">
        <v>15436</v>
      </c>
      <c r="P1873" t="s">
        <v>7115</v>
      </c>
      <c r="Q1873">
        <v>7</v>
      </c>
      <c r="R1873">
        <v>2</v>
      </c>
      <c r="S1873">
        <v>2.39</v>
      </c>
      <c r="T1873">
        <v>2.41</v>
      </c>
      <c r="U1873">
        <v>447.5</v>
      </c>
      <c r="V1873">
        <v>109</v>
      </c>
      <c r="W1873">
        <v>2.54</v>
      </c>
      <c r="Y1873">
        <v>6.44</v>
      </c>
      <c r="Z1873">
        <v>3</v>
      </c>
      <c r="AA1873" t="s">
        <v>4250</v>
      </c>
      <c r="AB1873">
        <v>0</v>
      </c>
      <c r="AC1873">
        <v>3</v>
      </c>
      <c r="AD1873">
        <v>4.0466666666666669</v>
      </c>
      <c r="AF1873" t="s">
        <v>7949</v>
      </c>
      <c r="AI1873">
        <v>0</v>
      </c>
      <c r="AJ1873">
        <v>0</v>
      </c>
      <c r="AK1873" t="s">
        <v>7967</v>
      </c>
      <c r="AL1873" t="s">
        <v>7967</v>
      </c>
      <c r="AM1873" t="s">
        <v>20019</v>
      </c>
    </row>
    <row r="1874" spans="1:39" x14ac:dyDescent="0.25">
      <c r="A1874" t="s">
        <v>5457</v>
      </c>
      <c r="B1874" t="s">
        <v>4841</v>
      </c>
      <c r="C1874" t="s">
        <v>4842</v>
      </c>
      <c r="D1874">
        <v>16</v>
      </c>
      <c r="E1874" t="s">
        <v>4845</v>
      </c>
      <c r="F1874">
        <v>7.8</v>
      </c>
      <c r="K1874" t="s">
        <v>6860</v>
      </c>
      <c r="L1874" t="s">
        <v>6861</v>
      </c>
      <c r="M1874" t="s">
        <v>15108</v>
      </c>
      <c r="N1874">
        <v>9</v>
      </c>
      <c r="O1874" t="s">
        <v>15476</v>
      </c>
      <c r="P1874" t="s">
        <v>7183</v>
      </c>
      <c r="Q1874">
        <v>7</v>
      </c>
      <c r="R1874">
        <v>1</v>
      </c>
      <c r="S1874">
        <v>2.56</v>
      </c>
      <c r="T1874">
        <v>2.59</v>
      </c>
      <c r="U1874">
        <v>402.41</v>
      </c>
      <c r="V1874">
        <v>96.94</v>
      </c>
      <c r="W1874">
        <v>1.19</v>
      </c>
      <c r="Y1874">
        <v>6.23</v>
      </c>
      <c r="Z1874">
        <v>2</v>
      </c>
      <c r="AA1874" t="s">
        <v>4250</v>
      </c>
      <c r="AB1874">
        <v>0</v>
      </c>
      <c r="AC1874">
        <v>3</v>
      </c>
      <c r="AD1874">
        <v>5.0190714285714284</v>
      </c>
      <c r="AF1874" t="s">
        <v>7949</v>
      </c>
      <c r="AI1874">
        <v>0</v>
      </c>
      <c r="AJ1874">
        <v>0</v>
      </c>
      <c r="AK1874" t="s">
        <v>7970</v>
      </c>
      <c r="AL1874" t="s">
        <v>7970</v>
      </c>
      <c r="AM1874" t="s">
        <v>20019</v>
      </c>
    </row>
    <row r="1875" spans="1:39" x14ac:dyDescent="0.25">
      <c r="A1875" t="s">
        <v>5457</v>
      </c>
      <c r="B1875" t="s">
        <v>4841</v>
      </c>
      <c r="C1875" t="s">
        <v>4842</v>
      </c>
      <c r="D1875">
        <v>16</v>
      </c>
      <c r="E1875" t="s">
        <v>4845</v>
      </c>
      <c r="F1875">
        <v>7.8</v>
      </c>
      <c r="I1875" t="s">
        <v>6361</v>
      </c>
      <c r="K1875" t="s">
        <v>6860</v>
      </c>
      <c r="L1875" t="s">
        <v>6861</v>
      </c>
      <c r="M1875" t="s">
        <v>6890</v>
      </c>
      <c r="N1875">
        <v>9</v>
      </c>
      <c r="O1875" t="s">
        <v>6949</v>
      </c>
      <c r="P1875" t="s">
        <v>7183</v>
      </c>
      <c r="Q1875">
        <v>7</v>
      </c>
      <c r="R1875">
        <v>1</v>
      </c>
      <c r="S1875">
        <v>2.56</v>
      </c>
      <c r="T1875">
        <v>2.59</v>
      </c>
      <c r="U1875">
        <v>402.41</v>
      </c>
      <c r="V1875">
        <v>96.94</v>
      </c>
      <c r="W1875">
        <v>1.19</v>
      </c>
      <c r="Y1875">
        <v>6.23</v>
      </c>
      <c r="Z1875">
        <v>2</v>
      </c>
      <c r="AA1875" t="s">
        <v>4250</v>
      </c>
      <c r="AB1875">
        <v>0</v>
      </c>
      <c r="AC1875">
        <v>3</v>
      </c>
      <c r="AD1875">
        <v>5.0190714285714284</v>
      </c>
      <c r="AF1875" t="s">
        <v>7949</v>
      </c>
      <c r="AI1875">
        <v>0</v>
      </c>
      <c r="AJ1875">
        <v>0</v>
      </c>
      <c r="AM1875" t="s">
        <v>20019</v>
      </c>
    </row>
    <row r="1876" spans="1:39" x14ac:dyDescent="0.25">
      <c r="A1876" t="s">
        <v>8658</v>
      </c>
      <c r="B1876" t="s">
        <v>4841</v>
      </c>
      <c r="C1876" t="s">
        <v>4842</v>
      </c>
      <c r="D1876">
        <v>16</v>
      </c>
      <c r="E1876" t="s">
        <v>4845</v>
      </c>
      <c r="F1876">
        <v>7.8</v>
      </c>
      <c r="K1876" t="s">
        <v>6860</v>
      </c>
      <c r="L1876" t="s">
        <v>6861</v>
      </c>
      <c r="M1876" t="s">
        <v>15013</v>
      </c>
      <c r="N1876">
        <v>9</v>
      </c>
      <c r="O1876" t="s">
        <v>15372</v>
      </c>
      <c r="P1876" t="s">
        <v>16311</v>
      </c>
      <c r="Q1876">
        <v>7</v>
      </c>
      <c r="R1876">
        <v>1</v>
      </c>
      <c r="S1876">
        <v>1.99</v>
      </c>
      <c r="T1876">
        <v>2</v>
      </c>
      <c r="U1876">
        <v>412.45</v>
      </c>
      <c r="V1876">
        <v>91.85</v>
      </c>
      <c r="W1876">
        <v>3.64</v>
      </c>
      <c r="Y1876">
        <v>5.9</v>
      </c>
      <c r="Z1876">
        <v>3</v>
      </c>
      <c r="AA1876" t="s">
        <v>4250</v>
      </c>
      <c r="AB1876">
        <v>0</v>
      </c>
      <c r="AC1876">
        <v>2</v>
      </c>
      <c r="AD1876">
        <v>5.3970238095238097</v>
      </c>
      <c r="AF1876" t="s">
        <v>7949</v>
      </c>
      <c r="AI1876">
        <v>0</v>
      </c>
      <c r="AJ1876">
        <v>0</v>
      </c>
      <c r="AK1876" t="s">
        <v>19851</v>
      </c>
      <c r="AL1876" t="s">
        <v>19851</v>
      </c>
      <c r="AM1876" t="s">
        <v>20019</v>
      </c>
    </row>
    <row r="1877" spans="1:39" x14ac:dyDescent="0.25">
      <c r="A1877" t="s">
        <v>8609</v>
      </c>
      <c r="B1877" t="s">
        <v>4841</v>
      </c>
      <c r="C1877" t="s">
        <v>4842</v>
      </c>
      <c r="D1877">
        <v>16</v>
      </c>
      <c r="E1877" t="s">
        <v>4845</v>
      </c>
      <c r="F1877">
        <v>7.8</v>
      </c>
      <c r="K1877" t="s">
        <v>6860</v>
      </c>
      <c r="L1877" t="s">
        <v>6861</v>
      </c>
      <c r="M1877" t="s">
        <v>15024</v>
      </c>
      <c r="N1877">
        <v>9</v>
      </c>
      <c r="O1877" t="s">
        <v>15364</v>
      </c>
      <c r="P1877" t="s">
        <v>16262</v>
      </c>
      <c r="Q1877">
        <v>8</v>
      </c>
      <c r="R1877">
        <v>1</v>
      </c>
      <c r="S1877">
        <v>1.28</v>
      </c>
      <c r="T1877">
        <v>1.28</v>
      </c>
      <c r="U1877">
        <v>433.44</v>
      </c>
      <c r="V1877">
        <v>95.09</v>
      </c>
      <c r="W1877">
        <v>2.81</v>
      </c>
      <c r="Y1877">
        <v>4.1100000000000003</v>
      </c>
      <c r="Z1877">
        <v>3</v>
      </c>
      <c r="AA1877" t="s">
        <v>4250</v>
      </c>
      <c r="AB1877">
        <v>0</v>
      </c>
      <c r="AC1877">
        <v>2</v>
      </c>
      <c r="AD1877">
        <v>5.1390952380952379</v>
      </c>
      <c r="AF1877" t="s">
        <v>7949</v>
      </c>
      <c r="AI1877">
        <v>0</v>
      </c>
      <c r="AJ1877">
        <v>0</v>
      </c>
      <c r="AK1877" t="s">
        <v>19850</v>
      </c>
      <c r="AL1877" t="s">
        <v>19850</v>
      </c>
      <c r="AM1877" t="s">
        <v>20019</v>
      </c>
    </row>
    <row r="1878" spans="1:39" x14ac:dyDescent="0.25">
      <c r="A1878" t="s">
        <v>9396</v>
      </c>
      <c r="B1878" t="s">
        <v>4841</v>
      </c>
      <c r="C1878" t="s">
        <v>4842</v>
      </c>
      <c r="D1878">
        <v>16</v>
      </c>
      <c r="E1878" t="s">
        <v>4845</v>
      </c>
      <c r="F1878">
        <v>7.8</v>
      </c>
      <c r="K1878" t="s">
        <v>6860</v>
      </c>
      <c r="L1878" t="s">
        <v>6861</v>
      </c>
      <c r="M1878" t="s">
        <v>15041</v>
      </c>
      <c r="N1878">
        <v>9</v>
      </c>
      <c r="O1878" t="s">
        <v>15386</v>
      </c>
      <c r="P1878" t="s">
        <v>17048</v>
      </c>
      <c r="Q1878">
        <v>9</v>
      </c>
      <c r="R1878">
        <v>9</v>
      </c>
      <c r="S1878">
        <v>-2.1</v>
      </c>
      <c r="T1878">
        <v>2.41</v>
      </c>
      <c r="U1878">
        <v>684.75</v>
      </c>
      <c r="V1878">
        <v>266.35000000000002</v>
      </c>
      <c r="W1878">
        <v>-0.39</v>
      </c>
      <c r="X1878">
        <v>2.15</v>
      </c>
      <c r="Y1878">
        <v>6.05</v>
      </c>
      <c r="Z1878">
        <v>2</v>
      </c>
      <c r="AA1878" t="s">
        <v>4250</v>
      </c>
      <c r="AB1878">
        <v>2</v>
      </c>
      <c r="AC1878">
        <v>17</v>
      </c>
      <c r="AD1878">
        <v>3</v>
      </c>
      <c r="AF1878" t="s">
        <v>7951</v>
      </c>
      <c r="AI1878">
        <v>0</v>
      </c>
      <c r="AJ1878">
        <v>0</v>
      </c>
      <c r="AK1878" t="s">
        <v>19900</v>
      </c>
      <c r="AL1878" t="s">
        <v>19900</v>
      </c>
      <c r="AM1878" t="s">
        <v>20019</v>
      </c>
    </row>
    <row r="1879" spans="1:39" x14ac:dyDescent="0.25">
      <c r="A1879" t="s">
        <v>9397</v>
      </c>
      <c r="B1879" t="s">
        <v>4841</v>
      </c>
      <c r="C1879" t="s">
        <v>4842</v>
      </c>
      <c r="D1879">
        <v>16</v>
      </c>
      <c r="E1879" t="s">
        <v>4845</v>
      </c>
      <c r="F1879">
        <v>7.8</v>
      </c>
      <c r="K1879" t="s">
        <v>6860</v>
      </c>
      <c r="M1879" t="s">
        <v>15039</v>
      </c>
      <c r="N1879">
        <v>8</v>
      </c>
      <c r="O1879" t="s">
        <v>15382</v>
      </c>
      <c r="P1879" t="s">
        <v>17049</v>
      </c>
      <c r="Q1879">
        <v>8</v>
      </c>
      <c r="R1879">
        <v>9</v>
      </c>
      <c r="S1879">
        <v>-1.05</v>
      </c>
      <c r="T1879">
        <v>2.67</v>
      </c>
      <c r="U1879">
        <v>656.74</v>
      </c>
      <c r="V1879">
        <v>249.28</v>
      </c>
      <c r="W1879">
        <v>0.68</v>
      </c>
      <c r="X1879">
        <v>4.04</v>
      </c>
      <c r="Y1879">
        <v>7.5</v>
      </c>
      <c r="Z1879">
        <v>2</v>
      </c>
      <c r="AA1879" t="s">
        <v>4250</v>
      </c>
      <c r="AB1879">
        <v>2</v>
      </c>
      <c r="AC1879">
        <v>17</v>
      </c>
      <c r="AD1879">
        <v>3</v>
      </c>
      <c r="AF1879" t="s">
        <v>7951</v>
      </c>
      <c r="AI1879">
        <v>0</v>
      </c>
      <c r="AJ1879">
        <v>0</v>
      </c>
      <c r="AK1879" t="s">
        <v>19899</v>
      </c>
      <c r="AL1879" t="s">
        <v>19899</v>
      </c>
      <c r="AM1879" t="s">
        <v>20019</v>
      </c>
    </row>
    <row r="1880" spans="1:39" x14ac:dyDescent="0.25">
      <c r="A1880" t="s">
        <v>9398</v>
      </c>
      <c r="B1880" t="s">
        <v>4841</v>
      </c>
      <c r="C1880" t="s">
        <v>4842</v>
      </c>
      <c r="D1880">
        <v>16</v>
      </c>
      <c r="E1880" t="s">
        <v>4845</v>
      </c>
      <c r="F1880">
        <v>7.8</v>
      </c>
      <c r="K1880" t="s">
        <v>6860</v>
      </c>
      <c r="M1880" t="s">
        <v>6865</v>
      </c>
      <c r="N1880">
        <v>8</v>
      </c>
      <c r="O1880" t="s">
        <v>15316</v>
      </c>
      <c r="P1880" t="s">
        <v>17050</v>
      </c>
      <c r="Q1880">
        <v>6</v>
      </c>
      <c r="R1880">
        <v>2</v>
      </c>
      <c r="S1880">
        <v>2.96</v>
      </c>
      <c r="T1880">
        <v>3.13</v>
      </c>
      <c r="U1880">
        <v>603.66</v>
      </c>
      <c r="V1880">
        <v>118.8</v>
      </c>
      <c r="W1880">
        <v>4.4400000000000004</v>
      </c>
      <c r="X1880">
        <v>14</v>
      </c>
      <c r="Y1880">
        <v>7.09</v>
      </c>
      <c r="Z1880">
        <v>3</v>
      </c>
      <c r="AA1880" t="s">
        <v>4250</v>
      </c>
      <c r="AB1880">
        <v>1</v>
      </c>
      <c r="AC1880">
        <v>4</v>
      </c>
      <c r="AD1880">
        <v>2.9950000000000001</v>
      </c>
      <c r="AF1880" t="s">
        <v>7949</v>
      </c>
      <c r="AI1880">
        <v>0</v>
      </c>
      <c r="AJ1880">
        <v>0</v>
      </c>
      <c r="AK1880" t="s">
        <v>19862</v>
      </c>
      <c r="AL1880" t="s">
        <v>19862</v>
      </c>
      <c r="AM1880" t="s">
        <v>20019</v>
      </c>
    </row>
    <row r="1881" spans="1:39" x14ac:dyDescent="0.25">
      <c r="A1881" t="s">
        <v>9399</v>
      </c>
      <c r="B1881" t="s">
        <v>4841</v>
      </c>
      <c r="C1881" t="s">
        <v>4842</v>
      </c>
      <c r="D1881">
        <v>16</v>
      </c>
      <c r="E1881" t="s">
        <v>4845</v>
      </c>
      <c r="F1881">
        <v>7.8</v>
      </c>
      <c r="K1881" t="s">
        <v>6860</v>
      </c>
      <c r="M1881" t="s">
        <v>6865</v>
      </c>
      <c r="N1881">
        <v>8</v>
      </c>
      <c r="O1881" t="s">
        <v>15317</v>
      </c>
      <c r="P1881" t="s">
        <v>17051</v>
      </c>
      <c r="Q1881">
        <v>5</v>
      </c>
      <c r="R1881">
        <v>3</v>
      </c>
      <c r="S1881">
        <v>4.0599999999999996</v>
      </c>
      <c r="T1881">
        <v>4.08</v>
      </c>
      <c r="U1881">
        <v>632.75</v>
      </c>
      <c r="V1881">
        <v>101.98</v>
      </c>
      <c r="W1881">
        <v>3.47</v>
      </c>
      <c r="X1881">
        <v>13.47</v>
      </c>
      <c r="Y1881">
        <v>6.84</v>
      </c>
      <c r="Z1881">
        <v>3</v>
      </c>
      <c r="AA1881" t="s">
        <v>4250</v>
      </c>
      <c r="AB1881">
        <v>1</v>
      </c>
      <c r="AC1881">
        <v>13</v>
      </c>
      <c r="AD1881">
        <v>2.2273333333333332</v>
      </c>
      <c r="AF1881" t="s">
        <v>7949</v>
      </c>
      <c r="AI1881">
        <v>0</v>
      </c>
      <c r="AJ1881">
        <v>0</v>
      </c>
      <c r="AK1881" t="s">
        <v>19863</v>
      </c>
      <c r="AL1881" t="s">
        <v>19863</v>
      </c>
      <c r="AM1881" t="s">
        <v>20019</v>
      </c>
    </row>
    <row r="1882" spans="1:39" x14ac:dyDescent="0.25">
      <c r="A1882" t="s">
        <v>9400</v>
      </c>
      <c r="B1882" t="s">
        <v>4841</v>
      </c>
      <c r="C1882" t="s">
        <v>4842</v>
      </c>
      <c r="D1882">
        <v>16</v>
      </c>
      <c r="E1882" t="s">
        <v>4845</v>
      </c>
      <c r="F1882">
        <v>7.8</v>
      </c>
      <c r="K1882" t="s">
        <v>6860</v>
      </c>
      <c r="L1882" t="s">
        <v>6861</v>
      </c>
      <c r="M1882" t="s">
        <v>14978</v>
      </c>
      <c r="N1882">
        <v>9</v>
      </c>
      <c r="O1882" t="s">
        <v>15299</v>
      </c>
      <c r="P1882" t="s">
        <v>17052</v>
      </c>
      <c r="Q1882">
        <v>3</v>
      </c>
      <c r="R1882">
        <v>2</v>
      </c>
      <c r="S1882">
        <v>6.86</v>
      </c>
      <c r="T1882">
        <v>6.88</v>
      </c>
      <c r="U1882">
        <v>429.61</v>
      </c>
      <c r="V1882">
        <v>68.010000000000005</v>
      </c>
      <c r="W1882">
        <v>6.06</v>
      </c>
      <c r="Y1882">
        <v>6.39</v>
      </c>
      <c r="Z1882">
        <v>3</v>
      </c>
      <c r="AA1882" t="s">
        <v>4250</v>
      </c>
      <c r="AB1882">
        <v>1</v>
      </c>
      <c r="AC1882">
        <v>7</v>
      </c>
      <c r="AD1882">
        <v>3.0027857142857139</v>
      </c>
      <c r="AF1882" t="s">
        <v>7949</v>
      </c>
      <c r="AI1882">
        <v>0</v>
      </c>
      <c r="AJ1882">
        <v>0</v>
      </c>
      <c r="AK1882" t="s">
        <v>19854</v>
      </c>
      <c r="AL1882" t="s">
        <v>19854</v>
      </c>
      <c r="AM1882" t="s">
        <v>20019</v>
      </c>
    </row>
    <row r="1883" spans="1:39" x14ac:dyDescent="0.25">
      <c r="A1883" t="s">
        <v>9401</v>
      </c>
      <c r="B1883" t="s">
        <v>4841</v>
      </c>
      <c r="C1883" t="s">
        <v>4842</v>
      </c>
      <c r="D1883">
        <v>16</v>
      </c>
      <c r="E1883" t="s">
        <v>4845</v>
      </c>
      <c r="F1883">
        <v>7.8</v>
      </c>
      <c r="K1883" t="s">
        <v>6860</v>
      </c>
      <c r="L1883" t="s">
        <v>6861</v>
      </c>
      <c r="M1883" t="s">
        <v>14978</v>
      </c>
      <c r="N1883">
        <v>9</v>
      </c>
      <c r="O1883" t="s">
        <v>15299</v>
      </c>
      <c r="P1883" t="s">
        <v>17053</v>
      </c>
      <c r="Q1883">
        <v>4</v>
      </c>
      <c r="R1883">
        <v>2</v>
      </c>
      <c r="S1883">
        <v>4.93</v>
      </c>
      <c r="T1883">
        <v>4.95</v>
      </c>
      <c r="U1883">
        <v>404.56</v>
      </c>
      <c r="V1883">
        <v>80.900000000000006</v>
      </c>
      <c r="W1883">
        <v>4.92</v>
      </c>
      <c r="Y1883">
        <v>6.08</v>
      </c>
      <c r="Z1883">
        <v>3</v>
      </c>
      <c r="AA1883" t="s">
        <v>4250</v>
      </c>
      <c r="AB1883">
        <v>0</v>
      </c>
      <c r="AC1883">
        <v>6</v>
      </c>
      <c r="AD1883">
        <v>3.2067142857142859</v>
      </c>
      <c r="AF1883" t="s">
        <v>7949</v>
      </c>
      <c r="AI1883">
        <v>0</v>
      </c>
      <c r="AJ1883">
        <v>0</v>
      </c>
      <c r="AK1883" t="s">
        <v>19854</v>
      </c>
      <c r="AL1883" t="s">
        <v>19854</v>
      </c>
      <c r="AM1883" t="s">
        <v>20019</v>
      </c>
    </row>
    <row r="1884" spans="1:39" x14ac:dyDescent="0.25">
      <c r="A1884" t="s">
        <v>9402</v>
      </c>
      <c r="B1884" t="s">
        <v>4841</v>
      </c>
      <c r="C1884" t="s">
        <v>4842</v>
      </c>
      <c r="D1884">
        <v>16</v>
      </c>
      <c r="E1884" t="s">
        <v>4845</v>
      </c>
      <c r="F1884">
        <v>7.8</v>
      </c>
      <c r="K1884" t="s">
        <v>6860</v>
      </c>
      <c r="M1884" t="s">
        <v>14983</v>
      </c>
      <c r="N1884">
        <v>8</v>
      </c>
      <c r="O1884" t="s">
        <v>15306</v>
      </c>
      <c r="P1884" t="s">
        <v>17054</v>
      </c>
      <c r="Q1884">
        <v>6</v>
      </c>
      <c r="R1884">
        <v>5</v>
      </c>
      <c r="S1884">
        <v>-1.1299999999999999</v>
      </c>
      <c r="T1884">
        <v>1.01</v>
      </c>
      <c r="U1884">
        <v>573.67999999999995</v>
      </c>
      <c r="V1884">
        <v>122.13</v>
      </c>
      <c r="W1884">
        <v>2.09</v>
      </c>
      <c r="X1884">
        <v>13.86</v>
      </c>
      <c r="Y1884">
        <v>9.57</v>
      </c>
      <c r="Z1884">
        <v>2</v>
      </c>
      <c r="AA1884" t="s">
        <v>4250</v>
      </c>
      <c r="AB1884">
        <v>1</v>
      </c>
      <c r="AC1884">
        <v>13</v>
      </c>
      <c r="AD1884">
        <v>2.2149999999999999</v>
      </c>
      <c r="AF1884" t="s">
        <v>7952</v>
      </c>
      <c r="AI1884">
        <v>0</v>
      </c>
      <c r="AJ1884">
        <v>0</v>
      </c>
      <c r="AK1884" t="s">
        <v>19858</v>
      </c>
      <c r="AL1884" t="s">
        <v>19858</v>
      </c>
      <c r="AM1884" t="s">
        <v>20019</v>
      </c>
    </row>
    <row r="1885" spans="1:39" x14ac:dyDescent="0.25">
      <c r="A1885" t="s">
        <v>9403</v>
      </c>
      <c r="B1885" t="s">
        <v>4841</v>
      </c>
      <c r="C1885" t="s">
        <v>4842</v>
      </c>
      <c r="D1885">
        <v>16</v>
      </c>
      <c r="E1885" t="s">
        <v>4845</v>
      </c>
      <c r="F1885">
        <v>7.8</v>
      </c>
      <c r="K1885" t="s">
        <v>6860</v>
      </c>
      <c r="M1885" t="s">
        <v>14992</v>
      </c>
      <c r="N1885">
        <v>8</v>
      </c>
      <c r="O1885" t="s">
        <v>15318</v>
      </c>
      <c r="P1885" t="s">
        <v>17055</v>
      </c>
      <c r="Q1885">
        <v>6</v>
      </c>
      <c r="R1885">
        <v>4</v>
      </c>
      <c r="S1885">
        <v>2.99</v>
      </c>
      <c r="T1885">
        <v>4.0999999999999996</v>
      </c>
      <c r="U1885">
        <v>625.76</v>
      </c>
      <c r="V1885">
        <v>111.13</v>
      </c>
      <c r="W1885">
        <v>4.6500000000000004</v>
      </c>
      <c r="X1885">
        <v>13.82</v>
      </c>
      <c r="Y1885">
        <v>8.4600000000000009</v>
      </c>
      <c r="Z1885">
        <v>3</v>
      </c>
      <c r="AA1885" t="s">
        <v>4250</v>
      </c>
      <c r="AB1885">
        <v>1</v>
      </c>
      <c r="AC1885">
        <v>17</v>
      </c>
      <c r="AD1885">
        <v>2.0206666666666671</v>
      </c>
      <c r="AF1885" t="s">
        <v>7949</v>
      </c>
      <c r="AI1885">
        <v>0</v>
      </c>
      <c r="AJ1885">
        <v>0</v>
      </c>
      <c r="AK1885" t="s">
        <v>19864</v>
      </c>
      <c r="AL1885" t="s">
        <v>19864</v>
      </c>
      <c r="AM1885" t="s">
        <v>20019</v>
      </c>
    </row>
    <row r="1886" spans="1:39" x14ac:dyDescent="0.25">
      <c r="A1886" t="s">
        <v>9404</v>
      </c>
      <c r="B1886" t="s">
        <v>4841</v>
      </c>
      <c r="C1886" t="s">
        <v>4842</v>
      </c>
      <c r="D1886">
        <v>16</v>
      </c>
      <c r="E1886" t="s">
        <v>4845</v>
      </c>
      <c r="F1886">
        <v>7.8</v>
      </c>
      <c r="K1886" t="s">
        <v>6860</v>
      </c>
      <c r="L1886" t="s">
        <v>6861</v>
      </c>
      <c r="M1886" t="s">
        <v>15035</v>
      </c>
      <c r="N1886">
        <v>9</v>
      </c>
      <c r="O1886" t="s">
        <v>15378</v>
      </c>
      <c r="P1886" t="s">
        <v>17056</v>
      </c>
      <c r="Q1886">
        <v>7</v>
      </c>
      <c r="R1886">
        <v>4</v>
      </c>
      <c r="S1886">
        <v>3.29</v>
      </c>
      <c r="T1886">
        <v>4.12</v>
      </c>
      <c r="U1886">
        <v>574.74</v>
      </c>
      <c r="V1886">
        <v>137.07</v>
      </c>
      <c r="W1886">
        <v>2.39</v>
      </c>
      <c r="X1886">
        <v>13.34</v>
      </c>
      <c r="Y1886">
        <v>7.99</v>
      </c>
      <c r="Z1886">
        <v>2</v>
      </c>
      <c r="AA1886" t="s">
        <v>4250</v>
      </c>
      <c r="AB1886">
        <v>1</v>
      </c>
      <c r="AC1886">
        <v>8</v>
      </c>
      <c r="AD1886">
        <v>1.7949999999999999</v>
      </c>
      <c r="AF1886" t="s">
        <v>7949</v>
      </c>
      <c r="AI1886">
        <v>0</v>
      </c>
      <c r="AJ1886">
        <v>0</v>
      </c>
      <c r="AK1886" t="s">
        <v>19842</v>
      </c>
      <c r="AL1886" t="s">
        <v>19842</v>
      </c>
      <c r="AM1886" t="s">
        <v>20019</v>
      </c>
    </row>
    <row r="1887" spans="1:39" x14ac:dyDescent="0.25">
      <c r="A1887" t="s">
        <v>9405</v>
      </c>
      <c r="B1887" t="s">
        <v>4841</v>
      </c>
      <c r="C1887" t="s">
        <v>4842</v>
      </c>
      <c r="D1887">
        <v>16</v>
      </c>
      <c r="E1887" t="s">
        <v>4845</v>
      </c>
      <c r="F1887">
        <v>7.8</v>
      </c>
      <c r="K1887" t="s">
        <v>6860</v>
      </c>
      <c r="L1887" t="s">
        <v>6861</v>
      </c>
      <c r="M1887" t="s">
        <v>15008</v>
      </c>
      <c r="N1887">
        <v>9</v>
      </c>
      <c r="O1887" t="s">
        <v>15339</v>
      </c>
      <c r="P1887" t="s">
        <v>17057</v>
      </c>
      <c r="Q1887">
        <v>8</v>
      </c>
      <c r="R1887">
        <v>3</v>
      </c>
      <c r="S1887">
        <v>4.26</v>
      </c>
      <c r="T1887">
        <v>4.28</v>
      </c>
      <c r="U1887">
        <v>606.83000000000004</v>
      </c>
      <c r="V1887">
        <v>105.6</v>
      </c>
      <c r="W1887">
        <v>5.64</v>
      </c>
      <c r="X1887">
        <v>13.83</v>
      </c>
      <c r="Y1887">
        <v>5.9</v>
      </c>
      <c r="Z1887">
        <v>3</v>
      </c>
      <c r="AA1887" t="s">
        <v>4250</v>
      </c>
      <c r="AB1887">
        <v>2</v>
      </c>
      <c r="AC1887">
        <v>12</v>
      </c>
      <c r="AD1887">
        <v>2.0066666666666668</v>
      </c>
      <c r="AF1887" t="s">
        <v>7949</v>
      </c>
      <c r="AI1887">
        <v>0</v>
      </c>
      <c r="AJ1887">
        <v>0</v>
      </c>
      <c r="AK1887" t="s">
        <v>19873</v>
      </c>
      <c r="AL1887" t="s">
        <v>19873</v>
      </c>
      <c r="AM1887" t="s">
        <v>20019</v>
      </c>
    </row>
    <row r="1888" spans="1:39" x14ac:dyDescent="0.25">
      <c r="A1888" t="s">
        <v>9406</v>
      </c>
      <c r="B1888" t="s">
        <v>4841</v>
      </c>
      <c r="C1888" t="s">
        <v>4842</v>
      </c>
      <c r="D1888">
        <v>16</v>
      </c>
      <c r="E1888" t="s">
        <v>4845</v>
      </c>
      <c r="F1888">
        <v>7.8</v>
      </c>
      <c r="K1888" t="s">
        <v>6860</v>
      </c>
      <c r="L1888" t="s">
        <v>6861</v>
      </c>
      <c r="M1888" t="s">
        <v>14991</v>
      </c>
      <c r="N1888">
        <v>9</v>
      </c>
      <c r="O1888" t="s">
        <v>15315</v>
      </c>
      <c r="P1888" t="s">
        <v>17058</v>
      </c>
      <c r="Q1888">
        <v>5</v>
      </c>
      <c r="R1888">
        <v>2</v>
      </c>
      <c r="S1888">
        <v>2.61</v>
      </c>
      <c r="T1888">
        <v>2.61</v>
      </c>
      <c r="U1888">
        <v>412.8</v>
      </c>
      <c r="V1888">
        <v>89.6</v>
      </c>
      <c r="W1888">
        <v>3.63</v>
      </c>
      <c r="X1888">
        <v>10.119999999999999</v>
      </c>
      <c r="Y1888">
        <v>2.3199999999999998</v>
      </c>
      <c r="Z1888">
        <v>2</v>
      </c>
      <c r="AA1888" t="s">
        <v>4250</v>
      </c>
      <c r="AB1888">
        <v>0</v>
      </c>
      <c r="AC1888">
        <v>3</v>
      </c>
      <c r="AD1888">
        <v>4.8178571428571431</v>
      </c>
      <c r="AF1888" t="s">
        <v>7949</v>
      </c>
      <c r="AI1888">
        <v>0</v>
      </c>
      <c r="AJ1888">
        <v>0</v>
      </c>
      <c r="AK1888" t="s">
        <v>19861</v>
      </c>
      <c r="AL1888" t="s">
        <v>19861</v>
      </c>
      <c r="AM1888" t="s">
        <v>20019</v>
      </c>
    </row>
    <row r="1889" spans="1:39" x14ac:dyDescent="0.25">
      <c r="A1889" t="s">
        <v>8357</v>
      </c>
      <c r="B1889" t="s">
        <v>4841</v>
      </c>
      <c r="C1889" t="s">
        <v>4842</v>
      </c>
      <c r="D1889">
        <v>16</v>
      </c>
      <c r="E1889" t="s">
        <v>4845</v>
      </c>
      <c r="F1889">
        <v>7.8</v>
      </c>
      <c r="K1889" t="s">
        <v>6860</v>
      </c>
      <c r="L1889" t="s">
        <v>6861</v>
      </c>
      <c r="M1889" t="s">
        <v>15068</v>
      </c>
      <c r="N1889">
        <v>9</v>
      </c>
      <c r="O1889" t="s">
        <v>15421</v>
      </c>
      <c r="P1889" t="s">
        <v>16010</v>
      </c>
      <c r="Q1889">
        <v>5</v>
      </c>
      <c r="R1889">
        <v>2</v>
      </c>
      <c r="S1889">
        <v>3.44</v>
      </c>
      <c r="T1889">
        <v>3.45</v>
      </c>
      <c r="U1889">
        <v>378.86</v>
      </c>
      <c r="V1889">
        <v>80.37</v>
      </c>
      <c r="W1889">
        <v>3.79</v>
      </c>
      <c r="X1889">
        <v>10.06</v>
      </c>
      <c r="Y1889">
        <v>5.88</v>
      </c>
      <c r="Z1889">
        <v>2</v>
      </c>
      <c r="AA1889" t="s">
        <v>4250</v>
      </c>
      <c r="AB1889">
        <v>0</v>
      </c>
      <c r="AC1889">
        <v>3</v>
      </c>
      <c r="AD1889">
        <v>4.4202857142857139</v>
      </c>
      <c r="AF1889" t="s">
        <v>7949</v>
      </c>
      <c r="AI1889">
        <v>0</v>
      </c>
      <c r="AJ1889">
        <v>0</v>
      </c>
      <c r="AK1889" t="s">
        <v>19861</v>
      </c>
      <c r="AL1889" t="s">
        <v>19861</v>
      </c>
      <c r="AM1889" t="s">
        <v>20019</v>
      </c>
    </row>
    <row r="1890" spans="1:39" x14ac:dyDescent="0.25">
      <c r="A1890" t="s">
        <v>9407</v>
      </c>
      <c r="B1890" t="s">
        <v>4841</v>
      </c>
      <c r="C1890" t="s">
        <v>4842</v>
      </c>
      <c r="D1890">
        <v>16</v>
      </c>
      <c r="E1890" t="s">
        <v>4845</v>
      </c>
      <c r="F1890">
        <v>7.8</v>
      </c>
      <c r="I1890" t="s">
        <v>12899</v>
      </c>
      <c r="K1890" t="s">
        <v>6860</v>
      </c>
      <c r="L1890" t="s">
        <v>6861</v>
      </c>
      <c r="M1890" t="s">
        <v>15075</v>
      </c>
      <c r="N1890">
        <v>9</v>
      </c>
      <c r="O1890" t="s">
        <v>15429</v>
      </c>
      <c r="P1890" t="s">
        <v>17059</v>
      </c>
      <c r="Q1890">
        <v>7</v>
      </c>
      <c r="R1890">
        <v>2</v>
      </c>
      <c r="S1890">
        <v>4</v>
      </c>
      <c r="T1890">
        <v>4.01</v>
      </c>
      <c r="U1890">
        <v>387.44</v>
      </c>
      <c r="V1890">
        <v>102.49</v>
      </c>
      <c r="W1890">
        <v>3.06</v>
      </c>
      <c r="X1890">
        <v>8.93</v>
      </c>
      <c r="Y1890">
        <v>5.18</v>
      </c>
      <c r="Z1890">
        <v>2</v>
      </c>
      <c r="AA1890" t="s">
        <v>4250</v>
      </c>
      <c r="AB1890">
        <v>0</v>
      </c>
      <c r="AC1890">
        <v>4</v>
      </c>
      <c r="AD1890">
        <v>3.3826666666666672</v>
      </c>
      <c r="AF1890" t="s">
        <v>7949</v>
      </c>
      <c r="AI1890">
        <v>0</v>
      </c>
      <c r="AJ1890">
        <v>0</v>
      </c>
      <c r="AM1890" t="s">
        <v>20019</v>
      </c>
    </row>
    <row r="1891" spans="1:39" x14ac:dyDescent="0.25">
      <c r="A1891" t="s">
        <v>9407</v>
      </c>
      <c r="B1891" t="s">
        <v>4841</v>
      </c>
      <c r="C1891" t="s">
        <v>4842</v>
      </c>
      <c r="D1891">
        <v>16</v>
      </c>
      <c r="E1891" t="s">
        <v>4845</v>
      </c>
      <c r="F1891">
        <v>7.8</v>
      </c>
      <c r="I1891" t="s">
        <v>12900</v>
      </c>
      <c r="K1891" t="s">
        <v>6860</v>
      </c>
      <c r="L1891" t="s">
        <v>6861</v>
      </c>
      <c r="M1891" t="s">
        <v>15076</v>
      </c>
      <c r="N1891">
        <v>8</v>
      </c>
      <c r="O1891" t="s">
        <v>15430</v>
      </c>
      <c r="P1891" t="s">
        <v>17059</v>
      </c>
      <c r="Q1891">
        <v>7</v>
      </c>
      <c r="R1891">
        <v>2</v>
      </c>
      <c r="S1891">
        <v>4</v>
      </c>
      <c r="T1891">
        <v>4.01</v>
      </c>
      <c r="U1891">
        <v>387.44</v>
      </c>
      <c r="V1891">
        <v>102.49</v>
      </c>
      <c r="W1891">
        <v>3.06</v>
      </c>
      <c r="X1891">
        <v>8.93</v>
      </c>
      <c r="Y1891">
        <v>5.18</v>
      </c>
      <c r="Z1891">
        <v>2</v>
      </c>
      <c r="AA1891" t="s">
        <v>4250</v>
      </c>
      <c r="AB1891">
        <v>0</v>
      </c>
      <c r="AC1891">
        <v>4</v>
      </c>
      <c r="AD1891">
        <v>3.3826666666666672</v>
      </c>
      <c r="AF1891" t="s">
        <v>7949</v>
      </c>
      <c r="AI1891">
        <v>0</v>
      </c>
      <c r="AJ1891">
        <v>0</v>
      </c>
      <c r="AM1891" t="s">
        <v>20019</v>
      </c>
    </row>
    <row r="1892" spans="1:39" x14ac:dyDescent="0.25">
      <c r="A1892" t="s">
        <v>9408</v>
      </c>
      <c r="B1892" t="s">
        <v>4841</v>
      </c>
      <c r="C1892" t="s">
        <v>4842</v>
      </c>
      <c r="D1892">
        <v>16</v>
      </c>
      <c r="E1892" t="s">
        <v>4845</v>
      </c>
      <c r="F1892">
        <v>7.8</v>
      </c>
      <c r="I1892" t="s">
        <v>12901</v>
      </c>
      <c r="K1892" t="s">
        <v>6860</v>
      </c>
      <c r="L1892" t="s">
        <v>6861</v>
      </c>
      <c r="M1892" t="s">
        <v>14996</v>
      </c>
      <c r="N1892">
        <v>9</v>
      </c>
      <c r="O1892" t="s">
        <v>15322</v>
      </c>
      <c r="P1892" t="s">
        <v>17060</v>
      </c>
      <c r="Q1892">
        <v>6</v>
      </c>
      <c r="R1892">
        <v>2</v>
      </c>
      <c r="S1892">
        <v>-0.9</v>
      </c>
      <c r="T1892">
        <v>-0.9</v>
      </c>
      <c r="U1892">
        <v>490.26</v>
      </c>
      <c r="V1892">
        <v>102.49</v>
      </c>
      <c r="W1892">
        <v>3.55</v>
      </c>
      <c r="X1892">
        <v>10.29</v>
      </c>
      <c r="Y1892">
        <v>4.55</v>
      </c>
      <c r="Z1892">
        <v>2</v>
      </c>
      <c r="AA1892" t="s">
        <v>4250</v>
      </c>
      <c r="AB1892">
        <v>0</v>
      </c>
      <c r="AC1892">
        <v>3</v>
      </c>
      <c r="AD1892">
        <v>4.1532380952380956</v>
      </c>
      <c r="AF1892" t="s">
        <v>7949</v>
      </c>
      <c r="AI1892">
        <v>0</v>
      </c>
      <c r="AJ1892">
        <v>0</v>
      </c>
      <c r="AM1892" t="s">
        <v>20019</v>
      </c>
    </row>
    <row r="1893" spans="1:39" x14ac:dyDescent="0.25">
      <c r="A1893" t="s">
        <v>9409</v>
      </c>
      <c r="B1893" t="s">
        <v>4841</v>
      </c>
      <c r="C1893" t="s">
        <v>4842</v>
      </c>
      <c r="D1893">
        <v>16</v>
      </c>
      <c r="E1893" t="s">
        <v>4845</v>
      </c>
      <c r="F1893">
        <v>7.8</v>
      </c>
      <c r="I1893" t="s">
        <v>12902</v>
      </c>
      <c r="K1893" t="s">
        <v>6860</v>
      </c>
      <c r="L1893" t="s">
        <v>6861</v>
      </c>
      <c r="M1893" t="s">
        <v>14996</v>
      </c>
      <c r="N1893">
        <v>9</v>
      </c>
      <c r="O1893" t="s">
        <v>15322</v>
      </c>
      <c r="P1893" t="s">
        <v>17061</v>
      </c>
      <c r="Q1893">
        <v>8</v>
      </c>
      <c r="R1893">
        <v>3</v>
      </c>
      <c r="S1893">
        <v>-3.03</v>
      </c>
      <c r="T1893">
        <v>-3.02</v>
      </c>
      <c r="U1893">
        <v>410.36</v>
      </c>
      <c r="V1893">
        <v>137.74</v>
      </c>
      <c r="W1893">
        <v>1.31</v>
      </c>
      <c r="X1893">
        <v>8.69</v>
      </c>
      <c r="Y1893">
        <v>3.94</v>
      </c>
      <c r="Z1893">
        <v>2</v>
      </c>
      <c r="AA1893" t="s">
        <v>4250</v>
      </c>
      <c r="AB1893">
        <v>0</v>
      </c>
      <c r="AC1893">
        <v>5</v>
      </c>
      <c r="AD1893">
        <v>3.8069523809523811</v>
      </c>
      <c r="AF1893" t="s">
        <v>7949</v>
      </c>
      <c r="AI1893">
        <v>0</v>
      </c>
      <c r="AJ1893">
        <v>0</v>
      </c>
      <c r="AM1893" t="s">
        <v>20019</v>
      </c>
    </row>
    <row r="1894" spans="1:39" x14ac:dyDescent="0.25">
      <c r="A1894" t="s">
        <v>9410</v>
      </c>
      <c r="B1894" t="s">
        <v>4841</v>
      </c>
      <c r="C1894" t="s">
        <v>4842</v>
      </c>
      <c r="D1894">
        <v>16</v>
      </c>
      <c r="E1894" t="s">
        <v>4845</v>
      </c>
      <c r="F1894">
        <v>7.8</v>
      </c>
      <c r="I1894" t="s">
        <v>12903</v>
      </c>
      <c r="K1894" t="s">
        <v>6860</v>
      </c>
      <c r="L1894" t="s">
        <v>6861</v>
      </c>
      <c r="M1894" t="s">
        <v>14996</v>
      </c>
      <c r="N1894">
        <v>9</v>
      </c>
      <c r="O1894" t="s">
        <v>15322</v>
      </c>
      <c r="P1894" t="s">
        <v>17062</v>
      </c>
      <c r="Q1894">
        <v>5</v>
      </c>
      <c r="R1894">
        <v>2</v>
      </c>
      <c r="S1894">
        <v>-2.35</v>
      </c>
      <c r="T1894">
        <v>-2.35</v>
      </c>
      <c r="U1894">
        <v>457.25</v>
      </c>
      <c r="V1894">
        <v>89.6</v>
      </c>
      <c r="W1894">
        <v>3.39</v>
      </c>
      <c r="X1894">
        <v>10.1</v>
      </c>
      <c r="Y1894">
        <v>3.94</v>
      </c>
      <c r="Z1894">
        <v>2</v>
      </c>
      <c r="AA1894" t="s">
        <v>4250</v>
      </c>
      <c r="AB1894">
        <v>0</v>
      </c>
      <c r="AC1894">
        <v>4</v>
      </c>
      <c r="AD1894">
        <v>4.8053571428571429</v>
      </c>
      <c r="AF1894" t="s">
        <v>7949</v>
      </c>
      <c r="AI1894">
        <v>0</v>
      </c>
      <c r="AJ1894">
        <v>0</v>
      </c>
      <c r="AM1894" t="s">
        <v>20019</v>
      </c>
    </row>
    <row r="1895" spans="1:39" x14ac:dyDescent="0.25">
      <c r="A1895" t="s">
        <v>9411</v>
      </c>
      <c r="B1895" t="s">
        <v>4841</v>
      </c>
      <c r="C1895" t="s">
        <v>4842</v>
      </c>
      <c r="D1895">
        <v>16</v>
      </c>
      <c r="E1895" t="s">
        <v>4845</v>
      </c>
      <c r="F1895">
        <v>7.8</v>
      </c>
      <c r="I1895" t="s">
        <v>12904</v>
      </c>
      <c r="K1895" t="s">
        <v>6860</v>
      </c>
      <c r="M1895" t="s">
        <v>15002</v>
      </c>
      <c r="N1895">
        <v>8</v>
      </c>
      <c r="O1895" t="s">
        <v>15332</v>
      </c>
      <c r="P1895" t="s">
        <v>17063</v>
      </c>
      <c r="Q1895">
        <v>4</v>
      </c>
      <c r="R1895">
        <v>1</v>
      </c>
      <c r="S1895">
        <v>3.27</v>
      </c>
      <c r="T1895">
        <v>3.35</v>
      </c>
      <c r="U1895">
        <v>397.56</v>
      </c>
      <c r="V1895">
        <v>67.92</v>
      </c>
      <c r="W1895">
        <v>3.78</v>
      </c>
      <c r="Y1895">
        <v>6.67</v>
      </c>
      <c r="Z1895">
        <v>1</v>
      </c>
      <c r="AA1895" t="s">
        <v>4250</v>
      </c>
      <c r="AB1895">
        <v>0</v>
      </c>
      <c r="AC1895">
        <v>5</v>
      </c>
      <c r="AD1895">
        <v>4.7550476190476196</v>
      </c>
      <c r="AF1895" t="s">
        <v>7949</v>
      </c>
      <c r="AI1895">
        <v>0</v>
      </c>
      <c r="AJ1895">
        <v>0</v>
      </c>
      <c r="AM1895" t="s">
        <v>20019</v>
      </c>
    </row>
    <row r="1896" spans="1:39" x14ac:dyDescent="0.25">
      <c r="A1896" t="s">
        <v>9412</v>
      </c>
      <c r="B1896" t="s">
        <v>4841</v>
      </c>
      <c r="C1896" t="s">
        <v>4842</v>
      </c>
      <c r="D1896">
        <v>16</v>
      </c>
      <c r="E1896" t="s">
        <v>4845</v>
      </c>
      <c r="F1896">
        <v>7.8</v>
      </c>
      <c r="I1896" t="s">
        <v>12905</v>
      </c>
      <c r="K1896" t="s">
        <v>6860</v>
      </c>
      <c r="M1896" t="s">
        <v>15002</v>
      </c>
      <c r="N1896">
        <v>8</v>
      </c>
      <c r="O1896" t="s">
        <v>15332</v>
      </c>
      <c r="P1896" t="s">
        <v>17064</v>
      </c>
      <c r="Q1896">
        <v>3</v>
      </c>
      <c r="R1896">
        <v>1</v>
      </c>
      <c r="S1896">
        <v>3.67</v>
      </c>
      <c r="T1896">
        <v>3.67</v>
      </c>
      <c r="U1896">
        <v>388.48</v>
      </c>
      <c r="V1896">
        <v>58.64</v>
      </c>
      <c r="W1896">
        <v>3.49</v>
      </c>
      <c r="X1896">
        <v>10.68</v>
      </c>
      <c r="Y1896">
        <v>0</v>
      </c>
      <c r="Z1896">
        <v>1</v>
      </c>
      <c r="AA1896" t="s">
        <v>4250</v>
      </c>
      <c r="AB1896">
        <v>0</v>
      </c>
      <c r="AC1896">
        <v>5</v>
      </c>
      <c r="AD1896">
        <v>4.4599047619047614</v>
      </c>
      <c r="AF1896" t="s">
        <v>7949</v>
      </c>
      <c r="AI1896">
        <v>0</v>
      </c>
      <c r="AJ1896">
        <v>0</v>
      </c>
      <c r="AM1896" t="s">
        <v>20019</v>
      </c>
    </row>
    <row r="1897" spans="1:39" x14ac:dyDescent="0.25">
      <c r="A1897" t="s">
        <v>9413</v>
      </c>
      <c r="B1897" t="s">
        <v>4841</v>
      </c>
      <c r="C1897" t="s">
        <v>4842</v>
      </c>
      <c r="D1897">
        <v>16</v>
      </c>
      <c r="E1897" t="s">
        <v>4845</v>
      </c>
      <c r="F1897">
        <v>7.8</v>
      </c>
      <c r="I1897" t="s">
        <v>12906</v>
      </c>
      <c r="K1897" t="s">
        <v>6860</v>
      </c>
      <c r="L1897" t="s">
        <v>6861</v>
      </c>
      <c r="M1897" t="s">
        <v>15069</v>
      </c>
      <c r="N1897">
        <v>8</v>
      </c>
      <c r="O1897" t="s">
        <v>15422</v>
      </c>
      <c r="P1897" t="s">
        <v>17065</v>
      </c>
      <c r="Q1897">
        <v>4</v>
      </c>
      <c r="R1897">
        <v>1</v>
      </c>
      <c r="S1897">
        <v>4.49</v>
      </c>
      <c r="T1897">
        <v>4.49</v>
      </c>
      <c r="U1897">
        <v>392.45</v>
      </c>
      <c r="V1897">
        <v>47.61</v>
      </c>
      <c r="W1897">
        <v>4.45</v>
      </c>
      <c r="Y1897">
        <v>4.37</v>
      </c>
      <c r="Z1897">
        <v>2</v>
      </c>
      <c r="AA1897" t="s">
        <v>4250</v>
      </c>
      <c r="AB1897">
        <v>0</v>
      </c>
      <c r="AC1897">
        <v>2</v>
      </c>
      <c r="AD1897">
        <v>3.8565476190476189</v>
      </c>
      <c r="AF1897" t="s">
        <v>7949</v>
      </c>
      <c r="AI1897">
        <v>0</v>
      </c>
      <c r="AJ1897">
        <v>0</v>
      </c>
      <c r="AM1897" t="s">
        <v>20019</v>
      </c>
    </row>
    <row r="1898" spans="1:39" x14ac:dyDescent="0.25">
      <c r="A1898" t="s">
        <v>9414</v>
      </c>
      <c r="B1898" t="s">
        <v>4841</v>
      </c>
      <c r="C1898" t="s">
        <v>4842</v>
      </c>
      <c r="D1898">
        <v>16</v>
      </c>
      <c r="E1898" t="s">
        <v>4845</v>
      </c>
      <c r="F1898">
        <v>7.8</v>
      </c>
      <c r="I1898" t="s">
        <v>12907</v>
      </c>
      <c r="K1898" t="s">
        <v>6860</v>
      </c>
      <c r="M1898" t="s">
        <v>15002</v>
      </c>
      <c r="N1898">
        <v>8</v>
      </c>
      <c r="O1898" t="s">
        <v>15332</v>
      </c>
      <c r="P1898" t="s">
        <v>17066</v>
      </c>
      <c r="Q1898">
        <v>5</v>
      </c>
      <c r="R1898">
        <v>2</v>
      </c>
      <c r="S1898">
        <v>1.44</v>
      </c>
      <c r="T1898">
        <v>1.85</v>
      </c>
      <c r="U1898">
        <v>447.58</v>
      </c>
      <c r="V1898">
        <v>96.6</v>
      </c>
      <c r="W1898">
        <v>3.44</v>
      </c>
      <c r="X1898">
        <v>13.42</v>
      </c>
      <c r="Y1898">
        <v>6.72</v>
      </c>
      <c r="Z1898">
        <v>2</v>
      </c>
      <c r="AA1898" t="s">
        <v>4250</v>
      </c>
      <c r="AB1898">
        <v>0</v>
      </c>
      <c r="AC1898">
        <v>6</v>
      </c>
      <c r="AD1898">
        <v>4.6544285714285714</v>
      </c>
      <c r="AF1898" t="s">
        <v>7949</v>
      </c>
      <c r="AI1898">
        <v>0</v>
      </c>
      <c r="AJ1898">
        <v>0</v>
      </c>
      <c r="AM1898" t="s">
        <v>20019</v>
      </c>
    </row>
    <row r="1899" spans="1:39" x14ac:dyDescent="0.25">
      <c r="A1899" t="s">
        <v>9415</v>
      </c>
      <c r="B1899" t="s">
        <v>4841</v>
      </c>
      <c r="C1899" t="s">
        <v>4842</v>
      </c>
      <c r="D1899">
        <v>16.100000000000001</v>
      </c>
      <c r="E1899" t="s">
        <v>4845</v>
      </c>
      <c r="F1899">
        <v>7.79</v>
      </c>
      <c r="I1899" t="s">
        <v>12908</v>
      </c>
      <c r="K1899" t="s">
        <v>6860</v>
      </c>
      <c r="L1899" t="s">
        <v>6861</v>
      </c>
      <c r="M1899" t="s">
        <v>14968</v>
      </c>
      <c r="N1899">
        <v>8</v>
      </c>
      <c r="O1899" t="s">
        <v>15289</v>
      </c>
      <c r="P1899" t="s">
        <v>17067</v>
      </c>
      <c r="Q1899">
        <v>8</v>
      </c>
      <c r="R1899">
        <v>2</v>
      </c>
      <c r="S1899">
        <v>1.46</v>
      </c>
      <c r="T1899">
        <v>1.49</v>
      </c>
      <c r="U1899">
        <v>475.27</v>
      </c>
      <c r="V1899">
        <v>124.61</v>
      </c>
      <c r="W1899">
        <v>3.65</v>
      </c>
      <c r="X1899">
        <v>8.6</v>
      </c>
      <c r="Y1899">
        <v>2.2200000000000002</v>
      </c>
      <c r="Z1899">
        <v>3</v>
      </c>
      <c r="AA1899" t="s">
        <v>4250</v>
      </c>
      <c r="AB1899">
        <v>0</v>
      </c>
      <c r="AC1899">
        <v>2</v>
      </c>
      <c r="AD1899">
        <v>3.6766428571428569</v>
      </c>
      <c r="AF1899" t="s">
        <v>7949</v>
      </c>
      <c r="AI1899">
        <v>0</v>
      </c>
      <c r="AJ1899">
        <v>0</v>
      </c>
      <c r="AM1899" t="s">
        <v>20019</v>
      </c>
    </row>
    <row r="1900" spans="1:39" x14ac:dyDescent="0.25">
      <c r="A1900" t="s">
        <v>9416</v>
      </c>
      <c r="B1900" t="s">
        <v>4841</v>
      </c>
      <c r="C1900" t="s">
        <v>4842</v>
      </c>
      <c r="D1900">
        <v>16.100000000000001</v>
      </c>
      <c r="E1900" t="s">
        <v>4845</v>
      </c>
      <c r="F1900">
        <v>7.79</v>
      </c>
      <c r="I1900" t="s">
        <v>12909</v>
      </c>
      <c r="K1900" t="s">
        <v>6860</v>
      </c>
      <c r="M1900" t="s">
        <v>15002</v>
      </c>
      <c r="N1900">
        <v>8</v>
      </c>
      <c r="O1900" t="s">
        <v>15332</v>
      </c>
      <c r="P1900" t="s">
        <v>17068</v>
      </c>
      <c r="Q1900">
        <v>4</v>
      </c>
      <c r="R1900">
        <v>1</v>
      </c>
      <c r="S1900">
        <v>2.85</v>
      </c>
      <c r="T1900">
        <v>2.85</v>
      </c>
      <c r="U1900">
        <v>459.51</v>
      </c>
      <c r="V1900">
        <v>67.92</v>
      </c>
      <c r="W1900">
        <v>3.88</v>
      </c>
      <c r="Y1900">
        <v>4.74</v>
      </c>
      <c r="Z1900">
        <v>1</v>
      </c>
      <c r="AA1900" t="s">
        <v>4250</v>
      </c>
      <c r="AB1900">
        <v>0</v>
      </c>
      <c r="AC1900">
        <v>3</v>
      </c>
      <c r="AD1900">
        <v>4.6975476190476204</v>
      </c>
      <c r="AF1900" t="s">
        <v>7949</v>
      </c>
      <c r="AI1900">
        <v>0</v>
      </c>
      <c r="AJ1900">
        <v>0</v>
      </c>
      <c r="AM1900" t="s">
        <v>20019</v>
      </c>
    </row>
    <row r="1901" spans="1:39" x14ac:dyDescent="0.25">
      <c r="A1901" t="s">
        <v>9417</v>
      </c>
      <c r="B1901" t="s">
        <v>4841</v>
      </c>
      <c r="C1901" t="s">
        <v>4842</v>
      </c>
      <c r="D1901">
        <v>16.100000000000001</v>
      </c>
      <c r="E1901" t="s">
        <v>4845</v>
      </c>
      <c r="F1901">
        <v>7.79</v>
      </c>
      <c r="I1901" t="s">
        <v>12910</v>
      </c>
      <c r="K1901" t="s">
        <v>6860</v>
      </c>
      <c r="M1901" t="s">
        <v>15002</v>
      </c>
      <c r="N1901">
        <v>8</v>
      </c>
      <c r="O1901" t="s">
        <v>15332</v>
      </c>
      <c r="P1901" t="s">
        <v>17069</v>
      </c>
      <c r="Q1901">
        <v>4</v>
      </c>
      <c r="R1901">
        <v>1</v>
      </c>
      <c r="S1901">
        <v>2.94</v>
      </c>
      <c r="T1901">
        <v>2.94</v>
      </c>
      <c r="U1901">
        <v>415.49</v>
      </c>
      <c r="V1901">
        <v>82.43</v>
      </c>
      <c r="W1901">
        <v>3.07</v>
      </c>
      <c r="X1901">
        <v>10.65</v>
      </c>
      <c r="Y1901">
        <v>0</v>
      </c>
      <c r="Z1901">
        <v>2</v>
      </c>
      <c r="AA1901" t="s">
        <v>4250</v>
      </c>
      <c r="AB1901">
        <v>0</v>
      </c>
      <c r="AC1901">
        <v>3</v>
      </c>
      <c r="AD1901">
        <v>4.9669761904761902</v>
      </c>
      <c r="AF1901" t="s">
        <v>7949</v>
      </c>
      <c r="AI1901">
        <v>0</v>
      </c>
      <c r="AJ1901">
        <v>0</v>
      </c>
      <c r="AM1901" t="s">
        <v>20019</v>
      </c>
    </row>
    <row r="1902" spans="1:39" x14ac:dyDescent="0.25">
      <c r="A1902" t="s">
        <v>9418</v>
      </c>
      <c r="B1902" t="s">
        <v>4841</v>
      </c>
      <c r="C1902" t="s">
        <v>4842</v>
      </c>
      <c r="D1902">
        <v>16.2</v>
      </c>
      <c r="E1902" t="s">
        <v>4845</v>
      </c>
      <c r="F1902">
        <v>7.79</v>
      </c>
      <c r="I1902" t="s">
        <v>12911</v>
      </c>
      <c r="K1902" t="s">
        <v>6860</v>
      </c>
      <c r="M1902" t="s">
        <v>14977</v>
      </c>
      <c r="N1902">
        <v>8</v>
      </c>
      <c r="O1902" t="s">
        <v>15298</v>
      </c>
      <c r="P1902" t="s">
        <v>17070</v>
      </c>
      <c r="Q1902">
        <v>4</v>
      </c>
      <c r="R1902">
        <v>1</v>
      </c>
      <c r="S1902">
        <v>2.81</v>
      </c>
      <c r="T1902">
        <v>2.86</v>
      </c>
      <c r="U1902">
        <v>413.52</v>
      </c>
      <c r="V1902">
        <v>67.92</v>
      </c>
      <c r="W1902">
        <v>3.2</v>
      </c>
      <c r="Y1902">
        <v>6.41</v>
      </c>
      <c r="Z1902">
        <v>2</v>
      </c>
      <c r="AA1902" t="s">
        <v>4250</v>
      </c>
      <c r="AB1902">
        <v>0</v>
      </c>
      <c r="AC1902">
        <v>1</v>
      </c>
      <c r="AD1902">
        <v>5.0460476190476191</v>
      </c>
      <c r="AF1902" t="s">
        <v>7949</v>
      </c>
      <c r="AI1902">
        <v>0</v>
      </c>
      <c r="AJ1902">
        <v>0</v>
      </c>
      <c r="AM1902" t="s">
        <v>20019</v>
      </c>
    </row>
    <row r="1903" spans="1:39" x14ac:dyDescent="0.25">
      <c r="A1903" t="s">
        <v>9419</v>
      </c>
      <c r="B1903" t="s">
        <v>4841</v>
      </c>
      <c r="C1903" t="s">
        <v>4842</v>
      </c>
      <c r="D1903">
        <v>16.3</v>
      </c>
      <c r="E1903" t="s">
        <v>4845</v>
      </c>
      <c r="F1903">
        <v>7.79</v>
      </c>
      <c r="I1903" t="s">
        <v>12912</v>
      </c>
      <c r="K1903" t="s">
        <v>6860</v>
      </c>
      <c r="L1903" t="s">
        <v>6861</v>
      </c>
      <c r="M1903" t="s">
        <v>14999</v>
      </c>
      <c r="N1903">
        <v>9</v>
      </c>
      <c r="O1903" t="s">
        <v>15325</v>
      </c>
      <c r="P1903" t="s">
        <v>17071</v>
      </c>
      <c r="Q1903">
        <v>5</v>
      </c>
      <c r="R1903">
        <v>1</v>
      </c>
      <c r="S1903">
        <v>3.03</v>
      </c>
      <c r="T1903">
        <v>3.04</v>
      </c>
      <c r="U1903">
        <v>438.52</v>
      </c>
      <c r="V1903">
        <v>63.21</v>
      </c>
      <c r="W1903">
        <v>3.45</v>
      </c>
      <c r="Y1903">
        <v>5.71</v>
      </c>
      <c r="Z1903">
        <v>1</v>
      </c>
      <c r="AA1903" t="s">
        <v>4250</v>
      </c>
      <c r="AB1903">
        <v>0</v>
      </c>
      <c r="AC1903">
        <v>1</v>
      </c>
      <c r="AD1903">
        <v>4.7374761904761904</v>
      </c>
      <c r="AF1903" t="s">
        <v>7949</v>
      </c>
      <c r="AI1903">
        <v>0</v>
      </c>
      <c r="AJ1903">
        <v>0</v>
      </c>
      <c r="AM1903" t="s">
        <v>20019</v>
      </c>
    </row>
    <row r="1904" spans="1:39" x14ac:dyDescent="0.25">
      <c r="A1904" t="s">
        <v>9420</v>
      </c>
      <c r="B1904" t="s">
        <v>4841</v>
      </c>
      <c r="C1904" t="s">
        <v>4842</v>
      </c>
      <c r="D1904">
        <v>16.3</v>
      </c>
      <c r="E1904" t="s">
        <v>4845</v>
      </c>
      <c r="F1904">
        <v>7.79</v>
      </c>
      <c r="I1904" t="s">
        <v>12913</v>
      </c>
      <c r="K1904" t="s">
        <v>6860</v>
      </c>
      <c r="M1904" t="s">
        <v>15003</v>
      </c>
      <c r="N1904">
        <v>8</v>
      </c>
      <c r="O1904" t="s">
        <v>15333</v>
      </c>
      <c r="P1904" t="s">
        <v>17072</v>
      </c>
      <c r="Q1904">
        <v>4</v>
      </c>
      <c r="R1904">
        <v>1</v>
      </c>
      <c r="S1904">
        <v>5.14</v>
      </c>
      <c r="T1904">
        <v>5.33</v>
      </c>
      <c r="U1904">
        <v>390.33</v>
      </c>
      <c r="V1904">
        <v>59.97</v>
      </c>
      <c r="W1904">
        <v>3.81</v>
      </c>
      <c r="Y1904">
        <v>6.96</v>
      </c>
      <c r="Z1904">
        <v>1</v>
      </c>
      <c r="AA1904" t="s">
        <v>4250</v>
      </c>
      <c r="AB1904">
        <v>0</v>
      </c>
      <c r="AC1904">
        <v>1</v>
      </c>
      <c r="AD1904">
        <v>3.616690476190477</v>
      </c>
      <c r="AF1904" t="s">
        <v>7949</v>
      </c>
      <c r="AI1904">
        <v>0</v>
      </c>
      <c r="AJ1904">
        <v>0</v>
      </c>
      <c r="AM1904" t="s">
        <v>20019</v>
      </c>
    </row>
    <row r="1905" spans="1:39" x14ac:dyDescent="0.25">
      <c r="A1905" t="s">
        <v>9421</v>
      </c>
      <c r="B1905" t="s">
        <v>4841</v>
      </c>
      <c r="C1905" t="s">
        <v>4842</v>
      </c>
      <c r="D1905">
        <v>16.3</v>
      </c>
      <c r="E1905" t="s">
        <v>4845</v>
      </c>
      <c r="F1905">
        <v>7.79</v>
      </c>
      <c r="I1905" t="s">
        <v>12914</v>
      </c>
      <c r="K1905" t="s">
        <v>6860</v>
      </c>
      <c r="M1905" t="s">
        <v>15002</v>
      </c>
      <c r="N1905">
        <v>8</v>
      </c>
      <c r="O1905" t="s">
        <v>15332</v>
      </c>
      <c r="P1905" t="s">
        <v>17073</v>
      </c>
      <c r="Q1905">
        <v>4</v>
      </c>
      <c r="R1905">
        <v>1</v>
      </c>
      <c r="S1905">
        <v>4.72</v>
      </c>
      <c r="T1905">
        <v>4.75</v>
      </c>
      <c r="U1905">
        <v>451.66</v>
      </c>
      <c r="V1905">
        <v>67.92</v>
      </c>
      <c r="W1905">
        <v>4.95</v>
      </c>
      <c r="Y1905">
        <v>6.32</v>
      </c>
      <c r="Z1905">
        <v>1</v>
      </c>
      <c r="AA1905" t="s">
        <v>4250</v>
      </c>
      <c r="AB1905">
        <v>0</v>
      </c>
      <c r="AC1905">
        <v>8</v>
      </c>
      <c r="AD1905">
        <v>3.3036190476190481</v>
      </c>
      <c r="AF1905" t="s">
        <v>7949</v>
      </c>
      <c r="AI1905">
        <v>0</v>
      </c>
      <c r="AJ1905">
        <v>0</v>
      </c>
      <c r="AM1905" t="s">
        <v>20019</v>
      </c>
    </row>
    <row r="1906" spans="1:39" x14ac:dyDescent="0.25">
      <c r="A1906" t="s">
        <v>9140</v>
      </c>
      <c r="B1906" t="s">
        <v>4841</v>
      </c>
      <c r="C1906" t="s">
        <v>4842</v>
      </c>
      <c r="D1906">
        <v>16.32</v>
      </c>
      <c r="E1906" t="s">
        <v>4845</v>
      </c>
      <c r="F1906">
        <v>7.79</v>
      </c>
      <c r="K1906" t="s">
        <v>6860</v>
      </c>
      <c r="L1906" t="s">
        <v>6861</v>
      </c>
      <c r="M1906" t="s">
        <v>15095</v>
      </c>
      <c r="N1906">
        <v>9</v>
      </c>
      <c r="O1906" t="s">
        <v>15455</v>
      </c>
      <c r="P1906" t="s">
        <v>16792</v>
      </c>
      <c r="Q1906">
        <v>6</v>
      </c>
      <c r="R1906">
        <v>3</v>
      </c>
      <c r="S1906">
        <v>1.85</v>
      </c>
      <c r="T1906">
        <v>2.69</v>
      </c>
      <c r="U1906">
        <v>510.66</v>
      </c>
      <c r="V1906">
        <v>103.67</v>
      </c>
      <c r="W1906">
        <v>2.44</v>
      </c>
      <c r="X1906">
        <v>13.78</v>
      </c>
      <c r="Y1906">
        <v>8.32</v>
      </c>
      <c r="Z1906">
        <v>3</v>
      </c>
      <c r="AA1906" t="s">
        <v>4250</v>
      </c>
      <c r="AB1906">
        <v>1</v>
      </c>
      <c r="AC1906">
        <v>9</v>
      </c>
      <c r="AD1906">
        <v>3.5510000000000002</v>
      </c>
      <c r="AF1906" t="s">
        <v>7949</v>
      </c>
      <c r="AI1906">
        <v>0</v>
      </c>
      <c r="AJ1906">
        <v>0</v>
      </c>
      <c r="AK1906" t="s">
        <v>19876</v>
      </c>
      <c r="AL1906" t="s">
        <v>19876</v>
      </c>
      <c r="AM1906" t="s">
        <v>20019</v>
      </c>
    </row>
    <row r="1907" spans="1:39" x14ac:dyDescent="0.25">
      <c r="A1907" t="s">
        <v>9422</v>
      </c>
      <c r="B1907" t="s">
        <v>4841</v>
      </c>
      <c r="C1907" t="s">
        <v>4842</v>
      </c>
      <c r="D1907">
        <v>16.399999999999999</v>
      </c>
      <c r="E1907" t="s">
        <v>4845</v>
      </c>
      <c r="F1907">
        <v>7.79</v>
      </c>
      <c r="I1907" t="s">
        <v>12915</v>
      </c>
      <c r="K1907" t="s">
        <v>6860</v>
      </c>
      <c r="L1907" t="s">
        <v>6861</v>
      </c>
      <c r="M1907" t="s">
        <v>14987</v>
      </c>
      <c r="N1907">
        <v>9</v>
      </c>
      <c r="O1907" t="s">
        <v>15311</v>
      </c>
      <c r="P1907" t="s">
        <v>17074</v>
      </c>
      <c r="Q1907">
        <v>6</v>
      </c>
      <c r="R1907">
        <v>2</v>
      </c>
      <c r="S1907">
        <v>2.04</v>
      </c>
      <c r="T1907">
        <v>2.04</v>
      </c>
      <c r="U1907">
        <v>430.39</v>
      </c>
      <c r="V1907">
        <v>98.83</v>
      </c>
      <c r="W1907">
        <v>2.68</v>
      </c>
      <c r="X1907">
        <v>10.119999999999999</v>
      </c>
      <c r="Y1907">
        <v>4.43</v>
      </c>
      <c r="Z1907">
        <v>2</v>
      </c>
      <c r="AA1907" t="s">
        <v>4250</v>
      </c>
      <c r="AB1907">
        <v>0</v>
      </c>
      <c r="AC1907">
        <v>6</v>
      </c>
      <c r="AD1907">
        <v>4.6828809523809527</v>
      </c>
      <c r="AF1907" t="s">
        <v>7949</v>
      </c>
      <c r="AI1907">
        <v>0</v>
      </c>
      <c r="AJ1907">
        <v>0</v>
      </c>
      <c r="AM1907" t="s">
        <v>20019</v>
      </c>
    </row>
    <row r="1908" spans="1:39" x14ac:dyDescent="0.25">
      <c r="A1908" t="s">
        <v>9335</v>
      </c>
      <c r="B1908" t="s">
        <v>4841</v>
      </c>
      <c r="C1908" t="s">
        <v>4842</v>
      </c>
      <c r="D1908">
        <v>16.5</v>
      </c>
      <c r="E1908" t="s">
        <v>4845</v>
      </c>
      <c r="F1908">
        <v>7.78</v>
      </c>
      <c r="I1908" t="s">
        <v>12916</v>
      </c>
      <c r="K1908" t="s">
        <v>6860</v>
      </c>
      <c r="L1908" t="s">
        <v>6861</v>
      </c>
      <c r="M1908" t="s">
        <v>14979</v>
      </c>
      <c r="N1908">
        <v>8</v>
      </c>
      <c r="O1908" t="s">
        <v>15302</v>
      </c>
      <c r="P1908" t="s">
        <v>16987</v>
      </c>
      <c r="Q1908">
        <v>5</v>
      </c>
      <c r="R1908">
        <v>2</v>
      </c>
      <c r="S1908">
        <v>3.13</v>
      </c>
      <c r="T1908">
        <v>3.13</v>
      </c>
      <c r="U1908">
        <v>444.82</v>
      </c>
      <c r="V1908">
        <v>89.6</v>
      </c>
      <c r="W1908">
        <v>4.32</v>
      </c>
      <c r="X1908">
        <v>10.119999999999999</v>
      </c>
      <c r="Y1908">
        <v>4.8600000000000003</v>
      </c>
      <c r="Z1908">
        <v>2</v>
      </c>
      <c r="AA1908" t="s">
        <v>4250</v>
      </c>
      <c r="AB1908">
        <v>0</v>
      </c>
      <c r="AC1908">
        <v>3</v>
      </c>
      <c r="AD1908">
        <v>4.2641428571428577</v>
      </c>
      <c r="AF1908" t="s">
        <v>7949</v>
      </c>
      <c r="AI1908">
        <v>0</v>
      </c>
      <c r="AJ1908">
        <v>0</v>
      </c>
      <c r="AM1908" t="s">
        <v>20019</v>
      </c>
    </row>
    <row r="1909" spans="1:39" x14ac:dyDescent="0.25">
      <c r="A1909" t="s">
        <v>5430</v>
      </c>
      <c r="B1909" t="s">
        <v>4841</v>
      </c>
      <c r="C1909" t="s">
        <v>4842</v>
      </c>
      <c r="D1909">
        <v>16.5</v>
      </c>
      <c r="E1909" t="s">
        <v>4845</v>
      </c>
      <c r="F1909">
        <v>7.78</v>
      </c>
      <c r="I1909" t="s">
        <v>6331</v>
      </c>
      <c r="K1909" t="s">
        <v>6860</v>
      </c>
      <c r="L1909" t="s">
        <v>6861</v>
      </c>
      <c r="M1909" t="s">
        <v>6890</v>
      </c>
      <c r="N1909">
        <v>9</v>
      </c>
      <c r="O1909" t="s">
        <v>6949</v>
      </c>
      <c r="P1909" t="s">
        <v>7156</v>
      </c>
      <c r="Q1909">
        <v>7</v>
      </c>
      <c r="R1909">
        <v>1</v>
      </c>
      <c r="S1909">
        <v>2.5</v>
      </c>
      <c r="T1909">
        <v>2.52</v>
      </c>
      <c r="U1909">
        <v>402.41</v>
      </c>
      <c r="V1909">
        <v>96.94</v>
      </c>
      <c r="W1909">
        <v>1.19</v>
      </c>
      <c r="Y1909">
        <v>5.85</v>
      </c>
      <c r="Z1909">
        <v>2</v>
      </c>
      <c r="AA1909" t="s">
        <v>4250</v>
      </c>
      <c r="AB1909">
        <v>0</v>
      </c>
      <c r="AC1909">
        <v>3</v>
      </c>
      <c r="AD1909">
        <v>5.0490714285714278</v>
      </c>
      <c r="AF1909" t="s">
        <v>7949</v>
      </c>
      <c r="AI1909">
        <v>0</v>
      </c>
      <c r="AJ1909">
        <v>0</v>
      </c>
      <c r="AM1909" t="s">
        <v>20019</v>
      </c>
    </row>
    <row r="1910" spans="1:39" x14ac:dyDescent="0.25">
      <c r="A1910" t="s">
        <v>9423</v>
      </c>
      <c r="B1910" t="s">
        <v>4841</v>
      </c>
      <c r="C1910" t="s">
        <v>4842</v>
      </c>
      <c r="D1910">
        <v>16.5</v>
      </c>
      <c r="E1910" t="s">
        <v>4845</v>
      </c>
      <c r="F1910">
        <v>7.78</v>
      </c>
      <c r="I1910" t="s">
        <v>12917</v>
      </c>
      <c r="K1910" t="s">
        <v>6860</v>
      </c>
      <c r="M1910" t="s">
        <v>15002</v>
      </c>
      <c r="N1910">
        <v>8</v>
      </c>
      <c r="O1910" t="s">
        <v>15332</v>
      </c>
      <c r="P1910" t="s">
        <v>17075</v>
      </c>
      <c r="Q1910">
        <v>5</v>
      </c>
      <c r="R1910">
        <v>1</v>
      </c>
      <c r="S1910">
        <v>2.16</v>
      </c>
      <c r="T1910">
        <v>2.16</v>
      </c>
      <c r="U1910">
        <v>437.58</v>
      </c>
      <c r="V1910">
        <v>77.150000000000006</v>
      </c>
      <c r="W1910">
        <v>3.3</v>
      </c>
      <c r="Y1910">
        <v>5.45</v>
      </c>
      <c r="Z1910">
        <v>1</v>
      </c>
      <c r="AA1910" t="s">
        <v>4250</v>
      </c>
      <c r="AB1910">
        <v>0</v>
      </c>
      <c r="AC1910">
        <v>6</v>
      </c>
      <c r="AD1910">
        <v>5.1991904761904761</v>
      </c>
      <c r="AF1910" t="s">
        <v>7949</v>
      </c>
      <c r="AI1910">
        <v>0</v>
      </c>
      <c r="AJ1910">
        <v>0</v>
      </c>
      <c r="AM1910" t="s">
        <v>20019</v>
      </c>
    </row>
    <row r="1911" spans="1:39" x14ac:dyDescent="0.25">
      <c r="A1911" t="s">
        <v>8283</v>
      </c>
      <c r="B1911" t="s">
        <v>4841</v>
      </c>
      <c r="C1911" t="s">
        <v>4842</v>
      </c>
      <c r="D1911">
        <v>16.7</v>
      </c>
      <c r="E1911" t="s">
        <v>4845</v>
      </c>
      <c r="F1911">
        <v>7.78</v>
      </c>
      <c r="K1911" t="s">
        <v>6860</v>
      </c>
      <c r="L1911" t="s">
        <v>6861</v>
      </c>
      <c r="M1911" t="s">
        <v>14953</v>
      </c>
      <c r="N1911">
        <v>9</v>
      </c>
      <c r="O1911" t="s">
        <v>15274</v>
      </c>
      <c r="P1911" t="s">
        <v>15936</v>
      </c>
      <c r="Q1911">
        <v>5</v>
      </c>
      <c r="R1911">
        <v>1</v>
      </c>
      <c r="S1911">
        <v>2.0499999999999998</v>
      </c>
      <c r="T1911">
        <v>2.0499999999999998</v>
      </c>
      <c r="U1911">
        <v>431.42</v>
      </c>
      <c r="V1911">
        <v>77.05</v>
      </c>
      <c r="W1911">
        <v>4.63</v>
      </c>
      <c r="Y1911">
        <v>2.56</v>
      </c>
      <c r="Z1911">
        <v>4</v>
      </c>
      <c r="AA1911" t="s">
        <v>4250</v>
      </c>
      <c r="AB1911">
        <v>0</v>
      </c>
      <c r="AC1911">
        <v>4</v>
      </c>
      <c r="AD1911">
        <v>5.2981904761904763</v>
      </c>
      <c r="AF1911" t="s">
        <v>7949</v>
      </c>
      <c r="AI1911">
        <v>0</v>
      </c>
      <c r="AJ1911">
        <v>0</v>
      </c>
      <c r="AK1911" t="s">
        <v>19841</v>
      </c>
      <c r="AL1911" t="s">
        <v>19841</v>
      </c>
      <c r="AM1911" t="s">
        <v>20019</v>
      </c>
    </row>
    <row r="1912" spans="1:39" x14ac:dyDescent="0.25">
      <c r="A1912" t="s">
        <v>9424</v>
      </c>
      <c r="B1912" t="s">
        <v>4841</v>
      </c>
      <c r="C1912" t="s">
        <v>4842</v>
      </c>
      <c r="D1912">
        <v>16.7</v>
      </c>
      <c r="E1912" t="s">
        <v>4845</v>
      </c>
      <c r="F1912">
        <v>7.78</v>
      </c>
      <c r="I1912" t="s">
        <v>12918</v>
      </c>
      <c r="K1912" t="s">
        <v>6860</v>
      </c>
      <c r="M1912" t="s">
        <v>15002</v>
      </c>
      <c r="N1912">
        <v>8</v>
      </c>
      <c r="O1912" t="s">
        <v>15332</v>
      </c>
      <c r="P1912" t="s">
        <v>17076</v>
      </c>
      <c r="Q1912">
        <v>5</v>
      </c>
      <c r="R1912">
        <v>1</v>
      </c>
      <c r="S1912">
        <v>1.98</v>
      </c>
      <c r="T1912">
        <v>1.99</v>
      </c>
      <c r="U1912">
        <v>411.55</v>
      </c>
      <c r="V1912">
        <v>77.150000000000006</v>
      </c>
      <c r="W1912">
        <v>3.37</v>
      </c>
      <c r="Y1912">
        <v>5.96</v>
      </c>
      <c r="Z1912">
        <v>1</v>
      </c>
      <c r="AA1912" t="s">
        <v>4250</v>
      </c>
      <c r="AB1912">
        <v>0</v>
      </c>
      <c r="AC1912">
        <v>5</v>
      </c>
      <c r="AD1912">
        <v>5.465119047619047</v>
      </c>
      <c r="AF1912" t="s">
        <v>7949</v>
      </c>
      <c r="AI1912">
        <v>0</v>
      </c>
      <c r="AJ1912">
        <v>0</v>
      </c>
      <c r="AM1912" t="s">
        <v>20019</v>
      </c>
    </row>
    <row r="1913" spans="1:39" x14ac:dyDescent="0.25">
      <c r="A1913" t="s">
        <v>9425</v>
      </c>
      <c r="B1913" t="s">
        <v>4841</v>
      </c>
      <c r="C1913" t="s">
        <v>4842</v>
      </c>
      <c r="D1913">
        <v>16.7</v>
      </c>
      <c r="E1913" t="s">
        <v>4845</v>
      </c>
      <c r="F1913">
        <v>7.78</v>
      </c>
      <c r="I1913" t="s">
        <v>12919</v>
      </c>
      <c r="K1913" t="s">
        <v>6860</v>
      </c>
      <c r="M1913" t="s">
        <v>14977</v>
      </c>
      <c r="N1913">
        <v>8</v>
      </c>
      <c r="O1913" t="s">
        <v>15298</v>
      </c>
      <c r="P1913" t="s">
        <v>17077</v>
      </c>
      <c r="Q1913">
        <v>6</v>
      </c>
      <c r="R1913">
        <v>1</v>
      </c>
      <c r="S1913">
        <v>2.25</v>
      </c>
      <c r="T1913">
        <v>4.25</v>
      </c>
      <c r="U1913">
        <v>388.47</v>
      </c>
      <c r="V1913">
        <v>76.88</v>
      </c>
      <c r="W1913">
        <v>2.82</v>
      </c>
      <c r="Y1913">
        <v>11.24</v>
      </c>
      <c r="Z1913">
        <v>2</v>
      </c>
      <c r="AA1913" t="s">
        <v>4250</v>
      </c>
      <c r="AB1913">
        <v>0</v>
      </c>
      <c r="AC1913">
        <v>0</v>
      </c>
      <c r="AD1913">
        <v>3.87997619047619</v>
      </c>
      <c r="AF1913" t="s">
        <v>7952</v>
      </c>
      <c r="AI1913">
        <v>0</v>
      </c>
      <c r="AJ1913">
        <v>0</v>
      </c>
      <c r="AM1913" t="s">
        <v>20019</v>
      </c>
    </row>
    <row r="1914" spans="1:39" x14ac:dyDescent="0.25">
      <c r="A1914" t="s">
        <v>9426</v>
      </c>
      <c r="B1914" t="s">
        <v>4841</v>
      </c>
      <c r="C1914" t="s">
        <v>4842</v>
      </c>
      <c r="D1914">
        <v>16.7</v>
      </c>
      <c r="E1914" t="s">
        <v>4845</v>
      </c>
      <c r="F1914">
        <v>7.78</v>
      </c>
      <c r="I1914" t="s">
        <v>12920</v>
      </c>
      <c r="K1914" t="s">
        <v>6860</v>
      </c>
      <c r="M1914" t="s">
        <v>14977</v>
      </c>
      <c r="N1914">
        <v>8</v>
      </c>
      <c r="O1914" t="s">
        <v>15298</v>
      </c>
      <c r="P1914" t="s">
        <v>17078</v>
      </c>
      <c r="Q1914">
        <v>5</v>
      </c>
      <c r="R1914">
        <v>1</v>
      </c>
      <c r="S1914">
        <v>1.87</v>
      </c>
      <c r="T1914">
        <v>1.87</v>
      </c>
      <c r="U1914">
        <v>415.29</v>
      </c>
      <c r="V1914">
        <v>84.72</v>
      </c>
      <c r="W1914">
        <v>2.46</v>
      </c>
      <c r="Y1914">
        <v>4.2300000000000004</v>
      </c>
      <c r="Z1914">
        <v>2</v>
      </c>
      <c r="AA1914" t="s">
        <v>4250</v>
      </c>
      <c r="AB1914">
        <v>0</v>
      </c>
      <c r="AC1914">
        <v>0</v>
      </c>
      <c r="AD1914">
        <v>5.4384047619047617</v>
      </c>
      <c r="AF1914" t="s">
        <v>7949</v>
      </c>
      <c r="AI1914">
        <v>0</v>
      </c>
      <c r="AJ1914">
        <v>0</v>
      </c>
      <c r="AM1914" t="s">
        <v>20019</v>
      </c>
    </row>
    <row r="1915" spans="1:39" x14ac:dyDescent="0.25">
      <c r="A1915" t="s">
        <v>9311</v>
      </c>
      <c r="B1915" t="s">
        <v>4841</v>
      </c>
      <c r="C1915" t="s">
        <v>4842</v>
      </c>
      <c r="D1915">
        <v>16.8</v>
      </c>
      <c r="E1915" t="s">
        <v>4845</v>
      </c>
      <c r="F1915">
        <v>7.78</v>
      </c>
      <c r="K1915" t="s">
        <v>6860</v>
      </c>
      <c r="L1915" t="s">
        <v>6861</v>
      </c>
      <c r="M1915" t="s">
        <v>15008</v>
      </c>
      <c r="N1915">
        <v>9</v>
      </c>
      <c r="O1915" t="s">
        <v>15413</v>
      </c>
      <c r="P1915" t="s">
        <v>16963</v>
      </c>
      <c r="Q1915">
        <v>8</v>
      </c>
      <c r="R1915">
        <v>3</v>
      </c>
      <c r="S1915">
        <v>2.83</v>
      </c>
      <c r="T1915">
        <v>2.85</v>
      </c>
      <c r="U1915">
        <v>553.70000000000005</v>
      </c>
      <c r="V1915">
        <v>111.17</v>
      </c>
      <c r="W1915">
        <v>3.86</v>
      </c>
      <c r="X1915">
        <v>13.85</v>
      </c>
      <c r="Y1915">
        <v>5.88</v>
      </c>
      <c r="Z1915">
        <v>2</v>
      </c>
      <c r="AA1915" t="s">
        <v>4250</v>
      </c>
      <c r="AB1915">
        <v>1</v>
      </c>
      <c r="AC1915">
        <v>10</v>
      </c>
      <c r="AD1915">
        <v>3.0459999999999998</v>
      </c>
      <c r="AF1915" t="s">
        <v>7949</v>
      </c>
      <c r="AI1915">
        <v>0</v>
      </c>
      <c r="AJ1915">
        <v>0</v>
      </c>
      <c r="AK1915" t="s">
        <v>19913</v>
      </c>
      <c r="AL1915" t="s">
        <v>19913</v>
      </c>
      <c r="AM1915" t="s">
        <v>20019</v>
      </c>
    </row>
    <row r="1916" spans="1:39" x14ac:dyDescent="0.25">
      <c r="A1916" t="s">
        <v>8784</v>
      </c>
      <c r="B1916" t="s">
        <v>4841</v>
      </c>
      <c r="C1916" t="s">
        <v>4842</v>
      </c>
      <c r="D1916">
        <v>16.8</v>
      </c>
      <c r="E1916" t="s">
        <v>4845</v>
      </c>
      <c r="F1916">
        <v>7.78</v>
      </c>
      <c r="K1916" t="s">
        <v>6860</v>
      </c>
      <c r="L1916" t="s">
        <v>6861</v>
      </c>
      <c r="M1916" t="s">
        <v>15061</v>
      </c>
      <c r="N1916">
        <v>9</v>
      </c>
      <c r="O1916" t="s">
        <v>15414</v>
      </c>
      <c r="P1916" t="s">
        <v>16436</v>
      </c>
      <c r="Q1916">
        <v>8</v>
      </c>
      <c r="R1916">
        <v>3</v>
      </c>
      <c r="S1916">
        <v>2.48</v>
      </c>
      <c r="T1916">
        <v>2.4900000000000002</v>
      </c>
      <c r="U1916">
        <v>539.66999999999996</v>
      </c>
      <c r="V1916">
        <v>111.17</v>
      </c>
      <c r="W1916">
        <v>3.47</v>
      </c>
      <c r="X1916">
        <v>13.85</v>
      </c>
      <c r="Y1916">
        <v>5.88</v>
      </c>
      <c r="Z1916">
        <v>2</v>
      </c>
      <c r="AA1916" t="s">
        <v>4250</v>
      </c>
      <c r="AB1916">
        <v>1</v>
      </c>
      <c r="AC1916">
        <v>10</v>
      </c>
      <c r="AD1916">
        <v>3.2210000000000001</v>
      </c>
      <c r="AF1916" t="s">
        <v>7949</v>
      </c>
      <c r="AI1916">
        <v>0</v>
      </c>
      <c r="AJ1916">
        <v>0</v>
      </c>
      <c r="AK1916" t="s">
        <v>19913</v>
      </c>
      <c r="AL1916" t="s">
        <v>19913</v>
      </c>
      <c r="AM1916" t="s">
        <v>20019</v>
      </c>
    </row>
    <row r="1917" spans="1:39" x14ac:dyDescent="0.25">
      <c r="A1917" t="s">
        <v>9427</v>
      </c>
      <c r="B1917" t="s">
        <v>4841</v>
      </c>
      <c r="C1917" t="s">
        <v>4842</v>
      </c>
      <c r="D1917">
        <v>16.8</v>
      </c>
      <c r="E1917" t="s">
        <v>4845</v>
      </c>
      <c r="F1917">
        <v>7.78</v>
      </c>
      <c r="I1917" t="s">
        <v>12921</v>
      </c>
      <c r="K1917" t="s">
        <v>6860</v>
      </c>
      <c r="L1917" t="s">
        <v>6861</v>
      </c>
      <c r="M1917" t="s">
        <v>15021</v>
      </c>
      <c r="N1917">
        <v>9</v>
      </c>
      <c r="O1917" t="s">
        <v>15359</v>
      </c>
      <c r="P1917" t="s">
        <v>17079</v>
      </c>
      <c r="Q1917">
        <v>6</v>
      </c>
      <c r="R1917">
        <v>1</v>
      </c>
      <c r="S1917">
        <v>1.22</v>
      </c>
      <c r="T1917">
        <v>3.22</v>
      </c>
      <c r="U1917">
        <v>378.48</v>
      </c>
      <c r="V1917">
        <v>72.97</v>
      </c>
      <c r="W1917">
        <v>3.22</v>
      </c>
      <c r="Y1917">
        <v>11.42</v>
      </c>
      <c r="Z1917">
        <v>2</v>
      </c>
      <c r="AA1917" t="s">
        <v>4250</v>
      </c>
      <c r="AB1917">
        <v>0</v>
      </c>
      <c r="AC1917">
        <v>2</v>
      </c>
      <c r="AD1917">
        <v>4.591333333333333</v>
      </c>
      <c r="AF1917" t="s">
        <v>7952</v>
      </c>
      <c r="AI1917">
        <v>0</v>
      </c>
      <c r="AJ1917">
        <v>0</v>
      </c>
      <c r="AM1917" t="s">
        <v>20019</v>
      </c>
    </row>
    <row r="1918" spans="1:39" x14ac:dyDescent="0.25">
      <c r="A1918" t="s">
        <v>9427</v>
      </c>
      <c r="B1918" t="s">
        <v>4841</v>
      </c>
      <c r="C1918" t="s">
        <v>4842</v>
      </c>
      <c r="D1918">
        <v>16.8</v>
      </c>
      <c r="E1918" t="s">
        <v>4845</v>
      </c>
      <c r="F1918">
        <v>7.78</v>
      </c>
      <c r="I1918" t="s">
        <v>12922</v>
      </c>
      <c r="K1918" t="s">
        <v>6860</v>
      </c>
      <c r="M1918" t="s">
        <v>14977</v>
      </c>
      <c r="N1918">
        <v>8</v>
      </c>
      <c r="O1918" t="s">
        <v>15298</v>
      </c>
      <c r="P1918" t="s">
        <v>17079</v>
      </c>
      <c r="Q1918">
        <v>6</v>
      </c>
      <c r="R1918">
        <v>1</v>
      </c>
      <c r="S1918">
        <v>1.22</v>
      </c>
      <c r="T1918">
        <v>3.22</v>
      </c>
      <c r="U1918">
        <v>378.48</v>
      </c>
      <c r="V1918">
        <v>72.97</v>
      </c>
      <c r="W1918">
        <v>3.22</v>
      </c>
      <c r="Y1918">
        <v>11.42</v>
      </c>
      <c r="Z1918">
        <v>2</v>
      </c>
      <c r="AA1918" t="s">
        <v>4250</v>
      </c>
      <c r="AB1918">
        <v>0</v>
      </c>
      <c r="AC1918">
        <v>2</v>
      </c>
      <c r="AD1918">
        <v>4.591333333333333</v>
      </c>
      <c r="AF1918" t="s">
        <v>7952</v>
      </c>
      <c r="AI1918">
        <v>0</v>
      </c>
      <c r="AJ1918">
        <v>0</v>
      </c>
      <c r="AM1918" t="s">
        <v>20019</v>
      </c>
    </row>
    <row r="1919" spans="1:39" x14ac:dyDescent="0.25">
      <c r="A1919" t="s">
        <v>9140</v>
      </c>
      <c r="B1919" t="s">
        <v>4841</v>
      </c>
      <c r="C1919" t="s">
        <v>4842</v>
      </c>
      <c r="D1919">
        <v>16.850000000000001</v>
      </c>
      <c r="E1919" t="s">
        <v>4845</v>
      </c>
      <c r="F1919">
        <v>7.77</v>
      </c>
      <c r="K1919" t="s">
        <v>6860</v>
      </c>
      <c r="L1919" t="s">
        <v>6861</v>
      </c>
      <c r="M1919" t="s">
        <v>15083</v>
      </c>
      <c r="N1919">
        <v>9</v>
      </c>
      <c r="O1919" t="s">
        <v>15439</v>
      </c>
      <c r="P1919" t="s">
        <v>16792</v>
      </c>
      <c r="Q1919">
        <v>6</v>
      </c>
      <c r="R1919">
        <v>3</v>
      </c>
      <c r="S1919">
        <v>1.85</v>
      </c>
      <c r="T1919">
        <v>2.69</v>
      </c>
      <c r="U1919">
        <v>510.66</v>
      </c>
      <c r="V1919">
        <v>103.67</v>
      </c>
      <c r="W1919">
        <v>2.44</v>
      </c>
      <c r="X1919">
        <v>13.78</v>
      </c>
      <c r="Y1919">
        <v>8.32</v>
      </c>
      <c r="Z1919">
        <v>3</v>
      </c>
      <c r="AA1919" t="s">
        <v>4250</v>
      </c>
      <c r="AB1919">
        <v>1</v>
      </c>
      <c r="AC1919">
        <v>9</v>
      </c>
      <c r="AD1919">
        <v>3.5510000000000002</v>
      </c>
      <c r="AF1919" t="s">
        <v>7949</v>
      </c>
      <c r="AI1919">
        <v>0</v>
      </c>
      <c r="AJ1919">
        <v>0</v>
      </c>
      <c r="AK1919" t="s">
        <v>19876</v>
      </c>
      <c r="AL1919" t="s">
        <v>19876</v>
      </c>
      <c r="AM1919" t="s">
        <v>20019</v>
      </c>
    </row>
    <row r="1920" spans="1:39" x14ac:dyDescent="0.25">
      <c r="A1920" t="s">
        <v>9428</v>
      </c>
      <c r="B1920" t="s">
        <v>4841</v>
      </c>
      <c r="C1920" t="s">
        <v>4842</v>
      </c>
      <c r="D1920">
        <v>17</v>
      </c>
      <c r="E1920" t="s">
        <v>4845</v>
      </c>
      <c r="F1920">
        <v>7.77</v>
      </c>
      <c r="K1920" t="s">
        <v>6860</v>
      </c>
      <c r="M1920" t="s">
        <v>6865</v>
      </c>
      <c r="N1920">
        <v>8</v>
      </c>
      <c r="O1920" t="s">
        <v>15316</v>
      </c>
      <c r="P1920" t="s">
        <v>17080</v>
      </c>
      <c r="Q1920">
        <v>5</v>
      </c>
      <c r="R1920">
        <v>2</v>
      </c>
      <c r="S1920">
        <v>2.74</v>
      </c>
      <c r="T1920">
        <v>4.55</v>
      </c>
      <c r="U1920">
        <v>549.74</v>
      </c>
      <c r="V1920">
        <v>101.73</v>
      </c>
      <c r="W1920">
        <v>4.76</v>
      </c>
      <c r="Y1920">
        <v>9.27</v>
      </c>
      <c r="Z1920">
        <v>3</v>
      </c>
      <c r="AA1920" t="s">
        <v>4250</v>
      </c>
      <c r="AB1920">
        <v>1</v>
      </c>
      <c r="AC1920">
        <v>5</v>
      </c>
      <c r="AD1920">
        <v>2.3290000000000002</v>
      </c>
      <c r="AF1920" t="s">
        <v>7952</v>
      </c>
      <c r="AI1920">
        <v>0</v>
      </c>
      <c r="AJ1920">
        <v>0</v>
      </c>
      <c r="AK1920" t="s">
        <v>19862</v>
      </c>
      <c r="AL1920" t="s">
        <v>19862</v>
      </c>
      <c r="AM1920" t="s">
        <v>20019</v>
      </c>
    </row>
    <row r="1921" spans="1:39" x14ac:dyDescent="0.25">
      <c r="A1921" t="s">
        <v>9429</v>
      </c>
      <c r="B1921" t="s">
        <v>4841</v>
      </c>
      <c r="C1921" t="s">
        <v>4842</v>
      </c>
      <c r="D1921">
        <v>17</v>
      </c>
      <c r="E1921" t="s">
        <v>4845</v>
      </c>
      <c r="F1921">
        <v>7.77</v>
      </c>
      <c r="K1921" t="s">
        <v>6860</v>
      </c>
      <c r="M1921" t="s">
        <v>6865</v>
      </c>
      <c r="N1921">
        <v>8</v>
      </c>
      <c r="O1921" t="s">
        <v>15470</v>
      </c>
      <c r="P1921" t="s">
        <v>17081</v>
      </c>
      <c r="Q1921">
        <v>5</v>
      </c>
      <c r="R1921">
        <v>4</v>
      </c>
      <c r="S1921">
        <v>3.11</v>
      </c>
      <c r="T1921">
        <v>3.69</v>
      </c>
      <c r="U1921">
        <v>596.69000000000005</v>
      </c>
      <c r="V1921">
        <v>93.7</v>
      </c>
      <c r="W1921">
        <v>5.49</v>
      </c>
      <c r="X1921">
        <v>13.98</v>
      </c>
      <c r="Y1921">
        <v>7.64</v>
      </c>
      <c r="Z1921">
        <v>3</v>
      </c>
      <c r="AA1921" t="s">
        <v>4250</v>
      </c>
      <c r="AB1921">
        <v>2</v>
      </c>
      <c r="AC1921">
        <v>12</v>
      </c>
      <c r="AD1921">
        <v>2.976666666666667</v>
      </c>
      <c r="AF1921" t="s">
        <v>7949</v>
      </c>
      <c r="AI1921">
        <v>0</v>
      </c>
      <c r="AJ1921">
        <v>0</v>
      </c>
      <c r="AK1921" t="s">
        <v>19938</v>
      </c>
      <c r="AL1921" t="s">
        <v>19938</v>
      </c>
      <c r="AM1921" t="s">
        <v>20019</v>
      </c>
    </row>
    <row r="1922" spans="1:39" x14ac:dyDescent="0.25">
      <c r="A1922" t="s">
        <v>9430</v>
      </c>
      <c r="B1922" t="s">
        <v>4841</v>
      </c>
      <c r="C1922" t="s">
        <v>4842</v>
      </c>
      <c r="D1922">
        <v>17</v>
      </c>
      <c r="E1922" t="s">
        <v>4845</v>
      </c>
      <c r="F1922">
        <v>7.77</v>
      </c>
      <c r="K1922" t="s">
        <v>6860</v>
      </c>
      <c r="L1922" t="s">
        <v>6861</v>
      </c>
      <c r="M1922" t="s">
        <v>15064</v>
      </c>
      <c r="N1922">
        <v>9</v>
      </c>
      <c r="O1922" t="s">
        <v>15417</v>
      </c>
      <c r="P1922" t="s">
        <v>17082</v>
      </c>
      <c r="Q1922">
        <v>6</v>
      </c>
      <c r="R1922">
        <v>3</v>
      </c>
      <c r="S1922">
        <v>2.36</v>
      </c>
      <c r="T1922">
        <v>3.21</v>
      </c>
      <c r="U1922">
        <v>524.69000000000005</v>
      </c>
      <c r="V1922">
        <v>103.67</v>
      </c>
      <c r="W1922">
        <v>2.83</v>
      </c>
      <c r="X1922">
        <v>13.58</v>
      </c>
      <c r="Y1922">
        <v>8.34</v>
      </c>
      <c r="Z1922">
        <v>3</v>
      </c>
      <c r="AA1922" t="s">
        <v>4250</v>
      </c>
      <c r="AB1922">
        <v>1</v>
      </c>
      <c r="AC1922">
        <v>10</v>
      </c>
      <c r="AD1922">
        <v>3.2559999999999998</v>
      </c>
      <c r="AF1922" t="s">
        <v>7949</v>
      </c>
      <c r="AI1922">
        <v>0</v>
      </c>
      <c r="AJ1922">
        <v>0</v>
      </c>
      <c r="AK1922" t="s">
        <v>19877</v>
      </c>
      <c r="AL1922" t="s">
        <v>19877</v>
      </c>
      <c r="AM1922" t="s">
        <v>20019</v>
      </c>
    </row>
    <row r="1923" spans="1:39" x14ac:dyDescent="0.25">
      <c r="A1923" t="s">
        <v>9431</v>
      </c>
      <c r="B1923" t="s">
        <v>4841</v>
      </c>
      <c r="C1923" t="s">
        <v>4842</v>
      </c>
      <c r="D1923">
        <v>17</v>
      </c>
      <c r="E1923" t="s">
        <v>4845</v>
      </c>
      <c r="F1923">
        <v>7.77</v>
      </c>
      <c r="K1923" t="s">
        <v>6860</v>
      </c>
      <c r="L1923" t="s">
        <v>6861</v>
      </c>
      <c r="M1923" t="s">
        <v>14993</v>
      </c>
      <c r="N1923">
        <v>9</v>
      </c>
      <c r="O1923" t="s">
        <v>15319</v>
      </c>
      <c r="P1923" t="s">
        <v>17083</v>
      </c>
      <c r="Q1923">
        <v>6</v>
      </c>
      <c r="R1923">
        <v>4</v>
      </c>
      <c r="S1923">
        <v>6.55</v>
      </c>
      <c r="T1923">
        <v>6.68</v>
      </c>
      <c r="U1923">
        <v>571.76</v>
      </c>
      <c r="V1923">
        <v>91.85</v>
      </c>
      <c r="W1923">
        <v>5.52</v>
      </c>
      <c r="X1923">
        <v>13.94</v>
      </c>
      <c r="Y1923">
        <v>6.75</v>
      </c>
      <c r="Z1923">
        <v>3</v>
      </c>
      <c r="AA1923" t="s">
        <v>4250</v>
      </c>
      <c r="AB1923">
        <v>2</v>
      </c>
      <c r="AC1923">
        <v>8</v>
      </c>
      <c r="AD1923">
        <v>1.938333333333333</v>
      </c>
      <c r="AF1923" t="s">
        <v>7949</v>
      </c>
      <c r="AI1923">
        <v>0</v>
      </c>
      <c r="AJ1923">
        <v>0</v>
      </c>
      <c r="AK1923" t="s">
        <v>19865</v>
      </c>
      <c r="AL1923" t="s">
        <v>19865</v>
      </c>
      <c r="AM1923" t="s">
        <v>20019</v>
      </c>
    </row>
    <row r="1924" spans="1:39" x14ac:dyDescent="0.25">
      <c r="A1924" t="s">
        <v>9432</v>
      </c>
      <c r="B1924" t="s">
        <v>4841</v>
      </c>
      <c r="C1924" t="s">
        <v>4842</v>
      </c>
      <c r="D1924">
        <v>17</v>
      </c>
      <c r="E1924" t="s">
        <v>4845</v>
      </c>
      <c r="F1924">
        <v>7.77</v>
      </c>
      <c r="K1924" t="s">
        <v>6860</v>
      </c>
      <c r="L1924" t="s">
        <v>6861</v>
      </c>
      <c r="M1924" t="s">
        <v>14993</v>
      </c>
      <c r="N1924">
        <v>9</v>
      </c>
      <c r="O1924" t="s">
        <v>15319</v>
      </c>
      <c r="P1924" t="s">
        <v>17084</v>
      </c>
      <c r="Q1924">
        <v>6</v>
      </c>
      <c r="R1924">
        <v>3</v>
      </c>
      <c r="S1924">
        <v>4.84</v>
      </c>
      <c r="T1924">
        <v>5</v>
      </c>
      <c r="U1924">
        <v>543.71</v>
      </c>
      <c r="V1924">
        <v>92.71</v>
      </c>
      <c r="W1924">
        <v>5.05</v>
      </c>
      <c r="X1924">
        <v>13.12</v>
      </c>
      <c r="Y1924">
        <v>6.94</v>
      </c>
      <c r="Z1924">
        <v>3</v>
      </c>
      <c r="AA1924" t="s">
        <v>4250</v>
      </c>
      <c r="AB1924">
        <v>2</v>
      </c>
      <c r="AC1924">
        <v>6</v>
      </c>
      <c r="AD1924">
        <v>2.0763333333333329</v>
      </c>
      <c r="AF1924" t="s">
        <v>7949</v>
      </c>
      <c r="AI1924">
        <v>0</v>
      </c>
      <c r="AJ1924">
        <v>0</v>
      </c>
      <c r="AK1924" t="s">
        <v>19865</v>
      </c>
      <c r="AL1924" t="s">
        <v>19865</v>
      </c>
      <c r="AM1924" t="s">
        <v>20019</v>
      </c>
    </row>
    <row r="1925" spans="1:39" x14ac:dyDescent="0.25">
      <c r="A1925" t="s">
        <v>9433</v>
      </c>
      <c r="B1925" t="s">
        <v>4841</v>
      </c>
      <c r="C1925" t="s">
        <v>4842</v>
      </c>
      <c r="D1925">
        <v>17</v>
      </c>
      <c r="E1925" t="s">
        <v>4845</v>
      </c>
      <c r="F1925">
        <v>7.77</v>
      </c>
      <c r="K1925" t="s">
        <v>6860</v>
      </c>
      <c r="L1925" t="s">
        <v>6861</v>
      </c>
      <c r="M1925" t="s">
        <v>14978</v>
      </c>
      <c r="N1925">
        <v>9</v>
      </c>
      <c r="O1925" t="s">
        <v>15363</v>
      </c>
      <c r="P1925" t="s">
        <v>17085</v>
      </c>
      <c r="Q1925">
        <v>4</v>
      </c>
      <c r="R1925">
        <v>3</v>
      </c>
      <c r="S1925">
        <v>6.35</v>
      </c>
      <c r="T1925">
        <v>7.21</v>
      </c>
      <c r="U1925">
        <v>490.69</v>
      </c>
      <c r="V1925">
        <v>70.59</v>
      </c>
      <c r="W1925">
        <v>5.18</v>
      </c>
      <c r="X1925">
        <v>13.98</v>
      </c>
      <c r="Y1925">
        <v>8.19</v>
      </c>
      <c r="Z1925">
        <v>2</v>
      </c>
      <c r="AA1925" t="s">
        <v>4250</v>
      </c>
      <c r="AB1925">
        <v>1</v>
      </c>
      <c r="AC1925">
        <v>5</v>
      </c>
      <c r="AD1925">
        <v>2.1381666666666672</v>
      </c>
      <c r="AF1925" t="s">
        <v>7949</v>
      </c>
      <c r="AI1925">
        <v>0</v>
      </c>
      <c r="AJ1925">
        <v>0</v>
      </c>
      <c r="AK1925" t="s">
        <v>7992</v>
      </c>
      <c r="AL1925" t="s">
        <v>7992</v>
      </c>
      <c r="AM1925" t="s">
        <v>20019</v>
      </c>
    </row>
    <row r="1926" spans="1:39" x14ac:dyDescent="0.25">
      <c r="A1926" t="s">
        <v>9144</v>
      </c>
      <c r="B1926" t="s">
        <v>4841</v>
      </c>
      <c r="C1926" t="s">
        <v>4842</v>
      </c>
      <c r="D1926">
        <v>17</v>
      </c>
      <c r="E1926" t="s">
        <v>4845</v>
      </c>
      <c r="F1926">
        <v>7.77</v>
      </c>
      <c r="K1926" t="s">
        <v>6860</v>
      </c>
      <c r="L1926" t="s">
        <v>6861</v>
      </c>
      <c r="M1926" t="s">
        <v>15006</v>
      </c>
      <c r="N1926">
        <v>9</v>
      </c>
      <c r="O1926" t="s">
        <v>15336</v>
      </c>
      <c r="P1926" t="s">
        <v>16796</v>
      </c>
      <c r="Q1926">
        <v>6</v>
      </c>
      <c r="R1926">
        <v>1</v>
      </c>
      <c r="S1926">
        <v>0.57999999999999996</v>
      </c>
      <c r="T1926">
        <v>0.57999999999999996</v>
      </c>
      <c r="U1926">
        <v>396.42</v>
      </c>
      <c r="V1926">
        <v>90.04</v>
      </c>
      <c r="W1926">
        <v>2.06</v>
      </c>
      <c r="Y1926">
        <v>3.61</v>
      </c>
      <c r="Z1926">
        <v>2</v>
      </c>
      <c r="AA1926" t="s">
        <v>4250</v>
      </c>
      <c r="AB1926">
        <v>0</v>
      </c>
      <c r="AC1926">
        <v>1</v>
      </c>
      <c r="AD1926">
        <v>5.5718571428571426</v>
      </c>
      <c r="AF1926" t="s">
        <v>7949</v>
      </c>
      <c r="AI1926">
        <v>0</v>
      </c>
      <c r="AJ1926">
        <v>0</v>
      </c>
      <c r="AK1926" t="s">
        <v>19871</v>
      </c>
      <c r="AL1926" t="s">
        <v>19871</v>
      </c>
      <c r="AM1926" t="s">
        <v>20019</v>
      </c>
    </row>
    <row r="1927" spans="1:39" x14ac:dyDescent="0.25">
      <c r="A1927" t="s">
        <v>9434</v>
      </c>
      <c r="B1927" t="s">
        <v>4841</v>
      </c>
      <c r="C1927" t="s">
        <v>4842</v>
      </c>
      <c r="D1927">
        <v>17</v>
      </c>
      <c r="E1927" t="s">
        <v>4845</v>
      </c>
      <c r="F1927">
        <v>7.77</v>
      </c>
      <c r="I1927" t="s">
        <v>12923</v>
      </c>
      <c r="K1927" t="s">
        <v>6860</v>
      </c>
      <c r="L1927" t="s">
        <v>6861</v>
      </c>
      <c r="M1927" t="s">
        <v>14987</v>
      </c>
      <c r="N1927">
        <v>9</v>
      </c>
      <c r="O1927" t="s">
        <v>15311</v>
      </c>
      <c r="P1927" t="s">
        <v>17086</v>
      </c>
      <c r="Q1927">
        <v>7</v>
      </c>
      <c r="R1927">
        <v>3</v>
      </c>
      <c r="S1927">
        <v>0.09</v>
      </c>
      <c r="T1927">
        <v>0.09</v>
      </c>
      <c r="U1927">
        <v>431.37</v>
      </c>
      <c r="V1927">
        <v>133.62</v>
      </c>
      <c r="W1927">
        <v>2.0299999999999998</v>
      </c>
      <c r="X1927">
        <v>10.01</v>
      </c>
      <c r="Y1927">
        <v>4.17</v>
      </c>
      <c r="Z1927">
        <v>2</v>
      </c>
      <c r="AA1927" t="s">
        <v>4250</v>
      </c>
      <c r="AB1927">
        <v>0</v>
      </c>
      <c r="AC1927">
        <v>5</v>
      </c>
      <c r="AD1927">
        <v>3.6568809523809529</v>
      </c>
      <c r="AF1927" t="s">
        <v>7949</v>
      </c>
      <c r="AI1927">
        <v>0</v>
      </c>
      <c r="AJ1927">
        <v>0</v>
      </c>
      <c r="AM1927" t="s">
        <v>20019</v>
      </c>
    </row>
    <row r="1928" spans="1:39" x14ac:dyDescent="0.25">
      <c r="A1928" t="s">
        <v>9435</v>
      </c>
      <c r="B1928" t="s">
        <v>4841</v>
      </c>
      <c r="C1928" t="s">
        <v>4842</v>
      </c>
      <c r="D1928">
        <v>17</v>
      </c>
      <c r="E1928" t="s">
        <v>4845</v>
      </c>
      <c r="F1928">
        <v>7.77</v>
      </c>
      <c r="I1928" t="s">
        <v>12924</v>
      </c>
      <c r="K1928" t="s">
        <v>6860</v>
      </c>
      <c r="L1928" t="s">
        <v>6861</v>
      </c>
      <c r="M1928" t="s">
        <v>14972</v>
      </c>
      <c r="N1928">
        <v>8</v>
      </c>
      <c r="O1928" t="s">
        <v>15293</v>
      </c>
      <c r="P1928" t="s">
        <v>17087</v>
      </c>
      <c r="Q1928">
        <v>5</v>
      </c>
      <c r="R1928">
        <v>2</v>
      </c>
      <c r="S1928">
        <v>1.99</v>
      </c>
      <c r="T1928">
        <v>1.99</v>
      </c>
      <c r="U1928">
        <v>478.37</v>
      </c>
      <c r="V1928">
        <v>89.6</v>
      </c>
      <c r="W1928">
        <v>4.74</v>
      </c>
      <c r="X1928">
        <v>9.58</v>
      </c>
      <c r="Y1928">
        <v>4.3600000000000003</v>
      </c>
      <c r="Z1928">
        <v>2</v>
      </c>
      <c r="AA1928" t="s">
        <v>4250</v>
      </c>
      <c r="AB1928">
        <v>0</v>
      </c>
      <c r="AC1928">
        <v>4</v>
      </c>
      <c r="AD1928">
        <v>4.6545000000000014</v>
      </c>
      <c r="AF1928" t="s">
        <v>7949</v>
      </c>
      <c r="AI1928">
        <v>0</v>
      </c>
      <c r="AJ1928">
        <v>0</v>
      </c>
      <c r="AM1928" t="s">
        <v>20019</v>
      </c>
    </row>
    <row r="1929" spans="1:39" x14ac:dyDescent="0.25">
      <c r="A1929" t="s">
        <v>9436</v>
      </c>
      <c r="B1929" t="s">
        <v>4841</v>
      </c>
      <c r="C1929" t="s">
        <v>4842</v>
      </c>
      <c r="D1929">
        <v>17</v>
      </c>
      <c r="E1929" t="s">
        <v>4845</v>
      </c>
      <c r="F1929">
        <v>7.77</v>
      </c>
      <c r="K1929" t="s">
        <v>6860</v>
      </c>
      <c r="L1929" t="s">
        <v>6861</v>
      </c>
      <c r="M1929" t="s">
        <v>14950</v>
      </c>
      <c r="N1929">
        <v>9</v>
      </c>
      <c r="O1929" t="s">
        <v>15271</v>
      </c>
      <c r="P1929" t="s">
        <v>17088</v>
      </c>
      <c r="Q1929">
        <v>5</v>
      </c>
      <c r="R1929">
        <v>2</v>
      </c>
      <c r="S1929">
        <v>3.22</v>
      </c>
      <c r="T1929">
        <v>3.23</v>
      </c>
      <c r="U1929">
        <v>395.4</v>
      </c>
      <c r="V1929">
        <v>59.64</v>
      </c>
      <c r="W1929">
        <v>3.05</v>
      </c>
      <c r="Y1929">
        <v>5.68</v>
      </c>
      <c r="Z1929">
        <v>1</v>
      </c>
      <c r="AA1929" t="s">
        <v>4250</v>
      </c>
      <c r="AB1929">
        <v>0</v>
      </c>
      <c r="AC1929">
        <v>4</v>
      </c>
      <c r="AD1929">
        <v>4.5221428571428568</v>
      </c>
      <c r="AF1929" t="s">
        <v>7949</v>
      </c>
      <c r="AI1929">
        <v>0</v>
      </c>
      <c r="AJ1929">
        <v>0</v>
      </c>
      <c r="AK1929" t="s">
        <v>19839</v>
      </c>
      <c r="AL1929" t="s">
        <v>19839</v>
      </c>
      <c r="AM1929" t="s">
        <v>20019</v>
      </c>
    </row>
    <row r="1930" spans="1:39" x14ac:dyDescent="0.25">
      <c r="A1930" t="s">
        <v>5430</v>
      </c>
      <c r="B1930" t="s">
        <v>4841</v>
      </c>
      <c r="C1930" t="s">
        <v>4842</v>
      </c>
      <c r="D1930">
        <v>17</v>
      </c>
      <c r="E1930" t="s">
        <v>4845</v>
      </c>
      <c r="F1930">
        <v>7.77</v>
      </c>
      <c r="K1930" t="s">
        <v>6860</v>
      </c>
      <c r="L1930" t="s">
        <v>6861</v>
      </c>
      <c r="M1930" t="s">
        <v>15108</v>
      </c>
      <c r="N1930">
        <v>9</v>
      </c>
      <c r="O1930" t="s">
        <v>15476</v>
      </c>
      <c r="P1930" t="s">
        <v>7156</v>
      </c>
      <c r="Q1930">
        <v>7</v>
      </c>
      <c r="R1930">
        <v>1</v>
      </c>
      <c r="S1930">
        <v>2.5</v>
      </c>
      <c r="T1930">
        <v>2.52</v>
      </c>
      <c r="U1930">
        <v>402.41</v>
      </c>
      <c r="V1930">
        <v>96.94</v>
      </c>
      <c r="W1930">
        <v>1.19</v>
      </c>
      <c r="Y1930">
        <v>5.85</v>
      </c>
      <c r="Z1930">
        <v>2</v>
      </c>
      <c r="AA1930" t="s">
        <v>4250</v>
      </c>
      <c r="AB1930">
        <v>0</v>
      </c>
      <c r="AC1930">
        <v>3</v>
      </c>
      <c r="AD1930">
        <v>5.0490714285714278</v>
      </c>
      <c r="AF1930" t="s">
        <v>7949</v>
      </c>
      <c r="AI1930">
        <v>0</v>
      </c>
      <c r="AJ1930">
        <v>0</v>
      </c>
      <c r="AK1930" t="s">
        <v>7970</v>
      </c>
      <c r="AL1930" t="s">
        <v>7970</v>
      </c>
      <c r="AM1930" t="s">
        <v>20019</v>
      </c>
    </row>
    <row r="1931" spans="1:39" x14ac:dyDescent="0.25">
      <c r="A1931" t="s">
        <v>9437</v>
      </c>
      <c r="B1931" t="s">
        <v>4841</v>
      </c>
      <c r="C1931" t="s">
        <v>4842</v>
      </c>
      <c r="D1931">
        <v>17</v>
      </c>
      <c r="E1931" t="s">
        <v>4845</v>
      </c>
      <c r="F1931">
        <v>7.77</v>
      </c>
      <c r="K1931" t="s">
        <v>6860</v>
      </c>
      <c r="L1931" t="s">
        <v>6861</v>
      </c>
      <c r="M1931" t="s">
        <v>14953</v>
      </c>
      <c r="N1931">
        <v>9</v>
      </c>
      <c r="O1931" t="s">
        <v>15274</v>
      </c>
      <c r="P1931" t="s">
        <v>17089</v>
      </c>
      <c r="Q1931">
        <v>5</v>
      </c>
      <c r="R1931">
        <v>1</v>
      </c>
      <c r="S1931">
        <v>2.0499999999999998</v>
      </c>
      <c r="T1931">
        <v>2.0499999999999998</v>
      </c>
      <c r="U1931">
        <v>431.42</v>
      </c>
      <c r="V1931">
        <v>77.05</v>
      </c>
      <c r="W1931">
        <v>4.63</v>
      </c>
      <c r="Y1931">
        <v>2.56</v>
      </c>
      <c r="Z1931">
        <v>4</v>
      </c>
      <c r="AA1931" t="s">
        <v>4250</v>
      </c>
      <c r="AB1931">
        <v>0</v>
      </c>
      <c r="AC1931">
        <v>4</v>
      </c>
      <c r="AD1931">
        <v>5.2981904761904763</v>
      </c>
      <c r="AF1931" t="s">
        <v>7949</v>
      </c>
      <c r="AI1931">
        <v>0</v>
      </c>
      <c r="AJ1931">
        <v>0</v>
      </c>
      <c r="AK1931" t="s">
        <v>19841</v>
      </c>
      <c r="AL1931" t="s">
        <v>19841</v>
      </c>
      <c r="AM1931" t="s">
        <v>20019</v>
      </c>
    </row>
    <row r="1932" spans="1:39" x14ac:dyDescent="0.25">
      <c r="A1932" t="s">
        <v>9438</v>
      </c>
      <c r="B1932" t="s">
        <v>4841</v>
      </c>
      <c r="C1932" t="s">
        <v>4842</v>
      </c>
      <c r="D1932">
        <v>17</v>
      </c>
      <c r="E1932" t="s">
        <v>4845</v>
      </c>
      <c r="F1932">
        <v>7.77</v>
      </c>
      <c r="K1932" t="s">
        <v>6860</v>
      </c>
      <c r="L1932" t="s">
        <v>6861</v>
      </c>
      <c r="M1932" t="s">
        <v>14971</v>
      </c>
      <c r="N1932">
        <v>9</v>
      </c>
      <c r="O1932" t="s">
        <v>15292</v>
      </c>
      <c r="P1932" t="s">
        <v>17090</v>
      </c>
      <c r="Q1932">
        <v>8</v>
      </c>
      <c r="R1932">
        <v>1</v>
      </c>
      <c r="S1932">
        <v>1.69</v>
      </c>
      <c r="T1932">
        <v>1.71</v>
      </c>
      <c r="U1932">
        <v>415.45</v>
      </c>
      <c r="V1932">
        <v>95.09</v>
      </c>
      <c r="W1932">
        <v>2.67</v>
      </c>
      <c r="Y1932">
        <v>5.94</v>
      </c>
      <c r="Z1932">
        <v>3</v>
      </c>
      <c r="AA1932" t="s">
        <v>4250</v>
      </c>
      <c r="AB1932">
        <v>0</v>
      </c>
      <c r="AC1932">
        <v>2</v>
      </c>
      <c r="AD1932">
        <v>5.2675952380952378</v>
      </c>
      <c r="AF1932" t="s">
        <v>7949</v>
      </c>
      <c r="AI1932">
        <v>0</v>
      </c>
      <c r="AJ1932">
        <v>0</v>
      </c>
      <c r="AK1932" t="s">
        <v>19851</v>
      </c>
      <c r="AL1932" t="s">
        <v>19851</v>
      </c>
      <c r="AM1932" t="s">
        <v>20019</v>
      </c>
    </row>
    <row r="1933" spans="1:39" x14ac:dyDescent="0.25">
      <c r="A1933" t="s">
        <v>5407</v>
      </c>
      <c r="B1933" t="s">
        <v>4841</v>
      </c>
      <c r="C1933" t="s">
        <v>4842</v>
      </c>
      <c r="D1933">
        <v>17</v>
      </c>
      <c r="E1933" t="s">
        <v>4845</v>
      </c>
      <c r="F1933">
        <v>7.77</v>
      </c>
      <c r="K1933" t="s">
        <v>6860</v>
      </c>
      <c r="M1933" t="s">
        <v>15074</v>
      </c>
      <c r="N1933">
        <v>8</v>
      </c>
      <c r="O1933" t="s">
        <v>15427</v>
      </c>
      <c r="P1933" t="s">
        <v>7133</v>
      </c>
      <c r="Q1933">
        <v>5</v>
      </c>
      <c r="R1933">
        <v>1</v>
      </c>
      <c r="S1933">
        <v>5.38</v>
      </c>
      <c r="T1933">
        <v>7.27</v>
      </c>
      <c r="U1933">
        <v>514.71</v>
      </c>
      <c r="V1933">
        <v>71.16</v>
      </c>
      <c r="W1933">
        <v>6.69</v>
      </c>
      <c r="Y1933">
        <v>10.029999999999999</v>
      </c>
      <c r="Z1933">
        <v>2</v>
      </c>
      <c r="AA1933" t="s">
        <v>4250</v>
      </c>
      <c r="AB1933">
        <v>2</v>
      </c>
      <c r="AC1933">
        <v>2</v>
      </c>
      <c r="AD1933">
        <v>1.833333333333333</v>
      </c>
      <c r="AF1933" t="s">
        <v>7952</v>
      </c>
      <c r="AI1933">
        <v>0</v>
      </c>
      <c r="AJ1933">
        <v>0</v>
      </c>
      <c r="AK1933" t="s">
        <v>7980</v>
      </c>
      <c r="AL1933" t="s">
        <v>7980</v>
      </c>
      <c r="AM1933" t="s">
        <v>20019</v>
      </c>
    </row>
    <row r="1934" spans="1:39" x14ac:dyDescent="0.25">
      <c r="A1934" t="s">
        <v>9439</v>
      </c>
      <c r="B1934" t="s">
        <v>4841</v>
      </c>
      <c r="C1934" t="s">
        <v>4842</v>
      </c>
      <c r="D1934">
        <v>17</v>
      </c>
      <c r="E1934" t="s">
        <v>4845</v>
      </c>
      <c r="F1934">
        <v>7.77</v>
      </c>
      <c r="K1934" t="s">
        <v>6860</v>
      </c>
      <c r="M1934" t="s">
        <v>15045</v>
      </c>
      <c r="N1934">
        <v>8</v>
      </c>
      <c r="O1934" t="s">
        <v>15393</v>
      </c>
      <c r="P1934" t="s">
        <v>17091</v>
      </c>
      <c r="Q1934">
        <v>6</v>
      </c>
      <c r="R1934">
        <v>4</v>
      </c>
      <c r="S1934">
        <v>3.2</v>
      </c>
      <c r="T1934">
        <v>4.43</v>
      </c>
      <c r="U1934">
        <v>718.89</v>
      </c>
      <c r="V1934">
        <v>120</v>
      </c>
      <c r="W1934">
        <v>5.01</v>
      </c>
      <c r="X1934">
        <v>13.7</v>
      </c>
      <c r="Y1934">
        <v>8.68</v>
      </c>
      <c r="Z1934">
        <v>3</v>
      </c>
      <c r="AA1934" t="s">
        <v>4250</v>
      </c>
      <c r="AB1934">
        <v>2</v>
      </c>
      <c r="AC1934">
        <v>16</v>
      </c>
      <c r="AD1934">
        <v>1.345</v>
      </c>
      <c r="AF1934" t="s">
        <v>7952</v>
      </c>
      <c r="AI1934">
        <v>0</v>
      </c>
      <c r="AJ1934">
        <v>0</v>
      </c>
      <c r="AK1934" t="s">
        <v>19886</v>
      </c>
      <c r="AL1934" t="s">
        <v>19886</v>
      </c>
      <c r="AM1934" t="s">
        <v>20019</v>
      </c>
    </row>
    <row r="1935" spans="1:39" x14ac:dyDescent="0.25">
      <c r="A1935" t="s">
        <v>9440</v>
      </c>
      <c r="B1935" t="s">
        <v>4841</v>
      </c>
      <c r="C1935" t="s">
        <v>4842</v>
      </c>
      <c r="D1935">
        <v>17</v>
      </c>
      <c r="E1935" t="s">
        <v>4845</v>
      </c>
      <c r="F1935">
        <v>7.77</v>
      </c>
      <c r="K1935" t="s">
        <v>6860</v>
      </c>
      <c r="M1935" t="s">
        <v>14992</v>
      </c>
      <c r="N1935">
        <v>8</v>
      </c>
      <c r="O1935" t="s">
        <v>15318</v>
      </c>
      <c r="P1935" t="s">
        <v>17092</v>
      </c>
      <c r="Q1935">
        <v>7</v>
      </c>
      <c r="R1935">
        <v>3</v>
      </c>
      <c r="S1935">
        <v>2.02</v>
      </c>
      <c r="T1935">
        <v>3.07</v>
      </c>
      <c r="U1935">
        <v>651.73</v>
      </c>
      <c r="V1935">
        <v>125.04</v>
      </c>
      <c r="W1935">
        <v>4.7699999999999996</v>
      </c>
      <c r="X1935">
        <v>13.4</v>
      </c>
      <c r="Y1935">
        <v>8.36</v>
      </c>
      <c r="Z1935">
        <v>4</v>
      </c>
      <c r="AA1935" t="s">
        <v>4250</v>
      </c>
      <c r="AB1935">
        <v>1</v>
      </c>
      <c r="AC1935">
        <v>14</v>
      </c>
      <c r="AD1935">
        <v>2.9416666666666669</v>
      </c>
      <c r="AF1935" t="s">
        <v>7949</v>
      </c>
      <c r="AI1935">
        <v>0</v>
      </c>
      <c r="AJ1935">
        <v>0</v>
      </c>
      <c r="AK1935" t="s">
        <v>19864</v>
      </c>
      <c r="AL1935" t="s">
        <v>19864</v>
      </c>
      <c r="AM1935" t="s">
        <v>20019</v>
      </c>
    </row>
    <row r="1936" spans="1:39" x14ac:dyDescent="0.25">
      <c r="A1936" t="s">
        <v>8916</v>
      </c>
      <c r="B1936" t="s">
        <v>4841</v>
      </c>
      <c r="C1936" t="s">
        <v>4842</v>
      </c>
      <c r="D1936">
        <v>17</v>
      </c>
      <c r="E1936" t="s">
        <v>4845</v>
      </c>
      <c r="F1936">
        <v>7.77</v>
      </c>
      <c r="K1936" t="s">
        <v>6860</v>
      </c>
      <c r="L1936" t="s">
        <v>6861</v>
      </c>
      <c r="M1936" t="s">
        <v>15062</v>
      </c>
      <c r="N1936">
        <v>9</v>
      </c>
      <c r="O1936" t="s">
        <v>15415</v>
      </c>
      <c r="P1936" t="s">
        <v>16568</v>
      </c>
      <c r="Q1936">
        <v>8</v>
      </c>
      <c r="R1936">
        <v>3</v>
      </c>
      <c r="S1936">
        <v>3.75</v>
      </c>
      <c r="T1936">
        <v>3.77</v>
      </c>
      <c r="U1936">
        <v>592.80999999999995</v>
      </c>
      <c r="V1936">
        <v>105.6</v>
      </c>
      <c r="W1936">
        <v>5.25</v>
      </c>
      <c r="X1936">
        <v>13.83</v>
      </c>
      <c r="Y1936">
        <v>5.89</v>
      </c>
      <c r="Z1936">
        <v>3</v>
      </c>
      <c r="AA1936" t="s">
        <v>4250</v>
      </c>
      <c r="AB1936">
        <v>2</v>
      </c>
      <c r="AC1936">
        <v>11</v>
      </c>
      <c r="AD1936">
        <v>2.3866666666666672</v>
      </c>
      <c r="AF1936" t="s">
        <v>7949</v>
      </c>
      <c r="AI1936">
        <v>0</v>
      </c>
      <c r="AJ1936">
        <v>0</v>
      </c>
      <c r="AK1936" t="s">
        <v>19873</v>
      </c>
      <c r="AL1936" t="s">
        <v>19873</v>
      </c>
      <c r="AM1936" t="s">
        <v>20019</v>
      </c>
    </row>
    <row r="1937" spans="1:39" x14ac:dyDescent="0.25">
      <c r="A1937" t="s">
        <v>9406</v>
      </c>
      <c r="B1937" t="s">
        <v>4841</v>
      </c>
      <c r="C1937" t="s">
        <v>4842</v>
      </c>
      <c r="D1937">
        <v>17</v>
      </c>
      <c r="E1937" t="s">
        <v>4845</v>
      </c>
      <c r="F1937">
        <v>7.77</v>
      </c>
      <c r="K1937" t="s">
        <v>6860</v>
      </c>
      <c r="L1937" t="s">
        <v>6861</v>
      </c>
      <c r="M1937" t="s">
        <v>15068</v>
      </c>
      <c r="N1937">
        <v>9</v>
      </c>
      <c r="O1937" t="s">
        <v>15421</v>
      </c>
      <c r="P1937" t="s">
        <v>17058</v>
      </c>
      <c r="Q1937">
        <v>5</v>
      </c>
      <c r="R1937">
        <v>2</v>
      </c>
      <c r="S1937">
        <v>2.61</v>
      </c>
      <c r="T1937">
        <v>2.61</v>
      </c>
      <c r="U1937">
        <v>412.8</v>
      </c>
      <c r="V1937">
        <v>89.6</v>
      </c>
      <c r="W1937">
        <v>3.63</v>
      </c>
      <c r="X1937">
        <v>10.119999999999999</v>
      </c>
      <c r="Y1937">
        <v>2.3199999999999998</v>
      </c>
      <c r="Z1937">
        <v>2</v>
      </c>
      <c r="AA1937" t="s">
        <v>4250</v>
      </c>
      <c r="AB1937">
        <v>0</v>
      </c>
      <c r="AC1937">
        <v>3</v>
      </c>
      <c r="AD1937">
        <v>4.8178571428571431</v>
      </c>
      <c r="AF1937" t="s">
        <v>7949</v>
      </c>
      <c r="AI1937">
        <v>0</v>
      </c>
      <c r="AJ1937">
        <v>0</v>
      </c>
      <c r="AK1937" t="s">
        <v>19861</v>
      </c>
      <c r="AL1937" t="s">
        <v>19861</v>
      </c>
      <c r="AM1937" t="s">
        <v>20019</v>
      </c>
    </row>
    <row r="1938" spans="1:39" x14ac:dyDescent="0.25">
      <c r="A1938" t="s">
        <v>9441</v>
      </c>
      <c r="B1938" t="s">
        <v>4841</v>
      </c>
      <c r="C1938" t="s">
        <v>4842</v>
      </c>
      <c r="D1938">
        <v>17</v>
      </c>
      <c r="E1938" t="s">
        <v>4845</v>
      </c>
      <c r="F1938">
        <v>7.77</v>
      </c>
      <c r="K1938" t="s">
        <v>6860</v>
      </c>
      <c r="L1938" t="s">
        <v>6861</v>
      </c>
      <c r="M1938" t="s">
        <v>14991</v>
      </c>
      <c r="N1938">
        <v>9</v>
      </c>
      <c r="O1938" t="s">
        <v>15315</v>
      </c>
      <c r="P1938" t="s">
        <v>17093</v>
      </c>
      <c r="Q1938">
        <v>6</v>
      </c>
      <c r="R1938">
        <v>2</v>
      </c>
      <c r="S1938">
        <v>0.98</v>
      </c>
      <c r="T1938">
        <v>0.98</v>
      </c>
      <c r="U1938">
        <v>403.31</v>
      </c>
      <c r="V1938">
        <v>94.53</v>
      </c>
      <c r="W1938">
        <v>2.87</v>
      </c>
      <c r="X1938">
        <v>10.52</v>
      </c>
      <c r="Y1938">
        <v>2.06</v>
      </c>
      <c r="Z1938">
        <v>2</v>
      </c>
      <c r="AA1938" t="s">
        <v>4250</v>
      </c>
      <c r="AB1938">
        <v>0</v>
      </c>
      <c r="AC1938">
        <v>4</v>
      </c>
      <c r="AD1938">
        <v>5.0396428571428569</v>
      </c>
      <c r="AF1938" t="s">
        <v>7949</v>
      </c>
      <c r="AI1938">
        <v>0</v>
      </c>
      <c r="AJ1938">
        <v>0</v>
      </c>
      <c r="AK1938" t="s">
        <v>19861</v>
      </c>
      <c r="AL1938" t="s">
        <v>19861</v>
      </c>
      <c r="AM1938" t="s">
        <v>20019</v>
      </c>
    </row>
    <row r="1939" spans="1:39" x14ac:dyDescent="0.25">
      <c r="A1939" t="s">
        <v>9442</v>
      </c>
      <c r="B1939" t="s">
        <v>4841</v>
      </c>
      <c r="C1939" t="s">
        <v>4842</v>
      </c>
      <c r="D1939">
        <v>17</v>
      </c>
      <c r="E1939" t="s">
        <v>4845</v>
      </c>
      <c r="F1939">
        <v>7.77</v>
      </c>
      <c r="K1939" t="s">
        <v>6860</v>
      </c>
      <c r="L1939" t="s">
        <v>6861</v>
      </c>
      <c r="M1939" t="s">
        <v>14991</v>
      </c>
      <c r="N1939">
        <v>9</v>
      </c>
      <c r="O1939" t="s">
        <v>15315</v>
      </c>
      <c r="P1939" t="s">
        <v>17094</v>
      </c>
      <c r="Q1939">
        <v>5</v>
      </c>
      <c r="R1939">
        <v>2</v>
      </c>
      <c r="S1939">
        <v>2.75</v>
      </c>
      <c r="T1939">
        <v>2.75</v>
      </c>
      <c r="U1939">
        <v>398.77</v>
      </c>
      <c r="V1939">
        <v>89.6</v>
      </c>
      <c r="W1939">
        <v>3.32</v>
      </c>
      <c r="X1939">
        <v>10.06</v>
      </c>
      <c r="Y1939">
        <v>2.3199999999999998</v>
      </c>
      <c r="Z1939">
        <v>2</v>
      </c>
      <c r="AA1939" t="s">
        <v>4250</v>
      </c>
      <c r="AB1939">
        <v>0</v>
      </c>
      <c r="AC1939">
        <v>3</v>
      </c>
      <c r="AD1939">
        <v>4.8480714285714281</v>
      </c>
      <c r="AF1939" t="s">
        <v>7949</v>
      </c>
      <c r="AI1939">
        <v>0</v>
      </c>
      <c r="AJ1939">
        <v>0</v>
      </c>
      <c r="AK1939" t="s">
        <v>19861</v>
      </c>
      <c r="AL1939" t="s">
        <v>19861</v>
      </c>
      <c r="AM1939" t="s">
        <v>20019</v>
      </c>
    </row>
    <row r="1940" spans="1:39" x14ac:dyDescent="0.25">
      <c r="A1940" t="s">
        <v>9443</v>
      </c>
      <c r="B1940" t="s">
        <v>4841</v>
      </c>
      <c r="C1940" t="s">
        <v>4842</v>
      </c>
      <c r="D1940">
        <v>17</v>
      </c>
      <c r="E1940" t="s">
        <v>4845</v>
      </c>
      <c r="F1940">
        <v>7.77</v>
      </c>
      <c r="I1940" t="s">
        <v>12925</v>
      </c>
      <c r="K1940" t="s">
        <v>6860</v>
      </c>
      <c r="L1940" t="s">
        <v>6861</v>
      </c>
      <c r="M1940" t="s">
        <v>14952</v>
      </c>
      <c r="N1940">
        <v>9</v>
      </c>
      <c r="O1940" t="s">
        <v>15273</v>
      </c>
      <c r="P1940" t="s">
        <v>17095</v>
      </c>
      <c r="Q1940">
        <v>6</v>
      </c>
      <c r="R1940">
        <v>2</v>
      </c>
      <c r="S1940">
        <v>2.59</v>
      </c>
      <c r="T1940">
        <v>2.59</v>
      </c>
      <c r="U1940">
        <v>476.38</v>
      </c>
      <c r="V1940">
        <v>98.83</v>
      </c>
      <c r="W1940">
        <v>3.65</v>
      </c>
      <c r="X1940">
        <v>10.119999999999999</v>
      </c>
      <c r="Y1940">
        <v>4.3499999999999996</v>
      </c>
      <c r="Z1940">
        <v>2</v>
      </c>
      <c r="AA1940" t="s">
        <v>4250</v>
      </c>
      <c r="AB1940">
        <v>0</v>
      </c>
      <c r="AC1940">
        <v>7</v>
      </c>
      <c r="AD1940">
        <v>4.0793809523809523</v>
      </c>
      <c r="AF1940" t="s">
        <v>7949</v>
      </c>
      <c r="AI1940">
        <v>0</v>
      </c>
      <c r="AJ1940">
        <v>0</v>
      </c>
      <c r="AM1940" t="s">
        <v>20019</v>
      </c>
    </row>
    <row r="1941" spans="1:39" x14ac:dyDescent="0.25">
      <c r="A1941" t="s">
        <v>9444</v>
      </c>
      <c r="B1941" t="s">
        <v>4841</v>
      </c>
      <c r="C1941" t="s">
        <v>4842</v>
      </c>
      <c r="D1941">
        <v>17</v>
      </c>
      <c r="E1941" t="s">
        <v>4845</v>
      </c>
      <c r="F1941">
        <v>7.77</v>
      </c>
      <c r="I1941" t="s">
        <v>12926</v>
      </c>
      <c r="K1941" t="s">
        <v>6860</v>
      </c>
      <c r="L1941" t="s">
        <v>6861</v>
      </c>
      <c r="M1941" t="s">
        <v>14975</v>
      </c>
      <c r="N1941">
        <v>9</v>
      </c>
      <c r="O1941" t="s">
        <v>15296</v>
      </c>
      <c r="P1941" t="s">
        <v>17096</v>
      </c>
      <c r="Q1941">
        <v>6</v>
      </c>
      <c r="R1941">
        <v>2</v>
      </c>
      <c r="S1941">
        <v>4.5199999999999996</v>
      </c>
      <c r="T1941">
        <v>4.71</v>
      </c>
      <c r="U1941">
        <v>505.02</v>
      </c>
      <c r="V1941">
        <v>102.21</v>
      </c>
      <c r="W1941">
        <v>5.76</v>
      </c>
      <c r="X1941">
        <v>12.73</v>
      </c>
      <c r="Y1941">
        <v>6.9</v>
      </c>
      <c r="Z1941">
        <v>3</v>
      </c>
      <c r="AA1941" t="s">
        <v>4250</v>
      </c>
      <c r="AB1941">
        <v>2</v>
      </c>
      <c r="AC1941">
        <v>3</v>
      </c>
      <c r="AD1941">
        <v>2.238</v>
      </c>
      <c r="AF1941" t="s">
        <v>7949</v>
      </c>
      <c r="AI1941">
        <v>0</v>
      </c>
      <c r="AJ1941">
        <v>0</v>
      </c>
      <c r="AM1941" t="s">
        <v>20019</v>
      </c>
    </row>
    <row r="1942" spans="1:39" x14ac:dyDescent="0.25">
      <c r="A1942" t="s">
        <v>9445</v>
      </c>
      <c r="B1942" t="s">
        <v>4841</v>
      </c>
      <c r="C1942" t="s">
        <v>4842</v>
      </c>
      <c r="D1942">
        <v>17</v>
      </c>
      <c r="E1942" t="s">
        <v>4845</v>
      </c>
      <c r="F1942">
        <v>7.77</v>
      </c>
      <c r="I1942" t="s">
        <v>12927</v>
      </c>
      <c r="K1942" t="s">
        <v>6860</v>
      </c>
      <c r="L1942" t="s">
        <v>6861</v>
      </c>
      <c r="M1942" t="s">
        <v>14996</v>
      </c>
      <c r="N1942">
        <v>9</v>
      </c>
      <c r="O1942" t="s">
        <v>15322</v>
      </c>
      <c r="P1942" t="s">
        <v>17097</v>
      </c>
      <c r="Q1942">
        <v>6</v>
      </c>
      <c r="R1942">
        <v>2</v>
      </c>
      <c r="S1942">
        <v>-3.84</v>
      </c>
      <c r="T1942">
        <v>-3.84</v>
      </c>
      <c r="U1942">
        <v>403.36</v>
      </c>
      <c r="V1942">
        <v>113.39</v>
      </c>
      <c r="W1942">
        <v>2.5</v>
      </c>
      <c r="X1942">
        <v>10.039999999999999</v>
      </c>
      <c r="Y1942">
        <v>3.94</v>
      </c>
      <c r="Z1942">
        <v>2</v>
      </c>
      <c r="AA1942" t="s">
        <v>4250</v>
      </c>
      <c r="AB1942">
        <v>0</v>
      </c>
      <c r="AC1942">
        <v>4</v>
      </c>
      <c r="AD1942">
        <v>4.4106190476190479</v>
      </c>
      <c r="AF1942" t="s">
        <v>7949</v>
      </c>
      <c r="AI1942">
        <v>0</v>
      </c>
      <c r="AJ1942">
        <v>0</v>
      </c>
      <c r="AM1942" t="s">
        <v>20019</v>
      </c>
    </row>
    <row r="1943" spans="1:39" x14ac:dyDescent="0.25">
      <c r="A1943" t="s">
        <v>9446</v>
      </c>
      <c r="B1943" t="s">
        <v>4841</v>
      </c>
      <c r="C1943" t="s">
        <v>4842</v>
      </c>
      <c r="D1943">
        <v>17</v>
      </c>
      <c r="E1943" t="s">
        <v>4845</v>
      </c>
      <c r="F1943">
        <v>7.77</v>
      </c>
      <c r="I1943" t="s">
        <v>12928</v>
      </c>
      <c r="K1943" t="s">
        <v>6860</v>
      </c>
      <c r="M1943" t="s">
        <v>15002</v>
      </c>
      <c r="N1943">
        <v>8</v>
      </c>
      <c r="O1943" t="s">
        <v>15332</v>
      </c>
      <c r="P1943" t="s">
        <v>17098</v>
      </c>
      <c r="Q1943">
        <v>7</v>
      </c>
      <c r="R1943">
        <v>1</v>
      </c>
      <c r="S1943">
        <v>-0.4</v>
      </c>
      <c r="T1943">
        <v>-0.4</v>
      </c>
      <c r="U1943">
        <v>458.57</v>
      </c>
      <c r="V1943">
        <v>98.63</v>
      </c>
      <c r="W1943">
        <v>2.2599999999999998</v>
      </c>
      <c r="Y1943">
        <v>3.45</v>
      </c>
      <c r="Z1943">
        <v>2</v>
      </c>
      <c r="AA1943" t="s">
        <v>4250</v>
      </c>
      <c r="AB1943">
        <v>0</v>
      </c>
      <c r="AC1943">
        <v>3</v>
      </c>
      <c r="AD1943">
        <v>4.8415952380952394</v>
      </c>
      <c r="AF1943" t="s">
        <v>7949</v>
      </c>
      <c r="AI1943">
        <v>0</v>
      </c>
      <c r="AJ1943">
        <v>0</v>
      </c>
      <c r="AM1943" t="s">
        <v>20019</v>
      </c>
    </row>
    <row r="1944" spans="1:39" x14ac:dyDescent="0.25">
      <c r="A1944" t="s">
        <v>9447</v>
      </c>
      <c r="B1944" t="s">
        <v>4841</v>
      </c>
      <c r="C1944" t="s">
        <v>4842</v>
      </c>
      <c r="D1944">
        <v>17</v>
      </c>
      <c r="E1944" t="s">
        <v>4845</v>
      </c>
      <c r="F1944">
        <v>7.77</v>
      </c>
      <c r="I1944" t="s">
        <v>12929</v>
      </c>
      <c r="K1944" t="s">
        <v>6860</v>
      </c>
      <c r="M1944" t="s">
        <v>14989</v>
      </c>
      <c r="N1944">
        <v>8</v>
      </c>
      <c r="O1944" t="s">
        <v>15313</v>
      </c>
      <c r="P1944" t="s">
        <v>17099</v>
      </c>
      <c r="Q1944">
        <v>9</v>
      </c>
      <c r="R1944">
        <v>2</v>
      </c>
      <c r="S1944">
        <v>2.4500000000000002</v>
      </c>
      <c r="T1944">
        <v>2.4500000000000002</v>
      </c>
      <c r="U1944">
        <v>416.53</v>
      </c>
      <c r="V1944">
        <v>107.42</v>
      </c>
      <c r="W1944">
        <v>1.91</v>
      </c>
      <c r="X1944">
        <v>11.62</v>
      </c>
      <c r="Y1944">
        <v>3.78</v>
      </c>
      <c r="Z1944">
        <v>2</v>
      </c>
      <c r="AA1944" t="s">
        <v>4250</v>
      </c>
      <c r="AB1944">
        <v>0</v>
      </c>
      <c r="AC1944">
        <v>4</v>
      </c>
      <c r="AD1944">
        <v>4.2905476190476186</v>
      </c>
      <c r="AF1944" t="s">
        <v>7949</v>
      </c>
      <c r="AI1944">
        <v>0</v>
      </c>
      <c r="AJ1944">
        <v>0</v>
      </c>
      <c r="AM1944" t="s">
        <v>20019</v>
      </c>
    </row>
    <row r="1945" spans="1:39" x14ac:dyDescent="0.25">
      <c r="A1945" t="s">
        <v>9448</v>
      </c>
      <c r="B1945" t="s">
        <v>4841</v>
      </c>
      <c r="C1945" t="s">
        <v>4842</v>
      </c>
      <c r="D1945">
        <v>17</v>
      </c>
      <c r="E1945" t="s">
        <v>4845</v>
      </c>
      <c r="F1945">
        <v>7.77</v>
      </c>
      <c r="I1945" t="s">
        <v>12930</v>
      </c>
      <c r="K1945" t="s">
        <v>6860</v>
      </c>
      <c r="M1945" t="s">
        <v>15002</v>
      </c>
      <c r="N1945">
        <v>8</v>
      </c>
      <c r="O1945" t="s">
        <v>15332</v>
      </c>
      <c r="P1945" t="s">
        <v>17100</v>
      </c>
      <c r="Q1945">
        <v>6</v>
      </c>
      <c r="R1945">
        <v>1</v>
      </c>
      <c r="S1945">
        <v>1.29</v>
      </c>
      <c r="T1945">
        <v>1.29</v>
      </c>
      <c r="U1945">
        <v>469.59</v>
      </c>
      <c r="V1945">
        <v>93.7</v>
      </c>
      <c r="W1945">
        <v>3.48</v>
      </c>
      <c r="Y1945">
        <v>3.85</v>
      </c>
      <c r="Z1945">
        <v>2</v>
      </c>
      <c r="AA1945" t="s">
        <v>4250</v>
      </c>
      <c r="AB1945">
        <v>0</v>
      </c>
      <c r="AC1945">
        <v>3</v>
      </c>
      <c r="AD1945">
        <v>4.9272142857142862</v>
      </c>
      <c r="AF1945" t="s">
        <v>7949</v>
      </c>
      <c r="AI1945">
        <v>0</v>
      </c>
      <c r="AJ1945">
        <v>0</v>
      </c>
      <c r="AM1945" t="s">
        <v>20019</v>
      </c>
    </row>
    <row r="1946" spans="1:39" x14ac:dyDescent="0.25">
      <c r="A1946" t="s">
        <v>9449</v>
      </c>
      <c r="B1946" t="s">
        <v>4841</v>
      </c>
      <c r="C1946" t="s">
        <v>4842</v>
      </c>
      <c r="D1946">
        <v>17</v>
      </c>
      <c r="E1946" t="s">
        <v>4845</v>
      </c>
      <c r="F1946">
        <v>7.77</v>
      </c>
      <c r="I1946" t="s">
        <v>12931</v>
      </c>
      <c r="K1946" t="s">
        <v>6860</v>
      </c>
      <c r="L1946" t="s">
        <v>6861</v>
      </c>
      <c r="M1946" t="s">
        <v>15114</v>
      </c>
      <c r="N1946">
        <v>8</v>
      </c>
      <c r="O1946" t="s">
        <v>15486</v>
      </c>
      <c r="P1946" t="s">
        <v>17101</v>
      </c>
      <c r="Q1946">
        <v>6</v>
      </c>
      <c r="R1946">
        <v>2</v>
      </c>
      <c r="S1946">
        <v>-4.28</v>
      </c>
      <c r="T1946">
        <v>-4.25</v>
      </c>
      <c r="U1946">
        <v>387.79</v>
      </c>
      <c r="V1946">
        <v>77.459999999999994</v>
      </c>
      <c r="W1946">
        <v>3.29</v>
      </c>
      <c r="Y1946">
        <v>6.18</v>
      </c>
      <c r="Z1946">
        <v>2</v>
      </c>
      <c r="AA1946" t="s">
        <v>4250</v>
      </c>
      <c r="AB1946">
        <v>0</v>
      </c>
      <c r="AC1946">
        <v>5</v>
      </c>
      <c r="AD1946">
        <v>5.3014999999999999</v>
      </c>
      <c r="AF1946" t="s">
        <v>7949</v>
      </c>
      <c r="AI1946">
        <v>0</v>
      </c>
      <c r="AJ1946">
        <v>0</v>
      </c>
      <c r="AM1946" t="s">
        <v>20019</v>
      </c>
    </row>
    <row r="1947" spans="1:39" x14ac:dyDescent="0.25">
      <c r="A1947" t="s">
        <v>9450</v>
      </c>
      <c r="B1947" t="s">
        <v>4841</v>
      </c>
      <c r="C1947" t="s">
        <v>4842</v>
      </c>
      <c r="D1947">
        <v>17.2</v>
      </c>
      <c r="E1947" t="s">
        <v>4845</v>
      </c>
      <c r="F1947">
        <v>7.76</v>
      </c>
      <c r="I1947" t="s">
        <v>12932</v>
      </c>
      <c r="K1947" t="s">
        <v>6860</v>
      </c>
      <c r="M1947" t="s">
        <v>15002</v>
      </c>
      <c r="N1947">
        <v>8</v>
      </c>
      <c r="O1947" t="s">
        <v>15332</v>
      </c>
      <c r="P1947" t="s">
        <v>17102</v>
      </c>
      <c r="Q1947">
        <v>3</v>
      </c>
      <c r="R1947">
        <v>1</v>
      </c>
      <c r="S1947">
        <v>4.72</v>
      </c>
      <c r="T1947">
        <v>4.72</v>
      </c>
      <c r="U1947">
        <v>469.38</v>
      </c>
      <c r="V1947">
        <v>58.64</v>
      </c>
      <c r="W1947">
        <v>4.53</v>
      </c>
      <c r="X1947">
        <v>9.4600000000000009</v>
      </c>
      <c r="Y1947">
        <v>0</v>
      </c>
      <c r="Z1947">
        <v>2</v>
      </c>
      <c r="AA1947" t="s">
        <v>4250</v>
      </c>
      <c r="AB1947">
        <v>0</v>
      </c>
      <c r="AC1947">
        <v>3</v>
      </c>
      <c r="AD1947">
        <v>3.192047619047619</v>
      </c>
      <c r="AF1947" t="s">
        <v>7949</v>
      </c>
      <c r="AI1947">
        <v>0</v>
      </c>
      <c r="AJ1947">
        <v>0</v>
      </c>
      <c r="AM1947" t="s">
        <v>20019</v>
      </c>
    </row>
    <row r="1948" spans="1:39" x14ac:dyDescent="0.25">
      <c r="A1948" t="s">
        <v>9451</v>
      </c>
      <c r="B1948" t="s">
        <v>4841</v>
      </c>
      <c r="C1948" t="s">
        <v>4842</v>
      </c>
      <c r="D1948">
        <v>17.3</v>
      </c>
      <c r="E1948" t="s">
        <v>4845</v>
      </c>
      <c r="F1948">
        <v>7.76</v>
      </c>
      <c r="I1948" t="s">
        <v>12933</v>
      </c>
      <c r="K1948" t="s">
        <v>6860</v>
      </c>
      <c r="M1948" t="s">
        <v>15002</v>
      </c>
      <c r="N1948">
        <v>8</v>
      </c>
      <c r="O1948" t="s">
        <v>15332</v>
      </c>
      <c r="P1948" t="s">
        <v>17103</v>
      </c>
      <c r="Q1948">
        <v>4</v>
      </c>
      <c r="R1948">
        <v>2</v>
      </c>
      <c r="U1948">
        <v>484.64</v>
      </c>
      <c r="V1948">
        <v>71.95</v>
      </c>
      <c r="W1948">
        <v>4.78</v>
      </c>
      <c r="Y1948">
        <v>8.18</v>
      </c>
      <c r="Z1948">
        <v>2</v>
      </c>
      <c r="AA1948" t="s">
        <v>4250</v>
      </c>
      <c r="AB1948">
        <v>0</v>
      </c>
      <c r="AC1948">
        <v>6</v>
      </c>
      <c r="AF1948" t="s">
        <v>7949</v>
      </c>
      <c r="AI1948">
        <v>0</v>
      </c>
      <c r="AJ1948">
        <v>0</v>
      </c>
      <c r="AM1948" t="s">
        <v>20019</v>
      </c>
    </row>
    <row r="1949" spans="1:39" x14ac:dyDescent="0.25">
      <c r="A1949" t="s">
        <v>9452</v>
      </c>
      <c r="B1949" t="s">
        <v>4841</v>
      </c>
      <c r="C1949" t="s">
        <v>4842</v>
      </c>
      <c r="D1949">
        <v>17.3</v>
      </c>
      <c r="E1949" t="s">
        <v>4845</v>
      </c>
      <c r="F1949">
        <v>7.76</v>
      </c>
      <c r="I1949" t="s">
        <v>12934</v>
      </c>
      <c r="K1949" t="s">
        <v>6860</v>
      </c>
      <c r="M1949" t="s">
        <v>15002</v>
      </c>
      <c r="N1949">
        <v>8</v>
      </c>
      <c r="O1949" t="s">
        <v>15332</v>
      </c>
      <c r="P1949" t="s">
        <v>17104</v>
      </c>
      <c r="Q1949">
        <v>4</v>
      </c>
      <c r="R1949">
        <v>1</v>
      </c>
      <c r="S1949">
        <v>4.47</v>
      </c>
      <c r="T1949">
        <v>4.49</v>
      </c>
      <c r="U1949">
        <v>471.65</v>
      </c>
      <c r="V1949">
        <v>67.92</v>
      </c>
      <c r="W1949">
        <v>4.76</v>
      </c>
      <c r="Y1949">
        <v>5.94</v>
      </c>
      <c r="Z1949">
        <v>2</v>
      </c>
      <c r="AA1949" t="s">
        <v>4250</v>
      </c>
      <c r="AB1949">
        <v>0</v>
      </c>
      <c r="AC1949">
        <v>7</v>
      </c>
      <c r="AD1949">
        <v>3.2908333333333331</v>
      </c>
      <c r="AF1949" t="s">
        <v>7949</v>
      </c>
      <c r="AI1949">
        <v>0</v>
      </c>
      <c r="AJ1949">
        <v>0</v>
      </c>
      <c r="AM1949" t="s">
        <v>20019</v>
      </c>
    </row>
    <row r="1950" spans="1:39" x14ac:dyDescent="0.25">
      <c r="A1950" t="s">
        <v>8523</v>
      </c>
      <c r="B1950" t="s">
        <v>4841</v>
      </c>
      <c r="C1950" t="s">
        <v>4842</v>
      </c>
      <c r="D1950">
        <v>17.399999999999999</v>
      </c>
      <c r="E1950" t="s">
        <v>4845</v>
      </c>
      <c r="F1950">
        <v>7.76</v>
      </c>
      <c r="K1950" t="s">
        <v>6860</v>
      </c>
      <c r="L1950" t="s">
        <v>6861</v>
      </c>
      <c r="M1950" t="s">
        <v>15013</v>
      </c>
      <c r="N1950">
        <v>9</v>
      </c>
      <c r="O1950" t="s">
        <v>15396</v>
      </c>
      <c r="P1950" t="s">
        <v>16176</v>
      </c>
      <c r="Q1950">
        <v>7</v>
      </c>
      <c r="R1950">
        <v>1</v>
      </c>
      <c r="S1950">
        <v>2.68</v>
      </c>
      <c r="T1950">
        <v>2.68</v>
      </c>
      <c r="U1950">
        <v>425.42</v>
      </c>
      <c r="V1950">
        <v>95.51</v>
      </c>
      <c r="W1950">
        <v>4.04</v>
      </c>
      <c r="Y1950">
        <v>3.45</v>
      </c>
      <c r="Z1950">
        <v>4</v>
      </c>
      <c r="AA1950" t="s">
        <v>4250</v>
      </c>
      <c r="AB1950">
        <v>0</v>
      </c>
      <c r="AC1950">
        <v>2</v>
      </c>
      <c r="AD1950">
        <v>4.8423809523809513</v>
      </c>
      <c r="AF1950" t="s">
        <v>7949</v>
      </c>
      <c r="AI1950">
        <v>0</v>
      </c>
      <c r="AJ1950">
        <v>0</v>
      </c>
      <c r="AK1950" t="s">
        <v>19847</v>
      </c>
      <c r="AL1950" t="s">
        <v>19847</v>
      </c>
      <c r="AM1950" t="s">
        <v>20019</v>
      </c>
    </row>
    <row r="1951" spans="1:39" x14ac:dyDescent="0.25">
      <c r="A1951" t="s">
        <v>9453</v>
      </c>
      <c r="B1951" t="s">
        <v>4841</v>
      </c>
      <c r="C1951" t="s">
        <v>4842</v>
      </c>
      <c r="D1951">
        <v>17.399999999999999</v>
      </c>
      <c r="E1951" t="s">
        <v>4845</v>
      </c>
      <c r="F1951">
        <v>7.76</v>
      </c>
      <c r="I1951" t="s">
        <v>12935</v>
      </c>
      <c r="K1951" t="s">
        <v>6860</v>
      </c>
      <c r="M1951" t="s">
        <v>14977</v>
      </c>
      <c r="N1951">
        <v>8</v>
      </c>
      <c r="O1951" t="s">
        <v>15298</v>
      </c>
      <c r="P1951" t="s">
        <v>17105</v>
      </c>
      <c r="Q1951">
        <v>5</v>
      </c>
      <c r="R1951">
        <v>1</v>
      </c>
      <c r="S1951">
        <v>2.59</v>
      </c>
      <c r="T1951">
        <v>2.63</v>
      </c>
      <c r="U1951">
        <v>419.55</v>
      </c>
      <c r="V1951">
        <v>67.92</v>
      </c>
      <c r="W1951">
        <v>3.26</v>
      </c>
      <c r="Y1951">
        <v>6.41</v>
      </c>
      <c r="Z1951">
        <v>2</v>
      </c>
      <c r="AA1951" t="s">
        <v>4250</v>
      </c>
      <c r="AB1951">
        <v>0</v>
      </c>
      <c r="AC1951">
        <v>1</v>
      </c>
      <c r="AD1951">
        <v>5.1129761904761901</v>
      </c>
      <c r="AF1951" t="s">
        <v>7949</v>
      </c>
      <c r="AI1951">
        <v>0</v>
      </c>
      <c r="AJ1951">
        <v>0</v>
      </c>
      <c r="AM1951" t="s">
        <v>20019</v>
      </c>
    </row>
    <row r="1952" spans="1:39" x14ac:dyDescent="0.25">
      <c r="A1952" t="s">
        <v>9454</v>
      </c>
      <c r="B1952" t="s">
        <v>4841</v>
      </c>
      <c r="C1952" t="s">
        <v>4842</v>
      </c>
      <c r="D1952">
        <v>17.399999999999999</v>
      </c>
      <c r="E1952" t="s">
        <v>4845</v>
      </c>
      <c r="F1952">
        <v>7.76</v>
      </c>
      <c r="I1952" t="s">
        <v>12936</v>
      </c>
      <c r="K1952" t="s">
        <v>6860</v>
      </c>
      <c r="M1952" t="s">
        <v>15002</v>
      </c>
      <c r="N1952">
        <v>8</v>
      </c>
      <c r="O1952" t="s">
        <v>15332</v>
      </c>
      <c r="P1952" t="s">
        <v>17106</v>
      </c>
      <c r="Q1952">
        <v>6</v>
      </c>
      <c r="R1952">
        <v>1</v>
      </c>
      <c r="S1952">
        <v>2.27</v>
      </c>
      <c r="T1952">
        <v>2.27</v>
      </c>
      <c r="U1952">
        <v>460.6</v>
      </c>
      <c r="V1952">
        <v>80.81</v>
      </c>
      <c r="W1952">
        <v>3.59</v>
      </c>
      <c r="Y1952">
        <v>3.02</v>
      </c>
      <c r="Z1952">
        <v>2</v>
      </c>
      <c r="AA1952" t="s">
        <v>4250</v>
      </c>
      <c r="AB1952">
        <v>0</v>
      </c>
      <c r="AC1952">
        <v>3</v>
      </c>
      <c r="AD1952">
        <v>4.9797619047619044</v>
      </c>
      <c r="AF1952" t="s">
        <v>7949</v>
      </c>
      <c r="AI1952">
        <v>0</v>
      </c>
      <c r="AJ1952">
        <v>0</v>
      </c>
      <c r="AM1952" t="s">
        <v>20019</v>
      </c>
    </row>
    <row r="1953" spans="1:39" x14ac:dyDescent="0.25">
      <c r="A1953" t="s">
        <v>9455</v>
      </c>
      <c r="B1953" t="s">
        <v>4841</v>
      </c>
      <c r="C1953" t="s">
        <v>4842</v>
      </c>
      <c r="D1953">
        <v>17.399999999999999</v>
      </c>
      <c r="E1953" t="s">
        <v>4845</v>
      </c>
      <c r="F1953">
        <v>7.76</v>
      </c>
      <c r="I1953" t="s">
        <v>12937</v>
      </c>
      <c r="K1953" t="s">
        <v>6860</v>
      </c>
      <c r="M1953" t="s">
        <v>14977</v>
      </c>
      <c r="N1953">
        <v>8</v>
      </c>
      <c r="O1953" t="s">
        <v>15298</v>
      </c>
      <c r="P1953" t="s">
        <v>17107</v>
      </c>
      <c r="Q1953">
        <v>5</v>
      </c>
      <c r="R1953">
        <v>1</v>
      </c>
      <c r="S1953">
        <v>2.61</v>
      </c>
      <c r="T1953">
        <v>4.6100000000000003</v>
      </c>
      <c r="U1953">
        <v>369.51</v>
      </c>
      <c r="V1953">
        <v>60.08</v>
      </c>
      <c r="W1953">
        <v>3.51</v>
      </c>
      <c r="Y1953">
        <v>11.54</v>
      </c>
      <c r="Z1953">
        <v>1</v>
      </c>
      <c r="AA1953" t="s">
        <v>4250</v>
      </c>
      <c r="AB1953">
        <v>0</v>
      </c>
      <c r="AC1953">
        <v>4</v>
      </c>
      <c r="AD1953">
        <v>3.6554047619047618</v>
      </c>
      <c r="AF1953" t="s">
        <v>7952</v>
      </c>
      <c r="AI1953">
        <v>0</v>
      </c>
      <c r="AJ1953">
        <v>0</v>
      </c>
      <c r="AM1953" t="s">
        <v>20019</v>
      </c>
    </row>
    <row r="1954" spans="1:39" x14ac:dyDescent="0.25">
      <c r="A1954" t="s">
        <v>9080</v>
      </c>
      <c r="B1954" t="s">
        <v>4841</v>
      </c>
      <c r="C1954" t="s">
        <v>4842</v>
      </c>
      <c r="D1954">
        <v>17.600000000000001</v>
      </c>
      <c r="E1954" t="s">
        <v>4845</v>
      </c>
      <c r="F1954">
        <v>7.75</v>
      </c>
      <c r="I1954" t="s">
        <v>12938</v>
      </c>
      <c r="K1954" t="s">
        <v>6860</v>
      </c>
      <c r="L1954" t="s">
        <v>6861</v>
      </c>
      <c r="M1954" t="s">
        <v>14972</v>
      </c>
      <c r="N1954">
        <v>8</v>
      </c>
      <c r="O1954" t="s">
        <v>15293</v>
      </c>
      <c r="P1954" t="s">
        <v>16732</v>
      </c>
      <c r="Q1954">
        <v>5</v>
      </c>
      <c r="R1954">
        <v>2</v>
      </c>
      <c r="S1954">
        <v>3.19</v>
      </c>
      <c r="T1954">
        <v>3.19</v>
      </c>
      <c r="U1954">
        <v>493.23</v>
      </c>
      <c r="V1954">
        <v>89.6</v>
      </c>
      <c r="W1954">
        <v>4.07</v>
      </c>
      <c r="X1954">
        <v>10.01</v>
      </c>
      <c r="Y1954">
        <v>3.63</v>
      </c>
      <c r="Z1954">
        <v>2</v>
      </c>
      <c r="AA1954" t="s">
        <v>4250</v>
      </c>
      <c r="AB1954">
        <v>0</v>
      </c>
      <c r="AC1954">
        <v>4</v>
      </c>
      <c r="AD1954">
        <v>3.8583571428571428</v>
      </c>
      <c r="AF1954" t="s">
        <v>7949</v>
      </c>
      <c r="AI1954">
        <v>0</v>
      </c>
      <c r="AJ1954">
        <v>0</v>
      </c>
      <c r="AM1954" t="s">
        <v>20019</v>
      </c>
    </row>
    <row r="1955" spans="1:39" x14ac:dyDescent="0.25">
      <c r="A1955" t="s">
        <v>9042</v>
      </c>
      <c r="B1955" t="s">
        <v>4841</v>
      </c>
      <c r="C1955" t="s">
        <v>4842</v>
      </c>
      <c r="D1955">
        <v>17.600000000000001</v>
      </c>
      <c r="E1955" t="s">
        <v>4845</v>
      </c>
      <c r="F1955">
        <v>7.75</v>
      </c>
      <c r="I1955" t="s">
        <v>12939</v>
      </c>
      <c r="K1955" t="s">
        <v>6860</v>
      </c>
      <c r="L1955" t="s">
        <v>6861</v>
      </c>
      <c r="M1955" t="s">
        <v>14979</v>
      </c>
      <c r="N1955">
        <v>8</v>
      </c>
      <c r="O1955" t="s">
        <v>15302</v>
      </c>
      <c r="P1955" t="s">
        <v>16694</v>
      </c>
      <c r="Q1955">
        <v>6</v>
      </c>
      <c r="R1955">
        <v>2</v>
      </c>
      <c r="S1955">
        <v>3.05</v>
      </c>
      <c r="T1955">
        <v>3.05</v>
      </c>
      <c r="U1955">
        <v>450.39</v>
      </c>
      <c r="V1955">
        <v>98.83</v>
      </c>
      <c r="W1955">
        <v>3.37</v>
      </c>
      <c r="X1955">
        <v>10.130000000000001</v>
      </c>
      <c r="Y1955">
        <v>4.8600000000000003</v>
      </c>
      <c r="Z1955">
        <v>2</v>
      </c>
      <c r="AA1955" t="s">
        <v>4250</v>
      </c>
      <c r="AB1955">
        <v>0</v>
      </c>
      <c r="AC1955">
        <v>5</v>
      </c>
      <c r="AD1955">
        <v>4.0100238095238101</v>
      </c>
      <c r="AF1955" t="s">
        <v>7949</v>
      </c>
      <c r="AI1955">
        <v>0</v>
      </c>
      <c r="AJ1955">
        <v>0</v>
      </c>
      <c r="AM1955" t="s">
        <v>20019</v>
      </c>
    </row>
    <row r="1956" spans="1:39" x14ac:dyDescent="0.25">
      <c r="A1956" t="s">
        <v>9456</v>
      </c>
      <c r="B1956" t="s">
        <v>4841</v>
      </c>
      <c r="C1956" t="s">
        <v>4842</v>
      </c>
      <c r="D1956">
        <v>17.7</v>
      </c>
      <c r="E1956" t="s">
        <v>4845</v>
      </c>
      <c r="F1956">
        <v>7.75</v>
      </c>
      <c r="I1956" t="s">
        <v>12940</v>
      </c>
      <c r="K1956" t="s">
        <v>6860</v>
      </c>
      <c r="L1956" t="s">
        <v>6861</v>
      </c>
      <c r="M1956" t="s">
        <v>14987</v>
      </c>
      <c r="N1956">
        <v>9</v>
      </c>
      <c r="O1956" t="s">
        <v>15311</v>
      </c>
      <c r="P1956" t="s">
        <v>17108</v>
      </c>
      <c r="Q1956">
        <v>5</v>
      </c>
      <c r="R1956">
        <v>2</v>
      </c>
      <c r="S1956">
        <v>1.87</v>
      </c>
      <c r="T1956">
        <v>1.88</v>
      </c>
      <c r="U1956">
        <v>442.8</v>
      </c>
      <c r="V1956">
        <v>89.6</v>
      </c>
      <c r="W1956">
        <v>3.79</v>
      </c>
      <c r="X1956">
        <v>9.6999999999999993</v>
      </c>
      <c r="Y1956">
        <v>4.17</v>
      </c>
      <c r="Z1956">
        <v>2</v>
      </c>
      <c r="AA1956" t="s">
        <v>4250</v>
      </c>
      <c r="AB1956">
        <v>0</v>
      </c>
      <c r="AC1956">
        <v>5</v>
      </c>
      <c r="AD1956">
        <v>4.9085714285714284</v>
      </c>
      <c r="AF1956" t="s">
        <v>7949</v>
      </c>
      <c r="AI1956">
        <v>0</v>
      </c>
      <c r="AJ1956">
        <v>0</v>
      </c>
      <c r="AM1956" t="s">
        <v>20019</v>
      </c>
    </row>
    <row r="1957" spans="1:39" x14ac:dyDescent="0.25">
      <c r="A1957" t="s">
        <v>9256</v>
      </c>
      <c r="B1957" t="s">
        <v>4841</v>
      </c>
      <c r="C1957" t="s">
        <v>4842</v>
      </c>
      <c r="D1957">
        <v>17.899999999999999</v>
      </c>
      <c r="E1957" t="s">
        <v>4845</v>
      </c>
      <c r="F1957">
        <v>7.75</v>
      </c>
      <c r="I1957" t="s">
        <v>12941</v>
      </c>
      <c r="K1957" t="s">
        <v>6860</v>
      </c>
      <c r="L1957" t="s">
        <v>6861</v>
      </c>
      <c r="M1957" t="s">
        <v>14979</v>
      </c>
      <c r="N1957">
        <v>8</v>
      </c>
      <c r="O1957" t="s">
        <v>15302</v>
      </c>
      <c r="P1957" t="s">
        <v>16908</v>
      </c>
      <c r="Q1957">
        <v>6</v>
      </c>
      <c r="R1957">
        <v>2</v>
      </c>
      <c r="S1957">
        <v>1.71</v>
      </c>
      <c r="T1957">
        <v>1.71</v>
      </c>
      <c r="U1957">
        <v>439.34</v>
      </c>
      <c r="V1957">
        <v>113.39</v>
      </c>
      <c r="W1957">
        <v>3.18</v>
      </c>
      <c r="X1957">
        <v>9.9499999999999993</v>
      </c>
      <c r="Y1957">
        <v>3.63</v>
      </c>
      <c r="Z1957">
        <v>2</v>
      </c>
      <c r="AA1957" t="s">
        <v>4250</v>
      </c>
      <c r="AB1957">
        <v>0</v>
      </c>
      <c r="AC1957">
        <v>4</v>
      </c>
      <c r="AD1957">
        <v>4.1536190476190482</v>
      </c>
      <c r="AF1957" t="s">
        <v>7949</v>
      </c>
      <c r="AI1957">
        <v>0</v>
      </c>
      <c r="AJ1957">
        <v>0</v>
      </c>
      <c r="AM1957" t="s">
        <v>20019</v>
      </c>
    </row>
    <row r="1958" spans="1:39" x14ac:dyDescent="0.25">
      <c r="A1958" t="s">
        <v>9457</v>
      </c>
      <c r="B1958" t="s">
        <v>4841</v>
      </c>
      <c r="C1958" t="s">
        <v>4842</v>
      </c>
      <c r="D1958">
        <v>18</v>
      </c>
      <c r="E1958" t="s">
        <v>4845</v>
      </c>
      <c r="F1958">
        <v>7.75</v>
      </c>
      <c r="K1958" t="s">
        <v>6860</v>
      </c>
      <c r="M1958" t="s">
        <v>6865</v>
      </c>
      <c r="N1958">
        <v>8</v>
      </c>
      <c r="O1958" t="s">
        <v>15365</v>
      </c>
      <c r="P1958" t="s">
        <v>17109</v>
      </c>
      <c r="Q1958">
        <v>7</v>
      </c>
      <c r="R1958">
        <v>4</v>
      </c>
      <c r="S1958">
        <v>3.28</v>
      </c>
      <c r="T1958">
        <v>3.31</v>
      </c>
      <c r="U1958">
        <v>636.82000000000005</v>
      </c>
      <c r="V1958">
        <v>137.07</v>
      </c>
      <c r="W1958">
        <v>3.92</v>
      </c>
      <c r="X1958">
        <v>13.55</v>
      </c>
      <c r="Y1958">
        <v>6.29</v>
      </c>
      <c r="Z1958">
        <v>3</v>
      </c>
      <c r="AA1958" t="s">
        <v>4250</v>
      </c>
      <c r="AB1958">
        <v>1</v>
      </c>
      <c r="AC1958">
        <v>14</v>
      </c>
      <c r="AD1958">
        <v>2.2050000000000001</v>
      </c>
      <c r="AF1958" t="s">
        <v>7949</v>
      </c>
      <c r="AI1958">
        <v>0</v>
      </c>
      <c r="AJ1958">
        <v>0</v>
      </c>
      <c r="AK1958" t="s">
        <v>19888</v>
      </c>
      <c r="AL1958" t="s">
        <v>19888</v>
      </c>
      <c r="AM1958" t="s">
        <v>20019</v>
      </c>
    </row>
    <row r="1959" spans="1:39" x14ac:dyDescent="0.25">
      <c r="A1959" t="s">
        <v>8436</v>
      </c>
      <c r="B1959" t="s">
        <v>4841</v>
      </c>
      <c r="C1959" t="s">
        <v>4842</v>
      </c>
      <c r="D1959">
        <v>18</v>
      </c>
      <c r="E1959" t="s">
        <v>4845</v>
      </c>
      <c r="F1959">
        <v>7.75</v>
      </c>
      <c r="K1959" t="s">
        <v>6860</v>
      </c>
      <c r="L1959" t="s">
        <v>6861</v>
      </c>
      <c r="M1959" t="s">
        <v>15115</v>
      </c>
      <c r="N1959">
        <v>9</v>
      </c>
      <c r="O1959" t="s">
        <v>15487</v>
      </c>
      <c r="P1959" t="s">
        <v>16089</v>
      </c>
      <c r="Q1959">
        <v>6</v>
      </c>
      <c r="R1959">
        <v>4</v>
      </c>
      <c r="S1959">
        <v>2.2000000000000002</v>
      </c>
      <c r="T1959">
        <v>2.99</v>
      </c>
      <c r="U1959">
        <v>636.71</v>
      </c>
      <c r="V1959">
        <v>110.77</v>
      </c>
      <c r="W1959">
        <v>4.7</v>
      </c>
      <c r="X1959">
        <v>13.29</v>
      </c>
      <c r="Y1959">
        <v>8.09</v>
      </c>
      <c r="Z1959">
        <v>3</v>
      </c>
      <c r="AA1959" t="s">
        <v>4250</v>
      </c>
      <c r="AB1959">
        <v>1</v>
      </c>
      <c r="AC1959">
        <v>12</v>
      </c>
      <c r="AD1959">
        <v>3.162666666666667</v>
      </c>
      <c r="AF1959" t="s">
        <v>7949</v>
      </c>
      <c r="AI1959">
        <v>0</v>
      </c>
      <c r="AJ1959">
        <v>0</v>
      </c>
      <c r="AK1959" t="s">
        <v>19889</v>
      </c>
      <c r="AL1959" t="s">
        <v>19889</v>
      </c>
      <c r="AM1959" t="s">
        <v>20019</v>
      </c>
    </row>
    <row r="1960" spans="1:39" x14ac:dyDescent="0.25">
      <c r="A1960" t="s">
        <v>9458</v>
      </c>
      <c r="B1960" t="s">
        <v>4841</v>
      </c>
      <c r="C1960" t="s">
        <v>4842</v>
      </c>
      <c r="D1960">
        <v>18</v>
      </c>
      <c r="E1960" t="s">
        <v>4845</v>
      </c>
      <c r="F1960">
        <v>7.75</v>
      </c>
      <c r="K1960" t="s">
        <v>6860</v>
      </c>
      <c r="M1960" t="s">
        <v>15025</v>
      </c>
      <c r="N1960">
        <v>8</v>
      </c>
      <c r="O1960" t="s">
        <v>15366</v>
      </c>
      <c r="P1960" t="s">
        <v>17110</v>
      </c>
      <c r="Q1960">
        <v>7</v>
      </c>
      <c r="R1960">
        <v>4</v>
      </c>
      <c r="S1960">
        <v>2.2799999999999998</v>
      </c>
      <c r="T1960">
        <v>3.14</v>
      </c>
      <c r="U1960">
        <v>606.79</v>
      </c>
      <c r="V1960">
        <v>120</v>
      </c>
      <c r="W1960">
        <v>4.04</v>
      </c>
      <c r="X1960">
        <v>13.96</v>
      </c>
      <c r="Y1960">
        <v>8.14</v>
      </c>
      <c r="Z1960">
        <v>3</v>
      </c>
      <c r="AA1960" t="s">
        <v>4250</v>
      </c>
      <c r="AB1960">
        <v>1</v>
      </c>
      <c r="AC1960">
        <v>12</v>
      </c>
      <c r="AD1960">
        <v>2.72</v>
      </c>
      <c r="AF1960" t="s">
        <v>7949</v>
      </c>
      <c r="AI1960">
        <v>0</v>
      </c>
      <c r="AJ1960">
        <v>0</v>
      </c>
      <c r="AK1960" t="s">
        <v>19889</v>
      </c>
      <c r="AL1960" t="s">
        <v>19889</v>
      </c>
      <c r="AM1960" t="s">
        <v>20019</v>
      </c>
    </row>
    <row r="1961" spans="1:39" x14ac:dyDescent="0.25">
      <c r="A1961" t="s">
        <v>9458</v>
      </c>
      <c r="B1961" t="s">
        <v>4841</v>
      </c>
      <c r="C1961" t="s">
        <v>4842</v>
      </c>
      <c r="D1961">
        <v>18</v>
      </c>
      <c r="E1961" t="s">
        <v>4845</v>
      </c>
      <c r="F1961">
        <v>7.75</v>
      </c>
      <c r="K1961" t="s">
        <v>6860</v>
      </c>
      <c r="M1961" t="s">
        <v>6865</v>
      </c>
      <c r="N1961">
        <v>8</v>
      </c>
      <c r="O1961" t="s">
        <v>15401</v>
      </c>
      <c r="P1961" t="s">
        <v>17110</v>
      </c>
      <c r="Q1961">
        <v>7</v>
      </c>
      <c r="R1961">
        <v>4</v>
      </c>
      <c r="S1961">
        <v>2.2799999999999998</v>
      </c>
      <c r="T1961">
        <v>3.14</v>
      </c>
      <c r="U1961">
        <v>606.79</v>
      </c>
      <c r="V1961">
        <v>120</v>
      </c>
      <c r="W1961">
        <v>4.04</v>
      </c>
      <c r="X1961">
        <v>13.96</v>
      </c>
      <c r="Y1961">
        <v>8.14</v>
      </c>
      <c r="Z1961">
        <v>3</v>
      </c>
      <c r="AA1961" t="s">
        <v>4250</v>
      </c>
      <c r="AB1961">
        <v>1</v>
      </c>
      <c r="AC1961">
        <v>12</v>
      </c>
      <c r="AD1961">
        <v>2.72</v>
      </c>
      <c r="AF1961" t="s">
        <v>7949</v>
      </c>
      <c r="AI1961">
        <v>0</v>
      </c>
      <c r="AJ1961">
        <v>0</v>
      </c>
      <c r="AK1961" t="s">
        <v>19874</v>
      </c>
      <c r="AL1961" t="s">
        <v>19874</v>
      </c>
      <c r="AM1961" t="s">
        <v>20019</v>
      </c>
    </row>
    <row r="1962" spans="1:39" x14ac:dyDescent="0.25">
      <c r="A1962" t="s">
        <v>8729</v>
      </c>
      <c r="B1962" t="s">
        <v>4841</v>
      </c>
      <c r="C1962" t="s">
        <v>4842</v>
      </c>
      <c r="D1962">
        <v>18</v>
      </c>
      <c r="E1962" t="s">
        <v>4845</v>
      </c>
      <c r="F1962">
        <v>7.75</v>
      </c>
      <c r="K1962" t="s">
        <v>6860</v>
      </c>
      <c r="L1962" t="s">
        <v>6861</v>
      </c>
      <c r="M1962" t="s">
        <v>15049</v>
      </c>
      <c r="N1962">
        <v>9</v>
      </c>
      <c r="O1962" t="s">
        <v>15398</v>
      </c>
      <c r="P1962" t="s">
        <v>16381</v>
      </c>
      <c r="Q1962">
        <v>7</v>
      </c>
      <c r="R1962">
        <v>3</v>
      </c>
      <c r="S1962">
        <v>4.1399999999999997</v>
      </c>
      <c r="T1962">
        <v>4.8899999999999997</v>
      </c>
      <c r="U1962">
        <v>635.71</v>
      </c>
      <c r="V1962">
        <v>117.2</v>
      </c>
      <c r="W1962">
        <v>4.41</v>
      </c>
      <c r="X1962">
        <v>13.76</v>
      </c>
      <c r="Y1962">
        <v>8.08</v>
      </c>
      <c r="Z1962">
        <v>3</v>
      </c>
      <c r="AA1962" t="s">
        <v>4250</v>
      </c>
      <c r="AB1962">
        <v>1</v>
      </c>
      <c r="AC1962">
        <v>13</v>
      </c>
      <c r="AD1962">
        <v>1.2749999999999999</v>
      </c>
      <c r="AF1962" t="s">
        <v>7949</v>
      </c>
      <c r="AI1962">
        <v>0</v>
      </c>
      <c r="AJ1962">
        <v>0</v>
      </c>
      <c r="AK1962" t="s">
        <v>19889</v>
      </c>
      <c r="AL1962" t="s">
        <v>19889</v>
      </c>
      <c r="AM1962" t="s">
        <v>20019</v>
      </c>
    </row>
    <row r="1963" spans="1:39" x14ac:dyDescent="0.25">
      <c r="A1963" t="s">
        <v>9459</v>
      </c>
      <c r="B1963" t="s">
        <v>4841</v>
      </c>
      <c r="C1963" t="s">
        <v>4842</v>
      </c>
      <c r="D1963">
        <v>18</v>
      </c>
      <c r="E1963" t="s">
        <v>4845</v>
      </c>
      <c r="F1963">
        <v>7.75</v>
      </c>
      <c r="K1963" t="s">
        <v>6860</v>
      </c>
      <c r="M1963" t="s">
        <v>6865</v>
      </c>
      <c r="N1963">
        <v>8</v>
      </c>
      <c r="O1963" t="s">
        <v>15401</v>
      </c>
      <c r="P1963" t="s">
        <v>17111</v>
      </c>
      <c r="Q1963">
        <v>7</v>
      </c>
      <c r="R1963">
        <v>4</v>
      </c>
      <c r="S1963">
        <v>2.86</v>
      </c>
      <c r="T1963">
        <v>3.64</v>
      </c>
      <c r="U1963">
        <v>648.75</v>
      </c>
      <c r="V1963">
        <v>120</v>
      </c>
      <c r="W1963">
        <v>4.57</v>
      </c>
      <c r="X1963">
        <v>13.79</v>
      </c>
      <c r="Y1963">
        <v>8.2200000000000006</v>
      </c>
      <c r="Z1963">
        <v>3</v>
      </c>
      <c r="AA1963" t="s">
        <v>4250</v>
      </c>
      <c r="AB1963">
        <v>1</v>
      </c>
      <c r="AC1963">
        <v>13</v>
      </c>
      <c r="AD1963">
        <v>2.14</v>
      </c>
      <c r="AF1963" t="s">
        <v>7949</v>
      </c>
      <c r="AI1963">
        <v>0</v>
      </c>
      <c r="AJ1963">
        <v>0</v>
      </c>
      <c r="AK1963" t="s">
        <v>19874</v>
      </c>
      <c r="AL1963" t="s">
        <v>19874</v>
      </c>
      <c r="AM1963" t="s">
        <v>20019</v>
      </c>
    </row>
    <row r="1964" spans="1:39" x14ac:dyDescent="0.25">
      <c r="A1964" t="s">
        <v>9460</v>
      </c>
      <c r="B1964" t="s">
        <v>4841</v>
      </c>
      <c r="C1964" t="s">
        <v>4842</v>
      </c>
      <c r="D1964">
        <v>18</v>
      </c>
      <c r="E1964" t="s">
        <v>4845</v>
      </c>
      <c r="F1964">
        <v>7.75</v>
      </c>
      <c r="K1964" t="s">
        <v>6860</v>
      </c>
      <c r="M1964" t="s">
        <v>15085</v>
      </c>
      <c r="N1964">
        <v>8</v>
      </c>
      <c r="O1964" t="s">
        <v>15441</v>
      </c>
      <c r="P1964" t="s">
        <v>17112</v>
      </c>
      <c r="Q1964">
        <v>4</v>
      </c>
      <c r="R1964">
        <v>4</v>
      </c>
      <c r="S1964">
        <v>1.58</v>
      </c>
      <c r="T1964">
        <v>1.61</v>
      </c>
      <c r="U1964">
        <v>487.59</v>
      </c>
      <c r="V1964">
        <v>90.46</v>
      </c>
      <c r="W1964">
        <v>3.07</v>
      </c>
      <c r="X1964">
        <v>13.85</v>
      </c>
      <c r="Y1964">
        <v>6.65</v>
      </c>
      <c r="Z1964">
        <v>2</v>
      </c>
      <c r="AA1964" t="s">
        <v>4250</v>
      </c>
      <c r="AB1964">
        <v>0</v>
      </c>
      <c r="AC1964">
        <v>8</v>
      </c>
      <c r="AD1964">
        <v>4.0733095238095238</v>
      </c>
      <c r="AF1964" t="s">
        <v>7949</v>
      </c>
      <c r="AI1964">
        <v>0</v>
      </c>
      <c r="AJ1964">
        <v>0</v>
      </c>
      <c r="AK1964" t="s">
        <v>19925</v>
      </c>
      <c r="AL1964" t="s">
        <v>19925</v>
      </c>
      <c r="AM1964" t="s">
        <v>20019</v>
      </c>
    </row>
    <row r="1965" spans="1:39" x14ac:dyDescent="0.25">
      <c r="A1965" t="s">
        <v>8985</v>
      </c>
      <c r="B1965" t="s">
        <v>4841</v>
      </c>
      <c r="C1965" t="s">
        <v>4842</v>
      </c>
      <c r="D1965">
        <v>18</v>
      </c>
      <c r="E1965" t="s">
        <v>4845</v>
      </c>
      <c r="F1965">
        <v>7.75</v>
      </c>
      <c r="K1965" t="s">
        <v>6860</v>
      </c>
      <c r="L1965" t="s">
        <v>6861</v>
      </c>
      <c r="M1965" t="s">
        <v>15096</v>
      </c>
      <c r="N1965">
        <v>9</v>
      </c>
      <c r="O1965" t="s">
        <v>15456</v>
      </c>
      <c r="P1965" t="s">
        <v>16637</v>
      </c>
      <c r="Q1965">
        <v>5</v>
      </c>
      <c r="R1965">
        <v>3</v>
      </c>
      <c r="S1965">
        <v>4.21</v>
      </c>
      <c r="T1965">
        <v>4.4000000000000004</v>
      </c>
      <c r="U1965">
        <v>458.67</v>
      </c>
      <c r="V1965">
        <v>70.59</v>
      </c>
      <c r="W1965">
        <v>4.6399999999999997</v>
      </c>
      <c r="X1965">
        <v>14</v>
      </c>
      <c r="Y1965">
        <v>7.14</v>
      </c>
      <c r="Z1965">
        <v>2</v>
      </c>
      <c r="AA1965" t="s">
        <v>4250</v>
      </c>
      <c r="AB1965">
        <v>0</v>
      </c>
      <c r="AC1965">
        <v>8</v>
      </c>
      <c r="AD1965">
        <v>2.761880952380952</v>
      </c>
      <c r="AF1965" t="s">
        <v>7949</v>
      </c>
      <c r="AI1965">
        <v>0</v>
      </c>
      <c r="AJ1965">
        <v>0</v>
      </c>
      <c r="AK1965" t="s">
        <v>19924</v>
      </c>
      <c r="AL1965" t="s">
        <v>19924</v>
      </c>
      <c r="AM1965" t="s">
        <v>20019</v>
      </c>
    </row>
    <row r="1966" spans="1:39" x14ac:dyDescent="0.25">
      <c r="A1966" t="s">
        <v>8023</v>
      </c>
      <c r="B1966" t="s">
        <v>4841</v>
      </c>
      <c r="C1966" t="s">
        <v>4842</v>
      </c>
      <c r="D1966">
        <v>18</v>
      </c>
      <c r="E1966" t="s">
        <v>4845</v>
      </c>
      <c r="F1966">
        <v>7.75</v>
      </c>
      <c r="K1966" t="s">
        <v>6860</v>
      </c>
      <c r="L1966" t="s">
        <v>6861</v>
      </c>
      <c r="M1966" t="s">
        <v>15090</v>
      </c>
      <c r="N1966">
        <v>9</v>
      </c>
      <c r="O1966" t="s">
        <v>15449</v>
      </c>
      <c r="P1966" t="s">
        <v>15676</v>
      </c>
      <c r="Q1966">
        <v>4</v>
      </c>
      <c r="R1966">
        <v>1</v>
      </c>
      <c r="S1966">
        <v>2.2200000000000002</v>
      </c>
      <c r="T1966">
        <v>2.2200000000000002</v>
      </c>
      <c r="U1966">
        <v>358.45</v>
      </c>
      <c r="V1966">
        <v>82.48</v>
      </c>
      <c r="W1966">
        <v>3.18</v>
      </c>
      <c r="Y1966">
        <v>2.0699999999999998</v>
      </c>
      <c r="Z1966">
        <v>2</v>
      </c>
      <c r="AA1966" t="s">
        <v>4250</v>
      </c>
      <c r="AB1966">
        <v>0</v>
      </c>
      <c r="AC1966">
        <v>1</v>
      </c>
      <c r="AD1966">
        <v>5.7233333333333327</v>
      </c>
      <c r="AF1966" t="s">
        <v>7949</v>
      </c>
      <c r="AI1966">
        <v>0</v>
      </c>
      <c r="AJ1966">
        <v>0</v>
      </c>
      <c r="AK1966" t="s">
        <v>19832</v>
      </c>
      <c r="AL1966" t="s">
        <v>19832</v>
      </c>
      <c r="AM1966" t="s">
        <v>20019</v>
      </c>
    </row>
    <row r="1967" spans="1:39" x14ac:dyDescent="0.25">
      <c r="A1967" t="s">
        <v>9461</v>
      </c>
      <c r="B1967" t="s">
        <v>4841</v>
      </c>
      <c r="C1967" t="s">
        <v>4842</v>
      </c>
      <c r="D1967">
        <v>18</v>
      </c>
      <c r="E1967" t="s">
        <v>4845</v>
      </c>
      <c r="F1967">
        <v>7.75</v>
      </c>
      <c r="K1967" t="s">
        <v>6860</v>
      </c>
      <c r="L1967" t="s">
        <v>6861</v>
      </c>
      <c r="M1967" t="s">
        <v>6891</v>
      </c>
      <c r="N1967">
        <v>9</v>
      </c>
      <c r="O1967" t="s">
        <v>15349</v>
      </c>
      <c r="P1967" t="s">
        <v>17113</v>
      </c>
      <c r="Q1967">
        <v>6</v>
      </c>
      <c r="R1967">
        <v>3</v>
      </c>
      <c r="S1967">
        <v>2.71</v>
      </c>
      <c r="T1967">
        <v>2.82</v>
      </c>
      <c r="U1967">
        <v>546.63</v>
      </c>
      <c r="V1967">
        <v>93.81</v>
      </c>
      <c r="W1967">
        <v>3.93</v>
      </c>
      <c r="X1967">
        <v>13.69</v>
      </c>
      <c r="Y1967">
        <v>6.89</v>
      </c>
      <c r="Z1967">
        <v>2</v>
      </c>
      <c r="AA1967" t="s">
        <v>4250</v>
      </c>
      <c r="AB1967">
        <v>1</v>
      </c>
      <c r="AC1967">
        <v>10</v>
      </c>
      <c r="AD1967">
        <v>3.6846666666666659</v>
      </c>
      <c r="AF1967" t="s">
        <v>7949</v>
      </c>
      <c r="AI1967">
        <v>0</v>
      </c>
      <c r="AJ1967">
        <v>0</v>
      </c>
      <c r="AK1967" t="s">
        <v>19882</v>
      </c>
      <c r="AL1967" t="s">
        <v>19882</v>
      </c>
      <c r="AM1967" t="s">
        <v>20019</v>
      </c>
    </row>
    <row r="1968" spans="1:39" x14ac:dyDescent="0.25">
      <c r="A1968" t="s">
        <v>9462</v>
      </c>
      <c r="B1968" t="s">
        <v>4841</v>
      </c>
      <c r="C1968" t="s">
        <v>4842</v>
      </c>
      <c r="D1968">
        <v>18</v>
      </c>
      <c r="E1968" t="s">
        <v>4845</v>
      </c>
      <c r="F1968">
        <v>7.75</v>
      </c>
      <c r="I1968" t="s">
        <v>12942</v>
      </c>
      <c r="K1968" t="s">
        <v>6860</v>
      </c>
      <c r="L1968" t="s">
        <v>6861</v>
      </c>
      <c r="M1968" t="s">
        <v>14987</v>
      </c>
      <c r="N1968">
        <v>9</v>
      </c>
      <c r="O1968" t="s">
        <v>15311</v>
      </c>
      <c r="P1968" t="s">
        <v>17114</v>
      </c>
      <c r="Q1968">
        <v>6</v>
      </c>
      <c r="R1968">
        <v>2</v>
      </c>
      <c r="S1968">
        <v>0.52</v>
      </c>
      <c r="T1968">
        <v>0.55000000000000004</v>
      </c>
      <c r="U1968">
        <v>449.77</v>
      </c>
      <c r="V1968">
        <v>94.53</v>
      </c>
      <c r="W1968">
        <v>3.36</v>
      </c>
      <c r="X1968">
        <v>8.49</v>
      </c>
      <c r="Y1968">
        <v>4.5199999999999996</v>
      </c>
      <c r="Z1968">
        <v>2</v>
      </c>
      <c r="AA1968" t="s">
        <v>4250</v>
      </c>
      <c r="AB1968">
        <v>0</v>
      </c>
      <c r="AC1968">
        <v>5</v>
      </c>
      <c r="AD1968">
        <v>4.7077857142857136</v>
      </c>
      <c r="AF1968" t="s">
        <v>7949</v>
      </c>
      <c r="AI1968">
        <v>0</v>
      </c>
      <c r="AJ1968">
        <v>0</v>
      </c>
      <c r="AM1968" t="s">
        <v>20019</v>
      </c>
    </row>
    <row r="1969" spans="1:39" x14ac:dyDescent="0.25">
      <c r="A1969" t="s">
        <v>9463</v>
      </c>
      <c r="B1969" t="s">
        <v>4841</v>
      </c>
      <c r="C1969" t="s">
        <v>4842</v>
      </c>
      <c r="D1969">
        <v>18</v>
      </c>
      <c r="E1969" t="s">
        <v>4845</v>
      </c>
      <c r="F1969">
        <v>7.75</v>
      </c>
      <c r="I1969" t="s">
        <v>12943</v>
      </c>
      <c r="K1969" t="s">
        <v>6860</v>
      </c>
      <c r="L1969" t="s">
        <v>6861</v>
      </c>
      <c r="M1969" t="s">
        <v>14979</v>
      </c>
      <c r="N1969">
        <v>8</v>
      </c>
      <c r="O1969" t="s">
        <v>15302</v>
      </c>
      <c r="P1969" t="s">
        <v>17115</v>
      </c>
      <c r="Q1969">
        <v>5</v>
      </c>
      <c r="R1969">
        <v>2</v>
      </c>
      <c r="S1969">
        <v>2.94</v>
      </c>
      <c r="T1969">
        <v>2.94</v>
      </c>
      <c r="U1969">
        <v>448.78</v>
      </c>
      <c r="V1969">
        <v>89.6</v>
      </c>
      <c r="W1969">
        <v>3.96</v>
      </c>
      <c r="X1969">
        <v>10.06</v>
      </c>
      <c r="Y1969">
        <v>3.63</v>
      </c>
      <c r="Z1969">
        <v>2</v>
      </c>
      <c r="AA1969" t="s">
        <v>4250</v>
      </c>
      <c r="AB1969">
        <v>0</v>
      </c>
      <c r="AC1969">
        <v>4</v>
      </c>
      <c r="AD1969">
        <v>4.3958571428571434</v>
      </c>
      <c r="AF1969" t="s">
        <v>7949</v>
      </c>
      <c r="AI1969">
        <v>0</v>
      </c>
      <c r="AJ1969">
        <v>0</v>
      </c>
      <c r="AM1969" t="s">
        <v>20019</v>
      </c>
    </row>
    <row r="1970" spans="1:39" x14ac:dyDescent="0.25">
      <c r="A1970" t="s">
        <v>9464</v>
      </c>
      <c r="B1970" t="s">
        <v>4841</v>
      </c>
      <c r="C1970" t="s">
        <v>4842</v>
      </c>
      <c r="D1970">
        <v>18</v>
      </c>
      <c r="E1970" t="s">
        <v>4845</v>
      </c>
      <c r="F1970">
        <v>7.75</v>
      </c>
      <c r="I1970" t="s">
        <v>12944</v>
      </c>
      <c r="K1970" t="s">
        <v>6860</v>
      </c>
      <c r="L1970" t="s">
        <v>6861</v>
      </c>
      <c r="M1970" t="s">
        <v>14979</v>
      </c>
      <c r="N1970">
        <v>8</v>
      </c>
      <c r="O1970" t="s">
        <v>15302</v>
      </c>
      <c r="P1970" t="s">
        <v>17116</v>
      </c>
      <c r="Q1970">
        <v>6</v>
      </c>
      <c r="R1970">
        <v>2</v>
      </c>
      <c r="S1970">
        <v>3.98</v>
      </c>
      <c r="T1970">
        <v>3.98</v>
      </c>
      <c r="U1970">
        <v>471.82</v>
      </c>
      <c r="V1970">
        <v>85.42</v>
      </c>
      <c r="W1970">
        <v>5</v>
      </c>
      <c r="Y1970">
        <v>4.01</v>
      </c>
      <c r="Z1970">
        <v>3</v>
      </c>
      <c r="AA1970" t="s">
        <v>4250</v>
      </c>
      <c r="AB1970">
        <v>0</v>
      </c>
      <c r="AC1970">
        <v>4</v>
      </c>
      <c r="AD1970">
        <v>3.221285714285715</v>
      </c>
      <c r="AF1970" t="s">
        <v>7949</v>
      </c>
      <c r="AI1970">
        <v>0</v>
      </c>
      <c r="AJ1970">
        <v>0</v>
      </c>
      <c r="AM1970" t="s">
        <v>20019</v>
      </c>
    </row>
    <row r="1971" spans="1:39" x14ac:dyDescent="0.25">
      <c r="A1971" t="s">
        <v>9465</v>
      </c>
      <c r="B1971" t="s">
        <v>4841</v>
      </c>
      <c r="C1971" t="s">
        <v>4842</v>
      </c>
      <c r="D1971">
        <v>18</v>
      </c>
      <c r="E1971" t="s">
        <v>4845</v>
      </c>
      <c r="F1971">
        <v>7.75</v>
      </c>
      <c r="I1971" t="s">
        <v>12945</v>
      </c>
      <c r="K1971" t="s">
        <v>6860</v>
      </c>
      <c r="L1971" t="s">
        <v>6861</v>
      </c>
      <c r="M1971" t="s">
        <v>14972</v>
      </c>
      <c r="N1971">
        <v>8</v>
      </c>
      <c r="O1971" t="s">
        <v>15293</v>
      </c>
      <c r="P1971" t="s">
        <v>17117</v>
      </c>
      <c r="Q1971">
        <v>6</v>
      </c>
      <c r="R1971">
        <v>2</v>
      </c>
      <c r="S1971">
        <v>1.24</v>
      </c>
      <c r="T1971">
        <v>1.3</v>
      </c>
      <c r="U1971">
        <v>465.33</v>
      </c>
      <c r="V1971">
        <v>102.49</v>
      </c>
      <c r="W1971">
        <v>3.83</v>
      </c>
      <c r="X1971">
        <v>8.19</v>
      </c>
      <c r="Y1971">
        <v>4.3499999999999996</v>
      </c>
      <c r="Z1971">
        <v>2</v>
      </c>
      <c r="AA1971" t="s">
        <v>4250</v>
      </c>
      <c r="AB1971">
        <v>0</v>
      </c>
      <c r="AC1971">
        <v>4</v>
      </c>
      <c r="AD1971">
        <v>4.3313095238095238</v>
      </c>
      <c r="AF1971" t="s">
        <v>7949</v>
      </c>
      <c r="AI1971">
        <v>0</v>
      </c>
      <c r="AJ1971">
        <v>0</v>
      </c>
      <c r="AM1971" t="s">
        <v>20019</v>
      </c>
    </row>
    <row r="1972" spans="1:39" x14ac:dyDescent="0.25">
      <c r="A1972" t="s">
        <v>9466</v>
      </c>
      <c r="B1972" t="s">
        <v>4841</v>
      </c>
      <c r="C1972" t="s">
        <v>4842</v>
      </c>
      <c r="D1972">
        <v>18</v>
      </c>
      <c r="E1972" t="s">
        <v>4845</v>
      </c>
      <c r="F1972">
        <v>7.75</v>
      </c>
      <c r="K1972" t="s">
        <v>6860</v>
      </c>
      <c r="L1972" t="s">
        <v>6861</v>
      </c>
      <c r="M1972" t="s">
        <v>14950</v>
      </c>
      <c r="N1972">
        <v>9</v>
      </c>
      <c r="O1972" t="s">
        <v>15271</v>
      </c>
      <c r="P1972" t="s">
        <v>17118</v>
      </c>
      <c r="Q1972">
        <v>4</v>
      </c>
      <c r="R1972">
        <v>2</v>
      </c>
      <c r="S1972">
        <v>3.17</v>
      </c>
      <c r="T1972">
        <v>3.18</v>
      </c>
      <c r="U1972">
        <v>379.4</v>
      </c>
      <c r="V1972">
        <v>50.41</v>
      </c>
      <c r="W1972">
        <v>3.82</v>
      </c>
      <c r="Y1972">
        <v>5.68</v>
      </c>
      <c r="Z1972">
        <v>1</v>
      </c>
      <c r="AA1972" t="s">
        <v>4250</v>
      </c>
      <c r="AB1972">
        <v>0</v>
      </c>
      <c r="AC1972">
        <v>4</v>
      </c>
      <c r="AD1972">
        <v>4.6864285714285714</v>
      </c>
      <c r="AF1972" t="s">
        <v>7949</v>
      </c>
      <c r="AI1972">
        <v>0</v>
      </c>
      <c r="AJ1972">
        <v>0</v>
      </c>
      <c r="AK1972" t="s">
        <v>19839</v>
      </c>
      <c r="AL1972" t="s">
        <v>19839</v>
      </c>
      <c r="AM1972" t="s">
        <v>20019</v>
      </c>
    </row>
    <row r="1973" spans="1:39" x14ac:dyDescent="0.25">
      <c r="A1973" t="s">
        <v>9311</v>
      </c>
      <c r="B1973" t="s">
        <v>4841</v>
      </c>
      <c r="C1973" t="s">
        <v>4842</v>
      </c>
      <c r="D1973">
        <v>18</v>
      </c>
      <c r="E1973" t="s">
        <v>4845</v>
      </c>
      <c r="F1973">
        <v>7.75</v>
      </c>
      <c r="K1973" t="s">
        <v>6860</v>
      </c>
      <c r="L1973" t="s">
        <v>6861</v>
      </c>
      <c r="M1973" t="s">
        <v>15008</v>
      </c>
      <c r="N1973">
        <v>9</v>
      </c>
      <c r="O1973" t="s">
        <v>15339</v>
      </c>
      <c r="P1973" t="s">
        <v>16963</v>
      </c>
      <c r="Q1973">
        <v>8</v>
      </c>
      <c r="R1973">
        <v>3</v>
      </c>
      <c r="S1973">
        <v>2.83</v>
      </c>
      <c r="T1973">
        <v>2.85</v>
      </c>
      <c r="U1973">
        <v>553.70000000000005</v>
      </c>
      <c r="V1973">
        <v>111.17</v>
      </c>
      <c r="W1973">
        <v>3.86</v>
      </c>
      <c r="X1973">
        <v>13.85</v>
      </c>
      <c r="Y1973">
        <v>5.88</v>
      </c>
      <c r="Z1973">
        <v>2</v>
      </c>
      <c r="AA1973" t="s">
        <v>4250</v>
      </c>
      <c r="AB1973">
        <v>1</v>
      </c>
      <c r="AC1973">
        <v>10</v>
      </c>
      <c r="AD1973">
        <v>3.0459999999999998</v>
      </c>
      <c r="AF1973" t="s">
        <v>7949</v>
      </c>
      <c r="AI1973">
        <v>0</v>
      </c>
      <c r="AJ1973">
        <v>0</v>
      </c>
      <c r="AK1973" t="s">
        <v>19873</v>
      </c>
      <c r="AL1973" t="s">
        <v>19873</v>
      </c>
      <c r="AM1973" t="s">
        <v>20019</v>
      </c>
    </row>
    <row r="1974" spans="1:39" x14ac:dyDescent="0.25">
      <c r="A1974" t="s">
        <v>9044</v>
      </c>
      <c r="B1974" t="s">
        <v>4841</v>
      </c>
      <c r="C1974" t="s">
        <v>4842</v>
      </c>
      <c r="D1974">
        <v>18</v>
      </c>
      <c r="E1974" t="s">
        <v>4845</v>
      </c>
      <c r="F1974">
        <v>7.75</v>
      </c>
      <c r="K1974" t="s">
        <v>6860</v>
      </c>
      <c r="L1974" t="s">
        <v>6861</v>
      </c>
      <c r="M1974" t="s">
        <v>15062</v>
      </c>
      <c r="N1974">
        <v>9</v>
      </c>
      <c r="O1974" t="s">
        <v>15415</v>
      </c>
      <c r="P1974" t="s">
        <v>16696</v>
      </c>
      <c r="Q1974">
        <v>7</v>
      </c>
      <c r="R1974">
        <v>3</v>
      </c>
      <c r="S1974">
        <v>3.34</v>
      </c>
      <c r="T1974">
        <v>3.36</v>
      </c>
      <c r="U1974">
        <v>572.75</v>
      </c>
      <c r="V1974">
        <v>105.6</v>
      </c>
      <c r="W1974">
        <v>4.8</v>
      </c>
      <c r="X1974">
        <v>13.83</v>
      </c>
      <c r="Y1974">
        <v>5.9</v>
      </c>
      <c r="Z1974">
        <v>3</v>
      </c>
      <c r="AA1974" t="s">
        <v>4250</v>
      </c>
      <c r="AB1974">
        <v>1</v>
      </c>
      <c r="AC1974">
        <v>11</v>
      </c>
      <c r="AD1974">
        <v>2.7966666666666682</v>
      </c>
      <c r="AF1974" t="s">
        <v>7949</v>
      </c>
      <c r="AI1974">
        <v>0</v>
      </c>
      <c r="AJ1974">
        <v>0</v>
      </c>
      <c r="AK1974" t="s">
        <v>19873</v>
      </c>
      <c r="AL1974" t="s">
        <v>19873</v>
      </c>
      <c r="AM1974" t="s">
        <v>20019</v>
      </c>
    </row>
    <row r="1975" spans="1:39" x14ac:dyDescent="0.25">
      <c r="A1975" t="s">
        <v>5312</v>
      </c>
      <c r="B1975" t="s">
        <v>4841</v>
      </c>
      <c r="C1975" t="s">
        <v>4842</v>
      </c>
      <c r="D1975">
        <v>18</v>
      </c>
      <c r="E1975" t="s">
        <v>4845</v>
      </c>
      <c r="F1975">
        <v>7.75</v>
      </c>
      <c r="K1975" t="s">
        <v>6860</v>
      </c>
      <c r="L1975" t="s">
        <v>6861</v>
      </c>
      <c r="M1975" t="s">
        <v>15108</v>
      </c>
      <c r="N1975">
        <v>9</v>
      </c>
      <c r="O1975" t="s">
        <v>15476</v>
      </c>
      <c r="P1975" t="s">
        <v>7038</v>
      </c>
      <c r="Q1975">
        <v>8</v>
      </c>
      <c r="R1975">
        <v>2</v>
      </c>
      <c r="S1975">
        <v>3.08</v>
      </c>
      <c r="T1975">
        <v>3.11</v>
      </c>
      <c r="U1975">
        <v>477.53</v>
      </c>
      <c r="V1975">
        <v>118.23</v>
      </c>
      <c r="W1975">
        <v>2.5499999999999998</v>
      </c>
      <c r="Y1975">
        <v>6.38</v>
      </c>
      <c r="Z1975">
        <v>3</v>
      </c>
      <c r="AA1975" t="s">
        <v>4250</v>
      </c>
      <c r="AB1975">
        <v>0</v>
      </c>
      <c r="AC1975">
        <v>4</v>
      </c>
      <c r="AD1975">
        <v>3.1244999999999998</v>
      </c>
      <c r="AF1975" t="s">
        <v>7949</v>
      </c>
      <c r="AI1975">
        <v>0</v>
      </c>
      <c r="AJ1975">
        <v>0</v>
      </c>
      <c r="AK1975" t="s">
        <v>7970</v>
      </c>
      <c r="AL1975" t="s">
        <v>7970</v>
      </c>
      <c r="AM1975" t="s">
        <v>20019</v>
      </c>
    </row>
    <row r="1976" spans="1:39" x14ac:dyDescent="0.25">
      <c r="A1976" t="s">
        <v>9467</v>
      </c>
      <c r="B1976" t="s">
        <v>4841</v>
      </c>
      <c r="C1976" t="s">
        <v>4842</v>
      </c>
      <c r="D1976">
        <v>18</v>
      </c>
      <c r="E1976" t="s">
        <v>4845</v>
      </c>
      <c r="F1976">
        <v>7.75</v>
      </c>
      <c r="I1976" t="s">
        <v>12946</v>
      </c>
      <c r="K1976" t="s">
        <v>6860</v>
      </c>
      <c r="L1976" t="s">
        <v>6861</v>
      </c>
      <c r="M1976" t="s">
        <v>15022</v>
      </c>
      <c r="N1976">
        <v>9</v>
      </c>
      <c r="O1976" t="s">
        <v>15385</v>
      </c>
      <c r="P1976" t="s">
        <v>17119</v>
      </c>
      <c r="Q1976">
        <v>5</v>
      </c>
      <c r="R1976">
        <v>1</v>
      </c>
      <c r="S1976">
        <v>4.3099999999999996</v>
      </c>
      <c r="T1976">
        <v>4.49</v>
      </c>
      <c r="U1976">
        <v>381.52</v>
      </c>
      <c r="V1976">
        <v>69.2</v>
      </c>
      <c r="W1976">
        <v>3.98</v>
      </c>
      <c r="Y1976">
        <v>6.92</v>
      </c>
      <c r="Z1976">
        <v>1</v>
      </c>
      <c r="AA1976" t="s">
        <v>4250</v>
      </c>
      <c r="AB1976">
        <v>0</v>
      </c>
      <c r="AC1976">
        <v>4</v>
      </c>
      <c r="AD1976">
        <v>3.9346190476190479</v>
      </c>
      <c r="AF1976" t="s">
        <v>7949</v>
      </c>
      <c r="AI1976">
        <v>0</v>
      </c>
      <c r="AJ1976">
        <v>0</v>
      </c>
      <c r="AM1976" t="s">
        <v>20019</v>
      </c>
    </row>
    <row r="1977" spans="1:39" x14ac:dyDescent="0.25">
      <c r="A1977" t="s">
        <v>9468</v>
      </c>
      <c r="B1977" t="s">
        <v>4841</v>
      </c>
      <c r="C1977" t="s">
        <v>4842</v>
      </c>
      <c r="D1977">
        <v>18</v>
      </c>
      <c r="E1977" t="s">
        <v>4845</v>
      </c>
      <c r="F1977">
        <v>7.75</v>
      </c>
      <c r="K1977" t="s">
        <v>6860</v>
      </c>
      <c r="L1977" t="s">
        <v>6861</v>
      </c>
      <c r="M1977" t="s">
        <v>15099</v>
      </c>
      <c r="N1977">
        <v>9</v>
      </c>
      <c r="O1977" t="s">
        <v>15462</v>
      </c>
      <c r="P1977" t="s">
        <v>17120</v>
      </c>
      <c r="Q1977">
        <v>6</v>
      </c>
      <c r="R1977">
        <v>2</v>
      </c>
      <c r="S1977">
        <v>3.69</v>
      </c>
      <c r="T1977">
        <v>3.71</v>
      </c>
      <c r="U1977">
        <v>434.2</v>
      </c>
      <c r="V1977">
        <v>102.49</v>
      </c>
      <c r="W1977">
        <v>3.37</v>
      </c>
      <c r="X1977">
        <v>8.5399999999999991</v>
      </c>
      <c r="Y1977">
        <v>1.56</v>
      </c>
      <c r="Z1977">
        <v>2</v>
      </c>
      <c r="AA1977" t="s">
        <v>4250</v>
      </c>
      <c r="AB1977">
        <v>0</v>
      </c>
      <c r="AC1977">
        <v>3</v>
      </c>
      <c r="AD1977">
        <v>3.3536666666666668</v>
      </c>
      <c r="AF1977" t="s">
        <v>7949</v>
      </c>
      <c r="AI1977">
        <v>0</v>
      </c>
      <c r="AJ1977">
        <v>0</v>
      </c>
      <c r="AK1977" t="s">
        <v>19935</v>
      </c>
      <c r="AL1977" t="s">
        <v>19935</v>
      </c>
      <c r="AM1977" t="s">
        <v>20019</v>
      </c>
    </row>
    <row r="1978" spans="1:39" x14ac:dyDescent="0.25">
      <c r="A1978" t="s">
        <v>9468</v>
      </c>
      <c r="B1978" t="s">
        <v>4841</v>
      </c>
      <c r="C1978" t="s">
        <v>4842</v>
      </c>
      <c r="D1978">
        <v>18</v>
      </c>
      <c r="E1978" t="s">
        <v>4845</v>
      </c>
      <c r="F1978">
        <v>7.75</v>
      </c>
      <c r="I1978" t="s">
        <v>12947</v>
      </c>
      <c r="K1978" t="s">
        <v>6860</v>
      </c>
      <c r="L1978" t="s">
        <v>6861</v>
      </c>
      <c r="M1978" t="s">
        <v>15100</v>
      </c>
      <c r="N1978">
        <v>8</v>
      </c>
      <c r="O1978" t="s">
        <v>15463</v>
      </c>
      <c r="P1978" t="s">
        <v>17120</v>
      </c>
      <c r="Q1978">
        <v>6</v>
      </c>
      <c r="R1978">
        <v>2</v>
      </c>
      <c r="S1978">
        <v>3.69</v>
      </c>
      <c r="T1978">
        <v>3.71</v>
      </c>
      <c r="U1978">
        <v>434.2</v>
      </c>
      <c r="V1978">
        <v>102.49</v>
      </c>
      <c r="W1978">
        <v>3.37</v>
      </c>
      <c r="X1978">
        <v>8.5399999999999991</v>
      </c>
      <c r="Y1978">
        <v>1.56</v>
      </c>
      <c r="Z1978">
        <v>2</v>
      </c>
      <c r="AA1978" t="s">
        <v>4250</v>
      </c>
      <c r="AB1978">
        <v>0</v>
      </c>
      <c r="AC1978">
        <v>3</v>
      </c>
      <c r="AD1978">
        <v>3.3536666666666668</v>
      </c>
      <c r="AF1978" t="s">
        <v>7949</v>
      </c>
      <c r="AI1978">
        <v>0</v>
      </c>
      <c r="AJ1978">
        <v>0</v>
      </c>
      <c r="AM1978" t="s">
        <v>20019</v>
      </c>
    </row>
    <row r="1979" spans="1:39" x14ac:dyDescent="0.25">
      <c r="A1979" t="s">
        <v>9469</v>
      </c>
      <c r="B1979" t="s">
        <v>4841</v>
      </c>
      <c r="C1979" t="s">
        <v>4842</v>
      </c>
      <c r="D1979">
        <v>18</v>
      </c>
      <c r="E1979" t="s">
        <v>4845</v>
      </c>
      <c r="F1979">
        <v>7.75</v>
      </c>
      <c r="K1979" t="s">
        <v>6860</v>
      </c>
      <c r="M1979" t="s">
        <v>15015</v>
      </c>
      <c r="N1979">
        <v>8</v>
      </c>
      <c r="O1979" t="s">
        <v>15352</v>
      </c>
      <c r="P1979" t="s">
        <v>17121</v>
      </c>
      <c r="Q1979">
        <v>6</v>
      </c>
      <c r="R1979">
        <v>2</v>
      </c>
      <c r="S1979">
        <v>2.2200000000000002</v>
      </c>
      <c r="T1979">
        <v>2.3199999999999998</v>
      </c>
      <c r="U1979">
        <v>555.66999999999996</v>
      </c>
      <c r="V1979">
        <v>108.63</v>
      </c>
      <c r="W1979">
        <v>3.26</v>
      </c>
      <c r="X1979">
        <v>12.73</v>
      </c>
      <c r="Y1979">
        <v>6.11</v>
      </c>
      <c r="Z1979">
        <v>2</v>
      </c>
      <c r="AA1979" t="s">
        <v>4250</v>
      </c>
      <c r="AB1979">
        <v>1</v>
      </c>
      <c r="AC1979">
        <v>12</v>
      </c>
      <c r="AD1979">
        <v>3.7690000000000001</v>
      </c>
      <c r="AF1979" t="s">
        <v>7949</v>
      </c>
      <c r="AI1979">
        <v>0</v>
      </c>
      <c r="AJ1979">
        <v>0</v>
      </c>
      <c r="AK1979" t="s">
        <v>19883</v>
      </c>
      <c r="AL1979" t="s">
        <v>19883</v>
      </c>
      <c r="AM1979" t="s">
        <v>20019</v>
      </c>
    </row>
    <row r="1980" spans="1:39" x14ac:dyDescent="0.25">
      <c r="A1980" t="s">
        <v>8303</v>
      </c>
      <c r="B1980" t="s">
        <v>4841</v>
      </c>
      <c r="C1980" t="s">
        <v>4842</v>
      </c>
      <c r="D1980">
        <v>18</v>
      </c>
      <c r="E1980" t="s">
        <v>4845</v>
      </c>
      <c r="F1980">
        <v>7.75</v>
      </c>
      <c r="K1980" t="s">
        <v>6860</v>
      </c>
      <c r="L1980" t="s">
        <v>6861</v>
      </c>
      <c r="M1980" t="s">
        <v>15116</v>
      </c>
      <c r="N1980">
        <v>9</v>
      </c>
      <c r="O1980" t="s">
        <v>15488</v>
      </c>
      <c r="P1980" t="s">
        <v>15956</v>
      </c>
      <c r="Q1980">
        <v>4</v>
      </c>
      <c r="R1980">
        <v>2</v>
      </c>
      <c r="S1980">
        <v>5.5</v>
      </c>
      <c r="T1980">
        <v>5.52</v>
      </c>
      <c r="U1980">
        <v>431.58</v>
      </c>
      <c r="V1980">
        <v>77.239999999999995</v>
      </c>
      <c r="W1980">
        <v>5.04</v>
      </c>
      <c r="Y1980">
        <v>6.38</v>
      </c>
      <c r="Z1980">
        <v>3</v>
      </c>
      <c r="AA1980" t="s">
        <v>4250</v>
      </c>
      <c r="AB1980">
        <v>1</v>
      </c>
      <c r="AC1980">
        <v>5</v>
      </c>
      <c r="AD1980">
        <v>2.9887142857142859</v>
      </c>
      <c r="AF1980" t="s">
        <v>7949</v>
      </c>
      <c r="AI1980">
        <v>0</v>
      </c>
      <c r="AJ1980">
        <v>0</v>
      </c>
      <c r="AK1980" t="s">
        <v>19854</v>
      </c>
      <c r="AL1980" t="s">
        <v>19854</v>
      </c>
      <c r="AM1980" t="s">
        <v>20019</v>
      </c>
    </row>
    <row r="1981" spans="1:39" x14ac:dyDescent="0.25">
      <c r="A1981" t="s">
        <v>5591</v>
      </c>
      <c r="B1981" t="s">
        <v>4841</v>
      </c>
      <c r="C1981" t="s">
        <v>4842</v>
      </c>
      <c r="D1981">
        <v>18</v>
      </c>
      <c r="E1981" t="s">
        <v>4845</v>
      </c>
      <c r="F1981">
        <v>7.75</v>
      </c>
      <c r="K1981" t="s">
        <v>6860</v>
      </c>
      <c r="M1981" t="s">
        <v>15117</v>
      </c>
      <c r="N1981">
        <v>8</v>
      </c>
      <c r="O1981" t="s">
        <v>15489</v>
      </c>
      <c r="P1981" t="s">
        <v>7317</v>
      </c>
      <c r="Q1981">
        <v>3</v>
      </c>
      <c r="R1981">
        <v>1</v>
      </c>
      <c r="S1981">
        <v>3.97</v>
      </c>
      <c r="T1981">
        <v>3.97</v>
      </c>
      <c r="U1981">
        <v>346.34</v>
      </c>
      <c r="V1981">
        <v>45.98</v>
      </c>
      <c r="W1981">
        <v>4.82</v>
      </c>
      <c r="X1981">
        <v>9.2799999999999994</v>
      </c>
      <c r="Y1981">
        <v>4.9000000000000004</v>
      </c>
      <c r="Z1981">
        <v>5</v>
      </c>
      <c r="AA1981" t="s">
        <v>4250</v>
      </c>
      <c r="AB1981">
        <v>0</v>
      </c>
      <c r="AC1981">
        <v>2</v>
      </c>
      <c r="AD1981">
        <v>4.3633333333333333</v>
      </c>
      <c r="AF1981" t="s">
        <v>7949</v>
      </c>
      <c r="AI1981">
        <v>0</v>
      </c>
      <c r="AJ1981">
        <v>0</v>
      </c>
      <c r="AK1981" t="s">
        <v>7990</v>
      </c>
      <c r="AL1981" t="s">
        <v>7990</v>
      </c>
      <c r="AM1981" t="s">
        <v>20019</v>
      </c>
    </row>
    <row r="1982" spans="1:39" x14ac:dyDescent="0.25">
      <c r="A1982" t="s">
        <v>8933</v>
      </c>
      <c r="B1982" t="s">
        <v>4841</v>
      </c>
      <c r="C1982" t="s">
        <v>4842</v>
      </c>
      <c r="D1982">
        <v>18</v>
      </c>
      <c r="E1982" t="s">
        <v>4845</v>
      </c>
      <c r="F1982">
        <v>7.75</v>
      </c>
      <c r="K1982" t="s">
        <v>6860</v>
      </c>
      <c r="L1982" t="s">
        <v>6861</v>
      </c>
      <c r="M1982" t="s">
        <v>15035</v>
      </c>
      <c r="N1982">
        <v>9</v>
      </c>
      <c r="O1982" t="s">
        <v>15378</v>
      </c>
      <c r="P1982" t="s">
        <v>16585</v>
      </c>
      <c r="Q1982">
        <v>7</v>
      </c>
      <c r="R1982">
        <v>4</v>
      </c>
      <c r="S1982">
        <v>3.82</v>
      </c>
      <c r="T1982">
        <v>4.6500000000000004</v>
      </c>
      <c r="U1982">
        <v>588.77</v>
      </c>
      <c r="V1982">
        <v>137.07</v>
      </c>
      <c r="W1982">
        <v>2.78</v>
      </c>
      <c r="X1982">
        <v>13.34</v>
      </c>
      <c r="Y1982">
        <v>7.99</v>
      </c>
      <c r="Z1982">
        <v>2</v>
      </c>
      <c r="AA1982" t="s">
        <v>4250</v>
      </c>
      <c r="AB1982">
        <v>1</v>
      </c>
      <c r="AC1982">
        <v>8</v>
      </c>
      <c r="AD1982">
        <v>1.2649999999999999</v>
      </c>
      <c r="AF1982" t="s">
        <v>7949</v>
      </c>
      <c r="AI1982">
        <v>0</v>
      </c>
      <c r="AJ1982">
        <v>0</v>
      </c>
      <c r="AK1982" t="s">
        <v>19842</v>
      </c>
      <c r="AL1982" t="s">
        <v>19842</v>
      </c>
      <c r="AM1982" t="s">
        <v>20019</v>
      </c>
    </row>
    <row r="1983" spans="1:39" x14ac:dyDescent="0.25">
      <c r="A1983" t="s">
        <v>8859</v>
      </c>
      <c r="B1983" t="s">
        <v>4841</v>
      </c>
      <c r="C1983" t="s">
        <v>4842</v>
      </c>
      <c r="D1983">
        <v>18</v>
      </c>
      <c r="E1983" t="s">
        <v>4845</v>
      </c>
      <c r="F1983">
        <v>7.75</v>
      </c>
      <c r="K1983" t="s">
        <v>6860</v>
      </c>
      <c r="M1983" t="s">
        <v>15007</v>
      </c>
      <c r="N1983">
        <v>8</v>
      </c>
      <c r="O1983" t="s">
        <v>15338</v>
      </c>
      <c r="P1983" t="s">
        <v>16511</v>
      </c>
      <c r="Q1983">
        <v>5</v>
      </c>
      <c r="R1983">
        <v>3</v>
      </c>
      <c r="S1983">
        <v>2.82</v>
      </c>
      <c r="T1983">
        <v>2.84</v>
      </c>
      <c r="U1983">
        <v>501.62</v>
      </c>
      <c r="V1983">
        <v>83.48</v>
      </c>
      <c r="W1983">
        <v>4.3899999999999997</v>
      </c>
      <c r="X1983">
        <v>13.82</v>
      </c>
      <c r="Y1983">
        <v>5.92</v>
      </c>
      <c r="Z1983">
        <v>2</v>
      </c>
      <c r="AA1983" t="s">
        <v>4250</v>
      </c>
      <c r="AB1983">
        <v>1</v>
      </c>
      <c r="AC1983">
        <v>8</v>
      </c>
      <c r="AD1983">
        <v>3.7566666666666668</v>
      </c>
      <c r="AF1983" t="s">
        <v>7949</v>
      </c>
      <c r="AI1983">
        <v>0</v>
      </c>
      <c r="AJ1983">
        <v>0</v>
      </c>
      <c r="AK1983" t="s">
        <v>19859</v>
      </c>
      <c r="AL1983" t="s">
        <v>19859</v>
      </c>
      <c r="AM1983" t="s">
        <v>20019</v>
      </c>
    </row>
    <row r="1984" spans="1:39" x14ac:dyDescent="0.25">
      <c r="A1984" t="s">
        <v>9160</v>
      </c>
      <c r="B1984" t="s">
        <v>4841</v>
      </c>
      <c r="C1984" t="s">
        <v>4842</v>
      </c>
      <c r="D1984">
        <v>18</v>
      </c>
      <c r="E1984" t="s">
        <v>4845</v>
      </c>
      <c r="F1984">
        <v>7.75</v>
      </c>
      <c r="K1984" t="s">
        <v>6860</v>
      </c>
      <c r="M1984" t="s">
        <v>15007</v>
      </c>
      <c r="N1984">
        <v>8</v>
      </c>
      <c r="O1984" t="s">
        <v>15338</v>
      </c>
      <c r="P1984" t="s">
        <v>16812</v>
      </c>
      <c r="Q1984">
        <v>5</v>
      </c>
      <c r="R1984">
        <v>3</v>
      </c>
      <c r="S1984">
        <v>3.89</v>
      </c>
      <c r="T1984">
        <v>3.9</v>
      </c>
      <c r="U1984">
        <v>551.63</v>
      </c>
      <c r="V1984">
        <v>83.48</v>
      </c>
      <c r="W1984">
        <v>5.27</v>
      </c>
      <c r="X1984">
        <v>13.81</v>
      </c>
      <c r="Y1984">
        <v>5.94</v>
      </c>
      <c r="Z1984">
        <v>2</v>
      </c>
      <c r="AA1984" t="s">
        <v>4250</v>
      </c>
      <c r="AB1984">
        <v>2</v>
      </c>
      <c r="AC1984">
        <v>8</v>
      </c>
      <c r="AD1984">
        <v>2.7716666666666669</v>
      </c>
      <c r="AF1984" t="s">
        <v>7949</v>
      </c>
      <c r="AI1984">
        <v>0</v>
      </c>
      <c r="AJ1984">
        <v>0</v>
      </c>
      <c r="AK1984" t="s">
        <v>19859</v>
      </c>
      <c r="AL1984" t="s">
        <v>19859</v>
      </c>
      <c r="AM1984" t="s">
        <v>20019</v>
      </c>
    </row>
    <row r="1985" spans="1:39" x14ac:dyDescent="0.25">
      <c r="A1985" t="s">
        <v>5294</v>
      </c>
      <c r="B1985" t="s">
        <v>4841</v>
      </c>
      <c r="C1985" t="s">
        <v>4842</v>
      </c>
      <c r="D1985">
        <v>18</v>
      </c>
      <c r="E1985" t="s">
        <v>4845</v>
      </c>
      <c r="F1985">
        <v>7.75</v>
      </c>
      <c r="K1985" t="s">
        <v>6860</v>
      </c>
      <c r="L1985" t="s">
        <v>6861</v>
      </c>
      <c r="M1985" t="s">
        <v>15081</v>
      </c>
      <c r="N1985">
        <v>9</v>
      </c>
      <c r="O1985" t="s">
        <v>15436</v>
      </c>
      <c r="P1985" t="s">
        <v>7020</v>
      </c>
      <c r="Q1985">
        <v>7</v>
      </c>
      <c r="R1985">
        <v>2</v>
      </c>
      <c r="S1985">
        <v>2.4</v>
      </c>
      <c r="T1985">
        <v>2.48</v>
      </c>
      <c r="U1985">
        <v>458.55</v>
      </c>
      <c r="V1985">
        <v>105.34</v>
      </c>
      <c r="W1985">
        <v>3.02</v>
      </c>
      <c r="Y1985">
        <v>6.69</v>
      </c>
      <c r="Z1985">
        <v>3</v>
      </c>
      <c r="AA1985" t="s">
        <v>4250</v>
      </c>
      <c r="AB1985">
        <v>0</v>
      </c>
      <c r="AC1985">
        <v>4</v>
      </c>
      <c r="AD1985">
        <v>4.0847380952380954</v>
      </c>
      <c r="AF1985" t="s">
        <v>7949</v>
      </c>
      <c r="AI1985">
        <v>0</v>
      </c>
      <c r="AJ1985">
        <v>0</v>
      </c>
      <c r="AK1985" t="s">
        <v>7967</v>
      </c>
      <c r="AL1985" t="s">
        <v>7967</v>
      </c>
      <c r="AM1985" t="s">
        <v>20019</v>
      </c>
    </row>
    <row r="1986" spans="1:39" x14ac:dyDescent="0.25">
      <c r="A1986" t="s">
        <v>9054</v>
      </c>
      <c r="B1986" t="s">
        <v>4841</v>
      </c>
      <c r="C1986" t="s">
        <v>4842</v>
      </c>
      <c r="D1986">
        <v>18</v>
      </c>
      <c r="E1986" t="s">
        <v>4845</v>
      </c>
      <c r="F1986">
        <v>7.75</v>
      </c>
      <c r="K1986" t="s">
        <v>6860</v>
      </c>
      <c r="L1986" t="s">
        <v>6861</v>
      </c>
      <c r="M1986" t="s">
        <v>15062</v>
      </c>
      <c r="N1986">
        <v>9</v>
      </c>
      <c r="O1986" t="s">
        <v>15415</v>
      </c>
      <c r="P1986" t="s">
        <v>16706</v>
      </c>
      <c r="Q1986">
        <v>8</v>
      </c>
      <c r="R1986">
        <v>3</v>
      </c>
      <c r="S1986">
        <v>3.63</v>
      </c>
      <c r="T1986">
        <v>3.64</v>
      </c>
      <c r="U1986">
        <v>596.77</v>
      </c>
      <c r="V1986">
        <v>105.6</v>
      </c>
      <c r="W1986">
        <v>5</v>
      </c>
      <c r="X1986">
        <v>13.8</v>
      </c>
      <c r="Y1986">
        <v>5.87</v>
      </c>
      <c r="Z1986">
        <v>3</v>
      </c>
      <c r="AA1986" t="s">
        <v>4250</v>
      </c>
      <c r="AB1986">
        <v>2</v>
      </c>
      <c r="AC1986">
        <v>11</v>
      </c>
      <c r="AD1986">
        <v>2.5116666666666672</v>
      </c>
      <c r="AF1986" t="s">
        <v>7949</v>
      </c>
      <c r="AI1986">
        <v>0</v>
      </c>
      <c r="AJ1986">
        <v>0</v>
      </c>
      <c r="AK1986" t="s">
        <v>19873</v>
      </c>
      <c r="AL1986" t="s">
        <v>19873</v>
      </c>
      <c r="AM1986" t="s">
        <v>20019</v>
      </c>
    </row>
    <row r="1987" spans="1:39" x14ac:dyDescent="0.25">
      <c r="A1987" t="s">
        <v>9405</v>
      </c>
      <c r="B1987" t="s">
        <v>4841</v>
      </c>
      <c r="C1987" t="s">
        <v>4842</v>
      </c>
      <c r="D1987">
        <v>18</v>
      </c>
      <c r="E1987" t="s">
        <v>4845</v>
      </c>
      <c r="F1987">
        <v>7.75</v>
      </c>
      <c r="K1987" t="s">
        <v>6860</v>
      </c>
      <c r="L1987" t="s">
        <v>6861</v>
      </c>
      <c r="M1987" t="s">
        <v>15062</v>
      </c>
      <c r="N1987">
        <v>9</v>
      </c>
      <c r="O1987" t="s">
        <v>15415</v>
      </c>
      <c r="P1987" t="s">
        <v>17057</v>
      </c>
      <c r="Q1987">
        <v>8</v>
      </c>
      <c r="R1987">
        <v>3</v>
      </c>
      <c r="S1987">
        <v>4.26</v>
      </c>
      <c r="T1987">
        <v>4.28</v>
      </c>
      <c r="U1987">
        <v>606.83000000000004</v>
      </c>
      <c r="V1987">
        <v>105.6</v>
      </c>
      <c r="W1987">
        <v>5.64</v>
      </c>
      <c r="X1987">
        <v>13.83</v>
      </c>
      <c r="Y1987">
        <v>5.9</v>
      </c>
      <c r="Z1987">
        <v>3</v>
      </c>
      <c r="AA1987" t="s">
        <v>4250</v>
      </c>
      <c r="AB1987">
        <v>2</v>
      </c>
      <c r="AC1987">
        <v>12</v>
      </c>
      <c r="AD1987">
        <v>2.0066666666666668</v>
      </c>
      <c r="AF1987" t="s">
        <v>7949</v>
      </c>
      <c r="AI1987">
        <v>0</v>
      </c>
      <c r="AJ1987">
        <v>0</v>
      </c>
      <c r="AK1987" t="s">
        <v>19873</v>
      </c>
      <c r="AL1987" t="s">
        <v>19873</v>
      </c>
      <c r="AM1987" t="s">
        <v>20019</v>
      </c>
    </row>
    <row r="1988" spans="1:39" x14ac:dyDescent="0.25">
      <c r="A1988" t="s">
        <v>8357</v>
      </c>
      <c r="B1988" t="s">
        <v>4841</v>
      </c>
      <c r="C1988" t="s">
        <v>4842</v>
      </c>
      <c r="D1988">
        <v>18</v>
      </c>
      <c r="E1988" t="s">
        <v>4845</v>
      </c>
      <c r="F1988">
        <v>7.75</v>
      </c>
      <c r="K1988" t="s">
        <v>6860</v>
      </c>
      <c r="L1988" t="s">
        <v>6861</v>
      </c>
      <c r="M1988" t="s">
        <v>15118</v>
      </c>
      <c r="N1988">
        <v>9</v>
      </c>
      <c r="O1988" t="s">
        <v>15490</v>
      </c>
      <c r="P1988" t="s">
        <v>16010</v>
      </c>
      <c r="Q1988">
        <v>5</v>
      </c>
      <c r="R1988">
        <v>2</v>
      </c>
      <c r="S1988">
        <v>3.44</v>
      </c>
      <c r="T1988">
        <v>3.45</v>
      </c>
      <c r="U1988">
        <v>378.86</v>
      </c>
      <c r="V1988">
        <v>80.37</v>
      </c>
      <c r="W1988">
        <v>3.79</v>
      </c>
      <c r="X1988">
        <v>10.06</v>
      </c>
      <c r="Y1988">
        <v>5.88</v>
      </c>
      <c r="Z1988">
        <v>2</v>
      </c>
      <c r="AA1988" t="s">
        <v>4250</v>
      </c>
      <c r="AB1988">
        <v>0</v>
      </c>
      <c r="AC1988">
        <v>3</v>
      </c>
      <c r="AD1988">
        <v>4.4202857142857139</v>
      </c>
      <c r="AF1988" t="s">
        <v>7949</v>
      </c>
      <c r="AI1988">
        <v>0</v>
      </c>
      <c r="AJ1988">
        <v>0</v>
      </c>
      <c r="AK1988" t="s">
        <v>7974</v>
      </c>
      <c r="AL1988" t="s">
        <v>7974</v>
      </c>
      <c r="AM1988" t="s">
        <v>20019</v>
      </c>
    </row>
    <row r="1989" spans="1:39" x14ac:dyDescent="0.25">
      <c r="A1989" t="s">
        <v>8225</v>
      </c>
      <c r="B1989" t="s">
        <v>4841</v>
      </c>
      <c r="C1989" t="s">
        <v>4842</v>
      </c>
      <c r="D1989">
        <v>18</v>
      </c>
      <c r="E1989" t="s">
        <v>4845</v>
      </c>
      <c r="F1989">
        <v>7.75</v>
      </c>
      <c r="K1989" t="s">
        <v>6860</v>
      </c>
      <c r="L1989" t="s">
        <v>6861</v>
      </c>
      <c r="M1989" t="s">
        <v>15119</v>
      </c>
      <c r="N1989">
        <v>9</v>
      </c>
      <c r="O1989" t="s">
        <v>15491</v>
      </c>
      <c r="P1989" t="s">
        <v>15878</v>
      </c>
      <c r="Q1989">
        <v>4</v>
      </c>
      <c r="R1989">
        <v>1</v>
      </c>
      <c r="S1989">
        <v>4.3600000000000003</v>
      </c>
      <c r="T1989">
        <v>4.37</v>
      </c>
      <c r="U1989">
        <v>415.51</v>
      </c>
      <c r="V1989">
        <v>60.5</v>
      </c>
      <c r="W1989">
        <v>4.67</v>
      </c>
      <c r="Y1989">
        <v>5.71</v>
      </c>
      <c r="Z1989">
        <v>2</v>
      </c>
      <c r="AA1989" t="s">
        <v>4250</v>
      </c>
      <c r="AB1989">
        <v>0</v>
      </c>
      <c r="AC1989">
        <v>2</v>
      </c>
      <c r="AD1989">
        <v>3.7518333333333329</v>
      </c>
      <c r="AF1989" t="s">
        <v>7949</v>
      </c>
      <c r="AI1989">
        <v>0</v>
      </c>
      <c r="AJ1989">
        <v>0</v>
      </c>
      <c r="AK1989" t="s">
        <v>19840</v>
      </c>
      <c r="AL1989" t="s">
        <v>19840</v>
      </c>
      <c r="AM1989" t="s">
        <v>20019</v>
      </c>
    </row>
    <row r="1990" spans="1:39" x14ac:dyDescent="0.25">
      <c r="A1990" t="s">
        <v>5420</v>
      </c>
      <c r="B1990" t="s">
        <v>4841</v>
      </c>
      <c r="C1990" t="s">
        <v>4842</v>
      </c>
      <c r="D1990">
        <v>18</v>
      </c>
      <c r="E1990" t="s">
        <v>4845</v>
      </c>
      <c r="F1990">
        <v>7.75</v>
      </c>
      <c r="I1990" t="s">
        <v>6326</v>
      </c>
      <c r="K1990" t="s">
        <v>6860</v>
      </c>
      <c r="L1990" t="s">
        <v>6861</v>
      </c>
      <c r="M1990" t="s">
        <v>6890</v>
      </c>
      <c r="N1990">
        <v>9</v>
      </c>
      <c r="O1990" t="s">
        <v>6949</v>
      </c>
      <c r="P1990" t="s">
        <v>7146</v>
      </c>
      <c r="Q1990">
        <v>7</v>
      </c>
      <c r="R1990">
        <v>1</v>
      </c>
      <c r="S1990">
        <v>3.02</v>
      </c>
      <c r="T1990">
        <v>3.04</v>
      </c>
      <c r="U1990">
        <v>452.41</v>
      </c>
      <c r="V1990">
        <v>96.94</v>
      </c>
      <c r="W1990">
        <v>1.72</v>
      </c>
      <c r="Y1990">
        <v>5.67</v>
      </c>
      <c r="Z1990">
        <v>2</v>
      </c>
      <c r="AA1990" t="s">
        <v>4250</v>
      </c>
      <c r="AB1990">
        <v>0</v>
      </c>
      <c r="AC1990">
        <v>4</v>
      </c>
      <c r="AD1990">
        <v>4.4119285714285708</v>
      </c>
      <c r="AF1990" t="s">
        <v>7949</v>
      </c>
      <c r="AI1990">
        <v>0</v>
      </c>
      <c r="AJ1990">
        <v>0</v>
      </c>
      <c r="AM1990" t="s">
        <v>20019</v>
      </c>
    </row>
    <row r="1991" spans="1:39" x14ac:dyDescent="0.25">
      <c r="A1991" t="s">
        <v>8924</v>
      </c>
      <c r="B1991" t="s">
        <v>4841</v>
      </c>
      <c r="C1991" t="s">
        <v>4842</v>
      </c>
      <c r="D1991">
        <v>18</v>
      </c>
      <c r="E1991" t="s">
        <v>4845</v>
      </c>
      <c r="F1991">
        <v>7.75</v>
      </c>
      <c r="I1991" t="s">
        <v>12948</v>
      </c>
      <c r="K1991" t="s">
        <v>6860</v>
      </c>
      <c r="L1991" t="s">
        <v>6861</v>
      </c>
      <c r="M1991" t="s">
        <v>14975</v>
      </c>
      <c r="N1991">
        <v>9</v>
      </c>
      <c r="O1991" t="s">
        <v>15296</v>
      </c>
      <c r="P1991" t="s">
        <v>16576</v>
      </c>
      <c r="Q1991">
        <v>5</v>
      </c>
      <c r="R1991">
        <v>1</v>
      </c>
      <c r="S1991">
        <v>4.95</v>
      </c>
      <c r="T1991">
        <v>4.95</v>
      </c>
      <c r="U1991">
        <v>412.54</v>
      </c>
      <c r="V1991">
        <v>83.76</v>
      </c>
      <c r="W1991">
        <v>4.7300000000000004</v>
      </c>
      <c r="Y1991">
        <v>4.04</v>
      </c>
      <c r="Z1991">
        <v>2</v>
      </c>
      <c r="AA1991" t="s">
        <v>4250</v>
      </c>
      <c r="AB1991">
        <v>0</v>
      </c>
      <c r="AC1991">
        <v>3</v>
      </c>
      <c r="AD1991">
        <v>3.4830476190476189</v>
      </c>
      <c r="AF1991" t="s">
        <v>7949</v>
      </c>
      <c r="AI1991">
        <v>0</v>
      </c>
      <c r="AJ1991">
        <v>0</v>
      </c>
      <c r="AM1991" t="s">
        <v>20019</v>
      </c>
    </row>
    <row r="1992" spans="1:39" x14ac:dyDescent="0.25">
      <c r="A1992" t="s">
        <v>9470</v>
      </c>
      <c r="B1992" t="s">
        <v>4841</v>
      </c>
      <c r="C1992" t="s">
        <v>4842</v>
      </c>
      <c r="D1992">
        <v>18</v>
      </c>
      <c r="E1992" t="s">
        <v>4845</v>
      </c>
      <c r="F1992">
        <v>7.75</v>
      </c>
      <c r="I1992" t="s">
        <v>12949</v>
      </c>
      <c r="K1992" t="s">
        <v>6860</v>
      </c>
      <c r="L1992" t="s">
        <v>6861</v>
      </c>
      <c r="M1992" t="s">
        <v>14975</v>
      </c>
      <c r="N1992">
        <v>9</v>
      </c>
      <c r="O1992" t="s">
        <v>15296</v>
      </c>
      <c r="P1992" t="s">
        <v>17122</v>
      </c>
      <c r="Q1992">
        <v>6</v>
      </c>
      <c r="R1992">
        <v>2</v>
      </c>
      <c r="S1992">
        <v>4.24</v>
      </c>
      <c r="T1992">
        <v>4.42</v>
      </c>
      <c r="U1992">
        <v>465.99</v>
      </c>
      <c r="V1992">
        <v>101.96</v>
      </c>
      <c r="W1992">
        <v>4.41</v>
      </c>
      <c r="X1992">
        <v>11.43</v>
      </c>
      <c r="Y1992">
        <v>6.88</v>
      </c>
      <c r="Z1992">
        <v>2</v>
      </c>
      <c r="AA1992" t="s">
        <v>4250</v>
      </c>
      <c r="AB1992">
        <v>0</v>
      </c>
      <c r="AC1992">
        <v>3</v>
      </c>
      <c r="AD1992">
        <v>2.6342619047619049</v>
      </c>
      <c r="AF1992" t="s">
        <v>7949</v>
      </c>
      <c r="AI1992">
        <v>0</v>
      </c>
      <c r="AJ1992">
        <v>0</v>
      </c>
      <c r="AM1992" t="s">
        <v>20019</v>
      </c>
    </row>
    <row r="1993" spans="1:39" x14ac:dyDescent="0.25">
      <c r="A1993" t="s">
        <v>9471</v>
      </c>
      <c r="B1993" t="s">
        <v>4841</v>
      </c>
      <c r="C1993" t="s">
        <v>4842</v>
      </c>
      <c r="D1993">
        <v>18</v>
      </c>
      <c r="E1993" t="s">
        <v>4845</v>
      </c>
      <c r="F1993">
        <v>7.75</v>
      </c>
      <c r="I1993" t="s">
        <v>12950</v>
      </c>
      <c r="K1993" t="s">
        <v>6860</v>
      </c>
      <c r="L1993" t="s">
        <v>6861</v>
      </c>
      <c r="M1993" t="s">
        <v>14996</v>
      </c>
      <c r="N1993">
        <v>9</v>
      </c>
      <c r="O1993" t="s">
        <v>15322</v>
      </c>
      <c r="P1993" t="s">
        <v>17123</v>
      </c>
      <c r="Q1993">
        <v>5</v>
      </c>
      <c r="R1993">
        <v>2</v>
      </c>
      <c r="S1993">
        <v>-1.77</v>
      </c>
      <c r="T1993">
        <v>-1.76</v>
      </c>
      <c r="U1993">
        <v>457.25</v>
      </c>
      <c r="V1993">
        <v>89.6</v>
      </c>
      <c r="W1993">
        <v>3.47</v>
      </c>
      <c r="X1993">
        <v>10.07</v>
      </c>
      <c r="Y1993">
        <v>4.45</v>
      </c>
      <c r="Z1993">
        <v>2</v>
      </c>
      <c r="AA1993" t="s">
        <v>4250</v>
      </c>
      <c r="AB1993">
        <v>0</v>
      </c>
      <c r="AC1993">
        <v>4</v>
      </c>
      <c r="AD1993">
        <v>4.8053571428571429</v>
      </c>
      <c r="AF1993" t="s">
        <v>7949</v>
      </c>
      <c r="AI1993">
        <v>0</v>
      </c>
      <c r="AJ1993">
        <v>0</v>
      </c>
      <c r="AM1993" t="s">
        <v>20019</v>
      </c>
    </row>
    <row r="1994" spans="1:39" x14ac:dyDescent="0.25">
      <c r="A1994" t="s">
        <v>9472</v>
      </c>
      <c r="B1994" t="s">
        <v>4841</v>
      </c>
      <c r="C1994" t="s">
        <v>4842</v>
      </c>
      <c r="D1994">
        <v>18</v>
      </c>
      <c r="E1994" t="s">
        <v>4845</v>
      </c>
      <c r="F1994">
        <v>7.75</v>
      </c>
      <c r="I1994" t="s">
        <v>12951</v>
      </c>
      <c r="K1994" t="s">
        <v>6860</v>
      </c>
      <c r="L1994" t="s">
        <v>6861</v>
      </c>
      <c r="M1994" t="s">
        <v>14996</v>
      </c>
      <c r="N1994">
        <v>9</v>
      </c>
      <c r="O1994" t="s">
        <v>15322</v>
      </c>
      <c r="P1994" t="s">
        <v>17124</v>
      </c>
      <c r="Q1994">
        <v>5</v>
      </c>
      <c r="R1994">
        <v>2</v>
      </c>
      <c r="S1994">
        <v>-1.51</v>
      </c>
      <c r="T1994">
        <v>-1.49</v>
      </c>
      <c r="U1994">
        <v>477.67</v>
      </c>
      <c r="V1994">
        <v>89.6</v>
      </c>
      <c r="W1994">
        <v>3.74</v>
      </c>
      <c r="X1994">
        <v>8.8000000000000007</v>
      </c>
      <c r="Y1994">
        <v>3.94</v>
      </c>
      <c r="Z1994">
        <v>2</v>
      </c>
      <c r="AA1994" t="s">
        <v>4250</v>
      </c>
      <c r="AB1994">
        <v>0</v>
      </c>
      <c r="AC1994">
        <v>4</v>
      </c>
      <c r="AD1994">
        <v>4.6595000000000004</v>
      </c>
      <c r="AF1994" t="s">
        <v>7949</v>
      </c>
      <c r="AI1994">
        <v>0</v>
      </c>
      <c r="AJ1994">
        <v>0</v>
      </c>
      <c r="AM1994" t="s">
        <v>20019</v>
      </c>
    </row>
    <row r="1995" spans="1:39" x14ac:dyDescent="0.25">
      <c r="A1995" t="s">
        <v>9473</v>
      </c>
      <c r="B1995" t="s">
        <v>4841</v>
      </c>
      <c r="C1995" t="s">
        <v>4842</v>
      </c>
      <c r="D1995">
        <v>18</v>
      </c>
      <c r="E1995" t="s">
        <v>4845</v>
      </c>
      <c r="F1995">
        <v>7.75</v>
      </c>
      <c r="I1995" t="s">
        <v>12952</v>
      </c>
      <c r="K1995" t="s">
        <v>6860</v>
      </c>
      <c r="L1995" t="s">
        <v>6861</v>
      </c>
      <c r="M1995" t="s">
        <v>14996</v>
      </c>
      <c r="N1995">
        <v>9</v>
      </c>
      <c r="O1995" t="s">
        <v>15322</v>
      </c>
      <c r="P1995" t="s">
        <v>17125</v>
      </c>
      <c r="Q1995">
        <v>9</v>
      </c>
      <c r="R1995">
        <v>3</v>
      </c>
      <c r="S1995">
        <v>-3.2</v>
      </c>
      <c r="T1995">
        <v>-3.19</v>
      </c>
      <c r="U1995">
        <v>454.41</v>
      </c>
      <c r="V1995">
        <v>146.97</v>
      </c>
      <c r="W1995">
        <v>1.32</v>
      </c>
      <c r="X1995">
        <v>8.6</v>
      </c>
      <c r="Y1995">
        <v>3.94</v>
      </c>
      <c r="Z1995">
        <v>2</v>
      </c>
      <c r="AA1995" t="s">
        <v>4250</v>
      </c>
      <c r="AB1995">
        <v>0</v>
      </c>
      <c r="AC1995">
        <v>8</v>
      </c>
      <c r="AD1995">
        <v>3.492309523809523</v>
      </c>
      <c r="AF1995" t="s">
        <v>7949</v>
      </c>
      <c r="AI1995">
        <v>0</v>
      </c>
      <c r="AJ1995">
        <v>0</v>
      </c>
      <c r="AM1995" t="s">
        <v>20019</v>
      </c>
    </row>
    <row r="1996" spans="1:39" x14ac:dyDescent="0.25">
      <c r="A1996" t="s">
        <v>9474</v>
      </c>
      <c r="B1996" t="s">
        <v>4841</v>
      </c>
      <c r="C1996" t="s">
        <v>4842</v>
      </c>
      <c r="D1996">
        <v>18</v>
      </c>
      <c r="E1996" t="s">
        <v>4845</v>
      </c>
      <c r="F1996">
        <v>7.75</v>
      </c>
      <c r="I1996" t="s">
        <v>12953</v>
      </c>
      <c r="K1996" t="s">
        <v>6860</v>
      </c>
      <c r="L1996" t="s">
        <v>6861</v>
      </c>
      <c r="M1996" t="s">
        <v>14996</v>
      </c>
      <c r="N1996">
        <v>9</v>
      </c>
      <c r="O1996" t="s">
        <v>15322</v>
      </c>
      <c r="P1996" t="s">
        <v>17126</v>
      </c>
      <c r="Q1996">
        <v>6</v>
      </c>
      <c r="R1996">
        <v>2</v>
      </c>
      <c r="S1996">
        <v>-2.89</v>
      </c>
      <c r="T1996">
        <v>-2.89</v>
      </c>
      <c r="U1996">
        <v>444.36</v>
      </c>
      <c r="V1996">
        <v>98.83</v>
      </c>
      <c r="W1996">
        <v>3.23</v>
      </c>
      <c r="X1996">
        <v>10.24</v>
      </c>
      <c r="Y1996">
        <v>4.12</v>
      </c>
      <c r="Z1996">
        <v>2</v>
      </c>
      <c r="AA1996" t="s">
        <v>4250</v>
      </c>
      <c r="AB1996">
        <v>0</v>
      </c>
      <c r="AC1996">
        <v>6</v>
      </c>
      <c r="AD1996">
        <v>4.6030952380952366</v>
      </c>
      <c r="AF1996" t="s">
        <v>7949</v>
      </c>
      <c r="AI1996">
        <v>0</v>
      </c>
      <c r="AJ1996">
        <v>0</v>
      </c>
      <c r="AM1996" t="s">
        <v>20019</v>
      </c>
    </row>
    <row r="1997" spans="1:39" x14ac:dyDescent="0.25">
      <c r="A1997" t="s">
        <v>9410</v>
      </c>
      <c r="B1997" t="s">
        <v>4841</v>
      </c>
      <c r="C1997" t="s">
        <v>4842</v>
      </c>
      <c r="D1997">
        <v>18</v>
      </c>
      <c r="E1997" t="s">
        <v>4845</v>
      </c>
      <c r="F1997">
        <v>7.75</v>
      </c>
      <c r="I1997" t="s">
        <v>12954</v>
      </c>
      <c r="K1997" t="s">
        <v>6860</v>
      </c>
      <c r="L1997" t="s">
        <v>6861</v>
      </c>
      <c r="M1997" t="s">
        <v>14996</v>
      </c>
      <c r="N1997">
        <v>9</v>
      </c>
      <c r="O1997" t="s">
        <v>15322</v>
      </c>
      <c r="P1997" t="s">
        <v>17062</v>
      </c>
      <c r="Q1997">
        <v>5</v>
      </c>
      <c r="R1997">
        <v>2</v>
      </c>
      <c r="S1997">
        <v>-2.35</v>
      </c>
      <c r="T1997">
        <v>-2.35</v>
      </c>
      <c r="U1997">
        <v>457.25</v>
      </c>
      <c r="V1997">
        <v>89.6</v>
      </c>
      <c r="W1997">
        <v>3.39</v>
      </c>
      <c r="X1997">
        <v>10.1</v>
      </c>
      <c r="Y1997">
        <v>3.94</v>
      </c>
      <c r="Z1997">
        <v>2</v>
      </c>
      <c r="AA1997" t="s">
        <v>4250</v>
      </c>
      <c r="AB1997">
        <v>0</v>
      </c>
      <c r="AC1997">
        <v>4</v>
      </c>
      <c r="AD1997">
        <v>4.8053571428571429</v>
      </c>
      <c r="AF1997" t="s">
        <v>7949</v>
      </c>
      <c r="AI1997">
        <v>0</v>
      </c>
      <c r="AJ1997">
        <v>0</v>
      </c>
      <c r="AM1997" t="s">
        <v>20019</v>
      </c>
    </row>
    <row r="1998" spans="1:39" x14ac:dyDescent="0.25">
      <c r="A1998" t="s">
        <v>9475</v>
      </c>
      <c r="B1998" t="s">
        <v>4841</v>
      </c>
      <c r="C1998" t="s">
        <v>4842</v>
      </c>
      <c r="D1998">
        <v>18</v>
      </c>
      <c r="E1998" t="s">
        <v>4845</v>
      </c>
      <c r="F1998">
        <v>7.75</v>
      </c>
      <c r="I1998" t="s">
        <v>12955</v>
      </c>
      <c r="K1998" t="s">
        <v>6860</v>
      </c>
      <c r="L1998" t="s">
        <v>6861</v>
      </c>
      <c r="M1998" t="s">
        <v>15120</v>
      </c>
      <c r="N1998">
        <v>8</v>
      </c>
      <c r="O1998" t="s">
        <v>15492</v>
      </c>
      <c r="P1998" t="s">
        <v>17127</v>
      </c>
      <c r="Q1998">
        <v>7</v>
      </c>
      <c r="R1998">
        <v>2</v>
      </c>
      <c r="S1998">
        <v>-2.85</v>
      </c>
      <c r="T1998">
        <v>-2.85</v>
      </c>
      <c r="U1998">
        <v>412.38</v>
      </c>
      <c r="V1998">
        <v>109.21</v>
      </c>
      <c r="W1998">
        <v>3.23</v>
      </c>
      <c r="Y1998">
        <v>3.97</v>
      </c>
      <c r="Z1998">
        <v>3</v>
      </c>
      <c r="AA1998" t="s">
        <v>4250</v>
      </c>
      <c r="AB1998">
        <v>0</v>
      </c>
      <c r="AC1998">
        <v>4</v>
      </c>
      <c r="AD1998">
        <v>4.4855238095238086</v>
      </c>
      <c r="AF1998" t="s">
        <v>7949</v>
      </c>
      <c r="AI1998">
        <v>0</v>
      </c>
      <c r="AJ1998">
        <v>0</v>
      </c>
      <c r="AM1998" t="s">
        <v>20019</v>
      </c>
    </row>
    <row r="1999" spans="1:39" x14ac:dyDescent="0.25">
      <c r="A1999" t="s">
        <v>9476</v>
      </c>
      <c r="B1999" t="s">
        <v>4841</v>
      </c>
      <c r="C1999" t="s">
        <v>4842</v>
      </c>
      <c r="D1999">
        <v>18</v>
      </c>
      <c r="E1999" t="s">
        <v>4845</v>
      </c>
      <c r="F1999">
        <v>7.75</v>
      </c>
      <c r="I1999" t="s">
        <v>12956</v>
      </c>
      <c r="K1999" t="s">
        <v>6860</v>
      </c>
      <c r="M1999" t="s">
        <v>14989</v>
      </c>
      <c r="N1999">
        <v>8</v>
      </c>
      <c r="O1999" t="s">
        <v>15313</v>
      </c>
      <c r="P1999" t="s">
        <v>17128</v>
      </c>
      <c r="Q1999">
        <v>9</v>
      </c>
      <c r="R1999">
        <v>2</v>
      </c>
      <c r="S1999">
        <v>4.12</v>
      </c>
      <c r="T1999">
        <v>4.12</v>
      </c>
      <c r="U1999">
        <v>457.58</v>
      </c>
      <c r="V1999">
        <v>111.72</v>
      </c>
      <c r="W1999">
        <v>2.87</v>
      </c>
      <c r="X1999">
        <v>10.89</v>
      </c>
      <c r="Y1999">
        <v>4.01</v>
      </c>
      <c r="Z1999">
        <v>2</v>
      </c>
      <c r="AA1999" t="s">
        <v>4250</v>
      </c>
      <c r="AB1999">
        <v>0</v>
      </c>
      <c r="AC1999">
        <v>5</v>
      </c>
      <c r="AD1999">
        <v>2.5190000000000001</v>
      </c>
      <c r="AF1999" t="s">
        <v>7949</v>
      </c>
      <c r="AI1999">
        <v>0</v>
      </c>
      <c r="AJ1999">
        <v>0</v>
      </c>
      <c r="AM1999" t="s">
        <v>20019</v>
      </c>
    </row>
    <row r="2000" spans="1:39" x14ac:dyDescent="0.25">
      <c r="A2000" t="s">
        <v>9477</v>
      </c>
      <c r="B2000" t="s">
        <v>4841</v>
      </c>
      <c r="C2000" t="s">
        <v>4842</v>
      </c>
      <c r="D2000">
        <v>18.100000000000001</v>
      </c>
      <c r="E2000" t="s">
        <v>4845</v>
      </c>
      <c r="F2000">
        <v>7.74</v>
      </c>
      <c r="I2000" t="s">
        <v>12957</v>
      </c>
      <c r="K2000" t="s">
        <v>6860</v>
      </c>
      <c r="M2000" t="s">
        <v>15002</v>
      </c>
      <c r="N2000">
        <v>8</v>
      </c>
      <c r="O2000" t="s">
        <v>15332</v>
      </c>
      <c r="P2000" t="s">
        <v>17129</v>
      </c>
      <c r="Q2000">
        <v>5</v>
      </c>
      <c r="R2000">
        <v>1</v>
      </c>
      <c r="S2000">
        <v>1.99</v>
      </c>
      <c r="T2000">
        <v>1.99</v>
      </c>
      <c r="U2000">
        <v>435.57</v>
      </c>
      <c r="V2000">
        <v>77.150000000000006</v>
      </c>
      <c r="W2000">
        <v>2.97</v>
      </c>
      <c r="Y2000">
        <v>4.92</v>
      </c>
      <c r="Z2000">
        <v>1</v>
      </c>
      <c r="AA2000" t="s">
        <v>4250</v>
      </c>
      <c r="AB2000">
        <v>0</v>
      </c>
      <c r="AC2000">
        <v>4</v>
      </c>
      <c r="AD2000">
        <v>5.2935476190476187</v>
      </c>
      <c r="AF2000" t="s">
        <v>7949</v>
      </c>
      <c r="AI2000">
        <v>0</v>
      </c>
      <c r="AJ2000">
        <v>0</v>
      </c>
      <c r="AM2000" t="s">
        <v>20019</v>
      </c>
    </row>
    <row r="2001" spans="1:39" x14ac:dyDescent="0.25">
      <c r="A2001" t="s">
        <v>9478</v>
      </c>
      <c r="B2001" t="s">
        <v>4841</v>
      </c>
      <c r="C2001" t="s">
        <v>4842</v>
      </c>
      <c r="D2001">
        <v>18.100000000000001</v>
      </c>
      <c r="E2001" t="s">
        <v>4845</v>
      </c>
      <c r="F2001">
        <v>7.74</v>
      </c>
      <c r="I2001" t="s">
        <v>12958</v>
      </c>
      <c r="K2001" t="s">
        <v>6860</v>
      </c>
      <c r="M2001" t="s">
        <v>15002</v>
      </c>
      <c r="N2001">
        <v>8</v>
      </c>
      <c r="O2001" t="s">
        <v>15332</v>
      </c>
      <c r="P2001" t="s">
        <v>17130</v>
      </c>
      <c r="Q2001">
        <v>6</v>
      </c>
      <c r="R2001">
        <v>1</v>
      </c>
      <c r="S2001">
        <v>3.19</v>
      </c>
      <c r="T2001">
        <v>3.19</v>
      </c>
      <c r="U2001">
        <v>509.65</v>
      </c>
      <c r="V2001">
        <v>93.7</v>
      </c>
      <c r="W2001">
        <v>4.66</v>
      </c>
      <c r="Y2001">
        <v>4.33</v>
      </c>
      <c r="Z2001">
        <v>3</v>
      </c>
      <c r="AA2001" t="s">
        <v>4250</v>
      </c>
      <c r="AB2001">
        <v>1</v>
      </c>
      <c r="AC2001">
        <v>6</v>
      </c>
      <c r="AD2001">
        <v>4.0199999999999996</v>
      </c>
      <c r="AF2001" t="s">
        <v>7949</v>
      </c>
      <c r="AI2001">
        <v>0</v>
      </c>
      <c r="AJ2001">
        <v>0</v>
      </c>
      <c r="AM2001" t="s">
        <v>20019</v>
      </c>
    </row>
    <row r="2002" spans="1:39" x14ac:dyDescent="0.25">
      <c r="A2002" t="s">
        <v>9045</v>
      </c>
      <c r="B2002" t="s">
        <v>4841</v>
      </c>
      <c r="C2002" t="s">
        <v>4842</v>
      </c>
      <c r="D2002">
        <v>18.2</v>
      </c>
      <c r="E2002" t="s">
        <v>4845</v>
      </c>
      <c r="F2002">
        <v>7.74</v>
      </c>
      <c r="K2002" t="s">
        <v>6860</v>
      </c>
      <c r="L2002" t="s">
        <v>6861</v>
      </c>
      <c r="M2002" t="s">
        <v>15008</v>
      </c>
      <c r="N2002">
        <v>9</v>
      </c>
      <c r="O2002" t="s">
        <v>15413</v>
      </c>
      <c r="P2002" t="s">
        <v>16697</v>
      </c>
      <c r="Q2002">
        <v>7</v>
      </c>
      <c r="R2002">
        <v>3</v>
      </c>
      <c r="S2002">
        <v>2.1800000000000002</v>
      </c>
      <c r="T2002">
        <v>2.2000000000000002</v>
      </c>
      <c r="U2002">
        <v>525.69000000000005</v>
      </c>
      <c r="V2002">
        <v>101.94</v>
      </c>
      <c r="W2002">
        <v>4.13</v>
      </c>
      <c r="X2002">
        <v>13.86</v>
      </c>
      <c r="Y2002">
        <v>5.95</v>
      </c>
      <c r="Z2002">
        <v>2</v>
      </c>
      <c r="AA2002" t="s">
        <v>4250</v>
      </c>
      <c r="AB2002">
        <v>1</v>
      </c>
      <c r="AC2002">
        <v>10</v>
      </c>
      <c r="AD2002">
        <v>3.678666666666667</v>
      </c>
      <c r="AF2002" t="s">
        <v>7949</v>
      </c>
      <c r="AI2002">
        <v>0</v>
      </c>
      <c r="AJ2002">
        <v>0</v>
      </c>
      <c r="AK2002" t="s">
        <v>19913</v>
      </c>
      <c r="AL2002" t="s">
        <v>19913</v>
      </c>
      <c r="AM2002" t="s">
        <v>20019</v>
      </c>
    </row>
    <row r="2003" spans="1:39" x14ac:dyDescent="0.25">
      <c r="A2003" t="s">
        <v>9479</v>
      </c>
      <c r="B2003" t="s">
        <v>4841</v>
      </c>
      <c r="C2003" t="s">
        <v>4842</v>
      </c>
      <c r="D2003">
        <v>18.2</v>
      </c>
      <c r="E2003" t="s">
        <v>4845</v>
      </c>
      <c r="F2003">
        <v>7.74</v>
      </c>
      <c r="I2003" t="s">
        <v>12959</v>
      </c>
      <c r="K2003" t="s">
        <v>6860</v>
      </c>
      <c r="M2003" t="s">
        <v>15002</v>
      </c>
      <c r="N2003">
        <v>8</v>
      </c>
      <c r="O2003" t="s">
        <v>15332</v>
      </c>
      <c r="P2003" t="s">
        <v>17131</v>
      </c>
      <c r="Q2003">
        <v>6</v>
      </c>
      <c r="R2003">
        <v>2</v>
      </c>
      <c r="S2003">
        <v>2.25</v>
      </c>
      <c r="T2003">
        <v>2.27</v>
      </c>
      <c r="U2003">
        <v>519.54</v>
      </c>
      <c r="V2003">
        <v>106.83</v>
      </c>
      <c r="W2003">
        <v>4.24</v>
      </c>
      <c r="Y2003">
        <v>5.94</v>
      </c>
      <c r="Z2003">
        <v>2</v>
      </c>
      <c r="AA2003" t="s">
        <v>4250</v>
      </c>
      <c r="AB2003">
        <v>1</v>
      </c>
      <c r="AC2003">
        <v>4</v>
      </c>
      <c r="AD2003">
        <v>3.8140000000000001</v>
      </c>
      <c r="AF2003" t="s">
        <v>7949</v>
      </c>
      <c r="AI2003">
        <v>0</v>
      </c>
      <c r="AJ2003">
        <v>0</v>
      </c>
      <c r="AM2003" t="s">
        <v>20019</v>
      </c>
    </row>
    <row r="2004" spans="1:39" x14ac:dyDescent="0.25">
      <c r="A2004" t="s">
        <v>9480</v>
      </c>
      <c r="B2004" t="s">
        <v>4841</v>
      </c>
      <c r="C2004" t="s">
        <v>4842</v>
      </c>
      <c r="D2004">
        <v>18.399999999999999</v>
      </c>
      <c r="E2004" t="s">
        <v>4845</v>
      </c>
      <c r="F2004">
        <v>7.74</v>
      </c>
      <c r="I2004" t="s">
        <v>12960</v>
      </c>
      <c r="K2004" t="s">
        <v>6860</v>
      </c>
      <c r="L2004" t="s">
        <v>6861</v>
      </c>
      <c r="M2004" t="s">
        <v>14987</v>
      </c>
      <c r="N2004">
        <v>9</v>
      </c>
      <c r="O2004" t="s">
        <v>15311</v>
      </c>
      <c r="P2004" t="s">
        <v>17132</v>
      </c>
      <c r="Q2004">
        <v>6</v>
      </c>
      <c r="R2004">
        <v>2</v>
      </c>
      <c r="S2004">
        <v>0.97</v>
      </c>
      <c r="T2004">
        <v>0.97</v>
      </c>
      <c r="U2004">
        <v>431.83</v>
      </c>
      <c r="V2004">
        <v>113.39</v>
      </c>
      <c r="W2004">
        <v>3.36</v>
      </c>
      <c r="X2004">
        <v>10.15</v>
      </c>
      <c r="Y2004">
        <v>4.0199999999999996</v>
      </c>
      <c r="Z2004">
        <v>2</v>
      </c>
      <c r="AA2004" t="s">
        <v>4250</v>
      </c>
      <c r="AB2004">
        <v>0</v>
      </c>
      <c r="AC2004">
        <v>4</v>
      </c>
      <c r="AD2004">
        <v>4.2072619047619053</v>
      </c>
      <c r="AF2004" t="s">
        <v>7949</v>
      </c>
      <c r="AI2004">
        <v>0</v>
      </c>
      <c r="AJ2004">
        <v>0</v>
      </c>
      <c r="AM2004" t="s">
        <v>20019</v>
      </c>
    </row>
    <row r="2005" spans="1:39" x14ac:dyDescent="0.25">
      <c r="A2005" t="s">
        <v>9481</v>
      </c>
      <c r="B2005" t="s">
        <v>4841</v>
      </c>
      <c r="C2005" t="s">
        <v>4842</v>
      </c>
      <c r="D2005">
        <v>18.399999999999999</v>
      </c>
      <c r="E2005" t="s">
        <v>4845</v>
      </c>
      <c r="F2005">
        <v>7.74</v>
      </c>
      <c r="K2005" t="s">
        <v>6860</v>
      </c>
      <c r="L2005" t="s">
        <v>6861</v>
      </c>
      <c r="M2005" t="s">
        <v>14953</v>
      </c>
      <c r="N2005">
        <v>9</v>
      </c>
      <c r="O2005" t="s">
        <v>15274</v>
      </c>
      <c r="P2005" t="s">
        <v>17133</v>
      </c>
      <c r="Q2005">
        <v>5</v>
      </c>
      <c r="R2005">
        <v>1</v>
      </c>
      <c r="S2005">
        <v>2.97</v>
      </c>
      <c r="T2005">
        <v>2.98</v>
      </c>
      <c r="U2005">
        <v>421.48</v>
      </c>
      <c r="V2005">
        <v>77.05</v>
      </c>
      <c r="W2005">
        <v>4.57</v>
      </c>
      <c r="Y2005">
        <v>5.8</v>
      </c>
      <c r="Z2005">
        <v>4</v>
      </c>
      <c r="AA2005" t="s">
        <v>4250</v>
      </c>
      <c r="AB2005">
        <v>0</v>
      </c>
      <c r="AC2005">
        <v>4</v>
      </c>
      <c r="AD2005">
        <v>4.9091904761904761</v>
      </c>
      <c r="AF2005" t="s">
        <v>7949</v>
      </c>
      <c r="AI2005">
        <v>0</v>
      </c>
      <c r="AJ2005">
        <v>0</v>
      </c>
      <c r="AK2005" t="s">
        <v>19841</v>
      </c>
      <c r="AL2005" t="s">
        <v>19841</v>
      </c>
      <c r="AM2005" t="s">
        <v>20019</v>
      </c>
    </row>
    <row r="2006" spans="1:39" x14ac:dyDescent="0.25">
      <c r="A2006" t="s">
        <v>9482</v>
      </c>
      <c r="B2006" t="s">
        <v>4841</v>
      </c>
      <c r="C2006" t="s">
        <v>4842</v>
      </c>
      <c r="D2006">
        <v>18.5</v>
      </c>
      <c r="E2006" t="s">
        <v>4845</v>
      </c>
      <c r="F2006">
        <v>7.73</v>
      </c>
      <c r="K2006" t="s">
        <v>6860</v>
      </c>
      <c r="L2006" t="s">
        <v>6861</v>
      </c>
      <c r="M2006" t="s">
        <v>14963</v>
      </c>
      <c r="N2006">
        <v>9</v>
      </c>
      <c r="O2006" t="s">
        <v>15284</v>
      </c>
      <c r="P2006" t="s">
        <v>17134</v>
      </c>
      <c r="Q2006">
        <v>7</v>
      </c>
      <c r="R2006">
        <v>1</v>
      </c>
      <c r="S2006">
        <v>2.5</v>
      </c>
      <c r="T2006">
        <v>2.5</v>
      </c>
      <c r="U2006">
        <v>432.46</v>
      </c>
      <c r="V2006">
        <v>91.85</v>
      </c>
      <c r="W2006">
        <v>4.22</v>
      </c>
      <c r="Y2006">
        <v>3.6</v>
      </c>
      <c r="Z2006">
        <v>3</v>
      </c>
      <c r="AA2006" t="s">
        <v>4250</v>
      </c>
      <c r="AB2006">
        <v>0</v>
      </c>
      <c r="AC2006">
        <v>2</v>
      </c>
      <c r="AD2006">
        <v>5.0040952380952382</v>
      </c>
      <c r="AF2006" t="s">
        <v>7949</v>
      </c>
      <c r="AI2006">
        <v>0</v>
      </c>
      <c r="AJ2006">
        <v>0</v>
      </c>
      <c r="AK2006" t="s">
        <v>19847</v>
      </c>
      <c r="AL2006" t="s">
        <v>19847</v>
      </c>
      <c r="AM2006" t="s">
        <v>20019</v>
      </c>
    </row>
    <row r="2007" spans="1:39" x14ac:dyDescent="0.25">
      <c r="A2007" t="s">
        <v>9483</v>
      </c>
      <c r="B2007" t="s">
        <v>4841</v>
      </c>
      <c r="C2007" t="s">
        <v>4842</v>
      </c>
      <c r="D2007">
        <v>18.5</v>
      </c>
      <c r="E2007" t="s">
        <v>4845</v>
      </c>
      <c r="F2007">
        <v>7.73</v>
      </c>
      <c r="I2007" t="s">
        <v>12961</v>
      </c>
      <c r="K2007" t="s">
        <v>6860</v>
      </c>
      <c r="L2007" t="s">
        <v>6861</v>
      </c>
      <c r="M2007" t="s">
        <v>14987</v>
      </c>
      <c r="N2007">
        <v>9</v>
      </c>
      <c r="O2007" t="s">
        <v>15311</v>
      </c>
      <c r="P2007" t="s">
        <v>17135</v>
      </c>
      <c r="Q2007">
        <v>5</v>
      </c>
      <c r="R2007">
        <v>2</v>
      </c>
      <c r="S2007">
        <v>1.65</v>
      </c>
      <c r="T2007">
        <v>1.65</v>
      </c>
      <c r="U2007">
        <v>473.22</v>
      </c>
      <c r="V2007">
        <v>89.6</v>
      </c>
      <c r="W2007">
        <v>3.57</v>
      </c>
      <c r="X2007">
        <v>9.2200000000000006</v>
      </c>
      <c r="Y2007">
        <v>3.67</v>
      </c>
      <c r="Z2007">
        <v>2</v>
      </c>
      <c r="AA2007" t="s">
        <v>4250</v>
      </c>
      <c r="AB2007">
        <v>0</v>
      </c>
      <c r="AC2007">
        <v>4</v>
      </c>
      <c r="AD2007">
        <v>4.6912857142857138</v>
      </c>
      <c r="AF2007" t="s">
        <v>7949</v>
      </c>
      <c r="AI2007">
        <v>0</v>
      </c>
      <c r="AJ2007">
        <v>0</v>
      </c>
      <c r="AM2007" t="s">
        <v>20019</v>
      </c>
    </row>
    <row r="2008" spans="1:39" x14ac:dyDescent="0.25">
      <c r="A2008" t="s">
        <v>8532</v>
      </c>
      <c r="B2008" t="s">
        <v>4841</v>
      </c>
      <c r="C2008" t="s">
        <v>4842</v>
      </c>
      <c r="D2008">
        <v>18.5</v>
      </c>
      <c r="E2008" t="s">
        <v>4845</v>
      </c>
      <c r="F2008">
        <v>7.73</v>
      </c>
      <c r="K2008" t="s">
        <v>6860</v>
      </c>
      <c r="L2008" t="s">
        <v>6861</v>
      </c>
      <c r="M2008" t="s">
        <v>15013</v>
      </c>
      <c r="N2008">
        <v>9</v>
      </c>
      <c r="O2008" t="s">
        <v>15396</v>
      </c>
      <c r="P2008" t="s">
        <v>16185</v>
      </c>
      <c r="Q2008">
        <v>6</v>
      </c>
      <c r="R2008">
        <v>1</v>
      </c>
      <c r="S2008">
        <v>2.95</v>
      </c>
      <c r="T2008">
        <v>2.96</v>
      </c>
      <c r="U2008">
        <v>429.45</v>
      </c>
      <c r="V2008">
        <v>78.959999999999994</v>
      </c>
      <c r="W2008">
        <v>4.3899999999999997</v>
      </c>
      <c r="Y2008">
        <v>5.82</v>
      </c>
      <c r="Z2008">
        <v>3</v>
      </c>
      <c r="AA2008" t="s">
        <v>4250</v>
      </c>
      <c r="AB2008">
        <v>0</v>
      </c>
      <c r="AC2008">
        <v>2</v>
      </c>
      <c r="AD2008">
        <v>4.8622619047619047</v>
      </c>
      <c r="AF2008" t="s">
        <v>7949</v>
      </c>
      <c r="AI2008">
        <v>0</v>
      </c>
      <c r="AJ2008">
        <v>0</v>
      </c>
      <c r="AK2008" t="s">
        <v>19847</v>
      </c>
      <c r="AL2008" t="s">
        <v>19847</v>
      </c>
      <c r="AM2008" t="s">
        <v>20019</v>
      </c>
    </row>
    <row r="2009" spans="1:39" x14ac:dyDescent="0.25">
      <c r="A2009" t="s">
        <v>9484</v>
      </c>
      <c r="B2009" t="s">
        <v>4841</v>
      </c>
      <c r="C2009" t="s">
        <v>4842</v>
      </c>
      <c r="D2009">
        <v>18.600000000000001</v>
      </c>
      <c r="E2009" t="s">
        <v>4845</v>
      </c>
      <c r="F2009">
        <v>7.73</v>
      </c>
      <c r="I2009" t="s">
        <v>12962</v>
      </c>
      <c r="K2009" t="s">
        <v>6860</v>
      </c>
      <c r="L2009" t="s">
        <v>6861</v>
      </c>
      <c r="M2009" t="s">
        <v>14972</v>
      </c>
      <c r="N2009">
        <v>8</v>
      </c>
      <c r="O2009" t="s">
        <v>15293</v>
      </c>
      <c r="P2009" t="s">
        <v>17136</v>
      </c>
      <c r="Q2009">
        <v>6</v>
      </c>
      <c r="R2009">
        <v>2</v>
      </c>
      <c r="S2009">
        <v>4.24</v>
      </c>
      <c r="T2009">
        <v>4.25</v>
      </c>
      <c r="U2009">
        <v>499.77</v>
      </c>
      <c r="V2009">
        <v>102.49</v>
      </c>
      <c r="W2009">
        <v>4.42</v>
      </c>
      <c r="X2009">
        <v>8.65</v>
      </c>
      <c r="Y2009">
        <v>3.48</v>
      </c>
      <c r="Z2009">
        <v>2</v>
      </c>
      <c r="AA2009" t="s">
        <v>4250</v>
      </c>
      <c r="AB2009">
        <v>0</v>
      </c>
      <c r="AC2009">
        <v>3</v>
      </c>
      <c r="AD2009">
        <v>2.4603095238095238</v>
      </c>
      <c r="AF2009" t="s">
        <v>7949</v>
      </c>
      <c r="AI2009">
        <v>0</v>
      </c>
      <c r="AJ2009">
        <v>0</v>
      </c>
      <c r="AM2009" t="s">
        <v>20019</v>
      </c>
    </row>
    <row r="2010" spans="1:39" x14ac:dyDescent="0.25">
      <c r="A2010" t="s">
        <v>9485</v>
      </c>
      <c r="B2010" t="s">
        <v>4841</v>
      </c>
      <c r="C2010" t="s">
        <v>4842</v>
      </c>
      <c r="D2010">
        <v>18.7</v>
      </c>
      <c r="E2010" t="s">
        <v>4845</v>
      </c>
      <c r="F2010">
        <v>7.73</v>
      </c>
      <c r="I2010" t="s">
        <v>12963</v>
      </c>
      <c r="K2010" t="s">
        <v>6860</v>
      </c>
      <c r="L2010" t="s">
        <v>6861</v>
      </c>
      <c r="M2010" t="s">
        <v>15021</v>
      </c>
      <c r="N2010">
        <v>9</v>
      </c>
      <c r="O2010" t="s">
        <v>15359</v>
      </c>
      <c r="P2010" t="s">
        <v>17137</v>
      </c>
      <c r="Q2010">
        <v>5</v>
      </c>
      <c r="R2010">
        <v>1</v>
      </c>
      <c r="S2010">
        <v>3.1</v>
      </c>
      <c r="T2010">
        <v>5.08</v>
      </c>
      <c r="U2010">
        <v>445.49</v>
      </c>
      <c r="V2010">
        <v>60.08</v>
      </c>
      <c r="W2010">
        <v>4.8499999999999996</v>
      </c>
      <c r="Y2010">
        <v>10.7</v>
      </c>
      <c r="Z2010">
        <v>2</v>
      </c>
      <c r="AA2010" t="s">
        <v>4250</v>
      </c>
      <c r="AB2010">
        <v>0</v>
      </c>
      <c r="AC2010">
        <v>2</v>
      </c>
      <c r="AD2010">
        <v>2.6726904761904762</v>
      </c>
      <c r="AF2010" t="s">
        <v>7952</v>
      </c>
      <c r="AI2010">
        <v>0</v>
      </c>
      <c r="AJ2010">
        <v>0</v>
      </c>
      <c r="AM2010" t="s">
        <v>20019</v>
      </c>
    </row>
    <row r="2011" spans="1:39" x14ac:dyDescent="0.25">
      <c r="A2011" t="s">
        <v>9485</v>
      </c>
      <c r="B2011" t="s">
        <v>4841</v>
      </c>
      <c r="C2011" t="s">
        <v>4842</v>
      </c>
      <c r="D2011">
        <v>18.7</v>
      </c>
      <c r="E2011" t="s">
        <v>4845</v>
      </c>
      <c r="F2011">
        <v>7.73</v>
      </c>
      <c r="I2011" t="s">
        <v>12964</v>
      </c>
      <c r="K2011" t="s">
        <v>6860</v>
      </c>
      <c r="M2011" t="s">
        <v>14977</v>
      </c>
      <c r="N2011">
        <v>8</v>
      </c>
      <c r="O2011" t="s">
        <v>15298</v>
      </c>
      <c r="P2011" t="s">
        <v>17137</v>
      </c>
      <c r="Q2011">
        <v>5</v>
      </c>
      <c r="R2011">
        <v>1</v>
      </c>
      <c r="S2011">
        <v>3.1</v>
      </c>
      <c r="T2011">
        <v>5.08</v>
      </c>
      <c r="U2011">
        <v>445.49</v>
      </c>
      <c r="V2011">
        <v>60.08</v>
      </c>
      <c r="W2011">
        <v>4.8499999999999996</v>
      </c>
      <c r="Y2011">
        <v>10.7</v>
      </c>
      <c r="Z2011">
        <v>2</v>
      </c>
      <c r="AA2011" t="s">
        <v>4250</v>
      </c>
      <c r="AB2011">
        <v>0</v>
      </c>
      <c r="AC2011">
        <v>2</v>
      </c>
      <c r="AD2011">
        <v>2.6726904761904762</v>
      </c>
      <c r="AF2011" t="s">
        <v>7952</v>
      </c>
      <c r="AI2011">
        <v>0</v>
      </c>
      <c r="AJ2011">
        <v>0</v>
      </c>
      <c r="AM2011" t="s">
        <v>20019</v>
      </c>
    </row>
    <row r="2012" spans="1:39" x14ac:dyDescent="0.25">
      <c r="A2012" t="s">
        <v>9486</v>
      </c>
      <c r="B2012" t="s">
        <v>4841</v>
      </c>
      <c r="C2012" t="s">
        <v>4842</v>
      </c>
      <c r="D2012">
        <v>18.8</v>
      </c>
      <c r="E2012" t="s">
        <v>4845</v>
      </c>
      <c r="F2012">
        <v>7.73</v>
      </c>
      <c r="I2012" t="s">
        <v>12965</v>
      </c>
      <c r="K2012" t="s">
        <v>6860</v>
      </c>
      <c r="L2012" t="s">
        <v>6861</v>
      </c>
      <c r="M2012" t="s">
        <v>14987</v>
      </c>
      <c r="N2012">
        <v>9</v>
      </c>
      <c r="O2012" t="s">
        <v>15311</v>
      </c>
      <c r="P2012" t="s">
        <v>17138</v>
      </c>
      <c r="Q2012">
        <v>6</v>
      </c>
      <c r="R2012">
        <v>2</v>
      </c>
      <c r="S2012">
        <v>1.45</v>
      </c>
      <c r="T2012">
        <v>1.45</v>
      </c>
      <c r="U2012">
        <v>466.22</v>
      </c>
      <c r="V2012">
        <v>94.53</v>
      </c>
      <c r="W2012">
        <v>4.03</v>
      </c>
      <c r="X2012">
        <v>9.42</v>
      </c>
      <c r="Y2012">
        <v>4.01</v>
      </c>
      <c r="Z2012">
        <v>2</v>
      </c>
      <c r="AA2012" t="s">
        <v>4250</v>
      </c>
      <c r="AB2012">
        <v>0</v>
      </c>
      <c r="AC2012">
        <v>5</v>
      </c>
      <c r="AD2012">
        <v>4.5902857142857139</v>
      </c>
      <c r="AF2012" t="s">
        <v>7949</v>
      </c>
      <c r="AI2012">
        <v>0</v>
      </c>
      <c r="AJ2012">
        <v>0</v>
      </c>
      <c r="AM2012" t="s">
        <v>20019</v>
      </c>
    </row>
    <row r="2013" spans="1:39" x14ac:dyDescent="0.25">
      <c r="A2013" t="s">
        <v>8698</v>
      </c>
      <c r="B2013" t="s">
        <v>4841</v>
      </c>
      <c r="C2013" t="s">
        <v>4842</v>
      </c>
      <c r="D2013">
        <v>18.8</v>
      </c>
      <c r="E2013" t="s">
        <v>4845</v>
      </c>
      <c r="F2013">
        <v>7.73</v>
      </c>
      <c r="I2013" t="s">
        <v>12966</v>
      </c>
      <c r="K2013" t="s">
        <v>6860</v>
      </c>
      <c r="L2013" t="s">
        <v>6861</v>
      </c>
      <c r="M2013" t="s">
        <v>14979</v>
      </c>
      <c r="N2013">
        <v>8</v>
      </c>
      <c r="O2013" t="s">
        <v>15302</v>
      </c>
      <c r="P2013" t="s">
        <v>16350</v>
      </c>
      <c r="Q2013">
        <v>7</v>
      </c>
      <c r="R2013">
        <v>2</v>
      </c>
      <c r="S2013">
        <v>2.69</v>
      </c>
      <c r="T2013">
        <v>2.71</v>
      </c>
      <c r="U2013">
        <v>456.79</v>
      </c>
      <c r="V2013">
        <v>126.28</v>
      </c>
      <c r="W2013">
        <v>3.27</v>
      </c>
      <c r="X2013">
        <v>8.49</v>
      </c>
      <c r="Y2013">
        <v>3.48</v>
      </c>
      <c r="Z2013">
        <v>2</v>
      </c>
      <c r="AA2013" t="s">
        <v>4250</v>
      </c>
      <c r="AB2013">
        <v>0</v>
      </c>
      <c r="AC2013">
        <v>3</v>
      </c>
      <c r="AD2013">
        <v>3.4636428571428568</v>
      </c>
      <c r="AF2013" t="s">
        <v>7949</v>
      </c>
      <c r="AI2013">
        <v>0</v>
      </c>
      <c r="AJ2013">
        <v>0</v>
      </c>
      <c r="AM2013" t="s">
        <v>20019</v>
      </c>
    </row>
    <row r="2014" spans="1:39" x14ac:dyDescent="0.25">
      <c r="A2014" t="s">
        <v>9487</v>
      </c>
      <c r="B2014" t="s">
        <v>4841</v>
      </c>
      <c r="C2014" t="s">
        <v>4842</v>
      </c>
      <c r="D2014">
        <v>18.899999999999999</v>
      </c>
      <c r="E2014" t="s">
        <v>4845</v>
      </c>
      <c r="F2014">
        <v>7.72</v>
      </c>
      <c r="I2014" t="s">
        <v>12967</v>
      </c>
      <c r="K2014" t="s">
        <v>6860</v>
      </c>
      <c r="L2014" t="s">
        <v>6861</v>
      </c>
      <c r="M2014" t="s">
        <v>15021</v>
      </c>
      <c r="N2014">
        <v>9</v>
      </c>
      <c r="O2014" t="s">
        <v>15359</v>
      </c>
      <c r="P2014" t="s">
        <v>17139</v>
      </c>
      <c r="Q2014">
        <v>4</v>
      </c>
      <c r="R2014">
        <v>1</v>
      </c>
      <c r="S2014">
        <v>7.1</v>
      </c>
      <c r="T2014">
        <v>7.51</v>
      </c>
      <c r="U2014">
        <v>478.42</v>
      </c>
      <c r="V2014">
        <v>50.85</v>
      </c>
      <c r="W2014">
        <v>6.13</v>
      </c>
      <c r="Y2014">
        <v>7.62</v>
      </c>
      <c r="Z2014">
        <v>3</v>
      </c>
      <c r="AA2014" t="s">
        <v>4250</v>
      </c>
      <c r="AB2014">
        <v>1</v>
      </c>
      <c r="AC2014">
        <v>1</v>
      </c>
      <c r="AD2014">
        <v>2.98747619047619</v>
      </c>
      <c r="AF2014" t="s">
        <v>7949</v>
      </c>
      <c r="AI2014">
        <v>0</v>
      </c>
      <c r="AJ2014">
        <v>0</v>
      </c>
      <c r="AM2014" t="s">
        <v>20019</v>
      </c>
    </row>
    <row r="2015" spans="1:39" x14ac:dyDescent="0.25">
      <c r="A2015" t="s">
        <v>9487</v>
      </c>
      <c r="B2015" t="s">
        <v>4841</v>
      </c>
      <c r="C2015" t="s">
        <v>4842</v>
      </c>
      <c r="D2015">
        <v>18.899999999999999</v>
      </c>
      <c r="E2015" t="s">
        <v>4845</v>
      </c>
      <c r="F2015">
        <v>7.72</v>
      </c>
      <c r="I2015" t="s">
        <v>12968</v>
      </c>
      <c r="K2015" t="s">
        <v>6860</v>
      </c>
      <c r="M2015" t="s">
        <v>14977</v>
      </c>
      <c r="N2015">
        <v>8</v>
      </c>
      <c r="O2015" t="s">
        <v>15298</v>
      </c>
      <c r="P2015" t="s">
        <v>17139</v>
      </c>
      <c r="Q2015">
        <v>4</v>
      </c>
      <c r="R2015">
        <v>1</v>
      </c>
      <c r="S2015">
        <v>7.1</v>
      </c>
      <c r="T2015">
        <v>7.51</v>
      </c>
      <c r="U2015">
        <v>478.42</v>
      </c>
      <c r="V2015">
        <v>50.85</v>
      </c>
      <c r="W2015">
        <v>6.13</v>
      </c>
      <c r="Y2015">
        <v>7.62</v>
      </c>
      <c r="Z2015">
        <v>3</v>
      </c>
      <c r="AA2015" t="s">
        <v>4250</v>
      </c>
      <c r="AB2015">
        <v>1</v>
      </c>
      <c r="AC2015">
        <v>1</v>
      </c>
      <c r="AD2015">
        <v>2.98747619047619</v>
      </c>
      <c r="AF2015" t="s">
        <v>7949</v>
      </c>
      <c r="AI2015">
        <v>0</v>
      </c>
      <c r="AJ2015">
        <v>0</v>
      </c>
      <c r="AM2015" t="s">
        <v>20019</v>
      </c>
    </row>
    <row r="2016" spans="1:39" x14ac:dyDescent="0.25">
      <c r="A2016" t="s">
        <v>9488</v>
      </c>
      <c r="B2016" t="s">
        <v>4841</v>
      </c>
      <c r="C2016" t="s">
        <v>4842</v>
      </c>
      <c r="D2016">
        <v>18.899999999999999</v>
      </c>
      <c r="E2016" t="s">
        <v>4845</v>
      </c>
      <c r="F2016">
        <v>7.72</v>
      </c>
      <c r="I2016" t="s">
        <v>12969</v>
      </c>
      <c r="K2016" t="s">
        <v>6860</v>
      </c>
      <c r="M2016" t="s">
        <v>15002</v>
      </c>
      <c r="N2016">
        <v>8</v>
      </c>
      <c r="O2016" t="s">
        <v>15332</v>
      </c>
      <c r="P2016" t="s">
        <v>17140</v>
      </c>
      <c r="Q2016">
        <v>4</v>
      </c>
      <c r="R2016">
        <v>1</v>
      </c>
      <c r="S2016">
        <v>3.23</v>
      </c>
      <c r="T2016">
        <v>3.25</v>
      </c>
      <c r="U2016">
        <v>453.59</v>
      </c>
      <c r="V2016">
        <v>67.92</v>
      </c>
      <c r="W2016">
        <v>4.13</v>
      </c>
      <c r="Y2016">
        <v>6.1</v>
      </c>
      <c r="Z2016">
        <v>2</v>
      </c>
      <c r="AA2016" t="s">
        <v>4250</v>
      </c>
      <c r="AB2016">
        <v>0</v>
      </c>
      <c r="AC2016">
        <v>3</v>
      </c>
      <c r="AD2016">
        <v>4.4248333333333338</v>
      </c>
      <c r="AF2016" t="s">
        <v>7949</v>
      </c>
      <c r="AI2016">
        <v>0</v>
      </c>
      <c r="AJ2016">
        <v>0</v>
      </c>
      <c r="AM2016" t="s">
        <v>20019</v>
      </c>
    </row>
    <row r="2017" spans="1:39" x14ac:dyDescent="0.25">
      <c r="A2017" t="s">
        <v>8566</v>
      </c>
      <c r="B2017" t="s">
        <v>4841</v>
      </c>
      <c r="C2017" t="s">
        <v>4842</v>
      </c>
      <c r="D2017">
        <v>19</v>
      </c>
      <c r="E2017" t="s">
        <v>4845</v>
      </c>
      <c r="F2017">
        <v>7.72</v>
      </c>
      <c r="K2017" t="s">
        <v>6860</v>
      </c>
      <c r="L2017" t="s">
        <v>6861</v>
      </c>
      <c r="M2017" t="s">
        <v>15064</v>
      </c>
      <c r="N2017">
        <v>9</v>
      </c>
      <c r="O2017" t="s">
        <v>15417</v>
      </c>
      <c r="P2017" t="s">
        <v>16219</v>
      </c>
      <c r="Q2017">
        <v>6</v>
      </c>
      <c r="R2017">
        <v>4</v>
      </c>
      <c r="S2017">
        <v>2.5299999999999998</v>
      </c>
      <c r="T2017">
        <v>3.43</v>
      </c>
      <c r="U2017">
        <v>618.72</v>
      </c>
      <c r="V2017">
        <v>110.77</v>
      </c>
      <c r="W2017">
        <v>4.5599999999999996</v>
      </c>
      <c r="X2017">
        <v>13.96</v>
      </c>
      <c r="Y2017">
        <v>8.31</v>
      </c>
      <c r="Z2017">
        <v>3</v>
      </c>
      <c r="AA2017" t="s">
        <v>4250</v>
      </c>
      <c r="AB2017">
        <v>1</v>
      </c>
      <c r="AC2017">
        <v>12</v>
      </c>
      <c r="AD2017">
        <v>2.6726666666666659</v>
      </c>
      <c r="AF2017" t="s">
        <v>7949</v>
      </c>
      <c r="AI2017">
        <v>0</v>
      </c>
      <c r="AJ2017">
        <v>0</v>
      </c>
      <c r="AK2017" t="s">
        <v>19877</v>
      </c>
      <c r="AL2017" t="s">
        <v>19877</v>
      </c>
      <c r="AM2017" t="s">
        <v>20019</v>
      </c>
    </row>
    <row r="2018" spans="1:39" x14ac:dyDescent="0.25">
      <c r="A2018" t="s">
        <v>8947</v>
      </c>
      <c r="B2018" t="s">
        <v>4841</v>
      </c>
      <c r="C2018" t="s">
        <v>4842</v>
      </c>
      <c r="D2018">
        <v>19</v>
      </c>
      <c r="E2018" t="s">
        <v>4845</v>
      </c>
      <c r="F2018">
        <v>7.72</v>
      </c>
      <c r="K2018" t="s">
        <v>6860</v>
      </c>
      <c r="L2018" t="s">
        <v>6861</v>
      </c>
      <c r="M2018" t="s">
        <v>15048</v>
      </c>
      <c r="N2018">
        <v>9</v>
      </c>
      <c r="O2018" t="s">
        <v>15397</v>
      </c>
      <c r="P2018" t="s">
        <v>16599</v>
      </c>
      <c r="Q2018">
        <v>7</v>
      </c>
      <c r="R2018">
        <v>4</v>
      </c>
      <c r="S2018">
        <v>1.87</v>
      </c>
      <c r="T2018">
        <v>3.02</v>
      </c>
      <c r="U2018">
        <v>580.75</v>
      </c>
      <c r="V2018">
        <v>120</v>
      </c>
      <c r="W2018">
        <v>3.55</v>
      </c>
      <c r="X2018">
        <v>13.98</v>
      </c>
      <c r="Y2018">
        <v>8.5299999999999994</v>
      </c>
      <c r="Z2018">
        <v>3</v>
      </c>
      <c r="AA2018" t="s">
        <v>4250</v>
      </c>
      <c r="AB2018">
        <v>1</v>
      </c>
      <c r="AC2018">
        <v>13</v>
      </c>
      <c r="AD2018">
        <v>2.725000000000001</v>
      </c>
      <c r="AF2018" t="s">
        <v>7952</v>
      </c>
      <c r="AI2018">
        <v>0</v>
      </c>
      <c r="AJ2018">
        <v>0</v>
      </c>
      <c r="AK2018" t="s">
        <v>19889</v>
      </c>
      <c r="AL2018" t="s">
        <v>19889</v>
      </c>
      <c r="AM2018" t="s">
        <v>20019</v>
      </c>
    </row>
    <row r="2019" spans="1:39" x14ac:dyDescent="0.25">
      <c r="A2019" t="s">
        <v>9489</v>
      </c>
      <c r="B2019" t="s">
        <v>4841</v>
      </c>
      <c r="C2019" t="s">
        <v>4842</v>
      </c>
      <c r="D2019">
        <v>19</v>
      </c>
      <c r="E2019" t="s">
        <v>4845</v>
      </c>
      <c r="F2019">
        <v>7.72</v>
      </c>
      <c r="K2019" t="s">
        <v>6860</v>
      </c>
      <c r="M2019" t="s">
        <v>6865</v>
      </c>
      <c r="N2019">
        <v>8</v>
      </c>
      <c r="O2019" t="s">
        <v>15401</v>
      </c>
      <c r="P2019" t="s">
        <v>17141</v>
      </c>
      <c r="Q2019">
        <v>6</v>
      </c>
      <c r="R2019">
        <v>3</v>
      </c>
      <c r="S2019">
        <v>1.54</v>
      </c>
      <c r="T2019">
        <v>2.34</v>
      </c>
      <c r="U2019">
        <v>593.65</v>
      </c>
      <c r="V2019">
        <v>99.49</v>
      </c>
      <c r="W2019">
        <v>4.6900000000000004</v>
      </c>
      <c r="X2019">
        <v>13.08</v>
      </c>
      <c r="Y2019">
        <v>8.1300000000000008</v>
      </c>
      <c r="Z2019">
        <v>4</v>
      </c>
      <c r="AA2019" t="s">
        <v>4250</v>
      </c>
      <c r="AB2019">
        <v>1</v>
      </c>
      <c r="AC2019">
        <v>11</v>
      </c>
      <c r="AD2019">
        <v>3.785333333333333</v>
      </c>
      <c r="AF2019" t="s">
        <v>7949</v>
      </c>
      <c r="AI2019">
        <v>0</v>
      </c>
      <c r="AJ2019">
        <v>0</v>
      </c>
      <c r="AK2019" t="s">
        <v>19874</v>
      </c>
      <c r="AL2019" t="s">
        <v>19874</v>
      </c>
      <c r="AM2019" t="s">
        <v>20019</v>
      </c>
    </row>
    <row r="2020" spans="1:39" x14ac:dyDescent="0.25">
      <c r="A2020" t="s">
        <v>9490</v>
      </c>
      <c r="B2020" t="s">
        <v>4841</v>
      </c>
      <c r="C2020" t="s">
        <v>4842</v>
      </c>
      <c r="D2020">
        <v>19</v>
      </c>
      <c r="E2020" t="s">
        <v>4845</v>
      </c>
      <c r="F2020">
        <v>7.72</v>
      </c>
      <c r="K2020" t="s">
        <v>6860</v>
      </c>
      <c r="M2020" t="s">
        <v>6865</v>
      </c>
      <c r="N2020">
        <v>8</v>
      </c>
      <c r="O2020" t="s">
        <v>15344</v>
      </c>
      <c r="P2020" t="s">
        <v>17142</v>
      </c>
      <c r="Q2020">
        <v>6</v>
      </c>
      <c r="R2020">
        <v>4</v>
      </c>
      <c r="S2020">
        <v>2.25</v>
      </c>
      <c r="T2020">
        <v>3.02</v>
      </c>
      <c r="U2020">
        <v>618.72</v>
      </c>
      <c r="V2020">
        <v>110.77</v>
      </c>
      <c r="W2020">
        <v>4.34</v>
      </c>
      <c r="X2020">
        <v>13.97</v>
      </c>
      <c r="Y2020">
        <v>8.23</v>
      </c>
      <c r="Z2020">
        <v>3</v>
      </c>
      <c r="AA2020" t="s">
        <v>4250</v>
      </c>
      <c r="AB2020">
        <v>1</v>
      </c>
      <c r="AC2020">
        <v>11</v>
      </c>
      <c r="AD2020">
        <v>3.057666666666667</v>
      </c>
      <c r="AF2020" t="s">
        <v>7949</v>
      </c>
      <c r="AI2020">
        <v>0</v>
      </c>
      <c r="AJ2020">
        <v>0</v>
      </c>
      <c r="AK2020" t="s">
        <v>19877</v>
      </c>
      <c r="AL2020" t="s">
        <v>19877</v>
      </c>
      <c r="AM2020" t="s">
        <v>20019</v>
      </c>
    </row>
    <row r="2021" spans="1:39" x14ac:dyDescent="0.25">
      <c r="A2021" t="s">
        <v>9460</v>
      </c>
      <c r="B2021" t="s">
        <v>4841</v>
      </c>
      <c r="C2021" t="s">
        <v>4842</v>
      </c>
      <c r="D2021">
        <v>19</v>
      </c>
      <c r="E2021" t="s">
        <v>4845</v>
      </c>
      <c r="F2021">
        <v>7.72</v>
      </c>
      <c r="K2021" t="s">
        <v>6860</v>
      </c>
      <c r="M2021" t="s">
        <v>15085</v>
      </c>
      <c r="N2021">
        <v>8</v>
      </c>
      <c r="O2021" t="s">
        <v>15441</v>
      </c>
      <c r="P2021" t="s">
        <v>17112</v>
      </c>
      <c r="Q2021">
        <v>4</v>
      </c>
      <c r="R2021">
        <v>4</v>
      </c>
      <c r="S2021">
        <v>1.58</v>
      </c>
      <c r="T2021">
        <v>1.61</v>
      </c>
      <c r="U2021">
        <v>487.59</v>
      </c>
      <c r="V2021">
        <v>90.46</v>
      </c>
      <c r="W2021">
        <v>3.07</v>
      </c>
      <c r="X2021">
        <v>13.85</v>
      </c>
      <c r="Y2021">
        <v>6.65</v>
      </c>
      <c r="Z2021">
        <v>2</v>
      </c>
      <c r="AA2021" t="s">
        <v>4250</v>
      </c>
      <c r="AB2021">
        <v>0</v>
      </c>
      <c r="AC2021">
        <v>8</v>
      </c>
      <c r="AD2021">
        <v>4.0733095238095238</v>
      </c>
      <c r="AF2021" t="s">
        <v>7949</v>
      </c>
      <c r="AI2021">
        <v>0</v>
      </c>
      <c r="AJ2021">
        <v>0</v>
      </c>
      <c r="AK2021" t="s">
        <v>19925</v>
      </c>
      <c r="AL2021" t="s">
        <v>19925</v>
      </c>
      <c r="AM2021" t="s">
        <v>20019</v>
      </c>
    </row>
    <row r="2022" spans="1:39" x14ac:dyDescent="0.25">
      <c r="A2022" t="s">
        <v>9491</v>
      </c>
      <c r="B2022" t="s">
        <v>4841</v>
      </c>
      <c r="C2022" t="s">
        <v>4842</v>
      </c>
      <c r="D2022">
        <v>19</v>
      </c>
      <c r="E2022" t="s">
        <v>4845</v>
      </c>
      <c r="F2022">
        <v>7.72</v>
      </c>
      <c r="K2022" t="s">
        <v>6860</v>
      </c>
      <c r="M2022" t="s">
        <v>15085</v>
      </c>
      <c r="N2022">
        <v>8</v>
      </c>
      <c r="O2022" t="s">
        <v>15441</v>
      </c>
      <c r="P2022" t="s">
        <v>17143</v>
      </c>
      <c r="Q2022">
        <v>6</v>
      </c>
      <c r="R2022">
        <v>6</v>
      </c>
      <c r="S2022">
        <v>1.51</v>
      </c>
      <c r="T2022">
        <v>2.82</v>
      </c>
      <c r="U2022">
        <v>504.62</v>
      </c>
      <c r="V2022">
        <v>105.65</v>
      </c>
      <c r="W2022">
        <v>2.84</v>
      </c>
      <c r="X2022">
        <v>13.89</v>
      </c>
      <c r="Y2022">
        <v>8.77</v>
      </c>
      <c r="Z2022">
        <v>2</v>
      </c>
      <c r="AA2022" t="s">
        <v>4250</v>
      </c>
      <c r="AB2022">
        <v>2</v>
      </c>
      <c r="AC2022">
        <v>9</v>
      </c>
      <c r="AD2022">
        <v>3.0933333333333328</v>
      </c>
      <c r="AF2022" t="s">
        <v>7952</v>
      </c>
      <c r="AI2022">
        <v>0</v>
      </c>
      <c r="AJ2022">
        <v>0</v>
      </c>
      <c r="AK2022" t="s">
        <v>19925</v>
      </c>
      <c r="AL2022" t="s">
        <v>19925</v>
      </c>
      <c r="AM2022" t="s">
        <v>20019</v>
      </c>
    </row>
    <row r="2023" spans="1:39" x14ac:dyDescent="0.25">
      <c r="A2023" t="s">
        <v>9492</v>
      </c>
      <c r="B2023" t="s">
        <v>4841</v>
      </c>
      <c r="C2023" t="s">
        <v>4842</v>
      </c>
      <c r="D2023">
        <v>19</v>
      </c>
      <c r="E2023" t="s">
        <v>4845</v>
      </c>
      <c r="F2023">
        <v>7.72</v>
      </c>
      <c r="K2023" t="s">
        <v>6860</v>
      </c>
      <c r="L2023" t="s">
        <v>6861</v>
      </c>
      <c r="M2023" t="s">
        <v>15096</v>
      </c>
      <c r="N2023">
        <v>9</v>
      </c>
      <c r="O2023" t="s">
        <v>15456</v>
      </c>
      <c r="P2023" t="s">
        <v>17144</v>
      </c>
      <c r="Q2023">
        <v>5</v>
      </c>
      <c r="R2023">
        <v>3</v>
      </c>
      <c r="S2023">
        <v>1.89</v>
      </c>
      <c r="T2023">
        <v>2.64</v>
      </c>
      <c r="U2023">
        <v>426.61</v>
      </c>
      <c r="V2023">
        <v>79.180000000000007</v>
      </c>
      <c r="W2023">
        <v>3.25</v>
      </c>
      <c r="Y2023">
        <v>8.68</v>
      </c>
      <c r="Z2023">
        <v>2</v>
      </c>
      <c r="AA2023" t="s">
        <v>4250</v>
      </c>
      <c r="AB2023">
        <v>0</v>
      </c>
      <c r="AC2023">
        <v>9</v>
      </c>
      <c r="AD2023">
        <v>4.3508809523809528</v>
      </c>
      <c r="AF2023" t="s">
        <v>7952</v>
      </c>
      <c r="AI2023">
        <v>0</v>
      </c>
      <c r="AJ2023">
        <v>0</v>
      </c>
      <c r="AK2023" t="s">
        <v>19924</v>
      </c>
      <c r="AL2023" t="s">
        <v>19924</v>
      </c>
      <c r="AM2023" t="s">
        <v>20019</v>
      </c>
    </row>
    <row r="2024" spans="1:39" x14ac:dyDescent="0.25">
      <c r="A2024" t="s">
        <v>9256</v>
      </c>
      <c r="B2024" t="s">
        <v>4841</v>
      </c>
      <c r="C2024" t="s">
        <v>4842</v>
      </c>
      <c r="D2024">
        <v>19</v>
      </c>
      <c r="E2024" t="s">
        <v>4845</v>
      </c>
      <c r="F2024">
        <v>7.72</v>
      </c>
      <c r="K2024" t="s">
        <v>6860</v>
      </c>
      <c r="L2024" t="s">
        <v>6861</v>
      </c>
      <c r="M2024" t="s">
        <v>15068</v>
      </c>
      <c r="N2024">
        <v>9</v>
      </c>
      <c r="O2024" t="s">
        <v>15421</v>
      </c>
      <c r="P2024" t="s">
        <v>16908</v>
      </c>
      <c r="Q2024">
        <v>6</v>
      </c>
      <c r="R2024">
        <v>2</v>
      </c>
      <c r="S2024">
        <v>1.71</v>
      </c>
      <c r="T2024">
        <v>1.71</v>
      </c>
      <c r="U2024">
        <v>439.34</v>
      </c>
      <c r="V2024">
        <v>113.39</v>
      </c>
      <c r="W2024">
        <v>3.18</v>
      </c>
      <c r="X2024">
        <v>9.9499999999999993</v>
      </c>
      <c r="Y2024">
        <v>3.63</v>
      </c>
      <c r="Z2024">
        <v>2</v>
      </c>
      <c r="AA2024" t="s">
        <v>4250</v>
      </c>
      <c r="AB2024">
        <v>0</v>
      </c>
      <c r="AC2024">
        <v>4</v>
      </c>
      <c r="AD2024">
        <v>4.1536190476190482</v>
      </c>
      <c r="AF2024" t="s">
        <v>7949</v>
      </c>
      <c r="AI2024">
        <v>0</v>
      </c>
      <c r="AJ2024">
        <v>0</v>
      </c>
      <c r="AK2024" t="s">
        <v>19861</v>
      </c>
      <c r="AL2024" t="s">
        <v>19861</v>
      </c>
      <c r="AM2024" t="s">
        <v>20019</v>
      </c>
    </row>
    <row r="2025" spans="1:39" x14ac:dyDescent="0.25">
      <c r="A2025" t="s">
        <v>8033</v>
      </c>
      <c r="B2025" t="s">
        <v>4841</v>
      </c>
      <c r="C2025" t="s">
        <v>4842</v>
      </c>
      <c r="D2025">
        <v>19</v>
      </c>
      <c r="E2025" t="s">
        <v>4845</v>
      </c>
      <c r="F2025">
        <v>7.72</v>
      </c>
      <c r="K2025" t="s">
        <v>6860</v>
      </c>
      <c r="L2025" t="s">
        <v>6861</v>
      </c>
      <c r="M2025" t="s">
        <v>15090</v>
      </c>
      <c r="N2025">
        <v>9</v>
      </c>
      <c r="O2025" t="s">
        <v>15449</v>
      </c>
      <c r="P2025" t="s">
        <v>15686</v>
      </c>
      <c r="Q2025">
        <v>5</v>
      </c>
      <c r="R2025">
        <v>1</v>
      </c>
      <c r="S2025">
        <v>1.49</v>
      </c>
      <c r="T2025">
        <v>1.49</v>
      </c>
      <c r="U2025">
        <v>370.84</v>
      </c>
      <c r="V2025">
        <v>80.81</v>
      </c>
      <c r="W2025">
        <v>2.95</v>
      </c>
      <c r="Y2025">
        <v>4.2699999999999996</v>
      </c>
      <c r="Z2025">
        <v>2</v>
      </c>
      <c r="AA2025" t="s">
        <v>4250</v>
      </c>
      <c r="AB2025">
        <v>0</v>
      </c>
      <c r="AC2025">
        <v>1</v>
      </c>
      <c r="AD2025">
        <v>5.7559047619047616</v>
      </c>
      <c r="AF2025" t="s">
        <v>7949</v>
      </c>
      <c r="AI2025">
        <v>0</v>
      </c>
      <c r="AJ2025">
        <v>0</v>
      </c>
      <c r="AK2025" t="s">
        <v>19832</v>
      </c>
      <c r="AL2025" t="s">
        <v>19832</v>
      </c>
      <c r="AM2025" t="s">
        <v>20019</v>
      </c>
    </row>
    <row r="2026" spans="1:39" x14ac:dyDescent="0.25">
      <c r="A2026" t="s">
        <v>9493</v>
      </c>
      <c r="B2026" t="s">
        <v>4841</v>
      </c>
      <c r="C2026" t="s">
        <v>4842</v>
      </c>
      <c r="D2026">
        <v>19</v>
      </c>
      <c r="E2026" t="s">
        <v>4845</v>
      </c>
      <c r="F2026">
        <v>7.72</v>
      </c>
      <c r="K2026" t="s">
        <v>6860</v>
      </c>
      <c r="L2026" t="s">
        <v>6861</v>
      </c>
      <c r="M2026" t="s">
        <v>6891</v>
      </c>
      <c r="N2026">
        <v>9</v>
      </c>
      <c r="O2026" t="s">
        <v>15349</v>
      </c>
      <c r="P2026" t="s">
        <v>17145</v>
      </c>
      <c r="Q2026">
        <v>8</v>
      </c>
      <c r="R2026">
        <v>3</v>
      </c>
      <c r="S2026">
        <v>2.34</v>
      </c>
      <c r="T2026">
        <v>2.34</v>
      </c>
      <c r="U2026">
        <v>565.63</v>
      </c>
      <c r="V2026">
        <v>119.84</v>
      </c>
      <c r="W2026">
        <v>3.38</v>
      </c>
      <c r="X2026">
        <v>13.63</v>
      </c>
      <c r="Y2026">
        <v>5.16</v>
      </c>
      <c r="Z2026">
        <v>2</v>
      </c>
      <c r="AA2026" t="s">
        <v>4250</v>
      </c>
      <c r="AB2026">
        <v>1</v>
      </c>
      <c r="AC2026">
        <v>10</v>
      </c>
      <c r="AD2026">
        <v>3.0019999999999998</v>
      </c>
      <c r="AF2026" t="s">
        <v>7949</v>
      </c>
      <c r="AI2026">
        <v>0</v>
      </c>
      <c r="AJ2026">
        <v>0</v>
      </c>
      <c r="AK2026" t="s">
        <v>19882</v>
      </c>
      <c r="AL2026" t="s">
        <v>19882</v>
      </c>
      <c r="AM2026" t="s">
        <v>20019</v>
      </c>
    </row>
    <row r="2027" spans="1:39" x14ac:dyDescent="0.25">
      <c r="A2027" t="s">
        <v>9494</v>
      </c>
      <c r="B2027" t="s">
        <v>4841</v>
      </c>
      <c r="C2027" t="s">
        <v>4842</v>
      </c>
      <c r="D2027">
        <v>19</v>
      </c>
      <c r="E2027" t="s">
        <v>4845</v>
      </c>
      <c r="F2027">
        <v>7.72</v>
      </c>
      <c r="K2027" t="s">
        <v>6860</v>
      </c>
      <c r="L2027" t="s">
        <v>6861</v>
      </c>
      <c r="M2027" t="s">
        <v>15006</v>
      </c>
      <c r="N2027">
        <v>9</v>
      </c>
      <c r="O2027" t="s">
        <v>15336</v>
      </c>
      <c r="P2027" t="s">
        <v>17146</v>
      </c>
      <c r="Q2027">
        <v>6</v>
      </c>
      <c r="R2027">
        <v>1</v>
      </c>
      <c r="S2027">
        <v>0.16</v>
      </c>
      <c r="T2027">
        <v>0.16</v>
      </c>
      <c r="U2027">
        <v>400.38</v>
      </c>
      <c r="V2027">
        <v>90.04</v>
      </c>
      <c r="W2027">
        <v>1.81</v>
      </c>
      <c r="Y2027">
        <v>2.57</v>
      </c>
      <c r="Z2027">
        <v>2</v>
      </c>
      <c r="AA2027" t="s">
        <v>4250</v>
      </c>
      <c r="AB2027">
        <v>0</v>
      </c>
      <c r="AC2027">
        <v>1</v>
      </c>
      <c r="AD2027">
        <v>5.543571428571429</v>
      </c>
      <c r="AF2027" t="s">
        <v>7949</v>
      </c>
      <c r="AI2027">
        <v>0</v>
      </c>
      <c r="AJ2027">
        <v>0</v>
      </c>
      <c r="AK2027" t="s">
        <v>19871</v>
      </c>
      <c r="AL2027" t="s">
        <v>19871</v>
      </c>
      <c r="AM2027" t="s">
        <v>20019</v>
      </c>
    </row>
    <row r="2028" spans="1:39" x14ac:dyDescent="0.25">
      <c r="A2028" t="s">
        <v>8918</v>
      </c>
      <c r="B2028" t="s">
        <v>4841</v>
      </c>
      <c r="C2028" t="s">
        <v>4842</v>
      </c>
      <c r="D2028">
        <v>19</v>
      </c>
      <c r="E2028" t="s">
        <v>4845</v>
      </c>
      <c r="F2028">
        <v>7.72</v>
      </c>
      <c r="K2028" t="s">
        <v>6860</v>
      </c>
      <c r="L2028" t="s">
        <v>6861</v>
      </c>
      <c r="M2028" t="s">
        <v>15087</v>
      </c>
      <c r="N2028">
        <v>9</v>
      </c>
      <c r="O2028" t="s">
        <v>15443</v>
      </c>
      <c r="P2028" t="s">
        <v>16570</v>
      </c>
      <c r="Q2028">
        <v>6</v>
      </c>
      <c r="R2028">
        <v>1</v>
      </c>
      <c r="S2028">
        <v>0.45</v>
      </c>
      <c r="T2028">
        <v>0.45</v>
      </c>
      <c r="U2028">
        <v>388.43</v>
      </c>
      <c r="V2028">
        <v>100.94</v>
      </c>
      <c r="W2028">
        <v>2</v>
      </c>
      <c r="Y2028">
        <v>0</v>
      </c>
      <c r="Z2028">
        <v>2</v>
      </c>
      <c r="AA2028" t="s">
        <v>4250</v>
      </c>
      <c r="AB2028">
        <v>0</v>
      </c>
      <c r="AC2028">
        <v>1</v>
      </c>
      <c r="AD2028">
        <v>5.265595238095238</v>
      </c>
      <c r="AF2028" t="s">
        <v>7949</v>
      </c>
      <c r="AI2028">
        <v>0</v>
      </c>
      <c r="AJ2028">
        <v>0</v>
      </c>
      <c r="AK2028" t="s">
        <v>19871</v>
      </c>
      <c r="AL2028" t="s">
        <v>19871</v>
      </c>
      <c r="AM2028" t="s">
        <v>20019</v>
      </c>
    </row>
    <row r="2029" spans="1:39" x14ac:dyDescent="0.25">
      <c r="A2029" t="s">
        <v>9495</v>
      </c>
      <c r="B2029" t="s">
        <v>4841</v>
      </c>
      <c r="C2029" t="s">
        <v>4842</v>
      </c>
      <c r="D2029">
        <v>19</v>
      </c>
      <c r="E2029" t="s">
        <v>4845</v>
      </c>
      <c r="F2029">
        <v>7.72</v>
      </c>
      <c r="I2029" t="s">
        <v>12970</v>
      </c>
      <c r="K2029" t="s">
        <v>6860</v>
      </c>
      <c r="L2029" t="s">
        <v>6861</v>
      </c>
      <c r="M2029" t="s">
        <v>14979</v>
      </c>
      <c r="N2029">
        <v>8</v>
      </c>
      <c r="O2029" t="s">
        <v>15302</v>
      </c>
      <c r="P2029" t="s">
        <v>17147</v>
      </c>
      <c r="Q2029">
        <v>5</v>
      </c>
      <c r="R2029">
        <v>2</v>
      </c>
      <c r="S2029">
        <v>2.31</v>
      </c>
      <c r="T2029">
        <v>2.3199999999999998</v>
      </c>
      <c r="U2029">
        <v>511.22</v>
      </c>
      <c r="V2029">
        <v>89.6</v>
      </c>
      <c r="W2029">
        <v>4.21</v>
      </c>
      <c r="X2029">
        <v>9.23</v>
      </c>
      <c r="Y2029">
        <v>3.13</v>
      </c>
      <c r="Z2029">
        <v>2</v>
      </c>
      <c r="AA2029" t="s">
        <v>4250</v>
      </c>
      <c r="AB2029">
        <v>1</v>
      </c>
      <c r="AC2029">
        <v>4</v>
      </c>
      <c r="AD2029">
        <v>4.3449999999999998</v>
      </c>
      <c r="AF2029" t="s">
        <v>7949</v>
      </c>
      <c r="AI2029">
        <v>0</v>
      </c>
      <c r="AJ2029">
        <v>0</v>
      </c>
      <c r="AM2029" t="s">
        <v>20019</v>
      </c>
    </row>
    <row r="2030" spans="1:39" x14ac:dyDescent="0.25">
      <c r="A2030" t="s">
        <v>9496</v>
      </c>
      <c r="B2030" t="s">
        <v>4841</v>
      </c>
      <c r="C2030" t="s">
        <v>4842</v>
      </c>
      <c r="D2030">
        <v>19</v>
      </c>
      <c r="E2030" t="s">
        <v>4845</v>
      </c>
      <c r="F2030">
        <v>7.72</v>
      </c>
      <c r="I2030" t="s">
        <v>12971</v>
      </c>
      <c r="K2030" t="s">
        <v>6860</v>
      </c>
      <c r="L2030" t="s">
        <v>6861</v>
      </c>
      <c r="M2030" t="s">
        <v>14979</v>
      </c>
      <c r="N2030">
        <v>8</v>
      </c>
      <c r="O2030" t="s">
        <v>15302</v>
      </c>
      <c r="P2030" t="s">
        <v>17148</v>
      </c>
      <c r="Q2030">
        <v>5</v>
      </c>
      <c r="R2030">
        <v>2</v>
      </c>
      <c r="S2030">
        <v>2.91</v>
      </c>
      <c r="T2030">
        <v>2.99</v>
      </c>
      <c r="U2030">
        <v>483.22</v>
      </c>
      <c r="V2030">
        <v>89.6</v>
      </c>
      <c r="W2030">
        <v>4.8</v>
      </c>
      <c r="X2030">
        <v>8.0299999999999994</v>
      </c>
      <c r="Y2030">
        <v>4.3499999999999996</v>
      </c>
      <c r="Z2030">
        <v>2</v>
      </c>
      <c r="AA2030" t="s">
        <v>4250</v>
      </c>
      <c r="AB2030">
        <v>0</v>
      </c>
      <c r="AC2030">
        <v>3</v>
      </c>
      <c r="AD2030">
        <v>4.1648571428571426</v>
      </c>
      <c r="AF2030" t="s">
        <v>7949</v>
      </c>
      <c r="AI2030">
        <v>0</v>
      </c>
      <c r="AJ2030">
        <v>0</v>
      </c>
      <c r="AM2030" t="s">
        <v>20019</v>
      </c>
    </row>
    <row r="2031" spans="1:39" x14ac:dyDescent="0.25">
      <c r="A2031" t="s">
        <v>9151</v>
      </c>
      <c r="B2031" t="s">
        <v>4841</v>
      </c>
      <c r="C2031" t="s">
        <v>4842</v>
      </c>
      <c r="D2031">
        <v>19</v>
      </c>
      <c r="E2031" t="s">
        <v>4845</v>
      </c>
      <c r="F2031">
        <v>7.72</v>
      </c>
      <c r="I2031" t="s">
        <v>12972</v>
      </c>
      <c r="K2031" t="s">
        <v>6860</v>
      </c>
      <c r="L2031" t="s">
        <v>6861</v>
      </c>
      <c r="M2031" t="s">
        <v>14972</v>
      </c>
      <c r="N2031">
        <v>8</v>
      </c>
      <c r="O2031" t="s">
        <v>15293</v>
      </c>
      <c r="P2031" t="s">
        <v>16803</v>
      </c>
      <c r="Q2031">
        <v>9</v>
      </c>
      <c r="R2031">
        <v>2</v>
      </c>
      <c r="S2031">
        <v>2.12</v>
      </c>
      <c r="T2031">
        <v>2.13</v>
      </c>
      <c r="U2031">
        <v>512.4</v>
      </c>
      <c r="V2031">
        <v>137.75</v>
      </c>
      <c r="W2031">
        <v>3.27</v>
      </c>
      <c r="X2031">
        <v>8.8000000000000007</v>
      </c>
      <c r="Y2031">
        <v>3.63</v>
      </c>
      <c r="Z2031">
        <v>3</v>
      </c>
      <c r="AA2031" t="s">
        <v>4250</v>
      </c>
      <c r="AB2031">
        <v>1</v>
      </c>
      <c r="AC2031">
        <v>7</v>
      </c>
      <c r="AD2031">
        <v>3.44</v>
      </c>
      <c r="AF2031" t="s">
        <v>7949</v>
      </c>
      <c r="AI2031">
        <v>0</v>
      </c>
      <c r="AJ2031">
        <v>0</v>
      </c>
      <c r="AM2031" t="s">
        <v>20019</v>
      </c>
    </row>
    <row r="2032" spans="1:39" x14ac:dyDescent="0.25">
      <c r="A2032" t="s">
        <v>9497</v>
      </c>
      <c r="B2032" t="s">
        <v>4841</v>
      </c>
      <c r="C2032" t="s">
        <v>4842</v>
      </c>
      <c r="D2032">
        <v>19</v>
      </c>
      <c r="E2032" t="s">
        <v>4845</v>
      </c>
      <c r="F2032">
        <v>7.72</v>
      </c>
      <c r="I2032" t="s">
        <v>12973</v>
      </c>
      <c r="K2032" t="s">
        <v>6860</v>
      </c>
      <c r="L2032" t="s">
        <v>6861</v>
      </c>
      <c r="M2032" t="s">
        <v>15121</v>
      </c>
      <c r="N2032">
        <v>9</v>
      </c>
      <c r="O2032" t="s">
        <v>15493</v>
      </c>
      <c r="P2032" t="s">
        <v>17149</v>
      </c>
      <c r="Q2032">
        <v>5</v>
      </c>
      <c r="R2032">
        <v>1</v>
      </c>
      <c r="S2032">
        <v>4.82</v>
      </c>
      <c r="T2032">
        <v>5.01</v>
      </c>
      <c r="U2032">
        <v>426.56</v>
      </c>
      <c r="V2032">
        <v>72.86</v>
      </c>
      <c r="W2032">
        <v>4.63</v>
      </c>
      <c r="Y2032">
        <v>6.92</v>
      </c>
      <c r="Z2032">
        <v>2</v>
      </c>
      <c r="AA2032" t="s">
        <v>4250</v>
      </c>
      <c r="AB2032">
        <v>0</v>
      </c>
      <c r="AC2032">
        <v>2</v>
      </c>
      <c r="AD2032">
        <v>3.3579047619047619</v>
      </c>
      <c r="AF2032" t="s">
        <v>7949</v>
      </c>
      <c r="AI2032">
        <v>0</v>
      </c>
      <c r="AJ2032">
        <v>0</v>
      </c>
      <c r="AM2032" t="s">
        <v>20019</v>
      </c>
    </row>
    <row r="2033" spans="1:39" x14ac:dyDescent="0.25">
      <c r="A2033" t="s">
        <v>9498</v>
      </c>
      <c r="B2033" t="s">
        <v>4841</v>
      </c>
      <c r="C2033" t="s">
        <v>4842</v>
      </c>
      <c r="D2033">
        <v>19</v>
      </c>
      <c r="E2033" t="s">
        <v>4845</v>
      </c>
      <c r="F2033">
        <v>7.72</v>
      </c>
      <c r="K2033" t="s">
        <v>6860</v>
      </c>
      <c r="L2033" t="s">
        <v>6861</v>
      </c>
      <c r="M2033" t="s">
        <v>15099</v>
      </c>
      <c r="N2033">
        <v>9</v>
      </c>
      <c r="O2033" t="s">
        <v>15462</v>
      </c>
      <c r="P2033" t="s">
        <v>17150</v>
      </c>
      <c r="Q2033">
        <v>7</v>
      </c>
      <c r="R2033">
        <v>2</v>
      </c>
      <c r="S2033">
        <v>1.93</v>
      </c>
      <c r="T2033">
        <v>1.94</v>
      </c>
      <c r="U2033">
        <v>438.74</v>
      </c>
      <c r="V2033">
        <v>107.42</v>
      </c>
      <c r="W2033">
        <v>2.91</v>
      </c>
      <c r="X2033">
        <v>9.27</v>
      </c>
      <c r="Y2033">
        <v>1.55</v>
      </c>
      <c r="Z2033">
        <v>2</v>
      </c>
      <c r="AA2033" t="s">
        <v>4250</v>
      </c>
      <c r="AB2033">
        <v>0</v>
      </c>
      <c r="AC2033">
        <v>4</v>
      </c>
      <c r="AD2033">
        <v>4.3569047619047616</v>
      </c>
      <c r="AF2033" t="s">
        <v>7949</v>
      </c>
      <c r="AI2033">
        <v>0</v>
      </c>
      <c r="AJ2033">
        <v>0</v>
      </c>
      <c r="AK2033" t="s">
        <v>19935</v>
      </c>
      <c r="AL2033" t="s">
        <v>19935</v>
      </c>
      <c r="AM2033" t="s">
        <v>20019</v>
      </c>
    </row>
    <row r="2034" spans="1:39" x14ac:dyDescent="0.25">
      <c r="A2034" t="s">
        <v>9498</v>
      </c>
      <c r="B2034" t="s">
        <v>4841</v>
      </c>
      <c r="C2034" t="s">
        <v>4842</v>
      </c>
      <c r="D2034">
        <v>19</v>
      </c>
      <c r="E2034" t="s">
        <v>4845</v>
      </c>
      <c r="F2034">
        <v>7.72</v>
      </c>
      <c r="I2034" t="s">
        <v>12974</v>
      </c>
      <c r="K2034" t="s">
        <v>6860</v>
      </c>
      <c r="L2034" t="s">
        <v>6861</v>
      </c>
      <c r="M2034" t="s">
        <v>15100</v>
      </c>
      <c r="N2034">
        <v>8</v>
      </c>
      <c r="O2034" t="s">
        <v>15463</v>
      </c>
      <c r="P2034" t="s">
        <v>17150</v>
      </c>
      <c r="Q2034">
        <v>7</v>
      </c>
      <c r="R2034">
        <v>2</v>
      </c>
      <c r="S2034">
        <v>1.93</v>
      </c>
      <c r="T2034">
        <v>1.94</v>
      </c>
      <c r="U2034">
        <v>438.74</v>
      </c>
      <c r="V2034">
        <v>107.42</v>
      </c>
      <c r="W2034">
        <v>2.91</v>
      </c>
      <c r="X2034">
        <v>9.27</v>
      </c>
      <c r="Y2034">
        <v>1.55</v>
      </c>
      <c r="Z2034">
        <v>2</v>
      </c>
      <c r="AA2034" t="s">
        <v>4250</v>
      </c>
      <c r="AB2034">
        <v>0</v>
      </c>
      <c r="AC2034">
        <v>4</v>
      </c>
      <c r="AD2034">
        <v>4.3569047619047616</v>
      </c>
      <c r="AF2034" t="s">
        <v>7949</v>
      </c>
      <c r="AI2034">
        <v>0</v>
      </c>
      <c r="AJ2034">
        <v>0</v>
      </c>
      <c r="AM2034" t="s">
        <v>20019</v>
      </c>
    </row>
    <row r="2035" spans="1:39" x14ac:dyDescent="0.25">
      <c r="A2035" t="s">
        <v>8892</v>
      </c>
      <c r="B2035" t="s">
        <v>4841</v>
      </c>
      <c r="C2035" t="s">
        <v>4842</v>
      </c>
      <c r="D2035">
        <v>19</v>
      </c>
      <c r="E2035" t="s">
        <v>4845</v>
      </c>
      <c r="F2035">
        <v>7.72</v>
      </c>
      <c r="K2035" t="s">
        <v>6860</v>
      </c>
      <c r="L2035" t="s">
        <v>6861</v>
      </c>
      <c r="M2035" t="s">
        <v>15013</v>
      </c>
      <c r="N2035">
        <v>9</v>
      </c>
      <c r="O2035" t="s">
        <v>15372</v>
      </c>
      <c r="P2035" t="s">
        <v>16544</v>
      </c>
      <c r="Q2035">
        <v>7</v>
      </c>
      <c r="R2035">
        <v>1</v>
      </c>
      <c r="S2035">
        <v>3.2</v>
      </c>
      <c r="T2035">
        <v>3.21</v>
      </c>
      <c r="U2035">
        <v>426.48</v>
      </c>
      <c r="V2035">
        <v>91.85</v>
      </c>
      <c r="W2035">
        <v>3.61</v>
      </c>
      <c r="Y2035">
        <v>5.71</v>
      </c>
      <c r="Z2035">
        <v>3</v>
      </c>
      <c r="AA2035" t="s">
        <v>4250</v>
      </c>
      <c r="AB2035">
        <v>0</v>
      </c>
      <c r="AC2035">
        <v>2</v>
      </c>
      <c r="AD2035">
        <v>4.5918095238095242</v>
      </c>
      <c r="AF2035" t="s">
        <v>7949</v>
      </c>
      <c r="AI2035">
        <v>0</v>
      </c>
      <c r="AJ2035">
        <v>0</v>
      </c>
      <c r="AK2035" t="s">
        <v>19851</v>
      </c>
      <c r="AL2035" t="s">
        <v>19851</v>
      </c>
      <c r="AM2035" t="s">
        <v>20019</v>
      </c>
    </row>
    <row r="2036" spans="1:39" x14ac:dyDescent="0.25">
      <c r="A2036" t="s">
        <v>8793</v>
      </c>
      <c r="B2036" t="s">
        <v>4841</v>
      </c>
      <c r="C2036" t="s">
        <v>4842</v>
      </c>
      <c r="D2036">
        <v>19</v>
      </c>
      <c r="E2036" t="s">
        <v>4845</v>
      </c>
      <c r="F2036">
        <v>7.72</v>
      </c>
      <c r="K2036" t="s">
        <v>6860</v>
      </c>
      <c r="L2036" t="s">
        <v>6861</v>
      </c>
      <c r="M2036" t="s">
        <v>15024</v>
      </c>
      <c r="N2036">
        <v>9</v>
      </c>
      <c r="O2036" t="s">
        <v>15364</v>
      </c>
      <c r="P2036" t="s">
        <v>16445</v>
      </c>
      <c r="Q2036">
        <v>7</v>
      </c>
      <c r="R2036">
        <v>1</v>
      </c>
      <c r="S2036">
        <v>1.1599999999999999</v>
      </c>
      <c r="T2036">
        <v>1.1599999999999999</v>
      </c>
      <c r="U2036">
        <v>432.46</v>
      </c>
      <c r="V2036">
        <v>91.85</v>
      </c>
      <c r="W2036">
        <v>3.87</v>
      </c>
      <c r="Y2036">
        <v>4.18</v>
      </c>
      <c r="Z2036">
        <v>3</v>
      </c>
      <c r="AA2036" t="s">
        <v>4250</v>
      </c>
      <c r="AB2036">
        <v>0</v>
      </c>
      <c r="AC2036">
        <v>2</v>
      </c>
      <c r="AD2036">
        <v>5.2540952380952382</v>
      </c>
      <c r="AF2036" t="s">
        <v>7949</v>
      </c>
      <c r="AI2036">
        <v>0</v>
      </c>
      <c r="AJ2036">
        <v>0</v>
      </c>
      <c r="AK2036" t="s">
        <v>19850</v>
      </c>
      <c r="AL2036" t="s">
        <v>19850</v>
      </c>
      <c r="AM2036" t="s">
        <v>20019</v>
      </c>
    </row>
    <row r="2037" spans="1:39" x14ac:dyDescent="0.25">
      <c r="A2037" t="s">
        <v>8240</v>
      </c>
      <c r="B2037" t="s">
        <v>4841</v>
      </c>
      <c r="C2037" t="s">
        <v>4842</v>
      </c>
      <c r="D2037">
        <v>19</v>
      </c>
      <c r="E2037" t="s">
        <v>4845</v>
      </c>
      <c r="F2037">
        <v>7.72</v>
      </c>
      <c r="K2037" t="s">
        <v>6860</v>
      </c>
      <c r="L2037" t="s">
        <v>6861</v>
      </c>
      <c r="M2037" t="s">
        <v>15030</v>
      </c>
      <c r="N2037">
        <v>9</v>
      </c>
      <c r="O2037" t="s">
        <v>15373</v>
      </c>
      <c r="P2037" t="s">
        <v>15893</v>
      </c>
      <c r="Q2037">
        <v>7</v>
      </c>
      <c r="R2037">
        <v>1</v>
      </c>
      <c r="S2037">
        <v>2.2400000000000002</v>
      </c>
      <c r="T2037">
        <v>2.2400000000000002</v>
      </c>
      <c r="U2037">
        <v>461.4</v>
      </c>
      <c r="V2037">
        <v>95.51</v>
      </c>
      <c r="W2037">
        <v>4.32</v>
      </c>
      <c r="Y2037">
        <v>2.66</v>
      </c>
      <c r="Z2037">
        <v>4</v>
      </c>
      <c r="AA2037" t="s">
        <v>4250</v>
      </c>
      <c r="AB2037">
        <v>0</v>
      </c>
      <c r="AC2037">
        <v>2</v>
      </c>
      <c r="AD2037">
        <v>4.8053809523809523</v>
      </c>
      <c r="AF2037" t="s">
        <v>7949</v>
      </c>
      <c r="AI2037">
        <v>0</v>
      </c>
      <c r="AJ2037">
        <v>0</v>
      </c>
      <c r="AK2037" t="s">
        <v>19844</v>
      </c>
      <c r="AL2037" t="s">
        <v>19844</v>
      </c>
      <c r="AM2037" t="s">
        <v>20019</v>
      </c>
    </row>
    <row r="2038" spans="1:39" x14ac:dyDescent="0.25">
      <c r="A2038" t="s">
        <v>8302</v>
      </c>
      <c r="B2038" t="s">
        <v>4841</v>
      </c>
      <c r="C2038" t="s">
        <v>4842</v>
      </c>
      <c r="D2038">
        <v>19</v>
      </c>
      <c r="E2038" t="s">
        <v>4845</v>
      </c>
      <c r="F2038">
        <v>7.72</v>
      </c>
      <c r="K2038" t="s">
        <v>6860</v>
      </c>
      <c r="L2038" t="s">
        <v>6861</v>
      </c>
      <c r="M2038" t="s">
        <v>15030</v>
      </c>
      <c r="N2038">
        <v>9</v>
      </c>
      <c r="O2038" t="s">
        <v>15373</v>
      </c>
      <c r="P2038" t="s">
        <v>15955</v>
      </c>
      <c r="Q2038">
        <v>7</v>
      </c>
      <c r="R2038">
        <v>1</v>
      </c>
      <c r="S2038">
        <v>1.34</v>
      </c>
      <c r="T2038">
        <v>1.34</v>
      </c>
      <c r="U2038">
        <v>450.45</v>
      </c>
      <c r="V2038">
        <v>91.85</v>
      </c>
      <c r="W2038">
        <v>4.01</v>
      </c>
      <c r="Y2038">
        <v>2.97</v>
      </c>
      <c r="Z2038">
        <v>3</v>
      </c>
      <c r="AA2038" t="s">
        <v>4250</v>
      </c>
      <c r="AB2038">
        <v>0</v>
      </c>
      <c r="AC2038">
        <v>2</v>
      </c>
      <c r="AD2038">
        <v>5.1255952380952383</v>
      </c>
      <c r="AF2038" t="s">
        <v>7949</v>
      </c>
      <c r="AI2038">
        <v>0</v>
      </c>
      <c r="AJ2038">
        <v>0</v>
      </c>
      <c r="AK2038" t="s">
        <v>19844</v>
      </c>
      <c r="AL2038" t="s">
        <v>19844</v>
      </c>
      <c r="AM2038" t="s">
        <v>20019</v>
      </c>
    </row>
    <row r="2039" spans="1:39" x14ac:dyDescent="0.25">
      <c r="A2039" t="s">
        <v>5909</v>
      </c>
      <c r="B2039" t="s">
        <v>4841</v>
      </c>
      <c r="C2039" t="s">
        <v>4842</v>
      </c>
      <c r="D2039">
        <v>19</v>
      </c>
      <c r="E2039" t="s">
        <v>4845</v>
      </c>
      <c r="F2039">
        <v>7.72</v>
      </c>
      <c r="I2039" t="s">
        <v>12975</v>
      </c>
      <c r="K2039" t="s">
        <v>6860</v>
      </c>
      <c r="L2039" t="s">
        <v>6861</v>
      </c>
      <c r="M2039" t="s">
        <v>14955</v>
      </c>
      <c r="N2039">
        <v>8</v>
      </c>
      <c r="O2039" t="s">
        <v>15276</v>
      </c>
      <c r="P2039" t="s">
        <v>7635</v>
      </c>
      <c r="Q2039">
        <v>7</v>
      </c>
      <c r="R2039">
        <v>2</v>
      </c>
      <c r="S2039">
        <v>2.38</v>
      </c>
      <c r="T2039">
        <v>2.4</v>
      </c>
      <c r="U2039">
        <v>412.42</v>
      </c>
      <c r="V2039">
        <v>108.06</v>
      </c>
      <c r="W2039">
        <v>2.2000000000000002</v>
      </c>
      <c r="X2039">
        <v>10.56</v>
      </c>
      <c r="Y2039">
        <v>5.88</v>
      </c>
      <c r="Z2039">
        <v>2</v>
      </c>
      <c r="AA2039" t="s">
        <v>4250</v>
      </c>
      <c r="AB2039">
        <v>0</v>
      </c>
      <c r="AC2039">
        <v>2</v>
      </c>
      <c r="AD2039">
        <v>4.3335714285714282</v>
      </c>
      <c r="AF2039" t="s">
        <v>7949</v>
      </c>
      <c r="AI2039">
        <v>0</v>
      </c>
      <c r="AJ2039">
        <v>0</v>
      </c>
      <c r="AM2039" t="s">
        <v>20019</v>
      </c>
    </row>
    <row r="2040" spans="1:39" x14ac:dyDescent="0.25">
      <c r="A2040" t="s">
        <v>8668</v>
      </c>
      <c r="B2040" t="s">
        <v>4841</v>
      </c>
      <c r="C2040" t="s">
        <v>4842</v>
      </c>
      <c r="D2040">
        <v>19</v>
      </c>
      <c r="E2040" t="s">
        <v>4845</v>
      </c>
      <c r="F2040">
        <v>7.72</v>
      </c>
      <c r="K2040" t="s">
        <v>6860</v>
      </c>
      <c r="L2040" t="s">
        <v>6861</v>
      </c>
      <c r="M2040" t="s">
        <v>15101</v>
      </c>
      <c r="N2040">
        <v>9</v>
      </c>
      <c r="O2040" t="s">
        <v>15465</v>
      </c>
      <c r="P2040" t="s">
        <v>16321</v>
      </c>
      <c r="Q2040">
        <v>6</v>
      </c>
      <c r="R2040">
        <v>3</v>
      </c>
      <c r="S2040">
        <v>3.62</v>
      </c>
      <c r="T2040">
        <v>4.68</v>
      </c>
      <c r="U2040">
        <v>609.71</v>
      </c>
      <c r="V2040">
        <v>107.97</v>
      </c>
      <c r="W2040">
        <v>4.93</v>
      </c>
      <c r="X2040">
        <v>13.51</v>
      </c>
      <c r="Y2040">
        <v>8.3800000000000008</v>
      </c>
      <c r="Z2040">
        <v>3</v>
      </c>
      <c r="AA2040" t="s">
        <v>4250</v>
      </c>
      <c r="AB2040">
        <v>1</v>
      </c>
      <c r="AC2040">
        <v>16</v>
      </c>
      <c r="AD2040">
        <v>1.727666666666666</v>
      </c>
      <c r="AF2040" t="s">
        <v>7949</v>
      </c>
      <c r="AI2040">
        <v>0</v>
      </c>
      <c r="AJ2040">
        <v>0</v>
      </c>
      <c r="AK2040" t="s">
        <v>19864</v>
      </c>
      <c r="AL2040" t="s">
        <v>19864</v>
      </c>
      <c r="AM2040" t="s">
        <v>20019</v>
      </c>
    </row>
    <row r="2041" spans="1:39" x14ac:dyDescent="0.25">
      <c r="A2041" t="s">
        <v>9499</v>
      </c>
      <c r="B2041" t="s">
        <v>4841</v>
      </c>
      <c r="C2041" t="s">
        <v>4842</v>
      </c>
      <c r="D2041">
        <v>19</v>
      </c>
      <c r="E2041" t="s">
        <v>4845</v>
      </c>
      <c r="F2041">
        <v>7.72</v>
      </c>
      <c r="K2041" t="s">
        <v>6860</v>
      </c>
      <c r="M2041" t="s">
        <v>6865</v>
      </c>
      <c r="N2041">
        <v>8</v>
      </c>
      <c r="O2041" t="s">
        <v>15428</v>
      </c>
      <c r="P2041" t="s">
        <v>17151</v>
      </c>
      <c r="Q2041">
        <v>6</v>
      </c>
      <c r="R2041">
        <v>2</v>
      </c>
      <c r="S2041">
        <v>2.4</v>
      </c>
      <c r="T2041">
        <v>2.57</v>
      </c>
      <c r="U2041">
        <v>541.65</v>
      </c>
      <c r="V2041">
        <v>118.8</v>
      </c>
      <c r="W2041">
        <v>3.72</v>
      </c>
      <c r="X2041">
        <v>13.92</v>
      </c>
      <c r="Y2041">
        <v>7.09</v>
      </c>
      <c r="Z2041">
        <v>3</v>
      </c>
      <c r="AA2041" t="s">
        <v>4250</v>
      </c>
      <c r="AB2041">
        <v>1</v>
      </c>
      <c r="AC2041">
        <v>10</v>
      </c>
      <c r="AD2041">
        <v>3.34</v>
      </c>
      <c r="AF2041" t="s">
        <v>7949</v>
      </c>
      <c r="AI2041">
        <v>0</v>
      </c>
      <c r="AJ2041">
        <v>0</v>
      </c>
      <c r="AK2041" t="s">
        <v>19905</v>
      </c>
      <c r="AL2041" t="s">
        <v>19905</v>
      </c>
      <c r="AM2041" t="s">
        <v>20019</v>
      </c>
    </row>
    <row r="2042" spans="1:39" x14ac:dyDescent="0.25">
      <c r="A2042" t="s">
        <v>9500</v>
      </c>
      <c r="B2042" t="s">
        <v>4841</v>
      </c>
      <c r="C2042" t="s">
        <v>4842</v>
      </c>
      <c r="D2042">
        <v>19</v>
      </c>
      <c r="E2042" t="s">
        <v>4845</v>
      </c>
      <c r="F2042">
        <v>7.72</v>
      </c>
      <c r="K2042" t="s">
        <v>6860</v>
      </c>
      <c r="M2042" t="s">
        <v>14983</v>
      </c>
      <c r="N2042">
        <v>8</v>
      </c>
      <c r="O2042" t="s">
        <v>15306</v>
      </c>
      <c r="P2042" t="s">
        <v>17152</v>
      </c>
      <c r="Q2042">
        <v>5</v>
      </c>
      <c r="R2042">
        <v>3</v>
      </c>
      <c r="S2042">
        <v>2.2000000000000002</v>
      </c>
      <c r="T2042">
        <v>4.2</v>
      </c>
      <c r="U2042">
        <v>599.76</v>
      </c>
      <c r="V2042">
        <v>90.9</v>
      </c>
      <c r="W2042">
        <v>4.55</v>
      </c>
      <c r="X2042">
        <v>13.86</v>
      </c>
      <c r="Y2042">
        <v>9.43</v>
      </c>
      <c r="Z2042">
        <v>2</v>
      </c>
      <c r="AA2042" t="s">
        <v>4250</v>
      </c>
      <c r="AB2042">
        <v>1</v>
      </c>
      <c r="AC2042">
        <v>16</v>
      </c>
      <c r="AD2042">
        <v>2.7216666666666671</v>
      </c>
      <c r="AF2042" t="s">
        <v>7952</v>
      </c>
      <c r="AI2042">
        <v>0</v>
      </c>
      <c r="AJ2042">
        <v>0</v>
      </c>
      <c r="AK2042" t="s">
        <v>19858</v>
      </c>
      <c r="AL2042" t="s">
        <v>19858</v>
      </c>
      <c r="AM2042" t="s">
        <v>20019</v>
      </c>
    </row>
    <row r="2043" spans="1:39" x14ac:dyDescent="0.25">
      <c r="A2043" t="s">
        <v>9501</v>
      </c>
      <c r="B2043" t="s">
        <v>4841</v>
      </c>
      <c r="C2043" t="s">
        <v>4842</v>
      </c>
      <c r="D2043">
        <v>19</v>
      </c>
      <c r="E2043" t="s">
        <v>4845</v>
      </c>
      <c r="F2043">
        <v>7.72</v>
      </c>
      <c r="K2043" t="s">
        <v>6860</v>
      </c>
      <c r="L2043" t="s">
        <v>6861</v>
      </c>
      <c r="M2043" t="s">
        <v>14993</v>
      </c>
      <c r="N2043">
        <v>9</v>
      </c>
      <c r="O2043" t="s">
        <v>15319</v>
      </c>
      <c r="P2043" t="s">
        <v>17153</v>
      </c>
      <c r="Q2043">
        <v>7</v>
      </c>
      <c r="R2043">
        <v>4</v>
      </c>
      <c r="S2043">
        <v>5.57</v>
      </c>
      <c r="T2043">
        <v>6.48</v>
      </c>
      <c r="U2043">
        <v>570.73</v>
      </c>
      <c r="V2043">
        <v>95.09</v>
      </c>
      <c r="W2043">
        <v>5.15</v>
      </c>
      <c r="X2043">
        <v>13.9</v>
      </c>
      <c r="Y2043">
        <v>8.1</v>
      </c>
      <c r="Z2043">
        <v>3</v>
      </c>
      <c r="AA2043" t="s">
        <v>4250</v>
      </c>
      <c r="AB2043">
        <v>2</v>
      </c>
      <c r="AC2043">
        <v>7</v>
      </c>
      <c r="AD2043">
        <v>1.780333333333334</v>
      </c>
      <c r="AF2043" t="s">
        <v>7949</v>
      </c>
      <c r="AI2043">
        <v>0</v>
      </c>
      <c r="AJ2043">
        <v>0</v>
      </c>
      <c r="AK2043" t="s">
        <v>19865</v>
      </c>
      <c r="AL2043" t="s">
        <v>19865</v>
      </c>
      <c r="AM2043" t="s">
        <v>20019</v>
      </c>
    </row>
    <row r="2044" spans="1:39" x14ac:dyDescent="0.25">
      <c r="A2044" t="s">
        <v>9502</v>
      </c>
      <c r="B2044" t="s">
        <v>4841</v>
      </c>
      <c r="C2044" t="s">
        <v>4842</v>
      </c>
      <c r="D2044">
        <v>19</v>
      </c>
      <c r="E2044" t="s">
        <v>4845</v>
      </c>
      <c r="F2044">
        <v>7.72</v>
      </c>
      <c r="K2044" t="s">
        <v>6860</v>
      </c>
      <c r="L2044" t="s">
        <v>6861</v>
      </c>
      <c r="M2044" t="s">
        <v>6887</v>
      </c>
      <c r="N2044">
        <v>9</v>
      </c>
      <c r="O2044" t="s">
        <v>15472</v>
      </c>
      <c r="P2044" t="s">
        <v>17154</v>
      </c>
      <c r="Q2044">
        <v>10</v>
      </c>
      <c r="R2044">
        <v>4</v>
      </c>
      <c r="S2044">
        <v>2.56</v>
      </c>
      <c r="T2044">
        <v>4.53</v>
      </c>
      <c r="U2044">
        <v>662.66</v>
      </c>
      <c r="V2044">
        <v>205.57</v>
      </c>
      <c r="W2044">
        <v>3.29</v>
      </c>
      <c r="X2044">
        <v>4.26</v>
      </c>
      <c r="Y2044">
        <v>0.6</v>
      </c>
      <c r="Z2044">
        <v>5</v>
      </c>
      <c r="AA2044" t="s">
        <v>4250</v>
      </c>
      <c r="AB2044">
        <v>1</v>
      </c>
      <c r="AC2044">
        <v>11</v>
      </c>
      <c r="AD2044">
        <v>1.9550000000000001</v>
      </c>
      <c r="AF2044" t="s">
        <v>7951</v>
      </c>
      <c r="AI2044">
        <v>0</v>
      </c>
      <c r="AJ2044">
        <v>0</v>
      </c>
      <c r="AK2044" t="s">
        <v>19940</v>
      </c>
      <c r="AL2044" t="s">
        <v>19940</v>
      </c>
      <c r="AM2044" t="s">
        <v>20019</v>
      </c>
    </row>
    <row r="2045" spans="1:39" x14ac:dyDescent="0.25">
      <c r="A2045" t="s">
        <v>8473</v>
      </c>
      <c r="B2045" t="s">
        <v>4841</v>
      </c>
      <c r="C2045" t="s">
        <v>4842</v>
      </c>
      <c r="D2045">
        <v>19</v>
      </c>
      <c r="E2045" t="s">
        <v>4845</v>
      </c>
      <c r="F2045">
        <v>7.72</v>
      </c>
      <c r="K2045" t="s">
        <v>6860</v>
      </c>
      <c r="L2045" t="s">
        <v>6861</v>
      </c>
      <c r="M2045" t="s">
        <v>14994</v>
      </c>
      <c r="N2045">
        <v>9</v>
      </c>
      <c r="O2045" t="s">
        <v>15320</v>
      </c>
      <c r="P2045" t="s">
        <v>16126</v>
      </c>
      <c r="Q2045">
        <v>6</v>
      </c>
      <c r="R2045">
        <v>1</v>
      </c>
      <c r="S2045">
        <v>0.03</v>
      </c>
      <c r="T2045">
        <v>0.03</v>
      </c>
      <c r="U2045">
        <v>488.47</v>
      </c>
      <c r="V2045">
        <v>82.62</v>
      </c>
      <c r="W2045">
        <v>5.35</v>
      </c>
      <c r="Y2045">
        <v>3.37</v>
      </c>
      <c r="Z2045">
        <v>4</v>
      </c>
      <c r="AA2045" t="s">
        <v>4250</v>
      </c>
      <c r="AB2045">
        <v>1</v>
      </c>
      <c r="AC2045">
        <v>2</v>
      </c>
      <c r="AD2045">
        <v>4.9156904761904761</v>
      </c>
      <c r="AF2045" t="s">
        <v>7949</v>
      </c>
      <c r="AI2045">
        <v>0</v>
      </c>
      <c r="AJ2045">
        <v>0</v>
      </c>
      <c r="AK2045" t="s">
        <v>19852</v>
      </c>
      <c r="AL2045" t="s">
        <v>19852</v>
      </c>
      <c r="AM2045" t="s">
        <v>20019</v>
      </c>
    </row>
    <row r="2046" spans="1:39" x14ac:dyDescent="0.25">
      <c r="A2046" t="s">
        <v>5364</v>
      </c>
      <c r="B2046" t="s">
        <v>4841</v>
      </c>
      <c r="C2046" t="s">
        <v>4842</v>
      </c>
      <c r="D2046">
        <v>19</v>
      </c>
      <c r="E2046" t="s">
        <v>4845</v>
      </c>
      <c r="F2046">
        <v>7.72</v>
      </c>
      <c r="K2046" t="s">
        <v>6860</v>
      </c>
      <c r="L2046" t="s">
        <v>6861</v>
      </c>
      <c r="M2046" t="s">
        <v>15081</v>
      </c>
      <c r="N2046">
        <v>9</v>
      </c>
      <c r="O2046" t="s">
        <v>15436</v>
      </c>
      <c r="P2046" t="s">
        <v>7090</v>
      </c>
      <c r="Q2046">
        <v>5</v>
      </c>
      <c r="R2046">
        <v>2</v>
      </c>
      <c r="S2046">
        <v>2.08</v>
      </c>
      <c r="T2046">
        <v>2.12</v>
      </c>
      <c r="U2046">
        <v>455.54</v>
      </c>
      <c r="V2046">
        <v>100.29</v>
      </c>
      <c r="W2046">
        <v>3.25</v>
      </c>
      <c r="Y2046">
        <v>6.6</v>
      </c>
      <c r="Z2046">
        <v>3</v>
      </c>
      <c r="AA2046" t="s">
        <v>4250</v>
      </c>
      <c r="AB2046">
        <v>0</v>
      </c>
      <c r="AC2046">
        <v>3</v>
      </c>
      <c r="AD2046">
        <v>4.4345714285714282</v>
      </c>
      <c r="AF2046" t="s">
        <v>7949</v>
      </c>
      <c r="AI2046">
        <v>0</v>
      </c>
      <c r="AJ2046">
        <v>0</v>
      </c>
      <c r="AK2046" t="s">
        <v>7967</v>
      </c>
      <c r="AL2046" t="s">
        <v>7967</v>
      </c>
      <c r="AM2046" t="s">
        <v>20019</v>
      </c>
    </row>
    <row r="2047" spans="1:39" x14ac:dyDescent="0.25">
      <c r="A2047" t="s">
        <v>9274</v>
      </c>
      <c r="B2047" t="s">
        <v>4841</v>
      </c>
      <c r="C2047" t="s">
        <v>4842</v>
      </c>
      <c r="D2047">
        <v>19</v>
      </c>
      <c r="E2047" t="s">
        <v>4845</v>
      </c>
      <c r="F2047">
        <v>7.72</v>
      </c>
      <c r="K2047" t="s">
        <v>6860</v>
      </c>
      <c r="L2047" t="s">
        <v>6861</v>
      </c>
      <c r="M2047" t="s">
        <v>15068</v>
      </c>
      <c r="N2047">
        <v>9</v>
      </c>
      <c r="O2047" t="s">
        <v>15421</v>
      </c>
      <c r="P2047" t="s">
        <v>16926</v>
      </c>
      <c r="Q2047">
        <v>6</v>
      </c>
      <c r="R2047">
        <v>2</v>
      </c>
      <c r="S2047">
        <v>1.83</v>
      </c>
      <c r="T2047">
        <v>1.84</v>
      </c>
      <c r="U2047">
        <v>437.76</v>
      </c>
      <c r="V2047">
        <v>94.53</v>
      </c>
      <c r="W2047">
        <v>3.52</v>
      </c>
      <c r="X2047">
        <v>9.2799999999999994</v>
      </c>
      <c r="Y2047">
        <v>2.06</v>
      </c>
      <c r="Z2047">
        <v>2</v>
      </c>
      <c r="AA2047" t="s">
        <v>4250</v>
      </c>
      <c r="AB2047">
        <v>0</v>
      </c>
      <c r="AC2047">
        <v>4</v>
      </c>
      <c r="AD2047">
        <v>4.793571428571429</v>
      </c>
      <c r="AF2047" t="s">
        <v>7949</v>
      </c>
      <c r="AI2047">
        <v>0</v>
      </c>
      <c r="AJ2047">
        <v>0</v>
      </c>
      <c r="AK2047" t="s">
        <v>19861</v>
      </c>
      <c r="AL2047" t="s">
        <v>19861</v>
      </c>
      <c r="AM2047" t="s">
        <v>20019</v>
      </c>
    </row>
    <row r="2048" spans="1:39" x14ac:dyDescent="0.25">
      <c r="A2048" t="s">
        <v>9503</v>
      </c>
      <c r="B2048" t="s">
        <v>4841</v>
      </c>
      <c r="C2048" t="s">
        <v>4842</v>
      </c>
      <c r="D2048">
        <v>19</v>
      </c>
      <c r="E2048" t="s">
        <v>4845</v>
      </c>
      <c r="F2048">
        <v>7.72</v>
      </c>
      <c r="I2048" t="s">
        <v>12976</v>
      </c>
      <c r="K2048" t="s">
        <v>6860</v>
      </c>
      <c r="L2048" t="s">
        <v>6861</v>
      </c>
      <c r="M2048" t="s">
        <v>14975</v>
      </c>
      <c r="N2048">
        <v>9</v>
      </c>
      <c r="O2048" t="s">
        <v>15296</v>
      </c>
      <c r="P2048" t="s">
        <v>17155</v>
      </c>
      <c r="Q2048">
        <v>4</v>
      </c>
      <c r="R2048">
        <v>1</v>
      </c>
      <c r="S2048">
        <v>4.3899999999999997</v>
      </c>
      <c r="T2048">
        <v>4.63</v>
      </c>
      <c r="U2048">
        <v>354.46</v>
      </c>
      <c r="V2048">
        <v>63.63</v>
      </c>
      <c r="W2048">
        <v>3.83</v>
      </c>
      <c r="Y2048">
        <v>7.07</v>
      </c>
      <c r="Z2048">
        <v>2</v>
      </c>
      <c r="AA2048" t="s">
        <v>4250</v>
      </c>
      <c r="AB2048">
        <v>0</v>
      </c>
      <c r="AC2048">
        <v>1</v>
      </c>
      <c r="AD2048">
        <v>4.0183333333333344</v>
      </c>
      <c r="AF2048" t="s">
        <v>7949</v>
      </c>
      <c r="AI2048">
        <v>0</v>
      </c>
      <c r="AJ2048">
        <v>0</v>
      </c>
      <c r="AM2048" t="s">
        <v>20019</v>
      </c>
    </row>
    <row r="2049" spans="1:39" x14ac:dyDescent="0.25">
      <c r="A2049" t="s">
        <v>9504</v>
      </c>
      <c r="B2049" t="s">
        <v>4841</v>
      </c>
      <c r="C2049" t="s">
        <v>4842</v>
      </c>
      <c r="D2049">
        <v>19</v>
      </c>
      <c r="E2049" t="s">
        <v>4845</v>
      </c>
      <c r="F2049">
        <v>7.72</v>
      </c>
      <c r="I2049" t="s">
        <v>12977</v>
      </c>
      <c r="K2049" t="s">
        <v>6860</v>
      </c>
      <c r="L2049" t="s">
        <v>6861</v>
      </c>
      <c r="M2049" t="s">
        <v>15075</v>
      </c>
      <c r="N2049">
        <v>9</v>
      </c>
      <c r="O2049" t="s">
        <v>15429</v>
      </c>
      <c r="P2049" t="s">
        <v>17156</v>
      </c>
      <c r="Q2049">
        <v>7</v>
      </c>
      <c r="R2049">
        <v>2</v>
      </c>
      <c r="S2049">
        <v>4.92</v>
      </c>
      <c r="T2049">
        <v>4.9400000000000004</v>
      </c>
      <c r="U2049">
        <v>415.49</v>
      </c>
      <c r="V2049">
        <v>102.49</v>
      </c>
      <c r="W2049">
        <v>3.84</v>
      </c>
      <c r="X2049">
        <v>8.93</v>
      </c>
      <c r="Y2049">
        <v>5.88</v>
      </c>
      <c r="Z2049">
        <v>2</v>
      </c>
      <c r="AA2049" t="s">
        <v>4250</v>
      </c>
      <c r="AB2049">
        <v>0</v>
      </c>
      <c r="AC2049">
        <v>4</v>
      </c>
      <c r="AD2049">
        <v>2.717309523809524</v>
      </c>
      <c r="AF2049" t="s">
        <v>7949</v>
      </c>
      <c r="AI2049">
        <v>0</v>
      </c>
      <c r="AJ2049">
        <v>0</v>
      </c>
      <c r="AM2049" t="s">
        <v>20019</v>
      </c>
    </row>
    <row r="2050" spans="1:39" x14ac:dyDescent="0.25">
      <c r="A2050" t="s">
        <v>9504</v>
      </c>
      <c r="B2050" t="s">
        <v>4841</v>
      </c>
      <c r="C2050" t="s">
        <v>4842</v>
      </c>
      <c r="D2050">
        <v>19</v>
      </c>
      <c r="E2050" t="s">
        <v>4845</v>
      </c>
      <c r="F2050">
        <v>7.72</v>
      </c>
      <c r="I2050" t="s">
        <v>12978</v>
      </c>
      <c r="K2050" t="s">
        <v>6860</v>
      </c>
      <c r="L2050" t="s">
        <v>6861</v>
      </c>
      <c r="M2050" t="s">
        <v>15076</v>
      </c>
      <c r="N2050">
        <v>8</v>
      </c>
      <c r="O2050" t="s">
        <v>15430</v>
      </c>
      <c r="P2050" t="s">
        <v>17156</v>
      </c>
      <c r="Q2050">
        <v>7</v>
      </c>
      <c r="R2050">
        <v>2</v>
      </c>
      <c r="S2050">
        <v>4.92</v>
      </c>
      <c r="T2050">
        <v>4.9400000000000004</v>
      </c>
      <c r="U2050">
        <v>415.49</v>
      </c>
      <c r="V2050">
        <v>102.49</v>
      </c>
      <c r="W2050">
        <v>3.84</v>
      </c>
      <c r="X2050">
        <v>8.93</v>
      </c>
      <c r="Y2050">
        <v>5.88</v>
      </c>
      <c r="Z2050">
        <v>2</v>
      </c>
      <c r="AA2050" t="s">
        <v>4250</v>
      </c>
      <c r="AB2050">
        <v>0</v>
      </c>
      <c r="AC2050">
        <v>4</v>
      </c>
      <c r="AD2050">
        <v>2.717309523809524</v>
      </c>
      <c r="AF2050" t="s">
        <v>7949</v>
      </c>
      <c r="AI2050">
        <v>0</v>
      </c>
      <c r="AJ2050">
        <v>0</v>
      </c>
      <c r="AM2050" t="s">
        <v>20019</v>
      </c>
    </row>
    <row r="2051" spans="1:39" x14ac:dyDescent="0.25">
      <c r="A2051" t="s">
        <v>9505</v>
      </c>
      <c r="B2051" t="s">
        <v>4841</v>
      </c>
      <c r="C2051" t="s">
        <v>4842</v>
      </c>
      <c r="D2051">
        <v>19</v>
      </c>
      <c r="E2051" t="s">
        <v>4845</v>
      </c>
      <c r="F2051">
        <v>7.72</v>
      </c>
      <c r="I2051" t="s">
        <v>12979</v>
      </c>
      <c r="K2051" t="s">
        <v>6860</v>
      </c>
      <c r="L2051" t="s">
        <v>6861</v>
      </c>
      <c r="M2051" t="s">
        <v>15075</v>
      </c>
      <c r="N2051">
        <v>9</v>
      </c>
      <c r="O2051" t="s">
        <v>15429</v>
      </c>
      <c r="P2051" t="s">
        <v>17157</v>
      </c>
      <c r="Q2051">
        <v>6</v>
      </c>
      <c r="R2051">
        <v>2</v>
      </c>
      <c r="S2051">
        <v>3.06</v>
      </c>
      <c r="T2051">
        <v>3.08</v>
      </c>
      <c r="U2051">
        <v>401.85</v>
      </c>
      <c r="V2051">
        <v>104.16</v>
      </c>
      <c r="W2051">
        <v>3.79</v>
      </c>
      <c r="X2051">
        <v>8.66</v>
      </c>
      <c r="Y2051">
        <v>4.25</v>
      </c>
      <c r="Z2051">
        <v>2</v>
      </c>
      <c r="AA2051" t="s">
        <v>4250</v>
      </c>
      <c r="AB2051">
        <v>0</v>
      </c>
      <c r="AC2051">
        <v>3</v>
      </c>
      <c r="AD2051">
        <v>4.1590714285714281</v>
      </c>
      <c r="AF2051" t="s">
        <v>7949</v>
      </c>
      <c r="AI2051">
        <v>0</v>
      </c>
      <c r="AJ2051">
        <v>0</v>
      </c>
      <c r="AM2051" t="s">
        <v>20019</v>
      </c>
    </row>
    <row r="2052" spans="1:39" x14ac:dyDescent="0.25">
      <c r="A2052" t="s">
        <v>9505</v>
      </c>
      <c r="B2052" t="s">
        <v>4841</v>
      </c>
      <c r="C2052" t="s">
        <v>4842</v>
      </c>
      <c r="D2052">
        <v>19</v>
      </c>
      <c r="E2052" t="s">
        <v>4845</v>
      </c>
      <c r="F2052">
        <v>7.72</v>
      </c>
      <c r="I2052" t="s">
        <v>12980</v>
      </c>
      <c r="K2052" t="s">
        <v>6860</v>
      </c>
      <c r="L2052" t="s">
        <v>6861</v>
      </c>
      <c r="M2052" t="s">
        <v>15076</v>
      </c>
      <c r="N2052">
        <v>8</v>
      </c>
      <c r="O2052" t="s">
        <v>15430</v>
      </c>
      <c r="P2052" t="s">
        <v>17157</v>
      </c>
      <c r="Q2052">
        <v>6</v>
      </c>
      <c r="R2052">
        <v>2</v>
      </c>
      <c r="S2052">
        <v>3.06</v>
      </c>
      <c r="T2052">
        <v>3.08</v>
      </c>
      <c r="U2052">
        <v>401.85</v>
      </c>
      <c r="V2052">
        <v>104.16</v>
      </c>
      <c r="W2052">
        <v>3.79</v>
      </c>
      <c r="X2052">
        <v>8.66</v>
      </c>
      <c r="Y2052">
        <v>4.25</v>
      </c>
      <c r="Z2052">
        <v>2</v>
      </c>
      <c r="AA2052" t="s">
        <v>4250</v>
      </c>
      <c r="AB2052">
        <v>0</v>
      </c>
      <c r="AC2052">
        <v>3</v>
      </c>
      <c r="AD2052">
        <v>4.1590714285714281</v>
      </c>
      <c r="AF2052" t="s">
        <v>7949</v>
      </c>
      <c r="AI2052">
        <v>0</v>
      </c>
      <c r="AJ2052">
        <v>0</v>
      </c>
      <c r="AM2052" t="s">
        <v>20019</v>
      </c>
    </row>
    <row r="2053" spans="1:39" x14ac:dyDescent="0.25">
      <c r="A2053" t="s">
        <v>9506</v>
      </c>
      <c r="B2053" t="s">
        <v>4841</v>
      </c>
      <c r="C2053" t="s">
        <v>4842</v>
      </c>
      <c r="D2053">
        <v>19</v>
      </c>
      <c r="E2053" t="s">
        <v>4845</v>
      </c>
      <c r="F2053">
        <v>7.72</v>
      </c>
      <c r="I2053" t="s">
        <v>12981</v>
      </c>
      <c r="K2053" t="s">
        <v>6860</v>
      </c>
      <c r="L2053" t="s">
        <v>6861</v>
      </c>
      <c r="M2053" t="s">
        <v>14975</v>
      </c>
      <c r="N2053">
        <v>9</v>
      </c>
      <c r="O2053" t="s">
        <v>15296</v>
      </c>
      <c r="P2053" t="s">
        <v>17158</v>
      </c>
      <c r="Q2053">
        <v>5</v>
      </c>
      <c r="R2053">
        <v>1</v>
      </c>
      <c r="S2053">
        <v>4.58</v>
      </c>
      <c r="T2053">
        <v>4.76</v>
      </c>
      <c r="U2053">
        <v>422.96</v>
      </c>
      <c r="V2053">
        <v>72.86</v>
      </c>
      <c r="W2053">
        <v>4.83</v>
      </c>
      <c r="Y2053">
        <v>6.93</v>
      </c>
      <c r="Z2053">
        <v>2</v>
      </c>
      <c r="AA2053" t="s">
        <v>4250</v>
      </c>
      <c r="AB2053">
        <v>0</v>
      </c>
      <c r="AC2053">
        <v>2</v>
      </c>
      <c r="AD2053">
        <v>3.5036190476190479</v>
      </c>
      <c r="AF2053" t="s">
        <v>7949</v>
      </c>
      <c r="AI2053">
        <v>0</v>
      </c>
      <c r="AJ2053">
        <v>0</v>
      </c>
      <c r="AM2053" t="s">
        <v>20019</v>
      </c>
    </row>
    <row r="2054" spans="1:39" x14ac:dyDescent="0.25">
      <c r="A2054" t="s">
        <v>8834</v>
      </c>
      <c r="B2054" t="s">
        <v>4841</v>
      </c>
      <c r="C2054" t="s">
        <v>4842</v>
      </c>
      <c r="D2054">
        <v>19</v>
      </c>
      <c r="E2054" t="s">
        <v>4845</v>
      </c>
      <c r="F2054">
        <v>7.72</v>
      </c>
      <c r="I2054" t="s">
        <v>12982</v>
      </c>
      <c r="K2054" t="s">
        <v>6860</v>
      </c>
      <c r="L2054" t="s">
        <v>6861</v>
      </c>
      <c r="M2054" t="s">
        <v>14996</v>
      </c>
      <c r="N2054">
        <v>9</v>
      </c>
      <c r="O2054" t="s">
        <v>15322</v>
      </c>
      <c r="P2054" t="s">
        <v>16486</v>
      </c>
      <c r="Q2054">
        <v>5</v>
      </c>
      <c r="R2054">
        <v>2</v>
      </c>
      <c r="S2054">
        <v>-2.59</v>
      </c>
      <c r="T2054">
        <v>-2.59</v>
      </c>
      <c r="U2054">
        <v>412.8</v>
      </c>
      <c r="V2054">
        <v>89.6</v>
      </c>
      <c r="W2054">
        <v>3.28</v>
      </c>
      <c r="X2054">
        <v>10.14</v>
      </c>
      <c r="Y2054">
        <v>3.94</v>
      </c>
      <c r="Z2054">
        <v>2</v>
      </c>
      <c r="AA2054" t="s">
        <v>4250</v>
      </c>
      <c r="AB2054">
        <v>0</v>
      </c>
      <c r="AC2054">
        <v>4</v>
      </c>
      <c r="AD2054">
        <v>5.1228571428571428</v>
      </c>
      <c r="AF2054" t="s">
        <v>7949</v>
      </c>
      <c r="AI2054">
        <v>0</v>
      </c>
      <c r="AJ2054">
        <v>0</v>
      </c>
      <c r="AM2054" t="s">
        <v>20019</v>
      </c>
    </row>
    <row r="2055" spans="1:39" x14ac:dyDescent="0.25">
      <c r="A2055" t="s">
        <v>9507</v>
      </c>
      <c r="B2055" t="s">
        <v>4841</v>
      </c>
      <c r="C2055" t="s">
        <v>4842</v>
      </c>
      <c r="D2055">
        <v>19</v>
      </c>
      <c r="E2055" t="s">
        <v>4845</v>
      </c>
      <c r="F2055">
        <v>7.72</v>
      </c>
      <c r="I2055" t="s">
        <v>12983</v>
      </c>
      <c r="K2055" t="s">
        <v>6860</v>
      </c>
      <c r="L2055" t="s">
        <v>6861</v>
      </c>
      <c r="M2055" t="s">
        <v>15122</v>
      </c>
      <c r="N2055">
        <v>9</v>
      </c>
      <c r="O2055" t="s">
        <v>15494</v>
      </c>
      <c r="P2055" t="s">
        <v>17159</v>
      </c>
      <c r="Q2055">
        <v>7</v>
      </c>
      <c r="R2055">
        <v>2</v>
      </c>
      <c r="S2055">
        <v>2.5499999999999998</v>
      </c>
      <c r="T2055">
        <v>2.5499999999999998</v>
      </c>
      <c r="U2055">
        <v>457.5</v>
      </c>
      <c r="V2055">
        <v>77.459999999999994</v>
      </c>
      <c r="W2055">
        <v>3.25</v>
      </c>
      <c r="Y2055">
        <v>4.62</v>
      </c>
      <c r="Z2055">
        <v>2</v>
      </c>
      <c r="AA2055" t="s">
        <v>4250</v>
      </c>
      <c r="AB2055">
        <v>0</v>
      </c>
      <c r="AC2055">
        <v>5</v>
      </c>
      <c r="AD2055">
        <v>4.5285714285714276</v>
      </c>
      <c r="AF2055" t="s">
        <v>7949</v>
      </c>
      <c r="AI2055">
        <v>0</v>
      </c>
      <c r="AJ2055">
        <v>0</v>
      </c>
      <c r="AM2055" t="s">
        <v>20019</v>
      </c>
    </row>
    <row r="2056" spans="1:39" x14ac:dyDescent="0.25">
      <c r="A2056" t="s">
        <v>9508</v>
      </c>
      <c r="B2056" t="s">
        <v>4841</v>
      </c>
      <c r="C2056" t="s">
        <v>4842</v>
      </c>
      <c r="D2056">
        <v>19</v>
      </c>
      <c r="E2056" t="s">
        <v>4845</v>
      </c>
      <c r="F2056">
        <v>7.72</v>
      </c>
      <c r="I2056" t="s">
        <v>12984</v>
      </c>
      <c r="K2056" t="s">
        <v>6860</v>
      </c>
      <c r="L2056" t="s">
        <v>6861</v>
      </c>
      <c r="M2056" t="s">
        <v>15069</v>
      </c>
      <c r="N2056">
        <v>8</v>
      </c>
      <c r="O2056" t="s">
        <v>15422</v>
      </c>
      <c r="P2056" t="s">
        <v>17160</v>
      </c>
      <c r="Q2056">
        <v>6</v>
      </c>
      <c r="R2056">
        <v>1</v>
      </c>
      <c r="S2056">
        <v>4.47</v>
      </c>
      <c r="T2056">
        <v>4.47</v>
      </c>
      <c r="U2056">
        <v>404.44</v>
      </c>
      <c r="V2056">
        <v>66.069999999999993</v>
      </c>
      <c r="W2056">
        <v>3.73</v>
      </c>
      <c r="Y2056">
        <v>4.4400000000000004</v>
      </c>
      <c r="Z2056">
        <v>2</v>
      </c>
      <c r="AA2056" t="s">
        <v>4250</v>
      </c>
      <c r="AB2056">
        <v>0</v>
      </c>
      <c r="AC2056">
        <v>2</v>
      </c>
      <c r="AD2056">
        <v>3.780904761904762</v>
      </c>
      <c r="AF2056" t="s">
        <v>7949</v>
      </c>
      <c r="AI2056">
        <v>0</v>
      </c>
      <c r="AJ2056">
        <v>0</v>
      </c>
      <c r="AM2056" t="s">
        <v>20019</v>
      </c>
    </row>
    <row r="2057" spans="1:39" x14ac:dyDescent="0.25">
      <c r="A2057" t="s">
        <v>9509</v>
      </c>
      <c r="B2057" t="s">
        <v>4841</v>
      </c>
      <c r="C2057" t="s">
        <v>4842</v>
      </c>
      <c r="D2057">
        <v>19</v>
      </c>
      <c r="E2057" t="s">
        <v>4845</v>
      </c>
      <c r="F2057">
        <v>7.72</v>
      </c>
      <c r="I2057" t="s">
        <v>12985</v>
      </c>
      <c r="K2057" t="s">
        <v>6860</v>
      </c>
      <c r="L2057" t="s">
        <v>6861</v>
      </c>
      <c r="M2057" t="s">
        <v>14972</v>
      </c>
      <c r="N2057">
        <v>8</v>
      </c>
      <c r="O2057" t="s">
        <v>15293</v>
      </c>
      <c r="P2057" t="s">
        <v>17161</v>
      </c>
      <c r="Q2057">
        <v>6</v>
      </c>
      <c r="R2057">
        <v>2</v>
      </c>
      <c r="S2057">
        <v>2.7</v>
      </c>
      <c r="T2057">
        <v>2.7</v>
      </c>
      <c r="U2057">
        <v>464.21</v>
      </c>
      <c r="V2057">
        <v>89.96</v>
      </c>
      <c r="W2057">
        <v>3.63</v>
      </c>
      <c r="Y2057">
        <v>4</v>
      </c>
      <c r="Z2057">
        <v>2</v>
      </c>
      <c r="AA2057" t="s">
        <v>4250</v>
      </c>
      <c r="AB2057">
        <v>0</v>
      </c>
      <c r="AC2057">
        <v>4</v>
      </c>
      <c r="AD2057">
        <v>4.4056428571428574</v>
      </c>
      <c r="AF2057" t="s">
        <v>7949</v>
      </c>
      <c r="AI2057">
        <v>0</v>
      </c>
      <c r="AJ2057">
        <v>0</v>
      </c>
      <c r="AM2057" t="s">
        <v>20019</v>
      </c>
    </row>
    <row r="2058" spans="1:39" x14ac:dyDescent="0.25">
      <c r="A2058" t="s">
        <v>9510</v>
      </c>
      <c r="B2058" t="s">
        <v>4841</v>
      </c>
      <c r="C2058" t="s">
        <v>4842</v>
      </c>
      <c r="D2058">
        <v>19</v>
      </c>
      <c r="E2058" t="s">
        <v>4845</v>
      </c>
      <c r="F2058">
        <v>7.72</v>
      </c>
      <c r="I2058" t="s">
        <v>12986</v>
      </c>
      <c r="K2058" t="s">
        <v>6860</v>
      </c>
      <c r="M2058" t="s">
        <v>14989</v>
      </c>
      <c r="N2058">
        <v>8</v>
      </c>
      <c r="O2058" t="s">
        <v>15313</v>
      </c>
      <c r="P2058" t="s">
        <v>17162</v>
      </c>
      <c r="Q2058">
        <v>8</v>
      </c>
      <c r="R2058">
        <v>2</v>
      </c>
      <c r="S2058">
        <v>4.26</v>
      </c>
      <c r="T2058">
        <v>4.26</v>
      </c>
      <c r="U2058">
        <v>423.95</v>
      </c>
      <c r="V2058">
        <v>102.49</v>
      </c>
      <c r="W2058">
        <v>3.13</v>
      </c>
      <c r="X2058">
        <v>10.5</v>
      </c>
      <c r="Y2058">
        <v>3.8</v>
      </c>
      <c r="Z2058">
        <v>2</v>
      </c>
      <c r="AA2058" t="s">
        <v>4250</v>
      </c>
      <c r="AB2058">
        <v>0</v>
      </c>
      <c r="AC2058">
        <v>3</v>
      </c>
      <c r="AD2058">
        <v>2.9968809523809532</v>
      </c>
      <c r="AF2058" t="s">
        <v>7949</v>
      </c>
      <c r="AI2058">
        <v>0</v>
      </c>
      <c r="AJ2058">
        <v>0</v>
      </c>
      <c r="AM2058" t="s">
        <v>20019</v>
      </c>
    </row>
    <row r="2059" spans="1:39" x14ac:dyDescent="0.25">
      <c r="A2059" t="s">
        <v>9511</v>
      </c>
      <c r="B2059" t="s">
        <v>4841</v>
      </c>
      <c r="C2059" t="s">
        <v>4842</v>
      </c>
      <c r="D2059">
        <v>19</v>
      </c>
      <c r="E2059" t="s">
        <v>4845</v>
      </c>
      <c r="F2059">
        <v>7.72</v>
      </c>
      <c r="I2059" t="s">
        <v>12987</v>
      </c>
      <c r="K2059" t="s">
        <v>6860</v>
      </c>
      <c r="M2059" t="s">
        <v>14989</v>
      </c>
      <c r="N2059">
        <v>8</v>
      </c>
      <c r="O2059" t="s">
        <v>15313</v>
      </c>
      <c r="P2059" t="s">
        <v>17163</v>
      </c>
      <c r="Q2059">
        <v>9</v>
      </c>
      <c r="R2059">
        <v>2</v>
      </c>
      <c r="S2059">
        <v>2.46</v>
      </c>
      <c r="T2059">
        <v>2.46</v>
      </c>
      <c r="U2059">
        <v>428.49</v>
      </c>
      <c r="V2059">
        <v>107.42</v>
      </c>
      <c r="W2059">
        <v>2.67</v>
      </c>
      <c r="X2059">
        <v>11.24</v>
      </c>
      <c r="Y2059">
        <v>3.77</v>
      </c>
      <c r="Z2059">
        <v>2</v>
      </c>
      <c r="AA2059" t="s">
        <v>4250</v>
      </c>
      <c r="AB2059">
        <v>0</v>
      </c>
      <c r="AC2059">
        <v>4</v>
      </c>
      <c r="AD2059">
        <v>4.2001190476190473</v>
      </c>
      <c r="AF2059" t="s">
        <v>7949</v>
      </c>
      <c r="AI2059">
        <v>0</v>
      </c>
      <c r="AJ2059">
        <v>0</v>
      </c>
      <c r="AM2059" t="s">
        <v>20019</v>
      </c>
    </row>
    <row r="2060" spans="1:39" x14ac:dyDescent="0.25">
      <c r="A2060" t="s">
        <v>9512</v>
      </c>
      <c r="B2060" t="s">
        <v>4841</v>
      </c>
      <c r="C2060" t="s">
        <v>4842</v>
      </c>
      <c r="D2060">
        <v>19.100000000000001</v>
      </c>
      <c r="E2060" t="s">
        <v>4845</v>
      </c>
      <c r="F2060">
        <v>7.72</v>
      </c>
      <c r="I2060" t="s">
        <v>12988</v>
      </c>
      <c r="K2060" t="s">
        <v>6860</v>
      </c>
      <c r="L2060" t="s">
        <v>6861</v>
      </c>
      <c r="M2060" t="s">
        <v>14987</v>
      </c>
      <c r="N2060">
        <v>9</v>
      </c>
      <c r="O2060" t="s">
        <v>15311</v>
      </c>
      <c r="P2060" t="s">
        <v>17164</v>
      </c>
      <c r="Q2060">
        <v>6</v>
      </c>
      <c r="R2060">
        <v>2</v>
      </c>
      <c r="S2060">
        <v>1.1399999999999999</v>
      </c>
      <c r="T2060">
        <v>1.1399999999999999</v>
      </c>
      <c r="U2060">
        <v>417.8</v>
      </c>
      <c r="V2060">
        <v>113.39</v>
      </c>
      <c r="W2060">
        <v>3.05</v>
      </c>
      <c r="X2060">
        <v>10.1</v>
      </c>
      <c r="Y2060">
        <v>4.0199999999999996</v>
      </c>
      <c r="Z2060">
        <v>2</v>
      </c>
      <c r="AA2060" t="s">
        <v>4250</v>
      </c>
      <c r="AB2060">
        <v>0</v>
      </c>
      <c r="AC2060">
        <v>4</v>
      </c>
      <c r="AD2060">
        <v>4.3074761904761907</v>
      </c>
      <c r="AF2060" t="s">
        <v>7949</v>
      </c>
      <c r="AI2060">
        <v>0</v>
      </c>
      <c r="AJ2060">
        <v>0</v>
      </c>
      <c r="AM2060" t="s">
        <v>20019</v>
      </c>
    </row>
    <row r="2061" spans="1:39" x14ac:dyDescent="0.25">
      <c r="A2061" t="s">
        <v>8871</v>
      </c>
      <c r="B2061" t="s">
        <v>4841</v>
      </c>
      <c r="C2061" t="s">
        <v>4842</v>
      </c>
      <c r="D2061">
        <v>19.100000000000001</v>
      </c>
      <c r="E2061" t="s">
        <v>4845</v>
      </c>
      <c r="F2061">
        <v>7.72</v>
      </c>
      <c r="I2061" t="s">
        <v>12989</v>
      </c>
      <c r="K2061" t="s">
        <v>6860</v>
      </c>
      <c r="M2061" t="s">
        <v>15002</v>
      </c>
      <c r="N2061">
        <v>8</v>
      </c>
      <c r="O2061" t="s">
        <v>15332</v>
      </c>
      <c r="P2061" t="s">
        <v>16523</v>
      </c>
      <c r="Q2061">
        <v>4</v>
      </c>
      <c r="R2061">
        <v>1</v>
      </c>
      <c r="S2061">
        <v>2.76</v>
      </c>
      <c r="T2061">
        <v>2.8</v>
      </c>
      <c r="U2061">
        <v>440.52</v>
      </c>
      <c r="V2061">
        <v>71.58</v>
      </c>
      <c r="W2061">
        <v>3.99</v>
      </c>
      <c r="Y2061">
        <v>6.4</v>
      </c>
      <c r="Z2061">
        <v>3</v>
      </c>
      <c r="AA2061" t="s">
        <v>4250</v>
      </c>
      <c r="AB2061">
        <v>0</v>
      </c>
      <c r="AC2061">
        <v>1</v>
      </c>
      <c r="AD2061">
        <v>4.8781904761904773</v>
      </c>
      <c r="AF2061" t="s">
        <v>7949</v>
      </c>
      <c r="AI2061">
        <v>0</v>
      </c>
      <c r="AJ2061">
        <v>0</v>
      </c>
      <c r="AM2061" t="s">
        <v>20019</v>
      </c>
    </row>
    <row r="2062" spans="1:39" x14ac:dyDescent="0.25">
      <c r="A2062" t="s">
        <v>8277</v>
      </c>
      <c r="B2062" t="s">
        <v>4841</v>
      </c>
      <c r="C2062" t="s">
        <v>4842</v>
      </c>
      <c r="D2062">
        <v>19.11</v>
      </c>
      <c r="E2062" t="s">
        <v>4845</v>
      </c>
      <c r="F2062">
        <v>7.72</v>
      </c>
      <c r="K2062" t="s">
        <v>6860</v>
      </c>
      <c r="L2062" t="s">
        <v>6861</v>
      </c>
      <c r="M2062" t="s">
        <v>6869</v>
      </c>
      <c r="N2062">
        <v>9</v>
      </c>
      <c r="O2062" t="s">
        <v>6926</v>
      </c>
      <c r="P2062" t="s">
        <v>15930</v>
      </c>
      <c r="Q2062">
        <v>12</v>
      </c>
      <c r="R2062">
        <v>12</v>
      </c>
      <c r="S2062">
        <v>-6.32</v>
      </c>
      <c r="T2062">
        <v>-1.8</v>
      </c>
      <c r="U2062">
        <v>893.01</v>
      </c>
      <c r="V2062">
        <v>375.84</v>
      </c>
      <c r="W2062">
        <v>-1.74</v>
      </c>
      <c r="X2062">
        <v>3.48</v>
      </c>
      <c r="Y2062">
        <v>8.7200000000000006</v>
      </c>
      <c r="Z2062">
        <v>1</v>
      </c>
      <c r="AA2062" t="s">
        <v>4250</v>
      </c>
      <c r="AB2062">
        <v>3</v>
      </c>
      <c r="AC2062">
        <v>29</v>
      </c>
      <c r="AD2062">
        <v>2.64</v>
      </c>
      <c r="AF2062" t="s">
        <v>7950</v>
      </c>
      <c r="AI2062">
        <v>0</v>
      </c>
      <c r="AJ2062">
        <v>0</v>
      </c>
      <c r="AK2062" t="s">
        <v>7962</v>
      </c>
      <c r="AL2062" t="s">
        <v>7962</v>
      </c>
      <c r="AM2062" t="s">
        <v>20019</v>
      </c>
    </row>
    <row r="2063" spans="1:39" x14ac:dyDescent="0.25">
      <c r="A2063" t="s">
        <v>8732</v>
      </c>
      <c r="B2063" t="s">
        <v>4841</v>
      </c>
      <c r="C2063" t="s">
        <v>4842</v>
      </c>
      <c r="D2063">
        <v>19.190000000000001</v>
      </c>
      <c r="E2063" t="s">
        <v>4845</v>
      </c>
      <c r="F2063">
        <v>7.72</v>
      </c>
      <c r="K2063" t="s">
        <v>6860</v>
      </c>
      <c r="L2063" t="s">
        <v>6861</v>
      </c>
      <c r="M2063" t="s">
        <v>15083</v>
      </c>
      <c r="N2063">
        <v>9</v>
      </c>
      <c r="O2063" t="s">
        <v>15439</v>
      </c>
      <c r="P2063" t="s">
        <v>16384</v>
      </c>
      <c r="Q2063">
        <v>6</v>
      </c>
      <c r="R2063">
        <v>3</v>
      </c>
      <c r="S2063">
        <v>1.93</v>
      </c>
      <c r="T2063">
        <v>4.28</v>
      </c>
      <c r="U2063">
        <v>598.77</v>
      </c>
      <c r="V2063">
        <v>103.67</v>
      </c>
      <c r="W2063">
        <v>3.61</v>
      </c>
      <c r="X2063">
        <v>13.78</v>
      </c>
      <c r="Y2063">
        <v>10.029999999999999</v>
      </c>
      <c r="Z2063">
        <v>3</v>
      </c>
      <c r="AA2063" t="s">
        <v>4250</v>
      </c>
      <c r="AB2063">
        <v>1</v>
      </c>
      <c r="AC2063">
        <v>9</v>
      </c>
      <c r="AD2063">
        <v>2.0710000000000002</v>
      </c>
      <c r="AF2063" t="s">
        <v>7952</v>
      </c>
      <c r="AI2063">
        <v>0</v>
      </c>
      <c r="AJ2063">
        <v>0</v>
      </c>
      <c r="AK2063" t="s">
        <v>19876</v>
      </c>
      <c r="AL2063" t="s">
        <v>19876</v>
      </c>
      <c r="AM2063" t="s">
        <v>20019</v>
      </c>
    </row>
    <row r="2064" spans="1:39" x14ac:dyDescent="0.25">
      <c r="A2064" t="s">
        <v>9513</v>
      </c>
      <c r="B2064" t="s">
        <v>4841</v>
      </c>
      <c r="C2064" t="s">
        <v>4842</v>
      </c>
      <c r="D2064">
        <v>19.2</v>
      </c>
      <c r="E2064" t="s">
        <v>4845</v>
      </c>
      <c r="F2064">
        <v>7.72</v>
      </c>
      <c r="I2064" t="s">
        <v>12990</v>
      </c>
      <c r="K2064" t="s">
        <v>6860</v>
      </c>
      <c r="L2064" t="s">
        <v>6861</v>
      </c>
      <c r="M2064" t="s">
        <v>14987</v>
      </c>
      <c r="N2064">
        <v>9</v>
      </c>
      <c r="O2064" t="s">
        <v>15311</v>
      </c>
      <c r="P2064" t="s">
        <v>17165</v>
      </c>
      <c r="Q2064">
        <v>9</v>
      </c>
      <c r="R2064">
        <v>2</v>
      </c>
      <c r="S2064">
        <v>2.39</v>
      </c>
      <c r="T2064">
        <v>2.41</v>
      </c>
      <c r="U2064">
        <v>490.47</v>
      </c>
      <c r="V2064">
        <v>124.61</v>
      </c>
      <c r="W2064">
        <v>3.1</v>
      </c>
      <c r="X2064">
        <v>8.7899999999999991</v>
      </c>
      <c r="Y2064">
        <v>4.17</v>
      </c>
      <c r="Z2064">
        <v>3</v>
      </c>
      <c r="AA2064" t="s">
        <v>4250</v>
      </c>
      <c r="AB2064">
        <v>0</v>
      </c>
      <c r="AC2064">
        <v>7</v>
      </c>
      <c r="AD2064">
        <v>3.3730714285714281</v>
      </c>
      <c r="AF2064" t="s">
        <v>7949</v>
      </c>
      <c r="AI2064">
        <v>0</v>
      </c>
      <c r="AJ2064">
        <v>0</v>
      </c>
      <c r="AM2064" t="s">
        <v>20019</v>
      </c>
    </row>
    <row r="2065" spans="1:39" x14ac:dyDescent="0.25">
      <c r="A2065" t="s">
        <v>9514</v>
      </c>
      <c r="B2065" t="s">
        <v>4841</v>
      </c>
      <c r="C2065" t="s">
        <v>4842</v>
      </c>
      <c r="D2065">
        <v>19.3</v>
      </c>
      <c r="E2065" t="s">
        <v>4845</v>
      </c>
      <c r="F2065">
        <v>7.71</v>
      </c>
      <c r="I2065" t="s">
        <v>12991</v>
      </c>
      <c r="K2065" t="s">
        <v>6860</v>
      </c>
      <c r="L2065" t="s">
        <v>6861</v>
      </c>
      <c r="M2065" t="s">
        <v>14968</v>
      </c>
      <c r="N2065">
        <v>8</v>
      </c>
      <c r="O2065" t="s">
        <v>15289</v>
      </c>
      <c r="P2065" t="s">
        <v>17166</v>
      </c>
      <c r="Q2065">
        <v>7</v>
      </c>
      <c r="R2065">
        <v>2</v>
      </c>
      <c r="S2065">
        <v>3.67</v>
      </c>
      <c r="T2065">
        <v>3.67</v>
      </c>
      <c r="U2065">
        <v>484.94</v>
      </c>
      <c r="V2065">
        <v>98.83</v>
      </c>
      <c r="W2065">
        <v>4.9400000000000004</v>
      </c>
      <c r="X2065">
        <v>10.39</v>
      </c>
      <c r="Y2065">
        <v>4.63</v>
      </c>
      <c r="Z2065">
        <v>3</v>
      </c>
      <c r="AA2065" t="s">
        <v>4250</v>
      </c>
      <c r="AB2065">
        <v>0</v>
      </c>
      <c r="AC2065">
        <v>3</v>
      </c>
      <c r="AD2065">
        <v>3.1432380952380949</v>
      </c>
      <c r="AF2065" t="s">
        <v>7949</v>
      </c>
      <c r="AI2065">
        <v>0</v>
      </c>
      <c r="AJ2065">
        <v>0</v>
      </c>
      <c r="AM2065" t="s">
        <v>20019</v>
      </c>
    </row>
    <row r="2066" spans="1:39" x14ac:dyDescent="0.25">
      <c r="A2066" t="s">
        <v>9515</v>
      </c>
      <c r="B2066" t="s">
        <v>4841</v>
      </c>
      <c r="C2066" t="s">
        <v>4842</v>
      </c>
      <c r="D2066">
        <v>19.3</v>
      </c>
      <c r="E2066" t="s">
        <v>4845</v>
      </c>
      <c r="F2066">
        <v>7.71</v>
      </c>
      <c r="I2066" t="s">
        <v>12992</v>
      </c>
      <c r="K2066" t="s">
        <v>6860</v>
      </c>
      <c r="L2066" t="s">
        <v>6861</v>
      </c>
      <c r="M2066" t="s">
        <v>15021</v>
      </c>
      <c r="N2066">
        <v>9</v>
      </c>
      <c r="O2066" t="s">
        <v>15359</v>
      </c>
      <c r="P2066" t="s">
        <v>17167</v>
      </c>
      <c r="Q2066">
        <v>5</v>
      </c>
      <c r="R2066">
        <v>1</v>
      </c>
      <c r="S2066">
        <v>3.78</v>
      </c>
      <c r="T2066">
        <v>5.61</v>
      </c>
      <c r="U2066">
        <v>434.54</v>
      </c>
      <c r="V2066">
        <v>74.64</v>
      </c>
      <c r="W2066">
        <v>4.6900000000000004</v>
      </c>
      <c r="Y2066">
        <v>9.7100000000000009</v>
      </c>
      <c r="Z2066">
        <v>3</v>
      </c>
      <c r="AA2066" t="s">
        <v>4250</v>
      </c>
      <c r="AB2066">
        <v>0</v>
      </c>
      <c r="AC2066">
        <v>1</v>
      </c>
      <c r="AD2066">
        <v>2.555904761904761</v>
      </c>
      <c r="AF2066" t="s">
        <v>7952</v>
      </c>
      <c r="AI2066">
        <v>0</v>
      </c>
      <c r="AJ2066">
        <v>0</v>
      </c>
      <c r="AM2066" t="s">
        <v>20019</v>
      </c>
    </row>
    <row r="2067" spans="1:39" x14ac:dyDescent="0.25">
      <c r="A2067" t="s">
        <v>9515</v>
      </c>
      <c r="B2067" t="s">
        <v>4841</v>
      </c>
      <c r="C2067" t="s">
        <v>4842</v>
      </c>
      <c r="D2067">
        <v>19.3</v>
      </c>
      <c r="E2067" t="s">
        <v>4845</v>
      </c>
      <c r="F2067">
        <v>7.71</v>
      </c>
      <c r="I2067" t="s">
        <v>12993</v>
      </c>
      <c r="K2067" t="s">
        <v>6860</v>
      </c>
      <c r="M2067" t="s">
        <v>14977</v>
      </c>
      <c r="N2067">
        <v>8</v>
      </c>
      <c r="O2067" t="s">
        <v>15298</v>
      </c>
      <c r="P2067" t="s">
        <v>17167</v>
      </c>
      <c r="Q2067">
        <v>5</v>
      </c>
      <c r="R2067">
        <v>1</v>
      </c>
      <c r="S2067">
        <v>3.78</v>
      </c>
      <c r="T2067">
        <v>5.61</v>
      </c>
      <c r="U2067">
        <v>434.54</v>
      </c>
      <c r="V2067">
        <v>74.64</v>
      </c>
      <c r="W2067">
        <v>4.6900000000000004</v>
      </c>
      <c r="Y2067">
        <v>9.7100000000000009</v>
      </c>
      <c r="Z2067">
        <v>3</v>
      </c>
      <c r="AA2067" t="s">
        <v>4250</v>
      </c>
      <c r="AB2067">
        <v>0</v>
      </c>
      <c r="AC2067">
        <v>1</v>
      </c>
      <c r="AD2067">
        <v>2.555904761904761</v>
      </c>
      <c r="AF2067" t="s">
        <v>7952</v>
      </c>
      <c r="AI2067">
        <v>0</v>
      </c>
      <c r="AJ2067">
        <v>0</v>
      </c>
      <c r="AM2067" t="s">
        <v>20019</v>
      </c>
    </row>
    <row r="2068" spans="1:39" x14ac:dyDescent="0.25">
      <c r="A2068" t="s">
        <v>9516</v>
      </c>
      <c r="B2068" t="s">
        <v>4841</v>
      </c>
      <c r="C2068" t="s">
        <v>4842</v>
      </c>
      <c r="D2068">
        <v>19.5</v>
      </c>
      <c r="E2068" t="s">
        <v>4845</v>
      </c>
      <c r="F2068">
        <v>7.71</v>
      </c>
      <c r="K2068" t="s">
        <v>6860</v>
      </c>
      <c r="L2068" t="s">
        <v>6861</v>
      </c>
      <c r="M2068" t="s">
        <v>15078</v>
      </c>
      <c r="N2068">
        <v>9</v>
      </c>
      <c r="O2068" t="s">
        <v>15432</v>
      </c>
      <c r="P2068" t="s">
        <v>17168</v>
      </c>
      <c r="Q2068">
        <v>7</v>
      </c>
      <c r="R2068">
        <v>1</v>
      </c>
      <c r="S2068">
        <v>2.0299999999999998</v>
      </c>
      <c r="T2068">
        <v>2.0299999999999998</v>
      </c>
      <c r="U2068">
        <v>470.43</v>
      </c>
      <c r="V2068">
        <v>88.99</v>
      </c>
      <c r="W2068">
        <v>3.67</v>
      </c>
      <c r="Y2068">
        <v>4.83</v>
      </c>
      <c r="Z2068">
        <v>3</v>
      </c>
      <c r="AA2068" t="s">
        <v>4250</v>
      </c>
      <c r="AB2068">
        <v>0</v>
      </c>
      <c r="AC2068">
        <v>5</v>
      </c>
      <c r="AD2068">
        <v>5.0295476190476194</v>
      </c>
      <c r="AF2068" t="s">
        <v>7949</v>
      </c>
      <c r="AI2068">
        <v>0</v>
      </c>
      <c r="AJ2068">
        <v>0</v>
      </c>
      <c r="AK2068" t="s">
        <v>19920</v>
      </c>
      <c r="AL2068" t="s">
        <v>19920</v>
      </c>
      <c r="AM2068" t="s">
        <v>20019</v>
      </c>
    </row>
    <row r="2069" spans="1:39" x14ac:dyDescent="0.25">
      <c r="A2069" t="s">
        <v>9517</v>
      </c>
      <c r="B2069" t="s">
        <v>4841</v>
      </c>
      <c r="C2069" t="s">
        <v>4842</v>
      </c>
      <c r="D2069">
        <v>19.5</v>
      </c>
      <c r="E2069" t="s">
        <v>4845</v>
      </c>
      <c r="F2069">
        <v>7.71</v>
      </c>
      <c r="K2069" t="s">
        <v>6860</v>
      </c>
      <c r="L2069" t="s">
        <v>6861</v>
      </c>
      <c r="M2069" t="s">
        <v>15123</v>
      </c>
      <c r="N2069">
        <v>9</v>
      </c>
      <c r="O2069" t="s">
        <v>15495</v>
      </c>
      <c r="P2069" t="s">
        <v>17169</v>
      </c>
      <c r="Q2069">
        <v>6</v>
      </c>
      <c r="R2069">
        <v>2</v>
      </c>
      <c r="S2069">
        <v>2.5499999999999998</v>
      </c>
      <c r="T2069">
        <v>2.56</v>
      </c>
      <c r="U2069">
        <v>388.41</v>
      </c>
      <c r="V2069">
        <v>109.09</v>
      </c>
      <c r="W2069">
        <v>2.78</v>
      </c>
      <c r="X2069">
        <v>9.94</v>
      </c>
      <c r="Y2069">
        <v>4.9400000000000004</v>
      </c>
      <c r="Z2069">
        <v>3</v>
      </c>
      <c r="AA2069" t="s">
        <v>4250</v>
      </c>
      <c r="AB2069">
        <v>0</v>
      </c>
      <c r="AC2069">
        <v>3</v>
      </c>
      <c r="AD2069">
        <v>4.3857380952380947</v>
      </c>
      <c r="AF2069" t="s">
        <v>7949</v>
      </c>
      <c r="AI2069">
        <v>0</v>
      </c>
      <c r="AJ2069">
        <v>0</v>
      </c>
      <c r="AK2069" t="s">
        <v>7974</v>
      </c>
      <c r="AL2069" t="s">
        <v>7974</v>
      </c>
      <c r="AM2069" t="s">
        <v>20019</v>
      </c>
    </row>
    <row r="2070" spans="1:39" x14ac:dyDescent="0.25">
      <c r="A2070" t="s">
        <v>9518</v>
      </c>
      <c r="B2070" t="s">
        <v>4841</v>
      </c>
      <c r="C2070" t="s">
        <v>4842</v>
      </c>
      <c r="D2070">
        <v>19.5</v>
      </c>
      <c r="E2070" t="s">
        <v>4845</v>
      </c>
      <c r="F2070">
        <v>7.71</v>
      </c>
      <c r="I2070" t="s">
        <v>12994</v>
      </c>
      <c r="K2070" t="s">
        <v>6860</v>
      </c>
      <c r="M2070" t="s">
        <v>15002</v>
      </c>
      <c r="N2070">
        <v>8</v>
      </c>
      <c r="O2070" t="s">
        <v>15332</v>
      </c>
      <c r="P2070" t="s">
        <v>17170</v>
      </c>
      <c r="Q2070">
        <v>5</v>
      </c>
      <c r="R2070">
        <v>1</v>
      </c>
      <c r="S2070">
        <v>2.2599999999999998</v>
      </c>
      <c r="T2070">
        <v>2.2599999999999998</v>
      </c>
      <c r="U2070">
        <v>476.47</v>
      </c>
      <c r="V2070">
        <v>80.81</v>
      </c>
      <c r="W2070">
        <v>3.93</v>
      </c>
      <c r="Y2070">
        <v>2.3199999999999998</v>
      </c>
      <c r="Z2070">
        <v>2</v>
      </c>
      <c r="AA2070" t="s">
        <v>4250</v>
      </c>
      <c r="AB2070">
        <v>0</v>
      </c>
      <c r="AC2070">
        <v>3</v>
      </c>
      <c r="AD2070">
        <v>4.8714047619047616</v>
      </c>
      <c r="AF2070" t="s">
        <v>7949</v>
      </c>
      <c r="AI2070">
        <v>0</v>
      </c>
      <c r="AJ2070">
        <v>0</v>
      </c>
      <c r="AM2070" t="s">
        <v>20019</v>
      </c>
    </row>
    <row r="2071" spans="1:39" x14ac:dyDescent="0.25">
      <c r="A2071" t="s">
        <v>9519</v>
      </c>
      <c r="B2071" t="s">
        <v>4841</v>
      </c>
      <c r="C2071" t="s">
        <v>4842</v>
      </c>
      <c r="D2071">
        <v>19.600000000000001</v>
      </c>
      <c r="E2071" t="s">
        <v>4845</v>
      </c>
      <c r="F2071">
        <v>7.71</v>
      </c>
      <c r="I2071" t="s">
        <v>12995</v>
      </c>
      <c r="K2071" t="s">
        <v>6860</v>
      </c>
      <c r="L2071" t="s">
        <v>6861</v>
      </c>
      <c r="M2071" t="s">
        <v>14987</v>
      </c>
      <c r="N2071">
        <v>9</v>
      </c>
      <c r="O2071" t="s">
        <v>15311</v>
      </c>
      <c r="P2071" t="s">
        <v>17171</v>
      </c>
      <c r="Q2071">
        <v>5</v>
      </c>
      <c r="R2071">
        <v>2</v>
      </c>
      <c r="S2071">
        <v>1.4</v>
      </c>
      <c r="T2071">
        <v>1.4</v>
      </c>
      <c r="U2071">
        <v>428.77</v>
      </c>
      <c r="V2071">
        <v>89.6</v>
      </c>
      <c r="W2071">
        <v>3.46</v>
      </c>
      <c r="X2071">
        <v>9.27</v>
      </c>
      <c r="Y2071">
        <v>3.67</v>
      </c>
      <c r="Z2071">
        <v>2</v>
      </c>
      <c r="AA2071" t="s">
        <v>4250</v>
      </c>
      <c r="AB2071">
        <v>0</v>
      </c>
      <c r="AC2071">
        <v>4</v>
      </c>
      <c r="AD2071">
        <v>5.0087857142857146</v>
      </c>
      <c r="AF2071" t="s">
        <v>7949</v>
      </c>
      <c r="AI2071">
        <v>0</v>
      </c>
      <c r="AJ2071">
        <v>0</v>
      </c>
      <c r="AM2071" t="s">
        <v>20019</v>
      </c>
    </row>
    <row r="2072" spans="1:39" x14ac:dyDescent="0.25">
      <c r="A2072" t="s">
        <v>9520</v>
      </c>
      <c r="B2072" t="s">
        <v>4841</v>
      </c>
      <c r="C2072" t="s">
        <v>4842</v>
      </c>
      <c r="D2072">
        <v>19.600000000000001</v>
      </c>
      <c r="E2072" t="s">
        <v>4845</v>
      </c>
      <c r="F2072">
        <v>7.71</v>
      </c>
      <c r="I2072" t="s">
        <v>12996</v>
      </c>
      <c r="K2072" t="s">
        <v>6860</v>
      </c>
      <c r="M2072" t="s">
        <v>15002</v>
      </c>
      <c r="N2072">
        <v>8</v>
      </c>
      <c r="O2072" t="s">
        <v>15332</v>
      </c>
      <c r="P2072" t="s">
        <v>17172</v>
      </c>
      <c r="Q2072">
        <v>6</v>
      </c>
      <c r="R2072">
        <v>1</v>
      </c>
      <c r="S2072">
        <v>2.86</v>
      </c>
      <c r="T2072">
        <v>2.87</v>
      </c>
      <c r="U2072">
        <v>478.66</v>
      </c>
      <c r="V2072">
        <v>80.81</v>
      </c>
      <c r="W2072">
        <v>4.21</v>
      </c>
      <c r="Y2072">
        <v>5.24</v>
      </c>
      <c r="Z2072">
        <v>2</v>
      </c>
      <c r="AA2072" t="s">
        <v>4250</v>
      </c>
      <c r="AB2072">
        <v>0</v>
      </c>
      <c r="AC2072">
        <v>7</v>
      </c>
      <c r="AD2072">
        <v>4.5557619047619049</v>
      </c>
      <c r="AF2072" t="s">
        <v>7949</v>
      </c>
      <c r="AI2072">
        <v>0</v>
      </c>
      <c r="AJ2072">
        <v>0</v>
      </c>
      <c r="AM2072" t="s">
        <v>20019</v>
      </c>
    </row>
    <row r="2073" spans="1:39" x14ac:dyDescent="0.25">
      <c r="A2073" t="s">
        <v>9521</v>
      </c>
      <c r="B2073" t="s">
        <v>4841</v>
      </c>
      <c r="C2073" t="s">
        <v>4842</v>
      </c>
      <c r="D2073">
        <v>19.7</v>
      </c>
      <c r="E2073" t="s">
        <v>4845</v>
      </c>
      <c r="F2073">
        <v>7.71</v>
      </c>
      <c r="I2073" t="s">
        <v>12997</v>
      </c>
      <c r="K2073" t="s">
        <v>6860</v>
      </c>
      <c r="L2073" t="s">
        <v>6861</v>
      </c>
      <c r="M2073" t="s">
        <v>14972</v>
      </c>
      <c r="N2073">
        <v>8</v>
      </c>
      <c r="O2073" t="s">
        <v>15293</v>
      </c>
      <c r="P2073" t="s">
        <v>17173</v>
      </c>
      <c r="Q2073">
        <v>6</v>
      </c>
      <c r="R2073">
        <v>2</v>
      </c>
      <c r="S2073">
        <v>2.2000000000000002</v>
      </c>
      <c r="T2073">
        <v>2.2000000000000002</v>
      </c>
      <c r="U2073">
        <v>444.36</v>
      </c>
      <c r="V2073">
        <v>98.83</v>
      </c>
      <c r="W2073">
        <v>3.31</v>
      </c>
      <c r="X2073">
        <v>10.25</v>
      </c>
      <c r="Y2073">
        <v>3.89</v>
      </c>
      <c r="Z2073">
        <v>2</v>
      </c>
      <c r="AA2073" t="s">
        <v>4250</v>
      </c>
      <c r="AB2073">
        <v>0</v>
      </c>
      <c r="AC2073">
        <v>5</v>
      </c>
      <c r="AD2073">
        <v>4.5030952380952378</v>
      </c>
      <c r="AF2073" t="s">
        <v>7949</v>
      </c>
      <c r="AI2073">
        <v>0</v>
      </c>
      <c r="AJ2073">
        <v>0</v>
      </c>
      <c r="AM2073" t="s">
        <v>20019</v>
      </c>
    </row>
    <row r="2074" spans="1:39" x14ac:dyDescent="0.25">
      <c r="A2074" t="s">
        <v>9522</v>
      </c>
      <c r="B2074" t="s">
        <v>4841</v>
      </c>
      <c r="C2074" t="s">
        <v>4842</v>
      </c>
      <c r="D2074">
        <v>19.8</v>
      </c>
      <c r="E2074" t="s">
        <v>4845</v>
      </c>
      <c r="F2074">
        <v>7.7</v>
      </c>
      <c r="I2074" t="s">
        <v>12998</v>
      </c>
      <c r="K2074" t="s">
        <v>6860</v>
      </c>
      <c r="L2074" t="s">
        <v>6861</v>
      </c>
      <c r="M2074" t="s">
        <v>15000</v>
      </c>
      <c r="N2074">
        <v>9</v>
      </c>
      <c r="O2074" t="s">
        <v>15330</v>
      </c>
      <c r="P2074" t="s">
        <v>17174</v>
      </c>
      <c r="Q2074">
        <v>4</v>
      </c>
      <c r="R2074">
        <v>1</v>
      </c>
      <c r="S2074">
        <v>5.15</v>
      </c>
      <c r="T2074">
        <v>5.15</v>
      </c>
      <c r="U2074">
        <v>409.48</v>
      </c>
      <c r="V2074">
        <v>59.97</v>
      </c>
      <c r="W2074">
        <v>4.75</v>
      </c>
      <c r="Y2074">
        <v>1.25</v>
      </c>
      <c r="Z2074">
        <v>2</v>
      </c>
      <c r="AA2074" t="s">
        <v>4250</v>
      </c>
      <c r="AB2074">
        <v>0</v>
      </c>
      <c r="AC2074">
        <v>2</v>
      </c>
      <c r="AD2074">
        <v>3.4799047619047618</v>
      </c>
      <c r="AF2074" t="s">
        <v>7949</v>
      </c>
      <c r="AI2074">
        <v>0</v>
      </c>
      <c r="AJ2074">
        <v>0</v>
      </c>
      <c r="AM2074" t="s">
        <v>20019</v>
      </c>
    </row>
    <row r="2075" spans="1:39" x14ac:dyDescent="0.25">
      <c r="A2075" t="s">
        <v>6016</v>
      </c>
      <c r="B2075" t="s">
        <v>4841</v>
      </c>
      <c r="C2075" t="s">
        <v>4842</v>
      </c>
      <c r="D2075">
        <v>19.899999999999999</v>
      </c>
      <c r="E2075" t="s">
        <v>4845</v>
      </c>
      <c r="F2075">
        <v>7.7</v>
      </c>
      <c r="K2075" t="s">
        <v>6860</v>
      </c>
      <c r="L2075" t="s">
        <v>6861</v>
      </c>
      <c r="M2075" t="s">
        <v>15124</v>
      </c>
      <c r="N2075">
        <v>9</v>
      </c>
      <c r="O2075" t="s">
        <v>15496</v>
      </c>
      <c r="P2075" t="s">
        <v>7742</v>
      </c>
      <c r="Q2075">
        <v>6</v>
      </c>
      <c r="R2075">
        <v>4</v>
      </c>
      <c r="S2075">
        <v>0.9</v>
      </c>
      <c r="T2075">
        <v>1.87</v>
      </c>
      <c r="U2075">
        <v>578.74</v>
      </c>
      <c r="V2075">
        <v>127.84</v>
      </c>
      <c r="W2075">
        <v>3.03</v>
      </c>
      <c r="X2075">
        <v>13.72</v>
      </c>
      <c r="Y2075">
        <v>8.35</v>
      </c>
      <c r="Z2075">
        <v>3</v>
      </c>
      <c r="AA2075" t="s">
        <v>4250</v>
      </c>
      <c r="AB2075">
        <v>1</v>
      </c>
      <c r="AC2075">
        <v>13</v>
      </c>
      <c r="AD2075">
        <v>2.8250000000000002</v>
      </c>
      <c r="AF2075" t="s">
        <v>7949</v>
      </c>
      <c r="AI2075">
        <v>0</v>
      </c>
      <c r="AJ2075">
        <v>0</v>
      </c>
      <c r="AK2075" t="s">
        <v>19836</v>
      </c>
      <c r="AL2075" t="s">
        <v>19836</v>
      </c>
      <c r="AM2075" t="s">
        <v>20019</v>
      </c>
    </row>
    <row r="2076" spans="1:39" x14ac:dyDescent="0.25">
      <c r="A2076" t="s">
        <v>9523</v>
      </c>
      <c r="B2076" t="s">
        <v>4841</v>
      </c>
      <c r="C2076" t="s">
        <v>4842</v>
      </c>
      <c r="D2076">
        <v>20</v>
      </c>
      <c r="E2076" t="s">
        <v>4845</v>
      </c>
      <c r="F2076">
        <v>7.7</v>
      </c>
      <c r="K2076" t="s">
        <v>6860</v>
      </c>
      <c r="L2076" t="s">
        <v>6861</v>
      </c>
      <c r="M2076" t="s">
        <v>6891</v>
      </c>
      <c r="N2076">
        <v>9</v>
      </c>
      <c r="O2076" t="s">
        <v>15446</v>
      </c>
      <c r="P2076" t="s">
        <v>17175</v>
      </c>
      <c r="Q2076">
        <v>4</v>
      </c>
      <c r="R2076">
        <v>1</v>
      </c>
      <c r="S2076">
        <v>0.98</v>
      </c>
      <c r="T2076">
        <v>0.99</v>
      </c>
      <c r="U2076">
        <v>378.38</v>
      </c>
      <c r="V2076">
        <v>71.58</v>
      </c>
      <c r="W2076">
        <v>3.06</v>
      </c>
      <c r="Y2076">
        <v>5.84</v>
      </c>
      <c r="Z2076">
        <v>3</v>
      </c>
      <c r="AA2076" t="s">
        <v>4250</v>
      </c>
      <c r="AB2076">
        <v>0</v>
      </c>
      <c r="AC2076">
        <v>3</v>
      </c>
      <c r="AD2076">
        <v>5.7020476190476188</v>
      </c>
      <c r="AF2076" t="s">
        <v>7949</v>
      </c>
      <c r="AI2076">
        <v>0</v>
      </c>
      <c r="AJ2076">
        <v>0</v>
      </c>
      <c r="AK2076" t="s">
        <v>19928</v>
      </c>
      <c r="AL2076" t="s">
        <v>19928</v>
      </c>
      <c r="AM2076" t="s">
        <v>20019</v>
      </c>
    </row>
    <row r="2077" spans="1:39" x14ac:dyDescent="0.25">
      <c r="A2077" t="s">
        <v>9524</v>
      </c>
      <c r="B2077" t="s">
        <v>4841</v>
      </c>
      <c r="C2077" t="s">
        <v>4842</v>
      </c>
      <c r="D2077">
        <v>20</v>
      </c>
      <c r="E2077" t="s">
        <v>4845</v>
      </c>
      <c r="F2077">
        <v>7.7</v>
      </c>
      <c r="K2077" t="s">
        <v>6860</v>
      </c>
      <c r="M2077" t="s">
        <v>14973</v>
      </c>
      <c r="N2077">
        <v>8</v>
      </c>
      <c r="O2077" t="s">
        <v>15497</v>
      </c>
      <c r="P2077" t="s">
        <v>17176</v>
      </c>
      <c r="Q2077">
        <v>4</v>
      </c>
      <c r="R2077">
        <v>1</v>
      </c>
      <c r="S2077">
        <v>0.98</v>
      </c>
      <c r="T2077">
        <v>0.99</v>
      </c>
      <c r="U2077">
        <v>378.38</v>
      </c>
      <c r="V2077">
        <v>71.58</v>
      </c>
      <c r="W2077">
        <v>3.06</v>
      </c>
      <c r="Y2077">
        <v>5.84</v>
      </c>
      <c r="Z2077">
        <v>3</v>
      </c>
      <c r="AA2077" t="s">
        <v>4250</v>
      </c>
      <c r="AB2077">
        <v>0</v>
      </c>
      <c r="AC2077">
        <v>3</v>
      </c>
      <c r="AD2077">
        <v>5.7020476190476188</v>
      </c>
      <c r="AF2077" t="s">
        <v>7949</v>
      </c>
      <c r="AI2077">
        <v>0</v>
      </c>
      <c r="AJ2077">
        <v>0</v>
      </c>
      <c r="AK2077" t="s">
        <v>19944</v>
      </c>
      <c r="AL2077" t="s">
        <v>19944</v>
      </c>
      <c r="AM2077" t="s">
        <v>20019</v>
      </c>
    </row>
    <row r="2078" spans="1:39" x14ac:dyDescent="0.25">
      <c r="A2078" t="s">
        <v>9525</v>
      </c>
      <c r="B2078" t="s">
        <v>4841</v>
      </c>
      <c r="C2078" t="s">
        <v>4842</v>
      </c>
      <c r="D2078">
        <v>20</v>
      </c>
      <c r="E2078" t="s">
        <v>4845</v>
      </c>
      <c r="F2078">
        <v>7.7</v>
      </c>
      <c r="K2078" t="s">
        <v>6860</v>
      </c>
      <c r="M2078" t="s">
        <v>6865</v>
      </c>
      <c r="N2078">
        <v>8</v>
      </c>
      <c r="O2078" t="s">
        <v>15365</v>
      </c>
      <c r="P2078" t="s">
        <v>17177</v>
      </c>
      <c r="Q2078">
        <v>6</v>
      </c>
      <c r="R2078">
        <v>4</v>
      </c>
      <c r="S2078">
        <v>3.96</v>
      </c>
      <c r="T2078">
        <v>3.99</v>
      </c>
      <c r="U2078">
        <v>674.79</v>
      </c>
      <c r="V2078">
        <v>127.84</v>
      </c>
      <c r="W2078">
        <v>4.93</v>
      </c>
      <c r="X2078">
        <v>13.47</v>
      </c>
      <c r="Y2078">
        <v>6.29</v>
      </c>
      <c r="Z2078">
        <v>3</v>
      </c>
      <c r="AA2078" t="s">
        <v>4250</v>
      </c>
      <c r="AB2078">
        <v>1</v>
      </c>
      <c r="AC2078">
        <v>13</v>
      </c>
      <c r="AD2078">
        <v>1.5249999999999999</v>
      </c>
      <c r="AF2078" t="s">
        <v>7949</v>
      </c>
      <c r="AI2078">
        <v>0</v>
      </c>
      <c r="AJ2078">
        <v>0</v>
      </c>
      <c r="AK2078" t="s">
        <v>19888</v>
      </c>
      <c r="AL2078" t="s">
        <v>19888</v>
      </c>
      <c r="AM2078" t="s">
        <v>20019</v>
      </c>
    </row>
    <row r="2079" spans="1:39" x14ac:dyDescent="0.25">
      <c r="A2079" t="s">
        <v>8069</v>
      </c>
      <c r="B2079" t="s">
        <v>4841</v>
      </c>
      <c r="C2079" t="s">
        <v>4842</v>
      </c>
      <c r="D2079">
        <v>20</v>
      </c>
      <c r="E2079" t="s">
        <v>4845</v>
      </c>
      <c r="F2079">
        <v>7.7</v>
      </c>
      <c r="K2079" t="s">
        <v>6860</v>
      </c>
      <c r="L2079" t="s">
        <v>6861</v>
      </c>
      <c r="M2079" t="s">
        <v>15038</v>
      </c>
      <c r="N2079">
        <v>9</v>
      </c>
      <c r="O2079" t="s">
        <v>15444</v>
      </c>
      <c r="P2079" t="s">
        <v>15722</v>
      </c>
      <c r="Q2079">
        <v>4</v>
      </c>
      <c r="R2079">
        <v>1</v>
      </c>
      <c r="S2079">
        <v>2.12</v>
      </c>
      <c r="T2079">
        <v>2.14</v>
      </c>
      <c r="U2079">
        <v>413.4</v>
      </c>
      <c r="V2079">
        <v>67.92</v>
      </c>
      <c r="W2079">
        <v>3.22</v>
      </c>
      <c r="Y2079">
        <v>6.12</v>
      </c>
      <c r="Z2079">
        <v>2</v>
      </c>
      <c r="AA2079" t="s">
        <v>4250</v>
      </c>
      <c r="AB2079">
        <v>0</v>
      </c>
      <c r="AC2079">
        <v>4</v>
      </c>
      <c r="AD2079">
        <v>5.3919047619047618</v>
      </c>
      <c r="AF2079" t="s">
        <v>7949</v>
      </c>
      <c r="AI2079">
        <v>0</v>
      </c>
      <c r="AJ2079">
        <v>0</v>
      </c>
      <c r="AK2079" t="s">
        <v>19833</v>
      </c>
      <c r="AL2079" t="s">
        <v>19833</v>
      </c>
      <c r="AM2079" t="s">
        <v>20019</v>
      </c>
    </row>
    <row r="2080" spans="1:39" x14ac:dyDescent="0.25">
      <c r="A2080" t="s">
        <v>8083</v>
      </c>
      <c r="B2080" t="s">
        <v>4841</v>
      </c>
      <c r="C2080" t="s">
        <v>4842</v>
      </c>
      <c r="D2080">
        <v>20</v>
      </c>
      <c r="E2080" t="s">
        <v>4845</v>
      </c>
      <c r="F2080">
        <v>7.7</v>
      </c>
      <c r="K2080" t="s">
        <v>6860</v>
      </c>
      <c r="L2080" t="s">
        <v>6861</v>
      </c>
      <c r="M2080" t="s">
        <v>15038</v>
      </c>
      <c r="N2080">
        <v>9</v>
      </c>
      <c r="O2080" t="s">
        <v>15444</v>
      </c>
      <c r="P2080" t="s">
        <v>15736</v>
      </c>
      <c r="Q2080">
        <v>4</v>
      </c>
      <c r="R2080">
        <v>1</v>
      </c>
      <c r="S2080">
        <v>2.73</v>
      </c>
      <c r="T2080">
        <v>2.74</v>
      </c>
      <c r="U2080">
        <v>427.43</v>
      </c>
      <c r="V2080">
        <v>67.92</v>
      </c>
      <c r="W2080">
        <v>3.53</v>
      </c>
      <c r="Y2080">
        <v>5.94</v>
      </c>
      <c r="Z2080">
        <v>2</v>
      </c>
      <c r="AA2080" t="s">
        <v>4250</v>
      </c>
      <c r="AB2080">
        <v>0</v>
      </c>
      <c r="AC2080">
        <v>4</v>
      </c>
      <c r="AD2080">
        <v>4.9866904761904767</v>
      </c>
      <c r="AF2080" t="s">
        <v>7949</v>
      </c>
      <c r="AI2080">
        <v>0</v>
      </c>
      <c r="AJ2080">
        <v>0</v>
      </c>
      <c r="AK2080" t="s">
        <v>19833</v>
      </c>
      <c r="AL2080" t="s">
        <v>19833</v>
      </c>
      <c r="AM2080" t="s">
        <v>20019</v>
      </c>
    </row>
    <row r="2081" spans="1:39" x14ac:dyDescent="0.25">
      <c r="A2081" t="s">
        <v>9526</v>
      </c>
      <c r="B2081" t="s">
        <v>4841</v>
      </c>
      <c r="C2081" t="s">
        <v>4842</v>
      </c>
      <c r="D2081">
        <v>20</v>
      </c>
      <c r="E2081" t="s">
        <v>4845</v>
      </c>
      <c r="F2081">
        <v>7.7</v>
      </c>
      <c r="K2081" t="s">
        <v>6860</v>
      </c>
      <c r="L2081" t="s">
        <v>6861</v>
      </c>
      <c r="M2081" t="s">
        <v>15038</v>
      </c>
      <c r="N2081">
        <v>9</v>
      </c>
      <c r="O2081" t="s">
        <v>15444</v>
      </c>
      <c r="P2081" t="s">
        <v>17178</v>
      </c>
      <c r="Q2081">
        <v>4</v>
      </c>
      <c r="R2081">
        <v>1</v>
      </c>
      <c r="S2081">
        <v>2.2000000000000002</v>
      </c>
      <c r="T2081">
        <v>2.21</v>
      </c>
      <c r="U2081">
        <v>419.38</v>
      </c>
      <c r="V2081">
        <v>67.92</v>
      </c>
      <c r="W2081">
        <v>3.09</v>
      </c>
      <c r="Y2081">
        <v>5.94</v>
      </c>
      <c r="Z2081">
        <v>2</v>
      </c>
      <c r="AA2081" t="s">
        <v>4250</v>
      </c>
      <c r="AB2081">
        <v>0</v>
      </c>
      <c r="AC2081">
        <v>4</v>
      </c>
      <c r="AD2081">
        <v>5.3091904761904756</v>
      </c>
      <c r="AF2081" t="s">
        <v>7949</v>
      </c>
      <c r="AI2081">
        <v>0</v>
      </c>
      <c r="AJ2081">
        <v>0</v>
      </c>
      <c r="AK2081" t="s">
        <v>19833</v>
      </c>
      <c r="AL2081" t="s">
        <v>19833</v>
      </c>
      <c r="AM2081" t="s">
        <v>20019</v>
      </c>
    </row>
    <row r="2082" spans="1:39" x14ac:dyDescent="0.25">
      <c r="A2082" t="s">
        <v>8070</v>
      </c>
      <c r="B2082" t="s">
        <v>4841</v>
      </c>
      <c r="C2082" t="s">
        <v>4842</v>
      </c>
      <c r="D2082">
        <v>20</v>
      </c>
      <c r="E2082" t="s">
        <v>4845</v>
      </c>
      <c r="F2082">
        <v>7.7</v>
      </c>
      <c r="K2082" t="s">
        <v>6860</v>
      </c>
      <c r="L2082" t="s">
        <v>6861</v>
      </c>
      <c r="M2082" t="s">
        <v>15038</v>
      </c>
      <c r="N2082">
        <v>9</v>
      </c>
      <c r="O2082" t="s">
        <v>15444</v>
      </c>
      <c r="P2082" t="s">
        <v>15723</v>
      </c>
      <c r="Q2082">
        <v>4</v>
      </c>
      <c r="R2082">
        <v>1</v>
      </c>
      <c r="S2082">
        <v>1.45</v>
      </c>
      <c r="T2082">
        <v>1.48</v>
      </c>
      <c r="U2082">
        <v>369.37</v>
      </c>
      <c r="V2082">
        <v>67.92</v>
      </c>
      <c r="W2082">
        <v>2.69</v>
      </c>
      <c r="Y2082">
        <v>6.2</v>
      </c>
      <c r="Z2082">
        <v>2</v>
      </c>
      <c r="AA2082" t="s">
        <v>4250</v>
      </c>
      <c r="AB2082">
        <v>0</v>
      </c>
      <c r="AC2082">
        <v>4</v>
      </c>
      <c r="AD2082">
        <v>5.766404761904762</v>
      </c>
      <c r="AF2082" t="s">
        <v>7949</v>
      </c>
      <c r="AI2082">
        <v>0</v>
      </c>
      <c r="AJ2082">
        <v>0</v>
      </c>
      <c r="AK2082" t="s">
        <v>19833</v>
      </c>
      <c r="AL2082" t="s">
        <v>19833</v>
      </c>
      <c r="AM2082" t="s">
        <v>20019</v>
      </c>
    </row>
    <row r="2083" spans="1:39" x14ac:dyDescent="0.25">
      <c r="A2083" t="s">
        <v>8061</v>
      </c>
      <c r="B2083" t="s">
        <v>4841</v>
      </c>
      <c r="C2083" t="s">
        <v>4842</v>
      </c>
      <c r="D2083">
        <v>20</v>
      </c>
      <c r="E2083" t="s">
        <v>4845</v>
      </c>
      <c r="F2083">
        <v>7.7</v>
      </c>
      <c r="K2083" t="s">
        <v>6860</v>
      </c>
      <c r="L2083" t="s">
        <v>6861</v>
      </c>
      <c r="M2083" t="s">
        <v>15038</v>
      </c>
      <c r="N2083">
        <v>9</v>
      </c>
      <c r="O2083" t="s">
        <v>15444</v>
      </c>
      <c r="P2083" t="s">
        <v>15714</v>
      </c>
      <c r="Q2083">
        <v>4</v>
      </c>
      <c r="R2083">
        <v>1</v>
      </c>
      <c r="S2083">
        <v>2.3199999999999998</v>
      </c>
      <c r="T2083">
        <v>2.34</v>
      </c>
      <c r="U2083">
        <v>397.43</v>
      </c>
      <c r="V2083">
        <v>67.92</v>
      </c>
      <c r="W2083">
        <v>3.33</v>
      </c>
      <c r="Y2083">
        <v>6.18</v>
      </c>
      <c r="Z2083">
        <v>2</v>
      </c>
      <c r="AA2083" t="s">
        <v>4250</v>
      </c>
      <c r="AB2083">
        <v>0</v>
      </c>
      <c r="AC2083">
        <v>4</v>
      </c>
      <c r="AD2083">
        <v>5.4059761904761903</v>
      </c>
      <c r="AF2083" t="s">
        <v>7949</v>
      </c>
      <c r="AI2083">
        <v>0</v>
      </c>
      <c r="AJ2083">
        <v>0</v>
      </c>
      <c r="AK2083" t="s">
        <v>19833</v>
      </c>
      <c r="AL2083" t="s">
        <v>19833</v>
      </c>
      <c r="AM2083" t="s">
        <v>20019</v>
      </c>
    </row>
    <row r="2084" spans="1:39" x14ac:dyDescent="0.25">
      <c r="A2084" t="s">
        <v>8093</v>
      </c>
      <c r="B2084" t="s">
        <v>4841</v>
      </c>
      <c r="C2084" t="s">
        <v>4842</v>
      </c>
      <c r="D2084">
        <v>20</v>
      </c>
      <c r="E2084" t="s">
        <v>4845</v>
      </c>
      <c r="F2084">
        <v>7.7</v>
      </c>
      <c r="K2084" t="s">
        <v>6860</v>
      </c>
      <c r="L2084" t="s">
        <v>6861</v>
      </c>
      <c r="M2084" t="s">
        <v>15038</v>
      </c>
      <c r="N2084">
        <v>9</v>
      </c>
      <c r="O2084" t="s">
        <v>15444</v>
      </c>
      <c r="P2084" t="s">
        <v>15746</v>
      </c>
      <c r="Q2084">
        <v>4</v>
      </c>
      <c r="R2084">
        <v>1</v>
      </c>
      <c r="S2084">
        <v>1.84</v>
      </c>
      <c r="T2084">
        <v>1.87</v>
      </c>
      <c r="U2084">
        <v>395.41</v>
      </c>
      <c r="V2084">
        <v>67.92</v>
      </c>
      <c r="W2084">
        <v>3.08</v>
      </c>
      <c r="Y2084">
        <v>6.18</v>
      </c>
      <c r="Z2084">
        <v>2</v>
      </c>
      <c r="AA2084" t="s">
        <v>4250</v>
      </c>
      <c r="AB2084">
        <v>0</v>
      </c>
      <c r="AC2084">
        <v>4</v>
      </c>
      <c r="AD2084">
        <v>5.5804047619047612</v>
      </c>
      <c r="AF2084" t="s">
        <v>7949</v>
      </c>
      <c r="AI2084">
        <v>0</v>
      </c>
      <c r="AJ2084">
        <v>0</v>
      </c>
      <c r="AK2084" t="s">
        <v>19833</v>
      </c>
      <c r="AL2084" t="s">
        <v>19833</v>
      </c>
      <c r="AM2084" t="s">
        <v>20019</v>
      </c>
    </row>
    <row r="2085" spans="1:39" x14ac:dyDescent="0.25">
      <c r="A2085" t="s">
        <v>8027</v>
      </c>
      <c r="B2085" t="s">
        <v>4841</v>
      </c>
      <c r="C2085" t="s">
        <v>4842</v>
      </c>
      <c r="D2085">
        <v>20</v>
      </c>
      <c r="E2085" t="s">
        <v>4845</v>
      </c>
      <c r="F2085">
        <v>7.7</v>
      </c>
      <c r="K2085" t="s">
        <v>6860</v>
      </c>
      <c r="L2085" t="s">
        <v>6861</v>
      </c>
      <c r="M2085" t="s">
        <v>15038</v>
      </c>
      <c r="N2085">
        <v>9</v>
      </c>
      <c r="O2085" t="s">
        <v>15444</v>
      </c>
      <c r="P2085" t="s">
        <v>15680</v>
      </c>
      <c r="Q2085">
        <v>5</v>
      </c>
      <c r="R2085">
        <v>1</v>
      </c>
      <c r="S2085">
        <v>1.06</v>
      </c>
      <c r="T2085">
        <v>1.08</v>
      </c>
      <c r="U2085">
        <v>399.4</v>
      </c>
      <c r="V2085">
        <v>77.150000000000006</v>
      </c>
      <c r="W2085">
        <v>2.3199999999999998</v>
      </c>
      <c r="Y2085">
        <v>6.16</v>
      </c>
      <c r="Z2085">
        <v>2</v>
      </c>
      <c r="AA2085" t="s">
        <v>4250</v>
      </c>
      <c r="AB2085">
        <v>0</v>
      </c>
      <c r="AC2085">
        <v>5</v>
      </c>
      <c r="AD2085">
        <v>5.5519047619047619</v>
      </c>
      <c r="AF2085" t="s">
        <v>7949</v>
      </c>
      <c r="AI2085">
        <v>0</v>
      </c>
      <c r="AJ2085">
        <v>0</v>
      </c>
      <c r="AK2085" t="s">
        <v>19833</v>
      </c>
      <c r="AL2085" t="s">
        <v>19833</v>
      </c>
      <c r="AM2085" t="s">
        <v>20019</v>
      </c>
    </row>
    <row r="2086" spans="1:39" x14ac:dyDescent="0.25">
      <c r="A2086" t="s">
        <v>8028</v>
      </c>
      <c r="B2086" t="s">
        <v>4841</v>
      </c>
      <c r="C2086" t="s">
        <v>4842</v>
      </c>
      <c r="D2086">
        <v>20</v>
      </c>
      <c r="E2086" t="s">
        <v>4845</v>
      </c>
      <c r="F2086">
        <v>7.7</v>
      </c>
      <c r="K2086" t="s">
        <v>6860</v>
      </c>
      <c r="L2086" t="s">
        <v>6861</v>
      </c>
      <c r="M2086" t="s">
        <v>15038</v>
      </c>
      <c r="N2086">
        <v>9</v>
      </c>
      <c r="O2086" t="s">
        <v>15444</v>
      </c>
      <c r="P2086" t="s">
        <v>15681</v>
      </c>
      <c r="Q2086">
        <v>5</v>
      </c>
      <c r="R2086">
        <v>1</v>
      </c>
      <c r="S2086">
        <v>1.1299999999999999</v>
      </c>
      <c r="T2086">
        <v>1.1599999999999999</v>
      </c>
      <c r="U2086">
        <v>413.42</v>
      </c>
      <c r="V2086">
        <v>77.150000000000006</v>
      </c>
      <c r="W2086">
        <v>2.71</v>
      </c>
      <c r="Y2086">
        <v>6.18</v>
      </c>
      <c r="Z2086">
        <v>2</v>
      </c>
      <c r="AA2086" t="s">
        <v>4250</v>
      </c>
      <c r="AB2086">
        <v>0</v>
      </c>
      <c r="AC2086">
        <v>6</v>
      </c>
      <c r="AD2086">
        <v>5.4517619047619048</v>
      </c>
      <c r="AF2086" t="s">
        <v>7949</v>
      </c>
      <c r="AI2086">
        <v>0</v>
      </c>
      <c r="AJ2086">
        <v>0</v>
      </c>
      <c r="AK2086" t="s">
        <v>19833</v>
      </c>
      <c r="AL2086" t="s">
        <v>19833</v>
      </c>
      <c r="AM2086" t="s">
        <v>20019</v>
      </c>
    </row>
    <row r="2087" spans="1:39" x14ac:dyDescent="0.25">
      <c r="A2087" t="s">
        <v>8147</v>
      </c>
      <c r="B2087" t="s">
        <v>4841</v>
      </c>
      <c r="C2087" t="s">
        <v>4842</v>
      </c>
      <c r="D2087">
        <v>20</v>
      </c>
      <c r="E2087" t="s">
        <v>4845</v>
      </c>
      <c r="F2087">
        <v>7.7</v>
      </c>
      <c r="K2087" t="s">
        <v>6860</v>
      </c>
      <c r="M2087" t="s">
        <v>14973</v>
      </c>
      <c r="N2087">
        <v>8</v>
      </c>
      <c r="O2087" t="s">
        <v>15434</v>
      </c>
      <c r="P2087" t="s">
        <v>15800</v>
      </c>
      <c r="Q2087">
        <v>7</v>
      </c>
      <c r="R2087">
        <v>1</v>
      </c>
      <c r="S2087">
        <v>1.04</v>
      </c>
      <c r="T2087">
        <v>1.0900000000000001</v>
      </c>
      <c r="U2087">
        <v>417.52</v>
      </c>
      <c r="V2087">
        <v>102.29</v>
      </c>
      <c r="W2087">
        <v>2.81</v>
      </c>
      <c r="Y2087">
        <v>6.37</v>
      </c>
      <c r="Z2087">
        <v>3</v>
      </c>
      <c r="AA2087" t="s">
        <v>4250</v>
      </c>
      <c r="AB2087">
        <v>0</v>
      </c>
      <c r="AC2087">
        <v>5</v>
      </c>
      <c r="AD2087">
        <v>5.0128095238095236</v>
      </c>
      <c r="AF2087" t="s">
        <v>7949</v>
      </c>
      <c r="AI2087">
        <v>0</v>
      </c>
      <c r="AJ2087">
        <v>0</v>
      </c>
      <c r="AK2087" t="s">
        <v>19834</v>
      </c>
      <c r="AL2087" t="s">
        <v>19834</v>
      </c>
      <c r="AM2087" t="s">
        <v>20019</v>
      </c>
    </row>
    <row r="2088" spans="1:39" x14ac:dyDescent="0.25">
      <c r="A2088" t="s">
        <v>8148</v>
      </c>
      <c r="B2088" t="s">
        <v>4841</v>
      </c>
      <c r="C2088" t="s">
        <v>4842</v>
      </c>
      <c r="D2088">
        <v>20</v>
      </c>
      <c r="E2088" t="s">
        <v>4845</v>
      </c>
      <c r="F2088">
        <v>7.7</v>
      </c>
      <c r="K2088" t="s">
        <v>6860</v>
      </c>
      <c r="M2088" t="s">
        <v>14973</v>
      </c>
      <c r="N2088">
        <v>8</v>
      </c>
      <c r="O2088" t="s">
        <v>15434</v>
      </c>
      <c r="P2088" t="s">
        <v>15801</v>
      </c>
      <c r="Q2088">
        <v>7</v>
      </c>
      <c r="R2088">
        <v>1</v>
      </c>
      <c r="S2088">
        <v>1.74</v>
      </c>
      <c r="T2088">
        <v>1.79</v>
      </c>
      <c r="U2088">
        <v>443.56</v>
      </c>
      <c r="V2088">
        <v>102.29</v>
      </c>
      <c r="W2088">
        <v>3.34</v>
      </c>
      <c r="Y2088">
        <v>6.37</v>
      </c>
      <c r="Z2088">
        <v>3</v>
      </c>
      <c r="AA2088" t="s">
        <v>4250</v>
      </c>
      <c r="AB2088">
        <v>0</v>
      </c>
      <c r="AC2088">
        <v>6</v>
      </c>
      <c r="AD2088">
        <v>4.8268095238095228</v>
      </c>
      <c r="AF2088" t="s">
        <v>7949</v>
      </c>
      <c r="AI2088">
        <v>0</v>
      </c>
      <c r="AJ2088">
        <v>0</v>
      </c>
      <c r="AK2088" t="s">
        <v>19834</v>
      </c>
      <c r="AL2088" t="s">
        <v>19834</v>
      </c>
      <c r="AM2088" t="s">
        <v>20019</v>
      </c>
    </row>
    <row r="2089" spans="1:39" x14ac:dyDescent="0.25">
      <c r="A2089" t="s">
        <v>6016</v>
      </c>
      <c r="B2089" t="s">
        <v>4841</v>
      </c>
      <c r="C2089" t="s">
        <v>4842</v>
      </c>
      <c r="D2089">
        <v>20</v>
      </c>
      <c r="E2089" t="s">
        <v>4845</v>
      </c>
      <c r="F2089">
        <v>7.7</v>
      </c>
      <c r="K2089" t="s">
        <v>6860</v>
      </c>
      <c r="L2089" t="s">
        <v>6861</v>
      </c>
      <c r="M2089" t="s">
        <v>15125</v>
      </c>
      <c r="N2089">
        <v>9</v>
      </c>
      <c r="O2089" t="s">
        <v>15498</v>
      </c>
      <c r="P2089" t="s">
        <v>7742</v>
      </c>
      <c r="Q2089">
        <v>6</v>
      </c>
      <c r="R2089">
        <v>4</v>
      </c>
      <c r="S2089">
        <v>0.9</v>
      </c>
      <c r="T2089">
        <v>1.87</v>
      </c>
      <c r="U2089">
        <v>578.74</v>
      </c>
      <c r="V2089">
        <v>127.84</v>
      </c>
      <c r="W2089">
        <v>3.03</v>
      </c>
      <c r="X2089">
        <v>13.72</v>
      </c>
      <c r="Y2089">
        <v>8.35</v>
      </c>
      <c r="Z2089">
        <v>3</v>
      </c>
      <c r="AA2089" t="s">
        <v>4250</v>
      </c>
      <c r="AB2089">
        <v>1</v>
      </c>
      <c r="AC2089">
        <v>13</v>
      </c>
      <c r="AD2089">
        <v>2.8250000000000002</v>
      </c>
      <c r="AF2089" t="s">
        <v>7949</v>
      </c>
      <c r="AI2089">
        <v>0</v>
      </c>
      <c r="AJ2089">
        <v>0</v>
      </c>
      <c r="AK2089" t="s">
        <v>19945</v>
      </c>
      <c r="AL2089" t="s">
        <v>19945</v>
      </c>
      <c r="AM2089" t="s">
        <v>20019</v>
      </c>
    </row>
    <row r="2090" spans="1:39" x14ac:dyDescent="0.25">
      <c r="A2090" t="s">
        <v>9527</v>
      </c>
      <c r="B2090" t="s">
        <v>4841</v>
      </c>
      <c r="C2090" t="s">
        <v>4842</v>
      </c>
      <c r="D2090">
        <v>20</v>
      </c>
      <c r="E2090" t="s">
        <v>4845</v>
      </c>
      <c r="F2090">
        <v>7.7</v>
      </c>
      <c r="K2090" t="s">
        <v>6860</v>
      </c>
      <c r="M2090" t="s">
        <v>6865</v>
      </c>
      <c r="N2090">
        <v>8</v>
      </c>
      <c r="O2090" t="s">
        <v>15470</v>
      </c>
      <c r="P2090" t="s">
        <v>17179</v>
      </c>
      <c r="Q2090">
        <v>6</v>
      </c>
      <c r="R2090">
        <v>4</v>
      </c>
      <c r="S2090">
        <v>3.07</v>
      </c>
      <c r="T2090">
        <v>3.77</v>
      </c>
      <c r="U2090">
        <v>584.64</v>
      </c>
      <c r="V2090">
        <v>102.93</v>
      </c>
      <c r="W2090">
        <v>4.6399999999999997</v>
      </c>
      <c r="X2090">
        <v>13.96</v>
      </c>
      <c r="Y2090">
        <v>8.2100000000000009</v>
      </c>
      <c r="Z2090">
        <v>3</v>
      </c>
      <c r="AA2090" t="s">
        <v>4250</v>
      </c>
      <c r="AB2090">
        <v>1</v>
      </c>
      <c r="AC2090">
        <v>13</v>
      </c>
      <c r="AD2090">
        <v>2.544</v>
      </c>
      <c r="AF2090" t="s">
        <v>7949</v>
      </c>
      <c r="AI2090">
        <v>0</v>
      </c>
      <c r="AJ2090">
        <v>0</v>
      </c>
      <c r="AK2090" t="s">
        <v>19938</v>
      </c>
      <c r="AL2090" t="s">
        <v>19938</v>
      </c>
      <c r="AM2090" t="s">
        <v>20019</v>
      </c>
    </row>
    <row r="2091" spans="1:39" x14ac:dyDescent="0.25">
      <c r="A2091" t="s">
        <v>9140</v>
      </c>
      <c r="B2091" t="s">
        <v>4841</v>
      </c>
      <c r="C2091" t="s">
        <v>4842</v>
      </c>
      <c r="D2091">
        <v>20</v>
      </c>
      <c r="E2091" t="s">
        <v>4845</v>
      </c>
      <c r="F2091">
        <v>7.7</v>
      </c>
      <c r="K2091" t="s">
        <v>6860</v>
      </c>
      <c r="M2091" t="s">
        <v>15010</v>
      </c>
      <c r="N2091">
        <v>8</v>
      </c>
      <c r="O2091" t="s">
        <v>15343</v>
      </c>
      <c r="P2091" t="s">
        <v>16792</v>
      </c>
      <c r="Q2091">
        <v>6</v>
      </c>
      <c r="R2091">
        <v>3</v>
      </c>
      <c r="S2091">
        <v>1.85</v>
      </c>
      <c r="T2091">
        <v>2.69</v>
      </c>
      <c r="U2091">
        <v>510.66</v>
      </c>
      <c r="V2091">
        <v>103.67</v>
      </c>
      <c r="W2091">
        <v>2.44</v>
      </c>
      <c r="X2091">
        <v>13.78</v>
      </c>
      <c r="Y2091">
        <v>8.32</v>
      </c>
      <c r="Z2091">
        <v>3</v>
      </c>
      <c r="AA2091" t="s">
        <v>4250</v>
      </c>
      <c r="AB2091">
        <v>1</v>
      </c>
      <c r="AC2091">
        <v>9</v>
      </c>
      <c r="AD2091">
        <v>3.5510000000000002</v>
      </c>
      <c r="AF2091" t="s">
        <v>7949</v>
      </c>
      <c r="AI2091">
        <v>0</v>
      </c>
      <c r="AJ2091">
        <v>0</v>
      </c>
      <c r="AK2091" t="s">
        <v>19876</v>
      </c>
      <c r="AL2091" t="s">
        <v>19876</v>
      </c>
      <c r="AM2091" t="s">
        <v>20019</v>
      </c>
    </row>
    <row r="2092" spans="1:39" x14ac:dyDescent="0.25">
      <c r="A2092" t="s">
        <v>9140</v>
      </c>
      <c r="B2092" t="s">
        <v>4841</v>
      </c>
      <c r="C2092" t="s">
        <v>4842</v>
      </c>
      <c r="D2092">
        <v>20</v>
      </c>
      <c r="E2092" t="s">
        <v>4845</v>
      </c>
      <c r="F2092">
        <v>7.7</v>
      </c>
      <c r="K2092" t="s">
        <v>6860</v>
      </c>
      <c r="M2092" t="s">
        <v>6865</v>
      </c>
      <c r="N2092">
        <v>8</v>
      </c>
      <c r="O2092" t="s">
        <v>15344</v>
      </c>
      <c r="P2092" t="s">
        <v>16792</v>
      </c>
      <c r="Q2092">
        <v>6</v>
      </c>
      <c r="R2092">
        <v>3</v>
      </c>
      <c r="S2092">
        <v>1.85</v>
      </c>
      <c r="T2092">
        <v>2.69</v>
      </c>
      <c r="U2092">
        <v>510.66</v>
      </c>
      <c r="V2092">
        <v>103.67</v>
      </c>
      <c r="W2092">
        <v>2.44</v>
      </c>
      <c r="X2092">
        <v>13.78</v>
      </c>
      <c r="Y2092">
        <v>8.32</v>
      </c>
      <c r="Z2092">
        <v>3</v>
      </c>
      <c r="AA2092" t="s">
        <v>4250</v>
      </c>
      <c r="AB2092">
        <v>1</v>
      </c>
      <c r="AC2092">
        <v>9</v>
      </c>
      <c r="AD2092">
        <v>3.5510000000000002</v>
      </c>
      <c r="AF2092" t="s">
        <v>7949</v>
      </c>
      <c r="AI2092">
        <v>0</v>
      </c>
      <c r="AJ2092">
        <v>0</v>
      </c>
      <c r="AK2092" t="s">
        <v>19877</v>
      </c>
      <c r="AL2092" t="s">
        <v>19877</v>
      </c>
      <c r="AM2092" t="s">
        <v>20019</v>
      </c>
    </row>
    <row r="2093" spans="1:39" x14ac:dyDescent="0.25">
      <c r="A2093" t="s">
        <v>9430</v>
      </c>
      <c r="B2093" t="s">
        <v>4841</v>
      </c>
      <c r="C2093" t="s">
        <v>4842</v>
      </c>
      <c r="D2093">
        <v>20</v>
      </c>
      <c r="E2093" t="s">
        <v>4845</v>
      </c>
      <c r="F2093">
        <v>7.7</v>
      </c>
      <c r="K2093" t="s">
        <v>6860</v>
      </c>
      <c r="M2093" t="s">
        <v>6865</v>
      </c>
      <c r="N2093">
        <v>8</v>
      </c>
      <c r="O2093" t="s">
        <v>15344</v>
      </c>
      <c r="P2093" t="s">
        <v>17082</v>
      </c>
      <c r="Q2093">
        <v>6</v>
      </c>
      <c r="R2093">
        <v>3</v>
      </c>
      <c r="S2093">
        <v>2.36</v>
      </c>
      <c r="T2093">
        <v>3.21</v>
      </c>
      <c r="U2093">
        <v>524.69000000000005</v>
      </c>
      <c r="V2093">
        <v>103.67</v>
      </c>
      <c r="W2093">
        <v>2.83</v>
      </c>
      <c r="X2093">
        <v>13.58</v>
      </c>
      <c r="Y2093">
        <v>8.34</v>
      </c>
      <c r="Z2093">
        <v>3</v>
      </c>
      <c r="AA2093" t="s">
        <v>4250</v>
      </c>
      <c r="AB2093">
        <v>1</v>
      </c>
      <c r="AC2093">
        <v>10</v>
      </c>
      <c r="AD2093">
        <v>3.2559999999999998</v>
      </c>
      <c r="AF2093" t="s">
        <v>7949</v>
      </c>
      <c r="AI2093">
        <v>0</v>
      </c>
      <c r="AJ2093">
        <v>0</v>
      </c>
      <c r="AK2093" t="s">
        <v>19877</v>
      </c>
      <c r="AL2093" t="s">
        <v>19877</v>
      </c>
      <c r="AM2093" t="s">
        <v>20019</v>
      </c>
    </row>
    <row r="2094" spans="1:39" x14ac:dyDescent="0.25">
      <c r="A2094" t="s">
        <v>8100</v>
      </c>
      <c r="B2094" t="s">
        <v>4841</v>
      </c>
      <c r="C2094" t="s">
        <v>4842</v>
      </c>
      <c r="D2094">
        <v>20</v>
      </c>
      <c r="E2094" t="s">
        <v>4845</v>
      </c>
      <c r="F2094">
        <v>7.7</v>
      </c>
      <c r="K2094" t="s">
        <v>6860</v>
      </c>
      <c r="L2094" t="s">
        <v>6861</v>
      </c>
      <c r="M2094" t="s">
        <v>15005</v>
      </c>
      <c r="N2094">
        <v>9</v>
      </c>
      <c r="O2094" t="s">
        <v>15335</v>
      </c>
      <c r="P2094" t="s">
        <v>15753</v>
      </c>
      <c r="Q2094">
        <v>5</v>
      </c>
      <c r="R2094">
        <v>1</v>
      </c>
      <c r="S2094">
        <v>1.84</v>
      </c>
      <c r="T2094">
        <v>1.91</v>
      </c>
      <c r="U2094">
        <v>404.45</v>
      </c>
      <c r="V2094">
        <v>80.81</v>
      </c>
      <c r="W2094">
        <v>3.24</v>
      </c>
      <c r="Y2094">
        <v>6.57</v>
      </c>
      <c r="Z2094">
        <v>3</v>
      </c>
      <c r="AA2094" t="s">
        <v>4250</v>
      </c>
      <c r="AB2094">
        <v>0</v>
      </c>
      <c r="AC2094">
        <v>4</v>
      </c>
      <c r="AD2094">
        <v>5.5158333333333331</v>
      </c>
      <c r="AF2094" t="s">
        <v>7949</v>
      </c>
      <c r="AI2094">
        <v>0</v>
      </c>
      <c r="AJ2094">
        <v>0</v>
      </c>
      <c r="AK2094" t="s">
        <v>19835</v>
      </c>
      <c r="AL2094" t="s">
        <v>19835</v>
      </c>
      <c r="AM2094" t="s">
        <v>20019</v>
      </c>
    </row>
    <row r="2095" spans="1:39" x14ac:dyDescent="0.25">
      <c r="A2095" t="s">
        <v>8100</v>
      </c>
      <c r="B2095" t="s">
        <v>4841</v>
      </c>
      <c r="C2095" t="s">
        <v>4842</v>
      </c>
      <c r="D2095">
        <v>20</v>
      </c>
      <c r="E2095" t="s">
        <v>4845</v>
      </c>
      <c r="F2095">
        <v>7.7</v>
      </c>
      <c r="K2095" t="s">
        <v>6860</v>
      </c>
      <c r="L2095" t="s">
        <v>6861</v>
      </c>
      <c r="M2095" t="s">
        <v>15038</v>
      </c>
      <c r="N2095">
        <v>9</v>
      </c>
      <c r="O2095" t="s">
        <v>15447</v>
      </c>
      <c r="P2095" t="s">
        <v>15753</v>
      </c>
      <c r="Q2095">
        <v>5</v>
      </c>
      <c r="R2095">
        <v>1</v>
      </c>
      <c r="S2095">
        <v>1.84</v>
      </c>
      <c r="T2095">
        <v>1.91</v>
      </c>
      <c r="U2095">
        <v>404.45</v>
      </c>
      <c r="V2095">
        <v>80.81</v>
      </c>
      <c r="W2095">
        <v>3.24</v>
      </c>
      <c r="Y2095">
        <v>6.57</v>
      </c>
      <c r="Z2095">
        <v>3</v>
      </c>
      <c r="AA2095" t="s">
        <v>4250</v>
      </c>
      <c r="AB2095">
        <v>0</v>
      </c>
      <c r="AC2095">
        <v>4</v>
      </c>
      <c r="AD2095">
        <v>5.5158333333333331</v>
      </c>
      <c r="AF2095" t="s">
        <v>7949</v>
      </c>
      <c r="AI2095">
        <v>0</v>
      </c>
      <c r="AJ2095">
        <v>0</v>
      </c>
      <c r="AK2095" t="s">
        <v>19929</v>
      </c>
      <c r="AL2095" t="s">
        <v>19929</v>
      </c>
      <c r="AM2095" t="s">
        <v>20019</v>
      </c>
    </row>
    <row r="2096" spans="1:39" x14ac:dyDescent="0.25">
      <c r="A2096" t="s">
        <v>8100</v>
      </c>
      <c r="B2096" t="s">
        <v>4841</v>
      </c>
      <c r="C2096" t="s">
        <v>4842</v>
      </c>
      <c r="D2096">
        <v>20</v>
      </c>
      <c r="E2096" t="s">
        <v>4845</v>
      </c>
      <c r="F2096">
        <v>7.7</v>
      </c>
      <c r="K2096" t="s">
        <v>6860</v>
      </c>
      <c r="L2096" t="s">
        <v>6861</v>
      </c>
      <c r="M2096" t="s">
        <v>6891</v>
      </c>
      <c r="N2096">
        <v>9</v>
      </c>
      <c r="O2096" t="s">
        <v>15446</v>
      </c>
      <c r="P2096" t="s">
        <v>15753</v>
      </c>
      <c r="Q2096">
        <v>5</v>
      </c>
      <c r="R2096">
        <v>1</v>
      </c>
      <c r="S2096">
        <v>1.84</v>
      </c>
      <c r="T2096">
        <v>1.91</v>
      </c>
      <c r="U2096">
        <v>404.45</v>
      </c>
      <c r="V2096">
        <v>80.81</v>
      </c>
      <c r="W2096">
        <v>3.24</v>
      </c>
      <c r="Y2096">
        <v>6.57</v>
      </c>
      <c r="Z2096">
        <v>3</v>
      </c>
      <c r="AA2096" t="s">
        <v>4250</v>
      </c>
      <c r="AB2096">
        <v>0</v>
      </c>
      <c r="AC2096">
        <v>4</v>
      </c>
      <c r="AD2096">
        <v>5.5158333333333331</v>
      </c>
      <c r="AF2096" t="s">
        <v>7949</v>
      </c>
      <c r="AI2096">
        <v>0</v>
      </c>
      <c r="AJ2096">
        <v>0</v>
      </c>
      <c r="AK2096" t="s">
        <v>19928</v>
      </c>
      <c r="AL2096" t="s">
        <v>19928</v>
      </c>
      <c r="AM2096" t="s">
        <v>20019</v>
      </c>
    </row>
    <row r="2097" spans="1:39" x14ac:dyDescent="0.25">
      <c r="A2097" t="s">
        <v>8053</v>
      </c>
      <c r="B2097" t="s">
        <v>4841</v>
      </c>
      <c r="C2097" t="s">
        <v>4842</v>
      </c>
      <c r="D2097">
        <v>20</v>
      </c>
      <c r="E2097" t="s">
        <v>4845</v>
      </c>
      <c r="F2097">
        <v>7.7</v>
      </c>
      <c r="K2097" t="s">
        <v>6860</v>
      </c>
      <c r="L2097" t="s">
        <v>6861</v>
      </c>
      <c r="M2097" t="s">
        <v>15005</v>
      </c>
      <c r="N2097">
        <v>9</v>
      </c>
      <c r="O2097" t="s">
        <v>15335</v>
      </c>
      <c r="P2097" t="s">
        <v>15706</v>
      </c>
      <c r="Q2097">
        <v>6</v>
      </c>
      <c r="R2097">
        <v>1</v>
      </c>
      <c r="S2097">
        <v>1.1299999999999999</v>
      </c>
      <c r="T2097">
        <v>1.1599999999999999</v>
      </c>
      <c r="U2097">
        <v>405.43</v>
      </c>
      <c r="V2097">
        <v>93.7</v>
      </c>
      <c r="W2097">
        <v>2.63</v>
      </c>
      <c r="Y2097">
        <v>6.14</v>
      </c>
      <c r="Z2097">
        <v>3</v>
      </c>
      <c r="AA2097" t="s">
        <v>4250</v>
      </c>
      <c r="AB2097">
        <v>0</v>
      </c>
      <c r="AC2097">
        <v>4</v>
      </c>
      <c r="AD2097">
        <v>5.3855000000000004</v>
      </c>
      <c r="AF2097" t="s">
        <v>7949</v>
      </c>
      <c r="AI2097">
        <v>0</v>
      </c>
      <c r="AJ2097">
        <v>0</v>
      </c>
      <c r="AK2097" t="s">
        <v>19835</v>
      </c>
      <c r="AL2097" t="s">
        <v>19835</v>
      </c>
      <c r="AM2097" t="s">
        <v>20019</v>
      </c>
    </row>
    <row r="2098" spans="1:39" x14ac:dyDescent="0.25">
      <c r="A2098" t="s">
        <v>8053</v>
      </c>
      <c r="B2098" t="s">
        <v>4841</v>
      </c>
      <c r="C2098" t="s">
        <v>4842</v>
      </c>
      <c r="D2098">
        <v>20</v>
      </c>
      <c r="E2098" t="s">
        <v>4845</v>
      </c>
      <c r="F2098">
        <v>7.7</v>
      </c>
      <c r="K2098" t="s">
        <v>6860</v>
      </c>
      <c r="L2098" t="s">
        <v>6861</v>
      </c>
      <c r="M2098" t="s">
        <v>6891</v>
      </c>
      <c r="N2098">
        <v>9</v>
      </c>
      <c r="O2098" t="s">
        <v>15446</v>
      </c>
      <c r="P2098" t="s">
        <v>15706</v>
      </c>
      <c r="Q2098">
        <v>6</v>
      </c>
      <c r="R2098">
        <v>1</v>
      </c>
      <c r="S2098">
        <v>1.1299999999999999</v>
      </c>
      <c r="T2098">
        <v>1.1599999999999999</v>
      </c>
      <c r="U2098">
        <v>405.43</v>
      </c>
      <c r="V2098">
        <v>93.7</v>
      </c>
      <c r="W2098">
        <v>2.63</v>
      </c>
      <c r="Y2098">
        <v>6.14</v>
      </c>
      <c r="Z2098">
        <v>3</v>
      </c>
      <c r="AA2098" t="s">
        <v>4250</v>
      </c>
      <c r="AB2098">
        <v>0</v>
      </c>
      <c r="AC2098">
        <v>4</v>
      </c>
      <c r="AD2098">
        <v>5.3855000000000004</v>
      </c>
      <c r="AF2098" t="s">
        <v>7949</v>
      </c>
      <c r="AI2098">
        <v>0</v>
      </c>
      <c r="AJ2098">
        <v>0</v>
      </c>
      <c r="AK2098" t="s">
        <v>19928</v>
      </c>
      <c r="AL2098" t="s">
        <v>19928</v>
      </c>
      <c r="AM2098" t="s">
        <v>20019</v>
      </c>
    </row>
    <row r="2099" spans="1:39" x14ac:dyDescent="0.25">
      <c r="A2099" t="s">
        <v>8038</v>
      </c>
      <c r="B2099" t="s">
        <v>4841</v>
      </c>
      <c r="C2099" t="s">
        <v>4842</v>
      </c>
      <c r="D2099">
        <v>20</v>
      </c>
      <c r="E2099" t="s">
        <v>4845</v>
      </c>
      <c r="F2099">
        <v>7.7</v>
      </c>
      <c r="K2099" t="s">
        <v>6860</v>
      </c>
      <c r="L2099" t="s">
        <v>6861</v>
      </c>
      <c r="M2099" t="s">
        <v>15005</v>
      </c>
      <c r="N2099">
        <v>9</v>
      </c>
      <c r="O2099" t="s">
        <v>15335</v>
      </c>
      <c r="P2099" t="s">
        <v>15691</v>
      </c>
      <c r="Q2099">
        <v>6</v>
      </c>
      <c r="R2099">
        <v>1</v>
      </c>
      <c r="S2099">
        <v>1.58</v>
      </c>
      <c r="T2099">
        <v>1.6</v>
      </c>
      <c r="U2099">
        <v>445.38</v>
      </c>
      <c r="V2099">
        <v>93.7</v>
      </c>
      <c r="W2099">
        <v>3.21</v>
      </c>
      <c r="Y2099">
        <v>6.06</v>
      </c>
      <c r="Z2099">
        <v>3</v>
      </c>
      <c r="AA2099" t="s">
        <v>4250</v>
      </c>
      <c r="AB2099">
        <v>0</v>
      </c>
      <c r="AC2099">
        <v>4</v>
      </c>
      <c r="AD2099">
        <v>5.1001428571428571</v>
      </c>
      <c r="AF2099" t="s">
        <v>7949</v>
      </c>
      <c r="AI2099">
        <v>0</v>
      </c>
      <c r="AJ2099">
        <v>0</v>
      </c>
      <c r="AK2099" t="s">
        <v>19835</v>
      </c>
      <c r="AL2099" t="s">
        <v>19835</v>
      </c>
      <c r="AM2099" t="s">
        <v>20019</v>
      </c>
    </row>
    <row r="2100" spans="1:39" x14ac:dyDescent="0.25">
      <c r="A2100" t="s">
        <v>8038</v>
      </c>
      <c r="B2100" t="s">
        <v>4841</v>
      </c>
      <c r="C2100" t="s">
        <v>4842</v>
      </c>
      <c r="D2100">
        <v>20</v>
      </c>
      <c r="E2100" t="s">
        <v>4845</v>
      </c>
      <c r="F2100">
        <v>7.7</v>
      </c>
      <c r="K2100" t="s">
        <v>6860</v>
      </c>
      <c r="L2100" t="s">
        <v>6861</v>
      </c>
      <c r="M2100" t="s">
        <v>15038</v>
      </c>
      <c r="N2100">
        <v>9</v>
      </c>
      <c r="O2100" t="s">
        <v>15444</v>
      </c>
      <c r="P2100" t="s">
        <v>15691</v>
      </c>
      <c r="Q2100">
        <v>6</v>
      </c>
      <c r="R2100">
        <v>1</v>
      </c>
      <c r="S2100">
        <v>1.58</v>
      </c>
      <c r="T2100">
        <v>1.6</v>
      </c>
      <c r="U2100">
        <v>445.38</v>
      </c>
      <c r="V2100">
        <v>93.7</v>
      </c>
      <c r="W2100">
        <v>3.21</v>
      </c>
      <c r="Y2100">
        <v>6.06</v>
      </c>
      <c r="Z2100">
        <v>3</v>
      </c>
      <c r="AA2100" t="s">
        <v>4250</v>
      </c>
      <c r="AB2100">
        <v>0</v>
      </c>
      <c r="AC2100">
        <v>4</v>
      </c>
      <c r="AD2100">
        <v>5.1001428571428571</v>
      </c>
      <c r="AF2100" t="s">
        <v>7949</v>
      </c>
      <c r="AI2100">
        <v>0</v>
      </c>
      <c r="AJ2100">
        <v>0</v>
      </c>
      <c r="AK2100" t="s">
        <v>19833</v>
      </c>
      <c r="AL2100" t="s">
        <v>19833</v>
      </c>
      <c r="AM2100" t="s">
        <v>20019</v>
      </c>
    </row>
    <row r="2101" spans="1:39" x14ac:dyDescent="0.25">
      <c r="A2101" t="s">
        <v>8084</v>
      </c>
      <c r="B2101" t="s">
        <v>4841</v>
      </c>
      <c r="C2101" t="s">
        <v>4842</v>
      </c>
      <c r="D2101">
        <v>20</v>
      </c>
      <c r="E2101" t="s">
        <v>4845</v>
      </c>
      <c r="F2101">
        <v>7.7</v>
      </c>
      <c r="K2101" t="s">
        <v>6860</v>
      </c>
      <c r="L2101" t="s">
        <v>6861</v>
      </c>
      <c r="M2101" t="s">
        <v>15004</v>
      </c>
      <c r="N2101">
        <v>9</v>
      </c>
      <c r="O2101" t="s">
        <v>15334</v>
      </c>
      <c r="P2101" t="s">
        <v>15737</v>
      </c>
      <c r="Q2101">
        <v>6</v>
      </c>
      <c r="R2101">
        <v>1</v>
      </c>
      <c r="S2101">
        <v>3.89</v>
      </c>
      <c r="T2101">
        <v>3.98</v>
      </c>
      <c r="U2101">
        <v>469.44</v>
      </c>
      <c r="V2101">
        <v>76.099999999999994</v>
      </c>
      <c r="W2101">
        <v>4.46</v>
      </c>
      <c r="Y2101">
        <v>6.89</v>
      </c>
      <c r="Z2101">
        <v>3</v>
      </c>
      <c r="AA2101" t="s">
        <v>4250</v>
      </c>
      <c r="AB2101">
        <v>0</v>
      </c>
      <c r="AC2101">
        <v>4</v>
      </c>
      <c r="AD2101">
        <v>3.6166190476190478</v>
      </c>
      <c r="AF2101" t="s">
        <v>7949</v>
      </c>
      <c r="AI2101">
        <v>0</v>
      </c>
      <c r="AJ2101">
        <v>0</v>
      </c>
      <c r="AK2101" t="s">
        <v>19837</v>
      </c>
      <c r="AL2101" t="s">
        <v>19837</v>
      </c>
      <c r="AM2101" t="s">
        <v>20019</v>
      </c>
    </row>
    <row r="2102" spans="1:39" x14ac:dyDescent="0.25">
      <c r="A2102" t="s">
        <v>9431</v>
      </c>
      <c r="B2102" t="s">
        <v>4841</v>
      </c>
      <c r="C2102" t="s">
        <v>4842</v>
      </c>
      <c r="D2102">
        <v>20</v>
      </c>
      <c r="E2102" t="s">
        <v>4845</v>
      </c>
      <c r="F2102">
        <v>7.7</v>
      </c>
      <c r="K2102" t="s">
        <v>6860</v>
      </c>
      <c r="M2102" t="s">
        <v>15126</v>
      </c>
      <c r="N2102">
        <v>8</v>
      </c>
      <c r="O2102" t="s">
        <v>15499</v>
      </c>
      <c r="P2102" t="s">
        <v>17083</v>
      </c>
      <c r="Q2102">
        <v>6</v>
      </c>
      <c r="R2102">
        <v>4</v>
      </c>
      <c r="S2102">
        <v>6.55</v>
      </c>
      <c r="T2102">
        <v>6.68</v>
      </c>
      <c r="U2102">
        <v>571.76</v>
      </c>
      <c r="V2102">
        <v>91.85</v>
      </c>
      <c r="W2102">
        <v>5.52</v>
      </c>
      <c r="X2102">
        <v>13.94</v>
      </c>
      <c r="Y2102">
        <v>6.75</v>
      </c>
      <c r="Z2102">
        <v>3</v>
      </c>
      <c r="AA2102" t="s">
        <v>4250</v>
      </c>
      <c r="AB2102">
        <v>2</v>
      </c>
      <c r="AC2102">
        <v>8</v>
      </c>
      <c r="AD2102">
        <v>1.938333333333333</v>
      </c>
      <c r="AF2102" t="s">
        <v>7949</v>
      </c>
      <c r="AI2102">
        <v>0</v>
      </c>
      <c r="AJ2102">
        <v>0</v>
      </c>
      <c r="AK2102" t="s">
        <v>19865</v>
      </c>
      <c r="AL2102" t="s">
        <v>19865</v>
      </c>
      <c r="AM2102" t="s">
        <v>20019</v>
      </c>
    </row>
    <row r="2103" spans="1:39" x14ac:dyDescent="0.25">
      <c r="A2103" t="s">
        <v>8112</v>
      </c>
      <c r="B2103" t="s">
        <v>4841</v>
      </c>
      <c r="C2103" t="s">
        <v>4842</v>
      </c>
      <c r="D2103">
        <v>20</v>
      </c>
      <c r="E2103" t="s">
        <v>4845</v>
      </c>
      <c r="F2103">
        <v>7.7</v>
      </c>
      <c r="K2103" t="s">
        <v>6860</v>
      </c>
      <c r="M2103" t="s">
        <v>14973</v>
      </c>
      <c r="N2103">
        <v>8</v>
      </c>
      <c r="O2103" t="s">
        <v>15434</v>
      </c>
      <c r="P2103" t="s">
        <v>15765</v>
      </c>
      <c r="Q2103">
        <v>6</v>
      </c>
      <c r="R2103">
        <v>1</v>
      </c>
      <c r="S2103">
        <v>1.08</v>
      </c>
      <c r="T2103">
        <v>1.1200000000000001</v>
      </c>
      <c r="U2103">
        <v>406.47</v>
      </c>
      <c r="V2103">
        <v>89.4</v>
      </c>
      <c r="W2103">
        <v>2.77</v>
      </c>
      <c r="Y2103">
        <v>6.32</v>
      </c>
      <c r="Z2103">
        <v>3</v>
      </c>
      <c r="AA2103" t="s">
        <v>4250</v>
      </c>
      <c r="AB2103">
        <v>0</v>
      </c>
      <c r="AC2103">
        <v>5</v>
      </c>
      <c r="AD2103">
        <v>5.5014047619047606</v>
      </c>
      <c r="AF2103" t="s">
        <v>7949</v>
      </c>
      <c r="AI2103">
        <v>0</v>
      </c>
      <c r="AJ2103">
        <v>0</v>
      </c>
      <c r="AK2103" t="s">
        <v>19834</v>
      </c>
      <c r="AL2103" t="s">
        <v>19834</v>
      </c>
      <c r="AM2103" t="s">
        <v>20019</v>
      </c>
    </row>
    <row r="2104" spans="1:39" x14ac:dyDescent="0.25">
      <c r="A2104" t="s">
        <v>8101</v>
      </c>
      <c r="B2104" t="s">
        <v>4841</v>
      </c>
      <c r="C2104" t="s">
        <v>4842</v>
      </c>
      <c r="D2104">
        <v>20</v>
      </c>
      <c r="E2104" t="s">
        <v>4845</v>
      </c>
      <c r="F2104">
        <v>7.7</v>
      </c>
      <c r="K2104" t="s">
        <v>6860</v>
      </c>
      <c r="M2104" t="s">
        <v>14973</v>
      </c>
      <c r="N2104">
        <v>8</v>
      </c>
      <c r="O2104" t="s">
        <v>15434</v>
      </c>
      <c r="P2104" t="s">
        <v>15754</v>
      </c>
      <c r="Q2104">
        <v>6</v>
      </c>
      <c r="R2104">
        <v>1</v>
      </c>
      <c r="S2104">
        <v>2</v>
      </c>
      <c r="T2104">
        <v>2.04</v>
      </c>
      <c r="U2104">
        <v>434.52</v>
      </c>
      <c r="V2104">
        <v>89.4</v>
      </c>
      <c r="W2104">
        <v>3.55</v>
      </c>
      <c r="Y2104">
        <v>6.32</v>
      </c>
      <c r="Z2104">
        <v>3</v>
      </c>
      <c r="AA2104" t="s">
        <v>4250</v>
      </c>
      <c r="AB2104">
        <v>0</v>
      </c>
      <c r="AC2104">
        <v>5</v>
      </c>
      <c r="AD2104">
        <v>5.301047619047619</v>
      </c>
      <c r="AF2104" t="s">
        <v>7949</v>
      </c>
      <c r="AI2104">
        <v>0</v>
      </c>
      <c r="AJ2104">
        <v>0</v>
      </c>
      <c r="AK2104" t="s">
        <v>19834</v>
      </c>
      <c r="AL2104" t="s">
        <v>19834</v>
      </c>
      <c r="AM2104" t="s">
        <v>20019</v>
      </c>
    </row>
    <row r="2105" spans="1:39" x14ac:dyDescent="0.25">
      <c r="A2105" t="s">
        <v>8119</v>
      </c>
      <c r="B2105" t="s">
        <v>4841</v>
      </c>
      <c r="C2105" t="s">
        <v>4842</v>
      </c>
      <c r="D2105">
        <v>20</v>
      </c>
      <c r="E2105" t="s">
        <v>4845</v>
      </c>
      <c r="F2105">
        <v>7.7</v>
      </c>
      <c r="K2105" t="s">
        <v>6860</v>
      </c>
      <c r="M2105" t="s">
        <v>14973</v>
      </c>
      <c r="N2105">
        <v>8</v>
      </c>
      <c r="O2105" t="s">
        <v>15434</v>
      </c>
      <c r="P2105" t="s">
        <v>15772</v>
      </c>
      <c r="Q2105">
        <v>6</v>
      </c>
      <c r="R2105">
        <v>1</v>
      </c>
      <c r="S2105">
        <v>2.1</v>
      </c>
      <c r="T2105">
        <v>2.14</v>
      </c>
      <c r="U2105">
        <v>434.52</v>
      </c>
      <c r="V2105">
        <v>89.4</v>
      </c>
      <c r="W2105">
        <v>3.55</v>
      </c>
      <c r="Y2105">
        <v>6.32</v>
      </c>
      <c r="Z2105">
        <v>3</v>
      </c>
      <c r="AA2105" t="s">
        <v>4250</v>
      </c>
      <c r="AB2105">
        <v>0</v>
      </c>
      <c r="AC2105">
        <v>7</v>
      </c>
      <c r="AD2105">
        <v>5.2510476190476192</v>
      </c>
      <c r="AF2105" t="s">
        <v>7949</v>
      </c>
      <c r="AI2105">
        <v>0</v>
      </c>
      <c r="AJ2105">
        <v>0</v>
      </c>
      <c r="AK2105" t="s">
        <v>19834</v>
      </c>
      <c r="AL2105" t="s">
        <v>19834</v>
      </c>
      <c r="AM2105" t="s">
        <v>20019</v>
      </c>
    </row>
    <row r="2106" spans="1:39" x14ac:dyDescent="0.25">
      <c r="A2106" t="s">
        <v>8169</v>
      </c>
      <c r="B2106" t="s">
        <v>4841</v>
      </c>
      <c r="C2106" t="s">
        <v>4842</v>
      </c>
      <c r="D2106">
        <v>20</v>
      </c>
      <c r="E2106" t="s">
        <v>4845</v>
      </c>
      <c r="F2106">
        <v>7.7</v>
      </c>
      <c r="K2106" t="s">
        <v>6860</v>
      </c>
      <c r="M2106" t="s">
        <v>14973</v>
      </c>
      <c r="N2106">
        <v>8</v>
      </c>
      <c r="O2106" t="s">
        <v>15434</v>
      </c>
      <c r="P2106" t="s">
        <v>15822</v>
      </c>
      <c r="Q2106">
        <v>6</v>
      </c>
      <c r="R2106">
        <v>1</v>
      </c>
      <c r="S2106">
        <v>1.1499999999999999</v>
      </c>
      <c r="T2106">
        <v>1.2</v>
      </c>
      <c r="U2106">
        <v>418.48</v>
      </c>
      <c r="V2106">
        <v>89.4</v>
      </c>
      <c r="W2106">
        <v>3.23</v>
      </c>
      <c r="Y2106">
        <v>6.3</v>
      </c>
      <c r="Z2106">
        <v>3</v>
      </c>
      <c r="AA2106" t="s">
        <v>4250</v>
      </c>
      <c r="AB2106">
        <v>0</v>
      </c>
      <c r="AC2106">
        <v>4</v>
      </c>
      <c r="AD2106">
        <v>5.4156190476190478</v>
      </c>
      <c r="AF2106" t="s">
        <v>7949</v>
      </c>
      <c r="AI2106">
        <v>0</v>
      </c>
      <c r="AJ2106">
        <v>0</v>
      </c>
      <c r="AK2106" t="s">
        <v>19834</v>
      </c>
      <c r="AL2106" t="s">
        <v>19834</v>
      </c>
      <c r="AM2106" t="s">
        <v>20019</v>
      </c>
    </row>
    <row r="2107" spans="1:39" x14ac:dyDescent="0.25">
      <c r="A2107" t="s">
        <v>9528</v>
      </c>
      <c r="B2107" t="s">
        <v>4841</v>
      </c>
      <c r="C2107" t="s">
        <v>4842</v>
      </c>
      <c r="D2107">
        <v>20</v>
      </c>
      <c r="E2107" t="s">
        <v>4845</v>
      </c>
      <c r="F2107">
        <v>7.7</v>
      </c>
      <c r="I2107" t="s">
        <v>12999</v>
      </c>
      <c r="K2107" t="s">
        <v>6860</v>
      </c>
      <c r="L2107" t="s">
        <v>6861</v>
      </c>
      <c r="M2107" t="s">
        <v>14979</v>
      </c>
      <c r="N2107">
        <v>8</v>
      </c>
      <c r="O2107" t="s">
        <v>15302</v>
      </c>
      <c r="P2107" t="s">
        <v>17180</v>
      </c>
      <c r="Q2107">
        <v>6</v>
      </c>
      <c r="R2107">
        <v>2</v>
      </c>
      <c r="S2107">
        <v>2.0099999999999998</v>
      </c>
      <c r="T2107">
        <v>2.02</v>
      </c>
      <c r="U2107">
        <v>487.76</v>
      </c>
      <c r="V2107">
        <v>94.53</v>
      </c>
      <c r="W2107">
        <v>4.1500000000000004</v>
      </c>
      <c r="X2107">
        <v>9.2799999999999994</v>
      </c>
      <c r="Y2107">
        <v>3.63</v>
      </c>
      <c r="Z2107">
        <v>2</v>
      </c>
      <c r="AA2107" t="s">
        <v>4250</v>
      </c>
      <c r="AB2107">
        <v>0</v>
      </c>
      <c r="AC2107">
        <v>5</v>
      </c>
      <c r="AD2107">
        <v>4.4314285714285706</v>
      </c>
      <c r="AF2107" t="s">
        <v>7949</v>
      </c>
      <c r="AI2107">
        <v>0</v>
      </c>
      <c r="AJ2107">
        <v>0</v>
      </c>
      <c r="AM2107" t="s">
        <v>20019</v>
      </c>
    </row>
    <row r="2108" spans="1:39" x14ac:dyDescent="0.25">
      <c r="A2108" t="s">
        <v>8548</v>
      </c>
      <c r="B2108" t="s">
        <v>4841</v>
      </c>
      <c r="C2108" t="s">
        <v>4842</v>
      </c>
      <c r="D2108">
        <v>20</v>
      </c>
      <c r="E2108" t="s">
        <v>4845</v>
      </c>
      <c r="F2108">
        <v>7.7</v>
      </c>
      <c r="I2108" t="s">
        <v>13000</v>
      </c>
      <c r="K2108" t="s">
        <v>6860</v>
      </c>
      <c r="L2108" t="s">
        <v>6861</v>
      </c>
      <c r="M2108" t="s">
        <v>14979</v>
      </c>
      <c r="N2108">
        <v>8</v>
      </c>
      <c r="O2108" t="s">
        <v>15302</v>
      </c>
      <c r="P2108" t="s">
        <v>16201</v>
      </c>
      <c r="Q2108">
        <v>5</v>
      </c>
      <c r="R2108">
        <v>2</v>
      </c>
      <c r="U2108">
        <v>439.34</v>
      </c>
      <c r="V2108">
        <v>93.96</v>
      </c>
      <c r="W2108">
        <v>4.04</v>
      </c>
      <c r="X2108">
        <v>9.2200000000000006</v>
      </c>
      <c r="Y2108">
        <v>4.3499999999999996</v>
      </c>
      <c r="Z2108">
        <v>2</v>
      </c>
      <c r="AA2108" t="s">
        <v>4250</v>
      </c>
      <c r="AB2108">
        <v>0</v>
      </c>
      <c r="AC2108">
        <v>3</v>
      </c>
      <c r="AF2108" t="s">
        <v>7949</v>
      </c>
      <c r="AI2108">
        <v>0</v>
      </c>
      <c r="AJ2108">
        <v>0</v>
      </c>
      <c r="AM2108" t="s">
        <v>20019</v>
      </c>
    </row>
    <row r="2109" spans="1:39" x14ac:dyDescent="0.25">
      <c r="A2109" t="s">
        <v>9529</v>
      </c>
      <c r="B2109" t="s">
        <v>4841</v>
      </c>
      <c r="C2109" t="s">
        <v>4842</v>
      </c>
      <c r="D2109">
        <v>20</v>
      </c>
      <c r="E2109" t="s">
        <v>4845</v>
      </c>
      <c r="F2109">
        <v>7.7</v>
      </c>
      <c r="I2109" t="s">
        <v>13001</v>
      </c>
      <c r="K2109" t="s">
        <v>6860</v>
      </c>
      <c r="L2109" t="s">
        <v>6861</v>
      </c>
      <c r="M2109" t="s">
        <v>14979</v>
      </c>
      <c r="N2109">
        <v>8</v>
      </c>
      <c r="O2109" t="s">
        <v>15302</v>
      </c>
      <c r="P2109" t="s">
        <v>17181</v>
      </c>
      <c r="Q2109">
        <v>5</v>
      </c>
      <c r="R2109">
        <v>2</v>
      </c>
      <c r="S2109">
        <v>2.1</v>
      </c>
      <c r="T2109">
        <v>2.2200000000000002</v>
      </c>
      <c r="U2109">
        <v>511.22</v>
      </c>
      <c r="V2109">
        <v>89.6</v>
      </c>
      <c r="W2109">
        <v>4.3899999999999997</v>
      </c>
      <c r="X2109">
        <v>7.88</v>
      </c>
      <c r="Y2109">
        <v>4.3499999999999996</v>
      </c>
      <c r="Z2109">
        <v>2</v>
      </c>
      <c r="AA2109" t="s">
        <v>4250</v>
      </c>
      <c r="AB2109">
        <v>1</v>
      </c>
      <c r="AC2109">
        <v>3</v>
      </c>
      <c r="AD2109">
        <v>4.45</v>
      </c>
      <c r="AF2109" t="s">
        <v>7949</v>
      </c>
      <c r="AI2109">
        <v>0</v>
      </c>
      <c r="AJ2109">
        <v>0</v>
      </c>
      <c r="AM2109" t="s">
        <v>20019</v>
      </c>
    </row>
    <row r="2110" spans="1:39" x14ac:dyDescent="0.25">
      <c r="A2110" t="s">
        <v>9147</v>
      </c>
      <c r="B2110" t="s">
        <v>4841</v>
      </c>
      <c r="C2110" t="s">
        <v>4842</v>
      </c>
      <c r="D2110">
        <v>20</v>
      </c>
      <c r="E2110" t="s">
        <v>4845</v>
      </c>
      <c r="F2110">
        <v>7.7</v>
      </c>
      <c r="I2110" t="s">
        <v>13002</v>
      </c>
      <c r="K2110" t="s">
        <v>6860</v>
      </c>
      <c r="L2110" t="s">
        <v>6861</v>
      </c>
      <c r="M2110" t="s">
        <v>14979</v>
      </c>
      <c r="N2110">
        <v>8</v>
      </c>
      <c r="O2110" t="s">
        <v>15302</v>
      </c>
      <c r="P2110" t="s">
        <v>16799</v>
      </c>
      <c r="Q2110">
        <v>6</v>
      </c>
      <c r="R2110">
        <v>2</v>
      </c>
      <c r="S2110">
        <v>2.46</v>
      </c>
      <c r="T2110">
        <v>2.46</v>
      </c>
      <c r="U2110">
        <v>467.4</v>
      </c>
      <c r="V2110">
        <v>113.39</v>
      </c>
      <c r="W2110">
        <v>3.79</v>
      </c>
      <c r="X2110">
        <v>10.01</v>
      </c>
      <c r="Y2110">
        <v>3.64</v>
      </c>
      <c r="Z2110">
        <v>2</v>
      </c>
      <c r="AA2110" t="s">
        <v>4250</v>
      </c>
      <c r="AB2110">
        <v>0</v>
      </c>
      <c r="AC2110">
        <v>4</v>
      </c>
      <c r="AD2110">
        <v>3.7231904761904762</v>
      </c>
      <c r="AF2110" t="s">
        <v>7949</v>
      </c>
      <c r="AI2110">
        <v>0</v>
      </c>
      <c r="AJ2110">
        <v>0</v>
      </c>
      <c r="AM2110" t="s">
        <v>20019</v>
      </c>
    </row>
    <row r="2111" spans="1:39" x14ac:dyDescent="0.25">
      <c r="A2111" t="s">
        <v>9149</v>
      </c>
      <c r="B2111" t="s">
        <v>4841</v>
      </c>
      <c r="C2111" t="s">
        <v>4842</v>
      </c>
      <c r="D2111">
        <v>20</v>
      </c>
      <c r="E2111" t="s">
        <v>4845</v>
      </c>
      <c r="F2111">
        <v>7.7</v>
      </c>
      <c r="I2111" t="s">
        <v>13003</v>
      </c>
      <c r="K2111" t="s">
        <v>6860</v>
      </c>
      <c r="L2111" t="s">
        <v>6861</v>
      </c>
      <c r="M2111" t="s">
        <v>14972</v>
      </c>
      <c r="N2111">
        <v>8</v>
      </c>
      <c r="O2111" t="s">
        <v>15293</v>
      </c>
      <c r="P2111" t="s">
        <v>16801</v>
      </c>
      <c r="Q2111">
        <v>5</v>
      </c>
      <c r="R2111">
        <v>2</v>
      </c>
      <c r="S2111">
        <v>4.79</v>
      </c>
      <c r="T2111">
        <v>4.79</v>
      </c>
      <c r="U2111">
        <v>465.23</v>
      </c>
      <c r="V2111">
        <v>89.6</v>
      </c>
      <c r="W2111">
        <v>4.66</v>
      </c>
      <c r="X2111">
        <v>9.39</v>
      </c>
      <c r="Y2111">
        <v>4.3499999999999996</v>
      </c>
      <c r="Z2111">
        <v>2</v>
      </c>
      <c r="AA2111" t="s">
        <v>4250</v>
      </c>
      <c r="AB2111">
        <v>0</v>
      </c>
      <c r="AC2111">
        <v>3</v>
      </c>
      <c r="AD2111">
        <v>2.8533571428571429</v>
      </c>
      <c r="AF2111" t="s">
        <v>7949</v>
      </c>
      <c r="AI2111">
        <v>0</v>
      </c>
      <c r="AJ2111">
        <v>0</v>
      </c>
      <c r="AM2111" t="s">
        <v>20019</v>
      </c>
    </row>
    <row r="2112" spans="1:39" x14ac:dyDescent="0.25">
      <c r="A2112" t="s">
        <v>9530</v>
      </c>
      <c r="B2112" t="s">
        <v>4841</v>
      </c>
      <c r="C2112" t="s">
        <v>4842</v>
      </c>
      <c r="D2112">
        <v>20</v>
      </c>
      <c r="E2112" t="s">
        <v>4845</v>
      </c>
      <c r="F2112">
        <v>7.7</v>
      </c>
      <c r="K2112" t="s">
        <v>6860</v>
      </c>
      <c r="L2112" t="s">
        <v>6861</v>
      </c>
      <c r="M2112" t="s">
        <v>15127</v>
      </c>
      <c r="N2112">
        <v>9</v>
      </c>
      <c r="O2112" t="s">
        <v>15500</v>
      </c>
      <c r="P2112" t="s">
        <v>17182</v>
      </c>
      <c r="Q2112">
        <v>6</v>
      </c>
      <c r="R2112">
        <v>1</v>
      </c>
      <c r="S2112">
        <v>2.19</v>
      </c>
      <c r="T2112">
        <v>2.2200000000000002</v>
      </c>
      <c r="U2112">
        <v>371.82</v>
      </c>
      <c r="V2112">
        <v>78.959999999999994</v>
      </c>
      <c r="W2112">
        <v>2.74</v>
      </c>
      <c r="Y2112">
        <v>6.26</v>
      </c>
      <c r="Z2112">
        <v>2</v>
      </c>
      <c r="AA2112" t="s">
        <v>4250</v>
      </c>
      <c r="AB2112">
        <v>0</v>
      </c>
      <c r="AC2112">
        <v>1</v>
      </c>
      <c r="AD2112">
        <v>5.6539047619047622</v>
      </c>
      <c r="AF2112" t="s">
        <v>7949</v>
      </c>
      <c r="AI2112">
        <v>0</v>
      </c>
      <c r="AJ2112">
        <v>0</v>
      </c>
      <c r="AK2112" t="s">
        <v>19946</v>
      </c>
      <c r="AL2112" t="s">
        <v>19946</v>
      </c>
      <c r="AM2112" t="s">
        <v>20019</v>
      </c>
    </row>
    <row r="2113" spans="1:39" x14ac:dyDescent="0.25">
      <c r="A2113" t="s">
        <v>8842</v>
      </c>
      <c r="B2113" t="s">
        <v>4841</v>
      </c>
      <c r="C2113" t="s">
        <v>4842</v>
      </c>
      <c r="D2113">
        <v>20</v>
      </c>
      <c r="E2113" t="s">
        <v>4845</v>
      </c>
      <c r="F2113">
        <v>7.7</v>
      </c>
      <c r="I2113" t="s">
        <v>13004</v>
      </c>
      <c r="K2113" t="s">
        <v>6860</v>
      </c>
      <c r="L2113" t="s">
        <v>6861</v>
      </c>
      <c r="M2113" t="s">
        <v>15000</v>
      </c>
      <c r="N2113">
        <v>9</v>
      </c>
      <c r="O2113" t="s">
        <v>15330</v>
      </c>
      <c r="P2113" t="s">
        <v>16494</v>
      </c>
      <c r="Q2113">
        <v>5</v>
      </c>
      <c r="R2113">
        <v>1</v>
      </c>
      <c r="S2113">
        <v>4.46</v>
      </c>
      <c r="T2113">
        <v>4.6399999999999997</v>
      </c>
      <c r="U2113">
        <v>381.52</v>
      </c>
      <c r="V2113">
        <v>69.2</v>
      </c>
      <c r="W2113">
        <v>3.98</v>
      </c>
      <c r="Y2113">
        <v>6.92</v>
      </c>
      <c r="Z2113">
        <v>1</v>
      </c>
      <c r="AA2113" t="s">
        <v>4250</v>
      </c>
      <c r="AB2113">
        <v>0</v>
      </c>
      <c r="AC2113">
        <v>4</v>
      </c>
      <c r="AD2113">
        <v>3.8596190476190482</v>
      </c>
      <c r="AF2113" t="s">
        <v>7949</v>
      </c>
      <c r="AI2113">
        <v>0</v>
      </c>
      <c r="AJ2113">
        <v>0</v>
      </c>
      <c r="AM2113" t="s">
        <v>20019</v>
      </c>
    </row>
    <row r="2114" spans="1:39" x14ac:dyDescent="0.25">
      <c r="A2114" t="s">
        <v>8460</v>
      </c>
      <c r="B2114" t="s">
        <v>4841</v>
      </c>
      <c r="C2114" t="s">
        <v>4842</v>
      </c>
      <c r="D2114">
        <v>20</v>
      </c>
      <c r="E2114" t="s">
        <v>4845</v>
      </c>
      <c r="F2114">
        <v>7.7</v>
      </c>
      <c r="K2114" t="s">
        <v>6860</v>
      </c>
      <c r="L2114" t="s">
        <v>6861</v>
      </c>
      <c r="M2114" t="s">
        <v>15013</v>
      </c>
      <c r="N2114">
        <v>9</v>
      </c>
      <c r="O2114" t="s">
        <v>15372</v>
      </c>
      <c r="P2114" t="s">
        <v>16113</v>
      </c>
      <c r="Q2114">
        <v>7</v>
      </c>
      <c r="R2114">
        <v>2</v>
      </c>
      <c r="S2114">
        <v>2.56</v>
      </c>
      <c r="T2114">
        <v>2.57</v>
      </c>
      <c r="U2114">
        <v>412.45</v>
      </c>
      <c r="V2114">
        <v>102.85</v>
      </c>
      <c r="W2114">
        <v>2.96</v>
      </c>
      <c r="X2114">
        <v>12.97</v>
      </c>
      <c r="Y2114">
        <v>5.71</v>
      </c>
      <c r="Z2114">
        <v>3</v>
      </c>
      <c r="AA2114" t="s">
        <v>4250</v>
      </c>
      <c r="AB2114">
        <v>0</v>
      </c>
      <c r="AC2114">
        <v>1</v>
      </c>
      <c r="AD2114">
        <v>4.4170238095238101</v>
      </c>
      <c r="AF2114" t="s">
        <v>7949</v>
      </c>
      <c r="AI2114">
        <v>0</v>
      </c>
      <c r="AJ2114">
        <v>0</v>
      </c>
      <c r="AK2114" t="s">
        <v>19851</v>
      </c>
      <c r="AL2114" t="s">
        <v>19851</v>
      </c>
      <c r="AM2114" t="s">
        <v>20019</v>
      </c>
    </row>
    <row r="2115" spans="1:39" x14ac:dyDescent="0.25">
      <c r="A2115" t="s">
        <v>9531</v>
      </c>
      <c r="B2115" t="s">
        <v>4841</v>
      </c>
      <c r="C2115" t="s">
        <v>4842</v>
      </c>
      <c r="D2115">
        <v>20</v>
      </c>
      <c r="E2115" t="s">
        <v>4845</v>
      </c>
      <c r="F2115">
        <v>7.7</v>
      </c>
      <c r="K2115" t="s">
        <v>6860</v>
      </c>
      <c r="M2115" t="s">
        <v>15011</v>
      </c>
      <c r="N2115">
        <v>8</v>
      </c>
      <c r="O2115" t="s">
        <v>15347</v>
      </c>
      <c r="P2115" t="s">
        <v>17183</v>
      </c>
      <c r="Q2115">
        <v>7</v>
      </c>
      <c r="R2115">
        <v>7</v>
      </c>
      <c r="S2115">
        <v>0.99</v>
      </c>
      <c r="T2115">
        <v>5.14</v>
      </c>
      <c r="U2115">
        <v>717.72</v>
      </c>
      <c r="V2115">
        <v>202.36</v>
      </c>
      <c r="W2115">
        <v>4.32</v>
      </c>
      <c r="X2115">
        <v>3.38</v>
      </c>
      <c r="Y2115">
        <v>0</v>
      </c>
      <c r="Z2115">
        <v>4</v>
      </c>
      <c r="AA2115" t="s">
        <v>4250</v>
      </c>
      <c r="AB2115">
        <v>2</v>
      </c>
      <c r="AC2115">
        <v>15</v>
      </c>
      <c r="AD2115">
        <v>2</v>
      </c>
      <c r="AF2115" t="s">
        <v>7951</v>
      </c>
      <c r="AI2115">
        <v>0</v>
      </c>
      <c r="AJ2115">
        <v>0</v>
      </c>
      <c r="AK2115" t="s">
        <v>19880</v>
      </c>
      <c r="AL2115" t="s">
        <v>19880</v>
      </c>
      <c r="AM2115" t="s">
        <v>20019</v>
      </c>
    </row>
    <row r="2116" spans="1:39" x14ac:dyDescent="0.25">
      <c r="A2116" t="s">
        <v>9532</v>
      </c>
      <c r="B2116" t="s">
        <v>4841</v>
      </c>
      <c r="C2116" t="s">
        <v>4842</v>
      </c>
      <c r="D2116">
        <v>20</v>
      </c>
      <c r="E2116" t="s">
        <v>4845</v>
      </c>
      <c r="F2116">
        <v>7.7</v>
      </c>
      <c r="K2116" t="s">
        <v>6860</v>
      </c>
      <c r="L2116" t="s">
        <v>6861</v>
      </c>
      <c r="M2116" t="s">
        <v>6865</v>
      </c>
      <c r="N2116">
        <v>9</v>
      </c>
      <c r="O2116" t="s">
        <v>15390</v>
      </c>
      <c r="P2116" t="s">
        <v>17184</v>
      </c>
      <c r="Q2116">
        <v>5</v>
      </c>
      <c r="R2116">
        <v>3</v>
      </c>
      <c r="S2116">
        <v>3.5</v>
      </c>
      <c r="T2116">
        <v>3.66</v>
      </c>
      <c r="U2116">
        <v>570.79999999999995</v>
      </c>
      <c r="V2116">
        <v>107.61</v>
      </c>
      <c r="W2116">
        <v>3.76</v>
      </c>
      <c r="Y2116">
        <v>7.33</v>
      </c>
      <c r="Z2116">
        <v>2</v>
      </c>
      <c r="AA2116" t="s">
        <v>4250</v>
      </c>
      <c r="AB2116">
        <v>1</v>
      </c>
      <c r="AC2116">
        <v>15</v>
      </c>
      <c r="AD2116">
        <v>2.4996666666666671</v>
      </c>
      <c r="AF2116" t="s">
        <v>7949</v>
      </c>
      <c r="AI2116">
        <v>0</v>
      </c>
      <c r="AJ2116">
        <v>0</v>
      </c>
      <c r="AK2116" t="s">
        <v>19903</v>
      </c>
      <c r="AL2116" t="s">
        <v>19903</v>
      </c>
      <c r="AM2116" t="s">
        <v>20019</v>
      </c>
    </row>
    <row r="2117" spans="1:39" x14ac:dyDescent="0.25">
      <c r="A2117" t="s">
        <v>9364</v>
      </c>
      <c r="B2117" t="s">
        <v>4841</v>
      </c>
      <c r="C2117" t="s">
        <v>4842</v>
      </c>
      <c r="D2117">
        <v>20</v>
      </c>
      <c r="E2117" t="s">
        <v>4845</v>
      </c>
      <c r="F2117">
        <v>7.7</v>
      </c>
      <c r="K2117" t="s">
        <v>6860</v>
      </c>
      <c r="L2117" t="s">
        <v>6861</v>
      </c>
      <c r="M2117" t="s">
        <v>15053</v>
      </c>
      <c r="N2117">
        <v>9</v>
      </c>
      <c r="O2117" t="s">
        <v>15404</v>
      </c>
      <c r="P2117" t="s">
        <v>17016</v>
      </c>
      <c r="Q2117">
        <v>5</v>
      </c>
      <c r="R2117">
        <v>3</v>
      </c>
      <c r="S2117">
        <v>3.85</v>
      </c>
      <c r="T2117">
        <v>4.96</v>
      </c>
      <c r="U2117">
        <v>581.70000000000005</v>
      </c>
      <c r="V2117">
        <v>90.9</v>
      </c>
      <c r="W2117">
        <v>5.04</v>
      </c>
      <c r="X2117">
        <v>13.82</v>
      </c>
      <c r="Y2117">
        <v>8.4700000000000006</v>
      </c>
      <c r="Z2117">
        <v>3</v>
      </c>
      <c r="AA2117" t="s">
        <v>4250</v>
      </c>
      <c r="AB2117">
        <v>2</v>
      </c>
      <c r="AC2117">
        <v>15</v>
      </c>
      <c r="AD2117">
        <v>1.9966666666666659</v>
      </c>
      <c r="AF2117" t="s">
        <v>7949</v>
      </c>
      <c r="AI2117">
        <v>0</v>
      </c>
      <c r="AJ2117">
        <v>0</v>
      </c>
      <c r="AK2117" t="s">
        <v>19906</v>
      </c>
      <c r="AL2117" t="s">
        <v>19906</v>
      </c>
      <c r="AM2117" t="s">
        <v>20019</v>
      </c>
    </row>
    <row r="2118" spans="1:39" x14ac:dyDescent="0.25">
      <c r="A2118" t="s">
        <v>9364</v>
      </c>
      <c r="B2118" t="s">
        <v>4841</v>
      </c>
      <c r="C2118" t="s">
        <v>4842</v>
      </c>
      <c r="D2118">
        <v>20</v>
      </c>
      <c r="E2118" t="s">
        <v>4845</v>
      </c>
      <c r="F2118">
        <v>7.7</v>
      </c>
      <c r="K2118" t="s">
        <v>6860</v>
      </c>
      <c r="L2118" t="s">
        <v>6861</v>
      </c>
      <c r="M2118" t="s">
        <v>15128</v>
      </c>
      <c r="N2118">
        <v>9</v>
      </c>
      <c r="O2118" t="s">
        <v>15501</v>
      </c>
      <c r="P2118" t="s">
        <v>17016</v>
      </c>
      <c r="Q2118">
        <v>5</v>
      </c>
      <c r="R2118">
        <v>3</v>
      </c>
      <c r="S2118">
        <v>3.85</v>
      </c>
      <c r="T2118">
        <v>4.96</v>
      </c>
      <c r="U2118">
        <v>581.70000000000005</v>
      </c>
      <c r="V2118">
        <v>90.9</v>
      </c>
      <c r="W2118">
        <v>5.04</v>
      </c>
      <c r="X2118">
        <v>13.82</v>
      </c>
      <c r="Y2118">
        <v>8.4700000000000006</v>
      </c>
      <c r="Z2118">
        <v>3</v>
      </c>
      <c r="AA2118" t="s">
        <v>4250</v>
      </c>
      <c r="AB2118">
        <v>2</v>
      </c>
      <c r="AC2118">
        <v>15</v>
      </c>
      <c r="AD2118">
        <v>1.9966666666666659</v>
      </c>
      <c r="AF2118" t="s">
        <v>7949</v>
      </c>
      <c r="AI2118">
        <v>0</v>
      </c>
      <c r="AJ2118">
        <v>0</v>
      </c>
      <c r="AK2118" t="s">
        <v>19864</v>
      </c>
      <c r="AL2118" t="s">
        <v>19864</v>
      </c>
      <c r="AM2118" t="s">
        <v>20019</v>
      </c>
    </row>
    <row r="2119" spans="1:39" x14ac:dyDescent="0.25">
      <c r="A2119" t="s">
        <v>9364</v>
      </c>
      <c r="B2119" t="s">
        <v>4841</v>
      </c>
      <c r="C2119" t="s">
        <v>4842</v>
      </c>
      <c r="D2119">
        <v>20</v>
      </c>
      <c r="E2119" t="s">
        <v>4845</v>
      </c>
      <c r="F2119">
        <v>7.7</v>
      </c>
      <c r="K2119" t="s">
        <v>6860</v>
      </c>
      <c r="M2119" t="s">
        <v>6865</v>
      </c>
      <c r="N2119">
        <v>8</v>
      </c>
      <c r="O2119" t="s">
        <v>6935</v>
      </c>
      <c r="P2119" t="s">
        <v>17016</v>
      </c>
      <c r="Q2119">
        <v>5</v>
      </c>
      <c r="R2119">
        <v>3</v>
      </c>
      <c r="S2119">
        <v>3.85</v>
      </c>
      <c r="T2119">
        <v>4.96</v>
      </c>
      <c r="U2119">
        <v>581.70000000000005</v>
      </c>
      <c r="V2119">
        <v>90.9</v>
      </c>
      <c r="W2119">
        <v>5.04</v>
      </c>
      <c r="X2119">
        <v>13.82</v>
      </c>
      <c r="Y2119">
        <v>8.4700000000000006</v>
      </c>
      <c r="Z2119">
        <v>3</v>
      </c>
      <c r="AA2119" t="s">
        <v>4250</v>
      </c>
      <c r="AB2119">
        <v>2</v>
      </c>
      <c r="AC2119">
        <v>15</v>
      </c>
      <c r="AD2119">
        <v>1.9966666666666659</v>
      </c>
      <c r="AF2119" t="s">
        <v>7949</v>
      </c>
      <c r="AI2119">
        <v>0</v>
      </c>
      <c r="AJ2119">
        <v>0</v>
      </c>
      <c r="AK2119" t="s">
        <v>7967</v>
      </c>
      <c r="AL2119" t="s">
        <v>7967</v>
      </c>
      <c r="AM2119" t="s">
        <v>20019</v>
      </c>
    </row>
    <row r="2120" spans="1:39" x14ac:dyDescent="0.25">
      <c r="A2120" t="s">
        <v>9533</v>
      </c>
      <c r="B2120" t="s">
        <v>4841</v>
      </c>
      <c r="C2120" t="s">
        <v>4842</v>
      </c>
      <c r="D2120">
        <v>20</v>
      </c>
      <c r="E2120" t="s">
        <v>4845</v>
      </c>
      <c r="F2120">
        <v>7.7</v>
      </c>
      <c r="K2120" t="s">
        <v>6860</v>
      </c>
      <c r="L2120" t="s">
        <v>6861</v>
      </c>
      <c r="M2120" t="s">
        <v>15016</v>
      </c>
      <c r="N2120">
        <v>9</v>
      </c>
      <c r="O2120" t="s">
        <v>15353</v>
      </c>
      <c r="P2120" t="s">
        <v>17185</v>
      </c>
      <c r="Q2120">
        <v>6</v>
      </c>
      <c r="R2120">
        <v>3</v>
      </c>
      <c r="S2120">
        <v>1.59</v>
      </c>
      <c r="T2120">
        <v>3.99</v>
      </c>
      <c r="U2120">
        <v>501.7</v>
      </c>
      <c r="V2120">
        <v>117.42</v>
      </c>
      <c r="W2120">
        <v>3.4</v>
      </c>
      <c r="X2120">
        <v>13.31</v>
      </c>
      <c r="Y2120">
        <v>9.68</v>
      </c>
      <c r="Z2120">
        <v>2</v>
      </c>
      <c r="AA2120" t="s">
        <v>4250</v>
      </c>
      <c r="AB2120">
        <v>1</v>
      </c>
      <c r="AC2120">
        <v>13</v>
      </c>
      <c r="AD2120">
        <v>1.9176666666666671</v>
      </c>
      <c r="AF2120" t="s">
        <v>7952</v>
      </c>
      <c r="AI2120">
        <v>0</v>
      </c>
      <c r="AJ2120">
        <v>0</v>
      </c>
      <c r="AK2120" t="s">
        <v>19884</v>
      </c>
      <c r="AL2120" t="s">
        <v>19884</v>
      </c>
      <c r="AM2120" t="s">
        <v>20019</v>
      </c>
    </row>
    <row r="2121" spans="1:39" x14ac:dyDescent="0.25">
      <c r="A2121" t="s">
        <v>9534</v>
      </c>
      <c r="B2121" t="s">
        <v>4841</v>
      </c>
      <c r="C2121" t="s">
        <v>4842</v>
      </c>
      <c r="D2121">
        <v>20</v>
      </c>
      <c r="E2121" t="s">
        <v>4845</v>
      </c>
      <c r="F2121">
        <v>7.7</v>
      </c>
      <c r="K2121" t="s">
        <v>6860</v>
      </c>
      <c r="M2121" t="s">
        <v>6865</v>
      </c>
      <c r="N2121">
        <v>8</v>
      </c>
      <c r="O2121" t="s">
        <v>15317</v>
      </c>
      <c r="P2121" t="s">
        <v>17186</v>
      </c>
      <c r="Q2121">
        <v>6</v>
      </c>
      <c r="R2121">
        <v>3</v>
      </c>
      <c r="S2121">
        <v>5.21</v>
      </c>
      <c r="T2121">
        <v>5.97</v>
      </c>
      <c r="U2121">
        <v>631.77</v>
      </c>
      <c r="V2121">
        <v>108.7</v>
      </c>
      <c r="W2121">
        <v>4.58</v>
      </c>
      <c r="X2121">
        <v>13.89</v>
      </c>
      <c r="Y2121">
        <v>8.2200000000000006</v>
      </c>
      <c r="Z2121">
        <v>3</v>
      </c>
      <c r="AA2121" t="s">
        <v>4250</v>
      </c>
      <c r="AB2121">
        <v>1</v>
      </c>
      <c r="AC2121">
        <v>13</v>
      </c>
      <c r="AD2121">
        <v>1.4333333333333329</v>
      </c>
      <c r="AF2121" t="s">
        <v>7949</v>
      </c>
      <c r="AI2121">
        <v>0</v>
      </c>
      <c r="AJ2121">
        <v>0</v>
      </c>
      <c r="AK2121" t="s">
        <v>19863</v>
      </c>
      <c r="AL2121" t="s">
        <v>19863</v>
      </c>
      <c r="AM2121" t="s">
        <v>20019</v>
      </c>
    </row>
    <row r="2122" spans="1:39" x14ac:dyDescent="0.25">
      <c r="A2122" t="s">
        <v>9535</v>
      </c>
      <c r="B2122" t="s">
        <v>4841</v>
      </c>
      <c r="C2122" t="s">
        <v>4842</v>
      </c>
      <c r="D2122">
        <v>20</v>
      </c>
      <c r="E2122" t="s">
        <v>4845</v>
      </c>
      <c r="F2122">
        <v>7.7</v>
      </c>
      <c r="K2122" t="s">
        <v>6860</v>
      </c>
      <c r="M2122" t="s">
        <v>6865</v>
      </c>
      <c r="N2122">
        <v>8</v>
      </c>
      <c r="O2122" t="s">
        <v>15345</v>
      </c>
      <c r="P2122" t="s">
        <v>17187</v>
      </c>
      <c r="Q2122">
        <v>6</v>
      </c>
      <c r="R2122">
        <v>3</v>
      </c>
      <c r="S2122">
        <v>1.96</v>
      </c>
      <c r="T2122">
        <v>2.02</v>
      </c>
      <c r="U2122">
        <v>534.63</v>
      </c>
      <c r="V2122">
        <v>103.67</v>
      </c>
      <c r="W2122">
        <v>2.54</v>
      </c>
      <c r="X2122">
        <v>13.76</v>
      </c>
      <c r="Y2122">
        <v>7.3</v>
      </c>
      <c r="Z2122">
        <v>3</v>
      </c>
      <c r="AA2122" t="s">
        <v>4250</v>
      </c>
      <c r="AB2122">
        <v>1</v>
      </c>
      <c r="AC2122">
        <v>10</v>
      </c>
      <c r="AD2122">
        <v>3.7109999999999999</v>
      </c>
      <c r="AF2122" t="s">
        <v>7949</v>
      </c>
      <c r="AI2122">
        <v>0</v>
      </c>
      <c r="AJ2122">
        <v>0</v>
      </c>
      <c r="AK2122" t="s">
        <v>19878</v>
      </c>
      <c r="AL2122" t="s">
        <v>19878</v>
      </c>
      <c r="AM2122" t="s">
        <v>20019</v>
      </c>
    </row>
    <row r="2123" spans="1:39" x14ac:dyDescent="0.25">
      <c r="A2123" t="s">
        <v>9536</v>
      </c>
      <c r="B2123" t="s">
        <v>4841</v>
      </c>
      <c r="C2123" t="s">
        <v>4842</v>
      </c>
      <c r="D2123">
        <v>20</v>
      </c>
      <c r="E2123" t="s">
        <v>4845</v>
      </c>
      <c r="F2123">
        <v>7.7</v>
      </c>
      <c r="K2123" t="s">
        <v>6860</v>
      </c>
      <c r="M2123" t="s">
        <v>15129</v>
      </c>
      <c r="N2123">
        <v>8</v>
      </c>
      <c r="O2123" t="s">
        <v>15502</v>
      </c>
      <c r="P2123" t="s">
        <v>17188</v>
      </c>
      <c r="Q2123">
        <v>10</v>
      </c>
      <c r="R2123">
        <v>9</v>
      </c>
      <c r="S2123">
        <v>-4.1500000000000004</v>
      </c>
      <c r="T2123">
        <v>0.59</v>
      </c>
      <c r="U2123">
        <v>851.08</v>
      </c>
      <c r="V2123">
        <v>269.43</v>
      </c>
      <c r="W2123">
        <v>1.61</v>
      </c>
      <c r="X2123">
        <v>3.48</v>
      </c>
      <c r="Y2123">
        <v>0</v>
      </c>
      <c r="Z2123">
        <v>1</v>
      </c>
      <c r="AA2123" t="s">
        <v>4250</v>
      </c>
      <c r="AB2123">
        <v>2</v>
      </c>
      <c r="AC2123">
        <v>27</v>
      </c>
      <c r="AD2123">
        <v>3</v>
      </c>
      <c r="AF2123" t="s">
        <v>7951</v>
      </c>
      <c r="AI2123">
        <v>0</v>
      </c>
      <c r="AJ2123">
        <v>0</v>
      </c>
      <c r="AK2123" t="s">
        <v>19947</v>
      </c>
      <c r="AL2123" t="s">
        <v>19947</v>
      </c>
      <c r="AM2123" t="s">
        <v>20019</v>
      </c>
    </row>
    <row r="2124" spans="1:39" x14ac:dyDescent="0.25">
      <c r="A2124" t="s">
        <v>8669</v>
      </c>
      <c r="B2124" t="s">
        <v>4841</v>
      </c>
      <c r="C2124" t="s">
        <v>4842</v>
      </c>
      <c r="D2124">
        <v>20</v>
      </c>
      <c r="E2124" t="s">
        <v>4845</v>
      </c>
      <c r="F2124">
        <v>7.7</v>
      </c>
      <c r="K2124" t="s">
        <v>6860</v>
      </c>
      <c r="M2124" t="s">
        <v>6865</v>
      </c>
      <c r="N2124">
        <v>8</v>
      </c>
      <c r="O2124" t="s">
        <v>15428</v>
      </c>
      <c r="P2124" t="s">
        <v>16322</v>
      </c>
      <c r="Q2124">
        <v>5</v>
      </c>
      <c r="R2124">
        <v>2</v>
      </c>
      <c r="S2124">
        <v>4.2300000000000004</v>
      </c>
      <c r="T2124">
        <v>4.97</v>
      </c>
      <c r="U2124">
        <v>549.66999999999996</v>
      </c>
      <c r="V2124">
        <v>105.64</v>
      </c>
      <c r="W2124">
        <v>5.39</v>
      </c>
      <c r="X2124">
        <v>13.91</v>
      </c>
      <c r="Y2124">
        <v>8.06</v>
      </c>
      <c r="Z2124">
        <v>4</v>
      </c>
      <c r="AA2124" t="s">
        <v>4250</v>
      </c>
      <c r="AB2124">
        <v>2</v>
      </c>
      <c r="AC2124">
        <v>9</v>
      </c>
      <c r="AD2124">
        <v>1.9636666666666669</v>
      </c>
      <c r="AF2124" t="s">
        <v>7949</v>
      </c>
      <c r="AI2124">
        <v>0</v>
      </c>
      <c r="AJ2124">
        <v>0</v>
      </c>
      <c r="AK2124" t="s">
        <v>19905</v>
      </c>
      <c r="AL2124" t="s">
        <v>19905</v>
      </c>
      <c r="AM2124" t="s">
        <v>20019</v>
      </c>
    </row>
    <row r="2125" spans="1:39" x14ac:dyDescent="0.25">
      <c r="A2125" t="s">
        <v>8074</v>
      </c>
      <c r="B2125" t="s">
        <v>4841</v>
      </c>
      <c r="C2125" t="s">
        <v>4842</v>
      </c>
      <c r="D2125">
        <v>20</v>
      </c>
      <c r="E2125" t="s">
        <v>4845</v>
      </c>
      <c r="F2125">
        <v>7.7</v>
      </c>
      <c r="K2125" t="s">
        <v>6860</v>
      </c>
      <c r="L2125" t="s">
        <v>6861</v>
      </c>
      <c r="M2125" t="s">
        <v>15038</v>
      </c>
      <c r="N2125">
        <v>9</v>
      </c>
      <c r="O2125" t="s">
        <v>15444</v>
      </c>
      <c r="P2125" t="s">
        <v>15727</v>
      </c>
      <c r="Q2125">
        <v>5</v>
      </c>
      <c r="R2125">
        <v>2</v>
      </c>
      <c r="S2125">
        <v>0.77</v>
      </c>
      <c r="T2125">
        <v>0.8</v>
      </c>
      <c r="U2125">
        <v>399.4</v>
      </c>
      <c r="V2125">
        <v>88.15</v>
      </c>
      <c r="W2125">
        <v>2.0499999999999998</v>
      </c>
      <c r="X2125">
        <v>12.98</v>
      </c>
      <c r="Y2125">
        <v>6.18</v>
      </c>
      <c r="Z2125">
        <v>2</v>
      </c>
      <c r="AA2125" t="s">
        <v>4250</v>
      </c>
      <c r="AB2125">
        <v>0</v>
      </c>
      <c r="AC2125">
        <v>4</v>
      </c>
      <c r="AD2125">
        <v>5.2185714285714289</v>
      </c>
      <c r="AF2125" t="s">
        <v>7949</v>
      </c>
      <c r="AI2125">
        <v>0</v>
      </c>
      <c r="AJ2125">
        <v>0</v>
      </c>
      <c r="AK2125" t="s">
        <v>19833</v>
      </c>
      <c r="AL2125" t="s">
        <v>19833</v>
      </c>
      <c r="AM2125" t="s">
        <v>20019</v>
      </c>
    </row>
    <row r="2126" spans="1:39" x14ac:dyDescent="0.25">
      <c r="A2126" t="s">
        <v>8075</v>
      </c>
      <c r="B2126" t="s">
        <v>4841</v>
      </c>
      <c r="C2126" t="s">
        <v>4842</v>
      </c>
      <c r="D2126">
        <v>20</v>
      </c>
      <c r="E2126" t="s">
        <v>4845</v>
      </c>
      <c r="F2126">
        <v>7.7</v>
      </c>
      <c r="K2126" t="s">
        <v>6860</v>
      </c>
      <c r="L2126" t="s">
        <v>6861</v>
      </c>
      <c r="M2126" t="s">
        <v>15038</v>
      </c>
      <c r="N2126">
        <v>9</v>
      </c>
      <c r="O2126" t="s">
        <v>15444</v>
      </c>
      <c r="P2126" t="s">
        <v>15728</v>
      </c>
      <c r="Q2126">
        <v>5</v>
      </c>
      <c r="R2126">
        <v>1</v>
      </c>
      <c r="S2126">
        <v>1.65</v>
      </c>
      <c r="T2126">
        <v>1.68</v>
      </c>
      <c r="U2126">
        <v>401.41</v>
      </c>
      <c r="V2126">
        <v>77.150000000000006</v>
      </c>
      <c r="W2126">
        <v>3.11</v>
      </c>
      <c r="Y2126">
        <v>6.28</v>
      </c>
      <c r="Z2126">
        <v>2</v>
      </c>
      <c r="AA2126" t="s">
        <v>4250</v>
      </c>
      <c r="AB2126">
        <v>0</v>
      </c>
      <c r="AC2126">
        <v>7</v>
      </c>
      <c r="AD2126">
        <v>5.5375476190476176</v>
      </c>
      <c r="AF2126" t="s">
        <v>7949</v>
      </c>
      <c r="AI2126">
        <v>0</v>
      </c>
      <c r="AJ2126">
        <v>0</v>
      </c>
      <c r="AK2126" t="s">
        <v>19833</v>
      </c>
      <c r="AL2126" t="s">
        <v>19833</v>
      </c>
      <c r="AM2126" t="s">
        <v>20019</v>
      </c>
    </row>
    <row r="2127" spans="1:39" x14ac:dyDescent="0.25">
      <c r="A2127" t="s">
        <v>8134</v>
      </c>
      <c r="B2127" t="s">
        <v>4841</v>
      </c>
      <c r="C2127" t="s">
        <v>4842</v>
      </c>
      <c r="D2127">
        <v>20</v>
      </c>
      <c r="E2127" t="s">
        <v>4845</v>
      </c>
      <c r="F2127">
        <v>7.7</v>
      </c>
      <c r="K2127" t="s">
        <v>6860</v>
      </c>
      <c r="L2127" t="s">
        <v>6861</v>
      </c>
      <c r="M2127" t="s">
        <v>15038</v>
      </c>
      <c r="N2127">
        <v>9</v>
      </c>
      <c r="O2127" t="s">
        <v>15444</v>
      </c>
      <c r="P2127" t="s">
        <v>15787</v>
      </c>
      <c r="Q2127">
        <v>4</v>
      </c>
      <c r="R2127">
        <v>1</v>
      </c>
      <c r="S2127">
        <v>2.29</v>
      </c>
      <c r="T2127">
        <v>2.33</v>
      </c>
      <c r="U2127">
        <v>415.42</v>
      </c>
      <c r="V2127">
        <v>67.92</v>
      </c>
      <c r="W2127">
        <v>4.04</v>
      </c>
      <c r="Y2127">
        <v>6.33</v>
      </c>
      <c r="Z2127">
        <v>2</v>
      </c>
      <c r="AA2127" t="s">
        <v>4250</v>
      </c>
      <c r="AB2127">
        <v>0</v>
      </c>
      <c r="AC2127">
        <v>6</v>
      </c>
      <c r="AD2127">
        <v>5.2924761904761901</v>
      </c>
      <c r="AF2127" t="s">
        <v>7949</v>
      </c>
      <c r="AI2127">
        <v>0</v>
      </c>
      <c r="AJ2127">
        <v>0</v>
      </c>
      <c r="AK2127" t="s">
        <v>19833</v>
      </c>
      <c r="AL2127" t="s">
        <v>19833</v>
      </c>
      <c r="AM2127" t="s">
        <v>20019</v>
      </c>
    </row>
    <row r="2128" spans="1:39" x14ac:dyDescent="0.25">
      <c r="A2128" t="s">
        <v>8055</v>
      </c>
      <c r="B2128" t="s">
        <v>4841</v>
      </c>
      <c r="C2128" t="s">
        <v>4842</v>
      </c>
      <c r="D2128">
        <v>20</v>
      </c>
      <c r="E2128" t="s">
        <v>4845</v>
      </c>
      <c r="F2128">
        <v>7.7</v>
      </c>
      <c r="K2128" t="s">
        <v>6860</v>
      </c>
      <c r="L2128" t="s">
        <v>6861</v>
      </c>
      <c r="M2128" t="s">
        <v>15038</v>
      </c>
      <c r="N2128">
        <v>9</v>
      </c>
      <c r="O2128" t="s">
        <v>15444</v>
      </c>
      <c r="P2128" t="s">
        <v>15708</v>
      </c>
      <c r="Q2128">
        <v>5</v>
      </c>
      <c r="R2128">
        <v>1</v>
      </c>
      <c r="S2128">
        <v>1.03</v>
      </c>
      <c r="T2128">
        <v>1.06</v>
      </c>
      <c r="U2128">
        <v>401.41</v>
      </c>
      <c r="V2128">
        <v>77.150000000000006</v>
      </c>
      <c r="W2128">
        <v>2.98</v>
      </c>
      <c r="Y2128">
        <v>6.26</v>
      </c>
      <c r="Z2128">
        <v>2</v>
      </c>
      <c r="AA2128" t="s">
        <v>4250</v>
      </c>
      <c r="AB2128">
        <v>0</v>
      </c>
      <c r="AC2128">
        <v>7</v>
      </c>
      <c r="AD2128">
        <v>5.5375476190476176</v>
      </c>
      <c r="AF2128" t="s">
        <v>7949</v>
      </c>
      <c r="AI2128">
        <v>0</v>
      </c>
      <c r="AJ2128">
        <v>0</v>
      </c>
      <c r="AK2128" t="s">
        <v>19833</v>
      </c>
      <c r="AL2128" t="s">
        <v>19833</v>
      </c>
      <c r="AM2128" t="s">
        <v>20019</v>
      </c>
    </row>
    <row r="2129" spans="1:39" x14ac:dyDescent="0.25">
      <c r="A2129" t="s">
        <v>8056</v>
      </c>
      <c r="B2129" t="s">
        <v>4841</v>
      </c>
      <c r="C2129" t="s">
        <v>4842</v>
      </c>
      <c r="D2129">
        <v>20</v>
      </c>
      <c r="E2129" t="s">
        <v>4845</v>
      </c>
      <c r="F2129">
        <v>7.7</v>
      </c>
      <c r="K2129" t="s">
        <v>6860</v>
      </c>
      <c r="L2129" t="s">
        <v>6861</v>
      </c>
      <c r="M2129" t="s">
        <v>15038</v>
      </c>
      <c r="N2129">
        <v>9</v>
      </c>
      <c r="O2129" t="s">
        <v>15444</v>
      </c>
      <c r="P2129" t="s">
        <v>15709</v>
      </c>
      <c r="Q2129">
        <v>5</v>
      </c>
      <c r="R2129">
        <v>1</v>
      </c>
      <c r="S2129">
        <v>1.24</v>
      </c>
      <c r="T2129">
        <v>1.27</v>
      </c>
      <c r="U2129">
        <v>415.44</v>
      </c>
      <c r="V2129">
        <v>77.150000000000006</v>
      </c>
      <c r="W2129">
        <v>3.37</v>
      </c>
      <c r="Y2129">
        <v>6.29</v>
      </c>
      <c r="Z2129">
        <v>2</v>
      </c>
      <c r="AA2129" t="s">
        <v>4250</v>
      </c>
      <c r="AB2129">
        <v>0</v>
      </c>
      <c r="AC2129">
        <v>8</v>
      </c>
      <c r="AD2129">
        <v>5.4373333333333331</v>
      </c>
      <c r="AF2129" t="s">
        <v>7949</v>
      </c>
      <c r="AI2129">
        <v>0</v>
      </c>
      <c r="AJ2129">
        <v>0</v>
      </c>
      <c r="AK2129" t="s">
        <v>19833</v>
      </c>
      <c r="AL2129" t="s">
        <v>19833</v>
      </c>
      <c r="AM2129" t="s">
        <v>20019</v>
      </c>
    </row>
    <row r="2130" spans="1:39" x14ac:dyDescent="0.25">
      <c r="A2130" t="s">
        <v>9537</v>
      </c>
      <c r="B2130" t="s">
        <v>4841</v>
      </c>
      <c r="C2130" t="s">
        <v>4842</v>
      </c>
      <c r="D2130">
        <v>20</v>
      </c>
      <c r="E2130" t="s">
        <v>4845</v>
      </c>
      <c r="F2130">
        <v>7.7</v>
      </c>
      <c r="K2130" t="s">
        <v>6860</v>
      </c>
      <c r="L2130" t="s">
        <v>6861</v>
      </c>
      <c r="M2130" t="s">
        <v>6891</v>
      </c>
      <c r="N2130">
        <v>9</v>
      </c>
      <c r="O2130" t="s">
        <v>15446</v>
      </c>
      <c r="P2130" t="s">
        <v>17189</v>
      </c>
      <c r="Q2130">
        <v>6</v>
      </c>
      <c r="R2130">
        <v>1</v>
      </c>
      <c r="S2130">
        <v>0.52</v>
      </c>
      <c r="T2130">
        <v>0.55000000000000004</v>
      </c>
      <c r="U2130">
        <v>391.41</v>
      </c>
      <c r="V2130">
        <v>93.7</v>
      </c>
      <c r="W2130">
        <v>2.3199999999999998</v>
      </c>
      <c r="Y2130">
        <v>6.26</v>
      </c>
      <c r="Z2130">
        <v>3</v>
      </c>
      <c r="AA2130" t="s">
        <v>4250</v>
      </c>
      <c r="AB2130">
        <v>0</v>
      </c>
      <c r="AC2130">
        <v>4</v>
      </c>
      <c r="AD2130">
        <v>5.4856428571428566</v>
      </c>
      <c r="AF2130" t="s">
        <v>7949</v>
      </c>
      <c r="AI2130">
        <v>0</v>
      </c>
      <c r="AJ2130">
        <v>0</v>
      </c>
      <c r="AK2130" t="s">
        <v>19928</v>
      </c>
      <c r="AL2130" t="s">
        <v>19928</v>
      </c>
      <c r="AM2130" t="s">
        <v>20019</v>
      </c>
    </row>
    <row r="2131" spans="1:39" x14ac:dyDescent="0.25">
      <c r="A2131" t="s">
        <v>9538</v>
      </c>
      <c r="B2131" t="s">
        <v>4841</v>
      </c>
      <c r="C2131" t="s">
        <v>4842</v>
      </c>
      <c r="D2131">
        <v>20</v>
      </c>
      <c r="E2131" t="s">
        <v>4845</v>
      </c>
      <c r="F2131">
        <v>7.7</v>
      </c>
      <c r="K2131" t="s">
        <v>6860</v>
      </c>
      <c r="L2131" t="s">
        <v>6861</v>
      </c>
      <c r="M2131" t="s">
        <v>14978</v>
      </c>
      <c r="N2131">
        <v>9</v>
      </c>
      <c r="O2131" t="s">
        <v>15299</v>
      </c>
      <c r="P2131" t="s">
        <v>17190</v>
      </c>
      <c r="Q2131">
        <v>3</v>
      </c>
      <c r="R2131">
        <v>2</v>
      </c>
      <c r="S2131">
        <v>5.54</v>
      </c>
      <c r="T2131">
        <v>5.56</v>
      </c>
      <c r="U2131">
        <v>409.53</v>
      </c>
      <c r="V2131">
        <v>68.010000000000005</v>
      </c>
      <c r="W2131">
        <v>5.29</v>
      </c>
      <c r="Y2131">
        <v>6.34</v>
      </c>
      <c r="Z2131">
        <v>4</v>
      </c>
      <c r="AA2131" t="s">
        <v>4250</v>
      </c>
      <c r="AB2131">
        <v>1</v>
      </c>
      <c r="AC2131">
        <v>6</v>
      </c>
      <c r="AD2131">
        <v>3.1462142857142861</v>
      </c>
      <c r="AF2131" t="s">
        <v>7949</v>
      </c>
      <c r="AI2131">
        <v>0</v>
      </c>
      <c r="AJ2131">
        <v>0</v>
      </c>
      <c r="AK2131" t="s">
        <v>19854</v>
      </c>
      <c r="AL2131" t="s">
        <v>19854</v>
      </c>
      <c r="AM2131" t="s">
        <v>20019</v>
      </c>
    </row>
    <row r="2132" spans="1:39" x14ac:dyDescent="0.25">
      <c r="A2132" t="s">
        <v>9539</v>
      </c>
      <c r="B2132" t="s">
        <v>4841</v>
      </c>
      <c r="C2132" t="s">
        <v>4842</v>
      </c>
      <c r="D2132">
        <v>20</v>
      </c>
      <c r="E2132" t="s">
        <v>4845</v>
      </c>
      <c r="F2132">
        <v>7.7</v>
      </c>
      <c r="K2132" t="s">
        <v>6860</v>
      </c>
      <c r="M2132" t="s">
        <v>14983</v>
      </c>
      <c r="N2132">
        <v>8</v>
      </c>
      <c r="O2132" t="s">
        <v>15306</v>
      </c>
      <c r="P2132" t="s">
        <v>17191</v>
      </c>
      <c r="Q2132">
        <v>5</v>
      </c>
      <c r="R2132">
        <v>3</v>
      </c>
      <c r="S2132">
        <v>2.2999999999999998</v>
      </c>
      <c r="T2132">
        <v>3.24</v>
      </c>
      <c r="U2132">
        <v>621.77</v>
      </c>
      <c r="V2132">
        <v>90.9</v>
      </c>
      <c r="W2132">
        <v>5.05</v>
      </c>
      <c r="X2132">
        <v>13.86</v>
      </c>
      <c r="Y2132">
        <v>8.4700000000000006</v>
      </c>
      <c r="Z2132">
        <v>3</v>
      </c>
      <c r="AA2132" t="s">
        <v>4250</v>
      </c>
      <c r="AB2132">
        <v>2</v>
      </c>
      <c r="AC2132">
        <v>16</v>
      </c>
      <c r="AD2132">
        <v>3.6316666666666659</v>
      </c>
      <c r="AF2132" t="s">
        <v>7949</v>
      </c>
      <c r="AI2132">
        <v>0</v>
      </c>
      <c r="AJ2132">
        <v>0</v>
      </c>
      <c r="AK2132" t="s">
        <v>19858</v>
      </c>
      <c r="AL2132" t="s">
        <v>19858</v>
      </c>
      <c r="AM2132" t="s">
        <v>20019</v>
      </c>
    </row>
    <row r="2133" spans="1:39" x14ac:dyDescent="0.25">
      <c r="A2133" t="s">
        <v>8695</v>
      </c>
      <c r="B2133" t="s">
        <v>4841</v>
      </c>
      <c r="C2133" t="s">
        <v>4842</v>
      </c>
      <c r="D2133">
        <v>20</v>
      </c>
      <c r="E2133" t="s">
        <v>4845</v>
      </c>
      <c r="F2133">
        <v>7.7</v>
      </c>
      <c r="K2133" t="s">
        <v>6860</v>
      </c>
      <c r="L2133" t="s">
        <v>6861</v>
      </c>
      <c r="M2133" t="s">
        <v>15001</v>
      </c>
      <c r="N2133">
        <v>9</v>
      </c>
      <c r="O2133" t="s">
        <v>15331</v>
      </c>
      <c r="P2133" t="s">
        <v>16347</v>
      </c>
      <c r="Q2133">
        <v>6</v>
      </c>
      <c r="R2133">
        <v>4</v>
      </c>
      <c r="S2133">
        <v>2.13</v>
      </c>
      <c r="T2133">
        <v>3.41</v>
      </c>
      <c r="U2133">
        <v>690.83</v>
      </c>
      <c r="V2133">
        <v>120</v>
      </c>
      <c r="W2133">
        <v>4.2300000000000004</v>
      </c>
      <c r="X2133">
        <v>13.71</v>
      </c>
      <c r="Y2133">
        <v>8.74</v>
      </c>
      <c r="Z2133">
        <v>3</v>
      </c>
      <c r="AA2133" t="s">
        <v>4250</v>
      </c>
      <c r="AB2133">
        <v>1</v>
      </c>
      <c r="AC2133">
        <v>14</v>
      </c>
      <c r="AD2133">
        <v>2.36</v>
      </c>
      <c r="AF2133" t="s">
        <v>7952</v>
      </c>
      <c r="AI2133">
        <v>0</v>
      </c>
      <c r="AJ2133">
        <v>0</v>
      </c>
      <c r="AK2133" t="s">
        <v>19858</v>
      </c>
      <c r="AL2133" t="s">
        <v>19858</v>
      </c>
      <c r="AM2133" t="s">
        <v>20019</v>
      </c>
    </row>
    <row r="2134" spans="1:39" x14ac:dyDescent="0.25">
      <c r="A2134" t="s">
        <v>8670</v>
      </c>
      <c r="B2134" t="s">
        <v>4841</v>
      </c>
      <c r="C2134" t="s">
        <v>4842</v>
      </c>
      <c r="D2134">
        <v>20</v>
      </c>
      <c r="E2134" t="s">
        <v>4845</v>
      </c>
      <c r="F2134">
        <v>7.7</v>
      </c>
      <c r="K2134" t="s">
        <v>6860</v>
      </c>
      <c r="L2134" t="s">
        <v>6861</v>
      </c>
      <c r="M2134" t="s">
        <v>15032</v>
      </c>
      <c r="N2134">
        <v>9</v>
      </c>
      <c r="O2134" t="s">
        <v>15375</v>
      </c>
      <c r="P2134" t="s">
        <v>16323</v>
      </c>
      <c r="Q2134">
        <v>6</v>
      </c>
      <c r="R2134">
        <v>4</v>
      </c>
      <c r="S2134">
        <v>2.13</v>
      </c>
      <c r="T2134">
        <v>3.41</v>
      </c>
      <c r="U2134">
        <v>690.83</v>
      </c>
      <c r="V2134">
        <v>120</v>
      </c>
      <c r="W2134">
        <v>4.2300000000000004</v>
      </c>
      <c r="X2134">
        <v>13.71</v>
      </c>
      <c r="Y2134">
        <v>8.74</v>
      </c>
      <c r="Z2134">
        <v>3</v>
      </c>
      <c r="AA2134" t="s">
        <v>4250</v>
      </c>
      <c r="AB2134">
        <v>1</v>
      </c>
      <c r="AC2134">
        <v>14</v>
      </c>
      <c r="AD2134">
        <v>2.36</v>
      </c>
      <c r="AF2134" t="s">
        <v>7952</v>
      </c>
      <c r="AI2134">
        <v>0</v>
      </c>
      <c r="AJ2134">
        <v>0</v>
      </c>
      <c r="AK2134" t="s">
        <v>19886</v>
      </c>
      <c r="AL2134" t="s">
        <v>19886</v>
      </c>
      <c r="AM2134" t="s">
        <v>20019</v>
      </c>
    </row>
    <row r="2135" spans="1:39" x14ac:dyDescent="0.25">
      <c r="A2135" t="s">
        <v>9540</v>
      </c>
      <c r="B2135" t="s">
        <v>4841</v>
      </c>
      <c r="C2135" t="s">
        <v>4842</v>
      </c>
      <c r="D2135">
        <v>20</v>
      </c>
      <c r="E2135" t="s">
        <v>4845</v>
      </c>
      <c r="F2135">
        <v>7.7</v>
      </c>
      <c r="K2135" t="s">
        <v>6860</v>
      </c>
      <c r="M2135" t="s">
        <v>14992</v>
      </c>
      <c r="N2135">
        <v>8</v>
      </c>
      <c r="O2135" t="s">
        <v>15318</v>
      </c>
      <c r="P2135" t="s">
        <v>17192</v>
      </c>
      <c r="Q2135">
        <v>6</v>
      </c>
      <c r="R2135">
        <v>4</v>
      </c>
      <c r="S2135">
        <v>4.2</v>
      </c>
      <c r="T2135">
        <v>5.25</v>
      </c>
      <c r="U2135">
        <v>629.70000000000005</v>
      </c>
      <c r="V2135">
        <v>116.76</v>
      </c>
      <c r="W2135">
        <v>5.16</v>
      </c>
      <c r="X2135">
        <v>13.41</v>
      </c>
      <c r="Y2135">
        <v>8.36</v>
      </c>
      <c r="Z2135">
        <v>4</v>
      </c>
      <c r="AA2135" t="s">
        <v>4250</v>
      </c>
      <c r="AB2135">
        <v>2</v>
      </c>
      <c r="AC2135">
        <v>14</v>
      </c>
      <c r="AD2135">
        <v>0.92800000000000016</v>
      </c>
      <c r="AF2135" t="s">
        <v>7949</v>
      </c>
      <c r="AI2135">
        <v>0</v>
      </c>
      <c r="AJ2135">
        <v>0</v>
      </c>
      <c r="AK2135" t="s">
        <v>19864</v>
      </c>
      <c r="AL2135" t="s">
        <v>19864</v>
      </c>
      <c r="AM2135" t="s">
        <v>20019</v>
      </c>
    </row>
    <row r="2136" spans="1:39" x14ac:dyDescent="0.25">
      <c r="A2136" t="s">
        <v>9541</v>
      </c>
      <c r="B2136" t="s">
        <v>4841</v>
      </c>
      <c r="C2136" t="s">
        <v>4842</v>
      </c>
      <c r="D2136">
        <v>20</v>
      </c>
      <c r="E2136" t="s">
        <v>4845</v>
      </c>
      <c r="F2136">
        <v>7.7</v>
      </c>
      <c r="K2136" t="s">
        <v>6860</v>
      </c>
      <c r="M2136" t="s">
        <v>14992</v>
      </c>
      <c r="N2136">
        <v>8</v>
      </c>
      <c r="O2136" t="s">
        <v>15318</v>
      </c>
      <c r="P2136" t="s">
        <v>17193</v>
      </c>
      <c r="Q2136">
        <v>6</v>
      </c>
      <c r="R2136">
        <v>4</v>
      </c>
      <c r="S2136">
        <v>2.27</v>
      </c>
      <c r="T2136">
        <v>3.37</v>
      </c>
      <c r="U2136">
        <v>652.78</v>
      </c>
      <c r="V2136">
        <v>120</v>
      </c>
      <c r="W2136">
        <v>4.92</v>
      </c>
      <c r="X2136">
        <v>13.75</v>
      </c>
      <c r="Y2136">
        <v>8.44</v>
      </c>
      <c r="Z2136">
        <v>3</v>
      </c>
      <c r="AA2136" t="s">
        <v>4250</v>
      </c>
      <c r="AB2136">
        <v>1</v>
      </c>
      <c r="AC2136">
        <v>17</v>
      </c>
      <c r="AD2136">
        <v>2.46</v>
      </c>
      <c r="AF2136" t="s">
        <v>7949</v>
      </c>
      <c r="AI2136">
        <v>0</v>
      </c>
      <c r="AJ2136">
        <v>0</v>
      </c>
      <c r="AK2136" t="s">
        <v>19864</v>
      </c>
      <c r="AL2136" t="s">
        <v>19864</v>
      </c>
      <c r="AM2136" t="s">
        <v>20019</v>
      </c>
    </row>
    <row r="2137" spans="1:39" x14ac:dyDescent="0.25">
      <c r="A2137" t="s">
        <v>8274</v>
      </c>
      <c r="B2137" t="s">
        <v>4841</v>
      </c>
      <c r="C2137" t="s">
        <v>4842</v>
      </c>
      <c r="D2137">
        <v>20</v>
      </c>
      <c r="E2137" t="s">
        <v>4845</v>
      </c>
      <c r="F2137">
        <v>7.7</v>
      </c>
      <c r="K2137" t="s">
        <v>6860</v>
      </c>
      <c r="M2137" t="s">
        <v>14981</v>
      </c>
      <c r="N2137">
        <v>8</v>
      </c>
      <c r="O2137" t="s">
        <v>15304</v>
      </c>
      <c r="P2137" t="s">
        <v>15927</v>
      </c>
      <c r="Q2137">
        <v>5</v>
      </c>
      <c r="R2137">
        <v>1</v>
      </c>
      <c r="S2137">
        <v>4.4000000000000004</v>
      </c>
      <c r="T2137">
        <v>4.58</v>
      </c>
      <c r="U2137">
        <v>369.51</v>
      </c>
      <c r="V2137">
        <v>69.2</v>
      </c>
      <c r="W2137">
        <v>3.84</v>
      </c>
      <c r="Y2137">
        <v>6.92</v>
      </c>
      <c r="Z2137">
        <v>1</v>
      </c>
      <c r="AA2137" t="s">
        <v>4250</v>
      </c>
      <c r="AB2137">
        <v>0</v>
      </c>
      <c r="AC2137">
        <v>4</v>
      </c>
      <c r="AD2137">
        <v>3.9754047619047621</v>
      </c>
      <c r="AF2137" t="s">
        <v>7949</v>
      </c>
      <c r="AI2137">
        <v>0</v>
      </c>
      <c r="AJ2137">
        <v>0</v>
      </c>
      <c r="AK2137" t="s">
        <v>19846</v>
      </c>
      <c r="AL2137" t="s">
        <v>19846</v>
      </c>
      <c r="AM2137" t="s">
        <v>20019</v>
      </c>
    </row>
    <row r="2138" spans="1:39" x14ac:dyDescent="0.25">
      <c r="A2138" t="s">
        <v>8274</v>
      </c>
      <c r="B2138" t="s">
        <v>4841</v>
      </c>
      <c r="C2138" t="s">
        <v>4842</v>
      </c>
      <c r="D2138">
        <v>20</v>
      </c>
      <c r="E2138" t="s">
        <v>4845</v>
      </c>
      <c r="F2138">
        <v>7.7</v>
      </c>
      <c r="I2138" t="s">
        <v>13005</v>
      </c>
      <c r="K2138" t="s">
        <v>6860</v>
      </c>
      <c r="L2138" t="s">
        <v>6861</v>
      </c>
      <c r="M2138" t="s">
        <v>15000</v>
      </c>
      <c r="N2138">
        <v>9</v>
      </c>
      <c r="O2138" t="s">
        <v>15330</v>
      </c>
      <c r="P2138" t="s">
        <v>15927</v>
      </c>
      <c r="Q2138">
        <v>5</v>
      </c>
      <c r="R2138">
        <v>1</v>
      </c>
      <c r="S2138">
        <v>4.4000000000000004</v>
      </c>
      <c r="T2138">
        <v>4.58</v>
      </c>
      <c r="U2138">
        <v>369.51</v>
      </c>
      <c r="V2138">
        <v>69.2</v>
      </c>
      <c r="W2138">
        <v>3.84</v>
      </c>
      <c r="Y2138">
        <v>6.92</v>
      </c>
      <c r="Z2138">
        <v>1</v>
      </c>
      <c r="AA2138" t="s">
        <v>4250</v>
      </c>
      <c r="AB2138">
        <v>0</v>
      </c>
      <c r="AC2138">
        <v>4</v>
      </c>
      <c r="AD2138">
        <v>3.9754047619047621</v>
      </c>
      <c r="AF2138" t="s">
        <v>7949</v>
      </c>
      <c r="AI2138">
        <v>0</v>
      </c>
      <c r="AJ2138">
        <v>0</v>
      </c>
      <c r="AM2138" t="s">
        <v>20019</v>
      </c>
    </row>
    <row r="2139" spans="1:39" x14ac:dyDescent="0.25">
      <c r="A2139" t="s">
        <v>5339</v>
      </c>
      <c r="B2139" t="s">
        <v>4841</v>
      </c>
      <c r="C2139" t="s">
        <v>4842</v>
      </c>
      <c r="D2139">
        <v>20</v>
      </c>
      <c r="E2139" t="s">
        <v>4845</v>
      </c>
      <c r="F2139">
        <v>7.7</v>
      </c>
      <c r="K2139" t="s">
        <v>6860</v>
      </c>
      <c r="L2139" t="s">
        <v>6861</v>
      </c>
      <c r="M2139" t="s">
        <v>15081</v>
      </c>
      <c r="N2139">
        <v>9</v>
      </c>
      <c r="O2139" t="s">
        <v>15436</v>
      </c>
      <c r="P2139" t="s">
        <v>7065</v>
      </c>
      <c r="Q2139">
        <v>5</v>
      </c>
      <c r="R2139">
        <v>2</v>
      </c>
      <c r="S2139">
        <v>2.63</v>
      </c>
      <c r="T2139">
        <v>2.68</v>
      </c>
      <c r="U2139">
        <v>491.52</v>
      </c>
      <c r="V2139">
        <v>100.29</v>
      </c>
      <c r="W2139">
        <v>3.53</v>
      </c>
      <c r="Y2139">
        <v>6.54</v>
      </c>
      <c r="Z2139">
        <v>3</v>
      </c>
      <c r="AA2139" t="s">
        <v>4250</v>
      </c>
      <c r="AB2139">
        <v>0</v>
      </c>
      <c r="AC2139">
        <v>3</v>
      </c>
      <c r="AD2139">
        <v>3.902571428571429</v>
      </c>
      <c r="AF2139" t="s">
        <v>7949</v>
      </c>
      <c r="AI2139">
        <v>0</v>
      </c>
      <c r="AJ2139">
        <v>0</v>
      </c>
      <c r="AK2139" t="s">
        <v>7967</v>
      </c>
      <c r="AL2139" t="s">
        <v>7967</v>
      </c>
      <c r="AM2139" t="s">
        <v>20019</v>
      </c>
    </row>
    <row r="2140" spans="1:39" x14ac:dyDescent="0.25">
      <c r="A2140" t="s">
        <v>5518</v>
      </c>
      <c r="B2140" t="s">
        <v>4841</v>
      </c>
      <c r="C2140" t="s">
        <v>4842</v>
      </c>
      <c r="D2140">
        <v>20</v>
      </c>
      <c r="E2140" t="s">
        <v>4845</v>
      </c>
      <c r="F2140">
        <v>7.7</v>
      </c>
      <c r="K2140" t="s">
        <v>6860</v>
      </c>
      <c r="L2140" t="s">
        <v>6861</v>
      </c>
      <c r="M2140" t="s">
        <v>15058</v>
      </c>
      <c r="N2140">
        <v>9</v>
      </c>
      <c r="O2140" t="s">
        <v>15410</v>
      </c>
      <c r="P2140" t="s">
        <v>7244</v>
      </c>
      <c r="Q2140">
        <v>6</v>
      </c>
      <c r="R2140">
        <v>4</v>
      </c>
      <c r="S2140">
        <v>2.27</v>
      </c>
      <c r="T2140">
        <v>2.46</v>
      </c>
      <c r="U2140">
        <v>549.48</v>
      </c>
      <c r="V2140">
        <v>130.72999999999999</v>
      </c>
      <c r="W2140">
        <v>4.2300000000000004</v>
      </c>
      <c r="X2140">
        <v>13.07</v>
      </c>
      <c r="Y2140">
        <v>7.73</v>
      </c>
      <c r="Z2140">
        <v>3</v>
      </c>
      <c r="AA2140" t="s">
        <v>4250</v>
      </c>
      <c r="AB2140">
        <v>1</v>
      </c>
      <c r="AC2140">
        <v>9</v>
      </c>
      <c r="AD2140">
        <v>2.8650000000000002</v>
      </c>
      <c r="AF2140" t="s">
        <v>7949</v>
      </c>
      <c r="AI2140">
        <v>0</v>
      </c>
      <c r="AJ2140">
        <v>0</v>
      </c>
      <c r="AK2140" t="s">
        <v>7979</v>
      </c>
      <c r="AL2140" t="s">
        <v>7979</v>
      </c>
      <c r="AM2140" t="s">
        <v>20019</v>
      </c>
    </row>
    <row r="2141" spans="1:39" x14ac:dyDescent="0.25">
      <c r="A2141" t="s">
        <v>5627</v>
      </c>
      <c r="B2141" t="s">
        <v>4841</v>
      </c>
      <c r="C2141" t="s">
        <v>4842</v>
      </c>
      <c r="D2141">
        <v>20</v>
      </c>
      <c r="E2141" t="s">
        <v>4845</v>
      </c>
      <c r="F2141">
        <v>7.7</v>
      </c>
      <c r="K2141" t="s">
        <v>6860</v>
      </c>
      <c r="L2141" t="s">
        <v>6861</v>
      </c>
      <c r="M2141" t="s">
        <v>15058</v>
      </c>
      <c r="N2141">
        <v>9</v>
      </c>
      <c r="O2141" t="s">
        <v>15410</v>
      </c>
      <c r="P2141" t="s">
        <v>7353</v>
      </c>
      <c r="Q2141">
        <v>6</v>
      </c>
      <c r="R2141">
        <v>3</v>
      </c>
      <c r="S2141">
        <v>2.35</v>
      </c>
      <c r="T2141">
        <v>2.4300000000000002</v>
      </c>
      <c r="U2141">
        <v>529.07000000000005</v>
      </c>
      <c r="V2141">
        <v>121.94</v>
      </c>
      <c r="W2141">
        <v>3.83</v>
      </c>
      <c r="X2141">
        <v>13.31</v>
      </c>
      <c r="Y2141">
        <v>7.37</v>
      </c>
      <c r="Z2141">
        <v>3</v>
      </c>
      <c r="AA2141" t="s">
        <v>4250</v>
      </c>
      <c r="AB2141">
        <v>1</v>
      </c>
      <c r="AC2141">
        <v>8</v>
      </c>
      <c r="AD2141">
        <v>2.9916666666666671</v>
      </c>
      <c r="AF2141" t="s">
        <v>7949</v>
      </c>
      <c r="AI2141">
        <v>0</v>
      </c>
      <c r="AJ2141">
        <v>0</v>
      </c>
      <c r="AK2141" t="s">
        <v>7979</v>
      </c>
      <c r="AL2141" t="s">
        <v>7979</v>
      </c>
      <c r="AM2141" t="s">
        <v>20019</v>
      </c>
    </row>
    <row r="2142" spans="1:39" x14ac:dyDescent="0.25">
      <c r="A2142" t="s">
        <v>9221</v>
      </c>
      <c r="B2142" t="s">
        <v>4841</v>
      </c>
      <c r="C2142" t="s">
        <v>4842</v>
      </c>
      <c r="D2142">
        <v>20</v>
      </c>
      <c r="E2142" t="s">
        <v>4845</v>
      </c>
      <c r="F2142">
        <v>7.7</v>
      </c>
      <c r="K2142" t="s">
        <v>6860</v>
      </c>
      <c r="L2142" t="s">
        <v>6861</v>
      </c>
      <c r="M2142" t="s">
        <v>6887</v>
      </c>
      <c r="N2142">
        <v>9</v>
      </c>
      <c r="O2142" t="s">
        <v>15503</v>
      </c>
      <c r="P2142" t="s">
        <v>16873</v>
      </c>
      <c r="Q2142">
        <v>6</v>
      </c>
      <c r="R2142">
        <v>2</v>
      </c>
      <c r="S2142">
        <v>2.15</v>
      </c>
      <c r="T2142">
        <v>2.16</v>
      </c>
      <c r="U2142">
        <v>390.42</v>
      </c>
      <c r="V2142">
        <v>89.6</v>
      </c>
      <c r="W2142">
        <v>2.52</v>
      </c>
      <c r="X2142">
        <v>10.08</v>
      </c>
      <c r="Y2142">
        <v>4.8</v>
      </c>
      <c r="Z2142">
        <v>2</v>
      </c>
      <c r="AA2142" t="s">
        <v>4250</v>
      </c>
      <c r="AB2142">
        <v>0</v>
      </c>
      <c r="AC2142">
        <v>3</v>
      </c>
      <c r="AD2142">
        <v>5.2077142857142853</v>
      </c>
      <c r="AF2142" t="s">
        <v>7949</v>
      </c>
      <c r="AI2142">
        <v>0</v>
      </c>
      <c r="AJ2142">
        <v>0</v>
      </c>
      <c r="AK2142" t="s">
        <v>19937</v>
      </c>
      <c r="AL2142" t="s">
        <v>19937</v>
      </c>
      <c r="AM2142" t="s">
        <v>20019</v>
      </c>
    </row>
    <row r="2143" spans="1:39" x14ac:dyDescent="0.25">
      <c r="A2143" t="s">
        <v>9542</v>
      </c>
      <c r="B2143" t="s">
        <v>4841</v>
      </c>
      <c r="C2143" t="s">
        <v>4842</v>
      </c>
      <c r="D2143">
        <v>20</v>
      </c>
      <c r="E2143" t="s">
        <v>4845</v>
      </c>
      <c r="F2143">
        <v>7.7</v>
      </c>
      <c r="K2143" t="s">
        <v>6860</v>
      </c>
      <c r="L2143" t="s">
        <v>6861</v>
      </c>
      <c r="M2143" t="s">
        <v>15118</v>
      </c>
      <c r="N2143">
        <v>9</v>
      </c>
      <c r="O2143" t="s">
        <v>15490</v>
      </c>
      <c r="P2143" t="s">
        <v>17194</v>
      </c>
      <c r="Q2143">
        <v>6</v>
      </c>
      <c r="R2143">
        <v>1</v>
      </c>
      <c r="S2143">
        <v>2.31</v>
      </c>
      <c r="T2143">
        <v>2.31</v>
      </c>
      <c r="U2143">
        <v>451.45</v>
      </c>
      <c r="V2143">
        <v>76.099999999999994</v>
      </c>
      <c r="W2143">
        <v>3.82</v>
      </c>
      <c r="Y2143">
        <v>5.18</v>
      </c>
      <c r="Z2143">
        <v>3</v>
      </c>
      <c r="AA2143" t="s">
        <v>4250</v>
      </c>
      <c r="AB2143">
        <v>0</v>
      </c>
      <c r="AC2143">
        <v>4</v>
      </c>
      <c r="AD2143">
        <v>5.0251190476190466</v>
      </c>
      <c r="AF2143" t="s">
        <v>7949</v>
      </c>
      <c r="AI2143">
        <v>0</v>
      </c>
      <c r="AJ2143">
        <v>0</v>
      </c>
      <c r="AK2143" t="s">
        <v>7974</v>
      </c>
      <c r="AL2143" t="s">
        <v>7974</v>
      </c>
      <c r="AM2143" t="s">
        <v>20019</v>
      </c>
    </row>
    <row r="2144" spans="1:39" x14ac:dyDescent="0.25">
      <c r="A2144" t="s">
        <v>9543</v>
      </c>
      <c r="B2144" t="s">
        <v>4841</v>
      </c>
      <c r="C2144" t="s">
        <v>4842</v>
      </c>
      <c r="D2144">
        <v>20</v>
      </c>
      <c r="E2144" t="s">
        <v>4845</v>
      </c>
      <c r="F2144">
        <v>7.7</v>
      </c>
      <c r="K2144" t="s">
        <v>6860</v>
      </c>
      <c r="L2144" t="s">
        <v>6861</v>
      </c>
      <c r="M2144" t="s">
        <v>15118</v>
      </c>
      <c r="N2144">
        <v>9</v>
      </c>
      <c r="O2144" t="s">
        <v>15490</v>
      </c>
      <c r="P2144" t="s">
        <v>17195</v>
      </c>
      <c r="Q2144">
        <v>8</v>
      </c>
      <c r="R2144">
        <v>2</v>
      </c>
      <c r="S2144">
        <v>3.58</v>
      </c>
      <c r="T2144">
        <v>3.6</v>
      </c>
      <c r="U2144">
        <v>411.47</v>
      </c>
      <c r="V2144">
        <v>111.08</v>
      </c>
      <c r="W2144">
        <v>2.72</v>
      </c>
      <c r="X2144">
        <v>8.98</v>
      </c>
      <c r="Y2144">
        <v>5.88</v>
      </c>
      <c r="Z2144">
        <v>3</v>
      </c>
      <c r="AA2144" t="s">
        <v>4250</v>
      </c>
      <c r="AB2144">
        <v>0</v>
      </c>
      <c r="AC2144">
        <v>4</v>
      </c>
      <c r="AD2144">
        <v>3.339690476190476</v>
      </c>
      <c r="AF2144" t="s">
        <v>7949</v>
      </c>
      <c r="AI2144">
        <v>0</v>
      </c>
      <c r="AJ2144">
        <v>0</v>
      </c>
      <c r="AK2144" t="s">
        <v>7974</v>
      </c>
      <c r="AL2144" t="s">
        <v>7974</v>
      </c>
      <c r="AM2144" t="s">
        <v>20019</v>
      </c>
    </row>
    <row r="2145" spans="1:39" x14ac:dyDescent="0.25">
      <c r="A2145" t="s">
        <v>9544</v>
      </c>
      <c r="B2145" t="s">
        <v>4841</v>
      </c>
      <c r="C2145" t="s">
        <v>4842</v>
      </c>
      <c r="D2145">
        <v>20</v>
      </c>
      <c r="E2145" t="s">
        <v>4845</v>
      </c>
      <c r="F2145">
        <v>7.7</v>
      </c>
      <c r="K2145" t="s">
        <v>6860</v>
      </c>
      <c r="L2145" t="s">
        <v>6861</v>
      </c>
      <c r="M2145" t="s">
        <v>15118</v>
      </c>
      <c r="N2145">
        <v>9</v>
      </c>
      <c r="O2145" t="s">
        <v>15490</v>
      </c>
      <c r="P2145" t="s">
        <v>17196</v>
      </c>
      <c r="Q2145">
        <v>4</v>
      </c>
      <c r="R2145">
        <v>3</v>
      </c>
      <c r="S2145">
        <v>4.17</v>
      </c>
      <c r="T2145">
        <v>4.18</v>
      </c>
      <c r="U2145">
        <v>400.45</v>
      </c>
      <c r="V2145">
        <v>83.27</v>
      </c>
      <c r="W2145">
        <v>4.37</v>
      </c>
      <c r="X2145">
        <v>12.89</v>
      </c>
      <c r="Y2145">
        <v>5.9</v>
      </c>
      <c r="Z2145">
        <v>3</v>
      </c>
      <c r="AA2145" t="s">
        <v>4250</v>
      </c>
      <c r="AB2145">
        <v>0</v>
      </c>
      <c r="AC2145">
        <v>3</v>
      </c>
      <c r="AD2145">
        <v>3.2877380952380961</v>
      </c>
      <c r="AF2145" t="s">
        <v>7949</v>
      </c>
      <c r="AI2145">
        <v>0</v>
      </c>
      <c r="AJ2145">
        <v>0</v>
      </c>
      <c r="AK2145" t="s">
        <v>7974</v>
      </c>
      <c r="AL2145" t="s">
        <v>7974</v>
      </c>
      <c r="AM2145" t="s">
        <v>20019</v>
      </c>
    </row>
    <row r="2146" spans="1:39" x14ac:dyDescent="0.25">
      <c r="A2146" t="s">
        <v>9545</v>
      </c>
      <c r="B2146" t="s">
        <v>4841</v>
      </c>
      <c r="C2146" t="s">
        <v>4842</v>
      </c>
      <c r="D2146">
        <v>20</v>
      </c>
      <c r="E2146" t="s">
        <v>4845</v>
      </c>
      <c r="F2146">
        <v>7.7</v>
      </c>
      <c r="K2146" t="s">
        <v>6860</v>
      </c>
      <c r="L2146" t="s">
        <v>6861</v>
      </c>
      <c r="M2146" t="s">
        <v>15123</v>
      </c>
      <c r="N2146">
        <v>9</v>
      </c>
      <c r="O2146" t="s">
        <v>15495</v>
      </c>
      <c r="P2146" t="s">
        <v>17197</v>
      </c>
      <c r="Q2146">
        <v>5</v>
      </c>
      <c r="R2146">
        <v>2</v>
      </c>
      <c r="S2146">
        <v>-1.69</v>
      </c>
      <c r="T2146">
        <v>-1.68</v>
      </c>
      <c r="U2146">
        <v>380.78</v>
      </c>
      <c r="V2146">
        <v>89.6</v>
      </c>
      <c r="W2146">
        <v>3.02</v>
      </c>
      <c r="X2146">
        <v>10.08</v>
      </c>
      <c r="Y2146">
        <v>3.98</v>
      </c>
      <c r="Z2146">
        <v>2</v>
      </c>
      <c r="AA2146" t="s">
        <v>4250</v>
      </c>
      <c r="AB2146">
        <v>0</v>
      </c>
      <c r="AC2146">
        <v>3</v>
      </c>
      <c r="AD2146">
        <v>5.3515714285714289</v>
      </c>
      <c r="AF2146" t="s">
        <v>7949</v>
      </c>
      <c r="AI2146">
        <v>0</v>
      </c>
      <c r="AJ2146">
        <v>0</v>
      </c>
      <c r="AK2146" t="s">
        <v>7974</v>
      </c>
      <c r="AL2146" t="s">
        <v>7974</v>
      </c>
      <c r="AM2146" t="s">
        <v>20019</v>
      </c>
    </row>
    <row r="2147" spans="1:39" x14ac:dyDescent="0.25">
      <c r="A2147" t="s">
        <v>9546</v>
      </c>
      <c r="B2147" t="s">
        <v>4841</v>
      </c>
      <c r="C2147" t="s">
        <v>4842</v>
      </c>
      <c r="D2147">
        <v>20</v>
      </c>
      <c r="E2147" t="s">
        <v>4845</v>
      </c>
      <c r="F2147">
        <v>7.7</v>
      </c>
      <c r="K2147" t="s">
        <v>6860</v>
      </c>
      <c r="L2147" t="s">
        <v>6861</v>
      </c>
      <c r="M2147" t="s">
        <v>15071</v>
      </c>
      <c r="N2147">
        <v>9</v>
      </c>
      <c r="O2147" t="s">
        <v>15424</v>
      </c>
      <c r="P2147" t="s">
        <v>17198</v>
      </c>
      <c r="Q2147">
        <v>6</v>
      </c>
      <c r="R2147">
        <v>2</v>
      </c>
      <c r="S2147">
        <v>0.08</v>
      </c>
      <c r="T2147">
        <v>0.09</v>
      </c>
      <c r="U2147">
        <v>449.77</v>
      </c>
      <c r="V2147">
        <v>102.49</v>
      </c>
      <c r="W2147">
        <v>3.35</v>
      </c>
      <c r="X2147">
        <v>8.75</v>
      </c>
      <c r="Y2147">
        <v>2.87</v>
      </c>
      <c r="Z2147">
        <v>2</v>
      </c>
      <c r="AA2147" t="s">
        <v>4250</v>
      </c>
      <c r="AB2147">
        <v>0</v>
      </c>
      <c r="AC2147">
        <v>3</v>
      </c>
      <c r="AD2147">
        <v>4.442452380952381</v>
      </c>
      <c r="AF2147" t="s">
        <v>7949</v>
      </c>
      <c r="AI2147">
        <v>0</v>
      </c>
      <c r="AJ2147">
        <v>0</v>
      </c>
      <c r="AK2147" t="s">
        <v>19896</v>
      </c>
      <c r="AL2147" t="s">
        <v>19896</v>
      </c>
      <c r="AM2147" t="s">
        <v>20019</v>
      </c>
    </row>
    <row r="2148" spans="1:39" x14ac:dyDescent="0.25">
      <c r="A2148" t="s">
        <v>9547</v>
      </c>
      <c r="B2148" t="s">
        <v>4841</v>
      </c>
      <c r="C2148" t="s">
        <v>4842</v>
      </c>
      <c r="D2148">
        <v>20</v>
      </c>
      <c r="E2148" t="s">
        <v>4845</v>
      </c>
      <c r="F2148">
        <v>7.7</v>
      </c>
      <c r="I2148" t="s">
        <v>13006</v>
      </c>
      <c r="K2148" t="s">
        <v>6860</v>
      </c>
      <c r="L2148" t="s">
        <v>6861</v>
      </c>
      <c r="M2148" t="s">
        <v>15093</v>
      </c>
      <c r="N2148">
        <v>9</v>
      </c>
      <c r="O2148" t="s">
        <v>15453</v>
      </c>
      <c r="P2148" t="s">
        <v>17199</v>
      </c>
      <c r="Q2148">
        <v>6</v>
      </c>
      <c r="R2148">
        <v>2</v>
      </c>
      <c r="S2148">
        <v>2.93</v>
      </c>
      <c r="T2148">
        <v>2.94</v>
      </c>
      <c r="U2148">
        <v>384.38</v>
      </c>
      <c r="V2148">
        <v>93.51</v>
      </c>
      <c r="W2148">
        <v>3.29</v>
      </c>
      <c r="X2148">
        <v>10.07</v>
      </c>
      <c r="Y2148">
        <v>1.82</v>
      </c>
      <c r="Z2148">
        <v>2</v>
      </c>
      <c r="AA2148" t="s">
        <v>4250</v>
      </c>
      <c r="AB2148">
        <v>0</v>
      </c>
      <c r="AC2148">
        <v>3</v>
      </c>
      <c r="AD2148">
        <v>4.7438571428571432</v>
      </c>
      <c r="AF2148" t="s">
        <v>7949</v>
      </c>
      <c r="AI2148">
        <v>0</v>
      </c>
      <c r="AJ2148">
        <v>0</v>
      </c>
      <c r="AM2148" t="s">
        <v>20019</v>
      </c>
    </row>
    <row r="2149" spans="1:39" x14ac:dyDescent="0.25">
      <c r="A2149" t="s">
        <v>9547</v>
      </c>
      <c r="B2149" t="s">
        <v>4841</v>
      </c>
      <c r="C2149" t="s">
        <v>4842</v>
      </c>
      <c r="D2149">
        <v>20</v>
      </c>
      <c r="E2149" t="s">
        <v>4845</v>
      </c>
      <c r="F2149">
        <v>7.7</v>
      </c>
      <c r="I2149" t="s">
        <v>13007</v>
      </c>
      <c r="K2149" t="s">
        <v>6860</v>
      </c>
      <c r="L2149" t="s">
        <v>6861</v>
      </c>
      <c r="M2149" t="s">
        <v>15094</v>
      </c>
      <c r="N2149">
        <v>9</v>
      </c>
      <c r="O2149" t="s">
        <v>15454</v>
      </c>
      <c r="P2149" t="s">
        <v>17199</v>
      </c>
      <c r="Q2149">
        <v>6</v>
      </c>
      <c r="R2149">
        <v>2</v>
      </c>
      <c r="S2149">
        <v>2.93</v>
      </c>
      <c r="T2149">
        <v>2.94</v>
      </c>
      <c r="U2149">
        <v>384.38</v>
      </c>
      <c r="V2149">
        <v>93.51</v>
      </c>
      <c r="W2149">
        <v>3.29</v>
      </c>
      <c r="X2149">
        <v>10.07</v>
      </c>
      <c r="Y2149">
        <v>1.82</v>
      </c>
      <c r="Z2149">
        <v>2</v>
      </c>
      <c r="AA2149" t="s">
        <v>4250</v>
      </c>
      <c r="AB2149">
        <v>0</v>
      </c>
      <c r="AC2149">
        <v>3</v>
      </c>
      <c r="AD2149">
        <v>4.7438571428571432</v>
      </c>
      <c r="AF2149" t="s">
        <v>7949</v>
      </c>
      <c r="AI2149">
        <v>0</v>
      </c>
      <c r="AJ2149">
        <v>0</v>
      </c>
      <c r="AM2149" t="s">
        <v>20019</v>
      </c>
    </row>
    <row r="2150" spans="1:39" x14ac:dyDescent="0.25">
      <c r="A2150" t="s">
        <v>8290</v>
      </c>
      <c r="B2150" t="s">
        <v>4841</v>
      </c>
      <c r="C2150" t="s">
        <v>4842</v>
      </c>
      <c r="D2150">
        <v>20</v>
      </c>
      <c r="E2150" t="s">
        <v>4845</v>
      </c>
      <c r="F2150">
        <v>7.7</v>
      </c>
      <c r="I2150" t="s">
        <v>13008</v>
      </c>
      <c r="K2150" t="s">
        <v>6860</v>
      </c>
      <c r="L2150" t="s">
        <v>6861</v>
      </c>
      <c r="M2150" t="s">
        <v>15000</v>
      </c>
      <c r="N2150">
        <v>9</v>
      </c>
      <c r="O2150" t="s">
        <v>15330</v>
      </c>
      <c r="P2150" t="s">
        <v>15943</v>
      </c>
      <c r="Q2150">
        <v>5</v>
      </c>
      <c r="R2150">
        <v>1</v>
      </c>
      <c r="S2150">
        <v>4.92</v>
      </c>
      <c r="T2150">
        <v>4.92</v>
      </c>
      <c r="U2150">
        <v>432.96</v>
      </c>
      <c r="V2150">
        <v>83.76</v>
      </c>
      <c r="W2150">
        <v>4.99</v>
      </c>
      <c r="Y2150">
        <v>1.47</v>
      </c>
      <c r="Z2150">
        <v>2</v>
      </c>
      <c r="AA2150" t="s">
        <v>4250</v>
      </c>
      <c r="AB2150">
        <v>0</v>
      </c>
      <c r="AC2150">
        <v>2</v>
      </c>
      <c r="AD2150">
        <v>3.3521904761904771</v>
      </c>
      <c r="AF2150" t="s">
        <v>7949</v>
      </c>
      <c r="AI2150">
        <v>0</v>
      </c>
      <c r="AJ2150">
        <v>0</v>
      </c>
      <c r="AM2150" t="s">
        <v>20019</v>
      </c>
    </row>
    <row r="2151" spans="1:39" x14ac:dyDescent="0.25">
      <c r="A2151" t="s">
        <v>9548</v>
      </c>
      <c r="B2151" t="s">
        <v>4841</v>
      </c>
      <c r="C2151" t="s">
        <v>4842</v>
      </c>
      <c r="D2151">
        <v>20</v>
      </c>
      <c r="E2151" t="s">
        <v>4845</v>
      </c>
      <c r="F2151">
        <v>7.7</v>
      </c>
      <c r="I2151" t="s">
        <v>13009</v>
      </c>
      <c r="K2151" t="s">
        <v>6860</v>
      </c>
      <c r="L2151" t="s">
        <v>6861</v>
      </c>
      <c r="M2151" t="s">
        <v>14975</v>
      </c>
      <c r="N2151">
        <v>9</v>
      </c>
      <c r="O2151" t="s">
        <v>15296</v>
      </c>
      <c r="P2151" t="s">
        <v>17200</v>
      </c>
      <c r="Q2151">
        <v>6</v>
      </c>
      <c r="R2151">
        <v>2</v>
      </c>
      <c r="S2151">
        <v>4.38</v>
      </c>
      <c r="T2151">
        <v>4.57</v>
      </c>
      <c r="U2151">
        <v>451.96</v>
      </c>
      <c r="V2151">
        <v>101.96</v>
      </c>
      <c r="W2151">
        <v>4.0999999999999996</v>
      </c>
      <c r="X2151">
        <v>11.37</v>
      </c>
      <c r="Y2151">
        <v>6.88</v>
      </c>
      <c r="Z2151">
        <v>2</v>
      </c>
      <c r="AA2151" t="s">
        <v>4250</v>
      </c>
      <c r="AB2151">
        <v>0</v>
      </c>
      <c r="AC2151">
        <v>3</v>
      </c>
      <c r="AD2151">
        <v>2.659476190476191</v>
      </c>
      <c r="AF2151" t="s">
        <v>7949</v>
      </c>
      <c r="AI2151">
        <v>0</v>
      </c>
      <c r="AJ2151">
        <v>0</v>
      </c>
      <c r="AM2151" t="s">
        <v>20019</v>
      </c>
    </row>
    <row r="2152" spans="1:39" x14ac:dyDescent="0.25">
      <c r="A2152" t="s">
        <v>9549</v>
      </c>
      <c r="B2152" t="s">
        <v>4841</v>
      </c>
      <c r="C2152" t="s">
        <v>4842</v>
      </c>
      <c r="D2152">
        <v>20</v>
      </c>
      <c r="E2152" t="s">
        <v>4845</v>
      </c>
      <c r="F2152">
        <v>7.7</v>
      </c>
      <c r="I2152" t="s">
        <v>13010</v>
      </c>
      <c r="K2152" t="s">
        <v>6860</v>
      </c>
      <c r="L2152" t="s">
        <v>6861</v>
      </c>
      <c r="M2152" t="s">
        <v>14996</v>
      </c>
      <c r="N2152">
        <v>9</v>
      </c>
      <c r="O2152" t="s">
        <v>15322</v>
      </c>
      <c r="P2152" t="s">
        <v>17201</v>
      </c>
      <c r="Q2152">
        <v>5</v>
      </c>
      <c r="R2152">
        <v>2</v>
      </c>
      <c r="S2152">
        <v>-0.05</v>
      </c>
      <c r="T2152">
        <v>-0.05</v>
      </c>
      <c r="U2152">
        <v>471.28</v>
      </c>
      <c r="V2152">
        <v>89.6</v>
      </c>
      <c r="W2152">
        <v>4.0199999999999996</v>
      </c>
      <c r="X2152">
        <v>11.06</v>
      </c>
      <c r="Y2152">
        <v>4.76</v>
      </c>
      <c r="Z2152">
        <v>2</v>
      </c>
      <c r="AA2152" t="s">
        <v>4250</v>
      </c>
      <c r="AB2152">
        <v>0</v>
      </c>
      <c r="AC2152">
        <v>3</v>
      </c>
      <c r="AD2152">
        <v>4.7051428571428584</v>
      </c>
      <c r="AF2152" t="s">
        <v>7949</v>
      </c>
      <c r="AI2152">
        <v>0</v>
      </c>
      <c r="AJ2152">
        <v>0</v>
      </c>
      <c r="AM2152" t="s">
        <v>20019</v>
      </c>
    </row>
    <row r="2153" spans="1:39" x14ac:dyDescent="0.25">
      <c r="A2153" t="s">
        <v>9550</v>
      </c>
      <c r="B2153" t="s">
        <v>4841</v>
      </c>
      <c r="C2153" t="s">
        <v>4842</v>
      </c>
      <c r="D2153">
        <v>20</v>
      </c>
      <c r="E2153" t="s">
        <v>4845</v>
      </c>
      <c r="F2153">
        <v>7.7</v>
      </c>
      <c r="I2153" t="s">
        <v>13011</v>
      </c>
      <c r="K2153" t="s">
        <v>6860</v>
      </c>
      <c r="L2153" t="s">
        <v>6861</v>
      </c>
      <c r="M2153" t="s">
        <v>15040</v>
      </c>
      <c r="N2153">
        <v>9</v>
      </c>
      <c r="O2153" t="s">
        <v>15384</v>
      </c>
      <c r="P2153" t="s">
        <v>17202</v>
      </c>
      <c r="Q2153">
        <v>4</v>
      </c>
      <c r="R2153">
        <v>1</v>
      </c>
      <c r="S2153">
        <v>5.31</v>
      </c>
      <c r="T2153">
        <v>5.31</v>
      </c>
      <c r="U2153">
        <v>485.99</v>
      </c>
      <c r="V2153">
        <v>71.400000000000006</v>
      </c>
      <c r="W2153">
        <v>6.11</v>
      </c>
      <c r="Y2153">
        <v>0</v>
      </c>
      <c r="Z2153">
        <v>3</v>
      </c>
      <c r="AA2153" t="s">
        <v>4250</v>
      </c>
      <c r="AB2153">
        <v>1</v>
      </c>
      <c r="AC2153">
        <v>2</v>
      </c>
      <c r="AD2153">
        <v>2.9334047619047618</v>
      </c>
      <c r="AF2153" t="s">
        <v>7949</v>
      </c>
      <c r="AI2153">
        <v>0</v>
      </c>
      <c r="AJ2153">
        <v>0</v>
      </c>
      <c r="AM2153" t="s">
        <v>20019</v>
      </c>
    </row>
    <row r="2154" spans="1:39" x14ac:dyDescent="0.25">
      <c r="A2154" t="s">
        <v>9551</v>
      </c>
      <c r="B2154" t="s">
        <v>4841</v>
      </c>
      <c r="C2154" t="s">
        <v>4842</v>
      </c>
      <c r="D2154">
        <v>20</v>
      </c>
      <c r="E2154" t="s">
        <v>4845</v>
      </c>
      <c r="F2154">
        <v>7.7</v>
      </c>
      <c r="K2154" t="s">
        <v>6860</v>
      </c>
      <c r="L2154" t="s">
        <v>6861</v>
      </c>
      <c r="M2154" t="s">
        <v>6886</v>
      </c>
      <c r="N2154">
        <v>9</v>
      </c>
      <c r="O2154" t="s">
        <v>15466</v>
      </c>
      <c r="P2154" t="s">
        <v>17203</v>
      </c>
      <c r="Q2154">
        <v>6</v>
      </c>
      <c r="R2154">
        <v>2</v>
      </c>
      <c r="S2154">
        <v>3.23</v>
      </c>
      <c r="T2154">
        <v>3.24</v>
      </c>
      <c r="U2154">
        <v>406.87</v>
      </c>
      <c r="V2154">
        <v>89.6</v>
      </c>
      <c r="W2154">
        <v>3.38</v>
      </c>
      <c r="X2154">
        <v>10.199999999999999</v>
      </c>
      <c r="Y2154">
        <v>5.12</v>
      </c>
      <c r="Z2154">
        <v>2</v>
      </c>
      <c r="AA2154" t="s">
        <v>4250</v>
      </c>
      <c r="AB2154">
        <v>0</v>
      </c>
      <c r="AC2154">
        <v>3</v>
      </c>
      <c r="AD2154">
        <v>4.4302142857142854</v>
      </c>
      <c r="AF2154" t="s">
        <v>7949</v>
      </c>
      <c r="AI2154">
        <v>0</v>
      </c>
      <c r="AJ2154">
        <v>0</v>
      </c>
      <c r="AK2154" t="s">
        <v>19937</v>
      </c>
      <c r="AL2154" t="s">
        <v>19937</v>
      </c>
      <c r="AM2154" t="s">
        <v>20019</v>
      </c>
    </row>
    <row r="2155" spans="1:39" x14ac:dyDescent="0.25">
      <c r="A2155" t="s">
        <v>9552</v>
      </c>
      <c r="B2155" t="s">
        <v>4841</v>
      </c>
      <c r="C2155" t="s">
        <v>4842</v>
      </c>
      <c r="D2155">
        <v>20</v>
      </c>
      <c r="E2155" t="s">
        <v>4845</v>
      </c>
      <c r="F2155">
        <v>7.7</v>
      </c>
      <c r="I2155" t="s">
        <v>13012</v>
      </c>
      <c r="K2155" t="s">
        <v>6860</v>
      </c>
      <c r="M2155" t="s">
        <v>15002</v>
      </c>
      <c r="N2155">
        <v>8</v>
      </c>
      <c r="O2155" t="s">
        <v>15332</v>
      </c>
      <c r="P2155" t="s">
        <v>17204</v>
      </c>
      <c r="Q2155">
        <v>4</v>
      </c>
      <c r="R2155">
        <v>1</v>
      </c>
      <c r="S2155">
        <v>1.0900000000000001</v>
      </c>
      <c r="T2155">
        <v>1.0900000000000001</v>
      </c>
      <c r="U2155">
        <v>383.83</v>
      </c>
      <c r="V2155">
        <v>67.92</v>
      </c>
      <c r="W2155">
        <v>3.05</v>
      </c>
      <c r="Y2155">
        <v>4.34</v>
      </c>
      <c r="Z2155">
        <v>1</v>
      </c>
      <c r="AA2155" t="s">
        <v>4250</v>
      </c>
      <c r="AB2155">
        <v>0</v>
      </c>
      <c r="AC2155">
        <v>2</v>
      </c>
      <c r="AD2155">
        <v>5.6631190476190474</v>
      </c>
      <c r="AF2155" t="s">
        <v>7949</v>
      </c>
      <c r="AI2155">
        <v>0</v>
      </c>
      <c r="AJ2155">
        <v>0</v>
      </c>
      <c r="AM2155" t="s">
        <v>20019</v>
      </c>
    </row>
    <row r="2156" spans="1:39" x14ac:dyDescent="0.25">
      <c r="A2156" t="s">
        <v>9553</v>
      </c>
      <c r="B2156" t="s">
        <v>4841</v>
      </c>
      <c r="C2156" t="s">
        <v>4842</v>
      </c>
      <c r="D2156">
        <v>20</v>
      </c>
      <c r="E2156" t="s">
        <v>4845</v>
      </c>
      <c r="F2156">
        <v>7.7</v>
      </c>
      <c r="I2156" t="s">
        <v>13013</v>
      </c>
      <c r="K2156" t="s">
        <v>6860</v>
      </c>
      <c r="M2156" t="s">
        <v>14977</v>
      </c>
      <c r="N2156">
        <v>8</v>
      </c>
      <c r="O2156" t="s">
        <v>15298</v>
      </c>
      <c r="P2156" t="s">
        <v>17205</v>
      </c>
      <c r="Q2156">
        <v>4</v>
      </c>
      <c r="R2156">
        <v>1</v>
      </c>
      <c r="S2156">
        <v>2.0099999999999998</v>
      </c>
      <c r="T2156">
        <v>2.0299999999999998</v>
      </c>
      <c r="U2156">
        <v>403.53</v>
      </c>
      <c r="V2156">
        <v>67.92</v>
      </c>
      <c r="W2156">
        <v>3.09</v>
      </c>
      <c r="Y2156">
        <v>5.98</v>
      </c>
      <c r="Z2156">
        <v>1</v>
      </c>
      <c r="AA2156" t="s">
        <v>4250</v>
      </c>
      <c r="AB2156">
        <v>0</v>
      </c>
      <c r="AC2156">
        <v>2</v>
      </c>
      <c r="AD2156">
        <v>5.5174047619047624</v>
      </c>
      <c r="AF2156" t="s">
        <v>7949</v>
      </c>
      <c r="AI2156">
        <v>0</v>
      </c>
      <c r="AJ2156">
        <v>0</v>
      </c>
      <c r="AM2156" t="s">
        <v>20019</v>
      </c>
    </row>
    <row r="2157" spans="1:39" x14ac:dyDescent="0.25">
      <c r="A2157" t="s">
        <v>9221</v>
      </c>
      <c r="B2157" t="s">
        <v>4841</v>
      </c>
      <c r="C2157" t="s">
        <v>4842</v>
      </c>
      <c r="D2157">
        <v>20.3</v>
      </c>
      <c r="E2157" t="s">
        <v>4845</v>
      </c>
      <c r="F2157">
        <v>7.69</v>
      </c>
      <c r="K2157" t="s">
        <v>6860</v>
      </c>
      <c r="L2157" t="s">
        <v>6861</v>
      </c>
      <c r="M2157" t="s">
        <v>15130</v>
      </c>
      <c r="N2157">
        <v>9</v>
      </c>
      <c r="O2157" t="s">
        <v>15504</v>
      </c>
      <c r="P2157" t="s">
        <v>16873</v>
      </c>
      <c r="Q2157">
        <v>6</v>
      </c>
      <c r="R2157">
        <v>2</v>
      </c>
      <c r="S2157">
        <v>2.15</v>
      </c>
      <c r="T2157">
        <v>2.16</v>
      </c>
      <c r="U2157">
        <v>390.42</v>
      </c>
      <c r="V2157">
        <v>89.6</v>
      </c>
      <c r="W2157">
        <v>2.52</v>
      </c>
      <c r="X2157">
        <v>10.08</v>
      </c>
      <c r="Y2157">
        <v>4.8</v>
      </c>
      <c r="Z2157">
        <v>2</v>
      </c>
      <c r="AA2157" t="s">
        <v>4250</v>
      </c>
      <c r="AB2157">
        <v>0</v>
      </c>
      <c r="AC2157">
        <v>3</v>
      </c>
      <c r="AD2157">
        <v>5.2077142857142853</v>
      </c>
      <c r="AF2157" t="s">
        <v>7949</v>
      </c>
      <c r="AI2157">
        <v>0</v>
      </c>
      <c r="AJ2157">
        <v>0</v>
      </c>
      <c r="AK2157" t="s">
        <v>7974</v>
      </c>
      <c r="AL2157" t="s">
        <v>7974</v>
      </c>
      <c r="AM2157" t="s">
        <v>20019</v>
      </c>
    </row>
    <row r="2158" spans="1:39" x14ac:dyDescent="0.25">
      <c r="A2158" t="s">
        <v>9554</v>
      </c>
      <c r="B2158" t="s">
        <v>4841</v>
      </c>
      <c r="C2158" t="s">
        <v>4842</v>
      </c>
      <c r="D2158">
        <v>20.3</v>
      </c>
      <c r="E2158" t="s">
        <v>4845</v>
      </c>
      <c r="F2158">
        <v>7.69</v>
      </c>
      <c r="I2158" t="s">
        <v>13014</v>
      </c>
      <c r="K2158" t="s">
        <v>6860</v>
      </c>
      <c r="M2158" t="s">
        <v>15002</v>
      </c>
      <c r="N2158">
        <v>8</v>
      </c>
      <c r="O2158" t="s">
        <v>15332</v>
      </c>
      <c r="P2158" t="s">
        <v>17206</v>
      </c>
      <c r="Q2158">
        <v>5</v>
      </c>
      <c r="R2158">
        <v>1</v>
      </c>
      <c r="S2158">
        <v>3.49</v>
      </c>
      <c r="T2158">
        <v>3.51</v>
      </c>
      <c r="U2158">
        <v>461.63</v>
      </c>
      <c r="V2158">
        <v>67.92</v>
      </c>
      <c r="W2158">
        <v>4.68</v>
      </c>
      <c r="Y2158">
        <v>6.03</v>
      </c>
      <c r="Z2158">
        <v>2</v>
      </c>
      <c r="AA2158" t="s">
        <v>4250</v>
      </c>
      <c r="AB2158">
        <v>0</v>
      </c>
      <c r="AC2158">
        <v>3</v>
      </c>
      <c r="AD2158">
        <v>4.1074047619047622</v>
      </c>
      <c r="AF2158" t="s">
        <v>7949</v>
      </c>
      <c r="AI2158">
        <v>0</v>
      </c>
      <c r="AJ2158">
        <v>0</v>
      </c>
      <c r="AM2158" t="s">
        <v>20019</v>
      </c>
    </row>
    <row r="2159" spans="1:39" x14ac:dyDescent="0.25">
      <c r="A2159" t="s">
        <v>9555</v>
      </c>
      <c r="B2159" t="s">
        <v>4841</v>
      </c>
      <c r="C2159" t="s">
        <v>4842</v>
      </c>
      <c r="D2159">
        <v>20.399999999999999</v>
      </c>
      <c r="E2159" t="s">
        <v>4845</v>
      </c>
      <c r="F2159">
        <v>7.69</v>
      </c>
      <c r="K2159" t="s">
        <v>6860</v>
      </c>
      <c r="L2159" t="s">
        <v>6861</v>
      </c>
      <c r="M2159" t="s">
        <v>6887</v>
      </c>
      <c r="N2159">
        <v>9</v>
      </c>
      <c r="O2159" t="s">
        <v>15459</v>
      </c>
      <c r="P2159" t="s">
        <v>17207</v>
      </c>
      <c r="Q2159">
        <v>9</v>
      </c>
      <c r="R2159">
        <v>9</v>
      </c>
      <c r="S2159">
        <v>1.51</v>
      </c>
      <c r="T2159">
        <v>3.55</v>
      </c>
      <c r="U2159">
        <v>752.85</v>
      </c>
      <c r="V2159">
        <v>257.47000000000003</v>
      </c>
      <c r="W2159">
        <v>-0.1</v>
      </c>
      <c r="X2159">
        <v>3.48</v>
      </c>
      <c r="Y2159">
        <v>6.65</v>
      </c>
      <c r="Z2159">
        <v>3</v>
      </c>
      <c r="AA2159" t="s">
        <v>4250</v>
      </c>
      <c r="AB2159">
        <v>2</v>
      </c>
      <c r="AC2159">
        <v>18</v>
      </c>
      <c r="AD2159">
        <v>2.7250000000000001</v>
      </c>
      <c r="AF2159" t="s">
        <v>7951</v>
      </c>
      <c r="AI2159">
        <v>0</v>
      </c>
      <c r="AJ2159">
        <v>0</v>
      </c>
      <c r="AK2159" t="s">
        <v>19901</v>
      </c>
      <c r="AL2159" t="s">
        <v>19901</v>
      </c>
      <c r="AM2159" t="s">
        <v>20019</v>
      </c>
    </row>
    <row r="2160" spans="1:39" x14ac:dyDescent="0.25">
      <c r="A2160" t="s">
        <v>9556</v>
      </c>
      <c r="B2160" t="s">
        <v>4841</v>
      </c>
      <c r="C2160" t="s">
        <v>4842</v>
      </c>
      <c r="D2160">
        <v>20.399999999999999</v>
      </c>
      <c r="E2160" t="s">
        <v>4845</v>
      </c>
      <c r="F2160">
        <v>7.69</v>
      </c>
      <c r="K2160" t="s">
        <v>6860</v>
      </c>
      <c r="L2160" t="s">
        <v>6861</v>
      </c>
      <c r="M2160" t="s">
        <v>15008</v>
      </c>
      <c r="N2160">
        <v>9</v>
      </c>
      <c r="O2160" t="s">
        <v>15413</v>
      </c>
      <c r="P2160" t="s">
        <v>17208</v>
      </c>
      <c r="Q2160">
        <v>8</v>
      </c>
      <c r="R2160">
        <v>3</v>
      </c>
      <c r="S2160">
        <v>2.74</v>
      </c>
      <c r="T2160">
        <v>2.75</v>
      </c>
      <c r="U2160">
        <v>565.71</v>
      </c>
      <c r="V2160">
        <v>111.17</v>
      </c>
      <c r="W2160">
        <v>4</v>
      </c>
      <c r="X2160">
        <v>13.85</v>
      </c>
      <c r="Y2160">
        <v>5.88</v>
      </c>
      <c r="Z2160">
        <v>2</v>
      </c>
      <c r="AA2160" t="s">
        <v>4250</v>
      </c>
      <c r="AB2160">
        <v>1</v>
      </c>
      <c r="AC2160">
        <v>9</v>
      </c>
      <c r="AD2160">
        <v>3.0910000000000002</v>
      </c>
      <c r="AF2160" t="s">
        <v>7949</v>
      </c>
      <c r="AI2160">
        <v>0</v>
      </c>
      <c r="AJ2160">
        <v>0</v>
      </c>
      <c r="AK2160" t="s">
        <v>19913</v>
      </c>
      <c r="AL2160" t="s">
        <v>19913</v>
      </c>
      <c r="AM2160" t="s">
        <v>20019</v>
      </c>
    </row>
    <row r="2161" spans="1:39" x14ac:dyDescent="0.25">
      <c r="A2161" t="s">
        <v>9557</v>
      </c>
      <c r="B2161" t="s">
        <v>4841</v>
      </c>
      <c r="C2161" t="s">
        <v>4842</v>
      </c>
      <c r="D2161">
        <v>20.399999999999999</v>
      </c>
      <c r="E2161" t="s">
        <v>4845</v>
      </c>
      <c r="F2161">
        <v>7.69</v>
      </c>
      <c r="I2161" t="s">
        <v>13015</v>
      </c>
      <c r="K2161" t="s">
        <v>6860</v>
      </c>
      <c r="M2161" t="s">
        <v>15002</v>
      </c>
      <c r="N2161">
        <v>8</v>
      </c>
      <c r="O2161" t="s">
        <v>15332</v>
      </c>
      <c r="P2161" t="s">
        <v>17209</v>
      </c>
      <c r="Q2161">
        <v>5</v>
      </c>
      <c r="R2161">
        <v>1</v>
      </c>
      <c r="S2161">
        <v>1.64</v>
      </c>
      <c r="T2161">
        <v>1.64</v>
      </c>
      <c r="U2161">
        <v>432.5</v>
      </c>
      <c r="V2161">
        <v>91.71</v>
      </c>
      <c r="W2161">
        <v>3.48</v>
      </c>
      <c r="Y2161">
        <v>0.02</v>
      </c>
      <c r="Z2161">
        <v>2</v>
      </c>
      <c r="AA2161" t="s">
        <v>4250</v>
      </c>
      <c r="AB2161">
        <v>0</v>
      </c>
      <c r="AC2161">
        <v>2</v>
      </c>
      <c r="AD2161">
        <v>5.2584761904761912</v>
      </c>
      <c r="AF2161" t="s">
        <v>7949</v>
      </c>
      <c r="AI2161">
        <v>0</v>
      </c>
      <c r="AJ2161">
        <v>0</v>
      </c>
      <c r="AM2161" t="s">
        <v>20019</v>
      </c>
    </row>
    <row r="2162" spans="1:39" x14ac:dyDescent="0.25">
      <c r="A2162" t="s">
        <v>9558</v>
      </c>
      <c r="B2162" t="s">
        <v>4841</v>
      </c>
      <c r="C2162" t="s">
        <v>4842</v>
      </c>
      <c r="D2162">
        <v>20.399999999999999</v>
      </c>
      <c r="E2162" t="s">
        <v>4845</v>
      </c>
      <c r="F2162">
        <v>7.69</v>
      </c>
      <c r="I2162" t="s">
        <v>13016</v>
      </c>
      <c r="K2162" t="s">
        <v>6860</v>
      </c>
      <c r="M2162" t="s">
        <v>15002</v>
      </c>
      <c r="N2162">
        <v>8</v>
      </c>
      <c r="O2162" t="s">
        <v>15332</v>
      </c>
      <c r="P2162" t="s">
        <v>17210</v>
      </c>
      <c r="Q2162">
        <v>4</v>
      </c>
      <c r="R2162">
        <v>1</v>
      </c>
      <c r="S2162">
        <v>3.76</v>
      </c>
      <c r="T2162">
        <v>3.79</v>
      </c>
      <c r="U2162">
        <v>435.61</v>
      </c>
      <c r="V2162">
        <v>67.92</v>
      </c>
      <c r="W2162">
        <v>4.3099999999999996</v>
      </c>
      <c r="Y2162">
        <v>6.32</v>
      </c>
      <c r="Z2162">
        <v>1</v>
      </c>
      <c r="AA2162" t="s">
        <v>4250</v>
      </c>
      <c r="AB2162">
        <v>0</v>
      </c>
      <c r="AC2162">
        <v>6</v>
      </c>
      <c r="AD2162">
        <v>4.0182619047619053</v>
      </c>
      <c r="AF2162" t="s">
        <v>7949</v>
      </c>
      <c r="AI2162">
        <v>0</v>
      </c>
      <c r="AJ2162">
        <v>0</v>
      </c>
      <c r="AM2162" t="s">
        <v>20019</v>
      </c>
    </row>
    <row r="2163" spans="1:39" x14ac:dyDescent="0.25">
      <c r="A2163" t="s">
        <v>9559</v>
      </c>
      <c r="B2163" t="s">
        <v>4841</v>
      </c>
      <c r="C2163" t="s">
        <v>4842</v>
      </c>
      <c r="D2163">
        <v>20.420000000000002</v>
      </c>
      <c r="E2163" t="s">
        <v>4845</v>
      </c>
      <c r="F2163">
        <v>7.69</v>
      </c>
      <c r="K2163" t="s">
        <v>6860</v>
      </c>
      <c r="L2163" t="s">
        <v>6861</v>
      </c>
      <c r="M2163" t="s">
        <v>15106</v>
      </c>
      <c r="N2163">
        <v>9</v>
      </c>
      <c r="O2163" t="s">
        <v>15474</v>
      </c>
      <c r="P2163" t="s">
        <v>17211</v>
      </c>
      <c r="Q2163">
        <v>6</v>
      </c>
      <c r="R2163">
        <v>1</v>
      </c>
      <c r="S2163">
        <v>2.31</v>
      </c>
      <c r="T2163">
        <v>2.31</v>
      </c>
      <c r="U2163">
        <v>451.45</v>
      </c>
      <c r="V2163">
        <v>76.099999999999994</v>
      </c>
      <c r="W2163">
        <v>3.82</v>
      </c>
      <c r="Y2163">
        <v>5.18</v>
      </c>
      <c r="Z2163">
        <v>3</v>
      </c>
      <c r="AA2163" t="s">
        <v>4250</v>
      </c>
      <c r="AB2163">
        <v>0</v>
      </c>
      <c r="AC2163">
        <v>4</v>
      </c>
      <c r="AD2163">
        <v>5.0251190476190466</v>
      </c>
      <c r="AF2163" t="s">
        <v>7949</v>
      </c>
      <c r="AI2163">
        <v>0</v>
      </c>
      <c r="AJ2163">
        <v>0</v>
      </c>
      <c r="AK2163" t="s">
        <v>19920</v>
      </c>
      <c r="AL2163" t="s">
        <v>19920</v>
      </c>
      <c r="AM2163" t="s">
        <v>20019</v>
      </c>
    </row>
    <row r="2164" spans="1:39" x14ac:dyDescent="0.25">
      <c r="A2164" t="s">
        <v>8390</v>
      </c>
      <c r="B2164" t="s">
        <v>4841</v>
      </c>
      <c r="C2164" t="s">
        <v>4842</v>
      </c>
      <c r="D2164">
        <v>20.5</v>
      </c>
      <c r="E2164" t="s">
        <v>4845</v>
      </c>
      <c r="F2164">
        <v>7.69</v>
      </c>
      <c r="K2164" t="s">
        <v>6860</v>
      </c>
      <c r="L2164" t="s">
        <v>6861</v>
      </c>
      <c r="M2164" t="s">
        <v>15013</v>
      </c>
      <c r="N2164">
        <v>9</v>
      </c>
      <c r="O2164" t="s">
        <v>15396</v>
      </c>
      <c r="P2164" t="s">
        <v>16043</v>
      </c>
      <c r="Q2164">
        <v>8</v>
      </c>
      <c r="R2164">
        <v>1</v>
      </c>
      <c r="S2164">
        <v>2.59</v>
      </c>
      <c r="T2164">
        <v>2.59</v>
      </c>
      <c r="U2164">
        <v>433.44</v>
      </c>
      <c r="V2164">
        <v>95.09</v>
      </c>
      <c r="W2164">
        <v>2.81</v>
      </c>
      <c r="Y2164">
        <v>3.66</v>
      </c>
      <c r="Z2164">
        <v>3</v>
      </c>
      <c r="AA2164" t="s">
        <v>4250</v>
      </c>
      <c r="AB2164">
        <v>0</v>
      </c>
      <c r="AC2164">
        <v>2</v>
      </c>
      <c r="AD2164">
        <v>4.844095238095238</v>
      </c>
      <c r="AF2164" t="s">
        <v>7949</v>
      </c>
      <c r="AI2164">
        <v>0</v>
      </c>
      <c r="AJ2164">
        <v>0</v>
      </c>
      <c r="AK2164" t="s">
        <v>19847</v>
      </c>
      <c r="AL2164" t="s">
        <v>19847</v>
      </c>
      <c r="AM2164" t="s">
        <v>20019</v>
      </c>
    </row>
    <row r="2165" spans="1:39" x14ac:dyDescent="0.25">
      <c r="A2165" t="s">
        <v>9560</v>
      </c>
      <c r="B2165" t="s">
        <v>4841</v>
      </c>
      <c r="C2165" t="s">
        <v>4842</v>
      </c>
      <c r="D2165">
        <v>20.7</v>
      </c>
      <c r="E2165" t="s">
        <v>4845</v>
      </c>
      <c r="F2165">
        <v>7.68</v>
      </c>
      <c r="I2165" t="s">
        <v>13017</v>
      </c>
      <c r="K2165" t="s">
        <v>6860</v>
      </c>
      <c r="L2165" t="s">
        <v>6861</v>
      </c>
      <c r="M2165" t="s">
        <v>15021</v>
      </c>
      <c r="N2165">
        <v>9</v>
      </c>
      <c r="O2165" t="s">
        <v>15359</v>
      </c>
      <c r="P2165" t="s">
        <v>17212</v>
      </c>
      <c r="Q2165">
        <v>4</v>
      </c>
      <c r="R2165">
        <v>1</v>
      </c>
      <c r="S2165">
        <v>6.73</v>
      </c>
      <c r="T2165">
        <v>6.95</v>
      </c>
      <c r="U2165">
        <v>461.97</v>
      </c>
      <c r="V2165">
        <v>50.85</v>
      </c>
      <c r="W2165">
        <v>5.61</v>
      </c>
      <c r="Y2165">
        <v>7.22</v>
      </c>
      <c r="Z2165">
        <v>3</v>
      </c>
      <c r="AA2165" t="s">
        <v>4250</v>
      </c>
      <c r="AB2165">
        <v>1</v>
      </c>
      <c r="AC2165">
        <v>1</v>
      </c>
      <c r="AD2165">
        <v>3.104976190476191</v>
      </c>
      <c r="AF2165" t="s">
        <v>7949</v>
      </c>
      <c r="AI2165">
        <v>0</v>
      </c>
      <c r="AJ2165">
        <v>0</v>
      </c>
      <c r="AM2165" t="s">
        <v>20019</v>
      </c>
    </row>
    <row r="2166" spans="1:39" x14ac:dyDescent="0.25">
      <c r="A2166" t="s">
        <v>9560</v>
      </c>
      <c r="B2166" t="s">
        <v>4841</v>
      </c>
      <c r="C2166" t="s">
        <v>4842</v>
      </c>
      <c r="D2166">
        <v>20.7</v>
      </c>
      <c r="E2166" t="s">
        <v>4845</v>
      </c>
      <c r="F2166">
        <v>7.68</v>
      </c>
      <c r="I2166" t="s">
        <v>13018</v>
      </c>
      <c r="K2166" t="s">
        <v>6860</v>
      </c>
      <c r="M2166" t="s">
        <v>14977</v>
      </c>
      <c r="N2166">
        <v>8</v>
      </c>
      <c r="O2166" t="s">
        <v>15298</v>
      </c>
      <c r="P2166" t="s">
        <v>17212</v>
      </c>
      <c r="Q2166">
        <v>4</v>
      </c>
      <c r="R2166">
        <v>1</v>
      </c>
      <c r="S2166">
        <v>6.73</v>
      </c>
      <c r="T2166">
        <v>6.95</v>
      </c>
      <c r="U2166">
        <v>461.97</v>
      </c>
      <c r="V2166">
        <v>50.85</v>
      </c>
      <c r="W2166">
        <v>5.61</v>
      </c>
      <c r="Y2166">
        <v>7.22</v>
      </c>
      <c r="Z2166">
        <v>3</v>
      </c>
      <c r="AA2166" t="s">
        <v>4250</v>
      </c>
      <c r="AB2166">
        <v>1</v>
      </c>
      <c r="AC2166">
        <v>1</v>
      </c>
      <c r="AD2166">
        <v>3.104976190476191</v>
      </c>
      <c r="AF2166" t="s">
        <v>7949</v>
      </c>
      <c r="AI2166">
        <v>0</v>
      </c>
      <c r="AJ2166">
        <v>0</v>
      </c>
      <c r="AM2166" t="s">
        <v>20019</v>
      </c>
    </row>
    <row r="2167" spans="1:39" x14ac:dyDescent="0.25">
      <c r="A2167" t="s">
        <v>8568</v>
      </c>
      <c r="B2167" t="s">
        <v>4841</v>
      </c>
      <c r="C2167" t="s">
        <v>4842</v>
      </c>
      <c r="D2167">
        <v>20.89</v>
      </c>
      <c r="E2167" t="s">
        <v>4845</v>
      </c>
      <c r="F2167">
        <v>7.68</v>
      </c>
      <c r="K2167" t="s">
        <v>6860</v>
      </c>
      <c r="L2167" t="s">
        <v>6861</v>
      </c>
      <c r="M2167" t="s">
        <v>15095</v>
      </c>
      <c r="N2167">
        <v>9</v>
      </c>
      <c r="O2167" t="s">
        <v>15455</v>
      </c>
      <c r="P2167" t="s">
        <v>16221</v>
      </c>
      <c r="Q2167">
        <v>6</v>
      </c>
      <c r="R2167">
        <v>4</v>
      </c>
      <c r="S2167">
        <v>2.5299999999999998</v>
      </c>
      <c r="T2167">
        <v>3.43</v>
      </c>
      <c r="U2167">
        <v>664.75</v>
      </c>
      <c r="V2167">
        <v>110.77</v>
      </c>
      <c r="W2167">
        <v>4.5599999999999996</v>
      </c>
      <c r="X2167">
        <v>13.96</v>
      </c>
      <c r="Y2167">
        <v>8.31</v>
      </c>
      <c r="Z2167">
        <v>3</v>
      </c>
      <c r="AA2167" t="s">
        <v>4250</v>
      </c>
      <c r="AB2167">
        <v>1</v>
      </c>
      <c r="AC2167">
        <v>12</v>
      </c>
      <c r="AD2167">
        <v>2.6726666666666659</v>
      </c>
      <c r="AF2167" t="s">
        <v>7949</v>
      </c>
      <c r="AI2167">
        <v>0</v>
      </c>
      <c r="AJ2167">
        <v>0</v>
      </c>
      <c r="AK2167" t="s">
        <v>19876</v>
      </c>
      <c r="AL2167" t="s">
        <v>19876</v>
      </c>
      <c r="AM2167" t="s">
        <v>20019</v>
      </c>
    </row>
    <row r="2168" spans="1:39" x14ac:dyDescent="0.25">
      <c r="A2168" t="s">
        <v>9561</v>
      </c>
      <c r="B2168" t="s">
        <v>4841</v>
      </c>
      <c r="C2168" t="s">
        <v>4842</v>
      </c>
      <c r="D2168">
        <v>21</v>
      </c>
      <c r="E2168" t="s">
        <v>4845</v>
      </c>
      <c r="F2168">
        <v>7.68</v>
      </c>
      <c r="K2168" t="s">
        <v>6860</v>
      </c>
      <c r="M2168" t="s">
        <v>6865</v>
      </c>
      <c r="N2168">
        <v>8</v>
      </c>
      <c r="O2168" t="s">
        <v>15365</v>
      </c>
      <c r="P2168" t="s">
        <v>17213</v>
      </c>
      <c r="Q2168">
        <v>6</v>
      </c>
      <c r="R2168">
        <v>3</v>
      </c>
      <c r="S2168">
        <v>1.45</v>
      </c>
      <c r="T2168">
        <v>2.29</v>
      </c>
      <c r="U2168">
        <v>612.66999999999996</v>
      </c>
      <c r="V2168">
        <v>111.63</v>
      </c>
      <c r="W2168">
        <v>4.6900000000000004</v>
      </c>
      <c r="X2168">
        <v>13.45</v>
      </c>
      <c r="Y2168">
        <v>8.1300000000000008</v>
      </c>
      <c r="Z2168">
        <v>4</v>
      </c>
      <c r="AA2168" t="s">
        <v>4250</v>
      </c>
      <c r="AB2168">
        <v>1</v>
      </c>
      <c r="AC2168">
        <v>12</v>
      </c>
      <c r="AD2168">
        <v>3.380666666666666</v>
      </c>
      <c r="AF2168" t="s">
        <v>7949</v>
      </c>
      <c r="AI2168">
        <v>0</v>
      </c>
      <c r="AJ2168">
        <v>0</v>
      </c>
      <c r="AK2168" t="s">
        <v>19888</v>
      </c>
      <c r="AL2168" t="s">
        <v>19888</v>
      </c>
      <c r="AM2168" t="s">
        <v>20019</v>
      </c>
    </row>
    <row r="2169" spans="1:39" x14ac:dyDescent="0.25">
      <c r="A2169" t="s">
        <v>8564</v>
      </c>
      <c r="B2169" t="s">
        <v>4841</v>
      </c>
      <c r="C2169" t="s">
        <v>4842</v>
      </c>
      <c r="D2169">
        <v>21</v>
      </c>
      <c r="E2169" t="s">
        <v>4845</v>
      </c>
      <c r="F2169">
        <v>7.68</v>
      </c>
      <c r="K2169" t="s">
        <v>6860</v>
      </c>
      <c r="M2169" t="s">
        <v>15131</v>
      </c>
      <c r="N2169">
        <v>8</v>
      </c>
      <c r="O2169" t="s">
        <v>15505</v>
      </c>
      <c r="P2169" t="s">
        <v>16217</v>
      </c>
      <c r="Q2169">
        <v>7</v>
      </c>
      <c r="R2169">
        <v>5</v>
      </c>
      <c r="S2169">
        <v>3.88</v>
      </c>
      <c r="T2169">
        <v>3.91</v>
      </c>
      <c r="U2169">
        <v>649.86</v>
      </c>
      <c r="V2169">
        <v>139.87</v>
      </c>
      <c r="W2169">
        <v>4.3499999999999996</v>
      </c>
      <c r="X2169">
        <v>13.92</v>
      </c>
      <c r="Y2169">
        <v>6.32</v>
      </c>
      <c r="Z2169">
        <v>3</v>
      </c>
      <c r="AA2169" t="s">
        <v>4250</v>
      </c>
      <c r="AB2169">
        <v>1</v>
      </c>
      <c r="AC2169">
        <v>15</v>
      </c>
      <c r="AD2169">
        <v>1.605</v>
      </c>
      <c r="AF2169" t="s">
        <v>7949</v>
      </c>
      <c r="AI2169">
        <v>0</v>
      </c>
      <c r="AJ2169">
        <v>0</v>
      </c>
      <c r="AK2169" t="s">
        <v>19888</v>
      </c>
      <c r="AL2169" t="s">
        <v>19888</v>
      </c>
      <c r="AM2169" t="s">
        <v>20019</v>
      </c>
    </row>
    <row r="2170" spans="1:39" x14ac:dyDescent="0.25">
      <c r="A2170" t="s">
        <v>8083</v>
      </c>
      <c r="B2170" t="s">
        <v>4841</v>
      </c>
      <c r="C2170" t="s">
        <v>4842</v>
      </c>
      <c r="D2170">
        <v>21</v>
      </c>
      <c r="E2170" t="s">
        <v>4845</v>
      </c>
      <c r="F2170">
        <v>7.68</v>
      </c>
      <c r="K2170" t="s">
        <v>6860</v>
      </c>
      <c r="L2170" t="s">
        <v>6861</v>
      </c>
      <c r="M2170" t="s">
        <v>15038</v>
      </c>
      <c r="N2170">
        <v>9</v>
      </c>
      <c r="O2170" t="s">
        <v>15444</v>
      </c>
      <c r="P2170" t="s">
        <v>15736</v>
      </c>
      <c r="Q2170">
        <v>4</v>
      </c>
      <c r="R2170">
        <v>1</v>
      </c>
      <c r="S2170">
        <v>2.73</v>
      </c>
      <c r="T2170">
        <v>2.74</v>
      </c>
      <c r="U2170">
        <v>427.43</v>
      </c>
      <c r="V2170">
        <v>67.92</v>
      </c>
      <c r="W2170">
        <v>3.53</v>
      </c>
      <c r="Y2170">
        <v>5.94</v>
      </c>
      <c r="Z2170">
        <v>2</v>
      </c>
      <c r="AA2170" t="s">
        <v>4250</v>
      </c>
      <c r="AB2170">
        <v>0</v>
      </c>
      <c r="AC2170">
        <v>4</v>
      </c>
      <c r="AD2170">
        <v>4.9866904761904767</v>
      </c>
      <c r="AF2170" t="s">
        <v>7949</v>
      </c>
      <c r="AI2170">
        <v>0</v>
      </c>
      <c r="AJ2170">
        <v>0</v>
      </c>
      <c r="AK2170" t="s">
        <v>19833</v>
      </c>
      <c r="AL2170" t="s">
        <v>19833</v>
      </c>
      <c r="AM2170" t="s">
        <v>20019</v>
      </c>
    </row>
    <row r="2171" spans="1:39" x14ac:dyDescent="0.25">
      <c r="A2171" t="s">
        <v>8811</v>
      </c>
      <c r="B2171" t="s">
        <v>4841</v>
      </c>
      <c r="C2171" t="s">
        <v>4842</v>
      </c>
      <c r="D2171">
        <v>21</v>
      </c>
      <c r="E2171" t="s">
        <v>4845</v>
      </c>
      <c r="F2171">
        <v>7.68</v>
      </c>
      <c r="K2171" t="s">
        <v>6860</v>
      </c>
      <c r="L2171" t="s">
        <v>6861</v>
      </c>
      <c r="M2171" t="s">
        <v>15049</v>
      </c>
      <c r="N2171">
        <v>9</v>
      </c>
      <c r="O2171" t="s">
        <v>15398</v>
      </c>
      <c r="P2171" t="s">
        <v>16463</v>
      </c>
      <c r="Q2171">
        <v>6</v>
      </c>
      <c r="R2171">
        <v>3</v>
      </c>
      <c r="S2171">
        <v>3.38</v>
      </c>
      <c r="T2171">
        <v>4.25</v>
      </c>
      <c r="U2171">
        <v>619.71</v>
      </c>
      <c r="V2171">
        <v>107.97</v>
      </c>
      <c r="W2171">
        <v>4.53</v>
      </c>
      <c r="X2171">
        <v>13.76</v>
      </c>
      <c r="Y2171">
        <v>8.2100000000000009</v>
      </c>
      <c r="Z2171">
        <v>3</v>
      </c>
      <c r="AA2171" t="s">
        <v>4250</v>
      </c>
      <c r="AB2171">
        <v>1</v>
      </c>
      <c r="AC2171">
        <v>12</v>
      </c>
      <c r="AD2171">
        <v>2.1476666666666659</v>
      </c>
      <c r="AF2171" t="s">
        <v>7949</v>
      </c>
      <c r="AI2171">
        <v>0</v>
      </c>
      <c r="AJ2171">
        <v>0</v>
      </c>
      <c r="AK2171" t="s">
        <v>19889</v>
      </c>
      <c r="AL2171" t="s">
        <v>19889</v>
      </c>
      <c r="AM2171" t="s">
        <v>20019</v>
      </c>
    </row>
    <row r="2172" spans="1:39" x14ac:dyDescent="0.25">
      <c r="A2172" t="s">
        <v>8566</v>
      </c>
      <c r="B2172" t="s">
        <v>4841</v>
      </c>
      <c r="C2172" t="s">
        <v>4842</v>
      </c>
      <c r="D2172">
        <v>21</v>
      </c>
      <c r="E2172" t="s">
        <v>4845</v>
      </c>
      <c r="F2172">
        <v>7.68</v>
      </c>
      <c r="K2172" t="s">
        <v>6860</v>
      </c>
      <c r="L2172" t="s">
        <v>6861</v>
      </c>
      <c r="M2172" t="s">
        <v>15048</v>
      </c>
      <c r="N2172">
        <v>9</v>
      </c>
      <c r="O2172" t="s">
        <v>15397</v>
      </c>
      <c r="P2172" t="s">
        <v>16219</v>
      </c>
      <c r="Q2172">
        <v>6</v>
      </c>
      <c r="R2172">
        <v>4</v>
      </c>
      <c r="S2172">
        <v>2.5299999999999998</v>
      </c>
      <c r="T2172">
        <v>3.43</v>
      </c>
      <c r="U2172">
        <v>618.72</v>
      </c>
      <c r="V2172">
        <v>110.77</v>
      </c>
      <c r="W2172">
        <v>4.5599999999999996</v>
      </c>
      <c r="X2172">
        <v>13.96</v>
      </c>
      <c r="Y2172">
        <v>8.31</v>
      </c>
      <c r="Z2172">
        <v>3</v>
      </c>
      <c r="AA2172" t="s">
        <v>4250</v>
      </c>
      <c r="AB2172">
        <v>1</v>
      </c>
      <c r="AC2172">
        <v>12</v>
      </c>
      <c r="AD2172">
        <v>2.6726666666666659</v>
      </c>
      <c r="AF2172" t="s">
        <v>7949</v>
      </c>
      <c r="AI2172">
        <v>0</v>
      </c>
      <c r="AJ2172">
        <v>0</v>
      </c>
      <c r="AK2172" t="s">
        <v>19889</v>
      </c>
      <c r="AL2172" t="s">
        <v>19889</v>
      </c>
      <c r="AM2172" t="s">
        <v>20019</v>
      </c>
    </row>
    <row r="2173" spans="1:39" x14ac:dyDescent="0.25">
      <c r="A2173" t="s">
        <v>8292</v>
      </c>
      <c r="B2173" t="s">
        <v>4841</v>
      </c>
      <c r="C2173" t="s">
        <v>4842</v>
      </c>
      <c r="D2173">
        <v>21</v>
      </c>
      <c r="E2173" t="s">
        <v>4845</v>
      </c>
      <c r="F2173">
        <v>7.68</v>
      </c>
      <c r="K2173" t="s">
        <v>6860</v>
      </c>
      <c r="L2173" t="s">
        <v>6861</v>
      </c>
      <c r="M2173" t="s">
        <v>15132</v>
      </c>
      <c r="N2173">
        <v>9</v>
      </c>
      <c r="O2173" t="s">
        <v>15506</v>
      </c>
      <c r="P2173" t="s">
        <v>15945</v>
      </c>
      <c r="Q2173">
        <v>6</v>
      </c>
      <c r="R2173">
        <v>3</v>
      </c>
      <c r="S2173">
        <v>3.47</v>
      </c>
      <c r="T2173">
        <v>5.19</v>
      </c>
      <c r="U2173">
        <v>607.70000000000005</v>
      </c>
      <c r="V2173">
        <v>100.13</v>
      </c>
      <c r="W2173">
        <v>4.04</v>
      </c>
      <c r="X2173">
        <v>13.77</v>
      </c>
      <c r="Y2173">
        <v>9.01</v>
      </c>
      <c r="Z2173">
        <v>3</v>
      </c>
      <c r="AA2173" t="s">
        <v>4250</v>
      </c>
      <c r="AB2173">
        <v>1</v>
      </c>
      <c r="AC2173">
        <v>11</v>
      </c>
      <c r="AD2173">
        <v>1.589</v>
      </c>
      <c r="AF2173" t="s">
        <v>7952</v>
      </c>
      <c r="AI2173">
        <v>0</v>
      </c>
      <c r="AJ2173">
        <v>0</v>
      </c>
      <c r="AK2173" t="s">
        <v>19855</v>
      </c>
      <c r="AL2173" t="s">
        <v>19855</v>
      </c>
      <c r="AM2173" t="s">
        <v>20019</v>
      </c>
    </row>
    <row r="2174" spans="1:39" x14ac:dyDescent="0.25">
      <c r="A2174" t="s">
        <v>9562</v>
      </c>
      <c r="B2174" t="s">
        <v>4841</v>
      </c>
      <c r="C2174" t="s">
        <v>4842</v>
      </c>
      <c r="D2174">
        <v>21</v>
      </c>
      <c r="E2174" t="s">
        <v>4845</v>
      </c>
      <c r="F2174">
        <v>7.68</v>
      </c>
      <c r="K2174" t="s">
        <v>6860</v>
      </c>
      <c r="L2174" t="s">
        <v>6861</v>
      </c>
      <c r="M2174" t="s">
        <v>6891</v>
      </c>
      <c r="N2174">
        <v>9</v>
      </c>
      <c r="O2174" t="s">
        <v>15349</v>
      </c>
      <c r="P2174" t="s">
        <v>17214</v>
      </c>
      <c r="Q2174">
        <v>8</v>
      </c>
      <c r="R2174">
        <v>3</v>
      </c>
      <c r="S2174">
        <v>0.75</v>
      </c>
      <c r="T2174">
        <v>0.8</v>
      </c>
      <c r="U2174">
        <v>564.65</v>
      </c>
      <c r="V2174">
        <v>111.63</v>
      </c>
      <c r="W2174">
        <v>3.05</v>
      </c>
      <c r="X2174">
        <v>13.67</v>
      </c>
      <c r="Y2174">
        <v>6.58</v>
      </c>
      <c r="Z2174">
        <v>2</v>
      </c>
      <c r="AA2174" t="s">
        <v>4250</v>
      </c>
      <c r="AB2174">
        <v>1</v>
      </c>
      <c r="AC2174">
        <v>10</v>
      </c>
      <c r="AD2174">
        <v>3.4456666666666669</v>
      </c>
      <c r="AF2174" t="s">
        <v>7949</v>
      </c>
      <c r="AI2174">
        <v>0</v>
      </c>
      <c r="AJ2174">
        <v>0</v>
      </c>
      <c r="AK2174" t="s">
        <v>19882</v>
      </c>
      <c r="AL2174" t="s">
        <v>19882</v>
      </c>
      <c r="AM2174" t="s">
        <v>20019</v>
      </c>
    </row>
    <row r="2175" spans="1:39" x14ac:dyDescent="0.25">
      <c r="A2175" t="s">
        <v>8886</v>
      </c>
      <c r="B2175" t="s">
        <v>4841</v>
      </c>
      <c r="C2175" t="s">
        <v>4842</v>
      </c>
      <c r="D2175">
        <v>21</v>
      </c>
      <c r="E2175" t="s">
        <v>4845</v>
      </c>
      <c r="F2175">
        <v>7.68</v>
      </c>
      <c r="K2175" t="s">
        <v>6860</v>
      </c>
      <c r="L2175" t="s">
        <v>6861</v>
      </c>
      <c r="M2175" t="s">
        <v>15091</v>
      </c>
      <c r="N2175">
        <v>9</v>
      </c>
      <c r="O2175" t="s">
        <v>15450</v>
      </c>
      <c r="P2175" t="s">
        <v>16538</v>
      </c>
      <c r="Q2175">
        <v>6</v>
      </c>
      <c r="R2175">
        <v>4</v>
      </c>
      <c r="S2175">
        <v>2.42</v>
      </c>
      <c r="T2175">
        <v>2.54</v>
      </c>
      <c r="U2175">
        <v>546.63</v>
      </c>
      <c r="V2175">
        <v>104.81</v>
      </c>
      <c r="W2175">
        <v>3.45</v>
      </c>
      <c r="X2175">
        <v>13.46</v>
      </c>
      <c r="Y2175">
        <v>6.92</v>
      </c>
      <c r="Z2175">
        <v>2</v>
      </c>
      <c r="AA2175" t="s">
        <v>4250</v>
      </c>
      <c r="AB2175">
        <v>1</v>
      </c>
      <c r="AC2175">
        <v>8</v>
      </c>
      <c r="AD2175">
        <v>3.2963333333333331</v>
      </c>
      <c r="AF2175" t="s">
        <v>7949</v>
      </c>
      <c r="AI2175">
        <v>0</v>
      </c>
      <c r="AJ2175">
        <v>0</v>
      </c>
      <c r="AK2175" t="s">
        <v>19882</v>
      </c>
      <c r="AL2175" t="s">
        <v>19882</v>
      </c>
      <c r="AM2175" t="s">
        <v>20019</v>
      </c>
    </row>
    <row r="2176" spans="1:39" x14ac:dyDescent="0.25">
      <c r="A2176" t="s">
        <v>9563</v>
      </c>
      <c r="B2176" t="s">
        <v>4841</v>
      </c>
      <c r="C2176" t="s">
        <v>4842</v>
      </c>
      <c r="D2176">
        <v>21</v>
      </c>
      <c r="E2176" t="s">
        <v>4845</v>
      </c>
      <c r="F2176">
        <v>7.68</v>
      </c>
      <c r="K2176" t="s">
        <v>6860</v>
      </c>
      <c r="L2176" t="s">
        <v>6861</v>
      </c>
      <c r="M2176" t="s">
        <v>15006</v>
      </c>
      <c r="N2176">
        <v>9</v>
      </c>
      <c r="O2176" t="s">
        <v>15336</v>
      </c>
      <c r="P2176" t="s">
        <v>17215</v>
      </c>
      <c r="Q2176">
        <v>7</v>
      </c>
      <c r="R2176">
        <v>1</v>
      </c>
      <c r="S2176">
        <v>-0.66</v>
      </c>
      <c r="T2176">
        <v>-0.66</v>
      </c>
      <c r="U2176">
        <v>389.42</v>
      </c>
      <c r="V2176">
        <v>113.83</v>
      </c>
      <c r="W2176">
        <v>1.4</v>
      </c>
      <c r="Y2176">
        <v>3.67</v>
      </c>
      <c r="Z2176">
        <v>2</v>
      </c>
      <c r="AA2176" t="s">
        <v>4250</v>
      </c>
      <c r="AB2176">
        <v>0</v>
      </c>
      <c r="AC2176">
        <v>1</v>
      </c>
      <c r="AD2176">
        <v>4.8288571428571423</v>
      </c>
      <c r="AF2176" t="s">
        <v>7949</v>
      </c>
      <c r="AI2176">
        <v>0</v>
      </c>
      <c r="AJ2176">
        <v>0</v>
      </c>
      <c r="AK2176" t="s">
        <v>19871</v>
      </c>
      <c r="AL2176" t="s">
        <v>19871</v>
      </c>
      <c r="AM2176" t="s">
        <v>20019</v>
      </c>
    </row>
    <row r="2177" spans="1:39" x14ac:dyDescent="0.25">
      <c r="A2177" t="s">
        <v>9564</v>
      </c>
      <c r="B2177" t="s">
        <v>4841</v>
      </c>
      <c r="C2177" t="s">
        <v>4842</v>
      </c>
      <c r="D2177">
        <v>21</v>
      </c>
      <c r="E2177" t="s">
        <v>4845</v>
      </c>
      <c r="F2177">
        <v>7.68</v>
      </c>
      <c r="K2177" t="s">
        <v>6860</v>
      </c>
      <c r="L2177" t="s">
        <v>6861</v>
      </c>
      <c r="M2177" t="s">
        <v>15006</v>
      </c>
      <c r="N2177">
        <v>9</v>
      </c>
      <c r="O2177" t="s">
        <v>15336</v>
      </c>
      <c r="P2177" t="s">
        <v>17216</v>
      </c>
      <c r="Q2177">
        <v>6</v>
      </c>
      <c r="R2177">
        <v>1</v>
      </c>
      <c r="S2177">
        <v>1.06</v>
      </c>
      <c r="T2177">
        <v>1.06</v>
      </c>
      <c r="U2177">
        <v>429.42</v>
      </c>
      <c r="V2177">
        <v>86.38</v>
      </c>
      <c r="W2177">
        <v>2.73</v>
      </c>
      <c r="Y2177">
        <v>0.39</v>
      </c>
      <c r="Z2177">
        <v>2</v>
      </c>
      <c r="AA2177" t="s">
        <v>4250</v>
      </c>
      <c r="AB2177">
        <v>0</v>
      </c>
      <c r="AC2177">
        <v>3</v>
      </c>
      <c r="AD2177">
        <v>5.33747619047619</v>
      </c>
      <c r="AF2177" t="s">
        <v>7949</v>
      </c>
      <c r="AI2177">
        <v>0</v>
      </c>
      <c r="AJ2177">
        <v>0</v>
      </c>
      <c r="AK2177" t="s">
        <v>19871</v>
      </c>
      <c r="AL2177" t="s">
        <v>19871</v>
      </c>
      <c r="AM2177" t="s">
        <v>20019</v>
      </c>
    </row>
    <row r="2178" spans="1:39" x14ac:dyDescent="0.25">
      <c r="A2178" t="s">
        <v>9464</v>
      </c>
      <c r="B2178" t="s">
        <v>4841</v>
      </c>
      <c r="C2178" t="s">
        <v>4842</v>
      </c>
      <c r="D2178">
        <v>21</v>
      </c>
      <c r="E2178" t="s">
        <v>4845</v>
      </c>
      <c r="F2178">
        <v>7.68</v>
      </c>
      <c r="I2178" t="s">
        <v>13019</v>
      </c>
      <c r="K2178" t="s">
        <v>6860</v>
      </c>
      <c r="L2178" t="s">
        <v>6861</v>
      </c>
      <c r="M2178" t="s">
        <v>14979</v>
      </c>
      <c r="N2178">
        <v>8</v>
      </c>
      <c r="O2178" t="s">
        <v>15302</v>
      </c>
      <c r="P2178" t="s">
        <v>17116</v>
      </c>
      <c r="Q2178">
        <v>6</v>
      </c>
      <c r="R2178">
        <v>2</v>
      </c>
      <c r="S2178">
        <v>3.98</v>
      </c>
      <c r="T2178">
        <v>3.98</v>
      </c>
      <c r="U2178">
        <v>471.82</v>
      </c>
      <c r="V2178">
        <v>85.42</v>
      </c>
      <c r="W2178">
        <v>5</v>
      </c>
      <c r="Y2178">
        <v>4.01</v>
      </c>
      <c r="Z2178">
        <v>3</v>
      </c>
      <c r="AA2178" t="s">
        <v>4250</v>
      </c>
      <c r="AB2178">
        <v>0</v>
      </c>
      <c r="AC2178">
        <v>4</v>
      </c>
      <c r="AD2178">
        <v>3.221285714285715</v>
      </c>
      <c r="AF2178" t="s">
        <v>7949</v>
      </c>
      <c r="AI2178">
        <v>0</v>
      </c>
      <c r="AJ2178">
        <v>0</v>
      </c>
      <c r="AM2178" t="s">
        <v>20019</v>
      </c>
    </row>
    <row r="2179" spans="1:39" x14ac:dyDescent="0.25">
      <c r="A2179" t="s">
        <v>9565</v>
      </c>
      <c r="B2179" t="s">
        <v>4841</v>
      </c>
      <c r="C2179" t="s">
        <v>4842</v>
      </c>
      <c r="D2179">
        <v>21</v>
      </c>
      <c r="E2179" t="s">
        <v>4845</v>
      </c>
      <c r="F2179">
        <v>7.68</v>
      </c>
      <c r="I2179" t="s">
        <v>13020</v>
      </c>
      <c r="K2179" t="s">
        <v>6860</v>
      </c>
      <c r="L2179" t="s">
        <v>6861</v>
      </c>
      <c r="M2179" t="s">
        <v>14979</v>
      </c>
      <c r="N2179">
        <v>8</v>
      </c>
      <c r="O2179" t="s">
        <v>15302</v>
      </c>
      <c r="P2179" t="s">
        <v>17217</v>
      </c>
      <c r="Q2179">
        <v>7</v>
      </c>
      <c r="R2179">
        <v>2</v>
      </c>
      <c r="S2179">
        <v>2.64</v>
      </c>
      <c r="T2179">
        <v>2.65</v>
      </c>
      <c r="U2179">
        <v>445.35</v>
      </c>
      <c r="V2179">
        <v>111.72</v>
      </c>
      <c r="W2179">
        <v>2.71</v>
      </c>
      <c r="X2179">
        <v>8.92</v>
      </c>
      <c r="Y2179">
        <v>3.63</v>
      </c>
      <c r="Z2179">
        <v>2</v>
      </c>
      <c r="AA2179" t="s">
        <v>4250</v>
      </c>
      <c r="AB2179">
        <v>0</v>
      </c>
      <c r="AC2179">
        <v>5</v>
      </c>
      <c r="AD2179">
        <v>3.8463571428571419</v>
      </c>
      <c r="AF2179" t="s">
        <v>7949</v>
      </c>
      <c r="AI2179">
        <v>0</v>
      </c>
      <c r="AJ2179">
        <v>0</v>
      </c>
      <c r="AM2179" t="s">
        <v>20019</v>
      </c>
    </row>
    <row r="2180" spans="1:39" x14ac:dyDescent="0.25">
      <c r="A2180" t="s">
        <v>9566</v>
      </c>
      <c r="B2180" t="s">
        <v>4841</v>
      </c>
      <c r="C2180" t="s">
        <v>4842</v>
      </c>
      <c r="D2180">
        <v>21</v>
      </c>
      <c r="E2180" t="s">
        <v>4845</v>
      </c>
      <c r="F2180">
        <v>7.68</v>
      </c>
      <c r="I2180" t="s">
        <v>13021</v>
      </c>
      <c r="K2180" t="s">
        <v>6860</v>
      </c>
      <c r="L2180" t="s">
        <v>6861</v>
      </c>
      <c r="M2180" t="s">
        <v>14972</v>
      </c>
      <c r="N2180">
        <v>8</v>
      </c>
      <c r="O2180" t="s">
        <v>15293</v>
      </c>
      <c r="P2180" t="s">
        <v>17218</v>
      </c>
      <c r="Q2180">
        <v>7</v>
      </c>
      <c r="R2180">
        <v>2</v>
      </c>
      <c r="U2180">
        <v>434.38</v>
      </c>
      <c r="V2180">
        <v>115.96</v>
      </c>
      <c r="W2180">
        <v>2.46</v>
      </c>
      <c r="X2180">
        <v>10.17</v>
      </c>
      <c r="Y2180">
        <v>4.63</v>
      </c>
      <c r="Z2180">
        <v>2</v>
      </c>
      <c r="AA2180" t="s">
        <v>4250</v>
      </c>
      <c r="AB2180">
        <v>0</v>
      </c>
      <c r="AC2180">
        <v>3</v>
      </c>
      <c r="AF2180" t="s">
        <v>7949</v>
      </c>
      <c r="AI2180">
        <v>0</v>
      </c>
      <c r="AJ2180">
        <v>0</v>
      </c>
      <c r="AM2180" t="s">
        <v>20019</v>
      </c>
    </row>
    <row r="2181" spans="1:39" x14ac:dyDescent="0.25">
      <c r="A2181" t="s">
        <v>8622</v>
      </c>
      <c r="B2181" t="s">
        <v>4841</v>
      </c>
      <c r="C2181" t="s">
        <v>4842</v>
      </c>
      <c r="D2181">
        <v>21</v>
      </c>
      <c r="E2181" t="s">
        <v>4845</v>
      </c>
      <c r="F2181">
        <v>7.68</v>
      </c>
      <c r="I2181" t="s">
        <v>13022</v>
      </c>
      <c r="K2181" t="s">
        <v>6860</v>
      </c>
      <c r="L2181" t="s">
        <v>6861</v>
      </c>
      <c r="M2181" t="s">
        <v>14972</v>
      </c>
      <c r="N2181">
        <v>8</v>
      </c>
      <c r="O2181" t="s">
        <v>15293</v>
      </c>
      <c r="P2181" t="s">
        <v>16275</v>
      </c>
      <c r="Q2181">
        <v>6</v>
      </c>
      <c r="R2181">
        <v>2</v>
      </c>
      <c r="S2181">
        <v>1.92</v>
      </c>
      <c r="T2181">
        <v>1.93</v>
      </c>
      <c r="U2181">
        <v>500.4</v>
      </c>
      <c r="V2181">
        <v>98.83</v>
      </c>
      <c r="W2181">
        <v>3.84</v>
      </c>
      <c r="X2181">
        <v>9.34</v>
      </c>
      <c r="Y2181">
        <v>3.39</v>
      </c>
      <c r="Z2181">
        <v>2</v>
      </c>
      <c r="AA2181" t="s">
        <v>4250</v>
      </c>
      <c r="AB2181">
        <v>1</v>
      </c>
      <c r="AC2181">
        <v>6</v>
      </c>
      <c r="AD2181">
        <v>4.2056666666666667</v>
      </c>
      <c r="AF2181" t="s">
        <v>7949</v>
      </c>
      <c r="AI2181">
        <v>0</v>
      </c>
      <c r="AJ2181">
        <v>0</v>
      </c>
      <c r="AM2181" t="s">
        <v>20019</v>
      </c>
    </row>
    <row r="2182" spans="1:39" x14ac:dyDescent="0.25">
      <c r="A2182" t="s">
        <v>9567</v>
      </c>
      <c r="B2182" t="s">
        <v>4841</v>
      </c>
      <c r="C2182" t="s">
        <v>4842</v>
      </c>
      <c r="D2182">
        <v>21</v>
      </c>
      <c r="E2182" t="s">
        <v>4845</v>
      </c>
      <c r="F2182">
        <v>7.68</v>
      </c>
      <c r="I2182" t="s">
        <v>13023</v>
      </c>
      <c r="K2182" t="s">
        <v>6860</v>
      </c>
      <c r="L2182" t="s">
        <v>6861</v>
      </c>
      <c r="M2182" t="s">
        <v>14979</v>
      </c>
      <c r="N2182">
        <v>8</v>
      </c>
      <c r="O2182" t="s">
        <v>15302</v>
      </c>
      <c r="P2182" t="s">
        <v>17219</v>
      </c>
      <c r="Q2182">
        <v>6</v>
      </c>
      <c r="R2182">
        <v>2</v>
      </c>
      <c r="S2182">
        <v>4.3600000000000003</v>
      </c>
      <c r="T2182">
        <v>4.3600000000000003</v>
      </c>
      <c r="U2182">
        <v>471.82</v>
      </c>
      <c r="V2182">
        <v>85.42</v>
      </c>
      <c r="W2182">
        <v>5.19</v>
      </c>
      <c r="Y2182">
        <v>4.38</v>
      </c>
      <c r="Z2182">
        <v>3</v>
      </c>
      <c r="AA2182" t="s">
        <v>4250</v>
      </c>
      <c r="AB2182">
        <v>1</v>
      </c>
      <c r="AC2182">
        <v>3</v>
      </c>
      <c r="AD2182">
        <v>3.0212857142857139</v>
      </c>
      <c r="AF2182" t="s">
        <v>7949</v>
      </c>
      <c r="AI2182">
        <v>0</v>
      </c>
      <c r="AJ2182">
        <v>0</v>
      </c>
      <c r="AM2182" t="s">
        <v>20019</v>
      </c>
    </row>
    <row r="2183" spans="1:39" x14ac:dyDescent="0.25">
      <c r="A2183" t="s">
        <v>9360</v>
      </c>
      <c r="B2183" t="s">
        <v>4841</v>
      </c>
      <c r="C2183" t="s">
        <v>4842</v>
      </c>
      <c r="D2183">
        <v>21</v>
      </c>
      <c r="E2183" t="s">
        <v>4845</v>
      </c>
      <c r="F2183">
        <v>7.68</v>
      </c>
      <c r="I2183" t="s">
        <v>13024</v>
      </c>
      <c r="K2183" t="s">
        <v>6860</v>
      </c>
      <c r="L2183" t="s">
        <v>6861</v>
      </c>
      <c r="M2183" t="s">
        <v>14979</v>
      </c>
      <c r="N2183">
        <v>8</v>
      </c>
      <c r="O2183" t="s">
        <v>15302</v>
      </c>
      <c r="P2183" t="s">
        <v>17012</v>
      </c>
      <c r="Q2183">
        <v>7</v>
      </c>
      <c r="R2183">
        <v>2</v>
      </c>
      <c r="S2183">
        <v>3.3</v>
      </c>
      <c r="T2183">
        <v>3.39</v>
      </c>
      <c r="U2183">
        <v>513.35</v>
      </c>
      <c r="V2183">
        <v>111.72</v>
      </c>
      <c r="W2183">
        <v>3.83</v>
      </c>
      <c r="X2183">
        <v>7.99</v>
      </c>
      <c r="Y2183">
        <v>4.3499999999999996</v>
      </c>
      <c r="Z2183">
        <v>2</v>
      </c>
      <c r="AA2183" t="s">
        <v>4250</v>
      </c>
      <c r="AB2183">
        <v>1</v>
      </c>
      <c r="AC2183">
        <v>5</v>
      </c>
      <c r="AD2183">
        <v>2.931</v>
      </c>
      <c r="AF2183" t="s">
        <v>7949</v>
      </c>
      <c r="AI2183">
        <v>0</v>
      </c>
      <c r="AJ2183">
        <v>0</v>
      </c>
      <c r="AM2183" t="s">
        <v>20019</v>
      </c>
    </row>
    <row r="2184" spans="1:39" x14ac:dyDescent="0.25">
      <c r="A2184" t="s">
        <v>9568</v>
      </c>
      <c r="B2184" t="s">
        <v>4841</v>
      </c>
      <c r="C2184" t="s">
        <v>4842</v>
      </c>
      <c r="D2184">
        <v>21</v>
      </c>
      <c r="E2184" t="s">
        <v>4845</v>
      </c>
      <c r="F2184">
        <v>7.68</v>
      </c>
      <c r="I2184" t="s">
        <v>13025</v>
      </c>
      <c r="K2184" t="s">
        <v>6860</v>
      </c>
      <c r="L2184" t="s">
        <v>6861</v>
      </c>
      <c r="M2184" t="s">
        <v>14979</v>
      </c>
      <c r="N2184">
        <v>8</v>
      </c>
      <c r="O2184" t="s">
        <v>15302</v>
      </c>
      <c r="P2184" t="s">
        <v>17220</v>
      </c>
      <c r="Q2184">
        <v>5</v>
      </c>
      <c r="R2184">
        <v>2</v>
      </c>
      <c r="S2184">
        <v>2.81</v>
      </c>
      <c r="T2184">
        <v>2.81</v>
      </c>
      <c r="U2184">
        <v>496.41</v>
      </c>
      <c r="V2184">
        <v>89.6</v>
      </c>
      <c r="W2184">
        <v>4.2</v>
      </c>
      <c r="X2184">
        <v>9.5</v>
      </c>
      <c r="Y2184">
        <v>3.39</v>
      </c>
      <c r="Z2184">
        <v>2</v>
      </c>
      <c r="AA2184" t="s">
        <v>4250</v>
      </c>
      <c r="AB2184">
        <v>0</v>
      </c>
      <c r="AC2184">
        <v>4</v>
      </c>
      <c r="AD2184">
        <v>4.1206428571428564</v>
      </c>
      <c r="AF2184" t="s">
        <v>7949</v>
      </c>
      <c r="AI2184">
        <v>0</v>
      </c>
      <c r="AJ2184">
        <v>0</v>
      </c>
      <c r="AM2184" t="s">
        <v>20019</v>
      </c>
    </row>
    <row r="2185" spans="1:39" x14ac:dyDescent="0.25">
      <c r="A2185" t="s">
        <v>9569</v>
      </c>
      <c r="B2185" t="s">
        <v>4841</v>
      </c>
      <c r="C2185" t="s">
        <v>4842</v>
      </c>
      <c r="D2185">
        <v>21</v>
      </c>
      <c r="E2185" t="s">
        <v>4845</v>
      </c>
      <c r="F2185">
        <v>7.68</v>
      </c>
      <c r="K2185" t="s">
        <v>6860</v>
      </c>
      <c r="L2185" t="s">
        <v>6861</v>
      </c>
      <c r="M2185" t="s">
        <v>14991</v>
      </c>
      <c r="N2185">
        <v>9</v>
      </c>
      <c r="O2185" t="s">
        <v>15315</v>
      </c>
      <c r="P2185" t="s">
        <v>17221</v>
      </c>
      <c r="Q2185">
        <v>6</v>
      </c>
      <c r="R2185">
        <v>2</v>
      </c>
      <c r="S2185">
        <v>1.52</v>
      </c>
      <c r="T2185">
        <v>1.53</v>
      </c>
      <c r="U2185">
        <v>389.34</v>
      </c>
      <c r="V2185">
        <v>113.39</v>
      </c>
      <c r="W2185">
        <v>2.54</v>
      </c>
      <c r="X2185">
        <v>9.9499999999999993</v>
      </c>
      <c r="Y2185">
        <v>2.06</v>
      </c>
      <c r="Z2185">
        <v>2</v>
      </c>
      <c r="AA2185" t="s">
        <v>4250</v>
      </c>
      <c r="AB2185">
        <v>0</v>
      </c>
      <c r="AC2185">
        <v>3</v>
      </c>
      <c r="AD2185">
        <v>4.510761904761905</v>
      </c>
      <c r="AF2185" t="s">
        <v>7949</v>
      </c>
      <c r="AI2185">
        <v>0</v>
      </c>
      <c r="AJ2185">
        <v>0</v>
      </c>
      <c r="AK2185" t="s">
        <v>19861</v>
      </c>
      <c r="AL2185" t="s">
        <v>19861</v>
      </c>
      <c r="AM2185" t="s">
        <v>20019</v>
      </c>
    </row>
    <row r="2186" spans="1:39" x14ac:dyDescent="0.25">
      <c r="A2186" t="s">
        <v>9015</v>
      </c>
      <c r="B2186" t="s">
        <v>4841</v>
      </c>
      <c r="C2186" t="s">
        <v>4842</v>
      </c>
      <c r="D2186">
        <v>21</v>
      </c>
      <c r="E2186" t="s">
        <v>4845</v>
      </c>
      <c r="F2186">
        <v>7.68</v>
      </c>
      <c r="K2186" t="s">
        <v>6860</v>
      </c>
      <c r="L2186" t="s">
        <v>6861</v>
      </c>
      <c r="M2186" t="s">
        <v>15013</v>
      </c>
      <c r="N2186">
        <v>9</v>
      </c>
      <c r="O2186" t="s">
        <v>15372</v>
      </c>
      <c r="P2186" t="s">
        <v>16667</v>
      </c>
      <c r="Q2186">
        <v>8</v>
      </c>
      <c r="R2186">
        <v>1</v>
      </c>
      <c r="S2186">
        <v>2.35</v>
      </c>
      <c r="T2186">
        <v>2.36</v>
      </c>
      <c r="U2186">
        <v>427.46</v>
      </c>
      <c r="V2186">
        <v>115.64</v>
      </c>
      <c r="W2186">
        <v>3.77</v>
      </c>
      <c r="Y2186">
        <v>5.71</v>
      </c>
      <c r="Z2186">
        <v>3</v>
      </c>
      <c r="AA2186" t="s">
        <v>4250</v>
      </c>
      <c r="AB2186">
        <v>0</v>
      </c>
      <c r="AC2186">
        <v>4</v>
      </c>
      <c r="AD2186">
        <v>4.3218095238095238</v>
      </c>
      <c r="AF2186" t="s">
        <v>7949</v>
      </c>
      <c r="AI2186">
        <v>0</v>
      </c>
      <c r="AJ2186">
        <v>0</v>
      </c>
      <c r="AK2186" t="s">
        <v>19851</v>
      </c>
      <c r="AL2186" t="s">
        <v>19851</v>
      </c>
      <c r="AM2186" t="s">
        <v>20019</v>
      </c>
    </row>
    <row r="2187" spans="1:39" x14ac:dyDescent="0.25">
      <c r="A2187" t="s">
        <v>9570</v>
      </c>
      <c r="B2187" t="s">
        <v>4841</v>
      </c>
      <c r="C2187" t="s">
        <v>4842</v>
      </c>
      <c r="D2187">
        <v>21</v>
      </c>
      <c r="E2187" t="s">
        <v>4845</v>
      </c>
      <c r="F2187">
        <v>7.68</v>
      </c>
      <c r="K2187" t="s">
        <v>6860</v>
      </c>
      <c r="L2187" t="s">
        <v>6861</v>
      </c>
      <c r="M2187" t="s">
        <v>15133</v>
      </c>
      <c r="N2187">
        <v>9</v>
      </c>
      <c r="O2187" t="s">
        <v>15507</v>
      </c>
      <c r="P2187" t="s">
        <v>17222</v>
      </c>
      <c r="Q2187">
        <v>8</v>
      </c>
      <c r="R2187">
        <v>8</v>
      </c>
      <c r="S2187">
        <v>0.35</v>
      </c>
      <c r="T2187">
        <v>3.23</v>
      </c>
      <c r="U2187">
        <v>767.97</v>
      </c>
      <c r="V2187">
        <v>223.26</v>
      </c>
      <c r="W2187">
        <v>2.84</v>
      </c>
      <c r="X2187">
        <v>4.2</v>
      </c>
      <c r="Y2187">
        <v>0</v>
      </c>
      <c r="Z2187">
        <v>2</v>
      </c>
      <c r="AA2187" t="s">
        <v>4250</v>
      </c>
      <c r="AB2187">
        <v>2</v>
      </c>
      <c r="AC2187">
        <v>23</v>
      </c>
      <c r="AD2187">
        <v>2.8849999999999998</v>
      </c>
      <c r="AF2187" t="s">
        <v>7951</v>
      </c>
      <c r="AI2187">
        <v>0</v>
      </c>
      <c r="AJ2187">
        <v>0</v>
      </c>
      <c r="AK2187" t="s">
        <v>19948</v>
      </c>
      <c r="AL2187" t="s">
        <v>19948</v>
      </c>
      <c r="AM2187" t="s">
        <v>20019</v>
      </c>
    </row>
    <row r="2188" spans="1:39" x14ac:dyDescent="0.25">
      <c r="A2188" t="s">
        <v>9571</v>
      </c>
      <c r="B2188" t="s">
        <v>4841</v>
      </c>
      <c r="C2188" t="s">
        <v>4842</v>
      </c>
      <c r="D2188">
        <v>21</v>
      </c>
      <c r="E2188" t="s">
        <v>4845</v>
      </c>
      <c r="F2188">
        <v>7.68</v>
      </c>
      <c r="K2188" t="s">
        <v>6860</v>
      </c>
      <c r="M2188" t="s">
        <v>14983</v>
      </c>
      <c r="N2188">
        <v>8</v>
      </c>
      <c r="O2188" t="s">
        <v>15306</v>
      </c>
      <c r="P2188" t="s">
        <v>17223</v>
      </c>
      <c r="Q2188">
        <v>5</v>
      </c>
      <c r="R2188">
        <v>3</v>
      </c>
      <c r="S2188">
        <v>1.54</v>
      </c>
      <c r="T2188">
        <v>3.54</v>
      </c>
      <c r="U2188">
        <v>585.74</v>
      </c>
      <c r="V2188">
        <v>90.9</v>
      </c>
      <c r="W2188">
        <v>4.0199999999999996</v>
      </c>
      <c r="X2188">
        <v>13.86</v>
      </c>
      <c r="Y2188">
        <v>9.43</v>
      </c>
      <c r="Z2188">
        <v>2</v>
      </c>
      <c r="AA2188" t="s">
        <v>4250</v>
      </c>
      <c r="AB2188">
        <v>1</v>
      </c>
      <c r="AC2188">
        <v>14</v>
      </c>
      <c r="AD2188">
        <v>3.151666666666666</v>
      </c>
      <c r="AF2188" t="s">
        <v>7952</v>
      </c>
      <c r="AI2188">
        <v>0</v>
      </c>
      <c r="AJ2188">
        <v>0</v>
      </c>
      <c r="AK2188" t="s">
        <v>19858</v>
      </c>
      <c r="AL2188" t="s">
        <v>19858</v>
      </c>
      <c r="AM2188" t="s">
        <v>20019</v>
      </c>
    </row>
    <row r="2189" spans="1:39" x14ac:dyDescent="0.25">
      <c r="A2189" t="s">
        <v>5577</v>
      </c>
      <c r="B2189" t="s">
        <v>4841</v>
      </c>
      <c r="C2189" t="s">
        <v>4842</v>
      </c>
      <c r="D2189">
        <v>21</v>
      </c>
      <c r="E2189" t="s">
        <v>4845</v>
      </c>
      <c r="F2189">
        <v>7.68</v>
      </c>
      <c r="I2189" t="s">
        <v>6440</v>
      </c>
      <c r="K2189" t="s">
        <v>6860</v>
      </c>
      <c r="L2189" t="s">
        <v>6861</v>
      </c>
      <c r="M2189" t="s">
        <v>6890</v>
      </c>
      <c r="N2189">
        <v>9</v>
      </c>
      <c r="O2189" t="s">
        <v>6949</v>
      </c>
      <c r="P2189" t="s">
        <v>7303</v>
      </c>
      <c r="Q2189">
        <v>7</v>
      </c>
      <c r="R2189">
        <v>1</v>
      </c>
      <c r="S2189">
        <v>2.84</v>
      </c>
      <c r="T2189">
        <v>2.86</v>
      </c>
      <c r="U2189">
        <v>438.39</v>
      </c>
      <c r="V2189">
        <v>96.94</v>
      </c>
      <c r="W2189">
        <v>1.47</v>
      </c>
      <c r="Y2189">
        <v>5.72</v>
      </c>
      <c r="Z2189">
        <v>2</v>
      </c>
      <c r="AA2189" t="s">
        <v>4250</v>
      </c>
      <c r="AB2189">
        <v>0</v>
      </c>
      <c r="AC2189">
        <v>3</v>
      </c>
      <c r="AD2189">
        <v>4.6220714285714291</v>
      </c>
      <c r="AF2189" t="s">
        <v>7949</v>
      </c>
      <c r="AI2189">
        <v>0</v>
      </c>
      <c r="AJ2189">
        <v>0</v>
      </c>
      <c r="AM2189" t="s">
        <v>20019</v>
      </c>
    </row>
    <row r="2190" spans="1:39" x14ac:dyDescent="0.25">
      <c r="A2190" t="s">
        <v>5585</v>
      </c>
      <c r="B2190" t="s">
        <v>4841</v>
      </c>
      <c r="C2190" t="s">
        <v>4842</v>
      </c>
      <c r="D2190">
        <v>21</v>
      </c>
      <c r="E2190" t="s">
        <v>4845</v>
      </c>
      <c r="F2190">
        <v>7.68</v>
      </c>
      <c r="I2190" t="s">
        <v>6445</v>
      </c>
      <c r="K2190" t="s">
        <v>6860</v>
      </c>
      <c r="L2190" t="s">
        <v>6861</v>
      </c>
      <c r="M2190" t="s">
        <v>6890</v>
      </c>
      <c r="N2190">
        <v>9</v>
      </c>
      <c r="O2190" t="s">
        <v>6949</v>
      </c>
      <c r="P2190" t="s">
        <v>7311</v>
      </c>
      <c r="Q2190">
        <v>8</v>
      </c>
      <c r="R2190">
        <v>2</v>
      </c>
      <c r="S2190">
        <v>1.67</v>
      </c>
      <c r="T2190">
        <v>1.68</v>
      </c>
      <c r="U2190">
        <v>436.39</v>
      </c>
      <c r="V2190">
        <v>117.17</v>
      </c>
      <c r="W2190">
        <v>0.51</v>
      </c>
      <c r="X2190">
        <v>12.34</v>
      </c>
      <c r="Y2190">
        <v>5.79</v>
      </c>
      <c r="Z2190">
        <v>2</v>
      </c>
      <c r="AA2190" t="s">
        <v>4250</v>
      </c>
      <c r="AB2190">
        <v>0</v>
      </c>
      <c r="AC2190">
        <v>4</v>
      </c>
      <c r="AD2190">
        <v>4.0486904761904761</v>
      </c>
      <c r="AF2190" t="s">
        <v>7949</v>
      </c>
      <c r="AI2190">
        <v>0</v>
      </c>
      <c r="AJ2190">
        <v>0</v>
      </c>
      <c r="AM2190" t="s">
        <v>20019</v>
      </c>
    </row>
    <row r="2191" spans="1:39" x14ac:dyDescent="0.25">
      <c r="A2191" t="s">
        <v>9572</v>
      </c>
      <c r="B2191" t="s">
        <v>4841</v>
      </c>
      <c r="C2191" t="s">
        <v>4842</v>
      </c>
      <c r="D2191">
        <v>21</v>
      </c>
      <c r="E2191" t="s">
        <v>4845</v>
      </c>
      <c r="F2191">
        <v>7.68</v>
      </c>
      <c r="I2191" t="s">
        <v>13026</v>
      </c>
      <c r="K2191" t="s">
        <v>6860</v>
      </c>
      <c r="L2191" t="s">
        <v>6861</v>
      </c>
      <c r="M2191" t="s">
        <v>14975</v>
      </c>
      <c r="N2191">
        <v>9</v>
      </c>
      <c r="O2191" t="s">
        <v>15296</v>
      </c>
      <c r="P2191" t="s">
        <v>17224</v>
      </c>
      <c r="Q2191">
        <v>6</v>
      </c>
      <c r="R2191">
        <v>1</v>
      </c>
      <c r="S2191">
        <v>3.66</v>
      </c>
      <c r="T2191">
        <v>3.83</v>
      </c>
      <c r="U2191">
        <v>413.53</v>
      </c>
      <c r="V2191">
        <v>96.65</v>
      </c>
      <c r="W2191">
        <v>4.13</v>
      </c>
      <c r="Y2191">
        <v>6.92</v>
      </c>
      <c r="Z2191">
        <v>2</v>
      </c>
      <c r="AA2191" t="s">
        <v>4250</v>
      </c>
      <c r="AB2191">
        <v>0</v>
      </c>
      <c r="AC2191">
        <v>3</v>
      </c>
      <c r="AD2191">
        <v>3.984309523809523</v>
      </c>
      <c r="AF2191" t="s">
        <v>7949</v>
      </c>
      <c r="AI2191">
        <v>0</v>
      </c>
      <c r="AJ2191">
        <v>0</v>
      </c>
      <c r="AM2191" t="s">
        <v>20019</v>
      </c>
    </row>
    <row r="2192" spans="1:39" x14ac:dyDescent="0.25">
      <c r="A2192" t="s">
        <v>9573</v>
      </c>
      <c r="B2192" t="s">
        <v>4841</v>
      </c>
      <c r="C2192" t="s">
        <v>4842</v>
      </c>
      <c r="D2192">
        <v>21</v>
      </c>
      <c r="E2192" t="s">
        <v>4845</v>
      </c>
      <c r="F2192">
        <v>7.68</v>
      </c>
      <c r="I2192" t="s">
        <v>13027</v>
      </c>
      <c r="K2192" t="s">
        <v>6860</v>
      </c>
      <c r="L2192" t="s">
        <v>6861</v>
      </c>
      <c r="M2192" t="s">
        <v>15021</v>
      </c>
      <c r="N2192">
        <v>9</v>
      </c>
      <c r="O2192" t="s">
        <v>15359</v>
      </c>
      <c r="P2192" t="s">
        <v>17225</v>
      </c>
      <c r="Q2192">
        <v>5</v>
      </c>
      <c r="R2192">
        <v>1</v>
      </c>
      <c r="S2192">
        <v>2.4900000000000002</v>
      </c>
      <c r="T2192">
        <v>4.49</v>
      </c>
      <c r="U2192">
        <v>379.5</v>
      </c>
      <c r="V2192">
        <v>60.08</v>
      </c>
      <c r="W2192">
        <v>3.31</v>
      </c>
      <c r="Y2192">
        <v>11.39</v>
      </c>
      <c r="Z2192">
        <v>1</v>
      </c>
      <c r="AA2192" t="s">
        <v>4250</v>
      </c>
      <c r="AB2192">
        <v>0</v>
      </c>
      <c r="AC2192">
        <v>2</v>
      </c>
      <c r="AD2192">
        <v>3.704047619047619</v>
      </c>
      <c r="AF2192" t="s">
        <v>7952</v>
      </c>
      <c r="AI2192">
        <v>0</v>
      </c>
      <c r="AJ2192">
        <v>0</v>
      </c>
      <c r="AM2192" t="s">
        <v>20019</v>
      </c>
    </row>
    <row r="2193" spans="1:39" x14ac:dyDescent="0.25">
      <c r="A2193" t="s">
        <v>9573</v>
      </c>
      <c r="B2193" t="s">
        <v>4841</v>
      </c>
      <c r="C2193" t="s">
        <v>4842</v>
      </c>
      <c r="D2193">
        <v>21</v>
      </c>
      <c r="E2193" t="s">
        <v>4845</v>
      </c>
      <c r="F2193">
        <v>7.68</v>
      </c>
      <c r="I2193" t="s">
        <v>13028</v>
      </c>
      <c r="K2193" t="s">
        <v>6860</v>
      </c>
      <c r="M2193" t="s">
        <v>14977</v>
      </c>
      <c r="N2193">
        <v>8</v>
      </c>
      <c r="O2193" t="s">
        <v>15298</v>
      </c>
      <c r="P2193" t="s">
        <v>17225</v>
      </c>
      <c r="Q2193">
        <v>5</v>
      </c>
      <c r="R2193">
        <v>1</v>
      </c>
      <c r="S2193">
        <v>2.4900000000000002</v>
      </c>
      <c r="T2193">
        <v>4.49</v>
      </c>
      <c r="U2193">
        <v>379.5</v>
      </c>
      <c r="V2193">
        <v>60.08</v>
      </c>
      <c r="W2193">
        <v>3.31</v>
      </c>
      <c r="Y2193">
        <v>11.39</v>
      </c>
      <c r="Z2193">
        <v>1</v>
      </c>
      <c r="AA2193" t="s">
        <v>4250</v>
      </c>
      <c r="AB2193">
        <v>0</v>
      </c>
      <c r="AC2193">
        <v>2</v>
      </c>
      <c r="AD2193">
        <v>3.704047619047619</v>
      </c>
      <c r="AF2193" t="s">
        <v>7952</v>
      </c>
      <c r="AI2193">
        <v>0</v>
      </c>
      <c r="AJ2193">
        <v>0</v>
      </c>
      <c r="AM2193" t="s">
        <v>20019</v>
      </c>
    </row>
    <row r="2194" spans="1:39" x14ac:dyDescent="0.25">
      <c r="A2194" t="s">
        <v>9574</v>
      </c>
      <c r="B2194" t="s">
        <v>4841</v>
      </c>
      <c r="C2194" t="s">
        <v>4842</v>
      </c>
      <c r="D2194">
        <v>21</v>
      </c>
      <c r="E2194" t="s">
        <v>4845</v>
      </c>
      <c r="F2194">
        <v>7.68</v>
      </c>
      <c r="I2194" t="s">
        <v>13029</v>
      </c>
      <c r="K2194" t="s">
        <v>6860</v>
      </c>
      <c r="L2194" t="s">
        <v>6861</v>
      </c>
      <c r="M2194" t="s">
        <v>15000</v>
      </c>
      <c r="N2194">
        <v>9</v>
      </c>
      <c r="O2194" t="s">
        <v>15330</v>
      </c>
      <c r="P2194" t="s">
        <v>17226</v>
      </c>
      <c r="Q2194">
        <v>5</v>
      </c>
      <c r="R2194">
        <v>1</v>
      </c>
      <c r="S2194">
        <v>4.7</v>
      </c>
      <c r="T2194">
        <v>4.8600000000000003</v>
      </c>
      <c r="U2194">
        <v>478.46</v>
      </c>
      <c r="V2194">
        <v>72.86</v>
      </c>
      <c r="W2194">
        <v>5.48</v>
      </c>
      <c r="Y2194">
        <v>6.85</v>
      </c>
      <c r="Z2194">
        <v>2</v>
      </c>
      <c r="AA2194" t="s">
        <v>4250</v>
      </c>
      <c r="AB2194">
        <v>1</v>
      </c>
      <c r="AC2194">
        <v>3</v>
      </c>
      <c r="AD2194">
        <v>3.0571904761904758</v>
      </c>
      <c r="AF2194" t="s">
        <v>7949</v>
      </c>
      <c r="AI2194">
        <v>0</v>
      </c>
      <c r="AJ2194">
        <v>0</v>
      </c>
      <c r="AM2194" t="s">
        <v>20019</v>
      </c>
    </row>
    <row r="2195" spans="1:39" x14ac:dyDescent="0.25">
      <c r="A2195" t="s">
        <v>9575</v>
      </c>
      <c r="B2195" t="s">
        <v>4841</v>
      </c>
      <c r="C2195" t="s">
        <v>4842</v>
      </c>
      <c r="D2195">
        <v>21</v>
      </c>
      <c r="E2195" t="s">
        <v>4845</v>
      </c>
      <c r="F2195">
        <v>7.68</v>
      </c>
      <c r="I2195" t="s">
        <v>13030</v>
      </c>
      <c r="K2195" t="s">
        <v>6860</v>
      </c>
      <c r="L2195" t="s">
        <v>6861</v>
      </c>
      <c r="M2195" t="s">
        <v>15000</v>
      </c>
      <c r="N2195">
        <v>9</v>
      </c>
      <c r="O2195" t="s">
        <v>15330</v>
      </c>
      <c r="P2195" t="s">
        <v>17227</v>
      </c>
      <c r="Q2195">
        <v>4</v>
      </c>
      <c r="R2195">
        <v>1</v>
      </c>
      <c r="S2195">
        <v>5.28</v>
      </c>
      <c r="T2195">
        <v>5.28</v>
      </c>
      <c r="U2195">
        <v>445.46</v>
      </c>
      <c r="V2195">
        <v>59.97</v>
      </c>
      <c r="W2195">
        <v>5.34</v>
      </c>
      <c r="Y2195">
        <v>1.1599999999999999</v>
      </c>
      <c r="Z2195">
        <v>2</v>
      </c>
      <c r="AA2195" t="s">
        <v>4250</v>
      </c>
      <c r="AB2195">
        <v>1</v>
      </c>
      <c r="AC2195">
        <v>3</v>
      </c>
      <c r="AD2195">
        <v>3.2229047619047622</v>
      </c>
      <c r="AF2195" t="s">
        <v>7949</v>
      </c>
      <c r="AI2195">
        <v>0</v>
      </c>
      <c r="AJ2195">
        <v>0</v>
      </c>
      <c r="AM2195" t="s">
        <v>20019</v>
      </c>
    </row>
    <row r="2196" spans="1:39" x14ac:dyDescent="0.25">
      <c r="A2196" t="s">
        <v>9576</v>
      </c>
      <c r="B2196" t="s">
        <v>4841</v>
      </c>
      <c r="C2196" t="s">
        <v>4842</v>
      </c>
      <c r="D2196">
        <v>21</v>
      </c>
      <c r="E2196" t="s">
        <v>4845</v>
      </c>
      <c r="F2196">
        <v>7.68</v>
      </c>
      <c r="I2196" t="s">
        <v>13031</v>
      </c>
      <c r="K2196" t="s">
        <v>6860</v>
      </c>
      <c r="L2196" t="s">
        <v>6861</v>
      </c>
      <c r="M2196" t="s">
        <v>14952</v>
      </c>
      <c r="N2196">
        <v>9</v>
      </c>
      <c r="O2196" t="s">
        <v>15273</v>
      </c>
      <c r="P2196" t="s">
        <v>17228</v>
      </c>
      <c r="Q2196">
        <v>7</v>
      </c>
      <c r="R2196">
        <v>2</v>
      </c>
      <c r="S2196">
        <v>3.08</v>
      </c>
      <c r="T2196">
        <v>3.08</v>
      </c>
      <c r="U2196">
        <v>524.39</v>
      </c>
      <c r="V2196">
        <v>108.06</v>
      </c>
      <c r="W2196">
        <v>3.92</v>
      </c>
      <c r="X2196">
        <v>10.11</v>
      </c>
      <c r="Y2196">
        <v>4.74</v>
      </c>
      <c r="Z2196">
        <v>2</v>
      </c>
      <c r="AA2196" t="s">
        <v>4250</v>
      </c>
      <c r="AB2196">
        <v>1</v>
      </c>
      <c r="AC2196">
        <v>7</v>
      </c>
      <c r="AD2196">
        <v>3.3180000000000001</v>
      </c>
      <c r="AF2196" t="s">
        <v>7949</v>
      </c>
      <c r="AI2196">
        <v>0</v>
      </c>
      <c r="AJ2196">
        <v>0</v>
      </c>
      <c r="AM2196" t="s">
        <v>20019</v>
      </c>
    </row>
    <row r="2197" spans="1:39" x14ac:dyDescent="0.25">
      <c r="A2197" t="s">
        <v>9372</v>
      </c>
      <c r="B2197" t="s">
        <v>4841</v>
      </c>
      <c r="C2197" t="s">
        <v>4842</v>
      </c>
      <c r="D2197">
        <v>21</v>
      </c>
      <c r="E2197" t="s">
        <v>4845</v>
      </c>
      <c r="F2197">
        <v>7.68</v>
      </c>
      <c r="I2197" t="s">
        <v>13032</v>
      </c>
      <c r="K2197" t="s">
        <v>6860</v>
      </c>
      <c r="L2197" t="s">
        <v>6861</v>
      </c>
      <c r="M2197" t="s">
        <v>15000</v>
      </c>
      <c r="N2197">
        <v>9</v>
      </c>
      <c r="O2197" t="s">
        <v>15330</v>
      </c>
      <c r="P2197" t="s">
        <v>17024</v>
      </c>
      <c r="Q2197">
        <v>4</v>
      </c>
      <c r="R2197">
        <v>1</v>
      </c>
      <c r="S2197">
        <v>5.33</v>
      </c>
      <c r="T2197">
        <v>5.51</v>
      </c>
      <c r="U2197">
        <v>377.53</v>
      </c>
      <c r="V2197">
        <v>59.97</v>
      </c>
      <c r="W2197">
        <v>4.2</v>
      </c>
      <c r="Y2197">
        <v>6.9</v>
      </c>
      <c r="Z2197">
        <v>1</v>
      </c>
      <c r="AA2197" t="s">
        <v>4250</v>
      </c>
      <c r="AB2197">
        <v>0</v>
      </c>
      <c r="AC2197">
        <v>1</v>
      </c>
      <c r="AD2197">
        <v>3.7081190476190482</v>
      </c>
      <c r="AF2197" t="s">
        <v>7949</v>
      </c>
      <c r="AI2197">
        <v>0</v>
      </c>
      <c r="AJ2197">
        <v>0</v>
      </c>
      <c r="AM2197" t="s">
        <v>20019</v>
      </c>
    </row>
    <row r="2198" spans="1:39" x14ac:dyDescent="0.25">
      <c r="A2198" t="s">
        <v>9577</v>
      </c>
      <c r="B2198" t="s">
        <v>4841</v>
      </c>
      <c r="C2198" t="s">
        <v>4842</v>
      </c>
      <c r="D2198">
        <v>21</v>
      </c>
      <c r="E2198" t="s">
        <v>4845</v>
      </c>
      <c r="F2198">
        <v>7.68</v>
      </c>
      <c r="I2198" t="s">
        <v>13033</v>
      </c>
      <c r="K2198" t="s">
        <v>6860</v>
      </c>
      <c r="L2198" t="s">
        <v>6861</v>
      </c>
      <c r="M2198" t="s">
        <v>15000</v>
      </c>
      <c r="N2198">
        <v>9</v>
      </c>
      <c r="O2198" t="s">
        <v>15330</v>
      </c>
      <c r="P2198" t="s">
        <v>17229</v>
      </c>
      <c r="Q2198">
        <v>5</v>
      </c>
      <c r="R2198">
        <v>1</v>
      </c>
      <c r="S2198">
        <v>4.88</v>
      </c>
      <c r="T2198">
        <v>4.88</v>
      </c>
      <c r="U2198">
        <v>430.53</v>
      </c>
      <c r="V2198">
        <v>83.76</v>
      </c>
      <c r="W2198">
        <v>4.87</v>
      </c>
      <c r="Y2198">
        <v>1.0900000000000001</v>
      </c>
      <c r="Z2198">
        <v>2</v>
      </c>
      <c r="AA2198" t="s">
        <v>4250</v>
      </c>
      <c r="AB2198">
        <v>0</v>
      </c>
      <c r="AC2198">
        <v>3</v>
      </c>
      <c r="AD2198">
        <v>3.3895476190476188</v>
      </c>
      <c r="AF2198" t="s">
        <v>7949</v>
      </c>
      <c r="AI2198">
        <v>0</v>
      </c>
      <c r="AJ2198">
        <v>0</v>
      </c>
      <c r="AM2198" t="s">
        <v>20019</v>
      </c>
    </row>
    <row r="2199" spans="1:39" x14ac:dyDescent="0.25">
      <c r="A2199" t="s">
        <v>9578</v>
      </c>
      <c r="B2199" t="s">
        <v>4841</v>
      </c>
      <c r="C2199" t="s">
        <v>4842</v>
      </c>
      <c r="D2199">
        <v>21</v>
      </c>
      <c r="E2199" t="s">
        <v>4845</v>
      </c>
      <c r="F2199">
        <v>7.68</v>
      </c>
      <c r="I2199" t="s">
        <v>13034</v>
      </c>
      <c r="K2199" t="s">
        <v>6860</v>
      </c>
      <c r="L2199" t="s">
        <v>6861</v>
      </c>
      <c r="M2199" t="s">
        <v>15000</v>
      </c>
      <c r="N2199">
        <v>9</v>
      </c>
      <c r="O2199" t="s">
        <v>15330</v>
      </c>
      <c r="P2199" t="s">
        <v>17230</v>
      </c>
      <c r="Q2199">
        <v>5</v>
      </c>
      <c r="R2199">
        <v>1</v>
      </c>
      <c r="S2199">
        <v>4.22</v>
      </c>
      <c r="T2199">
        <v>4.37</v>
      </c>
      <c r="U2199">
        <v>388.52</v>
      </c>
      <c r="V2199">
        <v>72.86</v>
      </c>
      <c r="W2199">
        <v>4.17</v>
      </c>
      <c r="Y2199">
        <v>7</v>
      </c>
      <c r="Z2199">
        <v>2</v>
      </c>
      <c r="AA2199" t="s">
        <v>4250</v>
      </c>
      <c r="AB2199">
        <v>0</v>
      </c>
      <c r="AC2199">
        <v>2</v>
      </c>
      <c r="AD2199">
        <v>3.9446190476190481</v>
      </c>
      <c r="AF2199" t="s">
        <v>7949</v>
      </c>
      <c r="AI2199">
        <v>0</v>
      </c>
      <c r="AJ2199">
        <v>0</v>
      </c>
      <c r="AM2199" t="s">
        <v>20019</v>
      </c>
    </row>
    <row r="2200" spans="1:39" x14ac:dyDescent="0.25">
      <c r="A2200" t="s">
        <v>9579</v>
      </c>
      <c r="B2200" t="s">
        <v>4841</v>
      </c>
      <c r="C2200" t="s">
        <v>4842</v>
      </c>
      <c r="D2200">
        <v>21</v>
      </c>
      <c r="E2200" t="s">
        <v>4845</v>
      </c>
      <c r="F2200">
        <v>7.68</v>
      </c>
      <c r="I2200" t="s">
        <v>13035</v>
      </c>
      <c r="K2200" t="s">
        <v>6860</v>
      </c>
      <c r="L2200" t="s">
        <v>6861</v>
      </c>
      <c r="M2200" t="s">
        <v>15042</v>
      </c>
      <c r="N2200">
        <v>9</v>
      </c>
      <c r="O2200" t="s">
        <v>15389</v>
      </c>
      <c r="P2200" t="s">
        <v>17231</v>
      </c>
      <c r="Q2200">
        <v>6</v>
      </c>
      <c r="R2200">
        <v>1</v>
      </c>
      <c r="S2200">
        <v>2.58</v>
      </c>
      <c r="T2200">
        <v>2.58</v>
      </c>
      <c r="U2200">
        <v>477.61</v>
      </c>
      <c r="V2200">
        <v>94.22</v>
      </c>
      <c r="W2200">
        <v>3.27</v>
      </c>
      <c r="Y2200">
        <v>5.19</v>
      </c>
      <c r="Z2200">
        <v>1</v>
      </c>
      <c r="AA2200" t="s">
        <v>4250</v>
      </c>
      <c r="AB2200">
        <v>0</v>
      </c>
      <c r="AC2200">
        <v>5</v>
      </c>
      <c r="AD2200">
        <v>4.5625952380952386</v>
      </c>
      <c r="AF2200" t="s">
        <v>7949</v>
      </c>
      <c r="AI2200">
        <v>0</v>
      </c>
      <c r="AJ2200">
        <v>0</v>
      </c>
      <c r="AM2200" t="s">
        <v>20019</v>
      </c>
    </row>
    <row r="2201" spans="1:39" x14ac:dyDescent="0.25">
      <c r="A2201" t="s">
        <v>9579</v>
      </c>
      <c r="B2201" t="s">
        <v>4841</v>
      </c>
      <c r="C2201" t="s">
        <v>4842</v>
      </c>
      <c r="D2201">
        <v>21</v>
      </c>
      <c r="E2201" t="s">
        <v>4845</v>
      </c>
      <c r="F2201">
        <v>7.68</v>
      </c>
      <c r="I2201" t="s">
        <v>13036</v>
      </c>
      <c r="K2201" t="s">
        <v>6860</v>
      </c>
      <c r="M2201" t="s">
        <v>15002</v>
      </c>
      <c r="N2201">
        <v>8</v>
      </c>
      <c r="O2201" t="s">
        <v>15332</v>
      </c>
      <c r="P2201" t="s">
        <v>17231</v>
      </c>
      <c r="Q2201">
        <v>6</v>
      </c>
      <c r="R2201">
        <v>1</v>
      </c>
      <c r="S2201">
        <v>2.58</v>
      </c>
      <c r="T2201">
        <v>2.58</v>
      </c>
      <c r="U2201">
        <v>477.61</v>
      </c>
      <c r="V2201">
        <v>94.22</v>
      </c>
      <c r="W2201">
        <v>3.27</v>
      </c>
      <c r="Y2201">
        <v>5.19</v>
      </c>
      <c r="Z2201">
        <v>1</v>
      </c>
      <c r="AA2201" t="s">
        <v>4250</v>
      </c>
      <c r="AB2201">
        <v>0</v>
      </c>
      <c r="AC2201">
        <v>5</v>
      </c>
      <c r="AD2201">
        <v>4.5625952380952386</v>
      </c>
      <c r="AF2201" t="s">
        <v>7949</v>
      </c>
      <c r="AI2201">
        <v>0</v>
      </c>
      <c r="AJ2201">
        <v>0</v>
      </c>
      <c r="AM2201" t="s">
        <v>20019</v>
      </c>
    </row>
    <row r="2202" spans="1:39" x14ac:dyDescent="0.25">
      <c r="A2202" t="s">
        <v>9580</v>
      </c>
      <c r="B2202" t="s">
        <v>4841</v>
      </c>
      <c r="C2202" t="s">
        <v>4842</v>
      </c>
      <c r="D2202">
        <v>21</v>
      </c>
      <c r="E2202" t="s">
        <v>4845</v>
      </c>
      <c r="F2202">
        <v>7.68</v>
      </c>
      <c r="K2202" t="s">
        <v>6860</v>
      </c>
      <c r="L2202" t="s">
        <v>6861</v>
      </c>
      <c r="M2202" t="s">
        <v>14961</v>
      </c>
      <c r="N2202">
        <v>9</v>
      </c>
      <c r="O2202" t="s">
        <v>15282</v>
      </c>
      <c r="P2202" t="s">
        <v>17232</v>
      </c>
      <c r="Q2202">
        <v>5</v>
      </c>
      <c r="R2202">
        <v>1</v>
      </c>
      <c r="T2202">
        <v>3.75</v>
      </c>
      <c r="U2202">
        <v>435.53</v>
      </c>
      <c r="V2202">
        <v>94.84</v>
      </c>
      <c r="W2202">
        <v>3.12</v>
      </c>
      <c r="Y2202">
        <v>0</v>
      </c>
      <c r="Z2202">
        <v>2</v>
      </c>
      <c r="AA2202" t="s">
        <v>4250</v>
      </c>
      <c r="AB2202">
        <v>0</v>
      </c>
      <c r="AC2202">
        <v>1</v>
      </c>
      <c r="AI2202">
        <v>0</v>
      </c>
      <c r="AJ2202">
        <v>0</v>
      </c>
      <c r="AK2202" t="s">
        <v>19845</v>
      </c>
      <c r="AL2202" t="s">
        <v>19845</v>
      </c>
      <c r="AM2202" t="s">
        <v>20019</v>
      </c>
    </row>
    <row r="2203" spans="1:39" x14ac:dyDescent="0.25">
      <c r="A2203" t="s">
        <v>9581</v>
      </c>
      <c r="B2203" t="s">
        <v>4841</v>
      </c>
      <c r="C2203" t="s">
        <v>4842</v>
      </c>
      <c r="D2203">
        <v>21</v>
      </c>
      <c r="E2203" t="s">
        <v>4845</v>
      </c>
      <c r="F2203">
        <v>7.68</v>
      </c>
      <c r="I2203" t="s">
        <v>13037</v>
      </c>
      <c r="K2203" t="s">
        <v>6860</v>
      </c>
      <c r="L2203" t="s">
        <v>6861</v>
      </c>
      <c r="M2203" t="s">
        <v>15069</v>
      </c>
      <c r="N2203">
        <v>8</v>
      </c>
      <c r="O2203" t="s">
        <v>15422</v>
      </c>
      <c r="P2203" t="s">
        <v>17233</v>
      </c>
      <c r="Q2203">
        <v>5</v>
      </c>
      <c r="R2203">
        <v>1</v>
      </c>
      <c r="S2203">
        <v>5.39</v>
      </c>
      <c r="T2203">
        <v>5.39</v>
      </c>
      <c r="U2203">
        <v>444.43</v>
      </c>
      <c r="V2203">
        <v>56.84</v>
      </c>
      <c r="W2203">
        <v>4.9000000000000004</v>
      </c>
      <c r="Y2203">
        <v>4.38</v>
      </c>
      <c r="Z2203">
        <v>2</v>
      </c>
      <c r="AA2203" t="s">
        <v>4250</v>
      </c>
      <c r="AB2203">
        <v>0</v>
      </c>
      <c r="AC2203">
        <v>3</v>
      </c>
      <c r="AD2203">
        <v>3.230261904761905</v>
      </c>
      <c r="AF2203" t="s">
        <v>7949</v>
      </c>
      <c r="AI2203">
        <v>0</v>
      </c>
      <c r="AJ2203">
        <v>0</v>
      </c>
      <c r="AM2203" t="s">
        <v>20019</v>
      </c>
    </row>
    <row r="2204" spans="1:39" x14ac:dyDescent="0.25">
      <c r="A2204" t="s">
        <v>9582</v>
      </c>
      <c r="B2204" t="s">
        <v>4841</v>
      </c>
      <c r="C2204" t="s">
        <v>4842</v>
      </c>
      <c r="D2204">
        <v>21</v>
      </c>
      <c r="E2204" t="s">
        <v>4845</v>
      </c>
      <c r="F2204">
        <v>7.68</v>
      </c>
      <c r="I2204" t="s">
        <v>13038</v>
      </c>
      <c r="K2204" t="s">
        <v>6860</v>
      </c>
      <c r="L2204" t="s">
        <v>6861</v>
      </c>
      <c r="M2204" t="s">
        <v>15120</v>
      </c>
      <c r="N2204">
        <v>8</v>
      </c>
      <c r="O2204" t="s">
        <v>15492</v>
      </c>
      <c r="P2204" t="s">
        <v>17234</v>
      </c>
      <c r="Q2204">
        <v>6</v>
      </c>
      <c r="R2204">
        <v>2</v>
      </c>
      <c r="S2204">
        <v>-2.25</v>
      </c>
      <c r="T2204">
        <v>-2.25</v>
      </c>
      <c r="U2204">
        <v>466.26</v>
      </c>
      <c r="V2204">
        <v>85.42</v>
      </c>
      <c r="W2204">
        <v>4.12</v>
      </c>
      <c r="Y2204">
        <v>4</v>
      </c>
      <c r="Z2204">
        <v>3</v>
      </c>
      <c r="AA2204" t="s">
        <v>4250</v>
      </c>
      <c r="AB2204">
        <v>0</v>
      </c>
      <c r="AC2204">
        <v>4</v>
      </c>
      <c r="AD2204">
        <v>4.7409999999999997</v>
      </c>
      <c r="AF2204" t="s">
        <v>7949</v>
      </c>
      <c r="AI2204">
        <v>0</v>
      </c>
      <c r="AJ2204">
        <v>0</v>
      </c>
      <c r="AM2204" t="s">
        <v>20019</v>
      </c>
    </row>
    <row r="2205" spans="1:39" x14ac:dyDescent="0.25">
      <c r="A2205" t="s">
        <v>9583</v>
      </c>
      <c r="B2205" t="s">
        <v>4841</v>
      </c>
      <c r="C2205" t="s">
        <v>4842</v>
      </c>
      <c r="D2205">
        <v>21</v>
      </c>
      <c r="E2205" t="s">
        <v>4845</v>
      </c>
      <c r="F2205">
        <v>7.68</v>
      </c>
      <c r="I2205" t="s">
        <v>13039</v>
      </c>
      <c r="K2205" t="s">
        <v>6860</v>
      </c>
      <c r="L2205" t="s">
        <v>6861</v>
      </c>
      <c r="M2205" t="s">
        <v>15069</v>
      </c>
      <c r="N2205">
        <v>8</v>
      </c>
      <c r="O2205" t="s">
        <v>15422</v>
      </c>
      <c r="P2205" t="s">
        <v>17235</v>
      </c>
      <c r="Q2205">
        <v>4</v>
      </c>
      <c r="R2205">
        <v>1</v>
      </c>
      <c r="S2205">
        <v>4.6500000000000004</v>
      </c>
      <c r="T2205">
        <v>4.6500000000000004</v>
      </c>
      <c r="U2205">
        <v>392.45</v>
      </c>
      <c r="V2205">
        <v>47.61</v>
      </c>
      <c r="W2205">
        <v>4.45</v>
      </c>
      <c r="Y2205">
        <v>4.3899999999999997</v>
      </c>
      <c r="Z2205">
        <v>2</v>
      </c>
      <c r="AA2205" t="s">
        <v>4250</v>
      </c>
      <c r="AB2205">
        <v>0</v>
      </c>
      <c r="AC2205">
        <v>2</v>
      </c>
      <c r="AD2205">
        <v>3.7765476190476188</v>
      </c>
      <c r="AF2205" t="s">
        <v>7949</v>
      </c>
      <c r="AI2205">
        <v>0</v>
      </c>
      <c r="AJ2205">
        <v>0</v>
      </c>
      <c r="AM2205" t="s">
        <v>20019</v>
      </c>
    </row>
    <row r="2206" spans="1:39" x14ac:dyDescent="0.25">
      <c r="A2206" t="s">
        <v>9584</v>
      </c>
      <c r="B2206" t="s">
        <v>4841</v>
      </c>
      <c r="C2206" t="s">
        <v>4842</v>
      </c>
      <c r="D2206">
        <v>21</v>
      </c>
      <c r="E2206" t="s">
        <v>4845</v>
      </c>
      <c r="F2206">
        <v>7.68</v>
      </c>
      <c r="K2206" t="s">
        <v>6860</v>
      </c>
      <c r="L2206" t="s">
        <v>6861</v>
      </c>
      <c r="M2206" t="s">
        <v>15134</v>
      </c>
      <c r="N2206">
        <v>9</v>
      </c>
      <c r="O2206" t="s">
        <v>15508</v>
      </c>
      <c r="P2206" t="s">
        <v>17236</v>
      </c>
      <c r="Q2206">
        <v>7</v>
      </c>
      <c r="R2206">
        <v>3</v>
      </c>
      <c r="S2206">
        <v>3.56</v>
      </c>
      <c r="T2206">
        <v>5.27</v>
      </c>
      <c r="U2206">
        <v>623.70000000000005</v>
      </c>
      <c r="V2206">
        <v>109.36</v>
      </c>
      <c r="W2206">
        <v>3.74</v>
      </c>
      <c r="X2206">
        <v>13.4</v>
      </c>
      <c r="Y2206">
        <v>8.99</v>
      </c>
      <c r="Z2206">
        <v>3</v>
      </c>
      <c r="AA2206" t="s">
        <v>4250</v>
      </c>
      <c r="AB2206">
        <v>1</v>
      </c>
      <c r="AC2206">
        <v>12</v>
      </c>
      <c r="AD2206">
        <v>1.2463333333333331</v>
      </c>
      <c r="AF2206" t="s">
        <v>7952</v>
      </c>
      <c r="AI2206">
        <v>0</v>
      </c>
      <c r="AJ2206">
        <v>0</v>
      </c>
      <c r="AK2206" t="s">
        <v>19912</v>
      </c>
      <c r="AL2206" t="s">
        <v>19912</v>
      </c>
      <c r="AM2206" t="s">
        <v>20019</v>
      </c>
    </row>
    <row r="2207" spans="1:39" x14ac:dyDescent="0.25">
      <c r="A2207" t="s">
        <v>9585</v>
      </c>
      <c r="B2207" t="s">
        <v>4841</v>
      </c>
      <c r="C2207" t="s">
        <v>4842</v>
      </c>
      <c r="D2207">
        <v>21.1</v>
      </c>
      <c r="E2207" t="s">
        <v>4845</v>
      </c>
      <c r="F2207">
        <v>7.68</v>
      </c>
      <c r="I2207" t="s">
        <v>13040</v>
      </c>
      <c r="K2207" t="s">
        <v>6860</v>
      </c>
      <c r="L2207" t="s">
        <v>6861</v>
      </c>
      <c r="M2207" t="s">
        <v>14987</v>
      </c>
      <c r="N2207">
        <v>9</v>
      </c>
      <c r="O2207" t="s">
        <v>15311</v>
      </c>
      <c r="P2207" t="s">
        <v>17237</v>
      </c>
      <c r="Q2207">
        <v>5</v>
      </c>
      <c r="R2207">
        <v>2</v>
      </c>
      <c r="S2207">
        <v>2.33</v>
      </c>
      <c r="T2207">
        <v>2.34</v>
      </c>
      <c r="U2207">
        <v>392.79</v>
      </c>
      <c r="V2207">
        <v>89.6</v>
      </c>
      <c r="W2207">
        <v>3.02</v>
      </c>
      <c r="X2207">
        <v>10.06</v>
      </c>
      <c r="Y2207">
        <v>5.03</v>
      </c>
      <c r="Z2207">
        <v>2</v>
      </c>
      <c r="AA2207" t="s">
        <v>4250</v>
      </c>
      <c r="AB2207">
        <v>0</v>
      </c>
      <c r="AC2207">
        <v>4</v>
      </c>
      <c r="AD2207">
        <v>5.1007857142857143</v>
      </c>
      <c r="AF2207" t="s">
        <v>7949</v>
      </c>
      <c r="AI2207">
        <v>0</v>
      </c>
      <c r="AJ2207">
        <v>0</v>
      </c>
      <c r="AM2207" t="s">
        <v>20019</v>
      </c>
    </row>
    <row r="2208" spans="1:39" x14ac:dyDescent="0.25">
      <c r="A2208" t="s">
        <v>8329</v>
      </c>
      <c r="B2208" t="s">
        <v>4841</v>
      </c>
      <c r="C2208" t="s">
        <v>4842</v>
      </c>
      <c r="D2208">
        <v>21.2</v>
      </c>
      <c r="E2208" t="s">
        <v>4845</v>
      </c>
      <c r="F2208">
        <v>7.67</v>
      </c>
      <c r="K2208" t="s">
        <v>6860</v>
      </c>
      <c r="L2208" t="s">
        <v>6861</v>
      </c>
      <c r="M2208" t="s">
        <v>15013</v>
      </c>
      <c r="N2208">
        <v>9</v>
      </c>
      <c r="O2208" t="s">
        <v>15396</v>
      </c>
      <c r="P2208" t="s">
        <v>15982</v>
      </c>
      <c r="Q2208">
        <v>7</v>
      </c>
      <c r="R2208">
        <v>1</v>
      </c>
      <c r="S2208">
        <v>2.61</v>
      </c>
      <c r="T2208">
        <v>2.61</v>
      </c>
      <c r="U2208">
        <v>443.41</v>
      </c>
      <c r="V2208">
        <v>95.51</v>
      </c>
      <c r="W2208">
        <v>4.18</v>
      </c>
      <c r="Y2208">
        <v>3.2</v>
      </c>
      <c r="Z2208">
        <v>4</v>
      </c>
      <c r="AA2208" t="s">
        <v>4250</v>
      </c>
      <c r="AB2208">
        <v>0</v>
      </c>
      <c r="AC2208">
        <v>2</v>
      </c>
      <c r="AD2208">
        <v>4.7488809523809534</v>
      </c>
      <c r="AF2208" t="s">
        <v>7949</v>
      </c>
      <c r="AI2208">
        <v>0</v>
      </c>
      <c r="AJ2208">
        <v>0</v>
      </c>
      <c r="AK2208" t="s">
        <v>19847</v>
      </c>
      <c r="AL2208" t="s">
        <v>19847</v>
      </c>
      <c r="AM2208" t="s">
        <v>20019</v>
      </c>
    </row>
    <row r="2209" spans="1:39" x14ac:dyDescent="0.25">
      <c r="A2209" t="s">
        <v>9586</v>
      </c>
      <c r="B2209" t="s">
        <v>4841</v>
      </c>
      <c r="C2209" t="s">
        <v>4842</v>
      </c>
      <c r="D2209">
        <v>21.2</v>
      </c>
      <c r="E2209" t="s">
        <v>4845</v>
      </c>
      <c r="F2209">
        <v>7.67</v>
      </c>
      <c r="I2209" t="s">
        <v>13041</v>
      </c>
      <c r="K2209" t="s">
        <v>6860</v>
      </c>
      <c r="M2209" t="s">
        <v>15002</v>
      </c>
      <c r="N2209">
        <v>8</v>
      </c>
      <c r="O2209" t="s">
        <v>15332</v>
      </c>
      <c r="P2209" t="s">
        <v>17238</v>
      </c>
      <c r="Q2209">
        <v>5</v>
      </c>
      <c r="R2209">
        <v>1</v>
      </c>
      <c r="S2209">
        <v>0.77</v>
      </c>
      <c r="T2209">
        <v>0.78</v>
      </c>
      <c r="U2209">
        <v>447.53</v>
      </c>
      <c r="V2209">
        <v>77.150000000000006</v>
      </c>
      <c r="W2209">
        <v>3.61</v>
      </c>
      <c r="Y2209">
        <v>5.93</v>
      </c>
      <c r="Z2209">
        <v>1</v>
      </c>
      <c r="AA2209" t="s">
        <v>4250</v>
      </c>
      <c r="AB2209">
        <v>0</v>
      </c>
      <c r="AC2209">
        <v>5</v>
      </c>
      <c r="AD2209">
        <v>5.2081190476190473</v>
      </c>
      <c r="AF2209" t="s">
        <v>7949</v>
      </c>
      <c r="AI2209">
        <v>0</v>
      </c>
      <c r="AJ2209">
        <v>0</v>
      </c>
      <c r="AM2209" t="s">
        <v>20019</v>
      </c>
    </row>
    <row r="2210" spans="1:39" x14ac:dyDescent="0.25">
      <c r="A2210" t="s">
        <v>9465</v>
      </c>
      <c r="B2210" t="s">
        <v>4841</v>
      </c>
      <c r="C2210" t="s">
        <v>4842</v>
      </c>
      <c r="D2210">
        <v>21.3</v>
      </c>
      <c r="E2210" t="s">
        <v>4845</v>
      </c>
      <c r="F2210">
        <v>7.67</v>
      </c>
      <c r="I2210" t="s">
        <v>13042</v>
      </c>
      <c r="K2210" t="s">
        <v>6860</v>
      </c>
      <c r="L2210" t="s">
        <v>6861</v>
      </c>
      <c r="M2210" t="s">
        <v>14972</v>
      </c>
      <c r="N2210">
        <v>8</v>
      </c>
      <c r="O2210" t="s">
        <v>15293</v>
      </c>
      <c r="P2210" t="s">
        <v>17117</v>
      </c>
      <c r="Q2210">
        <v>6</v>
      </c>
      <c r="R2210">
        <v>2</v>
      </c>
      <c r="S2210">
        <v>1.24</v>
      </c>
      <c r="T2210">
        <v>1.3</v>
      </c>
      <c r="U2210">
        <v>465.33</v>
      </c>
      <c r="V2210">
        <v>102.49</v>
      </c>
      <c r="W2210">
        <v>3.83</v>
      </c>
      <c r="X2210">
        <v>8.19</v>
      </c>
      <c r="Y2210">
        <v>4.3499999999999996</v>
      </c>
      <c r="Z2210">
        <v>2</v>
      </c>
      <c r="AA2210" t="s">
        <v>4250</v>
      </c>
      <c r="AB2210">
        <v>0</v>
      </c>
      <c r="AC2210">
        <v>4</v>
      </c>
      <c r="AD2210">
        <v>4.3313095238095238</v>
      </c>
      <c r="AF2210" t="s">
        <v>7949</v>
      </c>
      <c r="AI2210">
        <v>0</v>
      </c>
      <c r="AJ2210">
        <v>0</v>
      </c>
      <c r="AM2210" t="s">
        <v>20019</v>
      </c>
    </row>
    <row r="2211" spans="1:39" x14ac:dyDescent="0.25">
      <c r="A2211" t="s">
        <v>9003</v>
      </c>
      <c r="B2211" t="s">
        <v>4841</v>
      </c>
      <c r="C2211" t="s">
        <v>4842</v>
      </c>
      <c r="D2211">
        <v>21.31</v>
      </c>
      <c r="E2211" t="s">
        <v>4845</v>
      </c>
      <c r="F2211">
        <v>7.67</v>
      </c>
      <c r="K2211" t="s">
        <v>6860</v>
      </c>
      <c r="L2211" t="s">
        <v>6861</v>
      </c>
      <c r="M2211" t="s">
        <v>15083</v>
      </c>
      <c r="N2211">
        <v>9</v>
      </c>
      <c r="O2211" t="s">
        <v>15439</v>
      </c>
      <c r="P2211" t="s">
        <v>16655</v>
      </c>
      <c r="Q2211">
        <v>6</v>
      </c>
      <c r="R2211">
        <v>3</v>
      </c>
      <c r="S2211">
        <v>3.79</v>
      </c>
      <c r="T2211">
        <v>5.97</v>
      </c>
      <c r="U2211">
        <v>642.86</v>
      </c>
      <c r="V2211">
        <v>103.67</v>
      </c>
      <c r="W2211">
        <v>4.88</v>
      </c>
      <c r="X2211">
        <v>13.79</v>
      </c>
      <c r="Y2211">
        <v>9.69</v>
      </c>
      <c r="Z2211">
        <v>3</v>
      </c>
      <c r="AA2211" t="s">
        <v>4250</v>
      </c>
      <c r="AB2211">
        <v>1</v>
      </c>
      <c r="AC2211">
        <v>13</v>
      </c>
      <c r="AD2211">
        <v>0.97100000000000031</v>
      </c>
      <c r="AF2211" t="s">
        <v>7952</v>
      </c>
      <c r="AI2211">
        <v>0</v>
      </c>
      <c r="AJ2211">
        <v>0</v>
      </c>
      <c r="AK2211" t="s">
        <v>19876</v>
      </c>
      <c r="AL2211" t="s">
        <v>19876</v>
      </c>
      <c r="AM2211" t="s">
        <v>20019</v>
      </c>
    </row>
    <row r="2212" spans="1:39" x14ac:dyDescent="0.25">
      <c r="A2212" t="s">
        <v>9587</v>
      </c>
      <c r="B2212" t="s">
        <v>4841</v>
      </c>
      <c r="C2212" t="s">
        <v>4842</v>
      </c>
      <c r="D2212">
        <v>21.4</v>
      </c>
      <c r="E2212" t="s">
        <v>4845</v>
      </c>
      <c r="F2212">
        <v>7.67</v>
      </c>
      <c r="I2212" t="s">
        <v>13043</v>
      </c>
      <c r="K2212" t="s">
        <v>6860</v>
      </c>
      <c r="L2212" t="s">
        <v>6861</v>
      </c>
      <c r="M2212" t="s">
        <v>14987</v>
      </c>
      <c r="N2212">
        <v>9</v>
      </c>
      <c r="O2212" t="s">
        <v>15311</v>
      </c>
      <c r="P2212" t="s">
        <v>17239</v>
      </c>
      <c r="Q2212">
        <v>6</v>
      </c>
      <c r="R2212">
        <v>2</v>
      </c>
      <c r="S2212">
        <v>1.79</v>
      </c>
      <c r="T2212">
        <v>1.79</v>
      </c>
      <c r="U2212">
        <v>429.4</v>
      </c>
      <c r="V2212">
        <v>113.39</v>
      </c>
      <c r="W2212">
        <v>3.16</v>
      </c>
      <c r="X2212">
        <v>10.01</v>
      </c>
      <c r="Y2212">
        <v>4.18</v>
      </c>
      <c r="Z2212">
        <v>2</v>
      </c>
      <c r="AA2212" t="s">
        <v>4250</v>
      </c>
      <c r="AB2212">
        <v>0</v>
      </c>
      <c r="AC2212">
        <v>4</v>
      </c>
      <c r="AD2212">
        <v>4.2246190476190479</v>
      </c>
      <c r="AF2212" t="s">
        <v>7949</v>
      </c>
      <c r="AI2212">
        <v>0</v>
      </c>
      <c r="AJ2212">
        <v>0</v>
      </c>
      <c r="AM2212" t="s">
        <v>20019</v>
      </c>
    </row>
    <row r="2213" spans="1:39" x14ac:dyDescent="0.25">
      <c r="A2213" t="s">
        <v>9588</v>
      </c>
      <c r="B2213" t="s">
        <v>4841</v>
      </c>
      <c r="C2213" t="s">
        <v>4842</v>
      </c>
      <c r="D2213">
        <v>21.4</v>
      </c>
      <c r="E2213" t="s">
        <v>4845</v>
      </c>
      <c r="F2213">
        <v>7.67</v>
      </c>
      <c r="I2213" t="s">
        <v>13044</v>
      </c>
      <c r="K2213" t="s">
        <v>6860</v>
      </c>
      <c r="L2213" t="s">
        <v>6861</v>
      </c>
      <c r="M2213" t="s">
        <v>14987</v>
      </c>
      <c r="N2213">
        <v>9</v>
      </c>
      <c r="O2213" t="s">
        <v>15311</v>
      </c>
      <c r="P2213" t="s">
        <v>17240</v>
      </c>
      <c r="Q2213">
        <v>7</v>
      </c>
      <c r="R2213">
        <v>2</v>
      </c>
      <c r="S2213">
        <v>2.54</v>
      </c>
      <c r="T2213">
        <v>2.56</v>
      </c>
      <c r="U2213">
        <v>443.33</v>
      </c>
      <c r="V2213">
        <v>111.72</v>
      </c>
      <c r="W2213">
        <v>2.66</v>
      </c>
      <c r="X2213">
        <v>8.82</v>
      </c>
      <c r="Y2213">
        <v>4.17</v>
      </c>
      <c r="Z2213">
        <v>2</v>
      </c>
      <c r="AA2213" t="s">
        <v>4250</v>
      </c>
      <c r="AB2213">
        <v>0</v>
      </c>
      <c r="AC2213">
        <v>6</v>
      </c>
      <c r="AD2213">
        <v>3.9107857142857152</v>
      </c>
      <c r="AF2213" t="s">
        <v>7949</v>
      </c>
      <c r="AI2213">
        <v>0</v>
      </c>
      <c r="AJ2213">
        <v>0</v>
      </c>
      <c r="AM2213" t="s">
        <v>20019</v>
      </c>
    </row>
    <row r="2214" spans="1:39" x14ac:dyDescent="0.25">
      <c r="A2214" t="s">
        <v>9589</v>
      </c>
      <c r="B2214" t="s">
        <v>4841</v>
      </c>
      <c r="C2214" t="s">
        <v>4842</v>
      </c>
      <c r="D2214">
        <v>21.5</v>
      </c>
      <c r="E2214" t="s">
        <v>4845</v>
      </c>
      <c r="F2214">
        <v>7.67</v>
      </c>
      <c r="K2214" t="s">
        <v>6860</v>
      </c>
      <c r="L2214" t="s">
        <v>6861</v>
      </c>
      <c r="M2214" t="s">
        <v>14953</v>
      </c>
      <c r="N2214">
        <v>9</v>
      </c>
      <c r="O2214" t="s">
        <v>15274</v>
      </c>
      <c r="P2214" t="s">
        <v>17241</v>
      </c>
      <c r="Q2214">
        <v>6</v>
      </c>
      <c r="R2214">
        <v>1</v>
      </c>
      <c r="S2214">
        <v>2.98</v>
      </c>
      <c r="T2214">
        <v>2.98</v>
      </c>
      <c r="U2214">
        <v>411.44</v>
      </c>
      <c r="V2214">
        <v>86.28</v>
      </c>
      <c r="W2214">
        <v>3.7</v>
      </c>
      <c r="Y2214">
        <v>3.29</v>
      </c>
      <c r="Z2214">
        <v>4</v>
      </c>
      <c r="AA2214" t="s">
        <v>4250</v>
      </c>
      <c r="AB2214">
        <v>0</v>
      </c>
      <c r="AC2214">
        <v>4</v>
      </c>
      <c r="AD2214">
        <v>4.9759047619047614</v>
      </c>
      <c r="AF2214" t="s">
        <v>7949</v>
      </c>
      <c r="AI2214">
        <v>0</v>
      </c>
      <c r="AJ2214">
        <v>0</v>
      </c>
      <c r="AK2214" t="s">
        <v>19841</v>
      </c>
      <c r="AL2214" t="s">
        <v>19841</v>
      </c>
      <c r="AM2214" t="s">
        <v>20019</v>
      </c>
    </row>
    <row r="2215" spans="1:39" x14ac:dyDescent="0.25">
      <c r="A2215" t="s">
        <v>9590</v>
      </c>
      <c r="B2215" t="s">
        <v>4841</v>
      </c>
      <c r="C2215" t="s">
        <v>4842</v>
      </c>
      <c r="D2215">
        <v>21.5</v>
      </c>
      <c r="E2215" t="s">
        <v>4845</v>
      </c>
      <c r="F2215">
        <v>7.67</v>
      </c>
      <c r="I2215" t="s">
        <v>13045</v>
      </c>
      <c r="K2215" t="s">
        <v>6860</v>
      </c>
      <c r="M2215" t="s">
        <v>15002</v>
      </c>
      <c r="N2215">
        <v>8</v>
      </c>
      <c r="O2215" t="s">
        <v>15332</v>
      </c>
      <c r="P2215" t="s">
        <v>17242</v>
      </c>
      <c r="Q2215">
        <v>5</v>
      </c>
      <c r="R2215">
        <v>1</v>
      </c>
      <c r="S2215">
        <v>2.5499999999999998</v>
      </c>
      <c r="T2215">
        <v>2.61</v>
      </c>
      <c r="U2215">
        <v>383.49</v>
      </c>
      <c r="V2215">
        <v>77.150000000000006</v>
      </c>
      <c r="W2215">
        <v>2.73</v>
      </c>
      <c r="Y2215">
        <v>6.61</v>
      </c>
      <c r="Z2215">
        <v>1</v>
      </c>
      <c r="AA2215" t="s">
        <v>4250</v>
      </c>
      <c r="AB2215">
        <v>0</v>
      </c>
      <c r="AC2215">
        <v>4</v>
      </c>
      <c r="AD2215">
        <v>5.3905476190476191</v>
      </c>
      <c r="AF2215" t="s">
        <v>7949</v>
      </c>
      <c r="AI2215">
        <v>0</v>
      </c>
      <c r="AJ2215">
        <v>0</v>
      </c>
      <c r="AM2215" t="s">
        <v>20019</v>
      </c>
    </row>
    <row r="2216" spans="1:39" x14ac:dyDescent="0.25">
      <c r="A2216" t="s">
        <v>9591</v>
      </c>
      <c r="B2216" t="s">
        <v>4841</v>
      </c>
      <c r="C2216" t="s">
        <v>4842</v>
      </c>
      <c r="D2216">
        <v>21.8</v>
      </c>
      <c r="E2216" t="s">
        <v>4845</v>
      </c>
      <c r="F2216">
        <v>7.66</v>
      </c>
      <c r="I2216" t="s">
        <v>13046</v>
      </c>
      <c r="K2216" t="s">
        <v>6860</v>
      </c>
      <c r="L2216" t="s">
        <v>6861</v>
      </c>
      <c r="M2216" t="s">
        <v>14987</v>
      </c>
      <c r="N2216">
        <v>9</v>
      </c>
      <c r="O2216" t="s">
        <v>15311</v>
      </c>
      <c r="P2216" t="s">
        <v>17243</v>
      </c>
      <c r="Q2216">
        <v>6</v>
      </c>
      <c r="R2216">
        <v>2</v>
      </c>
      <c r="S2216">
        <v>2.52</v>
      </c>
      <c r="T2216">
        <v>2.52</v>
      </c>
      <c r="U2216">
        <v>470.45</v>
      </c>
      <c r="V2216">
        <v>98.83</v>
      </c>
      <c r="W2216">
        <v>3.46</v>
      </c>
      <c r="X2216">
        <v>10.119999999999999</v>
      </c>
      <c r="Y2216">
        <v>4.3899999999999997</v>
      </c>
      <c r="Z2216">
        <v>2</v>
      </c>
      <c r="AA2216" t="s">
        <v>4250</v>
      </c>
      <c r="AB2216">
        <v>0</v>
      </c>
      <c r="AC2216">
        <v>6</v>
      </c>
      <c r="AD2216">
        <v>4.1567380952380946</v>
      </c>
      <c r="AF2216" t="s">
        <v>7949</v>
      </c>
      <c r="AI2216">
        <v>0</v>
      </c>
      <c r="AJ2216">
        <v>0</v>
      </c>
      <c r="AM2216" t="s">
        <v>20019</v>
      </c>
    </row>
    <row r="2217" spans="1:39" x14ac:dyDescent="0.25">
      <c r="A2217" t="s">
        <v>9592</v>
      </c>
      <c r="B2217" t="s">
        <v>4841</v>
      </c>
      <c r="C2217" t="s">
        <v>4842</v>
      </c>
      <c r="D2217">
        <v>21.9</v>
      </c>
      <c r="E2217" t="s">
        <v>4845</v>
      </c>
      <c r="F2217">
        <v>7.66</v>
      </c>
      <c r="I2217" t="s">
        <v>13047</v>
      </c>
      <c r="K2217" t="s">
        <v>6860</v>
      </c>
      <c r="L2217" t="s">
        <v>6861</v>
      </c>
      <c r="M2217" t="s">
        <v>14972</v>
      </c>
      <c r="N2217">
        <v>8</v>
      </c>
      <c r="O2217" t="s">
        <v>15293</v>
      </c>
      <c r="P2217" t="s">
        <v>17244</v>
      </c>
      <c r="Q2217">
        <v>6</v>
      </c>
      <c r="R2217">
        <v>2</v>
      </c>
      <c r="S2217">
        <v>4.3899999999999997</v>
      </c>
      <c r="T2217">
        <v>4.42</v>
      </c>
      <c r="U2217">
        <v>510.67</v>
      </c>
      <c r="V2217">
        <v>102.49</v>
      </c>
      <c r="W2217">
        <v>4.17</v>
      </c>
      <c r="X2217">
        <v>8.5399999999999991</v>
      </c>
      <c r="Y2217">
        <v>3.48</v>
      </c>
      <c r="Z2217">
        <v>2</v>
      </c>
      <c r="AA2217" t="s">
        <v>4250</v>
      </c>
      <c r="AB2217">
        <v>1</v>
      </c>
      <c r="AC2217">
        <v>3</v>
      </c>
      <c r="AD2217">
        <v>2.3736666666666668</v>
      </c>
      <c r="AF2217" t="s">
        <v>7949</v>
      </c>
      <c r="AI2217">
        <v>0</v>
      </c>
      <c r="AJ2217">
        <v>0</v>
      </c>
      <c r="AM2217" t="s">
        <v>20019</v>
      </c>
    </row>
    <row r="2218" spans="1:39" x14ac:dyDescent="0.25">
      <c r="A2218" t="s">
        <v>8016</v>
      </c>
      <c r="B2218" t="s">
        <v>4841</v>
      </c>
      <c r="C2218" t="s">
        <v>4842</v>
      </c>
      <c r="D2218">
        <v>22</v>
      </c>
      <c r="E2218" t="s">
        <v>4845</v>
      </c>
      <c r="F2218">
        <v>7.66</v>
      </c>
      <c r="K2218" t="s">
        <v>6860</v>
      </c>
      <c r="M2218" t="s">
        <v>14985</v>
      </c>
      <c r="N2218">
        <v>8</v>
      </c>
      <c r="O2218" t="s">
        <v>15309</v>
      </c>
      <c r="P2218" t="s">
        <v>15669</v>
      </c>
      <c r="Q2218">
        <v>7</v>
      </c>
      <c r="R2218">
        <v>4</v>
      </c>
      <c r="S2218">
        <v>2.15</v>
      </c>
      <c r="T2218">
        <v>3.03</v>
      </c>
      <c r="U2218">
        <v>597.73</v>
      </c>
      <c r="V2218">
        <v>133.83000000000001</v>
      </c>
      <c r="W2218">
        <v>2.0499999999999998</v>
      </c>
      <c r="X2218">
        <v>12.5</v>
      </c>
      <c r="Y2218">
        <v>8.23</v>
      </c>
      <c r="Z2218">
        <v>2</v>
      </c>
      <c r="AA2218" t="s">
        <v>4250</v>
      </c>
      <c r="AB2218">
        <v>1</v>
      </c>
      <c r="AC2218">
        <v>18</v>
      </c>
      <c r="AD2218">
        <v>2.7949999999999999</v>
      </c>
      <c r="AF2218" t="s">
        <v>7949</v>
      </c>
      <c r="AI2218">
        <v>0</v>
      </c>
      <c r="AJ2218">
        <v>0</v>
      </c>
      <c r="AK2218" t="s">
        <v>19831</v>
      </c>
      <c r="AL2218" t="s">
        <v>19831</v>
      </c>
      <c r="AM2218" t="s">
        <v>20019</v>
      </c>
    </row>
    <row r="2219" spans="1:39" x14ac:dyDescent="0.25">
      <c r="A2219" t="s">
        <v>9350</v>
      </c>
      <c r="B2219" t="s">
        <v>4841</v>
      </c>
      <c r="C2219" t="s">
        <v>4842</v>
      </c>
      <c r="D2219">
        <v>22</v>
      </c>
      <c r="E2219" t="s">
        <v>4845</v>
      </c>
      <c r="F2219">
        <v>7.66</v>
      </c>
      <c r="K2219" t="s">
        <v>6860</v>
      </c>
      <c r="L2219" t="s">
        <v>6861</v>
      </c>
      <c r="M2219" t="s">
        <v>15038</v>
      </c>
      <c r="N2219">
        <v>9</v>
      </c>
      <c r="O2219" t="s">
        <v>15444</v>
      </c>
      <c r="P2219" t="s">
        <v>17002</v>
      </c>
      <c r="Q2219">
        <v>4</v>
      </c>
      <c r="R2219">
        <v>1</v>
      </c>
      <c r="S2219">
        <v>2.4300000000000002</v>
      </c>
      <c r="T2219">
        <v>2.4700000000000002</v>
      </c>
      <c r="U2219">
        <v>409.44</v>
      </c>
      <c r="V2219">
        <v>67.92</v>
      </c>
      <c r="W2219">
        <v>3.39</v>
      </c>
      <c r="Y2219">
        <v>6.42</v>
      </c>
      <c r="Z2219">
        <v>2</v>
      </c>
      <c r="AA2219" t="s">
        <v>4250</v>
      </c>
      <c r="AB2219">
        <v>0</v>
      </c>
      <c r="AC2219">
        <v>4</v>
      </c>
      <c r="AD2219">
        <v>5.265190476190476</v>
      </c>
      <c r="AF2219" t="s">
        <v>7949</v>
      </c>
      <c r="AI2219">
        <v>0</v>
      </c>
      <c r="AJ2219">
        <v>0</v>
      </c>
      <c r="AK2219" t="s">
        <v>19833</v>
      </c>
      <c r="AL2219" t="s">
        <v>19833</v>
      </c>
      <c r="AM2219" t="s">
        <v>20019</v>
      </c>
    </row>
    <row r="2220" spans="1:39" x14ac:dyDescent="0.25">
      <c r="A2220" t="s">
        <v>8070</v>
      </c>
      <c r="B2220" t="s">
        <v>4841</v>
      </c>
      <c r="C2220" t="s">
        <v>4842</v>
      </c>
      <c r="D2220">
        <v>22</v>
      </c>
      <c r="E2220" t="s">
        <v>4845</v>
      </c>
      <c r="F2220">
        <v>7.66</v>
      </c>
      <c r="K2220" t="s">
        <v>6860</v>
      </c>
      <c r="L2220" t="s">
        <v>6861</v>
      </c>
      <c r="M2220" t="s">
        <v>15038</v>
      </c>
      <c r="N2220">
        <v>9</v>
      </c>
      <c r="O2220" t="s">
        <v>15444</v>
      </c>
      <c r="P2220" t="s">
        <v>15723</v>
      </c>
      <c r="Q2220">
        <v>4</v>
      </c>
      <c r="R2220">
        <v>1</v>
      </c>
      <c r="S2220">
        <v>1.45</v>
      </c>
      <c r="T2220">
        <v>1.48</v>
      </c>
      <c r="U2220">
        <v>369.37</v>
      </c>
      <c r="V2220">
        <v>67.92</v>
      </c>
      <c r="W2220">
        <v>2.69</v>
      </c>
      <c r="Y2220">
        <v>6.2</v>
      </c>
      <c r="Z2220">
        <v>2</v>
      </c>
      <c r="AA2220" t="s">
        <v>4250</v>
      </c>
      <c r="AB2220">
        <v>0</v>
      </c>
      <c r="AC2220">
        <v>4</v>
      </c>
      <c r="AD2220">
        <v>5.766404761904762</v>
      </c>
      <c r="AF2220" t="s">
        <v>7949</v>
      </c>
      <c r="AI2220">
        <v>0</v>
      </c>
      <c r="AJ2220">
        <v>0</v>
      </c>
      <c r="AK2220" t="s">
        <v>19833</v>
      </c>
      <c r="AL2220" t="s">
        <v>19833</v>
      </c>
      <c r="AM2220" t="s">
        <v>20019</v>
      </c>
    </row>
    <row r="2221" spans="1:39" x14ac:dyDescent="0.25">
      <c r="A2221" t="s">
        <v>9593</v>
      </c>
      <c r="B2221" t="s">
        <v>4841</v>
      </c>
      <c r="C2221" t="s">
        <v>4842</v>
      </c>
      <c r="D2221">
        <v>22</v>
      </c>
      <c r="E2221" t="s">
        <v>4845</v>
      </c>
      <c r="F2221">
        <v>7.66</v>
      </c>
      <c r="K2221" t="s">
        <v>6860</v>
      </c>
      <c r="M2221" t="s">
        <v>6865</v>
      </c>
      <c r="N2221">
        <v>8</v>
      </c>
      <c r="O2221" t="s">
        <v>15345</v>
      </c>
      <c r="P2221" t="s">
        <v>17245</v>
      </c>
      <c r="Q2221">
        <v>6</v>
      </c>
      <c r="R2221">
        <v>3</v>
      </c>
      <c r="S2221">
        <v>1.51</v>
      </c>
      <c r="T2221">
        <v>3.68</v>
      </c>
      <c r="U2221">
        <v>526.70000000000005</v>
      </c>
      <c r="V2221">
        <v>103.67</v>
      </c>
      <c r="W2221">
        <v>3.07</v>
      </c>
      <c r="X2221">
        <v>13.79</v>
      </c>
      <c r="Y2221">
        <v>9.86</v>
      </c>
      <c r="Z2221">
        <v>3</v>
      </c>
      <c r="AA2221" t="s">
        <v>4250</v>
      </c>
      <c r="AB2221">
        <v>1</v>
      </c>
      <c r="AC2221">
        <v>10</v>
      </c>
      <c r="AD2221">
        <v>2.4409999999999998</v>
      </c>
      <c r="AF2221" t="s">
        <v>7952</v>
      </c>
      <c r="AI2221">
        <v>0</v>
      </c>
      <c r="AJ2221">
        <v>0</v>
      </c>
      <c r="AK2221" t="s">
        <v>19878</v>
      </c>
      <c r="AL2221" t="s">
        <v>19878</v>
      </c>
      <c r="AM2221" t="s">
        <v>20019</v>
      </c>
    </row>
    <row r="2222" spans="1:39" x14ac:dyDescent="0.25">
      <c r="A2222" t="s">
        <v>5467</v>
      </c>
      <c r="B2222" t="s">
        <v>4841</v>
      </c>
      <c r="C2222" t="s">
        <v>4842</v>
      </c>
      <c r="D2222">
        <v>22</v>
      </c>
      <c r="E2222" t="s">
        <v>4845</v>
      </c>
      <c r="F2222">
        <v>7.66</v>
      </c>
      <c r="K2222" t="s">
        <v>6860</v>
      </c>
      <c r="L2222" t="s">
        <v>6861</v>
      </c>
      <c r="M2222" t="s">
        <v>14986</v>
      </c>
      <c r="N2222">
        <v>9</v>
      </c>
      <c r="O2222" t="s">
        <v>15310</v>
      </c>
      <c r="P2222" t="s">
        <v>7193</v>
      </c>
      <c r="Q2222">
        <v>7</v>
      </c>
      <c r="R2222">
        <v>4</v>
      </c>
      <c r="S2222">
        <v>3.61</v>
      </c>
      <c r="T2222">
        <v>3.62</v>
      </c>
      <c r="U2222">
        <v>597.78</v>
      </c>
      <c r="V2222">
        <v>132.77000000000001</v>
      </c>
      <c r="W2222">
        <v>2.44</v>
      </c>
      <c r="X2222">
        <v>13.95</v>
      </c>
      <c r="Y2222">
        <v>6.62</v>
      </c>
      <c r="Z2222">
        <v>3</v>
      </c>
      <c r="AA2222" t="s">
        <v>4250</v>
      </c>
      <c r="AB2222">
        <v>1</v>
      </c>
      <c r="AC2222">
        <v>12</v>
      </c>
      <c r="AD2222">
        <v>1.885</v>
      </c>
      <c r="AF2222" t="s">
        <v>7949</v>
      </c>
      <c r="AI2222">
        <v>0</v>
      </c>
      <c r="AJ2222">
        <v>0</v>
      </c>
      <c r="AK2222" t="s">
        <v>7956</v>
      </c>
      <c r="AL2222" t="s">
        <v>7956</v>
      </c>
      <c r="AM2222" t="s">
        <v>20019</v>
      </c>
    </row>
    <row r="2223" spans="1:39" x14ac:dyDescent="0.25">
      <c r="A2223" t="s">
        <v>8043</v>
      </c>
      <c r="B2223" t="s">
        <v>4841</v>
      </c>
      <c r="C2223" t="s">
        <v>4842</v>
      </c>
      <c r="D2223">
        <v>22</v>
      </c>
      <c r="E2223" t="s">
        <v>4845</v>
      </c>
      <c r="F2223">
        <v>7.66</v>
      </c>
      <c r="K2223" t="s">
        <v>6860</v>
      </c>
      <c r="L2223" t="s">
        <v>6861</v>
      </c>
      <c r="M2223" t="s">
        <v>15090</v>
      </c>
      <c r="N2223">
        <v>9</v>
      </c>
      <c r="O2223" t="s">
        <v>15449</v>
      </c>
      <c r="P2223" t="s">
        <v>15696</v>
      </c>
      <c r="Q2223">
        <v>5</v>
      </c>
      <c r="R2223">
        <v>1</v>
      </c>
      <c r="S2223">
        <v>1.83</v>
      </c>
      <c r="T2223">
        <v>1.84</v>
      </c>
      <c r="U2223">
        <v>386.91</v>
      </c>
      <c r="V2223">
        <v>71.58</v>
      </c>
      <c r="W2223">
        <v>3.66</v>
      </c>
      <c r="Y2223">
        <v>5.89</v>
      </c>
      <c r="Z2223">
        <v>2</v>
      </c>
      <c r="AA2223" t="s">
        <v>4250</v>
      </c>
      <c r="AB2223">
        <v>0</v>
      </c>
      <c r="AC2223">
        <v>1</v>
      </c>
      <c r="AD2223">
        <v>5.6411190476190471</v>
      </c>
      <c r="AF2223" t="s">
        <v>7949</v>
      </c>
      <c r="AI2223">
        <v>0</v>
      </c>
      <c r="AJ2223">
        <v>0</v>
      </c>
      <c r="AK2223" t="s">
        <v>19832</v>
      </c>
      <c r="AL2223" t="s">
        <v>19832</v>
      </c>
      <c r="AM2223" t="s">
        <v>20019</v>
      </c>
    </row>
    <row r="2224" spans="1:39" x14ac:dyDescent="0.25">
      <c r="A2224" t="s">
        <v>8076</v>
      </c>
      <c r="B2224" t="s">
        <v>4841</v>
      </c>
      <c r="C2224" t="s">
        <v>4842</v>
      </c>
      <c r="D2224">
        <v>22</v>
      </c>
      <c r="E2224" t="s">
        <v>4845</v>
      </c>
      <c r="F2224">
        <v>7.66</v>
      </c>
      <c r="K2224" t="s">
        <v>6860</v>
      </c>
      <c r="L2224" t="s">
        <v>6861</v>
      </c>
      <c r="M2224" t="s">
        <v>15090</v>
      </c>
      <c r="N2224">
        <v>9</v>
      </c>
      <c r="O2224" t="s">
        <v>15449</v>
      </c>
      <c r="P2224" t="s">
        <v>15729</v>
      </c>
      <c r="Q2224">
        <v>5</v>
      </c>
      <c r="R2224">
        <v>1</v>
      </c>
      <c r="S2224">
        <v>2.9</v>
      </c>
      <c r="T2224">
        <v>2.9</v>
      </c>
      <c r="U2224">
        <v>495.02</v>
      </c>
      <c r="V2224">
        <v>88.23</v>
      </c>
      <c r="W2224">
        <v>4.18</v>
      </c>
      <c r="Y2224">
        <v>0.8</v>
      </c>
      <c r="Z2224">
        <v>2</v>
      </c>
      <c r="AA2224" t="s">
        <v>4250</v>
      </c>
      <c r="AB2224">
        <v>0</v>
      </c>
      <c r="AC2224">
        <v>3</v>
      </c>
      <c r="AD2224">
        <v>4.4189047619047619</v>
      </c>
      <c r="AF2224" t="s">
        <v>7949</v>
      </c>
      <c r="AI2224">
        <v>0</v>
      </c>
      <c r="AJ2224">
        <v>0</v>
      </c>
      <c r="AK2224" t="s">
        <v>19832</v>
      </c>
      <c r="AL2224" t="s">
        <v>19832</v>
      </c>
      <c r="AM2224" t="s">
        <v>20019</v>
      </c>
    </row>
    <row r="2225" spans="1:39" x14ac:dyDescent="0.25">
      <c r="A2225" t="s">
        <v>9594</v>
      </c>
      <c r="B2225" t="s">
        <v>4841</v>
      </c>
      <c r="C2225" t="s">
        <v>4842</v>
      </c>
      <c r="D2225">
        <v>22</v>
      </c>
      <c r="E2225" t="s">
        <v>4845</v>
      </c>
      <c r="F2225">
        <v>7.66</v>
      </c>
      <c r="K2225" t="s">
        <v>6860</v>
      </c>
      <c r="L2225" t="s">
        <v>6861</v>
      </c>
      <c r="M2225" t="s">
        <v>15065</v>
      </c>
      <c r="N2225">
        <v>9</v>
      </c>
      <c r="O2225" t="s">
        <v>15418</v>
      </c>
      <c r="P2225" t="s">
        <v>17246</v>
      </c>
      <c r="Q2225">
        <v>4</v>
      </c>
      <c r="R2225">
        <v>3</v>
      </c>
      <c r="S2225">
        <v>3.49</v>
      </c>
      <c r="T2225">
        <v>4.2699999999999996</v>
      </c>
      <c r="U2225">
        <v>486.6</v>
      </c>
      <c r="V2225">
        <v>70.59</v>
      </c>
      <c r="W2225">
        <v>4.6100000000000003</v>
      </c>
      <c r="X2225">
        <v>13.87</v>
      </c>
      <c r="Y2225">
        <v>8.15</v>
      </c>
      <c r="Z2225">
        <v>2</v>
      </c>
      <c r="AA2225" t="s">
        <v>4250</v>
      </c>
      <c r="AB2225">
        <v>0</v>
      </c>
      <c r="AC2225">
        <v>8</v>
      </c>
      <c r="AD2225">
        <v>2.8073809523809521</v>
      </c>
      <c r="AF2225" t="s">
        <v>7949</v>
      </c>
      <c r="AI2225">
        <v>0</v>
      </c>
      <c r="AJ2225">
        <v>0</v>
      </c>
      <c r="AK2225" t="s">
        <v>19915</v>
      </c>
      <c r="AL2225" t="s">
        <v>19915</v>
      </c>
      <c r="AM2225" t="s">
        <v>20019</v>
      </c>
    </row>
    <row r="2226" spans="1:39" x14ac:dyDescent="0.25">
      <c r="A2226" t="s">
        <v>8653</v>
      </c>
      <c r="B2226" t="s">
        <v>4841</v>
      </c>
      <c r="C2226" t="s">
        <v>4842</v>
      </c>
      <c r="D2226">
        <v>22</v>
      </c>
      <c r="E2226" t="s">
        <v>4845</v>
      </c>
      <c r="F2226">
        <v>7.66</v>
      </c>
      <c r="K2226" t="s">
        <v>6860</v>
      </c>
      <c r="L2226" t="s">
        <v>6861</v>
      </c>
      <c r="M2226" t="s">
        <v>15013</v>
      </c>
      <c r="N2226">
        <v>9</v>
      </c>
      <c r="O2226" t="s">
        <v>15396</v>
      </c>
      <c r="P2226" t="s">
        <v>16306</v>
      </c>
      <c r="Q2226">
        <v>8</v>
      </c>
      <c r="R2226">
        <v>1</v>
      </c>
      <c r="S2226">
        <v>3.5</v>
      </c>
      <c r="T2226">
        <v>3.5</v>
      </c>
      <c r="U2226">
        <v>461.5</v>
      </c>
      <c r="V2226">
        <v>95.09</v>
      </c>
      <c r="W2226">
        <v>3.59</v>
      </c>
      <c r="Y2226">
        <v>3.67</v>
      </c>
      <c r="Z2226">
        <v>3</v>
      </c>
      <c r="AA2226" t="s">
        <v>4250</v>
      </c>
      <c r="AB2226">
        <v>0</v>
      </c>
      <c r="AC2226">
        <v>2</v>
      </c>
      <c r="AD2226">
        <v>3.9386666666666672</v>
      </c>
      <c r="AF2226" t="s">
        <v>7949</v>
      </c>
      <c r="AI2226">
        <v>0</v>
      </c>
      <c r="AJ2226">
        <v>0</v>
      </c>
      <c r="AK2226" t="s">
        <v>19847</v>
      </c>
      <c r="AL2226" t="s">
        <v>19847</v>
      </c>
      <c r="AM2226" t="s">
        <v>20019</v>
      </c>
    </row>
    <row r="2227" spans="1:39" x14ac:dyDescent="0.25">
      <c r="A2227" t="s">
        <v>8865</v>
      </c>
      <c r="B2227" t="s">
        <v>4841</v>
      </c>
      <c r="C2227" t="s">
        <v>4842</v>
      </c>
      <c r="D2227">
        <v>22</v>
      </c>
      <c r="E2227" t="s">
        <v>4845</v>
      </c>
      <c r="F2227">
        <v>7.66</v>
      </c>
      <c r="I2227" t="s">
        <v>13048</v>
      </c>
      <c r="K2227" t="s">
        <v>6860</v>
      </c>
      <c r="L2227" t="s">
        <v>6861</v>
      </c>
      <c r="M2227" t="s">
        <v>14979</v>
      </c>
      <c r="N2227">
        <v>8</v>
      </c>
      <c r="O2227" t="s">
        <v>15302</v>
      </c>
      <c r="P2227" t="s">
        <v>16517</v>
      </c>
      <c r="Q2227">
        <v>5</v>
      </c>
      <c r="R2227">
        <v>2</v>
      </c>
      <c r="S2227">
        <v>2.65</v>
      </c>
      <c r="T2227">
        <v>2.66</v>
      </c>
      <c r="U2227">
        <v>493.23</v>
      </c>
      <c r="V2227">
        <v>89.6</v>
      </c>
      <c r="W2227">
        <v>4.26</v>
      </c>
      <c r="X2227">
        <v>9.23</v>
      </c>
      <c r="Y2227">
        <v>4.3499999999999996</v>
      </c>
      <c r="Z2227">
        <v>2</v>
      </c>
      <c r="AA2227" t="s">
        <v>4250</v>
      </c>
      <c r="AB2227">
        <v>0</v>
      </c>
      <c r="AC2227">
        <v>3</v>
      </c>
      <c r="AD2227">
        <v>4.223357142857143</v>
      </c>
      <c r="AF2227" t="s">
        <v>7949</v>
      </c>
      <c r="AI2227">
        <v>0</v>
      </c>
      <c r="AJ2227">
        <v>0</v>
      </c>
      <c r="AM2227" t="s">
        <v>20019</v>
      </c>
    </row>
    <row r="2228" spans="1:39" x14ac:dyDescent="0.25">
      <c r="A2228" t="s">
        <v>9529</v>
      </c>
      <c r="B2228" t="s">
        <v>4841</v>
      </c>
      <c r="C2228" t="s">
        <v>4842</v>
      </c>
      <c r="D2228">
        <v>22</v>
      </c>
      <c r="E2228" t="s">
        <v>4845</v>
      </c>
      <c r="F2228">
        <v>7.66</v>
      </c>
      <c r="I2228" t="s">
        <v>13049</v>
      </c>
      <c r="K2228" t="s">
        <v>6860</v>
      </c>
      <c r="L2228" t="s">
        <v>6861</v>
      </c>
      <c r="M2228" t="s">
        <v>14972</v>
      </c>
      <c r="N2228">
        <v>8</v>
      </c>
      <c r="O2228" t="s">
        <v>15293</v>
      </c>
      <c r="P2228" t="s">
        <v>17181</v>
      </c>
      <c r="Q2228">
        <v>5</v>
      </c>
      <c r="R2228">
        <v>2</v>
      </c>
      <c r="S2228">
        <v>2.1</v>
      </c>
      <c r="T2228">
        <v>2.2200000000000002</v>
      </c>
      <c r="U2228">
        <v>511.22</v>
      </c>
      <c r="V2228">
        <v>89.6</v>
      </c>
      <c r="W2228">
        <v>4.3899999999999997</v>
      </c>
      <c r="X2228">
        <v>7.88</v>
      </c>
      <c r="Y2228">
        <v>4.3499999999999996</v>
      </c>
      <c r="Z2228">
        <v>2</v>
      </c>
      <c r="AA2228" t="s">
        <v>4250</v>
      </c>
      <c r="AB2228">
        <v>1</v>
      </c>
      <c r="AC2228">
        <v>3</v>
      </c>
      <c r="AD2228">
        <v>4.45</v>
      </c>
      <c r="AF2228" t="s">
        <v>7949</v>
      </c>
      <c r="AI2228">
        <v>0</v>
      </c>
      <c r="AJ2228">
        <v>0</v>
      </c>
      <c r="AM2228" t="s">
        <v>20019</v>
      </c>
    </row>
    <row r="2229" spans="1:39" x14ac:dyDescent="0.25">
      <c r="A2229" t="s">
        <v>9595</v>
      </c>
      <c r="B2229" t="s">
        <v>4841</v>
      </c>
      <c r="C2229" t="s">
        <v>4842</v>
      </c>
      <c r="D2229">
        <v>22</v>
      </c>
      <c r="E2229" t="s">
        <v>4845</v>
      </c>
      <c r="F2229">
        <v>7.66</v>
      </c>
      <c r="K2229" t="s">
        <v>6860</v>
      </c>
      <c r="L2229" t="s">
        <v>6861</v>
      </c>
      <c r="M2229" t="s">
        <v>14950</v>
      </c>
      <c r="N2229">
        <v>9</v>
      </c>
      <c r="O2229" t="s">
        <v>15271</v>
      </c>
      <c r="P2229" t="s">
        <v>17247</v>
      </c>
      <c r="Q2229">
        <v>4</v>
      </c>
      <c r="R2229">
        <v>1</v>
      </c>
      <c r="S2229">
        <v>1.68</v>
      </c>
      <c r="T2229">
        <v>2.44</v>
      </c>
      <c r="U2229">
        <v>299.39</v>
      </c>
      <c r="V2229">
        <v>41.62</v>
      </c>
      <c r="W2229">
        <v>2.69</v>
      </c>
      <c r="Y2229">
        <v>8.06</v>
      </c>
      <c r="Z2229">
        <v>1</v>
      </c>
      <c r="AA2229" t="s">
        <v>4250</v>
      </c>
      <c r="AB2229">
        <v>0</v>
      </c>
      <c r="AC2229">
        <v>3</v>
      </c>
      <c r="AD2229">
        <v>5.8033333333333328</v>
      </c>
      <c r="AF2229" t="s">
        <v>7949</v>
      </c>
      <c r="AI2229">
        <v>0</v>
      </c>
      <c r="AJ2229">
        <v>0</v>
      </c>
      <c r="AK2229" t="s">
        <v>19839</v>
      </c>
      <c r="AL2229" t="s">
        <v>19839</v>
      </c>
      <c r="AM2229" t="s">
        <v>20019</v>
      </c>
    </row>
    <row r="2230" spans="1:39" x14ac:dyDescent="0.25">
      <c r="A2230" t="s">
        <v>5428</v>
      </c>
      <c r="B2230" t="s">
        <v>4841</v>
      </c>
      <c r="C2230" t="s">
        <v>4842</v>
      </c>
      <c r="D2230">
        <v>22</v>
      </c>
      <c r="E2230" t="s">
        <v>4845</v>
      </c>
      <c r="F2230">
        <v>7.66</v>
      </c>
      <c r="K2230" t="s">
        <v>6860</v>
      </c>
      <c r="L2230" t="s">
        <v>6861</v>
      </c>
      <c r="M2230" t="s">
        <v>15081</v>
      </c>
      <c r="N2230">
        <v>9</v>
      </c>
      <c r="O2230" t="s">
        <v>15436</v>
      </c>
      <c r="P2230" t="s">
        <v>7154</v>
      </c>
      <c r="Q2230">
        <v>6</v>
      </c>
      <c r="R2230">
        <v>2</v>
      </c>
      <c r="S2230">
        <v>1.94</v>
      </c>
      <c r="T2230">
        <v>1.99</v>
      </c>
      <c r="U2230">
        <v>446.51</v>
      </c>
      <c r="V2230">
        <v>96.11</v>
      </c>
      <c r="W2230">
        <v>3.15</v>
      </c>
      <c r="Y2230">
        <v>6.66</v>
      </c>
      <c r="Z2230">
        <v>3</v>
      </c>
      <c r="AA2230" t="s">
        <v>4250</v>
      </c>
      <c r="AB2230">
        <v>0</v>
      </c>
      <c r="AC2230">
        <v>3</v>
      </c>
      <c r="AD2230">
        <v>4.678404761904762</v>
      </c>
      <c r="AF2230" t="s">
        <v>7949</v>
      </c>
      <c r="AI2230">
        <v>0</v>
      </c>
      <c r="AJ2230">
        <v>0</v>
      </c>
      <c r="AK2230" t="s">
        <v>7967</v>
      </c>
      <c r="AL2230" t="s">
        <v>7967</v>
      </c>
      <c r="AM2230" t="s">
        <v>20019</v>
      </c>
    </row>
    <row r="2231" spans="1:39" x14ac:dyDescent="0.25">
      <c r="A2231" t="s">
        <v>9361</v>
      </c>
      <c r="B2231" t="s">
        <v>4841</v>
      </c>
      <c r="C2231" t="s">
        <v>4842</v>
      </c>
      <c r="D2231">
        <v>22</v>
      </c>
      <c r="E2231" t="s">
        <v>4845</v>
      </c>
      <c r="F2231">
        <v>7.66</v>
      </c>
      <c r="K2231" t="s">
        <v>6860</v>
      </c>
      <c r="L2231" t="s">
        <v>6861</v>
      </c>
      <c r="M2231" t="s">
        <v>15062</v>
      </c>
      <c r="N2231">
        <v>9</v>
      </c>
      <c r="O2231" t="s">
        <v>15415</v>
      </c>
      <c r="P2231" t="s">
        <v>17013</v>
      </c>
      <c r="Q2231">
        <v>6</v>
      </c>
      <c r="R2231">
        <v>3</v>
      </c>
      <c r="S2231">
        <v>3.29</v>
      </c>
      <c r="T2231">
        <v>3.31</v>
      </c>
      <c r="U2231">
        <v>533.71</v>
      </c>
      <c r="V2231">
        <v>92.71</v>
      </c>
      <c r="W2231">
        <v>4.1100000000000003</v>
      </c>
      <c r="X2231">
        <v>13.83</v>
      </c>
      <c r="Y2231">
        <v>5.9</v>
      </c>
      <c r="Z2231">
        <v>2</v>
      </c>
      <c r="AA2231" t="s">
        <v>4250</v>
      </c>
      <c r="AB2231">
        <v>1</v>
      </c>
      <c r="AC2231">
        <v>10</v>
      </c>
      <c r="AD2231">
        <v>3.276333333333334</v>
      </c>
      <c r="AF2231" t="s">
        <v>7949</v>
      </c>
      <c r="AI2231">
        <v>0</v>
      </c>
      <c r="AJ2231">
        <v>0</v>
      </c>
      <c r="AK2231" t="s">
        <v>19873</v>
      </c>
      <c r="AL2231" t="s">
        <v>19873</v>
      </c>
      <c r="AM2231" t="s">
        <v>20019</v>
      </c>
    </row>
    <row r="2232" spans="1:39" x14ac:dyDescent="0.25">
      <c r="A2232" t="s">
        <v>8929</v>
      </c>
      <c r="B2232" t="s">
        <v>4841</v>
      </c>
      <c r="C2232" t="s">
        <v>4842</v>
      </c>
      <c r="D2232">
        <v>22</v>
      </c>
      <c r="E2232" t="s">
        <v>4845</v>
      </c>
      <c r="F2232">
        <v>7.66</v>
      </c>
      <c r="I2232" t="s">
        <v>13050</v>
      </c>
      <c r="K2232" t="s">
        <v>6860</v>
      </c>
      <c r="L2232" t="s">
        <v>6861</v>
      </c>
      <c r="M2232" t="s">
        <v>15000</v>
      </c>
      <c r="N2232">
        <v>9</v>
      </c>
      <c r="O2232" t="s">
        <v>15330</v>
      </c>
      <c r="P2232" t="s">
        <v>16581</v>
      </c>
      <c r="Q2232">
        <v>5</v>
      </c>
      <c r="R2232">
        <v>1</v>
      </c>
      <c r="S2232">
        <v>3.75</v>
      </c>
      <c r="T2232">
        <v>3.92</v>
      </c>
      <c r="U2232">
        <v>409.45</v>
      </c>
      <c r="V2232">
        <v>69.2</v>
      </c>
      <c r="W2232">
        <v>4.13</v>
      </c>
      <c r="Y2232">
        <v>6.87</v>
      </c>
      <c r="Z2232">
        <v>1</v>
      </c>
      <c r="AA2232" t="s">
        <v>4250</v>
      </c>
      <c r="AB2232">
        <v>0</v>
      </c>
      <c r="AC2232">
        <v>4</v>
      </c>
      <c r="AD2232">
        <v>4.1451190476190476</v>
      </c>
      <c r="AF2232" t="s">
        <v>7949</v>
      </c>
      <c r="AI2232">
        <v>0</v>
      </c>
      <c r="AJ2232">
        <v>0</v>
      </c>
      <c r="AM2232" t="s">
        <v>20019</v>
      </c>
    </row>
    <row r="2233" spans="1:39" x14ac:dyDescent="0.25">
      <c r="A2233" t="s">
        <v>5847</v>
      </c>
      <c r="B2233" t="s">
        <v>4841</v>
      </c>
      <c r="C2233" t="s">
        <v>4842</v>
      </c>
      <c r="D2233">
        <v>22</v>
      </c>
      <c r="E2233" t="s">
        <v>4845</v>
      </c>
      <c r="F2233">
        <v>7.66</v>
      </c>
      <c r="I2233" t="s">
        <v>13051</v>
      </c>
      <c r="K2233" t="s">
        <v>6860</v>
      </c>
      <c r="L2233" t="s">
        <v>6861</v>
      </c>
      <c r="M2233" t="s">
        <v>14955</v>
      </c>
      <c r="N2233">
        <v>8</v>
      </c>
      <c r="O2233" t="s">
        <v>15276</v>
      </c>
      <c r="P2233" t="s">
        <v>7573</v>
      </c>
      <c r="Q2233">
        <v>6</v>
      </c>
      <c r="R2233">
        <v>1</v>
      </c>
      <c r="S2233">
        <v>3.35</v>
      </c>
      <c r="T2233">
        <v>3.37</v>
      </c>
      <c r="U2233">
        <v>415.49</v>
      </c>
      <c r="V2233">
        <v>78.959999999999994</v>
      </c>
      <c r="W2233">
        <v>3.24</v>
      </c>
      <c r="Y2233">
        <v>5.9</v>
      </c>
      <c r="Z2233">
        <v>2</v>
      </c>
      <c r="AA2233" t="s">
        <v>4250</v>
      </c>
      <c r="AB2233">
        <v>0</v>
      </c>
      <c r="AC2233">
        <v>3</v>
      </c>
      <c r="AD2233">
        <v>4.5769761904761896</v>
      </c>
      <c r="AF2233" t="s">
        <v>7949</v>
      </c>
      <c r="AI2233">
        <v>0</v>
      </c>
      <c r="AJ2233">
        <v>0</v>
      </c>
      <c r="AM2233" t="s">
        <v>20019</v>
      </c>
    </row>
    <row r="2234" spans="1:39" x14ac:dyDescent="0.25">
      <c r="A2234" t="s">
        <v>6017</v>
      </c>
      <c r="B2234" t="s">
        <v>4841</v>
      </c>
      <c r="C2234" t="s">
        <v>4842</v>
      </c>
      <c r="D2234">
        <v>22</v>
      </c>
      <c r="E2234" t="s">
        <v>4845</v>
      </c>
      <c r="F2234">
        <v>7.66</v>
      </c>
      <c r="I2234" t="s">
        <v>13052</v>
      </c>
      <c r="K2234" t="s">
        <v>6860</v>
      </c>
      <c r="L2234" t="s">
        <v>6861</v>
      </c>
      <c r="M2234" t="s">
        <v>14955</v>
      </c>
      <c r="N2234">
        <v>8</v>
      </c>
      <c r="O2234" t="s">
        <v>15276</v>
      </c>
      <c r="P2234" t="s">
        <v>7743</v>
      </c>
      <c r="Q2234">
        <v>6</v>
      </c>
      <c r="R2234">
        <v>2</v>
      </c>
      <c r="S2234">
        <v>2.48</v>
      </c>
      <c r="T2234">
        <v>2.5499999999999998</v>
      </c>
      <c r="U2234">
        <v>402.81</v>
      </c>
      <c r="V2234">
        <v>98.83</v>
      </c>
      <c r="W2234">
        <v>2.84</v>
      </c>
      <c r="X2234">
        <v>9.31</v>
      </c>
      <c r="Y2234">
        <v>6.53</v>
      </c>
      <c r="Z2234">
        <v>2</v>
      </c>
      <c r="AA2234" t="s">
        <v>4250</v>
      </c>
      <c r="AB2234">
        <v>0</v>
      </c>
      <c r="AC2234">
        <v>2</v>
      </c>
      <c r="AD2234">
        <v>4.6598809523809521</v>
      </c>
      <c r="AF2234" t="s">
        <v>7949</v>
      </c>
      <c r="AI2234">
        <v>0</v>
      </c>
      <c r="AJ2234">
        <v>0</v>
      </c>
      <c r="AM2234" t="s">
        <v>20019</v>
      </c>
    </row>
    <row r="2235" spans="1:39" x14ac:dyDescent="0.25">
      <c r="A2235" t="s">
        <v>6094</v>
      </c>
      <c r="B2235" t="s">
        <v>4841</v>
      </c>
      <c r="C2235" t="s">
        <v>4842</v>
      </c>
      <c r="D2235">
        <v>22</v>
      </c>
      <c r="E2235" t="s">
        <v>4845</v>
      </c>
      <c r="F2235">
        <v>7.66</v>
      </c>
      <c r="I2235" t="s">
        <v>13053</v>
      </c>
      <c r="K2235" t="s">
        <v>6860</v>
      </c>
      <c r="L2235" t="s">
        <v>6861</v>
      </c>
      <c r="M2235" t="s">
        <v>14955</v>
      </c>
      <c r="N2235">
        <v>8</v>
      </c>
      <c r="O2235" t="s">
        <v>15276</v>
      </c>
      <c r="P2235" t="s">
        <v>7820</v>
      </c>
      <c r="Q2235">
        <v>6</v>
      </c>
      <c r="R2235">
        <v>2</v>
      </c>
      <c r="S2235">
        <v>2.77</v>
      </c>
      <c r="T2235">
        <v>2.83</v>
      </c>
      <c r="U2235">
        <v>384.82</v>
      </c>
      <c r="V2235">
        <v>98.83</v>
      </c>
      <c r="W2235">
        <v>2.7</v>
      </c>
      <c r="X2235">
        <v>10.66</v>
      </c>
      <c r="Y2235">
        <v>6.54</v>
      </c>
      <c r="Z2235">
        <v>2</v>
      </c>
      <c r="AA2235" t="s">
        <v>4250</v>
      </c>
      <c r="AB2235">
        <v>0</v>
      </c>
      <c r="AC2235">
        <v>2</v>
      </c>
      <c r="AD2235">
        <v>4.6433809523809524</v>
      </c>
      <c r="AF2235" t="s">
        <v>7949</v>
      </c>
      <c r="AI2235">
        <v>0</v>
      </c>
      <c r="AJ2235">
        <v>0</v>
      </c>
      <c r="AM2235" t="s">
        <v>20019</v>
      </c>
    </row>
    <row r="2236" spans="1:39" x14ac:dyDescent="0.25">
      <c r="A2236" t="s">
        <v>6193</v>
      </c>
      <c r="B2236" t="s">
        <v>4841</v>
      </c>
      <c r="C2236" t="s">
        <v>4842</v>
      </c>
      <c r="D2236">
        <v>22</v>
      </c>
      <c r="E2236" t="s">
        <v>4845</v>
      </c>
      <c r="F2236">
        <v>7.66</v>
      </c>
      <c r="I2236" t="s">
        <v>13054</v>
      </c>
      <c r="K2236" t="s">
        <v>6860</v>
      </c>
      <c r="L2236" t="s">
        <v>6861</v>
      </c>
      <c r="M2236" t="s">
        <v>14955</v>
      </c>
      <c r="N2236">
        <v>8</v>
      </c>
      <c r="O2236" t="s">
        <v>15276</v>
      </c>
      <c r="P2236" t="s">
        <v>7919</v>
      </c>
      <c r="Q2236">
        <v>6</v>
      </c>
      <c r="R2236">
        <v>1</v>
      </c>
      <c r="S2236">
        <v>3.26</v>
      </c>
      <c r="T2236">
        <v>3.27</v>
      </c>
      <c r="U2236">
        <v>457.45</v>
      </c>
      <c r="V2236">
        <v>78.959999999999994</v>
      </c>
      <c r="W2236">
        <v>3.78</v>
      </c>
      <c r="Y2236">
        <v>5.8</v>
      </c>
      <c r="Z2236">
        <v>2</v>
      </c>
      <c r="AA2236" t="s">
        <v>4250</v>
      </c>
      <c r="AB2236">
        <v>0</v>
      </c>
      <c r="AC2236">
        <v>3</v>
      </c>
      <c r="AD2236">
        <v>4.3722619047619053</v>
      </c>
      <c r="AF2236" t="s">
        <v>7949</v>
      </c>
      <c r="AI2236">
        <v>0</v>
      </c>
      <c r="AJ2236">
        <v>0</v>
      </c>
      <c r="AM2236" t="s">
        <v>20019</v>
      </c>
    </row>
    <row r="2237" spans="1:39" x14ac:dyDescent="0.25">
      <c r="A2237" t="s">
        <v>9596</v>
      </c>
      <c r="B2237" t="s">
        <v>4841</v>
      </c>
      <c r="C2237" t="s">
        <v>4842</v>
      </c>
      <c r="D2237">
        <v>22</v>
      </c>
      <c r="E2237" t="s">
        <v>4845</v>
      </c>
      <c r="F2237">
        <v>7.66</v>
      </c>
      <c r="K2237" t="s">
        <v>6860</v>
      </c>
      <c r="M2237" t="s">
        <v>6865</v>
      </c>
      <c r="N2237">
        <v>8</v>
      </c>
      <c r="O2237" t="s">
        <v>15316</v>
      </c>
      <c r="P2237" t="s">
        <v>17248</v>
      </c>
      <c r="Q2237">
        <v>5</v>
      </c>
      <c r="R2237">
        <v>2</v>
      </c>
      <c r="S2237">
        <v>6.01</v>
      </c>
      <c r="T2237">
        <v>6.13</v>
      </c>
      <c r="U2237">
        <v>565.62</v>
      </c>
      <c r="V2237">
        <v>105.21</v>
      </c>
      <c r="W2237">
        <v>5.92</v>
      </c>
      <c r="X2237">
        <v>8.2200000000000006</v>
      </c>
      <c r="Y2237">
        <v>6.56</v>
      </c>
      <c r="Z2237">
        <v>4</v>
      </c>
      <c r="AA2237" t="s">
        <v>4250</v>
      </c>
      <c r="AB2237">
        <v>2</v>
      </c>
      <c r="AC2237">
        <v>2</v>
      </c>
      <c r="AD2237">
        <v>1.9930000000000001</v>
      </c>
      <c r="AF2237" t="s">
        <v>7949</v>
      </c>
      <c r="AI2237">
        <v>0</v>
      </c>
      <c r="AJ2237">
        <v>0</v>
      </c>
      <c r="AK2237" t="s">
        <v>19862</v>
      </c>
      <c r="AL2237" t="s">
        <v>19862</v>
      </c>
      <c r="AM2237" t="s">
        <v>20019</v>
      </c>
    </row>
    <row r="2238" spans="1:39" x14ac:dyDescent="0.25">
      <c r="A2238" t="s">
        <v>9597</v>
      </c>
      <c r="B2238" t="s">
        <v>4841</v>
      </c>
      <c r="C2238" t="s">
        <v>4842</v>
      </c>
      <c r="D2238">
        <v>22</v>
      </c>
      <c r="E2238" t="s">
        <v>4845</v>
      </c>
      <c r="F2238">
        <v>7.66</v>
      </c>
      <c r="K2238" t="s">
        <v>6860</v>
      </c>
      <c r="M2238" t="s">
        <v>6865</v>
      </c>
      <c r="N2238">
        <v>8</v>
      </c>
      <c r="O2238" t="s">
        <v>15317</v>
      </c>
      <c r="P2238" t="s">
        <v>17249</v>
      </c>
      <c r="Q2238">
        <v>5</v>
      </c>
      <c r="R2238">
        <v>3</v>
      </c>
      <c r="S2238">
        <v>2.04</v>
      </c>
      <c r="T2238">
        <v>2.06</v>
      </c>
      <c r="U2238">
        <v>576.64</v>
      </c>
      <c r="V2238">
        <v>101.98</v>
      </c>
      <c r="W2238">
        <v>2.4</v>
      </c>
      <c r="X2238">
        <v>13.47</v>
      </c>
      <c r="Y2238">
        <v>6.84</v>
      </c>
      <c r="Z2238">
        <v>3</v>
      </c>
      <c r="AA2238" t="s">
        <v>4250</v>
      </c>
      <c r="AB2238">
        <v>1</v>
      </c>
      <c r="AC2238">
        <v>10</v>
      </c>
      <c r="AD2238">
        <v>3.7473333333333332</v>
      </c>
      <c r="AF2238" t="s">
        <v>7949</v>
      </c>
      <c r="AI2238">
        <v>0</v>
      </c>
      <c r="AJ2238">
        <v>0</v>
      </c>
      <c r="AK2238" t="s">
        <v>19863</v>
      </c>
      <c r="AL2238" t="s">
        <v>19863</v>
      </c>
      <c r="AM2238" t="s">
        <v>20019</v>
      </c>
    </row>
    <row r="2239" spans="1:39" x14ac:dyDescent="0.25">
      <c r="A2239" t="s">
        <v>9598</v>
      </c>
      <c r="B2239" t="s">
        <v>4841</v>
      </c>
      <c r="C2239" t="s">
        <v>4842</v>
      </c>
      <c r="D2239">
        <v>22</v>
      </c>
      <c r="E2239" t="s">
        <v>4845</v>
      </c>
      <c r="F2239">
        <v>7.66</v>
      </c>
      <c r="K2239" t="s">
        <v>6860</v>
      </c>
      <c r="L2239" t="s">
        <v>6861</v>
      </c>
      <c r="M2239" t="s">
        <v>15086</v>
      </c>
      <c r="N2239">
        <v>9</v>
      </c>
      <c r="O2239" t="s">
        <v>15442</v>
      </c>
      <c r="P2239" t="s">
        <v>17250</v>
      </c>
      <c r="Q2239">
        <v>9</v>
      </c>
      <c r="R2239">
        <v>4</v>
      </c>
      <c r="S2239">
        <v>3.23</v>
      </c>
      <c r="T2239">
        <v>5.2</v>
      </c>
      <c r="U2239">
        <v>653.1</v>
      </c>
      <c r="V2239">
        <v>175.32</v>
      </c>
      <c r="W2239">
        <v>3.43</v>
      </c>
      <c r="X2239">
        <v>4.26</v>
      </c>
      <c r="Y2239">
        <v>0.6</v>
      </c>
      <c r="Z2239">
        <v>5</v>
      </c>
      <c r="AA2239" t="s">
        <v>4250</v>
      </c>
      <c r="AB2239">
        <v>1</v>
      </c>
      <c r="AC2239">
        <v>10</v>
      </c>
      <c r="AD2239">
        <v>1.385</v>
      </c>
      <c r="AF2239" t="s">
        <v>7951</v>
      </c>
      <c r="AI2239">
        <v>0</v>
      </c>
      <c r="AJ2239">
        <v>0</v>
      </c>
      <c r="AK2239" t="s">
        <v>19926</v>
      </c>
      <c r="AL2239" t="s">
        <v>19926</v>
      </c>
      <c r="AM2239" t="s">
        <v>20019</v>
      </c>
    </row>
    <row r="2240" spans="1:39" x14ac:dyDescent="0.25">
      <c r="A2240" t="s">
        <v>9598</v>
      </c>
      <c r="B2240" t="s">
        <v>4841</v>
      </c>
      <c r="C2240" t="s">
        <v>4842</v>
      </c>
      <c r="D2240">
        <v>22</v>
      </c>
      <c r="E2240" t="s">
        <v>4845</v>
      </c>
      <c r="F2240">
        <v>7.66</v>
      </c>
      <c r="K2240" t="s">
        <v>6860</v>
      </c>
      <c r="L2240" t="s">
        <v>6861</v>
      </c>
      <c r="M2240" t="s">
        <v>6887</v>
      </c>
      <c r="N2240">
        <v>9</v>
      </c>
      <c r="O2240" t="s">
        <v>15329</v>
      </c>
      <c r="P2240" t="s">
        <v>17250</v>
      </c>
      <c r="Q2240">
        <v>9</v>
      </c>
      <c r="R2240">
        <v>4</v>
      </c>
      <c r="S2240">
        <v>3.23</v>
      </c>
      <c r="T2240">
        <v>5.2</v>
      </c>
      <c r="U2240">
        <v>653.1</v>
      </c>
      <c r="V2240">
        <v>175.32</v>
      </c>
      <c r="W2240">
        <v>3.43</v>
      </c>
      <c r="X2240">
        <v>4.26</v>
      </c>
      <c r="Y2240">
        <v>0.6</v>
      </c>
      <c r="Z2240">
        <v>5</v>
      </c>
      <c r="AA2240" t="s">
        <v>4250</v>
      </c>
      <c r="AB2240">
        <v>1</v>
      </c>
      <c r="AC2240">
        <v>10</v>
      </c>
      <c r="AD2240">
        <v>1.385</v>
      </c>
      <c r="AF2240" t="s">
        <v>7951</v>
      </c>
      <c r="AI2240">
        <v>0</v>
      </c>
      <c r="AJ2240">
        <v>0</v>
      </c>
      <c r="AK2240" t="s">
        <v>19870</v>
      </c>
      <c r="AL2240" t="s">
        <v>19870</v>
      </c>
      <c r="AM2240" t="s">
        <v>20019</v>
      </c>
    </row>
    <row r="2241" spans="1:39" x14ac:dyDescent="0.25">
      <c r="A2241" t="s">
        <v>9599</v>
      </c>
      <c r="B2241" t="s">
        <v>4841</v>
      </c>
      <c r="C2241" t="s">
        <v>4842</v>
      </c>
      <c r="D2241">
        <v>22</v>
      </c>
      <c r="E2241" t="s">
        <v>4845</v>
      </c>
      <c r="F2241">
        <v>7.66</v>
      </c>
      <c r="K2241" t="s">
        <v>6860</v>
      </c>
      <c r="M2241" t="s">
        <v>6865</v>
      </c>
      <c r="N2241">
        <v>8</v>
      </c>
      <c r="O2241" t="s">
        <v>15317</v>
      </c>
      <c r="P2241" t="s">
        <v>17251</v>
      </c>
      <c r="Q2241">
        <v>5</v>
      </c>
      <c r="R2241">
        <v>3</v>
      </c>
      <c r="S2241">
        <v>3.48</v>
      </c>
      <c r="T2241">
        <v>3.5</v>
      </c>
      <c r="U2241">
        <v>585.70000000000005</v>
      </c>
      <c r="V2241">
        <v>105.22</v>
      </c>
      <c r="W2241">
        <v>2.5299999999999998</v>
      </c>
      <c r="X2241">
        <v>13.49</v>
      </c>
      <c r="Y2241">
        <v>6.84</v>
      </c>
      <c r="Z2241">
        <v>2</v>
      </c>
      <c r="AA2241" t="s">
        <v>4250</v>
      </c>
      <c r="AB2241">
        <v>1</v>
      </c>
      <c r="AC2241">
        <v>12</v>
      </c>
      <c r="AD2241">
        <v>2.6693333333333329</v>
      </c>
      <c r="AF2241" t="s">
        <v>7949</v>
      </c>
      <c r="AI2241">
        <v>0</v>
      </c>
      <c r="AJ2241">
        <v>0</v>
      </c>
      <c r="AK2241" t="s">
        <v>19863</v>
      </c>
      <c r="AL2241" t="s">
        <v>19863</v>
      </c>
      <c r="AM2241" t="s">
        <v>20019</v>
      </c>
    </row>
    <row r="2242" spans="1:39" x14ac:dyDescent="0.25">
      <c r="A2242" t="s">
        <v>5290</v>
      </c>
      <c r="B2242" t="s">
        <v>4841</v>
      </c>
      <c r="C2242" t="s">
        <v>4842</v>
      </c>
      <c r="D2242">
        <v>22</v>
      </c>
      <c r="E2242" t="s">
        <v>4845</v>
      </c>
      <c r="F2242">
        <v>7.66</v>
      </c>
      <c r="K2242" t="s">
        <v>6860</v>
      </c>
      <c r="M2242" t="s">
        <v>15072</v>
      </c>
      <c r="N2242">
        <v>8</v>
      </c>
      <c r="O2242" t="s">
        <v>15425</v>
      </c>
      <c r="P2242" t="s">
        <v>7016</v>
      </c>
      <c r="Q2242">
        <v>7</v>
      </c>
      <c r="R2242">
        <v>3</v>
      </c>
      <c r="S2242">
        <v>5.4</v>
      </c>
      <c r="T2242">
        <v>5.49</v>
      </c>
      <c r="U2242">
        <v>705.22</v>
      </c>
      <c r="V2242">
        <v>128.28</v>
      </c>
      <c r="W2242">
        <v>3.54</v>
      </c>
      <c r="X2242">
        <v>13.82</v>
      </c>
      <c r="Y2242">
        <v>6.88</v>
      </c>
      <c r="Z2242">
        <v>3</v>
      </c>
      <c r="AA2242" t="s">
        <v>4250</v>
      </c>
      <c r="AB2242">
        <v>1</v>
      </c>
      <c r="AC2242">
        <v>11</v>
      </c>
      <c r="AD2242">
        <v>1.166666666666667</v>
      </c>
      <c r="AF2242" t="s">
        <v>7949</v>
      </c>
      <c r="AI2242">
        <v>0</v>
      </c>
      <c r="AJ2242">
        <v>0</v>
      </c>
      <c r="AK2242" t="s">
        <v>7966</v>
      </c>
      <c r="AL2242" t="s">
        <v>7966</v>
      </c>
      <c r="AM2242" t="s">
        <v>20019</v>
      </c>
    </row>
    <row r="2243" spans="1:39" x14ac:dyDescent="0.25">
      <c r="A2243" t="s">
        <v>9600</v>
      </c>
      <c r="B2243" t="s">
        <v>4841</v>
      </c>
      <c r="C2243" t="s">
        <v>4842</v>
      </c>
      <c r="D2243">
        <v>22</v>
      </c>
      <c r="E2243" t="s">
        <v>4845</v>
      </c>
      <c r="F2243">
        <v>7.66</v>
      </c>
      <c r="K2243" t="s">
        <v>6860</v>
      </c>
      <c r="M2243" t="s">
        <v>14992</v>
      </c>
      <c r="N2243">
        <v>8</v>
      </c>
      <c r="O2243" t="s">
        <v>15318</v>
      </c>
      <c r="P2243" t="s">
        <v>17252</v>
      </c>
      <c r="Q2243">
        <v>6</v>
      </c>
      <c r="R2243">
        <v>3</v>
      </c>
      <c r="S2243">
        <v>5.19</v>
      </c>
      <c r="T2243">
        <v>6.24</v>
      </c>
      <c r="U2243">
        <v>677.76</v>
      </c>
      <c r="V2243">
        <v>100.13</v>
      </c>
      <c r="W2243">
        <v>6.66</v>
      </c>
      <c r="X2243">
        <v>13.4</v>
      </c>
      <c r="Y2243">
        <v>8.36</v>
      </c>
      <c r="Z2243">
        <v>4</v>
      </c>
      <c r="AA2243" t="s">
        <v>4250</v>
      </c>
      <c r="AB2243">
        <v>2</v>
      </c>
      <c r="AC2243">
        <v>17</v>
      </c>
      <c r="AD2243">
        <v>1.649</v>
      </c>
      <c r="AF2243" t="s">
        <v>7949</v>
      </c>
      <c r="AI2243">
        <v>0</v>
      </c>
      <c r="AJ2243">
        <v>0</v>
      </c>
      <c r="AK2243" t="s">
        <v>19864</v>
      </c>
      <c r="AL2243" t="s">
        <v>19864</v>
      </c>
      <c r="AM2243" t="s">
        <v>20019</v>
      </c>
    </row>
    <row r="2244" spans="1:39" x14ac:dyDescent="0.25">
      <c r="A2244" t="s">
        <v>9601</v>
      </c>
      <c r="B2244" t="s">
        <v>4841</v>
      </c>
      <c r="C2244" t="s">
        <v>4842</v>
      </c>
      <c r="D2244">
        <v>22</v>
      </c>
      <c r="E2244" t="s">
        <v>4845</v>
      </c>
      <c r="F2244">
        <v>7.66</v>
      </c>
      <c r="K2244" t="s">
        <v>6860</v>
      </c>
      <c r="L2244" t="s">
        <v>6861</v>
      </c>
      <c r="M2244" t="s">
        <v>14991</v>
      </c>
      <c r="N2244">
        <v>9</v>
      </c>
      <c r="O2244" t="s">
        <v>15315</v>
      </c>
      <c r="P2244" t="s">
        <v>17253</v>
      </c>
      <c r="Q2244">
        <v>7</v>
      </c>
      <c r="R2244">
        <v>2</v>
      </c>
      <c r="S2244">
        <v>2.46</v>
      </c>
      <c r="T2244">
        <v>2.46</v>
      </c>
      <c r="U2244">
        <v>395.34</v>
      </c>
      <c r="V2244">
        <v>111.72</v>
      </c>
      <c r="W2244">
        <v>2.0699999999999998</v>
      </c>
      <c r="X2244">
        <v>8.92</v>
      </c>
      <c r="Y2244">
        <v>2.06</v>
      </c>
      <c r="Z2244">
        <v>2</v>
      </c>
      <c r="AA2244" t="s">
        <v>4250</v>
      </c>
      <c r="AB2244">
        <v>0</v>
      </c>
      <c r="AC2244">
        <v>4</v>
      </c>
      <c r="AD2244">
        <v>4.293571428571429</v>
      </c>
      <c r="AF2244" t="s">
        <v>7949</v>
      </c>
      <c r="AI2244">
        <v>0</v>
      </c>
      <c r="AJ2244">
        <v>0</v>
      </c>
      <c r="AK2244" t="s">
        <v>19861</v>
      </c>
      <c r="AL2244" t="s">
        <v>19861</v>
      </c>
      <c r="AM2244" t="s">
        <v>20019</v>
      </c>
    </row>
    <row r="2245" spans="1:39" x14ac:dyDescent="0.25">
      <c r="A2245" t="s">
        <v>8590</v>
      </c>
      <c r="B2245" t="s">
        <v>4841</v>
      </c>
      <c r="C2245" t="s">
        <v>4842</v>
      </c>
      <c r="D2245">
        <v>22</v>
      </c>
      <c r="E2245" t="s">
        <v>4845</v>
      </c>
      <c r="F2245">
        <v>7.66</v>
      </c>
      <c r="K2245" t="s">
        <v>6860</v>
      </c>
      <c r="L2245" t="s">
        <v>6861</v>
      </c>
      <c r="M2245" t="s">
        <v>15071</v>
      </c>
      <c r="N2245">
        <v>9</v>
      </c>
      <c r="O2245" t="s">
        <v>15424</v>
      </c>
      <c r="P2245" t="s">
        <v>16243</v>
      </c>
      <c r="Q2245">
        <v>5</v>
      </c>
      <c r="R2245">
        <v>2</v>
      </c>
      <c r="S2245">
        <v>-2.14</v>
      </c>
      <c r="T2245">
        <v>-2.12</v>
      </c>
      <c r="U2245">
        <v>362.79</v>
      </c>
      <c r="V2245">
        <v>89.6</v>
      </c>
      <c r="W2245">
        <v>2.73</v>
      </c>
      <c r="X2245">
        <v>10.08</v>
      </c>
      <c r="Y2245">
        <v>6.01</v>
      </c>
      <c r="Z2245">
        <v>2</v>
      </c>
      <c r="AA2245" t="s">
        <v>4250</v>
      </c>
      <c r="AB2245">
        <v>0</v>
      </c>
      <c r="AC2245">
        <v>3</v>
      </c>
      <c r="AD2245">
        <v>5.4800714285714287</v>
      </c>
      <c r="AF2245" t="s">
        <v>7949</v>
      </c>
      <c r="AI2245">
        <v>0</v>
      </c>
      <c r="AJ2245">
        <v>0</v>
      </c>
      <c r="AK2245" t="s">
        <v>19896</v>
      </c>
      <c r="AL2245" t="s">
        <v>19896</v>
      </c>
      <c r="AM2245" t="s">
        <v>20019</v>
      </c>
    </row>
    <row r="2246" spans="1:39" x14ac:dyDescent="0.25">
      <c r="A2246" t="s">
        <v>8378</v>
      </c>
      <c r="B2246" t="s">
        <v>4841</v>
      </c>
      <c r="C2246" t="s">
        <v>4842</v>
      </c>
      <c r="D2246">
        <v>22</v>
      </c>
      <c r="E2246" t="s">
        <v>4845</v>
      </c>
      <c r="F2246">
        <v>7.66</v>
      </c>
      <c r="K2246" t="s">
        <v>6860</v>
      </c>
      <c r="L2246" t="s">
        <v>6861</v>
      </c>
      <c r="M2246" t="s">
        <v>15135</v>
      </c>
      <c r="N2246">
        <v>9</v>
      </c>
      <c r="O2246" t="s">
        <v>15509</v>
      </c>
      <c r="P2246" t="s">
        <v>16031</v>
      </c>
      <c r="Q2246">
        <v>5</v>
      </c>
      <c r="R2246">
        <v>1</v>
      </c>
      <c r="S2246">
        <v>2.91</v>
      </c>
      <c r="T2246">
        <v>2.92</v>
      </c>
      <c r="U2246">
        <v>378.45</v>
      </c>
      <c r="V2246">
        <v>73.39</v>
      </c>
      <c r="W2246">
        <v>3.69</v>
      </c>
      <c r="Y2246">
        <v>5.71</v>
      </c>
      <c r="Z2246">
        <v>2</v>
      </c>
      <c r="AA2246" t="s">
        <v>4250</v>
      </c>
      <c r="AB2246">
        <v>0</v>
      </c>
      <c r="AC2246">
        <v>2</v>
      </c>
      <c r="AD2246">
        <v>5.246547619047619</v>
      </c>
      <c r="AF2246" t="s">
        <v>7949</v>
      </c>
      <c r="AI2246">
        <v>0</v>
      </c>
      <c r="AJ2246">
        <v>0</v>
      </c>
      <c r="AK2246" t="s">
        <v>19840</v>
      </c>
      <c r="AL2246" t="s">
        <v>19840</v>
      </c>
      <c r="AM2246" t="s">
        <v>20019</v>
      </c>
    </row>
    <row r="2247" spans="1:39" x14ac:dyDescent="0.25">
      <c r="A2247" t="s">
        <v>9602</v>
      </c>
      <c r="B2247" t="s">
        <v>4841</v>
      </c>
      <c r="C2247" t="s">
        <v>4842</v>
      </c>
      <c r="D2247">
        <v>22</v>
      </c>
      <c r="E2247" t="s">
        <v>4845</v>
      </c>
      <c r="F2247">
        <v>7.66</v>
      </c>
      <c r="K2247" t="s">
        <v>6860</v>
      </c>
      <c r="L2247" t="s">
        <v>6861</v>
      </c>
      <c r="M2247" t="s">
        <v>15082</v>
      </c>
      <c r="N2247">
        <v>9</v>
      </c>
      <c r="O2247" t="s">
        <v>15437</v>
      </c>
      <c r="P2247" t="s">
        <v>17254</v>
      </c>
      <c r="Q2247">
        <v>7</v>
      </c>
      <c r="R2247">
        <v>2</v>
      </c>
      <c r="S2247">
        <v>3.84</v>
      </c>
      <c r="T2247">
        <v>3.84</v>
      </c>
      <c r="U2247">
        <v>504.39</v>
      </c>
      <c r="V2247">
        <v>106.4</v>
      </c>
      <c r="W2247">
        <v>5.07</v>
      </c>
      <c r="X2247">
        <v>10.02</v>
      </c>
      <c r="Y2247">
        <v>5.1100000000000003</v>
      </c>
      <c r="Z2247">
        <v>3</v>
      </c>
      <c r="AA2247" t="s">
        <v>4250</v>
      </c>
      <c r="AB2247">
        <v>2</v>
      </c>
      <c r="AC2247">
        <v>4</v>
      </c>
      <c r="AD2247">
        <v>2.6133333333333328</v>
      </c>
      <c r="AF2247" t="s">
        <v>7949</v>
      </c>
      <c r="AI2247">
        <v>0</v>
      </c>
      <c r="AJ2247">
        <v>0</v>
      </c>
      <c r="AK2247" t="s">
        <v>19922</v>
      </c>
      <c r="AL2247" t="s">
        <v>19922</v>
      </c>
      <c r="AM2247" t="s">
        <v>20019</v>
      </c>
    </row>
    <row r="2248" spans="1:39" x14ac:dyDescent="0.25">
      <c r="A2248" t="s">
        <v>5435</v>
      </c>
      <c r="B2248" t="s">
        <v>4841</v>
      </c>
      <c r="C2248" t="s">
        <v>4842</v>
      </c>
      <c r="D2248">
        <v>22</v>
      </c>
      <c r="E2248" t="s">
        <v>4845</v>
      </c>
      <c r="F2248">
        <v>7.66</v>
      </c>
      <c r="I2248" t="s">
        <v>6338</v>
      </c>
      <c r="K2248" t="s">
        <v>6860</v>
      </c>
      <c r="L2248" t="s">
        <v>6861</v>
      </c>
      <c r="M2248" t="s">
        <v>6890</v>
      </c>
      <c r="N2248">
        <v>9</v>
      </c>
      <c r="O2248" t="s">
        <v>6949</v>
      </c>
      <c r="P2248" t="s">
        <v>7161</v>
      </c>
      <c r="Q2248">
        <v>7</v>
      </c>
      <c r="R2248">
        <v>1</v>
      </c>
      <c r="S2248">
        <v>3.07</v>
      </c>
      <c r="T2248">
        <v>3.1</v>
      </c>
      <c r="U2248">
        <v>416.43</v>
      </c>
      <c r="V2248">
        <v>96.94</v>
      </c>
      <c r="W2248">
        <v>1.44</v>
      </c>
      <c r="Y2248">
        <v>6.23</v>
      </c>
      <c r="Z2248">
        <v>2</v>
      </c>
      <c r="AA2248" t="s">
        <v>4250</v>
      </c>
      <c r="AB2248">
        <v>0</v>
      </c>
      <c r="AC2248">
        <v>4</v>
      </c>
      <c r="AD2248">
        <v>4.6139285714285716</v>
      </c>
      <c r="AF2248" t="s">
        <v>7949</v>
      </c>
      <c r="AI2248">
        <v>0</v>
      </c>
      <c r="AJ2248">
        <v>0</v>
      </c>
      <c r="AM2248" t="s">
        <v>20019</v>
      </c>
    </row>
    <row r="2249" spans="1:39" x14ac:dyDescent="0.25">
      <c r="A2249" t="s">
        <v>9603</v>
      </c>
      <c r="B2249" t="s">
        <v>4841</v>
      </c>
      <c r="C2249" t="s">
        <v>4842</v>
      </c>
      <c r="D2249">
        <v>22</v>
      </c>
      <c r="E2249" t="s">
        <v>4845</v>
      </c>
      <c r="F2249">
        <v>7.66</v>
      </c>
      <c r="I2249" t="s">
        <v>13055</v>
      </c>
      <c r="K2249" t="s">
        <v>6860</v>
      </c>
      <c r="L2249" t="s">
        <v>6861</v>
      </c>
      <c r="M2249" t="s">
        <v>14975</v>
      </c>
      <c r="N2249">
        <v>9</v>
      </c>
      <c r="O2249" t="s">
        <v>15296</v>
      </c>
      <c r="P2249" t="s">
        <v>17255</v>
      </c>
      <c r="Q2249">
        <v>8</v>
      </c>
      <c r="R2249">
        <v>2</v>
      </c>
      <c r="S2249">
        <v>4.08</v>
      </c>
      <c r="T2249">
        <v>4.18</v>
      </c>
      <c r="U2249">
        <v>404.43</v>
      </c>
      <c r="V2249">
        <v>124.08</v>
      </c>
      <c r="W2249">
        <v>1.9</v>
      </c>
      <c r="X2249">
        <v>9.56</v>
      </c>
      <c r="Y2249">
        <v>6.57</v>
      </c>
      <c r="Z2249">
        <v>2</v>
      </c>
      <c r="AA2249" t="s">
        <v>4250</v>
      </c>
      <c r="AB2249">
        <v>0</v>
      </c>
      <c r="AC2249">
        <v>4</v>
      </c>
      <c r="AD2249">
        <v>2.5926428571428568</v>
      </c>
      <c r="AF2249" t="s">
        <v>7949</v>
      </c>
      <c r="AI2249">
        <v>0</v>
      </c>
      <c r="AJ2249">
        <v>0</v>
      </c>
      <c r="AM2249" t="s">
        <v>20019</v>
      </c>
    </row>
    <row r="2250" spans="1:39" x14ac:dyDescent="0.25">
      <c r="A2250" t="s">
        <v>9604</v>
      </c>
      <c r="B2250" t="s">
        <v>4841</v>
      </c>
      <c r="C2250" t="s">
        <v>4842</v>
      </c>
      <c r="D2250">
        <v>22</v>
      </c>
      <c r="E2250" t="s">
        <v>4845</v>
      </c>
      <c r="F2250">
        <v>7.66</v>
      </c>
      <c r="I2250" t="s">
        <v>13056</v>
      </c>
      <c r="K2250" t="s">
        <v>6860</v>
      </c>
      <c r="L2250" t="s">
        <v>6861</v>
      </c>
      <c r="M2250" t="s">
        <v>14975</v>
      </c>
      <c r="N2250">
        <v>9</v>
      </c>
      <c r="O2250" t="s">
        <v>15296</v>
      </c>
      <c r="P2250" t="s">
        <v>17256</v>
      </c>
      <c r="Q2250">
        <v>5</v>
      </c>
      <c r="R2250">
        <v>1</v>
      </c>
      <c r="S2250">
        <v>4.7300000000000004</v>
      </c>
      <c r="T2250">
        <v>4.82</v>
      </c>
      <c r="U2250">
        <v>417.55</v>
      </c>
      <c r="V2250">
        <v>69.2</v>
      </c>
      <c r="W2250">
        <v>4.62</v>
      </c>
      <c r="Y2250">
        <v>6.57</v>
      </c>
      <c r="Z2250">
        <v>2</v>
      </c>
      <c r="AA2250" t="s">
        <v>4250</v>
      </c>
      <c r="AB2250">
        <v>0</v>
      </c>
      <c r="AC2250">
        <v>4</v>
      </c>
      <c r="AD2250">
        <v>3.512261904761905</v>
      </c>
      <c r="AF2250" t="s">
        <v>7949</v>
      </c>
      <c r="AI2250">
        <v>0</v>
      </c>
      <c r="AJ2250">
        <v>0</v>
      </c>
      <c r="AM2250" t="s">
        <v>20019</v>
      </c>
    </row>
    <row r="2251" spans="1:39" x14ac:dyDescent="0.25">
      <c r="A2251" t="s">
        <v>9605</v>
      </c>
      <c r="B2251" t="s">
        <v>4841</v>
      </c>
      <c r="C2251" t="s">
        <v>4842</v>
      </c>
      <c r="D2251">
        <v>22</v>
      </c>
      <c r="E2251" t="s">
        <v>4845</v>
      </c>
      <c r="F2251">
        <v>7.66</v>
      </c>
      <c r="I2251" t="s">
        <v>13057</v>
      </c>
      <c r="K2251" t="s">
        <v>6860</v>
      </c>
      <c r="L2251" t="s">
        <v>6861</v>
      </c>
      <c r="M2251" t="s">
        <v>15000</v>
      </c>
      <c r="N2251">
        <v>9</v>
      </c>
      <c r="O2251" t="s">
        <v>15330</v>
      </c>
      <c r="P2251" t="s">
        <v>17257</v>
      </c>
      <c r="Q2251">
        <v>5</v>
      </c>
      <c r="R2251">
        <v>1</v>
      </c>
      <c r="S2251">
        <v>4.6399999999999997</v>
      </c>
      <c r="T2251">
        <v>4.6399999999999997</v>
      </c>
      <c r="U2251">
        <v>452.48</v>
      </c>
      <c r="V2251">
        <v>83.76</v>
      </c>
      <c r="W2251">
        <v>5.07</v>
      </c>
      <c r="Y2251">
        <v>0.99</v>
      </c>
      <c r="Z2251">
        <v>2</v>
      </c>
      <c r="AA2251" t="s">
        <v>4250</v>
      </c>
      <c r="AB2251">
        <v>1</v>
      </c>
      <c r="AC2251">
        <v>3</v>
      </c>
      <c r="AD2251">
        <v>3.3527619047619051</v>
      </c>
      <c r="AF2251" t="s">
        <v>7949</v>
      </c>
      <c r="AI2251">
        <v>0</v>
      </c>
      <c r="AJ2251">
        <v>0</v>
      </c>
      <c r="AM2251" t="s">
        <v>20019</v>
      </c>
    </row>
    <row r="2252" spans="1:39" x14ac:dyDescent="0.25">
      <c r="A2252" t="s">
        <v>9606</v>
      </c>
      <c r="B2252" t="s">
        <v>4841</v>
      </c>
      <c r="C2252" t="s">
        <v>4842</v>
      </c>
      <c r="D2252">
        <v>22</v>
      </c>
      <c r="E2252" t="s">
        <v>4845</v>
      </c>
      <c r="F2252">
        <v>7.66</v>
      </c>
      <c r="I2252" t="s">
        <v>13058</v>
      </c>
      <c r="K2252" t="s">
        <v>6860</v>
      </c>
      <c r="L2252" t="s">
        <v>6861</v>
      </c>
      <c r="M2252" t="s">
        <v>15075</v>
      </c>
      <c r="N2252">
        <v>9</v>
      </c>
      <c r="O2252" t="s">
        <v>15429</v>
      </c>
      <c r="P2252" t="s">
        <v>17258</v>
      </c>
      <c r="Q2252">
        <v>7</v>
      </c>
      <c r="R2252">
        <v>2</v>
      </c>
      <c r="S2252">
        <v>1.95</v>
      </c>
      <c r="T2252">
        <v>1.95</v>
      </c>
      <c r="U2252">
        <v>416.87</v>
      </c>
      <c r="V2252">
        <v>117.05</v>
      </c>
      <c r="W2252">
        <v>3.57</v>
      </c>
      <c r="X2252">
        <v>8.92</v>
      </c>
      <c r="Y2252">
        <v>4.0599999999999996</v>
      </c>
      <c r="Z2252">
        <v>2</v>
      </c>
      <c r="AA2252" t="s">
        <v>4250</v>
      </c>
      <c r="AB2252">
        <v>0</v>
      </c>
      <c r="AC2252">
        <v>3</v>
      </c>
      <c r="AD2252">
        <v>4.1921190476190473</v>
      </c>
      <c r="AF2252" t="s">
        <v>7949</v>
      </c>
      <c r="AI2252">
        <v>0</v>
      </c>
      <c r="AJ2252">
        <v>0</v>
      </c>
      <c r="AM2252" t="s">
        <v>20019</v>
      </c>
    </row>
    <row r="2253" spans="1:39" x14ac:dyDescent="0.25">
      <c r="A2253" t="s">
        <v>9606</v>
      </c>
      <c r="B2253" t="s">
        <v>4841</v>
      </c>
      <c r="C2253" t="s">
        <v>4842</v>
      </c>
      <c r="D2253">
        <v>22</v>
      </c>
      <c r="E2253" t="s">
        <v>4845</v>
      </c>
      <c r="F2253">
        <v>7.66</v>
      </c>
      <c r="I2253" t="s">
        <v>13059</v>
      </c>
      <c r="K2253" t="s">
        <v>6860</v>
      </c>
      <c r="L2253" t="s">
        <v>6861</v>
      </c>
      <c r="M2253" t="s">
        <v>15076</v>
      </c>
      <c r="N2253">
        <v>8</v>
      </c>
      <c r="O2253" t="s">
        <v>15430</v>
      </c>
      <c r="P2253" t="s">
        <v>17258</v>
      </c>
      <c r="Q2253">
        <v>7</v>
      </c>
      <c r="R2253">
        <v>2</v>
      </c>
      <c r="S2253">
        <v>1.95</v>
      </c>
      <c r="T2253">
        <v>1.95</v>
      </c>
      <c r="U2253">
        <v>416.87</v>
      </c>
      <c r="V2253">
        <v>117.05</v>
      </c>
      <c r="W2253">
        <v>3.57</v>
      </c>
      <c r="X2253">
        <v>8.92</v>
      </c>
      <c r="Y2253">
        <v>4.0599999999999996</v>
      </c>
      <c r="Z2253">
        <v>2</v>
      </c>
      <c r="AA2253" t="s">
        <v>4250</v>
      </c>
      <c r="AB2253">
        <v>0</v>
      </c>
      <c r="AC2253">
        <v>3</v>
      </c>
      <c r="AD2253">
        <v>4.1921190476190473</v>
      </c>
      <c r="AF2253" t="s">
        <v>7949</v>
      </c>
      <c r="AI2253">
        <v>0</v>
      </c>
      <c r="AJ2253">
        <v>0</v>
      </c>
      <c r="AM2253" t="s">
        <v>20019</v>
      </c>
    </row>
    <row r="2254" spans="1:39" x14ac:dyDescent="0.25">
      <c r="A2254" t="s">
        <v>9607</v>
      </c>
      <c r="B2254" t="s">
        <v>4841</v>
      </c>
      <c r="C2254" t="s">
        <v>4842</v>
      </c>
      <c r="D2254">
        <v>22</v>
      </c>
      <c r="E2254" t="s">
        <v>4845</v>
      </c>
      <c r="F2254">
        <v>7.66</v>
      </c>
      <c r="I2254" t="s">
        <v>13060</v>
      </c>
      <c r="K2254" t="s">
        <v>6860</v>
      </c>
      <c r="L2254" t="s">
        <v>6861</v>
      </c>
      <c r="M2254" t="s">
        <v>14965</v>
      </c>
      <c r="N2254">
        <v>9</v>
      </c>
      <c r="O2254" t="s">
        <v>15286</v>
      </c>
      <c r="P2254" t="s">
        <v>17259</v>
      </c>
      <c r="Q2254">
        <v>7</v>
      </c>
      <c r="R2254">
        <v>1</v>
      </c>
      <c r="S2254">
        <v>1.83</v>
      </c>
      <c r="T2254">
        <v>1.83</v>
      </c>
      <c r="U2254">
        <v>447.45</v>
      </c>
      <c r="V2254">
        <v>85.33</v>
      </c>
      <c r="W2254">
        <v>3.82</v>
      </c>
      <c r="Y2254">
        <v>4.63</v>
      </c>
      <c r="Z2254">
        <v>3</v>
      </c>
      <c r="AA2254" t="s">
        <v>4250</v>
      </c>
      <c r="AB2254">
        <v>0</v>
      </c>
      <c r="AC2254">
        <v>2</v>
      </c>
      <c r="AD2254">
        <v>5.2086904761904762</v>
      </c>
      <c r="AF2254" t="s">
        <v>7949</v>
      </c>
      <c r="AI2254">
        <v>0</v>
      </c>
      <c r="AJ2254">
        <v>0</v>
      </c>
      <c r="AM2254" t="s">
        <v>20019</v>
      </c>
    </row>
    <row r="2255" spans="1:39" x14ac:dyDescent="0.25">
      <c r="A2255" t="s">
        <v>9608</v>
      </c>
      <c r="B2255" t="s">
        <v>4841</v>
      </c>
      <c r="C2255" t="s">
        <v>4842</v>
      </c>
      <c r="D2255">
        <v>22</v>
      </c>
      <c r="E2255" t="s">
        <v>4845</v>
      </c>
      <c r="F2255">
        <v>7.66</v>
      </c>
      <c r="I2255" t="s">
        <v>13061</v>
      </c>
      <c r="K2255" t="s">
        <v>6860</v>
      </c>
      <c r="L2255" t="s">
        <v>6861</v>
      </c>
      <c r="M2255" t="s">
        <v>14952</v>
      </c>
      <c r="N2255">
        <v>9</v>
      </c>
      <c r="O2255" t="s">
        <v>15273</v>
      </c>
      <c r="P2255" t="s">
        <v>17260</v>
      </c>
      <c r="Q2255">
        <v>6</v>
      </c>
      <c r="R2255">
        <v>2</v>
      </c>
      <c r="S2255">
        <v>3.59</v>
      </c>
      <c r="T2255">
        <v>3.59</v>
      </c>
      <c r="U2255">
        <v>458.39</v>
      </c>
      <c r="V2255">
        <v>98.83</v>
      </c>
      <c r="W2255">
        <v>3.7</v>
      </c>
      <c r="X2255">
        <v>9.58</v>
      </c>
      <c r="Y2255">
        <v>4.13</v>
      </c>
      <c r="Z2255">
        <v>2</v>
      </c>
      <c r="AA2255" t="s">
        <v>4250</v>
      </c>
      <c r="AB2255">
        <v>0</v>
      </c>
      <c r="AC2255">
        <v>5</v>
      </c>
      <c r="AD2255">
        <v>3.4128809523809531</v>
      </c>
      <c r="AF2255" t="s">
        <v>7949</v>
      </c>
      <c r="AI2255">
        <v>0</v>
      </c>
      <c r="AJ2255">
        <v>0</v>
      </c>
      <c r="AM2255" t="s">
        <v>20019</v>
      </c>
    </row>
    <row r="2256" spans="1:39" x14ac:dyDescent="0.25">
      <c r="A2256" t="s">
        <v>9609</v>
      </c>
      <c r="B2256" t="s">
        <v>4841</v>
      </c>
      <c r="C2256" t="s">
        <v>4842</v>
      </c>
      <c r="D2256">
        <v>22</v>
      </c>
      <c r="E2256" t="s">
        <v>4845</v>
      </c>
      <c r="F2256">
        <v>7.66</v>
      </c>
      <c r="I2256" t="s">
        <v>13062</v>
      </c>
      <c r="K2256" t="s">
        <v>6860</v>
      </c>
      <c r="L2256" t="s">
        <v>6861</v>
      </c>
      <c r="M2256" t="s">
        <v>15000</v>
      </c>
      <c r="N2256">
        <v>9</v>
      </c>
      <c r="O2256" t="s">
        <v>15330</v>
      </c>
      <c r="P2256" t="s">
        <v>17261</v>
      </c>
      <c r="Q2256">
        <v>4</v>
      </c>
      <c r="R2256">
        <v>1</v>
      </c>
      <c r="S2256">
        <v>4.97</v>
      </c>
      <c r="T2256">
        <v>5.15</v>
      </c>
      <c r="U2256">
        <v>375.52</v>
      </c>
      <c r="V2256">
        <v>59.97</v>
      </c>
      <c r="W2256">
        <v>3.95</v>
      </c>
      <c r="Y2256">
        <v>6.9</v>
      </c>
      <c r="Z2256">
        <v>1</v>
      </c>
      <c r="AA2256" t="s">
        <v>4250</v>
      </c>
      <c r="AB2256">
        <v>0</v>
      </c>
      <c r="AC2256">
        <v>1</v>
      </c>
      <c r="AD2256">
        <v>3.7224761904761912</v>
      </c>
      <c r="AF2256" t="s">
        <v>7949</v>
      </c>
      <c r="AI2256">
        <v>0</v>
      </c>
      <c r="AJ2256">
        <v>0</v>
      </c>
      <c r="AM2256" t="s">
        <v>20019</v>
      </c>
    </row>
    <row r="2257" spans="1:39" x14ac:dyDescent="0.25">
      <c r="A2257" t="s">
        <v>9610</v>
      </c>
      <c r="B2257" t="s">
        <v>4841</v>
      </c>
      <c r="C2257" t="s">
        <v>4842</v>
      </c>
      <c r="D2257">
        <v>22</v>
      </c>
      <c r="E2257" t="s">
        <v>4845</v>
      </c>
      <c r="F2257">
        <v>7.66</v>
      </c>
      <c r="I2257" t="s">
        <v>13063</v>
      </c>
      <c r="K2257" t="s">
        <v>6860</v>
      </c>
      <c r="L2257" t="s">
        <v>6861</v>
      </c>
      <c r="M2257" t="s">
        <v>15000</v>
      </c>
      <c r="N2257">
        <v>9</v>
      </c>
      <c r="O2257" t="s">
        <v>15330</v>
      </c>
      <c r="P2257" t="s">
        <v>17262</v>
      </c>
      <c r="Q2257">
        <v>5</v>
      </c>
      <c r="R2257">
        <v>1</v>
      </c>
      <c r="S2257">
        <v>4.83</v>
      </c>
      <c r="T2257">
        <v>5.03</v>
      </c>
      <c r="U2257">
        <v>426.56</v>
      </c>
      <c r="V2257">
        <v>72.86</v>
      </c>
      <c r="W2257">
        <v>4.63</v>
      </c>
      <c r="Y2257">
        <v>6.96</v>
      </c>
      <c r="Z2257">
        <v>2</v>
      </c>
      <c r="AA2257" t="s">
        <v>4250</v>
      </c>
      <c r="AB2257">
        <v>0</v>
      </c>
      <c r="AC2257">
        <v>3</v>
      </c>
      <c r="AD2257">
        <v>3.3579047619047619</v>
      </c>
      <c r="AF2257" t="s">
        <v>7949</v>
      </c>
      <c r="AI2257">
        <v>0</v>
      </c>
      <c r="AJ2257">
        <v>0</v>
      </c>
      <c r="AM2257" t="s">
        <v>20019</v>
      </c>
    </row>
    <row r="2258" spans="1:39" x14ac:dyDescent="0.25">
      <c r="A2258" t="s">
        <v>9611</v>
      </c>
      <c r="B2258" t="s">
        <v>4841</v>
      </c>
      <c r="C2258" t="s">
        <v>4842</v>
      </c>
      <c r="D2258">
        <v>22</v>
      </c>
      <c r="E2258" t="s">
        <v>4845</v>
      </c>
      <c r="F2258">
        <v>7.66</v>
      </c>
      <c r="I2258" t="s">
        <v>13064</v>
      </c>
      <c r="K2258" t="s">
        <v>6860</v>
      </c>
      <c r="L2258" t="s">
        <v>6861</v>
      </c>
      <c r="M2258" t="s">
        <v>14996</v>
      </c>
      <c r="N2258">
        <v>9</v>
      </c>
      <c r="O2258" t="s">
        <v>15322</v>
      </c>
      <c r="P2258" t="s">
        <v>17263</v>
      </c>
      <c r="Q2258">
        <v>6</v>
      </c>
      <c r="R2258">
        <v>3</v>
      </c>
      <c r="S2258">
        <v>-4.7300000000000004</v>
      </c>
      <c r="T2258">
        <v>-1.62</v>
      </c>
      <c r="U2258">
        <v>441.23</v>
      </c>
      <c r="V2258">
        <v>109.83</v>
      </c>
      <c r="W2258">
        <v>2.4900000000000002</v>
      </c>
      <c r="X2258">
        <v>3.37</v>
      </c>
      <c r="Y2258">
        <v>5.0599999999999996</v>
      </c>
      <c r="Z2258">
        <v>2</v>
      </c>
      <c r="AA2258" t="s">
        <v>4250</v>
      </c>
      <c r="AB2258">
        <v>0</v>
      </c>
      <c r="AC2258">
        <v>4</v>
      </c>
      <c r="AD2258">
        <v>3.9254523809523811</v>
      </c>
      <c r="AF2258" t="s">
        <v>7951</v>
      </c>
      <c r="AI2258">
        <v>0</v>
      </c>
      <c r="AJ2258">
        <v>0</v>
      </c>
      <c r="AM2258" t="s">
        <v>20019</v>
      </c>
    </row>
    <row r="2259" spans="1:39" x14ac:dyDescent="0.25">
      <c r="A2259" t="s">
        <v>9612</v>
      </c>
      <c r="B2259" t="s">
        <v>4841</v>
      </c>
      <c r="C2259" t="s">
        <v>4842</v>
      </c>
      <c r="D2259">
        <v>22</v>
      </c>
      <c r="E2259" t="s">
        <v>4845</v>
      </c>
      <c r="F2259">
        <v>7.66</v>
      </c>
      <c r="I2259" t="s">
        <v>13065</v>
      </c>
      <c r="K2259" t="s">
        <v>6860</v>
      </c>
      <c r="M2259" t="s">
        <v>14989</v>
      </c>
      <c r="N2259">
        <v>8</v>
      </c>
      <c r="O2259" t="s">
        <v>15313</v>
      </c>
      <c r="P2259" t="s">
        <v>17264</v>
      </c>
      <c r="Q2259">
        <v>9</v>
      </c>
      <c r="R2259">
        <v>2</v>
      </c>
      <c r="S2259">
        <v>3.03</v>
      </c>
      <c r="T2259">
        <v>3.03</v>
      </c>
      <c r="U2259">
        <v>414.52</v>
      </c>
      <c r="V2259">
        <v>126.28</v>
      </c>
      <c r="W2259">
        <v>2.34</v>
      </c>
      <c r="X2259">
        <v>10.19</v>
      </c>
      <c r="Y2259">
        <v>3.8</v>
      </c>
      <c r="Z2259">
        <v>2</v>
      </c>
      <c r="AA2259" t="s">
        <v>4250</v>
      </c>
      <c r="AB2259">
        <v>0</v>
      </c>
      <c r="AC2259">
        <v>3</v>
      </c>
      <c r="AD2259">
        <v>3.580571428571429</v>
      </c>
      <c r="AF2259" t="s">
        <v>7949</v>
      </c>
      <c r="AI2259">
        <v>0</v>
      </c>
      <c r="AJ2259">
        <v>0</v>
      </c>
      <c r="AM2259" t="s">
        <v>20019</v>
      </c>
    </row>
    <row r="2260" spans="1:39" x14ac:dyDescent="0.25">
      <c r="A2260" t="s">
        <v>9613</v>
      </c>
      <c r="B2260" t="s">
        <v>4841</v>
      </c>
      <c r="C2260" t="s">
        <v>4842</v>
      </c>
      <c r="D2260">
        <v>22</v>
      </c>
      <c r="E2260" t="s">
        <v>4845</v>
      </c>
      <c r="F2260">
        <v>7.66</v>
      </c>
      <c r="I2260" t="s">
        <v>13066</v>
      </c>
      <c r="K2260" t="s">
        <v>6860</v>
      </c>
      <c r="L2260" t="s">
        <v>6861</v>
      </c>
      <c r="M2260" t="s">
        <v>15069</v>
      </c>
      <c r="N2260">
        <v>8</v>
      </c>
      <c r="O2260" t="s">
        <v>15422</v>
      </c>
      <c r="P2260" t="s">
        <v>17265</v>
      </c>
      <c r="Q2260">
        <v>4</v>
      </c>
      <c r="R2260">
        <v>1</v>
      </c>
      <c r="S2260">
        <v>3.98</v>
      </c>
      <c r="T2260">
        <v>3.98</v>
      </c>
      <c r="U2260">
        <v>378.42</v>
      </c>
      <c r="V2260">
        <v>47.61</v>
      </c>
      <c r="W2260">
        <v>4.1399999999999997</v>
      </c>
      <c r="Y2260">
        <v>4.37</v>
      </c>
      <c r="Z2260">
        <v>2</v>
      </c>
      <c r="AA2260" t="s">
        <v>4250</v>
      </c>
      <c r="AB2260">
        <v>0</v>
      </c>
      <c r="AC2260">
        <v>2</v>
      </c>
      <c r="AD2260">
        <v>4.2217619047619053</v>
      </c>
      <c r="AF2260" t="s">
        <v>7949</v>
      </c>
      <c r="AI2260">
        <v>0</v>
      </c>
      <c r="AJ2260">
        <v>0</v>
      </c>
      <c r="AM2260" t="s">
        <v>20019</v>
      </c>
    </row>
    <row r="2261" spans="1:39" x14ac:dyDescent="0.25">
      <c r="A2261" t="s">
        <v>9614</v>
      </c>
      <c r="B2261" t="s">
        <v>4841</v>
      </c>
      <c r="C2261" t="s">
        <v>4842</v>
      </c>
      <c r="D2261">
        <v>22</v>
      </c>
      <c r="E2261" t="s">
        <v>4845</v>
      </c>
      <c r="F2261">
        <v>7.66</v>
      </c>
      <c r="I2261" t="s">
        <v>13067</v>
      </c>
      <c r="K2261" t="s">
        <v>6860</v>
      </c>
      <c r="L2261" t="s">
        <v>6861</v>
      </c>
      <c r="M2261" t="s">
        <v>15069</v>
      </c>
      <c r="N2261">
        <v>8</v>
      </c>
      <c r="O2261" t="s">
        <v>15422</v>
      </c>
      <c r="P2261" t="s">
        <v>17266</v>
      </c>
      <c r="Q2261">
        <v>5</v>
      </c>
      <c r="R2261">
        <v>1</v>
      </c>
      <c r="S2261">
        <v>3.52</v>
      </c>
      <c r="T2261">
        <v>3.52</v>
      </c>
      <c r="U2261">
        <v>404.48</v>
      </c>
      <c r="V2261">
        <v>56.84</v>
      </c>
      <c r="W2261">
        <v>4.1500000000000004</v>
      </c>
      <c r="Y2261">
        <v>4.43</v>
      </c>
      <c r="Z2261">
        <v>2</v>
      </c>
      <c r="AA2261" t="s">
        <v>4250</v>
      </c>
      <c r="AB2261">
        <v>0</v>
      </c>
      <c r="AC2261">
        <v>4</v>
      </c>
      <c r="AD2261">
        <v>4.4956190476190478</v>
      </c>
      <c r="AF2261" t="s">
        <v>7949</v>
      </c>
      <c r="AI2261">
        <v>0</v>
      </c>
      <c r="AJ2261">
        <v>0</v>
      </c>
      <c r="AM2261" t="s">
        <v>20019</v>
      </c>
    </row>
    <row r="2262" spans="1:39" x14ac:dyDescent="0.25">
      <c r="A2262" t="s">
        <v>9615</v>
      </c>
      <c r="B2262" t="s">
        <v>4841</v>
      </c>
      <c r="C2262" t="s">
        <v>4842</v>
      </c>
      <c r="D2262">
        <v>22.1</v>
      </c>
      <c r="E2262" t="s">
        <v>4845</v>
      </c>
      <c r="F2262">
        <v>7.66</v>
      </c>
      <c r="K2262" t="s">
        <v>6860</v>
      </c>
      <c r="L2262" t="s">
        <v>6861</v>
      </c>
      <c r="M2262" t="s">
        <v>14953</v>
      </c>
      <c r="N2262">
        <v>9</v>
      </c>
      <c r="O2262" t="s">
        <v>15274</v>
      </c>
      <c r="P2262" t="s">
        <v>17267</v>
      </c>
      <c r="Q2262">
        <v>5</v>
      </c>
      <c r="R2262">
        <v>1</v>
      </c>
      <c r="S2262">
        <v>2.5299999999999998</v>
      </c>
      <c r="T2262">
        <v>2.5299999999999998</v>
      </c>
      <c r="U2262">
        <v>467.4</v>
      </c>
      <c r="V2262">
        <v>77.05</v>
      </c>
      <c r="W2262">
        <v>4.8499999999999996</v>
      </c>
      <c r="Y2262">
        <v>2.48</v>
      </c>
      <c r="Z2262">
        <v>4</v>
      </c>
      <c r="AA2262" t="s">
        <v>4250</v>
      </c>
      <c r="AB2262">
        <v>0</v>
      </c>
      <c r="AC2262">
        <v>3</v>
      </c>
      <c r="AD2262">
        <v>4.8011904761904773</v>
      </c>
      <c r="AF2262" t="s">
        <v>7949</v>
      </c>
      <c r="AI2262">
        <v>0</v>
      </c>
      <c r="AJ2262">
        <v>0</v>
      </c>
      <c r="AK2262" t="s">
        <v>19841</v>
      </c>
      <c r="AL2262" t="s">
        <v>19841</v>
      </c>
      <c r="AM2262" t="s">
        <v>20019</v>
      </c>
    </row>
    <row r="2263" spans="1:39" x14ac:dyDescent="0.25">
      <c r="A2263" t="s">
        <v>9616</v>
      </c>
      <c r="B2263" t="s">
        <v>4841</v>
      </c>
      <c r="C2263" t="s">
        <v>4842</v>
      </c>
      <c r="D2263">
        <v>22.2</v>
      </c>
      <c r="E2263" t="s">
        <v>4845</v>
      </c>
      <c r="F2263">
        <v>7.65</v>
      </c>
      <c r="I2263" t="s">
        <v>13068</v>
      </c>
      <c r="K2263" t="s">
        <v>6860</v>
      </c>
      <c r="M2263" t="s">
        <v>15002</v>
      </c>
      <c r="N2263">
        <v>8</v>
      </c>
      <c r="O2263" t="s">
        <v>15332</v>
      </c>
      <c r="P2263" t="s">
        <v>17268</v>
      </c>
      <c r="Q2263">
        <v>4</v>
      </c>
      <c r="R2263">
        <v>1</v>
      </c>
      <c r="S2263">
        <v>2.98</v>
      </c>
      <c r="T2263">
        <v>3.01</v>
      </c>
      <c r="U2263">
        <v>419.57</v>
      </c>
      <c r="V2263">
        <v>67.92</v>
      </c>
      <c r="W2263">
        <v>3.73</v>
      </c>
      <c r="Y2263">
        <v>6.35</v>
      </c>
      <c r="Z2263">
        <v>1</v>
      </c>
      <c r="AA2263" t="s">
        <v>4250</v>
      </c>
      <c r="AB2263">
        <v>0</v>
      </c>
      <c r="AC2263">
        <v>3</v>
      </c>
      <c r="AD2263">
        <v>4.9128333333333334</v>
      </c>
      <c r="AF2263" t="s">
        <v>7949</v>
      </c>
      <c r="AI2263">
        <v>0</v>
      </c>
      <c r="AJ2263">
        <v>0</v>
      </c>
      <c r="AM2263" t="s">
        <v>20019</v>
      </c>
    </row>
    <row r="2264" spans="1:39" x14ac:dyDescent="0.25">
      <c r="A2264" t="s">
        <v>9617</v>
      </c>
      <c r="B2264" t="s">
        <v>4841</v>
      </c>
      <c r="C2264" t="s">
        <v>4842</v>
      </c>
      <c r="D2264">
        <v>22.39</v>
      </c>
      <c r="E2264" t="s">
        <v>4845</v>
      </c>
      <c r="F2264">
        <v>7.65</v>
      </c>
      <c r="K2264" t="s">
        <v>6860</v>
      </c>
      <c r="L2264" t="s">
        <v>6861</v>
      </c>
      <c r="M2264" t="s">
        <v>15106</v>
      </c>
      <c r="N2264">
        <v>9</v>
      </c>
      <c r="O2264" t="s">
        <v>15474</v>
      </c>
      <c r="P2264" t="s">
        <v>17269</v>
      </c>
      <c r="Q2264">
        <v>5</v>
      </c>
      <c r="R2264">
        <v>1</v>
      </c>
      <c r="S2264">
        <v>5.07</v>
      </c>
      <c r="T2264">
        <v>5.25</v>
      </c>
      <c r="U2264">
        <v>465.38</v>
      </c>
      <c r="V2264">
        <v>63.21</v>
      </c>
      <c r="W2264">
        <v>5.35</v>
      </c>
      <c r="Y2264">
        <v>7.13</v>
      </c>
      <c r="Z2264">
        <v>3</v>
      </c>
      <c r="AA2264" t="s">
        <v>4250</v>
      </c>
      <c r="AB2264">
        <v>1</v>
      </c>
      <c r="AC2264">
        <v>4</v>
      </c>
      <c r="AD2264">
        <v>3.0806190476190478</v>
      </c>
      <c r="AF2264" t="s">
        <v>7949</v>
      </c>
      <c r="AI2264">
        <v>0</v>
      </c>
      <c r="AJ2264">
        <v>0</v>
      </c>
      <c r="AK2264" t="s">
        <v>19920</v>
      </c>
      <c r="AL2264" t="s">
        <v>19920</v>
      </c>
      <c r="AM2264" t="s">
        <v>20019</v>
      </c>
    </row>
    <row r="2265" spans="1:39" x14ac:dyDescent="0.25">
      <c r="A2265" t="s">
        <v>9618</v>
      </c>
      <c r="B2265" t="s">
        <v>4841</v>
      </c>
      <c r="C2265" t="s">
        <v>4842</v>
      </c>
      <c r="D2265">
        <v>22.5</v>
      </c>
      <c r="E2265" t="s">
        <v>4845</v>
      </c>
      <c r="F2265">
        <v>7.65</v>
      </c>
      <c r="I2265" t="s">
        <v>13069</v>
      </c>
      <c r="K2265" t="s">
        <v>6860</v>
      </c>
      <c r="L2265" t="s">
        <v>6861</v>
      </c>
      <c r="M2265" t="s">
        <v>14987</v>
      </c>
      <c r="N2265">
        <v>9</v>
      </c>
      <c r="O2265" t="s">
        <v>15311</v>
      </c>
      <c r="P2265" t="s">
        <v>17270</v>
      </c>
      <c r="Q2265">
        <v>5</v>
      </c>
      <c r="R2265">
        <v>2</v>
      </c>
      <c r="S2265">
        <v>2.12</v>
      </c>
      <c r="T2265">
        <v>2.12</v>
      </c>
      <c r="U2265">
        <v>424.81</v>
      </c>
      <c r="V2265">
        <v>89.6</v>
      </c>
      <c r="W2265">
        <v>3.63</v>
      </c>
      <c r="X2265">
        <v>10.11</v>
      </c>
      <c r="Y2265">
        <v>4.17</v>
      </c>
      <c r="Z2265">
        <v>2</v>
      </c>
      <c r="AA2265" t="s">
        <v>4250</v>
      </c>
      <c r="AB2265">
        <v>0</v>
      </c>
      <c r="AC2265">
        <v>4</v>
      </c>
      <c r="AD2265">
        <v>4.9770714285714286</v>
      </c>
      <c r="AF2265" t="s">
        <v>7949</v>
      </c>
      <c r="AI2265">
        <v>0</v>
      </c>
      <c r="AJ2265">
        <v>0</v>
      </c>
      <c r="AM2265" t="s">
        <v>20019</v>
      </c>
    </row>
    <row r="2266" spans="1:39" x14ac:dyDescent="0.25">
      <c r="A2266" t="s">
        <v>9619</v>
      </c>
      <c r="B2266" t="s">
        <v>4841</v>
      </c>
      <c r="C2266" t="s">
        <v>4842</v>
      </c>
      <c r="D2266">
        <v>22.5</v>
      </c>
      <c r="E2266" t="s">
        <v>4845</v>
      </c>
      <c r="F2266">
        <v>7.65</v>
      </c>
      <c r="I2266" t="s">
        <v>13070</v>
      </c>
      <c r="K2266" t="s">
        <v>6860</v>
      </c>
      <c r="M2266" t="s">
        <v>15002</v>
      </c>
      <c r="N2266">
        <v>8</v>
      </c>
      <c r="O2266" t="s">
        <v>15332</v>
      </c>
      <c r="P2266" t="s">
        <v>17271</v>
      </c>
      <c r="Q2266">
        <v>5</v>
      </c>
      <c r="R2266">
        <v>1</v>
      </c>
      <c r="U2266">
        <v>483.49</v>
      </c>
      <c r="V2266">
        <v>85.17</v>
      </c>
      <c r="W2266">
        <v>4.3499999999999996</v>
      </c>
      <c r="Y2266">
        <v>2.2799999999999998</v>
      </c>
      <c r="Z2266">
        <v>2</v>
      </c>
      <c r="AA2266" t="s">
        <v>4250</v>
      </c>
      <c r="AB2266">
        <v>0</v>
      </c>
      <c r="AC2266">
        <v>3</v>
      </c>
      <c r="AF2266" t="s">
        <v>7949</v>
      </c>
      <c r="AI2266">
        <v>0</v>
      </c>
      <c r="AJ2266">
        <v>0</v>
      </c>
      <c r="AM2266" t="s">
        <v>20019</v>
      </c>
    </row>
    <row r="2267" spans="1:39" x14ac:dyDescent="0.25">
      <c r="A2267" t="s">
        <v>9620</v>
      </c>
      <c r="B2267" t="s">
        <v>4841</v>
      </c>
      <c r="C2267" t="s">
        <v>4842</v>
      </c>
      <c r="D2267">
        <v>22.7</v>
      </c>
      <c r="E2267" t="s">
        <v>4845</v>
      </c>
      <c r="F2267">
        <v>7.64</v>
      </c>
      <c r="I2267" t="s">
        <v>13071</v>
      </c>
      <c r="K2267" t="s">
        <v>6860</v>
      </c>
      <c r="L2267" t="s">
        <v>6861</v>
      </c>
      <c r="M2267" t="s">
        <v>14987</v>
      </c>
      <c r="N2267">
        <v>9</v>
      </c>
      <c r="O2267" t="s">
        <v>15311</v>
      </c>
      <c r="P2267" t="s">
        <v>17272</v>
      </c>
      <c r="Q2267">
        <v>5</v>
      </c>
      <c r="R2267">
        <v>2</v>
      </c>
      <c r="S2267">
        <v>2.37</v>
      </c>
      <c r="T2267">
        <v>2.37</v>
      </c>
      <c r="U2267">
        <v>427.24</v>
      </c>
      <c r="V2267">
        <v>89.6</v>
      </c>
      <c r="W2267">
        <v>3.83</v>
      </c>
      <c r="X2267">
        <v>10.199999999999999</v>
      </c>
      <c r="Y2267">
        <v>4.0199999999999996</v>
      </c>
      <c r="Z2267">
        <v>2</v>
      </c>
      <c r="AA2267" t="s">
        <v>4250</v>
      </c>
      <c r="AB2267">
        <v>0</v>
      </c>
      <c r="AC2267">
        <v>4</v>
      </c>
      <c r="AD2267">
        <v>4.834714285714286</v>
      </c>
      <c r="AF2267" t="s">
        <v>7949</v>
      </c>
      <c r="AI2267">
        <v>0</v>
      </c>
      <c r="AJ2267">
        <v>0</v>
      </c>
      <c r="AM2267" t="s">
        <v>20019</v>
      </c>
    </row>
    <row r="2268" spans="1:39" x14ac:dyDescent="0.25">
      <c r="A2268" t="s">
        <v>9621</v>
      </c>
      <c r="B2268" t="s">
        <v>4841</v>
      </c>
      <c r="C2268" t="s">
        <v>4842</v>
      </c>
      <c r="D2268">
        <v>22.8</v>
      </c>
      <c r="E2268" t="s">
        <v>4845</v>
      </c>
      <c r="F2268">
        <v>7.64</v>
      </c>
      <c r="K2268" t="s">
        <v>6860</v>
      </c>
      <c r="L2268" t="s">
        <v>6861</v>
      </c>
      <c r="M2268" t="s">
        <v>15008</v>
      </c>
      <c r="N2268">
        <v>9</v>
      </c>
      <c r="O2268" t="s">
        <v>15413</v>
      </c>
      <c r="P2268" t="s">
        <v>17273</v>
      </c>
      <c r="Q2268">
        <v>7</v>
      </c>
      <c r="R2268">
        <v>3</v>
      </c>
      <c r="S2268">
        <v>2.34</v>
      </c>
      <c r="T2268">
        <v>2.36</v>
      </c>
      <c r="U2268">
        <v>523.66999999999996</v>
      </c>
      <c r="V2268">
        <v>101.94</v>
      </c>
      <c r="W2268">
        <v>3.89</v>
      </c>
      <c r="X2268">
        <v>13.87</v>
      </c>
      <c r="Y2268">
        <v>5.95</v>
      </c>
      <c r="Z2268">
        <v>2</v>
      </c>
      <c r="AA2268" t="s">
        <v>4250</v>
      </c>
      <c r="AB2268">
        <v>1</v>
      </c>
      <c r="AC2268">
        <v>8</v>
      </c>
      <c r="AD2268">
        <v>3.5986666666666669</v>
      </c>
      <c r="AF2268" t="s">
        <v>7949</v>
      </c>
      <c r="AI2268">
        <v>0</v>
      </c>
      <c r="AJ2268">
        <v>0</v>
      </c>
      <c r="AK2268" t="s">
        <v>19913</v>
      </c>
      <c r="AL2268" t="s">
        <v>19913</v>
      </c>
      <c r="AM2268" t="s">
        <v>20019</v>
      </c>
    </row>
    <row r="2269" spans="1:39" x14ac:dyDescent="0.25">
      <c r="A2269" t="s">
        <v>9622</v>
      </c>
      <c r="B2269" t="s">
        <v>4841</v>
      </c>
      <c r="C2269" t="s">
        <v>4842</v>
      </c>
      <c r="D2269">
        <v>22.8</v>
      </c>
      <c r="E2269" t="s">
        <v>4845</v>
      </c>
      <c r="F2269">
        <v>7.64</v>
      </c>
      <c r="I2269" t="s">
        <v>13072</v>
      </c>
      <c r="K2269" t="s">
        <v>6860</v>
      </c>
      <c r="L2269" t="s">
        <v>6861</v>
      </c>
      <c r="M2269" t="s">
        <v>14960</v>
      </c>
      <c r="N2269">
        <v>9</v>
      </c>
      <c r="O2269" t="s">
        <v>15281</v>
      </c>
      <c r="P2269" t="s">
        <v>17274</v>
      </c>
      <c r="Q2269">
        <v>7</v>
      </c>
      <c r="R2269">
        <v>1</v>
      </c>
      <c r="S2269">
        <v>1.69</v>
      </c>
      <c r="T2269">
        <v>1.69</v>
      </c>
      <c r="U2269">
        <v>502.46</v>
      </c>
      <c r="V2269">
        <v>106.59</v>
      </c>
      <c r="W2269">
        <v>4.1500000000000004</v>
      </c>
      <c r="Y2269">
        <v>1.47</v>
      </c>
      <c r="Z2269">
        <v>4</v>
      </c>
      <c r="AA2269" t="s">
        <v>4250</v>
      </c>
      <c r="AB2269">
        <v>1</v>
      </c>
      <c r="AC2269">
        <v>2</v>
      </c>
      <c r="AD2269">
        <v>4.2803333333333331</v>
      </c>
      <c r="AF2269" t="s">
        <v>7949</v>
      </c>
      <c r="AI2269">
        <v>0</v>
      </c>
      <c r="AJ2269">
        <v>0</v>
      </c>
      <c r="AM2269" t="s">
        <v>20019</v>
      </c>
    </row>
    <row r="2270" spans="1:39" x14ac:dyDescent="0.25">
      <c r="A2270" t="s">
        <v>9621</v>
      </c>
      <c r="B2270" t="s">
        <v>4841</v>
      </c>
      <c r="C2270" t="s">
        <v>4842</v>
      </c>
      <c r="D2270">
        <v>22.9</v>
      </c>
      <c r="E2270" t="s">
        <v>4845</v>
      </c>
      <c r="F2270">
        <v>7.64</v>
      </c>
      <c r="K2270" t="s">
        <v>6860</v>
      </c>
      <c r="L2270" t="s">
        <v>6861</v>
      </c>
      <c r="M2270" t="s">
        <v>15061</v>
      </c>
      <c r="N2270">
        <v>9</v>
      </c>
      <c r="O2270" t="s">
        <v>15414</v>
      </c>
      <c r="P2270" t="s">
        <v>17273</v>
      </c>
      <c r="Q2270">
        <v>7</v>
      </c>
      <c r="R2270">
        <v>3</v>
      </c>
      <c r="S2270">
        <v>2.34</v>
      </c>
      <c r="T2270">
        <v>2.36</v>
      </c>
      <c r="U2270">
        <v>523.66999999999996</v>
      </c>
      <c r="V2270">
        <v>101.94</v>
      </c>
      <c r="W2270">
        <v>3.89</v>
      </c>
      <c r="X2270">
        <v>13.87</v>
      </c>
      <c r="Y2270">
        <v>5.95</v>
      </c>
      <c r="Z2270">
        <v>2</v>
      </c>
      <c r="AA2270" t="s">
        <v>4250</v>
      </c>
      <c r="AB2270">
        <v>1</v>
      </c>
      <c r="AC2270">
        <v>8</v>
      </c>
      <c r="AD2270">
        <v>3.5986666666666669</v>
      </c>
      <c r="AF2270" t="s">
        <v>7949</v>
      </c>
      <c r="AI2270">
        <v>0</v>
      </c>
      <c r="AJ2270">
        <v>0</v>
      </c>
      <c r="AK2270" t="s">
        <v>19913</v>
      </c>
      <c r="AL2270" t="s">
        <v>19913</v>
      </c>
      <c r="AM2270" t="s">
        <v>20019</v>
      </c>
    </row>
    <row r="2271" spans="1:39" x14ac:dyDescent="0.25">
      <c r="A2271" t="s">
        <v>9623</v>
      </c>
      <c r="B2271" t="s">
        <v>4841</v>
      </c>
      <c r="C2271" t="s">
        <v>4842</v>
      </c>
      <c r="D2271">
        <v>22.9</v>
      </c>
      <c r="E2271" t="s">
        <v>4845</v>
      </c>
      <c r="F2271">
        <v>7.64</v>
      </c>
      <c r="I2271" t="s">
        <v>13073</v>
      </c>
      <c r="K2271" t="s">
        <v>6860</v>
      </c>
      <c r="M2271" t="s">
        <v>15002</v>
      </c>
      <c r="N2271">
        <v>8</v>
      </c>
      <c r="O2271" t="s">
        <v>15332</v>
      </c>
      <c r="P2271" t="s">
        <v>17275</v>
      </c>
      <c r="Q2271">
        <v>6</v>
      </c>
      <c r="R2271">
        <v>1</v>
      </c>
      <c r="S2271">
        <v>2.81</v>
      </c>
      <c r="T2271">
        <v>2.81</v>
      </c>
      <c r="U2271">
        <v>535.71</v>
      </c>
      <c r="V2271">
        <v>102.06</v>
      </c>
      <c r="W2271">
        <v>4.12</v>
      </c>
      <c r="Y2271">
        <v>4.4800000000000004</v>
      </c>
      <c r="Z2271">
        <v>2</v>
      </c>
      <c r="AA2271" t="s">
        <v>4250</v>
      </c>
      <c r="AB2271">
        <v>1</v>
      </c>
      <c r="AC2271">
        <v>7</v>
      </c>
      <c r="AD2271">
        <v>4.0263333333333344</v>
      </c>
      <c r="AF2271" t="s">
        <v>7949</v>
      </c>
      <c r="AI2271">
        <v>0</v>
      </c>
      <c r="AJ2271">
        <v>0</v>
      </c>
      <c r="AM2271" t="s">
        <v>20019</v>
      </c>
    </row>
    <row r="2272" spans="1:39" x14ac:dyDescent="0.25">
      <c r="A2272" t="s">
        <v>9624</v>
      </c>
      <c r="B2272" t="s">
        <v>4841</v>
      </c>
      <c r="C2272" t="s">
        <v>4842</v>
      </c>
      <c r="D2272">
        <v>22.95</v>
      </c>
      <c r="E2272" t="s">
        <v>4845</v>
      </c>
      <c r="F2272">
        <v>7.64</v>
      </c>
      <c r="K2272" t="s">
        <v>6860</v>
      </c>
      <c r="L2272" t="s">
        <v>6861</v>
      </c>
      <c r="M2272" t="s">
        <v>15083</v>
      </c>
      <c r="N2272">
        <v>9</v>
      </c>
      <c r="O2272" t="s">
        <v>15439</v>
      </c>
      <c r="P2272" t="s">
        <v>17276</v>
      </c>
      <c r="Q2272">
        <v>6</v>
      </c>
      <c r="R2272">
        <v>3</v>
      </c>
      <c r="S2272">
        <v>2.99</v>
      </c>
      <c r="T2272">
        <v>4.08</v>
      </c>
      <c r="U2272">
        <v>606.75</v>
      </c>
      <c r="V2272">
        <v>103.67</v>
      </c>
      <c r="W2272">
        <v>3.48</v>
      </c>
      <c r="X2272">
        <v>13.75</v>
      </c>
      <c r="Y2272">
        <v>8.41</v>
      </c>
      <c r="Z2272">
        <v>4</v>
      </c>
      <c r="AA2272" t="s">
        <v>4250</v>
      </c>
      <c r="AB2272">
        <v>1</v>
      </c>
      <c r="AC2272">
        <v>10</v>
      </c>
      <c r="AD2272">
        <v>2.4710000000000001</v>
      </c>
      <c r="AF2272" t="s">
        <v>7949</v>
      </c>
      <c r="AI2272">
        <v>0</v>
      </c>
      <c r="AJ2272">
        <v>0</v>
      </c>
      <c r="AK2272" t="s">
        <v>19876</v>
      </c>
      <c r="AL2272" t="s">
        <v>19876</v>
      </c>
      <c r="AM2272" t="s">
        <v>20019</v>
      </c>
    </row>
    <row r="2273" spans="1:39" x14ac:dyDescent="0.25">
      <c r="A2273" t="s">
        <v>9625</v>
      </c>
      <c r="B2273" t="s">
        <v>4841</v>
      </c>
      <c r="C2273" t="s">
        <v>4842</v>
      </c>
      <c r="D2273">
        <v>23</v>
      </c>
      <c r="E2273" t="s">
        <v>4845</v>
      </c>
      <c r="F2273">
        <v>7.64</v>
      </c>
      <c r="K2273" t="s">
        <v>6860</v>
      </c>
      <c r="M2273" t="s">
        <v>6865</v>
      </c>
      <c r="N2273">
        <v>8</v>
      </c>
      <c r="O2273" t="s">
        <v>15365</v>
      </c>
      <c r="P2273" t="s">
        <v>17277</v>
      </c>
      <c r="Q2273">
        <v>5</v>
      </c>
      <c r="R2273">
        <v>3</v>
      </c>
      <c r="S2273">
        <v>2.58</v>
      </c>
      <c r="T2273">
        <v>3.43</v>
      </c>
      <c r="U2273">
        <v>611.69000000000005</v>
      </c>
      <c r="V2273">
        <v>98.74</v>
      </c>
      <c r="W2273">
        <v>5.29</v>
      </c>
      <c r="X2273">
        <v>13.56</v>
      </c>
      <c r="Y2273">
        <v>8.16</v>
      </c>
      <c r="Z2273">
        <v>4</v>
      </c>
      <c r="AA2273" t="s">
        <v>4250</v>
      </c>
      <c r="AB2273">
        <v>2</v>
      </c>
      <c r="AC2273">
        <v>12</v>
      </c>
      <c r="AD2273">
        <v>3.2903333333333342</v>
      </c>
      <c r="AF2273" t="s">
        <v>7949</v>
      </c>
      <c r="AI2273">
        <v>0</v>
      </c>
      <c r="AJ2273">
        <v>0</v>
      </c>
      <c r="AK2273" t="s">
        <v>19888</v>
      </c>
      <c r="AL2273" t="s">
        <v>19888</v>
      </c>
      <c r="AM2273" t="s">
        <v>20019</v>
      </c>
    </row>
    <row r="2274" spans="1:39" x14ac:dyDescent="0.25">
      <c r="A2274" t="s">
        <v>9428</v>
      </c>
      <c r="B2274" t="s">
        <v>4841</v>
      </c>
      <c r="C2274" t="s">
        <v>4842</v>
      </c>
      <c r="D2274">
        <v>23</v>
      </c>
      <c r="E2274" t="s">
        <v>4845</v>
      </c>
      <c r="F2274">
        <v>7.64</v>
      </c>
      <c r="K2274" t="s">
        <v>6860</v>
      </c>
      <c r="L2274" t="s">
        <v>6861</v>
      </c>
      <c r="M2274" t="s">
        <v>15051</v>
      </c>
      <c r="N2274">
        <v>9</v>
      </c>
      <c r="O2274" t="s">
        <v>15400</v>
      </c>
      <c r="P2274" t="s">
        <v>17080</v>
      </c>
      <c r="Q2274">
        <v>5</v>
      </c>
      <c r="R2274">
        <v>2</v>
      </c>
      <c r="S2274">
        <v>2.74</v>
      </c>
      <c r="T2274">
        <v>4.55</v>
      </c>
      <c r="U2274">
        <v>549.74</v>
      </c>
      <c r="V2274">
        <v>101.73</v>
      </c>
      <c r="W2274">
        <v>4.76</v>
      </c>
      <c r="Y2274">
        <v>9.27</v>
      </c>
      <c r="Z2274">
        <v>3</v>
      </c>
      <c r="AA2274" t="s">
        <v>4250</v>
      </c>
      <c r="AB2274">
        <v>1</v>
      </c>
      <c r="AC2274">
        <v>5</v>
      </c>
      <c r="AD2274">
        <v>2.3290000000000002</v>
      </c>
      <c r="AF2274" t="s">
        <v>7952</v>
      </c>
      <c r="AI2274">
        <v>0</v>
      </c>
      <c r="AJ2274">
        <v>0</v>
      </c>
      <c r="AK2274" t="s">
        <v>19862</v>
      </c>
      <c r="AL2274" t="s">
        <v>19862</v>
      </c>
      <c r="AM2274" t="s">
        <v>20019</v>
      </c>
    </row>
    <row r="2275" spans="1:39" x14ac:dyDescent="0.25">
      <c r="A2275" t="s">
        <v>9626</v>
      </c>
      <c r="B2275" t="s">
        <v>4841</v>
      </c>
      <c r="C2275" t="s">
        <v>4842</v>
      </c>
      <c r="D2275">
        <v>23</v>
      </c>
      <c r="E2275" t="s">
        <v>4845</v>
      </c>
      <c r="F2275">
        <v>7.64</v>
      </c>
      <c r="K2275" t="s">
        <v>6860</v>
      </c>
      <c r="M2275" t="s">
        <v>6865</v>
      </c>
      <c r="N2275">
        <v>8</v>
      </c>
      <c r="O2275" t="s">
        <v>15401</v>
      </c>
      <c r="P2275" t="s">
        <v>17278</v>
      </c>
      <c r="Q2275">
        <v>5</v>
      </c>
      <c r="R2275">
        <v>3</v>
      </c>
      <c r="S2275">
        <v>1.81</v>
      </c>
      <c r="T2275">
        <v>2.6</v>
      </c>
      <c r="U2275">
        <v>592.66</v>
      </c>
      <c r="V2275">
        <v>86.6</v>
      </c>
      <c r="W2275">
        <v>5.3</v>
      </c>
      <c r="X2275">
        <v>13.68</v>
      </c>
      <c r="Y2275">
        <v>8.2799999999999994</v>
      </c>
      <c r="Z2275">
        <v>4</v>
      </c>
      <c r="AA2275" t="s">
        <v>4250</v>
      </c>
      <c r="AB2275">
        <v>2</v>
      </c>
      <c r="AC2275">
        <v>11</v>
      </c>
      <c r="AD2275">
        <v>4.0266666666666673</v>
      </c>
      <c r="AF2275" t="s">
        <v>7949</v>
      </c>
      <c r="AI2275">
        <v>0</v>
      </c>
      <c r="AJ2275">
        <v>0</v>
      </c>
      <c r="AK2275" t="s">
        <v>19874</v>
      </c>
      <c r="AL2275" t="s">
        <v>19874</v>
      </c>
      <c r="AM2275" t="s">
        <v>20019</v>
      </c>
    </row>
    <row r="2276" spans="1:39" x14ac:dyDescent="0.25">
      <c r="A2276" t="s">
        <v>9627</v>
      </c>
      <c r="B2276" t="s">
        <v>4841</v>
      </c>
      <c r="C2276" t="s">
        <v>4842</v>
      </c>
      <c r="D2276">
        <v>23</v>
      </c>
      <c r="E2276" t="s">
        <v>4845</v>
      </c>
      <c r="F2276">
        <v>7.64</v>
      </c>
      <c r="K2276" t="s">
        <v>6860</v>
      </c>
      <c r="M2276" t="s">
        <v>6865</v>
      </c>
      <c r="N2276">
        <v>8</v>
      </c>
      <c r="O2276" t="s">
        <v>15401</v>
      </c>
      <c r="P2276" t="s">
        <v>17279</v>
      </c>
      <c r="Q2276">
        <v>6</v>
      </c>
      <c r="R2276">
        <v>4</v>
      </c>
      <c r="S2276">
        <v>2.5099999999999998</v>
      </c>
      <c r="T2276">
        <v>3.32</v>
      </c>
      <c r="U2276">
        <v>632.75</v>
      </c>
      <c r="V2276">
        <v>110.77</v>
      </c>
      <c r="W2276">
        <v>4.87</v>
      </c>
      <c r="X2276">
        <v>13.98</v>
      </c>
      <c r="Y2276">
        <v>8.32</v>
      </c>
      <c r="Z2276">
        <v>3</v>
      </c>
      <c r="AA2276" t="s">
        <v>4250</v>
      </c>
      <c r="AB2276">
        <v>1</v>
      </c>
      <c r="AC2276">
        <v>12</v>
      </c>
      <c r="AD2276">
        <v>2.7326666666666668</v>
      </c>
      <c r="AF2276" t="s">
        <v>7949</v>
      </c>
      <c r="AI2276">
        <v>0</v>
      </c>
      <c r="AJ2276">
        <v>0</v>
      </c>
      <c r="AK2276" t="s">
        <v>19874</v>
      </c>
      <c r="AL2276" t="s">
        <v>19874</v>
      </c>
      <c r="AM2276" t="s">
        <v>20019</v>
      </c>
    </row>
    <row r="2277" spans="1:39" x14ac:dyDescent="0.25">
      <c r="A2277" t="s">
        <v>9628</v>
      </c>
      <c r="B2277" t="s">
        <v>4841</v>
      </c>
      <c r="C2277" t="s">
        <v>4842</v>
      </c>
      <c r="D2277">
        <v>23</v>
      </c>
      <c r="E2277" t="s">
        <v>4845</v>
      </c>
      <c r="F2277">
        <v>7.64</v>
      </c>
      <c r="K2277" t="s">
        <v>6860</v>
      </c>
      <c r="M2277" t="s">
        <v>6865</v>
      </c>
      <c r="N2277">
        <v>8</v>
      </c>
      <c r="O2277" t="s">
        <v>15344</v>
      </c>
      <c r="P2277" t="s">
        <v>17280</v>
      </c>
      <c r="Q2277">
        <v>6</v>
      </c>
      <c r="R2277">
        <v>3</v>
      </c>
      <c r="S2277">
        <v>3.06</v>
      </c>
      <c r="T2277">
        <v>5.24</v>
      </c>
      <c r="U2277">
        <v>582.80999999999995</v>
      </c>
      <c r="V2277">
        <v>103.67</v>
      </c>
      <c r="W2277">
        <v>4.84</v>
      </c>
      <c r="X2277">
        <v>13.64</v>
      </c>
      <c r="Y2277">
        <v>9.6999999999999993</v>
      </c>
      <c r="Z2277">
        <v>3</v>
      </c>
      <c r="AA2277" t="s">
        <v>4250</v>
      </c>
      <c r="AB2277">
        <v>1</v>
      </c>
      <c r="AC2277">
        <v>13</v>
      </c>
      <c r="AD2277">
        <v>1.331</v>
      </c>
      <c r="AF2277" t="s">
        <v>7952</v>
      </c>
      <c r="AI2277">
        <v>0</v>
      </c>
      <c r="AJ2277">
        <v>0</v>
      </c>
      <c r="AK2277" t="s">
        <v>19877</v>
      </c>
      <c r="AL2277" t="s">
        <v>19877</v>
      </c>
      <c r="AM2277" t="s">
        <v>20019</v>
      </c>
    </row>
    <row r="2278" spans="1:39" x14ac:dyDescent="0.25">
      <c r="A2278" t="s">
        <v>9629</v>
      </c>
      <c r="B2278" t="s">
        <v>4841</v>
      </c>
      <c r="C2278" t="s">
        <v>4842</v>
      </c>
      <c r="D2278">
        <v>23</v>
      </c>
      <c r="E2278" t="s">
        <v>4845</v>
      </c>
      <c r="F2278">
        <v>7.64</v>
      </c>
      <c r="K2278" t="s">
        <v>6860</v>
      </c>
      <c r="M2278" t="s">
        <v>6865</v>
      </c>
      <c r="N2278">
        <v>8</v>
      </c>
      <c r="O2278" t="s">
        <v>15345</v>
      </c>
      <c r="P2278" t="s">
        <v>17281</v>
      </c>
      <c r="Q2278">
        <v>6</v>
      </c>
      <c r="R2278">
        <v>3</v>
      </c>
      <c r="S2278">
        <v>0.61</v>
      </c>
      <c r="T2278">
        <v>2.2799999999999998</v>
      </c>
      <c r="U2278">
        <v>498.65</v>
      </c>
      <c r="V2278">
        <v>103.67</v>
      </c>
      <c r="W2278">
        <v>2.29</v>
      </c>
      <c r="X2278">
        <v>13.87</v>
      </c>
      <c r="Y2278">
        <v>9.32</v>
      </c>
      <c r="Z2278">
        <v>3</v>
      </c>
      <c r="AA2278" t="s">
        <v>4250</v>
      </c>
      <c r="AB2278">
        <v>0</v>
      </c>
      <c r="AC2278">
        <v>9</v>
      </c>
      <c r="AD2278">
        <v>3.0606428571428581</v>
      </c>
      <c r="AF2278" t="s">
        <v>7952</v>
      </c>
      <c r="AI2278">
        <v>0</v>
      </c>
      <c r="AJ2278">
        <v>0</v>
      </c>
      <c r="AK2278" t="s">
        <v>19878</v>
      </c>
      <c r="AL2278" t="s">
        <v>19878</v>
      </c>
      <c r="AM2278" t="s">
        <v>20019</v>
      </c>
    </row>
    <row r="2279" spans="1:39" x14ac:dyDescent="0.25">
      <c r="A2279" t="s">
        <v>9630</v>
      </c>
      <c r="B2279" t="s">
        <v>4841</v>
      </c>
      <c r="C2279" t="s">
        <v>4842</v>
      </c>
      <c r="D2279">
        <v>23</v>
      </c>
      <c r="E2279" t="s">
        <v>4845</v>
      </c>
      <c r="F2279">
        <v>7.64</v>
      </c>
      <c r="K2279" t="s">
        <v>6860</v>
      </c>
      <c r="M2279" t="s">
        <v>6865</v>
      </c>
      <c r="N2279">
        <v>8</v>
      </c>
      <c r="O2279" t="s">
        <v>15344</v>
      </c>
      <c r="P2279" t="s">
        <v>17282</v>
      </c>
      <c r="Q2279">
        <v>7</v>
      </c>
      <c r="R2279">
        <v>3</v>
      </c>
      <c r="S2279">
        <v>1.93</v>
      </c>
      <c r="T2279">
        <v>3.41</v>
      </c>
      <c r="U2279">
        <v>582.77</v>
      </c>
      <c r="V2279">
        <v>112.9</v>
      </c>
      <c r="W2279">
        <v>3.23</v>
      </c>
      <c r="X2279">
        <v>13.57</v>
      </c>
      <c r="Y2279">
        <v>9.15</v>
      </c>
      <c r="Z2279">
        <v>3</v>
      </c>
      <c r="AA2279" t="s">
        <v>4250</v>
      </c>
      <c r="AB2279">
        <v>1</v>
      </c>
      <c r="AC2279">
        <v>10</v>
      </c>
      <c r="AD2279">
        <v>2.6233333333333331</v>
      </c>
      <c r="AF2279" t="s">
        <v>7952</v>
      </c>
      <c r="AI2279">
        <v>0</v>
      </c>
      <c r="AJ2279">
        <v>0</v>
      </c>
      <c r="AK2279" t="s">
        <v>19877</v>
      </c>
      <c r="AL2279" t="s">
        <v>19877</v>
      </c>
      <c r="AM2279" t="s">
        <v>20019</v>
      </c>
    </row>
    <row r="2280" spans="1:39" x14ac:dyDescent="0.25">
      <c r="A2280" t="s">
        <v>8068</v>
      </c>
      <c r="B2280" t="s">
        <v>4841</v>
      </c>
      <c r="C2280" t="s">
        <v>4842</v>
      </c>
      <c r="D2280">
        <v>23</v>
      </c>
      <c r="E2280" t="s">
        <v>4845</v>
      </c>
      <c r="F2280">
        <v>7.64</v>
      </c>
      <c r="K2280" t="s">
        <v>6860</v>
      </c>
      <c r="L2280" t="s">
        <v>6861</v>
      </c>
      <c r="M2280" t="s">
        <v>15090</v>
      </c>
      <c r="N2280">
        <v>9</v>
      </c>
      <c r="O2280" t="s">
        <v>15449</v>
      </c>
      <c r="P2280" t="s">
        <v>15721</v>
      </c>
      <c r="Q2280">
        <v>4</v>
      </c>
      <c r="R2280">
        <v>1</v>
      </c>
      <c r="S2280">
        <v>3.1</v>
      </c>
      <c r="T2280">
        <v>3.1</v>
      </c>
      <c r="U2280">
        <v>403.91</v>
      </c>
      <c r="V2280">
        <v>58.69</v>
      </c>
      <c r="W2280">
        <v>4.4000000000000004</v>
      </c>
      <c r="Y2280">
        <v>0</v>
      </c>
      <c r="Z2280">
        <v>2</v>
      </c>
      <c r="AA2280" t="s">
        <v>4250</v>
      </c>
      <c r="AB2280">
        <v>0</v>
      </c>
      <c r="AC2280">
        <v>1</v>
      </c>
      <c r="AD2280">
        <v>4.9196904761904774</v>
      </c>
      <c r="AF2280" t="s">
        <v>7949</v>
      </c>
      <c r="AI2280">
        <v>0</v>
      </c>
      <c r="AJ2280">
        <v>0</v>
      </c>
      <c r="AK2280" t="s">
        <v>19832</v>
      </c>
      <c r="AL2280" t="s">
        <v>19832</v>
      </c>
      <c r="AM2280" t="s">
        <v>20019</v>
      </c>
    </row>
    <row r="2281" spans="1:39" x14ac:dyDescent="0.25">
      <c r="A2281" t="s">
        <v>8035</v>
      </c>
      <c r="B2281" t="s">
        <v>4841</v>
      </c>
      <c r="C2281" t="s">
        <v>4842</v>
      </c>
      <c r="D2281">
        <v>23</v>
      </c>
      <c r="E2281" t="s">
        <v>4845</v>
      </c>
      <c r="F2281">
        <v>7.64</v>
      </c>
      <c r="K2281" t="s">
        <v>6860</v>
      </c>
      <c r="L2281" t="s">
        <v>6861</v>
      </c>
      <c r="M2281" t="s">
        <v>15090</v>
      </c>
      <c r="N2281">
        <v>9</v>
      </c>
      <c r="O2281" t="s">
        <v>15449</v>
      </c>
      <c r="P2281" t="s">
        <v>15688</v>
      </c>
      <c r="Q2281">
        <v>4</v>
      </c>
      <c r="R2281">
        <v>1</v>
      </c>
      <c r="S2281">
        <v>2.2200000000000002</v>
      </c>
      <c r="T2281">
        <v>2.2200000000000002</v>
      </c>
      <c r="U2281">
        <v>358.45</v>
      </c>
      <c r="V2281">
        <v>82.48</v>
      </c>
      <c r="W2281">
        <v>3.18</v>
      </c>
      <c r="Y2281">
        <v>2.0699999999999998</v>
      </c>
      <c r="Z2281">
        <v>2</v>
      </c>
      <c r="AA2281" t="s">
        <v>4250</v>
      </c>
      <c r="AB2281">
        <v>0</v>
      </c>
      <c r="AC2281">
        <v>1</v>
      </c>
      <c r="AD2281">
        <v>5.7233333333333327</v>
      </c>
      <c r="AF2281" t="s">
        <v>7949</v>
      </c>
      <c r="AI2281">
        <v>0</v>
      </c>
      <c r="AJ2281">
        <v>0</v>
      </c>
      <c r="AK2281" t="s">
        <v>19832</v>
      </c>
      <c r="AL2281" t="s">
        <v>19832</v>
      </c>
      <c r="AM2281" t="s">
        <v>20019</v>
      </c>
    </row>
    <row r="2282" spans="1:39" x14ac:dyDescent="0.25">
      <c r="A2282" t="s">
        <v>9631</v>
      </c>
      <c r="B2282" t="s">
        <v>4841</v>
      </c>
      <c r="C2282" t="s">
        <v>4842</v>
      </c>
      <c r="D2282">
        <v>23</v>
      </c>
      <c r="E2282" t="s">
        <v>4845</v>
      </c>
      <c r="F2282">
        <v>7.64</v>
      </c>
      <c r="K2282" t="s">
        <v>6860</v>
      </c>
      <c r="L2282" t="s">
        <v>6861</v>
      </c>
      <c r="M2282" t="s">
        <v>15006</v>
      </c>
      <c r="N2282">
        <v>9</v>
      </c>
      <c r="O2282" t="s">
        <v>15336</v>
      </c>
      <c r="P2282" t="s">
        <v>17283</v>
      </c>
      <c r="Q2282">
        <v>6</v>
      </c>
      <c r="R2282">
        <v>1</v>
      </c>
      <c r="S2282">
        <v>2.5299999999999998</v>
      </c>
      <c r="T2282">
        <v>2.56</v>
      </c>
      <c r="U2282">
        <v>385.85</v>
      </c>
      <c r="V2282">
        <v>78.959999999999994</v>
      </c>
      <c r="W2282">
        <v>3.13</v>
      </c>
      <c r="Y2282">
        <v>6.2</v>
      </c>
      <c r="Z2282">
        <v>2</v>
      </c>
      <c r="AA2282" t="s">
        <v>4250</v>
      </c>
      <c r="AB2282">
        <v>0</v>
      </c>
      <c r="AC2282">
        <v>1</v>
      </c>
      <c r="AD2282">
        <v>5.383690476190476</v>
      </c>
      <c r="AF2282" t="s">
        <v>7949</v>
      </c>
      <c r="AI2282">
        <v>0</v>
      </c>
      <c r="AJ2282">
        <v>0</v>
      </c>
      <c r="AK2282" t="s">
        <v>19871</v>
      </c>
      <c r="AL2282" t="s">
        <v>19871</v>
      </c>
      <c r="AM2282" t="s">
        <v>20019</v>
      </c>
    </row>
    <row r="2283" spans="1:39" x14ac:dyDescent="0.25">
      <c r="A2283" t="s">
        <v>9564</v>
      </c>
      <c r="B2283" t="s">
        <v>4841</v>
      </c>
      <c r="C2283" t="s">
        <v>4842</v>
      </c>
      <c r="D2283">
        <v>23</v>
      </c>
      <c r="E2283" t="s">
        <v>4845</v>
      </c>
      <c r="F2283">
        <v>7.64</v>
      </c>
      <c r="K2283" t="s">
        <v>6860</v>
      </c>
      <c r="L2283" t="s">
        <v>6861</v>
      </c>
      <c r="M2283" t="s">
        <v>15087</v>
      </c>
      <c r="N2283">
        <v>9</v>
      </c>
      <c r="O2283" t="s">
        <v>15443</v>
      </c>
      <c r="P2283" t="s">
        <v>17216</v>
      </c>
      <c r="Q2283">
        <v>6</v>
      </c>
      <c r="R2283">
        <v>1</v>
      </c>
      <c r="S2283">
        <v>1.06</v>
      </c>
      <c r="T2283">
        <v>1.06</v>
      </c>
      <c r="U2283">
        <v>429.42</v>
      </c>
      <c r="V2283">
        <v>86.38</v>
      </c>
      <c r="W2283">
        <v>2.73</v>
      </c>
      <c r="Y2283">
        <v>0.39</v>
      </c>
      <c r="Z2283">
        <v>2</v>
      </c>
      <c r="AA2283" t="s">
        <v>4250</v>
      </c>
      <c r="AB2283">
        <v>0</v>
      </c>
      <c r="AC2283">
        <v>3</v>
      </c>
      <c r="AD2283">
        <v>5.33747619047619</v>
      </c>
      <c r="AF2283" t="s">
        <v>7949</v>
      </c>
      <c r="AI2283">
        <v>0</v>
      </c>
      <c r="AJ2283">
        <v>0</v>
      </c>
      <c r="AK2283" t="s">
        <v>19871</v>
      </c>
      <c r="AL2283" t="s">
        <v>19871</v>
      </c>
      <c r="AM2283" t="s">
        <v>20019</v>
      </c>
    </row>
    <row r="2284" spans="1:39" x14ac:dyDescent="0.25">
      <c r="A2284" t="s">
        <v>9632</v>
      </c>
      <c r="B2284" t="s">
        <v>4841</v>
      </c>
      <c r="C2284" t="s">
        <v>4842</v>
      </c>
      <c r="D2284">
        <v>23</v>
      </c>
      <c r="E2284" t="s">
        <v>4845</v>
      </c>
      <c r="F2284">
        <v>7.64</v>
      </c>
      <c r="I2284" t="s">
        <v>13074</v>
      </c>
      <c r="K2284" t="s">
        <v>6860</v>
      </c>
      <c r="L2284" t="s">
        <v>6861</v>
      </c>
      <c r="M2284" t="s">
        <v>14987</v>
      </c>
      <c r="N2284">
        <v>9</v>
      </c>
      <c r="O2284" t="s">
        <v>15311</v>
      </c>
      <c r="P2284" t="s">
        <v>17284</v>
      </c>
      <c r="Q2284">
        <v>6</v>
      </c>
      <c r="R2284">
        <v>2</v>
      </c>
      <c r="S2284">
        <v>2.42</v>
      </c>
      <c r="T2284">
        <v>2.44</v>
      </c>
      <c r="U2284">
        <v>449.82</v>
      </c>
      <c r="V2284">
        <v>113.39</v>
      </c>
      <c r="W2284">
        <v>3.5</v>
      </c>
      <c r="X2284">
        <v>8.7100000000000009</v>
      </c>
      <c r="Y2284">
        <v>4.17</v>
      </c>
      <c r="Z2284">
        <v>2</v>
      </c>
      <c r="AA2284" t="s">
        <v>4250</v>
      </c>
      <c r="AB2284">
        <v>0</v>
      </c>
      <c r="AC2284">
        <v>4</v>
      </c>
      <c r="AD2284">
        <v>3.8687619047619051</v>
      </c>
      <c r="AF2284" t="s">
        <v>7949</v>
      </c>
      <c r="AI2284">
        <v>0</v>
      </c>
      <c r="AJ2284">
        <v>0</v>
      </c>
      <c r="AM2284" t="s">
        <v>20019</v>
      </c>
    </row>
    <row r="2285" spans="1:39" x14ac:dyDescent="0.25">
      <c r="A2285" t="s">
        <v>9633</v>
      </c>
      <c r="B2285" t="s">
        <v>4841</v>
      </c>
      <c r="C2285" t="s">
        <v>4842</v>
      </c>
      <c r="D2285">
        <v>23</v>
      </c>
      <c r="E2285" t="s">
        <v>4845</v>
      </c>
      <c r="F2285">
        <v>7.64</v>
      </c>
      <c r="I2285" t="s">
        <v>13075</v>
      </c>
      <c r="K2285" t="s">
        <v>6860</v>
      </c>
      <c r="L2285" t="s">
        <v>6861</v>
      </c>
      <c r="M2285" t="s">
        <v>14972</v>
      </c>
      <c r="N2285">
        <v>8</v>
      </c>
      <c r="O2285" t="s">
        <v>15293</v>
      </c>
      <c r="P2285" t="s">
        <v>17285</v>
      </c>
      <c r="Q2285">
        <v>7</v>
      </c>
      <c r="R2285">
        <v>2</v>
      </c>
      <c r="S2285">
        <v>3.56</v>
      </c>
      <c r="T2285">
        <v>3.57</v>
      </c>
      <c r="U2285">
        <v>459.38</v>
      </c>
      <c r="V2285">
        <v>111.72</v>
      </c>
      <c r="W2285">
        <v>3.02</v>
      </c>
      <c r="X2285">
        <v>8.92</v>
      </c>
      <c r="Y2285">
        <v>3.63</v>
      </c>
      <c r="Z2285">
        <v>2</v>
      </c>
      <c r="AA2285" t="s">
        <v>4250</v>
      </c>
      <c r="AB2285">
        <v>0</v>
      </c>
      <c r="AC2285">
        <v>5</v>
      </c>
      <c r="AD2285">
        <v>3.0011428571428569</v>
      </c>
      <c r="AF2285" t="s">
        <v>7949</v>
      </c>
      <c r="AI2285">
        <v>0</v>
      </c>
      <c r="AJ2285">
        <v>0</v>
      </c>
      <c r="AM2285" t="s">
        <v>20019</v>
      </c>
    </row>
    <row r="2286" spans="1:39" x14ac:dyDescent="0.25">
      <c r="A2286" t="s">
        <v>9634</v>
      </c>
      <c r="B2286" t="s">
        <v>4841</v>
      </c>
      <c r="C2286" t="s">
        <v>4842</v>
      </c>
      <c r="D2286">
        <v>23</v>
      </c>
      <c r="E2286" t="s">
        <v>4845</v>
      </c>
      <c r="F2286">
        <v>7.64</v>
      </c>
      <c r="I2286" t="s">
        <v>13076</v>
      </c>
      <c r="K2286" t="s">
        <v>6860</v>
      </c>
      <c r="L2286" t="s">
        <v>6861</v>
      </c>
      <c r="M2286" t="s">
        <v>14979</v>
      </c>
      <c r="N2286">
        <v>8</v>
      </c>
      <c r="O2286" t="s">
        <v>15302</v>
      </c>
      <c r="P2286" t="s">
        <v>17286</v>
      </c>
      <c r="Q2286">
        <v>6</v>
      </c>
      <c r="R2286">
        <v>2</v>
      </c>
      <c r="S2286">
        <v>4.0199999999999996</v>
      </c>
      <c r="T2286">
        <v>4.0199999999999996</v>
      </c>
      <c r="U2286">
        <v>489.81</v>
      </c>
      <c r="V2286">
        <v>85.42</v>
      </c>
      <c r="W2286">
        <v>5.14</v>
      </c>
      <c r="Y2286">
        <v>3.57</v>
      </c>
      <c r="Z2286">
        <v>3</v>
      </c>
      <c r="AA2286" t="s">
        <v>4250</v>
      </c>
      <c r="AB2286">
        <v>1</v>
      </c>
      <c r="AC2286">
        <v>4</v>
      </c>
      <c r="AD2286">
        <v>3.062785714285714</v>
      </c>
      <c r="AF2286" t="s">
        <v>7949</v>
      </c>
      <c r="AI2286">
        <v>0</v>
      </c>
      <c r="AJ2286">
        <v>0</v>
      </c>
      <c r="AM2286" t="s">
        <v>20019</v>
      </c>
    </row>
    <row r="2287" spans="1:39" x14ac:dyDescent="0.25">
      <c r="A2287" t="s">
        <v>9635</v>
      </c>
      <c r="B2287" t="s">
        <v>4841</v>
      </c>
      <c r="C2287" t="s">
        <v>4842</v>
      </c>
      <c r="D2287">
        <v>23</v>
      </c>
      <c r="E2287" t="s">
        <v>4845</v>
      </c>
      <c r="F2287">
        <v>7.64</v>
      </c>
      <c r="I2287" t="s">
        <v>13077</v>
      </c>
      <c r="K2287" t="s">
        <v>6860</v>
      </c>
      <c r="L2287" t="s">
        <v>6861</v>
      </c>
      <c r="M2287" t="s">
        <v>14972</v>
      </c>
      <c r="N2287">
        <v>8</v>
      </c>
      <c r="O2287" t="s">
        <v>15293</v>
      </c>
      <c r="P2287" t="s">
        <v>17287</v>
      </c>
      <c r="Q2287">
        <v>7</v>
      </c>
      <c r="R2287">
        <v>2</v>
      </c>
      <c r="S2287">
        <v>1.2</v>
      </c>
      <c r="T2287">
        <v>1.21</v>
      </c>
      <c r="U2287">
        <v>436.37</v>
      </c>
      <c r="V2287">
        <v>126.28</v>
      </c>
      <c r="W2287">
        <v>2.93</v>
      </c>
      <c r="X2287">
        <v>9.64</v>
      </c>
      <c r="Y2287">
        <v>3.7</v>
      </c>
      <c r="Z2287">
        <v>2</v>
      </c>
      <c r="AA2287" t="s">
        <v>4250</v>
      </c>
      <c r="AB2287">
        <v>0</v>
      </c>
      <c r="AC2287">
        <v>3</v>
      </c>
      <c r="AD2287">
        <v>3.9544999999999999</v>
      </c>
      <c r="AF2287" t="s">
        <v>7949</v>
      </c>
      <c r="AI2287">
        <v>0</v>
      </c>
      <c r="AJ2287">
        <v>0</v>
      </c>
      <c r="AM2287" t="s">
        <v>20019</v>
      </c>
    </row>
    <row r="2288" spans="1:39" x14ac:dyDescent="0.25">
      <c r="A2288" t="s">
        <v>9205</v>
      </c>
      <c r="B2288" t="s">
        <v>4841</v>
      </c>
      <c r="C2288" t="s">
        <v>4842</v>
      </c>
      <c r="D2288">
        <v>23</v>
      </c>
      <c r="E2288" t="s">
        <v>4845</v>
      </c>
      <c r="F2288">
        <v>7.64</v>
      </c>
      <c r="I2288" t="s">
        <v>13078</v>
      </c>
      <c r="K2288" t="s">
        <v>6860</v>
      </c>
      <c r="L2288" t="s">
        <v>6861</v>
      </c>
      <c r="M2288" t="s">
        <v>14979</v>
      </c>
      <c r="N2288">
        <v>8</v>
      </c>
      <c r="O2288" t="s">
        <v>15302</v>
      </c>
      <c r="P2288" t="s">
        <v>16857</v>
      </c>
      <c r="Q2288">
        <v>6</v>
      </c>
      <c r="R2288">
        <v>2</v>
      </c>
      <c r="S2288">
        <v>3.56</v>
      </c>
      <c r="T2288">
        <v>3.57</v>
      </c>
      <c r="U2288">
        <v>455.8</v>
      </c>
      <c r="V2288">
        <v>113.39</v>
      </c>
      <c r="W2288">
        <v>3.88</v>
      </c>
      <c r="X2288">
        <v>9.2799999999999994</v>
      </c>
      <c r="Y2288">
        <v>4.3499999999999996</v>
      </c>
      <c r="Z2288">
        <v>2</v>
      </c>
      <c r="AA2288" t="s">
        <v>4250</v>
      </c>
      <c r="AB2288">
        <v>0</v>
      </c>
      <c r="AC2288">
        <v>3</v>
      </c>
      <c r="AD2288">
        <v>2.9710476190476189</v>
      </c>
      <c r="AF2288" t="s">
        <v>7949</v>
      </c>
      <c r="AI2288">
        <v>0</v>
      </c>
      <c r="AJ2288">
        <v>0</v>
      </c>
      <c r="AM2288" t="s">
        <v>20019</v>
      </c>
    </row>
    <row r="2289" spans="1:39" x14ac:dyDescent="0.25">
      <c r="A2289" t="s">
        <v>9636</v>
      </c>
      <c r="B2289" t="s">
        <v>4841</v>
      </c>
      <c r="C2289" t="s">
        <v>4842</v>
      </c>
      <c r="D2289">
        <v>23</v>
      </c>
      <c r="E2289" t="s">
        <v>4845</v>
      </c>
      <c r="F2289">
        <v>7.64</v>
      </c>
      <c r="I2289" t="s">
        <v>13079</v>
      </c>
      <c r="K2289" t="s">
        <v>6860</v>
      </c>
      <c r="L2289" t="s">
        <v>6861</v>
      </c>
      <c r="M2289" t="s">
        <v>14979</v>
      </c>
      <c r="N2289">
        <v>8</v>
      </c>
      <c r="O2289" t="s">
        <v>15302</v>
      </c>
      <c r="P2289" t="s">
        <v>17288</v>
      </c>
      <c r="Q2289">
        <v>5</v>
      </c>
      <c r="R2289">
        <v>2</v>
      </c>
      <c r="S2289">
        <v>3.68</v>
      </c>
      <c r="T2289">
        <v>3.68</v>
      </c>
      <c r="U2289">
        <v>478.42</v>
      </c>
      <c r="V2289">
        <v>89.6</v>
      </c>
      <c r="W2289">
        <v>4.07</v>
      </c>
      <c r="X2289">
        <v>10.28</v>
      </c>
      <c r="Y2289">
        <v>3.89</v>
      </c>
      <c r="Z2289">
        <v>2</v>
      </c>
      <c r="AA2289" t="s">
        <v>4250</v>
      </c>
      <c r="AB2289">
        <v>0</v>
      </c>
      <c r="AC2289">
        <v>4</v>
      </c>
      <c r="AD2289">
        <v>3.4741428571428572</v>
      </c>
      <c r="AF2289" t="s">
        <v>7949</v>
      </c>
      <c r="AI2289">
        <v>0</v>
      </c>
      <c r="AJ2289">
        <v>0</v>
      </c>
      <c r="AM2289" t="s">
        <v>20019</v>
      </c>
    </row>
    <row r="2290" spans="1:39" x14ac:dyDescent="0.25">
      <c r="A2290" t="s">
        <v>9637</v>
      </c>
      <c r="B2290" t="s">
        <v>4841</v>
      </c>
      <c r="C2290" t="s">
        <v>4842</v>
      </c>
      <c r="D2290">
        <v>23</v>
      </c>
      <c r="E2290" t="s">
        <v>4845</v>
      </c>
      <c r="F2290">
        <v>7.64</v>
      </c>
      <c r="I2290" t="s">
        <v>13080</v>
      </c>
      <c r="K2290" t="s">
        <v>6860</v>
      </c>
      <c r="L2290" t="s">
        <v>6861</v>
      </c>
      <c r="M2290" t="s">
        <v>14979</v>
      </c>
      <c r="N2290">
        <v>8</v>
      </c>
      <c r="O2290" t="s">
        <v>15302</v>
      </c>
      <c r="P2290" t="s">
        <v>17289</v>
      </c>
      <c r="Q2290">
        <v>5</v>
      </c>
      <c r="R2290">
        <v>2</v>
      </c>
      <c r="S2290">
        <v>3.5</v>
      </c>
      <c r="T2290">
        <v>3.52</v>
      </c>
      <c r="U2290">
        <v>483.22</v>
      </c>
      <c r="V2290">
        <v>89.6</v>
      </c>
      <c r="W2290">
        <v>4.6100000000000003</v>
      </c>
      <c r="X2290">
        <v>8.82</v>
      </c>
      <c r="Y2290">
        <v>3.63</v>
      </c>
      <c r="Z2290">
        <v>2</v>
      </c>
      <c r="AA2290" t="s">
        <v>4250</v>
      </c>
      <c r="AB2290">
        <v>0</v>
      </c>
      <c r="AC2290">
        <v>4</v>
      </c>
      <c r="AD2290">
        <v>3.6098571428571429</v>
      </c>
      <c r="AF2290" t="s">
        <v>7949</v>
      </c>
      <c r="AI2290">
        <v>0</v>
      </c>
      <c r="AJ2290">
        <v>0</v>
      </c>
      <c r="AM2290" t="s">
        <v>20019</v>
      </c>
    </row>
    <row r="2291" spans="1:39" x14ac:dyDescent="0.25">
      <c r="A2291" t="s">
        <v>9638</v>
      </c>
      <c r="B2291" t="s">
        <v>4841</v>
      </c>
      <c r="C2291" t="s">
        <v>4842</v>
      </c>
      <c r="D2291">
        <v>23</v>
      </c>
      <c r="E2291" t="s">
        <v>4845</v>
      </c>
      <c r="F2291">
        <v>7.64</v>
      </c>
      <c r="I2291" t="s">
        <v>13081</v>
      </c>
      <c r="K2291" t="s">
        <v>6860</v>
      </c>
      <c r="M2291" t="s">
        <v>14989</v>
      </c>
      <c r="N2291">
        <v>8</v>
      </c>
      <c r="O2291" t="s">
        <v>15313</v>
      </c>
      <c r="P2291" t="s">
        <v>17290</v>
      </c>
      <c r="Q2291">
        <v>9</v>
      </c>
      <c r="R2291">
        <v>2</v>
      </c>
      <c r="S2291">
        <v>3.81</v>
      </c>
      <c r="T2291">
        <v>3.81</v>
      </c>
      <c r="U2291">
        <v>469.54</v>
      </c>
      <c r="V2291">
        <v>111.72</v>
      </c>
      <c r="W2291">
        <v>3.38</v>
      </c>
      <c r="X2291">
        <v>10.66</v>
      </c>
      <c r="Y2291">
        <v>3.8</v>
      </c>
      <c r="Z2291">
        <v>2</v>
      </c>
      <c r="AA2291" t="s">
        <v>4250</v>
      </c>
      <c r="AB2291">
        <v>0</v>
      </c>
      <c r="AC2291">
        <v>5</v>
      </c>
      <c r="AD2291">
        <v>2.6835714285714292</v>
      </c>
      <c r="AF2291" t="s">
        <v>7949</v>
      </c>
      <c r="AI2291">
        <v>0</v>
      </c>
      <c r="AJ2291">
        <v>0</v>
      </c>
      <c r="AM2291" t="s">
        <v>20019</v>
      </c>
    </row>
    <row r="2292" spans="1:39" x14ac:dyDescent="0.25">
      <c r="A2292" t="s">
        <v>5434</v>
      </c>
      <c r="B2292" t="s">
        <v>4841</v>
      </c>
      <c r="C2292" t="s">
        <v>4842</v>
      </c>
      <c r="D2292">
        <v>23</v>
      </c>
      <c r="E2292" t="s">
        <v>4845</v>
      </c>
      <c r="F2292">
        <v>7.64</v>
      </c>
      <c r="I2292" t="s">
        <v>6336</v>
      </c>
      <c r="K2292" t="s">
        <v>6860</v>
      </c>
      <c r="L2292" t="s">
        <v>6861</v>
      </c>
      <c r="M2292" t="s">
        <v>6890</v>
      </c>
      <c r="N2292">
        <v>9</v>
      </c>
      <c r="O2292" t="s">
        <v>6949</v>
      </c>
      <c r="P2292" t="s">
        <v>7160</v>
      </c>
      <c r="Q2292">
        <v>7</v>
      </c>
      <c r="R2292">
        <v>1</v>
      </c>
      <c r="S2292">
        <v>2.2799999999999998</v>
      </c>
      <c r="T2292">
        <v>2.29</v>
      </c>
      <c r="U2292">
        <v>420.4</v>
      </c>
      <c r="V2292">
        <v>96.94</v>
      </c>
      <c r="W2292">
        <v>1.33</v>
      </c>
      <c r="Y2292">
        <v>5.72</v>
      </c>
      <c r="Z2292">
        <v>2</v>
      </c>
      <c r="AA2292" t="s">
        <v>4250</v>
      </c>
      <c r="AB2292">
        <v>0</v>
      </c>
      <c r="AC2292">
        <v>3</v>
      </c>
      <c r="AD2292">
        <v>5.0305714285714282</v>
      </c>
      <c r="AF2292" t="s">
        <v>7949</v>
      </c>
      <c r="AI2292">
        <v>0</v>
      </c>
      <c r="AJ2292">
        <v>0</v>
      </c>
      <c r="AM2292" t="s">
        <v>20019</v>
      </c>
    </row>
    <row r="2293" spans="1:39" x14ac:dyDescent="0.25">
      <c r="A2293" t="s">
        <v>9639</v>
      </c>
      <c r="B2293" t="s">
        <v>4841</v>
      </c>
      <c r="C2293" t="s">
        <v>4842</v>
      </c>
      <c r="D2293">
        <v>23</v>
      </c>
      <c r="E2293" t="s">
        <v>4845</v>
      </c>
      <c r="F2293">
        <v>7.64</v>
      </c>
      <c r="I2293" t="s">
        <v>13082</v>
      </c>
      <c r="K2293" t="s">
        <v>6860</v>
      </c>
      <c r="L2293" t="s">
        <v>6861</v>
      </c>
      <c r="M2293" t="s">
        <v>15121</v>
      </c>
      <c r="N2293">
        <v>9</v>
      </c>
      <c r="O2293" t="s">
        <v>15510</v>
      </c>
      <c r="P2293" t="s">
        <v>17291</v>
      </c>
      <c r="Q2293">
        <v>5</v>
      </c>
      <c r="R2293">
        <v>1</v>
      </c>
      <c r="S2293">
        <v>4.46</v>
      </c>
      <c r="T2293">
        <v>4.46</v>
      </c>
      <c r="U2293">
        <v>434.49</v>
      </c>
      <c r="V2293">
        <v>83.76</v>
      </c>
      <c r="W2293">
        <v>4.62</v>
      </c>
      <c r="Y2293">
        <v>0.31</v>
      </c>
      <c r="Z2293">
        <v>2</v>
      </c>
      <c r="AA2293" t="s">
        <v>4250</v>
      </c>
      <c r="AB2293">
        <v>0</v>
      </c>
      <c r="AC2293">
        <v>2</v>
      </c>
      <c r="AD2293">
        <v>3.5712619047619052</v>
      </c>
      <c r="AF2293" t="s">
        <v>7949</v>
      </c>
      <c r="AI2293">
        <v>0</v>
      </c>
      <c r="AJ2293">
        <v>0</v>
      </c>
      <c r="AM2293" t="s">
        <v>20019</v>
      </c>
    </row>
    <row r="2294" spans="1:39" x14ac:dyDescent="0.25">
      <c r="A2294" t="s">
        <v>9640</v>
      </c>
      <c r="B2294" t="s">
        <v>4841</v>
      </c>
      <c r="C2294" t="s">
        <v>4842</v>
      </c>
      <c r="D2294">
        <v>23</v>
      </c>
      <c r="E2294" t="s">
        <v>4845</v>
      </c>
      <c r="F2294">
        <v>7.64</v>
      </c>
      <c r="I2294" t="s">
        <v>13083</v>
      </c>
      <c r="K2294" t="s">
        <v>6860</v>
      </c>
      <c r="L2294" t="s">
        <v>6861</v>
      </c>
      <c r="M2294" t="s">
        <v>15121</v>
      </c>
      <c r="N2294">
        <v>9</v>
      </c>
      <c r="O2294" t="s">
        <v>15510</v>
      </c>
      <c r="P2294" t="s">
        <v>17292</v>
      </c>
      <c r="Q2294">
        <v>5</v>
      </c>
      <c r="R2294">
        <v>1</v>
      </c>
      <c r="S2294">
        <v>5.01</v>
      </c>
      <c r="T2294">
        <v>5.01</v>
      </c>
      <c r="U2294">
        <v>450.95</v>
      </c>
      <c r="V2294">
        <v>83.76</v>
      </c>
      <c r="W2294">
        <v>5.13</v>
      </c>
      <c r="Y2294">
        <v>0.7</v>
      </c>
      <c r="Z2294">
        <v>2</v>
      </c>
      <c r="AA2294" t="s">
        <v>4250</v>
      </c>
      <c r="AB2294">
        <v>1</v>
      </c>
      <c r="AC2294">
        <v>2</v>
      </c>
      <c r="AD2294">
        <v>3.1836904761904758</v>
      </c>
      <c r="AF2294" t="s">
        <v>7949</v>
      </c>
      <c r="AI2294">
        <v>0</v>
      </c>
      <c r="AJ2294">
        <v>0</v>
      </c>
      <c r="AM2294" t="s">
        <v>20019</v>
      </c>
    </row>
    <row r="2295" spans="1:39" x14ac:dyDescent="0.25">
      <c r="A2295" t="s">
        <v>9569</v>
      </c>
      <c r="B2295" t="s">
        <v>4841</v>
      </c>
      <c r="C2295" t="s">
        <v>4842</v>
      </c>
      <c r="D2295">
        <v>23</v>
      </c>
      <c r="E2295" t="s">
        <v>4845</v>
      </c>
      <c r="F2295">
        <v>7.64</v>
      </c>
      <c r="K2295" t="s">
        <v>6860</v>
      </c>
      <c r="L2295" t="s">
        <v>6861</v>
      </c>
      <c r="M2295" t="s">
        <v>15068</v>
      </c>
      <c r="N2295">
        <v>9</v>
      </c>
      <c r="O2295" t="s">
        <v>15421</v>
      </c>
      <c r="P2295" t="s">
        <v>17221</v>
      </c>
      <c r="Q2295">
        <v>6</v>
      </c>
      <c r="R2295">
        <v>2</v>
      </c>
      <c r="S2295">
        <v>1.52</v>
      </c>
      <c r="T2295">
        <v>1.53</v>
      </c>
      <c r="U2295">
        <v>389.34</v>
      </c>
      <c r="V2295">
        <v>113.39</v>
      </c>
      <c r="W2295">
        <v>2.54</v>
      </c>
      <c r="X2295">
        <v>9.9499999999999993</v>
      </c>
      <c r="Y2295">
        <v>2.06</v>
      </c>
      <c r="Z2295">
        <v>2</v>
      </c>
      <c r="AA2295" t="s">
        <v>4250</v>
      </c>
      <c r="AB2295">
        <v>0</v>
      </c>
      <c r="AC2295">
        <v>3</v>
      </c>
      <c r="AD2295">
        <v>4.510761904761905</v>
      </c>
      <c r="AF2295" t="s">
        <v>7949</v>
      </c>
      <c r="AI2295">
        <v>0</v>
      </c>
      <c r="AJ2295">
        <v>0</v>
      </c>
      <c r="AK2295" t="s">
        <v>19861</v>
      </c>
      <c r="AL2295" t="s">
        <v>19861</v>
      </c>
      <c r="AM2295" t="s">
        <v>20019</v>
      </c>
    </row>
    <row r="2296" spans="1:39" x14ac:dyDescent="0.25">
      <c r="A2296" t="s">
        <v>9641</v>
      </c>
      <c r="B2296" t="s">
        <v>4841</v>
      </c>
      <c r="C2296" t="s">
        <v>4842</v>
      </c>
      <c r="D2296">
        <v>23</v>
      </c>
      <c r="E2296" t="s">
        <v>4845</v>
      </c>
      <c r="F2296">
        <v>7.64</v>
      </c>
      <c r="K2296" t="s">
        <v>6860</v>
      </c>
      <c r="L2296" t="s">
        <v>6861</v>
      </c>
      <c r="M2296" t="s">
        <v>14971</v>
      </c>
      <c r="N2296">
        <v>9</v>
      </c>
      <c r="O2296" t="s">
        <v>15292</v>
      </c>
      <c r="P2296" t="s">
        <v>17293</v>
      </c>
      <c r="Q2296">
        <v>6</v>
      </c>
      <c r="R2296">
        <v>1</v>
      </c>
      <c r="S2296">
        <v>4.9000000000000004</v>
      </c>
      <c r="T2296">
        <v>4.91</v>
      </c>
      <c r="U2296">
        <v>415.49</v>
      </c>
      <c r="V2296">
        <v>78.959999999999994</v>
      </c>
      <c r="W2296">
        <v>4.87</v>
      </c>
      <c r="Y2296">
        <v>5.77</v>
      </c>
      <c r="Z2296">
        <v>3</v>
      </c>
      <c r="AA2296" t="s">
        <v>4250</v>
      </c>
      <c r="AB2296">
        <v>0</v>
      </c>
      <c r="AC2296">
        <v>3</v>
      </c>
      <c r="AD2296">
        <v>3.4819761904761899</v>
      </c>
      <c r="AF2296" t="s">
        <v>7949</v>
      </c>
      <c r="AI2296">
        <v>0</v>
      </c>
      <c r="AJ2296">
        <v>0</v>
      </c>
      <c r="AK2296" t="s">
        <v>19851</v>
      </c>
      <c r="AL2296" t="s">
        <v>19851</v>
      </c>
      <c r="AM2296" t="s">
        <v>20019</v>
      </c>
    </row>
    <row r="2297" spans="1:39" x14ac:dyDescent="0.25">
      <c r="A2297" t="s">
        <v>8245</v>
      </c>
      <c r="B2297" t="s">
        <v>4841</v>
      </c>
      <c r="C2297" t="s">
        <v>4842</v>
      </c>
      <c r="D2297">
        <v>23</v>
      </c>
      <c r="E2297" t="s">
        <v>4845</v>
      </c>
      <c r="F2297">
        <v>7.64</v>
      </c>
      <c r="K2297" t="s">
        <v>6860</v>
      </c>
      <c r="L2297" t="s">
        <v>6861</v>
      </c>
      <c r="M2297" t="s">
        <v>15030</v>
      </c>
      <c r="N2297">
        <v>9</v>
      </c>
      <c r="O2297" t="s">
        <v>15373</v>
      </c>
      <c r="P2297" t="s">
        <v>15898</v>
      </c>
      <c r="Q2297">
        <v>8</v>
      </c>
      <c r="R2297">
        <v>1</v>
      </c>
      <c r="S2297">
        <v>2.31</v>
      </c>
      <c r="T2297">
        <v>2.31</v>
      </c>
      <c r="U2297">
        <v>447.4</v>
      </c>
      <c r="V2297">
        <v>108.65</v>
      </c>
      <c r="W2297">
        <v>4.08</v>
      </c>
      <c r="Y2297">
        <v>2.69</v>
      </c>
      <c r="Z2297">
        <v>4</v>
      </c>
      <c r="AA2297" t="s">
        <v>4250</v>
      </c>
      <c r="AB2297">
        <v>0</v>
      </c>
      <c r="AC2297">
        <v>2</v>
      </c>
      <c r="AD2297">
        <v>4.4323809523809521</v>
      </c>
      <c r="AF2297" t="s">
        <v>7949</v>
      </c>
      <c r="AI2297">
        <v>0</v>
      </c>
      <c r="AJ2297">
        <v>0</v>
      </c>
      <c r="AK2297" t="s">
        <v>19844</v>
      </c>
      <c r="AL2297" t="s">
        <v>19844</v>
      </c>
      <c r="AM2297" t="s">
        <v>20019</v>
      </c>
    </row>
    <row r="2298" spans="1:39" x14ac:dyDescent="0.25">
      <c r="A2298" t="s">
        <v>9642</v>
      </c>
      <c r="B2298" t="s">
        <v>4841</v>
      </c>
      <c r="C2298" t="s">
        <v>4842</v>
      </c>
      <c r="D2298">
        <v>23</v>
      </c>
      <c r="E2298" t="s">
        <v>4845</v>
      </c>
      <c r="F2298">
        <v>7.64</v>
      </c>
      <c r="J2298" t="s">
        <v>14932</v>
      </c>
      <c r="K2298" t="s">
        <v>6860</v>
      </c>
      <c r="L2298" t="s">
        <v>6861</v>
      </c>
      <c r="M2298" t="s">
        <v>6865</v>
      </c>
      <c r="N2298">
        <v>9</v>
      </c>
      <c r="O2298" t="s">
        <v>15451</v>
      </c>
      <c r="P2298" t="s">
        <v>17294</v>
      </c>
      <c r="Q2298">
        <v>6</v>
      </c>
      <c r="R2298">
        <v>4</v>
      </c>
      <c r="S2298">
        <v>-0.02</v>
      </c>
      <c r="T2298">
        <v>1.64</v>
      </c>
      <c r="U2298">
        <v>556.66</v>
      </c>
      <c r="V2298">
        <v>141.83000000000001</v>
      </c>
      <c r="W2298">
        <v>2.37</v>
      </c>
      <c r="X2298">
        <v>12.02</v>
      </c>
      <c r="Y2298">
        <v>8.14</v>
      </c>
      <c r="Z2298">
        <v>3</v>
      </c>
      <c r="AA2298" t="s">
        <v>4250</v>
      </c>
      <c r="AB2298">
        <v>1</v>
      </c>
      <c r="AC2298">
        <v>11</v>
      </c>
      <c r="AD2298">
        <v>2.93</v>
      </c>
      <c r="AF2298" t="s">
        <v>7949</v>
      </c>
      <c r="AI2298">
        <v>0</v>
      </c>
      <c r="AJ2298">
        <v>0</v>
      </c>
      <c r="AK2298" t="s">
        <v>19931</v>
      </c>
      <c r="AL2298" t="s">
        <v>19931</v>
      </c>
      <c r="AM2298" t="s">
        <v>20019</v>
      </c>
    </row>
    <row r="2299" spans="1:39" x14ac:dyDescent="0.25">
      <c r="A2299" t="s">
        <v>9643</v>
      </c>
      <c r="B2299" t="s">
        <v>4841</v>
      </c>
      <c r="C2299" t="s">
        <v>4842</v>
      </c>
      <c r="D2299">
        <v>23</v>
      </c>
      <c r="E2299" t="s">
        <v>4845</v>
      </c>
      <c r="F2299">
        <v>7.64</v>
      </c>
      <c r="K2299" t="s">
        <v>6860</v>
      </c>
      <c r="M2299" t="s">
        <v>14983</v>
      </c>
      <c r="N2299">
        <v>8</v>
      </c>
      <c r="O2299" t="s">
        <v>15306</v>
      </c>
      <c r="P2299" t="s">
        <v>17295</v>
      </c>
      <c r="Q2299">
        <v>6</v>
      </c>
      <c r="R2299">
        <v>3</v>
      </c>
      <c r="S2299">
        <v>-0.11</v>
      </c>
      <c r="T2299">
        <v>1.89</v>
      </c>
      <c r="U2299">
        <v>587.71</v>
      </c>
      <c r="V2299">
        <v>100.13</v>
      </c>
      <c r="W2299">
        <v>3.01</v>
      </c>
      <c r="X2299">
        <v>13.86</v>
      </c>
      <c r="Y2299">
        <v>9.43</v>
      </c>
      <c r="Z2299">
        <v>2</v>
      </c>
      <c r="AA2299" t="s">
        <v>4250</v>
      </c>
      <c r="AB2299">
        <v>1</v>
      </c>
      <c r="AC2299">
        <v>15</v>
      </c>
      <c r="AD2299">
        <v>3.1140000000000012</v>
      </c>
      <c r="AF2299" t="s">
        <v>7952</v>
      </c>
      <c r="AI2299">
        <v>0</v>
      </c>
      <c r="AJ2299">
        <v>0</v>
      </c>
      <c r="AK2299" t="s">
        <v>19858</v>
      </c>
      <c r="AL2299" t="s">
        <v>19858</v>
      </c>
      <c r="AM2299" t="s">
        <v>20019</v>
      </c>
    </row>
    <row r="2300" spans="1:39" x14ac:dyDescent="0.25">
      <c r="A2300" t="s">
        <v>5365</v>
      </c>
      <c r="B2300" t="s">
        <v>4841</v>
      </c>
      <c r="C2300" t="s">
        <v>4842</v>
      </c>
      <c r="D2300">
        <v>23</v>
      </c>
      <c r="E2300" t="s">
        <v>4845</v>
      </c>
      <c r="F2300">
        <v>7.64</v>
      </c>
      <c r="K2300" t="s">
        <v>6860</v>
      </c>
      <c r="L2300" t="s">
        <v>6861</v>
      </c>
      <c r="M2300" t="s">
        <v>15081</v>
      </c>
      <c r="N2300">
        <v>9</v>
      </c>
      <c r="O2300" t="s">
        <v>15436</v>
      </c>
      <c r="P2300" t="s">
        <v>7091</v>
      </c>
      <c r="Q2300">
        <v>7</v>
      </c>
      <c r="R2300">
        <v>2</v>
      </c>
      <c r="S2300">
        <v>-0.67</v>
      </c>
      <c r="T2300">
        <v>1.82</v>
      </c>
      <c r="U2300">
        <v>458.55</v>
      </c>
      <c r="V2300">
        <v>105.34</v>
      </c>
      <c r="W2300">
        <v>3.02</v>
      </c>
      <c r="Y2300">
        <v>11.17</v>
      </c>
      <c r="Z2300">
        <v>3</v>
      </c>
      <c r="AA2300" t="s">
        <v>4250</v>
      </c>
      <c r="AB2300">
        <v>0</v>
      </c>
      <c r="AC2300">
        <v>4</v>
      </c>
      <c r="AD2300">
        <v>3.2847380952380951</v>
      </c>
      <c r="AF2300" t="s">
        <v>7952</v>
      </c>
      <c r="AI2300">
        <v>0</v>
      </c>
      <c r="AJ2300">
        <v>0</v>
      </c>
      <c r="AK2300" t="s">
        <v>7967</v>
      </c>
      <c r="AL2300" t="s">
        <v>7967</v>
      </c>
      <c r="AM2300" t="s">
        <v>20019</v>
      </c>
    </row>
    <row r="2301" spans="1:39" x14ac:dyDescent="0.25">
      <c r="A2301" t="s">
        <v>9644</v>
      </c>
      <c r="B2301" t="s">
        <v>4841</v>
      </c>
      <c r="C2301" t="s">
        <v>4842</v>
      </c>
      <c r="D2301">
        <v>23</v>
      </c>
      <c r="E2301" t="s">
        <v>4845</v>
      </c>
      <c r="F2301">
        <v>7.64</v>
      </c>
      <c r="K2301" t="s">
        <v>6860</v>
      </c>
      <c r="L2301" t="s">
        <v>6861</v>
      </c>
      <c r="M2301" t="s">
        <v>14991</v>
      </c>
      <c r="N2301">
        <v>9</v>
      </c>
      <c r="O2301" t="s">
        <v>15315</v>
      </c>
      <c r="P2301" t="s">
        <v>17296</v>
      </c>
      <c r="Q2301">
        <v>6</v>
      </c>
      <c r="R2301">
        <v>2</v>
      </c>
      <c r="S2301">
        <v>2.11</v>
      </c>
      <c r="T2301">
        <v>2.11</v>
      </c>
      <c r="U2301">
        <v>399.76</v>
      </c>
      <c r="V2301">
        <v>102.49</v>
      </c>
      <c r="W2301">
        <v>2.72</v>
      </c>
      <c r="X2301">
        <v>10.31</v>
      </c>
      <c r="Y2301">
        <v>2.06</v>
      </c>
      <c r="Z2301">
        <v>2</v>
      </c>
      <c r="AA2301" t="s">
        <v>4250</v>
      </c>
      <c r="AB2301">
        <v>0</v>
      </c>
      <c r="AC2301">
        <v>3</v>
      </c>
      <c r="AD2301">
        <v>4.7446666666666673</v>
      </c>
      <c r="AF2301" t="s">
        <v>7949</v>
      </c>
      <c r="AI2301">
        <v>0</v>
      </c>
      <c r="AJ2301">
        <v>0</v>
      </c>
      <c r="AK2301" t="s">
        <v>19861</v>
      </c>
      <c r="AL2301" t="s">
        <v>19861</v>
      </c>
      <c r="AM2301" t="s">
        <v>20019</v>
      </c>
    </row>
    <row r="2302" spans="1:39" x14ac:dyDescent="0.25">
      <c r="A2302" t="s">
        <v>8359</v>
      </c>
      <c r="B2302" t="s">
        <v>4841</v>
      </c>
      <c r="C2302" t="s">
        <v>4842</v>
      </c>
      <c r="D2302">
        <v>23</v>
      </c>
      <c r="E2302" t="s">
        <v>4845</v>
      </c>
      <c r="F2302">
        <v>7.64</v>
      </c>
      <c r="K2302" t="s">
        <v>6860</v>
      </c>
      <c r="L2302" t="s">
        <v>6861</v>
      </c>
      <c r="M2302" t="s">
        <v>15102</v>
      </c>
      <c r="N2302">
        <v>9</v>
      </c>
      <c r="O2302" t="s">
        <v>15467</v>
      </c>
      <c r="P2302" t="s">
        <v>16012</v>
      </c>
      <c r="Q2302">
        <v>5</v>
      </c>
      <c r="R2302">
        <v>2</v>
      </c>
      <c r="S2302">
        <v>-1.65</v>
      </c>
      <c r="T2302">
        <v>-1.59</v>
      </c>
      <c r="U2302">
        <v>376.82</v>
      </c>
      <c r="V2302">
        <v>89.6</v>
      </c>
      <c r="W2302">
        <v>3.12</v>
      </c>
      <c r="X2302">
        <v>10.119999999999999</v>
      </c>
      <c r="Y2302">
        <v>6.47</v>
      </c>
      <c r="Z2302">
        <v>2</v>
      </c>
      <c r="AA2302" t="s">
        <v>4250</v>
      </c>
      <c r="AB2302">
        <v>0</v>
      </c>
      <c r="AC2302">
        <v>3</v>
      </c>
      <c r="AD2302">
        <v>5.3798571428571416</v>
      </c>
      <c r="AF2302" t="s">
        <v>7949</v>
      </c>
      <c r="AI2302">
        <v>0</v>
      </c>
      <c r="AJ2302">
        <v>0</v>
      </c>
      <c r="AK2302" t="s">
        <v>19860</v>
      </c>
      <c r="AL2302" t="s">
        <v>19860</v>
      </c>
      <c r="AM2302" t="s">
        <v>20019</v>
      </c>
    </row>
    <row r="2303" spans="1:39" x14ac:dyDescent="0.25">
      <c r="A2303" t="s">
        <v>9645</v>
      </c>
      <c r="B2303" t="s">
        <v>4841</v>
      </c>
      <c r="C2303" t="s">
        <v>4842</v>
      </c>
      <c r="D2303">
        <v>23</v>
      </c>
      <c r="E2303" t="s">
        <v>4845</v>
      </c>
      <c r="F2303">
        <v>7.64</v>
      </c>
      <c r="I2303" t="s">
        <v>13084</v>
      </c>
      <c r="K2303" t="s">
        <v>6860</v>
      </c>
      <c r="L2303" t="s">
        <v>6861</v>
      </c>
      <c r="M2303" t="s">
        <v>15000</v>
      </c>
      <c r="N2303">
        <v>9</v>
      </c>
      <c r="O2303" t="s">
        <v>15330</v>
      </c>
      <c r="P2303" t="s">
        <v>17297</v>
      </c>
      <c r="Q2303">
        <v>5</v>
      </c>
      <c r="R2303">
        <v>1</v>
      </c>
      <c r="S2303">
        <v>4.97</v>
      </c>
      <c r="T2303">
        <v>4.97</v>
      </c>
      <c r="U2303">
        <v>435.54</v>
      </c>
      <c r="V2303">
        <v>69.2</v>
      </c>
      <c r="W2303">
        <v>4.76</v>
      </c>
      <c r="Y2303">
        <v>3.61</v>
      </c>
      <c r="Z2303">
        <v>2</v>
      </c>
      <c r="AA2303" t="s">
        <v>4250</v>
      </c>
      <c r="AB2303">
        <v>0</v>
      </c>
      <c r="AC2303">
        <v>4</v>
      </c>
      <c r="AD2303">
        <v>3.308761904761905</v>
      </c>
      <c r="AF2303" t="s">
        <v>7949</v>
      </c>
      <c r="AI2303">
        <v>0</v>
      </c>
      <c r="AJ2303">
        <v>0</v>
      </c>
      <c r="AM2303" t="s">
        <v>20019</v>
      </c>
    </row>
    <row r="2304" spans="1:39" x14ac:dyDescent="0.25">
      <c r="A2304" t="s">
        <v>9646</v>
      </c>
      <c r="B2304" t="s">
        <v>4841</v>
      </c>
      <c r="C2304" t="s">
        <v>4842</v>
      </c>
      <c r="D2304">
        <v>23</v>
      </c>
      <c r="E2304" t="s">
        <v>4845</v>
      </c>
      <c r="F2304">
        <v>7.64</v>
      </c>
      <c r="I2304" t="s">
        <v>13085</v>
      </c>
      <c r="K2304" t="s">
        <v>6860</v>
      </c>
      <c r="L2304" t="s">
        <v>6861</v>
      </c>
      <c r="M2304" t="s">
        <v>14965</v>
      </c>
      <c r="N2304">
        <v>9</v>
      </c>
      <c r="O2304" t="s">
        <v>15286</v>
      </c>
      <c r="P2304" t="s">
        <v>17298</v>
      </c>
      <c r="Q2304">
        <v>7</v>
      </c>
      <c r="R2304">
        <v>1</v>
      </c>
      <c r="S2304">
        <v>1.93</v>
      </c>
      <c r="T2304">
        <v>1.93</v>
      </c>
      <c r="U2304">
        <v>483.48</v>
      </c>
      <c r="V2304">
        <v>87.55</v>
      </c>
      <c r="W2304">
        <v>4.5999999999999996</v>
      </c>
      <c r="Y2304">
        <v>3.79</v>
      </c>
      <c r="Z2304">
        <v>4</v>
      </c>
      <c r="AA2304" t="s">
        <v>4250</v>
      </c>
      <c r="AB2304">
        <v>0</v>
      </c>
      <c r="AC2304">
        <v>2</v>
      </c>
      <c r="AD2304">
        <v>4.9513333333333334</v>
      </c>
      <c r="AF2304" t="s">
        <v>7949</v>
      </c>
      <c r="AI2304">
        <v>0</v>
      </c>
      <c r="AJ2304">
        <v>0</v>
      </c>
      <c r="AM2304" t="s">
        <v>20019</v>
      </c>
    </row>
    <row r="2305" spans="1:39" x14ac:dyDescent="0.25">
      <c r="A2305" t="s">
        <v>8379</v>
      </c>
      <c r="B2305" t="s">
        <v>4841</v>
      </c>
      <c r="C2305" t="s">
        <v>4842</v>
      </c>
      <c r="D2305">
        <v>23</v>
      </c>
      <c r="E2305" t="s">
        <v>4845</v>
      </c>
      <c r="F2305">
        <v>7.64</v>
      </c>
      <c r="I2305" t="s">
        <v>13086</v>
      </c>
      <c r="K2305" t="s">
        <v>6860</v>
      </c>
      <c r="L2305" t="s">
        <v>6861</v>
      </c>
      <c r="M2305" t="s">
        <v>15000</v>
      </c>
      <c r="N2305">
        <v>9</v>
      </c>
      <c r="O2305" t="s">
        <v>15330</v>
      </c>
      <c r="P2305" t="s">
        <v>16032</v>
      </c>
      <c r="Q2305">
        <v>5</v>
      </c>
      <c r="R2305">
        <v>1</v>
      </c>
      <c r="S2305">
        <v>4.34</v>
      </c>
      <c r="T2305">
        <v>4.46</v>
      </c>
      <c r="U2305">
        <v>408.93</v>
      </c>
      <c r="V2305">
        <v>72.86</v>
      </c>
      <c r="W2305">
        <v>4.5199999999999996</v>
      </c>
      <c r="Y2305">
        <v>6.93</v>
      </c>
      <c r="Z2305">
        <v>2</v>
      </c>
      <c r="AA2305" t="s">
        <v>4250</v>
      </c>
      <c r="AB2305">
        <v>0</v>
      </c>
      <c r="AC2305">
        <v>2</v>
      </c>
      <c r="AD2305">
        <v>3.753833333333334</v>
      </c>
      <c r="AF2305" t="s">
        <v>7949</v>
      </c>
      <c r="AI2305">
        <v>0</v>
      </c>
      <c r="AJ2305">
        <v>0</v>
      </c>
      <c r="AM2305" t="s">
        <v>20019</v>
      </c>
    </row>
    <row r="2306" spans="1:39" x14ac:dyDescent="0.25">
      <c r="A2306" t="s">
        <v>9647</v>
      </c>
      <c r="B2306" t="s">
        <v>4841</v>
      </c>
      <c r="C2306" t="s">
        <v>4842</v>
      </c>
      <c r="D2306">
        <v>23</v>
      </c>
      <c r="E2306" t="s">
        <v>4845</v>
      </c>
      <c r="F2306">
        <v>7.64</v>
      </c>
      <c r="I2306" t="s">
        <v>13087</v>
      </c>
      <c r="K2306" t="s">
        <v>6860</v>
      </c>
      <c r="L2306" t="s">
        <v>6861</v>
      </c>
      <c r="M2306" t="s">
        <v>15042</v>
      </c>
      <c r="N2306">
        <v>9</v>
      </c>
      <c r="O2306" t="s">
        <v>15389</v>
      </c>
      <c r="P2306" t="s">
        <v>17299</v>
      </c>
      <c r="Q2306">
        <v>5</v>
      </c>
      <c r="R2306">
        <v>1</v>
      </c>
      <c r="S2306">
        <v>1.85</v>
      </c>
      <c r="T2306">
        <v>1.85</v>
      </c>
      <c r="U2306">
        <v>432.57</v>
      </c>
      <c r="V2306">
        <v>79.17</v>
      </c>
      <c r="W2306">
        <v>4.4400000000000004</v>
      </c>
      <c r="Y2306">
        <v>4.7</v>
      </c>
      <c r="Z2306">
        <v>2</v>
      </c>
      <c r="AA2306" t="s">
        <v>4250</v>
      </c>
      <c r="AB2306">
        <v>0</v>
      </c>
      <c r="AC2306">
        <v>3</v>
      </c>
      <c r="AD2306">
        <v>5.3149761904761901</v>
      </c>
      <c r="AF2306" t="s">
        <v>7949</v>
      </c>
      <c r="AI2306">
        <v>0</v>
      </c>
      <c r="AJ2306">
        <v>0</v>
      </c>
      <c r="AM2306" t="s">
        <v>20019</v>
      </c>
    </row>
    <row r="2307" spans="1:39" x14ac:dyDescent="0.25">
      <c r="A2307" t="s">
        <v>9648</v>
      </c>
      <c r="B2307" t="s">
        <v>4841</v>
      </c>
      <c r="C2307" t="s">
        <v>4842</v>
      </c>
      <c r="D2307">
        <v>23</v>
      </c>
      <c r="E2307" t="s">
        <v>4845</v>
      </c>
      <c r="F2307">
        <v>7.64</v>
      </c>
      <c r="I2307" t="s">
        <v>13088</v>
      </c>
      <c r="K2307" t="s">
        <v>6860</v>
      </c>
      <c r="L2307" t="s">
        <v>6861</v>
      </c>
      <c r="M2307" t="s">
        <v>15000</v>
      </c>
      <c r="N2307">
        <v>9</v>
      </c>
      <c r="O2307" t="s">
        <v>15330</v>
      </c>
      <c r="P2307" t="s">
        <v>17300</v>
      </c>
      <c r="Q2307">
        <v>5</v>
      </c>
      <c r="R2307">
        <v>1</v>
      </c>
      <c r="S2307">
        <v>4.37</v>
      </c>
      <c r="T2307">
        <v>4.37</v>
      </c>
      <c r="U2307">
        <v>416.5</v>
      </c>
      <c r="V2307">
        <v>83.76</v>
      </c>
      <c r="W2307">
        <v>4.4800000000000004</v>
      </c>
      <c r="Y2307">
        <v>1.08</v>
      </c>
      <c r="Z2307">
        <v>2</v>
      </c>
      <c r="AA2307" t="s">
        <v>4250</v>
      </c>
      <c r="AB2307">
        <v>0</v>
      </c>
      <c r="AC2307">
        <v>2</v>
      </c>
      <c r="AD2307">
        <v>3.744761904761905</v>
      </c>
      <c r="AF2307" t="s">
        <v>7949</v>
      </c>
      <c r="AI2307">
        <v>0</v>
      </c>
      <c r="AJ2307">
        <v>0</v>
      </c>
      <c r="AM2307" t="s">
        <v>20019</v>
      </c>
    </row>
    <row r="2308" spans="1:39" x14ac:dyDescent="0.25">
      <c r="A2308" t="s">
        <v>9649</v>
      </c>
      <c r="B2308" t="s">
        <v>4841</v>
      </c>
      <c r="C2308" t="s">
        <v>4842</v>
      </c>
      <c r="D2308">
        <v>23</v>
      </c>
      <c r="E2308" t="s">
        <v>4845</v>
      </c>
      <c r="F2308">
        <v>7.64</v>
      </c>
      <c r="I2308" t="s">
        <v>13089</v>
      </c>
      <c r="K2308" t="s">
        <v>6860</v>
      </c>
      <c r="M2308" t="s">
        <v>15002</v>
      </c>
      <c r="N2308">
        <v>8</v>
      </c>
      <c r="O2308" t="s">
        <v>15332</v>
      </c>
      <c r="P2308" t="s">
        <v>17301</v>
      </c>
      <c r="Q2308">
        <v>6</v>
      </c>
      <c r="R2308">
        <v>1</v>
      </c>
      <c r="S2308">
        <v>1.33</v>
      </c>
      <c r="T2308">
        <v>1.35</v>
      </c>
      <c r="U2308">
        <v>433.56</v>
      </c>
      <c r="V2308">
        <v>93.7</v>
      </c>
      <c r="W2308">
        <v>3.34</v>
      </c>
      <c r="Y2308">
        <v>6.01</v>
      </c>
      <c r="Z2308">
        <v>2</v>
      </c>
      <c r="AA2308" t="s">
        <v>4250</v>
      </c>
      <c r="AB2308">
        <v>0</v>
      </c>
      <c r="AC2308">
        <v>3</v>
      </c>
      <c r="AD2308">
        <v>5.1845714285714291</v>
      </c>
      <c r="AF2308" t="s">
        <v>7949</v>
      </c>
      <c r="AI2308">
        <v>0</v>
      </c>
      <c r="AJ2308">
        <v>0</v>
      </c>
      <c r="AM2308" t="s">
        <v>20019</v>
      </c>
    </row>
    <row r="2309" spans="1:39" x14ac:dyDescent="0.25">
      <c r="A2309" t="s">
        <v>9650</v>
      </c>
      <c r="B2309" t="s">
        <v>4841</v>
      </c>
      <c r="C2309" t="s">
        <v>4842</v>
      </c>
      <c r="D2309">
        <v>23.1</v>
      </c>
      <c r="E2309" t="s">
        <v>4845</v>
      </c>
      <c r="F2309">
        <v>7.64</v>
      </c>
      <c r="I2309" t="s">
        <v>13090</v>
      </c>
      <c r="K2309" t="s">
        <v>6860</v>
      </c>
      <c r="M2309" t="s">
        <v>15002</v>
      </c>
      <c r="N2309">
        <v>8</v>
      </c>
      <c r="O2309" t="s">
        <v>15332</v>
      </c>
      <c r="P2309" t="s">
        <v>17302</v>
      </c>
      <c r="Q2309">
        <v>4</v>
      </c>
      <c r="R2309">
        <v>1</v>
      </c>
      <c r="S2309">
        <v>3.98</v>
      </c>
      <c r="T2309">
        <v>3.98</v>
      </c>
      <c r="U2309">
        <v>423.52</v>
      </c>
      <c r="V2309">
        <v>67.92</v>
      </c>
      <c r="W2309">
        <v>4.05</v>
      </c>
      <c r="Y2309">
        <v>4.6500000000000004</v>
      </c>
      <c r="Z2309">
        <v>3</v>
      </c>
      <c r="AA2309" t="s">
        <v>4250</v>
      </c>
      <c r="AB2309">
        <v>0</v>
      </c>
      <c r="AC2309">
        <v>1</v>
      </c>
      <c r="AD2309">
        <v>3.8996190476190482</v>
      </c>
      <c r="AF2309" t="s">
        <v>7949</v>
      </c>
      <c r="AI2309">
        <v>0</v>
      </c>
      <c r="AJ2309">
        <v>0</v>
      </c>
      <c r="AM2309" t="s">
        <v>20019</v>
      </c>
    </row>
    <row r="2310" spans="1:39" x14ac:dyDescent="0.25">
      <c r="A2310" t="s">
        <v>9651</v>
      </c>
      <c r="B2310" t="s">
        <v>4841</v>
      </c>
      <c r="C2310" t="s">
        <v>4842</v>
      </c>
      <c r="D2310">
        <v>23.2</v>
      </c>
      <c r="E2310" t="s">
        <v>4845</v>
      </c>
      <c r="F2310">
        <v>7.63</v>
      </c>
      <c r="I2310" t="s">
        <v>13091</v>
      </c>
      <c r="K2310" t="s">
        <v>6860</v>
      </c>
      <c r="L2310" t="s">
        <v>6861</v>
      </c>
      <c r="M2310" t="s">
        <v>14987</v>
      </c>
      <c r="N2310">
        <v>9</v>
      </c>
      <c r="O2310" t="s">
        <v>15311</v>
      </c>
      <c r="P2310" t="s">
        <v>17303</v>
      </c>
      <c r="Q2310">
        <v>6</v>
      </c>
      <c r="R2310">
        <v>2</v>
      </c>
      <c r="S2310">
        <v>1.41</v>
      </c>
      <c r="T2310">
        <v>1.42</v>
      </c>
      <c r="U2310">
        <v>431.78</v>
      </c>
      <c r="V2310">
        <v>94.53</v>
      </c>
      <c r="W2310">
        <v>3.22</v>
      </c>
      <c r="X2310">
        <v>9.27</v>
      </c>
      <c r="Y2310">
        <v>5.03</v>
      </c>
      <c r="Z2310">
        <v>2</v>
      </c>
      <c r="AA2310" t="s">
        <v>4250</v>
      </c>
      <c r="AB2310">
        <v>0</v>
      </c>
      <c r="AC2310">
        <v>5</v>
      </c>
      <c r="AD2310">
        <v>4.8362857142857143</v>
      </c>
      <c r="AF2310" t="s">
        <v>7949</v>
      </c>
      <c r="AI2310">
        <v>0</v>
      </c>
      <c r="AJ2310">
        <v>0</v>
      </c>
      <c r="AM2310" t="s">
        <v>20019</v>
      </c>
    </row>
    <row r="2311" spans="1:39" x14ac:dyDescent="0.25">
      <c r="A2311" t="s">
        <v>9652</v>
      </c>
      <c r="B2311" t="s">
        <v>4841</v>
      </c>
      <c r="C2311" t="s">
        <v>4842</v>
      </c>
      <c r="D2311">
        <v>23.2</v>
      </c>
      <c r="E2311" t="s">
        <v>4845</v>
      </c>
      <c r="F2311">
        <v>7.63</v>
      </c>
      <c r="I2311" t="s">
        <v>13092</v>
      </c>
      <c r="K2311" t="s">
        <v>6860</v>
      </c>
      <c r="M2311" t="s">
        <v>15002</v>
      </c>
      <c r="N2311">
        <v>8</v>
      </c>
      <c r="O2311" t="s">
        <v>15332</v>
      </c>
      <c r="P2311" t="s">
        <v>17304</v>
      </c>
      <c r="Q2311">
        <v>5</v>
      </c>
      <c r="R2311">
        <v>1</v>
      </c>
      <c r="S2311">
        <v>0.7</v>
      </c>
      <c r="T2311">
        <v>0.77</v>
      </c>
      <c r="U2311">
        <v>385.51</v>
      </c>
      <c r="V2311">
        <v>77.150000000000006</v>
      </c>
      <c r="W2311">
        <v>2.38</v>
      </c>
      <c r="Y2311">
        <v>6.64</v>
      </c>
      <c r="Z2311">
        <v>1</v>
      </c>
      <c r="AA2311" t="s">
        <v>4250</v>
      </c>
      <c r="AB2311">
        <v>0</v>
      </c>
      <c r="AC2311">
        <v>5</v>
      </c>
      <c r="AD2311">
        <v>5.6511190476190478</v>
      </c>
      <c r="AF2311" t="s">
        <v>7949</v>
      </c>
      <c r="AI2311">
        <v>0</v>
      </c>
      <c r="AJ2311">
        <v>0</v>
      </c>
      <c r="AM2311" t="s">
        <v>20019</v>
      </c>
    </row>
    <row r="2312" spans="1:39" x14ac:dyDescent="0.25">
      <c r="A2312" t="s">
        <v>9653</v>
      </c>
      <c r="B2312" t="s">
        <v>4841</v>
      </c>
      <c r="C2312" t="s">
        <v>4842</v>
      </c>
      <c r="D2312">
        <v>23.3</v>
      </c>
      <c r="E2312" t="s">
        <v>4845</v>
      </c>
      <c r="F2312">
        <v>7.63</v>
      </c>
      <c r="I2312" t="s">
        <v>13093</v>
      </c>
      <c r="K2312" t="s">
        <v>6860</v>
      </c>
      <c r="L2312" t="s">
        <v>6861</v>
      </c>
      <c r="M2312" t="s">
        <v>14987</v>
      </c>
      <c r="N2312">
        <v>9</v>
      </c>
      <c r="O2312" t="s">
        <v>15311</v>
      </c>
      <c r="P2312" t="s">
        <v>17305</v>
      </c>
      <c r="Q2312">
        <v>9</v>
      </c>
      <c r="R2312">
        <v>2</v>
      </c>
      <c r="S2312">
        <v>1.33</v>
      </c>
      <c r="T2312">
        <v>1.35</v>
      </c>
      <c r="U2312">
        <v>474.4</v>
      </c>
      <c r="V2312">
        <v>137.75</v>
      </c>
      <c r="W2312">
        <v>2.63</v>
      </c>
      <c r="X2312">
        <v>8.7899999999999991</v>
      </c>
      <c r="Y2312">
        <v>4.17</v>
      </c>
      <c r="Z2312">
        <v>3</v>
      </c>
      <c r="AA2312" t="s">
        <v>4250</v>
      </c>
      <c r="AB2312">
        <v>0</v>
      </c>
      <c r="AC2312">
        <v>7</v>
      </c>
      <c r="AD2312">
        <v>3.6828571428571428</v>
      </c>
      <c r="AF2312" t="s">
        <v>7949</v>
      </c>
      <c r="AI2312">
        <v>0</v>
      </c>
      <c r="AJ2312">
        <v>0</v>
      </c>
      <c r="AM2312" t="s">
        <v>20019</v>
      </c>
    </row>
    <row r="2313" spans="1:39" x14ac:dyDescent="0.25">
      <c r="A2313" t="s">
        <v>9516</v>
      </c>
      <c r="B2313" t="s">
        <v>4841</v>
      </c>
      <c r="C2313" t="s">
        <v>4842</v>
      </c>
      <c r="D2313">
        <v>23.44</v>
      </c>
      <c r="E2313" t="s">
        <v>4845</v>
      </c>
      <c r="F2313">
        <v>7.63</v>
      </c>
      <c r="K2313" t="s">
        <v>6860</v>
      </c>
      <c r="L2313" t="s">
        <v>6861</v>
      </c>
      <c r="M2313" t="s">
        <v>15106</v>
      </c>
      <c r="N2313">
        <v>9</v>
      </c>
      <c r="O2313" t="s">
        <v>15474</v>
      </c>
      <c r="P2313" t="s">
        <v>17168</v>
      </c>
      <c r="Q2313">
        <v>7</v>
      </c>
      <c r="R2313">
        <v>1</v>
      </c>
      <c r="S2313">
        <v>2.0299999999999998</v>
      </c>
      <c r="T2313">
        <v>2.0299999999999998</v>
      </c>
      <c r="U2313">
        <v>470.43</v>
      </c>
      <c r="V2313">
        <v>88.99</v>
      </c>
      <c r="W2313">
        <v>3.67</v>
      </c>
      <c r="Y2313">
        <v>4.83</v>
      </c>
      <c r="Z2313">
        <v>3</v>
      </c>
      <c r="AA2313" t="s">
        <v>4250</v>
      </c>
      <c r="AB2313">
        <v>0</v>
      </c>
      <c r="AC2313">
        <v>5</v>
      </c>
      <c r="AD2313">
        <v>5.0295476190476194</v>
      </c>
      <c r="AF2313" t="s">
        <v>7949</v>
      </c>
      <c r="AI2313">
        <v>0</v>
      </c>
      <c r="AJ2313">
        <v>0</v>
      </c>
      <c r="AK2313" t="s">
        <v>19920</v>
      </c>
      <c r="AL2313" t="s">
        <v>19920</v>
      </c>
      <c r="AM2313" t="s">
        <v>20019</v>
      </c>
    </row>
    <row r="2314" spans="1:39" x14ac:dyDescent="0.25">
      <c r="A2314" t="s">
        <v>9654</v>
      </c>
      <c r="B2314" t="s">
        <v>4841</v>
      </c>
      <c r="C2314" t="s">
        <v>4842</v>
      </c>
      <c r="D2314">
        <v>23.5</v>
      </c>
      <c r="E2314" t="s">
        <v>4845</v>
      </c>
      <c r="F2314">
        <v>7.63</v>
      </c>
      <c r="I2314" t="s">
        <v>13094</v>
      </c>
      <c r="K2314" t="s">
        <v>6860</v>
      </c>
      <c r="M2314" t="s">
        <v>15002</v>
      </c>
      <c r="N2314">
        <v>8</v>
      </c>
      <c r="O2314" t="s">
        <v>15332</v>
      </c>
      <c r="P2314" t="s">
        <v>17306</v>
      </c>
      <c r="Q2314">
        <v>5</v>
      </c>
      <c r="R2314">
        <v>1</v>
      </c>
      <c r="S2314">
        <v>1.98</v>
      </c>
      <c r="T2314">
        <v>1.99</v>
      </c>
      <c r="U2314">
        <v>411.55</v>
      </c>
      <c r="V2314">
        <v>77.150000000000006</v>
      </c>
      <c r="W2314">
        <v>3.37</v>
      </c>
      <c r="Y2314">
        <v>5.96</v>
      </c>
      <c r="Z2314">
        <v>1</v>
      </c>
      <c r="AA2314" t="s">
        <v>4250</v>
      </c>
      <c r="AB2314">
        <v>0</v>
      </c>
      <c r="AC2314">
        <v>5</v>
      </c>
      <c r="AD2314">
        <v>5.465119047619047</v>
      </c>
      <c r="AF2314" t="s">
        <v>7949</v>
      </c>
      <c r="AI2314">
        <v>0</v>
      </c>
      <c r="AJ2314">
        <v>0</v>
      </c>
      <c r="AM2314" t="s">
        <v>20019</v>
      </c>
    </row>
    <row r="2315" spans="1:39" x14ac:dyDescent="0.25">
      <c r="A2315" t="s">
        <v>9655</v>
      </c>
      <c r="B2315" t="s">
        <v>4841</v>
      </c>
      <c r="C2315" t="s">
        <v>4842</v>
      </c>
      <c r="D2315">
        <v>23.6</v>
      </c>
      <c r="E2315" t="s">
        <v>4845</v>
      </c>
      <c r="F2315">
        <v>7.63</v>
      </c>
      <c r="I2315" t="s">
        <v>13095</v>
      </c>
      <c r="K2315" t="s">
        <v>6860</v>
      </c>
      <c r="M2315" t="s">
        <v>14977</v>
      </c>
      <c r="N2315">
        <v>8</v>
      </c>
      <c r="O2315" t="s">
        <v>15298</v>
      </c>
      <c r="P2315" t="s">
        <v>17307</v>
      </c>
      <c r="Q2315">
        <v>7</v>
      </c>
      <c r="R2315">
        <v>1</v>
      </c>
      <c r="S2315">
        <v>0.53</v>
      </c>
      <c r="T2315">
        <v>2.52</v>
      </c>
      <c r="U2315">
        <v>379.46</v>
      </c>
      <c r="V2315">
        <v>85.86</v>
      </c>
      <c r="W2315">
        <v>2.62</v>
      </c>
      <c r="Y2315">
        <v>11.34</v>
      </c>
      <c r="Z2315">
        <v>2</v>
      </c>
      <c r="AA2315" t="s">
        <v>4250</v>
      </c>
      <c r="AB2315">
        <v>0</v>
      </c>
      <c r="AC2315">
        <v>2</v>
      </c>
      <c r="AD2315">
        <v>4.6943333333333337</v>
      </c>
      <c r="AF2315" t="s">
        <v>7952</v>
      </c>
      <c r="AI2315">
        <v>0</v>
      </c>
      <c r="AJ2315">
        <v>0</v>
      </c>
      <c r="AM2315" t="s">
        <v>20019</v>
      </c>
    </row>
    <row r="2316" spans="1:39" x14ac:dyDescent="0.25">
      <c r="A2316" t="s">
        <v>9656</v>
      </c>
      <c r="B2316" t="s">
        <v>4841</v>
      </c>
      <c r="C2316" t="s">
        <v>4842</v>
      </c>
      <c r="D2316">
        <v>23.7</v>
      </c>
      <c r="E2316" t="s">
        <v>4845</v>
      </c>
      <c r="F2316">
        <v>7.62</v>
      </c>
      <c r="I2316" t="s">
        <v>13096</v>
      </c>
      <c r="K2316" t="s">
        <v>6860</v>
      </c>
      <c r="L2316" t="s">
        <v>6861</v>
      </c>
      <c r="M2316" t="s">
        <v>14987</v>
      </c>
      <c r="N2316">
        <v>9</v>
      </c>
      <c r="O2316" t="s">
        <v>15311</v>
      </c>
      <c r="P2316" t="s">
        <v>17308</v>
      </c>
      <c r="Q2316">
        <v>5</v>
      </c>
      <c r="R2316">
        <v>2</v>
      </c>
      <c r="S2316">
        <v>3.02</v>
      </c>
      <c r="T2316">
        <v>3.02</v>
      </c>
      <c r="U2316">
        <v>440.43</v>
      </c>
      <c r="V2316">
        <v>89.6</v>
      </c>
      <c r="W2316">
        <v>3.43</v>
      </c>
      <c r="X2316">
        <v>10.28</v>
      </c>
      <c r="Y2316">
        <v>4.17</v>
      </c>
      <c r="Z2316">
        <v>2</v>
      </c>
      <c r="AA2316" t="s">
        <v>4250</v>
      </c>
      <c r="AB2316">
        <v>0</v>
      </c>
      <c r="AC2316">
        <v>4</v>
      </c>
      <c r="AD2316">
        <v>4.4055</v>
      </c>
      <c r="AF2316" t="s">
        <v>7949</v>
      </c>
      <c r="AI2316">
        <v>0</v>
      </c>
      <c r="AJ2316">
        <v>0</v>
      </c>
      <c r="AM2316" t="s">
        <v>20019</v>
      </c>
    </row>
    <row r="2317" spans="1:39" x14ac:dyDescent="0.25">
      <c r="A2317" t="s">
        <v>9657</v>
      </c>
      <c r="B2317" t="s">
        <v>4841</v>
      </c>
      <c r="C2317" t="s">
        <v>4842</v>
      </c>
      <c r="D2317">
        <v>23.8</v>
      </c>
      <c r="E2317" t="s">
        <v>4845</v>
      </c>
      <c r="F2317">
        <v>7.62</v>
      </c>
      <c r="I2317" t="s">
        <v>13097</v>
      </c>
      <c r="K2317" t="s">
        <v>6860</v>
      </c>
      <c r="L2317" t="s">
        <v>6861</v>
      </c>
      <c r="M2317" t="s">
        <v>14979</v>
      </c>
      <c r="N2317">
        <v>8</v>
      </c>
      <c r="O2317" t="s">
        <v>15302</v>
      </c>
      <c r="P2317" t="s">
        <v>17309</v>
      </c>
      <c r="Q2317">
        <v>6</v>
      </c>
      <c r="R2317">
        <v>2</v>
      </c>
      <c r="S2317">
        <v>2.85</v>
      </c>
      <c r="T2317">
        <v>2.86</v>
      </c>
      <c r="U2317">
        <v>478.81</v>
      </c>
      <c r="V2317">
        <v>98.83</v>
      </c>
      <c r="W2317">
        <v>3.97</v>
      </c>
      <c r="X2317">
        <v>9.01</v>
      </c>
      <c r="Y2317">
        <v>3.63</v>
      </c>
      <c r="Z2317">
        <v>2</v>
      </c>
      <c r="AA2317" t="s">
        <v>4250</v>
      </c>
      <c r="AB2317">
        <v>0</v>
      </c>
      <c r="AC2317">
        <v>5</v>
      </c>
      <c r="AD2317">
        <v>3.9320238095238098</v>
      </c>
      <c r="AF2317" t="s">
        <v>7949</v>
      </c>
      <c r="AI2317">
        <v>0</v>
      </c>
      <c r="AJ2317">
        <v>0</v>
      </c>
      <c r="AM2317" t="s">
        <v>20019</v>
      </c>
    </row>
    <row r="2318" spans="1:39" x14ac:dyDescent="0.25">
      <c r="A2318" t="s">
        <v>8069</v>
      </c>
      <c r="B2318" t="s">
        <v>4841</v>
      </c>
      <c r="C2318" t="s">
        <v>4842</v>
      </c>
      <c r="D2318">
        <v>24</v>
      </c>
      <c r="E2318" t="s">
        <v>4845</v>
      </c>
      <c r="F2318">
        <v>7.62</v>
      </c>
      <c r="K2318" t="s">
        <v>6860</v>
      </c>
      <c r="L2318" t="s">
        <v>6861</v>
      </c>
      <c r="M2318" t="s">
        <v>15038</v>
      </c>
      <c r="N2318">
        <v>9</v>
      </c>
      <c r="O2318" t="s">
        <v>15444</v>
      </c>
      <c r="P2318" t="s">
        <v>15722</v>
      </c>
      <c r="Q2318">
        <v>4</v>
      </c>
      <c r="R2318">
        <v>1</v>
      </c>
      <c r="S2318">
        <v>2.12</v>
      </c>
      <c r="T2318">
        <v>2.14</v>
      </c>
      <c r="U2318">
        <v>413.4</v>
      </c>
      <c r="V2318">
        <v>67.92</v>
      </c>
      <c r="W2318">
        <v>3.22</v>
      </c>
      <c r="Y2318">
        <v>6.12</v>
      </c>
      <c r="Z2318">
        <v>2</v>
      </c>
      <c r="AA2318" t="s">
        <v>4250</v>
      </c>
      <c r="AB2318">
        <v>0</v>
      </c>
      <c r="AC2318">
        <v>4</v>
      </c>
      <c r="AD2318">
        <v>5.3919047619047618</v>
      </c>
      <c r="AF2318" t="s">
        <v>7949</v>
      </c>
      <c r="AI2318">
        <v>0</v>
      </c>
      <c r="AJ2318">
        <v>0</v>
      </c>
      <c r="AK2318" t="s">
        <v>19833</v>
      </c>
      <c r="AL2318" t="s">
        <v>19833</v>
      </c>
      <c r="AM2318" t="s">
        <v>20019</v>
      </c>
    </row>
    <row r="2319" spans="1:39" x14ac:dyDescent="0.25">
      <c r="A2319" t="s">
        <v>9658</v>
      </c>
      <c r="B2319" t="s">
        <v>4841</v>
      </c>
      <c r="C2319" t="s">
        <v>4842</v>
      </c>
      <c r="D2319">
        <v>24</v>
      </c>
      <c r="E2319" t="s">
        <v>4845</v>
      </c>
      <c r="F2319">
        <v>7.62</v>
      </c>
      <c r="K2319" t="s">
        <v>6860</v>
      </c>
      <c r="L2319" t="s">
        <v>6861</v>
      </c>
      <c r="M2319" t="s">
        <v>6881</v>
      </c>
      <c r="N2319">
        <v>9</v>
      </c>
      <c r="O2319" t="s">
        <v>15460</v>
      </c>
      <c r="P2319" t="s">
        <v>17310</v>
      </c>
      <c r="Q2319">
        <v>9</v>
      </c>
      <c r="R2319">
        <v>6</v>
      </c>
      <c r="S2319">
        <v>1.78</v>
      </c>
      <c r="T2319">
        <v>4.6500000000000004</v>
      </c>
      <c r="U2319">
        <v>829.97</v>
      </c>
      <c r="V2319">
        <v>220.54</v>
      </c>
      <c r="W2319">
        <v>3.8</v>
      </c>
      <c r="X2319">
        <v>4.2</v>
      </c>
      <c r="Y2319">
        <v>0</v>
      </c>
      <c r="Z2319">
        <v>4</v>
      </c>
      <c r="AA2319" t="s">
        <v>4250</v>
      </c>
      <c r="AB2319">
        <v>2</v>
      </c>
      <c r="AC2319">
        <v>20</v>
      </c>
      <c r="AD2319">
        <v>2.1749999999999998</v>
      </c>
      <c r="AF2319" t="s">
        <v>7951</v>
      </c>
      <c r="AI2319">
        <v>0</v>
      </c>
      <c r="AJ2319">
        <v>0</v>
      </c>
      <c r="AK2319" t="s">
        <v>19933</v>
      </c>
      <c r="AL2319" t="s">
        <v>19933</v>
      </c>
      <c r="AM2319" t="s">
        <v>20019</v>
      </c>
    </row>
    <row r="2320" spans="1:39" x14ac:dyDescent="0.25">
      <c r="A2320" t="s">
        <v>9659</v>
      </c>
      <c r="B2320" t="s">
        <v>4841</v>
      </c>
      <c r="C2320" t="s">
        <v>4842</v>
      </c>
      <c r="D2320">
        <v>24</v>
      </c>
      <c r="E2320" t="s">
        <v>4845</v>
      </c>
      <c r="F2320">
        <v>7.62</v>
      </c>
      <c r="K2320" t="s">
        <v>6860</v>
      </c>
      <c r="M2320" t="s">
        <v>15085</v>
      </c>
      <c r="N2320">
        <v>8</v>
      </c>
      <c r="O2320" t="s">
        <v>15441</v>
      </c>
      <c r="P2320" t="s">
        <v>17311</v>
      </c>
      <c r="Q2320">
        <v>5</v>
      </c>
      <c r="R2320">
        <v>4</v>
      </c>
      <c r="S2320">
        <v>2.94</v>
      </c>
      <c r="T2320">
        <v>3.82</v>
      </c>
      <c r="U2320">
        <v>519.70000000000005</v>
      </c>
      <c r="V2320">
        <v>73.39</v>
      </c>
      <c r="W2320">
        <v>4.2300000000000004</v>
      </c>
      <c r="X2320">
        <v>13.89</v>
      </c>
      <c r="Y2320">
        <v>8.43</v>
      </c>
      <c r="Z2320">
        <v>2</v>
      </c>
      <c r="AA2320" t="s">
        <v>4250</v>
      </c>
      <c r="AB2320">
        <v>1</v>
      </c>
      <c r="AC2320">
        <v>9</v>
      </c>
      <c r="AD2320">
        <v>2.9049999999999998</v>
      </c>
      <c r="AF2320" t="s">
        <v>7949</v>
      </c>
      <c r="AI2320">
        <v>0</v>
      </c>
      <c r="AJ2320">
        <v>0</v>
      </c>
      <c r="AK2320" t="s">
        <v>19925</v>
      </c>
      <c r="AL2320" t="s">
        <v>19925</v>
      </c>
      <c r="AM2320" t="s">
        <v>20019</v>
      </c>
    </row>
    <row r="2321" spans="1:39" x14ac:dyDescent="0.25">
      <c r="A2321" t="s">
        <v>9660</v>
      </c>
      <c r="B2321" t="s">
        <v>4841</v>
      </c>
      <c r="C2321" t="s">
        <v>4842</v>
      </c>
      <c r="D2321">
        <v>24</v>
      </c>
      <c r="E2321" t="s">
        <v>4845</v>
      </c>
      <c r="F2321">
        <v>7.62</v>
      </c>
      <c r="K2321" t="s">
        <v>6860</v>
      </c>
      <c r="M2321" t="s">
        <v>15085</v>
      </c>
      <c r="N2321">
        <v>8</v>
      </c>
      <c r="O2321" t="s">
        <v>15441</v>
      </c>
      <c r="P2321" t="s">
        <v>17312</v>
      </c>
      <c r="Q2321">
        <v>4</v>
      </c>
      <c r="R2321">
        <v>4</v>
      </c>
      <c r="S2321">
        <v>1.45</v>
      </c>
      <c r="T2321">
        <v>2.2400000000000002</v>
      </c>
      <c r="U2321">
        <v>488.62</v>
      </c>
      <c r="V2321">
        <v>81.59</v>
      </c>
      <c r="W2321">
        <v>4.09</v>
      </c>
      <c r="X2321">
        <v>13.91</v>
      </c>
      <c r="Y2321">
        <v>8.1</v>
      </c>
      <c r="Z2321">
        <v>2</v>
      </c>
      <c r="AA2321" t="s">
        <v>4250</v>
      </c>
      <c r="AB2321">
        <v>0</v>
      </c>
      <c r="AC2321">
        <v>8</v>
      </c>
      <c r="AD2321">
        <v>4.0312857142857146</v>
      </c>
      <c r="AF2321" t="s">
        <v>7949</v>
      </c>
      <c r="AI2321">
        <v>0</v>
      </c>
      <c r="AJ2321">
        <v>0</v>
      </c>
      <c r="AK2321" t="s">
        <v>19925</v>
      </c>
      <c r="AL2321" t="s">
        <v>19925</v>
      </c>
      <c r="AM2321" t="s">
        <v>20019</v>
      </c>
    </row>
    <row r="2322" spans="1:39" x14ac:dyDescent="0.25">
      <c r="A2322" t="s">
        <v>9661</v>
      </c>
      <c r="B2322" t="s">
        <v>4841</v>
      </c>
      <c r="C2322" t="s">
        <v>4842</v>
      </c>
      <c r="D2322">
        <v>24</v>
      </c>
      <c r="E2322" t="s">
        <v>4845</v>
      </c>
      <c r="F2322">
        <v>7.62</v>
      </c>
      <c r="K2322" t="s">
        <v>6860</v>
      </c>
      <c r="L2322" t="s">
        <v>6861</v>
      </c>
      <c r="M2322" t="s">
        <v>15012</v>
      </c>
      <c r="N2322">
        <v>9</v>
      </c>
      <c r="O2322" t="s">
        <v>15348</v>
      </c>
      <c r="P2322" t="s">
        <v>17313</v>
      </c>
      <c r="Q2322">
        <v>6</v>
      </c>
      <c r="R2322">
        <v>3</v>
      </c>
      <c r="S2322">
        <v>3.87</v>
      </c>
      <c r="T2322">
        <v>3.91</v>
      </c>
      <c r="U2322">
        <v>478.63</v>
      </c>
      <c r="V2322">
        <v>101.65</v>
      </c>
      <c r="W2322">
        <v>3.21</v>
      </c>
      <c r="X2322">
        <v>13.48</v>
      </c>
      <c r="Y2322">
        <v>6.47</v>
      </c>
      <c r="Z2322">
        <v>2</v>
      </c>
      <c r="AA2322" t="s">
        <v>4250</v>
      </c>
      <c r="AB2322">
        <v>0</v>
      </c>
      <c r="AC2322">
        <v>7</v>
      </c>
      <c r="AD2322">
        <v>2.5409761904761901</v>
      </c>
      <c r="AF2322" t="s">
        <v>7949</v>
      </c>
      <c r="AI2322">
        <v>0</v>
      </c>
      <c r="AJ2322">
        <v>0</v>
      </c>
      <c r="AK2322" t="s">
        <v>19881</v>
      </c>
      <c r="AL2322" t="s">
        <v>19881</v>
      </c>
      <c r="AM2322" t="s">
        <v>20019</v>
      </c>
    </row>
    <row r="2323" spans="1:39" x14ac:dyDescent="0.25">
      <c r="A2323" t="s">
        <v>9201</v>
      </c>
      <c r="B2323" t="s">
        <v>4841</v>
      </c>
      <c r="C2323" t="s">
        <v>4842</v>
      </c>
      <c r="D2323">
        <v>24</v>
      </c>
      <c r="E2323" t="s">
        <v>4845</v>
      </c>
      <c r="F2323">
        <v>7.62</v>
      </c>
      <c r="K2323" t="s">
        <v>6860</v>
      </c>
      <c r="L2323" t="s">
        <v>6861</v>
      </c>
      <c r="M2323" t="s">
        <v>15109</v>
      </c>
      <c r="N2323">
        <v>9</v>
      </c>
      <c r="O2323" t="s">
        <v>15477</v>
      </c>
      <c r="P2323" t="s">
        <v>16853</v>
      </c>
      <c r="Q2323">
        <v>6</v>
      </c>
      <c r="R2323">
        <v>1</v>
      </c>
      <c r="S2323">
        <v>4.78</v>
      </c>
      <c r="T2323">
        <v>4.8</v>
      </c>
      <c r="U2323">
        <v>385.47</v>
      </c>
      <c r="V2323">
        <v>85.75</v>
      </c>
      <c r="W2323">
        <v>3.8</v>
      </c>
      <c r="Y2323">
        <v>5.74</v>
      </c>
      <c r="Z2323">
        <v>3</v>
      </c>
      <c r="AA2323" t="s">
        <v>4250</v>
      </c>
      <c r="AB2323">
        <v>0</v>
      </c>
      <c r="AC2323">
        <v>4</v>
      </c>
      <c r="AD2323">
        <v>3.7514047619047619</v>
      </c>
      <c r="AF2323" t="s">
        <v>7949</v>
      </c>
      <c r="AI2323">
        <v>0</v>
      </c>
      <c r="AJ2323">
        <v>0</v>
      </c>
      <c r="AK2323" t="s">
        <v>19934</v>
      </c>
      <c r="AL2323" t="s">
        <v>19934</v>
      </c>
      <c r="AM2323" t="s">
        <v>20019</v>
      </c>
    </row>
    <row r="2324" spans="1:39" x14ac:dyDescent="0.25">
      <c r="A2324" t="s">
        <v>8085</v>
      </c>
      <c r="B2324" t="s">
        <v>4841</v>
      </c>
      <c r="C2324" t="s">
        <v>4842</v>
      </c>
      <c r="D2324">
        <v>24</v>
      </c>
      <c r="E2324" t="s">
        <v>4845</v>
      </c>
      <c r="F2324">
        <v>7.62</v>
      </c>
      <c r="K2324" t="s">
        <v>6860</v>
      </c>
      <c r="L2324" t="s">
        <v>6861</v>
      </c>
      <c r="M2324" t="s">
        <v>15090</v>
      </c>
      <c r="N2324">
        <v>9</v>
      </c>
      <c r="O2324" t="s">
        <v>15449</v>
      </c>
      <c r="P2324" t="s">
        <v>15738</v>
      </c>
      <c r="Q2324">
        <v>3</v>
      </c>
      <c r="R2324">
        <v>1</v>
      </c>
      <c r="S2324">
        <v>3.5</v>
      </c>
      <c r="T2324">
        <v>3.5</v>
      </c>
      <c r="U2324">
        <v>385.87</v>
      </c>
      <c r="V2324">
        <v>58.69</v>
      </c>
      <c r="W2324">
        <v>4.0999999999999996</v>
      </c>
      <c r="Y2324">
        <v>0</v>
      </c>
      <c r="Z2324">
        <v>2</v>
      </c>
      <c r="AA2324" t="s">
        <v>4250</v>
      </c>
      <c r="AB2324">
        <v>0</v>
      </c>
      <c r="AC2324">
        <v>1</v>
      </c>
      <c r="AD2324">
        <v>4.6485476190476192</v>
      </c>
      <c r="AF2324" t="s">
        <v>7949</v>
      </c>
      <c r="AI2324">
        <v>0</v>
      </c>
      <c r="AJ2324">
        <v>0</v>
      </c>
      <c r="AK2324" t="s">
        <v>19832</v>
      </c>
      <c r="AL2324" t="s">
        <v>19832</v>
      </c>
      <c r="AM2324" t="s">
        <v>20019</v>
      </c>
    </row>
    <row r="2325" spans="1:39" x14ac:dyDescent="0.25">
      <c r="A2325" t="s">
        <v>8099</v>
      </c>
      <c r="B2325" t="s">
        <v>4841</v>
      </c>
      <c r="C2325" t="s">
        <v>4842</v>
      </c>
      <c r="D2325">
        <v>24</v>
      </c>
      <c r="E2325" t="s">
        <v>4845</v>
      </c>
      <c r="F2325">
        <v>7.62</v>
      </c>
      <c r="K2325" t="s">
        <v>6860</v>
      </c>
      <c r="L2325" t="s">
        <v>6861</v>
      </c>
      <c r="M2325" t="s">
        <v>15090</v>
      </c>
      <c r="N2325">
        <v>9</v>
      </c>
      <c r="O2325" t="s">
        <v>15449</v>
      </c>
      <c r="P2325" t="s">
        <v>15752</v>
      </c>
      <c r="Q2325">
        <v>4</v>
      </c>
      <c r="R2325">
        <v>1</v>
      </c>
      <c r="S2325">
        <v>2.78</v>
      </c>
      <c r="T2325">
        <v>2.78</v>
      </c>
      <c r="U2325">
        <v>369.85</v>
      </c>
      <c r="V2325">
        <v>67.92</v>
      </c>
      <c r="W2325">
        <v>3.55</v>
      </c>
      <c r="Y2325">
        <v>1.46</v>
      </c>
      <c r="Z2325">
        <v>2</v>
      </c>
      <c r="AA2325" t="s">
        <v>4250</v>
      </c>
      <c r="AB2325">
        <v>0</v>
      </c>
      <c r="AC2325">
        <v>1</v>
      </c>
      <c r="AD2325">
        <v>5.3729761904761908</v>
      </c>
      <c r="AF2325" t="s">
        <v>7949</v>
      </c>
      <c r="AI2325">
        <v>0</v>
      </c>
      <c r="AJ2325">
        <v>0</v>
      </c>
      <c r="AK2325" t="s">
        <v>19832</v>
      </c>
      <c r="AL2325" t="s">
        <v>19832</v>
      </c>
      <c r="AM2325" t="s">
        <v>20019</v>
      </c>
    </row>
    <row r="2326" spans="1:39" x14ac:dyDescent="0.25">
      <c r="A2326" t="s">
        <v>8766</v>
      </c>
      <c r="B2326" t="s">
        <v>4841</v>
      </c>
      <c r="C2326" t="s">
        <v>4842</v>
      </c>
      <c r="D2326">
        <v>24</v>
      </c>
      <c r="E2326" t="s">
        <v>4845</v>
      </c>
      <c r="F2326">
        <v>7.62</v>
      </c>
      <c r="K2326" t="s">
        <v>6860</v>
      </c>
      <c r="L2326" t="s">
        <v>6861</v>
      </c>
      <c r="M2326" t="s">
        <v>15087</v>
      </c>
      <c r="N2326">
        <v>9</v>
      </c>
      <c r="O2326" t="s">
        <v>15443</v>
      </c>
      <c r="P2326" t="s">
        <v>16418</v>
      </c>
      <c r="Q2326">
        <v>6</v>
      </c>
      <c r="R2326">
        <v>1</v>
      </c>
      <c r="S2326">
        <v>0.32</v>
      </c>
      <c r="T2326">
        <v>0.32</v>
      </c>
      <c r="U2326">
        <v>396.42</v>
      </c>
      <c r="V2326">
        <v>90.04</v>
      </c>
      <c r="W2326">
        <v>2.06</v>
      </c>
      <c r="Y2326">
        <v>3.63</v>
      </c>
      <c r="Z2326">
        <v>2</v>
      </c>
      <c r="AA2326" t="s">
        <v>4250</v>
      </c>
      <c r="AB2326">
        <v>0</v>
      </c>
      <c r="AC2326">
        <v>1</v>
      </c>
      <c r="AD2326">
        <v>5.5718571428571426</v>
      </c>
      <c r="AF2326" t="s">
        <v>7949</v>
      </c>
      <c r="AI2326">
        <v>0</v>
      </c>
      <c r="AJ2326">
        <v>0</v>
      </c>
      <c r="AK2326" t="s">
        <v>19871</v>
      </c>
      <c r="AL2326" t="s">
        <v>19871</v>
      </c>
      <c r="AM2326" t="s">
        <v>20019</v>
      </c>
    </row>
    <row r="2327" spans="1:39" x14ac:dyDescent="0.25">
      <c r="A2327" t="s">
        <v>9563</v>
      </c>
      <c r="B2327" t="s">
        <v>4841</v>
      </c>
      <c r="C2327" t="s">
        <v>4842</v>
      </c>
      <c r="D2327">
        <v>24</v>
      </c>
      <c r="E2327" t="s">
        <v>4845</v>
      </c>
      <c r="F2327">
        <v>7.62</v>
      </c>
      <c r="K2327" t="s">
        <v>6860</v>
      </c>
      <c r="L2327" t="s">
        <v>6861</v>
      </c>
      <c r="M2327" t="s">
        <v>15087</v>
      </c>
      <c r="N2327">
        <v>9</v>
      </c>
      <c r="O2327" t="s">
        <v>15443</v>
      </c>
      <c r="P2327" t="s">
        <v>17215</v>
      </c>
      <c r="Q2327">
        <v>7</v>
      </c>
      <c r="R2327">
        <v>1</v>
      </c>
      <c r="S2327">
        <v>-0.66</v>
      </c>
      <c r="T2327">
        <v>-0.66</v>
      </c>
      <c r="U2327">
        <v>389.42</v>
      </c>
      <c r="V2327">
        <v>113.83</v>
      </c>
      <c r="W2327">
        <v>1.4</v>
      </c>
      <c r="Y2327">
        <v>3.67</v>
      </c>
      <c r="Z2327">
        <v>2</v>
      </c>
      <c r="AA2327" t="s">
        <v>4250</v>
      </c>
      <c r="AB2327">
        <v>0</v>
      </c>
      <c r="AC2327">
        <v>1</v>
      </c>
      <c r="AD2327">
        <v>4.8288571428571423</v>
      </c>
      <c r="AF2327" t="s">
        <v>7949</v>
      </c>
      <c r="AI2327">
        <v>0</v>
      </c>
      <c r="AJ2327">
        <v>0</v>
      </c>
      <c r="AK2327" t="s">
        <v>19871</v>
      </c>
      <c r="AL2327" t="s">
        <v>19871</v>
      </c>
      <c r="AM2327" t="s">
        <v>20019</v>
      </c>
    </row>
    <row r="2328" spans="1:39" x14ac:dyDescent="0.25">
      <c r="A2328" t="s">
        <v>9662</v>
      </c>
      <c r="B2328" t="s">
        <v>4841</v>
      </c>
      <c r="C2328" t="s">
        <v>4842</v>
      </c>
      <c r="D2328">
        <v>24</v>
      </c>
      <c r="E2328" t="s">
        <v>4845</v>
      </c>
      <c r="F2328">
        <v>7.62</v>
      </c>
      <c r="K2328" t="s">
        <v>6860</v>
      </c>
      <c r="L2328" t="s">
        <v>6861</v>
      </c>
      <c r="M2328" t="s">
        <v>15136</v>
      </c>
      <c r="N2328">
        <v>9</v>
      </c>
      <c r="O2328" t="s">
        <v>15511</v>
      </c>
      <c r="P2328" t="s">
        <v>17314</v>
      </c>
      <c r="Q2328">
        <v>4</v>
      </c>
      <c r="R2328">
        <v>1</v>
      </c>
      <c r="S2328">
        <v>3.31</v>
      </c>
      <c r="T2328">
        <v>3.31</v>
      </c>
      <c r="U2328">
        <v>324.39999999999998</v>
      </c>
      <c r="V2328">
        <v>47.61</v>
      </c>
      <c r="W2328">
        <v>3.04</v>
      </c>
      <c r="Y2328">
        <v>4.62</v>
      </c>
      <c r="Z2328">
        <v>1</v>
      </c>
      <c r="AA2328" t="s">
        <v>4250</v>
      </c>
      <c r="AB2328">
        <v>0</v>
      </c>
      <c r="AC2328">
        <v>2</v>
      </c>
      <c r="AD2328">
        <v>5.0233333333333334</v>
      </c>
      <c r="AF2328" t="s">
        <v>7949</v>
      </c>
      <c r="AI2328">
        <v>0</v>
      </c>
      <c r="AJ2328">
        <v>0</v>
      </c>
      <c r="AK2328" t="s">
        <v>19949</v>
      </c>
      <c r="AL2328" t="s">
        <v>19949</v>
      </c>
      <c r="AM2328" t="s">
        <v>20019</v>
      </c>
    </row>
    <row r="2329" spans="1:39" x14ac:dyDescent="0.25">
      <c r="A2329" t="s">
        <v>9528</v>
      </c>
      <c r="B2329" t="s">
        <v>4841</v>
      </c>
      <c r="C2329" t="s">
        <v>4842</v>
      </c>
      <c r="D2329">
        <v>24</v>
      </c>
      <c r="E2329" t="s">
        <v>4845</v>
      </c>
      <c r="F2329">
        <v>7.62</v>
      </c>
      <c r="I2329" t="s">
        <v>13098</v>
      </c>
      <c r="K2329" t="s">
        <v>6860</v>
      </c>
      <c r="L2329" t="s">
        <v>6861</v>
      </c>
      <c r="M2329" t="s">
        <v>14972</v>
      </c>
      <c r="N2329">
        <v>8</v>
      </c>
      <c r="O2329" t="s">
        <v>15293</v>
      </c>
      <c r="P2329" t="s">
        <v>17180</v>
      </c>
      <c r="Q2329">
        <v>6</v>
      </c>
      <c r="R2329">
        <v>2</v>
      </c>
      <c r="S2329">
        <v>2.0099999999999998</v>
      </c>
      <c r="T2329">
        <v>2.02</v>
      </c>
      <c r="U2329">
        <v>487.76</v>
      </c>
      <c r="V2329">
        <v>94.53</v>
      </c>
      <c r="W2329">
        <v>4.1500000000000004</v>
      </c>
      <c r="X2329">
        <v>9.2799999999999994</v>
      </c>
      <c r="Y2329">
        <v>3.63</v>
      </c>
      <c r="Z2329">
        <v>2</v>
      </c>
      <c r="AA2329" t="s">
        <v>4250</v>
      </c>
      <c r="AB2329">
        <v>0</v>
      </c>
      <c r="AC2329">
        <v>5</v>
      </c>
      <c r="AD2329">
        <v>4.4314285714285706</v>
      </c>
      <c r="AF2329" t="s">
        <v>7949</v>
      </c>
      <c r="AI2329">
        <v>0</v>
      </c>
      <c r="AJ2329">
        <v>0</v>
      </c>
      <c r="AM2329" t="s">
        <v>20019</v>
      </c>
    </row>
    <row r="2330" spans="1:39" x14ac:dyDescent="0.25">
      <c r="A2330" t="s">
        <v>8769</v>
      </c>
      <c r="B2330" t="s">
        <v>4841</v>
      </c>
      <c r="C2330" t="s">
        <v>4842</v>
      </c>
      <c r="D2330">
        <v>24</v>
      </c>
      <c r="E2330" t="s">
        <v>4845</v>
      </c>
      <c r="F2330">
        <v>7.62</v>
      </c>
      <c r="I2330" t="s">
        <v>13099</v>
      </c>
      <c r="K2330" t="s">
        <v>6860</v>
      </c>
      <c r="L2330" t="s">
        <v>6861</v>
      </c>
      <c r="M2330" t="s">
        <v>14979</v>
      </c>
      <c r="N2330">
        <v>8</v>
      </c>
      <c r="O2330" t="s">
        <v>15302</v>
      </c>
      <c r="P2330" t="s">
        <v>16421</v>
      </c>
      <c r="Q2330">
        <v>5</v>
      </c>
      <c r="R2330">
        <v>2</v>
      </c>
      <c r="S2330">
        <v>2.4</v>
      </c>
      <c r="T2330">
        <v>2.41</v>
      </c>
      <c r="U2330">
        <v>448.78</v>
      </c>
      <c r="V2330">
        <v>89.6</v>
      </c>
      <c r="W2330">
        <v>4.1500000000000004</v>
      </c>
      <c r="X2330">
        <v>9.27</v>
      </c>
      <c r="Y2330">
        <v>4.3499999999999996</v>
      </c>
      <c r="Z2330">
        <v>2</v>
      </c>
      <c r="AA2330" t="s">
        <v>4250</v>
      </c>
      <c r="AB2330">
        <v>0</v>
      </c>
      <c r="AC2330">
        <v>3</v>
      </c>
      <c r="AD2330">
        <v>4.6658571428571429</v>
      </c>
      <c r="AF2330" t="s">
        <v>7949</v>
      </c>
      <c r="AI2330">
        <v>0</v>
      </c>
      <c r="AJ2330">
        <v>0</v>
      </c>
      <c r="AM2330" t="s">
        <v>20019</v>
      </c>
    </row>
    <row r="2331" spans="1:39" x14ac:dyDescent="0.25">
      <c r="A2331" t="s">
        <v>9663</v>
      </c>
      <c r="B2331" t="s">
        <v>4841</v>
      </c>
      <c r="C2331" t="s">
        <v>4842</v>
      </c>
      <c r="D2331">
        <v>24</v>
      </c>
      <c r="E2331" t="s">
        <v>4845</v>
      </c>
      <c r="F2331">
        <v>7.62</v>
      </c>
      <c r="I2331" t="s">
        <v>13100</v>
      </c>
      <c r="K2331" t="s">
        <v>6860</v>
      </c>
      <c r="L2331" t="s">
        <v>6861</v>
      </c>
      <c r="M2331" t="s">
        <v>14972</v>
      </c>
      <c r="N2331">
        <v>8</v>
      </c>
      <c r="O2331" t="s">
        <v>15293</v>
      </c>
      <c r="P2331" t="s">
        <v>17315</v>
      </c>
      <c r="Q2331">
        <v>7</v>
      </c>
      <c r="R2331">
        <v>2</v>
      </c>
      <c r="S2331">
        <v>1.87</v>
      </c>
      <c r="T2331">
        <v>1.87</v>
      </c>
      <c r="U2331">
        <v>427.36</v>
      </c>
      <c r="V2331">
        <v>111.72</v>
      </c>
      <c r="W2331">
        <v>2.76</v>
      </c>
      <c r="X2331">
        <v>10.43</v>
      </c>
      <c r="Y2331">
        <v>4.0199999999999996</v>
      </c>
      <c r="Z2331">
        <v>2</v>
      </c>
      <c r="AA2331" t="s">
        <v>4250</v>
      </c>
      <c r="AB2331">
        <v>0</v>
      </c>
      <c r="AC2331">
        <v>4</v>
      </c>
      <c r="AD2331">
        <v>4.2948571428571416</v>
      </c>
      <c r="AF2331" t="s">
        <v>7949</v>
      </c>
      <c r="AI2331">
        <v>0</v>
      </c>
      <c r="AJ2331">
        <v>0</v>
      </c>
      <c r="AM2331" t="s">
        <v>20019</v>
      </c>
    </row>
    <row r="2332" spans="1:39" x14ac:dyDescent="0.25">
      <c r="A2332" t="s">
        <v>9664</v>
      </c>
      <c r="B2332" t="s">
        <v>4841</v>
      </c>
      <c r="C2332" t="s">
        <v>4842</v>
      </c>
      <c r="D2332">
        <v>24</v>
      </c>
      <c r="E2332" t="s">
        <v>4845</v>
      </c>
      <c r="F2332">
        <v>7.62</v>
      </c>
      <c r="I2332" t="s">
        <v>13101</v>
      </c>
      <c r="K2332" t="s">
        <v>6860</v>
      </c>
      <c r="L2332" t="s">
        <v>6861</v>
      </c>
      <c r="M2332" t="s">
        <v>14979</v>
      </c>
      <c r="N2332">
        <v>8</v>
      </c>
      <c r="O2332" t="s">
        <v>15302</v>
      </c>
      <c r="P2332" t="s">
        <v>17316</v>
      </c>
      <c r="Q2332">
        <v>7</v>
      </c>
      <c r="R2332">
        <v>2</v>
      </c>
      <c r="S2332">
        <v>1.68</v>
      </c>
      <c r="T2332">
        <v>1.69</v>
      </c>
      <c r="U2332">
        <v>470.76</v>
      </c>
      <c r="V2332">
        <v>107.42</v>
      </c>
      <c r="W2332">
        <v>3.6</v>
      </c>
      <c r="X2332">
        <v>9.65</v>
      </c>
      <c r="Y2332">
        <v>3.65</v>
      </c>
      <c r="Z2332">
        <v>2</v>
      </c>
      <c r="AA2332" t="s">
        <v>4250</v>
      </c>
      <c r="AB2332">
        <v>0</v>
      </c>
      <c r="AC2332">
        <v>4</v>
      </c>
      <c r="AD2332">
        <v>4.1281904761904764</v>
      </c>
      <c r="AF2332" t="s">
        <v>7949</v>
      </c>
      <c r="AI2332">
        <v>0</v>
      </c>
      <c r="AJ2332">
        <v>0</v>
      </c>
      <c r="AM2332" t="s">
        <v>20019</v>
      </c>
    </row>
    <row r="2333" spans="1:39" x14ac:dyDescent="0.25">
      <c r="A2333" t="s">
        <v>9665</v>
      </c>
      <c r="B2333" t="s">
        <v>4841</v>
      </c>
      <c r="C2333" t="s">
        <v>4842</v>
      </c>
      <c r="D2333">
        <v>24</v>
      </c>
      <c r="E2333" t="s">
        <v>4845</v>
      </c>
      <c r="F2333">
        <v>7.62</v>
      </c>
      <c r="K2333" t="s">
        <v>6860</v>
      </c>
      <c r="L2333" t="s">
        <v>6861</v>
      </c>
      <c r="M2333" t="s">
        <v>14950</v>
      </c>
      <c r="N2333">
        <v>9</v>
      </c>
      <c r="O2333" t="s">
        <v>15271</v>
      </c>
      <c r="P2333" t="s">
        <v>17317</v>
      </c>
      <c r="Q2333">
        <v>5</v>
      </c>
      <c r="R2333">
        <v>2</v>
      </c>
      <c r="S2333">
        <v>1.71</v>
      </c>
      <c r="T2333">
        <v>1.71</v>
      </c>
      <c r="U2333">
        <v>336.41</v>
      </c>
      <c r="V2333">
        <v>74.2</v>
      </c>
      <c r="W2333">
        <v>2.78</v>
      </c>
      <c r="Y2333">
        <v>5.68</v>
      </c>
      <c r="Z2333">
        <v>1</v>
      </c>
      <c r="AA2333" t="s">
        <v>4250</v>
      </c>
      <c r="AB2333">
        <v>0</v>
      </c>
      <c r="AC2333">
        <v>4</v>
      </c>
      <c r="AD2333">
        <v>5.5</v>
      </c>
      <c r="AF2333" t="s">
        <v>7949</v>
      </c>
      <c r="AI2333">
        <v>0</v>
      </c>
      <c r="AJ2333">
        <v>0</v>
      </c>
      <c r="AK2333" t="s">
        <v>19839</v>
      </c>
      <c r="AL2333" t="s">
        <v>19839</v>
      </c>
      <c r="AM2333" t="s">
        <v>20019</v>
      </c>
    </row>
    <row r="2334" spans="1:39" x14ac:dyDescent="0.25">
      <c r="A2334" t="s">
        <v>9666</v>
      </c>
      <c r="B2334" t="s">
        <v>4841</v>
      </c>
      <c r="C2334" t="s">
        <v>4842</v>
      </c>
      <c r="D2334">
        <v>24</v>
      </c>
      <c r="E2334" t="s">
        <v>4845</v>
      </c>
      <c r="F2334">
        <v>7.62</v>
      </c>
      <c r="I2334" t="s">
        <v>13102</v>
      </c>
      <c r="K2334" t="s">
        <v>6860</v>
      </c>
      <c r="L2334" t="s">
        <v>6861</v>
      </c>
      <c r="M2334" t="s">
        <v>15022</v>
      </c>
      <c r="N2334">
        <v>9</v>
      </c>
      <c r="O2334" t="s">
        <v>15360</v>
      </c>
      <c r="P2334" t="s">
        <v>17318</v>
      </c>
      <c r="Q2334">
        <v>4</v>
      </c>
      <c r="R2334">
        <v>1</v>
      </c>
      <c r="U2334">
        <v>446.98</v>
      </c>
      <c r="V2334">
        <v>64.33</v>
      </c>
      <c r="W2334">
        <v>5.98</v>
      </c>
      <c r="Y2334">
        <v>2.02</v>
      </c>
      <c r="Z2334">
        <v>2</v>
      </c>
      <c r="AA2334" t="s">
        <v>4250</v>
      </c>
      <c r="AB2334">
        <v>1</v>
      </c>
      <c r="AC2334">
        <v>2</v>
      </c>
      <c r="AF2334" t="s">
        <v>7949</v>
      </c>
      <c r="AI2334">
        <v>0</v>
      </c>
      <c r="AJ2334">
        <v>0</v>
      </c>
      <c r="AM2334" t="s">
        <v>20019</v>
      </c>
    </row>
    <row r="2335" spans="1:39" x14ac:dyDescent="0.25">
      <c r="A2335" t="s">
        <v>9667</v>
      </c>
      <c r="B2335" t="s">
        <v>4841</v>
      </c>
      <c r="C2335" t="s">
        <v>4842</v>
      </c>
      <c r="D2335">
        <v>24</v>
      </c>
      <c r="E2335" t="s">
        <v>4845</v>
      </c>
      <c r="F2335">
        <v>7.62</v>
      </c>
      <c r="I2335" t="s">
        <v>13103</v>
      </c>
      <c r="K2335" t="s">
        <v>6860</v>
      </c>
      <c r="L2335" t="s">
        <v>6861</v>
      </c>
      <c r="M2335" t="s">
        <v>15000</v>
      </c>
      <c r="N2335">
        <v>9</v>
      </c>
      <c r="O2335" t="s">
        <v>15330</v>
      </c>
      <c r="P2335" t="s">
        <v>17319</v>
      </c>
      <c r="Q2335">
        <v>4</v>
      </c>
      <c r="R2335">
        <v>1</v>
      </c>
      <c r="S2335">
        <v>4.92</v>
      </c>
      <c r="T2335">
        <v>5.09</v>
      </c>
      <c r="U2335">
        <v>363.51</v>
      </c>
      <c r="V2335">
        <v>59.97</v>
      </c>
      <c r="W2335">
        <v>3.81</v>
      </c>
      <c r="Y2335">
        <v>6.9</v>
      </c>
      <c r="Z2335">
        <v>1</v>
      </c>
      <c r="AA2335" t="s">
        <v>4250</v>
      </c>
      <c r="AB2335">
        <v>0</v>
      </c>
      <c r="AC2335">
        <v>1</v>
      </c>
      <c r="AD2335">
        <v>3.8082619047619048</v>
      </c>
      <c r="AF2335" t="s">
        <v>7949</v>
      </c>
      <c r="AI2335">
        <v>0</v>
      </c>
      <c r="AJ2335">
        <v>0</v>
      </c>
      <c r="AM2335" t="s">
        <v>20019</v>
      </c>
    </row>
    <row r="2336" spans="1:39" x14ac:dyDescent="0.25">
      <c r="A2336" t="s">
        <v>9668</v>
      </c>
      <c r="B2336" t="s">
        <v>4841</v>
      </c>
      <c r="C2336" t="s">
        <v>4842</v>
      </c>
      <c r="D2336">
        <v>24</v>
      </c>
      <c r="E2336" t="s">
        <v>4845</v>
      </c>
      <c r="F2336">
        <v>7.62</v>
      </c>
      <c r="K2336" t="s">
        <v>6860</v>
      </c>
      <c r="L2336" t="s">
        <v>6861</v>
      </c>
      <c r="M2336" t="s">
        <v>6865</v>
      </c>
      <c r="N2336">
        <v>9</v>
      </c>
      <c r="O2336" t="s">
        <v>15390</v>
      </c>
      <c r="P2336" t="s">
        <v>17320</v>
      </c>
      <c r="Q2336">
        <v>6</v>
      </c>
      <c r="R2336">
        <v>4</v>
      </c>
      <c r="S2336">
        <v>2.12</v>
      </c>
      <c r="T2336">
        <v>2.19</v>
      </c>
      <c r="U2336">
        <v>637.78</v>
      </c>
      <c r="V2336">
        <v>136.71</v>
      </c>
      <c r="W2336">
        <v>3.31</v>
      </c>
      <c r="X2336">
        <v>13.68</v>
      </c>
      <c r="Y2336">
        <v>6.65</v>
      </c>
      <c r="Z2336">
        <v>3</v>
      </c>
      <c r="AA2336" t="s">
        <v>4250</v>
      </c>
      <c r="AB2336">
        <v>1</v>
      </c>
      <c r="AC2336">
        <v>14</v>
      </c>
      <c r="AD2336">
        <v>2.94</v>
      </c>
      <c r="AF2336" t="s">
        <v>7949</v>
      </c>
      <c r="AI2336">
        <v>0</v>
      </c>
      <c r="AJ2336">
        <v>0</v>
      </c>
      <c r="AK2336" t="s">
        <v>19903</v>
      </c>
      <c r="AL2336" t="s">
        <v>19903</v>
      </c>
      <c r="AM2336" t="s">
        <v>20019</v>
      </c>
    </row>
    <row r="2337" spans="1:39" x14ac:dyDescent="0.25">
      <c r="A2337" t="s">
        <v>9669</v>
      </c>
      <c r="B2337" t="s">
        <v>4841</v>
      </c>
      <c r="C2337" t="s">
        <v>4842</v>
      </c>
      <c r="D2337">
        <v>24</v>
      </c>
      <c r="E2337" t="s">
        <v>4845</v>
      </c>
      <c r="F2337">
        <v>7.62</v>
      </c>
      <c r="K2337" t="s">
        <v>6860</v>
      </c>
      <c r="L2337" t="s">
        <v>6861</v>
      </c>
      <c r="M2337" t="s">
        <v>15016</v>
      </c>
      <c r="N2337">
        <v>9</v>
      </c>
      <c r="O2337" t="s">
        <v>15353</v>
      </c>
      <c r="P2337" t="s">
        <v>17321</v>
      </c>
      <c r="Q2337">
        <v>7</v>
      </c>
      <c r="R2337">
        <v>2</v>
      </c>
      <c r="S2337">
        <v>2.06</v>
      </c>
      <c r="T2337">
        <v>2.56</v>
      </c>
      <c r="U2337">
        <v>545.75</v>
      </c>
      <c r="V2337">
        <v>117.86</v>
      </c>
      <c r="W2337">
        <v>3.05</v>
      </c>
      <c r="X2337">
        <v>13.17</v>
      </c>
      <c r="Y2337">
        <v>7.03</v>
      </c>
      <c r="Z2337">
        <v>2</v>
      </c>
      <c r="AA2337" t="s">
        <v>4250</v>
      </c>
      <c r="AB2337">
        <v>1</v>
      </c>
      <c r="AC2337">
        <v>14</v>
      </c>
      <c r="AD2337">
        <v>3.5413333333333332</v>
      </c>
      <c r="AF2337" t="s">
        <v>7949</v>
      </c>
      <c r="AI2337">
        <v>0</v>
      </c>
      <c r="AJ2337">
        <v>0</v>
      </c>
      <c r="AK2337" t="s">
        <v>19884</v>
      </c>
      <c r="AL2337" t="s">
        <v>19884</v>
      </c>
      <c r="AM2337" t="s">
        <v>20019</v>
      </c>
    </row>
    <row r="2338" spans="1:39" x14ac:dyDescent="0.25">
      <c r="A2338" t="s">
        <v>9670</v>
      </c>
      <c r="B2338" t="s">
        <v>4841</v>
      </c>
      <c r="C2338" t="s">
        <v>4842</v>
      </c>
      <c r="D2338">
        <v>24</v>
      </c>
      <c r="E2338" t="s">
        <v>4845</v>
      </c>
      <c r="F2338">
        <v>7.62</v>
      </c>
      <c r="K2338" t="s">
        <v>6860</v>
      </c>
      <c r="L2338" t="s">
        <v>6861</v>
      </c>
      <c r="M2338" t="s">
        <v>15016</v>
      </c>
      <c r="N2338">
        <v>9</v>
      </c>
      <c r="O2338" t="s">
        <v>15353</v>
      </c>
      <c r="P2338" t="s">
        <v>17322</v>
      </c>
      <c r="Q2338">
        <v>7</v>
      </c>
      <c r="R2338">
        <v>2</v>
      </c>
      <c r="S2338">
        <v>1.56</v>
      </c>
      <c r="T2338">
        <v>2.0499999999999998</v>
      </c>
      <c r="U2338">
        <v>531.72</v>
      </c>
      <c r="V2338">
        <v>117.86</v>
      </c>
      <c r="W2338">
        <v>2.66</v>
      </c>
      <c r="X2338">
        <v>13.17</v>
      </c>
      <c r="Y2338">
        <v>7.02</v>
      </c>
      <c r="Z2338">
        <v>2</v>
      </c>
      <c r="AA2338" t="s">
        <v>4250</v>
      </c>
      <c r="AB2338">
        <v>1</v>
      </c>
      <c r="AC2338">
        <v>13</v>
      </c>
      <c r="AD2338">
        <v>3.571333333333333</v>
      </c>
      <c r="AF2338" t="s">
        <v>7949</v>
      </c>
      <c r="AI2338">
        <v>0</v>
      </c>
      <c r="AJ2338">
        <v>0</v>
      </c>
      <c r="AK2338" t="s">
        <v>19884</v>
      </c>
      <c r="AL2338" t="s">
        <v>19884</v>
      </c>
      <c r="AM2338" t="s">
        <v>20019</v>
      </c>
    </row>
    <row r="2339" spans="1:39" x14ac:dyDescent="0.25">
      <c r="A2339" t="s">
        <v>9671</v>
      </c>
      <c r="B2339" t="s">
        <v>4841</v>
      </c>
      <c r="C2339" t="s">
        <v>4842</v>
      </c>
      <c r="D2339">
        <v>24</v>
      </c>
      <c r="E2339" t="s">
        <v>4845</v>
      </c>
      <c r="F2339">
        <v>7.62</v>
      </c>
      <c r="K2339" t="s">
        <v>6860</v>
      </c>
      <c r="L2339" t="s">
        <v>6861</v>
      </c>
      <c r="M2339" t="s">
        <v>15086</v>
      </c>
      <c r="N2339">
        <v>9</v>
      </c>
      <c r="O2339" t="s">
        <v>15442</v>
      </c>
      <c r="P2339" t="s">
        <v>17323</v>
      </c>
      <c r="Q2339">
        <v>9</v>
      </c>
      <c r="R2339">
        <v>4</v>
      </c>
      <c r="S2339">
        <v>3.82</v>
      </c>
      <c r="T2339">
        <v>5.79</v>
      </c>
      <c r="U2339">
        <v>744.55</v>
      </c>
      <c r="V2339">
        <v>175.32</v>
      </c>
      <c r="W2339">
        <v>3.38</v>
      </c>
      <c r="X2339">
        <v>4.26</v>
      </c>
      <c r="Y2339">
        <v>0.6</v>
      </c>
      <c r="Z2339">
        <v>5</v>
      </c>
      <c r="AA2339" t="s">
        <v>4250</v>
      </c>
      <c r="AB2339">
        <v>1</v>
      </c>
      <c r="AC2339">
        <v>10</v>
      </c>
      <c r="AD2339">
        <v>1.0900000000000001</v>
      </c>
      <c r="AF2339" t="s">
        <v>7951</v>
      </c>
      <c r="AI2339">
        <v>0</v>
      </c>
      <c r="AJ2339">
        <v>0</v>
      </c>
      <c r="AK2339" t="s">
        <v>19926</v>
      </c>
      <c r="AL2339" t="s">
        <v>19926</v>
      </c>
      <c r="AM2339" t="s">
        <v>20019</v>
      </c>
    </row>
    <row r="2340" spans="1:39" x14ac:dyDescent="0.25">
      <c r="A2340" t="s">
        <v>9671</v>
      </c>
      <c r="B2340" t="s">
        <v>4841</v>
      </c>
      <c r="C2340" t="s">
        <v>4842</v>
      </c>
      <c r="D2340">
        <v>24</v>
      </c>
      <c r="E2340" t="s">
        <v>4845</v>
      </c>
      <c r="F2340">
        <v>7.62</v>
      </c>
      <c r="K2340" t="s">
        <v>6860</v>
      </c>
      <c r="L2340" t="s">
        <v>6861</v>
      </c>
      <c r="M2340" t="s">
        <v>6887</v>
      </c>
      <c r="N2340">
        <v>9</v>
      </c>
      <c r="O2340" t="s">
        <v>15329</v>
      </c>
      <c r="P2340" t="s">
        <v>17323</v>
      </c>
      <c r="Q2340">
        <v>9</v>
      </c>
      <c r="R2340">
        <v>4</v>
      </c>
      <c r="S2340">
        <v>3.82</v>
      </c>
      <c r="T2340">
        <v>5.79</v>
      </c>
      <c r="U2340">
        <v>744.55</v>
      </c>
      <c r="V2340">
        <v>175.32</v>
      </c>
      <c r="W2340">
        <v>3.38</v>
      </c>
      <c r="X2340">
        <v>4.26</v>
      </c>
      <c r="Y2340">
        <v>0.6</v>
      </c>
      <c r="Z2340">
        <v>5</v>
      </c>
      <c r="AA2340" t="s">
        <v>4250</v>
      </c>
      <c r="AB2340">
        <v>1</v>
      </c>
      <c r="AC2340">
        <v>10</v>
      </c>
      <c r="AD2340">
        <v>1.0900000000000001</v>
      </c>
      <c r="AF2340" t="s">
        <v>7951</v>
      </c>
      <c r="AI2340">
        <v>0</v>
      </c>
      <c r="AJ2340">
        <v>0</v>
      </c>
      <c r="AK2340" t="s">
        <v>19870</v>
      </c>
      <c r="AL2340" t="s">
        <v>19870</v>
      </c>
      <c r="AM2340" t="s">
        <v>20019</v>
      </c>
    </row>
    <row r="2341" spans="1:39" x14ac:dyDescent="0.25">
      <c r="A2341" t="s">
        <v>9672</v>
      </c>
      <c r="B2341" t="s">
        <v>4841</v>
      </c>
      <c r="C2341" t="s">
        <v>4842</v>
      </c>
      <c r="D2341">
        <v>24</v>
      </c>
      <c r="E2341" t="s">
        <v>4845</v>
      </c>
      <c r="F2341">
        <v>7.62</v>
      </c>
      <c r="K2341" t="s">
        <v>6860</v>
      </c>
      <c r="M2341" t="s">
        <v>15137</v>
      </c>
      <c r="N2341">
        <v>8</v>
      </c>
      <c r="O2341" t="s">
        <v>15512</v>
      </c>
      <c r="P2341" t="s">
        <v>17324</v>
      </c>
      <c r="Q2341">
        <v>2</v>
      </c>
      <c r="R2341">
        <v>1</v>
      </c>
      <c r="S2341">
        <v>5.79</v>
      </c>
      <c r="T2341">
        <v>8.06</v>
      </c>
      <c r="U2341">
        <v>535.57000000000005</v>
      </c>
      <c r="V2341">
        <v>32.340000000000003</v>
      </c>
      <c r="W2341">
        <v>6.6</v>
      </c>
      <c r="Y2341">
        <v>10.02</v>
      </c>
      <c r="Z2341">
        <v>2</v>
      </c>
      <c r="AA2341" t="s">
        <v>4250</v>
      </c>
      <c r="AB2341">
        <v>2</v>
      </c>
      <c r="AC2341">
        <v>3</v>
      </c>
      <c r="AD2341">
        <v>1.450333333333333</v>
      </c>
      <c r="AF2341" t="s">
        <v>7952</v>
      </c>
      <c r="AI2341">
        <v>0</v>
      </c>
      <c r="AJ2341">
        <v>0</v>
      </c>
      <c r="AK2341" t="s">
        <v>19950</v>
      </c>
      <c r="AL2341" t="s">
        <v>19950</v>
      </c>
      <c r="AM2341" t="s">
        <v>20019</v>
      </c>
    </row>
    <row r="2342" spans="1:39" x14ac:dyDescent="0.25">
      <c r="A2342" t="s">
        <v>9673</v>
      </c>
      <c r="B2342" t="s">
        <v>4841</v>
      </c>
      <c r="C2342" t="s">
        <v>4842</v>
      </c>
      <c r="D2342">
        <v>24</v>
      </c>
      <c r="E2342" t="s">
        <v>4845</v>
      </c>
      <c r="F2342">
        <v>7.62</v>
      </c>
      <c r="K2342" t="s">
        <v>6860</v>
      </c>
      <c r="M2342" t="s">
        <v>14992</v>
      </c>
      <c r="N2342">
        <v>8</v>
      </c>
      <c r="O2342" t="s">
        <v>15318</v>
      </c>
      <c r="P2342" t="s">
        <v>17325</v>
      </c>
      <c r="Q2342">
        <v>7</v>
      </c>
      <c r="R2342">
        <v>4</v>
      </c>
      <c r="S2342">
        <v>5.96</v>
      </c>
      <c r="T2342">
        <v>7.03</v>
      </c>
      <c r="U2342">
        <v>676.74</v>
      </c>
      <c r="V2342">
        <v>121.28</v>
      </c>
      <c r="W2342">
        <v>5.47</v>
      </c>
      <c r="X2342">
        <v>13.51</v>
      </c>
      <c r="Y2342">
        <v>8.3800000000000008</v>
      </c>
      <c r="Z2342">
        <v>4</v>
      </c>
      <c r="AA2342" t="s">
        <v>4250</v>
      </c>
      <c r="AB2342">
        <v>2</v>
      </c>
      <c r="AC2342">
        <v>15</v>
      </c>
      <c r="AD2342">
        <v>0.80999999999999961</v>
      </c>
      <c r="AF2342" t="s">
        <v>7949</v>
      </c>
      <c r="AI2342">
        <v>0</v>
      </c>
      <c r="AJ2342">
        <v>0</v>
      </c>
      <c r="AK2342" t="s">
        <v>19864</v>
      </c>
      <c r="AL2342" t="s">
        <v>19864</v>
      </c>
      <c r="AM2342" t="s">
        <v>20019</v>
      </c>
    </row>
    <row r="2343" spans="1:39" x14ac:dyDescent="0.25">
      <c r="A2343" t="s">
        <v>9674</v>
      </c>
      <c r="B2343" t="s">
        <v>4841</v>
      </c>
      <c r="C2343" t="s">
        <v>4842</v>
      </c>
      <c r="D2343">
        <v>24</v>
      </c>
      <c r="E2343" t="s">
        <v>4845</v>
      </c>
      <c r="F2343">
        <v>7.62</v>
      </c>
      <c r="K2343" t="s">
        <v>6860</v>
      </c>
      <c r="L2343" t="s">
        <v>6861</v>
      </c>
      <c r="M2343" t="s">
        <v>14991</v>
      </c>
      <c r="N2343">
        <v>9</v>
      </c>
      <c r="O2343" t="s">
        <v>15315</v>
      </c>
      <c r="P2343" t="s">
        <v>17326</v>
      </c>
      <c r="Q2343">
        <v>5</v>
      </c>
      <c r="R2343">
        <v>2</v>
      </c>
      <c r="S2343">
        <v>2.89</v>
      </c>
      <c r="T2343">
        <v>2.89</v>
      </c>
      <c r="U2343">
        <v>388.35</v>
      </c>
      <c r="V2343">
        <v>89.6</v>
      </c>
      <c r="W2343">
        <v>2.65</v>
      </c>
      <c r="X2343">
        <v>10.44</v>
      </c>
      <c r="Y2343">
        <v>2.3199999999999998</v>
      </c>
      <c r="Z2343">
        <v>2</v>
      </c>
      <c r="AA2343" t="s">
        <v>4250</v>
      </c>
      <c r="AB2343">
        <v>0</v>
      </c>
      <c r="AC2343">
        <v>3</v>
      </c>
      <c r="AD2343">
        <v>4.8524999999999991</v>
      </c>
      <c r="AF2343" t="s">
        <v>7949</v>
      </c>
      <c r="AI2343">
        <v>0</v>
      </c>
      <c r="AJ2343">
        <v>0</v>
      </c>
      <c r="AK2343" t="s">
        <v>19861</v>
      </c>
      <c r="AL2343" t="s">
        <v>19861</v>
      </c>
      <c r="AM2343" t="s">
        <v>20019</v>
      </c>
    </row>
    <row r="2344" spans="1:39" x14ac:dyDescent="0.25">
      <c r="A2344" t="s">
        <v>9675</v>
      </c>
      <c r="B2344" t="s">
        <v>4841</v>
      </c>
      <c r="C2344" t="s">
        <v>4842</v>
      </c>
      <c r="D2344">
        <v>24</v>
      </c>
      <c r="E2344" t="s">
        <v>4845</v>
      </c>
      <c r="F2344">
        <v>7.62</v>
      </c>
      <c r="I2344" t="s">
        <v>13104</v>
      </c>
      <c r="K2344" t="s">
        <v>6860</v>
      </c>
      <c r="L2344" t="s">
        <v>6861</v>
      </c>
      <c r="M2344" t="s">
        <v>15000</v>
      </c>
      <c r="N2344">
        <v>9</v>
      </c>
      <c r="O2344" t="s">
        <v>15330</v>
      </c>
      <c r="P2344" t="s">
        <v>17327</v>
      </c>
      <c r="Q2344">
        <v>6</v>
      </c>
      <c r="R2344">
        <v>1</v>
      </c>
      <c r="S2344">
        <v>5.35</v>
      </c>
      <c r="T2344">
        <v>5.35</v>
      </c>
      <c r="U2344">
        <v>482.51</v>
      </c>
      <c r="V2344">
        <v>92.99</v>
      </c>
      <c r="W2344">
        <v>5.08</v>
      </c>
      <c r="Y2344">
        <v>0</v>
      </c>
      <c r="Z2344">
        <v>2</v>
      </c>
      <c r="AA2344" t="s">
        <v>4250</v>
      </c>
      <c r="AB2344">
        <v>1</v>
      </c>
      <c r="AC2344">
        <v>4</v>
      </c>
      <c r="AD2344">
        <v>2.858595238095238</v>
      </c>
      <c r="AF2344" t="s">
        <v>7949</v>
      </c>
      <c r="AI2344">
        <v>0</v>
      </c>
      <c r="AJ2344">
        <v>0</v>
      </c>
      <c r="AM2344" t="s">
        <v>20019</v>
      </c>
    </row>
    <row r="2345" spans="1:39" x14ac:dyDescent="0.25">
      <c r="A2345" t="s">
        <v>9676</v>
      </c>
      <c r="B2345" t="s">
        <v>4841</v>
      </c>
      <c r="C2345" t="s">
        <v>4842</v>
      </c>
      <c r="D2345">
        <v>24</v>
      </c>
      <c r="E2345" t="s">
        <v>4845</v>
      </c>
      <c r="F2345">
        <v>7.62</v>
      </c>
      <c r="I2345" t="s">
        <v>13105</v>
      </c>
      <c r="K2345" t="s">
        <v>6860</v>
      </c>
      <c r="L2345" t="s">
        <v>6861</v>
      </c>
      <c r="M2345" t="s">
        <v>15075</v>
      </c>
      <c r="N2345">
        <v>9</v>
      </c>
      <c r="O2345" t="s">
        <v>15429</v>
      </c>
      <c r="P2345" t="s">
        <v>17328</v>
      </c>
      <c r="Q2345">
        <v>6</v>
      </c>
      <c r="R2345">
        <v>2</v>
      </c>
      <c r="S2345">
        <v>3.28</v>
      </c>
      <c r="T2345">
        <v>3.28</v>
      </c>
      <c r="U2345">
        <v>422.28</v>
      </c>
      <c r="V2345">
        <v>93.26</v>
      </c>
      <c r="W2345">
        <v>3.42</v>
      </c>
      <c r="X2345">
        <v>10.210000000000001</v>
      </c>
      <c r="Y2345">
        <v>4.25</v>
      </c>
      <c r="Z2345">
        <v>2</v>
      </c>
      <c r="AA2345" t="s">
        <v>4250</v>
      </c>
      <c r="AB2345">
        <v>0</v>
      </c>
      <c r="AC2345">
        <v>3</v>
      </c>
      <c r="AD2345">
        <v>4.1664761904761907</v>
      </c>
      <c r="AF2345" t="s">
        <v>7949</v>
      </c>
      <c r="AI2345">
        <v>0</v>
      </c>
      <c r="AJ2345">
        <v>0</v>
      </c>
      <c r="AM2345" t="s">
        <v>20019</v>
      </c>
    </row>
    <row r="2346" spans="1:39" x14ac:dyDescent="0.25">
      <c r="A2346" t="s">
        <v>9676</v>
      </c>
      <c r="B2346" t="s">
        <v>4841</v>
      </c>
      <c r="C2346" t="s">
        <v>4842</v>
      </c>
      <c r="D2346">
        <v>24</v>
      </c>
      <c r="E2346" t="s">
        <v>4845</v>
      </c>
      <c r="F2346">
        <v>7.62</v>
      </c>
      <c r="I2346" t="s">
        <v>13106</v>
      </c>
      <c r="K2346" t="s">
        <v>6860</v>
      </c>
      <c r="L2346" t="s">
        <v>6861</v>
      </c>
      <c r="M2346" t="s">
        <v>15076</v>
      </c>
      <c r="N2346">
        <v>8</v>
      </c>
      <c r="O2346" t="s">
        <v>15430</v>
      </c>
      <c r="P2346" t="s">
        <v>17328</v>
      </c>
      <c r="Q2346">
        <v>6</v>
      </c>
      <c r="R2346">
        <v>2</v>
      </c>
      <c r="S2346">
        <v>3.28</v>
      </c>
      <c r="T2346">
        <v>3.28</v>
      </c>
      <c r="U2346">
        <v>422.28</v>
      </c>
      <c r="V2346">
        <v>93.26</v>
      </c>
      <c r="W2346">
        <v>3.42</v>
      </c>
      <c r="X2346">
        <v>10.210000000000001</v>
      </c>
      <c r="Y2346">
        <v>4.25</v>
      </c>
      <c r="Z2346">
        <v>2</v>
      </c>
      <c r="AA2346" t="s">
        <v>4250</v>
      </c>
      <c r="AB2346">
        <v>0</v>
      </c>
      <c r="AC2346">
        <v>3</v>
      </c>
      <c r="AD2346">
        <v>4.1664761904761907</v>
      </c>
      <c r="AF2346" t="s">
        <v>7949</v>
      </c>
      <c r="AI2346">
        <v>0</v>
      </c>
      <c r="AJ2346">
        <v>0</v>
      </c>
      <c r="AM2346" t="s">
        <v>20019</v>
      </c>
    </row>
    <row r="2347" spans="1:39" x14ac:dyDescent="0.25">
      <c r="A2347" t="s">
        <v>9677</v>
      </c>
      <c r="B2347" t="s">
        <v>4841</v>
      </c>
      <c r="C2347" t="s">
        <v>4842</v>
      </c>
      <c r="D2347">
        <v>24</v>
      </c>
      <c r="E2347" t="s">
        <v>4845</v>
      </c>
      <c r="F2347">
        <v>7.62</v>
      </c>
      <c r="I2347" t="s">
        <v>13107</v>
      </c>
      <c r="K2347" t="s">
        <v>6860</v>
      </c>
      <c r="L2347" t="s">
        <v>6861</v>
      </c>
      <c r="M2347" t="s">
        <v>14952</v>
      </c>
      <c r="N2347">
        <v>9</v>
      </c>
      <c r="O2347" t="s">
        <v>15273</v>
      </c>
      <c r="P2347" t="s">
        <v>17329</v>
      </c>
      <c r="Q2347">
        <v>7</v>
      </c>
      <c r="R2347">
        <v>2</v>
      </c>
      <c r="S2347">
        <v>2.62</v>
      </c>
      <c r="T2347">
        <v>2.64</v>
      </c>
      <c r="U2347">
        <v>395.34</v>
      </c>
      <c r="V2347">
        <v>111.72</v>
      </c>
      <c r="W2347">
        <v>2.0699999999999998</v>
      </c>
      <c r="X2347">
        <v>8.76</v>
      </c>
      <c r="Y2347">
        <v>4.09</v>
      </c>
      <c r="Z2347">
        <v>2</v>
      </c>
      <c r="AA2347" t="s">
        <v>4250</v>
      </c>
      <c r="AB2347">
        <v>0</v>
      </c>
      <c r="AC2347">
        <v>5</v>
      </c>
      <c r="AD2347">
        <v>4.213571428571429</v>
      </c>
      <c r="AF2347" t="s">
        <v>7949</v>
      </c>
      <c r="AI2347">
        <v>0</v>
      </c>
      <c r="AJ2347">
        <v>0</v>
      </c>
      <c r="AM2347" t="s">
        <v>20019</v>
      </c>
    </row>
    <row r="2348" spans="1:39" x14ac:dyDescent="0.25">
      <c r="A2348" t="s">
        <v>9678</v>
      </c>
      <c r="B2348" t="s">
        <v>4841</v>
      </c>
      <c r="C2348" t="s">
        <v>4842</v>
      </c>
      <c r="D2348">
        <v>24</v>
      </c>
      <c r="E2348" t="s">
        <v>4845</v>
      </c>
      <c r="F2348">
        <v>7.62</v>
      </c>
      <c r="I2348" t="s">
        <v>13108</v>
      </c>
      <c r="K2348" t="s">
        <v>6860</v>
      </c>
      <c r="L2348" t="s">
        <v>6861</v>
      </c>
      <c r="M2348" t="s">
        <v>15138</v>
      </c>
      <c r="N2348">
        <v>9</v>
      </c>
      <c r="O2348" t="s">
        <v>15513</v>
      </c>
      <c r="P2348" t="s">
        <v>17330</v>
      </c>
      <c r="Q2348">
        <v>2</v>
      </c>
      <c r="R2348">
        <v>1</v>
      </c>
      <c r="S2348">
        <v>2.77</v>
      </c>
      <c r="T2348">
        <v>5.19</v>
      </c>
      <c r="U2348">
        <v>416.61</v>
      </c>
      <c r="V2348">
        <v>32.340000000000003</v>
      </c>
      <c r="W2348">
        <v>5.01</v>
      </c>
      <c r="Y2348">
        <v>10.199999999999999</v>
      </c>
      <c r="Z2348">
        <v>2</v>
      </c>
      <c r="AA2348" t="s">
        <v>4250</v>
      </c>
      <c r="AB2348">
        <v>1</v>
      </c>
      <c r="AC2348">
        <v>3</v>
      </c>
      <c r="AD2348">
        <v>2.6609761904761911</v>
      </c>
      <c r="AF2348" t="s">
        <v>7952</v>
      </c>
      <c r="AI2348">
        <v>0</v>
      </c>
      <c r="AJ2348">
        <v>0</v>
      </c>
      <c r="AM2348" t="s">
        <v>20019</v>
      </c>
    </row>
    <row r="2349" spans="1:39" x14ac:dyDescent="0.25">
      <c r="A2349" t="s">
        <v>9678</v>
      </c>
      <c r="B2349" t="s">
        <v>4841</v>
      </c>
      <c r="C2349" t="s">
        <v>4842</v>
      </c>
      <c r="D2349">
        <v>24</v>
      </c>
      <c r="E2349" t="s">
        <v>4845</v>
      </c>
      <c r="F2349">
        <v>7.62</v>
      </c>
      <c r="I2349" t="s">
        <v>13109</v>
      </c>
      <c r="K2349" t="s">
        <v>6860</v>
      </c>
      <c r="L2349" t="s">
        <v>6861</v>
      </c>
      <c r="M2349" t="s">
        <v>15139</v>
      </c>
      <c r="N2349">
        <v>8</v>
      </c>
      <c r="O2349" t="s">
        <v>15514</v>
      </c>
      <c r="P2349" t="s">
        <v>17330</v>
      </c>
      <c r="Q2349">
        <v>2</v>
      </c>
      <c r="R2349">
        <v>1</v>
      </c>
      <c r="S2349">
        <v>2.77</v>
      </c>
      <c r="T2349">
        <v>5.19</v>
      </c>
      <c r="U2349">
        <v>416.61</v>
      </c>
      <c r="V2349">
        <v>32.340000000000003</v>
      </c>
      <c r="W2349">
        <v>5.01</v>
      </c>
      <c r="Y2349">
        <v>10.199999999999999</v>
      </c>
      <c r="Z2349">
        <v>2</v>
      </c>
      <c r="AA2349" t="s">
        <v>4250</v>
      </c>
      <c r="AB2349">
        <v>1</v>
      </c>
      <c r="AC2349">
        <v>3</v>
      </c>
      <c r="AD2349">
        <v>2.6609761904761911</v>
      </c>
      <c r="AF2349" t="s">
        <v>7952</v>
      </c>
      <c r="AI2349">
        <v>0</v>
      </c>
      <c r="AJ2349">
        <v>0</v>
      </c>
      <c r="AM2349" t="s">
        <v>20019</v>
      </c>
    </row>
    <row r="2350" spans="1:39" x14ac:dyDescent="0.25">
      <c r="A2350" t="s">
        <v>9679</v>
      </c>
      <c r="B2350" t="s">
        <v>4841</v>
      </c>
      <c r="C2350" t="s">
        <v>4842</v>
      </c>
      <c r="D2350">
        <v>24</v>
      </c>
      <c r="E2350" t="s">
        <v>4845</v>
      </c>
      <c r="F2350">
        <v>7.62</v>
      </c>
      <c r="I2350" t="s">
        <v>13110</v>
      </c>
      <c r="K2350" t="s">
        <v>6860</v>
      </c>
      <c r="M2350" t="s">
        <v>15002</v>
      </c>
      <c r="N2350">
        <v>8</v>
      </c>
      <c r="O2350" t="s">
        <v>15332</v>
      </c>
      <c r="P2350" t="s">
        <v>17331</v>
      </c>
      <c r="Q2350">
        <v>5</v>
      </c>
      <c r="R2350">
        <v>1</v>
      </c>
      <c r="S2350">
        <v>-0.5</v>
      </c>
      <c r="T2350">
        <v>2.06</v>
      </c>
      <c r="U2350">
        <v>460.62</v>
      </c>
      <c r="V2350">
        <v>71.16</v>
      </c>
      <c r="W2350">
        <v>2.88</v>
      </c>
      <c r="Y2350">
        <v>10.09</v>
      </c>
      <c r="Z2350">
        <v>1</v>
      </c>
      <c r="AA2350" t="s">
        <v>4250</v>
      </c>
      <c r="AB2350">
        <v>0</v>
      </c>
      <c r="AC2350">
        <v>3</v>
      </c>
      <c r="AD2350">
        <v>4.1146190476190476</v>
      </c>
      <c r="AF2350" t="s">
        <v>7952</v>
      </c>
      <c r="AI2350">
        <v>0</v>
      </c>
      <c r="AJ2350">
        <v>0</v>
      </c>
      <c r="AM2350" t="s">
        <v>20019</v>
      </c>
    </row>
    <row r="2351" spans="1:39" x14ac:dyDescent="0.25">
      <c r="A2351" t="s">
        <v>9680</v>
      </c>
      <c r="B2351" t="s">
        <v>4841</v>
      </c>
      <c r="C2351" t="s">
        <v>4842</v>
      </c>
      <c r="D2351">
        <v>24</v>
      </c>
      <c r="E2351" t="s">
        <v>4845</v>
      </c>
      <c r="F2351">
        <v>7.62</v>
      </c>
      <c r="I2351" t="s">
        <v>13111</v>
      </c>
      <c r="K2351" t="s">
        <v>6860</v>
      </c>
      <c r="M2351" t="s">
        <v>15002</v>
      </c>
      <c r="N2351">
        <v>8</v>
      </c>
      <c r="O2351" t="s">
        <v>15332</v>
      </c>
      <c r="P2351" t="s">
        <v>17332</v>
      </c>
      <c r="Q2351">
        <v>5</v>
      </c>
      <c r="R2351">
        <v>1</v>
      </c>
      <c r="S2351">
        <v>-0.05</v>
      </c>
      <c r="T2351">
        <v>-0.02</v>
      </c>
      <c r="U2351">
        <v>338.41</v>
      </c>
      <c r="V2351">
        <v>91.71</v>
      </c>
      <c r="W2351">
        <v>1.67</v>
      </c>
      <c r="Y2351">
        <v>6.23</v>
      </c>
      <c r="Z2351">
        <v>1</v>
      </c>
      <c r="AA2351" t="s">
        <v>4250</v>
      </c>
      <c r="AB2351">
        <v>0</v>
      </c>
      <c r="AC2351">
        <v>1</v>
      </c>
      <c r="AD2351">
        <v>5.7763333333333344</v>
      </c>
      <c r="AF2351" t="s">
        <v>7949</v>
      </c>
      <c r="AI2351">
        <v>0</v>
      </c>
      <c r="AJ2351">
        <v>0</v>
      </c>
      <c r="AM2351" t="s">
        <v>20019</v>
      </c>
    </row>
    <row r="2352" spans="1:39" x14ac:dyDescent="0.25">
      <c r="A2352" t="s">
        <v>9681</v>
      </c>
      <c r="B2352" t="s">
        <v>4841</v>
      </c>
      <c r="C2352" t="s">
        <v>4842</v>
      </c>
      <c r="D2352">
        <v>24</v>
      </c>
      <c r="E2352" t="s">
        <v>4845</v>
      </c>
      <c r="F2352">
        <v>7.62</v>
      </c>
      <c r="I2352" t="s">
        <v>13112</v>
      </c>
      <c r="K2352" t="s">
        <v>6860</v>
      </c>
      <c r="L2352" t="s">
        <v>6861</v>
      </c>
      <c r="M2352" t="s">
        <v>15069</v>
      </c>
      <c r="N2352">
        <v>8</v>
      </c>
      <c r="O2352" t="s">
        <v>15422</v>
      </c>
      <c r="P2352" t="s">
        <v>17333</v>
      </c>
      <c r="Q2352">
        <v>4</v>
      </c>
      <c r="R2352">
        <v>1</v>
      </c>
      <c r="S2352">
        <v>4.4000000000000004</v>
      </c>
      <c r="T2352">
        <v>4.4000000000000004</v>
      </c>
      <c r="U2352">
        <v>374.46</v>
      </c>
      <c r="V2352">
        <v>47.61</v>
      </c>
      <c r="W2352">
        <v>4.3099999999999996</v>
      </c>
      <c r="Y2352">
        <v>4.47</v>
      </c>
      <c r="Z2352">
        <v>2</v>
      </c>
      <c r="AA2352" t="s">
        <v>4250</v>
      </c>
      <c r="AB2352">
        <v>0</v>
      </c>
      <c r="AC2352">
        <v>2</v>
      </c>
      <c r="AD2352">
        <v>4.0300476190476191</v>
      </c>
      <c r="AF2352" t="s">
        <v>7949</v>
      </c>
      <c r="AI2352">
        <v>0</v>
      </c>
      <c r="AJ2352">
        <v>0</v>
      </c>
      <c r="AM2352" t="s">
        <v>20019</v>
      </c>
    </row>
    <row r="2353" spans="1:39" x14ac:dyDescent="0.25">
      <c r="A2353" t="s">
        <v>9682</v>
      </c>
      <c r="B2353" t="s">
        <v>4841</v>
      </c>
      <c r="C2353" t="s">
        <v>4842</v>
      </c>
      <c r="D2353">
        <v>24</v>
      </c>
      <c r="E2353" t="s">
        <v>4845</v>
      </c>
      <c r="F2353">
        <v>7.62</v>
      </c>
      <c r="I2353" t="s">
        <v>13113</v>
      </c>
      <c r="K2353" t="s">
        <v>6860</v>
      </c>
      <c r="L2353" t="s">
        <v>6861</v>
      </c>
      <c r="M2353" t="s">
        <v>14972</v>
      </c>
      <c r="N2353">
        <v>8</v>
      </c>
      <c r="O2353" t="s">
        <v>15293</v>
      </c>
      <c r="P2353" t="s">
        <v>17334</v>
      </c>
      <c r="Q2353">
        <v>3</v>
      </c>
      <c r="R2353">
        <v>1</v>
      </c>
      <c r="S2353">
        <v>4.9800000000000004</v>
      </c>
      <c r="T2353">
        <v>5.0199999999999996</v>
      </c>
      <c r="U2353">
        <v>474.36</v>
      </c>
      <c r="V2353">
        <v>44.7</v>
      </c>
      <c r="W2353">
        <v>4.54</v>
      </c>
      <c r="X2353">
        <v>8.42</v>
      </c>
      <c r="Y2353">
        <v>0</v>
      </c>
      <c r="Z2353">
        <v>1</v>
      </c>
      <c r="AA2353" t="s">
        <v>4250</v>
      </c>
      <c r="AB2353">
        <v>0</v>
      </c>
      <c r="AC2353">
        <v>7</v>
      </c>
      <c r="AD2353">
        <v>3.0164761904761899</v>
      </c>
      <c r="AF2353" t="s">
        <v>7949</v>
      </c>
      <c r="AI2353">
        <v>0</v>
      </c>
      <c r="AJ2353">
        <v>0</v>
      </c>
      <c r="AM2353" t="s">
        <v>20019</v>
      </c>
    </row>
    <row r="2354" spans="1:39" x14ac:dyDescent="0.25">
      <c r="A2354" t="s">
        <v>9683</v>
      </c>
      <c r="B2354" t="s">
        <v>4841</v>
      </c>
      <c r="C2354" t="s">
        <v>4842</v>
      </c>
      <c r="D2354">
        <v>24.1</v>
      </c>
      <c r="E2354" t="s">
        <v>4845</v>
      </c>
      <c r="F2354">
        <v>7.62</v>
      </c>
      <c r="I2354" t="s">
        <v>13114</v>
      </c>
      <c r="K2354" t="s">
        <v>6860</v>
      </c>
      <c r="M2354" t="s">
        <v>15002</v>
      </c>
      <c r="N2354">
        <v>8</v>
      </c>
      <c r="O2354" t="s">
        <v>15332</v>
      </c>
      <c r="P2354" t="s">
        <v>17335</v>
      </c>
      <c r="Q2354">
        <v>4</v>
      </c>
      <c r="R2354">
        <v>1</v>
      </c>
      <c r="S2354">
        <v>4.57</v>
      </c>
      <c r="T2354">
        <v>4.57</v>
      </c>
      <c r="U2354">
        <v>492.06</v>
      </c>
      <c r="V2354">
        <v>67.92</v>
      </c>
      <c r="W2354">
        <v>5.37</v>
      </c>
      <c r="Y2354">
        <v>4.8</v>
      </c>
      <c r="Z2354">
        <v>2</v>
      </c>
      <c r="AA2354" t="s">
        <v>4250</v>
      </c>
      <c r="AB2354">
        <v>1</v>
      </c>
      <c r="AC2354">
        <v>6</v>
      </c>
      <c r="AD2354">
        <v>3.1050476190476188</v>
      </c>
      <c r="AF2354" t="s">
        <v>7949</v>
      </c>
      <c r="AI2354">
        <v>0</v>
      </c>
      <c r="AJ2354">
        <v>0</v>
      </c>
      <c r="AM2354" t="s">
        <v>20019</v>
      </c>
    </row>
    <row r="2355" spans="1:39" x14ac:dyDescent="0.25">
      <c r="A2355" t="s">
        <v>9684</v>
      </c>
      <c r="B2355" t="s">
        <v>4841</v>
      </c>
      <c r="C2355" t="s">
        <v>4842</v>
      </c>
      <c r="D2355">
        <v>24.2</v>
      </c>
      <c r="E2355" t="s">
        <v>4845</v>
      </c>
      <c r="F2355">
        <v>7.62</v>
      </c>
      <c r="K2355" t="s">
        <v>6860</v>
      </c>
      <c r="L2355" t="s">
        <v>6861</v>
      </c>
      <c r="M2355" t="s">
        <v>6887</v>
      </c>
      <c r="N2355">
        <v>9</v>
      </c>
      <c r="O2355" t="s">
        <v>15459</v>
      </c>
      <c r="P2355" t="s">
        <v>17336</v>
      </c>
      <c r="Q2355">
        <v>9</v>
      </c>
      <c r="R2355">
        <v>9</v>
      </c>
      <c r="S2355">
        <v>2.62</v>
      </c>
      <c r="T2355">
        <v>4.66</v>
      </c>
      <c r="U2355">
        <v>792.91</v>
      </c>
      <c r="V2355">
        <v>257.47000000000003</v>
      </c>
      <c r="W2355">
        <v>0.82</v>
      </c>
      <c r="X2355">
        <v>3.48</v>
      </c>
      <c r="Y2355">
        <v>6.65</v>
      </c>
      <c r="Z2355">
        <v>3</v>
      </c>
      <c r="AA2355" t="s">
        <v>4250</v>
      </c>
      <c r="AB2355">
        <v>2</v>
      </c>
      <c r="AC2355">
        <v>18</v>
      </c>
      <c r="AD2355">
        <v>1.86</v>
      </c>
      <c r="AF2355" t="s">
        <v>7951</v>
      </c>
      <c r="AI2355">
        <v>0</v>
      </c>
      <c r="AJ2355">
        <v>0</v>
      </c>
      <c r="AK2355" t="s">
        <v>19901</v>
      </c>
      <c r="AL2355" t="s">
        <v>19901</v>
      </c>
      <c r="AM2355" t="s">
        <v>20019</v>
      </c>
    </row>
    <row r="2356" spans="1:39" x14ac:dyDescent="0.25">
      <c r="A2356" t="s">
        <v>9685</v>
      </c>
      <c r="B2356" t="s">
        <v>4841</v>
      </c>
      <c r="C2356" t="s">
        <v>4842</v>
      </c>
      <c r="D2356">
        <v>24.3</v>
      </c>
      <c r="E2356" t="s">
        <v>4845</v>
      </c>
      <c r="F2356">
        <v>7.61</v>
      </c>
      <c r="I2356" t="s">
        <v>13115</v>
      </c>
      <c r="K2356" t="s">
        <v>6860</v>
      </c>
      <c r="L2356" t="s">
        <v>6861</v>
      </c>
      <c r="M2356" t="s">
        <v>14960</v>
      </c>
      <c r="N2356">
        <v>9</v>
      </c>
      <c r="O2356" t="s">
        <v>15281</v>
      </c>
      <c r="P2356" t="s">
        <v>17337</v>
      </c>
      <c r="Q2356">
        <v>5</v>
      </c>
      <c r="R2356">
        <v>1</v>
      </c>
      <c r="S2356">
        <v>1.75</v>
      </c>
      <c r="T2356">
        <v>1.75</v>
      </c>
      <c r="U2356">
        <v>489.93</v>
      </c>
      <c r="V2356">
        <v>77.150000000000006</v>
      </c>
      <c r="W2356">
        <v>5.09</v>
      </c>
      <c r="Y2356">
        <v>0</v>
      </c>
      <c r="Z2356">
        <v>3</v>
      </c>
      <c r="AA2356" t="s">
        <v>4250</v>
      </c>
      <c r="AB2356">
        <v>1</v>
      </c>
      <c r="AC2356">
        <v>2</v>
      </c>
      <c r="AD2356">
        <v>4.9052619047619048</v>
      </c>
      <c r="AF2356" t="s">
        <v>7949</v>
      </c>
      <c r="AI2356">
        <v>0</v>
      </c>
      <c r="AJ2356">
        <v>0</v>
      </c>
      <c r="AM2356" t="s">
        <v>20019</v>
      </c>
    </row>
    <row r="2357" spans="1:39" x14ac:dyDescent="0.25">
      <c r="A2357" t="s">
        <v>9686</v>
      </c>
      <c r="B2357" t="s">
        <v>4841</v>
      </c>
      <c r="C2357" t="s">
        <v>4842</v>
      </c>
      <c r="D2357">
        <v>24.3</v>
      </c>
      <c r="E2357" t="s">
        <v>4845</v>
      </c>
      <c r="F2357">
        <v>7.61</v>
      </c>
      <c r="I2357" t="s">
        <v>13116</v>
      </c>
      <c r="K2357" t="s">
        <v>6860</v>
      </c>
      <c r="M2357" t="s">
        <v>15002</v>
      </c>
      <c r="N2357">
        <v>8</v>
      </c>
      <c r="O2357" t="s">
        <v>15332</v>
      </c>
      <c r="P2357" t="s">
        <v>17338</v>
      </c>
      <c r="Q2357">
        <v>4</v>
      </c>
      <c r="R2357">
        <v>1</v>
      </c>
      <c r="S2357">
        <v>3.58</v>
      </c>
      <c r="T2357">
        <v>3.58</v>
      </c>
      <c r="U2357">
        <v>463.54</v>
      </c>
      <c r="V2357">
        <v>67.92</v>
      </c>
      <c r="W2357">
        <v>4.47</v>
      </c>
      <c r="Y2357">
        <v>4.97</v>
      </c>
      <c r="Z2357">
        <v>1</v>
      </c>
      <c r="AA2357" t="s">
        <v>4250</v>
      </c>
      <c r="AB2357">
        <v>0</v>
      </c>
      <c r="AC2357">
        <v>6</v>
      </c>
      <c r="AD2357">
        <v>4.0137619047619051</v>
      </c>
      <c r="AF2357" t="s">
        <v>7949</v>
      </c>
      <c r="AI2357">
        <v>0</v>
      </c>
      <c r="AJ2357">
        <v>0</v>
      </c>
      <c r="AM2357" t="s">
        <v>20019</v>
      </c>
    </row>
    <row r="2358" spans="1:39" x14ac:dyDescent="0.25">
      <c r="A2358" t="s">
        <v>9687</v>
      </c>
      <c r="B2358" t="s">
        <v>4841</v>
      </c>
      <c r="C2358" t="s">
        <v>4842</v>
      </c>
      <c r="D2358">
        <v>24.3</v>
      </c>
      <c r="E2358" t="s">
        <v>4845</v>
      </c>
      <c r="F2358">
        <v>7.61</v>
      </c>
      <c r="I2358" t="s">
        <v>13117</v>
      </c>
      <c r="K2358" t="s">
        <v>6860</v>
      </c>
      <c r="M2358" t="s">
        <v>15002</v>
      </c>
      <c r="N2358">
        <v>8</v>
      </c>
      <c r="O2358" t="s">
        <v>15332</v>
      </c>
      <c r="P2358" t="s">
        <v>17339</v>
      </c>
      <c r="Q2358">
        <v>5</v>
      </c>
      <c r="R2358">
        <v>1</v>
      </c>
      <c r="S2358">
        <v>3.86</v>
      </c>
      <c r="T2358">
        <v>3.86</v>
      </c>
      <c r="U2358">
        <v>526.6</v>
      </c>
      <c r="V2358">
        <v>80.81</v>
      </c>
      <c r="W2358">
        <v>5.13</v>
      </c>
      <c r="Y2358">
        <v>3.65</v>
      </c>
      <c r="Z2358">
        <v>2</v>
      </c>
      <c r="AA2358" t="s">
        <v>4250</v>
      </c>
      <c r="AB2358">
        <v>2</v>
      </c>
      <c r="AC2358">
        <v>6</v>
      </c>
      <c r="AD2358">
        <v>3.473333333333334</v>
      </c>
      <c r="AF2358" t="s">
        <v>7949</v>
      </c>
      <c r="AI2358">
        <v>0</v>
      </c>
      <c r="AJ2358">
        <v>0</v>
      </c>
      <c r="AM2358" t="s">
        <v>20019</v>
      </c>
    </row>
    <row r="2359" spans="1:39" x14ac:dyDescent="0.25">
      <c r="A2359" t="s">
        <v>8574</v>
      </c>
      <c r="B2359" t="s">
        <v>4841</v>
      </c>
      <c r="C2359" t="s">
        <v>4842</v>
      </c>
      <c r="D2359">
        <v>24.6</v>
      </c>
      <c r="E2359" t="s">
        <v>4845</v>
      </c>
      <c r="F2359">
        <v>7.61</v>
      </c>
      <c r="I2359" t="s">
        <v>13118</v>
      </c>
      <c r="K2359" t="s">
        <v>6860</v>
      </c>
      <c r="L2359" t="s">
        <v>6861</v>
      </c>
      <c r="M2359" t="s">
        <v>15122</v>
      </c>
      <c r="N2359">
        <v>9</v>
      </c>
      <c r="O2359" t="s">
        <v>15515</v>
      </c>
      <c r="P2359" t="s">
        <v>16227</v>
      </c>
      <c r="Q2359">
        <v>6</v>
      </c>
      <c r="R2359">
        <v>1</v>
      </c>
      <c r="S2359">
        <v>3.21</v>
      </c>
      <c r="T2359">
        <v>3.21</v>
      </c>
      <c r="U2359">
        <v>378.45</v>
      </c>
      <c r="V2359">
        <v>65.430000000000007</v>
      </c>
      <c r="W2359">
        <v>3.12</v>
      </c>
      <c r="Y2359">
        <v>4.4000000000000004</v>
      </c>
      <c r="Z2359">
        <v>2</v>
      </c>
      <c r="AA2359" t="s">
        <v>4250</v>
      </c>
      <c r="AB2359">
        <v>0</v>
      </c>
      <c r="AC2359">
        <v>2</v>
      </c>
      <c r="AD2359">
        <v>4.9915476190476191</v>
      </c>
      <c r="AF2359" t="s">
        <v>7949</v>
      </c>
      <c r="AI2359">
        <v>0</v>
      </c>
      <c r="AJ2359">
        <v>0</v>
      </c>
      <c r="AM2359" t="s">
        <v>20019</v>
      </c>
    </row>
    <row r="2360" spans="1:39" x14ac:dyDescent="0.25">
      <c r="A2360" t="s">
        <v>9688</v>
      </c>
      <c r="B2360" t="s">
        <v>4841</v>
      </c>
      <c r="C2360" t="s">
        <v>4842</v>
      </c>
      <c r="D2360">
        <v>24.6</v>
      </c>
      <c r="E2360" t="s">
        <v>4845</v>
      </c>
      <c r="F2360">
        <v>7.61</v>
      </c>
      <c r="I2360" t="s">
        <v>13119</v>
      </c>
      <c r="K2360" t="s">
        <v>6860</v>
      </c>
      <c r="M2360" t="s">
        <v>14977</v>
      </c>
      <c r="N2360">
        <v>8</v>
      </c>
      <c r="O2360" t="s">
        <v>15298</v>
      </c>
      <c r="P2360" t="s">
        <v>17340</v>
      </c>
      <c r="Q2360">
        <v>5</v>
      </c>
      <c r="R2360">
        <v>1</v>
      </c>
      <c r="S2360">
        <v>2.86</v>
      </c>
      <c r="T2360">
        <v>4.8600000000000003</v>
      </c>
      <c r="U2360">
        <v>381.52</v>
      </c>
      <c r="V2360">
        <v>60.08</v>
      </c>
      <c r="W2360">
        <v>3.56</v>
      </c>
      <c r="Y2360">
        <v>11.38</v>
      </c>
      <c r="Z2360">
        <v>1</v>
      </c>
      <c r="AA2360" t="s">
        <v>4250</v>
      </c>
      <c r="AB2360">
        <v>0</v>
      </c>
      <c r="AC2360">
        <v>1</v>
      </c>
      <c r="AD2360">
        <v>3.3196190476190481</v>
      </c>
      <c r="AF2360" t="s">
        <v>7952</v>
      </c>
      <c r="AI2360">
        <v>0</v>
      </c>
      <c r="AJ2360">
        <v>0</v>
      </c>
      <c r="AM2360" t="s">
        <v>20019</v>
      </c>
    </row>
    <row r="2361" spans="1:39" x14ac:dyDescent="0.25">
      <c r="A2361" t="s">
        <v>9689</v>
      </c>
      <c r="B2361" t="s">
        <v>4841</v>
      </c>
      <c r="C2361" t="s">
        <v>4842</v>
      </c>
      <c r="D2361">
        <v>24.7</v>
      </c>
      <c r="E2361" t="s">
        <v>4845</v>
      </c>
      <c r="F2361">
        <v>7.61</v>
      </c>
      <c r="I2361" t="s">
        <v>13120</v>
      </c>
      <c r="K2361" t="s">
        <v>6860</v>
      </c>
      <c r="L2361" t="s">
        <v>6861</v>
      </c>
      <c r="M2361" t="s">
        <v>14987</v>
      </c>
      <c r="N2361">
        <v>9</v>
      </c>
      <c r="O2361" t="s">
        <v>15311</v>
      </c>
      <c r="P2361" t="s">
        <v>17341</v>
      </c>
      <c r="Q2361">
        <v>5</v>
      </c>
      <c r="R2361">
        <v>2</v>
      </c>
      <c r="S2361">
        <v>2.52</v>
      </c>
      <c r="T2361">
        <v>2.52</v>
      </c>
      <c r="U2361">
        <v>455.23</v>
      </c>
      <c r="V2361">
        <v>89.6</v>
      </c>
      <c r="W2361">
        <v>3.43</v>
      </c>
      <c r="X2361">
        <v>10.01</v>
      </c>
      <c r="Y2361">
        <v>4.17</v>
      </c>
      <c r="Z2361">
        <v>2</v>
      </c>
      <c r="AA2361" t="s">
        <v>4250</v>
      </c>
      <c r="AB2361">
        <v>0</v>
      </c>
      <c r="AC2361">
        <v>4</v>
      </c>
      <c r="AD2361">
        <v>4.5597857142857148</v>
      </c>
      <c r="AF2361" t="s">
        <v>7949</v>
      </c>
      <c r="AI2361">
        <v>0</v>
      </c>
      <c r="AJ2361">
        <v>0</v>
      </c>
      <c r="AM2361" t="s">
        <v>20019</v>
      </c>
    </row>
    <row r="2362" spans="1:39" x14ac:dyDescent="0.25">
      <c r="A2362" t="s">
        <v>9690</v>
      </c>
      <c r="B2362" t="s">
        <v>4841</v>
      </c>
      <c r="C2362" t="s">
        <v>4842</v>
      </c>
      <c r="D2362">
        <v>24.8</v>
      </c>
      <c r="E2362" t="s">
        <v>4845</v>
      </c>
      <c r="F2362">
        <v>7.61</v>
      </c>
      <c r="I2362" t="s">
        <v>13121</v>
      </c>
      <c r="K2362" t="s">
        <v>6860</v>
      </c>
      <c r="L2362" t="s">
        <v>6861</v>
      </c>
      <c r="M2362" t="s">
        <v>14987</v>
      </c>
      <c r="N2362">
        <v>9</v>
      </c>
      <c r="O2362" t="s">
        <v>15311</v>
      </c>
      <c r="P2362" t="s">
        <v>17342</v>
      </c>
      <c r="Q2362">
        <v>5</v>
      </c>
      <c r="R2362">
        <v>2</v>
      </c>
      <c r="S2362">
        <v>2.41</v>
      </c>
      <c r="T2362">
        <v>2.41</v>
      </c>
      <c r="U2362">
        <v>400.36</v>
      </c>
      <c r="V2362">
        <v>89.6</v>
      </c>
      <c r="W2362">
        <v>2.65</v>
      </c>
      <c r="X2362">
        <v>10.43</v>
      </c>
      <c r="Y2362">
        <v>4.18</v>
      </c>
      <c r="Z2362">
        <v>2</v>
      </c>
      <c r="AA2362" t="s">
        <v>4250</v>
      </c>
      <c r="AB2362">
        <v>0</v>
      </c>
      <c r="AC2362">
        <v>4</v>
      </c>
      <c r="AD2362">
        <v>5.0067142857142857</v>
      </c>
      <c r="AF2362" t="s">
        <v>7949</v>
      </c>
      <c r="AI2362">
        <v>0</v>
      </c>
      <c r="AJ2362">
        <v>0</v>
      </c>
      <c r="AM2362" t="s">
        <v>20019</v>
      </c>
    </row>
    <row r="2363" spans="1:39" x14ac:dyDescent="0.25">
      <c r="A2363" t="s">
        <v>9691</v>
      </c>
      <c r="B2363" t="s">
        <v>4841</v>
      </c>
      <c r="C2363" t="s">
        <v>4842</v>
      </c>
      <c r="D2363">
        <v>24.8</v>
      </c>
      <c r="E2363" t="s">
        <v>4845</v>
      </c>
      <c r="F2363">
        <v>7.61</v>
      </c>
      <c r="I2363" t="s">
        <v>13122</v>
      </c>
      <c r="K2363" t="s">
        <v>6860</v>
      </c>
      <c r="L2363" t="s">
        <v>6861</v>
      </c>
      <c r="M2363" t="s">
        <v>14972</v>
      </c>
      <c r="N2363">
        <v>8</v>
      </c>
      <c r="O2363" t="s">
        <v>15293</v>
      </c>
      <c r="P2363" t="s">
        <v>17343</v>
      </c>
      <c r="Q2363">
        <v>8</v>
      </c>
      <c r="R2363">
        <v>2</v>
      </c>
      <c r="S2363">
        <v>2.0699999999999998</v>
      </c>
      <c r="T2363">
        <v>2.0699999999999998</v>
      </c>
      <c r="U2363">
        <v>445.38</v>
      </c>
      <c r="V2363">
        <v>122.1</v>
      </c>
      <c r="W2363">
        <v>3.66</v>
      </c>
      <c r="Y2363">
        <v>3.75</v>
      </c>
      <c r="Z2363">
        <v>3</v>
      </c>
      <c r="AA2363" t="s">
        <v>4250</v>
      </c>
      <c r="AB2363">
        <v>0</v>
      </c>
      <c r="AC2363">
        <v>3</v>
      </c>
      <c r="AD2363">
        <v>3.855142857142857</v>
      </c>
      <c r="AF2363" t="s">
        <v>7949</v>
      </c>
      <c r="AI2363">
        <v>0</v>
      </c>
      <c r="AJ2363">
        <v>0</v>
      </c>
      <c r="AM2363" t="s">
        <v>20019</v>
      </c>
    </row>
    <row r="2364" spans="1:39" x14ac:dyDescent="0.25">
      <c r="A2364" t="s">
        <v>9692</v>
      </c>
      <c r="B2364" t="s">
        <v>4841</v>
      </c>
      <c r="C2364" t="s">
        <v>4842</v>
      </c>
      <c r="D2364">
        <v>24.8</v>
      </c>
      <c r="E2364" t="s">
        <v>4845</v>
      </c>
      <c r="F2364">
        <v>7.61</v>
      </c>
      <c r="K2364" t="s">
        <v>6860</v>
      </c>
      <c r="L2364" t="s">
        <v>6861</v>
      </c>
      <c r="M2364" t="s">
        <v>6887</v>
      </c>
      <c r="N2364">
        <v>9</v>
      </c>
      <c r="O2364" t="s">
        <v>15459</v>
      </c>
      <c r="P2364" t="s">
        <v>17344</v>
      </c>
      <c r="Q2364">
        <v>9</v>
      </c>
      <c r="R2364">
        <v>9</v>
      </c>
      <c r="S2364">
        <v>2.63</v>
      </c>
      <c r="T2364">
        <v>4.67</v>
      </c>
      <c r="U2364">
        <v>806.94</v>
      </c>
      <c r="V2364">
        <v>257.47000000000003</v>
      </c>
      <c r="W2364">
        <v>1</v>
      </c>
      <c r="X2364">
        <v>3.48</v>
      </c>
      <c r="Y2364">
        <v>6.65</v>
      </c>
      <c r="Z2364">
        <v>3</v>
      </c>
      <c r="AA2364" t="s">
        <v>4250</v>
      </c>
      <c r="AB2364">
        <v>2</v>
      </c>
      <c r="AC2364">
        <v>18</v>
      </c>
      <c r="AD2364">
        <v>1.85</v>
      </c>
      <c r="AF2364" t="s">
        <v>7951</v>
      </c>
      <c r="AI2364">
        <v>0</v>
      </c>
      <c r="AJ2364">
        <v>0</v>
      </c>
      <c r="AK2364" t="s">
        <v>19901</v>
      </c>
      <c r="AL2364" t="s">
        <v>19901</v>
      </c>
      <c r="AM2364" t="s">
        <v>20019</v>
      </c>
    </row>
    <row r="2365" spans="1:39" x14ac:dyDescent="0.25">
      <c r="A2365" t="s">
        <v>9693</v>
      </c>
      <c r="B2365" t="s">
        <v>4841</v>
      </c>
      <c r="C2365" t="s">
        <v>4842</v>
      </c>
      <c r="D2365">
        <v>24.8</v>
      </c>
      <c r="E2365" t="s">
        <v>4845</v>
      </c>
      <c r="F2365">
        <v>7.61</v>
      </c>
      <c r="I2365" t="s">
        <v>13123</v>
      </c>
      <c r="K2365" t="s">
        <v>6860</v>
      </c>
      <c r="L2365" t="s">
        <v>6861</v>
      </c>
      <c r="M2365" t="s">
        <v>15040</v>
      </c>
      <c r="N2365">
        <v>9</v>
      </c>
      <c r="O2365" t="s">
        <v>15384</v>
      </c>
      <c r="P2365" t="s">
        <v>17345</v>
      </c>
      <c r="Q2365">
        <v>4</v>
      </c>
      <c r="R2365">
        <v>1</v>
      </c>
      <c r="S2365">
        <v>4.41</v>
      </c>
      <c r="T2365">
        <v>4.41</v>
      </c>
      <c r="U2365">
        <v>436.35</v>
      </c>
      <c r="V2365">
        <v>71.400000000000006</v>
      </c>
      <c r="W2365">
        <v>4.41</v>
      </c>
      <c r="Y2365">
        <v>3.92</v>
      </c>
      <c r="Z2365">
        <v>2</v>
      </c>
      <c r="AA2365" t="s">
        <v>4250</v>
      </c>
      <c r="AB2365">
        <v>0</v>
      </c>
      <c r="AC2365">
        <v>1</v>
      </c>
      <c r="AD2365">
        <v>3.5829761904761899</v>
      </c>
      <c r="AF2365" t="s">
        <v>7949</v>
      </c>
      <c r="AI2365">
        <v>0</v>
      </c>
      <c r="AJ2365">
        <v>0</v>
      </c>
      <c r="AM2365" t="s">
        <v>20019</v>
      </c>
    </row>
    <row r="2366" spans="1:39" x14ac:dyDescent="0.25">
      <c r="A2366" t="s">
        <v>9694</v>
      </c>
      <c r="B2366" t="s">
        <v>4841</v>
      </c>
      <c r="C2366" t="s">
        <v>4842</v>
      </c>
      <c r="D2366">
        <v>24.8</v>
      </c>
      <c r="E2366" t="s">
        <v>4845</v>
      </c>
      <c r="F2366">
        <v>7.61</v>
      </c>
      <c r="I2366" t="s">
        <v>13124</v>
      </c>
      <c r="K2366" t="s">
        <v>6860</v>
      </c>
      <c r="M2366" t="s">
        <v>15002</v>
      </c>
      <c r="N2366">
        <v>8</v>
      </c>
      <c r="O2366" t="s">
        <v>15332</v>
      </c>
      <c r="P2366" t="s">
        <v>17346</v>
      </c>
      <c r="Q2366">
        <v>5</v>
      </c>
      <c r="R2366">
        <v>1</v>
      </c>
      <c r="S2366">
        <v>4.22</v>
      </c>
      <c r="T2366">
        <v>4.22</v>
      </c>
      <c r="U2366">
        <v>500.69</v>
      </c>
      <c r="V2366">
        <v>71.16</v>
      </c>
      <c r="W2366">
        <v>4.78</v>
      </c>
      <c r="Y2366">
        <v>5.51</v>
      </c>
      <c r="Z2366">
        <v>2</v>
      </c>
      <c r="AA2366" t="s">
        <v>4250</v>
      </c>
      <c r="AB2366">
        <v>1</v>
      </c>
      <c r="AC2366">
        <v>7</v>
      </c>
      <c r="AD2366">
        <v>3.223333333333334</v>
      </c>
      <c r="AF2366" t="s">
        <v>7949</v>
      </c>
      <c r="AI2366">
        <v>0</v>
      </c>
      <c r="AJ2366">
        <v>0</v>
      </c>
      <c r="AM2366" t="s">
        <v>20019</v>
      </c>
    </row>
    <row r="2367" spans="1:39" x14ac:dyDescent="0.25">
      <c r="A2367" t="s">
        <v>9695</v>
      </c>
      <c r="B2367" t="s">
        <v>4841</v>
      </c>
      <c r="C2367" t="s">
        <v>4842</v>
      </c>
      <c r="D2367">
        <v>24.9</v>
      </c>
      <c r="E2367" t="s">
        <v>4845</v>
      </c>
      <c r="F2367">
        <v>7.6</v>
      </c>
      <c r="I2367" t="s">
        <v>13125</v>
      </c>
      <c r="K2367" t="s">
        <v>6860</v>
      </c>
      <c r="M2367" t="s">
        <v>15002</v>
      </c>
      <c r="N2367">
        <v>8</v>
      </c>
      <c r="O2367" t="s">
        <v>15332</v>
      </c>
      <c r="P2367" t="s">
        <v>17347</v>
      </c>
      <c r="Q2367">
        <v>6</v>
      </c>
      <c r="R2367">
        <v>1</v>
      </c>
      <c r="S2367">
        <v>1.2</v>
      </c>
      <c r="T2367">
        <v>1.24</v>
      </c>
      <c r="U2367">
        <v>385.46</v>
      </c>
      <c r="V2367">
        <v>86.38</v>
      </c>
      <c r="W2367">
        <v>2.1800000000000002</v>
      </c>
      <c r="Y2367">
        <v>6.36</v>
      </c>
      <c r="Z2367">
        <v>1</v>
      </c>
      <c r="AA2367" t="s">
        <v>4250</v>
      </c>
      <c r="AB2367">
        <v>0</v>
      </c>
      <c r="AC2367">
        <v>4</v>
      </c>
      <c r="AD2367">
        <v>5.6514761904761901</v>
      </c>
      <c r="AF2367" t="s">
        <v>7949</v>
      </c>
      <c r="AI2367">
        <v>0</v>
      </c>
      <c r="AJ2367">
        <v>0</v>
      </c>
      <c r="AM2367" t="s">
        <v>20019</v>
      </c>
    </row>
    <row r="2368" spans="1:39" x14ac:dyDescent="0.25">
      <c r="A2368" t="s">
        <v>9696</v>
      </c>
      <c r="B2368" t="s">
        <v>4841</v>
      </c>
      <c r="C2368" t="s">
        <v>4842</v>
      </c>
      <c r="D2368">
        <v>25</v>
      </c>
      <c r="E2368" t="s">
        <v>4845</v>
      </c>
      <c r="F2368">
        <v>7.6</v>
      </c>
      <c r="K2368" t="s">
        <v>6860</v>
      </c>
      <c r="M2368" t="s">
        <v>6865</v>
      </c>
      <c r="N2368">
        <v>8</v>
      </c>
      <c r="O2368" t="s">
        <v>15362</v>
      </c>
      <c r="P2368" t="s">
        <v>17348</v>
      </c>
      <c r="Q2368">
        <v>4</v>
      </c>
      <c r="R2368">
        <v>3</v>
      </c>
      <c r="S2368">
        <v>3.11</v>
      </c>
      <c r="T2368">
        <v>4.28</v>
      </c>
      <c r="U2368">
        <v>547.78</v>
      </c>
      <c r="V2368">
        <v>81.67</v>
      </c>
      <c r="W2368">
        <v>5.2</v>
      </c>
      <c r="Y2368">
        <v>8.7799999999999994</v>
      </c>
      <c r="Z2368">
        <v>2</v>
      </c>
      <c r="AA2368" t="s">
        <v>4250</v>
      </c>
      <c r="AB2368">
        <v>2</v>
      </c>
      <c r="AC2368">
        <v>12</v>
      </c>
      <c r="AD2368">
        <v>2.581666666666667</v>
      </c>
      <c r="AF2368" t="s">
        <v>7952</v>
      </c>
      <c r="AI2368">
        <v>0</v>
      </c>
      <c r="AJ2368">
        <v>0</v>
      </c>
      <c r="AK2368" t="s">
        <v>19887</v>
      </c>
      <c r="AL2368" t="s">
        <v>19887</v>
      </c>
      <c r="AM2368" t="s">
        <v>20019</v>
      </c>
    </row>
    <row r="2369" spans="1:39" x14ac:dyDescent="0.25">
      <c r="A2369" t="s">
        <v>9561</v>
      </c>
      <c r="B2369" t="s">
        <v>4841</v>
      </c>
      <c r="C2369" t="s">
        <v>4842</v>
      </c>
      <c r="D2369">
        <v>25</v>
      </c>
      <c r="E2369" t="s">
        <v>4845</v>
      </c>
      <c r="F2369">
        <v>7.6</v>
      </c>
      <c r="K2369" t="s">
        <v>6860</v>
      </c>
      <c r="M2369" t="s">
        <v>6865</v>
      </c>
      <c r="N2369">
        <v>8</v>
      </c>
      <c r="O2369" t="s">
        <v>15365</v>
      </c>
      <c r="P2369" t="s">
        <v>17213</v>
      </c>
      <c r="Q2369">
        <v>6</v>
      </c>
      <c r="R2369">
        <v>3</v>
      </c>
      <c r="S2369">
        <v>1.45</v>
      </c>
      <c r="T2369">
        <v>2.29</v>
      </c>
      <c r="U2369">
        <v>612.66999999999996</v>
      </c>
      <c r="V2369">
        <v>111.63</v>
      </c>
      <c r="W2369">
        <v>4.6900000000000004</v>
      </c>
      <c r="X2369">
        <v>13.45</v>
      </c>
      <c r="Y2369">
        <v>8.1300000000000008</v>
      </c>
      <c r="Z2369">
        <v>4</v>
      </c>
      <c r="AA2369" t="s">
        <v>4250</v>
      </c>
      <c r="AB2369">
        <v>1</v>
      </c>
      <c r="AC2369">
        <v>12</v>
      </c>
      <c r="AD2369">
        <v>3.380666666666666</v>
      </c>
      <c r="AF2369" t="s">
        <v>7949</v>
      </c>
      <c r="AI2369">
        <v>0</v>
      </c>
      <c r="AJ2369">
        <v>0</v>
      </c>
      <c r="AK2369" t="s">
        <v>19888</v>
      </c>
      <c r="AL2369" t="s">
        <v>19888</v>
      </c>
      <c r="AM2369" t="s">
        <v>20019</v>
      </c>
    </row>
    <row r="2370" spans="1:39" x14ac:dyDescent="0.25">
      <c r="A2370" t="s">
        <v>8093</v>
      </c>
      <c r="B2370" t="s">
        <v>4841</v>
      </c>
      <c r="C2370" t="s">
        <v>4842</v>
      </c>
      <c r="D2370">
        <v>25</v>
      </c>
      <c r="E2370" t="s">
        <v>4845</v>
      </c>
      <c r="F2370">
        <v>7.6</v>
      </c>
      <c r="K2370" t="s">
        <v>6860</v>
      </c>
      <c r="L2370" t="s">
        <v>6861</v>
      </c>
      <c r="M2370" t="s">
        <v>15038</v>
      </c>
      <c r="N2370">
        <v>9</v>
      </c>
      <c r="O2370" t="s">
        <v>15444</v>
      </c>
      <c r="P2370" t="s">
        <v>15746</v>
      </c>
      <c r="Q2370">
        <v>4</v>
      </c>
      <c r="R2370">
        <v>1</v>
      </c>
      <c r="S2370">
        <v>1.84</v>
      </c>
      <c r="T2370">
        <v>1.87</v>
      </c>
      <c r="U2370">
        <v>395.41</v>
      </c>
      <c r="V2370">
        <v>67.92</v>
      </c>
      <c r="W2370">
        <v>3.08</v>
      </c>
      <c r="Y2370">
        <v>6.18</v>
      </c>
      <c r="Z2370">
        <v>2</v>
      </c>
      <c r="AA2370" t="s">
        <v>4250</v>
      </c>
      <c r="AB2370">
        <v>0</v>
      </c>
      <c r="AC2370">
        <v>4</v>
      </c>
      <c r="AD2370">
        <v>5.5804047619047612</v>
      </c>
      <c r="AF2370" t="s">
        <v>7949</v>
      </c>
      <c r="AI2370">
        <v>0</v>
      </c>
      <c r="AJ2370">
        <v>0</v>
      </c>
      <c r="AK2370" t="s">
        <v>19833</v>
      </c>
      <c r="AL2370" t="s">
        <v>19833</v>
      </c>
      <c r="AM2370" t="s">
        <v>20019</v>
      </c>
    </row>
    <row r="2371" spans="1:39" x14ac:dyDescent="0.25">
      <c r="A2371" t="s">
        <v>9697</v>
      </c>
      <c r="B2371" t="s">
        <v>4841</v>
      </c>
      <c r="C2371" t="s">
        <v>4842</v>
      </c>
      <c r="D2371">
        <v>25</v>
      </c>
      <c r="E2371" t="s">
        <v>4845</v>
      </c>
      <c r="F2371">
        <v>7.6</v>
      </c>
      <c r="K2371" t="s">
        <v>6860</v>
      </c>
      <c r="L2371" t="s">
        <v>6861</v>
      </c>
      <c r="M2371" t="s">
        <v>14976</v>
      </c>
      <c r="N2371">
        <v>9</v>
      </c>
      <c r="O2371" t="s">
        <v>15297</v>
      </c>
      <c r="P2371" t="s">
        <v>17349</v>
      </c>
      <c r="Q2371">
        <v>7</v>
      </c>
      <c r="R2371">
        <v>6</v>
      </c>
      <c r="S2371">
        <v>3.45</v>
      </c>
      <c r="T2371">
        <v>3.46</v>
      </c>
      <c r="U2371">
        <v>669.97</v>
      </c>
      <c r="V2371">
        <v>165.73</v>
      </c>
      <c r="W2371">
        <v>3.14</v>
      </c>
      <c r="X2371">
        <v>13.34</v>
      </c>
      <c r="Y2371">
        <v>0</v>
      </c>
      <c r="Z2371">
        <v>0</v>
      </c>
      <c r="AA2371" t="s">
        <v>4250</v>
      </c>
      <c r="AB2371">
        <v>2</v>
      </c>
      <c r="AC2371">
        <v>21</v>
      </c>
      <c r="AD2371">
        <v>2.0449999999999999</v>
      </c>
      <c r="AF2371" t="s">
        <v>7949</v>
      </c>
      <c r="AI2371">
        <v>0</v>
      </c>
      <c r="AJ2371">
        <v>0</v>
      </c>
      <c r="AK2371" t="s">
        <v>19853</v>
      </c>
      <c r="AL2371" t="s">
        <v>19853</v>
      </c>
      <c r="AM2371" t="s">
        <v>20019</v>
      </c>
    </row>
    <row r="2372" spans="1:39" x14ac:dyDescent="0.25">
      <c r="A2372" t="s">
        <v>8729</v>
      </c>
      <c r="B2372" t="s">
        <v>4841</v>
      </c>
      <c r="C2372" t="s">
        <v>4842</v>
      </c>
      <c r="D2372">
        <v>25</v>
      </c>
      <c r="E2372" t="s">
        <v>4845</v>
      </c>
      <c r="F2372">
        <v>7.6</v>
      </c>
      <c r="K2372" t="s">
        <v>6860</v>
      </c>
      <c r="L2372" t="s">
        <v>6861</v>
      </c>
      <c r="M2372" t="s">
        <v>15048</v>
      </c>
      <c r="N2372">
        <v>9</v>
      </c>
      <c r="O2372" t="s">
        <v>15397</v>
      </c>
      <c r="P2372" t="s">
        <v>16381</v>
      </c>
      <c r="Q2372">
        <v>7</v>
      </c>
      <c r="R2372">
        <v>3</v>
      </c>
      <c r="S2372">
        <v>4.1399999999999997</v>
      </c>
      <c r="T2372">
        <v>4.8899999999999997</v>
      </c>
      <c r="U2372">
        <v>635.71</v>
      </c>
      <c r="V2372">
        <v>117.2</v>
      </c>
      <c r="W2372">
        <v>4.41</v>
      </c>
      <c r="X2372">
        <v>13.76</v>
      </c>
      <c r="Y2372">
        <v>8.08</v>
      </c>
      <c r="Z2372">
        <v>3</v>
      </c>
      <c r="AA2372" t="s">
        <v>4250</v>
      </c>
      <c r="AB2372">
        <v>1</v>
      </c>
      <c r="AC2372">
        <v>13</v>
      </c>
      <c r="AD2372">
        <v>1.2749999999999999</v>
      </c>
      <c r="AF2372" t="s">
        <v>7949</v>
      </c>
      <c r="AI2372">
        <v>0</v>
      </c>
      <c r="AJ2372">
        <v>0</v>
      </c>
      <c r="AK2372" t="s">
        <v>19889</v>
      </c>
      <c r="AL2372" t="s">
        <v>19889</v>
      </c>
      <c r="AM2372" t="s">
        <v>20019</v>
      </c>
    </row>
    <row r="2373" spans="1:39" x14ac:dyDescent="0.25">
      <c r="A2373" t="s">
        <v>9698</v>
      </c>
      <c r="B2373" t="s">
        <v>4841</v>
      </c>
      <c r="C2373" t="s">
        <v>4842</v>
      </c>
      <c r="D2373">
        <v>25</v>
      </c>
      <c r="E2373" t="s">
        <v>4845</v>
      </c>
      <c r="F2373">
        <v>7.6</v>
      </c>
      <c r="K2373" t="s">
        <v>6860</v>
      </c>
      <c r="L2373" t="s">
        <v>6861</v>
      </c>
      <c r="M2373" t="s">
        <v>15012</v>
      </c>
      <c r="N2373">
        <v>9</v>
      </c>
      <c r="O2373" t="s">
        <v>15348</v>
      </c>
      <c r="P2373" t="s">
        <v>17350</v>
      </c>
      <c r="Q2373">
        <v>7</v>
      </c>
      <c r="R2373">
        <v>3</v>
      </c>
      <c r="S2373">
        <v>2.4900000000000002</v>
      </c>
      <c r="T2373">
        <v>2.54</v>
      </c>
      <c r="U2373">
        <v>506.64</v>
      </c>
      <c r="V2373">
        <v>110.88</v>
      </c>
      <c r="W2373">
        <v>2.59</v>
      </c>
      <c r="X2373">
        <v>13.48</v>
      </c>
      <c r="Y2373">
        <v>6.46</v>
      </c>
      <c r="Z2373">
        <v>2</v>
      </c>
      <c r="AA2373" t="s">
        <v>4250</v>
      </c>
      <c r="AB2373">
        <v>1</v>
      </c>
      <c r="AC2373">
        <v>7</v>
      </c>
      <c r="AD2373">
        <v>3.2256666666666671</v>
      </c>
      <c r="AF2373" t="s">
        <v>7949</v>
      </c>
      <c r="AI2373">
        <v>0</v>
      </c>
      <c r="AJ2373">
        <v>0</v>
      </c>
      <c r="AK2373" t="s">
        <v>19881</v>
      </c>
      <c r="AL2373" t="s">
        <v>19881</v>
      </c>
      <c r="AM2373" t="s">
        <v>20019</v>
      </c>
    </row>
    <row r="2374" spans="1:39" x14ac:dyDescent="0.25">
      <c r="A2374" t="s">
        <v>8454</v>
      </c>
      <c r="B2374" t="s">
        <v>4841</v>
      </c>
      <c r="C2374" t="s">
        <v>4842</v>
      </c>
      <c r="D2374">
        <v>25</v>
      </c>
      <c r="E2374" t="s">
        <v>4845</v>
      </c>
      <c r="F2374">
        <v>7.6</v>
      </c>
      <c r="K2374" t="s">
        <v>6860</v>
      </c>
      <c r="L2374" t="s">
        <v>6861</v>
      </c>
      <c r="M2374" t="s">
        <v>15013</v>
      </c>
      <c r="N2374">
        <v>9</v>
      </c>
      <c r="O2374" t="s">
        <v>15372</v>
      </c>
      <c r="P2374" t="s">
        <v>16107</v>
      </c>
      <c r="Q2374">
        <v>7</v>
      </c>
      <c r="R2374">
        <v>1</v>
      </c>
      <c r="S2374">
        <v>4.0199999999999996</v>
      </c>
      <c r="T2374">
        <v>4.03</v>
      </c>
      <c r="U2374">
        <v>416.48</v>
      </c>
      <c r="V2374">
        <v>91.85</v>
      </c>
      <c r="W2374">
        <v>4.26</v>
      </c>
      <c r="Y2374">
        <v>5.77</v>
      </c>
      <c r="Z2374">
        <v>3</v>
      </c>
      <c r="AA2374" t="s">
        <v>4250</v>
      </c>
      <c r="AB2374">
        <v>0</v>
      </c>
      <c r="AC2374">
        <v>3</v>
      </c>
      <c r="AD2374">
        <v>3.8532380952380949</v>
      </c>
      <c r="AF2374" t="s">
        <v>7949</v>
      </c>
      <c r="AI2374">
        <v>0</v>
      </c>
      <c r="AJ2374">
        <v>0</v>
      </c>
      <c r="AK2374" t="s">
        <v>19851</v>
      </c>
      <c r="AL2374" t="s">
        <v>19851</v>
      </c>
      <c r="AM2374" t="s">
        <v>20019</v>
      </c>
    </row>
    <row r="2375" spans="1:39" x14ac:dyDescent="0.25">
      <c r="A2375" t="s">
        <v>8454</v>
      </c>
      <c r="B2375" t="s">
        <v>4841</v>
      </c>
      <c r="C2375" t="s">
        <v>4842</v>
      </c>
      <c r="D2375">
        <v>25</v>
      </c>
      <c r="E2375" t="s">
        <v>4845</v>
      </c>
      <c r="F2375">
        <v>7.6</v>
      </c>
      <c r="K2375" t="s">
        <v>6860</v>
      </c>
      <c r="L2375" t="s">
        <v>6861</v>
      </c>
      <c r="M2375" t="s">
        <v>15024</v>
      </c>
      <c r="N2375">
        <v>9</v>
      </c>
      <c r="O2375" t="s">
        <v>15364</v>
      </c>
      <c r="P2375" t="s">
        <v>16107</v>
      </c>
      <c r="Q2375">
        <v>7</v>
      </c>
      <c r="R2375">
        <v>1</v>
      </c>
      <c r="S2375">
        <v>4.0199999999999996</v>
      </c>
      <c r="T2375">
        <v>4.03</v>
      </c>
      <c r="U2375">
        <v>416.48</v>
      </c>
      <c r="V2375">
        <v>91.85</v>
      </c>
      <c r="W2375">
        <v>4.26</v>
      </c>
      <c r="Y2375">
        <v>5.77</v>
      </c>
      <c r="Z2375">
        <v>3</v>
      </c>
      <c r="AA2375" t="s">
        <v>4250</v>
      </c>
      <c r="AB2375">
        <v>0</v>
      </c>
      <c r="AC2375">
        <v>3</v>
      </c>
      <c r="AD2375">
        <v>3.8532380952380949</v>
      </c>
      <c r="AF2375" t="s">
        <v>7949</v>
      </c>
      <c r="AI2375">
        <v>0</v>
      </c>
      <c r="AJ2375">
        <v>0</v>
      </c>
      <c r="AK2375" t="s">
        <v>19850</v>
      </c>
      <c r="AL2375" t="s">
        <v>19850</v>
      </c>
      <c r="AM2375" t="s">
        <v>20019</v>
      </c>
    </row>
    <row r="2376" spans="1:39" x14ac:dyDescent="0.25">
      <c r="A2376" t="s">
        <v>9699</v>
      </c>
      <c r="B2376" t="s">
        <v>4841</v>
      </c>
      <c r="C2376" t="s">
        <v>4842</v>
      </c>
      <c r="D2376">
        <v>25</v>
      </c>
      <c r="E2376" t="s">
        <v>4845</v>
      </c>
      <c r="F2376">
        <v>7.6</v>
      </c>
      <c r="K2376" t="s">
        <v>6860</v>
      </c>
      <c r="L2376" t="s">
        <v>6861</v>
      </c>
      <c r="M2376" t="s">
        <v>15136</v>
      </c>
      <c r="N2376">
        <v>9</v>
      </c>
      <c r="O2376" t="s">
        <v>15511</v>
      </c>
      <c r="P2376" t="s">
        <v>17351</v>
      </c>
      <c r="Q2376">
        <v>4</v>
      </c>
      <c r="R2376">
        <v>1</v>
      </c>
      <c r="S2376">
        <v>4.29</v>
      </c>
      <c r="T2376">
        <v>4.29</v>
      </c>
      <c r="U2376">
        <v>340.44</v>
      </c>
      <c r="V2376">
        <v>47.61</v>
      </c>
      <c r="W2376">
        <v>3.67</v>
      </c>
      <c r="Y2376">
        <v>4.66</v>
      </c>
      <c r="Z2376">
        <v>1</v>
      </c>
      <c r="AA2376" t="s">
        <v>4250</v>
      </c>
      <c r="AB2376">
        <v>0</v>
      </c>
      <c r="AC2376">
        <v>3</v>
      </c>
      <c r="AD2376">
        <v>4.1883333333333326</v>
      </c>
      <c r="AF2376" t="s">
        <v>7949</v>
      </c>
      <c r="AI2376">
        <v>0</v>
      </c>
      <c r="AJ2376">
        <v>0</v>
      </c>
      <c r="AK2376" t="s">
        <v>19949</v>
      </c>
      <c r="AL2376" t="s">
        <v>19949</v>
      </c>
      <c r="AM2376" t="s">
        <v>20019</v>
      </c>
    </row>
    <row r="2377" spans="1:39" x14ac:dyDescent="0.25">
      <c r="A2377" t="s">
        <v>9700</v>
      </c>
      <c r="B2377" t="s">
        <v>4841</v>
      </c>
      <c r="C2377" t="s">
        <v>4842</v>
      </c>
      <c r="D2377">
        <v>25</v>
      </c>
      <c r="E2377" t="s">
        <v>4845</v>
      </c>
      <c r="F2377">
        <v>7.6</v>
      </c>
      <c r="I2377" t="s">
        <v>13126</v>
      </c>
      <c r="K2377" t="s">
        <v>6860</v>
      </c>
      <c r="L2377" t="s">
        <v>6861</v>
      </c>
      <c r="M2377" t="s">
        <v>14987</v>
      </c>
      <c r="N2377">
        <v>9</v>
      </c>
      <c r="O2377" t="s">
        <v>15311</v>
      </c>
      <c r="P2377" t="s">
        <v>17352</v>
      </c>
      <c r="Q2377">
        <v>6</v>
      </c>
      <c r="R2377">
        <v>2</v>
      </c>
      <c r="S2377">
        <v>1.96</v>
      </c>
      <c r="T2377">
        <v>1.97</v>
      </c>
      <c r="U2377">
        <v>415.38</v>
      </c>
      <c r="V2377">
        <v>113.39</v>
      </c>
      <c r="W2377">
        <v>2.85</v>
      </c>
      <c r="X2377">
        <v>9.9499999999999993</v>
      </c>
      <c r="Y2377">
        <v>4.18</v>
      </c>
      <c r="Z2377">
        <v>2</v>
      </c>
      <c r="AA2377" t="s">
        <v>4250</v>
      </c>
      <c r="AB2377">
        <v>0</v>
      </c>
      <c r="AC2377">
        <v>4</v>
      </c>
      <c r="AD2377">
        <v>4.324761904761905</v>
      </c>
      <c r="AF2377" t="s">
        <v>7949</v>
      </c>
      <c r="AI2377">
        <v>0</v>
      </c>
      <c r="AJ2377">
        <v>0</v>
      </c>
      <c r="AM2377" t="s">
        <v>20019</v>
      </c>
    </row>
    <row r="2378" spans="1:39" x14ac:dyDescent="0.25">
      <c r="A2378" t="s">
        <v>5434</v>
      </c>
      <c r="B2378" t="s">
        <v>4841</v>
      </c>
      <c r="C2378" t="s">
        <v>4842</v>
      </c>
      <c r="D2378">
        <v>25</v>
      </c>
      <c r="E2378" t="s">
        <v>4845</v>
      </c>
      <c r="F2378">
        <v>7.6</v>
      </c>
      <c r="I2378" t="s">
        <v>6335</v>
      </c>
      <c r="K2378" t="s">
        <v>6860</v>
      </c>
      <c r="L2378" t="s">
        <v>6861</v>
      </c>
      <c r="M2378" t="s">
        <v>6890</v>
      </c>
      <c r="N2378">
        <v>9</v>
      </c>
      <c r="O2378" t="s">
        <v>6949</v>
      </c>
      <c r="P2378" t="s">
        <v>7160</v>
      </c>
      <c r="Q2378">
        <v>7</v>
      </c>
      <c r="R2378">
        <v>1</v>
      </c>
      <c r="S2378">
        <v>2.2799999999999998</v>
      </c>
      <c r="T2378">
        <v>2.29</v>
      </c>
      <c r="U2378">
        <v>420.4</v>
      </c>
      <c r="V2378">
        <v>96.94</v>
      </c>
      <c r="W2378">
        <v>1.33</v>
      </c>
      <c r="Y2378">
        <v>5.72</v>
      </c>
      <c r="Z2378">
        <v>2</v>
      </c>
      <c r="AA2378" t="s">
        <v>4250</v>
      </c>
      <c r="AB2378">
        <v>0</v>
      </c>
      <c r="AC2378">
        <v>3</v>
      </c>
      <c r="AD2378">
        <v>5.0305714285714282</v>
      </c>
      <c r="AF2378" t="s">
        <v>7949</v>
      </c>
      <c r="AI2378">
        <v>0</v>
      </c>
      <c r="AJ2378">
        <v>0</v>
      </c>
      <c r="AM2378" t="s">
        <v>20019</v>
      </c>
    </row>
    <row r="2379" spans="1:39" x14ac:dyDescent="0.25">
      <c r="A2379" t="s">
        <v>9701</v>
      </c>
      <c r="B2379" t="s">
        <v>4841</v>
      </c>
      <c r="C2379" t="s">
        <v>4842</v>
      </c>
      <c r="D2379">
        <v>25</v>
      </c>
      <c r="E2379" t="s">
        <v>4845</v>
      </c>
      <c r="F2379">
        <v>7.6</v>
      </c>
      <c r="K2379" t="s">
        <v>6860</v>
      </c>
      <c r="L2379" t="s">
        <v>6861</v>
      </c>
      <c r="M2379" t="s">
        <v>14991</v>
      </c>
      <c r="N2379">
        <v>9</v>
      </c>
      <c r="O2379" t="s">
        <v>15315</v>
      </c>
      <c r="P2379" t="s">
        <v>17353</v>
      </c>
      <c r="Q2379">
        <v>6</v>
      </c>
      <c r="R2379">
        <v>2</v>
      </c>
      <c r="S2379">
        <v>1.43</v>
      </c>
      <c r="T2379">
        <v>1.43</v>
      </c>
      <c r="U2379">
        <v>389.34</v>
      </c>
      <c r="V2379">
        <v>113.39</v>
      </c>
      <c r="W2379">
        <v>2.19</v>
      </c>
      <c r="X2379">
        <v>9.9499999999999993</v>
      </c>
      <c r="Y2379">
        <v>2.87</v>
      </c>
      <c r="Z2379">
        <v>2</v>
      </c>
      <c r="AA2379" t="s">
        <v>4250</v>
      </c>
      <c r="AB2379">
        <v>0</v>
      </c>
      <c r="AC2379">
        <v>4</v>
      </c>
      <c r="AD2379">
        <v>4.510761904761905</v>
      </c>
      <c r="AF2379" t="s">
        <v>7949</v>
      </c>
      <c r="AI2379">
        <v>0</v>
      </c>
      <c r="AJ2379">
        <v>0</v>
      </c>
      <c r="AK2379" t="s">
        <v>19861</v>
      </c>
      <c r="AL2379" t="s">
        <v>19861</v>
      </c>
      <c r="AM2379" t="s">
        <v>20019</v>
      </c>
    </row>
    <row r="2380" spans="1:39" x14ac:dyDescent="0.25">
      <c r="A2380" t="s">
        <v>9702</v>
      </c>
      <c r="B2380" t="s">
        <v>4841</v>
      </c>
      <c r="C2380" t="s">
        <v>4842</v>
      </c>
      <c r="D2380">
        <v>25</v>
      </c>
      <c r="E2380" t="s">
        <v>4845</v>
      </c>
      <c r="F2380">
        <v>7.6</v>
      </c>
      <c r="K2380" t="s">
        <v>6860</v>
      </c>
      <c r="M2380" t="s">
        <v>14983</v>
      </c>
      <c r="N2380">
        <v>8</v>
      </c>
      <c r="O2380" t="s">
        <v>15306</v>
      </c>
      <c r="P2380" t="s">
        <v>17354</v>
      </c>
      <c r="Q2380">
        <v>5</v>
      </c>
      <c r="R2380">
        <v>4</v>
      </c>
      <c r="S2380">
        <v>0.43</v>
      </c>
      <c r="T2380">
        <v>2.57</v>
      </c>
      <c r="U2380">
        <v>557.67999999999995</v>
      </c>
      <c r="V2380">
        <v>101.9</v>
      </c>
      <c r="W2380">
        <v>3.12</v>
      </c>
      <c r="X2380">
        <v>13.86</v>
      </c>
      <c r="Y2380">
        <v>9.57</v>
      </c>
      <c r="Z2380">
        <v>2</v>
      </c>
      <c r="AA2380" t="s">
        <v>4250</v>
      </c>
      <c r="AB2380">
        <v>1</v>
      </c>
      <c r="AC2380">
        <v>13</v>
      </c>
      <c r="AD2380">
        <v>2.8183333333333329</v>
      </c>
      <c r="AF2380" t="s">
        <v>7952</v>
      </c>
      <c r="AI2380">
        <v>0</v>
      </c>
      <c r="AJ2380">
        <v>0</v>
      </c>
      <c r="AK2380" t="s">
        <v>19858</v>
      </c>
      <c r="AL2380" t="s">
        <v>19858</v>
      </c>
      <c r="AM2380" t="s">
        <v>20019</v>
      </c>
    </row>
    <row r="2381" spans="1:39" x14ac:dyDescent="0.25">
      <c r="A2381" t="s">
        <v>9703</v>
      </c>
      <c r="B2381" t="s">
        <v>4841</v>
      </c>
      <c r="C2381" t="s">
        <v>4842</v>
      </c>
      <c r="D2381">
        <v>25</v>
      </c>
      <c r="E2381" t="s">
        <v>4845</v>
      </c>
      <c r="F2381">
        <v>7.6</v>
      </c>
      <c r="K2381" t="s">
        <v>6860</v>
      </c>
      <c r="L2381" t="s">
        <v>6861</v>
      </c>
      <c r="M2381" t="s">
        <v>15140</v>
      </c>
      <c r="N2381">
        <v>9</v>
      </c>
      <c r="O2381" t="s">
        <v>15516</v>
      </c>
      <c r="P2381" t="s">
        <v>17355</v>
      </c>
      <c r="Q2381">
        <v>5</v>
      </c>
      <c r="R2381">
        <v>2</v>
      </c>
      <c r="S2381">
        <v>2.27</v>
      </c>
      <c r="T2381">
        <v>2.2799999999999998</v>
      </c>
      <c r="U2381">
        <v>389.82</v>
      </c>
      <c r="V2381">
        <v>100.68</v>
      </c>
      <c r="W2381">
        <v>2.17</v>
      </c>
      <c r="X2381">
        <v>10.1</v>
      </c>
      <c r="Y2381">
        <v>5.0599999999999996</v>
      </c>
      <c r="Z2381">
        <v>2</v>
      </c>
      <c r="AA2381" t="s">
        <v>4250</v>
      </c>
      <c r="AB2381">
        <v>0</v>
      </c>
      <c r="AC2381">
        <v>3</v>
      </c>
      <c r="AD2381">
        <v>4.7960000000000003</v>
      </c>
      <c r="AF2381" t="s">
        <v>7949</v>
      </c>
      <c r="AI2381">
        <v>0</v>
      </c>
      <c r="AJ2381">
        <v>0</v>
      </c>
      <c r="AK2381" t="s">
        <v>19951</v>
      </c>
      <c r="AL2381" t="s">
        <v>19951</v>
      </c>
      <c r="AM2381" t="s">
        <v>20019</v>
      </c>
    </row>
    <row r="2382" spans="1:39" x14ac:dyDescent="0.25">
      <c r="A2382" t="s">
        <v>9704</v>
      </c>
      <c r="B2382" t="s">
        <v>4841</v>
      </c>
      <c r="C2382" t="s">
        <v>4842</v>
      </c>
      <c r="D2382">
        <v>25</v>
      </c>
      <c r="E2382" t="s">
        <v>4845</v>
      </c>
      <c r="F2382">
        <v>7.6</v>
      </c>
      <c r="K2382" t="s">
        <v>6860</v>
      </c>
      <c r="M2382" t="s">
        <v>14992</v>
      </c>
      <c r="N2382">
        <v>8</v>
      </c>
      <c r="O2382" t="s">
        <v>15318</v>
      </c>
      <c r="P2382" t="s">
        <v>17356</v>
      </c>
      <c r="Q2382">
        <v>8</v>
      </c>
      <c r="R2382">
        <v>3</v>
      </c>
      <c r="S2382">
        <v>4.0599999999999996</v>
      </c>
      <c r="T2382">
        <v>5.13</v>
      </c>
      <c r="U2382">
        <v>672.8</v>
      </c>
      <c r="V2382">
        <v>129.56</v>
      </c>
      <c r="W2382">
        <v>4.55</v>
      </c>
      <c r="X2382">
        <v>13.54</v>
      </c>
      <c r="Y2382">
        <v>8.39</v>
      </c>
      <c r="Z2382">
        <v>3</v>
      </c>
      <c r="AA2382" t="s">
        <v>4250</v>
      </c>
      <c r="AB2382">
        <v>1</v>
      </c>
      <c r="AC2382">
        <v>15</v>
      </c>
      <c r="AD2382">
        <v>0.97166666666666646</v>
      </c>
      <c r="AF2382" t="s">
        <v>7949</v>
      </c>
      <c r="AI2382">
        <v>0</v>
      </c>
      <c r="AJ2382">
        <v>0</v>
      </c>
      <c r="AK2382" t="s">
        <v>19864</v>
      </c>
      <c r="AL2382" t="s">
        <v>19864</v>
      </c>
      <c r="AM2382" t="s">
        <v>20019</v>
      </c>
    </row>
    <row r="2383" spans="1:39" x14ac:dyDescent="0.25">
      <c r="A2383" t="s">
        <v>9705</v>
      </c>
      <c r="B2383" t="s">
        <v>4841</v>
      </c>
      <c r="C2383" t="s">
        <v>4842</v>
      </c>
      <c r="D2383">
        <v>25</v>
      </c>
      <c r="E2383" t="s">
        <v>4845</v>
      </c>
      <c r="F2383">
        <v>7.6</v>
      </c>
      <c r="K2383" t="s">
        <v>6860</v>
      </c>
      <c r="L2383" t="s">
        <v>6861</v>
      </c>
      <c r="M2383" t="s">
        <v>6887</v>
      </c>
      <c r="N2383">
        <v>9</v>
      </c>
      <c r="O2383" t="s">
        <v>15472</v>
      </c>
      <c r="P2383" t="s">
        <v>17357</v>
      </c>
      <c r="Q2383">
        <v>8</v>
      </c>
      <c r="R2383">
        <v>4</v>
      </c>
      <c r="S2383">
        <v>3.4</v>
      </c>
      <c r="T2383">
        <v>5.37</v>
      </c>
      <c r="U2383">
        <v>696.56</v>
      </c>
      <c r="V2383">
        <v>162.43</v>
      </c>
      <c r="W2383">
        <v>4.1399999999999997</v>
      </c>
      <c r="X2383">
        <v>4.26</v>
      </c>
      <c r="Y2383">
        <v>0.6</v>
      </c>
      <c r="Z2383">
        <v>5</v>
      </c>
      <c r="AA2383" t="s">
        <v>4250</v>
      </c>
      <c r="AB2383">
        <v>1</v>
      </c>
      <c r="AC2383">
        <v>10</v>
      </c>
      <c r="AD2383">
        <v>1.3</v>
      </c>
      <c r="AF2383" t="s">
        <v>7951</v>
      </c>
      <c r="AI2383">
        <v>0</v>
      </c>
      <c r="AJ2383">
        <v>0</v>
      </c>
      <c r="AK2383" t="s">
        <v>19940</v>
      </c>
      <c r="AL2383" t="s">
        <v>19940</v>
      </c>
      <c r="AM2383" t="s">
        <v>20019</v>
      </c>
    </row>
    <row r="2384" spans="1:39" x14ac:dyDescent="0.25">
      <c r="A2384" t="s">
        <v>9706</v>
      </c>
      <c r="B2384" t="s">
        <v>4841</v>
      </c>
      <c r="C2384" t="s">
        <v>4842</v>
      </c>
      <c r="D2384">
        <v>25</v>
      </c>
      <c r="E2384" t="s">
        <v>4845</v>
      </c>
      <c r="F2384">
        <v>7.6</v>
      </c>
      <c r="K2384" t="s">
        <v>6860</v>
      </c>
      <c r="L2384" t="s">
        <v>6861</v>
      </c>
      <c r="M2384" t="s">
        <v>15068</v>
      </c>
      <c r="N2384">
        <v>9</v>
      </c>
      <c r="O2384" t="s">
        <v>15421</v>
      </c>
      <c r="P2384" t="s">
        <v>17358</v>
      </c>
      <c r="Q2384">
        <v>7</v>
      </c>
      <c r="R2384">
        <v>2</v>
      </c>
      <c r="S2384">
        <v>3.72</v>
      </c>
      <c r="T2384">
        <v>3.74</v>
      </c>
      <c r="U2384">
        <v>463.34</v>
      </c>
      <c r="V2384">
        <v>111.72</v>
      </c>
      <c r="W2384">
        <v>3</v>
      </c>
      <c r="X2384">
        <v>8.7799999999999994</v>
      </c>
      <c r="Y2384">
        <v>2.06</v>
      </c>
      <c r="Z2384">
        <v>2</v>
      </c>
      <c r="AA2384" t="s">
        <v>4250</v>
      </c>
      <c r="AB2384">
        <v>0</v>
      </c>
      <c r="AC2384">
        <v>5</v>
      </c>
      <c r="AD2384">
        <v>2.8078571428571419</v>
      </c>
      <c r="AF2384" t="s">
        <v>7949</v>
      </c>
      <c r="AI2384">
        <v>0</v>
      </c>
      <c r="AJ2384">
        <v>0</v>
      </c>
      <c r="AK2384" t="s">
        <v>19861</v>
      </c>
      <c r="AL2384" t="s">
        <v>19861</v>
      </c>
      <c r="AM2384" t="s">
        <v>20019</v>
      </c>
    </row>
    <row r="2385" spans="1:39" x14ac:dyDescent="0.25">
      <c r="A2385" t="s">
        <v>9707</v>
      </c>
      <c r="B2385" t="s">
        <v>4841</v>
      </c>
      <c r="C2385" t="s">
        <v>4842</v>
      </c>
      <c r="D2385">
        <v>25</v>
      </c>
      <c r="E2385" t="s">
        <v>4845</v>
      </c>
      <c r="F2385">
        <v>7.6</v>
      </c>
      <c r="K2385" t="s">
        <v>6860</v>
      </c>
      <c r="L2385" t="s">
        <v>6861</v>
      </c>
      <c r="M2385" t="s">
        <v>14988</v>
      </c>
      <c r="N2385">
        <v>9</v>
      </c>
      <c r="O2385" t="s">
        <v>15312</v>
      </c>
      <c r="P2385" t="s">
        <v>17359</v>
      </c>
      <c r="Q2385">
        <v>4</v>
      </c>
      <c r="R2385">
        <v>2</v>
      </c>
      <c r="S2385">
        <v>3.69</v>
      </c>
      <c r="T2385">
        <v>3.71</v>
      </c>
      <c r="U2385">
        <v>408.86</v>
      </c>
      <c r="V2385">
        <v>80.37</v>
      </c>
      <c r="W2385">
        <v>4.3</v>
      </c>
      <c r="X2385">
        <v>10.119999999999999</v>
      </c>
      <c r="Y2385">
        <v>5.98</v>
      </c>
      <c r="Z2385">
        <v>3</v>
      </c>
      <c r="AA2385" t="s">
        <v>4250</v>
      </c>
      <c r="AB2385">
        <v>0</v>
      </c>
      <c r="AC2385">
        <v>3</v>
      </c>
      <c r="AD2385">
        <v>3.9510000000000001</v>
      </c>
      <c r="AF2385" t="s">
        <v>7949</v>
      </c>
      <c r="AI2385">
        <v>0</v>
      </c>
      <c r="AJ2385">
        <v>0</v>
      </c>
      <c r="AK2385" t="s">
        <v>19860</v>
      </c>
      <c r="AL2385" t="s">
        <v>19860</v>
      </c>
      <c r="AM2385" t="s">
        <v>20019</v>
      </c>
    </row>
    <row r="2386" spans="1:39" x14ac:dyDescent="0.25">
      <c r="A2386" t="s">
        <v>9708</v>
      </c>
      <c r="B2386" t="s">
        <v>4841</v>
      </c>
      <c r="C2386" t="s">
        <v>4842</v>
      </c>
      <c r="D2386">
        <v>25</v>
      </c>
      <c r="E2386" t="s">
        <v>4845</v>
      </c>
      <c r="F2386">
        <v>7.6</v>
      </c>
      <c r="K2386" t="s">
        <v>6860</v>
      </c>
      <c r="L2386" t="s">
        <v>6861</v>
      </c>
      <c r="M2386" t="s">
        <v>15123</v>
      </c>
      <c r="N2386">
        <v>9</v>
      </c>
      <c r="O2386" t="s">
        <v>15495</v>
      </c>
      <c r="P2386" t="s">
        <v>17360</v>
      </c>
      <c r="Q2386">
        <v>5</v>
      </c>
      <c r="R2386">
        <v>2</v>
      </c>
      <c r="S2386">
        <v>0.31</v>
      </c>
      <c r="T2386">
        <v>0.31</v>
      </c>
      <c r="U2386">
        <v>448.78</v>
      </c>
      <c r="V2386">
        <v>89.6</v>
      </c>
      <c r="W2386">
        <v>3.96</v>
      </c>
      <c r="X2386">
        <v>10.08</v>
      </c>
      <c r="Y2386">
        <v>2.92</v>
      </c>
      <c r="Z2386">
        <v>2</v>
      </c>
      <c r="AA2386" t="s">
        <v>4250</v>
      </c>
      <c r="AB2386">
        <v>0</v>
      </c>
      <c r="AC2386">
        <v>3</v>
      </c>
      <c r="AD2386">
        <v>4.8658571428571431</v>
      </c>
      <c r="AF2386" t="s">
        <v>7949</v>
      </c>
      <c r="AI2386">
        <v>0</v>
      </c>
      <c r="AJ2386">
        <v>0</v>
      </c>
      <c r="AK2386" t="s">
        <v>7974</v>
      </c>
      <c r="AL2386" t="s">
        <v>7974</v>
      </c>
      <c r="AM2386" t="s">
        <v>20019</v>
      </c>
    </row>
    <row r="2387" spans="1:39" x14ac:dyDescent="0.25">
      <c r="A2387" t="s">
        <v>9709</v>
      </c>
      <c r="B2387" t="s">
        <v>4841</v>
      </c>
      <c r="C2387" t="s">
        <v>4842</v>
      </c>
      <c r="D2387">
        <v>25</v>
      </c>
      <c r="E2387" t="s">
        <v>4845</v>
      </c>
      <c r="F2387">
        <v>7.6</v>
      </c>
      <c r="I2387" t="s">
        <v>13127</v>
      </c>
      <c r="K2387" t="s">
        <v>6860</v>
      </c>
      <c r="L2387" t="s">
        <v>6861</v>
      </c>
      <c r="M2387" t="s">
        <v>15047</v>
      </c>
      <c r="N2387">
        <v>9</v>
      </c>
      <c r="O2387" t="s">
        <v>15395</v>
      </c>
      <c r="P2387" t="s">
        <v>17361</v>
      </c>
      <c r="Q2387">
        <v>7</v>
      </c>
      <c r="R2387">
        <v>2</v>
      </c>
      <c r="S2387">
        <v>0.32</v>
      </c>
      <c r="T2387">
        <v>0.33</v>
      </c>
      <c r="U2387">
        <v>511.81</v>
      </c>
      <c r="V2387">
        <v>111.72</v>
      </c>
      <c r="W2387">
        <v>4.05</v>
      </c>
      <c r="X2387">
        <v>8.9700000000000006</v>
      </c>
      <c r="Y2387">
        <v>3.18</v>
      </c>
      <c r="Z2387">
        <v>2</v>
      </c>
      <c r="AA2387" t="s">
        <v>4250</v>
      </c>
      <c r="AB2387">
        <v>1</v>
      </c>
      <c r="AC2387">
        <v>5</v>
      </c>
      <c r="AD2387">
        <v>3.7759999999999998</v>
      </c>
      <c r="AF2387" t="s">
        <v>7949</v>
      </c>
      <c r="AI2387">
        <v>0</v>
      </c>
      <c r="AJ2387">
        <v>0</v>
      </c>
      <c r="AM2387" t="s">
        <v>20019</v>
      </c>
    </row>
    <row r="2388" spans="1:39" x14ac:dyDescent="0.25">
      <c r="A2388" t="s">
        <v>9710</v>
      </c>
      <c r="B2388" t="s">
        <v>4841</v>
      </c>
      <c r="C2388" t="s">
        <v>4842</v>
      </c>
      <c r="D2388">
        <v>25</v>
      </c>
      <c r="E2388" t="s">
        <v>4845</v>
      </c>
      <c r="F2388">
        <v>7.6</v>
      </c>
      <c r="I2388" t="s">
        <v>13128</v>
      </c>
      <c r="K2388" t="s">
        <v>6860</v>
      </c>
      <c r="L2388" t="s">
        <v>6861</v>
      </c>
      <c r="M2388" t="s">
        <v>14952</v>
      </c>
      <c r="N2388">
        <v>9</v>
      </c>
      <c r="O2388" t="s">
        <v>15273</v>
      </c>
      <c r="P2388" t="s">
        <v>17362</v>
      </c>
      <c r="Q2388">
        <v>5</v>
      </c>
      <c r="R2388">
        <v>2</v>
      </c>
      <c r="U2388">
        <v>389.34</v>
      </c>
      <c r="V2388">
        <v>93.96</v>
      </c>
      <c r="W2388">
        <v>2.87</v>
      </c>
      <c r="X2388">
        <v>10.01</v>
      </c>
      <c r="Y2388">
        <v>2.87</v>
      </c>
      <c r="Z2388">
        <v>2</v>
      </c>
      <c r="AA2388" t="s">
        <v>4250</v>
      </c>
      <c r="AB2388">
        <v>0</v>
      </c>
      <c r="AC2388">
        <v>4</v>
      </c>
      <c r="AF2388" t="s">
        <v>7949</v>
      </c>
      <c r="AI2388">
        <v>0</v>
      </c>
      <c r="AJ2388">
        <v>0</v>
      </c>
      <c r="AM2388" t="s">
        <v>20019</v>
      </c>
    </row>
    <row r="2389" spans="1:39" x14ac:dyDescent="0.25">
      <c r="A2389" t="s">
        <v>9711</v>
      </c>
      <c r="B2389" t="s">
        <v>4841</v>
      </c>
      <c r="C2389" t="s">
        <v>4842</v>
      </c>
      <c r="D2389">
        <v>25</v>
      </c>
      <c r="E2389" t="s">
        <v>4845</v>
      </c>
      <c r="F2389">
        <v>7.6</v>
      </c>
      <c r="I2389" t="s">
        <v>13129</v>
      </c>
      <c r="K2389" t="s">
        <v>6860</v>
      </c>
      <c r="L2389" t="s">
        <v>6861</v>
      </c>
      <c r="M2389" t="s">
        <v>15000</v>
      </c>
      <c r="N2389">
        <v>9</v>
      </c>
      <c r="O2389" t="s">
        <v>15330</v>
      </c>
      <c r="P2389" t="s">
        <v>17363</v>
      </c>
      <c r="Q2389">
        <v>5</v>
      </c>
      <c r="R2389">
        <v>1</v>
      </c>
      <c r="S2389">
        <v>3.61</v>
      </c>
      <c r="T2389">
        <v>3.78</v>
      </c>
      <c r="U2389">
        <v>373.47</v>
      </c>
      <c r="V2389">
        <v>69.2</v>
      </c>
      <c r="W2389">
        <v>3.54</v>
      </c>
      <c r="Y2389">
        <v>6.89</v>
      </c>
      <c r="Z2389">
        <v>1</v>
      </c>
      <c r="AA2389" t="s">
        <v>4250</v>
      </c>
      <c r="AB2389">
        <v>0</v>
      </c>
      <c r="AC2389">
        <v>5</v>
      </c>
      <c r="AD2389">
        <v>4.5421190476190478</v>
      </c>
      <c r="AF2389" t="s">
        <v>7949</v>
      </c>
      <c r="AI2389">
        <v>0</v>
      </c>
      <c r="AJ2389">
        <v>0</v>
      </c>
      <c r="AM2389" t="s">
        <v>20019</v>
      </c>
    </row>
    <row r="2390" spans="1:39" x14ac:dyDescent="0.25">
      <c r="A2390" t="s">
        <v>9712</v>
      </c>
      <c r="B2390" t="s">
        <v>4841</v>
      </c>
      <c r="C2390" t="s">
        <v>4842</v>
      </c>
      <c r="D2390">
        <v>25</v>
      </c>
      <c r="E2390" t="s">
        <v>4845</v>
      </c>
      <c r="F2390">
        <v>7.6</v>
      </c>
      <c r="I2390" t="s">
        <v>13130</v>
      </c>
      <c r="K2390" t="s">
        <v>6860</v>
      </c>
      <c r="L2390" t="s">
        <v>6861</v>
      </c>
      <c r="M2390" t="s">
        <v>15042</v>
      </c>
      <c r="N2390">
        <v>9</v>
      </c>
      <c r="O2390" t="s">
        <v>15389</v>
      </c>
      <c r="P2390" t="s">
        <v>17364</v>
      </c>
      <c r="Q2390">
        <v>5</v>
      </c>
      <c r="R2390">
        <v>1</v>
      </c>
      <c r="S2390">
        <v>1.24</v>
      </c>
      <c r="T2390">
        <v>1.24</v>
      </c>
      <c r="U2390">
        <v>443.44</v>
      </c>
      <c r="V2390">
        <v>77.150000000000006</v>
      </c>
      <c r="W2390">
        <v>3.08</v>
      </c>
      <c r="Y2390">
        <v>4.41</v>
      </c>
      <c r="Z2390">
        <v>1</v>
      </c>
      <c r="AA2390" t="s">
        <v>4250</v>
      </c>
      <c r="AB2390">
        <v>0</v>
      </c>
      <c r="AC2390">
        <v>5</v>
      </c>
      <c r="AD2390">
        <v>5.237333333333333</v>
      </c>
      <c r="AF2390" t="s">
        <v>7949</v>
      </c>
      <c r="AI2390">
        <v>0</v>
      </c>
      <c r="AJ2390">
        <v>0</v>
      </c>
      <c r="AM2390" t="s">
        <v>20019</v>
      </c>
    </row>
    <row r="2391" spans="1:39" x14ac:dyDescent="0.25">
      <c r="A2391" t="s">
        <v>9712</v>
      </c>
      <c r="B2391" t="s">
        <v>4841</v>
      </c>
      <c r="C2391" t="s">
        <v>4842</v>
      </c>
      <c r="D2391">
        <v>25</v>
      </c>
      <c r="E2391" t="s">
        <v>4845</v>
      </c>
      <c r="F2391">
        <v>7.6</v>
      </c>
      <c r="I2391" t="s">
        <v>13131</v>
      </c>
      <c r="K2391" t="s">
        <v>6860</v>
      </c>
      <c r="M2391" t="s">
        <v>15002</v>
      </c>
      <c r="N2391">
        <v>8</v>
      </c>
      <c r="O2391" t="s">
        <v>15332</v>
      </c>
      <c r="P2391" t="s">
        <v>17364</v>
      </c>
      <c r="Q2391">
        <v>5</v>
      </c>
      <c r="R2391">
        <v>1</v>
      </c>
      <c r="S2391">
        <v>1.24</v>
      </c>
      <c r="T2391">
        <v>1.24</v>
      </c>
      <c r="U2391">
        <v>443.44</v>
      </c>
      <c r="V2391">
        <v>77.150000000000006</v>
      </c>
      <c r="W2391">
        <v>3.08</v>
      </c>
      <c r="Y2391">
        <v>4.41</v>
      </c>
      <c r="Z2391">
        <v>1</v>
      </c>
      <c r="AA2391" t="s">
        <v>4250</v>
      </c>
      <c r="AB2391">
        <v>0</v>
      </c>
      <c r="AC2391">
        <v>5</v>
      </c>
      <c r="AD2391">
        <v>5.237333333333333</v>
      </c>
      <c r="AF2391" t="s">
        <v>7949</v>
      </c>
      <c r="AI2391">
        <v>0</v>
      </c>
      <c r="AJ2391">
        <v>0</v>
      </c>
      <c r="AM2391" t="s">
        <v>20019</v>
      </c>
    </row>
    <row r="2392" spans="1:39" x14ac:dyDescent="0.25">
      <c r="A2392" t="s">
        <v>9713</v>
      </c>
      <c r="B2392" t="s">
        <v>4841</v>
      </c>
      <c r="C2392" t="s">
        <v>4842</v>
      </c>
      <c r="D2392">
        <v>25</v>
      </c>
      <c r="E2392" t="s">
        <v>4845</v>
      </c>
      <c r="F2392">
        <v>7.6</v>
      </c>
      <c r="I2392" t="s">
        <v>13132</v>
      </c>
      <c r="K2392" t="s">
        <v>6860</v>
      </c>
      <c r="L2392" t="s">
        <v>6861</v>
      </c>
      <c r="M2392" t="s">
        <v>15000</v>
      </c>
      <c r="N2392">
        <v>9</v>
      </c>
      <c r="O2392" t="s">
        <v>15330</v>
      </c>
      <c r="P2392" t="s">
        <v>17365</v>
      </c>
      <c r="Q2392">
        <v>5</v>
      </c>
      <c r="R2392">
        <v>1</v>
      </c>
      <c r="S2392">
        <v>4.78</v>
      </c>
      <c r="T2392">
        <v>4.97</v>
      </c>
      <c r="U2392">
        <v>422.96</v>
      </c>
      <c r="V2392">
        <v>72.86</v>
      </c>
      <c r="W2392">
        <v>4.91</v>
      </c>
      <c r="Y2392">
        <v>6.94</v>
      </c>
      <c r="Z2392">
        <v>2</v>
      </c>
      <c r="AA2392" t="s">
        <v>4250</v>
      </c>
      <c r="AB2392">
        <v>0</v>
      </c>
      <c r="AC2392">
        <v>3</v>
      </c>
      <c r="AD2392">
        <v>3.3986190476190479</v>
      </c>
      <c r="AF2392" t="s">
        <v>7949</v>
      </c>
      <c r="AI2392">
        <v>0</v>
      </c>
      <c r="AJ2392">
        <v>0</v>
      </c>
      <c r="AM2392" t="s">
        <v>20019</v>
      </c>
    </row>
    <row r="2393" spans="1:39" x14ac:dyDescent="0.25">
      <c r="A2393" t="s">
        <v>5662</v>
      </c>
      <c r="B2393" t="s">
        <v>4841</v>
      </c>
      <c r="C2393" t="s">
        <v>4842</v>
      </c>
      <c r="D2393">
        <v>25</v>
      </c>
      <c r="E2393" t="s">
        <v>4845</v>
      </c>
      <c r="F2393">
        <v>7.6</v>
      </c>
      <c r="I2393" t="s">
        <v>13133</v>
      </c>
      <c r="K2393" t="s">
        <v>6860</v>
      </c>
      <c r="L2393" t="s">
        <v>6861</v>
      </c>
      <c r="M2393" t="s">
        <v>15000</v>
      </c>
      <c r="N2393">
        <v>9</v>
      </c>
      <c r="O2393" t="s">
        <v>15330</v>
      </c>
      <c r="P2393" t="s">
        <v>7388</v>
      </c>
      <c r="Q2393">
        <v>5</v>
      </c>
      <c r="R2393">
        <v>1</v>
      </c>
      <c r="S2393">
        <v>4.38</v>
      </c>
      <c r="T2393">
        <v>4.5199999999999996</v>
      </c>
      <c r="U2393">
        <v>412.54</v>
      </c>
      <c r="V2393">
        <v>72.86</v>
      </c>
      <c r="W2393">
        <v>4.24</v>
      </c>
      <c r="Y2393">
        <v>6.95</v>
      </c>
      <c r="Z2393">
        <v>2</v>
      </c>
      <c r="AA2393" t="s">
        <v>4250</v>
      </c>
      <c r="AB2393">
        <v>0</v>
      </c>
      <c r="AC2393">
        <v>2</v>
      </c>
      <c r="AD2393">
        <v>3.6980476190476188</v>
      </c>
      <c r="AE2393" t="s">
        <v>7948</v>
      </c>
      <c r="AF2393" t="s">
        <v>7949</v>
      </c>
      <c r="AH2393" t="s">
        <v>7954</v>
      </c>
      <c r="AI2393">
        <v>0</v>
      </c>
      <c r="AJ2393">
        <v>0</v>
      </c>
      <c r="AM2393" t="s">
        <v>20019</v>
      </c>
    </row>
    <row r="2394" spans="1:39" x14ac:dyDescent="0.25">
      <c r="A2394" t="s">
        <v>9714</v>
      </c>
      <c r="B2394" t="s">
        <v>4841</v>
      </c>
      <c r="C2394" t="s">
        <v>4842</v>
      </c>
      <c r="D2394">
        <v>25</v>
      </c>
      <c r="E2394" t="s">
        <v>4845</v>
      </c>
      <c r="F2394">
        <v>7.6</v>
      </c>
      <c r="I2394" t="s">
        <v>13134</v>
      </c>
      <c r="K2394" t="s">
        <v>6860</v>
      </c>
      <c r="L2394" t="s">
        <v>6861</v>
      </c>
      <c r="M2394" t="s">
        <v>14996</v>
      </c>
      <c r="N2394">
        <v>9</v>
      </c>
      <c r="O2394" t="s">
        <v>15322</v>
      </c>
      <c r="P2394" t="s">
        <v>17366</v>
      </c>
      <c r="Q2394">
        <v>5</v>
      </c>
      <c r="R2394">
        <v>2</v>
      </c>
      <c r="S2394">
        <v>-1.88</v>
      </c>
      <c r="T2394">
        <v>-1.86</v>
      </c>
      <c r="U2394">
        <v>433.22</v>
      </c>
      <c r="V2394">
        <v>89.6</v>
      </c>
      <c r="W2394">
        <v>3.63</v>
      </c>
      <c r="X2394">
        <v>8.85</v>
      </c>
      <c r="Y2394">
        <v>3.94</v>
      </c>
      <c r="Z2394">
        <v>2</v>
      </c>
      <c r="AA2394" t="s">
        <v>4250</v>
      </c>
      <c r="AB2394">
        <v>0</v>
      </c>
      <c r="AC2394">
        <v>4</v>
      </c>
      <c r="AD2394">
        <v>4.9770000000000003</v>
      </c>
      <c r="AF2394" t="s">
        <v>7949</v>
      </c>
      <c r="AI2394">
        <v>0</v>
      </c>
      <c r="AJ2394">
        <v>0</v>
      </c>
      <c r="AM2394" t="s">
        <v>20019</v>
      </c>
    </row>
    <row r="2395" spans="1:39" x14ac:dyDescent="0.25">
      <c r="A2395" t="s">
        <v>9715</v>
      </c>
      <c r="B2395" t="s">
        <v>4841</v>
      </c>
      <c r="C2395" t="s">
        <v>4842</v>
      </c>
      <c r="D2395">
        <v>25</v>
      </c>
      <c r="E2395" t="s">
        <v>4845</v>
      </c>
      <c r="F2395">
        <v>7.6</v>
      </c>
      <c r="I2395" t="s">
        <v>13135</v>
      </c>
      <c r="K2395" t="s">
        <v>6860</v>
      </c>
      <c r="L2395" t="s">
        <v>6861</v>
      </c>
      <c r="M2395" t="s">
        <v>14996</v>
      </c>
      <c r="N2395">
        <v>9</v>
      </c>
      <c r="O2395" t="s">
        <v>15322</v>
      </c>
      <c r="P2395" t="s">
        <v>17367</v>
      </c>
      <c r="Q2395">
        <v>7</v>
      </c>
      <c r="R2395">
        <v>2</v>
      </c>
      <c r="S2395">
        <v>-1.47</v>
      </c>
      <c r="T2395">
        <v>-1.46</v>
      </c>
      <c r="U2395">
        <v>463.34</v>
      </c>
      <c r="V2395">
        <v>111.72</v>
      </c>
      <c r="W2395">
        <v>2.66</v>
      </c>
      <c r="X2395">
        <v>8.8000000000000007</v>
      </c>
      <c r="Y2395">
        <v>3.94</v>
      </c>
      <c r="Z2395">
        <v>2</v>
      </c>
      <c r="AA2395" t="s">
        <v>4250</v>
      </c>
      <c r="AB2395">
        <v>0</v>
      </c>
      <c r="AC2395">
        <v>6</v>
      </c>
      <c r="AD2395">
        <v>4.0378571428571428</v>
      </c>
      <c r="AF2395" t="s">
        <v>7949</v>
      </c>
      <c r="AI2395">
        <v>0</v>
      </c>
      <c r="AJ2395">
        <v>0</v>
      </c>
      <c r="AM2395" t="s">
        <v>20019</v>
      </c>
    </row>
    <row r="2396" spans="1:39" x14ac:dyDescent="0.25">
      <c r="A2396" t="s">
        <v>9716</v>
      </c>
      <c r="B2396" t="s">
        <v>4841</v>
      </c>
      <c r="C2396" t="s">
        <v>4842</v>
      </c>
      <c r="D2396">
        <v>25</v>
      </c>
      <c r="E2396" t="s">
        <v>4845</v>
      </c>
      <c r="F2396">
        <v>7.6</v>
      </c>
      <c r="I2396" t="s">
        <v>13136</v>
      </c>
      <c r="K2396" t="s">
        <v>6860</v>
      </c>
      <c r="M2396" t="s">
        <v>14989</v>
      </c>
      <c r="N2396">
        <v>8</v>
      </c>
      <c r="O2396" t="s">
        <v>15313</v>
      </c>
      <c r="P2396" t="s">
        <v>17368</v>
      </c>
      <c r="Q2396">
        <v>9</v>
      </c>
      <c r="R2396">
        <v>2</v>
      </c>
      <c r="S2396">
        <v>4.57</v>
      </c>
      <c r="T2396">
        <v>4.57</v>
      </c>
      <c r="U2396">
        <v>489.96</v>
      </c>
      <c r="V2396">
        <v>111.72</v>
      </c>
      <c r="W2396">
        <v>3.73</v>
      </c>
      <c r="X2396">
        <v>9.8800000000000008</v>
      </c>
      <c r="Y2396">
        <v>3.77</v>
      </c>
      <c r="Z2396">
        <v>2</v>
      </c>
      <c r="AA2396" t="s">
        <v>4250</v>
      </c>
      <c r="AB2396">
        <v>0</v>
      </c>
      <c r="AC2396">
        <v>5</v>
      </c>
      <c r="AD2396">
        <v>2.0627142857142862</v>
      </c>
      <c r="AF2396" t="s">
        <v>7949</v>
      </c>
      <c r="AI2396">
        <v>0</v>
      </c>
      <c r="AJ2396">
        <v>0</v>
      </c>
      <c r="AM2396" t="s">
        <v>20019</v>
      </c>
    </row>
    <row r="2397" spans="1:39" x14ac:dyDescent="0.25">
      <c r="A2397" t="s">
        <v>9717</v>
      </c>
      <c r="B2397" t="s">
        <v>4841</v>
      </c>
      <c r="C2397" t="s">
        <v>4842</v>
      </c>
      <c r="D2397">
        <v>25.1</v>
      </c>
      <c r="E2397" t="s">
        <v>4845</v>
      </c>
      <c r="F2397">
        <v>7.6</v>
      </c>
      <c r="I2397" t="s">
        <v>13137</v>
      </c>
      <c r="K2397" t="s">
        <v>6860</v>
      </c>
      <c r="L2397" t="s">
        <v>6861</v>
      </c>
      <c r="M2397" t="s">
        <v>14987</v>
      </c>
      <c r="N2397">
        <v>9</v>
      </c>
      <c r="O2397" t="s">
        <v>15311</v>
      </c>
      <c r="P2397" t="s">
        <v>17369</v>
      </c>
      <c r="Q2397">
        <v>7</v>
      </c>
      <c r="R2397">
        <v>2</v>
      </c>
      <c r="S2397">
        <v>1.1000000000000001</v>
      </c>
      <c r="T2397">
        <v>1.1100000000000001</v>
      </c>
      <c r="U2397">
        <v>443.87</v>
      </c>
      <c r="V2397">
        <v>122.62</v>
      </c>
      <c r="W2397">
        <v>2.9</v>
      </c>
      <c r="X2397">
        <v>9.77</v>
      </c>
      <c r="Y2397">
        <v>4.87</v>
      </c>
      <c r="Z2397">
        <v>2</v>
      </c>
      <c r="AA2397" t="s">
        <v>4250</v>
      </c>
      <c r="AB2397">
        <v>0</v>
      </c>
      <c r="AC2397">
        <v>6</v>
      </c>
      <c r="AD2397">
        <v>3.900928571428572</v>
      </c>
      <c r="AF2397" t="s">
        <v>7949</v>
      </c>
      <c r="AI2397">
        <v>0</v>
      </c>
      <c r="AJ2397">
        <v>0</v>
      </c>
      <c r="AM2397" t="s">
        <v>20019</v>
      </c>
    </row>
    <row r="2398" spans="1:39" x14ac:dyDescent="0.25">
      <c r="A2398" t="s">
        <v>9718</v>
      </c>
      <c r="B2398" t="s">
        <v>4841</v>
      </c>
      <c r="C2398" t="s">
        <v>4842</v>
      </c>
      <c r="D2398">
        <v>25.2</v>
      </c>
      <c r="E2398" t="s">
        <v>4845</v>
      </c>
      <c r="F2398">
        <v>7.6</v>
      </c>
      <c r="I2398" t="s">
        <v>13138</v>
      </c>
      <c r="K2398" t="s">
        <v>6860</v>
      </c>
      <c r="L2398" t="s">
        <v>6861</v>
      </c>
      <c r="M2398" t="s">
        <v>14987</v>
      </c>
      <c r="N2398">
        <v>9</v>
      </c>
      <c r="O2398" t="s">
        <v>15311</v>
      </c>
      <c r="P2398" t="s">
        <v>17370</v>
      </c>
      <c r="Q2398">
        <v>5</v>
      </c>
      <c r="R2398">
        <v>2</v>
      </c>
      <c r="S2398">
        <v>1.95</v>
      </c>
      <c r="T2398">
        <v>1.95</v>
      </c>
      <c r="U2398">
        <v>441.27</v>
      </c>
      <c r="V2398">
        <v>89.6</v>
      </c>
      <c r="W2398">
        <v>4.01</v>
      </c>
      <c r="X2398">
        <v>9.85</v>
      </c>
      <c r="Y2398">
        <v>4.87</v>
      </c>
      <c r="Z2398">
        <v>2</v>
      </c>
      <c r="AA2398" t="s">
        <v>4250</v>
      </c>
      <c r="AB2398">
        <v>0</v>
      </c>
      <c r="AC2398">
        <v>5</v>
      </c>
      <c r="AD2398">
        <v>4.9195000000000002</v>
      </c>
      <c r="AF2398" t="s">
        <v>7949</v>
      </c>
      <c r="AI2398">
        <v>0</v>
      </c>
      <c r="AJ2398">
        <v>0</v>
      </c>
      <c r="AM2398" t="s">
        <v>20019</v>
      </c>
    </row>
    <row r="2399" spans="1:39" x14ac:dyDescent="0.25">
      <c r="A2399" t="s">
        <v>8395</v>
      </c>
      <c r="B2399" t="s">
        <v>4841</v>
      </c>
      <c r="C2399" t="s">
        <v>4842</v>
      </c>
      <c r="D2399">
        <v>25.3</v>
      </c>
      <c r="E2399" t="s">
        <v>4845</v>
      </c>
      <c r="F2399">
        <v>7.6</v>
      </c>
      <c r="K2399" t="s">
        <v>6860</v>
      </c>
      <c r="L2399" t="s">
        <v>6861</v>
      </c>
      <c r="M2399" t="s">
        <v>15013</v>
      </c>
      <c r="N2399">
        <v>9</v>
      </c>
      <c r="O2399" t="s">
        <v>15396</v>
      </c>
      <c r="P2399" t="s">
        <v>16048</v>
      </c>
      <c r="Q2399">
        <v>6</v>
      </c>
      <c r="R2399">
        <v>1</v>
      </c>
      <c r="S2399">
        <v>3.97</v>
      </c>
      <c r="T2399">
        <v>3.97</v>
      </c>
      <c r="U2399">
        <v>424.44</v>
      </c>
      <c r="V2399">
        <v>82.62</v>
      </c>
      <c r="W2399">
        <v>4.6399999999999997</v>
      </c>
      <c r="Y2399">
        <v>3.48</v>
      </c>
      <c r="Z2399">
        <v>4</v>
      </c>
      <c r="AA2399" t="s">
        <v>4250</v>
      </c>
      <c r="AB2399">
        <v>0</v>
      </c>
      <c r="AC2399">
        <v>2</v>
      </c>
      <c r="AD2399">
        <v>3.9030476190476189</v>
      </c>
      <c r="AF2399" t="s">
        <v>7949</v>
      </c>
      <c r="AI2399">
        <v>0</v>
      </c>
      <c r="AJ2399">
        <v>0</v>
      </c>
      <c r="AK2399" t="s">
        <v>19847</v>
      </c>
      <c r="AL2399" t="s">
        <v>19847</v>
      </c>
      <c r="AM2399" t="s">
        <v>20019</v>
      </c>
    </row>
    <row r="2400" spans="1:39" x14ac:dyDescent="0.25">
      <c r="A2400" t="s">
        <v>9719</v>
      </c>
      <c r="B2400" t="s">
        <v>4841</v>
      </c>
      <c r="C2400" t="s">
        <v>4842</v>
      </c>
      <c r="D2400">
        <v>25.3</v>
      </c>
      <c r="E2400" t="s">
        <v>4845</v>
      </c>
      <c r="F2400">
        <v>7.6</v>
      </c>
      <c r="I2400" t="s">
        <v>13139</v>
      </c>
      <c r="K2400" t="s">
        <v>6860</v>
      </c>
      <c r="L2400" t="s">
        <v>6861</v>
      </c>
      <c r="M2400" t="s">
        <v>14972</v>
      </c>
      <c r="N2400">
        <v>8</v>
      </c>
      <c r="O2400" t="s">
        <v>15293</v>
      </c>
      <c r="P2400" t="s">
        <v>17371</v>
      </c>
      <c r="Q2400">
        <v>7</v>
      </c>
      <c r="R2400">
        <v>2</v>
      </c>
      <c r="S2400">
        <v>2.5299999999999998</v>
      </c>
      <c r="T2400">
        <v>2.5299999999999998</v>
      </c>
      <c r="U2400">
        <v>461.8</v>
      </c>
      <c r="V2400">
        <v>111.72</v>
      </c>
      <c r="W2400">
        <v>3.41</v>
      </c>
      <c r="X2400">
        <v>9.67</v>
      </c>
      <c r="Y2400">
        <v>3.68</v>
      </c>
      <c r="Z2400">
        <v>2</v>
      </c>
      <c r="AA2400" t="s">
        <v>4250</v>
      </c>
      <c r="AB2400">
        <v>0</v>
      </c>
      <c r="AC2400">
        <v>4</v>
      </c>
      <c r="AD2400">
        <v>3.7838571428571428</v>
      </c>
      <c r="AF2400" t="s">
        <v>7949</v>
      </c>
      <c r="AI2400">
        <v>0</v>
      </c>
      <c r="AJ2400">
        <v>0</v>
      </c>
      <c r="AM2400" t="s">
        <v>20019</v>
      </c>
    </row>
    <row r="2401" spans="1:39" x14ac:dyDescent="0.25">
      <c r="A2401" t="s">
        <v>6016</v>
      </c>
      <c r="B2401" t="s">
        <v>4841</v>
      </c>
      <c r="C2401" t="s">
        <v>4842</v>
      </c>
      <c r="D2401">
        <v>25.4</v>
      </c>
      <c r="E2401" t="s">
        <v>4845</v>
      </c>
      <c r="F2401">
        <v>7.59</v>
      </c>
      <c r="K2401" t="s">
        <v>6860</v>
      </c>
      <c r="L2401" t="s">
        <v>6861</v>
      </c>
      <c r="M2401" t="s">
        <v>15141</v>
      </c>
      <c r="N2401">
        <v>9</v>
      </c>
      <c r="O2401" t="s">
        <v>15517</v>
      </c>
      <c r="P2401" t="s">
        <v>7742</v>
      </c>
      <c r="Q2401">
        <v>6</v>
      </c>
      <c r="R2401">
        <v>4</v>
      </c>
      <c r="S2401">
        <v>0.9</v>
      </c>
      <c r="T2401">
        <v>1.87</v>
      </c>
      <c r="U2401">
        <v>578.74</v>
      </c>
      <c r="V2401">
        <v>127.84</v>
      </c>
      <c r="W2401">
        <v>3.03</v>
      </c>
      <c r="X2401">
        <v>13.72</v>
      </c>
      <c r="Y2401">
        <v>8.35</v>
      </c>
      <c r="Z2401">
        <v>3</v>
      </c>
      <c r="AA2401" t="s">
        <v>4250</v>
      </c>
      <c r="AB2401">
        <v>1</v>
      </c>
      <c r="AC2401">
        <v>13</v>
      </c>
      <c r="AD2401">
        <v>2.8250000000000002</v>
      </c>
      <c r="AF2401" t="s">
        <v>7949</v>
      </c>
      <c r="AI2401">
        <v>0</v>
      </c>
      <c r="AJ2401">
        <v>0</v>
      </c>
      <c r="AK2401" t="s">
        <v>19952</v>
      </c>
      <c r="AL2401" t="s">
        <v>19952</v>
      </c>
      <c r="AM2401" t="s">
        <v>20019</v>
      </c>
    </row>
    <row r="2402" spans="1:39" x14ac:dyDescent="0.25">
      <c r="A2402" t="s">
        <v>8981</v>
      </c>
      <c r="B2402" t="s">
        <v>4841</v>
      </c>
      <c r="C2402" t="s">
        <v>4842</v>
      </c>
      <c r="D2402">
        <v>25.4</v>
      </c>
      <c r="E2402" t="s">
        <v>4845</v>
      </c>
      <c r="F2402">
        <v>7.59</v>
      </c>
      <c r="I2402" t="s">
        <v>13140</v>
      </c>
      <c r="K2402" t="s">
        <v>6860</v>
      </c>
      <c r="L2402" t="s">
        <v>6861</v>
      </c>
      <c r="M2402" t="s">
        <v>14979</v>
      </c>
      <c r="N2402">
        <v>8</v>
      </c>
      <c r="O2402" t="s">
        <v>15302</v>
      </c>
      <c r="P2402" t="s">
        <v>16633</v>
      </c>
      <c r="Q2402">
        <v>8</v>
      </c>
      <c r="R2402">
        <v>2</v>
      </c>
      <c r="S2402">
        <v>3.83</v>
      </c>
      <c r="T2402">
        <v>3.84</v>
      </c>
      <c r="U2402">
        <v>452.37</v>
      </c>
      <c r="V2402">
        <v>124.61</v>
      </c>
      <c r="W2402">
        <v>2.16</v>
      </c>
      <c r="X2402">
        <v>9.18</v>
      </c>
      <c r="Y2402">
        <v>3.45</v>
      </c>
      <c r="Z2402">
        <v>2</v>
      </c>
      <c r="AA2402" t="s">
        <v>4250</v>
      </c>
      <c r="AB2402">
        <v>0</v>
      </c>
      <c r="AC2402">
        <v>5</v>
      </c>
      <c r="AD2402">
        <v>2.5052142857142861</v>
      </c>
      <c r="AF2402" t="s">
        <v>7949</v>
      </c>
      <c r="AI2402">
        <v>0</v>
      </c>
      <c r="AJ2402">
        <v>0</v>
      </c>
      <c r="AM2402" t="s">
        <v>20019</v>
      </c>
    </row>
    <row r="2403" spans="1:39" x14ac:dyDescent="0.25">
      <c r="A2403" t="s">
        <v>9720</v>
      </c>
      <c r="B2403" t="s">
        <v>4841</v>
      </c>
      <c r="C2403" t="s">
        <v>4842</v>
      </c>
      <c r="D2403">
        <v>25.6</v>
      </c>
      <c r="E2403" t="s">
        <v>4845</v>
      </c>
      <c r="F2403">
        <v>7.59</v>
      </c>
      <c r="I2403" t="s">
        <v>13141</v>
      </c>
      <c r="K2403" t="s">
        <v>6860</v>
      </c>
      <c r="L2403" t="s">
        <v>6861</v>
      </c>
      <c r="M2403" t="s">
        <v>14987</v>
      </c>
      <c r="N2403">
        <v>9</v>
      </c>
      <c r="O2403" t="s">
        <v>15311</v>
      </c>
      <c r="P2403" t="s">
        <v>17372</v>
      </c>
      <c r="Q2403">
        <v>5</v>
      </c>
      <c r="R2403">
        <v>2</v>
      </c>
      <c r="S2403">
        <v>3.76</v>
      </c>
      <c r="T2403">
        <v>3.77</v>
      </c>
      <c r="U2403">
        <v>459.26</v>
      </c>
      <c r="V2403">
        <v>89.6</v>
      </c>
      <c r="W2403">
        <v>4.28</v>
      </c>
      <c r="X2403">
        <v>8.82</v>
      </c>
      <c r="Y2403">
        <v>4.17</v>
      </c>
      <c r="Z2403">
        <v>2</v>
      </c>
      <c r="AA2403" t="s">
        <v>4250</v>
      </c>
      <c r="AB2403">
        <v>0</v>
      </c>
      <c r="AC2403">
        <v>4</v>
      </c>
      <c r="AD2403">
        <v>3.5259999999999998</v>
      </c>
      <c r="AF2403" t="s">
        <v>7949</v>
      </c>
      <c r="AI2403">
        <v>0</v>
      </c>
      <c r="AJ2403">
        <v>0</v>
      </c>
      <c r="AM2403" t="s">
        <v>20019</v>
      </c>
    </row>
    <row r="2404" spans="1:39" x14ac:dyDescent="0.25">
      <c r="A2404" t="s">
        <v>9721</v>
      </c>
      <c r="B2404" t="s">
        <v>4841</v>
      </c>
      <c r="C2404" t="s">
        <v>4842</v>
      </c>
      <c r="D2404">
        <v>25.6</v>
      </c>
      <c r="E2404" t="s">
        <v>4845</v>
      </c>
      <c r="F2404">
        <v>7.59</v>
      </c>
      <c r="I2404" t="s">
        <v>13142</v>
      </c>
      <c r="K2404" t="s">
        <v>6860</v>
      </c>
      <c r="L2404" t="s">
        <v>6861</v>
      </c>
      <c r="M2404" t="s">
        <v>14987</v>
      </c>
      <c r="N2404">
        <v>9</v>
      </c>
      <c r="O2404" t="s">
        <v>15311</v>
      </c>
      <c r="P2404" t="s">
        <v>17373</v>
      </c>
      <c r="Q2404">
        <v>6</v>
      </c>
      <c r="R2404">
        <v>2</v>
      </c>
      <c r="S2404">
        <v>1.1100000000000001</v>
      </c>
      <c r="T2404">
        <v>1.1100000000000001</v>
      </c>
      <c r="U2404">
        <v>383.36</v>
      </c>
      <c r="V2404">
        <v>113.39</v>
      </c>
      <c r="W2404">
        <v>2.2400000000000002</v>
      </c>
      <c r="X2404">
        <v>9.9499999999999993</v>
      </c>
      <c r="Y2404">
        <v>5.03</v>
      </c>
      <c r="Z2404">
        <v>2</v>
      </c>
      <c r="AA2404" t="s">
        <v>4250</v>
      </c>
      <c r="AB2404">
        <v>0</v>
      </c>
      <c r="AC2404">
        <v>4</v>
      </c>
      <c r="AD2404">
        <v>4.5534761904761902</v>
      </c>
      <c r="AF2404" t="s">
        <v>7949</v>
      </c>
      <c r="AI2404">
        <v>0</v>
      </c>
      <c r="AJ2404">
        <v>0</v>
      </c>
      <c r="AM2404" t="s">
        <v>20019</v>
      </c>
    </row>
    <row r="2405" spans="1:39" x14ac:dyDescent="0.25">
      <c r="A2405" t="s">
        <v>9722</v>
      </c>
      <c r="B2405" t="s">
        <v>4841</v>
      </c>
      <c r="C2405" t="s">
        <v>4842</v>
      </c>
      <c r="D2405">
        <v>25.6</v>
      </c>
      <c r="E2405" t="s">
        <v>4845</v>
      </c>
      <c r="F2405">
        <v>7.59</v>
      </c>
      <c r="I2405" t="s">
        <v>13143</v>
      </c>
      <c r="K2405" t="s">
        <v>6860</v>
      </c>
      <c r="L2405" t="s">
        <v>6861</v>
      </c>
      <c r="M2405" t="s">
        <v>14979</v>
      </c>
      <c r="N2405">
        <v>8</v>
      </c>
      <c r="O2405" t="s">
        <v>15302</v>
      </c>
      <c r="P2405" t="s">
        <v>17374</v>
      </c>
      <c r="Q2405">
        <v>7</v>
      </c>
      <c r="R2405">
        <v>2</v>
      </c>
      <c r="U2405">
        <v>463.37</v>
      </c>
      <c r="V2405">
        <v>102.67</v>
      </c>
      <c r="W2405">
        <v>4.29</v>
      </c>
      <c r="Y2405">
        <v>3.66</v>
      </c>
      <c r="Z2405">
        <v>3</v>
      </c>
      <c r="AA2405" t="s">
        <v>4250</v>
      </c>
      <c r="AB2405">
        <v>0</v>
      </c>
      <c r="AC2405">
        <v>4</v>
      </c>
      <c r="AF2405" t="s">
        <v>7949</v>
      </c>
      <c r="AI2405">
        <v>0</v>
      </c>
      <c r="AJ2405">
        <v>0</v>
      </c>
      <c r="AM2405" t="s">
        <v>20019</v>
      </c>
    </row>
    <row r="2406" spans="1:39" x14ac:dyDescent="0.25">
      <c r="A2406" t="s">
        <v>9723</v>
      </c>
      <c r="B2406" t="s">
        <v>4841</v>
      </c>
      <c r="C2406" t="s">
        <v>4842</v>
      </c>
      <c r="D2406">
        <v>25.6</v>
      </c>
      <c r="E2406" t="s">
        <v>4845</v>
      </c>
      <c r="F2406">
        <v>7.59</v>
      </c>
      <c r="K2406" t="s">
        <v>6860</v>
      </c>
      <c r="L2406" t="s">
        <v>6861</v>
      </c>
      <c r="M2406" t="s">
        <v>14953</v>
      </c>
      <c r="N2406">
        <v>9</v>
      </c>
      <c r="O2406" t="s">
        <v>15274</v>
      </c>
      <c r="P2406" t="s">
        <v>17375</v>
      </c>
      <c r="Q2406">
        <v>4</v>
      </c>
      <c r="R2406">
        <v>1</v>
      </c>
      <c r="S2406">
        <v>3</v>
      </c>
      <c r="T2406">
        <v>3</v>
      </c>
      <c r="U2406">
        <v>398.42</v>
      </c>
      <c r="V2406">
        <v>64.16</v>
      </c>
      <c r="W2406">
        <v>4.43</v>
      </c>
      <c r="Y2406">
        <v>5.05</v>
      </c>
      <c r="Z2406">
        <v>4</v>
      </c>
      <c r="AA2406" t="s">
        <v>4250</v>
      </c>
      <c r="AB2406">
        <v>0</v>
      </c>
      <c r="AC2406">
        <v>3</v>
      </c>
      <c r="AD2406">
        <v>5.0589047619047616</v>
      </c>
      <c r="AF2406" t="s">
        <v>7949</v>
      </c>
      <c r="AI2406">
        <v>0</v>
      </c>
      <c r="AJ2406">
        <v>0</v>
      </c>
      <c r="AK2406" t="s">
        <v>19841</v>
      </c>
      <c r="AL2406" t="s">
        <v>19841</v>
      </c>
      <c r="AM2406" t="s">
        <v>20019</v>
      </c>
    </row>
    <row r="2407" spans="1:39" x14ac:dyDescent="0.25">
      <c r="A2407" t="s">
        <v>9724</v>
      </c>
      <c r="B2407" t="s">
        <v>4841</v>
      </c>
      <c r="C2407" t="s">
        <v>4842</v>
      </c>
      <c r="D2407">
        <v>25.6</v>
      </c>
      <c r="E2407" t="s">
        <v>4845</v>
      </c>
      <c r="F2407">
        <v>7.59</v>
      </c>
      <c r="I2407" t="s">
        <v>13144</v>
      </c>
      <c r="K2407" t="s">
        <v>6860</v>
      </c>
      <c r="M2407" t="s">
        <v>15002</v>
      </c>
      <c r="N2407">
        <v>8</v>
      </c>
      <c r="O2407" t="s">
        <v>15332</v>
      </c>
      <c r="P2407" t="s">
        <v>17376</v>
      </c>
      <c r="Q2407">
        <v>3</v>
      </c>
      <c r="R2407">
        <v>1</v>
      </c>
      <c r="S2407">
        <v>3.96</v>
      </c>
      <c r="T2407">
        <v>4.03</v>
      </c>
      <c r="U2407">
        <v>413.57</v>
      </c>
      <c r="V2407">
        <v>58.69</v>
      </c>
      <c r="W2407">
        <v>4.13</v>
      </c>
      <c r="Y2407">
        <v>6.65</v>
      </c>
      <c r="Z2407">
        <v>2</v>
      </c>
      <c r="AA2407" t="s">
        <v>4250</v>
      </c>
      <c r="AB2407">
        <v>0</v>
      </c>
      <c r="AC2407">
        <v>3</v>
      </c>
      <c r="AD2407">
        <v>3.955690476190477</v>
      </c>
      <c r="AF2407" t="s">
        <v>7949</v>
      </c>
      <c r="AI2407">
        <v>0</v>
      </c>
      <c r="AJ2407">
        <v>0</v>
      </c>
      <c r="AM2407" t="s">
        <v>20019</v>
      </c>
    </row>
    <row r="2408" spans="1:39" x14ac:dyDescent="0.25">
      <c r="A2408" t="s">
        <v>9725</v>
      </c>
      <c r="B2408" t="s">
        <v>4841</v>
      </c>
      <c r="C2408" t="s">
        <v>4842</v>
      </c>
      <c r="D2408">
        <v>25.7</v>
      </c>
      <c r="E2408" t="s">
        <v>4845</v>
      </c>
      <c r="F2408">
        <v>7.59</v>
      </c>
      <c r="I2408" t="s">
        <v>13145</v>
      </c>
      <c r="K2408" t="s">
        <v>6860</v>
      </c>
      <c r="L2408" t="s">
        <v>6861</v>
      </c>
      <c r="M2408" t="s">
        <v>15070</v>
      </c>
      <c r="N2408">
        <v>9</v>
      </c>
      <c r="O2408" t="s">
        <v>15423</v>
      </c>
      <c r="P2408" t="s">
        <v>17377</v>
      </c>
      <c r="Q2408">
        <v>8</v>
      </c>
      <c r="R2408">
        <v>2</v>
      </c>
      <c r="S2408">
        <v>2.21</v>
      </c>
      <c r="T2408">
        <v>2.2200000000000002</v>
      </c>
      <c r="U2408">
        <v>463.42</v>
      </c>
      <c r="V2408">
        <v>120.95</v>
      </c>
      <c r="W2408">
        <v>2.0299999999999998</v>
      </c>
      <c r="X2408">
        <v>8.93</v>
      </c>
      <c r="Y2408">
        <v>2.8</v>
      </c>
      <c r="Z2408">
        <v>2</v>
      </c>
      <c r="AA2408" t="s">
        <v>4250</v>
      </c>
      <c r="AB2408">
        <v>0</v>
      </c>
      <c r="AC2408">
        <v>6</v>
      </c>
      <c r="AD2408">
        <v>3.6562857142857141</v>
      </c>
      <c r="AF2408" t="s">
        <v>7949</v>
      </c>
      <c r="AI2408">
        <v>0</v>
      </c>
      <c r="AJ2408">
        <v>0</v>
      </c>
      <c r="AM2408" t="s">
        <v>20019</v>
      </c>
    </row>
    <row r="2409" spans="1:39" x14ac:dyDescent="0.25">
      <c r="A2409" t="s">
        <v>9726</v>
      </c>
      <c r="B2409" t="s">
        <v>4841</v>
      </c>
      <c r="C2409" t="s">
        <v>4842</v>
      </c>
      <c r="D2409">
        <v>25.9</v>
      </c>
      <c r="E2409" t="s">
        <v>4845</v>
      </c>
      <c r="F2409">
        <v>7.59</v>
      </c>
      <c r="I2409" t="s">
        <v>13146</v>
      </c>
      <c r="K2409" t="s">
        <v>6860</v>
      </c>
      <c r="L2409" t="s">
        <v>6861</v>
      </c>
      <c r="M2409" t="s">
        <v>14968</v>
      </c>
      <c r="N2409">
        <v>8</v>
      </c>
      <c r="O2409" t="s">
        <v>15289</v>
      </c>
      <c r="P2409" t="s">
        <v>17378</v>
      </c>
      <c r="Q2409">
        <v>9</v>
      </c>
      <c r="R2409">
        <v>2</v>
      </c>
      <c r="S2409">
        <v>1.67</v>
      </c>
      <c r="T2409">
        <v>1.67</v>
      </c>
      <c r="U2409">
        <v>517.52</v>
      </c>
      <c r="V2409">
        <v>130.18</v>
      </c>
      <c r="W2409">
        <v>3.76</v>
      </c>
      <c r="X2409">
        <v>10.039999999999999</v>
      </c>
      <c r="Y2409">
        <v>2.98</v>
      </c>
      <c r="Z2409">
        <v>3</v>
      </c>
      <c r="AA2409" t="s">
        <v>4250</v>
      </c>
      <c r="AB2409">
        <v>1</v>
      </c>
      <c r="AC2409">
        <v>4</v>
      </c>
      <c r="AD2409">
        <v>3.5</v>
      </c>
      <c r="AF2409" t="s">
        <v>7949</v>
      </c>
      <c r="AI2409">
        <v>0</v>
      </c>
      <c r="AJ2409">
        <v>0</v>
      </c>
      <c r="AM2409" t="s">
        <v>20019</v>
      </c>
    </row>
    <row r="2410" spans="1:39" x14ac:dyDescent="0.25">
      <c r="A2410" t="s">
        <v>9727</v>
      </c>
      <c r="B2410" t="s">
        <v>4841</v>
      </c>
      <c r="C2410" t="s">
        <v>4842</v>
      </c>
      <c r="D2410">
        <v>26</v>
      </c>
      <c r="E2410" t="s">
        <v>4845</v>
      </c>
      <c r="F2410">
        <v>7.58</v>
      </c>
      <c r="K2410" t="s">
        <v>6860</v>
      </c>
      <c r="L2410" t="s">
        <v>6861</v>
      </c>
      <c r="M2410" t="s">
        <v>15104</v>
      </c>
      <c r="N2410">
        <v>9</v>
      </c>
      <c r="O2410" t="s">
        <v>15469</v>
      </c>
      <c r="P2410" t="s">
        <v>17379</v>
      </c>
      <c r="Q2410">
        <v>6</v>
      </c>
      <c r="R2410">
        <v>1</v>
      </c>
      <c r="S2410">
        <v>0.71</v>
      </c>
      <c r="T2410">
        <v>0.71</v>
      </c>
      <c r="U2410">
        <v>396.42</v>
      </c>
      <c r="V2410">
        <v>90.04</v>
      </c>
      <c r="W2410">
        <v>2.2000000000000002</v>
      </c>
      <c r="Y2410">
        <v>3.05</v>
      </c>
      <c r="Z2410">
        <v>2</v>
      </c>
      <c r="AA2410" t="s">
        <v>4250</v>
      </c>
      <c r="AB2410">
        <v>0</v>
      </c>
      <c r="AC2410">
        <v>1</v>
      </c>
      <c r="AD2410">
        <v>5.5718571428571426</v>
      </c>
      <c r="AF2410" t="s">
        <v>7949</v>
      </c>
      <c r="AI2410">
        <v>0</v>
      </c>
      <c r="AJ2410">
        <v>0</v>
      </c>
      <c r="AK2410" t="s">
        <v>19914</v>
      </c>
      <c r="AL2410" t="s">
        <v>19914</v>
      </c>
      <c r="AM2410" t="s">
        <v>20019</v>
      </c>
    </row>
    <row r="2411" spans="1:39" x14ac:dyDescent="0.25">
      <c r="A2411" t="s">
        <v>9728</v>
      </c>
      <c r="B2411" t="s">
        <v>4841</v>
      </c>
      <c r="C2411" t="s">
        <v>4842</v>
      </c>
      <c r="D2411">
        <v>26</v>
      </c>
      <c r="E2411" t="s">
        <v>4845</v>
      </c>
      <c r="F2411">
        <v>7.58</v>
      </c>
      <c r="K2411" t="s">
        <v>6860</v>
      </c>
      <c r="M2411" t="s">
        <v>6865</v>
      </c>
      <c r="N2411">
        <v>8</v>
      </c>
      <c r="O2411" t="s">
        <v>15365</v>
      </c>
      <c r="P2411" t="s">
        <v>17380</v>
      </c>
      <c r="Q2411">
        <v>5</v>
      </c>
      <c r="R2411">
        <v>3</v>
      </c>
      <c r="S2411">
        <v>2.46</v>
      </c>
      <c r="T2411">
        <v>3.36</v>
      </c>
      <c r="U2411">
        <v>625.71</v>
      </c>
      <c r="V2411">
        <v>98.74</v>
      </c>
      <c r="W2411">
        <v>5.6</v>
      </c>
      <c r="X2411">
        <v>13.96</v>
      </c>
      <c r="Y2411">
        <v>8.3000000000000007</v>
      </c>
      <c r="Z2411">
        <v>4</v>
      </c>
      <c r="AA2411" t="s">
        <v>4250</v>
      </c>
      <c r="AB2411">
        <v>2</v>
      </c>
      <c r="AC2411">
        <v>12</v>
      </c>
      <c r="AD2411">
        <v>3.3153333333333328</v>
      </c>
      <c r="AF2411" t="s">
        <v>7949</v>
      </c>
      <c r="AI2411">
        <v>0</v>
      </c>
      <c r="AJ2411">
        <v>0</v>
      </c>
      <c r="AK2411" t="s">
        <v>19888</v>
      </c>
      <c r="AL2411" t="s">
        <v>19888</v>
      </c>
      <c r="AM2411" t="s">
        <v>20019</v>
      </c>
    </row>
    <row r="2412" spans="1:39" x14ac:dyDescent="0.25">
      <c r="A2412" t="s">
        <v>9729</v>
      </c>
      <c r="B2412" t="s">
        <v>4841</v>
      </c>
      <c r="C2412" t="s">
        <v>4842</v>
      </c>
      <c r="D2412">
        <v>26</v>
      </c>
      <c r="E2412" t="s">
        <v>4845</v>
      </c>
      <c r="F2412">
        <v>7.58</v>
      </c>
      <c r="K2412" t="s">
        <v>6860</v>
      </c>
      <c r="M2412" t="s">
        <v>6865</v>
      </c>
      <c r="N2412">
        <v>8</v>
      </c>
      <c r="O2412" t="s">
        <v>15344</v>
      </c>
      <c r="P2412" t="s">
        <v>17381</v>
      </c>
      <c r="Q2412">
        <v>7</v>
      </c>
      <c r="R2412">
        <v>3</v>
      </c>
      <c r="S2412">
        <v>-0.66</v>
      </c>
      <c r="T2412">
        <v>7.0000000000000007E-2</v>
      </c>
      <c r="U2412">
        <v>645.75</v>
      </c>
      <c r="V2412">
        <v>105.22</v>
      </c>
      <c r="W2412">
        <v>3.62</v>
      </c>
      <c r="X2412">
        <v>13.68</v>
      </c>
      <c r="Y2412">
        <v>8.16</v>
      </c>
      <c r="Z2412">
        <v>3</v>
      </c>
      <c r="AA2412" t="s">
        <v>4250</v>
      </c>
      <c r="AB2412">
        <v>1</v>
      </c>
      <c r="AC2412">
        <v>10</v>
      </c>
      <c r="AD2412">
        <v>3.579333333333333</v>
      </c>
      <c r="AF2412" t="s">
        <v>7949</v>
      </c>
      <c r="AI2412">
        <v>0</v>
      </c>
      <c r="AJ2412">
        <v>0</v>
      </c>
      <c r="AK2412" t="s">
        <v>19877</v>
      </c>
      <c r="AL2412" t="s">
        <v>19877</v>
      </c>
      <c r="AM2412" t="s">
        <v>20019</v>
      </c>
    </row>
    <row r="2413" spans="1:39" x14ac:dyDescent="0.25">
      <c r="A2413" t="s">
        <v>9458</v>
      </c>
      <c r="B2413" t="s">
        <v>4841</v>
      </c>
      <c r="C2413" t="s">
        <v>4842</v>
      </c>
      <c r="D2413">
        <v>26</v>
      </c>
      <c r="E2413" t="s">
        <v>4845</v>
      </c>
      <c r="F2413">
        <v>7.58</v>
      </c>
      <c r="K2413" t="s">
        <v>6860</v>
      </c>
      <c r="L2413" t="s">
        <v>6861</v>
      </c>
      <c r="M2413" t="s">
        <v>15049</v>
      </c>
      <c r="N2413">
        <v>9</v>
      </c>
      <c r="O2413" t="s">
        <v>15398</v>
      </c>
      <c r="P2413" t="s">
        <v>17110</v>
      </c>
      <c r="Q2413">
        <v>7</v>
      </c>
      <c r="R2413">
        <v>4</v>
      </c>
      <c r="S2413">
        <v>2.2799999999999998</v>
      </c>
      <c r="T2413">
        <v>3.14</v>
      </c>
      <c r="U2413">
        <v>606.79</v>
      </c>
      <c r="V2413">
        <v>120</v>
      </c>
      <c r="W2413">
        <v>4.04</v>
      </c>
      <c r="X2413">
        <v>13.96</v>
      </c>
      <c r="Y2413">
        <v>8.14</v>
      </c>
      <c r="Z2413">
        <v>3</v>
      </c>
      <c r="AA2413" t="s">
        <v>4250</v>
      </c>
      <c r="AB2413">
        <v>1</v>
      </c>
      <c r="AC2413">
        <v>12</v>
      </c>
      <c r="AD2413">
        <v>2.72</v>
      </c>
      <c r="AF2413" t="s">
        <v>7949</v>
      </c>
      <c r="AI2413">
        <v>0</v>
      </c>
      <c r="AJ2413">
        <v>0</v>
      </c>
      <c r="AK2413" t="s">
        <v>19889</v>
      </c>
      <c r="AL2413" t="s">
        <v>19889</v>
      </c>
      <c r="AM2413" t="s">
        <v>20019</v>
      </c>
    </row>
    <row r="2414" spans="1:39" x14ac:dyDescent="0.25">
      <c r="A2414" t="s">
        <v>8731</v>
      </c>
      <c r="B2414" t="s">
        <v>4841</v>
      </c>
      <c r="C2414" t="s">
        <v>4842</v>
      </c>
      <c r="D2414">
        <v>26</v>
      </c>
      <c r="E2414" t="s">
        <v>4845</v>
      </c>
      <c r="F2414">
        <v>7.58</v>
      </c>
      <c r="K2414" t="s">
        <v>6860</v>
      </c>
      <c r="L2414" t="s">
        <v>6861</v>
      </c>
      <c r="M2414" t="s">
        <v>15048</v>
      </c>
      <c r="N2414">
        <v>9</v>
      </c>
      <c r="O2414" t="s">
        <v>15397</v>
      </c>
      <c r="P2414" t="s">
        <v>16383</v>
      </c>
      <c r="Q2414">
        <v>7</v>
      </c>
      <c r="R2414">
        <v>4</v>
      </c>
      <c r="S2414">
        <v>1.9</v>
      </c>
      <c r="T2414">
        <v>3</v>
      </c>
      <c r="U2414">
        <v>616.73</v>
      </c>
      <c r="V2414">
        <v>120</v>
      </c>
      <c r="W2414">
        <v>3.83</v>
      </c>
      <c r="X2414">
        <v>13.82</v>
      </c>
      <c r="Y2414">
        <v>8.4600000000000009</v>
      </c>
      <c r="Z2414">
        <v>3</v>
      </c>
      <c r="AA2414" t="s">
        <v>4250</v>
      </c>
      <c r="AB2414">
        <v>1</v>
      </c>
      <c r="AC2414">
        <v>13</v>
      </c>
      <c r="AD2414">
        <v>2.77</v>
      </c>
      <c r="AF2414" t="s">
        <v>7949</v>
      </c>
      <c r="AI2414">
        <v>0</v>
      </c>
      <c r="AJ2414">
        <v>0</v>
      </c>
      <c r="AK2414" t="s">
        <v>19889</v>
      </c>
      <c r="AL2414" t="s">
        <v>19889</v>
      </c>
      <c r="AM2414" t="s">
        <v>20019</v>
      </c>
    </row>
    <row r="2415" spans="1:39" x14ac:dyDescent="0.25">
      <c r="A2415" t="s">
        <v>9730</v>
      </c>
      <c r="B2415" t="s">
        <v>4841</v>
      </c>
      <c r="C2415" t="s">
        <v>4842</v>
      </c>
      <c r="D2415">
        <v>26</v>
      </c>
      <c r="E2415" t="s">
        <v>4845</v>
      </c>
      <c r="F2415">
        <v>7.58</v>
      </c>
      <c r="K2415" t="s">
        <v>6860</v>
      </c>
      <c r="M2415" t="s">
        <v>6865</v>
      </c>
      <c r="N2415">
        <v>8</v>
      </c>
      <c r="O2415" t="s">
        <v>15401</v>
      </c>
      <c r="P2415" t="s">
        <v>17382</v>
      </c>
      <c r="Q2415">
        <v>4</v>
      </c>
      <c r="R2415">
        <v>4</v>
      </c>
      <c r="S2415">
        <v>2.58</v>
      </c>
      <c r="T2415">
        <v>3.38</v>
      </c>
      <c r="U2415">
        <v>592.66</v>
      </c>
      <c r="V2415">
        <v>97.46</v>
      </c>
      <c r="W2415">
        <v>5.37</v>
      </c>
      <c r="X2415">
        <v>13.97</v>
      </c>
      <c r="Y2415">
        <v>8.27</v>
      </c>
      <c r="Z2415">
        <v>4</v>
      </c>
      <c r="AA2415" t="s">
        <v>4250</v>
      </c>
      <c r="AB2415">
        <v>2</v>
      </c>
      <c r="AC2415">
        <v>11</v>
      </c>
      <c r="AD2415">
        <v>3.1363333333333339</v>
      </c>
      <c r="AF2415" t="s">
        <v>7949</v>
      </c>
      <c r="AI2415">
        <v>0</v>
      </c>
      <c r="AJ2415">
        <v>0</v>
      </c>
      <c r="AK2415" t="s">
        <v>19874</v>
      </c>
      <c r="AL2415" t="s">
        <v>19874</v>
      </c>
      <c r="AM2415" t="s">
        <v>20019</v>
      </c>
    </row>
    <row r="2416" spans="1:39" x14ac:dyDescent="0.25">
      <c r="A2416" t="s">
        <v>9141</v>
      </c>
      <c r="B2416" t="s">
        <v>4841</v>
      </c>
      <c r="C2416" t="s">
        <v>4842</v>
      </c>
      <c r="D2416">
        <v>26</v>
      </c>
      <c r="E2416" t="s">
        <v>4845</v>
      </c>
      <c r="F2416">
        <v>7.58</v>
      </c>
      <c r="K2416" t="s">
        <v>6860</v>
      </c>
      <c r="L2416" t="s">
        <v>6861</v>
      </c>
      <c r="M2416" t="s">
        <v>15026</v>
      </c>
      <c r="N2416">
        <v>9</v>
      </c>
      <c r="O2416" t="s">
        <v>15368</v>
      </c>
      <c r="P2416" t="s">
        <v>16793</v>
      </c>
      <c r="Q2416">
        <v>6</v>
      </c>
      <c r="R2416">
        <v>3</v>
      </c>
      <c r="S2416">
        <v>1.85</v>
      </c>
      <c r="T2416">
        <v>2.0299999999999998</v>
      </c>
      <c r="U2416">
        <v>508.64</v>
      </c>
      <c r="V2416">
        <v>103.67</v>
      </c>
      <c r="W2416">
        <v>1.91</v>
      </c>
      <c r="X2416">
        <v>13.76</v>
      </c>
      <c r="Y2416">
        <v>7.47</v>
      </c>
      <c r="Z2416">
        <v>3</v>
      </c>
      <c r="AA2416" t="s">
        <v>4250</v>
      </c>
      <c r="AB2416">
        <v>1</v>
      </c>
      <c r="AC2416">
        <v>9</v>
      </c>
      <c r="AD2416">
        <v>3.7109999999999999</v>
      </c>
      <c r="AF2416" t="s">
        <v>7949</v>
      </c>
      <c r="AI2416">
        <v>0</v>
      </c>
      <c r="AJ2416">
        <v>0</v>
      </c>
      <c r="AK2416" t="s">
        <v>19878</v>
      </c>
      <c r="AL2416" t="s">
        <v>19878</v>
      </c>
      <c r="AM2416" t="s">
        <v>20019</v>
      </c>
    </row>
    <row r="2417" spans="1:39" x14ac:dyDescent="0.25">
      <c r="A2417" t="s">
        <v>9731</v>
      </c>
      <c r="B2417" t="s">
        <v>4841</v>
      </c>
      <c r="C2417" t="s">
        <v>4842</v>
      </c>
      <c r="D2417">
        <v>26</v>
      </c>
      <c r="E2417" t="s">
        <v>4845</v>
      </c>
      <c r="F2417">
        <v>7.58</v>
      </c>
      <c r="K2417" t="s">
        <v>6860</v>
      </c>
      <c r="M2417" t="s">
        <v>6865</v>
      </c>
      <c r="N2417">
        <v>8</v>
      </c>
      <c r="O2417" t="s">
        <v>15344</v>
      </c>
      <c r="P2417" t="s">
        <v>17383</v>
      </c>
      <c r="Q2417">
        <v>6</v>
      </c>
      <c r="R2417">
        <v>4</v>
      </c>
      <c r="S2417">
        <v>1.88</v>
      </c>
      <c r="T2417">
        <v>2.39</v>
      </c>
      <c r="U2417">
        <v>556.65</v>
      </c>
      <c r="V2417">
        <v>110.77</v>
      </c>
      <c r="W2417">
        <v>3.07</v>
      </c>
      <c r="X2417">
        <v>13.97</v>
      </c>
      <c r="Y2417">
        <v>7.84</v>
      </c>
      <c r="Z2417">
        <v>2</v>
      </c>
      <c r="AA2417" t="s">
        <v>4250</v>
      </c>
      <c r="AB2417">
        <v>1</v>
      </c>
      <c r="AC2417">
        <v>11</v>
      </c>
      <c r="AD2417">
        <v>3.307666666666667</v>
      </c>
      <c r="AF2417" t="s">
        <v>7949</v>
      </c>
      <c r="AI2417">
        <v>0</v>
      </c>
      <c r="AJ2417">
        <v>0</v>
      </c>
      <c r="AK2417" t="s">
        <v>19877</v>
      </c>
      <c r="AL2417" t="s">
        <v>19877</v>
      </c>
      <c r="AM2417" t="s">
        <v>20019</v>
      </c>
    </row>
    <row r="2418" spans="1:39" x14ac:dyDescent="0.25">
      <c r="A2418" t="s">
        <v>9732</v>
      </c>
      <c r="B2418" t="s">
        <v>4841</v>
      </c>
      <c r="C2418" t="s">
        <v>4842</v>
      </c>
      <c r="D2418">
        <v>26</v>
      </c>
      <c r="E2418" t="s">
        <v>4845</v>
      </c>
      <c r="F2418">
        <v>7.58</v>
      </c>
      <c r="K2418" t="s">
        <v>6860</v>
      </c>
      <c r="L2418" t="s">
        <v>6861</v>
      </c>
      <c r="M2418" t="s">
        <v>15091</v>
      </c>
      <c r="N2418">
        <v>9</v>
      </c>
      <c r="O2418" t="s">
        <v>15450</v>
      </c>
      <c r="P2418" t="s">
        <v>17384</v>
      </c>
      <c r="Q2418">
        <v>5</v>
      </c>
      <c r="R2418">
        <v>3</v>
      </c>
      <c r="S2418">
        <v>2.33</v>
      </c>
      <c r="T2418">
        <v>2.4500000000000002</v>
      </c>
      <c r="U2418">
        <v>448.6</v>
      </c>
      <c r="V2418">
        <v>84.58</v>
      </c>
      <c r="W2418">
        <v>3.15</v>
      </c>
      <c r="X2418">
        <v>13.7</v>
      </c>
      <c r="Y2418">
        <v>6.93</v>
      </c>
      <c r="Z2418">
        <v>2</v>
      </c>
      <c r="AA2418" t="s">
        <v>4250</v>
      </c>
      <c r="AB2418">
        <v>0</v>
      </c>
      <c r="AC2418">
        <v>6</v>
      </c>
      <c r="AD2418">
        <v>4.3688095238095226</v>
      </c>
      <c r="AF2418" t="s">
        <v>7949</v>
      </c>
      <c r="AI2418">
        <v>0</v>
      </c>
      <c r="AJ2418">
        <v>0</v>
      </c>
      <c r="AK2418" t="s">
        <v>19882</v>
      </c>
      <c r="AL2418" t="s">
        <v>19882</v>
      </c>
      <c r="AM2418" t="s">
        <v>20019</v>
      </c>
    </row>
    <row r="2419" spans="1:39" x14ac:dyDescent="0.25">
      <c r="A2419" t="s">
        <v>9733</v>
      </c>
      <c r="B2419" t="s">
        <v>4841</v>
      </c>
      <c r="C2419" t="s">
        <v>4842</v>
      </c>
      <c r="D2419">
        <v>26</v>
      </c>
      <c r="E2419" t="s">
        <v>4845</v>
      </c>
      <c r="F2419">
        <v>7.58</v>
      </c>
      <c r="I2419" t="s">
        <v>13147</v>
      </c>
      <c r="K2419" t="s">
        <v>6860</v>
      </c>
      <c r="L2419" t="s">
        <v>6861</v>
      </c>
      <c r="M2419" t="s">
        <v>14979</v>
      </c>
      <c r="N2419">
        <v>8</v>
      </c>
      <c r="O2419" t="s">
        <v>15302</v>
      </c>
      <c r="P2419" t="s">
        <v>17385</v>
      </c>
      <c r="Q2419">
        <v>6</v>
      </c>
      <c r="R2419">
        <v>2</v>
      </c>
      <c r="S2419">
        <v>2.48</v>
      </c>
      <c r="T2419">
        <v>2.48</v>
      </c>
      <c r="U2419">
        <v>494.37</v>
      </c>
      <c r="V2419">
        <v>98.83</v>
      </c>
      <c r="W2419">
        <v>4.21</v>
      </c>
      <c r="X2419">
        <v>10.210000000000001</v>
      </c>
      <c r="Y2419">
        <v>3.89</v>
      </c>
      <c r="Z2419">
        <v>2</v>
      </c>
      <c r="AA2419" t="s">
        <v>4250</v>
      </c>
      <c r="AB2419">
        <v>0</v>
      </c>
      <c r="AC2419">
        <v>6</v>
      </c>
      <c r="AD2419">
        <v>4.0058809523809522</v>
      </c>
      <c r="AF2419" t="s">
        <v>7949</v>
      </c>
      <c r="AI2419">
        <v>0</v>
      </c>
      <c r="AJ2419">
        <v>0</v>
      </c>
      <c r="AM2419" t="s">
        <v>20019</v>
      </c>
    </row>
    <row r="2420" spans="1:39" x14ac:dyDescent="0.25">
      <c r="A2420" t="s">
        <v>9734</v>
      </c>
      <c r="B2420" t="s">
        <v>4841</v>
      </c>
      <c r="C2420" t="s">
        <v>4842</v>
      </c>
      <c r="D2420">
        <v>26</v>
      </c>
      <c r="E2420" t="s">
        <v>4845</v>
      </c>
      <c r="F2420">
        <v>7.58</v>
      </c>
      <c r="I2420" t="s">
        <v>13148</v>
      </c>
      <c r="K2420" t="s">
        <v>6860</v>
      </c>
      <c r="L2420" t="s">
        <v>6861</v>
      </c>
      <c r="M2420" t="s">
        <v>14979</v>
      </c>
      <c r="N2420">
        <v>8</v>
      </c>
      <c r="O2420" t="s">
        <v>15302</v>
      </c>
      <c r="P2420" t="s">
        <v>17386</v>
      </c>
      <c r="Q2420">
        <v>5</v>
      </c>
      <c r="R2420">
        <v>2</v>
      </c>
      <c r="S2420">
        <v>2.06</v>
      </c>
      <c r="T2420">
        <v>2.0699999999999998</v>
      </c>
      <c r="U2420">
        <v>466.77</v>
      </c>
      <c r="V2420">
        <v>89.6</v>
      </c>
      <c r="W2420">
        <v>4.0999999999999996</v>
      </c>
      <c r="X2420">
        <v>9.27</v>
      </c>
      <c r="Y2420">
        <v>3.13</v>
      </c>
      <c r="Z2420">
        <v>2</v>
      </c>
      <c r="AA2420" t="s">
        <v>4250</v>
      </c>
      <c r="AB2420">
        <v>0</v>
      </c>
      <c r="AC2420">
        <v>4</v>
      </c>
      <c r="AD2420">
        <v>4.707357142857143</v>
      </c>
      <c r="AF2420" t="s">
        <v>7949</v>
      </c>
      <c r="AI2420">
        <v>0</v>
      </c>
      <c r="AJ2420">
        <v>0</v>
      </c>
      <c r="AM2420" t="s">
        <v>20019</v>
      </c>
    </row>
    <row r="2421" spans="1:39" x14ac:dyDescent="0.25">
      <c r="A2421" t="s">
        <v>9735</v>
      </c>
      <c r="B2421" t="s">
        <v>4841</v>
      </c>
      <c r="C2421" t="s">
        <v>4842</v>
      </c>
      <c r="D2421">
        <v>26</v>
      </c>
      <c r="E2421" t="s">
        <v>4845</v>
      </c>
      <c r="F2421">
        <v>7.58</v>
      </c>
      <c r="I2421" t="s">
        <v>13149</v>
      </c>
      <c r="K2421" t="s">
        <v>6860</v>
      </c>
      <c r="L2421" t="s">
        <v>6861</v>
      </c>
      <c r="M2421" t="s">
        <v>14972</v>
      </c>
      <c r="N2421">
        <v>8</v>
      </c>
      <c r="O2421" t="s">
        <v>15293</v>
      </c>
      <c r="P2421" t="s">
        <v>17387</v>
      </c>
      <c r="Q2421">
        <v>6</v>
      </c>
      <c r="R2421">
        <v>2</v>
      </c>
      <c r="S2421">
        <v>1.95</v>
      </c>
      <c r="T2421">
        <v>1.96</v>
      </c>
      <c r="U2421">
        <v>494.37</v>
      </c>
      <c r="V2421">
        <v>98.83</v>
      </c>
      <c r="W2421">
        <v>4.4000000000000004</v>
      </c>
      <c r="X2421">
        <v>9.43</v>
      </c>
      <c r="Y2421">
        <v>4.3499999999999996</v>
      </c>
      <c r="Z2421">
        <v>2</v>
      </c>
      <c r="AA2421" t="s">
        <v>4250</v>
      </c>
      <c r="AB2421">
        <v>0</v>
      </c>
      <c r="AC2421">
        <v>5</v>
      </c>
      <c r="AD2421">
        <v>4.2458809523809524</v>
      </c>
      <c r="AF2421" t="s">
        <v>7949</v>
      </c>
      <c r="AI2421">
        <v>0</v>
      </c>
      <c r="AJ2421">
        <v>0</v>
      </c>
      <c r="AM2421" t="s">
        <v>20019</v>
      </c>
    </row>
    <row r="2422" spans="1:39" x14ac:dyDescent="0.25">
      <c r="A2422" t="s">
        <v>9311</v>
      </c>
      <c r="B2422" t="s">
        <v>4841</v>
      </c>
      <c r="C2422" t="s">
        <v>4842</v>
      </c>
      <c r="D2422">
        <v>26</v>
      </c>
      <c r="E2422" t="s">
        <v>4845</v>
      </c>
      <c r="F2422">
        <v>7.58</v>
      </c>
      <c r="K2422" t="s">
        <v>6860</v>
      </c>
      <c r="L2422" t="s">
        <v>6861</v>
      </c>
      <c r="M2422" t="s">
        <v>15061</v>
      </c>
      <c r="N2422">
        <v>9</v>
      </c>
      <c r="O2422" t="s">
        <v>15414</v>
      </c>
      <c r="P2422" t="s">
        <v>16963</v>
      </c>
      <c r="Q2422">
        <v>8</v>
      </c>
      <c r="R2422">
        <v>3</v>
      </c>
      <c r="S2422">
        <v>2.83</v>
      </c>
      <c r="T2422">
        <v>2.85</v>
      </c>
      <c r="U2422">
        <v>553.70000000000005</v>
      </c>
      <c r="V2422">
        <v>111.17</v>
      </c>
      <c r="W2422">
        <v>3.86</v>
      </c>
      <c r="X2422">
        <v>13.85</v>
      </c>
      <c r="Y2422">
        <v>5.88</v>
      </c>
      <c r="Z2422">
        <v>2</v>
      </c>
      <c r="AA2422" t="s">
        <v>4250</v>
      </c>
      <c r="AB2422">
        <v>1</v>
      </c>
      <c r="AC2422">
        <v>10</v>
      </c>
      <c r="AD2422">
        <v>3.0459999999999998</v>
      </c>
      <c r="AF2422" t="s">
        <v>7949</v>
      </c>
      <c r="AI2422">
        <v>0</v>
      </c>
      <c r="AJ2422">
        <v>0</v>
      </c>
      <c r="AK2422" t="s">
        <v>19913</v>
      </c>
      <c r="AL2422" t="s">
        <v>19913</v>
      </c>
      <c r="AM2422" t="s">
        <v>20019</v>
      </c>
    </row>
    <row r="2423" spans="1:39" x14ac:dyDescent="0.25">
      <c r="A2423" t="s">
        <v>9311</v>
      </c>
      <c r="B2423" t="s">
        <v>4841</v>
      </c>
      <c r="C2423" t="s">
        <v>4842</v>
      </c>
      <c r="D2423">
        <v>26</v>
      </c>
      <c r="E2423" t="s">
        <v>4845</v>
      </c>
      <c r="F2423">
        <v>7.58</v>
      </c>
      <c r="K2423" t="s">
        <v>6860</v>
      </c>
      <c r="L2423" t="s">
        <v>6861</v>
      </c>
      <c r="M2423" t="s">
        <v>15134</v>
      </c>
      <c r="N2423">
        <v>9</v>
      </c>
      <c r="O2423" t="s">
        <v>15508</v>
      </c>
      <c r="P2423" t="s">
        <v>16963</v>
      </c>
      <c r="Q2423">
        <v>8</v>
      </c>
      <c r="R2423">
        <v>3</v>
      </c>
      <c r="S2423">
        <v>2.83</v>
      </c>
      <c r="T2423">
        <v>2.85</v>
      </c>
      <c r="U2423">
        <v>553.70000000000005</v>
      </c>
      <c r="V2423">
        <v>111.17</v>
      </c>
      <c r="W2423">
        <v>3.86</v>
      </c>
      <c r="X2423">
        <v>13.85</v>
      </c>
      <c r="Y2423">
        <v>5.88</v>
      </c>
      <c r="Z2423">
        <v>2</v>
      </c>
      <c r="AA2423" t="s">
        <v>4250</v>
      </c>
      <c r="AB2423">
        <v>1</v>
      </c>
      <c r="AC2423">
        <v>10</v>
      </c>
      <c r="AD2423">
        <v>3.0459999999999998</v>
      </c>
      <c r="AF2423" t="s">
        <v>7949</v>
      </c>
      <c r="AI2423">
        <v>0</v>
      </c>
      <c r="AJ2423">
        <v>0</v>
      </c>
      <c r="AK2423" t="s">
        <v>19912</v>
      </c>
      <c r="AL2423" t="s">
        <v>19912</v>
      </c>
      <c r="AM2423" t="s">
        <v>20019</v>
      </c>
    </row>
    <row r="2424" spans="1:39" x14ac:dyDescent="0.25">
      <c r="A2424" t="s">
        <v>9736</v>
      </c>
      <c r="B2424" t="s">
        <v>4841</v>
      </c>
      <c r="C2424" t="s">
        <v>4842</v>
      </c>
      <c r="D2424">
        <v>26</v>
      </c>
      <c r="E2424" t="s">
        <v>4845</v>
      </c>
      <c r="F2424">
        <v>7.58</v>
      </c>
      <c r="K2424" t="s">
        <v>6860</v>
      </c>
      <c r="L2424" t="s">
        <v>6861</v>
      </c>
      <c r="M2424" t="s">
        <v>15062</v>
      </c>
      <c r="N2424">
        <v>9</v>
      </c>
      <c r="O2424" t="s">
        <v>15415</v>
      </c>
      <c r="P2424" t="s">
        <v>17388</v>
      </c>
      <c r="Q2424">
        <v>8</v>
      </c>
      <c r="R2424">
        <v>3</v>
      </c>
      <c r="S2424">
        <v>2.82</v>
      </c>
      <c r="T2424">
        <v>2.83</v>
      </c>
      <c r="U2424">
        <v>578.78</v>
      </c>
      <c r="V2424">
        <v>105.6</v>
      </c>
      <c r="W2424">
        <v>4.8600000000000003</v>
      </c>
      <c r="X2424">
        <v>13.83</v>
      </c>
      <c r="Y2424">
        <v>5.89</v>
      </c>
      <c r="Z2424">
        <v>3</v>
      </c>
      <c r="AA2424" t="s">
        <v>4250</v>
      </c>
      <c r="AB2424">
        <v>1</v>
      </c>
      <c r="AC2424">
        <v>11</v>
      </c>
      <c r="AD2424">
        <v>3.2366666666666668</v>
      </c>
      <c r="AF2424" t="s">
        <v>7949</v>
      </c>
      <c r="AI2424">
        <v>0</v>
      </c>
      <c r="AJ2424">
        <v>0</v>
      </c>
      <c r="AK2424" t="s">
        <v>19873</v>
      </c>
      <c r="AL2424" t="s">
        <v>19873</v>
      </c>
      <c r="AM2424" t="s">
        <v>20019</v>
      </c>
    </row>
    <row r="2425" spans="1:39" x14ac:dyDescent="0.25">
      <c r="A2425" t="s">
        <v>9313</v>
      </c>
      <c r="B2425" t="s">
        <v>4841</v>
      </c>
      <c r="C2425" t="s">
        <v>4842</v>
      </c>
      <c r="D2425">
        <v>26</v>
      </c>
      <c r="E2425" t="s">
        <v>4845</v>
      </c>
      <c r="F2425">
        <v>7.58</v>
      </c>
      <c r="K2425" t="s">
        <v>6860</v>
      </c>
      <c r="L2425" t="s">
        <v>6861</v>
      </c>
      <c r="M2425" t="s">
        <v>15098</v>
      </c>
      <c r="N2425">
        <v>9</v>
      </c>
      <c r="O2425" t="s">
        <v>15461</v>
      </c>
      <c r="P2425" t="s">
        <v>16965</v>
      </c>
      <c r="Q2425">
        <v>5</v>
      </c>
      <c r="R2425">
        <v>1</v>
      </c>
      <c r="S2425">
        <v>6.22</v>
      </c>
      <c r="T2425">
        <v>6.24</v>
      </c>
      <c r="U2425">
        <v>422.53</v>
      </c>
      <c r="V2425">
        <v>72.86</v>
      </c>
      <c r="W2425">
        <v>4.78</v>
      </c>
      <c r="Y2425">
        <v>5.75</v>
      </c>
      <c r="Z2425">
        <v>3</v>
      </c>
      <c r="AA2425" t="s">
        <v>4250</v>
      </c>
      <c r="AB2425">
        <v>0</v>
      </c>
      <c r="AC2425">
        <v>4</v>
      </c>
      <c r="AD2425">
        <v>3.386690476190477</v>
      </c>
      <c r="AF2425" t="s">
        <v>7949</v>
      </c>
      <c r="AI2425">
        <v>0</v>
      </c>
      <c r="AJ2425">
        <v>0</v>
      </c>
      <c r="AK2425" t="s">
        <v>19934</v>
      </c>
      <c r="AL2425" t="s">
        <v>19934</v>
      </c>
      <c r="AM2425" t="s">
        <v>20019</v>
      </c>
    </row>
    <row r="2426" spans="1:39" x14ac:dyDescent="0.25">
      <c r="A2426" t="s">
        <v>8386</v>
      </c>
      <c r="B2426" t="s">
        <v>4841</v>
      </c>
      <c r="C2426" t="s">
        <v>4842</v>
      </c>
      <c r="D2426">
        <v>26</v>
      </c>
      <c r="E2426" t="s">
        <v>4845</v>
      </c>
      <c r="F2426">
        <v>7.58</v>
      </c>
      <c r="K2426" t="s">
        <v>6860</v>
      </c>
      <c r="L2426" t="s">
        <v>6861</v>
      </c>
      <c r="M2426" t="s">
        <v>15030</v>
      </c>
      <c r="N2426">
        <v>9</v>
      </c>
      <c r="O2426" t="s">
        <v>15373</v>
      </c>
      <c r="P2426" t="s">
        <v>16039</v>
      </c>
      <c r="Q2426">
        <v>7</v>
      </c>
      <c r="R2426">
        <v>1</v>
      </c>
      <c r="S2426">
        <v>2.36</v>
      </c>
      <c r="T2426">
        <v>2.36</v>
      </c>
      <c r="U2426">
        <v>461.4</v>
      </c>
      <c r="V2426">
        <v>95.51</v>
      </c>
      <c r="W2426">
        <v>4.32</v>
      </c>
      <c r="Y2426">
        <v>2.6</v>
      </c>
      <c r="Z2426">
        <v>4</v>
      </c>
      <c r="AA2426" t="s">
        <v>4250</v>
      </c>
      <c r="AB2426">
        <v>0</v>
      </c>
      <c r="AC2426">
        <v>2</v>
      </c>
      <c r="AD2426">
        <v>4.7453809523809527</v>
      </c>
      <c r="AF2426" t="s">
        <v>7949</v>
      </c>
      <c r="AI2426">
        <v>0</v>
      </c>
      <c r="AJ2426">
        <v>0</v>
      </c>
      <c r="AK2426" t="s">
        <v>19844</v>
      </c>
      <c r="AL2426" t="s">
        <v>19844</v>
      </c>
      <c r="AM2426" t="s">
        <v>20019</v>
      </c>
    </row>
    <row r="2427" spans="1:39" x14ac:dyDescent="0.25">
      <c r="A2427" t="s">
        <v>5869</v>
      </c>
      <c r="B2427" t="s">
        <v>4841</v>
      </c>
      <c r="C2427" t="s">
        <v>4842</v>
      </c>
      <c r="D2427">
        <v>26</v>
      </c>
      <c r="E2427" t="s">
        <v>4845</v>
      </c>
      <c r="F2427">
        <v>7.58</v>
      </c>
      <c r="I2427" t="s">
        <v>13150</v>
      </c>
      <c r="K2427" t="s">
        <v>6860</v>
      </c>
      <c r="L2427" t="s">
        <v>6861</v>
      </c>
      <c r="M2427" t="s">
        <v>14955</v>
      </c>
      <c r="N2427">
        <v>8</v>
      </c>
      <c r="O2427" t="s">
        <v>15276</v>
      </c>
      <c r="P2427" t="s">
        <v>7595</v>
      </c>
      <c r="Q2427">
        <v>7</v>
      </c>
      <c r="R2427">
        <v>1</v>
      </c>
      <c r="S2427">
        <v>2.62</v>
      </c>
      <c r="T2427">
        <v>2.63</v>
      </c>
      <c r="U2427">
        <v>414.47</v>
      </c>
      <c r="V2427">
        <v>91.85</v>
      </c>
      <c r="W2427">
        <v>2.7</v>
      </c>
      <c r="Y2427">
        <v>5.91</v>
      </c>
      <c r="Z2427">
        <v>3</v>
      </c>
      <c r="AA2427" t="s">
        <v>4250</v>
      </c>
      <c r="AB2427">
        <v>0</v>
      </c>
      <c r="AC2427">
        <v>3</v>
      </c>
      <c r="AD2427">
        <v>5.0725952380952366</v>
      </c>
      <c r="AF2427" t="s">
        <v>7949</v>
      </c>
      <c r="AI2427">
        <v>0</v>
      </c>
      <c r="AJ2427">
        <v>0</v>
      </c>
      <c r="AM2427" t="s">
        <v>20019</v>
      </c>
    </row>
    <row r="2428" spans="1:39" x14ac:dyDescent="0.25">
      <c r="A2428" t="s">
        <v>5869</v>
      </c>
      <c r="B2428" t="s">
        <v>4841</v>
      </c>
      <c r="C2428" t="s">
        <v>4842</v>
      </c>
      <c r="D2428">
        <v>26</v>
      </c>
      <c r="E2428" t="s">
        <v>4845</v>
      </c>
      <c r="F2428">
        <v>7.58</v>
      </c>
      <c r="I2428" t="s">
        <v>13151</v>
      </c>
      <c r="K2428" t="s">
        <v>6860</v>
      </c>
      <c r="L2428" t="s">
        <v>6861</v>
      </c>
      <c r="M2428" t="s">
        <v>14955</v>
      </c>
      <c r="N2428">
        <v>8</v>
      </c>
      <c r="O2428" t="s">
        <v>15276</v>
      </c>
      <c r="P2428" t="s">
        <v>7595</v>
      </c>
      <c r="Q2428">
        <v>7</v>
      </c>
      <c r="R2428">
        <v>1</v>
      </c>
      <c r="S2428">
        <v>2.62</v>
      </c>
      <c r="T2428">
        <v>2.63</v>
      </c>
      <c r="U2428">
        <v>414.47</v>
      </c>
      <c r="V2428">
        <v>91.85</v>
      </c>
      <c r="W2428">
        <v>2.7</v>
      </c>
      <c r="Y2428">
        <v>5.91</v>
      </c>
      <c r="Z2428">
        <v>3</v>
      </c>
      <c r="AA2428" t="s">
        <v>4250</v>
      </c>
      <c r="AB2428">
        <v>0</v>
      </c>
      <c r="AC2428">
        <v>3</v>
      </c>
      <c r="AD2428">
        <v>5.0725952380952366</v>
      </c>
      <c r="AF2428" t="s">
        <v>7949</v>
      </c>
      <c r="AI2428">
        <v>0</v>
      </c>
      <c r="AJ2428">
        <v>0</v>
      </c>
      <c r="AM2428" t="s">
        <v>20019</v>
      </c>
    </row>
    <row r="2429" spans="1:39" x14ac:dyDescent="0.25">
      <c r="A2429" t="s">
        <v>9737</v>
      </c>
      <c r="B2429" t="s">
        <v>4841</v>
      </c>
      <c r="C2429" t="s">
        <v>4842</v>
      </c>
      <c r="D2429">
        <v>26</v>
      </c>
      <c r="E2429" t="s">
        <v>4845</v>
      </c>
      <c r="F2429">
        <v>7.58</v>
      </c>
      <c r="K2429" t="s">
        <v>6860</v>
      </c>
      <c r="L2429" t="s">
        <v>6861</v>
      </c>
      <c r="M2429" t="s">
        <v>15142</v>
      </c>
      <c r="N2429">
        <v>9</v>
      </c>
      <c r="O2429" t="s">
        <v>15518</v>
      </c>
      <c r="P2429" t="s">
        <v>17389</v>
      </c>
      <c r="Q2429">
        <v>12</v>
      </c>
      <c r="R2429">
        <v>10</v>
      </c>
      <c r="S2429">
        <v>-1.52</v>
      </c>
      <c r="T2429">
        <v>2.98</v>
      </c>
      <c r="U2429">
        <v>768.8</v>
      </c>
      <c r="V2429">
        <v>295.29000000000002</v>
      </c>
      <c r="W2429">
        <v>0.18</v>
      </c>
      <c r="X2429">
        <v>-0.41</v>
      </c>
      <c r="Y2429">
        <v>10.19</v>
      </c>
      <c r="Z2429">
        <v>3</v>
      </c>
      <c r="AA2429" t="s">
        <v>4250</v>
      </c>
      <c r="AB2429">
        <v>3</v>
      </c>
      <c r="AC2429">
        <v>18</v>
      </c>
      <c r="AD2429">
        <v>2</v>
      </c>
      <c r="AF2429" t="s">
        <v>7950</v>
      </c>
      <c r="AI2429">
        <v>0</v>
      </c>
      <c r="AJ2429">
        <v>0</v>
      </c>
      <c r="AK2429" t="s">
        <v>19953</v>
      </c>
      <c r="AL2429" t="s">
        <v>19953</v>
      </c>
      <c r="AM2429" t="s">
        <v>20019</v>
      </c>
    </row>
    <row r="2430" spans="1:39" x14ac:dyDescent="0.25">
      <c r="A2430" t="s">
        <v>9738</v>
      </c>
      <c r="B2430" t="s">
        <v>4841</v>
      </c>
      <c r="C2430" t="s">
        <v>4842</v>
      </c>
      <c r="D2430">
        <v>26</v>
      </c>
      <c r="E2430" t="s">
        <v>4845</v>
      </c>
      <c r="F2430">
        <v>7.58</v>
      </c>
      <c r="K2430" t="s">
        <v>6860</v>
      </c>
      <c r="L2430" t="s">
        <v>6861</v>
      </c>
      <c r="M2430" t="s">
        <v>6891</v>
      </c>
      <c r="N2430">
        <v>9</v>
      </c>
      <c r="O2430" t="s">
        <v>15367</v>
      </c>
      <c r="P2430" t="s">
        <v>17390</v>
      </c>
      <c r="Q2430">
        <v>6</v>
      </c>
      <c r="R2430">
        <v>3</v>
      </c>
      <c r="S2430">
        <v>1.91</v>
      </c>
      <c r="T2430">
        <v>4.7</v>
      </c>
      <c r="U2430">
        <v>602.77</v>
      </c>
      <c r="V2430">
        <v>94.14</v>
      </c>
      <c r="W2430">
        <v>3.94</v>
      </c>
      <c r="X2430">
        <v>13.92</v>
      </c>
      <c r="Y2430">
        <v>9.01</v>
      </c>
      <c r="Z2430">
        <v>2</v>
      </c>
      <c r="AA2430" t="s">
        <v>4250</v>
      </c>
      <c r="AB2430">
        <v>1</v>
      </c>
      <c r="AC2430">
        <v>15</v>
      </c>
      <c r="AD2430">
        <v>2.6736666666666671</v>
      </c>
      <c r="AF2430" t="s">
        <v>7952</v>
      </c>
      <c r="AI2430">
        <v>0</v>
      </c>
      <c r="AJ2430">
        <v>0</v>
      </c>
      <c r="AK2430" t="s">
        <v>19890</v>
      </c>
      <c r="AL2430" t="s">
        <v>19890</v>
      </c>
      <c r="AM2430" t="s">
        <v>20019</v>
      </c>
    </row>
    <row r="2431" spans="1:39" x14ac:dyDescent="0.25">
      <c r="A2431" t="s">
        <v>5651</v>
      </c>
      <c r="B2431" t="s">
        <v>4841</v>
      </c>
      <c r="C2431" t="s">
        <v>4842</v>
      </c>
      <c r="D2431">
        <v>26</v>
      </c>
      <c r="E2431" t="s">
        <v>4845</v>
      </c>
      <c r="F2431">
        <v>7.58</v>
      </c>
      <c r="K2431" t="s">
        <v>6860</v>
      </c>
      <c r="M2431" t="s">
        <v>15117</v>
      </c>
      <c r="N2431">
        <v>8</v>
      </c>
      <c r="O2431" t="s">
        <v>15489</v>
      </c>
      <c r="P2431" t="s">
        <v>7377</v>
      </c>
      <c r="Q2431">
        <v>4</v>
      </c>
      <c r="R2431">
        <v>1</v>
      </c>
      <c r="S2431">
        <v>3.86</v>
      </c>
      <c r="T2431">
        <v>3.88</v>
      </c>
      <c r="U2431">
        <v>340.39</v>
      </c>
      <c r="V2431">
        <v>55.21</v>
      </c>
      <c r="W2431">
        <v>4.55</v>
      </c>
      <c r="X2431">
        <v>10.17</v>
      </c>
      <c r="Y2431">
        <v>5.99</v>
      </c>
      <c r="Z2431">
        <v>5</v>
      </c>
      <c r="AA2431" t="s">
        <v>4250</v>
      </c>
      <c r="AB2431">
        <v>0</v>
      </c>
      <c r="AC2431">
        <v>3</v>
      </c>
      <c r="AD2431">
        <v>4.4633333333333329</v>
      </c>
      <c r="AF2431" t="s">
        <v>7949</v>
      </c>
      <c r="AI2431">
        <v>0</v>
      </c>
      <c r="AJ2431">
        <v>0</v>
      </c>
      <c r="AK2431" t="s">
        <v>7990</v>
      </c>
      <c r="AL2431" t="s">
        <v>7990</v>
      </c>
      <c r="AM2431" t="s">
        <v>20019</v>
      </c>
    </row>
    <row r="2432" spans="1:39" x14ac:dyDescent="0.25">
      <c r="A2432" t="s">
        <v>8493</v>
      </c>
      <c r="B2432" t="s">
        <v>4841</v>
      </c>
      <c r="C2432" t="s">
        <v>4842</v>
      </c>
      <c r="D2432">
        <v>26</v>
      </c>
      <c r="E2432" t="s">
        <v>4845</v>
      </c>
      <c r="F2432">
        <v>7.58</v>
      </c>
      <c r="K2432" t="s">
        <v>6860</v>
      </c>
      <c r="M2432" t="s">
        <v>15007</v>
      </c>
      <c r="N2432">
        <v>8</v>
      </c>
      <c r="O2432" t="s">
        <v>15338</v>
      </c>
      <c r="P2432" t="s">
        <v>16146</v>
      </c>
      <c r="Q2432">
        <v>6</v>
      </c>
      <c r="R2432">
        <v>3</v>
      </c>
      <c r="S2432">
        <v>3.98</v>
      </c>
      <c r="T2432">
        <v>4</v>
      </c>
      <c r="U2432">
        <v>567.62</v>
      </c>
      <c r="V2432">
        <v>92.71</v>
      </c>
      <c r="W2432">
        <v>5.15</v>
      </c>
      <c r="X2432">
        <v>13.81</v>
      </c>
      <c r="Y2432">
        <v>5.93</v>
      </c>
      <c r="Z2432">
        <v>2</v>
      </c>
      <c r="AA2432" t="s">
        <v>4250</v>
      </c>
      <c r="AB2432">
        <v>2</v>
      </c>
      <c r="AC2432">
        <v>9</v>
      </c>
      <c r="AD2432">
        <v>2.586333333333334</v>
      </c>
      <c r="AF2432" t="s">
        <v>7949</v>
      </c>
      <c r="AI2432">
        <v>0</v>
      </c>
      <c r="AJ2432">
        <v>0</v>
      </c>
      <c r="AK2432" t="s">
        <v>19859</v>
      </c>
      <c r="AL2432" t="s">
        <v>19859</v>
      </c>
      <c r="AM2432" t="s">
        <v>20019</v>
      </c>
    </row>
    <row r="2433" spans="1:39" x14ac:dyDescent="0.25">
      <c r="A2433" t="s">
        <v>9739</v>
      </c>
      <c r="B2433" t="s">
        <v>4841</v>
      </c>
      <c r="C2433" t="s">
        <v>4842</v>
      </c>
      <c r="D2433">
        <v>26</v>
      </c>
      <c r="E2433" t="s">
        <v>4845</v>
      </c>
      <c r="F2433">
        <v>7.58</v>
      </c>
      <c r="K2433" t="s">
        <v>6860</v>
      </c>
      <c r="L2433" t="s">
        <v>6861</v>
      </c>
      <c r="M2433" t="s">
        <v>15059</v>
      </c>
      <c r="N2433">
        <v>9</v>
      </c>
      <c r="O2433" t="s">
        <v>15411</v>
      </c>
      <c r="P2433" t="s">
        <v>17391</v>
      </c>
      <c r="Q2433">
        <v>5</v>
      </c>
      <c r="R2433">
        <v>2</v>
      </c>
      <c r="S2433">
        <v>3.25</v>
      </c>
      <c r="T2433">
        <v>3.27</v>
      </c>
      <c r="U2433">
        <v>390.87</v>
      </c>
      <c r="V2433">
        <v>80.37</v>
      </c>
      <c r="W2433">
        <v>3.79</v>
      </c>
      <c r="X2433">
        <v>10.24</v>
      </c>
      <c r="Y2433">
        <v>6.14</v>
      </c>
      <c r="Z2433">
        <v>2</v>
      </c>
      <c r="AA2433" t="s">
        <v>4250</v>
      </c>
      <c r="AB2433">
        <v>0</v>
      </c>
      <c r="AC2433">
        <v>3</v>
      </c>
      <c r="AD2433">
        <v>4.5195000000000007</v>
      </c>
      <c r="AF2433" t="s">
        <v>7949</v>
      </c>
      <c r="AI2433">
        <v>0</v>
      </c>
      <c r="AJ2433">
        <v>0</v>
      </c>
      <c r="AK2433" t="s">
        <v>19911</v>
      </c>
      <c r="AL2433" t="s">
        <v>19911</v>
      </c>
      <c r="AM2433" t="s">
        <v>20019</v>
      </c>
    </row>
    <row r="2434" spans="1:39" x14ac:dyDescent="0.25">
      <c r="A2434" t="s">
        <v>9739</v>
      </c>
      <c r="B2434" t="s">
        <v>4841</v>
      </c>
      <c r="C2434" t="s">
        <v>4842</v>
      </c>
      <c r="D2434">
        <v>26</v>
      </c>
      <c r="E2434" t="s">
        <v>4845</v>
      </c>
      <c r="F2434">
        <v>7.58</v>
      </c>
      <c r="K2434" t="s">
        <v>6860</v>
      </c>
      <c r="L2434" t="s">
        <v>6861</v>
      </c>
      <c r="M2434" t="s">
        <v>14995</v>
      </c>
      <c r="N2434">
        <v>9</v>
      </c>
      <c r="O2434" t="s">
        <v>15321</v>
      </c>
      <c r="P2434" t="s">
        <v>17391</v>
      </c>
      <c r="Q2434">
        <v>5</v>
      </c>
      <c r="R2434">
        <v>2</v>
      </c>
      <c r="S2434">
        <v>3.25</v>
      </c>
      <c r="T2434">
        <v>3.27</v>
      </c>
      <c r="U2434">
        <v>390.87</v>
      </c>
      <c r="V2434">
        <v>80.37</v>
      </c>
      <c r="W2434">
        <v>3.79</v>
      </c>
      <c r="X2434">
        <v>10.24</v>
      </c>
      <c r="Y2434">
        <v>6.14</v>
      </c>
      <c r="Z2434">
        <v>2</v>
      </c>
      <c r="AA2434" t="s">
        <v>4250</v>
      </c>
      <c r="AB2434">
        <v>0</v>
      </c>
      <c r="AC2434">
        <v>3</v>
      </c>
      <c r="AD2434">
        <v>4.5195000000000007</v>
      </c>
      <c r="AF2434" t="s">
        <v>7949</v>
      </c>
      <c r="AI2434">
        <v>0</v>
      </c>
      <c r="AJ2434">
        <v>0</v>
      </c>
      <c r="AK2434" t="s">
        <v>7974</v>
      </c>
      <c r="AL2434" t="s">
        <v>7974</v>
      </c>
      <c r="AM2434" t="s">
        <v>20019</v>
      </c>
    </row>
    <row r="2435" spans="1:39" x14ac:dyDescent="0.25">
      <c r="A2435" t="s">
        <v>9273</v>
      </c>
      <c r="B2435" t="s">
        <v>4841</v>
      </c>
      <c r="C2435" t="s">
        <v>4842</v>
      </c>
      <c r="D2435">
        <v>26</v>
      </c>
      <c r="E2435" t="s">
        <v>4845</v>
      </c>
      <c r="F2435">
        <v>7.58</v>
      </c>
      <c r="K2435" t="s">
        <v>6860</v>
      </c>
      <c r="L2435" t="s">
        <v>6861</v>
      </c>
      <c r="M2435" t="s">
        <v>15068</v>
      </c>
      <c r="N2435">
        <v>9</v>
      </c>
      <c r="O2435" t="s">
        <v>15421</v>
      </c>
      <c r="P2435" t="s">
        <v>16925</v>
      </c>
      <c r="Q2435">
        <v>5</v>
      </c>
      <c r="R2435">
        <v>2</v>
      </c>
      <c r="S2435">
        <v>3.32</v>
      </c>
      <c r="T2435">
        <v>3.33</v>
      </c>
      <c r="U2435">
        <v>433.22</v>
      </c>
      <c r="V2435">
        <v>89.6</v>
      </c>
      <c r="W2435">
        <v>3.98</v>
      </c>
      <c r="X2435">
        <v>8.82</v>
      </c>
      <c r="Y2435">
        <v>2.06</v>
      </c>
      <c r="Z2435">
        <v>2</v>
      </c>
      <c r="AA2435" t="s">
        <v>4250</v>
      </c>
      <c r="AB2435">
        <v>0</v>
      </c>
      <c r="AC2435">
        <v>3</v>
      </c>
      <c r="AD2435">
        <v>4.1519999999999992</v>
      </c>
      <c r="AF2435" t="s">
        <v>7949</v>
      </c>
      <c r="AI2435">
        <v>0</v>
      </c>
      <c r="AJ2435">
        <v>0</v>
      </c>
      <c r="AK2435" t="s">
        <v>19861</v>
      </c>
      <c r="AL2435" t="s">
        <v>19861</v>
      </c>
      <c r="AM2435" t="s">
        <v>20019</v>
      </c>
    </row>
    <row r="2436" spans="1:39" x14ac:dyDescent="0.25">
      <c r="A2436" t="s">
        <v>9442</v>
      </c>
      <c r="B2436" t="s">
        <v>4841</v>
      </c>
      <c r="C2436" t="s">
        <v>4842</v>
      </c>
      <c r="D2436">
        <v>26</v>
      </c>
      <c r="E2436" t="s">
        <v>4845</v>
      </c>
      <c r="F2436">
        <v>7.58</v>
      </c>
      <c r="K2436" t="s">
        <v>6860</v>
      </c>
      <c r="L2436" t="s">
        <v>6861</v>
      </c>
      <c r="M2436" t="s">
        <v>15068</v>
      </c>
      <c r="N2436">
        <v>9</v>
      </c>
      <c r="O2436" t="s">
        <v>15421</v>
      </c>
      <c r="P2436" t="s">
        <v>17094</v>
      </c>
      <c r="Q2436">
        <v>5</v>
      </c>
      <c r="R2436">
        <v>2</v>
      </c>
      <c r="S2436">
        <v>2.75</v>
      </c>
      <c r="T2436">
        <v>2.75</v>
      </c>
      <c r="U2436">
        <v>398.77</v>
      </c>
      <c r="V2436">
        <v>89.6</v>
      </c>
      <c r="W2436">
        <v>3.32</v>
      </c>
      <c r="X2436">
        <v>10.06</v>
      </c>
      <c r="Y2436">
        <v>2.3199999999999998</v>
      </c>
      <c r="Z2436">
        <v>2</v>
      </c>
      <c r="AA2436" t="s">
        <v>4250</v>
      </c>
      <c r="AB2436">
        <v>0</v>
      </c>
      <c r="AC2436">
        <v>3</v>
      </c>
      <c r="AD2436">
        <v>4.8480714285714281</v>
      </c>
      <c r="AF2436" t="s">
        <v>7949</v>
      </c>
      <c r="AI2436">
        <v>0</v>
      </c>
      <c r="AJ2436">
        <v>0</v>
      </c>
      <c r="AK2436" t="s">
        <v>19861</v>
      </c>
      <c r="AL2436" t="s">
        <v>19861</v>
      </c>
      <c r="AM2436" t="s">
        <v>20019</v>
      </c>
    </row>
    <row r="2437" spans="1:39" x14ac:dyDescent="0.25">
      <c r="A2437" t="s">
        <v>9740</v>
      </c>
      <c r="B2437" t="s">
        <v>4841</v>
      </c>
      <c r="C2437" t="s">
        <v>4842</v>
      </c>
      <c r="D2437">
        <v>26</v>
      </c>
      <c r="E2437" t="s">
        <v>4845</v>
      </c>
      <c r="F2437">
        <v>7.58</v>
      </c>
      <c r="K2437" t="s">
        <v>6860</v>
      </c>
      <c r="L2437" t="s">
        <v>6861</v>
      </c>
      <c r="M2437" t="s">
        <v>15143</v>
      </c>
      <c r="N2437">
        <v>9</v>
      </c>
      <c r="O2437" t="s">
        <v>15519</v>
      </c>
      <c r="P2437" t="s">
        <v>17392</v>
      </c>
      <c r="Q2437">
        <v>9</v>
      </c>
      <c r="R2437">
        <v>4</v>
      </c>
      <c r="S2437">
        <v>3.57</v>
      </c>
      <c r="T2437">
        <v>3.96</v>
      </c>
      <c r="U2437">
        <v>715.65</v>
      </c>
      <c r="V2437">
        <v>170.69</v>
      </c>
      <c r="W2437">
        <v>3.53</v>
      </c>
      <c r="X2437">
        <v>7.23</v>
      </c>
      <c r="Y2437">
        <v>0</v>
      </c>
      <c r="Z2437">
        <v>4</v>
      </c>
      <c r="AA2437" t="s">
        <v>4250</v>
      </c>
      <c r="AB2437">
        <v>1</v>
      </c>
      <c r="AC2437">
        <v>12</v>
      </c>
      <c r="AD2437">
        <v>1.7350000000000001</v>
      </c>
      <c r="AF2437" t="s">
        <v>7949</v>
      </c>
      <c r="AI2437">
        <v>0</v>
      </c>
      <c r="AJ2437">
        <v>0</v>
      </c>
      <c r="AK2437" t="s">
        <v>19849</v>
      </c>
      <c r="AL2437" t="s">
        <v>19849</v>
      </c>
      <c r="AM2437" t="s">
        <v>20019</v>
      </c>
    </row>
    <row r="2438" spans="1:39" x14ac:dyDescent="0.25">
      <c r="A2438" t="s">
        <v>9741</v>
      </c>
      <c r="B2438" t="s">
        <v>4841</v>
      </c>
      <c r="C2438" t="s">
        <v>4842</v>
      </c>
      <c r="D2438">
        <v>26</v>
      </c>
      <c r="E2438" t="s">
        <v>4845</v>
      </c>
      <c r="F2438">
        <v>7.58</v>
      </c>
      <c r="K2438" t="s">
        <v>6860</v>
      </c>
      <c r="L2438" t="s">
        <v>6861</v>
      </c>
      <c r="M2438" t="s">
        <v>15019</v>
      </c>
      <c r="N2438">
        <v>9</v>
      </c>
      <c r="O2438" t="s">
        <v>15357</v>
      </c>
      <c r="P2438" t="s">
        <v>17393</v>
      </c>
      <c r="Q2438">
        <v>5</v>
      </c>
      <c r="R2438">
        <v>2</v>
      </c>
      <c r="S2438">
        <v>-2.34</v>
      </c>
      <c r="T2438">
        <v>-2.33</v>
      </c>
      <c r="U2438">
        <v>362.79</v>
      </c>
      <c r="V2438">
        <v>89.6</v>
      </c>
      <c r="W2438">
        <v>2.54</v>
      </c>
      <c r="X2438">
        <v>11.11</v>
      </c>
      <c r="Y2438">
        <v>5.01</v>
      </c>
      <c r="Z2438">
        <v>2</v>
      </c>
      <c r="AA2438" t="s">
        <v>4250</v>
      </c>
      <c r="AB2438">
        <v>0</v>
      </c>
      <c r="AC2438">
        <v>4</v>
      </c>
      <c r="AD2438">
        <v>5.4800714285714287</v>
      </c>
      <c r="AF2438" t="s">
        <v>7949</v>
      </c>
      <c r="AI2438">
        <v>0</v>
      </c>
      <c r="AJ2438">
        <v>0</v>
      </c>
      <c r="AK2438" t="s">
        <v>7974</v>
      </c>
      <c r="AL2438" t="s">
        <v>7974</v>
      </c>
      <c r="AM2438" t="s">
        <v>20019</v>
      </c>
    </row>
    <row r="2439" spans="1:39" x14ac:dyDescent="0.25">
      <c r="A2439" t="s">
        <v>5414</v>
      </c>
      <c r="B2439" t="s">
        <v>4841</v>
      </c>
      <c r="C2439" t="s">
        <v>4842</v>
      </c>
      <c r="D2439">
        <v>26</v>
      </c>
      <c r="E2439" t="s">
        <v>4845</v>
      </c>
      <c r="F2439">
        <v>7.58</v>
      </c>
      <c r="I2439" t="s">
        <v>6321</v>
      </c>
      <c r="K2439" t="s">
        <v>6860</v>
      </c>
      <c r="L2439" t="s">
        <v>6861</v>
      </c>
      <c r="M2439" t="s">
        <v>6890</v>
      </c>
      <c r="N2439">
        <v>9</v>
      </c>
      <c r="O2439" t="s">
        <v>6949</v>
      </c>
      <c r="P2439" t="s">
        <v>7140</v>
      </c>
      <c r="Q2439">
        <v>7</v>
      </c>
      <c r="R2439">
        <v>1</v>
      </c>
      <c r="S2439">
        <v>3.24</v>
      </c>
      <c r="T2439">
        <v>3.26</v>
      </c>
      <c r="U2439">
        <v>434.42</v>
      </c>
      <c r="V2439">
        <v>96.94</v>
      </c>
      <c r="W2439">
        <v>1.58</v>
      </c>
      <c r="Y2439">
        <v>5.79</v>
      </c>
      <c r="Z2439">
        <v>2</v>
      </c>
      <c r="AA2439" t="s">
        <v>4250</v>
      </c>
      <c r="AB2439">
        <v>0</v>
      </c>
      <c r="AC2439">
        <v>4</v>
      </c>
      <c r="AD2439">
        <v>4.3204285714285717</v>
      </c>
      <c r="AF2439" t="s">
        <v>7949</v>
      </c>
      <c r="AI2439">
        <v>0</v>
      </c>
      <c r="AJ2439">
        <v>0</v>
      </c>
      <c r="AM2439" t="s">
        <v>20019</v>
      </c>
    </row>
    <row r="2440" spans="1:39" x14ac:dyDescent="0.25">
      <c r="A2440" t="s">
        <v>9742</v>
      </c>
      <c r="B2440" t="s">
        <v>4841</v>
      </c>
      <c r="C2440" t="s">
        <v>4842</v>
      </c>
      <c r="D2440">
        <v>26</v>
      </c>
      <c r="E2440" t="s">
        <v>4845</v>
      </c>
      <c r="F2440">
        <v>7.58</v>
      </c>
      <c r="I2440" t="s">
        <v>13152</v>
      </c>
      <c r="K2440" t="s">
        <v>6860</v>
      </c>
      <c r="L2440" t="s">
        <v>6861</v>
      </c>
      <c r="M2440" t="s">
        <v>15047</v>
      </c>
      <c r="N2440">
        <v>9</v>
      </c>
      <c r="O2440" t="s">
        <v>15395</v>
      </c>
      <c r="P2440" t="s">
        <v>17394</v>
      </c>
      <c r="Q2440">
        <v>7</v>
      </c>
      <c r="R2440">
        <v>2</v>
      </c>
      <c r="S2440">
        <v>-0.44</v>
      </c>
      <c r="T2440">
        <v>-0.44</v>
      </c>
      <c r="U2440">
        <v>491.39</v>
      </c>
      <c r="V2440">
        <v>111.72</v>
      </c>
      <c r="W2440">
        <v>3.7</v>
      </c>
      <c r="X2440">
        <v>9.74</v>
      </c>
      <c r="Y2440">
        <v>3.52</v>
      </c>
      <c r="Z2440">
        <v>2</v>
      </c>
      <c r="AA2440" t="s">
        <v>4250</v>
      </c>
      <c r="AB2440">
        <v>0</v>
      </c>
      <c r="AC2440">
        <v>5</v>
      </c>
      <c r="AD2440">
        <v>3.8374999999999999</v>
      </c>
      <c r="AF2440" t="s">
        <v>7949</v>
      </c>
      <c r="AI2440">
        <v>0</v>
      </c>
      <c r="AJ2440">
        <v>0</v>
      </c>
      <c r="AM2440" t="s">
        <v>20019</v>
      </c>
    </row>
    <row r="2441" spans="1:39" x14ac:dyDescent="0.25">
      <c r="A2441" t="s">
        <v>9743</v>
      </c>
      <c r="B2441" t="s">
        <v>4841</v>
      </c>
      <c r="C2441" t="s">
        <v>4842</v>
      </c>
      <c r="D2441">
        <v>26</v>
      </c>
      <c r="E2441" t="s">
        <v>4845</v>
      </c>
      <c r="F2441">
        <v>7.58</v>
      </c>
      <c r="I2441" t="s">
        <v>13153</v>
      </c>
      <c r="K2441" t="s">
        <v>6860</v>
      </c>
      <c r="L2441" t="s">
        <v>6861</v>
      </c>
      <c r="M2441" t="s">
        <v>15000</v>
      </c>
      <c r="N2441">
        <v>9</v>
      </c>
      <c r="O2441" t="s">
        <v>15330</v>
      </c>
      <c r="P2441" t="s">
        <v>17395</v>
      </c>
      <c r="Q2441">
        <v>5</v>
      </c>
      <c r="R2441">
        <v>2</v>
      </c>
      <c r="S2441">
        <v>3.89</v>
      </c>
      <c r="T2441">
        <v>4.12</v>
      </c>
      <c r="U2441">
        <v>427.55</v>
      </c>
      <c r="V2441">
        <v>88.65</v>
      </c>
      <c r="W2441">
        <v>4.6500000000000004</v>
      </c>
      <c r="Y2441">
        <v>7.02</v>
      </c>
      <c r="Z2441">
        <v>3</v>
      </c>
      <c r="AA2441" t="s">
        <v>4250</v>
      </c>
      <c r="AB2441">
        <v>0</v>
      </c>
      <c r="AC2441">
        <v>2</v>
      </c>
      <c r="AD2441">
        <v>3.5125000000000002</v>
      </c>
      <c r="AF2441" t="s">
        <v>7949</v>
      </c>
      <c r="AI2441">
        <v>0</v>
      </c>
      <c r="AJ2441">
        <v>0</v>
      </c>
      <c r="AM2441" t="s">
        <v>20019</v>
      </c>
    </row>
    <row r="2442" spans="1:39" x14ac:dyDescent="0.25">
      <c r="A2442" t="s">
        <v>9744</v>
      </c>
      <c r="B2442" t="s">
        <v>4841</v>
      </c>
      <c r="C2442" t="s">
        <v>4842</v>
      </c>
      <c r="D2442">
        <v>26</v>
      </c>
      <c r="E2442" t="s">
        <v>4845</v>
      </c>
      <c r="F2442">
        <v>7.58</v>
      </c>
      <c r="I2442" t="s">
        <v>13154</v>
      </c>
      <c r="K2442" t="s">
        <v>6860</v>
      </c>
      <c r="L2442" t="s">
        <v>6861</v>
      </c>
      <c r="M2442" t="s">
        <v>14996</v>
      </c>
      <c r="N2442">
        <v>9</v>
      </c>
      <c r="O2442" t="s">
        <v>15322</v>
      </c>
      <c r="P2442" t="s">
        <v>17396</v>
      </c>
      <c r="Q2442">
        <v>6</v>
      </c>
      <c r="R2442">
        <v>2</v>
      </c>
      <c r="S2442">
        <v>-1.58</v>
      </c>
      <c r="T2442">
        <v>-1.57</v>
      </c>
      <c r="U2442">
        <v>435.38</v>
      </c>
      <c r="V2442">
        <v>113.39</v>
      </c>
      <c r="W2442">
        <v>3.27</v>
      </c>
      <c r="X2442">
        <v>9.98</v>
      </c>
      <c r="Y2442">
        <v>4.54</v>
      </c>
      <c r="Z2442">
        <v>2</v>
      </c>
      <c r="AA2442" t="s">
        <v>4250</v>
      </c>
      <c r="AB2442">
        <v>0</v>
      </c>
      <c r="AC2442">
        <v>3</v>
      </c>
      <c r="AD2442">
        <v>4.1819047619047618</v>
      </c>
      <c r="AF2442" t="s">
        <v>7949</v>
      </c>
      <c r="AI2442">
        <v>0</v>
      </c>
      <c r="AJ2442">
        <v>0</v>
      </c>
      <c r="AM2442" t="s">
        <v>20019</v>
      </c>
    </row>
    <row r="2443" spans="1:39" x14ac:dyDescent="0.25">
      <c r="A2443" t="s">
        <v>9745</v>
      </c>
      <c r="B2443" t="s">
        <v>4841</v>
      </c>
      <c r="C2443" t="s">
        <v>4842</v>
      </c>
      <c r="D2443">
        <v>26</v>
      </c>
      <c r="E2443" t="s">
        <v>4845</v>
      </c>
      <c r="F2443">
        <v>7.58</v>
      </c>
      <c r="I2443" t="s">
        <v>13155</v>
      </c>
      <c r="K2443" t="s">
        <v>6860</v>
      </c>
      <c r="L2443" t="s">
        <v>6861</v>
      </c>
      <c r="M2443" t="s">
        <v>14996</v>
      </c>
      <c r="N2443">
        <v>9</v>
      </c>
      <c r="O2443" t="s">
        <v>15322</v>
      </c>
      <c r="P2443" t="s">
        <v>17397</v>
      </c>
      <c r="Q2443">
        <v>5</v>
      </c>
      <c r="R2443">
        <v>2</v>
      </c>
      <c r="S2443">
        <v>-2.42</v>
      </c>
      <c r="T2443">
        <v>-2.42</v>
      </c>
      <c r="U2443">
        <v>380.78</v>
      </c>
      <c r="V2443">
        <v>89.6</v>
      </c>
      <c r="W2443">
        <v>2.68</v>
      </c>
      <c r="X2443">
        <v>10.08</v>
      </c>
      <c r="Y2443">
        <v>4.79</v>
      </c>
      <c r="Z2443">
        <v>2</v>
      </c>
      <c r="AA2443" t="s">
        <v>4250</v>
      </c>
      <c r="AB2443">
        <v>0</v>
      </c>
      <c r="AC2443">
        <v>4</v>
      </c>
      <c r="AD2443">
        <v>5.3515714285714289</v>
      </c>
      <c r="AF2443" t="s">
        <v>7949</v>
      </c>
      <c r="AI2443">
        <v>0</v>
      </c>
      <c r="AJ2443">
        <v>0</v>
      </c>
      <c r="AM2443" t="s">
        <v>20019</v>
      </c>
    </row>
    <row r="2444" spans="1:39" x14ac:dyDescent="0.25">
      <c r="A2444" t="s">
        <v>9746</v>
      </c>
      <c r="B2444" t="s">
        <v>4841</v>
      </c>
      <c r="C2444" t="s">
        <v>4842</v>
      </c>
      <c r="D2444">
        <v>26.1</v>
      </c>
      <c r="E2444" t="s">
        <v>4845</v>
      </c>
      <c r="F2444">
        <v>7.58</v>
      </c>
      <c r="I2444" t="s">
        <v>13156</v>
      </c>
      <c r="K2444" t="s">
        <v>6860</v>
      </c>
      <c r="L2444" t="s">
        <v>6861</v>
      </c>
      <c r="M2444" t="s">
        <v>14987</v>
      </c>
      <c r="N2444">
        <v>9</v>
      </c>
      <c r="O2444" t="s">
        <v>15311</v>
      </c>
      <c r="P2444" t="s">
        <v>17398</v>
      </c>
      <c r="Q2444">
        <v>7</v>
      </c>
      <c r="R2444">
        <v>2</v>
      </c>
      <c r="S2444">
        <v>3.93</v>
      </c>
      <c r="T2444">
        <v>3.93</v>
      </c>
      <c r="U2444">
        <v>475.47</v>
      </c>
      <c r="V2444">
        <v>111.72</v>
      </c>
      <c r="W2444">
        <v>3.63</v>
      </c>
      <c r="X2444">
        <v>8.85</v>
      </c>
      <c r="Y2444">
        <v>4.17</v>
      </c>
      <c r="Z2444">
        <v>2</v>
      </c>
      <c r="AA2444" t="s">
        <v>4250</v>
      </c>
      <c r="AB2444">
        <v>0</v>
      </c>
      <c r="AC2444">
        <v>7</v>
      </c>
      <c r="AD2444">
        <v>2.5212142857142861</v>
      </c>
      <c r="AF2444" t="s">
        <v>7949</v>
      </c>
      <c r="AI2444">
        <v>0</v>
      </c>
      <c r="AJ2444">
        <v>0</v>
      </c>
      <c r="AM2444" t="s">
        <v>20019</v>
      </c>
    </row>
    <row r="2445" spans="1:39" x14ac:dyDescent="0.25">
      <c r="A2445" t="s">
        <v>9747</v>
      </c>
      <c r="B2445" t="s">
        <v>4841</v>
      </c>
      <c r="C2445" t="s">
        <v>4842</v>
      </c>
      <c r="D2445">
        <v>26.1</v>
      </c>
      <c r="E2445" t="s">
        <v>4845</v>
      </c>
      <c r="F2445">
        <v>7.58</v>
      </c>
      <c r="K2445" t="s">
        <v>6860</v>
      </c>
      <c r="L2445" t="s">
        <v>6861</v>
      </c>
      <c r="M2445" t="s">
        <v>15008</v>
      </c>
      <c r="N2445">
        <v>9</v>
      </c>
      <c r="O2445" t="s">
        <v>15413</v>
      </c>
      <c r="P2445" t="s">
        <v>17399</v>
      </c>
      <c r="Q2445">
        <v>8</v>
      </c>
      <c r="R2445">
        <v>3</v>
      </c>
      <c r="S2445">
        <v>3.56</v>
      </c>
      <c r="T2445">
        <v>3.58</v>
      </c>
      <c r="U2445">
        <v>572.71</v>
      </c>
      <c r="V2445">
        <v>114.83</v>
      </c>
      <c r="W2445">
        <v>4.53</v>
      </c>
      <c r="X2445">
        <v>12.79</v>
      </c>
      <c r="Y2445">
        <v>5.82</v>
      </c>
      <c r="Z2445">
        <v>3</v>
      </c>
      <c r="AA2445" t="s">
        <v>4250</v>
      </c>
      <c r="AB2445">
        <v>1</v>
      </c>
      <c r="AC2445">
        <v>9</v>
      </c>
      <c r="AD2445">
        <v>2.2690000000000001</v>
      </c>
      <c r="AF2445" t="s">
        <v>7949</v>
      </c>
      <c r="AI2445">
        <v>0</v>
      </c>
      <c r="AJ2445">
        <v>0</v>
      </c>
      <c r="AK2445" t="s">
        <v>19913</v>
      </c>
      <c r="AL2445" t="s">
        <v>19913</v>
      </c>
      <c r="AM2445" t="s">
        <v>20019</v>
      </c>
    </row>
    <row r="2446" spans="1:39" x14ac:dyDescent="0.25">
      <c r="A2446" t="s">
        <v>9748</v>
      </c>
      <c r="B2446" t="s">
        <v>4841</v>
      </c>
      <c r="C2446" t="s">
        <v>4842</v>
      </c>
      <c r="D2446">
        <v>26.1</v>
      </c>
      <c r="E2446" t="s">
        <v>4845</v>
      </c>
      <c r="F2446">
        <v>7.58</v>
      </c>
      <c r="I2446" t="s">
        <v>13157</v>
      </c>
      <c r="K2446" t="s">
        <v>6860</v>
      </c>
      <c r="M2446" t="s">
        <v>15002</v>
      </c>
      <c r="N2446">
        <v>8</v>
      </c>
      <c r="O2446" t="s">
        <v>15332</v>
      </c>
      <c r="P2446" t="s">
        <v>17400</v>
      </c>
      <c r="Q2446">
        <v>4</v>
      </c>
      <c r="R2446">
        <v>2</v>
      </c>
      <c r="S2446">
        <v>1.1000000000000001</v>
      </c>
      <c r="T2446">
        <v>1.1000000000000001</v>
      </c>
      <c r="U2446">
        <v>378.27</v>
      </c>
      <c r="V2446">
        <v>78.92</v>
      </c>
      <c r="W2446">
        <v>1.91</v>
      </c>
      <c r="Y2446">
        <v>4.72</v>
      </c>
      <c r="Z2446">
        <v>1</v>
      </c>
      <c r="AA2446" t="s">
        <v>4250</v>
      </c>
      <c r="AB2446">
        <v>0</v>
      </c>
      <c r="AC2446">
        <v>0</v>
      </c>
      <c r="AD2446">
        <v>5.3695000000000004</v>
      </c>
      <c r="AF2446" t="s">
        <v>7949</v>
      </c>
      <c r="AI2446">
        <v>0</v>
      </c>
      <c r="AJ2446">
        <v>0</v>
      </c>
      <c r="AM2446" t="s">
        <v>20019</v>
      </c>
    </row>
    <row r="2447" spans="1:39" x14ac:dyDescent="0.25">
      <c r="A2447" t="s">
        <v>9749</v>
      </c>
      <c r="B2447" t="s">
        <v>4841</v>
      </c>
      <c r="C2447" t="s">
        <v>4842</v>
      </c>
      <c r="D2447">
        <v>26.1</v>
      </c>
      <c r="E2447" t="s">
        <v>4845</v>
      </c>
      <c r="F2447">
        <v>7.58</v>
      </c>
      <c r="I2447" t="s">
        <v>13158</v>
      </c>
      <c r="K2447" t="s">
        <v>6860</v>
      </c>
      <c r="M2447" t="s">
        <v>15002</v>
      </c>
      <c r="N2447">
        <v>8</v>
      </c>
      <c r="O2447" t="s">
        <v>15332</v>
      </c>
      <c r="P2447" t="s">
        <v>17401</v>
      </c>
      <c r="Q2447">
        <v>5</v>
      </c>
      <c r="R2447">
        <v>1</v>
      </c>
      <c r="S2447">
        <v>1.58</v>
      </c>
      <c r="T2447">
        <v>1.59</v>
      </c>
      <c r="U2447">
        <v>414.51</v>
      </c>
      <c r="V2447">
        <v>91.71</v>
      </c>
      <c r="W2447">
        <v>3.24</v>
      </c>
      <c r="Y2447">
        <v>5.89</v>
      </c>
      <c r="Z2447">
        <v>2</v>
      </c>
      <c r="AA2447" t="s">
        <v>4250</v>
      </c>
      <c r="AB2447">
        <v>0</v>
      </c>
      <c r="AC2447">
        <v>3</v>
      </c>
      <c r="AD2447">
        <v>5.386976190476191</v>
      </c>
      <c r="AF2447" t="s">
        <v>7949</v>
      </c>
      <c r="AI2447">
        <v>0</v>
      </c>
      <c r="AJ2447">
        <v>0</v>
      </c>
      <c r="AM2447" t="s">
        <v>20019</v>
      </c>
    </row>
    <row r="2448" spans="1:39" x14ac:dyDescent="0.25">
      <c r="A2448" t="s">
        <v>9750</v>
      </c>
      <c r="B2448" t="s">
        <v>4841</v>
      </c>
      <c r="C2448" t="s">
        <v>4842</v>
      </c>
      <c r="D2448">
        <v>26.2</v>
      </c>
      <c r="E2448" t="s">
        <v>4845</v>
      </c>
      <c r="F2448">
        <v>7.58</v>
      </c>
      <c r="I2448" t="s">
        <v>13159</v>
      </c>
      <c r="K2448" t="s">
        <v>6860</v>
      </c>
      <c r="L2448" t="s">
        <v>6861</v>
      </c>
      <c r="M2448" t="s">
        <v>15021</v>
      </c>
      <c r="N2448">
        <v>9</v>
      </c>
      <c r="O2448" t="s">
        <v>15359</v>
      </c>
      <c r="P2448" t="s">
        <v>17402</v>
      </c>
      <c r="Q2448">
        <v>6</v>
      </c>
      <c r="R2448">
        <v>1</v>
      </c>
      <c r="S2448">
        <v>1.95</v>
      </c>
      <c r="T2448">
        <v>3.79</v>
      </c>
      <c r="U2448">
        <v>402.5</v>
      </c>
      <c r="V2448">
        <v>83.87</v>
      </c>
      <c r="W2448">
        <v>3.7</v>
      </c>
      <c r="Y2448">
        <v>9.73</v>
      </c>
      <c r="Z2448">
        <v>2</v>
      </c>
      <c r="AA2448" t="s">
        <v>4250</v>
      </c>
      <c r="AB2448">
        <v>0</v>
      </c>
      <c r="AC2448">
        <v>2</v>
      </c>
      <c r="AD2448">
        <v>4.2697619047619053</v>
      </c>
      <c r="AF2448" t="s">
        <v>7952</v>
      </c>
      <c r="AI2448">
        <v>0</v>
      </c>
      <c r="AJ2448">
        <v>0</v>
      </c>
      <c r="AM2448" t="s">
        <v>20019</v>
      </c>
    </row>
    <row r="2449" spans="1:39" x14ac:dyDescent="0.25">
      <c r="A2449" t="s">
        <v>9750</v>
      </c>
      <c r="B2449" t="s">
        <v>4841</v>
      </c>
      <c r="C2449" t="s">
        <v>4842</v>
      </c>
      <c r="D2449">
        <v>26.2</v>
      </c>
      <c r="E2449" t="s">
        <v>4845</v>
      </c>
      <c r="F2449">
        <v>7.58</v>
      </c>
      <c r="I2449" t="s">
        <v>13160</v>
      </c>
      <c r="K2449" t="s">
        <v>6860</v>
      </c>
      <c r="M2449" t="s">
        <v>14977</v>
      </c>
      <c r="N2449">
        <v>8</v>
      </c>
      <c r="O2449" t="s">
        <v>15298</v>
      </c>
      <c r="P2449" t="s">
        <v>17402</v>
      </c>
      <c r="Q2449">
        <v>6</v>
      </c>
      <c r="R2449">
        <v>1</v>
      </c>
      <c r="S2449">
        <v>1.95</v>
      </c>
      <c r="T2449">
        <v>3.79</v>
      </c>
      <c r="U2449">
        <v>402.5</v>
      </c>
      <c r="V2449">
        <v>83.87</v>
      </c>
      <c r="W2449">
        <v>3.7</v>
      </c>
      <c r="Y2449">
        <v>9.73</v>
      </c>
      <c r="Z2449">
        <v>2</v>
      </c>
      <c r="AA2449" t="s">
        <v>4250</v>
      </c>
      <c r="AB2449">
        <v>0</v>
      </c>
      <c r="AC2449">
        <v>2</v>
      </c>
      <c r="AD2449">
        <v>4.2697619047619053</v>
      </c>
      <c r="AF2449" t="s">
        <v>7952</v>
      </c>
      <c r="AI2449">
        <v>0</v>
      </c>
      <c r="AJ2449">
        <v>0</v>
      </c>
      <c r="AM2449" t="s">
        <v>20019</v>
      </c>
    </row>
    <row r="2450" spans="1:39" x14ac:dyDescent="0.25">
      <c r="A2450" t="s">
        <v>9657</v>
      </c>
      <c r="B2450" t="s">
        <v>4841</v>
      </c>
      <c r="C2450" t="s">
        <v>4842</v>
      </c>
      <c r="D2450">
        <v>26.5</v>
      </c>
      <c r="E2450" t="s">
        <v>4845</v>
      </c>
      <c r="F2450">
        <v>7.58</v>
      </c>
      <c r="I2450" t="s">
        <v>13161</v>
      </c>
      <c r="K2450" t="s">
        <v>6860</v>
      </c>
      <c r="L2450" t="s">
        <v>6861</v>
      </c>
      <c r="M2450" t="s">
        <v>14972</v>
      </c>
      <c r="N2450">
        <v>8</v>
      </c>
      <c r="O2450" t="s">
        <v>15293</v>
      </c>
      <c r="P2450" t="s">
        <v>17309</v>
      </c>
      <c r="Q2450">
        <v>6</v>
      </c>
      <c r="R2450">
        <v>2</v>
      </c>
      <c r="S2450">
        <v>2.85</v>
      </c>
      <c r="T2450">
        <v>2.86</v>
      </c>
      <c r="U2450">
        <v>478.81</v>
      </c>
      <c r="V2450">
        <v>98.83</v>
      </c>
      <c r="W2450">
        <v>3.97</v>
      </c>
      <c r="X2450">
        <v>9.01</v>
      </c>
      <c r="Y2450">
        <v>3.63</v>
      </c>
      <c r="Z2450">
        <v>2</v>
      </c>
      <c r="AA2450" t="s">
        <v>4250</v>
      </c>
      <c r="AB2450">
        <v>0</v>
      </c>
      <c r="AC2450">
        <v>5</v>
      </c>
      <c r="AD2450">
        <v>3.9320238095238098</v>
      </c>
      <c r="AF2450" t="s">
        <v>7949</v>
      </c>
      <c r="AI2450">
        <v>0</v>
      </c>
      <c r="AJ2450">
        <v>0</v>
      </c>
      <c r="AM2450" t="s">
        <v>20019</v>
      </c>
    </row>
    <row r="2451" spans="1:39" x14ac:dyDescent="0.25">
      <c r="A2451" t="s">
        <v>8639</v>
      </c>
      <c r="B2451" t="s">
        <v>4841</v>
      </c>
      <c r="C2451" t="s">
        <v>4842</v>
      </c>
      <c r="D2451">
        <v>26.6</v>
      </c>
      <c r="E2451" t="s">
        <v>4845</v>
      </c>
      <c r="F2451">
        <v>7.58</v>
      </c>
      <c r="K2451" t="s">
        <v>6860</v>
      </c>
      <c r="L2451" t="s">
        <v>6861</v>
      </c>
      <c r="M2451" t="s">
        <v>15013</v>
      </c>
      <c r="N2451">
        <v>9</v>
      </c>
      <c r="O2451" t="s">
        <v>15396</v>
      </c>
      <c r="P2451" t="s">
        <v>16292</v>
      </c>
      <c r="Q2451">
        <v>7</v>
      </c>
      <c r="R2451">
        <v>1</v>
      </c>
      <c r="S2451">
        <v>2.77</v>
      </c>
      <c r="T2451">
        <v>2.77</v>
      </c>
      <c r="U2451">
        <v>425.42</v>
      </c>
      <c r="V2451">
        <v>95.51</v>
      </c>
      <c r="W2451">
        <v>4.04</v>
      </c>
      <c r="Y2451">
        <v>3.09</v>
      </c>
      <c r="Z2451">
        <v>4</v>
      </c>
      <c r="AA2451" t="s">
        <v>4250</v>
      </c>
      <c r="AB2451">
        <v>0</v>
      </c>
      <c r="AC2451">
        <v>2</v>
      </c>
      <c r="AD2451">
        <v>4.7973809523809523</v>
      </c>
      <c r="AF2451" t="s">
        <v>7949</v>
      </c>
      <c r="AI2451">
        <v>0</v>
      </c>
      <c r="AJ2451">
        <v>0</v>
      </c>
      <c r="AK2451" t="s">
        <v>19847</v>
      </c>
      <c r="AL2451" t="s">
        <v>19847</v>
      </c>
      <c r="AM2451" t="s">
        <v>20019</v>
      </c>
    </row>
    <row r="2452" spans="1:39" x14ac:dyDescent="0.25">
      <c r="A2452" t="s">
        <v>9751</v>
      </c>
      <c r="B2452" t="s">
        <v>4841</v>
      </c>
      <c r="C2452" t="s">
        <v>4842</v>
      </c>
      <c r="D2452">
        <v>26.6</v>
      </c>
      <c r="E2452" t="s">
        <v>4845</v>
      </c>
      <c r="F2452">
        <v>7.58</v>
      </c>
      <c r="I2452" t="s">
        <v>13162</v>
      </c>
      <c r="K2452" t="s">
        <v>6860</v>
      </c>
      <c r="L2452" t="s">
        <v>6861</v>
      </c>
      <c r="M2452" t="s">
        <v>14987</v>
      </c>
      <c r="N2452">
        <v>9</v>
      </c>
      <c r="O2452" t="s">
        <v>15311</v>
      </c>
      <c r="P2452" t="s">
        <v>17403</v>
      </c>
      <c r="Q2452">
        <v>6</v>
      </c>
      <c r="R2452">
        <v>2</v>
      </c>
      <c r="S2452">
        <v>1.5</v>
      </c>
      <c r="T2452">
        <v>1.52</v>
      </c>
      <c r="U2452">
        <v>435.79</v>
      </c>
      <c r="V2452">
        <v>113.39</v>
      </c>
      <c r="W2452">
        <v>3.19</v>
      </c>
      <c r="X2452">
        <v>8.7100000000000009</v>
      </c>
      <c r="Y2452">
        <v>4.17</v>
      </c>
      <c r="Z2452">
        <v>2</v>
      </c>
      <c r="AA2452" t="s">
        <v>4250</v>
      </c>
      <c r="AB2452">
        <v>0</v>
      </c>
      <c r="AC2452">
        <v>4</v>
      </c>
      <c r="AD2452">
        <v>4.17897619047619</v>
      </c>
      <c r="AF2452" t="s">
        <v>7949</v>
      </c>
      <c r="AI2452">
        <v>0</v>
      </c>
      <c r="AJ2452">
        <v>0</v>
      </c>
      <c r="AM2452" t="s">
        <v>20019</v>
      </c>
    </row>
    <row r="2453" spans="1:39" x14ac:dyDescent="0.25">
      <c r="A2453" t="s">
        <v>9752</v>
      </c>
      <c r="B2453" t="s">
        <v>4841</v>
      </c>
      <c r="C2453" t="s">
        <v>4842</v>
      </c>
      <c r="D2453">
        <v>26.6</v>
      </c>
      <c r="E2453" t="s">
        <v>4845</v>
      </c>
      <c r="F2453">
        <v>7.58</v>
      </c>
      <c r="I2453" t="s">
        <v>13163</v>
      </c>
      <c r="K2453" t="s">
        <v>6860</v>
      </c>
      <c r="L2453" t="s">
        <v>6861</v>
      </c>
      <c r="M2453" t="s">
        <v>14987</v>
      </c>
      <c r="N2453">
        <v>9</v>
      </c>
      <c r="O2453" t="s">
        <v>15311</v>
      </c>
      <c r="P2453" t="s">
        <v>17404</v>
      </c>
      <c r="Q2453">
        <v>5</v>
      </c>
      <c r="R2453">
        <v>2</v>
      </c>
      <c r="S2453">
        <v>2.27</v>
      </c>
      <c r="T2453">
        <v>2.27</v>
      </c>
      <c r="U2453">
        <v>410.78</v>
      </c>
      <c r="V2453">
        <v>89.6</v>
      </c>
      <c r="W2453">
        <v>3.32</v>
      </c>
      <c r="X2453">
        <v>10.06</v>
      </c>
      <c r="Y2453">
        <v>4.17</v>
      </c>
      <c r="Z2453">
        <v>2</v>
      </c>
      <c r="AA2453" t="s">
        <v>4250</v>
      </c>
      <c r="AB2453">
        <v>0</v>
      </c>
      <c r="AC2453">
        <v>4</v>
      </c>
      <c r="AD2453">
        <v>5.0022857142857147</v>
      </c>
      <c r="AF2453" t="s">
        <v>7949</v>
      </c>
      <c r="AI2453">
        <v>0</v>
      </c>
      <c r="AJ2453">
        <v>0</v>
      </c>
      <c r="AM2453" t="s">
        <v>20019</v>
      </c>
    </row>
    <row r="2454" spans="1:39" x14ac:dyDescent="0.25">
      <c r="A2454" t="s">
        <v>9753</v>
      </c>
      <c r="B2454" t="s">
        <v>4841</v>
      </c>
      <c r="C2454" t="s">
        <v>4842</v>
      </c>
      <c r="D2454">
        <v>26.6</v>
      </c>
      <c r="E2454" t="s">
        <v>4845</v>
      </c>
      <c r="F2454">
        <v>7.58</v>
      </c>
      <c r="I2454" t="s">
        <v>13164</v>
      </c>
      <c r="K2454" t="s">
        <v>6860</v>
      </c>
      <c r="M2454" t="s">
        <v>14977</v>
      </c>
      <c r="N2454">
        <v>8</v>
      </c>
      <c r="O2454" t="s">
        <v>15298</v>
      </c>
      <c r="P2454" t="s">
        <v>17405</v>
      </c>
      <c r="Q2454">
        <v>4</v>
      </c>
      <c r="R2454">
        <v>1</v>
      </c>
      <c r="S2454">
        <v>2.97</v>
      </c>
      <c r="T2454">
        <v>2.97</v>
      </c>
      <c r="U2454">
        <v>419.53</v>
      </c>
      <c r="V2454">
        <v>71</v>
      </c>
      <c r="W2454">
        <v>2.74</v>
      </c>
      <c r="X2454">
        <v>11.08</v>
      </c>
      <c r="Y2454">
        <v>0</v>
      </c>
      <c r="Z2454">
        <v>1</v>
      </c>
      <c r="AA2454" t="s">
        <v>4250</v>
      </c>
      <c r="AB2454">
        <v>0</v>
      </c>
      <c r="AC2454">
        <v>1</v>
      </c>
      <c r="AD2454">
        <v>4.9231190476190481</v>
      </c>
      <c r="AF2454" t="s">
        <v>7949</v>
      </c>
      <c r="AI2454">
        <v>0</v>
      </c>
      <c r="AJ2454">
        <v>0</v>
      </c>
      <c r="AM2454" t="s">
        <v>20019</v>
      </c>
    </row>
    <row r="2455" spans="1:39" x14ac:dyDescent="0.25">
      <c r="A2455" t="s">
        <v>9754</v>
      </c>
      <c r="B2455" t="s">
        <v>4841</v>
      </c>
      <c r="C2455" t="s">
        <v>4842</v>
      </c>
      <c r="D2455">
        <v>26.7</v>
      </c>
      <c r="E2455" t="s">
        <v>4845</v>
      </c>
      <c r="F2455">
        <v>7.57</v>
      </c>
      <c r="I2455" t="s">
        <v>13165</v>
      </c>
      <c r="K2455" t="s">
        <v>6860</v>
      </c>
      <c r="L2455" t="s">
        <v>6861</v>
      </c>
      <c r="M2455" t="s">
        <v>14968</v>
      </c>
      <c r="N2455">
        <v>8</v>
      </c>
      <c r="O2455" t="s">
        <v>15289</v>
      </c>
      <c r="P2455" t="s">
        <v>17406</v>
      </c>
      <c r="Q2455">
        <v>9</v>
      </c>
      <c r="R2455">
        <v>2</v>
      </c>
      <c r="S2455">
        <v>1.4</v>
      </c>
      <c r="T2455">
        <v>1.41</v>
      </c>
      <c r="U2455">
        <v>470.85</v>
      </c>
      <c r="V2455">
        <v>133.84</v>
      </c>
      <c r="W2455">
        <v>3.01</v>
      </c>
      <c r="X2455">
        <v>8.7799999999999994</v>
      </c>
      <c r="Y2455">
        <v>2.2200000000000002</v>
      </c>
      <c r="Z2455">
        <v>3</v>
      </c>
      <c r="AA2455" t="s">
        <v>4250</v>
      </c>
      <c r="AB2455">
        <v>0</v>
      </c>
      <c r="AC2455">
        <v>3</v>
      </c>
      <c r="AD2455">
        <v>3.708214285714285</v>
      </c>
      <c r="AF2455" t="s">
        <v>7949</v>
      </c>
      <c r="AI2455">
        <v>0</v>
      </c>
      <c r="AJ2455">
        <v>0</v>
      </c>
      <c r="AM2455" t="s">
        <v>20019</v>
      </c>
    </row>
    <row r="2456" spans="1:39" x14ac:dyDescent="0.25">
      <c r="A2456" t="s">
        <v>9755</v>
      </c>
      <c r="B2456" t="s">
        <v>4841</v>
      </c>
      <c r="C2456" t="s">
        <v>4842</v>
      </c>
      <c r="D2456">
        <v>26.8</v>
      </c>
      <c r="E2456" t="s">
        <v>4845</v>
      </c>
      <c r="F2456">
        <v>7.57</v>
      </c>
      <c r="I2456" t="s">
        <v>13166</v>
      </c>
      <c r="K2456" t="s">
        <v>6860</v>
      </c>
      <c r="L2456" t="s">
        <v>6861</v>
      </c>
      <c r="M2456" t="s">
        <v>14987</v>
      </c>
      <c r="N2456">
        <v>9</v>
      </c>
      <c r="O2456" t="s">
        <v>15311</v>
      </c>
      <c r="P2456" t="s">
        <v>17407</v>
      </c>
      <c r="Q2456">
        <v>6</v>
      </c>
      <c r="R2456">
        <v>2</v>
      </c>
      <c r="S2456">
        <v>1.04</v>
      </c>
      <c r="T2456">
        <v>1.04</v>
      </c>
      <c r="U2456">
        <v>401.35</v>
      </c>
      <c r="V2456">
        <v>113.39</v>
      </c>
      <c r="W2456">
        <v>2.54</v>
      </c>
      <c r="X2456">
        <v>9.9499999999999993</v>
      </c>
      <c r="Y2456">
        <v>4.17</v>
      </c>
      <c r="Z2456">
        <v>2</v>
      </c>
      <c r="AA2456" t="s">
        <v>4250</v>
      </c>
      <c r="AB2456">
        <v>0</v>
      </c>
      <c r="AC2456">
        <v>4</v>
      </c>
      <c r="AD2456">
        <v>4.4249761904761904</v>
      </c>
      <c r="AF2456" t="s">
        <v>7949</v>
      </c>
      <c r="AI2456">
        <v>0</v>
      </c>
      <c r="AJ2456">
        <v>0</v>
      </c>
      <c r="AM2456" t="s">
        <v>20019</v>
      </c>
    </row>
    <row r="2457" spans="1:39" x14ac:dyDescent="0.25">
      <c r="A2457" t="s">
        <v>8724</v>
      </c>
      <c r="B2457" t="s">
        <v>4841</v>
      </c>
      <c r="C2457" t="s">
        <v>4842</v>
      </c>
      <c r="D2457">
        <v>27</v>
      </c>
      <c r="E2457" t="s">
        <v>4845</v>
      </c>
      <c r="F2457">
        <v>7.57</v>
      </c>
      <c r="K2457" t="s">
        <v>6860</v>
      </c>
      <c r="L2457" t="s">
        <v>6861</v>
      </c>
      <c r="M2457" t="s">
        <v>15026</v>
      </c>
      <c r="N2457">
        <v>9</v>
      </c>
      <c r="O2457" t="s">
        <v>15368</v>
      </c>
      <c r="P2457" t="s">
        <v>16376</v>
      </c>
      <c r="Q2457">
        <v>7</v>
      </c>
      <c r="R2457">
        <v>3</v>
      </c>
      <c r="S2457">
        <v>0.54</v>
      </c>
      <c r="T2457">
        <v>2.0099999999999998</v>
      </c>
      <c r="U2457">
        <v>554.71</v>
      </c>
      <c r="V2457">
        <v>112.9</v>
      </c>
      <c r="W2457">
        <v>2.4500000000000002</v>
      </c>
      <c r="X2457">
        <v>13.78</v>
      </c>
      <c r="Y2457">
        <v>9.1300000000000008</v>
      </c>
      <c r="Z2457">
        <v>3</v>
      </c>
      <c r="AA2457" t="s">
        <v>4250</v>
      </c>
      <c r="AB2457">
        <v>1</v>
      </c>
      <c r="AC2457">
        <v>9</v>
      </c>
      <c r="AD2457">
        <v>2.8383333333333329</v>
      </c>
      <c r="AF2457" t="s">
        <v>7952</v>
      </c>
      <c r="AI2457">
        <v>0</v>
      </c>
      <c r="AJ2457">
        <v>0</v>
      </c>
      <c r="AK2457" t="s">
        <v>19878</v>
      </c>
      <c r="AL2457" t="s">
        <v>19878</v>
      </c>
      <c r="AM2457" t="s">
        <v>20019</v>
      </c>
    </row>
    <row r="2458" spans="1:39" x14ac:dyDescent="0.25">
      <c r="A2458" t="s">
        <v>8031</v>
      </c>
      <c r="B2458" t="s">
        <v>4841</v>
      </c>
      <c r="C2458" t="s">
        <v>4842</v>
      </c>
      <c r="D2458">
        <v>27</v>
      </c>
      <c r="E2458" t="s">
        <v>4845</v>
      </c>
      <c r="F2458">
        <v>7.57</v>
      </c>
      <c r="K2458" t="s">
        <v>6860</v>
      </c>
      <c r="M2458" t="s">
        <v>14985</v>
      </c>
      <c r="N2458">
        <v>8</v>
      </c>
      <c r="O2458" t="s">
        <v>15309</v>
      </c>
      <c r="P2458" t="s">
        <v>15684</v>
      </c>
      <c r="Q2458">
        <v>8</v>
      </c>
      <c r="R2458">
        <v>5</v>
      </c>
      <c r="S2458">
        <v>2.11</v>
      </c>
      <c r="T2458">
        <v>3.07</v>
      </c>
      <c r="U2458">
        <v>654.78</v>
      </c>
      <c r="V2458">
        <v>162.93</v>
      </c>
      <c r="W2458">
        <v>2.15</v>
      </c>
      <c r="X2458">
        <v>10.1</v>
      </c>
      <c r="Y2458">
        <v>8.31</v>
      </c>
      <c r="Z2458">
        <v>2</v>
      </c>
      <c r="AA2458" t="s">
        <v>4250</v>
      </c>
      <c r="AB2458">
        <v>1</v>
      </c>
      <c r="AC2458">
        <v>19</v>
      </c>
      <c r="AD2458">
        <v>2.7549999999999999</v>
      </c>
      <c r="AF2458" t="s">
        <v>7949</v>
      </c>
      <c r="AI2458">
        <v>0</v>
      </c>
      <c r="AJ2458">
        <v>0</v>
      </c>
      <c r="AK2458" t="s">
        <v>19831</v>
      </c>
      <c r="AL2458" t="s">
        <v>19831</v>
      </c>
      <c r="AM2458" t="s">
        <v>20019</v>
      </c>
    </row>
    <row r="2459" spans="1:39" x14ac:dyDescent="0.25">
      <c r="A2459" t="s">
        <v>9756</v>
      </c>
      <c r="B2459" t="s">
        <v>4841</v>
      </c>
      <c r="C2459" t="s">
        <v>4842</v>
      </c>
      <c r="D2459">
        <v>27</v>
      </c>
      <c r="E2459" t="s">
        <v>4845</v>
      </c>
      <c r="F2459">
        <v>7.57</v>
      </c>
      <c r="K2459" t="s">
        <v>6860</v>
      </c>
      <c r="L2459" t="s">
        <v>6861</v>
      </c>
      <c r="M2459" t="s">
        <v>15104</v>
      </c>
      <c r="N2459">
        <v>9</v>
      </c>
      <c r="O2459" t="s">
        <v>15469</v>
      </c>
      <c r="P2459" t="s">
        <v>17408</v>
      </c>
      <c r="Q2459">
        <v>6</v>
      </c>
      <c r="R2459">
        <v>1</v>
      </c>
      <c r="S2459">
        <v>3.67</v>
      </c>
      <c r="T2459">
        <v>3.67</v>
      </c>
      <c r="U2459">
        <v>385.46</v>
      </c>
      <c r="V2459">
        <v>69.73</v>
      </c>
      <c r="W2459">
        <v>3.47</v>
      </c>
      <c r="Y2459">
        <v>5.54</v>
      </c>
      <c r="Z2459">
        <v>2</v>
      </c>
      <c r="AA2459" t="s">
        <v>4250</v>
      </c>
      <c r="AB2459">
        <v>0</v>
      </c>
      <c r="AC2459">
        <v>1</v>
      </c>
      <c r="AD2459">
        <v>4.4814761904761902</v>
      </c>
      <c r="AF2459" t="s">
        <v>7949</v>
      </c>
      <c r="AI2459">
        <v>0</v>
      </c>
      <c r="AJ2459">
        <v>0</v>
      </c>
      <c r="AK2459" t="s">
        <v>19914</v>
      </c>
      <c r="AL2459" t="s">
        <v>19914</v>
      </c>
      <c r="AM2459" t="s">
        <v>20019</v>
      </c>
    </row>
    <row r="2460" spans="1:39" x14ac:dyDescent="0.25">
      <c r="A2460" t="s">
        <v>8811</v>
      </c>
      <c r="B2460" t="s">
        <v>4841</v>
      </c>
      <c r="C2460" t="s">
        <v>4842</v>
      </c>
      <c r="D2460">
        <v>27</v>
      </c>
      <c r="E2460" t="s">
        <v>4845</v>
      </c>
      <c r="F2460">
        <v>7.57</v>
      </c>
      <c r="K2460" t="s">
        <v>6860</v>
      </c>
      <c r="L2460" t="s">
        <v>6861</v>
      </c>
      <c r="M2460" t="s">
        <v>15048</v>
      </c>
      <c r="N2460">
        <v>9</v>
      </c>
      <c r="O2460" t="s">
        <v>15397</v>
      </c>
      <c r="P2460" t="s">
        <v>16463</v>
      </c>
      <c r="Q2460">
        <v>6</v>
      </c>
      <c r="R2460">
        <v>3</v>
      </c>
      <c r="S2460">
        <v>3.38</v>
      </c>
      <c r="T2460">
        <v>4.25</v>
      </c>
      <c r="U2460">
        <v>619.71</v>
      </c>
      <c r="V2460">
        <v>107.97</v>
      </c>
      <c r="W2460">
        <v>4.53</v>
      </c>
      <c r="X2460">
        <v>13.76</v>
      </c>
      <c r="Y2460">
        <v>8.2100000000000009</v>
      </c>
      <c r="Z2460">
        <v>3</v>
      </c>
      <c r="AA2460" t="s">
        <v>4250</v>
      </c>
      <c r="AB2460">
        <v>1</v>
      </c>
      <c r="AC2460">
        <v>12</v>
      </c>
      <c r="AD2460">
        <v>2.1476666666666659</v>
      </c>
      <c r="AF2460" t="s">
        <v>7949</v>
      </c>
      <c r="AI2460">
        <v>0</v>
      </c>
      <c r="AJ2460">
        <v>0</v>
      </c>
      <c r="AK2460" t="s">
        <v>19889</v>
      </c>
      <c r="AL2460" t="s">
        <v>19889</v>
      </c>
      <c r="AM2460" t="s">
        <v>20019</v>
      </c>
    </row>
    <row r="2461" spans="1:39" x14ac:dyDescent="0.25">
      <c r="A2461" t="s">
        <v>9757</v>
      </c>
      <c r="B2461" t="s">
        <v>4841</v>
      </c>
      <c r="C2461" t="s">
        <v>4842</v>
      </c>
      <c r="D2461">
        <v>27</v>
      </c>
      <c r="E2461" t="s">
        <v>4845</v>
      </c>
      <c r="F2461">
        <v>7.57</v>
      </c>
      <c r="K2461" t="s">
        <v>6860</v>
      </c>
      <c r="M2461" t="s">
        <v>6865</v>
      </c>
      <c r="N2461">
        <v>8</v>
      </c>
      <c r="O2461" t="s">
        <v>15316</v>
      </c>
      <c r="P2461" t="s">
        <v>17409</v>
      </c>
      <c r="Q2461">
        <v>5</v>
      </c>
      <c r="R2461">
        <v>2</v>
      </c>
      <c r="S2461">
        <v>5.27</v>
      </c>
      <c r="T2461">
        <v>5.37</v>
      </c>
      <c r="U2461">
        <v>529.64</v>
      </c>
      <c r="V2461">
        <v>105.21</v>
      </c>
      <c r="W2461">
        <v>5.65</v>
      </c>
      <c r="X2461">
        <v>10.95</v>
      </c>
      <c r="Y2461">
        <v>6.81</v>
      </c>
      <c r="Z2461">
        <v>4</v>
      </c>
      <c r="AA2461" t="s">
        <v>4250</v>
      </c>
      <c r="AB2461">
        <v>2</v>
      </c>
      <c r="AC2461">
        <v>2</v>
      </c>
      <c r="AD2461">
        <v>1.9930000000000001</v>
      </c>
      <c r="AF2461" t="s">
        <v>7949</v>
      </c>
      <c r="AI2461">
        <v>0</v>
      </c>
      <c r="AJ2461">
        <v>0</v>
      </c>
      <c r="AK2461" t="s">
        <v>19862</v>
      </c>
      <c r="AL2461" t="s">
        <v>19862</v>
      </c>
      <c r="AM2461" t="s">
        <v>20019</v>
      </c>
    </row>
    <row r="2462" spans="1:39" x14ac:dyDescent="0.25">
      <c r="A2462" t="s">
        <v>9757</v>
      </c>
      <c r="B2462" t="s">
        <v>4841</v>
      </c>
      <c r="C2462" t="s">
        <v>4842</v>
      </c>
      <c r="D2462">
        <v>27</v>
      </c>
      <c r="E2462" t="s">
        <v>4845</v>
      </c>
      <c r="F2462">
        <v>7.57</v>
      </c>
      <c r="K2462" t="s">
        <v>6860</v>
      </c>
      <c r="M2462" t="s">
        <v>6865</v>
      </c>
      <c r="N2462">
        <v>8</v>
      </c>
      <c r="O2462" t="s">
        <v>15337</v>
      </c>
      <c r="P2462" t="s">
        <v>17409</v>
      </c>
      <c r="Q2462">
        <v>5</v>
      </c>
      <c r="R2462">
        <v>2</v>
      </c>
      <c r="S2462">
        <v>5.27</v>
      </c>
      <c r="T2462">
        <v>5.37</v>
      </c>
      <c r="U2462">
        <v>529.64</v>
      </c>
      <c r="V2462">
        <v>105.21</v>
      </c>
      <c r="W2462">
        <v>5.65</v>
      </c>
      <c r="X2462">
        <v>10.95</v>
      </c>
      <c r="Y2462">
        <v>6.81</v>
      </c>
      <c r="Z2462">
        <v>4</v>
      </c>
      <c r="AA2462" t="s">
        <v>4250</v>
      </c>
      <c r="AB2462">
        <v>2</v>
      </c>
      <c r="AC2462">
        <v>2</v>
      </c>
      <c r="AD2462">
        <v>1.9930000000000001</v>
      </c>
      <c r="AF2462" t="s">
        <v>7949</v>
      </c>
      <c r="AI2462">
        <v>0</v>
      </c>
      <c r="AJ2462">
        <v>0</v>
      </c>
      <c r="AK2462" t="s">
        <v>19872</v>
      </c>
      <c r="AL2462" t="s">
        <v>19872</v>
      </c>
      <c r="AM2462" t="s">
        <v>20019</v>
      </c>
    </row>
    <row r="2463" spans="1:39" x14ac:dyDescent="0.25">
      <c r="A2463" t="s">
        <v>9758</v>
      </c>
      <c r="B2463" t="s">
        <v>4841</v>
      </c>
      <c r="C2463" t="s">
        <v>4842</v>
      </c>
      <c r="D2463">
        <v>27</v>
      </c>
      <c r="E2463" t="s">
        <v>4845</v>
      </c>
      <c r="F2463">
        <v>7.57</v>
      </c>
      <c r="K2463" t="s">
        <v>6860</v>
      </c>
      <c r="M2463" t="s">
        <v>6865</v>
      </c>
      <c r="N2463">
        <v>8</v>
      </c>
      <c r="O2463" t="s">
        <v>15346</v>
      </c>
      <c r="P2463" t="s">
        <v>17410</v>
      </c>
      <c r="Q2463">
        <v>4</v>
      </c>
      <c r="R2463">
        <v>3</v>
      </c>
      <c r="S2463">
        <v>3.98</v>
      </c>
      <c r="T2463">
        <v>4.91</v>
      </c>
      <c r="U2463">
        <v>487.73</v>
      </c>
      <c r="V2463">
        <v>81.67</v>
      </c>
      <c r="W2463">
        <v>4.75</v>
      </c>
      <c r="Y2463">
        <v>8.18</v>
      </c>
      <c r="Z2463">
        <v>1</v>
      </c>
      <c r="AA2463" t="s">
        <v>4250</v>
      </c>
      <c r="AB2463">
        <v>0</v>
      </c>
      <c r="AC2463">
        <v>6</v>
      </c>
      <c r="AD2463">
        <v>2.2193095238095242</v>
      </c>
      <c r="AF2463" t="s">
        <v>7949</v>
      </c>
      <c r="AI2463">
        <v>0</v>
      </c>
      <c r="AJ2463">
        <v>0</v>
      </c>
      <c r="AK2463" t="s">
        <v>19879</v>
      </c>
      <c r="AL2463" t="s">
        <v>19879</v>
      </c>
      <c r="AM2463" t="s">
        <v>20019</v>
      </c>
    </row>
    <row r="2464" spans="1:39" x14ac:dyDescent="0.25">
      <c r="A2464" t="s">
        <v>8737</v>
      </c>
      <c r="B2464" t="s">
        <v>4841</v>
      </c>
      <c r="C2464" t="s">
        <v>4842</v>
      </c>
      <c r="D2464">
        <v>27</v>
      </c>
      <c r="E2464" t="s">
        <v>4845</v>
      </c>
      <c r="F2464">
        <v>7.57</v>
      </c>
      <c r="K2464" t="s">
        <v>6860</v>
      </c>
      <c r="L2464" t="s">
        <v>6861</v>
      </c>
      <c r="M2464" t="s">
        <v>15052</v>
      </c>
      <c r="N2464">
        <v>9</v>
      </c>
      <c r="O2464" t="s">
        <v>15403</v>
      </c>
      <c r="P2464" t="s">
        <v>16389</v>
      </c>
      <c r="Q2464">
        <v>6</v>
      </c>
      <c r="R2464">
        <v>4</v>
      </c>
      <c r="S2464">
        <v>1.3</v>
      </c>
      <c r="T2464">
        <v>1.31</v>
      </c>
      <c r="U2464">
        <v>431.58</v>
      </c>
      <c r="V2464">
        <v>103.71</v>
      </c>
      <c r="W2464">
        <v>2.42</v>
      </c>
      <c r="X2464">
        <v>13.93</v>
      </c>
      <c r="Y2464">
        <v>5.69</v>
      </c>
      <c r="Z2464">
        <v>1</v>
      </c>
      <c r="AA2464" t="s">
        <v>4250</v>
      </c>
      <c r="AB2464">
        <v>0</v>
      </c>
      <c r="AC2464">
        <v>8</v>
      </c>
      <c r="AD2464">
        <v>4.031714285714286</v>
      </c>
      <c r="AF2464" t="s">
        <v>7949</v>
      </c>
      <c r="AI2464">
        <v>0</v>
      </c>
      <c r="AJ2464">
        <v>0</v>
      </c>
      <c r="AK2464" t="s">
        <v>19856</v>
      </c>
      <c r="AL2464" t="s">
        <v>19856</v>
      </c>
      <c r="AM2464" t="s">
        <v>20019</v>
      </c>
    </row>
    <row r="2465" spans="1:39" x14ac:dyDescent="0.25">
      <c r="A2465" t="s">
        <v>9256</v>
      </c>
      <c r="B2465" t="s">
        <v>4841</v>
      </c>
      <c r="C2465" t="s">
        <v>4842</v>
      </c>
      <c r="D2465">
        <v>27</v>
      </c>
      <c r="E2465" t="s">
        <v>4845</v>
      </c>
      <c r="F2465">
        <v>7.57</v>
      </c>
      <c r="I2465" t="s">
        <v>13167</v>
      </c>
      <c r="K2465" t="s">
        <v>6860</v>
      </c>
      <c r="L2465" t="s">
        <v>6861</v>
      </c>
      <c r="M2465" t="s">
        <v>14972</v>
      </c>
      <c r="N2465">
        <v>8</v>
      </c>
      <c r="O2465" t="s">
        <v>15293</v>
      </c>
      <c r="P2465" t="s">
        <v>16908</v>
      </c>
      <c r="Q2465">
        <v>6</v>
      </c>
      <c r="R2465">
        <v>2</v>
      </c>
      <c r="S2465">
        <v>1.71</v>
      </c>
      <c r="T2465">
        <v>1.71</v>
      </c>
      <c r="U2465">
        <v>439.34</v>
      </c>
      <c r="V2465">
        <v>113.39</v>
      </c>
      <c r="W2465">
        <v>3.18</v>
      </c>
      <c r="X2465">
        <v>9.9499999999999993</v>
      </c>
      <c r="Y2465">
        <v>3.63</v>
      </c>
      <c r="Z2465">
        <v>2</v>
      </c>
      <c r="AA2465" t="s">
        <v>4250</v>
      </c>
      <c r="AB2465">
        <v>0</v>
      </c>
      <c r="AC2465">
        <v>4</v>
      </c>
      <c r="AD2465">
        <v>4.1536190476190482</v>
      </c>
      <c r="AF2465" t="s">
        <v>7949</v>
      </c>
      <c r="AI2465">
        <v>0</v>
      </c>
      <c r="AJ2465">
        <v>0</v>
      </c>
      <c r="AM2465" t="s">
        <v>20019</v>
      </c>
    </row>
    <row r="2466" spans="1:39" x14ac:dyDescent="0.25">
      <c r="A2466" t="s">
        <v>9145</v>
      </c>
      <c r="B2466" t="s">
        <v>4841</v>
      </c>
      <c r="C2466" t="s">
        <v>4842</v>
      </c>
      <c r="D2466">
        <v>27</v>
      </c>
      <c r="E2466" t="s">
        <v>4845</v>
      </c>
      <c r="F2466">
        <v>7.57</v>
      </c>
      <c r="K2466" t="s">
        <v>6860</v>
      </c>
      <c r="L2466" t="s">
        <v>6861</v>
      </c>
      <c r="M2466" t="s">
        <v>15087</v>
      </c>
      <c r="N2466">
        <v>9</v>
      </c>
      <c r="O2466" t="s">
        <v>15443</v>
      </c>
      <c r="P2466" t="s">
        <v>16797</v>
      </c>
      <c r="Q2466">
        <v>6</v>
      </c>
      <c r="R2466">
        <v>1</v>
      </c>
      <c r="S2466">
        <v>0.47</v>
      </c>
      <c r="T2466">
        <v>0.47</v>
      </c>
      <c r="U2466">
        <v>398.85</v>
      </c>
      <c r="V2466">
        <v>90.04</v>
      </c>
      <c r="W2466">
        <v>2.1800000000000002</v>
      </c>
      <c r="Y2466">
        <v>3.69</v>
      </c>
      <c r="Z2466">
        <v>2</v>
      </c>
      <c r="AA2466" t="s">
        <v>4250</v>
      </c>
      <c r="AB2466">
        <v>0</v>
      </c>
      <c r="AC2466">
        <v>1</v>
      </c>
      <c r="AD2466">
        <v>5.5545</v>
      </c>
      <c r="AF2466" t="s">
        <v>7949</v>
      </c>
      <c r="AI2466">
        <v>0</v>
      </c>
      <c r="AJ2466">
        <v>0</v>
      </c>
      <c r="AK2466" t="s">
        <v>19871</v>
      </c>
      <c r="AL2466" t="s">
        <v>19871</v>
      </c>
      <c r="AM2466" t="s">
        <v>20019</v>
      </c>
    </row>
    <row r="2467" spans="1:39" x14ac:dyDescent="0.25">
      <c r="A2467" t="s">
        <v>9759</v>
      </c>
      <c r="B2467" t="s">
        <v>4841</v>
      </c>
      <c r="C2467" t="s">
        <v>4842</v>
      </c>
      <c r="D2467">
        <v>27</v>
      </c>
      <c r="E2467" t="s">
        <v>4845</v>
      </c>
      <c r="F2467">
        <v>7.57</v>
      </c>
      <c r="K2467" t="s">
        <v>6860</v>
      </c>
      <c r="L2467" t="s">
        <v>6861</v>
      </c>
      <c r="M2467" t="s">
        <v>15006</v>
      </c>
      <c r="N2467">
        <v>9</v>
      </c>
      <c r="O2467" t="s">
        <v>15336</v>
      </c>
      <c r="P2467" t="s">
        <v>17411</v>
      </c>
      <c r="Q2467">
        <v>6</v>
      </c>
      <c r="R2467">
        <v>1</v>
      </c>
      <c r="S2467">
        <v>0.78</v>
      </c>
      <c r="T2467">
        <v>0.78</v>
      </c>
      <c r="U2467">
        <v>393.44</v>
      </c>
      <c r="V2467">
        <v>86.38</v>
      </c>
      <c r="W2467">
        <v>2.14</v>
      </c>
      <c r="Y2467">
        <v>1.36</v>
      </c>
      <c r="Z2467">
        <v>2</v>
      </c>
      <c r="AA2467" t="s">
        <v>4250</v>
      </c>
      <c r="AB2467">
        <v>0</v>
      </c>
      <c r="AC2467">
        <v>2</v>
      </c>
      <c r="AD2467">
        <v>5.5944761904761906</v>
      </c>
      <c r="AF2467" t="s">
        <v>7949</v>
      </c>
      <c r="AI2467">
        <v>0</v>
      </c>
      <c r="AJ2467">
        <v>0</v>
      </c>
      <c r="AK2467" t="s">
        <v>19871</v>
      </c>
      <c r="AL2467" t="s">
        <v>19871</v>
      </c>
      <c r="AM2467" t="s">
        <v>20019</v>
      </c>
    </row>
    <row r="2468" spans="1:39" x14ac:dyDescent="0.25">
      <c r="A2468" t="s">
        <v>8781</v>
      </c>
      <c r="B2468" t="s">
        <v>4841</v>
      </c>
      <c r="C2468" t="s">
        <v>4842</v>
      </c>
      <c r="D2468">
        <v>27</v>
      </c>
      <c r="E2468" t="s">
        <v>4845</v>
      </c>
      <c r="F2468">
        <v>7.57</v>
      </c>
      <c r="K2468" t="s">
        <v>6860</v>
      </c>
      <c r="L2468" t="s">
        <v>6861</v>
      </c>
      <c r="M2468" t="s">
        <v>15087</v>
      </c>
      <c r="N2468">
        <v>9</v>
      </c>
      <c r="O2468" t="s">
        <v>15443</v>
      </c>
      <c r="P2468" t="s">
        <v>16433</v>
      </c>
      <c r="Q2468">
        <v>6</v>
      </c>
      <c r="R2468">
        <v>1</v>
      </c>
      <c r="S2468">
        <v>0.04</v>
      </c>
      <c r="T2468">
        <v>0.04</v>
      </c>
      <c r="U2468">
        <v>382.39</v>
      </c>
      <c r="V2468">
        <v>90.04</v>
      </c>
      <c r="W2468">
        <v>1.67</v>
      </c>
      <c r="Y2468">
        <v>3.6</v>
      </c>
      <c r="Z2468">
        <v>2</v>
      </c>
      <c r="AA2468" t="s">
        <v>4250</v>
      </c>
      <c r="AB2468">
        <v>0</v>
      </c>
      <c r="AC2468">
        <v>1</v>
      </c>
      <c r="AD2468">
        <v>5.6720714285714289</v>
      </c>
      <c r="AF2468" t="s">
        <v>7949</v>
      </c>
      <c r="AI2468">
        <v>0</v>
      </c>
      <c r="AJ2468">
        <v>0</v>
      </c>
      <c r="AK2468" t="s">
        <v>19871</v>
      </c>
      <c r="AL2468" t="s">
        <v>19871</v>
      </c>
      <c r="AM2468" t="s">
        <v>20019</v>
      </c>
    </row>
    <row r="2469" spans="1:39" x14ac:dyDescent="0.25">
      <c r="A2469" t="s">
        <v>9760</v>
      </c>
      <c r="B2469" t="s">
        <v>4841</v>
      </c>
      <c r="C2469" t="s">
        <v>4842</v>
      </c>
      <c r="D2469">
        <v>27</v>
      </c>
      <c r="E2469" t="s">
        <v>4845</v>
      </c>
      <c r="F2469">
        <v>7.57</v>
      </c>
      <c r="K2469" t="s">
        <v>6860</v>
      </c>
      <c r="L2469" t="s">
        <v>6861</v>
      </c>
      <c r="M2469" t="s">
        <v>15029</v>
      </c>
      <c r="N2469">
        <v>9</v>
      </c>
      <c r="O2469" t="s">
        <v>15371</v>
      </c>
      <c r="P2469" t="s">
        <v>17412</v>
      </c>
      <c r="Q2469">
        <v>6</v>
      </c>
      <c r="R2469">
        <v>1</v>
      </c>
      <c r="S2469">
        <v>2.14</v>
      </c>
      <c r="T2469">
        <v>2.14</v>
      </c>
      <c r="U2469">
        <v>351.38</v>
      </c>
      <c r="V2469">
        <v>73.64</v>
      </c>
      <c r="W2469">
        <v>2.99</v>
      </c>
      <c r="Y2469">
        <v>4.17</v>
      </c>
      <c r="Z2469">
        <v>2</v>
      </c>
      <c r="AA2469" t="s">
        <v>4250</v>
      </c>
      <c r="AB2469">
        <v>0</v>
      </c>
      <c r="AC2469">
        <v>2</v>
      </c>
      <c r="AD2469">
        <v>5.7633333333333328</v>
      </c>
      <c r="AF2469" t="s">
        <v>7949</v>
      </c>
      <c r="AI2469">
        <v>0</v>
      </c>
      <c r="AJ2469">
        <v>0</v>
      </c>
      <c r="AK2469" t="s">
        <v>19893</v>
      </c>
      <c r="AL2469" t="s">
        <v>19893</v>
      </c>
      <c r="AM2469" t="s">
        <v>20019</v>
      </c>
    </row>
    <row r="2470" spans="1:39" x14ac:dyDescent="0.25">
      <c r="A2470" t="s">
        <v>9761</v>
      </c>
      <c r="B2470" t="s">
        <v>4841</v>
      </c>
      <c r="C2470" t="s">
        <v>4842</v>
      </c>
      <c r="D2470">
        <v>27</v>
      </c>
      <c r="E2470" t="s">
        <v>4845</v>
      </c>
      <c r="F2470">
        <v>7.57</v>
      </c>
      <c r="I2470" t="s">
        <v>13168</v>
      </c>
      <c r="K2470" t="s">
        <v>6860</v>
      </c>
      <c r="L2470" t="s">
        <v>6861</v>
      </c>
      <c r="M2470" t="s">
        <v>14979</v>
      </c>
      <c r="N2470">
        <v>8</v>
      </c>
      <c r="O2470" t="s">
        <v>15302</v>
      </c>
      <c r="P2470" t="s">
        <v>17413</v>
      </c>
      <c r="Q2470">
        <v>7</v>
      </c>
      <c r="R2470">
        <v>2</v>
      </c>
      <c r="S2470">
        <v>2.99</v>
      </c>
      <c r="T2470">
        <v>3.07</v>
      </c>
      <c r="U2470">
        <v>527.37</v>
      </c>
      <c r="V2470">
        <v>111.72</v>
      </c>
      <c r="W2470">
        <v>4.1399999999999997</v>
      </c>
      <c r="X2470">
        <v>8.0500000000000007</v>
      </c>
      <c r="Y2470">
        <v>4.3499999999999996</v>
      </c>
      <c r="Z2470">
        <v>2</v>
      </c>
      <c r="AA2470" t="s">
        <v>4250</v>
      </c>
      <c r="AB2470">
        <v>1</v>
      </c>
      <c r="AC2470">
        <v>5</v>
      </c>
      <c r="AD2470">
        <v>3.246</v>
      </c>
      <c r="AF2470" t="s">
        <v>7949</v>
      </c>
      <c r="AI2470">
        <v>0</v>
      </c>
      <c r="AJ2470">
        <v>0</v>
      </c>
      <c r="AM2470" t="s">
        <v>20019</v>
      </c>
    </row>
    <row r="2471" spans="1:39" x14ac:dyDescent="0.25">
      <c r="A2471" t="s">
        <v>9762</v>
      </c>
      <c r="B2471" t="s">
        <v>4841</v>
      </c>
      <c r="C2471" t="s">
        <v>4842</v>
      </c>
      <c r="D2471">
        <v>27</v>
      </c>
      <c r="E2471" t="s">
        <v>4845</v>
      </c>
      <c r="F2471">
        <v>7.57</v>
      </c>
      <c r="K2471" t="s">
        <v>6860</v>
      </c>
      <c r="L2471" t="s">
        <v>6861</v>
      </c>
      <c r="M2471" t="s">
        <v>14991</v>
      </c>
      <c r="N2471">
        <v>9</v>
      </c>
      <c r="O2471" t="s">
        <v>15315</v>
      </c>
      <c r="P2471" t="s">
        <v>17414</v>
      </c>
      <c r="Q2471">
        <v>6</v>
      </c>
      <c r="R2471">
        <v>2</v>
      </c>
      <c r="S2471">
        <v>1.55</v>
      </c>
      <c r="T2471">
        <v>1.55</v>
      </c>
      <c r="U2471">
        <v>371.35</v>
      </c>
      <c r="V2471">
        <v>113.39</v>
      </c>
      <c r="W2471">
        <v>2.2400000000000002</v>
      </c>
      <c r="X2471">
        <v>9.9499999999999993</v>
      </c>
      <c r="Y2471">
        <v>4.09</v>
      </c>
      <c r="Z2471">
        <v>2</v>
      </c>
      <c r="AA2471" t="s">
        <v>4250</v>
      </c>
      <c r="AB2471">
        <v>0</v>
      </c>
      <c r="AC2471">
        <v>3</v>
      </c>
      <c r="AD2471">
        <v>4.6392619047619048</v>
      </c>
      <c r="AF2471" t="s">
        <v>7949</v>
      </c>
      <c r="AI2471">
        <v>0</v>
      </c>
      <c r="AJ2471">
        <v>0</v>
      </c>
      <c r="AK2471" t="s">
        <v>19861</v>
      </c>
      <c r="AL2471" t="s">
        <v>19861</v>
      </c>
      <c r="AM2471" t="s">
        <v>20019</v>
      </c>
    </row>
    <row r="2472" spans="1:39" x14ac:dyDescent="0.25">
      <c r="A2472" t="s">
        <v>9762</v>
      </c>
      <c r="B2472" t="s">
        <v>4841</v>
      </c>
      <c r="C2472" t="s">
        <v>4842</v>
      </c>
      <c r="D2472">
        <v>27</v>
      </c>
      <c r="E2472" t="s">
        <v>4845</v>
      </c>
      <c r="F2472">
        <v>7.57</v>
      </c>
      <c r="I2472" t="s">
        <v>13169</v>
      </c>
      <c r="K2472" t="s">
        <v>6860</v>
      </c>
      <c r="L2472" t="s">
        <v>6861</v>
      </c>
      <c r="M2472" t="s">
        <v>14952</v>
      </c>
      <c r="N2472">
        <v>9</v>
      </c>
      <c r="O2472" t="s">
        <v>15273</v>
      </c>
      <c r="P2472" t="s">
        <v>17414</v>
      </c>
      <c r="Q2472">
        <v>6</v>
      </c>
      <c r="R2472">
        <v>2</v>
      </c>
      <c r="S2472">
        <v>1.55</v>
      </c>
      <c r="T2472">
        <v>1.55</v>
      </c>
      <c r="U2472">
        <v>371.35</v>
      </c>
      <c r="V2472">
        <v>113.39</v>
      </c>
      <c r="W2472">
        <v>2.2400000000000002</v>
      </c>
      <c r="X2472">
        <v>9.9499999999999993</v>
      </c>
      <c r="Y2472">
        <v>4.09</v>
      </c>
      <c r="Z2472">
        <v>2</v>
      </c>
      <c r="AA2472" t="s">
        <v>4250</v>
      </c>
      <c r="AB2472">
        <v>0</v>
      </c>
      <c r="AC2472">
        <v>3</v>
      </c>
      <c r="AD2472">
        <v>4.6392619047619048</v>
      </c>
      <c r="AF2472" t="s">
        <v>7949</v>
      </c>
      <c r="AI2472">
        <v>0</v>
      </c>
      <c r="AJ2472">
        <v>0</v>
      </c>
      <c r="AM2472" t="s">
        <v>20019</v>
      </c>
    </row>
    <row r="2473" spans="1:39" x14ac:dyDescent="0.25">
      <c r="A2473" t="s">
        <v>6004</v>
      </c>
      <c r="B2473" t="s">
        <v>4841</v>
      </c>
      <c r="C2473" t="s">
        <v>4842</v>
      </c>
      <c r="D2473">
        <v>27</v>
      </c>
      <c r="E2473" t="s">
        <v>4845</v>
      </c>
      <c r="F2473">
        <v>7.57</v>
      </c>
      <c r="I2473" t="s">
        <v>13170</v>
      </c>
      <c r="K2473" t="s">
        <v>6860</v>
      </c>
      <c r="L2473" t="s">
        <v>6861</v>
      </c>
      <c r="M2473" t="s">
        <v>14955</v>
      </c>
      <c r="N2473">
        <v>8</v>
      </c>
      <c r="O2473" t="s">
        <v>15276</v>
      </c>
      <c r="P2473" t="s">
        <v>7730</v>
      </c>
      <c r="Q2473">
        <v>7</v>
      </c>
      <c r="R2473">
        <v>2</v>
      </c>
      <c r="S2473">
        <v>1.37</v>
      </c>
      <c r="T2473">
        <v>1.43</v>
      </c>
      <c r="U2473">
        <v>389.42</v>
      </c>
      <c r="V2473">
        <v>122.62</v>
      </c>
      <c r="W2473">
        <v>2.23</v>
      </c>
      <c r="X2473">
        <v>10.62</v>
      </c>
      <c r="Y2473">
        <v>6.54</v>
      </c>
      <c r="Z2473">
        <v>2</v>
      </c>
      <c r="AA2473" t="s">
        <v>4250</v>
      </c>
      <c r="AB2473">
        <v>0</v>
      </c>
      <c r="AC2473">
        <v>2</v>
      </c>
      <c r="AD2473">
        <v>4.2898571428571426</v>
      </c>
      <c r="AF2473" t="s">
        <v>7949</v>
      </c>
      <c r="AI2473">
        <v>0</v>
      </c>
      <c r="AJ2473">
        <v>0</v>
      </c>
      <c r="AM2473" t="s">
        <v>20019</v>
      </c>
    </row>
    <row r="2474" spans="1:39" x14ac:dyDescent="0.25">
      <c r="A2474" t="s">
        <v>9763</v>
      </c>
      <c r="B2474" t="s">
        <v>4841</v>
      </c>
      <c r="C2474" t="s">
        <v>4842</v>
      </c>
      <c r="D2474">
        <v>27</v>
      </c>
      <c r="E2474" t="s">
        <v>4845</v>
      </c>
      <c r="F2474">
        <v>7.57</v>
      </c>
      <c r="K2474" t="s">
        <v>6860</v>
      </c>
      <c r="M2474" t="s">
        <v>6865</v>
      </c>
      <c r="N2474">
        <v>8</v>
      </c>
      <c r="O2474" t="s">
        <v>15464</v>
      </c>
      <c r="P2474" t="s">
        <v>17415</v>
      </c>
      <c r="Q2474">
        <v>6</v>
      </c>
      <c r="R2474">
        <v>2</v>
      </c>
      <c r="S2474">
        <v>2.4</v>
      </c>
      <c r="T2474">
        <v>2.57</v>
      </c>
      <c r="U2474">
        <v>541.65</v>
      </c>
      <c r="V2474">
        <v>118.8</v>
      </c>
      <c r="W2474">
        <v>3.72</v>
      </c>
      <c r="X2474">
        <v>13.92</v>
      </c>
      <c r="Y2474">
        <v>7.09</v>
      </c>
      <c r="Z2474">
        <v>3</v>
      </c>
      <c r="AA2474" t="s">
        <v>4250</v>
      </c>
      <c r="AB2474">
        <v>1</v>
      </c>
      <c r="AC2474">
        <v>10</v>
      </c>
      <c r="AD2474">
        <v>3.34</v>
      </c>
      <c r="AF2474" t="s">
        <v>7949</v>
      </c>
      <c r="AI2474">
        <v>0</v>
      </c>
      <c r="AJ2474">
        <v>0</v>
      </c>
      <c r="AK2474" t="s">
        <v>19936</v>
      </c>
      <c r="AL2474" t="s">
        <v>19936</v>
      </c>
      <c r="AM2474" t="s">
        <v>20019</v>
      </c>
    </row>
    <row r="2475" spans="1:39" x14ac:dyDescent="0.25">
      <c r="A2475" t="s">
        <v>9764</v>
      </c>
      <c r="B2475" t="s">
        <v>4841</v>
      </c>
      <c r="C2475" t="s">
        <v>4842</v>
      </c>
      <c r="D2475">
        <v>27</v>
      </c>
      <c r="E2475" t="s">
        <v>4845</v>
      </c>
      <c r="F2475">
        <v>7.57</v>
      </c>
      <c r="K2475" t="s">
        <v>6860</v>
      </c>
      <c r="M2475" t="s">
        <v>6865</v>
      </c>
      <c r="N2475">
        <v>8</v>
      </c>
      <c r="O2475" t="s">
        <v>15317</v>
      </c>
      <c r="P2475" t="s">
        <v>17416</v>
      </c>
      <c r="Q2475">
        <v>5</v>
      </c>
      <c r="R2475">
        <v>3</v>
      </c>
      <c r="S2475">
        <v>5.98</v>
      </c>
      <c r="T2475">
        <v>6.75</v>
      </c>
      <c r="U2475">
        <v>641.20000000000005</v>
      </c>
      <c r="V2475">
        <v>84.91</v>
      </c>
      <c r="W2475">
        <v>5.36</v>
      </c>
      <c r="X2475">
        <v>13.89</v>
      </c>
      <c r="Y2475">
        <v>8.24</v>
      </c>
      <c r="Z2475">
        <v>3</v>
      </c>
      <c r="AA2475" t="s">
        <v>4250</v>
      </c>
      <c r="AB2475">
        <v>2</v>
      </c>
      <c r="AC2475">
        <v>13</v>
      </c>
      <c r="AD2475">
        <v>2.0466666666666669</v>
      </c>
      <c r="AF2475" t="s">
        <v>7949</v>
      </c>
      <c r="AI2475">
        <v>0</v>
      </c>
      <c r="AJ2475">
        <v>0</v>
      </c>
      <c r="AK2475" t="s">
        <v>19863</v>
      </c>
      <c r="AL2475" t="s">
        <v>19863</v>
      </c>
      <c r="AM2475" t="s">
        <v>20019</v>
      </c>
    </row>
    <row r="2476" spans="1:39" x14ac:dyDescent="0.25">
      <c r="A2476" t="s">
        <v>8586</v>
      </c>
      <c r="B2476" t="s">
        <v>4841</v>
      </c>
      <c r="C2476" t="s">
        <v>4842</v>
      </c>
      <c r="D2476">
        <v>27</v>
      </c>
      <c r="E2476" t="s">
        <v>4845</v>
      </c>
      <c r="F2476">
        <v>7.57</v>
      </c>
      <c r="K2476" t="s">
        <v>6860</v>
      </c>
      <c r="L2476" t="s">
        <v>6861</v>
      </c>
      <c r="M2476" t="s">
        <v>15101</v>
      </c>
      <c r="N2476">
        <v>9</v>
      </c>
      <c r="O2476" t="s">
        <v>15465</v>
      </c>
      <c r="P2476" t="s">
        <v>16239</v>
      </c>
      <c r="Q2476">
        <v>7</v>
      </c>
      <c r="R2476">
        <v>4</v>
      </c>
      <c r="S2476">
        <v>4.5</v>
      </c>
      <c r="T2476">
        <v>5.57</v>
      </c>
      <c r="U2476">
        <v>624.73</v>
      </c>
      <c r="V2476">
        <v>123.49</v>
      </c>
      <c r="W2476">
        <v>4.93</v>
      </c>
      <c r="X2476">
        <v>10.96</v>
      </c>
      <c r="Y2476">
        <v>8.4</v>
      </c>
      <c r="Z2476">
        <v>3</v>
      </c>
      <c r="AA2476" t="s">
        <v>4250</v>
      </c>
      <c r="AB2476">
        <v>1</v>
      </c>
      <c r="AC2476">
        <v>16</v>
      </c>
      <c r="AD2476">
        <v>0.79999999999999982</v>
      </c>
      <c r="AF2476" t="s">
        <v>7949</v>
      </c>
      <c r="AI2476">
        <v>0</v>
      </c>
      <c r="AJ2476">
        <v>0</v>
      </c>
      <c r="AK2476" t="s">
        <v>19864</v>
      </c>
      <c r="AL2476" t="s">
        <v>19864</v>
      </c>
      <c r="AM2476" t="s">
        <v>20019</v>
      </c>
    </row>
    <row r="2477" spans="1:39" x14ac:dyDescent="0.25">
      <c r="A2477" t="s">
        <v>9765</v>
      </c>
      <c r="B2477" t="s">
        <v>4841</v>
      </c>
      <c r="C2477" t="s">
        <v>4842</v>
      </c>
      <c r="D2477">
        <v>27</v>
      </c>
      <c r="E2477" t="s">
        <v>4845</v>
      </c>
      <c r="F2477">
        <v>7.57</v>
      </c>
      <c r="K2477" t="s">
        <v>6860</v>
      </c>
      <c r="L2477" t="s">
        <v>6861</v>
      </c>
      <c r="M2477" t="s">
        <v>6887</v>
      </c>
      <c r="N2477">
        <v>9</v>
      </c>
      <c r="O2477" t="s">
        <v>15459</v>
      </c>
      <c r="P2477" t="s">
        <v>17417</v>
      </c>
      <c r="Q2477">
        <v>9</v>
      </c>
      <c r="R2477">
        <v>9</v>
      </c>
      <c r="S2477">
        <v>1.92</v>
      </c>
      <c r="T2477">
        <v>3.96</v>
      </c>
      <c r="U2477">
        <v>766.87</v>
      </c>
      <c r="V2477">
        <v>257.47000000000003</v>
      </c>
      <c r="W2477">
        <v>7.0000000000000007E-2</v>
      </c>
      <c r="X2477">
        <v>3.48</v>
      </c>
      <c r="Y2477">
        <v>6.65</v>
      </c>
      <c r="Z2477">
        <v>3</v>
      </c>
      <c r="AA2477" t="s">
        <v>4250</v>
      </c>
      <c r="AB2477">
        <v>2</v>
      </c>
      <c r="AC2477">
        <v>18</v>
      </c>
      <c r="AD2477">
        <v>2.52</v>
      </c>
      <c r="AF2477" t="s">
        <v>7951</v>
      </c>
      <c r="AI2477">
        <v>0</v>
      </c>
      <c r="AJ2477">
        <v>0</v>
      </c>
      <c r="AK2477" t="s">
        <v>19901</v>
      </c>
      <c r="AL2477" t="s">
        <v>19901</v>
      </c>
      <c r="AM2477" t="s">
        <v>20019</v>
      </c>
    </row>
    <row r="2478" spans="1:39" x14ac:dyDescent="0.25">
      <c r="A2478" t="s">
        <v>9766</v>
      </c>
      <c r="B2478" t="s">
        <v>4841</v>
      </c>
      <c r="C2478" t="s">
        <v>4842</v>
      </c>
      <c r="D2478">
        <v>27</v>
      </c>
      <c r="E2478" t="s">
        <v>4845</v>
      </c>
      <c r="F2478">
        <v>7.57</v>
      </c>
      <c r="K2478" t="s">
        <v>6860</v>
      </c>
      <c r="L2478" t="s">
        <v>6861</v>
      </c>
      <c r="M2478" t="s">
        <v>14978</v>
      </c>
      <c r="N2478">
        <v>9</v>
      </c>
      <c r="O2478" t="s">
        <v>15299</v>
      </c>
      <c r="P2478" t="s">
        <v>17418</v>
      </c>
      <c r="Q2478">
        <v>3</v>
      </c>
      <c r="R2478">
        <v>2</v>
      </c>
      <c r="S2478">
        <v>7.22</v>
      </c>
      <c r="T2478">
        <v>7.24</v>
      </c>
      <c r="U2478">
        <v>443.64</v>
      </c>
      <c r="V2478">
        <v>68.010000000000005</v>
      </c>
      <c r="W2478">
        <v>6.3</v>
      </c>
      <c r="Y2478">
        <v>6.38</v>
      </c>
      <c r="Z2478">
        <v>3</v>
      </c>
      <c r="AA2478" t="s">
        <v>4250</v>
      </c>
      <c r="AB2478">
        <v>1</v>
      </c>
      <c r="AC2478">
        <v>7</v>
      </c>
      <c r="AD2478">
        <v>2.902571428571429</v>
      </c>
      <c r="AF2478" t="s">
        <v>7949</v>
      </c>
      <c r="AI2478">
        <v>0</v>
      </c>
      <c r="AJ2478">
        <v>0</v>
      </c>
      <c r="AK2478" t="s">
        <v>19854</v>
      </c>
      <c r="AL2478" t="s">
        <v>19854</v>
      </c>
      <c r="AM2478" t="s">
        <v>20019</v>
      </c>
    </row>
    <row r="2479" spans="1:39" x14ac:dyDescent="0.25">
      <c r="A2479" t="s">
        <v>9767</v>
      </c>
      <c r="B2479" t="s">
        <v>4841</v>
      </c>
      <c r="C2479" t="s">
        <v>4842</v>
      </c>
      <c r="D2479">
        <v>27</v>
      </c>
      <c r="E2479" t="s">
        <v>4845</v>
      </c>
      <c r="F2479">
        <v>7.57</v>
      </c>
      <c r="K2479" t="s">
        <v>6860</v>
      </c>
      <c r="L2479" t="s">
        <v>6861</v>
      </c>
      <c r="M2479" t="s">
        <v>15001</v>
      </c>
      <c r="N2479">
        <v>9</v>
      </c>
      <c r="O2479" t="s">
        <v>15331</v>
      </c>
      <c r="P2479" t="s">
        <v>17419</v>
      </c>
      <c r="Q2479">
        <v>6</v>
      </c>
      <c r="R2479">
        <v>4</v>
      </c>
      <c r="S2479">
        <v>-1.59</v>
      </c>
      <c r="T2479">
        <v>-0.62</v>
      </c>
      <c r="U2479">
        <v>586.67999999999995</v>
      </c>
      <c r="V2479">
        <v>120</v>
      </c>
      <c r="W2479">
        <v>2.4500000000000002</v>
      </c>
      <c r="X2479">
        <v>13.86</v>
      </c>
      <c r="Y2479">
        <v>8.5</v>
      </c>
      <c r="Z2479">
        <v>2</v>
      </c>
      <c r="AA2479" t="s">
        <v>4250</v>
      </c>
      <c r="AB2479">
        <v>1</v>
      </c>
      <c r="AC2479">
        <v>14</v>
      </c>
      <c r="AD2479">
        <v>2.75</v>
      </c>
      <c r="AF2479" t="s">
        <v>7949</v>
      </c>
      <c r="AI2479">
        <v>0</v>
      </c>
      <c r="AJ2479">
        <v>0</v>
      </c>
      <c r="AK2479" t="s">
        <v>19858</v>
      </c>
      <c r="AL2479" t="s">
        <v>19858</v>
      </c>
      <c r="AM2479" t="s">
        <v>20019</v>
      </c>
    </row>
    <row r="2480" spans="1:39" x14ac:dyDescent="0.25">
      <c r="A2480" t="s">
        <v>9768</v>
      </c>
      <c r="B2480" t="s">
        <v>4841</v>
      </c>
      <c r="C2480" t="s">
        <v>4842</v>
      </c>
      <c r="D2480">
        <v>27</v>
      </c>
      <c r="E2480" t="s">
        <v>4845</v>
      </c>
      <c r="F2480">
        <v>7.57</v>
      </c>
      <c r="K2480" t="s">
        <v>6860</v>
      </c>
      <c r="L2480" t="s">
        <v>6861</v>
      </c>
      <c r="M2480" t="s">
        <v>15001</v>
      </c>
      <c r="N2480">
        <v>9</v>
      </c>
      <c r="O2480" t="s">
        <v>15331</v>
      </c>
      <c r="P2480" t="s">
        <v>17420</v>
      </c>
      <c r="Q2480">
        <v>6</v>
      </c>
      <c r="R2480">
        <v>4</v>
      </c>
      <c r="S2480">
        <v>-1.28</v>
      </c>
      <c r="T2480">
        <v>-0.33</v>
      </c>
      <c r="U2480">
        <v>547.64</v>
      </c>
      <c r="V2480">
        <v>111.13</v>
      </c>
      <c r="W2480">
        <v>2.5499999999999998</v>
      </c>
      <c r="X2480">
        <v>13.86</v>
      </c>
      <c r="Y2480">
        <v>8.5</v>
      </c>
      <c r="Z2480">
        <v>2</v>
      </c>
      <c r="AA2480" t="s">
        <v>4250</v>
      </c>
      <c r="AB2480">
        <v>1</v>
      </c>
      <c r="AC2480">
        <v>14</v>
      </c>
      <c r="AD2480">
        <v>3.045666666666667</v>
      </c>
      <c r="AF2480" t="s">
        <v>7949</v>
      </c>
      <c r="AI2480">
        <v>0</v>
      </c>
      <c r="AJ2480">
        <v>0</v>
      </c>
      <c r="AK2480" t="s">
        <v>19858</v>
      </c>
      <c r="AL2480" t="s">
        <v>19858</v>
      </c>
      <c r="AM2480" t="s">
        <v>20019</v>
      </c>
    </row>
    <row r="2481" spans="1:39" x14ac:dyDescent="0.25">
      <c r="A2481" t="s">
        <v>9769</v>
      </c>
      <c r="B2481" t="s">
        <v>4841</v>
      </c>
      <c r="C2481" t="s">
        <v>4842</v>
      </c>
      <c r="D2481">
        <v>27</v>
      </c>
      <c r="E2481" t="s">
        <v>4845</v>
      </c>
      <c r="F2481">
        <v>7.57</v>
      </c>
      <c r="K2481" t="s">
        <v>6860</v>
      </c>
      <c r="M2481" t="s">
        <v>14992</v>
      </c>
      <c r="N2481">
        <v>8</v>
      </c>
      <c r="O2481" t="s">
        <v>15318</v>
      </c>
      <c r="P2481" t="s">
        <v>17421</v>
      </c>
      <c r="Q2481">
        <v>7</v>
      </c>
      <c r="R2481">
        <v>3</v>
      </c>
      <c r="S2481">
        <v>4.83</v>
      </c>
      <c r="T2481">
        <v>5.9</v>
      </c>
      <c r="U2481">
        <v>705.87</v>
      </c>
      <c r="V2481">
        <v>100.13</v>
      </c>
      <c r="W2481">
        <v>6.89</v>
      </c>
      <c r="X2481">
        <v>13.54</v>
      </c>
      <c r="Y2481">
        <v>8.39</v>
      </c>
      <c r="Z2481">
        <v>4</v>
      </c>
      <c r="AA2481" t="s">
        <v>4250</v>
      </c>
      <c r="AB2481">
        <v>2</v>
      </c>
      <c r="AC2481">
        <v>18</v>
      </c>
      <c r="AD2481">
        <v>1.6339999999999999</v>
      </c>
      <c r="AF2481" t="s">
        <v>7949</v>
      </c>
      <c r="AI2481">
        <v>0</v>
      </c>
      <c r="AJ2481">
        <v>0</v>
      </c>
      <c r="AK2481" t="s">
        <v>19864</v>
      </c>
      <c r="AL2481" t="s">
        <v>19864</v>
      </c>
      <c r="AM2481" t="s">
        <v>20019</v>
      </c>
    </row>
    <row r="2482" spans="1:39" x14ac:dyDescent="0.25">
      <c r="A2482" t="s">
        <v>9770</v>
      </c>
      <c r="B2482" t="s">
        <v>4841</v>
      </c>
      <c r="C2482" t="s">
        <v>4842</v>
      </c>
      <c r="D2482">
        <v>27</v>
      </c>
      <c r="E2482" t="s">
        <v>4845</v>
      </c>
      <c r="F2482">
        <v>7.57</v>
      </c>
      <c r="K2482" t="s">
        <v>6860</v>
      </c>
      <c r="M2482" t="s">
        <v>14992</v>
      </c>
      <c r="N2482">
        <v>8</v>
      </c>
      <c r="O2482" t="s">
        <v>15318</v>
      </c>
      <c r="P2482" t="s">
        <v>17422</v>
      </c>
      <c r="Q2482">
        <v>8</v>
      </c>
      <c r="R2482">
        <v>3</v>
      </c>
      <c r="S2482">
        <v>3.91</v>
      </c>
      <c r="T2482">
        <v>4.97</v>
      </c>
      <c r="U2482">
        <v>706.81</v>
      </c>
      <c r="V2482">
        <v>129.56</v>
      </c>
      <c r="W2482">
        <v>5.49</v>
      </c>
      <c r="X2482">
        <v>13.49</v>
      </c>
      <c r="Y2482">
        <v>8.3800000000000008</v>
      </c>
      <c r="Z2482">
        <v>4</v>
      </c>
      <c r="AA2482" t="s">
        <v>4250</v>
      </c>
      <c r="AB2482">
        <v>2</v>
      </c>
      <c r="AC2482">
        <v>17</v>
      </c>
      <c r="AD2482">
        <v>1.036666666666666</v>
      </c>
      <c r="AF2482" t="s">
        <v>7949</v>
      </c>
      <c r="AI2482">
        <v>0</v>
      </c>
      <c r="AJ2482">
        <v>0</v>
      </c>
      <c r="AK2482" t="s">
        <v>19864</v>
      </c>
      <c r="AL2482" t="s">
        <v>19864</v>
      </c>
      <c r="AM2482" t="s">
        <v>20019</v>
      </c>
    </row>
    <row r="2483" spans="1:39" x14ac:dyDescent="0.25">
      <c r="A2483" t="s">
        <v>9771</v>
      </c>
      <c r="B2483" t="s">
        <v>4841</v>
      </c>
      <c r="C2483" t="s">
        <v>4842</v>
      </c>
      <c r="D2483">
        <v>27</v>
      </c>
      <c r="E2483" t="s">
        <v>4845</v>
      </c>
      <c r="F2483">
        <v>7.57</v>
      </c>
      <c r="K2483" t="s">
        <v>6860</v>
      </c>
      <c r="M2483" t="s">
        <v>15144</v>
      </c>
      <c r="N2483">
        <v>8</v>
      </c>
      <c r="O2483" t="s">
        <v>15520</v>
      </c>
      <c r="P2483" t="s">
        <v>17423</v>
      </c>
      <c r="Q2483">
        <v>3</v>
      </c>
      <c r="R2483">
        <v>3</v>
      </c>
      <c r="S2483">
        <v>8.0399999999999991</v>
      </c>
      <c r="T2483">
        <v>8.0399999999999991</v>
      </c>
      <c r="U2483">
        <v>535.78</v>
      </c>
      <c r="V2483">
        <v>88.53</v>
      </c>
      <c r="W2483">
        <v>6.32</v>
      </c>
      <c r="Y2483">
        <v>4.08</v>
      </c>
      <c r="Z2483">
        <v>1</v>
      </c>
      <c r="AA2483" t="s">
        <v>4250</v>
      </c>
      <c r="AB2483">
        <v>2</v>
      </c>
      <c r="AC2483">
        <v>11</v>
      </c>
      <c r="AD2483">
        <v>2.166666666666667</v>
      </c>
      <c r="AF2483" t="s">
        <v>7949</v>
      </c>
      <c r="AI2483">
        <v>0</v>
      </c>
      <c r="AJ2483">
        <v>0</v>
      </c>
      <c r="AK2483" t="s">
        <v>19954</v>
      </c>
      <c r="AL2483" t="s">
        <v>19954</v>
      </c>
      <c r="AM2483" t="s">
        <v>20019</v>
      </c>
    </row>
    <row r="2484" spans="1:39" x14ac:dyDescent="0.25">
      <c r="A2484" t="s">
        <v>9772</v>
      </c>
      <c r="B2484" t="s">
        <v>4841</v>
      </c>
      <c r="C2484" t="s">
        <v>4842</v>
      </c>
      <c r="D2484">
        <v>27</v>
      </c>
      <c r="E2484" t="s">
        <v>4845</v>
      </c>
      <c r="F2484">
        <v>7.57</v>
      </c>
      <c r="K2484" t="s">
        <v>6860</v>
      </c>
      <c r="L2484" t="s">
        <v>6861</v>
      </c>
      <c r="M2484" t="s">
        <v>14993</v>
      </c>
      <c r="N2484">
        <v>9</v>
      </c>
      <c r="O2484" t="s">
        <v>15319</v>
      </c>
      <c r="P2484" t="s">
        <v>17424</v>
      </c>
      <c r="Q2484">
        <v>6</v>
      </c>
      <c r="R2484">
        <v>4</v>
      </c>
      <c r="S2484">
        <v>7.01</v>
      </c>
      <c r="T2484">
        <v>7.84</v>
      </c>
      <c r="U2484">
        <v>516.69000000000005</v>
      </c>
      <c r="V2484">
        <v>95.51</v>
      </c>
      <c r="W2484">
        <v>4.59</v>
      </c>
      <c r="X2484">
        <v>13.52</v>
      </c>
      <c r="Y2484">
        <v>8</v>
      </c>
      <c r="Z2484">
        <v>3</v>
      </c>
      <c r="AA2484" t="s">
        <v>4250</v>
      </c>
      <c r="AB2484">
        <v>1</v>
      </c>
      <c r="AC2484">
        <v>6</v>
      </c>
      <c r="AD2484">
        <v>1.8163333333333329</v>
      </c>
      <c r="AF2484" t="s">
        <v>7949</v>
      </c>
      <c r="AI2484">
        <v>0</v>
      </c>
      <c r="AJ2484">
        <v>0</v>
      </c>
      <c r="AK2484" t="s">
        <v>19865</v>
      </c>
      <c r="AL2484" t="s">
        <v>19865</v>
      </c>
      <c r="AM2484" t="s">
        <v>20019</v>
      </c>
    </row>
    <row r="2485" spans="1:39" x14ac:dyDescent="0.25">
      <c r="A2485" t="s">
        <v>9773</v>
      </c>
      <c r="B2485" t="s">
        <v>4841</v>
      </c>
      <c r="C2485" t="s">
        <v>4842</v>
      </c>
      <c r="D2485">
        <v>27</v>
      </c>
      <c r="E2485" t="s">
        <v>4845</v>
      </c>
      <c r="F2485">
        <v>7.57</v>
      </c>
      <c r="K2485" t="s">
        <v>6860</v>
      </c>
      <c r="M2485" t="s">
        <v>6865</v>
      </c>
      <c r="N2485">
        <v>8</v>
      </c>
      <c r="O2485" t="s">
        <v>15337</v>
      </c>
      <c r="P2485" t="s">
        <v>17425</v>
      </c>
      <c r="Q2485">
        <v>6</v>
      </c>
      <c r="R2485">
        <v>2</v>
      </c>
      <c r="S2485">
        <v>3.42</v>
      </c>
      <c r="T2485">
        <v>3.59</v>
      </c>
      <c r="U2485">
        <v>569.70000000000005</v>
      </c>
      <c r="V2485">
        <v>118.8</v>
      </c>
      <c r="W2485">
        <v>4.5</v>
      </c>
      <c r="X2485">
        <v>13.92</v>
      </c>
      <c r="Y2485">
        <v>7.09</v>
      </c>
      <c r="Z2485">
        <v>3</v>
      </c>
      <c r="AA2485" t="s">
        <v>4250</v>
      </c>
      <c r="AB2485">
        <v>1</v>
      </c>
      <c r="AC2485">
        <v>12</v>
      </c>
      <c r="AD2485">
        <v>2.5350000000000001</v>
      </c>
      <c r="AF2485" t="s">
        <v>7949</v>
      </c>
      <c r="AI2485">
        <v>0</v>
      </c>
      <c r="AJ2485">
        <v>0</v>
      </c>
      <c r="AK2485" t="s">
        <v>19872</v>
      </c>
      <c r="AL2485" t="s">
        <v>19872</v>
      </c>
      <c r="AM2485" t="s">
        <v>20019</v>
      </c>
    </row>
    <row r="2486" spans="1:39" x14ac:dyDescent="0.25">
      <c r="A2486" t="s">
        <v>8474</v>
      </c>
      <c r="B2486" t="s">
        <v>4841</v>
      </c>
      <c r="C2486" t="s">
        <v>4842</v>
      </c>
      <c r="D2486">
        <v>27</v>
      </c>
      <c r="E2486" t="s">
        <v>4845</v>
      </c>
      <c r="F2486">
        <v>7.57</v>
      </c>
      <c r="K2486" t="s">
        <v>6860</v>
      </c>
      <c r="L2486" t="s">
        <v>6861</v>
      </c>
      <c r="M2486" t="s">
        <v>15102</v>
      </c>
      <c r="N2486">
        <v>9</v>
      </c>
      <c r="O2486" t="s">
        <v>15467</v>
      </c>
      <c r="P2486" t="s">
        <v>16127</v>
      </c>
      <c r="Q2486">
        <v>5</v>
      </c>
      <c r="R2486">
        <v>2</v>
      </c>
      <c r="S2486">
        <v>3.28</v>
      </c>
      <c r="T2486">
        <v>3.32</v>
      </c>
      <c r="U2486">
        <v>372.88</v>
      </c>
      <c r="V2486">
        <v>80.37</v>
      </c>
      <c r="W2486">
        <v>3.65</v>
      </c>
      <c r="X2486">
        <v>11.26</v>
      </c>
      <c r="Y2486">
        <v>6.35</v>
      </c>
      <c r="Z2486">
        <v>2</v>
      </c>
      <c r="AA2486" t="s">
        <v>4250</v>
      </c>
      <c r="AB2486">
        <v>0</v>
      </c>
      <c r="AC2486">
        <v>3</v>
      </c>
      <c r="AD2486">
        <v>4.6080000000000014</v>
      </c>
      <c r="AF2486" t="s">
        <v>7949</v>
      </c>
      <c r="AI2486">
        <v>0</v>
      </c>
      <c r="AJ2486">
        <v>0</v>
      </c>
      <c r="AK2486" t="s">
        <v>19860</v>
      </c>
      <c r="AL2486" t="s">
        <v>19860</v>
      </c>
      <c r="AM2486" t="s">
        <v>20019</v>
      </c>
    </row>
    <row r="2487" spans="1:39" x14ac:dyDescent="0.25">
      <c r="A2487" t="s">
        <v>9601</v>
      </c>
      <c r="B2487" t="s">
        <v>4841</v>
      </c>
      <c r="C2487" t="s">
        <v>4842</v>
      </c>
      <c r="D2487">
        <v>27</v>
      </c>
      <c r="E2487" t="s">
        <v>4845</v>
      </c>
      <c r="F2487">
        <v>7.57</v>
      </c>
      <c r="K2487" t="s">
        <v>6860</v>
      </c>
      <c r="L2487" t="s">
        <v>6861</v>
      </c>
      <c r="M2487" t="s">
        <v>15068</v>
      </c>
      <c r="N2487">
        <v>9</v>
      </c>
      <c r="O2487" t="s">
        <v>15421</v>
      </c>
      <c r="P2487" t="s">
        <v>17253</v>
      </c>
      <c r="Q2487">
        <v>7</v>
      </c>
      <c r="R2487">
        <v>2</v>
      </c>
      <c r="S2487">
        <v>2.46</v>
      </c>
      <c r="T2487">
        <v>2.46</v>
      </c>
      <c r="U2487">
        <v>395.34</v>
      </c>
      <c r="V2487">
        <v>111.72</v>
      </c>
      <c r="W2487">
        <v>2.0699999999999998</v>
      </c>
      <c r="X2487">
        <v>8.92</v>
      </c>
      <c r="Y2487">
        <v>2.06</v>
      </c>
      <c r="Z2487">
        <v>2</v>
      </c>
      <c r="AA2487" t="s">
        <v>4250</v>
      </c>
      <c r="AB2487">
        <v>0</v>
      </c>
      <c r="AC2487">
        <v>4</v>
      </c>
      <c r="AD2487">
        <v>4.293571428571429</v>
      </c>
      <c r="AF2487" t="s">
        <v>7949</v>
      </c>
      <c r="AI2487">
        <v>0</v>
      </c>
      <c r="AJ2487">
        <v>0</v>
      </c>
      <c r="AK2487" t="s">
        <v>19861</v>
      </c>
      <c r="AL2487" t="s">
        <v>19861</v>
      </c>
      <c r="AM2487" t="s">
        <v>20019</v>
      </c>
    </row>
    <row r="2488" spans="1:39" x14ac:dyDescent="0.25">
      <c r="A2488" t="s">
        <v>9774</v>
      </c>
      <c r="B2488" t="s">
        <v>4841</v>
      </c>
      <c r="C2488" t="s">
        <v>4842</v>
      </c>
      <c r="D2488">
        <v>27</v>
      </c>
      <c r="E2488" t="s">
        <v>4845</v>
      </c>
      <c r="F2488">
        <v>7.57</v>
      </c>
      <c r="K2488" t="s">
        <v>6860</v>
      </c>
      <c r="L2488" t="s">
        <v>6861</v>
      </c>
      <c r="M2488" t="s">
        <v>15118</v>
      </c>
      <c r="N2488">
        <v>9</v>
      </c>
      <c r="O2488" t="s">
        <v>15490</v>
      </c>
      <c r="P2488" t="s">
        <v>17426</v>
      </c>
      <c r="Q2488">
        <v>8</v>
      </c>
      <c r="R2488">
        <v>2</v>
      </c>
      <c r="S2488">
        <v>2.04</v>
      </c>
      <c r="T2488">
        <v>2.0499999999999998</v>
      </c>
      <c r="U2488">
        <v>425.42</v>
      </c>
      <c r="V2488">
        <v>120.95</v>
      </c>
      <c r="W2488">
        <v>1.46</v>
      </c>
      <c r="X2488">
        <v>8.8800000000000008</v>
      </c>
      <c r="Y2488">
        <v>5.03</v>
      </c>
      <c r="Z2488">
        <v>2</v>
      </c>
      <c r="AA2488" t="s">
        <v>4250</v>
      </c>
      <c r="AB2488">
        <v>0</v>
      </c>
      <c r="AC2488">
        <v>5</v>
      </c>
      <c r="AD2488">
        <v>4.0127142857142859</v>
      </c>
      <c r="AF2488" t="s">
        <v>7949</v>
      </c>
      <c r="AI2488">
        <v>0</v>
      </c>
      <c r="AJ2488">
        <v>0</v>
      </c>
      <c r="AK2488" t="s">
        <v>7974</v>
      </c>
      <c r="AL2488" t="s">
        <v>7974</v>
      </c>
      <c r="AM2488" t="s">
        <v>20019</v>
      </c>
    </row>
    <row r="2489" spans="1:39" x14ac:dyDescent="0.25">
      <c r="A2489" t="s">
        <v>9775</v>
      </c>
      <c r="B2489" t="s">
        <v>4841</v>
      </c>
      <c r="C2489" t="s">
        <v>4842</v>
      </c>
      <c r="D2489">
        <v>27</v>
      </c>
      <c r="E2489" t="s">
        <v>4845</v>
      </c>
      <c r="F2489">
        <v>7.57</v>
      </c>
      <c r="I2489" t="s">
        <v>13171</v>
      </c>
      <c r="K2489" t="s">
        <v>6860</v>
      </c>
      <c r="L2489" t="s">
        <v>6861</v>
      </c>
      <c r="M2489" t="s">
        <v>15145</v>
      </c>
      <c r="N2489">
        <v>9</v>
      </c>
      <c r="O2489" t="s">
        <v>15521</v>
      </c>
      <c r="P2489" t="s">
        <v>17427</v>
      </c>
      <c r="Q2489">
        <v>5</v>
      </c>
      <c r="R2489">
        <v>2</v>
      </c>
      <c r="S2489">
        <v>3.44</v>
      </c>
      <c r="T2489">
        <v>3.45</v>
      </c>
      <c r="U2489">
        <v>378.86</v>
      </c>
      <c r="V2489">
        <v>80.37</v>
      </c>
      <c r="W2489">
        <v>3.79</v>
      </c>
      <c r="X2489">
        <v>10.06</v>
      </c>
      <c r="Y2489">
        <v>5.88</v>
      </c>
      <c r="Z2489">
        <v>2</v>
      </c>
      <c r="AA2489" t="s">
        <v>4250</v>
      </c>
      <c r="AB2489">
        <v>0</v>
      </c>
      <c r="AC2489">
        <v>3</v>
      </c>
      <c r="AD2489">
        <v>4.4202857142857139</v>
      </c>
      <c r="AF2489" t="s">
        <v>7949</v>
      </c>
      <c r="AI2489">
        <v>0</v>
      </c>
      <c r="AJ2489">
        <v>0</v>
      </c>
      <c r="AM2489" t="s">
        <v>20019</v>
      </c>
    </row>
    <row r="2490" spans="1:39" x14ac:dyDescent="0.25">
      <c r="A2490" t="s">
        <v>9775</v>
      </c>
      <c r="B2490" t="s">
        <v>4841</v>
      </c>
      <c r="C2490" t="s">
        <v>4842</v>
      </c>
      <c r="D2490">
        <v>27</v>
      </c>
      <c r="E2490" t="s">
        <v>4845</v>
      </c>
      <c r="F2490">
        <v>7.57</v>
      </c>
      <c r="I2490" t="s">
        <v>13172</v>
      </c>
      <c r="K2490" t="s">
        <v>6860</v>
      </c>
      <c r="L2490" t="s">
        <v>6861</v>
      </c>
      <c r="M2490" t="s">
        <v>15146</v>
      </c>
      <c r="N2490">
        <v>9</v>
      </c>
      <c r="O2490" t="s">
        <v>15522</v>
      </c>
      <c r="P2490" t="s">
        <v>17427</v>
      </c>
      <c r="Q2490">
        <v>5</v>
      </c>
      <c r="R2490">
        <v>2</v>
      </c>
      <c r="S2490">
        <v>3.44</v>
      </c>
      <c r="T2490">
        <v>3.45</v>
      </c>
      <c r="U2490">
        <v>378.86</v>
      </c>
      <c r="V2490">
        <v>80.37</v>
      </c>
      <c r="W2490">
        <v>3.79</v>
      </c>
      <c r="X2490">
        <v>10.06</v>
      </c>
      <c r="Y2490">
        <v>5.88</v>
      </c>
      <c r="Z2490">
        <v>2</v>
      </c>
      <c r="AA2490" t="s">
        <v>4250</v>
      </c>
      <c r="AB2490">
        <v>0</v>
      </c>
      <c r="AC2490">
        <v>3</v>
      </c>
      <c r="AD2490">
        <v>4.4202857142857139</v>
      </c>
      <c r="AF2490" t="s">
        <v>7949</v>
      </c>
      <c r="AI2490">
        <v>0</v>
      </c>
      <c r="AJ2490">
        <v>0</v>
      </c>
      <c r="AM2490" t="s">
        <v>20019</v>
      </c>
    </row>
    <row r="2491" spans="1:39" x14ac:dyDescent="0.25">
      <c r="A2491" t="s">
        <v>9776</v>
      </c>
      <c r="B2491" t="s">
        <v>4841</v>
      </c>
      <c r="C2491" t="s">
        <v>4842</v>
      </c>
      <c r="D2491">
        <v>27</v>
      </c>
      <c r="E2491" t="s">
        <v>4845</v>
      </c>
      <c r="F2491">
        <v>7.57</v>
      </c>
      <c r="I2491" t="s">
        <v>13173</v>
      </c>
      <c r="K2491" t="s">
        <v>6860</v>
      </c>
      <c r="L2491" t="s">
        <v>6861</v>
      </c>
      <c r="M2491" t="s">
        <v>15000</v>
      </c>
      <c r="N2491">
        <v>9</v>
      </c>
      <c r="O2491" t="s">
        <v>15330</v>
      </c>
      <c r="P2491" t="s">
        <v>17428</v>
      </c>
      <c r="Q2491">
        <v>5</v>
      </c>
      <c r="R2491">
        <v>1</v>
      </c>
      <c r="S2491">
        <v>3.62</v>
      </c>
      <c r="T2491">
        <v>3.82</v>
      </c>
      <c r="U2491">
        <v>424.5</v>
      </c>
      <c r="V2491">
        <v>72.86</v>
      </c>
      <c r="W2491">
        <v>4.8</v>
      </c>
      <c r="Y2491">
        <v>6.95</v>
      </c>
      <c r="Z2491">
        <v>2</v>
      </c>
      <c r="AA2491" t="s">
        <v>4250</v>
      </c>
      <c r="AB2491">
        <v>0</v>
      </c>
      <c r="AC2491">
        <v>3</v>
      </c>
      <c r="AD2491">
        <v>4.1526190476190479</v>
      </c>
      <c r="AF2491" t="s">
        <v>7949</v>
      </c>
      <c r="AI2491">
        <v>0</v>
      </c>
      <c r="AJ2491">
        <v>0</v>
      </c>
      <c r="AM2491" t="s">
        <v>20019</v>
      </c>
    </row>
    <row r="2492" spans="1:39" x14ac:dyDescent="0.25">
      <c r="A2492" t="s">
        <v>9777</v>
      </c>
      <c r="B2492" t="s">
        <v>4841</v>
      </c>
      <c r="C2492" t="s">
        <v>4842</v>
      </c>
      <c r="D2492">
        <v>27</v>
      </c>
      <c r="E2492" t="s">
        <v>4845</v>
      </c>
      <c r="F2492">
        <v>7.57</v>
      </c>
      <c r="I2492" t="s">
        <v>13174</v>
      </c>
      <c r="K2492" t="s">
        <v>6860</v>
      </c>
      <c r="L2492" t="s">
        <v>6861</v>
      </c>
      <c r="M2492" t="s">
        <v>14996</v>
      </c>
      <c r="N2492">
        <v>9</v>
      </c>
      <c r="O2492" t="s">
        <v>15322</v>
      </c>
      <c r="P2492" t="s">
        <v>17429</v>
      </c>
      <c r="Q2492">
        <v>6</v>
      </c>
      <c r="R2492">
        <v>2</v>
      </c>
      <c r="S2492">
        <v>-3.25</v>
      </c>
      <c r="T2492">
        <v>-3.24</v>
      </c>
      <c r="U2492">
        <v>403.36</v>
      </c>
      <c r="V2492">
        <v>113.39</v>
      </c>
      <c r="W2492">
        <v>2.58</v>
      </c>
      <c r="X2492">
        <v>10.01</v>
      </c>
      <c r="Y2492">
        <v>4.45</v>
      </c>
      <c r="Z2492">
        <v>2</v>
      </c>
      <c r="AA2492" t="s">
        <v>4250</v>
      </c>
      <c r="AB2492">
        <v>0</v>
      </c>
      <c r="AC2492">
        <v>4</v>
      </c>
      <c r="AD2492">
        <v>4.4106190476190479</v>
      </c>
      <c r="AF2492" t="s">
        <v>7949</v>
      </c>
      <c r="AI2492">
        <v>0</v>
      </c>
      <c r="AJ2492">
        <v>0</v>
      </c>
      <c r="AM2492" t="s">
        <v>20019</v>
      </c>
    </row>
    <row r="2493" spans="1:39" x14ac:dyDescent="0.25">
      <c r="A2493" t="s">
        <v>9778</v>
      </c>
      <c r="B2493" t="s">
        <v>4841</v>
      </c>
      <c r="C2493" t="s">
        <v>4842</v>
      </c>
      <c r="D2493">
        <v>27</v>
      </c>
      <c r="E2493" t="s">
        <v>4845</v>
      </c>
      <c r="F2493">
        <v>7.57</v>
      </c>
      <c r="I2493" t="s">
        <v>13175</v>
      </c>
      <c r="K2493" t="s">
        <v>6860</v>
      </c>
      <c r="L2493" t="s">
        <v>6861</v>
      </c>
      <c r="M2493" t="s">
        <v>15147</v>
      </c>
      <c r="N2493">
        <v>9</v>
      </c>
      <c r="O2493" t="s">
        <v>15523</v>
      </c>
      <c r="P2493" t="s">
        <v>17430</v>
      </c>
      <c r="Q2493">
        <v>5</v>
      </c>
      <c r="R2493">
        <v>2</v>
      </c>
      <c r="S2493">
        <v>3.36</v>
      </c>
      <c r="T2493">
        <v>3.38</v>
      </c>
      <c r="U2493">
        <v>374.8</v>
      </c>
      <c r="V2493">
        <v>89.6</v>
      </c>
      <c r="W2493">
        <v>3.59</v>
      </c>
      <c r="X2493">
        <v>10.07</v>
      </c>
      <c r="Y2493">
        <v>5.91</v>
      </c>
      <c r="Z2493">
        <v>2</v>
      </c>
      <c r="AA2493" t="s">
        <v>4250</v>
      </c>
      <c r="AB2493">
        <v>0</v>
      </c>
      <c r="AC2493">
        <v>3</v>
      </c>
      <c r="AD2493">
        <v>4.524285714285714</v>
      </c>
      <c r="AF2493" t="s">
        <v>7949</v>
      </c>
      <c r="AI2493">
        <v>0</v>
      </c>
      <c r="AJ2493">
        <v>0</v>
      </c>
      <c r="AM2493" t="s">
        <v>20019</v>
      </c>
    </row>
    <row r="2494" spans="1:39" x14ac:dyDescent="0.25">
      <c r="A2494" t="s">
        <v>9779</v>
      </c>
      <c r="B2494" t="s">
        <v>4841</v>
      </c>
      <c r="C2494" t="s">
        <v>4842</v>
      </c>
      <c r="D2494">
        <v>27.1</v>
      </c>
      <c r="E2494" t="s">
        <v>4845</v>
      </c>
      <c r="F2494">
        <v>7.57</v>
      </c>
      <c r="I2494" t="s">
        <v>13176</v>
      </c>
      <c r="K2494" t="s">
        <v>6860</v>
      </c>
      <c r="L2494" t="s">
        <v>6861</v>
      </c>
      <c r="M2494" t="s">
        <v>15042</v>
      </c>
      <c r="N2494">
        <v>9</v>
      </c>
      <c r="O2494" t="s">
        <v>15389</v>
      </c>
      <c r="P2494" t="s">
        <v>17431</v>
      </c>
      <c r="Q2494">
        <v>4</v>
      </c>
      <c r="R2494">
        <v>1</v>
      </c>
      <c r="S2494">
        <v>3.67</v>
      </c>
      <c r="T2494">
        <v>3.7</v>
      </c>
      <c r="U2494">
        <v>411.59</v>
      </c>
      <c r="V2494">
        <v>67.92</v>
      </c>
      <c r="W2494">
        <v>4.17</v>
      </c>
      <c r="Y2494">
        <v>6.21</v>
      </c>
      <c r="Z2494">
        <v>1</v>
      </c>
      <c r="AA2494" t="s">
        <v>4250</v>
      </c>
      <c r="AB2494">
        <v>0</v>
      </c>
      <c r="AC2494">
        <v>5</v>
      </c>
      <c r="AD2494">
        <v>4.2798333333333343</v>
      </c>
      <c r="AF2494" t="s">
        <v>7949</v>
      </c>
      <c r="AI2494">
        <v>0</v>
      </c>
      <c r="AJ2494">
        <v>0</v>
      </c>
      <c r="AM2494" t="s">
        <v>20019</v>
      </c>
    </row>
    <row r="2495" spans="1:39" x14ac:dyDescent="0.25">
      <c r="A2495" t="s">
        <v>9779</v>
      </c>
      <c r="B2495" t="s">
        <v>4841</v>
      </c>
      <c r="C2495" t="s">
        <v>4842</v>
      </c>
      <c r="D2495">
        <v>27.1</v>
      </c>
      <c r="E2495" t="s">
        <v>4845</v>
      </c>
      <c r="F2495">
        <v>7.57</v>
      </c>
      <c r="I2495" t="s">
        <v>13177</v>
      </c>
      <c r="K2495" t="s">
        <v>6860</v>
      </c>
      <c r="M2495" t="s">
        <v>15002</v>
      </c>
      <c r="N2495">
        <v>8</v>
      </c>
      <c r="O2495" t="s">
        <v>15332</v>
      </c>
      <c r="P2495" t="s">
        <v>17431</v>
      </c>
      <c r="Q2495">
        <v>4</v>
      </c>
      <c r="R2495">
        <v>1</v>
      </c>
      <c r="S2495">
        <v>3.67</v>
      </c>
      <c r="T2495">
        <v>3.7</v>
      </c>
      <c r="U2495">
        <v>411.59</v>
      </c>
      <c r="V2495">
        <v>67.92</v>
      </c>
      <c r="W2495">
        <v>4.17</v>
      </c>
      <c r="Y2495">
        <v>6.21</v>
      </c>
      <c r="Z2495">
        <v>1</v>
      </c>
      <c r="AA2495" t="s">
        <v>4250</v>
      </c>
      <c r="AB2495">
        <v>0</v>
      </c>
      <c r="AC2495">
        <v>5</v>
      </c>
      <c r="AD2495">
        <v>4.2798333333333343</v>
      </c>
      <c r="AF2495" t="s">
        <v>7949</v>
      </c>
      <c r="AI2495">
        <v>0</v>
      </c>
      <c r="AJ2495">
        <v>0</v>
      </c>
      <c r="AM2495" t="s">
        <v>20019</v>
      </c>
    </row>
    <row r="2496" spans="1:39" x14ac:dyDescent="0.25">
      <c r="A2496" t="s">
        <v>9780</v>
      </c>
      <c r="B2496" t="s">
        <v>4841</v>
      </c>
      <c r="C2496" t="s">
        <v>4842</v>
      </c>
      <c r="D2496">
        <v>27.2</v>
      </c>
      <c r="E2496" t="s">
        <v>4845</v>
      </c>
      <c r="F2496">
        <v>7.57</v>
      </c>
      <c r="I2496" t="s">
        <v>13178</v>
      </c>
      <c r="K2496" t="s">
        <v>6860</v>
      </c>
      <c r="L2496" t="s">
        <v>6861</v>
      </c>
      <c r="M2496" t="s">
        <v>14979</v>
      </c>
      <c r="N2496">
        <v>8</v>
      </c>
      <c r="O2496" t="s">
        <v>15302</v>
      </c>
      <c r="P2496" t="s">
        <v>17432</v>
      </c>
      <c r="Q2496">
        <v>7</v>
      </c>
      <c r="R2496">
        <v>2</v>
      </c>
      <c r="S2496">
        <v>3.75</v>
      </c>
      <c r="T2496">
        <v>3.75</v>
      </c>
      <c r="U2496">
        <v>472.81</v>
      </c>
      <c r="V2496">
        <v>98.31</v>
      </c>
      <c r="W2496">
        <v>4.3899999999999997</v>
      </c>
      <c r="Y2496">
        <v>3.66</v>
      </c>
      <c r="Z2496">
        <v>3</v>
      </c>
      <c r="AA2496" t="s">
        <v>4250</v>
      </c>
      <c r="AB2496">
        <v>0</v>
      </c>
      <c r="AC2496">
        <v>4</v>
      </c>
      <c r="AD2496">
        <v>3.167214285714286</v>
      </c>
      <c r="AF2496" t="s">
        <v>7949</v>
      </c>
      <c r="AI2496">
        <v>0</v>
      </c>
      <c r="AJ2496">
        <v>0</v>
      </c>
      <c r="AM2496" t="s">
        <v>20019</v>
      </c>
    </row>
    <row r="2497" spans="1:39" x14ac:dyDescent="0.25">
      <c r="A2497" t="s">
        <v>9003</v>
      </c>
      <c r="B2497" t="s">
        <v>4841</v>
      </c>
      <c r="C2497" t="s">
        <v>4842</v>
      </c>
      <c r="D2497">
        <v>27.38</v>
      </c>
      <c r="E2497" t="s">
        <v>4845</v>
      </c>
      <c r="F2497">
        <v>7.56</v>
      </c>
      <c r="K2497" t="s">
        <v>6860</v>
      </c>
      <c r="L2497" t="s">
        <v>6861</v>
      </c>
      <c r="M2497" t="s">
        <v>15095</v>
      </c>
      <c r="N2497">
        <v>9</v>
      </c>
      <c r="O2497" t="s">
        <v>15455</v>
      </c>
      <c r="P2497" t="s">
        <v>16655</v>
      </c>
      <c r="Q2497">
        <v>6</v>
      </c>
      <c r="R2497">
        <v>3</v>
      </c>
      <c r="S2497">
        <v>3.79</v>
      </c>
      <c r="T2497">
        <v>5.97</v>
      </c>
      <c r="U2497">
        <v>642.86</v>
      </c>
      <c r="V2497">
        <v>103.67</v>
      </c>
      <c r="W2497">
        <v>4.88</v>
      </c>
      <c r="X2497">
        <v>13.79</v>
      </c>
      <c r="Y2497">
        <v>9.69</v>
      </c>
      <c r="Z2497">
        <v>3</v>
      </c>
      <c r="AA2497" t="s">
        <v>4250</v>
      </c>
      <c r="AB2497">
        <v>1</v>
      </c>
      <c r="AC2497">
        <v>13</v>
      </c>
      <c r="AD2497">
        <v>0.97100000000000031</v>
      </c>
      <c r="AF2497" t="s">
        <v>7952</v>
      </c>
      <c r="AI2497">
        <v>0</v>
      </c>
      <c r="AJ2497">
        <v>0</v>
      </c>
      <c r="AK2497" t="s">
        <v>19876</v>
      </c>
      <c r="AL2497" t="s">
        <v>19876</v>
      </c>
      <c r="AM2497" t="s">
        <v>20019</v>
      </c>
    </row>
    <row r="2498" spans="1:39" x14ac:dyDescent="0.25">
      <c r="A2498" t="s">
        <v>9781</v>
      </c>
      <c r="B2498" t="s">
        <v>4841</v>
      </c>
      <c r="C2498" t="s">
        <v>4842</v>
      </c>
      <c r="D2498">
        <v>27.4</v>
      </c>
      <c r="E2498" t="s">
        <v>4845</v>
      </c>
      <c r="F2498">
        <v>7.56</v>
      </c>
      <c r="I2498" t="s">
        <v>13179</v>
      </c>
      <c r="K2498" t="s">
        <v>6860</v>
      </c>
      <c r="L2498" t="s">
        <v>6861</v>
      </c>
      <c r="M2498" t="s">
        <v>14987</v>
      </c>
      <c r="N2498">
        <v>9</v>
      </c>
      <c r="O2498" t="s">
        <v>15311</v>
      </c>
      <c r="P2498" t="s">
        <v>17433</v>
      </c>
      <c r="Q2498">
        <v>6</v>
      </c>
      <c r="R2498">
        <v>2</v>
      </c>
      <c r="S2498">
        <v>2.11</v>
      </c>
      <c r="T2498">
        <v>2.11</v>
      </c>
      <c r="U2498">
        <v>412.4</v>
      </c>
      <c r="V2498">
        <v>98.83</v>
      </c>
      <c r="W2498">
        <v>2.38</v>
      </c>
      <c r="X2498">
        <v>10.119999999999999</v>
      </c>
      <c r="Y2498">
        <v>5.03</v>
      </c>
      <c r="Z2498">
        <v>2</v>
      </c>
      <c r="AA2498" t="s">
        <v>4250</v>
      </c>
      <c r="AB2498">
        <v>0</v>
      </c>
      <c r="AC2498">
        <v>6</v>
      </c>
      <c r="AD2498">
        <v>4.7763809523809533</v>
      </c>
      <c r="AF2498" t="s">
        <v>7949</v>
      </c>
      <c r="AI2498">
        <v>0</v>
      </c>
      <c r="AJ2498">
        <v>0</v>
      </c>
      <c r="AM2498" t="s">
        <v>20019</v>
      </c>
    </row>
    <row r="2499" spans="1:39" x14ac:dyDescent="0.25">
      <c r="A2499" t="s">
        <v>8717</v>
      </c>
      <c r="B2499" t="s">
        <v>4841</v>
      </c>
      <c r="C2499" t="s">
        <v>4842</v>
      </c>
      <c r="D2499">
        <v>27.4</v>
      </c>
      <c r="E2499" t="s">
        <v>4845</v>
      </c>
      <c r="F2499">
        <v>7.56</v>
      </c>
      <c r="I2499" t="s">
        <v>13180</v>
      </c>
      <c r="K2499" t="s">
        <v>6860</v>
      </c>
      <c r="L2499" t="s">
        <v>6861</v>
      </c>
      <c r="M2499" t="s">
        <v>14979</v>
      </c>
      <c r="N2499">
        <v>8</v>
      </c>
      <c r="O2499" t="s">
        <v>15302</v>
      </c>
      <c r="P2499" t="s">
        <v>16369</v>
      </c>
      <c r="Q2499">
        <v>7</v>
      </c>
      <c r="R2499">
        <v>2</v>
      </c>
      <c r="S2499">
        <v>2.0699999999999998</v>
      </c>
      <c r="T2499">
        <v>2.0699999999999998</v>
      </c>
      <c r="U2499">
        <v>436.37</v>
      </c>
      <c r="V2499">
        <v>126.28</v>
      </c>
      <c r="W2499">
        <v>2.93</v>
      </c>
      <c r="X2499">
        <v>9.27</v>
      </c>
      <c r="Y2499">
        <v>3.51</v>
      </c>
      <c r="Z2499">
        <v>2</v>
      </c>
      <c r="AA2499" t="s">
        <v>4250</v>
      </c>
      <c r="AB2499">
        <v>0</v>
      </c>
      <c r="AC2499">
        <v>3</v>
      </c>
      <c r="AD2499">
        <v>3.9195000000000002</v>
      </c>
      <c r="AF2499" t="s">
        <v>7949</v>
      </c>
      <c r="AI2499">
        <v>0</v>
      </c>
      <c r="AJ2499">
        <v>0</v>
      </c>
      <c r="AM2499" t="s">
        <v>20019</v>
      </c>
    </row>
    <row r="2500" spans="1:39" x14ac:dyDescent="0.25">
      <c r="A2500" t="s">
        <v>9782</v>
      </c>
      <c r="B2500" t="s">
        <v>4841</v>
      </c>
      <c r="C2500" t="s">
        <v>4842</v>
      </c>
      <c r="D2500">
        <v>27.5</v>
      </c>
      <c r="E2500" t="s">
        <v>4845</v>
      </c>
      <c r="F2500">
        <v>7.56</v>
      </c>
      <c r="I2500" t="s">
        <v>13181</v>
      </c>
      <c r="K2500" t="s">
        <v>6860</v>
      </c>
      <c r="L2500" t="s">
        <v>6861</v>
      </c>
      <c r="M2500" t="s">
        <v>14987</v>
      </c>
      <c r="N2500">
        <v>9</v>
      </c>
      <c r="O2500" t="s">
        <v>15311</v>
      </c>
      <c r="P2500" t="s">
        <v>17434</v>
      </c>
      <c r="Q2500">
        <v>6</v>
      </c>
      <c r="R2500">
        <v>2</v>
      </c>
      <c r="S2500">
        <v>0.17</v>
      </c>
      <c r="T2500">
        <v>0.18</v>
      </c>
      <c r="U2500">
        <v>419.34</v>
      </c>
      <c r="V2500">
        <v>113.39</v>
      </c>
      <c r="W2500">
        <v>2.68</v>
      </c>
      <c r="X2500">
        <v>9.16</v>
      </c>
      <c r="Y2500">
        <v>3.67</v>
      </c>
      <c r="Z2500">
        <v>2</v>
      </c>
      <c r="AA2500" t="s">
        <v>4250</v>
      </c>
      <c r="AB2500">
        <v>0</v>
      </c>
      <c r="AC2500">
        <v>4</v>
      </c>
      <c r="AD2500">
        <v>4.2964761904761906</v>
      </c>
      <c r="AF2500" t="s">
        <v>7949</v>
      </c>
      <c r="AI2500">
        <v>0</v>
      </c>
      <c r="AJ2500">
        <v>0</v>
      </c>
      <c r="AM2500" t="s">
        <v>20019</v>
      </c>
    </row>
    <row r="2501" spans="1:39" x14ac:dyDescent="0.25">
      <c r="A2501" t="s">
        <v>9556</v>
      </c>
      <c r="B2501" t="s">
        <v>4841</v>
      </c>
      <c r="C2501" t="s">
        <v>4842</v>
      </c>
      <c r="D2501">
        <v>27.5</v>
      </c>
      <c r="E2501" t="s">
        <v>4845</v>
      </c>
      <c r="F2501">
        <v>7.56</v>
      </c>
      <c r="K2501" t="s">
        <v>6860</v>
      </c>
      <c r="L2501" t="s">
        <v>6861</v>
      </c>
      <c r="M2501" t="s">
        <v>15061</v>
      </c>
      <c r="N2501">
        <v>9</v>
      </c>
      <c r="O2501" t="s">
        <v>15414</v>
      </c>
      <c r="P2501" t="s">
        <v>17208</v>
      </c>
      <c r="Q2501">
        <v>8</v>
      </c>
      <c r="R2501">
        <v>3</v>
      </c>
      <c r="S2501">
        <v>2.74</v>
      </c>
      <c r="T2501">
        <v>2.75</v>
      </c>
      <c r="U2501">
        <v>565.71</v>
      </c>
      <c r="V2501">
        <v>111.17</v>
      </c>
      <c r="W2501">
        <v>4</v>
      </c>
      <c r="X2501">
        <v>13.85</v>
      </c>
      <c r="Y2501">
        <v>5.88</v>
      </c>
      <c r="Z2501">
        <v>2</v>
      </c>
      <c r="AA2501" t="s">
        <v>4250</v>
      </c>
      <c r="AB2501">
        <v>1</v>
      </c>
      <c r="AC2501">
        <v>9</v>
      </c>
      <c r="AD2501">
        <v>3.0910000000000002</v>
      </c>
      <c r="AF2501" t="s">
        <v>7949</v>
      </c>
      <c r="AI2501">
        <v>0</v>
      </c>
      <c r="AJ2501">
        <v>0</v>
      </c>
      <c r="AK2501" t="s">
        <v>19913</v>
      </c>
      <c r="AL2501" t="s">
        <v>19913</v>
      </c>
      <c r="AM2501" t="s">
        <v>20019</v>
      </c>
    </row>
    <row r="2502" spans="1:39" x14ac:dyDescent="0.25">
      <c r="A2502" t="s">
        <v>9783</v>
      </c>
      <c r="B2502" t="s">
        <v>4841</v>
      </c>
      <c r="C2502" t="s">
        <v>4842</v>
      </c>
      <c r="D2502">
        <v>27.6</v>
      </c>
      <c r="E2502" t="s">
        <v>4845</v>
      </c>
      <c r="F2502">
        <v>7.56</v>
      </c>
      <c r="I2502" t="s">
        <v>13182</v>
      </c>
      <c r="K2502" t="s">
        <v>6860</v>
      </c>
      <c r="L2502" t="s">
        <v>6861</v>
      </c>
      <c r="M2502" t="s">
        <v>14987</v>
      </c>
      <c r="N2502">
        <v>9</v>
      </c>
      <c r="O2502" t="s">
        <v>15311</v>
      </c>
      <c r="P2502" t="s">
        <v>17435</v>
      </c>
      <c r="Q2502">
        <v>5</v>
      </c>
      <c r="R2502">
        <v>2</v>
      </c>
      <c r="S2502">
        <v>2.83</v>
      </c>
      <c r="T2502">
        <v>2.85</v>
      </c>
      <c r="U2502">
        <v>445.23</v>
      </c>
      <c r="V2502">
        <v>89.6</v>
      </c>
      <c r="W2502">
        <v>3.97</v>
      </c>
      <c r="X2502">
        <v>8.82</v>
      </c>
      <c r="Y2502">
        <v>4.17</v>
      </c>
      <c r="Z2502">
        <v>2</v>
      </c>
      <c r="AA2502" t="s">
        <v>4250</v>
      </c>
      <c r="AB2502">
        <v>0</v>
      </c>
      <c r="AC2502">
        <v>4</v>
      </c>
      <c r="AD2502">
        <v>4.4762142857142857</v>
      </c>
      <c r="AF2502" t="s">
        <v>7949</v>
      </c>
      <c r="AI2502">
        <v>0</v>
      </c>
      <c r="AJ2502">
        <v>0</v>
      </c>
      <c r="AM2502" t="s">
        <v>20019</v>
      </c>
    </row>
    <row r="2503" spans="1:39" x14ac:dyDescent="0.25">
      <c r="A2503" t="s">
        <v>9784</v>
      </c>
      <c r="B2503" t="s">
        <v>4841</v>
      </c>
      <c r="C2503" t="s">
        <v>4842</v>
      </c>
      <c r="D2503">
        <v>27.7</v>
      </c>
      <c r="E2503" t="s">
        <v>4845</v>
      </c>
      <c r="F2503">
        <v>7.56</v>
      </c>
      <c r="I2503" t="s">
        <v>13183</v>
      </c>
      <c r="K2503" t="s">
        <v>6860</v>
      </c>
      <c r="L2503" t="s">
        <v>6861</v>
      </c>
      <c r="M2503" t="s">
        <v>14987</v>
      </c>
      <c r="N2503">
        <v>9</v>
      </c>
      <c r="O2503" t="s">
        <v>15311</v>
      </c>
      <c r="P2503" t="s">
        <v>17436</v>
      </c>
      <c r="Q2503">
        <v>6</v>
      </c>
      <c r="R2503">
        <v>2</v>
      </c>
      <c r="S2503">
        <v>2.0499999999999998</v>
      </c>
      <c r="T2503">
        <v>2.06</v>
      </c>
      <c r="U2503">
        <v>454.84</v>
      </c>
      <c r="V2503">
        <v>98.83</v>
      </c>
      <c r="W2503">
        <v>3.47</v>
      </c>
      <c r="X2503">
        <v>9.73</v>
      </c>
      <c r="Y2503">
        <v>4.17</v>
      </c>
      <c r="Z2503">
        <v>2</v>
      </c>
      <c r="AA2503" t="s">
        <v>4250</v>
      </c>
      <c r="AB2503">
        <v>0</v>
      </c>
      <c r="AC2503">
        <v>6</v>
      </c>
      <c r="AD2503">
        <v>4.5032380952380953</v>
      </c>
      <c r="AF2503" t="s">
        <v>7949</v>
      </c>
      <c r="AI2503">
        <v>0</v>
      </c>
      <c r="AJ2503">
        <v>0</v>
      </c>
      <c r="AM2503" t="s">
        <v>20019</v>
      </c>
    </row>
    <row r="2504" spans="1:39" x14ac:dyDescent="0.25">
      <c r="A2504" t="s">
        <v>9785</v>
      </c>
      <c r="B2504" t="s">
        <v>4841</v>
      </c>
      <c r="C2504" t="s">
        <v>4842</v>
      </c>
      <c r="D2504">
        <v>27.8</v>
      </c>
      <c r="E2504" t="s">
        <v>4845</v>
      </c>
      <c r="F2504">
        <v>7.56</v>
      </c>
      <c r="I2504" t="s">
        <v>13184</v>
      </c>
      <c r="K2504" t="s">
        <v>6860</v>
      </c>
      <c r="L2504" t="s">
        <v>6861</v>
      </c>
      <c r="M2504" t="s">
        <v>14987</v>
      </c>
      <c r="N2504">
        <v>9</v>
      </c>
      <c r="O2504" t="s">
        <v>15311</v>
      </c>
      <c r="P2504" t="s">
        <v>17437</v>
      </c>
      <c r="Q2504">
        <v>6</v>
      </c>
      <c r="R2504">
        <v>2</v>
      </c>
      <c r="S2504">
        <v>3.24</v>
      </c>
      <c r="T2504">
        <v>3.24</v>
      </c>
      <c r="U2504">
        <v>451.81</v>
      </c>
      <c r="V2504">
        <v>85.42</v>
      </c>
      <c r="W2504">
        <v>4.5</v>
      </c>
      <c r="Y2504">
        <v>4.1900000000000004</v>
      </c>
      <c r="Z2504">
        <v>3</v>
      </c>
      <c r="AA2504" t="s">
        <v>4250</v>
      </c>
      <c r="AB2504">
        <v>0</v>
      </c>
      <c r="AC2504">
        <v>4</v>
      </c>
      <c r="AD2504">
        <v>4.1042142857142849</v>
      </c>
      <c r="AF2504" t="s">
        <v>7949</v>
      </c>
      <c r="AI2504">
        <v>0</v>
      </c>
      <c r="AJ2504">
        <v>0</v>
      </c>
      <c r="AM2504" t="s">
        <v>20019</v>
      </c>
    </row>
    <row r="2505" spans="1:39" x14ac:dyDescent="0.25">
      <c r="A2505" t="s">
        <v>9786</v>
      </c>
      <c r="B2505" t="s">
        <v>4841</v>
      </c>
      <c r="C2505" t="s">
        <v>4842</v>
      </c>
      <c r="D2505">
        <v>27.8</v>
      </c>
      <c r="E2505" t="s">
        <v>4845</v>
      </c>
      <c r="F2505">
        <v>7.56</v>
      </c>
      <c r="I2505" t="s">
        <v>13185</v>
      </c>
      <c r="K2505" t="s">
        <v>6860</v>
      </c>
      <c r="L2505" t="s">
        <v>6861</v>
      </c>
      <c r="M2505" t="s">
        <v>14979</v>
      </c>
      <c r="N2505">
        <v>8</v>
      </c>
      <c r="O2505" t="s">
        <v>15302</v>
      </c>
      <c r="P2505" t="s">
        <v>17438</v>
      </c>
      <c r="Q2505">
        <v>5</v>
      </c>
      <c r="R2505">
        <v>2</v>
      </c>
      <c r="S2505">
        <v>3.87</v>
      </c>
      <c r="T2505">
        <v>3.88</v>
      </c>
      <c r="U2505">
        <v>527.67999999999995</v>
      </c>
      <c r="V2505">
        <v>89.6</v>
      </c>
      <c r="W2505">
        <v>4.72</v>
      </c>
      <c r="X2505">
        <v>8.7799999999999994</v>
      </c>
      <c r="Y2505">
        <v>3.63</v>
      </c>
      <c r="Z2505">
        <v>2</v>
      </c>
      <c r="AA2505" t="s">
        <v>4250</v>
      </c>
      <c r="AB2505">
        <v>1</v>
      </c>
      <c r="AC2505">
        <v>4</v>
      </c>
      <c r="AD2505">
        <v>3.125</v>
      </c>
      <c r="AF2505" t="s">
        <v>7949</v>
      </c>
      <c r="AI2505">
        <v>0</v>
      </c>
      <c r="AJ2505">
        <v>0</v>
      </c>
      <c r="AM2505" t="s">
        <v>20019</v>
      </c>
    </row>
    <row r="2506" spans="1:39" x14ac:dyDescent="0.25">
      <c r="A2506" t="s">
        <v>9787</v>
      </c>
      <c r="B2506" t="s">
        <v>4841</v>
      </c>
      <c r="C2506" t="s">
        <v>4842</v>
      </c>
      <c r="D2506">
        <v>28</v>
      </c>
      <c r="E2506" t="s">
        <v>4845</v>
      </c>
      <c r="F2506">
        <v>7.55</v>
      </c>
      <c r="K2506" t="s">
        <v>6860</v>
      </c>
      <c r="L2506" t="s">
        <v>6861</v>
      </c>
      <c r="M2506" t="s">
        <v>15038</v>
      </c>
      <c r="N2506">
        <v>9</v>
      </c>
      <c r="O2506" t="s">
        <v>15444</v>
      </c>
      <c r="P2506" t="s">
        <v>17439</v>
      </c>
      <c r="Q2506">
        <v>4</v>
      </c>
      <c r="R2506">
        <v>1</v>
      </c>
      <c r="S2506">
        <v>3.36</v>
      </c>
      <c r="T2506">
        <v>3.37</v>
      </c>
      <c r="U2506">
        <v>429.44</v>
      </c>
      <c r="V2506">
        <v>67.92</v>
      </c>
      <c r="W2506">
        <v>3.92</v>
      </c>
      <c r="Y2506">
        <v>5.95</v>
      </c>
      <c r="Z2506">
        <v>2</v>
      </c>
      <c r="AA2506" t="s">
        <v>4250</v>
      </c>
      <c r="AB2506">
        <v>0</v>
      </c>
      <c r="AC2506">
        <v>5</v>
      </c>
      <c r="AD2506">
        <v>4.4723333333333333</v>
      </c>
      <c r="AF2506" t="s">
        <v>7949</v>
      </c>
      <c r="AI2506">
        <v>0</v>
      </c>
      <c r="AJ2506">
        <v>0</v>
      </c>
      <c r="AK2506" t="s">
        <v>19833</v>
      </c>
      <c r="AL2506" t="s">
        <v>19833</v>
      </c>
      <c r="AM2506" t="s">
        <v>20019</v>
      </c>
    </row>
    <row r="2507" spans="1:39" x14ac:dyDescent="0.25">
      <c r="A2507" t="s">
        <v>9788</v>
      </c>
      <c r="B2507" t="s">
        <v>4841</v>
      </c>
      <c r="C2507" t="s">
        <v>4842</v>
      </c>
      <c r="D2507">
        <v>28</v>
      </c>
      <c r="E2507" t="s">
        <v>4845</v>
      </c>
      <c r="F2507">
        <v>7.55</v>
      </c>
      <c r="K2507" t="s">
        <v>6860</v>
      </c>
      <c r="M2507" t="s">
        <v>6865</v>
      </c>
      <c r="N2507">
        <v>8</v>
      </c>
      <c r="O2507" t="s">
        <v>15401</v>
      </c>
      <c r="P2507" t="s">
        <v>17440</v>
      </c>
      <c r="Q2507">
        <v>6</v>
      </c>
      <c r="R2507">
        <v>3</v>
      </c>
      <c r="S2507">
        <v>1.74</v>
      </c>
      <c r="T2507">
        <v>2.5499999999999998</v>
      </c>
      <c r="U2507">
        <v>593.65</v>
      </c>
      <c r="V2507">
        <v>99.49</v>
      </c>
      <c r="W2507">
        <v>4.6900000000000004</v>
      </c>
      <c r="X2507">
        <v>13.13</v>
      </c>
      <c r="Y2507">
        <v>8.14</v>
      </c>
      <c r="Z2507">
        <v>4</v>
      </c>
      <c r="AA2507" t="s">
        <v>4250</v>
      </c>
      <c r="AB2507">
        <v>1</v>
      </c>
      <c r="AC2507">
        <v>11</v>
      </c>
      <c r="AD2507">
        <v>3.780333333333334</v>
      </c>
      <c r="AF2507" t="s">
        <v>7949</v>
      </c>
      <c r="AI2507">
        <v>0</v>
      </c>
      <c r="AJ2507">
        <v>0</v>
      </c>
      <c r="AK2507" t="s">
        <v>19874</v>
      </c>
      <c r="AL2507" t="s">
        <v>19874</v>
      </c>
      <c r="AM2507" t="s">
        <v>20019</v>
      </c>
    </row>
    <row r="2508" spans="1:39" x14ac:dyDescent="0.25">
      <c r="A2508" t="s">
        <v>9789</v>
      </c>
      <c r="B2508" t="s">
        <v>4841</v>
      </c>
      <c r="C2508" t="s">
        <v>4842</v>
      </c>
      <c r="D2508">
        <v>28</v>
      </c>
      <c r="E2508" t="s">
        <v>4845</v>
      </c>
      <c r="F2508">
        <v>7.55</v>
      </c>
      <c r="K2508" t="s">
        <v>6860</v>
      </c>
      <c r="M2508" t="s">
        <v>6865</v>
      </c>
      <c r="N2508">
        <v>8</v>
      </c>
      <c r="O2508" t="s">
        <v>15344</v>
      </c>
      <c r="P2508" t="s">
        <v>17441</v>
      </c>
      <c r="Q2508">
        <v>7</v>
      </c>
      <c r="R2508">
        <v>4</v>
      </c>
      <c r="S2508">
        <v>3.94</v>
      </c>
      <c r="T2508">
        <v>3.94</v>
      </c>
      <c r="U2508">
        <v>576.72</v>
      </c>
      <c r="V2508">
        <v>121.69</v>
      </c>
      <c r="W2508">
        <v>4.17</v>
      </c>
      <c r="X2508">
        <v>9.3699999999999992</v>
      </c>
      <c r="Y2508">
        <v>4.9400000000000004</v>
      </c>
      <c r="Z2508">
        <v>4</v>
      </c>
      <c r="AA2508" t="s">
        <v>4250</v>
      </c>
      <c r="AB2508">
        <v>1</v>
      </c>
      <c r="AC2508">
        <v>10</v>
      </c>
      <c r="AD2508">
        <v>1.56</v>
      </c>
      <c r="AF2508" t="s">
        <v>7949</v>
      </c>
      <c r="AI2508">
        <v>0</v>
      </c>
      <c r="AJ2508">
        <v>0</v>
      </c>
      <c r="AK2508" t="s">
        <v>19877</v>
      </c>
      <c r="AL2508" t="s">
        <v>19877</v>
      </c>
      <c r="AM2508" t="s">
        <v>20019</v>
      </c>
    </row>
    <row r="2509" spans="1:39" x14ac:dyDescent="0.25">
      <c r="A2509" t="s">
        <v>9790</v>
      </c>
      <c r="B2509" t="s">
        <v>4841</v>
      </c>
      <c r="C2509" t="s">
        <v>4842</v>
      </c>
      <c r="D2509">
        <v>28</v>
      </c>
      <c r="E2509" t="s">
        <v>4845</v>
      </c>
      <c r="F2509">
        <v>7.55</v>
      </c>
      <c r="K2509" t="s">
        <v>6860</v>
      </c>
      <c r="L2509" t="s">
        <v>6861</v>
      </c>
      <c r="M2509" t="s">
        <v>15012</v>
      </c>
      <c r="N2509">
        <v>9</v>
      </c>
      <c r="O2509" t="s">
        <v>15348</v>
      </c>
      <c r="P2509" t="s">
        <v>17442</v>
      </c>
      <c r="Q2509">
        <v>6</v>
      </c>
      <c r="R2509">
        <v>4</v>
      </c>
      <c r="S2509">
        <v>3.72</v>
      </c>
      <c r="T2509">
        <v>3.77</v>
      </c>
      <c r="U2509">
        <v>500.64</v>
      </c>
      <c r="V2509">
        <v>121.1</v>
      </c>
      <c r="W2509">
        <v>3.2</v>
      </c>
      <c r="X2509">
        <v>12.62</v>
      </c>
      <c r="Y2509">
        <v>6.46</v>
      </c>
      <c r="Z2509">
        <v>3</v>
      </c>
      <c r="AA2509" t="s">
        <v>4250</v>
      </c>
      <c r="AB2509">
        <v>1</v>
      </c>
      <c r="AC2509">
        <v>6</v>
      </c>
      <c r="AD2509">
        <v>1.7549999999999999</v>
      </c>
      <c r="AF2509" t="s">
        <v>7949</v>
      </c>
      <c r="AI2509">
        <v>0</v>
      </c>
      <c r="AJ2509">
        <v>0</v>
      </c>
      <c r="AK2509" t="s">
        <v>19881</v>
      </c>
      <c r="AL2509" t="s">
        <v>19881</v>
      </c>
      <c r="AM2509" t="s">
        <v>20019</v>
      </c>
    </row>
    <row r="2510" spans="1:39" x14ac:dyDescent="0.25">
      <c r="A2510" t="s">
        <v>8082</v>
      </c>
      <c r="B2510" t="s">
        <v>4841</v>
      </c>
      <c r="C2510" t="s">
        <v>4842</v>
      </c>
      <c r="D2510">
        <v>28</v>
      </c>
      <c r="E2510" t="s">
        <v>4845</v>
      </c>
      <c r="F2510">
        <v>7.55</v>
      </c>
      <c r="K2510" t="s">
        <v>6860</v>
      </c>
      <c r="L2510" t="s">
        <v>6861</v>
      </c>
      <c r="M2510" t="s">
        <v>15090</v>
      </c>
      <c r="N2510">
        <v>9</v>
      </c>
      <c r="O2510" t="s">
        <v>15449</v>
      </c>
      <c r="P2510" t="s">
        <v>15735</v>
      </c>
      <c r="Q2510">
        <v>5</v>
      </c>
      <c r="R2510">
        <v>1</v>
      </c>
      <c r="S2510">
        <v>2.08</v>
      </c>
      <c r="T2510">
        <v>2.08</v>
      </c>
      <c r="U2510">
        <v>401.41</v>
      </c>
      <c r="V2510">
        <v>77.150000000000006</v>
      </c>
      <c r="W2510">
        <v>3.5</v>
      </c>
      <c r="Y2510">
        <v>1.62</v>
      </c>
      <c r="Z2510">
        <v>2</v>
      </c>
      <c r="AA2510" t="s">
        <v>4250</v>
      </c>
      <c r="AB2510">
        <v>0</v>
      </c>
      <c r="AC2510">
        <v>3</v>
      </c>
      <c r="AD2510">
        <v>5.4975476190476176</v>
      </c>
      <c r="AF2510" t="s">
        <v>7949</v>
      </c>
      <c r="AI2510">
        <v>0</v>
      </c>
      <c r="AJ2510">
        <v>0</v>
      </c>
      <c r="AK2510" t="s">
        <v>19832</v>
      </c>
      <c r="AL2510" t="s">
        <v>19832</v>
      </c>
      <c r="AM2510" t="s">
        <v>20019</v>
      </c>
    </row>
    <row r="2511" spans="1:39" x14ac:dyDescent="0.25">
      <c r="A2511" t="s">
        <v>8123</v>
      </c>
      <c r="B2511" t="s">
        <v>4841</v>
      </c>
      <c r="C2511" t="s">
        <v>4842</v>
      </c>
      <c r="D2511">
        <v>28</v>
      </c>
      <c r="E2511" t="s">
        <v>4845</v>
      </c>
      <c r="F2511">
        <v>7.55</v>
      </c>
      <c r="K2511" t="s">
        <v>6860</v>
      </c>
      <c r="L2511" t="s">
        <v>6861</v>
      </c>
      <c r="M2511" t="s">
        <v>15090</v>
      </c>
      <c r="N2511">
        <v>9</v>
      </c>
      <c r="O2511" t="s">
        <v>15449</v>
      </c>
      <c r="P2511" t="s">
        <v>15776</v>
      </c>
      <c r="Q2511">
        <v>4</v>
      </c>
      <c r="R2511">
        <v>1</v>
      </c>
      <c r="S2511">
        <v>3.37</v>
      </c>
      <c r="T2511">
        <v>3.37</v>
      </c>
      <c r="U2511">
        <v>404.3</v>
      </c>
      <c r="V2511">
        <v>67.92</v>
      </c>
      <c r="W2511">
        <v>4.2</v>
      </c>
      <c r="Y2511">
        <v>0</v>
      </c>
      <c r="Z2511">
        <v>2</v>
      </c>
      <c r="AA2511" t="s">
        <v>4250</v>
      </c>
      <c r="AB2511">
        <v>0</v>
      </c>
      <c r="AC2511">
        <v>1</v>
      </c>
      <c r="AD2511">
        <v>4.6469047619047634</v>
      </c>
      <c r="AF2511" t="s">
        <v>7949</v>
      </c>
      <c r="AI2511">
        <v>0</v>
      </c>
      <c r="AJ2511">
        <v>0</v>
      </c>
      <c r="AK2511" t="s">
        <v>19832</v>
      </c>
      <c r="AL2511" t="s">
        <v>19832</v>
      </c>
      <c r="AM2511" t="s">
        <v>20019</v>
      </c>
    </row>
    <row r="2512" spans="1:39" x14ac:dyDescent="0.25">
      <c r="A2512" t="s">
        <v>8979</v>
      </c>
      <c r="B2512" t="s">
        <v>4841</v>
      </c>
      <c r="C2512" t="s">
        <v>4842</v>
      </c>
      <c r="D2512">
        <v>28</v>
      </c>
      <c r="E2512" t="s">
        <v>4845</v>
      </c>
      <c r="F2512">
        <v>7.55</v>
      </c>
      <c r="K2512" t="s">
        <v>6860</v>
      </c>
      <c r="L2512" t="s">
        <v>6861</v>
      </c>
      <c r="M2512" t="s">
        <v>15087</v>
      </c>
      <c r="N2512">
        <v>9</v>
      </c>
      <c r="O2512" t="s">
        <v>15443</v>
      </c>
      <c r="P2512" t="s">
        <v>16631</v>
      </c>
      <c r="Q2512">
        <v>7</v>
      </c>
      <c r="R2512">
        <v>1</v>
      </c>
      <c r="S2512">
        <v>-0.38</v>
      </c>
      <c r="T2512">
        <v>-0.38</v>
      </c>
      <c r="U2512">
        <v>394.43</v>
      </c>
      <c r="V2512">
        <v>99.27</v>
      </c>
      <c r="W2512">
        <v>1.54</v>
      </c>
      <c r="Y2512">
        <v>4.29</v>
      </c>
      <c r="Z2512">
        <v>2</v>
      </c>
      <c r="AA2512" t="s">
        <v>4250</v>
      </c>
      <c r="AB2512">
        <v>0</v>
      </c>
      <c r="AC2512">
        <v>2</v>
      </c>
      <c r="AD2512">
        <v>5.2784047619047616</v>
      </c>
      <c r="AF2512" t="s">
        <v>7949</v>
      </c>
      <c r="AI2512">
        <v>0</v>
      </c>
      <c r="AJ2512">
        <v>0</v>
      </c>
      <c r="AK2512" t="s">
        <v>19871</v>
      </c>
      <c r="AL2512" t="s">
        <v>19871</v>
      </c>
      <c r="AM2512" t="s">
        <v>20019</v>
      </c>
    </row>
    <row r="2513" spans="1:39" x14ac:dyDescent="0.25">
      <c r="A2513" t="s">
        <v>9759</v>
      </c>
      <c r="B2513" t="s">
        <v>4841</v>
      </c>
      <c r="C2513" t="s">
        <v>4842</v>
      </c>
      <c r="D2513">
        <v>28</v>
      </c>
      <c r="E2513" t="s">
        <v>4845</v>
      </c>
      <c r="F2513">
        <v>7.55</v>
      </c>
      <c r="K2513" t="s">
        <v>6860</v>
      </c>
      <c r="L2513" t="s">
        <v>6861</v>
      </c>
      <c r="M2513" t="s">
        <v>15087</v>
      </c>
      <c r="N2513">
        <v>9</v>
      </c>
      <c r="O2513" t="s">
        <v>15443</v>
      </c>
      <c r="P2513" t="s">
        <v>17411</v>
      </c>
      <c r="Q2513">
        <v>6</v>
      </c>
      <c r="R2513">
        <v>1</v>
      </c>
      <c r="S2513">
        <v>0.78</v>
      </c>
      <c r="T2513">
        <v>0.78</v>
      </c>
      <c r="U2513">
        <v>393.44</v>
      </c>
      <c r="V2513">
        <v>86.38</v>
      </c>
      <c r="W2513">
        <v>2.14</v>
      </c>
      <c r="Y2513">
        <v>1.36</v>
      </c>
      <c r="Z2513">
        <v>2</v>
      </c>
      <c r="AA2513" t="s">
        <v>4250</v>
      </c>
      <c r="AB2513">
        <v>0</v>
      </c>
      <c r="AC2513">
        <v>2</v>
      </c>
      <c r="AD2513">
        <v>5.5944761904761906</v>
      </c>
      <c r="AF2513" t="s">
        <v>7949</v>
      </c>
      <c r="AI2513">
        <v>0</v>
      </c>
      <c r="AJ2513">
        <v>0</v>
      </c>
      <c r="AK2513" t="s">
        <v>19871</v>
      </c>
      <c r="AL2513" t="s">
        <v>19871</v>
      </c>
      <c r="AM2513" t="s">
        <v>20019</v>
      </c>
    </row>
    <row r="2514" spans="1:39" x14ac:dyDescent="0.25">
      <c r="A2514" t="s">
        <v>5265</v>
      </c>
      <c r="B2514" t="s">
        <v>4841</v>
      </c>
      <c r="C2514" t="s">
        <v>4842</v>
      </c>
      <c r="D2514">
        <v>28</v>
      </c>
      <c r="E2514" t="s">
        <v>4845</v>
      </c>
      <c r="F2514">
        <v>7.55</v>
      </c>
      <c r="K2514" t="s">
        <v>6860</v>
      </c>
      <c r="L2514" t="s">
        <v>6861</v>
      </c>
      <c r="M2514" t="s">
        <v>14982</v>
      </c>
      <c r="N2514">
        <v>9</v>
      </c>
      <c r="O2514" t="s">
        <v>15305</v>
      </c>
      <c r="P2514" t="s">
        <v>6991</v>
      </c>
      <c r="Q2514">
        <v>4</v>
      </c>
      <c r="R2514">
        <v>3</v>
      </c>
      <c r="S2514">
        <v>7.31</v>
      </c>
      <c r="T2514">
        <v>7.33</v>
      </c>
      <c r="U2514">
        <v>590.74</v>
      </c>
      <c r="V2514">
        <v>97.11</v>
      </c>
      <c r="W2514">
        <v>6.67</v>
      </c>
      <c r="X2514">
        <v>13.87</v>
      </c>
      <c r="Y2514">
        <v>6.21</v>
      </c>
      <c r="Z2514">
        <v>4</v>
      </c>
      <c r="AA2514" t="s">
        <v>4250</v>
      </c>
      <c r="AB2514">
        <v>2</v>
      </c>
      <c r="AC2514">
        <v>8</v>
      </c>
      <c r="AD2514">
        <v>1.9296666666666671</v>
      </c>
      <c r="AF2514" t="s">
        <v>7949</v>
      </c>
      <c r="AI2514">
        <v>0</v>
      </c>
      <c r="AJ2514">
        <v>0</v>
      </c>
      <c r="AK2514" t="s">
        <v>7955</v>
      </c>
      <c r="AL2514" t="s">
        <v>7955</v>
      </c>
      <c r="AM2514" t="s">
        <v>20019</v>
      </c>
    </row>
    <row r="2515" spans="1:39" x14ac:dyDescent="0.25">
      <c r="A2515" t="s">
        <v>9791</v>
      </c>
      <c r="B2515" t="s">
        <v>4841</v>
      </c>
      <c r="C2515" t="s">
        <v>4842</v>
      </c>
      <c r="D2515">
        <v>28</v>
      </c>
      <c r="E2515" t="s">
        <v>4845</v>
      </c>
      <c r="F2515">
        <v>7.55</v>
      </c>
      <c r="I2515" t="s">
        <v>13186</v>
      </c>
      <c r="K2515" t="s">
        <v>6860</v>
      </c>
      <c r="L2515" t="s">
        <v>6861</v>
      </c>
      <c r="M2515" t="s">
        <v>14972</v>
      </c>
      <c r="N2515">
        <v>8</v>
      </c>
      <c r="O2515" t="s">
        <v>15293</v>
      </c>
      <c r="P2515" t="s">
        <v>17443</v>
      </c>
      <c r="Q2515">
        <v>6</v>
      </c>
      <c r="R2515">
        <v>2</v>
      </c>
      <c r="S2515">
        <v>3.4</v>
      </c>
      <c r="T2515">
        <v>3.41</v>
      </c>
      <c r="U2515">
        <v>508.39</v>
      </c>
      <c r="V2515">
        <v>98.83</v>
      </c>
      <c r="W2515">
        <v>4.5199999999999996</v>
      </c>
      <c r="X2515">
        <v>10.210000000000001</v>
      </c>
      <c r="Y2515">
        <v>3.9</v>
      </c>
      <c r="Z2515">
        <v>2</v>
      </c>
      <c r="AA2515" t="s">
        <v>4250</v>
      </c>
      <c r="AB2515">
        <v>1</v>
      </c>
      <c r="AC2515">
        <v>6</v>
      </c>
      <c r="AD2515">
        <v>3.300666666666666</v>
      </c>
      <c r="AF2515" t="s">
        <v>7949</v>
      </c>
      <c r="AI2515">
        <v>0</v>
      </c>
      <c r="AJ2515">
        <v>0</v>
      </c>
      <c r="AM2515" t="s">
        <v>20019</v>
      </c>
    </row>
    <row r="2516" spans="1:39" x14ac:dyDescent="0.25">
      <c r="A2516" t="s">
        <v>5434</v>
      </c>
      <c r="B2516" t="s">
        <v>4841</v>
      </c>
      <c r="C2516" t="s">
        <v>4842</v>
      </c>
      <c r="D2516">
        <v>28</v>
      </c>
      <c r="E2516" t="s">
        <v>4845</v>
      </c>
      <c r="F2516">
        <v>7.55</v>
      </c>
      <c r="K2516" t="s">
        <v>6860</v>
      </c>
      <c r="L2516" t="s">
        <v>6861</v>
      </c>
      <c r="M2516" t="s">
        <v>15108</v>
      </c>
      <c r="N2516">
        <v>9</v>
      </c>
      <c r="O2516" t="s">
        <v>15476</v>
      </c>
      <c r="P2516" t="s">
        <v>7160</v>
      </c>
      <c r="Q2516">
        <v>7</v>
      </c>
      <c r="R2516">
        <v>1</v>
      </c>
      <c r="S2516">
        <v>2.2799999999999998</v>
      </c>
      <c r="T2516">
        <v>2.29</v>
      </c>
      <c r="U2516">
        <v>420.4</v>
      </c>
      <c r="V2516">
        <v>96.94</v>
      </c>
      <c r="W2516">
        <v>1.33</v>
      </c>
      <c r="Y2516">
        <v>5.72</v>
      </c>
      <c r="Z2516">
        <v>2</v>
      </c>
      <c r="AA2516" t="s">
        <v>4250</v>
      </c>
      <c r="AB2516">
        <v>0</v>
      </c>
      <c r="AC2516">
        <v>3</v>
      </c>
      <c r="AD2516">
        <v>5.0305714285714282</v>
      </c>
      <c r="AF2516" t="s">
        <v>7949</v>
      </c>
      <c r="AI2516">
        <v>0</v>
      </c>
      <c r="AJ2516">
        <v>0</v>
      </c>
      <c r="AK2516" t="s">
        <v>7970</v>
      </c>
      <c r="AL2516" t="s">
        <v>7970</v>
      </c>
      <c r="AM2516" t="s">
        <v>20019</v>
      </c>
    </row>
    <row r="2517" spans="1:39" x14ac:dyDescent="0.25">
      <c r="A2517" t="s">
        <v>5434</v>
      </c>
      <c r="B2517" t="s">
        <v>4841</v>
      </c>
      <c r="C2517" t="s">
        <v>4842</v>
      </c>
      <c r="D2517">
        <v>28</v>
      </c>
      <c r="E2517" t="s">
        <v>4845</v>
      </c>
      <c r="F2517">
        <v>7.55</v>
      </c>
      <c r="I2517" t="s">
        <v>6337</v>
      </c>
      <c r="K2517" t="s">
        <v>6860</v>
      </c>
      <c r="L2517" t="s">
        <v>6861</v>
      </c>
      <c r="M2517" t="s">
        <v>6890</v>
      </c>
      <c r="N2517">
        <v>9</v>
      </c>
      <c r="O2517" t="s">
        <v>6949</v>
      </c>
      <c r="P2517" t="s">
        <v>7160</v>
      </c>
      <c r="Q2517">
        <v>7</v>
      </c>
      <c r="R2517">
        <v>1</v>
      </c>
      <c r="S2517">
        <v>2.2799999999999998</v>
      </c>
      <c r="T2517">
        <v>2.29</v>
      </c>
      <c r="U2517">
        <v>420.4</v>
      </c>
      <c r="V2517">
        <v>96.94</v>
      </c>
      <c r="W2517">
        <v>1.33</v>
      </c>
      <c r="Y2517">
        <v>5.72</v>
      </c>
      <c r="Z2517">
        <v>2</v>
      </c>
      <c r="AA2517" t="s">
        <v>4250</v>
      </c>
      <c r="AB2517">
        <v>0</v>
      </c>
      <c r="AC2517">
        <v>3</v>
      </c>
      <c r="AD2517">
        <v>5.0305714285714282</v>
      </c>
      <c r="AF2517" t="s">
        <v>7949</v>
      </c>
      <c r="AI2517">
        <v>0</v>
      </c>
      <c r="AJ2517">
        <v>0</v>
      </c>
      <c r="AM2517" t="s">
        <v>20019</v>
      </c>
    </row>
    <row r="2518" spans="1:39" x14ac:dyDescent="0.25">
      <c r="A2518" t="s">
        <v>8348</v>
      </c>
      <c r="B2518" t="s">
        <v>4841</v>
      </c>
      <c r="C2518" t="s">
        <v>4842</v>
      </c>
      <c r="D2518">
        <v>28</v>
      </c>
      <c r="E2518" t="s">
        <v>4845</v>
      </c>
      <c r="F2518">
        <v>7.55</v>
      </c>
      <c r="K2518" t="s">
        <v>6860</v>
      </c>
      <c r="L2518" t="s">
        <v>6861</v>
      </c>
      <c r="M2518" t="s">
        <v>15068</v>
      </c>
      <c r="N2518">
        <v>9</v>
      </c>
      <c r="O2518" t="s">
        <v>15421</v>
      </c>
      <c r="P2518" t="s">
        <v>16001</v>
      </c>
      <c r="Q2518">
        <v>6</v>
      </c>
      <c r="R2518">
        <v>2</v>
      </c>
      <c r="S2518">
        <v>1.55</v>
      </c>
      <c r="T2518">
        <v>1.55</v>
      </c>
      <c r="U2518">
        <v>371.35</v>
      </c>
      <c r="V2518">
        <v>113.39</v>
      </c>
      <c r="W2518">
        <v>2.2400000000000002</v>
      </c>
      <c r="X2518">
        <v>9.9499999999999993</v>
      </c>
      <c r="Y2518">
        <v>4.09</v>
      </c>
      <c r="Z2518">
        <v>2</v>
      </c>
      <c r="AA2518" t="s">
        <v>4250</v>
      </c>
      <c r="AB2518">
        <v>0</v>
      </c>
      <c r="AC2518">
        <v>3</v>
      </c>
      <c r="AD2518">
        <v>4.6392619047619048</v>
      </c>
      <c r="AF2518" t="s">
        <v>7949</v>
      </c>
      <c r="AI2518">
        <v>0</v>
      </c>
      <c r="AJ2518">
        <v>0</v>
      </c>
      <c r="AK2518" t="s">
        <v>19861</v>
      </c>
      <c r="AL2518" t="s">
        <v>19861</v>
      </c>
      <c r="AM2518" t="s">
        <v>20019</v>
      </c>
    </row>
    <row r="2519" spans="1:39" x14ac:dyDescent="0.25">
      <c r="A2519" t="s">
        <v>6071</v>
      </c>
      <c r="B2519" t="s">
        <v>4841</v>
      </c>
      <c r="C2519" t="s">
        <v>4842</v>
      </c>
      <c r="D2519">
        <v>28</v>
      </c>
      <c r="E2519" t="s">
        <v>4845</v>
      </c>
      <c r="F2519">
        <v>7.55</v>
      </c>
      <c r="I2519" t="s">
        <v>13187</v>
      </c>
      <c r="K2519" t="s">
        <v>6860</v>
      </c>
      <c r="L2519" t="s">
        <v>6861</v>
      </c>
      <c r="M2519" t="s">
        <v>14955</v>
      </c>
      <c r="N2519">
        <v>8</v>
      </c>
      <c r="O2519" t="s">
        <v>15276</v>
      </c>
      <c r="P2519" t="s">
        <v>7797</v>
      </c>
      <c r="Q2519">
        <v>6</v>
      </c>
      <c r="R2519">
        <v>2</v>
      </c>
      <c r="S2519">
        <v>2.62</v>
      </c>
      <c r="T2519">
        <v>2.68</v>
      </c>
      <c r="U2519">
        <v>398.85</v>
      </c>
      <c r="V2519">
        <v>98.83</v>
      </c>
      <c r="W2519">
        <v>3.01</v>
      </c>
      <c r="X2519">
        <v>10.72</v>
      </c>
      <c r="Y2519">
        <v>6.54</v>
      </c>
      <c r="Z2519">
        <v>2</v>
      </c>
      <c r="AA2519" t="s">
        <v>4250</v>
      </c>
      <c r="AB2519">
        <v>0</v>
      </c>
      <c r="AC2519">
        <v>2</v>
      </c>
      <c r="AD2519">
        <v>4.6181666666666663</v>
      </c>
      <c r="AF2519" t="s">
        <v>7949</v>
      </c>
      <c r="AI2519">
        <v>0</v>
      </c>
      <c r="AJ2519">
        <v>0</v>
      </c>
      <c r="AM2519" t="s">
        <v>20019</v>
      </c>
    </row>
    <row r="2520" spans="1:39" x14ac:dyDescent="0.25">
      <c r="A2520" t="s">
        <v>9792</v>
      </c>
      <c r="B2520" t="s">
        <v>4841</v>
      </c>
      <c r="C2520" t="s">
        <v>4842</v>
      </c>
      <c r="D2520">
        <v>28</v>
      </c>
      <c r="E2520" t="s">
        <v>4845</v>
      </c>
      <c r="F2520">
        <v>7.55</v>
      </c>
      <c r="K2520" t="s">
        <v>6860</v>
      </c>
      <c r="M2520" t="s">
        <v>15148</v>
      </c>
      <c r="N2520">
        <v>8</v>
      </c>
      <c r="O2520" t="s">
        <v>15524</v>
      </c>
      <c r="P2520" t="s">
        <v>17444</v>
      </c>
      <c r="Q2520">
        <v>8</v>
      </c>
      <c r="R2520">
        <v>6</v>
      </c>
      <c r="S2520">
        <v>5.27</v>
      </c>
      <c r="T2520">
        <v>5.27</v>
      </c>
      <c r="U2520">
        <v>756.02</v>
      </c>
      <c r="V2520">
        <v>174.96</v>
      </c>
      <c r="W2520">
        <v>4.3499999999999996</v>
      </c>
      <c r="X2520">
        <v>11.25</v>
      </c>
      <c r="Y2520">
        <v>0</v>
      </c>
      <c r="Z2520">
        <v>2</v>
      </c>
      <c r="AA2520" t="s">
        <v>4250</v>
      </c>
      <c r="AB2520">
        <v>2</v>
      </c>
      <c r="AC2520">
        <v>20</v>
      </c>
      <c r="AD2520">
        <v>1</v>
      </c>
      <c r="AF2520" t="s">
        <v>7949</v>
      </c>
      <c r="AI2520">
        <v>0</v>
      </c>
      <c r="AJ2520">
        <v>0</v>
      </c>
      <c r="AK2520" t="s">
        <v>19955</v>
      </c>
      <c r="AL2520" t="s">
        <v>19955</v>
      </c>
      <c r="AM2520" t="s">
        <v>20019</v>
      </c>
    </row>
    <row r="2521" spans="1:39" x14ac:dyDescent="0.25">
      <c r="A2521" t="s">
        <v>9703</v>
      </c>
      <c r="B2521" t="s">
        <v>4841</v>
      </c>
      <c r="C2521" t="s">
        <v>4842</v>
      </c>
      <c r="D2521">
        <v>28</v>
      </c>
      <c r="E2521" t="s">
        <v>4845</v>
      </c>
      <c r="F2521">
        <v>7.55</v>
      </c>
      <c r="K2521" t="s">
        <v>6860</v>
      </c>
      <c r="L2521" t="s">
        <v>6861</v>
      </c>
      <c r="M2521" t="s">
        <v>15149</v>
      </c>
      <c r="N2521">
        <v>9</v>
      </c>
      <c r="O2521" t="s">
        <v>15525</v>
      </c>
      <c r="P2521" t="s">
        <v>17355</v>
      </c>
      <c r="Q2521">
        <v>5</v>
      </c>
      <c r="R2521">
        <v>2</v>
      </c>
      <c r="S2521">
        <v>2.27</v>
      </c>
      <c r="T2521">
        <v>2.2799999999999998</v>
      </c>
      <c r="U2521">
        <v>389.82</v>
      </c>
      <c r="V2521">
        <v>100.68</v>
      </c>
      <c r="W2521">
        <v>2.17</v>
      </c>
      <c r="X2521">
        <v>10.1</v>
      </c>
      <c r="Y2521">
        <v>5.0599999999999996</v>
      </c>
      <c r="Z2521">
        <v>2</v>
      </c>
      <c r="AA2521" t="s">
        <v>4250</v>
      </c>
      <c r="AB2521">
        <v>0</v>
      </c>
      <c r="AC2521">
        <v>3</v>
      </c>
      <c r="AD2521">
        <v>4.7960000000000003</v>
      </c>
      <c r="AF2521" t="s">
        <v>7949</v>
      </c>
      <c r="AI2521">
        <v>0</v>
      </c>
      <c r="AJ2521">
        <v>0</v>
      </c>
      <c r="AK2521" t="s">
        <v>19951</v>
      </c>
      <c r="AL2521" t="s">
        <v>19951</v>
      </c>
      <c r="AM2521" t="s">
        <v>20019</v>
      </c>
    </row>
    <row r="2522" spans="1:39" x14ac:dyDescent="0.25">
      <c r="A2522" t="s">
        <v>9793</v>
      </c>
      <c r="B2522" t="s">
        <v>4841</v>
      </c>
      <c r="C2522" t="s">
        <v>4842</v>
      </c>
      <c r="D2522">
        <v>28</v>
      </c>
      <c r="E2522" t="s">
        <v>4845</v>
      </c>
      <c r="F2522">
        <v>7.55</v>
      </c>
      <c r="K2522" t="s">
        <v>6860</v>
      </c>
      <c r="L2522" t="s">
        <v>6861</v>
      </c>
      <c r="M2522" t="s">
        <v>15056</v>
      </c>
      <c r="N2522">
        <v>9</v>
      </c>
      <c r="O2522" t="s">
        <v>15408</v>
      </c>
      <c r="P2522" t="s">
        <v>17445</v>
      </c>
      <c r="Q2522">
        <v>6</v>
      </c>
      <c r="R2522">
        <v>3</v>
      </c>
      <c r="S2522">
        <v>3.08</v>
      </c>
      <c r="T2522">
        <v>3.09</v>
      </c>
      <c r="U2522">
        <v>527.67999999999995</v>
      </c>
      <c r="V2522">
        <v>92.71</v>
      </c>
      <c r="W2522">
        <v>4.2699999999999996</v>
      </c>
      <c r="X2522">
        <v>13.84</v>
      </c>
      <c r="Y2522">
        <v>5.88</v>
      </c>
      <c r="Z2522">
        <v>2</v>
      </c>
      <c r="AA2522" t="s">
        <v>4250</v>
      </c>
      <c r="AB2522">
        <v>1</v>
      </c>
      <c r="AC2522">
        <v>10</v>
      </c>
      <c r="AD2522">
        <v>3.4913333333333338</v>
      </c>
      <c r="AF2522" t="s">
        <v>7949</v>
      </c>
      <c r="AI2522">
        <v>0</v>
      </c>
      <c r="AJ2522">
        <v>0</v>
      </c>
      <c r="AK2522" t="s">
        <v>19910</v>
      </c>
      <c r="AL2522" t="s">
        <v>19910</v>
      </c>
      <c r="AM2522" t="s">
        <v>20019</v>
      </c>
    </row>
    <row r="2523" spans="1:39" x14ac:dyDescent="0.25">
      <c r="A2523" t="s">
        <v>9794</v>
      </c>
      <c r="B2523" t="s">
        <v>4841</v>
      </c>
      <c r="C2523" t="s">
        <v>4842</v>
      </c>
      <c r="D2523">
        <v>28</v>
      </c>
      <c r="E2523" t="s">
        <v>4845</v>
      </c>
      <c r="F2523">
        <v>7.55</v>
      </c>
      <c r="K2523" t="s">
        <v>6860</v>
      </c>
      <c r="L2523" t="s">
        <v>6861</v>
      </c>
      <c r="M2523" t="s">
        <v>15019</v>
      </c>
      <c r="N2523">
        <v>9</v>
      </c>
      <c r="O2523" t="s">
        <v>15357</v>
      </c>
      <c r="P2523" t="s">
        <v>17446</v>
      </c>
      <c r="Q2523">
        <v>6</v>
      </c>
      <c r="R2523">
        <v>2</v>
      </c>
      <c r="S2523">
        <v>-3.67</v>
      </c>
      <c r="T2523">
        <v>-3.67</v>
      </c>
      <c r="U2523">
        <v>389.34</v>
      </c>
      <c r="V2523">
        <v>113.39</v>
      </c>
      <c r="W2523">
        <v>2.19</v>
      </c>
      <c r="X2523">
        <v>9.98</v>
      </c>
      <c r="Y2523">
        <v>3.94</v>
      </c>
      <c r="Z2523">
        <v>2</v>
      </c>
      <c r="AA2523" t="s">
        <v>4250</v>
      </c>
      <c r="AB2523">
        <v>0</v>
      </c>
      <c r="AC2523">
        <v>4</v>
      </c>
      <c r="AD2523">
        <v>4.510761904761905</v>
      </c>
      <c r="AF2523" t="s">
        <v>7949</v>
      </c>
      <c r="AI2523">
        <v>0</v>
      </c>
      <c r="AJ2523">
        <v>0</v>
      </c>
      <c r="AK2523" t="s">
        <v>7974</v>
      </c>
      <c r="AL2523" t="s">
        <v>7974</v>
      </c>
      <c r="AM2523" t="s">
        <v>20019</v>
      </c>
    </row>
    <row r="2524" spans="1:39" x14ac:dyDescent="0.25">
      <c r="A2524" t="s">
        <v>9795</v>
      </c>
      <c r="B2524" t="s">
        <v>4841</v>
      </c>
      <c r="C2524" t="s">
        <v>4842</v>
      </c>
      <c r="D2524">
        <v>28</v>
      </c>
      <c r="E2524" t="s">
        <v>4845</v>
      </c>
      <c r="F2524">
        <v>7.55</v>
      </c>
      <c r="I2524" t="s">
        <v>13188</v>
      </c>
      <c r="K2524" t="s">
        <v>6860</v>
      </c>
      <c r="L2524" t="s">
        <v>6861</v>
      </c>
      <c r="M2524" t="s">
        <v>14975</v>
      </c>
      <c r="N2524">
        <v>9</v>
      </c>
      <c r="O2524" t="s">
        <v>15296</v>
      </c>
      <c r="P2524" t="s">
        <v>17447</v>
      </c>
      <c r="Q2524">
        <v>6</v>
      </c>
      <c r="R2524">
        <v>2</v>
      </c>
      <c r="S2524">
        <v>4.97</v>
      </c>
      <c r="T2524">
        <v>5.14</v>
      </c>
      <c r="U2524">
        <v>486.4</v>
      </c>
      <c r="V2524">
        <v>101.96</v>
      </c>
      <c r="W2524">
        <v>4.76</v>
      </c>
      <c r="X2524">
        <v>10.14</v>
      </c>
      <c r="Y2524">
        <v>6.87</v>
      </c>
      <c r="Z2524">
        <v>2</v>
      </c>
      <c r="AA2524" t="s">
        <v>4250</v>
      </c>
      <c r="AB2524">
        <v>0</v>
      </c>
      <c r="AC2524">
        <v>3</v>
      </c>
      <c r="AD2524">
        <v>2.1984761904761911</v>
      </c>
      <c r="AF2524" t="s">
        <v>7949</v>
      </c>
      <c r="AI2524">
        <v>0</v>
      </c>
      <c r="AJ2524">
        <v>0</v>
      </c>
      <c r="AM2524" t="s">
        <v>20019</v>
      </c>
    </row>
    <row r="2525" spans="1:39" x14ac:dyDescent="0.25">
      <c r="A2525" t="s">
        <v>9796</v>
      </c>
      <c r="B2525" t="s">
        <v>4841</v>
      </c>
      <c r="C2525" t="s">
        <v>4842</v>
      </c>
      <c r="D2525">
        <v>28</v>
      </c>
      <c r="E2525" t="s">
        <v>4845</v>
      </c>
      <c r="F2525">
        <v>7.55</v>
      </c>
      <c r="I2525" t="s">
        <v>13189</v>
      </c>
      <c r="K2525" t="s">
        <v>6860</v>
      </c>
      <c r="L2525" t="s">
        <v>6861</v>
      </c>
      <c r="M2525" t="s">
        <v>15000</v>
      </c>
      <c r="N2525">
        <v>9</v>
      </c>
      <c r="O2525" t="s">
        <v>15330</v>
      </c>
      <c r="P2525" t="s">
        <v>17448</v>
      </c>
      <c r="Q2525">
        <v>5</v>
      </c>
      <c r="R2525">
        <v>1</v>
      </c>
      <c r="S2525">
        <v>5.31</v>
      </c>
      <c r="T2525">
        <v>5.31</v>
      </c>
      <c r="U2525">
        <v>462.54</v>
      </c>
      <c r="V2525">
        <v>83.76</v>
      </c>
      <c r="W2525">
        <v>5.67</v>
      </c>
      <c r="Y2525">
        <v>2.2999999999999998</v>
      </c>
      <c r="Z2525">
        <v>2</v>
      </c>
      <c r="AA2525" t="s">
        <v>4250</v>
      </c>
      <c r="AB2525">
        <v>1</v>
      </c>
      <c r="AC2525">
        <v>4</v>
      </c>
      <c r="AD2525">
        <v>3.1009047619047618</v>
      </c>
      <c r="AF2525" t="s">
        <v>7949</v>
      </c>
      <c r="AI2525">
        <v>0</v>
      </c>
      <c r="AJ2525">
        <v>0</v>
      </c>
      <c r="AM2525" t="s">
        <v>20019</v>
      </c>
    </row>
    <row r="2526" spans="1:39" x14ac:dyDescent="0.25">
      <c r="A2526" t="s">
        <v>9797</v>
      </c>
      <c r="B2526" t="s">
        <v>4841</v>
      </c>
      <c r="C2526" t="s">
        <v>4842</v>
      </c>
      <c r="D2526">
        <v>28</v>
      </c>
      <c r="E2526" t="s">
        <v>4845</v>
      </c>
      <c r="F2526">
        <v>7.55</v>
      </c>
      <c r="I2526" t="s">
        <v>13190</v>
      </c>
      <c r="K2526" t="s">
        <v>6860</v>
      </c>
      <c r="L2526" t="s">
        <v>6861</v>
      </c>
      <c r="M2526" t="s">
        <v>14996</v>
      </c>
      <c r="N2526">
        <v>9</v>
      </c>
      <c r="O2526" t="s">
        <v>15322</v>
      </c>
      <c r="P2526" t="s">
        <v>17449</v>
      </c>
      <c r="Q2526">
        <v>6</v>
      </c>
      <c r="R2526">
        <v>3</v>
      </c>
      <c r="S2526">
        <v>-4.63</v>
      </c>
      <c r="T2526">
        <v>-1.52</v>
      </c>
      <c r="U2526">
        <v>441.23</v>
      </c>
      <c r="V2526">
        <v>109.83</v>
      </c>
      <c r="W2526">
        <v>2.65</v>
      </c>
      <c r="X2526">
        <v>11.9</v>
      </c>
      <c r="Y2526">
        <v>4.5199999999999996</v>
      </c>
      <c r="Z2526">
        <v>2</v>
      </c>
      <c r="AA2526" t="s">
        <v>4250</v>
      </c>
      <c r="AB2526">
        <v>0</v>
      </c>
      <c r="AC2526">
        <v>4</v>
      </c>
      <c r="AD2526">
        <v>3.9254523809523811</v>
      </c>
      <c r="AF2526" t="s">
        <v>7949</v>
      </c>
      <c r="AI2526">
        <v>0</v>
      </c>
      <c r="AJ2526">
        <v>0</v>
      </c>
      <c r="AM2526" t="s">
        <v>20019</v>
      </c>
    </row>
    <row r="2527" spans="1:39" x14ac:dyDescent="0.25">
      <c r="A2527" t="s">
        <v>9798</v>
      </c>
      <c r="B2527" t="s">
        <v>4841</v>
      </c>
      <c r="C2527" t="s">
        <v>4842</v>
      </c>
      <c r="D2527">
        <v>28</v>
      </c>
      <c r="E2527" t="s">
        <v>4845</v>
      </c>
      <c r="F2527">
        <v>7.55</v>
      </c>
      <c r="I2527" t="s">
        <v>13191</v>
      </c>
      <c r="K2527" t="s">
        <v>6860</v>
      </c>
      <c r="L2527" t="s">
        <v>6861</v>
      </c>
      <c r="M2527" t="s">
        <v>15069</v>
      </c>
      <c r="N2527">
        <v>8</v>
      </c>
      <c r="O2527" t="s">
        <v>15422</v>
      </c>
      <c r="P2527" t="s">
        <v>17450</v>
      </c>
      <c r="Q2527">
        <v>4</v>
      </c>
      <c r="R2527">
        <v>1</v>
      </c>
      <c r="S2527">
        <v>4.5599999999999996</v>
      </c>
      <c r="T2527">
        <v>4.5599999999999996</v>
      </c>
      <c r="U2527">
        <v>410.44</v>
      </c>
      <c r="V2527">
        <v>47.61</v>
      </c>
      <c r="W2527">
        <v>4.9400000000000004</v>
      </c>
      <c r="Y2527">
        <v>4.37</v>
      </c>
      <c r="Z2527">
        <v>2</v>
      </c>
      <c r="AA2527" t="s">
        <v>4250</v>
      </c>
      <c r="AB2527">
        <v>0</v>
      </c>
      <c r="AC2527">
        <v>3</v>
      </c>
      <c r="AD2527">
        <v>3.6930476190476189</v>
      </c>
      <c r="AF2527" t="s">
        <v>7949</v>
      </c>
      <c r="AI2527">
        <v>0</v>
      </c>
      <c r="AJ2527">
        <v>0</v>
      </c>
      <c r="AM2527" t="s">
        <v>20019</v>
      </c>
    </row>
    <row r="2528" spans="1:39" x14ac:dyDescent="0.25">
      <c r="A2528" t="s">
        <v>9799</v>
      </c>
      <c r="B2528" t="s">
        <v>4841</v>
      </c>
      <c r="C2528" t="s">
        <v>4842</v>
      </c>
      <c r="D2528">
        <v>28.2</v>
      </c>
      <c r="E2528" t="s">
        <v>4845</v>
      </c>
      <c r="F2528">
        <v>7.55</v>
      </c>
      <c r="I2528" t="s">
        <v>13192</v>
      </c>
      <c r="K2528" t="s">
        <v>6860</v>
      </c>
      <c r="M2528" t="s">
        <v>15002</v>
      </c>
      <c r="N2528">
        <v>8</v>
      </c>
      <c r="O2528" t="s">
        <v>15332</v>
      </c>
      <c r="P2528" t="s">
        <v>17451</v>
      </c>
      <c r="Q2528">
        <v>6</v>
      </c>
      <c r="R2528">
        <v>1</v>
      </c>
      <c r="S2528">
        <v>1.97</v>
      </c>
      <c r="T2528">
        <v>1.97</v>
      </c>
      <c r="U2528">
        <v>421.5</v>
      </c>
      <c r="V2528">
        <v>86.38</v>
      </c>
      <c r="W2528">
        <v>3.06</v>
      </c>
      <c r="Y2528">
        <v>2.63</v>
      </c>
      <c r="Z2528">
        <v>2</v>
      </c>
      <c r="AA2528" t="s">
        <v>4250</v>
      </c>
      <c r="AB2528">
        <v>0</v>
      </c>
      <c r="AC2528">
        <v>3</v>
      </c>
      <c r="AD2528">
        <v>5.394047619047619</v>
      </c>
      <c r="AF2528" t="s">
        <v>7949</v>
      </c>
      <c r="AI2528">
        <v>0</v>
      </c>
      <c r="AJ2528">
        <v>0</v>
      </c>
      <c r="AM2528" t="s">
        <v>20019</v>
      </c>
    </row>
    <row r="2529" spans="1:39" x14ac:dyDescent="0.25">
      <c r="A2529" t="s">
        <v>9800</v>
      </c>
      <c r="B2529" t="s">
        <v>4841</v>
      </c>
      <c r="C2529" t="s">
        <v>4842</v>
      </c>
      <c r="D2529">
        <v>28.3</v>
      </c>
      <c r="E2529" t="s">
        <v>4845</v>
      </c>
      <c r="F2529">
        <v>7.55</v>
      </c>
      <c r="I2529" t="s">
        <v>13193</v>
      </c>
      <c r="K2529" t="s">
        <v>6860</v>
      </c>
      <c r="M2529" t="s">
        <v>14977</v>
      </c>
      <c r="N2529">
        <v>8</v>
      </c>
      <c r="O2529" t="s">
        <v>15298</v>
      </c>
      <c r="P2529" t="s">
        <v>17452</v>
      </c>
      <c r="Q2529">
        <v>5</v>
      </c>
      <c r="R2529">
        <v>2</v>
      </c>
      <c r="U2529">
        <v>388.47</v>
      </c>
      <c r="V2529">
        <v>75.44</v>
      </c>
      <c r="W2529">
        <v>3.73</v>
      </c>
      <c r="Y2529">
        <v>10.33</v>
      </c>
      <c r="Z2529">
        <v>2</v>
      </c>
      <c r="AA2529" t="s">
        <v>4250</v>
      </c>
      <c r="AB2529">
        <v>0</v>
      </c>
      <c r="AC2529">
        <v>1</v>
      </c>
      <c r="AF2529" t="s">
        <v>7952</v>
      </c>
      <c r="AI2529">
        <v>0</v>
      </c>
      <c r="AJ2529">
        <v>0</v>
      </c>
      <c r="AM2529" t="s">
        <v>20019</v>
      </c>
    </row>
    <row r="2530" spans="1:39" x14ac:dyDescent="0.25">
      <c r="A2530" t="s">
        <v>9801</v>
      </c>
      <c r="B2530" t="s">
        <v>4841</v>
      </c>
      <c r="C2530" t="s">
        <v>4842</v>
      </c>
      <c r="D2530">
        <v>28.4</v>
      </c>
      <c r="E2530" t="s">
        <v>4845</v>
      </c>
      <c r="F2530">
        <v>7.55</v>
      </c>
      <c r="I2530" t="s">
        <v>13194</v>
      </c>
      <c r="K2530" t="s">
        <v>6860</v>
      </c>
      <c r="L2530" t="s">
        <v>6861</v>
      </c>
      <c r="M2530" t="s">
        <v>14968</v>
      </c>
      <c r="N2530">
        <v>8</v>
      </c>
      <c r="O2530" t="s">
        <v>15289</v>
      </c>
      <c r="P2530" t="s">
        <v>17453</v>
      </c>
      <c r="Q2530">
        <v>9</v>
      </c>
      <c r="R2530">
        <v>3</v>
      </c>
      <c r="S2530">
        <v>3.1</v>
      </c>
      <c r="T2530">
        <v>3.12</v>
      </c>
      <c r="U2530">
        <v>467.48</v>
      </c>
      <c r="V2530">
        <v>131.94999999999999</v>
      </c>
      <c r="W2530">
        <v>3.38</v>
      </c>
      <c r="X2530">
        <v>8.91</v>
      </c>
      <c r="Y2530">
        <v>4.68</v>
      </c>
      <c r="Z2530">
        <v>3</v>
      </c>
      <c r="AA2530" t="s">
        <v>4250</v>
      </c>
      <c r="AB2530">
        <v>0</v>
      </c>
      <c r="AC2530">
        <v>3</v>
      </c>
      <c r="AD2530">
        <v>2.7889523809523808</v>
      </c>
      <c r="AF2530" t="s">
        <v>7949</v>
      </c>
      <c r="AI2530">
        <v>0</v>
      </c>
      <c r="AJ2530">
        <v>0</v>
      </c>
      <c r="AM2530" t="s">
        <v>20019</v>
      </c>
    </row>
    <row r="2531" spans="1:39" x14ac:dyDescent="0.25">
      <c r="A2531" t="s">
        <v>9802</v>
      </c>
      <c r="B2531" t="s">
        <v>4841</v>
      </c>
      <c r="C2531" t="s">
        <v>4842</v>
      </c>
      <c r="D2531">
        <v>28.5</v>
      </c>
      <c r="E2531" t="s">
        <v>4845</v>
      </c>
      <c r="F2531">
        <v>7.54</v>
      </c>
      <c r="I2531" t="s">
        <v>13195</v>
      </c>
      <c r="K2531" t="s">
        <v>6860</v>
      </c>
      <c r="L2531" t="s">
        <v>6861</v>
      </c>
      <c r="M2531" t="s">
        <v>14979</v>
      </c>
      <c r="N2531">
        <v>8</v>
      </c>
      <c r="O2531" t="s">
        <v>15302</v>
      </c>
      <c r="P2531" t="s">
        <v>17454</v>
      </c>
      <c r="Q2531">
        <v>6</v>
      </c>
      <c r="R2531">
        <v>2</v>
      </c>
      <c r="S2531">
        <v>2.16</v>
      </c>
      <c r="T2531">
        <v>2.1800000000000002</v>
      </c>
      <c r="U2531">
        <v>473.79</v>
      </c>
      <c r="V2531">
        <v>113.39</v>
      </c>
      <c r="W2531">
        <v>3.83</v>
      </c>
      <c r="X2531">
        <v>8.7100000000000009</v>
      </c>
      <c r="Y2531">
        <v>3.63</v>
      </c>
      <c r="Z2531">
        <v>2</v>
      </c>
      <c r="AA2531" t="s">
        <v>4250</v>
      </c>
      <c r="AB2531">
        <v>0</v>
      </c>
      <c r="AC2531">
        <v>4</v>
      </c>
      <c r="AD2531">
        <v>3.827547619047619</v>
      </c>
      <c r="AF2531" t="s">
        <v>7949</v>
      </c>
      <c r="AI2531">
        <v>0</v>
      </c>
      <c r="AJ2531">
        <v>0</v>
      </c>
      <c r="AM2531" t="s">
        <v>20019</v>
      </c>
    </row>
    <row r="2532" spans="1:39" x14ac:dyDescent="0.25">
      <c r="A2532" t="s">
        <v>9803</v>
      </c>
      <c r="B2532" t="s">
        <v>4841</v>
      </c>
      <c r="C2532" t="s">
        <v>4842</v>
      </c>
      <c r="D2532">
        <v>28.5</v>
      </c>
      <c r="E2532" t="s">
        <v>4845</v>
      </c>
      <c r="F2532">
        <v>7.54</v>
      </c>
      <c r="I2532" t="s">
        <v>13196</v>
      </c>
      <c r="K2532" t="s">
        <v>6860</v>
      </c>
      <c r="M2532" t="s">
        <v>15002</v>
      </c>
      <c r="N2532">
        <v>8</v>
      </c>
      <c r="O2532" t="s">
        <v>15332</v>
      </c>
      <c r="P2532" t="s">
        <v>17455</v>
      </c>
      <c r="Q2532">
        <v>4</v>
      </c>
      <c r="R2532">
        <v>1</v>
      </c>
      <c r="S2532">
        <v>0.82</v>
      </c>
      <c r="T2532">
        <v>0.82</v>
      </c>
      <c r="U2532">
        <v>347.85</v>
      </c>
      <c r="V2532">
        <v>67.92</v>
      </c>
      <c r="W2532">
        <v>2.4500000000000002</v>
      </c>
      <c r="Y2532">
        <v>4.43</v>
      </c>
      <c r="Z2532">
        <v>1</v>
      </c>
      <c r="AA2532" t="s">
        <v>4250</v>
      </c>
      <c r="AB2532">
        <v>0</v>
      </c>
      <c r="AC2532">
        <v>1</v>
      </c>
      <c r="AD2532">
        <v>5.833333333333333</v>
      </c>
      <c r="AF2532" t="s">
        <v>7949</v>
      </c>
      <c r="AI2532">
        <v>0</v>
      </c>
      <c r="AJ2532">
        <v>0</v>
      </c>
      <c r="AM2532" t="s">
        <v>20019</v>
      </c>
    </row>
    <row r="2533" spans="1:39" x14ac:dyDescent="0.25">
      <c r="A2533" t="s">
        <v>9804</v>
      </c>
      <c r="B2533" t="s">
        <v>4841</v>
      </c>
      <c r="C2533" t="s">
        <v>4842</v>
      </c>
      <c r="D2533">
        <v>28.6</v>
      </c>
      <c r="E2533" t="s">
        <v>4845</v>
      </c>
      <c r="F2533">
        <v>7.54</v>
      </c>
      <c r="I2533" t="s">
        <v>13197</v>
      </c>
      <c r="K2533" t="s">
        <v>6860</v>
      </c>
      <c r="L2533" t="s">
        <v>6861</v>
      </c>
      <c r="M2533" t="s">
        <v>14972</v>
      </c>
      <c r="N2533">
        <v>8</v>
      </c>
      <c r="O2533" t="s">
        <v>15293</v>
      </c>
      <c r="P2533" t="s">
        <v>17456</v>
      </c>
      <c r="Q2533">
        <v>7</v>
      </c>
      <c r="R2533">
        <v>2</v>
      </c>
      <c r="S2533">
        <v>1.38</v>
      </c>
      <c r="T2533">
        <v>1.38</v>
      </c>
      <c r="U2533">
        <v>422.34</v>
      </c>
      <c r="V2533">
        <v>126.28</v>
      </c>
      <c r="W2533">
        <v>2.62</v>
      </c>
      <c r="X2533">
        <v>9.6300000000000008</v>
      </c>
      <c r="Y2533">
        <v>3.7</v>
      </c>
      <c r="Z2533">
        <v>2</v>
      </c>
      <c r="AA2533" t="s">
        <v>4250</v>
      </c>
      <c r="AB2533">
        <v>0</v>
      </c>
      <c r="AC2533">
        <v>3</v>
      </c>
      <c r="AD2533">
        <v>4.0547142857142857</v>
      </c>
      <c r="AF2533" t="s">
        <v>7949</v>
      </c>
      <c r="AI2533">
        <v>0</v>
      </c>
      <c r="AJ2533">
        <v>0</v>
      </c>
      <c r="AM2533" t="s">
        <v>20019</v>
      </c>
    </row>
    <row r="2534" spans="1:39" x14ac:dyDescent="0.25">
      <c r="A2534" t="s">
        <v>9805</v>
      </c>
      <c r="B2534" t="s">
        <v>4841</v>
      </c>
      <c r="C2534" t="s">
        <v>4842</v>
      </c>
      <c r="D2534">
        <v>28.84</v>
      </c>
      <c r="E2534" t="s">
        <v>4845</v>
      </c>
      <c r="F2534">
        <v>7.54</v>
      </c>
      <c r="K2534" t="s">
        <v>6860</v>
      </c>
      <c r="L2534" t="s">
        <v>6861</v>
      </c>
      <c r="M2534" t="s">
        <v>15106</v>
      </c>
      <c r="N2534">
        <v>9</v>
      </c>
      <c r="O2534" t="s">
        <v>15474</v>
      </c>
      <c r="P2534" t="s">
        <v>17457</v>
      </c>
      <c r="Q2534">
        <v>6</v>
      </c>
      <c r="R2534">
        <v>1</v>
      </c>
      <c r="S2534">
        <v>2.29</v>
      </c>
      <c r="T2534">
        <v>2.29</v>
      </c>
      <c r="U2534">
        <v>451.45</v>
      </c>
      <c r="V2534">
        <v>76.099999999999994</v>
      </c>
      <c r="W2534">
        <v>3.82</v>
      </c>
      <c r="Y2534">
        <v>5.18</v>
      </c>
      <c r="Z2534">
        <v>3</v>
      </c>
      <c r="AA2534" t="s">
        <v>4250</v>
      </c>
      <c r="AB2534">
        <v>0</v>
      </c>
      <c r="AC2534">
        <v>4</v>
      </c>
      <c r="AD2534">
        <v>5.0351190476190473</v>
      </c>
      <c r="AF2534" t="s">
        <v>7949</v>
      </c>
      <c r="AI2534">
        <v>0</v>
      </c>
      <c r="AJ2534">
        <v>0</v>
      </c>
      <c r="AK2534" t="s">
        <v>19920</v>
      </c>
      <c r="AL2534" t="s">
        <v>19920</v>
      </c>
      <c r="AM2534" t="s">
        <v>20019</v>
      </c>
    </row>
    <row r="2535" spans="1:39" x14ac:dyDescent="0.25">
      <c r="A2535" t="s">
        <v>8732</v>
      </c>
      <c r="B2535" t="s">
        <v>4841</v>
      </c>
      <c r="C2535" t="s">
        <v>4842</v>
      </c>
      <c r="D2535">
        <v>28.85</v>
      </c>
      <c r="E2535" t="s">
        <v>4845</v>
      </c>
      <c r="F2535">
        <v>7.54</v>
      </c>
      <c r="K2535" t="s">
        <v>6860</v>
      </c>
      <c r="L2535" t="s">
        <v>6861</v>
      </c>
      <c r="M2535" t="s">
        <v>15095</v>
      </c>
      <c r="N2535">
        <v>9</v>
      </c>
      <c r="O2535" t="s">
        <v>15455</v>
      </c>
      <c r="P2535" t="s">
        <v>16384</v>
      </c>
      <c r="Q2535">
        <v>6</v>
      </c>
      <c r="R2535">
        <v>3</v>
      </c>
      <c r="S2535">
        <v>1.93</v>
      </c>
      <c r="T2535">
        <v>4.28</v>
      </c>
      <c r="U2535">
        <v>598.77</v>
      </c>
      <c r="V2535">
        <v>103.67</v>
      </c>
      <c r="W2535">
        <v>3.61</v>
      </c>
      <c r="X2535">
        <v>13.78</v>
      </c>
      <c r="Y2535">
        <v>10.029999999999999</v>
      </c>
      <c r="Z2535">
        <v>3</v>
      </c>
      <c r="AA2535" t="s">
        <v>4250</v>
      </c>
      <c r="AB2535">
        <v>1</v>
      </c>
      <c r="AC2535">
        <v>9</v>
      </c>
      <c r="AD2535">
        <v>2.0710000000000002</v>
      </c>
      <c r="AF2535" t="s">
        <v>7952</v>
      </c>
      <c r="AI2535">
        <v>0</v>
      </c>
      <c r="AJ2535">
        <v>0</v>
      </c>
      <c r="AK2535" t="s">
        <v>19876</v>
      </c>
      <c r="AL2535" t="s">
        <v>19876</v>
      </c>
      <c r="AM2535" t="s">
        <v>20019</v>
      </c>
    </row>
    <row r="2536" spans="1:39" x14ac:dyDescent="0.25">
      <c r="A2536" t="s">
        <v>9806</v>
      </c>
      <c r="B2536" t="s">
        <v>4841</v>
      </c>
      <c r="C2536" t="s">
        <v>4842</v>
      </c>
      <c r="D2536">
        <v>28.9</v>
      </c>
      <c r="E2536" t="s">
        <v>4845</v>
      </c>
      <c r="F2536">
        <v>7.54</v>
      </c>
      <c r="K2536" t="s">
        <v>6860</v>
      </c>
      <c r="L2536" t="s">
        <v>6861</v>
      </c>
      <c r="M2536" t="s">
        <v>15008</v>
      </c>
      <c r="N2536">
        <v>9</v>
      </c>
      <c r="O2536" t="s">
        <v>15413</v>
      </c>
      <c r="P2536" t="s">
        <v>17458</v>
      </c>
      <c r="Q2536">
        <v>7</v>
      </c>
      <c r="R2536">
        <v>3</v>
      </c>
      <c r="S2536">
        <v>3.01</v>
      </c>
      <c r="T2536">
        <v>3.02</v>
      </c>
      <c r="U2536">
        <v>541.66</v>
      </c>
      <c r="V2536">
        <v>101.94</v>
      </c>
      <c r="W2536">
        <v>4.18</v>
      </c>
      <c r="X2536">
        <v>13.1</v>
      </c>
      <c r="Y2536">
        <v>5.84</v>
      </c>
      <c r="Z2536">
        <v>2</v>
      </c>
      <c r="AA2536" t="s">
        <v>4250</v>
      </c>
      <c r="AB2536">
        <v>1</v>
      </c>
      <c r="AC2536">
        <v>9</v>
      </c>
      <c r="AD2536">
        <v>3.253666666666668</v>
      </c>
      <c r="AF2536" t="s">
        <v>7949</v>
      </c>
      <c r="AI2536">
        <v>0</v>
      </c>
      <c r="AJ2536">
        <v>0</v>
      </c>
      <c r="AK2536" t="s">
        <v>19913</v>
      </c>
      <c r="AL2536" t="s">
        <v>19913</v>
      </c>
      <c r="AM2536" t="s">
        <v>20019</v>
      </c>
    </row>
    <row r="2537" spans="1:39" x14ac:dyDescent="0.25">
      <c r="A2537" t="s">
        <v>9807</v>
      </c>
      <c r="B2537" t="s">
        <v>4841</v>
      </c>
      <c r="C2537" t="s">
        <v>4842</v>
      </c>
      <c r="D2537">
        <v>28.9</v>
      </c>
      <c r="E2537" t="s">
        <v>4845</v>
      </c>
      <c r="F2537">
        <v>7.54</v>
      </c>
      <c r="I2537" t="s">
        <v>13198</v>
      </c>
      <c r="K2537" t="s">
        <v>6860</v>
      </c>
      <c r="M2537" t="s">
        <v>15002</v>
      </c>
      <c r="N2537">
        <v>8</v>
      </c>
      <c r="O2537" t="s">
        <v>15332</v>
      </c>
      <c r="P2537" t="s">
        <v>17459</v>
      </c>
      <c r="Q2537">
        <v>4</v>
      </c>
      <c r="R2537">
        <v>1</v>
      </c>
      <c r="S2537">
        <v>2.94</v>
      </c>
      <c r="T2537">
        <v>2.94</v>
      </c>
      <c r="U2537">
        <v>431.53</v>
      </c>
      <c r="V2537">
        <v>67.92</v>
      </c>
      <c r="W2537">
        <v>3.78</v>
      </c>
      <c r="Y2537">
        <v>3.42</v>
      </c>
      <c r="Z2537">
        <v>1</v>
      </c>
      <c r="AA2537" t="s">
        <v>4250</v>
      </c>
      <c r="AB2537">
        <v>0</v>
      </c>
      <c r="AC2537">
        <v>6</v>
      </c>
      <c r="AD2537">
        <v>4.8524047619047632</v>
      </c>
      <c r="AF2537" t="s">
        <v>7949</v>
      </c>
      <c r="AI2537">
        <v>0</v>
      </c>
      <c r="AJ2537">
        <v>0</v>
      </c>
      <c r="AM2537" t="s">
        <v>20019</v>
      </c>
    </row>
    <row r="2538" spans="1:39" x14ac:dyDescent="0.25">
      <c r="A2538" t="s">
        <v>8810</v>
      </c>
      <c r="B2538" t="s">
        <v>4841</v>
      </c>
      <c r="C2538" t="s">
        <v>4842</v>
      </c>
      <c r="D2538">
        <v>29</v>
      </c>
      <c r="E2538" t="s">
        <v>4845</v>
      </c>
      <c r="F2538">
        <v>7.54</v>
      </c>
      <c r="K2538" t="s">
        <v>6860</v>
      </c>
      <c r="M2538" t="s">
        <v>15131</v>
      </c>
      <c r="N2538">
        <v>8</v>
      </c>
      <c r="O2538" t="s">
        <v>15505</v>
      </c>
      <c r="P2538" t="s">
        <v>16462</v>
      </c>
      <c r="Q2538">
        <v>6</v>
      </c>
      <c r="R2538">
        <v>3</v>
      </c>
      <c r="S2538">
        <v>1.1100000000000001</v>
      </c>
      <c r="T2538">
        <v>1.97</v>
      </c>
      <c r="U2538">
        <v>694.78</v>
      </c>
      <c r="V2538">
        <v>119.05</v>
      </c>
      <c r="W2538">
        <v>5.42</v>
      </c>
      <c r="X2538">
        <v>13.79</v>
      </c>
      <c r="Y2538">
        <v>8.2200000000000006</v>
      </c>
      <c r="Z2538">
        <v>4</v>
      </c>
      <c r="AA2538" t="s">
        <v>4250</v>
      </c>
      <c r="AB2538">
        <v>2</v>
      </c>
      <c r="AC2538">
        <v>13</v>
      </c>
      <c r="AD2538">
        <v>3.0883333333333329</v>
      </c>
      <c r="AF2538" t="s">
        <v>7949</v>
      </c>
      <c r="AI2538">
        <v>0</v>
      </c>
      <c r="AJ2538">
        <v>0</v>
      </c>
      <c r="AK2538" t="s">
        <v>19888</v>
      </c>
      <c r="AL2538" t="s">
        <v>19888</v>
      </c>
      <c r="AM2538" t="s">
        <v>20019</v>
      </c>
    </row>
    <row r="2539" spans="1:39" x14ac:dyDescent="0.25">
      <c r="A2539" t="s">
        <v>6016</v>
      </c>
      <c r="B2539" t="s">
        <v>4841</v>
      </c>
      <c r="C2539" t="s">
        <v>4842</v>
      </c>
      <c r="D2539">
        <v>29</v>
      </c>
      <c r="E2539" t="s">
        <v>4845</v>
      </c>
      <c r="F2539">
        <v>7.54</v>
      </c>
      <c r="K2539" t="s">
        <v>6860</v>
      </c>
      <c r="M2539" t="s">
        <v>15150</v>
      </c>
      <c r="N2539">
        <v>8</v>
      </c>
      <c r="O2539" t="s">
        <v>15526</v>
      </c>
      <c r="P2539" t="s">
        <v>7742</v>
      </c>
      <c r="Q2539">
        <v>6</v>
      </c>
      <c r="R2539">
        <v>4</v>
      </c>
      <c r="S2539">
        <v>0.9</v>
      </c>
      <c r="T2539">
        <v>1.87</v>
      </c>
      <c r="U2539">
        <v>578.74</v>
      </c>
      <c r="V2539">
        <v>127.84</v>
      </c>
      <c r="W2539">
        <v>3.03</v>
      </c>
      <c r="X2539">
        <v>13.72</v>
      </c>
      <c r="Y2539">
        <v>8.35</v>
      </c>
      <c r="Z2539">
        <v>3</v>
      </c>
      <c r="AA2539" t="s">
        <v>4250</v>
      </c>
      <c r="AB2539">
        <v>1</v>
      </c>
      <c r="AC2539">
        <v>13</v>
      </c>
      <c r="AD2539">
        <v>2.8250000000000002</v>
      </c>
      <c r="AF2539" t="s">
        <v>7949</v>
      </c>
      <c r="AI2539">
        <v>0</v>
      </c>
      <c r="AJ2539">
        <v>0</v>
      </c>
      <c r="AK2539" t="s">
        <v>19942</v>
      </c>
      <c r="AL2539" t="s">
        <v>19942</v>
      </c>
      <c r="AM2539" t="s">
        <v>20019</v>
      </c>
    </row>
    <row r="2540" spans="1:39" x14ac:dyDescent="0.25">
      <c r="A2540" t="s">
        <v>6016</v>
      </c>
      <c r="B2540" t="s">
        <v>4841</v>
      </c>
      <c r="C2540" t="s">
        <v>4842</v>
      </c>
      <c r="D2540">
        <v>29</v>
      </c>
      <c r="E2540" t="s">
        <v>4845</v>
      </c>
      <c r="F2540">
        <v>7.54</v>
      </c>
      <c r="K2540" t="s">
        <v>6860</v>
      </c>
      <c r="L2540" t="s">
        <v>6861</v>
      </c>
      <c r="M2540" t="s">
        <v>15151</v>
      </c>
      <c r="N2540">
        <v>9</v>
      </c>
      <c r="O2540" t="s">
        <v>15527</v>
      </c>
      <c r="P2540" t="s">
        <v>7742</v>
      </c>
      <c r="Q2540">
        <v>6</v>
      </c>
      <c r="R2540">
        <v>4</v>
      </c>
      <c r="S2540">
        <v>0.9</v>
      </c>
      <c r="T2540">
        <v>1.87</v>
      </c>
      <c r="U2540">
        <v>578.74</v>
      </c>
      <c r="V2540">
        <v>127.84</v>
      </c>
      <c r="W2540">
        <v>3.03</v>
      </c>
      <c r="X2540">
        <v>13.72</v>
      </c>
      <c r="Y2540">
        <v>8.35</v>
      </c>
      <c r="Z2540">
        <v>3</v>
      </c>
      <c r="AA2540" t="s">
        <v>4250</v>
      </c>
      <c r="AB2540">
        <v>1</v>
      </c>
      <c r="AC2540">
        <v>13</v>
      </c>
      <c r="AD2540">
        <v>2.8250000000000002</v>
      </c>
      <c r="AF2540" t="s">
        <v>7949</v>
      </c>
      <c r="AI2540">
        <v>0</v>
      </c>
      <c r="AJ2540">
        <v>0</v>
      </c>
      <c r="AK2540" t="s">
        <v>19909</v>
      </c>
      <c r="AL2540" t="s">
        <v>19909</v>
      </c>
      <c r="AM2540" t="s">
        <v>20019</v>
      </c>
    </row>
    <row r="2541" spans="1:39" x14ac:dyDescent="0.25">
      <c r="A2541" t="s">
        <v>6016</v>
      </c>
      <c r="B2541" t="s">
        <v>4841</v>
      </c>
      <c r="C2541" t="s">
        <v>4842</v>
      </c>
      <c r="D2541">
        <v>29</v>
      </c>
      <c r="E2541" t="s">
        <v>4845</v>
      </c>
      <c r="F2541">
        <v>7.54</v>
      </c>
      <c r="K2541" t="s">
        <v>6860</v>
      </c>
      <c r="M2541" t="s">
        <v>15152</v>
      </c>
      <c r="N2541">
        <v>8</v>
      </c>
      <c r="O2541" t="s">
        <v>15528</v>
      </c>
      <c r="P2541" t="s">
        <v>7742</v>
      </c>
      <c r="Q2541">
        <v>6</v>
      </c>
      <c r="R2541">
        <v>4</v>
      </c>
      <c r="S2541">
        <v>0.9</v>
      </c>
      <c r="T2541">
        <v>1.87</v>
      </c>
      <c r="U2541">
        <v>578.74</v>
      </c>
      <c r="V2541">
        <v>127.84</v>
      </c>
      <c r="W2541">
        <v>3.03</v>
      </c>
      <c r="X2541">
        <v>13.72</v>
      </c>
      <c r="Y2541">
        <v>8.35</v>
      </c>
      <c r="Z2541">
        <v>3</v>
      </c>
      <c r="AA2541" t="s">
        <v>4250</v>
      </c>
      <c r="AB2541">
        <v>1</v>
      </c>
      <c r="AC2541">
        <v>13</v>
      </c>
      <c r="AD2541">
        <v>2.8250000000000002</v>
      </c>
      <c r="AF2541" t="s">
        <v>7949</v>
      </c>
      <c r="AI2541">
        <v>0</v>
      </c>
      <c r="AJ2541">
        <v>0</v>
      </c>
      <c r="AK2541" t="s">
        <v>19836</v>
      </c>
      <c r="AL2541" t="s">
        <v>19836</v>
      </c>
      <c r="AM2541" t="s">
        <v>20019</v>
      </c>
    </row>
    <row r="2542" spans="1:39" x14ac:dyDescent="0.25">
      <c r="A2542" t="s">
        <v>9808</v>
      </c>
      <c r="B2542" t="s">
        <v>4841</v>
      </c>
      <c r="C2542" t="s">
        <v>4842</v>
      </c>
      <c r="D2542">
        <v>29</v>
      </c>
      <c r="E2542" t="s">
        <v>4845</v>
      </c>
      <c r="F2542">
        <v>7.54</v>
      </c>
      <c r="K2542" t="s">
        <v>6860</v>
      </c>
      <c r="M2542" t="s">
        <v>6865</v>
      </c>
      <c r="N2542">
        <v>8</v>
      </c>
      <c r="O2542" t="s">
        <v>15344</v>
      </c>
      <c r="P2542" t="s">
        <v>17460</v>
      </c>
      <c r="Q2542">
        <v>7</v>
      </c>
      <c r="R2542">
        <v>3</v>
      </c>
      <c r="S2542">
        <v>2.17</v>
      </c>
      <c r="T2542">
        <v>3.79</v>
      </c>
      <c r="U2542">
        <v>622.71</v>
      </c>
      <c r="V2542">
        <v>112.9</v>
      </c>
      <c r="W2542">
        <v>3.39</v>
      </c>
      <c r="X2542">
        <v>13.47</v>
      </c>
      <c r="Y2542">
        <v>9.16</v>
      </c>
      <c r="Z2542">
        <v>3</v>
      </c>
      <c r="AA2542" t="s">
        <v>4250</v>
      </c>
      <c r="AB2542">
        <v>1</v>
      </c>
      <c r="AC2542">
        <v>10</v>
      </c>
      <c r="AD2542">
        <v>2.3433333333333328</v>
      </c>
      <c r="AF2542" t="s">
        <v>7952</v>
      </c>
      <c r="AI2542">
        <v>0</v>
      </c>
      <c r="AJ2542">
        <v>0</v>
      </c>
      <c r="AK2542" t="s">
        <v>19877</v>
      </c>
      <c r="AL2542" t="s">
        <v>19877</v>
      </c>
      <c r="AM2542" t="s">
        <v>20019</v>
      </c>
    </row>
    <row r="2543" spans="1:39" x14ac:dyDescent="0.25">
      <c r="A2543" t="s">
        <v>9809</v>
      </c>
      <c r="B2543" t="s">
        <v>4841</v>
      </c>
      <c r="C2543" t="s">
        <v>4842</v>
      </c>
      <c r="D2543">
        <v>29</v>
      </c>
      <c r="E2543" t="s">
        <v>4845</v>
      </c>
      <c r="F2543">
        <v>7.54</v>
      </c>
      <c r="K2543" t="s">
        <v>6860</v>
      </c>
      <c r="M2543" t="s">
        <v>15137</v>
      </c>
      <c r="N2543">
        <v>8</v>
      </c>
      <c r="O2543" t="s">
        <v>15512</v>
      </c>
      <c r="P2543" t="s">
        <v>17461</v>
      </c>
      <c r="Q2543">
        <v>3</v>
      </c>
      <c r="R2543">
        <v>1</v>
      </c>
      <c r="S2543">
        <v>4.78</v>
      </c>
      <c r="T2543">
        <v>6.52</v>
      </c>
      <c r="U2543">
        <v>492.11</v>
      </c>
      <c r="V2543">
        <v>45.23</v>
      </c>
      <c r="W2543">
        <v>5.88</v>
      </c>
      <c r="Y2543">
        <v>9.44</v>
      </c>
      <c r="Z2543">
        <v>2</v>
      </c>
      <c r="AA2543" t="s">
        <v>4250</v>
      </c>
      <c r="AB2543">
        <v>1</v>
      </c>
      <c r="AC2543">
        <v>3</v>
      </c>
      <c r="AD2543">
        <v>2.1696904761904769</v>
      </c>
      <c r="AF2543" t="s">
        <v>7952</v>
      </c>
      <c r="AI2543">
        <v>0</v>
      </c>
      <c r="AJ2543">
        <v>0</v>
      </c>
      <c r="AK2543" t="s">
        <v>19950</v>
      </c>
      <c r="AL2543" t="s">
        <v>19950</v>
      </c>
      <c r="AM2543" t="s">
        <v>20019</v>
      </c>
    </row>
    <row r="2544" spans="1:39" x14ac:dyDescent="0.25">
      <c r="A2544" t="s">
        <v>9810</v>
      </c>
      <c r="B2544" t="s">
        <v>4841</v>
      </c>
      <c r="C2544" t="s">
        <v>4842</v>
      </c>
      <c r="D2544">
        <v>29</v>
      </c>
      <c r="E2544" t="s">
        <v>4845</v>
      </c>
      <c r="F2544">
        <v>7.54</v>
      </c>
      <c r="K2544" t="s">
        <v>6860</v>
      </c>
      <c r="M2544" t="s">
        <v>6865</v>
      </c>
      <c r="N2544">
        <v>8</v>
      </c>
      <c r="O2544" t="s">
        <v>15301</v>
      </c>
      <c r="P2544" t="s">
        <v>17462</v>
      </c>
      <c r="Q2544">
        <v>5</v>
      </c>
      <c r="R2544">
        <v>3</v>
      </c>
      <c r="S2544">
        <v>3.35</v>
      </c>
      <c r="T2544">
        <v>3.37</v>
      </c>
      <c r="U2544">
        <v>497.66</v>
      </c>
      <c r="V2544">
        <v>83.48</v>
      </c>
      <c r="W2544">
        <v>4.5</v>
      </c>
      <c r="X2544">
        <v>13.87</v>
      </c>
      <c r="Y2544">
        <v>5.96</v>
      </c>
      <c r="Z2544">
        <v>2</v>
      </c>
      <c r="AA2544" t="s">
        <v>4250</v>
      </c>
      <c r="AB2544">
        <v>0</v>
      </c>
      <c r="AC2544">
        <v>8</v>
      </c>
      <c r="AD2544">
        <v>3.3233809523809521</v>
      </c>
      <c r="AF2544" t="s">
        <v>7949</v>
      </c>
      <c r="AI2544">
        <v>0</v>
      </c>
      <c r="AJ2544">
        <v>0</v>
      </c>
      <c r="AK2544" t="s">
        <v>19856</v>
      </c>
      <c r="AL2544" t="s">
        <v>19856</v>
      </c>
      <c r="AM2544" t="s">
        <v>20019</v>
      </c>
    </row>
    <row r="2545" spans="1:39" x14ac:dyDescent="0.25">
      <c r="A2545" t="s">
        <v>8872</v>
      </c>
      <c r="B2545" t="s">
        <v>4841</v>
      </c>
      <c r="C2545" t="s">
        <v>4842</v>
      </c>
      <c r="D2545">
        <v>29</v>
      </c>
      <c r="E2545" t="s">
        <v>4845</v>
      </c>
      <c r="F2545">
        <v>7.54</v>
      </c>
      <c r="K2545" t="s">
        <v>6860</v>
      </c>
      <c r="L2545" t="s">
        <v>6861</v>
      </c>
      <c r="M2545" t="s">
        <v>15087</v>
      </c>
      <c r="N2545">
        <v>9</v>
      </c>
      <c r="O2545" t="s">
        <v>15443</v>
      </c>
      <c r="P2545" t="s">
        <v>16524</v>
      </c>
      <c r="Q2545">
        <v>6</v>
      </c>
      <c r="R2545">
        <v>1</v>
      </c>
      <c r="S2545">
        <v>0.73</v>
      </c>
      <c r="T2545">
        <v>0.73</v>
      </c>
      <c r="U2545">
        <v>402.45</v>
      </c>
      <c r="V2545">
        <v>100.94</v>
      </c>
      <c r="W2545">
        <v>2.39</v>
      </c>
      <c r="Y2545">
        <v>0</v>
      </c>
      <c r="Z2545">
        <v>2</v>
      </c>
      <c r="AA2545" t="s">
        <v>4250</v>
      </c>
      <c r="AB2545">
        <v>0</v>
      </c>
      <c r="AC2545">
        <v>1</v>
      </c>
      <c r="AD2545">
        <v>5.1654523809523809</v>
      </c>
      <c r="AF2545" t="s">
        <v>7949</v>
      </c>
      <c r="AI2545">
        <v>0</v>
      </c>
      <c r="AJ2545">
        <v>0</v>
      </c>
      <c r="AK2545" t="s">
        <v>19871</v>
      </c>
      <c r="AL2545" t="s">
        <v>19871</v>
      </c>
      <c r="AM2545" t="s">
        <v>20019</v>
      </c>
    </row>
    <row r="2546" spans="1:39" x14ac:dyDescent="0.25">
      <c r="A2546" t="s">
        <v>9811</v>
      </c>
      <c r="B2546" t="s">
        <v>4841</v>
      </c>
      <c r="C2546" t="s">
        <v>4842</v>
      </c>
      <c r="D2546">
        <v>29</v>
      </c>
      <c r="E2546" t="s">
        <v>4845</v>
      </c>
      <c r="F2546">
        <v>7.54</v>
      </c>
      <c r="I2546" t="s">
        <v>13199</v>
      </c>
      <c r="K2546" t="s">
        <v>6860</v>
      </c>
      <c r="L2546" t="s">
        <v>6861</v>
      </c>
      <c r="M2546" t="s">
        <v>14979</v>
      </c>
      <c r="N2546">
        <v>8</v>
      </c>
      <c r="O2546" t="s">
        <v>15302</v>
      </c>
      <c r="P2546" t="s">
        <v>17463</v>
      </c>
      <c r="Q2546">
        <v>5</v>
      </c>
      <c r="R2546">
        <v>2</v>
      </c>
      <c r="S2546">
        <v>1.68</v>
      </c>
      <c r="T2546">
        <v>1.79</v>
      </c>
      <c r="U2546">
        <v>484.76</v>
      </c>
      <c r="V2546">
        <v>89.6</v>
      </c>
      <c r="W2546">
        <v>4.24</v>
      </c>
      <c r="X2546">
        <v>7.92</v>
      </c>
      <c r="Y2546">
        <v>3.13</v>
      </c>
      <c r="Z2546">
        <v>2</v>
      </c>
      <c r="AA2546" t="s">
        <v>4250</v>
      </c>
      <c r="AB2546">
        <v>0</v>
      </c>
      <c r="AC2546">
        <v>4</v>
      </c>
      <c r="AD2546">
        <v>4.6088571428571434</v>
      </c>
      <c r="AF2546" t="s">
        <v>7949</v>
      </c>
      <c r="AI2546">
        <v>0</v>
      </c>
      <c r="AJ2546">
        <v>0</v>
      </c>
      <c r="AM2546" t="s">
        <v>20019</v>
      </c>
    </row>
    <row r="2547" spans="1:39" x14ac:dyDescent="0.25">
      <c r="A2547" t="s">
        <v>9812</v>
      </c>
      <c r="B2547" t="s">
        <v>4841</v>
      </c>
      <c r="C2547" t="s">
        <v>4842</v>
      </c>
      <c r="D2547">
        <v>29</v>
      </c>
      <c r="E2547" t="s">
        <v>4845</v>
      </c>
      <c r="F2547">
        <v>7.54</v>
      </c>
      <c r="I2547" t="s">
        <v>13200</v>
      </c>
      <c r="K2547" t="s">
        <v>6860</v>
      </c>
      <c r="L2547" t="s">
        <v>6861</v>
      </c>
      <c r="M2547" t="s">
        <v>14979</v>
      </c>
      <c r="N2547">
        <v>8</v>
      </c>
      <c r="O2547" t="s">
        <v>15302</v>
      </c>
      <c r="P2547" t="s">
        <v>17464</v>
      </c>
      <c r="Q2547">
        <v>6</v>
      </c>
      <c r="R2547">
        <v>2</v>
      </c>
      <c r="S2547">
        <v>3.9</v>
      </c>
      <c r="T2547">
        <v>3.9</v>
      </c>
      <c r="U2547">
        <v>489.81</v>
      </c>
      <c r="V2547">
        <v>85.42</v>
      </c>
      <c r="W2547">
        <v>5.14</v>
      </c>
      <c r="Y2547">
        <v>3.65</v>
      </c>
      <c r="Z2547">
        <v>3</v>
      </c>
      <c r="AA2547" t="s">
        <v>4250</v>
      </c>
      <c r="AB2547">
        <v>1</v>
      </c>
      <c r="AC2547">
        <v>4</v>
      </c>
      <c r="AD2547">
        <v>3.1727857142857139</v>
      </c>
      <c r="AF2547" t="s">
        <v>7949</v>
      </c>
      <c r="AI2547">
        <v>0</v>
      </c>
      <c r="AJ2547">
        <v>0</v>
      </c>
      <c r="AM2547" t="s">
        <v>20019</v>
      </c>
    </row>
    <row r="2548" spans="1:39" x14ac:dyDescent="0.25">
      <c r="A2548" t="s">
        <v>9813</v>
      </c>
      <c r="B2548" t="s">
        <v>4841</v>
      </c>
      <c r="C2548" t="s">
        <v>4842</v>
      </c>
      <c r="D2548">
        <v>29</v>
      </c>
      <c r="E2548" t="s">
        <v>4845</v>
      </c>
      <c r="F2548">
        <v>7.54</v>
      </c>
      <c r="I2548" t="s">
        <v>13201</v>
      </c>
      <c r="K2548" t="s">
        <v>6860</v>
      </c>
      <c r="L2548" t="s">
        <v>6861</v>
      </c>
      <c r="M2548" t="s">
        <v>14972</v>
      </c>
      <c r="N2548">
        <v>8</v>
      </c>
      <c r="O2548" t="s">
        <v>15293</v>
      </c>
      <c r="P2548" t="s">
        <v>17465</v>
      </c>
      <c r="Q2548">
        <v>6</v>
      </c>
      <c r="R2548">
        <v>2</v>
      </c>
      <c r="S2548">
        <v>4.62</v>
      </c>
      <c r="T2548">
        <v>4.63</v>
      </c>
      <c r="U2548">
        <v>492.83</v>
      </c>
      <c r="V2548">
        <v>98.83</v>
      </c>
      <c r="W2548">
        <v>4.2699999999999996</v>
      </c>
      <c r="X2548">
        <v>9.17</v>
      </c>
      <c r="Y2548">
        <v>3.63</v>
      </c>
      <c r="Z2548">
        <v>2</v>
      </c>
      <c r="AA2548" t="s">
        <v>4250</v>
      </c>
      <c r="AB2548">
        <v>0</v>
      </c>
      <c r="AC2548">
        <v>5</v>
      </c>
      <c r="AD2548">
        <v>2.441880952380953</v>
      </c>
      <c r="AF2548" t="s">
        <v>7949</v>
      </c>
      <c r="AI2548">
        <v>0</v>
      </c>
      <c r="AJ2548">
        <v>0</v>
      </c>
      <c r="AM2548" t="s">
        <v>20019</v>
      </c>
    </row>
    <row r="2549" spans="1:39" x14ac:dyDescent="0.25">
      <c r="A2549" t="s">
        <v>9260</v>
      </c>
      <c r="B2549" t="s">
        <v>4841</v>
      </c>
      <c r="C2549" t="s">
        <v>4842</v>
      </c>
      <c r="D2549">
        <v>29</v>
      </c>
      <c r="E2549" t="s">
        <v>4845</v>
      </c>
      <c r="F2549">
        <v>7.54</v>
      </c>
      <c r="I2549" t="s">
        <v>13202</v>
      </c>
      <c r="K2549" t="s">
        <v>6860</v>
      </c>
      <c r="L2549" t="s">
        <v>6861</v>
      </c>
      <c r="M2549" t="s">
        <v>14979</v>
      </c>
      <c r="N2549">
        <v>8</v>
      </c>
      <c r="O2549" t="s">
        <v>15302</v>
      </c>
      <c r="P2549" t="s">
        <v>16912</v>
      </c>
      <c r="Q2549">
        <v>7</v>
      </c>
      <c r="R2549">
        <v>2</v>
      </c>
      <c r="S2549">
        <v>2.11</v>
      </c>
      <c r="T2549">
        <v>2.14</v>
      </c>
      <c r="U2549">
        <v>461.8</v>
      </c>
      <c r="V2549">
        <v>111.72</v>
      </c>
      <c r="W2549">
        <v>3.41</v>
      </c>
      <c r="X2549">
        <v>8.2799999999999994</v>
      </c>
      <c r="Y2549">
        <v>4.38</v>
      </c>
      <c r="Z2549">
        <v>2</v>
      </c>
      <c r="AA2549" t="s">
        <v>4250</v>
      </c>
      <c r="AB2549">
        <v>0</v>
      </c>
      <c r="AC2549">
        <v>4</v>
      </c>
      <c r="AD2549">
        <v>3.9938571428571432</v>
      </c>
      <c r="AF2549" t="s">
        <v>7949</v>
      </c>
      <c r="AI2549">
        <v>0</v>
      </c>
      <c r="AJ2549">
        <v>0</v>
      </c>
      <c r="AM2549" t="s">
        <v>20019</v>
      </c>
    </row>
    <row r="2550" spans="1:39" x14ac:dyDescent="0.25">
      <c r="A2550" t="s">
        <v>9521</v>
      </c>
      <c r="B2550" t="s">
        <v>4841</v>
      </c>
      <c r="C2550" t="s">
        <v>4842</v>
      </c>
      <c r="D2550">
        <v>29</v>
      </c>
      <c r="E2550" t="s">
        <v>4845</v>
      </c>
      <c r="F2550">
        <v>7.54</v>
      </c>
      <c r="I2550" t="s">
        <v>13203</v>
      </c>
      <c r="K2550" t="s">
        <v>6860</v>
      </c>
      <c r="L2550" t="s">
        <v>6861</v>
      </c>
      <c r="M2550" t="s">
        <v>14979</v>
      </c>
      <c r="N2550">
        <v>8</v>
      </c>
      <c r="O2550" t="s">
        <v>15302</v>
      </c>
      <c r="P2550" t="s">
        <v>17173</v>
      </c>
      <c r="Q2550">
        <v>6</v>
      </c>
      <c r="R2550">
        <v>2</v>
      </c>
      <c r="S2550">
        <v>2.2000000000000002</v>
      </c>
      <c r="T2550">
        <v>2.2000000000000002</v>
      </c>
      <c r="U2550">
        <v>444.36</v>
      </c>
      <c r="V2550">
        <v>98.83</v>
      </c>
      <c r="W2550">
        <v>3.31</v>
      </c>
      <c r="X2550">
        <v>10.25</v>
      </c>
      <c r="Y2550">
        <v>3.89</v>
      </c>
      <c r="Z2550">
        <v>2</v>
      </c>
      <c r="AA2550" t="s">
        <v>4250</v>
      </c>
      <c r="AB2550">
        <v>0</v>
      </c>
      <c r="AC2550">
        <v>5</v>
      </c>
      <c r="AD2550">
        <v>4.5030952380952378</v>
      </c>
      <c r="AF2550" t="s">
        <v>7949</v>
      </c>
      <c r="AI2550">
        <v>0</v>
      </c>
      <c r="AJ2550">
        <v>0</v>
      </c>
      <c r="AM2550" t="s">
        <v>20019</v>
      </c>
    </row>
    <row r="2551" spans="1:39" x14ac:dyDescent="0.25">
      <c r="A2551" t="s">
        <v>9735</v>
      </c>
      <c r="B2551" t="s">
        <v>4841</v>
      </c>
      <c r="C2551" t="s">
        <v>4842</v>
      </c>
      <c r="D2551">
        <v>29</v>
      </c>
      <c r="E2551" t="s">
        <v>4845</v>
      </c>
      <c r="F2551">
        <v>7.54</v>
      </c>
      <c r="I2551" t="s">
        <v>13204</v>
      </c>
      <c r="K2551" t="s">
        <v>6860</v>
      </c>
      <c r="L2551" t="s">
        <v>6861</v>
      </c>
      <c r="M2551" t="s">
        <v>14979</v>
      </c>
      <c r="N2551">
        <v>8</v>
      </c>
      <c r="O2551" t="s">
        <v>15302</v>
      </c>
      <c r="P2551" t="s">
        <v>17387</v>
      </c>
      <c r="Q2551">
        <v>6</v>
      </c>
      <c r="R2551">
        <v>2</v>
      </c>
      <c r="S2551">
        <v>1.95</v>
      </c>
      <c r="T2551">
        <v>1.96</v>
      </c>
      <c r="U2551">
        <v>494.37</v>
      </c>
      <c r="V2551">
        <v>98.83</v>
      </c>
      <c r="W2551">
        <v>4.4000000000000004</v>
      </c>
      <c r="X2551">
        <v>9.43</v>
      </c>
      <c r="Y2551">
        <v>4.3499999999999996</v>
      </c>
      <c r="Z2551">
        <v>2</v>
      </c>
      <c r="AA2551" t="s">
        <v>4250</v>
      </c>
      <c r="AB2551">
        <v>0</v>
      </c>
      <c r="AC2551">
        <v>5</v>
      </c>
      <c r="AD2551">
        <v>4.2458809523809524</v>
      </c>
      <c r="AF2551" t="s">
        <v>7949</v>
      </c>
      <c r="AI2551">
        <v>0</v>
      </c>
      <c r="AJ2551">
        <v>0</v>
      </c>
      <c r="AM2551" t="s">
        <v>20019</v>
      </c>
    </row>
    <row r="2552" spans="1:39" x14ac:dyDescent="0.25">
      <c r="A2552" t="s">
        <v>9814</v>
      </c>
      <c r="B2552" t="s">
        <v>4841</v>
      </c>
      <c r="C2552" t="s">
        <v>4842</v>
      </c>
      <c r="D2552">
        <v>29</v>
      </c>
      <c r="E2552" t="s">
        <v>4845</v>
      </c>
      <c r="F2552">
        <v>7.54</v>
      </c>
      <c r="I2552" t="s">
        <v>13205</v>
      </c>
      <c r="K2552" t="s">
        <v>6860</v>
      </c>
      <c r="L2552" t="s">
        <v>6861</v>
      </c>
      <c r="M2552" t="s">
        <v>14972</v>
      </c>
      <c r="N2552">
        <v>8</v>
      </c>
      <c r="O2552" t="s">
        <v>15293</v>
      </c>
      <c r="P2552" t="s">
        <v>17466</v>
      </c>
      <c r="Q2552">
        <v>5</v>
      </c>
      <c r="R2552">
        <v>2</v>
      </c>
      <c r="S2552">
        <v>3.36</v>
      </c>
      <c r="T2552">
        <v>3.36</v>
      </c>
      <c r="U2552">
        <v>446.35</v>
      </c>
      <c r="V2552">
        <v>89.6</v>
      </c>
      <c r="W2552">
        <v>3.75</v>
      </c>
      <c r="X2552">
        <v>10</v>
      </c>
      <c r="Y2552">
        <v>3.64</v>
      </c>
      <c r="Z2552">
        <v>2</v>
      </c>
      <c r="AA2552" t="s">
        <v>4250</v>
      </c>
      <c r="AB2552">
        <v>0</v>
      </c>
      <c r="AC2552">
        <v>4</v>
      </c>
      <c r="AD2552">
        <v>4.0232142857142854</v>
      </c>
      <c r="AF2552" t="s">
        <v>7949</v>
      </c>
      <c r="AI2552">
        <v>0</v>
      </c>
      <c r="AJ2552">
        <v>0</v>
      </c>
      <c r="AM2552" t="s">
        <v>20019</v>
      </c>
    </row>
    <row r="2553" spans="1:39" x14ac:dyDescent="0.25">
      <c r="A2553" t="s">
        <v>9736</v>
      </c>
      <c r="B2553" t="s">
        <v>4841</v>
      </c>
      <c r="C2553" t="s">
        <v>4842</v>
      </c>
      <c r="D2553">
        <v>29</v>
      </c>
      <c r="E2553" t="s">
        <v>4845</v>
      </c>
      <c r="F2553">
        <v>7.54</v>
      </c>
      <c r="K2553" t="s">
        <v>6860</v>
      </c>
      <c r="L2553" t="s">
        <v>6861</v>
      </c>
      <c r="M2553" t="s">
        <v>15008</v>
      </c>
      <c r="N2553">
        <v>9</v>
      </c>
      <c r="O2553" t="s">
        <v>15339</v>
      </c>
      <c r="P2553" t="s">
        <v>17388</v>
      </c>
      <c r="Q2553">
        <v>8</v>
      </c>
      <c r="R2553">
        <v>3</v>
      </c>
      <c r="S2553">
        <v>2.82</v>
      </c>
      <c r="T2553">
        <v>2.83</v>
      </c>
      <c r="U2553">
        <v>578.78</v>
      </c>
      <c r="V2553">
        <v>105.6</v>
      </c>
      <c r="W2553">
        <v>4.8600000000000003</v>
      </c>
      <c r="X2553">
        <v>13.83</v>
      </c>
      <c r="Y2553">
        <v>5.89</v>
      </c>
      <c r="Z2553">
        <v>3</v>
      </c>
      <c r="AA2553" t="s">
        <v>4250</v>
      </c>
      <c r="AB2553">
        <v>1</v>
      </c>
      <c r="AC2553">
        <v>11</v>
      </c>
      <c r="AD2553">
        <v>3.2366666666666668</v>
      </c>
      <c r="AF2553" t="s">
        <v>7949</v>
      </c>
      <c r="AI2553">
        <v>0</v>
      </c>
      <c r="AJ2553">
        <v>0</v>
      </c>
      <c r="AK2553" t="s">
        <v>19873</v>
      </c>
      <c r="AL2553" t="s">
        <v>19873</v>
      </c>
      <c r="AM2553" t="s">
        <v>20019</v>
      </c>
    </row>
    <row r="2554" spans="1:39" x14ac:dyDescent="0.25">
      <c r="A2554" t="s">
        <v>9815</v>
      </c>
      <c r="B2554" t="s">
        <v>4841</v>
      </c>
      <c r="C2554" t="s">
        <v>4842</v>
      </c>
      <c r="D2554">
        <v>29</v>
      </c>
      <c r="E2554" t="s">
        <v>4845</v>
      </c>
      <c r="F2554">
        <v>7.54</v>
      </c>
      <c r="K2554" t="s">
        <v>6860</v>
      </c>
      <c r="L2554" t="s">
        <v>6861</v>
      </c>
      <c r="M2554" t="s">
        <v>15099</v>
      </c>
      <c r="N2554">
        <v>9</v>
      </c>
      <c r="O2554" t="s">
        <v>15462</v>
      </c>
      <c r="P2554" t="s">
        <v>17467</v>
      </c>
      <c r="Q2554">
        <v>7</v>
      </c>
      <c r="R2554">
        <v>2</v>
      </c>
      <c r="S2554">
        <v>3.27</v>
      </c>
      <c r="T2554">
        <v>3.3</v>
      </c>
      <c r="U2554">
        <v>452.82</v>
      </c>
      <c r="V2554">
        <v>126.28</v>
      </c>
      <c r="W2554">
        <v>3.37</v>
      </c>
      <c r="X2554">
        <v>8.49</v>
      </c>
      <c r="Y2554">
        <v>1.59</v>
      </c>
      <c r="Z2554">
        <v>2</v>
      </c>
      <c r="AA2554" t="s">
        <v>4250</v>
      </c>
      <c r="AB2554">
        <v>0</v>
      </c>
      <c r="AC2554">
        <v>3</v>
      </c>
      <c r="AD2554">
        <v>3.052</v>
      </c>
      <c r="AF2554" t="s">
        <v>7949</v>
      </c>
      <c r="AI2554">
        <v>0</v>
      </c>
      <c r="AJ2554">
        <v>0</v>
      </c>
      <c r="AK2554" t="s">
        <v>19935</v>
      </c>
      <c r="AL2554" t="s">
        <v>19935</v>
      </c>
      <c r="AM2554" t="s">
        <v>20019</v>
      </c>
    </row>
    <row r="2555" spans="1:39" x14ac:dyDescent="0.25">
      <c r="A2555" t="s">
        <v>9815</v>
      </c>
      <c r="B2555" t="s">
        <v>4841</v>
      </c>
      <c r="C2555" t="s">
        <v>4842</v>
      </c>
      <c r="D2555">
        <v>29</v>
      </c>
      <c r="E2555" t="s">
        <v>4845</v>
      </c>
      <c r="F2555">
        <v>7.54</v>
      </c>
      <c r="I2555" t="s">
        <v>13206</v>
      </c>
      <c r="K2555" t="s">
        <v>6860</v>
      </c>
      <c r="L2555" t="s">
        <v>6861</v>
      </c>
      <c r="M2555" t="s">
        <v>15100</v>
      </c>
      <c r="N2555">
        <v>8</v>
      </c>
      <c r="O2555" t="s">
        <v>15463</v>
      </c>
      <c r="P2555" t="s">
        <v>17467</v>
      </c>
      <c r="Q2555">
        <v>7</v>
      </c>
      <c r="R2555">
        <v>2</v>
      </c>
      <c r="S2555">
        <v>3.27</v>
      </c>
      <c r="T2555">
        <v>3.3</v>
      </c>
      <c r="U2555">
        <v>452.82</v>
      </c>
      <c r="V2555">
        <v>126.28</v>
      </c>
      <c r="W2555">
        <v>3.37</v>
      </c>
      <c r="X2555">
        <v>8.49</v>
      </c>
      <c r="Y2555">
        <v>1.59</v>
      </c>
      <c r="Z2555">
        <v>2</v>
      </c>
      <c r="AA2555" t="s">
        <v>4250</v>
      </c>
      <c r="AB2555">
        <v>0</v>
      </c>
      <c r="AC2555">
        <v>3</v>
      </c>
      <c r="AD2555">
        <v>3.052</v>
      </c>
      <c r="AF2555" t="s">
        <v>7949</v>
      </c>
      <c r="AI2555">
        <v>0</v>
      </c>
      <c r="AJ2555">
        <v>0</v>
      </c>
      <c r="AM2555" t="s">
        <v>20019</v>
      </c>
    </row>
    <row r="2556" spans="1:39" x14ac:dyDescent="0.25">
      <c r="A2556" t="s">
        <v>8961</v>
      </c>
      <c r="B2556" t="s">
        <v>4841</v>
      </c>
      <c r="C2556" t="s">
        <v>4842</v>
      </c>
      <c r="D2556">
        <v>29</v>
      </c>
      <c r="E2556" t="s">
        <v>4845</v>
      </c>
      <c r="F2556">
        <v>7.54</v>
      </c>
      <c r="K2556" t="s">
        <v>6860</v>
      </c>
      <c r="L2556" t="s">
        <v>6861</v>
      </c>
      <c r="M2556" t="s">
        <v>15026</v>
      </c>
      <c r="N2556">
        <v>9</v>
      </c>
      <c r="O2556" t="s">
        <v>15368</v>
      </c>
      <c r="P2556" t="s">
        <v>16613</v>
      </c>
      <c r="Q2556">
        <v>6</v>
      </c>
      <c r="R2556">
        <v>3</v>
      </c>
      <c r="S2556">
        <v>0.8</v>
      </c>
      <c r="T2556">
        <v>2.79</v>
      </c>
      <c r="U2556">
        <v>512.67999999999995</v>
      </c>
      <c r="V2556">
        <v>103.67</v>
      </c>
      <c r="W2556">
        <v>2.68</v>
      </c>
      <c r="X2556">
        <v>13.79</v>
      </c>
      <c r="Y2556">
        <v>9.5500000000000007</v>
      </c>
      <c r="Z2556">
        <v>3</v>
      </c>
      <c r="AA2556" t="s">
        <v>4250</v>
      </c>
      <c r="AB2556">
        <v>1</v>
      </c>
      <c r="AC2556">
        <v>10</v>
      </c>
      <c r="AD2556">
        <v>2.9359999999999999</v>
      </c>
      <c r="AF2556" t="s">
        <v>7952</v>
      </c>
      <c r="AI2556">
        <v>0</v>
      </c>
      <c r="AJ2556">
        <v>0</v>
      </c>
      <c r="AK2556" t="s">
        <v>19878</v>
      </c>
      <c r="AL2556" t="s">
        <v>19878</v>
      </c>
      <c r="AM2556" t="s">
        <v>20019</v>
      </c>
    </row>
    <row r="2557" spans="1:39" x14ac:dyDescent="0.25">
      <c r="A2557" t="s">
        <v>9816</v>
      </c>
      <c r="B2557" t="s">
        <v>4841</v>
      </c>
      <c r="C2557" t="s">
        <v>4842</v>
      </c>
      <c r="D2557">
        <v>29</v>
      </c>
      <c r="E2557" t="s">
        <v>4845</v>
      </c>
      <c r="F2557">
        <v>7.54</v>
      </c>
      <c r="K2557" t="s">
        <v>6860</v>
      </c>
      <c r="L2557" t="s">
        <v>6861</v>
      </c>
      <c r="M2557" t="s">
        <v>6887</v>
      </c>
      <c r="N2557">
        <v>9</v>
      </c>
      <c r="O2557" t="s">
        <v>15459</v>
      </c>
      <c r="P2557" t="s">
        <v>17468</v>
      </c>
      <c r="Q2557">
        <v>9</v>
      </c>
      <c r="R2557">
        <v>9</v>
      </c>
      <c r="S2557">
        <v>3.21</v>
      </c>
      <c r="T2557">
        <v>5.26</v>
      </c>
      <c r="U2557">
        <v>832.97</v>
      </c>
      <c r="V2557">
        <v>257.47000000000003</v>
      </c>
      <c r="W2557">
        <v>1.53</v>
      </c>
      <c r="X2557">
        <v>3.48</v>
      </c>
      <c r="Y2557">
        <v>6.65</v>
      </c>
      <c r="Z2557">
        <v>3</v>
      </c>
      <c r="AA2557" t="s">
        <v>4250</v>
      </c>
      <c r="AB2557">
        <v>2</v>
      </c>
      <c r="AC2557">
        <v>18</v>
      </c>
      <c r="AD2557">
        <v>1.395</v>
      </c>
      <c r="AF2557" t="s">
        <v>7951</v>
      </c>
      <c r="AI2557">
        <v>0</v>
      </c>
      <c r="AJ2557">
        <v>0</v>
      </c>
      <c r="AK2557" t="s">
        <v>19901</v>
      </c>
      <c r="AL2557" t="s">
        <v>19901</v>
      </c>
      <c r="AM2557" t="s">
        <v>20019</v>
      </c>
    </row>
    <row r="2558" spans="1:39" x14ac:dyDescent="0.25">
      <c r="A2558" t="s">
        <v>8858</v>
      </c>
      <c r="B2558" t="s">
        <v>4841</v>
      </c>
      <c r="C2558" t="s">
        <v>4842</v>
      </c>
      <c r="D2558">
        <v>29</v>
      </c>
      <c r="E2558" t="s">
        <v>4845</v>
      </c>
      <c r="F2558">
        <v>7.54</v>
      </c>
      <c r="K2558" t="s">
        <v>6860</v>
      </c>
      <c r="L2558" t="s">
        <v>6861</v>
      </c>
      <c r="M2558" t="s">
        <v>15001</v>
      </c>
      <c r="N2558">
        <v>9</v>
      </c>
      <c r="O2558" t="s">
        <v>15331</v>
      </c>
      <c r="P2558" t="s">
        <v>16510</v>
      </c>
      <c r="Q2558">
        <v>6</v>
      </c>
      <c r="R2558">
        <v>5</v>
      </c>
      <c r="S2558">
        <v>-0.94</v>
      </c>
      <c r="T2558">
        <v>1.19</v>
      </c>
      <c r="U2558">
        <v>614.73</v>
      </c>
      <c r="V2558">
        <v>131</v>
      </c>
      <c r="W2558">
        <v>2.23</v>
      </c>
      <c r="X2558">
        <v>13.86</v>
      </c>
      <c r="Y2558">
        <v>9.57</v>
      </c>
      <c r="Z2558">
        <v>2</v>
      </c>
      <c r="AA2558" t="s">
        <v>4250</v>
      </c>
      <c r="AB2558">
        <v>1</v>
      </c>
      <c r="AC2558">
        <v>13</v>
      </c>
      <c r="AD2558">
        <v>2.2149999999999999</v>
      </c>
      <c r="AF2558" t="s">
        <v>7952</v>
      </c>
      <c r="AI2558">
        <v>0</v>
      </c>
      <c r="AJ2558">
        <v>0</v>
      </c>
      <c r="AK2558" t="s">
        <v>19858</v>
      </c>
      <c r="AL2558" t="s">
        <v>19858</v>
      </c>
      <c r="AM2558" t="s">
        <v>20019</v>
      </c>
    </row>
    <row r="2559" spans="1:39" x14ac:dyDescent="0.25">
      <c r="A2559" t="s">
        <v>9817</v>
      </c>
      <c r="B2559" t="s">
        <v>4841</v>
      </c>
      <c r="C2559" t="s">
        <v>4842</v>
      </c>
      <c r="D2559">
        <v>29</v>
      </c>
      <c r="E2559" t="s">
        <v>4845</v>
      </c>
      <c r="F2559">
        <v>7.54</v>
      </c>
      <c r="K2559" t="s">
        <v>6860</v>
      </c>
      <c r="M2559" t="s">
        <v>14992</v>
      </c>
      <c r="N2559">
        <v>8</v>
      </c>
      <c r="O2559" t="s">
        <v>15318</v>
      </c>
      <c r="P2559" t="s">
        <v>17469</v>
      </c>
      <c r="Q2559">
        <v>6</v>
      </c>
      <c r="R2559">
        <v>5</v>
      </c>
      <c r="S2559">
        <v>1.91</v>
      </c>
      <c r="T2559">
        <v>3.01</v>
      </c>
      <c r="U2559">
        <v>631.72</v>
      </c>
      <c r="V2559">
        <v>119.92</v>
      </c>
      <c r="W2559">
        <v>5.01</v>
      </c>
      <c r="X2559">
        <v>13.71</v>
      </c>
      <c r="Y2559">
        <v>8.43</v>
      </c>
      <c r="Z2559">
        <v>4</v>
      </c>
      <c r="AA2559" t="s">
        <v>4250</v>
      </c>
      <c r="AB2559">
        <v>2</v>
      </c>
      <c r="AC2559">
        <v>14</v>
      </c>
      <c r="AD2559">
        <v>2.7826666666666671</v>
      </c>
      <c r="AF2559" t="s">
        <v>7949</v>
      </c>
      <c r="AI2559">
        <v>0</v>
      </c>
      <c r="AJ2559">
        <v>0</v>
      </c>
      <c r="AK2559" t="s">
        <v>19864</v>
      </c>
      <c r="AL2559" t="s">
        <v>19864</v>
      </c>
      <c r="AM2559" t="s">
        <v>20019</v>
      </c>
    </row>
    <row r="2560" spans="1:39" x14ac:dyDescent="0.25">
      <c r="A2560" t="s">
        <v>5499</v>
      </c>
      <c r="B2560" t="s">
        <v>4841</v>
      </c>
      <c r="C2560" t="s">
        <v>4842</v>
      </c>
      <c r="D2560">
        <v>29</v>
      </c>
      <c r="E2560" t="s">
        <v>4845</v>
      </c>
      <c r="F2560">
        <v>7.54</v>
      </c>
      <c r="K2560" t="s">
        <v>6860</v>
      </c>
      <c r="L2560" t="s">
        <v>6861</v>
      </c>
      <c r="M2560" t="s">
        <v>15081</v>
      </c>
      <c r="N2560">
        <v>9</v>
      </c>
      <c r="O2560" t="s">
        <v>15436</v>
      </c>
      <c r="P2560" t="s">
        <v>7225</v>
      </c>
      <c r="Q2560">
        <v>7</v>
      </c>
      <c r="R2560">
        <v>2</v>
      </c>
      <c r="S2560">
        <v>2.3199999999999998</v>
      </c>
      <c r="T2560">
        <v>2.35</v>
      </c>
      <c r="U2560">
        <v>443.54</v>
      </c>
      <c r="V2560">
        <v>109</v>
      </c>
      <c r="W2560">
        <v>2.71</v>
      </c>
      <c r="Y2560">
        <v>6.53</v>
      </c>
      <c r="Z2560">
        <v>3</v>
      </c>
      <c r="AA2560" t="s">
        <v>4250</v>
      </c>
      <c r="AB2560">
        <v>0</v>
      </c>
      <c r="AC2560">
        <v>3</v>
      </c>
      <c r="AD2560">
        <v>4.1099523809523806</v>
      </c>
      <c r="AF2560" t="s">
        <v>7949</v>
      </c>
      <c r="AI2560">
        <v>0</v>
      </c>
      <c r="AJ2560">
        <v>0</v>
      </c>
      <c r="AK2560" t="s">
        <v>7967</v>
      </c>
      <c r="AL2560" t="s">
        <v>7967</v>
      </c>
      <c r="AM2560" t="s">
        <v>20019</v>
      </c>
    </row>
    <row r="2561" spans="1:39" x14ac:dyDescent="0.25">
      <c r="A2561" t="s">
        <v>9276</v>
      </c>
      <c r="B2561" t="s">
        <v>4841</v>
      </c>
      <c r="C2561" t="s">
        <v>4842</v>
      </c>
      <c r="D2561">
        <v>29</v>
      </c>
      <c r="E2561" t="s">
        <v>4845</v>
      </c>
      <c r="F2561">
        <v>7.54</v>
      </c>
      <c r="K2561" t="s">
        <v>6860</v>
      </c>
      <c r="L2561" t="s">
        <v>6861</v>
      </c>
      <c r="M2561" t="s">
        <v>15071</v>
      </c>
      <c r="N2561">
        <v>9</v>
      </c>
      <c r="O2561" t="s">
        <v>15424</v>
      </c>
      <c r="P2561" t="s">
        <v>16928</v>
      </c>
      <c r="Q2561">
        <v>6</v>
      </c>
      <c r="R2561">
        <v>2</v>
      </c>
      <c r="S2561">
        <v>-0.68</v>
      </c>
      <c r="T2561">
        <v>-0.67</v>
      </c>
      <c r="U2561">
        <v>431.78</v>
      </c>
      <c r="V2561">
        <v>102.49</v>
      </c>
      <c r="W2561">
        <v>3.05</v>
      </c>
      <c r="X2561">
        <v>8.75</v>
      </c>
      <c r="Y2561">
        <v>4.5</v>
      </c>
      <c r="Z2561">
        <v>2</v>
      </c>
      <c r="AA2561" t="s">
        <v>4250</v>
      </c>
      <c r="AB2561">
        <v>0</v>
      </c>
      <c r="AC2561">
        <v>3</v>
      </c>
      <c r="AD2561">
        <v>4.5709523809523809</v>
      </c>
      <c r="AF2561" t="s">
        <v>7949</v>
      </c>
      <c r="AI2561">
        <v>0</v>
      </c>
      <c r="AJ2561">
        <v>0</v>
      </c>
      <c r="AK2561" t="s">
        <v>19896</v>
      </c>
      <c r="AL2561" t="s">
        <v>19896</v>
      </c>
      <c r="AM2561" t="s">
        <v>20019</v>
      </c>
    </row>
    <row r="2562" spans="1:39" x14ac:dyDescent="0.25">
      <c r="A2562" t="s">
        <v>9818</v>
      </c>
      <c r="B2562" t="s">
        <v>4841</v>
      </c>
      <c r="C2562" t="s">
        <v>4842</v>
      </c>
      <c r="D2562">
        <v>29</v>
      </c>
      <c r="E2562" t="s">
        <v>4845</v>
      </c>
      <c r="F2562">
        <v>7.54</v>
      </c>
      <c r="I2562" t="s">
        <v>13207</v>
      </c>
      <c r="K2562" t="s">
        <v>6860</v>
      </c>
      <c r="L2562" t="s">
        <v>6861</v>
      </c>
      <c r="M2562" t="s">
        <v>14996</v>
      </c>
      <c r="N2562">
        <v>9</v>
      </c>
      <c r="O2562" t="s">
        <v>15322</v>
      </c>
      <c r="P2562" t="s">
        <v>17470</v>
      </c>
      <c r="Q2562">
        <v>6</v>
      </c>
      <c r="R2562">
        <v>2</v>
      </c>
      <c r="S2562">
        <v>-3.23</v>
      </c>
      <c r="T2562">
        <v>-3.22</v>
      </c>
      <c r="U2562">
        <v>426.37</v>
      </c>
      <c r="V2562">
        <v>98.83</v>
      </c>
      <c r="W2562">
        <v>2.94</v>
      </c>
      <c r="X2562">
        <v>10.18</v>
      </c>
      <c r="Y2562">
        <v>4.2</v>
      </c>
      <c r="Z2562">
        <v>2</v>
      </c>
      <c r="AA2562" t="s">
        <v>4250</v>
      </c>
      <c r="AB2562">
        <v>0</v>
      </c>
      <c r="AC2562">
        <v>6</v>
      </c>
      <c r="AD2562">
        <v>4.7315952380952382</v>
      </c>
      <c r="AF2562" t="s">
        <v>7949</v>
      </c>
      <c r="AI2562">
        <v>0</v>
      </c>
      <c r="AJ2562">
        <v>0</v>
      </c>
      <c r="AM2562" t="s">
        <v>20019</v>
      </c>
    </row>
    <row r="2563" spans="1:39" x14ac:dyDescent="0.25">
      <c r="A2563" t="s">
        <v>9819</v>
      </c>
      <c r="B2563" t="s">
        <v>4841</v>
      </c>
      <c r="C2563" t="s">
        <v>4842</v>
      </c>
      <c r="D2563">
        <v>29</v>
      </c>
      <c r="E2563" t="s">
        <v>4845</v>
      </c>
      <c r="F2563">
        <v>7.54</v>
      </c>
      <c r="I2563" t="s">
        <v>13208</v>
      </c>
      <c r="K2563" t="s">
        <v>6860</v>
      </c>
      <c r="L2563" t="s">
        <v>6861</v>
      </c>
      <c r="M2563" t="s">
        <v>14999</v>
      </c>
      <c r="N2563">
        <v>9</v>
      </c>
      <c r="O2563" t="s">
        <v>15325</v>
      </c>
      <c r="P2563" t="s">
        <v>17471</v>
      </c>
      <c r="Q2563">
        <v>5</v>
      </c>
      <c r="R2563">
        <v>1</v>
      </c>
      <c r="S2563">
        <v>3.07</v>
      </c>
      <c r="T2563">
        <v>3.27</v>
      </c>
      <c r="U2563">
        <v>402.54</v>
      </c>
      <c r="V2563">
        <v>63.21</v>
      </c>
      <c r="W2563">
        <v>3.21</v>
      </c>
      <c r="Y2563">
        <v>7.37</v>
      </c>
      <c r="Z2563">
        <v>1</v>
      </c>
      <c r="AA2563" t="s">
        <v>4250</v>
      </c>
      <c r="AB2563">
        <v>0</v>
      </c>
      <c r="AC2563">
        <v>1</v>
      </c>
      <c r="AD2563">
        <v>4.8594761904761903</v>
      </c>
      <c r="AF2563" t="s">
        <v>7949</v>
      </c>
      <c r="AI2563">
        <v>0</v>
      </c>
      <c r="AJ2563">
        <v>0</v>
      </c>
      <c r="AM2563" t="s">
        <v>20019</v>
      </c>
    </row>
    <row r="2564" spans="1:39" x14ac:dyDescent="0.25">
      <c r="A2564" t="s">
        <v>9820</v>
      </c>
      <c r="B2564" t="s">
        <v>4841</v>
      </c>
      <c r="C2564" t="s">
        <v>4842</v>
      </c>
      <c r="D2564">
        <v>29</v>
      </c>
      <c r="E2564" t="s">
        <v>4845</v>
      </c>
      <c r="F2564">
        <v>7.54</v>
      </c>
      <c r="I2564" t="s">
        <v>13209</v>
      </c>
      <c r="K2564" t="s">
        <v>6860</v>
      </c>
      <c r="L2564" t="s">
        <v>6861</v>
      </c>
      <c r="M2564" t="s">
        <v>14972</v>
      </c>
      <c r="N2564">
        <v>8</v>
      </c>
      <c r="O2564" t="s">
        <v>15293</v>
      </c>
      <c r="P2564" t="s">
        <v>17472</v>
      </c>
      <c r="Q2564">
        <v>4</v>
      </c>
      <c r="R2564">
        <v>1</v>
      </c>
      <c r="S2564">
        <v>3.97</v>
      </c>
      <c r="T2564">
        <v>3.98</v>
      </c>
      <c r="U2564">
        <v>478.22</v>
      </c>
      <c r="V2564">
        <v>63.58</v>
      </c>
      <c r="W2564">
        <v>4.29</v>
      </c>
      <c r="X2564">
        <v>9.2899999999999991</v>
      </c>
      <c r="Y2564">
        <v>1.78</v>
      </c>
      <c r="Z2564">
        <v>2</v>
      </c>
      <c r="AA2564" t="s">
        <v>4250</v>
      </c>
      <c r="AB2564">
        <v>0</v>
      </c>
      <c r="AC2564">
        <v>3</v>
      </c>
      <c r="AD2564">
        <v>3.5139047619047621</v>
      </c>
      <c r="AF2564" t="s">
        <v>7949</v>
      </c>
      <c r="AI2564">
        <v>0</v>
      </c>
      <c r="AJ2564">
        <v>0</v>
      </c>
      <c r="AM2564" t="s">
        <v>20019</v>
      </c>
    </row>
    <row r="2565" spans="1:39" x14ac:dyDescent="0.25">
      <c r="A2565" t="s">
        <v>9821</v>
      </c>
      <c r="B2565" t="s">
        <v>4841</v>
      </c>
      <c r="C2565" t="s">
        <v>4842</v>
      </c>
      <c r="D2565">
        <v>29</v>
      </c>
      <c r="E2565" t="s">
        <v>4845</v>
      </c>
      <c r="F2565">
        <v>7.54</v>
      </c>
      <c r="I2565" t="s">
        <v>13210</v>
      </c>
      <c r="K2565" t="s">
        <v>6860</v>
      </c>
      <c r="L2565" t="s">
        <v>6861</v>
      </c>
      <c r="M2565" t="s">
        <v>15069</v>
      </c>
      <c r="N2565">
        <v>8</v>
      </c>
      <c r="O2565" t="s">
        <v>15422</v>
      </c>
      <c r="P2565" t="s">
        <v>17473</v>
      </c>
      <c r="Q2565">
        <v>5</v>
      </c>
      <c r="R2565">
        <v>1</v>
      </c>
      <c r="S2565">
        <v>4.0999999999999996</v>
      </c>
      <c r="T2565">
        <v>4.0999999999999996</v>
      </c>
      <c r="U2565">
        <v>390.45</v>
      </c>
      <c r="V2565">
        <v>56.84</v>
      </c>
      <c r="W2565">
        <v>4.01</v>
      </c>
      <c r="Y2565">
        <v>4.45</v>
      </c>
      <c r="Z2565">
        <v>2</v>
      </c>
      <c r="AA2565" t="s">
        <v>4250</v>
      </c>
      <c r="AB2565">
        <v>0</v>
      </c>
      <c r="AC2565">
        <v>3</v>
      </c>
      <c r="AD2565">
        <v>4.0658333333333339</v>
      </c>
      <c r="AF2565" t="s">
        <v>7949</v>
      </c>
      <c r="AI2565">
        <v>0</v>
      </c>
      <c r="AJ2565">
        <v>0</v>
      </c>
      <c r="AM2565" t="s">
        <v>20019</v>
      </c>
    </row>
    <row r="2566" spans="1:39" x14ac:dyDescent="0.25">
      <c r="A2566" t="s">
        <v>9822</v>
      </c>
      <c r="B2566" t="s">
        <v>4841</v>
      </c>
      <c r="C2566" t="s">
        <v>4842</v>
      </c>
      <c r="D2566">
        <v>29.1</v>
      </c>
      <c r="E2566" t="s">
        <v>4845</v>
      </c>
      <c r="F2566">
        <v>7.54</v>
      </c>
      <c r="I2566" t="s">
        <v>13211</v>
      </c>
      <c r="K2566" t="s">
        <v>6860</v>
      </c>
      <c r="L2566" t="s">
        <v>6861</v>
      </c>
      <c r="M2566" t="s">
        <v>14987</v>
      </c>
      <c r="N2566">
        <v>9</v>
      </c>
      <c r="O2566" t="s">
        <v>15311</v>
      </c>
      <c r="P2566" t="s">
        <v>17474</v>
      </c>
      <c r="Q2566">
        <v>7</v>
      </c>
      <c r="R2566">
        <v>2</v>
      </c>
      <c r="S2566">
        <v>2.17</v>
      </c>
      <c r="T2566">
        <v>2.23</v>
      </c>
      <c r="U2566">
        <v>505.83</v>
      </c>
      <c r="V2566">
        <v>111.72</v>
      </c>
      <c r="W2566">
        <v>3.67</v>
      </c>
      <c r="X2566">
        <v>8.19</v>
      </c>
      <c r="Y2566">
        <v>4.55</v>
      </c>
      <c r="Z2566">
        <v>2</v>
      </c>
      <c r="AA2566" t="s">
        <v>4250</v>
      </c>
      <c r="AB2566">
        <v>1</v>
      </c>
      <c r="AC2566">
        <v>6</v>
      </c>
      <c r="AD2566">
        <v>3.6909999999999998</v>
      </c>
      <c r="AF2566" t="s">
        <v>7949</v>
      </c>
      <c r="AI2566">
        <v>0</v>
      </c>
      <c r="AJ2566">
        <v>0</v>
      </c>
      <c r="AM2566" t="s">
        <v>20019</v>
      </c>
    </row>
    <row r="2567" spans="1:39" x14ac:dyDescent="0.25">
      <c r="A2567" t="s">
        <v>9823</v>
      </c>
      <c r="B2567" t="s">
        <v>4841</v>
      </c>
      <c r="C2567" t="s">
        <v>4842</v>
      </c>
      <c r="D2567">
        <v>29.1</v>
      </c>
      <c r="E2567" t="s">
        <v>4845</v>
      </c>
      <c r="F2567">
        <v>7.54</v>
      </c>
      <c r="I2567" t="s">
        <v>13212</v>
      </c>
      <c r="K2567" t="s">
        <v>6860</v>
      </c>
      <c r="L2567" t="s">
        <v>6861</v>
      </c>
      <c r="M2567" t="s">
        <v>14987</v>
      </c>
      <c r="N2567">
        <v>9</v>
      </c>
      <c r="O2567" t="s">
        <v>15311</v>
      </c>
      <c r="P2567" t="s">
        <v>17475</v>
      </c>
      <c r="Q2567">
        <v>6</v>
      </c>
      <c r="R2567">
        <v>2</v>
      </c>
      <c r="S2567">
        <v>3.98</v>
      </c>
      <c r="T2567">
        <v>3.98</v>
      </c>
      <c r="U2567">
        <v>432.29</v>
      </c>
      <c r="V2567">
        <v>85.42</v>
      </c>
      <c r="W2567">
        <v>4.58</v>
      </c>
      <c r="Y2567">
        <v>4.9000000000000004</v>
      </c>
      <c r="Z2567">
        <v>3</v>
      </c>
      <c r="AA2567" t="s">
        <v>4250</v>
      </c>
      <c r="AB2567">
        <v>0</v>
      </c>
      <c r="AC2567">
        <v>4</v>
      </c>
      <c r="AD2567">
        <v>3.5036428571428568</v>
      </c>
      <c r="AF2567" t="s">
        <v>7949</v>
      </c>
      <c r="AI2567">
        <v>0</v>
      </c>
      <c r="AJ2567">
        <v>0</v>
      </c>
      <c r="AM2567" t="s">
        <v>20019</v>
      </c>
    </row>
    <row r="2568" spans="1:39" x14ac:dyDescent="0.25">
      <c r="A2568" t="s">
        <v>9824</v>
      </c>
      <c r="B2568" t="s">
        <v>4841</v>
      </c>
      <c r="C2568" t="s">
        <v>4842</v>
      </c>
      <c r="D2568">
        <v>29.2</v>
      </c>
      <c r="E2568" t="s">
        <v>4845</v>
      </c>
      <c r="F2568">
        <v>7.54</v>
      </c>
      <c r="I2568" t="s">
        <v>13213</v>
      </c>
      <c r="K2568" t="s">
        <v>6860</v>
      </c>
      <c r="M2568" t="s">
        <v>14977</v>
      </c>
      <c r="N2568">
        <v>8</v>
      </c>
      <c r="O2568" t="s">
        <v>15298</v>
      </c>
      <c r="P2568" t="s">
        <v>17476</v>
      </c>
      <c r="Q2568">
        <v>4</v>
      </c>
      <c r="R2568">
        <v>2</v>
      </c>
      <c r="S2568">
        <v>2.8</v>
      </c>
      <c r="T2568">
        <v>2.81</v>
      </c>
      <c r="U2568">
        <v>363.46</v>
      </c>
      <c r="V2568">
        <v>76.709999999999994</v>
      </c>
      <c r="W2568">
        <v>2.2200000000000002</v>
      </c>
      <c r="X2568">
        <v>10.41</v>
      </c>
      <c r="Y2568">
        <v>5.74</v>
      </c>
      <c r="Z2568">
        <v>1</v>
      </c>
      <c r="AA2568" t="s">
        <v>4250</v>
      </c>
      <c r="AB2568">
        <v>0</v>
      </c>
      <c r="AC2568">
        <v>1</v>
      </c>
      <c r="AD2568">
        <v>5.0752857142857142</v>
      </c>
      <c r="AF2568" t="s">
        <v>7949</v>
      </c>
      <c r="AI2568">
        <v>0</v>
      </c>
      <c r="AJ2568">
        <v>0</v>
      </c>
      <c r="AM2568" t="s">
        <v>20019</v>
      </c>
    </row>
    <row r="2569" spans="1:39" x14ac:dyDescent="0.25">
      <c r="A2569" t="s">
        <v>9825</v>
      </c>
      <c r="B2569" t="s">
        <v>4841</v>
      </c>
      <c r="C2569" t="s">
        <v>4842</v>
      </c>
      <c r="D2569">
        <v>29.2</v>
      </c>
      <c r="E2569" t="s">
        <v>4845</v>
      </c>
      <c r="F2569">
        <v>7.54</v>
      </c>
      <c r="I2569" t="s">
        <v>13214</v>
      </c>
      <c r="K2569" t="s">
        <v>6860</v>
      </c>
      <c r="M2569" t="s">
        <v>15002</v>
      </c>
      <c r="N2569">
        <v>8</v>
      </c>
      <c r="O2569" t="s">
        <v>15332</v>
      </c>
      <c r="P2569" t="s">
        <v>17477</v>
      </c>
      <c r="Q2569">
        <v>5</v>
      </c>
      <c r="R2569">
        <v>1</v>
      </c>
      <c r="S2569">
        <v>2.46</v>
      </c>
      <c r="T2569">
        <v>2.5</v>
      </c>
      <c r="U2569">
        <v>425.57</v>
      </c>
      <c r="V2569">
        <v>77.150000000000006</v>
      </c>
      <c r="W2569">
        <v>3.76</v>
      </c>
      <c r="Y2569">
        <v>6.33</v>
      </c>
      <c r="Z2569">
        <v>1</v>
      </c>
      <c r="AA2569" t="s">
        <v>4250</v>
      </c>
      <c r="AB2569">
        <v>0</v>
      </c>
      <c r="AC2569">
        <v>6</v>
      </c>
      <c r="AD2569">
        <v>5.1349761904761904</v>
      </c>
      <c r="AF2569" t="s">
        <v>7949</v>
      </c>
      <c r="AI2569">
        <v>0</v>
      </c>
      <c r="AJ2569">
        <v>0</v>
      </c>
      <c r="AM2569" t="s">
        <v>20019</v>
      </c>
    </row>
    <row r="2570" spans="1:39" x14ac:dyDescent="0.25">
      <c r="A2570" t="s">
        <v>9826</v>
      </c>
      <c r="B2570" t="s">
        <v>4841</v>
      </c>
      <c r="C2570" t="s">
        <v>4842</v>
      </c>
      <c r="D2570">
        <v>29.3</v>
      </c>
      <c r="E2570" t="s">
        <v>4845</v>
      </c>
      <c r="F2570">
        <v>7.53</v>
      </c>
      <c r="K2570" t="s">
        <v>6860</v>
      </c>
      <c r="L2570" t="s">
        <v>6861</v>
      </c>
      <c r="M2570" t="s">
        <v>14953</v>
      </c>
      <c r="N2570">
        <v>9</v>
      </c>
      <c r="O2570" t="s">
        <v>15274</v>
      </c>
      <c r="P2570" t="s">
        <v>17478</v>
      </c>
      <c r="Q2570">
        <v>5</v>
      </c>
      <c r="R2570">
        <v>1</v>
      </c>
      <c r="S2570">
        <v>2.5299999999999998</v>
      </c>
      <c r="T2570">
        <v>2.5299999999999998</v>
      </c>
      <c r="U2570">
        <v>467.4</v>
      </c>
      <c r="V2570">
        <v>77.05</v>
      </c>
      <c r="W2570">
        <v>4.8499999999999996</v>
      </c>
      <c r="Y2570">
        <v>2.48</v>
      </c>
      <c r="Z2570">
        <v>4</v>
      </c>
      <c r="AA2570" t="s">
        <v>4250</v>
      </c>
      <c r="AB2570">
        <v>0</v>
      </c>
      <c r="AC2570">
        <v>3</v>
      </c>
      <c r="AD2570">
        <v>4.8011904761904773</v>
      </c>
      <c r="AF2570" t="s">
        <v>7949</v>
      </c>
      <c r="AI2570">
        <v>0</v>
      </c>
      <c r="AJ2570">
        <v>0</v>
      </c>
      <c r="AK2570" t="s">
        <v>19841</v>
      </c>
      <c r="AL2570" t="s">
        <v>19841</v>
      </c>
      <c r="AM2570" t="s">
        <v>20019</v>
      </c>
    </row>
    <row r="2571" spans="1:39" x14ac:dyDescent="0.25">
      <c r="A2571" t="s">
        <v>9827</v>
      </c>
      <c r="B2571" t="s">
        <v>4841</v>
      </c>
      <c r="C2571" t="s">
        <v>4842</v>
      </c>
      <c r="D2571">
        <v>29.3</v>
      </c>
      <c r="E2571" t="s">
        <v>4845</v>
      </c>
      <c r="F2571">
        <v>7.53</v>
      </c>
      <c r="I2571" t="s">
        <v>13215</v>
      </c>
      <c r="K2571" t="s">
        <v>6860</v>
      </c>
      <c r="M2571" t="s">
        <v>15002</v>
      </c>
      <c r="N2571">
        <v>8</v>
      </c>
      <c r="O2571" t="s">
        <v>15332</v>
      </c>
      <c r="P2571" t="s">
        <v>17479</v>
      </c>
      <c r="Q2571">
        <v>5</v>
      </c>
      <c r="R2571">
        <v>1</v>
      </c>
      <c r="S2571">
        <v>3.52</v>
      </c>
      <c r="T2571">
        <v>3.53</v>
      </c>
      <c r="U2571">
        <v>502.48</v>
      </c>
      <c r="V2571">
        <v>67.92</v>
      </c>
      <c r="W2571">
        <v>5.07</v>
      </c>
      <c r="Y2571">
        <v>6.02</v>
      </c>
      <c r="Z2571">
        <v>2</v>
      </c>
      <c r="AA2571" t="s">
        <v>4250</v>
      </c>
      <c r="AB2571">
        <v>2</v>
      </c>
      <c r="AC2571">
        <v>3</v>
      </c>
      <c r="AD2571">
        <v>3.808333333333334</v>
      </c>
      <c r="AF2571" t="s">
        <v>7949</v>
      </c>
      <c r="AI2571">
        <v>0</v>
      </c>
      <c r="AJ2571">
        <v>0</v>
      </c>
      <c r="AM2571" t="s">
        <v>20019</v>
      </c>
    </row>
    <row r="2572" spans="1:39" x14ac:dyDescent="0.25">
      <c r="A2572" t="s">
        <v>9828</v>
      </c>
      <c r="B2572" t="s">
        <v>4841</v>
      </c>
      <c r="C2572" t="s">
        <v>4842</v>
      </c>
      <c r="D2572">
        <v>29.3</v>
      </c>
      <c r="E2572" t="s">
        <v>4845</v>
      </c>
      <c r="F2572">
        <v>7.53</v>
      </c>
      <c r="I2572" t="s">
        <v>13216</v>
      </c>
      <c r="K2572" t="s">
        <v>6860</v>
      </c>
      <c r="M2572" t="s">
        <v>15002</v>
      </c>
      <c r="N2572">
        <v>8</v>
      </c>
      <c r="O2572" t="s">
        <v>15332</v>
      </c>
      <c r="P2572" t="s">
        <v>17480</v>
      </c>
      <c r="Q2572">
        <v>5</v>
      </c>
      <c r="R2572">
        <v>1</v>
      </c>
      <c r="S2572">
        <v>0.56999999999999995</v>
      </c>
      <c r="T2572">
        <v>0.62</v>
      </c>
      <c r="U2572">
        <v>369.47</v>
      </c>
      <c r="V2572">
        <v>77.150000000000006</v>
      </c>
      <c r="W2572">
        <v>2.34</v>
      </c>
      <c r="Y2572">
        <v>6.42</v>
      </c>
      <c r="Z2572">
        <v>1</v>
      </c>
      <c r="AA2572" t="s">
        <v>4250</v>
      </c>
      <c r="AB2572">
        <v>0</v>
      </c>
      <c r="AC2572">
        <v>3</v>
      </c>
      <c r="AD2572">
        <v>5.7656904761904757</v>
      </c>
      <c r="AF2572" t="s">
        <v>7949</v>
      </c>
      <c r="AI2572">
        <v>0</v>
      </c>
      <c r="AJ2572">
        <v>0</v>
      </c>
      <c r="AM2572" t="s">
        <v>20019</v>
      </c>
    </row>
    <row r="2573" spans="1:39" x14ac:dyDescent="0.25">
      <c r="A2573" t="s">
        <v>9829</v>
      </c>
      <c r="B2573" t="s">
        <v>4841</v>
      </c>
      <c r="C2573" t="s">
        <v>4842</v>
      </c>
      <c r="D2573">
        <v>29.4</v>
      </c>
      <c r="E2573" t="s">
        <v>4845</v>
      </c>
      <c r="F2573">
        <v>7.53</v>
      </c>
      <c r="I2573" t="s">
        <v>13217</v>
      </c>
      <c r="K2573" t="s">
        <v>6860</v>
      </c>
      <c r="L2573" t="s">
        <v>6861</v>
      </c>
      <c r="M2573" t="s">
        <v>14987</v>
      </c>
      <c r="N2573">
        <v>9</v>
      </c>
      <c r="O2573" t="s">
        <v>15311</v>
      </c>
      <c r="P2573" t="s">
        <v>17481</v>
      </c>
      <c r="Q2573">
        <v>6</v>
      </c>
      <c r="R2573">
        <v>2</v>
      </c>
      <c r="S2573">
        <v>2.62</v>
      </c>
      <c r="T2573">
        <v>2.63</v>
      </c>
      <c r="U2573">
        <v>417.8</v>
      </c>
      <c r="V2573">
        <v>113.39</v>
      </c>
      <c r="W2573">
        <v>2.9</v>
      </c>
      <c r="X2573">
        <v>9.2799999999999994</v>
      </c>
      <c r="Y2573">
        <v>4.5199999999999996</v>
      </c>
      <c r="Z2573">
        <v>2</v>
      </c>
      <c r="AA2573" t="s">
        <v>4250</v>
      </c>
      <c r="AB2573">
        <v>0</v>
      </c>
      <c r="AC2573">
        <v>4</v>
      </c>
      <c r="AD2573">
        <v>3.9974761904761902</v>
      </c>
      <c r="AF2573" t="s">
        <v>7949</v>
      </c>
      <c r="AI2573">
        <v>0</v>
      </c>
      <c r="AJ2573">
        <v>0</v>
      </c>
      <c r="AM2573" t="s">
        <v>20019</v>
      </c>
    </row>
    <row r="2574" spans="1:39" x14ac:dyDescent="0.25">
      <c r="A2574" t="s">
        <v>9830</v>
      </c>
      <c r="B2574" t="s">
        <v>4841</v>
      </c>
      <c r="C2574" t="s">
        <v>4842</v>
      </c>
      <c r="D2574">
        <v>29.4</v>
      </c>
      <c r="E2574" t="s">
        <v>4845</v>
      </c>
      <c r="F2574">
        <v>7.53</v>
      </c>
      <c r="I2574" t="s">
        <v>13218</v>
      </c>
      <c r="K2574" t="s">
        <v>6860</v>
      </c>
      <c r="L2574" t="s">
        <v>6861</v>
      </c>
      <c r="M2574" t="s">
        <v>14968</v>
      </c>
      <c r="N2574">
        <v>8</v>
      </c>
      <c r="O2574" t="s">
        <v>15289</v>
      </c>
      <c r="P2574" t="s">
        <v>17482</v>
      </c>
      <c r="Q2574">
        <v>8</v>
      </c>
      <c r="R2574">
        <v>3</v>
      </c>
      <c r="S2574">
        <v>2.67</v>
      </c>
      <c r="T2574">
        <v>2.68</v>
      </c>
      <c r="U2574">
        <v>466.49</v>
      </c>
      <c r="V2574">
        <v>119.06</v>
      </c>
      <c r="W2574">
        <v>3.99</v>
      </c>
      <c r="X2574">
        <v>8.98</v>
      </c>
      <c r="Y2574">
        <v>4.87</v>
      </c>
      <c r="Z2574">
        <v>3</v>
      </c>
      <c r="AA2574" t="s">
        <v>4250</v>
      </c>
      <c r="AB2574">
        <v>0</v>
      </c>
      <c r="AC2574">
        <v>3</v>
      </c>
      <c r="AD2574">
        <v>3.102357142857143</v>
      </c>
      <c r="AF2574" t="s">
        <v>7949</v>
      </c>
      <c r="AI2574">
        <v>0</v>
      </c>
      <c r="AJ2574">
        <v>0</v>
      </c>
      <c r="AM2574" t="s">
        <v>20019</v>
      </c>
    </row>
    <row r="2575" spans="1:39" x14ac:dyDescent="0.25">
      <c r="A2575" t="s">
        <v>9831</v>
      </c>
      <c r="B2575" t="s">
        <v>4841</v>
      </c>
      <c r="C2575" t="s">
        <v>4842</v>
      </c>
      <c r="D2575">
        <v>29.5</v>
      </c>
      <c r="E2575" t="s">
        <v>4845</v>
      </c>
      <c r="F2575">
        <v>7.53</v>
      </c>
      <c r="I2575" t="s">
        <v>13219</v>
      </c>
      <c r="K2575" t="s">
        <v>6860</v>
      </c>
      <c r="L2575" t="s">
        <v>6861</v>
      </c>
      <c r="M2575" t="s">
        <v>14972</v>
      </c>
      <c r="N2575">
        <v>8</v>
      </c>
      <c r="O2575" t="s">
        <v>15293</v>
      </c>
      <c r="P2575" t="s">
        <v>17483</v>
      </c>
      <c r="Q2575">
        <v>7</v>
      </c>
      <c r="R2575">
        <v>2</v>
      </c>
      <c r="S2575">
        <v>3.02</v>
      </c>
      <c r="T2575">
        <v>3.02</v>
      </c>
      <c r="U2575">
        <v>477.37</v>
      </c>
      <c r="V2575">
        <v>111.72</v>
      </c>
      <c r="W2575">
        <v>3.66</v>
      </c>
      <c r="X2575">
        <v>9.7200000000000006</v>
      </c>
      <c r="Y2575">
        <v>3.67</v>
      </c>
      <c r="Z2575">
        <v>2</v>
      </c>
      <c r="AA2575" t="s">
        <v>4250</v>
      </c>
      <c r="AB2575">
        <v>0</v>
      </c>
      <c r="AC2575">
        <v>5</v>
      </c>
      <c r="AD2575">
        <v>3.417642857142857</v>
      </c>
      <c r="AF2575" t="s">
        <v>7949</v>
      </c>
      <c r="AI2575">
        <v>0</v>
      </c>
      <c r="AJ2575">
        <v>0</v>
      </c>
      <c r="AM2575" t="s">
        <v>20019</v>
      </c>
    </row>
    <row r="2576" spans="1:39" x14ac:dyDescent="0.25">
      <c r="A2576" t="s">
        <v>9832</v>
      </c>
      <c r="B2576" t="s">
        <v>4841</v>
      </c>
      <c r="C2576" t="s">
        <v>4842</v>
      </c>
      <c r="D2576">
        <v>29.6</v>
      </c>
      <c r="E2576" t="s">
        <v>4845</v>
      </c>
      <c r="F2576">
        <v>7.53</v>
      </c>
      <c r="I2576" t="s">
        <v>13220</v>
      </c>
      <c r="K2576" t="s">
        <v>6860</v>
      </c>
      <c r="L2576" t="s">
        <v>6861</v>
      </c>
      <c r="M2576" t="s">
        <v>14987</v>
      </c>
      <c r="N2576">
        <v>9</v>
      </c>
      <c r="O2576" t="s">
        <v>15311</v>
      </c>
      <c r="P2576" t="s">
        <v>17484</v>
      </c>
      <c r="Q2576">
        <v>6</v>
      </c>
      <c r="R2576">
        <v>2</v>
      </c>
      <c r="S2576">
        <v>3.08</v>
      </c>
      <c r="T2576">
        <v>3.08</v>
      </c>
      <c r="U2576">
        <v>441.41</v>
      </c>
      <c r="V2576">
        <v>102.49</v>
      </c>
      <c r="W2576">
        <v>2.82</v>
      </c>
      <c r="X2576">
        <v>8.9499999999999993</v>
      </c>
      <c r="Y2576">
        <v>4.17</v>
      </c>
      <c r="Z2576">
        <v>2</v>
      </c>
      <c r="AA2576" t="s">
        <v>4250</v>
      </c>
      <c r="AB2576">
        <v>0</v>
      </c>
      <c r="AC2576">
        <v>4</v>
      </c>
      <c r="AD2576">
        <v>3.922166666666667</v>
      </c>
      <c r="AF2576" t="s">
        <v>7949</v>
      </c>
      <c r="AI2576">
        <v>0</v>
      </c>
      <c r="AJ2576">
        <v>0</v>
      </c>
      <c r="AM2576" t="s">
        <v>20019</v>
      </c>
    </row>
    <row r="2577" spans="1:39" x14ac:dyDescent="0.25">
      <c r="A2577" t="s">
        <v>9833</v>
      </c>
      <c r="B2577" t="s">
        <v>4841</v>
      </c>
      <c r="C2577" t="s">
        <v>4842</v>
      </c>
      <c r="D2577">
        <v>29.6</v>
      </c>
      <c r="E2577" t="s">
        <v>4845</v>
      </c>
      <c r="F2577">
        <v>7.53</v>
      </c>
      <c r="I2577" t="s">
        <v>13221</v>
      </c>
      <c r="K2577" t="s">
        <v>6860</v>
      </c>
      <c r="M2577" t="s">
        <v>14977</v>
      </c>
      <c r="N2577">
        <v>8</v>
      </c>
      <c r="O2577" t="s">
        <v>15298</v>
      </c>
      <c r="P2577" t="s">
        <v>17485</v>
      </c>
      <c r="Q2577">
        <v>6</v>
      </c>
      <c r="R2577">
        <v>1</v>
      </c>
      <c r="S2577">
        <v>0.24</v>
      </c>
      <c r="T2577">
        <v>0.28000000000000003</v>
      </c>
      <c r="U2577">
        <v>391.48</v>
      </c>
      <c r="V2577">
        <v>93.7</v>
      </c>
      <c r="W2577">
        <v>2.2599999999999998</v>
      </c>
      <c r="Y2577">
        <v>6.39</v>
      </c>
      <c r="Z2577">
        <v>2</v>
      </c>
      <c r="AA2577" t="s">
        <v>4250</v>
      </c>
      <c r="AB2577">
        <v>0</v>
      </c>
      <c r="AC2577">
        <v>2</v>
      </c>
      <c r="AD2577">
        <v>5.4851428571428569</v>
      </c>
      <c r="AF2577" t="s">
        <v>7949</v>
      </c>
      <c r="AI2577">
        <v>0</v>
      </c>
      <c r="AJ2577">
        <v>0</v>
      </c>
      <c r="AM2577" t="s">
        <v>20019</v>
      </c>
    </row>
    <row r="2578" spans="1:39" x14ac:dyDescent="0.25">
      <c r="A2578" t="s">
        <v>9834</v>
      </c>
      <c r="B2578" t="s">
        <v>4841</v>
      </c>
      <c r="C2578" t="s">
        <v>4842</v>
      </c>
      <c r="D2578">
        <v>29.8</v>
      </c>
      <c r="E2578" t="s">
        <v>4845</v>
      </c>
      <c r="F2578">
        <v>7.53</v>
      </c>
      <c r="I2578" t="s">
        <v>13222</v>
      </c>
      <c r="K2578" t="s">
        <v>6860</v>
      </c>
      <c r="L2578" t="s">
        <v>6861</v>
      </c>
      <c r="M2578" t="s">
        <v>15042</v>
      </c>
      <c r="N2578">
        <v>9</v>
      </c>
      <c r="O2578" t="s">
        <v>15389</v>
      </c>
      <c r="P2578" t="s">
        <v>17486</v>
      </c>
      <c r="Q2578">
        <v>5</v>
      </c>
      <c r="R2578">
        <v>1</v>
      </c>
      <c r="S2578">
        <v>3.24</v>
      </c>
      <c r="T2578">
        <v>5.24</v>
      </c>
      <c r="U2578">
        <v>371.52</v>
      </c>
      <c r="V2578">
        <v>60.08</v>
      </c>
      <c r="W2578">
        <v>3.9</v>
      </c>
      <c r="Y2578">
        <v>11.54</v>
      </c>
      <c r="Z2578">
        <v>1</v>
      </c>
      <c r="AA2578" t="s">
        <v>4250</v>
      </c>
      <c r="AB2578">
        <v>0</v>
      </c>
      <c r="AC2578">
        <v>5</v>
      </c>
      <c r="AD2578">
        <v>3.1310476190476191</v>
      </c>
      <c r="AF2578" t="s">
        <v>7952</v>
      </c>
      <c r="AI2578">
        <v>0</v>
      </c>
      <c r="AJ2578">
        <v>0</v>
      </c>
      <c r="AM2578" t="s">
        <v>20019</v>
      </c>
    </row>
    <row r="2579" spans="1:39" x14ac:dyDescent="0.25">
      <c r="A2579" t="s">
        <v>9834</v>
      </c>
      <c r="B2579" t="s">
        <v>4841</v>
      </c>
      <c r="C2579" t="s">
        <v>4842</v>
      </c>
      <c r="D2579">
        <v>29.8</v>
      </c>
      <c r="E2579" t="s">
        <v>4845</v>
      </c>
      <c r="F2579">
        <v>7.53</v>
      </c>
      <c r="I2579" t="s">
        <v>13223</v>
      </c>
      <c r="K2579" t="s">
        <v>6860</v>
      </c>
      <c r="M2579" t="s">
        <v>15002</v>
      </c>
      <c r="N2579">
        <v>8</v>
      </c>
      <c r="O2579" t="s">
        <v>15332</v>
      </c>
      <c r="P2579" t="s">
        <v>17486</v>
      </c>
      <c r="Q2579">
        <v>5</v>
      </c>
      <c r="R2579">
        <v>1</v>
      </c>
      <c r="S2579">
        <v>3.24</v>
      </c>
      <c r="T2579">
        <v>5.24</v>
      </c>
      <c r="U2579">
        <v>371.52</v>
      </c>
      <c r="V2579">
        <v>60.08</v>
      </c>
      <c r="W2579">
        <v>3.9</v>
      </c>
      <c r="Y2579">
        <v>11.54</v>
      </c>
      <c r="Z2579">
        <v>1</v>
      </c>
      <c r="AA2579" t="s">
        <v>4250</v>
      </c>
      <c r="AB2579">
        <v>0</v>
      </c>
      <c r="AC2579">
        <v>5</v>
      </c>
      <c r="AD2579">
        <v>3.1310476190476191</v>
      </c>
      <c r="AF2579" t="s">
        <v>7952</v>
      </c>
      <c r="AI2579">
        <v>0</v>
      </c>
      <c r="AJ2579">
        <v>0</v>
      </c>
      <c r="AM2579" t="s">
        <v>20019</v>
      </c>
    </row>
    <row r="2580" spans="1:39" x14ac:dyDescent="0.25">
      <c r="A2580" t="s">
        <v>9835</v>
      </c>
      <c r="B2580" t="s">
        <v>4841</v>
      </c>
      <c r="C2580" t="s">
        <v>4842</v>
      </c>
      <c r="D2580">
        <v>29.9</v>
      </c>
      <c r="E2580" t="s">
        <v>4845</v>
      </c>
      <c r="F2580">
        <v>7.52</v>
      </c>
      <c r="K2580" t="s">
        <v>6860</v>
      </c>
      <c r="L2580" t="s">
        <v>6861</v>
      </c>
      <c r="M2580" t="s">
        <v>14953</v>
      </c>
      <c r="N2580">
        <v>9</v>
      </c>
      <c r="O2580" t="s">
        <v>15274</v>
      </c>
      <c r="P2580" t="s">
        <v>17487</v>
      </c>
      <c r="Q2580">
        <v>5</v>
      </c>
      <c r="R2580">
        <v>1</v>
      </c>
      <c r="S2580">
        <v>2.58</v>
      </c>
      <c r="T2580">
        <v>2.58</v>
      </c>
      <c r="U2580">
        <v>473.43</v>
      </c>
      <c r="V2580">
        <v>87.95</v>
      </c>
      <c r="W2580">
        <v>5.18</v>
      </c>
      <c r="Y2580">
        <v>2.4500000000000002</v>
      </c>
      <c r="Z2580">
        <v>4</v>
      </c>
      <c r="AA2580" t="s">
        <v>4250</v>
      </c>
      <c r="AB2580">
        <v>1</v>
      </c>
      <c r="AC2580">
        <v>3</v>
      </c>
      <c r="AD2580">
        <v>4.7331190476190477</v>
      </c>
      <c r="AF2580" t="s">
        <v>7949</v>
      </c>
      <c r="AI2580">
        <v>0</v>
      </c>
      <c r="AJ2580">
        <v>0</v>
      </c>
      <c r="AK2580" t="s">
        <v>19841</v>
      </c>
      <c r="AL2580" t="s">
        <v>19841</v>
      </c>
      <c r="AM2580" t="s">
        <v>20019</v>
      </c>
    </row>
    <row r="2581" spans="1:39" x14ac:dyDescent="0.25">
      <c r="A2581" t="s">
        <v>9836</v>
      </c>
      <c r="B2581" t="s">
        <v>4841</v>
      </c>
      <c r="C2581" t="s">
        <v>4842</v>
      </c>
      <c r="D2581">
        <v>29.9</v>
      </c>
      <c r="E2581" t="s">
        <v>4845</v>
      </c>
      <c r="F2581">
        <v>7.52</v>
      </c>
      <c r="K2581" t="s">
        <v>6860</v>
      </c>
      <c r="L2581" t="s">
        <v>6861</v>
      </c>
      <c r="M2581" t="s">
        <v>15037</v>
      </c>
      <c r="N2581">
        <v>9</v>
      </c>
      <c r="O2581" t="s">
        <v>15478</v>
      </c>
      <c r="P2581" t="s">
        <v>17488</v>
      </c>
      <c r="Q2581">
        <v>12</v>
      </c>
      <c r="R2581">
        <v>8</v>
      </c>
      <c r="S2581">
        <v>-1.92</v>
      </c>
      <c r="T2581">
        <v>1.0900000000000001</v>
      </c>
      <c r="U2581">
        <v>720.73</v>
      </c>
      <c r="V2581">
        <v>280.35000000000002</v>
      </c>
      <c r="W2581">
        <v>-2.02</v>
      </c>
      <c r="X2581">
        <v>-2.93</v>
      </c>
      <c r="Y2581">
        <v>5.8</v>
      </c>
      <c r="Z2581">
        <v>2</v>
      </c>
      <c r="AA2581" t="s">
        <v>4250</v>
      </c>
      <c r="AB2581">
        <v>3</v>
      </c>
      <c r="AC2581">
        <v>17</v>
      </c>
      <c r="AD2581">
        <v>3</v>
      </c>
      <c r="AF2581" t="s">
        <v>7951</v>
      </c>
      <c r="AI2581">
        <v>0</v>
      </c>
      <c r="AJ2581">
        <v>0</v>
      </c>
      <c r="AK2581" t="s">
        <v>19869</v>
      </c>
      <c r="AL2581" t="s">
        <v>19869</v>
      </c>
      <c r="AM2581" t="s">
        <v>20019</v>
      </c>
    </row>
    <row r="2582" spans="1:39" x14ac:dyDescent="0.25">
      <c r="A2582" t="s">
        <v>9837</v>
      </c>
      <c r="B2582" t="s">
        <v>4841</v>
      </c>
      <c r="C2582" t="s">
        <v>4842</v>
      </c>
      <c r="D2582">
        <v>29.99</v>
      </c>
      <c r="E2582" t="s">
        <v>4845</v>
      </c>
      <c r="F2582">
        <v>7.52</v>
      </c>
      <c r="K2582" t="s">
        <v>6860</v>
      </c>
      <c r="L2582" t="s">
        <v>6861</v>
      </c>
      <c r="M2582" t="s">
        <v>6891</v>
      </c>
      <c r="N2582">
        <v>9</v>
      </c>
      <c r="O2582" t="s">
        <v>15446</v>
      </c>
      <c r="P2582" t="s">
        <v>17489</v>
      </c>
      <c r="Q2582">
        <v>5</v>
      </c>
      <c r="R2582">
        <v>1</v>
      </c>
      <c r="S2582">
        <v>-7.0000000000000007E-2</v>
      </c>
      <c r="T2582">
        <v>-0.06</v>
      </c>
      <c r="U2582">
        <v>361.38</v>
      </c>
      <c r="V2582">
        <v>84.47</v>
      </c>
      <c r="W2582">
        <v>2.31</v>
      </c>
      <c r="Y2582">
        <v>5.78</v>
      </c>
      <c r="Z2582">
        <v>3</v>
      </c>
      <c r="AA2582" t="s">
        <v>4250</v>
      </c>
      <c r="AB2582">
        <v>0</v>
      </c>
      <c r="AC2582">
        <v>3</v>
      </c>
      <c r="AD2582">
        <v>5.8234761904761907</v>
      </c>
      <c r="AF2582" t="s">
        <v>7949</v>
      </c>
      <c r="AI2582">
        <v>0</v>
      </c>
      <c r="AJ2582">
        <v>0</v>
      </c>
      <c r="AK2582" t="s">
        <v>19928</v>
      </c>
      <c r="AL2582" t="s">
        <v>19928</v>
      </c>
      <c r="AM2582" t="s">
        <v>20019</v>
      </c>
    </row>
    <row r="2583" spans="1:39" x14ac:dyDescent="0.25">
      <c r="A2583" t="s">
        <v>9838</v>
      </c>
      <c r="B2583" t="s">
        <v>4841</v>
      </c>
      <c r="C2583" t="s">
        <v>4842</v>
      </c>
      <c r="D2583">
        <v>29.99</v>
      </c>
      <c r="E2583" t="s">
        <v>4845</v>
      </c>
      <c r="F2583">
        <v>7.52</v>
      </c>
      <c r="K2583" t="s">
        <v>6860</v>
      </c>
      <c r="L2583" t="s">
        <v>6861</v>
      </c>
      <c r="M2583" t="s">
        <v>6891</v>
      </c>
      <c r="N2583">
        <v>9</v>
      </c>
      <c r="O2583" t="s">
        <v>15446</v>
      </c>
      <c r="P2583" t="s">
        <v>17490</v>
      </c>
      <c r="Q2583">
        <v>5</v>
      </c>
      <c r="R2583">
        <v>1</v>
      </c>
      <c r="S2583">
        <v>0.66</v>
      </c>
      <c r="T2583">
        <v>0.68</v>
      </c>
      <c r="U2583">
        <v>372.43</v>
      </c>
      <c r="V2583">
        <v>80.81</v>
      </c>
      <c r="W2583">
        <v>2.79</v>
      </c>
      <c r="Y2583">
        <v>5.92</v>
      </c>
      <c r="Z2583">
        <v>3</v>
      </c>
      <c r="AA2583" t="s">
        <v>4250</v>
      </c>
      <c r="AB2583">
        <v>0</v>
      </c>
      <c r="AC2583">
        <v>4</v>
      </c>
      <c r="AD2583">
        <v>5.7445476190476192</v>
      </c>
      <c r="AF2583" t="s">
        <v>7949</v>
      </c>
      <c r="AI2583">
        <v>0</v>
      </c>
      <c r="AJ2583">
        <v>0</v>
      </c>
      <c r="AK2583" t="s">
        <v>19928</v>
      </c>
      <c r="AL2583" t="s">
        <v>19928</v>
      </c>
      <c r="AM2583" t="s">
        <v>20019</v>
      </c>
    </row>
    <row r="2584" spans="1:39" x14ac:dyDescent="0.25">
      <c r="A2584" t="s">
        <v>8078</v>
      </c>
      <c r="B2584" t="s">
        <v>4841</v>
      </c>
      <c r="C2584" t="s">
        <v>4842</v>
      </c>
      <c r="D2584">
        <v>29.99</v>
      </c>
      <c r="E2584" t="s">
        <v>4845</v>
      </c>
      <c r="F2584">
        <v>7.52</v>
      </c>
      <c r="K2584" t="s">
        <v>6860</v>
      </c>
      <c r="L2584" t="s">
        <v>6861</v>
      </c>
      <c r="M2584" t="s">
        <v>6891</v>
      </c>
      <c r="N2584">
        <v>9</v>
      </c>
      <c r="O2584" t="s">
        <v>15446</v>
      </c>
      <c r="P2584" t="s">
        <v>15731</v>
      </c>
      <c r="Q2584">
        <v>6</v>
      </c>
      <c r="R2584">
        <v>1</v>
      </c>
      <c r="S2584">
        <v>0.89</v>
      </c>
      <c r="T2584">
        <v>0.95</v>
      </c>
      <c r="U2584">
        <v>387.44</v>
      </c>
      <c r="V2584">
        <v>93.7</v>
      </c>
      <c r="W2584">
        <v>2.4900000000000002</v>
      </c>
      <c r="Y2584">
        <v>6.62</v>
      </c>
      <c r="Z2584">
        <v>3</v>
      </c>
      <c r="AA2584" t="s">
        <v>4250</v>
      </c>
      <c r="AB2584">
        <v>0</v>
      </c>
      <c r="AC2584">
        <v>4</v>
      </c>
      <c r="AD2584">
        <v>5.5140000000000002</v>
      </c>
      <c r="AF2584" t="s">
        <v>7949</v>
      </c>
      <c r="AI2584">
        <v>0</v>
      </c>
      <c r="AJ2584">
        <v>0</v>
      </c>
      <c r="AK2584" t="s">
        <v>19928</v>
      </c>
      <c r="AL2584" t="s">
        <v>19928</v>
      </c>
      <c r="AM2584" t="s">
        <v>20019</v>
      </c>
    </row>
    <row r="2585" spans="1:39" x14ac:dyDescent="0.25">
      <c r="A2585" t="s">
        <v>9839</v>
      </c>
      <c r="B2585" t="s">
        <v>4841</v>
      </c>
      <c r="C2585" t="s">
        <v>4842</v>
      </c>
      <c r="D2585">
        <v>29.99</v>
      </c>
      <c r="E2585" t="s">
        <v>4845</v>
      </c>
      <c r="F2585">
        <v>7.52</v>
      </c>
      <c r="K2585" t="s">
        <v>6860</v>
      </c>
      <c r="L2585" t="s">
        <v>6861</v>
      </c>
      <c r="M2585" t="s">
        <v>6891</v>
      </c>
      <c r="N2585">
        <v>9</v>
      </c>
      <c r="O2585" t="s">
        <v>15446</v>
      </c>
      <c r="P2585" t="s">
        <v>17491</v>
      </c>
      <c r="Q2585">
        <v>6</v>
      </c>
      <c r="R2585">
        <v>1</v>
      </c>
      <c r="S2585">
        <v>0.9</v>
      </c>
      <c r="T2585">
        <v>0.93</v>
      </c>
      <c r="U2585">
        <v>400.49</v>
      </c>
      <c r="V2585">
        <v>97.36</v>
      </c>
      <c r="W2585">
        <v>2.69</v>
      </c>
      <c r="Y2585">
        <v>6.09</v>
      </c>
      <c r="Z2585">
        <v>3</v>
      </c>
      <c r="AA2585" t="s">
        <v>4250</v>
      </c>
      <c r="AB2585">
        <v>0</v>
      </c>
      <c r="AC2585">
        <v>5</v>
      </c>
      <c r="AD2585">
        <v>5.2987857142857147</v>
      </c>
      <c r="AF2585" t="s">
        <v>7949</v>
      </c>
      <c r="AI2585">
        <v>0</v>
      </c>
      <c r="AJ2585">
        <v>0</v>
      </c>
      <c r="AK2585" t="s">
        <v>19928</v>
      </c>
      <c r="AL2585" t="s">
        <v>19928</v>
      </c>
      <c r="AM2585" t="s">
        <v>20019</v>
      </c>
    </row>
    <row r="2586" spans="1:39" x14ac:dyDescent="0.25">
      <c r="A2586" t="s">
        <v>9840</v>
      </c>
      <c r="B2586" t="s">
        <v>4841</v>
      </c>
      <c r="C2586" t="s">
        <v>4842</v>
      </c>
      <c r="D2586">
        <v>29.99</v>
      </c>
      <c r="E2586" t="s">
        <v>4845</v>
      </c>
      <c r="F2586">
        <v>7.52</v>
      </c>
      <c r="K2586" t="s">
        <v>6860</v>
      </c>
      <c r="L2586" t="s">
        <v>6861</v>
      </c>
      <c r="M2586" t="s">
        <v>6891</v>
      </c>
      <c r="N2586">
        <v>9</v>
      </c>
      <c r="O2586" t="s">
        <v>15446</v>
      </c>
      <c r="P2586" t="s">
        <v>17492</v>
      </c>
      <c r="Q2586">
        <v>6</v>
      </c>
      <c r="R2586">
        <v>1</v>
      </c>
      <c r="S2586">
        <v>-0.06</v>
      </c>
      <c r="T2586">
        <v>-0.04</v>
      </c>
      <c r="U2586">
        <v>372.43</v>
      </c>
      <c r="V2586">
        <v>97.36</v>
      </c>
      <c r="W2586">
        <v>2.13</v>
      </c>
      <c r="Y2586">
        <v>5.85</v>
      </c>
      <c r="Z2586">
        <v>3</v>
      </c>
      <c r="AA2586" t="s">
        <v>4250</v>
      </c>
      <c r="AB2586">
        <v>0</v>
      </c>
      <c r="AC2586">
        <v>4</v>
      </c>
      <c r="AD2586">
        <v>5.4992142857142863</v>
      </c>
      <c r="AF2586" t="s">
        <v>7949</v>
      </c>
      <c r="AI2586">
        <v>0</v>
      </c>
      <c r="AJ2586">
        <v>0</v>
      </c>
      <c r="AK2586" t="s">
        <v>19928</v>
      </c>
      <c r="AL2586" t="s">
        <v>19928</v>
      </c>
      <c r="AM2586" t="s">
        <v>20019</v>
      </c>
    </row>
    <row r="2587" spans="1:39" x14ac:dyDescent="0.25">
      <c r="A2587" t="s">
        <v>9837</v>
      </c>
      <c r="B2587" t="s">
        <v>4841</v>
      </c>
      <c r="C2587" t="s">
        <v>4842</v>
      </c>
      <c r="D2587">
        <v>30</v>
      </c>
      <c r="E2587" t="s">
        <v>4845</v>
      </c>
      <c r="F2587">
        <v>7.52</v>
      </c>
      <c r="K2587" t="s">
        <v>6860</v>
      </c>
      <c r="M2587" t="s">
        <v>14973</v>
      </c>
      <c r="N2587">
        <v>8</v>
      </c>
      <c r="O2587" t="s">
        <v>15497</v>
      </c>
      <c r="P2587" t="s">
        <v>17489</v>
      </c>
      <c r="Q2587">
        <v>5</v>
      </c>
      <c r="R2587">
        <v>1</v>
      </c>
      <c r="S2587">
        <v>-7.0000000000000007E-2</v>
      </c>
      <c r="T2587">
        <v>-0.06</v>
      </c>
      <c r="U2587">
        <v>361.38</v>
      </c>
      <c r="V2587">
        <v>84.47</v>
      </c>
      <c r="W2587">
        <v>2.31</v>
      </c>
      <c r="Y2587">
        <v>5.78</v>
      </c>
      <c r="Z2587">
        <v>3</v>
      </c>
      <c r="AA2587" t="s">
        <v>4250</v>
      </c>
      <c r="AB2587">
        <v>0</v>
      </c>
      <c r="AC2587">
        <v>3</v>
      </c>
      <c r="AD2587">
        <v>5.8234761904761907</v>
      </c>
      <c r="AF2587" t="s">
        <v>7949</v>
      </c>
      <c r="AI2587">
        <v>0</v>
      </c>
      <c r="AJ2587">
        <v>0</v>
      </c>
      <c r="AK2587" t="s">
        <v>19944</v>
      </c>
      <c r="AL2587" t="s">
        <v>19944</v>
      </c>
      <c r="AM2587" t="s">
        <v>20019</v>
      </c>
    </row>
    <row r="2588" spans="1:39" x14ac:dyDescent="0.25">
      <c r="A2588" t="s">
        <v>9838</v>
      </c>
      <c r="B2588" t="s">
        <v>4841</v>
      </c>
      <c r="C2588" t="s">
        <v>4842</v>
      </c>
      <c r="D2588">
        <v>30</v>
      </c>
      <c r="E2588" t="s">
        <v>4845</v>
      </c>
      <c r="F2588">
        <v>7.52</v>
      </c>
      <c r="K2588" t="s">
        <v>6860</v>
      </c>
      <c r="M2588" t="s">
        <v>14973</v>
      </c>
      <c r="N2588">
        <v>8</v>
      </c>
      <c r="O2588" t="s">
        <v>15497</v>
      </c>
      <c r="P2588" t="s">
        <v>17490</v>
      </c>
      <c r="Q2588">
        <v>5</v>
      </c>
      <c r="R2588">
        <v>1</v>
      </c>
      <c r="S2588">
        <v>0.66</v>
      </c>
      <c r="T2588">
        <v>0.68</v>
      </c>
      <c r="U2588">
        <v>372.43</v>
      </c>
      <c r="V2588">
        <v>80.81</v>
      </c>
      <c r="W2588">
        <v>2.79</v>
      </c>
      <c r="Y2588">
        <v>5.92</v>
      </c>
      <c r="Z2588">
        <v>3</v>
      </c>
      <c r="AA2588" t="s">
        <v>4250</v>
      </c>
      <c r="AB2588">
        <v>0</v>
      </c>
      <c r="AC2588">
        <v>4</v>
      </c>
      <c r="AD2588">
        <v>5.7445476190476192</v>
      </c>
      <c r="AF2588" t="s">
        <v>7949</v>
      </c>
      <c r="AI2588">
        <v>0</v>
      </c>
      <c r="AJ2588">
        <v>0</v>
      </c>
      <c r="AK2588" t="s">
        <v>19944</v>
      </c>
      <c r="AL2588" t="s">
        <v>19944</v>
      </c>
      <c r="AM2588" t="s">
        <v>20019</v>
      </c>
    </row>
    <row r="2589" spans="1:39" x14ac:dyDescent="0.25">
      <c r="A2589" t="s">
        <v>9787</v>
      </c>
      <c r="B2589" t="s">
        <v>4841</v>
      </c>
      <c r="C2589" t="s">
        <v>4842</v>
      </c>
      <c r="D2589">
        <v>30</v>
      </c>
      <c r="E2589" t="s">
        <v>4845</v>
      </c>
      <c r="F2589">
        <v>7.52</v>
      </c>
      <c r="K2589" t="s">
        <v>6860</v>
      </c>
      <c r="L2589" t="s">
        <v>6861</v>
      </c>
      <c r="M2589" t="s">
        <v>15038</v>
      </c>
      <c r="N2589">
        <v>9</v>
      </c>
      <c r="O2589" t="s">
        <v>15444</v>
      </c>
      <c r="P2589" t="s">
        <v>17439</v>
      </c>
      <c r="Q2589">
        <v>4</v>
      </c>
      <c r="R2589">
        <v>1</v>
      </c>
      <c r="S2589">
        <v>3.36</v>
      </c>
      <c r="T2589">
        <v>3.37</v>
      </c>
      <c r="U2589">
        <v>429.44</v>
      </c>
      <c r="V2589">
        <v>67.92</v>
      </c>
      <c r="W2589">
        <v>3.92</v>
      </c>
      <c r="Y2589">
        <v>5.95</v>
      </c>
      <c r="Z2589">
        <v>2</v>
      </c>
      <c r="AA2589" t="s">
        <v>4250</v>
      </c>
      <c r="AB2589">
        <v>0</v>
      </c>
      <c r="AC2589">
        <v>5</v>
      </c>
      <c r="AD2589">
        <v>4.4723333333333333</v>
      </c>
      <c r="AF2589" t="s">
        <v>7949</v>
      </c>
      <c r="AI2589">
        <v>0</v>
      </c>
      <c r="AJ2589">
        <v>0</v>
      </c>
      <c r="AK2589" t="s">
        <v>19833</v>
      </c>
      <c r="AL2589" t="s">
        <v>19833</v>
      </c>
      <c r="AM2589" t="s">
        <v>20019</v>
      </c>
    </row>
    <row r="2590" spans="1:39" x14ac:dyDescent="0.25">
      <c r="A2590" t="s">
        <v>8131</v>
      </c>
      <c r="B2590" t="s">
        <v>4841</v>
      </c>
      <c r="C2590" t="s">
        <v>4842</v>
      </c>
      <c r="D2590">
        <v>30</v>
      </c>
      <c r="E2590" t="s">
        <v>4845</v>
      </c>
      <c r="F2590">
        <v>7.52</v>
      </c>
      <c r="K2590" t="s">
        <v>6860</v>
      </c>
      <c r="L2590" t="s">
        <v>6861</v>
      </c>
      <c r="M2590" t="s">
        <v>15038</v>
      </c>
      <c r="N2590">
        <v>9</v>
      </c>
      <c r="O2590" t="s">
        <v>15444</v>
      </c>
      <c r="P2590" t="s">
        <v>15784</v>
      </c>
      <c r="Q2590">
        <v>4</v>
      </c>
      <c r="R2590">
        <v>1</v>
      </c>
      <c r="S2590">
        <v>2.4700000000000002</v>
      </c>
      <c r="T2590">
        <v>2.5</v>
      </c>
      <c r="U2590">
        <v>397.43</v>
      </c>
      <c r="V2590">
        <v>67.92</v>
      </c>
      <c r="W2590">
        <v>3.47</v>
      </c>
      <c r="Y2590">
        <v>6.19</v>
      </c>
      <c r="Z2590">
        <v>2</v>
      </c>
      <c r="AA2590" t="s">
        <v>4250</v>
      </c>
      <c r="AB2590">
        <v>0</v>
      </c>
      <c r="AC2590">
        <v>5</v>
      </c>
      <c r="AD2590">
        <v>5.3309761904761901</v>
      </c>
      <c r="AF2590" t="s">
        <v>7949</v>
      </c>
      <c r="AI2590">
        <v>0</v>
      </c>
      <c r="AJ2590">
        <v>0</v>
      </c>
      <c r="AK2590" t="s">
        <v>19833</v>
      </c>
      <c r="AL2590" t="s">
        <v>19833</v>
      </c>
      <c r="AM2590" t="s">
        <v>20019</v>
      </c>
    </row>
    <row r="2591" spans="1:39" x14ac:dyDescent="0.25">
      <c r="A2591" t="s">
        <v>8111</v>
      </c>
      <c r="B2591" t="s">
        <v>4841</v>
      </c>
      <c r="C2591" t="s">
        <v>4842</v>
      </c>
      <c r="D2591">
        <v>30</v>
      </c>
      <c r="E2591" t="s">
        <v>4845</v>
      </c>
      <c r="F2591">
        <v>7.52</v>
      </c>
      <c r="K2591" t="s">
        <v>6860</v>
      </c>
      <c r="L2591" t="s">
        <v>6861</v>
      </c>
      <c r="M2591" t="s">
        <v>15038</v>
      </c>
      <c r="N2591">
        <v>9</v>
      </c>
      <c r="O2591" t="s">
        <v>15444</v>
      </c>
      <c r="P2591" t="s">
        <v>15764</v>
      </c>
      <c r="Q2591">
        <v>5</v>
      </c>
      <c r="R2591">
        <v>1</v>
      </c>
      <c r="S2591">
        <v>1.28</v>
      </c>
      <c r="T2591">
        <v>1.3</v>
      </c>
      <c r="U2591">
        <v>390.42</v>
      </c>
      <c r="V2591">
        <v>80.81</v>
      </c>
      <c r="W2591">
        <v>2.93</v>
      </c>
      <c r="Y2591">
        <v>6.2</v>
      </c>
      <c r="Z2591">
        <v>3</v>
      </c>
      <c r="AA2591" t="s">
        <v>4250</v>
      </c>
      <c r="AB2591">
        <v>0</v>
      </c>
      <c r="AC2591">
        <v>4</v>
      </c>
      <c r="AD2591">
        <v>5.6160476190476194</v>
      </c>
      <c r="AF2591" t="s">
        <v>7949</v>
      </c>
      <c r="AI2591">
        <v>0</v>
      </c>
      <c r="AJ2591">
        <v>0</v>
      </c>
      <c r="AK2591" t="s">
        <v>19833</v>
      </c>
      <c r="AL2591" t="s">
        <v>19833</v>
      </c>
      <c r="AM2591" t="s">
        <v>20019</v>
      </c>
    </row>
    <row r="2592" spans="1:39" x14ac:dyDescent="0.25">
      <c r="A2592" t="s">
        <v>8156</v>
      </c>
      <c r="B2592" t="s">
        <v>4841</v>
      </c>
      <c r="C2592" t="s">
        <v>4842</v>
      </c>
      <c r="D2592">
        <v>30</v>
      </c>
      <c r="E2592" t="s">
        <v>4845</v>
      </c>
      <c r="F2592">
        <v>7.52</v>
      </c>
      <c r="K2592" t="s">
        <v>6860</v>
      </c>
      <c r="L2592" t="s">
        <v>6861</v>
      </c>
      <c r="M2592" t="s">
        <v>15038</v>
      </c>
      <c r="N2592">
        <v>9</v>
      </c>
      <c r="O2592" t="s">
        <v>15444</v>
      </c>
      <c r="P2592" t="s">
        <v>15809</v>
      </c>
      <c r="Q2592">
        <v>5</v>
      </c>
      <c r="R2592">
        <v>1</v>
      </c>
      <c r="S2592">
        <v>1.47</v>
      </c>
      <c r="T2592">
        <v>1.5</v>
      </c>
      <c r="U2592">
        <v>422.44</v>
      </c>
      <c r="V2592">
        <v>80.81</v>
      </c>
      <c r="W2592">
        <v>3.27</v>
      </c>
      <c r="Y2592">
        <v>6.18</v>
      </c>
      <c r="Z2592">
        <v>3</v>
      </c>
      <c r="AA2592" t="s">
        <v>4250</v>
      </c>
      <c r="AB2592">
        <v>0</v>
      </c>
      <c r="AC2592">
        <v>6</v>
      </c>
      <c r="AD2592">
        <v>5.3873333333333333</v>
      </c>
      <c r="AF2592" t="s">
        <v>7949</v>
      </c>
      <c r="AI2592">
        <v>0</v>
      </c>
      <c r="AJ2592">
        <v>0</v>
      </c>
      <c r="AK2592" t="s">
        <v>19833</v>
      </c>
      <c r="AL2592" t="s">
        <v>19833</v>
      </c>
      <c r="AM2592" t="s">
        <v>20019</v>
      </c>
    </row>
    <row r="2593" spans="1:39" x14ac:dyDescent="0.25">
      <c r="A2593" t="s">
        <v>9841</v>
      </c>
      <c r="B2593" t="s">
        <v>4841</v>
      </c>
      <c r="C2593" t="s">
        <v>4842</v>
      </c>
      <c r="D2593">
        <v>30</v>
      </c>
      <c r="E2593" t="s">
        <v>4845</v>
      </c>
      <c r="F2593">
        <v>7.52</v>
      </c>
      <c r="K2593" t="s">
        <v>6860</v>
      </c>
      <c r="M2593" t="s">
        <v>6865</v>
      </c>
      <c r="N2593">
        <v>8</v>
      </c>
      <c r="O2593" t="s">
        <v>15529</v>
      </c>
      <c r="P2593" t="s">
        <v>17493</v>
      </c>
      <c r="Q2593">
        <v>8</v>
      </c>
      <c r="R2593">
        <v>5</v>
      </c>
      <c r="S2593">
        <v>6.28</v>
      </c>
      <c r="T2593">
        <v>6.28</v>
      </c>
      <c r="U2593">
        <v>842.07</v>
      </c>
      <c r="V2593">
        <v>183.24</v>
      </c>
      <c r="W2593">
        <v>5.37</v>
      </c>
      <c r="X2593">
        <v>13.25</v>
      </c>
      <c r="Y2593">
        <v>0</v>
      </c>
      <c r="Z2593">
        <v>4</v>
      </c>
      <c r="AA2593" t="s">
        <v>4250</v>
      </c>
      <c r="AB2593">
        <v>2</v>
      </c>
      <c r="AC2593">
        <v>21</v>
      </c>
      <c r="AD2593">
        <v>1</v>
      </c>
      <c r="AF2593" t="s">
        <v>7949</v>
      </c>
      <c r="AI2593">
        <v>0</v>
      </c>
      <c r="AJ2593">
        <v>0</v>
      </c>
      <c r="AK2593" t="s">
        <v>19956</v>
      </c>
      <c r="AL2593" t="s">
        <v>19956</v>
      </c>
      <c r="AM2593" t="s">
        <v>20019</v>
      </c>
    </row>
    <row r="2594" spans="1:39" x14ac:dyDescent="0.25">
      <c r="A2594" t="s">
        <v>8197</v>
      </c>
      <c r="B2594" t="s">
        <v>4841</v>
      </c>
      <c r="C2594" t="s">
        <v>4842</v>
      </c>
      <c r="D2594">
        <v>30</v>
      </c>
      <c r="E2594" t="s">
        <v>4845</v>
      </c>
      <c r="F2594">
        <v>7.52</v>
      </c>
      <c r="K2594" t="s">
        <v>6860</v>
      </c>
      <c r="M2594" t="s">
        <v>14973</v>
      </c>
      <c r="N2594">
        <v>8</v>
      </c>
      <c r="O2594" t="s">
        <v>15434</v>
      </c>
      <c r="P2594" t="s">
        <v>15850</v>
      </c>
      <c r="Q2594">
        <v>7</v>
      </c>
      <c r="R2594">
        <v>1</v>
      </c>
      <c r="S2594">
        <v>0.12</v>
      </c>
      <c r="T2594">
        <v>0.17</v>
      </c>
      <c r="U2594">
        <v>389.46</v>
      </c>
      <c r="V2594">
        <v>102.29</v>
      </c>
      <c r="W2594">
        <v>2.0299999999999998</v>
      </c>
      <c r="Y2594">
        <v>6.36</v>
      </c>
      <c r="Z2594">
        <v>3</v>
      </c>
      <c r="AA2594" t="s">
        <v>4250</v>
      </c>
      <c r="AB2594">
        <v>0</v>
      </c>
      <c r="AC2594">
        <v>5</v>
      </c>
      <c r="AD2594">
        <v>5.2132380952380952</v>
      </c>
      <c r="AF2594" t="s">
        <v>7949</v>
      </c>
      <c r="AI2594">
        <v>0</v>
      </c>
      <c r="AJ2594">
        <v>0</v>
      </c>
      <c r="AK2594" t="s">
        <v>19834</v>
      </c>
      <c r="AL2594" t="s">
        <v>19834</v>
      </c>
      <c r="AM2594" t="s">
        <v>20019</v>
      </c>
    </row>
    <row r="2595" spans="1:39" x14ac:dyDescent="0.25">
      <c r="A2595" t="s">
        <v>8180</v>
      </c>
      <c r="B2595" t="s">
        <v>4841</v>
      </c>
      <c r="C2595" t="s">
        <v>4842</v>
      </c>
      <c r="D2595">
        <v>30</v>
      </c>
      <c r="E2595" t="s">
        <v>4845</v>
      </c>
      <c r="F2595">
        <v>7.52</v>
      </c>
      <c r="K2595" t="s">
        <v>6860</v>
      </c>
      <c r="M2595" t="s">
        <v>14973</v>
      </c>
      <c r="N2595">
        <v>8</v>
      </c>
      <c r="O2595" t="s">
        <v>15434</v>
      </c>
      <c r="P2595" t="s">
        <v>15833</v>
      </c>
      <c r="Q2595">
        <v>7</v>
      </c>
      <c r="R2595">
        <v>1</v>
      </c>
      <c r="S2595">
        <v>0.63</v>
      </c>
      <c r="T2595">
        <v>0.68</v>
      </c>
      <c r="U2595">
        <v>403.49</v>
      </c>
      <c r="V2595">
        <v>102.29</v>
      </c>
      <c r="W2595">
        <v>2.42</v>
      </c>
      <c r="Y2595">
        <v>6.37</v>
      </c>
      <c r="Z2595">
        <v>3</v>
      </c>
      <c r="AA2595" t="s">
        <v>4250</v>
      </c>
      <c r="AB2595">
        <v>0</v>
      </c>
      <c r="AC2595">
        <v>6</v>
      </c>
      <c r="AD2595">
        <v>5.1130238095238099</v>
      </c>
      <c r="AF2595" t="s">
        <v>7949</v>
      </c>
      <c r="AI2595">
        <v>0</v>
      </c>
      <c r="AJ2595">
        <v>0</v>
      </c>
      <c r="AK2595" t="s">
        <v>19834</v>
      </c>
      <c r="AL2595" t="s">
        <v>19834</v>
      </c>
      <c r="AM2595" t="s">
        <v>20019</v>
      </c>
    </row>
    <row r="2596" spans="1:39" x14ac:dyDescent="0.25">
      <c r="A2596" t="s">
        <v>8436</v>
      </c>
      <c r="B2596" t="s">
        <v>4841</v>
      </c>
      <c r="C2596" t="s">
        <v>4842</v>
      </c>
      <c r="D2596">
        <v>30</v>
      </c>
      <c r="E2596" t="s">
        <v>4845</v>
      </c>
      <c r="F2596">
        <v>7.52</v>
      </c>
      <c r="K2596" t="s">
        <v>6860</v>
      </c>
      <c r="L2596" t="s">
        <v>6861</v>
      </c>
      <c r="M2596" t="s">
        <v>15153</v>
      </c>
      <c r="N2596">
        <v>9</v>
      </c>
      <c r="O2596" t="s">
        <v>15530</v>
      </c>
      <c r="P2596" t="s">
        <v>16089</v>
      </c>
      <c r="Q2596">
        <v>6</v>
      </c>
      <c r="R2596">
        <v>4</v>
      </c>
      <c r="S2596">
        <v>2.2000000000000002</v>
      </c>
      <c r="T2596">
        <v>2.99</v>
      </c>
      <c r="U2596">
        <v>636.71</v>
      </c>
      <c r="V2596">
        <v>110.77</v>
      </c>
      <c r="W2596">
        <v>4.7</v>
      </c>
      <c r="X2596">
        <v>13.29</v>
      </c>
      <c r="Y2596">
        <v>8.09</v>
      </c>
      <c r="Z2596">
        <v>3</v>
      </c>
      <c r="AA2596" t="s">
        <v>4250</v>
      </c>
      <c r="AB2596">
        <v>1</v>
      </c>
      <c r="AC2596">
        <v>12</v>
      </c>
      <c r="AD2596">
        <v>3.162666666666667</v>
      </c>
      <c r="AF2596" t="s">
        <v>7949</v>
      </c>
      <c r="AI2596">
        <v>0</v>
      </c>
      <c r="AJ2596">
        <v>0</v>
      </c>
      <c r="AK2596" t="s">
        <v>19874</v>
      </c>
      <c r="AL2596" t="s">
        <v>19874</v>
      </c>
      <c r="AM2596" t="s">
        <v>20019</v>
      </c>
    </row>
    <row r="2597" spans="1:39" x14ac:dyDescent="0.25">
      <c r="A2597" t="s">
        <v>9842</v>
      </c>
      <c r="B2597" t="s">
        <v>4841</v>
      </c>
      <c r="C2597" t="s">
        <v>4842</v>
      </c>
      <c r="D2597">
        <v>30</v>
      </c>
      <c r="E2597" t="s">
        <v>4845</v>
      </c>
      <c r="F2597">
        <v>7.52</v>
      </c>
      <c r="K2597" t="s">
        <v>6860</v>
      </c>
      <c r="M2597" t="s">
        <v>6865</v>
      </c>
      <c r="N2597">
        <v>8</v>
      </c>
      <c r="O2597" t="s">
        <v>15342</v>
      </c>
      <c r="P2597" t="s">
        <v>17494</v>
      </c>
      <c r="Q2597">
        <v>6</v>
      </c>
      <c r="R2597">
        <v>4</v>
      </c>
      <c r="S2597">
        <v>2.66</v>
      </c>
      <c r="T2597">
        <v>5.18</v>
      </c>
      <c r="U2597">
        <v>575.71</v>
      </c>
      <c r="V2597">
        <v>128.19999999999999</v>
      </c>
      <c r="W2597">
        <v>4.1500000000000004</v>
      </c>
      <c r="X2597">
        <v>3.79</v>
      </c>
      <c r="Y2597">
        <v>8.59</v>
      </c>
      <c r="Z2597">
        <v>3</v>
      </c>
      <c r="AA2597" t="s">
        <v>4250</v>
      </c>
      <c r="AB2597">
        <v>1</v>
      </c>
      <c r="AC2597">
        <v>16</v>
      </c>
      <c r="AD2597">
        <v>1.375</v>
      </c>
      <c r="AF2597" t="s">
        <v>7950</v>
      </c>
      <c r="AI2597">
        <v>0</v>
      </c>
      <c r="AJ2597">
        <v>0</v>
      </c>
      <c r="AK2597" t="s">
        <v>19875</v>
      </c>
      <c r="AL2597" t="s">
        <v>19875</v>
      </c>
      <c r="AM2597" t="s">
        <v>20019</v>
      </c>
    </row>
    <row r="2598" spans="1:39" x14ac:dyDescent="0.25">
      <c r="A2598" t="s">
        <v>8566</v>
      </c>
      <c r="B2598" t="s">
        <v>4841</v>
      </c>
      <c r="C2598" t="s">
        <v>4842</v>
      </c>
      <c r="D2598">
        <v>30</v>
      </c>
      <c r="E2598" t="s">
        <v>4845</v>
      </c>
      <c r="F2598">
        <v>7.52</v>
      </c>
      <c r="K2598" t="s">
        <v>6860</v>
      </c>
      <c r="L2598" t="s">
        <v>6861</v>
      </c>
      <c r="M2598" t="s">
        <v>15049</v>
      </c>
      <c r="N2598">
        <v>9</v>
      </c>
      <c r="O2598" t="s">
        <v>15398</v>
      </c>
      <c r="P2598" t="s">
        <v>16219</v>
      </c>
      <c r="Q2598">
        <v>6</v>
      </c>
      <c r="R2598">
        <v>4</v>
      </c>
      <c r="S2598">
        <v>2.5299999999999998</v>
      </c>
      <c r="T2598">
        <v>3.43</v>
      </c>
      <c r="U2598">
        <v>618.72</v>
      </c>
      <c r="V2598">
        <v>110.77</v>
      </c>
      <c r="W2598">
        <v>4.5599999999999996</v>
      </c>
      <c r="X2598">
        <v>13.96</v>
      </c>
      <c r="Y2598">
        <v>8.31</v>
      </c>
      <c r="Z2598">
        <v>3</v>
      </c>
      <c r="AA2598" t="s">
        <v>4250</v>
      </c>
      <c r="AB2598">
        <v>1</v>
      </c>
      <c r="AC2598">
        <v>12</v>
      </c>
      <c r="AD2598">
        <v>2.6726666666666659</v>
      </c>
      <c r="AF2598" t="s">
        <v>7949</v>
      </c>
      <c r="AI2598">
        <v>0</v>
      </c>
      <c r="AJ2598">
        <v>0</v>
      </c>
      <c r="AK2598" t="s">
        <v>19889</v>
      </c>
      <c r="AL2598" t="s">
        <v>19889</v>
      </c>
      <c r="AM2598" t="s">
        <v>20019</v>
      </c>
    </row>
    <row r="2599" spans="1:39" x14ac:dyDescent="0.25">
      <c r="A2599" t="s">
        <v>8731</v>
      </c>
      <c r="B2599" t="s">
        <v>4841</v>
      </c>
      <c r="C2599" t="s">
        <v>4842</v>
      </c>
      <c r="D2599">
        <v>30</v>
      </c>
      <c r="E2599" t="s">
        <v>4845</v>
      </c>
      <c r="F2599">
        <v>7.52</v>
      </c>
      <c r="K2599" t="s">
        <v>6860</v>
      </c>
      <c r="L2599" t="s">
        <v>6861</v>
      </c>
      <c r="M2599" t="s">
        <v>15049</v>
      </c>
      <c r="N2599">
        <v>9</v>
      </c>
      <c r="O2599" t="s">
        <v>15398</v>
      </c>
      <c r="P2599" t="s">
        <v>16383</v>
      </c>
      <c r="Q2599">
        <v>7</v>
      </c>
      <c r="R2599">
        <v>4</v>
      </c>
      <c r="S2599">
        <v>1.9</v>
      </c>
      <c r="T2599">
        <v>3</v>
      </c>
      <c r="U2599">
        <v>616.73</v>
      </c>
      <c r="V2599">
        <v>120</v>
      </c>
      <c r="W2599">
        <v>3.83</v>
      </c>
      <c r="X2599">
        <v>13.82</v>
      </c>
      <c r="Y2599">
        <v>8.4600000000000009</v>
      </c>
      <c r="Z2599">
        <v>3</v>
      </c>
      <c r="AA2599" t="s">
        <v>4250</v>
      </c>
      <c r="AB2599">
        <v>1</v>
      </c>
      <c r="AC2599">
        <v>13</v>
      </c>
      <c r="AD2599">
        <v>2.77</v>
      </c>
      <c r="AF2599" t="s">
        <v>7949</v>
      </c>
      <c r="AI2599">
        <v>0</v>
      </c>
      <c r="AJ2599">
        <v>0</v>
      </c>
      <c r="AK2599" t="s">
        <v>19889</v>
      </c>
      <c r="AL2599" t="s">
        <v>19889</v>
      </c>
      <c r="AM2599" t="s">
        <v>20019</v>
      </c>
    </row>
    <row r="2600" spans="1:39" x14ac:dyDescent="0.25">
      <c r="A2600" t="s">
        <v>9843</v>
      </c>
      <c r="B2600" t="s">
        <v>4841</v>
      </c>
      <c r="C2600" t="s">
        <v>4842</v>
      </c>
      <c r="D2600">
        <v>30</v>
      </c>
      <c r="E2600" t="s">
        <v>4845</v>
      </c>
      <c r="F2600">
        <v>7.52</v>
      </c>
      <c r="K2600" t="s">
        <v>6860</v>
      </c>
      <c r="M2600" t="s">
        <v>15010</v>
      </c>
      <c r="N2600">
        <v>8</v>
      </c>
      <c r="O2600" t="s">
        <v>15343</v>
      </c>
      <c r="P2600" t="s">
        <v>17495</v>
      </c>
      <c r="Q2600">
        <v>6</v>
      </c>
      <c r="R2600">
        <v>4</v>
      </c>
      <c r="S2600">
        <v>0.84</v>
      </c>
      <c r="T2600">
        <v>3.31</v>
      </c>
      <c r="U2600">
        <v>588.77</v>
      </c>
      <c r="V2600">
        <v>110.77</v>
      </c>
      <c r="W2600">
        <v>3.67</v>
      </c>
      <c r="Y2600">
        <v>10.029999999999999</v>
      </c>
      <c r="Z2600">
        <v>2</v>
      </c>
      <c r="AA2600" t="s">
        <v>4250</v>
      </c>
      <c r="AB2600">
        <v>1</v>
      </c>
      <c r="AC2600">
        <v>11</v>
      </c>
      <c r="AD2600">
        <v>2.1526666666666672</v>
      </c>
      <c r="AF2600" t="s">
        <v>7952</v>
      </c>
      <c r="AI2600">
        <v>0</v>
      </c>
      <c r="AJ2600">
        <v>0</v>
      </c>
      <c r="AK2600" t="s">
        <v>19876</v>
      </c>
      <c r="AL2600" t="s">
        <v>19876</v>
      </c>
      <c r="AM2600" t="s">
        <v>20019</v>
      </c>
    </row>
    <row r="2601" spans="1:39" x14ac:dyDescent="0.25">
      <c r="A2601" t="s">
        <v>8882</v>
      </c>
      <c r="B2601" t="s">
        <v>4841</v>
      </c>
      <c r="C2601" t="s">
        <v>4842</v>
      </c>
      <c r="D2601">
        <v>30</v>
      </c>
      <c r="E2601" t="s">
        <v>4845</v>
      </c>
      <c r="F2601">
        <v>7.52</v>
      </c>
      <c r="K2601" t="s">
        <v>6860</v>
      </c>
      <c r="L2601" t="s">
        <v>6861</v>
      </c>
      <c r="M2601" t="s">
        <v>15064</v>
      </c>
      <c r="N2601">
        <v>9</v>
      </c>
      <c r="O2601" t="s">
        <v>15417</v>
      </c>
      <c r="P2601" t="s">
        <v>16534</v>
      </c>
      <c r="Q2601">
        <v>6</v>
      </c>
      <c r="R2601">
        <v>3</v>
      </c>
      <c r="S2601">
        <v>2.44</v>
      </c>
      <c r="T2601">
        <v>4.79</v>
      </c>
      <c r="U2601">
        <v>566.77</v>
      </c>
      <c r="V2601">
        <v>103.67</v>
      </c>
      <c r="W2601">
        <v>4</v>
      </c>
      <c r="X2601">
        <v>13.58</v>
      </c>
      <c r="Y2601">
        <v>10.050000000000001</v>
      </c>
      <c r="Z2601">
        <v>3</v>
      </c>
      <c r="AA2601" t="s">
        <v>4250</v>
      </c>
      <c r="AB2601">
        <v>1</v>
      </c>
      <c r="AC2601">
        <v>10</v>
      </c>
      <c r="AD2601">
        <v>1.5960000000000001</v>
      </c>
      <c r="AF2601" t="s">
        <v>7952</v>
      </c>
      <c r="AI2601">
        <v>0</v>
      </c>
      <c r="AJ2601">
        <v>0</v>
      </c>
      <c r="AK2601" t="s">
        <v>19877</v>
      </c>
      <c r="AL2601" t="s">
        <v>19877</v>
      </c>
      <c r="AM2601" t="s">
        <v>20019</v>
      </c>
    </row>
    <row r="2602" spans="1:39" x14ac:dyDescent="0.25">
      <c r="A2602" t="s">
        <v>8078</v>
      </c>
      <c r="B2602" t="s">
        <v>4841</v>
      </c>
      <c r="C2602" t="s">
        <v>4842</v>
      </c>
      <c r="D2602">
        <v>30</v>
      </c>
      <c r="E2602" t="s">
        <v>4845</v>
      </c>
      <c r="F2602">
        <v>7.52</v>
      </c>
      <c r="K2602" t="s">
        <v>6860</v>
      </c>
      <c r="L2602" t="s">
        <v>6861</v>
      </c>
      <c r="M2602" t="s">
        <v>15005</v>
      </c>
      <c r="N2602">
        <v>9</v>
      </c>
      <c r="O2602" t="s">
        <v>15335</v>
      </c>
      <c r="P2602" t="s">
        <v>15731</v>
      </c>
      <c r="Q2602">
        <v>6</v>
      </c>
      <c r="R2602">
        <v>1</v>
      </c>
      <c r="S2602">
        <v>0.89</v>
      </c>
      <c r="T2602">
        <v>0.95</v>
      </c>
      <c r="U2602">
        <v>387.44</v>
      </c>
      <c r="V2602">
        <v>93.7</v>
      </c>
      <c r="W2602">
        <v>2.4900000000000002</v>
      </c>
      <c r="Y2602">
        <v>6.62</v>
      </c>
      <c r="Z2602">
        <v>3</v>
      </c>
      <c r="AA2602" t="s">
        <v>4250</v>
      </c>
      <c r="AB2602">
        <v>0</v>
      </c>
      <c r="AC2602">
        <v>4</v>
      </c>
      <c r="AD2602">
        <v>5.5140000000000002</v>
      </c>
      <c r="AF2602" t="s">
        <v>7949</v>
      </c>
      <c r="AI2602">
        <v>0</v>
      </c>
      <c r="AJ2602">
        <v>0</v>
      </c>
      <c r="AK2602" t="s">
        <v>19835</v>
      </c>
      <c r="AL2602" t="s">
        <v>19835</v>
      </c>
      <c r="AM2602" t="s">
        <v>20019</v>
      </c>
    </row>
    <row r="2603" spans="1:39" x14ac:dyDescent="0.25">
      <c r="A2603" t="s">
        <v>8128</v>
      </c>
      <c r="B2603" t="s">
        <v>4841</v>
      </c>
      <c r="C2603" t="s">
        <v>4842</v>
      </c>
      <c r="D2603">
        <v>30</v>
      </c>
      <c r="E2603" t="s">
        <v>4845</v>
      </c>
      <c r="F2603">
        <v>7.52</v>
      </c>
      <c r="K2603" t="s">
        <v>6860</v>
      </c>
      <c r="L2603" t="s">
        <v>6861</v>
      </c>
      <c r="M2603" t="s">
        <v>15004</v>
      </c>
      <c r="N2603">
        <v>9</v>
      </c>
      <c r="O2603" t="s">
        <v>15334</v>
      </c>
      <c r="P2603" t="s">
        <v>15781</v>
      </c>
      <c r="Q2603">
        <v>7</v>
      </c>
      <c r="R2603">
        <v>1</v>
      </c>
      <c r="S2603">
        <v>3.53</v>
      </c>
      <c r="T2603">
        <v>3.53</v>
      </c>
      <c r="U2603">
        <v>471.41</v>
      </c>
      <c r="V2603">
        <v>85.33</v>
      </c>
      <c r="W2603">
        <v>4</v>
      </c>
      <c r="Y2603">
        <v>1.74</v>
      </c>
      <c r="Z2603">
        <v>3</v>
      </c>
      <c r="AA2603" t="s">
        <v>4250</v>
      </c>
      <c r="AB2603">
        <v>0</v>
      </c>
      <c r="AC2603">
        <v>4</v>
      </c>
      <c r="AD2603">
        <v>4.0075476190476191</v>
      </c>
      <c r="AF2603" t="s">
        <v>7949</v>
      </c>
      <c r="AI2603">
        <v>0</v>
      </c>
      <c r="AJ2603">
        <v>0</v>
      </c>
      <c r="AK2603" t="s">
        <v>19837</v>
      </c>
      <c r="AL2603" t="s">
        <v>19837</v>
      </c>
      <c r="AM2603" t="s">
        <v>20019</v>
      </c>
    </row>
    <row r="2604" spans="1:39" x14ac:dyDescent="0.25">
      <c r="A2604" t="s">
        <v>9844</v>
      </c>
      <c r="B2604" t="s">
        <v>4841</v>
      </c>
      <c r="C2604" t="s">
        <v>4842</v>
      </c>
      <c r="D2604">
        <v>30</v>
      </c>
      <c r="E2604" t="s">
        <v>4845</v>
      </c>
      <c r="F2604">
        <v>7.52</v>
      </c>
      <c r="K2604" t="s">
        <v>6860</v>
      </c>
      <c r="L2604" t="s">
        <v>6861</v>
      </c>
      <c r="M2604" t="s">
        <v>15038</v>
      </c>
      <c r="N2604">
        <v>9</v>
      </c>
      <c r="O2604" t="s">
        <v>15447</v>
      </c>
      <c r="P2604" t="s">
        <v>17496</v>
      </c>
      <c r="Q2604">
        <v>6</v>
      </c>
      <c r="R2604">
        <v>1</v>
      </c>
      <c r="S2604">
        <v>0.9</v>
      </c>
      <c r="T2604">
        <v>0.93</v>
      </c>
      <c r="U2604">
        <v>400.49</v>
      </c>
      <c r="V2604">
        <v>97.36</v>
      </c>
      <c r="W2604">
        <v>2.69</v>
      </c>
      <c r="Y2604">
        <v>6.09</v>
      </c>
      <c r="Z2604">
        <v>3</v>
      </c>
      <c r="AA2604" t="s">
        <v>4250</v>
      </c>
      <c r="AB2604">
        <v>0</v>
      </c>
      <c r="AC2604">
        <v>5</v>
      </c>
      <c r="AD2604">
        <v>5.2987857142857147</v>
      </c>
      <c r="AF2604" t="s">
        <v>7949</v>
      </c>
      <c r="AI2604">
        <v>0</v>
      </c>
      <c r="AJ2604">
        <v>0</v>
      </c>
      <c r="AK2604" t="s">
        <v>19929</v>
      </c>
      <c r="AL2604" t="s">
        <v>19929</v>
      </c>
      <c r="AM2604" t="s">
        <v>20019</v>
      </c>
    </row>
    <row r="2605" spans="1:39" x14ac:dyDescent="0.25">
      <c r="A2605" t="s">
        <v>9840</v>
      </c>
      <c r="B2605" t="s">
        <v>4841</v>
      </c>
      <c r="C2605" t="s">
        <v>4842</v>
      </c>
      <c r="D2605">
        <v>30</v>
      </c>
      <c r="E2605" t="s">
        <v>4845</v>
      </c>
      <c r="F2605">
        <v>7.52</v>
      </c>
      <c r="K2605" t="s">
        <v>6860</v>
      </c>
      <c r="L2605" t="s">
        <v>6861</v>
      </c>
      <c r="M2605" t="s">
        <v>15038</v>
      </c>
      <c r="N2605">
        <v>9</v>
      </c>
      <c r="O2605" t="s">
        <v>15447</v>
      </c>
      <c r="P2605" t="s">
        <v>17492</v>
      </c>
      <c r="Q2605">
        <v>6</v>
      </c>
      <c r="R2605">
        <v>1</v>
      </c>
      <c r="S2605">
        <v>-0.06</v>
      </c>
      <c r="T2605">
        <v>-0.04</v>
      </c>
      <c r="U2605">
        <v>372.43</v>
      </c>
      <c r="V2605">
        <v>97.36</v>
      </c>
      <c r="W2605">
        <v>2.13</v>
      </c>
      <c r="Y2605">
        <v>5.85</v>
      </c>
      <c r="Z2605">
        <v>3</v>
      </c>
      <c r="AA2605" t="s">
        <v>4250</v>
      </c>
      <c r="AB2605">
        <v>0</v>
      </c>
      <c r="AC2605">
        <v>4</v>
      </c>
      <c r="AD2605">
        <v>5.4992142857142863</v>
      </c>
      <c r="AF2605" t="s">
        <v>7949</v>
      </c>
      <c r="AI2605">
        <v>0</v>
      </c>
      <c r="AJ2605">
        <v>0</v>
      </c>
      <c r="AK2605" t="s">
        <v>19929</v>
      </c>
      <c r="AL2605" t="s">
        <v>19929</v>
      </c>
      <c r="AM2605" t="s">
        <v>20019</v>
      </c>
    </row>
    <row r="2606" spans="1:39" x14ac:dyDescent="0.25">
      <c r="A2606" t="s">
        <v>8179</v>
      </c>
      <c r="B2606" t="s">
        <v>4841</v>
      </c>
      <c r="C2606" t="s">
        <v>4842</v>
      </c>
      <c r="D2606">
        <v>30</v>
      </c>
      <c r="E2606" t="s">
        <v>4845</v>
      </c>
      <c r="F2606">
        <v>7.52</v>
      </c>
      <c r="K2606" t="s">
        <v>6860</v>
      </c>
      <c r="M2606" t="s">
        <v>14973</v>
      </c>
      <c r="N2606">
        <v>8</v>
      </c>
      <c r="O2606" t="s">
        <v>15434</v>
      </c>
      <c r="P2606" t="s">
        <v>15832</v>
      </c>
      <c r="Q2606">
        <v>6</v>
      </c>
      <c r="R2606">
        <v>1</v>
      </c>
      <c r="S2606">
        <v>0.22</v>
      </c>
      <c r="T2606">
        <v>0.26</v>
      </c>
      <c r="U2606">
        <v>378.41</v>
      </c>
      <c r="V2606">
        <v>89.4</v>
      </c>
      <c r="W2606">
        <v>2.13</v>
      </c>
      <c r="Y2606">
        <v>6.31</v>
      </c>
      <c r="Z2606">
        <v>3</v>
      </c>
      <c r="AA2606" t="s">
        <v>4250</v>
      </c>
      <c r="AB2606">
        <v>0</v>
      </c>
      <c r="AC2606">
        <v>4</v>
      </c>
      <c r="AD2606">
        <v>5.7018333333333331</v>
      </c>
      <c r="AF2606" t="s">
        <v>7949</v>
      </c>
      <c r="AI2606">
        <v>0</v>
      </c>
      <c r="AJ2606">
        <v>0</v>
      </c>
      <c r="AK2606" t="s">
        <v>19834</v>
      </c>
      <c r="AL2606" t="s">
        <v>19834</v>
      </c>
      <c r="AM2606" t="s">
        <v>20019</v>
      </c>
    </row>
    <row r="2607" spans="1:39" x14ac:dyDescent="0.25">
      <c r="A2607" t="s">
        <v>8173</v>
      </c>
      <c r="B2607" t="s">
        <v>4841</v>
      </c>
      <c r="C2607" t="s">
        <v>4842</v>
      </c>
      <c r="D2607">
        <v>30</v>
      </c>
      <c r="E2607" t="s">
        <v>4845</v>
      </c>
      <c r="F2607">
        <v>7.52</v>
      </c>
      <c r="K2607" t="s">
        <v>6860</v>
      </c>
      <c r="M2607" t="s">
        <v>14973</v>
      </c>
      <c r="N2607">
        <v>8</v>
      </c>
      <c r="O2607" t="s">
        <v>15434</v>
      </c>
      <c r="P2607" t="s">
        <v>15826</v>
      </c>
      <c r="Q2607">
        <v>6</v>
      </c>
      <c r="R2607">
        <v>1</v>
      </c>
      <c r="S2607">
        <v>0.45</v>
      </c>
      <c r="T2607">
        <v>0.46</v>
      </c>
      <c r="U2607">
        <v>396.4</v>
      </c>
      <c r="V2607">
        <v>89.4</v>
      </c>
      <c r="W2607">
        <v>2.27</v>
      </c>
      <c r="Y2607">
        <v>5.83</v>
      </c>
      <c r="Z2607">
        <v>3</v>
      </c>
      <c r="AA2607" t="s">
        <v>4250</v>
      </c>
      <c r="AB2607">
        <v>0</v>
      </c>
      <c r="AC2607">
        <v>4</v>
      </c>
      <c r="AD2607">
        <v>5.5733333333333333</v>
      </c>
      <c r="AF2607" t="s">
        <v>7949</v>
      </c>
      <c r="AI2607">
        <v>0</v>
      </c>
      <c r="AJ2607">
        <v>0</v>
      </c>
      <c r="AK2607" t="s">
        <v>19834</v>
      </c>
      <c r="AL2607" t="s">
        <v>19834</v>
      </c>
      <c r="AM2607" t="s">
        <v>20019</v>
      </c>
    </row>
    <row r="2608" spans="1:39" x14ac:dyDescent="0.25">
      <c r="A2608" t="s">
        <v>8175</v>
      </c>
      <c r="B2608" t="s">
        <v>4841</v>
      </c>
      <c r="C2608" t="s">
        <v>4842</v>
      </c>
      <c r="D2608">
        <v>30</v>
      </c>
      <c r="E2608" t="s">
        <v>4845</v>
      </c>
      <c r="F2608">
        <v>7.52</v>
      </c>
      <c r="K2608" t="s">
        <v>6860</v>
      </c>
      <c r="M2608" t="s">
        <v>14973</v>
      </c>
      <c r="N2608">
        <v>8</v>
      </c>
      <c r="O2608" t="s">
        <v>15434</v>
      </c>
      <c r="P2608" t="s">
        <v>15828</v>
      </c>
      <c r="Q2608">
        <v>6</v>
      </c>
      <c r="R2608">
        <v>1</v>
      </c>
      <c r="S2608">
        <v>0.21</v>
      </c>
      <c r="T2608">
        <v>0.24</v>
      </c>
      <c r="U2608">
        <v>432.38</v>
      </c>
      <c r="V2608">
        <v>89.4</v>
      </c>
      <c r="W2608">
        <v>2.68</v>
      </c>
      <c r="Y2608">
        <v>6.2</v>
      </c>
      <c r="Z2608">
        <v>3</v>
      </c>
      <c r="AA2608" t="s">
        <v>4250</v>
      </c>
      <c r="AB2608">
        <v>0</v>
      </c>
      <c r="AC2608">
        <v>4</v>
      </c>
      <c r="AD2608">
        <v>5.3163333333333336</v>
      </c>
      <c r="AF2608" t="s">
        <v>7949</v>
      </c>
      <c r="AI2608">
        <v>0</v>
      </c>
      <c r="AJ2608">
        <v>0</v>
      </c>
      <c r="AK2608" t="s">
        <v>19834</v>
      </c>
      <c r="AL2608" t="s">
        <v>19834</v>
      </c>
      <c r="AM2608" t="s">
        <v>20019</v>
      </c>
    </row>
    <row r="2609" spans="1:39" x14ac:dyDescent="0.25">
      <c r="A2609" t="s">
        <v>8130</v>
      </c>
      <c r="B2609" t="s">
        <v>4841</v>
      </c>
      <c r="C2609" t="s">
        <v>4842</v>
      </c>
      <c r="D2609">
        <v>30</v>
      </c>
      <c r="E2609" t="s">
        <v>4845</v>
      </c>
      <c r="F2609">
        <v>7.52</v>
      </c>
      <c r="K2609" t="s">
        <v>6860</v>
      </c>
      <c r="M2609" t="s">
        <v>14973</v>
      </c>
      <c r="N2609">
        <v>8</v>
      </c>
      <c r="O2609" t="s">
        <v>15434</v>
      </c>
      <c r="P2609" t="s">
        <v>15783</v>
      </c>
      <c r="Q2609">
        <v>5</v>
      </c>
      <c r="R2609">
        <v>1</v>
      </c>
      <c r="S2609">
        <v>1.1100000000000001</v>
      </c>
      <c r="T2609">
        <v>1.1299999999999999</v>
      </c>
      <c r="U2609">
        <v>384.41</v>
      </c>
      <c r="V2609">
        <v>71.58</v>
      </c>
      <c r="W2609">
        <v>3.12</v>
      </c>
      <c r="Y2609">
        <v>6.14</v>
      </c>
      <c r="Z2609">
        <v>3</v>
      </c>
      <c r="AA2609" t="s">
        <v>4250</v>
      </c>
      <c r="AB2609">
        <v>0</v>
      </c>
      <c r="AC2609">
        <v>3</v>
      </c>
      <c r="AD2609">
        <v>5.6589761904761904</v>
      </c>
      <c r="AF2609" t="s">
        <v>7949</v>
      </c>
      <c r="AI2609">
        <v>0</v>
      </c>
      <c r="AJ2609">
        <v>0</v>
      </c>
      <c r="AK2609" t="s">
        <v>19834</v>
      </c>
      <c r="AL2609" t="s">
        <v>19834</v>
      </c>
      <c r="AM2609" t="s">
        <v>20019</v>
      </c>
    </row>
    <row r="2610" spans="1:39" x14ac:dyDescent="0.25">
      <c r="A2610" t="s">
        <v>8024</v>
      </c>
      <c r="B2610" t="s">
        <v>4841</v>
      </c>
      <c r="C2610" t="s">
        <v>4842</v>
      </c>
      <c r="D2610">
        <v>30</v>
      </c>
      <c r="E2610" t="s">
        <v>4845</v>
      </c>
      <c r="F2610">
        <v>7.52</v>
      </c>
      <c r="K2610" t="s">
        <v>6860</v>
      </c>
      <c r="L2610" t="s">
        <v>6861</v>
      </c>
      <c r="M2610" t="s">
        <v>15090</v>
      </c>
      <c r="N2610">
        <v>9</v>
      </c>
      <c r="O2610" t="s">
        <v>15449</v>
      </c>
      <c r="P2610" t="s">
        <v>15677</v>
      </c>
      <c r="Q2610">
        <v>4</v>
      </c>
      <c r="R2610">
        <v>1</v>
      </c>
      <c r="S2610">
        <v>1.74</v>
      </c>
      <c r="T2610">
        <v>1.81</v>
      </c>
      <c r="U2610">
        <v>352.41</v>
      </c>
      <c r="V2610">
        <v>71.58</v>
      </c>
      <c r="W2610">
        <v>2.84</v>
      </c>
      <c r="Y2610">
        <v>6.63</v>
      </c>
      <c r="Z2610">
        <v>2</v>
      </c>
      <c r="AA2610" t="s">
        <v>4250</v>
      </c>
      <c r="AB2610">
        <v>0</v>
      </c>
      <c r="AC2610">
        <v>1</v>
      </c>
      <c r="AD2610">
        <v>5.833333333333333</v>
      </c>
      <c r="AF2610" t="s">
        <v>7949</v>
      </c>
      <c r="AI2610">
        <v>0</v>
      </c>
      <c r="AJ2610">
        <v>0</v>
      </c>
      <c r="AK2610" t="s">
        <v>19832</v>
      </c>
      <c r="AL2610" t="s">
        <v>19832</v>
      </c>
      <c r="AM2610" t="s">
        <v>20019</v>
      </c>
    </row>
    <row r="2611" spans="1:39" x14ac:dyDescent="0.25">
      <c r="A2611" t="s">
        <v>8026</v>
      </c>
      <c r="B2611" t="s">
        <v>4841</v>
      </c>
      <c r="C2611" t="s">
        <v>4842</v>
      </c>
      <c r="D2611">
        <v>30</v>
      </c>
      <c r="E2611" t="s">
        <v>4845</v>
      </c>
      <c r="F2611">
        <v>7.52</v>
      </c>
      <c r="K2611" t="s">
        <v>6860</v>
      </c>
      <c r="L2611" t="s">
        <v>6861</v>
      </c>
      <c r="M2611" t="s">
        <v>15090</v>
      </c>
      <c r="N2611">
        <v>9</v>
      </c>
      <c r="O2611" t="s">
        <v>15449</v>
      </c>
      <c r="P2611" t="s">
        <v>15679</v>
      </c>
      <c r="Q2611">
        <v>4</v>
      </c>
      <c r="R2611">
        <v>1</v>
      </c>
      <c r="S2611">
        <v>2.17</v>
      </c>
      <c r="T2611">
        <v>2.2400000000000002</v>
      </c>
      <c r="U2611">
        <v>368.87</v>
      </c>
      <c r="V2611">
        <v>71.58</v>
      </c>
      <c r="W2611">
        <v>3.36</v>
      </c>
      <c r="Y2611">
        <v>6.68</v>
      </c>
      <c r="Z2611">
        <v>2</v>
      </c>
      <c r="AA2611" t="s">
        <v>4250</v>
      </c>
      <c r="AB2611">
        <v>0</v>
      </c>
      <c r="AC2611">
        <v>1</v>
      </c>
      <c r="AD2611">
        <v>5.6849761904761902</v>
      </c>
      <c r="AF2611" t="s">
        <v>7949</v>
      </c>
      <c r="AI2611">
        <v>0</v>
      </c>
      <c r="AJ2611">
        <v>0</v>
      </c>
      <c r="AK2611" t="s">
        <v>19832</v>
      </c>
      <c r="AL2611" t="s">
        <v>19832</v>
      </c>
      <c r="AM2611" t="s">
        <v>20019</v>
      </c>
    </row>
    <row r="2612" spans="1:39" x14ac:dyDescent="0.25">
      <c r="A2612" t="s">
        <v>9845</v>
      </c>
      <c r="B2612" t="s">
        <v>4841</v>
      </c>
      <c r="C2612" t="s">
        <v>4842</v>
      </c>
      <c r="D2612">
        <v>30</v>
      </c>
      <c r="E2612" t="s">
        <v>4845</v>
      </c>
      <c r="F2612">
        <v>7.52</v>
      </c>
      <c r="K2612" t="s">
        <v>6860</v>
      </c>
      <c r="L2612" t="s">
        <v>6861</v>
      </c>
      <c r="M2612" t="s">
        <v>15136</v>
      </c>
      <c r="N2612">
        <v>9</v>
      </c>
      <c r="O2612" t="s">
        <v>15511</v>
      </c>
      <c r="P2612" t="s">
        <v>17497</v>
      </c>
      <c r="Q2612">
        <v>5</v>
      </c>
      <c r="R2612">
        <v>1</v>
      </c>
      <c r="S2612">
        <v>2.06</v>
      </c>
      <c r="T2612">
        <v>2.06</v>
      </c>
      <c r="U2612">
        <v>328.38</v>
      </c>
      <c r="V2612">
        <v>56.84</v>
      </c>
      <c r="W2612">
        <v>2.27</v>
      </c>
      <c r="Y2612">
        <v>4.45</v>
      </c>
      <c r="Z2612">
        <v>1</v>
      </c>
      <c r="AA2612" t="s">
        <v>4250</v>
      </c>
      <c r="AB2612">
        <v>0</v>
      </c>
      <c r="AC2612">
        <v>3</v>
      </c>
      <c r="AD2612">
        <v>5.8033333333333328</v>
      </c>
      <c r="AF2612" t="s">
        <v>7949</v>
      </c>
      <c r="AI2612">
        <v>0</v>
      </c>
      <c r="AJ2612">
        <v>0</v>
      </c>
      <c r="AK2612" t="s">
        <v>19949</v>
      </c>
      <c r="AL2612" t="s">
        <v>19949</v>
      </c>
      <c r="AM2612" t="s">
        <v>20019</v>
      </c>
    </row>
    <row r="2613" spans="1:39" x14ac:dyDescent="0.25">
      <c r="A2613" t="s">
        <v>9846</v>
      </c>
      <c r="B2613" t="s">
        <v>4841</v>
      </c>
      <c r="C2613" t="s">
        <v>4842</v>
      </c>
      <c r="D2613">
        <v>30</v>
      </c>
      <c r="E2613" t="s">
        <v>4845</v>
      </c>
      <c r="F2613">
        <v>7.52</v>
      </c>
      <c r="I2613" t="s">
        <v>13224</v>
      </c>
      <c r="K2613" t="s">
        <v>6860</v>
      </c>
      <c r="L2613" t="s">
        <v>6861</v>
      </c>
      <c r="M2613" t="s">
        <v>14987</v>
      </c>
      <c r="N2613">
        <v>9</v>
      </c>
      <c r="O2613" t="s">
        <v>15311</v>
      </c>
      <c r="P2613" t="s">
        <v>17498</v>
      </c>
      <c r="Q2613">
        <v>5</v>
      </c>
      <c r="R2613">
        <v>2</v>
      </c>
      <c r="S2613">
        <v>3.04</v>
      </c>
      <c r="T2613">
        <v>3.05</v>
      </c>
      <c r="U2613">
        <v>438.84</v>
      </c>
      <c r="V2613">
        <v>89.6</v>
      </c>
      <c r="W2613">
        <v>3.94</v>
      </c>
      <c r="X2613">
        <v>10.11</v>
      </c>
      <c r="Y2613">
        <v>4.18</v>
      </c>
      <c r="Z2613">
        <v>2</v>
      </c>
      <c r="AA2613" t="s">
        <v>4250</v>
      </c>
      <c r="AB2613">
        <v>0</v>
      </c>
      <c r="AC2613">
        <v>4</v>
      </c>
      <c r="AD2613">
        <v>4.3918571428571429</v>
      </c>
      <c r="AF2613" t="s">
        <v>7949</v>
      </c>
      <c r="AI2613">
        <v>0</v>
      </c>
      <c r="AJ2613">
        <v>0</v>
      </c>
      <c r="AM2613" t="s">
        <v>20019</v>
      </c>
    </row>
    <row r="2614" spans="1:39" x14ac:dyDescent="0.25">
      <c r="A2614" t="s">
        <v>9847</v>
      </c>
      <c r="B2614" t="s">
        <v>4841</v>
      </c>
      <c r="C2614" t="s">
        <v>4842</v>
      </c>
      <c r="D2614">
        <v>30</v>
      </c>
      <c r="E2614" t="s">
        <v>4845</v>
      </c>
      <c r="F2614">
        <v>7.52</v>
      </c>
      <c r="I2614" t="s">
        <v>13225</v>
      </c>
      <c r="K2614" t="s">
        <v>6860</v>
      </c>
      <c r="L2614" t="s">
        <v>6861</v>
      </c>
      <c r="M2614" t="s">
        <v>14979</v>
      </c>
      <c r="N2614">
        <v>8</v>
      </c>
      <c r="O2614" t="s">
        <v>15302</v>
      </c>
      <c r="P2614" t="s">
        <v>17499</v>
      </c>
      <c r="Q2614">
        <v>7</v>
      </c>
      <c r="R2614">
        <v>2</v>
      </c>
      <c r="S2614">
        <v>4.8600000000000003</v>
      </c>
      <c r="T2614">
        <v>4.87</v>
      </c>
      <c r="U2614">
        <v>531.47</v>
      </c>
      <c r="V2614">
        <v>114.8</v>
      </c>
      <c r="W2614">
        <v>4.2300000000000004</v>
      </c>
      <c r="X2614">
        <v>8.92</v>
      </c>
      <c r="Y2614">
        <v>4.4800000000000004</v>
      </c>
      <c r="Z2614">
        <v>3</v>
      </c>
      <c r="AA2614" t="s">
        <v>4250</v>
      </c>
      <c r="AB2614">
        <v>1</v>
      </c>
      <c r="AC2614">
        <v>5</v>
      </c>
      <c r="AD2614">
        <v>1.7383333333333331</v>
      </c>
      <c r="AF2614" t="s">
        <v>7949</v>
      </c>
      <c r="AI2614">
        <v>0</v>
      </c>
      <c r="AJ2614">
        <v>0</v>
      </c>
      <c r="AM2614" t="s">
        <v>20019</v>
      </c>
    </row>
    <row r="2615" spans="1:39" x14ac:dyDescent="0.25">
      <c r="A2615" t="s">
        <v>9633</v>
      </c>
      <c r="B2615" t="s">
        <v>4841</v>
      </c>
      <c r="C2615" t="s">
        <v>4842</v>
      </c>
      <c r="D2615">
        <v>30</v>
      </c>
      <c r="E2615" t="s">
        <v>4845</v>
      </c>
      <c r="F2615">
        <v>7.52</v>
      </c>
      <c r="I2615" t="s">
        <v>13226</v>
      </c>
      <c r="K2615" t="s">
        <v>6860</v>
      </c>
      <c r="L2615" t="s">
        <v>6861</v>
      </c>
      <c r="M2615" t="s">
        <v>14979</v>
      </c>
      <c r="N2615">
        <v>8</v>
      </c>
      <c r="O2615" t="s">
        <v>15302</v>
      </c>
      <c r="P2615" t="s">
        <v>17285</v>
      </c>
      <c r="Q2615">
        <v>7</v>
      </c>
      <c r="R2615">
        <v>2</v>
      </c>
      <c r="S2615">
        <v>3.56</v>
      </c>
      <c r="T2615">
        <v>3.57</v>
      </c>
      <c r="U2615">
        <v>459.38</v>
      </c>
      <c r="V2615">
        <v>111.72</v>
      </c>
      <c r="W2615">
        <v>3.02</v>
      </c>
      <c r="X2615">
        <v>8.92</v>
      </c>
      <c r="Y2615">
        <v>3.63</v>
      </c>
      <c r="Z2615">
        <v>2</v>
      </c>
      <c r="AA2615" t="s">
        <v>4250</v>
      </c>
      <c r="AB2615">
        <v>0</v>
      </c>
      <c r="AC2615">
        <v>5</v>
      </c>
      <c r="AD2615">
        <v>3.0011428571428569</v>
      </c>
      <c r="AF2615" t="s">
        <v>7949</v>
      </c>
      <c r="AI2615">
        <v>0</v>
      </c>
      <c r="AJ2615">
        <v>0</v>
      </c>
      <c r="AM2615" t="s">
        <v>20019</v>
      </c>
    </row>
    <row r="2616" spans="1:39" x14ac:dyDescent="0.25">
      <c r="A2616" t="s">
        <v>9848</v>
      </c>
      <c r="B2616" t="s">
        <v>4841</v>
      </c>
      <c r="C2616" t="s">
        <v>4842</v>
      </c>
      <c r="D2616">
        <v>30</v>
      </c>
      <c r="E2616" t="s">
        <v>4845</v>
      </c>
      <c r="F2616">
        <v>7.52</v>
      </c>
      <c r="I2616" t="s">
        <v>13227</v>
      </c>
      <c r="K2616" t="s">
        <v>6860</v>
      </c>
      <c r="L2616" t="s">
        <v>6861</v>
      </c>
      <c r="M2616" t="s">
        <v>14979</v>
      </c>
      <c r="N2616">
        <v>8</v>
      </c>
      <c r="O2616" t="s">
        <v>15302</v>
      </c>
      <c r="P2616" t="s">
        <v>17500</v>
      </c>
      <c r="Q2616">
        <v>7</v>
      </c>
      <c r="R2616">
        <v>2</v>
      </c>
      <c r="S2616">
        <v>2.82</v>
      </c>
      <c r="T2616">
        <v>2.82</v>
      </c>
      <c r="U2616">
        <v>480.37</v>
      </c>
      <c r="V2616">
        <v>109.21</v>
      </c>
      <c r="W2616">
        <v>4.54</v>
      </c>
      <c r="Y2616">
        <v>4.37</v>
      </c>
      <c r="Z2616">
        <v>3</v>
      </c>
      <c r="AA2616" t="s">
        <v>4250</v>
      </c>
      <c r="AB2616">
        <v>0</v>
      </c>
      <c r="AC2616">
        <v>3</v>
      </c>
      <c r="AD2616">
        <v>3.5898809523809532</v>
      </c>
      <c r="AF2616" t="s">
        <v>7949</v>
      </c>
      <c r="AI2616">
        <v>0</v>
      </c>
      <c r="AJ2616">
        <v>0</v>
      </c>
      <c r="AM2616" t="s">
        <v>20019</v>
      </c>
    </row>
    <row r="2617" spans="1:39" x14ac:dyDescent="0.25">
      <c r="A2617" t="s">
        <v>8797</v>
      </c>
      <c r="B2617" t="s">
        <v>4841</v>
      </c>
      <c r="C2617" t="s">
        <v>4842</v>
      </c>
      <c r="D2617">
        <v>30</v>
      </c>
      <c r="E2617" t="s">
        <v>4845</v>
      </c>
      <c r="F2617">
        <v>7.52</v>
      </c>
      <c r="I2617" t="s">
        <v>13228</v>
      </c>
      <c r="K2617" t="s">
        <v>6860</v>
      </c>
      <c r="L2617" t="s">
        <v>6861</v>
      </c>
      <c r="M2617" t="s">
        <v>14979</v>
      </c>
      <c r="N2617">
        <v>8</v>
      </c>
      <c r="O2617" t="s">
        <v>15302</v>
      </c>
      <c r="P2617" t="s">
        <v>16449</v>
      </c>
      <c r="Q2617">
        <v>6</v>
      </c>
      <c r="R2617">
        <v>2</v>
      </c>
      <c r="S2617">
        <v>1.55</v>
      </c>
      <c r="T2617">
        <v>1.66</v>
      </c>
      <c r="U2617">
        <v>473.79</v>
      </c>
      <c r="V2617">
        <v>113.39</v>
      </c>
      <c r="W2617">
        <v>4.0199999999999996</v>
      </c>
      <c r="X2617">
        <v>7.93</v>
      </c>
      <c r="Y2617">
        <v>4.3499999999999996</v>
      </c>
      <c r="Z2617">
        <v>2</v>
      </c>
      <c r="AA2617" t="s">
        <v>4250</v>
      </c>
      <c r="AB2617">
        <v>0</v>
      </c>
      <c r="AC2617">
        <v>3</v>
      </c>
      <c r="AD2617">
        <v>3.907547619047619</v>
      </c>
      <c r="AF2617" t="s">
        <v>7949</v>
      </c>
      <c r="AI2617">
        <v>0</v>
      </c>
      <c r="AJ2617">
        <v>0</v>
      </c>
      <c r="AM2617" t="s">
        <v>20019</v>
      </c>
    </row>
    <row r="2618" spans="1:39" x14ac:dyDescent="0.25">
      <c r="A2618" t="s">
        <v>9849</v>
      </c>
      <c r="B2618" t="s">
        <v>4841</v>
      </c>
      <c r="C2618" t="s">
        <v>4842</v>
      </c>
      <c r="D2618">
        <v>30</v>
      </c>
      <c r="E2618" t="s">
        <v>4845</v>
      </c>
      <c r="F2618">
        <v>7.52</v>
      </c>
      <c r="K2618" t="s">
        <v>6860</v>
      </c>
      <c r="L2618" t="s">
        <v>6861</v>
      </c>
      <c r="M2618" t="s">
        <v>14950</v>
      </c>
      <c r="N2618">
        <v>9</v>
      </c>
      <c r="O2618" t="s">
        <v>15271</v>
      </c>
      <c r="P2618" t="s">
        <v>17501</v>
      </c>
      <c r="Q2618">
        <v>4</v>
      </c>
      <c r="R2618">
        <v>2</v>
      </c>
      <c r="S2618">
        <v>1.93</v>
      </c>
      <c r="T2618">
        <v>2.34</v>
      </c>
      <c r="U2618">
        <v>311.39999999999998</v>
      </c>
      <c r="V2618">
        <v>50.41</v>
      </c>
      <c r="W2618">
        <v>2.88</v>
      </c>
      <c r="Y2618">
        <v>7.61</v>
      </c>
      <c r="Z2618">
        <v>1</v>
      </c>
      <c r="AA2618" t="s">
        <v>4250</v>
      </c>
      <c r="AB2618">
        <v>0</v>
      </c>
      <c r="AC2618">
        <v>4</v>
      </c>
      <c r="AD2618">
        <v>5.5</v>
      </c>
      <c r="AF2618" t="s">
        <v>7949</v>
      </c>
      <c r="AI2618">
        <v>0</v>
      </c>
      <c r="AJ2618">
        <v>0</v>
      </c>
      <c r="AK2618" t="s">
        <v>19839</v>
      </c>
      <c r="AL2618" t="s">
        <v>19839</v>
      </c>
      <c r="AM2618" t="s">
        <v>20019</v>
      </c>
    </row>
    <row r="2619" spans="1:39" x14ac:dyDescent="0.25">
      <c r="A2619" t="s">
        <v>9850</v>
      </c>
      <c r="B2619" t="s">
        <v>4841</v>
      </c>
      <c r="C2619" t="s">
        <v>4842</v>
      </c>
      <c r="D2619">
        <v>30</v>
      </c>
      <c r="E2619" t="s">
        <v>4845</v>
      </c>
      <c r="F2619">
        <v>7.52</v>
      </c>
      <c r="I2619" t="s">
        <v>13229</v>
      </c>
      <c r="K2619" t="s">
        <v>6860</v>
      </c>
      <c r="L2619" t="s">
        <v>6861</v>
      </c>
      <c r="M2619" t="s">
        <v>15022</v>
      </c>
      <c r="N2619">
        <v>9</v>
      </c>
      <c r="O2619" t="s">
        <v>15383</v>
      </c>
      <c r="P2619" t="s">
        <v>17502</v>
      </c>
      <c r="Q2619">
        <v>4</v>
      </c>
      <c r="R2619">
        <v>1</v>
      </c>
      <c r="S2619">
        <v>4.3</v>
      </c>
      <c r="T2619">
        <v>4.54</v>
      </c>
      <c r="U2619">
        <v>350.85</v>
      </c>
      <c r="V2619">
        <v>63.63</v>
      </c>
      <c r="W2619">
        <v>4.1100000000000003</v>
      </c>
      <c r="Y2619">
        <v>7.07</v>
      </c>
      <c r="Z2619">
        <v>2</v>
      </c>
      <c r="AA2619" t="s">
        <v>4250</v>
      </c>
      <c r="AB2619">
        <v>0</v>
      </c>
      <c r="AC2619">
        <v>1</v>
      </c>
      <c r="AD2619">
        <v>4.0633333333333326</v>
      </c>
      <c r="AF2619" t="s">
        <v>7949</v>
      </c>
      <c r="AI2619">
        <v>0</v>
      </c>
      <c r="AJ2619">
        <v>0</v>
      </c>
      <c r="AM2619" t="s">
        <v>20019</v>
      </c>
    </row>
    <row r="2620" spans="1:39" x14ac:dyDescent="0.25">
      <c r="A2620" t="s">
        <v>9152</v>
      </c>
      <c r="B2620" t="s">
        <v>4841</v>
      </c>
      <c r="C2620" t="s">
        <v>4842</v>
      </c>
      <c r="D2620">
        <v>30</v>
      </c>
      <c r="E2620" t="s">
        <v>4845</v>
      </c>
      <c r="F2620">
        <v>7.52</v>
      </c>
      <c r="K2620" t="s">
        <v>6860</v>
      </c>
      <c r="L2620" t="s">
        <v>6861</v>
      </c>
      <c r="M2620" t="s">
        <v>15013</v>
      </c>
      <c r="N2620">
        <v>9</v>
      </c>
      <c r="O2620" t="s">
        <v>15372</v>
      </c>
      <c r="P2620" t="s">
        <v>16804</v>
      </c>
      <c r="Q2620">
        <v>8</v>
      </c>
      <c r="R2620">
        <v>1</v>
      </c>
      <c r="S2620">
        <v>2.61</v>
      </c>
      <c r="T2620">
        <v>2.63</v>
      </c>
      <c r="U2620">
        <v>443.51</v>
      </c>
      <c r="V2620">
        <v>95.09</v>
      </c>
      <c r="W2620">
        <v>3.45</v>
      </c>
      <c r="Y2620">
        <v>5.95</v>
      </c>
      <c r="Z2620">
        <v>3</v>
      </c>
      <c r="AA2620" t="s">
        <v>4250</v>
      </c>
      <c r="AB2620">
        <v>0</v>
      </c>
      <c r="AC2620">
        <v>2</v>
      </c>
      <c r="AD2620">
        <v>4.7621666666666673</v>
      </c>
      <c r="AF2620" t="s">
        <v>7949</v>
      </c>
      <c r="AI2620">
        <v>0</v>
      </c>
      <c r="AJ2620">
        <v>0</v>
      </c>
      <c r="AK2620" t="s">
        <v>19851</v>
      </c>
      <c r="AL2620" t="s">
        <v>19851</v>
      </c>
      <c r="AM2620" t="s">
        <v>20019</v>
      </c>
    </row>
    <row r="2621" spans="1:39" x14ac:dyDescent="0.25">
      <c r="A2621" t="s">
        <v>8959</v>
      </c>
      <c r="B2621" t="s">
        <v>4841</v>
      </c>
      <c r="C2621" t="s">
        <v>4842</v>
      </c>
      <c r="D2621">
        <v>30</v>
      </c>
      <c r="E2621" t="s">
        <v>4845</v>
      </c>
      <c r="F2621">
        <v>7.52</v>
      </c>
      <c r="K2621" t="s">
        <v>6860</v>
      </c>
      <c r="L2621" t="s">
        <v>6861</v>
      </c>
      <c r="M2621" t="s">
        <v>15013</v>
      </c>
      <c r="N2621">
        <v>9</v>
      </c>
      <c r="O2621" t="s">
        <v>15372</v>
      </c>
      <c r="P2621" t="s">
        <v>16611</v>
      </c>
      <c r="Q2621">
        <v>7</v>
      </c>
      <c r="R2621">
        <v>1</v>
      </c>
      <c r="S2621">
        <v>3.19</v>
      </c>
      <c r="T2621">
        <v>3.2</v>
      </c>
      <c r="U2621">
        <v>420.44</v>
      </c>
      <c r="V2621">
        <v>91.85</v>
      </c>
      <c r="W2621">
        <v>3.96</v>
      </c>
      <c r="Y2621">
        <v>5.71</v>
      </c>
      <c r="Z2621">
        <v>3</v>
      </c>
      <c r="AA2621" t="s">
        <v>4250</v>
      </c>
      <c r="AB2621">
        <v>0</v>
      </c>
      <c r="AC2621">
        <v>4</v>
      </c>
      <c r="AD2621">
        <v>4.6449523809523816</v>
      </c>
      <c r="AF2621" t="s">
        <v>7949</v>
      </c>
      <c r="AI2621">
        <v>0</v>
      </c>
      <c r="AJ2621">
        <v>0</v>
      </c>
      <c r="AK2621" t="s">
        <v>19851</v>
      </c>
      <c r="AL2621" t="s">
        <v>19851</v>
      </c>
      <c r="AM2621" t="s">
        <v>20019</v>
      </c>
    </row>
    <row r="2622" spans="1:39" x14ac:dyDescent="0.25">
      <c r="A2622" t="s">
        <v>6047</v>
      </c>
      <c r="B2622" t="s">
        <v>4841</v>
      </c>
      <c r="C2622" t="s">
        <v>4842</v>
      </c>
      <c r="D2622">
        <v>30</v>
      </c>
      <c r="E2622" t="s">
        <v>4845</v>
      </c>
      <c r="F2622">
        <v>7.52</v>
      </c>
      <c r="I2622" t="s">
        <v>13230</v>
      </c>
      <c r="K2622" t="s">
        <v>6860</v>
      </c>
      <c r="L2622" t="s">
        <v>6861</v>
      </c>
      <c r="M2622" t="s">
        <v>14955</v>
      </c>
      <c r="N2622">
        <v>8</v>
      </c>
      <c r="O2622" t="s">
        <v>15276</v>
      </c>
      <c r="P2622" t="s">
        <v>7773</v>
      </c>
      <c r="Q2622">
        <v>7</v>
      </c>
      <c r="R2622">
        <v>2</v>
      </c>
      <c r="S2622">
        <v>2.0099999999999998</v>
      </c>
      <c r="T2622">
        <v>2.08</v>
      </c>
      <c r="U2622">
        <v>409.83</v>
      </c>
      <c r="V2622">
        <v>122.62</v>
      </c>
      <c r="W2622">
        <v>2.57</v>
      </c>
      <c r="X2622">
        <v>9.32</v>
      </c>
      <c r="Y2622">
        <v>6.53</v>
      </c>
      <c r="Z2622">
        <v>2</v>
      </c>
      <c r="AA2622" t="s">
        <v>4250</v>
      </c>
      <c r="AB2622">
        <v>0</v>
      </c>
      <c r="AC2622">
        <v>2</v>
      </c>
      <c r="AD2622">
        <v>4.1390714285714294</v>
      </c>
      <c r="AF2622" t="s">
        <v>7949</v>
      </c>
      <c r="AI2622">
        <v>0</v>
      </c>
      <c r="AJ2622">
        <v>0</v>
      </c>
      <c r="AM2622" t="s">
        <v>20019</v>
      </c>
    </row>
    <row r="2623" spans="1:39" x14ac:dyDescent="0.25">
      <c r="A2623" t="s">
        <v>9851</v>
      </c>
      <c r="B2623" t="s">
        <v>4841</v>
      </c>
      <c r="C2623" t="s">
        <v>4842</v>
      </c>
      <c r="D2623">
        <v>30</v>
      </c>
      <c r="E2623" t="s">
        <v>4845</v>
      </c>
      <c r="F2623">
        <v>7.52</v>
      </c>
      <c r="K2623" t="s">
        <v>6860</v>
      </c>
      <c r="M2623" t="s">
        <v>15011</v>
      </c>
      <c r="N2623">
        <v>8</v>
      </c>
      <c r="O2623" t="s">
        <v>15347</v>
      </c>
      <c r="P2623" t="s">
        <v>17503</v>
      </c>
      <c r="U2623">
        <v>1668.93</v>
      </c>
      <c r="Y2623">
        <v>0</v>
      </c>
      <c r="AI2623">
        <v>0</v>
      </c>
      <c r="AJ2623">
        <v>0</v>
      </c>
      <c r="AK2623" t="s">
        <v>19880</v>
      </c>
      <c r="AL2623" t="s">
        <v>19880</v>
      </c>
      <c r="AM2623" t="s">
        <v>20019</v>
      </c>
    </row>
    <row r="2624" spans="1:39" x14ac:dyDescent="0.25">
      <c r="A2624" t="s">
        <v>9852</v>
      </c>
      <c r="B2624" t="s">
        <v>4841</v>
      </c>
      <c r="C2624" t="s">
        <v>4842</v>
      </c>
      <c r="D2624">
        <v>30</v>
      </c>
      <c r="E2624" t="s">
        <v>4845</v>
      </c>
      <c r="F2624">
        <v>7.52</v>
      </c>
      <c r="K2624" t="s">
        <v>6860</v>
      </c>
      <c r="M2624" t="s">
        <v>15129</v>
      </c>
      <c r="N2624">
        <v>8</v>
      </c>
      <c r="O2624" t="s">
        <v>15502</v>
      </c>
      <c r="P2624" t="s">
        <v>17504</v>
      </c>
      <c r="U2624">
        <v>1651.83</v>
      </c>
      <c r="Y2624">
        <v>0</v>
      </c>
      <c r="AI2624">
        <v>0</v>
      </c>
      <c r="AJ2624">
        <v>0</v>
      </c>
      <c r="AK2624" t="s">
        <v>19947</v>
      </c>
      <c r="AL2624" t="s">
        <v>19947</v>
      </c>
      <c r="AM2624" t="s">
        <v>20019</v>
      </c>
    </row>
    <row r="2625" spans="1:39" x14ac:dyDescent="0.25">
      <c r="A2625" t="s">
        <v>9853</v>
      </c>
      <c r="B2625" t="s">
        <v>4841</v>
      </c>
      <c r="C2625" t="s">
        <v>4842</v>
      </c>
      <c r="D2625">
        <v>30</v>
      </c>
      <c r="E2625" t="s">
        <v>4845</v>
      </c>
      <c r="F2625">
        <v>7.52</v>
      </c>
      <c r="K2625" t="s">
        <v>6860</v>
      </c>
      <c r="L2625" t="s">
        <v>6861</v>
      </c>
      <c r="M2625" t="s">
        <v>6887</v>
      </c>
      <c r="N2625">
        <v>9</v>
      </c>
      <c r="O2625" t="s">
        <v>15327</v>
      </c>
      <c r="P2625" t="s">
        <v>17505</v>
      </c>
      <c r="Q2625">
        <v>4</v>
      </c>
      <c r="R2625">
        <v>3</v>
      </c>
      <c r="S2625">
        <v>4.87</v>
      </c>
      <c r="T2625">
        <v>4.87</v>
      </c>
      <c r="U2625">
        <v>559.70000000000005</v>
      </c>
      <c r="V2625">
        <v>98.74</v>
      </c>
      <c r="W2625">
        <v>4.7300000000000004</v>
      </c>
      <c r="X2625">
        <v>13.41</v>
      </c>
      <c r="Y2625">
        <v>0</v>
      </c>
      <c r="Z2625">
        <v>2</v>
      </c>
      <c r="AA2625" t="s">
        <v>4250</v>
      </c>
      <c r="AB2625">
        <v>1</v>
      </c>
      <c r="AC2625">
        <v>15</v>
      </c>
      <c r="AD2625">
        <v>1.940333333333333</v>
      </c>
      <c r="AF2625" t="s">
        <v>7949</v>
      </c>
      <c r="AI2625">
        <v>0</v>
      </c>
      <c r="AJ2625">
        <v>0</v>
      </c>
      <c r="AK2625" t="s">
        <v>19868</v>
      </c>
      <c r="AL2625" t="s">
        <v>19868</v>
      </c>
      <c r="AM2625" t="s">
        <v>20019</v>
      </c>
    </row>
    <row r="2626" spans="1:39" x14ac:dyDescent="0.25">
      <c r="A2626" t="s">
        <v>5481</v>
      </c>
      <c r="B2626" t="s">
        <v>4841</v>
      </c>
      <c r="C2626" t="s">
        <v>4842</v>
      </c>
      <c r="D2626">
        <v>30</v>
      </c>
      <c r="E2626" t="s">
        <v>4845</v>
      </c>
      <c r="F2626">
        <v>7.52</v>
      </c>
      <c r="K2626" t="s">
        <v>6860</v>
      </c>
      <c r="M2626" t="s">
        <v>15074</v>
      </c>
      <c r="N2626">
        <v>8</v>
      </c>
      <c r="O2626" t="s">
        <v>15427</v>
      </c>
      <c r="P2626" t="s">
        <v>7207</v>
      </c>
      <c r="Q2626">
        <v>5</v>
      </c>
      <c r="R2626">
        <v>1</v>
      </c>
      <c r="S2626">
        <v>6.38</v>
      </c>
      <c r="T2626">
        <v>7.34</v>
      </c>
      <c r="U2626">
        <v>532.70000000000005</v>
      </c>
      <c r="V2626">
        <v>71.16</v>
      </c>
      <c r="W2626">
        <v>6.83</v>
      </c>
      <c r="Y2626">
        <v>8.44</v>
      </c>
      <c r="Z2626">
        <v>2</v>
      </c>
      <c r="AA2626" t="s">
        <v>4250</v>
      </c>
      <c r="AB2626">
        <v>2</v>
      </c>
      <c r="AC2626">
        <v>2</v>
      </c>
      <c r="AD2626">
        <v>2.6133333333333342</v>
      </c>
      <c r="AF2626" t="s">
        <v>7949</v>
      </c>
      <c r="AI2626">
        <v>0</v>
      </c>
      <c r="AJ2626">
        <v>0</v>
      </c>
      <c r="AK2626" t="s">
        <v>7980</v>
      </c>
      <c r="AL2626" t="s">
        <v>7980</v>
      </c>
      <c r="AM2626" t="s">
        <v>20019</v>
      </c>
    </row>
    <row r="2627" spans="1:39" x14ac:dyDescent="0.25">
      <c r="A2627" t="s">
        <v>8095</v>
      </c>
      <c r="B2627" t="s">
        <v>4841</v>
      </c>
      <c r="C2627" t="s">
        <v>4842</v>
      </c>
      <c r="D2627">
        <v>30</v>
      </c>
      <c r="E2627" t="s">
        <v>4845</v>
      </c>
      <c r="F2627">
        <v>7.52</v>
      </c>
      <c r="K2627" t="s">
        <v>6860</v>
      </c>
      <c r="L2627" t="s">
        <v>6861</v>
      </c>
      <c r="M2627" t="s">
        <v>15038</v>
      </c>
      <c r="N2627">
        <v>9</v>
      </c>
      <c r="O2627" t="s">
        <v>15444</v>
      </c>
      <c r="P2627" t="s">
        <v>15748</v>
      </c>
      <c r="Q2627">
        <v>5</v>
      </c>
      <c r="R2627">
        <v>1</v>
      </c>
      <c r="S2627">
        <v>0.91</v>
      </c>
      <c r="T2627">
        <v>0.93</v>
      </c>
      <c r="U2627">
        <v>411.36</v>
      </c>
      <c r="V2627">
        <v>77.150000000000006</v>
      </c>
      <c r="W2627">
        <v>2.96</v>
      </c>
      <c r="Y2627">
        <v>6.22</v>
      </c>
      <c r="Z2627">
        <v>2</v>
      </c>
      <c r="AA2627" t="s">
        <v>4250</v>
      </c>
      <c r="AB2627">
        <v>0</v>
      </c>
      <c r="AC2627">
        <v>7</v>
      </c>
      <c r="AD2627">
        <v>5.4664761904761896</v>
      </c>
      <c r="AF2627" t="s">
        <v>7949</v>
      </c>
      <c r="AI2627">
        <v>0</v>
      </c>
      <c r="AJ2627">
        <v>0</v>
      </c>
      <c r="AK2627" t="s">
        <v>19833</v>
      </c>
      <c r="AL2627" t="s">
        <v>19833</v>
      </c>
      <c r="AM2627" t="s">
        <v>20019</v>
      </c>
    </row>
    <row r="2628" spans="1:39" x14ac:dyDescent="0.25">
      <c r="A2628" t="s">
        <v>8107</v>
      </c>
      <c r="B2628" t="s">
        <v>4841</v>
      </c>
      <c r="C2628" t="s">
        <v>4842</v>
      </c>
      <c r="D2628">
        <v>30</v>
      </c>
      <c r="E2628" t="s">
        <v>4845</v>
      </c>
      <c r="F2628">
        <v>7.52</v>
      </c>
      <c r="K2628" t="s">
        <v>6860</v>
      </c>
      <c r="L2628" t="s">
        <v>6861</v>
      </c>
      <c r="M2628" t="s">
        <v>15038</v>
      </c>
      <c r="N2628">
        <v>9</v>
      </c>
      <c r="O2628" t="s">
        <v>15444</v>
      </c>
      <c r="P2628" t="s">
        <v>15760</v>
      </c>
      <c r="Q2628">
        <v>4</v>
      </c>
      <c r="R2628">
        <v>1</v>
      </c>
      <c r="S2628">
        <v>1.45</v>
      </c>
      <c r="T2628">
        <v>1.48</v>
      </c>
      <c r="U2628">
        <v>421.39</v>
      </c>
      <c r="V2628">
        <v>67.92</v>
      </c>
      <c r="W2628">
        <v>3.99</v>
      </c>
      <c r="Y2628">
        <v>6.26</v>
      </c>
      <c r="Z2628">
        <v>2</v>
      </c>
      <c r="AA2628" t="s">
        <v>4250</v>
      </c>
      <c r="AB2628">
        <v>0</v>
      </c>
      <c r="AC2628">
        <v>7</v>
      </c>
      <c r="AD2628">
        <v>5.3948333333333336</v>
      </c>
      <c r="AF2628" t="s">
        <v>7949</v>
      </c>
      <c r="AI2628">
        <v>0</v>
      </c>
      <c r="AJ2628">
        <v>0</v>
      </c>
      <c r="AK2628" t="s">
        <v>19833</v>
      </c>
      <c r="AL2628" t="s">
        <v>19833</v>
      </c>
      <c r="AM2628" t="s">
        <v>20019</v>
      </c>
    </row>
    <row r="2629" spans="1:39" x14ac:dyDescent="0.25">
      <c r="A2629" t="s">
        <v>8153</v>
      </c>
      <c r="B2629" t="s">
        <v>4841</v>
      </c>
      <c r="C2629" t="s">
        <v>4842</v>
      </c>
      <c r="D2629">
        <v>30</v>
      </c>
      <c r="E2629" t="s">
        <v>4845</v>
      </c>
      <c r="F2629">
        <v>7.52</v>
      </c>
      <c r="K2629" t="s">
        <v>6860</v>
      </c>
      <c r="L2629" t="s">
        <v>6861</v>
      </c>
      <c r="M2629" t="s">
        <v>15038</v>
      </c>
      <c r="N2629">
        <v>9</v>
      </c>
      <c r="O2629" t="s">
        <v>15444</v>
      </c>
      <c r="P2629" t="s">
        <v>15806</v>
      </c>
      <c r="Q2629">
        <v>5</v>
      </c>
      <c r="R2629">
        <v>1</v>
      </c>
      <c r="S2629">
        <v>2.57</v>
      </c>
      <c r="T2629">
        <v>2.58</v>
      </c>
      <c r="U2629">
        <v>455.38</v>
      </c>
      <c r="V2629">
        <v>77.150000000000006</v>
      </c>
      <c r="W2629">
        <v>4.01</v>
      </c>
      <c r="Y2629">
        <v>6</v>
      </c>
      <c r="Z2629">
        <v>2</v>
      </c>
      <c r="AA2629" t="s">
        <v>4250</v>
      </c>
      <c r="AB2629">
        <v>0</v>
      </c>
      <c r="AC2629">
        <v>8</v>
      </c>
      <c r="AD2629">
        <v>4.8670476190476197</v>
      </c>
      <c r="AF2629" t="s">
        <v>7949</v>
      </c>
      <c r="AI2629">
        <v>0</v>
      </c>
      <c r="AJ2629">
        <v>0</v>
      </c>
      <c r="AK2629" t="s">
        <v>19833</v>
      </c>
      <c r="AL2629" t="s">
        <v>19833</v>
      </c>
      <c r="AM2629" t="s">
        <v>20019</v>
      </c>
    </row>
    <row r="2630" spans="1:39" x14ac:dyDescent="0.25">
      <c r="A2630" t="s">
        <v>8067</v>
      </c>
      <c r="B2630" t="s">
        <v>4841</v>
      </c>
      <c r="C2630" t="s">
        <v>4842</v>
      </c>
      <c r="D2630">
        <v>30</v>
      </c>
      <c r="E2630" t="s">
        <v>4845</v>
      </c>
      <c r="F2630">
        <v>7.52</v>
      </c>
      <c r="K2630" t="s">
        <v>6860</v>
      </c>
      <c r="L2630" t="s">
        <v>6861</v>
      </c>
      <c r="M2630" t="s">
        <v>15038</v>
      </c>
      <c r="N2630">
        <v>9</v>
      </c>
      <c r="O2630" t="s">
        <v>15444</v>
      </c>
      <c r="P2630" t="s">
        <v>15720</v>
      </c>
      <c r="Q2630">
        <v>5</v>
      </c>
      <c r="R2630">
        <v>1</v>
      </c>
      <c r="S2630">
        <v>2.09</v>
      </c>
      <c r="T2630">
        <v>2.12</v>
      </c>
      <c r="U2630">
        <v>437.39</v>
      </c>
      <c r="V2630">
        <v>77.150000000000006</v>
      </c>
      <c r="W2630">
        <v>3.87</v>
      </c>
      <c r="Y2630">
        <v>6.27</v>
      </c>
      <c r="Z2630">
        <v>2</v>
      </c>
      <c r="AA2630" t="s">
        <v>4250</v>
      </c>
      <c r="AB2630">
        <v>0</v>
      </c>
      <c r="AC2630">
        <v>8</v>
      </c>
      <c r="AD2630">
        <v>5.2355476190476189</v>
      </c>
      <c r="AF2630" t="s">
        <v>7949</v>
      </c>
      <c r="AI2630">
        <v>0</v>
      </c>
      <c r="AJ2630">
        <v>0</v>
      </c>
      <c r="AK2630" t="s">
        <v>19833</v>
      </c>
      <c r="AL2630" t="s">
        <v>19833</v>
      </c>
      <c r="AM2630" t="s">
        <v>20019</v>
      </c>
    </row>
    <row r="2631" spans="1:39" x14ac:dyDescent="0.25">
      <c r="A2631" t="s">
        <v>8096</v>
      </c>
      <c r="B2631" t="s">
        <v>4841</v>
      </c>
      <c r="C2631" t="s">
        <v>4842</v>
      </c>
      <c r="D2631">
        <v>30</v>
      </c>
      <c r="E2631" t="s">
        <v>4845</v>
      </c>
      <c r="F2631">
        <v>7.52</v>
      </c>
      <c r="K2631" t="s">
        <v>6860</v>
      </c>
      <c r="L2631" t="s">
        <v>6861</v>
      </c>
      <c r="M2631" t="s">
        <v>15038</v>
      </c>
      <c r="N2631">
        <v>9</v>
      </c>
      <c r="O2631" t="s">
        <v>15444</v>
      </c>
      <c r="P2631" t="s">
        <v>15749</v>
      </c>
      <c r="Q2631">
        <v>4</v>
      </c>
      <c r="R2631">
        <v>1</v>
      </c>
      <c r="S2631">
        <v>2.91</v>
      </c>
      <c r="T2631">
        <v>2.94</v>
      </c>
      <c r="U2631">
        <v>387.43</v>
      </c>
      <c r="V2631">
        <v>67.92</v>
      </c>
      <c r="W2631">
        <v>3.66</v>
      </c>
      <c r="Y2631">
        <v>6.36</v>
      </c>
      <c r="Z2631">
        <v>2</v>
      </c>
      <c r="AA2631" t="s">
        <v>4250</v>
      </c>
      <c r="AB2631">
        <v>0</v>
      </c>
      <c r="AC2631">
        <v>7</v>
      </c>
      <c r="AD2631">
        <v>5.1824047619047624</v>
      </c>
      <c r="AF2631" t="s">
        <v>7949</v>
      </c>
      <c r="AI2631">
        <v>0</v>
      </c>
      <c r="AJ2631">
        <v>0</v>
      </c>
      <c r="AK2631" t="s">
        <v>19833</v>
      </c>
      <c r="AL2631" t="s">
        <v>19833</v>
      </c>
      <c r="AM2631" t="s">
        <v>20019</v>
      </c>
    </row>
    <row r="2632" spans="1:39" x14ac:dyDescent="0.25">
      <c r="A2632" t="s">
        <v>9769</v>
      </c>
      <c r="B2632" t="s">
        <v>4841</v>
      </c>
      <c r="C2632" t="s">
        <v>4842</v>
      </c>
      <c r="D2632">
        <v>30</v>
      </c>
      <c r="E2632" t="s">
        <v>4845</v>
      </c>
      <c r="F2632">
        <v>7.52</v>
      </c>
      <c r="K2632" t="s">
        <v>6860</v>
      </c>
      <c r="L2632" t="s">
        <v>6861</v>
      </c>
      <c r="M2632" t="s">
        <v>15101</v>
      </c>
      <c r="N2632">
        <v>9</v>
      </c>
      <c r="O2632" t="s">
        <v>15465</v>
      </c>
      <c r="P2632" t="s">
        <v>17421</v>
      </c>
      <c r="Q2632">
        <v>7</v>
      </c>
      <c r="R2632">
        <v>3</v>
      </c>
      <c r="S2632">
        <v>4.83</v>
      </c>
      <c r="T2632">
        <v>5.9</v>
      </c>
      <c r="U2632">
        <v>705.87</v>
      </c>
      <c r="V2632">
        <v>100.13</v>
      </c>
      <c r="W2632">
        <v>6.89</v>
      </c>
      <c r="X2632">
        <v>13.54</v>
      </c>
      <c r="Y2632">
        <v>8.39</v>
      </c>
      <c r="Z2632">
        <v>4</v>
      </c>
      <c r="AA2632" t="s">
        <v>4250</v>
      </c>
      <c r="AB2632">
        <v>2</v>
      </c>
      <c r="AC2632">
        <v>18</v>
      </c>
      <c r="AD2632">
        <v>1.6339999999999999</v>
      </c>
      <c r="AF2632" t="s">
        <v>7949</v>
      </c>
      <c r="AI2632">
        <v>0</v>
      </c>
      <c r="AJ2632">
        <v>0</v>
      </c>
      <c r="AK2632" t="s">
        <v>19864</v>
      </c>
      <c r="AL2632" t="s">
        <v>19864</v>
      </c>
      <c r="AM2632" t="s">
        <v>20019</v>
      </c>
    </row>
    <row r="2633" spans="1:39" x14ac:dyDescent="0.25">
      <c r="A2633" t="s">
        <v>9854</v>
      </c>
      <c r="B2633" t="s">
        <v>4841</v>
      </c>
      <c r="C2633" t="s">
        <v>4842</v>
      </c>
      <c r="D2633">
        <v>30</v>
      </c>
      <c r="E2633" t="s">
        <v>4845</v>
      </c>
      <c r="F2633">
        <v>7.52</v>
      </c>
      <c r="K2633" t="s">
        <v>6860</v>
      </c>
      <c r="L2633" t="s">
        <v>6861</v>
      </c>
      <c r="M2633" t="s">
        <v>15056</v>
      </c>
      <c r="N2633">
        <v>9</v>
      </c>
      <c r="O2633" t="s">
        <v>15408</v>
      </c>
      <c r="P2633" t="s">
        <v>17506</v>
      </c>
      <c r="Q2633">
        <v>6</v>
      </c>
      <c r="R2633">
        <v>3</v>
      </c>
      <c r="S2633">
        <v>3.98</v>
      </c>
      <c r="T2633">
        <v>4</v>
      </c>
      <c r="U2633">
        <v>564.67999999999995</v>
      </c>
      <c r="V2633">
        <v>96.37</v>
      </c>
      <c r="W2633">
        <v>5.08</v>
      </c>
      <c r="X2633">
        <v>12.64</v>
      </c>
      <c r="Y2633">
        <v>5.75</v>
      </c>
      <c r="Z2633">
        <v>3</v>
      </c>
      <c r="AA2633" t="s">
        <v>4250</v>
      </c>
      <c r="AB2633">
        <v>2</v>
      </c>
      <c r="AC2633">
        <v>9</v>
      </c>
      <c r="AD2633">
        <v>2.4643333333333328</v>
      </c>
      <c r="AF2633" t="s">
        <v>7949</v>
      </c>
      <c r="AI2633">
        <v>0</v>
      </c>
      <c r="AJ2633">
        <v>0</v>
      </c>
      <c r="AK2633" t="s">
        <v>19910</v>
      </c>
      <c r="AL2633" t="s">
        <v>19910</v>
      </c>
      <c r="AM2633" t="s">
        <v>20019</v>
      </c>
    </row>
    <row r="2634" spans="1:39" x14ac:dyDescent="0.25">
      <c r="A2634" t="s">
        <v>9855</v>
      </c>
      <c r="B2634" t="s">
        <v>4841</v>
      </c>
      <c r="C2634" t="s">
        <v>4842</v>
      </c>
      <c r="D2634">
        <v>30</v>
      </c>
      <c r="E2634" t="s">
        <v>4845</v>
      </c>
      <c r="F2634">
        <v>7.52</v>
      </c>
      <c r="K2634" t="s">
        <v>6860</v>
      </c>
      <c r="L2634" t="s">
        <v>6861</v>
      </c>
      <c r="M2634" t="s">
        <v>15019</v>
      </c>
      <c r="N2634">
        <v>9</v>
      </c>
      <c r="O2634" t="s">
        <v>15357</v>
      </c>
      <c r="P2634" t="s">
        <v>17507</v>
      </c>
      <c r="Q2634">
        <v>5</v>
      </c>
      <c r="R2634">
        <v>2</v>
      </c>
      <c r="S2634">
        <v>-2.3199999999999998</v>
      </c>
      <c r="T2634">
        <v>-2.3199999999999998</v>
      </c>
      <c r="U2634">
        <v>380.78</v>
      </c>
      <c r="V2634">
        <v>89.6</v>
      </c>
      <c r="W2634">
        <v>2.84</v>
      </c>
      <c r="X2634">
        <v>11.11</v>
      </c>
      <c r="Y2634">
        <v>4.16</v>
      </c>
      <c r="Z2634">
        <v>2</v>
      </c>
      <c r="AA2634" t="s">
        <v>4250</v>
      </c>
      <c r="AB2634">
        <v>0</v>
      </c>
      <c r="AC2634">
        <v>4</v>
      </c>
      <c r="AD2634">
        <v>5.3515714285714289</v>
      </c>
      <c r="AF2634" t="s">
        <v>7949</v>
      </c>
      <c r="AI2634">
        <v>0</v>
      </c>
      <c r="AJ2634">
        <v>0</v>
      </c>
      <c r="AK2634" t="s">
        <v>7974</v>
      </c>
      <c r="AL2634" t="s">
        <v>7974</v>
      </c>
      <c r="AM2634" t="s">
        <v>20019</v>
      </c>
    </row>
    <row r="2635" spans="1:39" x14ac:dyDescent="0.25">
      <c r="A2635" t="s">
        <v>9856</v>
      </c>
      <c r="B2635" t="s">
        <v>4841</v>
      </c>
      <c r="C2635" t="s">
        <v>4842</v>
      </c>
      <c r="D2635">
        <v>30</v>
      </c>
      <c r="E2635" t="s">
        <v>4845</v>
      </c>
      <c r="F2635">
        <v>7.52</v>
      </c>
      <c r="K2635" t="s">
        <v>6860</v>
      </c>
      <c r="L2635" t="s">
        <v>6861</v>
      </c>
      <c r="M2635" t="s">
        <v>15082</v>
      </c>
      <c r="N2635">
        <v>9</v>
      </c>
      <c r="O2635" t="s">
        <v>15437</v>
      </c>
      <c r="P2635" t="s">
        <v>17508</v>
      </c>
      <c r="Q2635">
        <v>7</v>
      </c>
      <c r="R2635">
        <v>1</v>
      </c>
      <c r="S2635">
        <v>4.6100000000000003</v>
      </c>
      <c r="T2635">
        <v>4.6100000000000003</v>
      </c>
      <c r="U2635">
        <v>457.02</v>
      </c>
      <c r="V2635">
        <v>77.3</v>
      </c>
      <c r="W2635">
        <v>5.85</v>
      </c>
      <c r="Y2635">
        <v>4.28</v>
      </c>
      <c r="Z2635">
        <v>3</v>
      </c>
      <c r="AA2635" t="s">
        <v>4250</v>
      </c>
      <c r="AB2635">
        <v>1</v>
      </c>
      <c r="AC2635">
        <v>3</v>
      </c>
      <c r="AD2635">
        <v>3.3353333333333328</v>
      </c>
      <c r="AF2635" t="s">
        <v>7949</v>
      </c>
      <c r="AI2635">
        <v>0</v>
      </c>
      <c r="AJ2635">
        <v>0</v>
      </c>
      <c r="AK2635" t="s">
        <v>19922</v>
      </c>
      <c r="AL2635" t="s">
        <v>19922</v>
      </c>
      <c r="AM2635" t="s">
        <v>20019</v>
      </c>
    </row>
    <row r="2636" spans="1:39" x14ac:dyDescent="0.25">
      <c r="A2636" t="s">
        <v>9857</v>
      </c>
      <c r="B2636" t="s">
        <v>4841</v>
      </c>
      <c r="C2636" t="s">
        <v>4842</v>
      </c>
      <c r="D2636">
        <v>30</v>
      </c>
      <c r="E2636" t="s">
        <v>4845</v>
      </c>
      <c r="F2636">
        <v>7.52</v>
      </c>
      <c r="I2636" t="s">
        <v>13231</v>
      </c>
      <c r="K2636" t="s">
        <v>6860</v>
      </c>
      <c r="L2636" t="s">
        <v>6861</v>
      </c>
      <c r="M2636" t="s">
        <v>15154</v>
      </c>
      <c r="N2636">
        <v>9</v>
      </c>
      <c r="O2636" t="s">
        <v>15531</v>
      </c>
      <c r="P2636" t="s">
        <v>17509</v>
      </c>
      <c r="Q2636">
        <v>6</v>
      </c>
      <c r="R2636">
        <v>2</v>
      </c>
      <c r="S2636">
        <v>-3.46</v>
      </c>
      <c r="T2636">
        <v>-3.46</v>
      </c>
      <c r="U2636">
        <v>437.8</v>
      </c>
      <c r="V2636">
        <v>77.459999999999994</v>
      </c>
      <c r="W2636">
        <v>3.92</v>
      </c>
      <c r="Y2636">
        <v>3.01</v>
      </c>
      <c r="Z2636">
        <v>2</v>
      </c>
      <c r="AA2636" t="s">
        <v>4250</v>
      </c>
      <c r="AB2636">
        <v>0</v>
      </c>
      <c r="AC2636">
        <v>5</v>
      </c>
      <c r="AD2636">
        <v>4.944285714285714</v>
      </c>
      <c r="AF2636" t="s">
        <v>7949</v>
      </c>
      <c r="AI2636">
        <v>0</v>
      </c>
      <c r="AJ2636">
        <v>0</v>
      </c>
      <c r="AM2636" t="s">
        <v>20019</v>
      </c>
    </row>
    <row r="2637" spans="1:39" x14ac:dyDescent="0.25">
      <c r="A2637" t="s">
        <v>9858</v>
      </c>
      <c r="B2637" t="s">
        <v>4841</v>
      </c>
      <c r="C2637" t="s">
        <v>4842</v>
      </c>
      <c r="D2637">
        <v>30</v>
      </c>
      <c r="E2637" t="s">
        <v>4845</v>
      </c>
      <c r="F2637">
        <v>7.52</v>
      </c>
      <c r="I2637" t="s">
        <v>13232</v>
      </c>
      <c r="K2637" t="s">
        <v>6860</v>
      </c>
      <c r="L2637" t="s">
        <v>6861</v>
      </c>
      <c r="M2637" t="s">
        <v>14996</v>
      </c>
      <c r="N2637">
        <v>9</v>
      </c>
      <c r="O2637" t="s">
        <v>15322</v>
      </c>
      <c r="P2637" t="s">
        <v>17510</v>
      </c>
      <c r="Q2637">
        <v>5</v>
      </c>
      <c r="R2637">
        <v>2</v>
      </c>
      <c r="S2637">
        <v>-1.07</v>
      </c>
      <c r="T2637">
        <v>-1.07</v>
      </c>
      <c r="U2637">
        <v>457.25</v>
      </c>
      <c r="V2637">
        <v>89.6</v>
      </c>
      <c r="W2637">
        <v>3.47</v>
      </c>
      <c r="X2637">
        <v>10.07</v>
      </c>
      <c r="Y2637">
        <v>3.03</v>
      </c>
      <c r="Z2637">
        <v>2</v>
      </c>
      <c r="AA2637" t="s">
        <v>4250</v>
      </c>
      <c r="AB2637">
        <v>0</v>
      </c>
      <c r="AC2637">
        <v>3</v>
      </c>
      <c r="AD2637">
        <v>4.8053571428571429</v>
      </c>
      <c r="AF2637" t="s">
        <v>7949</v>
      </c>
      <c r="AI2637">
        <v>0</v>
      </c>
      <c r="AJ2637">
        <v>0</v>
      </c>
      <c r="AM2637" t="s">
        <v>20019</v>
      </c>
    </row>
    <row r="2638" spans="1:39" x14ac:dyDescent="0.25">
      <c r="A2638" t="s">
        <v>9859</v>
      </c>
      <c r="B2638" t="s">
        <v>4841</v>
      </c>
      <c r="C2638" t="s">
        <v>4842</v>
      </c>
      <c r="D2638">
        <v>30</v>
      </c>
      <c r="E2638" t="s">
        <v>4845</v>
      </c>
      <c r="F2638">
        <v>7.52</v>
      </c>
      <c r="I2638" t="s">
        <v>13233</v>
      </c>
      <c r="K2638" t="s">
        <v>6860</v>
      </c>
      <c r="L2638" t="s">
        <v>6861</v>
      </c>
      <c r="M2638" t="s">
        <v>14996</v>
      </c>
      <c r="N2638">
        <v>9</v>
      </c>
      <c r="O2638" t="s">
        <v>15322</v>
      </c>
      <c r="P2638" t="s">
        <v>17511</v>
      </c>
      <c r="Q2638">
        <v>5</v>
      </c>
      <c r="R2638">
        <v>2</v>
      </c>
      <c r="S2638">
        <v>-2.44</v>
      </c>
      <c r="T2638">
        <v>-2.44</v>
      </c>
      <c r="U2638">
        <v>398.77</v>
      </c>
      <c r="V2638">
        <v>89.6</v>
      </c>
      <c r="W2638">
        <v>2.97</v>
      </c>
      <c r="X2638">
        <v>10.08</v>
      </c>
      <c r="Y2638">
        <v>3.94</v>
      </c>
      <c r="Z2638">
        <v>2</v>
      </c>
      <c r="AA2638" t="s">
        <v>4250</v>
      </c>
      <c r="AB2638">
        <v>0</v>
      </c>
      <c r="AC2638">
        <v>4</v>
      </c>
      <c r="AD2638">
        <v>5.2230714285714281</v>
      </c>
      <c r="AF2638" t="s">
        <v>7949</v>
      </c>
      <c r="AI2638">
        <v>0</v>
      </c>
      <c r="AJ2638">
        <v>0</v>
      </c>
      <c r="AM2638" t="s">
        <v>20019</v>
      </c>
    </row>
    <row r="2639" spans="1:39" x14ac:dyDescent="0.25">
      <c r="A2639" t="s">
        <v>9860</v>
      </c>
      <c r="B2639" t="s">
        <v>4841</v>
      </c>
      <c r="C2639" t="s">
        <v>4842</v>
      </c>
      <c r="D2639">
        <v>30</v>
      </c>
      <c r="E2639" t="s">
        <v>4845</v>
      </c>
      <c r="F2639">
        <v>7.52</v>
      </c>
      <c r="I2639" t="s">
        <v>13234</v>
      </c>
      <c r="K2639" t="s">
        <v>6860</v>
      </c>
      <c r="M2639" t="s">
        <v>15002</v>
      </c>
      <c r="N2639">
        <v>8</v>
      </c>
      <c r="O2639" t="s">
        <v>15332</v>
      </c>
      <c r="P2639" t="s">
        <v>17512</v>
      </c>
      <c r="Q2639">
        <v>5</v>
      </c>
      <c r="R2639">
        <v>2</v>
      </c>
      <c r="S2639">
        <v>4.25</v>
      </c>
      <c r="T2639">
        <v>4.4000000000000004</v>
      </c>
      <c r="U2639">
        <v>420.5</v>
      </c>
      <c r="V2639">
        <v>70.83</v>
      </c>
      <c r="W2639">
        <v>2.16</v>
      </c>
      <c r="Y2639">
        <v>8.4</v>
      </c>
      <c r="Z2639">
        <v>1</v>
      </c>
      <c r="AA2639" t="s">
        <v>4250</v>
      </c>
      <c r="AB2639">
        <v>0</v>
      </c>
      <c r="AC2639">
        <v>2</v>
      </c>
      <c r="AD2639">
        <v>3.1678571428571431</v>
      </c>
      <c r="AF2639" t="s">
        <v>7949</v>
      </c>
      <c r="AI2639">
        <v>0</v>
      </c>
      <c r="AJ2639">
        <v>0</v>
      </c>
      <c r="AM2639" t="s">
        <v>20019</v>
      </c>
    </row>
    <row r="2640" spans="1:39" x14ac:dyDescent="0.25">
      <c r="A2640" t="s">
        <v>9861</v>
      </c>
      <c r="B2640" t="s">
        <v>4841</v>
      </c>
      <c r="C2640" t="s">
        <v>4842</v>
      </c>
      <c r="D2640">
        <v>30.1</v>
      </c>
      <c r="E2640" t="s">
        <v>4845</v>
      </c>
      <c r="F2640">
        <v>7.52</v>
      </c>
      <c r="I2640" t="s">
        <v>13235</v>
      </c>
      <c r="K2640" t="s">
        <v>6860</v>
      </c>
      <c r="M2640" t="s">
        <v>14977</v>
      </c>
      <c r="N2640">
        <v>8</v>
      </c>
      <c r="O2640" t="s">
        <v>15298</v>
      </c>
      <c r="P2640" t="s">
        <v>17513</v>
      </c>
      <c r="Q2640">
        <v>5</v>
      </c>
      <c r="R2640">
        <v>1</v>
      </c>
      <c r="S2640">
        <v>2.41</v>
      </c>
      <c r="T2640">
        <v>2.41</v>
      </c>
      <c r="U2640">
        <v>442.56</v>
      </c>
      <c r="V2640">
        <v>91.71</v>
      </c>
      <c r="W2640">
        <v>4.12</v>
      </c>
      <c r="Y2640">
        <v>0.64</v>
      </c>
      <c r="Z2640">
        <v>2</v>
      </c>
      <c r="AA2640" t="s">
        <v>4250</v>
      </c>
      <c r="AB2640">
        <v>0</v>
      </c>
      <c r="AC2640">
        <v>3</v>
      </c>
      <c r="AD2640">
        <v>4.9816190476190476</v>
      </c>
      <c r="AF2640" t="s">
        <v>7949</v>
      </c>
      <c r="AI2640">
        <v>0</v>
      </c>
      <c r="AJ2640">
        <v>0</v>
      </c>
      <c r="AM2640" t="s">
        <v>20019</v>
      </c>
    </row>
    <row r="2641" spans="1:39" x14ac:dyDescent="0.25">
      <c r="A2641" t="s">
        <v>9244</v>
      </c>
      <c r="B2641" t="s">
        <v>4841</v>
      </c>
      <c r="C2641" t="s">
        <v>4842</v>
      </c>
      <c r="D2641">
        <v>30.2</v>
      </c>
      <c r="E2641" t="s">
        <v>4845</v>
      </c>
      <c r="F2641">
        <v>7.52</v>
      </c>
      <c r="K2641" t="s">
        <v>6860</v>
      </c>
      <c r="L2641" t="s">
        <v>6861</v>
      </c>
      <c r="M2641" t="s">
        <v>15106</v>
      </c>
      <c r="N2641">
        <v>9</v>
      </c>
      <c r="O2641" t="s">
        <v>15474</v>
      </c>
      <c r="P2641" t="s">
        <v>16896</v>
      </c>
      <c r="Q2641">
        <v>6</v>
      </c>
      <c r="R2641">
        <v>1</v>
      </c>
      <c r="S2641">
        <v>2.98</v>
      </c>
      <c r="T2641">
        <v>2.98</v>
      </c>
      <c r="U2641">
        <v>487.43</v>
      </c>
      <c r="V2641">
        <v>76.099999999999994</v>
      </c>
      <c r="W2641">
        <v>4.41</v>
      </c>
      <c r="Y2641">
        <v>4.76</v>
      </c>
      <c r="Z2641">
        <v>3</v>
      </c>
      <c r="AA2641" t="s">
        <v>4250</v>
      </c>
      <c r="AB2641">
        <v>0</v>
      </c>
      <c r="AC2641">
        <v>5</v>
      </c>
      <c r="AD2641">
        <v>4.4331190476190478</v>
      </c>
      <c r="AF2641" t="s">
        <v>7949</v>
      </c>
      <c r="AI2641">
        <v>0</v>
      </c>
      <c r="AJ2641">
        <v>0</v>
      </c>
      <c r="AK2641" t="s">
        <v>19920</v>
      </c>
      <c r="AL2641" t="s">
        <v>19920</v>
      </c>
      <c r="AM2641" t="s">
        <v>20019</v>
      </c>
    </row>
    <row r="2642" spans="1:39" x14ac:dyDescent="0.25">
      <c r="A2642" t="s">
        <v>9862</v>
      </c>
      <c r="B2642" t="s">
        <v>4841</v>
      </c>
      <c r="C2642" t="s">
        <v>4842</v>
      </c>
      <c r="D2642">
        <v>30.3</v>
      </c>
      <c r="E2642" t="s">
        <v>4845</v>
      </c>
      <c r="F2642">
        <v>7.52</v>
      </c>
      <c r="I2642" t="s">
        <v>13236</v>
      </c>
      <c r="K2642" t="s">
        <v>6860</v>
      </c>
      <c r="M2642" t="s">
        <v>15002</v>
      </c>
      <c r="N2642">
        <v>8</v>
      </c>
      <c r="O2642" t="s">
        <v>15332</v>
      </c>
      <c r="P2642" t="s">
        <v>17514</v>
      </c>
      <c r="Q2642">
        <v>6</v>
      </c>
      <c r="R2642">
        <v>1</v>
      </c>
      <c r="S2642">
        <v>0.18</v>
      </c>
      <c r="T2642">
        <v>0.22</v>
      </c>
      <c r="U2642">
        <v>371.44</v>
      </c>
      <c r="V2642">
        <v>94.22</v>
      </c>
      <c r="W2642">
        <v>1.59</v>
      </c>
      <c r="Y2642">
        <v>6.42</v>
      </c>
      <c r="Z2642">
        <v>1</v>
      </c>
      <c r="AA2642" t="s">
        <v>4250</v>
      </c>
      <c r="AB2642">
        <v>0</v>
      </c>
      <c r="AC2642">
        <v>2</v>
      </c>
      <c r="AD2642">
        <v>5.6109523809523809</v>
      </c>
      <c r="AF2642" t="s">
        <v>7949</v>
      </c>
      <c r="AI2642">
        <v>0</v>
      </c>
      <c r="AJ2642">
        <v>0</v>
      </c>
      <c r="AM2642" t="s">
        <v>20019</v>
      </c>
    </row>
    <row r="2643" spans="1:39" x14ac:dyDescent="0.25">
      <c r="A2643" t="s">
        <v>8451</v>
      </c>
      <c r="B2643" t="s">
        <v>4841</v>
      </c>
      <c r="C2643" t="s">
        <v>4842</v>
      </c>
      <c r="D2643">
        <v>30.4</v>
      </c>
      <c r="E2643" t="s">
        <v>4845</v>
      </c>
      <c r="F2643">
        <v>7.52</v>
      </c>
      <c r="I2643" t="s">
        <v>13237</v>
      </c>
      <c r="K2643" t="s">
        <v>6860</v>
      </c>
      <c r="L2643" t="s">
        <v>6861</v>
      </c>
      <c r="M2643" t="s">
        <v>14979</v>
      </c>
      <c r="N2643">
        <v>8</v>
      </c>
      <c r="O2643" t="s">
        <v>15302</v>
      </c>
      <c r="P2643" t="s">
        <v>16104</v>
      </c>
      <c r="Q2643">
        <v>6</v>
      </c>
      <c r="R2643">
        <v>2</v>
      </c>
      <c r="S2643">
        <v>2.0499999999999998</v>
      </c>
      <c r="T2643">
        <v>2.0499999999999998</v>
      </c>
      <c r="U2643">
        <v>421.35</v>
      </c>
      <c r="V2643">
        <v>113.39</v>
      </c>
      <c r="W2643">
        <v>3.23</v>
      </c>
      <c r="X2643">
        <v>9.9499999999999993</v>
      </c>
      <c r="Y2643">
        <v>4.8499999999999996</v>
      </c>
      <c r="Z2643">
        <v>2</v>
      </c>
      <c r="AA2643" t="s">
        <v>4250</v>
      </c>
      <c r="AB2643">
        <v>0</v>
      </c>
      <c r="AC2643">
        <v>3</v>
      </c>
      <c r="AD2643">
        <v>4.2571190476190477</v>
      </c>
      <c r="AF2643" t="s">
        <v>7949</v>
      </c>
      <c r="AI2643">
        <v>0</v>
      </c>
      <c r="AJ2643">
        <v>0</v>
      </c>
      <c r="AM2643" t="s">
        <v>20019</v>
      </c>
    </row>
    <row r="2644" spans="1:39" x14ac:dyDescent="0.25">
      <c r="A2644" t="s">
        <v>9863</v>
      </c>
      <c r="B2644" t="s">
        <v>4841</v>
      </c>
      <c r="C2644" t="s">
        <v>4842</v>
      </c>
      <c r="D2644">
        <v>30.5</v>
      </c>
      <c r="E2644" t="s">
        <v>4845</v>
      </c>
      <c r="F2644">
        <v>7.52</v>
      </c>
      <c r="I2644" t="s">
        <v>13238</v>
      </c>
      <c r="K2644" t="s">
        <v>6860</v>
      </c>
      <c r="L2644" t="s">
        <v>6861</v>
      </c>
      <c r="M2644" t="s">
        <v>14987</v>
      </c>
      <c r="N2644">
        <v>9</v>
      </c>
      <c r="O2644" t="s">
        <v>15311</v>
      </c>
      <c r="P2644" t="s">
        <v>17515</v>
      </c>
      <c r="Q2644">
        <v>5</v>
      </c>
      <c r="R2644">
        <v>2</v>
      </c>
      <c r="S2644">
        <v>3.19</v>
      </c>
      <c r="T2644">
        <v>3.19</v>
      </c>
      <c r="U2644">
        <v>424.81</v>
      </c>
      <c r="V2644">
        <v>89.6</v>
      </c>
      <c r="W2644">
        <v>3.63</v>
      </c>
      <c r="X2644">
        <v>10.06</v>
      </c>
      <c r="Y2644">
        <v>4.18</v>
      </c>
      <c r="Z2644">
        <v>2</v>
      </c>
      <c r="AA2644" t="s">
        <v>4250</v>
      </c>
      <c r="AB2644">
        <v>0</v>
      </c>
      <c r="AC2644">
        <v>4</v>
      </c>
      <c r="AD2644">
        <v>4.3470714285714287</v>
      </c>
      <c r="AF2644" t="s">
        <v>7949</v>
      </c>
      <c r="AI2644">
        <v>0</v>
      </c>
      <c r="AJ2644">
        <v>0</v>
      </c>
      <c r="AM2644" t="s">
        <v>20019</v>
      </c>
    </row>
    <row r="2645" spans="1:39" x14ac:dyDescent="0.25">
      <c r="A2645" t="s">
        <v>9864</v>
      </c>
      <c r="B2645" t="s">
        <v>4841</v>
      </c>
      <c r="C2645" t="s">
        <v>4842</v>
      </c>
      <c r="D2645">
        <v>30.5</v>
      </c>
      <c r="E2645" t="s">
        <v>4845</v>
      </c>
      <c r="F2645">
        <v>7.52</v>
      </c>
      <c r="I2645" t="s">
        <v>13239</v>
      </c>
      <c r="K2645" t="s">
        <v>6860</v>
      </c>
      <c r="L2645" t="s">
        <v>6861</v>
      </c>
      <c r="M2645" t="s">
        <v>14987</v>
      </c>
      <c r="N2645">
        <v>9</v>
      </c>
      <c r="O2645" t="s">
        <v>15311</v>
      </c>
      <c r="P2645" t="s">
        <v>17516</v>
      </c>
      <c r="Q2645">
        <v>7</v>
      </c>
      <c r="R2645">
        <v>2</v>
      </c>
      <c r="S2645">
        <v>2.89</v>
      </c>
      <c r="T2645">
        <v>2.9</v>
      </c>
      <c r="U2645">
        <v>421.38</v>
      </c>
      <c r="V2645">
        <v>111.72</v>
      </c>
      <c r="W2645">
        <v>2.38</v>
      </c>
      <c r="X2645">
        <v>8.91</v>
      </c>
      <c r="Y2645">
        <v>4.17</v>
      </c>
      <c r="Z2645">
        <v>2</v>
      </c>
      <c r="AA2645" t="s">
        <v>4250</v>
      </c>
      <c r="AB2645">
        <v>0</v>
      </c>
      <c r="AC2645">
        <v>5</v>
      </c>
      <c r="AD2645">
        <v>3.8925714285714279</v>
      </c>
      <c r="AF2645" t="s">
        <v>7949</v>
      </c>
      <c r="AI2645">
        <v>0</v>
      </c>
      <c r="AJ2645">
        <v>0</v>
      </c>
      <c r="AM2645" t="s">
        <v>20019</v>
      </c>
    </row>
    <row r="2646" spans="1:39" x14ac:dyDescent="0.25">
      <c r="A2646" t="s">
        <v>9865</v>
      </c>
      <c r="B2646" t="s">
        <v>4841</v>
      </c>
      <c r="C2646" t="s">
        <v>4842</v>
      </c>
      <c r="D2646">
        <v>30.8</v>
      </c>
      <c r="E2646" t="s">
        <v>4845</v>
      </c>
      <c r="F2646">
        <v>7.51</v>
      </c>
      <c r="I2646" t="s">
        <v>13240</v>
      </c>
      <c r="K2646" t="s">
        <v>6860</v>
      </c>
      <c r="L2646" t="s">
        <v>6861</v>
      </c>
      <c r="M2646" t="s">
        <v>14987</v>
      </c>
      <c r="N2646">
        <v>9</v>
      </c>
      <c r="O2646" t="s">
        <v>15311</v>
      </c>
      <c r="P2646" t="s">
        <v>17517</v>
      </c>
      <c r="Q2646">
        <v>6</v>
      </c>
      <c r="R2646">
        <v>2</v>
      </c>
      <c r="S2646">
        <v>0.06</v>
      </c>
      <c r="T2646">
        <v>7.0000000000000007E-2</v>
      </c>
      <c r="U2646">
        <v>415.38</v>
      </c>
      <c r="V2646">
        <v>113.39</v>
      </c>
      <c r="W2646">
        <v>2.69</v>
      </c>
      <c r="X2646">
        <v>9.2200000000000006</v>
      </c>
      <c r="Y2646">
        <v>4.5199999999999996</v>
      </c>
      <c r="Z2646">
        <v>2</v>
      </c>
      <c r="AA2646" t="s">
        <v>4250</v>
      </c>
      <c r="AB2646">
        <v>0</v>
      </c>
      <c r="AC2646">
        <v>4</v>
      </c>
      <c r="AD2646">
        <v>4.324761904761905</v>
      </c>
      <c r="AF2646" t="s">
        <v>7949</v>
      </c>
      <c r="AI2646">
        <v>0</v>
      </c>
      <c r="AJ2646">
        <v>0</v>
      </c>
      <c r="AM2646" t="s">
        <v>20019</v>
      </c>
    </row>
    <row r="2647" spans="1:39" x14ac:dyDescent="0.25">
      <c r="A2647" t="s">
        <v>9559</v>
      </c>
      <c r="B2647" t="s">
        <v>4841</v>
      </c>
      <c r="C2647" t="s">
        <v>4842</v>
      </c>
      <c r="D2647">
        <v>30.9</v>
      </c>
      <c r="E2647" t="s">
        <v>4845</v>
      </c>
      <c r="F2647">
        <v>7.51</v>
      </c>
      <c r="K2647" t="s">
        <v>6860</v>
      </c>
      <c r="L2647" t="s">
        <v>6861</v>
      </c>
      <c r="M2647" t="s">
        <v>15078</v>
      </c>
      <c r="N2647">
        <v>9</v>
      </c>
      <c r="O2647" t="s">
        <v>15432</v>
      </c>
      <c r="P2647" t="s">
        <v>17211</v>
      </c>
      <c r="Q2647">
        <v>6</v>
      </c>
      <c r="R2647">
        <v>1</v>
      </c>
      <c r="S2647">
        <v>2.31</v>
      </c>
      <c r="T2647">
        <v>2.31</v>
      </c>
      <c r="U2647">
        <v>451.45</v>
      </c>
      <c r="V2647">
        <v>76.099999999999994</v>
      </c>
      <c r="W2647">
        <v>3.82</v>
      </c>
      <c r="Y2647">
        <v>5.18</v>
      </c>
      <c r="Z2647">
        <v>3</v>
      </c>
      <c r="AA2647" t="s">
        <v>4250</v>
      </c>
      <c r="AB2647">
        <v>0</v>
      </c>
      <c r="AC2647">
        <v>4</v>
      </c>
      <c r="AD2647">
        <v>5.0251190476190466</v>
      </c>
      <c r="AF2647" t="s">
        <v>7949</v>
      </c>
      <c r="AI2647">
        <v>0</v>
      </c>
      <c r="AJ2647">
        <v>0</v>
      </c>
      <c r="AK2647" t="s">
        <v>19920</v>
      </c>
      <c r="AL2647" t="s">
        <v>19920</v>
      </c>
      <c r="AM2647" t="s">
        <v>20019</v>
      </c>
    </row>
    <row r="2648" spans="1:39" x14ac:dyDescent="0.25">
      <c r="A2648" t="s">
        <v>9542</v>
      </c>
      <c r="B2648" t="s">
        <v>4841</v>
      </c>
      <c r="C2648" t="s">
        <v>4842</v>
      </c>
      <c r="D2648">
        <v>30.9</v>
      </c>
      <c r="E2648" t="s">
        <v>4845</v>
      </c>
      <c r="F2648">
        <v>7.51</v>
      </c>
      <c r="K2648" t="s">
        <v>6860</v>
      </c>
      <c r="L2648" t="s">
        <v>6861</v>
      </c>
      <c r="M2648" t="s">
        <v>15079</v>
      </c>
      <c r="N2648">
        <v>9</v>
      </c>
      <c r="O2648" t="s">
        <v>15433</v>
      </c>
      <c r="P2648" t="s">
        <v>17194</v>
      </c>
      <c r="Q2648">
        <v>6</v>
      </c>
      <c r="R2648">
        <v>1</v>
      </c>
      <c r="S2648">
        <v>2.31</v>
      </c>
      <c r="T2648">
        <v>2.31</v>
      </c>
      <c r="U2648">
        <v>451.45</v>
      </c>
      <c r="V2648">
        <v>76.099999999999994</v>
      </c>
      <c r="W2648">
        <v>3.82</v>
      </c>
      <c r="Y2648">
        <v>5.18</v>
      </c>
      <c r="Z2648">
        <v>3</v>
      </c>
      <c r="AA2648" t="s">
        <v>4250</v>
      </c>
      <c r="AB2648">
        <v>0</v>
      </c>
      <c r="AC2648">
        <v>4</v>
      </c>
      <c r="AD2648">
        <v>5.0251190476190466</v>
      </c>
      <c r="AF2648" t="s">
        <v>7949</v>
      </c>
      <c r="AI2648">
        <v>0</v>
      </c>
      <c r="AJ2648">
        <v>0</v>
      </c>
      <c r="AK2648" t="s">
        <v>7974</v>
      </c>
      <c r="AL2648" t="s">
        <v>7974</v>
      </c>
      <c r="AM2648" t="s">
        <v>20019</v>
      </c>
    </row>
    <row r="2649" spans="1:39" x14ac:dyDescent="0.25">
      <c r="A2649" t="s">
        <v>9866</v>
      </c>
      <c r="B2649" t="s">
        <v>4841</v>
      </c>
      <c r="C2649" t="s">
        <v>4842</v>
      </c>
      <c r="D2649">
        <v>30.9</v>
      </c>
      <c r="E2649" t="s">
        <v>4845</v>
      </c>
      <c r="F2649">
        <v>7.51</v>
      </c>
      <c r="I2649" t="s">
        <v>13241</v>
      </c>
      <c r="K2649" t="s">
        <v>6860</v>
      </c>
      <c r="M2649" t="s">
        <v>15002</v>
      </c>
      <c r="N2649">
        <v>8</v>
      </c>
      <c r="O2649" t="s">
        <v>15332</v>
      </c>
      <c r="P2649" t="s">
        <v>17518</v>
      </c>
      <c r="Q2649">
        <v>5</v>
      </c>
      <c r="R2649">
        <v>1</v>
      </c>
      <c r="S2649">
        <v>2.0099999999999998</v>
      </c>
      <c r="T2649">
        <v>2.0099999999999998</v>
      </c>
      <c r="U2649">
        <v>462.39</v>
      </c>
      <c r="V2649">
        <v>77.150000000000006</v>
      </c>
      <c r="W2649">
        <v>3.11</v>
      </c>
      <c r="Y2649">
        <v>3.48</v>
      </c>
      <c r="Z2649">
        <v>1</v>
      </c>
      <c r="AA2649" t="s">
        <v>4250</v>
      </c>
      <c r="AB2649">
        <v>0</v>
      </c>
      <c r="AC2649">
        <v>3</v>
      </c>
      <c r="AD2649">
        <v>5.096976190476191</v>
      </c>
      <c r="AF2649" t="s">
        <v>7949</v>
      </c>
      <c r="AI2649">
        <v>0</v>
      </c>
      <c r="AJ2649">
        <v>0</v>
      </c>
      <c r="AM2649" t="s">
        <v>20019</v>
      </c>
    </row>
    <row r="2650" spans="1:39" x14ac:dyDescent="0.25">
      <c r="A2650" t="s">
        <v>9867</v>
      </c>
      <c r="B2650" t="s">
        <v>4841</v>
      </c>
      <c r="C2650" t="s">
        <v>4842</v>
      </c>
      <c r="D2650">
        <v>30.9</v>
      </c>
      <c r="E2650" t="s">
        <v>4845</v>
      </c>
      <c r="F2650">
        <v>7.51</v>
      </c>
      <c r="I2650" t="s">
        <v>13242</v>
      </c>
      <c r="K2650" t="s">
        <v>6860</v>
      </c>
      <c r="M2650" t="s">
        <v>14977</v>
      </c>
      <c r="N2650">
        <v>8</v>
      </c>
      <c r="O2650" t="s">
        <v>15298</v>
      </c>
      <c r="P2650" t="s">
        <v>17519</v>
      </c>
      <c r="Q2650">
        <v>4</v>
      </c>
      <c r="R2650">
        <v>1</v>
      </c>
      <c r="S2650">
        <v>1.81</v>
      </c>
      <c r="T2650">
        <v>1.81</v>
      </c>
      <c r="U2650">
        <v>392.3</v>
      </c>
      <c r="V2650">
        <v>67.92</v>
      </c>
      <c r="W2650">
        <v>2.56</v>
      </c>
      <c r="Y2650">
        <v>4.68</v>
      </c>
      <c r="Z2650">
        <v>1</v>
      </c>
      <c r="AA2650" t="s">
        <v>4250</v>
      </c>
      <c r="AB2650">
        <v>0</v>
      </c>
      <c r="AC2650">
        <v>1</v>
      </c>
      <c r="AD2650">
        <v>5.6026190476190472</v>
      </c>
      <c r="AF2650" t="s">
        <v>7949</v>
      </c>
      <c r="AI2650">
        <v>0</v>
      </c>
      <c r="AJ2650">
        <v>0</v>
      </c>
      <c r="AM2650" t="s">
        <v>20019</v>
      </c>
    </row>
    <row r="2651" spans="1:39" x14ac:dyDescent="0.25">
      <c r="A2651" t="s">
        <v>9868</v>
      </c>
      <c r="B2651" t="s">
        <v>4841</v>
      </c>
      <c r="C2651" t="s">
        <v>4842</v>
      </c>
      <c r="D2651">
        <v>31</v>
      </c>
      <c r="E2651" t="s">
        <v>4845</v>
      </c>
      <c r="F2651">
        <v>7.51</v>
      </c>
      <c r="K2651" t="s">
        <v>6860</v>
      </c>
      <c r="M2651" t="s">
        <v>6865</v>
      </c>
      <c r="N2651">
        <v>8</v>
      </c>
      <c r="O2651" t="s">
        <v>15301</v>
      </c>
      <c r="P2651" t="s">
        <v>17520</v>
      </c>
      <c r="Q2651">
        <v>5</v>
      </c>
      <c r="R2651">
        <v>3</v>
      </c>
      <c r="S2651">
        <v>2.5499999999999998</v>
      </c>
      <c r="T2651">
        <v>2.56</v>
      </c>
      <c r="U2651">
        <v>415.58</v>
      </c>
      <c r="V2651">
        <v>83.48</v>
      </c>
      <c r="W2651">
        <v>3.45</v>
      </c>
      <c r="X2651">
        <v>13.93</v>
      </c>
      <c r="Y2651">
        <v>5.81</v>
      </c>
      <c r="Z2651">
        <v>1</v>
      </c>
      <c r="AA2651" t="s">
        <v>4250</v>
      </c>
      <c r="AB2651">
        <v>0</v>
      </c>
      <c r="AC2651">
        <v>8</v>
      </c>
      <c r="AD2651">
        <v>4.4946666666666673</v>
      </c>
      <c r="AF2651" t="s">
        <v>7949</v>
      </c>
      <c r="AI2651">
        <v>0</v>
      </c>
      <c r="AJ2651">
        <v>0</v>
      </c>
      <c r="AK2651" t="s">
        <v>19856</v>
      </c>
      <c r="AL2651" t="s">
        <v>19856</v>
      </c>
      <c r="AM2651" t="s">
        <v>20019</v>
      </c>
    </row>
    <row r="2652" spans="1:39" x14ac:dyDescent="0.25">
      <c r="A2652" t="s">
        <v>9393</v>
      </c>
      <c r="B2652" t="s">
        <v>4841</v>
      </c>
      <c r="C2652" t="s">
        <v>4842</v>
      </c>
      <c r="D2652">
        <v>31</v>
      </c>
      <c r="E2652" t="s">
        <v>4845</v>
      </c>
      <c r="F2652">
        <v>7.51</v>
      </c>
      <c r="K2652" t="s">
        <v>6860</v>
      </c>
      <c r="L2652" t="s">
        <v>6861</v>
      </c>
      <c r="M2652" t="s">
        <v>15091</v>
      </c>
      <c r="N2652">
        <v>9</v>
      </c>
      <c r="O2652" t="s">
        <v>15450</v>
      </c>
      <c r="P2652" t="s">
        <v>17045</v>
      </c>
      <c r="Q2652">
        <v>6</v>
      </c>
      <c r="R2652">
        <v>3</v>
      </c>
      <c r="S2652">
        <v>2.71</v>
      </c>
      <c r="T2652">
        <v>2.82</v>
      </c>
      <c r="U2652">
        <v>548.64</v>
      </c>
      <c r="V2652">
        <v>93.81</v>
      </c>
      <c r="W2652">
        <v>3.93</v>
      </c>
      <c r="X2652">
        <v>13.69</v>
      </c>
      <c r="Y2652">
        <v>6.89</v>
      </c>
      <c r="Z2652">
        <v>2</v>
      </c>
      <c r="AA2652" t="s">
        <v>4250</v>
      </c>
      <c r="AB2652">
        <v>1</v>
      </c>
      <c r="AC2652">
        <v>10</v>
      </c>
      <c r="AD2652">
        <v>3.6846666666666659</v>
      </c>
      <c r="AF2652" t="s">
        <v>7949</v>
      </c>
      <c r="AI2652">
        <v>0</v>
      </c>
      <c r="AJ2652">
        <v>0</v>
      </c>
      <c r="AK2652" t="s">
        <v>19882</v>
      </c>
      <c r="AL2652" t="s">
        <v>19882</v>
      </c>
      <c r="AM2652" t="s">
        <v>20019</v>
      </c>
    </row>
    <row r="2653" spans="1:39" x14ac:dyDescent="0.25">
      <c r="A2653" t="s">
        <v>8918</v>
      </c>
      <c r="B2653" t="s">
        <v>4841</v>
      </c>
      <c r="C2653" t="s">
        <v>4842</v>
      </c>
      <c r="D2653">
        <v>31</v>
      </c>
      <c r="E2653" t="s">
        <v>4845</v>
      </c>
      <c r="F2653">
        <v>7.51</v>
      </c>
      <c r="K2653" t="s">
        <v>6860</v>
      </c>
      <c r="L2653" t="s">
        <v>6861</v>
      </c>
      <c r="M2653" t="s">
        <v>15087</v>
      </c>
      <c r="N2653">
        <v>9</v>
      </c>
      <c r="O2653" t="s">
        <v>15443</v>
      </c>
      <c r="P2653" t="s">
        <v>16570</v>
      </c>
      <c r="Q2653">
        <v>6</v>
      </c>
      <c r="R2653">
        <v>1</v>
      </c>
      <c r="S2653">
        <v>0.45</v>
      </c>
      <c r="T2653">
        <v>0.45</v>
      </c>
      <c r="U2653">
        <v>388.43</v>
      </c>
      <c r="V2653">
        <v>100.94</v>
      </c>
      <c r="W2653">
        <v>2</v>
      </c>
      <c r="Y2653">
        <v>0</v>
      </c>
      <c r="Z2653">
        <v>2</v>
      </c>
      <c r="AA2653" t="s">
        <v>4250</v>
      </c>
      <c r="AB2653">
        <v>0</v>
      </c>
      <c r="AC2653">
        <v>1</v>
      </c>
      <c r="AD2653">
        <v>5.265595238095238</v>
      </c>
      <c r="AF2653" t="s">
        <v>7949</v>
      </c>
      <c r="AI2653">
        <v>0</v>
      </c>
      <c r="AJ2653">
        <v>0</v>
      </c>
      <c r="AK2653" t="s">
        <v>19871</v>
      </c>
      <c r="AL2653" t="s">
        <v>19871</v>
      </c>
      <c r="AM2653" t="s">
        <v>20019</v>
      </c>
    </row>
    <row r="2654" spans="1:39" x14ac:dyDescent="0.25">
      <c r="A2654" t="s">
        <v>9869</v>
      </c>
      <c r="B2654" t="s">
        <v>4841</v>
      </c>
      <c r="C2654" t="s">
        <v>4842</v>
      </c>
      <c r="D2654">
        <v>31</v>
      </c>
      <c r="E2654" t="s">
        <v>4845</v>
      </c>
      <c r="F2654">
        <v>7.51</v>
      </c>
      <c r="K2654" t="s">
        <v>6860</v>
      </c>
      <c r="L2654" t="s">
        <v>6861</v>
      </c>
      <c r="M2654" t="s">
        <v>15087</v>
      </c>
      <c r="N2654">
        <v>9</v>
      </c>
      <c r="O2654" t="s">
        <v>15443</v>
      </c>
      <c r="P2654" t="s">
        <v>17521</v>
      </c>
      <c r="Q2654">
        <v>5</v>
      </c>
      <c r="R2654">
        <v>1</v>
      </c>
      <c r="S2654">
        <v>1.73</v>
      </c>
      <c r="T2654">
        <v>1.73</v>
      </c>
      <c r="U2654">
        <v>415.85</v>
      </c>
      <c r="V2654">
        <v>77.150000000000006</v>
      </c>
      <c r="W2654">
        <v>2.93</v>
      </c>
      <c r="Y2654">
        <v>0</v>
      </c>
      <c r="Z2654">
        <v>2</v>
      </c>
      <c r="AA2654" t="s">
        <v>4250</v>
      </c>
      <c r="AB2654">
        <v>0</v>
      </c>
      <c r="AC2654">
        <v>1</v>
      </c>
      <c r="AD2654">
        <v>5.4344047619047613</v>
      </c>
      <c r="AF2654" t="s">
        <v>7949</v>
      </c>
      <c r="AI2654">
        <v>0</v>
      </c>
      <c r="AJ2654">
        <v>0</v>
      </c>
      <c r="AK2654" t="s">
        <v>19871</v>
      </c>
      <c r="AL2654" t="s">
        <v>19871</v>
      </c>
      <c r="AM2654" t="s">
        <v>20019</v>
      </c>
    </row>
    <row r="2655" spans="1:39" x14ac:dyDescent="0.25">
      <c r="A2655" t="s">
        <v>9870</v>
      </c>
      <c r="B2655" t="s">
        <v>4841</v>
      </c>
      <c r="C2655" t="s">
        <v>4842</v>
      </c>
      <c r="D2655">
        <v>31</v>
      </c>
      <c r="E2655" t="s">
        <v>4845</v>
      </c>
      <c r="F2655">
        <v>7.51</v>
      </c>
      <c r="I2655" t="s">
        <v>13243</v>
      </c>
      <c r="K2655" t="s">
        <v>6860</v>
      </c>
      <c r="L2655" t="s">
        <v>6861</v>
      </c>
      <c r="M2655" t="s">
        <v>14987</v>
      </c>
      <c r="N2655">
        <v>9</v>
      </c>
      <c r="O2655" t="s">
        <v>15311</v>
      </c>
      <c r="P2655" t="s">
        <v>17522</v>
      </c>
      <c r="Q2655">
        <v>6</v>
      </c>
      <c r="R2655">
        <v>2</v>
      </c>
      <c r="S2655">
        <v>0.95</v>
      </c>
      <c r="T2655">
        <v>0.95</v>
      </c>
      <c r="U2655">
        <v>413.84</v>
      </c>
      <c r="V2655">
        <v>113.39</v>
      </c>
      <c r="W2655">
        <v>3.07</v>
      </c>
      <c r="X2655">
        <v>10.15</v>
      </c>
      <c r="Y2655">
        <v>4.87</v>
      </c>
      <c r="Z2655">
        <v>2</v>
      </c>
      <c r="AA2655" t="s">
        <v>4250</v>
      </c>
      <c r="AB2655">
        <v>0</v>
      </c>
      <c r="AC2655">
        <v>4</v>
      </c>
      <c r="AD2655">
        <v>4.3357619047619051</v>
      </c>
      <c r="AF2655" t="s">
        <v>7949</v>
      </c>
      <c r="AI2655">
        <v>0</v>
      </c>
      <c r="AJ2655">
        <v>0</v>
      </c>
      <c r="AM2655" t="s">
        <v>20019</v>
      </c>
    </row>
    <row r="2656" spans="1:39" x14ac:dyDescent="0.25">
      <c r="A2656" t="s">
        <v>8956</v>
      </c>
      <c r="B2656" t="s">
        <v>4841</v>
      </c>
      <c r="C2656" t="s">
        <v>4842</v>
      </c>
      <c r="D2656">
        <v>31</v>
      </c>
      <c r="E2656" t="s">
        <v>4845</v>
      </c>
      <c r="F2656">
        <v>7.51</v>
      </c>
      <c r="I2656" t="s">
        <v>13244</v>
      </c>
      <c r="K2656" t="s">
        <v>6860</v>
      </c>
      <c r="L2656" t="s">
        <v>6861</v>
      </c>
      <c r="M2656" t="s">
        <v>14972</v>
      </c>
      <c r="N2656">
        <v>8</v>
      </c>
      <c r="O2656" t="s">
        <v>15293</v>
      </c>
      <c r="P2656" t="s">
        <v>16608</v>
      </c>
      <c r="Q2656">
        <v>5</v>
      </c>
      <c r="R2656">
        <v>2</v>
      </c>
      <c r="S2656">
        <v>2.79</v>
      </c>
      <c r="T2656">
        <v>2.79</v>
      </c>
      <c r="U2656">
        <v>462.81</v>
      </c>
      <c r="V2656">
        <v>89.6</v>
      </c>
      <c r="W2656">
        <v>4.2699999999999996</v>
      </c>
      <c r="X2656">
        <v>10.119999999999999</v>
      </c>
      <c r="Y2656">
        <v>3.63</v>
      </c>
      <c r="Z2656">
        <v>2</v>
      </c>
      <c r="AA2656" t="s">
        <v>4250</v>
      </c>
      <c r="AB2656">
        <v>0</v>
      </c>
      <c r="AC2656">
        <v>4</v>
      </c>
      <c r="AD2656">
        <v>4.3706428571428573</v>
      </c>
      <c r="AF2656" t="s">
        <v>7949</v>
      </c>
      <c r="AI2656">
        <v>0</v>
      </c>
      <c r="AJ2656">
        <v>0</v>
      </c>
      <c r="AM2656" t="s">
        <v>20019</v>
      </c>
    </row>
    <row r="2657" spans="1:39" x14ac:dyDescent="0.25">
      <c r="A2657" t="s">
        <v>9871</v>
      </c>
      <c r="B2657" t="s">
        <v>4841</v>
      </c>
      <c r="C2657" t="s">
        <v>4842</v>
      </c>
      <c r="D2657">
        <v>31</v>
      </c>
      <c r="E2657" t="s">
        <v>4845</v>
      </c>
      <c r="F2657">
        <v>7.51</v>
      </c>
      <c r="I2657" t="s">
        <v>13245</v>
      </c>
      <c r="K2657" t="s">
        <v>6860</v>
      </c>
      <c r="L2657" t="s">
        <v>6861</v>
      </c>
      <c r="M2657" t="s">
        <v>14972</v>
      </c>
      <c r="N2657">
        <v>8</v>
      </c>
      <c r="O2657" t="s">
        <v>15293</v>
      </c>
      <c r="P2657" t="s">
        <v>17523</v>
      </c>
      <c r="Q2657">
        <v>8</v>
      </c>
      <c r="R2657">
        <v>2</v>
      </c>
      <c r="S2657">
        <v>2.31</v>
      </c>
      <c r="T2657">
        <v>2.31</v>
      </c>
      <c r="U2657">
        <v>428.35</v>
      </c>
      <c r="V2657">
        <v>124.61</v>
      </c>
      <c r="W2657">
        <v>2.15</v>
      </c>
      <c r="X2657">
        <v>9.65</v>
      </c>
      <c r="Y2657">
        <v>3.64</v>
      </c>
      <c r="Z2657">
        <v>2</v>
      </c>
      <c r="AA2657" t="s">
        <v>4250</v>
      </c>
      <c r="AB2657">
        <v>0</v>
      </c>
      <c r="AC2657">
        <v>4</v>
      </c>
      <c r="AD2657">
        <v>3.856785714285714</v>
      </c>
      <c r="AF2657" t="s">
        <v>7949</v>
      </c>
      <c r="AI2657">
        <v>0</v>
      </c>
      <c r="AJ2657">
        <v>0</v>
      </c>
      <c r="AM2657" t="s">
        <v>20019</v>
      </c>
    </row>
    <row r="2658" spans="1:39" x14ac:dyDescent="0.25">
      <c r="A2658" t="s">
        <v>9872</v>
      </c>
      <c r="B2658" t="s">
        <v>4841</v>
      </c>
      <c r="C2658" t="s">
        <v>4842</v>
      </c>
      <c r="D2658">
        <v>31</v>
      </c>
      <c r="E2658" t="s">
        <v>4845</v>
      </c>
      <c r="F2658">
        <v>7.51</v>
      </c>
      <c r="I2658" t="s">
        <v>13246</v>
      </c>
      <c r="K2658" t="s">
        <v>6860</v>
      </c>
      <c r="L2658" t="s">
        <v>6861</v>
      </c>
      <c r="M2658" t="s">
        <v>14972</v>
      </c>
      <c r="N2658">
        <v>8</v>
      </c>
      <c r="O2658" t="s">
        <v>15293</v>
      </c>
      <c r="P2658" t="s">
        <v>17524</v>
      </c>
      <c r="Q2658">
        <v>7</v>
      </c>
      <c r="R2658">
        <v>2</v>
      </c>
      <c r="S2658">
        <v>2.02</v>
      </c>
      <c r="T2658">
        <v>2.02</v>
      </c>
      <c r="U2658">
        <v>488.75</v>
      </c>
      <c r="V2658">
        <v>107.42</v>
      </c>
      <c r="W2658">
        <v>3.55</v>
      </c>
      <c r="X2658">
        <v>9.27</v>
      </c>
      <c r="Y2658">
        <v>2.2400000000000002</v>
      </c>
      <c r="Z2658">
        <v>2</v>
      </c>
      <c r="AA2658" t="s">
        <v>4250</v>
      </c>
      <c r="AB2658">
        <v>0</v>
      </c>
      <c r="AC2658">
        <v>5</v>
      </c>
      <c r="AD2658">
        <v>3.9896904761904759</v>
      </c>
      <c r="AF2658" t="s">
        <v>7949</v>
      </c>
      <c r="AI2658">
        <v>0</v>
      </c>
      <c r="AJ2658">
        <v>0</v>
      </c>
      <c r="AM2658" t="s">
        <v>20019</v>
      </c>
    </row>
    <row r="2659" spans="1:39" x14ac:dyDescent="0.25">
      <c r="A2659" t="s">
        <v>9664</v>
      </c>
      <c r="B2659" t="s">
        <v>4841</v>
      </c>
      <c r="C2659" t="s">
        <v>4842</v>
      </c>
      <c r="D2659">
        <v>31</v>
      </c>
      <c r="E2659" t="s">
        <v>4845</v>
      </c>
      <c r="F2659">
        <v>7.51</v>
      </c>
      <c r="I2659" t="s">
        <v>13247</v>
      </c>
      <c r="K2659" t="s">
        <v>6860</v>
      </c>
      <c r="L2659" t="s">
        <v>6861</v>
      </c>
      <c r="M2659" t="s">
        <v>14972</v>
      </c>
      <c r="N2659">
        <v>8</v>
      </c>
      <c r="O2659" t="s">
        <v>15293</v>
      </c>
      <c r="P2659" t="s">
        <v>17316</v>
      </c>
      <c r="Q2659">
        <v>7</v>
      </c>
      <c r="R2659">
        <v>2</v>
      </c>
      <c r="S2659">
        <v>1.68</v>
      </c>
      <c r="T2659">
        <v>1.69</v>
      </c>
      <c r="U2659">
        <v>470.76</v>
      </c>
      <c r="V2659">
        <v>107.42</v>
      </c>
      <c r="W2659">
        <v>3.6</v>
      </c>
      <c r="X2659">
        <v>9.65</v>
      </c>
      <c r="Y2659">
        <v>3.65</v>
      </c>
      <c r="Z2659">
        <v>2</v>
      </c>
      <c r="AA2659" t="s">
        <v>4250</v>
      </c>
      <c r="AB2659">
        <v>0</v>
      </c>
      <c r="AC2659">
        <v>4</v>
      </c>
      <c r="AD2659">
        <v>4.1281904761904764</v>
      </c>
      <c r="AF2659" t="s">
        <v>7949</v>
      </c>
      <c r="AI2659">
        <v>0</v>
      </c>
      <c r="AJ2659">
        <v>0</v>
      </c>
      <c r="AM2659" t="s">
        <v>20019</v>
      </c>
    </row>
    <row r="2660" spans="1:39" x14ac:dyDescent="0.25">
      <c r="A2660" t="s">
        <v>9873</v>
      </c>
      <c r="B2660" t="s">
        <v>4841</v>
      </c>
      <c r="C2660" t="s">
        <v>4842</v>
      </c>
      <c r="D2660">
        <v>31</v>
      </c>
      <c r="E2660" t="s">
        <v>4845</v>
      </c>
      <c r="F2660">
        <v>7.51</v>
      </c>
      <c r="K2660" t="s">
        <v>6860</v>
      </c>
      <c r="L2660" t="s">
        <v>6861</v>
      </c>
      <c r="M2660" t="s">
        <v>14950</v>
      </c>
      <c r="N2660">
        <v>9</v>
      </c>
      <c r="O2660" t="s">
        <v>15271</v>
      </c>
      <c r="P2660" t="s">
        <v>17525</v>
      </c>
      <c r="Q2660">
        <v>4</v>
      </c>
      <c r="R2660">
        <v>2</v>
      </c>
      <c r="S2660">
        <v>3.52</v>
      </c>
      <c r="T2660">
        <v>3.52</v>
      </c>
      <c r="U2660">
        <v>381.41</v>
      </c>
      <c r="V2660">
        <v>50.41</v>
      </c>
      <c r="W2660">
        <v>4.0599999999999996</v>
      </c>
      <c r="Y2660">
        <v>5.69</v>
      </c>
      <c r="Z2660">
        <v>1</v>
      </c>
      <c r="AA2660" t="s">
        <v>4250</v>
      </c>
      <c r="AB2660">
        <v>0</v>
      </c>
      <c r="AC2660">
        <v>4</v>
      </c>
      <c r="AD2660">
        <v>4.3270714285714282</v>
      </c>
      <c r="AF2660" t="s">
        <v>7949</v>
      </c>
      <c r="AI2660">
        <v>0</v>
      </c>
      <c r="AJ2660">
        <v>0</v>
      </c>
      <c r="AK2660" t="s">
        <v>19839</v>
      </c>
      <c r="AL2660" t="s">
        <v>19839</v>
      </c>
      <c r="AM2660" t="s">
        <v>20019</v>
      </c>
    </row>
    <row r="2661" spans="1:39" x14ac:dyDescent="0.25">
      <c r="A2661" t="s">
        <v>9364</v>
      </c>
      <c r="B2661" t="s">
        <v>4841</v>
      </c>
      <c r="C2661" t="s">
        <v>4842</v>
      </c>
      <c r="D2661">
        <v>31</v>
      </c>
      <c r="E2661" t="s">
        <v>4845</v>
      </c>
      <c r="F2661">
        <v>7.51</v>
      </c>
      <c r="K2661" t="s">
        <v>6860</v>
      </c>
      <c r="M2661" t="s">
        <v>14992</v>
      </c>
      <c r="N2661">
        <v>8</v>
      </c>
      <c r="O2661" t="s">
        <v>15318</v>
      </c>
      <c r="P2661" t="s">
        <v>17016</v>
      </c>
      <c r="Q2661">
        <v>5</v>
      </c>
      <c r="R2661">
        <v>3</v>
      </c>
      <c r="S2661">
        <v>3.85</v>
      </c>
      <c r="T2661">
        <v>4.96</v>
      </c>
      <c r="U2661">
        <v>581.70000000000005</v>
      </c>
      <c r="V2661">
        <v>90.9</v>
      </c>
      <c r="W2661">
        <v>5.04</v>
      </c>
      <c r="X2661">
        <v>13.82</v>
      </c>
      <c r="Y2661">
        <v>8.4700000000000006</v>
      </c>
      <c r="Z2661">
        <v>3</v>
      </c>
      <c r="AA2661" t="s">
        <v>4250</v>
      </c>
      <c r="AB2661">
        <v>2</v>
      </c>
      <c r="AC2661">
        <v>15</v>
      </c>
      <c r="AD2661">
        <v>1.9966666666666659</v>
      </c>
      <c r="AF2661" t="s">
        <v>7949</v>
      </c>
      <c r="AI2661">
        <v>0</v>
      </c>
      <c r="AJ2661">
        <v>0</v>
      </c>
      <c r="AK2661" t="s">
        <v>19864</v>
      </c>
      <c r="AL2661" t="s">
        <v>19864</v>
      </c>
      <c r="AM2661" t="s">
        <v>20019</v>
      </c>
    </row>
    <row r="2662" spans="1:39" x14ac:dyDescent="0.25">
      <c r="A2662" t="s">
        <v>9874</v>
      </c>
      <c r="B2662" t="s">
        <v>4841</v>
      </c>
      <c r="C2662" t="s">
        <v>4842</v>
      </c>
      <c r="D2662">
        <v>31</v>
      </c>
      <c r="E2662" t="s">
        <v>4845</v>
      </c>
      <c r="F2662">
        <v>7.51</v>
      </c>
      <c r="K2662" t="s">
        <v>6860</v>
      </c>
      <c r="L2662" t="s">
        <v>6861</v>
      </c>
      <c r="M2662" t="s">
        <v>15016</v>
      </c>
      <c r="N2662">
        <v>9</v>
      </c>
      <c r="O2662" t="s">
        <v>15353</v>
      </c>
      <c r="P2662" t="s">
        <v>17526</v>
      </c>
      <c r="Q2662">
        <v>6</v>
      </c>
      <c r="R2662">
        <v>2</v>
      </c>
      <c r="S2662">
        <v>0.53</v>
      </c>
      <c r="T2662">
        <v>2.95</v>
      </c>
      <c r="U2662">
        <v>515.72</v>
      </c>
      <c r="V2662">
        <v>108.63</v>
      </c>
      <c r="W2662">
        <v>3.43</v>
      </c>
      <c r="X2662">
        <v>13.32</v>
      </c>
      <c r="Y2662">
        <v>9.69</v>
      </c>
      <c r="Z2662">
        <v>2</v>
      </c>
      <c r="AA2662" t="s">
        <v>4250</v>
      </c>
      <c r="AB2662">
        <v>1</v>
      </c>
      <c r="AC2662">
        <v>13</v>
      </c>
      <c r="AD2662">
        <v>3.0339999999999998</v>
      </c>
      <c r="AF2662" t="s">
        <v>7952</v>
      </c>
      <c r="AI2662">
        <v>0</v>
      </c>
      <c r="AJ2662">
        <v>0</v>
      </c>
      <c r="AK2662" t="s">
        <v>19884</v>
      </c>
      <c r="AL2662" t="s">
        <v>19884</v>
      </c>
      <c r="AM2662" t="s">
        <v>20019</v>
      </c>
    </row>
    <row r="2663" spans="1:39" x14ac:dyDescent="0.25">
      <c r="A2663" t="s">
        <v>9875</v>
      </c>
      <c r="B2663" t="s">
        <v>4841</v>
      </c>
      <c r="C2663" t="s">
        <v>4842</v>
      </c>
      <c r="D2663">
        <v>31</v>
      </c>
      <c r="E2663" t="s">
        <v>4845</v>
      </c>
      <c r="F2663">
        <v>7.51</v>
      </c>
      <c r="K2663" t="s">
        <v>6860</v>
      </c>
      <c r="M2663" t="s">
        <v>14992</v>
      </c>
      <c r="N2663">
        <v>8</v>
      </c>
      <c r="O2663" t="s">
        <v>15318</v>
      </c>
      <c r="P2663" t="s">
        <v>17527</v>
      </c>
      <c r="Q2663">
        <v>5</v>
      </c>
      <c r="R2663">
        <v>3</v>
      </c>
      <c r="S2663">
        <v>3.57</v>
      </c>
      <c r="T2663">
        <v>4.6100000000000003</v>
      </c>
      <c r="U2663">
        <v>567.67999999999995</v>
      </c>
      <c r="V2663">
        <v>90.9</v>
      </c>
      <c r="W2663">
        <v>4.7300000000000004</v>
      </c>
      <c r="X2663">
        <v>13.38</v>
      </c>
      <c r="Y2663">
        <v>8.35</v>
      </c>
      <c r="Z2663">
        <v>3</v>
      </c>
      <c r="AA2663" t="s">
        <v>4250</v>
      </c>
      <c r="AB2663">
        <v>1</v>
      </c>
      <c r="AC2663">
        <v>15</v>
      </c>
      <c r="AD2663">
        <v>2.371666666666667</v>
      </c>
      <c r="AF2663" t="s">
        <v>7949</v>
      </c>
      <c r="AI2663">
        <v>0</v>
      </c>
      <c r="AJ2663">
        <v>0</v>
      </c>
      <c r="AK2663" t="s">
        <v>19864</v>
      </c>
      <c r="AL2663" t="s">
        <v>19864</v>
      </c>
      <c r="AM2663" t="s">
        <v>20019</v>
      </c>
    </row>
    <row r="2664" spans="1:39" x14ac:dyDescent="0.25">
      <c r="A2664" t="s">
        <v>9876</v>
      </c>
      <c r="B2664" t="s">
        <v>4841</v>
      </c>
      <c r="C2664" t="s">
        <v>4842</v>
      </c>
      <c r="D2664">
        <v>31</v>
      </c>
      <c r="E2664" t="s">
        <v>4845</v>
      </c>
      <c r="F2664">
        <v>7.51</v>
      </c>
      <c r="K2664" t="s">
        <v>6860</v>
      </c>
      <c r="L2664" t="s">
        <v>6861</v>
      </c>
      <c r="M2664" t="s">
        <v>14978</v>
      </c>
      <c r="N2664">
        <v>9</v>
      </c>
      <c r="O2664" t="s">
        <v>15299</v>
      </c>
      <c r="P2664" t="s">
        <v>17528</v>
      </c>
      <c r="Q2664">
        <v>5</v>
      </c>
      <c r="R2664">
        <v>2</v>
      </c>
      <c r="S2664">
        <v>4.01</v>
      </c>
      <c r="T2664">
        <v>4.03</v>
      </c>
      <c r="U2664">
        <v>416.55</v>
      </c>
      <c r="V2664">
        <v>80.900000000000006</v>
      </c>
      <c r="W2664">
        <v>4.74</v>
      </c>
      <c r="Y2664">
        <v>6.38</v>
      </c>
      <c r="Z2664">
        <v>4</v>
      </c>
      <c r="AA2664" t="s">
        <v>4250</v>
      </c>
      <c r="AB2664">
        <v>0</v>
      </c>
      <c r="AC2664">
        <v>6</v>
      </c>
      <c r="AD2664">
        <v>3.5810714285714291</v>
      </c>
      <c r="AF2664" t="s">
        <v>7949</v>
      </c>
      <c r="AI2664">
        <v>0</v>
      </c>
      <c r="AJ2664">
        <v>0</v>
      </c>
      <c r="AK2664" t="s">
        <v>19854</v>
      </c>
      <c r="AL2664" t="s">
        <v>19854</v>
      </c>
      <c r="AM2664" t="s">
        <v>20019</v>
      </c>
    </row>
    <row r="2665" spans="1:39" x14ac:dyDescent="0.25">
      <c r="A2665" t="s">
        <v>9877</v>
      </c>
      <c r="B2665" t="s">
        <v>4841</v>
      </c>
      <c r="C2665" t="s">
        <v>4842</v>
      </c>
      <c r="D2665">
        <v>31</v>
      </c>
      <c r="E2665" t="s">
        <v>4845</v>
      </c>
      <c r="F2665">
        <v>7.51</v>
      </c>
      <c r="K2665" t="s">
        <v>6860</v>
      </c>
      <c r="M2665" t="s">
        <v>14983</v>
      </c>
      <c r="N2665">
        <v>8</v>
      </c>
      <c r="O2665" t="s">
        <v>15306</v>
      </c>
      <c r="P2665" t="s">
        <v>17529</v>
      </c>
      <c r="Q2665">
        <v>6</v>
      </c>
      <c r="R2665">
        <v>5</v>
      </c>
      <c r="S2665">
        <v>-3.11</v>
      </c>
      <c r="T2665">
        <v>-0.98</v>
      </c>
      <c r="U2665">
        <v>524.61</v>
      </c>
      <c r="V2665">
        <v>131</v>
      </c>
      <c r="W2665">
        <v>0.62</v>
      </c>
      <c r="X2665">
        <v>13.88</v>
      </c>
      <c r="Y2665">
        <v>9.57</v>
      </c>
      <c r="Z2665">
        <v>1</v>
      </c>
      <c r="AA2665" t="s">
        <v>4250</v>
      </c>
      <c r="AB2665">
        <v>1</v>
      </c>
      <c r="AC2665">
        <v>10</v>
      </c>
      <c r="AD2665">
        <v>2.2149999999999999</v>
      </c>
      <c r="AF2665" t="s">
        <v>7952</v>
      </c>
      <c r="AI2665">
        <v>0</v>
      </c>
      <c r="AJ2665">
        <v>0</v>
      </c>
      <c r="AK2665" t="s">
        <v>19858</v>
      </c>
      <c r="AL2665" t="s">
        <v>19858</v>
      </c>
      <c r="AM2665" t="s">
        <v>20019</v>
      </c>
    </row>
    <row r="2666" spans="1:39" x14ac:dyDescent="0.25">
      <c r="A2666" t="s">
        <v>9878</v>
      </c>
      <c r="B2666" t="s">
        <v>4841</v>
      </c>
      <c r="C2666" t="s">
        <v>4842</v>
      </c>
      <c r="D2666">
        <v>31</v>
      </c>
      <c r="E2666" t="s">
        <v>4845</v>
      </c>
      <c r="F2666">
        <v>7.51</v>
      </c>
      <c r="K2666" t="s">
        <v>6860</v>
      </c>
      <c r="M2666" t="s">
        <v>14992</v>
      </c>
      <c r="N2666">
        <v>8</v>
      </c>
      <c r="O2666" t="s">
        <v>15318</v>
      </c>
      <c r="P2666" t="s">
        <v>17530</v>
      </c>
      <c r="Q2666">
        <v>8</v>
      </c>
      <c r="R2666">
        <v>3</v>
      </c>
      <c r="S2666">
        <v>4.38</v>
      </c>
      <c r="T2666">
        <v>5.44</v>
      </c>
      <c r="U2666">
        <v>720.84</v>
      </c>
      <c r="V2666">
        <v>129.56</v>
      </c>
      <c r="W2666">
        <v>5.34</v>
      </c>
      <c r="X2666">
        <v>13.53</v>
      </c>
      <c r="Y2666">
        <v>8.39</v>
      </c>
      <c r="Z2666">
        <v>4</v>
      </c>
      <c r="AA2666" t="s">
        <v>4250</v>
      </c>
      <c r="AB2666">
        <v>2</v>
      </c>
      <c r="AC2666">
        <v>15</v>
      </c>
      <c r="AD2666">
        <v>0.97166666666666646</v>
      </c>
      <c r="AF2666" t="s">
        <v>7949</v>
      </c>
      <c r="AI2666">
        <v>0</v>
      </c>
      <c r="AJ2666">
        <v>0</v>
      </c>
      <c r="AK2666" t="s">
        <v>19864</v>
      </c>
      <c r="AL2666" t="s">
        <v>19864</v>
      </c>
      <c r="AM2666" t="s">
        <v>20019</v>
      </c>
    </row>
    <row r="2667" spans="1:39" x14ac:dyDescent="0.25">
      <c r="A2667" t="s">
        <v>5535</v>
      </c>
      <c r="B2667" t="s">
        <v>4841</v>
      </c>
      <c r="C2667" t="s">
        <v>4842</v>
      </c>
      <c r="D2667">
        <v>31</v>
      </c>
      <c r="E2667" t="s">
        <v>4845</v>
      </c>
      <c r="F2667">
        <v>7.51</v>
      </c>
      <c r="K2667" t="s">
        <v>6860</v>
      </c>
      <c r="L2667" t="s">
        <v>6861</v>
      </c>
      <c r="M2667" t="s">
        <v>15081</v>
      </c>
      <c r="N2667">
        <v>9</v>
      </c>
      <c r="O2667" t="s">
        <v>15436</v>
      </c>
      <c r="P2667" t="s">
        <v>7261</v>
      </c>
      <c r="Q2667">
        <v>7</v>
      </c>
      <c r="R2667">
        <v>2</v>
      </c>
      <c r="S2667">
        <v>1.9</v>
      </c>
      <c r="T2667">
        <v>1.93</v>
      </c>
      <c r="U2667">
        <v>429.51</v>
      </c>
      <c r="V2667">
        <v>109</v>
      </c>
      <c r="W2667">
        <v>2.4</v>
      </c>
      <c r="Y2667">
        <v>6.52</v>
      </c>
      <c r="Z2667">
        <v>3</v>
      </c>
      <c r="AA2667" t="s">
        <v>4250</v>
      </c>
      <c r="AB2667">
        <v>0</v>
      </c>
      <c r="AC2667">
        <v>3</v>
      </c>
      <c r="AD2667">
        <v>4.3701666666666661</v>
      </c>
      <c r="AF2667" t="s">
        <v>7949</v>
      </c>
      <c r="AI2667">
        <v>0</v>
      </c>
      <c r="AJ2667">
        <v>0</v>
      </c>
      <c r="AK2667" t="s">
        <v>7967</v>
      </c>
      <c r="AL2667" t="s">
        <v>7967</v>
      </c>
      <c r="AM2667" t="s">
        <v>20019</v>
      </c>
    </row>
    <row r="2668" spans="1:39" x14ac:dyDescent="0.25">
      <c r="A2668" t="s">
        <v>8590</v>
      </c>
      <c r="B2668" t="s">
        <v>4841</v>
      </c>
      <c r="C2668" t="s">
        <v>4842</v>
      </c>
      <c r="D2668">
        <v>31</v>
      </c>
      <c r="E2668" t="s">
        <v>4845</v>
      </c>
      <c r="F2668">
        <v>7.51</v>
      </c>
      <c r="K2668" t="s">
        <v>6860</v>
      </c>
      <c r="L2668" t="s">
        <v>6861</v>
      </c>
      <c r="M2668" t="s">
        <v>15102</v>
      </c>
      <c r="N2668">
        <v>9</v>
      </c>
      <c r="O2668" t="s">
        <v>15467</v>
      </c>
      <c r="P2668" t="s">
        <v>16243</v>
      </c>
      <c r="Q2668">
        <v>5</v>
      </c>
      <c r="R2668">
        <v>2</v>
      </c>
      <c r="S2668">
        <v>-2.14</v>
      </c>
      <c r="T2668">
        <v>-2.12</v>
      </c>
      <c r="U2668">
        <v>362.79</v>
      </c>
      <c r="V2668">
        <v>89.6</v>
      </c>
      <c r="W2668">
        <v>2.73</v>
      </c>
      <c r="X2668">
        <v>10.08</v>
      </c>
      <c r="Y2668">
        <v>6.01</v>
      </c>
      <c r="Z2668">
        <v>2</v>
      </c>
      <c r="AA2668" t="s">
        <v>4250</v>
      </c>
      <c r="AB2668">
        <v>0</v>
      </c>
      <c r="AC2668">
        <v>3</v>
      </c>
      <c r="AD2668">
        <v>5.4800714285714287</v>
      </c>
      <c r="AF2668" t="s">
        <v>7949</v>
      </c>
      <c r="AI2668">
        <v>0</v>
      </c>
      <c r="AJ2668">
        <v>0</v>
      </c>
      <c r="AK2668" t="s">
        <v>19860</v>
      </c>
      <c r="AL2668" t="s">
        <v>19860</v>
      </c>
      <c r="AM2668" t="s">
        <v>20019</v>
      </c>
    </row>
    <row r="2669" spans="1:39" x14ac:dyDescent="0.25">
      <c r="A2669" t="s">
        <v>9370</v>
      </c>
      <c r="B2669" t="s">
        <v>4841</v>
      </c>
      <c r="C2669" t="s">
        <v>4842</v>
      </c>
      <c r="D2669">
        <v>31</v>
      </c>
      <c r="E2669" t="s">
        <v>4845</v>
      </c>
      <c r="F2669">
        <v>7.51</v>
      </c>
      <c r="K2669" t="s">
        <v>6860</v>
      </c>
      <c r="L2669" t="s">
        <v>6861</v>
      </c>
      <c r="M2669" t="s">
        <v>15102</v>
      </c>
      <c r="N2669">
        <v>9</v>
      </c>
      <c r="O2669" t="s">
        <v>15467</v>
      </c>
      <c r="P2669" t="s">
        <v>17022</v>
      </c>
      <c r="Q2669">
        <v>4</v>
      </c>
      <c r="R2669">
        <v>2</v>
      </c>
      <c r="S2669">
        <v>-0.59</v>
      </c>
      <c r="T2669">
        <v>0.03</v>
      </c>
      <c r="U2669">
        <v>386.86</v>
      </c>
      <c r="V2669">
        <v>80.37</v>
      </c>
      <c r="W2669">
        <v>4.2699999999999996</v>
      </c>
      <c r="X2669">
        <v>10.130000000000001</v>
      </c>
      <c r="Y2669">
        <v>7.88</v>
      </c>
      <c r="Z2669">
        <v>2</v>
      </c>
      <c r="AA2669" t="s">
        <v>4250</v>
      </c>
      <c r="AB2669">
        <v>0</v>
      </c>
      <c r="AC2669">
        <v>3</v>
      </c>
      <c r="AD2669">
        <v>5.3081428571428573</v>
      </c>
      <c r="AF2669" t="s">
        <v>7949</v>
      </c>
      <c r="AI2669">
        <v>0</v>
      </c>
      <c r="AJ2669">
        <v>0</v>
      </c>
      <c r="AK2669" t="s">
        <v>19860</v>
      </c>
      <c r="AL2669" t="s">
        <v>19860</v>
      </c>
      <c r="AM2669" t="s">
        <v>20019</v>
      </c>
    </row>
    <row r="2670" spans="1:39" x14ac:dyDescent="0.25">
      <c r="A2670" t="s">
        <v>9879</v>
      </c>
      <c r="B2670" t="s">
        <v>4841</v>
      </c>
      <c r="C2670" t="s">
        <v>4842</v>
      </c>
      <c r="D2670">
        <v>31</v>
      </c>
      <c r="E2670" t="s">
        <v>4845</v>
      </c>
      <c r="F2670">
        <v>7.51</v>
      </c>
      <c r="K2670" t="s">
        <v>6860</v>
      </c>
      <c r="L2670" t="s">
        <v>6861</v>
      </c>
      <c r="M2670" t="s">
        <v>14988</v>
      </c>
      <c r="N2670">
        <v>9</v>
      </c>
      <c r="O2670" t="s">
        <v>15312</v>
      </c>
      <c r="P2670" t="s">
        <v>17531</v>
      </c>
      <c r="Q2670">
        <v>4</v>
      </c>
      <c r="R2670">
        <v>2</v>
      </c>
      <c r="S2670">
        <v>-0.61</v>
      </c>
      <c r="T2670">
        <v>-0.3</v>
      </c>
      <c r="U2670">
        <v>372.83</v>
      </c>
      <c r="V2670">
        <v>80.37</v>
      </c>
      <c r="W2670">
        <v>3.74</v>
      </c>
      <c r="X2670">
        <v>10.130000000000001</v>
      </c>
      <c r="Y2670">
        <v>7.39</v>
      </c>
      <c r="Z2670">
        <v>2</v>
      </c>
      <c r="AA2670" t="s">
        <v>4250</v>
      </c>
      <c r="AB2670">
        <v>0</v>
      </c>
      <c r="AC2670">
        <v>3</v>
      </c>
      <c r="AD2670">
        <v>5.4083571428571444</v>
      </c>
      <c r="AF2670" t="s">
        <v>7949</v>
      </c>
      <c r="AI2670">
        <v>0</v>
      </c>
      <c r="AJ2670">
        <v>0</v>
      </c>
      <c r="AK2670" t="s">
        <v>19860</v>
      </c>
      <c r="AL2670" t="s">
        <v>19860</v>
      </c>
      <c r="AM2670" t="s">
        <v>20019</v>
      </c>
    </row>
    <row r="2671" spans="1:39" x14ac:dyDescent="0.25">
      <c r="A2671" t="s">
        <v>9880</v>
      </c>
      <c r="B2671" t="s">
        <v>4841</v>
      </c>
      <c r="C2671" t="s">
        <v>4842</v>
      </c>
      <c r="D2671">
        <v>31</v>
      </c>
      <c r="E2671" t="s">
        <v>4845</v>
      </c>
      <c r="F2671">
        <v>7.51</v>
      </c>
      <c r="K2671" t="s">
        <v>6860</v>
      </c>
      <c r="L2671" t="s">
        <v>6861</v>
      </c>
      <c r="M2671" t="s">
        <v>14995</v>
      </c>
      <c r="N2671">
        <v>9</v>
      </c>
      <c r="O2671" t="s">
        <v>15321</v>
      </c>
      <c r="P2671" t="s">
        <v>17532</v>
      </c>
      <c r="Q2671">
        <v>6</v>
      </c>
      <c r="R2671">
        <v>2</v>
      </c>
      <c r="S2671">
        <v>2.0499999999999998</v>
      </c>
      <c r="T2671">
        <v>2.1</v>
      </c>
      <c r="U2671">
        <v>363.45</v>
      </c>
      <c r="V2671">
        <v>104.16</v>
      </c>
      <c r="W2671">
        <v>2.87</v>
      </c>
      <c r="X2671">
        <v>11.16</v>
      </c>
      <c r="Y2671">
        <v>6.35</v>
      </c>
      <c r="Z2671">
        <v>2</v>
      </c>
      <c r="AA2671" t="s">
        <v>4250</v>
      </c>
      <c r="AB2671">
        <v>0</v>
      </c>
      <c r="AC2671">
        <v>3</v>
      </c>
      <c r="AD2671">
        <v>4.9783571428571438</v>
      </c>
      <c r="AF2671" t="s">
        <v>7949</v>
      </c>
      <c r="AI2671">
        <v>0</v>
      </c>
      <c r="AJ2671">
        <v>0</v>
      </c>
      <c r="AK2671" t="s">
        <v>7974</v>
      </c>
      <c r="AL2671" t="s">
        <v>7974</v>
      </c>
      <c r="AM2671" t="s">
        <v>20019</v>
      </c>
    </row>
    <row r="2672" spans="1:39" x14ac:dyDescent="0.25">
      <c r="A2672" t="s">
        <v>5453</v>
      </c>
      <c r="B2672" t="s">
        <v>4841</v>
      </c>
      <c r="C2672" t="s">
        <v>4842</v>
      </c>
      <c r="D2672">
        <v>31</v>
      </c>
      <c r="E2672" t="s">
        <v>4845</v>
      </c>
      <c r="F2672">
        <v>7.51</v>
      </c>
      <c r="I2672" t="s">
        <v>6357</v>
      </c>
      <c r="K2672" t="s">
        <v>6860</v>
      </c>
      <c r="L2672" t="s">
        <v>6861</v>
      </c>
      <c r="M2672" t="s">
        <v>6890</v>
      </c>
      <c r="N2672">
        <v>9</v>
      </c>
      <c r="O2672" t="s">
        <v>6949</v>
      </c>
      <c r="P2672" t="s">
        <v>7179</v>
      </c>
      <c r="Q2672">
        <v>7</v>
      </c>
      <c r="R2672">
        <v>1</v>
      </c>
      <c r="S2672">
        <v>2.79</v>
      </c>
      <c r="T2672">
        <v>2.8</v>
      </c>
      <c r="U2672">
        <v>434.42</v>
      </c>
      <c r="V2672">
        <v>96.94</v>
      </c>
      <c r="W2672">
        <v>1.58</v>
      </c>
      <c r="Y2672">
        <v>5.67</v>
      </c>
      <c r="Z2672">
        <v>2</v>
      </c>
      <c r="AA2672" t="s">
        <v>4250</v>
      </c>
      <c r="AB2672">
        <v>0</v>
      </c>
      <c r="AC2672">
        <v>4</v>
      </c>
      <c r="AD2672">
        <v>4.6754285714285713</v>
      </c>
      <c r="AF2672" t="s">
        <v>7949</v>
      </c>
      <c r="AI2672">
        <v>0</v>
      </c>
      <c r="AJ2672">
        <v>0</v>
      </c>
      <c r="AM2672" t="s">
        <v>20019</v>
      </c>
    </row>
    <row r="2673" spans="1:39" x14ac:dyDescent="0.25">
      <c r="A2673" t="s">
        <v>5354</v>
      </c>
      <c r="B2673" t="s">
        <v>4841</v>
      </c>
      <c r="C2673" t="s">
        <v>4842</v>
      </c>
      <c r="D2673">
        <v>31</v>
      </c>
      <c r="E2673" t="s">
        <v>4845</v>
      </c>
      <c r="F2673">
        <v>7.51</v>
      </c>
      <c r="I2673" t="s">
        <v>6271</v>
      </c>
      <c r="K2673" t="s">
        <v>6860</v>
      </c>
      <c r="L2673" t="s">
        <v>6861</v>
      </c>
      <c r="M2673" t="s">
        <v>6890</v>
      </c>
      <c r="N2673">
        <v>9</v>
      </c>
      <c r="O2673" t="s">
        <v>6949</v>
      </c>
      <c r="P2673" t="s">
        <v>7080</v>
      </c>
      <c r="Q2673">
        <v>7</v>
      </c>
      <c r="R2673">
        <v>1</v>
      </c>
      <c r="S2673">
        <v>3.91</v>
      </c>
      <c r="T2673">
        <v>3.93</v>
      </c>
      <c r="U2673">
        <v>446.43</v>
      </c>
      <c r="V2673">
        <v>96.94</v>
      </c>
      <c r="W2673">
        <v>1.9</v>
      </c>
      <c r="Y2673">
        <v>5.78</v>
      </c>
      <c r="Z2673">
        <v>2</v>
      </c>
      <c r="AA2673" t="s">
        <v>4250</v>
      </c>
      <c r="AB2673">
        <v>0</v>
      </c>
      <c r="AC2673">
        <v>4</v>
      </c>
      <c r="AD2673">
        <v>3.5646428571428568</v>
      </c>
      <c r="AF2673" t="s">
        <v>7949</v>
      </c>
      <c r="AI2673">
        <v>0</v>
      </c>
      <c r="AJ2673">
        <v>0</v>
      </c>
      <c r="AM2673" t="s">
        <v>20019</v>
      </c>
    </row>
    <row r="2674" spans="1:39" x14ac:dyDescent="0.25">
      <c r="A2674" t="s">
        <v>9503</v>
      </c>
      <c r="B2674" t="s">
        <v>4841</v>
      </c>
      <c r="C2674" t="s">
        <v>4842</v>
      </c>
      <c r="D2674">
        <v>31</v>
      </c>
      <c r="E2674" t="s">
        <v>4845</v>
      </c>
      <c r="F2674">
        <v>7.51</v>
      </c>
      <c r="I2674" t="s">
        <v>13248</v>
      </c>
      <c r="K2674" t="s">
        <v>6860</v>
      </c>
      <c r="L2674" t="s">
        <v>6861</v>
      </c>
      <c r="M2674" t="s">
        <v>15000</v>
      </c>
      <c r="N2674">
        <v>9</v>
      </c>
      <c r="O2674" t="s">
        <v>15330</v>
      </c>
      <c r="P2674" t="s">
        <v>17155</v>
      </c>
      <c r="Q2674">
        <v>4</v>
      </c>
      <c r="R2674">
        <v>1</v>
      </c>
      <c r="S2674">
        <v>4.3899999999999997</v>
      </c>
      <c r="T2674">
        <v>4.63</v>
      </c>
      <c r="U2674">
        <v>354.46</v>
      </c>
      <c r="V2674">
        <v>63.63</v>
      </c>
      <c r="W2674">
        <v>3.83</v>
      </c>
      <c r="Y2674">
        <v>7.07</v>
      </c>
      <c r="Z2674">
        <v>2</v>
      </c>
      <c r="AA2674" t="s">
        <v>4250</v>
      </c>
      <c r="AB2674">
        <v>0</v>
      </c>
      <c r="AC2674">
        <v>1</v>
      </c>
      <c r="AD2674">
        <v>4.0183333333333344</v>
      </c>
      <c r="AF2674" t="s">
        <v>7949</v>
      </c>
      <c r="AI2674">
        <v>0</v>
      </c>
      <c r="AJ2674">
        <v>0</v>
      </c>
      <c r="AM2674" t="s">
        <v>20019</v>
      </c>
    </row>
    <row r="2675" spans="1:39" x14ac:dyDescent="0.25">
      <c r="A2675" t="s">
        <v>9881</v>
      </c>
      <c r="B2675" t="s">
        <v>4841</v>
      </c>
      <c r="C2675" t="s">
        <v>4842</v>
      </c>
      <c r="D2675">
        <v>31</v>
      </c>
      <c r="E2675" t="s">
        <v>4845</v>
      </c>
      <c r="F2675">
        <v>7.51</v>
      </c>
      <c r="I2675" t="s">
        <v>13249</v>
      </c>
      <c r="K2675" t="s">
        <v>6860</v>
      </c>
      <c r="L2675" t="s">
        <v>6861</v>
      </c>
      <c r="M2675" t="s">
        <v>15042</v>
      </c>
      <c r="N2675">
        <v>9</v>
      </c>
      <c r="O2675" t="s">
        <v>15389</v>
      </c>
      <c r="P2675" t="s">
        <v>17533</v>
      </c>
      <c r="Q2675">
        <v>6</v>
      </c>
      <c r="R2675">
        <v>1</v>
      </c>
      <c r="S2675">
        <v>0.88</v>
      </c>
      <c r="T2675">
        <v>0.88</v>
      </c>
      <c r="U2675">
        <v>463.53</v>
      </c>
      <c r="V2675">
        <v>86.38</v>
      </c>
      <c r="W2675">
        <v>2.99</v>
      </c>
      <c r="Y2675">
        <v>3.16</v>
      </c>
      <c r="Z2675">
        <v>1</v>
      </c>
      <c r="AA2675" t="s">
        <v>4250</v>
      </c>
      <c r="AB2675">
        <v>0</v>
      </c>
      <c r="AC2675">
        <v>6</v>
      </c>
      <c r="AD2675">
        <v>5.0938333333333334</v>
      </c>
      <c r="AF2675" t="s">
        <v>7949</v>
      </c>
      <c r="AI2675">
        <v>0</v>
      </c>
      <c r="AJ2675">
        <v>0</v>
      </c>
      <c r="AM2675" t="s">
        <v>20019</v>
      </c>
    </row>
    <row r="2676" spans="1:39" x14ac:dyDescent="0.25">
      <c r="A2676" t="s">
        <v>9881</v>
      </c>
      <c r="B2676" t="s">
        <v>4841</v>
      </c>
      <c r="C2676" t="s">
        <v>4842</v>
      </c>
      <c r="D2676">
        <v>31</v>
      </c>
      <c r="E2676" t="s">
        <v>4845</v>
      </c>
      <c r="F2676">
        <v>7.51</v>
      </c>
      <c r="I2676" t="s">
        <v>13250</v>
      </c>
      <c r="K2676" t="s">
        <v>6860</v>
      </c>
      <c r="M2676" t="s">
        <v>15002</v>
      </c>
      <c r="N2676">
        <v>8</v>
      </c>
      <c r="O2676" t="s">
        <v>15332</v>
      </c>
      <c r="P2676" t="s">
        <v>17533</v>
      </c>
      <c r="Q2676">
        <v>6</v>
      </c>
      <c r="R2676">
        <v>1</v>
      </c>
      <c r="S2676">
        <v>0.88</v>
      </c>
      <c r="T2676">
        <v>0.88</v>
      </c>
      <c r="U2676">
        <v>463.53</v>
      </c>
      <c r="V2676">
        <v>86.38</v>
      </c>
      <c r="W2676">
        <v>2.99</v>
      </c>
      <c r="Y2676">
        <v>3.16</v>
      </c>
      <c r="Z2676">
        <v>1</v>
      </c>
      <c r="AA2676" t="s">
        <v>4250</v>
      </c>
      <c r="AB2676">
        <v>0</v>
      </c>
      <c r="AC2676">
        <v>6</v>
      </c>
      <c r="AD2676">
        <v>5.0938333333333334</v>
      </c>
      <c r="AF2676" t="s">
        <v>7949</v>
      </c>
      <c r="AI2676">
        <v>0</v>
      </c>
      <c r="AJ2676">
        <v>0</v>
      </c>
      <c r="AM2676" t="s">
        <v>20019</v>
      </c>
    </row>
    <row r="2677" spans="1:39" x14ac:dyDescent="0.25">
      <c r="A2677" t="s">
        <v>9882</v>
      </c>
      <c r="B2677" t="s">
        <v>4841</v>
      </c>
      <c r="C2677" t="s">
        <v>4842</v>
      </c>
      <c r="D2677">
        <v>31</v>
      </c>
      <c r="E2677" t="s">
        <v>4845</v>
      </c>
      <c r="F2677">
        <v>7.51</v>
      </c>
      <c r="K2677" t="s">
        <v>6860</v>
      </c>
      <c r="L2677" t="s">
        <v>6861</v>
      </c>
      <c r="M2677" t="s">
        <v>14980</v>
      </c>
      <c r="N2677">
        <v>9</v>
      </c>
      <c r="O2677" t="s">
        <v>15303</v>
      </c>
      <c r="P2677" t="s">
        <v>17534</v>
      </c>
      <c r="Q2677">
        <v>7</v>
      </c>
      <c r="R2677">
        <v>2</v>
      </c>
      <c r="S2677">
        <v>3.67</v>
      </c>
      <c r="T2677">
        <v>3.68</v>
      </c>
      <c r="U2677">
        <v>491.95</v>
      </c>
      <c r="V2677">
        <v>106.4</v>
      </c>
      <c r="W2677">
        <v>5.28</v>
      </c>
      <c r="X2677">
        <v>8.98</v>
      </c>
      <c r="Y2677">
        <v>4.8600000000000003</v>
      </c>
      <c r="Z2677">
        <v>3</v>
      </c>
      <c r="AA2677" t="s">
        <v>4250</v>
      </c>
      <c r="AB2677">
        <v>1</v>
      </c>
      <c r="AC2677">
        <v>4</v>
      </c>
      <c r="AD2677">
        <v>2.835833333333333</v>
      </c>
      <c r="AF2677" t="s">
        <v>7949</v>
      </c>
      <c r="AI2677">
        <v>0</v>
      </c>
      <c r="AJ2677">
        <v>0</v>
      </c>
      <c r="AK2677" t="s">
        <v>19857</v>
      </c>
      <c r="AL2677" t="s">
        <v>19857</v>
      </c>
      <c r="AM2677" t="s">
        <v>20019</v>
      </c>
    </row>
    <row r="2678" spans="1:39" x14ac:dyDescent="0.25">
      <c r="A2678" t="s">
        <v>9883</v>
      </c>
      <c r="B2678" t="s">
        <v>4841</v>
      </c>
      <c r="C2678" t="s">
        <v>4842</v>
      </c>
      <c r="D2678">
        <v>31</v>
      </c>
      <c r="E2678" t="s">
        <v>4845</v>
      </c>
      <c r="F2678">
        <v>7.51</v>
      </c>
      <c r="I2678" t="s">
        <v>13251</v>
      </c>
      <c r="K2678" t="s">
        <v>6860</v>
      </c>
      <c r="M2678" t="s">
        <v>14989</v>
      </c>
      <c r="N2678">
        <v>8</v>
      </c>
      <c r="O2678" t="s">
        <v>15313</v>
      </c>
      <c r="P2678" t="s">
        <v>17535</v>
      </c>
      <c r="Q2678">
        <v>9</v>
      </c>
      <c r="R2678">
        <v>2</v>
      </c>
      <c r="S2678">
        <v>3.91</v>
      </c>
      <c r="T2678">
        <v>3.91</v>
      </c>
      <c r="U2678">
        <v>455.51</v>
      </c>
      <c r="V2678">
        <v>111.72</v>
      </c>
      <c r="W2678">
        <v>3.07</v>
      </c>
      <c r="X2678">
        <v>10.64</v>
      </c>
      <c r="Y2678">
        <v>3.8</v>
      </c>
      <c r="Z2678">
        <v>2</v>
      </c>
      <c r="AA2678" t="s">
        <v>4250</v>
      </c>
      <c r="AB2678">
        <v>0</v>
      </c>
      <c r="AC2678">
        <v>5</v>
      </c>
      <c r="AD2678">
        <v>2.683785714285714</v>
      </c>
      <c r="AF2678" t="s">
        <v>7949</v>
      </c>
      <c r="AI2678">
        <v>0</v>
      </c>
      <c r="AJ2678">
        <v>0</v>
      </c>
      <c r="AM2678" t="s">
        <v>20019</v>
      </c>
    </row>
    <row r="2679" spans="1:39" x14ac:dyDescent="0.25">
      <c r="A2679" t="s">
        <v>9884</v>
      </c>
      <c r="B2679" t="s">
        <v>4841</v>
      </c>
      <c r="C2679" t="s">
        <v>4842</v>
      </c>
      <c r="D2679">
        <v>31.5</v>
      </c>
      <c r="E2679" t="s">
        <v>4845</v>
      </c>
      <c r="F2679">
        <v>7.5</v>
      </c>
      <c r="I2679" t="s">
        <v>13252</v>
      </c>
      <c r="K2679" t="s">
        <v>6860</v>
      </c>
      <c r="L2679" t="s">
        <v>6861</v>
      </c>
      <c r="M2679" t="s">
        <v>14987</v>
      </c>
      <c r="N2679">
        <v>9</v>
      </c>
      <c r="O2679" t="s">
        <v>15311</v>
      </c>
      <c r="P2679" t="s">
        <v>17536</v>
      </c>
      <c r="Q2679">
        <v>5</v>
      </c>
      <c r="R2679">
        <v>2</v>
      </c>
      <c r="S2679">
        <v>2.89</v>
      </c>
      <c r="T2679">
        <v>2.91</v>
      </c>
      <c r="U2679">
        <v>442.8</v>
      </c>
      <c r="V2679">
        <v>89.6</v>
      </c>
      <c r="W2679">
        <v>3.77</v>
      </c>
      <c r="X2679">
        <v>8.7100000000000009</v>
      </c>
      <c r="Y2679">
        <v>4.17</v>
      </c>
      <c r="Z2679">
        <v>2</v>
      </c>
      <c r="AA2679" t="s">
        <v>4250</v>
      </c>
      <c r="AB2679">
        <v>0</v>
      </c>
      <c r="AC2679">
        <v>4</v>
      </c>
      <c r="AD2679">
        <v>4.4635714285714281</v>
      </c>
      <c r="AF2679" t="s">
        <v>7949</v>
      </c>
      <c r="AI2679">
        <v>0</v>
      </c>
      <c r="AJ2679">
        <v>0</v>
      </c>
      <c r="AM2679" t="s">
        <v>20019</v>
      </c>
    </row>
    <row r="2680" spans="1:39" x14ac:dyDescent="0.25">
      <c r="A2680" t="s">
        <v>9885</v>
      </c>
      <c r="B2680" t="s">
        <v>4841</v>
      </c>
      <c r="C2680" t="s">
        <v>4842</v>
      </c>
      <c r="D2680">
        <v>31.6</v>
      </c>
      <c r="E2680" t="s">
        <v>4845</v>
      </c>
      <c r="F2680">
        <v>7.5</v>
      </c>
      <c r="I2680" t="s">
        <v>13253</v>
      </c>
      <c r="K2680" t="s">
        <v>6860</v>
      </c>
      <c r="M2680" t="s">
        <v>15002</v>
      </c>
      <c r="N2680">
        <v>8</v>
      </c>
      <c r="O2680" t="s">
        <v>15332</v>
      </c>
      <c r="P2680" t="s">
        <v>17537</v>
      </c>
      <c r="Q2680">
        <v>5</v>
      </c>
      <c r="R2680">
        <v>1</v>
      </c>
      <c r="S2680">
        <v>2.35</v>
      </c>
      <c r="T2680">
        <v>2.35</v>
      </c>
      <c r="U2680">
        <v>391.47</v>
      </c>
      <c r="V2680">
        <v>77.150000000000006</v>
      </c>
      <c r="W2680">
        <v>3.06</v>
      </c>
      <c r="Y2680">
        <v>4.74</v>
      </c>
      <c r="Z2680">
        <v>2</v>
      </c>
      <c r="AA2680" t="s">
        <v>4250</v>
      </c>
      <c r="AB2680">
        <v>0</v>
      </c>
      <c r="AC2680">
        <v>2</v>
      </c>
      <c r="AD2680">
        <v>5.4335476190476193</v>
      </c>
      <c r="AF2680" t="s">
        <v>7949</v>
      </c>
      <c r="AI2680">
        <v>0</v>
      </c>
      <c r="AJ2680">
        <v>0</v>
      </c>
      <c r="AM2680" t="s">
        <v>20019</v>
      </c>
    </row>
    <row r="2681" spans="1:39" x14ac:dyDescent="0.25">
      <c r="A2681" t="s">
        <v>8944</v>
      </c>
      <c r="B2681" t="s">
        <v>4841</v>
      </c>
      <c r="C2681" t="s">
        <v>4842</v>
      </c>
      <c r="D2681">
        <v>31.62</v>
      </c>
      <c r="E2681" t="s">
        <v>4845</v>
      </c>
      <c r="F2681">
        <v>7.5</v>
      </c>
      <c r="K2681" t="s">
        <v>6860</v>
      </c>
      <c r="L2681" t="s">
        <v>6861</v>
      </c>
      <c r="M2681" t="s">
        <v>15106</v>
      </c>
      <c r="N2681">
        <v>9</v>
      </c>
      <c r="O2681" t="s">
        <v>15474</v>
      </c>
      <c r="P2681" t="s">
        <v>16596</v>
      </c>
      <c r="Q2681">
        <v>6</v>
      </c>
      <c r="R2681">
        <v>1</v>
      </c>
      <c r="S2681">
        <v>2.74</v>
      </c>
      <c r="T2681">
        <v>2.75</v>
      </c>
      <c r="U2681">
        <v>468.43</v>
      </c>
      <c r="V2681">
        <v>72.44</v>
      </c>
      <c r="W2681">
        <v>3.95</v>
      </c>
      <c r="Y2681">
        <v>5</v>
      </c>
      <c r="Z2681">
        <v>2</v>
      </c>
      <c r="AA2681" t="s">
        <v>4250</v>
      </c>
      <c r="AB2681">
        <v>0</v>
      </c>
      <c r="AC2681">
        <v>8</v>
      </c>
      <c r="AD2681">
        <v>4.6888333333333332</v>
      </c>
      <c r="AF2681" t="s">
        <v>7949</v>
      </c>
      <c r="AI2681">
        <v>0</v>
      </c>
      <c r="AJ2681">
        <v>0</v>
      </c>
      <c r="AK2681" t="s">
        <v>19920</v>
      </c>
      <c r="AL2681" t="s">
        <v>19920</v>
      </c>
      <c r="AM2681" t="s">
        <v>20019</v>
      </c>
    </row>
    <row r="2682" spans="1:39" x14ac:dyDescent="0.25">
      <c r="A2682" t="s">
        <v>9886</v>
      </c>
      <c r="B2682" t="s">
        <v>4841</v>
      </c>
      <c r="C2682" t="s">
        <v>4842</v>
      </c>
      <c r="D2682">
        <v>31.9</v>
      </c>
      <c r="E2682" t="s">
        <v>4845</v>
      </c>
      <c r="F2682">
        <v>7.5</v>
      </c>
      <c r="I2682" t="s">
        <v>13254</v>
      </c>
      <c r="K2682" t="s">
        <v>6860</v>
      </c>
      <c r="L2682" t="s">
        <v>6861</v>
      </c>
      <c r="M2682" t="s">
        <v>14987</v>
      </c>
      <c r="N2682">
        <v>9</v>
      </c>
      <c r="O2682" t="s">
        <v>15311</v>
      </c>
      <c r="P2682" t="s">
        <v>17538</v>
      </c>
      <c r="Q2682">
        <v>7</v>
      </c>
      <c r="R2682">
        <v>2</v>
      </c>
      <c r="S2682">
        <v>2.46</v>
      </c>
      <c r="T2682">
        <v>2.46</v>
      </c>
      <c r="U2682">
        <v>458.83</v>
      </c>
      <c r="V2682">
        <v>109.21</v>
      </c>
      <c r="W2682">
        <v>4.2300000000000004</v>
      </c>
      <c r="Y2682">
        <v>4.03</v>
      </c>
      <c r="Z2682">
        <v>3</v>
      </c>
      <c r="AA2682" t="s">
        <v>4250</v>
      </c>
      <c r="AB2682">
        <v>0</v>
      </c>
      <c r="AC2682">
        <v>4</v>
      </c>
      <c r="AD2682">
        <v>3.9237380952380958</v>
      </c>
      <c r="AF2682" t="s">
        <v>7949</v>
      </c>
      <c r="AI2682">
        <v>0</v>
      </c>
      <c r="AJ2682">
        <v>0</v>
      </c>
      <c r="AM2682" t="s">
        <v>20019</v>
      </c>
    </row>
    <row r="2683" spans="1:39" x14ac:dyDescent="0.25">
      <c r="A2683" t="s">
        <v>9084</v>
      </c>
      <c r="B2683" t="s">
        <v>4841</v>
      </c>
      <c r="C2683" t="s">
        <v>4842</v>
      </c>
      <c r="D2683">
        <v>31.9</v>
      </c>
      <c r="E2683" t="s">
        <v>4845</v>
      </c>
      <c r="F2683">
        <v>7.5</v>
      </c>
      <c r="I2683" t="s">
        <v>13255</v>
      </c>
      <c r="K2683" t="s">
        <v>6860</v>
      </c>
      <c r="L2683" t="s">
        <v>6861</v>
      </c>
      <c r="M2683" t="s">
        <v>14972</v>
      </c>
      <c r="N2683">
        <v>8</v>
      </c>
      <c r="O2683" t="s">
        <v>15293</v>
      </c>
      <c r="P2683" t="s">
        <v>16736</v>
      </c>
      <c r="Q2683">
        <v>5</v>
      </c>
      <c r="R2683">
        <v>2</v>
      </c>
      <c r="S2683">
        <v>5.04</v>
      </c>
      <c r="T2683">
        <v>5.04</v>
      </c>
      <c r="U2683">
        <v>509.69</v>
      </c>
      <c r="V2683">
        <v>89.6</v>
      </c>
      <c r="W2683">
        <v>4.7699999999999996</v>
      </c>
      <c r="X2683">
        <v>9.34</v>
      </c>
      <c r="Y2683">
        <v>4.3499999999999996</v>
      </c>
      <c r="Z2683">
        <v>2</v>
      </c>
      <c r="AA2683" t="s">
        <v>4250</v>
      </c>
      <c r="AB2683">
        <v>1</v>
      </c>
      <c r="AC2683">
        <v>3</v>
      </c>
      <c r="AD2683">
        <v>2.5</v>
      </c>
      <c r="AF2683" t="s">
        <v>7949</v>
      </c>
      <c r="AI2683">
        <v>0</v>
      </c>
      <c r="AJ2683">
        <v>0</v>
      </c>
      <c r="AM2683" t="s">
        <v>20019</v>
      </c>
    </row>
    <row r="2684" spans="1:39" x14ac:dyDescent="0.25">
      <c r="A2684" t="s">
        <v>9887</v>
      </c>
      <c r="B2684" t="s">
        <v>4841</v>
      </c>
      <c r="C2684" t="s">
        <v>4842</v>
      </c>
      <c r="D2684">
        <v>31.9</v>
      </c>
      <c r="E2684" t="s">
        <v>4845</v>
      </c>
      <c r="F2684">
        <v>7.5</v>
      </c>
      <c r="K2684" t="s">
        <v>6860</v>
      </c>
      <c r="L2684" t="s">
        <v>6861</v>
      </c>
      <c r="M2684" t="s">
        <v>6887</v>
      </c>
      <c r="N2684">
        <v>9</v>
      </c>
      <c r="O2684" t="s">
        <v>15459</v>
      </c>
      <c r="P2684" t="s">
        <v>17539</v>
      </c>
      <c r="Q2684">
        <v>9</v>
      </c>
      <c r="R2684">
        <v>9</v>
      </c>
      <c r="S2684">
        <v>3.03</v>
      </c>
      <c r="T2684">
        <v>5.07</v>
      </c>
      <c r="U2684">
        <v>806.94</v>
      </c>
      <c r="V2684">
        <v>257.47000000000003</v>
      </c>
      <c r="W2684">
        <v>1</v>
      </c>
      <c r="X2684">
        <v>3.48</v>
      </c>
      <c r="Y2684">
        <v>6.65</v>
      </c>
      <c r="Z2684">
        <v>3</v>
      </c>
      <c r="AA2684" t="s">
        <v>4250</v>
      </c>
      <c r="AB2684">
        <v>2</v>
      </c>
      <c r="AC2684">
        <v>18</v>
      </c>
      <c r="AD2684">
        <v>1.4850000000000001</v>
      </c>
      <c r="AF2684" t="s">
        <v>7951</v>
      </c>
      <c r="AI2684">
        <v>0</v>
      </c>
      <c r="AJ2684">
        <v>0</v>
      </c>
      <c r="AK2684" t="s">
        <v>19901</v>
      </c>
      <c r="AL2684" t="s">
        <v>19901</v>
      </c>
      <c r="AM2684" t="s">
        <v>20019</v>
      </c>
    </row>
    <row r="2685" spans="1:39" x14ac:dyDescent="0.25">
      <c r="A2685" t="s">
        <v>9888</v>
      </c>
      <c r="B2685" t="s">
        <v>4841</v>
      </c>
      <c r="C2685" t="s">
        <v>4842</v>
      </c>
      <c r="D2685">
        <v>32</v>
      </c>
      <c r="E2685" t="s">
        <v>4845</v>
      </c>
      <c r="F2685">
        <v>7.5</v>
      </c>
      <c r="K2685" t="s">
        <v>6860</v>
      </c>
      <c r="M2685" t="s">
        <v>6865</v>
      </c>
      <c r="N2685">
        <v>8</v>
      </c>
      <c r="O2685" t="s">
        <v>15365</v>
      </c>
      <c r="P2685" t="s">
        <v>17540</v>
      </c>
      <c r="Q2685">
        <v>5</v>
      </c>
      <c r="R2685">
        <v>3</v>
      </c>
      <c r="S2685">
        <v>2.2799999999999998</v>
      </c>
      <c r="T2685">
        <v>4.59</v>
      </c>
      <c r="U2685">
        <v>565.78</v>
      </c>
      <c r="V2685">
        <v>98.74</v>
      </c>
      <c r="W2685">
        <v>5.29</v>
      </c>
      <c r="X2685">
        <v>13.57</v>
      </c>
      <c r="Y2685">
        <v>9.8800000000000008</v>
      </c>
      <c r="Z2685">
        <v>3</v>
      </c>
      <c r="AA2685" t="s">
        <v>4250</v>
      </c>
      <c r="AB2685">
        <v>2</v>
      </c>
      <c r="AC2685">
        <v>15</v>
      </c>
      <c r="AD2685">
        <v>2.0003333333333329</v>
      </c>
      <c r="AF2685" t="s">
        <v>7952</v>
      </c>
      <c r="AI2685">
        <v>0</v>
      </c>
      <c r="AJ2685">
        <v>0</v>
      </c>
      <c r="AK2685" t="s">
        <v>19888</v>
      </c>
      <c r="AL2685" t="s">
        <v>19888</v>
      </c>
      <c r="AM2685" t="s">
        <v>20019</v>
      </c>
    </row>
    <row r="2686" spans="1:39" x14ac:dyDescent="0.25">
      <c r="A2686" t="s">
        <v>9302</v>
      </c>
      <c r="B2686" t="s">
        <v>4841</v>
      </c>
      <c r="C2686" t="s">
        <v>4842</v>
      </c>
      <c r="D2686">
        <v>32</v>
      </c>
      <c r="E2686" t="s">
        <v>4845</v>
      </c>
      <c r="F2686">
        <v>7.5</v>
      </c>
      <c r="K2686" t="s">
        <v>6860</v>
      </c>
      <c r="L2686" t="s">
        <v>6861</v>
      </c>
      <c r="M2686" t="s">
        <v>15038</v>
      </c>
      <c r="N2686">
        <v>9</v>
      </c>
      <c r="O2686" t="s">
        <v>15444</v>
      </c>
      <c r="P2686" t="s">
        <v>16954</v>
      </c>
      <c r="Q2686">
        <v>4</v>
      </c>
      <c r="R2686">
        <v>1</v>
      </c>
      <c r="S2686">
        <v>2.36</v>
      </c>
      <c r="T2686">
        <v>2.38</v>
      </c>
      <c r="U2686">
        <v>433.41</v>
      </c>
      <c r="V2686">
        <v>67.92</v>
      </c>
      <c r="W2686">
        <v>3.56</v>
      </c>
      <c r="Y2686">
        <v>6.11</v>
      </c>
      <c r="Z2686">
        <v>2</v>
      </c>
      <c r="AA2686" t="s">
        <v>4250</v>
      </c>
      <c r="AB2686">
        <v>0</v>
      </c>
      <c r="AC2686">
        <v>6</v>
      </c>
      <c r="AD2686">
        <v>5.1289761904761901</v>
      </c>
      <c r="AF2686" t="s">
        <v>7949</v>
      </c>
      <c r="AI2686">
        <v>0</v>
      </c>
      <c r="AJ2686">
        <v>0</v>
      </c>
      <c r="AK2686" t="s">
        <v>19833</v>
      </c>
      <c r="AL2686" t="s">
        <v>19833</v>
      </c>
      <c r="AM2686" t="s">
        <v>20019</v>
      </c>
    </row>
    <row r="2687" spans="1:39" x14ac:dyDescent="0.25">
      <c r="A2687" t="s">
        <v>9889</v>
      </c>
      <c r="B2687" t="s">
        <v>4841</v>
      </c>
      <c r="C2687" t="s">
        <v>4842</v>
      </c>
      <c r="D2687">
        <v>32</v>
      </c>
      <c r="E2687" t="s">
        <v>4845</v>
      </c>
      <c r="F2687">
        <v>7.5</v>
      </c>
      <c r="K2687" t="s">
        <v>6860</v>
      </c>
      <c r="M2687" t="s">
        <v>6865</v>
      </c>
      <c r="N2687">
        <v>8</v>
      </c>
      <c r="O2687" t="s">
        <v>15471</v>
      </c>
      <c r="P2687" t="s">
        <v>17541</v>
      </c>
      <c r="Q2687">
        <v>6</v>
      </c>
      <c r="R2687">
        <v>4</v>
      </c>
      <c r="S2687">
        <v>4.49</v>
      </c>
      <c r="T2687">
        <v>4.5199999999999996</v>
      </c>
      <c r="U2687">
        <v>606.80999999999995</v>
      </c>
      <c r="V2687">
        <v>120</v>
      </c>
      <c r="W2687">
        <v>4.51</v>
      </c>
      <c r="X2687">
        <v>13.84</v>
      </c>
      <c r="Y2687">
        <v>6.3</v>
      </c>
      <c r="Z2687">
        <v>2</v>
      </c>
      <c r="AA2687" t="s">
        <v>4250</v>
      </c>
      <c r="AB2687">
        <v>1</v>
      </c>
      <c r="AC2687">
        <v>16</v>
      </c>
      <c r="AD2687">
        <v>1.24</v>
      </c>
      <c r="AF2687" t="s">
        <v>7949</v>
      </c>
      <c r="AI2687">
        <v>0</v>
      </c>
      <c r="AJ2687">
        <v>0</v>
      </c>
      <c r="AK2687" t="s">
        <v>19939</v>
      </c>
      <c r="AL2687" t="s">
        <v>19939</v>
      </c>
      <c r="AM2687" t="s">
        <v>20019</v>
      </c>
    </row>
    <row r="2688" spans="1:39" x14ac:dyDescent="0.25">
      <c r="A2688" t="s">
        <v>9890</v>
      </c>
      <c r="B2688" t="s">
        <v>4841</v>
      </c>
      <c r="C2688" t="s">
        <v>4842</v>
      </c>
      <c r="D2688">
        <v>32</v>
      </c>
      <c r="E2688" t="s">
        <v>4845</v>
      </c>
      <c r="F2688">
        <v>7.5</v>
      </c>
      <c r="K2688" t="s">
        <v>6860</v>
      </c>
      <c r="L2688" t="s">
        <v>6861</v>
      </c>
      <c r="M2688" t="s">
        <v>15012</v>
      </c>
      <c r="N2688">
        <v>9</v>
      </c>
      <c r="O2688" t="s">
        <v>15348</v>
      </c>
      <c r="P2688" t="s">
        <v>17542</v>
      </c>
      <c r="Q2688">
        <v>7</v>
      </c>
      <c r="R2688">
        <v>3</v>
      </c>
      <c r="S2688">
        <v>4.6500000000000004</v>
      </c>
      <c r="T2688">
        <v>4.7</v>
      </c>
      <c r="U2688">
        <v>590.67999999999995</v>
      </c>
      <c r="V2688">
        <v>110.88</v>
      </c>
      <c r="W2688">
        <v>4.16</v>
      </c>
      <c r="X2688">
        <v>13.47</v>
      </c>
      <c r="Y2688">
        <v>6.46</v>
      </c>
      <c r="Z2688">
        <v>2</v>
      </c>
      <c r="AA2688" t="s">
        <v>4250</v>
      </c>
      <c r="AB2688">
        <v>1</v>
      </c>
      <c r="AC2688">
        <v>10</v>
      </c>
      <c r="AD2688">
        <v>1.6206666666666669</v>
      </c>
      <c r="AF2688" t="s">
        <v>7949</v>
      </c>
      <c r="AI2688">
        <v>0</v>
      </c>
      <c r="AJ2688">
        <v>0</v>
      </c>
      <c r="AK2688" t="s">
        <v>19881</v>
      </c>
      <c r="AL2688" t="s">
        <v>19881</v>
      </c>
      <c r="AM2688" t="s">
        <v>20019</v>
      </c>
    </row>
    <row r="2689" spans="1:39" x14ac:dyDescent="0.25">
      <c r="A2689" t="s">
        <v>9077</v>
      </c>
      <c r="B2689" t="s">
        <v>4841</v>
      </c>
      <c r="C2689" t="s">
        <v>4842</v>
      </c>
      <c r="D2689">
        <v>32</v>
      </c>
      <c r="E2689" t="s">
        <v>4845</v>
      </c>
      <c r="F2689">
        <v>7.5</v>
      </c>
      <c r="K2689" t="s">
        <v>6860</v>
      </c>
      <c r="L2689" t="s">
        <v>6861</v>
      </c>
      <c r="M2689" t="s">
        <v>15091</v>
      </c>
      <c r="N2689">
        <v>9</v>
      </c>
      <c r="O2689" t="s">
        <v>15450</v>
      </c>
      <c r="P2689" t="s">
        <v>16729</v>
      </c>
      <c r="Q2689">
        <v>6</v>
      </c>
      <c r="R2689">
        <v>3</v>
      </c>
      <c r="S2689">
        <v>2.87</v>
      </c>
      <c r="T2689">
        <v>2.99</v>
      </c>
      <c r="U2689">
        <v>574.67999999999995</v>
      </c>
      <c r="V2689">
        <v>93.81</v>
      </c>
      <c r="W2689">
        <v>4.66</v>
      </c>
      <c r="X2689">
        <v>13.68</v>
      </c>
      <c r="Y2689">
        <v>6.91</v>
      </c>
      <c r="Z2689">
        <v>2</v>
      </c>
      <c r="AA2689" t="s">
        <v>4250</v>
      </c>
      <c r="AB2689">
        <v>1</v>
      </c>
      <c r="AC2689">
        <v>9</v>
      </c>
      <c r="AD2689">
        <v>3.6046666666666658</v>
      </c>
      <c r="AF2689" t="s">
        <v>7949</v>
      </c>
      <c r="AI2689">
        <v>0</v>
      </c>
      <c r="AJ2689">
        <v>0</v>
      </c>
      <c r="AK2689" t="s">
        <v>19882</v>
      </c>
      <c r="AL2689" t="s">
        <v>19882</v>
      </c>
      <c r="AM2689" t="s">
        <v>20019</v>
      </c>
    </row>
    <row r="2690" spans="1:39" x14ac:dyDescent="0.25">
      <c r="A2690" t="s">
        <v>9463</v>
      </c>
      <c r="B2690" t="s">
        <v>4841</v>
      </c>
      <c r="C2690" t="s">
        <v>4842</v>
      </c>
      <c r="D2690">
        <v>32</v>
      </c>
      <c r="E2690" t="s">
        <v>4845</v>
      </c>
      <c r="F2690">
        <v>7.5</v>
      </c>
      <c r="I2690" t="s">
        <v>13256</v>
      </c>
      <c r="K2690" t="s">
        <v>6860</v>
      </c>
      <c r="L2690" t="s">
        <v>6861</v>
      </c>
      <c r="M2690" t="s">
        <v>14972</v>
      </c>
      <c r="N2690">
        <v>8</v>
      </c>
      <c r="O2690" t="s">
        <v>15293</v>
      </c>
      <c r="P2690" t="s">
        <v>17115</v>
      </c>
      <c r="Q2690">
        <v>5</v>
      </c>
      <c r="R2690">
        <v>2</v>
      </c>
      <c r="S2690">
        <v>2.94</v>
      </c>
      <c r="T2690">
        <v>2.94</v>
      </c>
      <c r="U2690">
        <v>448.78</v>
      </c>
      <c r="V2690">
        <v>89.6</v>
      </c>
      <c r="W2690">
        <v>3.96</v>
      </c>
      <c r="X2690">
        <v>10.06</v>
      </c>
      <c r="Y2690">
        <v>3.63</v>
      </c>
      <c r="Z2690">
        <v>2</v>
      </c>
      <c r="AA2690" t="s">
        <v>4250</v>
      </c>
      <c r="AB2690">
        <v>0</v>
      </c>
      <c r="AC2690">
        <v>4</v>
      </c>
      <c r="AD2690">
        <v>4.3958571428571434</v>
      </c>
      <c r="AF2690" t="s">
        <v>7949</v>
      </c>
      <c r="AI2690">
        <v>0</v>
      </c>
      <c r="AJ2690">
        <v>0</v>
      </c>
      <c r="AM2690" t="s">
        <v>20019</v>
      </c>
    </row>
    <row r="2691" spans="1:39" x14ac:dyDescent="0.25">
      <c r="A2691" t="s">
        <v>9565</v>
      </c>
      <c r="B2691" t="s">
        <v>4841</v>
      </c>
      <c r="C2691" t="s">
        <v>4842</v>
      </c>
      <c r="D2691">
        <v>32</v>
      </c>
      <c r="E2691" t="s">
        <v>4845</v>
      </c>
      <c r="F2691">
        <v>7.5</v>
      </c>
      <c r="I2691" t="s">
        <v>13257</v>
      </c>
      <c r="K2691" t="s">
        <v>6860</v>
      </c>
      <c r="L2691" t="s">
        <v>6861</v>
      </c>
      <c r="M2691" t="s">
        <v>14972</v>
      </c>
      <c r="N2691">
        <v>8</v>
      </c>
      <c r="O2691" t="s">
        <v>15293</v>
      </c>
      <c r="P2691" t="s">
        <v>17217</v>
      </c>
      <c r="Q2691">
        <v>7</v>
      </c>
      <c r="R2691">
        <v>2</v>
      </c>
      <c r="S2691">
        <v>2.64</v>
      </c>
      <c r="T2691">
        <v>2.65</v>
      </c>
      <c r="U2691">
        <v>445.35</v>
      </c>
      <c r="V2691">
        <v>111.72</v>
      </c>
      <c r="W2691">
        <v>2.71</v>
      </c>
      <c r="X2691">
        <v>8.92</v>
      </c>
      <c r="Y2691">
        <v>3.63</v>
      </c>
      <c r="Z2691">
        <v>2</v>
      </c>
      <c r="AA2691" t="s">
        <v>4250</v>
      </c>
      <c r="AB2691">
        <v>0</v>
      </c>
      <c r="AC2691">
        <v>5</v>
      </c>
      <c r="AD2691">
        <v>3.8463571428571419</v>
      </c>
      <c r="AF2691" t="s">
        <v>7949</v>
      </c>
      <c r="AI2691">
        <v>0</v>
      </c>
      <c r="AJ2691">
        <v>0</v>
      </c>
      <c r="AM2691" t="s">
        <v>20019</v>
      </c>
    </row>
    <row r="2692" spans="1:39" x14ac:dyDescent="0.25">
      <c r="A2692" t="s">
        <v>9891</v>
      </c>
      <c r="B2692" t="s">
        <v>4841</v>
      </c>
      <c r="C2692" t="s">
        <v>4842</v>
      </c>
      <c r="D2692">
        <v>32</v>
      </c>
      <c r="E2692" t="s">
        <v>4845</v>
      </c>
      <c r="F2692">
        <v>7.5</v>
      </c>
      <c r="I2692" t="s">
        <v>13258</v>
      </c>
      <c r="K2692" t="s">
        <v>6860</v>
      </c>
      <c r="L2692" t="s">
        <v>6861</v>
      </c>
      <c r="M2692" t="s">
        <v>14968</v>
      </c>
      <c r="N2692">
        <v>8</v>
      </c>
      <c r="O2692" t="s">
        <v>15289</v>
      </c>
      <c r="P2692" t="s">
        <v>17543</v>
      </c>
      <c r="Q2692">
        <v>9</v>
      </c>
      <c r="R2692">
        <v>2</v>
      </c>
      <c r="S2692">
        <v>1.62</v>
      </c>
      <c r="T2692">
        <v>1.62</v>
      </c>
      <c r="U2692">
        <v>519.53</v>
      </c>
      <c r="V2692">
        <v>130.18</v>
      </c>
      <c r="W2692">
        <v>3.85</v>
      </c>
      <c r="X2692">
        <v>9.25</v>
      </c>
      <c r="Y2692">
        <v>5.14</v>
      </c>
      <c r="Z2692">
        <v>3</v>
      </c>
      <c r="AA2692" t="s">
        <v>4250</v>
      </c>
      <c r="AB2692">
        <v>1</v>
      </c>
      <c r="AC2692">
        <v>4</v>
      </c>
      <c r="AD2692">
        <v>3.5</v>
      </c>
      <c r="AF2692" t="s">
        <v>7949</v>
      </c>
      <c r="AI2692">
        <v>0</v>
      </c>
      <c r="AJ2692">
        <v>0</v>
      </c>
      <c r="AM2692" t="s">
        <v>20019</v>
      </c>
    </row>
    <row r="2693" spans="1:39" x14ac:dyDescent="0.25">
      <c r="A2693" t="s">
        <v>9082</v>
      </c>
      <c r="B2693" t="s">
        <v>4841</v>
      </c>
      <c r="C2693" t="s">
        <v>4842</v>
      </c>
      <c r="D2693">
        <v>32</v>
      </c>
      <c r="E2693" t="s">
        <v>4845</v>
      </c>
      <c r="F2693">
        <v>7.5</v>
      </c>
      <c r="I2693" t="s">
        <v>13259</v>
      </c>
      <c r="K2693" t="s">
        <v>6860</v>
      </c>
      <c r="L2693" t="s">
        <v>6861</v>
      </c>
      <c r="M2693" t="s">
        <v>14979</v>
      </c>
      <c r="N2693">
        <v>8</v>
      </c>
      <c r="O2693" t="s">
        <v>15302</v>
      </c>
      <c r="P2693" t="s">
        <v>16734</v>
      </c>
      <c r="Q2693">
        <v>7</v>
      </c>
      <c r="R2693">
        <v>2</v>
      </c>
      <c r="S2693">
        <v>2.27</v>
      </c>
      <c r="T2693">
        <v>2.27</v>
      </c>
      <c r="U2693">
        <v>470.76</v>
      </c>
      <c r="V2693">
        <v>107.42</v>
      </c>
      <c r="W2693">
        <v>3.6</v>
      </c>
      <c r="X2693">
        <v>9.27</v>
      </c>
      <c r="Y2693">
        <v>3.46</v>
      </c>
      <c r="Z2693">
        <v>2</v>
      </c>
      <c r="AA2693" t="s">
        <v>4250</v>
      </c>
      <c r="AB2693">
        <v>0</v>
      </c>
      <c r="AC2693">
        <v>4</v>
      </c>
      <c r="AD2693">
        <v>3.9931904761904771</v>
      </c>
      <c r="AF2693" t="s">
        <v>7949</v>
      </c>
      <c r="AI2693">
        <v>0</v>
      </c>
      <c r="AJ2693">
        <v>0</v>
      </c>
      <c r="AM2693" t="s">
        <v>20019</v>
      </c>
    </row>
    <row r="2694" spans="1:39" x14ac:dyDescent="0.25">
      <c r="A2694" t="s">
        <v>9791</v>
      </c>
      <c r="B2694" t="s">
        <v>4841</v>
      </c>
      <c r="C2694" t="s">
        <v>4842</v>
      </c>
      <c r="D2694">
        <v>32</v>
      </c>
      <c r="E2694" t="s">
        <v>4845</v>
      </c>
      <c r="F2694">
        <v>7.5</v>
      </c>
      <c r="I2694" t="s">
        <v>13260</v>
      </c>
      <c r="K2694" t="s">
        <v>6860</v>
      </c>
      <c r="L2694" t="s">
        <v>6861</v>
      </c>
      <c r="M2694" t="s">
        <v>14979</v>
      </c>
      <c r="N2694">
        <v>8</v>
      </c>
      <c r="O2694" t="s">
        <v>15302</v>
      </c>
      <c r="P2694" t="s">
        <v>17443</v>
      </c>
      <c r="Q2694">
        <v>6</v>
      </c>
      <c r="R2694">
        <v>2</v>
      </c>
      <c r="S2694">
        <v>3.4</v>
      </c>
      <c r="T2694">
        <v>3.41</v>
      </c>
      <c r="U2694">
        <v>508.39</v>
      </c>
      <c r="V2694">
        <v>98.83</v>
      </c>
      <c r="W2694">
        <v>4.5199999999999996</v>
      </c>
      <c r="X2694">
        <v>10.210000000000001</v>
      </c>
      <c r="Y2694">
        <v>3.9</v>
      </c>
      <c r="Z2694">
        <v>2</v>
      </c>
      <c r="AA2694" t="s">
        <v>4250</v>
      </c>
      <c r="AB2694">
        <v>1</v>
      </c>
      <c r="AC2694">
        <v>6</v>
      </c>
      <c r="AD2694">
        <v>3.300666666666666</v>
      </c>
      <c r="AF2694" t="s">
        <v>7949</v>
      </c>
      <c r="AI2694">
        <v>0</v>
      </c>
      <c r="AJ2694">
        <v>0</v>
      </c>
      <c r="AM2694" t="s">
        <v>20019</v>
      </c>
    </row>
    <row r="2695" spans="1:39" x14ac:dyDescent="0.25">
      <c r="A2695" t="s">
        <v>9892</v>
      </c>
      <c r="B2695" t="s">
        <v>4841</v>
      </c>
      <c r="C2695" t="s">
        <v>4842</v>
      </c>
      <c r="D2695">
        <v>32</v>
      </c>
      <c r="E2695" t="s">
        <v>4845</v>
      </c>
      <c r="F2695">
        <v>7.5</v>
      </c>
      <c r="K2695" t="s">
        <v>6860</v>
      </c>
      <c r="L2695" t="s">
        <v>6861</v>
      </c>
      <c r="M2695" t="s">
        <v>15098</v>
      </c>
      <c r="N2695">
        <v>9</v>
      </c>
      <c r="O2695" t="s">
        <v>15461</v>
      </c>
      <c r="P2695" t="s">
        <v>17544</v>
      </c>
      <c r="Q2695">
        <v>6</v>
      </c>
      <c r="R2695">
        <v>1</v>
      </c>
      <c r="S2695">
        <v>4.78</v>
      </c>
      <c r="T2695">
        <v>4.8</v>
      </c>
      <c r="U2695">
        <v>385.47</v>
      </c>
      <c r="V2695">
        <v>85.75</v>
      </c>
      <c r="W2695">
        <v>3.8</v>
      </c>
      <c r="Y2695">
        <v>5.74</v>
      </c>
      <c r="Z2695">
        <v>3</v>
      </c>
      <c r="AA2695" t="s">
        <v>4250</v>
      </c>
      <c r="AB2695">
        <v>0</v>
      </c>
      <c r="AC2695">
        <v>4</v>
      </c>
      <c r="AD2695">
        <v>3.7514047619047619</v>
      </c>
      <c r="AF2695" t="s">
        <v>7949</v>
      </c>
      <c r="AI2695">
        <v>0</v>
      </c>
      <c r="AJ2695">
        <v>0</v>
      </c>
      <c r="AK2695" t="s">
        <v>19934</v>
      </c>
      <c r="AL2695" t="s">
        <v>19934</v>
      </c>
      <c r="AM2695" t="s">
        <v>20019</v>
      </c>
    </row>
    <row r="2696" spans="1:39" x14ac:dyDescent="0.25">
      <c r="A2696" t="s">
        <v>9893</v>
      </c>
      <c r="B2696" t="s">
        <v>4841</v>
      </c>
      <c r="C2696" t="s">
        <v>4842</v>
      </c>
      <c r="D2696">
        <v>32</v>
      </c>
      <c r="E2696" t="s">
        <v>4845</v>
      </c>
      <c r="F2696">
        <v>7.5</v>
      </c>
      <c r="K2696" t="s">
        <v>6860</v>
      </c>
      <c r="L2696" t="s">
        <v>6861</v>
      </c>
      <c r="M2696" t="s">
        <v>15155</v>
      </c>
      <c r="N2696">
        <v>9</v>
      </c>
      <c r="O2696" t="s">
        <v>15532</v>
      </c>
      <c r="P2696" t="s">
        <v>17545</v>
      </c>
      <c r="Q2696">
        <v>7</v>
      </c>
      <c r="R2696">
        <v>1</v>
      </c>
      <c r="S2696">
        <v>2.37</v>
      </c>
      <c r="T2696">
        <v>2.37</v>
      </c>
      <c r="U2696">
        <v>413.51</v>
      </c>
      <c r="V2696">
        <v>86.28</v>
      </c>
      <c r="W2696">
        <v>3.93</v>
      </c>
      <c r="Y2696">
        <v>2.63</v>
      </c>
      <c r="Z2696">
        <v>4</v>
      </c>
      <c r="AA2696" t="s">
        <v>4250</v>
      </c>
      <c r="AB2696">
        <v>0</v>
      </c>
      <c r="AC2696">
        <v>4</v>
      </c>
      <c r="AD2696">
        <v>5.2661190476190471</v>
      </c>
      <c r="AF2696" t="s">
        <v>7949</v>
      </c>
      <c r="AI2696">
        <v>0</v>
      </c>
      <c r="AJ2696">
        <v>0</v>
      </c>
      <c r="AK2696" t="s">
        <v>19957</v>
      </c>
      <c r="AL2696" t="s">
        <v>19957</v>
      </c>
      <c r="AM2696" t="s">
        <v>20019</v>
      </c>
    </row>
    <row r="2697" spans="1:39" x14ac:dyDescent="0.25">
      <c r="A2697" t="s">
        <v>9894</v>
      </c>
      <c r="B2697" t="s">
        <v>4841</v>
      </c>
      <c r="C2697" t="s">
        <v>4842</v>
      </c>
      <c r="D2697">
        <v>32</v>
      </c>
      <c r="E2697" t="s">
        <v>4845</v>
      </c>
      <c r="F2697">
        <v>7.5</v>
      </c>
      <c r="I2697" t="s">
        <v>13261</v>
      </c>
      <c r="K2697" t="s">
        <v>6860</v>
      </c>
      <c r="L2697" t="s">
        <v>6861</v>
      </c>
      <c r="M2697" t="s">
        <v>14955</v>
      </c>
      <c r="N2697">
        <v>8</v>
      </c>
      <c r="O2697" t="s">
        <v>15276</v>
      </c>
      <c r="P2697" t="s">
        <v>17546</v>
      </c>
      <c r="Q2697">
        <v>6</v>
      </c>
      <c r="R2697">
        <v>1</v>
      </c>
      <c r="S2697">
        <v>2.86</v>
      </c>
      <c r="T2697">
        <v>2.87</v>
      </c>
      <c r="U2697">
        <v>403.84</v>
      </c>
      <c r="V2697">
        <v>78.959999999999994</v>
      </c>
      <c r="W2697">
        <v>3.27</v>
      </c>
      <c r="Y2697">
        <v>5.81</v>
      </c>
      <c r="Z2697">
        <v>2</v>
      </c>
      <c r="AA2697" t="s">
        <v>4250</v>
      </c>
      <c r="AB2697">
        <v>0</v>
      </c>
      <c r="AC2697">
        <v>1</v>
      </c>
      <c r="AD2697">
        <v>5.0901904761904762</v>
      </c>
      <c r="AF2697" t="s">
        <v>7949</v>
      </c>
      <c r="AI2697">
        <v>0</v>
      </c>
      <c r="AJ2697">
        <v>0</v>
      </c>
      <c r="AM2697" t="s">
        <v>20019</v>
      </c>
    </row>
    <row r="2698" spans="1:39" x14ac:dyDescent="0.25">
      <c r="A2698" t="s">
        <v>9895</v>
      </c>
      <c r="B2698" t="s">
        <v>4841</v>
      </c>
      <c r="C2698" t="s">
        <v>4842</v>
      </c>
      <c r="D2698">
        <v>32</v>
      </c>
      <c r="E2698" t="s">
        <v>4845</v>
      </c>
      <c r="F2698">
        <v>7.5</v>
      </c>
      <c r="K2698" t="s">
        <v>6860</v>
      </c>
      <c r="L2698" t="s">
        <v>6861</v>
      </c>
      <c r="M2698" t="s">
        <v>15016</v>
      </c>
      <c r="N2698">
        <v>9</v>
      </c>
      <c r="O2698" t="s">
        <v>15353</v>
      </c>
      <c r="P2698" t="s">
        <v>17547</v>
      </c>
      <c r="Q2698">
        <v>7</v>
      </c>
      <c r="R2698">
        <v>3</v>
      </c>
      <c r="S2698">
        <v>0.7</v>
      </c>
      <c r="T2698">
        <v>2.17</v>
      </c>
      <c r="U2698">
        <v>465.65</v>
      </c>
      <c r="V2698">
        <v>117.42</v>
      </c>
      <c r="W2698">
        <v>2.2999999999999998</v>
      </c>
      <c r="X2698">
        <v>13.15</v>
      </c>
      <c r="Y2698">
        <v>8.17</v>
      </c>
      <c r="Z2698">
        <v>2</v>
      </c>
      <c r="AA2698" t="s">
        <v>4250</v>
      </c>
      <c r="AB2698">
        <v>0</v>
      </c>
      <c r="AC2698">
        <v>10</v>
      </c>
      <c r="AD2698">
        <v>3.4130238095238101</v>
      </c>
      <c r="AF2698" t="s">
        <v>7949</v>
      </c>
      <c r="AI2698">
        <v>0</v>
      </c>
      <c r="AJ2698">
        <v>0</v>
      </c>
      <c r="AK2698" t="s">
        <v>19884</v>
      </c>
      <c r="AL2698" t="s">
        <v>19884</v>
      </c>
      <c r="AM2698" t="s">
        <v>20019</v>
      </c>
    </row>
    <row r="2699" spans="1:39" x14ac:dyDescent="0.25">
      <c r="A2699" t="s">
        <v>9896</v>
      </c>
      <c r="B2699" t="s">
        <v>4841</v>
      </c>
      <c r="C2699" t="s">
        <v>4842</v>
      </c>
      <c r="D2699">
        <v>32</v>
      </c>
      <c r="E2699" t="s">
        <v>4845</v>
      </c>
      <c r="F2699">
        <v>7.5</v>
      </c>
      <c r="K2699" t="s">
        <v>6860</v>
      </c>
      <c r="L2699" t="s">
        <v>6861</v>
      </c>
      <c r="M2699" t="s">
        <v>15043</v>
      </c>
      <c r="N2699">
        <v>9</v>
      </c>
      <c r="O2699" t="s">
        <v>15391</v>
      </c>
      <c r="P2699" t="s">
        <v>17548</v>
      </c>
      <c r="Q2699">
        <v>7</v>
      </c>
      <c r="R2699">
        <v>4</v>
      </c>
      <c r="S2699">
        <v>3.49</v>
      </c>
      <c r="T2699">
        <v>3.75</v>
      </c>
      <c r="U2699">
        <v>587.74</v>
      </c>
      <c r="V2699">
        <v>145.94</v>
      </c>
      <c r="W2699">
        <v>1.69</v>
      </c>
      <c r="X2699">
        <v>13.8</v>
      </c>
      <c r="Y2699">
        <v>7.31</v>
      </c>
      <c r="Z2699">
        <v>2</v>
      </c>
      <c r="AA2699" t="s">
        <v>4250</v>
      </c>
      <c r="AB2699">
        <v>1</v>
      </c>
      <c r="AC2699">
        <v>9</v>
      </c>
      <c r="AD2699">
        <v>1.88</v>
      </c>
      <c r="AF2699" t="s">
        <v>7949</v>
      </c>
      <c r="AI2699">
        <v>0</v>
      </c>
      <c r="AJ2699">
        <v>0</v>
      </c>
      <c r="AK2699" t="s">
        <v>19904</v>
      </c>
      <c r="AL2699" t="s">
        <v>19904</v>
      </c>
      <c r="AM2699" t="s">
        <v>20019</v>
      </c>
    </row>
    <row r="2700" spans="1:39" x14ac:dyDescent="0.25">
      <c r="A2700" t="s">
        <v>9897</v>
      </c>
      <c r="B2700" t="s">
        <v>4841</v>
      </c>
      <c r="C2700" t="s">
        <v>4842</v>
      </c>
      <c r="D2700">
        <v>32</v>
      </c>
      <c r="E2700" t="s">
        <v>4845</v>
      </c>
      <c r="F2700">
        <v>7.5</v>
      </c>
      <c r="K2700" t="s">
        <v>6860</v>
      </c>
      <c r="M2700" t="s">
        <v>6865</v>
      </c>
      <c r="N2700">
        <v>8</v>
      </c>
      <c r="O2700" t="s">
        <v>15345</v>
      </c>
      <c r="P2700" t="s">
        <v>17549</v>
      </c>
      <c r="Q2700">
        <v>6</v>
      </c>
      <c r="R2700">
        <v>3</v>
      </c>
      <c r="S2700">
        <v>3.78</v>
      </c>
      <c r="T2700">
        <v>3.79</v>
      </c>
      <c r="U2700">
        <v>602.63</v>
      </c>
      <c r="V2700">
        <v>103.67</v>
      </c>
      <c r="W2700">
        <v>3.47</v>
      </c>
      <c r="X2700">
        <v>13.76</v>
      </c>
      <c r="Y2700">
        <v>6.84</v>
      </c>
      <c r="Z2700">
        <v>3</v>
      </c>
      <c r="AA2700" t="s">
        <v>4250</v>
      </c>
      <c r="AB2700">
        <v>1</v>
      </c>
      <c r="AC2700">
        <v>10</v>
      </c>
      <c r="AD2700">
        <v>2.4260000000000002</v>
      </c>
      <c r="AF2700" t="s">
        <v>7949</v>
      </c>
      <c r="AI2700">
        <v>0</v>
      </c>
      <c r="AJ2700">
        <v>0</v>
      </c>
      <c r="AK2700" t="s">
        <v>19878</v>
      </c>
      <c r="AL2700" t="s">
        <v>19878</v>
      </c>
      <c r="AM2700" t="s">
        <v>20019</v>
      </c>
    </row>
    <row r="2701" spans="1:39" x14ac:dyDescent="0.25">
      <c r="A2701" t="s">
        <v>9898</v>
      </c>
      <c r="B2701" t="s">
        <v>4841</v>
      </c>
      <c r="C2701" t="s">
        <v>4842</v>
      </c>
      <c r="D2701">
        <v>32</v>
      </c>
      <c r="E2701" t="s">
        <v>4845</v>
      </c>
      <c r="F2701">
        <v>7.5</v>
      </c>
      <c r="K2701" t="s">
        <v>6860</v>
      </c>
      <c r="M2701" t="s">
        <v>14983</v>
      </c>
      <c r="N2701">
        <v>8</v>
      </c>
      <c r="O2701" t="s">
        <v>15306</v>
      </c>
      <c r="P2701" t="s">
        <v>17550</v>
      </c>
      <c r="Q2701">
        <v>6</v>
      </c>
      <c r="R2701">
        <v>3</v>
      </c>
      <c r="S2701">
        <v>0.14000000000000001</v>
      </c>
      <c r="T2701">
        <v>1.08</v>
      </c>
      <c r="U2701">
        <v>609.71</v>
      </c>
      <c r="V2701">
        <v>100.13</v>
      </c>
      <c r="W2701">
        <v>3.65</v>
      </c>
      <c r="X2701">
        <v>13.86</v>
      </c>
      <c r="Y2701">
        <v>8.4700000000000006</v>
      </c>
      <c r="Z2701">
        <v>3</v>
      </c>
      <c r="AA2701" t="s">
        <v>4250</v>
      </c>
      <c r="AB2701">
        <v>1</v>
      </c>
      <c r="AC2701">
        <v>16</v>
      </c>
      <c r="AD2701">
        <v>3.5939999999999999</v>
      </c>
      <c r="AF2701" t="s">
        <v>7949</v>
      </c>
      <c r="AI2701">
        <v>0</v>
      </c>
      <c r="AJ2701">
        <v>0</v>
      </c>
      <c r="AK2701" t="s">
        <v>19858</v>
      </c>
      <c r="AL2701" t="s">
        <v>19858</v>
      </c>
      <c r="AM2701" t="s">
        <v>20019</v>
      </c>
    </row>
    <row r="2702" spans="1:39" x14ac:dyDescent="0.25">
      <c r="A2702" t="s">
        <v>9899</v>
      </c>
      <c r="B2702" t="s">
        <v>4841</v>
      </c>
      <c r="C2702" t="s">
        <v>4842</v>
      </c>
      <c r="D2702">
        <v>32</v>
      </c>
      <c r="E2702" t="s">
        <v>4845</v>
      </c>
      <c r="F2702">
        <v>7.5</v>
      </c>
      <c r="K2702" t="s">
        <v>6860</v>
      </c>
      <c r="M2702" t="s">
        <v>14992</v>
      </c>
      <c r="N2702">
        <v>8</v>
      </c>
      <c r="O2702" t="s">
        <v>15318</v>
      </c>
      <c r="P2702" t="s">
        <v>17551</v>
      </c>
      <c r="Q2702">
        <v>7</v>
      </c>
      <c r="R2702">
        <v>4</v>
      </c>
      <c r="S2702">
        <v>5.68</v>
      </c>
      <c r="T2702">
        <v>6.75</v>
      </c>
      <c r="U2702">
        <v>658.75</v>
      </c>
      <c r="V2702">
        <v>121.28</v>
      </c>
      <c r="W2702">
        <v>5.33</v>
      </c>
      <c r="X2702">
        <v>13.51</v>
      </c>
      <c r="Y2702">
        <v>8.3800000000000008</v>
      </c>
      <c r="Z2702">
        <v>4</v>
      </c>
      <c r="AA2702" t="s">
        <v>4250</v>
      </c>
      <c r="AB2702">
        <v>2</v>
      </c>
      <c r="AC2702">
        <v>15</v>
      </c>
      <c r="AD2702">
        <v>0.80999999999999961</v>
      </c>
      <c r="AF2702" t="s">
        <v>7949</v>
      </c>
      <c r="AI2702">
        <v>0</v>
      </c>
      <c r="AJ2702">
        <v>0</v>
      </c>
      <c r="AK2702" t="s">
        <v>19864</v>
      </c>
      <c r="AL2702" t="s">
        <v>19864</v>
      </c>
      <c r="AM2702" t="s">
        <v>20019</v>
      </c>
    </row>
    <row r="2703" spans="1:39" x14ac:dyDescent="0.25">
      <c r="A2703" t="s">
        <v>9674</v>
      </c>
      <c r="B2703" t="s">
        <v>4841</v>
      </c>
      <c r="C2703" t="s">
        <v>4842</v>
      </c>
      <c r="D2703">
        <v>32</v>
      </c>
      <c r="E2703" t="s">
        <v>4845</v>
      </c>
      <c r="F2703">
        <v>7.5</v>
      </c>
      <c r="K2703" t="s">
        <v>6860</v>
      </c>
      <c r="L2703" t="s">
        <v>6861</v>
      </c>
      <c r="M2703" t="s">
        <v>15068</v>
      </c>
      <c r="N2703">
        <v>9</v>
      </c>
      <c r="O2703" t="s">
        <v>15421</v>
      </c>
      <c r="P2703" t="s">
        <v>17326</v>
      </c>
      <c r="Q2703">
        <v>5</v>
      </c>
      <c r="R2703">
        <v>2</v>
      </c>
      <c r="S2703">
        <v>2.89</v>
      </c>
      <c r="T2703">
        <v>2.89</v>
      </c>
      <c r="U2703">
        <v>388.35</v>
      </c>
      <c r="V2703">
        <v>89.6</v>
      </c>
      <c r="W2703">
        <v>2.65</v>
      </c>
      <c r="X2703">
        <v>10.44</v>
      </c>
      <c r="Y2703">
        <v>2.3199999999999998</v>
      </c>
      <c r="Z2703">
        <v>2</v>
      </c>
      <c r="AA2703" t="s">
        <v>4250</v>
      </c>
      <c r="AB2703">
        <v>0</v>
      </c>
      <c r="AC2703">
        <v>3</v>
      </c>
      <c r="AD2703">
        <v>4.8524999999999991</v>
      </c>
      <c r="AF2703" t="s">
        <v>7949</v>
      </c>
      <c r="AI2703">
        <v>0</v>
      </c>
      <c r="AJ2703">
        <v>0</v>
      </c>
      <c r="AK2703" t="s">
        <v>19861</v>
      </c>
      <c r="AL2703" t="s">
        <v>19861</v>
      </c>
      <c r="AM2703" t="s">
        <v>20019</v>
      </c>
    </row>
    <row r="2704" spans="1:39" x14ac:dyDescent="0.25">
      <c r="A2704" t="s">
        <v>9900</v>
      </c>
      <c r="B2704" t="s">
        <v>4841</v>
      </c>
      <c r="C2704" t="s">
        <v>4842</v>
      </c>
      <c r="D2704">
        <v>32</v>
      </c>
      <c r="E2704" t="s">
        <v>4845</v>
      </c>
      <c r="F2704">
        <v>7.5</v>
      </c>
      <c r="K2704" t="s">
        <v>6860</v>
      </c>
      <c r="L2704" t="s">
        <v>6861</v>
      </c>
      <c r="M2704" t="s">
        <v>15102</v>
      </c>
      <c r="N2704">
        <v>9</v>
      </c>
      <c r="O2704" t="s">
        <v>15467</v>
      </c>
      <c r="P2704" t="s">
        <v>17552</v>
      </c>
      <c r="Q2704">
        <v>5</v>
      </c>
      <c r="R2704">
        <v>2</v>
      </c>
      <c r="S2704">
        <v>-2.34</v>
      </c>
      <c r="T2704">
        <v>-1.78</v>
      </c>
      <c r="U2704">
        <v>357.85</v>
      </c>
      <c r="V2704">
        <v>83.61</v>
      </c>
      <c r="W2704">
        <v>2.5099999999999998</v>
      </c>
      <c r="X2704">
        <v>11.13</v>
      </c>
      <c r="Y2704">
        <v>7.24</v>
      </c>
      <c r="Z2704">
        <v>2</v>
      </c>
      <c r="AA2704" t="s">
        <v>4250</v>
      </c>
      <c r="AB2704">
        <v>0</v>
      </c>
      <c r="AC2704">
        <v>3</v>
      </c>
      <c r="AD2704">
        <v>5.5</v>
      </c>
      <c r="AF2704" t="s">
        <v>7949</v>
      </c>
      <c r="AI2704">
        <v>0</v>
      </c>
      <c r="AJ2704">
        <v>0</v>
      </c>
      <c r="AK2704" t="s">
        <v>19860</v>
      </c>
      <c r="AL2704" t="s">
        <v>19860</v>
      </c>
      <c r="AM2704" t="s">
        <v>20019</v>
      </c>
    </row>
    <row r="2705" spans="1:39" x14ac:dyDescent="0.25">
      <c r="A2705" t="s">
        <v>8945</v>
      </c>
      <c r="B2705" t="s">
        <v>4841</v>
      </c>
      <c r="C2705" t="s">
        <v>4842</v>
      </c>
      <c r="D2705">
        <v>32</v>
      </c>
      <c r="E2705" t="s">
        <v>4845</v>
      </c>
      <c r="F2705">
        <v>7.5</v>
      </c>
      <c r="K2705" t="s">
        <v>6860</v>
      </c>
      <c r="L2705" t="s">
        <v>6861</v>
      </c>
      <c r="M2705" t="s">
        <v>15118</v>
      </c>
      <c r="N2705">
        <v>9</v>
      </c>
      <c r="O2705" t="s">
        <v>15490</v>
      </c>
      <c r="P2705" t="s">
        <v>16597</v>
      </c>
      <c r="Q2705">
        <v>6</v>
      </c>
      <c r="R2705">
        <v>1</v>
      </c>
      <c r="S2705">
        <v>2.37</v>
      </c>
      <c r="T2705">
        <v>2.37</v>
      </c>
      <c r="U2705">
        <v>454.4</v>
      </c>
      <c r="V2705">
        <v>72.44</v>
      </c>
      <c r="W2705">
        <v>3.56</v>
      </c>
      <c r="Y2705">
        <v>4.97</v>
      </c>
      <c r="Z2705">
        <v>2</v>
      </c>
      <c r="AA2705" t="s">
        <v>4250</v>
      </c>
      <c r="AB2705">
        <v>0</v>
      </c>
      <c r="AC2705">
        <v>7</v>
      </c>
      <c r="AD2705">
        <v>4.9740476190476191</v>
      </c>
      <c r="AF2705" t="s">
        <v>7949</v>
      </c>
      <c r="AI2705">
        <v>0</v>
      </c>
      <c r="AJ2705">
        <v>0</v>
      </c>
      <c r="AK2705" t="s">
        <v>7974</v>
      </c>
      <c r="AL2705" t="s">
        <v>7974</v>
      </c>
      <c r="AM2705" t="s">
        <v>20019</v>
      </c>
    </row>
    <row r="2706" spans="1:39" x14ac:dyDescent="0.25">
      <c r="A2706" t="s">
        <v>5504</v>
      </c>
      <c r="B2706" t="s">
        <v>4841</v>
      </c>
      <c r="C2706" t="s">
        <v>4842</v>
      </c>
      <c r="D2706">
        <v>32</v>
      </c>
      <c r="E2706" t="s">
        <v>4845</v>
      </c>
      <c r="F2706">
        <v>7.5</v>
      </c>
      <c r="I2706" t="s">
        <v>6389</v>
      </c>
      <c r="K2706" t="s">
        <v>6860</v>
      </c>
      <c r="L2706" t="s">
        <v>6861</v>
      </c>
      <c r="M2706" t="s">
        <v>6890</v>
      </c>
      <c r="N2706">
        <v>9</v>
      </c>
      <c r="O2706" t="s">
        <v>6949</v>
      </c>
      <c r="P2706" t="s">
        <v>7230</v>
      </c>
      <c r="Q2706">
        <v>7</v>
      </c>
      <c r="R2706">
        <v>1</v>
      </c>
      <c r="S2706">
        <v>2.41</v>
      </c>
      <c r="T2706">
        <v>2.42</v>
      </c>
      <c r="U2706">
        <v>418.86</v>
      </c>
      <c r="V2706">
        <v>96.94</v>
      </c>
      <c r="W2706">
        <v>1.7</v>
      </c>
      <c r="Y2706">
        <v>5.86</v>
      </c>
      <c r="Z2706">
        <v>2</v>
      </c>
      <c r="AA2706" t="s">
        <v>4250</v>
      </c>
      <c r="AB2706">
        <v>0</v>
      </c>
      <c r="AC2706">
        <v>3</v>
      </c>
      <c r="AD2706">
        <v>4.976571428571428</v>
      </c>
      <c r="AF2706" t="s">
        <v>7949</v>
      </c>
      <c r="AI2706">
        <v>0</v>
      </c>
      <c r="AJ2706">
        <v>0</v>
      </c>
      <c r="AM2706" t="s">
        <v>20019</v>
      </c>
    </row>
    <row r="2707" spans="1:39" x14ac:dyDescent="0.25">
      <c r="A2707" t="s">
        <v>9901</v>
      </c>
      <c r="B2707" t="s">
        <v>4841</v>
      </c>
      <c r="C2707" t="s">
        <v>4842</v>
      </c>
      <c r="D2707">
        <v>32</v>
      </c>
      <c r="E2707" t="s">
        <v>4845</v>
      </c>
      <c r="F2707">
        <v>7.5</v>
      </c>
      <c r="I2707" t="s">
        <v>13262</v>
      </c>
      <c r="K2707" t="s">
        <v>6860</v>
      </c>
      <c r="L2707" t="s">
        <v>6861</v>
      </c>
      <c r="M2707" t="s">
        <v>15145</v>
      </c>
      <c r="N2707">
        <v>9</v>
      </c>
      <c r="O2707" t="s">
        <v>15521</v>
      </c>
      <c r="P2707" t="s">
        <v>17553</v>
      </c>
      <c r="Q2707">
        <v>5</v>
      </c>
      <c r="R2707">
        <v>2</v>
      </c>
      <c r="S2707">
        <v>3.37</v>
      </c>
      <c r="T2707">
        <v>3.38</v>
      </c>
      <c r="U2707">
        <v>395.32</v>
      </c>
      <c r="V2707">
        <v>80.37</v>
      </c>
      <c r="W2707">
        <v>4.3099999999999996</v>
      </c>
      <c r="X2707">
        <v>10.210000000000001</v>
      </c>
      <c r="Y2707">
        <v>5.73</v>
      </c>
      <c r="Z2707">
        <v>2</v>
      </c>
      <c r="AA2707" t="s">
        <v>4250</v>
      </c>
      <c r="AB2707">
        <v>0</v>
      </c>
      <c r="AC2707">
        <v>3</v>
      </c>
      <c r="AD2707">
        <v>4.3727142857142862</v>
      </c>
      <c r="AF2707" t="s">
        <v>7949</v>
      </c>
      <c r="AI2707">
        <v>0</v>
      </c>
      <c r="AJ2707">
        <v>0</v>
      </c>
      <c r="AM2707" t="s">
        <v>20019</v>
      </c>
    </row>
    <row r="2708" spans="1:39" x14ac:dyDescent="0.25">
      <c r="A2708" t="s">
        <v>9901</v>
      </c>
      <c r="B2708" t="s">
        <v>4841</v>
      </c>
      <c r="C2708" t="s">
        <v>4842</v>
      </c>
      <c r="D2708">
        <v>32</v>
      </c>
      <c r="E2708" t="s">
        <v>4845</v>
      </c>
      <c r="F2708">
        <v>7.5</v>
      </c>
      <c r="I2708" t="s">
        <v>13263</v>
      </c>
      <c r="K2708" t="s">
        <v>6860</v>
      </c>
      <c r="L2708" t="s">
        <v>6861</v>
      </c>
      <c r="M2708" t="s">
        <v>15146</v>
      </c>
      <c r="N2708">
        <v>9</v>
      </c>
      <c r="O2708" t="s">
        <v>15522</v>
      </c>
      <c r="P2708" t="s">
        <v>17553</v>
      </c>
      <c r="Q2708">
        <v>5</v>
      </c>
      <c r="R2708">
        <v>2</v>
      </c>
      <c r="S2708">
        <v>3.37</v>
      </c>
      <c r="T2708">
        <v>3.38</v>
      </c>
      <c r="U2708">
        <v>395.32</v>
      </c>
      <c r="V2708">
        <v>80.37</v>
      </c>
      <c r="W2708">
        <v>4.3099999999999996</v>
      </c>
      <c r="X2708">
        <v>10.210000000000001</v>
      </c>
      <c r="Y2708">
        <v>5.73</v>
      </c>
      <c r="Z2708">
        <v>2</v>
      </c>
      <c r="AA2708" t="s">
        <v>4250</v>
      </c>
      <c r="AB2708">
        <v>0</v>
      </c>
      <c r="AC2708">
        <v>3</v>
      </c>
      <c r="AD2708">
        <v>4.3727142857142862</v>
      </c>
      <c r="AF2708" t="s">
        <v>7949</v>
      </c>
      <c r="AI2708">
        <v>0</v>
      </c>
      <c r="AJ2708">
        <v>0</v>
      </c>
      <c r="AM2708" t="s">
        <v>20019</v>
      </c>
    </row>
    <row r="2709" spans="1:39" x14ac:dyDescent="0.25">
      <c r="A2709" t="s">
        <v>9902</v>
      </c>
      <c r="B2709" t="s">
        <v>4841</v>
      </c>
      <c r="C2709" t="s">
        <v>4842</v>
      </c>
      <c r="D2709">
        <v>32</v>
      </c>
      <c r="E2709" t="s">
        <v>4845</v>
      </c>
      <c r="F2709">
        <v>7.5</v>
      </c>
      <c r="I2709" t="s">
        <v>13264</v>
      </c>
      <c r="K2709" t="s">
        <v>6860</v>
      </c>
      <c r="L2709" t="s">
        <v>6861</v>
      </c>
      <c r="M2709" t="s">
        <v>14952</v>
      </c>
      <c r="N2709">
        <v>9</v>
      </c>
      <c r="O2709" t="s">
        <v>15273</v>
      </c>
      <c r="P2709" t="s">
        <v>17554</v>
      </c>
      <c r="Q2709">
        <v>4</v>
      </c>
      <c r="R2709">
        <v>2</v>
      </c>
      <c r="S2709">
        <v>1.62</v>
      </c>
      <c r="T2709">
        <v>1.62</v>
      </c>
      <c r="U2709">
        <v>359.32</v>
      </c>
      <c r="V2709">
        <v>76.709999999999994</v>
      </c>
      <c r="W2709">
        <v>2.71</v>
      </c>
      <c r="X2709">
        <v>13.69</v>
      </c>
      <c r="Y2709">
        <v>4.1399999999999997</v>
      </c>
      <c r="Z2709">
        <v>1</v>
      </c>
      <c r="AA2709" t="s">
        <v>4250</v>
      </c>
      <c r="AB2709">
        <v>0</v>
      </c>
      <c r="AC2709">
        <v>3</v>
      </c>
      <c r="AD2709">
        <v>5.5</v>
      </c>
      <c r="AF2709" t="s">
        <v>7949</v>
      </c>
      <c r="AI2709">
        <v>0</v>
      </c>
      <c r="AJ2709">
        <v>0</v>
      </c>
      <c r="AM2709" t="s">
        <v>20019</v>
      </c>
    </row>
    <row r="2710" spans="1:39" x14ac:dyDescent="0.25">
      <c r="A2710" t="s">
        <v>9903</v>
      </c>
      <c r="B2710" t="s">
        <v>4841</v>
      </c>
      <c r="C2710" t="s">
        <v>4842</v>
      </c>
      <c r="D2710">
        <v>32.200000000000003</v>
      </c>
      <c r="E2710" t="s">
        <v>4845</v>
      </c>
      <c r="F2710">
        <v>7.49</v>
      </c>
      <c r="I2710" t="s">
        <v>13265</v>
      </c>
      <c r="K2710" t="s">
        <v>6860</v>
      </c>
      <c r="L2710" t="s">
        <v>6861</v>
      </c>
      <c r="M2710" t="s">
        <v>14987</v>
      </c>
      <c r="N2710">
        <v>9</v>
      </c>
      <c r="O2710" t="s">
        <v>15311</v>
      </c>
      <c r="P2710" t="s">
        <v>17555</v>
      </c>
      <c r="Q2710">
        <v>6</v>
      </c>
      <c r="R2710">
        <v>2</v>
      </c>
      <c r="S2710">
        <v>0.73</v>
      </c>
      <c r="T2710">
        <v>0.73</v>
      </c>
      <c r="U2710">
        <v>416.31</v>
      </c>
      <c r="V2710">
        <v>102.74</v>
      </c>
      <c r="W2710">
        <v>3.2</v>
      </c>
      <c r="X2710">
        <v>9.6199999999999992</v>
      </c>
      <c r="Y2710">
        <v>4.17</v>
      </c>
      <c r="Z2710">
        <v>2</v>
      </c>
      <c r="AA2710" t="s">
        <v>4250</v>
      </c>
      <c r="AB2710">
        <v>0</v>
      </c>
      <c r="AC2710">
        <v>5</v>
      </c>
      <c r="AD2710">
        <v>4.6731190476190481</v>
      </c>
      <c r="AF2710" t="s">
        <v>7949</v>
      </c>
      <c r="AI2710">
        <v>0</v>
      </c>
      <c r="AJ2710">
        <v>0</v>
      </c>
      <c r="AM2710" t="s">
        <v>20019</v>
      </c>
    </row>
    <row r="2711" spans="1:39" x14ac:dyDescent="0.25">
      <c r="A2711" t="s">
        <v>9904</v>
      </c>
      <c r="B2711" t="s">
        <v>4841</v>
      </c>
      <c r="C2711" t="s">
        <v>4842</v>
      </c>
      <c r="D2711">
        <v>32.200000000000003</v>
      </c>
      <c r="E2711" t="s">
        <v>4845</v>
      </c>
      <c r="F2711">
        <v>7.49</v>
      </c>
      <c r="I2711" t="s">
        <v>13266</v>
      </c>
      <c r="K2711" t="s">
        <v>6860</v>
      </c>
      <c r="L2711" t="s">
        <v>6861</v>
      </c>
      <c r="M2711" t="s">
        <v>14987</v>
      </c>
      <c r="N2711">
        <v>9</v>
      </c>
      <c r="O2711" t="s">
        <v>15311</v>
      </c>
      <c r="P2711" t="s">
        <v>17556</v>
      </c>
      <c r="Q2711">
        <v>5</v>
      </c>
      <c r="R2711">
        <v>2</v>
      </c>
      <c r="S2711">
        <v>2.6</v>
      </c>
      <c r="T2711">
        <v>2.6</v>
      </c>
      <c r="U2711">
        <v>453.7</v>
      </c>
      <c r="V2711">
        <v>89.6</v>
      </c>
      <c r="W2711">
        <v>3.65</v>
      </c>
      <c r="X2711">
        <v>10.16</v>
      </c>
      <c r="Y2711">
        <v>4.87</v>
      </c>
      <c r="Z2711">
        <v>2</v>
      </c>
      <c r="AA2711" t="s">
        <v>4250</v>
      </c>
      <c r="AB2711">
        <v>0</v>
      </c>
      <c r="AC2711">
        <v>4</v>
      </c>
      <c r="AD2711">
        <v>4.5307142857142857</v>
      </c>
      <c r="AF2711" t="s">
        <v>7949</v>
      </c>
      <c r="AI2711">
        <v>0</v>
      </c>
      <c r="AJ2711">
        <v>0</v>
      </c>
      <c r="AM2711" t="s">
        <v>20019</v>
      </c>
    </row>
    <row r="2712" spans="1:39" x14ac:dyDescent="0.25">
      <c r="A2712" t="s">
        <v>9905</v>
      </c>
      <c r="B2712" t="s">
        <v>4841</v>
      </c>
      <c r="C2712" t="s">
        <v>4842</v>
      </c>
      <c r="D2712">
        <v>32.200000000000003</v>
      </c>
      <c r="E2712" t="s">
        <v>4845</v>
      </c>
      <c r="F2712">
        <v>7.49</v>
      </c>
      <c r="I2712" t="s">
        <v>13267</v>
      </c>
      <c r="K2712" t="s">
        <v>6860</v>
      </c>
      <c r="L2712" t="s">
        <v>6861</v>
      </c>
      <c r="M2712" t="s">
        <v>14972</v>
      </c>
      <c r="N2712">
        <v>8</v>
      </c>
      <c r="O2712" t="s">
        <v>15293</v>
      </c>
      <c r="P2712" t="s">
        <v>17557</v>
      </c>
      <c r="Q2712">
        <v>7</v>
      </c>
      <c r="R2712">
        <v>2</v>
      </c>
      <c r="S2712">
        <v>2.77</v>
      </c>
      <c r="T2712">
        <v>2.79</v>
      </c>
      <c r="U2712">
        <v>469.37</v>
      </c>
      <c r="V2712">
        <v>122.62</v>
      </c>
      <c r="W2712">
        <v>3.18</v>
      </c>
      <c r="X2712">
        <v>9.07</v>
      </c>
      <c r="Y2712">
        <v>3.63</v>
      </c>
      <c r="Z2712">
        <v>2</v>
      </c>
      <c r="AA2712" t="s">
        <v>4250</v>
      </c>
      <c r="AB2712">
        <v>0</v>
      </c>
      <c r="AC2712">
        <v>5</v>
      </c>
      <c r="AD2712">
        <v>3.3337857142857139</v>
      </c>
      <c r="AF2712" t="s">
        <v>7949</v>
      </c>
      <c r="AI2712">
        <v>0</v>
      </c>
      <c r="AJ2712">
        <v>0</v>
      </c>
      <c r="AM2712" t="s">
        <v>20019</v>
      </c>
    </row>
    <row r="2713" spans="1:39" x14ac:dyDescent="0.25">
      <c r="A2713" t="s">
        <v>9906</v>
      </c>
      <c r="B2713" t="s">
        <v>4841</v>
      </c>
      <c r="C2713" t="s">
        <v>4842</v>
      </c>
      <c r="D2713">
        <v>32.299999999999997</v>
      </c>
      <c r="E2713" t="s">
        <v>4845</v>
      </c>
      <c r="F2713">
        <v>7.49</v>
      </c>
      <c r="I2713" t="s">
        <v>13268</v>
      </c>
      <c r="K2713" t="s">
        <v>6860</v>
      </c>
      <c r="L2713" t="s">
        <v>6861</v>
      </c>
      <c r="M2713" t="s">
        <v>14987</v>
      </c>
      <c r="N2713">
        <v>9</v>
      </c>
      <c r="O2713" t="s">
        <v>15311</v>
      </c>
      <c r="P2713" t="s">
        <v>17558</v>
      </c>
      <c r="Q2713">
        <v>6</v>
      </c>
      <c r="R2713">
        <v>2</v>
      </c>
      <c r="S2713">
        <v>3.4</v>
      </c>
      <c r="T2713">
        <v>3.4</v>
      </c>
      <c r="U2713">
        <v>472.83</v>
      </c>
      <c r="V2713">
        <v>98.83</v>
      </c>
      <c r="W2713">
        <v>3.93</v>
      </c>
      <c r="X2713">
        <v>9.5399999999999991</v>
      </c>
      <c r="Y2713">
        <v>4.53</v>
      </c>
      <c r="Z2713">
        <v>2</v>
      </c>
      <c r="AA2713" t="s">
        <v>4250</v>
      </c>
      <c r="AB2713">
        <v>0</v>
      </c>
      <c r="AC2713">
        <v>6</v>
      </c>
      <c r="AD2713">
        <v>3.499738095238095</v>
      </c>
      <c r="AF2713" t="s">
        <v>7949</v>
      </c>
      <c r="AI2713">
        <v>0</v>
      </c>
      <c r="AJ2713">
        <v>0</v>
      </c>
      <c r="AM2713" t="s">
        <v>20019</v>
      </c>
    </row>
    <row r="2714" spans="1:39" x14ac:dyDescent="0.25">
      <c r="A2714" t="s">
        <v>9907</v>
      </c>
      <c r="B2714" t="s">
        <v>4841</v>
      </c>
      <c r="C2714" t="s">
        <v>4842</v>
      </c>
      <c r="D2714">
        <v>32.299999999999997</v>
      </c>
      <c r="E2714" t="s">
        <v>4845</v>
      </c>
      <c r="F2714">
        <v>7.49</v>
      </c>
      <c r="I2714" t="s">
        <v>13269</v>
      </c>
      <c r="K2714" t="s">
        <v>6860</v>
      </c>
      <c r="L2714" t="s">
        <v>6861</v>
      </c>
      <c r="M2714" t="s">
        <v>15122</v>
      </c>
      <c r="N2714">
        <v>9</v>
      </c>
      <c r="O2714" t="s">
        <v>15533</v>
      </c>
      <c r="P2714" t="s">
        <v>17559</v>
      </c>
      <c r="Q2714">
        <v>5</v>
      </c>
      <c r="R2714">
        <v>1</v>
      </c>
      <c r="S2714">
        <v>2.82</v>
      </c>
      <c r="T2714">
        <v>2.82</v>
      </c>
      <c r="U2714">
        <v>388.41</v>
      </c>
      <c r="V2714">
        <v>66.069999999999993</v>
      </c>
      <c r="W2714">
        <v>3.13</v>
      </c>
      <c r="Y2714">
        <v>4.6900000000000004</v>
      </c>
      <c r="Z2714">
        <v>2</v>
      </c>
      <c r="AA2714" t="s">
        <v>4250</v>
      </c>
      <c r="AB2714">
        <v>0</v>
      </c>
      <c r="AC2714">
        <v>5</v>
      </c>
      <c r="AD2714">
        <v>5.2204047619047618</v>
      </c>
      <c r="AF2714" t="s">
        <v>7949</v>
      </c>
      <c r="AI2714">
        <v>0</v>
      </c>
      <c r="AJ2714">
        <v>0</v>
      </c>
      <c r="AM2714" t="s">
        <v>20019</v>
      </c>
    </row>
    <row r="2715" spans="1:39" x14ac:dyDescent="0.25">
      <c r="A2715" t="s">
        <v>9908</v>
      </c>
      <c r="B2715" t="s">
        <v>4841</v>
      </c>
      <c r="C2715" t="s">
        <v>4842</v>
      </c>
      <c r="D2715">
        <v>32.299999999999997</v>
      </c>
      <c r="E2715" t="s">
        <v>4845</v>
      </c>
      <c r="F2715">
        <v>7.49</v>
      </c>
      <c r="I2715" t="s">
        <v>13270</v>
      </c>
      <c r="K2715" t="s">
        <v>6860</v>
      </c>
      <c r="M2715" t="s">
        <v>15002</v>
      </c>
      <c r="N2715">
        <v>8</v>
      </c>
      <c r="O2715" t="s">
        <v>15332</v>
      </c>
      <c r="P2715" t="s">
        <v>17560</v>
      </c>
      <c r="Q2715">
        <v>7</v>
      </c>
      <c r="R2715">
        <v>1</v>
      </c>
      <c r="S2715">
        <v>-1.29</v>
      </c>
      <c r="T2715">
        <v>-1.25</v>
      </c>
      <c r="U2715">
        <v>421.5</v>
      </c>
      <c r="V2715">
        <v>102.81</v>
      </c>
      <c r="W2715">
        <v>1.56</v>
      </c>
      <c r="Y2715">
        <v>6.4</v>
      </c>
      <c r="Z2715">
        <v>2</v>
      </c>
      <c r="AA2715" t="s">
        <v>4250</v>
      </c>
      <c r="AB2715">
        <v>0</v>
      </c>
      <c r="AC2715">
        <v>2</v>
      </c>
      <c r="AD2715">
        <v>4.9670476190476194</v>
      </c>
      <c r="AF2715" t="s">
        <v>7949</v>
      </c>
      <c r="AI2715">
        <v>0</v>
      </c>
      <c r="AJ2715">
        <v>0</v>
      </c>
      <c r="AM2715" t="s">
        <v>20019</v>
      </c>
    </row>
    <row r="2716" spans="1:39" x14ac:dyDescent="0.25">
      <c r="A2716" t="s">
        <v>9909</v>
      </c>
      <c r="B2716" t="s">
        <v>4841</v>
      </c>
      <c r="C2716" t="s">
        <v>4842</v>
      </c>
      <c r="D2716">
        <v>32.299999999999997</v>
      </c>
      <c r="E2716" t="s">
        <v>4845</v>
      </c>
      <c r="F2716">
        <v>7.49</v>
      </c>
      <c r="I2716" t="s">
        <v>13271</v>
      </c>
      <c r="K2716" t="s">
        <v>6860</v>
      </c>
      <c r="M2716" t="s">
        <v>14977</v>
      </c>
      <c r="N2716">
        <v>8</v>
      </c>
      <c r="O2716" t="s">
        <v>15298</v>
      </c>
      <c r="P2716" t="s">
        <v>17561</v>
      </c>
      <c r="Q2716">
        <v>4</v>
      </c>
      <c r="R2716">
        <v>1</v>
      </c>
      <c r="S2716">
        <v>1.81</v>
      </c>
      <c r="T2716">
        <v>1.81</v>
      </c>
      <c r="U2716">
        <v>392.3</v>
      </c>
      <c r="V2716">
        <v>67.92</v>
      </c>
      <c r="W2716">
        <v>2.56</v>
      </c>
      <c r="Y2716">
        <v>4.68</v>
      </c>
      <c r="Z2716">
        <v>1</v>
      </c>
      <c r="AA2716" t="s">
        <v>4250</v>
      </c>
      <c r="AB2716">
        <v>0</v>
      </c>
      <c r="AC2716">
        <v>1</v>
      </c>
      <c r="AD2716">
        <v>5.6026190476190472</v>
      </c>
      <c r="AF2716" t="s">
        <v>7949</v>
      </c>
      <c r="AI2716">
        <v>0</v>
      </c>
      <c r="AJ2716">
        <v>0</v>
      </c>
      <c r="AM2716" t="s">
        <v>20019</v>
      </c>
    </row>
    <row r="2717" spans="1:39" x14ac:dyDescent="0.25">
      <c r="A2717" t="s">
        <v>9910</v>
      </c>
      <c r="B2717" t="s">
        <v>4841</v>
      </c>
      <c r="C2717" t="s">
        <v>4842</v>
      </c>
      <c r="D2717">
        <v>32.4</v>
      </c>
      <c r="E2717" t="s">
        <v>4845</v>
      </c>
      <c r="F2717">
        <v>7.49</v>
      </c>
      <c r="I2717" t="s">
        <v>13272</v>
      </c>
      <c r="K2717" t="s">
        <v>6860</v>
      </c>
      <c r="L2717" t="s">
        <v>6861</v>
      </c>
      <c r="M2717" t="s">
        <v>14987</v>
      </c>
      <c r="N2717">
        <v>9</v>
      </c>
      <c r="O2717" t="s">
        <v>15311</v>
      </c>
      <c r="P2717" t="s">
        <v>17562</v>
      </c>
      <c r="Q2717">
        <v>6</v>
      </c>
      <c r="R2717">
        <v>2</v>
      </c>
      <c r="S2717">
        <v>0.94</v>
      </c>
      <c r="T2717">
        <v>0.94</v>
      </c>
      <c r="U2717">
        <v>397.39</v>
      </c>
      <c r="V2717">
        <v>113.39</v>
      </c>
      <c r="W2717">
        <v>2.5499999999999998</v>
      </c>
      <c r="X2717">
        <v>10.01</v>
      </c>
      <c r="Y2717">
        <v>5.03</v>
      </c>
      <c r="Z2717">
        <v>2</v>
      </c>
      <c r="AA2717" t="s">
        <v>4250</v>
      </c>
      <c r="AB2717">
        <v>0</v>
      </c>
      <c r="AC2717">
        <v>4</v>
      </c>
      <c r="AD2717">
        <v>4.4532619047619049</v>
      </c>
      <c r="AF2717" t="s">
        <v>7949</v>
      </c>
      <c r="AI2717">
        <v>0</v>
      </c>
      <c r="AJ2717">
        <v>0</v>
      </c>
      <c r="AM2717" t="s">
        <v>20019</v>
      </c>
    </row>
    <row r="2718" spans="1:39" x14ac:dyDescent="0.25">
      <c r="A2718" t="s">
        <v>9803</v>
      </c>
      <c r="B2718" t="s">
        <v>4841</v>
      </c>
      <c r="C2718" t="s">
        <v>4842</v>
      </c>
      <c r="D2718">
        <v>32.4</v>
      </c>
      <c r="E2718" t="s">
        <v>4845</v>
      </c>
      <c r="F2718">
        <v>7.49</v>
      </c>
      <c r="I2718" t="s">
        <v>13273</v>
      </c>
      <c r="K2718" t="s">
        <v>6860</v>
      </c>
      <c r="M2718" t="s">
        <v>15002</v>
      </c>
      <c r="N2718">
        <v>8</v>
      </c>
      <c r="O2718" t="s">
        <v>15332</v>
      </c>
      <c r="P2718" t="s">
        <v>17455</v>
      </c>
      <c r="Q2718">
        <v>4</v>
      </c>
      <c r="R2718">
        <v>1</v>
      </c>
      <c r="S2718">
        <v>0.82</v>
      </c>
      <c r="T2718">
        <v>0.82</v>
      </c>
      <c r="U2718">
        <v>347.85</v>
      </c>
      <c r="V2718">
        <v>67.92</v>
      </c>
      <c r="W2718">
        <v>2.4500000000000002</v>
      </c>
      <c r="Y2718">
        <v>4.43</v>
      </c>
      <c r="Z2718">
        <v>1</v>
      </c>
      <c r="AA2718" t="s">
        <v>4250</v>
      </c>
      <c r="AB2718">
        <v>0</v>
      </c>
      <c r="AC2718">
        <v>1</v>
      </c>
      <c r="AD2718">
        <v>5.833333333333333</v>
      </c>
      <c r="AF2718" t="s">
        <v>7949</v>
      </c>
      <c r="AI2718">
        <v>0</v>
      </c>
      <c r="AJ2718">
        <v>0</v>
      </c>
      <c r="AM2718" t="s">
        <v>20019</v>
      </c>
    </row>
    <row r="2719" spans="1:39" x14ac:dyDescent="0.25">
      <c r="A2719" t="s">
        <v>9911</v>
      </c>
      <c r="B2719" t="s">
        <v>4841</v>
      </c>
      <c r="C2719" t="s">
        <v>4842</v>
      </c>
      <c r="D2719">
        <v>32.9</v>
      </c>
      <c r="E2719" t="s">
        <v>4845</v>
      </c>
      <c r="F2719">
        <v>7.48</v>
      </c>
      <c r="I2719" t="s">
        <v>13274</v>
      </c>
      <c r="K2719" t="s">
        <v>6860</v>
      </c>
      <c r="L2719" t="s">
        <v>6861</v>
      </c>
      <c r="M2719" t="s">
        <v>14979</v>
      </c>
      <c r="N2719">
        <v>8</v>
      </c>
      <c r="O2719" t="s">
        <v>15302</v>
      </c>
      <c r="P2719" t="s">
        <v>17563</v>
      </c>
      <c r="Q2719">
        <v>7</v>
      </c>
      <c r="R2719">
        <v>2</v>
      </c>
      <c r="S2719">
        <v>3.52</v>
      </c>
      <c r="T2719">
        <v>3.52</v>
      </c>
      <c r="U2719">
        <v>454.82</v>
      </c>
      <c r="V2719">
        <v>98.31</v>
      </c>
      <c r="W2719">
        <v>4.4400000000000004</v>
      </c>
      <c r="Y2719">
        <v>3.75</v>
      </c>
      <c r="Z2719">
        <v>3</v>
      </c>
      <c r="AA2719" t="s">
        <v>4250</v>
      </c>
      <c r="AB2719">
        <v>0</v>
      </c>
      <c r="AC2719">
        <v>3</v>
      </c>
      <c r="AD2719">
        <v>3.5257142857142858</v>
      </c>
      <c r="AF2719" t="s">
        <v>7949</v>
      </c>
      <c r="AI2719">
        <v>0</v>
      </c>
      <c r="AJ2719">
        <v>0</v>
      </c>
      <c r="AM2719" t="s">
        <v>20019</v>
      </c>
    </row>
    <row r="2720" spans="1:39" x14ac:dyDescent="0.25">
      <c r="A2720" t="s">
        <v>9912</v>
      </c>
      <c r="B2720" t="s">
        <v>4841</v>
      </c>
      <c r="C2720" t="s">
        <v>4842</v>
      </c>
      <c r="D2720">
        <v>33</v>
      </c>
      <c r="E2720" t="s">
        <v>4845</v>
      </c>
      <c r="F2720">
        <v>7.48</v>
      </c>
      <c r="K2720" t="s">
        <v>6860</v>
      </c>
      <c r="M2720" t="s">
        <v>6865</v>
      </c>
      <c r="N2720">
        <v>8</v>
      </c>
      <c r="O2720" t="s">
        <v>15470</v>
      </c>
      <c r="P2720" t="s">
        <v>17564</v>
      </c>
      <c r="Q2720">
        <v>5</v>
      </c>
      <c r="R2720">
        <v>4</v>
      </c>
      <c r="S2720">
        <v>2.1</v>
      </c>
      <c r="T2720">
        <v>4.29</v>
      </c>
      <c r="U2720">
        <v>522.73</v>
      </c>
      <c r="V2720">
        <v>93.7</v>
      </c>
      <c r="W2720">
        <v>4.75</v>
      </c>
      <c r="Y2720">
        <v>9.83</v>
      </c>
      <c r="Z2720">
        <v>2</v>
      </c>
      <c r="AA2720" t="s">
        <v>4250</v>
      </c>
      <c r="AB2720">
        <v>1</v>
      </c>
      <c r="AC2720">
        <v>15</v>
      </c>
      <c r="AD2720">
        <v>2.2666666666666671</v>
      </c>
      <c r="AF2720" t="s">
        <v>7952</v>
      </c>
      <c r="AI2720">
        <v>0</v>
      </c>
      <c r="AJ2720">
        <v>0</v>
      </c>
      <c r="AK2720" t="s">
        <v>19938</v>
      </c>
      <c r="AL2720" t="s">
        <v>19938</v>
      </c>
      <c r="AM2720" t="s">
        <v>20019</v>
      </c>
    </row>
    <row r="2721" spans="1:39" x14ac:dyDescent="0.25">
      <c r="A2721" t="s">
        <v>9913</v>
      </c>
      <c r="B2721" t="s">
        <v>4841</v>
      </c>
      <c r="C2721" t="s">
        <v>4842</v>
      </c>
      <c r="D2721">
        <v>33</v>
      </c>
      <c r="E2721" t="s">
        <v>4845</v>
      </c>
      <c r="F2721">
        <v>7.48</v>
      </c>
      <c r="K2721" t="s">
        <v>6860</v>
      </c>
      <c r="M2721" t="s">
        <v>6865</v>
      </c>
      <c r="N2721">
        <v>8</v>
      </c>
      <c r="O2721" t="s">
        <v>15470</v>
      </c>
      <c r="P2721" t="s">
        <v>17565</v>
      </c>
      <c r="Q2721">
        <v>5</v>
      </c>
      <c r="R2721">
        <v>4</v>
      </c>
      <c r="S2721">
        <v>2.4900000000000002</v>
      </c>
      <c r="T2721">
        <v>4.7</v>
      </c>
      <c r="U2721">
        <v>536.76</v>
      </c>
      <c r="V2721">
        <v>93.7</v>
      </c>
      <c r="W2721">
        <v>5.14</v>
      </c>
      <c r="Y2721">
        <v>9.67</v>
      </c>
      <c r="Z2721">
        <v>2</v>
      </c>
      <c r="AA2721" t="s">
        <v>4250</v>
      </c>
      <c r="AB2721">
        <v>2</v>
      </c>
      <c r="AC2721">
        <v>15</v>
      </c>
      <c r="AD2721">
        <v>1.9466666666666661</v>
      </c>
      <c r="AF2721" t="s">
        <v>7952</v>
      </c>
      <c r="AI2721">
        <v>0</v>
      </c>
      <c r="AJ2721">
        <v>0</v>
      </c>
      <c r="AK2721" t="s">
        <v>19938</v>
      </c>
      <c r="AL2721" t="s">
        <v>19938</v>
      </c>
      <c r="AM2721" t="s">
        <v>20019</v>
      </c>
    </row>
    <row r="2722" spans="1:39" x14ac:dyDescent="0.25">
      <c r="A2722" t="s">
        <v>9914</v>
      </c>
      <c r="B2722" t="s">
        <v>4841</v>
      </c>
      <c r="C2722" t="s">
        <v>4842</v>
      </c>
      <c r="D2722">
        <v>33</v>
      </c>
      <c r="E2722" t="s">
        <v>4845</v>
      </c>
      <c r="F2722">
        <v>7.48</v>
      </c>
      <c r="K2722" t="s">
        <v>6860</v>
      </c>
      <c r="M2722" t="s">
        <v>15085</v>
      </c>
      <c r="N2722">
        <v>8</v>
      </c>
      <c r="O2722" t="s">
        <v>15441</v>
      </c>
      <c r="P2722" t="s">
        <v>17566</v>
      </c>
      <c r="Q2722">
        <v>4</v>
      </c>
      <c r="R2722">
        <v>4</v>
      </c>
      <c r="S2722">
        <v>3.73</v>
      </c>
      <c r="T2722">
        <v>4.28</v>
      </c>
      <c r="U2722">
        <v>541.61</v>
      </c>
      <c r="V2722">
        <v>73.39</v>
      </c>
      <c r="W2722">
        <v>4.47</v>
      </c>
      <c r="X2722">
        <v>13.89</v>
      </c>
      <c r="Y2722">
        <v>8.32</v>
      </c>
      <c r="Z2722">
        <v>2</v>
      </c>
      <c r="AA2722" t="s">
        <v>4250</v>
      </c>
      <c r="AB2722">
        <v>1</v>
      </c>
      <c r="AC2722">
        <v>8</v>
      </c>
      <c r="AD2722">
        <v>2.335</v>
      </c>
      <c r="AF2722" t="s">
        <v>7949</v>
      </c>
      <c r="AI2722">
        <v>0</v>
      </c>
      <c r="AJ2722">
        <v>0</v>
      </c>
      <c r="AK2722" t="s">
        <v>19925</v>
      </c>
      <c r="AL2722" t="s">
        <v>19925</v>
      </c>
      <c r="AM2722" t="s">
        <v>20019</v>
      </c>
    </row>
    <row r="2723" spans="1:39" x14ac:dyDescent="0.25">
      <c r="A2723" t="s">
        <v>9732</v>
      </c>
      <c r="B2723" t="s">
        <v>4841</v>
      </c>
      <c r="C2723" t="s">
        <v>4842</v>
      </c>
      <c r="D2723">
        <v>33</v>
      </c>
      <c r="E2723" t="s">
        <v>4845</v>
      </c>
      <c r="F2723">
        <v>7.48</v>
      </c>
      <c r="K2723" t="s">
        <v>6860</v>
      </c>
      <c r="L2723" t="s">
        <v>6861</v>
      </c>
      <c r="M2723" t="s">
        <v>6891</v>
      </c>
      <c r="N2723">
        <v>9</v>
      </c>
      <c r="O2723" t="s">
        <v>15349</v>
      </c>
      <c r="P2723" t="s">
        <v>17384</v>
      </c>
      <c r="Q2723">
        <v>5</v>
      </c>
      <c r="R2723">
        <v>3</v>
      </c>
      <c r="S2723">
        <v>2.33</v>
      </c>
      <c r="T2723">
        <v>2.4500000000000002</v>
      </c>
      <c r="U2723">
        <v>448.6</v>
      </c>
      <c r="V2723">
        <v>84.58</v>
      </c>
      <c r="W2723">
        <v>3.15</v>
      </c>
      <c r="X2723">
        <v>13.7</v>
      </c>
      <c r="Y2723">
        <v>6.93</v>
      </c>
      <c r="Z2723">
        <v>2</v>
      </c>
      <c r="AA2723" t="s">
        <v>4250</v>
      </c>
      <c r="AB2723">
        <v>0</v>
      </c>
      <c r="AC2723">
        <v>6</v>
      </c>
      <c r="AD2723">
        <v>4.3688095238095226</v>
      </c>
      <c r="AF2723" t="s">
        <v>7949</v>
      </c>
      <c r="AI2723">
        <v>0</v>
      </c>
      <c r="AJ2723">
        <v>0</v>
      </c>
      <c r="AK2723" t="s">
        <v>19882</v>
      </c>
      <c r="AL2723" t="s">
        <v>19882</v>
      </c>
      <c r="AM2723" t="s">
        <v>20019</v>
      </c>
    </row>
    <row r="2724" spans="1:39" x14ac:dyDescent="0.25">
      <c r="A2724" t="s">
        <v>9258</v>
      </c>
      <c r="B2724" t="s">
        <v>4841</v>
      </c>
      <c r="C2724" t="s">
        <v>4842</v>
      </c>
      <c r="D2724">
        <v>33</v>
      </c>
      <c r="E2724" t="s">
        <v>4845</v>
      </c>
      <c r="F2724">
        <v>7.48</v>
      </c>
      <c r="K2724" t="s">
        <v>6860</v>
      </c>
      <c r="L2724" t="s">
        <v>6861</v>
      </c>
      <c r="M2724" t="s">
        <v>15087</v>
      </c>
      <c r="N2724">
        <v>9</v>
      </c>
      <c r="O2724" t="s">
        <v>15443</v>
      </c>
      <c r="P2724" t="s">
        <v>16910</v>
      </c>
      <c r="Q2724">
        <v>7</v>
      </c>
      <c r="R2724">
        <v>1</v>
      </c>
      <c r="S2724">
        <v>-0.63</v>
      </c>
      <c r="T2724">
        <v>-0.63</v>
      </c>
      <c r="U2724">
        <v>379.42</v>
      </c>
      <c r="V2724">
        <v>102.93</v>
      </c>
      <c r="W2724">
        <v>1.31</v>
      </c>
      <c r="Y2724">
        <v>3.74</v>
      </c>
      <c r="Z2724">
        <v>2</v>
      </c>
      <c r="AA2724" t="s">
        <v>4250</v>
      </c>
      <c r="AB2724">
        <v>0</v>
      </c>
      <c r="AC2724">
        <v>1</v>
      </c>
      <c r="AD2724">
        <v>5.2636190476190476</v>
      </c>
      <c r="AF2724" t="s">
        <v>7949</v>
      </c>
      <c r="AI2724">
        <v>0</v>
      </c>
      <c r="AJ2724">
        <v>0</v>
      </c>
      <c r="AK2724" t="s">
        <v>19871</v>
      </c>
      <c r="AL2724" t="s">
        <v>19871</v>
      </c>
      <c r="AM2724" t="s">
        <v>20019</v>
      </c>
    </row>
    <row r="2725" spans="1:39" x14ac:dyDescent="0.25">
      <c r="A2725" t="s">
        <v>9394</v>
      </c>
      <c r="B2725" t="s">
        <v>4841</v>
      </c>
      <c r="C2725" t="s">
        <v>4842</v>
      </c>
      <c r="D2725">
        <v>33</v>
      </c>
      <c r="E2725" t="s">
        <v>4845</v>
      </c>
      <c r="F2725">
        <v>7.48</v>
      </c>
      <c r="K2725" t="s">
        <v>6860</v>
      </c>
      <c r="L2725" t="s">
        <v>6861</v>
      </c>
      <c r="M2725" t="s">
        <v>15087</v>
      </c>
      <c r="N2725">
        <v>9</v>
      </c>
      <c r="O2725" t="s">
        <v>15443</v>
      </c>
      <c r="P2725" t="s">
        <v>17046</v>
      </c>
      <c r="Q2725">
        <v>6</v>
      </c>
      <c r="R2725">
        <v>1</v>
      </c>
      <c r="S2725">
        <v>-0.08</v>
      </c>
      <c r="T2725">
        <v>-0.08</v>
      </c>
      <c r="U2725">
        <v>382.39</v>
      </c>
      <c r="V2725">
        <v>90.04</v>
      </c>
      <c r="W2725">
        <v>1.67</v>
      </c>
      <c r="Y2725">
        <v>3.68</v>
      </c>
      <c r="Z2725">
        <v>2</v>
      </c>
      <c r="AA2725" t="s">
        <v>4250</v>
      </c>
      <c r="AB2725">
        <v>0</v>
      </c>
      <c r="AC2725">
        <v>1</v>
      </c>
      <c r="AD2725">
        <v>5.6720714285714289</v>
      </c>
      <c r="AF2725" t="s">
        <v>7949</v>
      </c>
      <c r="AI2725">
        <v>0</v>
      </c>
      <c r="AJ2725">
        <v>0</v>
      </c>
      <c r="AK2725" t="s">
        <v>19871</v>
      </c>
      <c r="AL2725" t="s">
        <v>19871</v>
      </c>
      <c r="AM2725" t="s">
        <v>20019</v>
      </c>
    </row>
    <row r="2726" spans="1:39" x14ac:dyDescent="0.25">
      <c r="A2726" t="s">
        <v>9915</v>
      </c>
      <c r="B2726" t="s">
        <v>4841</v>
      </c>
      <c r="C2726" t="s">
        <v>4842</v>
      </c>
      <c r="D2726">
        <v>33</v>
      </c>
      <c r="E2726" t="s">
        <v>4845</v>
      </c>
      <c r="F2726">
        <v>7.48</v>
      </c>
      <c r="I2726" t="s">
        <v>13275</v>
      </c>
      <c r="K2726" t="s">
        <v>6860</v>
      </c>
      <c r="L2726" t="s">
        <v>6861</v>
      </c>
      <c r="M2726" t="s">
        <v>14979</v>
      </c>
      <c r="N2726">
        <v>8</v>
      </c>
      <c r="O2726" t="s">
        <v>15302</v>
      </c>
      <c r="P2726" t="s">
        <v>17567</v>
      </c>
      <c r="Q2726">
        <v>5</v>
      </c>
      <c r="R2726">
        <v>2</v>
      </c>
      <c r="U2726">
        <v>457.33</v>
      </c>
      <c r="V2726">
        <v>93.96</v>
      </c>
      <c r="W2726">
        <v>3.99</v>
      </c>
      <c r="X2726">
        <v>9.2200000000000006</v>
      </c>
      <c r="Y2726">
        <v>3.13</v>
      </c>
      <c r="Z2726">
        <v>2</v>
      </c>
      <c r="AA2726" t="s">
        <v>4250</v>
      </c>
      <c r="AB2726">
        <v>0</v>
      </c>
      <c r="AC2726">
        <v>4</v>
      </c>
      <c r="AF2726" t="s">
        <v>7949</v>
      </c>
      <c r="AI2726">
        <v>0</v>
      </c>
      <c r="AJ2726">
        <v>0</v>
      </c>
      <c r="AM2726" t="s">
        <v>20019</v>
      </c>
    </row>
    <row r="2727" spans="1:39" x14ac:dyDescent="0.25">
      <c r="A2727" t="s">
        <v>9916</v>
      </c>
      <c r="B2727" t="s">
        <v>4841</v>
      </c>
      <c r="C2727" t="s">
        <v>4842</v>
      </c>
      <c r="D2727">
        <v>33</v>
      </c>
      <c r="E2727" t="s">
        <v>4845</v>
      </c>
      <c r="F2727">
        <v>7.48</v>
      </c>
      <c r="I2727" t="s">
        <v>13276</v>
      </c>
      <c r="K2727" t="s">
        <v>6860</v>
      </c>
      <c r="L2727" t="s">
        <v>6861</v>
      </c>
      <c r="M2727" t="s">
        <v>14972</v>
      </c>
      <c r="N2727">
        <v>8</v>
      </c>
      <c r="O2727" t="s">
        <v>15293</v>
      </c>
      <c r="P2727" t="s">
        <v>17568</v>
      </c>
      <c r="Q2727">
        <v>5</v>
      </c>
      <c r="R2727">
        <v>2</v>
      </c>
      <c r="S2727">
        <v>3.52</v>
      </c>
      <c r="T2727">
        <v>3.52</v>
      </c>
      <c r="U2727">
        <v>478.37</v>
      </c>
      <c r="V2727">
        <v>89.6</v>
      </c>
      <c r="W2727">
        <v>4.55</v>
      </c>
      <c r="X2727">
        <v>10.31</v>
      </c>
      <c r="Y2727">
        <v>3.75</v>
      </c>
      <c r="Z2727">
        <v>2</v>
      </c>
      <c r="AA2727" t="s">
        <v>4250</v>
      </c>
      <c r="AB2727">
        <v>0</v>
      </c>
      <c r="AC2727">
        <v>5</v>
      </c>
      <c r="AD2727">
        <v>3.6345000000000001</v>
      </c>
      <c r="AF2727" t="s">
        <v>7949</v>
      </c>
      <c r="AI2727">
        <v>0</v>
      </c>
      <c r="AJ2727">
        <v>0</v>
      </c>
      <c r="AM2727" t="s">
        <v>20019</v>
      </c>
    </row>
    <row r="2728" spans="1:39" x14ac:dyDescent="0.25">
      <c r="A2728" t="s">
        <v>9917</v>
      </c>
      <c r="B2728" t="s">
        <v>4841</v>
      </c>
      <c r="C2728" t="s">
        <v>4842</v>
      </c>
      <c r="D2728">
        <v>33</v>
      </c>
      <c r="E2728" t="s">
        <v>4845</v>
      </c>
      <c r="F2728">
        <v>7.48</v>
      </c>
      <c r="I2728" t="s">
        <v>13277</v>
      </c>
      <c r="K2728" t="s">
        <v>6860</v>
      </c>
      <c r="L2728" t="s">
        <v>6861</v>
      </c>
      <c r="M2728" t="s">
        <v>14979</v>
      </c>
      <c r="N2728">
        <v>8</v>
      </c>
      <c r="O2728" t="s">
        <v>15302</v>
      </c>
      <c r="P2728" t="s">
        <v>17569</v>
      </c>
      <c r="Q2728">
        <v>6</v>
      </c>
      <c r="R2728">
        <v>2</v>
      </c>
      <c r="S2728">
        <v>4.2300000000000004</v>
      </c>
      <c r="T2728">
        <v>4.2300000000000004</v>
      </c>
      <c r="U2728">
        <v>519.45000000000005</v>
      </c>
      <c r="V2728">
        <v>85.42</v>
      </c>
      <c r="W2728">
        <v>5.24</v>
      </c>
      <c r="Y2728">
        <v>3.65</v>
      </c>
      <c r="Z2728">
        <v>3</v>
      </c>
      <c r="AA2728" t="s">
        <v>4250</v>
      </c>
      <c r="AB2728">
        <v>2</v>
      </c>
      <c r="AC2728">
        <v>4</v>
      </c>
      <c r="AD2728">
        <v>2.8849999999999998</v>
      </c>
      <c r="AF2728" t="s">
        <v>7949</v>
      </c>
      <c r="AI2728">
        <v>0</v>
      </c>
      <c r="AJ2728">
        <v>0</v>
      </c>
      <c r="AM2728" t="s">
        <v>20019</v>
      </c>
    </row>
    <row r="2729" spans="1:39" x14ac:dyDescent="0.25">
      <c r="A2729" t="s">
        <v>9204</v>
      </c>
      <c r="B2729" t="s">
        <v>4841</v>
      </c>
      <c r="C2729" t="s">
        <v>4842</v>
      </c>
      <c r="D2729">
        <v>33</v>
      </c>
      <c r="E2729" t="s">
        <v>4845</v>
      </c>
      <c r="F2729">
        <v>7.48</v>
      </c>
      <c r="I2729" t="s">
        <v>13278</v>
      </c>
      <c r="K2729" t="s">
        <v>6860</v>
      </c>
      <c r="L2729" t="s">
        <v>6861</v>
      </c>
      <c r="M2729" t="s">
        <v>14979</v>
      </c>
      <c r="N2729">
        <v>8</v>
      </c>
      <c r="O2729" t="s">
        <v>15302</v>
      </c>
      <c r="P2729" t="s">
        <v>16856</v>
      </c>
      <c r="Q2729">
        <v>6</v>
      </c>
      <c r="R2729">
        <v>2</v>
      </c>
      <c r="S2729">
        <v>1.04</v>
      </c>
      <c r="T2729">
        <v>1.1399999999999999</v>
      </c>
      <c r="U2729">
        <v>462.35</v>
      </c>
      <c r="V2729">
        <v>98.83</v>
      </c>
      <c r="W2729">
        <v>3.64</v>
      </c>
      <c r="X2729">
        <v>8.11</v>
      </c>
      <c r="Y2729">
        <v>4.3499999999999996</v>
      </c>
      <c r="Z2729">
        <v>2</v>
      </c>
      <c r="AA2729" t="s">
        <v>4250</v>
      </c>
      <c r="AB2729">
        <v>0</v>
      </c>
      <c r="AC2729">
        <v>4</v>
      </c>
      <c r="AD2729">
        <v>4.4745952380952394</v>
      </c>
      <c r="AF2729" t="s">
        <v>7949</v>
      </c>
      <c r="AI2729">
        <v>0</v>
      </c>
      <c r="AJ2729">
        <v>0</v>
      </c>
      <c r="AM2729" t="s">
        <v>20019</v>
      </c>
    </row>
    <row r="2730" spans="1:39" x14ac:dyDescent="0.25">
      <c r="A2730" t="s">
        <v>9918</v>
      </c>
      <c r="B2730" t="s">
        <v>4841</v>
      </c>
      <c r="C2730" t="s">
        <v>4842</v>
      </c>
      <c r="D2730">
        <v>33</v>
      </c>
      <c r="E2730" t="s">
        <v>4845</v>
      </c>
      <c r="F2730">
        <v>7.48</v>
      </c>
      <c r="I2730" t="s">
        <v>13279</v>
      </c>
      <c r="K2730" t="s">
        <v>6860</v>
      </c>
      <c r="M2730" t="s">
        <v>14989</v>
      </c>
      <c r="N2730">
        <v>8</v>
      </c>
      <c r="O2730" t="s">
        <v>15313</v>
      </c>
      <c r="P2730" t="s">
        <v>17570</v>
      </c>
      <c r="Q2730">
        <v>8</v>
      </c>
      <c r="R2730">
        <v>2</v>
      </c>
      <c r="S2730">
        <v>4.26</v>
      </c>
      <c r="T2730">
        <v>4.26</v>
      </c>
      <c r="U2730">
        <v>423.95</v>
      </c>
      <c r="V2730">
        <v>102.49</v>
      </c>
      <c r="W2730">
        <v>3.13</v>
      </c>
      <c r="X2730">
        <v>10.5</v>
      </c>
      <c r="Y2730">
        <v>3.8</v>
      </c>
      <c r="Z2730">
        <v>2</v>
      </c>
      <c r="AA2730" t="s">
        <v>4250</v>
      </c>
      <c r="AB2730">
        <v>0</v>
      </c>
      <c r="AC2730">
        <v>3</v>
      </c>
      <c r="AD2730">
        <v>2.9968809523809532</v>
      </c>
      <c r="AF2730" t="s">
        <v>7949</v>
      </c>
      <c r="AI2730">
        <v>0</v>
      </c>
      <c r="AJ2730">
        <v>0</v>
      </c>
      <c r="AM2730" t="s">
        <v>20019</v>
      </c>
    </row>
    <row r="2731" spans="1:39" x14ac:dyDescent="0.25">
      <c r="A2731" t="s">
        <v>9067</v>
      </c>
      <c r="B2731" t="s">
        <v>4841</v>
      </c>
      <c r="C2731" t="s">
        <v>4842</v>
      </c>
      <c r="D2731">
        <v>33</v>
      </c>
      <c r="E2731" t="s">
        <v>4845</v>
      </c>
      <c r="F2731">
        <v>7.48</v>
      </c>
      <c r="K2731" t="s">
        <v>6860</v>
      </c>
      <c r="L2731" t="s">
        <v>6861</v>
      </c>
      <c r="M2731" t="s">
        <v>15008</v>
      </c>
      <c r="N2731">
        <v>9</v>
      </c>
      <c r="O2731" t="s">
        <v>15339</v>
      </c>
      <c r="P2731" t="s">
        <v>16719</v>
      </c>
      <c r="Q2731">
        <v>7</v>
      </c>
      <c r="R2731">
        <v>3</v>
      </c>
      <c r="S2731">
        <v>3.11</v>
      </c>
      <c r="T2731">
        <v>3.13</v>
      </c>
      <c r="U2731">
        <v>572.75</v>
      </c>
      <c r="V2731">
        <v>105.6</v>
      </c>
      <c r="W2731">
        <v>4.8</v>
      </c>
      <c r="X2731">
        <v>13.82</v>
      </c>
      <c r="Y2731">
        <v>5.9</v>
      </c>
      <c r="Z2731">
        <v>3</v>
      </c>
      <c r="AA2731" t="s">
        <v>4250</v>
      </c>
      <c r="AB2731">
        <v>1</v>
      </c>
      <c r="AC2731">
        <v>11</v>
      </c>
      <c r="AD2731">
        <v>3.0266666666666668</v>
      </c>
      <c r="AF2731" t="s">
        <v>7949</v>
      </c>
      <c r="AI2731">
        <v>0</v>
      </c>
      <c r="AJ2731">
        <v>0</v>
      </c>
      <c r="AK2731" t="s">
        <v>19873</v>
      </c>
      <c r="AL2731" t="s">
        <v>19873</v>
      </c>
      <c r="AM2731" t="s">
        <v>20019</v>
      </c>
    </row>
    <row r="2732" spans="1:39" x14ac:dyDescent="0.25">
      <c r="A2732" t="s">
        <v>5318</v>
      </c>
      <c r="B2732" t="s">
        <v>4841</v>
      </c>
      <c r="C2732" t="s">
        <v>4842</v>
      </c>
      <c r="D2732">
        <v>33</v>
      </c>
      <c r="E2732" t="s">
        <v>4845</v>
      </c>
      <c r="F2732">
        <v>7.48</v>
      </c>
      <c r="K2732" t="s">
        <v>6860</v>
      </c>
      <c r="L2732" t="s">
        <v>6861</v>
      </c>
      <c r="M2732" t="s">
        <v>15156</v>
      </c>
      <c r="N2732">
        <v>9</v>
      </c>
      <c r="O2732" t="s">
        <v>15534</v>
      </c>
      <c r="P2732" t="s">
        <v>7044</v>
      </c>
      <c r="Q2732">
        <v>12</v>
      </c>
      <c r="R2732">
        <v>12</v>
      </c>
      <c r="S2732">
        <v>-6.36</v>
      </c>
      <c r="T2732">
        <v>-1.66</v>
      </c>
      <c r="U2732">
        <v>864.95</v>
      </c>
      <c r="V2732">
        <v>375.84</v>
      </c>
      <c r="W2732">
        <v>-2.52</v>
      </c>
      <c r="X2732">
        <v>3.44</v>
      </c>
      <c r="Y2732">
        <v>7.59</v>
      </c>
      <c r="Z2732">
        <v>1</v>
      </c>
      <c r="AA2732" t="s">
        <v>4250</v>
      </c>
      <c r="AB2732">
        <v>3</v>
      </c>
      <c r="AC2732">
        <v>27</v>
      </c>
      <c r="AD2732">
        <v>3</v>
      </c>
      <c r="AF2732" t="s">
        <v>7951</v>
      </c>
      <c r="AI2732">
        <v>0</v>
      </c>
      <c r="AJ2732">
        <v>0</v>
      </c>
      <c r="AK2732" t="s">
        <v>19958</v>
      </c>
      <c r="AL2732" t="s">
        <v>19958</v>
      </c>
      <c r="AM2732" t="s">
        <v>20019</v>
      </c>
    </row>
    <row r="2733" spans="1:39" x14ac:dyDescent="0.25">
      <c r="A2733" t="s">
        <v>9919</v>
      </c>
      <c r="B2733" t="s">
        <v>4841</v>
      </c>
      <c r="C2733" t="s">
        <v>4842</v>
      </c>
      <c r="D2733">
        <v>33</v>
      </c>
      <c r="E2733" t="s">
        <v>4845</v>
      </c>
      <c r="F2733">
        <v>7.48</v>
      </c>
      <c r="K2733" t="s">
        <v>6860</v>
      </c>
      <c r="L2733" t="s">
        <v>6861</v>
      </c>
      <c r="M2733" t="s">
        <v>15056</v>
      </c>
      <c r="N2733">
        <v>9</v>
      </c>
      <c r="O2733" t="s">
        <v>15408</v>
      </c>
      <c r="P2733" t="s">
        <v>17571</v>
      </c>
      <c r="Q2733">
        <v>6</v>
      </c>
      <c r="R2733">
        <v>3</v>
      </c>
      <c r="S2733">
        <v>3.81</v>
      </c>
      <c r="T2733">
        <v>3.83</v>
      </c>
      <c r="U2733">
        <v>546.69000000000005</v>
      </c>
      <c r="V2733">
        <v>96.37</v>
      </c>
      <c r="W2733">
        <v>4.9400000000000004</v>
      </c>
      <c r="X2733">
        <v>12.77</v>
      </c>
      <c r="Y2733">
        <v>5.82</v>
      </c>
      <c r="Z2733">
        <v>3</v>
      </c>
      <c r="AA2733" t="s">
        <v>4250</v>
      </c>
      <c r="AB2733">
        <v>1</v>
      </c>
      <c r="AC2733">
        <v>9</v>
      </c>
      <c r="AD2733">
        <v>2.6343333333333332</v>
      </c>
      <c r="AF2733" t="s">
        <v>7949</v>
      </c>
      <c r="AI2733">
        <v>0</v>
      </c>
      <c r="AJ2733">
        <v>0</v>
      </c>
      <c r="AK2733" t="s">
        <v>19910</v>
      </c>
      <c r="AL2733" t="s">
        <v>19910</v>
      </c>
      <c r="AM2733" t="s">
        <v>20019</v>
      </c>
    </row>
    <row r="2734" spans="1:39" x14ac:dyDescent="0.25">
      <c r="A2734" t="s">
        <v>9920</v>
      </c>
      <c r="B2734" t="s">
        <v>4841</v>
      </c>
      <c r="C2734" t="s">
        <v>4842</v>
      </c>
      <c r="D2734">
        <v>33</v>
      </c>
      <c r="E2734" t="s">
        <v>4845</v>
      </c>
      <c r="F2734">
        <v>7.48</v>
      </c>
      <c r="I2734" t="s">
        <v>13280</v>
      </c>
      <c r="K2734" t="s">
        <v>6860</v>
      </c>
      <c r="L2734" t="s">
        <v>6861</v>
      </c>
      <c r="M2734" t="s">
        <v>15047</v>
      </c>
      <c r="N2734">
        <v>9</v>
      </c>
      <c r="O2734" t="s">
        <v>15395</v>
      </c>
      <c r="P2734" t="s">
        <v>17572</v>
      </c>
      <c r="Q2734">
        <v>7</v>
      </c>
      <c r="R2734">
        <v>2</v>
      </c>
      <c r="S2734">
        <v>-3.29</v>
      </c>
      <c r="T2734">
        <v>-3.29</v>
      </c>
      <c r="U2734">
        <v>404.35</v>
      </c>
      <c r="V2734">
        <v>126.28</v>
      </c>
      <c r="W2734">
        <v>1.9</v>
      </c>
      <c r="X2734">
        <v>9.2899999999999991</v>
      </c>
      <c r="Y2734">
        <v>3.21</v>
      </c>
      <c r="Z2734">
        <v>2</v>
      </c>
      <c r="AA2734" t="s">
        <v>4250</v>
      </c>
      <c r="AB2734">
        <v>0</v>
      </c>
      <c r="AC2734">
        <v>4</v>
      </c>
      <c r="AD2734">
        <v>4.1832142857142864</v>
      </c>
      <c r="AF2734" t="s">
        <v>7949</v>
      </c>
      <c r="AI2734">
        <v>0</v>
      </c>
      <c r="AJ2734">
        <v>0</v>
      </c>
      <c r="AM2734" t="s">
        <v>20019</v>
      </c>
    </row>
    <row r="2735" spans="1:39" x14ac:dyDescent="0.25">
      <c r="A2735" t="s">
        <v>9921</v>
      </c>
      <c r="B2735" t="s">
        <v>4841</v>
      </c>
      <c r="C2735" t="s">
        <v>4842</v>
      </c>
      <c r="D2735">
        <v>33</v>
      </c>
      <c r="E2735" t="s">
        <v>4845</v>
      </c>
      <c r="F2735">
        <v>7.48</v>
      </c>
      <c r="I2735" t="s">
        <v>13281</v>
      </c>
      <c r="K2735" t="s">
        <v>6860</v>
      </c>
      <c r="L2735" t="s">
        <v>6861</v>
      </c>
      <c r="M2735" t="s">
        <v>14996</v>
      </c>
      <c r="N2735">
        <v>9</v>
      </c>
      <c r="O2735" t="s">
        <v>15322</v>
      </c>
      <c r="P2735" t="s">
        <v>17573</v>
      </c>
      <c r="Q2735">
        <v>5</v>
      </c>
      <c r="R2735">
        <v>2</v>
      </c>
      <c r="S2735">
        <v>-1.85</v>
      </c>
      <c r="T2735">
        <v>-1.84</v>
      </c>
      <c r="U2735">
        <v>415.23</v>
      </c>
      <c r="V2735">
        <v>89.6</v>
      </c>
      <c r="W2735">
        <v>3.33</v>
      </c>
      <c r="X2735">
        <v>8.85</v>
      </c>
      <c r="Y2735">
        <v>4.79</v>
      </c>
      <c r="Z2735">
        <v>2</v>
      </c>
      <c r="AA2735" t="s">
        <v>4250</v>
      </c>
      <c r="AB2735">
        <v>0</v>
      </c>
      <c r="AC2735">
        <v>4</v>
      </c>
      <c r="AD2735">
        <v>5.1055000000000001</v>
      </c>
      <c r="AF2735" t="s">
        <v>7949</v>
      </c>
      <c r="AI2735">
        <v>0</v>
      </c>
      <c r="AJ2735">
        <v>0</v>
      </c>
      <c r="AM2735" t="s">
        <v>20019</v>
      </c>
    </row>
    <row r="2736" spans="1:39" x14ac:dyDescent="0.25">
      <c r="A2736" t="s">
        <v>9922</v>
      </c>
      <c r="B2736" t="s">
        <v>4841</v>
      </c>
      <c r="C2736" t="s">
        <v>4842</v>
      </c>
      <c r="D2736">
        <v>33</v>
      </c>
      <c r="E2736" t="s">
        <v>4845</v>
      </c>
      <c r="F2736">
        <v>7.48</v>
      </c>
      <c r="I2736" t="s">
        <v>13282</v>
      </c>
      <c r="K2736" t="s">
        <v>6860</v>
      </c>
      <c r="L2736" t="s">
        <v>6861</v>
      </c>
      <c r="M2736" t="s">
        <v>14996</v>
      </c>
      <c r="N2736">
        <v>9</v>
      </c>
      <c r="O2736" t="s">
        <v>15322</v>
      </c>
      <c r="P2736" t="s">
        <v>17574</v>
      </c>
      <c r="Q2736">
        <v>6</v>
      </c>
      <c r="R2736">
        <v>2</v>
      </c>
      <c r="S2736">
        <v>-2.68</v>
      </c>
      <c r="T2736">
        <v>-2.66</v>
      </c>
      <c r="U2736">
        <v>399.76</v>
      </c>
      <c r="V2736">
        <v>102.49</v>
      </c>
      <c r="W2736">
        <v>2.37</v>
      </c>
      <c r="X2736">
        <v>8.75</v>
      </c>
      <c r="Y2736">
        <v>3.94</v>
      </c>
      <c r="Z2736">
        <v>2</v>
      </c>
      <c r="AA2736" t="s">
        <v>4250</v>
      </c>
      <c r="AB2736">
        <v>0</v>
      </c>
      <c r="AC2736">
        <v>4</v>
      </c>
      <c r="AD2736">
        <v>4.799666666666667</v>
      </c>
      <c r="AF2736" t="s">
        <v>7949</v>
      </c>
      <c r="AI2736">
        <v>0</v>
      </c>
      <c r="AJ2736">
        <v>0</v>
      </c>
      <c r="AM2736" t="s">
        <v>20019</v>
      </c>
    </row>
    <row r="2737" spans="1:39" x14ac:dyDescent="0.25">
      <c r="A2737" t="s">
        <v>9923</v>
      </c>
      <c r="B2737" t="s">
        <v>4841</v>
      </c>
      <c r="C2737" t="s">
        <v>4842</v>
      </c>
      <c r="D2737">
        <v>33</v>
      </c>
      <c r="E2737" t="s">
        <v>4845</v>
      </c>
      <c r="F2737">
        <v>7.48</v>
      </c>
      <c r="K2737" t="s">
        <v>6860</v>
      </c>
      <c r="L2737" t="s">
        <v>6861</v>
      </c>
      <c r="M2737" t="s">
        <v>6886</v>
      </c>
      <c r="N2737">
        <v>9</v>
      </c>
      <c r="O2737" t="s">
        <v>15466</v>
      </c>
      <c r="P2737" t="s">
        <v>17575</v>
      </c>
      <c r="Q2737">
        <v>6</v>
      </c>
      <c r="R2737">
        <v>2</v>
      </c>
      <c r="S2737">
        <v>3.8</v>
      </c>
      <c r="T2737">
        <v>3.82</v>
      </c>
      <c r="U2737">
        <v>441.32</v>
      </c>
      <c r="V2737">
        <v>89.6</v>
      </c>
      <c r="W2737">
        <v>4.03</v>
      </c>
      <c r="X2737">
        <v>8.9600000000000009</v>
      </c>
      <c r="Y2737">
        <v>5.12</v>
      </c>
      <c r="Z2737">
        <v>2</v>
      </c>
      <c r="AA2737" t="s">
        <v>4250</v>
      </c>
      <c r="AB2737">
        <v>0</v>
      </c>
      <c r="AC2737">
        <v>3</v>
      </c>
      <c r="AD2737">
        <v>3.609142857142857</v>
      </c>
      <c r="AF2737" t="s">
        <v>7949</v>
      </c>
      <c r="AI2737">
        <v>0</v>
      </c>
      <c r="AJ2737">
        <v>0</v>
      </c>
      <c r="AK2737" t="s">
        <v>19937</v>
      </c>
      <c r="AL2737" t="s">
        <v>19937</v>
      </c>
      <c r="AM2737" t="s">
        <v>20019</v>
      </c>
    </row>
    <row r="2738" spans="1:39" x14ac:dyDescent="0.25">
      <c r="A2738" t="s">
        <v>9924</v>
      </c>
      <c r="B2738" t="s">
        <v>4841</v>
      </c>
      <c r="C2738" t="s">
        <v>4842</v>
      </c>
      <c r="D2738">
        <v>33</v>
      </c>
      <c r="E2738" t="s">
        <v>4845</v>
      </c>
      <c r="F2738">
        <v>7.48</v>
      </c>
      <c r="K2738" t="s">
        <v>6860</v>
      </c>
      <c r="L2738" t="s">
        <v>6861</v>
      </c>
      <c r="M2738" t="s">
        <v>6886</v>
      </c>
      <c r="N2738">
        <v>9</v>
      </c>
      <c r="O2738" t="s">
        <v>15466</v>
      </c>
      <c r="P2738" t="s">
        <v>17576</v>
      </c>
      <c r="Q2738">
        <v>6</v>
      </c>
      <c r="R2738">
        <v>2</v>
      </c>
      <c r="S2738">
        <v>3.49</v>
      </c>
      <c r="T2738">
        <v>3.49</v>
      </c>
      <c r="U2738">
        <v>451.32</v>
      </c>
      <c r="V2738">
        <v>89.6</v>
      </c>
      <c r="W2738">
        <v>3.49</v>
      </c>
      <c r="X2738">
        <v>10.16</v>
      </c>
      <c r="Y2738">
        <v>5.12</v>
      </c>
      <c r="Z2738">
        <v>2</v>
      </c>
      <c r="AA2738" t="s">
        <v>4250</v>
      </c>
      <c r="AB2738">
        <v>0</v>
      </c>
      <c r="AC2738">
        <v>3</v>
      </c>
      <c r="AD2738">
        <v>3.8577142857142861</v>
      </c>
      <c r="AF2738" t="s">
        <v>7949</v>
      </c>
      <c r="AI2738">
        <v>0</v>
      </c>
      <c r="AJ2738">
        <v>0</v>
      </c>
      <c r="AK2738" t="s">
        <v>19937</v>
      </c>
      <c r="AL2738" t="s">
        <v>19937</v>
      </c>
      <c r="AM2738" t="s">
        <v>20019</v>
      </c>
    </row>
    <row r="2739" spans="1:39" x14ac:dyDescent="0.25">
      <c r="A2739" t="s">
        <v>9925</v>
      </c>
      <c r="B2739" t="s">
        <v>4841</v>
      </c>
      <c r="C2739" t="s">
        <v>4842</v>
      </c>
      <c r="D2739">
        <v>33</v>
      </c>
      <c r="E2739" t="s">
        <v>4845</v>
      </c>
      <c r="F2739">
        <v>7.48</v>
      </c>
      <c r="I2739" t="s">
        <v>13283</v>
      </c>
      <c r="K2739" t="s">
        <v>6860</v>
      </c>
      <c r="M2739" t="s">
        <v>14989</v>
      </c>
      <c r="N2739">
        <v>8</v>
      </c>
      <c r="O2739" t="s">
        <v>15313</v>
      </c>
      <c r="P2739" t="s">
        <v>17577</v>
      </c>
      <c r="Q2739">
        <v>10</v>
      </c>
      <c r="R2739">
        <v>2</v>
      </c>
      <c r="S2739">
        <v>4.22</v>
      </c>
      <c r="T2739">
        <v>4.22</v>
      </c>
      <c r="U2739">
        <v>470.53</v>
      </c>
      <c r="V2739">
        <v>124.61</v>
      </c>
      <c r="W2739">
        <v>2.78</v>
      </c>
      <c r="X2739">
        <v>9.8699999999999992</v>
      </c>
      <c r="Y2739">
        <v>3.74</v>
      </c>
      <c r="Z2739">
        <v>2</v>
      </c>
      <c r="AA2739" t="s">
        <v>4250</v>
      </c>
      <c r="AB2739">
        <v>0</v>
      </c>
      <c r="AC2739">
        <v>5</v>
      </c>
      <c r="AD2739">
        <v>2.1004999999999998</v>
      </c>
      <c r="AF2739" t="s">
        <v>7949</v>
      </c>
      <c r="AI2739">
        <v>0</v>
      </c>
      <c r="AJ2739">
        <v>0</v>
      </c>
      <c r="AM2739" t="s">
        <v>20019</v>
      </c>
    </row>
    <row r="2740" spans="1:39" x14ac:dyDescent="0.25">
      <c r="A2740" t="s">
        <v>9624</v>
      </c>
      <c r="B2740" t="s">
        <v>4841</v>
      </c>
      <c r="C2740" t="s">
        <v>4842</v>
      </c>
      <c r="D2740">
        <v>33.090000000000003</v>
      </c>
      <c r="E2740" t="s">
        <v>4845</v>
      </c>
      <c r="F2740">
        <v>7.48</v>
      </c>
      <c r="K2740" t="s">
        <v>6860</v>
      </c>
      <c r="L2740" t="s">
        <v>6861</v>
      </c>
      <c r="M2740" t="s">
        <v>15095</v>
      </c>
      <c r="N2740">
        <v>9</v>
      </c>
      <c r="O2740" t="s">
        <v>15455</v>
      </c>
      <c r="P2740" t="s">
        <v>17276</v>
      </c>
      <c r="Q2740">
        <v>6</v>
      </c>
      <c r="R2740">
        <v>3</v>
      </c>
      <c r="S2740">
        <v>2.99</v>
      </c>
      <c r="T2740">
        <v>4.08</v>
      </c>
      <c r="U2740">
        <v>606.75</v>
      </c>
      <c r="V2740">
        <v>103.67</v>
      </c>
      <c r="W2740">
        <v>3.48</v>
      </c>
      <c r="X2740">
        <v>13.75</v>
      </c>
      <c r="Y2740">
        <v>8.41</v>
      </c>
      <c r="Z2740">
        <v>4</v>
      </c>
      <c r="AA2740" t="s">
        <v>4250</v>
      </c>
      <c r="AB2740">
        <v>1</v>
      </c>
      <c r="AC2740">
        <v>10</v>
      </c>
      <c r="AD2740">
        <v>2.4710000000000001</v>
      </c>
      <c r="AF2740" t="s">
        <v>7949</v>
      </c>
      <c r="AI2740">
        <v>0</v>
      </c>
      <c r="AJ2740">
        <v>0</v>
      </c>
      <c r="AK2740" t="s">
        <v>19876</v>
      </c>
      <c r="AL2740" t="s">
        <v>19876</v>
      </c>
      <c r="AM2740" t="s">
        <v>20019</v>
      </c>
    </row>
    <row r="2741" spans="1:39" x14ac:dyDescent="0.25">
      <c r="A2741" t="s">
        <v>9926</v>
      </c>
      <c r="B2741" t="s">
        <v>4841</v>
      </c>
      <c r="C2741" t="s">
        <v>4842</v>
      </c>
      <c r="D2741">
        <v>33.1</v>
      </c>
      <c r="E2741" t="s">
        <v>4845</v>
      </c>
      <c r="F2741">
        <v>7.48</v>
      </c>
      <c r="I2741" t="s">
        <v>13284</v>
      </c>
      <c r="K2741" t="s">
        <v>6860</v>
      </c>
      <c r="M2741" t="s">
        <v>14977</v>
      </c>
      <c r="N2741">
        <v>8</v>
      </c>
      <c r="O2741" t="s">
        <v>15298</v>
      </c>
      <c r="P2741" t="s">
        <v>17578</v>
      </c>
      <c r="Q2741">
        <v>5</v>
      </c>
      <c r="R2741">
        <v>2</v>
      </c>
      <c r="S2741">
        <v>-0.19</v>
      </c>
      <c r="T2741">
        <v>-0.13</v>
      </c>
      <c r="U2741">
        <v>395.5</v>
      </c>
      <c r="V2741">
        <v>88.15</v>
      </c>
      <c r="W2741">
        <v>2.34</v>
      </c>
      <c r="Y2741">
        <v>6.58</v>
      </c>
      <c r="Z2741">
        <v>1</v>
      </c>
      <c r="AA2741" t="s">
        <v>4250</v>
      </c>
      <c r="AB2741">
        <v>0</v>
      </c>
      <c r="AC2741">
        <v>2</v>
      </c>
      <c r="AD2741">
        <v>5.2464285714285719</v>
      </c>
      <c r="AF2741" t="s">
        <v>7949</v>
      </c>
      <c r="AI2741">
        <v>0</v>
      </c>
      <c r="AJ2741">
        <v>0</v>
      </c>
      <c r="AM2741" t="s">
        <v>20019</v>
      </c>
    </row>
    <row r="2742" spans="1:39" x14ac:dyDescent="0.25">
      <c r="A2742" t="s">
        <v>9927</v>
      </c>
      <c r="B2742" t="s">
        <v>4841</v>
      </c>
      <c r="C2742" t="s">
        <v>4842</v>
      </c>
      <c r="D2742">
        <v>33.200000000000003</v>
      </c>
      <c r="E2742" t="s">
        <v>4845</v>
      </c>
      <c r="F2742">
        <v>7.48</v>
      </c>
      <c r="I2742" t="s">
        <v>13285</v>
      </c>
      <c r="K2742" t="s">
        <v>6860</v>
      </c>
      <c r="L2742" t="s">
        <v>6861</v>
      </c>
      <c r="M2742" t="s">
        <v>14987</v>
      </c>
      <c r="N2742">
        <v>9</v>
      </c>
      <c r="O2742" t="s">
        <v>15311</v>
      </c>
      <c r="P2742" t="s">
        <v>17579</v>
      </c>
      <c r="Q2742">
        <v>6</v>
      </c>
      <c r="R2742">
        <v>3</v>
      </c>
      <c r="S2742">
        <v>1.26</v>
      </c>
      <c r="T2742">
        <v>1.26</v>
      </c>
      <c r="U2742">
        <v>440.81</v>
      </c>
      <c r="V2742">
        <v>109.83</v>
      </c>
      <c r="W2742">
        <v>2.81</v>
      </c>
      <c r="X2742">
        <v>10.11</v>
      </c>
      <c r="Y2742">
        <v>4.17</v>
      </c>
      <c r="Z2742">
        <v>2</v>
      </c>
      <c r="AA2742" t="s">
        <v>4250</v>
      </c>
      <c r="AB2742">
        <v>0</v>
      </c>
      <c r="AC2742">
        <v>5</v>
      </c>
      <c r="AD2742">
        <v>3.9284523809523808</v>
      </c>
      <c r="AF2742" t="s">
        <v>7949</v>
      </c>
      <c r="AI2742">
        <v>0</v>
      </c>
      <c r="AJ2742">
        <v>0</v>
      </c>
      <c r="AM2742" t="s">
        <v>20019</v>
      </c>
    </row>
    <row r="2743" spans="1:39" x14ac:dyDescent="0.25">
      <c r="A2743" t="s">
        <v>9928</v>
      </c>
      <c r="B2743" t="s">
        <v>4841</v>
      </c>
      <c r="C2743" t="s">
        <v>4842</v>
      </c>
      <c r="D2743">
        <v>33.200000000000003</v>
      </c>
      <c r="E2743" t="s">
        <v>4845</v>
      </c>
      <c r="F2743">
        <v>7.48</v>
      </c>
      <c r="K2743" t="s">
        <v>6860</v>
      </c>
      <c r="L2743" t="s">
        <v>6861</v>
      </c>
      <c r="M2743" t="s">
        <v>15008</v>
      </c>
      <c r="N2743">
        <v>9</v>
      </c>
      <c r="O2743" t="s">
        <v>15413</v>
      </c>
      <c r="P2743" t="s">
        <v>17580</v>
      </c>
      <c r="Q2743">
        <v>8</v>
      </c>
      <c r="R2743">
        <v>3</v>
      </c>
      <c r="S2743">
        <v>3.74</v>
      </c>
      <c r="T2743">
        <v>3.75</v>
      </c>
      <c r="U2743">
        <v>590.70000000000005</v>
      </c>
      <c r="V2743">
        <v>114.83</v>
      </c>
      <c r="W2743">
        <v>4.67</v>
      </c>
      <c r="X2743">
        <v>12.66</v>
      </c>
      <c r="Y2743">
        <v>5.75</v>
      </c>
      <c r="Z2743">
        <v>3</v>
      </c>
      <c r="AA2743" t="s">
        <v>4250</v>
      </c>
      <c r="AB2743">
        <v>1</v>
      </c>
      <c r="AC2743">
        <v>9</v>
      </c>
      <c r="AD2743">
        <v>2.0939999999999999</v>
      </c>
      <c r="AF2743" t="s">
        <v>7949</v>
      </c>
      <c r="AI2743">
        <v>0</v>
      </c>
      <c r="AJ2743">
        <v>0</v>
      </c>
      <c r="AK2743" t="s">
        <v>19913</v>
      </c>
      <c r="AL2743" t="s">
        <v>19913</v>
      </c>
      <c r="AM2743" t="s">
        <v>20019</v>
      </c>
    </row>
    <row r="2744" spans="1:39" x14ac:dyDescent="0.25">
      <c r="A2744" t="s">
        <v>9929</v>
      </c>
      <c r="B2744" t="s">
        <v>4841</v>
      </c>
      <c r="C2744" t="s">
        <v>4842</v>
      </c>
      <c r="D2744">
        <v>33.200000000000003</v>
      </c>
      <c r="E2744" t="s">
        <v>4845</v>
      </c>
      <c r="F2744">
        <v>7.48</v>
      </c>
      <c r="I2744" t="s">
        <v>13286</v>
      </c>
      <c r="K2744" t="s">
        <v>6860</v>
      </c>
      <c r="L2744" t="s">
        <v>6861</v>
      </c>
      <c r="M2744" t="s">
        <v>14960</v>
      </c>
      <c r="N2744">
        <v>9</v>
      </c>
      <c r="O2744" t="s">
        <v>15281</v>
      </c>
      <c r="P2744" t="s">
        <v>17581</v>
      </c>
      <c r="Q2744">
        <v>6</v>
      </c>
      <c r="R2744">
        <v>1</v>
      </c>
      <c r="S2744">
        <v>0.92</v>
      </c>
      <c r="T2744">
        <v>0.92</v>
      </c>
      <c r="U2744">
        <v>441.83</v>
      </c>
      <c r="V2744">
        <v>93.7</v>
      </c>
      <c r="W2744">
        <v>3.6</v>
      </c>
      <c r="Y2744">
        <v>1.3</v>
      </c>
      <c r="Z2744">
        <v>3</v>
      </c>
      <c r="AA2744" t="s">
        <v>4250</v>
      </c>
      <c r="AB2744">
        <v>0</v>
      </c>
      <c r="AC2744">
        <v>1</v>
      </c>
      <c r="AD2744">
        <v>5.1255000000000006</v>
      </c>
      <c r="AF2744" t="s">
        <v>7949</v>
      </c>
      <c r="AI2744">
        <v>0</v>
      </c>
      <c r="AJ2744">
        <v>0</v>
      </c>
      <c r="AM2744" t="s">
        <v>20019</v>
      </c>
    </row>
    <row r="2745" spans="1:39" x14ac:dyDescent="0.25">
      <c r="A2745" t="s">
        <v>9930</v>
      </c>
      <c r="B2745" t="s">
        <v>4841</v>
      </c>
      <c r="C2745" t="s">
        <v>4842</v>
      </c>
      <c r="D2745">
        <v>33.5</v>
      </c>
      <c r="E2745" t="s">
        <v>4845</v>
      </c>
      <c r="F2745">
        <v>7.47</v>
      </c>
      <c r="I2745" t="s">
        <v>13287</v>
      </c>
      <c r="K2745" t="s">
        <v>6860</v>
      </c>
      <c r="L2745" t="s">
        <v>6861</v>
      </c>
      <c r="M2745" t="s">
        <v>14987</v>
      </c>
      <c r="N2745">
        <v>9</v>
      </c>
      <c r="O2745" t="s">
        <v>15311</v>
      </c>
      <c r="P2745" t="s">
        <v>17582</v>
      </c>
      <c r="Q2745">
        <v>6</v>
      </c>
      <c r="R2745">
        <v>2</v>
      </c>
      <c r="S2745">
        <v>3.32</v>
      </c>
      <c r="T2745">
        <v>3.32</v>
      </c>
      <c r="U2745">
        <v>433.82</v>
      </c>
      <c r="V2745">
        <v>85.42</v>
      </c>
      <c r="W2745">
        <v>4.3600000000000003</v>
      </c>
      <c r="Y2745">
        <v>4.2</v>
      </c>
      <c r="Z2745">
        <v>3</v>
      </c>
      <c r="AA2745" t="s">
        <v>4250</v>
      </c>
      <c r="AB2745">
        <v>0</v>
      </c>
      <c r="AC2745">
        <v>4</v>
      </c>
      <c r="AD2745">
        <v>4.1527142857142856</v>
      </c>
      <c r="AF2745" t="s">
        <v>7949</v>
      </c>
      <c r="AI2745">
        <v>0</v>
      </c>
      <c r="AJ2745">
        <v>0</v>
      </c>
      <c r="AM2745" t="s">
        <v>20019</v>
      </c>
    </row>
    <row r="2746" spans="1:39" x14ac:dyDescent="0.25">
      <c r="A2746" t="s">
        <v>9931</v>
      </c>
      <c r="B2746" t="s">
        <v>4841</v>
      </c>
      <c r="C2746" t="s">
        <v>4842</v>
      </c>
      <c r="D2746">
        <v>33.5</v>
      </c>
      <c r="E2746" t="s">
        <v>4845</v>
      </c>
      <c r="F2746">
        <v>7.47</v>
      </c>
      <c r="I2746" t="s">
        <v>13288</v>
      </c>
      <c r="K2746" t="s">
        <v>6860</v>
      </c>
      <c r="L2746" t="s">
        <v>6861</v>
      </c>
      <c r="M2746" t="s">
        <v>14987</v>
      </c>
      <c r="N2746">
        <v>9</v>
      </c>
      <c r="O2746" t="s">
        <v>15311</v>
      </c>
      <c r="P2746" t="s">
        <v>17583</v>
      </c>
      <c r="Q2746">
        <v>6</v>
      </c>
      <c r="R2746">
        <v>2</v>
      </c>
      <c r="S2746">
        <v>1.62</v>
      </c>
      <c r="T2746">
        <v>1.64</v>
      </c>
      <c r="U2746">
        <v>433.37</v>
      </c>
      <c r="V2746">
        <v>113.39</v>
      </c>
      <c r="W2746">
        <v>2.99</v>
      </c>
      <c r="X2746">
        <v>8.6</v>
      </c>
      <c r="Y2746">
        <v>4.17</v>
      </c>
      <c r="Z2746">
        <v>2</v>
      </c>
      <c r="AA2746" t="s">
        <v>4250</v>
      </c>
      <c r="AB2746">
        <v>0</v>
      </c>
      <c r="AC2746">
        <v>4</v>
      </c>
      <c r="AD2746">
        <v>4.1962619047619043</v>
      </c>
      <c r="AF2746" t="s">
        <v>7949</v>
      </c>
      <c r="AI2746">
        <v>0</v>
      </c>
      <c r="AJ2746">
        <v>0</v>
      </c>
      <c r="AM2746" t="s">
        <v>20019</v>
      </c>
    </row>
    <row r="2747" spans="1:39" x14ac:dyDescent="0.25">
      <c r="A2747" t="s">
        <v>9592</v>
      </c>
      <c r="B2747" t="s">
        <v>4841</v>
      </c>
      <c r="C2747" t="s">
        <v>4842</v>
      </c>
      <c r="D2747">
        <v>33.6</v>
      </c>
      <c r="E2747" t="s">
        <v>4845</v>
      </c>
      <c r="F2747">
        <v>7.47</v>
      </c>
      <c r="I2747" t="s">
        <v>13289</v>
      </c>
      <c r="K2747" t="s">
        <v>6860</v>
      </c>
      <c r="L2747" t="s">
        <v>6861</v>
      </c>
      <c r="M2747" t="s">
        <v>14979</v>
      </c>
      <c r="N2747">
        <v>8</v>
      </c>
      <c r="O2747" t="s">
        <v>15302</v>
      </c>
      <c r="P2747" t="s">
        <v>17244</v>
      </c>
      <c r="Q2747">
        <v>6</v>
      </c>
      <c r="R2747">
        <v>2</v>
      </c>
      <c r="S2747">
        <v>4.3899999999999997</v>
      </c>
      <c r="T2747">
        <v>4.42</v>
      </c>
      <c r="U2747">
        <v>510.67</v>
      </c>
      <c r="V2747">
        <v>102.49</v>
      </c>
      <c r="W2747">
        <v>4.17</v>
      </c>
      <c r="X2747">
        <v>8.5399999999999991</v>
      </c>
      <c r="Y2747">
        <v>3.48</v>
      </c>
      <c r="Z2747">
        <v>2</v>
      </c>
      <c r="AA2747" t="s">
        <v>4250</v>
      </c>
      <c r="AB2747">
        <v>1</v>
      </c>
      <c r="AC2747">
        <v>3</v>
      </c>
      <c r="AD2747">
        <v>2.3736666666666668</v>
      </c>
      <c r="AF2747" t="s">
        <v>7949</v>
      </c>
      <c r="AI2747">
        <v>0</v>
      </c>
      <c r="AJ2747">
        <v>0</v>
      </c>
      <c r="AM2747" t="s">
        <v>20019</v>
      </c>
    </row>
    <row r="2748" spans="1:39" x14ac:dyDescent="0.25">
      <c r="A2748" t="s">
        <v>9932</v>
      </c>
      <c r="B2748" t="s">
        <v>4841</v>
      </c>
      <c r="C2748" t="s">
        <v>4842</v>
      </c>
      <c r="D2748">
        <v>33.799999999999997</v>
      </c>
      <c r="E2748" t="s">
        <v>4845</v>
      </c>
      <c r="F2748">
        <v>7.47</v>
      </c>
      <c r="I2748" t="s">
        <v>13290</v>
      </c>
      <c r="K2748" t="s">
        <v>6860</v>
      </c>
      <c r="L2748" t="s">
        <v>6861</v>
      </c>
      <c r="M2748" t="s">
        <v>14987</v>
      </c>
      <c r="N2748">
        <v>9</v>
      </c>
      <c r="O2748" t="s">
        <v>15311</v>
      </c>
      <c r="P2748" t="s">
        <v>17584</v>
      </c>
      <c r="Q2748">
        <v>5</v>
      </c>
      <c r="R2748">
        <v>2</v>
      </c>
      <c r="S2748">
        <v>2.19</v>
      </c>
      <c r="T2748">
        <v>2.19</v>
      </c>
      <c r="U2748">
        <v>406.82</v>
      </c>
      <c r="V2748">
        <v>89.6</v>
      </c>
      <c r="W2748">
        <v>3.33</v>
      </c>
      <c r="X2748">
        <v>10.11</v>
      </c>
      <c r="Y2748">
        <v>5.03</v>
      </c>
      <c r="Z2748">
        <v>2</v>
      </c>
      <c r="AA2748" t="s">
        <v>4250</v>
      </c>
      <c r="AB2748">
        <v>0</v>
      </c>
      <c r="AC2748">
        <v>4</v>
      </c>
      <c r="AD2748">
        <v>5.0705714285714292</v>
      </c>
      <c r="AF2748" t="s">
        <v>7949</v>
      </c>
      <c r="AI2748">
        <v>0</v>
      </c>
      <c r="AJ2748">
        <v>0</v>
      </c>
      <c r="AM2748" t="s">
        <v>20019</v>
      </c>
    </row>
    <row r="2749" spans="1:39" x14ac:dyDescent="0.25">
      <c r="A2749" t="s">
        <v>9933</v>
      </c>
      <c r="B2749" t="s">
        <v>4841</v>
      </c>
      <c r="C2749" t="s">
        <v>4842</v>
      </c>
      <c r="D2749">
        <v>33.799999999999997</v>
      </c>
      <c r="E2749" t="s">
        <v>4845</v>
      </c>
      <c r="F2749">
        <v>7.47</v>
      </c>
      <c r="I2749" t="s">
        <v>13291</v>
      </c>
      <c r="K2749" t="s">
        <v>6860</v>
      </c>
      <c r="M2749" t="s">
        <v>15002</v>
      </c>
      <c r="N2749">
        <v>8</v>
      </c>
      <c r="O2749" t="s">
        <v>15332</v>
      </c>
      <c r="P2749" t="s">
        <v>17585</v>
      </c>
      <c r="Q2749">
        <v>3</v>
      </c>
      <c r="R2749">
        <v>1</v>
      </c>
      <c r="S2749">
        <v>2.48</v>
      </c>
      <c r="T2749">
        <v>2.4900000000000002</v>
      </c>
      <c r="U2749">
        <v>379.89</v>
      </c>
      <c r="V2749">
        <v>58.69</v>
      </c>
      <c r="W2749">
        <v>3.44</v>
      </c>
      <c r="Y2749">
        <v>4.34</v>
      </c>
      <c r="Z2749">
        <v>2</v>
      </c>
      <c r="AA2749" t="s">
        <v>4250</v>
      </c>
      <c r="AB2749">
        <v>0</v>
      </c>
      <c r="AC2749">
        <v>0</v>
      </c>
      <c r="AD2749">
        <v>5.4512619047619042</v>
      </c>
      <c r="AF2749" t="s">
        <v>7949</v>
      </c>
      <c r="AI2749">
        <v>0</v>
      </c>
      <c r="AJ2749">
        <v>0</v>
      </c>
      <c r="AM2749" t="s">
        <v>20019</v>
      </c>
    </row>
    <row r="2750" spans="1:39" x14ac:dyDescent="0.25">
      <c r="A2750" t="s">
        <v>9624</v>
      </c>
      <c r="B2750" t="s">
        <v>4841</v>
      </c>
      <c r="C2750" t="s">
        <v>4842</v>
      </c>
      <c r="D2750">
        <v>34</v>
      </c>
      <c r="E2750" t="s">
        <v>4845</v>
      </c>
      <c r="F2750">
        <v>7.47</v>
      </c>
      <c r="K2750" t="s">
        <v>6860</v>
      </c>
      <c r="M2750" t="s">
        <v>15010</v>
      </c>
      <c r="N2750">
        <v>8</v>
      </c>
      <c r="O2750" t="s">
        <v>15343</v>
      </c>
      <c r="P2750" t="s">
        <v>17276</v>
      </c>
      <c r="Q2750">
        <v>6</v>
      </c>
      <c r="R2750">
        <v>3</v>
      </c>
      <c r="S2750">
        <v>2.99</v>
      </c>
      <c r="T2750">
        <v>4.08</v>
      </c>
      <c r="U2750">
        <v>606.75</v>
      </c>
      <c r="V2750">
        <v>103.67</v>
      </c>
      <c r="W2750">
        <v>3.48</v>
      </c>
      <c r="X2750">
        <v>13.75</v>
      </c>
      <c r="Y2750">
        <v>8.41</v>
      </c>
      <c r="Z2750">
        <v>4</v>
      </c>
      <c r="AA2750" t="s">
        <v>4250</v>
      </c>
      <c r="AB2750">
        <v>1</v>
      </c>
      <c r="AC2750">
        <v>10</v>
      </c>
      <c r="AD2750">
        <v>2.4710000000000001</v>
      </c>
      <c r="AF2750" t="s">
        <v>7949</v>
      </c>
      <c r="AI2750">
        <v>0</v>
      </c>
      <c r="AJ2750">
        <v>0</v>
      </c>
      <c r="AK2750" t="s">
        <v>19876</v>
      </c>
      <c r="AL2750" t="s">
        <v>19876</v>
      </c>
      <c r="AM2750" t="s">
        <v>20019</v>
      </c>
    </row>
    <row r="2751" spans="1:39" x14ac:dyDescent="0.25">
      <c r="A2751" t="s">
        <v>9934</v>
      </c>
      <c r="B2751" t="s">
        <v>4841</v>
      </c>
      <c r="C2751" t="s">
        <v>4842</v>
      </c>
      <c r="D2751">
        <v>34</v>
      </c>
      <c r="E2751" t="s">
        <v>4845</v>
      </c>
      <c r="F2751">
        <v>7.47</v>
      </c>
      <c r="K2751" t="s">
        <v>6860</v>
      </c>
      <c r="M2751" t="s">
        <v>15025</v>
      </c>
      <c r="N2751">
        <v>8</v>
      </c>
      <c r="O2751" t="s">
        <v>15366</v>
      </c>
      <c r="P2751" t="s">
        <v>17586</v>
      </c>
      <c r="Q2751">
        <v>6</v>
      </c>
      <c r="R2751">
        <v>4</v>
      </c>
      <c r="S2751">
        <v>2.4300000000000002</v>
      </c>
      <c r="T2751">
        <v>3.39</v>
      </c>
      <c r="U2751">
        <v>576.76</v>
      </c>
      <c r="V2751">
        <v>110.77</v>
      </c>
      <c r="W2751">
        <v>4.03</v>
      </c>
      <c r="X2751">
        <v>13.96</v>
      </c>
      <c r="Y2751">
        <v>8.15</v>
      </c>
      <c r="Z2751">
        <v>3</v>
      </c>
      <c r="AA2751" t="s">
        <v>4250</v>
      </c>
      <c r="AB2751">
        <v>1</v>
      </c>
      <c r="AC2751">
        <v>11</v>
      </c>
      <c r="AD2751">
        <v>2.8226666666666671</v>
      </c>
      <c r="AF2751" t="s">
        <v>7949</v>
      </c>
      <c r="AI2751">
        <v>0</v>
      </c>
      <c r="AJ2751">
        <v>0</v>
      </c>
      <c r="AK2751" t="s">
        <v>19889</v>
      </c>
      <c r="AL2751" t="s">
        <v>19889</v>
      </c>
      <c r="AM2751" t="s">
        <v>20019</v>
      </c>
    </row>
    <row r="2752" spans="1:39" x14ac:dyDescent="0.25">
      <c r="A2752" t="s">
        <v>8730</v>
      </c>
      <c r="B2752" t="s">
        <v>4841</v>
      </c>
      <c r="C2752" t="s">
        <v>4842</v>
      </c>
      <c r="D2752">
        <v>34</v>
      </c>
      <c r="E2752" t="s">
        <v>4845</v>
      </c>
      <c r="F2752">
        <v>7.47</v>
      </c>
      <c r="K2752" t="s">
        <v>6860</v>
      </c>
      <c r="L2752" t="s">
        <v>6861</v>
      </c>
      <c r="M2752" t="s">
        <v>15049</v>
      </c>
      <c r="N2752">
        <v>9</v>
      </c>
      <c r="O2752" t="s">
        <v>15398</v>
      </c>
      <c r="P2752" t="s">
        <v>16382</v>
      </c>
      <c r="Q2752">
        <v>7</v>
      </c>
      <c r="R2752">
        <v>4</v>
      </c>
      <c r="S2752">
        <v>3.29</v>
      </c>
      <c r="T2752">
        <v>4.07</v>
      </c>
      <c r="U2752">
        <v>634.72</v>
      </c>
      <c r="V2752">
        <v>120</v>
      </c>
      <c r="W2752">
        <v>4.4400000000000004</v>
      </c>
      <c r="X2752">
        <v>13.95</v>
      </c>
      <c r="Y2752">
        <v>8.18</v>
      </c>
      <c r="Z2752">
        <v>3</v>
      </c>
      <c r="AA2752" t="s">
        <v>4250</v>
      </c>
      <c r="AB2752">
        <v>1</v>
      </c>
      <c r="AC2752">
        <v>13</v>
      </c>
      <c r="AD2752">
        <v>1.73</v>
      </c>
      <c r="AF2752" t="s">
        <v>7949</v>
      </c>
      <c r="AI2752">
        <v>0</v>
      </c>
      <c r="AJ2752">
        <v>0</v>
      </c>
      <c r="AK2752" t="s">
        <v>19889</v>
      </c>
      <c r="AL2752" t="s">
        <v>19889</v>
      </c>
      <c r="AM2752" t="s">
        <v>20019</v>
      </c>
    </row>
    <row r="2753" spans="1:39" x14ac:dyDescent="0.25">
      <c r="A2753" t="s">
        <v>9935</v>
      </c>
      <c r="B2753" t="s">
        <v>4841</v>
      </c>
      <c r="C2753" t="s">
        <v>4842</v>
      </c>
      <c r="D2753">
        <v>34</v>
      </c>
      <c r="E2753" t="s">
        <v>4845</v>
      </c>
      <c r="F2753">
        <v>7.47</v>
      </c>
      <c r="K2753" t="s">
        <v>6860</v>
      </c>
      <c r="M2753" t="s">
        <v>6865</v>
      </c>
      <c r="N2753">
        <v>8</v>
      </c>
      <c r="O2753" t="s">
        <v>15401</v>
      </c>
      <c r="P2753" t="s">
        <v>17587</v>
      </c>
      <c r="Q2753">
        <v>7</v>
      </c>
      <c r="R2753">
        <v>3</v>
      </c>
      <c r="S2753">
        <v>1.36</v>
      </c>
      <c r="T2753">
        <v>2.09</v>
      </c>
      <c r="U2753">
        <v>594.64</v>
      </c>
      <c r="V2753">
        <v>112.38</v>
      </c>
      <c r="W2753">
        <v>4.09</v>
      </c>
      <c r="X2753">
        <v>12.53</v>
      </c>
      <c r="Y2753">
        <v>7.99</v>
      </c>
      <c r="Z2753">
        <v>4</v>
      </c>
      <c r="AA2753" t="s">
        <v>4250</v>
      </c>
      <c r="AB2753">
        <v>1</v>
      </c>
      <c r="AC2753">
        <v>11</v>
      </c>
      <c r="AD2753">
        <v>3.420666666666667</v>
      </c>
      <c r="AF2753" t="s">
        <v>7949</v>
      </c>
      <c r="AI2753">
        <v>0</v>
      </c>
      <c r="AJ2753">
        <v>0</v>
      </c>
      <c r="AK2753" t="s">
        <v>19874</v>
      </c>
      <c r="AL2753" t="s">
        <v>19874</v>
      </c>
      <c r="AM2753" t="s">
        <v>20019</v>
      </c>
    </row>
    <row r="2754" spans="1:39" x14ac:dyDescent="0.25">
      <c r="A2754" t="s">
        <v>8079</v>
      </c>
      <c r="B2754" t="s">
        <v>4841</v>
      </c>
      <c r="C2754" t="s">
        <v>4842</v>
      </c>
      <c r="D2754">
        <v>34</v>
      </c>
      <c r="E2754" t="s">
        <v>4845</v>
      </c>
      <c r="F2754">
        <v>7.47</v>
      </c>
      <c r="K2754" t="s">
        <v>6860</v>
      </c>
      <c r="L2754" t="s">
        <v>6861</v>
      </c>
      <c r="M2754" t="s">
        <v>15004</v>
      </c>
      <c r="N2754">
        <v>9</v>
      </c>
      <c r="O2754" t="s">
        <v>15334</v>
      </c>
      <c r="P2754" t="s">
        <v>15732</v>
      </c>
      <c r="Q2754">
        <v>7</v>
      </c>
      <c r="R2754">
        <v>1</v>
      </c>
      <c r="S2754">
        <v>2.93</v>
      </c>
      <c r="T2754">
        <v>3.02</v>
      </c>
      <c r="U2754">
        <v>452.44</v>
      </c>
      <c r="V2754">
        <v>88.99</v>
      </c>
      <c r="W2754">
        <v>3.72</v>
      </c>
      <c r="Y2754">
        <v>6.92</v>
      </c>
      <c r="Z2754">
        <v>3</v>
      </c>
      <c r="AA2754" t="s">
        <v>4250</v>
      </c>
      <c r="AB2754">
        <v>0</v>
      </c>
      <c r="AC2754">
        <v>4</v>
      </c>
      <c r="AD2754">
        <v>4.6980476190476192</v>
      </c>
      <c r="AF2754" t="s">
        <v>7949</v>
      </c>
      <c r="AI2754">
        <v>0</v>
      </c>
      <c r="AJ2754">
        <v>0</v>
      </c>
      <c r="AK2754" t="s">
        <v>19837</v>
      </c>
      <c r="AL2754" t="s">
        <v>19837</v>
      </c>
      <c r="AM2754" t="s">
        <v>20019</v>
      </c>
    </row>
    <row r="2755" spans="1:39" x14ac:dyDescent="0.25">
      <c r="A2755" t="s">
        <v>8048</v>
      </c>
      <c r="B2755" t="s">
        <v>4841</v>
      </c>
      <c r="C2755" t="s">
        <v>4842</v>
      </c>
      <c r="D2755">
        <v>34</v>
      </c>
      <c r="E2755" t="s">
        <v>4845</v>
      </c>
      <c r="F2755">
        <v>7.47</v>
      </c>
      <c r="K2755" t="s">
        <v>6860</v>
      </c>
      <c r="L2755" t="s">
        <v>6861</v>
      </c>
      <c r="M2755" t="s">
        <v>15090</v>
      </c>
      <c r="N2755">
        <v>9</v>
      </c>
      <c r="O2755" t="s">
        <v>15449</v>
      </c>
      <c r="P2755" t="s">
        <v>15701</v>
      </c>
      <c r="Q2755">
        <v>5</v>
      </c>
      <c r="R2755">
        <v>1</v>
      </c>
      <c r="S2755">
        <v>1.49</v>
      </c>
      <c r="T2755">
        <v>1.49</v>
      </c>
      <c r="U2755">
        <v>370.84</v>
      </c>
      <c r="V2755">
        <v>80.81</v>
      </c>
      <c r="W2755">
        <v>2.95</v>
      </c>
      <c r="Y2755">
        <v>4.2699999999999996</v>
      </c>
      <c r="Z2755">
        <v>2</v>
      </c>
      <c r="AA2755" t="s">
        <v>4250</v>
      </c>
      <c r="AB2755">
        <v>0</v>
      </c>
      <c r="AC2755">
        <v>1</v>
      </c>
      <c r="AD2755">
        <v>5.7559047619047616</v>
      </c>
      <c r="AF2755" t="s">
        <v>7949</v>
      </c>
      <c r="AI2755">
        <v>0</v>
      </c>
      <c r="AJ2755">
        <v>0</v>
      </c>
      <c r="AK2755" t="s">
        <v>19832</v>
      </c>
      <c r="AL2755" t="s">
        <v>19832</v>
      </c>
      <c r="AM2755" t="s">
        <v>20019</v>
      </c>
    </row>
    <row r="2756" spans="1:39" x14ac:dyDescent="0.25">
      <c r="A2756" t="s">
        <v>8574</v>
      </c>
      <c r="B2756" t="s">
        <v>4841</v>
      </c>
      <c r="C2756" t="s">
        <v>4842</v>
      </c>
      <c r="D2756">
        <v>34</v>
      </c>
      <c r="E2756" t="s">
        <v>4845</v>
      </c>
      <c r="F2756">
        <v>7.47</v>
      </c>
      <c r="K2756" t="s">
        <v>6860</v>
      </c>
      <c r="L2756" t="s">
        <v>6861</v>
      </c>
      <c r="M2756" t="s">
        <v>15157</v>
      </c>
      <c r="N2756">
        <v>9</v>
      </c>
      <c r="O2756" t="s">
        <v>15535</v>
      </c>
      <c r="P2756" t="s">
        <v>16227</v>
      </c>
      <c r="Q2756">
        <v>6</v>
      </c>
      <c r="R2756">
        <v>1</v>
      </c>
      <c r="S2756">
        <v>3.21</v>
      </c>
      <c r="T2756">
        <v>3.21</v>
      </c>
      <c r="U2756">
        <v>378.45</v>
      </c>
      <c r="V2756">
        <v>65.430000000000007</v>
      </c>
      <c r="W2756">
        <v>3.12</v>
      </c>
      <c r="Y2756">
        <v>4.4000000000000004</v>
      </c>
      <c r="Z2756">
        <v>2</v>
      </c>
      <c r="AA2756" t="s">
        <v>4250</v>
      </c>
      <c r="AB2756">
        <v>0</v>
      </c>
      <c r="AC2756">
        <v>2</v>
      </c>
      <c r="AD2756">
        <v>4.9915476190476191</v>
      </c>
      <c r="AF2756" t="s">
        <v>7949</v>
      </c>
      <c r="AI2756">
        <v>0</v>
      </c>
      <c r="AJ2756">
        <v>0</v>
      </c>
      <c r="AK2756" t="s">
        <v>19893</v>
      </c>
      <c r="AL2756" t="s">
        <v>19893</v>
      </c>
      <c r="AM2756" t="s">
        <v>20019</v>
      </c>
    </row>
    <row r="2757" spans="1:39" x14ac:dyDescent="0.25">
      <c r="A2757" t="s">
        <v>9936</v>
      </c>
      <c r="B2757" t="s">
        <v>4841</v>
      </c>
      <c r="C2757" t="s">
        <v>4842</v>
      </c>
      <c r="D2757">
        <v>34</v>
      </c>
      <c r="E2757" t="s">
        <v>4845</v>
      </c>
      <c r="F2757">
        <v>7.47</v>
      </c>
      <c r="I2757" t="s">
        <v>13292</v>
      </c>
      <c r="K2757" t="s">
        <v>6860</v>
      </c>
      <c r="L2757" t="s">
        <v>6861</v>
      </c>
      <c r="M2757" t="s">
        <v>14987</v>
      </c>
      <c r="N2757">
        <v>9</v>
      </c>
      <c r="O2757" t="s">
        <v>15311</v>
      </c>
      <c r="P2757" t="s">
        <v>17588</v>
      </c>
      <c r="Q2757">
        <v>7</v>
      </c>
      <c r="R2757">
        <v>2</v>
      </c>
      <c r="S2757">
        <v>3.53</v>
      </c>
      <c r="T2757">
        <v>3.56</v>
      </c>
      <c r="U2757">
        <v>423.81</v>
      </c>
      <c r="V2757">
        <v>111.72</v>
      </c>
      <c r="W2757">
        <v>2.4300000000000002</v>
      </c>
      <c r="X2757">
        <v>8.24</v>
      </c>
      <c r="Y2757">
        <v>4.5199999999999996</v>
      </c>
      <c r="Z2757">
        <v>2</v>
      </c>
      <c r="AA2757" t="s">
        <v>4250</v>
      </c>
      <c r="AB2757">
        <v>0</v>
      </c>
      <c r="AC2757">
        <v>5</v>
      </c>
      <c r="AD2757">
        <v>3.2752142857142861</v>
      </c>
      <c r="AF2757" t="s">
        <v>7949</v>
      </c>
      <c r="AI2757">
        <v>0</v>
      </c>
      <c r="AJ2757">
        <v>0</v>
      </c>
      <c r="AM2757" t="s">
        <v>20019</v>
      </c>
    </row>
    <row r="2758" spans="1:39" x14ac:dyDescent="0.25">
      <c r="A2758" t="s">
        <v>9146</v>
      </c>
      <c r="B2758" t="s">
        <v>4841</v>
      </c>
      <c r="C2758" t="s">
        <v>4842</v>
      </c>
      <c r="D2758">
        <v>34</v>
      </c>
      <c r="E2758" t="s">
        <v>4845</v>
      </c>
      <c r="F2758">
        <v>7.47</v>
      </c>
      <c r="I2758" t="s">
        <v>13293</v>
      </c>
      <c r="K2758" t="s">
        <v>6860</v>
      </c>
      <c r="L2758" t="s">
        <v>6861</v>
      </c>
      <c r="M2758" t="s">
        <v>14972</v>
      </c>
      <c r="N2758">
        <v>8</v>
      </c>
      <c r="O2758" t="s">
        <v>15293</v>
      </c>
      <c r="P2758" t="s">
        <v>16798</v>
      </c>
      <c r="Q2758">
        <v>6</v>
      </c>
      <c r="R2758">
        <v>2</v>
      </c>
      <c r="S2758">
        <v>3.39</v>
      </c>
      <c r="T2758">
        <v>3.4</v>
      </c>
      <c r="U2758">
        <v>469.83</v>
      </c>
      <c r="V2758">
        <v>113.39</v>
      </c>
      <c r="W2758">
        <v>4.1900000000000004</v>
      </c>
      <c r="X2758">
        <v>9.34</v>
      </c>
      <c r="Y2758">
        <v>4.3499999999999996</v>
      </c>
      <c r="Z2758">
        <v>2</v>
      </c>
      <c r="AA2758" t="s">
        <v>4250</v>
      </c>
      <c r="AB2758">
        <v>0</v>
      </c>
      <c r="AC2758">
        <v>3</v>
      </c>
      <c r="AD2758">
        <v>3.0408333333333331</v>
      </c>
      <c r="AF2758" t="s">
        <v>7949</v>
      </c>
      <c r="AI2758">
        <v>0</v>
      </c>
      <c r="AJ2758">
        <v>0</v>
      </c>
      <c r="AM2758" t="s">
        <v>20019</v>
      </c>
    </row>
    <row r="2759" spans="1:39" x14ac:dyDescent="0.25">
      <c r="A2759" t="s">
        <v>9937</v>
      </c>
      <c r="B2759" t="s">
        <v>4841</v>
      </c>
      <c r="C2759" t="s">
        <v>4842</v>
      </c>
      <c r="D2759">
        <v>34</v>
      </c>
      <c r="E2759" t="s">
        <v>4845</v>
      </c>
      <c r="F2759">
        <v>7.47</v>
      </c>
      <c r="I2759" t="s">
        <v>13294</v>
      </c>
      <c r="K2759" t="s">
        <v>6860</v>
      </c>
      <c r="L2759" t="s">
        <v>6861</v>
      </c>
      <c r="M2759" t="s">
        <v>14972</v>
      </c>
      <c r="N2759">
        <v>8</v>
      </c>
      <c r="O2759" t="s">
        <v>15293</v>
      </c>
      <c r="P2759" t="s">
        <v>17589</v>
      </c>
      <c r="Q2759">
        <v>6</v>
      </c>
      <c r="R2759">
        <v>2</v>
      </c>
      <c r="S2759">
        <v>3.12</v>
      </c>
      <c r="T2759">
        <v>3.12</v>
      </c>
      <c r="U2759">
        <v>458.39</v>
      </c>
      <c r="V2759">
        <v>98.83</v>
      </c>
      <c r="W2759">
        <v>3.62</v>
      </c>
      <c r="X2759">
        <v>10.25</v>
      </c>
      <c r="Y2759">
        <v>3.89</v>
      </c>
      <c r="Z2759">
        <v>2</v>
      </c>
      <c r="AA2759" t="s">
        <v>4250</v>
      </c>
      <c r="AB2759">
        <v>0</v>
      </c>
      <c r="AC2759">
        <v>5</v>
      </c>
      <c r="AD2759">
        <v>3.882880952380952</v>
      </c>
      <c r="AF2759" t="s">
        <v>7949</v>
      </c>
      <c r="AI2759">
        <v>0</v>
      </c>
      <c r="AJ2759">
        <v>0</v>
      </c>
      <c r="AM2759" t="s">
        <v>20019</v>
      </c>
    </row>
    <row r="2760" spans="1:39" x14ac:dyDescent="0.25">
      <c r="A2760" t="s">
        <v>9938</v>
      </c>
      <c r="B2760" t="s">
        <v>4841</v>
      </c>
      <c r="C2760" t="s">
        <v>4842</v>
      </c>
      <c r="D2760">
        <v>34</v>
      </c>
      <c r="E2760" t="s">
        <v>4845</v>
      </c>
      <c r="F2760">
        <v>7.47</v>
      </c>
      <c r="K2760" t="s">
        <v>6860</v>
      </c>
      <c r="M2760" t="s">
        <v>15015</v>
      </c>
      <c r="N2760">
        <v>8</v>
      </c>
      <c r="O2760" t="s">
        <v>15352</v>
      </c>
      <c r="P2760" t="s">
        <v>17590</v>
      </c>
      <c r="Q2760">
        <v>6</v>
      </c>
      <c r="R2760">
        <v>3</v>
      </c>
      <c r="S2760">
        <v>1.34</v>
      </c>
      <c r="T2760">
        <v>2.09</v>
      </c>
      <c r="U2760">
        <v>481.57</v>
      </c>
      <c r="V2760">
        <v>117.42</v>
      </c>
      <c r="W2760">
        <v>2.12</v>
      </c>
      <c r="X2760">
        <v>12.88</v>
      </c>
      <c r="Y2760">
        <v>7.47</v>
      </c>
      <c r="Z2760">
        <v>2</v>
      </c>
      <c r="AA2760" t="s">
        <v>4250</v>
      </c>
      <c r="AB2760">
        <v>0</v>
      </c>
      <c r="AC2760">
        <v>10</v>
      </c>
      <c r="AD2760">
        <v>3.3843095238095242</v>
      </c>
      <c r="AF2760" t="s">
        <v>7949</v>
      </c>
      <c r="AI2760">
        <v>0</v>
      </c>
      <c r="AJ2760">
        <v>0</v>
      </c>
      <c r="AK2760" t="s">
        <v>19883</v>
      </c>
      <c r="AL2760" t="s">
        <v>19883</v>
      </c>
      <c r="AM2760" t="s">
        <v>20019</v>
      </c>
    </row>
    <row r="2761" spans="1:39" x14ac:dyDescent="0.25">
      <c r="A2761" t="s">
        <v>9939</v>
      </c>
      <c r="B2761" t="s">
        <v>4841</v>
      </c>
      <c r="C2761" t="s">
        <v>4842</v>
      </c>
      <c r="D2761">
        <v>34</v>
      </c>
      <c r="E2761" t="s">
        <v>4845</v>
      </c>
      <c r="F2761">
        <v>7.47</v>
      </c>
      <c r="K2761" t="s">
        <v>6860</v>
      </c>
      <c r="L2761" t="s">
        <v>6861</v>
      </c>
      <c r="M2761" t="s">
        <v>15016</v>
      </c>
      <c r="N2761">
        <v>9</v>
      </c>
      <c r="O2761" t="s">
        <v>15353</v>
      </c>
      <c r="P2761" t="s">
        <v>17591</v>
      </c>
      <c r="Q2761">
        <v>6</v>
      </c>
      <c r="R2761">
        <v>3</v>
      </c>
      <c r="S2761">
        <v>1.1200000000000001</v>
      </c>
      <c r="T2761">
        <v>2.11</v>
      </c>
      <c r="U2761">
        <v>445.59</v>
      </c>
      <c r="V2761">
        <v>117.42</v>
      </c>
      <c r="W2761">
        <v>1.85</v>
      </c>
      <c r="X2761">
        <v>13.23</v>
      </c>
      <c r="Y2761">
        <v>7.75</v>
      </c>
      <c r="Z2761">
        <v>2</v>
      </c>
      <c r="AA2761" t="s">
        <v>4250</v>
      </c>
      <c r="AB2761">
        <v>0</v>
      </c>
      <c r="AC2761">
        <v>10</v>
      </c>
      <c r="AD2761">
        <v>3.6413095238095239</v>
      </c>
      <c r="AF2761" t="s">
        <v>7949</v>
      </c>
      <c r="AI2761">
        <v>0</v>
      </c>
      <c r="AJ2761">
        <v>0</v>
      </c>
      <c r="AK2761" t="s">
        <v>19884</v>
      </c>
      <c r="AL2761" t="s">
        <v>19884</v>
      </c>
      <c r="AM2761" t="s">
        <v>20019</v>
      </c>
    </row>
    <row r="2762" spans="1:39" x14ac:dyDescent="0.25">
      <c r="A2762" t="s">
        <v>5692</v>
      </c>
      <c r="B2762" t="s">
        <v>4841</v>
      </c>
      <c r="C2762" t="s">
        <v>4842</v>
      </c>
      <c r="D2762">
        <v>34</v>
      </c>
      <c r="E2762" t="s">
        <v>4845</v>
      </c>
      <c r="F2762">
        <v>7.47</v>
      </c>
      <c r="K2762" t="s">
        <v>6860</v>
      </c>
      <c r="M2762" t="s">
        <v>15074</v>
      </c>
      <c r="N2762">
        <v>8</v>
      </c>
      <c r="O2762" t="s">
        <v>15427</v>
      </c>
      <c r="P2762" t="s">
        <v>7418</v>
      </c>
      <c r="Q2762">
        <v>5</v>
      </c>
      <c r="R2762">
        <v>1</v>
      </c>
      <c r="S2762">
        <v>5.77</v>
      </c>
      <c r="T2762">
        <v>7.65</v>
      </c>
      <c r="U2762">
        <v>528.74</v>
      </c>
      <c r="V2762">
        <v>71.16</v>
      </c>
      <c r="W2762">
        <v>7.08</v>
      </c>
      <c r="Y2762">
        <v>9.9700000000000006</v>
      </c>
      <c r="Z2762">
        <v>2</v>
      </c>
      <c r="AA2762" t="s">
        <v>4250</v>
      </c>
      <c r="AB2762">
        <v>2</v>
      </c>
      <c r="AC2762">
        <v>2</v>
      </c>
      <c r="AD2762">
        <v>1.8483333333333329</v>
      </c>
      <c r="AF2762" t="s">
        <v>7952</v>
      </c>
      <c r="AI2762">
        <v>0</v>
      </c>
      <c r="AJ2762">
        <v>0</v>
      </c>
      <c r="AK2762" t="s">
        <v>7980</v>
      </c>
      <c r="AL2762" t="s">
        <v>7980</v>
      </c>
      <c r="AM2762" t="s">
        <v>20019</v>
      </c>
    </row>
    <row r="2763" spans="1:39" x14ac:dyDescent="0.25">
      <c r="A2763" t="s">
        <v>9940</v>
      </c>
      <c r="B2763" t="s">
        <v>4841</v>
      </c>
      <c r="C2763" t="s">
        <v>4842</v>
      </c>
      <c r="D2763">
        <v>34</v>
      </c>
      <c r="E2763" t="s">
        <v>4845</v>
      </c>
      <c r="F2763">
        <v>7.47</v>
      </c>
      <c r="K2763" t="s">
        <v>6860</v>
      </c>
      <c r="L2763" t="s">
        <v>6861</v>
      </c>
      <c r="M2763" t="s">
        <v>14978</v>
      </c>
      <c r="N2763">
        <v>9</v>
      </c>
      <c r="O2763" t="s">
        <v>15299</v>
      </c>
      <c r="P2763" t="s">
        <v>17592</v>
      </c>
      <c r="Q2763">
        <v>3</v>
      </c>
      <c r="R2763">
        <v>2</v>
      </c>
      <c r="S2763">
        <v>6</v>
      </c>
      <c r="T2763">
        <v>6.02</v>
      </c>
      <c r="U2763">
        <v>401.55</v>
      </c>
      <c r="V2763">
        <v>68.010000000000005</v>
      </c>
      <c r="W2763">
        <v>5.42</v>
      </c>
      <c r="Y2763">
        <v>6.38</v>
      </c>
      <c r="Z2763">
        <v>3</v>
      </c>
      <c r="AA2763" t="s">
        <v>4250</v>
      </c>
      <c r="AB2763">
        <v>1</v>
      </c>
      <c r="AC2763">
        <v>6</v>
      </c>
      <c r="AD2763">
        <v>3.203214285714286</v>
      </c>
      <c r="AF2763" t="s">
        <v>7949</v>
      </c>
      <c r="AI2763">
        <v>0</v>
      </c>
      <c r="AJ2763">
        <v>0</v>
      </c>
      <c r="AK2763" t="s">
        <v>19854</v>
      </c>
      <c r="AL2763" t="s">
        <v>19854</v>
      </c>
      <c r="AM2763" t="s">
        <v>20019</v>
      </c>
    </row>
    <row r="2764" spans="1:39" x14ac:dyDescent="0.25">
      <c r="A2764" t="s">
        <v>9941</v>
      </c>
      <c r="B2764" t="s">
        <v>4841</v>
      </c>
      <c r="C2764" t="s">
        <v>4842</v>
      </c>
      <c r="D2764">
        <v>34</v>
      </c>
      <c r="E2764" t="s">
        <v>4845</v>
      </c>
      <c r="F2764">
        <v>7.47</v>
      </c>
      <c r="K2764" t="s">
        <v>6860</v>
      </c>
      <c r="M2764" t="s">
        <v>14983</v>
      </c>
      <c r="N2764">
        <v>8</v>
      </c>
      <c r="O2764" t="s">
        <v>15306</v>
      </c>
      <c r="P2764" t="s">
        <v>17593</v>
      </c>
      <c r="Q2764">
        <v>6</v>
      </c>
      <c r="R2764">
        <v>5</v>
      </c>
      <c r="S2764">
        <v>-0.99</v>
      </c>
      <c r="T2764">
        <v>1.61</v>
      </c>
      <c r="U2764">
        <v>613.75</v>
      </c>
      <c r="V2764">
        <v>136.79</v>
      </c>
      <c r="W2764">
        <v>2.2000000000000002</v>
      </c>
      <c r="X2764">
        <v>13.86</v>
      </c>
      <c r="Y2764">
        <v>9.81</v>
      </c>
      <c r="Z2764">
        <v>2</v>
      </c>
      <c r="AA2764" t="s">
        <v>4250</v>
      </c>
      <c r="AB2764">
        <v>1</v>
      </c>
      <c r="AC2764">
        <v>13</v>
      </c>
      <c r="AD2764">
        <v>2.0950000000000002</v>
      </c>
      <c r="AF2764" t="s">
        <v>7952</v>
      </c>
      <c r="AI2764">
        <v>0</v>
      </c>
      <c r="AJ2764">
        <v>0</v>
      </c>
      <c r="AK2764" t="s">
        <v>19858</v>
      </c>
      <c r="AL2764" t="s">
        <v>19858</v>
      </c>
      <c r="AM2764" t="s">
        <v>20019</v>
      </c>
    </row>
    <row r="2765" spans="1:39" x14ac:dyDescent="0.25">
      <c r="A2765" t="s">
        <v>9403</v>
      </c>
      <c r="B2765" t="s">
        <v>4841</v>
      </c>
      <c r="C2765" t="s">
        <v>4842</v>
      </c>
      <c r="D2765">
        <v>34</v>
      </c>
      <c r="E2765" t="s">
        <v>4845</v>
      </c>
      <c r="F2765">
        <v>7.47</v>
      </c>
      <c r="K2765" t="s">
        <v>6860</v>
      </c>
      <c r="L2765" t="s">
        <v>6861</v>
      </c>
      <c r="M2765" t="s">
        <v>15101</v>
      </c>
      <c r="N2765">
        <v>9</v>
      </c>
      <c r="O2765" t="s">
        <v>15465</v>
      </c>
      <c r="P2765" t="s">
        <v>17055</v>
      </c>
      <c r="Q2765">
        <v>6</v>
      </c>
      <c r="R2765">
        <v>4</v>
      </c>
      <c r="S2765">
        <v>2.99</v>
      </c>
      <c r="T2765">
        <v>4.0999999999999996</v>
      </c>
      <c r="U2765">
        <v>625.76</v>
      </c>
      <c r="V2765">
        <v>111.13</v>
      </c>
      <c r="W2765">
        <v>4.6500000000000004</v>
      </c>
      <c r="X2765">
        <v>13.82</v>
      </c>
      <c r="Y2765">
        <v>8.4600000000000009</v>
      </c>
      <c r="Z2765">
        <v>3</v>
      </c>
      <c r="AA2765" t="s">
        <v>4250</v>
      </c>
      <c r="AB2765">
        <v>1</v>
      </c>
      <c r="AC2765">
        <v>17</v>
      </c>
      <c r="AD2765">
        <v>2.0206666666666671</v>
      </c>
      <c r="AF2765" t="s">
        <v>7949</v>
      </c>
      <c r="AI2765">
        <v>0</v>
      </c>
      <c r="AJ2765">
        <v>0</v>
      </c>
      <c r="AK2765" t="s">
        <v>19864</v>
      </c>
      <c r="AL2765" t="s">
        <v>19864</v>
      </c>
      <c r="AM2765" t="s">
        <v>20019</v>
      </c>
    </row>
    <row r="2766" spans="1:39" x14ac:dyDescent="0.25">
      <c r="A2766" t="s">
        <v>9942</v>
      </c>
      <c r="B2766" t="s">
        <v>4841</v>
      </c>
      <c r="C2766" t="s">
        <v>4842</v>
      </c>
      <c r="D2766">
        <v>34</v>
      </c>
      <c r="E2766" t="s">
        <v>4845</v>
      </c>
      <c r="F2766">
        <v>7.47</v>
      </c>
      <c r="K2766" t="s">
        <v>6860</v>
      </c>
      <c r="L2766" t="s">
        <v>6861</v>
      </c>
      <c r="M2766" t="s">
        <v>6887</v>
      </c>
      <c r="N2766">
        <v>9</v>
      </c>
      <c r="O2766" t="s">
        <v>15472</v>
      </c>
      <c r="P2766" t="s">
        <v>17594</v>
      </c>
      <c r="Q2766">
        <v>8</v>
      </c>
      <c r="R2766">
        <v>4</v>
      </c>
      <c r="S2766">
        <v>3.36</v>
      </c>
      <c r="T2766">
        <v>5.33</v>
      </c>
      <c r="U2766">
        <v>743.56</v>
      </c>
      <c r="V2766">
        <v>162.43</v>
      </c>
      <c r="W2766">
        <v>3.98</v>
      </c>
      <c r="X2766">
        <v>4.26</v>
      </c>
      <c r="Y2766">
        <v>0.6</v>
      </c>
      <c r="Z2766">
        <v>5</v>
      </c>
      <c r="AA2766" t="s">
        <v>4250</v>
      </c>
      <c r="AB2766">
        <v>1</v>
      </c>
      <c r="AC2766">
        <v>10</v>
      </c>
      <c r="AD2766">
        <v>1.32</v>
      </c>
      <c r="AF2766" t="s">
        <v>7951</v>
      </c>
      <c r="AI2766">
        <v>0</v>
      </c>
      <c r="AJ2766">
        <v>0</v>
      </c>
      <c r="AK2766" t="s">
        <v>19940</v>
      </c>
      <c r="AL2766" t="s">
        <v>19940</v>
      </c>
      <c r="AM2766" t="s">
        <v>20019</v>
      </c>
    </row>
    <row r="2767" spans="1:39" x14ac:dyDescent="0.25">
      <c r="A2767" t="s">
        <v>9943</v>
      </c>
      <c r="B2767" t="s">
        <v>4841</v>
      </c>
      <c r="C2767" t="s">
        <v>4842</v>
      </c>
      <c r="D2767">
        <v>34</v>
      </c>
      <c r="E2767" t="s">
        <v>4845</v>
      </c>
      <c r="F2767">
        <v>7.47</v>
      </c>
      <c r="K2767" t="s">
        <v>6860</v>
      </c>
      <c r="L2767" t="s">
        <v>6861</v>
      </c>
      <c r="M2767" t="s">
        <v>15123</v>
      </c>
      <c r="N2767">
        <v>9</v>
      </c>
      <c r="O2767" t="s">
        <v>15495</v>
      </c>
      <c r="P2767" t="s">
        <v>17595</v>
      </c>
      <c r="Q2767">
        <v>5</v>
      </c>
      <c r="R2767">
        <v>2</v>
      </c>
      <c r="S2767">
        <v>-0.45</v>
      </c>
      <c r="T2767">
        <v>-0.45</v>
      </c>
      <c r="U2767">
        <v>430.79</v>
      </c>
      <c r="V2767">
        <v>89.6</v>
      </c>
      <c r="W2767">
        <v>3.66</v>
      </c>
      <c r="X2767">
        <v>10.08</v>
      </c>
      <c r="Y2767">
        <v>4.51</v>
      </c>
      <c r="Z2767">
        <v>2</v>
      </c>
      <c r="AA2767" t="s">
        <v>4250</v>
      </c>
      <c r="AB2767">
        <v>0</v>
      </c>
      <c r="AC2767">
        <v>3</v>
      </c>
      <c r="AD2767">
        <v>4.9943571428571429</v>
      </c>
      <c r="AF2767" t="s">
        <v>7949</v>
      </c>
      <c r="AI2767">
        <v>0</v>
      </c>
      <c r="AJ2767">
        <v>0</v>
      </c>
      <c r="AK2767" t="s">
        <v>7974</v>
      </c>
      <c r="AL2767" t="s">
        <v>7974</v>
      </c>
      <c r="AM2767" t="s">
        <v>20019</v>
      </c>
    </row>
    <row r="2768" spans="1:39" x14ac:dyDescent="0.25">
      <c r="A2768" t="s">
        <v>9546</v>
      </c>
      <c r="B2768" t="s">
        <v>4841</v>
      </c>
      <c r="C2768" t="s">
        <v>4842</v>
      </c>
      <c r="D2768">
        <v>34</v>
      </c>
      <c r="E2768" t="s">
        <v>4845</v>
      </c>
      <c r="F2768">
        <v>7.47</v>
      </c>
      <c r="K2768" t="s">
        <v>6860</v>
      </c>
      <c r="L2768" t="s">
        <v>6861</v>
      </c>
      <c r="M2768" t="s">
        <v>15036</v>
      </c>
      <c r="N2768">
        <v>9</v>
      </c>
      <c r="O2768" t="s">
        <v>15379</v>
      </c>
      <c r="P2768" t="s">
        <v>17198</v>
      </c>
      <c r="Q2768">
        <v>6</v>
      </c>
      <c r="R2768">
        <v>2</v>
      </c>
      <c r="S2768">
        <v>0.08</v>
      </c>
      <c r="T2768">
        <v>0.09</v>
      </c>
      <c r="U2768">
        <v>449.77</v>
      </c>
      <c r="V2768">
        <v>102.49</v>
      </c>
      <c r="W2768">
        <v>3.35</v>
      </c>
      <c r="X2768">
        <v>8.75</v>
      </c>
      <c r="Y2768">
        <v>2.87</v>
      </c>
      <c r="Z2768">
        <v>2</v>
      </c>
      <c r="AA2768" t="s">
        <v>4250</v>
      </c>
      <c r="AB2768">
        <v>0</v>
      </c>
      <c r="AC2768">
        <v>3</v>
      </c>
      <c r="AD2768">
        <v>4.442452380952381</v>
      </c>
      <c r="AF2768" t="s">
        <v>7949</v>
      </c>
      <c r="AI2768">
        <v>0</v>
      </c>
      <c r="AJ2768">
        <v>0</v>
      </c>
      <c r="AK2768" t="s">
        <v>19896</v>
      </c>
      <c r="AL2768" t="s">
        <v>19896</v>
      </c>
      <c r="AM2768" t="s">
        <v>20019</v>
      </c>
    </row>
    <row r="2769" spans="1:39" x14ac:dyDescent="0.25">
      <c r="A2769" t="s">
        <v>9944</v>
      </c>
      <c r="B2769" t="s">
        <v>4841</v>
      </c>
      <c r="C2769" t="s">
        <v>4842</v>
      </c>
      <c r="D2769">
        <v>34</v>
      </c>
      <c r="E2769" t="s">
        <v>4845</v>
      </c>
      <c r="F2769">
        <v>7.47</v>
      </c>
      <c r="I2769" t="s">
        <v>13295</v>
      </c>
      <c r="K2769" t="s">
        <v>6860</v>
      </c>
      <c r="L2769" t="s">
        <v>6861</v>
      </c>
      <c r="M2769" t="s">
        <v>15000</v>
      </c>
      <c r="N2769">
        <v>9</v>
      </c>
      <c r="O2769" t="s">
        <v>15330</v>
      </c>
      <c r="P2769" t="s">
        <v>17596</v>
      </c>
      <c r="Q2769">
        <v>6</v>
      </c>
      <c r="R2769">
        <v>1</v>
      </c>
      <c r="S2769">
        <v>4.93</v>
      </c>
      <c r="T2769">
        <v>4.93</v>
      </c>
      <c r="U2769">
        <v>460.55</v>
      </c>
      <c r="V2769">
        <v>92.99</v>
      </c>
      <c r="W2769">
        <v>4.63</v>
      </c>
      <c r="Y2769">
        <v>0.48</v>
      </c>
      <c r="Z2769">
        <v>2</v>
      </c>
      <c r="AA2769" t="s">
        <v>4250</v>
      </c>
      <c r="AB2769">
        <v>0</v>
      </c>
      <c r="AC2769">
        <v>4</v>
      </c>
      <c r="AD2769">
        <v>3.050452380952382</v>
      </c>
      <c r="AF2769" t="s">
        <v>7949</v>
      </c>
      <c r="AI2769">
        <v>0</v>
      </c>
      <c r="AJ2769">
        <v>0</v>
      </c>
      <c r="AM2769" t="s">
        <v>20019</v>
      </c>
    </row>
    <row r="2770" spans="1:39" x14ac:dyDescent="0.25">
      <c r="A2770" t="s">
        <v>9945</v>
      </c>
      <c r="B2770" t="s">
        <v>4841</v>
      </c>
      <c r="C2770" t="s">
        <v>4842</v>
      </c>
      <c r="D2770">
        <v>34</v>
      </c>
      <c r="E2770" t="s">
        <v>4845</v>
      </c>
      <c r="F2770">
        <v>7.47</v>
      </c>
      <c r="I2770" t="s">
        <v>13296</v>
      </c>
      <c r="K2770" t="s">
        <v>6860</v>
      </c>
      <c r="L2770" t="s">
        <v>6861</v>
      </c>
      <c r="M2770" t="s">
        <v>15000</v>
      </c>
      <c r="N2770">
        <v>9</v>
      </c>
      <c r="O2770" t="s">
        <v>15330</v>
      </c>
      <c r="P2770" t="s">
        <v>17597</v>
      </c>
      <c r="Q2770">
        <v>4</v>
      </c>
      <c r="R2770">
        <v>1</v>
      </c>
      <c r="S2770">
        <v>5.08</v>
      </c>
      <c r="T2770">
        <v>5.08</v>
      </c>
      <c r="U2770">
        <v>409.48</v>
      </c>
      <c r="V2770">
        <v>59.97</v>
      </c>
      <c r="W2770">
        <v>4.75</v>
      </c>
      <c r="Y2770">
        <v>1.25</v>
      </c>
      <c r="Z2770">
        <v>2</v>
      </c>
      <c r="AA2770" t="s">
        <v>4250</v>
      </c>
      <c r="AB2770">
        <v>0</v>
      </c>
      <c r="AC2770">
        <v>2</v>
      </c>
      <c r="AD2770">
        <v>3.4799047619047618</v>
      </c>
      <c r="AF2770" t="s">
        <v>7949</v>
      </c>
      <c r="AI2770">
        <v>0</v>
      </c>
      <c r="AJ2770">
        <v>0</v>
      </c>
      <c r="AM2770" t="s">
        <v>20019</v>
      </c>
    </row>
    <row r="2771" spans="1:39" x14ac:dyDescent="0.25">
      <c r="A2771" t="s">
        <v>9946</v>
      </c>
      <c r="B2771" t="s">
        <v>4841</v>
      </c>
      <c r="C2771" t="s">
        <v>4842</v>
      </c>
      <c r="D2771">
        <v>34</v>
      </c>
      <c r="E2771" t="s">
        <v>4845</v>
      </c>
      <c r="F2771">
        <v>7.47</v>
      </c>
      <c r="I2771" t="s">
        <v>13297</v>
      </c>
      <c r="K2771" t="s">
        <v>6860</v>
      </c>
      <c r="L2771" t="s">
        <v>6861</v>
      </c>
      <c r="M2771" t="s">
        <v>15042</v>
      </c>
      <c r="N2771">
        <v>9</v>
      </c>
      <c r="O2771" t="s">
        <v>15389</v>
      </c>
      <c r="P2771" t="s">
        <v>17598</v>
      </c>
      <c r="Q2771">
        <v>5</v>
      </c>
      <c r="R2771">
        <v>1</v>
      </c>
      <c r="S2771">
        <v>2.0699999999999998</v>
      </c>
      <c r="T2771">
        <v>2.0699999999999998</v>
      </c>
      <c r="U2771">
        <v>479.42</v>
      </c>
      <c r="V2771">
        <v>77.150000000000006</v>
      </c>
      <c r="W2771">
        <v>3.67</v>
      </c>
      <c r="Y2771">
        <v>2.1800000000000002</v>
      </c>
      <c r="Z2771">
        <v>1</v>
      </c>
      <c r="AA2771" t="s">
        <v>4250</v>
      </c>
      <c r="AB2771">
        <v>0</v>
      </c>
      <c r="AC2771">
        <v>4</v>
      </c>
      <c r="AD2771">
        <v>4.9453333333333331</v>
      </c>
      <c r="AF2771" t="s">
        <v>7949</v>
      </c>
      <c r="AI2771">
        <v>0</v>
      </c>
      <c r="AJ2771">
        <v>0</v>
      </c>
      <c r="AM2771" t="s">
        <v>20019</v>
      </c>
    </row>
    <row r="2772" spans="1:39" x14ac:dyDescent="0.25">
      <c r="A2772" t="s">
        <v>9946</v>
      </c>
      <c r="B2772" t="s">
        <v>4841</v>
      </c>
      <c r="C2772" t="s">
        <v>4842</v>
      </c>
      <c r="D2772">
        <v>34</v>
      </c>
      <c r="E2772" t="s">
        <v>4845</v>
      </c>
      <c r="F2772">
        <v>7.47</v>
      </c>
      <c r="I2772" t="s">
        <v>13298</v>
      </c>
      <c r="K2772" t="s">
        <v>6860</v>
      </c>
      <c r="M2772" t="s">
        <v>15002</v>
      </c>
      <c r="N2772">
        <v>8</v>
      </c>
      <c r="O2772" t="s">
        <v>15332</v>
      </c>
      <c r="P2772" t="s">
        <v>17598</v>
      </c>
      <c r="Q2772">
        <v>5</v>
      </c>
      <c r="R2772">
        <v>1</v>
      </c>
      <c r="S2772">
        <v>2.0699999999999998</v>
      </c>
      <c r="T2772">
        <v>2.0699999999999998</v>
      </c>
      <c r="U2772">
        <v>479.42</v>
      </c>
      <c r="V2772">
        <v>77.150000000000006</v>
      </c>
      <c r="W2772">
        <v>3.67</v>
      </c>
      <c r="Y2772">
        <v>2.1800000000000002</v>
      </c>
      <c r="Z2772">
        <v>1</v>
      </c>
      <c r="AA2772" t="s">
        <v>4250</v>
      </c>
      <c r="AB2772">
        <v>0</v>
      </c>
      <c r="AC2772">
        <v>4</v>
      </c>
      <c r="AD2772">
        <v>4.9453333333333331</v>
      </c>
      <c r="AF2772" t="s">
        <v>7949</v>
      </c>
      <c r="AI2772">
        <v>0</v>
      </c>
      <c r="AJ2772">
        <v>0</v>
      </c>
      <c r="AM2772" t="s">
        <v>20019</v>
      </c>
    </row>
    <row r="2773" spans="1:39" x14ac:dyDescent="0.25">
      <c r="A2773" t="s">
        <v>9947</v>
      </c>
      <c r="B2773" t="s">
        <v>4841</v>
      </c>
      <c r="C2773" t="s">
        <v>4842</v>
      </c>
      <c r="D2773">
        <v>34</v>
      </c>
      <c r="E2773" t="s">
        <v>4845</v>
      </c>
      <c r="F2773">
        <v>7.47</v>
      </c>
      <c r="I2773" t="s">
        <v>13299</v>
      </c>
      <c r="K2773" t="s">
        <v>6860</v>
      </c>
      <c r="L2773" t="s">
        <v>6861</v>
      </c>
      <c r="M2773" t="s">
        <v>14975</v>
      </c>
      <c r="N2773">
        <v>9</v>
      </c>
      <c r="O2773" t="s">
        <v>15296</v>
      </c>
      <c r="P2773" t="s">
        <v>17599</v>
      </c>
      <c r="Q2773">
        <v>6</v>
      </c>
      <c r="R2773">
        <v>2</v>
      </c>
      <c r="S2773">
        <v>4.74</v>
      </c>
      <c r="T2773">
        <v>4.92</v>
      </c>
      <c r="U2773">
        <v>485.51</v>
      </c>
      <c r="V2773">
        <v>101.96</v>
      </c>
      <c r="W2773">
        <v>4.47</v>
      </c>
      <c r="X2773">
        <v>11.45</v>
      </c>
      <c r="Y2773">
        <v>6.88</v>
      </c>
      <c r="Z2773">
        <v>2</v>
      </c>
      <c r="AA2773" t="s">
        <v>4250</v>
      </c>
      <c r="AB2773">
        <v>0</v>
      </c>
      <c r="AC2773">
        <v>3</v>
      </c>
      <c r="AD2773">
        <v>2.2448333333333341</v>
      </c>
      <c r="AF2773" t="s">
        <v>7949</v>
      </c>
      <c r="AI2773">
        <v>0</v>
      </c>
      <c r="AJ2773">
        <v>0</v>
      </c>
      <c r="AM2773" t="s">
        <v>20019</v>
      </c>
    </row>
    <row r="2774" spans="1:39" x14ac:dyDescent="0.25">
      <c r="A2774" t="s">
        <v>9948</v>
      </c>
      <c r="B2774" t="s">
        <v>4841</v>
      </c>
      <c r="C2774" t="s">
        <v>4842</v>
      </c>
      <c r="D2774">
        <v>34</v>
      </c>
      <c r="E2774" t="s">
        <v>4845</v>
      </c>
      <c r="F2774">
        <v>7.47</v>
      </c>
      <c r="I2774" t="s">
        <v>13300</v>
      </c>
      <c r="K2774" t="s">
        <v>6860</v>
      </c>
      <c r="L2774" t="s">
        <v>6861</v>
      </c>
      <c r="M2774" t="s">
        <v>14996</v>
      </c>
      <c r="N2774">
        <v>9</v>
      </c>
      <c r="O2774" t="s">
        <v>15322</v>
      </c>
      <c r="P2774" t="s">
        <v>17600</v>
      </c>
      <c r="Q2774">
        <v>7</v>
      </c>
      <c r="R2774">
        <v>2</v>
      </c>
      <c r="S2774">
        <v>-2.1</v>
      </c>
      <c r="T2774">
        <v>-2.1</v>
      </c>
      <c r="U2774">
        <v>436.37</v>
      </c>
      <c r="V2774">
        <v>126.28</v>
      </c>
      <c r="W2774">
        <v>2.66</v>
      </c>
      <c r="X2774">
        <v>10.23</v>
      </c>
      <c r="Y2774">
        <v>4.55</v>
      </c>
      <c r="Z2774">
        <v>2</v>
      </c>
      <c r="AA2774" t="s">
        <v>4250</v>
      </c>
      <c r="AB2774">
        <v>0</v>
      </c>
      <c r="AC2774">
        <v>3</v>
      </c>
      <c r="AD2774">
        <v>3.9544999999999999</v>
      </c>
      <c r="AF2774" t="s">
        <v>7949</v>
      </c>
      <c r="AI2774">
        <v>0</v>
      </c>
      <c r="AJ2774">
        <v>0</v>
      </c>
      <c r="AM2774" t="s">
        <v>20019</v>
      </c>
    </row>
    <row r="2775" spans="1:39" x14ac:dyDescent="0.25">
      <c r="A2775" t="s">
        <v>9949</v>
      </c>
      <c r="B2775" t="s">
        <v>4841</v>
      </c>
      <c r="C2775" t="s">
        <v>4842</v>
      </c>
      <c r="D2775">
        <v>34</v>
      </c>
      <c r="E2775" t="s">
        <v>4845</v>
      </c>
      <c r="F2775">
        <v>7.47</v>
      </c>
      <c r="I2775" t="s">
        <v>13301</v>
      </c>
      <c r="K2775" t="s">
        <v>6860</v>
      </c>
      <c r="L2775" t="s">
        <v>6861</v>
      </c>
      <c r="M2775" t="s">
        <v>14996</v>
      </c>
      <c r="N2775">
        <v>9</v>
      </c>
      <c r="O2775" t="s">
        <v>15322</v>
      </c>
      <c r="P2775" t="s">
        <v>17601</v>
      </c>
      <c r="Q2775">
        <v>5</v>
      </c>
      <c r="R2775">
        <v>2</v>
      </c>
      <c r="S2775">
        <v>-1.32</v>
      </c>
      <c r="T2775">
        <v>-1.32</v>
      </c>
      <c r="U2775">
        <v>412.8</v>
      </c>
      <c r="V2775">
        <v>89.6</v>
      </c>
      <c r="W2775">
        <v>3.36</v>
      </c>
      <c r="X2775">
        <v>10.119999999999999</v>
      </c>
      <c r="Y2775">
        <v>3.03</v>
      </c>
      <c r="Z2775">
        <v>2</v>
      </c>
      <c r="AA2775" t="s">
        <v>4250</v>
      </c>
      <c r="AB2775">
        <v>0</v>
      </c>
      <c r="AC2775">
        <v>3</v>
      </c>
      <c r="AD2775">
        <v>5.1228571428571428</v>
      </c>
      <c r="AF2775" t="s">
        <v>7949</v>
      </c>
      <c r="AI2775">
        <v>0</v>
      </c>
      <c r="AJ2775">
        <v>0</v>
      </c>
      <c r="AM2775" t="s">
        <v>20019</v>
      </c>
    </row>
    <row r="2776" spans="1:39" x14ac:dyDescent="0.25">
      <c r="A2776" t="s">
        <v>9950</v>
      </c>
      <c r="B2776" t="s">
        <v>4841</v>
      </c>
      <c r="C2776" t="s">
        <v>4842</v>
      </c>
      <c r="D2776">
        <v>34</v>
      </c>
      <c r="E2776" t="s">
        <v>4845</v>
      </c>
      <c r="F2776">
        <v>7.47</v>
      </c>
      <c r="I2776" t="s">
        <v>13302</v>
      </c>
      <c r="K2776" t="s">
        <v>6860</v>
      </c>
      <c r="L2776" t="s">
        <v>6861</v>
      </c>
      <c r="M2776" t="s">
        <v>14996</v>
      </c>
      <c r="N2776">
        <v>9</v>
      </c>
      <c r="O2776" t="s">
        <v>15322</v>
      </c>
      <c r="P2776" t="s">
        <v>17602</v>
      </c>
      <c r="Q2776">
        <v>6</v>
      </c>
      <c r="R2776">
        <v>2</v>
      </c>
      <c r="S2776">
        <v>-2.5499999999999998</v>
      </c>
      <c r="T2776">
        <v>-2.5499999999999998</v>
      </c>
      <c r="U2776">
        <v>403.36</v>
      </c>
      <c r="V2776">
        <v>113.39</v>
      </c>
      <c r="W2776">
        <v>2.58</v>
      </c>
      <c r="X2776">
        <v>10.01</v>
      </c>
      <c r="Y2776">
        <v>2.97</v>
      </c>
      <c r="Z2776">
        <v>2</v>
      </c>
      <c r="AA2776" t="s">
        <v>4250</v>
      </c>
      <c r="AB2776">
        <v>0</v>
      </c>
      <c r="AC2776">
        <v>3</v>
      </c>
      <c r="AD2776">
        <v>4.4106190476190479</v>
      </c>
      <c r="AF2776" t="s">
        <v>7949</v>
      </c>
      <c r="AI2776">
        <v>0</v>
      </c>
      <c r="AJ2776">
        <v>0</v>
      </c>
      <c r="AM2776" t="s">
        <v>20019</v>
      </c>
    </row>
    <row r="2777" spans="1:39" x14ac:dyDescent="0.25">
      <c r="A2777" t="s">
        <v>9951</v>
      </c>
      <c r="B2777" t="s">
        <v>4841</v>
      </c>
      <c r="C2777" t="s">
        <v>4842</v>
      </c>
      <c r="D2777">
        <v>34.1</v>
      </c>
      <c r="E2777" t="s">
        <v>4845</v>
      </c>
      <c r="F2777">
        <v>7.47</v>
      </c>
      <c r="I2777" t="s">
        <v>13303</v>
      </c>
      <c r="K2777" t="s">
        <v>6860</v>
      </c>
      <c r="L2777" t="s">
        <v>6861</v>
      </c>
      <c r="M2777" t="s">
        <v>14987</v>
      </c>
      <c r="N2777">
        <v>9</v>
      </c>
      <c r="O2777" t="s">
        <v>15311</v>
      </c>
      <c r="P2777" t="s">
        <v>17603</v>
      </c>
      <c r="Q2777">
        <v>6</v>
      </c>
      <c r="R2777">
        <v>2</v>
      </c>
      <c r="S2777">
        <v>2.25</v>
      </c>
      <c r="T2777">
        <v>2.27</v>
      </c>
      <c r="U2777">
        <v>422.82</v>
      </c>
      <c r="V2777">
        <v>98.83</v>
      </c>
      <c r="W2777">
        <v>3.03</v>
      </c>
      <c r="X2777">
        <v>9.01</v>
      </c>
      <c r="Y2777">
        <v>5.03</v>
      </c>
      <c r="Z2777">
        <v>2</v>
      </c>
      <c r="AA2777" t="s">
        <v>4250</v>
      </c>
      <c r="AB2777">
        <v>0</v>
      </c>
      <c r="AC2777">
        <v>5</v>
      </c>
      <c r="AD2777">
        <v>4.6319523809523808</v>
      </c>
      <c r="AF2777" t="s">
        <v>7949</v>
      </c>
      <c r="AI2777">
        <v>0</v>
      </c>
      <c r="AJ2777">
        <v>0</v>
      </c>
      <c r="AM2777" t="s">
        <v>20019</v>
      </c>
    </row>
    <row r="2778" spans="1:39" x14ac:dyDescent="0.25">
      <c r="A2778" t="s">
        <v>9952</v>
      </c>
      <c r="B2778" t="s">
        <v>4841</v>
      </c>
      <c r="C2778" t="s">
        <v>4842</v>
      </c>
      <c r="D2778">
        <v>34.299999999999997</v>
      </c>
      <c r="E2778" t="s">
        <v>4845</v>
      </c>
      <c r="F2778">
        <v>7.46</v>
      </c>
      <c r="I2778" t="s">
        <v>13304</v>
      </c>
      <c r="K2778" t="s">
        <v>6860</v>
      </c>
      <c r="L2778" t="s">
        <v>6861</v>
      </c>
      <c r="M2778" t="s">
        <v>15042</v>
      </c>
      <c r="N2778">
        <v>9</v>
      </c>
      <c r="O2778" t="s">
        <v>15389</v>
      </c>
      <c r="P2778" t="s">
        <v>17604</v>
      </c>
      <c r="Q2778">
        <v>5</v>
      </c>
      <c r="R2778">
        <v>1</v>
      </c>
      <c r="S2778">
        <v>2.5</v>
      </c>
      <c r="T2778">
        <v>2.52</v>
      </c>
      <c r="U2778">
        <v>425.57</v>
      </c>
      <c r="V2778">
        <v>77.150000000000006</v>
      </c>
      <c r="W2778">
        <v>3.76</v>
      </c>
      <c r="Y2778">
        <v>5.96</v>
      </c>
      <c r="Z2778">
        <v>1</v>
      </c>
      <c r="AA2778" t="s">
        <v>4250</v>
      </c>
      <c r="AB2778">
        <v>0</v>
      </c>
      <c r="AC2778">
        <v>5</v>
      </c>
      <c r="AD2778">
        <v>5.1149761904761908</v>
      </c>
      <c r="AF2778" t="s">
        <v>7949</v>
      </c>
      <c r="AI2778">
        <v>0</v>
      </c>
      <c r="AJ2778">
        <v>0</v>
      </c>
      <c r="AM2778" t="s">
        <v>20019</v>
      </c>
    </row>
    <row r="2779" spans="1:39" x14ac:dyDescent="0.25">
      <c r="A2779" t="s">
        <v>9952</v>
      </c>
      <c r="B2779" t="s">
        <v>4841</v>
      </c>
      <c r="C2779" t="s">
        <v>4842</v>
      </c>
      <c r="D2779">
        <v>34.299999999999997</v>
      </c>
      <c r="E2779" t="s">
        <v>4845</v>
      </c>
      <c r="F2779">
        <v>7.46</v>
      </c>
      <c r="I2779" t="s">
        <v>13305</v>
      </c>
      <c r="K2779" t="s">
        <v>6860</v>
      </c>
      <c r="M2779" t="s">
        <v>15002</v>
      </c>
      <c r="N2779">
        <v>8</v>
      </c>
      <c r="O2779" t="s">
        <v>15332</v>
      </c>
      <c r="P2779" t="s">
        <v>17604</v>
      </c>
      <c r="Q2779">
        <v>5</v>
      </c>
      <c r="R2779">
        <v>1</v>
      </c>
      <c r="S2779">
        <v>2.5</v>
      </c>
      <c r="T2779">
        <v>2.52</v>
      </c>
      <c r="U2779">
        <v>425.57</v>
      </c>
      <c r="V2779">
        <v>77.150000000000006</v>
      </c>
      <c r="W2779">
        <v>3.76</v>
      </c>
      <c r="Y2779">
        <v>5.96</v>
      </c>
      <c r="Z2779">
        <v>1</v>
      </c>
      <c r="AA2779" t="s">
        <v>4250</v>
      </c>
      <c r="AB2779">
        <v>0</v>
      </c>
      <c r="AC2779">
        <v>5</v>
      </c>
      <c r="AD2779">
        <v>5.1149761904761908</v>
      </c>
      <c r="AF2779" t="s">
        <v>7949</v>
      </c>
      <c r="AI2779">
        <v>0</v>
      </c>
      <c r="AJ2779">
        <v>0</v>
      </c>
      <c r="AM2779" t="s">
        <v>20019</v>
      </c>
    </row>
    <row r="2780" spans="1:39" x14ac:dyDescent="0.25">
      <c r="A2780" t="s">
        <v>9953</v>
      </c>
      <c r="B2780" t="s">
        <v>4841</v>
      </c>
      <c r="C2780" t="s">
        <v>4842</v>
      </c>
      <c r="D2780">
        <v>34.5</v>
      </c>
      <c r="E2780" t="s">
        <v>4845</v>
      </c>
      <c r="F2780">
        <v>7.46</v>
      </c>
      <c r="I2780" t="s">
        <v>13306</v>
      </c>
      <c r="K2780" t="s">
        <v>6860</v>
      </c>
      <c r="L2780" t="s">
        <v>6861</v>
      </c>
      <c r="M2780" t="s">
        <v>14987</v>
      </c>
      <c r="N2780">
        <v>9</v>
      </c>
      <c r="O2780" t="s">
        <v>15311</v>
      </c>
      <c r="P2780" t="s">
        <v>17605</v>
      </c>
      <c r="Q2780">
        <v>6</v>
      </c>
      <c r="R2780">
        <v>2</v>
      </c>
      <c r="S2780">
        <v>1.04</v>
      </c>
      <c r="T2780">
        <v>1.04</v>
      </c>
      <c r="U2780">
        <v>401.35</v>
      </c>
      <c r="V2780">
        <v>113.39</v>
      </c>
      <c r="W2780">
        <v>2.54</v>
      </c>
      <c r="X2780">
        <v>9.9499999999999993</v>
      </c>
      <c r="Y2780">
        <v>4.17</v>
      </c>
      <c r="Z2780">
        <v>2</v>
      </c>
      <c r="AA2780" t="s">
        <v>4250</v>
      </c>
      <c r="AB2780">
        <v>0</v>
      </c>
      <c r="AC2780">
        <v>4</v>
      </c>
      <c r="AD2780">
        <v>4.4249761904761904</v>
      </c>
      <c r="AF2780" t="s">
        <v>7949</v>
      </c>
      <c r="AI2780">
        <v>0</v>
      </c>
      <c r="AJ2780">
        <v>0</v>
      </c>
      <c r="AM2780" t="s">
        <v>20019</v>
      </c>
    </row>
    <row r="2781" spans="1:39" x14ac:dyDescent="0.25">
      <c r="A2781" t="s">
        <v>9954</v>
      </c>
      <c r="B2781" t="s">
        <v>4841</v>
      </c>
      <c r="C2781" t="s">
        <v>4842</v>
      </c>
      <c r="D2781">
        <v>34.67</v>
      </c>
      <c r="E2781" t="s">
        <v>4845</v>
      </c>
      <c r="F2781">
        <v>7.46</v>
      </c>
      <c r="K2781" t="s">
        <v>6860</v>
      </c>
      <c r="L2781" t="s">
        <v>6861</v>
      </c>
      <c r="M2781" t="s">
        <v>15078</v>
      </c>
      <c r="N2781">
        <v>9</v>
      </c>
      <c r="O2781" t="s">
        <v>15432</v>
      </c>
      <c r="P2781" t="s">
        <v>17606</v>
      </c>
      <c r="Q2781">
        <v>6</v>
      </c>
      <c r="R2781">
        <v>1</v>
      </c>
      <c r="S2781">
        <v>2.48</v>
      </c>
      <c r="T2781">
        <v>2.48</v>
      </c>
      <c r="U2781">
        <v>460.43</v>
      </c>
      <c r="V2781">
        <v>72.44</v>
      </c>
      <c r="W2781">
        <v>3.21</v>
      </c>
      <c r="Y2781">
        <v>4.87</v>
      </c>
      <c r="Z2781">
        <v>2</v>
      </c>
      <c r="AA2781" t="s">
        <v>4250</v>
      </c>
      <c r="AB2781">
        <v>0</v>
      </c>
      <c r="AC2781">
        <v>5</v>
      </c>
      <c r="AD2781">
        <v>4.8759761904761909</v>
      </c>
      <c r="AF2781" t="s">
        <v>7949</v>
      </c>
      <c r="AI2781">
        <v>0</v>
      </c>
      <c r="AJ2781">
        <v>0</v>
      </c>
      <c r="AK2781" t="s">
        <v>19920</v>
      </c>
      <c r="AL2781" t="s">
        <v>19920</v>
      </c>
      <c r="AM2781" t="s">
        <v>20019</v>
      </c>
    </row>
    <row r="2782" spans="1:39" x14ac:dyDescent="0.25">
      <c r="A2782" t="s">
        <v>9635</v>
      </c>
      <c r="B2782" t="s">
        <v>4841</v>
      </c>
      <c r="C2782" t="s">
        <v>4842</v>
      </c>
      <c r="D2782">
        <v>34.799999999999997</v>
      </c>
      <c r="E2782" t="s">
        <v>4845</v>
      </c>
      <c r="F2782">
        <v>7.46</v>
      </c>
      <c r="I2782" t="s">
        <v>13307</v>
      </c>
      <c r="K2782" t="s">
        <v>6860</v>
      </c>
      <c r="L2782" t="s">
        <v>6861</v>
      </c>
      <c r="M2782" t="s">
        <v>14979</v>
      </c>
      <c r="N2782">
        <v>8</v>
      </c>
      <c r="O2782" t="s">
        <v>15302</v>
      </c>
      <c r="P2782" t="s">
        <v>17287</v>
      </c>
      <c r="Q2782">
        <v>7</v>
      </c>
      <c r="R2782">
        <v>2</v>
      </c>
      <c r="S2782">
        <v>1.2</v>
      </c>
      <c r="T2782">
        <v>1.21</v>
      </c>
      <c r="U2782">
        <v>436.37</v>
      </c>
      <c r="V2782">
        <v>126.28</v>
      </c>
      <c r="W2782">
        <v>2.93</v>
      </c>
      <c r="X2782">
        <v>9.64</v>
      </c>
      <c r="Y2782">
        <v>3.7</v>
      </c>
      <c r="Z2782">
        <v>2</v>
      </c>
      <c r="AA2782" t="s">
        <v>4250</v>
      </c>
      <c r="AB2782">
        <v>0</v>
      </c>
      <c r="AC2782">
        <v>3</v>
      </c>
      <c r="AD2782">
        <v>3.9544999999999999</v>
      </c>
      <c r="AF2782" t="s">
        <v>7949</v>
      </c>
      <c r="AI2782">
        <v>0</v>
      </c>
      <c r="AJ2782">
        <v>0</v>
      </c>
      <c r="AM2782" t="s">
        <v>20019</v>
      </c>
    </row>
    <row r="2783" spans="1:39" x14ac:dyDescent="0.25">
      <c r="A2783" t="s">
        <v>9955</v>
      </c>
      <c r="B2783" t="s">
        <v>4841</v>
      </c>
      <c r="C2783" t="s">
        <v>4842</v>
      </c>
      <c r="D2783">
        <v>34.799999999999997</v>
      </c>
      <c r="E2783" t="s">
        <v>4845</v>
      </c>
      <c r="F2783">
        <v>7.46</v>
      </c>
      <c r="K2783" t="s">
        <v>6860</v>
      </c>
      <c r="L2783" t="s">
        <v>6861</v>
      </c>
      <c r="M2783" t="s">
        <v>6887</v>
      </c>
      <c r="N2783">
        <v>9</v>
      </c>
      <c r="O2783" t="s">
        <v>15459</v>
      </c>
      <c r="P2783" t="s">
        <v>17607</v>
      </c>
      <c r="Q2783">
        <v>9</v>
      </c>
      <c r="R2783">
        <v>9</v>
      </c>
      <c r="S2783">
        <v>1.51</v>
      </c>
      <c r="T2783">
        <v>3.55</v>
      </c>
      <c r="U2783">
        <v>752.85</v>
      </c>
      <c r="V2783">
        <v>257.47000000000003</v>
      </c>
      <c r="W2783">
        <v>-0.1</v>
      </c>
      <c r="X2783">
        <v>3.48</v>
      </c>
      <c r="Y2783">
        <v>6.65</v>
      </c>
      <c r="Z2783">
        <v>3</v>
      </c>
      <c r="AA2783" t="s">
        <v>4250</v>
      </c>
      <c r="AB2783">
        <v>2</v>
      </c>
      <c r="AC2783">
        <v>18</v>
      </c>
      <c r="AD2783">
        <v>2.7250000000000001</v>
      </c>
      <c r="AF2783" t="s">
        <v>7951</v>
      </c>
      <c r="AI2783">
        <v>0</v>
      </c>
      <c r="AJ2783">
        <v>0</v>
      </c>
      <c r="AK2783" t="s">
        <v>19901</v>
      </c>
      <c r="AL2783" t="s">
        <v>19901</v>
      </c>
      <c r="AM2783" t="s">
        <v>20019</v>
      </c>
    </row>
    <row r="2784" spans="1:39" x14ac:dyDescent="0.25">
      <c r="A2784" t="s">
        <v>9956</v>
      </c>
      <c r="B2784" t="s">
        <v>4841</v>
      </c>
      <c r="C2784" t="s">
        <v>4842</v>
      </c>
      <c r="D2784">
        <v>34.9</v>
      </c>
      <c r="E2784" t="s">
        <v>4845</v>
      </c>
      <c r="F2784">
        <v>7.46</v>
      </c>
      <c r="I2784" t="s">
        <v>13308</v>
      </c>
      <c r="K2784" t="s">
        <v>6860</v>
      </c>
      <c r="M2784" t="s">
        <v>15002</v>
      </c>
      <c r="N2784">
        <v>8</v>
      </c>
      <c r="O2784" t="s">
        <v>15332</v>
      </c>
      <c r="P2784" t="s">
        <v>17608</v>
      </c>
      <c r="Q2784">
        <v>6</v>
      </c>
      <c r="R2784">
        <v>1</v>
      </c>
      <c r="S2784">
        <v>0.17</v>
      </c>
      <c r="T2784">
        <v>0.17</v>
      </c>
      <c r="U2784">
        <v>408.5</v>
      </c>
      <c r="V2784">
        <v>100.94</v>
      </c>
      <c r="W2784">
        <v>2.2200000000000002</v>
      </c>
      <c r="Y2784">
        <v>5.0199999999999996</v>
      </c>
      <c r="Z2784">
        <v>1</v>
      </c>
      <c r="AA2784" t="s">
        <v>4250</v>
      </c>
      <c r="AB2784">
        <v>0</v>
      </c>
      <c r="AC2784">
        <v>3</v>
      </c>
      <c r="AD2784">
        <v>5.122238095238095</v>
      </c>
      <c r="AF2784" t="s">
        <v>7949</v>
      </c>
      <c r="AI2784">
        <v>0</v>
      </c>
      <c r="AJ2784">
        <v>0</v>
      </c>
      <c r="AM2784" t="s">
        <v>20019</v>
      </c>
    </row>
    <row r="2785" spans="1:39" x14ac:dyDescent="0.25">
      <c r="A2785" t="s">
        <v>8810</v>
      </c>
      <c r="B2785" t="s">
        <v>4841</v>
      </c>
      <c r="C2785" t="s">
        <v>4842</v>
      </c>
      <c r="D2785">
        <v>35</v>
      </c>
      <c r="E2785" t="s">
        <v>4845</v>
      </c>
      <c r="F2785">
        <v>7.46</v>
      </c>
      <c r="K2785" t="s">
        <v>6860</v>
      </c>
      <c r="M2785" t="s">
        <v>15158</v>
      </c>
      <c r="N2785">
        <v>8</v>
      </c>
      <c r="O2785" t="s">
        <v>15536</v>
      </c>
      <c r="P2785" t="s">
        <v>16462</v>
      </c>
      <c r="Q2785">
        <v>6</v>
      </c>
      <c r="R2785">
        <v>3</v>
      </c>
      <c r="S2785">
        <v>1.1100000000000001</v>
      </c>
      <c r="T2785">
        <v>1.97</v>
      </c>
      <c r="U2785">
        <v>694.78</v>
      </c>
      <c r="V2785">
        <v>119.05</v>
      </c>
      <c r="W2785">
        <v>5.42</v>
      </c>
      <c r="X2785">
        <v>13.79</v>
      </c>
      <c r="Y2785">
        <v>8.2200000000000006</v>
      </c>
      <c r="Z2785">
        <v>4</v>
      </c>
      <c r="AA2785" t="s">
        <v>4250</v>
      </c>
      <c r="AB2785">
        <v>2</v>
      </c>
      <c r="AC2785">
        <v>13</v>
      </c>
      <c r="AD2785">
        <v>3.0883333333333329</v>
      </c>
      <c r="AF2785" t="s">
        <v>7949</v>
      </c>
      <c r="AI2785">
        <v>0</v>
      </c>
      <c r="AJ2785">
        <v>0</v>
      </c>
      <c r="AK2785" t="s">
        <v>19888</v>
      </c>
      <c r="AL2785" t="s">
        <v>19888</v>
      </c>
      <c r="AM2785" t="s">
        <v>20019</v>
      </c>
    </row>
    <row r="2786" spans="1:39" x14ac:dyDescent="0.25">
      <c r="A2786" t="s">
        <v>9957</v>
      </c>
      <c r="B2786" t="s">
        <v>4841</v>
      </c>
      <c r="C2786" t="s">
        <v>4842</v>
      </c>
      <c r="D2786">
        <v>35</v>
      </c>
      <c r="E2786" t="s">
        <v>4845</v>
      </c>
      <c r="F2786">
        <v>7.46</v>
      </c>
      <c r="K2786" t="s">
        <v>6860</v>
      </c>
      <c r="L2786" t="s">
        <v>6861</v>
      </c>
      <c r="M2786" t="s">
        <v>15006</v>
      </c>
      <c r="N2786">
        <v>9</v>
      </c>
      <c r="O2786" t="s">
        <v>15336</v>
      </c>
      <c r="P2786" t="s">
        <v>17609</v>
      </c>
      <c r="Q2786">
        <v>6</v>
      </c>
      <c r="R2786">
        <v>1</v>
      </c>
      <c r="S2786">
        <v>2.54</v>
      </c>
      <c r="T2786">
        <v>2.54</v>
      </c>
      <c r="U2786">
        <v>375.43</v>
      </c>
      <c r="V2786">
        <v>89.86</v>
      </c>
      <c r="W2786">
        <v>2.95</v>
      </c>
      <c r="Y2786">
        <v>3.48</v>
      </c>
      <c r="Z2786">
        <v>2</v>
      </c>
      <c r="AA2786" t="s">
        <v>4250</v>
      </c>
      <c r="AB2786">
        <v>0</v>
      </c>
      <c r="AC2786">
        <v>1</v>
      </c>
      <c r="AD2786">
        <v>5.4531190476190474</v>
      </c>
      <c r="AF2786" t="s">
        <v>7949</v>
      </c>
      <c r="AI2786">
        <v>0</v>
      </c>
      <c r="AJ2786">
        <v>0</v>
      </c>
      <c r="AK2786" t="s">
        <v>19871</v>
      </c>
      <c r="AL2786" t="s">
        <v>19871</v>
      </c>
      <c r="AM2786" t="s">
        <v>20019</v>
      </c>
    </row>
    <row r="2787" spans="1:39" x14ac:dyDescent="0.25">
      <c r="A2787" t="s">
        <v>9958</v>
      </c>
      <c r="B2787" t="s">
        <v>4841</v>
      </c>
      <c r="C2787" t="s">
        <v>4842</v>
      </c>
      <c r="D2787">
        <v>35</v>
      </c>
      <c r="E2787" t="s">
        <v>4845</v>
      </c>
      <c r="F2787">
        <v>7.46</v>
      </c>
      <c r="I2787" t="s">
        <v>13309</v>
      </c>
      <c r="K2787" t="s">
        <v>6860</v>
      </c>
      <c r="L2787" t="s">
        <v>6861</v>
      </c>
      <c r="M2787" t="s">
        <v>14972</v>
      </c>
      <c r="N2787">
        <v>8</v>
      </c>
      <c r="O2787" t="s">
        <v>15293</v>
      </c>
      <c r="P2787" t="s">
        <v>17610</v>
      </c>
      <c r="Q2787">
        <v>5</v>
      </c>
      <c r="R2787">
        <v>2</v>
      </c>
      <c r="S2787">
        <v>3.44</v>
      </c>
      <c r="T2787">
        <v>3.44</v>
      </c>
      <c r="U2787">
        <v>492.4</v>
      </c>
      <c r="V2787">
        <v>89.6</v>
      </c>
      <c r="W2787">
        <v>4.8600000000000003</v>
      </c>
      <c r="X2787">
        <v>10.37</v>
      </c>
      <c r="Y2787">
        <v>3.9</v>
      </c>
      <c r="Z2787">
        <v>2</v>
      </c>
      <c r="AA2787" t="s">
        <v>4250</v>
      </c>
      <c r="AB2787">
        <v>0</v>
      </c>
      <c r="AC2787">
        <v>5</v>
      </c>
      <c r="AD2787">
        <v>3.6142857142857152</v>
      </c>
      <c r="AF2787" t="s">
        <v>7949</v>
      </c>
      <c r="AI2787">
        <v>0</v>
      </c>
      <c r="AJ2787">
        <v>0</v>
      </c>
      <c r="AM2787" t="s">
        <v>20019</v>
      </c>
    </row>
    <row r="2788" spans="1:39" x14ac:dyDescent="0.25">
      <c r="A2788" t="s">
        <v>9359</v>
      </c>
      <c r="B2788" t="s">
        <v>4841</v>
      </c>
      <c r="C2788" t="s">
        <v>4842</v>
      </c>
      <c r="D2788">
        <v>35</v>
      </c>
      <c r="E2788" t="s">
        <v>4845</v>
      </c>
      <c r="F2788">
        <v>7.46</v>
      </c>
      <c r="I2788" t="s">
        <v>13310</v>
      </c>
      <c r="K2788" t="s">
        <v>6860</v>
      </c>
      <c r="L2788" t="s">
        <v>6861</v>
      </c>
      <c r="M2788" t="s">
        <v>14972</v>
      </c>
      <c r="N2788">
        <v>8</v>
      </c>
      <c r="O2788" t="s">
        <v>15293</v>
      </c>
      <c r="P2788" t="s">
        <v>17011</v>
      </c>
      <c r="Q2788">
        <v>6</v>
      </c>
      <c r="R2788">
        <v>2</v>
      </c>
      <c r="S2788">
        <v>4.0599999999999996</v>
      </c>
      <c r="T2788">
        <v>4.0599999999999996</v>
      </c>
      <c r="U2788">
        <v>460.82</v>
      </c>
      <c r="V2788">
        <v>98.83</v>
      </c>
      <c r="W2788">
        <v>4.0199999999999996</v>
      </c>
      <c r="X2788">
        <v>9.58</v>
      </c>
      <c r="Y2788">
        <v>4.6100000000000003</v>
      </c>
      <c r="Z2788">
        <v>2</v>
      </c>
      <c r="AA2788" t="s">
        <v>4250</v>
      </c>
      <c r="AB2788">
        <v>0</v>
      </c>
      <c r="AC2788">
        <v>4</v>
      </c>
      <c r="AD2788">
        <v>2.9555238095238101</v>
      </c>
      <c r="AF2788" t="s">
        <v>7949</v>
      </c>
      <c r="AI2788">
        <v>0</v>
      </c>
      <c r="AJ2788">
        <v>0</v>
      </c>
      <c r="AM2788" t="s">
        <v>20019</v>
      </c>
    </row>
    <row r="2789" spans="1:39" x14ac:dyDescent="0.25">
      <c r="A2789" t="s">
        <v>9959</v>
      </c>
      <c r="B2789" t="s">
        <v>4841</v>
      </c>
      <c r="C2789" t="s">
        <v>4842</v>
      </c>
      <c r="D2789">
        <v>35</v>
      </c>
      <c r="E2789" t="s">
        <v>4845</v>
      </c>
      <c r="F2789">
        <v>7.46</v>
      </c>
      <c r="I2789" t="s">
        <v>13311</v>
      </c>
      <c r="K2789" t="s">
        <v>6860</v>
      </c>
      <c r="L2789" t="s">
        <v>6861</v>
      </c>
      <c r="M2789" t="s">
        <v>14972</v>
      </c>
      <c r="N2789">
        <v>8</v>
      </c>
      <c r="O2789" t="s">
        <v>15293</v>
      </c>
      <c r="P2789" t="s">
        <v>17611</v>
      </c>
      <c r="Q2789">
        <v>6</v>
      </c>
      <c r="R2789">
        <v>2</v>
      </c>
      <c r="S2789">
        <v>1.57</v>
      </c>
      <c r="T2789">
        <v>1.57</v>
      </c>
      <c r="U2789">
        <v>458.39</v>
      </c>
      <c r="V2789">
        <v>98.83</v>
      </c>
      <c r="W2789">
        <v>3.81</v>
      </c>
      <c r="X2789">
        <v>9.52</v>
      </c>
      <c r="Y2789">
        <v>4.6100000000000003</v>
      </c>
      <c r="Z2789">
        <v>2</v>
      </c>
      <c r="AA2789" t="s">
        <v>4250</v>
      </c>
      <c r="AB2789">
        <v>0</v>
      </c>
      <c r="AC2789">
        <v>4</v>
      </c>
      <c r="AD2789">
        <v>4.5028809523809521</v>
      </c>
      <c r="AF2789" t="s">
        <v>7949</v>
      </c>
      <c r="AI2789">
        <v>0</v>
      </c>
      <c r="AJ2789">
        <v>0</v>
      </c>
      <c r="AM2789" t="s">
        <v>20019</v>
      </c>
    </row>
    <row r="2790" spans="1:39" x14ac:dyDescent="0.25">
      <c r="A2790" t="s">
        <v>5470</v>
      </c>
      <c r="B2790" t="s">
        <v>4841</v>
      </c>
      <c r="C2790" t="s">
        <v>4842</v>
      </c>
      <c r="D2790">
        <v>35</v>
      </c>
      <c r="E2790" t="s">
        <v>4845</v>
      </c>
      <c r="F2790">
        <v>7.46</v>
      </c>
      <c r="K2790" t="s">
        <v>6860</v>
      </c>
      <c r="L2790" t="s">
        <v>6861</v>
      </c>
      <c r="M2790" t="s">
        <v>15108</v>
      </c>
      <c r="N2790">
        <v>9</v>
      </c>
      <c r="O2790" t="s">
        <v>15476</v>
      </c>
      <c r="P2790" t="s">
        <v>7196</v>
      </c>
      <c r="Q2790">
        <v>7</v>
      </c>
      <c r="R2790">
        <v>1</v>
      </c>
      <c r="S2790">
        <v>2.5099999999999998</v>
      </c>
      <c r="T2790">
        <v>2.5299999999999998</v>
      </c>
      <c r="U2790">
        <v>438.39</v>
      </c>
      <c r="V2790">
        <v>96.94</v>
      </c>
      <c r="W2790">
        <v>1.47</v>
      </c>
      <c r="Y2790">
        <v>5.72</v>
      </c>
      <c r="Z2790">
        <v>2</v>
      </c>
      <c r="AA2790" t="s">
        <v>4250</v>
      </c>
      <c r="AB2790">
        <v>0</v>
      </c>
      <c r="AC2790">
        <v>3</v>
      </c>
      <c r="AD2790">
        <v>4.7870714285714282</v>
      </c>
      <c r="AF2790" t="s">
        <v>7949</v>
      </c>
      <c r="AI2790">
        <v>0</v>
      </c>
      <c r="AJ2790">
        <v>0</v>
      </c>
      <c r="AK2790" t="s">
        <v>7970</v>
      </c>
      <c r="AL2790" t="s">
        <v>7970</v>
      </c>
      <c r="AM2790" t="s">
        <v>20019</v>
      </c>
    </row>
    <row r="2791" spans="1:39" x14ac:dyDescent="0.25">
      <c r="A2791" t="s">
        <v>5470</v>
      </c>
      <c r="B2791" t="s">
        <v>4841</v>
      </c>
      <c r="C2791" t="s">
        <v>4842</v>
      </c>
      <c r="D2791">
        <v>35</v>
      </c>
      <c r="E2791" t="s">
        <v>4845</v>
      </c>
      <c r="F2791">
        <v>7.46</v>
      </c>
      <c r="I2791" t="s">
        <v>6368</v>
      </c>
      <c r="K2791" t="s">
        <v>6860</v>
      </c>
      <c r="L2791" t="s">
        <v>6861</v>
      </c>
      <c r="M2791" t="s">
        <v>6890</v>
      </c>
      <c r="N2791">
        <v>9</v>
      </c>
      <c r="O2791" t="s">
        <v>6949</v>
      </c>
      <c r="P2791" t="s">
        <v>7196</v>
      </c>
      <c r="Q2791">
        <v>7</v>
      </c>
      <c r="R2791">
        <v>1</v>
      </c>
      <c r="S2791">
        <v>2.5099999999999998</v>
      </c>
      <c r="T2791">
        <v>2.5299999999999998</v>
      </c>
      <c r="U2791">
        <v>438.39</v>
      </c>
      <c r="V2791">
        <v>96.94</v>
      </c>
      <c r="W2791">
        <v>1.47</v>
      </c>
      <c r="Y2791">
        <v>5.72</v>
      </c>
      <c r="Z2791">
        <v>2</v>
      </c>
      <c r="AA2791" t="s">
        <v>4250</v>
      </c>
      <c r="AB2791">
        <v>0</v>
      </c>
      <c r="AC2791">
        <v>3</v>
      </c>
      <c r="AD2791">
        <v>4.7870714285714282</v>
      </c>
      <c r="AF2791" t="s">
        <v>7949</v>
      </c>
      <c r="AI2791">
        <v>0</v>
      </c>
      <c r="AJ2791">
        <v>0</v>
      </c>
      <c r="AM2791" t="s">
        <v>20019</v>
      </c>
    </row>
    <row r="2792" spans="1:39" x14ac:dyDescent="0.25">
      <c r="A2792" t="s">
        <v>9960</v>
      </c>
      <c r="B2792" t="s">
        <v>4841</v>
      </c>
      <c r="C2792" t="s">
        <v>4842</v>
      </c>
      <c r="D2792">
        <v>35</v>
      </c>
      <c r="E2792" t="s">
        <v>4845</v>
      </c>
      <c r="F2792">
        <v>7.46</v>
      </c>
      <c r="K2792" t="s">
        <v>6860</v>
      </c>
      <c r="L2792" t="s">
        <v>6861</v>
      </c>
      <c r="M2792" t="s">
        <v>15099</v>
      </c>
      <c r="N2792">
        <v>9</v>
      </c>
      <c r="O2792" t="s">
        <v>15462</v>
      </c>
      <c r="P2792" t="s">
        <v>17612</v>
      </c>
      <c r="Q2792">
        <v>6</v>
      </c>
      <c r="R2792">
        <v>2</v>
      </c>
      <c r="S2792">
        <v>3.9</v>
      </c>
      <c r="T2792">
        <v>3.92</v>
      </c>
      <c r="U2792">
        <v>467.76</v>
      </c>
      <c r="V2792">
        <v>102.49</v>
      </c>
      <c r="W2792">
        <v>3.74</v>
      </c>
      <c r="X2792">
        <v>8.65</v>
      </c>
      <c r="Y2792">
        <v>1.56</v>
      </c>
      <c r="Z2792">
        <v>2</v>
      </c>
      <c r="AA2792" t="s">
        <v>4250</v>
      </c>
      <c r="AB2792">
        <v>0</v>
      </c>
      <c r="AC2792">
        <v>3</v>
      </c>
      <c r="AD2792">
        <v>2.9039523809523811</v>
      </c>
      <c r="AF2792" t="s">
        <v>7949</v>
      </c>
      <c r="AI2792">
        <v>0</v>
      </c>
      <c r="AJ2792">
        <v>0</v>
      </c>
      <c r="AK2792" t="s">
        <v>19935</v>
      </c>
      <c r="AL2792" t="s">
        <v>19935</v>
      </c>
      <c r="AM2792" t="s">
        <v>20019</v>
      </c>
    </row>
    <row r="2793" spans="1:39" x14ac:dyDescent="0.25">
      <c r="A2793" t="s">
        <v>9960</v>
      </c>
      <c r="B2793" t="s">
        <v>4841</v>
      </c>
      <c r="C2793" t="s">
        <v>4842</v>
      </c>
      <c r="D2793">
        <v>35</v>
      </c>
      <c r="E2793" t="s">
        <v>4845</v>
      </c>
      <c r="F2793">
        <v>7.46</v>
      </c>
      <c r="I2793" t="s">
        <v>13312</v>
      </c>
      <c r="K2793" t="s">
        <v>6860</v>
      </c>
      <c r="L2793" t="s">
        <v>6861</v>
      </c>
      <c r="M2793" t="s">
        <v>15100</v>
      </c>
      <c r="N2793">
        <v>8</v>
      </c>
      <c r="O2793" t="s">
        <v>15463</v>
      </c>
      <c r="P2793" t="s">
        <v>17612</v>
      </c>
      <c r="Q2793">
        <v>6</v>
      </c>
      <c r="R2793">
        <v>2</v>
      </c>
      <c r="S2793">
        <v>3.9</v>
      </c>
      <c r="T2793">
        <v>3.92</v>
      </c>
      <c r="U2793">
        <v>467.76</v>
      </c>
      <c r="V2793">
        <v>102.49</v>
      </c>
      <c r="W2793">
        <v>3.74</v>
      </c>
      <c r="X2793">
        <v>8.65</v>
      </c>
      <c r="Y2793">
        <v>1.56</v>
      </c>
      <c r="Z2793">
        <v>2</v>
      </c>
      <c r="AA2793" t="s">
        <v>4250</v>
      </c>
      <c r="AB2793">
        <v>0</v>
      </c>
      <c r="AC2793">
        <v>3</v>
      </c>
      <c r="AD2793">
        <v>2.9039523809523811</v>
      </c>
      <c r="AF2793" t="s">
        <v>7949</v>
      </c>
      <c r="AI2793">
        <v>0</v>
      </c>
      <c r="AJ2793">
        <v>0</v>
      </c>
      <c r="AM2793" t="s">
        <v>20019</v>
      </c>
    </row>
    <row r="2794" spans="1:39" x14ac:dyDescent="0.25">
      <c r="A2794" t="s">
        <v>9961</v>
      </c>
      <c r="B2794" t="s">
        <v>4841</v>
      </c>
      <c r="C2794" t="s">
        <v>4842</v>
      </c>
      <c r="D2794">
        <v>35</v>
      </c>
      <c r="E2794" t="s">
        <v>4845</v>
      </c>
      <c r="F2794">
        <v>7.46</v>
      </c>
      <c r="K2794" t="s">
        <v>6860</v>
      </c>
      <c r="M2794" t="s">
        <v>15159</v>
      </c>
      <c r="N2794">
        <v>8</v>
      </c>
      <c r="O2794" t="s">
        <v>15537</v>
      </c>
      <c r="P2794" t="s">
        <v>17613</v>
      </c>
      <c r="Q2794">
        <v>7</v>
      </c>
      <c r="R2794">
        <v>6</v>
      </c>
      <c r="S2794">
        <v>1.94</v>
      </c>
      <c r="T2794">
        <v>1.94</v>
      </c>
      <c r="U2794">
        <v>611.78</v>
      </c>
      <c r="V2794">
        <v>169.75</v>
      </c>
      <c r="W2794">
        <v>1.86</v>
      </c>
      <c r="X2794">
        <v>13.29</v>
      </c>
      <c r="Y2794">
        <v>5.15</v>
      </c>
      <c r="Z2794">
        <v>2</v>
      </c>
      <c r="AA2794" t="s">
        <v>4250</v>
      </c>
      <c r="AB2794">
        <v>2</v>
      </c>
      <c r="AC2794">
        <v>17</v>
      </c>
      <c r="AD2794">
        <v>3</v>
      </c>
      <c r="AF2794" t="s">
        <v>7949</v>
      </c>
      <c r="AI2794">
        <v>0</v>
      </c>
      <c r="AJ2794">
        <v>0</v>
      </c>
      <c r="AK2794" t="s">
        <v>19959</v>
      </c>
      <c r="AL2794" t="s">
        <v>19959</v>
      </c>
      <c r="AM2794" t="s">
        <v>20019</v>
      </c>
    </row>
    <row r="2795" spans="1:39" x14ac:dyDescent="0.25">
      <c r="A2795" t="s">
        <v>9962</v>
      </c>
      <c r="B2795" t="s">
        <v>4841</v>
      </c>
      <c r="C2795" t="s">
        <v>4842</v>
      </c>
      <c r="D2795">
        <v>35</v>
      </c>
      <c r="E2795" t="s">
        <v>4845</v>
      </c>
      <c r="F2795">
        <v>7.46</v>
      </c>
      <c r="K2795" t="s">
        <v>6860</v>
      </c>
      <c r="L2795" t="s">
        <v>6861</v>
      </c>
      <c r="M2795" t="s">
        <v>15160</v>
      </c>
      <c r="N2795">
        <v>9</v>
      </c>
      <c r="O2795" t="s">
        <v>15538</v>
      </c>
      <c r="P2795" t="s">
        <v>17614</v>
      </c>
      <c r="Q2795">
        <v>5</v>
      </c>
      <c r="R2795">
        <v>3</v>
      </c>
      <c r="S2795">
        <v>0.56999999999999995</v>
      </c>
      <c r="T2795">
        <v>1.53</v>
      </c>
      <c r="U2795">
        <v>497.66</v>
      </c>
      <c r="V2795">
        <v>98.74</v>
      </c>
      <c r="W2795">
        <v>2.96</v>
      </c>
      <c r="X2795">
        <v>14</v>
      </c>
      <c r="Y2795">
        <v>8.32</v>
      </c>
      <c r="Z2795">
        <v>2</v>
      </c>
      <c r="AA2795" t="s">
        <v>4250</v>
      </c>
      <c r="AB2795">
        <v>0</v>
      </c>
      <c r="AC2795">
        <v>12</v>
      </c>
      <c r="AD2795">
        <v>3.7320476190476191</v>
      </c>
      <c r="AF2795" t="s">
        <v>7949</v>
      </c>
      <c r="AI2795">
        <v>0</v>
      </c>
      <c r="AJ2795">
        <v>0</v>
      </c>
      <c r="AK2795" t="s">
        <v>19960</v>
      </c>
      <c r="AL2795" t="s">
        <v>19960</v>
      </c>
      <c r="AM2795" t="s">
        <v>20019</v>
      </c>
    </row>
    <row r="2796" spans="1:39" x14ac:dyDescent="0.25">
      <c r="A2796" t="s">
        <v>9401</v>
      </c>
      <c r="B2796" t="s">
        <v>4841</v>
      </c>
      <c r="C2796" t="s">
        <v>4842</v>
      </c>
      <c r="D2796">
        <v>35</v>
      </c>
      <c r="E2796" t="s">
        <v>4845</v>
      </c>
      <c r="F2796">
        <v>7.46</v>
      </c>
      <c r="K2796" t="s">
        <v>6860</v>
      </c>
      <c r="L2796" t="s">
        <v>6861</v>
      </c>
      <c r="M2796" t="s">
        <v>15116</v>
      </c>
      <c r="N2796">
        <v>9</v>
      </c>
      <c r="O2796" t="s">
        <v>15488</v>
      </c>
      <c r="P2796" t="s">
        <v>17053</v>
      </c>
      <c r="Q2796">
        <v>4</v>
      </c>
      <c r="R2796">
        <v>2</v>
      </c>
      <c r="S2796">
        <v>4.93</v>
      </c>
      <c r="T2796">
        <v>4.95</v>
      </c>
      <c r="U2796">
        <v>404.56</v>
      </c>
      <c r="V2796">
        <v>80.900000000000006</v>
      </c>
      <c r="W2796">
        <v>4.92</v>
      </c>
      <c r="Y2796">
        <v>6.08</v>
      </c>
      <c r="Z2796">
        <v>3</v>
      </c>
      <c r="AA2796" t="s">
        <v>4250</v>
      </c>
      <c r="AB2796">
        <v>0</v>
      </c>
      <c r="AC2796">
        <v>6</v>
      </c>
      <c r="AD2796">
        <v>3.2067142857142859</v>
      </c>
      <c r="AF2796" t="s">
        <v>7949</v>
      </c>
      <c r="AI2796">
        <v>0</v>
      </c>
      <c r="AJ2796">
        <v>0</v>
      </c>
      <c r="AK2796" t="s">
        <v>19854</v>
      </c>
      <c r="AL2796" t="s">
        <v>19854</v>
      </c>
      <c r="AM2796" t="s">
        <v>20019</v>
      </c>
    </row>
    <row r="2797" spans="1:39" x14ac:dyDescent="0.25">
      <c r="A2797" t="s">
        <v>9963</v>
      </c>
      <c r="B2797" t="s">
        <v>4841</v>
      </c>
      <c r="C2797" t="s">
        <v>4842</v>
      </c>
      <c r="D2797">
        <v>35</v>
      </c>
      <c r="E2797" t="s">
        <v>4845</v>
      </c>
      <c r="F2797">
        <v>7.46</v>
      </c>
      <c r="K2797" t="s">
        <v>6860</v>
      </c>
      <c r="M2797" t="s">
        <v>14983</v>
      </c>
      <c r="N2797">
        <v>8</v>
      </c>
      <c r="O2797" t="s">
        <v>15306</v>
      </c>
      <c r="P2797" t="s">
        <v>17615</v>
      </c>
      <c r="Q2797">
        <v>5</v>
      </c>
      <c r="R2797">
        <v>3</v>
      </c>
      <c r="S2797">
        <v>-0.12</v>
      </c>
      <c r="T2797">
        <v>1.88</v>
      </c>
      <c r="U2797">
        <v>509.64</v>
      </c>
      <c r="V2797">
        <v>90.9</v>
      </c>
      <c r="W2797">
        <v>2.79</v>
      </c>
      <c r="X2797">
        <v>13.88</v>
      </c>
      <c r="Y2797">
        <v>9.43</v>
      </c>
      <c r="Z2797">
        <v>1</v>
      </c>
      <c r="AA2797" t="s">
        <v>4250</v>
      </c>
      <c r="AB2797">
        <v>1</v>
      </c>
      <c r="AC2797">
        <v>12</v>
      </c>
      <c r="AD2797">
        <v>3.4216666666666669</v>
      </c>
      <c r="AF2797" t="s">
        <v>7952</v>
      </c>
      <c r="AI2797">
        <v>0</v>
      </c>
      <c r="AJ2797">
        <v>0</v>
      </c>
      <c r="AK2797" t="s">
        <v>19858</v>
      </c>
      <c r="AL2797" t="s">
        <v>19858</v>
      </c>
      <c r="AM2797" t="s">
        <v>20019</v>
      </c>
    </row>
    <row r="2798" spans="1:39" x14ac:dyDescent="0.25">
      <c r="A2798" t="s">
        <v>5704</v>
      </c>
      <c r="B2798" t="s">
        <v>4841</v>
      </c>
      <c r="C2798" t="s">
        <v>4842</v>
      </c>
      <c r="D2798">
        <v>35</v>
      </c>
      <c r="E2798" t="s">
        <v>4845</v>
      </c>
      <c r="F2798">
        <v>7.46</v>
      </c>
      <c r="K2798" t="s">
        <v>6860</v>
      </c>
      <c r="M2798" t="s">
        <v>15117</v>
      </c>
      <c r="N2798">
        <v>8</v>
      </c>
      <c r="O2798" t="s">
        <v>15489</v>
      </c>
      <c r="P2798" t="s">
        <v>7430</v>
      </c>
      <c r="Q2798">
        <v>3</v>
      </c>
      <c r="R2798">
        <v>1</v>
      </c>
      <c r="S2798">
        <v>4.0599999999999996</v>
      </c>
      <c r="T2798">
        <v>4.08</v>
      </c>
      <c r="U2798">
        <v>328.35</v>
      </c>
      <c r="V2798">
        <v>45.98</v>
      </c>
      <c r="W2798">
        <v>4.68</v>
      </c>
      <c r="X2798">
        <v>9.31</v>
      </c>
      <c r="Y2798">
        <v>5.96</v>
      </c>
      <c r="Z2798">
        <v>5</v>
      </c>
      <c r="AA2798" t="s">
        <v>4250</v>
      </c>
      <c r="AB2798">
        <v>0</v>
      </c>
      <c r="AC2798">
        <v>2</v>
      </c>
      <c r="AD2798">
        <v>4.293333333333333</v>
      </c>
      <c r="AF2798" t="s">
        <v>7949</v>
      </c>
      <c r="AI2798">
        <v>0</v>
      </c>
      <c r="AJ2798">
        <v>0</v>
      </c>
      <c r="AK2798" t="s">
        <v>7990</v>
      </c>
      <c r="AL2798" t="s">
        <v>7990</v>
      </c>
      <c r="AM2798" t="s">
        <v>20019</v>
      </c>
    </row>
    <row r="2799" spans="1:39" x14ac:dyDescent="0.25">
      <c r="A2799" t="s">
        <v>9964</v>
      </c>
      <c r="B2799" t="s">
        <v>4841</v>
      </c>
      <c r="C2799" t="s">
        <v>4842</v>
      </c>
      <c r="D2799">
        <v>35</v>
      </c>
      <c r="E2799" t="s">
        <v>4845</v>
      </c>
      <c r="F2799">
        <v>7.46</v>
      </c>
      <c r="I2799" t="s">
        <v>13313</v>
      </c>
      <c r="K2799" t="s">
        <v>6860</v>
      </c>
      <c r="L2799" t="s">
        <v>6861</v>
      </c>
      <c r="M2799" t="s">
        <v>15040</v>
      </c>
      <c r="N2799">
        <v>9</v>
      </c>
      <c r="O2799" t="s">
        <v>15384</v>
      </c>
      <c r="P2799" t="s">
        <v>17616</v>
      </c>
      <c r="Q2799">
        <v>4</v>
      </c>
      <c r="R2799">
        <v>1</v>
      </c>
      <c r="S2799">
        <v>4.95</v>
      </c>
      <c r="T2799">
        <v>4.99</v>
      </c>
      <c r="U2799">
        <v>426.56</v>
      </c>
      <c r="V2799">
        <v>56.84</v>
      </c>
      <c r="W2799">
        <v>4.55</v>
      </c>
      <c r="Y2799">
        <v>6.45</v>
      </c>
      <c r="Z2799">
        <v>2</v>
      </c>
      <c r="AA2799" t="s">
        <v>4250</v>
      </c>
      <c r="AB2799">
        <v>0</v>
      </c>
      <c r="AC2799">
        <v>2</v>
      </c>
      <c r="AD2799">
        <v>3.3629047619047618</v>
      </c>
      <c r="AF2799" t="s">
        <v>7949</v>
      </c>
      <c r="AI2799">
        <v>0</v>
      </c>
      <c r="AJ2799">
        <v>0</v>
      </c>
      <c r="AM2799" t="s">
        <v>20019</v>
      </c>
    </row>
    <row r="2800" spans="1:39" x14ac:dyDescent="0.25">
      <c r="A2800" t="s">
        <v>9965</v>
      </c>
      <c r="B2800" t="s">
        <v>4841</v>
      </c>
      <c r="C2800" t="s">
        <v>4842</v>
      </c>
      <c r="D2800">
        <v>35.1</v>
      </c>
      <c r="E2800" t="s">
        <v>4845</v>
      </c>
      <c r="F2800">
        <v>7.46</v>
      </c>
      <c r="I2800" t="s">
        <v>13314</v>
      </c>
      <c r="K2800" t="s">
        <v>6860</v>
      </c>
      <c r="L2800" t="s">
        <v>6861</v>
      </c>
      <c r="M2800" t="s">
        <v>14972</v>
      </c>
      <c r="N2800">
        <v>8</v>
      </c>
      <c r="O2800" t="s">
        <v>15293</v>
      </c>
      <c r="P2800" t="s">
        <v>17617</v>
      </c>
      <c r="Q2800">
        <v>7</v>
      </c>
      <c r="R2800">
        <v>2</v>
      </c>
      <c r="S2800">
        <v>1.84</v>
      </c>
      <c r="T2800">
        <v>1.85</v>
      </c>
      <c r="U2800">
        <v>456.79</v>
      </c>
      <c r="V2800">
        <v>126.28</v>
      </c>
      <c r="W2800">
        <v>3.27</v>
      </c>
      <c r="X2800">
        <v>8.8699999999999992</v>
      </c>
      <c r="Y2800">
        <v>3.67</v>
      </c>
      <c r="Z2800">
        <v>2</v>
      </c>
      <c r="AA2800" t="s">
        <v>4250</v>
      </c>
      <c r="AB2800">
        <v>0</v>
      </c>
      <c r="AC2800">
        <v>3</v>
      </c>
      <c r="AD2800">
        <v>3.808642857142857</v>
      </c>
      <c r="AF2800" t="s">
        <v>7949</v>
      </c>
      <c r="AI2800">
        <v>0</v>
      </c>
      <c r="AJ2800">
        <v>0</v>
      </c>
      <c r="AM2800" t="s">
        <v>20019</v>
      </c>
    </row>
    <row r="2801" spans="1:39" x14ac:dyDescent="0.25">
      <c r="A2801" t="s">
        <v>8283</v>
      </c>
      <c r="B2801" t="s">
        <v>4841</v>
      </c>
      <c r="C2801" t="s">
        <v>4842</v>
      </c>
      <c r="D2801">
        <v>35.1</v>
      </c>
      <c r="E2801" t="s">
        <v>4845</v>
      </c>
      <c r="F2801">
        <v>7.46</v>
      </c>
      <c r="K2801" t="s">
        <v>6860</v>
      </c>
      <c r="L2801" t="s">
        <v>6861</v>
      </c>
      <c r="M2801" t="s">
        <v>15023</v>
      </c>
      <c r="N2801">
        <v>9</v>
      </c>
      <c r="O2801" t="s">
        <v>15361</v>
      </c>
      <c r="P2801" t="s">
        <v>15936</v>
      </c>
      <c r="Q2801">
        <v>5</v>
      </c>
      <c r="R2801">
        <v>1</v>
      </c>
      <c r="S2801">
        <v>2.0499999999999998</v>
      </c>
      <c r="T2801">
        <v>2.0499999999999998</v>
      </c>
      <c r="U2801">
        <v>431.42</v>
      </c>
      <c r="V2801">
        <v>77.05</v>
      </c>
      <c r="W2801">
        <v>4.63</v>
      </c>
      <c r="Y2801">
        <v>2.56</v>
      </c>
      <c r="Z2801">
        <v>4</v>
      </c>
      <c r="AA2801" t="s">
        <v>4250</v>
      </c>
      <c r="AB2801">
        <v>0</v>
      </c>
      <c r="AC2801">
        <v>4</v>
      </c>
      <c r="AD2801">
        <v>5.2981904761904763</v>
      </c>
      <c r="AF2801" t="s">
        <v>7949</v>
      </c>
      <c r="AI2801">
        <v>0</v>
      </c>
      <c r="AJ2801">
        <v>0</v>
      </c>
      <c r="AK2801" t="s">
        <v>19841</v>
      </c>
      <c r="AL2801" t="s">
        <v>19841</v>
      </c>
      <c r="AM2801" t="s">
        <v>20019</v>
      </c>
    </row>
    <row r="2802" spans="1:39" x14ac:dyDescent="0.25">
      <c r="A2802" t="s">
        <v>9966</v>
      </c>
      <c r="B2802" t="s">
        <v>4841</v>
      </c>
      <c r="C2802" t="s">
        <v>4842</v>
      </c>
      <c r="D2802">
        <v>35.200000000000003</v>
      </c>
      <c r="E2802" t="s">
        <v>4845</v>
      </c>
      <c r="F2802">
        <v>7.45</v>
      </c>
      <c r="I2802" t="s">
        <v>13315</v>
      </c>
      <c r="K2802" t="s">
        <v>6860</v>
      </c>
      <c r="L2802" t="s">
        <v>6861</v>
      </c>
      <c r="M2802" t="s">
        <v>14987</v>
      </c>
      <c r="N2802">
        <v>9</v>
      </c>
      <c r="O2802" t="s">
        <v>15311</v>
      </c>
      <c r="P2802" t="s">
        <v>17618</v>
      </c>
      <c r="Q2802">
        <v>6</v>
      </c>
      <c r="R2802">
        <v>2</v>
      </c>
      <c r="S2802">
        <v>0.7</v>
      </c>
      <c r="T2802">
        <v>0.72</v>
      </c>
      <c r="U2802">
        <v>419.34</v>
      </c>
      <c r="V2802">
        <v>113.39</v>
      </c>
      <c r="W2802">
        <v>2.68</v>
      </c>
      <c r="X2802">
        <v>8.6</v>
      </c>
      <c r="Y2802">
        <v>4.17</v>
      </c>
      <c r="Z2802">
        <v>2</v>
      </c>
      <c r="AA2802" t="s">
        <v>4250</v>
      </c>
      <c r="AB2802">
        <v>0</v>
      </c>
      <c r="AC2802">
        <v>4</v>
      </c>
      <c r="AD2802">
        <v>4.2964761904761906</v>
      </c>
      <c r="AF2802" t="s">
        <v>7949</v>
      </c>
      <c r="AI2802">
        <v>0</v>
      </c>
      <c r="AJ2802">
        <v>0</v>
      </c>
      <c r="AM2802" t="s">
        <v>20019</v>
      </c>
    </row>
    <row r="2803" spans="1:39" x14ac:dyDescent="0.25">
      <c r="A2803" t="s">
        <v>9967</v>
      </c>
      <c r="B2803" t="s">
        <v>4841</v>
      </c>
      <c r="C2803" t="s">
        <v>4842</v>
      </c>
      <c r="D2803">
        <v>35.200000000000003</v>
      </c>
      <c r="E2803" t="s">
        <v>4845</v>
      </c>
      <c r="F2803">
        <v>7.45</v>
      </c>
      <c r="K2803" t="s">
        <v>6860</v>
      </c>
      <c r="L2803" t="s">
        <v>6861</v>
      </c>
      <c r="M2803" t="s">
        <v>15008</v>
      </c>
      <c r="N2803">
        <v>9</v>
      </c>
      <c r="O2803" t="s">
        <v>15413</v>
      </c>
      <c r="P2803" t="s">
        <v>17619</v>
      </c>
      <c r="Q2803">
        <v>7</v>
      </c>
      <c r="R2803">
        <v>3</v>
      </c>
      <c r="S2803">
        <v>2.82</v>
      </c>
      <c r="T2803">
        <v>2.83</v>
      </c>
      <c r="U2803">
        <v>597.65</v>
      </c>
      <c r="V2803">
        <v>101.94</v>
      </c>
      <c r="W2803">
        <v>5.32</v>
      </c>
      <c r="X2803">
        <v>13.83</v>
      </c>
      <c r="Y2803">
        <v>5.94</v>
      </c>
      <c r="Z2803">
        <v>2</v>
      </c>
      <c r="AA2803" t="s">
        <v>4250</v>
      </c>
      <c r="AB2803">
        <v>2</v>
      </c>
      <c r="AC2803">
        <v>12</v>
      </c>
      <c r="AD2803">
        <v>3.3586666666666671</v>
      </c>
      <c r="AF2803" t="s">
        <v>7949</v>
      </c>
      <c r="AI2803">
        <v>0</v>
      </c>
      <c r="AJ2803">
        <v>0</v>
      </c>
      <c r="AK2803" t="s">
        <v>19913</v>
      </c>
      <c r="AL2803" t="s">
        <v>19913</v>
      </c>
      <c r="AM2803" t="s">
        <v>20019</v>
      </c>
    </row>
    <row r="2804" spans="1:39" x14ac:dyDescent="0.25">
      <c r="A2804" t="s">
        <v>9968</v>
      </c>
      <c r="B2804" t="s">
        <v>4841</v>
      </c>
      <c r="C2804" t="s">
        <v>4842</v>
      </c>
      <c r="D2804">
        <v>35.200000000000003</v>
      </c>
      <c r="E2804" t="s">
        <v>4845</v>
      </c>
      <c r="F2804">
        <v>7.45</v>
      </c>
      <c r="I2804" t="s">
        <v>13316</v>
      </c>
      <c r="K2804" t="s">
        <v>6860</v>
      </c>
      <c r="M2804" t="s">
        <v>15002</v>
      </c>
      <c r="N2804">
        <v>8</v>
      </c>
      <c r="O2804" t="s">
        <v>15332</v>
      </c>
      <c r="P2804" t="s">
        <v>17620</v>
      </c>
      <c r="Q2804">
        <v>6</v>
      </c>
      <c r="R2804">
        <v>3</v>
      </c>
      <c r="S2804">
        <v>6.65</v>
      </c>
      <c r="T2804">
        <v>7.35</v>
      </c>
      <c r="U2804">
        <v>552.74</v>
      </c>
      <c r="V2804">
        <v>113.76</v>
      </c>
      <c r="W2804">
        <v>3.6</v>
      </c>
      <c r="X2804">
        <v>8.58</v>
      </c>
      <c r="Y2804">
        <v>8.23</v>
      </c>
      <c r="Z2804">
        <v>2</v>
      </c>
      <c r="AA2804" t="s">
        <v>4250</v>
      </c>
      <c r="AB2804">
        <v>1</v>
      </c>
      <c r="AC2804">
        <v>8</v>
      </c>
      <c r="AD2804">
        <v>1.259666666666666</v>
      </c>
      <c r="AF2804" t="s">
        <v>7949</v>
      </c>
      <c r="AI2804">
        <v>0</v>
      </c>
      <c r="AJ2804">
        <v>0</v>
      </c>
      <c r="AM2804" t="s">
        <v>20019</v>
      </c>
    </row>
    <row r="2805" spans="1:39" x14ac:dyDescent="0.25">
      <c r="A2805" t="s">
        <v>9969</v>
      </c>
      <c r="B2805" t="s">
        <v>4841</v>
      </c>
      <c r="C2805" t="s">
        <v>4842</v>
      </c>
      <c r="D2805">
        <v>35.299999999999997</v>
      </c>
      <c r="E2805" t="s">
        <v>4845</v>
      </c>
      <c r="F2805">
        <v>7.45</v>
      </c>
      <c r="I2805" t="s">
        <v>13317</v>
      </c>
      <c r="K2805" t="s">
        <v>6860</v>
      </c>
      <c r="M2805" t="s">
        <v>15002</v>
      </c>
      <c r="N2805">
        <v>8</v>
      </c>
      <c r="O2805" t="s">
        <v>15332</v>
      </c>
      <c r="P2805" t="s">
        <v>17621</v>
      </c>
      <c r="Q2805">
        <v>5</v>
      </c>
      <c r="R2805">
        <v>1</v>
      </c>
      <c r="S2805">
        <v>2.82</v>
      </c>
      <c r="T2805">
        <v>2.83</v>
      </c>
      <c r="U2805">
        <v>522.52</v>
      </c>
      <c r="V2805">
        <v>80.81</v>
      </c>
      <c r="W2805">
        <v>5.25</v>
      </c>
      <c r="Y2805">
        <v>5.92</v>
      </c>
      <c r="Z2805">
        <v>2</v>
      </c>
      <c r="AA2805" t="s">
        <v>4250</v>
      </c>
      <c r="AB2805">
        <v>2</v>
      </c>
      <c r="AC2805">
        <v>4</v>
      </c>
      <c r="AD2805">
        <v>4.4233333333333338</v>
      </c>
      <c r="AF2805" t="s">
        <v>7949</v>
      </c>
      <c r="AI2805">
        <v>0</v>
      </c>
      <c r="AJ2805">
        <v>0</v>
      </c>
      <c r="AM2805" t="s">
        <v>20019</v>
      </c>
    </row>
    <row r="2806" spans="1:39" x14ac:dyDescent="0.25">
      <c r="A2806" t="s">
        <v>9970</v>
      </c>
      <c r="B2806" t="s">
        <v>4841</v>
      </c>
      <c r="C2806" t="s">
        <v>4842</v>
      </c>
      <c r="D2806">
        <v>35.6</v>
      </c>
      <c r="E2806" t="s">
        <v>4845</v>
      </c>
      <c r="F2806">
        <v>7.45</v>
      </c>
      <c r="I2806" t="s">
        <v>13318</v>
      </c>
      <c r="K2806" t="s">
        <v>6860</v>
      </c>
      <c r="L2806" t="s">
        <v>6861</v>
      </c>
      <c r="M2806" t="s">
        <v>14987</v>
      </c>
      <c r="N2806">
        <v>9</v>
      </c>
      <c r="O2806" t="s">
        <v>15311</v>
      </c>
      <c r="P2806" t="s">
        <v>17622</v>
      </c>
      <c r="Q2806">
        <v>9</v>
      </c>
      <c r="R2806">
        <v>2</v>
      </c>
      <c r="S2806">
        <v>1.44</v>
      </c>
      <c r="T2806">
        <v>1.45</v>
      </c>
      <c r="U2806">
        <v>490.85</v>
      </c>
      <c r="V2806">
        <v>137.75</v>
      </c>
      <c r="W2806">
        <v>3.14</v>
      </c>
      <c r="X2806">
        <v>8.94</v>
      </c>
      <c r="Y2806">
        <v>4.01</v>
      </c>
      <c r="Z2806">
        <v>3</v>
      </c>
      <c r="AA2806" t="s">
        <v>4250</v>
      </c>
      <c r="AB2806">
        <v>0</v>
      </c>
      <c r="AC2806">
        <v>7</v>
      </c>
      <c r="AD2806">
        <v>3.5653571428571431</v>
      </c>
      <c r="AF2806" t="s">
        <v>7949</v>
      </c>
      <c r="AI2806">
        <v>0</v>
      </c>
      <c r="AJ2806">
        <v>0</v>
      </c>
      <c r="AM2806" t="s">
        <v>20019</v>
      </c>
    </row>
    <row r="2807" spans="1:39" x14ac:dyDescent="0.25">
      <c r="A2807" t="s">
        <v>8125</v>
      </c>
      <c r="B2807" t="s">
        <v>4841</v>
      </c>
      <c r="C2807" t="s">
        <v>4842</v>
      </c>
      <c r="D2807">
        <v>35.97</v>
      </c>
      <c r="E2807" t="s">
        <v>4845</v>
      </c>
      <c r="F2807">
        <v>7.44</v>
      </c>
      <c r="K2807" t="s">
        <v>6860</v>
      </c>
      <c r="L2807" t="s">
        <v>6861</v>
      </c>
      <c r="M2807" t="s">
        <v>6891</v>
      </c>
      <c r="N2807">
        <v>9</v>
      </c>
      <c r="O2807" t="s">
        <v>15446</v>
      </c>
      <c r="P2807" t="s">
        <v>15778</v>
      </c>
      <c r="Q2807">
        <v>5</v>
      </c>
      <c r="R2807">
        <v>1</v>
      </c>
      <c r="S2807">
        <v>1.57</v>
      </c>
      <c r="T2807">
        <v>1.62</v>
      </c>
      <c r="U2807">
        <v>406.87</v>
      </c>
      <c r="V2807">
        <v>80.81</v>
      </c>
      <c r="W2807">
        <v>3.44</v>
      </c>
      <c r="Y2807">
        <v>6.4</v>
      </c>
      <c r="Z2807">
        <v>3</v>
      </c>
      <c r="AA2807" t="s">
        <v>4250</v>
      </c>
      <c r="AB2807">
        <v>0</v>
      </c>
      <c r="AC2807">
        <v>4</v>
      </c>
      <c r="AD2807">
        <v>5.4985476190476188</v>
      </c>
      <c r="AF2807" t="s">
        <v>7949</v>
      </c>
      <c r="AI2807">
        <v>0</v>
      </c>
      <c r="AJ2807">
        <v>0</v>
      </c>
      <c r="AK2807" t="s">
        <v>19928</v>
      </c>
      <c r="AL2807" t="s">
        <v>19928</v>
      </c>
      <c r="AM2807" t="s">
        <v>20019</v>
      </c>
    </row>
    <row r="2808" spans="1:39" x14ac:dyDescent="0.25">
      <c r="A2808" t="s">
        <v>9458</v>
      </c>
      <c r="B2808" t="s">
        <v>4841</v>
      </c>
      <c r="C2808" t="s">
        <v>4842</v>
      </c>
      <c r="D2808">
        <v>36</v>
      </c>
      <c r="E2808" t="s">
        <v>4845</v>
      </c>
      <c r="F2808">
        <v>7.44</v>
      </c>
      <c r="K2808" t="s">
        <v>6860</v>
      </c>
      <c r="L2808" t="s">
        <v>6861</v>
      </c>
      <c r="M2808" t="s">
        <v>15048</v>
      </c>
      <c r="N2808">
        <v>9</v>
      </c>
      <c r="O2808" t="s">
        <v>15397</v>
      </c>
      <c r="P2808" t="s">
        <v>17110</v>
      </c>
      <c r="Q2808">
        <v>7</v>
      </c>
      <c r="R2808">
        <v>4</v>
      </c>
      <c r="S2808">
        <v>2.2799999999999998</v>
      </c>
      <c r="T2808">
        <v>3.14</v>
      </c>
      <c r="U2808">
        <v>606.79</v>
      </c>
      <c r="V2808">
        <v>120</v>
      </c>
      <c r="W2808">
        <v>4.04</v>
      </c>
      <c r="X2808">
        <v>13.96</v>
      </c>
      <c r="Y2808">
        <v>8.14</v>
      </c>
      <c r="Z2808">
        <v>3</v>
      </c>
      <c r="AA2808" t="s">
        <v>4250</v>
      </c>
      <c r="AB2808">
        <v>1</v>
      </c>
      <c r="AC2808">
        <v>12</v>
      </c>
      <c r="AD2808">
        <v>2.72</v>
      </c>
      <c r="AF2808" t="s">
        <v>7949</v>
      </c>
      <c r="AI2808">
        <v>0</v>
      </c>
      <c r="AJ2808">
        <v>0</v>
      </c>
      <c r="AK2808" t="s">
        <v>19889</v>
      </c>
      <c r="AL2808" t="s">
        <v>19889</v>
      </c>
      <c r="AM2808" t="s">
        <v>20019</v>
      </c>
    </row>
    <row r="2809" spans="1:39" x14ac:dyDescent="0.25">
      <c r="A2809" t="s">
        <v>8125</v>
      </c>
      <c r="B2809" t="s">
        <v>4841</v>
      </c>
      <c r="C2809" t="s">
        <v>4842</v>
      </c>
      <c r="D2809">
        <v>36</v>
      </c>
      <c r="E2809" t="s">
        <v>4845</v>
      </c>
      <c r="F2809">
        <v>7.44</v>
      </c>
      <c r="K2809" t="s">
        <v>6860</v>
      </c>
      <c r="L2809" t="s">
        <v>6861</v>
      </c>
      <c r="M2809" t="s">
        <v>15005</v>
      </c>
      <c r="N2809">
        <v>9</v>
      </c>
      <c r="O2809" t="s">
        <v>15335</v>
      </c>
      <c r="P2809" t="s">
        <v>15778</v>
      </c>
      <c r="Q2809">
        <v>5</v>
      </c>
      <c r="R2809">
        <v>1</v>
      </c>
      <c r="S2809">
        <v>1.57</v>
      </c>
      <c r="T2809">
        <v>1.62</v>
      </c>
      <c r="U2809">
        <v>406.87</v>
      </c>
      <c r="V2809">
        <v>80.81</v>
      </c>
      <c r="W2809">
        <v>3.44</v>
      </c>
      <c r="Y2809">
        <v>6.4</v>
      </c>
      <c r="Z2809">
        <v>3</v>
      </c>
      <c r="AA2809" t="s">
        <v>4250</v>
      </c>
      <c r="AB2809">
        <v>0</v>
      </c>
      <c r="AC2809">
        <v>4</v>
      </c>
      <c r="AD2809">
        <v>5.4985476190476188</v>
      </c>
      <c r="AF2809" t="s">
        <v>7949</v>
      </c>
      <c r="AI2809">
        <v>0</v>
      </c>
      <c r="AJ2809">
        <v>0</v>
      </c>
      <c r="AK2809" t="s">
        <v>19835</v>
      </c>
      <c r="AL2809" t="s">
        <v>19835</v>
      </c>
      <c r="AM2809" t="s">
        <v>20019</v>
      </c>
    </row>
    <row r="2810" spans="1:39" x14ac:dyDescent="0.25">
      <c r="A2810" t="s">
        <v>9971</v>
      </c>
      <c r="B2810" t="s">
        <v>4841</v>
      </c>
      <c r="C2810" t="s">
        <v>4842</v>
      </c>
      <c r="D2810">
        <v>36</v>
      </c>
      <c r="E2810" t="s">
        <v>4845</v>
      </c>
      <c r="F2810">
        <v>7.44</v>
      </c>
      <c r="K2810" t="s">
        <v>6860</v>
      </c>
      <c r="L2810" t="s">
        <v>6861</v>
      </c>
      <c r="M2810" t="s">
        <v>15012</v>
      </c>
      <c r="N2810">
        <v>9</v>
      </c>
      <c r="O2810" t="s">
        <v>15348</v>
      </c>
      <c r="P2810" t="s">
        <v>17623</v>
      </c>
      <c r="Q2810">
        <v>6</v>
      </c>
      <c r="R2810">
        <v>3</v>
      </c>
      <c r="S2810">
        <v>3.97</v>
      </c>
      <c r="T2810">
        <v>4.0199999999999996</v>
      </c>
      <c r="U2810">
        <v>514.61</v>
      </c>
      <c r="V2810">
        <v>101.65</v>
      </c>
      <c r="W2810">
        <v>3.61</v>
      </c>
      <c r="X2810">
        <v>13.52</v>
      </c>
      <c r="Y2810">
        <v>6.49</v>
      </c>
      <c r="Z2810">
        <v>2</v>
      </c>
      <c r="AA2810" t="s">
        <v>4250</v>
      </c>
      <c r="AB2810">
        <v>1</v>
      </c>
      <c r="AC2810">
        <v>7</v>
      </c>
      <c r="AD2810">
        <v>2.2833333333333332</v>
      </c>
      <c r="AF2810" t="s">
        <v>7949</v>
      </c>
      <c r="AI2810">
        <v>0</v>
      </c>
      <c r="AJ2810">
        <v>0</v>
      </c>
      <c r="AK2810" t="s">
        <v>19881</v>
      </c>
      <c r="AL2810" t="s">
        <v>19881</v>
      </c>
      <c r="AM2810" t="s">
        <v>20019</v>
      </c>
    </row>
    <row r="2811" spans="1:39" x14ac:dyDescent="0.25">
      <c r="A2811" t="s">
        <v>9972</v>
      </c>
      <c r="B2811" t="s">
        <v>4841</v>
      </c>
      <c r="C2811" t="s">
        <v>4842</v>
      </c>
      <c r="D2811">
        <v>36</v>
      </c>
      <c r="E2811" t="s">
        <v>4845</v>
      </c>
      <c r="F2811">
        <v>7.44</v>
      </c>
      <c r="K2811" t="s">
        <v>6860</v>
      </c>
      <c r="L2811" t="s">
        <v>6861</v>
      </c>
      <c r="M2811" t="s">
        <v>15012</v>
      </c>
      <c r="N2811">
        <v>9</v>
      </c>
      <c r="O2811" t="s">
        <v>15348</v>
      </c>
      <c r="P2811" t="s">
        <v>17624</v>
      </c>
      <c r="Q2811">
        <v>8</v>
      </c>
      <c r="R2811">
        <v>3</v>
      </c>
      <c r="S2811">
        <v>2.63</v>
      </c>
      <c r="T2811">
        <v>2.65</v>
      </c>
      <c r="U2811">
        <v>604.59</v>
      </c>
      <c r="V2811">
        <v>119.47</v>
      </c>
      <c r="W2811">
        <v>3.63</v>
      </c>
      <c r="X2811">
        <v>13.45</v>
      </c>
      <c r="Y2811">
        <v>6.11</v>
      </c>
      <c r="Z2811">
        <v>2</v>
      </c>
      <c r="AA2811" t="s">
        <v>4250</v>
      </c>
      <c r="AB2811">
        <v>1</v>
      </c>
      <c r="AC2811">
        <v>8</v>
      </c>
      <c r="AD2811">
        <v>2.869333333333334</v>
      </c>
      <c r="AF2811" t="s">
        <v>7949</v>
      </c>
      <c r="AI2811">
        <v>0</v>
      </c>
      <c r="AJ2811">
        <v>0</v>
      </c>
      <c r="AK2811" t="s">
        <v>19881</v>
      </c>
      <c r="AL2811" t="s">
        <v>19881</v>
      </c>
      <c r="AM2811" t="s">
        <v>20019</v>
      </c>
    </row>
    <row r="2812" spans="1:39" x14ac:dyDescent="0.25">
      <c r="A2812" t="s">
        <v>8952</v>
      </c>
      <c r="B2812" t="s">
        <v>4841</v>
      </c>
      <c r="C2812" t="s">
        <v>4842</v>
      </c>
      <c r="D2812">
        <v>36</v>
      </c>
      <c r="E2812" t="s">
        <v>4845</v>
      </c>
      <c r="F2812">
        <v>7.44</v>
      </c>
      <c r="K2812" t="s">
        <v>6860</v>
      </c>
      <c r="L2812" t="s">
        <v>6861</v>
      </c>
      <c r="M2812" t="s">
        <v>15028</v>
      </c>
      <c r="N2812">
        <v>9</v>
      </c>
      <c r="O2812" t="s">
        <v>15370</v>
      </c>
      <c r="P2812" t="s">
        <v>16604</v>
      </c>
      <c r="Q2812">
        <v>7</v>
      </c>
      <c r="R2812">
        <v>1</v>
      </c>
      <c r="S2812">
        <v>3.61</v>
      </c>
      <c r="T2812">
        <v>3.62</v>
      </c>
      <c r="U2812">
        <v>402.45</v>
      </c>
      <c r="V2812">
        <v>91.85</v>
      </c>
      <c r="W2812">
        <v>3.87</v>
      </c>
      <c r="Y2812">
        <v>5.76</v>
      </c>
      <c r="Z2812">
        <v>3</v>
      </c>
      <c r="AA2812" t="s">
        <v>4250</v>
      </c>
      <c r="AB2812">
        <v>0</v>
      </c>
      <c r="AC2812">
        <v>4</v>
      </c>
      <c r="AD2812">
        <v>4.3534523809523824</v>
      </c>
      <c r="AF2812" t="s">
        <v>7949</v>
      </c>
      <c r="AI2812">
        <v>0</v>
      </c>
      <c r="AJ2812">
        <v>0</v>
      </c>
      <c r="AK2812" t="s">
        <v>19892</v>
      </c>
      <c r="AL2812" t="s">
        <v>19892</v>
      </c>
      <c r="AM2812" t="s">
        <v>20019</v>
      </c>
    </row>
    <row r="2813" spans="1:39" x14ac:dyDescent="0.25">
      <c r="A2813" t="s">
        <v>8952</v>
      </c>
      <c r="B2813" t="s">
        <v>4841</v>
      </c>
      <c r="C2813" t="s">
        <v>4842</v>
      </c>
      <c r="D2813">
        <v>36</v>
      </c>
      <c r="E2813" t="s">
        <v>4845</v>
      </c>
      <c r="F2813">
        <v>7.44</v>
      </c>
      <c r="K2813" t="s">
        <v>6860</v>
      </c>
      <c r="L2813" t="s">
        <v>6861</v>
      </c>
      <c r="M2813" t="s">
        <v>15013</v>
      </c>
      <c r="N2813">
        <v>9</v>
      </c>
      <c r="O2813" t="s">
        <v>15372</v>
      </c>
      <c r="P2813" t="s">
        <v>16604</v>
      </c>
      <c r="Q2813">
        <v>7</v>
      </c>
      <c r="R2813">
        <v>1</v>
      </c>
      <c r="S2813">
        <v>3.61</v>
      </c>
      <c r="T2813">
        <v>3.62</v>
      </c>
      <c r="U2813">
        <v>402.45</v>
      </c>
      <c r="V2813">
        <v>91.85</v>
      </c>
      <c r="W2813">
        <v>3.87</v>
      </c>
      <c r="Y2813">
        <v>5.76</v>
      </c>
      <c r="Z2813">
        <v>3</v>
      </c>
      <c r="AA2813" t="s">
        <v>4250</v>
      </c>
      <c r="AB2813">
        <v>0</v>
      </c>
      <c r="AC2813">
        <v>4</v>
      </c>
      <c r="AD2813">
        <v>4.3534523809523824</v>
      </c>
      <c r="AF2813" t="s">
        <v>7949</v>
      </c>
      <c r="AI2813">
        <v>0</v>
      </c>
      <c r="AJ2813">
        <v>0</v>
      </c>
      <c r="AK2813" t="s">
        <v>19851</v>
      </c>
      <c r="AL2813" t="s">
        <v>19851</v>
      </c>
      <c r="AM2813" t="s">
        <v>20019</v>
      </c>
    </row>
    <row r="2814" spans="1:39" x14ac:dyDescent="0.25">
      <c r="A2814" t="s">
        <v>8104</v>
      </c>
      <c r="B2814" t="s">
        <v>4841</v>
      </c>
      <c r="C2814" t="s">
        <v>4842</v>
      </c>
      <c r="D2814">
        <v>36</v>
      </c>
      <c r="E2814" t="s">
        <v>4845</v>
      </c>
      <c r="F2814">
        <v>7.44</v>
      </c>
      <c r="K2814" t="s">
        <v>6860</v>
      </c>
      <c r="L2814" t="s">
        <v>6861</v>
      </c>
      <c r="M2814" t="s">
        <v>15090</v>
      </c>
      <c r="N2814">
        <v>9</v>
      </c>
      <c r="O2814" t="s">
        <v>15449</v>
      </c>
      <c r="P2814" t="s">
        <v>15757</v>
      </c>
      <c r="Q2814">
        <v>4</v>
      </c>
      <c r="R2814">
        <v>1</v>
      </c>
      <c r="S2814">
        <v>2.74</v>
      </c>
      <c r="T2814">
        <v>2.74</v>
      </c>
      <c r="U2814">
        <v>387.84</v>
      </c>
      <c r="V2814">
        <v>67.92</v>
      </c>
      <c r="W2814">
        <v>3.69</v>
      </c>
      <c r="Y2814">
        <v>0</v>
      </c>
      <c r="Z2814">
        <v>2</v>
      </c>
      <c r="AA2814" t="s">
        <v>4250</v>
      </c>
      <c r="AB2814">
        <v>0</v>
      </c>
      <c r="AC2814">
        <v>1</v>
      </c>
      <c r="AD2814">
        <v>5.2644761904761914</v>
      </c>
      <c r="AF2814" t="s">
        <v>7949</v>
      </c>
      <c r="AI2814">
        <v>0</v>
      </c>
      <c r="AJ2814">
        <v>0</v>
      </c>
      <c r="AK2814" t="s">
        <v>19832</v>
      </c>
      <c r="AL2814" t="s">
        <v>19832</v>
      </c>
      <c r="AM2814" t="s">
        <v>20019</v>
      </c>
    </row>
    <row r="2815" spans="1:39" x14ac:dyDescent="0.25">
      <c r="A2815" t="s">
        <v>9973</v>
      </c>
      <c r="B2815" t="s">
        <v>4841</v>
      </c>
      <c r="C2815" t="s">
        <v>4842</v>
      </c>
      <c r="D2815">
        <v>36</v>
      </c>
      <c r="E2815" t="s">
        <v>4845</v>
      </c>
      <c r="F2815">
        <v>7.44</v>
      </c>
      <c r="K2815" t="s">
        <v>6860</v>
      </c>
      <c r="L2815" t="s">
        <v>6861</v>
      </c>
      <c r="M2815" t="s">
        <v>14978</v>
      </c>
      <c r="N2815">
        <v>9</v>
      </c>
      <c r="O2815" t="s">
        <v>15363</v>
      </c>
      <c r="P2815" t="s">
        <v>17625</v>
      </c>
      <c r="Q2815">
        <v>4</v>
      </c>
      <c r="R2815">
        <v>3</v>
      </c>
      <c r="S2815">
        <v>6.88</v>
      </c>
      <c r="T2815">
        <v>7.73</v>
      </c>
      <c r="U2815">
        <v>504.72</v>
      </c>
      <c r="V2815">
        <v>70.59</v>
      </c>
      <c r="W2815">
        <v>5.57</v>
      </c>
      <c r="X2815">
        <v>13.97</v>
      </c>
      <c r="Y2815">
        <v>8.1999999999999993</v>
      </c>
      <c r="Z2815">
        <v>2</v>
      </c>
      <c r="AA2815" t="s">
        <v>4250</v>
      </c>
      <c r="AB2815">
        <v>2</v>
      </c>
      <c r="AC2815">
        <v>5</v>
      </c>
      <c r="AD2815">
        <v>2.0666666666666669</v>
      </c>
      <c r="AF2815" t="s">
        <v>7949</v>
      </c>
      <c r="AI2815">
        <v>0</v>
      </c>
      <c r="AJ2815">
        <v>0</v>
      </c>
      <c r="AK2815" t="s">
        <v>7992</v>
      </c>
      <c r="AL2815" t="s">
        <v>7992</v>
      </c>
      <c r="AM2815" t="s">
        <v>20019</v>
      </c>
    </row>
    <row r="2816" spans="1:39" x14ac:dyDescent="0.25">
      <c r="A2816" t="s">
        <v>9974</v>
      </c>
      <c r="B2816" t="s">
        <v>4841</v>
      </c>
      <c r="C2816" t="s">
        <v>4842</v>
      </c>
      <c r="D2816">
        <v>36</v>
      </c>
      <c r="E2816" t="s">
        <v>4845</v>
      </c>
      <c r="F2816">
        <v>7.44</v>
      </c>
      <c r="I2816" t="s">
        <v>13319</v>
      </c>
      <c r="K2816" t="s">
        <v>6860</v>
      </c>
      <c r="L2816" t="s">
        <v>6861</v>
      </c>
      <c r="M2816" t="s">
        <v>14979</v>
      </c>
      <c r="N2816">
        <v>8</v>
      </c>
      <c r="O2816" t="s">
        <v>15302</v>
      </c>
      <c r="P2816" t="s">
        <v>17626</v>
      </c>
      <c r="Q2816">
        <v>6</v>
      </c>
      <c r="R2816">
        <v>2</v>
      </c>
      <c r="S2816">
        <v>3.11</v>
      </c>
      <c r="T2816">
        <v>3.11</v>
      </c>
      <c r="U2816">
        <v>501.84</v>
      </c>
      <c r="V2816">
        <v>94.01</v>
      </c>
      <c r="W2816">
        <v>4.5199999999999996</v>
      </c>
      <c r="X2816">
        <v>10.5</v>
      </c>
      <c r="Y2816">
        <v>3.89</v>
      </c>
      <c r="Z2816">
        <v>3</v>
      </c>
      <c r="AA2816" t="s">
        <v>4250</v>
      </c>
      <c r="AB2816">
        <v>1</v>
      </c>
      <c r="AC2816">
        <v>4</v>
      </c>
      <c r="AD2816">
        <v>3.7563333333333331</v>
      </c>
      <c r="AF2816" t="s">
        <v>7949</v>
      </c>
      <c r="AI2816">
        <v>0</v>
      </c>
      <c r="AJ2816">
        <v>0</v>
      </c>
      <c r="AM2816" t="s">
        <v>20019</v>
      </c>
    </row>
    <row r="2817" spans="1:39" x14ac:dyDescent="0.25">
      <c r="A2817" t="s">
        <v>9309</v>
      </c>
      <c r="B2817" t="s">
        <v>4841</v>
      </c>
      <c r="C2817" t="s">
        <v>4842</v>
      </c>
      <c r="D2817">
        <v>36</v>
      </c>
      <c r="E2817" t="s">
        <v>4845</v>
      </c>
      <c r="F2817">
        <v>7.44</v>
      </c>
      <c r="I2817" t="s">
        <v>13320</v>
      </c>
      <c r="K2817" t="s">
        <v>6860</v>
      </c>
      <c r="L2817" t="s">
        <v>6861</v>
      </c>
      <c r="M2817" t="s">
        <v>14972</v>
      </c>
      <c r="N2817">
        <v>8</v>
      </c>
      <c r="O2817" t="s">
        <v>15293</v>
      </c>
      <c r="P2817" t="s">
        <v>16961</v>
      </c>
      <c r="Q2817">
        <v>7</v>
      </c>
      <c r="R2817">
        <v>2</v>
      </c>
      <c r="S2817">
        <v>2.9</v>
      </c>
      <c r="T2817">
        <v>2.91</v>
      </c>
      <c r="U2817">
        <v>462.38</v>
      </c>
      <c r="V2817">
        <v>109.21</v>
      </c>
      <c r="W2817">
        <v>4.4000000000000004</v>
      </c>
      <c r="Y2817">
        <v>4.38</v>
      </c>
      <c r="Z2817">
        <v>3</v>
      </c>
      <c r="AA2817" t="s">
        <v>4250</v>
      </c>
      <c r="AB2817">
        <v>0</v>
      </c>
      <c r="AC2817">
        <v>3</v>
      </c>
      <c r="AD2817">
        <v>3.678380952380953</v>
      </c>
      <c r="AF2817" t="s">
        <v>7949</v>
      </c>
      <c r="AI2817">
        <v>0</v>
      </c>
      <c r="AJ2817">
        <v>0</v>
      </c>
      <c r="AM2817" t="s">
        <v>20019</v>
      </c>
    </row>
    <row r="2818" spans="1:39" x14ac:dyDescent="0.25">
      <c r="A2818" t="s">
        <v>9975</v>
      </c>
      <c r="B2818" t="s">
        <v>4841</v>
      </c>
      <c r="C2818" t="s">
        <v>4842</v>
      </c>
      <c r="D2818">
        <v>36</v>
      </c>
      <c r="E2818" t="s">
        <v>4845</v>
      </c>
      <c r="F2818">
        <v>7.44</v>
      </c>
      <c r="I2818" t="s">
        <v>13321</v>
      </c>
      <c r="K2818" t="s">
        <v>6860</v>
      </c>
      <c r="L2818" t="s">
        <v>6861</v>
      </c>
      <c r="M2818" t="s">
        <v>15121</v>
      </c>
      <c r="N2818">
        <v>9</v>
      </c>
      <c r="O2818" t="s">
        <v>15510</v>
      </c>
      <c r="P2818" t="s">
        <v>17627</v>
      </c>
      <c r="Q2818">
        <v>5</v>
      </c>
      <c r="R2818">
        <v>1</v>
      </c>
      <c r="S2818">
        <v>4.4400000000000004</v>
      </c>
      <c r="T2818">
        <v>4.55</v>
      </c>
      <c r="U2818">
        <v>426.92</v>
      </c>
      <c r="V2818">
        <v>72.86</v>
      </c>
      <c r="W2818">
        <v>4.66</v>
      </c>
      <c r="Y2818">
        <v>6.67</v>
      </c>
      <c r="Z2818">
        <v>2</v>
      </c>
      <c r="AA2818" t="s">
        <v>4250</v>
      </c>
      <c r="AB2818">
        <v>0</v>
      </c>
      <c r="AC2818">
        <v>2</v>
      </c>
      <c r="AD2818">
        <v>3.5803333333333329</v>
      </c>
      <c r="AF2818" t="s">
        <v>7949</v>
      </c>
      <c r="AI2818">
        <v>0</v>
      </c>
      <c r="AJ2818">
        <v>0</v>
      </c>
      <c r="AM2818" t="s">
        <v>20019</v>
      </c>
    </row>
    <row r="2819" spans="1:39" x14ac:dyDescent="0.25">
      <c r="A2819" t="s">
        <v>8459</v>
      </c>
      <c r="B2819" t="s">
        <v>4841</v>
      </c>
      <c r="C2819" t="s">
        <v>4842</v>
      </c>
      <c r="D2819">
        <v>36</v>
      </c>
      <c r="E2819" t="s">
        <v>4845</v>
      </c>
      <c r="F2819">
        <v>7.44</v>
      </c>
      <c r="K2819" t="s">
        <v>6860</v>
      </c>
      <c r="L2819" t="s">
        <v>6861</v>
      </c>
      <c r="M2819" t="s">
        <v>15013</v>
      </c>
      <c r="N2819">
        <v>9</v>
      </c>
      <c r="O2819" t="s">
        <v>15372</v>
      </c>
      <c r="P2819" t="s">
        <v>16112</v>
      </c>
      <c r="Q2819">
        <v>6</v>
      </c>
      <c r="R2819">
        <v>1</v>
      </c>
      <c r="S2819">
        <v>4.1100000000000003</v>
      </c>
      <c r="T2819">
        <v>4.12</v>
      </c>
      <c r="U2819">
        <v>410.48</v>
      </c>
      <c r="V2819">
        <v>82.62</v>
      </c>
      <c r="W2819">
        <v>4.24</v>
      </c>
      <c r="Y2819">
        <v>5.75</v>
      </c>
      <c r="Z2819">
        <v>3</v>
      </c>
      <c r="AA2819" t="s">
        <v>4250</v>
      </c>
      <c r="AB2819">
        <v>0</v>
      </c>
      <c r="AC2819">
        <v>1</v>
      </c>
      <c r="AD2819">
        <v>3.9127619047619051</v>
      </c>
      <c r="AF2819" t="s">
        <v>7949</v>
      </c>
      <c r="AI2819">
        <v>0</v>
      </c>
      <c r="AJ2819">
        <v>0</v>
      </c>
      <c r="AK2819" t="s">
        <v>19851</v>
      </c>
      <c r="AL2819" t="s">
        <v>19851</v>
      </c>
      <c r="AM2819" t="s">
        <v>20019</v>
      </c>
    </row>
    <row r="2820" spans="1:39" x14ac:dyDescent="0.25">
      <c r="A2820" t="s">
        <v>9976</v>
      </c>
      <c r="B2820" t="s">
        <v>4841</v>
      </c>
      <c r="C2820" t="s">
        <v>4842</v>
      </c>
      <c r="D2820">
        <v>36</v>
      </c>
      <c r="E2820" t="s">
        <v>4845</v>
      </c>
      <c r="F2820">
        <v>7.44</v>
      </c>
      <c r="I2820" t="s">
        <v>13322</v>
      </c>
      <c r="K2820" t="s">
        <v>6860</v>
      </c>
      <c r="L2820" t="s">
        <v>6861</v>
      </c>
      <c r="M2820" t="s">
        <v>14955</v>
      </c>
      <c r="N2820">
        <v>8</v>
      </c>
      <c r="O2820" t="s">
        <v>15276</v>
      </c>
      <c r="P2820" t="s">
        <v>17628</v>
      </c>
      <c r="Q2820">
        <v>6</v>
      </c>
      <c r="R2820">
        <v>1</v>
      </c>
      <c r="S2820">
        <v>2.35</v>
      </c>
      <c r="T2820">
        <v>2.36</v>
      </c>
      <c r="U2820">
        <v>369.4</v>
      </c>
      <c r="V2820">
        <v>78.959999999999994</v>
      </c>
      <c r="W2820">
        <v>2.62</v>
      </c>
      <c r="Y2820">
        <v>5.87</v>
      </c>
      <c r="Z2820">
        <v>2</v>
      </c>
      <c r="AA2820" t="s">
        <v>4250</v>
      </c>
      <c r="AB2820">
        <v>0</v>
      </c>
      <c r="AC2820">
        <v>1</v>
      </c>
      <c r="AD2820">
        <v>5.5911904761904756</v>
      </c>
      <c r="AF2820" t="s">
        <v>7949</v>
      </c>
      <c r="AI2820">
        <v>0</v>
      </c>
      <c r="AJ2820">
        <v>0</v>
      </c>
      <c r="AM2820" t="s">
        <v>20019</v>
      </c>
    </row>
    <row r="2821" spans="1:39" x14ac:dyDescent="0.25">
      <c r="A2821" t="s">
        <v>5547</v>
      </c>
      <c r="B2821" t="s">
        <v>4841</v>
      </c>
      <c r="C2821" t="s">
        <v>4842</v>
      </c>
      <c r="D2821">
        <v>36</v>
      </c>
      <c r="E2821" t="s">
        <v>4845</v>
      </c>
      <c r="F2821">
        <v>7.44</v>
      </c>
      <c r="K2821" t="s">
        <v>6860</v>
      </c>
      <c r="M2821" t="s">
        <v>15074</v>
      </c>
      <c r="N2821">
        <v>8</v>
      </c>
      <c r="O2821" t="s">
        <v>15427</v>
      </c>
      <c r="P2821" t="s">
        <v>7273</v>
      </c>
      <c r="Q2821">
        <v>6</v>
      </c>
      <c r="R2821">
        <v>1</v>
      </c>
      <c r="S2821">
        <v>4.96</v>
      </c>
      <c r="T2821">
        <v>6.52</v>
      </c>
      <c r="U2821">
        <v>544.74</v>
      </c>
      <c r="V2821">
        <v>80.39</v>
      </c>
      <c r="W2821">
        <v>6.7</v>
      </c>
      <c r="Y2821">
        <v>9.23</v>
      </c>
      <c r="Z2821">
        <v>2</v>
      </c>
      <c r="AA2821" t="s">
        <v>4250</v>
      </c>
      <c r="AB2821">
        <v>2</v>
      </c>
      <c r="AC2821">
        <v>3</v>
      </c>
      <c r="AD2821">
        <v>2.2183333333333328</v>
      </c>
      <c r="AF2821" t="s">
        <v>7952</v>
      </c>
      <c r="AI2821">
        <v>0</v>
      </c>
      <c r="AJ2821">
        <v>0</v>
      </c>
      <c r="AK2821" t="s">
        <v>7980</v>
      </c>
      <c r="AL2821" t="s">
        <v>7980</v>
      </c>
      <c r="AM2821" t="s">
        <v>20019</v>
      </c>
    </row>
    <row r="2822" spans="1:39" x14ac:dyDescent="0.25">
      <c r="A2822" t="s">
        <v>9977</v>
      </c>
      <c r="B2822" t="s">
        <v>4841</v>
      </c>
      <c r="C2822" t="s">
        <v>4842</v>
      </c>
      <c r="D2822">
        <v>36</v>
      </c>
      <c r="E2822" t="s">
        <v>4845</v>
      </c>
      <c r="F2822">
        <v>7.44</v>
      </c>
      <c r="K2822" t="s">
        <v>6860</v>
      </c>
      <c r="L2822" t="s">
        <v>6861</v>
      </c>
      <c r="M2822" t="s">
        <v>15149</v>
      </c>
      <c r="N2822">
        <v>9</v>
      </c>
      <c r="O2822" t="s">
        <v>15525</v>
      </c>
      <c r="P2822" t="s">
        <v>17629</v>
      </c>
      <c r="Q2822">
        <v>5</v>
      </c>
      <c r="R2822">
        <v>2</v>
      </c>
      <c r="S2822">
        <v>-1.1100000000000001</v>
      </c>
      <c r="T2822">
        <v>-1.1100000000000001</v>
      </c>
      <c r="U2822">
        <v>371.83</v>
      </c>
      <c r="V2822">
        <v>100.68</v>
      </c>
      <c r="W2822">
        <v>2.0299999999999998</v>
      </c>
      <c r="X2822">
        <v>11.04</v>
      </c>
      <c r="Y2822">
        <v>5.21</v>
      </c>
      <c r="Z2822">
        <v>2</v>
      </c>
      <c r="AA2822" t="s">
        <v>4250</v>
      </c>
      <c r="AB2822">
        <v>0</v>
      </c>
      <c r="AC2822">
        <v>3</v>
      </c>
      <c r="AD2822">
        <v>5.0594999999999999</v>
      </c>
      <c r="AF2822" t="s">
        <v>7949</v>
      </c>
      <c r="AI2822">
        <v>0</v>
      </c>
      <c r="AJ2822">
        <v>0</v>
      </c>
      <c r="AK2822" t="s">
        <v>19951</v>
      </c>
      <c r="AL2822" t="s">
        <v>19951</v>
      </c>
      <c r="AM2822" t="s">
        <v>20019</v>
      </c>
    </row>
    <row r="2823" spans="1:39" x14ac:dyDescent="0.25">
      <c r="A2823" t="s">
        <v>9978</v>
      </c>
      <c r="B2823" t="s">
        <v>4841</v>
      </c>
      <c r="C2823" t="s">
        <v>4842</v>
      </c>
      <c r="D2823">
        <v>36</v>
      </c>
      <c r="E2823" t="s">
        <v>4845</v>
      </c>
      <c r="F2823">
        <v>7.44</v>
      </c>
      <c r="K2823" t="s">
        <v>6860</v>
      </c>
      <c r="M2823" t="s">
        <v>15137</v>
      </c>
      <c r="N2823">
        <v>8</v>
      </c>
      <c r="O2823" t="s">
        <v>15512</v>
      </c>
      <c r="P2823" t="s">
        <v>17630</v>
      </c>
      <c r="Q2823">
        <v>3</v>
      </c>
      <c r="R2823">
        <v>1</v>
      </c>
      <c r="S2823">
        <v>4</v>
      </c>
      <c r="T2823">
        <v>5.96</v>
      </c>
      <c r="U2823">
        <v>471.69</v>
      </c>
      <c r="V2823">
        <v>45.23</v>
      </c>
      <c r="W2823">
        <v>5.54</v>
      </c>
      <c r="Y2823">
        <v>9.66</v>
      </c>
      <c r="Z2823">
        <v>2</v>
      </c>
      <c r="AA2823" t="s">
        <v>4250</v>
      </c>
      <c r="AB2823">
        <v>1</v>
      </c>
      <c r="AC2823">
        <v>3</v>
      </c>
      <c r="AD2823">
        <v>2.2055476190476191</v>
      </c>
      <c r="AF2823" t="s">
        <v>7952</v>
      </c>
      <c r="AI2823">
        <v>0</v>
      </c>
      <c r="AJ2823">
        <v>0</v>
      </c>
      <c r="AK2823" t="s">
        <v>19950</v>
      </c>
      <c r="AL2823" t="s">
        <v>19950</v>
      </c>
      <c r="AM2823" t="s">
        <v>20019</v>
      </c>
    </row>
    <row r="2824" spans="1:39" x14ac:dyDescent="0.25">
      <c r="A2824" t="s">
        <v>9441</v>
      </c>
      <c r="B2824" t="s">
        <v>4841</v>
      </c>
      <c r="C2824" t="s">
        <v>4842</v>
      </c>
      <c r="D2824">
        <v>36</v>
      </c>
      <c r="E2824" t="s">
        <v>4845</v>
      </c>
      <c r="F2824">
        <v>7.44</v>
      </c>
      <c r="K2824" t="s">
        <v>6860</v>
      </c>
      <c r="L2824" t="s">
        <v>6861</v>
      </c>
      <c r="M2824" t="s">
        <v>15068</v>
      </c>
      <c r="N2824">
        <v>9</v>
      </c>
      <c r="O2824" t="s">
        <v>15421</v>
      </c>
      <c r="P2824" t="s">
        <v>17093</v>
      </c>
      <c r="Q2824">
        <v>6</v>
      </c>
      <c r="R2824">
        <v>2</v>
      </c>
      <c r="S2824">
        <v>0.98</v>
      </c>
      <c r="T2824">
        <v>0.98</v>
      </c>
      <c r="U2824">
        <v>403.31</v>
      </c>
      <c r="V2824">
        <v>94.53</v>
      </c>
      <c r="W2824">
        <v>2.87</v>
      </c>
      <c r="X2824">
        <v>10.52</v>
      </c>
      <c r="Y2824">
        <v>2.06</v>
      </c>
      <c r="Z2824">
        <v>2</v>
      </c>
      <c r="AA2824" t="s">
        <v>4250</v>
      </c>
      <c r="AB2824">
        <v>0</v>
      </c>
      <c r="AC2824">
        <v>4</v>
      </c>
      <c r="AD2824">
        <v>5.0396428571428569</v>
      </c>
      <c r="AF2824" t="s">
        <v>7949</v>
      </c>
      <c r="AI2824">
        <v>0</v>
      </c>
      <c r="AJ2824">
        <v>0</v>
      </c>
      <c r="AK2824" t="s">
        <v>19861</v>
      </c>
      <c r="AL2824" t="s">
        <v>19861</v>
      </c>
      <c r="AM2824" t="s">
        <v>20019</v>
      </c>
    </row>
    <row r="2825" spans="1:39" x14ac:dyDescent="0.25">
      <c r="A2825" t="s">
        <v>9979</v>
      </c>
      <c r="B2825" t="s">
        <v>4841</v>
      </c>
      <c r="C2825" t="s">
        <v>4842</v>
      </c>
      <c r="D2825">
        <v>36</v>
      </c>
      <c r="E2825" t="s">
        <v>4845</v>
      </c>
      <c r="F2825">
        <v>7.44</v>
      </c>
      <c r="K2825" t="s">
        <v>6860</v>
      </c>
      <c r="L2825" t="s">
        <v>6861</v>
      </c>
      <c r="M2825" t="s">
        <v>15123</v>
      </c>
      <c r="N2825">
        <v>9</v>
      </c>
      <c r="O2825" t="s">
        <v>15495</v>
      </c>
      <c r="P2825" t="s">
        <v>17631</v>
      </c>
      <c r="Q2825">
        <v>6</v>
      </c>
      <c r="R2825">
        <v>2</v>
      </c>
      <c r="S2825">
        <v>1.7</v>
      </c>
      <c r="T2825">
        <v>1.7</v>
      </c>
      <c r="U2825">
        <v>388.41</v>
      </c>
      <c r="V2825">
        <v>109.09</v>
      </c>
      <c r="W2825">
        <v>2.78</v>
      </c>
      <c r="X2825">
        <v>9.92</v>
      </c>
      <c r="Y2825">
        <v>4.0999999999999996</v>
      </c>
      <c r="Z2825">
        <v>3</v>
      </c>
      <c r="AA2825" t="s">
        <v>4250</v>
      </c>
      <c r="AB2825">
        <v>0</v>
      </c>
      <c r="AC2825">
        <v>3</v>
      </c>
      <c r="AD2825">
        <v>4.660738095238095</v>
      </c>
      <c r="AF2825" t="s">
        <v>7949</v>
      </c>
      <c r="AI2825">
        <v>0</v>
      </c>
      <c r="AJ2825">
        <v>0</v>
      </c>
      <c r="AK2825" t="s">
        <v>7974</v>
      </c>
      <c r="AL2825" t="s">
        <v>7974</v>
      </c>
      <c r="AM2825" t="s">
        <v>20019</v>
      </c>
    </row>
    <row r="2826" spans="1:39" x14ac:dyDescent="0.25">
      <c r="A2826" t="s">
        <v>9980</v>
      </c>
      <c r="B2826" t="s">
        <v>4841</v>
      </c>
      <c r="C2826" t="s">
        <v>4842</v>
      </c>
      <c r="D2826">
        <v>36</v>
      </c>
      <c r="E2826" t="s">
        <v>4845</v>
      </c>
      <c r="F2826">
        <v>7.44</v>
      </c>
      <c r="I2826" t="s">
        <v>13323</v>
      </c>
      <c r="K2826" t="s">
        <v>6860</v>
      </c>
      <c r="L2826" t="s">
        <v>6861</v>
      </c>
      <c r="M2826" t="s">
        <v>15075</v>
      </c>
      <c r="N2826">
        <v>9</v>
      </c>
      <c r="O2826" t="s">
        <v>15429</v>
      </c>
      <c r="P2826" t="s">
        <v>17632</v>
      </c>
      <c r="Q2826">
        <v>9</v>
      </c>
      <c r="R2826">
        <v>2</v>
      </c>
      <c r="S2826">
        <v>3.29</v>
      </c>
      <c r="T2826">
        <v>3.31</v>
      </c>
      <c r="U2826">
        <v>410.44</v>
      </c>
      <c r="V2826">
        <v>123.97</v>
      </c>
      <c r="W2826">
        <v>2.2400000000000002</v>
      </c>
      <c r="X2826">
        <v>8.7899999999999991</v>
      </c>
      <c r="Y2826">
        <v>4.25</v>
      </c>
      <c r="Z2826">
        <v>3</v>
      </c>
      <c r="AA2826" t="s">
        <v>4250</v>
      </c>
      <c r="AB2826">
        <v>0</v>
      </c>
      <c r="AC2826">
        <v>4</v>
      </c>
      <c r="AD2826">
        <v>3.3397142857142859</v>
      </c>
      <c r="AF2826" t="s">
        <v>7949</v>
      </c>
      <c r="AI2826">
        <v>0</v>
      </c>
      <c r="AJ2826">
        <v>0</v>
      </c>
      <c r="AM2826" t="s">
        <v>20019</v>
      </c>
    </row>
    <row r="2827" spans="1:39" x14ac:dyDescent="0.25">
      <c r="A2827" t="s">
        <v>9980</v>
      </c>
      <c r="B2827" t="s">
        <v>4841</v>
      </c>
      <c r="C2827" t="s">
        <v>4842</v>
      </c>
      <c r="D2827">
        <v>36</v>
      </c>
      <c r="E2827" t="s">
        <v>4845</v>
      </c>
      <c r="F2827">
        <v>7.44</v>
      </c>
      <c r="I2827" t="s">
        <v>13324</v>
      </c>
      <c r="K2827" t="s">
        <v>6860</v>
      </c>
      <c r="L2827" t="s">
        <v>6861</v>
      </c>
      <c r="M2827" t="s">
        <v>15076</v>
      </c>
      <c r="N2827">
        <v>8</v>
      </c>
      <c r="O2827" t="s">
        <v>15430</v>
      </c>
      <c r="P2827" t="s">
        <v>17632</v>
      </c>
      <c r="Q2827">
        <v>9</v>
      </c>
      <c r="R2827">
        <v>2</v>
      </c>
      <c r="S2827">
        <v>3.29</v>
      </c>
      <c r="T2827">
        <v>3.31</v>
      </c>
      <c r="U2827">
        <v>410.44</v>
      </c>
      <c r="V2827">
        <v>123.97</v>
      </c>
      <c r="W2827">
        <v>2.2400000000000002</v>
      </c>
      <c r="X2827">
        <v>8.7899999999999991</v>
      </c>
      <c r="Y2827">
        <v>4.25</v>
      </c>
      <c r="Z2827">
        <v>3</v>
      </c>
      <c r="AA2827" t="s">
        <v>4250</v>
      </c>
      <c r="AB2827">
        <v>0</v>
      </c>
      <c r="AC2827">
        <v>4</v>
      </c>
      <c r="AD2827">
        <v>3.3397142857142859</v>
      </c>
      <c r="AF2827" t="s">
        <v>7949</v>
      </c>
      <c r="AI2827">
        <v>0</v>
      </c>
      <c r="AJ2827">
        <v>0</v>
      </c>
      <c r="AM2827" t="s">
        <v>20019</v>
      </c>
    </row>
    <row r="2828" spans="1:39" x14ac:dyDescent="0.25">
      <c r="A2828" t="s">
        <v>9981</v>
      </c>
      <c r="B2828" t="s">
        <v>4841</v>
      </c>
      <c r="C2828" t="s">
        <v>4842</v>
      </c>
      <c r="D2828">
        <v>36</v>
      </c>
      <c r="E2828" t="s">
        <v>4845</v>
      </c>
      <c r="F2828">
        <v>7.44</v>
      </c>
      <c r="I2828" t="s">
        <v>13325</v>
      </c>
      <c r="K2828" t="s">
        <v>6860</v>
      </c>
      <c r="L2828" t="s">
        <v>6861</v>
      </c>
      <c r="M2828" t="s">
        <v>15075</v>
      </c>
      <c r="N2828">
        <v>9</v>
      </c>
      <c r="O2828" t="s">
        <v>15429</v>
      </c>
      <c r="P2828" t="s">
        <v>17633</v>
      </c>
      <c r="Q2828">
        <v>8</v>
      </c>
      <c r="R2828">
        <v>2</v>
      </c>
      <c r="S2828">
        <v>3.79</v>
      </c>
      <c r="T2828">
        <v>3.79</v>
      </c>
      <c r="U2828">
        <v>384.47</v>
      </c>
      <c r="V2828">
        <v>115.38</v>
      </c>
      <c r="W2828">
        <v>2.62</v>
      </c>
      <c r="X2828">
        <v>10.69</v>
      </c>
      <c r="Y2828">
        <v>4.68</v>
      </c>
      <c r="Z2828">
        <v>2</v>
      </c>
      <c r="AA2828" t="s">
        <v>4250</v>
      </c>
      <c r="AB2828">
        <v>0</v>
      </c>
      <c r="AC2828">
        <v>4</v>
      </c>
      <c r="AD2828">
        <v>3.1892142857142858</v>
      </c>
      <c r="AF2828" t="s">
        <v>7949</v>
      </c>
      <c r="AI2828">
        <v>0</v>
      </c>
      <c r="AJ2828">
        <v>0</v>
      </c>
      <c r="AM2828" t="s">
        <v>20019</v>
      </c>
    </row>
    <row r="2829" spans="1:39" x14ac:dyDescent="0.25">
      <c r="A2829" t="s">
        <v>9981</v>
      </c>
      <c r="B2829" t="s">
        <v>4841</v>
      </c>
      <c r="C2829" t="s">
        <v>4842</v>
      </c>
      <c r="D2829">
        <v>36</v>
      </c>
      <c r="E2829" t="s">
        <v>4845</v>
      </c>
      <c r="F2829">
        <v>7.44</v>
      </c>
      <c r="I2829" t="s">
        <v>13326</v>
      </c>
      <c r="K2829" t="s">
        <v>6860</v>
      </c>
      <c r="L2829" t="s">
        <v>6861</v>
      </c>
      <c r="M2829" t="s">
        <v>15076</v>
      </c>
      <c r="N2829">
        <v>8</v>
      </c>
      <c r="O2829" t="s">
        <v>15430</v>
      </c>
      <c r="P2829" t="s">
        <v>17633</v>
      </c>
      <c r="Q2829">
        <v>8</v>
      </c>
      <c r="R2829">
        <v>2</v>
      </c>
      <c r="S2829">
        <v>3.79</v>
      </c>
      <c r="T2829">
        <v>3.79</v>
      </c>
      <c r="U2829">
        <v>384.47</v>
      </c>
      <c r="V2829">
        <v>115.38</v>
      </c>
      <c r="W2829">
        <v>2.62</v>
      </c>
      <c r="X2829">
        <v>10.69</v>
      </c>
      <c r="Y2829">
        <v>4.68</v>
      </c>
      <c r="Z2829">
        <v>2</v>
      </c>
      <c r="AA2829" t="s">
        <v>4250</v>
      </c>
      <c r="AB2829">
        <v>0</v>
      </c>
      <c r="AC2829">
        <v>4</v>
      </c>
      <c r="AD2829">
        <v>3.1892142857142858</v>
      </c>
      <c r="AF2829" t="s">
        <v>7949</v>
      </c>
      <c r="AI2829">
        <v>0</v>
      </c>
      <c r="AJ2829">
        <v>0</v>
      </c>
      <c r="AM2829" t="s">
        <v>20019</v>
      </c>
    </row>
    <row r="2830" spans="1:39" x14ac:dyDescent="0.25">
      <c r="A2830" t="s">
        <v>9982</v>
      </c>
      <c r="B2830" t="s">
        <v>4841</v>
      </c>
      <c r="C2830" t="s">
        <v>4842</v>
      </c>
      <c r="D2830">
        <v>36</v>
      </c>
      <c r="E2830" t="s">
        <v>4845</v>
      </c>
      <c r="F2830">
        <v>7.44</v>
      </c>
      <c r="I2830" t="s">
        <v>13327</v>
      </c>
      <c r="K2830" t="s">
        <v>6860</v>
      </c>
      <c r="L2830" t="s">
        <v>6861</v>
      </c>
      <c r="M2830" t="s">
        <v>14996</v>
      </c>
      <c r="N2830">
        <v>9</v>
      </c>
      <c r="O2830" t="s">
        <v>15322</v>
      </c>
      <c r="P2830" t="s">
        <v>17634</v>
      </c>
      <c r="Q2830">
        <v>6</v>
      </c>
      <c r="R2830">
        <v>2</v>
      </c>
      <c r="S2830">
        <v>-3</v>
      </c>
      <c r="T2830">
        <v>-3</v>
      </c>
      <c r="U2830">
        <v>444.21</v>
      </c>
      <c r="V2830">
        <v>102.49</v>
      </c>
      <c r="W2830">
        <v>2.48</v>
      </c>
      <c r="X2830">
        <v>10.29</v>
      </c>
      <c r="Y2830">
        <v>3.94</v>
      </c>
      <c r="Z2830">
        <v>2</v>
      </c>
      <c r="AA2830" t="s">
        <v>4250</v>
      </c>
      <c r="AB2830">
        <v>0</v>
      </c>
      <c r="AC2830">
        <v>4</v>
      </c>
      <c r="AD2830">
        <v>4.4821666666666671</v>
      </c>
      <c r="AF2830" t="s">
        <v>7949</v>
      </c>
      <c r="AI2830">
        <v>0</v>
      </c>
      <c r="AJ2830">
        <v>0</v>
      </c>
      <c r="AM2830" t="s">
        <v>20019</v>
      </c>
    </row>
    <row r="2831" spans="1:39" x14ac:dyDescent="0.25">
      <c r="A2831" t="s">
        <v>9983</v>
      </c>
      <c r="B2831" t="s">
        <v>4841</v>
      </c>
      <c r="C2831" t="s">
        <v>4842</v>
      </c>
      <c r="D2831">
        <v>36</v>
      </c>
      <c r="E2831" t="s">
        <v>4845</v>
      </c>
      <c r="F2831">
        <v>7.44</v>
      </c>
      <c r="I2831" t="s">
        <v>13328</v>
      </c>
      <c r="K2831" t="s">
        <v>6860</v>
      </c>
      <c r="L2831" t="s">
        <v>6861</v>
      </c>
      <c r="M2831" t="s">
        <v>15122</v>
      </c>
      <c r="N2831">
        <v>9</v>
      </c>
      <c r="O2831" t="s">
        <v>15494</v>
      </c>
      <c r="P2831" t="s">
        <v>17635</v>
      </c>
      <c r="Q2831">
        <v>8</v>
      </c>
      <c r="R2831">
        <v>2</v>
      </c>
      <c r="S2831">
        <v>0.62</v>
      </c>
      <c r="T2831">
        <v>2</v>
      </c>
      <c r="U2831">
        <v>447.58</v>
      </c>
      <c r="V2831">
        <v>86.69</v>
      </c>
      <c r="W2831">
        <v>2.72</v>
      </c>
      <c r="Y2831">
        <v>8.81</v>
      </c>
      <c r="Z2831">
        <v>2</v>
      </c>
      <c r="AA2831" t="s">
        <v>4250</v>
      </c>
      <c r="AB2831">
        <v>0</v>
      </c>
      <c r="AC2831">
        <v>7</v>
      </c>
      <c r="AD2831">
        <v>4.4694285714285709</v>
      </c>
      <c r="AF2831" t="s">
        <v>7952</v>
      </c>
      <c r="AI2831">
        <v>0</v>
      </c>
      <c r="AJ2831">
        <v>0</v>
      </c>
      <c r="AM2831" t="s">
        <v>20019</v>
      </c>
    </row>
    <row r="2832" spans="1:39" x14ac:dyDescent="0.25">
      <c r="A2832" t="s">
        <v>5749</v>
      </c>
      <c r="B2832" t="s">
        <v>4841</v>
      </c>
      <c r="C2832" t="s">
        <v>4842</v>
      </c>
      <c r="D2832">
        <v>36</v>
      </c>
      <c r="E2832" t="s">
        <v>4845</v>
      </c>
      <c r="F2832">
        <v>7.44</v>
      </c>
      <c r="K2832" t="s">
        <v>6860</v>
      </c>
      <c r="L2832" t="s">
        <v>6861</v>
      </c>
      <c r="M2832" t="s">
        <v>15108</v>
      </c>
      <c r="N2832">
        <v>9</v>
      </c>
      <c r="O2832" t="s">
        <v>15476</v>
      </c>
      <c r="P2832" t="s">
        <v>7475</v>
      </c>
      <c r="Q2832">
        <v>8</v>
      </c>
      <c r="R2832">
        <v>2</v>
      </c>
      <c r="S2832">
        <v>3.77</v>
      </c>
      <c r="T2832">
        <v>3.79</v>
      </c>
      <c r="U2832">
        <v>431.52</v>
      </c>
      <c r="V2832">
        <v>109</v>
      </c>
      <c r="W2832">
        <v>1.91</v>
      </c>
      <c r="Y2832">
        <v>6.34</v>
      </c>
      <c r="Z2832">
        <v>2</v>
      </c>
      <c r="AA2832" t="s">
        <v>4250</v>
      </c>
      <c r="AB2832">
        <v>0</v>
      </c>
      <c r="AC2832">
        <v>3</v>
      </c>
      <c r="AD2832">
        <v>3.0758095238095242</v>
      </c>
      <c r="AF2832" t="s">
        <v>7949</v>
      </c>
      <c r="AI2832">
        <v>0</v>
      </c>
      <c r="AJ2832">
        <v>0</v>
      </c>
      <c r="AK2832" t="s">
        <v>7970</v>
      </c>
      <c r="AL2832" t="s">
        <v>7970</v>
      </c>
      <c r="AM2832" t="s">
        <v>20019</v>
      </c>
    </row>
    <row r="2833" spans="1:39" x14ac:dyDescent="0.25">
      <c r="A2833" t="s">
        <v>9984</v>
      </c>
      <c r="B2833" t="s">
        <v>4841</v>
      </c>
      <c r="C2833" t="s">
        <v>4842</v>
      </c>
      <c r="D2833">
        <v>36</v>
      </c>
      <c r="E2833" t="s">
        <v>4845</v>
      </c>
      <c r="F2833">
        <v>7.44</v>
      </c>
      <c r="I2833" t="s">
        <v>13329</v>
      </c>
      <c r="K2833" t="s">
        <v>6860</v>
      </c>
      <c r="L2833" t="s">
        <v>6861</v>
      </c>
      <c r="M2833" t="s">
        <v>15120</v>
      </c>
      <c r="N2833">
        <v>8</v>
      </c>
      <c r="O2833" t="s">
        <v>15492</v>
      </c>
      <c r="P2833" t="s">
        <v>17636</v>
      </c>
      <c r="Q2833">
        <v>7</v>
      </c>
      <c r="R2833">
        <v>2</v>
      </c>
      <c r="S2833">
        <v>-1.63</v>
      </c>
      <c r="T2833">
        <v>-1.63</v>
      </c>
      <c r="U2833">
        <v>422.8</v>
      </c>
      <c r="V2833">
        <v>98.31</v>
      </c>
      <c r="W2833">
        <v>3.41</v>
      </c>
      <c r="Y2833">
        <v>3.97</v>
      </c>
      <c r="Z2833">
        <v>3</v>
      </c>
      <c r="AA2833" t="s">
        <v>4250</v>
      </c>
      <c r="AB2833">
        <v>0</v>
      </c>
      <c r="AC2833">
        <v>4</v>
      </c>
      <c r="AD2833">
        <v>4.7744285714285706</v>
      </c>
      <c r="AF2833" t="s">
        <v>7949</v>
      </c>
      <c r="AI2833">
        <v>0</v>
      </c>
      <c r="AJ2833">
        <v>0</v>
      </c>
      <c r="AM2833" t="s">
        <v>20019</v>
      </c>
    </row>
    <row r="2834" spans="1:39" x14ac:dyDescent="0.25">
      <c r="A2834" t="s">
        <v>9985</v>
      </c>
      <c r="B2834" t="s">
        <v>4841</v>
      </c>
      <c r="C2834" t="s">
        <v>4842</v>
      </c>
      <c r="D2834">
        <v>36.1</v>
      </c>
      <c r="E2834" t="s">
        <v>4845</v>
      </c>
      <c r="F2834">
        <v>7.44</v>
      </c>
      <c r="I2834" t="s">
        <v>13330</v>
      </c>
      <c r="K2834" t="s">
        <v>6860</v>
      </c>
      <c r="M2834" t="s">
        <v>15002</v>
      </c>
      <c r="N2834">
        <v>8</v>
      </c>
      <c r="O2834" t="s">
        <v>15332</v>
      </c>
      <c r="P2834" t="s">
        <v>17637</v>
      </c>
      <c r="Q2834">
        <v>5</v>
      </c>
      <c r="R2834">
        <v>1</v>
      </c>
      <c r="S2834">
        <v>2.2599999999999998</v>
      </c>
      <c r="T2834">
        <v>2.27</v>
      </c>
      <c r="U2834">
        <v>472.51</v>
      </c>
      <c r="V2834">
        <v>80.81</v>
      </c>
      <c r="W2834">
        <v>4.37</v>
      </c>
      <c r="Y2834">
        <v>5.87</v>
      </c>
      <c r="Z2834">
        <v>2</v>
      </c>
      <c r="AA2834" t="s">
        <v>4250</v>
      </c>
      <c r="AB2834">
        <v>0</v>
      </c>
      <c r="AC2834">
        <v>4</v>
      </c>
      <c r="AD2834">
        <v>4.8996904761904769</v>
      </c>
      <c r="AF2834" t="s">
        <v>7949</v>
      </c>
      <c r="AI2834">
        <v>0</v>
      </c>
      <c r="AJ2834">
        <v>0</v>
      </c>
      <c r="AM2834" t="s">
        <v>20019</v>
      </c>
    </row>
    <row r="2835" spans="1:39" x14ac:dyDescent="0.25">
      <c r="A2835" t="s">
        <v>9986</v>
      </c>
      <c r="B2835" t="s">
        <v>4841</v>
      </c>
      <c r="C2835" t="s">
        <v>4842</v>
      </c>
      <c r="D2835">
        <v>36.200000000000003</v>
      </c>
      <c r="E2835" t="s">
        <v>4845</v>
      </c>
      <c r="F2835">
        <v>7.44</v>
      </c>
      <c r="I2835" t="s">
        <v>13331</v>
      </c>
      <c r="K2835" t="s">
        <v>6860</v>
      </c>
      <c r="L2835" t="s">
        <v>6861</v>
      </c>
      <c r="M2835" t="s">
        <v>14987</v>
      </c>
      <c r="N2835">
        <v>9</v>
      </c>
      <c r="O2835" t="s">
        <v>15311</v>
      </c>
      <c r="P2835" t="s">
        <v>17638</v>
      </c>
      <c r="Q2835">
        <v>5</v>
      </c>
      <c r="R2835">
        <v>2</v>
      </c>
      <c r="S2835">
        <v>2.27</v>
      </c>
      <c r="T2835">
        <v>2.27</v>
      </c>
      <c r="U2835">
        <v>410.78</v>
      </c>
      <c r="V2835">
        <v>89.6</v>
      </c>
      <c r="W2835">
        <v>3.32</v>
      </c>
      <c r="X2835">
        <v>10.06</v>
      </c>
      <c r="Y2835">
        <v>4.17</v>
      </c>
      <c r="Z2835">
        <v>2</v>
      </c>
      <c r="AA2835" t="s">
        <v>4250</v>
      </c>
      <c r="AB2835">
        <v>0</v>
      </c>
      <c r="AC2835">
        <v>4</v>
      </c>
      <c r="AD2835">
        <v>5.0022857142857147</v>
      </c>
      <c r="AF2835" t="s">
        <v>7949</v>
      </c>
      <c r="AI2835">
        <v>0</v>
      </c>
      <c r="AJ2835">
        <v>0</v>
      </c>
      <c r="AM2835" t="s">
        <v>20019</v>
      </c>
    </row>
    <row r="2836" spans="1:39" x14ac:dyDescent="0.25">
      <c r="A2836" t="s">
        <v>9987</v>
      </c>
      <c r="B2836" t="s">
        <v>4841</v>
      </c>
      <c r="C2836" t="s">
        <v>4842</v>
      </c>
      <c r="D2836">
        <v>36.200000000000003</v>
      </c>
      <c r="E2836" t="s">
        <v>4845</v>
      </c>
      <c r="F2836">
        <v>7.44</v>
      </c>
      <c r="I2836" t="s">
        <v>13332</v>
      </c>
      <c r="K2836" t="s">
        <v>6860</v>
      </c>
      <c r="L2836" t="s">
        <v>6861</v>
      </c>
      <c r="M2836" t="s">
        <v>14987</v>
      </c>
      <c r="N2836">
        <v>9</v>
      </c>
      <c r="O2836" t="s">
        <v>15311</v>
      </c>
      <c r="P2836" t="s">
        <v>17639</v>
      </c>
      <c r="Q2836">
        <v>6</v>
      </c>
      <c r="R2836">
        <v>2</v>
      </c>
      <c r="S2836">
        <v>0.17</v>
      </c>
      <c r="T2836">
        <v>0.18</v>
      </c>
      <c r="U2836">
        <v>431.83</v>
      </c>
      <c r="V2836">
        <v>113.39</v>
      </c>
      <c r="W2836">
        <v>3.2</v>
      </c>
      <c r="X2836">
        <v>9.3699999999999992</v>
      </c>
      <c r="Y2836">
        <v>4.55</v>
      </c>
      <c r="Z2836">
        <v>2</v>
      </c>
      <c r="AA2836" t="s">
        <v>4250</v>
      </c>
      <c r="AB2836">
        <v>0</v>
      </c>
      <c r="AC2836">
        <v>4</v>
      </c>
      <c r="AD2836">
        <v>4.2072619047619053</v>
      </c>
      <c r="AF2836" t="s">
        <v>7949</v>
      </c>
      <c r="AI2836">
        <v>0</v>
      </c>
      <c r="AJ2836">
        <v>0</v>
      </c>
      <c r="AM2836" t="s">
        <v>20019</v>
      </c>
    </row>
    <row r="2837" spans="1:39" x14ac:dyDescent="0.25">
      <c r="A2837" t="s">
        <v>8988</v>
      </c>
      <c r="B2837" t="s">
        <v>4841</v>
      </c>
      <c r="C2837" t="s">
        <v>4842</v>
      </c>
      <c r="D2837">
        <v>36.200000000000003</v>
      </c>
      <c r="E2837" t="s">
        <v>4845</v>
      </c>
      <c r="F2837">
        <v>7.44</v>
      </c>
      <c r="K2837" t="s">
        <v>6860</v>
      </c>
      <c r="L2837" t="s">
        <v>6861</v>
      </c>
      <c r="M2837" t="s">
        <v>15023</v>
      </c>
      <c r="N2837">
        <v>9</v>
      </c>
      <c r="O2837" t="s">
        <v>15361</v>
      </c>
      <c r="P2837" t="s">
        <v>16640</v>
      </c>
      <c r="Q2837">
        <v>5</v>
      </c>
      <c r="R2837">
        <v>1</v>
      </c>
      <c r="S2837">
        <v>1.64</v>
      </c>
      <c r="T2837">
        <v>1.64</v>
      </c>
      <c r="U2837">
        <v>449.41</v>
      </c>
      <c r="V2837">
        <v>77.05</v>
      </c>
      <c r="W2837">
        <v>4.7699999999999996</v>
      </c>
      <c r="Y2837">
        <v>1.99</v>
      </c>
      <c r="Z2837">
        <v>4</v>
      </c>
      <c r="AA2837" t="s">
        <v>4250</v>
      </c>
      <c r="AB2837">
        <v>0</v>
      </c>
      <c r="AC2837">
        <v>4</v>
      </c>
      <c r="AD2837">
        <v>5.194690476190476</v>
      </c>
      <c r="AF2837" t="s">
        <v>7949</v>
      </c>
      <c r="AI2837">
        <v>0</v>
      </c>
      <c r="AJ2837">
        <v>0</v>
      </c>
      <c r="AK2837" t="s">
        <v>19841</v>
      </c>
      <c r="AL2837" t="s">
        <v>19841</v>
      </c>
      <c r="AM2837" t="s">
        <v>20019</v>
      </c>
    </row>
    <row r="2838" spans="1:39" x14ac:dyDescent="0.25">
      <c r="A2838" t="s">
        <v>9988</v>
      </c>
      <c r="B2838" t="s">
        <v>4841</v>
      </c>
      <c r="C2838" t="s">
        <v>4842</v>
      </c>
      <c r="D2838">
        <v>36.6</v>
      </c>
      <c r="E2838" t="s">
        <v>4845</v>
      </c>
      <c r="F2838">
        <v>7.44</v>
      </c>
      <c r="I2838" t="s">
        <v>13333</v>
      </c>
      <c r="K2838" t="s">
        <v>6860</v>
      </c>
      <c r="L2838" t="s">
        <v>6861</v>
      </c>
      <c r="M2838" t="s">
        <v>14987</v>
      </c>
      <c r="N2838">
        <v>9</v>
      </c>
      <c r="O2838" t="s">
        <v>15311</v>
      </c>
      <c r="P2838" t="s">
        <v>17640</v>
      </c>
      <c r="Q2838">
        <v>9</v>
      </c>
      <c r="R2838">
        <v>2</v>
      </c>
      <c r="S2838">
        <v>2</v>
      </c>
      <c r="T2838">
        <v>2.02</v>
      </c>
      <c r="U2838">
        <v>490.47</v>
      </c>
      <c r="V2838">
        <v>124.61</v>
      </c>
      <c r="W2838">
        <v>3.1</v>
      </c>
      <c r="X2838">
        <v>8.7899999999999991</v>
      </c>
      <c r="Y2838">
        <v>4.17</v>
      </c>
      <c r="Z2838">
        <v>3</v>
      </c>
      <c r="AA2838" t="s">
        <v>4250</v>
      </c>
      <c r="AB2838">
        <v>0</v>
      </c>
      <c r="AC2838">
        <v>7</v>
      </c>
      <c r="AD2838">
        <v>3.5680714285714279</v>
      </c>
      <c r="AF2838" t="s">
        <v>7949</v>
      </c>
      <c r="AI2838">
        <v>0</v>
      </c>
      <c r="AJ2838">
        <v>0</v>
      </c>
      <c r="AM2838" t="s">
        <v>20019</v>
      </c>
    </row>
    <row r="2839" spans="1:39" x14ac:dyDescent="0.25">
      <c r="A2839" t="s">
        <v>9989</v>
      </c>
      <c r="B2839" t="s">
        <v>4841</v>
      </c>
      <c r="C2839" t="s">
        <v>4842</v>
      </c>
      <c r="D2839">
        <v>36.6</v>
      </c>
      <c r="E2839" t="s">
        <v>4845</v>
      </c>
      <c r="F2839">
        <v>7.44</v>
      </c>
      <c r="I2839" t="s">
        <v>13334</v>
      </c>
      <c r="K2839" t="s">
        <v>6860</v>
      </c>
      <c r="L2839" t="s">
        <v>6861</v>
      </c>
      <c r="M2839" t="s">
        <v>14987</v>
      </c>
      <c r="N2839">
        <v>9</v>
      </c>
      <c r="O2839" t="s">
        <v>15311</v>
      </c>
      <c r="P2839" t="s">
        <v>17641</v>
      </c>
      <c r="Q2839">
        <v>8</v>
      </c>
      <c r="R2839">
        <v>2</v>
      </c>
      <c r="S2839">
        <v>0.97</v>
      </c>
      <c r="T2839">
        <v>0.97</v>
      </c>
      <c r="U2839">
        <v>473.41</v>
      </c>
      <c r="V2839">
        <v>124.86</v>
      </c>
      <c r="W2839">
        <v>3.23</v>
      </c>
      <c r="X2839">
        <v>10.130000000000001</v>
      </c>
      <c r="Y2839">
        <v>4.43</v>
      </c>
      <c r="Z2839">
        <v>3</v>
      </c>
      <c r="AA2839" t="s">
        <v>4250</v>
      </c>
      <c r="AB2839">
        <v>0</v>
      </c>
      <c r="AC2839">
        <v>7</v>
      </c>
      <c r="AD2839">
        <v>3.6899285714285708</v>
      </c>
      <c r="AF2839" t="s">
        <v>7949</v>
      </c>
      <c r="AI2839">
        <v>0</v>
      </c>
      <c r="AJ2839">
        <v>0</v>
      </c>
      <c r="AM2839" t="s">
        <v>20019</v>
      </c>
    </row>
    <row r="2840" spans="1:39" x14ac:dyDescent="0.25">
      <c r="A2840" t="s">
        <v>9990</v>
      </c>
      <c r="B2840" t="s">
        <v>4841</v>
      </c>
      <c r="C2840" t="s">
        <v>4842</v>
      </c>
      <c r="D2840">
        <v>36.6</v>
      </c>
      <c r="E2840" t="s">
        <v>4845</v>
      </c>
      <c r="F2840">
        <v>7.44</v>
      </c>
      <c r="I2840" t="s">
        <v>13335</v>
      </c>
      <c r="K2840" t="s">
        <v>6860</v>
      </c>
      <c r="M2840" t="s">
        <v>14977</v>
      </c>
      <c r="N2840">
        <v>8</v>
      </c>
      <c r="O2840" t="s">
        <v>15298</v>
      </c>
      <c r="P2840" t="s">
        <v>17642</v>
      </c>
      <c r="Q2840">
        <v>4</v>
      </c>
      <c r="R2840">
        <v>1</v>
      </c>
      <c r="S2840">
        <v>3.72</v>
      </c>
      <c r="T2840">
        <v>3.72</v>
      </c>
      <c r="U2840">
        <v>452</v>
      </c>
      <c r="V2840">
        <v>67.92</v>
      </c>
      <c r="W2840">
        <v>4.9000000000000004</v>
      </c>
      <c r="Y2840">
        <v>1.34</v>
      </c>
      <c r="Z2840">
        <v>2</v>
      </c>
      <c r="AA2840" t="s">
        <v>4250</v>
      </c>
      <c r="AB2840">
        <v>0</v>
      </c>
      <c r="AC2840">
        <v>3</v>
      </c>
      <c r="AD2840">
        <v>3.9561904761904758</v>
      </c>
      <c r="AF2840" t="s">
        <v>7949</v>
      </c>
      <c r="AI2840">
        <v>0</v>
      </c>
      <c r="AJ2840">
        <v>0</v>
      </c>
      <c r="AM2840" t="s">
        <v>20019</v>
      </c>
    </row>
    <row r="2841" spans="1:39" x14ac:dyDescent="0.25">
      <c r="A2841" t="s">
        <v>9727</v>
      </c>
      <c r="B2841" t="s">
        <v>4841</v>
      </c>
      <c r="C2841" t="s">
        <v>4842</v>
      </c>
      <c r="D2841">
        <v>37</v>
      </c>
      <c r="E2841" t="s">
        <v>4845</v>
      </c>
      <c r="F2841">
        <v>7.43</v>
      </c>
      <c r="K2841" t="s">
        <v>6860</v>
      </c>
      <c r="L2841" t="s">
        <v>6861</v>
      </c>
      <c r="M2841" t="s">
        <v>15063</v>
      </c>
      <c r="N2841">
        <v>9</v>
      </c>
      <c r="O2841" t="s">
        <v>15416</v>
      </c>
      <c r="P2841" t="s">
        <v>17379</v>
      </c>
      <c r="Q2841">
        <v>6</v>
      </c>
      <c r="R2841">
        <v>1</v>
      </c>
      <c r="S2841">
        <v>0.71</v>
      </c>
      <c r="T2841">
        <v>0.71</v>
      </c>
      <c r="U2841">
        <v>396.42</v>
      </c>
      <c r="V2841">
        <v>90.04</v>
      </c>
      <c r="W2841">
        <v>2.2000000000000002</v>
      </c>
      <c r="Y2841">
        <v>3.05</v>
      </c>
      <c r="Z2841">
        <v>2</v>
      </c>
      <c r="AA2841" t="s">
        <v>4250</v>
      </c>
      <c r="AB2841">
        <v>0</v>
      </c>
      <c r="AC2841">
        <v>1</v>
      </c>
      <c r="AD2841">
        <v>5.5718571428571426</v>
      </c>
      <c r="AF2841" t="s">
        <v>7949</v>
      </c>
      <c r="AI2841">
        <v>0</v>
      </c>
      <c r="AJ2841">
        <v>0</v>
      </c>
      <c r="AK2841" t="s">
        <v>19914</v>
      </c>
      <c r="AL2841" t="s">
        <v>19914</v>
      </c>
      <c r="AM2841" t="s">
        <v>20019</v>
      </c>
    </row>
    <row r="2842" spans="1:39" x14ac:dyDescent="0.25">
      <c r="A2842" t="s">
        <v>9991</v>
      </c>
      <c r="B2842" t="s">
        <v>4841</v>
      </c>
      <c r="C2842" t="s">
        <v>4842</v>
      </c>
      <c r="D2842">
        <v>37</v>
      </c>
      <c r="E2842" t="s">
        <v>4845</v>
      </c>
      <c r="F2842">
        <v>7.43</v>
      </c>
      <c r="K2842" t="s">
        <v>6860</v>
      </c>
      <c r="L2842" t="s">
        <v>6861</v>
      </c>
      <c r="M2842" t="s">
        <v>15063</v>
      </c>
      <c r="N2842">
        <v>9</v>
      </c>
      <c r="O2842" t="s">
        <v>15416</v>
      </c>
      <c r="P2842" t="s">
        <v>17643</v>
      </c>
      <c r="Q2842">
        <v>6</v>
      </c>
      <c r="R2842">
        <v>1</v>
      </c>
      <c r="S2842">
        <v>2.98</v>
      </c>
      <c r="T2842">
        <v>2.99</v>
      </c>
      <c r="U2842">
        <v>385.85</v>
      </c>
      <c r="V2842">
        <v>78.959999999999994</v>
      </c>
      <c r="W2842">
        <v>3.27</v>
      </c>
      <c r="Y2842">
        <v>5.84</v>
      </c>
      <c r="Z2842">
        <v>2</v>
      </c>
      <c r="AA2842" t="s">
        <v>4250</v>
      </c>
      <c r="AB2842">
        <v>0</v>
      </c>
      <c r="AC2842">
        <v>1</v>
      </c>
      <c r="AD2842">
        <v>5.1586904761904746</v>
      </c>
      <c r="AF2842" t="s">
        <v>7949</v>
      </c>
      <c r="AI2842">
        <v>0</v>
      </c>
      <c r="AJ2842">
        <v>0</v>
      </c>
      <c r="AK2842" t="s">
        <v>19914</v>
      </c>
      <c r="AL2842" t="s">
        <v>19914</v>
      </c>
      <c r="AM2842" t="s">
        <v>20019</v>
      </c>
    </row>
    <row r="2843" spans="1:39" x14ac:dyDescent="0.25">
      <c r="A2843" t="s">
        <v>9992</v>
      </c>
      <c r="B2843" t="s">
        <v>4841</v>
      </c>
      <c r="C2843" t="s">
        <v>4842</v>
      </c>
      <c r="D2843">
        <v>37</v>
      </c>
      <c r="E2843" t="s">
        <v>4845</v>
      </c>
      <c r="F2843">
        <v>7.43</v>
      </c>
      <c r="K2843" t="s">
        <v>6860</v>
      </c>
      <c r="L2843" t="s">
        <v>6861</v>
      </c>
      <c r="M2843" t="s">
        <v>6881</v>
      </c>
      <c r="N2843">
        <v>9</v>
      </c>
      <c r="O2843" t="s">
        <v>15460</v>
      </c>
      <c r="P2843" t="s">
        <v>17644</v>
      </c>
      <c r="Q2843">
        <v>10</v>
      </c>
      <c r="R2843">
        <v>7</v>
      </c>
      <c r="S2843">
        <v>0.62</v>
      </c>
      <c r="T2843">
        <v>4.7699999999999996</v>
      </c>
      <c r="U2843">
        <v>881.91</v>
      </c>
      <c r="V2843">
        <v>257.83999999999997</v>
      </c>
      <c r="W2843">
        <v>3.96</v>
      </c>
      <c r="X2843">
        <v>3.38</v>
      </c>
      <c r="Y2843">
        <v>0</v>
      </c>
      <c r="Z2843">
        <v>4</v>
      </c>
      <c r="AA2843" t="s">
        <v>4250</v>
      </c>
      <c r="AB2843">
        <v>2</v>
      </c>
      <c r="AC2843">
        <v>19</v>
      </c>
      <c r="AD2843">
        <v>2.1150000000000002</v>
      </c>
      <c r="AF2843" t="s">
        <v>7951</v>
      </c>
      <c r="AI2843">
        <v>0</v>
      </c>
      <c r="AJ2843">
        <v>0</v>
      </c>
      <c r="AK2843" t="s">
        <v>19933</v>
      </c>
      <c r="AL2843" t="s">
        <v>19933</v>
      </c>
      <c r="AM2843" t="s">
        <v>20019</v>
      </c>
    </row>
    <row r="2844" spans="1:39" x14ac:dyDescent="0.25">
      <c r="A2844" t="s">
        <v>9993</v>
      </c>
      <c r="B2844" t="s">
        <v>4841</v>
      </c>
      <c r="C2844" t="s">
        <v>4842</v>
      </c>
      <c r="D2844">
        <v>37</v>
      </c>
      <c r="E2844" t="s">
        <v>4845</v>
      </c>
      <c r="F2844">
        <v>7.43</v>
      </c>
      <c r="I2844" t="s">
        <v>13336</v>
      </c>
      <c r="K2844" t="s">
        <v>6860</v>
      </c>
      <c r="L2844" t="s">
        <v>6861</v>
      </c>
      <c r="M2844" t="s">
        <v>14987</v>
      </c>
      <c r="N2844">
        <v>9</v>
      </c>
      <c r="O2844" t="s">
        <v>15311</v>
      </c>
      <c r="P2844" t="s">
        <v>17645</v>
      </c>
      <c r="Q2844">
        <v>6</v>
      </c>
      <c r="R2844">
        <v>2</v>
      </c>
      <c r="S2844">
        <v>2.04</v>
      </c>
      <c r="T2844">
        <v>2.0499999999999998</v>
      </c>
      <c r="U2844">
        <v>411.77</v>
      </c>
      <c r="V2844">
        <v>102.49</v>
      </c>
      <c r="W2844">
        <v>2.72</v>
      </c>
      <c r="X2844">
        <v>8.7200000000000006</v>
      </c>
      <c r="Y2844">
        <v>4.17</v>
      </c>
      <c r="Z2844">
        <v>2</v>
      </c>
      <c r="AA2844" t="s">
        <v>4250</v>
      </c>
      <c r="AB2844">
        <v>0</v>
      </c>
      <c r="AC2844">
        <v>4</v>
      </c>
      <c r="AD2844">
        <v>4.6938809523809528</v>
      </c>
      <c r="AF2844" t="s">
        <v>7949</v>
      </c>
      <c r="AI2844">
        <v>0</v>
      </c>
      <c r="AJ2844">
        <v>0</v>
      </c>
      <c r="AM2844" t="s">
        <v>20019</v>
      </c>
    </row>
    <row r="2845" spans="1:39" x14ac:dyDescent="0.25">
      <c r="A2845" t="s">
        <v>9994</v>
      </c>
      <c r="B2845" t="s">
        <v>4841</v>
      </c>
      <c r="C2845" t="s">
        <v>4842</v>
      </c>
      <c r="D2845">
        <v>37</v>
      </c>
      <c r="E2845" t="s">
        <v>4845</v>
      </c>
      <c r="F2845">
        <v>7.43</v>
      </c>
      <c r="I2845" t="s">
        <v>13337</v>
      </c>
      <c r="K2845" t="s">
        <v>6860</v>
      </c>
      <c r="L2845" t="s">
        <v>6861</v>
      </c>
      <c r="M2845" t="s">
        <v>14979</v>
      </c>
      <c r="N2845">
        <v>8</v>
      </c>
      <c r="O2845" t="s">
        <v>15302</v>
      </c>
      <c r="P2845" t="s">
        <v>17646</v>
      </c>
      <c r="Q2845">
        <v>7</v>
      </c>
      <c r="R2845">
        <v>2</v>
      </c>
      <c r="S2845">
        <v>2.56</v>
      </c>
      <c r="T2845">
        <v>2.56</v>
      </c>
      <c r="U2845">
        <v>480.37</v>
      </c>
      <c r="V2845">
        <v>109.21</v>
      </c>
      <c r="W2845">
        <v>4.3499999999999996</v>
      </c>
      <c r="Y2845">
        <v>3.16</v>
      </c>
      <c r="Z2845">
        <v>3</v>
      </c>
      <c r="AA2845" t="s">
        <v>4250</v>
      </c>
      <c r="AB2845">
        <v>0</v>
      </c>
      <c r="AC2845">
        <v>4</v>
      </c>
      <c r="AD2845">
        <v>3.7198809523809531</v>
      </c>
      <c r="AF2845" t="s">
        <v>7949</v>
      </c>
      <c r="AI2845">
        <v>0</v>
      </c>
      <c r="AJ2845">
        <v>0</v>
      </c>
      <c r="AM2845" t="s">
        <v>20019</v>
      </c>
    </row>
    <row r="2846" spans="1:39" x14ac:dyDescent="0.25">
      <c r="A2846" t="s">
        <v>9995</v>
      </c>
      <c r="B2846" t="s">
        <v>4841</v>
      </c>
      <c r="C2846" t="s">
        <v>4842</v>
      </c>
      <c r="D2846">
        <v>37</v>
      </c>
      <c r="E2846" t="s">
        <v>4845</v>
      </c>
      <c r="F2846">
        <v>7.43</v>
      </c>
      <c r="I2846" t="s">
        <v>13338</v>
      </c>
      <c r="K2846" t="s">
        <v>6860</v>
      </c>
      <c r="L2846" t="s">
        <v>6861</v>
      </c>
      <c r="M2846" t="s">
        <v>14979</v>
      </c>
      <c r="N2846">
        <v>8</v>
      </c>
      <c r="O2846" t="s">
        <v>15302</v>
      </c>
      <c r="P2846" t="s">
        <v>17647</v>
      </c>
      <c r="Q2846">
        <v>6</v>
      </c>
      <c r="R2846">
        <v>2</v>
      </c>
      <c r="S2846">
        <v>2.2599999999999998</v>
      </c>
      <c r="T2846">
        <v>2.34</v>
      </c>
      <c r="U2846">
        <v>478.81</v>
      </c>
      <c r="V2846">
        <v>98.83</v>
      </c>
      <c r="W2846">
        <v>4.16</v>
      </c>
      <c r="X2846">
        <v>8.2200000000000006</v>
      </c>
      <c r="Y2846">
        <v>4.3499999999999996</v>
      </c>
      <c r="Z2846">
        <v>2</v>
      </c>
      <c r="AA2846" t="s">
        <v>4250</v>
      </c>
      <c r="AB2846">
        <v>0</v>
      </c>
      <c r="AC2846">
        <v>4</v>
      </c>
      <c r="AD2846">
        <v>4.2270238095238097</v>
      </c>
      <c r="AF2846" t="s">
        <v>7949</v>
      </c>
      <c r="AI2846">
        <v>0</v>
      </c>
      <c r="AJ2846">
        <v>0</v>
      </c>
      <c r="AM2846" t="s">
        <v>20019</v>
      </c>
    </row>
    <row r="2847" spans="1:39" x14ac:dyDescent="0.25">
      <c r="A2847" t="s">
        <v>5859</v>
      </c>
      <c r="B2847" t="s">
        <v>4841</v>
      </c>
      <c r="C2847" t="s">
        <v>4842</v>
      </c>
      <c r="D2847">
        <v>37</v>
      </c>
      <c r="E2847" t="s">
        <v>4845</v>
      </c>
      <c r="F2847">
        <v>7.43</v>
      </c>
      <c r="I2847" t="s">
        <v>13339</v>
      </c>
      <c r="K2847" t="s">
        <v>6860</v>
      </c>
      <c r="L2847" t="s">
        <v>6861</v>
      </c>
      <c r="M2847" t="s">
        <v>14955</v>
      </c>
      <c r="N2847">
        <v>8</v>
      </c>
      <c r="O2847" t="s">
        <v>15276</v>
      </c>
      <c r="P2847" t="s">
        <v>7585</v>
      </c>
      <c r="Q2847">
        <v>6</v>
      </c>
      <c r="R2847">
        <v>1</v>
      </c>
      <c r="S2847">
        <v>3.47</v>
      </c>
      <c r="T2847">
        <v>3.48</v>
      </c>
      <c r="U2847">
        <v>403.48</v>
      </c>
      <c r="V2847">
        <v>78.959999999999994</v>
      </c>
      <c r="W2847">
        <v>3.24</v>
      </c>
      <c r="Y2847">
        <v>5.92</v>
      </c>
      <c r="Z2847">
        <v>2</v>
      </c>
      <c r="AA2847" t="s">
        <v>4250</v>
      </c>
      <c r="AB2847">
        <v>0</v>
      </c>
      <c r="AC2847">
        <v>3</v>
      </c>
      <c r="AD2847">
        <v>4.547761904761904</v>
      </c>
      <c r="AF2847" t="s">
        <v>7949</v>
      </c>
      <c r="AI2847">
        <v>0</v>
      </c>
      <c r="AJ2847">
        <v>0</v>
      </c>
      <c r="AM2847" t="s">
        <v>20019</v>
      </c>
    </row>
    <row r="2848" spans="1:39" x14ac:dyDescent="0.25">
      <c r="A2848" t="s">
        <v>9996</v>
      </c>
      <c r="B2848" t="s">
        <v>4841</v>
      </c>
      <c r="C2848" t="s">
        <v>4842</v>
      </c>
      <c r="D2848">
        <v>37</v>
      </c>
      <c r="E2848" t="s">
        <v>4845</v>
      </c>
      <c r="F2848">
        <v>7.43</v>
      </c>
      <c r="K2848" t="s">
        <v>6860</v>
      </c>
      <c r="M2848" t="s">
        <v>15159</v>
      </c>
      <c r="N2848">
        <v>8</v>
      </c>
      <c r="O2848" t="s">
        <v>15537</v>
      </c>
      <c r="P2848" t="s">
        <v>17648</v>
      </c>
      <c r="Q2848">
        <v>6</v>
      </c>
      <c r="R2848">
        <v>6</v>
      </c>
      <c r="S2848">
        <v>2.71</v>
      </c>
      <c r="T2848">
        <v>2.71</v>
      </c>
      <c r="U2848">
        <v>596.77</v>
      </c>
      <c r="V2848">
        <v>156.86000000000001</v>
      </c>
      <c r="W2848">
        <v>2.08</v>
      </c>
      <c r="X2848">
        <v>13.15</v>
      </c>
      <c r="Y2848">
        <v>0</v>
      </c>
      <c r="Z2848">
        <v>2</v>
      </c>
      <c r="AA2848" t="s">
        <v>4250</v>
      </c>
      <c r="AB2848">
        <v>2</v>
      </c>
      <c r="AC2848">
        <v>16</v>
      </c>
      <c r="AD2848">
        <v>2.645</v>
      </c>
      <c r="AF2848" t="s">
        <v>7949</v>
      </c>
      <c r="AI2848">
        <v>0</v>
      </c>
      <c r="AJ2848">
        <v>0</v>
      </c>
      <c r="AK2848" t="s">
        <v>19959</v>
      </c>
      <c r="AL2848" t="s">
        <v>19959</v>
      </c>
      <c r="AM2848" t="s">
        <v>20019</v>
      </c>
    </row>
    <row r="2849" spans="1:39" x14ac:dyDescent="0.25">
      <c r="A2849" t="s">
        <v>9977</v>
      </c>
      <c r="B2849" t="s">
        <v>4841</v>
      </c>
      <c r="C2849" t="s">
        <v>4842</v>
      </c>
      <c r="D2849">
        <v>37</v>
      </c>
      <c r="E2849" t="s">
        <v>4845</v>
      </c>
      <c r="F2849">
        <v>7.43</v>
      </c>
      <c r="K2849" t="s">
        <v>6860</v>
      </c>
      <c r="L2849" t="s">
        <v>6861</v>
      </c>
      <c r="M2849" t="s">
        <v>15140</v>
      </c>
      <c r="N2849">
        <v>9</v>
      </c>
      <c r="O2849" t="s">
        <v>15516</v>
      </c>
      <c r="P2849" t="s">
        <v>17629</v>
      </c>
      <c r="Q2849">
        <v>5</v>
      </c>
      <c r="R2849">
        <v>2</v>
      </c>
      <c r="S2849">
        <v>-1.1100000000000001</v>
      </c>
      <c r="T2849">
        <v>-1.1100000000000001</v>
      </c>
      <c r="U2849">
        <v>371.83</v>
      </c>
      <c r="V2849">
        <v>100.68</v>
      </c>
      <c r="W2849">
        <v>2.0299999999999998</v>
      </c>
      <c r="X2849">
        <v>11.04</v>
      </c>
      <c r="Y2849">
        <v>5.21</v>
      </c>
      <c r="Z2849">
        <v>2</v>
      </c>
      <c r="AA2849" t="s">
        <v>4250</v>
      </c>
      <c r="AB2849">
        <v>0</v>
      </c>
      <c r="AC2849">
        <v>3</v>
      </c>
      <c r="AD2849">
        <v>5.0594999999999999</v>
      </c>
      <c r="AF2849" t="s">
        <v>7949</v>
      </c>
      <c r="AI2849">
        <v>0</v>
      </c>
      <c r="AJ2849">
        <v>0</v>
      </c>
      <c r="AK2849" t="s">
        <v>19951</v>
      </c>
      <c r="AL2849" t="s">
        <v>19951</v>
      </c>
      <c r="AM2849" t="s">
        <v>20019</v>
      </c>
    </row>
    <row r="2850" spans="1:39" x14ac:dyDescent="0.25">
      <c r="A2850" t="s">
        <v>9997</v>
      </c>
      <c r="B2850" t="s">
        <v>4841</v>
      </c>
      <c r="C2850" t="s">
        <v>4842</v>
      </c>
      <c r="D2850">
        <v>37</v>
      </c>
      <c r="E2850" t="s">
        <v>4845</v>
      </c>
      <c r="F2850">
        <v>7.43</v>
      </c>
      <c r="K2850" t="s">
        <v>6860</v>
      </c>
      <c r="M2850" t="s">
        <v>14992</v>
      </c>
      <c r="N2850">
        <v>8</v>
      </c>
      <c r="O2850" t="s">
        <v>15318</v>
      </c>
      <c r="P2850" t="s">
        <v>17649</v>
      </c>
      <c r="Q2850">
        <v>6</v>
      </c>
      <c r="R2850">
        <v>5</v>
      </c>
      <c r="S2850">
        <v>2.2000000000000002</v>
      </c>
      <c r="T2850">
        <v>3.29</v>
      </c>
      <c r="U2850">
        <v>649.71</v>
      </c>
      <c r="V2850">
        <v>119.92</v>
      </c>
      <c r="W2850">
        <v>5.15</v>
      </c>
      <c r="X2850">
        <v>13.71</v>
      </c>
      <c r="Y2850">
        <v>8.43</v>
      </c>
      <c r="Z2850">
        <v>4</v>
      </c>
      <c r="AA2850" t="s">
        <v>4250</v>
      </c>
      <c r="AB2850">
        <v>2</v>
      </c>
      <c r="AC2850">
        <v>14</v>
      </c>
      <c r="AD2850">
        <v>2.542666666666666</v>
      </c>
      <c r="AF2850" t="s">
        <v>7949</v>
      </c>
      <c r="AI2850">
        <v>0</v>
      </c>
      <c r="AJ2850">
        <v>0</v>
      </c>
      <c r="AK2850" t="s">
        <v>19864</v>
      </c>
      <c r="AL2850" t="s">
        <v>19864</v>
      </c>
      <c r="AM2850" t="s">
        <v>20019</v>
      </c>
    </row>
    <row r="2851" spans="1:39" x14ac:dyDescent="0.25">
      <c r="A2851" t="s">
        <v>9900</v>
      </c>
      <c r="B2851" t="s">
        <v>4841</v>
      </c>
      <c r="C2851" t="s">
        <v>4842</v>
      </c>
      <c r="D2851">
        <v>37</v>
      </c>
      <c r="E2851" t="s">
        <v>4845</v>
      </c>
      <c r="F2851">
        <v>7.43</v>
      </c>
      <c r="K2851" t="s">
        <v>6860</v>
      </c>
      <c r="L2851" t="s">
        <v>6861</v>
      </c>
      <c r="M2851" t="s">
        <v>14988</v>
      </c>
      <c r="N2851">
        <v>9</v>
      </c>
      <c r="O2851" t="s">
        <v>15312</v>
      </c>
      <c r="P2851" t="s">
        <v>17552</v>
      </c>
      <c r="Q2851">
        <v>5</v>
      </c>
      <c r="R2851">
        <v>2</v>
      </c>
      <c r="S2851">
        <v>-2.34</v>
      </c>
      <c r="T2851">
        <v>-1.78</v>
      </c>
      <c r="U2851">
        <v>357.85</v>
      </c>
      <c r="V2851">
        <v>83.61</v>
      </c>
      <c r="W2851">
        <v>2.5099999999999998</v>
      </c>
      <c r="X2851">
        <v>11.13</v>
      </c>
      <c r="Y2851">
        <v>7.24</v>
      </c>
      <c r="Z2851">
        <v>2</v>
      </c>
      <c r="AA2851" t="s">
        <v>4250</v>
      </c>
      <c r="AB2851">
        <v>0</v>
      </c>
      <c r="AC2851">
        <v>3</v>
      </c>
      <c r="AD2851">
        <v>5.5</v>
      </c>
      <c r="AF2851" t="s">
        <v>7949</v>
      </c>
      <c r="AI2851">
        <v>0</v>
      </c>
      <c r="AJ2851">
        <v>0</v>
      </c>
      <c r="AK2851" t="s">
        <v>19860</v>
      </c>
      <c r="AL2851" t="s">
        <v>19860</v>
      </c>
      <c r="AM2851" t="s">
        <v>20019</v>
      </c>
    </row>
    <row r="2852" spans="1:39" x14ac:dyDescent="0.25">
      <c r="A2852" t="s">
        <v>9998</v>
      </c>
      <c r="B2852" t="s">
        <v>4841</v>
      </c>
      <c r="C2852" t="s">
        <v>4842</v>
      </c>
      <c r="D2852">
        <v>37</v>
      </c>
      <c r="E2852" t="s">
        <v>4845</v>
      </c>
      <c r="F2852">
        <v>7.43</v>
      </c>
      <c r="I2852" t="s">
        <v>13340</v>
      </c>
      <c r="K2852" t="s">
        <v>6860</v>
      </c>
      <c r="L2852" t="s">
        <v>6861</v>
      </c>
      <c r="M2852" t="s">
        <v>15145</v>
      </c>
      <c r="N2852">
        <v>9</v>
      </c>
      <c r="O2852" t="s">
        <v>15521</v>
      </c>
      <c r="P2852" t="s">
        <v>17650</v>
      </c>
      <c r="Q2852">
        <v>5</v>
      </c>
      <c r="R2852">
        <v>2</v>
      </c>
      <c r="S2852">
        <v>3.73</v>
      </c>
      <c r="T2852">
        <v>3.75</v>
      </c>
      <c r="U2852">
        <v>405.32</v>
      </c>
      <c r="V2852">
        <v>80.37</v>
      </c>
      <c r="W2852">
        <v>3.76</v>
      </c>
      <c r="X2852">
        <v>11.04</v>
      </c>
      <c r="Y2852">
        <v>6.1</v>
      </c>
      <c r="Z2852">
        <v>2</v>
      </c>
      <c r="AA2852" t="s">
        <v>4250</v>
      </c>
      <c r="AB2852">
        <v>0</v>
      </c>
      <c r="AC2852">
        <v>3</v>
      </c>
      <c r="AD2852">
        <v>3.9362857142857139</v>
      </c>
      <c r="AF2852" t="s">
        <v>7949</v>
      </c>
      <c r="AI2852">
        <v>0</v>
      </c>
      <c r="AJ2852">
        <v>0</v>
      </c>
      <c r="AM2852" t="s">
        <v>20019</v>
      </c>
    </row>
    <row r="2853" spans="1:39" x14ac:dyDescent="0.25">
      <c r="A2853" t="s">
        <v>9998</v>
      </c>
      <c r="B2853" t="s">
        <v>4841</v>
      </c>
      <c r="C2853" t="s">
        <v>4842</v>
      </c>
      <c r="D2853">
        <v>37</v>
      </c>
      <c r="E2853" t="s">
        <v>4845</v>
      </c>
      <c r="F2853">
        <v>7.43</v>
      </c>
      <c r="I2853" t="s">
        <v>13341</v>
      </c>
      <c r="K2853" t="s">
        <v>6860</v>
      </c>
      <c r="L2853" t="s">
        <v>6861</v>
      </c>
      <c r="M2853" t="s">
        <v>15146</v>
      </c>
      <c r="N2853">
        <v>9</v>
      </c>
      <c r="O2853" t="s">
        <v>15522</v>
      </c>
      <c r="P2853" t="s">
        <v>17650</v>
      </c>
      <c r="Q2853">
        <v>5</v>
      </c>
      <c r="R2853">
        <v>2</v>
      </c>
      <c r="S2853">
        <v>3.73</v>
      </c>
      <c r="T2853">
        <v>3.75</v>
      </c>
      <c r="U2853">
        <v>405.32</v>
      </c>
      <c r="V2853">
        <v>80.37</v>
      </c>
      <c r="W2853">
        <v>3.76</v>
      </c>
      <c r="X2853">
        <v>11.04</v>
      </c>
      <c r="Y2853">
        <v>6.1</v>
      </c>
      <c r="Z2853">
        <v>2</v>
      </c>
      <c r="AA2853" t="s">
        <v>4250</v>
      </c>
      <c r="AB2853">
        <v>0</v>
      </c>
      <c r="AC2853">
        <v>3</v>
      </c>
      <c r="AD2853">
        <v>3.9362857142857139</v>
      </c>
      <c r="AF2853" t="s">
        <v>7949</v>
      </c>
      <c r="AI2853">
        <v>0</v>
      </c>
      <c r="AJ2853">
        <v>0</v>
      </c>
      <c r="AM2853" t="s">
        <v>20019</v>
      </c>
    </row>
    <row r="2854" spans="1:39" x14ac:dyDescent="0.25">
      <c r="A2854" t="s">
        <v>9999</v>
      </c>
      <c r="B2854" t="s">
        <v>4841</v>
      </c>
      <c r="C2854" t="s">
        <v>4842</v>
      </c>
      <c r="D2854">
        <v>37</v>
      </c>
      <c r="E2854" t="s">
        <v>4845</v>
      </c>
      <c r="F2854">
        <v>7.43</v>
      </c>
      <c r="I2854" t="s">
        <v>13342</v>
      </c>
      <c r="K2854" t="s">
        <v>6860</v>
      </c>
      <c r="L2854" t="s">
        <v>6861</v>
      </c>
      <c r="M2854" t="s">
        <v>15103</v>
      </c>
      <c r="N2854">
        <v>9</v>
      </c>
      <c r="O2854" t="s">
        <v>15468</v>
      </c>
      <c r="P2854" t="s">
        <v>17651</v>
      </c>
      <c r="Q2854">
        <v>6</v>
      </c>
      <c r="R2854">
        <v>2</v>
      </c>
      <c r="S2854">
        <v>1.1399999999999999</v>
      </c>
      <c r="T2854">
        <v>1.53</v>
      </c>
      <c r="U2854">
        <v>372.82</v>
      </c>
      <c r="V2854">
        <v>113.57</v>
      </c>
      <c r="W2854">
        <v>1.77</v>
      </c>
      <c r="X2854">
        <v>9.73</v>
      </c>
      <c r="Y2854">
        <v>7.49</v>
      </c>
      <c r="Z2854">
        <v>2</v>
      </c>
      <c r="AA2854" t="s">
        <v>4250</v>
      </c>
      <c r="AB2854">
        <v>0</v>
      </c>
      <c r="AC2854">
        <v>3</v>
      </c>
      <c r="AD2854">
        <v>4.6227619047619042</v>
      </c>
      <c r="AF2854" t="s">
        <v>7949</v>
      </c>
      <c r="AI2854">
        <v>0</v>
      </c>
      <c r="AJ2854">
        <v>0</v>
      </c>
      <c r="AM2854" t="s">
        <v>20019</v>
      </c>
    </row>
    <row r="2855" spans="1:39" x14ac:dyDescent="0.25">
      <c r="A2855" t="s">
        <v>10000</v>
      </c>
      <c r="B2855" t="s">
        <v>4841</v>
      </c>
      <c r="C2855" t="s">
        <v>4842</v>
      </c>
      <c r="D2855">
        <v>37</v>
      </c>
      <c r="E2855" t="s">
        <v>4845</v>
      </c>
      <c r="F2855">
        <v>7.43</v>
      </c>
      <c r="I2855" t="s">
        <v>13343</v>
      </c>
      <c r="K2855" t="s">
        <v>6860</v>
      </c>
      <c r="L2855" t="s">
        <v>6861</v>
      </c>
      <c r="M2855" t="s">
        <v>15000</v>
      </c>
      <c r="N2855">
        <v>9</v>
      </c>
      <c r="O2855" t="s">
        <v>15330</v>
      </c>
      <c r="P2855" t="s">
        <v>17652</v>
      </c>
      <c r="Q2855">
        <v>4</v>
      </c>
      <c r="R2855">
        <v>2</v>
      </c>
      <c r="S2855">
        <v>4.67</v>
      </c>
      <c r="T2855">
        <v>4.95</v>
      </c>
      <c r="U2855">
        <v>426.56</v>
      </c>
      <c r="V2855">
        <v>75.760000000000005</v>
      </c>
      <c r="W2855">
        <v>5.26</v>
      </c>
      <c r="Y2855">
        <v>7.14</v>
      </c>
      <c r="Z2855">
        <v>3</v>
      </c>
      <c r="AA2855" t="s">
        <v>4250</v>
      </c>
      <c r="AB2855">
        <v>1</v>
      </c>
      <c r="AC2855">
        <v>2</v>
      </c>
      <c r="AD2855">
        <v>3.0495714285714279</v>
      </c>
      <c r="AF2855" t="s">
        <v>7949</v>
      </c>
      <c r="AI2855">
        <v>0</v>
      </c>
      <c r="AJ2855">
        <v>0</v>
      </c>
      <c r="AM2855" t="s">
        <v>20019</v>
      </c>
    </row>
    <row r="2856" spans="1:39" x14ac:dyDescent="0.25">
      <c r="A2856" t="s">
        <v>10001</v>
      </c>
      <c r="B2856" t="s">
        <v>4841</v>
      </c>
      <c r="C2856" t="s">
        <v>4842</v>
      </c>
      <c r="D2856">
        <v>37</v>
      </c>
      <c r="E2856" t="s">
        <v>4845</v>
      </c>
      <c r="F2856">
        <v>7.43</v>
      </c>
      <c r="K2856" t="s">
        <v>6860</v>
      </c>
      <c r="L2856" t="s">
        <v>6861</v>
      </c>
      <c r="M2856" t="s">
        <v>6886</v>
      </c>
      <c r="N2856">
        <v>9</v>
      </c>
      <c r="O2856" t="s">
        <v>15466</v>
      </c>
      <c r="P2856" t="s">
        <v>17653</v>
      </c>
      <c r="Q2856">
        <v>7</v>
      </c>
      <c r="R2856">
        <v>2</v>
      </c>
      <c r="S2856">
        <v>2.0099999999999998</v>
      </c>
      <c r="T2856">
        <v>2.0099999999999998</v>
      </c>
      <c r="U2856">
        <v>397.44</v>
      </c>
      <c r="V2856">
        <v>113.39</v>
      </c>
      <c r="W2856">
        <v>2.6</v>
      </c>
      <c r="X2856">
        <v>10.1</v>
      </c>
      <c r="Y2856">
        <v>5.12</v>
      </c>
      <c r="Z2856">
        <v>2</v>
      </c>
      <c r="AA2856" t="s">
        <v>4250</v>
      </c>
      <c r="AB2856">
        <v>0</v>
      </c>
      <c r="AC2856">
        <v>3</v>
      </c>
      <c r="AD2856">
        <v>4.4479047619047618</v>
      </c>
      <c r="AF2856" t="s">
        <v>7949</v>
      </c>
      <c r="AI2856">
        <v>0</v>
      </c>
      <c r="AJ2856">
        <v>0</v>
      </c>
      <c r="AK2856" t="s">
        <v>19937</v>
      </c>
      <c r="AL2856" t="s">
        <v>19937</v>
      </c>
      <c r="AM2856" t="s">
        <v>20019</v>
      </c>
    </row>
    <row r="2857" spans="1:39" x14ac:dyDescent="0.25">
      <c r="A2857" t="s">
        <v>10002</v>
      </c>
      <c r="B2857" t="s">
        <v>4841</v>
      </c>
      <c r="C2857" t="s">
        <v>4842</v>
      </c>
      <c r="D2857">
        <v>37</v>
      </c>
      <c r="E2857" t="s">
        <v>4845</v>
      </c>
      <c r="F2857">
        <v>7.43</v>
      </c>
      <c r="I2857" t="s">
        <v>13344</v>
      </c>
      <c r="K2857" t="s">
        <v>6860</v>
      </c>
      <c r="M2857" t="s">
        <v>15003</v>
      </c>
      <c r="N2857">
        <v>8</v>
      </c>
      <c r="O2857" t="s">
        <v>15333</v>
      </c>
      <c r="P2857" t="s">
        <v>17654</v>
      </c>
      <c r="Q2857">
        <v>4</v>
      </c>
      <c r="R2857">
        <v>2</v>
      </c>
      <c r="U2857">
        <v>336.44</v>
      </c>
      <c r="V2857">
        <v>75.33</v>
      </c>
      <c r="W2857">
        <v>3.19</v>
      </c>
      <c r="Y2857">
        <v>6.75</v>
      </c>
      <c r="Z2857">
        <v>1</v>
      </c>
      <c r="AA2857" t="s">
        <v>4250</v>
      </c>
      <c r="AB2857">
        <v>0</v>
      </c>
      <c r="AC2857">
        <v>0</v>
      </c>
      <c r="AF2857" t="s">
        <v>7949</v>
      </c>
      <c r="AI2857">
        <v>0</v>
      </c>
      <c r="AJ2857">
        <v>0</v>
      </c>
      <c r="AM2857" t="s">
        <v>20019</v>
      </c>
    </row>
    <row r="2858" spans="1:39" x14ac:dyDescent="0.25">
      <c r="A2858" t="s">
        <v>9620</v>
      </c>
      <c r="B2858" t="s">
        <v>4841</v>
      </c>
      <c r="C2858" t="s">
        <v>4842</v>
      </c>
      <c r="D2858">
        <v>37.1</v>
      </c>
      <c r="E2858" t="s">
        <v>4845</v>
      </c>
      <c r="F2858">
        <v>7.43</v>
      </c>
      <c r="I2858" t="s">
        <v>13345</v>
      </c>
      <c r="K2858" t="s">
        <v>6860</v>
      </c>
      <c r="L2858" t="s">
        <v>6861</v>
      </c>
      <c r="M2858" t="s">
        <v>14987</v>
      </c>
      <c r="N2858">
        <v>9</v>
      </c>
      <c r="O2858" t="s">
        <v>15311</v>
      </c>
      <c r="P2858" t="s">
        <v>17272</v>
      </c>
      <c r="Q2858">
        <v>5</v>
      </c>
      <c r="R2858">
        <v>2</v>
      </c>
      <c r="S2858">
        <v>2.37</v>
      </c>
      <c r="T2858">
        <v>2.37</v>
      </c>
      <c r="U2858">
        <v>427.24</v>
      </c>
      <c r="V2858">
        <v>89.6</v>
      </c>
      <c r="W2858">
        <v>3.83</v>
      </c>
      <c r="X2858">
        <v>10.199999999999999</v>
      </c>
      <c r="Y2858">
        <v>4.0199999999999996</v>
      </c>
      <c r="Z2858">
        <v>2</v>
      </c>
      <c r="AA2858" t="s">
        <v>4250</v>
      </c>
      <c r="AB2858">
        <v>0</v>
      </c>
      <c r="AC2858">
        <v>4</v>
      </c>
      <c r="AD2858">
        <v>4.834714285714286</v>
      </c>
      <c r="AF2858" t="s">
        <v>7949</v>
      </c>
      <c r="AI2858">
        <v>0</v>
      </c>
      <c r="AJ2858">
        <v>0</v>
      </c>
      <c r="AM2858" t="s">
        <v>20019</v>
      </c>
    </row>
    <row r="2859" spans="1:39" x14ac:dyDescent="0.25">
      <c r="A2859" t="s">
        <v>10003</v>
      </c>
      <c r="B2859" t="s">
        <v>4841</v>
      </c>
      <c r="C2859" t="s">
        <v>4842</v>
      </c>
      <c r="D2859">
        <v>37.15</v>
      </c>
      <c r="E2859" t="s">
        <v>4845</v>
      </c>
      <c r="F2859">
        <v>7.43</v>
      </c>
      <c r="K2859" t="s">
        <v>6860</v>
      </c>
      <c r="L2859" t="s">
        <v>6861</v>
      </c>
      <c r="M2859" t="s">
        <v>15106</v>
      </c>
      <c r="N2859">
        <v>9</v>
      </c>
      <c r="O2859" t="s">
        <v>15474</v>
      </c>
      <c r="P2859" t="s">
        <v>17655</v>
      </c>
      <c r="Q2859">
        <v>6</v>
      </c>
      <c r="R2859">
        <v>1</v>
      </c>
      <c r="S2859">
        <v>3.34</v>
      </c>
      <c r="T2859">
        <v>3.35</v>
      </c>
      <c r="U2859">
        <v>465.48</v>
      </c>
      <c r="V2859">
        <v>76.099999999999994</v>
      </c>
      <c r="W2859">
        <v>4.13</v>
      </c>
      <c r="Y2859">
        <v>5.12</v>
      </c>
      <c r="Z2859">
        <v>3</v>
      </c>
      <c r="AA2859" t="s">
        <v>4250</v>
      </c>
      <c r="AB2859">
        <v>0</v>
      </c>
      <c r="AC2859">
        <v>4</v>
      </c>
      <c r="AD2859">
        <v>4.2349047619047617</v>
      </c>
      <c r="AF2859" t="s">
        <v>7949</v>
      </c>
      <c r="AI2859">
        <v>0</v>
      </c>
      <c r="AJ2859">
        <v>0</v>
      </c>
      <c r="AK2859" t="s">
        <v>19920</v>
      </c>
      <c r="AL2859" t="s">
        <v>19920</v>
      </c>
      <c r="AM2859" t="s">
        <v>20019</v>
      </c>
    </row>
    <row r="2860" spans="1:39" x14ac:dyDescent="0.25">
      <c r="A2860" t="s">
        <v>10004</v>
      </c>
      <c r="B2860" t="s">
        <v>4841</v>
      </c>
      <c r="C2860" t="s">
        <v>4842</v>
      </c>
      <c r="D2860">
        <v>37.299999999999997</v>
      </c>
      <c r="E2860" t="s">
        <v>4845</v>
      </c>
      <c r="F2860">
        <v>7.43</v>
      </c>
      <c r="I2860" t="s">
        <v>13346</v>
      </c>
      <c r="K2860" t="s">
        <v>6860</v>
      </c>
      <c r="L2860" t="s">
        <v>6861</v>
      </c>
      <c r="M2860" t="s">
        <v>14987</v>
      </c>
      <c r="N2860">
        <v>9</v>
      </c>
      <c r="O2860" t="s">
        <v>15311</v>
      </c>
      <c r="P2860" t="s">
        <v>17656</v>
      </c>
      <c r="Q2860">
        <v>5</v>
      </c>
      <c r="R2860">
        <v>2</v>
      </c>
      <c r="S2860">
        <v>2.2000000000000002</v>
      </c>
      <c r="T2860">
        <v>2.2000000000000002</v>
      </c>
      <c r="U2860">
        <v>423.28</v>
      </c>
      <c r="V2860">
        <v>89.6</v>
      </c>
      <c r="W2860">
        <v>3.85</v>
      </c>
      <c r="X2860">
        <v>10.26</v>
      </c>
      <c r="Y2860">
        <v>4.87</v>
      </c>
      <c r="Z2860">
        <v>2</v>
      </c>
      <c r="AA2860" t="s">
        <v>4250</v>
      </c>
      <c r="AB2860">
        <v>0</v>
      </c>
      <c r="AC2860">
        <v>4</v>
      </c>
      <c r="AD2860">
        <v>4.9480000000000004</v>
      </c>
      <c r="AF2860" t="s">
        <v>7949</v>
      </c>
      <c r="AI2860">
        <v>0</v>
      </c>
      <c r="AJ2860">
        <v>0</v>
      </c>
      <c r="AM2860" t="s">
        <v>20019</v>
      </c>
    </row>
    <row r="2861" spans="1:39" x14ac:dyDescent="0.25">
      <c r="A2861" t="s">
        <v>10005</v>
      </c>
      <c r="B2861" t="s">
        <v>4841</v>
      </c>
      <c r="C2861" t="s">
        <v>4842</v>
      </c>
      <c r="D2861">
        <v>37.4</v>
      </c>
      <c r="E2861" t="s">
        <v>4845</v>
      </c>
      <c r="F2861">
        <v>7.43</v>
      </c>
      <c r="I2861" t="s">
        <v>13347</v>
      </c>
      <c r="K2861" t="s">
        <v>6860</v>
      </c>
      <c r="L2861" t="s">
        <v>6861</v>
      </c>
      <c r="M2861" t="s">
        <v>14968</v>
      </c>
      <c r="N2861">
        <v>8</v>
      </c>
      <c r="O2861" t="s">
        <v>15289</v>
      </c>
      <c r="P2861" t="s">
        <v>17657</v>
      </c>
      <c r="Q2861">
        <v>7</v>
      </c>
      <c r="R2861">
        <v>2</v>
      </c>
      <c r="S2861">
        <v>2.65</v>
      </c>
      <c r="T2861">
        <v>2.65</v>
      </c>
      <c r="U2861">
        <v>468.87</v>
      </c>
      <c r="V2861">
        <v>108.06</v>
      </c>
      <c r="W2861">
        <v>4.22</v>
      </c>
      <c r="X2861">
        <v>10.39</v>
      </c>
      <c r="Y2861">
        <v>4.87</v>
      </c>
      <c r="Z2861">
        <v>3</v>
      </c>
      <c r="AA2861" t="s">
        <v>4250</v>
      </c>
      <c r="AB2861">
        <v>0</v>
      </c>
      <c r="AC2861">
        <v>3</v>
      </c>
      <c r="AD2861">
        <v>3.7953571428571422</v>
      </c>
      <c r="AF2861" t="s">
        <v>7949</v>
      </c>
      <c r="AI2861">
        <v>0</v>
      </c>
      <c r="AJ2861">
        <v>0</v>
      </c>
      <c r="AM2861" t="s">
        <v>20019</v>
      </c>
    </row>
    <row r="2862" spans="1:39" x14ac:dyDescent="0.25">
      <c r="A2862" t="s">
        <v>10006</v>
      </c>
      <c r="B2862" t="s">
        <v>4841</v>
      </c>
      <c r="C2862" t="s">
        <v>4842</v>
      </c>
      <c r="D2862">
        <v>37.5</v>
      </c>
      <c r="E2862" t="s">
        <v>4845</v>
      </c>
      <c r="F2862">
        <v>7.43</v>
      </c>
      <c r="I2862" t="s">
        <v>13348</v>
      </c>
      <c r="K2862" t="s">
        <v>6860</v>
      </c>
      <c r="M2862" t="s">
        <v>15002</v>
      </c>
      <c r="N2862">
        <v>8</v>
      </c>
      <c r="O2862" t="s">
        <v>15332</v>
      </c>
      <c r="P2862" t="s">
        <v>17658</v>
      </c>
      <c r="Q2862">
        <v>4</v>
      </c>
      <c r="R2862">
        <v>1</v>
      </c>
      <c r="S2862">
        <v>3.61</v>
      </c>
      <c r="T2862">
        <v>3.61</v>
      </c>
      <c r="U2862">
        <v>467.61</v>
      </c>
      <c r="V2862">
        <v>67.92</v>
      </c>
      <c r="W2862">
        <v>4.6900000000000004</v>
      </c>
      <c r="Y2862">
        <v>4.8499999999999996</v>
      </c>
      <c r="Z2862">
        <v>2</v>
      </c>
      <c r="AA2862" t="s">
        <v>4250</v>
      </c>
      <c r="AB2862">
        <v>0</v>
      </c>
      <c r="AC2862">
        <v>3</v>
      </c>
      <c r="AD2862">
        <v>3.9546904761904762</v>
      </c>
      <c r="AF2862" t="s">
        <v>7949</v>
      </c>
      <c r="AI2862">
        <v>0</v>
      </c>
      <c r="AJ2862">
        <v>0</v>
      </c>
      <c r="AM2862" t="s">
        <v>20019</v>
      </c>
    </row>
    <row r="2863" spans="1:39" x14ac:dyDescent="0.25">
      <c r="A2863" t="s">
        <v>10007</v>
      </c>
      <c r="B2863" t="s">
        <v>4841</v>
      </c>
      <c r="C2863" t="s">
        <v>4842</v>
      </c>
      <c r="D2863">
        <v>37.6</v>
      </c>
      <c r="E2863" t="s">
        <v>4845</v>
      </c>
      <c r="F2863">
        <v>7.42</v>
      </c>
      <c r="I2863" t="s">
        <v>13349</v>
      </c>
      <c r="K2863" t="s">
        <v>6860</v>
      </c>
      <c r="L2863" t="s">
        <v>6861</v>
      </c>
      <c r="M2863" t="s">
        <v>14972</v>
      </c>
      <c r="N2863">
        <v>8</v>
      </c>
      <c r="O2863" t="s">
        <v>15293</v>
      </c>
      <c r="P2863" t="s">
        <v>17659</v>
      </c>
      <c r="Q2863">
        <v>8</v>
      </c>
      <c r="R2863">
        <v>2</v>
      </c>
      <c r="S2863">
        <v>3.31</v>
      </c>
      <c r="T2863">
        <v>3.31</v>
      </c>
      <c r="U2863">
        <v>455.8</v>
      </c>
      <c r="V2863">
        <v>111.2</v>
      </c>
      <c r="W2863">
        <v>3.84</v>
      </c>
      <c r="Y2863">
        <v>3.79</v>
      </c>
      <c r="Z2863">
        <v>3</v>
      </c>
      <c r="AA2863" t="s">
        <v>4250</v>
      </c>
      <c r="AB2863">
        <v>0</v>
      </c>
      <c r="AC2863">
        <v>3</v>
      </c>
      <c r="AD2863">
        <v>3.2990476190476179</v>
      </c>
      <c r="AF2863" t="s">
        <v>7949</v>
      </c>
      <c r="AI2863">
        <v>0</v>
      </c>
      <c r="AJ2863">
        <v>0</v>
      </c>
      <c r="AM2863" t="s">
        <v>20019</v>
      </c>
    </row>
    <row r="2864" spans="1:39" x14ac:dyDescent="0.25">
      <c r="A2864" t="s">
        <v>10008</v>
      </c>
      <c r="B2864" t="s">
        <v>4841</v>
      </c>
      <c r="C2864" t="s">
        <v>4842</v>
      </c>
      <c r="D2864">
        <v>37.700000000000003</v>
      </c>
      <c r="E2864" t="s">
        <v>4845</v>
      </c>
      <c r="F2864">
        <v>7.42</v>
      </c>
      <c r="I2864" t="s">
        <v>13350</v>
      </c>
      <c r="K2864" t="s">
        <v>6860</v>
      </c>
      <c r="L2864" t="s">
        <v>6861</v>
      </c>
      <c r="M2864" t="s">
        <v>14987</v>
      </c>
      <c r="N2864">
        <v>9</v>
      </c>
      <c r="O2864" t="s">
        <v>15311</v>
      </c>
      <c r="P2864" t="s">
        <v>17660</v>
      </c>
      <c r="Q2864">
        <v>6</v>
      </c>
      <c r="R2864">
        <v>2</v>
      </c>
      <c r="S2864">
        <v>1.82</v>
      </c>
      <c r="T2864">
        <v>1.82</v>
      </c>
      <c r="U2864">
        <v>456.37</v>
      </c>
      <c r="V2864">
        <v>98.83</v>
      </c>
      <c r="W2864">
        <v>3.58</v>
      </c>
      <c r="X2864">
        <v>10.210000000000001</v>
      </c>
      <c r="Y2864">
        <v>4.17</v>
      </c>
      <c r="Z2864">
        <v>2</v>
      </c>
      <c r="AA2864" t="s">
        <v>4250</v>
      </c>
      <c r="AB2864">
        <v>0</v>
      </c>
      <c r="AC2864">
        <v>6</v>
      </c>
      <c r="AD2864">
        <v>4.5173095238095238</v>
      </c>
      <c r="AF2864" t="s">
        <v>7949</v>
      </c>
      <c r="AI2864">
        <v>0</v>
      </c>
      <c r="AJ2864">
        <v>0</v>
      </c>
      <c r="AM2864" t="s">
        <v>20019</v>
      </c>
    </row>
    <row r="2865" spans="1:39" x14ac:dyDescent="0.25">
      <c r="A2865" t="s">
        <v>10009</v>
      </c>
      <c r="B2865" t="s">
        <v>4841</v>
      </c>
      <c r="C2865" t="s">
        <v>4842</v>
      </c>
      <c r="D2865">
        <v>37.700000000000003</v>
      </c>
      <c r="E2865" t="s">
        <v>4845</v>
      </c>
      <c r="F2865">
        <v>7.42</v>
      </c>
      <c r="I2865" t="s">
        <v>13351</v>
      </c>
      <c r="K2865" t="s">
        <v>6860</v>
      </c>
      <c r="L2865" t="s">
        <v>6861</v>
      </c>
      <c r="M2865" t="s">
        <v>14987</v>
      </c>
      <c r="N2865">
        <v>9</v>
      </c>
      <c r="O2865" t="s">
        <v>15311</v>
      </c>
      <c r="P2865" t="s">
        <v>17661</v>
      </c>
      <c r="Q2865">
        <v>6</v>
      </c>
      <c r="R2865">
        <v>2</v>
      </c>
      <c r="S2865">
        <v>1.93</v>
      </c>
      <c r="T2865">
        <v>1.93</v>
      </c>
      <c r="U2865">
        <v>442.34</v>
      </c>
      <c r="V2865">
        <v>98.83</v>
      </c>
      <c r="W2865">
        <v>3.27</v>
      </c>
      <c r="X2865">
        <v>10.15</v>
      </c>
      <c r="Y2865">
        <v>4.17</v>
      </c>
      <c r="Z2865">
        <v>2</v>
      </c>
      <c r="AA2865" t="s">
        <v>4250</v>
      </c>
      <c r="AB2865">
        <v>0</v>
      </c>
      <c r="AC2865">
        <v>6</v>
      </c>
      <c r="AD2865">
        <v>4.61752380952381</v>
      </c>
      <c r="AF2865" t="s">
        <v>7949</v>
      </c>
      <c r="AI2865">
        <v>0</v>
      </c>
      <c r="AJ2865">
        <v>0</v>
      </c>
      <c r="AM2865" t="s">
        <v>20019</v>
      </c>
    </row>
    <row r="2866" spans="1:39" x14ac:dyDescent="0.25">
      <c r="A2866" t="s">
        <v>9786</v>
      </c>
      <c r="B2866" t="s">
        <v>4841</v>
      </c>
      <c r="C2866" t="s">
        <v>4842</v>
      </c>
      <c r="D2866">
        <v>37.700000000000003</v>
      </c>
      <c r="E2866" t="s">
        <v>4845</v>
      </c>
      <c r="F2866">
        <v>7.42</v>
      </c>
      <c r="I2866" t="s">
        <v>13352</v>
      </c>
      <c r="K2866" t="s">
        <v>6860</v>
      </c>
      <c r="L2866" t="s">
        <v>6861</v>
      </c>
      <c r="M2866" t="s">
        <v>14972</v>
      </c>
      <c r="N2866">
        <v>8</v>
      </c>
      <c r="O2866" t="s">
        <v>15293</v>
      </c>
      <c r="P2866" t="s">
        <v>17438</v>
      </c>
      <c r="Q2866">
        <v>5</v>
      </c>
      <c r="R2866">
        <v>2</v>
      </c>
      <c r="S2866">
        <v>3.87</v>
      </c>
      <c r="T2866">
        <v>3.88</v>
      </c>
      <c r="U2866">
        <v>527.67999999999995</v>
      </c>
      <c r="V2866">
        <v>89.6</v>
      </c>
      <c r="W2866">
        <v>4.72</v>
      </c>
      <c r="X2866">
        <v>8.7799999999999994</v>
      </c>
      <c r="Y2866">
        <v>3.63</v>
      </c>
      <c r="Z2866">
        <v>2</v>
      </c>
      <c r="AA2866" t="s">
        <v>4250</v>
      </c>
      <c r="AB2866">
        <v>1</v>
      </c>
      <c r="AC2866">
        <v>4</v>
      </c>
      <c r="AD2866">
        <v>3.125</v>
      </c>
      <c r="AF2866" t="s">
        <v>7949</v>
      </c>
      <c r="AI2866">
        <v>0</v>
      </c>
      <c r="AJ2866">
        <v>0</v>
      </c>
      <c r="AM2866" t="s">
        <v>20019</v>
      </c>
    </row>
    <row r="2867" spans="1:39" x14ac:dyDescent="0.25">
      <c r="A2867" t="s">
        <v>10010</v>
      </c>
      <c r="B2867" t="s">
        <v>4841</v>
      </c>
      <c r="C2867" t="s">
        <v>4842</v>
      </c>
      <c r="D2867">
        <v>37.799999999999997</v>
      </c>
      <c r="E2867" t="s">
        <v>4845</v>
      </c>
      <c r="F2867">
        <v>7.42</v>
      </c>
      <c r="I2867" t="s">
        <v>13353</v>
      </c>
      <c r="K2867" t="s">
        <v>6860</v>
      </c>
      <c r="M2867" t="s">
        <v>14977</v>
      </c>
      <c r="N2867">
        <v>8</v>
      </c>
      <c r="O2867" t="s">
        <v>15298</v>
      </c>
      <c r="P2867" t="s">
        <v>17662</v>
      </c>
      <c r="Q2867">
        <v>4</v>
      </c>
      <c r="R2867">
        <v>1</v>
      </c>
      <c r="S2867">
        <v>2.5499999999999998</v>
      </c>
      <c r="T2867">
        <v>2.56</v>
      </c>
      <c r="U2867">
        <v>417.55</v>
      </c>
      <c r="V2867">
        <v>67.92</v>
      </c>
      <c r="W2867">
        <v>3.48</v>
      </c>
      <c r="Y2867">
        <v>5.78</v>
      </c>
      <c r="Z2867">
        <v>1</v>
      </c>
      <c r="AA2867" t="s">
        <v>4250</v>
      </c>
      <c r="AB2867">
        <v>0</v>
      </c>
      <c r="AC2867">
        <v>2</v>
      </c>
      <c r="AD2867">
        <v>5.1472619047619048</v>
      </c>
      <c r="AF2867" t="s">
        <v>7949</v>
      </c>
      <c r="AI2867">
        <v>0</v>
      </c>
      <c r="AJ2867">
        <v>0</v>
      </c>
      <c r="AM2867" t="s">
        <v>20019</v>
      </c>
    </row>
    <row r="2868" spans="1:39" x14ac:dyDescent="0.25">
      <c r="A2868" t="s">
        <v>10011</v>
      </c>
      <c r="B2868" t="s">
        <v>4841</v>
      </c>
      <c r="C2868" t="s">
        <v>4842</v>
      </c>
      <c r="D2868">
        <v>37.9</v>
      </c>
      <c r="E2868" t="s">
        <v>4845</v>
      </c>
      <c r="F2868">
        <v>7.42</v>
      </c>
      <c r="I2868" t="s">
        <v>13354</v>
      </c>
      <c r="K2868" t="s">
        <v>6860</v>
      </c>
      <c r="L2868" t="s">
        <v>6861</v>
      </c>
      <c r="M2868" t="s">
        <v>15122</v>
      </c>
      <c r="N2868">
        <v>9</v>
      </c>
      <c r="O2868" t="s">
        <v>15515</v>
      </c>
      <c r="P2868" t="s">
        <v>17663</v>
      </c>
      <c r="Q2868">
        <v>5</v>
      </c>
      <c r="R2868">
        <v>1</v>
      </c>
      <c r="S2868">
        <v>2.82</v>
      </c>
      <c r="T2868">
        <v>2.82</v>
      </c>
      <c r="U2868">
        <v>379.41</v>
      </c>
      <c r="V2868">
        <v>60.5</v>
      </c>
      <c r="W2868">
        <v>3.53</v>
      </c>
      <c r="Y2868">
        <v>4.17</v>
      </c>
      <c r="Z2868">
        <v>2</v>
      </c>
      <c r="AA2868" t="s">
        <v>4250</v>
      </c>
      <c r="AB2868">
        <v>0</v>
      </c>
      <c r="AC2868">
        <v>2</v>
      </c>
      <c r="AD2868">
        <v>5.2846904761904758</v>
      </c>
      <c r="AF2868" t="s">
        <v>7949</v>
      </c>
      <c r="AI2868">
        <v>0</v>
      </c>
      <c r="AJ2868">
        <v>0</v>
      </c>
      <c r="AM2868" t="s">
        <v>20019</v>
      </c>
    </row>
    <row r="2869" spans="1:39" x14ac:dyDescent="0.25">
      <c r="A2869" t="s">
        <v>10012</v>
      </c>
      <c r="B2869" t="s">
        <v>4841</v>
      </c>
      <c r="C2869" t="s">
        <v>4842</v>
      </c>
      <c r="D2869">
        <v>38</v>
      </c>
      <c r="E2869" t="s">
        <v>4845</v>
      </c>
      <c r="F2869">
        <v>7.42</v>
      </c>
      <c r="K2869" t="s">
        <v>6860</v>
      </c>
      <c r="M2869" t="s">
        <v>15085</v>
      </c>
      <c r="N2869">
        <v>8</v>
      </c>
      <c r="O2869" t="s">
        <v>15441</v>
      </c>
      <c r="P2869" t="s">
        <v>17664</v>
      </c>
      <c r="Q2869">
        <v>4</v>
      </c>
      <c r="R2869">
        <v>4</v>
      </c>
      <c r="S2869">
        <v>1.73</v>
      </c>
      <c r="T2869">
        <v>2.84</v>
      </c>
      <c r="U2869">
        <v>502.65</v>
      </c>
      <c r="V2869">
        <v>81.59</v>
      </c>
      <c r="W2869">
        <v>4.34</v>
      </c>
      <c r="X2869">
        <v>13.91</v>
      </c>
      <c r="Y2869">
        <v>8.25</v>
      </c>
      <c r="Z2869">
        <v>2</v>
      </c>
      <c r="AA2869" t="s">
        <v>4250</v>
      </c>
      <c r="AB2869">
        <v>1</v>
      </c>
      <c r="AC2869">
        <v>9</v>
      </c>
      <c r="AD2869">
        <v>3.875</v>
      </c>
      <c r="AF2869" t="s">
        <v>7949</v>
      </c>
      <c r="AI2869">
        <v>0</v>
      </c>
      <c r="AJ2869">
        <v>0</v>
      </c>
      <c r="AK2869" t="s">
        <v>19925</v>
      </c>
      <c r="AL2869" t="s">
        <v>19925</v>
      </c>
      <c r="AM2869" t="s">
        <v>20019</v>
      </c>
    </row>
    <row r="2870" spans="1:39" x14ac:dyDescent="0.25">
      <c r="A2870" t="s">
        <v>9078</v>
      </c>
      <c r="B2870" t="s">
        <v>4841</v>
      </c>
      <c r="C2870" t="s">
        <v>4842</v>
      </c>
      <c r="D2870">
        <v>38</v>
      </c>
      <c r="E2870" t="s">
        <v>4845</v>
      </c>
      <c r="F2870">
        <v>7.42</v>
      </c>
      <c r="K2870" t="s">
        <v>6860</v>
      </c>
      <c r="L2870" t="s">
        <v>6861</v>
      </c>
      <c r="M2870" t="s">
        <v>15091</v>
      </c>
      <c r="N2870">
        <v>9</v>
      </c>
      <c r="O2870" t="s">
        <v>15450</v>
      </c>
      <c r="P2870" t="s">
        <v>16730</v>
      </c>
      <c r="Q2870">
        <v>6</v>
      </c>
      <c r="R2870">
        <v>3</v>
      </c>
      <c r="S2870">
        <v>3.22</v>
      </c>
      <c r="T2870">
        <v>3.27</v>
      </c>
      <c r="U2870">
        <v>578.64</v>
      </c>
      <c r="V2870">
        <v>93.81</v>
      </c>
      <c r="W2870">
        <v>4.24</v>
      </c>
      <c r="X2870">
        <v>13.68</v>
      </c>
      <c r="Y2870">
        <v>6.51</v>
      </c>
      <c r="Z2870">
        <v>2</v>
      </c>
      <c r="AA2870" t="s">
        <v>4250</v>
      </c>
      <c r="AB2870">
        <v>1</v>
      </c>
      <c r="AC2870">
        <v>9</v>
      </c>
      <c r="AD2870">
        <v>3.2946666666666671</v>
      </c>
      <c r="AF2870" t="s">
        <v>7949</v>
      </c>
      <c r="AI2870">
        <v>0</v>
      </c>
      <c r="AJ2870">
        <v>0</v>
      </c>
      <c r="AK2870" t="s">
        <v>19882</v>
      </c>
      <c r="AL2870" t="s">
        <v>19882</v>
      </c>
      <c r="AM2870" t="s">
        <v>20019</v>
      </c>
    </row>
    <row r="2871" spans="1:39" x14ac:dyDescent="0.25">
      <c r="A2871" t="s">
        <v>10013</v>
      </c>
      <c r="B2871" t="s">
        <v>4841</v>
      </c>
      <c r="C2871" t="s">
        <v>4842</v>
      </c>
      <c r="D2871">
        <v>38</v>
      </c>
      <c r="E2871" t="s">
        <v>4845</v>
      </c>
      <c r="F2871">
        <v>7.42</v>
      </c>
      <c r="I2871" t="s">
        <v>13355</v>
      </c>
      <c r="K2871" t="s">
        <v>6860</v>
      </c>
      <c r="L2871" t="s">
        <v>6861</v>
      </c>
      <c r="M2871" t="s">
        <v>14979</v>
      </c>
      <c r="N2871">
        <v>8</v>
      </c>
      <c r="O2871" t="s">
        <v>15302</v>
      </c>
      <c r="P2871" t="s">
        <v>17665</v>
      </c>
      <c r="Q2871">
        <v>6</v>
      </c>
      <c r="R2871">
        <v>2</v>
      </c>
      <c r="S2871">
        <v>0.39</v>
      </c>
      <c r="T2871">
        <v>0.52</v>
      </c>
      <c r="U2871">
        <v>475.32</v>
      </c>
      <c r="V2871">
        <v>113.39</v>
      </c>
      <c r="W2871">
        <v>3.45</v>
      </c>
      <c r="X2871">
        <v>7.82</v>
      </c>
      <c r="Y2871">
        <v>3.13</v>
      </c>
      <c r="Z2871">
        <v>2</v>
      </c>
      <c r="AA2871" t="s">
        <v>4250</v>
      </c>
      <c r="AB2871">
        <v>0</v>
      </c>
      <c r="AC2871">
        <v>4</v>
      </c>
      <c r="AD2871">
        <v>3.8966190476190481</v>
      </c>
      <c r="AF2871" t="s">
        <v>7949</v>
      </c>
      <c r="AI2871">
        <v>0</v>
      </c>
      <c r="AJ2871">
        <v>0</v>
      </c>
      <c r="AM2871" t="s">
        <v>20019</v>
      </c>
    </row>
    <row r="2872" spans="1:39" x14ac:dyDescent="0.25">
      <c r="A2872" t="s">
        <v>10014</v>
      </c>
      <c r="B2872" t="s">
        <v>4841</v>
      </c>
      <c r="C2872" t="s">
        <v>4842</v>
      </c>
      <c r="D2872">
        <v>38</v>
      </c>
      <c r="E2872" t="s">
        <v>4845</v>
      </c>
      <c r="F2872">
        <v>7.42</v>
      </c>
      <c r="I2872" t="s">
        <v>13356</v>
      </c>
      <c r="K2872" t="s">
        <v>6860</v>
      </c>
      <c r="L2872" t="s">
        <v>6861</v>
      </c>
      <c r="M2872" t="s">
        <v>14972</v>
      </c>
      <c r="N2872">
        <v>8</v>
      </c>
      <c r="O2872" t="s">
        <v>15293</v>
      </c>
      <c r="P2872" t="s">
        <v>17666</v>
      </c>
      <c r="Q2872">
        <v>6</v>
      </c>
      <c r="R2872">
        <v>2</v>
      </c>
      <c r="S2872">
        <v>2.11</v>
      </c>
      <c r="T2872">
        <v>2.11</v>
      </c>
      <c r="U2872">
        <v>415.32</v>
      </c>
      <c r="V2872">
        <v>102.49</v>
      </c>
      <c r="W2872">
        <v>2.89</v>
      </c>
      <c r="X2872">
        <v>10.18</v>
      </c>
      <c r="Y2872">
        <v>3.7</v>
      </c>
      <c r="Z2872">
        <v>2</v>
      </c>
      <c r="AA2872" t="s">
        <v>4250</v>
      </c>
      <c r="AB2872">
        <v>0</v>
      </c>
      <c r="AC2872">
        <v>3</v>
      </c>
      <c r="AD2872">
        <v>4.63352380952381</v>
      </c>
      <c r="AF2872" t="s">
        <v>7949</v>
      </c>
      <c r="AI2872">
        <v>0</v>
      </c>
      <c r="AJ2872">
        <v>0</v>
      </c>
      <c r="AM2872" t="s">
        <v>20019</v>
      </c>
    </row>
    <row r="2873" spans="1:39" x14ac:dyDescent="0.25">
      <c r="A2873" t="s">
        <v>10015</v>
      </c>
      <c r="B2873" t="s">
        <v>4841</v>
      </c>
      <c r="C2873" t="s">
        <v>4842</v>
      </c>
      <c r="D2873">
        <v>38</v>
      </c>
      <c r="E2873" t="s">
        <v>4845</v>
      </c>
      <c r="F2873">
        <v>7.42</v>
      </c>
      <c r="K2873" t="s">
        <v>6860</v>
      </c>
      <c r="L2873" t="s">
        <v>6861</v>
      </c>
      <c r="M2873" t="s">
        <v>14950</v>
      </c>
      <c r="N2873">
        <v>9</v>
      </c>
      <c r="O2873" t="s">
        <v>15271</v>
      </c>
      <c r="P2873" t="s">
        <v>17667</v>
      </c>
      <c r="Q2873">
        <v>5</v>
      </c>
      <c r="R2873">
        <v>1</v>
      </c>
      <c r="S2873">
        <v>1.89</v>
      </c>
      <c r="T2873">
        <v>2.41</v>
      </c>
      <c r="U2873">
        <v>355.45</v>
      </c>
      <c r="V2873">
        <v>50.85</v>
      </c>
      <c r="W2873">
        <v>2.85</v>
      </c>
      <c r="Y2873">
        <v>7.77</v>
      </c>
      <c r="Z2873">
        <v>1</v>
      </c>
      <c r="AA2873" t="s">
        <v>4250</v>
      </c>
      <c r="AB2873">
        <v>0</v>
      </c>
      <c r="AC2873">
        <v>4</v>
      </c>
      <c r="AD2873">
        <v>5.833333333333333</v>
      </c>
      <c r="AF2873" t="s">
        <v>7949</v>
      </c>
      <c r="AI2873">
        <v>0</v>
      </c>
      <c r="AJ2873">
        <v>0</v>
      </c>
      <c r="AK2873" t="s">
        <v>19839</v>
      </c>
      <c r="AL2873" t="s">
        <v>19839</v>
      </c>
      <c r="AM2873" t="s">
        <v>20019</v>
      </c>
    </row>
    <row r="2874" spans="1:39" x14ac:dyDescent="0.25">
      <c r="A2874" t="s">
        <v>5546</v>
      </c>
      <c r="B2874" t="s">
        <v>4841</v>
      </c>
      <c r="C2874" t="s">
        <v>4842</v>
      </c>
      <c r="D2874">
        <v>38</v>
      </c>
      <c r="E2874" t="s">
        <v>4845</v>
      </c>
      <c r="F2874">
        <v>7.42</v>
      </c>
      <c r="I2874" t="s">
        <v>6419</v>
      </c>
      <c r="K2874" t="s">
        <v>6860</v>
      </c>
      <c r="L2874" t="s">
        <v>6861</v>
      </c>
      <c r="M2874" t="s">
        <v>6890</v>
      </c>
      <c r="N2874">
        <v>9</v>
      </c>
      <c r="O2874" t="s">
        <v>6949</v>
      </c>
      <c r="P2874" t="s">
        <v>7272</v>
      </c>
      <c r="Q2874">
        <v>7</v>
      </c>
      <c r="R2874">
        <v>1</v>
      </c>
      <c r="S2874">
        <v>2.27</v>
      </c>
      <c r="T2874">
        <v>2.31</v>
      </c>
      <c r="U2874">
        <v>384.42</v>
      </c>
      <c r="V2874">
        <v>96.94</v>
      </c>
      <c r="W2874">
        <v>1.05</v>
      </c>
      <c r="Y2874">
        <v>6.29</v>
      </c>
      <c r="Z2874">
        <v>2</v>
      </c>
      <c r="AA2874" t="s">
        <v>4250</v>
      </c>
      <c r="AB2874">
        <v>0</v>
      </c>
      <c r="AC2874">
        <v>3</v>
      </c>
      <c r="AD2874">
        <v>5.2925714285714278</v>
      </c>
      <c r="AF2874" t="s">
        <v>7949</v>
      </c>
      <c r="AI2874">
        <v>0</v>
      </c>
      <c r="AJ2874">
        <v>0</v>
      </c>
      <c r="AM2874" t="s">
        <v>20019</v>
      </c>
    </row>
    <row r="2875" spans="1:39" x14ac:dyDescent="0.25">
      <c r="A2875" t="s">
        <v>10016</v>
      </c>
      <c r="B2875" t="s">
        <v>4841</v>
      </c>
      <c r="C2875" t="s">
        <v>4842</v>
      </c>
      <c r="D2875">
        <v>38</v>
      </c>
      <c r="E2875" t="s">
        <v>4845</v>
      </c>
      <c r="F2875">
        <v>7.42</v>
      </c>
      <c r="K2875" t="s">
        <v>6860</v>
      </c>
      <c r="M2875" t="s">
        <v>6865</v>
      </c>
      <c r="N2875">
        <v>8</v>
      </c>
      <c r="O2875" t="s">
        <v>15316</v>
      </c>
      <c r="P2875" t="s">
        <v>17668</v>
      </c>
      <c r="Q2875">
        <v>6</v>
      </c>
      <c r="R2875">
        <v>2</v>
      </c>
      <c r="S2875">
        <v>3.12</v>
      </c>
      <c r="T2875">
        <v>3.28</v>
      </c>
      <c r="U2875">
        <v>589.64</v>
      </c>
      <c r="V2875">
        <v>118.8</v>
      </c>
      <c r="W2875">
        <v>4.3899999999999997</v>
      </c>
      <c r="X2875">
        <v>13.88</v>
      </c>
      <c r="Y2875">
        <v>7.08</v>
      </c>
      <c r="Z2875">
        <v>3</v>
      </c>
      <c r="AA2875" t="s">
        <v>4250</v>
      </c>
      <c r="AB2875">
        <v>1</v>
      </c>
      <c r="AC2875">
        <v>3</v>
      </c>
      <c r="AD2875">
        <v>2.84</v>
      </c>
      <c r="AF2875" t="s">
        <v>7949</v>
      </c>
      <c r="AI2875">
        <v>0</v>
      </c>
      <c r="AJ2875">
        <v>0</v>
      </c>
      <c r="AK2875" t="s">
        <v>19862</v>
      </c>
      <c r="AL2875" t="s">
        <v>19862</v>
      </c>
      <c r="AM2875" t="s">
        <v>20019</v>
      </c>
    </row>
    <row r="2876" spans="1:39" x14ac:dyDescent="0.25">
      <c r="A2876" t="s">
        <v>9153</v>
      </c>
      <c r="B2876" t="s">
        <v>4841</v>
      </c>
      <c r="C2876" t="s">
        <v>4842</v>
      </c>
      <c r="D2876">
        <v>38</v>
      </c>
      <c r="E2876" t="s">
        <v>4845</v>
      </c>
      <c r="F2876">
        <v>7.42</v>
      </c>
      <c r="K2876" t="s">
        <v>6860</v>
      </c>
      <c r="L2876" t="s">
        <v>6861</v>
      </c>
      <c r="M2876" t="s">
        <v>15161</v>
      </c>
      <c r="N2876">
        <v>9</v>
      </c>
      <c r="O2876" t="s">
        <v>15539</v>
      </c>
      <c r="P2876" t="s">
        <v>16805</v>
      </c>
      <c r="Q2876">
        <v>7</v>
      </c>
      <c r="R2876">
        <v>3</v>
      </c>
      <c r="S2876">
        <v>1.37</v>
      </c>
      <c r="T2876">
        <v>3.7</v>
      </c>
      <c r="U2876">
        <v>507.73</v>
      </c>
      <c r="V2876">
        <v>117.42</v>
      </c>
      <c r="W2876">
        <v>3.47</v>
      </c>
      <c r="X2876">
        <v>13.15</v>
      </c>
      <c r="Y2876">
        <v>9.58</v>
      </c>
      <c r="Z2876">
        <v>2</v>
      </c>
      <c r="AA2876" t="s">
        <v>4250</v>
      </c>
      <c r="AB2876">
        <v>1</v>
      </c>
      <c r="AC2876">
        <v>13</v>
      </c>
      <c r="AD2876">
        <v>2.1126666666666658</v>
      </c>
      <c r="AF2876" t="s">
        <v>7952</v>
      </c>
      <c r="AI2876">
        <v>0</v>
      </c>
      <c r="AJ2876">
        <v>0</v>
      </c>
      <c r="AK2876" t="s">
        <v>19884</v>
      </c>
      <c r="AL2876" t="s">
        <v>19884</v>
      </c>
      <c r="AM2876" t="s">
        <v>20019</v>
      </c>
    </row>
    <row r="2877" spans="1:39" x14ac:dyDescent="0.25">
      <c r="A2877" t="s">
        <v>5288</v>
      </c>
      <c r="B2877" t="s">
        <v>4841</v>
      </c>
      <c r="C2877" t="s">
        <v>4842</v>
      </c>
      <c r="D2877">
        <v>38</v>
      </c>
      <c r="E2877" t="s">
        <v>4845</v>
      </c>
      <c r="F2877">
        <v>7.42</v>
      </c>
      <c r="K2877" t="s">
        <v>6860</v>
      </c>
      <c r="M2877" t="s">
        <v>15072</v>
      </c>
      <c r="N2877">
        <v>8</v>
      </c>
      <c r="O2877" t="s">
        <v>15425</v>
      </c>
      <c r="P2877" t="s">
        <v>7014</v>
      </c>
      <c r="Q2877">
        <v>8</v>
      </c>
      <c r="R2877">
        <v>4</v>
      </c>
      <c r="S2877">
        <v>3.08</v>
      </c>
      <c r="T2877">
        <v>3.17</v>
      </c>
      <c r="U2877">
        <v>679.81</v>
      </c>
      <c r="V2877">
        <v>148.15</v>
      </c>
      <c r="W2877">
        <v>2.4700000000000002</v>
      </c>
      <c r="X2877">
        <v>13.86</v>
      </c>
      <c r="Y2877">
        <v>6.94</v>
      </c>
      <c r="Z2877">
        <v>3</v>
      </c>
      <c r="AA2877" t="s">
        <v>4250</v>
      </c>
      <c r="AB2877">
        <v>1</v>
      </c>
      <c r="AC2877">
        <v>12</v>
      </c>
      <c r="AD2877">
        <v>2.375</v>
      </c>
      <c r="AF2877" t="s">
        <v>7949</v>
      </c>
      <c r="AI2877">
        <v>0</v>
      </c>
      <c r="AJ2877">
        <v>0</v>
      </c>
      <c r="AK2877" t="s">
        <v>7966</v>
      </c>
      <c r="AL2877" t="s">
        <v>7966</v>
      </c>
      <c r="AM2877" t="s">
        <v>20019</v>
      </c>
    </row>
    <row r="2878" spans="1:39" x14ac:dyDescent="0.25">
      <c r="A2878" t="s">
        <v>10017</v>
      </c>
      <c r="B2878" t="s">
        <v>4841</v>
      </c>
      <c r="C2878" t="s">
        <v>4842</v>
      </c>
      <c r="D2878">
        <v>38</v>
      </c>
      <c r="E2878" t="s">
        <v>4845</v>
      </c>
      <c r="F2878">
        <v>7.42</v>
      </c>
      <c r="K2878" t="s">
        <v>6860</v>
      </c>
      <c r="M2878" t="s">
        <v>14983</v>
      </c>
      <c r="N2878">
        <v>8</v>
      </c>
      <c r="O2878" t="s">
        <v>15306</v>
      </c>
      <c r="P2878" t="s">
        <v>17669</v>
      </c>
      <c r="Q2878">
        <v>5</v>
      </c>
      <c r="R2878">
        <v>3</v>
      </c>
      <c r="S2878">
        <v>2.46</v>
      </c>
      <c r="T2878">
        <v>3.4</v>
      </c>
      <c r="U2878">
        <v>621.77</v>
      </c>
      <c r="V2878">
        <v>90.9</v>
      </c>
      <c r="W2878">
        <v>5.19</v>
      </c>
      <c r="X2878">
        <v>13.86</v>
      </c>
      <c r="Y2878">
        <v>8.4700000000000006</v>
      </c>
      <c r="Z2878">
        <v>3</v>
      </c>
      <c r="AA2878" t="s">
        <v>4250</v>
      </c>
      <c r="AB2878">
        <v>2</v>
      </c>
      <c r="AC2878">
        <v>17</v>
      </c>
      <c r="AD2878">
        <v>3.4716666666666671</v>
      </c>
      <c r="AF2878" t="s">
        <v>7949</v>
      </c>
      <c r="AI2878">
        <v>0</v>
      </c>
      <c r="AJ2878">
        <v>0</v>
      </c>
      <c r="AK2878" t="s">
        <v>19858</v>
      </c>
      <c r="AL2878" t="s">
        <v>19858</v>
      </c>
      <c r="AM2878" t="s">
        <v>20019</v>
      </c>
    </row>
    <row r="2879" spans="1:39" x14ac:dyDescent="0.25">
      <c r="A2879" t="s">
        <v>10018</v>
      </c>
      <c r="B2879" t="s">
        <v>4841</v>
      </c>
      <c r="C2879" t="s">
        <v>4842</v>
      </c>
      <c r="D2879">
        <v>38</v>
      </c>
      <c r="E2879" t="s">
        <v>4845</v>
      </c>
      <c r="F2879">
        <v>7.42</v>
      </c>
      <c r="K2879" t="s">
        <v>6860</v>
      </c>
      <c r="M2879" t="s">
        <v>14992</v>
      </c>
      <c r="N2879">
        <v>8</v>
      </c>
      <c r="O2879" t="s">
        <v>15318</v>
      </c>
      <c r="P2879" t="s">
        <v>17670</v>
      </c>
      <c r="Q2879">
        <v>8</v>
      </c>
      <c r="R2879">
        <v>4</v>
      </c>
      <c r="S2879">
        <v>2.13</v>
      </c>
      <c r="T2879">
        <v>3.2</v>
      </c>
      <c r="U2879">
        <v>630.71</v>
      </c>
      <c r="V2879">
        <v>140.56</v>
      </c>
      <c r="W2879">
        <v>3.59</v>
      </c>
      <c r="X2879">
        <v>10.96</v>
      </c>
      <c r="Y2879">
        <v>8.3800000000000008</v>
      </c>
      <c r="Z2879">
        <v>3</v>
      </c>
      <c r="AA2879" t="s">
        <v>4250</v>
      </c>
      <c r="AB2879">
        <v>1</v>
      </c>
      <c r="AC2879">
        <v>12</v>
      </c>
      <c r="AD2879">
        <v>2.645</v>
      </c>
      <c r="AF2879" t="s">
        <v>7949</v>
      </c>
      <c r="AI2879">
        <v>0</v>
      </c>
      <c r="AJ2879">
        <v>0</v>
      </c>
      <c r="AK2879" t="s">
        <v>19864</v>
      </c>
      <c r="AL2879" t="s">
        <v>19864</v>
      </c>
      <c r="AM2879" t="s">
        <v>20019</v>
      </c>
    </row>
    <row r="2880" spans="1:39" x14ac:dyDescent="0.25">
      <c r="A2880" t="s">
        <v>10019</v>
      </c>
      <c r="B2880" t="s">
        <v>4841</v>
      </c>
      <c r="C2880" t="s">
        <v>4842</v>
      </c>
      <c r="D2880">
        <v>38</v>
      </c>
      <c r="E2880" t="s">
        <v>4845</v>
      </c>
      <c r="F2880">
        <v>7.42</v>
      </c>
      <c r="I2880" t="s">
        <v>13357</v>
      </c>
      <c r="K2880" t="s">
        <v>6860</v>
      </c>
      <c r="L2880" t="s">
        <v>6861</v>
      </c>
      <c r="M2880" t="s">
        <v>14996</v>
      </c>
      <c r="N2880">
        <v>9</v>
      </c>
      <c r="O2880" t="s">
        <v>15322</v>
      </c>
      <c r="P2880" t="s">
        <v>17671</v>
      </c>
      <c r="Q2880">
        <v>5</v>
      </c>
      <c r="R2880">
        <v>2</v>
      </c>
      <c r="S2880">
        <v>-1.66</v>
      </c>
      <c r="T2880">
        <v>-1.65</v>
      </c>
      <c r="U2880">
        <v>457.25</v>
      </c>
      <c r="V2880">
        <v>89.6</v>
      </c>
      <c r="W2880">
        <v>3.47</v>
      </c>
      <c r="X2880">
        <v>10.039999999999999</v>
      </c>
      <c r="Y2880">
        <v>3.98</v>
      </c>
      <c r="Z2880">
        <v>2</v>
      </c>
      <c r="AA2880" t="s">
        <v>4250</v>
      </c>
      <c r="AB2880">
        <v>0</v>
      </c>
      <c r="AC2880">
        <v>4</v>
      </c>
      <c r="AD2880">
        <v>4.8053571428571429</v>
      </c>
      <c r="AF2880" t="s">
        <v>7949</v>
      </c>
      <c r="AI2880">
        <v>0</v>
      </c>
      <c r="AJ2880">
        <v>0</v>
      </c>
      <c r="AM2880" t="s">
        <v>20019</v>
      </c>
    </row>
    <row r="2881" spans="1:39" x14ac:dyDescent="0.25">
      <c r="A2881" t="s">
        <v>10020</v>
      </c>
      <c r="B2881" t="s">
        <v>4841</v>
      </c>
      <c r="C2881" t="s">
        <v>4842</v>
      </c>
      <c r="D2881">
        <v>38</v>
      </c>
      <c r="E2881" t="s">
        <v>4845</v>
      </c>
      <c r="F2881">
        <v>7.42</v>
      </c>
      <c r="I2881" t="s">
        <v>13358</v>
      </c>
      <c r="K2881" t="s">
        <v>6860</v>
      </c>
      <c r="L2881" t="s">
        <v>6861</v>
      </c>
      <c r="M2881" t="s">
        <v>14972</v>
      </c>
      <c r="N2881">
        <v>8</v>
      </c>
      <c r="O2881" t="s">
        <v>15293</v>
      </c>
      <c r="P2881" t="s">
        <v>17672</v>
      </c>
      <c r="U2881">
        <v>587.62</v>
      </c>
      <c r="Y2881">
        <v>0</v>
      </c>
      <c r="AI2881">
        <v>0</v>
      </c>
      <c r="AJ2881">
        <v>0</v>
      </c>
      <c r="AM2881" t="s">
        <v>20019</v>
      </c>
    </row>
    <row r="2882" spans="1:39" x14ac:dyDescent="0.25">
      <c r="A2882" t="s">
        <v>10021</v>
      </c>
      <c r="B2882" t="s">
        <v>4841</v>
      </c>
      <c r="C2882" t="s">
        <v>4842</v>
      </c>
      <c r="D2882">
        <v>38.299999999999997</v>
      </c>
      <c r="E2882" t="s">
        <v>4845</v>
      </c>
      <c r="F2882">
        <v>7.42</v>
      </c>
      <c r="I2882" t="s">
        <v>13359</v>
      </c>
      <c r="K2882" t="s">
        <v>6860</v>
      </c>
      <c r="L2882" t="s">
        <v>6861</v>
      </c>
      <c r="M2882" t="s">
        <v>15021</v>
      </c>
      <c r="N2882">
        <v>9</v>
      </c>
      <c r="O2882" t="s">
        <v>15359</v>
      </c>
      <c r="P2882" t="s">
        <v>17673</v>
      </c>
      <c r="Q2882">
        <v>5</v>
      </c>
      <c r="R2882">
        <v>1</v>
      </c>
      <c r="S2882">
        <v>5.47</v>
      </c>
      <c r="T2882">
        <v>6.62</v>
      </c>
      <c r="U2882">
        <v>474</v>
      </c>
      <c r="V2882">
        <v>60.08</v>
      </c>
      <c r="W2882">
        <v>5.48</v>
      </c>
      <c r="Y2882">
        <v>8.58</v>
      </c>
      <c r="Z2882">
        <v>3</v>
      </c>
      <c r="AA2882" t="s">
        <v>4250</v>
      </c>
      <c r="AB2882">
        <v>1</v>
      </c>
      <c r="AC2882">
        <v>2</v>
      </c>
      <c r="AD2882">
        <v>2.7290476190476189</v>
      </c>
      <c r="AF2882" t="s">
        <v>7952</v>
      </c>
      <c r="AI2882">
        <v>0</v>
      </c>
      <c r="AJ2882">
        <v>0</v>
      </c>
      <c r="AM2882" t="s">
        <v>20019</v>
      </c>
    </row>
    <row r="2883" spans="1:39" x14ac:dyDescent="0.25">
      <c r="A2883" t="s">
        <v>10021</v>
      </c>
      <c r="B2883" t="s">
        <v>4841</v>
      </c>
      <c r="C2883" t="s">
        <v>4842</v>
      </c>
      <c r="D2883">
        <v>38.299999999999997</v>
      </c>
      <c r="E2883" t="s">
        <v>4845</v>
      </c>
      <c r="F2883">
        <v>7.42</v>
      </c>
      <c r="I2883" t="s">
        <v>13360</v>
      </c>
      <c r="K2883" t="s">
        <v>6860</v>
      </c>
      <c r="M2883" t="s">
        <v>14977</v>
      </c>
      <c r="N2883">
        <v>8</v>
      </c>
      <c r="O2883" t="s">
        <v>15298</v>
      </c>
      <c r="P2883" t="s">
        <v>17673</v>
      </c>
      <c r="Q2883">
        <v>5</v>
      </c>
      <c r="R2883">
        <v>1</v>
      </c>
      <c r="S2883">
        <v>5.47</v>
      </c>
      <c r="T2883">
        <v>6.62</v>
      </c>
      <c r="U2883">
        <v>474</v>
      </c>
      <c r="V2883">
        <v>60.08</v>
      </c>
      <c r="W2883">
        <v>5.48</v>
      </c>
      <c r="Y2883">
        <v>8.58</v>
      </c>
      <c r="Z2883">
        <v>3</v>
      </c>
      <c r="AA2883" t="s">
        <v>4250</v>
      </c>
      <c r="AB2883">
        <v>1</v>
      </c>
      <c r="AC2883">
        <v>2</v>
      </c>
      <c r="AD2883">
        <v>2.7290476190476189</v>
      </c>
      <c r="AF2883" t="s">
        <v>7952</v>
      </c>
      <c r="AI2883">
        <v>0</v>
      </c>
      <c r="AJ2883">
        <v>0</v>
      </c>
      <c r="AM2883" t="s">
        <v>20019</v>
      </c>
    </row>
    <row r="2884" spans="1:39" x14ac:dyDescent="0.25">
      <c r="A2884" t="s">
        <v>10022</v>
      </c>
      <c r="B2884" t="s">
        <v>4841</v>
      </c>
      <c r="C2884" t="s">
        <v>4842</v>
      </c>
      <c r="D2884">
        <v>38.5</v>
      </c>
      <c r="E2884" t="s">
        <v>4845</v>
      </c>
      <c r="F2884">
        <v>7.42</v>
      </c>
      <c r="I2884" t="s">
        <v>13361</v>
      </c>
      <c r="K2884" t="s">
        <v>6860</v>
      </c>
      <c r="M2884" t="s">
        <v>15002</v>
      </c>
      <c r="N2884">
        <v>8</v>
      </c>
      <c r="O2884" t="s">
        <v>15332</v>
      </c>
      <c r="P2884" t="s">
        <v>17674</v>
      </c>
      <c r="Q2884">
        <v>6</v>
      </c>
      <c r="R2884">
        <v>1</v>
      </c>
      <c r="S2884">
        <v>0.91</v>
      </c>
      <c r="T2884">
        <v>0.94</v>
      </c>
      <c r="U2884">
        <v>413.4</v>
      </c>
      <c r="V2884">
        <v>86.38</v>
      </c>
      <c r="W2884">
        <v>2.33</v>
      </c>
      <c r="Y2884">
        <v>6.29</v>
      </c>
      <c r="Z2884">
        <v>1</v>
      </c>
      <c r="AA2884" t="s">
        <v>4250</v>
      </c>
      <c r="AB2884">
        <v>0</v>
      </c>
      <c r="AC2884">
        <v>3</v>
      </c>
      <c r="AD2884">
        <v>5.4519047619047623</v>
      </c>
      <c r="AF2884" t="s">
        <v>7949</v>
      </c>
      <c r="AI2884">
        <v>0</v>
      </c>
      <c r="AJ2884">
        <v>0</v>
      </c>
      <c r="AM2884" t="s">
        <v>20019</v>
      </c>
    </row>
    <row r="2885" spans="1:39" x14ac:dyDescent="0.25">
      <c r="A2885" t="s">
        <v>10023</v>
      </c>
      <c r="B2885" t="s">
        <v>4841</v>
      </c>
      <c r="C2885" t="s">
        <v>4842</v>
      </c>
      <c r="D2885">
        <v>38.6</v>
      </c>
      <c r="E2885" t="s">
        <v>4845</v>
      </c>
      <c r="F2885">
        <v>7.41</v>
      </c>
      <c r="I2885" t="s">
        <v>13362</v>
      </c>
      <c r="K2885" t="s">
        <v>6860</v>
      </c>
      <c r="L2885" t="s">
        <v>6861</v>
      </c>
      <c r="M2885" t="s">
        <v>14968</v>
      </c>
      <c r="N2885">
        <v>8</v>
      </c>
      <c r="O2885" t="s">
        <v>15289</v>
      </c>
      <c r="P2885" t="s">
        <v>17675</v>
      </c>
      <c r="Q2885">
        <v>7</v>
      </c>
      <c r="R2885">
        <v>2</v>
      </c>
      <c r="S2885">
        <v>2</v>
      </c>
      <c r="T2885">
        <v>2</v>
      </c>
      <c r="U2885">
        <v>456.29</v>
      </c>
      <c r="V2885">
        <v>111.72</v>
      </c>
      <c r="W2885">
        <v>4.12</v>
      </c>
      <c r="X2885">
        <v>10.11</v>
      </c>
      <c r="Y2885">
        <v>3.12</v>
      </c>
      <c r="Z2885">
        <v>3</v>
      </c>
      <c r="AA2885" t="s">
        <v>4250</v>
      </c>
      <c r="AB2885">
        <v>0</v>
      </c>
      <c r="AC2885">
        <v>2</v>
      </c>
      <c r="AD2885">
        <v>4.0882142857142858</v>
      </c>
      <c r="AF2885" t="s">
        <v>7949</v>
      </c>
      <c r="AI2885">
        <v>0</v>
      </c>
      <c r="AJ2885">
        <v>0</v>
      </c>
      <c r="AM2885" t="s">
        <v>20019</v>
      </c>
    </row>
    <row r="2886" spans="1:39" x14ac:dyDescent="0.25">
      <c r="A2886" t="s">
        <v>10024</v>
      </c>
      <c r="B2886" t="s">
        <v>4841</v>
      </c>
      <c r="C2886" t="s">
        <v>4842</v>
      </c>
      <c r="D2886">
        <v>38.9</v>
      </c>
      <c r="E2886" t="s">
        <v>4845</v>
      </c>
      <c r="F2886">
        <v>7.41</v>
      </c>
      <c r="I2886" t="s">
        <v>13363</v>
      </c>
      <c r="K2886" t="s">
        <v>6860</v>
      </c>
      <c r="L2886" t="s">
        <v>6861</v>
      </c>
      <c r="M2886" t="s">
        <v>14987</v>
      </c>
      <c r="N2886">
        <v>9</v>
      </c>
      <c r="O2886" t="s">
        <v>15311</v>
      </c>
      <c r="P2886" t="s">
        <v>17676</v>
      </c>
      <c r="Q2886">
        <v>5</v>
      </c>
      <c r="R2886">
        <v>2</v>
      </c>
      <c r="S2886">
        <v>1.97</v>
      </c>
      <c r="T2886">
        <v>1.99</v>
      </c>
      <c r="U2886">
        <v>428.77</v>
      </c>
      <c r="V2886">
        <v>89.6</v>
      </c>
      <c r="W2886">
        <v>3.46</v>
      </c>
      <c r="X2886">
        <v>8.7100000000000009</v>
      </c>
      <c r="Y2886">
        <v>4.17</v>
      </c>
      <c r="Z2886">
        <v>2</v>
      </c>
      <c r="AA2886" t="s">
        <v>4250</v>
      </c>
      <c r="AB2886">
        <v>0</v>
      </c>
      <c r="AC2886">
        <v>4</v>
      </c>
      <c r="AD2886">
        <v>5.0087857142857146</v>
      </c>
      <c r="AF2886" t="s">
        <v>7949</v>
      </c>
      <c r="AI2886">
        <v>0</v>
      </c>
      <c r="AJ2886">
        <v>0</v>
      </c>
      <c r="AM2886" t="s">
        <v>20019</v>
      </c>
    </row>
    <row r="2887" spans="1:39" x14ac:dyDescent="0.25">
      <c r="A2887" t="s">
        <v>10025</v>
      </c>
      <c r="B2887" t="s">
        <v>4841</v>
      </c>
      <c r="C2887" t="s">
        <v>4842</v>
      </c>
      <c r="D2887">
        <v>38.9</v>
      </c>
      <c r="E2887" t="s">
        <v>4845</v>
      </c>
      <c r="F2887">
        <v>7.41</v>
      </c>
      <c r="I2887" t="s">
        <v>13364</v>
      </c>
      <c r="K2887" t="s">
        <v>6860</v>
      </c>
      <c r="L2887" t="s">
        <v>6861</v>
      </c>
      <c r="M2887" t="s">
        <v>14972</v>
      </c>
      <c r="N2887">
        <v>8</v>
      </c>
      <c r="O2887" t="s">
        <v>15293</v>
      </c>
      <c r="P2887" t="s">
        <v>17677</v>
      </c>
      <c r="Q2887">
        <v>6</v>
      </c>
      <c r="R2887">
        <v>2</v>
      </c>
      <c r="S2887">
        <v>3.47</v>
      </c>
      <c r="T2887">
        <v>3.47</v>
      </c>
      <c r="U2887">
        <v>431.78</v>
      </c>
      <c r="V2887">
        <v>102.49</v>
      </c>
      <c r="W2887">
        <v>3.4</v>
      </c>
      <c r="X2887">
        <v>9.56</v>
      </c>
      <c r="Y2887">
        <v>3.51</v>
      </c>
      <c r="Z2887">
        <v>2</v>
      </c>
      <c r="AA2887" t="s">
        <v>4250</v>
      </c>
      <c r="AB2887">
        <v>0</v>
      </c>
      <c r="AC2887">
        <v>3</v>
      </c>
      <c r="AD2887">
        <v>3.6009523809523811</v>
      </c>
      <c r="AF2887" t="s">
        <v>7949</v>
      </c>
      <c r="AI2887">
        <v>0</v>
      </c>
      <c r="AJ2887">
        <v>0</v>
      </c>
      <c r="AM2887" t="s">
        <v>20019</v>
      </c>
    </row>
    <row r="2888" spans="1:39" x14ac:dyDescent="0.25">
      <c r="A2888" t="s">
        <v>10026</v>
      </c>
      <c r="B2888" t="s">
        <v>4841</v>
      </c>
      <c r="C2888" t="s">
        <v>4842</v>
      </c>
      <c r="D2888">
        <v>38.9</v>
      </c>
      <c r="E2888" t="s">
        <v>4845</v>
      </c>
      <c r="F2888">
        <v>7.41</v>
      </c>
      <c r="K2888" t="s">
        <v>6860</v>
      </c>
      <c r="M2888" t="s">
        <v>14973</v>
      </c>
      <c r="N2888">
        <v>8</v>
      </c>
      <c r="O2888" t="s">
        <v>15540</v>
      </c>
      <c r="P2888" t="s">
        <v>17678</v>
      </c>
      <c r="Q2888">
        <v>8</v>
      </c>
      <c r="R2888">
        <v>2</v>
      </c>
      <c r="S2888">
        <v>1.29</v>
      </c>
      <c r="T2888">
        <v>1.29</v>
      </c>
      <c r="U2888">
        <v>414.4</v>
      </c>
      <c r="V2888">
        <v>145.77000000000001</v>
      </c>
      <c r="W2888">
        <v>2.0499999999999998</v>
      </c>
      <c r="X2888">
        <v>9.94</v>
      </c>
      <c r="Y2888">
        <v>3.31</v>
      </c>
      <c r="Z2888">
        <v>3</v>
      </c>
      <c r="AA2888" t="s">
        <v>4250</v>
      </c>
      <c r="AB2888">
        <v>0</v>
      </c>
      <c r="AC2888">
        <v>3</v>
      </c>
      <c r="AD2888">
        <v>4.1114285714285721</v>
      </c>
      <c r="AF2888" t="s">
        <v>7949</v>
      </c>
      <c r="AI2888">
        <v>0</v>
      </c>
      <c r="AJ2888">
        <v>0</v>
      </c>
      <c r="AK2888" t="s">
        <v>19961</v>
      </c>
      <c r="AL2888" t="s">
        <v>19961</v>
      </c>
      <c r="AM2888" t="s">
        <v>20019</v>
      </c>
    </row>
    <row r="2889" spans="1:39" x14ac:dyDescent="0.25">
      <c r="A2889" t="s">
        <v>10027</v>
      </c>
      <c r="B2889" t="s">
        <v>4841</v>
      </c>
      <c r="C2889" t="s">
        <v>4842</v>
      </c>
      <c r="D2889">
        <v>39</v>
      </c>
      <c r="E2889" t="s">
        <v>4845</v>
      </c>
      <c r="F2889">
        <v>7.41</v>
      </c>
      <c r="K2889" t="s">
        <v>6860</v>
      </c>
      <c r="L2889" t="s">
        <v>6861</v>
      </c>
      <c r="M2889" t="s">
        <v>15063</v>
      </c>
      <c r="N2889">
        <v>9</v>
      </c>
      <c r="O2889" t="s">
        <v>15416</v>
      </c>
      <c r="P2889" t="s">
        <v>17679</v>
      </c>
      <c r="Q2889">
        <v>6</v>
      </c>
      <c r="R2889">
        <v>1</v>
      </c>
      <c r="S2889">
        <v>2.97</v>
      </c>
      <c r="T2889">
        <v>2.97</v>
      </c>
      <c r="U2889">
        <v>375.43</v>
      </c>
      <c r="V2889">
        <v>89.86</v>
      </c>
      <c r="W2889">
        <v>3.1</v>
      </c>
      <c r="Y2889">
        <v>3.67</v>
      </c>
      <c r="Z2889">
        <v>2</v>
      </c>
      <c r="AA2889" t="s">
        <v>4250</v>
      </c>
      <c r="AB2889">
        <v>0</v>
      </c>
      <c r="AC2889">
        <v>1</v>
      </c>
      <c r="AD2889">
        <v>5.2381190476190467</v>
      </c>
      <c r="AF2889" t="s">
        <v>7949</v>
      </c>
      <c r="AI2889">
        <v>0</v>
      </c>
      <c r="AJ2889">
        <v>0</v>
      </c>
      <c r="AK2889" t="s">
        <v>19914</v>
      </c>
      <c r="AL2889" t="s">
        <v>19914</v>
      </c>
      <c r="AM2889" t="s">
        <v>20019</v>
      </c>
    </row>
    <row r="2890" spans="1:39" x14ac:dyDescent="0.25">
      <c r="A2890" t="s">
        <v>10028</v>
      </c>
      <c r="B2890" t="s">
        <v>4841</v>
      </c>
      <c r="C2890" t="s">
        <v>4842</v>
      </c>
      <c r="D2890">
        <v>39</v>
      </c>
      <c r="E2890" t="s">
        <v>4845</v>
      </c>
      <c r="F2890">
        <v>7.41</v>
      </c>
      <c r="K2890" t="s">
        <v>6860</v>
      </c>
      <c r="L2890" t="s">
        <v>6861</v>
      </c>
      <c r="M2890" t="s">
        <v>14976</v>
      </c>
      <c r="N2890">
        <v>9</v>
      </c>
      <c r="O2890" t="s">
        <v>15297</v>
      </c>
      <c r="P2890" t="s">
        <v>17680</v>
      </c>
      <c r="Q2890">
        <v>9</v>
      </c>
      <c r="R2890">
        <v>9</v>
      </c>
      <c r="S2890">
        <v>-5.03</v>
      </c>
      <c r="T2890">
        <v>-1.52</v>
      </c>
      <c r="U2890">
        <v>642.75</v>
      </c>
      <c r="V2890">
        <v>280.33999999999997</v>
      </c>
      <c r="W2890">
        <v>-1.42</v>
      </c>
      <c r="X2890">
        <v>3.75</v>
      </c>
      <c r="Y2890">
        <v>8.7200000000000006</v>
      </c>
      <c r="Z2890">
        <v>0</v>
      </c>
      <c r="AA2890" t="s">
        <v>4250</v>
      </c>
      <c r="AB2890">
        <v>2</v>
      </c>
      <c r="AC2890">
        <v>19</v>
      </c>
      <c r="AD2890">
        <v>2.64</v>
      </c>
      <c r="AF2890" t="s">
        <v>7950</v>
      </c>
      <c r="AI2890">
        <v>0</v>
      </c>
      <c r="AJ2890">
        <v>0</v>
      </c>
      <c r="AK2890" t="s">
        <v>19853</v>
      </c>
      <c r="AL2890" t="s">
        <v>19853</v>
      </c>
      <c r="AM2890" t="s">
        <v>20019</v>
      </c>
    </row>
    <row r="2891" spans="1:39" x14ac:dyDescent="0.25">
      <c r="A2891" t="s">
        <v>10029</v>
      </c>
      <c r="B2891" t="s">
        <v>4841</v>
      </c>
      <c r="C2891" t="s">
        <v>4842</v>
      </c>
      <c r="D2891">
        <v>39</v>
      </c>
      <c r="E2891" t="s">
        <v>4845</v>
      </c>
      <c r="F2891">
        <v>7.41</v>
      </c>
      <c r="K2891" t="s">
        <v>6860</v>
      </c>
      <c r="M2891" t="s">
        <v>6865</v>
      </c>
      <c r="N2891">
        <v>8</v>
      </c>
      <c r="O2891" t="s">
        <v>15471</v>
      </c>
      <c r="P2891" t="s">
        <v>17681</v>
      </c>
      <c r="Q2891">
        <v>6</v>
      </c>
      <c r="R2891">
        <v>5</v>
      </c>
      <c r="S2891">
        <v>3.09</v>
      </c>
      <c r="T2891">
        <v>3.12</v>
      </c>
      <c r="U2891">
        <v>577.77</v>
      </c>
      <c r="V2891">
        <v>122.8</v>
      </c>
      <c r="W2891">
        <v>3.76</v>
      </c>
      <c r="X2891">
        <v>13.93</v>
      </c>
      <c r="Y2891">
        <v>6.32</v>
      </c>
      <c r="Z2891">
        <v>2</v>
      </c>
      <c r="AA2891" t="s">
        <v>4250</v>
      </c>
      <c r="AB2891">
        <v>1</v>
      </c>
      <c r="AC2891">
        <v>13</v>
      </c>
      <c r="AD2891">
        <v>2.395</v>
      </c>
      <c r="AF2891" t="s">
        <v>7949</v>
      </c>
      <c r="AI2891">
        <v>0</v>
      </c>
      <c r="AJ2891">
        <v>0</v>
      </c>
      <c r="AK2891" t="s">
        <v>19939</v>
      </c>
      <c r="AL2891" t="s">
        <v>19939</v>
      </c>
      <c r="AM2891" t="s">
        <v>20019</v>
      </c>
    </row>
    <row r="2892" spans="1:39" x14ac:dyDescent="0.25">
      <c r="A2892" t="s">
        <v>5303</v>
      </c>
      <c r="B2892" t="s">
        <v>4841</v>
      </c>
      <c r="C2892" t="s">
        <v>4842</v>
      </c>
      <c r="D2892">
        <v>39</v>
      </c>
      <c r="E2892" t="s">
        <v>4845</v>
      </c>
      <c r="F2892">
        <v>7.41</v>
      </c>
      <c r="K2892" t="s">
        <v>6860</v>
      </c>
      <c r="L2892" t="s">
        <v>6861</v>
      </c>
      <c r="M2892" t="s">
        <v>14990</v>
      </c>
      <c r="N2892">
        <v>9</v>
      </c>
      <c r="O2892" t="s">
        <v>15541</v>
      </c>
      <c r="P2892" t="s">
        <v>7029</v>
      </c>
      <c r="Q2892">
        <v>7</v>
      </c>
      <c r="R2892">
        <v>5</v>
      </c>
      <c r="S2892">
        <v>3.63</v>
      </c>
      <c r="T2892">
        <v>3.64</v>
      </c>
      <c r="U2892">
        <v>701.93</v>
      </c>
      <c r="V2892">
        <v>174.01</v>
      </c>
      <c r="W2892">
        <v>3.77</v>
      </c>
      <c r="X2892">
        <v>13.72</v>
      </c>
      <c r="Y2892">
        <v>0</v>
      </c>
      <c r="Z2892">
        <v>2</v>
      </c>
      <c r="AA2892" t="s">
        <v>4250</v>
      </c>
      <c r="AB2892">
        <v>1</v>
      </c>
      <c r="AC2892">
        <v>17</v>
      </c>
      <c r="AD2892">
        <v>1.865</v>
      </c>
      <c r="AF2892" t="s">
        <v>7949</v>
      </c>
      <c r="AI2892">
        <v>0</v>
      </c>
      <c r="AJ2892">
        <v>0</v>
      </c>
      <c r="AK2892" t="s">
        <v>7968</v>
      </c>
      <c r="AL2892" t="s">
        <v>7968</v>
      </c>
      <c r="AM2892" t="s">
        <v>20019</v>
      </c>
    </row>
    <row r="2893" spans="1:39" x14ac:dyDescent="0.25">
      <c r="A2893" t="s">
        <v>8730</v>
      </c>
      <c r="B2893" t="s">
        <v>4841</v>
      </c>
      <c r="C2893" t="s">
        <v>4842</v>
      </c>
      <c r="D2893">
        <v>39</v>
      </c>
      <c r="E2893" t="s">
        <v>4845</v>
      </c>
      <c r="F2893">
        <v>7.41</v>
      </c>
      <c r="K2893" t="s">
        <v>6860</v>
      </c>
      <c r="L2893" t="s">
        <v>6861</v>
      </c>
      <c r="M2893" t="s">
        <v>15115</v>
      </c>
      <c r="N2893">
        <v>9</v>
      </c>
      <c r="O2893" t="s">
        <v>15487</v>
      </c>
      <c r="P2893" t="s">
        <v>16382</v>
      </c>
      <c r="Q2893">
        <v>7</v>
      </c>
      <c r="R2893">
        <v>4</v>
      </c>
      <c r="S2893">
        <v>3.29</v>
      </c>
      <c r="T2893">
        <v>4.07</v>
      </c>
      <c r="U2893">
        <v>634.72</v>
      </c>
      <c r="V2893">
        <v>120</v>
      </c>
      <c r="W2893">
        <v>4.4400000000000004</v>
      </c>
      <c r="X2893">
        <v>13.95</v>
      </c>
      <c r="Y2893">
        <v>8.18</v>
      </c>
      <c r="Z2893">
        <v>3</v>
      </c>
      <c r="AA2893" t="s">
        <v>4250</v>
      </c>
      <c r="AB2893">
        <v>1</v>
      </c>
      <c r="AC2893">
        <v>13</v>
      </c>
      <c r="AD2893">
        <v>1.73</v>
      </c>
      <c r="AF2893" t="s">
        <v>7949</v>
      </c>
      <c r="AI2893">
        <v>0</v>
      </c>
      <c r="AJ2893">
        <v>0</v>
      </c>
      <c r="AK2893" t="s">
        <v>19889</v>
      </c>
      <c r="AL2893" t="s">
        <v>19889</v>
      </c>
      <c r="AM2893" t="s">
        <v>20019</v>
      </c>
    </row>
    <row r="2894" spans="1:39" x14ac:dyDescent="0.25">
      <c r="A2894" t="s">
        <v>8089</v>
      </c>
      <c r="B2894" t="s">
        <v>4841</v>
      </c>
      <c r="C2894" t="s">
        <v>4842</v>
      </c>
      <c r="D2894">
        <v>39</v>
      </c>
      <c r="E2894" t="s">
        <v>4845</v>
      </c>
      <c r="F2894">
        <v>7.41</v>
      </c>
      <c r="K2894" t="s">
        <v>6860</v>
      </c>
      <c r="L2894" t="s">
        <v>6861</v>
      </c>
      <c r="M2894" t="s">
        <v>15090</v>
      </c>
      <c r="N2894">
        <v>9</v>
      </c>
      <c r="O2894" t="s">
        <v>15449</v>
      </c>
      <c r="P2894" t="s">
        <v>15742</v>
      </c>
      <c r="Q2894">
        <v>4</v>
      </c>
      <c r="R2894">
        <v>1</v>
      </c>
      <c r="S2894">
        <v>2.75</v>
      </c>
      <c r="T2894">
        <v>2.75</v>
      </c>
      <c r="U2894">
        <v>387.84</v>
      </c>
      <c r="V2894">
        <v>67.92</v>
      </c>
      <c r="W2894">
        <v>3.69</v>
      </c>
      <c r="Y2894">
        <v>0</v>
      </c>
      <c r="Z2894">
        <v>2</v>
      </c>
      <c r="AA2894" t="s">
        <v>4250</v>
      </c>
      <c r="AB2894">
        <v>0</v>
      </c>
      <c r="AC2894">
        <v>1</v>
      </c>
      <c r="AD2894">
        <v>5.2594761904761906</v>
      </c>
      <c r="AF2894" t="s">
        <v>7949</v>
      </c>
      <c r="AI2894">
        <v>0</v>
      </c>
      <c r="AJ2894">
        <v>0</v>
      </c>
      <c r="AK2894" t="s">
        <v>19832</v>
      </c>
      <c r="AL2894" t="s">
        <v>19832</v>
      </c>
      <c r="AM2894" t="s">
        <v>20019</v>
      </c>
    </row>
    <row r="2895" spans="1:39" x14ac:dyDescent="0.25">
      <c r="A2895" t="s">
        <v>10030</v>
      </c>
      <c r="B2895" t="s">
        <v>4841</v>
      </c>
      <c r="C2895" t="s">
        <v>4842</v>
      </c>
      <c r="D2895">
        <v>39</v>
      </c>
      <c r="E2895" t="s">
        <v>4845</v>
      </c>
      <c r="F2895">
        <v>7.41</v>
      </c>
      <c r="K2895" t="s">
        <v>6860</v>
      </c>
      <c r="L2895" t="s">
        <v>6861</v>
      </c>
      <c r="M2895" t="s">
        <v>15006</v>
      </c>
      <c r="N2895">
        <v>9</v>
      </c>
      <c r="O2895" t="s">
        <v>15336</v>
      </c>
      <c r="P2895" t="s">
        <v>17682</v>
      </c>
      <c r="Q2895">
        <v>7</v>
      </c>
      <c r="R2895">
        <v>1</v>
      </c>
      <c r="S2895">
        <v>-0.92</v>
      </c>
      <c r="T2895">
        <v>-0.92</v>
      </c>
      <c r="U2895">
        <v>365.39</v>
      </c>
      <c r="V2895">
        <v>102.93</v>
      </c>
      <c r="W2895">
        <v>0.92</v>
      </c>
      <c r="Y2895">
        <v>3.72</v>
      </c>
      <c r="Z2895">
        <v>2</v>
      </c>
      <c r="AA2895" t="s">
        <v>4250</v>
      </c>
      <c r="AB2895">
        <v>0</v>
      </c>
      <c r="AC2895">
        <v>1</v>
      </c>
      <c r="AD2895">
        <v>5.363833333333333</v>
      </c>
      <c r="AF2895" t="s">
        <v>7949</v>
      </c>
      <c r="AI2895">
        <v>0</v>
      </c>
      <c r="AJ2895">
        <v>0</v>
      </c>
      <c r="AK2895" t="s">
        <v>19871</v>
      </c>
      <c r="AL2895" t="s">
        <v>19871</v>
      </c>
      <c r="AM2895" t="s">
        <v>20019</v>
      </c>
    </row>
    <row r="2896" spans="1:39" x14ac:dyDescent="0.25">
      <c r="A2896" t="s">
        <v>10030</v>
      </c>
      <c r="B2896" t="s">
        <v>4841</v>
      </c>
      <c r="C2896" t="s">
        <v>4842</v>
      </c>
      <c r="D2896">
        <v>39</v>
      </c>
      <c r="E2896" t="s">
        <v>4845</v>
      </c>
      <c r="F2896">
        <v>7.41</v>
      </c>
      <c r="K2896" t="s">
        <v>6860</v>
      </c>
      <c r="L2896" t="s">
        <v>6861</v>
      </c>
      <c r="M2896" t="s">
        <v>15087</v>
      </c>
      <c r="N2896">
        <v>9</v>
      </c>
      <c r="O2896" t="s">
        <v>15443</v>
      </c>
      <c r="P2896" t="s">
        <v>17682</v>
      </c>
      <c r="Q2896">
        <v>7</v>
      </c>
      <c r="R2896">
        <v>1</v>
      </c>
      <c r="S2896">
        <v>-0.92</v>
      </c>
      <c r="T2896">
        <v>-0.92</v>
      </c>
      <c r="U2896">
        <v>365.39</v>
      </c>
      <c r="V2896">
        <v>102.93</v>
      </c>
      <c r="W2896">
        <v>0.92</v>
      </c>
      <c r="Y2896">
        <v>3.72</v>
      </c>
      <c r="Z2896">
        <v>2</v>
      </c>
      <c r="AA2896" t="s">
        <v>4250</v>
      </c>
      <c r="AB2896">
        <v>0</v>
      </c>
      <c r="AC2896">
        <v>1</v>
      </c>
      <c r="AD2896">
        <v>5.363833333333333</v>
      </c>
      <c r="AF2896" t="s">
        <v>7949</v>
      </c>
      <c r="AI2896">
        <v>0</v>
      </c>
      <c r="AJ2896">
        <v>0</v>
      </c>
      <c r="AK2896" t="s">
        <v>19871</v>
      </c>
      <c r="AL2896" t="s">
        <v>19871</v>
      </c>
      <c r="AM2896" t="s">
        <v>20019</v>
      </c>
    </row>
    <row r="2897" spans="1:39" x14ac:dyDescent="0.25">
      <c r="A2897" t="s">
        <v>10031</v>
      </c>
      <c r="B2897" t="s">
        <v>4841</v>
      </c>
      <c r="C2897" t="s">
        <v>4842</v>
      </c>
      <c r="D2897">
        <v>39</v>
      </c>
      <c r="E2897" t="s">
        <v>4845</v>
      </c>
      <c r="F2897">
        <v>7.41</v>
      </c>
      <c r="K2897" t="s">
        <v>6860</v>
      </c>
      <c r="L2897" t="s">
        <v>6861</v>
      </c>
      <c r="M2897" t="s">
        <v>15136</v>
      </c>
      <c r="N2897">
        <v>9</v>
      </c>
      <c r="O2897" t="s">
        <v>15511</v>
      </c>
      <c r="P2897" t="s">
        <v>17683</v>
      </c>
      <c r="Q2897">
        <v>4</v>
      </c>
      <c r="R2897">
        <v>1</v>
      </c>
      <c r="S2897">
        <v>2.92</v>
      </c>
      <c r="T2897">
        <v>2.92</v>
      </c>
      <c r="U2897">
        <v>298.36</v>
      </c>
      <c r="V2897">
        <v>47.61</v>
      </c>
      <c r="W2897">
        <v>2.65</v>
      </c>
      <c r="Y2897">
        <v>4.66</v>
      </c>
      <c r="Z2897">
        <v>1</v>
      </c>
      <c r="AA2897" t="s">
        <v>4250</v>
      </c>
      <c r="AB2897">
        <v>0</v>
      </c>
      <c r="AC2897">
        <v>1</v>
      </c>
      <c r="AD2897">
        <v>5.3733333333333331</v>
      </c>
      <c r="AF2897" t="s">
        <v>7949</v>
      </c>
      <c r="AI2897">
        <v>0</v>
      </c>
      <c r="AJ2897">
        <v>0</v>
      </c>
      <c r="AK2897" t="s">
        <v>19949</v>
      </c>
      <c r="AL2897" t="s">
        <v>19949</v>
      </c>
      <c r="AM2897" t="s">
        <v>20019</v>
      </c>
    </row>
    <row r="2898" spans="1:39" x14ac:dyDescent="0.25">
      <c r="A2898" t="s">
        <v>9148</v>
      </c>
      <c r="B2898" t="s">
        <v>4841</v>
      </c>
      <c r="C2898" t="s">
        <v>4842</v>
      </c>
      <c r="D2898">
        <v>39</v>
      </c>
      <c r="E2898" t="s">
        <v>4845</v>
      </c>
      <c r="F2898">
        <v>7.41</v>
      </c>
      <c r="I2898" t="s">
        <v>13365</v>
      </c>
      <c r="K2898" t="s">
        <v>6860</v>
      </c>
      <c r="L2898" t="s">
        <v>6861</v>
      </c>
      <c r="M2898" t="s">
        <v>14972</v>
      </c>
      <c r="N2898">
        <v>8</v>
      </c>
      <c r="O2898" t="s">
        <v>15293</v>
      </c>
      <c r="P2898" t="s">
        <v>16800</v>
      </c>
      <c r="Q2898">
        <v>5</v>
      </c>
      <c r="R2898">
        <v>2</v>
      </c>
      <c r="S2898">
        <v>2.42</v>
      </c>
      <c r="T2898">
        <v>2.4300000000000002</v>
      </c>
      <c r="U2898">
        <v>465.23</v>
      </c>
      <c r="V2898">
        <v>89.6</v>
      </c>
      <c r="W2898">
        <v>4.66</v>
      </c>
      <c r="X2898">
        <v>9.42</v>
      </c>
      <c r="Y2898">
        <v>4.38</v>
      </c>
      <c r="Z2898">
        <v>2</v>
      </c>
      <c r="AA2898" t="s">
        <v>4250</v>
      </c>
      <c r="AB2898">
        <v>0</v>
      </c>
      <c r="AC2898">
        <v>3</v>
      </c>
      <c r="AD2898">
        <v>4.5383571428571434</v>
      </c>
      <c r="AF2898" t="s">
        <v>7949</v>
      </c>
      <c r="AI2898">
        <v>0</v>
      </c>
      <c r="AJ2898">
        <v>0</v>
      </c>
      <c r="AM2898" t="s">
        <v>20019</v>
      </c>
    </row>
    <row r="2899" spans="1:39" x14ac:dyDescent="0.25">
      <c r="A2899" t="s">
        <v>9085</v>
      </c>
      <c r="B2899" t="s">
        <v>4841</v>
      </c>
      <c r="C2899" t="s">
        <v>4842</v>
      </c>
      <c r="D2899">
        <v>39</v>
      </c>
      <c r="E2899" t="s">
        <v>4845</v>
      </c>
      <c r="F2899">
        <v>7.41</v>
      </c>
      <c r="I2899" t="s">
        <v>13366</v>
      </c>
      <c r="K2899" t="s">
        <v>6860</v>
      </c>
      <c r="L2899" t="s">
        <v>6861</v>
      </c>
      <c r="M2899" t="s">
        <v>14979</v>
      </c>
      <c r="N2899">
        <v>8</v>
      </c>
      <c r="O2899" t="s">
        <v>15302</v>
      </c>
      <c r="P2899" t="s">
        <v>16737</v>
      </c>
      <c r="Q2899">
        <v>5</v>
      </c>
      <c r="R2899">
        <v>2</v>
      </c>
      <c r="S2899">
        <v>2.02</v>
      </c>
      <c r="T2899">
        <v>2.13</v>
      </c>
      <c r="U2899">
        <v>466.77</v>
      </c>
      <c r="V2899">
        <v>89.6</v>
      </c>
      <c r="W2899">
        <v>4.29</v>
      </c>
      <c r="X2899">
        <v>7.92</v>
      </c>
      <c r="Y2899">
        <v>4.3499999999999996</v>
      </c>
      <c r="Z2899">
        <v>2</v>
      </c>
      <c r="AA2899" t="s">
        <v>4250</v>
      </c>
      <c r="AB2899">
        <v>0</v>
      </c>
      <c r="AC2899">
        <v>3</v>
      </c>
      <c r="AD2899">
        <v>4.7273571428571426</v>
      </c>
      <c r="AF2899" t="s">
        <v>7949</v>
      </c>
      <c r="AI2899">
        <v>0</v>
      </c>
      <c r="AJ2899">
        <v>0</v>
      </c>
      <c r="AM2899" t="s">
        <v>20019</v>
      </c>
    </row>
    <row r="2900" spans="1:39" x14ac:dyDescent="0.25">
      <c r="A2900" t="s">
        <v>8346</v>
      </c>
      <c r="B2900" t="s">
        <v>4841</v>
      </c>
      <c r="C2900" t="s">
        <v>4842</v>
      </c>
      <c r="D2900">
        <v>39</v>
      </c>
      <c r="E2900" t="s">
        <v>4845</v>
      </c>
      <c r="F2900">
        <v>7.41</v>
      </c>
      <c r="K2900" t="s">
        <v>6860</v>
      </c>
      <c r="L2900" t="s">
        <v>6861</v>
      </c>
      <c r="M2900" t="s">
        <v>15102</v>
      </c>
      <c r="N2900">
        <v>9</v>
      </c>
      <c r="O2900" t="s">
        <v>15467</v>
      </c>
      <c r="P2900" t="s">
        <v>15999</v>
      </c>
      <c r="Q2900">
        <v>5</v>
      </c>
      <c r="R2900">
        <v>2</v>
      </c>
      <c r="S2900">
        <v>3.01</v>
      </c>
      <c r="T2900">
        <v>3.04</v>
      </c>
      <c r="U2900">
        <v>397.24</v>
      </c>
      <c r="V2900">
        <v>89.6</v>
      </c>
      <c r="W2900">
        <v>3.73</v>
      </c>
      <c r="X2900">
        <v>8.82</v>
      </c>
      <c r="Y2900">
        <v>6.12</v>
      </c>
      <c r="Z2900">
        <v>2</v>
      </c>
      <c r="AA2900" t="s">
        <v>4250</v>
      </c>
      <c r="AB2900">
        <v>0</v>
      </c>
      <c r="AC2900">
        <v>3</v>
      </c>
      <c r="AD2900">
        <v>4.7089999999999996</v>
      </c>
      <c r="AF2900" t="s">
        <v>7949</v>
      </c>
      <c r="AI2900">
        <v>0</v>
      </c>
      <c r="AJ2900">
        <v>0</v>
      </c>
      <c r="AK2900" t="s">
        <v>19860</v>
      </c>
      <c r="AL2900" t="s">
        <v>19860</v>
      </c>
      <c r="AM2900" t="s">
        <v>20019</v>
      </c>
    </row>
    <row r="2901" spans="1:39" x14ac:dyDescent="0.25">
      <c r="A2901" t="s">
        <v>8321</v>
      </c>
      <c r="B2901" t="s">
        <v>4841</v>
      </c>
      <c r="C2901" t="s">
        <v>4842</v>
      </c>
      <c r="D2901">
        <v>39</v>
      </c>
      <c r="E2901" t="s">
        <v>4845</v>
      </c>
      <c r="F2901">
        <v>7.41</v>
      </c>
      <c r="K2901" t="s">
        <v>6860</v>
      </c>
      <c r="L2901" t="s">
        <v>6861</v>
      </c>
      <c r="M2901" t="s">
        <v>15013</v>
      </c>
      <c r="N2901">
        <v>9</v>
      </c>
      <c r="O2901" t="s">
        <v>15372</v>
      </c>
      <c r="P2901" t="s">
        <v>15974</v>
      </c>
      <c r="Q2901">
        <v>6</v>
      </c>
      <c r="R2901">
        <v>1</v>
      </c>
      <c r="S2901">
        <v>4.97</v>
      </c>
      <c r="T2901">
        <v>4.9800000000000004</v>
      </c>
      <c r="U2901">
        <v>433.48</v>
      </c>
      <c r="V2901">
        <v>78.959999999999994</v>
      </c>
      <c r="W2901">
        <v>5.01</v>
      </c>
      <c r="Y2901">
        <v>5.69</v>
      </c>
      <c r="Z2901">
        <v>3</v>
      </c>
      <c r="AA2901" t="s">
        <v>4250</v>
      </c>
      <c r="AB2901">
        <v>1</v>
      </c>
      <c r="AC2901">
        <v>3</v>
      </c>
      <c r="AD2901">
        <v>3.3184761904761899</v>
      </c>
      <c r="AF2901" t="s">
        <v>7949</v>
      </c>
      <c r="AI2901">
        <v>0</v>
      </c>
      <c r="AJ2901">
        <v>0</v>
      </c>
      <c r="AK2901" t="s">
        <v>19851</v>
      </c>
      <c r="AL2901" t="s">
        <v>19851</v>
      </c>
      <c r="AM2901" t="s">
        <v>20019</v>
      </c>
    </row>
    <row r="2902" spans="1:39" x14ac:dyDescent="0.25">
      <c r="A2902" t="s">
        <v>10032</v>
      </c>
      <c r="B2902" t="s">
        <v>4841</v>
      </c>
      <c r="C2902" t="s">
        <v>4842</v>
      </c>
      <c r="D2902">
        <v>39</v>
      </c>
      <c r="E2902" t="s">
        <v>4845</v>
      </c>
      <c r="F2902">
        <v>7.41</v>
      </c>
      <c r="K2902" t="s">
        <v>6860</v>
      </c>
      <c r="L2902" t="s">
        <v>6861</v>
      </c>
      <c r="M2902" t="s">
        <v>15016</v>
      </c>
      <c r="N2902">
        <v>9</v>
      </c>
      <c r="O2902" t="s">
        <v>15353</v>
      </c>
      <c r="P2902" t="s">
        <v>17684</v>
      </c>
      <c r="Q2902">
        <v>6</v>
      </c>
      <c r="R2902">
        <v>2</v>
      </c>
      <c r="S2902">
        <v>1.57</v>
      </c>
      <c r="T2902">
        <v>3.97</v>
      </c>
      <c r="U2902">
        <v>543.78</v>
      </c>
      <c r="V2902">
        <v>108.63</v>
      </c>
      <c r="W2902">
        <v>4.21</v>
      </c>
      <c r="X2902">
        <v>13.32</v>
      </c>
      <c r="Y2902">
        <v>9.67</v>
      </c>
      <c r="Z2902">
        <v>2</v>
      </c>
      <c r="AA2902" t="s">
        <v>4250</v>
      </c>
      <c r="AB2902">
        <v>1</v>
      </c>
      <c r="AC2902">
        <v>15</v>
      </c>
      <c r="AD2902">
        <v>2.5590000000000002</v>
      </c>
      <c r="AF2902" t="s">
        <v>7952</v>
      </c>
      <c r="AI2902">
        <v>0</v>
      </c>
      <c r="AJ2902">
        <v>0</v>
      </c>
      <c r="AK2902" t="s">
        <v>19884</v>
      </c>
      <c r="AL2902" t="s">
        <v>19884</v>
      </c>
      <c r="AM2902" t="s">
        <v>20019</v>
      </c>
    </row>
    <row r="2903" spans="1:39" x14ac:dyDescent="0.25">
      <c r="A2903" t="s">
        <v>10033</v>
      </c>
      <c r="B2903" t="s">
        <v>4841</v>
      </c>
      <c r="C2903" t="s">
        <v>4842</v>
      </c>
      <c r="D2903">
        <v>39</v>
      </c>
      <c r="E2903" t="s">
        <v>4845</v>
      </c>
      <c r="F2903">
        <v>7.41</v>
      </c>
      <c r="K2903" t="s">
        <v>6860</v>
      </c>
      <c r="L2903" t="s">
        <v>6861</v>
      </c>
      <c r="M2903" t="s">
        <v>15028</v>
      </c>
      <c r="N2903">
        <v>9</v>
      </c>
      <c r="O2903" t="s">
        <v>15370</v>
      </c>
      <c r="P2903" t="s">
        <v>17685</v>
      </c>
      <c r="Q2903">
        <v>5</v>
      </c>
      <c r="R2903">
        <v>3</v>
      </c>
      <c r="S2903">
        <v>1.45</v>
      </c>
      <c r="T2903">
        <v>1.47</v>
      </c>
      <c r="U2903">
        <v>423.56</v>
      </c>
      <c r="V2903">
        <v>83.48</v>
      </c>
      <c r="W2903">
        <v>3.09</v>
      </c>
      <c r="X2903">
        <v>13.97</v>
      </c>
      <c r="Y2903">
        <v>6.04</v>
      </c>
      <c r="Z2903">
        <v>2</v>
      </c>
      <c r="AA2903" t="s">
        <v>4250</v>
      </c>
      <c r="AB2903">
        <v>0</v>
      </c>
      <c r="AC2903">
        <v>8</v>
      </c>
      <c r="AD2903">
        <v>4.7126666666666672</v>
      </c>
      <c r="AF2903" t="s">
        <v>7949</v>
      </c>
      <c r="AI2903">
        <v>0</v>
      </c>
      <c r="AJ2903">
        <v>0</v>
      </c>
      <c r="AK2903" t="s">
        <v>19892</v>
      </c>
      <c r="AL2903" t="s">
        <v>19892</v>
      </c>
      <c r="AM2903" t="s">
        <v>20019</v>
      </c>
    </row>
    <row r="2904" spans="1:39" x14ac:dyDescent="0.25">
      <c r="A2904" t="s">
        <v>10034</v>
      </c>
      <c r="B2904" t="s">
        <v>4841</v>
      </c>
      <c r="C2904" t="s">
        <v>4842</v>
      </c>
      <c r="D2904">
        <v>39</v>
      </c>
      <c r="E2904" t="s">
        <v>4845</v>
      </c>
      <c r="F2904">
        <v>7.41</v>
      </c>
      <c r="I2904" t="s">
        <v>13367</v>
      </c>
      <c r="K2904" t="s">
        <v>6860</v>
      </c>
      <c r="L2904" t="s">
        <v>6861</v>
      </c>
      <c r="M2904" t="s">
        <v>15042</v>
      </c>
      <c r="N2904">
        <v>9</v>
      </c>
      <c r="O2904" t="s">
        <v>15389</v>
      </c>
      <c r="P2904" t="s">
        <v>17686</v>
      </c>
      <c r="Q2904">
        <v>4</v>
      </c>
      <c r="R2904">
        <v>1</v>
      </c>
      <c r="S2904">
        <v>3.83</v>
      </c>
      <c r="T2904">
        <v>3.85</v>
      </c>
      <c r="U2904">
        <v>411.59</v>
      </c>
      <c r="V2904">
        <v>67.92</v>
      </c>
      <c r="W2904">
        <v>4.3099999999999996</v>
      </c>
      <c r="Y2904">
        <v>6.21</v>
      </c>
      <c r="Z2904">
        <v>1</v>
      </c>
      <c r="AA2904" t="s">
        <v>4250</v>
      </c>
      <c r="AB2904">
        <v>0</v>
      </c>
      <c r="AC2904">
        <v>6</v>
      </c>
      <c r="AD2904">
        <v>4.1248333333333331</v>
      </c>
      <c r="AF2904" t="s">
        <v>7949</v>
      </c>
      <c r="AI2904">
        <v>0</v>
      </c>
      <c r="AJ2904">
        <v>0</v>
      </c>
      <c r="AM2904" t="s">
        <v>20019</v>
      </c>
    </row>
    <row r="2905" spans="1:39" x14ac:dyDescent="0.25">
      <c r="A2905" t="s">
        <v>10034</v>
      </c>
      <c r="B2905" t="s">
        <v>4841</v>
      </c>
      <c r="C2905" t="s">
        <v>4842</v>
      </c>
      <c r="D2905">
        <v>39</v>
      </c>
      <c r="E2905" t="s">
        <v>4845</v>
      </c>
      <c r="F2905">
        <v>7.41</v>
      </c>
      <c r="I2905" t="s">
        <v>13368</v>
      </c>
      <c r="K2905" t="s">
        <v>6860</v>
      </c>
      <c r="M2905" t="s">
        <v>15002</v>
      </c>
      <c r="N2905">
        <v>8</v>
      </c>
      <c r="O2905" t="s">
        <v>15332</v>
      </c>
      <c r="P2905" t="s">
        <v>17686</v>
      </c>
      <c r="Q2905">
        <v>4</v>
      </c>
      <c r="R2905">
        <v>1</v>
      </c>
      <c r="S2905">
        <v>3.83</v>
      </c>
      <c r="T2905">
        <v>3.85</v>
      </c>
      <c r="U2905">
        <v>411.59</v>
      </c>
      <c r="V2905">
        <v>67.92</v>
      </c>
      <c r="W2905">
        <v>4.3099999999999996</v>
      </c>
      <c r="Y2905">
        <v>6.21</v>
      </c>
      <c r="Z2905">
        <v>1</v>
      </c>
      <c r="AA2905" t="s">
        <v>4250</v>
      </c>
      <c r="AB2905">
        <v>0</v>
      </c>
      <c r="AC2905">
        <v>6</v>
      </c>
      <c r="AD2905">
        <v>4.1248333333333331</v>
      </c>
      <c r="AF2905" t="s">
        <v>7949</v>
      </c>
      <c r="AI2905">
        <v>0</v>
      </c>
      <c r="AJ2905">
        <v>0</v>
      </c>
      <c r="AM2905" t="s">
        <v>20019</v>
      </c>
    </row>
    <row r="2906" spans="1:39" x14ac:dyDescent="0.25">
      <c r="A2906" t="s">
        <v>10035</v>
      </c>
      <c r="B2906" t="s">
        <v>4841</v>
      </c>
      <c r="C2906" t="s">
        <v>4842</v>
      </c>
      <c r="D2906">
        <v>39</v>
      </c>
      <c r="E2906" t="s">
        <v>4845</v>
      </c>
      <c r="F2906">
        <v>7.41</v>
      </c>
      <c r="I2906" t="s">
        <v>13369</v>
      </c>
      <c r="K2906" t="s">
        <v>6860</v>
      </c>
      <c r="L2906" t="s">
        <v>6861</v>
      </c>
      <c r="M2906" t="s">
        <v>15047</v>
      </c>
      <c r="N2906">
        <v>9</v>
      </c>
      <c r="O2906" t="s">
        <v>15395</v>
      </c>
      <c r="P2906" t="s">
        <v>17687</v>
      </c>
      <c r="Q2906">
        <v>7</v>
      </c>
      <c r="R2906">
        <v>2</v>
      </c>
      <c r="S2906">
        <v>-1.26</v>
      </c>
      <c r="T2906">
        <v>-1.26</v>
      </c>
      <c r="U2906">
        <v>418.38</v>
      </c>
      <c r="V2906">
        <v>126.28</v>
      </c>
      <c r="W2906">
        <v>2.52</v>
      </c>
      <c r="X2906">
        <v>10.3</v>
      </c>
      <c r="Y2906">
        <v>3.88</v>
      </c>
      <c r="Z2906">
        <v>2</v>
      </c>
      <c r="AA2906" t="s">
        <v>4250</v>
      </c>
      <c r="AB2906">
        <v>0</v>
      </c>
      <c r="AC2906">
        <v>3</v>
      </c>
      <c r="AD2906">
        <v>4.0830000000000002</v>
      </c>
      <c r="AF2906" t="s">
        <v>7949</v>
      </c>
      <c r="AI2906">
        <v>0</v>
      </c>
      <c r="AJ2906">
        <v>0</v>
      </c>
      <c r="AM2906" t="s">
        <v>20019</v>
      </c>
    </row>
    <row r="2907" spans="1:39" x14ac:dyDescent="0.25">
      <c r="A2907" t="s">
        <v>10036</v>
      </c>
      <c r="B2907" t="s">
        <v>4841</v>
      </c>
      <c r="C2907" t="s">
        <v>4842</v>
      </c>
      <c r="D2907">
        <v>39</v>
      </c>
      <c r="E2907" t="s">
        <v>4845</v>
      </c>
      <c r="F2907">
        <v>7.41</v>
      </c>
      <c r="I2907" t="s">
        <v>13370</v>
      </c>
      <c r="K2907" t="s">
        <v>6860</v>
      </c>
      <c r="L2907" t="s">
        <v>6861</v>
      </c>
      <c r="M2907" t="s">
        <v>14952</v>
      </c>
      <c r="N2907">
        <v>9</v>
      </c>
      <c r="O2907" t="s">
        <v>15273</v>
      </c>
      <c r="P2907" t="s">
        <v>17688</v>
      </c>
      <c r="Q2907">
        <v>5</v>
      </c>
      <c r="R2907">
        <v>2</v>
      </c>
      <c r="U2907">
        <v>389.34</v>
      </c>
      <c r="V2907">
        <v>93.96</v>
      </c>
      <c r="W2907">
        <v>2.87</v>
      </c>
      <c r="X2907">
        <v>10.01</v>
      </c>
      <c r="Y2907">
        <v>2.87</v>
      </c>
      <c r="Z2907">
        <v>2</v>
      </c>
      <c r="AA2907" t="s">
        <v>4250</v>
      </c>
      <c r="AB2907">
        <v>0</v>
      </c>
      <c r="AC2907">
        <v>4</v>
      </c>
      <c r="AF2907" t="s">
        <v>7949</v>
      </c>
      <c r="AI2907">
        <v>0</v>
      </c>
      <c r="AJ2907">
        <v>0</v>
      </c>
      <c r="AM2907" t="s">
        <v>20019</v>
      </c>
    </row>
    <row r="2908" spans="1:39" x14ac:dyDescent="0.25">
      <c r="A2908" t="s">
        <v>10037</v>
      </c>
      <c r="B2908" t="s">
        <v>4841</v>
      </c>
      <c r="C2908" t="s">
        <v>4842</v>
      </c>
      <c r="D2908">
        <v>39</v>
      </c>
      <c r="E2908" t="s">
        <v>4845</v>
      </c>
      <c r="F2908">
        <v>7.41</v>
      </c>
      <c r="I2908" t="s">
        <v>13371</v>
      </c>
      <c r="K2908" t="s">
        <v>6860</v>
      </c>
      <c r="L2908" t="s">
        <v>6861</v>
      </c>
      <c r="M2908" t="s">
        <v>14996</v>
      </c>
      <c r="N2908">
        <v>9</v>
      </c>
      <c r="O2908" t="s">
        <v>15322</v>
      </c>
      <c r="P2908" t="s">
        <v>17689</v>
      </c>
      <c r="Q2908">
        <v>5</v>
      </c>
      <c r="R2908">
        <v>2</v>
      </c>
      <c r="S2908">
        <v>-2.33</v>
      </c>
      <c r="T2908">
        <v>-2.3199999999999998</v>
      </c>
      <c r="U2908">
        <v>439.26</v>
      </c>
      <c r="V2908">
        <v>89.6</v>
      </c>
      <c r="W2908">
        <v>3.1</v>
      </c>
      <c r="X2908">
        <v>10.1</v>
      </c>
      <c r="Y2908">
        <v>4.79</v>
      </c>
      <c r="Z2908">
        <v>2</v>
      </c>
      <c r="AA2908" t="s">
        <v>4250</v>
      </c>
      <c r="AB2908">
        <v>0</v>
      </c>
      <c r="AC2908">
        <v>4</v>
      </c>
      <c r="AD2908">
        <v>4.9338571428571427</v>
      </c>
      <c r="AF2908" t="s">
        <v>7949</v>
      </c>
      <c r="AI2908">
        <v>0</v>
      </c>
      <c r="AJ2908">
        <v>0</v>
      </c>
      <c r="AM2908" t="s">
        <v>20019</v>
      </c>
    </row>
    <row r="2909" spans="1:39" x14ac:dyDescent="0.25">
      <c r="A2909" t="s">
        <v>10038</v>
      </c>
      <c r="B2909" t="s">
        <v>4841</v>
      </c>
      <c r="C2909" t="s">
        <v>4842</v>
      </c>
      <c r="D2909">
        <v>39</v>
      </c>
      <c r="E2909" t="s">
        <v>4845</v>
      </c>
      <c r="F2909">
        <v>7.41</v>
      </c>
      <c r="I2909" t="s">
        <v>13372</v>
      </c>
      <c r="K2909" t="s">
        <v>6860</v>
      </c>
      <c r="L2909" t="s">
        <v>6861</v>
      </c>
      <c r="M2909" t="s">
        <v>15121</v>
      </c>
      <c r="N2909">
        <v>9</v>
      </c>
      <c r="O2909" t="s">
        <v>15510</v>
      </c>
      <c r="P2909" t="s">
        <v>17690</v>
      </c>
      <c r="Q2909">
        <v>5</v>
      </c>
      <c r="R2909">
        <v>1</v>
      </c>
      <c r="S2909">
        <v>4.04</v>
      </c>
      <c r="T2909">
        <v>4.13</v>
      </c>
      <c r="U2909">
        <v>391.46</v>
      </c>
      <c r="V2909">
        <v>69.2</v>
      </c>
      <c r="W2909">
        <v>3.68</v>
      </c>
      <c r="Y2909">
        <v>6.61</v>
      </c>
      <c r="Z2909">
        <v>1</v>
      </c>
      <c r="AA2909" t="s">
        <v>4250</v>
      </c>
      <c r="AB2909">
        <v>0</v>
      </c>
      <c r="AC2909">
        <v>5</v>
      </c>
      <c r="AD2909">
        <v>4.0436190476190479</v>
      </c>
      <c r="AF2909" t="s">
        <v>7949</v>
      </c>
      <c r="AI2909">
        <v>0</v>
      </c>
      <c r="AJ2909">
        <v>0</v>
      </c>
      <c r="AM2909" t="s">
        <v>20019</v>
      </c>
    </row>
    <row r="2910" spans="1:39" x14ac:dyDescent="0.25">
      <c r="A2910" t="s">
        <v>10039</v>
      </c>
      <c r="B2910" t="s">
        <v>4841</v>
      </c>
      <c r="C2910" t="s">
        <v>4842</v>
      </c>
      <c r="D2910">
        <v>39</v>
      </c>
      <c r="E2910" t="s">
        <v>4845</v>
      </c>
      <c r="F2910">
        <v>7.41</v>
      </c>
      <c r="I2910" t="s">
        <v>13373</v>
      </c>
      <c r="K2910" t="s">
        <v>6860</v>
      </c>
      <c r="L2910" t="s">
        <v>6861</v>
      </c>
      <c r="M2910" t="s">
        <v>15069</v>
      </c>
      <c r="N2910">
        <v>8</v>
      </c>
      <c r="O2910" t="s">
        <v>15422</v>
      </c>
      <c r="P2910" t="s">
        <v>17691</v>
      </c>
      <c r="Q2910">
        <v>4</v>
      </c>
      <c r="R2910">
        <v>1</v>
      </c>
      <c r="S2910">
        <v>4.3</v>
      </c>
      <c r="T2910">
        <v>4.3</v>
      </c>
      <c r="U2910">
        <v>396.41</v>
      </c>
      <c r="V2910">
        <v>47.61</v>
      </c>
      <c r="W2910">
        <v>4.28</v>
      </c>
      <c r="Y2910">
        <v>4.3</v>
      </c>
      <c r="Z2910">
        <v>2</v>
      </c>
      <c r="AA2910" t="s">
        <v>4250</v>
      </c>
      <c r="AB2910">
        <v>0</v>
      </c>
      <c r="AC2910">
        <v>2</v>
      </c>
      <c r="AD2910">
        <v>3.9232619047619051</v>
      </c>
      <c r="AF2910" t="s">
        <v>7949</v>
      </c>
      <c r="AI2910">
        <v>0</v>
      </c>
      <c r="AJ2910">
        <v>0</v>
      </c>
      <c r="AM2910" t="s">
        <v>20019</v>
      </c>
    </row>
    <row r="2911" spans="1:39" x14ac:dyDescent="0.25">
      <c r="A2911" t="s">
        <v>10040</v>
      </c>
      <c r="B2911" t="s">
        <v>4841</v>
      </c>
      <c r="C2911" t="s">
        <v>4842</v>
      </c>
      <c r="D2911">
        <v>39.1</v>
      </c>
      <c r="E2911" t="s">
        <v>4845</v>
      </c>
      <c r="F2911">
        <v>7.41</v>
      </c>
      <c r="I2911" t="s">
        <v>13374</v>
      </c>
      <c r="K2911" t="s">
        <v>6860</v>
      </c>
      <c r="L2911" t="s">
        <v>6861</v>
      </c>
      <c r="M2911" t="s">
        <v>14987</v>
      </c>
      <c r="N2911">
        <v>9</v>
      </c>
      <c r="O2911" t="s">
        <v>15311</v>
      </c>
      <c r="P2911" t="s">
        <v>17692</v>
      </c>
      <c r="Q2911">
        <v>7</v>
      </c>
      <c r="R2911">
        <v>2</v>
      </c>
      <c r="S2911">
        <v>1.78</v>
      </c>
      <c r="T2911">
        <v>1.78</v>
      </c>
      <c r="U2911">
        <v>442.38</v>
      </c>
      <c r="V2911">
        <v>109.21</v>
      </c>
      <c r="W2911">
        <v>3.72</v>
      </c>
      <c r="Y2911">
        <v>4.1900000000000004</v>
      </c>
      <c r="Z2911">
        <v>3</v>
      </c>
      <c r="AA2911" t="s">
        <v>4250</v>
      </c>
      <c r="AB2911">
        <v>0</v>
      </c>
      <c r="AC2911">
        <v>4</v>
      </c>
      <c r="AD2911">
        <v>4.2712380952380951</v>
      </c>
      <c r="AF2911" t="s">
        <v>7949</v>
      </c>
      <c r="AI2911">
        <v>0</v>
      </c>
      <c r="AJ2911">
        <v>0</v>
      </c>
      <c r="AM2911" t="s">
        <v>20019</v>
      </c>
    </row>
    <row r="2912" spans="1:39" x14ac:dyDescent="0.25">
      <c r="A2912" t="s">
        <v>10041</v>
      </c>
      <c r="B2912" t="s">
        <v>4841</v>
      </c>
      <c r="C2912" t="s">
        <v>4842</v>
      </c>
      <c r="D2912">
        <v>39.1</v>
      </c>
      <c r="E2912" t="s">
        <v>4845</v>
      </c>
      <c r="F2912">
        <v>7.41</v>
      </c>
      <c r="I2912" t="s">
        <v>13375</v>
      </c>
      <c r="K2912" t="s">
        <v>6860</v>
      </c>
      <c r="L2912" t="s">
        <v>6861</v>
      </c>
      <c r="M2912" t="s">
        <v>14987</v>
      </c>
      <c r="N2912">
        <v>9</v>
      </c>
      <c r="O2912" t="s">
        <v>15311</v>
      </c>
      <c r="P2912" t="s">
        <v>17693</v>
      </c>
      <c r="Q2912">
        <v>7</v>
      </c>
      <c r="R2912">
        <v>3</v>
      </c>
      <c r="S2912">
        <v>0.16</v>
      </c>
      <c r="T2912">
        <v>0.17</v>
      </c>
      <c r="U2912">
        <v>429.84</v>
      </c>
      <c r="V2912">
        <v>133.62</v>
      </c>
      <c r="W2912">
        <v>2.25</v>
      </c>
      <c r="X2912">
        <v>10.15</v>
      </c>
      <c r="Y2912">
        <v>4.87</v>
      </c>
      <c r="Z2912">
        <v>2</v>
      </c>
      <c r="AA2912" t="s">
        <v>4250</v>
      </c>
      <c r="AB2912">
        <v>0</v>
      </c>
      <c r="AC2912">
        <v>5</v>
      </c>
      <c r="AD2912">
        <v>3.6678095238095239</v>
      </c>
      <c r="AF2912" t="s">
        <v>7949</v>
      </c>
      <c r="AI2912">
        <v>0</v>
      </c>
      <c r="AJ2912">
        <v>0</v>
      </c>
      <c r="AM2912" t="s">
        <v>20019</v>
      </c>
    </row>
    <row r="2913" spans="1:39" x14ac:dyDescent="0.25">
      <c r="A2913" t="s">
        <v>10042</v>
      </c>
      <c r="B2913" t="s">
        <v>4841</v>
      </c>
      <c r="C2913" t="s">
        <v>4842</v>
      </c>
      <c r="D2913">
        <v>39.1</v>
      </c>
      <c r="E2913" t="s">
        <v>4845</v>
      </c>
      <c r="F2913">
        <v>7.41</v>
      </c>
      <c r="I2913" t="s">
        <v>13376</v>
      </c>
      <c r="K2913" t="s">
        <v>6860</v>
      </c>
      <c r="L2913" t="s">
        <v>6861</v>
      </c>
      <c r="M2913" t="s">
        <v>14972</v>
      </c>
      <c r="N2913">
        <v>8</v>
      </c>
      <c r="O2913" t="s">
        <v>15293</v>
      </c>
      <c r="P2913" t="s">
        <v>17694</v>
      </c>
      <c r="Q2913">
        <v>6</v>
      </c>
      <c r="R2913">
        <v>2</v>
      </c>
      <c r="S2913">
        <v>2.46</v>
      </c>
      <c r="T2913">
        <v>2.46</v>
      </c>
      <c r="U2913">
        <v>445.8</v>
      </c>
      <c r="V2913">
        <v>102.49</v>
      </c>
      <c r="W2913">
        <v>3.71</v>
      </c>
      <c r="X2913">
        <v>9.9499999999999993</v>
      </c>
      <c r="Y2913">
        <v>3.7</v>
      </c>
      <c r="Z2913">
        <v>2</v>
      </c>
      <c r="AA2913" t="s">
        <v>4250</v>
      </c>
      <c r="AB2913">
        <v>0</v>
      </c>
      <c r="AC2913">
        <v>3</v>
      </c>
      <c r="AD2913">
        <v>4.2408095238095243</v>
      </c>
      <c r="AF2913" t="s">
        <v>7949</v>
      </c>
      <c r="AI2913">
        <v>0</v>
      </c>
      <c r="AJ2913">
        <v>0</v>
      </c>
      <c r="AM2913" t="s">
        <v>20019</v>
      </c>
    </row>
    <row r="2914" spans="1:39" x14ac:dyDescent="0.25">
      <c r="A2914" t="s">
        <v>10043</v>
      </c>
      <c r="B2914" t="s">
        <v>4841</v>
      </c>
      <c r="C2914" t="s">
        <v>4842</v>
      </c>
      <c r="D2914">
        <v>39.4</v>
      </c>
      <c r="E2914" t="s">
        <v>4845</v>
      </c>
      <c r="F2914">
        <v>7.41</v>
      </c>
      <c r="I2914" t="s">
        <v>13377</v>
      </c>
      <c r="K2914" t="s">
        <v>6860</v>
      </c>
      <c r="L2914" t="s">
        <v>6861</v>
      </c>
      <c r="M2914" t="s">
        <v>15145</v>
      </c>
      <c r="N2914">
        <v>9</v>
      </c>
      <c r="O2914" t="s">
        <v>15521</v>
      </c>
      <c r="P2914" t="s">
        <v>17695</v>
      </c>
      <c r="Q2914">
        <v>5</v>
      </c>
      <c r="R2914">
        <v>2</v>
      </c>
      <c r="S2914">
        <v>5.12</v>
      </c>
      <c r="T2914">
        <v>5.14</v>
      </c>
      <c r="U2914">
        <v>439.77</v>
      </c>
      <c r="V2914">
        <v>80.37</v>
      </c>
      <c r="W2914">
        <v>4.42</v>
      </c>
      <c r="X2914">
        <v>10.41</v>
      </c>
      <c r="Y2914">
        <v>6</v>
      </c>
      <c r="Z2914">
        <v>2</v>
      </c>
      <c r="AA2914" t="s">
        <v>4250</v>
      </c>
      <c r="AB2914">
        <v>0</v>
      </c>
      <c r="AC2914">
        <v>3</v>
      </c>
      <c r="AD2914">
        <v>2.9302142857142859</v>
      </c>
      <c r="AF2914" t="s">
        <v>7949</v>
      </c>
      <c r="AI2914">
        <v>0</v>
      </c>
      <c r="AJ2914">
        <v>0</v>
      </c>
      <c r="AM2914" t="s">
        <v>20019</v>
      </c>
    </row>
    <row r="2915" spans="1:39" x14ac:dyDescent="0.25">
      <c r="A2915" t="s">
        <v>10043</v>
      </c>
      <c r="B2915" t="s">
        <v>4841</v>
      </c>
      <c r="C2915" t="s">
        <v>4842</v>
      </c>
      <c r="D2915">
        <v>39.4</v>
      </c>
      <c r="E2915" t="s">
        <v>4845</v>
      </c>
      <c r="F2915">
        <v>7.41</v>
      </c>
      <c r="I2915" t="s">
        <v>13378</v>
      </c>
      <c r="K2915" t="s">
        <v>6860</v>
      </c>
      <c r="L2915" t="s">
        <v>6861</v>
      </c>
      <c r="M2915" t="s">
        <v>15146</v>
      </c>
      <c r="N2915">
        <v>9</v>
      </c>
      <c r="O2915" t="s">
        <v>15522</v>
      </c>
      <c r="P2915" t="s">
        <v>17695</v>
      </c>
      <c r="Q2915">
        <v>5</v>
      </c>
      <c r="R2915">
        <v>2</v>
      </c>
      <c r="S2915">
        <v>5.12</v>
      </c>
      <c r="T2915">
        <v>5.14</v>
      </c>
      <c r="U2915">
        <v>439.77</v>
      </c>
      <c r="V2915">
        <v>80.37</v>
      </c>
      <c r="W2915">
        <v>4.42</v>
      </c>
      <c r="X2915">
        <v>10.41</v>
      </c>
      <c r="Y2915">
        <v>6</v>
      </c>
      <c r="Z2915">
        <v>2</v>
      </c>
      <c r="AA2915" t="s">
        <v>4250</v>
      </c>
      <c r="AB2915">
        <v>0</v>
      </c>
      <c r="AC2915">
        <v>3</v>
      </c>
      <c r="AD2915">
        <v>2.9302142857142859</v>
      </c>
      <c r="AF2915" t="s">
        <v>7949</v>
      </c>
      <c r="AI2915">
        <v>0</v>
      </c>
      <c r="AJ2915">
        <v>0</v>
      </c>
      <c r="AM2915" t="s">
        <v>20019</v>
      </c>
    </row>
    <row r="2916" spans="1:39" x14ac:dyDescent="0.25">
      <c r="A2916" t="s">
        <v>10044</v>
      </c>
      <c r="B2916" t="s">
        <v>4841</v>
      </c>
      <c r="C2916" t="s">
        <v>4842</v>
      </c>
      <c r="D2916">
        <v>39.5</v>
      </c>
      <c r="E2916" t="s">
        <v>4845</v>
      </c>
      <c r="F2916">
        <v>7.4</v>
      </c>
      <c r="I2916" t="s">
        <v>13379</v>
      </c>
      <c r="K2916" t="s">
        <v>6860</v>
      </c>
      <c r="L2916" t="s">
        <v>6861</v>
      </c>
      <c r="M2916" t="s">
        <v>14987</v>
      </c>
      <c r="N2916">
        <v>9</v>
      </c>
      <c r="O2916" t="s">
        <v>15311</v>
      </c>
      <c r="P2916" t="s">
        <v>17696</v>
      </c>
      <c r="Q2916">
        <v>6</v>
      </c>
      <c r="R2916">
        <v>2</v>
      </c>
      <c r="S2916">
        <v>1.58</v>
      </c>
      <c r="T2916">
        <v>1.59</v>
      </c>
      <c r="U2916">
        <v>434.26</v>
      </c>
      <c r="V2916">
        <v>113.39</v>
      </c>
      <c r="W2916">
        <v>3.41</v>
      </c>
      <c r="X2916">
        <v>8.86</v>
      </c>
      <c r="Y2916">
        <v>4.87</v>
      </c>
      <c r="Z2916">
        <v>2</v>
      </c>
      <c r="AA2916" t="s">
        <v>4250</v>
      </c>
      <c r="AB2916">
        <v>0</v>
      </c>
      <c r="AC2916">
        <v>4</v>
      </c>
      <c r="AD2916">
        <v>4.1899047619047618</v>
      </c>
      <c r="AF2916" t="s">
        <v>7949</v>
      </c>
      <c r="AI2916">
        <v>0</v>
      </c>
      <c r="AJ2916">
        <v>0</v>
      </c>
      <c r="AM2916" t="s">
        <v>20019</v>
      </c>
    </row>
    <row r="2917" spans="1:39" x14ac:dyDescent="0.25">
      <c r="A2917" t="s">
        <v>10045</v>
      </c>
      <c r="B2917" t="s">
        <v>4841</v>
      </c>
      <c r="C2917" t="s">
        <v>4842</v>
      </c>
      <c r="D2917">
        <v>39.6</v>
      </c>
      <c r="E2917" t="s">
        <v>4845</v>
      </c>
      <c r="F2917">
        <v>7.4</v>
      </c>
      <c r="K2917" t="s">
        <v>6860</v>
      </c>
      <c r="L2917" t="s">
        <v>6861</v>
      </c>
      <c r="M2917" t="s">
        <v>6887</v>
      </c>
      <c r="N2917">
        <v>9</v>
      </c>
      <c r="O2917" t="s">
        <v>15459</v>
      </c>
      <c r="P2917" t="s">
        <v>17697</v>
      </c>
      <c r="Q2917">
        <v>9</v>
      </c>
      <c r="R2917">
        <v>9</v>
      </c>
      <c r="S2917">
        <v>2.62</v>
      </c>
      <c r="T2917">
        <v>4.66</v>
      </c>
      <c r="U2917">
        <v>792.91</v>
      </c>
      <c r="V2917">
        <v>257.47000000000003</v>
      </c>
      <c r="W2917">
        <v>0.82</v>
      </c>
      <c r="X2917">
        <v>3.48</v>
      </c>
      <c r="Y2917">
        <v>6.65</v>
      </c>
      <c r="Z2917">
        <v>3</v>
      </c>
      <c r="AA2917" t="s">
        <v>4250</v>
      </c>
      <c r="AB2917">
        <v>2</v>
      </c>
      <c r="AC2917">
        <v>18</v>
      </c>
      <c r="AD2917">
        <v>1.86</v>
      </c>
      <c r="AF2917" t="s">
        <v>7951</v>
      </c>
      <c r="AI2917">
        <v>0</v>
      </c>
      <c r="AJ2917">
        <v>0</v>
      </c>
      <c r="AK2917" t="s">
        <v>19901</v>
      </c>
      <c r="AL2917" t="s">
        <v>19901</v>
      </c>
      <c r="AM2917" t="s">
        <v>20019</v>
      </c>
    </row>
    <row r="2918" spans="1:39" x14ac:dyDescent="0.25">
      <c r="A2918" t="s">
        <v>8655</v>
      </c>
      <c r="B2918" t="s">
        <v>4841</v>
      </c>
      <c r="C2918" t="s">
        <v>4842</v>
      </c>
      <c r="D2918">
        <v>39.799999999999997</v>
      </c>
      <c r="E2918" t="s">
        <v>4845</v>
      </c>
      <c r="F2918">
        <v>7.4</v>
      </c>
      <c r="I2918" t="s">
        <v>13380</v>
      </c>
      <c r="K2918" t="s">
        <v>6860</v>
      </c>
      <c r="L2918" t="s">
        <v>6861</v>
      </c>
      <c r="M2918" t="s">
        <v>15122</v>
      </c>
      <c r="N2918">
        <v>9</v>
      </c>
      <c r="O2918" t="s">
        <v>15515</v>
      </c>
      <c r="P2918" t="s">
        <v>16308</v>
      </c>
      <c r="Q2918">
        <v>6</v>
      </c>
      <c r="R2918">
        <v>1</v>
      </c>
      <c r="S2918">
        <v>2.67</v>
      </c>
      <c r="T2918">
        <v>2.67</v>
      </c>
      <c r="U2918">
        <v>364.42</v>
      </c>
      <c r="V2918">
        <v>65.430000000000007</v>
      </c>
      <c r="W2918">
        <v>2.73</v>
      </c>
      <c r="Y2918">
        <v>4.37</v>
      </c>
      <c r="Z2918">
        <v>2</v>
      </c>
      <c r="AA2918" t="s">
        <v>4250</v>
      </c>
      <c r="AB2918">
        <v>0</v>
      </c>
      <c r="AC2918">
        <v>2</v>
      </c>
      <c r="AD2918">
        <v>5.4667619047619036</v>
      </c>
      <c r="AF2918" t="s">
        <v>7949</v>
      </c>
      <c r="AI2918">
        <v>0</v>
      </c>
      <c r="AJ2918">
        <v>0</v>
      </c>
      <c r="AM2918" t="s">
        <v>20019</v>
      </c>
    </row>
    <row r="2919" spans="1:39" x14ac:dyDescent="0.25">
      <c r="A2919" t="s">
        <v>10046</v>
      </c>
      <c r="B2919" t="s">
        <v>4841</v>
      </c>
      <c r="C2919" t="s">
        <v>4842</v>
      </c>
      <c r="D2919">
        <v>39.799999999999997</v>
      </c>
      <c r="E2919" t="s">
        <v>4845</v>
      </c>
      <c r="F2919">
        <v>7.4</v>
      </c>
      <c r="I2919" t="s">
        <v>13381</v>
      </c>
      <c r="K2919" t="s">
        <v>6860</v>
      </c>
      <c r="M2919" t="s">
        <v>15002</v>
      </c>
      <c r="N2919">
        <v>8</v>
      </c>
      <c r="O2919" t="s">
        <v>15332</v>
      </c>
      <c r="P2919" t="s">
        <v>17698</v>
      </c>
      <c r="Q2919">
        <v>5</v>
      </c>
      <c r="R2919">
        <v>1</v>
      </c>
      <c r="S2919">
        <v>2.71</v>
      </c>
      <c r="T2919">
        <v>2.72</v>
      </c>
      <c r="U2919">
        <v>439.6</v>
      </c>
      <c r="V2919">
        <v>77.150000000000006</v>
      </c>
      <c r="W2919">
        <v>3.55</v>
      </c>
      <c r="Y2919">
        <v>5.15</v>
      </c>
      <c r="Z2919">
        <v>1</v>
      </c>
      <c r="AA2919" t="s">
        <v>4250</v>
      </c>
      <c r="AB2919">
        <v>0</v>
      </c>
      <c r="AC2919">
        <v>7</v>
      </c>
      <c r="AD2919">
        <v>4.9097619047619041</v>
      </c>
      <c r="AF2919" t="s">
        <v>7949</v>
      </c>
      <c r="AI2919">
        <v>0</v>
      </c>
      <c r="AJ2919">
        <v>0</v>
      </c>
      <c r="AM2919" t="s">
        <v>20019</v>
      </c>
    </row>
    <row r="2920" spans="1:39" x14ac:dyDescent="0.25">
      <c r="A2920" t="s">
        <v>10047</v>
      </c>
      <c r="B2920" t="s">
        <v>4841</v>
      </c>
      <c r="C2920" t="s">
        <v>4842</v>
      </c>
      <c r="D2920">
        <v>39.9</v>
      </c>
      <c r="E2920" t="s">
        <v>4845</v>
      </c>
      <c r="F2920">
        <v>7.4</v>
      </c>
      <c r="I2920" t="s">
        <v>13382</v>
      </c>
      <c r="K2920" t="s">
        <v>6860</v>
      </c>
      <c r="M2920" t="s">
        <v>15002</v>
      </c>
      <c r="N2920">
        <v>8</v>
      </c>
      <c r="O2920" t="s">
        <v>15332</v>
      </c>
      <c r="P2920" t="s">
        <v>17699</v>
      </c>
      <c r="Q2920">
        <v>6</v>
      </c>
      <c r="R2920">
        <v>1</v>
      </c>
      <c r="S2920">
        <v>1.98</v>
      </c>
      <c r="T2920">
        <v>2.0299999999999998</v>
      </c>
      <c r="U2920">
        <v>436.58</v>
      </c>
      <c r="V2920">
        <v>80.81</v>
      </c>
      <c r="W2920">
        <v>3.8</v>
      </c>
      <c r="Y2920">
        <v>6.49</v>
      </c>
      <c r="Z2920">
        <v>2</v>
      </c>
      <c r="AA2920" t="s">
        <v>4250</v>
      </c>
      <c r="AB2920">
        <v>0</v>
      </c>
      <c r="AC2920">
        <v>3</v>
      </c>
      <c r="AD2920">
        <v>5.2863333333333333</v>
      </c>
      <c r="AF2920" t="s">
        <v>7949</v>
      </c>
      <c r="AI2920">
        <v>0</v>
      </c>
      <c r="AJ2920">
        <v>0</v>
      </c>
      <c r="AM2920" t="s">
        <v>20019</v>
      </c>
    </row>
    <row r="2921" spans="1:39" x14ac:dyDescent="0.25">
      <c r="A2921" t="s">
        <v>10048</v>
      </c>
      <c r="B2921" t="s">
        <v>4841</v>
      </c>
      <c r="C2921" t="s">
        <v>4842</v>
      </c>
      <c r="D2921">
        <v>39.99</v>
      </c>
      <c r="E2921" t="s">
        <v>4845</v>
      </c>
      <c r="F2921">
        <v>7.4</v>
      </c>
      <c r="K2921" t="s">
        <v>6860</v>
      </c>
      <c r="L2921" t="s">
        <v>6861</v>
      </c>
      <c r="M2921" t="s">
        <v>6891</v>
      </c>
      <c r="N2921">
        <v>9</v>
      </c>
      <c r="O2921" t="s">
        <v>15446</v>
      </c>
      <c r="P2921" t="s">
        <v>17700</v>
      </c>
      <c r="Q2921">
        <v>5</v>
      </c>
      <c r="R2921">
        <v>1</v>
      </c>
      <c r="S2921">
        <v>0.33</v>
      </c>
      <c r="T2921">
        <v>0.35</v>
      </c>
      <c r="U2921">
        <v>367.41</v>
      </c>
      <c r="V2921">
        <v>95.37</v>
      </c>
      <c r="W2921">
        <v>2.65</v>
      </c>
      <c r="Y2921">
        <v>5.87</v>
      </c>
      <c r="Z2921">
        <v>3</v>
      </c>
      <c r="AA2921" t="s">
        <v>4250</v>
      </c>
      <c r="AB2921">
        <v>0</v>
      </c>
      <c r="AC2921">
        <v>3</v>
      </c>
      <c r="AD2921">
        <v>5.6014047619047611</v>
      </c>
      <c r="AF2921" t="s">
        <v>7949</v>
      </c>
      <c r="AI2921">
        <v>0</v>
      </c>
      <c r="AJ2921">
        <v>0</v>
      </c>
      <c r="AK2921" t="s">
        <v>19928</v>
      </c>
      <c r="AL2921" t="s">
        <v>19928</v>
      </c>
      <c r="AM2921" t="s">
        <v>20019</v>
      </c>
    </row>
    <row r="2922" spans="1:39" x14ac:dyDescent="0.25">
      <c r="A2922" t="s">
        <v>10049</v>
      </c>
      <c r="B2922" t="s">
        <v>4841</v>
      </c>
      <c r="C2922" t="s">
        <v>4842</v>
      </c>
      <c r="D2922">
        <v>39.99</v>
      </c>
      <c r="E2922" t="s">
        <v>4845</v>
      </c>
      <c r="F2922">
        <v>7.4</v>
      </c>
      <c r="K2922" t="s">
        <v>6860</v>
      </c>
      <c r="L2922" t="s">
        <v>6861</v>
      </c>
      <c r="M2922" t="s">
        <v>6891</v>
      </c>
      <c r="N2922">
        <v>9</v>
      </c>
      <c r="O2922" t="s">
        <v>15446</v>
      </c>
      <c r="P2922" t="s">
        <v>17701</v>
      </c>
      <c r="Q2922">
        <v>4</v>
      </c>
      <c r="R2922">
        <v>1</v>
      </c>
      <c r="S2922">
        <v>1.05</v>
      </c>
      <c r="T2922">
        <v>1.06</v>
      </c>
      <c r="U2922">
        <v>378.38</v>
      </c>
      <c r="V2922">
        <v>71.58</v>
      </c>
      <c r="W2922">
        <v>3.06</v>
      </c>
      <c r="Y2922">
        <v>5.84</v>
      </c>
      <c r="Z2922">
        <v>3</v>
      </c>
      <c r="AA2922" t="s">
        <v>4250</v>
      </c>
      <c r="AB2922">
        <v>0</v>
      </c>
      <c r="AC2922">
        <v>3</v>
      </c>
      <c r="AD2922">
        <v>5.7020476190476188</v>
      </c>
      <c r="AF2922" t="s">
        <v>7949</v>
      </c>
      <c r="AI2922">
        <v>0</v>
      </c>
      <c r="AJ2922">
        <v>0</v>
      </c>
      <c r="AK2922" t="s">
        <v>19928</v>
      </c>
      <c r="AL2922" t="s">
        <v>19928</v>
      </c>
      <c r="AM2922" t="s">
        <v>20019</v>
      </c>
    </row>
    <row r="2923" spans="1:39" x14ac:dyDescent="0.25">
      <c r="A2923" t="s">
        <v>8106</v>
      </c>
      <c r="B2923" t="s">
        <v>4841</v>
      </c>
      <c r="C2923" t="s">
        <v>4842</v>
      </c>
      <c r="D2923">
        <v>39.99</v>
      </c>
      <c r="E2923" t="s">
        <v>4845</v>
      </c>
      <c r="F2923">
        <v>7.4</v>
      </c>
      <c r="K2923" t="s">
        <v>6860</v>
      </c>
      <c r="L2923" t="s">
        <v>6861</v>
      </c>
      <c r="M2923" t="s">
        <v>6891</v>
      </c>
      <c r="N2923">
        <v>9</v>
      </c>
      <c r="O2923" t="s">
        <v>15446</v>
      </c>
      <c r="P2923" t="s">
        <v>15759</v>
      </c>
      <c r="Q2923">
        <v>5</v>
      </c>
      <c r="R2923">
        <v>1</v>
      </c>
      <c r="S2923">
        <v>1.67</v>
      </c>
      <c r="T2923">
        <v>1.75</v>
      </c>
      <c r="U2923">
        <v>386.46</v>
      </c>
      <c r="V2923">
        <v>80.81</v>
      </c>
      <c r="W2923">
        <v>3.1</v>
      </c>
      <c r="Y2923">
        <v>6.64</v>
      </c>
      <c r="Z2923">
        <v>3</v>
      </c>
      <c r="AA2923" t="s">
        <v>4250</v>
      </c>
      <c r="AB2923">
        <v>0</v>
      </c>
      <c r="AC2923">
        <v>4</v>
      </c>
      <c r="AD2923">
        <v>5.644333333333333</v>
      </c>
      <c r="AF2923" t="s">
        <v>7949</v>
      </c>
      <c r="AI2923">
        <v>0</v>
      </c>
      <c r="AJ2923">
        <v>0</v>
      </c>
      <c r="AK2923" t="s">
        <v>19928</v>
      </c>
      <c r="AL2923" t="s">
        <v>19928</v>
      </c>
      <c r="AM2923" t="s">
        <v>20019</v>
      </c>
    </row>
    <row r="2924" spans="1:39" x14ac:dyDescent="0.25">
      <c r="A2924" t="s">
        <v>8145</v>
      </c>
      <c r="B2924" t="s">
        <v>4841</v>
      </c>
      <c r="C2924" t="s">
        <v>4842</v>
      </c>
      <c r="D2924">
        <v>39.99</v>
      </c>
      <c r="E2924" t="s">
        <v>4845</v>
      </c>
      <c r="F2924">
        <v>7.4</v>
      </c>
      <c r="K2924" t="s">
        <v>6860</v>
      </c>
      <c r="L2924" t="s">
        <v>6861</v>
      </c>
      <c r="M2924" t="s">
        <v>6891</v>
      </c>
      <c r="N2924">
        <v>9</v>
      </c>
      <c r="O2924" t="s">
        <v>15446</v>
      </c>
      <c r="P2924" t="s">
        <v>15798</v>
      </c>
      <c r="Q2924">
        <v>5</v>
      </c>
      <c r="R2924">
        <v>1</v>
      </c>
      <c r="S2924">
        <v>1.54</v>
      </c>
      <c r="T2924">
        <v>1.57</v>
      </c>
      <c r="U2924">
        <v>440.43</v>
      </c>
      <c r="V2924">
        <v>80.81</v>
      </c>
      <c r="W2924">
        <v>3.81</v>
      </c>
      <c r="Y2924">
        <v>6.23</v>
      </c>
      <c r="Z2924">
        <v>3</v>
      </c>
      <c r="AA2924" t="s">
        <v>4250</v>
      </c>
      <c r="AB2924">
        <v>0</v>
      </c>
      <c r="AC2924">
        <v>4</v>
      </c>
      <c r="AD2924">
        <v>5.2588333333333326</v>
      </c>
      <c r="AF2924" t="s">
        <v>7949</v>
      </c>
      <c r="AI2924">
        <v>0</v>
      </c>
      <c r="AJ2924">
        <v>0</v>
      </c>
      <c r="AK2924" t="s">
        <v>19928</v>
      </c>
      <c r="AL2924" t="s">
        <v>19928</v>
      </c>
      <c r="AM2924" t="s">
        <v>20019</v>
      </c>
    </row>
    <row r="2925" spans="1:39" x14ac:dyDescent="0.25">
      <c r="A2925" t="s">
        <v>10050</v>
      </c>
      <c r="B2925" t="s">
        <v>4841</v>
      </c>
      <c r="C2925" t="s">
        <v>4842</v>
      </c>
      <c r="D2925">
        <v>40</v>
      </c>
      <c r="E2925" t="s">
        <v>4845</v>
      </c>
      <c r="F2925">
        <v>7.4</v>
      </c>
      <c r="K2925" t="s">
        <v>6860</v>
      </c>
      <c r="L2925" t="s">
        <v>6861</v>
      </c>
      <c r="M2925" t="s">
        <v>15162</v>
      </c>
      <c r="N2925">
        <v>9</v>
      </c>
      <c r="O2925" t="s">
        <v>15542</v>
      </c>
      <c r="P2925" t="s">
        <v>17702</v>
      </c>
      <c r="Q2925">
        <v>8</v>
      </c>
      <c r="R2925">
        <v>2</v>
      </c>
      <c r="S2925">
        <v>3.73</v>
      </c>
      <c r="T2925">
        <v>3.73</v>
      </c>
      <c r="U2925">
        <v>513.99</v>
      </c>
      <c r="V2925">
        <v>108.31</v>
      </c>
      <c r="W2925">
        <v>5.45</v>
      </c>
      <c r="X2925">
        <v>13.99</v>
      </c>
      <c r="Y2925">
        <v>4.8499999999999996</v>
      </c>
      <c r="Z2925">
        <v>5</v>
      </c>
      <c r="AA2925" t="s">
        <v>4250</v>
      </c>
      <c r="AB2925">
        <v>2</v>
      </c>
      <c r="AC2925">
        <v>9</v>
      </c>
      <c r="AD2925">
        <v>2.659666666666666</v>
      </c>
      <c r="AF2925" t="s">
        <v>7949</v>
      </c>
      <c r="AI2925">
        <v>0</v>
      </c>
      <c r="AJ2925">
        <v>0</v>
      </c>
      <c r="AK2925" t="s">
        <v>19962</v>
      </c>
      <c r="AL2925" t="s">
        <v>19962</v>
      </c>
      <c r="AM2925" t="s">
        <v>20019</v>
      </c>
    </row>
    <row r="2926" spans="1:39" x14ac:dyDescent="0.25">
      <c r="A2926" t="s">
        <v>10048</v>
      </c>
      <c r="B2926" t="s">
        <v>4841</v>
      </c>
      <c r="C2926" t="s">
        <v>4842</v>
      </c>
      <c r="D2926">
        <v>40</v>
      </c>
      <c r="E2926" t="s">
        <v>4845</v>
      </c>
      <c r="F2926">
        <v>7.4</v>
      </c>
      <c r="K2926" t="s">
        <v>6860</v>
      </c>
      <c r="M2926" t="s">
        <v>14973</v>
      </c>
      <c r="N2926">
        <v>8</v>
      </c>
      <c r="O2926" t="s">
        <v>15497</v>
      </c>
      <c r="P2926" t="s">
        <v>17700</v>
      </c>
      <c r="Q2926">
        <v>5</v>
      </c>
      <c r="R2926">
        <v>1</v>
      </c>
      <c r="S2926">
        <v>0.33</v>
      </c>
      <c r="T2926">
        <v>0.35</v>
      </c>
      <c r="U2926">
        <v>367.41</v>
      </c>
      <c r="V2926">
        <v>95.37</v>
      </c>
      <c r="W2926">
        <v>2.65</v>
      </c>
      <c r="Y2926">
        <v>5.87</v>
      </c>
      <c r="Z2926">
        <v>3</v>
      </c>
      <c r="AA2926" t="s">
        <v>4250</v>
      </c>
      <c r="AB2926">
        <v>0</v>
      </c>
      <c r="AC2926">
        <v>3</v>
      </c>
      <c r="AD2926">
        <v>5.6014047619047611</v>
      </c>
      <c r="AF2926" t="s">
        <v>7949</v>
      </c>
      <c r="AI2926">
        <v>0</v>
      </c>
      <c r="AJ2926">
        <v>0</v>
      </c>
      <c r="AK2926" t="s">
        <v>19944</v>
      </c>
      <c r="AL2926" t="s">
        <v>19944</v>
      </c>
      <c r="AM2926" t="s">
        <v>20019</v>
      </c>
    </row>
    <row r="2927" spans="1:39" x14ac:dyDescent="0.25">
      <c r="A2927" t="s">
        <v>10049</v>
      </c>
      <c r="B2927" t="s">
        <v>4841</v>
      </c>
      <c r="C2927" t="s">
        <v>4842</v>
      </c>
      <c r="D2927">
        <v>40</v>
      </c>
      <c r="E2927" t="s">
        <v>4845</v>
      </c>
      <c r="F2927">
        <v>7.4</v>
      </c>
      <c r="K2927" t="s">
        <v>6860</v>
      </c>
      <c r="M2927" t="s">
        <v>14973</v>
      </c>
      <c r="N2927">
        <v>8</v>
      </c>
      <c r="O2927" t="s">
        <v>15497</v>
      </c>
      <c r="P2927" t="s">
        <v>17701</v>
      </c>
      <c r="Q2927">
        <v>4</v>
      </c>
      <c r="R2927">
        <v>1</v>
      </c>
      <c r="S2927">
        <v>1.05</v>
      </c>
      <c r="T2927">
        <v>1.06</v>
      </c>
      <c r="U2927">
        <v>378.38</v>
      </c>
      <c r="V2927">
        <v>71.58</v>
      </c>
      <c r="W2927">
        <v>3.06</v>
      </c>
      <c r="Y2927">
        <v>5.84</v>
      </c>
      <c r="Z2927">
        <v>3</v>
      </c>
      <c r="AA2927" t="s">
        <v>4250</v>
      </c>
      <c r="AB2927">
        <v>0</v>
      </c>
      <c r="AC2927">
        <v>3</v>
      </c>
      <c r="AD2927">
        <v>5.7020476190476188</v>
      </c>
      <c r="AF2927" t="s">
        <v>7949</v>
      </c>
      <c r="AI2927">
        <v>0</v>
      </c>
      <c r="AJ2927">
        <v>0</v>
      </c>
      <c r="AK2927" t="s">
        <v>19944</v>
      </c>
      <c r="AL2927" t="s">
        <v>19944</v>
      </c>
      <c r="AM2927" t="s">
        <v>20019</v>
      </c>
    </row>
    <row r="2928" spans="1:39" x14ac:dyDescent="0.25">
      <c r="A2928" t="s">
        <v>8071</v>
      </c>
      <c r="B2928" t="s">
        <v>4841</v>
      </c>
      <c r="C2928" t="s">
        <v>4842</v>
      </c>
      <c r="D2928">
        <v>40</v>
      </c>
      <c r="E2928" t="s">
        <v>4845</v>
      </c>
      <c r="F2928">
        <v>7.4</v>
      </c>
      <c r="K2928" t="s">
        <v>6860</v>
      </c>
      <c r="L2928" t="s">
        <v>6861</v>
      </c>
      <c r="M2928" t="s">
        <v>15038</v>
      </c>
      <c r="N2928">
        <v>9</v>
      </c>
      <c r="O2928" t="s">
        <v>15444</v>
      </c>
      <c r="P2928" t="s">
        <v>15724</v>
      </c>
      <c r="Q2928">
        <v>4</v>
      </c>
      <c r="R2928">
        <v>1</v>
      </c>
      <c r="S2928">
        <v>2.54</v>
      </c>
      <c r="T2928">
        <v>2.56</v>
      </c>
      <c r="U2928">
        <v>429.44</v>
      </c>
      <c r="V2928">
        <v>67.92</v>
      </c>
      <c r="W2928">
        <v>3.81</v>
      </c>
      <c r="Y2928">
        <v>6.19</v>
      </c>
      <c r="Z2928">
        <v>2</v>
      </c>
      <c r="AA2928" t="s">
        <v>4250</v>
      </c>
      <c r="AB2928">
        <v>0</v>
      </c>
      <c r="AC2928">
        <v>7</v>
      </c>
      <c r="AD2928">
        <v>5.067333333333333</v>
      </c>
      <c r="AF2928" t="s">
        <v>7949</v>
      </c>
      <c r="AI2928">
        <v>0</v>
      </c>
      <c r="AJ2928">
        <v>0</v>
      </c>
      <c r="AK2928" t="s">
        <v>19833</v>
      </c>
      <c r="AL2928" t="s">
        <v>19833</v>
      </c>
      <c r="AM2928" t="s">
        <v>20019</v>
      </c>
    </row>
    <row r="2929" spans="1:39" x14ac:dyDescent="0.25">
      <c r="A2929" t="s">
        <v>8187</v>
      </c>
      <c r="B2929" t="s">
        <v>4841</v>
      </c>
      <c r="C2929" t="s">
        <v>4842</v>
      </c>
      <c r="D2929">
        <v>40</v>
      </c>
      <c r="E2929" t="s">
        <v>4845</v>
      </c>
      <c r="F2929">
        <v>7.4</v>
      </c>
      <c r="K2929" t="s">
        <v>6860</v>
      </c>
      <c r="M2929" t="s">
        <v>14973</v>
      </c>
      <c r="N2929">
        <v>8</v>
      </c>
      <c r="O2929" t="s">
        <v>15434</v>
      </c>
      <c r="P2929" t="s">
        <v>15840</v>
      </c>
      <c r="Q2929">
        <v>7</v>
      </c>
      <c r="R2929">
        <v>1</v>
      </c>
      <c r="S2929">
        <v>-0.51</v>
      </c>
      <c r="T2929">
        <v>-0.49</v>
      </c>
      <c r="U2929">
        <v>379.4</v>
      </c>
      <c r="V2929">
        <v>102.29</v>
      </c>
      <c r="W2929">
        <v>1.53</v>
      </c>
      <c r="Y2929">
        <v>5.88</v>
      </c>
      <c r="Z2929">
        <v>3</v>
      </c>
      <c r="AA2929" t="s">
        <v>4250</v>
      </c>
      <c r="AB2929">
        <v>0</v>
      </c>
      <c r="AC2929">
        <v>4</v>
      </c>
      <c r="AD2929">
        <v>5.2850952380952378</v>
      </c>
      <c r="AF2929" t="s">
        <v>7949</v>
      </c>
      <c r="AI2929">
        <v>0</v>
      </c>
      <c r="AJ2929">
        <v>0</v>
      </c>
      <c r="AK2929" t="s">
        <v>19834</v>
      </c>
      <c r="AL2929" t="s">
        <v>19834</v>
      </c>
      <c r="AM2929" t="s">
        <v>20019</v>
      </c>
    </row>
    <row r="2930" spans="1:39" x14ac:dyDescent="0.25">
      <c r="A2930" t="s">
        <v>8436</v>
      </c>
      <c r="B2930" t="s">
        <v>4841</v>
      </c>
      <c r="C2930" t="s">
        <v>4842</v>
      </c>
      <c r="D2930">
        <v>40</v>
      </c>
      <c r="E2930" t="s">
        <v>4845</v>
      </c>
      <c r="F2930">
        <v>7.4</v>
      </c>
      <c r="K2930" t="s">
        <v>6860</v>
      </c>
      <c r="L2930" t="s">
        <v>6861</v>
      </c>
      <c r="M2930" t="s">
        <v>15163</v>
      </c>
      <c r="N2930">
        <v>9</v>
      </c>
      <c r="O2930" t="s">
        <v>15543</v>
      </c>
      <c r="P2930" t="s">
        <v>16089</v>
      </c>
      <c r="Q2930">
        <v>6</v>
      </c>
      <c r="R2930">
        <v>4</v>
      </c>
      <c r="S2930">
        <v>2.2000000000000002</v>
      </c>
      <c r="T2930">
        <v>2.99</v>
      </c>
      <c r="U2930">
        <v>636.71</v>
      </c>
      <c r="V2930">
        <v>110.77</v>
      </c>
      <c r="W2930">
        <v>4.7</v>
      </c>
      <c r="X2930">
        <v>13.29</v>
      </c>
      <c r="Y2930">
        <v>8.09</v>
      </c>
      <c r="Z2930">
        <v>3</v>
      </c>
      <c r="AA2930" t="s">
        <v>4250</v>
      </c>
      <c r="AB2930">
        <v>1</v>
      </c>
      <c r="AC2930">
        <v>12</v>
      </c>
      <c r="AD2930">
        <v>3.162666666666667</v>
      </c>
      <c r="AF2930" t="s">
        <v>7949</v>
      </c>
      <c r="AI2930">
        <v>0</v>
      </c>
      <c r="AJ2930">
        <v>0</v>
      </c>
      <c r="AK2930" t="s">
        <v>19889</v>
      </c>
      <c r="AL2930" t="s">
        <v>19889</v>
      </c>
      <c r="AM2930" t="s">
        <v>20019</v>
      </c>
    </row>
    <row r="2931" spans="1:39" x14ac:dyDescent="0.25">
      <c r="A2931" t="s">
        <v>10051</v>
      </c>
      <c r="B2931" t="s">
        <v>4841</v>
      </c>
      <c r="C2931" t="s">
        <v>4842</v>
      </c>
      <c r="D2931">
        <v>40</v>
      </c>
      <c r="E2931" t="s">
        <v>4845</v>
      </c>
      <c r="F2931">
        <v>7.4</v>
      </c>
      <c r="K2931" t="s">
        <v>6860</v>
      </c>
      <c r="M2931" t="s">
        <v>15025</v>
      </c>
      <c r="N2931">
        <v>8</v>
      </c>
      <c r="O2931" t="s">
        <v>15366</v>
      </c>
      <c r="P2931" t="s">
        <v>17703</v>
      </c>
      <c r="Q2931">
        <v>8</v>
      </c>
      <c r="R2931">
        <v>4</v>
      </c>
      <c r="S2931">
        <v>1.4</v>
      </c>
      <c r="T2931">
        <v>2.31</v>
      </c>
      <c r="U2931">
        <v>570.71</v>
      </c>
      <c r="V2931">
        <v>133.13999999999999</v>
      </c>
      <c r="W2931">
        <v>3.14</v>
      </c>
      <c r="X2931">
        <v>13.88</v>
      </c>
      <c r="Y2931">
        <v>8.09</v>
      </c>
      <c r="Z2931">
        <v>3</v>
      </c>
      <c r="AA2931" t="s">
        <v>4250</v>
      </c>
      <c r="AB2931">
        <v>1</v>
      </c>
      <c r="AC2931">
        <v>13</v>
      </c>
      <c r="AD2931">
        <v>2.9550000000000001</v>
      </c>
      <c r="AF2931" t="s">
        <v>7949</v>
      </c>
      <c r="AI2931">
        <v>0</v>
      </c>
      <c r="AJ2931">
        <v>0</v>
      </c>
      <c r="AK2931" t="s">
        <v>19889</v>
      </c>
      <c r="AL2931" t="s">
        <v>19889</v>
      </c>
      <c r="AM2931" t="s">
        <v>20019</v>
      </c>
    </row>
    <row r="2932" spans="1:39" x14ac:dyDescent="0.25">
      <c r="A2932" t="s">
        <v>8726</v>
      </c>
      <c r="B2932" t="s">
        <v>4841</v>
      </c>
      <c r="C2932" t="s">
        <v>4842</v>
      </c>
      <c r="D2932">
        <v>40</v>
      </c>
      <c r="E2932" t="s">
        <v>4845</v>
      </c>
      <c r="F2932">
        <v>7.4</v>
      </c>
      <c r="K2932" t="s">
        <v>6860</v>
      </c>
      <c r="L2932" t="s">
        <v>6861</v>
      </c>
      <c r="M2932" t="s">
        <v>15048</v>
      </c>
      <c r="N2932">
        <v>9</v>
      </c>
      <c r="O2932" t="s">
        <v>15397</v>
      </c>
      <c r="P2932" t="s">
        <v>16378</v>
      </c>
      <c r="Q2932">
        <v>5</v>
      </c>
      <c r="R2932">
        <v>3</v>
      </c>
      <c r="S2932">
        <v>3.7</v>
      </c>
      <c r="T2932">
        <v>4.62</v>
      </c>
      <c r="U2932">
        <v>617.73</v>
      </c>
      <c r="V2932">
        <v>98.74</v>
      </c>
      <c r="W2932">
        <v>5.08</v>
      </c>
      <c r="X2932">
        <v>13.96</v>
      </c>
      <c r="Y2932">
        <v>8.31</v>
      </c>
      <c r="Z2932">
        <v>3</v>
      </c>
      <c r="AA2932" t="s">
        <v>4250</v>
      </c>
      <c r="AB2932">
        <v>2</v>
      </c>
      <c r="AC2932">
        <v>12</v>
      </c>
      <c r="AD2932">
        <v>2.0603333333333329</v>
      </c>
      <c r="AF2932" t="s">
        <v>7949</v>
      </c>
      <c r="AI2932">
        <v>0</v>
      </c>
      <c r="AJ2932">
        <v>0</v>
      </c>
      <c r="AK2932" t="s">
        <v>19889</v>
      </c>
      <c r="AL2932" t="s">
        <v>19889</v>
      </c>
      <c r="AM2932" t="s">
        <v>20019</v>
      </c>
    </row>
    <row r="2933" spans="1:39" x14ac:dyDescent="0.25">
      <c r="A2933" t="s">
        <v>8726</v>
      </c>
      <c r="B2933" t="s">
        <v>4841</v>
      </c>
      <c r="C2933" t="s">
        <v>4842</v>
      </c>
      <c r="D2933">
        <v>40</v>
      </c>
      <c r="E2933" t="s">
        <v>4845</v>
      </c>
      <c r="F2933">
        <v>7.4</v>
      </c>
      <c r="K2933" t="s">
        <v>6860</v>
      </c>
      <c r="L2933" t="s">
        <v>6861</v>
      </c>
      <c r="M2933" t="s">
        <v>15049</v>
      </c>
      <c r="N2933">
        <v>9</v>
      </c>
      <c r="O2933" t="s">
        <v>15398</v>
      </c>
      <c r="P2933" t="s">
        <v>16378</v>
      </c>
      <c r="Q2933">
        <v>5</v>
      </c>
      <c r="R2933">
        <v>3</v>
      </c>
      <c r="S2933">
        <v>3.7</v>
      </c>
      <c r="T2933">
        <v>4.62</v>
      </c>
      <c r="U2933">
        <v>617.73</v>
      </c>
      <c r="V2933">
        <v>98.74</v>
      </c>
      <c r="W2933">
        <v>5.08</v>
      </c>
      <c r="X2933">
        <v>13.96</v>
      </c>
      <c r="Y2933">
        <v>8.31</v>
      </c>
      <c r="Z2933">
        <v>3</v>
      </c>
      <c r="AA2933" t="s">
        <v>4250</v>
      </c>
      <c r="AB2933">
        <v>2</v>
      </c>
      <c r="AC2933">
        <v>12</v>
      </c>
      <c r="AD2933">
        <v>2.0603333333333329</v>
      </c>
      <c r="AF2933" t="s">
        <v>7949</v>
      </c>
      <c r="AI2933">
        <v>0</v>
      </c>
      <c r="AJ2933">
        <v>0</v>
      </c>
      <c r="AK2933" t="s">
        <v>19889</v>
      </c>
      <c r="AL2933" t="s">
        <v>19889</v>
      </c>
      <c r="AM2933" t="s">
        <v>20019</v>
      </c>
    </row>
    <row r="2934" spans="1:39" x14ac:dyDescent="0.25">
      <c r="A2934" t="s">
        <v>10052</v>
      </c>
      <c r="B2934" t="s">
        <v>4841</v>
      </c>
      <c r="C2934" t="s">
        <v>4842</v>
      </c>
      <c r="D2934">
        <v>40</v>
      </c>
      <c r="E2934" t="s">
        <v>4845</v>
      </c>
      <c r="F2934">
        <v>7.4</v>
      </c>
      <c r="K2934" t="s">
        <v>6860</v>
      </c>
      <c r="L2934" t="s">
        <v>6861</v>
      </c>
      <c r="M2934" t="s">
        <v>14976</v>
      </c>
      <c r="N2934">
        <v>9</v>
      </c>
      <c r="O2934" t="s">
        <v>15297</v>
      </c>
      <c r="P2934" t="s">
        <v>17704</v>
      </c>
      <c r="Q2934">
        <v>11</v>
      </c>
      <c r="R2934">
        <v>11</v>
      </c>
      <c r="S2934">
        <v>-6.77</v>
      </c>
      <c r="T2934">
        <v>-2.2599999999999998</v>
      </c>
      <c r="U2934">
        <v>771.87</v>
      </c>
      <c r="V2934">
        <v>346.74</v>
      </c>
      <c r="W2934">
        <v>-2.0699999999999998</v>
      </c>
      <c r="X2934">
        <v>3.22</v>
      </c>
      <c r="Y2934">
        <v>8.7200000000000006</v>
      </c>
      <c r="Z2934">
        <v>0</v>
      </c>
      <c r="AA2934" t="s">
        <v>4250</v>
      </c>
      <c r="AB2934">
        <v>3</v>
      </c>
      <c r="AC2934">
        <v>24</v>
      </c>
      <c r="AD2934">
        <v>2.64</v>
      </c>
      <c r="AF2934" t="s">
        <v>7950</v>
      </c>
      <c r="AI2934">
        <v>0</v>
      </c>
      <c r="AJ2934">
        <v>0</v>
      </c>
      <c r="AK2934" t="s">
        <v>19853</v>
      </c>
      <c r="AL2934" t="s">
        <v>19853</v>
      </c>
      <c r="AM2934" t="s">
        <v>20019</v>
      </c>
    </row>
    <row r="2935" spans="1:39" x14ac:dyDescent="0.25">
      <c r="A2935" t="s">
        <v>10053</v>
      </c>
      <c r="B2935" t="s">
        <v>4841</v>
      </c>
      <c r="C2935" t="s">
        <v>4842</v>
      </c>
      <c r="D2935">
        <v>40</v>
      </c>
      <c r="E2935" t="s">
        <v>4845</v>
      </c>
      <c r="F2935">
        <v>7.4</v>
      </c>
      <c r="K2935" t="s">
        <v>6860</v>
      </c>
      <c r="M2935" t="s">
        <v>6865</v>
      </c>
      <c r="N2935">
        <v>8</v>
      </c>
      <c r="O2935" t="s">
        <v>15470</v>
      </c>
      <c r="P2935" t="s">
        <v>17705</v>
      </c>
      <c r="Q2935">
        <v>5</v>
      </c>
      <c r="R2935">
        <v>4</v>
      </c>
      <c r="S2935">
        <v>2.31</v>
      </c>
      <c r="T2935">
        <v>3.13</v>
      </c>
      <c r="U2935">
        <v>568.64</v>
      </c>
      <c r="V2935">
        <v>93.7</v>
      </c>
      <c r="W2935">
        <v>4.76</v>
      </c>
      <c r="X2935">
        <v>13.97</v>
      </c>
      <c r="Y2935">
        <v>8.34</v>
      </c>
      <c r="Z2935">
        <v>3</v>
      </c>
      <c r="AA2935" t="s">
        <v>4250</v>
      </c>
      <c r="AB2935">
        <v>1</v>
      </c>
      <c r="AC2935">
        <v>12</v>
      </c>
      <c r="AD2935">
        <v>3.4866666666666668</v>
      </c>
      <c r="AF2935" t="s">
        <v>7949</v>
      </c>
      <c r="AI2935">
        <v>0</v>
      </c>
      <c r="AJ2935">
        <v>0</v>
      </c>
      <c r="AK2935" t="s">
        <v>19938</v>
      </c>
      <c r="AL2935" t="s">
        <v>19938</v>
      </c>
      <c r="AM2935" t="s">
        <v>20019</v>
      </c>
    </row>
    <row r="2936" spans="1:39" x14ac:dyDescent="0.25">
      <c r="A2936" t="s">
        <v>10054</v>
      </c>
      <c r="B2936" t="s">
        <v>4841</v>
      </c>
      <c r="C2936" t="s">
        <v>4842</v>
      </c>
      <c r="D2936">
        <v>40</v>
      </c>
      <c r="E2936" t="s">
        <v>4845</v>
      </c>
      <c r="F2936">
        <v>7.4</v>
      </c>
      <c r="K2936" t="s">
        <v>6860</v>
      </c>
      <c r="M2936" t="s">
        <v>6865</v>
      </c>
      <c r="N2936">
        <v>8</v>
      </c>
      <c r="O2936" t="s">
        <v>15401</v>
      </c>
      <c r="P2936" t="s">
        <v>17706</v>
      </c>
      <c r="Q2936">
        <v>8</v>
      </c>
      <c r="R2936">
        <v>4</v>
      </c>
      <c r="S2936">
        <v>1.04</v>
      </c>
      <c r="T2936">
        <v>1.36</v>
      </c>
      <c r="U2936">
        <v>576.72</v>
      </c>
      <c r="V2936">
        <v>147.44999999999999</v>
      </c>
      <c r="W2936">
        <v>2.81</v>
      </c>
      <c r="X2936">
        <v>13.91</v>
      </c>
      <c r="Y2936">
        <v>7.56</v>
      </c>
      <c r="Z2936">
        <v>3</v>
      </c>
      <c r="AA2936" t="s">
        <v>4250</v>
      </c>
      <c r="AB2936">
        <v>1</v>
      </c>
      <c r="AC2936">
        <v>12</v>
      </c>
      <c r="AD2936">
        <v>3</v>
      </c>
      <c r="AF2936" t="s">
        <v>7949</v>
      </c>
      <c r="AI2936">
        <v>0</v>
      </c>
      <c r="AJ2936">
        <v>0</v>
      </c>
      <c r="AK2936" t="s">
        <v>19874</v>
      </c>
      <c r="AL2936" t="s">
        <v>19874</v>
      </c>
      <c r="AM2936" t="s">
        <v>20019</v>
      </c>
    </row>
    <row r="2937" spans="1:39" x14ac:dyDescent="0.25">
      <c r="A2937" t="s">
        <v>10055</v>
      </c>
      <c r="B2937" t="s">
        <v>4841</v>
      </c>
      <c r="C2937" t="s">
        <v>4842</v>
      </c>
      <c r="D2937">
        <v>40</v>
      </c>
      <c r="E2937" t="s">
        <v>4845</v>
      </c>
      <c r="F2937">
        <v>7.4</v>
      </c>
      <c r="K2937" t="s">
        <v>6860</v>
      </c>
      <c r="L2937" t="s">
        <v>6861</v>
      </c>
      <c r="M2937" t="s">
        <v>6881</v>
      </c>
      <c r="N2937">
        <v>9</v>
      </c>
      <c r="O2937" t="s">
        <v>15460</v>
      </c>
      <c r="P2937" t="s">
        <v>17707</v>
      </c>
      <c r="Q2937">
        <v>10</v>
      </c>
      <c r="R2937">
        <v>7</v>
      </c>
      <c r="S2937">
        <v>1.44</v>
      </c>
      <c r="T2937">
        <v>5.59</v>
      </c>
      <c r="U2937">
        <v>895.94</v>
      </c>
      <c r="V2937">
        <v>257.83999999999997</v>
      </c>
      <c r="W2937">
        <v>4.09</v>
      </c>
      <c r="X2937">
        <v>3.38</v>
      </c>
      <c r="Y2937">
        <v>0</v>
      </c>
      <c r="Z2937">
        <v>4</v>
      </c>
      <c r="AA2937" t="s">
        <v>4250</v>
      </c>
      <c r="AB2937">
        <v>2</v>
      </c>
      <c r="AC2937">
        <v>20</v>
      </c>
      <c r="AD2937">
        <v>2</v>
      </c>
      <c r="AF2937" t="s">
        <v>7951</v>
      </c>
      <c r="AI2937">
        <v>0</v>
      </c>
      <c r="AJ2937">
        <v>0</v>
      </c>
      <c r="AK2937" t="s">
        <v>19933</v>
      </c>
      <c r="AL2937" t="s">
        <v>19933</v>
      </c>
      <c r="AM2937" t="s">
        <v>20019</v>
      </c>
    </row>
    <row r="2938" spans="1:39" x14ac:dyDescent="0.25">
      <c r="A2938" t="s">
        <v>10056</v>
      </c>
      <c r="B2938" t="s">
        <v>4841</v>
      </c>
      <c r="C2938" t="s">
        <v>4842</v>
      </c>
      <c r="D2938">
        <v>40</v>
      </c>
      <c r="E2938" t="s">
        <v>4845</v>
      </c>
      <c r="F2938">
        <v>7.4</v>
      </c>
      <c r="K2938" t="s">
        <v>6860</v>
      </c>
      <c r="M2938" t="s">
        <v>6865</v>
      </c>
      <c r="N2938">
        <v>8</v>
      </c>
      <c r="O2938" t="s">
        <v>15401</v>
      </c>
      <c r="P2938" t="s">
        <v>17708</v>
      </c>
      <c r="Q2938">
        <v>5</v>
      </c>
      <c r="R2938">
        <v>3</v>
      </c>
      <c r="S2938">
        <v>1.81</v>
      </c>
      <c r="T2938">
        <v>2.6</v>
      </c>
      <c r="U2938">
        <v>606.69000000000005</v>
      </c>
      <c r="V2938">
        <v>86.6</v>
      </c>
      <c r="W2938">
        <v>5.38</v>
      </c>
      <c r="X2938">
        <v>13.69</v>
      </c>
      <c r="Y2938">
        <v>8.27</v>
      </c>
      <c r="Z2938">
        <v>4</v>
      </c>
      <c r="AA2938" t="s">
        <v>4250</v>
      </c>
      <c r="AB2938">
        <v>2</v>
      </c>
      <c r="AC2938">
        <v>11</v>
      </c>
      <c r="AD2938">
        <v>4.0316666666666672</v>
      </c>
      <c r="AF2938" t="s">
        <v>7949</v>
      </c>
      <c r="AI2938">
        <v>0</v>
      </c>
      <c r="AJ2938">
        <v>0</v>
      </c>
      <c r="AK2938" t="s">
        <v>19874</v>
      </c>
      <c r="AL2938" t="s">
        <v>19874</v>
      </c>
      <c r="AM2938" t="s">
        <v>20019</v>
      </c>
    </row>
    <row r="2939" spans="1:39" x14ac:dyDescent="0.25">
      <c r="A2939" t="s">
        <v>8106</v>
      </c>
      <c r="B2939" t="s">
        <v>4841</v>
      </c>
      <c r="C2939" t="s">
        <v>4842</v>
      </c>
      <c r="D2939">
        <v>40</v>
      </c>
      <c r="E2939" t="s">
        <v>4845</v>
      </c>
      <c r="F2939">
        <v>7.4</v>
      </c>
      <c r="K2939" t="s">
        <v>6860</v>
      </c>
      <c r="L2939" t="s">
        <v>6861</v>
      </c>
      <c r="M2939" t="s">
        <v>15005</v>
      </c>
      <c r="N2939">
        <v>9</v>
      </c>
      <c r="O2939" t="s">
        <v>15335</v>
      </c>
      <c r="P2939" t="s">
        <v>15759</v>
      </c>
      <c r="Q2939">
        <v>5</v>
      </c>
      <c r="R2939">
        <v>1</v>
      </c>
      <c r="S2939">
        <v>1.67</v>
      </c>
      <c r="T2939">
        <v>1.75</v>
      </c>
      <c r="U2939">
        <v>386.46</v>
      </c>
      <c r="V2939">
        <v>80.81</v>
      </c>
      <c r="W2939">
        <v>3.1</v>
      </c>
      <c r="Y2939">
        <v>6.64</v>
      </c>
      <c r="Z2939">
        <v>3</v>
      </c>
      <c r="AA2939" t="s">
        <v>4250</v>
      </c>
      <c r="AB2939">
        <v>0</v>
      </c>
      <c r="AC2939">
        <v>4</v>
      </c>
      <c r="AD2939">
        <v>5.644333333333333</v>
      </c>
      <c r="AF2939" t="s">
        <v>7949</v>
      </c>
      <c r="AI2939">
        <v>0</v>
      </c>
      <c r="AJ2939">
        <v>0</v>
      </c>
      <c r="AK2939" t="s">
        <v>19835</v>
      </c>
      <c r="AL2939" t="s">
        <v>19835</v>
      </c>
      <c r="AM2939" t="s">
        <v>20019</v>
      </c>
    </row>
    <row r="2940" spans="1:39" x14ac:dyDescent="0.25">
      <c r="A2940" t="s">
        <v>8106</v>
      </c>
      <c r="B2940" t="s">
        <v>4841</v>
      </c>
      <c r="C2940" t="s">
        <v>4842</v>
      </c>
      <c r="D2940">
        <v>40</v>
      </c>
      <c r="E2940" t="s">
        <v>4845</v>
      </c>
      <c r="F2940">
        <v>7.4</v>
      </c>
      <c r="K2940" t="s">
        <v>6860</v>
      </c>
      <c r="L2940" t="s">
        <v>6861</v>
      </c>
      <c r="M2940" t="s">
        <v>15038</v>
      </c>
      <c r="N2940">
        <v>9</v>
      </c>
      <c r="O2940" t="s">
        <v>15447</v>
      </c>
      <c r="P2940" t="s">
        <v>15759</v>
      </c>
      <c r="Q2940">
        <v>5</v>
      </c>
      <c r="R2940">
        <v>1</v>
      </c>
      <c r="S2940">
        <v>1.67</v>
      </c>
      <c r="T2940">
        <v>1.75</v>
      </c>
      <c r="U2940">
        <v>386.46</v>
      </c>
      <c r="V2940">
        <v>80.81</v>
      </c>
      <c r="W2940">
        <v>3.1</v>
      </c>
      <c r="Y2940">
        <v>6.64</v>
      </c>
      <c r="Z2940">
        <v>3</v>
      </c>
      <c r="AA2940" t="s">
        <v>4250</v>
      </c>
      <c r="AB2940">
        <v>0</v>
      </c>
      <c r="AC2940">
        <v>4</v>
      </c>
      <c r="AD2940">
        <v>5.644333333333333</v>
      </c>
      <c r="AF2940" t="s">
        <v>7949</v>
      </c>
      <c r="AI2940">
        <v>0</v>
      </c>
      <c r="AJ2940">
        <v>0</v>
      </c>
      <c r="AK2940" t="s">
        <v>19929</v>
      </c>
      <c r="AL2940" t="s">
        <v>19929</v>
      </c>
      <c r="AM2940" t="s">
        <v>20019</v>
      </c>
    </row>
    <row r="2941" spans="1:39" x14ac:dyDescent="0.25">
      <c r="A2941" t="s">
        <v>8066</v>
      </c>
      <c r="B2941" t="s">
        <v>4841</v>
      </c>
      <c r="C2941" t="s">
        <v>4842</v>
      </c>
      <c r="D2941">
        <v>40</v>
      </c>
      <c r="E2941" t="s">
        <v>4845</v>
      </c>
      <c r="F2941">
        <v>7.4</v>
      </c>
      <c r="K2941" t="s">
        <v>6860</v>
      </c>
      <c r="L2941" t="s">
        <v>6861</v>
      </c>
      <c r="M2941" t="s">
        <v>15005</v>
      </c>
      <c r="N2941">
        <v>9</v>
      </c>
      <c r="O2941" t="s">
        <v>15335</v>
      </c>
      <c r="P2941" t="s">
        <v>15719</v>
      </c>
      <c r="Q2941">
        <v>5</v>
      </c>
      <c r="R2941">
        <v>1</v>
      </c>
      <c r="S2941">
        <v>2.09</v>
      </c>
      <c r="T2941">
        <v>2.11</v>
      </c>
      <c r="U2941">
        <v>422.44</v>
      </c>
      <c r="V2941">
        <v>80.81</v>
      </c>
      <c r="W2941">
        <v>3.37</v>
      </c>
      <c r="Y2941">
        <v>6.1</v>
      </c>
      <c r="Z2941">
        <v>3</v>
      </c>
      <c r="AA2941" t="s">
        <v>4250</v>
      </c>
      <c r="AB2941">
        <v>0</v>
      </c>
      <c r="AC2941">
        <v>4</v>
      </c>
      <c r="AD2941">
        <v>5.3423333333333334</v>
      </c>
      <c r="AF2941" t="s">
        <v>7949</v>
      </c>
      <c r="AI2941">
        <v>0</v>
      </c>
      <c r="AJ2941">
        <v>0</v>
      </c>
      <c r="AK2941" t="s">
        <v>19835</v>
      </c>
      <c r="AL2941" t="s">
        <v>19835</v>
      </c>
      <c r="AM2941" t="s">
        <v>20019</v>
      </c>
    </row>
    <row r="2942" spans="1:39" x14ac:dyDescent="0.25">
      <c r="A2942" t="s">
        <v>8145</v>
      </c>
      <c r="B2942" t="s">
        <v>4841</v>
      </c>
      <c r="C2942" t="s">
        <v>4842</v>
      </c>
      <c r="D2942">
        <v>40</v>
      </c>
      <c r="E2942" t="s">
        <v>4845</v>
      </c>
      <c r="F2942">
        <v>7.4</v>
      </c>
      <c r="K2942" t="s">
        <v>6860</v>
      </c>
      <c r="L2942" t="s">
        <v>6861</v>
      </c>
      <c r="M2942" t="s">
        <v>15005</v>
      </c>
      <c r="N2942">
        <v>9</v>
      </c>
      <c r="O2942" t="s">
        <v>15335</v>
      </c>
      <c r="P2942" t="s">
        <v>15798</v>
      </c>
      <c r="Q2942">
        <v>5</v>
      </c>
      <c r="R2942">
        <v>1</v>
      </c>
      <c r="S2942">
        <v>1.54</v>
      </c>
      <c r="T2942">
        <v>1.57</v>
      </c>
      <c r="U2942">
        <v>440.43</v>
      </c>
      <c r="V2942">
        <v>80.81</v>
      </c>
      <c r="W2942">
        <v>3.81</v>
      </c>
      <c r="Y2942">
        <v>6.23</v>
      </c>
      <c r="Z2942">
        <v>3</v>
      </c>
      <c r="AA2942" t="s">
        <v>4250</v>
      </c>
      <c r="AB2942">
        <v>0</v>
      </c>
      <c r="AC2942">
        <v>4</v>
      </c>
      <c r="AD2942">
        <v>5.2588333333333326</v>
      </c>
      <c r="AF2942" t="s">
        <v>7949</v>
      </c>
      <c r="AI2942">
        <v>0</v>
      </c>
      <c r="AJ2942">
        <v>0</v>
      </c>
      <c r="AK2942" t="s">
        <v>19835</v>
      </c>
      <c r="AL2942" t="s">
        <v>19835</v>
      </c>
      <c r="AM2942" t="s">
        <v>20019</v>
      </c>
    </row>
    <row r="2943" spans="1:39" x14ac:dyDescent="0.25">
      <c r="A2943" t="s">
        <v>8142</v>
      </c>
      <c r="B2943" t="s">
        <v>4841</v>
      </c>
      <c r="C2943" t="s">
        <v>4842</v>
      </c>
      <c r="D2943">
        <v>40</v>
      </c>
      <c r="E2943" t="s">
        <v>4845</v>
      </c>
      <c r="F2943">
        <v>7.4</v>
      </c>
      <c r="K2943" t="s">
        <v>6860</v>
      </c>
      <c r="L2943" t="s">
        <v>6861</v>
      </c>
      <c r="M2943" t="s">
        <v>15005</v>
      </c>
      <c r="N2943">
        <v>9</v>
      </c>
      <c r="O2943" t="s">
        <v>15335</v>
      </c>
      <c r="P2943" t="s">
        <v>15795</v>
      </c>
      <c r="Q2943">
        <v>6</v>
      </c>
      <c r="R2943">
        <v>1</v>
      </c>
      <c r="S2943">
        <v>1.58</v>
      </c>
      <c r="T2943">
        <v>1.6</v>
      </c>
      <c r="U2943">
        <v>445.38</v>
      </c>
      <c r="V2943">
        <v>93.7</v>
      </c>
      <c r="W2943">
        <v>3.21</v>
      </c>
      <c r="Y2943">
        <v>6.06</v>
      </c>
      <c r="Z2943">
        <v>3</v>
      </c>
      <c r="AA2943" t="s">
        <v>4250</v>
      </c>
      <c r="AB2943">
        <v>0</v>
      </c>
      <c r="AC2943">
        <v>4</v>
      </c>
      <c r="AD2943">
        <v>5.1001428571428571</v>
      </c>
      <c r="AF2943" t="s">
        <v>7949</v>
      </c>
      <c r="AI2943">
        <v>0</v>
      </c>
      <c r="AJ2943">
        <v>0</v>
      </c>
      <c r="AK2943" t="s">
        <v>19835</v>
      </c>
      <c r="AL2943" t="s">
        <v>19835</v>
      </c>
      <c r="AM2943" t="s">
        <v>20019</v>
      </c>
    </row>
    <row r="2944" spans="1:39" x14ac:dyDescent="0.25">
      <c r="A2944" t="s">
        <v>10057</v>
      </c>
      <c r="B2944" t="s">
        <v>4841</v>
      </c>
      <c r="C2944" t="s">
        <v>4842</v>
      </c>
      <c r="D2944">
        <v>40</v>
      </c>
      <c r="E2944" t="s">
        <v>4845</v>
      </c>
      <c r="F2944">
        <v>7.4</v>
      </c>
      <c r="K2944" t="s">
        <v>6860</v>
      </c>
      <c r="L2944" t="s">
        <v>6861</v>
      </c>
      <c r="M2944" t="s">
        <v>15038</v>
      </c>
      <c r="N2944">
        <v>9</v>
      </c>
      <c r="O2944" t="s">
        <v>15544</v>
      </c>
      <c r="P2944" t="s">
        <v>17709</v>
      </c>
      <c r="Q2944">
        <v>5</v>
      </c>
      <c r="R2944">
        <v>2</v>
      </c>
      <c r="S2944">
        <v>0.3</v>
      </c>
      <c r="T2944">
        <v>0.52</v>
      </c>
      <c r="U2944">
        <v>394.48</v>
      </c>
      <c r="V2944">
        <v>100.93</v>
      </c>
      <c r="W2944">
        <v>3.4</v>
      </c>
      <c r="X2944">
        <v>12.7</v>
      </c>
      <c r="Y2944">
        <v>7.19</v>
      </c>
      <c r="Z2944">
        <v>2</v>
      </c>
      <c r="AA2944" t="s">
        <v>4250</v>
      </c>
      <c r="AB2944">
        <v>0</v>
      </c>
      <c r="AC2944">
        <v>4</v>
      </c>
      <c r="AD2944">
        <v>4.8893809523809519</v>
      </c>
      <c r="AF2944" t="s">
        <v>7949</v>
      </c>
      <c r="AI2944">
        <v>0</v>
      </c>
      <c r="AJ2944">
        <v>0</v>
      </c>
      <c r="AK2944" t="s">
        <v>19963</v>
      </c>
      <c r="AL2944" t="s">
        <v>19963</v>
      </c>
      <c r="AM2944" t="s">
        <v>20019</v>
      </c>
    </row>
    <row r="2945" spans="1:39" x14ac:dyDescent="0.25">
      <c r="A2945" t="s">
        <v>9839</v>
      </c>
      <c r="B2945" t="s">
        <v>4841</v>
      </c>
      <c r="C2945" t="s">
        <v>4842</v>
      </c>
      <c r="D2945">
        <v>40</v>
      </c>
      <c r="E2945" t="s">
        <v>4845</v>
      </c>
      <c r="F2945">
        <v>7.4</v>
      </c>
      <c r="K2945" t="s">
        <v>6860</v>
      </c>
      <c r="L2945" t="s">
        <v>6861</v>
      </c>
      <c r="M2945" t="s">
        <v>15038</v>
      </c>
      <c r="N2945">
        <v>9</v>
      </c>
      <c r="O2945" t="s">
        <v>15447</v>
      </c>
      <c r="P2945" t="s">
        <v>17491</v>
      </c>
      <c r="Q2945">
        <v>6</v>
      </c>
      <c r="R2945">
        <v>1</v>
      </c>
      <c r="S2945">
        <v>0.9</v>
      </c>
      <c r="T2945">
        <v>0.93</v>
      </c>
      <c r="U2945">
        <v>400.49</v>
      </c>
      <c r="V2945">
        <v>97.36</v>
      </c>
      <c r="W2945">
        <v>2.69</v>
      </c>
      <c r="Y2945">
        <v>6.09</v>
      </c>
      <c r="Z2945">
        <v>3</v>
      </c>
      <c r="AA2945" t="s">
        <v>4250</v>
      </c>
      <c r="AB2945">
        <v>0</v>
      </c>
      <c r="AC2945">
        <v>5</v>
      </c>
      <c r="AD2945">
        <v>5.2987857142857147</v>
      </c>
      <c r="AF2945" t="s">
        <v>7949</v>
      </c>
      <c r="AI2945">
        <v>0</v>
      </c>
      <c r="AJ2945">
        <v>0</v>
      </c>
      <c r="AK2945" t="s">
        <v>19929</v>
      </c>
      <c r="AL2945" t="s">
        <v>19929</v>
      </c>
      <c r="AM2945" t="s">
        <v>20019</v>
      </c>
    </row>
    <row r="2946" spans="1:39" x14ac:dyDescent="0.25">
      <c r="A2946" t="s">
        <v>8181</v>
      </c>
      <c r="B2946" t="s">
        <v>4841</v>
      </c>
      <c r="C2946" t="s">
        <v>4842</v>
      </c>
      <c r="D2946">
        <v>40</v>
      </c>
      <c r="E2946" t="s">
        <v>4845</v>
      </c>
      <c r="F2946">
        <v>7.4</v>
      </c>
      <c r="K2946" t="s">
        <v>6860</v>
      </c>
      <c r="M2946" t="s">
        <v>14973</v>
      </c>
      <c r="N2946">
        <v>8</v>
      </c>
      <c r="O2946" t="s">
        <v>15434</v>
      </c>
      <c r="P2946" t="s">
        <v>15834</v>
      </c>
      <c r="Q2946">
        <v>6</v>
      </c>
      <c r="R2946">
        <v>1</v>
      </c>
      <c r="S2946">
        <v>0.8</v>
      </c>
      <c r="T2946">
        <v>0.82</v>
      </c>
      <c r="U2946">
        <v>410.43</v>
      </c>
      <c r="V2946">
        <v>89.4</v>
      </c>
      <c r="W2946">
        <v>2.83</v>
      </c>
      <c r="Y2946">
        <v>5.8</v>
      </c>
      <c r="Z2946">
        <v>3</v>
      </c>
      <c r="AA2946" t="s">
        <v>4250</v>
      </c>
      <c r="AB2946">
        <v>0</v>
      </c>
      <c r="AC2946">
        <v>4</v>
      </c>
      <c r="AD2946">
        <v>5.473119047619047</v>
      </c>
      <c r="AF2946" t="s">
        <v>7949</v>
      </c>
      <c r="AI2946">
        <v>0</v>
      </c>
      <c r="AJ2946">
        <v>0</v>
      </c>
      <c r="AK2946" t="s">
        <v>19834</v>
      </c>
      <c r="AL2946" t="s">
        <v>19834</v>
      </c>
      <c r="AM2946" t="s">
        <v>20019</v>
      </c>
    </row>
    <row r="2947" spans="1:39" x14ac:dyDescent="0.25">
      <c r="A2947" t="s">
        <v>8115</v>
      </c>
      <c r="B2947" t="s">
        <v>4841</v>
      </c>
      <c r="C2947" t="s">
        <v>4842</v>
      </c>
      <c r="D2947">
        <v>40</v>
      </c>
      <c r="E2947" t="s">
        <v>4845</v>
      </c>
      <c r="F2947">
        <v>7.4</v>
      </c>
      <c r="K2947" t="s">
        <v>6860</v>
      </c>
      <c r="M2947" t="s">
        <v>14973</v>
      </c>
      <c r="N2947">
        <v>8</v>
      </c>
      <c r="O2947" t="s">
        <v>15434</v>
      </c>
      <c r="P2947" t="s">
        <v>15768</v>
      </c>
      <c r="Q2947">
        <v>5</v>
      </c>
      <c r="R2947">
        <v>1</v>
      </c>
      <c r="S2947">
        <v>0.86</v>
      </c>
      <c r="T2947">
        <v>0.93</v>
      </c>
      <c r="U2947">
        <v>366.42</v>
      </c>
      <c r="V2947">
        <v>71.58</v>
      </c>
      <c r="W2947">
        <v>2.98</v>
      </c>
      <c r="Y2947">
        <v>6.62</v>
      </c>
      <c r="Z2947">
        <v>3</v>
      </c>
      <c r="AA2947" t="s">
        <v>4250</v>
      </c>
      <c r="AB2947">
        <v>0</v>
      </c>
      <c r="AC2947">
        <v>3</v>
      </c>
      <c r="AD2947">
        <v>5.7874761904761902</v>
      </c>
      <c r="AF2947" t="s">
        <v>7949</v>
      </c>
      <c r="AI2947">
        <v>0</v>
      </c>
      <c r="AJ2947">
        <v>0</v>
      </c>
      <c r="AK2947" t="s">
        <v>19834</v>
      </c>
      <c r="AL2947" t="s">
        <v>19834</v>
      </c>
      <c r="AM2947" t="s">
        <v>20019</v>
      </c>
    </row>
    <row r="2948" spans="1:39" x14ac:dyDescent="0.25">
      <c r="A2948" t="s">
        <v>8132</v>
      </c>
      <c r="B2948" t="s">
        <v>4841</v>
      </c>
      <c r="C2948" t="s">
        <v>4842</v>
      </c>
      <c r="D2948">
        <v>40</v>
      </c>
      <c r="E2948" t="s">
        <v>4845</v>
      </c>
      <c r="F2948">
        <v>7.4</v>
      </c>
      <c r="K2948" t="s">
        <v>6860</v>
      </c>
      <c r="M2948" t="s">
        <v>14973</v>
      </c>
      <c r="N2948">
        <v>8</v>
      </c>
      <c r="O2948" t="s">
        <v>15434</v>
      </c>
      <c r="P2948" t="s">
        <v>15785</v>
      </c>
      <c r="Q2948">
        <v>6</v>
      </c>
      <c r="R2948">
        <v>1</v>
      </c>
      <c r="S2948">
        <v>0.43</v>
      </c>
      <c r="T2948">
        <v>0.51</v>
      </c>
      <c r="U2948">
        <v>378.46</v>
      </c>
      <c r="V2948">
        <v>80.81</v>
      </c>
      <c r="W2948">
        <v>2.85</v>
      </c>
      <c r="Y2948">
        <v>6.66</v>
      </c>
      <c r="Z2948">
        <v>3</v>
      </c>
      <c r="AA2948" t="s">
        <v>4250</v>
      </c>
      <c r="AB2948">
        <v>0</v>
      </c>
      <c r="AC2948">
        <v>4</v>
      </c>
      <c r="AD2948">
        <v>5.7014761904761908</v>
      </c>
      <c r="AF2948" t="s">
        <v>7949</v>
      </c>
      <c r="AI2948">
        <v>0</v>
      </c>
      <c r="AJ2948">
        <v>0</v>
      </c>
      <c r="AK2948" t="s">
        <v>19834</v>
      </c>
      <c r="AL2948" t="s">
        <v>19834</v>
      </c>
      <c r="AM2948" t="s">
        <v>20019</v>
      </c>
    </row>
    <row r="2949" spans="1:39" x14ac:dyDescent="0.25">
      <c r="A2949" t="s">
        <v>10058</v>
      </c>
      <c r="B2949" t="s">
        <v>4841</v>
      </c>
      <c r="C2949" t="s">
        <v>4842</v>
      </c>
      <c r="D2949">
        <v>40</v>
      </c>
      <c r="E2949" t="s">
        <v>4845</v>
      </c>
      <c r="F2949">
        <v>7.4</v>
      </c>
      <c r="K2949" t="s">
        <v>6860</v>
      </c>
      <c r="L2949" t="s">
        <v>6861</v>
      </c>
      <c r="M2949" t="s">
        <v>15164</v>
      </c>
      <c r="N2949">
        <v>9</v>
      </c>
      <c r="O2949" t="s">
        <v>15545</v>
      </c>
      <c r="P2949" t="s">
        <v>17710</v>
      </c>
      <c r="Q2949">
        <v>6</v>
      </c>
      <c r="R2949">
        <v>3</v>
      </c>
      <c r="S2949">
        <v>3.27</v>
      </c>
      <c r="T2949">
        <v>3.39</v>
      </c>
      <c r="U2949">
        <v>547.74</v>
      </c>
      <c r="V2949">
        <v>98.74</v>
      </c>
      <c r="W2949">
        <v>3.29</v>
      </c>
      <c r="X2949">
        <v>13.3</v>
      </c>
      <c r="Y2949">
        <v>7.34</v>
      </c>
      <c r="Z2949">
        <v>2</v>
      </c>
      <c r="AA2949" t="s">
        <v>4250</v>
      </c>
      <c r="AB2949">
        <v>1</v>
      </c>
      <c r="AC2949">
        <v>9</v>
      </c>
      <c r="AD2949">
        <v>3.0453333333333341</v>
      </c>
      <c r="AF2949" t="s">
        <v>7949</v>
      </c>
      <c r="AI2949">
        <v>0</v>
      </c>
      <c r="AJ2949">
        <v>0</v>
      </c>
      <c r="AK2949" t="s">
        <v>19881</v>
      </c>
      <c r="AL2949" t="s">
        <v>19881</v>
      </c>
      <c r="AM2949" t="s">
        <v>20019</v>
      </c>
    </row>
    <row r="2950" spans="1:39" x14ac:dyDescent="0.25">
      <c r="A2950" t="s">
        <v>10059</v>
      </c>
      <c r="B2950" t="s">
        <v>4841</v>
      </c>
      <c r="C2950" t="s">
        <v>4842</v>
      </c>
      <c r="D2950">
        <v>40</v>
      </c>
      <c r="E2950" t="s">
        <v>4845</v>
      </c>
      <c r="F2950">
        <v>7.4</v>
      </c>
      <c r="I2950" t="s">
        <v>13383</v>
      </c>
      <c r="K2950" t="s">
        <v>6860</v>
      </c>
      <c r="L2950" t="s">
        <v>6861</v>
      </c>
      <c r="M2950" t="s">
        <v>14987</v>
      </c>
      <c r="N2950">
        <v>9</v>
      </c>
      <c r="O2950" t="s">
        <v>15311</v>
      </c>
      <c r="P2950" t="s">
        <v>17711</v>
      </c>
      <c r="Q2950">
        <v>5</v>
      </c>
      <c r="R2950">
        <v>2</v>
      </c>
      <c r="S2950">
        <v>2.59</v>
      </c>
      <c r="T2950">
        <v>2.59</v>
      </c>
      <c r="U2950">
        <v>458.36</v>
      </c>
      <c r="V2950">
        <v>89.6</v>
      </c>
      <c r="W2950">
        <v>3.99</v>
      </c>
      <c r="X2950">
        <v>10.19</v>
      </c>
      <c r="Y2950">
        <v>4.17</v>
      </c>
      <c r="Z2950">
        <v>2</v>
      </c>
      <c r="AA2950" t="s">
        <v>4250</v>
      </c>
      <c r="AB2950">
        <v>0</v>
      </c>
      <c r="AC2950">
        <v>4</v>
      </c>
      <c r="AD2950">
        <v>4.5024285714285712</v>
      </c>
      <c r="AF2950" t="s">
        <v>7949</v>
      </c>
      <c r="AI2950">
        <v>0</v>
      </c>
      <c r="AJ2950">
        <v>0</v>
      </c>
      <c r="AM2950" t="s">
        <v>20019</v>
      </c>
    </row>
    <row r="2951" spans="1:39" x14ac:dyDescent="0.25">
      <c r="A2951" t="s">
        <v>9308</v>
      </c>
      <c r="B2951" t="s">
        <v>4841</v>
      </c>
      <c r="C2951" t="s">
        <v>4842</v>
      </c>
      <c r="D2951">
        <v>40</v>
      </c>
      <c r="E2951" t="s">
        <v>4845</v>
      </c>
      <c r="F2951">
        <v>7.4</v>
      </c>
      <c r="I2951" t="s">
        <v>13384</v>
      </c>
      <c r="K2951" t="s">
        <v>6860</v>
      </c>
      <c r="L2951" t="s">
        <v>6861</v>
      </c>
      <c r="M2951" t="s">
        <v>14979</v>
      </c>
      <c r="N2951">
        <v>8</v>
      </c>
      <c r="O2951" t="s">
        <v>15302</v>
      </c>
      <c r="P2951" t="s">
        <v>16960</v>
      </c>
      <c r="Q2951">
        <v>5</v>
      </c>
      <c r="R2951">
        <v>2</v>
      </c>
      <c r="S2951">
        <v>2.0699999999999998</v>
      </c>
      <c r="T2951">
        <v>2.08</v>
      </c>
      <c r="U2951">
        <v>464.34</v>
      </c>
      <c r="V2951">
        <v>89.6</v>
      </c>
      <c r="W2951">
        <v>4.43</v>
      </c>
      <c r="X2951">
        <v>9.52</v>
      </c>
      <c r="Y2951">
        <v>4.3600000000000003</v>
      </c>
      <c r="Z2951">
        <v>2</v>
      </c>
      <c r="AA2951" t="s">
        <v>4250</v>
      </c>
      <c r="AB2951">
        <v>0</v>
      </c>
      <c r="AC2951">
        <v>4</v>
      </c>
      <c r="AD2951">
        <v>4.7197142857142858</v>
      </c>
      <c r="AF2951" t="s">
        <v>7949</v>
      </c>
      <c r="AI2951">
        <v>0</v>
      </c>
      <c r="AJ2951">
        <v>0</v>
      </c>
      <c r="AM2951" t="s">
        <v>20019</v>
      </c>
    </row>
    <row r="2952" spans="1:39" x14ac:dyDescent="0.25">
      <c r="A2952" t="s">
        <v>9012</v>
      </c>
      <c r="B2952" t="s">
        <v>4841</v>
      </c>
      <c r="C2952" t="s">
        <v>4842</v>
      </c>
      <c r="D2952">
        <v>40</v>
      </c>
      <c r="E2952" t="s">
        <v>4845</v>
      </c>
      <c r="F2952">
        <v>7.4</v>
      </c>
      <c r="K2952" t="s">
        <v>6860</v>
      </c>
      <c r="L2952" t="s">
        <v>6861</v>
      </c>
      <c r="M2952" t="s">
        <v>15050</v>
      </c>
      <c r="N2952">
        <v>9</v>
      </c>
      <c r="O2952" t="s">
        <v>15399</v>
      </c>
      <c r="P2952" t="s">
        <v>16664</v>
      </c>
      <c r="Q2952">
        <v>5</v>
      </c>
      <c r="R2952">
        <v>4</v>
      </c>
      <c r="S2952">
        <v>2</v>
      </c>
      <c r="T2952">
        <v>2.82</v>
      </c>
      <c r="U2952">
        <v>586.63</v>
      </c>
      <c r="V2952">
        <v>93.7</v>
      </c>
      <c r="W2952">
        <v>4.8899999999999997</v>
      </c>
      <c r="X2952">
        <v>13.38</v>
      </c>
      <c r="Y2952">
        <v>8.1199999999999992</v>
      </c>
      <c r="Z2952">
        <v>3</v>
      </c>
      <c r="AA2952" t="s">
        <v>4250</v>
      </c>
      <c r="AB2952">
        <v>1</v>
      </c>
      <c r="AC2952">
        <v>12</v>
      </c>
      <c r="AD2952">
        <v>3.8166666666666669</v>
      </c>
      <c r="AF2952" t="s">
        <v>7949</v>
      </c>
      <c r="AI2952">
        <v>0</v>
      </c>
      <c r="AJ2952">
        <v>0</v>
      </c>
      <c r="AK2952" t="s">
        <v>19874</v>
      </c>
      <c r="AL2952" t="s">
        <v>19874</v>
      </c>
      <c r="AM2952" t="s">
        <v>20019</v>
      </c>
    </row>
    <row r="2953" spans="1:39" x14ac:dyDescent="0.25">
      <c r="A2953" t="s">
        <v>5575</v>
      </c>
      <c r="B2953" t="s">
        <v>4841</v>
      </c>
      <c r="C2953" t="s">
        <v>4842</v>
      </c>
      <c r="D2953">
        <v>40</v>
      </c>
      <c r="E2953" t="s">
        <v>4845</v>
      </c>
      <c r="F2953">
        <v>7.4</v>
      </c>
      <c r="K2953" t="s">
        <v>6860</v>
      </c>
      <c r="L2953" t="s">
        <v>6861</v>
      </c>
      <c r="M2953" t="s">
        <v>15108</v>
      </c>
      <c r="N2953">
        <v>9</v>
      </c>
      <c r="O2953" t="s">
        <v>15476</v>
      </c>
      <c r="P2953" t="s">
        <v>7301</v>
      </c>
      <c r="Q2953">
        <v>8</v>
      </c>
      <c r="R2953">
        <v>2</v>
      </c>
      <c r="S2953">
        <v>3.44</v>
      </c>
      <c r="T2953">
        <v>3.47</v>
      </c>
      <c r="U2953">
        <v>415.45</v>
      </c>
      <c r="V2953">
        <v>118.23</v>
      </c>
      <c r="W2953">
        <v>1.19</v>
      </c>
      <c r="Y2953">
        <v>6.33</v>
      </c>
      <c r="Z2953">
        <v>2</v>
      </c>
      <c r="AA2953" t="s">
        <v>4250</v>
      </c>
      <c r="AB2953">
        <v>0</v>
      </c>
      <c r="AC2953">
        <v>3</v>
      </c>
      <c r="AD2953">
        <v>3.207928571428571</v>
      </c>
      <c r="AF2953" t="s">
        <v>7949</v>
      </c>
      <c r="AI2953">
        <v>0</v>
      </c>
      <c r="AJ2953">
        <v>0</v>
      </c>
      <c r="AK2953" t="s">
        <v>7970</v>
      </c>
      <c r="AL2953" t="s">
        <v>7970</v>
      </c>
      <c r="AM2953" t="s">
        <v>20019</v>
      </c>
    </row>
    <row r="2954" spans="1:39" x14ac:dyDescent="0.25">
      <c r="A2954" t="s">
        <v>10060</v>
      </c>
      <c r="B2954" t="s">
        <v>4841</v>
      </c>
      <c r="C2954" t="s">
        <v>4842</v>
      </c>
      <c r="D2954">
        <v>40</v>
      </c>
      <c r="E2954" t="s">
        <v>4845</v>
      </c>
      <c r="F2954">
        <v>7.4</v>
      </c>
      <c r="K2954" t="s">
        <v>6860</v>
      </c>
      <c r="L2954" t="s">
        <v>6861</v>
      </c>
      <c r="M2954" t="s">
        <v>15165</v>
      </c>
      <c r="N2954">
        <v>9</v>
      </c>
      <c r="O2954" t="s">
        <v>15546</v>
      </c>
      <c r="P2954" t="s">
        <v>17712</v>
      </c>
      <c r="Q2954">
        <v>4</v>
      </c>
      <c r="R2954">
        <v>1</v>
      </c>
      <c r="S2954">
        <v>5.79</v>
      </c>
      <c r="T2954">
        <v>5.84</v>
      </c>
      <c r="U2954">
        <v>488.58</v>
      </c>
      <c r="V2954">
        <v>55.76</v>
      </c>
      <c r="W2954">
        <v>7.58</v>
      </c>
      <c r="X2954">
        <v>8.36</v>
      </c>
      <c r="Y2954">
        <v>0</v>
      </c>
      <c r="Z2954">
        <v>4</v>
      </c>
      <c r="AA2954" t="s">
        <v>4250</v>
      </c>
      <c r="AB2954">
        <v>1</v>
      </c>
      <c r="AC2954">
        <v>11</v>
      </c>
      <c r="AD2954">
        <v>2.9149047619047619</v>
      </c>
      <c r="AF2954" t="s">
        <v>7949</v>
      </c>
      <c r="AI2954">
        <v>0</v>
      </c>
      <c r="AJ2954">
        <v>0</v>
      </c>
      <c r="AK2954" t="s">
        <v>19964</v>
      </c>
      <c r="AL2954" t="s">
        <v>19964</v>
      </c>
      <c r="AM2954" t="s">
        <v>20019</v>
      </c>
    </row>
    <row r="2955" spans="1:39" x14ac:dyDescent="0.25">
      <c r="A2955" t="s">
        <v>10061</v>
      </c>
      <c r="B2955" t="s">
        <v>4841</v>
      </c>
      <c r="C2955" t="s">
        <v>4842</v>
      </c>
      <c r="D2955">
        <v>40</v>
      </c>
      <c r="E2955" t="s">
        <v>4845</v>
      </c>
      <c r="F2955">
        <v>7.4</v>
      </c>
      <c r="K2955" t="s">
        <v>6860</v>
      </c>
      <c r="L2955" t="s">
        <v>6861</v>
      </c>
      <c r="M2955" t="s">
        <v>15155</v>
      </c>
      <c r="N2955">
        <v>9</v>
      </c>
      <c r="O2955" t="s">
        <v>15532</v>
      </c>
      <c r="P2955" t="s">
        <v>17713</v>
      </c>
      <c r="Q2955">
        <v>5</v>
      </c>
      <c r="R2955">
        <v>1</v>
      </c>
      <c r="S2955">
        <v>-0.4</v>
      </c>
      <c r="T2955">
        <v>-0.37</v>
      </c>
      <c r="U2955">
        <v>284.39</v>
      </c>
      <c r="V2955">
        <v>64.16</v>
      </c>
      <c r="W2955">
        <v>2.81</v>
      </c>
      <c r="Y2955">
        <v>6.4</v>
      </c>
      <c r="Z2955">
        <v>2</v>
      </c>
      <c r="AA2955" t="s">
        <v>4250</v>
      </c>
      <c r="AB2955">
        <v>0</v>
      </c>
      <c r="AC2955">
        <v>2</v>
      </c>
      <c r="AD2955">
        <v>5.833333333333333</v>
      </c>
      <c r="AF2955" t="s">
        <v>7949</v>
      </c>
      <c r="AI2955">
        <v>0</v>
      </c>
      <c r="AJ2955">
        <v>0</v>
      </c>
      <c r="AK2955" t="s">
        <v>19957</v>
      </c>
      <c r="AL2955" t="s">
        <v>19957</v>
      </c>
      <c r="AM2955" t="s">
        <v>20019</v>
      </c>
    </row>
    <row r="2956" spans="1:39" x14ac:dyDescent="0.25">
      <c r="A2956" t="s">
        <v>8582</v>
      </c>
      <c r="B2956" t="s">
        <v>4841</v>
      </c>
      <c r="C2956" t="s">
        <v>4842</v>
      </c>
      <c r="D2956">
        <v>40</v>
      </c>
      <c r="E2956" t="s">
        <v>4845</v>
      </c>
      <c r="F2956">
        <v>7.4</v>
      </c>
      <c r="K2956" t="s">
        <v>6860</v>
      </c>
      <c r="L2956" t="s">
        <v>6861</v>
      </c>
      <c r="M2956" t="s">
        <v>15013</v>
      </c>
      <c r="N2956">
        <v>9</v>
      </c>
      <c r="O2956" t="s">
        <v>15372</v>
      </c>
      <c r="P2956" t="s">
        <v>16235</v>
      </c>
      <c r="Q2956">
        <v>7</v>
      </c>
      <c r="R2956">
        <v>1</v>
      </c>
      <c r="S2956">
        <v>4.2699999999999996</v>
      </c>
      <c r="T2956">
        <v>4.28</v>
      </c>
      <c r="U2956">
        <v>440.5</v>
      </c>
      <c r="V2956">
        <v>102.75</v>
      </c>
      <c r="W2956">
        <v>4.74</v>
      </c>
      <c r="Y2956">
        <v>5.74</v>
      </c>
      <c r="Z2956">
        <v>3</v>
      </c>
      <c r="AA2956" t="s">
        <v>4250</v>
      </c>
      <c r="AB2956">
        <v>0</v>
      </c>
      <c r="AC2956">
        <v>3</v>
      </c>
      <c r="AD2956">
        <v>3.1933333333333329</v>
      </c>
      <c r="AF2956" t="s">
        <v>7949</v>
      </c>
      <c r="AI2956">
        <v>0</v>
      </c>
      <c r="AJ2956">
        <v>0</v>
      </c>
      <c r="AK2956" t="s">
        <v>19851</v>
      </c>
      <c r="AL2956" t="s">
        <v>19851</v>
      </c>
      <c r="AM2956" t="s">
        <v>20019</v>
      </c>
    </row>
    <row r="2957" spans="1:39" x14ac:dyDescent="0.25">
      <c r="A2957" t="s">
        <v>5933</v>
      </c>
      <c r="B2957" t="s">
        <v>4841</v>
      </c>
      <c r="C2957" t="s">
        <v>4842</v>
      </c>
      <c r="D2957">
        <v>40</v>
      </c>
      <c r="E2957" t="s">
        <v>4845</v>
      </c>
      <c r="F2957">
        <v>7.4</v>
      </c>
      <c r="I2957" t="s">
        <v>13385</v>
      </c>
      <c r="K2957" t="s">
        <v>6860</v>
      </c>
      <c r="L2957" t="s">
        <v>6861</v>
      </c>
      <c r="M2957" t="s">
        <v>14955</v>
      </c>
      <c r="N2957">
        <v>8</v>
      </c>
      <c r="O2957" t="s">
        <v>15276</v>
      </c>
      <c r="P2957" t="s">
        <v>7659</v>
      </c>
      <c r="Q2957">
        <v>7</v>
      </c>
      <c r="R2957">
        <v>1</v>
      </c>
      <c r="S2957">
        <v>1.39</v>
      </c>
      <c r="T2957">
        <v>1.4</v>
      </c>
      <c r="U2957">
        <v>352.39</v>
      </c>
      <c r="V2957">
        <v>91.85</v>
      </c>
      <c r="W2957">
        <v>1.87</v>
      </c>
      <c r="Y2957">
        <v>5.94</v>
      </c>
      <c r="Z2957">
        <v>2</v>
      </c>
      <c r="AA2957" t="s">
        <v>4250</v>
      </c>
      <c r="AB2957">
        <v>0</v>
      </c>
      <c r="AC2957">
        <v>1</v>
      </c>
      <c r="AD2957">
        <v>5.7716666666666674</v>
      </c>
      <c r="AF2957" t="s">
        <v>7949</v>
      </c>
      <c r="AI2957">
        <v>0</v>
      </c>
      <c r="AJ2957">
        <v>0</v>
      </c>
      <c r="AM2957" t="s">
        <v>20019</v>
      </c>
    </row>
    <row r="2958" spans="1:39" x14ac:dyDescent="0.25">
      <c r="A2958" t="s">
        <v>10062</v>
      </c>
      <c r="B2958" t="s">
        <v>4841</v>
      </c>
      <c r="C2958" t="s">
        <v>4842</v>
      </c>
      <c r="D2958">
        <v>40</v>
      </c>
      <c r="E2958" t="s">
        <v>4845</v>
      </c>
      <c r="F2958">
        <v>7.4</v>
      </c>
      <c r="K2958" t="s">
        <v>6860</v>
      </c>
      <c r="M2958" t="s">
        <v>15129</v>
      </c>
      <c r="N2958">
        <v>8</v>
      </c>
      <c r="O2958" t="s">
        <v>15502</v>
      </c>
      <c r="P2958" t="s">
        <v>17714</v>
      </c>
      <c r="Q2958">
        <v>13</v>
      </c>
      <c r="R2958">
        <v>13</v>
      </c>
      <c r="S2958">
        <v>-5.96</v>
      </c>
      <c r="T2958">
        <v>-1.45</v>
      </c>
      <c r="U2958">
        <v>964.08</v>
      </c>
      <c r="V2958">
        <v>404.94</v>
      </c>
      <c r="W2958">
        <v>-2.23</v>
      </c>
      <c r="X2958">
        <v>3.48</v>
      </c>
      <c r="Y2958">
        <v>8.7200000000000006</v>
      </c>
      <c r="Z2958">
        <v>1</v>
      </c>
      <c r="AA2958" t="s">
        <v>4250</v>
      </c>
      <c r="AB2958">
        <v>3</v>
      </c>
      <c r="AC2958">
        <v>31</v>
      </c>
      <c r="AD2958">
        <v>2.64</v>
      </c>
      <c r="AF2958" t="s">
        <v>7950</v>
      </c>
      <c r="AI2958">
        <v>0</v>
      </c>
      <c r="AJ2958">
        <v>0</v>
      </c>
      <c r="AK2958" t="s">
        <v>19947</v>
      </c>
      <c r="AL2958" t="s">
        <v>19947</v>
      </c>
      <c r="AM2958" t="s">
        <v>20019</v>
      </c>
    </row>
    <row r="2959" spans="1:39" x14ac:dyDescent="0.25">
      <c r="A2959" t="s">
        <v>10063</v>
      </c>
      <c r="B2959" t="s">
        <v>4841</v>
      </c>
      <c r="C2959" t="s">
        <v>4842</v>
      </c>
      <c r="D2959">
        <v>40</v>
      </c>
      <c r="E2959" t="s">
        <v>4845</v>
      </c>
      <c r="F2959">
        <v>7.4</v>
      </c>
      <c r="K2959" t="s">
        <v>6860</v>
      </c>
      <c r="M2959" t="s">
        <v>6865</v>
      </c>
      <c r="N2959">
        <v>8</v>
      </c>
      <c r="O2959" t="s">
        <v>15345</v>
      </c>
      <c r="P2959" t="s">
        <v>17715</v>
      </c>
      <c r="Q2959">
        <v>6</v>
      </c>
      <c r="R2959">
        <v>3</v>
      </c>
      <c r="S2959">
        <v>1.54</v>
      </c>
      <c r="T2959">
        <v>2.02</v>
      </c>
      <c r="U2959">
        <v>516.64</v>
      </c>
      <c r="V2959">
        <v>103.67</v>
      </c>
      <c r="W2959">
        <v>2.2400000000000002</v>
      </c>
      <c r="X2959">
        <v>13.77</v>
      </c>
      <c r="Y2959">
        <v>8.11</v>
      </c>
      <c r="Z2959">
        <v>3</v>
      </c>
      <c r="AA2959" t="s">
        <v>4250</v>
      </c>
      <c r="AB2959">
        <v>1</v>
      </c>
      <c r="AC2959">
        <v>10</v>
      </c>
      <c r="AD2959">
        <v>3.656000000000001</v>
      </c>
      <c r="AF2959" t="s">
        <v>7949</v>
      </c>
      <c r="AI2959">
        <v>0</v>
      </c>
      <c r="AJ2959">
        <v>0</v>
      </c>
      <c r="AK2959" t="s">
        <v>19878</v>
      </c>
      <c r="AL2959" t="s">
        <v>19878</v>
      </c>
      <c r="AM2959" t="s">
        <v>20019</v>
      </c>
    </row>
    <row r="2960" spans="1:39" x14ac:dyDescent="0.25">
      <c r="A2960" t="s">
        <v>8054</v>
      </c>
      <c r="B2960" t="s">
        <v>4841</v>
      </c>
      <c r="C2960" t="s">
        <v>4842</v>
      </c>
      <c r="D2960">
        <v>40</v>
      </c>
      <c r="E2960" t="s">
        <v>4845</v>
      </c>
      <c r="F2960">
        <v>7.4</v>
      </c>
      <c r="K2960" t="s">
        <v>6860</v>
      </c>
      <c r="L2960" t="s">
        <v>6861</v>
      </c>
      <c r="M2960" t="s">
        <v>15038</v>
      </c>
      <c r="N2960">
        <v>9</v>
      </c>
      <c r="O2960" t="s">
        <v>15444</v>
      </c>
      <c r="P2960" t="s">
        <v>15707</v>
      </c>
      <c r="Q2960">
        <v>4</v>
      </c>
      <c r="R2960">
        <v>1</v>
      </c>
      <c r="S2960">
        <v>1.8</v>
      </c>
      <c r="T2960">
        <v>1.83</v>
      </c>
      <c r="U2960">
        <v>403.4</v>
      </c>
      <c r="V2960">
        <v>67.92</v>
      </c>
      <c r="W2960">
        <v>3.69</v>
      </c>
      <c r="Y2960">
        <v>6.28</v>
      </c>
      <c r="Z2960">
        <v>2</v>
      </c>
      <c r="AA2960" t="s">
        <v>4250</v>
      </c>
      <c r="AB2960">
        <v>0</v>
      </c>
      <c r="AC2960">
        <v>7</v>
      </c>
      <c r="AD2960">
        <v>5.5233333333333334</v>
      </c>
      <c r="AF2960" t="s">
        <v>7949</v>
      </c>
      <c r="AI2960">
        <v>0</v>
      </c>
      <c r="AJ2960">
        <v>0</v>
      </c>
      <c r="AK2960" t="s">
        <v>19833</v>
      </c>
      <c r="AL2960" t="s">
        <v>19833</v>
      </c>
      <c r="AM2960" t="s">
        <v>20019</v>
      </c>
    </row>
    <row r="2961" spans="1:39" x14ac:dyDescent="0.25">
      <c r="A2961" t="s">
        <v>8087</v>
      </c>
      <c r="B2961" t="s">
        <v>4841</v>
      </c>
      <c r="C2961" t="s">
        <v>4842</v>
      </c>
      <c r="D2961">
        <v>40</v>
      </c>
      <c r="E2961" t="s">
        <v>4845</v>
      </c>
      <c r="F2961">
        <v>7.4</v>
      </c>
      <c r="K2961" t="s">
        <v>6860</v>
      </c>
      <c r="L2961" t="s">
        <v>6861</v>
      </c>
      <c r="M2961" t="s">
        <v>15038</v>
      </c>
      <c r="N2961">
        <v>9</v>
      </c>
      <c r="O2961" t="s">
        <v>15444</v>
      </c>
      <c r="P2961" t="s">
        <v>15740</v>
      </c>
      <c r="Q2961">
        <v>5</v>
      </c>
      <c r="R2961">
        <v>2</v>
      </c>
      <c r="S2961">
        <v>0.86</v>
      </c>
      <c r="T2961">
        <v>0.89</v>
      </c>
      <c r="U2961">
        <v>415.44</v>
      </c>
      <c r="V2961">
        <v>88.15</v>
      </c>
      <c r="W2961">
        <v>3.1</v>
      </c>
      <c r="Y2961">
        <v>6.29</v>
      </c>
      <c r="Z2961">
        <v>2</v>
      </c>
      <c r="AA2961" t="s">
        <v>4250</v>
      </c>
      <c r="AB2961">
        <v>0</v>
      </c>
      <c r="AC2961">
        <v>8</v>
      </c>
      <c r="AD2961">
        <v>5.1040000000000001</v>
      </c>
      <c r="AF2961" t="s">
        <v>7949</v>
      </c>
      <c r="AI2961">
        <v>0</v>
      </c>
      <c r="AJ2961">
        <v>0</v>
      </c>
      <c r="AK2961" t="s">
        <v>19833</v>
      </c>
      <c r="AL2961" t="s">
        <v>19833</v>
      </c>
      <c r="AM2961" t="s">
        <v>20019</v>
      </c>
    </row>
    <row r="2962" spans="1:39" x14ac:dyDescent="0.25">
      <c r="A2962" t="s">
        <v>8080</v>
      </c>
      <c r="B2962" t="s">
        <v>4841</v>
      </c>
      <c r="C2962" t="s">
        <v>4842</v>
      </c>
      <c r="D2962">
        <v>40</v>
      </c>
      <c r="E2962" t="s">
        <v>4845</v>
      </c>
      <c r="F2962">
        <v>7.4</v>
      </c>
      <c r="K2962" t="s">
        <v>6860</v>
      </c>
      <c r="L2962" t="s">
        <v>6861</v>
      </c>
      <c r="M2962" t="s">
        <v>15038</v>
      </c>
      <c r="N2962">
        <v>9</v>
      </c>
      <c r="O2962" t="s">
        <v>15444</v>
      </c>
      <c r="P2962" t="s">
        <v>15733</v>
      </c>
      <c r="Q2962">
        <v>4</v>
      </c>
      <c r="R2962">
        <v>1</v>
      </c>
      <c r="S2962">
        <v>1.96</v>
      </c>
      <c r="T2962">
        <v>1.99</v>
      </c>
      <c r="U2962">
        <v>383.4</v>
      </c>
      <c r="V2962">
        <v>67.92</v>
      </c>
      <c r="W2962">
        <v>3.08</v>
      </c>
      <c r="Y2962">
        <v>6.2</v>
      </c>
      <c r="Z2962">
        <v>2</v>
      </c>
      <c r="AA2962" t="s">
        <v>4250</v>
      </c>
      <c r="AB2962">
        <v>0</v>
      </c>
      <c r="AC2962">
        <v>4</v>
      </c>
      <c r="AD2962">
        <v>5.6661904761904758</v>
      </c>
      <c r="AF2962" t="s">
        <v>7949</v>
      </c>
      <c r="AI2962">
        <v>0</v>
      </c>
      <c r="AJ2962">
        <v>0</v>
      </c>
      <c r="AK2962" t="s">
        <v>19833</v>
      </c>
      <c r="AL2962" t="s">
        <v>19833</v>
      </c>
      <c r="AM2962" t="s">
        <v>20019</v>
      </c>
    </row>
    <row r="2963" spans="1:39" x14ac:dyDescent="0.25">
      <c r="A2963" t="s">
        <v>10064</v>
      </c>
      <c r="B2963" t="s">
        <v>4841</v>
      </c>
      <c r="C2963" t="s">
        <v>4842</v>
      </c>
      <c r="D2963">
        <v>40</v>
      </c>
      <c r="E2963" t="s">
        <v>4845</v>
      </c>
      <c r="F2963">
        <v>7.4</v>
      </c>
      <c r="K2963" t="s">
        <v>6860</v>
      </c>
      <c r="M2963" t="s">
        <v>14983</v>
      </c>
      <c r="N2963">
        <v>8</v>
      </c>
      <c r="O2963" t="s">
        <v>15306</v>
      </c>
      <c r="P2963" t="s">
        <v>17716</v>
      </c>
      <c r="Q2963">
        <v>6</v>
      </c>
      <c r="R2963">
        <v>5</v>
      </c>
      <c r="S2963">
        <v>-3.3</v>
      </c>
      <c r="T2963">
        <v>-1.1599999999999999</v>
      </c>
      <c r="U2963">
        <v>483.56</v>
      </c>
      <c r="V2963">
        <v>122.13</v>
      </c>
      <c r="W2963">
        <v>0.47</v>
      </c>
      <c r="X2963">
        <v>13.88</v>
      </c>
      <c r="Y2963">
        <v>9.57</v>
      </c>
      <c r="Z2963">
        <v>1</v>
      </c>
      <c r="AA2963" t="s">
        <v>4250</v>
      </c>
      <c r="AB2963">
        <v>0</v>
      </c>
      <c r="AC2963">
        <v>10</v>
      </c>
      <c r="AD2963">
        <v>2.3324285714285709</v>
      </c>
      <c r="AF2963" t="s">
        <v>7952</v>
      </c>
      <c r="AI2963">
        <v>0</v>
      </c>
      <c r="AJ2963">
        <v>0</v>
      </c>
      <c r="AK2963" t="s">
        <v>19858</v>
      </c>
      <c r="AL2963" t="s">
        <v>19858</v>
      </c>
      <c r="AM2963" t="s">
        <v>20019</v>
      </c>
    </row>
    <row r="2964" spans="1:39" x14ac:dyDescent="0.25">
      <c r="A2964" t="s">
        <v>9703</v>
      </c>
      <c r="B2964" t="s">
        <v>4841</v>
      </c>
      <c r="C2964" t="s">
        <v>4842</v>
      </c>
      <c r="D2964">
        <v>40</v>
      </c>
      <c r="E2964" t="s">
        <v>4845</v>
      </c>
      <c r="F2964">
        <v>7.4</v>
      </c>
      <c r="K2964" t="s">
        <v>6860</v>
      </c>
      <c r="L2964" t="s">
        <v>6861</v>
      </c>
      <c r="M2964" t="s">
        <v>15166</v>
      </c>
      <c r="N2964">
        <v>9</v>
      </c>
      <c r="O2964" t="s">
        <v>15547</v>
      </c>
      <c r="P2964" t="s">
        <v>17355</v>
      </c>
      <c r="Q2964">
        <v>5</v>
      </c>
      <c r="R2964">
        <v>2</v>
      </c>
      <c r="S2964">
        <v>2.27</v>
      </c>
      <c r="T2964">
        <v>2.2799999999999998</v>
      </c>
      <c r="U2964">
        <v>389.82</v>
      </c>
      <c r="V2964">
        <v>100.68</v>
      </c>
      <c r="W2964">
        <v>2.17</v>
      </c>
      <c r="X2964">
        <v>10.1</v>
      </c>
      <c r="Y2964">
        <v>5.0599999999999996</v>
      </c>
      <c r="Z2964">
        <v>2</v>
      </c>
      <c r="AA2964" t="s">
        <v>4250</v>
      </c>
      <c r="AB2964">
        <v>0</v>
      </c>
      <c r="AC2964">
        <v>3</v>
      </c>
      <c r="AD2964">
        <v>4.7960000000000003</v>
      </c>
      <c r="AF2964" t="s">
        <v>7949</v>
      </c>
      <c r="AI2964">
        <v>0</v>
      </c>
      <c r="AJ2964">
        <v>0</v>
      </c>
      <c r="AK2964" t="s">
        <v>19951</v>
      </c>
      <c r="AL2964" t="s">
        <v>19951</v>
      </c>
      <c r="AM2964" t="s">
        <v>20019</v>
      </c>
    </row>
    <row r="2965" spans="1:39" x14ac:dyDescent="0.25">
      <c r="A2965" t="s">
        <v>10065</v>
      </c>
      <c r="B2965" t="s">
        <v>4841</v>
      </c>
      <c r="C2965" t="s">
        <v>4842</v>
      </c>
      <c r="D2965">
        <v>40</v>
      </c>
      <c r="E2965" t="s">
        <v>4845</v>
      </c>
      <c r="F2965">
        <v>7.4</v>
      </c>
      <c r="K2965" t="s">
        <v>6860</v>
      </c>
      <c r="L2965" t="s">
        <v>6861</v>
      </c>
      <c r="M2965" t="s">
        <v>15068</v>
      </c>
      <c r="N2965">
        <v>9</v>
      </c>
      <c r="O2965" t="s">
        <v>15421</v>
      </c>
      <c r="P2965" t="s">
        <v>17717</v>
      </c>
      <c r="Q2965">
        <v>6</v>
      </c>
      <c r="R2965">
        <v>2</v>
      </c>
      <c r="S2965">
        <v>3.02</v>
      </c>
      <c r="T2965">
        <v>3.03</v>
      </c>
      <c r="U2965">
        <v>439.34</v>
      </c>
      <c r="V2965">
        <v>113.39</v>
      </c>
      <c r="W2965">
        <v>3.17</v>
      </c>
      <c r="X2965">
        <v>9.9499999999999993</v>
      </c>
      <c r="Y2965">
        <v>2.82</v>
      </c>
      <c r="Z2965">
        <v>2</v>
      </c>
      <c r="AA2965" t="s">
        <v>4250</v>
      </c>
      <c r="AB2965">
        <v>0</v>
      </c>
      <c r="AC2965">
        <v>3</v>
      </c>
      <c r="AD2965">
        <v>3.6286190476190479</v>
      </c>
      <c r="AF2965" t="s">
        <v>7949</v>
      </c>
      <c r="AI2965">
        <v>0</v>
      </c>
      <c r="AJ2965">
        <v>0</v>
      </c>
      <c r="AK2965" t="s">
        <v>19861</v>
      </c>
      <c r="AL2965" t="s">
        <v>19861</v>
      </c>
      <c r="AM2965" t="s">
        <v>20019</v>
      </c>
    </row>
    <row r="2966" spans="1:39" x14ac:dyDescent="0.25">
      <c r="A2966" t="s">
        <v>10066</v>
      </c>
      <c r="B2966" t="s">
        <v>4841</v>
      </c>
      <c r="C2966" t="s">
        <v>4842</v>
      </c>
      <c r="D2966">
        <v>40</v>
      </c>
      <c r="E2966" t="s">
        <v>4845</v>
      </c>
      <c r="F2966">
        <v>7.4</v>
      </c>
      <c r="K2966" t="s">
        <v>6860</v>
      </c>
      <c r="L2966" t="s">
        <v>6861</v>
      </c>
      <c r="M2966" t="s">
        <v>15123</v>
      </c>
      <c r="N2966">
        <v>9</v>
      </c>
      <c r="O2966" t="s">
        <v>15495</v>
      </c>
      <c r="P2966" t="s">
        <v>17718</v>
      </c>
      <c r="Q2966">
        <v>5</v>
      </c>
      <c r="R2966">
        <v>2</v>
      </c>
      <c r="S2966">
        <v>-1.25</v>
      </c>
      <c r="T2966">
        <v>-1.24</v>
      </c>
      <c r="U2966">
        <v>412.8</v>
      </c>
      <c r="V2966">
        <v>89.6</v>
      </c>
      <c r="W2966">
        <v>3.36</v>
      </c>
      <c r="X2966">
        <v>10.08</v>
      </c>
      <c r="Y2966">
        <v>4.8099999999999996</v>
      </c>
      <c r="Z2966">
        <v>2</v>
      </c>
      <c r="AA2966" t="s">
        <v>4250</v>
      </c>
      <c r="AB2966">
        <v>0</v>
      </c>
      <c r="AC2966">
        <v>4</v>
      </c>
      <c r="AD2966">
        <v>5.1228571428571428</v>
      </c>
      <c r="AF2966" t="s">
        <v>7949</v>
      </c>
      <c r="AI2966">
        <v>0</v>
      </c>
      <c r="AJ2966">
        <v>0</v>
      </c>
      <c r="AK2966" t="s">
        <v>7974</v>
      </c>
      <c r="AL2966" t="s">
        <v>7974</v>
      </c>
      <c r="AM2966" t="s">
        <v>20019</v>
      </c>
    </row>
    <row r="2967" spans="1:39" x14ac:dyDescent="0.25">
      <c r="A2967" t="s">
        <v>10067</v>
      </c>
      <c r="B2967" t="s">
        <v>4841</v>
      </c>
      <c r="C2967" t="s">
        <v>4842</v>
      </c>
      <c r="D2967">
        <v>40</v>
      </c>
      <c r="E2967" t="s">
        <v>4845</v>
      </c>
      <c r="F2967">
        <v>7.4</v>
      </c>
      <c r="I2967" t="s">
        <v>13386</v>
      </c>
      <c r="K2967" t="s">
        <v>6860</v>
      </c>
      <c r="L2967" t="s">
        <v>6861</v>
      </c>
      <c r="M2967" t="s">
        <v>15093</v>
      </c>
      <c r="N2967">
        <v>9</v>
      </c>
      <c r="O2967" t="s">
        <v>15453</v>
      </c>
      <c r="P2967" t="s">
        <v>17719</v>
      </c>
      <c r="Q2967">
        <v>8</v>
      </c>
      <c r="R2967">
        <v>2</v>
      </c>
      <c r="S2967">
        <v>2.87</v>
      </c>
      <c r="T2967">
        <v>2.88</v>
      </c>
      <c r="U2967">
        <v>389.41</v>
      </c>
      <c r="V2967">
        <v>119.56</v>
      </c>
      <c r="W2967">
        <v>1.72</v>
      </c>
      <c r="X2967">
        <v>8.8000000000000007</v>
      </c>
      <c r="Y2967">
        <v>2.98</v>
      </c>
      <c r="Z2967">
        <v>2</v>
      </c>
      <c r="AA2967" t="s">
        <v>4250</v>
      </c>
      <c r="AB2967">
        <v>0</v>
      </c>
      <c r="AC2967">
        <v>4</v>
      </c>
      <c r="AD2967">
        <v>3.8695952380952381</v>
      </c>
      <c r="AF2967" t="s">
        <v>7949</v>
      </c>
      <c r="AI2967">
        <v>0</v>
      </c>
      <c r="AJ2967">
        <v>0</v>
      </c>
      <c r="AM2967" t="s">
        <v>20019</v>
      </c>
    </row>
    <row r="2968" spans="1:39" x14ac:dyDescent="0.25">
      <c r="A2968" t="s">
        <v>10067</v>
      </c>
      <c r="B2968" t="s">
        <v>4841</v>
      </c>
      <c r="C2968" t="s">
        <v>4842</v>
      </c>
      <c r="D2968">
        <v>40</v>
      </c>
      <c r="E2968" t="s">
        <v>4845</v>
      </c>
      <c r="F2968">
        <v>7.4</v>
      </c>
      <c r="I2968" t="s">
        <v>13387</v>
      </c>
      <c r="K2968" t="s">
        <v>6860</v>
      </c>
      <c r="L2968" t="s">
        <v>6861</v>
      </c>
      <c r="M2968" t="s">
        <v>15094</v>
      </c>
      <c r="N2968">
        <v>9</v>
      </c>
      <c r="O2968" t="s">
        <v>15454</v>
      </c>
      <c r="P2968" t="s">
        <v>17719</v>
      </c>
      <c r="Q2968">
        <v>8</v>
      </c>
      <c r="R2968">
        <v>2</v>
      </c>
      <c r="S2968">
        <v>2.87</v>
      </c>
      <c r="T2968">
        <v>2.88</v>
      </c>
      <c r="U2968">
        <v>389.41</v>
      </c>
      <c r="V2968">
        <v>119.56</v>
      </c>
      <c r="W2968">
        <v>1.72</v>
      </c>
      <c r="X2968">
        <v>8.8000000000000007</v>
      </c>
      <c r="Y2968">
        <v>2.98</v>
      </c>
      <c r="Z2968">
        <v>2</v>
      </c>
      <c r="AA2968" t="s">
        <v>4250</v>
      </c>
      <c r="AB2968">
        <v>0</v>
      </c>
      <c r="AC2968">
        <v>4</v>
      </c>
      <c r="AD2968">
        <v>3.8695952380952381</v>
      </c>
      <c r="AF2968" t="s">
        <v>7949</v>
      </c>
      <c r="AI2968">
        <v>0</v>
      </c>
      <c r="AJ2968">
        <v>0</v>
      </c>
      <c r="AM2968" t="s">
        <v>20019</v>
      </c>
    </row>
    <row r="2969" spans="1:39" x14ac:dyDescent="0.25">
      <c r="A2969" t="s">
        <v>5503</v>
      </c>
      <c r="B2969" t="s">
        <v>4841</v>
      </c>
      <c r="C2969" t="s">
        <v>4842</v>
      </c>
      <c r="D2969">
        <v>40</v>
      </c>
      <c r="E2969" t="s">
        <v>4845</v>
      </c>
      <c r="F2969">
        <v>7.4</v>
      </c>
      <c r="I2969" t="s">
        <v>6388</v>
      </c>
      <c r="K2969" t="s">
        <v>6860</v>
      </c>
      <c r="L2969" t="s">
        <v>6861</v>
      </c>
      <c r="M2969" t="s">
        <v>6890</v>
      </c>
      <c r="N2969">
        <v>9</v>
      </c>
      <c r="O2969" t="s">
        <v>6949</v>
      </c>
      <c r="P2969" t="s">
        <v>7229</v>
      </c>
      <c r="Q2969">
        <v>7</v>
      </c>
      <c r="R2969">
        <v>1</v>
      </c>
      <c r="S2969">
        <v>3.58</v>
      </c>
      <c r="T2969">
        <v>3.59</v>
      </c>
      <c r="U2969">
        <v>454.84</v>
      </c>
      <c r="V2969">
        <v>96.94</v>
      </c>
      <c r="W2969">
        <v>1.98</v>
      </c>
      <c r="Y2969">
        <v>5.72</v>
      </c>
      <c r="Z2969">
        <v>2</v>
      </c>
      <c r="AA2969" t="s">
        <v>4250</v>
      </c>
      <c r="AB2969">
        <v>0</v>
      </c>
      <c r="AC2969">
        <v>3</v>
      </c>
      <c r="AD2969">
        <v>3.8395714285714289</v>
      </c>
      <c r="AF2969" t="s">
        <v>7949</v>
      </c>
      <c r="AI2969">
        <v>0</v>
      </c>
      <c r="AJ2969">
        <v>0</v>
      </c>
      <c r="AM2969" t="s">
        <v>20019</v>
      </c>
    </row>
    <row r="2970" spans="1:39" x14ac:dyDescent="0.25">
      <c r="A2970" t="s">
        <v>10068</v>
      </c>
      <c r="B2970" t="s">
        <v>4841</v>
      </c>
      <c r="C2970" t="s">
        <v>4842</v>
      </c>
      <c r="D2970">
        <v>40</v>
      </c>
      <c r="E2970" t="s">
        <v>4845</v>
      </c>
      <c r="F2970">
        <v>7.4</v>
      </c>
      <c r="I2970" t="s">
        <v>13388</v>
      </c>
      <c r="K2970" t="s">
        <v>6860</v>
      </c>
      <c r="L2970" t="s">
        <v>6861</v>
      </c>
      <c r="M2970" t="s">
        <v>15047</v>
      </c>
      <c r="N2970">
        <v>9</v>
      </c>
      <c r="O2970" t="s">
        <v>15395</v>
      </c>
      <c r="P2970" t="s">
        <v>17720</v>
      </c>
      <c r="Q2970">
        <v>8</v>
      </c>
      <c r="R2970">
        <v>3</v>
      </c>
      <c r="S2970">
        <v>-0.24</v>
      </c>
      <c r="T2970">
        <v>-0.23</v>
      </c>
      <c r="U2970">
        <v>495.36</v>
      </c>
      <c r="V2970">
        <v>141.4</v>
      </c>
      <c r="W2970">
        <v>2.79</v>
      </c>
      <c r="X2970">
        <v>8.7899999999999991</v>
      </c>
      <c r="Y2970">
        <v>3.13</v>
      </c>
      <c r="Z2970">
        <v>2</v>
      </c>
      <c r="AA2970" t="s">
        <v>4250</v>
      </c>
      <c r="AB2970">
        <v>0</v>
      </c>
      <c r="AC2970">
        <v>3</v>
      </c>
      <c r="AD2970">
        <v>3.1998095238095239</v>
      </c>
      <c r="AF2970" t="s">
        <v>7949</v>
      </c>
      <c r="AI2970">
        <v>0</v>
      </c>
      <c r="AJ2970">
        <v>0</v>
      </c>
      <c r="AM2970" t="s">
        <v>20019</v>
      </c>
    </row>
    <row r="2971" spans="1:39" x14ac:dyDescent="0.25">
      <c r="A2971" t="s">
        <v>10069</v>
      </c>
      <c r="B2971" t="s">
        <v>4841</v>
      </c>
      <c r="C2971" t="s">
        <v>4842</v>
      </c>
      <c r="D2971">
        <v>40</v>
      </c>
      <c r="E2971" t="s">
        <v>4845</v>
      </c>
      <c r="F2971">
        <v>7.4</v>
      </c>
      <c r="I2971" t="s">
        <v>13389</v>
      </c>
      <c r="K2971" t="s">
        <v>6860</v>
      </c>
      <c r="L2971" t="s">
        <v>6861</v>
      </c>
      <c r="M2971" t="s">
        <v>15154</v>
      </c>
      <c r="N2971">
        <v>9</v>
      </c>
      <c r="O2971" t="s">
        <v>15531</v>
      </c>
      <c r="P2971" t="s">
        <v>17721</v>
      </c>
      <c r="Q2971">
        <v>6</v>
      </c>
      <c r="R2971">
        <v>2</v>
      </c>
      <c r="S2971">
        <v>-3.43</v>
      </c>
      <c r="T2971">
        <v>-3.42</v>
      </c>
      <c r="U2971">
        <v>419.81</v>
      </c>
      <c r="V2971">
        <v>77.459999999999994</v>
      </c>
      <c r="W2971">
        <v>3.62</v>
      </c>
      <c r="Y2971">
        <v>4.79</v>
      </c>
      <c r="Z2971">
        <v>2</v>
      </c>
      <c r="AA2971" t="s">
        <v>4250</v>
      </c>
      <c r="AB2971">
        <v>0</v>
      </c>
      <c r="AC2971">
        <v>5</v>
      </c>
      <c r="AD2971">
        <v>5.0727857142857147</v>
      </c>
      <c r="AF2971" t="s">
        <v>7949</v>
      </c>
      <c r="AI2971">
        <v>0</v>
      </c>
      <c r="AJ2971">
        <v>0</v>
      </c>
      <c r="AM2971" t="s">
        <v>20019</v>
      </c>
    </row>
    <row r="2972" spans="1:39" x14ac:dyDescent="0.25">
      <c r="A2972" t="s">
        <v>10070</v>
      </c>
      <c r="B2972" t="s">
        <v>4841</v>
      </c>
      <c r="C2972" t="s">
        <v>4842</v>
      </c>
      <c r="D2972">
        <v>40</v>
      </c>
      <c r="E2972" t="s">
        <v>4845</v>
      </c>
      <c r="F2972">
        <v>7.4</v>
      </c>
      <c r="I2972" t="s">
        <v>13390</v>
      </c>
      <c r="K2972" t="s">
        <v>6860</v>
      </c>
      <c r="L2972" t="s">
        <v>6861</v>
      </c>
      <c r="M2972" t="s">
        <v>15154</v>
      </c>
      <c r="N2972">
        <v>9</v>
      </c>
      <c r="O2972" t="s">
        <v>15531</v>
      </c>
      <c r="P2972" t="s">
        <v>17722</v>
      </c>
      <c r="Q2972">
        <v>6</v>
      </c>
      <c r="R2972">
        <v>2</v>
      </c>
      <c r="S2972">
        <v>-0.83</v>
      </c>
      <c r="T2972">
        <v>-0.83</v>
      </c>
      <c r="U2972">
        <v>454.88</v>
      </c>
      <c r="V2972">
        <v>81.760000000000005</v>
      </c>
      <c r="W2972">
        <v>4.4400000000000004</v>
      </c>
      <c r="Y2972">
        <v>3.04</v>
      </c>
      <c r="Z2972">
        <v>2</v>
      </c>
      <c r="AA2972" t="s">
        <v>4250</v>
      </c>
      <c r="AB2972">
        <v>0</v>
      </c>
      <c r="AC2972">
        <v>3</v>
      </c>
      <c r="AD2972">
        <v>4.8222857142857141</v>
      </c>
      <c r="AF2972" t="s">
        <v>7949</v>
      </c>
      <c r="AI2972">
        <v>0</v>
      </c>
      <c r="AJ2972">
        <v>0</v>
      </c>
      <c r="AM2972" t="s">
        <v>20019</v>
      </c>
    </row>
    <row r="2973" spans="1:39" x14ac:dyDescent="0.25">
      <c r="A2973" t="s">
        <v>10071</v>
      </c>
      <c r="B2973" t="s">
        <v>4841</v>
      </c>
      <c r="C2973" t="s">
        <v>4842</v>
      </c>
      <c r="D2973">
        <v>40</v>
      </c>
      <c r="E2973" t="s">
        <v>4845</v>
      </c>
      <c r="F2973">
        <v>7.4</v>
      </c>
      <c r="I2973" t="s">
        <v>13391</v>
      </c>
      <c r="K2973" t="s">
        <v>6860</v>
      </c>
      <c r="L2973" t="s">
        <v>6861</v>
      </c>
      <c r="M2973" t="s">
        <v>14996</v>
      </c>
      <c r="N2973">
        <v>9</v>
      </c>
      <c r="O2973" t="s">
        <v>15322</v>
      </c>
      <c r="P2973" t="s">
        <v>17723</v>
      </c>
      <c r="Q2973">
        <v>5</v>
      </c>
      <c r="R2973">
        <v>2</v>
      </c>
      <c r="S2973">
        <v>-2.04</v>
      </c>
      <c r="T2973">
        <v>-2.02</v>
      </c>
      <c r="U2973">
        <v>421.27</v>
      </c>
      <c r="V2973">
        <v>89.6</v>
      </c>
      <c r="W2973">
        <v>3.15</v>
      </c>
      <c r="X2973">
        <v>10.1</v>
      </c>
      <c r="Y2973">
        <v>6.01</v>
      </c>
      <c r="Z2973">
        <v>2</v>
      </c>
      <c r="AA2973" t="s">
        <v>4250</v>
      </c>
      <c r="AB2973">
        <v>0</v>
      </c>
      <c r="AC2973">
        <v>3</v>
      </c>
      <c r="AD2973">
        <v>5.0623571428571434</v>
      </c>
      <c r="AF2973" t="s">
        <v>7949</v>
      </c>
      <c r="AI2973">
        <v>0</v>
      </c>
      <c r="AJ2973">
        <v>0</v>
      </c>
      <c r="AM2973" t="s">
        <v>20019</v>
      </c>
    </row>
    <row r="2974" spans="1:39" x14ac:dyDescent="0.25">
      <c r="A2974" t="s">
        <v>10072</v>
      </c>
      <c r="B2974" t="s">
        <v>4841</v>
      </c>
      <c r="C2974" t="s">
        <v>4842</v>
      </c>
      <c r="D2974">
        <v>40</v>
      </c>
      <c r="E2974" t="s">
        <v>4845</v>
      </c>
      <c r="F2974">
        <v>7.4</v>
      </c>
      <c r="I2974" t="s">
        <v>13392</v>
      </c>
      <c r="K2974" t="s">
        <v>6860</v>
      </c>
      <c r="M2974" t="s">
        <v>15002</v>
      </c>
      <c r="N2974">
        <v>8</v>
      </c>
      <c r="O2974" t="s">
        <v>15332</v>
      </c>
      <c r="P2974" t="s">
        <v>17724</v>
      </c>
      <c r="Q2974">
        <v>5</v>
      </c>
      <c r="R2974">
        <v>2</v>
      </c>
      <c r="S2974">
        <v>4.95</v>
      </c>
      <c r="T2974">
        <v>5.77</v>
      </c>
      <c r="U2974">
        <v>423.58</v>
      </c>
      <c r="V2974">
        <v>67.59</v>
      </c>
      <c r="W2974">
        <v>3.47</v>
      </c>
      <c r="Y2974">
        <v>8.39</v>
      </c>
      <c r="Z2974">
        <v>2</v>
      </c>
      <c r="AA2974" t="s">
        <v>4250</v>
      </c>
      <c r="AB2974">
        <v>0</v>
      </c>
      <c r="AC2974">
        <v>3</v>
      </c>
      <c r="AD2974">
        <v>2.850857142857143</v>
      </c>
      <c r="AF2974" t="s">
        <v>7949</v>
      </c>
      <c r="AI2974">
        <v>0</v>
      </c>
      <c r="AJ2974">
        <v>0</v>
      </c>
      <c r="AM2974" t="s">
        <v>20019</v>
      </c>
    </row>
    <row r="2975" spans="1:39" x14ac:dyDescent="0.25">
      <c r="A2975" t="s">
        <v>10073</v>
      </c>
      <c r="B2975" t="s">
        <v>4841</v>
      </c>
      <c r="C2975" t="s">
        <v>4842</v>
      </c>
      <c r="D2975">
        <v>40</v>
      </c>
      <c r="E2975" t="s">
        <v>4845</v>
      </c>
      <c r="F2975">
        <v>7.4</v>
      </c>
      <c r="I2975" t="s">
        <v>13393</v>
      </c>
      <c r="K2975" t="s">
        <v>6860</v>
      </c>
      <c r="L2975" t="s">
        <v>6861</v>
      </c>
      <c r="M2975" t="s">
        <v>15120</v>
      </c>
      <c r="N2975">
        <v>8</v>
      </c>
      <c r="O2975" t="s">
        <v>15492</v>
      </c>
      <c r="P2975" t="s">
        <v>17725</v>
      </c>
      <c r="Q2975">
        <v>7</v>
      </c>
      <c r="R2975">
        <v>2</v>
      </c>
      <c r="S2975">
        <v>0.47</v>
      </c>
      <c r="T2975">
        <v>0.47</v>
      </c>
      <c r="U2975">
        <v>468.84</v>
      </c>
      <c r="V2975">
        <v>98.31</v>
      </c>
      <c r="W2975">
        <v>4.4800000000000004</v>
      </c>
      <c r="Y2975">
        <v>4.57</v>
      </c>
      <c r="Z2975">
        <v>3</v>
      </c>
      <c r="AA2975" t="s">
        <v>4250</v>
      </c>
      <c r="AB2975">
        <v>0</v>
      </c>
      <c r="AC2975">
        <v>3</v>
      </c>
      <c r="AD2975">
        <v>4.4455714285714283</v>
      </c>
      <c r="AF2975" t="s">
        <v>7949</v>
      </c>
      <c r="AI2975">
        <v>0</v>
      </c>
      <c r="AJ2975">
        <v>0</v>
      </c>
      <c r="AM2975" t="s">
        <v>20019</v>
      </c>
    </row>
    <row r="2976" spans="1:39" x14ac:dyDescent="0.25">
      <c r="A2976" t="s">
        <v>10074</v>
      </c>
      <c r="B2976" t="s">
        <v>4841</v>
      </c>
      <c r="C2976" t="s">
        <v>4842</v>
      </c>
      <c r="D2976">
        <v>40.299999999999997</v>
      </c>
      <c r="E2976" t="s">
        <v>4845</v>
      </c>
      <c r="F2976">
        <v>7.39</v>
      </c>
      <c r="I2976" t="s">
        <v>13394</v>
      </c>
      <c r="K2976" t="s">
        <v>6860</v>
      </c>
      <c r="L2976" t="s">
        <v>6861</v>
      </c>
      <c r="M2976" t="s">
        <v>14987</v>
      </c>
      <c r="N2976">
        <v>9</v>
      </c>
      <c r="O2976" t="s">
        <v>15311</v>
      </c>
      <c r="P2976" t="s">
        <v>17726</v>
      </c>
      <c r="Q2976">
        <v>6</v>
      </c>
      <c r="R2976">
        <v>2</v>
      </c>
      <c r="S2976">
        <v>1.1200000000000001</v>
      </c>
      <c r="T2976">
        <v>1.1200000000000001</v>
      </c>
      <c r="U2976">
        <v>472.83</v>
      </c>
      <c r="V2976">
        <v>98.83</v>
      </c>
      <c r="W2976">
        <v>3.93</v>
      </c>
      <c r="X2976">
        <v>9.57</v>
      </c>
      <c r="Y2976">
        <v>4.5599999999999996</v>
      </c>
      <c r="Z2976">
        <v>2</v>
      </c>
      <c r="AA2976" t="s">
        <v>4250</v>
      </c>
      <c r="AB2976">
        <v>0</v>
      </c>
      <c r="AC2976">
        <v>6</v>
      </c>
      <c r="AD2976">
        <v>4.3997380952380958</v>
      </c>
      <c r="AF2976" t="s">
        <v>7949</v>
      </c>
      <c r="AI2976">
        <v>0</v>
      </c>
      <c r="AJ2976">
        <v>0</v>
      </c>
      <c r="AM2976" t="s">
        <v>20019</v>
      </c>
    </row>
    <row r="2977" spans="1:39" x14ac:dyDescent="0.25">
      <c r="A2977" t="s">
        <v>10075</v>
      </c>
      <c r="B2977" t="s">
        <v>4841</v>
      </c>
      <c r="C2977" t="s">
        <v>4842</v>
      </c>
      <c r="D2977">
        <v>40.5</v>
      </c>
      <c r="E2977" t="s">
        <v>4845</v>
      </c>
      <c r="F2977">
        <v>7.39</v>
      </c>
      <c r="I2977" t="s">
        <v>13395</v>
      </c>
      <c r="K2977" t="s">
        <v>6860</v>
      </c>
      <c r="L2977" t="s">
        <v>6861</v>
      </c>
      <c r="M2977" t="s">
        <v>14968</v>
      </c>
      <c r="N2977">
        <v>8</v>
      </c>
      <c r="O2977" t="s">
        <v>15289</v>
      </c>
      <c r="P2977" t="s">
        <v>17727</v>
      </c>
      <c r="Q2977">
        <v>9</v>
      </c>
      <c r="R2977">
        <v>2</v>
      </c>
      <c r="S2977">
        <v>3.38</v>
      </c>
      <c r="T2977">
        <v>3.38</v>
      </c>
      <c r="U2977">
        <v>481.51</v>
      </c>
      <c r="V2977">
        <v>120.95</v>
      </c>
      <c r="W2977">
        <v>3.69</v>
      </c>
      <c r="X2977">
        <v>9.25</v>
      </c>
      <c r="Y2977">
        <v>4.62</v>
      </c>
      <c r="Z2977">
        <v>3</v>
      </c>
      <c r="AA2977" t="s">
        <v>4250</v>
      </c>
      <c r="AB2977">
        <v>0</v>
      </c>
      <c r="AC2977">
        <v>4</v>
      </c>
      <c r="AD2977">
        <v>2.7520714285714289</v>
      </c>
      <c r="AF2977" t="s">
        <v>7949</v>
      </c>
      <c r="AI2977">
        <v>0</v>
      </c>
      <c r="AJ2977">
        <v>0</v>
      </c>
      <c r="AM2977" t="s">
        <v>20019</v>
      </c>
    </row>
    <row r="2978" spans="1:39" x14ac:dyDescent="0.25">
      <c r="A2978" t="s">
        <v>10076</v>
      </c>
      <c r="B2978" t="s">
        <v>4841</v>
      </c>
      <c r="C2978" t="s">
        <v>4842</v>
      </c>
      <c r="D2978">
        <v>40.6</v>
      </c>
      <c r="E2978" t="s">
        <v>4845</v>
      </c>
      <c r="F2978">
        <v>7.39</v>
      </c>
      <c r="K2978" t="s">
        <v>6860</v>
      </c>
      <c r="L2978" t="s">
        <v>6861</v>
      </c>
      <c r="M2978" t="s">
        <v>6887</v>
      </c>
      <c r="N2978">
        <v>9</v>
      </c>
      <c r="O2978" t="s">
        <v>15459</v>
      </c>
      <c r="P2978" t="s">
        <v>17728</v>
      </c>
      <c r="Q2978">
        <v>9</v>
      </c>
      <c r="R2978">
        <v>9</v>
      </c>
      <c r="S2978">
        <v>3.73</v>
      </c>
      <c r="T2978">
        <v>5.78</v>
      </c>
      <c r="U2978">
        <v>847</v>
      </c>
      <c r="V2978">
        <v>257.47000000000003</v>
      </c>
      <c r="W2978">
        <v>1.92</v>
      </c>
      <c r="X2978">
        <v>3.48</v>
      </c>
      <c r="Y2978">
        <v>6.65</v>
      </c>
      <c r="Z2978">
        <v>3</v>
      </c>
      <c r="AA2978" t="s">
        <v>4250</v>
      </c>
      <c r="AB2978">
        <v>2</v>
      </c>
      <c r="AC2978">
        <v>18</v>
      </c>
      <c r="AD2978">
        <v>1.135</v>
      </c>
      <c r="AF2978" t="s">
        <v>7951</v>
      </c>
      <c r="AI2978">
        <v>0</v>
      </c>
      <c r="AJ2978">
        <v>0</v>
      </c>
      <c r="AK2978" t="s">
        <v>19901</v>
      </c>
      <c r="AL2978" t="s">
        <v>19901</v>
      </c>
      <c r="AM2978" t="s">
        <v>20019</v>
      </c>
    </row>
    <row r="2979" spans="1:39" x14ac:dyDescent="0.25">
      <c r="A2979" t="s">
        <v>10077</v>
      </c>
      <c r="B2979" t="s">
        <v>4841</v>
      </c>
      <c r="C2979" t="s">
        <v>4842</v>
      </c>
      <c r="D2979">
        <v>40.74</v>
      </c>
      <c r="E2979" t="s">
        <v>4845</v>
      </c>
      <c r="F2979">
        <v>7.39</v>
      </c>
      <c r="K2979" t="s">
        <v>6860</v>
      </c>
      <c r="L2979" t="s">
        <v>6861</v>
      </c>
      <c r="M2979" t="s">
        <v>15106</v>
      </c>
      <c r="N2979">
        <v>9</v>
      </c>
      <c r="O2979" t="s">
        <v>15474</v>
      </c>
      <c r="P2979" t="s">
        <v>17729</v>
      </c>
      <c r="Q2979">
        <v>6</v>
      </c>
      <c r="R2979">
        <v>1</v>
      </c>
      <c r="S2979">
        <v>2.31</v>
      </c>
      <c r="T2979">
        <v>2.31</v>
      </c>
      <c r="U2979">
        <v>451.45</v>
      </c>
      <c r="V2979">
        <v>76.099999999999994</v>
      </c>
      <c r="W2979">
        <v>3.82</v>
      </c>
      <c r="Y2979">
        <v>5.18</v>
      </c>
      <c r="Z2979">
        <v>3</v>
      </c>
      <c r="AA2979" t="s">
        <v>4250</v>
      </c>
      <c r="AB2979">
        <v>0</v>
      </c>
      <c r="AC2979">
        <v>4</v>
      </c>
      <c r="AD2979">
        <v>5.0251190476190466</v>
      </c>
      <c r="AF2979" t="s">
        <v>7949</v>
      </c>
      <c r="AI2979">
        <v>0</v>
      </c>
      <c r="AJ2979">
        <v>0</v>
      </c>
      <c r="AK2979" t="s">
        <v>19920</v>
      </c>
      <c r="AL2979" t="s">
        <v>19920</v>
      </c>
      <c r="AM2979" t="s">
        <v>20019</v>
      </c>
    </row>
    <row r="2980" spans="1:39" x14ac:dyDescent="0.25">
      <c r="A2980" t="s">
        <v>10078</v>
      </c>
      <c r="B2980" t="s">
        <v>4841</v>
      </c>
      <c r="C2980" t="s">
        <v>4842</v>
      </c>
      <c r="D2980">
        <v>40.799999999999997</v>
      </c>
      <c r="E2980" t="s">
        <v>4845</v>
      </c>
      <c r="F2980">
        <v>7.39</v>
      </c>
      <c r="I2980" t="s">
        <v>13396</v>
      </c>
      <c r="K2980" t="s">
        <v>6860</v>
      </c>
      <c r="M2980" t="s">
        <v>15002</v>
      </c>
      <c r="N2980">
        <v>8</v>
      </c>
      <c r="O2980" t="s">
        <v>15332</v>
      </c>
      <c r="P2980" t="s">
        <v>17730</v>
      </c>
      <c r="Q2980">
        <v>6</v>
      </c>
      <c r="R2980">
        <v>1</v>
      </c>
      <c r="S2980">
        <v>1.36</v>
      </c>
      <c r="T2980">
        <v>1.36</v>
      </c>
      <c r="U2980">
        <v>467.59</v>
      </c>
      <c r="V2980">
        <v>102.06</v>
      </c>
      <c r="W2980">
        <v>2.87</v>
      </c>
      <c r="Y2980">
        <v>0.91</v>
      </c>
      <c r="Z2980">
        <v>2</v>
      </c>
      <c r="AA2980" t="s">
        <v>4250</v>
      </c>
      <c r="AB2980">
        <v>0</v>
      </c>
      <c r="AC2980">
        <v>3</v>
      </c>
      <c r="AD2980">
        <v>4.6628333333333334</v>
      </c>
      <c r="AF2980" t="s">
        <v>7949</v>
      </c>
      <c r="AI2980">
        <v>0</v>
      </c>
      <c r="AJ2980">
        <v>0</v>
      </c>
      <c r="AM2980" t="s">
        <v>20019</v>
      </c>
    </row>
    <row r="2981" spans="1:39" x14ac:dyDescent="0.25">
      <c r="A2981" t="s">
        <v>10079</v>
      </c>
      <c r="B2981" t="s">
        <v>4841</v>
      </c>
      <c r="C2981" t="s">
        <v>4842</v>
      </c>
      <c r="D2981">
        <v>41</v>
      </c>
      <c r="E2981" t="s">
        <v>4845</v>
      </c>
      <c r="F2981">
        <v>7.39</v>
      </c>
      <c r="K2981" t="s">
        <v>6860</v>
      </c>
      <c r="L2981" t="s">
        <v>6861</v>
      </c>
      <c r="M2981" t="s">
        <v>15104</v>
      </c>
      <c r="N2981">
        <v>9</v>
      </c>
      <c r="O2981" t="s">
        <v>15469</v>
      </c>
      <c r="P2981" t="s">
        <v>17731</v>
      </c>
      <c r="Q2981">
        <v>5</v>
      </c>
      <c r="R2981">
        <v>1</v>
      </c>
      <c r="S2981">
        <v>5.36</v>
      </c>
      <c r="T2981">
        <v>5.36</v>
      </c>
      <c r="U2981">
        <v>418.92</v>
      </c>
      <c r="V2981">
        <v>56.84</v>
      </c>
      <c r="W2981">
        <v>4.7300000000000004</v>
      </c>
      <c r="Y2981">
        <v>0.9</v>
      </c>
      <c r="Z2981">
        <v>2</v>
      </c>
      <c r="AA2981" t="s">
        <v>4250</v>
      </c>
      <c r="AB2981">
        <v>0</v>
      </c>
      <c r="AC2981">
        <v>1</v>
      </c>
      <c r="AD2981">
        <v>3.4124761904761902</v>
      </c>
      <c r="AF2981" t="s">
        <v>7949</v>
      </c>
      <c r="AI2981">
        <v>0</v>
      </c>
      <c r="AJ2981">
        <v>0</v>
      </c>
      <c r="AK2981" t="s">
        <v>19914</v>
      </c>
      <c r="AL2981" t="s">
        <v>19914</v>
      </c>
      <c r="AM2981" t="s">
        <v>20019</v>
      </c>
    </row>
    <row r="2982" spans="1:39" x14ac:dyDescent="0.25">
      <c r="A2982" t="s">
        <v>10080</v>
      </c>
      <c r="B2982" t="s">
        <v>4841</v>
      </c>
      <c r="C2982" t="s">
        <v>4842</v>
      </c>
      <c r="D2982">
        <v>41</v>
      </c>
      <c r="E2982" t="s">
        <v>4845</v>
      </c>
      <c r="F2982">
        <v>7.39</v>
      </c>
      <c r="K2982" t="s">
        <v>6860</v>
      </c>
      <c r="L2982" t="s">
        <v>6861</v>
      </c>
      <c r="M2982" t="s">
        <v>15104</v>
      </c>
      <c r="N2982">
        <v>9</v>
      </c>
      <c r="O2982" t="s">
        <v>15469</v>
      </c>
      <c r="P2982" t="s">
        <v>17732</v>
      </c>
      <c r="Q2982">
        <v>6</v>
      </c>
      <c r="R2982">
        <v>1</v>
      </c>
      <c r="S2982">
        <v>4.08</v>
      </c>
      <c r="T2982">
        <v>4.08</v>
      </c>
      <c r="U2982">
        <v>391.5</v>
      </c>
      <c r="V2982">
        <v>80.63</v>
      </c>
      <c r="W2982">
        <v>3.81</v>
      </c>
      <c r="Y2982">
        <v>2.88</v>
      </c>
      <c r="Z2982">
        <v>2</v>
      </c>
      <c r="AA2982" t="s">
        <v>4250</v>
      </c>
      <c r="AB2982">
        <v>0</v>
      </c>
      <c r="AC2982">
        <v>1</v>
      </c>
      <c r="AD2982">
        <v>4.0683333333333334</v>
      </c>
      <c r="AF2982" t="s">
        <v>7949</v>
      </c>
      <c r="AI2982">
        <v>0</v>
      </c>
      <c r="AJ2982">
        <v>0</v>
      </c>
      <c r="AK2982" t="s">
        <v>19914</v>
      </c>
      <c r="AL2982" t="s">
        <v>19914</v>
      </c>
      <c r="AM2982" t="s">
        <v>20019</v>
      </c>
    </row>
    <row r="2983" spans="1:39" x14ac:dyDescent="0.25">
      <c r="A2983" t="s">
        <v>8565</v>
      </c>
      <c r="B2983" t="s">
        <v>4841</v>
      </c>
      <c r="C2983" t="s">
        <v>4842</v>
      </c>
      <c r="D2983">
        <v>41</v>
      </c>
      <c r="E2983" t="s">
        <v>4845</v>
      </c>
      <c r="F2983">
        <v>7.39</v>
      </c>
      <c r="K2983" t="s">
        <v>6860</v>
      </c>
      <c r="M2983" t="s">
        <v>15158</v>
      </c>
      <c r="N2983">
        <v>8</v>
      </c>
      <c r="O2983" t="s">
        <v>15536</v>
      </c>
      <c r="P2983" t="s">
        <v>16218</v>
      </c>
      <c r="Q2983">
        <v>6</v>
      </c>
      <c r="R2983">
        <v>3</v>
      </c>
      <c r="S2983">
        <v>3.57</v>
      </c>
      <c r="T2983">
        <v>4.4400000000000004</v>
      </c>
      <c r="U2983">
        <v>655.74</v>
      </c>
      <c r="V2983">
        <v>107.97</v>
      </c>
      <c r="W2983">
        <v>5.69</v>
      </c>
      <c r="X2983">
        <v>13.72</v>
      </c>
      <c r="Y2983">
        <v>8.1999999999999993</v>
      </c>
      <c r="Z2983">
        <v>4</v>
      </c>
      <c r="AA2983" t="s">
        <v>4250</v>
      </c>
      <c r="AB2983">
        <v>2</v>
      </c>
      <c r="AC2983">
        <v>14</v>
      </c>
      <c r="AD2983">
        <v>1.962666666666667</v>
      </c>
      <c r="AF2983" t="s">
        <v>7949</v>
      </c>
      <c r="AI2983">
        <v>0</v>
      </c>
      <c r="AJ2983">
        <v>0</v>
      </c>
      <c r="AK2983" t="s">
        <v>19888</v>
      </c>
      <c r="AL2983" t="s">
        <v>19888</v>
      </c>
      <c r="AM2983" t="s">
        <v>20019</v>
      </c>
    </row>
    <row r="2984" spans="1:39" x14ac:dyDescent="0.25">
      <c r="A2984" t="s">
        <v>8947</v>
      </c>
      <c r="B2984" t="s">
        <v>4841</v>
      </c>
      <c r="C2984" t="s">
        <v>4842</v>
      </c>
      <c r="D2984">
        <v>41</v>
      </c>
      <c r="E2984" t="s">
        <v>4845</v>
      </c>
      <c r="F2984">
        <v>7.39</v>
      </c>
      <c r="K2984" t="s">
        <v>6860</v>
      </c>
      <c r="L2984" t="s">
        <v>6861</v>
      </c>
      <c r="M2984" t="s">
        <v>15049</v>
      </c>
      <c r="N2984">
        <v>9</v>
      </c>
      <c r="O2984" t="s">
        <v>15398</v>
      </c>
      <c r="P2984" t="s">
        <v>16599</v>
      </c>
      <c r="Q2984">
        <v>7</v>
      </c>
      <c r="R2984">
        <v>4</v>
      </c>
      <c r="S2984">
        <v>1.87</v>
      </c>
      <c r="T2984">
        <v>3.02</v>
      </c>
      <c r="U2984">
        <v>580.75</v>
      </c>
      <c r="V2984">
        <v>120</v>
      </c>
      <c r="W2984">
        <v>3.55</v>
      </c>
      <c r="X2984">
        <v>13.98</v>
      </c>
      <c r="Y2984">
        <v>8.5299999999999994</v>
      </c>
      <c r="Z2984">
        <v>3</v>
      </c>
      <c r="AA2984" t="s">
        <v>4250</v>
      </c>
      <c r="AB2984">
        <v>1</v>
      </c>
      <c r="AC2984">
        <v>13</v>
      </c>
      <c r="AD2984">
        <v>2.725000000000001</v>
      </c>
      <c r="AF2984" t="s">
        <v>7952</v>
      </c>
      <c r="AI2984">
        <v>0</v>
      </c>
      <c r="AJ2984">
        <v>0</v>
      </c>
      <c r="AK2984" t="s">
        <v>19889</v>
      </c>
      <c r="AL2984" t="s">
        <v>19889</v>
      </c>
      <c r="AM2984" t="s">
        <v>20019</v>
      </c>
    </row>
    <row r="2985" spans="1:39" x14ac:dyDescent="0.25">
      <c r="A2985" t="s">
        <v>9307</v>
      </c>
      <c r="B2985" t="s">
        <v>4841</v>
      </c>
      <c r="C2985" t="s">
        <v>4842</v>
      </c>
      <c r="D2985">
        <v>41</v>
      </c>
      <c r="E2985" t="s">
        <v>4845</v>
      </c>
      <c r="F2985">
        <v>7.39</v>
      </c>
      <c r="K2985" t="s">
        <v>6860</v>
      </c>
      <c r="L2985" t="s">
        <v>6861</v>
      </c>
      <c r="M2985" t="s">
        <v>15052</v>
      </c>
      <c r="N2985">
        <v>9</v>
      </c>
      <c r="O2985" t="s">
        <v>15403</v>
      </c>
      <c r="P2985" t="s">
        <v>16959</v>
      </c>
      <c r="Q2985">
        <v>6</v>
      </c>
      <c r="R2985">
        <v>4</v>
      </c>
      <c r="S2985">
        <v>1.57</v>
      </c>
      <c r="T2985">
        <v>1.59</v>
      </c>
      <c r="U2985">
        <v>499.63</v>
      </c>
      <c r="V2985">
        <v>103.71</v>
      </c>
      <c r="W2985">
        <v>3.22</v>
      </c>
      <c r="X2985">
        <v>13.87</v>
      </c>
      <c r="Y2985">
        <v>5.83</v>
      </c>
      <c r="Z2985">
        <v>2</v>
      </c>
      <c r="AA2985" t="s">
        <v>4250</v>
      </c>
      <c r="AB2985">
        <v>0</v>
      </c>
      <c r="AC2985">
        <v>8</v>
      </c>
      <c r="AD2985">
        <v>3.5456428571428571</v>
      </c>
      <c r="AF2985" t="s">
        <v>7949</v>
      </c>
      <c r="AI2985">
        <v>0</v>
      </c>
      <c r="AJ2985">
        <v>0</v>
      </c>
      <c r="AK2985" t="s">
        <v>19856</v>
      </c>
      <c r="AL2985" t="s">
        <v>19856</v>
      </c>
      <c r="AM2985" t="s">
        <v>20019</v>
      </c>
    </row>
    <row r="2986" spans="1:39" x14ac:dyDescent="0.25">
      <c r="A2986" t="s">
        <v>10081</v>
      </c>
      <c r="B2986" t="s">
        <v>4841</v>
      </c>
      <c r="C2986" t="s">
        <v>4842</v>
      </c>
      <c r="D2986">
        <v>41</v>
      </c>
      <c r="E2986" t="s">
        <v>4845</v>
      </c>
      <c r="F2986">
        <v>7.39</v>
      </c>
      <c r="K2986" t="s">
        <v>6860</v>
      </c>
      <c r="L2986" t="s">
        <v>6861</v>
      </c>
      <c r="M2986" t="s">
        <v>15006</v>
      </c>
      <c r="N2986">
        <v>9</v>
      </c>
      <c r="O2986" t="s">
        <v>15336</v>
      </c>
      <c r="P2986" t="s">
        <v>17733</v>
      </c>
      <c r="Q2986">
        <v>5</v>
      </c>
      <c r="R2986">
        <v>1</v>
      </c>
      <c r="S2986">
        <v>3.82</v>
      </c>
      <c r="T2986">
        <v>3.82</v>
      </c>
      <c r="U2986">
        <v>402.85</v>
      </c>
      <c r="V2986">
        <v>66.069999999999993</v>
      </c>
      <c r="W2986">
        <v>3.87</v>
      </c>
      <c r="Y2986">
        <v>1.5</v>
      </c>
      <c r="Z2986">
        <v>2</v>
      </c>
      <c r="AA2986" t="s">
        <v>4250</v>
      </c>
      <c r="AB2986">
        <v>0</v>
      </c>
      <c r="AC2986">
        <v>1</v>
      </c>
      <c r="AD2986">
        <v>4.2072619047619053</v>
      </c>
      <c r="AF2986" t="s">
        <v>7949</v>
      </c>
      <c r="AI2986">
        <v>0</v>
      </c>
      <c r="AJ2986">
        <v>0</v>
      </c>
      <c r="AK2986" t="s">
        <v>19871</v>
      </c>
      <c r="AL2986" t="s">
        <v>19871</v>
      </c>
      <c r="AM2986" t="s">
        <v>20019</v>
      </c>
    </row>
    <row r="2987" spans="1:39" x14ac:dyDescent="0.25">
      <c r="A2987" t="s">
        <v>10082</v>
      </c>
      <c r="B2987" t="s">
        <v>4841</v>
      </c>
      <c r="C2987" t="s">
        <v>4842</v>
      </c>
      <c r="D2987">
        <v>41</v>
      </c>
      <c r="E2987" t="s">
        <v>4845</v>
      </c>
      <c r="F2987">
        <v>7.39</v>
      </c>
      <c r="I2987" t="s">
        <v>13397</v>
      </c>
      <c r="K2987" t="s">
        <v>6860</v>
      </c>
      <c r="M2987" t="s">
        <v>14989</v>
      </c>
      <c r="N2987">
        <v>8</v>
      </c>
      <c r="O2987" t="s">
        <v>15313</v>
      </c>
      <c r="P2987" t="s">
        <v>17734</v>
      </c>
      <c r="Q2987">
        <v>9</v>
      </c>
      <c r="R2987">
        <v>2</v>
      </c>
      <c r="S2987">
        <v>3.91</v>
      </c>
      <c r="T2987">
        <v>3.91</v>
      </c>
      <c r="U2987">
        <v>455.51</v>
      </c>
      <c r="V2987">
        <v>111.72</v>
      </c>
      <c r="W2987">
        <v>3.07</v>
      </c>
      <c r="X2987">
        <v>10.64</v>
      </c>
      <c r="Y2987">
        <v>3.8</v>
      </c>
      <c r="Z2987">
        <v>2</v>
      </c>
      <c r="AA2987" t="s">
        <v>4250</v>
      </c>
      <c r="AB2987">
        <v>0</v>
      </c>
      <c r="AC2987">
        <v>5</v>
      </c>
      <c r="AD2987">
        <v>2.683785714285714</v>
      </c>
      <c r="AF2987" t="s">
        <v>7949</v>
      </c>
      <c r="AI2987">
        <v>0</v>
      </c>
      <c r="AJ2987">
        <v>0</v>
      </c>
      <c r="AM2987" t="s">
        <v>20019</v>
      </c>
    </row>
    <row r="2988" spans="1:39" x14ac:dyDescent="0.25">
      <c r="A2988" t="s">
        <v>10083</v>
      </c>
      <c r="B2988" t="s">
        <v>4841</v>
      </c>
      <c r="C2988" t="s">
        <v>4842</v>
      </c>
      <c r="D2988">
        <v>41</v>
      </c>
      <c r="E2988" t="s">
        <v>4845</v>
      </c>
      <c r="F2988">
        <v>7.39</v>
      </c>
      <c r="K2988" t="s">
        <v>6860</v>
      </c>
      <c r="L2988" t="s">
        <v>6861</v>
      </c>
      <c r="M2988" t="s">
        <v>15038</v>
      </c>
      <c r="N2988">
        <v>9</v>
      </c>
      <c r="O2988" t="s">
        <v>15444</v>
      </c>
      <c r="P2988" t="s">
        <v>17735</v>
      </c>
      <c r="Q2988">
        <v>4</v>
      </c>
      <c r="R2988">
        <v>1</v>
      </c>
      <c r="S2988">
        <v>1.73</v>
      </c>
      <c r="T2988">
        <v>1.75</v>
      </c>
      <c r="U2988">
        <v>387.36</v>
      </c>
      <c r="V2988">
        <v>67.92</v>
      </c>
      <c r="W2988">
        <v>2.83</v>
      </c>
      <c r="Y2988">
        <v>6.12</v>
      </c>
      <c r="Z2988">
        <v>2</v>
      </c>
      <c r="AA2988" t="s">
        <v>4250</v>
      </c>
      <c r="AB2988">
        <v>0</v>
      </c>
      <c r="AC2988">
        <v>4</v>
      </c>
      <c r="AD2988">
        <v>5.6379047619047613</v>
      </c>
      <c r="AF2988" t="s">
        <v>7949</v>
      </c>
      <c r="AI2988">
        <v>0</v>
      </c>
      <c r="AJ2988">
        <v>0</v>
      </c>
      <c r="AK2988" t="s">
        <v>19833</v>
      </c>
      <c r="AL2988" t="s">
        <v>19833</v>
      </c>
      <c r="AM2988" t="s">
        <v>20019</v>
      </c>
    </row>
    <row r="2989" spans="1:39" x14ac:dyDescent="0.25">
      <c r="A2989" t="s">
        <v>10084</v>
      </c>
      <c r="B2989" t="s">
        <v>4841</v>
      </c>
      <c r="C2989" t="s">
        <v>4842</v>
      </c>
      <c r="D2989">
        <v>41</v>
      </c>
      <c r="E2989" t="s">
        <v>4845</v>
      </c>
      <c r="F2989">
        <v>7.39</v>
      </c>
      <c r="J2989" t="s">
        <v>14932</v>
      </c>
      <c r="K2989" t="s">
        <v>6860</v>
      </c>
      <c r="L2989" t="s">
        <v>6861</v>
      </c>
      <c r="M2989" t="s">
        <v>6865</v>
      </c>
      <c r="N2989">
        <v>9</v>
      </c>
      <c r="O2989" t="s">
        <v>15451</v>
      </c>
      <c r="P2989" t="s">
        <v>17736</v>
      </c>
      <c r="Q2989">
        <v>6</v>
      </c>
      <c r="R2989">
        <v>4</v>
      </c>
      <c r="S2989">
        <v>1.76</v>
      </c>
      <c r="T2989">
        <v>2.73</v>
      </c>
      <c r="U2989">
        <v>606.79</v>
      </c>
      <c r="V2989">
        <v>127.84</v>
      </c>
      <c r="W2989">
        <v>3.81</v>
      </c>
      <c r="X2989">
        <v>13.72</v>
      </c>
      <c r="Y2989">
        <v>8.35</v>
      </c>
      <c r="Z2989">
        <v>3</v>
      </c>
      <c r="AA2989" t="s">
        <v>4250</v>
      </c>
      <c r="AB2989">
        <v>1</v>
      </c>
      <c r="AC2989">
        <v>14</v>
      </c>
      <c r="AD2989">
        <v>2.8250000000000002</v>
      </c>
      <c r="AF2989" t="s">
        <v>7949</v>
      </c>
      <c r="AI2989">
        <v>0</v>
      </c>
      <c r="AJ2989">
        <v>0</v>
      </c>
      <c r="AK2989" t="s">
        <v>19931</v>
      </c>
      <c r="AL2989" t="s">
        <v>19931</v>
      </c>
      <c r="AM2989" t="s">
        <v>20019</v>
      </c>
    </row>
    <row r="2990" spans="1:39" x14ac:dyDescent="0.25">
      <c r="A2990" t="s">
        <v>10085</v>
      </c>
      <c r="B2990" t="s">
        <v>4841</v>
      </c>
      <c r="C2990" t="s">
        <v>4842</v>
      </c>
      <c r="D2990">
        <v>41</v>
      </c>
      <c r="E2990" t="s">
        <v>4845</v>
      </c>
      <c r="F2990">
        <v>7.39</v>
      </c>
      <c r="K2990" t="s">
        <v>6860</v>
      </c>
      <c r="M2990" t="s">
        <v>15148</v>
      </c>
      <c r="N2990">
        <v>8</v>
      </c>
      <c r="O2990" t="s">
        <v>15524</v>
      </c>
      <c r="P2990" t="s">
        <v>17737</v>
      </c>
      <c r="Q2990">
        <v>8</v>
      </c>
      <c r="R2990">
        <v>6</v>
      </c>
      <c r="S2990">
        <v>3.44</v>
      </c>
      <c r="T2990">
        <v>3.45</v>
      </c>
      <c r="U2990">
        <v>696.89</v>
      </c>
      <c r="V2990">
        <v>187.85</v>
      </c>
      <c r="W2990">
        <v>3.15</v>
      </c>
      <c r="X2990">
        <v>11.35</v>
      </c>
      <c r="Y2990">
        <v>5.15</v>
      </c>
      <c r="Z2990">
        <v>2</v>
      </c>
      <c r="AA2990" t="s">
        <v>4250</v>
      </c>
      <c r="AB2990">
        <v>2</v>
      </c>
      <c r="AC2990">
        <v>18</v>
      </c>
      <c r="AD2990">
        <v>2.0550000000000002</v>
      </c>
      <c r="AF2990" t="s">
        <v>7949</v>
      </c>
      <c r="AI2990">
        <v>0</v>
      </c>
      <c r="AJ2990">
        <v>0</v>
      </c>
      <c r="AK2990" t="s">
        <v>19955</v>
      </c>
      <c r="AL2990" t="s">
        <v>19955</v>
      </c>
      <c r="AM2990" t="s">
        <v>20019</v>
      </c>
    </row>
    <row r="2991" spans="1:39" x14ac:dyDescent="0.25">
      <c r="A2991" t="s">
        <v>10086</v>
      </c>
      <c r="B2991" t="s">
        <v>4841</v>
      </c>
      <c r="C2991" t="s">
        <v>4842</v>
      </c>
      <c r="D2991">
        <v>41.5</v>
      </c>
      <c r="E2991" t="s">
        <v>4845</v>
      </c>
      <c r="F2991">
        <v>7.38</v>
      </c>
      <c r="I2991" t="s">
        <v>13398</v>
      </c>
      <c r="K2991" t="s">
        <v>6860</v>
      </c>
      <c r="L2991" t="s">
        <v>6861</v>
      </c>
      <c r="M2991" t="s">
        <v>14987</v>
      </c>
      <c r="N2991">
        <v>9</v>
      </c>
      <c r="O2991" t="s">
        <v>15311</v>
      </c>
      <c r="P2991" t="s">
        <v>17738</v>
      </c>
      <c r="Q2991">
        <v>6</v>
      </c>
      <c r="R2991">
        <v>2</v>
      </c>
      <c r="S2991">
        <v>1.72</v>
      </c>
      <c r="T2991">
        <v>1.72</v>
      </c>
      <c r="U2991">
        <v>456.22</v>
      </c>
      <c r="V2991">
        <v>102.49</v>
      </c>
      <c r="W2991">
        <v>2.82</v>
      </c>
      <c r="X2991">
        <v>10.26</v>
      </c>
      <c r="Y2991">
        <v>4.17</v>
      </c>
      <c r="Z2991">
        <v>2</v>
      </c>
      <c r="AA2991" t="s">
        <v>4250</v>
      </c>
      <c r="AB2991">
        <v>0</v>
      </c>
      <c r="AC2991">
        <v>4</v>
      </c>
      <c r="AD2991">
        <v>4.3963809523809534</v>
      </c>
      <c r="AF2991" t="s">
        <v>7949</v>
      </c>
      <c r="AI2991">
        <v>0</v>
      </c>
      <c r="AJ2991">
        <v>0</v>
      </c>
      <c r="AM2991" t="s">
        <v>20019</v>
      </c>
    </row>
    <row r="2992" spans="1:39" x14ac:dyDescent="0.25">
      <c r="A2992" t="s">
        <v>8616</v>
      </c>
      <c r="B2992" t="s">
        <v>4841</v>
      </c>
      <c r="C2992" t="s">
        <v>4842</v>
      </c>
      <c r="D2992">
        <v>41.7</v>
      </c>
      <c r="E2992" t="s">
        <v>4845</v>
      </c>
      <c r="F2992">
        <v>7.38</v>
      </c>
      <c r="K2992" t="s">
        <v>6860</v>
      </c>
      <c r="L2992" t="s">
        <v>6861</v>
      </c>
      <c r="M2992" t="s">
        <v>15023</v>
      </c>
      <c r="N2992">
        <v>9</v>
      </c>
      <c r="O2992" t="s">
        <v>15361</v>
      </c>
      <c r="P2992" t="s">
        <v>16269</v>
      </c>
      <c r="Q2992">
        <v>6</v>
      </c>
      <c r="R2992">
        <v>1</v>
      </c>
      <c r="S2992">
        <v>3.99</v>
      </c>
      <c r="T2992">
        <v>3.99</v>
      </c>
      <c r="U2992">
        <v>449.49</v>
      </c>
      <c r="V2992">
        <v>97.18</v>
      </c>
      <c r="W2992">
        <v>4.4800000000000004</v>
      </c>
      <c r="Y2992">
        <v>3.38</v>
      </c>
      <c r="Z2992">
        <v>4</v>
      </c>
      <c r="AA2992" t="s">
        <v>4250</v>
      </c>
      <c r="AB2992">
        <v>0</v>
      </c>
      <c r="AC2992">
        <v>4</v>
      </c>
      <c r="AD2992">
        <v>3.4647857142857141</v>
      </c>
      <c r="AF2992" t="s">
        <v>7949</v>
      </c>
      <c r="AI2992">
        <v>0</v>
      </c>
      <c r="AJ2992">
        <v>0</v>
      </c>
      <c r="AK2992" t="s">
        <v>19841</v>
      </c>
      <c r="AL2992" t="s">
        <v>19841</v>
      </c>
      <c r="AM2992" t="s">
        <v>20019</v>
      </c>
    </row>
    <row r="2993" spans="1:39" x14ac:dyDescent="0.25">
      <c r="A2993" t="s">
        <v>10087</v>
      </c>
      <c r="B2993" t="s">
        <v>4841</v>
      </c>
      <c r="C2993" t="s">
        <v>4842</v>
      </c>
      <c r="D2993">
        <v>41.7</v>
      </c>
      <c r="E2993" t="s">
        <v>4845</v>
      </c>
      <c r="F2993">
        <v>7.38</v>
      </c>
      <c r="I2993" t="s">
        <v>13399</v>
      </c>
      <c r="K2993" t="s">
        <v>6860</v>
      </c>
      <c r="L2993" t="s">
        <v>6861</v>
      </c>
      <c r="M2993" t="s">
        <v>15021</v>
      </c>
      <c r="N2993">
        <v>9</v>
      </c>
      <c r="O2993" t="s">
        <v>15359</v>
      </c>
      <c r="P2993" t="s">
        <v>17739</v>
      </c>
      <c r="Q2993">
        <v>3</v>
      </c>
      <c r="R2993">
        <v>1</v>
      </c>
      <c r="U2993">
        <v>415.54</v>
      </c>
      <c r="V2993">
        <v>49.91</v>
      </c>
      <c r="W2993">
        <v>5.87</v>
      </c>
      <c r="Y2993">
        <v>5.98</v>
      </c>
      <c r="Z2993">
        <v>2</v>
      </c>
      <c r="AA2993" t="s">
        <v>4250</v>
      </c>
      <c r="AB2993">
        <v>1</v>
      </c>
      <c r="AC2993">
        <v>3</v>
      </c>
      <c r="AF2993" t="s">
        <v>7949</v>
      </c>
      <c r="AI2993">
        <v>0</v>
      </c>
      <c r="AJ2993">
        <v>0</v>
      </c>
      <c r="AM2993" t="s">
        <v>20019</v>
      </c>
    </row>
    <row r="2994" spans="1:39" x14ac:dyDescent="0.25">
      <c r="A2994" t="s">
        <v>10088</v>
      </c>
      <c r="B2994" t="s">
        <v>4841</v>
      </c>
      <c r="C2994" t="s">
        <v>4842</v>
      </c>
      <c r="D2994">
        <v>41.7</v>
      </c>
      <c r="E2994" t="s">
        <v>4845</v>
      </c>
      <c r="F2994">
        <v>7.38</v>
      </c>
      <c r="I2994" t="s">
        <v>13400</v>
      </c>
      <c r="K2994" t="s">
        <v>6860</v>
      </c>
      <c r="L2994" t="s">
        <v>6861</v>
      </c>
      <c r="M2994" t="s">
        <v>15021</v>
      </c>
      <c r="N2994">
        <v>9</v>
      </c>
      <c r="O2994" t="s">
        <v>15359</v>
      </c>
      <c r="P2994" t="s">
        <v>17740</v>
      </c>
      <c r="Q2994">
        <v>6</v>
      </c>
      <c r="R2994">
        <v>1</v>
      </c>
      <c r="S2994">
        <v>2.46</v>
      </c>
      <c r="T2994">
        <v>4.3</v>
      </c>
      <c r="U2994">
        <v>416.53</v>
      </c>
      <c r="V2994">
        <v>83.87</v>
      </c>
      <c r="W2994">
        <v>4.09</v>
      </c>
      <c r="Y2994">
        <v>9.75</v>
      </c>
      <c r="Z2994">
        <v>2</v>
      </c>
      <c r="AA2994" t="s">
        <v>4250</v>
      </c>
      <c r="AB2994">
        <v>0</v>
      </c>
      <c r="AC2994">
        <v>3</v>
      </c>
      <c r="AD2994">
        <v>3.674547619047619</v>
      </c>
      <c r="AF2994" t="s">
        <v>7952</v>
      </c>
      <c r="AI2994">
        <v>0</v>
      </c>
      <c r="AJ2994">
        <v>0</v>
      </c>
      <c r="AM2994" t="s">
        <v>20019</v>
      </c>
    </row>
    <row r="2995" spans="1:39" x14ac:dyDescent="0.25">
      <c r="A2995" t="s">
        <v>10088</v>
      </c>
      <c r="B2995" t="s">
        <v>4841</v>
      </c>
      <c r="C2995" t="s">
        <v>4842</v>
      </c>
      <c r="D2995">
        <v>41.7</v>
      </c>
      <c r="E2995" t="s">
        <v>4845</v>
      </c>
      <c r="F2995">
        <v>7.38</v>
      </c>
      <c r="I2995" t="s">
        <v>13401</v>
      </c>
      <c r="K2995" t="s">
        <v>6860</v>
      </c>
      <c r="M2995" t="s">
        <v>14977</v>
      </c>
      <c r="N2995">
        <v>8</v>
      </c>
      <c r="O2995" t="s">
        <v>15298</v>
      </c>
      <c r="P2995" t="s">
        <v>17740</v>
      </c>
      <c r="Q2995">
        <v>6</v>
      </c>
      <c r="R2995">
        <v>1</v>
      </c>
      <c r="S2995">
        <v>2.46</v>
      </c>
      <c r="T2995">
        <v>4.3</v>
      </c>
      <c r="U2995">
        <v>416.53</v>
      </c>
      <c r="V2995">
        <v>83.87</v>
      </c>
      <c r="W2995">
        <v>4.09</v>
      </c>
      <c r="Y2995">
        <v>9.75</v>
      </c>
      <c r="Z2995">
        <v>2</v>
      </c>
      <c r="AA2995" t="s">
        <v>4250</v>
      </c>
      <c r="AB2995">
        <v>0</v>
      </c>
      <c r="AC2995">
        <v>3</v>
      </c>
      <c r="AD2995">
        <v>3.674547619047619</v>
      </c>
      <c r="AF2995" t="s">
        <v>7952</v>
      </c>
      <c r="AI2995">
        <v>0</v>
      </c>
      <c r="AJ2995">
        <v>0</v>
      </c>
      <c r="AM2995" t="s">
        <v>20019</v>
      </c>
    </row>
    <row r="2996" spans="1:39" x14ac:dyDescent="0.25">
      <c r="A2996" t="s">
        <v>10089</v>
      </c>
      <c r="B2996" t="s">
        <v>4841</v>
      </c>
      <c r="C2996" t="s">
        <v>4842</v>
      </c>
      <c r="D2996">
        <v>41.7</v>
      </c>
      <c r="E2996" t="s">
        <v>4845</v>
      </c>
      <c r="F2996">
        <v>7.38</v>
      </c>
      <c r="I2996" t="s">
        <v>13402</v>
      </c>
      <c r="K2996" t="s">
        <v>6860</v>
      </c>
      <c r="M2996" t="s">
        <v>14977</v>
      </c>
      <c r="N2996">
        <v>8</v>
      </c>
      <c r="O2996" t="s">
        <v>15298</v>
      </c>
      <c r="P2996" t="s">
        <v>17741</v>
      </c>
      <c r="Q2996">
        <v>6</v>
      </c>
      <c r="R2996">
        <v>1</v>
      </c>
      <c r="S2996">
        <v>2.37</v>
      </c>
      <c r="T2996">
        <v>4.08</v>
      </c>
      <c r="U2996">
        <v>434.52</v>
      </c>
      <c r="V2996">
        <v>83.87</v>
      </c>
      <c r="W2996">
        <v>4.3899999999999997</v>
      </c>
      <c r="Y2996">
        <v>9.41</v>
      </c>
      <c r="Z2996">
        <v>2</v>
      </c>
      <c r="AA2996" t="s">
        <v>4250</v>
      </c>
      <c r="AB2996">
        <v>0</v>
      </c>
      <c r="AC2996">
        <v>3</v>
      </c>
      <c r="AD2996">
        <v>3.8710476190476188</v>
      </c>
      <c r="AF2996" t="s">
        <v>7952</v>
      </c>
      <c r="AI2996">
        <v>0</v>
      </c>
      <c r="AJ2996">
        <v>0</v>
      </c>
      <c r="AM2996" t="s">
        <v>20019</v>
      </c>
    </row>
    <row r="2997" spans="1:39" x14ac:dyDescent="0.25">
      <c r="A2997" t="s">
        <v>9905</v>
      </c>
      <c r="B2997" t="s">
        <v>4841</v>
      </c>
      <c r="C2997" t="s">
        <v>4842</v>
      </c>
      <c r="D2997">
        <v>41.8</v>
      </c>
      <c r="E2997" t="s">
        <v>4845</v>
      </c>
      <c r="F2997">
        <v>7.38</v>
      </c>
      <c r="I2997" t="s">
        <v>13403</v>
      </c>
      <c r="K2997" t="s">
        <v>6860</v>
      </c>
      <c r="L2997" t="s">
        <v>6861</v>
      </c>
      <c r="M2997" t="s">
        <v>14979</v>
      </c>
      <c r="N2997">
        <v>8</v>
      </c>
      <c r="O2997" t="s">
        <v>15302</v>
      </c>
      <c r="P2997" t="s">
        <v>17557</v>
      </c>
      <c r="Q2997">
        <v>7</v>
      </c>
      <c r="R2997">
        <v>2</v>
      </c>
      <c r="S2997">
        <v>2.77</v>
      </c>
      <c r="T2997">
        <v>2.79</v>
      </c>
      <c r="U2997">
        <v>469.37</v>
      </c>
      <c r="V2997">
        <v>122.62</v>
      </c>
      <c r="W2997">
        <v>3.18</v>
      </c>
      <c r="X2997">
        <v>9.07</v>
      </c>
      <c r="Y2997">
        <v>3.63</v>
      </c>
      <c r="Z2997">
        <v>2</v>
      </c>
      <c r="AA2997" t="s">
        <v>4250</v>
      </c>
      <c r="AB2997">
        <v>0</v>
      </c>
      <c r="AC2997">
        <v>5</v>
      </c>
      <c r="AD2997">
        <v>3.3337857142857139</v>
      </c>
      <c r="AF2997" t="s">
        <v>7949</v>
      </c>
      <c r="AI2997">
        <v>0</v>
      </c>
      <c r="AJ2997">
        <v>0</v>
      </c>
      <c r="AM2997" t="s">
        <v>20019</v>
      </c>
    </row>
    <row r="2998" spans="1:39" x14ac:dyDescent="0.25">
      <c r="A2998" t="s">
        <v>5527</v>
      </c>
      <c r="B2998" t="s">
        <v>4841</v>
      </c>
      <c r="C2998" t="s">
        <v>4842</v>
      </c>
      <c r="D2998">
        <v>41.8</v>
      </c>
      <c r="E2998" t="s">
        <v>4845</v>
      </c>
      <c r="F2998">
        <v>7.38</v>
      </c>
      <c r="I2998" t="s">
        <v>13404</v>
      </c>
      <c r="K2998" t="s">
        <v>6860</v>
      </c>
      <c r="L2998" t="s">
        <v>6861</v>
      </c>
      <c r="M2998" t="s">
        <v>15167</v>
      </c>
      <c r="N2998">
        <v>9</v>
      </c>
      <c r="O2998" t="s">
        <v>15548</v>
      </c>
      <c r="P2998" t="s">
        <v>7253</v>
      </c>
      <c r="Q2998">
        <v>7</v>
      </c>
      <c r="R2998">
        <v>2</v>
      </c>
      <c r="S2998">
        <v>3.13</v>
      </c>
      <c r="T2998">
        <v>3.14</v>
      </c>
      <c r="U2998">
        <v>473.33</v>
      </c>
      <c r="V2998">
        <v>108.06</v>
      </c>
      <c r="W2998">
        <v>2.82</v>
      </c>
      <c r="X2998">
        <v>10.57</v>
      </c>
      <c r="Y2998">
        <v>5.88</v>
      </c>
      <c r="Z2998">
        <v>2</v>
      </c>
      <c r="AA2998" t="s">
        <v>4250</v>
      </c>
      <c r="AB2998">
        <v>0</v>
      </c>
      <c r="AC2998">
        <v>2</v>
      </c>
      <c r="AD2998">
        <v>3.4535</v>
      </c>
      <c r="AF2998" t="s">
        <v>7949</v>
      </c>
      <c r="AI2998">
        <v>0</v>
      </c>
      <c r="AJ2998">
        <v>0</v>
      </c>
      <c r="AM2998" t="s">
        <v>20019</v>
      </c>
    </row>
    <row r="2999" spans="1:39" x14ac:dyDescent="0.25">
      <c r="A2999" t="s">
        <v>5527</v>
      </c>
      <c r="B2999" t="s">
        <v>4841</v>
      </c>
      <c r="C2999" t="s">
        <v>4842</v>
      </c>
      <c r="D2999">
        <v>41.8</v>
      </c>
      <c r="E2999" t="s">
        <v>4845</v>
      </c>
      <c r="F2999">
        <v>7.38</v>
      </c>
      <c r="I2999" t="s">
        <v>13405</v>
      </c>
      <c r="K2999" t="s">
        <v>6860</v>
      </c>
      <c r="L2999" t="s">
        <v>6861</v>
      </c>
      <c r="M2999" t="s">
        <v>15168</v>
      </c>
      <c r="N2999">
        <v>8</v>
      </c>
      <c r="O2999" t="s">
        <v>15549</v>
      </c>
      <c r="P2999" t="s">
        <v>7253</v>
      </c>
      <c r="Q2999">
        <v>7</v>
      </c>
      <c r="R2999">
        <v>2</v>
      </c>
      <c r="S2999">
        <v>3.13</v>
      </c>
      <c r="T2999">
        <v>3.14</v>
      </c>
      <c r="U2999">
        <v>473.33</v>
      </c>
      <c r="V2999">
        <v>108.06</v>
      </c>
      <c r="W2999">
        <v>2.82</v>
      </c>
      <c r="X2999">
        <v>10.57</v>
      </c>
      <c r="Y2999">
        <v>5.88</v>
      </c>
      <c r="Z2999">
        <v>2</v>
      </c>
      <c r="AA2999" t="s">
        <v>4250</v>
      </c>
      <c r="AB2999">
        <v>0</v>
      </c>
      <c r="AC2999">
        <v>2</v>
      </c>
      <c r="AD2999">
        <v>3.4535</v>
      </c>
      <c r="AF2999" t="s">
        <v>7949</v>
      </c>
      <c r="AI2999">
        <v>0</v>
      </c>
      <c r="AJ2999">
        <v>0</v>
      </c>
      <c r="AM2999" t="s">
        <v>20019</v>
      </c>
    </row>
    <row r="3000" spans="1:39" x14ac:dyDescent="0.25">
      <c r="A3000" t="s">
        <v>10090</v>
      </c>
      <c r="B3000" t="s">
        <v>4841</v>
      </c>
      <c r="C3000" t="s">
        <v>4842</v>
      </c>
      <c r="D3000">
        <v>41.9</v>
      </c>
      <c r="E3000" t="s">
        <v>4845</v>
      </c>
      <c r="F3000">
        <v>7.38</v>
      </c>
      <c r="I3000" t="s">
        <v>13406</v>
      </c>
      <c r="K3000" t="s">
        <v>6860</v>
      </c>
      <c r="L3000" t="s">
        <v>6861</v>
      </c>
      <c r="M3000" t="s">
        <v>14987</v>
      </c>
      <c r="N3000">
        <v>9</v>
      </c>
      <c r="O3000" t="s">
        <v>15311</v>
      </c>
      <c r="P3000" t="s">
        <v>17742</v>
      </c>
      <c r="Q3000">
        <v>6</v>
      </c>
      <c r="R3000">
        <v>2</v>
      </c>
      <c r="S3000">
        <v>1.56</v>
      </c>
      <c r="T3000">
        <v>1.58</v>
      </c>
      <c r="U3000">
        <v>417.8</v>
      </c>
      <c r="V3000">
        <v>113.39</v>
      </c>
      <c r="W3000">
        <v>2.9</v>
      </c>
      <c r="X3000">
        <v>8.7100000000000009</v>
      </c>
      <c r="Y3000">
        <v>5.0199999999999996</v>
      </c>
      <c r="Z3000">
        <v>2</v>
      </c>
      <c r="AA3000" t="s">
        <v>4250</v>
      </c>
      <c r="AB3000">
        <v>0</v>
      </c>
      <c r="AC3000">
        <v>4</v>
      </c>
      <c r="AD3000">
        <v>4.3074761904761907</v>
      </c>
      <c r="AF3000" t="s">
        <v>7949</v>
      </c>
      <c r="AI3000">
        <v>0</v>
      </c>
      <c r="AJ3000">
        <v>0</v>
      </c>
      <c r="AM3000" t="s">
        <v>20019</v>
      </c>
    </row>
    <row r="3001" spans="1:39" x14ac:dyDescent="0.25">
      <c r="A3001" t="s">
        <v>10091</v>
      </c>
      <c r="B3001" t="s">
        <v>4841</v>
      </c>
      <c r="C3001" t="s">
        <v>4842</v>
      </c>
      <c r="D3001">
        <v>41.9</v>
      </c>
      <c r="E3001" t="s">
        <v>4845</v>
      </c>
      <c r="F3001">
        <v>7.38</v>
      </c>
      <c r="I3001" t="s">
        <v>13407</v>
      </c>
      <c r="K3001" t="s">
        <v>6860</v>
      </c>
      <c r="L3001" t="s">
        <v>6861</v>
      </c>
      <c r="M3001" t="s">
        <v>14987</v>
      </c>
      <c r="N3001">
        <v>9</v>
      </c>
      <c r="O3001" t="s">
        <v>15311</v>
      </c>
      <c r="P3001" t="s">
        <v>17743</v>
      </c>
      <c r="Q3001">
        <v>6</v>
      </c>
      <c r="R3001">
        <v>2</v>
      </c>
      <c r="S3001">
        <v>0.98</v>
      </c>
      <c r="T3001">
        <v>1</v>
      </c>
      <c r="U3001">
        <v>424.35</v>
      </c>
      <c r="V3001">
        <v>98.83</v>
      </c>
      <c r="W3001">
        <v>2.81</v>
      </c>
      <c r="X3001">
        <v>8.89</v>
      </c>
      <c r="Y3001">
        <v>4.17</v>
      </c>
      <c r="Z3001">
        <v>2</v>
      </c>
      <c r="AA3001" t="s">
        <v>4250</v>
      </c>
      <c r="AB3001">
        <v>0</v>
      </c>
      <c r="AC3001">
        <v>5</v>
      </c>
      <c r="AD3001">
        <v>4.7460238095238099</v>
      </c>
      <c r="AF3001" t="s">
        <v>7949</v>
      </c>
      <c r="AI3001">
        <v>0</v>
      </c>
      <c r="AJ3001">
        <v>0</v>
      </c>
      <c r="AM3001" t="s">
        <v>20019</v>
      </c>
    </row>
    <row r="3002" spans="1:39" x14ac:dyDescent="0.25">
      <c r="A3002" t="s">
        <v>10092</v>
      </c>
      <c r="B3002" t="s">
        <v>4841</v>
      </c>
      <c r="C3002" t="s">
        <v>4842</v>
      </c>
      <c r="D3002">
        <v>42</v>
      </c>
      <c r="E3002" t="s">
        <v>4845</v>
      </c>
      <c r="F3002">
        <v>7.38</v>
      </c>
      <c r="K3002" t="s">
        <v>6860</v>
      </c>
      <c r="L3002" t="s">
        <v>6861</v>
      </c>
      <c r="M3002" t="s">
        <v>14993</v>
      </c>
      <c r="N3002">
        <v>9</v>
      </c>
      <c r="O3002" t="s">
        <v>15319</v>
      </c>
      <c r="P3002" t="s">
        <v>17744</v>
      </c>
      <c r="Q3002">
        <v>6</v>
      </c>
      <c r="R3002">
        <v>3</v>
      </c>
      <c r="S3002">
        <v>4.5999999999999996</v>
      </c>
      <c r="T3002">
        <v>5.42</v>
      </c>
      <c r="U3002">
        <v>517.66999999999996</v>
      </c>
      <c r="V3002">
        <v>92.71</v>
      </c>
      <c r="W3002">
        <v>4.5599999999999996</v>
      </c>
      <c r="X3002">
        <v>13.12</v>
      </c>
      <c r="Y3002">
        <v>7.97</v>
      </c>
      <c r="Z3002">
        <v>3</v>
      </c>
      <c r="AA3002" t="s">
        <v>4250</v>
      </c>
      <c r="AB3002">
        <v>1</v>
      </c>
      <c r="AC3002">
        <v>6</v>
      </c>
      <c r="AD3002">
        <v>2.0763333333333329</v>
      </c>
      <c r="AF3002" t="s">
        <v>7949</v>
      </c>
      <c r="AI3002">
        <v>0</v>
      </c>
      <c r="AJ3002">
        <v>0</v>
      </c>
      <c r="AK3002" t="s">
        <v>19865</v>
      </c>
      <c r="AL3002" t="s">
        <v>19865</v>
      </c>
      <c r="AM3002" t="s">
        <v>20019</v>
      </c>
    </row>
    <row r="3003" spans="1:39" x14ac:dyDescent="0.25">
      <c r="A3003" t="s">
        <v>10093</v>
      </c>
      <c r="B3003" t="s">
        <v>4841</v>
      </c>
      <c r="C3003" t="s">
        <v>4842</v>
      </c>
      <c r="D3003">
        <v>42</v>
      </c>
      <c r="E3003" t="s">
        <v>4845</v>
      </c>
      <c r="F3003">
        <v>7.38</v>
      </c>
      <c r="K3003" t="s">
        <v>6860</v>
      </c>
      <c r="L3003" t="s">
        <v>6861</v>
      </c>
      <c r="M3003" t="s">
        <v>15065</v>
      </c>
      <c r="N3003">
        <v>9</v>
      </c>
      <c r="O3003" t="s">
        <v>15418</v>
      </c>
      <c r="P3003" t="s">
        <v>17745</v>
      </c>
      <c r="Q3003">
        <v>5</v>
      </c>
      <c r="R3003">
        <v>3</v>
      </c>
      <c r="S3003">
        <v>1.44</v>
      </c>
      <c r="T3003">
        <v>1.45</v>
      </c>
      <c r="U3003">
        <v>508.63</v>
      </c>
      <c r="V3003">
        <v>95.5</v>
      </c>
      <c r="W3003">
        <v>3.22</v>
      </c>
      <c r="X3003">
        <v>13.81</v>
      </c>
      <c r="Y3003">
        <v>6.05</v>
      </c>
      <c r="Z3003">
        <v>2</v>
      </c>
      <c r="AA3003" t="s">
        <v>4250</v>
      </c>
      <c r="AB3003">
        <v>1</v>
      </c>
      <c r="AC3003">
        <v>8</v>
      </c>
      <c r="AD3003">
        <v>3.9833333333333329</v>
      </c>
      <c r="AF3003" t="s">
        <v>7949</v>
      </c>
      <c r="AI3003">
        <v>0</v>
      </c>
      <c r="AJ3003">
        <v>0</v>
      </c>
      <c r="AK3003" t="s">
        <v>19915</v>
      </c>
      <c r="AL3003" t="s">
        <v>19915</v>
      </c>
      <c r="AM3003" t="s">
        <v>20019</v>
      </c>
    </row>
    <row r="3004" spans="1:39" x14ac:dyDescent="0.25">
      <c r="A3004" t="s">
        <v>10094</v>
      </c>
      <c r="B3004" t="s">
        <v>4841</v>
      </c>
      <c r="C3004" t="s">
        <v>4842</v>
      </c>
      <c r="D3004">
        <v>42</v>
      </c>
      <c r="E3004" t="s">
        <v>4845</v>
      </c>
      <c r="F3004">
        <v>7.38</v>
      </c>
      <c r="I3004" t="s">
        <v>13408</v>
      </c>
      <c r="K3004" t="s">
        <v>6860</v>
      </c>
      <c r="L3004" t="s">
        <v>6861</v>
      </c>
      <c r="M3004" t="s">
        <v>14972</v>
      </c>
      <c r="N3004">
        <v>8</v>
      </c>
      <c r="O3004" t="s">
        <v>15293</v>
      </c>
      <c r="P3004" t="s">
        <v>17746</v>
      </c>
      <c r="Q3004">
        <v>5</v>
      </c>
      <c r="R3004">
        <v>2</v>
      </c>
      <c r="S3004">
        <v>2.64</v>
      </c>
      <c r="T3004">
        <v>2.66</v>
      </c>
      <c r="U3004">
        <v>466.77</v>
      </c>
      <c r="V3004">
        <v>89.6</v>
      </c>
      <c r="W3004">
        <v>4.0999999999999996</v>
      </c>
      <c r="X3004">
        <v>8.7100000000000009</v>
      </c>
      <c r="Y3004">
        <v>3.63</v>
      </c>
      <c r="Z3004">
        <v>2</v>
      </c>
      <c r="AA3004" t="s">
        <v>4250</v>
      </c>
      <c r="AB3004">
        <v>0</v>
      </c>
      <c r="AC3004">
        <v>4</v>
      </c>
      <c r="AD3004">
        <v>4.417357142857143</v>
      </c>
      <c r="AF3004" t="s">
        <v>7949</v>
      </c>
      <c r="AI3004">
        <v>0</v>
      </c>
      <c r="AJ3004">
        <v>0</v>
      </c>
      <c r="AM3004" t="s">
        <v>20019</v>
      </c>
    </row>
    <row r="3005" spans="1:39" x14ac:dyDescent="0.25">
      <c r="A3005" t="s">
        <v>9911</v>
      </c>
      <c r="B3005" t="s">
        <v>4841</v>
      </c>
      <c r="C3005" t="s">
        <v>4842</v>
      </c>
      <c r="D3005">
        <v>42</v>
      </c>
      <c r="E3005" t="s">
        <v>4845</v>
      </c>
      <c r="F3005">
        <v>7.38</v>
      </c>
      <c r="I3005" t="s">
        <v>13409</v>
      </c>
      <c r="K3005" t="s">
        <v>6860</v>
      </c>
      <c r="L3005" t="s">
        <v>6861</v>
      </c>
      <c r="M3005" t="s">
        <v>14972</v>
      </c>
      <c r="N3005">
        <v>8</v>
      </c>
      <c r="O3005" t="s">
        <v>15293</v>
      </c>
      <c r="P3005" t="s">
        <v>17563</v>
      </c>
      <c r="Q3005">
        <v>7</v>
      </c>
      <c r="R3005">
        <v>2</v>
      </c>
      <c r="S3005">
        <v>3.52</v>
      </c>
      <c r="T3005">
        <v>3.52</v>
      </c>
      <c r="U3005">
        <v>454.82</v>
      </c>
      <c r="V3005">
        <v>98.31</v>
      </c>
      <c r="W3005">
        <v>4.4400000000000004</v>
      </c>
      <c r="Y3005">
        <v>3.75</v>
      </c>
      <c r="Z3005">
        <v>3</v>
      </c>
      <c r="AA3005" t="s">
        <v>4250</v>
      </c>
      <c r="AB3005">
        <v>0</v>
      </c>
      <c r="AC3005">
        <v>3</v>
      </c>
      <c r="AD3005">
        <v>3.5257142857142858</v>
      </c>
      <c r="AF3005" t="s">
        <v>7949</v>
      </c>
      <c r="AI3005">
        <v>0</v>
      </c>
      <c r="AJ3005">
        <v>0</v>
      </c>
      <c r="AM3005" t="s">
        <v>20019</v>
      </c>
    </row>
    <row r="3006" spans="1:39" x14ac:dyDescent="0.25">
      <c r="A3006" t="s">
        <v>10095</v>
      </c>
      <c r="B3006" t="s">
        <v>4841</v>
      </c>
      <c r="C3006" t="s">
        <v>4842</v>
      </c>
      <c r="D3006">
        <v>42</v>
      </c>
      <c r="E3006" t="s">
        <v>4845</v>
      </c>
      <c r="F3006">
        <v>7.38</v>
      </c>
      <c r="K3006" t="s">
        <v>6860</v>
      </c>
      <c r="M3006" t="s">
        <v>15148</v>
      </c>
      <c r="N3006">
        <v>8</v>
      </c>
      <c r="O3006" t="s">
        <v>15524</v>
      </c>
      <c r="P3006" t="s">
        <v>17747</v>
      </c>
      <c r="Q3006">
        <v>8</v>
      </c>
      <c r="R3006">
        <v>6</v>
      </c>
      <c r="S3006">
        <v>3.8</v>
      </c>
      <c r="T3006">
        <v>3.8</v>
      </c>
      <c r="U3006">
        <v>710.92</v>
      </c>
      <c r="V3006">
        <v>187.85</v>
      </c>
      <c r="W3006">
        <v>3.4</v>
      </c>
      <c r="X3006">
        <v>11.35</v>
      </c>
      <c r="Y3006">
        <v>5.15</v>
      </c>
      <c r="Z3006">
        <v>2</v>
      </c>
      <c r="AA3006" t="s">
        <v>4250</v>
      </c>
      <c r="AB3006">
        <v>2</v>
      </c>
      <c r="AC3006">
        <v>18</v>
      </c>
      <c r="AD3006">
        <v>1.7</v>
      </c>
      <c r="AF3006" t="s">
        <v>7949</v>
      </c>
      <c r="AI3006">
        <v>0</v>
      </c>
      <c r="AJ3006">
        <v>0</v>
      </c>
      <c r="AK3006" t="s">
        <v>19955</v>
      </c>
      <c r="AL3006" t="s">
        <v>19955</v>
      </c>
      <c r="AM3006" t="s">
        <v>20019</v>
      </c>
    </row>
    <row r="3007" spans="1:39" x14ac:dyDescent="0.25">
      <c r="A3007" t="s">
        <v>8352</v>
      </c>
      <c r="B3007" t="s">
        <v>4841</v>
      </c>
      <c r="C3007" t="s">
        <v>4842</v>
      </c>
      <c r="D3007">
        <v>42</v>
      </c>
      <c r="E3007" t="s">
        <v>4845</v>
      </c>
      <c r="F3007">
        <v>7.38</v>
      </c>
      <c r="K3007" t="s">
        <v>6860</v>
      </c>
      <c r="L3007" t="s">
        <v>6861</v>
      </c>
      <c r="M3007" t="s">
        <v>15101</v>
      </c>
      <c r="N3007">
        <v>9</v>
      </c>
      <c r="O3007" t="s">
        <v>15465</v>
      </c>
      <c r="P3007" t="s">
        <v>16005</v>
      </c>
      <c r="Q3007">
        <v>7</v>
      </c>
      <c r="R3007">
        <v>3</v>
      </c>
      <c r="S3007">
        <v>5.41</v>
      </c>
      <c r="T3007">
        <v>6.49</v>
      </c>
      <c r="U3007">
        <v>638.76</v>
      </c>
      <c r="V3007">
        <v>112.49</v>
      </c>
      <c r="W3007">
        <v>5.0999999999999996</v>
      </c>
      <c r="X3007">
        <v>13.6</v>
      </c>
      <c r="Y3007">
        <v>8.41</v>
      </c>
      <c r="Z3007">
        <v>3</v>
      </c>
      <c r="AA3007" t="s">
        <v>4250</v>
      </c>
      <c r="AB3007">
        <v>2</v>
      </c>
      <c r="AC3007">
        <v>17</v>
      </c>
      <c r="AD3007">
        <v>1.212</v>
      </c>
      <c r="AF3007" t="s">
        <v>7949</v>
      </c>
      <c r="AI3007">
        <v>0</v>
      </c>
      <c r="AJ3007">
        <v>0</v>
      </c>
      <c r="AK3007" t="s">
        <v>19864</v>
      </c>
      <c r="AL3007" t="s">
        <v>19864</v>
      </c>
      <c r="AM3007" t="s">
        <v>20019</v>
      </c>
    </row>
    <row r="3008" spans="1:39" x14ac:dyDescent="0.25">
      <c r="A3008" t="s">
        <v>5702</v>
      </c>
      <c r="B3008" t="s">
        <v>4841</v>
      </c>
      <c r="C3008" t="s">
        <v>4842</v>
      </c>
      <c r="D3008">
        <v>42</v>
      </c>
      <c r="E3008" t="s">
        <v>4845</v>
      </c>
      <c r="F3008">
        <v>7.38</v>
      </c>
      <c r="K3008" t="s">
        <v>6860</v>
      </c>
      <c r="L3008" t="s">
        <v>6861</v>
      </c>
      <c r="M3008" t="s">
        <v>15097</v>
      </c>
      <c r="N3008">
        <v>9</v>
      </c>
      <c r="O3008" t="s">
        <v>15458</v>
      </c>
      <c r="P3008" t="s">
        <v>7428</v>
      </c>
      <c r="Q3008">
        <v>4</v>
      </c>
      <c r="R3008">
        <v>2</v>
      </c>
      <c r="S3008">
        <v>1.53</v>
      </c>
      <c r="T3008">
        <v>1.99</v>
      </c>
      <c r="U3008">
        <v>338.44</v>
      </c>
      <c r="V3008">
        <v>69.08</v>
      </c>
      <c r="W3008">
        <v>2.78</v>
      </c>
      <c r="Y3008">
        <v>7.7</v>
      </c>
      <c r="Z3008">
        <v>2</v>
      </c>
      <c r="AA3008" t="s">
        <v>4250</v>
      </c>
      <c r="AB3008">
        <v>0</v>
      </c>
      <c r="AC3008">
        <v>2</v>
      </c>
      <c r="AD3008">
        <v>5.5</v>
      </c>
      <c r="AF3008" t="s">
        <v>7949</v>
      </c>
      <c r="AI3008">
        <v>0</v>
      </c>
      <c r="AJ3008">
        <v>0</v>
      </c>
      <c r="AK3008" t="s">
        <v>7973</v>
      </c>
      <c r="AL3008" t="s">
        <v>7973</v>
      </c>
      <c r="AM3008" t="s">
        <v>20019</v>
      </c>
    </row>
    <row r="3009" spans="1:39" x14ac:dyDescent="0.25">
      <c r="A3009" t="s">
        <v>10096</v>
      </c>
      <c r="B3009" t="s">
        <v>4841</v>
      </c>
      <c r="C3009" t="s">
        <v>4842</v>
      </c>
      <c r="D3009">
        <v>42</v>
      </c>
      <c r="E3009" t="s">
        <v>4845</v>
      </c>
      <c r="F3009">
        <v>7.38</v>
      </c>
      <c r="K3009" t="s">
        <v>6860</v>
      </c>
      <c r="L3009" t="s">
        <v>6861</v>
      </c>
      <c r="M3009" t="s">
        <v>15068</v>
      </c>
      <c r="N3009">
        <v>9</v>
      </c>
      <c r="O3009" t="s">
        <v>15421</v>
      </c>
      <c r="P3009" t="s">
        <v>17748</v>
      </c>
      <c r="Q3009">
        <v>6</v>
      </c>
      <c r="R3009">
        <v>2</v>
      </c>
      <c r="S3009">
        <v>2.56</v>
      </c>
      <c r="T3009">
        <v>2.56</v>
      </c>
      <c r="U3009">
        <v>494.37</v>
      </c>
      <c r="V3009">
        <v>98.83</v>
      </c>
      <c r="W3009">
        <v>3.95</v>
      </c>
      <c r="X3009">
        <v>10.119999999999999</v>
      </c>
      <c r="Y3009">
        <v>2.3199999999999998</v>
      </c>
      <c r="Z3009">
        <v>2</v>
      </c>
      <c r="AA3009" t="s">
        <v>4250</v>
      </c>
      <c r="AB3009">
        <v>0</v>
      </c>
      <c r="AC3009">
        <v>7</v>
      </c>
      <c r="AD3009">
        <v>3.9658809523809522</v>
      </c>
      <c r="AF3009" t="s">
        <v>7949</v>
      </c>
      <c r="AI3009">
        <v>0</v>
      </c>
      <c r="AJ3009">
        <v>0</v>
      </c>
      <c r="AK3009" t="s">
        <v>19861</v>
      </c>
      <c r="AL3009" t="s">
        <v>19861</v>
      </c>
      <c r="AM3009" t="s">
        <v>20019</v>
      </c>
    </row>
    <row r="3010" spans="1:39" x14ac:dyDescent="0.25">
      <c r="A3010" t="s">
        <v>9794</v>
      </c>
      <c r="B3010" t="s">
        <v>4841</v>
      </c>
      <c r="C3010" t="s">
        <v>4842</v>
      </c>
      <c r="D3010">
        <v>42</v>
      </c>
      <c r="E3010" t="s">
        <v>4845</v>
      </c>
      <c r="F3010">
        <v>7.38</v>
      </c>
      <c r="I3010" t="s">
        <v>13410</v>
      </c>
      <c r="K3010" t="s">
        <v>6860</v>
      </c>
      <c r="L3010" t="s">
        <v>6861</v>
      </c>
      <c r="M3010" t="s">
        <v>14996</v>
      </c>
      <c r="N3010">
        <v>9</v>
      </c>
      <c r="O3010" t="s">
        <v>15322</v>
      </c>
      <c r="P3010" t="s">
        <v>17446</v>
      </c>
      <c r="Q3010">
        <v>6</v>
      </c>
      <c r="R3010">
        <v>2</v>
      </c>
      <c r="S3010">
        <v>-3.67</v>
      </c>
      <c r="T3010">
        <v>-3.67</v>
      </c>
      <c r="U3010">
        <v>389.34</v>
      </c>
      <c r="V3010">
        <v>113.39</v>
      </c>
      <c r="W3010">
        <v>2.19</v>
      </c>
      <c r="X3010">
        <v>9.98</v>
      </c>
      <c r="Y3010">
        <v>3.94</v>
      </c>
      <c r="Z3010">
        <v>2</v>
      </c>
      <c r="AA3010" t="s">
        <v>4250</v>
      </c>
      <c r="AB3010">
        <v>0</v>
      </c>
      <c r="AC3010">
        <v>4</v>
      </c>
      <c r="AD3010">
        <v>4.510761904761905</v>
      </c>
      <c r="AF3010" t="s">
        <v>7949</v>
      </c>
      <c r="AI3010">
        <v>0</v>
      </c>
      <c r="AJ3010">
        <v>0</v>
      </c>
      <c r="AM3010" t="s">
        <v>20019</v>
      </c>
    </row>
    <row r="3011" spans="1:39" x14ac:dyDescent="0.25">
      <c r="A3011" t="s">
        <v>5496</v>
      </c>
      <c r="B3011" t="s">
        <v>4841</v>
      </c>
      <c r="C3011" t="s">
        <v>4842</v>
      </c>
      <c r="D3011">
        <v>42</v>
      </c>
      <c r="E3011" t="s">
        <v>4845</v>
      </c>
      <c r="F3011">
        <v>7.38</v>
      </c>
      <c r="I3011" t="s">
        <v>6384</v>
      </c>
      <c r="K3011" t="s">
        <v>6860</v>
      </c>
      <c r="L3011" t="s">
        <v>6861</v>
      </c>
      <c r="M3011" t="s">
        <v>6890</v>
      </c>
      <c r="N3011">
        <v>9</v>
      </c>
      <c r="O3011" t="s">
        <v>6949</v>
      </c>
      <c r="P3011" t="s">
        <v>7222</v>
      </c>
      <c r="Q3011">
        <v>6</v>
      </c>
      <c r="R3011">
        <v>2</v>
      </c>
      <c r="S3011">
        <v>2.57</v>
      </c>
      <c r="T3011">
        <v>2.6</v>
      </c>
      <c r="U3011">
        <v>436.85</v>
      </c>
      <c r="V3011">
        <v>94.44</v>
      </c>
      <c r="W3011">
        <v>2.0499999999999998</v>
      </c>
      <c r="Y3011">
        <v>6.37</v>
      </c>
      <c r="Z3011">
        <v>2</v>
      </c>
      <c r="AA3011" t="s">
        <v>4250</v>
      </c>
      <c r="AB3011">
        <v>0</v>
      </c>
      <c r="AC3011">
        <v>3</v>
      </c>
      <c r="AD3011">
        <v>4.5180714285714281</v>
      </c>
      <c r="AF3011" t="s">
        <v>7949</v>
      </c>
      <c r="AI3011">
        <v>0</v>
      </c>
      <c r="AJ3011">
        <v>0</v>
      </c>
      <c r="AM3011" t="s">
        <v>20019</v>
      </c>
    </row>
    <row r="3012" spans="1:39" x14ac:dyDescent="0.25">
      <c r="A3012" t="s">
        <v>10097</v>
      </c>
      <c r="B3012" t="s">
        <v>4841</v>
      </c>
      <c r="C3012" t="s">
        <v>4842</v>
      </c>
      <c r="D3012">
        <v>42</v>
      </c>
      <c r="E3012" t="s">
        <v>4845</v>
      </c>
      <c r="F3012">
        <v>7.38</v>
      </c>
      <c r="I3012" t="s">
        <v>13411</v>
      </c>
      <c r="K3012" t="s">
        <v>6860</v>
      </c>
      <c r="L3012" t="s">
        <v>6861</v>
      </c>
      <c r="M3012" t="s">
        <v>15047</v>
      </c>
      <c r="N3012">
        <v>9</v>
      </c>
      <c r="O3012" t="s">
        <v>15395</v>
      </c>
      <c r="P3012" t="s">
        <v>17749</v>
      </c>
      <c r="Q3012">
        <v>7</v>
      </c>
      <c r="R3012">
        <v>2</v>
      </c>
      <c r="S3012">
        <v>-2.67</v>
      </c>
      <c r="T3012">
        <v>-2.64</v>
      </c>
      <c r="U3012">
        <v>424.77</v>
      </c>
      <c r="V3012">
        <v>126.28</v>
      </c>
      <c r="W3012">
        <v>2.2400000000000002</v>
      </c>
      <c r="X3012">
        <v>8.52</v>
      </c>
      <c r="Y3012">
        <v>3.2</v>
      </c>
      <c r="Z3012">
        <v>2</v>
      </c>
      <c r="AA3012" t="s">
        <v>4250</v>
      </c>
      <c r="AB3012">
        <v>0</v>
      </c>
      <c r="AC3012">
        <v>4</v>
      </c>
      <c r="AD3012">
        <v>4.0373571428571431</v>
      </c>
      <c r="AF3012" t="s">
        <v>7949</v>
      </c>
      <c r="AI3012">
        <v>0</v>
      </c>
      <c r="AJ3012">
        <v>0</v>
      </c>
      <c r="AM3012" t="s">
        <v>20019</v>
      </c>
    </row>
    <row r="3013" spans="1:39" x14ac:dyDescent="0.25">
      <c r="A3013" t="s">
        <v>10098</v>
      </c>
      <c r="B3013" t="s">
        <v>4841</v>
      </c>
      <c r="C3013" t="s">
        <v>4842</v>
      </c>
      <c r="D3013">
        <v>42</v>
      </c>
      <c r="E3013" t="s">
        <v>4845</v>
      </c>
      <c r="F3013">
        <v>7.38</v>
      </c>
      <c r="I3013" t="s">
        <v>13412</v>
      </c>
      <c r="K3013" t="s">
        <v>6860</v>
      </c>
      <c r="L3013" t="s">
        <v>6861</v>
      </c>
      <c r="M3013" t="s">
        <v>14952</v>
      </c>
      <c r="N3013">
        <v>9</v>
      </c>
      <c r="O3013" t="s">
        <v>15273</v>
      </c>
      <c r="P3013" t="s">
        <v>17750</v>
      </c>
      <c r="Q3013">
        <v>5</v>
      </c>
      <c r="R3013">
        <v>2</v>
      </c>
      <c r="S3013">
        <v>2.77</v>
      </c>
      <c r="T3013">
        <v>2.78</v>
      </c>
      <c r="U3013">
        <v>380.78</v>
      </c>
      <c r="V3013">
        <v>89.6</v>
      </c>
      <c r="W3013">
        <v>3.02</v>
      </c>
      <c r="X3013">
        <v>10.06</v>
      </c>
      <c r="Y3013">
        <v>4.09</v>
      </c>
      <c r="Z3013">
        <v>2</v>
      </c>
      <c r="AA3013" t="s">
        <v>4250</v>
      </c>
      <c r="AB3013">
        <v>0</v>
      </c>
      <c r="AC3013">
        <v>3</v>
      </c>
      <c r="AD3013">
        <v>4.9665714285714291</v>
      </c>
      <c r="AF3013" t="s">
        <v>7949</v>
      </c>
      <c r="AI3013">
        <v>0</v>
      </c>
      <c r="AJ3013">
        <v>0</v>
      </c>
      <c r="AM3013" t="s">
        <v>20019</v>
      </c>
    </row>
    <row r="3014" spans="1:39" x14ac:dyDescent="0.25">
      <c r="A3014" t="s">
        <v>10099</v>
      </c>
      <c r="B3014" t="s">
        <v>4841</v>
      </c>
      <c r="C3014" t="s">
        <v>4842</v>
      </c>
      <c r="D3014">
        <v>42</v>
      </c>
      <c r="E3014" t="s">
        <v>4845</v>
      </c>
      <c r="F3014">
        <v>7.38</v>
      </c>
      <c r="I3014" t="s">
        <v>13413</v>
      </c>
      <c r="K3014" t="s">
        <v>6860</v>
      </c>
      <c r="L3014" t="s">
        <v>6861</v>
      </c>
      <c r="M3014" t="s">
        <v>15103</v>
      </c>
      <c r="N3014">
        <v>9</v>
      </c>
      <c r="O3014" t="s">
        <v>15468</v>
      </c>
      <c r="P3014" t="s">
        <v>17751</v>
      </c>
      <c r="Q3014">
        <v>7</v>
      </c>
      <c r="R3014">
        <v>2</v>
      </c>
      <c r="S3014">
        <v>1.07</v>
      </c>
      <c r="T3014">
        <v>1.46</v>
      </c>
      <c r="U3014">
        <v>368.4</v>
      </c>
      <c r="V3014">
        <v>122.8</v>
      </c>
      <c r="W3014">
        <v>1.1299999999999999</v>
      </c>
      <c r="X3014">
        <v>9.92</v>
      </c>
      <c r="Y3014">
        <v>7.49</v>
      </c>
      <c r="Z3014">
        <v>2</v>
      </c>
      <c r="AA3014" t="s">
        <v>4250</v>
      </c>
      <c r="AB3014">
        <v>0</v>
      </c>
      <c r="AC3014">
        <v>4</v>
      </c>
      <c r="AD3014">
        <v>4.4400000000000004</v>
      </c>
      <c r="AF3014" t="s">
        <v>7949</v>
      </c>
      <c r="AI3014">
        <v>0</v>
      </c>
      <c r="AJ3014">
        <v>0</v>
      </c>
      <c r="AM3014" t="s">
        <v>20019</v>
      </c>
    </row>
    <row r="3015" spans="1:39" x14ac:dyDescent="0.25">
      <c r="A3015" t="s">
        <v>10100</v>
      </c>
      <c r="B3015" t="s">
        <v>4841</v>
      </c>
      <c r="C3015" t="s">
        <v>4842</v>
      </c>
      <c r="D3015">
        <v>42</v>
      </c>
      <c r="E3015" t="s">
        <v>4845</v>
      </c>
      <c r="F3015">
        <v>7.38</v>
      </c>
      <c r="I3015" t="s">
        <v>13414</v>
      </c>
      <c r="K3015" t="s">
        <v>6860</v>
      </c>
      <c r="L3015" t="s">
        <v>6861</v>
      </c>
      <c r="M3015" t="s">
        <v>14996</v>
      </c>
      <c r="N3015">
        <v>9</v>
      </c>
      <c r="O3015" t="s">
        <v>15322</v>
      </c>
      <c r="P3015" t="s">
        <v>17752</v>
      </c>
      <c r="Q3015">
        <v>6</v>
      </c>
      <c r="R3015">
        <v>2</v>
      </c>
      <c r="S3015">
        <v>-2.79</v>
      </c>
      <c r="T3015">
        <v>-2.78</v>
      </c>
      <c r="U3015">
        <v>430.33</v>
      </c>
      <c r="V3015">
        <v>98.83</v>
      </c>
      <c r="W3015">
        <v>2.92</v>
      </c>
      <c r="X3015">
        <v>10.18</v>
      </c>
      <c r="Y3015">
        <v>3.94</v>
      </c>
      <c r="Z3015">
        <v>2</v>
      </c>
      <c r="AA3015" t="s">
        <v>4250</v>
      </c>
      <c r="AB3015">
        <v>0</v>
      </c>
      <c r="AC3015">
        <v>6</v>
      </c>
      <c r="AD3015">
        <v>4.7033095238095237</v>
      </c>
      <c r="AF3015" t="s">
        <v>7949</v>
      </c>
      <c r="AI3015">
        <v>0</v>
      </c>
      <c r="AJ3015">
        <v>0</v>
      </c>
      <c r="AM3015" t="s">
        <v>20019</v>
      </c>
    </row>
    <row r="3016" spans="1:39" x14ac:dyDescent="0.25">
      <c r="A3016" t="s">
        <v>10101</v>
      </c>
      <c r="B3016" t="s">
        <v>4841</v>
      </c>
      <c r="C3016" t="s">
        <v>4842</v>
      </c>
      <c r="D3016">
        <v>42</v>
      </c>
      <c r="E3016" t="s">
        <v>4845</v>
      </c>
      <c r="F3016">
        <v>7.38</v>
      </c>
      <c r="I3016" t="s">
        <v>13415</v>
      </c>
      <c r="K3016" t="s">
        <v>6860</v>
      </c>
      <c r="L3016" t="s">
        <v>6861</v>
      </c>
      <c r="M3016" t="s">
        <v>15069</v>
      </c>
      <c r="N3016">
        <v>8</v>
      </c>
      <c r="O3016" t="s">
        <v>15422</v>
      </c>
      <c r="P3016" t="s">
        <v>17753</v>
      </c>
      <c r="Q3016">
        <v>5</v>
      </c>
      <c r="R3016">
        <v>1</v>
      </c>
      <c r="S3016">
        <v>3.47</v>
      </c>
      <c r="T3016">
        <v>3.47</v>
      </c>
      <c r="U3016">
        <v>385.44</v>
      </c>
      <c r="V3016">
        <v>71.400000000000006</v>
      </c>
      <c r="W3016">
        <v>3.87</v>
      </c>
      <c r="Y3016">
        <v>4.34</v>
      </c>
      <c r="Z3016">
        <v>2</v>
      </c>
      <c r="AA3016" t="s">
        <v>4250</v>
      </c>
      <c r="AB3016">
        <v>0</v>
      </c>
      <c r="AC3016">
        <v>2</v>
      </c>
      <c r="AD3016">
        <v>4.6816190476190478</v>
      </c>
      <c r="AF3016" t="s">
        <v>7949</v>
      </c>
      <c r="AI3016">
        <v>0</v>
      </c>
      <c r="AJ3016">
        <v>0</v>
      </c>
      <c r="AM3016" t="s">
        <v>20019</v>
      </c>
    </row>
    <row r="3017" spans="1:39" x14ac:dyDescent="0.25">
      <c r="A3017" t="s">
        <v>10102</v>
      </c>
      <c r="B3017" t="s">
        <v>4841</v>
      </c>
      <c r="C3017" t="s">
        <v>4842</v>
      </c>
      <c r="D3017">
        <v>42.5</v>
      </c>
      <c r="E3017" t="s">
        <v>4845</v>
      </c>
      <c r="F3017">
        <v>7.37</v>
      </c>
      <c r="I3017" t="s">
        <v>13416</v>
      </c>
      <c r="K3017" t="s">
        <v>6860</v>
      </c>
      <c r="M3017" t="s">
        <v>15002</v>
      </c>
      <c r="N3017">
        <v>8</v>
      </c>
      <c r="O3017" t="s">
        <v>15332</v>
      </c>
      <c r="P3017" t="s">
        <v>17754</v>
      </c>
      <c r="Q3017">
        <v>5</v>
      </c>
      <c r="R3017">
        <v>1</v>
      </c>
      <c r="S3017">
        <v>3.34</v>
      </c>
      <c r="T3017">
        <v>3.36</v>
      </c>
      <c r="U3017">
        <v>460.62</v>
      </c>
      <c r="V3017">
        <v>80.81</v>
      </c>
      <c r="W3017">
        <v>4.59</v>
      </c>
      <c r="Y3017">
        <v>6.04</v>
      </c>
      <c r="Z3017">
        <v>2</v>
      </c>
      <c r="AA3017" t="s">
        <v>4250</v>
      </c>
      <c r="AB3017">
        <v>0</v>
      </c>
      <c r="AC3017">
        <v>5</v>
      </c>
      <c r="AD3017">
        <v>4.264619047619048</v>
      </c>
      <c r="AF3017" t="s">
        <v>7949</v>
      </c>
      <c r="AI3017">
        <v>0</v>
      </c>
      <c r="AJ3017">
        <v>0</v>
      </c>
      <c r="AM3017" t="s">
        <v>20019</v>
      </c>
    </row>
    <row r="3018" spans="1:39" x14ac:dyDescent="0.25">
      <c r="A3018" t="s">
        <v>10103</v>
      </c>
      <c r="B3018" t="s">
        <v>4841</v>
      </c>
      <c r="C3018" t="s">
        <v>4842</v>
      </c>
      <c r="D3018">
        <v>42.5</v>
      </c>
      <c r="E3018" t="s">
        <v>4845</v>
      </c>
      <c r="F3018">
        <v>7.37</v>
      </c>
      <c r="I3018" t="s">
        <v>13417</v>
      </c>
      <c r="K3018" t="s">
        <v>6860</v>
      </c>
      <c r="M3018" t="s">
        <v>14977</v>
      </c>
      <c r="N3018">
        <v>8</v>
      </c>
      <c r="O3018" t="s">
        <v>15298</v>
      </c>
      <c r="P3018" t="s">
        <v>17755</v>
      </c>
      <c r="Q3018">
        <v>6</v>
      </c>
      <c r="R3018">
        <v>1</v>
      </c>
      <c r="S3018">
        <v>1.69</v>
      </c>
      <c r="T3018">
        <v>3.69</v>
      </c>
      <c r="U3018">
        <v>411.51</v>
      </c>
      <c r="V3018">
        <v>76.63</v>
      </c>
      <c r="W3018">
        <v>3.61</v>
      </c>
      <c r="Y3018">
        <v>11.43</v>
      </c>
      <c r="Z3018">
        <v>3</v>
      </c>
      <c r="AA3018" t="s">
        <v>4250</v>
      </c>
      <c r="AB3018">
        <v>0</v>
      </c>
      <c r="AC3018">
        <v>1</v>
      </c>
      <c r="AD3018">
        <v>4.1204047619047621</v>
      </c>
      <c r="AF3018" t="s">
        <v>7952</v>
      </c>
      <c r="AI3018">
        <v>0</v>
      </c>
      <c r="AJ3018">
        <v>0</v>
      </c>
      <c r="AM3018" t="s">
        <v>20019</v>
      </c>
    </row>
    <row r="3019" spans="1:39" x14ac:dyDescent="0.25">
      <c r="A3019" t="s">
        <v>9437</v>
      </c>
      <c r="B3019" t="s">
        <v>4841</v>
      </c>
      <c r="C3019" t="s">
        <v>4842</v>
      </c>
      <c r="D3019">
        <v>42.8</v>
      </c>
      <c r="E3019" t="s">
        <v>4845</v>
      </c>
      <c r="F3019">
        <v>7.37</v>
      </c>
      <c r="K3019" t="s">
        <v>6860</v>
      </c>
      <c r="L3019" t="s">
        <v>6861</v>
      </c>
      <c r="M3019" t="s">
        <v>15023</v>
      </c>
      <c r="N3019">
        <v>9</v>
      </c>
      <c r="O3019" t="s">
        <v>15361</v>
      </c>
      <c r="P3019" t="s">
        <v>17089</v>
      </c>
      <c r="Q3019">
        <v>5</v>
      </c>
      <c r="R3019">
        <v>1</v>
      </c>
      <c r="S3019">
        <v>2.0499999999999998</v>
      </c>
      <c r="T3019">
        <v>2.0499999999999998</v>
      </c>
      <c r="U3019">
        <v>431.42</v>
      </c>
      <c r="V3019">
        <v>77.05</v>
      </c>
      <c r="W3019">
        <v>4.63</v>
      </c>
      <c r="Y3019">
        <v>2.56</v>
      </c>
      <c r="Z3019">
        <v>4</v>
      </c>
      <c r="AA3019" t="s">
        <v>4250</v>
      </c>
      <c r="AB3019">
        <v>0</v>
      </c>
      <c r="AC3019">
        <v>4</v>
      </c>
      <c r="AD3019">
        <v>5.2981904761904763</v>
      </c>
      <c r="AF3019" t="s">
        <v>7949</v>
      </c>
      <c r="AI3019">
        <v>0</v>
      </c>
      <c r="AJ3019">
        <v>0</v>
      </c>
      <c r="AK3019" t="s">
        <v>19841</v>
      </c>
      <c r="AL3019" t="s">
        <v>19841</v>
      </c>
      <c r="AM3019" t="s">
        <v>20019</v>
      </c>
    </row>
    <row r="3020" spans="1:39" x14ac:dyDescent="0.25">
      <c r="A3020" t="s">
        <v>10104</v>
      </c>
      <c r="B3020" t="s">
        <v>4841</v>
      </c>
      <c r="C3020" t="s">
        <v>4842</v>
      </c>
      <c r="D3020">
        <v>42.8</v>
      </c>
      <c r="E3020" t="s">
        <v>4845</v>
      </c>
      <c r="F3020">
        <v>7.37</v>
      </c>
      <c r="I3020" t="s">
        <v>13418</v>
      </c>
      <c r="K3020" t="s">
        <v>6860</v>
      </c>
      <c r="L3020" t="s">
        <v>6861</v>
      </c>
      <c r="M3020" t="s">
        <v>15042</v>
      </c>
      <c r="N3020">
        <v>9</v>
      </c>
      <c r="O3020" t="s">
        <v>15389</v>
      </c>
      <c r="P3020" t="s">
        <v>17756</v>
      </c>
      <c r="Q3020">
        <v>5</v>
      </c>
      <c r="R3020">
        <v>1</v>
      </c>
      <c r="S3020">
        <v>1.48</v>
      </c>
      <c r="T3020">
        <v>1.51</v>
      </c>
      <c r="U3020">
        <v>380.49</v>
      </c>
      <c r="V3020">
        <v>91.71</v>
      </c>
      <c r="W3020">
        <v>2.84</v>
      </c>
      <c r="Y3020">
        <v>6.2</v>
      </c>
      <c r="Z3020">
        <v>1</v>
      </c>
      <c r="AA3020" t="s">
        <v>4250</v>
      </c>
      <c r="AB3020">
        <v>0</v>
      </c>
      <c r="AC3020">
        <v>4</v>
      </c>
      <c r="AD3020">
        <v>5.6299761904761896</v>
      </c>
      <c r="AF3020" t="s">
        <v>7949</v>
      </c>
      <c r="AI3020">
        <v>0</v>
      </c>
      <c r="AJ3020">
        <v>0</v>
      </c>
      <c r="AM3020" t="s">
        <v>20019</v>
      </c>
    </row>
    <row r="3021" spans="1:39" x14ac:dyDescent="0.25">
      <c r="A3021" t="s">
        <v>10104</v>
      </c>
      <c r="B3021" t="s">
        <v>4841</v>
      </c>
      <c r="C3021" t="s">
        <v>4842</v>
      </c>
      <c r="D3021">
        <v>42.8</v>
      </c>
      <c r="E3021" t="s">
        <v>4845</v>
      </c>
      <c r="F3021">
        <v>7.37</v>
      </c>
      <c r="I3021" t="s">
        <v>13419</v>
      </c>
      <c r="K3021" t="s">
        <v>6860</v>
      </c>
      <c r="M3021" t="s">
        <v>15002</v>
      </c>
      <c r="N3021">
        <v>8</v>
      </c>
      <c r="O3021" t="s">
        <v>15332</v>
      </c>
      <c r="P3021" t="s">
        <v>17756</v>
      </c>
      <c r="Q3021">
        <v>5</v>
      </c>
      <c r="R3021">
        <v>1</v>
      </c>
      <c r="S3021">
        <v>1.48</v>
      </c>
      <c r="T3021">
        <v>1.51</v>
      </c>
      <c r="U3021">
        <v>380.49</v>
      </c>
      <c r="V3021">
        <v>91.71</v>
      </c>
      <c r="W3021">
        <v>2.84</v>
      </c>
      <c r="Y3021">
        <v>6.2</v>
      </c>
      <c r="Z3021">
        <v>1</v>
      </c>
      <c r="AA3021" t="s">
        <v>4250</v>
      </c>
      <c r="AB3021">
        <v>0</v>
      </c>
      <c r="AC3021">
        <v>4</v>
      </c>
      <c r="AD3021">
        <v>5.6299761904761896</v>
      </c>
      <c r="AF3021" t="s">
        <v>7949</v>
      </c>
      <c r="AI3021">
        <v>0</v>
      </c>
      <c r="AJ3021">
        <v>0</v>
      </c>
      <c r="AM3021" t="s">
        <v>20019</v>
      </c>
    </row>
    <row r="3022" spans="1:39" x14ac:dyDescent="0.25">
      <c r="A3022" t="s">
        <v>10105</v>
      </c>
      <c r="B3022" t="s">
        <v>4841</v>
      </c>
      <c r="C3022" t="s">
        <v>4842</v>
      </c>
      <c r="D3022">
        <v>42.8</v>
      </c>
      <c r="E3022" t="s">
        <v>4845</v>
      </c>
      <c r="F3022">
        <v>7.37</v>
      </c>
      <c r="I3022" t="s">
        <v>13420</v>
      </c>
      <c r="K3022" t="s">
        <v>6860</v>
      </c>
      <c r="M3022" t="s">
        <v>15002</v>
      </c>
      <c r="N3022">
        <v>8</v>
      </c>
      <c r="O3022" t="s">
        <v>15332</v>
      </c>
      <c r="P3022" t="s">
        <v>17757</v>
      </c>
      <c r="Q3022">
        <v>6</v>
      </c>
      <c r="R3022">
        <v>1</v>
      </c>
      <c r="S3022">
        <v>1.92</v>
      </c>
      <c r="T3022">
        <v>1.96</v>
      </c>
      <c r="U3022">
        <v>435.52</v>
      </c>
      <c r="V3022">
        <v>86.38</v>
      </c>
      <c r="W3022">
        <v>3.6</v>
      </c>
      <c r="Y3022">
        <v>6.37</v>
      </c>
      <c r="Z3022">
        <v>2</v>
      </c>
      <c r="AA3022" t="s">
        <v>4250</v>
      </c>
      <c r="AB3022">
        <v>0</v>
      </c>
      <c r="AC3022">
        <v>4</v>
      </c>
      <c r="AD3022">
        <v>5.2939047619047619</v>
      </c>
      <c r="AF3022" t="s">
        <v>7949</v>
      </c>
      <c r="AI3022">
        <v>0</v>
      </c>
      <c r="AJ3022">
        <v>0</v>
      </c>
      <c r="AM3022" t="s">
        <v>20019</v>
      </c>
    </row>
    <row r="3023" spans="1:39" x14ac:dyDescent="0.25">
      <c r="A3023" t="s">
        <v>10106</v>
      </c>
      <c r="B3023" t="s">
        <v>4841</v>
      </c>
      <c r="C3023" t="s">
        <v>4842</v>
      </c>
      <c r="D3023">
        <v>43</v>
      </c>
      <c r="E3023" t="s">
        <v>4845</v>
      </c>
      <c r="F3023">
        <v>7.37</v>
      </c>
      <c r="K3023" t="s">
        <v>6860</v>
      </c>
      <c r="M3023" t="s">
        <v>6865</v>
      </c>
      <c r="N3023">
        <v>8</v>
      </c>
      <c r="O3023" t="s">
        <v>15470</v>
      </c>
      <c r="P3023" t="s">
        <v>17758</v>
      </c>
      <c r="Q3023">
        <v>6</v>
      </c>
      <c r="R3023">
        <v>4</v>
      </c>
      <c r="S3023">
        <v>1.64</v>
      </c>
      <c r="T3023">
        <v>2.73</v>
      </c>
      <c r="U3023">
        <v>530.66999999999996</v>
      </c>
      <c r="V3023">
        <v>102.93</v>
      </c>
      <c r="W3023">
        <v>3.75</v>
      </c>
      <c r="X3023">
        <v>13.99</v>
      </c>
      <c r="Y3023">
        <v>8.5500000000000007</v>
      </c>
      <c r="Z3023">
        <v>3</v>
      </c>
      <c r="AA3023" t="s">
        <v>4250</v>
      </c>
      <c r="AB3023">
        <v>1</v>
      </c>
      <c r="AC3023">
        <v>13</v>
      </c>
      <c r="AD3023">
        <v>3.294</v>
      </c>
      <c r="AF3023" t="s">
        <v>7952</v>
      </c>
      <c r="AI3023">
        <v>0</v>
      </c>
      <c r="AJ3023">
        <v>0</v>
      </c>
      <c r="AK3023" t="s">
        <v>19938</v>
      </c>
      <c r="AL3023" t="s">
        <v>19938</v>
      </c>
      <c r="AM3023" t="s">
        <v>20019</v>
      </c>
    </row>
    <row r="3024" spans="1:39" x14ac:dyDescent="0.25">
      <c r="A3024" t="s">
        <v>10107</v>
      </c>
      <c r="B3024" t="s">
        <v>4841</v>
      </c>
      <c r="C3024" t="s">
        <v>4842</v>
      </c>
      <c r="D3024">
        <v>43</v>
      </c>
      <c r="E3024" t="s">
        <v>4845</v>
      </c>
      <c r="F3024">
        <v>7.37</v>
      </c>
      <c r="K3024" t="s">
        <v>6860</v>
      </c>
      <c r="L3024" t="s">
        <v>6861</v>
      </c>
      <c r="M3024" t="s">
        <v>15012</v>
      </c>
      <c r="N3024">
        <v>9</v>
      </c>
      <c r="O3024" t="s">
        <v>15348</v>
      </c>
      <c r="P3024" t="s">
        <v>17759</v>
      </c>
      <c r="Q3024">
        <v>6</v>
      </c>
      <c r="R3024">
        <v>3</v>
      </c>
      <c r="S3024">
        <v>3.55</v>
      </c>
      <c r="T3024">
        <v>3.6</v>
      </c>
      <c r="U3024">
        <v>496.62</v>
      </c>
      <c r="V3024">
        <v>101.65</v>
      </c>
      <c r="W3024">
        <v>3.16</v>
      </c>
      <c r="X3024">
        <v>13.48</v>
      </c>
      <c r="Y3024">
        <v>6.47</v>
      </c>
      <c r="Z3024">
        <v>2</v>
      </c>
      <c r="AA3024" t="s">
        <v>4250</v>
      </c>
      <c r="AB3024">
        <v>0</v>
      </c>
      <c r="AC3024">
        <v>8</v>
      </c>
      <c r="AD3024">
        <v>2.7274761904761911</v>
      </c>
      <c r="AF3024" t="s">
        <v>7949</v>
      </c>
      <c r="AI3024">
        <v>0</v>
      </c>
      <c r="AJ3024">
        <v>0</v>
      </c>
      <c r="AK3024" t="s">
        <v>19881</v>
      </c>
      <c r="AL3024" t="s">
        <v>19881</v>
      </c>
      <c r="AM3024" t="s">
        <v>20019</v>
      </c>
    </row>
    <row r="3025" spans="1:39" x14ac:dyDescent="0.25">
      <c r="A3025" t="s">
        <v>10108</v>
      </c>
      <c r="B3025" t="s">
        <v>4841</v>
      </c>
      <c r="C3025" t="s">
        <v>4842</v>
      </c>
      <c r="D3025">
        <v>43</v>
      </c>
      <c r="E3025" t="s">
        <v>4845</v>
      </c>
      <c r="F3025">
        <v>7.37</v>
      </c>
      <c r="K3025" t="s">
        <v>6860</v>
      </c>
      <c r="L3025" t="s">
        <v>6861</v>
      </c>
      <c r="M3025" t="s">
        <v>15012</v>
      </c>
      <c r="N3025">
        <v>9</v>
      </c>
      <c r="O3025" t="s">
        <v>15348</v>
      </c>
      <c r="P3025" t="s">
        <v>17760</v>
      </c>
      <c r="Q3025">
        <v>6</v>
      </c>
      <c r="R3025">
        <v>3</v>
      </c>
      <c r="S3025">
        <v>4.22</v>
      </c>
      <c r="T3025">
        <v>4.26</v>
      </c>
      <c r="U3025">
        <v>492.66</v>
      </c>
      <c r="V3025">
        <v>101.65</v>
      </c>
      <c r="W3025">
        <v>3.6</v>
      </c>
      <c r="X3025">
        <v>13.48</v>
      </c>
      <c r="Y3025">
        <v>6.47</v>
      </c>
      <c r="Z3025">
        <v>2</v>
      </c>
      <c r="AA3025" t="s">
        <v>4250</v>
      </c>
      <c r="AB3025">
        <v>0</v>
      </c>
      <c r="AC3025">
        <v>7</v>
      </c>
      <c r="AD3025">
        <v>2.200761904761904</v>
      </c>
      <c r="AF3025" t="s">
        <v>7949</v>
      </c>
      <c r="AI3025">
        <v>0</v>
      </c>
      <c r="AJ3025">
        <v>0</v>
      </c>
      <c r="AK3025" t="s">
        <v>19881</v>
      </c>
      <c r="AL3025" t="s">
        <v>19881</v>
      </c>
      <c r="AM3025" t="s">
        <v>20019</v>
      </c>
    </row>
    <row r="3026" spans="1:39" x14ac:dyDescent="0.25">
      <c r="A3026" t="s">
        <v>10109</v>
      </c>
      <c r="B3026" t="s">
        <v>4841</v>
      </c>
      <c r="C3026" t="s">
        <v>4842</v>
      </c>
      <c r="D3026">
        <v>43</v>
      </c>
      <c r="E3026" t="s">
        <v>4845</v>
      </c>
      <c r="F3026">
        <v>7.37</v>
      </c>
      <c r="I3026" t="s">
        <v>13421</v>
      </c>
      <c r="K3026" t="s">
        <v>6860</v>
      </c>
      <c r="L3026" t="s">
        <v>6861</v>
      </c>
      <c r="M3026" t="s">
        <v>14987</v>
      </c>
      <c r="N3026">
        <v>9</v>
      </c>
      <c r="O3026" t="s">
        <v>15311</v>
      </c>
      <c r="P3026" t="s">
        <v>17761</v>
      </c>
      <c r="Q3026">
        <v>7</v>
      </c>
      <c r="R3026">
        <v>2</v>
      </c>
      <c r="S3026">
        <v>2.87</v>
      </c>
      <c r="T3026">
        <v>2.88</v>
      </c>
      <c r="U3026">
        <v>447.42</v>
      </c>
      <c r="V3026">
        <v>111.72</v>
      </c>
      <c r="W3026">
        <v>2.85</v>
      </c>
      <c r="X3026">
        <v>8.84</v>
      </c>
      <c r="Y3026">
        <v>4.17</v>
      </c>
      <c r="Z3026">
        <v>2</v>
      </c>
      <c r="AA3026" t="s">
        <v>4250</v>
      </c>
      <c r="AB3026">
        <v>0</v>
      </c>
      <c r="AC3026">
        <v>7</v>
      </c>
      <c r="AD3026">
        <v>3.7165714285714282</v>
      </c>
      <c r="AF3026" t="s">
        <v>7949</v>
      </c>
      <c r="AI3026">
        <v>0</v>
      </c>
      <c r="AJ3026">
        <v>0</v>
      </c>
      <c r="AM3026" t="s">
        <v>20019</v>
      </c>
    </row>
    <row r="3027" spans="1:39" x14ac:dyDescent="0.25">
      <c r="A3027" t="s">
        <v>10110</v>
      </c>
      <c r="B3027" t="s">
        <v>4841</v>
      </c>
      <c r="C3027" t="s">
        <v>4842</v>
      </c>
      <c r="D3027">
        <v>43</v>
      </c>
      <c r="E3027" t="s">
        <v>4845</v>
      </c>
      <c r="F3027">
        <v>7.37</v>
      </c>
      <c r="I3027" t="s">
        <v>13422</v>
      </c>
      <c r="K3027" t="s">
        <v>6860</v>
      </c>
      <c r="L3027" t="s">
        <v>6861</v>
      </c>
      <c r="M3027" t="s">
        <v>14979</v>
      </c>
      <c r="N3027">
        <v>8</v>
      </c>
      <c r="O3027" t="s">
        <v>15302</v>
      </c>
      <c r="P3027" t="s">
        <v>17762</v>
      </c>
      <c r="Q3027">
        <v>6</v>
      </c>
      <c r="R3027">
        <v>2</v>
      </c>
      <c r="S3027">
        <v>2.81</v>
      </c>
      <c r="T3027">
        <v>2.81</v>
      </c>
      <c r="U3027">
        <v>512.36</v>
      </c>
      <c r="V3027">
        <v>98.83</v>
      </c>
      <c r="W3027">
        <v>4.24</v>
      </c>
      <c r="X3027">
        <v>10.11</v>
      </c>
      <c r="Y3027">
        <v>3.89</v>
      </c>
      <c r="Z3027">
        <v>2</v>
      </c>
      <c r="AA3027" t="s">
        <v>4250</v>
      </c>
      <c r="AB3027">
        <v>1</v>
      </c>
      <c r="AC3027">
        <v>6</v>
      </c>
      <c r="AD3027">
        <v>3.800666666666666</v>
      </c>
      <c r="AF3027" t="s">
        <v>7949</v>
      </c>
      <c r="AI3027">
        <v>0</v>
      </c>
      <c r="AJ3027">
        <v>0</v>
      </c>
      <c r="AM3027" t="s">
        <v>20019</v>
      </c>
    </row>
    <row r="3028" spans="1:39" x14ac:dyDescent="0.25">
      <c r="A3028" t="s">
        <v>9435</v>
      </c>
      <c r="B3028" t="s">
        <v>4841</v>
      </c>
      <c r="C3028" t="s">
        <v>4842</v>
      </c>
      <c r="D3028">
        <v>43</v>
      </c>
      <c r="E3028" t="s">
        <v>4845</v>
      </c>
      <c r="F3028">
        <v>7.37</v>
      </c>
      <c r="I3028" t="s">
        <v>13423</v>
      </c>
      <c r="K3028" t="s">
        <v>6860</v>
      </c>
      <c r="L3028" t="s">
        <v>6861</v>
      </c>
      <c r="M3028" t="s">
        <v>14979</v>
      </c>
      <c r="N3028">
        <v>8</v>
      </c>
      <c r="O3028" t="s">
        <v>15302</v>
      </c>
      <c r="P3028" t="s">
        <v>17087</v>
      </c>
      <c r="Q3028">
        <v>5</v>
      </c>
      <c r="R3028">
        <v>2</v>
      </c>
      <c r="S3028">
        <v>1.99</v>
      </c>
      <c r="T3028">
        <v>1.99</v>
      </c>
      <c r="U3028">
        <v>478.37</v>
      </c>
      <c r="V3028">
        <v>89.6</v>
      </c>
      <c r="W3028">
        <v>4.74</v>
      </c>
      <c r="X3028">
        <v>9.58</v>
      </c>
      <c r="Y3028">
        <v>4.3600000000000003</v>
      </c>
      <c r="Z3028">
        <v>2</v>
      </c>
      <c r="AA3028" t="s">
        <v>4250</v>
      </c>
      <c r="AB3028">
        <v>0</v>
      </c>
      <c r="AC3028">
        <v>4</v>
      </c>
      <c r="AD3028">
        <v>4.6545000000000014</v>
      </c>
      <c r="AF3028" t="s">
        <v>7949</v>
      </c>
      <c r="AI3028">
        <v>0</v>
      </c>
      <c r="AJ3028">
        <v>0</v>
      </c>
      <c r="AM3028" t="s">
        <v>20019</v>
      </c>
    </row>
    <row r="3029" spans="1:39" x14ac:dyDescent="0.25">
      <c r="A3029" t="s">
        <v>8580</v>
      </c>
      <c r="B3029" t="s">
        <v>4841</v>
      </c>
      <c r="C3029" t="s">
        <v>4842</v>
      </c>
      <c r="D3029">
        <v>43</v>
      </c>
      <c r="E3029" t="s">
        <v>4845</v>
      </c>
      <c r="F3029">
        <v>7.37</v>
      </c>
      <c r="I3029" t="s">
        <v>13424</v>
      </c>
      <c r="K3029" t="s">
        <v>6860</v>
      </c>
      <c r="M3029" t="s">
        <v>14989</v>
      </c>
      <c r="N3029">
        <v>8</v>
      </c>
      <c r="O3029" t="s">
        <v>15313</v>
      </c>
      <c r="P3029" t="s">
        <v>16233</v>
      </c>
      <c r="Q3029">
        <v>8</v>
      </c>
      <c r="R3029">
        <v>2</v>
      </c>
      <c r="S3029">
        <v>3.48</v>
      </c>
      <c r="T3029">
        <v>3.49</v>
      </c>
      <c r="U3029">
        <v>467.47</v>
      </c>
      <c r="V3029">
        <v>111.72</v>
      </c>
      <c r="W3029">
        <v>3.15</v>
      </c>
      <c r="X3029">
        <v>9.7899999999999991</v>
      </c>
      <c r="Y3029">
        <v>3.44</v>
      </c>
      <c r="Z3029">
        <v>2</v>
      </c>
      <c r="AA3029" t="s">
        <v>4250</v>
      </c>
      <c r="AB3029">
        <v>0</v>
      </c>
      <c r="AC3029">
        <v>5</v>
      </c>
      <c r="AD3029">
        <v>3.023357142857142</v>
      </c>
      <c r="AF3029" t="s">
        <v>7949</v>
      </c>
      <c r="AI3029">
        <v>0</v>
      </c>
      <c r="AJ3029">
        <v>0</v>
      </c>
      <c r="AM3029" t="s">
        <v>20019</v>
      </c>
    </row>
    <row r="3030" spans="1:39" x14ac:dyDescent="0.25">
      <c r="A3030" t="s">
        <v>6156</v>
      </c>
      <c r="B3030" t="s">
        <v>4841</v>
      </c>
      <c r="C3030" t="s">
        <v>4842</v>
      </c>
      <c r="D3030">
        <v>43</v>
      </c>
      <c r="E3030" t="s">
        <v>4845</v>
      </c>
      <c r="F3030">
        <v>7.37</v>
      </c>
      <c r="I3030" t="s">
        <v>13425</v>
      </c>
      <c r="K3030" t="s">
        <v>6860</v>
      </c>
      <c r="L3030" t="s">
        <v>6861</v>
      </c>
      <c r="M3030" t="s">
        <v>14955</v>
      </c>
      <c r="N3030">
        <v>8</v>
      </c>
      <c r="O3030" t="s">
        <v>15276</v>
      </c>
      <c r="P3030" t="s">
        <v>7882</v>
      </c>
      <c r="Q3030">
        <v>7</v>
      </c>
      <c r="R3030">
        <v>2</v>
      </c>
      <c r="S3030">
        <v>1.72</v>
      </c>
      <c r="T3030">
        <v>1.78</v>
      </c>
      <c r="U3030">
        <v>430.26</v>
      </c>
      <c r="V3030">
        <v>111.72</v>
      </c>
      <c r="W3030">
        <v>2.2000000000000002</v>
      </c>
      <c r="X3030">
        <v>10.87</v>
      </c>
      <c r="Y3030">
        <v>6.54</v>
      </c>
      <c r="Z3030">
        <v>2</v>
      </c>
      <c r="AA3030" t="s">
        <v>4250</v>
      </c>
      <c r="AB3030">
        <v>0</v>
      </c>
      <c r="AC3030">
        <v>2</v>
      </c>
      <c r="AD3030">
        <v>4.2741428571428566</v>
      </c>
      <c r="AF3030" t="s">
        <v>7949</v>
      </c>
      <c r="AI3030">
        <v>0</v>
      </c>
      <c r="AJ3030">
        <v>0</v>
      </c>
      <c r="AM3030" t="s">
        <v>20019</v>
      </c>
    </row>
    <row r="3031" spans="1:39" x14ac:dyDescent="0.25">
      <c r="A3031" t="s">
        <v>10111</v>
      </c>
      <c r="B3031" t="s">
        <v>4841</v>
      </c>
      <c r="C3031" t="s">
        <v>4842</v>
      </c>
      <c r="D3031">
        <v>43</v>
      </c>
      <c r="E3031" t="s">
        <v>4845</v>
      </c>
      <c r="F3031">
        <v>7.37</v>
      </c>
      <c r="K3031" t="s">
        <v>6860</v>
      </c>
      <c r="M3031" t="s">
        <v>14992</v>
      </c>
      <c r="N3031">
        <v>8</v>
      </c>
      <c r="O3031" t="s">
        <v>15318</v>
      </c>
      <c r="P3031" t="s">
        <v>17763</v>
      </c>
      <c r="Q3031">
        <v>7</v>
      </c>
      <c r="R3031">
        <v>4</v>
      </c>
      <c r="S3031">
        <v>0.53</v>
      </c>
      <c r="T3031">
        <v>1.63</v>
      </c>
      <c r="U3031">
        <v>617.72</v>
      </c>
      <c r="V3031">
        <v>128.19999999999999</v>
      </c>
      <c r="W3031">
        <v>3.45</v>
      </c>
      <c r="X3031">
        <v>13.74</v>
      </c>
      <c r="Y3031">
        <v>8.44</v>
      </c>
      <c r="Z3031">
        <v>3</v>
      </c>
      <c r="AA3031" t="s">
        <v>4250</v>
      </c>
      <c r="AB3031">
        <v>1</v>
      </c>
      <c r="AC3031">
        <v>12</v>
      </c>
      <c r="AD3031">
        <v>2.78</v>
      </c>
      <c r="AF3031" t="s">
        <v>7949</v>
      </c>
      <c r="AI3031">
        <v>0</v>
      </c>
      <c r="AJ3031">
        <v>0</v>
      </c>
      <c r="AK3031" t="s">
        <v>19864</v>
      </c>
      <c r="AL3031" t="s">
        <v>19864</v>
      </c>
      <c r="AM3031" t="s">
        <v>20019</v>
      </c>
    </row>
    <row r="3032" spans="1:39" x14ac:dyDescent="0.25">
      <c r="A3032" t="s">
        <v>10112</v>
      </c>
      <c r="B3032" t="s">
        <v>4841</v>
      </c>
      <c r="C3032" t="s">
        <v>4842</v>
      </c>
      <c r="D3032">
        <v>43</v>
      </c>
      <c r="E3032" t="s">
        <v>4845</v>
      </c>
      <c r="F3032">
        <v>7.37</v>
      </c>
      <c r="K3032" t="s">
        <v>6860</v>
      </c>
      <c r="M3032" t="s">
        <v>14992</v>
      </c>
      <c r="N3032">
        <v>8</v>
      </c>
      <c r="O3032" t="s">
        <v>15318</v>
      </c>
      <c r="P3032" t="s">
        <v>17764</v>
      </c>
      <c r="Q3032">
        <v>7</v>
      </c>
      <c r="R3032">
        <v>4</v>
      </c>
      <c r="S3032">
        <v>-0.67</v>
      </c>
      <c r="T3032">
        <v>0.43</v>
      </c>
      <c r="U3032">
        <v>591.67999999999995</v>
      </c>
      <c r="V3032">
        <v>128.19999999999999</v>
      </c>
      <c r="W3032">
        <v>2.91</v>
      </c>
      <c r="X3032">
        <v>13.74</v>
      </c>
      <c r="Y3032">
        <v>8.44</v>
      </c>
      <c r="Z3032">
        <v>3</v>
      </c>
      <c r="AA3032" t="s">
        <v>4250</v>
      </c>
      <c r="AB3032">
        <v>1</v>
      </c>
      <c r="AC3032">
        <v>13</v>
      </c>
      <c r="AD3032">
        <v>2.78</v>
      </c>
      <c r="AF3032" t="s">
        <v>7949</v>
      </c>
      <c r="AI3032">
        <v>0</v>
      </c>
      <c r="AJ3032">
        <v>0</v>
      </c>
      <c r="AK3032" t="s">
        <v>19864</v>
      </c>
      <c r="AL3032" t="s">
        <v>19864</v>
      </c>
      <c r="AM3032" t="s">
        <v>20019</v>
      </c>
    </row>
    <row r="3033" spans="1:39" x14ac:dyDescent="0.25">
      <c r="A3033" t="s">
        <v>10113</v>
      </c>
      <c r="B3033" t="s">
        <v>4841</v>
      </c>
      <c r="C3033" t="s">
        <v>4842</v>
      </c>
      <c r="D3033">
        <v>43</v>
      </c>
      <c r="E3033" t="s">
        <v>4845</v>
      </c>
      <c r="F3033">
        <v>7.37</v>
      </c>
      <c r="I3033" t="s">
        <v>13426</v>
      </c>
      <c r="K3033" t="s">
        <v>6860</v>
      </c>
      <c r="L3033" t="s">
        <v>6861</v>
      </c>
      <c r="M3033" t="s">
        <v>15047</v>
      </c>
      <c r="N3033">
        <v>9</v>
      </c>
      <c r="O3033" t="s">
        <v>15395</v>
      </c>
      <c r="P3033" t="s">
        <v>17765</v>
      </c>
      <c r="Q3033">
        <v>8</v>
      </c>
      <c r="R3033">
        <v>3</v>
      </c>
      <c r="S3033">
        <v>-1.84</v>
      </c>
      <c r="T3033">
        <v>-1.83</v>
      </c>
      <c r="U3033">
        <v>433.39</v>
      </c>
      <c r="V3033">
        <v>152.30000000000001</v>
      </c>
      <c r="W3033">
        <v>2.11</v>
      </c>
      <c r="X3033">
        <v>10.02</v>
      </c>
      <c r="Y3033">
        <v>3.88</v>
      </c>
      <c r="Z3033">
        <v>2</v>
      </c>
      <c r="AA3033" t="s">
        <v>4250</v>
      </c>
      <c r="AB3033">
        <v>0</v>
      </c>
      <c r="AC3033">
        <v>3</v>
      </c>
      <c r="AD3033">
        <v>3.6424523809523812</v>
      </c>
      <c r="AF3033" t="s">
        <v>7949</v>
      </c>
      <c r="AI3033">
        <v>0</v>
      </c>
      <c r="AJ3033">
        <v>0</v>
      </c>
      <c r="AM3033" t="s">
        <v>20019</v>
      </c>
    </row>
    <row r="3034" spans="1:39" x14ac:dyDescent="0.25">
      <c r="A3034" t="s">
        <v>10114</v>
      </c>
      <c r="B3034" t="s">
        <v>4841</v>
      </c>
      <c r="C3034" t="s">
        <v>4842</v>
      </c>
      <c r="D3034">
        <v>43</v>
      </c>
      <c r="E3034" t="s">
        <v>4845</v>
      </c>
      <c r="F3034">
        <v>7.37</v>
      </c>
      <c r="I3034" t="s">
        <v>13427</v>
      </c>
      <c r="K3034" t="s">
        <v>6860</v>
      </c>
      <c r="L3034" t="s">
        <v>6861</v>
      </c>
      <c r="M3034" t="s">
        <v>14996</v>
      </c>
      <c r="N3034">
        <v>9</v>
      </c>
      <c r="O3034" t="s">
        <v>15322</v>
      </c>
      <c r="P3034" t="s">
        <v>17766</v>
      </c>
      <c r="Q3034">
        <v>5</v>
      </c>
      <c r="R3034">
        <v>2</v>
      </c>
      <c r="S3034">
        <v>-2.74</v>
      </c>
      <c r="T3034">
        <v>-2.72</v>
      </c>
      <c r="U3034">
        <v>416.76</v>
      </c>
      <c r="V3034">
        <v>89.6</v>
      </c>
      <c r="W3034">
        <v>3.11</v>
      </c>
      <c r="X3034">
        <v>8.73</v>
      </c>
      <c r="Y3034">
        <v>3.94</v>
      </c>
      <c r="Z3034">
        <v>2</v>
      </c>
      <c r="AA3034" t="s">
        <v>4250</v>
      </c>
      <c r="AB3034">
        <v>0</v>
      </c>
      <c r="AC3034">
        <v>4</v>
      </c>
      <c r="AD3034">
        <v>5.0945714285714292</v>
      </c>
      <c r="AF3034" t="s">
        <v>7949</v>
      </c>
      <c r="AI3034">
        <v>0</v>
      </c>
      <c r="AJ3034">
        <v>0</v>
      </c>
      <c r="AM3034" t="s">
        <v>20019</v>
      </c>
    </row>
    <row r="3035" spans="1:39" x14ac:dyDescent="0.25">
      <c r="A3035" t="s">
        <v>10115</v>
      </c>
      <c r="B3035" t="s">
        <v>4841</v>
      </c>
      <c r="C3035" t="s">
        <v>4842</v>
      </c>
      <c r="D3035">
        <v>43</v>
      </c>
      <c r="E3035" t="s">
        <v>4845</v>
      </c>
      <c r="F3035">
        <v>7.37</v>
      </c>
      <c r="I3035" t="s">
        <v>13428</v>
      </c>
      <c r="K3035" t="s">
        <v>6860</v>
      </c>
      <c r="M3035" t="s">
        <v>15002</v>
      </c>
      <c r="N3035">
        <v>8</v>
      </c>
      <c r="O3035" t="s">
        <v>15332</v>
      </c>
      <c r="P3035" t="s">
        <v>17767</v>
      </c>
      <c r="Q3035">
        <v>4</v>
      </c>
      <c r="R3035">
        <v>1</v>
      </c>
      <c r="S3035">
        <v>1.61</v>
      </c>
      <c r="T3035">
        <v>1.64</v>
      </c>
      <c r="U3035">
        <v>370.46</v>
      </c>
      <c r="V3035">
        <v>82.48</v>
      </c>
      <c r="W3035">
        <v>2.66</v>
      </c>
      <c r="Y3035">
        <v>6.21</v>
      </c>
      <c r="Z3035">
        <v>2</v>
      </c>
      <c r="AA3035" t="s">
        <v>4250</v>
      </c>
      <c r="AB3035">
        <v>0</v>
      </c>
      <c r="AC3035">
        <v>0</v>
      </c>
      <c r="AD3035">
        <v>5.7586190476190477</v>
      </c>
      <c r="AF3035" t="s">
        <v>7949</v>
      </c>
      <c r="AI3035">
        <v>0</v>
      </c>
      <c r="AJ3035">
        <v>0</v>
      </c>
      <c r="AM3035" t="s">
        <v>20019</v>
      </c>
    </row>
    <row r="3036" spans="1:39" x14ac:dyDescent="0.25">
      <c r="A3036" t="s">
        <v>10116</v>
      </c>
      <c r="B3036" t="s">
        <v>4841</v>
      </c>
      <c r="C3036" t="s">
        <v>4842</v>
      </c>
      <c r="D3036">
        <v>43.1</v>
      </c>
      <c r="E3036" t="s">
        <v>4845</v>
      </c>
      <c r="F3036">
        <v>7.37</v>
      </c>
      <c r="K3036" t="s">
        <v>6860</v>
      </c>
      <c r="L3036" t="s">
        <v>6861</v>
      </c>
      <c r="M3036" t="s">
        <v>14953</v>
      </c>
      <c r="N3036">
        <v>9</v>
      </c>
      <c r="O3036" t="s">
        <v>15274</v>
      </c>
      <c r="P3036" t="s">
        <v>17768</v>
      </c>
      <c r="Q3036">
        <v>5</v>
      </c>
      <c r="R3036">
        <v>1</v>
      </c>
      <c r="S3036">
        <v>2.33</v>
      </c>
      <c r="T3036">
        <v>2.33</v>
      </c>
      <c r="U3036">
        <v>449.41</v>
      </c>
      <c r="V3036">
        <v>77.05</v>
      </c>
      <c r="W3036">
        <v>4.71</v>
      </c>
      <c r="Y3036">
        <v>2.4700000000000002</v>
      </c>
      <c r="Z3036">
        <v>4</v>
      </c>
      <c r="AA3036" t="s">
        <v>4250</v>
      </c>
      <c r="AB3036">
        <v>0</v>
      </c>
      <c r="AC3036">
        <v>3</v>
      </c>
      <c r="AD3036">
        <v>5.0296904761904759</v>
      </c>
      <c r="AF3036" t="s">
        <v>7949</v>
      </c>
      <c r="AI3036">
        <v>0</v>
      </c>
      <c r="AJ3036">
        <v>0</v>
      </c>
      <c r="AK3036" t="s">
        <v>19841</v>
      </c>
      <c r="AL3036" t="s">
        <v>19841</v>
      </c>
      <c r="AM3036" t="s">
        <v>20019</v>
      </c>
    </row>
    <row r="3037" spans="1:39" x14ac:dyDescent="0.25">
      <c r="A3037" t="s">
        <v>9863</v>
      </c>
      <c r="B3037" t="s">
        <v>4841</v>
      </c>
      <c r="C3037" t="s">
        <v>4842</v>
      </c>
      <c r="D3037">
        <v>43.2</v>
      </c>
      <c r="E3037" t="s">
        <v>4845</v>
      </c>
      <c r="F3037">
        <v>7.37</v>
      </c>
      <c r="I3037" t="s">
        <v>13429</v>
      </c>
      <c r="K3037" t="s">
        <v>6860</v>
      </c>
      <c r="L3037" t="s">
        <v>6861</v>
      </c>
      <c r="M3037" t="s">
        <v>14987</v>
      </c>
      <c r="N3037">
        <v>9</v>
      </c>
      <c r="O3037" t="s">
        <v>15311</v>
      </c>
      <c r="P3037" t="s">
        <v>17515</v>
      </c>
      <c r="Q3037">
        <v>5</v>
      </c>
      <c r="R3037">
        <v>2</v>
      </c>
      <c r="S3037">
        <v>3.19</v>
      </c>
      <c r="T3037">
        <v>3.19</v>
      </c>
      <c r="U3037">
        <v>424.81</v>
      </c>
      <c r="V3037">
        <v>89.6</v>
      </c>
      <c r="W3037">
        <v>3.63</v>
      </c>
      <c r="X3037">
        <v>10.06</v>
      </c>
      <c r="Y3037">
        <v>4.18</v>
      </c>
      <c r="Z3037">
        <v>2</v>
      </c>
      <c r="AA3037" t="s">
        <v>4250</v>
      </c>
      <c r="AB3037">
        <v>0</v>
      </c>
      <c r="AC3037">
        <v>4</v>
      </c>
      <c r="AD3037">
        <v>4.3470714285714287</v>
      </c>
      <c r="AF3037" t="s">
        <v>7949</v>
      </c>
      <c r="AI3037">
        <v>0</v>
      </c>
      <c r="AJ3037">
        <v>0</v>
      </c>
      <c r="AM3037" t="s">
        <v>20019</v>
      </c>
    </row>
    <row r="3038" spans="1:39" x14ac:dyDescent="0.25">
      <c r="A3038" t="s">
        <v>10117</v>
      </c>
      <c r="B3038" t="s">
        <v>4841</v>
      </c>
      <c r="C3038" t="s">
        <v>4842</v>
      </c>
      <c r="D3038">
        <v>43.9</v>
      </c>
      <c r="E3038" t="s">
        <v>4845</v>
      </c>
      <c r="F3038">
        <v>7.36</v>
      </c>
      <c r="I3038" t="s">
        <v>13430</v>
      </c>
      <c r="K3038" t="s">
        <v>6860</v>
      </c>
      <c r="L3038" t="s">
        <v>6861</v>
      </c>
      <c r="M3038" t="s">
        <v>14987</v>
      </c>
      <c r="N3038">
        <v>9</v>
      </c>
      <c r="O3038" t="s">
        <v>15311</v>
      </c>
      <c r="P3038" t="s">
        <v>17769</v>
      </c>
      <c r="Q3038">
        <v>5</v>
      </c>
      <c r="R3038">
        <v>2</v>
      </c>
      <c r="S3038">
        <v>1.46</v>
      </c>
      <c r="T3038">
        <v>1.47</v>
      </c>
      <c r="U3038">
        <v>410.78</v>
      </c>
      <c r="V3038">
        <v>89.6</v>
      </c>
      <c r="W3038">
        <v>3.16</v>
      </c>
      <c r="X3038">
        <v>9.27</v>
      </c>
      <c r="Y3038">
        <v>4.5199999999999996</v>
      </c>
      <c r="Z3038">
        <v>2</v>
      </c>
      <c r="AA3038" t="s">
        <v>4250</v>
      </c>
      <c r="AB3038">
        <v>0</v>
      </c>
      <c r="AC3038">
        <v>4</v>
      </c>
      <c r="AD3038">
        <v>5.1372857142857136</v>
      </c>
      <c r="AF3038" t="s">
        <v>7949</v>
      </c>
      <c r="AI3038">
        <v>0</v>
      </c>
      <c r="AJ3038">
        <v>0</v>
      </c>
      <c r="AM3038" t="s">
        <v>20019</v>
      </c>
    </row>
    <row r="3039" spans="1:39" x14ac:dyDescent="0.25">
      <c r="A3039" t="s">
        <v>10118</v>
      </c>
      <c r="B3039" t="s">
        <v>4841</v>
      </c>
      <c r="C3039" t="s">
        <v>4842</v>
      </c>
      <c r="D3039">
        <v>44</v>
      </c>
      <c r="E3039" t="s">
        <v>4845</v>
      </c>
      <c r="F3039">
        <v>7.36</v>
      </c>
      <c r="K3039" t="s">
        <v>6860</v>
      </c>
      <c r="L3039" t="s">
        <v>6861</v>
      </c>
      <c r="M3039" t="s">
        <v>15012</v>
      </c>
      <c r="N3039">
        <v>9</v>
      </c>
      <c r="O3039" t="s">
        <v>15348</v>
      </c>
      <c r="P3039" t="s">
        <v>17770</v>
      </c>
      <c r="Q3039">
        <v>7</v>
      </c>
      <c r="R3039">
        <v>3</v>
      </c>
      <c r="S3039">
        <v>4.13</v>
      </c>
      <c r="T3039">
        <v>4.1399999999999997</v>
      </c>
      <c r="U3039">
        <v>628.49</v>
      </c>
      <c r="V3039">
        <v>110.88</v>
      </c>
      <c r="W3039">
        <v>4.28</v>
      </c>
      <c r="X3039">
        <v>13.45</v>
      </c>
      <c r="Y3039">
        <v>5.89</v>
      </c>
      <c r="Z3039">
        <v>2</v>
      </c>
      <c r="AA3039" t="s">
        <v>4250</v>
      </c>
      <c r="AB3039">
        <v>1</v>
      </c>
      <c r="AC3039">
        <v>8</v>
      </c>
      <c r="AD3039">
        <v>1.9006666666666669</v>
      </c>
      <c r="AF3039" t="s">
        <v>7949</v>
      </c>
      <c r="AI3039">
        <v>0</v>
      </c>
      <c r="AJ3039">
        <v>0</v>
      </c>
      <c r="AK3039" t="s">
        <v>19881</v>
      </c>
      <c r="AL3039" t="s">
        <v>19881</v>
      </c>
      <c r="AM3039" t="s">
        <v>20019</v>
      </c>
    </row>
    <row r="3040" spans="1:39" x14ac:dyDescent="0.25">
      <c r="A3040" t="s">
        <v>10119</v>
      </c>
      <c r="B3040" t="s">
        <v>4841</v>
      </c>
      <c r="C3040" t="s">
        <v>4842</v>
      </c>
      <c r="D3040">
        <v>44</v>
      </c>
      <c r="E3040" t="s">
        <v>4845</v>
      </c>
      <c r="F3040">
        <v>7.36</v>
      </c>
      <c r="K3040" t="s">
        <v>6860</v>
      </c>
      <c r="L3040" t="s">
        <v>6861</v>
      </c>
      <c r="M3040" t="s">
        <v>15084</v>
      </c>
      <c r="N3040">
        <v>9</v>
      </c>
      <c r="O3040" t="s">
        <v>15440</v>
      </c>
      <c r="P3040" t="s">
        <v>17771</v>
      </c>
      <c r="Q3040">
        <v>5</v>
      </c>
      <c r="R3040">
        <v>3</v>
      </c>
      <c r="S3040">
        <v>2.34</v>
      </c>
      <c r="T3040">
        <v>3.05</v>
      </c>
      <c r="U3040">
        <v>440.63</v>
      </c>
      <c r="V3040">
        <v>79.180000000000007</v>
      </c>
      <c r="W3040">
        <v>3.64</v>
      </c>
      <c r="Y3040">
        <v>8.68</v>
      </c>
      <c r="Z3040">
        <v>2</v>
      </c>
      <c r="AA3040" t="s">
        <v>4250</v>
      </c>
      <c r="AB3040">
        <v>0</v>
      </c>
      <c r="AC3040">
        <v>8</v>
      </c>
      <c r="AD3040">
        <v>4.0557380952380946</v>
      </c>
      <c r="AF3040" t="s">
        <v>7952</v>
      </c>
      <c r="AI3040">
        <v>0</v>
      </c>
      <c r="AJ3040">
        <v>0</v>
      </c>
      <c r="AK3040" t="s">
        <v>19924</v>
      </c>
      <c r="AL3040" t="s">
        <v>19924</v>
      </c>
      <c r="AM3040" t="s">
        <v>20019</v>
      </c>
    </row>
    <row r="3041" spans="1:39" x14ac:dyDescent="0.25">
      <c r="A3041" t="s">
        <v>9461</v>
      </c>
      <c r="B3041" t="s">
        <v>4841</v>
      </c>
      <c r="C3041" t="s">
        <v>4842</v>
      </c>
      <c r="D3041">
        <v>44</v>
      </c>
      <c r="E3041" t="s">
        <v>4845</v>
      </c>
      <c r="F3041">
        <v>7.36</v>
      </c>
      <c r="K3041" t="s">
        <v>6860</v>
      </c>
      <c r="L3041" t="s">
        <v>6861</v>
      </c>
      <c r="M3041" t="s">
        <v>15091</v>
      </c>
      <c r="N3041">
        <v>9</v>
      </c>
      <c r="O3041" t="s">
        <v>15450</v>
      </c>
      <c r="P3041" t="s">
        <v>17113</v>
      </c>
      <c r="Q3041">
        <v>6</v>
      </c>
      <c r="R3041">
        <v>3</v>
      </c>
      <c r="S3041">
        <v>2.71</v>
      </c>
      <c r="T3041">
        <v>2.82</v>
      </c>
      <c r="U3041">
        <v>546.63</v>
      </c>
      <c r="V3041">
        <v>93.81</v>
      </c>
      <c r="W3041">
        <v>3.93</v>
      </c>
      <c r="X3041">
        <v>13.69</v>
      </c>
      <c r="Y3041">
        <v>6.89</v>
      </c>
      <c r="Z3041">
        <v>2</v>
      </c>
      <c r="AA3041" t="s">
        <v>4250</v>
      </c>
      <c r="AB3041">
        <v>1</v>
      </c>
      <c r="AC3041">
        <v>10</v>
      </c>
      <c r="AD3041">
        <v>3.6846666666666659</v>
      </c>
      <c r="AF3041" t="s">
        <v>7949</v>
      </c>
      <c r="AI3041">
        <v>0</v>
      </c>
      <c r="AJ3041">
        <v>0</v>
      </c>
      <c r="AK3041" t="s">
        <v>19882</v>
      </c>
      <c r="AL3041" t="s">
        <v>19882</v>
      </c>
      <c r="AM3041" t="s">
        <v>20019</v>
      </c>
    </row>
    <row r="3042" spans="1:39" x14ac:dyDescent="0.25">
      <c r="A3042" t="s">
        <v>9869</v>
      </c>
      <c r="B3042" t="s">
        <v>4841</v>
      </c>
      <c r="C3042" t="s">
        <v>4842</v>
      </c>
      <c r="D3042">
        <v>44</v>
      </c>
      <c r="E3042" t="s">
        <v>4845</v>
      </c>
      <c r="F3042">
        <v>7.36</v>
      </c>
      <c r="K3042" t="s">
        <v>6860</v>
      </c>
      <c r="L3042" t="s">
        <v>6861</v>
      </c>
      <c r="M3042" t="s">
        <v>15006</v>
      </c>
      <c r="N3042">
        <v>9</v>
      </c>
      <c r="O3042" t="s">
        <v>15336</v>
      </c>
      <c r="P3042" t="s">
        <v>17521</v>
      </c>
      <c r="Q3042">
        <v>5</v>
      </c>
      <c r="R3042">
        <v>1</v>
      </c>
      <c r="S3042">
        <v>1.73</v>
      </c>
      <c r="T3042">
        <v>1.73</v>
      </c>
      <c r="U3042">
        <v>415.85</v>
      </c>
      <c r="V3042">
        <v>77.150000000000006</v>
      </c>
      <c r="W3042">
        <v>2.93</v>
      </c>
      <c r="Y3042">
        <v>0</v>
      </c>
      <c r="Z3042">
        <v>2</v>
      </c>
      <c r="AA3042" t="s">
        <v>4250</v>
      </c>
      <c r="AB3042">
        <v>0</v>
      </c>
      <c r="AC3042">
        <v>1</v>
      </c>
      <c r="AD3042">
        <v>5.4344047619047613</v>
      </c>
      <c r="AF3042" t="s">
        <v>7949</v>
      </c>
      <c r="AI3042">
        <v>0</v>
      </c>
      <c r="AJ3042">
        <v>0</v>
      </c>
      <c r="AK3042" t="s">
        <v>19871</v>
      </c>
      <c r="AL3042" t="s">
        <v>19871</v>
      </c>
      <c r="AM3042" t="s">
        <v>20019</v>
      </c>
    </row>
    <row r="3043" spans="1:39" x14ac:dyDescent="0.25">
      <c r="A3043" t="s">
        <v>9937</v>
      </c>
      <c r="B3043" t="s">
        <v>4841</v>
      </c>
      <c r="C3043" t="s">
        <v>4842</v>
      </c>
      <c r="D3043">
        <v>44</v>
      </c>
      <c r="E3043" t="s">
        <v>4845</v>
      </c>
      <c r="F3043">
        <v>7.36</v>
      </c>
      <c r="I3043" t="s">
        <v>13431</v>
      </c>
      <c r="K3043" t="s">
        <v>6860</v>
      </c>
      <c r="L3043" t="s">
        <v>6861</v>
      </c>
      <c r="M3043" t="s">
        <v>14979</v>
      </c>
      <c r="N3043">
        <v>8</v>
      </c>
      <c r="O3043" t="s">
        <v>15302</v>
      </c>
      <c r="P3043" t="s">
        <v>17589</v>
      </c>
      <c r="Q3043">
        <v>6</v>
      </c>
      <c r="R3043">
        <v>2</v>
      </c>
      <c r="S3043">
        <v>3.12</v>
      </c>
      <c r="T3043">
        <v>3.12</v>
      </c>
      <c r="U3043">
        <v>458.39</v>
      </c>
      <c r="V3043">
        <v>98.83</v>
      </c>
      <c r="W3043">
        <v>3.62</v>
      </c>
      <c r="X3043">
        <v>10.25</v>
      </c>
      <c r="Y3043">
        <v>3.89</v>
      </c>
      <c r="Z3043">
        <v>2</v>
      </c>
      <c r="AA3043" t="s">
        <v>4250</v>
      </c>
      <c r="AB3043">
        <v>0</v>
      </c>
      <c r="AC3043">
        <v>5</v>
      </c>
      <c r="AD3043">
        <v>3.882880952380952</v>
      </c>
      <c r="AF3043" t="s">
        <v>7949</v>
      </c>
      <c r="AI3043">
        <v>0</v>
      </c>
      <c r="AJ3043">
        <v>0</v>
      </c>
      <c r="AM3043" t="s">
        <v>20019</v>
      </c>
    </row>
    <row r="3044" spans="1:39" x14ac:dyDescent="0.25">
      <c r="A3044" t="s">
        <v>10120</v>
      </c>
      <c r="B3044" t="s">
        <v>4841</v>
      </c>
      <c r="C3044" t="s">
        <v>4842</v>
      </c>
      <c r="D3044">
        <v>44</v>
      </c>
      <c r="E3044" t="s">
        <v>4845</v>
      </c>
      <c r="F3044">
        <v>7.36</v>
      </c>
      <c r="K3044" t="s">
        <v>6860</v>
      </c>
      <c r="M3044" t="s">
        <v>6865</v>
      </c>
      <c r="N3044">
        <v>8</v>
      </c>
      <c r="O3044" t="s">
        <v>15317</v>
      </c>
      <c r="P3044" t="s">
        <v>17772</v>
      </c>
      <c r="Q3044">
        <v>5</v>
      </c>
      <c r="R3044">
        <v>3</v>
      </c>
      <c r="S3044">
        <v>4.4400000000000004</v>
      </c>
      <c r="T3044">
        <v>4.46</v>
      </c>
      <c r="U3044">
        <v>572.70000000000005</v>
      </c>
      <c r="V3044">
        <v>101.98</v>
      </c>
      <c r="W3044">
        <v>3.45</v>
      </c>
      <c r="X3044">
        <v>13.42</v>
      </c>
      <c r="Y3044">
        <v>6.98</v>
      </c>
      <c r="Z3044">
        <v>2</v>
      </c>
      <c r="AA3044" t="s">
        <v>4250</v>
      </c>
      <c r="AB3044">
        <v>1</v>
      </c>
      <c r="AC3044">
        <v>13</v>
      </c>
      <c r="AD3044">
        <v>2.0373333333333332</v>
      </c>
      <c r="AF3044" t="s">
        <v>7949</v>
      </c>
      <c r="AI3044">
        <v>0</v>
      </c>
      <c r="AJ3044">
        <v>0</v>
      </c>
      <c r="AK3044" t="s">
        <v>19863</v>
      </c>
      <c r="AL3044" t="s">
        <v>19863</v>
      </c>
      <c r="AM3044" t="s">
        <v>20019</v>
      </c>
    </row>
    <row r="3045" spans="1:39" x14ac:dyDescent="0.25">
      <c r="A3045" t="s">
        <v>10121</v>
      </c>
      <c r="B3045" t="s">
        <v>4841</v>
      </c>
      <c r="C3045" t="s">
        <v>4842</v>
      </c>
      <c r="D3045">
        <v>44</v>
      </c>
      <c r="E3045" t="s">
        <v>4845</v>
      </c>
      <c r="F3045">
        <v>7.36</v>
      </c>
      <c r="K3045" t="s">
        <v>6860</v>
      </c>
      <c r="M3045" t="s">
        <v>15169</v>
      </c>
      <c r="N3045">
        <v>8</v>
      </c>
      <c r="O3045" t="s">
        <v>15550</v>
      </c>
      <c r="P3045" t="s">
        <v>17773</v>
      </c>
      <c r="Q3045">
        <v>4</v>
      </c>
      <c r="R3045">
        <v>3</v>
      </c>
      <c r="S3045">
        <v>3.29</v>
      </c>
      <c r="T3045">
        <v>4.3</v>
      </c>
      <c r="U3045">
        <v>498.64</v>
      </c>
      <c r="V3045">
        <v>61.36</v>
      </c>
      <c r="W3045">
        <v>5.55</v>
      </c>
      <c r="X3045">
        <v>13.91</v>
      </c>
      <c r="Y3045">
        <v>8.18</v>
      </c>
      <c r="Z3045">
        <v>3</v>
      </c>
      <c r="AA3045" t="s">
        <v>4250</v>
      </c>
      <c r="AB3045">
        <v>1</v>
      </c>
      <c r="AC3045">
        <v>9</v>
      </c>
      <c r="AD3045">
        <v>2.791380952380953</v>
      </c>
      <c r="AF3045" t="s">
        <v>7949</v>
      </c>
      <c r="AI3045">
        <v>0</v>
      </c>
      <c r="AJ3045">
        <v>0</v>
      </c>
      <c r="AK3045" t="s">
        <v>19965</v>
      </c>
      <c r="AL3045" t="s">
        <v>19965</v>
      </c>
      <c r="AM3045" t="s">
        <v>20019</v>
      </c>
    </row>
    <row r="3046" spans="1:39" x14ac:dyDescent="0.25">
      <c r="A3046" t="s">
        <v>10122</v>
      </c>
      <c r="B3046" t="s">
        <v>4841</v>
      </c>
      <c r="C3046" t="s">
        <v>4842</v>
      </c>
      <c r="D3046">
        <v>44</v>
      </c>
      <c r="E3046" t="s">
        <v>4845</v>
      </c>
      <c r="F3046">
        <v>7.36</v>
      </c>
      <c r="K3046" t="s">
        <v>6860</v>
      </c>
      <c r="M3046" t="s">
        <v>14985</v>
      </c>
      <c r="N3046">
        <v>8</v>
      </c>
      <c r="O3046" t="s">
        <v>15308</v>
      </c>
      <c r="P3046" t="s">
        <v>17774</v>
      </c>
      <c r="Q3046">
        <v>5</v>
      </c>
      <c r="R3046">
        <v>3</v>
      </c>
      <c r="S3046">
        <v>3.82</v>
      </c>
      <c r="T3046">
        <v>3.84</v>
      </c>
      <c r="U3046">
        <v>551.63</v>
      </c>
      <c r="V3046">
        <v>83.48</v>
      </c>
      <c r="W3046">
        <v>5.27</v>
      </c>
      <c r="X3046">
        <v>13.81</v>
      </c>
      <c r="Y3046">
        <v>5.94</v>
      </c>
      <c r="Z3046">
        <v>2</v>
      </c>
      <c r="AA3046" t="s">
        <v>4250</v>
      </c>
      <c r="AB3046">
        <v>2</v>
      </c>
      <c r="AC3046">
        <v>8</v>
      </c>
      <c r="AD3046">
        <v>2.8366666666666669</v>
      </c>
      <c r="AF3046" t="s">
        <v>7949</v>
      </c>
      <c r="AI3046">
        <v>0</v>
      </c>
      <c r="AJ3046">
        <v>0</v>
      </c>
      <c r="AK3046" t="s">
        <v>19859</v>
      </c>
      <c r="AL3046" t="s">
        <v>19859</v>
      </c>
      <c r="AM3046" t="s">
        <v>20019</v>
      </c>
    </row>
    <row r="3047" spans="1:39" x14ac:dyDescent="0.25">
      <c r="A3047" t="s">
        <v>9039</v>
      </c>
      <c r="B3047" t="s">
        <v>4841</v>
      </c>
      <c r="C3047" t="s">
        <v>4842</v>
      </c>
      <c r="D3047">
        <v>44</v>
      </c>
      <c r="E3047" t="s">
        <v>4845</v>
      </c>
      <c r="F3047">
        <v>7.36</v>
      </c>
      <c r="K3047" t="s">
        <v>6860</v>
      </c>
      <c r="L3047" t="s">
        <v>6861</v>
      </c>
      <c r="M3047" t="s">
        <v>15071</v>
      </c>
      <c r="N3047">
        <v>9</v>
      </c>
      <c r="O3047" t="s">
        <v>15424</v>
      </c>
      <c r="P3047" t="s">
        <v>16691</v>
      </c>
      <c r="Q3047">
        <v>5</v>
      </c>
      <c r="R3047">
        <v>2</v>
      </c>
      <c r="S3047">
        <v>-2.1</v>
      </c>
      <c r="T3047">
        <v>-2.0699999999999998</v>
      </c>
      <c r="U3047">
        <v>344.8</v>
      </c>
      <c r="V3047">
        <v>89.6</v>
      </c>
      <c r="W3047">
        <v>2.59</v>
      </c>
      <c r="X3047">
        <v>11.11</v>
      </c>
      <c r="Y3047">
        <v>6.23</v>
      </c>
      <c r="Z3047">
        <v>2</v>
      </c>
      <c r="AA3047" t="s">
        <v>4250</v>
      </c>
      <c r="AB3047">
        <v>0</v>
      </c>
      <c r="AC3047">
        <v>3</v>
      </c>
      <c r="AD3047">
        <v>5.5</v>
      </c>
      <c r="AF3047" t="s">
        <v>7949</v>
      </c>
      <c r="AI3047">
        <v>0</v>
      </c>
      <c r="AJ3047">
        <v>0</v>
      </c>
      <c r="AK3047" t="s">
        <v>19896</v>
      </c>
      <c r="AL3047" t="s">
        <v>19896</v>
      </c>
      <c r="AM3047" t="s">
        <v>20019</v>
      </c>
    </row>
    <row r="3048" spans="1:39" x14ac:dyDescent="0.25">
      <c r="A3048" t="s">
        <v>8785</v>
      </c>
      <c r="B3048" t="s">
        <v>4841</v>
      </c>
      <c r="C3048" t="s">
        <v>4842</v>
      </c>
      <c r="D3048">
        <v>44</v>
      </c>
      <c r="E3048" t="s">
        <v>4845</v>
      </c>
      <c r="F3048">
        <v>7.36</v>
      </c>
      <c r="K3048" t="s">
        <v>6860</v>
      </c>
      <c r="L3048" t="s">
        <v>6861</v>
      </c>
      <c r="M3048" t="s">
        <v>15071</v>
      </c>
      <c r="N3048">
        <v>9</v>
      </c>
      <c r="O3048" t="s">
        <v>15424</v>
      </c>
      <c r="P3048" t="s">
        <v>16437</v>
      </c>
      <c r="Q3048">
        <v>7</v>
      </c>
      <c r="R3048">
        <v>2</v>
      </c>
      <c r="S3048">
        <v>-2.4300000000000002</v>
      </c>
      <c r="T3048">
        <v>-2.41</v>
      </c>
      <c r="U3048">
        <v>359.36</v>
      </c>
      <c r="V3048">
        <v>111.72</v>
      </c>
      <c r="W3048">
        <v>1.48</v>
      </c>
      <c r="X3048">
        <v>8.94</v>
      </c>
      <c r="Y3048">
        <v>6.01</v>
      </c>
      <c r="Z3048">
        <v>2</v>
      </c>
      <c r="AA3048" t="s">
        <v>4250</v>
      </c>
      <c r="AB3048">
        <v>0</v>
      </c>
      <c r="AC3048">
        <v>4</v>
      </c>
      <c r="AD3048">
        <v>4.7759999999999998</v>
      </c>
      <c r="AF3048" t="s">
        <v>7949</v>
      </c>
      <c r="AI3048">
        <v>0</v>
      </c>
      <c r="AJ3048">
        <v>0</v>
      </c>
      <c r="AK3048" t="s">
        <v>19896</v>
      </c>
      <c r="AL3048" t="s">
        <v>19896</v>
      </c>
      <c r="AM3048" t="s">
        <v>20019</v>
      </c>
    </row>
    <row r="3049" spans="1:39" x14ac:dyDescent="0.25">
      <c r="A3049" t="s">
        <v>10123</v>
      </c>
      <c r="B3049" t="s">
        <v>4841</v>
      </c>
      <c r="C3049" t="s">
        <v>4842</v>
      </c>
      <c r="D3049">
        <v>44</v>
      </c>
      <c r="E3049" t="s">
        <v>4845</v>
      </c>
      <c r="F3049">
        <v>7.36</v>
      </c>
      <c r="I3049" t="s">
        <v>13432</v>
      </c>
      <c r="K3049" t="s">
        <v>6860</v>
      </c>
      <c r="L3049" t="s">
        <v>6861</v>
      </c>
      <c r="M3049" t="s">
        <v>15000</v>
      </c>
      <c r="N3049">
        <v>9</v>
      </c>
      <c r="O3049" t="s">
        <v>15330</v>
      </c>
      <c r="P3049" t="s">
        <v>17775</v>
      </c>
      <c r="Q3049">
        <v>5</v>
      </c>
      <c r="R3049">
        <v>1</v>
      </c>
      <c r="S3049">
        <v>4.91</v>
      </c>
      <c r="T3049">
        <v>5.0999999999999996</v>
      </c>
      <c r="U3049">
        <v>456.51</v>
      </c>
      <c r="V3049">
        <v>72.86</v>
      </c>
      <c r="W3049">
        <v>5.27</v>
      </c>
      <c r="Y3049">
        <v>6.95</v>
      </c>
      <c r="Z3049">
        <v>2</v>
      </c>
      <c r="AA3049" t="s">
        <v>4250</v>
      </c>
      <c r="AB3049">
        <v>1</v>
      </c>
      <c r="AC3049">
        <v>3</v>
      </c>
      <c r="AD3049">
        <v>3.1439761904761911</v>
      </c>
      <c r="AF3049" t="s">
        <v>7949</v>
      </c>
      <c r="AI3049">
        <v>0</v>
      </c>
      <c r="AJ3049">
        <v>0</v>
      </c>
      <c r="AM3049" t="s">
        <v>20019</v>
      </c>
    </row>
    <row r="3050" spans="1:39" x14ac:dyDescent="0.25">
      <c r="A3050" t="s">
        <v>10124</v>
      </c>
      <c r="B3050" t="s">
        <v>4841</v>
      </c>
      <c r="C3050" t="s">
        <v>4842</v>
      </c>
      <c r="D3050">
        <v>44</v>
      </c>
      <c r="E3050" t="s">
        <v>4845</v>
      </c>
      <c r="F3050">
        <v>7.36</v>
      </c>
      <c r="I3050" t="s">
        <v>13433</v>
      </c>
      <c r="K3050" t="s">
        <v>6860</v>
      </c>
      <c r="L3050" t="s">
        <v>6861</v>
      </c>
      <c r="M3050" t="s">
        <v>14996</v>
      </c>
      <c r="N3050">
        <v>9</v>
      </c>
      <c r="O3050" t="s">
        <v>15322</v>
      </c>
      <c r="P3050" t="s">
        <v>17776</v>
      </c>
      <c r="Q3050">
        <v>5</v>
      </c>
      <c r="R3050">
        <v>2</v>
      </c>
      <c r="S3050">
        <v>-2.17</v>
      </c>
      <c r="T3050">
        <v>-2.16</v>
      </c>
      <c r="U3050">
        <v>425.23</v>
      </c>
      <c r="V3050">
        <v>89.6</v>
      </c>
      <c r="W3050">
        <v>2.79</v>
      </c>
      <c r="X3050">
        <v>10.039999999999999</v>
      </c>
      <c r="Y3050">
        <v>4.79</v>
      </c>
      <c r="Z3050">
        <v>2</v>
      </c>
      <c r="AA3050" t="s">
        <v>4250</v>
      </c>
      <c r="AB3050">
        <v>0</v>
      </c>
      <c r="AC3050">
        <v>4</v>
      </c>
      <c r="AD3050">
        <v>5.0340714285714281</v>
      </c>
      <c r="AF3050" t="s">
        <v>7949</v>
      </c>
      <c r="AI3050">
        <v>0</v>
      </c>
      <c r="AJ3050">
        <v>0</v>
      </c>
      <c r="AM3050" t="s">
        <v>20019</v>
      </c>
    </row>
    <row r="3051" spans="1:39" x14ac:dyDescent="0.25">
      <c r="A3051" t="s">
        <v>10125</v>
      </c>
      <c r="B3051" t="s">
        <v>4841</v>
      </c>
      <c r="C3051" t="s">
        <v>4842</v>
      </c>
      <c r="D3051">
        <v>44</v>
      </c>
      <c r="E3051" t="s">
        <v>4845</v>
      </c>
      <c r="F3051">
        <v>7.36</v>
      </c>
      <c r="I3051" t="s">
        <v>13434</v>
      </c>
      <c r="K3051" t="s">
        <v>6860</v>
      </c>
      <c r="L3051" t="s">
        <v>6861</v>
      </c>
      <c r="M3051" t="s">
        <v>15114</v>
      </c>
      <c r="N3051">
        <v>8</v>
      </c>
      <c r="O3051" t="s">
        <v>15486</v>
      </c>
      <c r="P3051" t="s">
        <v>17777</v>
      </c>
      <c r="Q3051">
        <v>5</v>
      </c>
      <c r="R3051">
        <v>2</v>
      </c>
      <c r="S3051">
        <v>0.51</v>
      </c>
      <c r="T3051">
        <v>0.53</v>
      </c>
      <c r="U3051">
        <v>402.83</v>
      </c>
      <c r="V3051">
        <v>72.53</v>
      </c>
      <c r="W3051">
        <v>4.51</v>
      </c>
      <c r="Y3051">
        <v>6.05</v>
      </c>
      <c r="Z3051">
        <v>3</v>
      </c>
      <c r="AA3051" t="s">
        <v>4250</v>
      </c>
      <c r="AB3051">
        <v>0</v>
      </c>
      <c r="AC3051">
        <v>3</v>
      </c>
      <c r="AD3051">
        <v>5.1940714285714282</v>
      </c>
      <c r="AF3051" t="s">
        <v>7949</v>
      </c>
      <c r="AI3051">
        <v>0</v>
      </c>
      <c r="AJ3051">
        <v>0</v>
      </c>
      <c r="AM3051" t="s">
        <v>20019</v>
      </c>
    </row>
    <row r="3052" spans="1:39" x14ac:dyDescent="0.25">
      <c r="A3052" t="s">
        <v>10126</v>
      </c>
      <c r="B3052" t="s">
        <v>4841</v>
      </c>
      <c r="C3052" t="s">
        <v>4842</v>
      </c>
      <c r="D3052">
        <v>44</v>
      </c>
      <c r="E3052" t="s">
        <v>4845</v>
      </c>
      <c r="F3052">
        <v>7.36</v>
      </c>
      <c r="I3052" t="s">
        <v>13435</v>
      </c>
      <c r="K3052" t="s">
        <v>6860</v>
      </c>
      <c r="L3052" t="s">
        <v>6861</v>
      </c>
      <c r="M3052" t="s">
        <v>15069</v>
      </c>
      <c r="N3052">
        <v>8</v>
      </c>
      <c r="O3052" t="s">
        <v>15422</v>
      </c>
      <c r="P3052" t="s">
        <v>17778</v>
      </c>
      <c r="Q3052">
        <v>5</v>
      </c>
      <c r="R3052">
        <v>1</v>
      </c>
      <c r="S3052">
        <v>4.3</v>
      </c>
      <c r="T3052">
        <v>4.3</v>
      </c>
      <c r="U3052">
        <v>408.45</v>
      </c>
      <c r="V3052">
        <v>56.84</v>
      </c>
      <c r="W3052">
        <v>4.1500000000000004</v>
      </c>
      <c r="Y3052">
        <v>4.37</v>
      </c>
      <c r="Z3052">
        <v>2</v>
      </c>
      <c r="AA3052" t="s">
        <v>4250</v>
      </c>
      <c r="AB3052">
        <v>0</v>
      </c>
      <c r="AC3052">
        <v>3</v>
      </c>
      <c r="AD3052">
        <v>3.8372619047619052</v>
      </c>
      <c r="AF3052" t="s">
        <v>7949</v>
      </c>
      <c r="AI3052">
        <v>0</v>
      </c>
      <c r="AJ3052">
        <v>0</v>
      </c>
      <c r="AM3052" t="s">
        <v>20019</v>
      </c>
    </row>
    <row r="3053" spans="1:39" x14ac:dyDescent="0.25">
      <c r="A3053" t="s">
        <v>10127</v>
      </c>
      <c r="B3053" t="s">
        <v>4841</v>
      </c>
      <c r="C3053" t="s">
        <v>4842</v>
      </c>
      <c r="D3053">
        <v>44.1</v>
      </c>
      <c r="E3053" t="s">
        <v>4845</v>
      </c>
      <c r="F3053">
        <v>7.36</v>
      </c>
      <c r="I3053" t="s">
        <v>13436</v>
      </c>
      <c r="K3053" t="s">
        <v>6860</v>
      </c>
      <c r="L3053" t="s">
        <v>6861</v>
      </c>
      <c r="M3053" t="s">
        <v>14987</v>
      </c>
      <c r="N3053">
        <v>9</v>
      </c>
      <c r="O3053" t="s">
        <v>15311</v>
      </c>
      <c r="P3053" t="s">
        <v>17779</v>
      </c>
      <c r="Q3053">
        <v>5</v>
      </c>
      <c r="R3053">
        <v>2</v>
      </c>
      <c r="S3053">
        <v>2.92</v>
      </c>
      <c r="T3053">
        <v>2.93</v>
      </c>
      <c r="U3053">
        <v>443.69</v>
      </c>
      <c r="V3053">
        <v>89.6</v>
      </c>
      <c r="W3053">
        <v>4.1900000000000004</v>
      </c>
      <c r="X3053">
        <v>8.9600000000000009</v>
      </c>
      <c r="Y3053">
        <v>4.87</v>
      </c>
      <c r="Z3053">
        <v>2</v>
      </c>
      <c r="AA3053" t="s">
        <v>4250</v>
      </c>
      <c r="AB3053">
        <v>0</v>
      </c>
      <c r="AC3053">
        <v>4</v>
      </c>
      <c r="AD3053">
        <v>4.4422142857142859</v>
      </c>
      <c r="AF3053" t="s">
        <v>7949</v>
      </c>
      <c r="AI3053">
        <v>0</v>
      </c>
      <c r="AJ3053">
        <v>0</v>
      </c>
      <c r="AM3053" t="s">
        <v>20019</v>
      </c>
    </row>
    <row r="3054" spans="1:39" x14ac:dyDescent="0.25">
      <c r="A3054" t="s">
        <v>9512</v>
      </c>
      <c r="B3054" t="s">
        <v>4841</v>
      </c>
      <c r="C3054" t="s">
        <v>4842</v>
      </c>
      <c r="D3054">
        <v>44.3</v>
      </c>
      <c r="E3054" t="s">
        <v>4845</v>
      </c>
      <c r="F3054">
        <v>7.35</v>
      </c>
      <c r="I3054" t="s">
        <v>13437</v>
      </c>
      <c r="K3054" t="s">
        <v>6860</v>
      </c>
      <c r="L3054" t="s">
        <v>6861</v>
      </c>
      <c r="M3054" t="s">
        <v>14987</v>
      </c>
      <c r="N3054">
        <v>9</v>
      </c>
      <c r="O3054" t="s">
        <v>15311</v>
      </c>
      <c r="P3054" t="s">
        <v>17164</v>
      </c>
      <c r="Q3054">
        <v>6</v>
      </c>
      <c r="R3054">
        <v>2</v>
      </c>
      <c r="S3054">
        <v>1.1399999999999999</v>
      </c>
      <c r="T3054">
        <v>1.1399999999999999</v>
      </c>
      <c r="U3054">
        <v>417.8</v>
      </c>
      <c r="V3054">
        <v>113.39</v>
      </c>
      <c r="W3054">
        <v>3.05</v>
      </c>
      <c r="X3054">
        <v>10.1</v>
      </c>
      <c r="Y3054">
        <v>4.0199999999999996</v>
      </c>
      <c r="Z3054">
        <v>2</v>
      </c>
      <c r="AA3054" t="s">
        <v>4250</v>
      </c>
      <c r="AB3054">
        <v>0</v>
      </c>
      <c r="AC3054">
        <v>4</v>
      </c>
      <c r="AD3054">
        <v>4.3074761904761907</v>
      </c>
      <c r="AF3054" t="s">
        <v>7949</v>
      </c>
      <c r="AI3054">
        <v>0</v>
      </c>
      <c r="AJ3054">
        <v>0</v>
      </c>
      <c r="AM3054" t="s">
        <v>20019</v>
      </c>
    </row>
    <row r="3055" spans="1:39" x14ac:dyDescent="0.25">
      <c r="A3055" t="s">
        <v>10128</v>
      </c>
      <c r="B3055" t="s">
        <v>4841</v>
      </c>
      <c r="C3055" t="s">
        <v>4842</v>
      </c>
      <c r="D3055">
        <v>44.3</v>
      </c>
      <c r="E3055" t="s">
        <v>4845</v>
      </c>
      <c r="F3055">
        <v>7.35</v>
      </c>
      <c r="I3055" t="s">
        <v>13438</v>
      </c>
      <c r="K3055" t="s">
        <v>6860</v>
      </c>
      <c r="L3055" t="s">
        <v>6861</v>
      </c>
      <c r="M3055" t="s">
        <v>15042</v>
      </c>
      <c r="N3055">
        <v>9</v>
      </c>
      <c r="O3055" t="s">
        <v>15389</v>
      </c>
      <c r="P3055" t="s">
        <v>17780</v>
      </c>
      <c r="Q3055">
        <v>4</v>
      </c>
      <c r="R3055">
        <v>1</v>
      </c>
      <c r="S3055">
        <v>4.2699999999999996</v>
      </c>
      <c r="T3055">
        <v>4.3</v>
      </c>
      <c r="U3055">
        <v>437.63</v>
      </c>
      <c r="V3055">
        <v>67.92</v>
      </c>
      <c r="W3055">
        <v>4.7</v>
      </c>
      <c r="Y3055">
        <v>6.21</v>
      </c>
      <c r="Z3055">
        <v>1</v>
      </c>
      <c r="AA3055" t="s">
        <v>4250</v>
      </c>
      <c r="AB3055">
        <v>0</v>
      </c>
      <c r="AC3055">
        <v>4</v>
      </c>
      <c r="AD3055">
        <v>3.628833333333334</v>
      </c>
      <c r="AF3055" t="s">
        <v>7949</v>
      </c>
      <c r="AI3055">
        <v>0</v>
      </c>
      <c r="AJ3055">
        <v>0</v>
      </c>
      <c r="AM3055" t="s">
        <v>20019</v>
      </c>
    </row>
    <row r="3056" spans="1:39" x14ac:dyDescent="0.25">
      <c r="A3056" t="s">
        <v>10128</v>
      </c>
      <c r="B3056" t="s">
        <v>4841</v>
      </c>
      <c r="C3056" t="s">
        <v>4842</v>
      </c>
      <c r="D3056">
        <v>44.3</v>
      </c>
      <c r="E3056" t="s">
        <v>4845</v>
      </c>
      <c r="F3056">
        <v>7.35</v>
      </c>
      <c r="I3056" t="s">
        <v>13439</v>
      </c>
      <c r="K3056" t="s">
        <v>6860</v>
      </c>
      <c r="M3056" t="s">
        <v>15002</v>
      </c>
      <c r="N3056">
        <v>8</v>
      </c>
      <c r="O3056" t="s">
        <v>15332</v>
      </c>
      <c r="P3056" t="s">
        <v>17780</v>
      </c>
      <c r="Q3056">
        <v>4</v>
      </c>
      <c r="R3056">
        <v>1</v>
      </c>
      <c r="S3056">
        <v>4.2699999999999996</v>
      </c>
      <c r="T3056">
        <v>4.3</v>
      </c>
      <c r="U3056">
        <v>437.63</v>
      </c>
      <c r="V3056">
        <v>67.92</v>
      </c>
      <c r="W3056">
        <v>4.7</v>
      </c>
      <c r="Y3056">
        <v>6.21</v>
      </c>
      <c r="Z3056">
        <v>1</v>
      </c>
      <c r="AA3056" t="s">
        <v>4250</v>
      </c>
      <c r="AB3056">
        <v>0</v>
      </c>
      <c r="AC3056">
        <v>4</v>
      </c>
      <c r="AD3056">
        <v>3.628833333333334</v>
      </c>
      <c r="AF3056" t="s">
        <v>7949</v>
      </c>
      <c r="AI3056">
        <v>0</v>
      </c>
      <c r="AJ3056">
        <v>0</v>
      </c>
      <c r="AM3056" t="s">
        <v>20019</v>
      </c>
    </row>
    <row r="3057" spans="1:39" x14ac:dyDescent="0.25">
      <c r="A3057" t="s">
        <v>5527</v>
      </c>
      <c r="B3057" t="s">
        <v>4841</v>
      </c>
      <c r="C3057" t="s">
        <v>4842</v>
      </c>
      <c r="D3057">
        <v>44.4</v>
      </c>
      <c r="E3057" t="s">
        <v>4845</v>
      </c>
      <c r="F3057">
        <v>7.35</v>
      </c>
      <c r="I3057" t="s">
        <v>6403</v>
      </c>
      <c r="K3057" t="s">
        <v>6860</v>
      </c>
      <c r="L3057" t="s">
        <v>6861</v>
      </c>
      <c r="M3057" t="s">
        <v>6907</v>
      </c>
      <c r="N3057">
        <v>9</v>
      </c>
      <c r="O3057" t="s">
        <v>6972</v>
      </c>
      <c r="P3057" t="s">
        <v>7253</v>
      </c>
      <c r="Q3057">
        <v>7</v>
      </c>
      <c r="R3057">
        <v>2</v>
      </c>
      <c r="S3057">
        <v>3.13</v>
      </c>
      <c r="T3057">
        <v>3.14</v>
      </c>
      <c r="U3057">
        <v>473.33</v>
      </c>
      <c r="V3057">
        <v>108.06</v>
      </c>
      <c r="W3057">
        <v>2.82</v>
      </c>
      <c r="X3057">
        <v>10.57</v>
      </c>
      <c r="Y3057">
        <v>5.88</v>
      </c>
      <c r="Z3057">
        <v>2</v>
      </c>
      <c r="AA3057" t="s">
        <v>4250</v>
      </c>
      <c r="AB3057">
        <v>0</v>
      </c>
      <c r="AC3057">
        <v>2</v>
      </c>
      <c r="AD3057">
        <v>3.4535</v>
      </c>
      <c r="AF3057" t="s">
        <v>7949</v>
      </c>
      <c r="AI3057">
        <v>0</v>
      </c>
      <c r="AJ3057">
        <v>0</v>
      </c>
      <c r="AM3057" t="s">
        <v>20019</v>
      </c>
    </row>
    <row r="3058" spans="1:39" x14ac:dyDescent="0.25">
      <c r="A3058" t="s">
        <v>5527</v>
      </c>
      <c r="B3058" t="s">
        <v>4841</v>
      </c>
      <c r="C3058" t="s">
        <v>4842</v>
      </c>
      <c r="D3058">
        <v>44.4</v>
      </c>
      <c r="E3058" t="s">
        <v>4845</v>
      </c>
      <c r="F3058">
        <v>7.35</v>
      </c>
      <c r="I3058" t="s">
        <v>6404</v>
      </c>
      <c r="K3058" t="s">
        <v>6860</v>
      </c>
      <c r="L3058" t="s">
        <v>6861</v>
      </c>
      <c r="M3058" t="s">
        <v>6908</v>
      </c>
      <c r="N3058">
        <v>8</v>
      </c>
      <c r="O3058" t="s">
        <v>6973</v>
      </c>
      <c r="P3058" t="s">
        <v>7253</v>
      </c>
      <c r="Q3058">
        <v>7</v>
      </c>
      <c r="R3058">
        <v>2</v>
      </c>
      <c r="S3058">
        <v>3.13</v>
      </c>
      <c r="T3058">
        <v>3.14</v>
      </c>
      <c r="U3058">
        <v>473.33</v>
      </c>
      <c r="V3058">
        <v>108.06</v>
      </c>
      <c r="W3058">
        <v>2.82</v>
      </c>
      <c r="X3058">
        <v>10.57</v>
      </c>
      <c r="Y3058">
        <v>5.88</v>
      </c>
      <c r="Z3058">
        <v>2</v>
      </c>
      <c r="AA3058" t="s">
        <v>4250</v>
      </c>
      <c r="AB3058">
        <v>0</v>
      </c>
      <c r="AC3058">
        <v>2</v>
      </c>
      <c r="AD3058">
        <v>3.4535</v>
      </c>
      <c r="AF3058" t="s">
        <v>7949</v>
      </c>
      <c r="AI3058">
        <v>0</v>
      </c>
      <c r="AJ3058">
        <v>0</v>
      </c>
      <c r="AM3058" t="s">
        <v>20019</v>
      </c>
    </row>
    <row r="3059" spans="1:39" x14ac:dyDescent="0.25">
      <c r="A3059" t="s">
        <v>10003</v>
      </c>
      <c r="B3059" t="s">
        <v>4841</v>
      </c>
      <c r="C3059" t="s">
        <v>4842</v>
      </c>
      <c r="D3059">
        <v>44.67</v>
      </c>
      <c r="E3059" t="s">
        <v>4845</v>
      </c>
      <c r="F3059">
        <v>7.35</v>
      </c>
      <c r="K3059" t="s">
        <v>6860</v>
      </c>
      <c r="L3059" t="s">
        <v>6861</v>
      </c>
      <c r="M3059" t="s">
        <v>15078</v>
      </c>
      <c r="N3059">
        <v>9</v>
      </c>
      <c r="O3059" t="s">
        <v>15432</v>
      </c>
      <c r="P3059" t="s">
        <v>17655</v>
      </c>
      <c r="Q3059">
        <v>6</v>
      </c>
      <c r="R3059">
        <v>1</v>
      </c>
      <c r="S3059">
        <v>3.34</v>
      </c>
      <c r="T3059">
        <v>3.35</v>
      </c>
      <c r="U3059">
        <v>465.48</v>
      </c>
      <c r="V3059">
        <v>76.099999999999994</v>
      </c>
      <c r="W3059">
        <v>4.13</v>
      </c>
      <c r="Y3059">
        <v>5.12</v>
      </c>
      <c r="Z3059">
        <v>3</v>
      </c>
      <c r="AA3059" t="s">
        <v>4250</v>
      </c>
      <c r="AB3059">
        <v>0</v>
      </c>
      <c r="AC3059">
        <v>4</v>
      </c>
      <c r="AD3059">
        <v>4.2349047619047617</v>
      </c>
      <c r="AF3059" t="s">
        <v>7949</v>
      </c>
      <c r="AI3059">
        <v>0</v>
      </c>
      <c r="AJ3059">
        <v>0</v>
      </c>
      <c r="AK3059" t="s">
        <v>19920</v>
      </c>
      <c r="AL3059" t="s">
        <v>19920</v>
      </c>
      <c r="AM3059" t="s">
        <v>20019</v>
      </c>
    </row>
    <row r="3060" spans="1:39" x14ac:dyDescent="0.25">
      <c r="A3060" t="s">
        <v>10129</v>
      </c>
      <c r="B3060" t="s">
        <v>4841</v>
      </c>
      <c r="C3060" t="s">
        <v>4842</v>
      </c>
      <c r="D3060">
        <v>44.67</v>
      </c>
      <c r="E3060" t="s">
        <v>4845</v>
      </c>
      <c r="F3060">
        <v>7.35</v>
      </c>
      <c r="K3060" t="s">
        <v>6860</v>
      </c>
      <c r="M3060" t="s">
        <v>14973</v>
      </c>
      <c r="N3060">
        <v>8</v>
      </c>
      <c r="O3060" t="s">
        <v>15540</v>
      </c>
      <c r="P3060" t="s">
        <v>17781</v>
      </c>
      <c r="Q3060">
        <v>8</v>
      </c>
      <c r="R3060">
        <v>2</v>
      </c>
      <c r="S3060">
        <v>0.74</v>
      </c>
      <c r="T3060">
        <v>0.74</v>
      </c>
      <c r="U3060">
        <v>428.38</v>
      </c>
      <c r="V3060">
        <v>126.91</v>
      </c>
      <c r="W3060">
        <v>2.37</v>
      </c>
      <c r="X3060">
        <v>10.5</v>
      </c>
      <c r="Y3060">
        <v>3.31</v>
      </c>
      <c r="Z3060">
        <v>3</v>
      </c>
      <c r="AA3060" t="s">
        <v>4250</v>
      </c>
      <c r="AB3060">
        <v>0</v>
      </c>
      <c r="AC3060">
        <v>4</v>
      </c>
      <c r="AD3060">
        <v>4.011571428571429</v>
      </c>
      <c r="AF3060" t="s">
        <v>7949</v>
      </c>
      <c r="AI3060">
        <v>0</v>
      </c>
      <c r="AJ3060">
        <v>0</v>
      </c>
      <c r="AK3060" t="s">
        <v>19961</v>
      </c>
      <c r="AL3060" t="s">
        <v>19961</v>
      </c>
      <c r="AM3060" t="s">
        <v>20019</v>
      </c>
    </row>
    <row r="3061" spans="1:39" x14ac:dyDescent="0.25">
      <c r="A3061" t="s">
        <v>8318</v>
      </c>
      <c r="B3061" t="s">
        <v>4841</v>
      </c>
      <c r="C3061" t="s">
        <v>4842</v>
      </c>
      <c r="D3061">
        <v>44.7</v>
      </c>
      <c r="E3061" t="s">
        <v>4845</v>
      </c>
      <c r="F3061">
        <v>7.35</v>
      </c>
      <c r="I3061" t="s">
        <v>13440</v>
      </c>
      <c r="K3061" t="s">
        <v>6860</v>
      </c>
      <c r="L3061" t="s">
        <v>6861</v>
      </c>
      <c r="M3061" t="s">
        <v>6907</v>
      </c>
      <c r="N3061">
        <v>9</v>
      </c>
      <c r="O3061" t="s">
        <v>6972</v>
      </c>
      <c r="P3061" t="s">
        <v>15971</v>
      </c>
      <c r="Q3061">
        <v>7</v>
      </c>
      <c r="R3061">
        <v>2</v>
      </c>
      <c r="S3061">
        <v>2.88</v>
      </c>
      <c r="T3061">
        <v>2.89</v>
      </c>
      <c r="U3061">
        <v>428.88</v>
      </c>
      <c r="V3061">
        <v>108.06</v>
      </c>
      <c r="W3061">
        <v>2.72</v>
      </c>
      <c r="X3061">
        <v>10.62</v>
      </c>
      <c r="Y3061">
        <v>5.88</v>
      </c>
      <c r="Z3061">
        <v>2</v>
      </c>
      <c r="AA3061" t="s">
        <v>4250</v>
      </c>
      <c r="AB3061">
        <v>0</v>
      </c>
      <c r="AC3061">
        <v>2</v>
      </c>
      <c r="AD3061">
        <v>3.9660000000000002</v>
      </c>
      <c r="AF3061" t="s">
        <v>7949</v>
      </c>
      <c r="AI3061">
        <v>0</v>
      </c>
      <c r="AJ3061">
        <v>0</v>
      </c>
      <c r="AM3061" t="s">
        <v>20019</v>
      </c>
    </row>
    <row r="3062" spans="1:39" x14ac:dyDescent="0.25">
      <c r="A3062" t="s">
        <v>8318</v>
      </c>
      <c r="B3062" t="s">
        <v>4841</v>
      </c>
      <c r="C3062" t="s">
        <v>4842</v>
      </c>
      <c r="D3062">
        <v>44.7</v>
      </c>
      <c r="E3062" t="s">
        <v>4845</v>
      </c>
      <c r="F3062">
        <v>7.35</v>
      </c>
      <c r="I3062" t="s">
        <v>13441</v>
      </c>
      <c r="K3062" t="s">
        <v>6860</v>
      </c>
      <c r="L3062" t="s">
        <v>6861</v>
      </c>
      <c r="M3062" t="s">
        <v>6908</v>
      </c>
      <c r="N3062">
        <v>8</v>
      </c>
      <c r="O3062" t="s">
        <v>6973</v>
      </c>
      <c r="P3062" t="s">
        <v>15971</v>
      </c>
      <c r="Q3062">
        <v>7</v>
      </c>
      <c r="R3062">
        <v>2</v>
      </c>
      <c r="S3062">
        <v>2.88</v>
      </c>
      <c r="T3062">
        <v>2.89</v>
      </c>
      <c r="U3062">
        <v>428.88</v>
      </c>
      <c r="V3062">
        <v>108.06</v>
      </c>
      <c r="W3062">
        <v>2.72</v>
      </c>
      <c r="X3062">
        <v>10.62</v>
      </c>
      <c r="Y3062">
        <v>5.88</v>
      </c>
      <c r="Z3062">
        <v>2</v>
      </c>
      <c r="AA3062" t="s">
        <v>4250</v>
      </c>
      <c r="AB3062">
        <v>0</v>
      </c>
      <c r="AC3062">
        <v>2</v>
      </c>
      <c r="AD3062">
        <v>3.9660000000000002</v>
      </c>
      <c r="AF3062" t="s">
        <v>7949</v>
      </c>
      <c r="AI3062">
        <v>0</v>
      </c>
      <c r="AJ3062">
        <v>0</v>
      </c>
      <c r="AM3062" t="s">
        <v>20019</v>
      </c>
    </row>
    <row r="3063" spans="1:39" x14ac:dyDescent="0.25">
      <c r="A3063" t="s">
        <v>10130</v>
      </c>
      <c r="B3063" t="s">
        <v>4841</v>
      </c>
      <c r="C3063" t="s">
        <v>4842</v>
      </c>
      <c r="D3063">
        <v>44.8</v>
      </c>
      <c r="E3063" t="s">
        <v>4845</v>
      </c>
      <c r="F3063">
        <v>7.35</v>
      </c>
      <c r="I3063" t="s">
        <v>13442</v>
      </c>
      <c r="K3063" t="s">
        <v>6860</v>
      </c>
      <c r="L3063" t="s">
        <v>6861</v>
      </c>
      <c r="M3063" t="s">
        <v>14987</v>
      </c>
      <c r="N3063">
        <v>9</v>
      </c>
      <c r="O3063" t="s">
        <v>15311</v>
      </c>
      <c r="P3063" t="s">
        <v>17782</v>
      </c>
      <c r="Q3063">
        <v>6</v>
      </c>
      <c r="R3063">
        <v>2</v>
      </c>
      <c r="S3063">
        <v>0.17</v>
      </c>
      <c r="T3063">
        <v>0.18</v>
      </c>
      <c r="U3063">
        <v>431.83</v>
      </c>
      <c r="V3063">
        <v>113.39</v>
      </c>
      <c r="W3063">
        <v>3.2</v>
      </c>
      <c r="X3063">
        <v>9.3699999999999992</v>
      </c>
      <c r="Y3063">
        <v>4.55</v>
      </c>
      <c r="Z3063">
        <v>2</v>
      </c>
      <c r="AA3063" t="s">
        <v>4250</v>
      </c>
      <c r="AB3063">
        <v>0</v>
      </c>
      <c r="AC3063">
        <v>4</v>
      </c>
      <c r="AD3063">
        <v>4.2072619047619053</v>
      </c>
      <c r="AF3063" t="s">
        <v>7949</v>
      </c>
      <c r="AI3063">
        <v>0</v>
      </c>
      <c r="AJ3063">
        <v>0</v>
      </c>
      <c r="AM3063" t="s">
        <v>20019</v>
      </c>
    </row>
    <row r="3064" spans="1:39" x14ac:dyDescent="0.25">
      <c r="A3064" t="s">
        <v>10131</v>
      </c>
      <c r="B3064" t="s">
        <v>4841</v>
      </c>
      <c r="C3064" t="s">
        <v>4842</v>
      </c>
      <c r="D3064">
        <v>44.9</v>
      </c>
      <c r="E3064" t="s">
        <v>4845</v>
      </c>
      <c r="F3064">
        <v>7.35</v>
      </c>
      <c r="I3064" t="s">
        <v>13443</v>
      </c>
      <c r="K3064" t="s">
        <v>6860</v>
      </c>
      <c r="L3064" t="s">
        <v>6861</v>
      </c>
      <c r="M3064" t="s">
        <v>14987</v>
      </c>
      <c r="N3064">
        <v>9</v>
      </c>
      <c r="O3064" t="s">
        <v>15311</v>
      </c>
      <c r="P3064" t="s">
        <v>17783</v>
      </c>
      <c r="Q3064">
        <v>5</v>
      </c>
      <c r="R3064">
        <v>2</v>
      </c>
      <c r="S3064">
        <v>2.9</v>
      </c>
      <c r="T3064">
        <v>2.92</v>
      </c>
      <c r="U3064">
        <v>427.24</v>
      </c>
      <c r="V3064">
        <v>89.6</v>
      </c>
      <c r="W3064">
        <v>3.68</v>
      </c>
      <c r="X3064">
        <v>8.82</v>
      </c>
      <c r="Y3064">
        <v>5.0199999999999996</v>
      </c>
      <c r="Z3064">
        <v>2</v>
      </c>
      <c r="AA3064" t="s">
        <v>4250</v>
      </c>
      <c r="AB3064">
        <v>0</v>
      </c>
      <c r="AC3064">
        <v>4</v>
      </c>
      <c r="AD3064">
        <v>4.5697142857142854</v>
      </c>
      <c r="AF3064" t="s">
        <v>7949</v>
      </c>
      <c r="AI3064">
        <v>0</v>
      </c>
      <c r="AJ3064">
        <v>0</v>
      </c>
      <c r="AM3064" t="s">
        <v>20019</v>
      </c>
    </row>
    <row r="3065" spans="1:39" x14ac:dyDescent="0.25">
      <c r="A3065" t="s">
        <v>10132</v>
      </c>
      <c r="B3065" t="s">
        <v>4841</v>
      </c>
      <c r="C3065" t="s">
        <v>4842</v>
      </c>
      <c r="D3065">
        <v>44.9</v>
      </c>
      <c r="E3065" t="s">
        <v>4845</v>
      </c>
      <c r="F3065">
        <v>7.35</v>
      </c>
      <c r="I3065" t="s">
        <v>13444</v>
      </c>
      <c r="K3065" t="s">
        <v>6860</v>
      </c>
      <c r="M3065" t="s">
        <v>15002</v>
      </c>
      <c r="N3065">
        <v>8</v>
      </c>
      <c r="O3065" t="s">
        <v>15332</v>
      </c>
      <c r="P3065" t="s">
        <v>17784</v>
      </c>
      <c r="Q3065">
        <v>4</v>
      </c>
      <c r="R3065">
        <v>1</v>
      </c>
      <c r="S3065">
        <v>2.76</v>
      </c>
      <c r="T3065">
        <v>2.77</v>
      </c>
      <c r="U3065">
        <v>441.52</v>
      </c>
      <c r="V3065">
        <v>67.92</v>
      </c>
      <c r="W3065">
        <v>3.93</v>
      </c>
      <c r="Y3065">
        <v>5.89</v>
      </c>
      <c r="Z3065">
        <v>1</v>
      </c>
      <c r="AA3065" t="s">
        <v>4250</v>
      </c>
      <c r="AB3065">
        <v>0</v>
      </c>
      <c r="AC3065">
        <v>3</v>
      </c>
      <c r="AD3065">
        <v>4.8710476190476193</v>
      </c>
      <c r="AF3065" t="s">
        <v>7949</v>
      </c>
      <c r="AI3065">
        <v>0</v>
      </c>
      <c r="AJ3065">
        <v>0</v>
      </c>
      <c r="AM3065" t="s">
        <v>20019</v>
      </c>
    </row>
    <row r="3066" spans="1:39" x14ac:dyDescent="0.25">
      <c r="A3066" t="s">
        <v>10027</v>
      </c>
      <c r="B3066" t="s">
        <v>4841</v>
      </c>
      <c r="C3066" t="s">
        <v>4842</v>
      </c>
      <c r="D3066">
        <v>45</v>
      </c>
      <c r="E3066" t="s">
        <v>4845</v>
      </c>
      <c r="F3066">
        <v>7.35</v>
      </c>
      <c r="K3066" t="s">
        <v>6860</v>
      </c>
      <c r="L3066" t="s">
        <v>6861</v>
      </c>
      <c r="M3066" t="s">
        <v>15104</v>
      </c>
      <c r="N3066">
        <v>9</v>
      </c>
      <c r="O3066" t="s">
        <v>15469</v>
      </c>
      <c r="P3066" t="s">
        <v>17679</v>
      </c>
      <c r="Q3066">
        <v>6</v>
      </c>
      <c r="R3066">
        <v>1</v>
      </c>
      <c r="S3066">
        <v>2.97</v>
      </c>
      <c r="T3066">
        <v>2.97</v>
      </c>
      <c r="U3066">
        <v>375.43</v>
      </c>
      <c r="V3066">
        <v>89.86</v>
      </c>
      <c r="W3066">
        <v>3.1</v>
      </c>
      <c r="Y3066">
        <v>3.67</v>
      </c>
      <c r="Z3066">
        <v>2</v>
      </c>
      <c r="AA3066" t="s">
        <v>4250</v>
      </c>
      <c r="AB3066">
        <v>0</v>
      </c>
      <c r="AC3066">
        <v>1</v>
      </c>
      <c r="AD3066">
        <v>5.2381190476190467</v>
      </c>
      <c r="AF3066" t="s">
        <v>7949</v>
      </c>
      <c r="AI3066">
        <v>0</v>
      </c>
      <c r="AJ3066">
        <v>0</v>
      </c>
      <c r="AK3066" t="s">
        <v>19914</v>
      </c>
      <c r="AL3066" t="s">
        <v>19914</v>
      </c>
      <c r="AM3066" t="s">
        <v>20019</v>
      </c>
    </row>
    <row r="3067" spans="1:39" x14ac:dyDescent="0.25">
      <c r="A3067" t="s">
        <v>6016</v>
      </c>
      <c r="B3067" t="s">
        <v>4841</v>
      </c>
      <c r="C3067" t="s">
        <v>4842</v>
      </c>
      <c r="D3067">
        <v>45</v>
      </c>
      <c r="E3067" t="s">
        <v>4845</v>
      </c>
      <c r="F3067">
        <v>7.35</v>
      </c>
      <c r="K3067" t="s">
        <v>6860</v>
      </c>
      <c r="L3067" t="s">
        <v>6861</v>
      </c>
      <c r="M3067" t="s">
        <v>15170</v>
      </c>
      <c r="N3067">
        <v>9</v>
      </c>
      <c r="O3067" t="s">
        <v>15551</v>
      </c>
      <c r="P3067" t="s">
        <v>7742</v>
      </c>
      <c r="Q3067">
        <v>6</v>
      </c>
      <c r="R3067">
        <v>4</v>
      </c>
      <c r="S3067">
        <v>0.9</v>
      </c>
      <c r="T3067">
        <v>1.87</v>
      </c>
      <c r="U3067">
        <v>578.74</v>
      </c>
      <c r="V3067">
        <v>127.84</v>
      </c>
      <c r="W3067">
        <v>3.03</v>
      </c>
      <c r="X3067">
        <v>13.72</v>
      </c>
      <c r="Y3067">
        <v>8.35</v>
      </c>
      <c r="Z3067">
        <v>3</v>
      </c>
      <c r="AA3067" t="s">
        <v>4250</v>
      </c>
      <c r="AB3067">
        <v>1</v>
      </c>
      <c r="AC3067">
        <v>13</v>
      </c>
      <c r="AD3067">
        <v>2.8250000000000002</v>
      </c>
      <c r="AF3067" t="s">
        <v>7949</v>
      </c>
      <c r="AI3067">
        <v>0</v>
      </c>
      <c r="AJ3067">
        <v>0</v>
      </c>
      <c r="AK3067" t="s">
        <v>19836</v>
      </c>
      <c r="AL3067" t="s">
        <v>19836</v>
      </c>
      <c r="AM3067" t="s">
        <v>20019</v>
      </c>
    </row>
    <row r="3068" spans="1:39" x14ac:dyDescent="0.25">
      <c r="A3068" t="s">
        <v>9758</v>
      </c>
      <c r="B3068" t="s">
        <v>4841</v>
      </c>
      <c r="C3068" t="s">
        <v>4842</v>
      </c>
      <c r="D3068">
        <v>45</v>
      </c>
      <c r="E3068" t="s">
        <v>4845</v>
      </c>
      <c r="F3068">
        <v>7.35</v>
      </c>
      <c r="K3068" t="s">
        <v>6860</v>
      </c>
      <c r="M3068" t="s">
        <v>15171</v>
      </c>
      <c r="N3068">
        <v>8</v>
      </c>
      <c r="O3068" t="s">
        <v>15552</v>
      </c>
      <c r="P3068" t="s">
        <v>17410</v>
      </c>
      <c r="Q3068">
        <v>4</v>
      </c>
      <c r="R3068">
        <v>3</v>
      </c>
      <c r="S3068">
        <v>3.98</v>
      </c>
      <c r="T3068">
        <v>4.91</v>
      </c>
      <c r="U3068">
        <v>487.73</v>
      </c>
      <c r="V3068">
        <v>81.67</v>
      </c>
      <c r="W3068">
        <v>4.75</v>
      </c>
      <c r="Y3068">
        <v>8.18</v>
      </c>
      <c r="Z3068">
        <v>1</v>
      </c>
      <c r="AA3068" t="s">
        <v>4250</v>
      </c>
      <c r="AB3068">
        <v>0</v>
      </c>
      <c r="AC3068">
        <v>6</v>
      </c>
      <c r="AD3068">
        <v>2.2193095238095242</v>
      </c>
      <c r="AF3068" t="s">
        <v>7949</v>
      </c>
      <c r="AI3068">
        <v>0</v>
      </c>
      <c r="AJ3068">
        <v>0</v>
      </c>
      <c r="AK3068" t="s">
        <v>19879</v>
      </c>
      <c r="AL3068" t="s">
        <v>19879</v>
      </c>
      <c r="AM3068" t="s">
        <v>20019</v>
      </c>
    </row>
    <row r="3069" spans="1:39" x14ac:dyDescent="0.25">
      <c r="A3069" t="s">
        <v>10133</v>
      </c>
      <c r="B3069" t="s">
        <v>4841</v>
      </c>
      <c r="C3069" t="s">
        <v>4842</v>
      </c>
      <c r="D3069">
        <v>45</v>
      </c>
      <c r="E3069" t="s">
        <v>4845</v>
      </c>
      <c r="F3069">
        <v>7.35</v>
      </c>
      <c r="K3069" t="s">
        <v>6860</v>
      </c>
      <c r="L3069" t="s">
        <v>6861</v>
      </c>
      <c r="M3069" t="s">
        <v>15012</v>
      </c>
      <c r="N3069">
        <v>9</v>
      </c>
      <c r="O3069" t="s">
        <v>15348</v>
      </c>
      <c r="P3069" t="s">
        <v>17785</v>
      </c>
      <c r="Q3069">
        <v>6</v>
      </c>
      <c r="R3069">
        <v>3</v>
      </c>
      <c r="S3069">
        <v>4.3899999999999997</v>
      </c>
      <c r="T3069">
        <v>4.4400000000000004</v>
      </c>
      <c r="U3069">
        <v>474.67</v>
      </c>
      <c r="V3069">
        <v>101.65</v>
      </c>
      <c r="W3069">
        <v>3.46</v>
      </c>
      <c r="X3069">
        <v>13.52</v>
      </c>
      <c r="Y3069">
        <v>6.5</v>
      </c>
      <c r="Z3069">
        <v>2</v>
      </c>
      <c r="AA3069" t="s">
        <v>4250</v>
      </c>
      <c r="AB3069">
        <v>0</v>
      </c>
      <c r="AC3069">
        <v>8</v>
      </c>
      <c r="AD3069">
        <v>2.239261904761904</v>
      </c>
      <c r="AF3069" t="s">
        <v>7949</v>
      </c>
      <c r="AI3069">
        <v>0</v>
      </c>
      <c r="AJ3069">
        <v>0</v>
      </c>
      <c r="AK3069" t="s">
        <v>19881</v>
      </c>
      <c r="AL3069" t="s">
        <v>19881</v>
      </c>
      <c r="AM3069" t="s">
        <v>20019</v>
      </c>
    </row>
    <row r="3070" spans="1:39" x14ac:dyDescent="0.25">
      <c r="A3070" t="s">
        <v>10134</v>
      </c>
      <c r="B3070" t="s">
        <v>4841</v>
      </c>
      <c r="C3070" t="s">
        <v>4842</v>
      </c>
      <c r="D3070">
        <v>45</v>
      </c>
      <c r="E3070" t="s">
        <v>4845</v>
      </c>
      <c r="F3070">
        <v>7.35</v>
      </c>
      <c r="K3070" t="s">
        <v>6860</v>
      </c>
      <c r="L3070" t="s">
        <v>6861</v>
      </c>
      <c r="M3070" t="s">
        <v>14978</v>
      </c>
      <c r="N3070">
        <v>9</v>
      </c>
      <c r="O3070" t="s">
        <v>15363</v>
      </c>
      <c r="P3070" t="s">
        <v>17786</v>
      </c>
      <c r="Q3070">
        <v>4</v>
      </c>
      <c r="R3070">
        <v>3</v>
      </c>
      <c r="S3070">
        <v>5.51</v>
      </c>
      <c r="T3070">
        <v>6.33</v>
      </c>
      <c r="U3070">
        <v>516.73</v>
      </c>
      <c r="V3070">
        <v>70.59</v>
      </c>
      <c r="W3070">
        <v>5.76</v>
      </c>
      <c r="X3070">
        <v>13.97</v>
      </c>
      <c r="Y3070">
        <v>8.18</v>
      </c>
      <c r="Z3070">
        <v>2</v>
      </c>
      <c r="AA3070" t="s">
        <v>4250</v>
      </c>
      <c r="AB3070">
        <v>2</v>
      </c>
      <c r="AC3070">
        <v>14</v>
      </c>
      <c r="AD3070">
        <v>2.0766666666666671</v>
      </c>
      <c r="AF3070" t="s">
        <v>7949</v>
      </c>
      <c r="AI3070">
        <v>0</v>
      </c>
      <c r="AJ3070">
        <v>0</v>
      </c>
      <c r="AK3070" t="s">
        <v>7992</v>
      </c>
      <c r="AL3070" t="s">
        <v>7992</v>
      </c>
      <c r="AM3070" t="s">
        <v>20019</v>
      </c>
    </row>
    <row r="3071" spans="1:39" x14ac:dyDescent="0.25">
      <c r="A3071" t="s">
        <v>10135</v>
      </c>
      <c r="B3071" t="s">
        <v>4841</v>
      </c>
      <c r="C3071" t="s">
        <v>4842</v>
      </c>
      <c r="D3071">
        <v>45</v>
      </c>
      <c r="E3071" t="s">
        <v>4845</v>
      </c>
      <c r="F3071">
        <v>7.35</v>
      </c>
      <c r="K3071" t="s">
        <v>6860</v>
      </c>
      <c r="L3071" t="s">
        <v>6861</v>
      </c>
      <c r="M3071" t="s">
        <v>15065</v>
      </c>
      <c r="N3071">
        <v>9</v>
      </c>
      <c r="O3071" t="s">
        <v>15418</v>
      </c>
      <c r="P3071" t="s">
        <v>17787</v>
      </c>
      <c r="Q3071">
        <v>3</v>
      </c>
      <c r="R3071">
        <v>3</v>
      </c>
      <c r="S3071">
        <v>3.3</v>
      </c>
      <c r="T3071">
        <v>4.41</v>
      </c>
      <c r="U3071">
        <v>458.59</v>
      </c>
      <c r="V3071">
        <v>61.36</v>
      </c>
      <c r="W3071">
        <v>4.63</v>
      </c>
      <c r="X3071">
        <v>13.88</v>
      </c>
      <c r="Y3071">
        <v>8.6199999999999992</v>
      </c>
      <c r="Z3071">
        <v>2</v>
      </c>
      <c r="AA3071" t="s">
        <v>4250</v>
      </c>
      <c r="AB3071">
        <v>0</v>
      </c>
      <c r="AC3071">
        <v>8</v>
      </c>
      <c r="AD3071">
        <v>2.797452380952381</v>
      </c>
      <c r="AF3071" t="s">
        <v>7952</v>
      </c>
      <c r="AI3071">
        <v>0</v>
      </c>
      <c r="AJ3071">
        <v>0</v>
      </c>
      <c r="AK3071" t="s">
        <v>19915</v>
      </c>
      <c r="AL3071" t="s">
        <v>19915</v>
      </c>
      <c r="AM3071" t="s">
        <v>20019</v>
      </c>
    </row>
    <row r="3072" spans="1:39" x14ac:dyDescent="0.25">
      <c r="A3072" t="s">
        <v>9356</v>
      </c>
      <c r="B3072" t="s">
        <v>4841</v>
      </c>
      <c r="C3072" t="s">
        <v>4842</v>
      </c>
      <c r="D3072">
        <v>45</v>
      </c>
      <c r="E3072" t="s">
        <v>4845</v>
      </c>
      <c r="F3072">
        <v>7.35</v>
      </c>
      <c r="I3072" t="s">
        <v>13445</v>
      </c>
      <c r="K3072" t="s">
        <v>6860</v>
      </c>
      <c r="L3072" t="s">
        <v>6861</v>
      </c>
      <c r="M3072" t="s">
        <v>14979</v>
      </c>
      <c r="N3072">
        <v>8</v>
      </c>
      <c r="O3072" t="s">
        <v>15302</v>
      </c>
      <c r="P3072" t="s">
        <v>17008</v>
      </c>
      <c r="Q3072">
        <v>6</v>
      </c>
      <c r="R3072">
        <v>2</v>
      </c>
      <c r="S3072">
        <v>1.67</v>
      </c>
      <c r="T3072">
        <v>1.68</v>
      </c>
      <c r="U3072">
        <v>444.36</v>
      </c>
      <c r="V3072">
        <v>98.83</v>
      </c>
      <c r="W3072">
        <v>3.5</v>
      </c>
      <c r="X3072">
        <v>9.4600000000000009</v>
      </c>
      <c r="Y3072">
        <v>4.6100000000000003</v>
      </c>
      <c r="Z3072">
        <v>2</v>
      </c>
      <c r="AA3072" t="s">
        <v>4250</v>
      </c>
      <c r="AB3072">
        <v>0</v>
      </c>
      <c r="AC3072">
        <v>4</v>
      </c>
      <c r="AD3072">
        <v>4.6030952380952366</v>
      </c>
      <c r="AF3072" t="s">
        <v>7949</v>
      </c>
      <c r="AI3072">
        <v>0</v>
      </c>
      <c r="AJ3072">
        <v>0</v>
      </c>
      <c r="AM3072" t="s">
        <v>20019</v>
      </c>
    </row>
    <row r="3073" spans="1:39" x14ac:dyDescent="0.25">
      <c r="A3073" t="s">
        <v>8269</v>
      </c>
      <c r="B3073" t="s">
        <v>4841</v>
      </c>
      <c r="C3073" t="s">
        <v>4842</v>
      </c>
      <c r="D3073">
        <v>45</v>
      </c>
      <c r="E3073" t="s">
        <v>4845</v>
      </c>
      <c r="F3073">
        <v>7.35</v>
      </c>
      <c r="K3073" t="s">
        <v>6860</v>
      </c>
      <c r="L3073" t="s">
        <v>6861</v>
      </c>
      <c r="M3073" t="s">
        <v>15013</v>
      </c>
      <c r="N3073">
        <v>9</v>
      </c>
      <c r="O3073" t="s">
        <v>15372</v>
      </c>
      <c r="P3073" t="s">
        <v>15922</v>
      </c>
      <c r="Q3073">
        <v>6</v>
      </c>
      <c r="R3073">
        <v>1</v>
      </c>
      <c r="S3073">
        <v>5.23</v>
      </c>
      <c r="T3073">
        <v>5.24</v>
      </c>
      <c r="U3073">
        <v>451.47</v>
      </c>
      <c r="V3073">
        <v>78.959999999999994</v>
      </c>
      <c r="W3073">
        <v>5.15</v>
      </c>
      <c r="Y3073">
        <v>5.58</v>
      </c>
      <c r="Z3073">
        <v>3</v>
      </c>
      <c r="AA3073" t="s">
        <v>4250</v>
      </c>
      <c r="AB3073">
        <v>1</v>
      </c>
      <c r="AC3073">
        <v>3</v>
      </c>
      <c r="AD3073">
        <v>3.1799761904761898</v>
      </c>
      <c r="AF3073" t="s">
        <v>7949</v>
      </c>
      <c r="AI3073">
        <v>0</v>
      </c>
      <c r="AJ3073">
        <v>0</v>
      </c>
      <c r="AK3073" t="s">
        <v>19851</v>
      </c>
      <c r="AL3073" t="s">
        <v>19851</v>
      </c>
      <c r="AM3073" t="s">
        <v>20019</v>
      </c>
    </row>
    <row r="3074" spans="1:39" x14ac:dyDescent="0.25">
      <c r="A3074" t="s">
        <v>10136</v>
      </c>
      <c r="B3074" t="s">
        <v>4841</v>
      </c>
      <c r="C3074" t="s">
        <v>4842</v>
      </c>
      <c r="D3074">
        <v>45</v>
      </c>
      <c r="E3074" t="s">
        <v>4845</v>
      </c>
      <c r="F3074">
        <v>7.35</v>
      </c>
      <c r="K3074" t="s">
        <v>6860</v>
      </c>
      <c r="M3074" t="s">
        <v>6865</v>
      </c>
      <c r="N3074">
        <v>8</v>
      </c>
      <c r="O3074" t="s">
        <v>15300</v>
      </c>
      <c r="P3074" t="s">
        <v>17788</v>
      </c>
      <c r="Q3074">
        <v>5</v>
      </c>
      <c r="R3074">
        <v>3</v>
      </c>
      <c r="S3074">
        <v>2.67</v>
      </c>
      <c r="T3074">
        <v>4.66</v>
      </c>
      <c r="U3074">
        <v>543.66</v>
      </c>
      <c r="V3074">
        <v>90.9</v>
      </c>
      <c r="W3074">
        <v>3.34</v>
      </c>
      <c r="X3074">
        <v>13.88</v>
      </c>
      <c r="Y3074">
        <v>9.39</v>
      </c>
      <c r="Z3074">
        <v>2</v>
      </c>
      <c r="AA3074" t="s">
        <v>4250</v>
      </c>
      <c r="AB3074">
        <v>1</v>
      </c>
      <c r="AC3074">
        <v>13</v>
      </c>
      <c r="AD3074">
        <v>2.276666666666666</v>
      </c>
      <c r="AF3074" t="s">
        <v>7952</v>
      </c>
      <c r="AI3074">
        <v>0</v>
      </c>
      <c r="AJ3074">
        <v>0</v>
      </c>
      <c r="AK3074" t="s">
        <v>19855</v>
      </c>
      <c r="AL3074" t="s">
        <v>19855</v>
      </c>
      <c r="AM3074" t="s">
        <v>20019</v>
      </c>
    </row>
    <row r="3075" spans="1:39" x14ac:dyDescent="0.25">
      <c r="A3075" t="s">
        <v>10137</v>
      </c>
      <c r="B3075" t="s">
        <v>4841</v>
      </c>
      <c r="C3075" t="s">
        <v>4842</v>
      </c>
      <c r="D3075">
        <v>45</v>
      </c>
      <c r="E3075" t="s">
        <v>4845</v>
      </c>
      <c r="F3075">
        <v>7.35</v>
      </c>
      <c r="K3075" t="s">
        <v>6860</v>
      </c>
      <c r="M3075" t="s">
        <v>15159</v>
      </c>
      <c r="N3075">
        <v>8</v>
      </c>
      <c r="O3075" t="s">
        <v>15537</v>
      </c>
      <c r="P3075" t="s">
        <v>17789</v>
      </c>
      <c r="Q3075">
        <v>7</v>
      </c>
      <c r="R3075">
        <v>6</v>
      </c>
      <c r="S3075">
        <v>3.26</v>
      </c>
      <c r="T3075">
        <v>3.27</v>
      </c>
      <c r="U3075">
        <v>739.85</v>
      </c>
      <c r="V3075">
        <v>169.75</v>
      </c>
      <c r="W3075">
        <v>3.92</v>
      </c>
      <c r="X3075">
        <v>13.27</v>
      </c>
      <c r="Y3075">
        <v>5.15</v>
      </c>
      <c r="Z3075">
        <v>2</v>
      </c>
      <c r="AA3075" t="s">
        <v>4250</v>
      </c>
      <c r="AB3075">
        <v>2</v>
      </c>
      <c r="AC3075">
        <v>23</v>
      </c>
      <c r="AD3075">
        <v>2.2349999999999999</v>
      </c>
      <c r="AF3075" t="s">
        <v>7949</v>
      </c>
      <c r="AI3075">
        <v>0</v>
      </c>
      <c r="AJ3075">
        <v>0</v>
      </c>
      <c r="AK3075" t="s">
        <v>19959</v>
      </c>
      <c r="AL3075" t="s">
        <v>19959</v>
      </c>
      <c r="AM3075" t="s">
        <v>20019</v>
      </c>
    </row>
    <row r="3076" spans="1:39" x14ac:dyDescent="0.25">
      <c r="A3076" t="s">
        <v>10138</v>
      </c>
      <c r="B3076" t="s">
        <v>4841</v>
      </c>
      <c r="C3076" t="s">
        <v>4842</v>
      </c>
      <c r="D3076">
        <v>45</v>
      </c>
      <c r="E3076" t="s">
        <v>4845</v>
      </c>
      <c r="F3076">
        <v>7.35</v>
      </c>
      <c r="K3076" t="s">
        <v>6860</v>
      </c>
      <c r="M3076" t="s">
        <v>15148</v>
      </c>
      <c r="N3076">
        <v>8</v>
      </c>
      <c r="O3076" t="s">
        <v>15524</v>
      </c>
      <c r="P3076" t="s">
        <v>17790</v>
      </c>
      <c r="Q3076">
        <v>8</v>
      </c>
      <c r="R3076">
        <v>6</v>
      </c>
      <c r="S3076">
        <v>2.94</v>
      </c>
      <c r="T3076">
        <v>2.95</v>
      </c>
      <c r="U3076">
        <v>718.84</v>
      </c>
      <c r="V3076">
        <v>187.85</v>
      </c>
      <c r="W3076">
        <v>3.01</v>
      </c>
      <c r="X3076">
        <v>10.78</v>
      </c>
      <c r="Y3076">
        <v>5.15</v>
      </c>
      <c r="Z3076">
        <v>2</v>
      </c>
      <c r="AA3076" t="s">
        <v>4250</v>
      </c>
      <c r="AB3076">
        <v>2</v>
      </c>
      <c r="AC3076">
        <v>18</v>
      </c>
      <c r="AD3076">
        <v>2.5299999999999998</v>
      </c>
      <c r="AF3076" t="s">
        <v>7949</v>
      </c>
      <c r="AI3076">
        <v>0</v>
      </c>
      <c r="AJ3076">
        <v>0</v>
      </c>
      <c r="AK3076" t="s">
        <v>19955</v>
      </c>
      <c r="AL3076" t="s">
        <v>19955</v>
      </c>
      <c r="AM3076" t="s">
        <v>20019</v>
      </c>
    </row>
    <row r="3077" spans="1:39" x14ac:dyDescent="0.25">
      <c r="A3077" t="s">
        <v>10139</v>
      </c>
      <c r="B3077" t="s">
        <v>4841</v>
      </c>
      <c r="C3077" t="s">
        <v>4842</v>
      </c>
      <c r="D3077">
        <v>45</v>
      </c>
      <c r="E3077" t="s">
        <v>4845</v>
      </c>
      <c r="F3077">
        <v>7.35</v>
      </c>
      <c r="K3077" t="s">
        <v>6860</v>
      </c>
      <c r="L3077" t="s">
        <v>6861</v>
      </c>
      <c r="M3077" t="s">
        <v>15032</v>
      </c>
      <c r="N3077">
        <v>9</v>
      </c>
      <c r="O3077" t="s">
        <v>15375</v>
      </c>
      <c r="P3077" t="s">
        <v>17791</v>
      </c>
      <c r="Q3077">
        <v>7</v>
      </c>
      <c r="R3077">
        <v>4</v>
      </c>
      <c r="S3077">
        <v>0.91</v>
      </c>
      <c r="T3077">
        <v>2.02</v>
      </c>
      <c r="U3077">
        <v>704.88</v>
      </c>
      <c r="V3077">
        <v>144.91</v>
      </c>
      <c r="W3077">
        <v>3.06</v>
      </c>
      <c r="X3077">
        <v>13.86</v>
      </c>
      <c r="Y3077">
        <v>8.4600000000000009</v>
      </c>
      <c r="Z3077">
        <v>2</v>
      </c>
      <c r="AA3077" t="s">
        <v>4250</v>
      </c>
      <c r="AB3077">
        <v>1</v>
      </c>
      <c r="AC3077">
        <v>16</v>
      </c>
      <c r="AD3077">
        <v>2.77</v>
      </c>
      <c r="AF3077" t="s">
        <v>7949</v>
      </c>
      <c r="AI3077">
        <v>0</v>
      </c>
      <c r="AJ3077">
        <v>0</v>
      </c>
      <c r="AK3077" t="s">
        <v>19886</v>
      </c>
      <c r="AL3077" t="s">
        <v>19886</v>
      </c>
      <c r="AM3077" t="s">
        <v>20019</v>
      </c>
    </row>
    <row r="3078" spans="1:39" x14ac:dyDescent="0.25">
      <c r="A3078" t="s">
        <v>9541</v>
      </c>
      <c r="B3078" t="s">
        <v>4841</v>
      </c>
      <c r="C3078" t="s">
        <v>4842</v>
      </c>
      <c r="D3078">
        <v>45</v>
      </c>
      <c r="E3078" t="s">
        <v>4845</v>
      </c>
      <c r="F3078">
        <v>7.35</v>
      </c>
      <c r="K3078" t="s">
        <v>6860</v>
      </c>
      <c r="L3078" t="s">
        <v>6861</v>
      </c>
      <c r="M3078" t="s">
        <v>15101</v>
      </c>
      <c r="N3078">
        <v>9</v>
      </c>
      <c r="O3078" t="s">
        <v>15465</v>
      </c>
      <c r="P3078" t="s">
        <v>17193</v>
      </c>
      <c r="Q3078">
        <v>6</v>
      </c>
      <c r="R3078">
        <v>4</v>
      </c>
      <c r="S3078">
        <v>2.27</v>
      </c>
      <c r="T3078">
        <v>3.37</v>
      </c>
      <c r="U3078">
        <v>652.78</v>
      </c>
      <c r="V3078">
        <v>120</v>
      </c>
      <c r="W3078">
        <v>4.92</v>
      </c>
      <c r="X3078">
        <v>13.75</v>
      </c>
      <c r="Y3078">
        <v>8.44</v>
      </c>
      <c r="Z3078">
        <v>3</v>
      </c>
      <c r="AA3078" t="s">
        <v>4250</v>
      </c>
      <c r="AB3078">
        <v>1</v>
      </c>
      <c r="AC3078">
        <v>17</v>
      </c>
      <c r="AD3078">
        <v>2.46</v>
      </c>
      <c r="AF3078" t="s">
        <v>7949</v>
      </c>
      <c r="AI3078">
        <v>0</v>
      </c>
      <c r="AJ3078">
        <v>0</v>
      </c>
      <c r="AK3078" t="s">
        <v>19864</v>
      </c>
      <c r="AL3078" t="s">
        <v>19864</v>
      </c>
      <c r="AM3078" t="s">
        <v>20019</v>
      </c>
    </row>
    <row r="3079" spans="1:39" x14ac:dyDescent="0.25">
      <c r="A3079" t="s">
        <v>8675</v>
      </c>
      <c r="B3079" t="s">
        <v>4841</v>
      </c>
      <c r="C3079" t="s">
        <v>4842</v>
      </c>
      <c r="D3079">
        <v>45</v>
      </c>
      <c r="E3079" t="s">
        <v>4845</v>
      </c>
      <c r="F3079">
        <v>7.35</v>
      </c>
      <c r="K3079" t="s">
        <v>6860</v>
      </c>
      <c r="L3079" t="s">
        <v>6861</v>
      </c>
      <c r="M3079" t="s">
        <v>15102</v>
      </c>
      <c r="N3079">
        <v>9</v>
      </c>
      <c r="O3079" t="s">
        <v>15467</v>
      </c>
      <c r="P3079" t="s">
        <v>16328</v>
      </c>
      <c r="Q3079">
        <v>5</v>
      </c>
      <c r="R3079">
        <v>2</v>
      </c>
      <c r="S3079">
        <v>-1.57</v>
      </c>
      <c r="T3079">
        <v>-1.54</v>
      </c>
      <c r="U3079">
        <v>397.24</v>
      </c>
      <c r="V3079">
        <v>89.6</v>
      </c>
      <c r="W3079">
        <v>3.38</v>
      </c>
      <c r="X3079">
        <v>8.85</v>
      </c>
      <c r="Y3079">
        <v>6</v>
      </c>
      <c r="Z3079">
        <v>2</v>
      </c>
      <c r="AA3079" t="s">
        <v>4250</v>
      </c>
      <c r="AB3079">
        <v>0</v>
      </c>
      <c r="AC3079">
        <v>3</v>
      </c>
      <c r="AD3079">
        <v>5.234</v>
      </c>
      <c r="AF3079" t="s">
        <v>7949</v>
      </c>
      <c r="AI3079">
        <v>0</v>
      </c>
      <c r="AJ3079">
        <v>0</v>
      </c>
      <c r="AK3079" t="s">
        <v>19860</v>
      </c>
      <c r="AL3079" t="s">
        <v>19860</v>
      </c>
      <c r="AM3079" t="s">
        <v>20019</v>
      </c>
    </row>
    <row r="3080" spans="1:39" x14ac:dyDescent="0.25">
      <c r="A3080" t="s">
        <v>10140</v>
      </c>
      <c r="B3080" t="s">
        <v>4841</v>
      </c>
      <c r="C3080" t="s">
        <v>4842</v>
      </c>
      <c r="D3080">
        <v>45</v>
      </c>
      <c r="E3080" t="s">
        <v>4845</v>
      </c>
      <c r="F3080">
        <v>7.35</v>
      </c>
      <c r="I3080" t="s">
        <v>13446</v>
      </c>
      <c r="K3080" t="s">
        <v>6860</v>
      </c>
      <c r="L3080" t="s">
        <v>6861</v>
      </c>
      <c r="M3080" t="s">
        <v>15047</v>
      </c>
      <c r="N3080">
        <v>9</v>
      </c>
      <c r="O3080" t="s">
        <v>15395</v>
      </c>
      <c r="P3080" t="s">
        <v>17792</v>
      </c>
      <c r="Q3080">
        <v>7</v>
      </c>
      <c r="R3080">
        <v>2</v>
      </c>
      <c r="S3080">
        <v>-0.77</v>
      </c>
      <c r="T3080">
        <v>-0.77</v>
      </c>
      <c r="U3080">
        <v>473.4</v>
      </c>
      <c r="V3080">
        <v>111.72</v>
      </c>
      <c r="W3080">
        <v>3.41</v>
      </c>
      <c r="X3080">
        <v>9.92</v>
      </c>
      <c r="Y3080">
        <v>3.52</v>
      </c>
      <c r="Z3080">
        <v>2</v>
      </c>
      <c r="AA3080" t="s">
        <v>4250</v>
      </c>
      <c r="AB3080">
        <v>0</v>
      </c>
      <c r="AC3080">
        <v>5</v>
      </c>
      <c r="AD3080">
        <v>3.9660000000000002</v>
      </c>
      <c r="AF3080" t="s">
        <v>7949</v>
      </c>
      <c r="AI3080">
        <v>0</v>
      </c>
      <c r="AJ3080">
        <v>0</v>
      </c>
      <c r="AM3080" t="s">
        <v>20019</v>
      </c>
    </row>
    <row r="3081" spans="1:39" x14ac:dyDescent="0.25">
      <c r="A3081" t="s">
        <v>10141</v>
      </c>
      <c r="B3081" t="s">
        <v>4841</v>
      </c>
      <c r="C3081" t="s">
        <v>4842</v>
      </c>
      <c r="D3081">
        <v>45</v>
      </c>
      <c r="E3081" t="s">
        <v>4845</v>
      </c>
      <c r="F3081">
        <v>7.35</v>
      </c>
      <c r="I3081" t="s">
        <v>13447</v>
      </c>
      <c r="K3081" t="s">
        <v>6860</v>
      </c>
      <c r="L3081" t="s">
        <v>6861</v>
      </c>
      <c r="M3081" t="s">
        <v>15070</v>
      </c>
      <c r="N3081">
        <v>9</v>
      </c>
      <c r="O3081" t="s">
        <v>15423</v>
      </c>
      <c r="P3081" t="s">
        <v>17793</v>
      </c>
      <c r="Q3081">
        <v>6</v>
      </c>
      <c r="R3081">
        <v>2</v>
      </c>
      <c r="U3081">
        <v>399.36</v>
      </c>
      <c r="V3081">
        <v>103.19</v>
      </c>
      <c r="W3081">
        <v>2.2999999999999998</v>
      </c>
      <c r="X3081">
        <v>10.09</v>
      </c>
      <c r="Y3081">
        <v>2.81</v>
      </c>
      <c r="Z3081">
        <v>2</v>
      </c>
      <c r="AA3081" t="s">
        <v>4250</v>
      </c>
      <c r="AB3081">
        <v>0</v>
      </c>
      <c r="AC3081">
        <v>3</v>
      </c>
      <c r="AF3081" t="s">
        <v>7949</v>
      </c>
      <c r="AI3081">
        <v>0</v>
      </c>
      <c r="AJ3081">
        <v>0</v>
      </c>
      <c r="AM3081" t="s">
        <v>20019</v>
      </c>
    </row>
    <row r="3082" spans="1:39" x14ac:dyDescent="0.25">
      <c r="A3082" t="s">
        <v>10142</v>
      </c>
      <c r="B3082" t="s">
        <v>4841</v>
      </c>
      <c r="C3082" t="s">
        <v>4842</v>
      </c>
      <c r="D3082">
        <v>45</v>
      </c>
      <c r="E3082" t="s">
        <v>4845</v>
      </c>
      <c r="F3082">
        <v>7.35</v>
      </c>
      <c r="I3082" t="s">
        <v>13448</v>
      </c>
      <c r="K3082" t="s">
        <v>6860</v>
      </c>
      <c r="L3082" t="s">
        <v>6861</v>
      </c>
      <c r="M3082" t="s">
        <v>14996</v>
      </c>
      <c r="N3082">
        <v>9</v>
      </c>
      <c r="O3082" t="s">
        <v>15322</v>
      </c>
      <c r="P3082" t="s">
        <v>17794</v>
      </c>
      <c r="Q3082">
        <v>8</v>
      </c>
      <c r="R3082">
        <v>2</v>
      </c>
      <c r="S3082">
        <v>-2.91</v>
      </c>
      <c r="T3082">
        <v>-2.9</v>
      </c>
      <c r="U3082">
        <v>439.39</v>
      </c>
      <c r="V3082">
        <v>120.95</v>
      </c>
      <c r="W3082">
        <v>1.74</v>
      </c>
      <c r="X3082">
        <v>8.86</v>
      </c>
      <c r="Y3082">
        <v>3.94</v>
      </c>
      <c r="Z3082">
        <v>2</v>
      </c>
      <c r="AA3082" t="s">
        <v>4250</v>
      </c>
      <c r="AB3082">
        <v>0</v>
      </c>
      <c r="AC3082">
        <v>8</v>
      </c>
      <c r="AD3082">
        <v>3.932928571428572</v>
      </c>
      <c r="AF3082" t="s">
        <v>7949</v>
      </c>
      <c r="AI3082">
        <v>0</v>
      </c>
      <c r="AJ3082">
        <v>0</v>
      </c>
      <c r="AM3082" t="s">
        <v>20019</v>
      </c>
    </row>
    <row r="3083" spans="1:39" x14ac:dyDescent="0.25">
      <c r="A3083" t="s">
        <v>10143</v>
      </c>
      <c r="B3083" t="s">
        <v>4841</v>
      </c>
      <c r="C3083" t="s">
        <v>4842</v>
      </c>
      <c r="D3083">
        <v>45.1</v>
      </c>
      <c r="E3083" t="s">
        <v>4845</v>
      </c>
      <c r="F3083">
        <v>7.35</v>
      </c>
      <c r="I3083" t="s">
        <v>13449</v>
      </c>
      <c r="K3083" t="s">
        <v>6860</v>
      </c>
      <c r="L3083" t="s">
        <v>6861</v>
      </c>
      <c r="M3083" t="s">
        <v>14968</v>
      </c>
      <c r="N3083">
        <v>8</v>
      </c>
      <c r="O3083" t="s">
        <v>15289</v>
      </c>
      <c r="P3083" t="s">
        <v>17795</v>
      </c>
      <c r="Q3083">
        <v>7</v>
      </c>
      <c r="R3083">
        <v>2</v>
      </c>
      <c r="S3083">
        <v>1.85</v>
      </c>
      <c r="T3083">
        <v>1.85</v>
      </c>
      <c r="U3083">
        <v>421.84</v>
      </c>
      <c r="V3083">
        <v>111.72</v>
      </c>
      <c r="W3083">
        <v>3.47</v>
      </c>
      <c r="X3083">
        <v>10.32</v>
      </c>
      <c r="Y3083">
        <v>3.97</v>
      </c>
      <c r="Z3083">
        <v>3</v>
      </c>
      <c r="AA3083" t="s">
        <v>4250</v>
      </c>
      <c r="AB3083">
        <v>0</v>
      </c>
      <c r="AC3083">
        <v>2</v>
      </c>
      <c r="AD3083">
        <v>4.3342857142857154</v>
      </c>
      <c r="AF3083" t="s">
        <v>7949</v>
      </c>
      <c r="AI3083">
        <v>0</v>
      </c>
      <c r="AJ3083">
        <v>0</v>
      </c>
      <c r="AM3083" t="s">
        <v>20019</v>
      </c>
    </row>
    <row r="3084" spans="1:39" x14ac:dyDescent="0.25">
      <c r="A3084" t="s">
        <v>10144</v>
      </c>
      <c r="B3084" t="s">
        <v>4841</v>
      </c>
      <c r="C3084" t="s">
        <v>4842</v>
      </c>
      <c r="D3084">
        <v>45.5</v>
      </c>
      <c r="E3084" t="s">
        <v>4845</v>
      </c>
      <c r="F3084">
        <v>7.34</v>
      </c>
      <c r="K3084" t="s">
        <v>6860</v>
      </c>
      <c r="L3084" t="s">
        <v>6861</v>
      </c>
      <c r="M3084" t="s">
        <v>6869</v>
      </c>
      <c r="N3084">
        <v>9</v>
      </c>
      <c r="O3084" t="s">
        <v>6926</v>
      </c>
      <c r="P3084" t="s">
        <v>17796</v>
      </c>
      <c r="Q3084">
        <v>12</v>
      </c>
      <c r="R3084">
        <v>12</v>
      </c>
      <c r="S3084">
        <v>-6.06</v>
      </c>
      <c r="T3084">
        <v>-1.23</v>
      </c>
      <c r="U3084">
        <v>907.03</v>
      </c>
      <c r="V3084">
        <v>375.84</v>
      </c>
      <c r="W3084">
        <v>-1.35</v>
      </c>
      <c r="X3084">
        <v>3.48</v>
      </c>
      <c r="Y3084">
        <v>7.27</v>
      </c>
      <c r="Z3084">
        <v>1</v>
      </c>
      <c r="AA3084" t="s">
        <v>4250</v>
      </c>
      <c r="AB3084">
        <v>3</v>
      </c>
      <c r="AC3084">
        <v>30</v>
      </c>
      <c r="AD3084">
        <v>3</v>
      </c>
      <c r="AF3084" t="s">
        <v>7951</v>
      </c>
      <c r="AI3084">
        <v>0</v>
      </c>
      <c r="AJ3084">
        <v>0</v>
      </c>
      <c r="AK3084" t="s">
        <v>7962</v>
      </c>
      <c r="AL3084" t="s">
        <v>7962</v>
      </c>
      <c r="AM3084" t="s">
        <v>20019</v>
      </c>
    </row>
    <row r="3085" spans="1:39" x14ac:dyDescent="0.25">
      <c r="A3085" t="s">
        <v>10145</v>
      </c>
      <c r="B3085" t="s">
        <v>4841</v>
      </c>
      <c r="C3085" t="s">
        <v>4842</v>
      </c>
      <c r="D3085">
        <v>46</v>
      </c>
      <c r="E3085" t="s">
        <v>4845</v>
      </c>
      <c r="F3085">
        <v>7.34</v>
      </c>
      <c r="K3085" t="s">
        <v>6860</v>
      </c>
      <c r="M3085" t="s">
        <v>6865</v>
      </c>
      <c r="N3085">
        <v>8</v>
      </c>
      <c r="O3085" t="s">
        <v>15553</v>
      </c>
      <c r="P3085" t="s">
        <v>17797</v>
      </c>
      <c r="Q3085">
        <v>3</v>
      </c>
      <c r="R3085">
        <v>3</v>
      </c>
      <c r="S3085">
        <v>2.99</v>
      </c>
      <c r="T3085">
        <v>3.71</v>
      </c>
      <c r="U3085">
        <v>490.61</v>
      </c>
      <c r="V3085">
        <v>61.36</v>
      </c>
      <c r="W3085">
        <v>5.26</v>
      </c>
      <c r="X3085">
        <v>13.91</v>
      </c>
      <c r="Y3085">
        <v>7.76</v>
      </c>
      <c r="Z3085">
        <v>2</v>
      </c>
      <c r="AA3085" t="s">
        <v>4250</v>
      </c>
      <c r="AB3085">
        <v>1</v>
      </c>
      <c r="AC3085">
        <v>8</v>
      </c>
      <c r="AD3085">
        <v>3.3837380952380949</v>
      </c>
      <c r="AF3085" t="s">
        <v>7949</v>
      </c>
      <c r="AI3085">
        <v>0</v>
      </c>
      <c r="AJ3085">
        <v>0</v>
      </c>
      <c r="AK3085" t="s">
        <v>19966</v>
      </c>
      <c r="AL3085" t="s">
        <v>19966</v>
      </c>
      <c r="AM3085" t="s">
        <v>20019</v>
      </c>
    </row>
    <row r="3086" spans="1:39" x14ac:dyDescent="0.25">
      <c r="A3086" t="s">
        <v>6016</v>
      </c>
      <c r="B3086" t="s">
        <v>4841</v>
      </c>
      <c r="C3086" t="s">
        <v>4842</v>
      </c>
      <c r="D3086">
        <v>46</v>
      </c>
      <c r="E3086" t="s">
        <v>4845</v>
      </c>
      <c r="F3086">
        <v>7.34</v>
      </c>
      <c r="K3086" t="s">
        <v>6860</v>
      </c>
      <c r="L3086" t="s">
        <v>6861</v>
      </c>
      <c r="M3086" t="s">
        <v>15172</v>
      </c>
      <c r="N3086">
        <v>9</v>
      </c>
      <c r="O3086" t="s">
        <v>15554</v>
      </c>
      <c r="P3086" t="s">
        <v>7742</v>
      </c>
      <c r="Q3086">
        <v>6</v>
      </c>
      <c r="R3086">
        <v>4</v>
      </c>
      <c r="S3086">
        <v>0.9</v>
      </c>
      <c r="T3086">
        <v>1.87</v>
      </c>
      <c r="U3086">
        <v>578.74</v>
      </c>
      <c r="V3086">
        <v>127.84</v>
      </c>
      <c r="W3086">
        <v>3.03</v>
      </c>
      <c r="X3086">
        <v>13.72</v>
      </c>
      <c r="Y3086">
        <v>8.35</v>
      </c>
      <c r="Z3086">
        <v>3</v>
      </c>
      <c r="AA3086" t="s">
        <v>4250</v>
      </c>
      <c r="AB3086">
        <v>1</v>
      </c>
      <c r="AC3086">
        <v>13</v>
      </c>
      <c r="AD3086">
        <v>2.8250000000000002</v>
      </c>
      <c r="AF3086" t="s">
        <v>7949</v>
      </c>
      <c r="AI3086">
        <v>0</v>
      </c>
      <c r="AJ3086">
        <v>0</v>
      </c>
      <c r="AK3086" t="s">
        <v>19967</v>
      </c>
      <c r="AL3086" t="s">
        <v>19967</v>
      </c>
      <c r="AM3086" t="s">
        <v>20019</v>
      </c>
    </row>
    <row r="3087" spans="1:39" x14ac:dyDescent="0.25">
      <c r="A3087" t="s">
        <v>10146</v>
      </c>
      <c r="B3087" t="s">
        <v>4841</v>
      </c>
      <c r="C3087" t="s">
        <v>4842</v>
      </c>
      <c r="D3087">
        <v>46</v>
      </c>
      <c r="E3087" t="s">
        <v>4845</v>
      </c>
      <c r="F3087">
        <v>7.34</v>
      </c>
      <c r="K3087" t="s">
        <v>6860</v>
      </c>
      <c r="L3087" t="s">
        <v>6861</v>
      </c>
      <c r="M3087" t="s">
        <v>15065</v>
      </c>
      <c r="N3087">
        <v>9</v>
      </c>
      <c r="O3087" t="s">
        <v>15418</v>
      </c>
      <c r="P3087" t="s">
        <v>17798</v>
      </c>
      <c r="Q3087">
        <v>4</v>
      </c>
      <c r="R3087">
        <v>3</v>
      </c>
      <c r="S3087">
        <v>3.26</v>
      </c>
      <c r="T3087">
        <v>3.87</v>
      </c>
      <c r="U3087">
        <v>460.57</v>
      </c>
      <c r="V3087">
        <v>70.59</v>
      </c>
      <c r="W3087">
        <v>4.07</v>
      </c>
      <c r="X3087">
        <v>13.86</v>
      </c>
      <c r="Y3087">
        <v>7.78</v>
      </c>
      <c r="Z3087">
        <v>2</v>
      </c>
      <c r="AA3087" t="s">
        <v>4250</v>
      </c>
      <c r="AB3087">
        <v>0</v>
      </c>
      <c r="AC3087">
        <v>8</v>
      </c>
      <c r="AD3087">
        <v>3.3833095238095239</v>
      </c>
      <c r="AF3087" t="s">
        <v>7949</v>
      </c>
      <c r="AI3087">
        <v>0</v>
      </c>
      <c r="AJ3087">
        <v>0</v>
      </c>
      <c r="AK3087" t="s">
        <v>19915</v>
      </c>
      <c r="AL3087" t="s">
        <v>19915</v>
      </c>
      <c r="AM3087" t="s">
        <v>20019</v>
      </c>
    </row>
    <row r="3088" spans="1:39" x14ac:dyDescent="0.25">
      <c r="A3088" t="s">
        <v>9014</v>
      </c>
      <c r="B3088" t="s">
        <v>4841</v>
      </c>
      <c r="C3088" t="s">
        <v>4842</v>
      </c>
      <c r="D3088">
        <v>46</v>
      </c>
      <c r="E3088" t="s">
        <v>4845</v>
      </c>
      <c r="F3088">
        <v>7.34</v>
      </c>
      <c r="I3088" t="s">
        <v>13450</v>
      </c>
      <c r="K3088" t="s">
        <v>6860</v>
      </c>
      <c r="L3088" t="s">
        <v>6861</v>
      </c>
      <c r="M3088" t="s">
        <v>15147</v>
      </c>
      <c r="N3088">
        <v>9</v>
      </c>
      <c r="O3088" t="s">
        <v>15523</v>
      </c>
      <c r="P3088" t="s">
        <v>16666</v>
      </c>
      <c r="Q3088">
        <v>6</v>
      </c>
      <c r="R3088">
        <v>2</v>
      </c>
      <c r="S3088">
        <v>0.83</v>
      </c>
      <c r="T3088">
        <v>0.83</v>
      </c>
      <c r="U3088">
        <v>389.34</v>
      </c>
      <c r="V3088">
        <v>113.39</v>
      </c>
      <c r="W3088">
        <v>2.54</v>
      </c>
      <c r="X3088">
        <v>9.9499999999999993</v>
      </c>
      <c r="Y3088">
        <v>4.05</v>
      </c>
      <c r="Z3088">
        <v>2</v>
      </c>
      <c r="AA3088" t="s">
        <v>4250</v>
      </c>
      <c r="AB3088">
        <v>0</v>
      </c>
      <c r="AC3088">
        <v>4</v>
      </c>
      <c r="AD3088">
        <v>4.510761904761905</v>
      </c>
      <c r="AF3088" t="s">
        <v>7949</v>
      </c>
      <c r="AI3088">
        <v>0</v>
      </c>
      <c r="AJ3088">
        <v>0</v>
      </c>
      <c r="AM3088" t="s">
        <v>20019</v>
      </c>
    </row>
    <row r="3089" spans="1:39" x14ac:dyDescent="0.25">
      <c r="A3089" t="s">
        <v>10147</v>
      </c>
      <c r="B3089" t="s">
        <v>4841</v>
      </c>
      <c r="C3089" t="s">
        <v>4842</v>
      </c>
      <c r="D3089">
        <v>46</v>
      </c>
      <c r="E3089" t="s">
        <v>4845</v>
      </c>
      <c r="F3089">
        <v>7.34</v>
      </c>
      <c r="K3089" t="s">
        <v>6860</v>
      </c>
      <c r="M3089" t="s">
        <v>15173</v>
      </c>
      <c r="N3089">
        <v>8</v>
      </c>
      <c r="O3089" t="s">
        <v>15555</v>
      </c>
      <c r="P3089" t="s">
        <v>17799</v>
      </c>
      <c r="Q3089">
        <v>13</v>
      </c>
      <c r="R3089">
        <v>13</v>
      </c>
      <c r="S3089">
        <v>-5.96</v>
      </c>
      <c r="T3089">
        <v>-1.45</v>
      </c>
      <c r="U3089">
        <v>964.08</v>
      </c>
      <c r="V3089">
        <v>404.94</v>
      </c>
      <c r="W3089">
        <v>-2.23</v>
      </c>
      <c r="X3089">
        <v>3.48</v>
      </c>
      <c r="Y3089">
        <v>8.7200000000000006</v>
      </c>
      <c r="Z3089">
        <v>1</v>
      </c>
      <c r="AA3089" t="s">
        <v>4250</v>
      </c>
      <c r="AB3089">
        <v>3</v>
      </c>
      <c r="AC3089">
        <v>31</v>
      </c>
      <c r="AD3089">
        <v>2.64</v>
      </c>
      <c r="AF3089" t="s">
        <v>7950</v>
      </c>
      <c r="AI3089">
        <v>0</v>
      </c>
      <c r="AJ3089">
        <v>0</v>
      </c>
      <c r="AK3089" t="s">
        <v>19968</v>
      </c>
      <c r="AL3089" t="s">
        <v>19968</v>
      </c>
      <c r="AM3089" t="s">
        <v>20019</v>
      </c>
    </row>
    <row r="3090" spans="1:39" x14ac:dyDescent="0.25">
      <c r="A3090" t="s">
        <v>10148</v>
      </c>
      <c r="B3090" t="s">
        <v>4841</v>
      </c>
      <c r="C3090" t="s">
        <v>4842</v>
      </c>
      <c r="D3090">
        <v>46</v>
      </c>
      <c r="E3090" t="s">
        <v>4845</v>
      </c>
      <c r="F3090">
        <v>7.34</v>
      </c>
      <c r="K3090" t="s">
        <v>6860</v>
      </c>
      <c r="L3090" t="s">
        <v>6861</v>
      </c>
      <c r="M3090" t="s">
        <v>14973</v>
      </c>
      <c r="N3090">
        <v>9</v>
      </c>
      <c r="O3090" t="s">
        <v>15556</v>
      </c>
      <c r="P3090" t="s">
        <v>17800</v>
      </c>
      <c r="Q3090">
        <v>4</v>
      </c>
      <c r="R3090">
        <v>2</v>
      </c>
      <c r="S3090">
        <v>4.45</v>
      </c>
      <c r="T3090">
        <v>4.7</v>
      </c>
      <c r="U3090">
        <v>541.70000000000005</v>
      </c>
      <c r="V3090">
        <v>55.81</v>
      </c>
      <c r="W3090">
        <v>7</v>
      </c>
      <c r="X3090">
        <v>12.85</v>
      </c>
      <c r="Y3090">
        <v>7.53</v>
      </c>
      <c r="Z3090">
        <v>5</v>
      </c>
      <c r="AA3090" t="s">
        <v>4250</v>
      </c>
      <c r="AB3090">
        <v>2</v>
      </c>
      <c r="AC3090">
        <v>8</v>
      </c>
      <c r="AD3090">
        <v>2.65</v>
      </c>
      <c r="AF3090" t="s">
        <v>7949</v>
      </c>
      <c r="AI3090">
        <v>0</v>
      </c>
      <c r="AJ3090">
        <v>0</v>
      </c>
      <c r="AK3090" t="s">
        <v>19969</v>
      </c>
      <c r="AL3090" t="s">
        <v>19969</v>
      </c>
      <c r="AM3090" t="s">
        <v>20019</v>
      </c>
    </row>
    <row r="3091" spans="1:39" x14ac:dyDescent="0.25">
      <c r="A3091" t="s">
        <v>10148</v>
      </c>
      <c r="B3091" t="s">
        <v>4841</v>
      </c>
      <c r="C3091" t="s">
        <v>4842</v>
      </c>
      <c r="D3091">
        <v>46</v>
      </c>
      <c r="E3091" t="s">
        <v>4845</v>
      </c>
      <c r="F3091">
        <v>7.34</v>
      </c>
      <c r="K3091" t="s">
        <v>6860</v>
      </c>
      <c r="M3091" t="s">
        <v>15174</v>
      </c>
      <c r="N3091">
        <v>8</v>
      </c>
      <c r="O3091" t="s">
        <v>15557</v>
      </c>
      <c r="P3091" t="s">
        <v>17800</v>
      </c>
      <c r="Q3091">
        <v>4</v>
      </c>
      <c r="R3091">
        <v>2</v>
      </c>
      <c r="S3091">
        <v>4.45</v>
      </c>
      <c r="T3091">
        <v>4.7</v>
      </c>
      <c r="U3091">
        <v>541.70000000000005</v>
      </c>
      <c r="V3091">
        <v>55.81</v>
      </c>
      <c r="W3091">
        <v>7</v>
      </c>
      <c r="X3091">
        <v>12.85</v>
      </c>
      <c r="Y3091">
        <v>7.53</v>
      </c>
      <c r="Z3091">
        <v>5</v>
      </c>
      <c r="AA3091" t="s">
        <v>4250</v>
      </c>
      <c r="AB3091">
        <v>2</v>
      </c>
      <c r="AC3091">
        <v>8</v>
      </c>
      <c r="AD3091">
        <v>2.65</v>
      </c>
      <c r="AF3091" t="s">
        <v>7949</v>
      </c>
      <c r="AI3091">
        <v>0</v>
      </c>
      <c r="AJ3091">
        <v>0</v>
      </c>
      <c r="AK3091" t="s">
        <v>19970</v>
      </c>
      <c r="AL3091" t="s">
        <v>19970</v>
      </c>
      <c r="AM3091" t="s">
        <v>20019</v>
      </c>
    </row>
    <row r="3092" spans="1:39" x14ac:dyDescent="0.25">
      <c r="A3092" t="s">
        <v>10149</v>
      </c>
      <c r="B3092" t="s">
        <v>4841</v>
      </c>
      <c r="C3092" t="s">
        <v>4842</v>
      </c>
      <c r="D3092">
        <v>46</v>
      </c>
      <c r="E3092" t="s">
        <v>4845</v>
      </c>
      <c r="F3092">
        <v>7.34</v>
      </c>
      <c r="K3092" t="s">
        <v>6860</v>
      </c>
      <c r="M3092" t="s">
        <v>6865</v>
      </c>
      <c r="N3092">
        <v>8</v>
      </c>
      <c r="O3092" t="s">
        <v>15316</v>
      </c>
      <c r="P3092" t="s">
        <v>17801</v>
      </c>
      <c r="Q3092">
        <v>5</v>
      </c>
      <c r="R3092">
        <v>2</v>
      </c>
      <c r="S3092">
        <v>5.58</v>
      </c>
      <c r="T3092">
        <v>5.66</v>
      </c>
      <c r="U3092">
        <v>565.62</v>
      </c>
      <c r="V3092">
        <v>105.21</v>
      </c>
      <c r="W3092">
        <v>5.92</v>
      </c>
      <c r="X3092">
        <v>10.86</v>
      </c>
      <c r="Y3092">
        <v>6.73</v>
      </c>
      <c r="Z3092">
        <v>4</v>
      </c>
      <c r="AA3092" t="s">
        <v>4250</v>
      </c>
      <c r="AB3092">
        <v>2</v>
      </c>
      <c r="AC3092">
        <v>2</v>
      </c>
      <c r="AD3092">
        <v>1.9930000000000001</v>
      </c>
      <c r="AF3092" t="s">
        <v>7949</v>
      </c>
      <c r="AI3092">
        <v>0</v>
      </c>
      <c r="AJ3092">
        <v>0</v>
      </c>
      <c r="AK3092" t="s">
        <v>19862</v>
      </c>
      <c r="AL3092" t="s">
        <v>19862</v>
      </c>
      <c r="AM3092" t="s">
        <v>20019</v>
      </c>
    </row>
    <row r="3093" spans="1:39" x14ac:dyDescent="0.25">
      <c r="A3093" t="s">
        <v>10150</v>
      </c>
      <c r="B3093" t="s">
        <v>4841</v>
      </c>
      <c r="C3093" t="s">
        <v>4842</v>
      </c>
      <c r="D3093">
        <v>46</v>
      </c>
      <c r="E3093" t="s">
        <v>4845</v>
      </c>
      <c r="F3093">
        <v>7.34</v>
      </c>
      <c r="K3093" t="s">
        <v>6860</v>
      </c>
      <c r="M3093" t="s">
        <v>6865</v>
      </c>
      <c r="N3093">
        <v>8</v>
      </c>
      <c r="O3093" t="s">
        <v>15316</v>
      </c>
      <c r="P3093" t="s">
        <v>17802</v>
      </c>
      <c r="Q3093">
        <v>5</v>
      </c>
      <c r="R3093">
        <v>2</v>
      </c>
      <c r="S3093">
        <v>6.02</v>
      </c>
      <c r="T3093">
        <v>6.13</v>
      </c>
      <c r="U3093">
        <v>583.61</v>
      </c>
      <c r="V3093">
        <v>105.21</v>
      </c>
      <c r="W3093">
        <v>6.06</v>
      </c>
      <c r="X3093">
        <v>8.19</v>
      </c>
      <c r="Y3093">
        <v>6.47</v>
      </c>
      <c r="Z3093">
        <v>4</v>
      </c>
      <c r="AA3093" t="s">
        <v>4250</v>
      </c>
      <c r="AB3093">
        <v>2</v>
      </c>
      <c r="AC3093">
        <v>2</v>
      </c>
      <c r="AD3093">
        <v>1.9930000000000001</v>
      </c>
      <c r="AF3093" t="s">
        <v>7949</v>
      </c>
      <c r="AI3093">
        <v>0</v>
      </c>
      <c r="AJ3093">
        <v>0</v>
      </c>
      <c r="AK3093" t="s">
        <v>19862</v>
      </c>
      <c r="AL3093" t="s">
        <v>19862</v>
      </c>
      <c r="AM3093" t="s">
        <v>20019</v>
      </c>
    </row>
    <row r="3094" spans="1:39" x14ac:dyDescent="0.25">
      <c r="A3094" t="s">
        <v>9767</v>
      </c>
      <c r="B3094" t="s">
        <v>4841</v>
      </c>
      <c r="C3094" t="s">
        <v>4842</v>
      </c>
      <c r="D3094">
        <v>46</v>
      </c>
      <c r="E3094" t="s">
        <v>4845</v>
      </c>
      <c r="F3094">
        <v>7.34</v>
      </c>
      <c r="K3094" t="s">
        <v>6860</v>
      </c>
      <c r="M3094" t="s">
        <v>14983</v>
      </c>
      <c r="N3094">
        <v>8</v>
      </c>
      <c r="O3094" t="s">
        <v>15306</v>
      </c>
      <c r="P3094" t="s">
        <v>17419</v>
      </c>
      <c r="Q3094">
        <v>6</v>
      </c>
      <c r="R3094">
        <v>4</v>
      </c>
      <c r="S3094">
        <v>-1.59</v>
      </c>
      <c r="T3094">
        <v>-0.62</v>
      </c>
      <c r="U3094">
        <v>586.67999999999995</v>
      </c>
      <c r="V3094">
        <v>120</v>
      </c>
      <c r="W3094">
        <v>2.4500000000000002</v>
      </c>
      <c r="X3094">
        <v>13.86</v>
      </c>
      <c r="Y3094">
        <v>8.5</v>
      </c>
      <c r="Z3094">
        <v>2</v>
      </c>
      <c r="AA3094" t="s">
        <v>4250</v>
      </c>
      <c r="AB3094">
        <v>1</v>
      </c>
      <c r="AC3094">
        <v>14</v>
      </c>
      <c r="AD3094">
        <v>2.75</v>
      </c>
      <c r="AF3094" t="s">
        <v>7949</v>
      </c>
      <c r="AI3094">
        <v>0</v>
      </c>
      <c r="AJ3094">
        <v>0</v>
      </c>
      <c r="AK3094" t="s">
        <v>19858</v>
      </c>
      <c r="AL3094" t="s">
        <v>19858</v>
      </c>
      <c r="AM3094" t="s">
        <v>20019</v>
      </c>
    </row>
    <row r="3095" spans="1:39" x14ac:dyDescent="0.25">
      <c r="A3095" t="s">
        <v>9164</v>
      </c>
      <c r="B3095" t="s">
        <v>4841</v>
      </c>
      <c r="C3095" t="s">
        <v>4842</v>
      </c>
      <c r="D3095">
        <v>46</v>
      </c>
      <c r="E3095" t="s">
        <v>4845</v>
      </c>
      <c r="F3095">
        <v>7.34</v>
      </c>
      <c r="K3095" t="s">
        <v>6860</v>
      </c>
      <c r="L3095" t="s">
        <v>6861</v>
      </c>
      <c r="M3095" t="s">
        <v>15102</v>
      </c>
      <c r="N3095">
        <v>9</v>
      </c>
      <c r="O3095" t="s">
        <v>15467</v>
      </c>
      <c r="P3095" t="s">
        <v>16816</v>
      </c>
      <c r="Q3095">
        <v>5</v>
      </c>
      <c r="R3095">
        <v>2</v>
      </c>
      <c r="S3095">
        <v>-1.78</v>
      </c>
      <c r="T3095">
        <v>-1.54</v>
      </c>
      <c r="U3095">
        <v>376.82</v>
      </c>
      <c r="V3095">
        <v>89.6</v>
      </c>
      <c r="W3095">
        <v>3.12</v>
      </c>
      <c r="X3095">
        <v>10.09</v>
      </c>
      <c r="Y3095">
        <v>7.24</v>
      </c>
      <c r="Z3095">
        <v>2</v>
      </c>
      <c r="AA3095" t="s">
        <v>4250</v>
      </c>
      <c r="AB3095">
        <v>0</v>
      </c>
      <c r="AC3095">
        <v>3</v>
      </c>
      <c r="AD3095">
        <v>5.3798571428571416</v>
      </c>
      <c r="AF3095" t="s">
        <v>7949</v>
      </c>
      <c r="AI3095">
        <v>0</v>
      </c>
      <c r="AJ3095">
        <v>0</v>
      </c>
      <c r="AK3095" t="s">
        <v>19860</v>
      </c>
      <c r="AL3095" t="s">
        <v>19860</v>
      </c>
      <c r="AM3095" t="s">
        <v>20019</v>
      </c>
    </row>
    <row r="3096" spans="1:39" x14ac:dyDescent="0.25">
      <c r="A3096" t="s">
        <v>10151</v>
      </c>
      <c r="B3096" t="s">
        <v>4841</v>
      </c>
      <c r="C3096" t="s">
        <v>4842</v>
      </c>
      <c r="D3096">
        <v>46</v>
      </c>
      <c r="E3096" t="s">
        <v>4845</v>
      </c>
      <c r="F3096">
        <v>7.34</v>
      </c>
      <c r="I3096" t="s">
        <v>13451</v>
      </c>
      <c r="K3096" t="s">
        <v>6860</v>
      </c>
      <c r="M3096" t="s">
        <v>14977</v>
      </c>
      <c r="N3096">
        <v>8</v>
      </c>
      <c r="O3096" t="s">
        <v>15298</v>
      </c>
      <c r="P3096" t="s">
        <v>17803</v>
      </c>
      <c r="Q3096">
        <v>7</v>
      </c>
      <c r="R3096">
        <v>1</v>
      </c>
      <c r="S3096">
        <v>2.4300000000000002</v>
      </c>
      <c r="T3096">
        <v>4.1500000000000004</v>
      </c>
      <c r="U3096">
        <v>404.47</v>
      </c>
      <c r="V3096">
        <v>93.1</v>
      </c>
      <c r="W3096">
        <v>3.29</v>
      </c>
      <c r="Y3096">
        <v>9.4499999999999993</v>
      </c>
      <c r="Z3096">
        <v>2</v>
      </c>
      <c r="AA3096" t="s">
        <v>4250</v>
      </c>
      <c r="AB3096">
        <v>0</v>
      </c>
      <c r="AC3096">
        <v>2</v>
      </c>
      <c r="AD3096">
        <v>3.897357142857143</v>
      </c>
      <c r="AF3096" t="s">
        <v>7952</v>
      </c>
      <c r="AI3096">
        <v>0</v>
      </c>
      <c r="AJ3096">
        <v>0</v>
      </c>
      <c r="AM3096" t="s">
        <v>20019</v>
      </c>
    </row>
    <row r="3097" spans="1:39" x14ac:dyDescent="0.25">
      <c r="A3097" t="s">
        <v>10152</v>
      </c>
      <c r="B3097" t="s">
        <v>4841</v>
      </c>
      <c r="C3097" t="s">
        <v>4842</v>
      </c>
      <c r="D3097">
        <v>46</v>
      </c>
      <c r="E3097" t="s">
        <v>4845</v>
      </c>
      <c r="F3097">
        <v>7.34</v>
      </c>
      <c r="I3097" t="s">
        <v>13452</v>
      </c>
      <c r="K3097" t="s">
        <v>6860</v>
      </c>
      <c r="L3097" t="s">
        <v>6861</v>
      </c>
      <c r="M3097" t="s">
        <v>14996</v>
      </c>
      <c r="N3097">
        <v>9</v>
      </c>
      <c r="O3097" t="s">
        <v>15322</v>
      </c>
      <c r="P3097" t="s">
        <v>17804</v>
      </c>
      <c r="Q3097">
        <v>6</v>
      </c>
      <c r="R3097">
        <v>2</v>
      </c>
      <c r="S3097">
        <v>-3.13</v>
      </c>
      <c r="T3097">
        <v>-3.13</v>
      </c>
      <c r="U3097">
        <v>403.36</v>
      </c>
      <c r="V3097">
        <v>113.39</v>
      </c>
      <c r="W3097">
        <v>2.58</v>
      </c>
      <c r="X3097">
        <v>9.98</v>
      </c>
      <c r="Y3097">
        <v>3.98</v>
      </c>
      <c r="Z3097">
        <v>2</v>
      </c>
      <c r="AA3097" t="s">
        <v>4250</v>
      </c>
      <c r="AB3097">
        <v>0</v>
      </c>
      <c r="AC3097">
        <v>4</v>
      </c>
      <c r="AD3097">
        <v>4.4106190476190479</v>
      </c>
      <c r="AF3097" t="s">
        <v>7949</v>
      </c>
      <c r="AI3097">
        <v>0</v>
      </c>
      <c r="AJ3097">
        <v>0</v>
      </c>
      <c r="AM3097" t="s">
        <v>20019</v>
      </c>
    </row>
    <row r="3098" spans="1:39" x14ac:dyDescent="0.25">
      <c r="A3098" t="s">
        <v>9465</v>
      </c>
      <c r="B3098" t="s">
        <v>4841</v>
      </c>
      <c r="C3098" t="s">
        <v>4842</v>
      </c>
      <c r="D3098">
        <v>46.1</v>
      </c>
      <c r="E3098" t="s">
        <v>4845</v>
      </c>
      <c r="F3098">
        <v>7.34</v>
      </c>
      <c r="I3098" t="s">
        <v>13453</v>
      </c>
      <c r="K3098" t="s">
        <v>6860</v>
      </c>
      <c r="L3098" t="s">
        <v>6861</v>
      </c>
      <c r="M3098" t="s">
        <v>14979</v>
      </c>
      <c r="N3098">
        <v>8</v>
      </c>
      <c r="O3098" t="s">
        <v>15302</v>
      </c>
      <c r="P3098" t="s">
        <v>17117</v>
      </c>
      <c r="Q3098">
        <v>6</v>
      </c>
      <c r="R3098">
        <v>2</v>
      </c>
      <c r="S3098">
        <v>1.24</v>
      </c>
      <c r="T3098">
        <v>1.3</v>
      </c>
      <c r="U3098">
        <v>465.33</v>
      </c>
      <c r="V3098">
        <v>102.49</v>
      </c>
      <c r="W3098">
        <v>3.83</v>
      </c>
      <c r="X3098">
        <v>8.19</v>
      </c>
      <c r="Y3098">
        <v>4.3499999999999996</v>
      </c>
      <c r="Z3098">
        <v>2</v>
      </c>
      <c r="AA3098" t="s">
        <v>4250</v>
      </c>
      <c r="AB3098">
        <v>0</v>
      </c>
      <c r="AC3098">
        <v>4</v>
      </c>
      <c r="AD3098">
        <v>4.3313095238095238</v>
      </c>
      <c r="AF3098" t="s">
        <v>7949</v>
      </c>
      <c r="AI3098">
        <v>0</v>
      </c>
      <c r="AJ3098">
        <v>0</v>
      </c>
      <c r="AM3098" t="s">
        <v>20019</v>
      </c>
    </row>
    <row r="3099" spans="1:39" x14ac:dyDescent="0.25">
      <c r="A3099" t="s">
        <v>10153</v>
      </c>
      <c r="B3099" t="s">
        <v>4841</v>
      </c>
      <c r="C3099" t="s">
        <v>4842</v>
      </c>
      <c r="D3099">
        <v>46.3</v>
      </c>
      <c r="E3099" t="s">
        <v>4845</v>
      </c>
      <c r="F3099">
        <v>7.33</v>
      </c>
      <c r="I3099" t="s">
        <v>13454</v>
      </c>
      <c r="K3099" t="s">
        <v>6860</v>
      </c>
      <c r="L3099" t="s">
        <v>6861</v>
      </c>
      <c r="M3099" t="s">
        <v>14987</v>
      </c>
      <c r="N3099">
        <v>9</v>
      </c>
      <c r="O3099" t="s">
        <v>15311</v>
      </c>
      <c r="P3099" t="s">
        <v>17805</v>
      </c>
      <c r="Q3099">
        <v>6</v>
      </c>
      <c r="R3099">
        <v>2</v>
      </c>
      <c r="S3099">
        <v>3.56</v>
      </c>
      <c r="T3099">
        <v>3.56</v>
      </c>
      <c r="U3099">
        <v>481.45</v>
      </c>
      <c r="V3099">
        <v>85.42</v>
      </c>
      <c r="W3099">
        <v>4.6100000000000003</v>
      </c>
      <c r="Y3099">
        <v>4.1900000000000004</v>
      </c>
      <c r="Z3099">
        <v>3</v>
      </c>
      <c r="AA3099" t="s">
        <v>4250</v>
      </c>
      <c r="AB3099">
        <v>0</v>
      </c>
      <c r="AC3099">
        <v>4</v>
      </c>
      <c r="AD3099">
        <v>3.5724999999999998</v>
      </c>
      <c r="AF3099" t="s">
        <v>7949</v>
      </c>
      <c r="AI3099">
        <v>0</v>
      </c>
      <c r="AJ3099">
        <v>0</v>
      </c>
      <c r="AM3099" t="s">
        <v>20019</v>
      </c>
    </row>
    <row r="3100" spans="1:39" x14ac:dyDescent="0.25">
      <c r="A3100" t="s">
        <v>10154</v>
      </c>
      <c r="B3100" t="s">
        <v>4841</v>
      </c>
      <c r="C3100" t="s">
        <v>4842</v>
      </c>
      <c r="D3100">
        <v>46.6</v>
      </c>
      <c r="E3100" t="s">
        <v>4845</v>
      </c>
      <c r="F3100">
        <v>7.33</v>
      </c>
      <c r="I3100" t="s">
        <v>13455</v>
      </c>
      <c r="K3100" t="s">
        <v>6860</v>
      </c>
      <c r="L3100" t="s">
        <v>6861</v>
      </c>
      <c r="M3100" t="s">
        <v>14987</v>
      </c>
      <c r="N3100">
        <v>9</v>
      </c>
      <c r="O3100" t="s">
        <v>15311</v>
      </c>
      <c r="P3100" t="s">
        <v>17806</v>
      </c>
      <c r="Q3100">
        <v>6</v>
      </c>
      <c r="R3100">
        <v>2</v>
      </c>
      <c r="S3100">
        <v>0.73</v>
      </c>
      <c r="T3100">
        <v>0.73</v>
      </c>
      <c r="U3100">
        <v>429.4</v>
      </c>
      <c r="V3100">
        <v>113.39</v>
      </c>
      <c r="W3100">
        <v>3.16</v>
      </c>
      <c r="X3100">
        <v>10.25</v>
      </c>
      <c r="Y3100">
        <v>4.12</v>
      </c>
      <c r="Z3100">
        <v>2</v>
      </c>
      <c r="AA3100" t="s">
        <v>4250</v>
      </c>
      <c r="AB3100">
        <v>0</v>
      </c>
      <c r="AC3100">
        <v>4</v>
      </c>
      <c r="AD3100">
        <v>4.2246190476190479</v>
      </c>
      <c r="AF3100" t="s">
        <v>7949</v>
      </c>
      <c r="AI3100">
        <v>0</v>
      </c>
      <c r="AJ3100">
        <v>0</v>
      </c>
      <c r="AM3100" t="s">
        <v>20019</v>
      </c>
    </row>
    <row r="3101" spans="1:39" x14ac:dyDescent="0.25">
      <c r="A3101" t="s">
        <v>10155</v>
      </c>
      <c r="B3101" t="s">
        <v>4841</v>
      </c>
      <c r="C3101" t="s">
        <v>4842</v>
      </c>
      <c r="D3101">
        <v>46.7</v>
      </c>
      <c r="E3101" t="s">
        <v>4845</v>
      </c>
      <c r="F3101">
        <v>7.33</v>
      </c>
      <c r="I3101" t="s">
        <v>13456</v>
      </c>
      <c r="K3101" t="s">
        <v>6860</v>
      </c>
      <c r="L3101" t="s">
        <v>6861</v>
      </c>
      <c r="M3101" t="s">
        <v>14987</v>
      </c>
      <c r="N3101">
        <v>9</v>
      </c>
      <c r="O3101" t="s">
        <v>15311</v>
      </c>
      <c r="P3101" t="s">
        <v>17807</v>
      </c>
      <c r="Q3101">
        <v>5</v>
      </c>
      <c r="R3101">
        <v>2</v>
      </c>
      <c r="S3101">
        <v>2.62</v>
      </c>
      <c r="T3101">
        <v>2.63</v>
      </c>
      <c r="U3101">
        <v>414.39</v>
      </c>
      <c r="V3101">
        <v>89.6</v>
      </c>
      <c r="W3101">
        <v>3.04</v>
      </c>
      <c r="X3101">
        <v>10.27</v>
      </c>
      <c r="Y3101">
        <v>4.2</v>
      </c>
      <c r="Z3101">
        <v>2</v>
      </c>
      <c r="AA3101" t="s">
        <v>4250</v>
      </c>
      <c r="AB3101">
        <v>0</v>
      </c>
      <c r="AC3101">
        <v>4</v>
      </c>
      <c r="AD3101">
        <v>4.8014999999999999</v>
      </c>
      <c r="AF3101" t="s">
        <v>7949</v>
      </c>
      <c r="AI3101">
        <v>0</v>
      </c>
      <c r="AJ3101">
        <v>0</v>
      </c>
      <c r="AM3101" t="s">
        <v>20019</v>
      </c>
    </row>
    <row r="3102" spans="1:39" x14ac:dyDescent="0.25">
      <c r="A3102" t="s">
        <v>10156</v>
      </c>
      <c r="B3102" t="s">
        <v>4841</v>
      </c>
      <c r="C3102" t="s">
        <v>4842</v>
      </c>
      <c r="D3102">
        <v>46.77</v>
      </c>
      <c r="E3102" t="s">
        <v>4845</v>
      </c>
      <c r="F3102">
        <v>7.33</v>
      </c>
      <c r="K3102" t="s">
        <v>6860</v>
      </c>
      <c r="M3102" t="s">
        <v>14973</v>
      </c>
      <c r="N3102">
        <v>8</v>
      </c>
      <c r="O3102" t="s">
        <v>15540</v>
      </c>
      <c r="P3102" t="s">
        <v>17808</v>
      </c>
      <c r="Q3102">
        <v>7</v>
      </c>
      <c r="R3102">
        <v>2</v>
      </c>
      <c r="S3102">
        <v>1.72</v>
      </c>
      <c r="T3102">
        <v>1.72</v>
      </c>
      <c r="U3102">
        <v>471.37</v>
      </c>
      <c r="V3102">
        <v>103.12</v>
      </c>
      <c r="W3102">
        <v>3.52</v>
      </c>
      <c r="X3102">
        <v>10.51</v>
      </c>
      <c r="Y3102">
        <v>3.85</v>
      </c>
      <c r="Z3102">
        <v>3</v>
      </c>
      <c r="AA3102" t="s">
        <v>4250</v>
      </c>
      <c r="AB3102">
        <v>0</v>
      </c>
      <c r="AC3102">
        <v>4</v>
      </c>
      <c r="AD3102">
        <v>4.2671666666666663</v>
      </c>
      <c r="AF3102" t="s">
        <v>7949</v>
      </c>
      <c r="AI3102">
        <v>0</v>
      </c>
      <c r="AJ3102">
        <v>0</v>
      </c>
      <c r="AK3102" t="s">
        <v>19961</v>
      </c>
      <c r="AL3102" t="s">
        <v>19961</v>
      </c>
      <c r="AM3102" t="s">
        <v>20019</v>
      </c>
    </row>
    <row r="3103" spans="1:39" x14ac:dyDescent="0.25">
      <c r="A3103" t="s">
        <v>10157</v>
      </c>
      <c r="B3103" t="s">
        <v>4841</v>
      </c>
      <c r="C3103" t="s">
        <v>4842</v>
      </c>
      <c r="D3103">
        <v>46.8</v>
      </c>
      <c r="E3103" t="s">
        <v>4845</v>
      </c>
      <c r="F3103">
        <v>7.33</v>
      </c>
      <c r="I3103" t="s">
        <v>13457</v>
      </c>
      <c r="K3103" t="s">
        <v>6860</v>
      </c>
      <c r="M3103" t="s">
        <v>15002</v>
      </c>
      <c r="N3103">
        <v>8</v>
      </c>
      <c r="O3103" t="s">
        <v>15332</v>
      </c>
      <c r="P3103" t="s">
        <v>17809</v>
      </c>
      <c r="Q3103">
        <v>4</v>
      </c>
      <c r="R3103">
        <v>2</v>
      </c>
      <c r="S3103">
        <v>6.86</v>
      </c>
      <c r="T3103">
        <v>6.94</v>
      </c>
      <c r="U3103">
        <v>377.49</v>
      </c>
      <c r="V3103">
        <v>67.59</v>
      </c>
      <c r="W3103">
        <v>2.3199999999999998</v>
      </c>
      <c r="Y3103">
        <v>8.3800000000000008</v>
      </c>
      <c r="Z3103">
        <v>2</v>
      </c>
      <c r="AA3103" t="s">
        <v>4250</v>
      </c>
      <c r="AB3103">
        <v>0</v>
      </c>
      <c r="AC3103">
        <v>1</v>
      </c>
      <c r="AD3103">
        <v>3.1850714285714279</v>
      </c>
      <c r="AF3103" t="s">
        <v>7949</v>
      </c>
      <c r="AI3103">
        <v>0</v>
      </c>
      <c r="AJ3103">
        <v>0</v>
      </c>
      <c r="AM3103" t="s">
        <v>20019</v>
      </c>
    </row>
    <row r="3104" spans="1:39" x14ac:dyDescent="0.25">
      <c r="A3104" t="s">
        <v>10158</v>
      </c>
      <c r="B3104" t="s">
        <v>4841</v>
      </c>
      <c r="C3104" t="s">
        <v>4842</v>
      </c>
      <c r="D3104">
        <v>46.9</v>
      </c>
      <c r="E3104" t="s">
        <v>4845</v>
      </c>
      <c r="F3104">
        <v>7.33</v>
      </c>
      <c r="I3104" t="s">
        <v>13458</v>
      </c>
      <c r="K3104" t="s">
        <v>6860</v>
      </c>
      <c r="L3104" t="s">
        <v>6861</v>
      </c>
      <c r="M3104" t="s">
        <v>14987</v>
      </c>
      <c r="N3104">
        <v>9</v>
      </c>
      <c r="O3104" t="s">
        <v>15311</v>
      </c>
      <c r="P3104" t="s">
        <v>17810</v>
      </c>
      <c r="Q3104">
        <v>5</v>
      </c>
      <c r="R3104">
        <v>2</v>
      </c>
      <c r="S3104">
        <v>1.71</v>
      </c>
      <c r="T3104">
        <v>1.72</v>
      </c>
      <c r="U3104">
        <v>455.23</v>
      </c>
      <c r="V3104">
        <v>89.6</v>
      </c>
      <c r="W3104">
        <v>3.27</v>
      </c>
      <c r="X3104">
        <v>9.2200000000000006</v>
      </c>
      <c r="Y3104">
        <v>4.5199999999999996</v>
      </c>
      <c r="Z3104">
        <v>2</v>
      </c>
      <c r="AA3104" t="s">
        <v>4250</v>
      </c>
      <c r="AB3104">
        <v>0</v>
      </c>
      <c r="AC3104">
        <v>4</v>
      </c>
      <c r="AD3104">
        <v>4.8197857142857146</v>
      </c>
      <c r="AF3104" t="s">
        <v>7949</v>
      </c>
      <c r="AI3104">
        <v>0</v>
      </c>
      <c r="AJ3104">
        <v>0</v>
      </c>
      <c r="AM3104" t="s">
        <v>20019</v>
      </c>
    </row>
    <row r="3105" spans="1:39" x14ac:dyDescent="0.25">
      <c r="A3105" t="s">
        <v>10159</v>
      </c>
      <c r="B3105" t="s">
        <v>4841</v>
      </c>
      <c r="C3105" t="s">
        <v>4842</v>
      </c>
      <c r="D3105">
        <v>46.9</v>
      </c>
      <c r="E3105" t="s">
        <v>4845</v>
      </c>
      <c r="F3105">
        <v>7.33</v>
      </c>
      <c r="I3105" t="s">
        <v>13459</v>
      </c>
      <c r="K3105" t="s">
        <v>6860</v>
      </c>
      <c r="L3105" t="s">
        <v>6861</v>
      </c>
      <c r="M3105" t="s">
        <v>14987</v>
      </c>
      <c r="N3105">
        <v>9</v>
      </c>
      <c r="O3105" t="s">
        <v>15311</v>
      </c>
      <c r="P3105" t="s">
        <v>17811</v>
      </c>
      <c r="Q3105">
        <v>6</v>
      </c>
      <c r="R3105">
        <v>2</v>
      </c>
      <c r="S3105">
        <v>1.92</v>
      </c>
      <c r="T3105">
        <v>1.92</v>
      </c>
      <c r="U3105">
        <v>472.83</v>
      </c>
      <c r="V3105">
        <v>98.83</v>
      </c>
      <c r="W3105">
        <v>4.09</v>
      </c>
      <c r="X3105">
        <v>10.36</v>
      </c>
      <c r="Y3105">
        <v>4.07</v>
      </c>
      <c r="Z3105">
        <v>2</v>
      </c>
      <c r="AA3105" t="s">
        <v>4250</v>
      </c>
      <c r="AB3105">
        <v>0</v>
      </c>
      <c r="AC3105">
        <v>6</v>
      </c>
      <c r="AD3105">
        <v>4.3997380952380958</v>
      </c>
      <c r="AF3105" t="s">
        <v>7949</v>
      </c>
      <c r="AI3105">
        <v>0</v>
      </c>
      <c r="AJ3105">
        <v>0</v>
      </c>
      <c r="AM3105" t="s">
        <v>20019</v>
      </c>
    </row>
    <row r="3106" spans="1:39" x14ac:dyDescent="0.25">
      <c r="A3106" t="s">
        <v>10160</v>
      </c>
      <c r="B3106" t="s">
        <v>4841</v>
      </c>
      <c r="C3106" t="s">
        <v>4842</v>
      </c>
      <c r="D3106">
        <v>46.9</v>
      </c>
      <c r="E3106" t="s">
        <v>4845</v>
      </c>
      <c r="F3106">
        <v>7.33</v>
      </c>
      <c r="I3106" t="s">
        <v>13460</v>
      </c>
      <c r="K3106" t="s">
        <v>6860</v>
      </c>
      <c r="L3106" t="s">
        <v>6861</v>
      </c>
      <c r="M3106" t="s">
        <v>14987</v>
      </c>
      <c r="N3106">
        <v>9</v>
      </c>
      <c r="O3106" t="s">
        <v>15311</v>
      </c>
      <c r="P3106" t="s">
        <v>17812</v>
      </c>
      <c r="Q3106">
        <v>6</v>
      </c>
      <c r="R3106">
        <v>2</v>
      </c>
      <c r="S3106">
        <v>1.56</v>
      </c>
      <c r="T3106">
        <v>1.58</v>
      </c>
      <c r="U3106">
        <v>417.8</v>
      </c>
      <c r="V3106">
        <v>113.39</v>
      </c>
      <c r="W3106">
        <v>2.9</v>
      </c>
      <c r="X3106">
        <v>8.7100000000000009</v>
      </c>
      <c r="Y3106">
        <v>5.0199999999999996</v>
      </c>
      <c r="Z3106">
        <v>2</v>
      </c>
      <c r="AA3106" t="s">
        <v>4250</v>
      </c>
      <c r="AB3106">
        <v>0</v>
      </c>
      <c r="AC3106">
        <v>4</v>
      </c>
      <c r="AD3106">
        <v>4.3074761904761907</v>
      </c>
      <c r="AF3106" t="s">
        <v>7949</v>
      </c>
      <c r="AI3106">
        <v>0</v>
      </c>
      <c r="AJ3106">
        <v>0</v>
      </c>
      <c r="AM3106" t="s">
        <v>20019</v>
      </c>
    </row>
    <row r="3107" spans="1:39" x14ac:dyDescent="0.25">
      <c r="A3107" t="s">
        <v>8730</v>
      </c>
      <c r="B3107" t="s">
        <v>4841</v>
      </c>
      <c r="C3107" t="s">
        <v>4842</v>
      </c>
      <c r="D3107">
        <v>47</v>
      </c>
      <c r="E3107" t="s">
        <v>4845</v>
      </c>
      <c r="F3107">
        <v>7.33</v>
      </c>
      <c r="K3107" t="s">
        <v>6860</v>
      </c>
      <c r="L3107" t="s">
        <v>6861</v>
      </c>
      <c r="M3107" t="s">
        <v>15048</v>
      </c>
      <c r="N3107">
        <v>9</v>
      </c>
      <c r="O3107" t="s">
        <v>15397</v>
      </c>
      <c r="P3107" t="s">
        <v>16382</v>
      </c>
      <c r="Q3107">
        <v>7</v>
      </c>
      <c r="R3107">
        <v>4</v>
      </c>
      <c r="S3107">
        <v>3.29</v>
      </c>
      <c r="T3107">
        <v>4.07</v>
      </c>
      <c r="U3107">
        <v>634.72</v>
      </c>
      <c r="V3107">
        <v>120</v>
      </c>
      <c r="W3107">
        <v>4.4400000000000004</v>
      </c>
      <c r="X3107">
        <v>13.95</v>
      </c>
      <c r="Y3107">
        <v>8.18</v>
      </c>
      <c r="Z3107">
        <v>3</v>
      </c>
      <c r="AA3107" t="s">
        <v>4250</v>
      </c>
      <c r="AB3107">
        <v>1</v>
      </c>
      <c r="AC3107">
        <v>13</v>
      </c>
      <c r="AD3107">
        <v>1.73</v>
      </c>
      <c r="AF3107" t="s">
        <v>7949</v>
      </c>
      <c r="AI3107">
        <v>0</v>
      </c>
      <c r="AJ3107">
        <v>0</v>
      </c>
      <c r="AK3107" t="s">
        <v>19889</v>
      </c>
      <c r="AL3107" t="s">
        <v>19889</v>
      </c>
      <c r="AM3107" t="s">
        <v>20019</v>
      </c>
    </row>
    <row r="3108" spans="1:39" x14ac:dyDescent="0.25">
      <c r="A3108" t="s">
        <v>10161</v>
      </c>
      <c r="B3108" t="s">
        <v>4841</v>
      </c>
      <c r="C3108" t="s">
        <v>4842</v>
      </c>
      <c r="D3108">
        <v>47</v>
      </c>
      <c r="E3108" t="s">
        <v>4845</v>
      </c>
      <c r="F3108">
        <v>7.33</v>
      </c>
      <c r="K3108" t="s">
        <v>6860</v>
      </c>
      <c r="M3108" t="s">
        <v>15085</v>
      </c>
      <c r="N3108">
        <v>8</v>
      </c>
      <c r="O3108" t="s">
        <v>15441</v>
      </c>
      <c r="P3108" t="s">
        <v>17813</v>
      </c>
      <c r="Q3108">
        <v>4</v>
      </c>
      <c r="R3108">
        <v>4</v>
      </c>
      <c r="S3108">
        <v>2.16</v>
      </c>
      <c r="T3108">
        <v>2.2599999999999998</v>
      </c>
      <c r="U3108">
        <v>487.59</v>
      </c>
      <c r="V3108">
        <v>90.46</v>
      </c>
      <c r="W3108">
        <v>3.07</v>
      </c>
      <c r="X3108">
        <v>13.86</v>
      </c>
      <c r="Y3108">
        <v>7.12</v>
      </c>
      <c r="Z3108">
        <v>2</v>
      </c>
      <c r="AA3108" t="s">
        <v>4250</v>
      </c>
      <c r="AB3108">
        <v>0</v>
      </c>
      <c r="AC3108">
        <v>8</v>
      </c>
      <c r="AD3108">
        <v>3.9933095238095242</v>
      </c>
      <c r="AF3108" t="s">
        <v>7949</v>
      </c>
      <c r="AI3108">
        <v>0</v>
      </c>
      <c r="AJ3108">
        <v>0</v>
      </c>
      <c r="AK3108" t="s">
        <v>19925</v>
      </c>
      <c r="AL3108" t="s">
        <v>19925</v>
      </c>
      <c r="AM3108" t="s">
        <v>20019</v>
      </c>
    </row>
    <row r="3109" spans="1:39" x14ac:dyDescent="0.25">
      <c r="A3109" t="s">
        <v>10162</v>
      </c>
      <c r="B3109" t="s">
        <v>4841</v>
      </c>
      <c r="C3109" t="s">
        <v>4842</v>
      </c>
      <c r="D3109">
        <v>47</v>
      </c>
      <c r="E3109" t="s">
        <v>4845</v>
      </c>
      <c r="F3109">
        <v>7.33</v>
      </c>
      <c r="K3109" t="s">
        <v>6860</v>
      </c>
      <c r="M3109" t="s">
        <v>15085</v>
      </c>
      <c r="N3109">
        <v>8</v>
      </c>
      <c r="O3109" t="s">
        <v>15441</v>
      </c>
      <c r="P3109" t="s">
        <v>17814</v>
      </c>
      <c r="Q3109">
        <v>3</v>
      </c>
      <c r="R3109">
        <v>3</v>
      </c>
      <c r="S3109">
        <v>3.03</v>
      </c>
      <c r="T3109">
        <v>4.21</v>
      </c>
      <c r="U3109">
        <v>472.62</v>
      </c>
      <c r="V3109">
        <v>61.36</v>
      </c>
      <c r="W3109">
        <v>5.12</v>
      </c>
      <c r="X3109">
        <v>13.91</v>
      </c>
      <c r="Y3109">
        <v>8.3699999999999992</v>
      </c>
      <c r="Z3109">
        <v>2</v>
      </c>
      <c r="AA3109" t="s">
        <v>4250</v>
      </c>
      <c r="AB3109">
        <v>1</v>
      </c>
      <c r="AC3109">
        <v>8</v>
      </c>
      <c r="AD3109">
        <v>3.057238095238096</v>
      </c>
      <c r="AF3109" t="s">
        <v>7949</v>
      </c>
      <c r="AI3109">
        <v>0</v>
      </c>
      <c r="AJ3109">
        <v>0</v>
      </c>
      <c r="AK3109" t="s">
        <v>19925</v>
      </c>
      <c r="AL3109" t="s">
        <v>19925</v>
      </c>
      <c r="AM3109" t="s">
        <v>20019</v>
      </c>
    </row>
    <row r="3110" spans="1:39" x14ac:dyDescent="0.25">
      <c r="A3110" t="s">
        <v>10162</v>
      </c>
      <c r="B3110" t="s">
        <v>4841</v>
      </c>
      <c r="C3110" t="s">
        <v>4842</v>
      </c>
      <c r="D3110">
        <v>47</v>
      </c>
      <c r="E3110" t="s">
        <v>4845</v>
      </c>
      <c r="F3110">
        <v>7.33</v>
      </c>
      <c r="K3110" t="s">
        <v>6860</v>
      </c>
      <c r="M3110" t="s">
        <v>15169</v>
      </c>
      <c r="N3110">
        <v>8</v>
      </c>
      <c r="O3110" t="s">
        <v>15550</v>
      </c>
      <c r="P3110" t="s">
        <v>17814</v>
      </c>
      <c r="Q3110">
        <v>3</v>
      </c>
      <c r="R3110">
        <v>3</v>
      </c>
      <c r="S3110">
        <v>3.03</v>
      </c>
      <c r="T3110">
        <v>4.21</v>
      </c>
      <c r="U3110">
        <v>472.62</v>
      </c>
      <c r="V3110">
        <v>61.36</v>
      </c>
      <c r="W3110">
        <v>5.12</v>
      </c>
      <c r="X3110">
        <v>13.91</v>
      </c>
      <c r="Y3110">
        <v>8.3699999999999992</v>
      </c>
      <c r="Z3110">
        <v>2</v>
      </c>
      <c r="AA3110" t="s">
        <v>4250</v>
      </c>
      <c r="AB3110">
        <v>1</v>
      </c>
      <c r="AC3110">
        <v>8</v>
      </c>
      <c r="AD3110">
        <v>3.057238095238096</v>
      </c>
      <c r="AF3110" t="s">
        <v>7949</v>
      </c>
      <c r="AI3110">
        <v>0</v>
      </c>
      <c r="AJ3110">
        <v>0</v>
      </c>
      <c r="AK3110" t="s">
        <v>19965</v>
      </c>
      <c r="AL3110" t="s">
        <v>19965</v>
      </c>
      <c r="AM3110" t="s">
        <v>20019</v>
      </c>
    </row>
    <row r="3111" spans="1:39" x14ac:dyDescent="0.25">
      <c r="A3111" t="s">
        <v>10162</v>
      </c>
      <c r="B3111" t="s">
        <v>4841</v>
      </c>
      <c r="C3111" t="s">
        <v>4842</v>
      </c>
      <c r="D3111">
        <v>47</v>
      </c>
      <c r="E3111" t="s">
        <v>4845</v>
      </c>
      <c r="F3111">
        <v>7.33</v>
      </c>
      <c r="K3111" t="s">
        <v>6860</v>
      </c>
      <c r="M3111" t="s">
        <v>6865</v>
      </c>
      <c r="N3111">
        <v>8</v>
      </c>
      <c r="O3111" t="s">
        <v>15553</v>
      </c>
      <c r="P3111" t="s">
        <v>17814</v>
      </c>
      <c r="Q3111">
        <v>3</v>
      </c>
      <c r="R3111">
        <v>3</v>
      </c>
      <c r="S3111">
        <v>3.03</v>
      </c>
      <c r="T3111">
        <v>4.21</v>
      </c>
      <c r="U3111">
        <v>472.62</v>
      </c>
      <c r="V3111">
        <v>61.36</v>
      </c>
      <c r="W3111">
        <v>5.12</v>
      </c>
      <c r="X3111">
        <v>13.91</v>
      </c>
      <c r="Y3111">
        <v>8.3699999999999992</v>
      </c>
      <c r="Z3111">
        <v>2</v>
      </c>
      <c r="AA3111" t="s">
        <v>4250</v>
      </c>
      <c r="AB3111">
        <v>1</v>
      </c>
      <c r="AC3111">
        <v>8</v>
      </c>
      <c r="AD3111">
        <v>3.057238095238096</v>
      </c>
      <c r="AF3111" t="s">
        <v>7949</v>
      </c>
      <c r="AI3111">
        <v>0</v>
      </c>
      <c r="AJ3111">
        <v>0</v>
      </c>
      <c r="AK3111" t="s">
        <v>19966</v>
      </c>
      <c r="AL3111" t="s">
        <v>19966</v>
      </c>
      <c r="AM3111" t="s">
        <v>20019</v>
      </c>
    </row>
    <row r="3112" spans="1:39" x14ac:dyDescent="0.25">
      <c r="A3112" t="s">
        <v>10162</v>
      </c>
      <c r="B3112" t="s">
        <v>4841</v>
      </c>
      <c r="C3112" t="s">
        <v>4842</v>
      </c>
      <c r="D3112">
        <v>47</v>
      </c>
      <c r="E3112" t="s">
        <v>4845</v>
      </c>
      <c r="F3112">
        <v>7.33</v>
      </c>
      <c r="K3112" t="s">
        <v>6860</v>
      </c>
      <c r="M3112" t="s">
        <v>15175</v>
      </c>
      <c r="N3112">
        <v>8</v>
      </c>
      <c r="O3112" t="s">
        <v>15558</v>
      </c>
      <c r="P3112" t="s">
        <v>17814</v>
      </c>
      <c r="Q3112">
        <v>3</v>
      </c>
      <c r="R3112">
        <v>3</v>
      </c>
      <c r="S3112">
        <v>3.03</v>
      </c>
      <c r="T3112">
        <v>4.21</v>
      </c>
      <c r="U3112">
        <v>472.62</v>
      </c>
      <c r="V3112">
        <v>61.36</v>
      </c>
      <c r="W3112">
        <v>5.12</v>
      </c>
      <c r="X3112">
        <v>13.91</v>
      </c>
      <c r="Y3112">
        <v>8.3699999999999992</v>
      </c>
      <c r="Z3112">
        <v>2</v>
      </c>
      <c r="AA3112" t="s">
        <v>4250</v>
      </c>
      <c r="AB3112">
        <v>1</v>
      </c>
      <c r="AC3112">
        <v>8</v>
      </c>
      <c r="AD3112">
        <v>3.057238095238096</v>
      </c>
      <c r="AF3112" t="s">
        <v>7949</v>
      </c>
      <c r="AI3112">
        <v>0</v>
      </c>
      <c r="AJ3112">
        <v>0</v>
      </c>
      <c r="AK3112" t="s">
        <v>19971</v>
      </c>
      <c r="AL3112" t="s">
        <v>19971</v>
      </c>
      <c r="AM3112" t="s">
        <v>20019</v>
      </c>
    </row>
    <row r="3113" spans="1:39" x14ac:dyDescent="0.25">
      <c r="A3113" t="s">
        <v>9007</v>
      </c>
      <c r="B3113" t="s">
        <v>4841</v>
      </c>
      <c r="C3113" t="s">
        <v>4842</v>
      </c>
      <c r="D3113">
        <v>47</v>
      </c>
      <c r="E3113" t="s">
        <v>4845</v>
      </c>
      <c r="F3113">
        <v>7.33</v>
      </c>
      <c r="K3113" t="s">
        <v>6860</v>
      </c>
      <c r="M3113" t="s">
        <v>15126</v>
      </c>
      <c r="N3113">
        <v>8</v>
      </c>
      <c r="O3113" t="s">
        <v>15499</v>
      </c>
      <c r="P3113" t="s">
        <v>16659</v>
      </c>
      <c r="Q3113">
        <v>7</v>
      </c>
      <c r="R3113">
        <v>3</v>
      </c>
      <c r="S3113">
        <v>4.4800000000000004</v>
      </c>
      <c r="T3113">
        <v>4.6399999999999997</v>
      </c>
      <c r="U3113">
        <v>573.73</v>
      </c>
      <c r="V3113">
        <v>101.94</v>
      </c>
      <c r="W3113">
        <v>4.88</v>
      </c>
      <c r="X3113">
        <v>12.99</v>
      </c>
      <c r="Y3113">
        <v>6.95</v>
      </c>
      <c r="Z3113">
        <v>3</v>
      </c>
      <c r="AA3113" t="s">
        <v>4250</v>
      </c>
      <c r="AB3113">
        <v>1</v>
      </c>
      <c r="AC3113">
        <v>8</v>
      </c>
      <c r="AD3113">
        <v>1.948666666666667</v>
      </c>
      <c r="AF3113" t="s">
        <v>7949</v>
      </c>
      <c r="AI3113">
        <v>0</v>
      </c>
      <c r="AJ3113">
        <v>0</v>
      </c>
      <c r="AK3113" t="s">
        <v>19865</v>
      </c>
      <c r="AL3113" t="s">
        <v>19865</v>
      </c>
      <c r="AM3113" t="s">
        <v>20019</v>
      </c>
    </row>
    <row r="3114" spans="1:39" x14ac:dyDescent="0.25">
      <c r="A3114" t="s">
        <v>8064</v>
      </c>
      <c r="B3114" t="s">
        <v>4841</v>
      </c>
      <c r="C3114" t="s">
        <v>4842</v>
      </c>
      <c r="D3114">
        <v>47</v>
      </c>
      <c r="E3114" t="s">
        <v>4845</v>
      </c>
      <c r="F3114">
        <v>7.33</v>
      </c>
      <c r="K3114" t="s">
        <v>6860</v>
      </c>
      <c r="L3114" t="s">
        <v>6861</v>
      </c>
      <c r="M3114" t="s">
        <v>15090</v>
      </c>
      <c r="N3114">
        <v>9</v>
      </c>
      <c r="O3114" t="s">
        <v>15449</v>
      </c>
      <c r="P3114" t="s">
        <v>15717</v>
      </c>
      <c r="Q3114">
        <v>5</v>
      </c>
      <c r="R3114">
        <v>1</v>
      </c>
      <c r="S3114">
        <v>1.82</v>
      </c>
      <c r="T3114">
        <v>1.82</v>
      </c>
      <c r="U3114">
        <v>376.49</v>
      </c>
      <c r="V3114">
        <v>82.48</v>
      </c>
      <c r="W3114">
        <v>3.48</v>
      </c>
      <c r="Y3114">
        <v>0.83</v>
      </c>
      <c r="Z3114">
        <v>2</v>
      </c>
      <c r="AA3114" t="s">
        <v>4250</v>
      </c>
      <c r="AB3114">
        <v>0</v>
      </c>
      <c r="AC3114">
        <v>1</v>
      </c>
      <c r="AD3114">
        <v>5.7155476190476184</v>
      </c>
      <c r="AF3114" t="s">
        <v>7949</v>
      </c>
      <c r="AI3114">
        <v>0</v>
      </c>
      <c r="AJ3114">
        <v>0</v>
      </c>
      <c r="AK3114" t="s">
        <v>19832</v>
      </c>
      <c r="AL3114" t="s">
        <v>19832</v>
      </c>
      <c r="AM3114" t="s">
        <v>20019</v>
      </c>
    </row>
    <row r="3115" spans="1:39" x14ac:dyDescent="0.25">
      <c r="A3115" t="s">
        <v>10163</v>
      </c>
      <c r="B3115" t="s">
        <v>4841</v>
      </c>
      <c r="C3115" t="s">
        <v>4842</v>
      </c>
      <c r="D3115">
        <v>47</v>
      </c>
      <c r="E3115" t="s">
        <v>4845</v>
      </c>
      <c r="F3115">
        <v>7.33</v>
      </c>
      <c r="I3115" t="s">
        <v>13461</v>
      </c>
      <c r="K3115" t="s">
        <v>6860</v>
      </c>
      <c r="L3115" t="s">
        <v>6861</v>
      </c>
      <c r="M3115" t="s">
        <v>14972</v>
      </c>
      <c r="N3115">
        <v>8</v>
      </c>
      <c r="O3115" t="s">
        <v>15293</v>
      </c>
      <c r="P3115" t="s">
        <v>17815</v>
      </c>
      <c r="Q3115">
        <v>6</v>
      </c>
      <c r="R3115">
        <v>2</v>
      </c>
      <c r="S3115">
        <v>3.63</v>
      </c>
      <c r="T3115">
        <v>3.68</v>
      </c>
      <c r="U3115">
        <v>481.78</v>
      </c>
      <c r="V3115">
        <v>102.49</v>
      </c>
      <c r="W3115">
        <v>4.34</v>
      </c>
      <c r="X3115">
        <v>8.3000000000000007</v>
      </c>
      <c r="Y3115">
        <v>4.3499999999999996</v>
      </c>
      <c r="Z3115">
        <v>2</v>
      </c>
      <c r="AA3115" t="s">
        <v>4250</v>
      </c>
      <c r="AB3115">
        <v>0</v>
      </c>
      <c r="AC3115">
        <v>4</v>
      </c>
      <c r="AD3115">
        <v>3.0588095238095239</v>
      </c>
      <c r="AF3115" t="s">
        <v>7949</v>
      </c>
      <c r="AI3115">
        <v>0</v>
      </c>
      <c r="AJ3115">
        <v>0</v>
      </c>
      <c r="AM3115" t="s">
        <v>20019</v>
      </c>
    </row>
    <row r="3116" spans="1:39" x14ac:dyDescent="0.25">
      <c r="A3116" t="s">
        <v>10164</v>
      </c>
      <c r="B3116" t="s">
        <v>4841</v>
      </c>
      <c r="C3116" t="s">
        <v>4842</v>
      </c>
      <c r="D3116">
        <v>47</v>
      </c>
      <c r="E3116" t="s">
        <v>4845</v>
      </c>
      <c r="F3116">
        <v>7.33</v>
      </c>
      <c r="K3116" t="s">
        <v>6860</v>
      </c>
      <c r="L3116" t="s">
        <v>6861</v>
      </c>
      <c r="M3116" t="s">
        <v>15008</v>
      </c>
      <c r="N3116">
        <v>9</v>
      </c>
      <c r="O3116" t="s">
        <v>15339</v>
      </c>
      <c r="P3116" t="s">
        <v>17816</v>
      </c>
      <c r="Q3116">
        <v>6</v>
      </c>
      <c r="R3116">
        <v>3</v>
      </c>
      <c r="S3116">
        <v>3.17</v>
      </c>
      <c r="T3116">
        <v>3.18</v>
      </c>
      <c r="U3116">
        <v>519.69000000000005</v>
      </c>
      <c r="V3116">
        <v>92.71</v>
      </c>
      <c r="W3116">
        <v>3.72</v>
      </c>
      <c r="X3116">
        <v>13.82</v>
      </c>
      <c r="Y3116">
        <v>5.89</v>
      </c>
      <c r="Z3116">
        <v>2</v>
      </c>
      <c r="AA3116" t="s">
        <v>4250</v>
      </c>
      <c r="AB3116">
        <v>1</v>
      </c>
      <c r="AC3116">
        <v>10</v>
      </c>
      <c r="AD3116">
        <v>3.401333333333334</v>
      </c>
      <c r="AF3116" t="s">
        <v>7949</v>
      </c>
      <c r="AI3116">
        <v>0</v>
      </c>
      <c r="AJ3116">
        <v>0</v>
      </c>
      <c r="AK3116" t="s">
        <v>19873</v>
      </c>
      <c r="AL3116" t="s">
        <v>19873</v>
      </c>
      <c r="AM3116" t="s">
        <v>20019</v>
      </c>
    </row>
    <row r="3117" spans="1:39" x14ac:dyDescent="0.25">
      <c r="A3117" t="s">
        <v>6026</v>
      </c>
      <c r="B3117" t="s">
        <v>4841</v>
      </c>
      <c r="C3117" t="s">
        <v>4842</v>
      </c>
      <c r="D3117">
        <v>47</v>
      </c>
      <c r="E3117" t="s">
        <v>4845</v>
      </c>
      <c r="F3117">
        <v>7.33</v>
      </c>
      <c r="I3117" t="s">
        <v>13462</v>
      </c>
      <c r="K3117" t="s">
        <v>6860</v>
      </c>
      <c r="L3117" t="s">
        <v>6861</v>
      </c>
      <c r="M3117" t="s">
        <v>14955</v>
      </c>
      <c r="N3117">
        <v>8</v>
      </c>
      <c r="O3117" t="s">
        <v>15276</v>
      </c>
      <c r="P3117" t="s">
        <v>7752</v>
      </c>
      <c r="Q3117">
        <v>7</v>
      </c>
      <c r="R3117">
        <v>1</v>
      </c>
      <c r="S3117">
        <v>1.92</v>
      </c>
      <c r="T3117">
        <v>1.94</v>
      </c>
      <c r="U3117">
        <v>381.43</v>
      </c>
      <c r="V3117">
        <v>88.19</v>
      </c>
      <c r="W3117">
        <v>2.48</v>
      </c>
      <c r="Y3117">
        <v>5.94</v>
      </c>
      <c r="Z3117">
        <v>2</v>
      </c>
      <c r="AA3117" t="s">
        <v>4250</v>
      </c>
      <c r="AB3117">
        <v>0</v>
      </c>
      <c r="AC3117">
        <v>2</v>
      </c>
      <c r="AD3117">
        <v>5.6802619047619043</v>
      </c>
      <c r="AF3117" t="s">
        <v>7949</v>
      </c>
      <c r="AI3117">
        <v>0</v>
      </c>
      <c r="AJ3117">
        <v>0</v>
      </c>
      <c r="AM3117" t="s">
        <v>20019</v>
      </c>
    </row>
    <row r="3118" spans="1:39" x14ac:dyDescent="0.25">
      <c r="A3118" t="s">
        <v>10165</v>
      </c>
      <c r="B3118" t="s">
        <v>4841</v>
      </c>
      <c r="C3118" t="s">
        <v>4842</v>
      </c>
      <c r="D3118">
        <v>47</v>
      </c>
      <c r="E3118" t="s">
        <v>4845</v>
      </c>
      <c r="F3118">
        <v>7.33</v>
      </c>
      <c r="K3118" t="s">
        <v>6860</v>
      </c>
      <c r="L3118" t="s">
        <v>6861</v>
      </c>
      <c r="M3118" t="s">
        <v>15176</v>
      </c>
      <c r="N3118">
        <v>9</v>
      </c>
      <c r="O3118" t="s">
        <v>15559</v>
      </c>
      <c r="P3118" t="s">
        <v>17817</v>
      </c>
      <c r="Q3118">
        <v>12</v>
      </c>
      <c r="R3118">
        <v>12</v>
      </c>
      <c r="S3118">
        <v>-7.7</v>
      </c>
      <c r="T3118">
        <v>-1.19</v>
      </c>
      <c r="U3118">
        <v>939.95</v>
      </c>
      <c r="V3118">
        <v>387.12</v>
      </c>
      <c r="W3118">
        <v>-0.37</v>
      </c>
      <c r="X3118">
        <v>2.71</v>
      </c>
      <c r="Y3118">
        <v>8.74</v>
      </c>
      <c r="Z3118">
        <v>1</v>
      </c>
      <c r="AA3118" t="s">
        <v>4250</v>
      </c>
      <c r="AB3118">
        <v>3</v>
      </c>
      <c r="AC3118">
        <v>23</v>
      </c>
      <c r="AD3118">
        <v>2.63</v>
      </c>
      <c r="AF3118" t="s">
        <v>7950</v>
      </c>
      <c r="AI3118">
        <v>0</v>
      </c>
      <c r="AJ3118">
        <v>0</v>
      </c>
      <c r="AK3118" t="s">
        <v>19917</v>
      </c>
      <c r="AL3118" t="s">
        <v>19917</v>
      </c>
      <c r="AM3118" t="s">
        <v>20019</v>
      </c>
    </row>
    <row r="3119" spans="1:39" x14ac:dyDescent="0.25">
      <c r="A3119" t="s">
        <v>10166</v>
      </c>
      <c r="B3119" t="s">
        <v>4841</v>
      </c>
      <c r="C3119" t="s">
        <v>4842</v>
      </c>
      <c r="D3119">
        <v>47</v>
      </c>
      <c r="E3119" t="s">
        <v>4845</v>
      </c>
      <c r="F3119">
        <v>7.33</v>
      </c>
      <c r="I3119" t="s">
        <v>13463</v>
      </c>
      <c r="K3119" t="s">
        <v>6860</v>
      </c>
      <c r="L3119" t="s">
        <v>6861</v>
      </c>
      <c r="M3119" t="s">
        <v>15000</v>
      </c>
      <c r="N3119">
        <v>9</v>
      </c>
      <c r="O3119" t="s">
        <v>15330</v>
      </c>
      <c r="P3119" t="s">
        <v>17818</v>
      </c>
      <c r="Q3119">
        <v>7</v>
      </c>
      <c r="R3119">
        <v>2</v>
      </c>
      <c r="S3119">
        <v>3.15</v>
      </c>
      <c r="T3119">
        <v>3.33</v>
      </c>
      <c r="U3119">
        <v>497.4</v>
      </c>
      <c r="V3119">
        <v>114.85</v>
      </c>
      <c r="W3119">
        <v>3.61</v>
      </c>
      <c r="X3119">
        <v>11.58</v>
      </c>
      <c r="Y3119">
        <v>6.88</v>
      </c>
      <c r="Z3119">
        <v>2</v>
      </c>
      <c r="AA3119" t="s">
        <v>4250</v>
      </c>
      <c r="AB3119">
        <v>0</v>
      </c>
      <c r="AC3119">
        <v>3</v>
      </c>
      <c r="AD3119">
        <v>2.9502380952380949</v>
      </c>
      <c r="AF3119" t="s">
        <v>7949</v>
      </c>
      <c r="AI3119">
        <v>0</v>
      </c>
      <c r="AJ3119">
        <v>0</v>
      </c>
      <c r="AM3119" t="s">
        <v>20019</v>
      </c>
    </row>
    <row r="3120" spans="1:39" x14ac:dyDescent="0.25">
      <c r="A3120" t="s">
        <v>10167</v>
      </c>
      <c r="B3120" t="s">
        <v>4841</v>
      </c>
      <c r="C3120" t="s">
        <v>4842</v>
      </c>
      <c r="D3120">
        <v>47</v>
      </c>
      <c r="E3120" t="s">
        <v>4845</v>
      </c>
      <c r="F3120">
        <v>7.33</v>
      </c>
      <c r="I3120" t="s">
        <v>13464</v>
      </c>
      <c r="K3120" t="s">
        <v>6860</v>
      </c>
      <c r="L3120" t="s">
        <v>6861</v>
      </c>
      <c r="M3120" t="s">
        <v>15040</v>
      </c>
      <c r="N3120">
        <v>9</v>
      </c>
      <c r="O3120" t="s">
        <v>15384</v>
      </c>
      <c r="P3120" t="s">
        <v>17819</v>
      </c>
      <c r="Q3120">
        <v>4</v>
      </c>
      <c r="R3120">
        <v>1</v>
      </c>
      <c r="S3120">
        <v>4.68</v>
      </c>
      <c r="T3120">
        <v>4.7</v>
      </c>
      <c r="U3120">
        <v>477.53</v>
      </c>
      <c r="V3120">
        <v>60.5</v>
      </c>
      <c r="W3120">
        <v>5.86</v>
      </c>
      <c r="Y3120">
        <v>6.08</v>
      </c>
      <c r="Z3120">
        <v>3</v>
      </c>
      <c r="AA3120" t="s">
        <v>4250</v>
      </c>
      <c r="AB3120">
        <v>1</v>
      </c>
      <c r="AC3120">
        <v>2</v>
      </c>
      <c r="AD3120">
        <v>3.1438333333333341</v>
      </c>
      <c r="AF3120" t="s">
        <v>7949</v>
      </c>
      <c r="AI3120">
        <v>0</v>
      </c>
      <c r="AJ3120">
        <v>0</v>
      </c>
      <c r="AM3120" t="s">
        <v>20019</v>
      </c>
    </row>
    <row r="3121" spans="1:39" x14ac:dyDescent="0.25">
      <c r="A3121" t="s">
        <v>10168</v>
      </c>
      <c r="B3121" t="s">
        <v>4841</v>
      </c>
      <c r="C3121" t="s">
        <v>4842</v>
      </c>
      <c r="D3121">
        <v>47.3</v>
      </c>
      <c r="E3121" t="s">
        <v>4845</v>
      </c>
      <c r="F3121">
        <v>7.33</v>
      </c>
      <c r="I3121" t="s">
        <v>13465</v>
      </c>
      <c r="K3121" t="s">
        <v>6860</v>
      </c>
      <c r="L3121" t="s">
        <v>6861</v>
      </c>
      <c r="M3121" t="s">
        <v>15147</v>
      </c>
      <c r="N3121">
        <v>9</v>
      </c>
      <c r="O3121" t="s">
        <v>15523</v>
      </c>
      <c r="P3121" t="s">
        <v>17820</v>
      </c>
      <c r="Q3121">
        <v>6</v>
      </c>
      <c r="R3121">
        <v>2</v>
      </c>
      <c r="S3121">
        <v>2.13</v>
      </c>
      <c r="T3121">
        <v>2.15</v>
      </c>
      <c r="U3121">
        <v>365.37</v>
      </c>
      <c r="V3121">
        <v>113.39</v>
      </c>
      <c r="W3121">
        <v>2.81</v>
      </c>
      <c r="X3121">
        <v>9.9600000000000009</v>
      </c>
      <c r="Y3121">
        <v>5.91</v>
      </c>
      <c r="Z3121">
        <v>2</v>
      </c>
      <c r="AA3121" t="s">
        <v>4250</v>
      </c>
      <c r="AB3121">
        <v>0</v>
      </c>
      <c r="AC3121">
        <v>3</v>
      </c>
      <c r="AD3121">
        <v>4.6169761904761906</v>
      </c>
      <c r="AF3121" t="s">
        <v>7949</v>
      </c>
      <c r="AI3121">
        <v>0</v>
      </c>
      <c r="AJ3121">
        <v>0</v>
      </c>
      <c r="AM3121" t="s">
        <v>20019</v>
      </c>
    </row>
    <row r="3122" spans="1:39" x14ac:dyDescent="0.25">
      <c r="A3122" t="s">
        <v>10169</v>
      </c>
      <c r="B3122" t="s">
        <v>4841</v>
      </c>
      <c r="C3122" t="s">
        <v>4842</v>
      </c>
      <c r="D3122">
        <v>47.6</v>
      </c>
      <c r="E3122" t="s">
        <v>4845</v>
      </c>
      <c r="F3122">
        <v>7.32</v>
      </c>
      <c r="I3122" t="s">
        <v>13466</v>
      </c>
      <c r="K3122" t="s">
        <v>6860</v>
      </c>
      <c r="L3122" t="s">
        <v>6861</v>
      </c>
      <c r="M3122" t="s">
        <v>14968</v>
      </c>
      <c r="N3122">
        <v>8</v>
      </c>
      <c r="O3122" t="s">
        <v>15289</v>
      </c>
      <c r="P3122" t="s">
        <v>17821</v>
      </c>
      <c r="Q3122">
        <v>9</v>
      </c>
      <c r="R3122">
        <v>2</v>
      </c>
      <c r="S3122">
        <v>3.22</v>
      </c>
      <c r="T3122">
        <v>3.22</v>
      </c>
      <c r="U3122">
        <v>497.31</v>
      </c>
      <c r="V3122">
        <v>133.84</v>
      </c>
      <c r="W3122">
        <v>2.98</v>
      </c>
      <c r="X3122">
        <v>9.06</v>
      </c>
      <c r="Y3122">
        <v>3.39</v>
      </c>
      <c r="Z3122">
        <v>3</v>
      </c>
      <c r="AA3122" t="s">
        <v>4250</v>
      </c>
      <c r="AB3122">
        <v>0</v>
      </c>
      <c r="AC3122">
        <v>3</v>
      </c>
      <c r="AD3122">
        <v>2.7992142857142861</v>
      </c>
      <c r="AF3122" t="s">
        <v>7949</v>
      </c>
      <c r="AI3122">
        <v>0</v>
      </c>
      <c r="AJ3122">
        <v>0</v>
      </c>
      <c r="AM3122" t="s">
        <v>20019</v>
      </c>
    </row>
    <row r="3123" spans="1:39" x14ac:dyDescent="0.25">
      <c r="A3123" t="s">
        <v>10170</v>
      </c>
      <c r="B3123" t="s">
        <v>4841</v>
      </c>
      <c r="C3123" t="s">
        <v>4842</v>
      </c>
      <c r="D3123">
        <v>47.7</v>
      </c>
      <c r="E3123" t="s">
        <v>4845</v>
      </c>
      <c r="F3123">
        <v>7.32</v>
      </c>
      <c r="I3123" t="s">
        <v>13467</v>
      </c>
      <c r="K3123" t="s">
        <v>6860</v>
      </c>
      <c r="M3123" t="s">
        <v>15002</v>
      </c>
      <c r="N3123">
        <v>8</v>
      </c>
      <c r="O3123" t="s">
        <v>15332</v>
      </c>
      <c r="P3123" t="s">
        <v>17822</v>
      </c>
      <c r="Q3123">
        <v>4</v>
      </c>
      <c r="R3123">
        <v>1</v>
      </c>
      <c r="S3123">
        <v>4.07</v>
      </c>
      <c r="T3123">
        <v>4.07</v>
      </c>
      <c r="U3123">
        <v>475.61</v>
      </c>
      <c r="V3123">
        <v>67.92</v>
      </c>
      <c r="W3123">
        <v>4.8499999999999996</v>
      </c>
      <c r="Y3123">
        <v>4.67</v>
      </c>
      <c r="Z3123">
        <v>2</v>
      </c>
      <c r="AA3123" t="s">
        <v>4250</v>
      </c>
      <c r="AB3123">
        <v>0</v>
      </c>
      <c r="AC3123">
        <v>6</v>
      </c>
      <c r="AD3123">
        <v>3.472547619047619</v>
      </c>
      <c r="AF3123" t="s">
        <v>7949</v>
      </c>
      <c r="AI3123">
        <v>0</v>
      </c>
      <c r="AJ3123">
        <v>0</v>
      </c>
      <c r="AM3123" t="s">
        <v>20019</v>
      </c>
    </row>
    <row r="3124" spans="1:39" x14ac:dyDescent="0.25">
      <c r="A3124" t="s">
        <v>9196</v>
      </c>
      <c r="B3124" t="s">
        <v>4841</v>
      </c>
      <c r="C3124" t="s">
        <v>4842</v>
      </c>
      <c r="D3124">
        <v>48</v>
      </c>
      <c r="E3124" t="s">
        <v>4845</v>
      </c>
      <c r="F3124">
        <v>7.32</v>
      </c>
      <c r="K3124" t="s">
        <v>6860</v>
      </c>
      <c r="L3124" t="s">
        <v>6861</v>
      </c>
      <c r="M3124" t="s">
        <v>15104</v>
      </c>
      <c r="N3124">
        <v>9</v>
      </c>
      <c r="O3124" t="s">
        <v>15469</v>
      </c>
      <c r="P3124" t="s">
        <v>16848</v>
      </c>
      <c r="Q3124">
        <v>6</v>
      </c>
      <c r="R3124">
        <v>1</v>
      </c>
      <c r="S3124">
        <v>0.43</v>
      </c>
      <c r="T3124">
        <v>0.43</v>
      </c>
      <c r="U3124">
        <v>382.39</v>
      </c>
      <c r="V3124">
        <v>90.04</v>
      </c>
      <c r="W3124">
        <v>1.81</v>
      </c>
      <c r="Y3124">
        <v>3.03</v>
      </c>
      <c r="Z3124">
        <v>2</v>
      </c>
      <c r="AA3124" t="s">
        <v>4250</v>
      </c>
      <c r="AB3124">
        <v>0</v>
      </c>
      <c r="AC3124">
        <v>1</v>
      </c>
      <c r="AD3124">
        <v>5.6720714285714289</v>
      </c>
      <c r="AF3124" t="s">
        <v>7949</v>
      </c>
      <c r="AI3124">
        <v>0</v>
      </c>
      <c r="AJ3124">
        <v>0</v>
      </c>
      <c r="AK3124" t="s">
        <v>19914</v>
      </c>
      <c r="AL3124" t="s">
        <v>19914</v>
      </c>
      <c r="AM3124" t="s">
        <v>20019</v>
      </c>
    </row>
    <row r="3125" spans="1:39" x14ac:dyDescent="0.25">
      <c r="A3125" t="s">
        <v>10171</v>
      </c>
      <c r="B3125" t="s">
        <v>4841</v>
      </c>
      <c r="C3125" t="s">
        <v>4842</v>
      </c>
      <c r="D3125">
        <v>48</v>
      </c>
      <c r="E3125" t="s">
        <v>4845</v>
      </c>
      <c r="F3125">
        <v>7.32</v>
      </c>
      <c r="K3125" t="s">
        <v>6860</v>
      </c>
      <c r="L3125" t="s">
        <v>6861</v>
      </c>
      <c r="M3125" t="s">
        <v>15063</v>
      </c>
      <c r="N3125">
        <v>9</v>
      </c>
      <c r="O3125" t="s">
        <v>15416</v>
      </c>
      <c r="P3125" t="s">
        <v>17823</v>
      </c>
      <c r="Q3125">
        <v>6</v>
      </c>
      <c r="R3125">
        <v>1</v>
      </c>
      <c r="S3125">
        <v>4.0999999999999996</v>
      </c>
      <c r="T3125">
        <v>4.1100000000000003</v>
      </c>
      <c r="U3125">
        <v>401.92</v>
      </c>
      <c r="V3125">
        <v>69.73</v>
      </c>
      <c r="W3125">
        <v>3.99</v>
      </c>
      <c r="Y3125">
        <v>5.6</v>
      </c>
      <c r="Z3125">
        <v>2</v>
      </c>
      <c r="AA3125" t="s">
        <v>4250</v>
      </c>
      <c r="AB3125">
        <v>0</v>
      </c>
      <c r="AC3125">
        <v>1</v>
      </c>
      <c r="AD3125">
        <v>3.9789047619047619</v>
      </c>
      <c r="AF3125" t="s">
        <v>7949</v>
      </c>
      <c r="AI3125">
        <v>0</v>
      </c>
      <c r="AJ3125">
        <v>0</v>
      </c>
      <c r="AK3125" t="s">
        <v>19914</v>
      </c>
      <c r="AL3125" t="s">
        <v>19914</v>
      </c>
      <c r="AM3125" t="s">
        <v>20019</v>
      </c>
    </row>
    <row r="3126" spans="1:39" x14ac:dyDescent="0.25">
      <c r="A3126" t="s">
        <v>10172</v>
      </c>
      <c r="B3126" t="s">
        <v>4841</v>
      </c>
      <c r="C3126" t="s">
        <v>4842</v>
      </c>
      <c r="D3126">
        <v>48</v>
      </c>
      <c r="E3126" t="s">
        <v>4845</v>
      </c>
      <c r="F3126">
        <v>7.32</v>
      </c>
      <c r="K3126" t="s">
        <v>6860</v>
      </c>
      <c r="M3126" t="s">
        <v>6865</v>
      </c>
      <c r="N3126">
        <v>8</v>
      </c>
      <c r="O3126" t="s">
        <v>15345</v>
      </c>
      <c r="P3126" t="s">
        <v>17824</v>
      </c>
      <c r="Q3126">
        <v>6</v>
      </c>
      <c r="R3126">
        <v>3</v>
      </c>
      <c r="S3126">
        <v>1.1399999999999999</v>
      </c>
      <c r="T3126">
        <v>2.81</v>
      </c>
      <c r="U3126">
        <v>498.65</v>
      </c>
      <c r="V3126">
        <v>103.67</v>
      </c>
      <c r="W3126">
        <v>2.29</v>
      </c>
      <c r="X3126">
        <v>13.87</v>
      </c>
      <c r="Y3126">
        <v>9.32</v>
      </c>
      <c r="Z3126">
        <v>3</v>
      </c>
      <c r="AA3126" t="s">
        <v>4250</v>
      </c>
      <c r="AB3126">
        <v>0</v>
      </c>
      <c r="AC3126">
        <v>9</v>
      </c>
      <c r="AD3126">
        <v>3.0606428571428581</v>
      </c>
      <c r="AF3126" t="s">
        <v>7952</v>
      </c>
      <c r="AI3126">
        <v>0</v>
      </c>
      <c r="AJ3126">
        <v>0</v>
      </c>
      <c r="AK3126" t="s">
        <v>19878</v>
      </c>
      <c r="AL3126" t="s">
        <v>19878</v>
      </c>
      <c r="AM3126" t="s">
        <v>20019</v>
      </c>
    </row>
    <row r="3127" spans="1:39" x14ac:dyDescent="0.25">
      <c r="A3127" t="s">
        <v>8735</v>
      </c>
      <c r="B3127" t="s">
        <v>4841</v>
      </c>
      <c r="C3127" t="s">
        <v>4842</v>
      </c>
      <c r="D3127">
        <v>48</v>
      </c>
      <c r="E3127" t="s">
        <v>4845</v>
      </c>
      <c r="F3127">
        <v>7.32</v>
      </c>
      <c r="K3127" t="s">
        <v>6860</v>
      </c>
      <c r="L3127" t="s">
        <v>6861</v>
      </c>
      <c r="M3127" t="s">
        <v>15064</v>
      </c>
      <c r="N3127">
        <v>9</v>
      </c>
      <c r="O3127" t="s">
        <v>15417</v>
      </c>
      <c r="P3127" t="s">
        <v>16387</v>
      </c>
      <c r="Q3127">
        <v>7</v>
      </c>
      <c r="R3127">
        <v>3</v>
      </c>
      <c r="S3127">
        <v>1.58</v>
      </c>
      <c r="T3127">
        <v>3.06</v>
      </c>
      <c r="U3127">
        <v>568.74</v>
      </c>
      <c r="V3127">
        <v>112.9</v>
      </c>
      <c r="W3127">
        <v>2.84</v>
      </c>
      <c r="X3127">
        <v>13.57</v>
      </c>
      <c r="Y3127">
        <v>9.15</v>
      </c>
      <c r="Z3127">
        <v>3</v>
      </c>
      <c r="AA3127" t="s">
        <v>4250</v>
      </c>
      <c r="AB3127">
        <v>1</v>
      </c>
      <c r="AC3127">
        <v>10</v>
      </c>
      <c r="AD3127">
        <v>2.7983333333333329</v>
      </c>
      <c r="AF3127" t="s">
        <v>7952</v>
      </c>
      <c r="AI3127">
        <v>0</v>
      </c>
      <c r="AJ3127">
        <v>0</v>
      </c>
      <c r="AK3127" t="s">
        <v>19877</v>
      </c>
      <c r="AL3127" t="s">
        <v>19877</v>
      </c>
      <c r="AM3127" t="s">
        <v>20019</v>
      </c>
    </row>
    <row r="3128" spans="1:39" x14ac:dyDescent="0.25">
      <c r="A3128" t="s">
        <v>10173</v>
      </c>
      <c r="B3128" t="s">
        <v>4841</v>
      </c>
      <c r="C3128" t="s">
        <v>4842</v>
      </c>
      <c r="D3128">
        <v>48</v>
      </c>
      <c r="E3128" t="s">
        <v>4845</v>
      </c>
      <c r="F3128">
        <v>7.32</v>
      </c>
      <c r="K3128" t="s">
        <v>6860</v>
      </c>
      <c r="M3128" t="s">
        <v>15085</v>
      </c>
      <c r="N3128">
        <v>8</v>
      </c>
      <c r="O3128" t="s">
        <v>15441</v>
      </c>
      <c r="P3128" t="s">
        <v>17825</v>
      </c>
      <c r="Q3128">
        <v>4</v>
      </c>
      <c r="R3128">
        <v>4</v>
      </c>
      <c r="S3128">
        <v>1.84</v>
      </c>
      <c r="T3128">
        <v>3.08</v>
      </c>
      <c r="U3128">
        <v>485.62</v>
      </c>
      <c r="V3128">
        <v>73.39</v>
      </c>
      <c r="W3128">
        <v>4.05</v>
      </c>
      <c r="X3128">
        <v>13.89</v>
      </c>
      <c r="Y3128">
        <v>8.57</v>
      </c>
      <c r="Z3128">
        <v>2</v>
      </c>
      <c r="AA3128" t="s">
        <v>4250</v>
      </c>
      <c r="AB3128">
        <v>0</v>
      </c>
      <c r="AC3128">
        <v>8</v>
      </c>
      <c r="AD3128">
        <v>3.777714285714286</v>
      </c>
      <c r="AF3128" t="s">
        <v>7952</v>
      </c>
      <c r="AI3128">
        <v>0</v>
      </c>
      <c r="AJ3128">
        <v>0</v>
      </c>
      <c r="AK3128" t="s">
        <v>19925</v>
      </c>
      <c r="AL3128" t="s">
        <v>19925</v>
      </c>
      <c r="AM3128" t="s">
        <v>20019</v>
      </c>
    </row>
    <row r="3129" spans="1:39" x14ac:dyDescent="0.25">
      <c r="A3129" t="s">
        <v>8045</v>
      </c>
      <c r="B3129" t="s">
        <v>4841</v>
      </c>
      <c r="C3129" t="s">
        <v>4842</v>
      </c>
      <c r="D3129">
        <v>48</v>
      </c>
      <c r="E3129" t="s">
        <v>4845</v>
      </c>
      <c r="F3129">
        <v>7.32</v>
      </c>
      <c r="K3129" t="s">
        <v>6860</v>
      </c>
      <c r="L3129" t="s">
        <v>6861</v>
      </c>
      <c r="M3129" t="s">
        <v>15090</v>
      </c>
      <c r="N3129">
        <v>9</v>
      </c>
      <c r="O3129" t="s">
        <v>15449</v>
      </c>
      <c r="P3129" t="s">
        <v>15698</v>
      </c>
      <c r="Q3129">
        <v>5</v>
      </c>
      <c r="R3129">
        <v>1</v>
      </c>
      <c r="S3129">
        <v>0.78</v>
      </c>
      <c r="T3129">
        <v>0.85</v>
      </c>
      <c r="U3129">
        <v>335.41</v>
      </c>
      <c r="V3129">
        <v>84.47</v>
      </c>
      <c r="W3129">
        <v>2.1</v>
      </c>
      <c r="Y3129">
        <v>6.69</v>
      </c>
      <c r="Z3129">
        <v>2</v>
      </c>
      <c r="AA3129" t="s">
        <v>4250</v>
      </c>
      <c r="AB3129">
        <v>0</v>
      </c>
      <c r="AC3129">
        <v>1</v>
      </c>
      <c r="AD3129">
        <v>5.833333333333333</v>
      </c>
      <c r="AF3129" t="s">
        <v>7949</v>
      </c>
      <c r="AI3129">
        <v>0</v>
      </c>
      <c r="AJ3129">
        <v>0</v>
      </c>
      <c r="AK3129" t="s">
        <v>19832</v>
      </c>
      <c r="AL3129" t="s">
        <v>19832</v>
      </c>
      <c r="AM3129" t="s">
        <v>20019</v>
      </c>
    </row>
    <row r="3130" spans="1:39" x14ac:dyDescent="0.25">
      <c r="A3130" t="s">
        <v>10174</v>
      </c>
      <c r="B3130" t="s">
        <v>4841</v>
      </c>
      <c r="C3130" t="s">
        <v>4842</v>
      </c>
      <c r="D3130">
        <v>48</v>
      </c>
      <c r="E3130" t="s">
        <v>4845</v>
      </c>
      <c r="F3130">
        <v>7.32</v>
      </c>
      <c r="I3130" t="s">
        <v>13468</v>
      </c>
      <c r="K3130" t="s">
        <v>6860</v>
      </c>
      <c r="L3130" t="s">
        <v>6861</v>
      </c>
      <c r="M3130" t="s">
        <v>14987</v>
      </c>
      <c r="N3130">
        <v>9</v>
      </c>
      <c r="O3130" t="s">
        <v>15311</v>
      </c>
      <c r="P3130" t="s">
        <v>17826</v>
      </c>
      <c r="Q3130">
        <v>7</v>
      </c>
      <c r="R3130">
        <v>2</v>
      </c>
      <c r="S3130">
        <v>2.5099999999999998</v>
      </c>
      <c r="T3130">
        <v>2.5099999999999998</v>
      </c>
      <c r="U3130">
        <v>433.39</v>
      </c>
      <c r="V3130">
        <v>111.72</v>
      </c>
      <c r="W3130">
        <v>2.63</v>
      </c>
      <c r="X3130">
        <v>9</v>
      </c>
      <c r="Y3130">
        <v>4.17</v>
      </c>
      <c r="Z3130">
        <v>2</v>
      </c>
      <c r="AA3130" t="s">
        <v>4250</v>
      </c>
      <c r="AB3130">
        <v>0</v>
      </c>
      <c r="AC3130">
        <v>7</v>
      </c>
      <c r="AD3130">
        <v>3.9967857142857142</v>
      </c>
      <c r="AF3130" t="s">
        <v>7949</v>
      </c>
      <c r="AI3130">
        <v>0</v>
      </c>
      <c r="AJ3130">
        <v>0</v>
      </c>
      <c r="AM3130" t="s">
        <v>20019</v>
      </c>
    </row>
    <row r="3131" spans="1:39" x14ac:dyDescent="0.25">
      <c r="A3131" t="s">
        <v>10175</v>
      </c>
      <c r="B3131" t="s">
        <v>4841</v>
      </c>
      <c r="C3131" t="s">
        <v>4842</v>
      </c>
      <c r="D3131">
        <v>48</v>
      </c>
      <c r="E3131" t="s">
        <v>4845</v>
      </c>
      <c r="F3131">
        <v>7.32</v>
      </c>
      <c r="I3131" t="s">
        <v>13469</v>
      </c>
      <c r="K3131" t="s">
        <v>6860</v>
      </c>
      <c r="L3131" t="s">
        <v>6861</v>
      </c>
      <c r="M3131" t="s">
        <v>14979</v>
      </c>
      <c r="N3131">
        <v>8</v>
      </c>
      <c r="O3131" t="s">
        <v>15302</v>
      </c>
      <c r="P3131" t="s">
        <v>17827</v>
      </c>
      <c r="Q3131">
        <v>7</v>
      </c>
      <c r="R3131">
        <v>2</v>
      </c>
      <c r="S3131">
        <v>4.1500000000000004</v>
      </c>
      <c r="T3131">
        <v>4.18</v>
      </c>
      <c r="U3131">
        <v>475.83</v>
      </c>
      <c r="V3131">
        <v>111.72</v>
      </c>
      <c r="W3131">
        <v>3.72</v>
      </c>
      <c r="X3131">
        <v>8.3000000000000007</v>
      </c>
      <c r="Y3131">
        <v>4.3499999999999996</v>
      </c>
      <c r="Z3131">
        <v>2</v>
      </c>
      <c r="AA3131" t="s">
        <v>4250</v>
      </c>
      <c r="AB3131">
        <v>0</v>
      </c>
      <c r="AC3131">
        <v>4</v>
      </c>
      <c r="AD3131">
        <v>2.3586428571428582</v>
      </c>
      <c r="AF3131" t="s">
        <v>7949</v>
      </c>
      <c r="AI3131">
        <v>0</v>
      </c>
      <c r="AJ3131">
        <v>0</v>
      </c>
      <c r="AM3131" t="s">
        <v>20019</v>
      </c>
    </row>
    <row r="3132" spans="1:39" x14ac:dyDescent="0.25">
      <c r="A3132" t="s">
        <v>10176</v>
      </c>
      <c r="B3132" t="s">
        <v>4841</v>
      </c>
      <c r="C3132" t="s">
        <v>4842</v>
      </c>
      <c r="D3132">
        <v>48</v>
      </c>
      <c r="E3132" t="s">
        <v>4845</v>
      </c>
      <c r="F3132">
        <v>7.32</v>
      </c>
      <c r="I3132" t="s">
        <v>13470</v>
      </c>
      <c r="K3132" t="s">
        <v>6860</v>
      </c>
      <c r="L3132" t="s">
        <v>6861</v>
      </c>
      <c r="M3132" t="s">
        <v>14979</v>
      </c>
      <c r="N3132">
        <v>8</v>
      </c>
      <c r="O3132" t="s">
        <v>15302</v>
      </c>
      <c r="P3132" t="s">
        <v>17828</v>
      </c>
      <c r="Q3132">
        <v>6</v>
      </c>
      <c r="R3132">
        <v>2</v>
      </c>
      <c r="S3132">
        <v>3.02</v>
      </c>
      <c r="T3132">
        <v>3.02</v>
      </c>
      <c r="U3132">
        <v>472.41</v>
      </c>
      <c r="V3132">
        <v>98.83</v>
      </c>
      <c r="W3132">
        <v>3.93</v>
      </c>
      <c r="X3132">
        <v>10.3</v>
      </c>
      <c r="Y3132">
        <v>3.89</v>
      </c>
      <c r="Z3132">
        <v>2</v>
      </c>
      <c r="AA3132" t="s">
        <v>4250</v>
      </c>
      <c r="AB3132">
        <v>0</v>
      </c>
      <c r="AC3132">
        <v>5</v>
      </c>
      <c r="AD3132">
        <v>3.882738095238095</v>
      </c>
      <c r="AF3132" t="s">
        <v>7949</v>
      </c>
      <c r="AI3132">
        <v>0</v>
      </c>
      <c r="AJ3132">
        <v>0</v>
      </c>
      <c r="AM3132" t="s">
        <v>20019</v>
      </c>
    </row>
    <row r="3133" spans="1:39" x14ac:dyDescent="0.25">
      <c r="A3133" t="s">
        <v>5429</v>
      </c>
      <c r="B3133" t="s">
        <v>4841</v>
      </c>
      <c r="C3133" t="s">
        <v>4842</v>
      </c>
      <c r="D3133">
        <v>48</v>
      </c>
      <c r="E3133" t="s">
        <v>4845</v>
      </c>
      <c r="F3133">
        <v>7.32</v>
      </c>
      <c r="K3133" t="s">
        <v>6860</v>
      </c>
      <c r="L3133" t="s">
        <v>6861</v>
      </c>
      <c r="M3133" t="s">
        <v>15081</v>
      </c>
      <c r="N3133">
        <v>9</v>
      </c>
      <c r="O3133" t="s">
        <v>15436</v>
      </c>
      <c r="P3133" t="s">
        <v>7155</v>
      </c>
      <c r="Q3133">
        <v>7</v>
      </c>
      <c r="R3133">
        <v>2</v>
      </c>
      <c r="S3133">
        <v>1.6</v>
      </c>
      <c r="T3133">
        <v>1.64</v>
      </c>
      <c r="U3133">
        <v>453.53</v>
      </c>
      <c r="V3133">
        <v>119.9</v>
      </c>
      <c r="W3133">
        <v>2.88</v>
      </c>
      <c r="Y3133">
        <v>6.58</v>
      </c>
      <c r="Z3133">
        <v>3</v>
      </c>
      <c r="AA3133" t="s">
        <v>4250</v>
      </c>
      <c r="AB3133">
        <v>0</v>
      </c>
      <c r="AC3133">
        <v>3</v>
      </c>
      <c r="AD3133">
        <v>3.835261904761905</v>
      </c>
      <c r="AF3133" t="s">
        <v>7949</v>
      </c>
      <c r="AI3133">
        <v>0</v>
      </c>
      <c r="AJ3133">
        <v>0</v>
      </c>
      <c r="AK3133" t="s">
        <v>7967</v>
      </c>
      <c r="AL3133" t="s">
        <v>7967</v>
      </c>
      <c r="AM3133" t="s">
        <v>20019</v>
      </c>
    </row>
    <row r="3134" spans="1:39" x14ac:dyDescent="0.25">
      <c r="A3134" t="s">
        <v>9438</v>
      </c>
      <c r="B3134" t="s">
        <v>4841</v>
      </c>
      <c r="C3134" t="s">
        <v>4842</v>
      </c>
      <c r="D3134">
        <v>48</v>
      </c>
      <c r="E3134" t="s">
        <v>4845</v>
      </c>
      <c r="F3134">
        <v>7.32</v>
      </c>
      <c r="K3134" t="s">
        <v>6860</v>
      </c>
      <c r="L3134" t="s">
        <v>6861</v>
      </c>
      <c r="M3134" t="s">
        <v>15013</v>
      </c>
      <c r="N3134">
        <v>9</v>
      </c>
      <c r="O3134" t="s">
        <v>15372</v>
      </c>
      <c r="P3134" t="s">
        <v>17090</v>
      </c>
      <c r="Q3134">
        <v>8</v>
      </c>
      <c r="R3134">
        <v>1</v>
      </c>
      <c r="S3134">
        <v>1.69</v>
      </c>
      <c r="T3134">
        <v>1.71</v>
      </c>
      <c r="U3134">
        <v>415.45</v>
      </c>
      <c r="V3134">
        <v>95.09</v>
      </c>
      <c r="W3134">
        <v>2.67</v>
      </c>
      <c r="Y3134">
        <v>5.94</v>
      </c>
      <c r="Z3134">
        <v>3</v>
      </c>
      <c r="AA3134" t="s">
        <v>4250</v>
      </c>
      <c r="AB3134">
        <v>0</v>
      </c>
      <c r="AC3134">
        <v>2</v>
      </c>
      <c r="AD3134">
        <v>5.2675952380952378</v>
      </c>
      <c r="AF3134" t="s">
        <v>7949</v>
      </c>
      <c r="AI3134">
        <v>0</v>
      </c>
      <c r="AJ3134">
        <v>0</v>
      </c>
      <c r="AK3134" t="s">
        <v>19851</v>
      </c>
      <c r="AL3134" t="s">
        <v>19851</v>
      </c>
      <c r="AM3134" t="s">
        <v>20019</v>
      </c>
    </row>
    <row r="3135" spans="1:39" x14ac:dyDescent="0.25">
      <c r="A3135" t="s">
        <v>5913</v>
      </c>
      <c r="B3135" t="s">
        <v>4841</v>
      </c>
      <c r="C3135" t="s">
        <v>4842</v>
      </c>
      <c r="D3135">
        <v>48</v>
      </c>
      <c r="E3135" t="s">
        <v>4845</v>
      </c>
      <c r="F3135">
        <v>7.32</v>
      </c>
      <c r="I3135" t="s">
        <v>13471</v>
      </c>
      <c r="K3135" t="s">
        <v>6860</v>
      </c>
      <c r="L3135" t="s">
        <v>6861</v>
      </c>
      <c r="M3135" t="s">
        <v>14955</v>
      </c>
      <c r="N3135">
        <v>8</v>
      </c>
      <c r="O3135" t="s">
        <v>15276</v>
      </c>
      <c r="P3135" t="s">
        <v>7639</v>
      </c>
      <c r="Q3135">
        <v>6</v>
      </c>
      <c r="R3135">
        <v>1</v>
      </c>
      <c r="S3135">
        <v>2.83</v>
      </c>
      <c r="T3135">
        <v>2.85</v>
      </c>
      <c r="U3135">
        <v>401.47</v>
      </c>
      <c r="V3135">
        <v>78.959999999999994</v>
      </c>
      <c r="W3135">
        <v>2.99</v>
      </c>
      <c r="Y3135">
        <v>6.17</v>
      </c>
      <c r="Z3135">
        <v>2</v>
      </c>
      <c r="AA3135" t="s">
        <v>4250</v>
      </c>
      <c r="AB3135">
        <v>0</v>
      </c>
      <c r="AC3135">
        <v>1</v>
      </c>
      <c r="AD3135">
        <v>5.122119047619047</v>
      </c>
      <c r="AF3135" t="s">
        <v>7949</v>
      </c>
      <c r="AI3135">
        <v>0</v>
      </c>
      <c r="AJ3135">
        <v>0</v>
      </c>
      <c r="AM3135" t="s">
        <v>20019</v>
      </c>
    </row>
    <row r="3136" spans="1:39" x14ac:dyDescent="0.25">
      <c r="A3136" t="s">
        <v>9270</v>
      </c>
      <c r="B3136" t="s">
        <v>4841</v>
      </c>
      <c r="C3136" t="s">
        <v>4842</v>
      </c>
      <c r="D3136">
        <v>48</v>
      </c>
      <c r="E3136" t="s">
        <v>4845</v>
      </c>
      <c r="F3136">
        <v>7.32</v>
      </c>
      <c r="K3136" t="s">
        <v>6860</v>
      </c>
      <c r="L3136" t="s">
        <v>6861</v>
      </c>
      <c r="M3136" t="s">
        <v>15026</v>
      </c>
      <c r="N3136">
        <v>9</v>
      </c>
      <c r="O3136" t="s">
        <v>15368</v>
      </c>
      <c r="P3136" t="s">
        <v>16922</v>
      </c>
      <c r="Q3136">
        <v>7</v>
      </c>
      <c r="R3136">
        <v>2</v>
      </c>
      <c r="S3136">
        <v>0.87</v>
      </c>
      <c r="T3136">
        <v>0.94</v>
      </c>
      <c r="U3136">
        <v>552.70000000000005</v>
      </c>
      <c r="V3136">
        <v>109.74</v>
      </c>
      <c r="W3136">
        <v>2.66</v>
      </c>
      <c r="X3136">
        <v>12.81</v>
      </c>
      <c r="Y3136">
        <v>6.63</v>
      </c>
      <c r="Z3136">
        <v>3</v>
      </c>
      <c r="AA3136" t="s">
        <v>4250</v>
      </c>
      <c r="AB3136">
        <v>1</v>
      </c>
      <c r="AC3136">
        <v>9</v>
      </c>
      <c r="AD3136">
        <v>3.8420000000000001</v>
      </c>
      <c r="AF3136" t="s">
        <v>7949</v>
      </c>
      <c r="AI3136">
        <v>0</v>
      </c>
      <c r="AJ3136">
        <v>0</v>
      </c>
      <c r="AK3136" t="s">
        <v>19878</v>
      </c>
      <c r="AL3136" t="s">
        <v>19878</v>
      </c>
      <c r="AM3136" t="s">
        <v>20019</v>
      </c>
    </row>
    <row r="3137" spans="1:39" x14ac:dyDescent="0.25">
      <c r="A3137" t="s">
        <v>5285</v>
      </c>
      <c r="B3137" t="s">
        <v>4841</v>
      </c>
      <c r="C3137" t="s">
        <v>4842</v>
      </c>
      <c r="D3137">
        <v>48</v>
      </c>
      <c r="E3137" t="s">
        <v>4845</v>
      </c>
      <c r="F3137">
        <v>7.32</v>
      </c>
      <c r="K3137" t="s">
        <v>6860</v>
      </c>
      <c r="M3137" t="s">
        <v>15072</v>
      </c>
      <c r="N3137">
        <v>8</v>
      </c>
      <c r="O3137" t="s">
        <v>15425</v>
      </c>
      <c r="P3137" t="s">
        <v>7011</v>
      </c>
      <c r="Q3137">
        <v>6</v>
      </c>
      <c r="R3137">
        <v>3</v>
      </c>
      <c r="S3137">
        <v>6.23</v>
      </c>
      <c r="T3137">
        <v>6.33</v>
      </c>
      <c r="U3137">
        <v>670.82</v>
      </c>
      <c r="V3137">
        <v>119.05</v>
      </c>
      <c r="W3137">
        <v>4.21</v>
      </c>
      <c r="X3137">
        <v>13.9</v>
      </c>
      <c r="Y3137">
        <v>6.94</v>
      </c>
      <c r="Z3137">
        <v>3</v>
      </c>
      <c r="AA3137" t="s">
        <v>4250</v>
      </c>
      <c r="AB3137">
        <v>1</v>
      </c>
      <c r="AC3137">
        <v>13</v>
      </c>
      <c r="AD3137">
        <v>1.198333333333333</v>
      </c>
      <c r="AF3137" t="s">
        <v>7949</v>
      </c>
      <c r="AI3137">
        <v>0</v>
      </c>
      <c r="AJ3137">
        <v>0</v>
      </c>
      <c r="AK3137" t="s">
        <v>7966</v>
      </c>
      <c r="AL3137" t="s">
        <v>7966</v>
      </c>
      <c r="AM3137" t="s">
        <v>20019</v>
      </c>
    </row>
    <row r="3138" spans="1:39" x14ac:dyDescent="0.25">
      <c r="A3138" t="s">
        <v>8714</v>
      </c>
      <c r="B3138" t="s">
        <v>4841</v>
      </c>
      <c r="C3138" t="s">
        <v>4842</v>
      </c>
      <c r="D3138">
        <v>48</v>
      </c>
      <c r="E3138" t="s">
        <v>4845</v>
      </c>
      <c r="F3138">
        <v>7.32</v>
      </c>
      <c r="K3138" t="s">
        <v>6860</v>
      </c>
      <c r="L3138" t="s">
        <v>6861</v>
      </c>
      <c r="M3138" t="s">
        <v>15001</v>
      </c>
      <c r="N3138">
        <v>9</v>
      </c>
      <c r="O3138" t="s">
        <v>15331</v>
      </c>
      <c r="P3138" t="s">
        <v>16366</v>
      </c>
      <c r="Q3138">
        <v>6</v>
      </c>
      <c r="R3138">
        <v>4</v>
      </c>
      <c r="S3138">
        <v>0.64</v>
      </c>
      <c r="T3138">
        <v>2.64</v>
      </c>
      <c r="U3138">
        <v>615.76</v>
      </c>
      <c r="V3138">
        <v>111.13</v>
      </c>
      <c r="W3138">
        <v>3.52</v>
      </c>
      <c r="X3138">
        <v>13.86</v>
      </c>
      <c r="Y3138">
        <v>9.43</v>
      </c>
      <c r="Z3138">
        <v>2</v>
      </c>
      <c r="AA3138" t="s">
        <v>4250</v>
      </c>
      <c r="AB3138">
        <v>1</v>
      </c>
      <c r="AC3138">
        <v>16</v>
      </c>
      <c r="AD3138">
        <v>2.5806666666666671</v>
      </c>
      <c r="AF3138" t="s">
        <v>7952</v>
      </c>
      <c r="AI3138">
        <v>0</v>
      </c>
      <c r="AJ3138">
        <v>0</v>
      </c>
      <c r="AK3138" t="s">
        <v>19858</v>
      </c>
      <c r="AL3138" t="s">
        <v>19858</v>
      </c>
      <c r="AM3138" t="s">
        <v>20019</v>
      </c>
    </row>
    <row r="3139" spans="1:39" x14ac:dyDescent="0.25">
      <c r="A3139" t="s">
        <v>10177</v>
      </c>
      <c r="B3139" t="s">
        <v>4841</v>
      </c>
      <c r="C3139" t="s">
        <v>4842</v>
      </c>
      <c r="D3139">
        <v>48</v>
      </c>
      <c r="E3139" t="s">
        <v>4845</v>
      </c>
      <c r="F3139">
        <v>7.32</v>
      </c>
      <c r="I3139" t="s">
        <v>13472</v>
      </c>
      <c r="K3139" t="s">
        <v>6860</v>
      </c>
      <c r="L3139" t="s">
        <v>6861</v>
      </c>
      <c r="M3139" t="s">
        <v>15042</v>
      </c>
      <c r="N3139">
        <v>9</v>
      </c>
      <c r="O3139" t="s">
        <v>15389</v>
      </c>
      <c r="P3139" t="s">
        <v>17829</v>
      </c>
      <c r="Q3139">
        <v>4</v>
      </c>
      <c r="R3139">
        <v>1</v>
      </c>
      <c r="S3139">
        <v>3.32</v>
      </c>
      <c r="T3139">
        <v>3.35</v>
      </c>
      <c r="U3139">
        <v>397.56</v>
      </c>
      <c r="V3139">
        <v>67.92</v>
      </c>
      <c r="W3139">
        <v>3.92</v>
      </c>
      <c r="Y3139">
        <v>6.21</v>
      </c>
      <c r="Z3139">
        <v>1</v>
      </c>
      <c r="AA3139" t="s">
        <v>4250</v>
      </c>
      <c r="AB3139">
        <v>0</v>
      </c>
      <c r="AC3139">
        <v>5</v>
      </c>
      <c r="AD3139">
        <v>4.7300476190476193</v>
      </c>
      <c r="AF3139" t="s">
        <v>7949</v>
      </c>
      <c r="AI3139">
        <v>0</v>
      </c>
      <c r="AJ3139">
        <v>0</v>
      </c>
      <c r="AM3139" t="s">
        <v>20019</v>
      </c>
    </row>
    <row r="3140" spans="1:39" x14ac:dyDescent="0.25">
      <c r="A3140" t="s">
        <v>10177</v>
      </c>
      <c r="B3140" t="s">
        <v>4841</v>
      </c>
      <c r="C3140" t="s">
        <v>4842</v>
      </c>
      <c r="D3140">
        <v>48</v>
      </c>
      <c r="E3140" t="s">
        <v>4845</v>
      </c>
      <c r="F3140">
        <v>7.32</v>
      </c>
      <c r="I3140" t="s">
        <v>13473</v>
      </c>
      <c r="K3140" t="s">
        <v>6860</v>
      </c>
      <c r="M3140" t="s">
        <v>15002</v>
      </c>
      <c r="N3140">
        <v>8</v>
      </c>
      <c r="O3140" t="s">
        <v>15332</v>
      </c>
      <c r="P3140" t="s">
        <v>17829</v>
      </c>
      <c r="Q3140">
        <v>4</v>
      </c>
      <c r="R3140">
        <v>1</v>
      </c>
      <c r="S3140">
        <v>3.32</v>
      </c>
      <c r="T3140">
        <v>3.35</v>
      </c>
      <c r="U3140">
        <v>397.56</v>
      </c>
      <c r="V3140">
        <v>67.92</v>
      </c>
      <c r="W3140">
        <v>3.92</v>
      </c>
      <c r="Y3140">
        <v>6.21</v>
      </c>
      <c r="Z3140">
        <v>1</v>
      </c>
      <c r="AA3140" t="s">
        <v>4250</v>
      </c>
      <c r="AB3140">
        <v>0</v>
      </c>
      <c r="AC3140">
        <v>5</v>
      </c>
      <c r="AD3140">
        <v>4.7300476190476193</v>
      </c>
      <c r="AF3140" t="s">
        <v>7949</v>
      </c>
      <c r="AI3140">
        <v>0</v>
      </c>
      <c r="AJ3140">
        <v>0</v>
      </c>
      <c r="AM3140" t="s">
        <v>20019</v>
      </c>
    </row>
    <row r="3141" spans="1:39" x14ac:dyDescent="0.25">
      <c r="A3141" t="s">
        <v>10178</v>
      </c>
      <c r="B3141" t="s">
        <v>4841</v>
      </c>
      <c r="C3141" t="s">
        <v>4842</v>
      </c>
      <c r="D3141">
        <v>48</v>
      </c>
      <c r="E3141" t="s">
        <v>4845</v>
      </c>
      <c r="F3141">
        <v>7.32</v>
      </c>
      <c r="I3141" t="s">
        <v>13474</v>
      </c>
      <c r="K3141" t="s">
        <v>6860</v>
      </c>
      <c r="M3141" t="s">
        <v>15002</v>
      </c>
      <c r="N3141">
        <v>8</v>
      </c>
      <c r="O3141" t="s">
        <v>15332</v>
      </c>
      <c r="P3141" t="s">
        <v>17830</v>
      </c>
      <c r="Q3141">
        <v>5</v>
      </c>
      <c r="R3141">
        <v>1</v>
      </c>
      <c r="S3141">
        <v>2.12</v>
      </c>
      <c r="T3141">
        <v>2.16</v>
      </c>
      <c r="U3141">
        <v>405.5</v>
      </c>
      <c r="V3141">
        <v>77.150000000000006</v>
      </c>
      <c r="W3141">
        <v>3.59</v>
      </c>
      <c r="Y3141">
        <v>6.37</v>
      </c>
      <c r="Z3141">
        <v>2</v>
      </c>
      <c r="AA3141" t="s">
        <v>4250</v>
      </c>
      <c r="AB3141">
        <v>0</v>
      </c>
      <c r="AC3141">
        <v>3</v>
      </c>
      <c r="AD3141">
        <v>5.4483333333333333</v>
      </c>
      <c r="AF3141" t="s">
        <v>7949</v>
      </c>
      <c r="AI3141">
        <v>0</v>
      </c>
      <c r="AJ3141">
        <v>0</v>
      </c>
      <c r="AM3141" t="s">
        <v>20019</v>
      </c>
    </row>
    <row r="3142" spans="1:39" x14ac:dyDescent="0.25">
      <c r="A3142" t="s">
        <v>10179</v>
      </c>
      <c r="B3142" t="s">
        <v>4841</v>
      </c>
      <c r="C3142" t="s">
        <v>4842</v>
      </c>
      <c r="D3142">
        <v>48.3</v>
      </c>
      <c r="E3142" t="s">
        <v>4845</v>
      </c>
      <c r="F3142">
        <v>7.32</v>
      </c>
      <c r="I3142" t="s">
        <v>13475</v>
      </c>
      <c r="K3142" t="s">
        <v>6860</v>
      </c>
      <c r="L3142" t="s">
        <v>6861</v>
      </c>
      <c r="M3142" t="s">
        <v>14960</v>
      </c>
      <c r="N3142">
        <v>9</v>
      </c>
      <c r="O3142" t="s">
        <v>15281</v>
      </c>
      <c r="P3142" t="s">
        <v>17831</v>
      </c>
      <c r="Q3142">
        <v>6</v>
      </c>
      <c r="R3142">
        <v>2</v>
      </c>
      <c r="S3142">
        <v>2.19</v>
      </c>
      <c r="T3142">
        <v>2.19</v>
      </c>
      <c r="U3142">
        <v>484.47</v>
      </c>
      <c r="V3142">
        <v>104.09</v>
      </c>
      <c r="W3142">
        <v>4.22</v>
      </c>
      <c r="Y3142">
        <v>1.77</v>
      </c>
      <c r="Z3142">
        <v>4</v>
      </c>
      <c r="AA3142" t="s">
        <v>4250</v>
      </c>
      <c r="AB3142">
        <v>0</v>
      </c>
      <c r="AC3142">
        <v>2</v>
      </c>
      <c r="AD3142">
        <v>4.0462619047619048</v>
      </c>
      <c r="AF3142" t="s">
        <v>7949</v>
      </c>
      <c r="AI3142">
        <v>0</v>
      </c>
      <c r="AJ3142">
        <v>0</v>
      </c>
      <c r="AM3142" t="s">
        <v>20019</v>
      </c>
    </row>
    <row r="3143" spans="1:39" x14ac:dyDescent="0.25">
      <c r="A3143" t="s">
        <v>10180</v>
      </c>
      <c r="B3143" t="s">
        <v>4841</v>
      </c>
      <c r="C3143" t="s">
        <v>4842</v>
      </c>
      <c r="D3143">
        <v>48.3</v>
      </c>
      <c r="E3143" t="s">
        <v>4845</v>
      </c>
      <c r="F3143">
        <v>7.32</v>
      </c>
      <c r="I3143" t="s">
        <v>13476</v>
      </c>
      <c r="K3143" t="s">
        <v>6860</v>
      </c>
      <c r="M3143" t="s">
        <v>15002</v>
      </c>
      <c r="N3143">
        <v>8</v>
      </c>
      <c r="O3143" t="s">
        <v>15332</v>
      </c>
      <c r="P3143" t="s">
        <v>17832</v>
      </c>
      <c r="Q3143">
        <v>4</v>
      </c>
      <c r="R3143">
        <v>2</v>
      </c>
      <c r="S3143">
        <v>8.1999999999999993</v>
      </c>
      <c r="T3143">
        <v>8.31</v>
      </c>
      <c r="U3143">
        <v>419.57</v>
      </c>
      <c r="V3143">
        <v>67.59</v>
      </c>
      <c r="W3143">
        <v>3.48</v>
      </c>
      <c r="Y3143">
        <v>8.3699999999999992</v>
      </c>
      <c r="Z3143">
        <v>2</v>
      </c>
      <c r="AA3143" t="s">
        <v>4250</v>
      </c>
      <c r="AB3143">
        <v>0</v>
      </c>
      <c r="AC3143">
        <v>3</v>
      </c>
      <c r="AD3143">
        <v>2.8895</v>
      </c>
      <c r="AF3143" t="s">
        <v>7949</v>
      </c>
      <c r="AI3143">
        <v>0</v>
      </c>
      <c r="AJ3143">
        <v>0</v>
      </c>
      <c r="AM3143" t="s">
        <v>20019</v>
      </c>
    </row>
    <row r="3144" spans="1:39" x14ac:dyDescent="0.25">
      <c r="A3144" t="s">
        <v>10181</v>
      </c>
      <c r="B3144" t="s">
        <v>4841</v>
      </c>
      <c r="C3144" t="s">
        <v>4842</v>
      </c>
      <c r="D3144">
        <v>48.4</v>
      </c>
      <c r="E3144" t="s">
        <v>4845</v>
      </c>
      <c r="F3144">
        <v>7.32</v>
      </c>
      <c r="K3144" t="s">
        <v>6860</v>
      </c>
      <c r="L3144" t="s">
        <v>6861</v>
      </c>
      <c r="M3144" t="s">
        <v>15008</v>
      </c>
      <c r="N3144">
        <v>9</v>
      </c>
      <c r="O3144" t="s">
        <v>15413</v>
      </c>
      <c r="P3144" t="s">
        <v>17833</v>
      </c>
      <c r="Q3144">
        <v>8</v>
      </c>
      <c r="R3144">
        <v>3</v>
      </c>
      <c r="S3144">
        <v>3.96</v>
      </c>
      <c r="T3144">
        <v>3.98</v>
      </c>
      <c r="U3144">
        <v>590.70000000000005</v>
      </c>
      <c r="V3144">
        <v>114.83</v>
      </c>
      <c r="W3144">
        <v>4.67</v>
      </c>
      <c r="X3144">
        <v>12.91</v>
      </c>
      <c r="Y3144">
        <v>5.78</v>
      </c>
      <c r="Z3144">
        <v>3</v>
      </c>
      <c r="AA3144" t="s">
        <v>4250</v>
      </c>
      <c r="AB3144">
        <v>1</v>
      </c>
      <c r="AC3144">
        <v>9</v>
      </c>
      <c r="AD3144">
        <v>1.869</v>
      </c>
      <c r="AF3144" t="s">
        <v>7949</v>
      </c>
      <c r="AI3144">
        <v>0</v>
      </c>
      <c r="AJ3144">
        <v>0</v>
      </c>
      <c r="AK3144" t="s">
        <v>19913</v>
      </c>
      <c r="AL3144" t="s">
        <v>19913</v>
      </c>
      <c r="AM3144" t="s">
        <v>20019</v>
      </c>
    </row>
    <row r="3145" spans="1:39" x14ac:dyDescent="0.25">
      <c r="A3145" t="s">
        <v>9719</v>
      </c>
      <c r="B3145" t="s">
        <v>4841</v>
      </c>
      <c r="C3145" t="s">
        <v>4842</v>
      </c>
      <c r="D3145">
        <v>48.5</v>
      </c>
      <c r="E3145" t="s">
        <v>4845</v>
      </c>
      <c r="F3145">
        <v>7.31</v>
      </c>
      <c r="I3145" t="s">
        <v>13477</v>
      </c>
      <c r="K3145" t="s">
        <v>6860</v>
      </c>
      <c r="L3145" t="s">
        <v>6861</v>
      </c>
      <c r="M3145" t="s">
        <v>14979</v>
      </c>
      <c r="N3145">
        <v>8</v>
      </c>
      <c r="O3145" t="s">
        <v>15302</v>
      </c>
      <c r="P3145" t="s">
        <v>17371</v>
      </c>
      <c r="Q3145">
        <v>7</v>
      </c>
      <c r="R3145">
        <v>2</v>
      </c>
      <c r="S3145">
        <v>2.5299999999999998</v>
      </c>
      <c r="T3145">
        <v>2.5299999999999998</v>
      </c>
      <c r="U3145">
        <v>461.8</v>
      </c>
      <c r="V3145">
        <v>111.72</v>
      </c>
      <c r="W3145">
        <v>3.41</v>
      </c>
      <c r="X3145">
        <v>9.67</v>
      </c>
      <c r="Y3145">
        <v>3.68</v>
      </c>
      <c r="Z3145">
        <v>2</v>
      </c>
      <c r="AA3145" t="s">
        <v>4250</v>
      </c>
      <c r="AB3145">
        <v>0</v>
      </c>
      <c r="AC3145">
        <v>4</v>
      </c>
      <c r="AD3145">
        <v>3.7838571428571428</v>
      </c>
      <c r="AF3145" t="s">
        <v>7949</v>
      </c>
      <c r="AI3145">
        <v>0</v>
      </c>
      <c r="AJ3145">
        <v>0</v>
      </c>
      <c r="AM3145" t="s">
        <v>20019</v>
      </c>
    </row>
    <row r="3146" spans="1:39" x14ac:dyDescent="0.25">
      <c r="A3146" t="s">
        <v>10182</v>
      </c>
      <c r="B3146" t="s">
        <v>4841</v>
      </c>
      <c r="C3146" t="s">
        <v>4842</v>
      </c>
      <c r="D3146">
        <v>48.6</v>
      </c>
      <c r="E3146" t="s">
        <v>4845</v>
      </c>
      <c r="F3146">
        <v>7.31</v>
      </c>
      <c r="I3146" t="s">
        <v>13478</v>
      </c>
      <c r="K3146" t="s">
        <v>6860</v>
      </c>
      <c r="L3146" t="s">
        <v>6861</v>
      </c>
      <c r="M3146" t="s">
        <v>14968</v>
      </c>
      <c r="N3146">
        <v>8</v>
      </c>
      <c r="O3146" t="s">
        <v>15289</v>
      </c>
      <c r="P3146" t="s">
        <v>17834</v>
      </c>
      <c r="Q3146">
        <v>8</v>
      </c>
      <c r="R3146">
        <v>2</v>
      </c>
      <c r="S3146">
        <v>3.54</v>
      </c>
      <c r="T3146">
        <v>3.58</v>
      </c>
      <c r="U3146">
        <v>466.54</v>
      </c>
      <c r="V3146">
        <v>90.99</v>
      </c>
      <c r="W3146">
        <v>5.17</v>
      </c>
      <c r="Y3146">
        <v>6.42</v>
      </c>
      <c r="Z3146">
        <v>3</v>
      </c>
      <c r="AA3146" t="s">
        <v>4250</v>
      </c>
      <c r="AB3146">
        <v>1</v>
      </c>
      <c r="AC3146">
        <v>5</v>
      </c>
      <c r="AD3146">
        <v>3.6459999999999999</v>
      </c>
      <c r="AF3146" t="s">
        <v>7949</v>
      </c>
      <c r="AI3146">
        <v>0</v>
      </c>
      <c r="AJ3146">
        <v>0</v>
      </c>
      <c r="AM3146" t="s">
        <v>20019</v>
      </c>
    </row>
    <row r="3147" spans="1:39" x14ac:dyDescent="0.25">
      <c r="A3147" t="s">
        <v>10183</v>
      </c>
      <c r="B3147" t="s">
        <v>4841</v>
      </c>
      <c r="C3147" t="s">
        <v>4842</v>
      </c>
      <c r="D3147">
        <v>48.8</v>
      </c>
      <c r="E3147" t="s">
        <v>4845</v>
      </c>
      <c r="F3147">
        <v>7.31</v>
      </c>
      <c r="K3147" t="s">
        <v>6860</v>
      </c>
      <c r="M3147" t="s">
        <v>15177</v>
      </c>
      <c r="N3147">
        <v>8</v>
      </c>
      <c r="O3147" t="s">
        <v>15560</v>
      </c>
      <c r="P3147" t="s">
        <v>17835</v>
      </c>
      <c r="U3147">
        <v>1007.24</v>
      </c>
      <c r="Y3147">
        <v>0</v>
      </c>
      <c r="AI3147">
        <v>0</v>
      </c>
      <c r="AJ3147">
        <v>0</v>
      </c>
      <c r="AK3147" t="s">
        <v>19930</v>
      </c>
      <c r="AL3147" t="s">
        <v>19930</v>
      </c>
      <c r="AM3147" t="s">
        <v>20019</v>
      </c>
    </row>
    <row r="3148" spans="1:39" x14ac:dyDescent="0.25">
      <c r="A3148" t="s">
        <v>9352</v>
      </c>
      <c r="B3148" t="s">
        <v>4841</v>
      </c>
      <c r="C3148" t="s">
        <v>4842</v>
      </c>
      <c r="D3148">
        <v>48.9</v>
      </c>
      <c r="E3148" t="s">
        <v>4845</v>
      </c>
      <c r="F3148">
        <v>7.31</v>
      </c>
      <c r="K3148" t="s">
        <v>6860</v>
      </c>
      <c r="L3148" t="s">
        <v>6861</v>
      </c>
      <c r="M3148" t="s">
        <v>15095</v>
      </c>
      <c r="N3148">
        <v>9</v>
      </c>
      <c r="O3148" t="s">
        <v>15455</v>
      </c>
      <c r="P3148" t="s">
        <v>17004</v>
      </c>
      <c r="Q3148">
        <v>6</v>
      </c>
      <c r="R3148">
        <v>3</v>
      </c>
      <c r="S3148">
        <v>0.48</v>
      </c>
      <c r="T3148">
        <v>2.2999999999999998</v>
      </c>
      <c r="U3148">
        <v>530.65</v>
      </c>
      <c r="V3148">
        <v>103.67</v>
      </c>
      <c r="W3148">
        <v>1.9</v>
      </c>
      <c r="X3148">
        <v>13.79</v>
      </c>
      <c r="Y3148">
        <v>9.09</v>
      </c>
      <c r="Z3148">
        <v>3</v>
      </c>
      <c r="AA3148" t="s">
        <v>4250</v>
      </c>
      <c r="AB3148">
        <v>0</v>
      </c>
      <c r="AC3148">
        <v>8</v>
      </c>
      <c r="AD3148">
        <v>3.1659999999999999</v>
      </c>
      <c r="AF3148" t="s">
        <v>7952</v>
      </c>
      <c r="AI3148">
        <v>0</v>
      </c>
      <c r="AJ3148">
        <v>0</v>
      </c>
      <c r="AK3148" t="s">
        <v>19876</v>
      </c>
      <c r="AL3148" t="s">
        <v>19876</v>
      </c>
      <c r="AM3148" t="s">
        <v>20019</v>
      </c>
    </row>
    <row r="3149" spans="1:39" x14ac:dyDescent="0.25">
      <c r="A3149" t="s">
        <v>10184</v>
      </c>
      <c r="B3149" t="s">
        <v>4841</v>
      </c>
      <c r="C3149" t="s">
        <v>4842</v>
      </c>
      <c r="D3149">
        <v>48.9</v>
      </c>
      <c r="E3149" t="s">
        <v>4845</v>
      </c>
      <c r="F3149">
        <v>7.31</v>
      </c>
      <c r="I3149" t="s">
        <v>13479</v>
      </c>
      <c r="K3149" t="s">
        <v>6860</v>
      </c>
      <c r="M3149" t="s">
        <v>15002</v>
      </c>
      <c r="N3149">
        <v>8</v>
      </c>
      <c r="O3149" t="s">
        <v>15332</v>
      </c>
      <c r="P3149" t="s">
        <v>17836</v>
      </c>
      <c r="Q3149">
        <v>6</v>
      </c>
      <c r="R3149">
        <v>1</v>
      </c>
      <c r="S3149">
        <v>-0.02</v>
      </c>
      <c r="T3149">
        <v>-0.02</v>
      </c>
      <c r="U3149">
        <v>382.46</v>
      </c>
      <c r="V3149">
        <v>100.94</v>
      </c>
      <c r="W3149">
        <v>1.69</v>
      </c>
      <c r="Y3149">
        <v>5</v>
      </c>
      <c r="Z3149">
        <v>1</v>
      </c>
      <c r="AA3149" t="s">
        <v>4250</v>
      </c>
      <c r="AB3149">
        <v>0</v>
      </c>
      <c r="AC3149">
        <v>4</v>
      </c>
      <c r="AD3149">
        <v>5.3082380952380959</v>
      </c>
      <c r="AF3149" t="s">
        <v>7949</v>
      </c>
      <c r="AI3149">
        <v>0</v>
      </c>
      <c r="AJ3149">
        <v>0</v>
      </c>
      <c r="AM3149" t="s">
        <v>20019</v>
      </c>
    </row>
    <row r="3150" spans="1:39" x14ac:dyDescent="0.25">
      <c r="A3150" t="s">
        <v>10185</v>
      </c>
      <c r="B3150" t="s">
        <v>4841</v>
      </c>
      <c r="C3150" t="s">
        <v>4842</v>
      </c>
      <c r="D3150">
        <v>48.98</v>
      </c>
      <c r="E3150" t="s">
        <v>4845</v>
      </c>
      <c r="F3150">
        <v>7.31</v>
      </c>
      <c r="K3150" t="s">
        <v>6860</v>
      </c>
      <c r="L3150" t="s">
        <v>6861</v>
      </c>
      <c r="M3150" t="s">
        <v>15123</v>
      </c>
      <c r="N3150">
        <v>9</v>
      </c>
      <c r="O3150" t="s">
        <v>15495</v>
      </c>
      <c r="P3150" t="s">
        <v>17837</v>
      </c>
      <c r="Q3150">
        <v>6</v>
      </c>
      <c r="R3150">
        <v>2</v>
      </c>
      <c r="S3150">
        <v>-2.1</v>
      </c>
      <c r="T3150">
        <v>-2.0699999999999998</v>
      </c>
      <c r="U3150">
        <v>380.84</v>
      </c>
      <c r="V3150">
        <v>98.19</v>
      </c>
      <c r="W3150">
        <v>2.82</v>
      </c>
      <c r="X3150">
        <v>11.1</v>
      </c>
      <c r="Y3150">
        <v>6.38</v>
      </c>
      <c r="Z3150">
        <v>3</v>
      </c>
      <c r="AA3150" t="s">
        <v>4250</v>
      </c>
      <c r="AB3150">
        <v>0</v>
      </c>
      <c r="AC3150">
        <v>3</v>
      </c>
      <c r="AD3150">
        <v>5.0781428571428577</v>
      </c>
      <c r="AF3150" t="s">
        <v>7949</v>
      </c>
      <c r="AI3150">
        <v>0</v>
      </c>
      <c r="AJ3150">
        <v>0</v>
      </c>
      <c r="AK3150" t="s">
        <v>7974</v>
      </c>
      <c r="AL3150" t="s">
        <v>7974</v>
      </c>
      <c r="AM3150" t="s">
        <v>20019</v>
      </c>
    </row>
    <row r="3151" spans="1:39" x14ac:dyDescent="0.25">
      <c r="A3151" t="s">
        <v>10053</v>
      </c>
      <c r="B3151" t="s">
        <v>4841</v>
      </c>
      <c r="C3151" t="s">
        <v>4842</v>
      </c>
      <c r="D3151">
        <v>49</v>
      </c>
      <c r="E3151" t="s">
        <v>4845</v>
      </c>
      <c r="F3151">
        <v>7.31</v>
      </c>
      <c r="K3151" t="s">
        <v>6860</v>
      </c>
      <c r="M3151" t="s">
        <v>6865</v>
      </c>
      <c r="N3151">
        <v>8</v>
      </c>
      <c r="O3151" t="s">
        <v>15401</v>
      </c>
      <c r="P3151" t="s">
        <v>17705</v>
      </c>
      <c r="Q3151">
        <v>5</v>
      </c>
      <c r="R3151">
        <v>4</v>
      </c>
      <c r="S3151">
        <v>2.31</v>
      </c>
      <c r="T3151">
        <v>3.13</v>
      </c>
      <c r="U3151">
        <v>568.64</v>
      </c>
      <c r="V3151">
        <v>93.7</v>
      </c>
      <c r="W3151">
        <v>4.76</v>
      </c>
      <c r="X3151">
        <v>13.97</v>
      </c>
      <c r="Y3151">
        <v>8.34</v>
      </c>
      <c r="Z3151">
        <v>3</v>
      </c>
      <c r="AA3151" t="s">
        <v>4250</v>
      </c>
      <c r="AB3151">
        <v>1</v>
      </c>
      <c r="AC3151">
        <v>12</v>
      </c>
      <c r="AD3151">
        <v>3.4866666666666668</v>
      </c>
      <c r="AF3151" t="s">
        <v>7949</v>
      </c>
      <c r="AI3151">
        <v>0</v>
      </c>
      <c r="AJ3151">
        <v>0</v>
      </c>
      <c r="AK3151" t="s">
        <v>19874</v>
      </c>
      <c r="AL3151" t="s">
        <v>19874</v>
      </c>
      <c r="AM3151" t="s">
        <v>20019</v>
      </c>
    </row>
    <row r="3152" spans="1:39" x14ac:dyDescent="0.25">
      <c r="A3152" t="s">
        <v>10186</v>
      </c>
      <c r="B3152" t="s">
        <v>4841</v>
      </c>
      <c r="C3152" t="s">
        <v>4842</v>
      </c>
      <c r="D3152">
        <v>49</v>
      </c>
      <c r="E3152" t="s">
        <v>4845</v>
      </c>
      <c r="F3152">
        <v>7.31</v>
      </c>
      <c r="K3152" t="s">
        <v>6860</v>
      </c>
      <c r="M3152" t="s">
        <v>15085</v>
      </c>
      <c r="N3152">
        <v>8</v>
      </c>
      <c r="O3152" t="s">
        <v>15441</v>
      </c>
      <c r="P3152" t="s">
        <v>17838</v>
      </c>
      <c r="Q3152">
        <v>4</v>
      </c>
      <c r="R3152">
        <v>4</v>
      </c>
      <c r="S3152">
        <v>1.05</v>
      </c>
      <c r="T3152">
        <v>3.44</v>
      </c>
      <c r="U3152">
        <v>487.64</v>
      </c>
      <c r="V3152">
        <v>73.39</v>
      </c>
      <c r="W3152">
        <v>3.93</v>
      </c>
      <c r="X3152">
        <v>13.89</v>
      </c>
      <c r="Y3152">
        <v>9.6300000000000008</v>
      </c>
      <c r="Z3152">
        <v>2</v>
      </c>
      <c r="AA3152" t="s">
        <v>4250</v>
      </c>
      <c r="AB3152">
        <v>0</v>
      </c>
      <c r="AC3152">
        <v>8</v>
      </c>
      <c r="AD3152">
        <v>3.0532857142857139</v>
      </c>
      <c r="AF3152" t="s">
        <v>7952</v>
      </c>
      <c r="AI3152">
        <v>0</v>
      </c>
      <c r="AJ3152">
        <v>0</v>
      </c>
      <c r="AK3152" t="s">
        <v>19925</v>
      </c>
      <c r="AL3152" t="s">
        <v>19925</v>
      </c>
      <c r="AM3152" t="s">
        <v>20019</v>
      </c>
    </row>
    <row r="3153" spans="1:39" x14ac:dyDescent="0.25">
      <c r="A3153" t="s">
        <v>10187</v>
      </c>
      <c r="B3153" t="s">
        <v>4841</v>
      </c>
      <c r="C3153" t="s">
        <v>4842</v>
      </c>
      <c r="D3153">
        <v>49</v>
      </c>
      <c r="E3153" t="s">
        <v>4845</v>
      </c>
      <c r="F3153">
        <v>7.31</v>
      </c>
      <c r="K3153" t="s">
        <v>6860</v>
      </c>
      <c r="L3153" t="s">
        <v>6861</v>
      </c>
      <c r="M3153" t="s">
        <v>15012</v>
      </c>
      <c r="N3153">
        <v>9</v>
      </c>
      <c r="O3153" t="s">
        <v>15348</v>
      </c>
      <c r="P3153" t="s">
        <v>17839</v>
      </c>
      <c r="Q3153">
        <v>6</v>
      </c>
      <c r="R3153">
        <v>4</v>
      </c>
      <c r="S3153">
        <v>2.96</v>
      </c>
      <c r="T3153">
        <v>3.01</v>
      </c>
      <c r="U3153">
        <v>546.63</v>
      </c>
      <c r="V3153">
        <v>112.65</v>
      </c>
      <c r="W3153">
        <v>3.28</v>
      </c>
      <c r="X3153">
        <v>11.99</v>
      </c>
      <c r="Y3153">
        <v>6.46</v>
      </c>
      <c r="Z3153">
        <v>2</v>
      </c>
      <c r="AA3153" t="s">
        <v>4250</v>
      </c>
      <c r="AB3153">
        <v>1</v>
      </c>
      <c r="AC3153">
        <v>7</v>
      </c>
      <c r="AD3153">
        <v>2.76</v>
      </c>
      <c r="AF3153" t="s">
        <v>7949</v>
      </c>
      <c r="AI3153">
        <v>0</v>
      </c>
      <c r="AJ3153">
        <v>0</v>
      </c>
      <c r="AK3153" t="s">
        <v>19881</v>
      </c>
      <c r="AL3153" t="s">
        <v>19881</v>
      </c>
      <c r="AM3153" t="s">
        <v>20019</v>
      </c>
    </row>
    <row r="3154" spans="1:39" x14ac:dyDescent="0.25">
      <c r="A3154" t="s">
        <v>9761</v>
      </c>
      <c r="B3154" t="s">
        <v>4841</v>
      </c>
      <c r="C3154" t="s">
        <v>4842</v>
      </c>
      <c r="D3154">
        <v>49</v>
      </c>
      <c r="E3154" t="s">
        <v>4845</v>
      </c>
      <c r="F3154">
        <v>7.31</v>
      </c>
      <c r="I3154" t="s">
        <v>13480</v>
      </c>
      <c r="K3154" t="s">
        <v>6860</v>
      </c>
      <c r="L3154" t="s">
        <v>6861</v>
      </c>
      <c r="M3154" t="s">
        <v>14972</v>
      </c>
      <c r="N3154">
        <v>8</v>
      </c>
      <c r="O3154" t="s">
        <v>15293</v>
      </c>
      <c r="P3154" t="s">
        <v>17413</v>
      </c>
      <c r="Q3154">
        <v>7</v>
      </c>
      <c r="R3154">
        <v>2</v>
      </c>
      <c r="S3154">
        <v>2.99</v>
      </c>
      <c r="T3154">
        <v>3.07</v>
      </c>
      <c r="U3154">
        <v>527.37</v>
      </c>
      <c r="V3154">
        <v>111.72</v>
      </c>
      <c r="W3154">
        <v>4.1399999999999997</v>
      </c>
      <c r="X3154">
        <v>8.0500000000000007</v>
      </c>
      <c r="Y3154">
        <v>4.3499999999999996</v>
      </c>
      <c r="Z3154">
        <v>2</v>
      </c>
      <c r="AA3154" t="s">
        <v>4250</v>
      </c>
      <c r="AB3154">
        <v>1</v>
      </c>
      <c r="AC3154">
        <v>5</v>
      </c>
      <c r="AD3154">
        <v>3.246</v>
      </c>
      <c r="AF3154" t="s">
        <v>7949</v>
      </c>
      <c r="AI3154">
        <v>0</v>
      </c>
      <c r="AJ3154">
        <v>0</v>
      </c>
      <c r="AM3154" t="s">
        <v>20019</v>
      </c>
    </row>
    <row r="3155" spans="1:39" x14ac:dyDescent="0.25">
      <c r="A3155" t="s">
        <v>10188</v>
      </c>
      <c r="B3155" t="s">
        <v>4841</v>
      </c>
      <c r="C3155" t="s">
        <v>4842</v>
      </c>
      <c r="D3155">
        <v>49</v>
      </c>
      <c r="E3155" t="s">
        <v>4845</v>
      </c>
      <c r="F3155">
        <v>7.31</v>
      </c>
      <c r="I3155" t="s">
        <v>13481</v>
      </c>
      <c r="K3155" t="s">
        <v>6860</v>
      </c>
      <c r="L3155" t="s">
        <v>6861</v>
      </c>
      <c r="M3155" t="s">
        <v>14979</v>
      </c>
      <c r="N3155">
        <v>8</v>
      </c>
      <c r="O3155" t="s">
        <v>15302</v>
      </c>
      <c r="P3155" t="s">
        <v>17840</v>
      </c>
      <c r="Q3155">
        <v>7</v>
      </c>
      <c r="R3155">
        <v>2</v>
      </c>
      <c r="S3155">
        <v>3.93</v>
      </c>
      <c r="T3155">
        <v>3.93</v>
      </c>
      <c r="U3155">
        <v>486.83</v>
      </c>
      <c r="V3155">
        <v>98.31</v>
      </c>
      <c r="W3155">
        <v>4.7</v>
      </c>
      <c r="Y3155">
        <v>3.67</v>
      </c>
      <c r="Z3155">
        <v>3</v>
      </c>
      <c r="AA3155" t="s">
        <v>4250</v>
      </c>
      <c r="AB3155">
        <v>0</v>
      </c>
      <c r="AC3155">
        <v>4</v>
      </c>
      <c r="AD3155">
        <v>2.8870714285714278</v>
      </c>
      <c r="AF3155" t="s">
        <v>7949</v>
      </c>
      <c r="AI3155">
        <v>0</v>
      </c>
      <c r="AJ3155">
        <v>0</v>
      </c>
      <c r="AM3155" t="s">
        <v>20019</v>
      </c>
    </row>
    <row r="3156" spans="1:39" x14ac:dyDescent="0.25">
      <c r="A3156" t="s">
        <v>10189</v>
      </c>
      <c r="B3156" t="s">
        <v>4841</v>
      </c>
      <c r="C3156" t="s">
        <v>4842</v>
      </c>
      <c r="D3156">
        <v>49</v>
      </c>
      <c r="E3156" t="s">
        <v>4845</v>
      </c>
      <c r="F3156">
        <v>7.31</v>
      </c>
      <c r="I3156" t="s">
        <v>13482</v>
      </c>
      <c r="K3156" t="s">
        <v>6860</v>
      </c>
      <c r="L3156" t="s">
        <v>6861</v>
      </c>
      <c r="M3156" t="s">
        <v>14979</v>
      </c>
      <c r="N3156">
        <v>8</v>
      </c>
      <c r="O3156" t="s">
        <v>15302</v>
      </c>
      <c r="P3156" t="s">
        <v>17841</v>
      </c>
      <c r="Q3156">
        <v>7</v>
      </c>
      <c r="R3156">
        <v>2</v>
      </c>
      <c r="S3156">
        <v>3.58</v>
      </c>
      <c r="T3156">
        <v>3.59</v>
      </c>
      <c r="U3156">
        <v>527.37</v>
      </c>
      <c r="V3156">
        <v>111.72</v>
      </c>
      <c r="W3156">
        <v>3.95</v>
      </c>
      <c r="X3156">
        <v>8.84</v>
      </c>
      <c r="Y3156">
        <v>3.63</v>
      </c>
      <c r="Z3156">
        <v>2</v>
      </c>
      <c r="AA3156" t="s">
        <v>4250</v>
      </c>
      <c r="AB3156">
        <v>1</v>
      </c>
      <c r="AC3156">
        <v>6</v>
      </c>
      <c r="AD3156">
        <v>2.6909999999999998</v>
      </c>
      <c r="AF3156" t="s">
        <v>7949</v>
      </c>
      <c r="AI3156">
        <v>0</v>
      </c>
      <c r="AJ3156">
        <v>0</v>
      </c>
      <c r="AM3156" t="s">
        <v>20019</v>
      </c>
    </row>
    <row r="3157" spans="1:39" x14ac:dyDescent="0.25">
      <c r="A3157" t="s">
        <v>10176</v>
      </c>
      <c r="B3157" t="s">
        <v>4841</v>
      </c>
      <c r="C3157" t="s">
        <v>4842</v>
      </c>
      <c r="D3157">
        <v>49</v>
      </c>
      <c r="E3157" t="s">
        <v>4845</v>
      </c>
      <c r="F3157">
        <v>7.31</v>
      </c>
      <c r="I3157" t="s">
        <v>13483</v>
      </c>
      <c r="K3157" t="s">
        <v>6860</v>
      </c>
      <c r="L3157" t="s">
        <v>6861</v>
      </c>
      <c r="M3157" t="s">
        <v>14972</v>
      </c>
      <c r="N3157">
        <v>8</v>
      </c>
      <c r="O3157" t="s">
        <v>15293</v>
      </c>
      <c r="P3157" t="s">
        <v>17828</v>
      </c>
      <c r="Q3157">
        <v>6</v>
      </c>
      <c r="R3157">
        <v>2</v>
      </c>
      <c r="S3157">
        <v>3.02</v>
      </c>
      <c r="T3157">
        <v>3.02</v>
      </c>
      <c r="U3157">
        <v>472.41</v>
      </c>
      <c r="V3157">
        <v>98.83</v>
      </c>
      <c r="W3157">
        <v>3.93</v>
      </c>
      <c r="X3157">
        <v>10.3</v>
      </c>
      <c r="Y3157">
        <v>3.89</v>
      </c>
      <c r="Z3157">
        <v>2</v>
      </c>
      <c r="AA3157" t="s">
        <v>4250</v>
      </c>
      <c r="AB3157">
        <v>0</v>
      </c>
      <c r="AC3157">
        <v>5</v>
      </c>
      <c r="AD3157">
        <v>3.882738095238095</v>
      </c>
      <c r="AF3157" t="s">
        <v>7949</v>
      </c>
      <c r="AI3157">
        <v>0</v>
      </c>
      <c r="AJ3157">
        <v>0</v>
      </c>
      <c r="AM3157" t="s">
        <v>20019</v>
      </c>
    </row>
    <row r="3158" spans="1:39" x14ac:dyDescent="0.25">
      <c r="A3158" t="s">
        <v>5619</v>
      </c>
      <c r="B3158" t="s">
        <v>4841</v>
      </c>
      <c r="C3158" t="s">
        <v>4842</v>
      </c>
      <c r="D3158">
        <v>49</v>
      </c>
      <c r="E3158" t="s">
        <v>4845</v>
      </c>
      <c r="F3158">
        <v>7.31</v>
      </c>
      <c r="K3158" t="s">
        <v>6860</v>
      </c>
      <c r="L3158" t="s">
        <v>6861</v>
      </c>
      <c r="M3158" t="s">
        <v>15108</v>
      </c>
      <c r="N3158">
        <v>9</v>
      </c>
      <c r="O3158" t="s">
        <v>15476</v>
      </c>
      <c r="P3158" t="s">
        <v>7345</v>
      </c>
      <c r="Q3158">
        <v>7</v>
      </c>
      <c r="R3158">
        <v>1</v>
      </c>
      <c r="S3158">
        <v>2.66</v>
      </c>
      <c r="T3158">
        <v>2.67</v>
      </c>
      <c r="U3158">
        <v>420.4</v>
      </c>
      <c r="V3158">
        <v>96.94</v>
      </c>
      <c r="W3158">
        <v>1.33</v>
      </c>
      <c r="Y3158">
        <v>5.72</v>
      </c>
      <c r="Z3158">
        <v>2</v>
      </c>
      <c r="AA3158" t="s">
        <v>4250</v>
      </c>
      <c r="AB3158">
        <v>0</v>
      </c>
      <c r="AC3158">
        <v>3</v>
      </c>
      <c r="AD3158">
        <v>4.8405714285714279</v>
      </c>
      <c r="AF3158" t="s">
        <v>7949</v>
      </c>
      <c r="AI3158">
        <v>0</v>
      </c>
      <c r="AJ3158">
        <v>0</v>
      </c>
      <c r="AK3158" t="s">
        <v>7970</v>
      </c>
      <c r="AL3158" t="s">
        <v>7970</v>
      </c>
      <c r="AM3158" t="s">
        <v>20019</v>
      </c>
    </row>
    <row r="3159" spans="1:39" x14ac:dyDescent="0.25">
      <c r="A3159" t="s">
        <v>9892</v>
      </c>
      <c r="B3159" t="s">
        <v>4841</v>
      </c>
      <c r="C3159" t="s">
        <v>4842</v>
      </c>
      <c r="D3159">
        <v>49</v>
      </c>
      <c r="E3159" t="s">
        <v>4845</v>
      </c>
      <c r="F3159">
        <v>7.31</v>
      </c>
      <c r="K3159" t="s">
        <v>6860</v>
      </c>
      <c r="L3159" t="s">
        <v>6861</v>
      </c>
      <c r="M3159" t="s">
        <v>15109</v>
      </c>
      <c r="N3159">
        <v>9</v>
      </c>
      <c r="O3159" t="s">
        <v>15477</v>
      </c>
      <c r="P3159" t="s">
        <v>17544</v>
      </c>
      <c r="Q3159">
        <v>6</v>
      </c>
      <c r="R3159">
        <v>1</v>
      </c>
      <c r="S3159">
        <v>4.78</v>
      </c>
      <c r="T3159">
        <v>4.8</v>
      </c>
      <c r="U3159">
        <v>385.47</v>
      </c>
      <c r="V3159">
        <v>85.75</v>
      </c>
      <c r="W3159">
        <v>3.8</v>
      </c>
      <c r="Y3159">
        <v>5.74</v>
      </c>
      <c r="Z3159">
        <v>3</v>
      </c>
      <c r="AA3159" t="s">
        <v>4250</v>
      </c>
      <c r="AB3159">
        <v>0</v>
      </c>
      <c r="AC3159">
        <v>4</v>
      </c>
      <c r="AD3159">
        <v>3.7514047619047619</v>
      </c>
      <c r="AF3159" t="s">
        <v>7949</v>
      </c>
      <c r="AI3159">
        <v>0</v>
      </c>
      <c r="AJ3159">
        <v>0</v>
      </c>
      <c r="AK3159" t="s">
        <v>19934</v>
      </c>
      <c r="AL3159" t="s">
        <v>19934</v>
      </c>
      <c r="AM3159" t="s">
        <v>20019</v>
      </c>
    </row>
    <row r="3160" spans="1:39" x14ac:dyDescent="0.25">
      <c r="A3160" t="s">
        <v>10190</v>
      </c>
      <c r="B3160" t="s">
        <v>4841</v>
      </c>
      <c r="C3160" t="s">
        <v>4842</v>
      </c>
      <c r="D3160">
        <v>49</v>
      </c>
      <c r="E3160" t="s">
        <v>4845</v>
      </c>
      <c r="F3160">
        <v>7.31</v>
      </c>
      <c r="K3160" t="s">
        <v>6860</v>
      </c>
      <c r="L3160" t="s">
        <v>6861</v>
      </c>
      <c r="M3160" t="s">
        <v>15068</v>
      </c>
      <c r="N3160">
        <v>9</v>
      </c>
      <c r="O3160" t="s">
        <v>15421</v>
      </c>
      <c r="P3160" t="s">
        <v>17842</v>
      </c>
      <c r="Q3160">
        <v>6</v>
      </c>
      <c r="R3160">
        <v>2</v>
      </c>
      <c r="S3160">
        <v>1.62</v>
      </c>
      <c r="T3160">
        <v>1.63</v>
      </c>
      <c r="U3160">
        <v>407.33</v>
      </c>
      <c r="V3160">
        <v>113.39</v>
      </c>
      <c r="W3160">
        <v>2.4900000000000002</v>
      </c>
      <c r="X3160">
        <v>9.9499999999999993</v>
      </c>
      <c r="Y3160">
        <v>1.65</v>
      </c>
      <c r="Z3160">
        <v>2</v>
      </c>
      <c r="AA3160" t="s">
        <v>4250</v>
      </c>
      <c r="AB3160">
        <v>0</v>
      </c>
      <c r="AC3160">
        <v>4</v>
      </c>
      <c r="AD3160">
        <v>4.3822619047619051</v>
      </c>
      <c r="AF3160" t="s">
        <v>7949</v>
      </c>
      <c r="AI3160">
        <v>0</v>
      </c>
      <c r="AJ3160">
        <v>0</v>
      </c>
      <c r="AK3160" t="s">
        <v>19861</v>
      </c>
      <c r="AL3160" t="s">
        <v>19861</v>
      </c>
      <c r="AM3160" t="s">
        <v>20019</v>
      </c>
    </row>
    <row r="3161" spans="1:39" x14ac:dyDescent="0.25">
      <c r="A3161" t="s">
        <v>8603</v>
      </c>
      <c r="B3161" t="s">
        <v>4841</v>
      </c>
      <c r="C3161" t="s">
        <v>4842</v>
      </c>
      <c r="D3161">
        <v>49</v>
      </c>
      <c r="E3161" t="s">
        <v>4845</v>
      </c>
      <c r="F3161">
        <v>7.31</v>
      </c>
      <c r="K3161" t="s">
        <v>6860</v>
      </c>
      <c r="L3161" t="s">
        <v>6861</v>
      </c>
      <c r="M3161" t="s">
        <v>15013</v>
      </c>
      <c r="N3161">
        <v>9</v>
      </c>
      <c r="O3161" t="s">
        <v>15372</v>
      </c>
      <c r="P3161" t="s">
        <v>16256</v>
      </c>
      <c r="Q3161">
        <v>6</v>
      </c>
      <c r="R3161">
        <v>1</v>
      </c>
      <c r="S3161">
        <v>4.84</v>
      </c>
      <c r="T3161">
        <v>4.8600000000000003</v>
      </c>
      <c r="U3161">
        <v>414.51</v>
      </c>
      <c r="V3161">
        <v>82.62</v>
      </c>
      <c r="W3161">
        <v>4.82</v>
      </c>
      <c r="Y3161">
        <v>6.06</v>
      </c>
      <c r="Z3161">
        <v>3</v>
      </c>
      <c r="AA3161" t="s">
        <v>4250</v>
      </c>
      <c r="AB3161">
        <v>0</v>
      </c>
      <c r="AC3161">
        <v>3</v>
      </c>
      <c r="AD3161">
        <v>3.5139761904761899</v>
      </c>
      <c r="AF3161" t="s">
        <v>7949</v>
      </c>
      <c r="AI3161">
        <v>0</v>
      </c>
      <c r="AJ3161">
        <v>0</v>
      </c>
      <c r="AK3161" t="s">
        <v>19851</v>
      </c>
      <c r="AL3161" t="s">
        <v>19851</v>
      </c>
      <c r="AM3161" t="s">
        <v>20019</v>
      </c>
    </row>
    <row r="3162" spans="1:39" x14ac:dyDescent="0.25">
      <c r="A3162" t="s">
        <v>10191</v>
      </c>
      <c r="B3162" t="s">
        <v>4841</v>
      </c>
      <c r="C3162" t="s">
        <v>4842</v>
      </c>
      <c r="D3162">
        <v>49</v>
      </c>
      <c r="E3162" t="s">
        <v>4845</v>
      </c>
      <c r="F3162">
        <v>7.31</v>
      </c>
      <c r="I3162" t="s">
        <v>13484</v>
      </c>
      <c r="K3162" t="s">
        <v>6860</v>
      </c>
      <c r="L3162" t="s">
        <v>6861</v>
      </c>
      <c r="M3162" t="s">
        <v>14955</v>
      </c>
      <c r="N3162">
        <v>8</v>
      </c>
      <c r="O3162" t="s">
        <v>15276</v>
      </c>
      <c r="P3162" t="s">
        <v>17843</v>
      </c>
      <c r="Q3162">
        <v>7</v>
      </c>
      <c r="R3162">
        <v>1</v>
      </c>
      <c r="S3162">
        <v>2.12</v>
      </c>
      <c r="T3162">
        <v>2.15</v>
      </c>
      <c r="U3162">
        <v>381.43</v>
      </c>
      <c r="V3162">
        <v>88.19</v>
      </c>
      <c r="W3162">
        <v>2.48</v>
      </c>
      <c r="Y3162">
        <v>5.91</v>
      </c>
      <c r="Z3162">
        <v>2</v>
      </c>
      <c r="AA3162" t="s">
        <v>4250</v>
      </c>
      <c r="AB3162">
        <v>0</v>
      </c>
      <c r="AC3162">
        <v>2</v>
      </c>
      <c r="AD3162">
        <v>5.6202619047619047</v>
      </c>
      <c r="AF3162" t="s">
        <v>7949</v>
      </c>
      <c r="AI3162">
        <v>0</v>
      </c>
      <c r="AJ3162">
        <v>0</v>
      </c>
      <c r="AM3162" t="s">
        <v>20019</v>
      </c>
    </row>
    <row r="3163" spans="1:39" x14ac:dyDescent="0.25">
      <c r="A3163" t="s">
        <v>8461</v>
      </c>
      <c r="B3163" t="s">
        <v>4841</v>
      </c>
      <c r="C3163" t="s">
        <v>4842</v>
      </c>
      <c r="D3163">
        <v>49</v>
      </c>
      <c r="E3163" t="s">
        <v>4845</v>
      </c>
      <c r="F3163">
        <v>7.31</v>
      </c>
      <c r="K3163" t="s">
        <v>6860</v>
      </c>
      <c r="M3163" t="s">
        <v>15178</v>
      </c>
      <c r="N3163">
        <v>8</v>
      </c>
      <c r="O3163" t="s">
        <v>15561</v>
      </c>
      <c r="P3163" t="s">
        <v>16114</v>
      </c>
      <c r="Q3163">
        <v>6</v>
      </c>
      <c r="R3163">
        <v>3</v>
      </c>
      <c r="S3163">
        <v>3.22</v>
      </c>
      <c r="T3163">
        <v>3.39</v>
      </c>
      <c r="U3163">
        <v>505.66</v>
      </c>
      <c r="V3163">
        <v>117.42</v>
      </c>
      <c r="W3163">
        <v>2.96</v>
      </c>
      <c r="X3163">
        <v>13.07</v>
      </c>
      <c r="Y3163">
        <v>6.35</v>
      </c>
      <c r="Z3163">
        <v>2</v>
      </c>
      <c r="AA3163" t="s">
        <v>4250</v>
      </c>
      <c r="AB3163">
        <v>1</v>
      </c>
      <c r="AC3163">
        <v>12</v>
      </c>
      <c r="AD3163">
        <v>2.4476666666666662</v>
      </c>
      <c r="AF3163" t="s">
        <v>7949</v>
      </c>
      <c r="AI3163">
        <v>0</v>
      </c>
      <c r="AJ3163">
        <v>0</v>
      </c>
      <c r="AK3163" t="s">
        <v>19883</v>
      </c>
      <c r="AL3163" t="s">
        <v>19883</v>
      </c>
      <c r="AM3163" t="s">
        <v>20019</v>
      </c>
    </row>
    <row r="3164" spans="1:39" x14ac:dyDescent="0.25">
      <c r="A3164" t="s">
        <v>10192</v>
      </c>
      <c r="B3164" t="s">
        <v>4841</v>
      </c>
      <c r="C3164" t="s">
        <v>4842</v>
      </c>
      <c r="D3164">
        <v>49</v>
      </c>
      <c r="E3164" t="s">
        <v>4845</v>
      </c>
      <c r="F3164">
        <v>7.31</v>
      </c>
      <c r="K3164" t="s">
        <v>6860</v>
      </c>
      <c r="M3164" t="s">
        <v>6865</v>
      </c>
      <c r="N3164">
        <v>8</v>
      </c>
      <c r="O3164" t="s">
        <v>15316</v>
      </c>
      <c r="P3164" t="s">
        <v>17844</v>
      </c>
      <c r="Q3164">
        <v>5</v>
      </c>
      <c r="R3164">
        <v>2</v>
      </c>
      <c r="S3164">
        <v>1.72</v>
      </c>
      <c r="T3164">
        <v>3.53</v>
      </c>
      <c r="U3164">
        <v>521.67999999999995</v>
      </c>
      <c r="V3164">
        <v>101.73</v>
      </c>
      <c r="W3164">
        <v>3.98</v>
      </c>
      <c r="Y3164">
        <v>9.27</v>
      </c>
      <c r="Z3164">
        <v>3</v>
      </c>
      <c r="AA3164" t="s">
        <v>4250</v>
      </c>
      <c r="AB3164">
        <v>1</v>
      </c>
      <c r="AC3164">
        <v>3</v>
      </c>
      <c r="AD3164">
        <v>3.209000000000001</v>
      </c>
      <c r="AF3164" t="s">
        <v>7952</v>
      </c>
      <c r="AI3164">
        <v>0</v>
      </c>
      <c r="AJ3164">
        <v>0</v>
      </c>
      <c r="AK3164" t="s">
        <v>19862</v>
      </c>
      <c r="AL3164" t="s">
        <v>19862</v>
      </c>
      <c r="AM3164" t="s">
        <v>20019</v>
      </c>
    </row>
    <row r="3165" spans="1:39" x14ac:dyDescent="0.25">
      <c r="A3165" t="s">
        <v>10193</v>
      </c>
      <c r="B3165" t="s">
        <v>4841</v>
      </c>
      <c r="C3165" t="s">
        <v>4842</v>
      </c>
      <c r="D3165">
        <v>49</v>
      </c>
      <c r="E3165" t="s">
        <v>4845</v>
      </c>
      <c r="F3165">
        <v>7.31</v>
      </c>
      <c r="K3165" t="s">
        <v>6860</v>
      </c>
      <c r="M3165" t="s">
        <v>15148</v>
      </c>
      <c r="N3165">
        <v>8</v>
      </c>
      <c r="O3165" t="s">
        <v>15524</v>
      </c>
      <c r="P3165" t="s">
        <v>17845</v>
      </c>
      <c r="Q3165">
        <v>13</v>
      </c>
      <c r="R3165">
        <v>13</v>
      </c>
      <c r="S3165">
        <v>-5.28</v>
      </c>
      <c r="T3165">
        <v>-0.77</v>
      </c>
      <c r="U3165">
        <v>977.12</v>
      </c>
      <c r="V3165">
        <v>396.07</v>
      </c>
      <c r="W3165">
        <v>-1.06</v>
      </c>
      <c r="X3165">
        <v>3.48</v>
      </c>
      <c r="Y3165">
        <v>8.7200000000000006</v>
      </c>
      <c r="Z3165">
        <v>1</v>
      </c>
      <c r="AA3165" t="s">
        <v>4250</v>
      </c>
      <c r="AB3165">
        <v>3</v>
      </c>
      <c r="AC3165">
        <v>30</v>
      </c>
      <c r="AD3165">
        <v>2.64</v>
      </c>
      <c r="AF3165" t="s">
        <v>7950</v>
      </c>
      <c r="AI3165">
        <v>0</v>
      </c>
      <c r="AJ3165">
        <v>0</v>
      </c>
      <c r="AK3165" t="s">
        <v>19955</v>
      </c>
      <c r="AL3165" t="s">
        <v>19955</v>
      </c>
      <c r="AM3165" t="s">
        <v>20019</v>
      </c>
    </row>
    <row r="3166" spans="1:39" x14ac:dyDescent="0.25">
      <c r="A3166" t="s">
        <v>9404</v>
      </c>
      <c r="B3166" t="s">
        <v>4841</v>
      </c>
      <c r="C3166" t="s">
        <v>4842</v>
      </c>
      <c r="D3166">
        <v>49</v>
      </c>
      <c r="E3166" t="s">
        <v>4845</v>
      </c>
      <c r="F3166">
        <v>7.31</v>
      </c>
      <c r="K3166" t="s">
        <v>6860</v>
      </c>
      <c r="L3166" t="s">
        <v>6861</v>
      </c>
      <c r="M3166" t="s">
        <v>14954</v>
      </c>
      <c r="N3166">
        <v>9</v>
      </c>
      <c r="O3166" t="s">
        <v>15275</v>
      </c>
      <c r="P3166" t="s">
        <v>17056</v>
      </c>
      <c r="Q3166">
        <v>7</v>
      </c>
      <c r="R3166">
        <v>4</v>
      </c>
      <c r="S3166">
        <v>3.29</v>
      </c>
      <c r="T3166">
        <v>4.12</v>
      </c>
      <c r="U3166">
        <v>574.74</v>
      </c>
      <c r="V3166">
        <v>137.07</v>
      </c>
      <c r="W3166">
        <v>2.39</v>
      </c>
      <c r="X3166">
        <v>13.34</v>
      </c>
      <c r="Y3166">
        <v>7.99</v>
      </c>
      <c r="Z3166">
        <v>2</v>
      </c>
      <c r="AA3166" t="s">
        <v>4250</v>
      </c>
      <c r="AB3166">
        <v>1</v>
      </c>
      <c r="AC3166">
        <v>8</v>
      </c>
      <c r="AD3166">
        <v>1.7949999999999999</v>
      </c>
      <c r="AF3166" t="s">
        <v>7949</v>
      </c>
      <c r="AI3166">
        <v>0</v>
      </c>
      <c r="AJ3166">
        <v>0</v>
      </c>
      <c r="AK3166" t="s">
        <v>19842</v>
      </c>
      <c r="AL3166" t="s">
        <v>19842</v>
      </c>
      <c r="AM3166" t="s">
        <v>20019</v>
      </c>
    </row>
    <row r="3167" spans="1:39" x14ac:dyDescent="0.25">
      <c r="A3167" t="s">
        <v>10194</v>
      </c>
      <c r="B3167" t="s">
        <v>4841</v>
      </c>
      <c r="C3167" t="s">
        <v>4842</v>
      </c>
      <c r="D3167">
        <v>49</v>
      </c>
      <c r="E3167" t="s">
        <v>4845</v>
      </c>
      <c r="F3167">
        <v>7.31</v>
      </c>
      <c r="I3167" t="s">
        <v>13485</v>
      </c>
      <c r="K3167" t="s">
        <v>6860</v>
      </c>
      <c r="L3167" t="s">
        <v>6861</v>
      </c>
      <c r="M3167" t="s">
        <v>15145</v>
      </c>
      <c r="N3167">
        <v>9</v>
      </c>
      <c r="O3167" t="s">
        <v>15521</v>
      </c>
      <c r="P3167" t="s">
        <v>17846</v>
      </c>
      <c r="Q3167">
        <v>5</v>
      </c>
      <c r="R3167">
        <v>2</v>
      </c>
      <c r="S3167">
        <v>4.91</v>
      </c>
      <c r="T3167">
        <v>4.92</v>
      </c>
      <c r="U3167">
        <v>395.32</v>
      </c>
      <c r="V3167">
        <v>80.37</v>
      </c>
      <c r="W3167">
        <v>4.3099999999999996</v>
      </c>
      <c r="X3167">
        <v>10.41</v>
      </c>
      <c r="Y3167">
        <v>5.82</v>
      </c>
      <c r="Z3167">
        <v>2</v>
      </c>
      <c r="AA3167" t="s">
        <v>4250</v>
      </c>
      <c r="AB3167">
        <v>0</v>
      </c>
      <c r="AC3167">
        <v>3</v>
      </c>
      <c r="AD3167">
        <v>3.2877142857142858</v>
      </c>
      <c r="AF3167" t="s">
        <v>7949</v>
      </c>
      <c r="AI3167">
        <v>0</v>
      </c>
      <c r="AJ3167">
        <v>0</v>
      </c>
      <c r="AM3167" t="s">
        <v>20019</v>
      </c>
    </row>
    <row r="3168" spans="1:39" x14ac:dyDescent="0.25">
      <c r="A3168" t="s">
        <v>10194</v>
      </c>
      <c r="B3168" t="s">
        <v>4841</v>
      </c>
      <c r="C3168" t="s">
        <v>4842</v>
      </c>
      <c r="D3168">
        <v>49</v>
      </c>
      <c r="E3168" t="s">
        <v>4845</v>
      </c>
      <c r="F3168">
        <v>7.31</v>
      </c>
      <c r="I3168" t="s">
        <v>13486</v>
      </c>
      <c r="K3168" t="s">
        <v>6860</v>
      </c>
      <c r="L3168" t="s">
        <v>6861</v>
      </c>
      <c r="M3168" t="s">
        <v>15146</v>
      </c>
      <c r="N3168">
        <v>9</v>
      </c>
      <c r="O3168" t="s">
        <v>15522</v>
      </c>
      <c r="P3168" t="s">
        <v>17846</v>
      </c>
      <c r="Q3168">
        <v>5</v>
      </c>
      <c r="R3168">
        <v>2</v>
      </c>
      <c r="S3168">
        <v>4.91</v>
      </c>
      <c r="T3168">
        <v>4.92</v>
      </c>
      <c r="U3168">
        <v>395.32</v>
      </c>
      <c r="V3168">
        <v>80.37</v>
      </c>
      <c r="W3168">
        <v>4.3099999999999996</v>
      </c>
      <c r="X3168">
        <v>10.41</v>
      </c>
      <c r="Y3168">
        <v>5.82</v>
      </c>
      <c r="Z3168">
        <v>2</v>
      </c>
      <c r="AA3168" t="s">
        <v>4250</v>
      </c>
      <c r="AB3168">
        <v>0</v>
      </c>
      <c r="AC3168">
        <v>3</v>
      </c>
      <c r="AD3168">
        <v>3.2877142857142858</v>
      </c>
      <c r="AF3168" t="s">
        <v>7949</v>
      </c>
      <c r="AI3168">
        <v>0</v>
      </c>
      <c r="AJ3168">
        <v>0</v>
      </c>
      <c r="AM3168" t="s">
        <v>20019</v>
      </c>
    </row>
    <row r="3169" spans="1:39" x14ac:dyDescent="0.25">
      <c r="A3169" t="s">
        <v>10195</v>
      </c>
      <c r="B3169" t="s">
        <v>4841</v>
      </c>
      <c r="C3169" t="s">
        <v>4842</v>
      </c>
      <c r="D3169">
        <v>49</v>
      </c>
      <c r="E3169" t="s">
        <v>4845</v>
      </c>
      <c r="F3169">
        <v>7.31</v>
      </c>
      <c r="I3169" t="s">
        <v>13487</v>
      </c>
      <c r="K3169" t="s">
        <v>6860</v>
      </c>
      <c r="L3169" t="s">
        <v>6861</v>
      </c>
      <c r="M3169" t="s">
        <v>14996</v>
      </c>
      <c r="N3169">
        <v>9</v>
      </c>
      <c r="O3169" t="s">
        <v>15322</v>
      </c>
      <c r="P3169" t="s">
        <v>17847</v>
      </c>
      <c r="Q3169">
        <v>7</v>
      </c>
      <c r="R3169">
        <v>2</v>
      </c>
      <c r="S3169">
        <v>-2.23</v>
      </c>
      <c r="T3169">
        <v>-2.2200000000000002</v>
      </c>
      <c r="U3169">
        <v>409.37</v>
      </c>
      <c r="V3169">
        <v>111.72</v>
      </c>
      <c r="W3169">
        <v>2.11</v>
      </c>
      <c r="X3169">
        <v>8.9700000000000006</v>
      </c>
      <c r="Y3169">
        <v>3.94</v>
      </c>
      <c r="Z3169">
        <v>2</v>
      </c>
      <c r="AA3169" t="s">
        <v>4250</v>
      </c>
      <c r="AB3169">
        <v>0</v>
      </c>
      <c r="AC3169">
        <v>6</v>
      </c>
      <c r="AD3169">
        <v>4.4233571428571423</v>
      </c>
      <c r="AF3169" t="s">
        <v>7949</v>
      </c>
      <c r="AI3169">
        <v>0</v>
      </c>
      <c r="AJ3169">
        <v>0</v>
      </c>
      <c r="AM3169" t="s">
        <v>20019</v>
      </c>
    </row>
    <row r="3170" spans="1:39" x14ac:dyDescent="0.25">
      <c r="A3170" t="s">
        <v>10196</v>
      </c>
      <c r="B3170" t="s">
        <v>4841</v>
      </c>
      <c r="C3170" t="s">
        <v>4842</v>
      </c>
      <c r="D3170">
        <v>49.3</v>
      </c>
      <c r="E3170" t="s">
        <v>4845</v>
      </c>
      <c r="F3170">
        <v>7.31</v>
      </c>
      <c r="I3170" t="s">
        <v>13488</v>
      </c>
      <c r="K3170" t="s">
        <v>6860</v>
      </c>
      <c r="M3170" t="s">
        <v>15002</v>
      </c>
      <c r="N3170">
        <v>8</v>
      </c>
      <c r="O3170" t="s">
        <v>15332</v>
      </c>
      <c r="P3170" t="s">
        <v>17848</v>
      </c>
      <c r="Q3170">
        <v>5</v>
      </c>
      <c r="R3170">
        <v>1</v>
      </c>
      <c r="S3170">
        <v>0.83</v>
      </c>
      <c r="T3170">
        <v>0.84</v>
      </c>
      <c r="U3170">
        <v>366.47</v>
      </c>
      <c r="V3170">
        <v>91.71</v>
      </c>
      <c r="W3170">
        <v>2.4500000000000002</v>
      </c>
      <c r="Y3170">
        <v>5.77</v>
      </c>
      <c r="Z3170">
        <v>1</v>
      </c>
      <c r="AA3170" t="s">
        <v>4250</v>
      </c>
      <c r="AB3170">
        <v>0</v>
      </c>
      <c r="AC3170">
        <v>2</v>
      </c>
      <c r="AD3170">
        <v>5.7301190476190476</v>
      </c>
      <c r="AF3170" t="s">
        <v>7949</v>
      </c>
      <c r="AI3170">
        <v>0</v>
      </c>
      <c r="AJ3170">
        <v>0</v>
      </c>
      <c r="AM3170" t="s">
        <v>20019</v>
      </c>
    </row>
    <row r="3171" spans="1:39" x14ac:dyDescent="0.25">
      <c r="A3171" t="s">
        <v>8912</v>
      </c>
      <c r="B3171" t="s">
        <v>4841</v>
      </c>
      <c r="C3171" t="s">
        <v>4842</v>
      </c>
      <c r="D3171">
        <v>49.5</v>
      </c>
      <c r="E3171" t="s">
        <v>4845</v>
      </c>
      <c r="F3171">
        <v>7.3</v>
      </c>
      <c r="K3171" t="s">
        <v>6860</v>
      </c>
      <c r="L3171" t="s">
        <v>6861</v>
      </c>
      <c r="M3171" t="s">
        <v>15013</v>
      </c>
      <c r="N3171">
        <v>9</v>
      </c>
      <c r="O3171" t="s">
        <v>15396</v>
      </c>
      <c r="P3171" t="s">
        <v>16564</v>
      </c>
      <c r="Q3171">
        <v>7</v>
      </c>
      <c r="R3171">
        <v>1</v>
      </c>
      <c r="S3171">
        <v>1.65</v>
      </c>
      <c r="T3171">
        <v>1.65</v>
      </c>
      <c r="U3171">
        <v>432.46</v>
      </c>
      <c r="V3171">
        <v>91.85</v>
      </c>
      <c r="W3171">
        <v>3.87</v>
      </c>
      <c r="Y3171">
        <v>3.78</v>
      </c>
      <c r="Z3171">
        <v>3</v>
      </c>
      <c r="AA3171" t="s">
        <v>4250</v>
      </c>
      <c r="AB3171">
        <v>0</v>
      </c>
      <c r="AC3171">
        <v>2</v>
      </c>
      <c r="AD3171">
        <v>5.2540952380952382</v>
      </c>
      <c r="AF3171" t="s">
        <v>7949</v>
      </c>
      <c r="AI3171">
        <v>0</v>
      </c>
      <c r="AJ3171">
        <v>0</v>
      </c>
      <c r="AK3171" t="s">
        <v>19847</v>
      </c>
      <c r="AL3171" t="s">
        <v>19847</v>
      </c>
      <c r="AM3171" t="s">
        <v>20019</v>
      </c>
    </row>
    <row r="3172" spans="1:39" x14ac:dyDescent="0.25">
      <c r="A3172" t="s">
        <v>10197</v>
      </c>
      <c r="B3172" t="s">
        <v>4841</v>
      </c>
      <c r="C3172" t="s">
        <v>4842</v>
      </c>
      <c r="D3172">
        <v>49.7</v>
      </c>
      <c r="E3172" t="s">
        <v>4845</v>
      </c>
      <c r="F3172">
        <v>7.3</v>
      </c>
      <c r="I3172" t="s">
        <v>13489</v>
      </c>
      <c r="K3172" t="s">
        <v>6860</v>
      </c>
      <c r="M3172" t="s">
        <v>14977</v>
      </c>
      <c r="N3172">
        <v>8</v>
      </c>
      <c r="O3172" t="s">
        <v>15298</v>
      </c>
      <c r="P3172" t="s">
        <v>17849</v>
      </c>
      <c r="Q3172">
        <v>5</v>
      </c>
      <c r="R3172">
        <v>2</v>
      </c>
      <c r="S3172">
        <v>1.31</v>
      </c>
      <c r="T3172">
        <v>1.35</v>
      </c>
      <c r="U3172">
        <v>421.54</v>
      </c>
      <c r="V3172">
        <v>88.15</v>
      </c>
      <c r="W3172">
        <v>2.46</v>
      </c>
      <c r="X3172">
        <v>13.07</v>
      </c>
      <c r="Y3172">
        <v>6.41</v>
      </c>
      <c r="Z3172">
        <v>1</v>
      </c>
      <c r="AA3172" t="s">
        <v>4250</v>
      </c>
      <c r="AB3172">
        <v>0</v>
      </c>
      <c r="AC3172">
        <v>1</v>
      </c>
      <c r="AD3172">
        <v>5.0604285714285711</v>
      </c>
      <c r="AF3172" t="s">
        <v>7949</v>
      </c>
      <c r="AI3172">
        <v>0</v>
      </c>
      <c r="AJ3172">
        <v>0</v>
      </c>
      <c r="AM3172" t="s">
        <v>20019</v>
      </c>
    </row>
    <row r="3173" spans="1:39" x14ac:dyDescent="0.25">
      <c r="A3173" t="s">
        <v>10198</v>
      </c>
      <c r="B3173" t="s">
        <v>4841</v>
      </c>
      <c r="C3173" t="s">
        <v>4842</v>
      </c>
      <c r="D3173">
        <v>50</v>
      </c>
      <c r="E3173" t="s">
        <v>4845</v>
      </c>
      <c r="F3173">
        <v>7.3</v>
      </c>
      <c r="K3173" t="s">
        <v>6860</v>
      </c>
      <c r="M3173" t="s">
        <v>14973</v>
      </c>
      <c r="N3173">
        <v>8</v>
      </c>
      <c r="O3173" t="s">
        <v>15497</v>
      </c>
      <c r="P3173" t="s">
        <v>17850</v>
      </c>
      <c r="Q3173">
        <v>4</v>
      </c>
      <c r="R3173">
        <v>1</v>
      </c>
      <c r="S3173">
        <v>1</v>
      </c>
      <c r="T3173">
        <v>1.02</v>
      </c>
      <c r="U3173">
        <v>360.39</v>
      </c>
      <c r="V3173">
        <v>71.58</v>
      </c>
      <c r="W3173">
        <v>2.92</v>
      </c>
      <c r="Y3173">
        <v>5.89</v>
      </c>
      <c r="Z3173">
        <v>3</v>
      </c>
      <c r="AA3173" t="s">
        <v>4250</v>
      </c>
      <c r="AB3173">
        <v>0</v>
      </c>
      <c r="AC3173">
        <v>3</v>
      </c>
      <c r="AD3173">
        <v>5.8305476190476186</v>
      </c>
      <c r="AF3173" t="s">
        <v>7949</v>
      </c>
      <c r="AI3173">
        <v>0</v>
      </c>
      <c r="AJ3173">
        <v>0</v>
      </c>
      <c r="AK3173" t="s">
        <v>19944</v>
      </c>
      <c r="AL3173" t="s">
        <v>19944</v>
      </c>
      <c r="AM3173" t="s">
        <v>20019</v>
      </c>
    </row>
    <row r="3174" spans="1:39" x14ac:dyDescent="0.25">
      <c r="A3174" t="s">
        <v>10198</v>
      </c>
      <c r="B3174" t="s">
        <v>4841</v>
      </c>
      <c r="C3174" t="s">
        <v>4842</v>
      </c>
      <c r="D3174">
        <v>50</v>
      </c>
      <c r="E3174" t="s">
        <v>4845</v>
      </c>
      <c r="F3174">
        <v>7.3</v>
      </c>
      <c r="K3174" t="s">
        <v>6860</v>
      </c>
      <c r="L3174" t="s">
        <v>6861</v>
      </c>
      <c r="M3174" t="s">
        <v>6891</v>
      </c>
      <c r="N3174">
        <v>9</v>
      </c>
      <c r="O3174" t="s">
        <v>15446</v>
      </c>
      <c r="P3174" t="s">
        <v>17850</v>
      </c>
      <c r="Q3174">
        <v>4</v>
      </c>
      <c r="R3174">
        <v>1</v>
      </c>
      <c r="S3174">
        <v>1</v>
      </c>
      <c r="T3174">
        <v>1.02</v>
      </c>
      <c r="U3174">
        <v>360.39</v>
      </c>
      <c r="V3174">
        <v>71.58</v>
      </c>
      <c r="W3174">
        <v>2.92</v>
      </c>
      <c r="Y3174">
        <v>5.89</v>
      </c>
      <c r="Z3174">
        <v>3</v>
      </c>
      <c r="AA3174" t="s">
        <v>4250</v>
      </c>
      <c r="AB3174">
        <v>0</v>
      </c>
      <c r="AC3174">
        <v>3</v>
      </c>
      <c r="AD3174">
        <v>5.8305476190476186</v>
      </c>
      <c r="AF3174" t="s">
        <v>7949</v>
      </c>
      <c r="AI3174">
        <v>0</v>
      </c>
      <c r="AJ3174">
        <v>0</v>
      </c>
      <c r="AK3174" t="s">
        <v>19928</v>
      </c>
      <c r="AL3174" t="s">
        <v>19928</v>
      </c>
      <c r="AM3174" t="s">
        <v>20019</v>
      </c>
    </row>
    <row r="3175" spans="1:39" x14ac:dyDescent="0.25">
      <c r="A3175" t="s">
        <v>9523</v>
      </c>
      <c r="B3175" t="s">
        <v>4841</v>
      </c>
      <c r="C3175" t="s">
        <v>4842</v>
      </c>
      <c r="D3175">
        <v>50</v>
      </c>
      <c r="E3175" t="s">
        <v>4845</v>
      </c>
      <c r="F3175">
        <v>7.3</v>
      </c>
      <c r="K3175" t="s">
        <v>6860</v>
      </c>
      <c r="M3175" t="s">
        <v>14973</v>
      </c>
      <c r="N3175">
        <v>8</v>
      </c>
      <c r="O3175" t="s">
        <v>15497</v>
      </c>
      <c r="P3175" t="s">
        <v>17175</v>
      </c>
      <c r="Q3175">
        <v>4</v>
      </c>
      <c r="R3175">
        <v>1</v>
      </c>
      <c r="S3175">
        <v>0.98</v>
      </c>
      <c r="T3175">
        <v>0.99</v>
      </c>
      <c r="U3175">
        <v>378.38</v>
      </c>
      <c r="V3175">
        <v>71.58</v>
      </c>
      <c r="W3175">
        <v>3.06</v>
      </c>
      <c r="Y3175">
        <v>5.84</v>
      </c>
      <c r="Z3175">
        <v>3</v>
      </c>
      <c r="AA3175" t="s">
        <v>4250</v>
      </c>
      <c r="AB3175">
        <v>0</v>
      </c>
      <c r="AC3175">
        <v>3</v>
      </c>
      <c r="AD3175">
        <v>5.7020476190476188</v>
      </c>
      <c r="AF3175" t="s">
        <v>7949</v>
      </c>
      <c r="AI3175">
        <v>0</v>
      </c>
      <c r="AJ3175">
        <v>0</v>
      </c>
      <c r="AK3175" t="s">
        <v>19944</v>
      </c>
      <c r="AL3175" t="s">
        <v>19944</v>
      </c>
      <c r="AM3175" t="s">
        <v>20019</v>
      </c>
    </row>
    <row r="3176" spans="1:39" x14ac:dyDescent="0.25">
      <c r="A3176" t="s">
        <v>8565</v>
      </c>
      <c r="B3176" t="s">
        <v>4841</v>
      </c>
      <c r="C3176" t="s">
        <v>4842</v>
      </c>
      <c r="D3176">
        <v>50</v>
      </c>
      <c r="E3176" t="s">
        <v>4845</v>
      </c>
      <c r="F3176">
        <v>7.3</v>
      </c>
      <c r="K3176" t="s">
        <v>6860</v>
      </c>
      <c r="M3176" t="s">
        <v>15131</v>
      </c>
      <c r="N3176">
        <v>8</v>
      </c>
      <c r="O3176" t="s">
        <v>15505</v>
      </c>
      <c r="P3176" t="s">
        <v>16218</v>
      </c>
      <c r="Q3176">
        <v>6</v>
      </c>
      <c r="R3176">
        <v>3</v>
      </c>
      <c r="S3176">
        <v>3.57</v>
      </c>
      <c r="T3176">
        <v>4.4400000000000004</v>
      </c>
      <c r="U3176">
        <v>655.74</v>
      </c>
      <c r="V3176">
        <v>107.97</v>
      </c>
      <c r="W3176">
        <v>5.69</v>
      </c>
      <c r="X3176">
        <v>13.72</v>
      </c>
      <c r="Y3176">
        <v>8.1999999999999993</v>
      </c>
      <c r="Z3176">
        <v>4</v>
      </c>
      <c r="AA3176" t="s">
        <v>4250</v>
      </c>
      <c r="AB3176">
        <v>2</v>
      </c>
      <c r="AC3176">
        <v>14</v>
      </c>
      <c r="AD3176">
        <v>1.962666666666667</v>
      </c>
      <c r="AF3176" t="s">
        <v>7949</v>
      </c>
      <c r="AI3176">
        <v>0</v>
      </c>
      <c r="AJ3176">
        <v>0</v>
      </c>
      <c r="AK3176" t="s">
        <v>19888</v>
      </c>
      <c r="AL3176" t="s">
        <v>19888</v>
      </c>
      <c r="AM3176" t="s">
        <v>20019</v>
      </c>
    </row>
    <row r="3177" spans="1:39" x14ac:dyDescent="0.25">
      <c r="A3177" t="s">
        <v>10199</v>
      </c>
      <c r="B3177" t="s">
        <v>4841</v>
      </c>
      <c r="C3177" t="s">
        <v>4842</v>
      </c>
      <c r="D3177">
        <v>50</v>
      </c>
      <c r="E3177" t="s">
        <v>4845</v>
      </c>
      <c r="F3177">
        <v>7.3</v>
      </c>
      <c r="K3177" t="s">
        <v>6860</v>
      </c>
      <c r="M3177" t="s">
        <v>6865</v>
      </c>
      <c r="N3177">
        <v>8</v>
      </c>
      <c r="O3177" t="s">
        <v>15529</v>
      </c>
      <c r="P3177" t="s">
        <v>17851</v>
      </c>
      <c r="Q3177">
        <v>9</v>
      </c>
      <c r="R3177">
        <v>5</v>
      </c>
      <c r="S3177">
        <v>5.5</v>
      </c>
      <c r="T3177">
        <v>5.5</v>
      </c>
      <c r="U3177">
        <v>796.03</v>
      </c>
      <c r="V3177">
        <v>183.24</v>
      </c>
      <c r="W3177">
        <v>4.13</v>
      </c>
      <c r="X3177">
        <v>12.91</v>
      </c>
      <c r="Y3177">
        <v>0</v>
      </c>
      <c r="Z3177">
        <v>3</v>
      </c>
      <c r="AA3177" t="s">
        <v>4250</v>
      </c>
      <c r="AB3177">
        <v>1</v>
      </c>
      <c r="AC3177">
        <v>13</v>
      </c>
      <c r="AD3177">
        <v>1</v>
      </c>
      <c r="AF3177" t="s">
        <v>7949</v>
      </c>
      <c r="AI3177">
        <v>0</v>
      </c>
      <c r="AJ3177">
        <v>0</v>
      </c>
      <c r="AK3177" t="s">
        <v>19956</v>
      </c>
      <c r="AL3177" t="s">
        <v>19956</v>
      </c>
      <c r="AM3177" t="s">
        <v>20019</v>
      </c>
    </row>
    <row r="3178" spans="1:39" x14ac:dyDescent="0.25">
      <c r="A3178" t="s">
        <v>10200</v>
      </c>
      <c r="B3178" t="s">
        <v>4841</v>
      </c>
      <c r="C3178" t="s">
        <v>4842</v>
      </c>
      <c r="D3178">
        <v>50</v>
      </c>
      <c r="E3178" t="s">
        <v>4845</v>
      </c>
      <c r="F3178">
        <v>7.3</v>
      </c>
      <c r="K3178" t="s">
        <v>6860</v>
      </c>
      <c r="M3178" t="s">
        <v>15025</v>
      </c>
      <c r="N3178">
        <v>8</v>
      </c>
      <c r="O3178" t="s">
        <v>15366</v>
      </c>
      <c r="P3178" t="s">
        <v>17852</v>
      </c>
      <c r="Q3178">
        <v>6</v>
      </c>
      <c r="R3178">
        <v>3</v>
      </c>
      <c r="S3178">
        <v>2.85</v>
      </c>
      <c r="T3178">
        <v>3.73</v>
      </c>
      <c r="U3178">
        <v>605.67999999999995</v>
      </c>
      <c r="V3178">
        <v>107.97</v>
      </c>
      <c r="W3178">
        <v>4.1399999999999997</v>
      </c>
      <c r="X3178">
        <v>13.76</v>
      </c>
      <c r="Y3178">
        <v>8.2100000000000009</v>
      </c>
      <c r="Z3178">
        <v>3</v>
      </c>
      <c r="AA3178" t="s">
        <v>4250</v>
      </c>
      <c r="AB3178">
        <v>1</v>
      </c>
      <c r="AC3178">
        <v>12</v>
      </c>
      <c r="AD3178">
        <v>2.6726666666666659</v>
      </c>
      <c r="AF3178" t="s">
        <v>7949</v>
      </c>
      <c r="AI3178">
        <v>0</v>
      </c>
      <c r="AJ3178">
        <v>0</v>
      </c>
      <c r="AK3178" t="s">
        <v>19889</v>
      </c>
      <c r="AL3178" t="s">
        <v>19889</v>
      </c>
      <c r="AM3178" t="s">
        <v>20019</v>
      </c>
    </row>
    <row r="3179" spans="1:39" x14ac:dyDescent="0.25">
      <c r="A3179" t="s">
        <v>8172</v>
      </c>
      <c r="B3179" t="s">
        <v>4841</v>
      </c>
      <c r="C3179" t="s">
        <v>4842</v>
      </c>
      <c r="D3179">
        <v>50</v>
      </c>
      <c r="E3179" t="s">
        <v>4845</v>
      </c>
      <c r="F3179">
        <v>7.3</v>
      </c>
      <c r="K3179" t="s">
        <v>6860</v>
      </c>
      <c r="L3179" t="s">
        <v>6861</v>
      </c>
      <c r="M3179" t="s">
        <v>15005</v>
      </c>
      <c r="N3179">
        <v>9</v>
      </c>
      <c r="O3179" t="s">
        <v>15335</v>
      </c>
      <c r="P3179" t="s">
        <v>15825</v>
      </c>
      <c r="Q3179">
        <v>5</v>
      </c>
      <c r="R3179">
        <v>1</v>
      </c>
      <c r="S3179">
        <v>1.03</v>
      </c>
      <c r="T3179">
        <v>1.07</v>
      </c>
      <c r="U3179">
        <v>390.42</v>
      </c>
      <c r="V3179">
        <v>80.81</v>
      </c>
      <c r="W3179">
        <v>2.93</v>
      </c>
      <c r="Y3179">
        <v>6.36</v>
      </c>
      <c r="Z3179">
        <v>3</v>
      </c>
      <c r="AA3179" t="s">
        <v>4250</v>
      </c>
      <c r="AB3179">
        <v>0</v>
      </c>
      <c r="AC3179">
        <v>4</v>
      </c>
      <c r="AD3179">
        <v>5.6160476190476194</v>
      </c>
      <c r="AF3179" t="s">
        <v>7949</v>
      </c>
      <c r="AI3179">
        <v>0</v>
      </c>
      <c r="AJ3179">
        <v>0</v>
      </c>
      <c r="AK3179" t="s">
        <v>19835</v>
      </c>
      <c r="AL3179" t="s">
        <v>19835</v>
      </c>
      <c r="AM3179" t="s">
        <v>20019</v>
      </c>
    </row>
    <row r="3180" spans="1:39" x14ac:dyDescent="0.25">
      <c r="A3180" t="s">
        <v>8172</v>
      </c>
      <c r="B3180" t="s">
        <v>4841</v>
      </c>
      <c r="C3180" t="s">
        <v>4842</v>
      </c>
      <c r="D3180">
        <v>50</v>
      </c>
      <c r="E3180" t="s">
        <v>4845</v>
      </c>
      <c r="F3180">
        <v>7.3</v>
      </c>
      <c r="K3180" t="s">
        <v>6860</v>
      </c>
      <c r="L3180" t="s">
        <v>6861</v>
      </c>
      <c r="M3180" t="s">
        <v>6891</v>
      </c>
      <c r="N3180">
        <v>9</v>
      </c>
      <c r="O3180" t="s">
        <v>15446</v>
      </c>
      <c r="P3180" t="s">
        <v>15825</v>
      </c>
      <c r="Q3180">
        <v>5</v>
      </c>
      <c r="R3180">
        <v>1</v>
      </c>
      <c r="S3180">
        <v>1.03</v>
      </c>
      <c r="T3180">
        <v>1.07</v>
      </c>
      <c r="U3180">
        <v>390.42</v>
      </c>
      <c r="V3180">
        <v>80.81</v>
      </c>
      <c r="W3180">
        <v>2.93</v>
      </c>
      <c r="Y3180">
        <v>6.36</v>
      </c>
      <c r="Z3180">
        <v>3</v>
      </c>
      <c r="AA3180" t="s">
        <v>4250</v>
      </c>
      <c r="AB3180">
        <v>0</v>
      </c>
      <c r="AC3180">
        <v>4</v>
      </c>
      <c r="AD3180">
        <v>5.6160476190476194</v>
      </c>
      <c r="AF3180" t="s">
        <v>7949</v>
      </c>
      <c r="AI3180">
        <v>0</v>
      </c>
      <c r="AJ3180">
        <v>0</v>
      </c>
      <c r="AK3180" t="s">
        <v>19928</v>
      </c>
      <c r="AL3180" t="s">
        <v>19928</v>
      </c>
      <c r="AM3180" t="s">
        <v>20019</v>
      </c>
    </row>
    <row r="3181" spans="1:39" x14ac:dyDescent="0.25">
      <c r="A3181" t="s">
        <v>8182</v>
      </c>
      <c r="B3181" t="s">
        <v>4841</v>
      </c>
      <c r="C3181" t="s">
        <v>4842</v>
      </c>
      <c r="D3181">
        <v>50</v>
      </c>
      <c r="E3181" t="s">
        <v>4845</v>
      </c>
      <c r="F3181">
        <v>7.3</v>
      </c>
      <c r="K3181" t="s">
        <v>6860</v>
      </c>
      <c r="L3181" t="s">
        <v>6861</v>
      </c>
      <c r="M3181" t="s">
        <v>15005</v>
      </c>
      <c r="N3181">
        <v>9</v>
      </c>
      <c r="O3181" t="s">
        <v>15335</v>
      </c>
      <c r="P3181" t="s">
        <v>15835</v>
      </c>
      <c r="Q3181">
        <v>6</v>
      </c>
      <c r="R3181">
        <v>1</v>
      </c>
      <c r="S3181">
        <v>1.1000000000000001</v>
      </c>
      <c r="T3181">
        <v>1.1499999999999999</v>
      </c>
      <c r="U3181">
        <v>416.48</v>
      </c>
      <c r="V3181">
        <v>90.04</v>
      </c>
      <c r="W3181">
        <v>3.19</v>
      </c>
      <c r="Y3181">
        <v>6.43</v>
      </c>
      <c r="Z3181">
        <v>3</v>
      </c>
      <c r="AA3181" t="s">
        <v>4250</v>
      </c>
      <c r="AB3181">
        <v>0</v>
      </c>
      <c r="AC3181">
        <v>6</v>
      </c>
      <c r="AD3181">
        <v>5.4285714285714288</v>
      </c>
      <c r="AF3181" t="s">
        <v>7949</v>
      </c>
      <c r="AI3181">
        <v>0</v>
      </c>
      <c r="AJ3181">
        <v>0</v>
      </c>
      <c r="AK3181" t="s">
        <v>19835</v>
      </c>
      <c r="AL3181" t="s">
        <v>19835</v>
      </c>
      <c r="AM3181" t="s">
        <v>20019</v>
      </c>
    </row>
    <row r="3182" spans="1:39" x14ac:dyDescent="0.25">
      <c r="A3182" t="s">
        <v>8182</v>
      </c>
      <c r="B3182" t="s">
        <v>4841</v>
      </c>
      <c r="C3182" t="s">
        <v>4842</v>
      </c>
      <c r="D3182">
        <v>50</v>
      </c>
      <c r="E3182" t="s">
        <v>4845</v>
      </c>
      <c r="F3182">
        <v>7.3</v>
      </c>
      <c r="K3182" t="s">
        <v>6860</v>
      </c>
      <c r="L3182" t="s">
        <v>6861</v>
      </c>
      <c r="M3182" t="s">
        <v>6891</v>
      </c>
      <c r="N3182">
        <v>9</v>
      </c>
      <c r="O3182" t="s">
        <v>15446</v>
      </c>
      <c r="P3182" t="s">
        <v>15835</v>
      </c>
      <c r="Q3182">
        <v>6</v>
      </c>
      <c r="R3182">
        <v>1</v>
      </c>
      <c r="S3182">
        <v>1.1000000000000001</v>
      </c>
      <c r="T3182">
        <v>1.1499999999999999</v>
      </c>
      <c r="U3182">
        <v>416.48</v>
      </c>
      <c r="V3182">
        <v>90.04</v>
      </c>
      <c r="W3182">
        <v>3.19</v>
      </c>
      <c r="Y3182">
        <v>6.43</v>
      </c>
      <c r="Z3182">
        <v>3</v>
      </c>
      <c r="AA3182" t="s">
        <v>4250</v>
      </c>
      <c r="AB3182">
        <v>0</v>
      </c>
      <c r="AC3182">
        <v>6</v>
      </c>
      <c r="AD3182">
        <v>5.4285714285714288</v>
      </c>
      <c r="AF3182" t="s">
        <v>7949</v>
      </c>
      <c r="AI3182">
        <v>0</v>
      </c>
      <c r="AJ3182">
        <v>0</v>
      </c>
      <c r="AK3182" t="s">
        <v>19928</v>
      </c>
      <c r="AL3182" t="s">
        <v>19928</v>
      </c>
      <c r="AM3182" t="s">
        <v>20019</v>
      </c>
    </row>
    <row r="3183" spans="1:39" x14ac:dyDescent="0.25">
      <c r="A3183" t="s">
        <v>8193</v>
      </c>
      <c r="B3183" t="s">
        <v>4841</v>
      </c>
      <c r="C3183" t="s">
        <v>4842</v>
      </c>
      <c r="D3183">
        <v>50</v>
      </c>
      <c r="E3183" t="s">
        <v>4845</v>
      </c>
      <c r="F3183">
        <v>7.3</v>
      </c>
      <c r="K3183" t="s">
        <v>6860</v>
      </c>
      <c r="L3183" t="s">
        <v>6861</v>
      </c>
      <c r="M3183" t="s">
        <v>15005</v>
      </c>
      <c r="N3183">
        <v>9</v>
      </c>
      <c r="O3183" t="s">
        <v>15335</v>
      </c>
      <c r="P3183" t="s">
        <v>15846</v>
      </c>
      <c r="Q3183">
        <v>6</v>
      </c>
      <c r="R3183">
        <v>1</v>
      </c>
      <c r="S3183">
        <v>1.61</v>
      </c>
      <c r="T3183">
        <v>1.66</v>
      </c>
      <c r="U3183">
        <v>430.51</v>
      </c>
      <c r="V3183">
        <v>90.04</v>
      </c>
      <c r="W3183">
        <v>3.58</v>
      </c>
      <c r="Y3183">
        <v>6.43</v>
      </c>
      <c r="Z3183">
        <v>3</v>
      </c>
      <c r="AA3183" t="s">
        <v>4250</v>
      </c>
      <c r="AB3183">
        <v>0</v>
      </c>
      <c r="AC3183">
        <v>7</v>
      </c>
      <c r="AD3183">
        <v>5.3283571428571426</v>
      </c>
      <c r="AF3183" t="s">
        <v>7949</v>
      </c>
      <c r="AI3183">
        <v>0</v>
      </c>
      <c r="AJ3183">
        <v>0</v>
      </c>
      <c r="AK3183" t="s">
        <v>19835</v>
      </c>
      <c r="AL3183" t="s">
        <v>19835</v>
      </c>
      <c r="AM3183" t="s">
        <v>20019</v>
      </c>
    </row>
    <row r="3184" spans="1:39" x14ac:dyDescent="0.25">
      <c r="A3184" t="s">
        <v>8193</v>
      </c>
      <c r="B3184" t="s">
        <v>4841</v>
      </c>
      <c r="C3184" t="s">
        <v>4842</v>
      </c>
      <c r="D3184">
        <v>50</v>
      </c>
      <c r="E3184" t="s">
        <v>4845</v>
      </c>
      <c r="F3184">
        <v>7.3</v>
      </c>
      <c r="K3184" t="s">
        <v>6860</v>
      </c>
      <c r="L3184" t="s">
        <v>6861</v>
      </c>
      <c r="M3184" t="s">
        <v>6891</v>
      </c>
      <c r="N3184">
        <v>9</v>
      </c>
      <c r="O3184" t="s">
        <v>15446</v>
      </c>
      <c r="P3184" t="s">
        <v>15846</v>
      </c>
      <c r="Q3184">
        <v>6</v>
      </c>
      <c r="R3184">
        <v>1</v>
      </c>
      <c r="S3184">
        <v>1.61</v>
      </c>
      <c r="T3184">
        <v>1.66</v>
      </c>
      <c r="U3184">
        <v>430.51</v>
      </c>
      <c r="V3184">
        <v>90.04</v>
      </c>
      <c r="W3184">
        <v>3.58</v>
      </c>
      <c r="Y3184">
        <v>6.43</v>
      </c>
      <c r="Z3184">
        <v>3</v>
      </c>
      <c r="AA3184" t="s">
        <v>4250</v>
      </c>
      <c r="AB3184">
        <v>0</v>
      </c>
      <c r="AC3184">
        <v>7</v>
      </c>
      <c r="AD3184">
        <v>5.3283571428571426</v>
      </c>
      <c r="AF3184" t="s">
        <v>7949</v>
      </c>
      <c r="AI3184">
        <v>0</v>
      </c>
      <c r="AJ3184">
        <v>0</v>
      </c>
      <c r="AK3184" t="s">
        <v>19928</v>
      </c>
      <c r="AL3184" t="s">
        <v>19928</v>
      </c>
      <c r="AM3184" t="s">
        <v>20019</v>
      </c>
    </row>
    <row r="3185" spans="1:39" x14ac:dyDescent="0.25">
      <c r="A3185" t="s">
        <v>8191</v>
      </c>
      <c r="B3185" t="s">
        <v>4841</v>
      </c>
      <c r="C3185" t="s">
        <v>4842</v>
      </c>
      <c r="D3185">
        <v>50</v>
      </c>
      <c r="E3185" t="s">
        <v>4845</v>
      </c>
      <c r="F3185">
        <v>7.3</v>
      </c>
      <c r="K3185" t="s">
        <v>6860</v>
      </c>
      <c r="L3185" t="s">
        <v>6861</v>
      </c>
      <c r="M3185" t="s">
        <v>15005</v>
      </c>
      <c r="N3185">
        <v>9</v>
      </c>
      <c r="O3185" t="s">
        <v>15335</v>
      </c>
      <c r="P3185" t="s">
        <v>15844</v>
      </c>
      <c r="Q3185">
        <v>6</v>
      </c>
      <c r="R3185">
        <v>1</v>
      </c>
      <c r="S3185">
        <v>2.12</v>
      </c>
      <c r="T3185">
        <v>2.17</v>
      </c>
      <c r="U3185">
        <v>444.54</v>
      </c>
      <c r="V3185">
        <v>90.04</v>
      </c>
      <c r="W3185">
        <v>3.97</v>
      </c>
      <c r="Y3185">
        <v>6.43</v>
      </c>
      <c r="Z3185">
        <v>3</v>
      </c>
      <c r="AA3185" t="s">
        <v>4250</v>
      </c>
      <c r="AB3185">
        <v>0</v>
      </c>
      <c r="AC3185">
        <v>8</v>
      </c>
      <c r="AD3185">
        <v>5.1681428571428567</v>
      </c>
      <c r="AF3185" t="s">
        <v>7949</v>
      </c>
      <c r="AI3185">
        <v>0</v>
      </c>
      <c r="AJ3185">
        <v>0</v>
      </c>
      <c r="AK3185" t="s">
        <v>19835</v>
      </c>
      <c r="AL3185" t="s">
        <v>19835</v>
      </c>
      <c r="AM3185" t="s">
        <v>20019</v>
      </c>
    </row>
    <row r="3186" spans="1:39" x14ac:dyDescent="0.25">
      <c r="A3186" t="s">
        <v>8191</v>
      </c>
      <c r="B3186" t="s">
        <v>4841</v>
      </c>
      <c r="C3186" t="s">
        <v>4842</v>
      </c>
      <c r="D3186">
        <v>50</v>
      </c>
      <c r="E3186" t="s">
        <v>4845</v>
      </c>
      <c r="F3186">
        <v>7.3</v>
      </c>
      <c r="K3186" t="s">
        <v>6860</v>
      </c>
      <c r="L3186" t="s">
        <v>6861</v>
      </c>
      <c r="M3186" t="s">
        <v>6891</v>
      </c>
      <c r="N3186">
        <v>9</v>
      </c>
      <c r="O3186" t="s">
        <v>15446</v>
      </c>
      <c r="P3186" t="s">
        <v>15844</v>
      </c>
      <c r="Q3186">
        <v>6</v>
      </c>
      <c r="R3186">
        <v>1</v>
      </c>
      <c r="S3186">
        <v>2.12</v>
      </c>
      <c r="T3186">
        <v>2.17</v>
      </c>
      <c r="U3186">
        <v>444.54</v>
      </c>
      <c r="V3186">
        <v>90.04</v>
      </c>
      <c r="W3186">
        <v>3.97</v>
      </c>
      <c r="Y3186">
        <v>6.43</v>
      </c>
      <c r="Z3186">
        <v>3</v>
      </c>
      <c r="AA3186" t="s">
        <v>4250</v>
      </c>
      <c r="AB3186">
        <v>0</v>
      </c>
      <c r="AC3186">
        <v>8</v>
      </c>
      <c r="AD3186">
        <v>5.1681428571428567</v>
      </c>
      <c r="AF3186" t="s">
        <v>7949</v>
      </c>
      <c r="AI3186">
        <v>0</v>
      </c>
      <c r="AJ3186">
        <v>0</v>
      </c>
      <c r="AK3186" t="s">
        <v>19928</v>
      </c>
      <c r="AL3186" t="s">
        <v>19928</v>
      </c>
      <c r="AM3186" t="s">
        <v>20019</v>
      </c>
    </row>
    <row r="3187" spans="1:39" x14ac:dyDescent="0.25">
      <c r="A3187" t="s">
        <v>10201</v>
      </c>
      <c r="B3187" t="s">
        <v>4841</v>
      </c>
      <c r="C3187" t="s">
        <v>4842</v>
      </c>
      <c r="D3187">
        <v>50</v>
      </c>
      <c r="E3187" t="s">
        <v>4845</v>
      </c>
      <c r="F3187">
        <v>7.3</v>
      </c>
      <c r="K3187" t="s">
        <v>6860</v>
      </c>
      <c r="M3187" t="s">
        <v>14973</v>
      </c>
      <c r="N3187">
        <v>8</v>
      </c>
      <c r="O3187" t="s">
        <v>15434</v>
      </c>
      <c r="P3187" t="s">
        <v>17853</v>
      </c>
      <c r="Q3187">
        <v>6</v>
      </c>
      <c r="R3187">
        <v>1</v>
      </c>
      <c r="S3187">
        <v>-0.13</v>
      </c>
      <c r="T3187">
        <v>-0.09</v>
      </c>
      <c r="U3187">
        <v>396.4</v>
      </c>
      <c r="V3187">
        <v>89.4</v>
      </c>
      <c r="W3187">
        <v>2.08</v>
      </c>
      <c r="Y3187">
        <v>6.27</v>
      </c>
      <c r="Z3187">
        <v>3</v>
      </c>
      <c r="AA3187" t="s">
        <v>4250</v>
      </c>
      <c r="AB3187">
        <v>0</v>
      </c>
      <c r="AC3187">
        <v>5</v>
      </c>
      <c r="AD3187">
        <v>5.5733333333333333</v>
      </c>
      <c r="AF3187" t="s">
        <v>7949</v>
      </c>
      <c r="AI3187">
        <v>0</v>
      </c>
      <c r="AJ3187">
        <v>0</v>
      </c>
      <c r="AK3187" t="s">
        <v>19834</v>
      </c>
      <c r="AL3187" t="s">
        <v>19834</v>
      </c>
      <c r="AM3187" t="s">
        <v>20019</v>
      </c>
    </row>
    <row r="3188" spans="1:39" x14ac:dyDescent="0.25">
      <c r="A3188" t="s">
        <v>8448</v>
      </c>
      <c r="B3188" t="s">
        <v>4841</v>
      </c>
      <c r="C3188" t="s">
        <v>4842</v>
      </c>
      <c r="D3188">
        <v>50</v>
      </c>
      <c r="E3188" t="s">
        <v>4845</v>
      </c>
      <c r="F3188">
        <v>7.3</v>
      </c>
      <c r="K3188" t="s">
        <v>6860</v>
      </c>
      <c r="L3188" t="s">
        <v>6861</v>
      </c>
      <c r="M3188" t="s">
        <v>15164</v>
      </c>
      <c r="N3188">
        <v>9</v>
      </c>
      <c r="O3188" t="s">
        <v>15545</v>
      </c>
      <c r="P3188" t="s">
        <v>16101</v>
      </c>
      <c r="Q3188">
        <v>7</v>
      </c>
      <c r="R3188">
        <v>3</v>
      </c>
      <c r="S3188">
        <v>4.1399999999999997</v>
      </c>
      <c r="T3188">
        <v>4.1900000000000004</v>
      </c>
      <c r="U3188">
        <v>576.65</v>
      </c>
      <c r="V3188">
        <v>110.88</v>
      </c>
      <c r="W3188">
        <v>3.77</v>
      </c>
      <c r="X3188">
        <v>13.47</v>
      </c>
      <c r="Y3188">
        <v>6.46</v>
      </c>
      <c r="Z3188">
        <v>2</v>
      </c>
      <c r="AA3188" t="s">
        <v>4250</v>
      </c>
      <c r="AB3188">
        <v>1</v>
      </c>
      <c r="AC3188">
        <v>9</v>
      </c>
      <c r="AD3188">
        <v>1.875666666666667</v>
      </c>
      <c r="AF3188" t="s">
        <v>7949</v>
      </c>
      <c r="AI3188">
        <v>0</v>
      </c>
      <c r="AJ3188">
        <v>0</v>
      </c>
      <c r="AK3188" t="s">
        <v>19881</v>
      </c>
      <c r="AL3188" t="s">
        <v>19881</v>
      </c>
      <c r="AM3188" t="s">
        <v>20019</v>
      </c>
    </row>
    <row r="3189" spans="1:39" x14ac:dyDescent="0.25">
      <c r="A3189" t="s">
        <v>10202</v>
      </c>
      <c r="B3189" t="s">
        <v>4841</v>
      </c>
      <c r="C3189" t="s">
        <v>4842</v>
      </c>
      <c r="D3189">
        <v>50</v>
      </c>
      <c r="E3189" t="s">
        <v>4845</v>
      </c>
      <c r="F3189">
        <v>7.3</v>
      </c>
      <c r="I3189" t="s">
        <v>13490</v>
      </c>
      <c r="K3189" t="s">
        <v>6860</v>
      </c>
      <c r="L3189" t="s">
        <v>6861</v>
      </c>
      <c r="M3189" t="s">
        <v>14987</v>
      </c>
      <c r="N3189">
        <v>9</v>
      </c>
      <c r="O3189" t="s">
        <v>15311</v>
      </c>
      <c r="P3189" t="s">
        <v>17854</v>
      </c>
      <c r="Q3189">
        <v>7</v>
      </c>
      <c r="R3189">
        <v>2</v>
      </c>
      <c r="S3189">
        <v>2.91</v>
      </c>
      <c r="T3189">
        <v>2.93</v>
      </c>
      <c r="U3189">
        <v>489.38</v>
      </c>
      <c r="V3189">
        <v>111.72</v>
      </c>
      <c r="W3189">
        <v>3.31</v>
      </c>
      <c r="X3189">
        <v>8.83</v>
      </c>
      <c r="Y3189">
        <v>4.17</v>
      </c>
      <c r="Z3189">
        <v>2</v>
      </c>
      <c r="AA3189" t="s">
        <v>4250</v>
      </c>
      <c r="AB3189">
        <v>0</v>
      </c>
      <c r="AC3189">
        <v>6</v>
      </c>
      <c r="AD3189">
        <v>3.3968571428571428</v>
      </c>
      <c r="AF3189" t="s">
        <v>7949</v>
      </c>
      <c r="AI3189">
        <v>0</v>
      </c>
      <c r="AJ3189">
        <v>0</v>
      </c>
      <c r="AM3189" t="s">
        <v>20019</v>
      </c>
    </row>
    <row r="3190" spans="1:39" x14ac:dyDescent="0.25">
      <c r="A3190" t="s">
        <v>10203</v>
      </c>
      <c r="B3190" t="s">
        <v>4841</v>
      </c>
      <c r="C3190" t="s">
        <v>4842</v>
      </c>
      <c r="D3190">
        <v>50</v>
      </c>
      <c r="E3190" t="s">
        <v>4845</v>
      </c>
      <c r="F3190">
        <v>7.3</v>
      </c>
      <c r="K3190" t="s">
        <v>6860</v>
      </c>
      <c r="L3190" t="s">
        <v>6861</v>
      </c>
      <c r="M3190" t="s">
        <v>15179</v>
      </c>
      <c r="N3190">
        <v>9</v>
      </c>
      <c r="O3190" t="s">
        <v>15562</v>
      </c>
      <c r="P3190" t="s">
        <v>17855</v>
      </c>
      <c r="Q3190">
        <v>6</v>
      </c>
      <c r="R3190">
        <v>2</v>
      </c>
      <c r="S3190">
        <v>6.91</v>
      </c>
      <c r="T3190">
        <v>6.93</v>
      </c>
      <c r="U3190">
        <v>516.57000000000005</v>
      </c>
      <c r="V3190">
        <v>96.55</v>
      </c>
      <c r="W3190">
        <v>5.63</v>
      </c>
      <c r="X3190">
        <v>9.98</v>
      </c>
      <c r="Y3190">
        <v>5.91</v>
      </c>
      <c r="Z3190">
        <v>4</v>
      </c>
      <c r="AA3190" t="s">
        <v>4250</v>
      </c>
      <c r="AB3190">
        <v>2</v>
      </c>
      <c r="AC3190">
        <v>5</v>
      </c>
      <c r="AD3190">
        <v>2.2816666666666672</v>
      </c>
      <c r="AF3190" t="s">
        <v>7949</v>
      </c>
      <c r="AI3190">
        <v>0</v>
      </c>
      <c r="AJ3190">
        <v>0</v>
      </c>
      <c r="AK3190" t="s">
        <v>19972</v>
      </c>
      <c r="AL3190" t="s">
        <v>19972</v>
      </c>
      <c r="AM3190" t="s">
        <v>20019</v>
      </c>
    </row>
    <row r="3191" spans="1:39" x14ac:dyDescent="0.25">
      <c r="A3191" t="s">
        <v>10204</v>
      </c>
      <c r="B3191" t="s">
        <v>4841</v>
      </c>
      <c r="C3191" t="s">
        <v>4842</v>
      </c>
      <c r="D3191">
        <v>50</v>
      </c>
      <c r="E3191" t="s">
        <v>4845</v>
      </c>
      <c r="F3191">
        <v>7.3</v>
      </c>
      <c r="I3191" t="s">
        <v>13491</v>
      </c>
      <c r="K3191" t="s">
        <v>6860</v>
      </c>
      <c r="L3191" t="s">
        <v>6861</v>
      </c>
      <c r="M3191" t="s">
        <v>14979</v>
      </c>
      <c r="N3191">
        <v>8</v>
      </c>
      <c r="O3191" t="s">
        <v>15302</v>
      </c>
      <c r="P3191" t="s">
        <v>17856</v>
      </c>
      <c r="Q3191">
        <v>8</v>
      </c>
      <c r="R3191">
        <v>2</v>
      </c>
      <c r="S3191">
        <v>3.04</v>
      </c>
      <c r="T3191">
        <v>3.04</v>
      </c>
      <c r="U3191">
        <v>468.39</v>
      </c>
      <c r="V3191">
        <v>107.54</v>
      </c>
      <c r="W3191">
        <v>3.75</v>
      </c>
      <c r="Y3191">
        <v>4.8899999999999997</v>
      </c>
      <c r="Z3191">
        <v>3</v>
      </c>
      <c r="AA3191" t="s">
        <v>4250</v>
      </c>
      <c r="AB3191">
        <v>0</v>
      </c>
      <c r="AC3191">
        <v>5</v>
      </c>
      <c r="AD3191">
        <v>3.6011190476190471</v>
      </c>
      <c r="AF3191" t="s">
        <v>7949</v>
      </c>
      <c r="AI3191">
        <v>0</v>
      </c>
      <c r="AJ3191">
        <v>0</v>
      </c>
      <c r="AM3191" t="s">
        <v>20019</v>
      </c>
    </row>
    <row r="3192" spans="1:39" x14ac:dyDescent="0.25">
      <c r="A3192" t="s">
        <v>10205</v>
      </c>
      <c r="B3192" t="s">
        <v>4841</v>
      </c>
      <c r="C3192" t="s">
        <v>4842</v>
      </c>
      <c r="D3192">
        <v>50</v>
      </c>
      <c r="E3192" t="s">
        <v>4845</v>
      </c>
      <c r="F3192">
        <v>7.3</v>
      </c>
      <c r="I3192" t="s">
        <v>13492</v>
      </c>
      <c r="K3192" t="s">
        <v>6860</v>
      </c>
      <c r="L3192" t="s">
        <v>6861</v>
      </c>
      <c r="M3192" t="s">
        <v>14979</v>
      </c>
      <c r="N3192">
        <v>8</v>
      </c>
      <c r="O3192" t="s">
        <v>15302</v>
      </c>
      <c r="P3192" t="s">
        <v>17857</v>
      </c>
      <c r="Q3192">
        <v>7</v>
      </c>
      <c r="R3192">
        <v>2</v>
      </c>
      <c r="S3192">
        <v>1.74</v>
      </c>
      <c r="T3192">
        <v>1.78</v>
      </c>
      <c r="U3192">
        <v>463.34</v>
      </c>
      <c r="V3192">
        <v>111.72</v>
      </c>
      <c r="W3192">
        <v>2.85</v>
      </c>
      <c r="X3192">
        <v>8.1300000000000008</v>
      </c>
      <c r="Y3192">
        <v>3.13</v>
      </c>
      <c r="Z3192">
        <v>2</v>
      </c>
      <c r="AA3192" t="s">
        <v>4250</v>
      </c>
      <c r="AB3192">
        <v>0</v>
      </c>
      <c r="AC3192">
        <v>5</v>
      </c>
      <c r="AD3192">
        <v>4.0378571428571428</v>
      </c>
      <c r="AF3192" t="s">
        <v>7949</v>
      </c>
      <c r="AI3192">
        <v>0</v>
      </c>
      <c r="AJ3192">
        <v>0</v>
      </c>
      <c r="AM3192" t="s">
        <v>20019</v>
      </c>
    </row>
    <row r="3193" spans="1:39" x14ac:dyDescent="0.25">
      <c r="A3193" t="s">
        <v>10206</v>
      </c>
      <c r="B3193" t="s">
        <v>4841</v>
      </c>
      <c r="C3193" t="s">
        <v>4842</v>
      </c>
      <c r="D3193">
        <v>50</v>
      </c>
      <c r="E3193" t="s">
        <v>4845</v>
      </c>
      <c r="F3193">
        <v>7.3</v>
      </c>
      <c r="I3193" t="s">
        <v>13493</v>
      </c>
      <c r="K3193" t="s">
        <v>6860</v>
      </c>
      <c r="L3193" t="s">
        <v>6861</v>
      </c>
      <c r="M3193" t="s">
        <v>15121</v>
      </c>
      <c r="N3193">
        <v>9</v>
      </c>
      <c r="O3193" t="s">
        <v>15563</v>
      </c>
      <c r="P3193" t="s">
        <v>17858</v>
      </c>
      <c r="Q3193">
        <v>5</v>
      </c>
      <c r="R3193">
        <v>1</v>
      </c>
      <c r="S3193">
        <v>3.23</v>
      </c>
      <c r="T3193">
        <v>3.4</v>
      </c>
      <c r="U3193">
        <v>417.5</v>
      </c>
      <c r="V3193">
        <v>69.2</v>
      </c>
      <c r="W3193">
        <v>4.2300000000000004</v>
      </c>
      <c r="Y3193">
        <v>6.88</v>
      </c>
      <c r="Z3193">
        <v>1</v>
      </c>
      <c r="AA3193" t="s">
        <v>4250</v>
      </c>
      <c r="AB3193">
        <v>0</v>
      </c>
      <c r="AC3193">
        <v>4</v>
      </c>
      <c r="AD3193">
        <v>4.6076190476190479</v>
      </c>
      <c r="AF3193" t="s">
        <v>7949</v>
      </c>
      <c r="AI3193">
        <v>0</v>
      </c>
      <c r="AJ3193">
        <v>0</v>
      </c>
      <c r="AM3193" t="s">
        <v>20019</v>
      </c>
    </row>
    <row r="3194" spans="1:39" x14ac:dyDescent="0.25">
      <c r="A3194" t="s">
        <v>10207</v>
      </c>
      <c r="B3194" t="s">
        <v>4841</v>
      </c>
      <c r="C3194" t="s">
        <v>4842</v>
      </c>
      <c r="D3194">
        <v>50</v>
      </c>
      <c r="E3194" t="s">
        <v>4845</v>
      </c>
      <c r="F3194">
        <v>7.3</v>
      </c>
      <c r="K3194" t="s">
        <v>6860</v>
      </c>
      <c r="L3194" t="s">
        <v>6861</v>
      </c>
      <c r="M3194" t="s">
        <v>15133</v>
      </c>
      <c r="N3194">
        <v>9</v>
      </c>
      <c r="O3194" t="s">
        <v>15507</v>
      </c>
      <c r="P3194" t="s">
        <v>17859</v>
      </c>
      <c r="Q3194">
        <v>8</v>
      </c>
      <c r="R3194">
        <v>8</v>
      </c>
      <c r="S3194">
        <v>0.95</v>
      </c>
      <c r="T3194">
        <v>3.83</v>
      </c>
      <c r="U3194">
        <v>794</v>
      </c>
      <c r="V3194">
        <v>223.26</v>
      </c>
      <c r="W3194">
        <v>3.38</v>
      </c>
      <c r="X3194">
        <v>4.2</v>
      </c>
      <c r="Y3194">
        <v>0</v>
      </c>
      <c r="Z3194">
        <v>2</v>
      </c>
      <c r="AA3194" t="s">
        <v>4250</v>
      </c>
      <c r="AB3194">
        <v>2</v>
      </c>
      <c r="AC3194">
        <v>22</v>
      </c>
      <c r="AD3194">
        <v>2.585</v>
      </c>
      <c r="AF3194" t="s">
        <v>7951</v>
      </c>
      <c r="AI3194">
        <v>0</v>
      </c>
      <c r="AJ3194">
        <v>0</v>
      </c>
      <c r="AK3194" t="s">
        <v>19948</v>
      </c>
      <c r="AL3194" t="s">
        <v>19948</v>
      </c>
      <c r="AM3194" t="s">
        <v>20019</v>
      </c>
    </row>
    <row r="3195" spans="1:39" x14ac:dyDescent="0.25">
      <c r="A3195" t="s">
        <v>10208</v>
      </c>
      <c r="B3195" t="s">
        <v>4841</v>
      </c>
      <c r="C3195" t="s">
        <v>4842</v>
      </c>
      <c r="D3195">
        <v>50</v>
      </c>
      <c r="E3195" t="s">
        <v>4845</v>
      </c>
      <c r="F3195">
        <v>7.3</v>
      </c>
      <c r="K3195" t="s">
        <v>6860</v>
      </c>
      <c r="L3195" t="s">
        <v>6861</v>
      </c>
      <c r="M3195" t="s">
        <v>6887</v>
      </c>
      <c r="N3195">
        <v>9</v>
      </c>
      <c r="O3195" t="s">
        <v>15327</v>
      </c>
      <c r="P3195" t="s">
        <v>17860</v>
      </c>
      <c r="Q3195">
        <v>10</v>
      </c>
      <c r="R3195">
        <v>4</v>
      </c>
      <c r="S3195">
        <v>-0.56999999999999995</v>
      </c>
      <c r="T3195">
        <v>1.4</v>
      </c>
      <c r="U3195">
        <v>635.64</v>
      </c>
      <c r="V3195">
        <v>192.64</v>
      </c>
      <c r="W3195">
        <v>2.33</v>
      </c>
      <c r="X3195">
        <v>4.26</v>
      </c>
      <c r="Y3195">
        <v>0.6</v>
      </c>
      <c r="Z3195">
        <v>5</v>
      </c>
      <c r="AA3195" t="s">
        <v>4250</v>
      </c>
      <c r="AB3195">
        <v>1</v>
      </c>
      <c r="AC3195">
        <v>10</v>
      </c>
      <c r="AD3195">
        <v>3</v>
      </c>
      <c r="AF3195" t="s">
        <v>7951</v>
      </c>
      <c r="AI3195">
        <v>0</v>
      </c>
      <c r="AJ3195">
        <v>0</v>
      </c>
      <c r="AK3195" t="s">
        <v>19868</v>
      </c>
      <c r="AL3195" t="s">
        <v>19868</v>
      </c>
      <c r="AM3195" t="s">
        <v>20019</v>
      </c>
    </row>
    <row r="3196" spans="1:39" x14ac:dyDescent="0.25">
      <c r="A3196" t="s">
        <v>10208</v>
      </c>
      <c r="B3196" t="s">
        <v>4841</v>
      </c>
      <c r="C3196" t="s">
        <v>4842</v>
      </c>
      <c r="D3196">
        <v>50</v>
      </c>
      <c r="E3196" t="s">
        <v>4845</v>
      </c>
      <c r="F3196">
        <v>7.3</v>
      </c>
      <c r="K3196" t="s">
        <v>6860</v>
      </c>
      <c r="L3196" t="s">
        <v>6861</v>
      </c>
      <c r="M3196" t="s">
        <v>15086</v>
      </c>
      <c r="N3196">
        <v>9</v>
      </c>
      <c r="O3196" t="s">
        <v>15442</v>
      </c>
      <c r="P3196" t="s">
        <v>17860</v>
      </c>
      <c r="Q3196">
        <v>10</v>
      </c>
      <c r="R3196">
        <v>4</v>
      </c>
      <c r="S3196">
        <v>-0.56999999999999995</v>
      </c>
      <c r="T3196">
        <v>1.4</v>
      </c>
      <c r="U3196">
        <v>635.64</v>
      </c>
      <c r="V3196">
        <v>192.64</v>
      </c>
      <c r="W3196">
        <v>2.33</v>
      </c>
      <c r="X3196">
        <v>4.26</v>
      </c>
      <c r="Y3196">
        <v>0.6</v>
      </c>
      <c r="Z3196">
        <v>5</v>
      </c>
      <c r="AA3196" t="s">
        <v>4250</v>
      </c>
      <c r="AB3196">
        <v>1</v>
      </c>
      <c r="AC3196">
        <v>10</v>
      </c>
      <c r="AD3196">
        <v>3</v>
      </c>
      <c r="AF3196" t="s">
        <v>7951</v>
      </c>
      <c r="AI3196">
        <v>0</v>
      </c>
      <c r="AJ3196">
        <v>0</v>
      </c>
      <c r="AK3196" t="s">
        <v>19926</v>
      </c>
      <c r="AL3196" t="s">
        <v>19926</v>
      </c>
      <c r="AM3196" t="s">
        <v>20019</v>
      </c>
    </row>
    <row r="3197" spans="1:39" x14ac:dyDescent="0.25">
      <c r="A3197" t="s">
        <v>10209</v>
      </c>
      <c r="B3197" t="s">
        <v>4841</v>
      </c>
      <c r="C3197" t="s">
        <v>4842</v>
      </c>
      <c r="D3197">
        <v>50</v>
      </c>
      <c r="E3197" t="s">
        <v>4845</v>
      </c>
      <c r="F3197">
        <v>7.3</v>
      </c>
      <c r="K3197" t="s">
        <v>6860</v>
      </c>
      <c r="L3197" t="s">
        <v>6861</v>
      </c>
      <c r="M3197" t="s">
        <v>6872</v>
      </c>
      <c r="N3197">
        <v>9</v>
      </c>
      <c r="O3197" t="s">
        <v>15564</v>
      </c>
      <c r="P3197" t="s">
        <v>17861</v>
      </c>
      <c r="Q3197">
        <v>5</v>
      </c>
      <c r="R3197">
        <v>4</v>
      </c>
      <c r="S3197">
        <v>2.4300000000000002</v>
      </c>
      <c r="T3197">
        <v>4.9800000000000004</v>
      </c>
      <c r="U3197">
        <v>657.8</v>
      </c>
      <c r="V3197">
        <v>136.04</v>
      </c>
      <c r="W3197">
        <v>5.35</v>
      </c>
      <c r="X3197">
        <v>4.83</v>
      </c>
      <c r="Y3197">
        <v>0</v>
      </c>
      <c r="Z3197">
        <v>2</v>
      </c>
      <c r="AA3197" t="s">
        <v>4250</v>
      </c>
      <c r="AB3197">
        <v>2</v>
      </c>
      <c r="AC3197">
        <v>17</v>
      </c>
      <c r="AD3197">
        <v>1.7949999999999999</v>
      </c>
      <c r="AF3197" t="s">
        <v>7951</v>
      </c>
      <c r="AI3197">
        <v>0</v>
      </c>
      <c r="AJ3197">
        <v>0</v>
      </c>
      <c r="AK3197" t="s">
        <v>7964</v>
      </c>
      <c r="AL3197" t="s">
        <v>7964</v>
      </c>
      <c r="AM3197" t="s">
        <v>20019</v>
      </c>
    </row>
    <row r="3198" spans="1:39" x14ac:dyDescent="0.25">
      <c r="A3198" t="s">
        <v>10210</v>
      </c>
      <c r="B3198" t="s">
        <v>4841</v>
      </c>
      <c r="C3198" t="s">
        <v>4842</v>
      </c>
      <c r="D3198">
        <v>50</v>
      </c>
      <c r="E3198" t="s">
        <v>4845</v>
      </c>
      <c r="F3198">
        <v>7.3</v>
      </c>
      <c r="K3198" t="s">
        <v>6860</v>
      </c>
      <c r="M3198" t="s">
        <v>6865</v>
      </c>
      <c r="N3198">
        <v>8</v>
      </c>
      <c r="O3198" t="s">
        <v>15345</v>
      </c>
      <c r="P3198" t="s">
        <v>17862</v>
      </c>
      <c r="Q3198">
        <v>6</v>
      </c>
      <c r="R3198">
        <v>3</v>
      </c>
      <c r="S3198">
        <v>2.0699999999999998</v>
      </c>
      <c r="T3198">
        <v>2.5499999999999998</v>
      </c>
      <c r="U3198">
        <v>516.64</v>
      </c>
      <c r="V3198">
        <v>103.67</v>
      </c>
      <c r="W3198">
        <v>2.2400000000000002</v>
      </c>
      <c r="X3198">
        <v>13.77</v>
      </c>
      <c r="Y3198">
        <v>8.1</v>
      </c>
      <c r="Z3198">
        <v>3</v>
      </c>
      <c r="AA3198" t="s">
        <v>4250</v>
      </c>
      <c r="AB3198">
        <v>1</v>
      </c>
      <c r="AC3198">
        <v>10</v>
      </c>
      <c r="AD3198">
        <v>3.6259999999999999</v>
      </c>
      <c r="AF3198" t="s">
        <v>7949</v>
      </c>
      <c r="AI3198">
        <v>0</v>
      </c>
      <c r="AJ3198">
        <v>0</v>
      </c>
      <c r="AK3198" t="s">
        <v>19878</v>
      </c>
      <c r="AL3198" t="s">
        <v>19878</v>
      </c>
      <c r="AM3198" t="s">
        <v>20019</v>
      </c>
    </row>
    <row r="3199" spans="1:39" x14ac:dyDescent="0.25">
      <c r="A3199" t="s">
        <v>8086</v>
      </c>
      <c r="B3199" t="s">
        <v>4841</v>
      </c>
      <c r="C3199" t="s">
        <v>4842</v>
      </c>
      <c r="D3199">
        <v>50</v>
      </c>
      <c r="E3199" t="s">
        <v>4845</v>
      </c>
      <c r="F3199">
        <v>7.3</v>
      </c>
      <c r="K3199" t="s">
        <v>6860</v>
      </c>
      <c r="L3199" t="s">
        <v>6861</v>
      </c>
      <c r="M3199" t="s">
        <v>15038</v>
      </c>
      <c r="N3199">
        <v>9</v>
      </c>
      <c r="O3199" t="s">
        <v>15444</v>
      </c>
      <c r="P3199" t="s">
        <v>15739</v>
      </c>
      <c r="Q3199">
        <v>5</v>
      </c>
      <c r="R3199">
        <v>1</v>
      </c>
      <c r="S3199">
        <v>0.92</v>
      </c>
      <c r="T3199">
        <v>0.95</v>
      </c>
      <c r="U3199">
        <v>398.41</v>
      </c>
      <c r="V3199">
        <v>91.71</v>
      </c>
      <c r="W3199">
        <v>3.16</v>
      </c>
      <c r="Y3199">
        <v>6.33</v>
      </c>
      <c r="Z3199">
        <v>2</v>
      </c>
      <c r="AA3199" t="s">
        <v>4250</v>
      </c>
      <c r="AB3199">
        <v>0</v>
      </c>
      <c r="AC3199">
        <v>7</v>
      </c>
      <c r="AD3199">
        <v>5.5019761904761904</v>
      </c>
      <c r="AF3199" t="s">
        <v>7949</v>
      </c>
      <c r="AI3199">
        <v>0</v>
      </c>
      <c r="AJ3199">
        <v>0</v>
      </c>
      <c r="AK3199" t="s">
        <v>19833</v>
      </c>
      <c r="AL3199" t="s">
        <v>19833</v>
      </c>
      <c r="AM3199" t="s">
        <v>20019</v>
      </c>
    </row>
    <row r="3200" spans="1:39" x14ac:dyDescent="0.25">
      <c r="A3200" t="s">
        <v>8097</v>
      </c>
      <c r="B3200" t="s">
        <v>4841</v>
      </c>
      <c r="C3200" t="s">
        <v>4842</v>
      </c>
      <c r="D3200">
        <v>50</v>
      </c>
      <c r="E3200" t="s">
        <v>4845</v>
      </c>
      <c r="F3200">
        <v>7.3</v>
      </c>
      <c r="K3200" t="s">
        <v>6860</v>
      </c>
      <c r="L3200" t="s">
        <v>6861</v>
      </c>
      <c r="M3200" t="s">
        <v>15038</v>
      </c>
      <c r="N3200">
        <v>9</v>
      </c>
      <c r="O3200" t="s">
        <v>15444</v>
      </c>
      <c r="P3200" t="s">
        <v>15750</v>
      </c>
      <c r="Q3200">
        <v>5</v>
      </c>
      <c r="R3200">
        <v>1</v>
      </c>
      <c r="S3200">
        <v>1.78</v>
      </c>
      <c r="T3200">
        <v>1.82</v>
      </c>
      <c r="U3200">
        <v>429.47</v>
      </c>
      <c r="V3200">
        <v>77.150000000000006</v>
      </c>
      <c r="W3200">
        <v>3.76</v>
      </c>
      <c r="Y3200">
        <v>6.29</v>
      </c>
      <c r="Z3200">
        <v>2</v>
      </c>
      <c r="AA3200" t="s">
        <v>4250</v>
      </c>
      <c r="AB3200">
        <v>0</v>
      </c>
      <c r="AC3200">
        <v>9</v>
      </c>
      <c r="AD3200">
        <v>5.3371190476190469</v>
      </c>
      <c r="AF3200" t="s">
        <v>7949</v>
      </c>
      <c r="AI3200">
        <v>0</v>
      </c>
      <c r="AJ3200">
        <v>0</v>
      </c>
      <c r="AK3200" t="s">
        <v>19833</v>
      </c>
      <c r="AL3200" t="s">
        <v>19833</v>
      </c>
      <c r="AM3200" t="s">
        <v>20019</v>
      </c>
    </row>
    <row r="3201" spans="1:39" x14ac:dyDescent="0.25">
      <c r="A3201" t="s">
        <v>8098</v>
      </c>
      <c r="B3201" t="s">
        <v>4841</v>
      </c>
      <c r="C3201" t="s">
        <v>4842</v>
      </c>
      <c r="D3201">
        <v>50</v>
      </c>
      <c r="E3201" t="s">
        <v>4845</v>
      </c>
      <c r="F3201">
        <v>7.3</v>
      </c>
      <c r="K3201" t="s">
        <v>6860</v>
      </c>
      <c r="L3201" t="s">
        <v>6861</v>
      </c>
      <c r="M3201" t="s">
        <v>15038</v>
      </c>
      <c r="N3201">
        <v>9</v>
      </c>
      <c r="O3201" t="s">
        <v>15444</v>
      </c>
      <c r="P3201" t="s">
        <v>15751</v>
      </c>
      <c r="Q3201">
        <v>5</v>
      </c>
      <c r="R3201">
        <v>2</v>
      </c>
      <c r="S3201">
        <v>0.75</v>
      </c>
      <c r="T3201">
        <v>0.78</v>
      </c>
      <c r="U3201">
        <v>401.41</v>
      </c>
      <c r="V3201">
        <v>88.15</v>
      </c>
      <c r="W3201">
        <v>2.71</v>
      </c>
      <c r="Y3201">
        <v>6.28</v>
      </c>
      <c r="Z3201">
        <v>2</v>
      </c>
      <c r="AA3201" t="s">
        <v>4250</v>
      </c>
      <c r="AB3201">
        <v>0</v>
      </c>
      <c r="AC3201">
        <v>7</v>
      </c>
      <c r="AD3201">
        <v>5.2042142857142846</v>
      </c>
      <c r="AF3201" t="s">
        <v>7949</v>
      </c>
      <c r="AI3201">
        <v>0</v>
      </c>
      <c r="AJ3201">
        <v>0</v>
      </c>
      <c r="AK3201" t="s">
        <v>19833</v>
      </c>
      <c r="AL3201" t="s">
        <v>19833</v>
      </c>
      <c r="AM3201" t="s">
        <v>20019</v>
      </c>
    </row>
    <row r="3202" spans="1:39" x14ac:dyDescent="0.25">
      <c r="A3202" t="s">
        <v>10211</v>
      </c>
      <c r="B3202" t="s">
        <v>4841</v>
      </c>
      <c r="C3202" t="s">
        <v>4842</v>
      </c>
      <c r="D3202">
        <v>50</v>
      </c>
      <c r="E3202" t="s">
        <v>4845</v>
      </c>
      <c r="F3202">
        <v>7.3</v>
      </c>
      <c r="K3202" t="s">
        <v>6860</v>
      </c>
      <c r="L3202" t="s">
        <v>6861</v>
      </c>
      <c r="M3202" t="s">
        <v>14978</v>
      </c>
      <c r="N3202">
        <v>9</v>
      </c>
      <c r="O3202" t="s">
        <v>15299</v>
      </c>
      <c r="P3202" t="s">
        <v>17863</v>
      </c>
      <c r="Q3202">
        <v>5</v>
      </c>
      <c r="R3202">
        <v>2</v>
      </c>
      <c r="S3202">
        <v>4.07</v>
      </c>
      <c r="T3202">
        <v>4.09</v>
      </c>
      <c r="U3202">
        <v>411.51</v>
      </c>
      <c r="V3202">
        <v>93.79</v>
      </c>
      <c r="W3202">
        <v>4.08</v>
      </c>
      <c r="Y3202">
        <v>6.38</v>
      </c>
      <c r="Z3202">
        <v>4</v>
      </c>
      <c r="AA3202" t="s">
        <v>4250</v>
      </c>
      <c r="AB3202">
        <v>0</v>
      </c>
      <c r="AC3202">
        <v>6</v>
      </c>
      <c r="AD3202">
        <v>3.4607380952380948</v>
      </c>
      <c r="AF3202" t="s">
        <v>7949</v>
      </c>
      <c r="AI3202">
        <v>0</v>
      </c>
      <c r="AJ3202">
        <v>0</v>
      </c>
      <c r="AK3202" t="s">
        <v>19854</v>
      </c>
      <c r="AL3202" t="s">
        <v>19854</v>
      </c>
      <c r="AM3202" t="s">
        <v>20019</v>
      </c>
    </row>
    <row r="3203" spans="1:39" x14ac:dyDescent="0.25">
      <c r="A3203" t="s">
        <v>10212</v>
      </c>
      <c r="B3203" t="s">
        <v>4841</v>
      </c>
      <c r="C3203" t="s">
        <v>4842</v>
      </c>
      <c r="D3203">
        <v>50</v>
      </c>
      <c r="E3203" t="s">
        <v>4845</v>
      </c>
      <c r="F3203">
        <v>7.3</v>
      </c>
      <c r="K3203" t="s">
        <v>6860</v>
      </c>
      <c r="M3203" t="s">
        <v>14983</v>
      </c>
      <c r="N3203">
        <v>8</v>
      </c>
      <c r="O3203" t="s">
        <v>15306</v>
      </c>
      <c r="P3203" t="s">
        <v>17864</v>
      </c>
      <c r="Q3203">
        <v>6</v>
      </c>
      <c r="R3203">
        <v>5</v>
      </c>
      <c r="S3203">
        <v>-0.99</v>
      </c>
      <c r="T3203">
        <v>1.61</v>
      </c>
      <c r="U3203">
        <v>613.75</v>
      </c>
      <c r="V3203">
        <v>136.79</v>
      </c>
      <c r="W3203">
        <v>2.2000000000000002</v>
      </c>
      <c r="X3203">
        <v>13.86</v>
      </c>
      <c r="Y3203">
        <v>9.81</v>
      </c>
      <c r="Z3203">
        <v>2</v>
      </c>
      <c r="AA3203" t="s">
        <v>4250</v>
      </c>
      <c r="AB3203">
        <v>1</v>
      </c>
      <c r="AC3203">
        <v>13</v>
      </c>
      <c r="AD3203">
        <v>2.0950000000000002</v>
      </c>
      <c r="AF3203" t="s">
        <v>7952</v>
      </c>
      <c r="AI3203">
        <v>0</v>
      </c>
      <c r="AJ3203">
        <v>0</v>
      </c>
      <c r="AK3203" t="s">
        <v>19858</v>
      </c>
      <c r="AL3203" t="s">
        <v>19858</v>
      </c>
      <c r="AM3203" t="s">
        <v>20019</v>
      </c>
    </row>
    <row r="3204" spans="1:39" x14ac:dyDescent="0.25">
      <c r="A3204" t="s">
        <v>10213</v>
      </c>
      <c r="B3204" t="s">
        <v>4841</v>
      </c>
      <c r="C3204" t="s">
        <v>4842</v>
      </c>
      <c r="D3204">
        <v>50</v>
      </c>
      <c r="E3204" t="s">
        <v>4845</v>
      </c>
      <c r="F3204">
        <v>7.3</v>
      </c>
      <c r="K3204" t="s">
        <v>6860</v>
      </c>
      <c r="L3204" t="s">
        <v>6861</v>
      </c>
      <c r="M3204" t="s">
        <v>14993</v>
      </c>
      <c r="N3204">
        <v>9</v>
      </c>
      <c r="O3204" t="s">
        <v>15319</v>
      </c>
      <c r="P3204" t="s">
        <v>17865</v>
      </c>
      <c r="Q3204">
        <v>6</v>
      </c>
      <c r="R3204">
        <v>4</v>
      </c>
      <c r="S3204">
        <v>6.2</v>
      </c>
      <c r="T3204">
        <v>7.26</v>
      </c>
      <c r="U3204">
        <v>573.78</v>
      </c>
      <c r="V3204">
        <v>91.85</v>
      </c>
      <c r="W3204">
        <v>5.77</v>
      </c>
      <c r="X3204">
        <v>13.92</v>
      </c>
      <c r="Y3204">
        <v>8.41</v>
      </c>
      <c r="Z3204">
        <v>3</v>
      </c>
      <c r="AA3204" t="s">
        <v>4250</v>
      </c>
      <c r="AB3204">
        <v>2</v>
      </c>
      <c r="AC3204">
        <v>8</v>
      </c>
      <c r="AD3204">
        <v>1.7333333333333329</v>
      </c>
      <c r="AF3204" t="s">
        <v>7949</v>
      </c>
      <c r="AI3204">
        <v>0</v>
      </c>
      <c r="AJ3204">
        <v>0</v>
      </c>
      <c r="AK3204" t="s">
        <v>19865</v>
      </c>
      <c r="AL3204" t="s">
        <v>19865</v>
      </c>
      <c r="AM3204" t="s">
        <v>20019</v>
      </c>
    </row>
    <row r="3205" spans="1:39" x14ac:dyDescent="0.25">
      <c r="A3205" t="s">
        <v>10214</v>
      </c>
      <c r="B3205" t="s">
        <v>4841</v>
      </c>
      <c r="C3205" t="s">
        <v>4842</v>
      </c>
      <c r="D3205">
        <v>50</v>
      </c>
      <c r="E3205" t="s">
        <v>4845</v>
      </c>
      <c r="F3205">
        <v>7.3</v>
      </c>
      <c r="K3205" t="s">
        <v>6860</v>
      </c>
      <c r="L3205" t="s">
        <v>6861</v>
      </c>
      <c r="M3205" t="s">
        <v>14993</v>
      </c>
      <c r="N3205">
        <v>9</v>
      </c>
      <c r="O3205" t="s">
        <v>15319</v>
      </c>
      <c r="P3205" t="s">
        <v>17866</v>
      </c>
      <c r="Q3205">
        <v>6</v>
      </c>
      <c r="R3205">
        <v>4</v>
      </c>
      <c r="S3205">
        <v>6.84</v>
      </c>
      <c r="T3205">
        <v>8.14</v>
      </c>
      <c r="U3205">
        <v>613.84</v>
      </c>
      <c r="V3205">
        <v>91.85</v>
      </c>
      <c r="W3205">
        <v>6.48</v>
      </c>
      <c r="X3205">
        <v>13.93</v>
      </c>
      <c r="Y3205">
        <v>8.5500000000000007</v>
      </c>
      <c r="Z3205">
        <v>3</v>
      </c>
      <c r="AA3205" t="s">
        <v>4250</v>
      </c>
      <c r="AB3205">
        <v>2</v>
      </c>
      <c r="AC3205">
        <v>7</v>
      </c>
      <c r="AD3205">
        <v>1.6633333333333331</v>
      </c>
      <c r="AF3205" t="s">
        <v>7952</v>
      </c>
      <c r="AI3205">
        <v>0</v>
      </c>
      <c r="AJ3205">
        <v>0</v>
      </c>
      <c r="AK3205" t="s">
        <v>19865</v>
      </c>
      <c r="AL3205" t="s">
        <v>19865</v>
      </c>
      <c r="AM3205" t="s">
        <v>20019</v>
      </c>
    </row>
    <row r="3206" spans="1:39" x14ac:dyDescent="0.25">
      <c r="A3206" t="s">
        <v>5485</v>
      </c>
      <c r="B3206" t="s">
        <v>4841</v>
      </c>
      <c r="C3206" t="s">
        <v>4842</v>
      </c>
      <c r="D3206">
        <v>50</v>
      </c>
      <c r="E3206" t="s">
        <v>4845</v>
      </c>
      <c r="F3206">
        <v>7.3</v>
      </c>
      <c r="K3206" t="s">
        <v>6860</v>
      </c>
      <c r="L3206" t="s">
        <v>6861</v>
      </c>
      <c r="M3206" t="s">
        <v>15081</v>
      </c>
      <c r="N3206">
        <v>9</v>
      </c>
      <c r="O3206" t="s">
        <v>15436</v>
      </c>
      <c r="P3206" t="s">
        <v>7211</v>
      </c>
      <c r="Q3206">
        <v>6</v>
      </c>
      <c r="R3206">
        <v>2</v>
      </c>
      <c r="S3206">
        <v>0.63</v>
      </c>
      <c r="T3206">
        <v>1.53</v>
      </c>
      <c r="U3206">
        <v>428.52</v>
      </c>
      <c r="V3206">
        <v>96.11</v>
      </c>
      <c r="W3206">
        <v>3.01</v>
      </c>
      <c r="Y3206">
        <v>8.31</v>
      </c>
      <c r="Z3206">
        <v>3</v>
      </c>
      <c r="AA3206" t="s">
        <v>4250</v>
      </c>
      <c r="AB3206">
        <v>0</v>
      </c>
      <c r="AC3206">
        <v>3</v>
      </c>
      <c r="AD3206">
        <v>4.6519047619047624</v>
      </c>
      <c r="AF3206" t="s">
        <v>7949</v>
      </c>
      <c r="AI3206">
        <v>0</v>
      </c>
      <c r="AJ3206">
        <v>0</v>
      </c>
      <c r="AK3206" t="s">
        <v>7967</v>
      </c>
      <c r="AL3206" t="s">
        <v>7967</v>
      </c>
      <c r="AM3206" t="s">
        <v>20019</v>
      </c>
    </row>
    <row r="3207" spans="1:39" x14ac:dyDescent="0.25">
      <c r="A3207" t="s">
        <v>10215</v>
      </c>
      <c r="B3207" t="s">
        <v>4841</v>
      </c>
      <c r="C3207" t="s">
        <v>4842</v>
      </c>
      <c r="D3207">
        <v>50</v>
      </c>
      <c r="E3207" t="s">
        <v>4845</v>
      </c>
      <c r="F3207">
        <v>7.3</v>
      </c>
      <c r="K3207" t="s">
        <v>6860</v>
      </c>
      <c r="L3207" t="s">
        <v>6861</v>
      </c>
      <c r="M3207" t="s">
        <v>15059</v>
      </c>
      <c r="N3207">
        <v>9</v>
      </c>
      <c r="O3207" t="s">
        <v>15411</v>
      </c>
      <c r="P3207" t="s">
        <v>17867</v>
      </c>
      <c r="Q3207">
        <v>5</v>
      </c>
      <c r="R3207">
        <v>2</v>
      </c>
      <c r="S3207">
        <v>3.28</v>
      </c>
      <c r="T3207">
        <v>3.32</v>
      </c>
      <c r="U3207">
        <v>372.88</v>
      </c>
      <c r="V3207">
        <v>80.37</v>
      </c>
      <c r="W3207">
        <v>3.65</v>
      </c>
      <c r="X3207">
        <v>11.26</v>
      </c>
      <c r="Y3207">
        <v>6.35</v>
      </c>
      <c r="Z3207">
        <v>2</v>
      </c>
      <c r="AA3207" t="s">
        <v>4250</v>
      </c>
      <c r="AB3207">
        <v>0</v>
      </c>
      <c r="AC3207">
        <v>3</v>
      </c>
      <c r="AD3207">
        <v>4.6080000000000014</v>
      </c>
      <c r="AF3207" t="s">
        <v>7949</v>
      </c>
      <c r="AI3207">
        <v>0</v>
      </c>
      <c r="AJ3207">
        <v>0</v>
      </c>
      <c r="AK3207" t="s">
        <v>19911</v>
      </c>
      <c r="AL3207" t="s">
        <v>19911</v>
      </c>
      <c r="AM3207" t="s">
        <v>20019</v>
      </c>
    </row>
    <row r="3208" spans="1:39" x14ac:dyDescent="0.25">
      <c r="A3208" t="s">
        <v>10216</v>
      </c>
      <c r="B3208" t="s">
        <v>4841</v>
      </c>
      <c r="C3208" t="s">
        <v>4842</v>
      </c>
      <c r="D3208">
        <v>50</v>
      </c>
      <c r="E3208" t="s">
        <v>4845</v>
      </c>
      <c r="F3208">
        <v>7.3</v>
      </c>
      <c r="I3208" t="s">
        <v>13494</v>
      </c>
      <c r="K3208" t="s">
        <v>6860</v>
      </c>
      <c r="L3208" t="s">
        <v>6861</v>
      </c>
      <c r="M3208" t="s">
        <v>15093</v>
      </c>
      <c r="N3208">
        <v>9</v>
      </c>
      <c r="O3208" t="s">
        <v>15453</v>
      </c>
      <c r="P3208" t="s">
        <v>17868</v>
      </c>
      <c r="Q3208">
        <v>8</v>
      </c>
      <c r="R3208">
        <v>2</v>
      </c>
      <c r="S3208">
        <v>3.24</v>
      </c>
      <c r="T3208">
        <v>3.24</v>
      </c>
      <c r="U3208">
        <v>372.45</v>
      </c>
      <c r="V3208">
        <v>115.38</v>
      </c>
      <c r="W3208">
        <v>2.11</v>
      </c>
      <c r="X3208">
        <v>10.47</v>
      </c>
      <c r="Y3208">
        <v>4.91</v>
      </c>
      <c r="Z3208">
        <v>2</v>
      </c>
      <c r="AA3208" t="s">
        <v>4250</v>
      </c>
      <c r="AB3208">
        <v>0</v>
      </c>
      <c r="AC3208">
        <v>4</v>
      </c>
      <c r="AD3208">
        <v>3.825071428571428</v>
      </c>
      <c r="AF3208" t="s">
        <v>7949</v>
      </c>
      <c r="AI3208">
        <v>0</v>
      </c>
      <c r="AJ3208">
        <v>0</v>
      </c>
      <c r="AM3208" t="s">
        <v>20019</v>
      </c>
    </row>
    <row r="3209" spans="1:39" x14ac:dyDescent="0.25">
      <c r="A3209" t="s">
        <v>10216</v>
      </c>
      <c r="B3209" t="s">
        <v>4841</v>
      </c>
      <c r="C3209" t="s">
        <v>4842</v>
      </c>
      <c r="D3209">
        <v>50</v>
      </c>
      <c r="E3209" t="s">
        <v>4845</v>
      </c>
      <c r="F3209">
        <v>7.3</v>
      </c>
      <c r="I3209" t="s">
        <v>13495</v>
      </c>
      <c r="K3209" t="s">
        <v>6860</v>
      </c>
      <c r="L3209" t="s">
        <v>6861</v>
      </c>
      <c r="M3209" t="s">
        <v>15094</v>
      </c>
      <c r="N3209">
        <v>9</v>
      </c>
      <c r="O3209" t="s">
        <v>15454</v>
      </c>
      <c r="P3209" t="s">
        <v>17868</v>
      </c>
      <c r="Q3209">
        <v>8</v>
      </c>
      <c r="R3209">
        <v>2</v>
      </c>
      <c r="S3209">
        <v>3.24</v>
      </c>
      <c r="T3209">
        <v>3.24</v>
      </c>
      <c r="U3209">
        <v>372.45</v>
      </c>
      <c r="V3209">
        <v>115.38</v>
      </c>
      <c r="W3209">
        <v>2.11</v>
      </c>
      <c r="X3209">
        <v>10.47</v>
      </c>
      <c r="Y3209">
        <v>4.91</v>
      </c>
      <c r="Z3209">
        <v>2</v>
      </c>
      <c r="AA3209" t="s">
        <v>4250</v>
      </c>
      <c r="AB3209">
        <v>0</v>
      </c>
      <c r="AC3209">
        <v>4</v>
      </c>
      <c r="AD3209">
        <v>3.825071428571428</v>
      </c>
      <c r="AF3209" t="s">
        <v>7949</v>
      </c>
      <c r="AI3209">
        <v>0</v>
      </c>
      <c r="AJ3209">
        <v>0</v>
      </c>
      <c r="AM3209" t="s">
        <v>20019</v>
      </c>
    </row>
    <row r="3210" spans="1:39" x14ac:dyDescent="0.25">
      <c r="A3210" t="s">
        <v>5402</v>
      </c>
      <c r="B3210" t="s">
        <v>4841</v>
      </c>
      <c r="C3210" t="s">
        <v>4842</v>
      </c>
      <c r="D3210">
        <v>50</v>
      </c>
      <c r="E3210" t="s">
        <v>4845</v>
      </c>
      <c r="F3210">
        <v>7.3</v>
      </c>
      <c r="I3210" t="s">
        <v>6314</v>
      </c>
      <c r="K3210" t="s">
        <v>6860</v>
      </c>
      <c r="L3210" t="s">
        <v>6861</v>
      </c>
      <c r="M3210" t="s">
        <v>6890</v>
      </c>
      <c r="N3210">
        <v>9</v>
      </c>
      <c r="O3210" t="s">
        <v>6949</v>
      </c>
      <c r="P3210" t="s">
        <v>7128</v>
      </c>
      <c r="Q3210">
        <v>7</v>
      </c>
      <c r="R3210">
        <v>1</v>
      </c>
      <c r="S3210">
        <v>3.74</v>
      </c>
      <c r="T3210">
        <v>3.77</v>
      </c>
      <c r="U3210">
        <v>428.44</v>
      </c>
      <c r="V3210">
        <v>96.94</v>
      </c>
      <c r="W3210">
        <v>1.76</v>
      </c>
      <c r="Y3210">
        <v>6.23</v>
      </c>
      <c r="Z3210">
        <v>2</v>
      </c>
      <c r="AA3210" t="s">
        <v>4250</v>
      </c>
      <c r="AB3210">
        <v>0</v>
      </c>
      <c r="AC3210">
        <v>4</v>
      </c>
      <c r="AD3210">
        <v>3.8581428571428571</v>
      </c>
      <c r="AF3210" t="s">
        <v>7949</v>
      </c>
      <c r="AI3210">
        <v>0</v>
      </c>
      <c r="AJ3210">
        <v>0</v>
      </c>
      <c r="AM3210" t="s">
        <v>20019</v>
      </c>
    </row>
    <row r="3211" spans="1:39" x14ac:dyDescent="0.25">
      <c r="A3211" t="s">
        <v>10217</v>
      </c>
      <c r="B3211" t="s">
        <v>4841</v>
      </c>
      <c r="C3211" t="s">
        <v>4842</v>
      </c>
      <c r="D3211">
        <v>50</v>
      </c>
      <c r="E3211" t="s">
        <v>4845</v>
      </c>
      <c r="F3211">
        <v>7.3</v>
      </c>
      <c r="I3211" t="s">
        <v>13496</v>
      </c>
      <c r="K3211" t="s">
        <v>6860</v>
      </c>
      <c r="L3211" t="s">
        <v>6861</v>
      </c>
      <c r="M3211" t="s">
        <v>14996</v>
      </c>
      <c r="N3211">
        <v>9</v>
      </c>
      <c r="O3211" t="s">
        <v>15322</v>
      </c>
      <c r="P3211" t="s">
        <v>17869</v>
      </c>
      <c r="Q3211">
        <v>6</v>
      </c>
      <c r="R3211">
        <v>2</v>
      </c>
      <c r="S3211">
        <v>-3.17</v>
      </c>
      <c r="T3211">
        <v>-3.17</v>
      </c>
      <c r="U3211">
        <v>394.35</v>
      </c>
      <c r="V3211">
        <v>98.83</v>
      </c>
      <c r="W3211">
        <v>2.33</v>
      </c>
      <c r="X3211">
        <v>10.27</v>
      </c>
      <c r="Y3211">
        <v>4.2</v>
      </c>
      <c r="Z3211">
        <v>2</v>
      </c>
      <c r="AA3211" t="s">
        <v>4250</v>
      </c>
      <c r="AB3211">
        <v>0</v>
      </c>
      <c r="AC3211">
        <v>5</v>
      </c>
      <c r="AD3211">
        <v>4.9603095238095234</v>
      </c>
      <c r="AF3211" t="s">
        <v>7949</v>
      </c>
      <c r="AI3211">
        <v>0</v>
      </c>
      <c r="AJ3211">
        <v>0</v>
      </c>
      <c r="AM3211" t="s">
        <v>20019</v>
      </c>
    </row>
    <row r="3212" spans="1:39" x14ac:dyDescent="0.25">
      <c r="A3212" t="s">
        <v>10218</v>
      </c>
      <c r="B3212" t="s">
        <v>4841</v>
      </c>
      <c r="C3212" t="s">
        <v>4842</v>
      </c>
      <c r="D3212">
        <v>50</v>
      </c>
      <c r="E3212" t="s">
        <v>4845</v>
      </c>
      <c r="F3212">
        <v>7.3</v>
      </c>
      <c r="I3212" t="s">
        <v>13497</v>
      </c>
      <c r="K3212" t="s">
        <v>6860</v>
      </c>
      <c r="L3212" t="s">
        <v>6861</v>
      </c>
      <c r="M3212" t="s">
        <v>14996</v>
      </c>
      <c r="N3212">
        <v>9</v>
      </c>
      <c r="O3212" t="s">
        <v>15322</v>
      </c>
      <c r="P3212" t="s">
        <v>17870</v>
      </c>
      <c r="Q3212">
        <v>5</v>
      </c>
      <c r="R3212">
        <v>2</v>
      </c>
      <c r="S3212">
        <v>-2.25</v>
      </c>
      <c r="T3212">
        <v>-2.2400000000000002</v>
      </c>
      <c r="U3212">
        <v>462.81</v>
      </c>
      <c r="V3212">
        <v>89.6</v>
      </c>
      <c r="W3212">
        <v>3.78</v>
      </c>
      <c r="X3212">
        <v>9.3800000000000008</v>
      </c>
      <c r="Y3212">
        <v>3.94</v>
      </c>
      <c r="Z3212">
        <v>2</v>
      </c>
      <c r="AA3212" t="s">
        <v>4250</v>
      </c>
      <c r="AB3212">
        <v>0</v>
      </c>
      <c r="AC3212">
        <v>6</v>
      </c>
      <c r="AD3212">
        <v>4.7656428571428577</v>
      </c>
      <c r="AF3212" t="s">
        <v>7949</v>
      </c>
      <c r="AI3212">
        <v>0</v>
      </c>
      <c r="AJ3212">
        <v>0</v>
      </c>
      <c r="AM3212" t="s">
        <v>20019</v>
      </c>
    </row>
    <row r="3213" spans="1:39" x14ac:dyDescent="0.25">
      <c r="A3213" t="s">
        <v>10219</v>
      </c>
      <c r="B3213" t="s">
        <v>4841</v>
      </c>
      <c r="C3213" t="s">
        <v>4842</v>
      </c>
      <c r="D3213">
        <v>50.25</v>
      </c>
      <c r="E3213" t="s">
        <v>4845</v>
      </c>
      <c r="F3213">
        <v>7.3</v>
      </c>
      <c r="I3213" t="s">
        <v>13498</v>
      </c>
      <c r="K3213" t="s">
        <v>6860</v>
      </c>
      <c r="L3213" t="s">
        <v>6861</v>
      </c>
      <c r="M3213" t="s">
        <v>14987</v>
      </c>
      <c r="N3213">
        <v>9</v>
      </c>
      <c r="O3213" t="s">
        <v>15311</v>
      </c>
      <c r="P3213" t="s">
        <v>17871</v>
      </c>
      <c r="Q3213">
        <v>6</v>
      </c>
      <c r="R3213">
        <v>2</v>
      </c>
      <c r="S3213">
        <v>0.78</v>
      </c>
      <c r="T3213">
        <v>0.8</v>
      </c>
      <c r="U3213">
        <v>417.8</v>
      </c>
      <c r="V3213">
        <v>113.39</v>
      </c>
      <c r="W3213">
        <v>2.9</v>
      </c>
      <c r="X3213">
        <v>8.74</v>
      </c>
      <c r="Y3213">
        <v>4.87</v>
      </c>
      <c r="Z3213">
        <v>2</v>
      </c>
      <c r="AA3213" t="s">
        <v>4250</v>
      </c>
      <c r="AB3213">
        <v>0</v>
      </c>
      <c r="AC3213">
        <v>4</v>
      </c>
      <c r="AD3213">
        <v>4.3074761904761907</v>
      </c>
      <c r="AF3213" t="s">
        <v>7949</v>
      </c>
      <c r="AI3213">
        <v>0</v>
      </c>
      <c r="AJ3213">
        <v>0</v>
      </c>
      <c r="AM3213" t="s">
        <v>20019</v>
      </c>
    </row>
    <row r="3214" spans="1:39" x14ac:dyDescent="0.25">
      <c r="A3214" t="s">
        <v>10220</v>
      </c>
      <c r="B3214" t="s">
        <v>4841</v>
      </c>
      <c r="C3214" t="s">
        <v>4842</v>
      </c>
      <c r="D3214">
        <v>50.6</v>
      </c>
      <c r="E3214" t="s">
        <v>4845</v>
      </c>
      <c r="F3214">
        <v>7.3</v>
      </c>
      <c r="I3214" t="s">
        <v>13499</v>
      </c>
      <c r="K3214" t="s">
        <v>6860</v>
      </c>
      <c r="L3214" t="s">
        <v>6861</v>
      </c>
      <c r="M3214" t="s">
        <v>14987</v>
      </c>
      <c r="N3214">
        <v>9</v>
      </c>
      <c r="O3214" t="s">
        <v>15311</v>
      </c>
      <c r="P3214" t="s">
        <v>17872</v>
      </c>
      <c r="Q3214">
        <v>6</v>
      </c>
      <c r="R3214">
        <v>2</v>
      </c>
      <c r="S3214">
        <v>2.4500000000000002</v>
      </c>
      <c r="T3214">
        <v>2.46</v>
      </c>
      <c r="U3214">
        <v>431.83</v>
      </c>
      <c r="V3214">
        <v>113.39</v>
      </c>
      <c r="W3214">
        <v>3.2</v>
      </c>
      <c r="X3214">
        <v>9.34</v>
      </c>
      <c r="Y3214">
        <v>4.5199999999999996</v>
      </c>
      <c r="Z3214">
        <v>2</v>
      </c>
      <c r="AA3214" t="s">
        <v>4250</v>
      </c>
      <c r="AB3214">
        <v>0</v>
      </c>
      <c r="AC3214">
        <v>4</v>
      </c>
      <c r="AD3214">
        <v>3.9822619047619048</v>
      </c>
      <c r="AF3214" t="s">
        <v>7949</v>
      </c>
      <c r="AI3214">
        <v>0</v>
      </c>
      <c r="AJ3214">
        <v>0</v>
      </c>
      <c r="AM3214" t="s">
        <v>20019</v>
      </c>
    </row>
    <row r="3215" spans="1:39" x14ac:dyDescent="0.25">
      <c r="A3215" t="s">
        <v>10221</v>
      </c>
      <c r="B3215" t="s">
        <v>4841</v>
      </c>
      <c r="C3215" t="s">
        <v>4842</v>
      </c>
      <c r="D3215">
        <v>50.8</v>
      </c>
      <c r="E3215" t="s">
        <v>4845</v>
      </c>
      <c r="F3215">
        <v>7.29</v>
      </c>
      <c r="I3215" t="s">
        <v>13500</v>
      </c>
      <c r="K3215" t="s">
        <v>6860</v>
      </c>
      <c r="L3215" t="s">
        <v>6861</v>
      </c>
      <c r="M3215" t="s">
        <v>14987</v>
      </c>
      <c r="N3215">
        <v>9</v>
      </c>
      <c r="O3215" t="s">
        <v>15311</v>
      </c>
      <c r="P3215" t="s">
        <v>17873</v>
      </c>
      <c r="Q3215">
        <v>6</v>
      </c>
      <c r="R3215">
        <v>2</v>
      </c>
      <c r="S3215">
        <v>2.13</v>
      </c>
      <c r="T3215">
        <v>2.13</v>
      </c>
      <c r="U3215">
        <v>453.3</v>
      </c>
      <c r="V3215">
        <v>98.83</v>
      </c>
      <c r="W3215">
        <v>3.69</v>
      </c>
      <c r="X3215">
        <v>9.8800000000000008</v>
      </c>
      <c r="Y3215">
        <v>4.87</v>
      </c>
      <c r="Z3215">
        <v>2</v>
      </c>
      <c r="AA3215" t="s">
        <v>4250</v>
      </c>
      <c r="AB3215">
        <v>0</v>
      </c>
      <c r="AC3215">
        <v>6</v>
      </c>
      <c r="AD3215">
        <v>4.4742380952380953</v>
      </c>
      <c r="AF3215" t="s">
        <v>7949</v>
      </c>
      <c r="AI3215">
        <v>0</v>
      </c>
      <c r="AJ3215">
        <v>0</v>
      </c>
      <c r="AM3215" t="s">
        <v>20019</v>
      </c>
    </row>
    <row r="3216" spans="1:39" x14ac:dyDescent="0.25">
      <c r="A3216" t="s">
        <v>10171</v>
      </c>
      <c r="B3216" t="s">
        <v>4841</v>
      </c>
      <c r="C3216" t="s">
        <v>4842</v>
      </c>
      <c r="D3216">
        <v>51</v>
      </c>
      <c r="E3216" t="s">
        <v>4845</v>
      </c>
      <c r="F3216">
        <v>7.29</v>
      </c>
      <c r="K3216" t="s">
        <v>6860</v>
      </c>
      <c r="L3216" t="s">
        <v>6861</v>
      </c>
      <c r="M3216" t="s">
        <v>15104</v>
      </c>
      <c r="N3216">
        <v>9</v>
      </c>
      <c r="O3216" t="s">
        <v>15469</v>
      </c>
      <c r="P3216" t="s">
        <v>17823</v>
      </c>
      <c r="Q3216">
        <v>6</v>
      </c>
      <c r="R3216">
        <v>1</v>
      </c>
      <c r="S3216">
        <v>4.0999999999999996</v>
      </c>
      <c r="T3216">
        <v>4.1100000000000003</v>
      </c>
      <c r="U3216">
        <v>401.92</v>
      </c>
      <c r="V3216">
        <v>69.73</v>
      </c>
      <c r="W3216">
        <v>3.99</v>
      </c>
      <c r="Y3216">
        <v>5.6</v>
      </c>
      <c r="Z3216">
        <v>2</v>
      </c>
      <c r="AA3216" t="s">
        <v>4250</v>
      </c>
      <c r="AB3216">
        <v>0</v>
      </c>
      <c r="AC3216">
        <v>1</v>
      </c>
      <c r="AD3216">
        <v>3.9789047619047619</v>
      </c>
      <c r="AF3216" t="s">
        <v>7949</v>
      </c>
      <c r="AI3216">
        <v>0</v>
      </c>
      <c r="AJ3216">
        <v>0</v>
      </c>
      <c r="AK3216" t="s">
        <v>19914</v>
      </c>
      <c r="AL3216" t="s">
        <v>19914</v>
      </c>
      <c r="AM3216" t="s">
        <v>20019</v>
      </c>
    </row>
    <row r="3217" spans="1:39" x14ac:dyDescent="0.25">
      <c r="A3217" t="s">
        <v>10094</v>
      </c>
      <c r="B3217" t="s">
        <v>4841</v>
      </c>
      <c r="C3217" t="s">
        <v>4842</v>
      </c>
      <c r="D3217">
        <v>51</v>
      </c>
      <c r="E3217" t="s">
        <v>4845</v>
      </c>
      <c r="F3217">
        <v>7.29</v>
      </c>
      <c r="I3217" t="s">
        <v>13501</v>
      </c>
      <c r="K3217" t="s">
        <v>6860</v>
      </c>
      <c r="L3217" t="s">
        <v>6861</v>
      </c>
      <c r="M3217" t="s">
        <v>14979</v>
      </c>
      <c r="N3217">
        <v>8</v>
      </c>
      <c r="O3217" t="s">
        <v>15302</v>
      </c>
      <c r="P3217" t="s">
        <v>17746</v>
      </c>
      <c r="Q3217">
        <v>5</v>
      </c>
      <c r="R3217">
        <v>2</v>
      </c>
      <c r="S3217">
        <v>2.64</v>
      </c>
      <c r="T3217">
        <v>2.66</v>
      </c>
      <c r="U3217">
        <v>466.77</v>
      </c>
      <c r="V3217">
        <v>89.6</v>
      </c>
      <c r="W3217">
        <v>4.0999999999999996</v>
      </c>
      <c r="X3217">
        <v>8.7100000000000009</v>
      </c>
      <c r="Y3217">
        <v>3.63</v>
      </c>
      <c r="Z3217">
        <v>2</v>
      </c>
      <c r="AA3217" t="s">
        <v>4250</v>
      </c>
      <c r="AB3217">
        <v>0</v>
      </c>
      <c r="AC3217">
        <v>4</v>
      </c>
      <c r="AD3217">
        <v>4.417357142857143</v>
      </c>
      <c r="AF3217" t="s">
        <v>7949</v>
      </c>
      <c r="AI3217">
        <v>0</v>
      </c>
      <c r="AJ3217">
        <v>0</v>
      </c>
      <c r="AM3217" t="s">
        <v>20019</v>
      </c>
    </row>
    <row r="3218" spans="1:39" x14ac:dyDescent="0.25">
      <c r="A3218" t="s">
        <v>9733</v>
      </c>
      <c r="B3218" t="s">
        <v>4841</v>
      </c>
      <c r="C3218" t="s">
        <v>4842</v>
      </c>
      <c r="D3218">
        <v>51</v>
      </c>
      <c r="E3218" t="s">
        <v>4845</v>
      </c>
      <c r="F3218">
        <v>7.29</v>
      </c>
      <c r="I3218" t="s">
        <v>13502</v>
      </c>
      <c r="K3218" t="s">
        <v>6860</v>
      </c>
      <c r="L3218" t="s">
        <v>6861</v>
      </c>
      <c r="M3218" t="s">
        <v>14972</v>
      </c>
      <c r="N3218">
        <v>8</v>
      </c>
      <c r="O3218" t="s">
        <v>15293</v>
      </c>
      <c r="P3218" t="s">
        <v>17385</v>
      </c>
      <c r="Q3218">
        <v>6</v>
      </c>
      <c r="R3218">
        <v>2</v>
      </c>
      <c r="S3218">
        <v>2.48</v>
      </c>
      <c r="T3218">
        <v>2.48</v>
      </c>
      <c r="U3218">
        <v>494.37</v>
      </c>
      <c r="V3218">
        <v>98.83</v>
      </c>
      <c r="W3218">
        <v>4.21</v>
      </c>
      <c r="X3218">
        <v>10.210000000000001</v>
      </c>
      <c r="Y3218">
        <v>3.89</v>
      </c>
      <c r="Z3218">
        <v>2</v>
      </c>
      <c r="AA3218" t="s">
        <v>4250</v>
      </c>
      <c r="AB3218">
        <v>0</v>
      </c>
      <c r="AC3218">
        <v>6</v>
      </c>
      <c r="AD3218">
        <v>4.0058809523809522</v>
      </c>
      <c r="AF3218" t="s">
        <v>7949</v>
      </c>
      <c r="AI3218">
        <v>0</v>
      </c>
      <c r="AJ3218">
        <v>0</v>
      </c>
      <c r="AM3218" t="s">
        <v>20019</v>
      </c>
    </row>
    <row r="3219" spans="1:39" x14ac:dyDescent="0.25">
      <c r="A3219" t="s">
        <v>10222</v>
      </c>
      <c r="B3219" t="s">
        <v>4841</v>
      </c>
      <c r="C3219" t="s">
        <v>4842</v>
      </c>
      <c r="D3219">
        <v>51</v>
      </c>
      <c r="E3219" t="s">
        <v>4845</v>
      </c>
      <c r="F3219">
        <v>7.29</v>
      </c>
      <c r="I3219" t="s">
        <v>13503</v>
      </c>
      <c r="K3219" t="s">
        <v>6860</v>
      </c>
      <c r="L3219" t="s">
        <v>6861</v>
      </c>
      <c r="M3219" t="s">
        <v>14972</v>
      </c>
      <c r="N3219">
        <v>8</v>
      </c>
      <c r="O3219" t="s">
        <v>15293</v>
      </c>
      <c r="P3219" t="s">
        <v>17874</v>
      </c>
      <c r="Q3219">
        <v>7</v>
      </c>
      <c r="R3219">
        <v>2</v>
      </c>
      <c r="S3219">
        <v>3.39</v>
      </c>
      <c r="T3219">
        <v>3.4</v>
      </c>
      <c r="U3219">
        <v>461.8</v>
      </c>
      <c r="V3219">
        <v>111.72</v>
      </c>
      <c r="W3219">
        <v>3.41</v>
      </c>
      <c r="X3219">
        <v>9.3000000000000007</v>
      </c>
      <c r="Y3219">
        <v>3.49</v>
      </c>
      <c r="Z3219">
        <v>2</v>
      </c>
      <c r="AA3219" t="s">
        <v>4250</v>
      </c>
      <c r="AB3219">
        <v>0</v>
      </c>
      <c r="AC3219">
        <v>4</v>
      </c>
      <c r="AD3219">
        <v>3.153857142857142</v>
      </c>
      <c r="AF3219" t="s">
        <v>7949</v>
      </c>
      <c r="AI3219">
        <v>0</v>
      </c>
      <c r="AJ3219">
        <v>0</v>
      </c>
      <c r="AM3219" t="s">
        <v>20019</v>
      </c>
    </row>
    <row r="3220" spans="1:39" x14ac:dyDescent="0.25">
      <c r="A3220" t="s">
        <v>8841</v>
      </c>
      <c r="B3220" t="s">
        <v>4841</v>
      </c>
      <c r="C3220" t="s">
        <v>4842</v>
      </c>
      <c r="D3220">
        <v>51</v>
      </c>
      <c r="E3220" t="s">
        <v>4845</v>
      </c>
      <c r="F3220">
        <v>7.29</v>
      </c>
      <c r="I3220" t="s">
        <v>13504</v>
      </c>
      <c r="K3220" t="s">
        <v>6860</v>
      </c>
      <c r="L3220" t="s">
        <v>6861</v>
      </c>
      <c r="M3220" t="s">
        <v>14979</v>
      </c>
      <c r="N3220">
        <v>8</v>
      </c>
      <c r="O3220" t="s">
        <v>15302</v>
      </c>
      <c r="P3220" t="s">
        <v>16493</v>
      </c>
      <c r="Q3220">
        <v>7</v>
      </c>
      <c r="R3220">
        <v>2</v>
      </c>
      <c r="S3220">
        <v>2.19</v>
      </c>
      <c r="T3220">
        <v>2.2599999999999998</v>
      </c>
      <c r="U3220">
        <v>469.37</v>
      </c>
      <c r="V3220">
        <v>122.62</v>
      </c>
      <c r="W3220">
        <v>3.37</v>
      </c>
      <c r="X3220">
        <v>8.2799999999999994</v>
      </c>
      <c r="Y3220">
        <v>4.3499999999999996</v>
      </c>
      <c r="Z3220">
        <v>2</v>
      </c>
      <c r="AA3220" t="s">
        <v>4250</v>
      </c>
      <c r="AB3220">
        <v>0</v>
      </c>
      <c r="AC3220">
        <v>4</v>
      </c>
      <c r="AD3220">
        <v>3.6237857142857139</v>
      </c>
      <c r="AF3220" t="s">
        <v>7949</v>
      </c>
      <c r="AI3220">
        <v>0</v>
      </c>
      <c r="AJ3220">
        <v>0</v>
      </c>
      <c r="AM3220" t="s">
        <v>20019</v>
      </c>
    </row>
    <row r="3221" spans="1:39" x14ac:dyDescent="0.25">
      <c r="A3221" t="s">
        <v>5513</v>
      </c>
      <c r="B3221" t="s">
        <v>4841</v>
      </c>
      <c r="C3221" t="s">
        <v>4842</v>
      </c>
      <c r="D3221">
        <v>51</v>
      </c>
      <c r="E3221" t="s">
        <v>4845</v>
      </c>
      <c r="F3221">
        <v>7.29</v>
      </c>
      <c r="K3221" t="s">
        <v>6860</v>
      </c>
      <c r="L3221" t="s">
        <v>6861</v>
      </c>
      <c r="M3221" t="s">
        <v>15108</v>
      </c>
      <c r="N3221">
        <v>9</v>
      </c>
      <c r="O3221" t="s">
        <v>15476</v>
      </c>
      <c r="P3221" t="s">
        <v>7239</v>
      </c>
      <c r="Q3221">
        <v>7</v>
      </c>
      <c r="R3221">
        <v>2</v>
      </c>
      <c r="S3221">
        <v>3.33</v>
      </c>
      <c r="T3221">
        <v>3.36</v>
      </c>
      <c r="U3221">
        <v>424.89</v>
      </c>
      <c r="V3221">
        <v>94.44</v>
      </c>
      <c r="W3221">
        <v>1.98</v>
      </c>
      <c r="Y3221">
        <v>6.35</v>
      </c>
      <c r="Z3221">
        <v>2</v>
      </c>
      <c r="AA3221" t="s">
        <v>4250</v>
      </c>
      <c r="AB3221">
        <v>0</v>
      </c>
      <c r="AC3221">
        <v>3</v>
      </c>
      <c r="AD3221">
        <v>4.0435000000000008</v>
      </c>
      <c r="AF3221" t="s">
        <v>7949</v>
      </c>
      <c r="AI3221">
        <v>0</v>
      </c>
      <c r="AJ3221">
        <v>0</v>
      </c>
      <c r="AK3221" t="s">
        <v>7970</v>
      </c>
      <c r="AL3221" t="s">
        <v>7970</v>
      </c>
      <c r="AM3221" t="s">
        <v>20019</v>
      </c>
    </row>
    <row r="3222" spans="1:39" x14ac:dyDescent="0.25">
      <c r="A3222" t="s">
        <v>9314</v>
      </c>
      <c r="B3222" t="s">
        <v>4841</v>
      </c>
      <c r="C3222" t="s">
        <v>4842</v>
      </c>
      <c r="D3222">
        <v>51</v>
      </c>
      <c r="E3222" t="s">
        <v>4845</v>
      </c>
      <c r="F3222">
        <v>7.29</v>
      </c>
      <c r="K3222" t="s">
        <v>6860</v>
      </c>
      <c r="L3222" t="s">
        <v>6861</v>
      </c>
      <c r="M3222" t="s">
        <v>15068</v>
      </c>
      <c r="N3222">
        <v>9</v>
      </c>
      <c r="O3222" t="s">
        <v>15421</v>
      </c>
      <c r="P3222" t="s">
        <v>16966</v>
      </c>
      <c r="Q3222">
        <v>6</v>
      </c>
      <c r="R3222">
        <v>2</v>
      </c>
      <c r="S3222">
        <v>1.21</v>
      </c>
      <c r="T3222">
        <v>1.24</v>
      </c>
      <c r="U3222">
        <v>353.36</v>
      </c>
      <c r="V3222">
        <v>113.39</v>
      </c>
      <c r="W3222">
        <v>2.29</v>
      </c>
      <c r="X3222">
        <v>9.9499999999999993</v>
      </c>
      <c r="Y3222">
        <v>6.12</v>
      </c>
      <c r="Z3222">
        <v>2</v>
      </c>
      <c r="AA3222" t="s">
        <v>4250</v>
      </c>
      <c r="AB3222">
        <v>0</v>
      </c>
      <c r="AC3222">
        <v>3</v>
      </c>
      <c r="AD3222">
        <v>4.7203333333333326</v>
      </c>
      <c r="AF3222" t="s">
        <v>7949</v>
      </c>
      <c r="AI3222">
        <v>0</v>
      </c>
      <c r="AJ3222">
        <v>0</v>
      </c>
      <c r="AK3222" t="s">
        <v>19861</v>
      </c>
      <c r="AL3222" t="s">
        <v>19861</v>
      </c>
      <c r="AM3222" t="s">
        <v>20019</v>
      </c>
    </row>
    <row r="3223" spans="1:39" x14ac:dyDescent="0.25">
      <c r="A3223" t="s">
        <v>9535</v>
      </c>
      <c r="B3223" t="s">
        <v>4841</v>
      </c>
      <c r="C3223" t="s">
        <v>4842</v>
      </c>
      <c r="D3223">
        <v>51</v>
      </c>
      <c r="E3223" t="s">
        <v>4845</v>
      </c>
      <c r="F3223">
        <v>7.29</v>
      </c>
      <c r="K3223" t="s">
        <v>6860</v>
      </c>
      <c r="L3223" t="s">
        <v>6861</v>
      </c>
      <c r="M3223" t="s">
        <v>15026</v>
      </c>
      <c r="N3223">
        <v>9</v>
      </c>
      <c r="O3223" t="s">
        <v>15368</v>
      </c>
      <c r="P3223" t="s">
        <v>17187</v>
      </c>
      <c r="Q3223">
        <v>6</v>
      </c>
      <c r="R3223">
        <v>3</v>
      </c>
      <c r="S3223">
        <v>1.96</v>
      </c>
      <c r="T3223">
        <v>2.02</v>
      </c>
      <c r="U3223">
        <v>534.63</v>
      </c>
      <c r="V3223">
        <v>103.67</v>
      </c>
      <c r="W3223">
        <v>2.54</v>
      </c>
      <c r="X3223">
        <v>13.76</v>
      </c>
      <c r="Y3223">
        <v>7.3</v>
      </c>
      <c r="Z3223">
        <v>3</v>
      </c>
      <c r="AA3223" t="s">
        <v>4250</v>
      </c>
      <c r="AB3223">
        <v>1</v>
      </c>
      <c r="AC3223">
        <v>10</v>
      </c>
      <c r="AD3223">
        <v>3.7109999999999999</v>
      </c>
      <c r="AF3223" t="s">
        <v>7949</v>
      </c>
      <c r="AI3223">
        <v>0</v>
      </c>
      <c r="AJ3223">
        <v>0</v>
      </c>
      <c r="AK3223" t="s">
        <v>19878</v>
      </c>
      <c r="AL3223" t="s">
        <v>19878</v>
      </c>
      <c r="AM3223" t="s">
        <v>20019</v>
      </c>
    </row>
    <row r="3224" spans="1:39" x14ac:dyDescent="0.25">
      <c r="A3224" t="s">
        <v>10223</v>
      </c>
      <c r="B3224" t="s">
        <v>4841</v>
      </c>
      <c r="C3224" t="s">
        <v>4842</v>
      </c>
      <c r="D3224">
        <v>51</v>
      </c>
      <c r="E3224" t="s">
        <v>4845</v>
      </c>
      <c r="F3224">
        <v>7.29</v>
      </c>
      <c r="K3224" t="s">
        <v>6860</v>
      </c>
      <c r="M3224" t="s">
        <v>14992</v>
      </c>
      <c r="N3224">
        <v>8</v>
      </c>
      <c r="O3224" t="s">
        <v>15318</v>
      </c>
      <c r="P3224" t="s">
        <v>17875</v>
      </c>
      <c r="Q3224">
        <v>6</v>
      </c>
      <c r="R3224">
        <v>4</v>
      </c>
      <c r="S3224">
        <v>4.4800000000000004</v>
      </c>
      <c r="T3224">
        <v>5.54</v>
      </c>
      <c r="U3224">
        <v>647.69000000000005</v>
      </c>
      <c r="V3224">
        <v>116.76</v>
      </c>
      <c r="W3224">
        <v>5.3</v>
      </c>
      <c r="X3224">
        <v>13.41</v>
      </c>
      <c r="Y3224">
        <v>8.36</v>
      </c>
      <c r="Z3224">
        <v>4</v>
      </c>
      <c r="AA3224" t="s">
        <v>4250</v>
      </c>
      <c r="AB3224">
        <v>2</v>
      </c>
      <c r="AC3224">
        <v>14</v>
      </c>
      <c r="AD3224">
        <v>0.92800000000000016</v>
      </c>
      <c r="AF3224" t="s">
        <v>7949</v>
      </c>
      <c r="AI3224">
        <v>0</v>
      </c>
      <c r="AJ3224">
        <v>0</v>
      </c>
      <c r="AK3224" t="s">
        <v>19864</v>
      </c>
      <c r="AL3224" t="s">
        <v>19864</v>
      </c>
      <c r="AM3224" t="s">
        <v>20019</v>
      </c>
    </row>
    <row r="3225" spans="1:39" x14ac:dyDescent="0.25">
      <c r="A3225" t="s">
        <v>5461</v>
      </c>
      <c r="B3225" t="s">
        <v>4841</v>
      </c>
      <c r="C3225" t="s">
        <v>4842</v>
      </c>
      <c r="D3225">
        <v>51</v>
      </c>
      <c r="E3225" t="s">
        <v>4845</v>
      </c>
      <c r="F3225">
        <v>7.29</v>
      </c>
      <c r="K3225" t="s">
        <v>6860</v>
      </c>
      <c r="L3225" t="s">
        <v>6861</v>
      </c>
      <c r="M3225" t="s">
        <v>15081</v>
      </c>
      <c r="N3225">
        <v>9</v>
      </c>
      <c r="O3225" t="s">
        <v>15436</v>
      </c>
      <c r="P3225" t="s">
        <v>7187</v>
      </c>
      <c r="Q3225">
        <v>7</v>
      </c>
      <c r="R3225">
        <v>2</v>
      </c>
      <c r="S3225">
        <v>2.5</v>
      </c>
      <c r="T3225">
        <v>2.5299999999999998</v>
      </c>
      <c r="U3225">
        <v>463.95</v>
      </c>
      <c r="V3225">
        <v>109</v>
      </c>
      <c r="W3225">
        <v>3.06</v>
      </c>
      <c r="Y3225">
        <v>6.45</v>
      </c>
      <c r="Z3225">
        <v>3</v>
      </c>
      <c r="AA3225" t="s">
        <v>4250</v>
      </c>
      <c r="AB3225">
        <v>0</v>
      </c>
      <c r="AC3225">
        <v>3</v>
      </c>
      <c r="AD3225">
        <v>3.874166666666667</v>
      </c>
      <c r="AF3225" t="s">
        <v>7949</v>
      </c>
      <c r="AI3225">
        <v>0</v>
      </c>
      <c r="AJ3225">
        <v>0</v>
      </c>
      <c r="AK3225" t="s">
        <v>7967</v>
      </c>
      <c r="AL3225" t="s">
        <v>7967</v>
      </c>
      <c r="AM3225" t="s">
        <v>20019</v>
      </c>
    </row>
    <row r="3226" spans="1:39" x14ac:dyDescent="0.25">
      <c r="A3226" t="s">
        <v>10224</v>
      </c>
      <c r="B3226" t="s">
        <v>4841</v>
      </c>
      <c r="C3226" t="s">
        <v>4842</v>
      </c>
      <c r="D3226">
        <v>51</v>
      </c>
      <c r="E3226" t="s">
        <v>4845</v>
      </c>
      <c r="F3226">
        <v>7.29</v>
      </c>
      <c r="K3226" t="s">
        <v>6860</v>
      </c>
      <c r="L3226" t="s">
        <v>6861</v>
      </c>
      <c r="M3226" t="s">
        <v>15068</v>
      </c>
      <c r="N3226">
        <v>9</v>
      </c>
      <c r="O3226" t="s">
        <v>15421</v>
      </c>
      <c r="P3226" t="s">
        <v>17876</v>
      </c>
      <c r="Q3226">
        <v>6</v>
      </c>
      <c r="R3226">
        <v>2</v>
      </c>
      <c r="S3226">
        <v>2.02</v>
      </c>
      <c r="T3226">
        <v>2.02</v>
      </c>
      <c r="U3226">
        <v>394.35</v>
      </c>
      <c r="V3226">
        <v>98.83</v>
      </c>
      <c r="W3226">
        <v>2.68</v>
      </c>
      <c r="X3226">
        <v>10.25</v>
      </c>
      <c r="Y3226">
        <v>2.3199999999999998</v>
      </c>
      <c r="Z3226">
        <v>2</v>
      </c>
      <c r="AA3226" t="s">
        <v>4250</v>
      </c>
      <c r="AB3226">
        <v>0</v>
      </c>
      <c r="AC3226">
        <v>4</v>
      </c>
      <c r="AD3226">
        <v>4.9503095238095236</v>
      </c>
      <c r="AF3226" t="s">
        <v>7949</v>
      </c>
      <c r="AI3226">
        <v>0</v>
      </c>
      <c r="AJ3226">
        <v>0</v>
      </c>
      <c r="AK3226" t="s">
        <v>19861</v>
      </c>
      <c r="AL3226" t="s">
        <v>19861</v>
      </c>
      <c r="AM3226" t="s">
        <v>20019</v>
      </c>
    </row>
    <row r="3227" spans="1:39" x14ac:dyDescent="0.25">
      <c r="A3227" t="s">
        <v>10225</v>
      </c>
      <c r="B3227" t="s">
        <v>4841</v>
      </c>
      <c r="C3227" t="s">
        <v>4842</v>
      </c>
      <c r="D3227">
        <v>51</v>
      </c>
      <c r="E3227" t="s">
        <v>4845</v>
      </c>
      <c r="F3227">
        <v>7.29</v>
      </c>
      <c r="I3227" t="s">
        <v>13505</v>
      </c>
      <c r="K3227" t="s">
        <v>6860</v>
      </c>
      <c r="L3227" t="s">
        <v>6861</v>
      </c>
      <c r="M3227" t="s">
        <v>15000</v>
      </c>
      <c r="N3227">
        <v>9</v>
      </c>
      <c r="O3227" t="s">
        <v>15330</v>
      </c>
      <c r="P3227" t="s">
        <v>17877</v>
      </c>
      <c r="Q3227">
        <v>5</v>
      </c>
      <c r="R3227">
        <v>1</v>
      </c>
      <c r="S3227">
        <v>4.7</v>
      </c>
      <c r="T3227">
        <v>4.9000000000000004</v>
      </c>
      <c r="U3227">
        <v>426.56</v>
      </c>
      <c r="V3227">
        <v>72.86</v>
      </c>
      <c r="W3227">
        <v>4.63</v>
      </c>
      <c r="Y3227">
        <v>6.96</v>
      </c>
      <c r="Z3227">
        <v>2</v>
      </c>
      <c r="AA3227" t="s">
        <v>4250</v>
      </c>
      <c r="AB3227">
        <v>0</v>
      </c>
      <c r="AC3227">
        <v>2</v>
      </c>
      <c r="AD3227">
        <v>3.4079047619047622</v>
      </c>
      <c r="AF3227" t="s">
        <v>7949</v>
      </c>
      <c r="AI3227">
        <v>0</v>
      </c>
      <c r="AJ3227">
        <v>0</v>
      </c>
      <c r="AM3227" t="s">
        <v>20019</v>
      </c>
    </row>
    <row r="3228" spans="1:39" x14ac:dyDescent="0.25">
      <c r="A3228" t="s">
        <v>10226</v>
      </c>
      <c r="B3228" t="s">
        <v>4841</v>
      </c>
      <c r="C3228" t="s">
        <v>4842</v>
      </c>
      <c r="D3228">
        <v>51.5</v>
      </c>
      <c r="E3228" t="s">
        <v>4845</v>
      </c>
      <c r="F3228">
        <v>7.29</v>
      </c>
      <c r="I3228" t="s">
        <v>13506</v>
      </c>
      <c r="K3228" t="s">
        <v>6860</v>
      </c>
      <c r="L3228" t="s">
        <v>6861</v>
      </c>
      <c r="M3228" t="s">
        <v>14987</v>
      </c>
      <c r="N3228">
        <v>9</v>
      </c>
      <c r="O3228" t="s">
        <v>15311</v>
      </c>
      <c r="P3228" t="s">
        <v>17878</v>
      </c>
      <c r="Q3228">
        <v>7</v>
      </c>
      <c r="R3228">
        <v>2</v>
      </c>
      <c r="S3228">
        <v>1.82</v>
      </c>
      <c r="T3228">
        <v>1.82</v>
      </c>
      <c r="U3228">
        <v>460.37</v>
      </c>
      <c r="V3228">
        <v>109.21</v>
      </c>
      <c r="W3228">
        <v>3.86</v>
      </c>
      <c r="Y3228">
        <v>3.68</v>
      </c>
      <c r="Z3228">
        <v>3</v>
      </c>
      <c r="AA3228" t="s">
        <v>4250</v>
      </c>
      <c r="AB3228">
        <v>0</v>
      </c>
      <c r="AC3228">
        <v>4</v>
      </c>
      <c r="AD3228">
        <v>4.1427380952380952</v>
      </c>
      <c r="AF3228" t="s">
        <v>7949</v>
      </c>
      <c r="AI3228">
        <v>0</v>
      </c>
      <c r="AJ3228">
        <v>0</v>
      </c>
      <c r="AM3228" t="s">
        <v>20019</v>
      </c>
    </row>
    <row r="3229" spans="1:39" x14ac:dyDescent="0.25">
      <c r="A3229" t="s">
        <v>10227</v>
      </c>
      <c r="B3229" t="s">
        <v>4841</v>
      </c>
      <c r="C3229" t="s">
        <v>4842</v>
      </c>
      <c r="D3229">
        <v>51.5</v>
      </c>
      <c r="E3229" t="s">
        <v>4845</v>
      </c>
      <c r="F3229">
        <v>7.29</v>
      </c>
      <c r="I3229" t="s">
        <v>13507</v>
      </c>
      <c r="K3229" t="s">
        <v>6860</v>
      </c>
      <c r="L3229" t="s">
        <v>6861</v>
      </c>
      <c r="M3229" t="s">
        <v>14987</v>
      </c>
      <c r="N3229">
        <v>9</v>
      </c>
      <c r="O3229" t="s">
        <v>15311</v>
      </c>
      <c r="P3229" t="s">
        <v>17879</v>
      </c>
      <c r="Q3229">
        <v>6</v>
      </c>
      <c r="R3229">
        <v>3</v>
      </c>
      <c r="S3229">
        <v>1.34</v>
      </c>
      <c r="T3229">
        <v>1.34</v>
      </c>
      <c r="U3229">
        <v>439.27</v>
      </c>
      <c r="V3229">
        <v>109.83</v>
      </c>
      <c r="W3229">
        <v>3.03</v>
      </c>
      <c r="X3229">
        <v>10.26</v>
      </c>
      <c r="Y3229">
        <v>4.87</v>
      </c>
      <c r="Z3229">
        <v>2</v>
      </c>
      <c r="AA3229" t="s">
        <v>4250</v>
      </c>
      <c r="AB3229">
        <v>0</v>
      </c>
      <c r="AC3229">
        <v>5</v>
      </c>
      <c r="AD3229">
        <v>3.9394523809523809</v>
      </c>
      <c r="AF3229" t="s">
        <v>7949</v>
      </c>
      <c r="AI3229">
        <v>0</v>
      </c>
      <c r="AJ3229">
        <v>0</v>
      </c>
      <c r="AM3229" t="s">
        <v>20019</v>
      </c>
    </row>
    <row r="3230" spans="1:39" x14ac:dyDescent="0.25">
      <c r="A3230" t="s">
        <v>9991</v>
      </c>
      <c r="B3230" t="s">
        <v>4841</v>
      </c>
      <c r="C3230" t="s">
        <v>4842</v>
      </c>
      <c r="D3230">
        <v>52</v>
      </c>
      <c r="E3230" t="s">
        <v>4845</v>
      </c>
      <c r="F3230">
        <v>7.28</v>
      </c>
      <c r="K3230" t="s">
        <v>6860</v>
      </c>
      <c r="L3230" t="s">
        <v>6861</v>
      </c>
      <c r="M3230" t="s">
        <v>15104</v>
      </c>
      <c r="N3230">
        <v>9</v>
      </c>
      <c r="O3230" t="s">
        <v>15469</v>
      </c>
      <c r="P3230" t="s">
        <v>17643</v>
      </c>
      <c r="Q3230">
        <v>6</v>
      </c>
      <c r="R3230">
        <v>1</v>
      </c>
      <c r="S3230">
        <v>2.98</v>
      </c>
      <c r="T3230">
        <v>2.99</v>
      </c>
      <c r="U3230">
        <v>385.85</v>
      </c>
      <c r="V3230">
        <v>78.959999999999994</v>
      </c>
      <c r="W3230">
        <v>3.27</v>
      </c>
      <c r="Y3230">
        <v>5.84</v>
      </c>
      <c r="Z3230">
        <v>2</v>
      </c>
      <c r="AA3230" t="s">
        <v>4250</v>
      </c>
      <c r="AB3230">
        <v>0</v>
      </c>
      <c r="AC3230">
        <v>1</v>
      </c>
      <c r="AD3230">
        <v>5.1586904761904746</v>
      </c>
      <c r="AF3230" t="s">
        <v>7949</v>
      </c>
      <c r="AI3230">
        <v>0</v>
      </c>
      <c r="AJ3230">
        <v>0</v>
      </c>
      <c r="AK3230" t="s">
        <v>19914</v>
      </c>
      <c r="AL3230" t="s">
        <v>19914</v>
      </c>
      <c r="AM3230" t="s">
        <v>20019</v>
      </c>
    </row>
    <row r="3231" spans="1:39" x14ac:dyDescent="0.25">
      <c r="A3231" t="s">
        <v>10058</v>
      </c>
      <c r="B3231" t="s">
        <v>4841</v>
      </c>
      <c r="C3231" t="s">
        <v>4842</v>
      </c>
      <c r="D3231">
        <v>52</v>
      </c>
      <c r="E3231" t="s">
        <v>4845</v>
      </c>
      <c r="F3231">
        <v>7.28</v>
      </c>
      <c r="K3231" t="s">
        <v>6860</v>
      </c>
      <c r="L3231" t="s">
        <v>6861</v>
      </c>
      <c r="M3231" t="s">
        <v>15012</v>
      </c>
      <c r="N3231">
        <v>9</v>
      </c>
      <c r="O3231" t="s">
        <v>15348</v>
      </c>
      <c r="P3231" t="s">
        <v>17710</v>
      </c>
      <c r="Q3231">
        <v>6</v>
      </c>
      <c r="R3231">
        <v>3</v>
      </c>
      <c r="S3231">
        <v>3.27</v>
      </c>
      <c r="T3231">
        <v>3.39</v>
      </c>
      <c r="U3231">
        <v>547.74</v>
      </c>
      <c r="V3231">
        <v>98.74</v>
      </c>
      <c r="W3231">
        <v>3.29</v>
      </c>
      <c r="X3231">
        <v>13.3</v>
      </c>
      <c r="Y3231">
        <v>7.34</v>
      </c>
      <c r="Z3231">
        <v>2</v>
      </c>
      <c r="AA3231" t="s">
        <v>4250</v>
      </c>
      <c r="AB3231">
        <v>1</v>
      </c>
      <c r="AC3231">
        <v>9</v>
      </c>
      <c r="AD3231">
        <v>3.0453333333333341</v>
      </c>
      <c r="AF3231" t="s">
        <v>7949</v>
      </c>
      <c r="AI3231">
        <v>0</v>
      </c>
      <c r="AJ3231">
        <v>0</v>
      </c>
      <c r="AK3231" t="s">
        <v>19881</v>
      </c>
      <c r="AL3231" t="s">
        <v>19881</v>
      </c>
      <c r="AM3231" t="s">
        <v>20019</v>
      </c>
    </row>
    <row r="3232" spans="1:39" x14ac:dyDescent="0.25">
      <c r="A3232" t="s">
        <v>9392</v>
      </c>
      <c r="B3232" t="s">
        <v>4841</v>
      </c>
      <c r="C3232" t="s">
        <v>4842</v>
      </c>
      <c r="D3232">
        <v>52</v>
      </c>
      <c r="E3232" t="s">
        <v>4845</v>
      </c>
      <c r="F3232">
        <v>7.28</v>
      </c>
      <c r="K3232" t="s">
        <v>6860</v>
      </c>
      <c r="L3232" t="s">
        <v>6861</v>
      </c>
      <c r="M3232" t="s">
        <v>15028</v>
      </c>
      <c r="N3232">
        <v>9</v>
      </c>
      <c r="O3232" t="s">
        <v>15370</v>
      </c>
      <c r="P3232" t="s">
        <v>17044</v>
      </c>
      <c r="Q3232">
        <v>7</v>
      </c>
      <c r="R3232">
        <v>1</v>
      </c>
      <c r="S3232">
        <v>3.25</v>
      </c>
      <c r="T3232">
        <v>3.26</v>
      </c>
      <c r="U3232">
        <v>388.43</v>
      </c>
      <c r="V3232">
        <v>91.85</v>
      </c>
      <c r="W3232">
        <v>3.63</v>
      </c>
      <c r="Y3232">
        <v>5.76</v>
      </c>
      <c r="Z3232">
        <v>3</v>
      </c>
      <c r="AA3232" t="s">
        <v>4250</v>
      </c>
      <c r="AB3232">
        <v>0</v>
      </c>
      <c r="AC3232">
        <v>4</v>
      </c>
      <c r="AD3232">
        <v>4.8135952380952389</v>
      </c>
      <c r="AF3232" t="s">
        <v>7949</v>
      </c>
      <c r="AI3232">
        <v>0</v>
      </c>
      <c r="AJ3232">
        <v>0</v>
      </c>
      <c r="AK3232" t="s">
        <v>19892</v>
      </c>
      <c r="AL3232" t="s">
        <v>19892</v>
      </c>
      <c r="AM3232" t="s">
        <v>20019</v>
      </c>
    </row>
    <row r="3233" spans="1:39" x14ac:dyDescent="0.25">
      <c r="A3233" t="s">
        <v>8655</v>
      </c>
      <c r="B3233" t="s">
        <v>4841</v>
      </c>
      <c r="C3233" t="s">
        <v>4842</v>
      </c>
      <c r="D3233">
        <v>52</v>
      </c>
      <c r="E3233" t="s">
        <v>4845</v>
      </c>
      <c r="F3233">
        <v>7.28</v>
      </c>
      <c r="K3233" t="s">
        <v>6860</v>
      </c>
      <c r="L3233" t="s">
        <v>6861</v>
      </c>
      <c r="M3233" t="s">
        <v>15157</v>
      </c>
      <c r="N3233">
        <v>9</v>
      </c>
      <c r="O3233" t="s">
        <v>15535</v>
      </c>
      <c r="P3233" t="s">
        <v>16308</v>
      </c>
      <c r="Q3233">
        <v>6</v>
      </c>
      <c r="R3233">
        <v>1</v>
      </c>
      <c r="S3233">
        <v>2.67</v>
      </c>
      <c r="T3233">
        <v>2.67</v>
      </c>
      <c r="U3233">
        <v>364.42</v>
      </c>
      <c r="V3233">
        <v>65.430000000000007</v>
      </c>
      <c r="W3233">
        <v>2.73</v>
      </c>
      <c r="Y3233">
        <v>4.37</v>
      </c>
      <c r="Z3233">
        <v>2</v>
      </c>
      <c r="AA3233" t="s">
        <v>4250</v>
      </c>
      <c r="AB3233">
        <v>0</v>
      </c>
      <c r="AC3233">
        <v>2</v>
      </c>
      <c r="AD3233">
        <v>5.4667619047619036</v>
      </c>
      <c r="AF3233" t="s">
        <v>7949</v>
      </c>
      <c r="AI3233">
        <v>0</v>
      </c>
      <c r="AJ3233">
        <v>0</v>
      </c>
      <c r="AK3233" t="s">
        <v>19893</v>
      </c>
      <c r="AL3233" t="s">
        <v>19893</v>
      </c>
      <c r="AM3233" t="s">
        <v>20019</v>
      </c>
    </row>
    <row r="3234" spans="1:39" x14ac:dyDescent="0.25">
      <c r="A3234" t="s">
        <v>9872</v>
      </c>
      <c r="B3234" t="s">
        <v>4841</v>
      </c>
      <c r="C3234" t="s">
        <v>4842</v>
      </c>
      <c r="D3234">
        <v>52</v>
      </c>
      <c r="E3234" t="s">
        <v>4845</v>
      </c>
      <c r="F3234">
        <v>7.28</v>
      </c>
      <c r="I3234" t="s">
        <v>13508</v>
      </c>
      <c r="K3234" t="s">
        <v>6860</v>
      </c>
      <c r="L3234" t="s">
        <v>6861</v>
      </c>
      <c r="M3234" t="s">
        <v>14979</v>
      </c>
      <c r="N3234">
        <v>8</v>
      </c>
      <c r="O3234" t="s">
        <v>15302</v>
      </c>
      <c r="P3234" t="s">
        <v>17524</v>
      </c>
      <c r="Q3234">
        <v>7</v>
      </c>
      <c r="R3234">
        <v>2</v>
      </c>
      <c r="S3234">
        <v>2.02</v>
      </c>
      <c r="T3234">
        <v>2.02</v>
      </c>
      <c r="U3234">
        <v>488.75</v>
      </c>
      <c r="V3234">
        <v>107.42</v>
      </c>
      <c r="W3234">
        <v>3.55</v>
      </c>
      <c r="X3234">
        <v>9.27</v>
      </c>
      <c r="Y3234">
        <v>2.2400000000000002</v>
      </c>
      <c r="Z3234">
        <v>2</v>
      </c>
      <c r="AA3234" t="s">
        <v>4250</v>
      </c>
      <c r="AB3234">
        <v>0</v>
      </c>
      <c r="AC3234">
        <v>5</v>
      </c>
      <c r="AD3234">
        <v>3.9896904761904759</v>
      </c>
      <c r="AF3234" t="s">
        <v>7949</v>
      </c>
      <c r="AI3234">
        <v>0</v>
      </c>
      <c r="AJ3234">
        <v>0</v>
      </c>
      <c r="AM3234" t="s">
        <v>20019</v>
      </c>
    </row>
    <row r="3235" spans="1:39" x14ac:dyDescent="0.25">
      <c r="A3235" t="s">
        <v>10228</v>
      </c>
      <c r="B3235" t="s">
        <v>4841</v>
      </c>
      <c r="C3235" t="s">
        <v>4842</v>
      </c>
      <c r="D3235">
        <v>52</v>
      </c>
      <c r="E3235" t="s">
        <v>4845</v>
      </c>
      <c r="F3235">
        <v>7.28</v>
      </c>
      <c r="K3235" t="s">
        <v>6860</v>
      </c>
      <c r="L3235" t="s">
        <v>6861</v>
      </c>
      <c r="M3235" t="s">
        <v>6865</v>
      </c>
      <c r="N3235">
        <v>9</v>
      </c>
      <c r="O3235" t="s">
        <v>15390</v>
      </c>
      <c r="P3235" t="s">
        <v>17880</v>
      </c>
      <c r="Q3235">
        <v>6</v>
      </c>
      <c r="R3235">
        <v>4</v>
      </c>
      <c r="S3235">
        <v>2.06</v>
      </c>
      <c r="T3235">
        <v>2.31</v>
      </c>
      <c r="U3235">
        <v>625.77</v>
      </c>
      <c r="V3235">
        <v>136.71</v>
      </c>
      <c r="W3235">
        <v>3.17</v>
      </c>
      <c r="X3235">
        <v>13.68</v>
      </c>
      <c r="Y3235">
        <v>7.28</v>
      </c>
      <c r="Z3235">
        <v>3</v>
      </c>
      <c r="AA3235" t="s">
        <v>4250</v>
      </c>
      <c r="AB3235">
        <v>1</v>
      </c>
      <c r="AC3235">
        <v>14</v>
      </c>
      <c r="AD3235">
        <v>2.97</v>
      </c>
      <c r="AF3235" t="s">
        <v>7949</v>
      </c>
      <c r="AI3235">
        <v>0</v>
      </c>
      <c r="AJ3235">
        <v>0</v>
      </c>
      <c r="AK3235" t="s">
        <v>19903</v>
      </c>
      <c r="AL3235" t="s">
        <v>19903</v>
      </c>
      <c r="AM3235" t="s">
        <v>20019</v>
      </c>
    </row>
    <row r="3236" spans="1:39" x14ac:dyDescent="0.25">
      <c r="A3236" t="s">
        <v>10229</v>
      </c>
      <c r="B3236" t="s">
        <v>4841</v>
      </c>
      <c r="C3236" t="s">
        <v>4842</v>
      </c>
      <c r="D3236">
        <v>52</v>
      </c>
      <c r="E3236" t="s">
        <v>4845</v>
      </c>
      <c r="F3236">
        <v>7.28</v>
      </c>
      <c r="K3236" t="s">
        <v>6860</v>
      </c>
      <c r="M3236" t="s">
        <v>14992</v>
      </c>
      <c r="N3236">
        <v>8</v>
      </c>
      <c r="O3236" t="s">
        <v>15318</v>
      </c>
      <c r="P3236" t="s">
        <v>17881</v>
      </c>
      <c r="Q3236">
        <v>8</v>
      </c>
      <c r="R3236">
        <v>3</v>
      </c>
      <c r="S3236">
        <v>3.04</v>
      </c>
      <c r="T3236">
        <v>4.1100000000000003</v>
      </c>
      <c r="U3236">
        <v>644.74</v>
      </c>
      <c r="V3236">
        <v>129.56</v>
      </c>
      <c r="W3236">
        <v>3.77</v>
      </c>
      <c r="X3236">
        <v>13.54</v>
      </c>
      <c r="Y3236">
        <v>8.39</v>
      </c>
      <c r="Z3236">
        <v>3</v>
      </c>
      <c r="AA3236" t="s">
        <v>4250</v>
      </c>
      <c r="AB3236">
        <v>1</v>
      </c>
      <c r="AC3236">
        <v>13</v>
      </c>
      <c r="AD3236">
        <v>1.8966666666666661</v>
      </c>
      <c r="AF3236" t="s">
        <v>7949</v>
      </c>
      <c r="AI3236">
        <v>0</v>
      </c>
      <c r="AJ3236">
        <v>0</v>
      </c>
      <c r="AK3236" t="s">
        <v>19864</v>
      </c>
      <c r="AL3236" t="s">
        <v>19864</v>
      </c>
      <c r="AM3236" t="s">
        <v>20019</v>
      </c>
    </row>
    <row r="3237" spans="1:39" x14ac:dyDescent="0.25">
      <c r="A3237" t="s">
        <v>10230</v>
      </c>
      <c r="B3237" t="s">
        <v>4841</v>
      </c>
      <c r="C3237" t="s">
        <v>4842</v>
      </c>
      <c r="D3237">
        <v>52</v>
      </c>
      <c r="E3237" t="s">
        <v>4845</v>
      </c>
      <c r="F3237">
        <v>7.28</v>
      </c>
      <c r="K3237" t="s">
        <v>6860</v>
      </c>
      <c r="L3237" t="s">
        <v>6861</v>
      </c>
      <c r="M3237" t="s">
        <v>15101</v>
      </c>
      <c r="N3237">
        <v>9</v>
      </c>
      <c r="O3237" t="s">
        <v>15465</v>
      </c>
      <c r="P3237" t="s">
        <v>17882</v>
      </c>
      <c r="Q3237">
        <v>8</v>
      </c>
      <c r="R3237">
        <v>3</v>
      </c>
      <c r="S3237">
        <v>1.85</v>
      </c>
      <c r="T3237">
        <v>2.92</v>
      </c>
      <c r="U3237">
        <v>618.70000000000005</v>
      </c>
      <c r="V3237">
        <v>129.56</v>
      </c>
      <c r="W3237">
        <v>3.23</v>
      </c>
      <c r="X3237">
        <v>13.54</v>
      </c>
      <c r="Y3237">
        <v>8.39</v>
      </c>
      <c r="Z3237">
        <v>3</v>
      </c>
      <c r="AA3237" t="s">
        <v>4250</v>
      </c>
      <c r="AB3237">
        <v>1</v>
      </c>
      <c r="AC3237">
        <v>14</v>
      </c>
      <c r="AD3237">
        <v>2.9716666666666671</v>
      </c>
      <c r="AF3237" t="s">
        <v>7949</v>
      </c>
      <c r="AI3237">
        <v>0</v>
      </c>
      <c r="AJ3237">
        <v>0</v>
      </c>
      <c r="AK3237" t="s">
        <v>19864</v>
      </c>
      <c r="AL3237" t="s">
        <v>19864</v>
      </c>
      <c r="AM3237" t="s">
        <v>20019</v>
      </c>
    </row>
    <row r="3238" spans="1:39" x14ac:dyDescent="0.25">
      <c r="A3238" t="s">
        <v>10231</v>
      </c>
      <c r="B3238" t="s">
        <v>4841</v>
      </c>
      <c r="C3238" t="s">
        <v>4842</v>
      </c>
      <c r="D3238">
        <v>52</v>
      </c>
      <c r="E3238" t="s">
        <v>4845</v>
      </c>
      <c r="F3238">
        <v>7.28</v>
      </c>
      <c r="K3238" t="s">
        <v>6860</v>
      </c>
      <c r="L3238" t="s">
        <v>6861</v>
      </c>
      <c r="M3238" t="s">
        <v>15059</v>
      </c>
      <c r="N3238">
        <v>9</v>
      </c>
      <c r="O3238" t="s">
        <v>15411</v>
      </c>
      <c r="P3238" t="s">
        <v>17883</v>
      </c>
      <c r="Q3238">
        <v>6</v>
      </c>
      <c r="R3238">
        <v>2</v>
      </c>
      <c r="S3238">
        <v>2.02</v>
      </c>
      <c r="T3238">
        <v>2.04</v>
      </c>
      <c r="U3238">
        <v>381.44</v>
      </c>
      <c r="V3238">
        <v>104.16</v>
      </c>
      <c r="W3238">
        <v>3.01</v>
      </c>
      <c r="X3238">
        <v>10.14</v>
      </c>
      <c r="Y3238">
        <v>6.14</v>
      </c>
      <c r="Z3238">
        <v>2</v>
      </c>
      <c r="AA3238" t="s">
        <v>4250</v>
      </c>
      <c r="AB3238">
        <v>0</v>
      </c>
      <c r="AC3238">
        <v>3</v>
      </c>
      <c r="AD3238">
        <v>4.8648571428571437</v>
      </c>
      <c r="AF3238" t="s">
        <v>7949</v>
      </c>
      <c r="AI3238">
        <v>0</v>
      </c>
      <c r="AJ3238">
        <v>0</v>
      </c>
      <c r="AK3238" t="s">
        <v>19911</v>
      </c>
      <c r="AL3238" t="s">
        <v>19911</v>
      </c>
      <c r="AM3238" t="s">
        <v>20019</v>
      </c>
    </row>
    <row r="3239" spans="1:39" x14ac:dyDescent="0.25">
      <c r="A3239" t="s">
        <v>10232</v>
      </c>
      <c r="B3239" t="s">
        <v>4841</v>
      </c>
      <c r="C3239" t="s">
        <v>4842</v>
      </c>
      <c r="D3239">
        <v>52</v>
      </c>
      <c r="E3239" t="s">
        <v>4845</v>
      </c>
      <c r="F3239">
        <v>7.28</v>
      </c>
      <c r="K3239" t="s">
        <v>6860</v>
      </c>
      <c r="L3239" t="s">
        <v>6861</v>
      </c>
      <c r="M3239" t="s">
        <v>15118</v>
      </c>
      <c r="N3239">
        <v>9</v>
      </c>
      <c r="O3239" t="s">
        <v>15490</v>
      </c>
      <c r="P3239" t="s">
        <v>17884</v>
      </c>
      <c r="Q3239">
        <v>6</v>
      </c>
      <c r="R3239">
        <v>2</v>
      </c>
      <c r="S3239">
        <v>3.04</v>
      </c>
      <c r="T3239">
        <v>3.08</v>
      </c>
      <c r="U3239">
        <v>346.43</v>
      </c>
      <c r="V3239">
        <v>72.53</v>
      </c>
      <c r="W3239">
        <v>3.64</v>
      </c>
      <c r="Y3239">
        <v>6.27</v>
      </c>
      <c r="Z3239">
        <v>2</v>
      </c>
      <c r="AA3239" t="s">
        <v>4250</v>
      </c>
      <c r="AB3239">
        <v>0</v>
      </c>
      <c r="AC3239">
        <v>4</v>
      </c>
      <c r="AD3239">
        <v>4.9400000000000004</v>
      </c>
      <c r="AF3239" t="s">
        <v>7949</v>
      </c>
      <c r="AI3239">
        <v>0</v>
      </c>
      <c r="AJ3239">
        <v>0</v>
      </c>
      <c r="AK3239" t="s">
        <v>7974</v>
      </c>
      <c r="AL3239" t="s">
        <v>7974</v>
      </c>
      <c r="AM3239" t="s">
        <v>20019</v>
      </c>
    </row>
    <row r="3240" spans="1:39" x14ac:dyDescent="0.25">
      <c r="A3240" t="s">
        <v>10233</v>
      </c>
      <c r="B3240" t="s">
        <v>4841</v>
      </c>
      <c r="C3240" t="s">
        <v>4842</v>
      </c>
      <c r="D3240">
        <v>52</v>
      </c>
      <c r="E3240" t="s">
        <v>4845</v>
      </c>
      <c r="F3240">
        <v>7.28</v>
      </c>
      <c r="I3240" t="s">
        <v>13509</v>
      </c>
      <c r="K3240" t="s">
        <v>6860</v>
      </c>
      <c r="L3240" t="s">
        <v>6861</v>
      </c>
      <c r="M3240" t="s">
        <v>14952</v>
      </c>
      <c r="N3240">
        <v>9</v>
      </c>
      <c r="O3240" t="s">
        <v>15273</v>
      </c>
      <c r="P3240" t="s">
        <v>17885</v>
      </c>
      <c r="Q3240">
        <v>6</v>
      </c>
      <c r="R3240">
        <v>2</v>
      </c>
      <c r="S3240">
        <v>3.2</v>
      </c>
      <c r="T3240">
        <v>3.2</v>
      </c>
      <c r="U3240">
        <v>494.37</v>
      </c>
      <c r="V3240">
        <v>98.83</v>
      </c>
      <c r="W3240">
        <v>3.95</v>
      </c>
      <c r="X3240">
        <v>10.11</v>
      </c>
      <c r="Y3240">
        <v>4.32</v>
      </c>
      <c r="Z3240">
        <v>2</v>
      </c>
      <c r="AA3240" t="s">
        <v>4250</v>
      </c>
      <c r="AB3240">
        <v>0</v>
      </c>
      <c r="AC3240">
        <v>6</v>
      </c>
      <c r="AD3240">
        <v>3.5458809523809518</v>
      </c>
      <c r="AF3240" t="s">
        <v>7949</v>
      </c>
      <c r="AI3240">
        <v>0</v>
      </c>
      <c r="AJ3240">
        <v>0</v>
      </c>
      <c r="AM3240" t="s">
        <v>20019</v>
      </c>
    </row>
    <row r="3241" spans="1:39" x14ac:dyDescent="0.25">
      <c r="A3241" t="s">
        <v>10234</v>
      </c>
      <c r="B3241" t="s">
        <v>4841</v>
      </c>
      <c r="C3241" t="s">
        <v>4842</v>
      </c>
      <c r="D3241">
        <v>52.2</v>
      </c>
      <c r="E3241" t="s">
        <v>4845</v>
      </c>
      <c r="F3241">
        <v>7.28</v>
      </c>
      <c r="I3241" t="s">
        <v>13510</v>
      </c>
      <c r="K3241" t="s">
        <v>6860</v>
      </c>
      <c r="L3241" t="s">
        <v>6861</v>
      </c>
      <c r="M3241" t="s">
        <v>14987</v>
      </c>
      <c r="N3241">
        <v>9</v>
      </c>
      <c r="O3241" t="s">
        <v>15311</v>
      </c>
      <c r="P3241" t="s">
        <v>17886</v>
      </c>
      <c r="Q3241">
        <v>6</v>
      </c>
      <c r="R3241">
        <v>2</v>
      </c>
      <c r="S3241">
        <v>2.46</v>
      </c>
      <c r="T3241">
        <v>2.46</v>
      </c>
      <c r="U3241">
        <v>420.39</v>
      </c>
      <c r="V3241">
        <v>98.83</v>
      </c>
      <c r="W3241">
        <v>2.98</v>
      </c>
      <c r="X3241">
        <v>10.25</v>
      </c>
      <c r="Y3241">
        <v>4.43</v>
      </c>
      <c r="Z3241">
        <v>2</v>
      </c>
      <c r="AA3241" t="s">
        <v>4250</v>
      </c>
      <c r="AB3241">
        <v>0</v>
      </c>
      <c r="AC3241">
        <v>5</v>
      </c>
      <c r="AD3241">
        <v>4.5443095238095239</v>
      </c>
      <c r="AF3241" t="s">
        <v>7949</v>
      </c>
      <c r="AI3241">
        <v>0</v>
      </c>
      <c r="AJ3241">
        <v>0</v>
      </c>
      <c r="AM3241" t="s">
        <v>20019</v>
      </c>
    </row>
    <row r="3242" spans="1:39" x14ac:dyDescent="0.25">
      <c r="A3242" t="s">
        <v>9974</v>
      </c>
      <c r="B3242" t="s">
        <v>4841</v>
      </c>
      <c r="C3242" t="s">
        <v>4842</v>
      </c>
      <c r="D3242">
        <v>52.2</v>
      </c>
      <c r="E3242" t="s">
        <v>4845</v>
      </c>
      <c r="F3242">
        <v>7.28</v>
      </c>
      <c r="I3242" t="s">
        <v>13511</v>
      </c>
      <c r="K3242" t="s">
        <v>6860</v>
      </c>
      <c r="L3242" t="s">
        <v>6861</v>
      </c>
      <c r="M3242" t="s">
        <v>14972</v>
      </c>
      <c r="N3242">
        <v>8</v>
      </c>
      <c r="O3242" t="s">
        <v>15293</v>
      </c>
      <c r="P3242" t="s">
        <v>17626</v>
      </c>
      <c r="Q3242">
        <v>6</v>
      </c>
      <c r="R3242">
        <v>2</v>
      </c>
      <c r="S3242">
        <v>3.11</v>
      </c>
      <c r="T3242">
        <v>3.11</v>
      </c>
      <c r="U3242">
        <v>501.84</v>
      </c>
      <c r="V3242">
        <v>94.01</v>
      </c>
      <c r="W3242">
        <v>4.5199999999999996</v>
      </c>
      <c r="X3242">
        <v>10.5</v>
      </c>
      <c r="Y3242">
        <v>3.89</v>
      </c>
      <c r="Z3242">
        <v>3</v>
      </c>
      <c r="AA3242" t="s">
        <v>4250</v>
      </c>
      <c r="AB3242">
        <v>1</v>
      </c>
      <c r="AC3242">
        <v>4</v>
      </c>
      <c r="AD3242">
        <v>3.7563333333333331</v>
      </c>
      <c r="AF3242" t="s">
        <v>7949</v>
      </c>
      <c r="AI3242">
        <v>0</v>
      </c>
      <c r="AJ3242">
        <v>0</v>
      </c>
      <c r="AM3242" t="s">
        <v>20019</v>
      </c>
    </row>
    <row r="3243" spans="1:39" x14ac:dyDescent="0.25">
      <c r="A3243" t="s">
        <v>9804</v>
      </c>
      <c r="B3243" t="s">
        <v>4841</v>
      </c>
      <c r="C3243" t="s">
        <v>4842</v>
      </c>
      <c r="D3243">
        <v>52.3</v>
      </c>
      <c r="E3243" t="s">
        <v>4845</v>
      </c>
      <c r="F3243">
        <v>7.28</v>
      </c>
      <c r="I3243" t="s">
        <v>13512</v>
      </c>
      <c r="K3243" t="s">
        <v>6860</v>
      </c>
      <c r="L3243" t="s">
        <v>6861</v>
      </c>
      <c r="M3243" t="s">
        <v>14979</v>
      </c>
      <c r="N3243">
        <v>8</v>
      </c>
      <c r="O3243" t="s">
        <v>15302</v>
      </c>
      <c r="P3243" t="s">
        <v>17456</v>
      </c>
      <c r="Q3243">
        <v>7</v>
      </c>
      <c r="R3243">
        <v>2</v>
      </c>
      <c r="S3243">
        <v>1.38</v>
      </c>
      <c r="T3243">
        <v>1.38</v>
      </c>
      <c r="U3243">
        <v>422.34</v>
      </c>
      <c r="V3243">
        <v>126.28</v>
      </c>
      <c r="W3243">
        <v>2.62</v>
      </c>
      <c r="X3243">
        <v>9.6300000000000008</v>
      </c>
      <c r="Y3243">
        <v>3.7</v>
      </c>
      <c r="Z3243">
        <v>2</v>
      </c>
      <c r="AA3243" t="s">
        <v>4250</v>
      </c>
      <c r="AB3243">
        <v>0</v>
      </c>
      <c r="AC3243">
        <v>3</v>
      </c>
      <c r="AD3243">
        <v>4.0547142857142857</v>
      </c>
      <c r="AF3243" t="s">
        <v>7949</v>
      </c>
      <c r="AI3243">
        <v>0</v>
      </c>
      <c r="AJ3243">
        <v>0</v>
      </c>
      <c r="AM3243" t="s">
        <v>20019</v>
      </c>
    </row>
    <row r="3244" spans="1:39" x14ac:dyDescent="0.25">
      <c r="A3244" t="s">
        <v>8721</v>
      </c>
      <c r="B3244" t="s">
        <v>4841</v>
      </c>
      <c r="C3244" t="s">
        <v>4842</v>
      </c>
      <c r="D3244">
        <v>52.8</v>
      </c>
      <c r="E3244" t="s">
        <v>4845</v>
      </c>
      <c r="F3244">
        <v>7.28</v>
      </c>
      <c r="I3244" t="s">
        <v>13513</v>
      </c>
      <c r="K3244" t="s">
        <v>6860</v>
      </c>
      <c r="L3244" t="s">
        <v>6861</v>
      </c>
      <c r="M3244" t="s">
        <v>14979</v>
      </c>
      <c r="N3244">
        <v>8</v>
      </c>
      <c r="O3244" t="s">
        <v>15302</v>
      </c>
      <c r="P3244" t="s">
        <v>16373</v>
      </c>
      <c r="Q3244">
        <v>5</v>
      </c>
      <c r="R3244">
        <v>2</v>
      </c>
      <c r="S3244">
        <v>3.28</v>
      </c>
      <c r="T3244">
        <v>3.28</v>
      </c>
      <c r="U3244">
        <v>430.79</v>
      </c>
      <c r="V3244">
        <v>89.6</v>
      </c>
      <c r="W3244">
        <v>4.01</v>
      </c>
      <c r="X3244">
        <v>10.06</v>
      </c>
      <c r="Y3244">
        <v>4.8600000000000003</v>
      </c>
      <c r="Z3244">
        <v>2</v>
      </c>
      <c r="AA3244" t="s">
        <v>4250</v>
      </c>
      <c r="AB3244">
        <v>0</v>
      </c>
      <c r="AC3244">
        <v>3</v>
      </c>
      <c r="AD3244">
        <v>4.2143571428571427</v>
      </c>
      <c r="AF3244" t="s">
        <v>7949</v>
      </c>
      <c r="AI3244">
        <v>0</v>
      </c>
      <c r="AJ3244">
        <v>0</v>
      </c>
      <c r="AM3244" t="s">
        <v>20019</v>
      </c>
    </row>
    <row r="3245" spans="1:39" x14ac:dyDescent="0.25">
      <c r="A3245" t="s">
        <v>8077</v>
      </c>
      <c r="B3245" t="s">
        <v>4841</v>
      </c>
      <c r="C3245" t="s">
        <v>4842</v>
      </c>
      <c r="D3245">
        <v>53</v>
      </c>
      <c r="E3245" t="s">
        <v>4845</v>
      </c>
      <c r="F3245">
        <v>7.28</v>
      </c>
      <c r="K3245" t="s">
        <v>6860</v>
      </c>
      <c r="M3245" t="s">
        <v>14985</v>
      </c>
      <c r="N3245">
        <v>8</v>
      </c>
      <c r="O3245" t="s">
        <v>15309</v>
      </c>
      <c r="P3245" t="s">
        <v>15730</v>
      </c>
      <c r="Q3245">
        <v>6</v>
      </c>
      <c r="R3245">
        <v>4</v>
      </c>
      <c r="S3245">
        <v>6.99</v>
      </c>
      <c r="T3245">
        <v>7.88</v>
      </c>
      <c r="U3245">
        <v>739.85</v>
      </c>
      <c r="V3245">
        <v>124.6</v>
      </c>
      <c r="W3245">
        <v>5.91</v>
      </c>
      <c r="X3245">
        <v>11.55</v>
      </c>
      <c r="Y3245">
        <v>8.1999999999999993</v>
      </c>
      <c r="Z3245">
        <v>3</v>
      </c>
      <c r="AA3245" t="s">
        <v>4250</v>
      </c>
      <c r="AB3245">
        <v>2</v>
      </c>
      <c r="AC3245">
        <v>19</v>
      </c>
      <c r="AD3245">
        <v>0.90000000000000036</v>
      </c>
      <c r="AF3245" t="s">
        <v>7949</v>
      </c>
      <c r="AI3245">
        <v>0</v>
      </c>
      <c r="AJ3245">
        <v>0</v>
      </c>
      <c r="AK3245" t="s">
        <v>19831</v>
      </c>
      <c r="AL3245" t="s">
        <v>19831</v>
      </c>
      <c r="AM3245" t="s">
        <v>20019</v>
      </c>
    </row>
    <row r="3246" spans="1:39" x14ac:dyDescent="0.25">
      <c r="A3246" t="s">
        <v>10235</v>
      </c>
      <c r="B3246" t="s">
        <v>4841</v>
      </c>
      <c r="C3246" t="s">
        <v>4842</v>
      </c>
      <c r="D3246">
        <v>53</v>
      </c>
      <c r="E3246" t="s">
        <v>4845</v>
      </c>
      <c r="F3246">
        <v>7.28</v>
      </c>
      <c r="K3246" t="s">
        <v>6860</v>
      </c>
      <c r="M3246" t="s">
        <v>6865</v>
      </c>
      <c r="N3246">
        <v>8</v>
      </c>
      <c r="O3246" t="s">
        <v>15362</v>
      </c>
      <c r="P3246" t="s">
        <v>17887</v>
      </c>
      <c r="Q3246">
        <v>6</v>
      </c>
      <c r="R3246">
        <v>5</v>
      </c>
      <c r="S3246">
        <v>3.02</v>
      </c>
      <c r="T3246">
        <v>3.02</v>
      </c>
      <c r="U3246">
        <v>544.79999999999995</v>
      </c>
      <c r="V3246">
        <v>136.63</v>
      </c>
      <c r="W3246">
        <v>2.61</v>
      </c>
      <c r="X3246">
        <v>13.33</v>
      </c>
      <c r="Y3246">
        <v>0</v>
      </c>
      <c r="Z3246">
        <v>0</v>
      </c>
      <c r="AA3246" t="s">
        <v>4250</v>
      </c>
      <c r="AB3246">
        <v>1</v>
      </c>
      <c r="AC3246">
        <v>19</v>
      </c>
      <c r="AD3246">
        <v>2.48</v>
      </c>
      <c r="AF3246" t="s">
        <v>7949</v>
      </c>
      <c r="AI3246">
        <v>0</v>
      </c>
      <c r="AJ3246">
        <v>0</v>
      </c>
      <c r="AK3246" t="s">
        <v>19887</v>
      </c>
      <c r="AL3246" t="s">
        <v>19887</v>
      </c>
      <c r="AM3246" t="s">
        <v>20019</v>
      </c>
    </row>
    <row r="3247" spans="1:39" x14ac:dyDescent="0.25">
      <c r="A3247" t="s">
        <v>8564</v>
      </c>
      <c r="B3247" t="s">
        <v>4841</v>
      </c>
      <c r="C3247" t="s">
        <v>4842</v>
      </c>
      <c r="D3247">
        <v>53</v>
      </c>
      <c r="E3247" t="s">
        <v>4845</v>
      </c>
      <c r="F3247">
        <v>7.28</v>
      </c>
      <c r="K3247" t="s">
        <v>6860</v>
      </c>
      <c r="M3247" t="s">
        <v>15158</v>
      </c>
      <c r="N3247">
        <v>8</v>
      </c>
      <c r="O3247" t="s">
        <v>15536</v>
      </c>
      <c r="P3247" t="s">
        <v>16217</v>
      </c>
      <c r="Q3247">
        <v>7</v>
      </c>
      <c r="R3247">
        <v>5</v>
      </c>
      <c r="S3247">
        <v>3.88</v>
      </c>
      <c r="T3247">
        <v>3.91</v>
      </c>
      <c r="U3247">
        <v>649.86</v>
      </c>
      <c r="V3247">
        <v>139.87</v>
      </c>
      <c r="W3247">
        <v>4.3499999999999996</v>
      </c>
      <c r="X3247">
        <v>13.92</v>
      </c>
      <c r="Y3247">
        <v>6.32</v>
      </c>
      <c r="Z3247">
        <v>3</v>
      </c>
      <c r="AA3247" t="s">
        <v>4250</v>
      </c>
      <c r="AB3247">
        <v>1</v>
      </c>
      <c r="AC3247">
        <v>15</v>
      </c>
      <c r="AD3247">
        <v>1.605</v>
      </c>
      <c r="AF3247" t="s">
        <v>7949</v>
      </c>
      <c r="AI3247">
        <v>0</v>
      </c>
      <c r="AJ3247">
        <v>0</v>
      </c>
      <c r="AK3247" t="s">
        <v>19888</v>
      </c>
      <c r="AL3247" t="s">
        <v>19888</v>
      </c>
      <c r="AM3247" t="s">
        <v>20019</v>
      </c>
    </row>
    <row r="3248" spans="1:39" x14ac:dyDescent="0.25">
      <c r="A3248" t="s">
        <v>9355</v>
      </c>
      <c r="B3248" t="s">
        <v>4841</v>
      </c>
      <c r="C3248" t="s">
        <v>4842</v>
      </c>
      <c r="D3248">
        <v>53</v>
      </c>
      <c r="E3248" t="s">
        <v>4845</v>
      </c>
      <c r="F3248">
        <v>7.28</v>
      </c>
      <c r="K3248" t="s">
        <v>6860</v>
      </c>
      <c r="L3248" t="s">
        <v>6861</v>
      </c>
      <c r="M3248" t="s">
        <v>15157</v>
      </c>
      <c r="N3248">
        <v>9</v>
      </c>
      <c r="O3248" t="s">
        <v>15535</v>
      </c>
      <c r="P3248" t="s">
        <v>17007</v>
      </c>
      <c r="Q3248">
        <v>6</v>
      </c>
      <c r="R3248">
        <v>1</v>
      </c>
      <c r="S3248">
        <v>3.22</v>
      </c>
      <c r="T3248">
        <v>3.22</v>
      </c>
      <c r="U3248">
        <v>397.42</v>
      </c>
      <c r="V3248">
        <v>73.64</v>
      </c>
      <c r="W3248">
        <v>3.63</v>
      </c>
      <c r="Y3248">
        <v>3.59</v>
      </c>
      <c r="Z3248">
        <v>2</v>
      </c>
      <c r="AA3248" t="s">
        <v>4250</v>
      </c>
      <c r="AB3248">
        <v>0</v>
      </c>
      <c r="AC3248">
        <v>3</v>
      </c>
      <c r="AD3248">
        <v>4.8460476190476189</v>
      </c>
      <c r="AF3248" t="s">
        <v>7949</v>
      </c>
      <c r="AI3248">
        <v>0</v>
      </c>
      <c r="AJ3248">
        <v>0</v>
      </c>
      <c r="AK3248" t="s">
        <v>19893</v>
      </c>
      <c r="AL3248" t="s">
        <v>19893</v>
      </c>
      <c r="AM3248" t="s">
        <v>20019</v>
      </c>
    </row>
    <row r="3249" spans="1:39" x14ac:dyDescent="0.25">
      <c r="A3249" t="s">
        <v>10236</v>
      </c>
      <c r="B3249" t="s">
        <v>4841</v>
      </c>
      <c r="C3249" t="s">
        <v>4842</v>
      </c>
      <c r="D3249">
        <v>53</v>
      </c>
      <c r="E3249" t="s">
        <v>4845</v>
      </c>
      <c r="F3249">
        <v>7.28</v>
      </c>
      <c r="K3249" t="s">
        <v>6860</v>
      </c>
      <c r="L3249" t="s">
        <v>6861</v>
      </c>
      <c r="M3249" t="s">
        <v>14950</v>
      </c>
      <c r="N3249">
        <v>9</v>
      </c>
      <c r="O3249" t="s">
        <v>15271</v>
      </c>
      <c r="P3249" t="s">
        <v>17888</v>
      </c>
      <c r="Q3249">
        <v>5</v>
      </c>
      <c r="R3249">
        <v>2</v>
      </c>
      <c r="S3249">
        <v>0.78</v>
      </c>
      <c r="T3249">
        <v>1.98</v>
      </c>
      <c r="U3249">
        <v>343.44</v>
      </c>
      <c r="V3249">
        <v>59.64</v>
      </c>
      <c r="W3249">
        <v>2.76</v>
      </c>
      <c r="Y3249">
        <v>8.57</v>
      </c>
      <c r="Z3249">
        <v>1</v>
      </c>
      <c r="AA3249" t="s">
        <v>4250</v>
      </c>
      <c r="AB3249">
        <v>0</v>
      </c>
      <c r="AC3249">
        <v>7</v>
      </c>
      <c r="AD3249">
        <v>5.2149999999999999</v>
      </c>
      <c r="AF3249" t="s">
        <v>7952</v>
      </c>
      <c r="AI3249">
        <v>0</v>
      </c>
      <c r="AJ3249">
        <v>0</v>
      </c>
      <c r="AK3249" t="s">
        <v>19839</v>
      </c>
      <c r="AL3249" t="s">
        <v>19839</v>
      </c>
      <c r="AM3249" t="s">
        <v>20019</v>
      </c>
    </row>
    <row r="3250" spans="1:39" x14ac:dyDescent="0.25">
      <c r="A3250" t="s">
        <v>6083</v>
      </c>
      <c r="B3250" t="s">
        <v>4841</v>
      </c>
      <c r="C3250" t="s">
        <v>4842</v>
      </c>
      <c r="D3250">
        <v>53</v>
      </c>
      <c r="E3250" t="s">
        <v>4845</v>
      </c>
      <c r="F3250">
        <v>7.28</v>
      </c>
      <c r="I3250" t="s">
        <v>13514</v>
      </c>
      <c r="K3250" t="s">
        <v>6860</v>
      </c>
      <c r="L3250" t="s">
        <v>6861</v>
      </c>
      <c r="M3250" t="s">
        <v>14955</v>
      </c>
      <c r="N3250">
        <v>8</v>
      </c>
      <c r="O3250" t="s">
        <v>15276</v>
      </c>
      <c r="P3250" t="s">
        <v>7809</v>
      </c>
      <c r="Q3250">
        <v>7</v>
      </c>
      <c r="R3250">
        <v>2</v>
      </c>
      <c r="S3250">
        <v>1.54</v>
      </c>
      <c r="T3250">
        <v>1.6</v>
      </c>
      <c r="U3250">
        <v>375.39</v>
      </c>
      <c r="V3250">
        <v>122.62</v>
      </c>
      <c r="W3250">
        <v>1.92</v>
      </c>
      <c r="X3250">
        <v>10.56</v>
      </c>
      <c r="Y3250">
        <v>6.54</v>
      </c>
      <c r="Z3250">
        <v>2</v>
      </c>
      <c r="AA3250" t="s">
        <v>4250</v>
      </c>
      <c r="AB3250">
        <v>0</v>
      </c>
      <c r="AC3250">
        <v>2</v>
      </c>
      <c r="AD3250">
        <v>4.3900714285714288</v>
      </c>
      <c r="AF3250" t="s">
        <v>7949</v>
      </c>
      <c r="AI3250">
        <v>0</v>
      </c>
      <c r="AJ3250">
        <v>0</v>
      </c>
      <c r="AM3250" t="s">
        <v>20019</v>
      </c>
    </row>
    <row r="3251" spans="1:39" x14ac:dyDescent="0.25">
      <c r="A3251" t="s">
        <v>10237</v>
      </c>
      <c r="B3251" t="s">
        <v>4841</v>
      </c>
      <c r="C3251" t="s">
        <v>4842</v>
      </c>
      <c r="D3251">
        <v>53</v>
      </c>
      <c r="E3251" t="s">
        <v>4845</v>
      </c>
      <c r="F3251">
        <v>7.28</v>
      </c>
      <c r="K3251" t="s">
        <v>6860</v>
      </c>
      <c r="M3251" t="s">
        <v>6865</v>
      </c>
      <c r="N3251">
        <v>8</v>
      </c>
      <c r="O3251" t="s">
        <v>15316</v>
      </c>
      <c r="P3251" t="s">
        <v>17889</v>
      </c>
      <c r="Q3251">
        <v>5</v>
      </c>
      <c r="R3251">
        <v>2</v>
      </c>
      <c r="S3251">
        <v>1.44</v>
      </c>
      <c r="T3251">
        <v>3.23</v>
      </c>
      <c r="U3251">
        <v>497.66</v>
      </c>
      <c r="V3251">
        <v>101.73</v>
      </c>
      <c r="W3251">
        <v>3.02</v>
      </c>
      <c r="X3251">
        <v>13.18</v>
      </c>
      <c r="Y3251">
        <v>9.24</v>
      </c>
      <c r="Z3251">
        <v>2</v>
      </c>
      <c r="AA3251" t="s">
        <v>4250</v>
      </c>
      <c r="AB3251">
        <v>0</v>
      </c>
      <c r="AC3251">
        <v>4</v>
      </c>
      <c r="AD3251">
        <v>3.3907142857142851</v>
      </c>
      <c r="AF3251" t="s">
        <v>7952</v>
      </c>
      <c r="AI3251">
        <v>0</v>
      </c>
      <c r="AJ3251">
        <v>0</v>
      </c>
      <c r="AK3251" t="s">
        <v>19862</v>
      </c>
      <c r="AL3251" t="s">
        <v>19862</v>
      </c>
      <c r="AM3251" t="s">
        <v>20019</v>
      </c>
    </row>
    <row r="3252" spans="1:39" x14ac:dyDescent="0.25">
      <c r="A3252" t="s">
        <v>5338</v>
      </c>
      <c r="B3252" t="s">
        <v>4841</v>
      </c>
      <c r="C3252" t="s">
        <v>4842</v>
      </c>
      <c r="D3252">
        <v>53</v>
      </c>
      <c r="E3252" t="s">
        <v>4845</v>
      </c>
      <c r="F3252">
        <v>7.28</v>
      </c>
      <c r="K3252" t="s">
        <v>6860</v>
      </c>
      <c r="M3252" t="s">
        <v>15072</v>
      </c>
      <c r="N3252">
        <v>8</v>
      </c>
      <c r="O3252" t="s">
        <v>15425</v>
      </c>
      <c r="P3252" t="s">
        <v>7064</v>
      </c>
      <c r="Q3252">
        <v>9</v>
      </c>
      <c r="R3252">
        <v>3</v>
      </c>
      <c r="S3252">
        <v>3.86</v>
      </c>
      <c r="T3252">
        <v>3.91</v>
      </c>
      <c r="U3252">
        <v>674.77</v>
      </c>
      <c r="V3252">
        <v>146.1</v>
      </c>
      <c r="W3252">
        <v>1.62</v>
      </c>
      <c r="X3252">
        <v>13.82</v>
      </c>
      <c r="Y3252">
        <v>6.69</v>
      </c>
      <c r="Z3252">
        <v>3</v>
      </c>
      <c r="AA3252" t="s">
        <v>4250</v>
      </c>
      <c r="AB3252">
        <v>1</v>
      </c>
      <c r="AC3252">
        <v>11</v>
      </c>
      <c r="AD3252">
        <v>1.781666666666667</v>
      </c>
      <c r="AF3252" t="s">
        <v>7949</v>
      </c>
      <c r="AI3252">
        <v>0</v>
      </c>
      <c r="AJ3252">
        <v>0</v>
      </c>
      <c r="AK3252" t="s">
        <v>7966</v>
      </c>
      <c r="AL3252" t="s">
        <v>7966</v>
      </c>
      <c r="AM3252" t="s">
        <v>20019</v>
      </c>
    </row>
    <row r="3253" spans="1:39" x14ac:dyDescent="0.25">
      <c r="A3253" t="s">
        <v>9096</v>
      </c>
      <c r="B3253" t="s">
        <v>4841</v>
      </c>
      <c r="C3253" t="s">
        <v>4842</v>
      </c>
      <c r="D3253">
        <v>53</v>
      </c>
      <c r="E3253" t="s">
        <v>4845</v>
      </c>
      <c r="F3253">
        <v>7.28</v>
      </c>
      <c r="K3253" t="s">
        <v>6860</v>
      </c>
      <c r="L3253" t="s">
        <v>6861</v>
      </c>
      <c r="M3253" t="s">
        <v>15101</v>
      </c>
      <c r="N3253">
        <v>9</v>
      </c>
      <c r="O3253" t="s">
        <v>15465</v>
      </c>
      <c r="P3253" t="s">
        <v>16748</v>
      </c>
      <c r="Q3253">
        <v>6</v>
      </c>
      <c r="R3253">
        <v>4</v>
      </c>
      <c r="S3253">
        <v>2.64</v>
      </c>
      <c r="T3253">
        <v>3.75</v>
      </c>
      <c r="U3253">
        <v>611.73</v>
      </c>
      <c r="V3253">
        <v>111.13</v>
      </c>
      <c r="W3253">
        <v>4.26</v>
      </c>
      <c r="X3253">
        <v>13.78</v>
      </c>
      <c r="Y3253">
        <v>8.4499999999999993</v>
      </c>
      <c r="Z3253">
        <v>3</v>
      </c>
      <c r="AA3253" t="s">
        <v>4250</v>
      </c>
      <c r="AB3253">
        <v>1</v>
      </c>
      <c r="AC3253">
        <v>17</v>
      </c>
      <c r="AD3253">
        <v>2.375666666666667</v>
      </c>
      <c r="AF3253" t="s">
        <v>7949</v>
      </c>
      <c r="AI3253">
        <v>0</v>
      </c>
      <c r="AJ3253">
        <v>0</v>
      </c>
      <c r="AK3253" t="s">
        <v>19864</v>
      </c>
      <c r="AL3253" t="s">
        <v>19864</v>
      </c>
      <c r="AM3253" t="s">
        <v>20019</v>
      </c>
    </row>
    <row r="3254" spans="1:39" x14ac:dyDescent="0.25">
      <c r="A3254" t="s">
        <v>10238</v>
      </c>
      <c r="B3254" t="s">
        <v>4841</v>
      </c>
      <c r="C3254" t="s">
        <v>4842</v>
      </c>
      <c r="D3254">
        <v>53</v>
      </c>
      <c r="E3254" t="s">
        <v>4845</v>
      </c>
      <c r="F3254">
        <v>7.28</v>
      </c>
      <c r="I3254" t="s">
        <v>13515</v>
      </c>
      <c r="K3254" t="s">
        <v>6860</v>
      </c>
      <c r="L3254" t="s">
        <v>6861</v>
      </c>
      <c r="M3254" t="s">
        <v>15000</v>
      </c>
      <c r="N3254">
        <v>9</v>
      </c>
      <c r="O3254" t="s">
        <v>15330</v>
      </c>
      <c r="P3254" t="s">
        <v>17890</v>
      </c>
      <c r="Q3254">
        <v>4</v>
      </c>
      <c r="R3254">
        <v>1</v>
      </c>
      <c r="S3254">
        <v>4.24</v>
      </c>
      <c r="T3254">
        <v>4.3099999999999996</v>
      </c>
      <c r="U3254">
        <v>414.89</v>
      </c>
      <c r="V3254">
        <v>63.63</v>
      </c>
      <c r="W3254">
        <v>5.14</v>
      </c>
      <c r="Y3254">
        <v>6.44</v>
      </c>
      <c r="Z3254">
        <v>2</v>
      </c>
      <c r="AA3254" t="s">
        <v>4250</v>
      </c>
      <c r="AB3254">
        <v>1</v>
      </c>
      <c r="AC3254">
        <v>1</v>
      </c>
      <c r="AD3254">
        <v>3.7862619047619051</v>
      </c>
      <c r="AF3254" t="s">
        <v>7949</v>
      </c>
      <c r="AI3254">
        <v>0</v>
      </c>
      <c r="AJ3254">
        <v>0</v>
      </c>
      <c r="AM3254" t="s">
        <v>20019</v>
      </c>
    </row>
    <row r="3255" spans="1:39" x14ac:dyDescent="0.25">
      <c r="A3255" t="s">
        <v>10239</v>
      </c>
      <c r="B3255" t="s">
        <v>4841</v>
      </c>
      <c r="C3255" t="s">
        <v>4842</v>
      </c>
      <c r="D3255">
        <v>53</v>
      </c>
      <c r="E3255" t="s">
        <v>4845</v>
      </c>
      <c r="F3255">
        <v>7.28</v>
      </c>
      <c r="I3255" t="s">
        <v>13516</v>
      </c>
      <c r="K3255" t="s">
        <v>6860</v>
      </c>
      <c r="L3255" t="s">
        <v>6861</v>
      </c>
      <c r="M3255" t="s">
        <v>14975</v>
      </c>
      <c r="N3255">
        <v>9</v>
      </c>
      <c r="O3255" t="s">
        <v>15296</v>
      </c>
      <c r="P3255" t="s">
        <v>17891</v>
      </c>
      <c r="Q3255">
        <v>4</v>
      </c>
      <c r="R3255">
        <v>1</v>
      </c>
      <c r="S3255">
        <v>4.6100000000000003</v>
      </c>
      <c r="T3255">
        <v>4.8</v>
      </c>
      <c r="U3255">
        <v>376.3</v>
      </c>
      <c r="V3255">
        <v>59.97</v>
      </c>
      <c r="W3255">
        <v>3.57</v>
      </c>
      <c r="Y3255">
        <v>6.95</v>
      </c>
      <c r="Z3255">
        <v>1</v>
      </c>
      <c r="AA3255" t="s">
        <v>4250</v>
      </c>
      <c r="AB3255">
        <v>0</v>
      </c>
      <c r="AC3255">
        <v>1</v>
      </c>
      <c r="AD3255">
        <v>3.816904761904762</v>
      </c>
      <c r="AF3255" t="s">
        <v>7949</v>
      </c>
      <c r="AI3255">
        <v>0</v>
      </c>
      <c r="AJ3255">
        <v>0</v>
      </c>
      <c r="AM3255" t="s">
        <v>20019</v>
      </c>
    </row>
    <row r="3256" spans="1:39" x14ac:dyDescent="0.25">
      <c r="A3256" t="s">
        <v>10240</v>
      </c>
      <c r="B3256" t="s">
        <v>4841</v>
      </c>
      <c r="C3256" t="s">
        <v>4842</v>
      </c>
      <c r="D3256">
        <v>53</v>
      </c>
      <c r="E3256" t="s">
        <v>4845</v>
      </c>
      <c r="F3256">
        <v>7.28</v>
      </c>
      <c r="I3256" t="s">
        <v>13517</v>
      </c>
      <c r="K3256" t="s">
        <v>6860</v>
      </c>
      <c r="L3256" t="s">
        <v>6861</v>
      </c>
      <c r="M3256" t="s">
        <v>15042</v>
      </c>
      <c r="N3256">
        <v>9</v>
      </c>
      <c r="O3256" t="s">
        <v>15389</v>
      </c>
      <c r="P3256" t="s">
        <v>17892</v>
      </c>
      <c r="Q3256">
        <v>6</v>
      </c>
      <c r="R3256">
        <v>1</v>
      </c>
      <c r="S3256">
        <v>1.53</v>
      </c>
      <c r="T3256">
        <v>3.52</v>
      </c>
      <c r="U3256">
        <v>417.4</v>
      </c>
      <c r="V3256">
        <v>69.31</v>
      </c>
      <c r="W3256">
        <v>3.24</v>
      </c>
      <c r="Y3256">
        <v>10.94</v>
      </c>
      <c r="Z3256">
        <v>1</v>
      </c>
      <c r="AA3256" t="s">
        <v>4250</v>
      </c>
      <c r="AB3256">
        <v>0</v>
      </c>
      <c r="AC3256">
        <v>3</v>
      </c>
      <c r="AD3256">
        <v>4.163333333333334</v>
      </c>
      <c r="AF3256" t="s">
        <v>7952</v>
      </c>
      <c r="AI3256">
        <v>0</v>
      </c>
      <c r="AJ3256">
        <v>0</v>
      </c>
      <c r="AM3256" t="s">
        <v>20019</v>
      </c>
    </row>
    <row r="3257" spans="1:39" x14ac:dyDescent="0.25">
      <c r="A3257" t="s">
        <v>10240</v>
      </c>
      <c r="B3257" t="s">
        <v>4841</v>
      </c>
      <c r="C3257" t="s">
        <v>4842</v>
      </c>
      <c r="D3257">
        <v>53</v>
      </c>
      <c r="E3257" t="s">
        <v>4845</v>
      </c>
      <c r="F3257">
        <v>7.28</v>
      </c>
      <c r="I3257" t="s">
        <v>13518</v>
      </c>
      <c r="K3257" t="s">
        <v>6860</v>
      </c>
      <c r="M3257" t="s">
        <v>15002</v>
      </c>
      <c r="N3257">
        <v>8</v>
      </c>
      <c r="O3257" t="s">
        <v>15332</v>
      </c>
      <c r="P3257" t="s">
        <v>17892</v>
      </c>
      <c r="Q3257">
        <v>6</v>
      </c>
      <c r="R3257">
        <v>1</v>
      </c>
      <c r="S3257">
        <v>1.53</v>
      </c>
      <c r="T3257">
        <v>3.52</v>
      </c>
      <c r="U3257">
        <v>417.4</v>
      </c>
      <c r="V3257">
        <v>69.31</v>
      </c>
      <c r="W3257">
        <v>3.24</v>
      </c>
      <c r="Y3257">
        <v>10.94</v>
      </c>
      <c r="Z3257">
        <v>1</v>
      </c>
      <c r="AA3257" t="s">
        <v>4250</v>
      </c>
      <c r="AB3257">
        <v>0</v>
      </c>
      <c r="AC3257">
        <v>3</v>
      </c>
      <c r="AD3257">
        <v>4.163333333333334</v>
      </c>
      <c r="AF3257" t="s">
        <v>7952</v>
      </c>
      <c r="AI3257">
        <v>0</v>
      </c>
      <c r="AJ3257">
        <v>0</v>
      </c>
      <c r="AM3257" t="s">
        <v>20019</v>
      </c>
    </row>
    <row r="3258" spans="1:39" x14ac:dyDescent="0.25">
      <c r="A3258" t="s">
        <v>9990</v>
      </c>
      <c r="B3258" t="s">
        <v>4841</v>
      </c>
      <c r="C3258" t="s">
        <v>4842</v>
      </c>
      <c r="D3258">
        <v>53.2</v>
      </c>
      <c r="E3258" t="s">
        <v>4845</v>
      </c>
      <c r="F3258">
        <v>7.27</v>
      </c>
      <c r="I3258" t="s">
        <v>13519</v>
      </c>
      <c r="K3258" t="s">
        <v>6860</v>
      </c>
      <c r="M3258" t="s">
        <v>15002</v>
      </c>
      <c r="N3258">
        <v>8</v>
      </c>
      <c r="O3258" t="s">
        <v>15332</v>
      </c>
      <c r="P3258" t="s">
        <v>17642</v>
      </c>
      <c r="Q3258">
        <v>4</v>
      </c>
      <c r="R3258">
        <v>1</v>
      </c>
      <c r="S3258">
        <v>3.72</v>
      </c>
      <c r="T3258">
        <v>3.72</v>
      </c>
      <c r="U3258">
        <v>452</v>
      </c>
      <c r="V3258">
        <v>67.92</v>
      </c>
      <c r="W3258">
        <v>4.9000000000000004</v>
      </c>
      <c r="Y3258">
        <v>1.34</v>
      </c>
      <c r="Z3258">
        <v>2</v>
      </c>
      <c r="AA3258" t="s">
        <v>4250</v>
      </c>
      <c r="AB3258">
        <v>0</v>
      </c>
      <c r="AC3258">
        <v>3</v>
      </c>
      <c r="AD3258">
        <v>3.9561904761904758</v>
      </c>
      <c r="AF3258" t="s">
        <v>7949</v>
      </c>
      <c r="AI3258">
        <v>0</v>
      </c>
      <c r="AJ3258">
        <v>0</v>
      </c>
      <c r="AM3258" t="s">
        <v>20019</v>
      </c>
    </row>
    <row r="3259" spans="1:39" x14ac:dyDescent="0.25">
      <c r="A3259" t="s">
        <v>10241</v>
      </c>
      <c r="B3259" t="s">
        <v>4841</v>
      </c>
      <c r="C3259" t="s">
        <v>4842</v>
      </c>
      <c r="D3259">
        <v>53.6</v>
      </c>
      <c r="E3259" t="s">
        <v>4845</v>
      </c>
      <c r="F3259">
        <v>7.27</v>
      </c>
      <c r="I3259" t="s">
        <v>13520</v>
      </c>
      <c r="K3259" t="s">
        <v>6860</v>
      </c>
      <c r="M3259" t="s">
        <v>15002</v>
      </c>
      <c r="N3259">
        <v>8</v>
      </c>
      <c r="O3259" t="s">
        <v>15332</v>
      </c>
      <c r="P3259" t="s">
        <v>17893</v>
      </c>
      <c r="Q3259">
        <v>4</v>
      </c>
      <c r="R3259">
        <v>1</v>
      </c>
      <c r="S3259">
        <v>3.75</v>
      </c>
      <c r="T3259">
        <v>3.75</v>
      </c>
      <c r="U3259">
        <v>426.31</v>
      </c>
      <c r="V3259">
        <v>67.92</v>
      </c>
      <c r="W3259">
        <v>3.14</v>
      </c>
      <c r="Y3259">
        <v>4.29</v>
      </c>
      <c r="Z3259">
        <v>2</v>
      </c>
      <c r="AA3259" t="s">
        <v>4250</v>
      </c>
      <c r="AB3259">
        <v>0</v>
      </c>
      <c r="AC3259">
        <v>0</v>
      </c>
      <c r="AD3259">
        <v>4.109690476190476</v>
      </c>
      <c r="AF3259" t="s">
        <v>7949</v>
      </c>
      <c r="AI3259">
        <v>0</v>
      </c>
      <c r="AJ3259">
        <v>0</v>
      </c>
      <c r="AM3259" t="s">
        <v>20019</v>
      </c>
    </row>
    <row r="3260" spans="1:39" x14ac:dyDescent="0.25">
      <c r="A3260" t="s">
        <v>10077</v>
      </c>
      <c r="B3260" t="s">
        <v>4841</v>
      </c>
      <c r="C3260" t="s">
        <v>4842</v>
      </c>
      <c r="D3260">
        <v>53.7</v>
      </c>
      <c r="E3260" t="s">
        <v>4845</v>
      </c>
      <c r="F3260">
        <v>7.27</v>
      </c>
      <c r="K3260" t="s">
        <v>6860</v>
      </c>
      <c r="L3260" t="s">
        <v>6861</v>
      </c>
      <c r="M3260" t="s">
        <v>15078</v>
      </c>
      <c r="N3260">
        <v>9</v>
      </c>
      <c r="O3260" t="s">
        <v>15432</v>
      </c>
      <c r="P3260" t="s">
        <v>17729</v>
      </c>
      <c r="Q3260">
        <v>6</v>
      </c>
      <c r="R3260">
        <v>1</v>
      </c>
      <c r="S3260">
        <v>2.31</v>
      </c>
      <c r="T3260">
        <v>2.31</v>
      </c>
      <c r="U3260">
        <v>451.45</v>
      </c>
      <c r="V3260">
        <v>76.099999999999994</v>
      </c>
      <c r="W3260">
        <v>3.82</v>
      </c>
      <c r="Y3260">
        <v>5.18</v>
      </c>
      <c r="Z3260">
        <v>3</v>
      </c>
      <c r="AA3260" t="s">
        <v>4250</v>
      </c>
      <c r="AB3260">
        <v>0</v>
      </c>
      <c r="AC3260">
        <v>4</v>
      </c>
      <c r="AD3260">
        <v>5.0251190476190466</v>
      </c>
      <c r="AF3260" t="s">
        <v>7949</v>
      </c>
      <c r="AI3260">
        <v>0</v>
      </c>
      <c r="AJ3260">
        <v>0</v>
      </c>
      <c r="AK3260" t="s">
        <v>19920</v>
      </c>
      <c r="AL3260" t="s">
        <v>19920</v>
      </c>
      <c r="AM3260" t="s">
        <v>20019</v>
      </c>
    </row>
    <row r="3261" spans="1:39" x14ac:dyDescent="0.25">
      <c r="A3261" t="s">
        <v>10242</v>
      </c>
      <c r="B3261" t="s">
        <v>4841</v>
      </c>
      <c r="C3261" t="s">
        <v>4842</v>
      </c>
      <c r="D3261">
        <v>53.9</v>
      </c>
      <c r="E3261" t="s">
        <v>4845</v>
      </c>
      <c r="F3261">
        <v>7.27</v>
      </c>
      <c r="I3261" t="s">
        <v>13521</v>
      </c>
      <c r="K3261" t="s">
        <v>6860</v>
      </c>
      <c r="L3261" t="s">
        <v>6861</v>
      </c>
      <c r="M3261" t="s">
        <v>14987</v>
      </c>
      <c r="N3261">
        <v>9</v>
      </c>
      <c r="O3261" t="s">
        <v>15311</v>
      </c>
      <c r="P3261" t="s">
        <v>17894</v>
      </c>
      <c r="Q3261">
        <v>7</v>
      </c>
      <c r="R3261">
        <v>2</v>
      </c>
      <c r="S3261">
        <v>1.93</v>
      </c>
      <c r="T3261">
        <v>1.93</v>
      </c>
      <c r="U3261">
        <v>406.4</v>
      </c>
      <c r="V3261">
        <v>109.21</v>
      </c>
      <c r="W3261">
        <v>3.28</v>
      </c>
      <c r="Y3261">
        <v>5.0599999999999996</v>
      </c>
      <c r="Z3261">
        <v>3</v>
      </c>
      <c r="AA3261" t="s">
        <v>4250</v>
      </c>
      <c r="AB3261">
        <v>0</v>
      </c>
      <c r="AC3261">
        <v>4</v>
      </c>
      <c r="AD3261">
        <v>4.5282380952380956</v>
      </c>
      <c r="AF3261" t="s">
        <v>7949</v>
      </c>
      <c r="AI3261">
        <v>0</v>
      </c>
      <c r="AJ3261">
        <v>0</v>
      </c>
      <c r="AM3261" t="s">
        <v>20019</v>
      </c>
    </row>
    <row r="3262" spans="1:39" x14ac:dyDescent="0.25">
      <c r="A3262" t="s">
        <v>8522</v>
      </c>
      <c r="B3262" t="s">
        <v>4841</v>
      </c>
      <c r="C3262" t="s">
        <v>4842</v>
      </c>
      <c r="D3262">
        <v>54</v>
      </c>
      <c r="E3262" t="s">
        <v>4845</v>
      </c>
      <c r="F3262">
        <v>7.27</v>
      </c>
      <c r="K3262" t="s">
        <v>6860</v>
      </c>
      <c r="L3262" t="s">
        <v>6861</v>
      </c>
      <c r="M3262" t="s">
        <v>15013</v>
      </c>
      <c r="N3262">
        <v>9</v>
      </c>
      <c r="O3262" t="s">
        <v>15350</v>
      </c>
      <c r="P3262" t="s">
        <v>16175</v>
      </c>
      <c r="Q3262">
        <v>6</v>
      </c>
      <c r="R3262">
        <v>3</v>
      </c>
      <c r="S3262">
        <v>4.46</v>
      </c>
      <c r="T3262">
        <v>5.26</v>
      </c>
      <c r="U3262">
        <v>555.72</v>
      </c>
      <c r="V3262">
        <v>92.59</v>
      </c>
      <c r="W3262">
        <v>4.49</v>
      </c>
      <c r="X3262">
        <v>13.08</v>
      </c>
      <c r="Y3262">
        <v>8.07</v>
      </c>
      <c r="Z3262">
        <v>3</v>
      </c>
      <c r="AA3262" t="s">
        <v>4250</v>
      </c>
      <c r="AB3262">
        <v>1</v>
      </c>
      <c r="AC3262">
        <v>5</v>
      </c>
      <c r="AD3262">
        <v>2.0453333333333328</v>
      </c>
      <c r="AF3262" t="s">
        <v>7949</v>
      </c>
      <c r="AI3262">
        <v>0</v>
      </c>
      <c r="AJ3262">
        <v>0</v>
      </c>
      <c r="AK3262" t="s">
        <v>7992</v>
      </c>
      <c r="AL3262" t="s">
        <v>7992</v>
      </c>
      <c r="AM3262" t="s">
        <v>20019</v>
      </c>
    </row>
    <row r="3263" spans="1:39" x14ac:dyDescent="0.25">
      <c r="A3263" t="s">
        <v>10081</v>
      </c>
      <c r="B3263" t="s">
        <v>4841</v>
      </c>
      <c r="C3263" t="s">
        <v>4842</v>
      </c>
      <c r="D3263">
        <v>54</v>
      </c>
      <c r="E3263" t="s">
        <v>4845</v>
      </c>
      <c r="F3263">
        <v>7.27</v>
      </c>
      <c r="K3263" t="s">
        <v>6860</v>
      </c>
      <c r="L3263" t="s">
        <v>6861</v>
      </c>
      <c r="M3263" t="s">
        <v>15087</v>
      </c>
      <c r="N3263">
        <v>9</v>
      </c>
      <c r="O3263" t="s">
        <v>15443</v>
      </c>
      <c r="P3263" t="s">
        <v>17733</v>
      </c>
      <c r="Q3263">
        <v>5</v>
      </c>
      <c r="R3263">
        <v>1</v>
      </c>
      <c r="S3263">
        <v>3.82</v>
      </c>
      <c r="T3263">
        <v>3.82</v>
      </c>
      <c r="U3263">
        <v>402.85</v>
      </c>
      <c r="V3263">
        <v>66.069999999999993</v>
      </c>
      <c r="W3263">
        <v>3.87</v>
      </c>
      <c r="Y3263">
        <v>1.5</v>
      </c>
      <c r="Z3263">
        <v>2</v>
      </c>
      <c r="AA3263" t="s">
        <v>4250</v>
      </c>
      <c r="AB3263">
        <v>0</v>
      </c>
      <c r="AC3263">
        <v>1</v>
      </c>
      <c r="AD3263">
        <v>4.2072619047619053</v>
      </c>
      <c r="AF3263" t="s">
        <v>7949</v>
      </c>
      <c r="AI3263">
        <v>0</v>
      </c>
      <c r="AJ3263">
        <v>0</v>
      </c>
      <c r="AK3263" t="s">
        <v>19871</v>
      </c>
      <c r="AL3263" t="s">
        <v>19871</v>
      </c>
      <c r="AM3263" t="s">
        <v>20019</v>
      </c>
    </row>
    <row r="3264" spans="1:39" x14ac:dyDescent="0.25">
      <c r="A3264" t="s">
        <v>8887</v>
      </c>
      <c r="B3264" t="s">
        <v>4841</v>
      </c>
      <c r="C3264" t="s">
        <v>4842</v>
      </c>
      <c r="D3264">
        <v>54</v>
      </c>
      <c r="E3264" t="s">
        <v>4845</v>
      </c>
      <c r="F3264">
        <v>7.27</v>
      </c>
      <c r="I3264" t="s">
        <v>13522</v>
      </c>
      <c r="K3264" t="s">
        <v>6860</v>
      </c>
      <c r="L3264" t="s">
        <v>6861</v>
      </c>
      <c r="M3264" t="s">
        <v>15122</v>
      </c>
      <c r="N3264">
        <v>9</v>
      </c>
      <c r="O3264" t="s">
        <v>15515</v>
      </c>
      <c r="P3264" t="s">
        <v>16539</v>
      </c>
      <c r="Q3264">
        <v>6</v>
      </c>
      <c r="R3264">
        <v>1</v>
      </c>
      <c r="S3264">
        <v>3.03</v>
      </c>
      <c r="T3264">
        <v>3.03</v>
      </c>
      <c r="U3264">
        <v>396.44</v>
      </c>
      <c r="V3264">
        <v>65.430000000000007</v>
      </c>
      <c r="W3264">
        <v>3.07</v>
      </c>
      <c r="Y3264">
        <v>3.76</v>
      </c>
      <c r="Z3264">
        <v>2</v>
      </c>
      <c r="AA3264" t="s">
        <v>4250</v>
      </c>
      <c r="AB3264">
        <v>0</v>
      </c>
      <c r="AC3264">
        <v>3</v>
      </c>
      <c r="AD3264">
        <v>5.043047619047619</v>
      </c>
      <c r="AF3264" t="s">
        <v>7949</v>
      </c>
      <c r="AI3264">
        <v>0</v>
      </c>
      <c r="AJ3264">
        <v>0</v>
      </c>
      <c r="AM3264" t="s">
        <v>20019</v>
      </c>
    </row>
    <row r="3265" spans="1:39" x14ac:dyDescent="0.25">
      <c r="A3265" t="s">
        <v>9207</v>
      </c>
      <c r="B3265" t="s">
        <v>4841</v>
      </c>
      <c r="C3265" t="s">
        <v>4842</v>
      </c>
      <c r="D3265">
        <v>54</v>
      </c>
      <c r="E3265" t="s">
        <v>4845</v>
      </c>
      <c r="F3265">
        <v>7.27</v>
      </c>
      <c r="I3265" t="s">
        <v>13523</v>
      </c>
      <c r="K3265" t="s">
        <v>6860</v>
      </c>
      <c r="L3265" t="s">
        <v>6861</v>
      </c>
      <c r="M3265" t="s">
        <v>15100</v>
      </c>
      <c r="N3265">
        <v>8</v>
      </c>
      <c r="O3265" t="s">
        <v>15463</v>
      </c>
      <c r="P3265" t="s">
        <v>16859</v>
      </c>
      <c r="Q3265">
        <v>7</v>
      </c>
      <c r="R3265">
        <v>2</v>
      </c>
      <c r="S3265">
        <v>1.91</v>
      </c>
      <c r="T3265">
        <v>1.91</v>
      </c>
      <c r="U3265">
        <v>390.33</v>
      </c>
      <c r="V3265">
        <v>126.28</v>
      </c>
      <c r="W3265">
        <v>1.94</v>
      </c>
      <c r="X3265">
        <v>9.25</v>
      </c>
      <c r="Y3265">
        <v>1.57</v>
      </c>
      <c r="Z3265">
        <v>2</v>
      </c>
      <c r="AA3265" t="s">
        <v>4250</v>
      </c>
      <c r="AB3265">
        <v>0</v>
      </c>
      <c r="AC3265">
        <v>3</v>
      </c>
      <c r="AD3265">
        <v>4.2833571428571444</v>
      </c>
      <c r="AF3265" t="s">
        <v>7949</v>
      </c>
      <c r="AI3265">
        <v>0</v>
      </c>
      <c r="AJ3265">
        <v>0</v>
      </c>
      <c r="AM3265" t="s">
        <v>20019</v>
      </c>
    </row>
    <row r="3266" spans="1:39" x14ac:dyDescent="0.25">
      <c r="A3266" t="s">
        <v>9314</v>
      </c>
      <c r="B3266" t="s">
        <v>4841</v>
      </c>
      <c r="C3266" t="s">
        <v>4842</v>
      </c>
      <c r="D3266">
        <v>54</v>
      </c>
      <c r="E3266" t="s">
        <v>4845</v>
      </c>
      <c r="F3266">
        <v>7.27</v>
      </c>
      <c r="K3266" t="s">
        <v>6860</v>
      </c>
      <c r="L3266" t="s">
        <v>6861</v>
      </c>
      <c r="M3266" t="s">
        <v>15118</v>
      </c>
      <c r="N3266">
        <v>9</v>
      </c>
      <c r="O3266" t="s">
        <v>15490</v>
      </c>
      <c r="P3266" t="s">
        <v>16966</v>
      </c>
      <c r="Q3266">
        <v>6</v>
      </c>
      <c r="R3266">
        <v>2</v>
      </c>
      <c r="S3266">
        <v>1.21</v>
      </c>
      <c r="T3266">
        <v>1.24</v>
      </c>
      <c r="U3266">
        <v>353.36</v>
      </c>
      <c r="V3266">
        <v>113.39</v>
      </c>
      <c r="W3266">
        <v>2.29</v>
      </c>
      <c r="X3266">
        <v>9.9499999999999993</v>
      </c>
      <c r="Y3266">
        <v>6.12</v>
      </c>
      <c r="Z3266">
        <v>2</v>
      </c>
      <c r="AA3266" t="s">
        <v>4250</v>
      </c>
      <c r="AB3266">
        <v>0</v>
      </c>
      <c r="AC3266">
        <v>3</v>
      </c>
      <c r="AD3266">
        <v>4.7203333333333326</v>
      </c>
      <c r="AF3266" t="s">
        <v>7949</v>
      </c>
      <c r="AI3266">
        <v>0</v>
      </c>
      <c r="AJ3266">
        <v>0</v>
      </c>
      <c r="AK3266" t="s">
        <v>7974</v>
      </c>
      <c r="AL3266" t="s">
        <v>7974</v>
      </c>
      <c r="AM3266" t="s">
        <v>20019</v>
      </c>
    </row>
    <row r="3267" spans="1:39" x14ac:dyDescent="0.25">
      <c r="A3267" t="s">
        <v>9314</v>
      </c>
      <c r="B3267" t="s">
        <v>4841</v>
      </c>
      <c r="C3267" t="s">
        <v>4842</v>
      </c>
      <c r="D3267">
        <v>54</v>
      </c>
      <c r="E3267" t="s">
        <v>4845</v>
      </c>
      <c r="F3267">
        <v>7.27</v>
      </c>
      <c r="I3267" t="s">
        <v>13524</v>
      </c>
      <c r="K3267" t="s">
        <v>6860</v>
      </c>
      <c r="L3267" t="s">
        <v>6861</v>
      </c>
      <c r="M3267" t="s">
        <v>15147</v>
      </c>
      <c r="N3267">
        <v>9</v>
      </c>
      <c r="O3267" t="s">
        <v>15523</v>
      </c>
      <c r="P3267" t="s">
        <v>16966</v>
      </c>
      <c r="Q3267">
        <v>6</v>
      </c>
      <c r="R3267">
        <v>2</v>
      </c>
      <c r="S3267">
        <v>1.21</v>
      </c>
      <c r="T3267">
        <v>1.24</v>
      </c>
      <c r="U3267">
        <v>353.36</v>
      </c>
      <c r="V3267">
        <v>113.39</v>
      </c>
      <c r="W3267">
        <v>2.29</v>
      </c>
      <c r="X3267">
        <v>9.9499999999999993</v>
      </c>
      <c r="Y3267">
        <v>6.12</v>
      </c>
      <c r="Z3267">
        <v>2</v>
      </c>
      <c r="AA3267" t="s">
        <v>4250</v>
      </c>
      <c r="AB3267">
        <v>0</v>
      </c>
      <c r="AC3267">
        <v>3</v>
      </c>
      <c r="AD3267">
        <v>4.7203333333333326</v>
      </c>
      <c r="AF3267" t="s">
        <v>7949</v>
      </c>
      <c r="AI3267">
        <v>0</v>
      </c>
      <c r="AJ3267">
        <v>0</v>
      </c>
      <c r="AM3267" t="s">
        <v>20019</v>
      </c>
    </row>
    <row r="3268" spans="1:39" x14ac:dyDescent="0.25">
      <c r="A3268" t="s">
        <v>9014</v>
      </c>
      <c r="B3268" t="s">
        <v>4841</v>
      </c>
      <c r="C3268" t="s">
        <v>4842</v>
      </c>
      <c r="D3268">
        <v>54</v>
      </c>
      <c r="E3268" t="s">
        <v>4845</v>
      </c>
      <c r="F3268">
        <v>7.27</v>
      </c>
      <c r="K3268" t="s">
        <v>6860</v>
      </c>
      <c r="L3268" t="s">
        <v>6861</v>
      </c>
      <c r="M3268" t="s">
        <v>15068</v>
      </c>
      <c r="N3268">
        <v>9</v>
      </c>
      <c r="O3268" t="s">
        <v>15421</v>
      </c>
      <c r="P3268" t="s">
        <v>16666</v>
      </c>
      <c r="Q3268">
        <v>6</v>
      </c>
      <c r="R3268">
        <v>2</v>
      </c>
      <c r="S3268">
        <v>0.83</v>
      </c>
      <c r="T3268">
        <v>0.83</v>
      </c>
      <c r="U3268">
        <v>389.34</v>
      </c>
      <c r="V3268">
        <v>113.39</v>
      </c>
      <c r="W3268">
        <v>2.54</v>
      </c>
      <c r="X3268">
        <v>9.9499999999999993</v>
      </c>
      <c r="Y3268">
        <v>4.05</v>
      </c>
      <c r="Z3268">
        <v>2</v>
      </c>
      <c r="AA3268" t="s">
        <v>4250</v>
      </c>
      <c r="AB3268">
        <v>0</v>
      </c>
      <c r="AC3268">
        <v>4</v>
      </c>
      <c r="AD3268">
        <v>4.510761904761905</v>
      </c>
      <c r="AF3268" t="s">
        <v>7949</v>
      </c>
      <c r="AI3268">
        <v>0</v>
      </c>
      <c r="AJ3268">
        <v>0</v>
      </c>
      <c r="AK3268" t="s">
        <v>19861</v>
      </c>
      <c r="AL3268" t="s">
        <v>19861</v>
      </c>
      <c r="AM3268" t="s">
        <v>20019</v>
      </c>
    </row>
    <row r="3269" spans="1:39" x14ac:dyDescent="0.25">
      <c r="A3269" t="s">
        <v>9895</v>
      </c>
      <c r="B3269" t="s">
        <v>4841</v>
      </c>
      <c r="C3269" t="s">
        <v>4842</v>
      </c>
      <c r="D3269">
        <v>54</v>
      </c>
      <c r="E3269" t="s">
        <v>4845</v>
      </c>
      <c r="F3269">
        <v>7.27</v>
      </c>
      <c r="K3269" t="s">
        <v>6860</v>
      </c>
      <c r="L3269" t="s">
        <v>6861</v>
      </c>
      <c r="M3269" t="s">
        <v>15161</v>
      </c>
      <c r="N3269">
        <v>9</v>
      </c>
      <c r="O3269" t="s">
        <v>15539</v>
      </c>
      <c r="P3269" t="s">
        <v>17547</v>
      </c>
      <c r="Q3269">
        <v>7</v>
      </c>
      <c r="R3269">
        <v>3</v>
      </c>
      <c r="S3269">
        <v>0.7</v>
      </c>
      <c r="T3269">
        <v>2.17</v>
      </c>
      <c r="U3269">
        <v>465.65</v>
      </c>
      <c r="V3269">
        <v>117.42</v>
      </c>
      <c r="W3269">
        <v>2.2999999999999998</v>
      </c>
      <c r="X3269">
        <v>13.15</v>
      </c>
      <c r="Y3269">
        <v>8.17</v>
      </c>
      <c r="Z3269">
        <v>2</v>
      </c>
      <c r="AA3269" t="s">
        <v>4250</v>
      </c>
      <c r="AB3269">
        <v>0</v>
      </c>
      <c r="AC3269">
        <v>10</v>
      </c>
      <c r="AD3269">
        <v>3.4130238095238101</v>
      </c>
      <c r="AF3269" t="s">
        <v>7949</v>
      </c>
      <c r="AI3269">
        <v>0</v>
      </c>
      <c r="AJ3269">
        <v>0</v>
      </c>
      <c r="AK3269" t="s">
        <v>19884</v>
      </c>
      <c r="AL3269" t="s">
        <v>19884</v>
      </c>
      <c r="AM3269" t="s">
        <v>20019</v>
      </c>
    </row>
    <row r="3270" spans="1:39" x14ac:dyDescent="0.25">
      <c r="A3270" t="s">
        <v>10243</v>
      </c>
      <c r="B3270" t="s">
        <v>4841</v>
      </c>
      <c r="C3270" t="s">
        <v>4842</v>
      </c>
      <c r="D3270">
        <v>54</v>
      </c>
      <c r="E3270" t="s">
        <v>4845</v>
      </c>
      <c r="F3270">
        <v>7.27</v>
      </c>
      <c r="K3270" t="s">
        <v>6860</v>
      </c>
      <c r="M3270" t="s">
        <v>14983</v>
      </c>
      <c r="N3270">
        <v>8</v>
      </c>
      <c r="O3270" t="s">
        <v>15306</v>
      </c>
      <c r="P3270" t="s">
        <v>17895</v>
      </c>
      <c r="Q3270">
        <v>5</v>
      </c>
      <c r="R3270">
        <v>4</v>
      </c>
      <c r="S3270">
        <v>2.0099999999999998</v>
      </c>
      <c r="T3270">
        <v>3.41</v>
      </c>
      <c r="U3270">
        <v>660.81</v>
      </c>
      <c r="V3270">
        <v>110.77</v>
      </c>
      <c r="W3270">
        <v>4.22</v>
      </c>
      <c r="X3270">
        <v>13.67</v>
      </c>
      <c r="Y3270">
        <v>8.83</v>
      </c>
      <c r="Z3270">
        <v>3</v>
      </c>
      <c r="AA3270" t="s">
        <v>4250</v>
      </c>
      <c r="AB3270">
        <v>1</v>
      </c>
      <c r="AC3270">
        <v>13</v>
      </c>
      <c r="AD3270">
        <v>2.682666666666667</v>
      </c>
      <c r="AF3270" t="s">
        <v>7952</v>
      </c>
      <c r="AI3270">
        <v>0</v>
      </c>
      <c r="AJ3270">
        <v>0</v>
      </c>
      <c r="AK3270" t="s">
        <v>19858</v>
      </c>
      <c r="AL3270" t="s">
        <v>19858</v>
      </c>
      <c r="AM3270" t="s">
        <v>20019</v>
      </c>
    </row>
    <row r="3271" spans="1:39" x14ac:dyDescent="0.25">
      <c r="A3271" t="s">
        <v>10244</v>
      </c>
      <c r="B3271" t="s">
        <v>4841</v>
      </c>
      <c r="C3271" t="s">
        <v>4842</v>
      </c>
      <c r="D3271">
        <v>54</v>
      </c>
      <c r="E3271" t="s">
        <v>4845</v>
      </c>
      <c r="F3271">
        <v>7.27</v>
      </c>
      <c r="K3271" t="s">
        <v>6860</v>
      </c>
      <c r="M3271" t="s">
        <v>15045</v>
      </c>
      <c r="N3271">
        <v>8</v>
      </c>
      <c r="O3271" t="s">
        <v>15393</v>
      </c>
      <c r="P3271" t="s">
        <v>17896</v>
      </c>
      <c r="Q3271">
        <v>5</v>
      </c>
      <c r="R3271">
        <v>4</v>
      </c>
      <c r="S3271">
        <v>2.0099999999999998</v>
      </c>
      <c r="T3271">
        <v>3.41</v>
      </c>
      <c r="U3271">
        <v>660.81</v>
      </c>
      <c r="V3271">
        <v>110.77</v>
      </c>
      <c r="W3271">
        <v>4.22</v>
      </c>
      <c r="X3271">
        <v>13.67</v>
      </c>
      <c r="Y3271">
        <v>8.83</v>
      </c>
      <c r="Z3271">
        <v>3</v>
      </c>
      <c r="AA3271" t="s">
        <v>4250</v>
      </c>
      <c r="AB3271">
        <v>1</v>
      </c>
      <c r="AC3271">
        <v>13</v>
      </c>
      <c r="AD3271">
        <v>2.682666666666667</v>
      </c>
      <c r="AF3271" t="s">
        <v>7952</v>
      </c>
      <c r="AI3271">
        <v>0</v>
      </c>
      <c r="AJ3271">
        <v>0</v>
      </c>
      <c r="AK3271" t="s">
        <v>19886</v>
      </c>
      <c r="AL3271" t="s">
        <v>19886</v>
      </c>
      <c r="AM3271" t="s">
        <v>20019</v>
      </c>
    </row>
    <row r="3272" spans="1:39" x14ac:dyDescent="0.25">
      <c r="A3272" t="s">
        <v>10245</v>
      </c>
      <c r="B3272" t="s">
        <v>4841</v>
      </c>
      <c r="C3272" t="s">
        <v>4842</v>
      </c>
      <c r="D3272">
        <v>54</v>
      </c>
      <c r="E3272" t="s">
        <v>4845</v>
      </c>
      <c r="F3272">
        <v>7.27</v>
      </c>
      <c r="K3272" t="s">
        <v>6860</v>
      </c>
      <c r="M3272" t="s">
        <v>14992</v>
      </c>
      <c r="N3272">
        <v>8</v>
      </c>
      <c r="O3272" t="s">
        <v>15318</v>
      </c>
      <c r="P3272" t="s">
        <v>17897</v>
      </c>
      <c r="Q3272">
        <v>7</v>
      </c>
      <c r="R3272">
        <v>3</v>
      </c>
      <c r="S3272">
        <v>4.29</v>
      </c>
      <c r="T3272">
        <v>5.34</v>
      </c>
      <c r="U3272">
        <v>689.8</v>
      </c>
      <c r="V3272">
        <v>109.36</v>
      </c>
      <c r="W3272">
        <v>6.53</v>
      </c>
      <c r="X3272">
        <v>13.41</v>
      </c>
      <c r="Y3272">
        <v>8.36</v>
      </c>
      <c r="Z3272">
        <v>4</v>
      </c>
      <c r="AA3272" t="s">
        <v>4250</v>
      </c>
      <c r="AB3272">
        <v>2</v>
      </c>
      <c r="AC3272">
        <v>18</v>
      </c>
      <c r="AD3272">
        <v>1.3413333333333339</v>
      </c>
      <c r="AF3272" t="s">
        <v>7949</v>
      </c>
      <c r="AI3272">
        <v>0</v>
      </c>
      <c r="AJ3272">
        <v>0</v>
      </c>
      <c r="AK3272" t="s">
        <v>19864</v>
      </c>
      <c r="AL3272" t="s">
        <v>19864</v>
      </c>
      <c r="AM3272" t="s">
        <v>20019</v>
      </c>
    </row>
    <row r="3273" spans="1:39" x14ac:dyDescent="0.25">
      <c r="A3273" t="s">
        <v>10246</v>
      </c>
      <c r="B3273" t="s">
        <v>4841</v>
      </c>
      <c r="C3273" t="s">
        <v>4842</v>
      </c>
      <c r="D3273">
        <v>54</v>
      </c>
      <c r="E3273" t="s">
        <v>4845</v>
      </c>
      <c r="F3273">
        <v>7.27</v>
      </c>
      <c r="K3273" t="s">
        <v>6860</v>
      </c>
      <c r="L3273" t="s">
        <v>6861</v>
      </c>
      <c r="M3273" t="s">
        <v>14991</v>
      </c>
      <c r="N3273">
        <v>9</v>
      </c>
      <c r="O3273" t="s">
        <v>15315</v>
      </c>
      <c r="P3273" t="s">
        <v>17898</v>
      </c>
      <c r="Q3273">
        <v>6</v>
      </c>
      <c r="R3273">
        <v>2</v>
      </c>
      <c r="S3273">
        <v>3.23</v>
      </c>
      <c r="T3273">
        <v>3.23</v>
      </c>
      <c r="U3273">
        <v>448.32</v>
      </c>
      <c r="V3273">
        <v>98.83</v>
      </c>
      <c r="W3273">
        <v>3.57</v>
      </c>
      <c r="X3273">
        <v>10.130000000000001</v>
      </c>
      <c r="Y3273">
        <v>2.3199999999999998</v>
      </c>
      <c r="Z3273">
        <v>2</v>
      </c>
      <c r="AA3273" t="s">
        <v>4250</v>
      </c>
      <c r="AB3273">
        <v>0</v>
      </c>
      <c r="AC3273">
        <v>4</v>
      </c>
      <c r="AD3273">
        <v>3.8448095238095239</v>
      </c>
      <c r="AF3273" t="s">
        <v>7949</v>
      </c>
      <c r="AI3273">
        <v>0</v>
      </c>
      <c r="AJ3273">
        <v>0</v>
      </c>
      <c r="AK3273" t="s">
        <v>19861</v>
      </c>
      <c r="AL3273" t="s">
        <v>19861</v>
      </c>
      <c r="AM3273" t="s">
        <v>20019</v>
      </c>
    </row>
    <row r="3274" spans="1:39" x14ac:dyDescent="0.25">
      <c r="A3274" t="s">
        <v>10247</v>
      </c>
      <c r="B3274" t="s">
        <v>4841</v>
      </c>
      <c r="C3274" t="s">
        <v>4842</v>
      </c>
      <c r="D3274">
        <v>54</v>
      </c>
      <c r="E3274" t="s">
        <v>4845</v>
      </c>
      <c r="F3274">
        <v>7.27</v>
      </c>
      <c r="I3274" t="s">
        <v>13525</v>
      </c>
      <c r="K3274" t="s">
        <v>6860</v>
      </c>
      <c r="L3274" t="s">
        <v>6861</v>
      </c>
      <c r="M3274" t="s">
        <v>15145</v>
      </c>
      <c r="N3274">
        <v>9</v>
      </c>
      <c r="O3274" t="s">
        <v>15521</v>
      </c>
      <c r="P3274" t="s">
        <v>17899</v>
      </c>
      <c r="Q3274">
        <v>5</v>
      </c>
      <c r="R3274">
        <v>2</v>
      </c>
      <c r="S3274">
        <v>4.0599999999999996</v>
      </c>
      <c r="T3274">
        <v>4.08</v>
      </c>
      <c r="U3274">
        <v>395.32</v>
      </c>
      <c r="V3274">
        <v>80.37</v>
      </c>
      <c r="W3274">
        <v>4.3099999999999996</v>
      </c>
      <c r="X3274">
        <v>9.84</v>
      </c>
      <c r="Y3274">
        <v>6.06</v>
      </c>
      <c r="Z3274">
        <v>2</v>
      </c>
      <c r="AA3274" t="s">
        <v>4250</v>
      </c>
      <c r="AB3274">
        <v>0</v>
      </c>
      <c r="AC3274">
        <v>3</v>
      </c>
      <c r="AD3274">
        <v>3.7077142857142862</v>
      </c>
      <c r="AF3274" t="s">
        <v>7949</v>
      </c>
      <c r="AI3274">
        <v>0</v>
      </c>
      <c r="AJ3274">
        <v>0</v>
      </c>
      <c r="AM3274" t="s">
        <v>20019</v>
      </c>
    </row>
    <row r="3275" spans="1:39" x14ac:dyDescent="0.25">
      <c r="A3275" t="s">
        <v>10247</v>
      </c>
      <c r="B3275" t="s">
        <v>4841</v>
      </c>
      <c r="C3275" t="s">
        <v>4842</v>
      </c>
      <c r="D3275">
        <v>54</v>
      </c>
      <c r="E3275" t="s">
        <v>4845</v>
      </c>
      <c r="F3275">
        <v>7.27</v>
      </c>
      <c r="I3275" t="s">
        <v>13526</v>
      </c>
      <c r="K3275" t="s">
        <v>6860</v>
      </c>
      <c r="L3275" t="s">
        <v>6861</v>
      </c>
      <c r="M3275" t="s">
        <v>15146</v>
      </c>
      <c r="N3275">
        <v>9</v>
      </c>
      <c r="O3275" t="s">
        <v>15522</v>
      </c>
      <c r="P3275" t="s">
        <v>17899</v>
      </c>
      <c r="Q3275">
        <v>5</v>
      </c>
      <c r="R3275">
        <v>2</v>
      </c>
      <c r="S3275">
        <v>4.0599999999999996</v>
      </c>
      <c r="T3275">
        <v>4.08</v>
      </c>
      <c r="U3275">
        <v>395.32</v>
      </c>
      <c r="V3275">
        <v>80.37</v>
      </c>
      <c r="W3275">
        <v>4.3099999999999996</v>
      </c>
      <c r="X3275">
        <v>9.84</v>
      </c>
      <c r="Y3275">
        <v>6.06</v>
      </c>
      <c r="Z3275">
        <v>2</v>
      </c>
      <c r="AA3275" t="s">
        <v>4250</v>
      </c>
      <c r="AB3275">
        <v>0</v>
      </c>
      <c r="AC3275">
        <v>3</v>
      </c>
      <c r="AD3275">
        <v>3.7077142857142862</v>
      </c>
      <c r="AF3275" t="s">
        <v>7949</v>
      </c>
      <c r="AI3275">
        <v>0</v>
      </c>
      <c r="AJ3275">
        <v>0</v>
      </c>
      <c r="AM3275" t="s">
        <v>20019</v>
      </c>
    </row>
    <row r="3276" spans="1:39" x14ac:dyDescent="0.25">
      <c r="A3276" t="s">
        <v>10248</v>
      </c>
      <c r="B3276" t="s">
        <v>4841</v>
      </c>
      <c r="C3276" t="s">
        <v>4842</v>
      </c>
      <c r="D3276">
        <v>54</v>
      </c>
      <c r="E3276" t="s">
        <v>4845</v>
      </c>
      <c r="F3276">
        <v>7.27</v>
      </c>
      <c r="I3276" t="s">
        <v>13527</v>
      </c>
      <c r="K3276" t="s">
        <v>6860</v>
      </c>
      <c r="L3276" t="s">
        <v>6861</v>
      </c>
      <c r="M3276" t="s">
        <v>15075</v>
      </c>
      <c r="N3276">
        <v>9</v>
      </c>
      <c r="O3276" t="s">
        <v>15429</v>
      </c>
      <c r="P3276" t="s">
        <v>17900</v>
      </c>
      <c r="Q3276">
        <v>7</v>
      </c>
      <c r="R3276">
        <v>2</v>
      </c>
      <c r="S3276">
        <v>4.5999999999999996</v>
      </c>
      <c r="T3276">
        <v>4.62</v>
      </c>
      <c r="U3276">
        <v>411.46</v>
      </c>
      <c r="V3276">
        <v>102.49</v>
      </c>
      <c r="W3276">
        <v>3.06</v>
      </c>
      <c r="X3276">
        <v>8.75</v>
      </c>
      <c r="Y3276">
        <v>4.71</v>
      </c>
      <c r="Z3276">
        <v>2</v>
      </c>
      <c r="AA3276" t="s">
        <v>4250</v>
      </c>
      <c r="AB3276">
        <v>0</v>
      </c>
      <c r="AC3276">
        <v>5</v>
      </c>
      <c r="AD3276">
        <v>2.9060952380952378</v>
      </c>
      <c r="AF3276" t="s">
        <v>7949</v>
      </c>
      <c r="AI3276">
        <v>0</v>
      </c>
      <c r="AJ3276">
        <v>0</v>
      </c>
      <c r="AM3276" t="s">
        <v>20019</v>
      </c>
    </row>
    <row r="3277" spans="1:39" x14ac:dyDescent="0.25">
      <c r="A3277" t="s">
        <v>10248</v>
      </c>
      <c r="B3277" t="s">
        <v>4841</v>
      </c>
      <c r="C3277" t="s">
        <v>4842</v>
      </c>
      <c r="D3277">
        <v>54</v>
      </c>
      <c r="E3277" t="s">
        <v>4845</v>
      </c>
      <c r="F3277">
        <v>7.27</v>
      </c>
      <c r="I3277" t="s">
        <v>13528</v>
      </c>
      <c r="K3277" t="s">
        <v>6860</v>
      </c>
      <c r="L3277" t="s">
        <v>6861</v>
      </c>
      <c r="M3277" t="s">
        <v>15076</v>
      </c>
      <c r="N3277">
        <v>8</v>
      </c>
      <c r="O3277" t="s">
        <v>15430</v>
      </c>
      <c r="P3277" t="s">
        <v>17900</v>
      </c>
      <c r="Q3277">
        <v>7</v>
      </c>
      <c r="R3277">
        <v>2</v>
      </c>
      <c r="S3277">
        <v>4.5999999999999996</v>
      </c>
      <c r="T3277">
        <v>4.62</v>
      </c>
      <c r="U3277">
        <v>411.46</v>
      </c>
      <c r="V3277">
        <v>102.49</v>
      </c>
      <c r="W3277">
        <v>3.06</v>
      </c>
      <c r="X3277">
        <v>8.75</v>
      </c>
      <c r="Y3277">
        <v>4.71</v>
      </c>
      <c r="Z3277">
        <v>2</v>
      </c>
      <c r="AA3277" t="s">
        <v>4250</v>
      </c>
      <c r="AB3277">
        <v>0</v>
      </c>
      <c r="AC3277">
        <v>5</v>
      </c>
      <c r="AD3277">
        <v>2.9060952380952378</v>
      </c>
      <c r="AF3277" t="s">
        <v>7949</v>
      </c>
      <c r="AI3277">
        <v>0</v>
      </c>
      <c r="AJ3277">
        <v>0</v>
      </c>
      <c r="AM3277" t="s">
        <v>20019</v>
      </c>
    </row>
    <row r="3278" spans="1:39" x14ac:dyDescent="0.25">
      <c r="A3278" t="s">
        <v>10249</v>
      </c>
      <c r="B3278" t="s">
        <v>4841</v>
      </c>
      <c r="C3278" t="s">
        <v>4842</v>
      </c>
      <c r="D3278">
        <v>54</v>
      </c>
      <c r="E3278" t="s">
        <v>4845</v>
      </c>
      <c r="F3278">
        <v>7.27</v>
      </c>
      <c r="I3278" t="s">
        <v>13529</v>
      </c>
      <c r="K3278" t="s">
        <v>6860</v>
      </c>
      <c r="M3278" t="s">
        <v>14989</v>
      </c>
      <c r="N3278">
        <v>8</v>
      </c>
      <c r="O3278" t="s">
        <v>15313</v>
      </c>
      <c r="P3278" t="s">
        <v>17901</v>
      </c>
      <c r="Q3278">
        <v>8</v>
      </c>
      <c r="R3278">
        <v>2</v>
      </c>
      <c r="S3278">
        <v>4.6100000000000003</v>
      </c>
      <c r="T3278">
        <v>4.6100000000000003</v>
      </c>
      <c r="U3278">
        <v>457.5</v>
      </c>
      <c r="V3278">
        <v>102.49</v>
      </c>
      <c r="W3278">
        <v>3.49</v>
      </c>
      <c r="X3278">
        <v>10.1</v>
      </c>
      <c r="Y3278">
        <v>3.8</v>
      </c>
      <c r="Z3278">
        <v>2</v>
      </c>
      <c r="AA3278" t="s">
        <v>4250</v>
      </c>
      <c r="AB3278">
        <v>0</v>
      </c>
      <c r="AC3278">
        <v>3</v>
      </c>
      <c r="AD3278">
        <v>2.582238095238095</v>
      </c>
      <c r="AF3278" t="s">
        <v>7949</v>
      </c>
      <c r="AI3278">
        <v>0</v>
      </c>
      <c r="AJ3278">
        <v>0</v>
      </c>
      <c r="AM3278" t="s">
        <v>20019</v>
      </c>
    </row>
    <row r="3279" spans="1:39" x14ac:dyDescent="0.25">
      <c r="A3279" t="s">
        <v>10250</v>
      </c>
      <c r="B3279" t="s">
        <v>4841</v>
      </c>
      <c r="C3279" t="s">
        <v>4842</v>
      </c>
      <c r="D3279">
        <v>54.2</v>
      </c>
      <c r="E3279" t="s">
        <v>4845</v>
      </c>
      <c r="F3279">
        <v>7.27</v>
      </c>
      <c r="K3279" t="s">
        <v>6860</v>
      </c>
      <c r="M3279" t="s">
        <v>15177</v>
      </c>
      <c r="N3279">
        <v>8</v>
      </c>
      <c r="O3279" t="s">
        <v>15560</v>
      </c>
      <c r="P3279" t="s">
        <v>17902</v>
      </c>
      <c r="U3279">
        <v>1041.26</v>
      </c>
      <c r="Y3279">
        <v>0</v>
      </c>
      <c r="AI3279">
        <v>0</v>
      </c>
      <c r="AJ3279">
        <v>0</v>
      </c>
      <c r="AK3279" t="s">
        <v>19930</v>
      </c>
      <c r="AL3279" t="s">
        <v>19930</v>
      </c>
      <c r="AM3279" t="s">
        <v>20019</v>
      </c>
    </row>
    <row r="3280" spans="1:39" x14ac:dyDescent="0.25">
      <c r="A3280" t="s">
        <v>10250</v>
      </c>
      <c r="B3280" t="s">
        <v>4841</v>
      </c>
      <c r="C3280" t="s">
        <v>4842</v>
      </c>
      <c r="D3280">
        <v>54.2</v>
      </c>
      <c r="E3280" t="s">
        <v>4845</v>
      </c>
      <c r="F3280">
        <v>7.27</v>
      </c>
      <c r="K3280" t="s">
        <v>6860</v>
      </c>
      <c r="L3280" t="s">
        <v>6861</v>
      </c>
      <c r="M3280" t="s">
        <v>15141</v>
      </c>
      <c r="N3280">
        <v>9</v>
      </c>
      <c r="O3280" t="s">
        <v>15517</v>
      </c>
      <c r="P3280" t="s">
        <v>17902</v>
      </c>
      <c r="U3280">
        <v>1041.26</v>
      </c>
      <c r="Y3280">
        <v>0</v>
      </c>
      <c r="AI3280">
        <v>0</v>
      </c>
      <c r="AJ3280">
        <v>0</v>
      </c>
      <c r="AK3280" t="s">
        <v>19952</v>
      </c>
      <c r="AL3280" t="s">
        <v>19952</v>
      </c>
      <c r="AM3280" t="s">
        <v>20019</v>
      </c>
    </row>
    <row r="3281" spans="1:39" x14ac:dyDescent="0.25">
      <c r="A3281" t="s">
        <v>10251</v>
      </c>
      <c r="B3281" t="s">
        <v>4841</v>
      </c>
      <c r="C3281" t="s">
        <v>4842</v>
      </c>
      <c r="D3281">
        <v>54.3</v>
      </c>
      <c r="E3281" t="s">
        <v>4845</v>
      </c>
      <c r="F3281">
        <v>7.26</v>
      </c>
      <c r="I3281" t="s">
        <v>13530</v>
      </c>
      <c r="K3281" t="s">
        <v>6860</v>
      </c>
      <c r="L3281" t="s">
        <v>6861</v>
      </c>
      <c r="M3281" t="s">
        <v>15042</v>
      </c>
      <c r="N3281">
        <v>9</v>
      </c>
      <c r="O3281" t="s">
        <v>15389</v>
      </c>
      <c r="P3281" t="s">
        <v>17903</v>
      </c>
      <c r="Q3281">
        <v>4</v>
      </c>
      <c r="R3281">
        <v>1</v>
      </c>
      <c r="S3281">
        <v>2.81</v>
      </c>
      <c r="T3281">
        <v>2.84</v>
      </c>
      <c r="U3281">
        <v>383.54</v>
      </c>
      <c r="V3281">
        <v>67.92</v>
      </c>
      <c r="W3281">
        <v>3.53</v>
      </c>
      <c r="Y3281">
        <v>6.21</v>
      </c>
      <c r="Z3281">
        <v>1</v>
      </c>
      <c r="AA3281" t="s">
        <v>4250</v>
      </c>
      <c r="AB3281">
        <v>0</v>
      </c>
      <c r="AC3281">
        <v>4</v>
      </c>
      <c r="AD3281">
        <v>5.2601904761904761</v>
      </c>
      <c r="AF3281" t="s">
        <v>7949</v>
      </c>
      <c r="AI3281">
        <v>0</v>
      </c>
      <c r="AJ3281">
        <v>0</v>
      </c>
      <c r="AM3281" t="s">
        <v>20019</v>
      </c>
    </row>
    <row r="3282" spans="1:39" x14ac:dyDescent="0.25">
      <c r="A3282" t="s">
        <v>10251</v>
      </c>
      <c r="B3282" t="s">
        <v>4841</v>
      </c>
      <c r="C3282" t="s">
        <v>4842</v>
      </c>
      <c r="D3282">
        <v>54.3</v>
      </c>
      <c r="E3282" t="s">
        <v>4845</v>
      </c>
      <c r="F3282">
        <v>7.26</v>
      </c>
      <c r="I3282" t="s">
        <v>13531</v>
      </c>
      <c r="K3282" t="s">
        <v>6860</v>
      </c>
      <c r="M3282" t="s">
        <v>15002</v>
      </c>
      <c r="N3282">
        <v>8</v>
      </c>
      <c r="O3282" t="s">
        <v>15332</v>
      </c>
      <c r="P3282" t="s">
        <v>17903</v>
      </c>
      <c r="Q3282">
        <v>4</v>
      </c>
      <c r="R3282">
        <v>1</v>
      </c>
      <c r="S3282">
        <v>2.81</v>
      </c>
      <c r="T3282">
        <v>2.84</v>
      </c>
      <c r="U3282">
        <v>383.54</v>
      </c>
      <c r="V3282">
        <v>67.92</v>
      </c>
      <c r="W3282">
        <v>3.53</v>
      </c>
      <c r="Y3282">
        <v>6.21</v>
      </c>
      <c r="Z3282">
        <v>1</v>
      </c>
      <c r="AA3282" t="s">
        <v>4250</v>
      </c>
      <c r="AB3282">
        <v>0</v>
      </c>
      <c r="AC3282">
        <v>4</v>
      </c>
      <c r="AD3282">
        <v>5.2601904761904761</v>
      </c>
      <c r="AF3282" t="s">
        <v>7949</v>
      </c>
      <c r="AI3282">
        <v>0</v>
      </c>
      <c r="AJ3282">
        <v>0</v>
      </c>
      <c r="AM3282" t="s">
        <v>20019</v>
      </c>
    </row>
    <row r="3283" spans="1:39" x14ac:dyDescent="0.25">
      <c r="A3283" t="s">
        <v>10252</v>
      </c>
      <c r="B3283" t="s">
        <v>4841</v>
      </c>
      <c r="C3283" t="s">
        <v>4842</v>
      </c>
      <c r="D3283">
        <v>54.4</v>
      </c>
      <c r="E3283" t="s">
        <v>4845</v>
      </c>
      <c r="F3283">
        <v>7.26</v>
      </c>
      <c r="I3283" t="s">
        <v>13532</v>
      </c>
      <c r="K3283" t="s">
        <v>6860</v>
      </c>
      <c r="L3283" t="s">
        <v>6861</v>
      </c>
      <c r="M3283" t="s">
        <v>14987</v>
      </c>
      <c r="N3283">
        <v>9</v>
      </c>
      <c r="O3283" t="s">
        <v>15311</v>
      </c>
      <c r="P3283" t="s">
        <v>17904</v>
      </c>
      <c r="Q3283">
        <v>5</v>
      </c>
      <c r="R3283">
        <v>2</v>
      </c>
      <c r="S3283">
        <v>2.0499999999999998</v>
      </c>
      <c r="T3283">
        <v>2.0699999999999998</v>
      </c>
      <c r="U3283">
        <v>427.24</v>
      </c>
      <c r="V3283">
        <v>89.6</v>
      </c>
      <c r="W3283">
        <v>3.68</v>
      </c>
      <c r="X3283">
        <v>8.85</v>
      </c>
      <c r="Y3283">
        <v>4.87</v>
      </c>
      <c r="Z3283">
        <v>2</v>
      </c>
      <c r="AA3283" t="s">
        <v>4250</v>
      </c>
      <c r="AB3283">
        <v>0</v>
      </c>
      <c r="AC3283">
        <v>4</v>
      </c>
      <c r="AD3283">
        <v>4.9947142857142861</v>
      </c>
      <c r="AF3283" t="s">
        <v>7949</v>
      </c>
      <c r="AI3283">
        <v>0</v>
      </c>
      <c r="AJ3283">
        <v>0</v>
      </c>
      <c r="AM3283" t="s">
        <v>20019</v>
      </c>
    </row>
    <row r="3284" spans="1:39" x14ac:dyDescent="0.25">
      <c r="A3284" t="s">
        <v>9802</v>
      </c>
      <c r="B3284" t="s">
        <v>4841</v>
      </c>
      <c r="C3284" t="s">
        <v>4842</v>
      </c>
      <c r="D3284">
        <v>54.4</v>
      </c>
      <c r="E3284" t="s">
        <v>4845</v>
      </c>
      <c r="F3284">
        <v>7.26</v>
      </c>
      <c r="I3284" t="s">
        <v>13533</v>
      </c>
      <c r="K3284" t="s">
        <v>6860</v>
      </c>
      <c r="L3284" t="s">
        <v>6861</v>
      </c>
      <c r="M3284" t="s">
        <v>14972</v>
      </c>
      <c r="N3284">
        <v>8</v>
      </c>
      <c r="O3284" t="s">
        <v>15293</v>
      </c>
      <c r="P3284" t="s">
        <v>17454</v>
      </c>
      <c r="Q3284">
        <v>6</v>
      </c>
      <c r="R3284">
        <v>2</v>
      </c>
      <c r="S3284">
        <v>2.16</v>
      </c>
      <c r="T3284">
        <v>2.1800000000000002</v>
      </c>
      <c r="U3284">
        <v>473.79</v>
      </c>
      <c r="V3284">
        <v>113.39</v>
      </c>
      <c r="W3284">
        <v>3.83</v>
      </c>
      <c r="X3284">
        <v>8.7100000000000009</v>
      </c>
      <c r="Y3284">
        <v>3.63</v>
      </c>
      <c r="Z3284">
        <v>2</v>
      </c>
      <c r="AA3284" t="s">
        <v>4250</v>
      </c>
      <c r="AB3284">
        <v>0</v>
      </c>
      <c r="AC3284">
        <v>4</v>
      </c>
      <c r="AD3284">
        <v>3.827547619047619</v>
      </c>
      <c r="AF3284" t="s">
        <v>7949</v>
      </c>
      <c r="AI3284">
        <v>0</v>
      </c>
      <c r="AJ3284">
        <v>0</v>
      </c>
      <c r="AM3284" t="s">
        <v>20019</v>
      </c>
    </row>
    <row r="3285" spans="1:39" x14ac:dyDescent="0.25">
      <c r="A3285" t="s">
        <v>10253</v>
      </c>
      <c r="B3285" t="s">
        <v>4841</v>
      </c>
      <c r="C3285" t="s">
        <v>4842</v>
      </c>
      <c r="D3285">
        <v>54.6</v>
      </c>
      <c r="E3285" t="s">
        <v>4845</v>
      </c>
      <c r="F3285">
        <v>7.26</v>
      </c>
      <c r="K3285" t="s">
        <v>6860</v>
      </c>
      <c r="L3285" t="s">
        <v>6861</v>
      </c>
      <c r="M3285" t="s">
        <v>15180</v>
      </c>
      <c r="N3285">
        <v>9</v>
      </c>
      <c r="O3285" t="s">
        <v>15565</v>
      </c>
      <c r="P3285" t="s">
        <v>17905</v>
      </c>
      <c r="Q3285">
        <v>7</v>
      </c>
      <c r="R3285">
        <v>4</v>
      </c>
      <c r="S3285">
        <v>1.75</v>
      </c>
      <c r="T3285">
        <v>3.81</v>
      </c>
      <c r="U3285">
        <v>711.93</v>
      </c>
      <c r="V3285">
        <v>131.08000000000001</v>
      </c>
      <c r="W3285">
        <v>4.53</v>
      </c>
      <c r="X3285">
        <v>13.72</v>
      </c>
      <c r="Y3285">
        <v>9.3800000000000008</v>
      </c>
      <c r="Z3285">
        <v>4</v>
      </c>
      <c r="AA3285" t="s">
        <v>4250</v>
      </c>
      <c r="AB3285">
        <v>1</v>
      </c>
      <c r="AC3285">
        <v>15</v>
      </c>
      <c r="AD3285">
        <v>1.905</v>
      </c>
      <c r="AF3285" t="s">
        <v>7952</v>
      </c>
      <c r="AI3285">
        <v>0</v>
      </c>
      <c r="AJ3285">
        <v>0</v>
      </c>
      <c r="AK3285" t="s">
        <v>19973</v>
      </c>
      <c r="AL3285" t="s">
        <v>19973</v>
      </c>
      <c r="AM3285" t="s">
        <v>20019</v>
      </c>
    </row>
    <row r="3286" spans="1:39" x14ac:dyDescent="0.25">
      <c r="A3286" t="s">
        <v>9355</v>
      </c>
      <c r="B3286" t="s">
        <v>4841</v>
      </c>
      <c r="C3286" t="s">
        <v>4842</v>
      </c>
      <c r="D3286">
        <v>54.8</v>
      </c>
      <c r="E3286" t="s">
        <v>4845</v>
      </c>
      <c r="F3286">
        <v>7.26</v>
      </c>
      <c r="I3286" t="s">
        <v>13534</v>
      </c>
      <c r="K3286" t="s">
        <v>6860</v>
      </c>
      <c r="L3286" t="s">
        <v>6861</v>
      </c>
      <c r="M3286" t="s">
        <v>15122</v>
      </c>
      <c r="N3286">
        <v>9</v>
      </c>
      <c r="O3286" t="s">
        <v>15515</v>
      </c>
      <c r="P3286" t="s">
        <v>17007</v>
      </c>
      <c r="Q3286">
        <v>6</v>
      </c>
      <c r="R3286">
        <v>1</v>
      </c>
      <c r="S3286">
        <v>3.22</v>
      </c>
      <c r="T3286">
        <v>3.22</v>
      </c>
      <c r="U3286">
        <v>397.42</v>
      </c>
      <c r="V3286">
        <v>73.64</v>
      </c>
      <c r="W3286">
        <v>3.63</v>
      </c>
      <c r="Y3286">
        <v>3.59</v>
      </c>
      <c r="Z3286">
        <v>2</v>
      </c>
      <c r="AA3286" t="s">
        <v>4250</v>
      </c>
      <c r="AB3286">
        <v>0</v>
      </c>
      <c r="AC3286">
        <v>3</v>
      </c>
      <c r="AD3286">
        <v>4.8460476190476189</v>
      </c>
      <c r="AF3286" t="s">
        <v>7949</v>
      </c>
      <c r="AI3286">
        <v>0</v>
      </c>
      <c r="AJ3286">
        <v>0</v>
      </c>
      <c r="AM3286" t="s">
        <v>20019</v>
      </c>
    </row>
    <row r="3287" spans="1:39" x14ac:dyDescent="0.25">
      <c r="A3287" t="s">
        <v>10254</v>
      </c>
      <c r="B3287" t="s">
        <v>4841</v>
      </c>
      <c r="C3287" t="s">
        <v>4842</v>
      </c>
      <c r="D3287">
        <v>55</v>
      </c>
      <c r="E3287" t="s">
        <v>4845</v>
      </c>
      <c r="F3287">
        <v>7.26</v>
      </c>
      <c r="K3287" t="s">
        <v>6860</v>
      </c>
      <c r="L3287" t="s">
        <v>6861</v>
      </c>
      <c r="M3287" t="s">
        <v>15104</v>
      </c>
      <c r="N3287">
        <v>9</v>
      </c>
      <c r="O3287" t="s">
        <v>15469</v>
      </c>
      <c r="P3287" t="s">
        <v>17906</v>
      </c>
      <c r="Q3287">
        <v>5</v>
      </c>
      <c r="R3287">
        <v>1</v>
      </c>
      <c r="S3287">
        <v>4.25</v>
      </c>
      <c r="T3287">
        <v>4.25</v>
      </c>
      <c r="U3287">
        <v>402.85</v>
      </c>
      <c r="V3287">
        <v>66.069999999999993</v>
      </c>
      <c r="W3287">
        <v>4.0199999999999996</v>
      </c>
      <c r="Y3287">
        <v>1.1399999999999999</v>
      </c>
      <c r="Z3287">
        <v>2</v>
      </c>
      <c r="AA3287" t="s">
        <v>4250</v>
      </c>
      <c r="AB3287">
        <v>0</v>
      </c>
      <c r="AC3287">
        <v>1</v>
      </c>
      <c r="AD3287">
        <v>3.9022619047619052</v>
      </c>
      <c r="AF3287" t="s">
        <v>7949</v>
      </c>
      <c r="AI3287">
        <v>0</v>
      </c>
      <c r="AJ3287">
        <v>0</v>
      </c>
      <c r="AK3287" t="s">
        <v>19914</v>
      </c>
      <c r="AL3287" t="s">
        <v>19914</v>
      </c>
      <c r="AM3287" t="s">
        <v>20019</v>
      </c>
    </row>
    <row r="3288" spans="1:39" x14ac:dyDescent="0.25">
      <c r="A3288" t="s">
        <v>10255</v>
      </c>
      <c r="B3288" t="s">
        <v>4841</v>
      </c>
      <c r="C3288" t="s">
        <v>4842</v>
      </c>
      <c r="D3288">
        <v>55</v>
      </c>
      <c r="E3288" t="s">
        <v>4845</v>
      </c>
      <c r="F3288">
        <v>7.26</v>
      </c>
      <c r="K3288" t="s">
        <v>6860</v>
      </c>
      <c r="L3288" t="s">
        <v>6861</v>
      </c>
      <c r="M3288" t="s">
        <v>15181</v>
      </c>
      <c r="N3288">
        <v>9</v>
      </c>
      <c r="O3288" t="s">
        <v>15566</v>
      </c>
      <c r="P3288" t="s">
        <v>17907</v>
      </c>
      <c r="Q3288">
        <v>5</v>
      </c>
      <c r="R3288">
        <v>3</v>
      </c>
      <c r="S3288">
        <v>4.49</v>
      </c>
      <c r="T3288">
        <v>4.57</v>
      </c>
      <c r="U3288">
        <v>496.47</v>
      </c>
      <c r="V3288">
        <v>86.63</v>
      </c>
      <c r="W3288">
        <v>3.56</v>
      </c>
      <c r="X3288">
        <v>8.51</v>
      </c>
      <c r="Y3288">
        <v>6.48</v>
      </c>
      <c r="Z3288">
        <v>2</v>
      </c>
      <c r="AA3288" t="s">
        <v>4250</v>
      </c>
      <c r="AB3288">
        <v>0</v>
      </c>
      <c r="AC3288">
        <v>5</v>
      </c>
      <c r="AD3288">
        <v>2.406880952380952</v>
      </c>
      <c r="AF3288" t="s">
        <v>7949</v>
      </c>
      <c r="AI3288">
        <v>0</v>
      </c>
      <c r="AJ3288">
        <v>0</v>
      </c>
      <c r="AK3288" t="s">
        <v>19974</v>
      </c>
      <c r="AL3288" t="s">
        <v>19974</v>
      </c>
      <c r="AM3288" t="s">
        <v>20019</v>
      </c>
    </row>
    <row r="3289" spans="1:39" x14ac:dyDescent="0.25">
      <c r="A3289" t="s">
        <v>10092</v>
      </c>
      <c r="B3289" t="s">
        <v>4841</v>
      </c>
      <c r="C3289" t="s">
        <v>4842</v>
      </c>
      <c r="D3289">
        <v>55</v>
      </c>
      <c r="E3289" t="s">
        <v>4845</v>
      </c>
      <c r="F3289">
        <v>7.26</v>
      </c>
      <c r="K3289" t="s">
        <v>6860</v>
      </c>
      <c r="M3289" t="s">
        <v>15126</v>
      </c>
      <c r="N3289">
        <v>8</v>
      </c>
      <c r="O3289" t="s">
        <v>15499</v>
      </c>
      <c r="P3289" t="s">
        <v>17744</v>
      </c>
      <c r="Q3289">
        <v>6</v>
      </c>
      <c r="R3289">
        <v>3</v>
      </c>
      <c r="S3289">
        <v>4.5999999999999996</v>
      </c>
      <c r="T3289">
        <v>5.42</v>
      </c>
      <c r="U3289">
        <v>517.66999999999996</v>
      </c>
      <c r="V3289">
        <v>92.71</v>
      </c>
      <c r="W3289">
        <v>4.5599999999999996</v>
      </c>
      <c r="X3289">
        <v>13.12</v>
      </c>
      <c r="Y3289">
        <v>7.97</v>
      </c>
      <c r="Z3289">
        <v>3</v>
      </c>
      <c r="AA3289" t="s">
        <v>4250</v>
      </c>
      <c r="AB3289">
        <v>1</v>
      </c>
      <c r="AC3289">
        <v>6</v>
      </c>
      <c r="AD3289">
        <v>2.0763333333333329</v>
      </c>
      <c r="AF3289" t="s">
        <v>7949</v>
      </c>
      <c r="AI3289">
        <v>0</v>
      </c>
      <c r="AJ3289">
        <v>0</v>
      </c>
      <c r="AK3289" t="s">
        <v>19865</v>
      </c>
      <c r="AL3289" t="s">
        <v>19865</v>
      </c>
      <c r="AM3289" t="s">
        <v>20019</v>
      </c>
    </row>
    <row r="3290" spans="1:39" x14ac:dyDescent="0.25">
      <c r="A3290" t="s">
        <v>10256</v>
      </c>
      <c r="B3290" t="s">
        <v>4841</v>
      </c>
      <c r="C3290" t="s">
        <v>4842</v>
      </c>
      <c r="D3290">
        <v>55</v>
      </c>
      <c r="E3290" t="s">
        <v>4845</v>
      </c>
      <c r="F3290">
        <v>7.26</v>
      </c>
      <c r="K3290" t="s">
        <v>6860</v>
      </c>
      <c r="L3290" t="s">
        <v>6861</v>
      </c>
      <c r="M3290" t="s">
        <v>15012</v>
      </c>
      <c r="N3290">
        <v>9</v>
      </c>
      <c r="O3290" t="s">
        <v>15348</v>
      </c>
      <c r="P3290" t="s">
        <v>17908</v>
      </c>
      <c r="Q3290">
        <v>5</v>
      </c>
      <c r="R3290">
        <v>3</v>
      </c>
      <c r="S3290">
        <v>4.43</v>
      </c>
      <c r="T3290">
        <v>4.47</v>
      </c>
      <c r="U3290">
        <v>513.47</v>
      </c>
      <c r="V3290">
        <v>92.42</v>
      </c>
      <c r="W3290">
        <v>3.57</v>
      </c>
      <c r="X3290">
        <v>13.46</v>
      </c>
      <c r="Y3290">
        <v>6.46</v>
      </c>
      <c r="Z3290">
        <v>2</v>
      </c>
      <c r="AA3290" t="s">
        <v>4250</v>
      </c>
      <c r="AB3290">
        <v>1</v>
      </c>
      <c r="AC3290">
        <v>5</v>
      </c>
      <c r="AD3290">
        <v>2.351</v>
      </c>
      <c r="AF3290" t="s">
        <v>7949</v>
      </c>
      <c r="AI3290">
        <v>0</v>
      </c>
      <c r="AJ3290">
        <v>0</v>
      </c>
      <c r="AK3290" t="s">
        <v>19881</v>
      </c>
      <c r="AL3290" t="s">
        <v>19881</v>
      </c>
      <c r="AM3290" t="s">
        <v>20019</v>
      </c>
    </row>
    <row r="3291" spans="1:39" x14ac:dyDescent="0.25">
      <c r="A3291" t="s">
        <v>10257</v>
      </c>
      <c r="B3291" t="s">
        <v>4841</v>
      </c>
      <c r="C3291" t="s">
        <v>4842</v>
      </c>
      <c r="D3291">
        <v>55</v>
      </c>
      <c r="E3291" t="s">
        <v>4845</v>
      </c>
      <c r="F3291">
        <v>7.26</v>
      </c>
      <c r="K3291" t="s">
        <v>6860</v>
      </c>
      <c r="L3291" t="s">
        <v>6861</v>
      </c>
      <c r="M3291" t="s">
        <v>15012</v>
      </c>
      <c r="N3291">
        <v>9</v>
      </c>
      <c r="O3291" t="s">
        <v>15348</v>
      </c>
      <c r="P3291" t="s">
        <v>17909</v>
      </c>
      <c r="Q3291">
        <v>4</v>
      </c>
      <c r="R3291">
        <v>3</v>
      </c>
      <c r="S3291">
        <v>5.07</v>
      </c>
      <c r="T3291">
        <v>5.12</v>
      </c>
      <c r="U3291">
        <v>504.64</v>
      </c>
      <c r="V3291">
        <v>82.19</v>
      </c>
      <c r="W3291">
        <v>4.38</v>
      </c>
      <c r="X3291">
        <v>13.54</v>
      </c>
      <c r="Y3291">
        <v>6.51</v>
      </c>
      <c r="Z3291">
        <v>3</v>
      </c>
      <c r="AA3291" t="s">
        <v>4250</v>
      </c>
      <c r="AB3291">
        <v>1</v>
      </c>
      <c r="AC3291">
        <v>7</v>
      </c>
      <c r="AD3291">
        <v>2.166666666666667</v>
      </c>
      <c r="AF3291" t="s">
        <v>7949</v>
      </c>
      <c r="AI3291">
        <v>0</v>
      </c>
      <c r="AJ3291">
        <v>0</v>
      </c>
      <c r="AK3291" t="s">
        <v>19881</v>
      </c>
      <c r="AL3291" t="s">
        <v>19881</v>
      </c>
      <c r="AM3291" t="s">
        <v>20019</v>
      </c>
    </row>
    <row r="3292" spans="1:39" x14ac:dyDescent="0.25">
      <c r="A3292" t="s">
        <v>8446</v>
      </c>
      <c r="B3292" t="s">
        <v>4841</v>
      </c>
      <c r="C3292" t="s">
        <v>4842</v>
      </c>
      <c r="D3292">
        <v>55</v>
      </c>
      <c r="E3292" t="s">
        <v>4845</v>
      </c>
      <c r="F3292">
        <v>7.26</v>
      </c>
      <c r="K3292" t="s">
        <v>6860</v>
      </c>
      <c r="L3292" t="s">
        <v>6861</v>
      </c>
      <c r="M3292" t="s">
        <v>15164</v>
      </c>
      <c r="N3292">
        <v>9</v>
      </c>
      <c r="O3292" t="s">
        <v>15545</v>
      </c>
      <c r="P3292" t="s">
        <v>16099</v>
      </c>
      <c r="Q3292">
        <v>6</v>
      </c>
      <c r="R3292">
        <v>3</v>
      </c>
      <c r="S3292">
        <v>5.03</v>
      </c>
      <c r="T3292">
        <v>5.08</v>
      </c>
      <c r="U3292">
        <v>600.6</v>
      </c>
      <c r="V3292">
        <v>101.65</v>
      </c>
      <c r="W3292">
        <v>4.68</v>
      </c>
      <c r="X3292">
        <v>13.47</v>
      </c>
      <c r="Y3292">
        <v>6.46</v>
      </c>
      <c r="Z3292">
        <v>2</v>
      </c>
      <c r="AA3292" t="s">
        <v>4250</v>
      </c>
      <c r="AB3292">
        <v>1</v>
      </c>
      <c r="AC3292">
        <v>7</v>
      </c>
      <c r="AD3292">
        <v>1.7783333333333331</v>
      </c>
      <c r="AF3292" t="s">
        <v>7949</v>
      </c>
      <c r="AI3292">
        <v>0</v>
      </c>
      <c r="AJ3292">
        <v>0</v>
      </c>
      <c r="AK3292" t="s">
        <v>19881</v>
      </c>
      <c r="AL3292" t="s">
        <v>19881</v>
      </c>
      <c r="AM3292" t="s">
        <v>20019</v>
      </c>
    </row>
    <row r="3293" spans="1:39" x14ac:dyDescent="0.25">
      <c r="A3293" t="s">
        <v>8446</v>
      </c>
      <c r="B3293" t="s">
        <v>4841</v>
      </c>
      <c r="C3293" t="s">
        <v>4842</v>
      </c>
      <c r="D3293">
        <v>55</v>
      </c>
      <c r="E3293" t="s">
        <v>4845</v>
      </c>
      <c r="F3293">
        <v>7.26</v>
      </c>
      <c r="K3293" t="s">
        <v>6860</v>
      </c>
      <c r="L3293" t="s">
        <v>6861</v>
      </c>
      <c r="M3293" t="s">
        <v>15091</v>
      </c>
      <c r="N3293">
        <v>9</v>
      </c>
      <c r="O3293" t="s">
        <v>15450</v>
      </c>
      <c r="P3293" t="s">
        <v>16099</v>
      </c>
      <c r="Q3293">
        <v>6</v>
      </c>
      <c r="R3293">
        <v>3</v>
      </c>
      <c r="S3293">
        <v>5.03</v>
      </c>
      <c r="T3293">
        <v>5.08</v>
      </c>
      <c r="U3293">
        <v>600.6</v>
      </c>
      <c r="V3293">
        <v>101.65</v>
      </c>
      <c r="W3293">
        <v>4.68</v>
      </c>
      <c r="X3293">
        <v>13.47</v>
      </c>
      <c r="Y3293">
        <v>6.46</v>
      </c>
      <c r="Z3293">
        <v>2</v>
      </c>
      <c r="AA3293" t="s">
        <v>4250</v>
      </c>
      <c r="AB3293">
        <v>1</v>
      </c>
      <c r="AC3293">
        <v>7</v>
      </c>
      <c r="AD3293">
        <v>1.7783333333333331</v>
      </c>
      <c r="AF3293" t="s">
        <v>7949</v>
      </c>
      <c r="AI3293">
        <v>0</v>
      </c>
      <c r="AJ3293">
        <v>0</v>
      </c>
      <c r="AK3293" t="s">
        <v>19882</v>
      </c>
      <c r="AL3293" t="s">
        <v>19882</v>
      </c>
      <c r="AM3293" t="s">
        <v>20019</v>
      </c>
    </row>
    <row r="3294" spans="1:39" x14ac:dyDescent="0.25">
      <c r="A3294" t="s">
        <v>10258</v>
      </c>
      <c r="B3294" t="s">
        <v>4841</v>
      </c>
      <c r="C3294" t="s">
        <v>4842</v>
      </c>
      <c r="D3294">
        <v>55</v>
      </c>
      <c r="E3294" t="s">
        <v>4845</v>
      </c>
      <c r="F3294">
        <v>7.26</v>
      </c>
      <c r="I3294" t="s">
        <v>13535</v>
      </c>
      <c r="K3294" t="s">
        <v>6860</v>
      </c>
      <c r="L3294" t="s">
        <v>6861</v>
      </c>
      <c r="M3294" t="s">
        <v>14987</v>
      </c>
      <c r="N3294">
        <v>9</v>
      </c>
      <c r="O3294" t="s">
        <v>15311</v>
      </c>
      <c r="P3294" t="s">
        <v>17910</v>
      </c>
      <c r="Q3294">
        <v>7</v>
      </c>
      <c r="R3294">
        <v>2</v>
      </c>
      <c r="S3294">
        <v>1.25</v>
      </c>
      <c r="T3294">
        <v>1.28</v>
      </c>
      <c r="U3294">
        <v>423.81</v>
      </c>
      <c r="V3294">
        <v>111.72</v>
      </c>
      <c r="W3294">
        <v>2.4300000000000002</v>
      </c>
      <c r="X3294">
        <v>8.27</v>
      </c>
      <c r="Y3294">
        <v>4.55</v>
      </c>
      <c r="Z3294">
        <v>2</v>
      </c>
      <c r="AA3294" t="s">
        <v>4250</v>
      </c>
      <c r="AB3294">
        <v>0</v>
      </c>
      <c r="AC3294">
        <v>5</v>
      </c>
      <c r="AD3294">
        <v>4.320214285714286</v>
      </c>
      <c r="AF3294" t="s">
        <v>7949</v>
      </c>
      <c r="AI3294">
        <v>0</v>
      </c>
      <c r="AJ3294">
        <v>0</v>
      </c>
      <c r="AM3294" t="s">
        <v>20019</v>
      </c>
    </row>
    <row r="3295" spans="1:39" x14ac:dyDescent="0.25">
      <c r="A3295" t="s">
        <v>10259</v>
      </c>
      <c r="B3295" t="s">
        <v>4841</v>
      </c>
      <c r="C3295" t="s">
        <v>4842</v>
      </c>
      <c r="D3295">
        <v>55</v>
      </c>
      <c r="E3295" t="s">
        <v>4845</v>
      </c>
      <c r="F3295">
        <v>7.26</v>
      </c>
      <c r="I3295" t="s">
        <v>13536</v>
      </c>
      <c r="K3295" t="s">
        <v>6860</v>
      </c>
      <c r="L3295" t="s">
        <v>6861</v>
      </c>
      <c r="M3295" t="s">
        <v>14972</v>
      </c>
      <c r="N3295">
        <v>8</v>
      </c>
      <c r="O3295" t="s">
        <v>15293</v>
      </c>
      <c r="P3295" t="s">
        <v>17911</v>
      </c>
      <c r="Q3295">
        <v>6</v>
      </c>
      <c r="R3295">
        <v>2</v>
      </c>
      <c r="S3295">
        <v>2.29</v>
      </c>
      <c r="T3295">
        <v>2.29</v>
      </c>
      <c r="U3295">
        <v>426.37</v>
      </c>
      <c r="V3295">
        <v>98.83</v>
      </c>
      <c r="W3295">
        <v>3.17</v>
      </c>
      <c r="X3295">
        <v>11.27</v>
      </c>
      <c r="Y3295">
        <v>4.18</v>
      </c>
      <c r="Z3295">
        <v>2</v>
      </c>
      <c r="AA3295" t="s">
        <v>4250</v>
      </c>
      <c r="AB3295">
        <v>0</v>
      </c>
      <c r="AC3295">
        <v>5</v>
      </c>
      <c r="AD3295">
        <v>4.5865952380952386</v>
      </c>
      <c r="AF3295" t="s">
        <v>7949</v>
      </c>
      <c r="AI3295">
        <v>0</v>
      </c>
      <c r="AJ3295">
        <v>0</v>
      </c>
      <c r="AM3295" t="s">
        <v>20019</v>
      </c>
    </row>
    <row r="3296" spans="1:39" x14ac:dyDescent="0.25">
      <c r="A3296" t="s">
        <v>10260</v>
      </c>
      <c r="B3296" t="s">
        <v>4841</v>
      </c>
      <c r="C3296" t="s">
        <v>4842</v>
      </c>
      <c r="D3296">
        <v>55</v>
      </c>
      <c r="E3296" t="s">
        <v>4845</v>
      </c>
      <c r="F3296">
        <v>7.26</v>
      </c>
      <c r="I3296" t="s">
        <v>13537</v>
      </c>
      <c r="K3296" t="s">
        <v>6860</v>
      </c>
      <c r="L3296" t="s">
        <v>6861</v>
      </c>
      <c r="M3296" t="s">
        <v>14972</v>
      </c>
      <c r="N3296">
        <v>8</v>
      </c>
      <c r="O3296" t="s">
        <v>15293</v>
      </c>
      <c r="P3296" t="s">
        <v>17912</v>
      </c>
      <c r="Q3296">
        <v>5</v>
      </c>
      <c r="R3296">
        <v>2</v>
      </c>
      <c r="S3296">
        <v>2.87</v>
      </c>
      <c r="T3296">
        <v>2.87</v>
      </c>
      <c r="U3296">
        <v>466.77</v>
      </c>
      <c r="V3296">
        <v>89.6</v>
      </c>
      <c r="W3296">
        <v>4.25</v>
      </c>
      <c r="X3296">
        <v>10.06</v>
      </c>
      <c r="Y3296">
        <v>3.04</v>
      </c>
      <c r="Z3296">
        <v>2</v>
      </c>
      <c r="AA3296" t="s">
        <v>4250</v>
      </c>
      <c r="AB3296">
        <v>0</v>
      </c>
      <c r="AC3296">
        <v>4</v>
      </c>
      <c r="AD3296">
        <v>4.3023571428571428</v>
      </c>
      <c r="AF3296" t="s">
        <v>7949</v>
      </c>
      <c r="AI3296">
        <v>0</v>
      </c>
      <c r="AJ3296">
        <v>0</v>
      </c>
      <c r="AM3296" t="s">
        <v>20019</v>
      </c>
    </row>
    <row r="3297" spans="1:39" x14ac:dyDescent="0.25">
      <c r="A3297" t="s">
        <v>9395</v>
      </c>
      <c r="B3297" t="s">
        <v>4841</v>
      </c>
      <c r="C3297" t="s">
        <v>4842</v>
      </c>
      <c r="D3297">
        <v>55</v>
      </c>
      <c r="E3297" t="s">
        <v>4845</v>
      </c>
      <c r="F3297">
        <v>7.26</v>
      </c>
      <c r="I3297" t="s">
        <v>13538</v>
      </c>
      <c r="K3297" t="s">
        <v>6860</v>
      </c>
      <c r="L3297" t="s">
        <v>6861</v>
      </c>
      <c r="M3297" t="s">
        <v>14972</v>
      </c>
      <c r="N3297">
        <v>8</v>
      </c>
      <c r="O3297" t="s">
        <v>15293</v>
      </c>
      <c r="P3297" t="s">
        <v>17047</v>
      </c>
      <c r="Q3297">
        <v>6</v>
      </c>
      <c r="R3297">
        <v>2</v>
      </c>
      <c r="S3297">
        <v>0.66</v>
      </c>
      <c r="T3297">
        <v>0.67</v>
      </c>
      <c r="U3297">
        <v>471.36</v>
      </c>
      <c r="V3297">
        <v>113.39</v>
      </c>
      <c r="W3297">
        <v>3.62</v>
      </c>
      <c r="X3297">
        <v>9.2200000000000006</v>
      </c>
      <c r="Y3297">
        <v>3.13</v>
      </c>
      <c r="Z3297">
        <v>2</v>
      </c>
      <c r="AA3297" t="s">
        <v>4250</v>
      </c>
      <c r="AB3297">
        <v>0</v>
      </c>
      <c r="AC3297">
        <v>4</v>
      </c>
      <c r="AD3297">
        <v>3.9249047619047621</v>
      </c>
      <c r="AF3297" t="s">
        <v>7949</v>
      </c>
      <c r="AI3297">
        <v>0</v>
      </c>
      <c r="AJ3297">
        <v>0</v>
      </c>
      <c r="AM3297" t="s">
        <v>20019</v>
      </c>
    </row>
    <row r="3298" spans="1:39" x14ac:dyDescent="0.25">
      <c r="A3298" t="s">
        <v>10261</v>
      </c>
      <c r="B3298" t="s">
        <v>4841</v>
      </c>
      <c r="C3298" t="s">
        <v>4842</v>
      </c>
      <c r="D3298">
        <v>55</v>
      </c>
      <c r="E3298" t="s">
        <v>4845</v>
      </c>
      <c r="F3298">
        <v>7.26</v>
      </c>
      <c r="K3298" t="s">
        <v>6860</v>
      </c>
      <c r="M3298" t="s">
        <v>15039</v>
      </c>
      <c r="N3298">
        <v>8</v>
      </c>
      <c r="O3298" t="s">
        <v>15382</v>
      </c>
      <c r="P3298" t="s">
        <v>17913</v>
      </c>
      <c r="Q3298">
        <v>9</v>
      </c>
      <c r="R3298">
        <v>9</v>
      </c>
      <c r="S3298">
        <v>-1.93</v>
      </c>
      <c r="T3298">
        <v>2.59</v>
      </c>
      <c r="U3298">
        <v>699.76</v>
      </c>
      <c r="V3298">
        <v>274.55</v>
      </c>
      <c r="W3298">
        <v>0.97</v>
      </c>
      <c r="X3298">
        <v>3.37</v>
      </c>
      <c r="Y3298">
        <v>8.7200000000000006</v>
      </c>
      <c r="Z3298">
        <v>2</v>
      </c>
      <c r="AA3298" t="s">
        <v>4250</v>
      </c>
      <c r="AB3298">
        <v>2</v>
      </c>
      <c r="AC3298">
        <v>19</v>
      </c>
      <c r="AD3298">
        <v>2.64</v>
      </c>
      <c r="AF3298" t="s">
        <v>7950</v>
      </c>
      <c r="AI3298">
        <v>0</v>
      </c>
      <c r="AJ3298">
        <v>0</v>
      </c>
      <c r="AK3298" t="s">
        <v>19899</v>
      </c>
      <c r="AL3298" t="s">
        <v>19899</v>
      </c>
      <c r="AM3298" t="s">
        <v>20019</v>
      </c>
    </row>
    <row r="3299" spans="1:39" x14ac:dyDescent="0.25">
      <c r="A3299" t="s">
        <v>10261</v>
      </c>
      <c r="B3299" t="s">
        <v>4841</v>
      </c>
      <c r="C3299" t="s">
        <v>4842</v>
      </c>
      <c r="D3299">
        <v>55</v>
      </c>
      <c r="E3299" t="s">
        <v>4845</v>
      </c>
      <c r="F3299">
        <v>7.26</v>
      </c>
      <c r="K3299" t="s">
        <v>6860</v>
      </c>
      <c r="L3299" t="s">
        <v>6861</v>
      </c>
      <c r="M3299" t="s">
        <v>6865</v>
      </c>
      <c r="N3299">
        <v>9</v>
      </c>
      <c r="O3299" t="s">
        <v>15326</v>
      </c>
      <c r="P3299" t="s">
        <v>17913</v>
      </c>
      <c r="Q3299">
        <v>9</v>
      </c>
      <c r="R3299">
        <v>9</v>
      </c>
      <c r="S3299">
        <v>-1.93</v>
      </c>
      <c r="T3299">
        <v>2.59</v>
      </c>
      <c r="U3299">
        <v>699.76</v>
      </c>
      <c r="V3299">
        <v>274.55</v>
      </c>
      <c r="W3299">
        <v>0.97</v>
      </c>
      <c r="X3299">
        <v>3.37</v>
      </c>
      <c r="Y3299">
        <v>8.7200000000000006</v>
      </c>
      <c r="Z3299">
        <v>2</v>
      </c>
      <c r="AA3299" t="s">
        <v>4250</v>
      </c>
      <c r="AB3299">
        <v>2</v>
      </c>
      <c r="AC3299">
        <v>19</v>
      </c>
      <c r="AD3299">
        <v>2.64</v>
      </c>
      <c r="AF3299" t="s">
        <v>7950</v>
      </c>
      <c r="AI3299">
        <v>0</v>
      </c>
      <c r="AJ3299">
        <v>0</v>
      </c>
      <c r="AK3299" t="s">
        <v>19867</v>
      </c>
      <c r="AL3299" t="s">
        <v>19867</v>
      </c>
      <c r="AM3299" t="s">
        <v>20019</v>
      </c>
    </row>
    <row r="3300" spans="1:39" x14ac:dyDescent="0.25">
      <c r="A3300" t="s">
        <v>10262</v>
      </c>
      <c r="B3300" t="s">
        <v>4841</v>
      </c>
      <c r="C3300" t="s">
        <v>4842</v>
      </c>
      <c r="D3300">
        <v>55</v>
      </c>
      <c r="E3300" t="s">
        <v>4845</v>
      </c>
      <c r="F3300">
        <v>7.26</v>
      </c>
      <c r="K3300" t="s">
        <v>6860</v>
      </c>
      <c r="L3300" t="s">
        <v>6861</v>
      </c>
      <c r="M3300" t="s">
        <v>15001</v>
      </c>
      <c r="N3300">
        <v>9</v>
      </c>
      <c r="O3300" t="s">
        <v>15331</v>
      </c>
      <c r="P3300" t="s">
        <v>17914</v>
      </c>
      <c r="Q3300">
        <v>6</v>
      </c>
      <c r="R3300">
        <v>4</v>
      </c>
      <c r="S3300">
        <v>-1.53</v>
      </c>
      <c r="T3300">
        <v>0.48</v>
      </c>
      <c r="U3300">
        <v>525.64</v>
      </c>
      <c r="V3300">
        <v>111.13</v>
      </c>
      <c r="W3300">
        <v>1.91</v>
      </c>
      <c r="X3300">
        <v>13.88</v>
      </c>
      <c r="Y3300">
        <v>9.43</v>
      </c>
      <c r="Z3300">
        <v>1</v>
      </c>
      <c r="AA3300" t="s">
        <v>4250</v>
      </c>
      <c r="AB3300">
        <v>1</v>
      </c>
      <c r="AC3300">
        <v>13</v>
      </c>
      <c r="AD3300">
        <v>2.5806666666666671</v>
      </c>
      <c r="AF3300" t="s">
        <v>7952</v>
      </c>
      <c r="AI3300">
        <v>0</v>
      </c>
      <c r="AJ3300">
        <v>0</v>
      </c>
      <c r="AK3300" t="s">
        <v>19858</v>
      </c>
      <c r="AL3300" t="s">
        <v>19858</v>
      </c>
      <c r="AM3300" t="s">
        <v>20019</v>
      </c>
    </row>
    <row r="3301" spans="1:39" x14ac:dyDescent="0.25">
      <c r="A3301" t="s">
        <v>10263</v>
      </c>
      <c r="B3301" t="s">
        <v>4841</v>
      </c>
      <c r="C3301" t="s">
        <v>4842</v>
      </c>
      <c r="D3301">
        <v>55</v>
      </c>
      <c r="E3301" t="s">
        <v>4845</v>
      </c>
      <c r="F3301">
        <v>7.26</v>
      </c>
      <c r="K3301" t="s">
        <v>6860</v>
      </c>
      <c r="M3301" t="s">
        <v>14992</v>
      </c>
      <c r="N3301">
        <v>8</v>
      </c>
      <c r="O3301" t="s">
        <v>15318</v>
      </c>
      <c r="P3301" t="s">
        <v>17915</v>
      </c>
      <c r="Q3301">
        <v>7</v>
      </c>
      <c r="R3301">
        <v>3</v>
      </c>
      <c r="S3301">
        <v>6.78</v>
      </c>
      <c r="T3301">
        <v>7.86</v>
      </c>
      <c r="U3301">
        <v>680.84</v>
      </c>
      <c r="V3301">
        <v>112.49</v>
      </c>
      <c r="W3301">
        <v>6.12</v>
      </c>
      <c r="X3301">
        <v>13.6</v>
      </c>
      <c r="Y3301">
        <v>8.41</v>
      </c>
      <c r="Z3301">
        <v>3</v>
      </c>
      <c r="AA3301" t="s">
        <v>4250</v>
      </c>
      <c r="AB3301">
        <v>2</v>
      </c>
      <c r="AC3301">
        <v>19</v>
      </c>
      <c r="AD3301">
        <v>1.212</v>
      </c>
      <c r="AF3301" t="s">
        <v>7949</v>
      </c>
      <c r="AI3301">
        <v>0</v>
      </c>
      <c r="AJ3301">
        <v>0</v>
      </c>
      <c r="AK3301" t="s">
        <v>19864</v>
      </c>
      <c r="AL3301" t="s">
        <v>19864</v>
      </c>
      <c r="AM3301" t="s">
        <v>20019</v>
      </c>
    </row>
    <row r="3302" spans="1:39" x14ac:dyDescent="0.25">
      <c r="A3302" t="s">
        <v>9101</v>
      </c>
      <c r="B3302" t="s">
        <v>4841</v>
      </c>
      <c r="C3302" t="s">
        <v>4842</v>
      </c>
      <c r="D3302">
        <v>55</v>
      </c>
      <c r="E3302" t="s">
        <v>4845</v>
      </c>
      <c r="F3302">
        <v>7.26</v>
      </c>
      <c r="K3302" t="s">
        <v>6860</v>
      </c>
      <c r="L3302" t="s">
        <v>6861</v>
      </c>
      <c r="M3302" t="s">
        <v>15012</v>
      </c>
      <c r="N3302">
        <v>9</v>
      </c>
      <c r="O3302" t="s">
        <v>15348</v>
      </c>
      <c r="P3302" t="s">
        <v>16753</v>
      </c>
      <c r="Q3302">
        <v>5</v>
      </c>
      <c r="R3302">
        <v>3</v>
      </c>
      <c r="S3302">
        <v>-0.24</v>
      </c>
      <c r="T3302">
        <v>1.72</v>
      </c>
      <c r="U3302">
        <v>548.77</v>
      </c>
      <c r="V3302">
        <v>84.91</v>
      </c>
      <c r="W3302">
        <v>3.85</v>
      </c>
      <c r="Y3302">
        <v>8.69</v>
      </c>
      <c r="Z3302">
        <v>2</v>
      </c>
      <c r="AA3302" t="s">
        <v>4250</v>
      </c>
      <c r="AB3302">
        <v>1</v>
      </c>
      <c r="AC3302">
        <v>13</v>
      </c>
      <c r="AD3302">
        <v>3.8216666666666672</v>
      </c>
      <c r="AF3302" t="s">
        <v>7952</v>
      </c>
      <c r="AI3302">
        <v>0</v>
      </c>
      <c r="AJ3302">
        <v>0</v>
      </c>
      <c r="AK3302" t="s">
        <v>19881</v>
      </c>
      <c r="AL3302" t="s">
        <v>19881</v>
      </c>
      <c r="AM3302" t="s">
        <v>20019</v>
      </c>
    </row>
    <row r="3303" spans="1:39" x14ac:dyDescent="0.25">
      <c r="A3303" t="s">
        <v>10264</v>
      </c>
      <c r="B3303" t="s">
        <v>4841</v>
      </c>
      <c r="C3303" t="s">
        <v>4842</v>
      </c>
      <c r="D3303">
        <v>55</v>
      </c>
      <c r="E3303" t="s">
        <v>4845</v>
      </c>
      <c r="F3303">
        <v>7.26</v>
      </c>
      <c r="I3303" t="s">
        <v>13539</v>
      </c>
      <c r="K3303" t="s">
        <v>6860</v>
      </c>
      <c r="L3303" t="s">
        <v>6861</v>
      </c>
      <c r="M3303" t="s">
        <v>15122</v>
      </c>
      <c r="N3303">
        <v>9</v>
      </c>
      <c r="O3303" t="s">
        <v>15567</v>
      </c>
      <c r="P3303" t="s">
        <v>17916</v>
      </c>
      <c r="Q3303">
        <v>6</v>
      </c>
      <c r="R3303">
        <v>1</v>
      </c>
      <c r="S3303">
        <v>2.39</v>
      </c>
      <c r="T3303">
        <v>2.41</v>
      </c>
      <c r="U3303">
        <v>364.42</v>
      </c>
      <c r="V3303">
        <v>72.33</v>
      </c>
      <c r="W3303">
        <v>2.5</v>
      </c>
      <c r="Y3303">
        <v>5.84</v>
      </c>
      <c r="Z3303">
        <v>1</v>
      </c>
      <c r="AA3303" t="s">
        <v>4250</v>
      </c>
      <c r="AB3303">
        <v>0</v>
      </c>
      <c r="AC3303">
        <v>2</v>
      </c>
      <c r="AD3303">
        <v>5.6067619047619042</v>
      </c>
      <c r="AF3303" t="s">
        <v>7949</v>
      </c>
      <c r="AI3303">
        <v>0</v>
      </c>
      <c r="AJ3303">
        <v>0</v>
      </c>
      <c r="AM3303" t="s">
        <v>20019</v>
      </c>
    </row>
    <row r="3304" spans="1:39" x14ac:dyDescent="0.25">
      <c r="A3304" t="s">
        <v>10265</v>
      </c>
      <c r="B3304" t="s">
        <v>4841</v>
      </c>
      <c r="C3304" t="s">
        <v>4842</v>
      </c>
      <c r="D3304">
        <v>55</v>
      </c>
      <c r="E3304" t="s">
        <v>4845</v>
      </c>
      <c r="F3304">
        <v>7.26</v>
      </c>
      <c r="I3304" t="s">
        <v>13540</v>
      </c>
      <c r="K3304" t="s">
        <v>6860</v>
      </c>
      <c r="L3304" t="s">
        <v>6861</v>
      </c>
      <c r="M3304" t="s">
        <v>14999</v>
      </c>
      <c r="N3304">
        <v>9</v>
      </c>
      <c r="O3304" t="s">
        <v>15325</v>
      </c>
      <c r="P3304" t="s">
        <v>17917</v>
      </c>
      <c r="Q3304">
        <v>3</v>
      </c>
      <c r="R3304">
        <v>1</v>
      </c>
      <c r="S3304">
        <v>4.88</v>
      </c>
      <c r="T3304">
        <v>4.9000000000000004</v>
      </c>
      <c r="U3304">
        <v>411.34</v>
      </c>
      <c r="V3304">
        <v>47.61</v>
      </c>
      <c r="W3304">
        <v>4.54</v>
      </c>
      <c r="Y3304">
        <v>6.15</v>
      </c>
      <c r="Z3304">
        <v>2</v>
      </c>
      <c r="AA3304" t="s">
        <v>4250</v>
      </c>
      <c r="AB3304">
        <v>0</v>
      </c>
      <c r="AC3304">
        <v>1</v>
      </c>
      <c r="AD3304">
        <v>3.5166190476190482</v>
      </c>
      <c r="AF3304" t="s">
        <v>7949</v>
      </c>
      <c r="AI3304">
        <v>0</v>
      </c>
      <c r="AJ3304">
        <v>0</v>
      </c>
      <c r="AM3304" t="s">
        <v>20019</v>
      </c>
    </row>
    <row r="3305" spans="1:39" x14ac:dyDescent="0.25">
      <c r="A3305" t="s">
        <v>10042</v>
      </c>
      <c r="B3305" t="s">
        <v>4841</v>
      </c>
      <c r="C3305" t="s">
        <v>4842</v>
      </c>
      <c r="D3305">
        <v>55.2</v>
      </c>
      <c r="E3305" t="s">
        <v>4845</v>
      </c>
      <c r="F3305">
        <v>7.26</v>
      </c>
      <c r="I3305" t="s">
        <v>13541</v>
      </c>
      <c r="K3305" t="s">
        <v>6860</v>
      </c>
      <c r="L3305" t="s">
        <v>6861</v>
      </c>
      <c r="M3305" t="s">
        <v>14979</v>
      </c>
      <c r="N3305">
        <v>8</v>
      </c>
      <c r="O3305" t="s">
        <v>15302</v>
      </c>
      <c r="P3305" t="s">
        <v>17694</v>
      </c>
      <c r="Q3305">
        <v>6</v>
      </c>
      <c r="R3305">
        <v>2</v>
      </c>
      <c r="S3305">
        <v>2.46</v>
      </c>
      <c r="T3305">
        <v>2.46</v>
      </c>
      <c r="U3305">
        <v>445.8</v>
      </c>
      <c r="V3305">
        <v>102.49</v>
      </c>
      <c r="W3305">
        <v>3.71</v>
      </c>
      <c r="X3305">
        <v>9.9499999999999993</v>
      </c>
      <c r="Y3305">
        <v>3.7</v>
      </c>
      <c r="Z3305">
        <v>2</v>
      </c>
      <c r="AA3305" t="s">
        <v>4250</v>
      </c>
      <c r="AB3305">
        <v>0</v>
      </c>
      <c r="AC3305">
        <v>3</v>
      </c>
      <c r="AD3305">
        <v>4.2408095238095243</v>
      </c>
      <c r="AF3305" t="s">
        <v>7949</v>
      </c>
      <c r="AI3305">
        <v>0</v>
      </c>
      <c r="AJ3305">
        <v>0</v>
      </c>
      <c r="AM3305" t="s">
        <v>20019</v>
      </c>
    </row>
    <row r="3306" spans="1:39" x14ac:dyDescent="0.25">
      <c r="A3306" t="s">
        <v>10266</v>
      </c>
      <c r="B3306" t="s">
        <v>4841</v>
      </c>
      <c r="C3306" t="s">
        <v>4842</v>
      </c>
      <c r="D3306">
        <v>55.4</v>
      </c>
      <c r="E3306" t="s">
        <v>4845</v>
      </c>
      <c r="F3306">
        <v>7.26</v>
      </c>
      <c r="I3306" t="s">
        <v>13542</v>
      </c>
      <c r="K3306" t="s">
        <v>6860</v>
      </c>
      <c r="M3306" t="s">
        <v>15002</v>
      </c>
      <c r="N3306">
        <v>8</v>
      </c>
      <c r="O3306" t="s">
        <v>15332</v>
      </c>
      <c r="P3306" t="s">
        <v>17918</v>
      </c>
      <c r="Q3306">
        <v>5</v>
      </c>
      <c r="R3306">
        <v>1</v>
      </c>
      <c r="S3306">
        <v>0.48</v>
      </c>
      <c r="T3306">
        <v>0.51</v>
      </c>
      <c r="U3306">
        <v>379.41</v>
      </c>
      <c r="V3306">
        <v>77.150000000000006</v>
      </c>
      <c r="W3306">
        <v>2.4</v>
      </c>
      <c r="Y3306">
        <v>6.24</v>
      </c>
      <c r="Z3306">
        <v>1</v>
      </c>
      <c r="AA3306" t="s">
        <v>4250</v>
      </c>
      <c r="AB3306">
        <v>0</v>
      </c>
      <c r="AC3306">
        <v>3</v>
      </c>
      <c r="AD3306">
        <v>5.694690476190476</v>
      </c>
      <c r="AF3306" t="s">
        <v>7949</v>
      </c>
      <c r="AI3306">
        <v>0</v>
      </c>
      <c r="AJ3306">
        <v>0</v>
      </c>
      <c r="AM3306" t="s">
        <v>20019</v>
      </c>
    </row>
    <row r="3307" spans="1:39" x14ac:dyDescent="0.25">
      <c r="A3307" t="s">
        <v>10267</v>
      </c>
      <c r="B3307" t="s">
        <v>4841</v>
      </c>
      <c r="C3307" t="s">
        <v>4842</v>
      </c>
      <c r="D3307">
        <v>55.5</v>
      </c>
      <c r="E3307" t="s">
        <v>4845</v>
      </c>
      <c r="F3307">
        <v>7.26</v>
      </c>
      <c r="I3307" t="s">
        <v>13543</v>
      </c>
      <c r="K3307" t="s">
        <v>6860</v>
      </c>
      <c r="L3307" t="s">
        <v>6861</v>
      </c>
      <c r="M3307" t="s">
        <v>14987</v>
      </c>
      <c r="N3307">
        <v>9</v>
      </c>
      <c r="O3307" t="s">
        <v>15311</v>
      </c>
      <c r="P3307" t="s">
        <v>17919</v>
      </c>
      <c r="Q3307">
        <v>7</v>
      </c>
      <c r="R3307">
        <v>2</v>
      </c>
      <c r="S3307">
        <v>2.11</v>
      </c>
      <c r="T3307">
        <v>2.12</v>
      </c>
      <c r="U3307">
        <v>431.37</v>
      </c>
      <c r="V3307">
        <v>122.62</v>
      </c>
      <c r="W3307">
        <v>2.5499999999999998</v>
      </c>
      <c r="X3307">
        <v>9.06</v>
      </c>
      <c r="Y3307">
        <v>4.17</v>
      </c>
      <c r="Z3307">
        <v>2</v>
      </c>
      <c r="AA3307" t="s">
        <v>4250</v>
      </c>
      <c r="AB3307">
        <v>0</v>
      </c>
      <c r="AC3307">
        <v>5</v>
      </c>
      <c r="AD3307">
        <v>3.9352142857142862</v>
      </c>
      <c r="AF3307" t="s">
        <v>7949</v>
      </c>
      <c r="AI3307">
        <v>0</v>
      </c>
      <c r="AJ3307">
        <v>0</v>
      </c>
      <c r="AM3307" t="s">
        <v>20019</v>
      </c>
    </row>
    <row r="3308" spans="1:39" x14ac:dyDescent="0.25">
      <c r="A3308" t="s">
        <v>9806</v>
      </c>
      <c r="B3308" t="s">
        <v>4841</v>
      </c>
      <c r="C3308" t="s">
        <v>4842</v>
      </c>
      <c r="D3308">
        <v>55.5</v>
      </c>
      <c r="E3308" t="s">
        <v>4845</v>
      </c>
      <c r="F3308">
        <v>7.26</v>
      </c>
      <c r="K3308" t="s">
        <v>6860</v>
      </c>
      <c r="L3308" t="s">
        <v>6861</v>
      </c>
      <c r="M3308" t="s">
        <v>15061</v>
      </c>
      <c r="N3308">
        <v>9</v>
      </c>
      <c r="O3308" t="s">
        <v>15414</v>
      </c>
      <c r="P3308" t="s">
        <v>17458</v>
      </c>
      <c r="Q3308">
        <v>7</v>
      </c>
      <c r="R3308">
        <v>3</v>
      </c>
      <c r="S3308">
        <v>3.01</v>
      </c>
      <c r="T3308">
        <v>3.02</v>
      </c>
      <c r="U3308">
        <v>541.66</v>
      </c>
      <c r="V3308">
        <v>101.94</v>
      </c>
      <c r="W3308">
        <v>4.18</v>
      </c>
      <c r="X3308">
        <v>13.1</v>
      </c>
      <c r="Y3308">
        <v>5.84</v>
      </c>
      <c r="Z3308">
        <v>2</v>
      </c>
      <c r="AA3308" t="s">
        <v>4250</v>
      </c>
      <c r="AB3308">
        <v>1</v>
      </c>
      <c r="AC3308">
        <v>9</v>
      </c>
      <c r="AD3308">
        <v>3.253666666666668</v>
      </c>
      <c r="AF3308" t="s">
        <v>7949</v>
      </c>
      <c r="AI3308">
        <v>0</v>
      </c>
      <c r="AJ3308">
        <v>0</v>
      </c>
      <c r="AK3308" t="s">
        <v>19913</v>
      </c>
      <c r="AL3308" t="s">
        <v>19913</v>
      </c>
      <c r="AM3308" t="s">
        <v>20019</v>
      </c>
    </row>
    <row r="3309" spans="1:39" x14ac:dyDescent="0.25">
      <c r="A3309" t="s">
        <v>10268</v>
      </c>
      <c r="B3309" t="s">
        <v>4841</v>
      </c>
      <c r="C3309" t="s">
        <v>4842</v>
      </c>
      <c r="D3309">
        <v>55.8</v>
      </c>
      <c r="E3309" t="s">
        <v>4845</v>
      </c>
      <c r="F3309">
        <v>7.25</v>
      </c>
      <c r="I3309" t="s">
        <v>13544</v>
      </c>
      <c r="K3309" t="s">
        <v>6860</v>
      </c>
      <c r="M3309" t="s">
        <v>15002</v>
      </c>
      <c r="N3309">
        <v>8</v>
      </c>
      <c r="O3309" t="s">
        <v>15332</v>
      </c>
      <c r="P3309" t="s">
        <v>17920</v>
      </c>
      <c r="Q3309">
        <v>6</v>
      </c>
      <c r="R3309">
        <v>1</v>
      </c>
      <c r="S3309">
        <v>2.63</v>
      </c>
      <c r="T3309">
        <v>2.64</v>
      </c>
      <c r="U3309">
        <v>462.62</v>
      </c>
      <c r="V3309">
        <v>80.81</v>
      </c>
      <c r="W3309">
        <v>4.07</v>
      </c>
      <c r="Y3309">
        <v>5.95</v>
      </c>
      <c r="Z3309">
        <v>2</v>
      </c>
      <c r="AA3309" t="s">
        <v>4250</v>
      </c>
      <c r="AB3309">
        <v>0</v>
      </c>
      <c r="AC3309">
        <v>3</v>
      </c>
      <c r="AD3309">
        <v>4.7853333333333339</v>
      </c>
      <c r="AF3309" t="s">
        <v>7949</v>
      </c>
      <c r="AI3309">
        <v>0</v>
      </c>
      <c r="AJ3309">
        <v>0</v>
      </c>
      <c r="AM3309" t="s">
        <v>20019</v>
      </c>
    </row>
    <row r="3310" spans="1:39" x14ac:dyDescent="0.25">
      <c r="A3310" t="s">
        <v>10269</v>
      </c>
      <c r="B3310" t="s">
        <v>4841</v>
      </c>
      <c r="C3310" t="s">
        <v>4842</v>
      </c>
      <c r="D3310">
        <v>55.8</v>
      </c>
      <c r="E3310" t="s">
        <v>4845</v>
      </c>
      <c r="F3310">
        <v>7.25</v>
      </c>
      <c r="I3310" t="s">
        <v>13545</v>
      </c>
      <c r="K3310" t="s">
        <v>6860</v>
      </c>
      <c r="M3310" t="s">
        <v>15002</v>
      </c>
      <c r="N3310">
        <v>8</v>
      </c>
      <c r="O3310" t="s">
        <v>15332</v>
      </c>
      <c r="P3310" t="s">
        <v>17921</v>
      </c>
      <c r="Q3310">
        <v>5</v>
      </c>
      <c r="R3310">
        <v>2</v>
      </c>
      <c r="S3310">
        <v>6.92</v>
      </c>
      <c r="T3310">
        <v>7.3</v>
      </c>
      <c r="U3310">
        <v>436.35</v>
      </c>
      <c r="V3310">
        <v>76.819999999999993</v>
      </c>
      <c r="W3310">
        <v>1.85</v>
      </c>
      <c r="Y3310">
        <v>7.73</v>
      </c>
      <c r="Z3310">
        <v>1</v>
      </c>
      <c r="AA3310" t="s">
        <v>4250</v>
      </c>
      <c r="AB3310">
        <v>0</v>
      </c>
      <c r="AC3310">
        <v>2</v>
      </c>
      <c r="AD3310">
        <v>2.9546428571428569</v>
      </c>
      <c r="AF3310" t="s">
        <v>7949</v>
      </c>
      <c r="AI3310">
        <v>0</v>
      </c>
      <c r="AJ3310">
        <v>0</v>
      </c>
      <c r="AM3310" t="s">
        <v>20019</v>
      </c>
    </row>
    <row r="3311" spans="1:39" x14ac:dyDescent="0.25">
      <c r="A3311" t="s">
        <v>10270</v>
      </c>
      <c r="B3311" t="s">
        <v>4841</v>
      </c>
      <c r="C3311" t="s">
        <v>4842</v>
      </c>
      <c r="D3311">
        <v>55.85</v>
      </c>
      <c r="E3311" t="s">
        <v>4845</v>
      </c>
      <c r="F3311">
        <v>7.25</v>
      </c>
      <c r="I3311" t="s">
        <v>13546</v>
      </c>
      <c r="K3311" t="s">
        <v>6860</v>
      </c>
      <c r="L3311" t="s">
        <v>6861</v>
      </c>
      <c r="M3311" t="s">
        <v>14987</v>
      </c>
      <c r="N3311">
        <v>9</v>
      </c>
      <c r="O3311" t="s">
        <v>15311</v>
      </c>
      <c r="P3311" t="s">
        <v>17922</v>
      </c>
      <c r="Q3311">
        <v>7</v>
      </c>
      <c r="R3311">
        <v>2</v>
      </c>
      <c r="S3311">
        <v>1.86</v>
      </c>
      <c r="T3311">
        <v>1.86</v>
      </c>
      <c r="U3311">
        <v>424.39</v>
      </c>
      <c r="V3311">
        <v>109.21</v>
      </c>
      <c r="W3311">
        <v>3.58</v>
      </c>
      <c r="Y3311">
        <v>4.2</v>
      </c>
      <c r="Z3311">
        <v>3</v>
      </c>
      <c r="AA3311" t="s">
        <v>4250</v>
      </c>
      <c r="AB3311">
        <v>0</v>
      </c>
      <c r="AC3311">
        <v>4</v>
      </c>
      <c r="AD3311">
        <v>4.3997380952380949</v>
      </c>
      <c r="AF3311" t="s">
        <v>7949</v>
      </c>
      <c r="AI3311">
        <v>0</v>
      </c>
      <c r="AJ3311">
        <v>0</v>
      </c>
      <c r="AM3311" t="s">
        <v>20019</v>
      </c>
    </row>
    <row r="3312" spans="1:39" x14ac:dyDescent="0.25">
      <c r="A3312" t="s">
        <v>10271</v>
      </c>
      <c r="B3312" t="s">
        <v>4841</v>
      </c>
      <c r="C3312" t="s">
        <v>4842</v>
      </c>
      <c r="D3312">
        <v>55.9</v>
      </c>
      <c r="E3312" t="s">
        <v>4845</v>
      </c>
      <c r="F3312">
        <v>7.25</v>
      </c>
      <c r="I3312" t="s">
        <v>13547</v>
      </c>
      <c r="K3312" t="s">
        <v>6860</v>
      </c>
      <c r="L3312" t="s">
        <v>6861</v>
      </c>
      <c r="M3312" t="s">
        <v>14987</v>
      </c>
      <c r="N3312">
        <v>9</v>
      </c>
      <c r="O3312" t="s">
        <v>15311</v>
      </c>
      <c r="P3312" t="s">
        <v>17923</v>
      </c>
      <c r="Q3312">
        <v>6</v>
      </c>
      <c r="R3312">
        <v>2</v>
      </c>
      <c r="S3312">
        <v>1.62</v>
      </c>
      <c r="T3312">
        <v>1.62</v>
      </c>
      <c r="U3312">
        <v>411.77</v>
      </c>
      <c r="V3312">
        <v>102.49</v>
      </c>
      <c r="W3312">
        <v>2.72</v>
      </c>
      <c r="X3312">
        <v>10.3</v>
      </c>
      <c r="Y3312">
        <v>4.17</v>
      </c>
      <c r="Z3312">
        <v>2</v>
      </c>
      <c r="AA3312" t="s">
        <v>4250</v>
      </c>
      <c r="AB3312">
        <v>0</v>
      </c>
      <c r="AC3312">
        <v>4</v>
      </c>
      <c r="AD3312">
        <v>4.7138809523809524</v>
      </c>
      <c r="AF3312" t="s">
        <v>7949</v>
      </c>
      <c r="AI3312">
        <v>0</v>
      </c>
      <c r="AJ3312">
        <v>0</v>
      </c>
      <c r="AM3312" t="s">
        <v>20019</v>
      </c>
    </row>
    <row r="3313" spans="1:39" x14ac:dyDescent="0.25">
      <c r="A3313" t="s">
        <v>10272</v>
      </c>
      <c r="B3313" t="s">
        <v>4841</v>
      </c>
      <c r="C3313" t="s">
        <v>4842</v>
      </c>
      <c r="D3313">
        <v>56</v>
      </c>
      <c r="E3313" t="s">
        <v>4845</v>
      </c>
      <c r="F3313">
        <v>7.25</v>
      </c>
      <c r="K3313" t="s">
        <v>6860</v>
      </c>
      <c r="L3313" t="s">
        <v>6861</v>
      </c>
      <c r="M3313" t="s">
        <v>15063</v>
      </c>
      <c r="N3313">
        <v>9</v>
      </c>
      <c r="O3313" t="s">
        <v>15416</v>
      </c>
      <c r="P3313" t="s">
        <v>17924</v>
      </c>
      <c r="Q3313">
        <v>7</v>
      </c>
      <c r="R3313">
        <v>1</v>
      </c>
      <c r="S3313">
        <v>1.59</v>
      </c>
      <c r="T3313">
        <v>1.6</v>
      </c>
      <c r="U3313">
        <v>352.39</v>
      </c>
      <c r="V3313">
        <v>91.85</v>
      </c>
      <c r="W3313">
        <v>2.0099999999999998</v>
      </c>
      <c r="Y3313">
        <v>5.86</v>
      </c>
      <c r="Z3313">
        <v>2</v>
      </c>
      <c r="AA3313" t="s">
        <v>4250</v>
      </c>
      <c r="AB3313">
        <v>0</v>
      </c>
      <c r="AC3313">
        <v>1</v>
      </c>
      <c r="AD3313">
        <v>5.7716666666666674</v>
      </c>
      <c r="AF3313" t="s">
        <v>7949</v>
      </c>
      <c r="AI3313">
        <v>0</v>
      </c>
      <c r="AJ3313">
        <v>0</v>
      </c>
      <c r="AK3313" t="s">
        <v>19914</v>
      </c>
      <c r="AL3313" t="s">
        <v>19914</v>
      </c>
      <c r="AM3313" t="s">
        <v>20019</v>
      </c>
    </row>
    <row r="3314" spans="1:39" x14ac:dyDescent="0.25">
      <c r="A3314" t="s">
        <v>10273</v>
      </c>
      <c r="B3314" t="s">
        <v>4841</v>
      </c>
      <c r="C3314" t="s">
        <v>4842</v>
      </c>
      <c r="D3314">
        <v>56</v>
      </c>
      <c r="E3314" t="s">
        <v>4845</v>
      </c>
      <c r="F3314">
        <v>7.25</v>
      </c>
      <c r="K3314" t="s">
        <v>6860</v>
      </c>
      <c r="L3314" t="s">
        <v>6861</v>
      </c>
      <c r="M3314" t="s">
        <v>15104</v>
      </c>
      <c r="N3314">
        <v>9</v>
      </c>
      <c r="O3314" t="s">
        <v>15469</v>
      </c>
      <c r="P3314" t="s">
        <v>17925</v>
      </c>
      <c r="Q3314">
        <v>7</v>
      </c>
      <c r="R3314">
        <v>1</v>
      </c>
      <c r="S3314">
        <v>2.71</v>
      </c>
      <c r="T3314">
        <v>2.71</v>
      </c>
      <c r="U3314">
        <v>368.46</v>
      </c>
      <c r="V3314">
        <v>82.62</v>
      </c>
      <c r="W3314">
        <v>2.73</v>
      </c>
      <c r="Y3314">
        <v>5.62</v>
      </c>
      <c r="Z3314">
        <v>2</v>
      </c>
      <c r="AA3314" t="s">
        <v>4250</v>
      </c>
      <c r="AB3314">
        <v>0</v>
      </c>
      <c r="AC3314">
        <v>1</v>
      </c>
      <c r="AD3314">
        <v>5.4179047619047616</v>
      </c>
      <c r="AF3314" t="s">
        <v>7949</v>
      </c>
      <c r="AI3314">
        <v>0</v>
      </c>
      <c r="AJ3314">
        <v>0</v>
      </c>
      <c r="AK3314" t="s">
        <v>19914</v>
      </c>
      <c r="AL3314" t="s">
        <v>19914</v>
      </c>
      <c r="AM3314" t="s">
        <v>20019</v>
      </c>
    </row>
    <row r="3315" spans="1:39" x14ac:dyDescent="0.25">
      <c r="A3315" t="s">
        <v>9490</v>
      </c>
      <c r="B3315" t="s">
        <v>4841</v>
      </c>
      <c r="C3315" t="s">
        <v>4842</v>
      </c>
      <c r="D3315">
        <v>56</v>
      </c>
      <c r="E3315" t="s">
        <v>4845</v>
      </c>
      <c r="F3315">
        <v>7.25</v>
      </c>
      <c r="K3315" t="s">
        <v>6860</v>
      </c>
      <c r="L3315" t="s">
        <v>6861</v>
      </c>
      <c r="M3315" t="s">
        <v>15064</v>
      </c>
      <c r="N3315">
        <v>9</v>
      </c>
      <c r="O3315" t="s">
        <v>15417</v>
      </c>
      <c r="P3315" t="s">
        <v>17142</v>
      </c>
      <c r="Q3315">
        <v>6</v>
      </c>
      <c r="R3315">
        <v>4</v>
      </c>
      <c r="S3315">
        <v>2.25</v>
      </c>
      <c r="T3315">
        <v>3.02</v>
      </c>
      <c r="U3315">
        <v>618.72</v>
      </c>
      <c r="V3315">
        <v>110.77</v>
      </c>
      <c r="W3315">
        <v>4.34</v>
      </c>
      <c r="X3315">
        <v>13.97</v>
      </c>
      <c r="Y3315">
        <v>8.23</v>
      </c>
      <c r="Z3315">
        <v>3</v>
      </c>
      <c r="AA3315" t="s">
        <v>4250</v>
      </c>
      <c r="AB3315">
        <v>1</v>
      </c>
      <c r="AC3315">
        <v>11</v>
      </c>
      <c r="AD3315">
        <v>3.057666666666667</v>
      </c>
      <c r="AF3315" t="s">
        <v>7949</v>
      </c>
      <c r="AI3315">
        <v>0</v>
      </c>
      <c r="AJ3315">
        <v>0</v>
      </c>
      <c r="AK3315" t="s">
        <v>19877</v>
      </c>
      <c r="AL3315" t="s">
        <v>19877</v>
      </c>
      <c r="AM3315" t="s">
        <v>20019</v>
      </c>
    </row>
    <row r="3316" spans="1:39" x14ac:dyDescent="0.25">
      <c r="A3316" t="s">
        <v>10274</v>
      </c>
      <c r="B3316" t="s">
        <v>4841</v>
      </c>
      <c r="C3316" t="s">
        <v>4842</v>
      </c>
      <c r="D3316">
        <v>56</v>
      </c>
      <c r="E3316" t="s">
        <v>4845</v>
      </c>
      <c r="F3316">
        <v>7.25</v>
      </c>
      <c r="K3316" t="s">
        <v>6860</v>
      </c>
      <c r="L3316" t="s">
        <v>6861</v>
      </c>
      <c r="M3316" t="s">
        <v>15012</v>
      </c>
      <c r="N3316">
        <v>9</v>
      </c>
      <c r="O3316" t="s">
        <v>15348</v>
      </c>
      <c r="P3316" t="s">
        <v>17926</v>
      </c>
      <c r="Q3316">
        <v>6</v>
      </c>
      <c r="R3316">
        <v>3</v>
      </c>
      <c r="S3316">
        <v>4.37</v>
      </c>
      <c r="T3316">
        <v>4.42</v>
      </c>
      <c r="U3316">
        <v>492.66</v>
      </c>
      <c r="V3316">
        <v>101.65</v>
      </c>
      <c r="W3316">
        <v>3.6</v>
      </c>
      <c r="X3316">
        <v>13.48</v>
      </c>
      <c r="Y3316">
        <v>6.47</v>
      </c>
      <c r="Z3316">
        <v>2</v>
      </c>
      <c r="AA3316" t="s">
        <v>4250</v>
      </c>
      <c r="AB3316">
        <v>0</v>
      </c>
      <c r="AC3316">
        <v>8</v>
      </c>
      <c r="AD3316">
        <v>2.120761904761904</v>
      </c>
      <c r="AF3316" t="s">
        <v>7949</v>
      </c>
      <c r="AI3316">
        <v>0</v>
      </c>
      <c r="AJ3316">
        <v>0</v>
      </c>
      <c r="AK3316" t="s">
        <v>19881</v>
      </c>
      <c r="AL3316" t="s">
        <v>19881</v>
      </c>
      <c r="AM3316" t="s">
        <v>20019</v>
      </c>
    </row>
    <row r="3317" spans="1:39" x14ac:dyDescent="0.25">
      <c r="A3317" t="s">
        <v>10275</v>
      </c>
      <c r="B3317" t="s">
        <v>4841</v>
      </c>
      <c r="C3317" t="s">
        <v>4842</v>
      </c>
      <c r="D3317">
        <v>56</v>
      </c>
      <c r="E3317" t="s">
        <v>4845</v>
      </c>
      <c r="F3317">
        <v>7.25</v>
      </c>
      <c r="K3317" t="s">
        <v>6860</v>
      </c>
      <c r="M3317" t="s">
        <v>6865</v>
      </c>
      <c r="N3317">
        <v>8</v>
      </c>
      <c r="O3317" t="s">
        <v>15316</v>
      </c>
      <c r="P3317" t="s">
        <v>17927</v>
      </c>
      <c r="Q3317">
        <v>5</v>
      </c>
      <c r="R3317">
        <v>2</v>
      </c>
      <c r="S3317">
        <v>2.23</v>
      </c>
      <c r="T3317">
        <v>4.04</v>
      </c>
      <c r="U3317">
        <v>535.71</v>
      </c>
      <c r="V3317">
        <v>101.73</v>
      </c>
      <c r="W3317">
        <v>4.37</v>
      </c>
      <c r="Y3317">
        <v>9.27</v>
      </c>
      <c r="Z3317">
        <v>3</v>
      </c>
      <c r="AA3317" t="s">
        <v>4250</v>
      </c>
      <c r="AB3317">
        <v>1</v>
      </c>
      <c r="AC3317">
        <v>4</v>
      </c>
      <c r="AD3317">
        <v>2.839</v>
      </c>
      <c r="AF3317" t="s">
        <v>7952</v>
      </c>
      <c r="AI3317">
        <v>0</v>
      </c>
      <c r="AJ3317">
        <v>0</v>
      </c>
      <c r="AK3317" t="s">
        <v>19862</v>
      </c>
      <c r="AL3317" t="s">
        <v>19862</v>
      </c>
      <c r="AM3317" t="s">
        <v>20019</v>
      </c>
    </row>
    <row r="3318" spans="1:39" x14ac:dyDescent="0.25">
      <c r="A3318" t="s">
        <v>10276</v>
      </c>
      <c r="B3318" t="s">
        <v>4841</v>
      </c>
      <c r="C3318" t="s">
        <v>4842</v>
      </c>
      <c r="D3318">
        <v>56</v>
      </c>
      <c r="E3318" t="s">
        <v>4845</v>
      </c>
      <c r="F3318">
        <v>7.25</v>
      </c>
      <c r="K3318" t="s">
        <v>6860</v>
      </c>
      <c r="M3318" t="s">
        <v>15150</v>
      </c>
      <c r="N3318">
        <v>8</v>
      </c>
      <c r="O3318" t="s">
        <v>15526</v>
      </c>
      <c r="P3318" t="s">
        <v>17928</v>
      </c>
      <c r="Q3318">
        <v>5</v>
      </c>
      <c r="R3318">
        <v>4</v>
      </c>
      <c r="S3318">
        <v>3.81</v>
      </c>
      <c r="T3318">
        <v>4.79</v>
      </c>
      <c r="U3318">
        <v>541.69000000000005</v>
      </c>
      <c r="V3318">
        <v>99.69</v>
      </c>
      <c r="W3318">
        <v>4.3499999999999996</v>
      </c>
      <c r="X3318">
        <v>13.75</v>
      </c>
      <c r="Y3318">
        <v>8.35</v>
      </c>
      <c r="Z3318">
        <v>3</v>
      </c>
      <c r="AA3318" t="s">
        <v>4250</v>
      </c>
      <c r="AB3318">
        <v>1</v>
      </c>
      <c r="AC3318">
        <v>11</v>
      </c>
      <c r="AD3318">
        <v>1.702</v>
      </c>
      <c r="AF3318" t="s">
        <v>7949</v>
      </c>
      <c r="AI3318">
        <v>0</v>
      </c>
      <c r="AJ3318">
        <v>0</v>
      </c>
      <c r="AK3318" t="s">
        <v>19942</v>
      </c>
      <c r="AL3318" t="s">
        <v>19942</v>
      </c>
      <c r="AM3318" t="s">
        <v>20019</v>
      </c>
    </row>
    <row r="3319" spans="1:39" x14ac:dyDescent="0.25">
      <c r="A3319" t="s">
        <v>10277</v>
      </c>
      <c r="B3319" t="s">
        <v>4841</v>
      </c>
      <c r="C3319" t="s">
        <v>4842</v>
      </c>
      <c r="D3319">
        <v>56</v>
      </c>
      <c r="E3319" t="s">
        <v>4845</v>
      </c>
      <c r="F3319">
        <v>7.25</v>
      </c>
      <c r="I3319" t="s">
        <v>13548</v>
      </c>
      <c r="K3319" t="s">
        <v>6860</v>
      </c>
      <c r="L3319" t="s">
        <v>6861</v>
      </c>
      <c r="M3319" t="s">
        <v>15103</v>
      </c>
      <c r="N3319">
        <v>9</v>
      </c>
      <c r="O3319" t="s">
        <v>15468</v>
      </c>
      <c r="P3319" t="s">
        <v>17929</v>
      </c>
      <c r="Q3319">
        <v>7</v>
      </c>
      <c r="R3319">
        <v>2</v>
      </c>
      <c r="S3319">
        <v>1.73</v>
      </c>
      <c r="T3319">
        <v>2.12</v>
      </c>
      <c r="U3319">
        <v>392.42</v>
      </c>
      <c r="V3319">
        <v>122.8</v>
      </c>
      <c r="W3319">
        <v>1.1299999999999999</v>
      </c>
      <c r="X3319">
        <v>9.8000000000000007</v>
      </c>
      <c r="Y3319">
        <v>7.49</v>
      </c>
      <c r="Z3319">
        <v>2</v>
      </c>
      <c r="AA3319" t="s">
        <v>4250</v>
      </c>
      <c r="AB3319">
        <v>0</v>
      </c>
      <c r="AC3319">
        <v>5</v>
      </c>
      <c r="AD3319">
        <v>4.2684285714285712</v>
      </c>
      <c r="AF3319" t="s">
        <v>7949</v>
      </c>
      <c r="AI3319">
        <v>0</v>
      </c>
      <c r="AJ3319">
        <v>0</v>
      </c>
      <c r="AM3319" t="s">
        <v>20019</v>
      </c>
    </row>
    <row r="3320" spans="1:39" x14ac:dyDescent="0.25">
      <c r="A3320" t="s">
        <v>10278</v>
      </c>
      <c r="B3320" t="s">
        <v>4841</v>
      </c>
      <c r="C3320" t="s">
        <v>4842</v>
      </c>
      <c r="D3320">
        <v>56</v>
      </c>
      <c r="E3320" t="s">
        <v>4845</v>
      </c>
      <c r="F3320">
        <v>7.25</v>
      </c>
      <c r="I3320" t="s">
        <v>13549</v>
      </c>
      <c r="K3320" t="s">
        <v>6860</v>
      </c>
      <c r="L3320" t="s">
        <v>6861</v>
      </c>
      <c r="M3320" t="s">
        <v>14996</v>
      </c>
      <c r="N3320">
        <v>9</v>
      </c>
      <c r="O3320" t="s">
        <v>15322</v>
      </c>
      <c r="P3320" t="s">
        <v>17930</v>
      </c>
      <c r="Q3320">
        <v>4</v>
      </c>
      <c r="R3320">
        <v>3</v>
      </c>
      <c r="S3320">
        <v>-0.5</v>
      </c>
      <c r="T3320">
        <v>1.46</v>
      </c>
      <c r="U3320">
        <v>403.28</v>
      </c>
      <c r="V3320">
        <v>87.1</v>
      </c>
      <c r="W3320">
        <v>3.22</v>
      </c>
      <c r="X3320">
        <v>11.08</v>
      </c>
      <c r="Y3320">
        <v>10.38</v>
      </c>
      <c r="Z3320">
        <v>2</v>
      </c>
      <c r="AA3320" t="s">
        <v>4250</v>
      </c>
      <c r="AB3320">
        <v>0</v>
      </c>
      <c r="AC3320">
        <v>3</v>
      </c>
      <c r="AD3320">
        <v>3.8575238095238098</v>
      </c>
      <c r="AF3320" t="s">
        <v>7952</v>
      </c>
      <c r="AI3320">
        <v>0</v>
      </c>
      <c r="AJ3320">
        <v>0</v>
      </c>
      <c r="AM3320" t="s">
        <v>20019</v>
      </c>
    </row>
    <row r="3321" spans="1:39" x14ac:dyDescent="0.25">
      <c r="A3321" t="s">
        <v>10279</v>
      </c>
      <c r="B3321" t="s">
        <v>4841</v>
      </c>
      <c r="C3321" t="s">
        <v>4842</v>
      </c>
      <c r="D3321">
        <v>56</v>
      </c>
      <c r="E3321" t="s">
        <v>4845</v>
      </c>
      <c r="F3321">
        <v>7.25</v>
      </c>
      <c r="I3321" t="s">
        <v>13550</v>
      </c>
      <c r="K3321" t="s">
        <v>6860</v>
      </c>
      <c r="L3321" t="s">
        <v>6861</v>
      </c>
      <c r="M3321" t="s">
        <v>14996</v>
      </c>
      <c r="N3321">
        <v>9</v>
      </c>
      <c r="O3321" t="s">
        <v>15322</v>
      </c>
      <c r="P3321" t="s">
        <v>17931</v>
      </c>
      <c r="Q3321">
        <v>5</v>
      </c>
      <c r="R3321">
        <v>2</v>
      </c>
      <c r="S3321">
        <v>-2.19</v>
      </c>
      <c r="T3321">
        <v>-2.19</v>
      </c>
      <c r="U3321">
        <v>443.22</v>
      </c>
      <c r="V3321">
        <v>89.6</v>
      </c>
      <c r="W3321">
        <v>3.08</v>
      </c>
      <c r="X3321">
        <v>10.039999999999999</v>
      </c>
      <c r="Y3321">
        <v>3.94</v>
      </c>
      <c r="Z3321">
        <v>2</v>
      </c>
      <c r="AA3321" t="s">
        <v>4250</v>
      </c>
      <c r="AB3321">
        <v>0</v>
      </c>
      <c r="AC3321">
        <v>4</v>
      </c>
      <c r="AD3321">
        <v>4.9055714285714282</v>
      </c>
      <c r="AF3321" t="s">
        <v>7949</v>
      </c>
      <c r="AI3321">
        <v>0</v>
      </c>
      <c r="AJ3321">
        <v>0</v>
      </c>
      <c r="AM3321" t="s">
        <v>20019</v>
      </c>
    </row>
    <row r="3322" spans="1:39" x14ac:dyDescent="0.25">
      <c r="A3322" t="s">
        <v>10280</v>
      </c>
      <c r="B3322" t="s">
        <v>4841</v>
      </c>
      <c r="C3322" t="s">
        <v>4842</v>
      </c>
      <c r="D3322">
        <v>56</v>
      </c>
      <c r="E3322" t="s">
        <v>4845</v>
      </c>
      <c r="F3322">
        <v>7.25</v>
      </c>
      <c r="I3322" t="s">
        <v>13551</v>
      </c>
      <c r="K3322" t="s">
        <v>6860</v>
      </c>
      <c r="L3322" t="s">
        <v>6861</v>
      </c>
      <c r="M3322" t="s">
        <v>14996</v>
      </c>
      <c r="N3322">
        <v>9</v>
      </c>
      <c r="O3322" t="s">
        <v>15322</v>
      </c>
      <c r="P3322" t="s">
        <v>17932</v>
      </c>
      <c r="Q3322">
        <v>5</v>
      </c>
      <c r="R3322">
        <v>2</v>
      </c>
      <c r="S3322">
        <v>-2.09</v>
      </c>
      <c r="T3322">
        <v>-2.09</v>
      </c>
      <c r="U3322">
        <v>432.32</v>
      </c>
      <c r="V3322">
        <v>89.6</v>
      </c>
      <c r="W3322">
        <v>3.34</v>
      </c>
      <c r="X3322">
        <v>10.16</v>
      </c>
      <c r="Y3322">
        <v>3.94</v>
      </c>
      <c r="Z3322">
        <v>2</v>
      </c>
      <c r="AA3322" t="s">
        <v>4250</v>
      </c>
      <c r="AB3322">
        <v>0</v>
      </c>
      <c r="AC3322">
        <v>4</v>
      </c>
      <c r="AD3322">
        <v>4.983428571428572</v>
      </c>
      <c r="AF3322" t="s">
        <v>7949</v>
      </c>
      <c r="AI3322">
        <v>0</v>
      </c>
      <c r="AJ3322">
        <v>0</v>
      </c>
      <c r="AM3322" t="s">
        <v>20019</v>
      </c>
    </row>
    <row r="3323" spans="1:39" x14ac:dyDescent="0.25">
      <c r="A3323" t="s">
        <v>10281</v>
      </c>
      <c r="B3323" t="s">
        <v>4841</v>
      </c>
      <c r="C3323" t="s">
        <v>4842</v>
      </c>
      <c r="D3323">
        <v>56.2</v>
      </c>
      <c r="E3323" t="s">
        <v>4845</v>
      </c>
      <c r="F3323">
        <v>7.25</v>
      </c>
      <c r="I3323" t="s">
        <v>13552</v>
      </c>
      <c r="K3323" t="s">
        <v>6860</v>
      </c>
      <c r="M3323" t="s">
        <v>14977</v>
      </c>
      <c r="N3323">
        <v>8</v>
      </c>
      <c r="O3323" t="s">
        <v>15298</v>
      </c>
      <c r="P3323" t="s">
        <v>17933</v>
      </c>
      <c r="Q3323">
        <v>6</v>
      </c>
      <c r="R3323">
        <v>1</v>
      </c>
      <c r="S3323">
        <v>2.04</v>
      </c>
      <c r="T3323">
        <v>4.03</v>
      </c>
      <c r="U3323">
        <v>411.51</v>
      </c>
      <c r="V3323">
        <v>76.63</v>
      </c>
      <c r="W3323">
        <v>3.61</v>
      </c>
      <c r="Y3323">
        <v>11.44</v>
      </c>
      <c r="Z3323">
        <v>3</v>
      </c>
      <c r="AA3323" t="s">
        <v>4250</v>
      </c>
      <c r="AB3323">
        <v>0</v>
      </c>
      <c r="AC3323">
        <v>1</v>
      </c>
      <c r="AD3323">
        <v>3.9304047619047622</v>
      </c>
      <c r="AF3323" t="s">
        <v>7952</v>
      </c>
      <c r="AI3323">
        <v>0</v>
      </c>
      <c r="AJ3323">
        <v>0</v>
      </c>
      <c r="AM3323" t="s">
        <v>20019</v>
      </c>
    </row>
    <row r="3324" spans="1:39" x14ac:dyDescent="0.25">
      <c r="A3324" t="s">
        <v>9290</v>
      </c>
      <c r="B3324" t="s">
        <v>4841</v>
      </c>
      <c r="C3324" t="s">
        <v>4842</v>
      </c>
      <c r="D3324">
        <v>56.23</v>
      </c>
      <c r="E3324" t="s">
        <v>4845</v>
      </c>
      <c r="F3324">
        <v>7.25</v>
      </c>
      <c r="K3324" t="s">
        <v>6860</v>
      </c>
      <c r="L3324" t="s">
        <v>6861</v>
      </c>
      <c r="M3324" t="s">
        <v>15106</v>
      </c>
      <c r="N3324">
        <v>9</v>
      </c>
      <c r="O3324" t="s">
        <v>15474</v>
      </c>
      <c r="P3324" t="s">
        <v>16942</v>
      </c>
      <c r="Q3324">
        <v>6</v>
      </c>
      <c r="R3324">
        <v>1</v>
      </c>
      <c r="S3324">
        <v>2.56</v>
      </c>
      <c r="T3324">
        <v>2.56</v>
      </c>
      <c r="U3324">
        <v>474.46</v>
      </c>
      <c r="V3324">
        <v>72.44</v>
      </c>
      <c r="W3324">
        <v>3.6</v>
      </c>
      <c r="Y3324">
        <v>4.8899999999999997</v>
      </c>
      <c r="Z3324">
        <v>2</v>
      </c>
      <c r="AA3324" t="s">
        <v>4250</v>
      </c>
      <c r="AB3324">
        <v>0</v>
      </c>
      <c r="AC3324">
        <v>6</v>
      </c>
      <c r="AD3324">
        <v>4.7357619047619046</v>
      </c>
      <c r="AF3324" t="s">
        <v>7949</v>
      </c>
      <c r="AI3324">
        <v>0</v>
      </c>
      <c r="AJ3324">
        <v>0</v>
      </c>
      <c r="AK3324" t="s">
        <v>19920</v>
      </c>
      <c r="AL3324" t="s">
        <v>19920</v>
      </c>
      <c r="AM3324" t="s">
        <v>20019</v>
      </c>
    </row>
    <row r="3325" spans="1:39" x14ac:dyDescent="0.25">
      <c r="A3325" t="s">
        <v>10282</v>
      </c>
      <c r="B3325" t="s">
        <v>4841</v>
      </c>
      <c r="C3325" t="s">
        <v>4842</v>
      </c>
      <c r="D3325">
        <v>56.4</v>
      </c>
      <c r="E3325" t="s">
        <v>4845</v>
      </c>
      <c r="F3325">
        <v>7.25</v>
      </c>
      <c r="I3325" t="s">
        <v>13553</v>
      </c>
      <c r="K3325" t="s">
        <v>6860</v>
      </c>
      <c r="L3325" t="s">
        <v>6861</v>
      </c>
      <c r="M3325" t="s">
        <v>14979</v>
      </c>
      <c r="N3325">
        <v>8</v>
      </c>
      <c r="O3325" t="s">
        <v>15302</v>
      </c>
      <c r="P3325" t="s">
        <v>17934</v>
      </c>
      <c r="Q3325">
        <v>6</v>
      </c>
      <c r="R3325">
        <v>2</v>
      </c>
      <c r="S3325">
        <v>3.69</v>
      </c>
      <c r="T3325">
        <v>3.71</v>
      </c>
      <c r="U3325">
        <v>478.81</v>
      </c>
      <c r="V3325">
        <v>98.83</v>
      </c>
      <c r="W3325">
        <v>3.97</v>
      </c>
      <c r="X3325">
        <v>9.17</v>
      </c>
      <c r="Y3325">
        <v>3.63</v>
      </c>
      <c r="Z3325">
        <v>2</v>
      </c>
      <c r="AA3325" t="s">
        <v>4250</v>
      </c>
      <c r="AB3325">
        <v>0</v>
      </c>
      <c r="AC3325">
        <v>5</v>
      </c>
      <c r="AD3325">
        <v>3.157023809523809</v>
      </c>
      <c r="AF3325" t="s">
        <v>7949</v>
      </c>
      <c r="AI3325">
        <v>0</v>
      </c>
      <c r="AJ3325">
        <v>0</v>
      </c>
      <c r="AM3325" t="s">
        <v>20019</v>
      </c>
    </row>
    <row r="3326" spans="1:39" x14ac:dyDescent="0.25">
      <c r="A3326" t="s">
        <v>10283</v>
      </c>
      <c r="B3326" t="s">
        <v>4841</v>
      </c>
      <c r="C3326" t="s">
        <v>4842</v>
      </c>
      <c r="D3326">
        <v>56.5</v>
      </c>
      <c r="E3326" t="s">
        <v>4845</v>
      </c>
      <c r="F3326">
        <v>7.25</v>
      </c>
      <c r="I3326" t="s">
        <v>13554</v>
      </c>
      <c r="K3326" t="s">
        <v>6860</v>
      </c>
      <c r="L3326" t="s">
        <v>6861</v>
      </c>
      <c r="M3326" t="s">
        <v>14987</v>
      </c>
      <c r="N3326">
        <v>9</v>
      </c>
      <c r="O3326" t="s">
        <v>15311</v>
      </c>
      <c r="P3326" t="s">
        <v>17935</v>
      </c>
      <c r="Q3326">
        <v>7</v>
      </c>
      <c r="R3326">
        <v>2</v>
      </c>
      <c r="S3326">
        <v>2.35</v>
      </c>
      <c r="T3326">
        <v>2.39</v>
      </c>
      <c r="U3326">
        <v>371.37</v>
      </c>
      <c r="V3326">
        <v>111.72</v>
      </c>
      <c r="W3326">
        <v>1.83</v>
      </c>
      <c r="X3326">
        <v>8.91</v>
      </c>
      <c r="Y3326">
        <v>6.26</v>
      </c>
      <c r="Z3326">
        <v>2</v>
      </c>
      <c r="AA3326" t="s">
        <v>4250</v>
      </c>
      <c r="AB3326">
        <v>0</v>
      </c>
      <c r="AC3326">
        <v>4</v>
      </c>
      <c r="AD3326">
        <v>4.5197857142857139</v>
      </c>
      <c r="AF3326" t="s">
        <v>7949</v>
      </c>
      <c r="AI3326">
        <v>0</v>
      </c>
      <c r="AJ3326">
        <v>0</v>
      </c>
      <c r="AM3326" t="s">
        <v>20019</v>
      </c>
    </row>
    <row r="3327" spans="1:39" x14ac:dyDescent="0.25">
      <c r="A3327" t="s">
        <v>10284</v>
      </c>
      <c r="B3327" t="s">
        <v>4841</v>
      </c>
      <c r="C3327" t="s">
        <v>4842</v>
      </c>
      <c r="D3327">
        <v>56.7</v>
      </c>
      <c r="E3327" t="s">
        <v>4845</v>
      </c>
      <c r="F3327">
        <v>7.25</v>
      </c>
      <c r="I3327" t="s">
        <v>13555</v>
      </c>
      <c r="K3327" t="s">
        <v>6860</v>
      </c>
      <c r="M3327" t="s">
        <v>14977</v>
      </c>
      <c r="N3327">
        <v>8</v>
      </c>
      <c r="O3327" t="s">
        <v>15298</v>
      </c>
      <c r="P3327" t="s">
        <v>17936</v>
      </c>
      <c r="Q3327">
        <v>6</v>
      </c>
      <c r="R3327">
        <v>1</v>
      </c>
      <c r="S3327">
        <v>2.0299999999999998</v>
      </c>
      <c r="T3327">
        <v>4.03</v>
      </c>
      <c r="U3327">
        <v>427.47</v>
      </c>
      <c r="V3327">
        <v>69.31</v>
      </c>
      <c r="W3327">
        <v>3.88</v>
      </c>
      <c r="Y3327">
        <v>11.6</v>
      </c>
      <c r="Z3327">
        <v>1</v>
      </c>
      <c r="AA3327" t="s">
        <v>4250</v>
      </c>
      <c r="AB3327">
        <v>0</v>
      </c>
      <c r="AC3327">
        <v>4</v>
      </c>
      <c r="AD3327">
        <v>3.8214047619047622</v>
      </c>
      <c r="AF3327" t="s">
        <v>7952</v>
      </c>
      <c r="AI3327">
        <v>0</v>
      </c>
      <c r="AJ3327">
        <v>0</v>
      </c>
      <c r="AM3327" t="s">
        <v>20019</v>
      </c>
    </row>
    <row r="3328" spans="1:39" x14ac:dyDescent="0.25">
      <c r="A3328" t="s">
        <v>10285</v>
      </c>
      <c r="B3328" t="s">
        <v>4841</v>
      </c>
      <c r="C3328" t="s">
        <v>4842</v>
      </c>
      <c r="D3328">
        <v>56.8</v>
      </c>
      <c r="E3328" t="s">
        <v>4845</v>
      </c>
      <c r="F3328">
        <v>7.25</v>
      </c>
      <c r="I3328" t="s">
        <v>13556</v>
      </c>
      <c r="K3328" t="s">
        <v>6860</v>
      </c>
      <c r="L3328" t="s">
        <v>6861</v>
      </c>
      <c r="M3328" t="s">
        <v>14987</v>
      </c>
      <c r="N3328">
        <v>9</v>
      </c>
      <c r="O3328" t="s">
        <v>15311</v>
      </c>
      <c r="P3328" t="s">
        <v>17937</v>
      </c>
      <c r="Q3328">
        <v>6</v>
      </c>
      <c r="R3328">
        <v>2</v>
      </c>
      <c r="S3328">
        <v>2.19</v>
      </c>
      <c r="T3328">
        <v>2.2000000000000002</v>
      </c>
      <c r="U3328">
        <v>440.81</v>
      </c>
      <c r="V3328">
        <v>98.83</v>
      </c>
      <c r="W3328">
        <v>3.33</v>
      </c>
      <c r="X3328">
        <v>9.01</v>
      </c>
      <c r="Y3328">
        <v>4.17</v>
      </c>
      <c r="Z3328">
        <v>2</v>
      </c>
      <c r="AA3328" t="s">
        <v>4250</v>
      </c>
      <c r="AB3328">
        <v>0</v>
      </c>
      <c r="AC3328">
        <v>5</v>
      </c>
      <c r="AD3328">
        <v>4.5334523809523812</v>
      </c>
      <c r="AF3328" t="s">
        <v>7949</v>
      </c>
      <c r="AI3328">
        <v>0</v>
      </c>
      <c r="AJ3328">
        <v>0</v>
      </c>
      <c r="AM3328" t="s">
        <v>20019</v>
      </c>
    </row>
    <row r="3329" spans="1:39" x14ac:dyDescent="0.25">
      <c r="A3329" t="s">
        <v>10286</v>
      </c>
      <c r="B3329" t="s">
        <v>4841</v>
      </c>
      <c r="C3329" t="s">
        <v>4842</v>
      </c>
      <c r="D3329">
        <v>56.8</v>
      </c>
      <c r="E3329" t="s">
        <v>4845</v>
      </c>
      <c r="F3329">
        <v>7.25</v>
      </c>
      <c r="I3329" t="s">
        <v>13557</v>
      </c>
      <c r="K3329" t="s">
        <v>6860</v>
      </c>
      <c r="L3329" t="s">
        <v>6861</v>
      </c>
      <c r="M3329" t="s">
        <v>14987</v>
      </c>
      <c r="N3329">
        <v>9</v>
      </c>
      <c r="O3329" t="s">
        <v>15311</v>
      </c>
      <c r="P3329" t="s">
        <v>17938</v>
      </c>
      <c r="Q3329">
        <v>6</v>
      </c>
      <c r="R3329">
        <v>2</v>
      </c>
      <c r="S3329">
        <v>1.1200000000000001</v>
      </c>
      <c r="T3329">
        <v>1.1200000000000001</v>
      </c>
      <c r="U3329">
        <v>399.81</v>
      </c>
      <c r="V3329">
        <v>113.39</v>
      </c>
      <c r="W3329">
        <v>2.76</v>
      </c>
      <c r="X3329">
        <v>10.1</v>
      </c>
      <c r="Y3329">
        <v>4.87</v>
      </c>
      <c r="Z3329">
        <v>2</v>
      </c>
      <c r="AA3329" t="s">
        <v>4250</v>
      </c>
      <c r="AB3329">
        <v>0</v>
      </c>
      <c r="AC3329">
        <v>4</v>
      </c>
      <c r="AD3329">
        <v>4.4359761904761914</v>
      </c>
      <c r="AF3329" t="s">
        <v>7949</v>
      </c>
      <c r="AI3329">
        <v>0</v>
      </c>
      <c r="AJ3329">
        <v>0</v>
      </c>
      <c r="AM3329" t="s">
        <v>20019</v>
      </c>
    </row>
    <row r="3330" spans="1:39" x14ac:dyDescent="0.25">
      <c r="A3330" t="s">
        <v>9464</v>
      </c>
      <c r="B3330" t="s">
        <v>4841</v>
      </c>
      <c r="C3330" t="s">
        <v>4842</v>
      </c>
      <c r="D3330">
        <v>57</v>
      </c>
      <c r="E3330" t="s">
        <v>4845</v>
      </c>
      <c r="F3330">
        <v>7.24</v>
      </c>
      <c r="I3330" t="s">
        <v>13558</v>
      </c>
      <c r="K3330" t="s">
        <v>6860</v>
      </c>
      <c r="L3330" t="s">
        <v>6861</v>
      </c>
      <c r="M3330" t="s">
        <v>14972</v>
      </c>
      <c r="N3330">
        <v>8</v>
      </c>
      <c r="O3330" t="s">
        <v>15293</v>
      </c>
      <c r="P3330" t="s">
        <v>17116</v>
      </c>
      <c r="Q3330">
        <v>6</v>
      </c>
      <c r="R3330">
        <v>2</v>
      </c>
      <c r="S3330">
        <v>3.98</v>
      </c>
      <c r="T3330">
        <v>3.98</v>
      </c>
      <c r="U3330">
        <v>471.82</v>
      </c>
      <c r="V3330">
        <v>85.42</v>
      </c>
      <c r="W3330">
        <v>5</v>
      </c>
      <c r="Y3330">
        <v>4.01</v>
      </c>
      <c r="Z3330">
        <v>3</v>
      </c>
      <c r="AA3330" t="s">
        <v>4250</v>
      </c>
      <c r="AB3330">
        <v>0</v>
      </c>
      <c r="AC3330">
        <v>4</v>
      </c>
      <c r="AD3330">
        <v>3.221285714285715</v>
      </c>
      <c r="AF3330" t="s">
        <v>7949</v>
      </c>
      <c r="AI3330">
        <v>0</v>
      </c>
      <c r="AJ3330">
        <v>0</v>
      </c>
      <c r="AM3330" t="s">
        <v>20019</v>
      </c>
    </row>
    <row r="3331" spans="1:39" x14ac:dyDescent="0.25">
      <c r="A3331" t="s">
        <v>10188</v>
      </c>
      <c r="B3331" t="s">
        <v>4841</v>
      </c>
      <c r="C3331" t="s">
        <v>4842</v>
      </c>
      <c r="D3331">
        <v>57</v>
      </c>
      <c r="E3331" t="s">
        <v>4845</v>
      </c>
      <c r="F3331">
        <v>7.24</v>
      </c>
      <c r="I3331" t="s">
        <v>13559</v>
      </c>
      <c r="K3331" t="s">
        <v>6860</v>
      </c>
      <c r="L3331" t="s">
        <v>6861</v>
      </c>
      <c r="M3331" t="s">
        <v>14972</v>
      </c>
      <c r="N3331">
        <v>8</v>
      </c>
      <c r="O3331" t="s">
        <v>15293</v>
      </c>
      <c r="P3331" t="s">
        <v>17840</v>
      </c>
      <c r="Q3331">
        <v>7</v>
      </c>
      <c r="R3331">
        <v>2</v>
      </c>
      <c r="S3331">
        <v>3.93</v>
      </c>
      <c r="T3331">
        <v>3.93</v>
      </c>
      <c r="U3331">
        <v>486.83</v>
      </c>
      <c r="V3331">
        <v>98.31</v>
      </c>
      <c r="W3331">
        <v>4.7</v>
      </c>
      <c r="Y3331">
        <v>3.67</v>
      </c>
      <c r="Z3331">
        <v>3</v>
      </c>
      <c r="AA3331" t="s">
        <v>4250</v>
      </c>
      <c r="AB3331">
        <v>0</v>
      </c>
      <c r="AC3331">
        <v>4</v>
      </c>
      <c r="AD3331">
        <v>2.8870714285714278</v>
      </c>
      <c r="AF3331" t="s">
        <v>7949</v>
      </c>
      <c r="AI3331">
        <v>0</v>
      </c>
      <c r="AJ3331">
        <v>0</v>
      </c>
      <c r="AM3331" t="s">
        <v>20019</v>
      </c>
    </row>
    <row r="3332" spans="1:39" x14ac:dyDescent="0.25">
      <c r="A3332" t="s">
        <v>10287</v>
      </c>
      <c r="B3332" t="s">
        <v>4841</v>
      </c>
      <c r="C3332" t="s">
        <v>4842</v>
      </c>
      <c r="D3332">
        <v>57</v>
      </c>
      <c r="E3332" t="s">
        <v>4845</v>
      </c>
      <c r="F3332">
        <v>7.24</v>
      </c>
      <c r="I3332" t="s">
        <v>13560</v>
      </c>
      <c r="K3332" t="s">
        <v>6860</v>
      </c>
      <c r="L3332" t="s">
        <v>6861</v>
      </c>
      <c r="M3332" t="s">
        <v>14979</v>
      </c>
      <c r="N3332">
        <v>8</v>
      </c>
      <c r="O3332" t="s">
        <v>15302</v>
      </c>
      <c r="P3332" t="s">
        <v>17939</v>
      </c>
      <c r="Q3332">
        <v>6</v>
      </c>
      <c r="R3332">
        <v>2</v>
      </c>
      <c r="S3332">
        <v>2.63</v>
      </c>
      <c r="T3332">
        <v>2.63</v>
      </c>
      <c r="U3332">
        <v>453.37</v>
      </c>
      <c r="V3332">
        <v>113.39</v>
      </c>
      <c r="W3332">
        <v>3.48</v>
      </c>
      <c r="X3332">
        <v>9.9499999999999993</v>
      </c>
      <c r="Y3332">
        <v>3.64</v>
      </c>
      <c r="Z3332">
        <v>2</v>
      </c>
      <c r="AA3332" t="s">
        <v>4250</v>
      </c>
      <c r="AB3332">
        <v>0</v>
      </c>
      <c r="AC3332">
        <v>4</v>
      </c>
      <c r="AD3332">
        <v>3.738404761904762</v>
      </c>
      <c r="AF3332" t="s">
        <v>7949</v>
      </c>
      <c r="AI3332">
        <v>0</v>
      </c>
      <c r="AJ3332">
        <v>0</v>
      </c>
      <c r="AM3332" t="s">
        <v>20019</v>
      </c>
    </row>
    <row r="3333" spans="1:39" x14ac:dyDescent="0.25">
      <c r="A3333" t="s">
        <v>9814</v>
      </c>
      <c r="B3333" t="s">
        <v>4841</v>
      </c>
      <c r="C3333" t="s">
        <v>4842</v>
      </c>
      <c r="D3333">
        <v>57</v>
      </c>
      <c r="E3333" t="s">
        <v>4845</v>
      </c>
      <c r="F3333">
        <v>7.24</v>
      </c>
      <c r="I3333" t="s">
        <v>13561</v>
      </c>
      <c r="K3333" t="s">
        <v>6860</v>
      </c>
      <c r="L3333" t="s">
        <v>6861</v>
      </c>
      <c r="M3333" t="s">
        <v>14979</v>
      </c>
      <c r="N3333">
        <v>8</v>
      </c>
      <c r="O3333" t="s">
        <v>15302</v>
      </c>
      <c r="P3333" t="s">
        <v>17466</v>
      </c>
      <c r="Q3333">
        <v>5</v>
      </c>
      <c r="R3333">
        <v>2</v>
      </c>
      <c r="S3333">
        <v>3.36</v>
      </c>
      <c r="T3333">
        <v>3.36</v>
      </c>
      <c r="U3333">
        <v>446.35</v>
      </c>
      <c r="V3333">
        <v>89.6</v>
      </c>
      <c r="W3333">
        <v>3.75</v>
      </c>
      <c r="X3333">
        <v>10</v>
      </c>
      <c r="Y3333">
        <v>3.64</v>
      </c>
      <c r="Z3333">
        <v>2</v>
      </c>
      <c r="AA3333" t="s">
        <v>4250</v>
      </c>
      <c r="AB3333">
        <v>0</v>
      </c>
      <c r="AC3333">
        <v>4</v>
      </c>
      <c r="AD3333">
        <v>4.0232142857142854</v>
      </c>
      <c r="AF3333" t="s">
        <v>7949</v>
      </c>
      <c r="AI3333">
        <v>0</v>
      </c>
      <c r="AJ3333">
        <v>0</v>
      </c>
      <c r="AM3333" t="s">
        <v>20019</v>
      </c>
    </row>
    <row r="3334" spans="1:39" x14ac:dyDescent="0.25">
      <c r="A3334" t="s">
        <v>10288</v>
      </c>
      <c r="B3334" t="s">
        <v>4841</v>
      </c>
      <c r="C3334" t="s">
        <v>4842</v>
      </c>
      <c r="D3334">
        <v>57</v>
      </c>
      <c r="E3334" t="s">
        <v>4845</v>
      </c>
      <c r="F3334">
        <v>7.24</v>
      </c>
      <c r="I3334" t="s">
        <v>13562</v>
      </c>
      <c r="K3334" t="s">
        <v>6860</v>
      </c>
      <c r="L3334" t="s">
        <v>6861</v>
      </c>
      <c r="M3334" t="s">
        <v>14955</v>
      </c>
      <c r="N3334">
        <v>8</v>
      </c>
      <c r="O3334" t="s">
        <v>15276</v>
      </c>
      <c r="P3334" t="s">
        <v>17940</v>
      </c>
      <c r="Q3334">
        <v>8</v>
      </c>
      <c r="R3334">
        <v>2</v>
      </c>
      <c r="S3334">
        <v>2.02</v>
      </c>
      <c r="T3334">
        <v>2.12</v>
      </c>
      <c r="U3334">
        <v>408.46</v>
      </c>
      <c r="V3334">
        <v>100.22</v>
      </c>
      <c r="W3334">
        <v>2.71</v>
      </c>
      <c r="Y3334">
        <v>6.66</v>
      </c>
      <c r="Z3334">
        <v>2</v>
      </c>
      <c r="AA3334" t="s">
        <v>4250</v>
      </c>
      <c r="AB3334">
        <v>0</v>
      </c>
      <c r="AC3334">
        <v>3</v>
      </c>
      <c r="AD3334">
        <v>4.8031904761904771</v>
      </c>
      <c r="AF3334" t="s">
        <v>7949</v>
      </c>
      <c r="AI3334">
        <v>0</v>
      </c>
      <c r="AJ3334">
        <v>0</v>
      </c>
      <c r="AM3334" t="s">
        <v>20019</v>
      </c>
    </row>
    <row r="3335" spans="1:39" x14ac:dyDescent="0.25">
      <c r="A3335" t="s">
        <v>10289</v>
      </c>
      <c r="B3335" t="s">
        <v>4841</v>
      </c>
      <c r="C3335" t="s">
        <v>4842</v>
      </c>
      <c r="D3335">
        <v>57</v>
      </c>
      <c r="E3335" t="s">
        <v>4845</v>
      </c>
      <c r="F3335">
        <v>7.24</v>
      </c>
      <c r="K3335" t="s">
        <v>6860</v>
      </c>
      <c r="M3335" t="s">
        <v>6865</v>
      </c>
      <c r="N3335">
        <v>8</v>
      </c>
      <c r="O3335" t="s">
        <v>15300</v>
      </c>
      <c r="P3335" t="s">
        <v>17941</v>
      </c>
      <c r="Q3335">
        <v>5</v>
      </c>
      <c r="R3335">
        <v>3</v>
      </c>
      <c r="S3335">
        <v>4.0599999999999996</v>
      </c>
      <c r="T3335">
        <v>6.06</v>
      </c>
      <c r="U3335">
        <v>585.74</v>
      </c>
      <c r="V3335">
        <v>90.9</v>
      </c>
      <c r="W3335">
        <v>4.22</v>
      </c>
      <c r="X3335">
        <v>13.88</v>
      </c>
      <c r="Y3335">
        <v>9.39</v>
      </c>
      <c r="Z3335">
        <v>2</v>
      </c>
      <c r="AA3335" t="s">
        <v>4250</v>
      </c>
      <c r="AB3335">
        <v>1</v>
      </c>
      <c r="AC3335">
        <v>14</v>
      </c>
      <c r="AD3335">
        <v>1.441666666666666</v>
      </c>
      <c r="AF3335" t="s">
        <v>7952</v>
      </c>
      <c r="AI3335">
        <v>0</v>
      </c>
      <c r="AJ3335">
        <v>0</v>
      </c>
      <c r="AK3335" t="s">
        <v>19855</v>
      </c>
      <c r="AL3335" t="s">
        <v>19855</v>
      </c>
      <c r="AM3335" t="s">
        <v>20019</v>
      </c>
    </row>
    <row r="3336" spans="1:39" x14ac:dyDescent="0.25">
      <c r="A3336" t="s">
        <v>8667</v>
      </c>
      <c r="B3336" t="s">
        <v>4841</v>
      </c>
      <c r="C3336" t="s">
        <v>4842</v>
      </c>
      <c r="D3336">
        <v>57</v>
      </c>
      <c r="E3336" t="s">
        <v>4845</v>
      </c>
      <c r="F3336">
        <v>7.24</v>
      </c>
      <c r="K3336" t="s">
        <v>6860</v>
      </c>
      <c r="M3336" t="s">
        <v>15182</v>
      </c>
      <c r="N3336">
        <v>8</v>
      </c>
      <c r="O3336" t="s">
        <v>15568</v>
      </c>
      <c r="P3336" t="s">
        <v>16320</v>
      </c>
      <c r="Q3336">
        <v>7</v>
      </c>
      <c r="R3336">
        <v>3</v>
      </c>
      <c r="S3336">
        <v>3.52</v>
      </c>
      <c r="T3336">
        <v>3.54</v>
      </c>
      <c r="U3336">
        <v>650.72</v>
      </c>
      <c r="V3336">
        <v>120.44</v>
      </c>
      <c r="W3336">
        <v>2.93</v>
      </c>
      <c r="X3336">
        <v>13.33</v>
      </c>
      <c r="Y3336">
        <v>6.82</v>
      </c>
      <c r="Z3336">
        <v>3</v>
      </c>
      <c r="AA3336" t="s">
        <v>4250</v>
      </c>
      <c r="AB3336">
        <v>1</v>
      </c>
      <c r="AC3336">
        <v>12</v>
      </c>
      <c r="AD3336">
        <v>2.1366666666666672</v>
      </c>
      <c r="AF3336" t="s">
        <v>7949</v>
      </c>
      <c r="AI3336">
        <v>0</v>
      </c>
      <c r="AJ3336">
        <v>0</v>
      </c>
      <c r="AK3336" t="s">
        <v>19863</v>
      </c>
      <c r="AL3336" t="s">
        <v>19863</v>
      </c>
      <c r="AM3336" t="s">
        <v>20019</v>
      </c>
    </row>
    <row r="3337" spans="1:39" x14ac:dyDescent="0.25">
      <c r="A3337" t="s">
        <v>5362</v>
      </c>
      <c r="B3337" t="s">
        <v>4841</v>
      </c>
      <c r="C3337" t="s">
        <v>4842</v>
      </c>
      <c r="D3337">
        <v>57</v>
      </c>
      <c r="E3337" t="s">
        <v>4845</v>
      </c>
      <c r="F3337">
        <v>7.24</v>
      </c>
      <c r="K3337" t="s">
        <v>6860</v>
      </c>
      <c r="M3337" t="s">
        <v>15072</v>
      </c>
      <c r="N3337">
        <v>8</v>
      </c>
      <c r="O3337" t="s">
        <v>15425</v>
      </c>
      <c r="P3337" t="s">
        <v>7088</v>
      </c>
      <c r="Q3337">
        <v>8</v>
      </c>
      <c r="R3337">
        <v>3</v>
      </c>
      <c r="S3337">
        <v>3.88</v>
      </c>
      <c r="T3337">
        <v>3.98</v>
      </c>
      <c r="U3337">
        <v>674.82</v>
      </c>
      <c r="V3337">
        <v>136.87</v>
      </c>
      <c r="W3337">
        <v>2.94</v>
      </c>
      <c r="X3337">
        <v>13.89</v>
      </c>
      <c r="Y3337">
        <v>6.91</v>
      </c>
      <c r="Z3337">
        <v>3</v>
      </c>
      <c r="AA3337" t="s">
        <v>4250</v>
      </c>
      <c r="AB3337">
        <v>1</v>
      </c>
      <c r="AC3337">
        <v>13</v>
      </c>
      <c r="AD3337">
        <v>1.736666666666667</v>
      </c>
      <c r="AF3337" t="s">
        <v>7949</v>
      </c>
      <c r="AI3337">
        <v>0</v>
      </c>
      <c r="AJ3337">
        <v>0</v>
      </c>
      <c r="AK3337" t="s">
        <v>7966</v>
      </c>
      <c r="AL3337" t="s">
        <v>7966</v>
      </c>
      <c r="AM3337" t="s">
        <v>20019</v>
      </c>
    </row>
    <row r="3338" spans="1:39" x14ac:dyDescent="0.25">
      <c r="A3338" t="s">
        <v>10246</v>
      </c>
      <c r="B3338" t="s">
        <v>4841</v>
      </c>
      <c r="C3338" t="s">
        <v>4842</v>
      </c>
      <c r="D3338">
        <v>57</v>
      </c>
      <c r="E3338" t="s">
        <v>4845</v>
      </c>
      <c r="F3338">
        <v>7.24</v>
      </c>
      <c r="K3338" t="s">
        <v>6860</v>
      </c>
      <c r="L3338" t="s">
        <v>6861</v>
      </c>
      <c r="M3338" t="s">
        <v>15068</v>
      </c>
      <c r="N3338">
        <v>9</v>
      </c>
      <c r="O3338" t="s">
        <v>15421</v>
      </c>
      <c r="P3338" t="s">
        <v>17898</v>
      </c>
      <c r="Q3338">
        <v>6</v>
      </c>
      <c r="R3338">
        <v>2</v>
      </c>
      <c r="S3338">
        <v>3.23</v>
      </c>
      <c r="T3338">
        <v>3.23</v>
      </c>
      <c r="U3338">
        <v>448.32</v>
      </c>
      <c r="V3338">
        <v>98.83</v>
      </c>
      <c r="W3338">
        <v>3.57</v>
      </c>
      <c r="X3338">
        <v>10.130000000000001</v>
      </c>
      <c r="Y3338">
        <v>2.3199999999999998</v>
      </c>
      <c r="Z3338">
        <v>2</v>
      </c>
      <c r="AA3338" t="s">
        <v>4250</v>
      </c>
      <c r="AB3338">
        <v>0</v>
      </c>
      <c r="AC3338">
        <v>4</v>
      </c>
      <c r="AD3338">
        <v>3.8448095238095239</v>
      </c>
      <c r="AF3338" t="s">
        <v>7949</v>
      </c>
      <c r="AI3338">
        <v>0</v>
      </c>
      <c r="AJ3338">
        <v>0</v>
      </c>
      <c r="AK3338" t="s">
        <v>19861</v>
      </c>
      <c r="AL3338" t="s">
        <v>19861</v>
      </c>
      <c r="AM3338" t="s">
        <v>20019</v>
      </c>
    </row>
    <row r="3339" spans="1:39" x14ac:dyDescent="0.25">
      <c r="A3339" t="s">
        <v>10290</v>
      </c>
      <c r="B3339" t="s">
        <v>4841</v>
      </c>
      <c r="C3339" t="s">
        <v>4842</v>
      </c>
      <c r="D3339">
        <v>57</v>
      </c>
      <c r="E3339" t="s">
        <v>4845</v>
      </c>
      <c r="F3339">
        <v>7.24</v>
      </c>
      <c r="I3339" t="s">
        <v>13563</v>
      </c>
      <c r="K3339" t="s">
        <v>6860</v>
      </c>
      <c r="L3339" t="s">
        <v>6861</v>
      </c>
      <c r="M3339" t="s">
        <v>14996</v>
      </c>
      <c r="N3339">
        <v>9</v>
      </c>
      <c r="O3339" t="s">
        <v>15322</v>
      </c>
      <c r="P3339" t="s">
        <v>17942</v>
      </c>
      <c r="Q3339">
        <v>5</v>
      </c>
      <c r="R3339">
        <v>2</v>
      </c>
      <c r="S3339">
        <v>-2.42</v>
      </c>
      <c r="T3339">
        <v>-2.42</v>
      </c>
      <c r="U3339">
        <v>380.78</v>
      </c>
      <c r="V3339">
        <v>89.6</v>
      </c>
      <c r="W3339">
        <v>2.68</v>
      </c>
      <c r="X3339">
        <v>10.08</v>
      </c>
      <c r="Y3339">
        <v>4.79</v>
      </c>
      <c r="Z3339">
        <v>2</v>
      </c>
      <c r="AA3339" t="s">
        <v>4250</v>
      </c>
      <c r="AB3339">
        <v>0</v>
      </c>
      <c r="AC3339">
        <v>4</v>
      </c>
      <c r="AD3339">
        <v>5.3515714285714289</v>
      </c>
      <c r="AF3339" t="s">
        <v>7949</v>
      </c>
      <c r="AI3339">
        <v>0</v>
      </c>
      <c r="AJ3339">
        <v>0</v>
      </c>
      <c r="AM3339" t="s">
        <v>20019</v>
      </c>
    </row>
    <row r="3340" spans="1:39" x14ac:dyDescent="0.25">
      <c r="A3340" t="s">
        <v>10291</v>
      </c>
      <c r="B3340" t="s">
        <v>4841</v>
      </c>
      <c r="C3340" t="s">
        <v>4842</v>
      </c>
      <c r="D3340">
        <v>57</v>
      </c>
      <c r="E3340" t="s">
        <v>4845</v>
      </c>
      <c r="F3340">
        <v>7.24</v>
      </c>
      <c r="I3340" t="s">
        <v>13564</v>
      </c>
      <c r="K3340" t="s">
        <v>6860</v>
      </c>
      <c r="L3340" t="s">
        <v>6861</v>
      </c>
      <c r="M3340" t="s">
        <v>14972</v>
      </c>
      <c r="N3340">
        <v>8</v>
      </c>
      <c r="O3340" t="s">
        <v>15293</v>
      </c>
      <c r="P3340" t="s">
        <v>17943</v>
      </c>
      <c r="Q3340">
        <v>3</v>
      </c>
      <c r="R3340">
        <v>1</v>
      </c>
      <c r="S3340">
        <v>3.23</v>
      </c>
      <c r="T3340">
        <v>3.49</v>
      </c>
      <c r="U3340">
        <v>431.45</v>
      </c>
      <c r="V3340">
        <v>44.7</v>
      </c>
      <c r="W3340">
        <v>4.05</v>
      </c>
      <c r="X3340">
        <v>7.47</v>
      </c>
      <c r="Y3340">
        <v>0</v>
      </c>
      <c r="Z3340">
        <v>1</v>
      </c>
      <c r="AA3340" t="s">
        <v>4250</v>
      </c>
      <c r="AB3340">
        <v>0</v>
      </c>
      <c r="AC3340">
        <v>7</v>
      </c>
      <c r="AD3340">
        <v>4.4629761904761907</v>
      </c>
      <c r="AF3340" t="s">
        <v>7949</v>
      </c>
      <c r="AI3340">
        <v>0</v>
      </c>
      <c r="AJ3340">
        <v>0</v>
      </c>
      <c r="AM3340" t="s">
        <v>20019</v>
      </c>
    </row>
    <row r="3341" spans="1:39" x14ac:dyDescent="0.25">
      <c r="A3341" t="s">
        <v>9352</v>
      </c>
      <c r="B3341" t="s">
        <v>4841</v>
      </c>
      <c r="C3341" t="s">
        <v>4842</v>
      </c>
      <c r="D3341">
        <v>57.03</v>
      </c>
      <c r="E3341" t="s">
        <v>4845</v>
      </c>
      <c r="F3341">
        <v>7.24</v>
      </c>
      <c r="K3341" t="s">
        <v>6860</v>
      </c>
      <c r="L3341" t="s">
        <v>6861</v>
      </c>
      <c r="M3341" t="s">
        <v>15083</v>
      </c>
      <c r="N3341">
        <v>9</v>
      </c>
      <c r="O3341" t="s">
        <v>15439</v>
      </c>
      <c r="P3341" t="s">
        <v>17004</v>
      </c>
      <c r="Q3341">
        <v>6</v>
      </c>
      <c r="R3341">
        <v>3</v>
      </c>
      <c r="S3341">
        <v>0.48</v>
      </c>
      <c r="T3341">
        <v>2.2999999999999998</v>
      </c>
      <c r="U3341">
        <v>530.65</v>
      </c>
      <c r="V3341">
        <v>103.67</v>
      </c>
      <c r="W3341">
        <v>1.9</v>
      </c>
      <c r="X3341">
        <v>13.79</v>
      </c>
      <c r="Y3341">
        <v>9.09</v>
      </c>
      <c r="Z3341">
        <v>3</v>
      </c>
      <c r="AA3341" t="s">
        <v>4250</v>
      </c>
      <c r="AB3341">
        <v>0</v>
      </c>
      <c r="AC3341">
        <v>8</v>
      </c>
      <c r="AD3341">
        <v>3.1659999999999999</v>
      </c>
      <c r="AF3341" t="s">
        <v>7952</v>
      </c>
      <c r="AI3341">
        <v>0</v>
      </c>
      <c r="AJ3341">
        <v>0</v>
      </c>
      <c r="AK3341" t="s">
        <v>19876</v>
      </c>
      <c r="AL3341" t="s">
        <v>19876</v>
      </c>
      <c r="AM3341" t="s">
        <v>20019</v>
      </c>
    </row>
    <row r="3342" spans="1:39" x14ac:dyDescent="0.25">
      <c r="A3342" t="s">
        <v>10292</v>
      </c>
      <c r="B3342" t="s">
        <v>4841</v>
      </c>
      <c r="C3342" t="s">
        <v>4842</v>
      </c>
      <c r="D3342">
        <v>57.1</v>
      </c>
      <c r="E3342" t="s">
        <v>4845</v>
      </c>
      <c r="F3342">
        <v>7.24</v>
      </c>
      <c r="I3342" t="s">
        <v>13565</v>
      </c>
      <c r="K3342" t="s">
        <v>6860</v>
      </c>
      <c r="M3342" t="s">
        <v>14977</v>
      </c>
      <c r="N3342">
        <v>8</v>
      </c>
      <c r="O3342" t="s">
        <v>15298</v>
      </c>
      <c r="P3342" t="s">
        <v>17944</v>
      </c>
      <c r="Q3342">
        <v>4</v>
      </c>
      <c r="R3342">
        <v>1</v>
      </c>
      <c r="S3342">
        <v>3.45</v>
      </c>
      <c r="T3342">
        <v>3.45</v>
      </c>
      <c r="U3342">
        <v>458.39</v>
      </c>
      <c r="V3342">
        <v>67.92</v>
      </c>
      <c r="W3342">
        <v>4.7699999999999996</v>
      </c>
      <c r="Y3342">
        <v>0</v>
      </c>
      <c r="Z3342">
        <v>2</v>
      </c>
      <c r="AA3342" t="s">
        <v>4250</v>
      </c>
      <c r="AB3342">
        <v>0</v>
      </c>
      <c r="AC3342">
        <v>2</v>
      </c>
      <c r="AD3342">
        <v>4.1805476190476192</v>
      </c>
      <c r="AF3342" t="s">
        <v>7949</v>
      </c>
      <c r="AI3342">
        <v>0</v>
      </c>
      <c r="AJ3342">
        <v>0</v>
      </c>
      <c r="AM3342" t="s">
        <v>20019</v>
      </c>
    </row>
    <row r="3343" spans="1:39" x14ac:dyDescent="0.25">
      <c r="A3343" t="s">
        <v>10293</v>
      </c>
      <c r="B3343" t="s">
        <v>4841</v>
      </c>
      <c r="C3343" t="s">
        <v>4842</v>
      </c>
      <c r="D3343">
        <v>57.2</v>
      </c>
      <c r="E3343" t="s">
        <v>4845</v>
      </c>
      <c r="F3343">
        <v>7.24</v>
      </c>
      <c r="K3343" t="s">
        <v>6860</v>
      </c>
      <c r="M3343" t="s">
        <v>15177</v>
      </c>
      <c r="N3343">
        <v>8</v>
      </c>
      <c r="O3343" t="s">
        <v>15560</v>
      </c>
      <c r="P3343" t="s">
        <v>17945</v>
      </c>
      <c r="U3343">
        <v>1024.25</v>
      </c>
      <c r="Y3343">
        <v>0</v>
      </c>
      <c r="AI3343">
        <v>0</v>
      </c>
      <c r="AJ3343">
        <v>0</v>
      </c>
      <c r="AK3343" t="s">
        <v>19930</v>
      </c>
      <c r="AL3343" t="s">
        <v>19930</v>
      </c>
      <c r="AM3343" t="s">
        <v>20019</v>
      </c>
    </row>
    <row r="3344" spans="1:39" x14ac:dyDescent="0.25">
      <c r="A3344" t="s">
        <v>10294</v>
      </c>
      <c r="B3344" t="s">
        <v>4841</v>
      </c>
      <c r="C3344" t="s">
        <v>4842</v>
      </c>
      <c r="D3344">
        <v>57.8</v>
      </c>
      <c r="E3344" t="s">
        <v>4845</v>
      </c>
      <c r="F3344">
        <v>7.24</v>
      </c>
      <c r="I3344" t="s">
        <v>13566</v>
      </c>
      <c r="K3344" t="s">
        <v>6860</v>
      </c>
      <c r="L3344" t="s">
        <v>6861</v>
      </c>
      <c r="M3344" t="s">
        <v>14987</v>
      </c>
      <c r="N3344">
        <v>9</v>
      </c>
      <c r="O3344" t="s">
        <v>15311</v>
      </c>
      <c r="P3344" t="s">
        <v>17946</v>
      </c>
      <c r="Q3344">
        <v>7</v>
      </c>
      <c r="R3344">
        <v>2</v>
      </c>
      <c r="S3344">
        <v>0.8</v>
      </c>
      <c r="T3344">
        <v>0.8</v>
      </c>
      <c r="U3344">
        <v>432.76</v>
      </c>
      <c r="V3344">
        <v>107.42</v>
      </c>
      <c r="W3344">
        <v>2.62</v>
      </c>
      <c r="X3344">
        <v>9.65</v>
      </c>
      <c r="Y3344">
        <v>3.81</v>
      </c>
      <c r="Z3344">
        <v>2</v>
      </c>
      <c r="AA3344" t="s">
        <v>4250</v>
      </c>
      <c r="AB3344">
        <v>0</v>
      </c>
      <c r="AC3344">
        <v>5</v>
      </c>
      <c r="AD3344">
        <v>4.3996190476190478</v>
      </c>
      <c r="AF3344" t="s">
        <v>7949</v>
      </c>
      <c r="AI3344">
        <v>0</v>
      </c>
      <c r="AJ3344">
        <v>0</v>
      </c>
      <c r="AM3344" t="s">
        <v>20019</v>
      </c>
    </row>
    <row r="3345" spans="1:39" x14ac:dyDescent="0.25">
      <c r="A3345" t="s">
        <v>10295</v>
      </c>
      <c r="B3345" t="s">
        <v>4841</v>
      </c>
      <c r="C3345" t="s">
        <v>4842</v>
      </c>
      <c r="D3345">
        <v>57.8</v>
      </c>
      <c r="E3345" t="s">
        <v>4845</v>
      </c>
      <c r="F3345">
        <v>7.24</v>
      </c>
      <c r="K3345" t="s">
        <v>6860</v>
      </c>
      <c r="L3345" t="s">
        <v>6861</v>
      </c>
      <c r="M3345" t="s">
        <v>15183</v>
      </c>
      <c r="N3345">
        <v>9</v>
      </c>
      <c r="O3345" t="s">
        <v>15569</v>
      </c>
      <c r="P3345" t="s">
        <v>17947</v>
      </c>
      <c r="Q3345">
        <v>5</v>
      </c>
      <c r="R3345">
        <v>3</v>
      </c>
      <c r="S3345">
        <v>2.91</v>
      </c>
      <c r="T3345">
        <v>3.12</v>
      </c>
      <c r="U3345">
        <v>561.53</v>
      </c>
      <c r="V3345">
        <v>85.94</v>
      </c>
      <c r="W3345">
        <v>4.8899999999999997</v>
      </c>
      <c r="X3345">
        <v>13.29</v>
      </c>
      <c r="Y3345">
        <v>7.19</v>
      </c>
      <c r="Z3345">
        <v>2</v>
      </c>
      <c r="AA3345" t="s">
        <v>4250</v>
      </c>
      <c r="AB3345">
        <v>1</v>
      </c>
      <c r="AC3345">
        <v>8</v>
      </c>
      <c r="AD3345">
        <v>3.651666666666666</v>
      </c>
      <c r="AF3345" t="s">
        <v>7949</v>
      </c>
      <c r="AI3345">
        <v>0</v>
      </c>
      <c r="AJ3345">
        <v>0</v>
      </c>
      <c r="AK3345" t="s">
        <v>19975</v>
      </c>
      <c r="AL3345" t="s">
        <v>19975</v>
      </c>
      <c r="AM3345" t="s">
        <v>20019</v>
      </c>
    </row>
    <row r="3346" spans="1:39" x14ac:dyDescent="0.25">
      <c r="A3346" t="s">
        <v>10296</v>
      </c>
      <c r="B3346" t="s">
        <v>4841</v>
      </c>
      <c r="C3346" t="s">
        <v>4842</v>
      </c>
      <c r="D3346">
        <v>57.9</v>
      </c>
      <c r="E3346" t="s">
        <v>4845</v>
      </c>
      <c r="F3346">
        <v>7.24</v>
      </c>
      <c r="I3346" t="s">
        <v>13567</v>
      </c>
      <c r="K3346" t="s">
        <v>6860</v>
      </c>
      <c r="L3346" t="s">
        <v>6861</v>
      </c>
      <c r="M3346" t="s">
        <v>15042</v>
      </c>
      <c r="N3346">
        <v>9</v>
      </c>
      <c r="O3346" t="s">
        <v>15389</v>
      </c>
      <c r="P3346" t="s">
        <v>17948</v>
      </c>
      <c r="Q3346">
        <v>7</v>
      </c>
      <c r="R3346">
        <v>1</v>
      </c>
      <c r="S3346">
        <v>0.48</v>
      </c>
      <c r="T3346">
        <v>0.48</v>
      </c>
      <c r="U3346">
        <v>435.55</v>
      </c>
      <c r="V3346">
        <v>104.6</v>
      </c>
      <c r="W3346">
        <v>2.74</v>
      </c>
      <c r="Y3346">
        <v>4.8</v>
      </c>
      <c r="Z3346">
        <v>2</v>
      </c>
      <c r="AA3346" t="s">
        <v>4250</v>
      </c>
      <c r="AB3346">
        <v>0</v>
      </c>
      <c r="AC3346">
        <v>4</v>
      </c>
      <c r="AD3346">
        <v>4.8070238095238098</v>
      </c>
      <c r="AF3346" t="s">
        <v>7949</v>
      </c>
      <c r="AI3346">
        <v>0</v>
      </c>
      <c r="AJ3346">
        <v>0</v>
      </c>
      <c r="AM3346" t="s">
        <v>20019</v>
      </c>
    </row>
    <row r="3347" spans="1:39" x14ac:dyDescent="0.25">
      <c r="A3347" t="s">
        <v>10296</v>
      </c>
      <c r="B3347" t="s">
        <v>4841</v>
      </c>
      <c r="C3347" t="s">
        <v>4842</v>
      </c>
      <c r="D3347">
        <v>57.9</v>
      </c>
      <c r="E3347" t="s">
        <v>4845</v>
      </c>
      <c r="F3347">
        <v>7.24</v>
      </c>
      <c r="I3347" t="s">
        <v>13568</v>
      </c>
      <c r="K3347" t="s">
        <v>6860</v>
      </c>
      <c r="M3347" t="s">
        <v>15002</v>
      </c>
      <c r="N3347">
        <v>8</v>
      </c>
      <c r="O3347" t="s">
        <v>15332</v>
      </c>
      <c r="P3347" t="s">
        <v>17948</v>
      </c>
      <c r="Q3347">
        <v>7</v>
      </c>
      <c r="R3347">
        <v>1</v>
      </c>
      <c r="S3347">
        <v>0.48</v>
      </c>
      <c r="T3347">
        <v>0.48</v>
      </c>
      <c r="U3347">
        <v>435.55</v>
      </c>
      <c r="V3347">
        <v>104.6</v>
      </c>
      <c r="W3347">
        <v>2.74</v>
      </c>
      <c r="Y3347">
        <v>4.8</v>
      </c>
      <c r="Z3347">
        <v>2</v>
      </c>
      <c r="AA3347" t="s">
        <v>4250</v>
      </c>
      <c r="AB3347">
        <v>0</v>
      </c>
      <c r="AC3347">
        <v>4</v>
      </c>
      <c r="AD3347">
        <v>4.8070238095238098</v>
      </c>
      <c r="AF3347" t="s">
        <v>7949</v>
      </c>
      <c r="AI3347">
        <v>0</v>
      </c>
      <c r="AJ3347">
        <v>0</v>
      </c>
      <c r="AM3347" t="s">
        <v>20019</v>
      </c>
    </row>
    <row r="3348" spans="1:39" x14ac:dyDescent="0.25">
      <c r="A3348" t="s">
        <v>9139</v>
      </c>
      <c r="B3348" t="s">
        <v>4841</v>
      </c>
      <c r="C3348" t="s">
        <v>4842</v>
      </c>
      <c r="D3348">
        <v>58</v>
      </c>
      <c r="E3348" t="s">
        <v>4845</v>
      </c>
      <c r="F3348">
        <v>7.24</v>
      </c>
      <c r="K3348" t="s">
        <v>6860</v>
      </c>
      <c r="L3348" t="s">
        <v>6861</v>
      </c>
      <c r="M3348" t="s">
        <v>15048</v>
      </c>
      <c r="N3348">
        <v>9</v>
      </c>
      <c r="O3348" t="s">
        <v>15397</v>
      </c>
      <c r="P3348" t="s">
        <v>16791</v>
      </c>
      <c r="Q3348">
        <v>6</v>
      </c>
      <c r="R3348">
        <v>4</v>
      </c>
      <c r="S3348">
        <v>2.87</v>
      </c>
      <c r="T3348">
        <v>3.79</v>
      </c>
      <c r="U3348">
        <v>632.75</v>
      </c>
      <c r="V3348">
        <v>110.77</v>
      </c>
      <c r="W3348">
        <v>4.95</v>
      </c>
      <c r="X3348">
        <v>13.96</v>
      </c>
      <c r="Y3348">
        <v>8.31</v>
      </c>
      <c r="Z3348">
        <v>3</v>
      </c>
      <c r="AA3348" t="s">
        <v>4250</v>
      </c>
      <c r="AB3348">
        <v>1</v>
      </c>
      <c r="AC3348">
        <v>12</v>
      </c>
      <c r="AD3348">
        <v>2.3226666666666671</v>
      </c>
      <c r="AF3348" t="s">
        <v>7949</v>
      </c>
      <c r="AI3348">
        <v>0</v>
      </c>
      <c r="AJ3348">
        <v>0</v>
      </c>
      <c r="AK3348" t="s">
        <v>19889</v>
      </c>
      <c r="AL3348" t="s">
        <v>19889</v>
      </c>
      <c r="AM3348" t="s">
        <v>20019</v>
      </c>
    </row>
    <row r="3349" spans="1:39" x14ac:dyDescent="0.25">
      <c r="A3349" t="s">
        <v>9433</v>
      </c>
      <c r="B3349" t="s">
        <v>4841</v>
      </c>
      <c r="C3349" t="s">
        <v>4842</v>
      </c>
      <c r="D3349">
        <v>58</v>
      </c>
      <c r="E3349" t="s">
        <v>4845</v>
      </c>
      <c r="F3349">
        <v>7.24</v>
      </c>
      <c r="K3349" t="s">
        <v>6860</v>
      </c>
      <c r="L3349" t="s">
        <v>6861</v>
      </c>
      <c r="M3349" t="s">
        <v>15013</v>
      </c>
      <c r="N3349">
        <v>9</v>
      </c>
      <c r="O3349" t="s">
        <v>15350</v>
      </c>
      <c r="P3349" t="s">
        <v>17085</v>
      </c>
      <c r="Q3349">
        <v>4</v>
      </c>
      <c r="R3349">
        <v>3</v>
      </c>
      <c r="S3349">
        <v>6.35</v>
      </c>
      <c r="T3349">
        <v>7.21</v>
      </c>
      <c r="U3349">
        <v>490.69</v>
      </c>
      <c r="V3349">
        <v>70.59</v>
      </c>
      <c r="W3349">
        <v>5.18</v>
      </c>
      <c r="X3349">
        <v>13.98</v>
      </c>
      <c r="Y3349">
        <v>8.19</v>
      </c>
      <c r="Z3349">
        <v>2</v>
      </c>
      <c r="AA3349" t="s">
        <v>4250</v>
      </c>
      <c r="AB3349">
        <v>1</v>
      </c>
      <c r="AC3349">
        <v>5</v>
      </c>
      <c r="AD3349">
        <v>2.1381666666666672</v>
      </c>
      <c r="AF3349" t="s">
        <v>7949</v>
      </c>
      <c r="AI3349">
        <v>0</v>
      </c>
      <c r="AJ3349">
        <v>0</v>
      </c>
      <c r="AK3349" t="s">
        <v>7992</v>
      </c>
      <c r="AL3349" t="s">
        <v>7992</v>
      </c>
      <c r="AM3349" t="s">
        <v>20019</v>
      </c>
    </row>
    <row r="3350" spans="1:39" x14ac:dyDescent="0.25">
      <c r="A3350" t="s">
        <v>9358</v>
      </c>
      <c r="B3350" t="s">
        <v>4841</v>
      </c>
      <c r="C3350" t="s">
        <v>4842</v>
      </c>
      <c r="D3350">
        <v>58</v>
      </c>
      <c r="E3350" t="s">
        <v>4845</v>
      </c>
      <c r="F3350">
        <v>7.24</v>
      </c>
      <c r="I3350" t="s">
        <v>13569</v>
      </c>
      <c r="K3350" t="s">
        <v>6860</v>
      </c>
      <c r="L3350" t="s">
        <v>6861</v>
      </c>
      <c r="M3350" t="s">
        <v>14979</v>
      </c>
      <c r="N3350">
        <v>8</v>
      </c>
      <c r="O3350" t="s">
        <v>15302</v>
      </c>
      <c r="P3350" t="s">
        <v>17010</v>
      </c>
      <c r="Q3350">
        <v>5</v>
      </c>
      <c r="R3350">
        <v>2</v>
      </c>
      <c r="S3350">
        <v>2.44</v>
      </c>
      <c r="T3350">
        <v>2.4900000000000002</v>
      </c>
      <c r="U3350">
        <v>498.79</v>
      </c>
      <c r="V3350">
        <v>89.6</v>
      </c>
      <c r="W3350">
        <v>5.08</v>
      </c>
      <c r="X3350">
        <v>8.2799999999999994</v>
      </c>
      <c r="Y3350">
        <v>4.3499999999999996</v>
      </c>
      <c r="Z3350">
        <v>2</v>
      </c>
      <c r="AA3350" t="s">
        <v>4250</v>
      </c>
      <c r="AB3350">
        <v>1</v>
      </c>
      <c r="AC3350">
        <v>4</v>
      </c>
      <c r="AD3350">
        <v>4.2886428571428574</v>
      </c>
      <c r="AF3350" t="s">
        <v>7949</v>
      </c>
      <c r="AI3350">
        <v>0</v>
      </c>
      <c r="AJ3350">
        <v>0</v>
      </c>
      <c r="AM3350" t="s">
        <v>20019</v>
      </c>
    </row>
    <row r="3351" spans="1:39" x14ac:dyDescent="0.25">
      <c r="A3351" t="s">
        <v>10297</v>
      </c>
      <c r="B3351" t="s">
        <v>4841</v>
      </c>
      <c r="C3351" t="s">
        <v>4842</v>
      </c>
      <c r="D3351">
        <v>58</v>
      </c>
      <c r="E3351" t="s">
        <v>4845</v>
      </c>
      <c r="F3351">
        <v>7.24</v>
      </c>
      <c r="K3351" t="s">
        <v>6860</v>
      </c>
      <c r="L3351" t="s">
        <v>6861</v>
      </c>
      <c r="M3351" t="s">
        <v>14950</v>
      </c>
      <c r="N3351">
        <v>9</v>
      </c>
      <c r="O3351" t="s">
        <v>15271</v>
      </c>
      <c r="P3351" t="s">
        <v>17949</v>
      </c>
      <c r="Q3351">
        <v>4</v>
      </c>
      <c r="R3351">
        <v>2</v>
      </c>
      <c r="S3351">
        <v>2.23</v>
      </c>
      <c r="T3351">
        <v>2.2400000000000002</v>
      </c>
      <c r="U3351">
        <v>335.37</v>
      </c>
      <c r="V3351">
        <v>50.41</v>
      </c>
      <c r="W3351">
        <v>2.99</v>
      </c>
      <c r="Y3351">
        <v>5.68</v>
      </c>
      <c r="Z3351">
        <v>1</v>
      </c>
      <c r="AA3351" t="s">
        <v>4250</v>
      </c>
      <c r="AB3351">
        <v>0</v>
      </c>
      <c r="AC3351">
        <v>5</v>
      </c>
      <c r="AD3351">
        <v>5.3849999999999998</v>
      </c>
      <c r="AF3351" t="s">
        <v>7949</v>
      </c>
      <c r="AI3351">
        <v>0</v>
      </c>
      <c r="AJ3351">
        <v>0</v>
      </c>
      <c r="AK3351" t="s">
        <v>19839</v>
      </c>
      <c r="AL3351" t="s">
        <v>19839</v>
      </c>
      <c r="AM3351" t="s">
        <v>20019</v>
      </c>
    </row>
    <row r="3352" spans="1:39" x14ac:dyDescent="0.25">
      <c r="A3352" t="s">
        <v>5546</v>
      </c>
      <c r="B3352" t="s">
        <v>4841</v>
      </c>
      <c r="C3352" t="s">
        <v>4842</v>
      </c>
      <c r="D3352">
        <v>58</v>
      </c>
      <c r="E3352" t="s">
        <v>4845</v>
      </c>
      <c r="F3352">
        <v>7.24</v>
      </c>
      <c r="K3352" t="s">
        <v>6860</v>
      </c>
      <c r="L3352" t="s">
        <v>6861</v>
      </c>
      <c r="M3352" t="s">
        <v>15108</v>
      </c>
      <c r="N3352">
        <v>9</v>
      </c>
      <c r="O3352" t="s">
        <v>15476</v>
      </c>
      <c r="P3352" t="s">
        <v>7272</v>
      </c>
      <c r="Q3352">
        <v>7</v>
      </c>
      <c r="R3352">
        <v>1</v>
      </c>
      <c r="S3352">
        <v>2.27</v>
      </c>
      <c r="T3352">
        <v>2.31</v>
      </c>
      <c r="U3352">
        <v>384.42</v>
      </c>
      <c r="V3352">
        <v>96.94</v>
      </c>
      <c r="W3352">
        <v>1.05</v>
      </c>
      <c r="Y3352">
        <v>6.29</v>
      </c>
      <c r="Z3352">
        <v>2</v>
      </c>
      <c r="AA3352" t="s">
        <v>4250</v>
      </c>
      <c r="AB3352">
        <v>0</v>
      </c>
      <c r="AC3352">
        <v>3</v>
      </c>
      <c r="AD3352">
        <v>5.2925714285714278</v>
      </c>
      <c r="AF3352" t="s">
        <v>7949</v>
      </c>
      <c r="AI3352">
        <v>0</v>
      </c>
      <c r="AJ3352">
        <v>0</v>
      </c>
      <c r="AK3352" t="s">
        <v>7970</v>
      </c>
      <c r="AL3352" t="s">
        <v>7970</v>
      </c>
      <c r="AM3352" t="s">
        <v>20019</v>
      </c>
    </row>
    <row r="3353" spans="1:39" x14ac:dyDescent="0.25">
      <c r="A3353" t="s">
        <v>10298</v>
      </c>
      <c r="B3353" t="s">
        <v>4841</v>
      </c>
      <c r="C3353" t="s">
        <v>4842</v>
      </c>
      <c r="D3353">
        <v>58</v>
      </c>
      <c r="E3353" t="s">
        <v>4845</v>
      </c>
      <c r="F3353">
        <v>7.24</v>
      </c>
      <c r="K3353" t="s">
        <v>6860</v>
      </c>
      <c r="L3353" t="s">
        <v>6861</v>
      </c>
      <c r="M3353" t="s">
        <v>15109</v>
      </c>
      <c r="N3353">
        <v>9</v>
      </c>
      <c r="O3353" t="s">
        <v>15477</v>
      </c>
      <c r="P3353" t="s">
        <v>17950</v>
      </c>
      <c r="Q3353">
        <v>5</v>
      </c>
      <c r="R3353">
        <v>2</v>
      </c>
      <c r="S3353">
        <v>3.09</v>
      </c>
      <c r="T3353">
        <v>3.27</v>
      </c>
      <c r="U3353">
        <v>344.42</v>
      </c>
      <c r="V3353">
        <v>83.86</v>
      </c>
      <c r="W3353">
        <v>3.22</v>
      </c>
      <c r="X3353">
        <v>8.08</v>
      </c>
      <c r="Y3353">
        <v>6.52</v>
      </c>
      <c r="Z3353">
        <v>2</v>
      </c>
      <c r="AA3353" t="s">
        <v>4250</v>
      </c>
      <c r="AB3353">
        <v>0</v>
      </c>
      <c r="AC3353">
        <v>3</v>
      </c>
      <c r="AD3353">
        <v>4.82</v>
      </c>
      <c r="AF3353" t="s">
        <v>7949</v>
      </c>
      <c r="AI3353">
        <v>0</v>
      </c>
      <c r="AJ3353">
        <v>0</v>
      </c>
      <c r="AK3353" t="s">
        <v>19934</v>
      </c>
      <c r="AL3353" t="s">
        <v>19934</v>
      </c>
      <c r="AM3353" t="s">
        <v>20019</v>
      </c>
    </row>
    <row r="3354" spans="1:39" x14ac:dyDescent="0.25">
      <c r="A3354" t="s">
        <v>5890</v>
      </c>
      <c r="B3354" t="s">
        <v>4841</v>
      </c>
      <c r="C3354" t="s">
        <v>4842</v>
      </c>
      <c r="D3354">
        <v>58</v>
      </c>
      <c r="E3354" t="s">
        <v>4845</v>
      </c>
      <c r="F3354">
        <v>7.24</v>
      </c>
      <c r="I3354" t="s">
        <v>13570</v>
      </c>
      <c r="K3354" t="s">
        <v>6860</v>
      </c>
      <c r="L3354" t="s">
        <v>6861</v>
      </c>
      <c r="M3354" t="s">
        <v>14955</v>
      </c>
      <c r="N3354">
        <v>8</v>
      </c>
      <c r="O3354" t="s">
        <v>15276</v>
      </c>
      <c r="P3354" t="s">
        <v>7616</v>
      </c>
      <c r="Q3354">
        <v>6</v>
      </c>
      <c r="R3354">
        <v>1</v>
      </c>
      <c r="S3354">
        <v>2.96</v>
      </c>
      <c r="T3354">
        <v>2.98</v>
      </c>
      <c r="U3354">
        <v>389.46</v>
      </c>
      <c r="V3354">
        <v>78.959999999999994</v>
      </c>
      <c r="W3354">
        <v>2.85</v>
      </c>
      <c r="Y3354">
        <v>5.92</v>
      </c>
      <c r="Z3354">
        <v>2</v>
      </c>
      <c r="AA3354" t="s">
        <v>4250</v>
      </c>
      <c r="AB3354">
        <v>0</v>
      </c>
      <c r="AC3354">
        <v>2</v>
      </c>
      <c r="AD3354">
        <v>5.1429047619047621</v>
      </c>
      <c r="AF3354" t="s">
        <v>7949</v>
      </c>
      <c r="AI3354">
        <v>0</v>
      </c>
      <c r="AJ3354">
        <v>0</v>
      </c>
      <c r="AM3354" t="s">
        <v>20019</v>
      </c>
    </row>
    <row r="3355" spans="1:39" x14ac:dyDescent="0.25">
      <c r="A3355" t="s">
        <v>10299</v>
      </c>
      <c r="B3355" t="s">
        <v>4841</v>
      </c>
      <c r="C3355" t="s">
        <v>4842</v>
      </c>
      <c r="D3355">
        <v>58</v>
      </c>
      <c r="E3355" t="s">
        <v>4845</v>
      </c>
      <c r="F3355">
        <v>7.24</v>
      </c>
      <c r="K3355" t="s">
        <v>6860</v>
      </c>
      <c r="M3355" t="s">
        <v>15173</v>
      </c>
      <c r="N3355">
        <v>8</v>
      </c>
      <c r="O3355" t="s">
        <v>15555</v>
      </c>
      <c r="P3355" t="s">
        <v>17951</v>
      </c>
      <c r="Q3355">
        <v>13</v>
      </c>
      <c r="R3355">
        <v>12</v>
      </c>
      <c r="S3355">
        <v>-4.45</v>
      </c>
      <c r="T3355">
        <v>7.0000000000000007E-2</v>
      </c>
      <c r="U3355">
        <v>981.18</v>
      </c>
      <c r="V3355">
        <v>361.85</v>
      </c>
      <c r="W3355">
        <v>-0.35</v>
      </c>
      <c r="X3355">
        <v>3.48</v>
      </c>
      <c r="Y3355">
        <v>8.7200000000000006</v>
      </c>
      <c r="Z3355">
        <v>1</v>
      </c>
      <c r="AA3355" t="s">
        <v>4250</v>
      </c>
      <c r="AB3355">
        <v>3</v>
      </c>
      <c r="AC3355">
        <v>32</v>
      </c>
      <c r="AD3355">
        <v>2.64</v>
      </c>
      <c r="AF3355" t="s">
        <v>7950</v>
      </c>
      <c r="AI3355">
        <v>0</v>
      </c>
      <c r="AJ3355">
        <v>0</v>
      </c>
      <c r="AK3355" t="s">
        <v>19968</v>
      </c>
      <c r="AL3355" t="s">
        <v>19968</v>
      </c>
      <c r="AM3355" t="s">
        <v>20019</v>
      </c>
    </row>
    <row r="3356" spans="1:39" x14ac:dyDescent="0.25">
      <c r="A3356" t="s">
        <v>10300</v>
      </c>
      <c r="B3356" t="s">
        <v>4841</v>
      </c>
      <c r="C3356" t="s">
        <v>4842</v>
      </c>
      <c r="D3356">
        <v>58</v>
      </c>
      <c r="E3356" t="s">
        <v>4845</v>
      </c>
      <c r="F3356">
        <v>7.24</v>
      </c>
      <c r="I3356" t="s">
        <v>13571</v>
      </c>
      <c r="K3356" t="s">
        <v>6860</v>
      </c>
      <c r="L3356" t="s">
        <v>6861</v>
      </c>
      <c r="M3356" t="s">
        <v>14996</v>
      </c>
      <c r="N3356">
        <v>9</v>
      </c>
      <c r="O3356" t="s">
        <v>15322</v>
      </c>
      <c r="P3356" t="s">
        <v>17952</v>
      </c>
      <c r="Q3356">
        <v>5</v>
      </c>
      <c r="R3356">
        <v>2</v>
      </c>
      <c r="S3356">
        <v>-1.89</v>
      </c>
      <c r="T3356">
        <v>-1.86</v>
      </c>
      <c r="U3356">
        <v>407.24</v>
      </c>
      <c r="V3356">
        <v>89.6</v>
      </c>
      <c r="W3356">
        <v>2.84</v>
      </c>
      <c r="X3356">
        <v>10.039999999999999</v>
      </c>
      <c r="Y3356">
        <v>6.01</v>
      </c>
      <c r="Z3356">
        <v>2</v>
      </c>
      <c r="AA3356" t="s">
        <v>4250</v>
      </c>
      <c r="AB3356">
        <v>0</v>
      </c>
      <c r="AC3356">
        <v>3</v>
      </c>
      <c r="AD3356">
        <v>5.1625714285714288</v>
      </c>
      <c r="AF3356" t="s">
        <v>7949</v>
      </c>
      <c r="AI3356">
        <v>0</v>
      </c>
      <c r="AJ3356">
        <v>0</v>
      </c>
      <c r="AM3356" t="s">
        <v>20019</v>
      </c>
    </row>
    <row r="3357" spans="1:39" x14ac:dyDescent="0.25">
      <c r="A3357" t="s">
        <v>10301</v>
      </c>
      <c r="B3357" t="s">
        <v>4841</v>
      </c>
      <c r="C3357" t="s">
        <v>4842</v>
      </c>
      <c r="D3357">
        <v>58.6</v>
      </c>
      <c r="E3357" t="s">
        <v>4845</v>
      </c>
      <c r="F3357">
        <v>7.23</v>
      </c>
      <c r="I3357" t="s">
        <v>13572</v>
      </c>
      <c r="K3357" t="s">
        <v>6860</v>
      </c>
      <c r="M3357" t="s">
        <v>14977</v>
      </c>
      <c r="N3357">
        <v>8</v>
      </c>
      <c r="O3357" t="s">
        <v>15298</v>
      </c>
      <c r="P3357" t="s">
        <v>17953</v>
      </c>
      <c r="Q3357">
        <v>7</v>
      </c>
      <c r="R3357">
        <v>1</v>
      </c>
      <c r="S3357">
        <v>1.49</v>
      </c>
      <c r="T3357">
        <v>3.49</v>
      </c>
      <c r="U3357">
        <v>401.47</v>
      </c>
      <c r="V3357">
        <v>89.77</v>
      </c>
      <c r="W3357">
        <v>3.12</v>
      </c>
      <c r="Y3357">
        <v>11.3</v>
      </c>
      <c r="Z3357">
        <v>3</v>
      </c>
      <c r="AA3357" t="s">
        <v>4250</v>
      </c>
      <c r="AB3357">
        <v>0</v>
      </c>
      <c r="AC3357">
        <v>1</v>
      </c>
      <c r="AD3357">
        <v>4.2921190476190478</v>
      </c>
      <c r="AF3357" t="s">
        <v>7952</v>
      </c>
      <c r="AI3357">
        <v>0</v>
      </c>
      <c r="AJ3357">
        <v>0</v>
      </c>
      <c r="AM3357" t="s">
        <v>20019</v>
      </c>
    </row>
    <row r="3358" spans="1:39" x14ac:dyDescent="0.25">
      <c r="A3358" t="s">
        <v>9343</v>
      </c>
      <c r="B3358" t="s">
        <v>4841</v>
      </c>
      <c r="C3358" t="s">
        <v>4842</v>
      </c>
      <c r="D3358">
        <v>58.88</v>
      </c>
      <c r="E3358" t="s">
        <v>4845</v>
      </c>
      <c r="F3358">
        <v>7.23</v>
      </c>
      <c r="K3358" t="s">
        <v>6860</v>
      </c>
      <c r="L3358" t="s">
        <v>6861</v>
      </c>
      <c r="M3358" t="s">
        <v>15106</v>
      </c>
      <c r="N3358">
        <v>9</v>
      </c>
      <c r="O3358" t="s">
        <v>15474</v>
      </c>
      <c r="P3358" t="s">
        <v>16995</v>
      </c>
      <c r="Q3358">
        <v>6</v>
      </c>
      <c r="R3358">
        <v>1</v>
      </c>
      <c r="S3358">
        <v>2.74</v>
      </c>
      <c r="T3358">
        <v>2.75</v>
      </c>
      <c r="U3358">
        <v>468.43</v>
      </c>
      <c r="V3358">
        <v>72.44</v>
      </c>
      <c r="W3358">
        <v>3.95</v>
      </c>
      <c r="Y3358">
        <v>5</v>
      </c>
      <c r="Z3358">
        <v>2</v>
      </c>
      <c r="AA3358" t="s">
        <v>4250</v>
      </c>
      <c r="AB3358">
        <v>0</v>
      </c>
      <c r="AC3358">
        <v>8</v>
      </c>
      <c r="AD3358">
        <v>4.6888333333333332</v>
      </c>
      <c r="AF3358" t="s">
        <v>7949</v>
      </c>
      <c r="AI3358">
        <v>0</v>
      </c>
      <c r="AJ3358">
        <v>0</v>
      </c>
      <c r="AK3358" t="s">
        <v>19920</v>
      </c>
      <c r="AL3358" t="s">
        <v>19920</v>
      </c>
      <c r="AM3358" t="s">
        <v>20019</v>
      </c>
    </row>
    <row r="3359" spans="1:39" x14ac:dyDescent="0.25">
      <c r="A3359" t="s">
        <v>10302</v>
      </c>
      <c r="B3359" t="s">
        <v>4841</v>
      </c>
      <c r="C3359" t="s">
        <v>4842</v>
      </c>
      <c r="D3359">
        <v>59</v>
      </c>
      <c r="E3359" t="s">
        <v>4845</v>
      </c>
      <c r="F3359">
        <v>7.23</v>
      </c>
      <c r="K3359" t="s">
        <v>6860</v>
      </c>
      <c r="M3359" t="s">
        <v>6865</v>
      </c>
      <c r="N3359">
        <v>8</v>
      </c>
      <c r="O3359" t="s">
        <v>15471</v>
      </c>
      <c r="P3359" t="s">
        <v>17954</v>
      </c>
      <c r="Q3359">
        <v>6</v>
      </c>
      <c r="R3359">
        <v>4</v>
      </c>
      <c r="S3359">
        <v>2.96</v>
      </c>
      <c r="T3359">
        <v>2.99</v>
      </c>
      <c r="U3359">
        <v>564.73</v>
      </c>
      <c r="V3359">
        <v>120</v>
      </c>
      <c r="W3359">
        <v>3.34</v>
      </c>
      <c r="X3359">
        <v>13.84</v>
      </c>
      <c r="Y3359">
        <v>6.3</v>
      </c>
      <c r="Z3359">
        <v>2</v>
      </c>
      <c r="AA3359" t="s">
        <v>4250</v>
      </c>
      <c r="AB3359">
        <v>1</v>
      </c>
      <c r="AC3359">
        <v>13</v>
      </c>
      <c r="AD3359">
        <v>2.52</v>
      </c>
      <c r="AF3359" t="s">
        <v>7949</v>
      </c>
      <c r="AI3359">
        <v>0</v>
      </c>
      <c r="AJ3359">
        <v>0</v>
      </c>
      <c r="AK3359" t="s">
        <v>19939</v>
      </c>
      <c r="AL3359" t="s">
        <v>19939</v>
      </c>
      <c r="AM3359" t="s">
        <v>20019</v>
      </c>
    </row>
    <row r="3360" spans="1:39" x14ac:dyDescent="0.25">
      <c r="A3360" t="s">
        <v>10303</v>
      </c>
      <c r="B3360" t="s">
        <v>4841</v>
      </c>
      <c r="C3360" t="s">
        <v>4842</v>
      </c>
      <c r="D3360">
        <v>59</v>
      </c>
      <c r="E3360" t="s">
        <v>4845</v>
      </c>
      <c r="F3360">
        <v>7.23</v>
      </c>
      <c r="K3360" t="s">
        <v>6860</v>
      </c>
      <c r="M3360" t="s">
        <v>15085</v>
      </c>
      <c r="N3360">
        <v>8</v>
      </c>
      <c r="O3360" t="s">
        <v>15441</v>
      </c>
      <c r="P3360" t="s">
        <v>17955</v>
      </c>
      <c r="Q3360">
        <v>5</v>
      </c>
      <c r="R3360">
        <v>3</v>
      </c>
      <c r="S3360">
        <v>2.1800000000000002</v>
      </c>
      <c r="T3360">
        <v>2.87</v>
      </c>
      <c r="U3360">
        <v>482.58</v>
      </c>
      <c r="V3360">
        <v>79.180000000000007</v>
      </c>
      <c r="W3360">
        <v>4.01</v>
      </c>
      <c r="X3360">
        <v>13.91</v>
      </c>
      <c r="Y3360">
        <v>7.95</v>
      </c>
      <c r="Z3360">
        <v>3</v>
      </c>
      <c r="AA3360" t="s">
        <v>4250</v>
      </c>
      <c r="AB3360">
        <v>0</v>
      </c>
      <c r="AC3360">
        <v>9</v>
      </c>
      <c r="AD3360">
        <v>4.2010952380952382</v>
      </c>
      <c r="AF3360" t="s">
        <v>7949</v>
      </c>
      <c r="AI3360">
        <v>0</v>
      </c>
      <c r="AJ3360">
        <v>0</v>
      </c>
      <c r="AK3360" t="s">
        <v>19925</v>
      </c>
      <c r="AL3360" t="s">
        <v>19925</v>
      </c>
      <c r="AM3360" t="s">
        <v>20019</v>
      </c>
    </row>
    <row r="3361" spans="1:39" x14ac:dyDescent="0.25">
      <c r="A3361" t="s">
        <v>10303</v>
      </c>
      <c r="B3361" t="s">
        <v>4841</v>
      </c>
      <c r="C3361" t="s">
        <v>4842</v>
      </c>
      <c r="D3361">
        <v>59</v>
      </c>
      <c r="E3361" t="s">
        <v>4845</v>
      </c>
      <c r="F3361">
        <v>7.23</v>
      </c>
      <c r="K3361" t="s">
        <v>6860</v>
      </c>
      <c r="M3361" t="s">
        <v>15169</v>
      </c>
      <c r="N3361">
        <v>8</v>
      </c>
      <c r="O3361" t="s">
        <v>15550</v>
      </c>
      <c r="P3361" t="s">
        <v>17955</v>
      </c>
      <c r="Q3361">
        <v>5</v>
      </c>
      <c r="R3361">
        <v>3</v>
      </c>
      <c r="S3361">
        <v>2.1800000000000002</v>
      </c>
      <c r="T3361">
        <v>2.87</v>
      </c>
      <c r="U3361">
        <v>482.58</v>
      </c>
      <c r="V3361">
        <v>79.180000000000007</v>
      </c>
      <c r="W3361">
        <v>4.01</v>
      </c>
      <c r="X3361">
        <v>13.91</v>
      </c>
      <c r="Y3361">
        <v>7.95</v>
      </c>
      <c r="Z3361">
        <v>3</v>
      </c>
      <c r="AA3361" t="s">
        <v>4250</v>
      </c>
      <c r="AB3361">
        <v>0</v>
      </c>
      <c r="AC3361">
        <v>9</v>
      </c>
      <c r="AD3361">
        <v>4.2010952380952382</v>
      </c>
      <c r="AF3361" t="s">
        <v>7949</v>
      </c>
      <c r="AI3361">
        <v>0</v>
      </c>
      <c r="AJ3361">
        <v>0</v>
      </c>
      <c r="AK3361" t="s">
        <v>19965</v>
      </c>
      <c r="AL3361" t="s">
        <v>19965</v>
      </c>
      <c r="AM3361" t="s">
        <v>20019</v>
      </c>
    </row>
    <row r="3362" spans="1:39" x14ac:dyDescent="0.25">
      <c r="A3362" t="s">
        <v>10303</v>
      </c>
      <c r="B3362" t="s">
        <v>4841</v>
      </c>
      <c r="C3362" t="s">
        <v>4842</v>
      </c>
      <c r="D3362">
        <v>59</v>
      </c>
      <c r="E3362" t="s">
        <v>4845</v>
      </c>
      <c r="F3362">
        <v>7.23</v>
      </c>
      <c r="K3362" t="s">
        <v>6860</v>
      </c>
      <c r="M3362" t="s">
        <v>15175</v>
      </c>
      <c r="N3362">
        <v>8</v>
      </c>
      <c r="O3362" t="s">
        <v>15558</v>
      </c>
      <c r="P3362" t="s">
        <v>17955</v>
      </c>
      <c r="Q3362">
        <v>5</v>
      </c>
      <c r="R3362">
        <v>3</v>
      </c>
      <c r="S3362">
        <v>2.1800000000000002</v>
      </c>
      <c r="T3362">
        <v>2.87</v>
      </c>
      <c r="U3362">
        <v>482.58</v>
      </c>
      <c r="V3362">
        <v>79.180000000000007</v>
      </c>
      <c r="W3362">
        <v>4.01</v>
      </c>
      <c r="X3362">
        <v>13.91</v>
      </c>
      <c r="Y3362">
        <v>7.95</v>
      </c>
      <c r="Z3362">
        <v>3</v>
      </c>
      <c r="AA3362" t="s">
        <v>4250</v>
      </c>
      <c r="AB3362">
        <v>0</v>
      </c>
      <c r="AC3362">
        <v>9</v>
      </c>
      <c r="AD3362">
        <v>4.2010952380952382</v>
      </c>
      <c r="AF3362" t="s">
        <v>7949</v>
      </c>
      <c r="AI3362">
        <v>0</v>
      </c>
      <c r="AJ3362">
        <v>0</v>
      </c>
      <c r="AK3362" t="s">
        <v>19971</v>
      </c>
      <c r="AL3362" t="s">
        <v>19971</v>
      </c>
      <c r="AM3362" t="s">
        <v>20019</v>
      </c>
    </row>
    <row r="3363" spans="1:39" x14ac:dyDescent="0.25">
      <c r="A3363" t="s">
        <v>10304</v>
      </c>
      <c r="B3363" t="s">
        <v>4841</v>
      </c>
      <c r="C3363" t="s">
        <v>4842</v>
      </c>
      <c r="D3363">
        <v>59</v>
      </c>
      <c r="E3363" t="s">
        <v>4845</v>
      </c>
      <c r="F3363">
        <v>7.23</v>
      </c>
      <c r="K3363" t="s">
        <v>6860</v>
      </c>
      <c r="L3363" t="s">
        <v>6861</v>
      </c>
      <c r="M3363" t="s">
        <v>15136</v>
      </c>
      <c r="N3363">
        <v>9</v>
      </c>
      <c r="O3363" t="s">
        <v>15511</v>
      </c>
      <c r="P3363" t="s">
        <v>17956</v>
      </c>
      <c r="Q3363">
        <v>4</v>
      </c>
      <c r="R3363">
        <v>1</v>
      </c>
      <c r="S3363">
        <v>3.11</v>
      </c>
      <c r="T3363">
        <v>3.11</v>
      </c>
      <c r="U3363">
        <v>334.34</v>
      </c>
      <c r="V3363">
        <v>47.61</v>
      </c>
      <c r="W3363">
        <v>2.89</v>
      </c>
      <c r="Y3363">
        <v>4.0999999999999996</v>
      </c>
      <c r="Z3363">
        <v>1</v>
      </c>
      <c r="AA3363" t="s">
        <v>4250</v>
      </c>
      <c r="AB3363">
        <v>0</v>
      </c>
      <c r="AC3363">
        <v>2</v>
      </c>
      <c r="AD3363">
        <v>5.2233333333333336</v>
      </c>
      <c r="AF3363" t="s">
        <v>7949</v>
      </c>
      <c r="AI3363">
        <v>0</v>
      </c>
      <c r="AJ3363">
        <v>0</v>
      </c>
      <c r="AK3363" t="s">
        <v>19949</v>
      </c>
      <c r="AL3363" t="s">
        <v>19949</v>
      </c>
      <c r="AM3363" t="s">
        <v>20019</v>
      </c>
    </row>
    <row r="3364" spans="1:39" x14ac:dyDescent="0.25">
      <c r="A3364" t="s">
        <v>10305</v>
      </c>
      <c r="B3364" t="s">
        <v>4841</v>
      </c>
      <c r="C3364" t="s">
        <v>4842</v>
      </c>
      <c r="D3364">
        <v>59</v>
      </c>
      <c r="E3364" t="s">
        <v>4845</v>
      </c>
      <c r="F3364">
        <v>7.23</v>
      </c>
      <c r="K3364" t="s">
        <v>6860</v>
      </c>
      <c r="L3364" t="s">
        <v>6861</v>
      </c>
      <c r="M3364" t="s">
        <v>15136</v>
      </c>
      <c r="N3364">
        <v>9</v>
      </c>
      <c r="O3364" t="s">
        <v>15511</v>
      </c>
      <c r="P3364" t="s">
        <v>17957</v>
      </c>
      <c r="Q3364">
        <v>4</v>
      </c>
      <c r="R3364">
        <v>1</v>
      </c>
      <c r="S3364">
        <v>3.43</v>
      </c>
      <c r="T3364">
        <v>3.43</v>
      </c>
      <c r="U3364">
        <v>312.39</v>
      </c>
      <c r="V3364">
        <v>47.61</v>
      </c>
      <c r="W3364">
        <v>3.04</v>
      </c>
      <c r="Y3364">
        <v>4.66</v>
      </c>
      <c r="Z3364">
        <v>1</v>
      </c>
      <c r="AA3364" t="s">
        <v>4250</v>
      </c>
      <c r="AB3364">
        <v>0</v>
      </c>
      <c r="AC3364">
        <v>2</v>
      </c>
      <c r="AD3364">
        <v>4.9033333333333333</v>
      </c>
      <c r="AF3364" t="s">
        <v>7949</v>
      </c>
      <c r="AI3364">
        <v>0</v>
      </c>
      <c r="AJ3364">
        <v>0</v>
      </c>
      <c r="AK3364" t="s">
        <v>19949</v>
      </c>
      <c r="AL3364" t="s">
        <v>19949</v>
      </c>
      <c r="AM3364" t="s">
        <v>20019</v>
      </c>
    </row>
    <row r="3365" spans="1:39" x14ac:dyDescent="0.25">
      <c r="A3365" t="s">
        <v>10306</v>
      </c>
      <c r="B3365" t="s">
        <v>4841</v>
      </c>
      <c r="C3365" t="s">
        <v>4842</v>
      </c>
      <c r="D3365">
        <v>59</v>
      </c>
      <c r="E3365" t="s">
        <v>4845</v>
      </c>
      <c r="F3365">
        <v>7.23</v>
      </c>
      <c r="K3365" t="s">
        <v>6860</v>
      </c>
      <c r="M3365" t="s">
        <v>14992</v>
      </c>
      <c r="N3365">
        <v>8</v>
      </c>
      <c r="O3365" t="s">
        <v>15318</v>
      </c>
      <c r="P3365" t="s">
        <v>17958</v>
      </c>
      <c r="Q3365">
        <v>8</v>
      </c>
      <c r="R3365">
        <v>3</v>
      </c>
      <c r="S3365">
        <v>2.87</v>
      </c>
      <c r="T3365">
        <v>3.94</v>
      </c>
      <c r="U3365">
        <v>646.76</v>
      </c>
      <c r="V3365">
        <v>129.56</v>
      </c>
      <c r="W3365">
        <v>4.01</v>
      </c>
      <c r="X3365">
        <v>13.54</v>
      </c>
      <c r="Y3365">
        <v>8.39</v>
      </c>
      <c r="Z3365">
        <v>3</v>
      </c>
      <c r="AA3365" t="s">
        <v>4250</v>
      </c>
      <c r="AB3365">
        <v>1</v>
      </c>
      <c r="AC3365">
        <v>16</v>
      </c>
      <c r="AD3365">
        <v>2.066666666666666</v>
      </c>
      <c r="AF3365" t="s">
        <v>7949</v>
      </c>
      <c r="AI3365">
        <v>0</v>
      </c>
      <c r="AJ3365">
        <v>0</v>
      </c>
      <c r="AK3365" t="s">
        <v>19864</v>
      </c>
      <c r="AL3365" t="s">
        <v>19864</v>
      </c>
      <c r="AM3365" t="s">
        <v>20019</v>
      </c>
    </row>
    <row r="3366" spans="1:39" x14ac:dyDescent="0.25">
      <c r="A3366" t="s">
        <v>10307</v>
      </c>
      <c r="B3366" t="s">
        <v>4841</v>
      </c>
      <c r="C3366" t="s">
        <v>4842</v>
      </c>
      <c r="D3366">
        <v>59</v>
      </c>
      <c r="E3366" t="s">
        <v>4845</v>
      </c>
      <c r="F3366">
        <v>7.23</v>
      </c>
      <c r="I3366" t="s">
        <v>13573</v>
      </c>
      <c r="K3366" t="s">
        <v>6860</v>
      </c>
      <c r="L3366" t="s">
        <v>6861</v>
      </c>
      <c r="M3366" t="s">
        <v>15122</v>
      </c>
      <c r="N3366">
        <v>9</v>
      </c>
      <c r="O3366" t="s">
        <v>15567</v>
      </c>
      <c r="P3366" t="s">
        <v>17959</v>
      </c>
      <c r="Q3366">
        <v>6</v>
      </c>
      <c r="R3366">
        <v>1</v>
      </c>
      <c r="S3366">
        <v>2.86</v>
      </c>
      <c r="T3366">
        <v>2.86</v>
      </c>
      <c r="U3366">
        <v>365.4</v>
      </c>
      <c r="V3366">
        <v>73.64</v>
      </c>
      <c r="W3366">
        <v>3.3</v>
      </c>
      <c r="Y3366">
        <v>4.2</v>
      </c>
      <c r="Z3366">
        <v>2</v>
      </c>
      <c r="AA3366" t="s">
        <v>4250</v>
      </c>
      <c r="AB3366">
        <v>0</v>
      </c>
      <c r="AC3366">
        <v>2</v>
      </c>
      <c r="AD3366">
        <v>5.3647619047619051</v>
      </c>
      <c r="AF3366" t="s">
        <v>7949</v>
      </c>
      <c r="AI3366">
        <v>0</v>
      </c>
      <c r="AJ3366">
        <v>0</v>
      </c>
      <c r="AM3366" t="s">
        <v>20019</v>
      </c>
    </row>
    <row r="3367" spans="1:39" x14ac:dyDescent="0.25">
      <c r="A3367" t="s">
        <v>10308</v>
      </c>
      <c r="B3367" t="s">
        <v>4841</v>
      </c>
      <c r="C3367" t="s">
        <v>4842</v>
      </c>
      <c r="D3367">
        <v>59</v>
      </c>
      <c r="E3367" t="s">
        <v>4845</v>
      </c>
      <c r="F3367">
        <v>7.23</v>
      </c>
      <c r="I3367" t="s">
        <v>13574</v>
      </c>
      <c r="K3367" t="s">
        <v>6860</v>
      </c>
      <c r="L3367" t="s">
        <v>6861</v>
      </c>
      <c r="M3367" t="s">
        <v>14996</v>
      </c>
      <c r="N3367">
        <v>9</v>
      </c>
      <c r="O3367" t="s">
        <v>15322</v>
      </c>
      <c r="P3367" t="s">
        <v>17960</v>
      </c>
      <c r="Q3367">
        <v>6</v>
      </c>
      <c r="R3367">
        <v>2</v>
      </c>
      <c r="S3367">
        <v>-2.4700000000000002</v>
      </c>
      <c r="T3367">
        <v>-2.46</v>
      </c>
      <c r="U3367">
        <v>446.79</v>
      </c>
      <c r="V3367">
        <v>98.83</v>
      </c>
      <c r="W3367">
        <v>3.28</v>
      </c>
      <c r="X3367">
        <v>8.8800000000000008</v>
      </c>
      <c r="Y3367">
        <v>3.94</v>
      </c>
      <c r="Z3367">
        <v>2</v>
      </c>
      <c r="AA3367" t="s">
        <v>4250</v>
      </c>
      <c r="AB3367">
        <v>0</v>
      </c>
      <c r="AC3367">
        <v>6</v>
      </c>
      <c r="AD3367">
        <v>4.5857380952380948</v>
      </c>
      <c r="AF3367" t="s">
        <v>7949</v>
      </c>
      <c r="AI3367">
        <v>0</v>
      </c>
      <c r="AJ3367">
        <v>0</v>
      </c>
      <c r="AM3367" t="s">
        <v>20019</v>
      </c>
    </row>
    <row r="3368" spans="1:39" x14ac:dyDescent="0.25">
      <c r="A3368" t="s">
        <v>10309</v>
      </c>
      <c r="B3368" t="s">
        <v>4841</v>
      </c>
      <c r="C3368" t="s">
        <v>4842</v>
      </c>
      <c r="D3368">
        <v>59.8</v>
      </c>
      <c r="E3368" t="s">
        <v>4845</v>
      </c>
      <c r="F3368">
        <v>7.22</v>
      </c>
      <c r="I3368" t="s">
        <v>13575</v>
      </c>
      <c r="K3368" t="s">
        <v>6860</v>
      </c>
      <c r="L3368" t="s">
        <v>6861</v>
      </c>
      <c r="M3368" t="s">
        <v>14987</v>
      </c>
      <c r="N3368">
        <v>9</v>
      </c>
      <c r="O3368" t="s">
        <v>15311</v>
      </c>
      <c r="P3368" t="s">
        <v>17961</v>
      </c>
      <c r="Q3368">
        <v>6</v>
      </c>
      <c r="R3368">
        <v>2</v>
      </c>
      <c r="S3368">
        <v>3.42</v>
      </c>
      <c r="T3368">
        <v>3.42</v>
      </c>
      <c r="U3368">
        <v>433.82</v>
      </c>
      <c r="V3368">
        <v>85.42</v>
      </c>
      <c r="W3368">
        <v>4.2</v>
      </c>
      <c r="Y3368">
        <v>4.55</v>
      </c>
      <c r="Z3368">
        <v>3</v>
      </c>
      <c r="AA3368" t="s">
        <v>4250</v>
      </c>
      <c r="AB3368">
        <v>0</v>
      </c>
      <c r="AC3368">
        <v>4</v>
      </c>
      <c r="AD3368">
        <v>4.0527142857142859</v>
      </c>
      <c r="AF3368" t="s">
        <v>7949</v>
      </c>
      <c r="AI3368">
        <v>0</v>
      </c>
      <c r="AJ3368">
        <v>0</v>
      </c>
      <c r="AM3368" t="s">
        <v>20019</v>
      </c>
    </row>
    <row r="3369" spans="1:39" x14ac:dyDescent="0.25">
      <c r="A3369" t="s">
        <v>10310</v>
      </c>
      <c r="B3369" t="s">
        <v>4841</v>
      </c>
      <c r="C3369" t="s">
        <v>4842</v>
      </c>
      <c r="D3369">
        <v>59.98</v>
      </c>
      <c r="E3369" t="s">
        <v>4845</v>
      </c>
      <c r="F3369">
        <v>7.22</v>
      </c>
      <c r="K3369" t="s">
        <v>6860</v>
      </c>
      <c r="L3369" t="s">
        <v>6861</v>
      </c>
      <c r="M3369" t="s">
        <v>6891</v>
      </c>
      <c r="N3369">
        <v>9</v>
      </c>
      <c r="O3369" t="s">
        <v>15446</v>
      </c>
      <c r="P3369" t="s">
        <v>17962</v>
      </c>
      <c r="Q3369">
        <v>4</v>
      </c>
      <c r="R3369">
        <v>1</v>
      </c>
      <c r="S3369">
        <v>0.9</v>
      </c>
      <c r="T3369">
        <v>0.92</v>
      </c>
      <c r="U3369">
        <v>378.38</v>
      </c>
      <c r="V3369">
        <v>71.58</v>
      </c>
      <c r="W3369">
        <v>3.06</v>
      </c>
      <c r="Y3369">
        <v>5.86</v>
      </c>
      <c r="Z3369">
        <v>3</v>
      </c>
      <c r="AA3369" t="s">
        <v>4250</v>
      </c>
      <c r="AB3369">
        <v>0</v>
      </c>
      <c r="AC3369">
        <v>3</v>
      </c>
      <c r="AD3369">
        <v>5.7020476190476188</v>
      </c>
      <c r="AF3369" t="s">
        <v>7949</v>
      </c>
      <c r="AI3369">
        <v>0</v>
      </c>
      <c r="AJ3369">
        <v>0</v>
      </c>
      <c r="AK3369" t="s">
        <v>19928</v>
      </c>
      <c r="AL3369" t="s">
        <v>19928</v>
      </c>
      <c r="AM3369" t="s">
        <v>20019</v>
      </c>
    </row>
    <row r="3370" spans="1:39" x14ac:dyDescent="0.25">
      <c r="A3370" t="s">
        <v>8163</v>
      </c>
      <c r="B3370" t="s">
        <v>4841</v>
      </c>
      <c r="C3370" t="s">
        <v>4842</v>
      </c>
      <c r="D3370">
        <v>59.98</v>
      </c>
      <c r="E3370" t="s">
        <v>4845</v>
      </c>
      <c r="F3370">
        <v>7.22</v>
      </c>
      <c r="K3370" t="s">
        <v>6860</v>
      </c>
      <c r="L3370" t="s">
        <v>6861</v>
      </c>
      <c r="M3370" t="s">
        <v>6891</v>
      </c>
      <c r="N3370">
        <v>9</v>
      </c>
      <c r="O3370" t="s">
        <v>15446</v>
      </c>
      <c r="P3370" t="s">
        <v>15816</v>
      </c>
      <c r="Q3370">
        <v>5</v>
      </c>
      <c r="R3370">
        <v>1</v>
      </c>
      <c r="S3370">
        <v>2.33</v>
      </c>
      <c r="T3370">
        <v>2.35</v>
      </c>
      <c r="U3370">
        <v>444.39</v>
      </c>
      <c r="V3370">
        <v>80.81</v>
      </c>
      <c r="W3370">
        <v>3.82</v>
      </c>
      <c r="Y3370">
        <v>5.99</v>
      </c>
      <c r="Z3370">
        <v>3</v>
      </c>
      <c r="AA3370" t="s">
        <v>4250</v>
      </c>
      <c r="AB3370">
        <v>0</v>
      </c>
      <c r="AC3370">
        <v>4</v>
      </c>
      <c r="AD3370">
        <v>5.065547619047619</v>
      </c>
      <c r="AF3370" t="s">
        <v>7949</v>
      </c>
      <c r="AI3370">
        <v>0</v>
      </c>
      <c r="AJ3370">
        <v>0</v>
      </c>
      <c r="AK3370" t="s">
        <v>19928</v>
      </c>
      <c r="AL3370" t="s">
        <v>19928</v>
      </c>
      <c r="AM3370" t="s">
        <v>20019</v>
      </c>
    </row>
    <row r="3371" spans="1:39" x14ac:dyDescent="0.25">
      <c r="A3371" t="s">
        <v>8201</v>
      </c>
      <c r="B3371" t="s">
        <v>4841</v>
      </c>
      <c r="C3371" t="s">
        <v>4842</v>
      </c>
      <c r="D3371">
        <v>59.98</v>
      </c>
      <c r="E3371" t="s">
        <v>4845</v>
      </c>
      <c r="F3371">
        <v>7.22</v>
      </c>
      <c r="K3371" t="s">
        <v>6860</v>
      </c>
      <c r="L3371" t="s">
        <v>6861</v>
      </c>
      <c r="M3371" t="s">
        <v>6891</v>
      </c>
      <c r="N3371">
        <v>9</v>
      </c>
      <c r="O3371" t="s">
        <v>15446</v>
      </c>
      <c r="P3371" t="s">
        <v>15854</v>
      </c>
      <c r="Q3371">
        <v>6</v>
      </c>
      <c r="R3371">
        <v>1</v>
      </c>
      <c r="S3371">
        <v>1.46</v>
      </c>
      <c r="T3371">
        <v>1.5</v>
      </c>
      <c r="U3371">
        <v>430.51</v>
      </c>
      <c r="V3371">
        <v>90.04</v>
      </c>
      <c r="W3371">
        <v>3.57</v>
      </c>
      <c r="Y3371">
        <v>6.44</v>
      </c>
      <c r="Z3371">
        <v>3</v>
      </c>
      <c r="AA3371" t="s">
        <v>4250</v>
      </c>
      <c r="AB3371">
        <v>0</v>
      </c>
      <c r="AC3371">
        <v>6</v>
      </c>
      <c r="AD3371">
        <v>5.3283571428571426</v>
      </c>
      <c r="AF3371" t="s">
        <v>7949</v>
      </c>
      <c r="AI3371">
        <v>0</v>
      </c>
      <c r="AJ3371">
        <v>0</v>
      </c>
      <c r="AK3371" t="s">
        <v>19928</v>
      </c>
      <c r="AL3371" t="s">
        <v>19928</v>
      </c>
      <c r="AM3371" t="s">
        <v>20019</v>
      </c>
    </row>
    <row r="3372" spans="1:39" x14ac:dyDescent="0.25">
      <c r="A3372" t="s">
        <v>10311</v>
      </c>
      <c r="B3372" t="s">
        <v>4841</v>
      </c>
      <c r="C3372" t="s">
        <v>4842</v>
      </c>
      <c r="D3372">
        <v>59.98</v>
      </c>
      <c r="E3372" t="s">
        <v>4845</v>
      </c>
      <c r="F3372">
        <v>7.22</v>
      </c>
      <c r="K3372" t="s">
        <v>6860</v>
      </c>
      <c r="L3372" t="s">
        <v>6861</v>
      </c>
      <c r="M3372" t="s">
        <v>6891</v>
      </c>
      <c r="N3372">
        <v>9</v>
      </c>
      <c r="O3372" t="s">
        <v>15446</v>
      </c>
      <c r="P3372" t="s">
        <v>17963</v>
      </c>
      <c r="Q3372">
        <v>5</v>
      </c>
      <c r="R3372">
        <v>1</v>
      </c>
      <c r="S3372">
        <v>-0.24</v>
      </c>
      <c r="T3372">
        <v>-0.22</v>
      </c>
      <c r="U3372">
        <v>343.39</v>
      </c>
      <c r="V3372">
        <v>84.47</v>
      </c>
      <c r="W3372">
        <v>2.17</v>
      </c>
      <c r="Y3372">
        <v>5.85</v>
      </c>
      <c r="Z3372">
        <v>3</v>
      </c>
      <c r="AA3372" t="s">
        <v>4250</v>
      </c>
      <c r="AB3372">
        <v>0</v>
      </c>
      <c r="AC3372">
        <v>3</v>
      </c>
      <c r="AD3372">
        <v>5.833333333333333</v>
      </c>
      <c r="AF3372" t="s">
        <v>7949</v>
      </c>
      <c r="AI3372">
        <v>0</v>
      </c>
      <c r="AJ3372">
        <v>0</v>
      </c>
      <c r="AK3372" t="s">
        <v>19928</v>
      </c>
      <c r="AL3372" t="s">
        <v>19928</v>
      </c>
      <c r="AM3372" t="s">
        <v>20019</v>
      </c>
    </row>
    <row r="3373" spans="1:39" x14ac:dyDescent="0.25">
      <c r="A3373" t="s">
        <v>10312</v>
      </c>
      <c r="B3373" t="s">
        <v>4841</v>
      </c>
      <c r="C3373" t="s">
        <v>4842</v>
      </c>
      <c r="D3373">
        <v>60</v>
      </c>
      <c r="E3373" t="s">
        <v>4845</v>
      </c>
      <c r="F3373">
        <v>7.22</v>
      </c>
      <c r="K3373" t="s">
        <v>6860</v>
      </c>
      <c r="L3373" t="s">
        <v>6861</v>
      </c>
      <c r="M3373" t="s">
        <v>15063</v>
      </c>
      <c r="N3373">
        <v>9</v>
      </c>
      <c r="O3373" t="s">
        <v>15416</v>
      </c>
      <c r="P3373" t="s">
        <v>17964</v>
      </c>
      <c r="Q3373">
        <v>6</v>
      </c>
      <c r="R3373">
        <v>1</v>
      </c>
      <c r="S3373">
        <v>2.5499999999999998</v>
      </c>
      <c r="T3373">
        <v>2.56</v>
      </c>
      <c r="U3373">
        <v>369.4</v>
      </c>
      <c r="V3373">
        <v>78.959999999999994</v>
      </c>
      <c r="W3373">
        <v>2.76</v>
      </c>
      <c r="Y3373">
        <v>5.78</v>
      </c>
      <c r="Z3373">
        <v>2</v>
      </c>
      <c r="AA3373" t="s">
        <v>4250</v>
      </c>
      <c r="AB3373">
        <v>0</v>
      </c>
      <c r="AC3373">
        <v>1</v>
      </c>
      <c r="AD3373">
        <v>5.491190476190476</v>
      </c>
      <c r="AF3373" t="s">
        <v>7949</v>
      </c>
      <c r="AI3373">
        <v>0</v>
      </c>
      <c r="AJ3373">
        <v>0</v>
      </c>
      <c r="AK3373" t="s">
        <v>19914</v>
      </c>
      <c r="AL3373" t="s">
        <v>19914</v>
      </c>
      <c r="AM3373" t="s">
        <v>20019</v>
      </c>
    </row>
    <row r="3374" spans="1:39" x14ac:dyDescent="0.25">
      <c r="A3374" t="s">
        <v>10310</v>
      </c>
      <c r="B3374" t="s">
        <v>4841</v>
      </c>
      <c r="C3374" t="s">
        <v>4842</v>
      </c>
      <c r="D3374">
        <v>60</v>
      </c>
      <c r="E3374" t="s">
        <v>4845</v>
      </c>
      <c r="F3374">
        <v>7.22</v>
      </c>
      <c r="K3374" t="s">
        <v>6860</v>
      </c>
      <c r="M3374" t="s">
        <v>14973</v>
      </c>
      <c r="N3374">
        <v>8</v>
      </c>
      <c r="O3374" t="s">
        <v>15497</v>
      </c>
      <c r="P3374" t="s">
        <v>17962</v>
      </c>
      <c r="Q3374">
        <v>4</v>
      </c>
      <c r="R3374">
        <v>1</v>
      </c>
      <c r="S3374">
        <v>0.9</v>
      </c>
      <c r="T3374">
        <v>0.92</v>
      </c>
      <c r="U3374">
        <v>378.38</v>
      </c>
      <c r="V3374">
        <v>71.58</v>
      </c>
      <c r="W3374">
        <v>3.06</v>
      </c>
      <c r="Y3374">
        <v>5.86</v>
      </c>
      <c r="Z3374">
        <v>3</v>
      </c>
      <c r="AA3374" t="s">
        <v>4250</v>
      </c>
      <c r="AB3374">
        <v>0</v>
      </c>
      <c r="AC3374">
        <v>3</v>
      </c>
      <c r="AD3374">
        <v>5.7020476190476188</v>
      </c>
      <c r="AF3374" t="s">
        <v>7949</v>
      </c>
      <c r="AI3374">
        <v>0</v>
      </c>
      <c r="AJ3374">
        <v>0</v>
      </c>
      <c r="AK3374" t="s">
        <v>19944</v>
      </c>
      <c r="AL3374" t="s">
        <v>19944</v>
      </c>
      <c r="AM3374" t="s">
        <v>20019</v>
      </c>
    </row>
    <row r="3375" spans="1:39" x14ac:dyDescent="0.25">
      <c r="A3375" t="s">
        <v>8161</v>
      </c>
      <c r="B3375" t="s">
        <v>4841</v>
      </c>
      <c r="C3375" t="s">
        <v>4842</v>
      </c>
      <c r="D3375">
        <v>60</v>
      </c>
      <c r="E3375" t="s">
        <v>4845</v>
      </c>
      <c r="F3375">
        <v>7.22</v>
      </c>
      <c r="K3375" t="s">
        <v>6860</v>
      </c>
      <c r="L3375" t="s">
        <v>6861</v>
      </c>
      <c r="M3375" t="s">
        <v>15038</v>
      </c>
      <c r="N3375">
        <v>9</v>
      </c>
      <c r="O3375" t="s">
        <v>15444</v>
      </c>
      <c r="P3375" t="s">
        <v>15814</v>
      </c>
      <c r="Q3375">
        <v>5</v>
      </c>
      <c r="R3375">
        <v>1</v>
      </c>
      <c r="S3375">
        <v>2.33</v>
      </c>
      <c r="T3375">
        <v>2.35</v>
      </c>
      <c r="U3375">
        <v>444.39</v>
      </c>
      <c r="V3375">
        <v>80.81</v>
      </c>
      <c r="W3375">
        <v>3.82</v>
      </c>
      <c r="Y3375">
        <v>5.99</v>
      </c>
      <c r="Z3375">
        <v>3</v>
      </c>
      <c r="AA3375" t="s">
        <v>4250</v>
      </c>
      <c r="AB3375">
        <v>0</v>
      </c>
      <c r="AC3375">
        <v>4</v>
      </c>
      <c r="AD3375">
        <v>5.065547619047619</v>
      </c>
      <c r="AF3375" t="s">
        <v>7949</v>
      </c>
      <c r="AI3375">
        <v>0</v>
      </c>
      <c r="AJ3375">
        <v>0</v>
      </c>
      <c r="AK3375" t="s">
        <v>19833</v>
      </c>
      <c r="AL3375" t="s">
        <v>19833</v>
      </c>
      <c r="AM3375" t="s">
        <v>20019</v>
      </c>
    </row>
    <row r="3376" spans="1:39" x14ac:dyDescent="0.25">
      <c r="A3376" t="s">
        <v>10313</v>
      </c>
      <c r="B3376" t="s">
        <v>4841</v>
      </c>
      <c r="C3376" t="s">
        <v>4842</v>
      </c>
      <c r="D3376">
        <v>60</v>
      </c>
      <c r="E3376" t="s">
        <v>4845</v>
      </c>
      <c r="F3376">
        <v>7.22</v>
      </c>
      <c r="K3376" t="s">
        <v>6860</v>
      </c>
      <c r="L3376" t="s">
        <v>6861</v>
      </c>
      <c r="M3376" t="s">
        <v>15181</v>
      </c>
      <c r="N3376">
        <v>9</v>
      </c>
      <c r="O3376" t="s">
        <v>15566</v>
      </c>
      <c r="P3376" t="s">
        <v>17965</v>
      </c>
      <c r="Q3376">
        <v>6</v>
      </c>
      <c r="R3376">
        <v>3</v>
      </c>
      <c r="S3376">
        <v>3.55</v>
      </c>
      <c r="T3376">
        <v>3.6</v>
      </c>
      <c r="U3376">
        <v>539.49</v>
      </c>
      <c r="V3376">
        <v>104.73</v>
      </c>
      <c r="W3376">
        <v>3.4</v>
      </c>
      <c r="X3376">
        <v>11.79</v>
      </c>
      <c r="Y3376">
        <v>6.44</v>
      </c>
      <c r="Z3376">
        <v>2</v>
      </c>
      <c r="AA3376" t="s">
        <v>4250</v>
      </c>
      <c r="AB3376">
        <v>1</v>
      </c>
      <c r="AC3376">
        <v>7</v>
      </c>
      <c r="AD3376">
        <v>2.6006666666666671</v>
      </c>
      <c r="AF3376" t="s">
        <v>7949</v>
      </c>
      <c r="AI3376">
        <v>0</v>
      </c>
      <c r="AJ3376">
        <v>0</v>
      </c>
      <c r="AK3376" t="s">
        <v>19974</v>
      </c>
      <c r="AL3376" t="s">
        <v>19974</v>
      </c>
      <c r="AM3376" t="s">
        <v>20019</v>
      </c>
    </row>
    <row r="3377" spans="1:39" x14ac:dyDescent="0.25">
      <c r="A3377" t="s">
        <v>10314</v>
      </c>
      <c r="B3377" t="s">
        <v>4841</v>
      </c>
      <c r="C3377" t="s">
        <v>4842</v>
      </c>
      <c r="D3377">
        <v>60</v>
      </c>
      <c r="E3377" t="s">
        <v>4845</v>
      </c>
      <c r="F3377">
        <v>7.22</v>
      </c>
      <c r="K3377" t="s">
        <v>6860</v>
      </c>
      <c r="L3377" t="s">
        <v>6861</v>
      </c>
      <c r="M3377" t="s">
        <v>14976</v>
      </c>
      <c r="N3377">
        <v>9</v>
      </c>
      <c r="O3377" t="s">
        <v>15297</v>
      </c>
      <c r="P3377" t="s">
        <v>17966</v>
      </c>
      <c r="Q3377">
        <v>7</v>
      </c>
      <c r="R3377">
        <v>6</v>
      </c>
      <c r="S3377">
        <v>-2.87</v>
      </c>
      <c r="T3377">
        <v>0.53</v>
      </c>
      <c r="U3377">
        <v>586.79999999999995</v>
      </c>
      <c r="V3377">
        <v>173.93</v>
      </c>
      <c r="W3377">
        <v>1.67</v>
      </c>
      <c r="X3377">
        <v>3.75</v>
      </c>
      <c r="Y3377">
        <v>0</v>
      </c>
      <c r="Z3377">
        <v>0</v>
      </c>
      <c r="AA3377" t="s">
        <v>4250</v>
      </c>
      <c r="AB3377">
        <v>2</v>
      </c>
      <c r="AC3377">
        <v>17</v>
      </c>
      <c r="AD3377">
        <v>3</v>
      </c>
      <c r="AF3377" t="s">
        <v>7951</v>
      </c>
      <c r="AI3377">
        <v>0</v>
      </c>
      <c r="AJ3377">
        <v>0</v>
      </c>
      <c r="AK3377" t="s">
        <v>19853</v>
      </c>
      <c r="AL3377" t="s">
        <v>19853</v>
      </c>
      <c r="AM3377" t="s">
        <v>20019</v>
      </c>
    </row>
    <row r="3378" spans="1:39" x14ac:dyDescent="0.25">
      <c r="A3378" t="s">
        <v>10315</v>
      </c>
      <c r="B3378" t="s">
        <v>4841</v>
      </c>
      <c r="C3378" t="s">
        <v>4842</v>
      </c>
      <c r="D3378">
        <v>60</v>
      </c>
      <c r="E3378" t="s">
        <v>4845</v>
      </c>
      <c r="F3378">
        <v>7.22</v>
      </c>
      <c r="K3378" t="s">
        <v>6860</v>
      </c>
      <c r="M3378" t="s">
        <v>6865</v>
      </c>
      <c r="N3378">
        <v>8</v>
      </c>
      <c r="O3378" t="s">
        <v>15344</v>
      </c>
      <c r="P3378" t="s">
        <v>17967</v>
      </c>
      <c r="Q3378">
        <v>6</v>
      </c>
      <c r="R3378">
        <v>3</v>
      </c>
      <c r="S3378">
        <v>1.2</v>
      </c>
      <c r="T3378">
        <v>3.55</v>
      </c>
      <c r="U3378">
        <v>538.71</v>
      </c>
      <c r="V3378">
        <v>103.67</v>
      </c>
      <c r="W3378">
        <v>3.57</v>
      </c>
      <c r="X3378">
        <v>13.64</v>
      </c>
      <c r="Y3378">
        <v>10.039999999999999</v>
      </c>
      <c r="Z3378">
        <v>3</v>
      </c>
      <c r="AA3378" t="s">
        <v>4250</v>
      </c>
      <c r="AB3378">
        <v>1</v>
      </c>
      <c r="AC3378">
        <v>9</v>
      </c>
      <c r="AD3378">
        <v>2.4359999999999999</v>
      </c>
      <c r="AF3378" t="s">
        <v>7952</v>
      </c>
      <c r="AI3378">
        <v>0</v>
      </c>
      <c r="AJ3378">
        <v>0</v>
      </c>
      <c r="AK3378" t="s">
        <v>19877</v>
      </c>
      <c r="AL3378" t="s">
        <v>19877</v>
      </c>
      <c r="AM3378" t="s">
        <v>20019</v>
      </c>
    </row>
    <row r="3379" spans="1:39" x14ac:dyDescent="0.25">
      <c r="A3379" t="s">
        <v>8163</v>
      </c>
      <c r="B3379" t="s">
        <v>4841</v>
      </c>
      <c r="C3379" t="s">
        <v>4842</v>
      </c>
      <c r="D3379">
        <v>60</v>
      </c>
      <c r="E3379" t="s">
        <v>4845</v>
      </c>
      <c r="F3379">
        <v>7.22</v>
      </c>
      <c r="K3379" t="s">
        <v>6860</v>
      </c>
      <c r="L3379" t="s">
        <v>6861</v>
      </c>
      <c r="M3379" t="s">
        <v>15005</v>
      </c>
      <c r="N3379">
        <v>9</v>
      </c>
      <c r="O3379" t="s">
        <v>15335</v>
      </c>
      <c r="P3379" t="s">
        <v>15816</v>
      </c>
      <c r="Q3379">
        <v>5</v>
      </c>
      <c r="R3379">
        <v>1</v>
      </c>
      <c r="S3379">
        <v>2.33</v>
      </c>
      <c r="T3379">
        <v>2.35</v>
      </c>
      <c r="U3379">
        <v>444.39</v>
      </c>
      <c r="V3379">
        <v>80.81</v>
      </c>
      <c r="W3379">
        <v>3.82</v>
      </c>
      <c r="Y3379">
        <v>5.99</v>
      </c>
      <c r="Z3379">
        <v>3</v>
      </c>
      <c r="AA3379" t="s">
        <v>4250</v>
      </c>
      <c r="AB3379">
        <v>0</v>
      </c>
      <c r="AC3379">
        <v>4</v>
      </c>
      <c r="AD3379">
        <v>5.065547619047619</v>
      </c>
      <c r="AF3379" t="s">
        <v>7949</v>
      </c>
      <c r="AI3379">
        <v>0</v>
      </c>
      <c r="AJ3379">
        <v>0</v>
      </c>
      <c r="AK3379" t="s">
        <v>19835</v>
      </c>
      <c r="AL3379" t="s">
        <v>19835</v>
      </c>
      <c r="AM3379" t="s">
        <v>20019</v>
      </c>
    </row>
    <row r="3380" spans="1:39" x14ac:dyDescent="0.25">
      <c r="A3380" t="s">
        <v>8201</v>
      </c>
      <c r="B3380" t="s">
        <v>4841</v>
      </c>
      <c r="C3380" t="s">
        <v>4842</v>
      </c>
      <c r="D3380">
        <v>60</v>
      </c>
      <c r="E3380" t="s">
        <v>4845</v>
      </c>
      <c r="F3380">
        <v>7.22</v>
      </c>
      <c r="K3380" t="s">
        <v>6860</v>
      </c>
      <c r="L3380" t="s">
        <v>6861</v>
      </c>
      <c r="M3380" t="s">
        <v>15005</v>
      </c>
      <c r="N3380">
        <v>9</v>
      </c>
      <c r="O3380" t="s">
        <v>15335</v>
      </c>
      <c r="P3380" t="s">
        <v>15854</v>
      </c>
      <c r="Q3380">
        <v>6</v>
      </c>
      <c r="R3380">
        <v>1</v>
      </c>
      <c r="S3380">
        <v>1.46</v>
      </c>
      <c r="T3380">
        <v>1.5</v>
      </c>
      <c r="U3380">
        <v>430.51</v>
      </c>
      <c r="V3380">
        <v>90.04</v>
      </c>
      <c r="W3380">
        <v>3.57</v>
      </c>
      <c r="Y3380">
        <v>6.44</v>
      </c>
      <c r="Z3380">
        <v>3</v>
      </c>
      <c r="AA3380" t="s">
        <v>4250</v>
      </c>
      <c r="AB3380">
        <v>0</v>
      </c>
      <c r="AC3380">
        <v>6</v>
      </c>
      <c r="AD3380">
        <v>5.3283571428571426</v>
      </c>
      <c r="AF3380" t="s">
        <v>7949</v>
      </c>
      <c r="AI3380">
        <v>0</v>
      </c>
      <c r="AJ3380">
        <v>0</v>
      </c>
      <c r="AK3380" t="s">
        <v>19835</v>
      </c>
      <c r="AL3380" t="s">
        <v>19835</v>
      </c>
      <c r="AM3380" t="s">
        <v>20019</v>
      </c>
    </row>
    <row r="3381" spans="1:39" x14ac:dyDescent="0.25">
      <c r="A3381" t="s">
        <v>8150</v>
      </c>
      <c r="B3381" t="s">
        <v>4841</v>
      </c>
      <c r="C3381" t="s">
        <v>4842</v>
      </c>
      <c r="D3381">
        <v>60</v>
      </c>
      <c r="E3381" t="s">
        <v>4845</v>
      </c>
      <c r="F3381">
        <v>7.22</v>
      </c>
      <c r="K3381" t="s">
        <v>6860</v>
      </c>
      <c r="L3381" t="s">
        <v>6861</v>
      </c>
      <c r="M3381" t="s">
        <v>15004</v>
      </c>
      <c r="N3381">
        <v>9</v>
      </c>
      <c r="O3381" t="s">
        <v>15334</v>
      </c>
      <c r="P3381" t="s">
        <v>15803</v>
      </c>
      <c r="Q3381">
        <v>6</v>
      </c>
      <c r="R3381">
        <v>1</v>
      </c>
      <c r="S3381">
        <v>3.89</v>
      </c>
      <c r="T3381">
        <v>3.98</v>
      </c>
      <c r="U3381">
        <v>469.44</v>
      </c>
      <c r="V3381">
        <v>76.099999999999994</v>
      </c>
      <c r="W3381">
        <v>4.46</v>
      </c>
      <c r="Y3381">
        <v>6.89</v>
      </c>
      <c r="Z3381">
        <v>3</v>
      </c>
      <c r="AA3381" t="s">
        <v>4250</v>
      </c>
      <c r="AB3381">
        <v>0</v>
      </c>
      <c r="AC3381">
        <v>4</v>
      </c>
      <c r="AD3381">
        <v>3.6166190476190478</v>
      </c>
      <c r="AF3381" t="s">
        <v>7949</v>
      </c>
      <c r="AI3381">
        <v>0</v>
      </c>
      <c r="AJ3381">
        <v>0</v>
      </c>
      <c r="AK3381" t="s">
        <v>19837</v>
      </c>
      <c r="AL3381" t="s">
        <v>19837</v>
      </c>
      <c r="AM3381" t="s">
        <v>20019</v>
      </c>
    </row>
    <row r="3382" spans="1:39" x14ac:dyDescent="0.25">
      <c r="A3382" t="s">
        <v>10311</v>
      </c>
      <c r="B3382" t="s">
        <v>4841</v>
      </c>
      <c r="C3382" t="s">
        <v>4842</v>
      </c>
      <c r="D3382">
        <v>60</v>
      </c>
      <c r="E3382" t="s">
        <v>4845</v>
      </c>
      <c r="F3382">
        <v>7.22</v>
      </c>
      <c r="K3382" t="s">
        <v>6860</v>
      </c>
      <c r="L3382" t="s">
        <v>6861</v>
      </c>
      <c r="M3382" t="s">
        <v>15038</v>
      </c>
      <c r="N3382">
        <v>9</v>
      </c>
      <c r="O3382" t="s">
        <v>15447</v>
      </c>
      <c r="P3382" t="s">
        <v>17963</v>
      </c>
      <c r="Q3382">
        <v>5</v>
      </c>
      <c r="R3382">
        <v>1</v>
      </c>
      <c r="S3382">
        <v>-0.24</v>
      </c>
      <c r="T3382">
        <v>-0.22</v>
      </c>
      <c r="U3382">
        <v>343.39</v>
      </c>
      <c r="V3382">
        <v>84.47</v>
      </c>
      <c r="W3382">
        <v>2.17</v>
      </c>
      <c r="Y3382">
        <v>5.85</v>
      </c>
      <c r="Z3382">
        <v>3</v>
      </c>
      <c r="AA3382" t="s">
        <v>4250</v>
      </c>
      <c r="AB3382">
        <v>0</v>
      </c>
      <c r="AC3382">
        <v>3</v>
      </c>
      <c r="AD3382">
        <v>5.833333333333333</v>
      </c>
      <c r="AF3382" t="s">
        <v>7949</v>
      </c>
      <c r="AI3382">
        <v>0</v>
      </c>
      <c r="AJ3382">
        <v>0</v>
      </c>
      <c r="AK3382" t="s">
        <v>19929</v>
      </c>
      <c r="AL3382" t="s">
        <v>19929</v>
      </c>
      <c r="AM3382" t="s">
        <v>20019</v>
      </c>
    </row>
    <row r="3383" spans="1:39" x14ac:dyDescent="0.25">
      <c r="A3383" t="s">
        <v>10311</v>
      </c>
      <c r="B3383" t="s">
        <v>4841</v>
      </c>
      <c r="C3383" t="s">
        <v>4842</v>
      </c>
      <c r="D3383">
        <v>60</v>
      </c>
      <c r="E3383" t="s">
        <v>4845</v>
      </c>
      <c r="F3383">
        <v>7.22</v>
      </c>
      <c r="K3383" t="s">
        <v>6860</v>
      </c>
      <c r="M3383" t="s">
        <v>14973</v>
      </c>
      <c r="N3383">
        <v>8</v>
      </c>
      <c r="O3383" t="s">
        <v>15497</v>
      </c>
      <c r="P3383" t="s">
        <v>17963</v>
      </c>
      <c r="Q3383">
        <v>5</v>
      </c>
      <c r="R3383">
        <v>1</v>
      </c>
      <c r="S3383">
        <v>-0.24</v>
      </c>
      <c r="T3383">
        <v>-0.22</v>
      </c>
      <c r="U3383">
        <v>343.39</v>
      </c>
      <c r="V3383">
        <v>84.47</v>
      </c>
      <c r="W3383">
        <v>2.17</v>
      </c>
      <c r="Y3383">
        <v>5.85</v>
      </c>
      <c r="Z3383">
        <v>3</v>
      </c>
      <c r="AA3383" t="s">
        <v>4250</v>
      </c>
      <c r="AB3383">
        <v>0</v>
      </c>
      <c r="AC3383">
        <v>3</v>
      </c>
      <c r="AD3383">
        <v>5.833333333333333</v>
      </c>
      <c r="AF3383" t="s">
        <v>7949</v>
      </c>
      <c r="AI3383">
        <v>0</v>
      </c>
      <c r="AJ3383">
        <v>0</v>
      </c>
      <c r="AK3383" t="s">
        <v>19944</v>
      </c>
      <c r="AL3383" t="s">
        <v>19944</v>
      </c>
      <c r="AM3383" t="s">
        <v>20019</v>
      </c>
    </row>
    <row r="3384" spans="1:39" x14ac:dyDescent="0.25">
      <c r="A3384" t="s">
        <v>8174</v>
      </c>
      <c r="B3384" t="s">
        <v>4841</v>
      </c>
      <c r="C3384" t="s">
        <v>4842</v>
      </c>
      <c r="D3384">
        <v>60</v>
      </c>
      <c r="E3384" t="s">
        <v>4845</v>
      </c>
      <c r="F3384">
        <v>7.22</v>
      </c>
      <c r="K3384" t="s">
        <v>6860</v>
      </c>
      <c r="M3384" t="s">
        <v>14973</v>
      </c>
      <c r="N3384">
        <v>8</v>
      </c>
      <c r="O3384" t="s">
        <v>15434</v>
      </c>
      <c r="P3384" t="s">
        <v>15827</v>
      </c>
      <c r="Q3384">
        <v>5</v>
      </c>
      <c r="R3384">
        <v>1</v>
      </c>
      <c r="S3384">
        <v>0.68</v>
      </c>
      <c r="T3384">
        <v>0.76</v>
      </c>
      <c r="U3384">
        <v>348.43</v>
      </c>
      <c r="V3384">
        <v>71.58</v>
      </c>
      <c r="W3384">
        <v>2.84</v>
      </c>
      <c r="Y3384">
        <v>6.69</v>
      </c>
      <c r="Z3384">
        <v>3</v>
      </c>
      <c r="AA3384" t="s">
        <v>4250</v>
      </c>
      <c r="AB3384">
        <v>0</v>
      </c>
      <c r="AC3384">
        <v>3</v>
      </c>
      <c r="AD3384">
        <v>5.833333333333333</v>
      </c>
      <c r="AF3384" t="s">
        <v>7949</v>
      </c>
      <c r="AI3384">
        <v>0</v>
      </c>
      <c r="AJ3384">
        <v>0</v>
      </c>
      <c r="AK3384" t="s">
        <v>19834</v>
      </c>
      <c r="AL3384" t="s">
        <v>19834</v>
      </c>
      <c r="AM3384" t="s">
        <v>20019</v>
      </c>
    </row>
    <row r="3385" spans="1:39" x14ac:dyDescent="0.25">
      <c r="A3385" t="s">
        <v>8034</v>
      </c>
      <c r="B3385" t="s">
        <v>4841</v>
      </c>
      <c r="C3385" t="s">
        <v>4842</v>
      </c>
      <c r="D3385">
        <v>60</v>
      </c>
      <c r="E3385" t="s">
        <v>4845</v>
      </c>
      <c r="F3385">
        <v>7.22</v>
      </c>
      <c r="K3385" t="s">
        <v>6860</v>
      </c>
      <c r="L3385" t="s">
        <v>6861</v>
      </c>
      <c r="M3385" t="s">
        <v>15090</v>
      </c>
      <c r="N3385">
        <v>9</v>
      </c>
      <c r="O3385" t="s">
        <v>15449</v>
      </c>
      <c r="P3385" t="s">
        <v>15687</v>
      </c>
      <c r="Q3385">
        <v>4</v>
      </c>
      <c r="R3385">
        <v>1</v>
      </c>
      <c r="S3385">
        <v>1.74</v>
      </c>
      <c r="T3385">
        <v>1.81</v>
      </c>
      <c r="U3385">
        <v>352.41</v>
      </c>
      <c r="V3385">
        <v>71.58</v>
      </c>
      <c r="W3385">
        <v>2.84</v>
      </c>
      <c r="Y3385">
        <v>6.63</v>
      </c>
      <c r="Z3385">
        <v>2</v>
      </c>
      <c r="AA3385" t="s">
        <v>4250</v>
      </c>
      <c r="AB3385">
        <v>0</v>
      </c>
      <c r="AC3385">
        <v>1</v>
      </c>
      <c r="AD3385">
        <v>5.833333333333333</v>
      </c>
      <c r="AF3385" t="s">
        <v>7949</v>
      </c>
      <c r="AI3385">
        <v>0</v>
      </c>
      <c r="AJ3385">
        <v>0</v>
      </c>
      <c r="AK3385" t="s">
        <v>19832</v>
      </c>
      <c r="AL3385" t="s">
        <v>19832</v>
      </c>
      <c r="AM3385" t="s">
        <v>20019</v>
      </c>
    </row>
    <row r="3386" spans="1:39" x14ac:dyDescent="0.25">
      <c r="A3386" t="s">
        <v>8081</v>
      </c>
      <c r="B3386" t="s">
        <v>4841</v>
      </c>
      <c r="C3386" t="s">
        <v>4842</v>
      </c>
      <c r="D3386">
        <v>60</v>
      </c>
      <c r="E3386" t="s">
        <v>4845</v>
      </c>
      <c r="F3386">
        <v>7.22</v>
      </c>
      <c r="K3386" t="s">
        <v>6860</v>
      </c>
      <c r="L3386" t="s">
        <v>6861</v>
      </c>
      <c r="M3386" t="s">
        <v>15090</v>
      </c>
      <c r="N3386">
        <v>9</v>
      </c>
      <c r="O3386" t="s">
        <v>15449</v>
      </c>
      <c r="P3386" t="s">
        <v>15734</v>
      </c>
      <c r="Q3386">
        <v>5</v>
      </c>
      <c r="R3386">
        <v>1</v>
      </c>
      <c r="S3386">
        <v>2.0099999999999998</v>
      </c>
      <c r="T3386">
        <v>2.0099999999999998</v>
      </c>
      <c r="U3386">
        <v>383.42</v>
      </c>
      <c r="V3386">
        <v>77.150000000000006</v>
      </c>
      <c r="W3386">
        <v>3.04</v>
      </c>
      <c r="Y3386">
        <v>0</v>
      </c>
      <c r="Z3386">
        <v>2</v>
      </c>
      <c r="AA3386" t="s">
        <v>4250</v>
      </c>
      <c r="AB3386">
        <v>0</v>
      </c>
      <c r="AC3386">
        <v>2</v>
      </c>
      <c r="AD3386">
        <v>5.6610476190476193</v>
      </c>
      <c r="AF3386" t="s">
        <v>7949</v>
      </c>
      <c r="AI3386">
        <v>0</v>
      </c>
      <c r="AJ3386">
        <v>0</v>
      </c>
      <c r="AK3386" t="s">
        <v>19832</v>
      </c>
      <c r="AL3386" t="s">
        <v>19832</v>
      </c>
      <c r="AM3386" t="s">
        <v>20019</v>
      </c>
    </row>
    <row r="3387" spans="1:39" x14ac:dyDescent="0.25">
      <c r="A3387" t="s">
        <v>10316</v>
      </c>
      <c r="B3387" t="s">
        <v>4841</v>
      </c>
      <c r="C3387" t="s">
        <v>4842</v>
      </c>
      <c r="D3387">
        <v>60</v>
      </c>
      <c r="E3387" t="s">
        <v>4845</v>
      </c>
      <c r="F3387">
        <v>7.22</v>
      </c>
      <c r="K3387" t="s">
        <v>6860</v>
      </c>
      <c r="L3387" t="s">
        <v>6861</v>
      </c>
      <c r="M3387" t="s">
        <v>15065</v>
      </c>
      <c r="N3387">
        <v>9</v>
      </c>
      <c r="O3387" t="s">
        <v>15418</v>
      </c>
      <c r="P3387" t="s">
        <v>17968</v>
      </c>
      <c r="Q3387">
        <v>5</v>
      </c>
      <c r="R3387">
        <v>3</v>
      </c>
      <c r="S3387">
        <v>1.33</v>
      </c>
      <c r="T3387">
        <v>1.87</v>
      </c>
      <c r="U3387">
        <v>471.55</v>
      </c>
      <c r="V3387">
        <v>94.38</v>
      </c>
      <c r="W3387">
        <v>3.58</v>
      </c>
      <c r="X3387">
        <v>13.85</v>
      </c>
      <c r="Y3387">
        <v>7.66</v>
      </c>
      <c r="Z3387">
        <v>2</v>
      </c>
      <c r="AA3387" t="s">
        <v>4250</v>
      </c>
      <c r="AB3387">
        <v>0</v>
      </c>
      <c r="AC3387">
        <v>9</v>
      </c>
      <c r="AD3387">
        <v>4.2238809523809522</v>
      </c>
      <c r="AF3387" t="s">
        <v>7949</v>
      </c>
      <c r="AI3387">
        <v>0</v>
      </c>
      <c r="AJ3387">
        <v>0</v>
      </c>
      <c r="AK3387" t="s">
        <v>19915</v>
      </c>
      <c r="AL3387" t="s">
        <v>19915</v>
      </c>
      <c r="AM3387" t="s">
        <v>20019</v>
      </c>
    </row>
    <row r="3388" spans="1:39" x14ac:dyDescent="0.25">
      <c r="A3388" t="s">
        <v>10317</v>
      </c>
      <c r="B3388" t="s">
        <v>4841</v>
      </c>
      <c r="C3388" t="s">
        <v>4842</v>
      </c>
      <c r="D3388">
        <v>60</v>
      </c>
      <c r="E3388" t="s">
        <v>4845</v>
      </c>
      <c r="F3388">
        <v>7.22</v>
      </c>
      <c r="K3388" t="s">
        <v>6860</v>
      </c>
      <c r="L3388" t="s">
        <v>6861</v>
      </c>
      <c r="M3388" t="s">
        <v>15087</v>
      </c>
      <c r="N3388">
        <v>9</v>
      </c>
      <c r="O3388" t="s">
        <v>15443</v>
      </c>
      <c r="P3388" t="s">
        <v>17969</v>
      </c>
      <c r="Q3388">
        <v>6</v>
      </c>
      <c r="R3388">
        <v>1</v>
      </c>
      <c r="S3388">
        <v>2.67</v>
      </c>
      <c r="T3388">
        <v>2.68</v>
      </c>
      <c r="U3388">
        <v>403.84</v>
      </c>
      <c r="V3388">
        <v>78.959999999999994</v>
      </c>
      <c r="W3388">
        <v>3.27</v>
      </c>
      <c r="Y3388">
        <v>5.55</v>
      </c>
      <c r="Z3388">
        <v>2</v>
      </c>
      <c r="AA3388" t="s">
        <v>4250</v>
      </c>
      <c r="AB3388">
        <v>0</v>
      </c>
      <c r="AC3388">
        <v>1</v>
      </c>
      <c r="AD3388">
        <v>5.1851904761904759</v>
      </c>
      <c r="AF3388" t="s">
        <v>7949</v>
      </c>
      <c r="AI3388">
        <v>0</v>
      </c>
      <c r="AJ3388">
        <v>0</v>
      </c>
      <c r="AK3388" t="s">
        <v>19871</v>
      </c>
      <c r="AL3388" t="s">
        <v>19871</v>
      </c>
      <c r="AM3388" t="s">
        <v>20019</v>
      </c>
    </row>
    <row r="3389" spans="1:39" x14ac:dyDescent="0.25">
      <c r="A3389" t="s">
        <v>9083</v>
      </c>
      <c r="B3389" t="s">
        <v>4841</v>
      </c>
      <c r="C3389" t="s">
        <v>4842</v>
      </c>
      <c r="D3389">
        <v>60</v>
      </c>
      <c r="E3389" t="s">
        <v>4845</v>
      </c>
      <c r="F3389">
        <v>7.22</v>
      </c>
      <c r="I3389" t="s">
        <v>13576</v>
      </c>
      <c r="K3389" t="s">
        <v>6860</v>
      </c>
      <c r="L3389" t="s">
        <v>6861</v>
      </c>
      <c r="M3389" t="s">
        <v>14979</v>
      </c>
      <c r="N3389">
        <v>8</v>
      </c>
      <c r="O3389" t="s">
        <v>15302</v>
      </c>
      <c r="P3389" t="s">
        <v>16735</v>
      </c>
      <c r="Q3389">
        <v>6</v>
      </c>
      <c r="R3389">
        <v>2</v>
      </c>
      <c r="S3389">
        <v>2.1800000000000002</v>
      </c>
      <c r="T3389">
        <v>2.19</v>
      </c>
      <c r="U3389">
        <v>468.38</v>
      </c>
      <c r="V3389">
        <v>98.83</v>
      </c>
      <c r="W3389">
        <v>3.51</v>
      </c>
      <c r="X3389">
        <v>9.34</v>
      </c>
      <c r="Y3389">
        <v>4.3499999999999996</v>
      </c>
      <c r="Z3389">
        <v>2</v>
      </c>
      <c r="AA3389" t="s">
        <v>4250</v>
      </c>
      <c r="AB3389">
        <v>0</v>
      </c>
      <c r="AC3389">
        <v>5</v>
      </c>
      <c r="AD3389">
        <v>4.3415238095238102</v>
      </c>
      <c r="AF3389" t="s">
        <v>7949</v>
      </c>
      <c r="AI3389">
        <v>0</v>
      </c>
      <c r="AJ3389">
        <v>0</v>
      </c>
      <c r="AM3389" t="s">
        <v>20019</v>
      </c>
    </row>
    <row r="3390" spans="1:39" x14ac:dyDescent="0.25">
      <c r="A3390" t="s">
        <v>10318</v>
      </c>
      <c r="B3390" t="s">
        <v>4841</v>
      </c>
      <c r="C3390" t="s">
        <v>4842</v>
      </c>
      <c r="D3390">
        <v>60</v>
      </c>
      <c r="E3390" t="s">
        <v>4845</v>
      </c>
      <c r="F3390">
        <v>7.22</v>
      </c>
      <c r="K3390" t="s">
        <v>6860</v>
      </c>
      <c r="L3390" t="s">
        <v>6861</v>
      </c>
      <c r="M3390" t="s">
        <v>14950</v>
      </c>
      <c r="N3390">
        <v>9</v>
      </c>
      <c r="O3390" t="s">
        <v>15271</v>
      </c>
      <c r="P3390" t="s">
        <v>17970</v>
      </c>
      <c r="Q3390">
        <v>4</v>
      </c>
      <c r="R3390">
        <v>2</v>
      </c>
      <c r="S3390">
        <v>2.75</v>
      </c>
      <c r="T3390">
        <v>2.76</v>
      </c>
      <c r="U3390">
        <v>353.36</v>
      </c>
      <c r="V3390">
        <v>50.41</v>
      </c>
      <c r="W3390">
        <v>3.28</v>
      </c>
      <c r="Y3390">
        <v>5.68</v>
      </c>
      <c r="Z3390">
        <v>1</v>
      </c>
      <c r="AA3390" t="s">
        <v>4250</v>
      </c>
      <c r="AB3390">
        <v>0</v>
      </c>
      <c r="AC3390">
        <v>4</v>
      </c>
      <c r="AD3390">
        <v>5.125</v>
      </c>
      <c r="AF3390" t="s">
        <v>7949</v>
      </c>
      <c r="AI3390">
        <v>0</v>
      </c>
      <c r="AJ3390">
        <v>0</v>
      </c>
      <c r="AK3390" t="s">
        <v>19839</v>
      </c>
      <c r="AL3390" t="s">
        <v>19839</v>
      </c>
      <c r="AM3390" t="s">
        <v>20019</v>
      </c>
    </row>
    <row r="3391" spans="1:39" x14ac:dyDescent="0.25">
      <c r="A3391" t="s">
        <v>10319</v>
      </c>
      <c r="B3391" t="s">
        <v>4841</v>
      </c>
      <c r="C3391" t="s">
        <v>4842</v>
      </c>
      <c r="D3391">
        <v>60</v>
      </c>
      <c r="E3391" t="s">
        <v>4845</v>
      </c>
      <c r="F3391">
        <v>7.22</v>
      </c>
      <c r="I3391" t="s">
        <v>13577</v>
      </c>
      <c r="K3391" t="s">
        <v>6860</v>
      </c>
      <c r="L3391" t="s">
        <v>6861</v>
      </c>
      <c r="M3391" t="s">
        <v>15100</v>
      </c>
      <c r="N3391">
        <v>8</v>
      </c>
      <c r="O3391" t="s">
        <v>15463</v>
      </c>
      <c r="P3391" t="s">
        <v>17971</v>
      </c>
      <c r="Q3391">
        <v>7</v>
      </c>
      <c r="R3391">
        <v>3</v>
      </c>
      <c r="S3391">
        <v>2.96</v>
      </c>
      <c r="T3391">
        <v>2.97</v>
      </c>
      <c r="U3391">
        <v>453.81</v>
      </c>
      <c r="V3391">
        <v>122.72</v>
      </c>
      <c r="W3391">
        <v>2.06</v>
      </c>
      <c r="X3391">
        <v>8.75</v>
      </c>
      <c r="Y3391">
        <v>1.56</v>
      </c>
      <c r="Z3391">
        <v>2</v>
      </c>
      <c r="AA3391" t="s">
        <v>4250</v>
      </c>
      <c r="AB3391">
        <v>0</v>
      </c>
      <c r="AC3391">
        <v>3</v>
      </c>
      <c r="AD3391">
        <v>3.0165952380952379</v>
      </c>
      <c r="AF3391" t="s">
        <v>7949</v>
      </c>
      <c r="AI3391">
        <v>0</v>
      </c>
      <c r="AJ3391">
        <v>0</v>
      </c>
      <c r="AM3391" t="s">
        <v>20019</v>
      </c>
    </row>
    <row r="3392" spans="1:39" x14ac:dyDescent="0.25">
      <c r="A3392" t="s">
        <v>10320</v>
      </c>
      <c r="B3392" t="s">
        <v>4841</v>
      </c>
      <c r="C3392" t="s">
        <v>4842</v>
      </c>
      <c r="D3392">
        <v>60</v>
      </c>
      <c r="E3392" t="s">
        <v>4845</v>
      </c>
      <c r="F3392">
        <v>7.22</v>
      </c>
      <c r="I3392" t="s">
        <v>13578</v>
      </c>
      <c r="K3392" t="s">
        <v>6860</v>
      </c>
      <c r="L3392" t="s">
        <v>6861</v>
      </c>
      <c r="M3392" t="s">
        <v>15100</v>
      </c>
      <c r="N3392">
        <v>8</v>
      </c>
      <c r="O3392" t="s">
        <v>15463</v>
      </c>
      <c r="P3392" t="s">
        <v>17972</v>
      </c>
      <c r="Q3392">
        <v>7</v>
      </c>
      <c r="R3392">
        <v>3</v>
      </c>
      <c r="S3392">
        <v>2.2000000000000002</v>
      </c>
      <c r="T3392">
        <v>2.2000000000000002</v>
      </c>
      <c r="U3392">
        <v>414.77</v>
      </c>
      <c r="V3392">
        <v>128.51</v>
      </c>
      <c r="W3392">
        <v>2.2999999999999998</v>
      </c>
      <c r="X3392">
        <v>9.2899999999999991</v>
      </c>
      <c r="Y3392">
        <v>1.64</v>
      </c>
      <c r="Z3392">
        <v>2</v>
      </c>
      <c r="AA3392" t="s">
        <v>4250</v>
      </c>
      <c r="AB3392">
        <v>0</v>
      </c>
      <c r="AC3392">
        <v>3</v>
      </c>
      <c r="AD3392">
        <v>3.675452380952382</v>
      </c>
      <c r="AF3392" t="s">
        <v>7949</v>
      </c>
      <c r="AI3392">
        <v>0</v>
      </c>
      <c r="AJ3392">
        <v>0</v>
      </c>
      <c r="AM3392" t="s">
        <v>20019</v>
      </c>
    </row>
    <row r="3393" spans="1:39" x14ac:dyDescent="0.25">
      <c r="A3393" t="s">
        <v>5732</v>
      </c>
      <c r="B3393" t="s">
        <v>4841</v>
      </c>
      <c r="C3393" t="s">
        <v>4842</v>
      </c>
      <c r="D3393">
        <v>60</v>
      </c>
      <c r="E3393" t="s">
        <v>4845</v>
      </c>
      <c r="F3393">
        <v>7.22</v>
      </c>
      <c r="K3393" t="s">
        <v>6860</v>
      </c>
      <c r="L3393" t="s">
        <v>6861</v>
      </c>
      <c r="M3393" t="s">
        <v>15044</v>
      </c>
      <c r="N3393">
        <v>9</v>
      </c>
      <c r="O3393" t="s">
        <v>15392</v>
      </c>
      <c r="P3393" t="s">
        <v>7458</v>
      </c>
      <c r="Q3393">
        <v>7</v>
      </c>
      <c r="R3393">
        <v>2</v>
      </c>
      <c r="S3393">
        <v>1.54</v>
      </c>
      <c r="T3393">
        <v>1.56</v>
      </c>
      <c r="U3393">
        <v>551.64</v>
      </c>
      <c r="V3393">
        <v>131.41999999999999</v>
      </c>
      <c r="W3393">
        <v>4.18</v>
      </c>
      <c r="X3393">
        <v>13.63</v>
      </c>
      <c r="Y3393">
        <v>6.08</v>
      </c>
      <c r="Z3393">
        <v>4</v>
      </c>
      <c r="AA3393" t="s">
        <v>4250</v>
      </c>
      <c r="AB3393">
        <v>1</v>
      </c>
      <c r="AC3393">
        <v>9</v>
      </c>
      <c r="AD3393">
        <v>3.5</v>
      </c>
      <c r="AF3393" t="s">
        <v>7949</v>
      </c>
      <c r="AI3393">
        <v>0</v>
      </c>
      <c r="AJ3393">
        <v>0</v>
      </c>
      <c r="AK3393" t="s">
        <v>19905</v>
      </c>
      <c r="AL3393" t="s">
        <v>19905</v>
      </c>
      <c r="AM3393" t="s">
        <v>20019</v>
      </c>
    </row>
    <row r="3394" spans="1:39" x14ac:dyDescent="0.25">
      <c r="A3394" t="s">
        <v>10321</v>
      </c>
      <c r="B3394" t="s">
        <v>4841</v>
      </c>
      <c r="C3394" t="s">
        <v>4842</v>
      </c>
      <c r="D3394">
        <v>60</v>
      </c>
      <c r="E3394" t="s">
        <v>4845</v>
      </c>
      <c r="F3394">
        <v>7.22</v>
      </c>
      <c r="K3394" t="s">
        <v>6860</v>
      </c>
      <c r="M3394" t="s">
        <v>15148</v>
      </c>
      <c r="N3394">
        <v>8</v>
      </c>
      <c r="O3394" t="s">
        <v>15524</v>
      </c>
      <c r="P3394" t="s">
        <v>17973</v>
      </c>
      <c r="Q3394">
        <v>9</v>
      </c>
      <c r="R3394">
        <v>6</v>
      </c>
      <c r="S3394">
        <v>4.1399999999999997</v>
      </c>
      <c r="T3394">
        <v>4.1399999999999997</v>
      </c>
      <c r="U3394">
        <v>757.01</v>
      </c>
      <c r="V3394">
        <v>187.85</v>
      </c>
      <c r="W3394">
        <v>3.88</v>
      </c>
      <c r="X3394">
        <v>11.33</v>
      </c>
      <c r="Y3394">
        <v>5.15</v>
      </c>
      <c r="Z3394">
        <v>2</v>
      </c>
      <c r="AA3394" t="s">
        <v>4250</v>
      </c>
      <c r="AB3394">
        <v>2</v>
      </c>
      <c r="AC3394">
        <v>21</v>
      </c>
      <c r="AD3394">
        <v>1.43</v>
      </c>
      <c r="AF3394" t="s">
        <v>7949</v>
      </c>
      <c r="AI3394">
        <v>0</v>
      </c>
      <c r="AJ3394">
        <v>0</v>
      </c>
      <c r="AK3394" t="s">
        <v>19955</v>
      </c>
      <c r="AL3394" t="s">
        <v>19955</v>
      </c>
      <c r="AM3394" t="s">
        <v>20019</v>
      </c>
    </row>
    <row r="3395" spans="1:39" x14ac:dyDescent="0.25">
      <c r="A3395" t="s">
        <v>10322</v>
      </c>
      <c r="B3395" t="s">
        <v>4841</v>
      </c>
      <c r="C3395" t="s">
        <v>4842</v>
      </c>
      <c r="D3395">
        <v>60</v>
      </c>
      <c r="E3395" t="s">
        <v>4845</v>
      </c>
      <c r="F3395">
        <v>7.22</v>
      </c>
      <c r="K3395" t="s">
        <v>6860</v>
      </c>
      <c r="M3395" t="s">
        <v>15159</v>
      </c>
      <c r="N3395">
        <v>8</v>
      </c>
      <c r="O3395" t="s">
        <v>15537</v>
      </c>
      <c r="P3395" t="s">
        <v>17974</v>
      </c>
      <c r="Q3395">
        <v>6</v>
      </c>
      <c r="R3395">
        <v>6</v>
      </c>
      <c r="S3395">
        <v>3.58</v>
      </c>
      <c r="T3395">
        <v>3.58</v>
      </c>
      <c r="U3395">
        <v>624.82000000000005</v>
      </c>
      <c r="V3395">
        <v>156.86000000000001</v>
      </c>
      <c r="W3395">
        <v>3.03</v>
      </c>
      <c r="X3395">
        <v>13.15</v>
      </c>
      <c r="Y3395">
        <v>0</v>
      </c>
      <c r="Z3395">
        <v>2</v>
      </c>
      <c r="AA3395" t="s">
        <v>4250</v>
      </c>
      <c r="AB3395">
        <v>2</v>
      </c>
      <c r="AC3395">
        <v>17</v>
      </c>
      <c r="AD3395">
        <v>1.92</v>
      </c>
      <c r="AF3395" t="s">
        <v>7949</v>
      </c>
      <c r="AI3395">
        <v>0</v>
      </c>
      <c r="AJ3395">
        <v>0</v>
      </c>
      <c r="AK3395" t="s">
        <v>19959</v>
      </c>
      <c r="AL3395" t="s">
        <v>19959</v>
      </c>
      <c r="AM3395" t="s">
        <v>20019</v>
      </c>
    </row>
    <row r="3396" spans="1:39" x14ac:dyDescent="0.25">
      <c r="A3396" t="s">
        <v>8143</v>
      </c>
      <c r="B3396" t="s">
        <v>4841</v>
      </c>
      <c r="C3396" t="s">
        <v>4842</v>
      </c>
      <c r="D3396">
        <v>60</v>
      </c>
      <c r="E3396" t="s">
        <v>4845</v>
      </c>
      <c r="F3396">
        <v>7.22</v>
      </c>
      <c r="K3396" t="s">
        <v>6860</v>
      </c>
      <c r="L3396" t="s">
        <v>6861</v>
      </c>
      <c r="M3396" t="s">
        <v>15038</v>
      </c>
      <c r="N3396">
        <v>9</v>
      </c>
      <c r="O3396" t="s">
        <v>15444</v>
      </c>
      <c r="P3396" t="s">
        <v>15796</v>
      </c>
      <c r="Q3396">
        <v>4</v>
      </c>
      <c r="R3396">
        <v>1</v>
      </c>
      <c r="S3396">
        <v>2.4500000000000002</v>
      </c>
      <c r="T3396">
        <v>2.48</v>
      </c>
      <c r="U3396">
        <v>441.4</v>
      </c>
      <c r="V3396">
        <v>67.92</v>
      </c>
      <c r="W3396">
        <v>4.2</v>
      </c>
      <c r="Y3396">
        <v>6.34</v>
      </c>
      <c r="Z3396">
        <v>2</v>
      </c>
      <c r="AA3396" t="s">
        <v>4250</v>
      </c>
      <c r="AB3396">
        <v>0</v>
      </c>
      <c r="AC3396">
        <v>7</v>
      </c>
      <c r="AD3396">
        <v>5.0269047619047624</v>
      </c>
      <c r="AF3396" t="s">
        <v>7949</v>
      </c>
      <c r="AI3396">
        <v>0</v>
      </c>
      <c r="AJ3396">
        <v>0</v>
      </c>
      <c r="AK3396" t="s">
        <v>19833</v>
      </c>
      <c r="AL3396" t="s">
        <v>19833</v>
      </c>
      <c r="AM3396" t="s">
        <v>20019</v>
      </c>
    </row>
    <row r="3397" spans="1:39" x14ac:dyDescent="0.25">
      <c r="A3397" t="s">
        <v>10323</v>
      </c>
      <c r="B3397" t="s">
        <v>4841</v>
      </c>
      <c r="C3397" t="s">
        <v>4842</v>
      </c>
      <c r="D3397">
        <v>60</v>
      </c>
      <c r="E3397" t="s">
        <v>4845</v>
      </c>
      <c r="F3397">
        <v>7.22</v>
      </c>
      <c r="K3397" t="s">
        <v>6860</v>
      </c>
      <c r="M3397" t="s">
        <v>14983</v>
      </c>
      <c r="N3397">
        <v>8</v>
      </c>
      <c r="O3397" t="s">
        <v>15306</v>
      </c>
      <c r="P3397" t="s">
        <v>17975</v>
      </c>
      <c r="Q3397">
        <v>5</v>
      </c>
      <c r="R3397">
        <v>3</v>
      </c>
      <c r="S3397">
        <v>0.28000000000000003</v>
      </c>
      <c r="T3397">
        <v>1.23</v>
      </c>
      <c r="U3397">
        <v>531.64</v>
      </c>
      <c r="V3397">
        <v>90.9</v>
      </c>
      <c r="W3397">
        <v>3.58</v>
      </c>
      <c r="X3397">
        <v>13.86</v>
      </c>
      <c r="Y3397">
        <v>8.5</v>
      </c>
      <c r="Z3397">
        <v>2</v>
      </c>
      <c r="AA3397" t="s">
        <v>4250</v>
      </c>
      <c r="AB3397">
        <v>1</v>
      </c>
      <c r="AC3397">
        <v>14</v>
      </c>
      <c r="AD3397">
        <v>3.8866666666666672</v>
      </c>
      <c r="AF3397" t="s">
        <v>7949</v>
      </c>
      <c r="AI3397">
        <v>0</v>
      </c>
      <c r="AJ3397">
        <v>0</v>
      </c>
      <c r="AK3397" t="s">
        <v>19858</v>
      </c>
      <c r="AL3397" t="s">
        <v>19858</v>
      </c>
      <c r="AM3397" t="s">
        <v>20019</v>
      </c>
    </row>
    <row r="3398" spans="1:39" x14ac:dyDescent="0.25">
      <c r="A3398" t="s">
        <v>10230</v>
      </c>
      <c r="B3398" t="s">
        <v>4841</v>
      </c>
      <c r="C3398" t="s">
        <v>4842</v>
      </c>
      <c r="D3398">
        <v>60</v>
      </c>
      <c r="E3398" t="s">
        <v>4845</v>
      </c>
      <c r="F3398">
        <v>7.22</v>
      </c>
      <c r="K3398" t="s">
        <v>6860</v>
      </c>
      <c r="M3398" t="s">
        <v>14992</v>
      </c>
      <c r="N3398">
        <v>8</v>
      </c>
      <c r="O3398" t="s">
        <v>15318</v>
      </c>
      <c r="P3398" t="s">
        <v>17882</v>
      </c>
      <c r="Q3398">
        <v>8</v>
      </c>
      <c r="R3398">
        <v>3</v>
      </c>
      <c r="S3398">
        <v>1.85</v>
      </c>
      <c r="T3398">
        <v>2.92</v>
      </c>
      <c r="U3398">
        <v>618.70000000000005</v>
      </c>
      <c r="V3398">
        <v>129.56</v>
      </c>
      <c r="W3398">
        <v>3.23</v>
      </c>
      <c r="X3398">
        <v>13.54</v>
      </c>
      <c r="Y3398">
        <v>8.39</v>
      </c>
      <c r="Z3398">
        <v>3</v>
      </c>
      <c r="AA3398" t="s">
        <v>4250</v>
      </c>
      <c r="AB3398">
        <v>1</v>
      </c>
      <c r="AC3398">
        <v>14</v>
      </c>
      <c r="AD3398">
        <v>2.9716666666666671</v>
      </c>
      <c r="AF3398" t="s">
        <v>7949</v>
      </c>
      <c r="AI3398">
        <v>0</v>
      </c>
      <c r="AJ3398">
        <v>0</v>
      </c>
      <c r="AK3398" t="s">
        <v>19864</v>
      </c>
      <c r="AL3398" t="s">
        <v>19864</v>
      </c>
      <c r="AM3398" t="s">
        <v>20019</v>
      </c>
    </row>
    <row r="3399" spans="1:39" x14ac:dyDescent="0.25">
      <c r="A3399" t="s">
        <v>10324</v>
      </c>
      <c r="B3399" t="s">
        <v>4841</v>
      </c>
      <c r="C3399" t="s">
        <v>4842</v>
      </c>
      <c r="D3399">
        <v>60</v>
      </c>
      <c r="E3399" t="s">
        <v>4845</v>
      </c>
      <c r="F3399">
        <v>7.22</v>
      </c>
      <c r="K3399" t="s">
        <v>6860</v>
      </c>
      <c r="L3399" t="s">
        <v>6861</v>
      </c>
      <c r="M3399" t="s">
        <v>14993</v>
      </c>
      <c r="N3399">
        <v>9</v>
      </c>
      <c r="O3399" t="s">
        <v>15319</v>
      </c>
      <c r="P3399" t="s">
        <v>17976</v>
      </c>
      <c r="Q3399">
        <v>6</v>
      </c>
      <c r="R3399">
        <v>4</v>
      </c>
      <c r="S3399">
        <v>6.19</v>
      </c>
      <c r="T3399">
        <v>7.09</v>
      </c>
      <c r="U3399">
        <v>545.72</v>
      </c>
      <c r="V3399">
        <v>91.85</v>
      </c>
      <c r="W3399">
        <v>5.03</v>
      </c>
      <c r="X3399">
        <v>13.91</v>
      </c>
      <c r="Y3399">
        <v>8.1</v>
      </c>
      <c r="Z3399">
        <v>3</v>
      </c>
      <c r="AA3399" t="s">
        <v>4250</v>
      </c>
      <c r="AB3399">
        <v>2</v>
      </c>
      <c r="AC3399">
        <v>8</v>
      </c>
      <c r="AD3399">
        <v>1.8883333333333341</v>
      </c>
      <c r="AF3399" t="s">
        <v>7949</v>
      </c>
      <c r="AI3399">
        <v>0</v>
      </c>
      <c r="AJ3399">
        <v>0</v>
      </c>
      <c r="AK3399" t="s">
        <v>19865</v>
      </c>
      <c r="AL3399" t="s">
        <v>19865</v>
      </c>
      <c r="AM3399" t="s">
        <v>20019</v>
      </c>
    </row>
    <row r="3400" spans="1:39" x14ac:dyDescent="0.25">
      <c r="A3400" t="s">
        <v>10325</v>
      </c>
      <c r="B3400" t="s">
        <v>4841</v>
      </c>
      <c r="C3400" t="s">
        <v>4842</v>
      </c>
      <c r="D3400">
        <v>60</v>
      </c>
      <c r="E3400" t="s">
        <v>4845</v>
      </c>
      <c r="F3400">
        <v>7.22</v>
      </c>
      <c r="K3400" t="s">
        <v>6860</v>
      </c>
      <c r="L3400" t="s">
        <v>6861</v>
      </c>
      <c r="M3400" t="s">
        <v>15059</v>
      </c>
      <c r="N3400">
        <v>9</v>
      </c>
      <c r="O3400" t="s">
        <v>15411</v>
      </c>
      <c r="P3400" t="s">
        <v>17977</v>
      </c>
      <c r="Q3400">
        <v>6</v>
      </c>
      <c r="R3400">
        <v>2</v>
      </c>
      <c r="S3400">
        <v>2.02</v>
      </c>
      <c r="T3400">
        <v>2.04</v>
      </c>
      <c r="U3400">
        <v>381.44</v>
      </c>
      <c r="V3400">
        <v>104.16</v>
      </c>
      <c r="W3400">
        <v>3.01</v>
      </c>
      <c r="X3400">
        <v>10.14</v>
      </c>
      <c r="Y3400">
        <v>6.14</v>
      </c>
      <c r="Z3400">
        <v>2</v>
      </c>
      <c r="AA3400" t="s">
        <v>4250</v>
      </c>
      <c r="AB3400">
        <v>0</v>
      </c>
      <c r="AC3400">
        <v>3</v>
      </c>
      <c r="AD3400">
        <v>4.8648571428571437</v>
      </c>
      <c r="AF3400" t="s">
        <v>7949</v>
      </c>
      <c r="AI3400">
        <v>0</v>
      </c>
      <c r="AJ3400">
        <v>0</v>
      </c>
      <c r="AK3400" t="s">
        <v>19911</v>
      </c>
      <c r="AL3400" t="s">
        <v>19911</v>
      </c>
      <c r="AM3400" t="s">
        <v>20019</v>
      </c>
    </row>
    <row r="3401" spans="1:39" x14ac:dyDescent="0.25">
      <c r="A3401" t="s">
        <v>10325</v>
      </c>
      <c r="B3401" t="s">
        <v>4841</v>
      </c>
      <c r="C3401" t="s">
        <v>4842</v>
      </c>
      <c r="D3401">
        <v>60</v>
      </c>
      <c r="E3401" t="s">
        <v>4845</v>
      </c>
      <c r="F3401">
        <v>7.22</v>
      </c>
      <c r="K3401" t="s">
        <v>6860</v>
      </c>
      <c r="L3401" t="s">
        <v>6861</v>
      </c>
      <c r="M3401" t="s">
        <v>14995</v>
      </c>
      <c r="N3401">
        <v>9</v>
      </c>
      <c r="O3401" t="s">
        <v>15321</v>
      </c>
      <c r="P3401" t="s">
        <v>17977</v>
      </c>
      <c r="Q3401">
        <v>6</v>
      </c>
      <c r="R3401">
        <v>2</v>
      </c>
      <c r="S3401">
        <v>2.02</v>
      </c>
      <c r="T3401">
        <v>2.04</v>
      </c>
      <c r="U3401">
        <v>381.44</v>
      </c>
      <c r="V3401">
        <v>104.16</v>
      </c>
      <c r="W3401">
        <v>3.01</v>
      </c>
      <c r="X3401">
        <v>10.14</v>
      </c>
      <c r="Y3401">
        <v>6.14</v>
      </c>
      <c r="Z3401">
        <v>2</v>
      </c>
      <c r="AA3401" t="s">
        <v>4250</v>
      </c>
      <c r="AB3401">
        <v>0</v>
      </c>
      <c r="AC3401">
        <v>3</v>
      </c>
      <c r="AD3401">
        <v>4.8648571428571437</v>
      </c>
      <c r="AF3401" t="s">
        <v>7949</v>
      </c>
      <c r="AI3401">
        <v>0</v>
      </c>
      <c r="AJ3401">
        <v>0</v>
      </c>
      <c r="AK3401" t="s">
        <v>7974</v>
      </c>
      <c r="AL3401" t="s">
        <v>7974</v>
      </c>
      <c r="AM3401" t="s">
        <v>20019</v>
      </c>
    </row>
    <row r="3402" spans="1:39" x14ac:dyDescent="0.25">
      <c r="A3402" t="s">
        <v>10326</v>
      </c>
      <c r="B3402" t="s">
        <v>4841</v>
      </c>
      <c r="C3402" t="s">
        <v>4842</v>
      </c>
      <c r="D3402">
        <v>60</v>
      </c>
      <c r="E3402" t="s">
        <v>4845</v>
      </c>
      <c r="F3402">
        <v>7.22</v>
      </c>
      <c r="K3402" t="s">
        <v>6860</v>
      </c>
      <c r="L3402" t="s">
        <v>6861</v>
      </c>
      <c r="M3402" t="s">
        <v>6886</v>
      </c>
      <c r="N3402">
        <v>9</v>
      </c>
      <c r="O3402" t="s">
        <v>15570</v>
      </c>
      <c r="P3402" t="s">
        <v>17978</v>
      </c>
      <c r="Q3402">
        <v>5</v>
      </c>
      <c r="R3402">
        <v>1</v>
      </c>
      <c r="S3402">
        <v>3.47</v>
      </c>
      <c r="T3402">
        <v>3.47</v>
      </c>
      <c r="U3402">
        <v>388.83</v>
      </c>
      <c r="V3402">
        <v>66.069999999999993</v>
      </c>
      <c r="W3402">
        <v>3.48</v>
      </c>
      <c r="Y3402">
        <v>2.5299999999999998</v>
      </c>
      <c r="Z3402">
        <v>2</v>
      </c>
      <c r="AA3402" t="s">
        <v>4250</v>
      </c>
      <c r="AB3402">
        <v>0</v>
      </c>
      <c r="AC3402">
        <v>1</v>
      </c>
      <c r="AD3402">
        <v>4.657404761904762</v>
      </c>
      <c r="AF3402" t="s">
        <v>7949</v>
      </c>
      <c r="AI3402">
        <v>0</v>
      </c>
      <c r="AJ3402">
        <v>0</v>
      </c>
      <c r="AK3402" t="s">
        <v>19946</v>
      </c>
      <c r="AL3402" t="s">
        <v>19946</v>
      </c>
      <c r="AM3402" t="s">
        <v>20019</v>
      </c>
    </row>
    <row r="3403" spans="1:39" x14ac:dyDescent="0.25">
      <c r="A3403" t="s">
        <v>10327</v>
      </c>
      <c r="B3403" t="s">
        <v>4841</v>
      </c>
      <c r="C3403" t="s">
        <v>4842</v>
      </c>
      <c r="D3403">
        <v>60</v>
      </c>
      <c r="E3403" t="s">
        <v>4845</v>
      </c>
      <c r="F3403">
        <v>7.22</v>
      </c>
      <c r="K3403" t="s">
        <v>6860</v>
      </c>
      <c r="L3403" t="s">
        <v>6861</v>
      </c>
      <c r="M3403" t="s">
        <v>15082</v>
      </c>
      <c r="N3403">
        <v>9</v>
      </c>
      <c r="O3403" t="s">
        <v>15437</v>
      </c>
      <c r="P3403" t="s">
        <v>17979</v>
      </c>
      <c r="Q3403">
        <v>7</v>
      </c>
      <c r="R3403">
        <v>1</v>
      </c>
      <c r="S3403">
        <v>3.54</v>
      </c>
      <c r="T3403">
        <v>3.54</v>
      </c>
      <c r="U3403">
        <v>408.55</v>
      </c>
      <c r="V3403">
        <v>77.3</v>
      </c>
      <c r="W3403">
        <v>5.0199999999999996</v>
      </c>
      <c r="Y3403">
        <v>4.84</v>
      </c>
      <c r="Z3403">
        <v>3</v>
      </c>
      <c r="AA3403" t="s">
        <v>4250</v>
      </c>
      <c r="AB3403">
        <v>1</v>
      </c>
      <c r="AC3403">
        <v>3</v>
      </c>
      <c r="AD3403">
        <v>4.4465476190476192</v>
      </c>
      <c r="AF3403" t="s">
        <v>7949</v>
      </c>
      <c r="AI3403">
        <v>0</v>
      </c>
      <c r="AJ3403">
        <v>0</v>
      </c>
      <c r="AK3403" t="s">
        <v>19922</v>
      </c>
      <c r="AL3403" t="s">
        <v>19922</v>
      </c>
      <c r="AM3403" t="s">
        <v>20019</v>
      </c>
    </row>
    <row r="3404" spans="1:39" x14ac:dyDescent="0.25">
      <c r="A3404" t="s">
        <v>10328</v>
      </c>
      <c r="B3404" t="s">
        <v>4841</v>
      </c>
      <c r="C3404" t="s">
        <v>4842</v>
      </c>
      <c r="D3404">
        <v>60</v>
      </c>
      <c r="E3404" t="s">
        <v>4845</v>
      </c>
      <c r="F3404">
        <v>7.22</v>
      </c>
      <c r="I3404" t="s">
        <v>13579</v>
      </c>
      <c r="K3404" t="s">
        <v>6860</v>
      </c>
      <c r="L3404" t="s">
        <v>6861</v>
      </c>
      <c r="M3404" t="s">
        <v>15093</v>
      </c>
      <c r="N3404">
        <v>9</v>
      </c>
      <c r="O3404" t="s">
        <v>15453</v>
      </c>
      <c r="P3404" t="s">
        <v>17980</v>
      </c>
      <c r="Q3404">
        <v>7</v>
      </c>
      <c r="R3404">
        <v>2</v>
      </c>
      <c r="S3404">
        <v>1.02</v>
      </c>
      <c r="T3404">
        <v>1.04</v>
      </c>
      <c r="U3404">
        <v>398.47</v>
      </c>
      <c r="V3404">
        <v>97.67</v>
      </c>
      <c r="W3404">
        <v>3.1</v>
      </c>
      <c r="X3404">
        <v>10.44</v>
      </c>
      <c r="Y3404">
        <v>5.88</v>
      </c>
      <c r="Z3404">
        <v>3</v>
      </c>
      <c r="AA3404" t="s">
        <v>4250</v>
      </c>
      <c r="AB3404">
        <v>0</v>
      </c>
      <c r="AC3404">
        <v>3</v>
      </c>
      <c r="AD3404">
        <v>4.9695476190476189</v>
      </c>
      <c r="AF3404" t="s">
        <v>7949</v>
      </c>
      <c r="AI3404">
        <v>0</v>
      </c>
      <c r="AJ3404">
        <v>0</v>
      </c>
      <c r="AM3404" t="s">
        <v>20019</v>
      </c>
    </row>
    <row r="3405" spans="1:39" x14ac:dyDescent="0.25">
      <c r="A3405" t="s">
        <v>10328</v>
      </c>
      <c r="B3405" t="s">
        <v>4841</v>
      </c>
      <c r="C3405" t="s">
        <v>4842</v>
      </c>
      <c r="D3405">
        <v>60</v>
      </c>
      <c r="E3405" t="s">
        <v>4845</v>
      </c>
      <c r="F3405">
        <v>7.22</v>
      </c>
      <c r="I3405" t="s">
        <v>13580</v>
      </c>
      <c r="K3405" t="s">
        <v>6860</v>
      </c>
      <c r="L3405" t="s">
        <v>6861</v>
      </c>
      <c r="M3405" t="s">
        <v>15094</v>
      </c>
      <c r="N3405">
        <v>9</v>
      </c>
      <c r="O3405" t="s">
        <v>15454</v>
      </c>
      <c r="P3405" t="s">
        <v>17980</v>
      </c>
      <c r="Q3405">
        <v>7</v>
      </c>
      <c r="R3405">
        <v>2</v>
      </c>
      <c r="S3405">
        <v>1.02</v>
      </c>
      <c r="T3405">
        <v>1.04</v>
      </c>
      <c r="U3405">
        <v>398.47</v>
      </c>
      <c r="V3405">
        <v>97.67</v>
      </c>
      <c r="W3405">
        <v>3.1</v>
      </c>
      <c r="X3405">
        <v>10.44</v>
      </c>
      <c r="Y3405">
        <v>5.88</v>
      </c>
      <c r="Z3405">
        <v>3</v>
      </c>
      <c r="AA3405" t="s">
        <v>4250</v>
      </c>
      <c r="AB3405">
        <v>0</v>
      </c>
      <c r="AC3405">
        <v>3</v>
      </c>
      <c r="AD3405">
        <v>4.9695476190476189</v>
      </c>
      <c r="AF3405" t="s">
        <v>7949</v>
      </c>
      <c r="AI3405">
        <v>0</v>
      </c>
      <c r="AJ3405">
        <v>0</v>
      </c>
      <c r="AM3405" t="s">
        <v>20019</v>
      </c>
    </row>
    <row r="3406" spans="1:39" x14ac:dyDescent="0.25">
      <c r="A3406" t="s">
        <v>10329</v>
      </c>
      <c r="B3406" t="s">
        <v>4841</v>
      </c>
      <c r="C3406" t="s">
        <v>4842</v>
      </c>
      <c r="D3406">
        <v>60</v>
      </c>
      <c r="E3406" t="s">
        <v>4845</v>
      </c>
      <c r="F3406">
        <v>7.22</v>
      </c>
      <c r="I3406" t="s">
        <v>13581</v>
      </c>
      <c r="K3406" t="s">
        <v>6860</v>
      </c>
      <c r="L3406" t="s">
        <v>6861</v>
      </c>
      <c r="M3406" t="s">
        <v>15042</v>
      </c>
      <c r="N3406">
        <v>9</v>
      </c>
      <c r="O3406" t="s">
        <v>15389</v>
      </c>
      <c r="P3406" t="s">
        <v>17981</v>
      </c>
      <c r="Q3406">
        <v>4</v>
      </c>
      <c r="R3406">
        <v>1</v>
      </c>
      <c r="S3406">
        <v>1.61</v>
      </c>
      <c r="T3406">
        <v>1.64</v>
      </c>
      <c r="U3406">
        <v>370.46</v>
      </c>
      <c r="V3406">
        <v>82.48</v>
      </c>
      <c r="W3406">
        <v>2.66</v>
      </c>
      <c r="Y3406">
        <v>6.21</v>
      </c>
      <c r="Z3406">
        <v>2</v>
      </c>
      <c r="AA3406" t="s">
        <v>4250</v>
      </c>
      <c r="AB3406">
        <v>0</v>
      </c>
      <c r="AC3406">
        <v>0</v>
      </c>
      <c r="AD3406">
        <v>5.7586190476190477</v>
      </c>
      <c r="AF3406" t="s">
        <v>7949</v>
      </c>
      <c r="AI3406">
        <v>0</v>
      </c>
      <c r="AJ3406">
        <v>0</v>
      </c>
      <c r="AM3406" t="s">
        <v>20019</v>
      </c>
    </row>
    <row r="3407" spans="1:39" x14ac:dyDescent="0.25">
      <c r="A3407" t="s">
        <v>10329</v>
      </c>
      <c r="B3407" t="s">
        <v>4841</v>
      </c>
      <c r="C3407" t="s">
        <v>4842</v>
      </c>
      <c r="D3407">
        <v>60</v>
      </c>
      <c r="E3407" t="s">
        <v>4845</v>
      </c>
      <c r="F3407">
        <v>7.22</v>
      </c>
      <c r="I3407" t="s">
        <v>13582</v>
      </c>
      <c r="K3407" t="s">
        <v>6860</v>
      </c>
      <c r="M3407" t="s">
        <v>15002</v>
      </c>
      <c r="N3407">
        <v>8</v>
      </c>
      <c r="O3407" t="s">
        <v>15332</v>
      </c>
      <c r="P3407" t="s">
        <v>17981</v>
      </c>
      <c r="Q3407">
        <v>4</v>
      </c>
      <c r="R3407">
        <v>1</v>
      </c>
      <c r="S3407">
        <v>1.61</v>
      </c>
      <c r="T3407">
        <v>1.64</v>
      </c>
      <c r="U3407">
        <v>370.46</v>
      </c>
      <c r="V3407">
        <v>82.48</v>
      </c>
      <c r="W3407">
        <v>2.66</v>
      </c>
      <c r="Y3407">
        <v>6.21</v>
      </c>
      <c r="Z3407">
        <v>2</v>
      </c>
      <c r="AA3407" t="s">
        <v>4250</v>
      </c>
      <c r="AB3407">
        <v>0</v>
      </c>
      <c r="AC3407">
        <v>0</v>
      </c>
      <c r="AD3407">
        <v>5.7586190476190477</v>
      </c>
      <c r="AF3407" t="s">
        <v>7949</v>
      </c>
      <c r="AI3407">
        <v>0</v>
      </c>
      <c r="AJ3407">
        <v>0</v>
      </c>
      <c r="AM3407" t="s">
        <v>20019</v>
      </c>
    </row>
    <row r="3408" spans="1:39" x14ac:dyDescent="0.25">
      <c r="A3408" t="s">
        <v>10330</v>
      </c>
      <c r="B3408" t="s">
        <v>4841</v>
      </c>
      <c r="C3408" t="s">
        <v>4842</v>
      </c>
      <c r="D3408">
        <v>60</v>
      </c>
      <c r="E3408" t="s">
        <v>4845</v>
      </c>
      <c r="F3408">
        <v>7.22</v>
      </c>
      <c r="I3408" t="s">
        <v>13583</v>
      </c>
      <c r="K3408" t="s">
        <v>6860</v>
      </c>
      <c r="L3408" t="s">
        <v>6861</v>
      </c>
      <c r="M3408" t="s">
        <v>15122</v>
      </c>
      <c r="N3408">
        <v>9</v>
      </c>
      <c r="O3408" t="s">
        <v>15494</v>
      </c>
      <c r="P3408" t="s">
        <v>17982</v>
      </c>
      <c r="Q3408">
        <v>7</v>
      </c>
      <c r="R3408">
        <v>1</v>
      </c>
      <c r="S3408">
        <v>1.71</v>
      </c>
      <c r="T3408">
        <v>1.71</v>
      </c>
      <c r="U3408">
        <v>371.44</v>
      </c>
      <c r="V3408">
        <v>89.22</v>
      </c>
      <c r="W3408">
        <v>2.4700000000000002</v>
      </c>
      <c r="Y3408">
        <v>4.3499999999999996</v>
      </c>
      <c r="Z3408">
        <v>2</v>
      </c>
      <c r="AA3408" t="s">
        <v>4250</v>
      </c>
      <c r="AB3408">
        <v>0</v>
      </c>
      <c r="AC3408">
        <v>2</v>
      </c>
      <c r="AD3408">
        <v>5.7516190476190472</v>
      </c>
      <c r="AF3408" t="s">
        <v>7949</v>
      </c>
      <c r="AI3408">
        <v>0</v>
      </c>
      <c r="AJ3408">
        <v>0</v>
      </c>
      <c r="AM3408" t="s">
        <v>20019</v>
      </c>
    </row>
    <row r="3409" spans="1:39" x14ac:dyDescent="0.25">
      <c r="A3409" t="s">
        <v>9965</v>
      </c>
      <c r="B3409" t="s">
        <v>4841</v>
      </c>
      <c r="C3409" t="s">
        <v>4842</v>
      </c>
      <c r="D3409">
        <v>60.5</v>
      </c>
      <c r="E3409" t="s">
        <v>4845</v>
      </c>
      <c r="F3409">
        <v>7.22</v>
      </c>
      <c r="I3409" t="s">
        <v>13584</v>
      </c>
      <c r="K3409" t="s">
        <v>6860</v>
      </c>
      <c r="L3409" t="s">
        <v>6861</v>
      </c>
      <c r="M3409" t="s">
        <v>14979</v>
      </c>
      <c r="N3409">
        <v>8</v>
      </c>
      <c r="O3409" t="s">
        <v>15302</v>
      </c>
      <c r="P3409" t="s">
        <v>17617</v>
      </c>
      <c r="Q3409">
        <v>7</v>
      </c>
      <c r="R3409">
        <v>2</v>
      </c>
      <c r="S3409">
        <v>1.84</v>
      </c>
      <c r="T3409">
        <v>1.85</v>
      </c>
      <c r="U3409">
        <v>456.79</v>
      </c>
      <c r="V3409">
        <v>126.28</v>
      </c>
      <c r="W3409">
        <v>3.27</v>
      </c>
      <c r="X3409">
        <v>8.8699999999999992</v>
      </c>
      <c r="Y3409">
        <v>3.67</v>
      </c>
      <c r="Z3409">
        <v>2</v>
      </c>
      <c r="AA3409" t="s">
        <v>4250</v>
      </c>
      <c r="AB3409">
        <v>0</v>
      </c>
      <c r="AC3409">
        <v>3</v>
      </c>
      <c r="AD3409">
        <v>3.808642857142857</v>
      </c>
      <c r="AF3409" t="s">
        <v>7949</v>
      </c>
      <c r="AI3409">
        <v>0</v>
      </c>
      <c r="AJ3409">
        <v>0</v>
      </c>
      <c r="AM3409" t="s">
        <v>20019</v>
      </c>
    </row>
    <row r="3410" spans="1:39" x14ac:dyDescent="0.25">
      <c r="A3410" t="s">
        <v>9184</v>
      </c>
      <c r="B3410" t="s">
        <v>4841</v>
      </c>
      <c r="C3410" t="s">
        <v>4842</v>
      </c>
      <c r="D3410">
        <v>60.8</v>
      </c>
      <c r="E3410" t="s">
        <v>4845</v>
      </c>
      <c r="F3410">
        <v>7.22</v>
      </c>
      <c r="K3410" t="s">
        <v>6860</v>
      </c>
      <c r="L3410" t="s">
        <v>6861</v>
      </c>
      <c r="M3410" t="s">
        <v>15023</v>
      </c>
      <c r="N3410">
        <v>9</v>
      </c>
      <c r="O3410" t="s">
        <v>15361</v>
      </c>
      <c r="P3410" t="s">
        <v>16836</v>
      </c>
      <c r="Q3410">
        <v>6</v>
      </c>
      <c r="R3410">
        <v>1</v>
      </c>
      <c r="S3410">
        <v>2.02</v>
      </c>
      <c r="T3410">
        <v>2.02</v>
      </c>
      <c r="U3410">
        <v>425.47</v>
      </c>
      <c r="V3410">
        <v>86.16</v>
      </c>
      <c r="W3410">
        <v>3.3</v>
      </c>
      <c r="Y3410">
        <v>3.71</v>
      </c>
      <c r="Z3410">
        <v>4</v>
      </c>
      <c r="AA3410" t="s">
        <v>4250</v>
      </c>
      <c r="AB3410">
        <v>0</v>
      </c>
      <c r="AC3410">
        <v>3</v>
      </c>
      <c r="AD3410">
        <v>5.3556904761904756</v>
      </c>
      <c r="AF3410" t="s">
        <v>7949</v>
      </c>
      <c r="AI3410">
        <v>0</v>
      </c>
      <c r="AJ3410">
        <v>0</v>
      </c>
      <c r="AK3410" t="s">
        <v>19841</v>
      </c>
      <c r="AL3410" t="s">
        <v>19841</v>
      </c>
      <c r="AM3410" t="s">
        <v>20019</v>
      </c>
    </row>
    <row r="3411" spans="1:39" x14ac:dyDescent="0.25">
      <c r="A3411" t="s">
        <v>10331</v>
      </c>
      <c r="B3411" t="s">
        <v>4841</v>
      </c>
      <c r="C3411" t="s">
        <v>4842</v>
      </c>
      <c r="D3411">
        <v>61</v>
      </c>
      <c r="E3411" t="s">
        <v>4845</v>
      </c>
      <c r="F3411">
        <v>7.21</v>
      </c>
      <c r="K3411" t="s">
        <v>6860</v>
      </c>
      <c r="M3411" t="s">
        <v>15085</v>
      </c>
      <c r="N3411">
        <v>8</v>
      </c>
      <c r="O3411" t="s">
        <v>15441</v>
      </c>
      <c r="P3411" t="s">
        <v>17983</v>
      </c>
      <c r="Q3411">
        <v>4</v>
      </c>
      <c r="R3411">
        <v>3</v>
      </c>
      <c r="S3411">
        <v>2.0299999999999998</v>
      </c>
      <c r="T3411">
        <v>2.44</v>
      </c>
      <c r="U3411">
        <v>474.59</v>
      </c>
      <c r="V3411">
        <v>70.59</v>
      </c>
      <c r="W3411">
        <v>3.97</v>
      </c>
      <c r="X3411">
        <v>13.88</v>
      </c>
      <c r="Y3411">
        <v>7.47</v>
      </c>
      <c r="Z3411">
        <v>2</v>
      </c>
      <c r="AA3411" t="s">
        <v>4250</v>
      </c>
      <c r="AB3411">
        <v>0</v>
      </c>
      <c r="AC3411">
        <v>8</v>
      </c>
      <c r="AD3411">
        <v>4.3331666666666671</v>
      </c>
      <c r="AF3411" t="s">
        <v>7949</v>
      </c>
      <c r="AI3411">
        <v>0</v>
      </c>
      <c r="AJ3411">
        <v>0</v>
      </c>
      <c r="AK3411" t="s">
        <v>19925</v>
      </c>
      <c r="AL3411" t="s">
        <v>19925</v>
      </c>
      <c r="AM3411" t="s">
        <v>20019</v>
      </c>
    </row>
    <row r="3412" spans="1:39" x14ac:dyDescent="0.25">
      <c r="A3412" t="s">
        <v>10331</v>
      </c>
      <c r="B3412" t="s">
        <v>4841</v>
      </c>
      <c r="C3412" t="s">
        <v>4842</v>
      </c>
      <c r="D3412">
        <v>61</v>
      </c>
      <c r="E3412" t="s">
        <v>4845</v>
      </c>
      <c r="F3412">
        <v>7.21</v>
      </c>
      <c r="K3412" t="s">
        <v>6860</v>
      </c>
      <c r="M3412" t="s">
        <v>15175</v>
      </c>
      <c r="N3412">
        <v>8</v>
      </c>
      <c r="O3412" t="s">
        <v>15558</v>
      </c>
      <c r="P3412" t="s">
        <v>17983</v>
      </c>
      <c r="Q3412">
        <v>4</v>
      </c>
      <c r="R3412">
        <v>3</v>
      </c>
      <c r="S3412">
        <v>2.0299999999999998</v>
      </c>
      <c r="T3412">
        <v>2.44</v>
      </c>
      <c r="U3412">
        <v>474.59</v>
      </c>
      <c r="V3412">
        <v>70.59</v>
      </c>
      <c r="W3412">
        <v>3.97</v>
      </c>
      <c r="X3412">
        <v>13.88</v>
      </c>
      <c r="Y3412">
        <v>7.47</v>
      </c>
      <c r="Z3412">
        <v>2</v>
      </c>
      <c r="AA3412" t="s">
        <v>4250</v>
      </c>
      <c r="AB3412">
        <v>0</v>
      </c>
      <c r="AC3412">
        <v>8</v>
      </c>
      <c r="AD3412">
        <v>4.3331666666666671</v>
      </c>
      <c r="AF3412" t="s">
        <v>7949</v>
      </c>
      <c r="AI3412">
        <v>0</v>
      </c>
      <c r="AJ3412">
        <v>0</v>
      </c>
      <c r="AK3412" t="s">
        <v>19971</v>
      </c>
      <c r="AL3412" t="s">
        <v>19971</v>
      </c>
      <c r="AM3412" t="s">
        <v>20019</v>
      </c>
    </row>
    <row r="3413" spans="1:39" x14ac:dyDescent="0.25">
      <c r="A3413" t="s">
        <v>10332</v>
      </c>
      <c r="B3413" t="s">
        <v>4841</v>
      </c>
      <c r="C3413" t="s">
        <v>4842</v>
      </c>
      <c r="D3413">
        <v>61</v>
      </c>
      <c r="E3413" t="s">
        <v>4845</v>
      </c>
      <c r="F3413">
        <v>7.21</v>
      </c>
      <c r="K3413" t="s">
        <v>6860</v>
      </c>
      <c r="L3413" t="s">
        <v>6861</v>
      </c>
      <c r="M3413" t="s">
        <v>15012</v>
      </c>
      <c r="N3413">
        <v>9</v>
      </c>
      <c r="O3413" t="s">
        <v>15348</v>
      </c>
      <c r="P3413" t="s">
        <v>17984</v>
      </c>
      <c r="Q3413">
        <v>6</v>
      </c>
      <c r="R3413">
        <v>3</v>
      </c>
      <c r="S3413">
        <v>2.97</v>
      </c>
      <c r="T3413">
        <v>3.1</v>
      </c>
      <c r="U3413">
        <v>519.67999999999995</v>
      </c>
      <c r="V3413">
        <v>98.74</v>
      </c>
      <c r="W3413">
        <v>2.73</v>
      </c>
      <c r="X3413">
        <v>13.3</v>
      </c>
      <c r="Y3413">
        <v>7.34</v>
      </c>
      <c r="Z3413">
        <v>2</v>
      </c>
      <c r="AA3413" t="s">
        <v>4250</v>
      </c>
      <c r="AB3413">
        <v>1</v>
      </c>
      <c r="AC3413">
        <v>8</v>
      </c>
      <c r="AD3413">
        <v>3.340333333333334</v>
      </c>
      <c r="AF3413" t="s">
        <v>7949</v>
      </c>
      <c r="AI3413">
        <v>0</v>
      </c>
      <c r="AJ3413">
        <v>0</v>
      </c>
      <c r="AK3413" t="s">
        <v>19881</v>
      </c>
      <c r="AL3413" t="s">
        <v>19881</v>
      </c>
      <c r="AM3413" t="s">
        <v>20019</v>
      </c>
    </row>
    <row r="3414" spans="1:39" x14ac:dyDescent="0.25">
      <c r="A3414" t="s">
        <v>8113</v>
      </c>
      <c r="B3414" t="s">
        <v>4841</v>
      </c>
      <c r="C3414" t="s">
        <v>4842</v>
      </c>
      <c r="D3414">
        <v>61</v>
      </c>
      <c r="E3414" t="s">
        <v>4845</v>
      </c>
      <c r="F3414">
        <v>7.21</v>
      </c>
      <c r="K3414" t="s">
        <v>6860</v>
      </c>
      <c r="L3414" t="s">
        <v>6861</v>
      </c>
      <c r="M3414" t="s">
        <v>15090</v>
      </c>
      <c r="N3414">
        <v>9</v>
      </c>
      <c r="O3414" t="s">
        <v>15449</v>
      </c>
      <c r="P3414" t="s">
        <v>15766</v>
      </c>
      <c r="Q3414">
        <v>5</v>
      </c>
      <c r="R3414">
        <v>1</v>
      </c>
      <c r="S3414">
        <v>1.51</v>
      </c>
      <c r="T3414">
        <v>1.51</v>
      </c>
      <c r="U3414">
        <v>383.42</v>
      </c>
      <c r="V3414">
        <v>77.150000000000006</v>
      </c>
      <c r="W3414">
        <v>3.04</v>
      </c>
      <c r="Y3414">
        <v>0</v>
      </c>
      <c r="Z3414">
        <v>2</v>
      </c>
      <c r="AA3414" t="s">
        <v>4250</v>
      </c>
      <c r="AB3414">
        <v>0</v>
      </c>
      <c r="AC3414">
        <v>2</v>
      </c>
      <c r="AD3414">
        <v>5.6660476190476192</v>
      </c>
      <c r="AF3414" t="s">
        <v>7949</v>
      </c>
      <c r="AI3414">
        <v>0</v>
      </c>
      <c r="AJ3414">
        <v>0</v>
      </c>
      <c r="AK3414" t="s">
        <v>19832</v>
      </c>
      <c r="AL3414" t="s">
        <v>19832</v>
      </c>
      <c r="AM3414" t="s">
        <v>20019</v>
      </c>
    </row>
    <row r="3415" spans="1:39" x14ac:dyDescent="0.25">
      <c r="A3415" t="s">
        <v>10317</v>
      </c>
      <c r="B3415" t="s">
        <v>4841</v>
      </c>
      <c r="C3415" t="s">
        <v>4842</v>
      </c>
      <c r="D3415">
        <v>61</v>
      </c>
      <c r="E3415" t="s">
        <v>4845</v>
      </c>
      <c r="F3415">
        <v>7.21</v>
      </c>
      <c r="K3415" t="s">
        <v>6860</v>
      </c>
      <c r="L3415" t="s">
        <v>6861</v>
      </c>
      <c r="M3415" t="s">
        <v>15006</v>
      </c>
      <c r="N3415">
        <v>9</v>
      </c>
      <c r="O3415" t="s">
        <v>15336</v>
      </c>
      <c r="P3415" t="s">
        <v>17969</v>
      </c>
      <c r="Q3415">
        <v>6</v>
      </c>
      <c r="R3415">
        <v>1</v>
      </c>
      <c r="S3415">
        <v>2.67</v>
      </c>
      <c r="T3415">
        <v>2.68</v>
      </c>
      <c r="U3415">
        <v>403.84</v>
      </c>
      <c r="V3415">
        <v>78.959999999999994</v>
      </c>
      <c r="W3415">
        <v>3.27</v>
      </c>
      <c r="Y3415">
        <v>5.55</v>
      </c>
      <c r="Z3415">
        <v>2</v>
      </c>
      <c r="AA3415" t="s">
        <v>4250</v>
      </c>
      <c r="AB3415">
        <v>0</v>
      </c>
      <c r="AC3415">
        <v>1</v>
      </c>
      <c r="AD3415">
        <v>5.1851904761904759</v>
      </c>
      <c r="AF3415" t="s">
        <v>7949</v>
      </c>
      <c r="AI3415">
        <v>0</v>
      </c>
      <c r="AJ3415">
        <v>0</v>
      </c>
      <c r="AK3415" t="s">
        <v>19871</v>
      </c>
      <c r="AL3415" t="s">
        <v>19871</v>
      </c>
      <c r="AM3415" t="s">
        <v>20019</v>
      </c>
    </row>
    <row r="3416" spans="1:39" x14ac:dyDescent="0.25">
      <c r="A3416" t="s">
        <v>10333</v>
      </c>
      <c r="B3416" t="s">
        <v>4841</v>
      </c>
      <c r="C3416" t="s">
        <v>4842</v>
      </c>
      <c r="D3416">
        <v>61</v>
      </c>
      <c r="E3416" t="s">
        <v>4845</v>
      </c>
      <c r="F3416">
        <v>7.21</v>
      </c>
      <c r="K3416" t="s">
        <v>6860</v>
      </c>
      <c r="L3416" t="s">
        <v>6861</v>
      </c>
      <c r="M3416" t="s">
        <v>15087</v>
      </c>
      <c r="N3416">
        <v>9</v>
      </c>
      <c r="O3416" t="s">
        <v>15443</v>
      </c>
      <c r="P3416" t="s">
        <v>17985</v>
      </c>
      <c r="Q3416">
        <v>6</v>
      </c>
      <c r="R3416">
        <v>1</v>
      </c>
      <c r="S3416">
        <v>1.18</v>
      </c>
      <c r="T3416">
        <v>1.18</v>
      </c>
      <c r="U3416">
        <v>447.41</v>
      </c>
      <c r="V3416">
        <v>86.38</v>
      </c>
      <c r="W3416">
        <v>2.87</v>
      </c>
      <c r="Y3416">
        <v>0</v>
      </c>
      <c r="Z3416">
        <v>2</v>
      </c>
      <c r="AA3416" t="s">
        <v>4250</v>
      </c>
      <c r="AB3416">
        <v>0</v>
      </c>
      <c r="AC3416">
        <v>3</v>
      </c>
      <c r="AD3416">
        <v>5.2089761904761902</v>
      </c>
      <c r="AF3416" t="s">
        <v>7949</v>
      </c>
      <c r="AI3416">
        <v>0</v>
      </c>
      <c r="AJ3416">
        <v>0</v>
      </c>
      <c r="AK3416" t="s">
        <v>19871</v>
      </c>
      <c r="AL3416" t="s">
        <v>19871</v>
      </c>
      <c r="AM3416" t="s">
        <v>20019</v>
      </c>
    </row>
    <row r="3417" spans="1:39" x14ac:dyDescent="0.25">
      <c r="A3417" t="s">
        <v>10334</v>
      </c>
      <c r="B3417" t="s">
        <v>4841</v>
      </c>
      <c r="C3417" t="s">
        <v>4842</v>
      </c>
      <c r="D3417">
        <v>61</v>
      </c>
      <c r="E3417" t="s">
        <v>4845</v>
      </c>
      <c r="F3417">
        <v>7.21</v>
      </c>
      <c r="K3417" t="s">
        <v>6860</v>
      </c>
      <c r="L3417" t="s">
        <v>6861</v>
      </c>
      <c r="M3417" t="s">
        <v>15136</v>
      </c>
      <c r="N3417">
        <v>9</v>
      </c>
      <c r="O3417" t="s">
        <v>15511</v>
      </c>
      <c r="P3417" t="s">
        <v>17986</v>
      </c>
      <c r="Q3417">
        <v>4</v>
      </c>
      <c r="R3417">
        <v>1</v>
      </c>
      <c r="S3417">
        <v>2.88</v>
      </c>
      <c r="T3417">
        <v>2.88</v>
      </c>
      <c r="U3417">
        <v>316.35000000000002</v>
      </c>
      <c r="V3417">
        <v>47.61</v>
      </c>
      <c r="W3417">
        <v>2.6</v>
      </c>
      <c r="Y3417">
        <v>4.33</v>
      </c>
      <c r="Z3417">
        <v>1</v>
      </c>
      <c r="AA3417" t="s">
        <v>4250</v>
      </c>
      <c r="AB3417">
        <v>0</v>
      </c>
      <c r="AC3417">
        <v>2</v>
      </c>
      <c r="AD3417">
        <v>5.3933333333333344</v>
      </c>
      <c r="AF3417" t="s">
        <v>7949</v>
      </c>
      <c r="AI3417">
        <v>0</v>
      </c>
      <c r="AJ3417">
        <v>0</v>
      </c>
      <c r="AK3417" t="s">
        <v>19949</v>
      </c>
      <c r="AL3417" t="s">
        <v>19949</v>
      </c>
      <c r="AM3417" t="s">
        <v>20019</v>
      </c>
    </row>
    <row r="3418" spans="1:39" x14ac:dyDescent="0.25">
      <c r="A3418" t="s">
        <v>10334</v>
      </c>
      <c r="B3418" t="s">
        <v>4841</v>
      </c>
      <c r="C3418" t="s">
        <v>4842</v>
      </c>
      <c r="D3418">
        <v>61</v>
      </c>
      <c r="E3418" t="s">
        <v>4845</v>
      </c>
      <c r="F3418">
        <v>7.21</v>
      </c>
      <c r="K3418" t="s">
        <v>6860</v>
      </c>
      <c r="L3418" t="s">
        <v>6861</v>
      </c>
      <c r="M3418" t="s">
        <v>15029</v>
      </c>
      <c r="N3418">
        <v>9</v>
      </c>
      <c r="O3418" t="s">
        <v>15371</v>
      </c>
      <c r="P3418" t="s">
        <v>17986</v>
      </c>
      <c r="Q3418">
        <v>4</v>
      </c>
      <c r="R3418">
        <v>1</v>
      </c>
      <c r="S3418">
        <v>2.88</v>
      </c>
      <c r="T3418">
        <v>2.88</v>
      </c>
      <c r="U3418">
        <v>316.35000000000002</v>
      </c>
      <c r="V3418">
        <v>47.61</v>
      </c>
      <c r="W3418">
        <v>2.6</v>
      </c>
      <c r="Y3418">
        <v>4.33</v>
      </c>
      <c r="Z3418">
        <v>1</v>
      </c>
      <c r="AA3418" t="s">
        <v>4250</v>
      </c>
      <c r="AB3418">
        <v>0</v>
      </c>
      <c r="AC3418">
        <v>2</v>
      </c>
      <c r="AD3418">
        <v>5.3933333333333344</v>
      </c>
      <c r="AF3418" t="s">
        <v>7949</v>
      </c>
      <c r="AI3418">
        <v>0</v>
      </c>
      <c r="AJ3418">
        <v>0</v>
      </c>
      <c r="AK3418" t="s">
        <v>19893</v>
      </c>
      <c r="AL3418" t="s">
        <v>19893</v>
      </c>
      <c r="AM3418" t="s">
        <v>20019</v>
      </c>
    </row>
    <row r="3419" spans="1:39" x14ac:dyDescent="0.25">
      <c r="A3419" t="s">
        <v>10335</v>
      </c>
      <c r="B3419" t="s">
        <v>4841</v>
      </c>
      <c r="C3419" t="s">
        <v>4842</v>
      </c>
      <c r="D3419">
        <v>61</v>
      </c>
      <c r="E3419" t="s">
        <v>4845</v>
      </c>
      <c r="F3419">
        <v>7.21</v>
      </c>
      <c r="I3419" t="s">
        <v>13585</v>
      </c>
      <c r="K3419" t="s">
        <v>6860</v>
      </c>
      <c r="L3419" t="s">
        <v>6861</v>
      </c>
      <c r="M3419" t="s">
        <v>14987</v>
      </c>
      <c r="N3419">
        <v>9</v>
      </c>
      <c r="O3419" t="s">
        <v>15311</v>
      </c>
      <c r="P3419" t="s">
        <v>17987</v>
      </c>
      <c r="Q3419">
        <v>5</v>
      </c>
      <c r="R3419">
        <v>2</v>
      </c>
      <c r="S3419">
        <v>1.85</v>
      </c>
      <c r="T3419">
        <v>1.85</v>
      </c>
      <c r="U3419">
        <v>440.37</v>
      </c>
      <c r="V3419">
        <v>89.6</v>
      </c>
      <c r="W3419">
        <v>3.91</v>
      </c>
      <c r="X3419">
        <v>10.36</v>
      </c>
      <c r="Y3419">
        <v>4.24</v>
      </c>
      <c r="Z3419">
        <v>2</v>
      </c>
      <c r="AA3419" t="s">
        <v>4250</v>
      </c>
      <c r="AB3419">
        <v>0</v>
      </c>
      <c r="AC3419">
        <v>5</v>
      </c>
      <c r="AD3419">
        <v>4.925928571428571</v>
      </c>
      <c r="AF3419" t="s">
        <v>7949</v>
      </c>
      <c r="AI3419">
        <v>0</v>
      </c>
      <c r="AJ3419">
        <v>0</v>
      </c>
      <c r="AM3419" t="s">
        <v>20019</v>
      </c>
    </row>
    <row r="3420" spans="1:39" x14ac:dyDescent="0.25">
      <c r="A3420" t="s">
        <v>9959</v>
      </c>
      <c r="B3420" t="s">
        <v>4841</v>
      </c>
      <c r="C3420" t="s">
        <v>4842</v>
      </c>
      <c r="D3420">
        <v>61</v>
      </c>
      <c r="E3420" t="s">
        <v>4845</v>
      </c>
      <c r="F3420">
        <v>7.21</v>
      </c>
      <c r="I3420" t="s">
        <v>13586</v>
      </c>
      <c r="K3420" t="s">
        <v>6860</v>
      </c>
      <c r="L3420" t="s">
        <v>6861</v>
      </c>
      <c r="M3420" t="s">
        <v>14979</v>
      </c>
      <c r="N3420">
        <v>8</v>
      </c>
      <c r="O3420" t="s">
        <v>15302</v>
      </c>
      <c r="P3420" t="s">
        <v>17611</v>
      </c>
      <c r="Q3420">
        <v>6</v>
      </c>
      <c r="R3420">
        <v>2</v>
      </c>
      <c r="S3420">
        <v>1.57</v>
      </c>
      <c r="T3420">
        <v>1.57</v>
      </c>
      <c r="U3420">
        <v>458.39</v>
      </c>
      <c r="V3420">
        <v>98.83</v>
      </c>
      <c r="W3420">
        <v>3.81</v>
      </c>
      <c r="X3420">
        <v>9.52</v>
      </c>
      <c r="Y3420">
        <v>4.6100000000000003</v>
      </c>
      <c r="Z3420">
        <v>2</v>
      </c>
      <c r="AA3420" t="s">
        <v>4250</v>
      </c>
      <c r="AB3420">
        <v>0</v>
      </c>
      <c r="AC3420">
        <v>4</v>
      </c>
      <c r="AD3420">
        <v>4.5028809523809521</v>
      </c>
      <c r="AF3420" t="s">
        <v>7949</v>
      </c>
      <c r="AI3420">
        <v>0</v>
      </c>
      <c r="AJ3420">
        <v>0</v>
      </c>
      <c r="AM3420" t="s">
        <v>20019</v>
      </c>
    </row>
    <row r="3421" spans="1:39" x14ac:dyDescent="0.25">
      <c r="A3421" t="s">
        <v>5619</v>
      </c>
      <c r="B3421" t="s">
        <v>4841</v>
      </c>
      <c r="C3421" t="s">
        <v>4842</v>
      </c>
      <c r="D3421">
        <v>61</v>
      </c>
      <c r="E3421" t="s">
        <v>4845</v>
      </c>
      <c r="F3421">
        <v>7.21</v>
      </c>
      <c r="I3421" t="s">
        <v>6473</v>
      </c>
      <c r="K3421" t="s">
        <v>6860</v>
      </c>
      <c r="L3421" t="s">
        <v>6861</v>
      </c>
      <c r="M3421" t="s">
        <v>6890</v>
      </c>
      <c r="N3421">
        <v>9</v>
      </c>
      <c r="O3421" t="s">
        <v>6949</v>
      </c>
      <c r="P3421" t="s">
        <v>7345</v>
      </c>
      <c r="Q3421">
        <v>7</v>
      </c>
      <c r="R3421">
        <v>1</v>
      </c>
      <c r="S3421">
        <v>2.66</v>
      </c>
      <c r="T3421">
        <v>2.67</v>
      </c>
      <c r="U3421">
        <v>420.4</v>
      </c>
      <c r="V3421">
        <v>96.94</v>
      </c>
      <c r="W3421">
        <v>1.33</v>
      </c>
      <c r="Y3421">
        <v>5.72</v>
      </c>
      <c r="Z3421">
        <v>2</v>
      </c>
      <c r="AA3421" t="s">
        <v>4250</v>
      </c>
      <c r="AB3421">
        <v>0</v>
      </c>
      <c r="AC3421">
        <v>3</v>
      </c>
      <c r="AD3421">
        <v>4.8405714285714279</v>
      </c>
      <c r="AF3421" t="s">
        <v>7949</v>
      </c>
      <c r="AI3421">
        <v>0</v>
      </c>
      <c r="AJ3421">
        <v>0</v>
      </c>
      <c r="AM3421" t="s">
        <v>20019</v>
      </c>
    </row>
    <row r="3422" spans="1:39" x14ac:dyDescent="0.25">
      <c r="A3422" t="s">
        <v>10298</v>
      </c>
      <c r="B3422" t="s">
        <v>4841</v>
      </c>
      <c r="C3422" t="s">
        <v>4842</v>
      </c>
      <c r="D3422">
        <v>61</v>
      </c>
      <c r="E3422" t="s">
        <v>4845</v>
      </c>
      <c r="F3422">
        <v>7.21</v>
      </c>
      <c r="K3422" t="s">
        <v>6860</v>
      </c>
      <c r="L3422" t="s">
        <v>6861</v>
      </c>
      <c r="M3422" t="s">
        <v>15098</v>
      </c>
      <c r="N3422">
        <v>9</v>
      </c>
      <c r="O3422" t="s">
        <v>15461</v>
      </c>
      <c r="P3422" t="s">
        <v>17950</v>
      </c>
      <c r="Q3422">
        <v>5</v>
      </c>
      <c r="R3422">
        <v>2</v>
      </c>
      <c r="S3422">
        <v>3.09</v>
      </c>
      <c r="T3422">
        <v>3.27</v>
      </c>
      <c r="U3422">
        <v>344.42</v>
      </c>
      <c r="V3422">
        <v>83.86</v>
      </c>
      <c r="W3422">
        <v>3.22</v>
      </c>
      <c r="X3422">
        <v>8.08</v>
      </c>
      <c r="Y3422">
        <v>6.52</v>
      </c>
      <c r="Z3422">
        <v>2</v>
      </c>
      <c r="AA3422" t="s">
        <v>4250</v>
      </c>
      <c r="AB3422">
        <v>0</v>
      </c>
      <c r="AC3422">
        <v>3</v>
      </c>
      <c r="AD3422">
        <v>4.82</v>
      </c>
      <c r="AF3422" t="s">
        <v>7949</v>
      </c>
      <c r="AI3422">
        <v>0</v>
      </c>
      <c r="AJ3422">
        <v>0</v>
      </c>
      <c r="AK3422" t="s">
        <v>19934</v>
      </c>
      <c r="AL3422" t="s">
        <v>19934</v>
      </c>
      <c r="AM3422" t="s">
        <v>20019</v>
      </c>
    </row>
    <row r="3423" spans="1:39" x14ac:dyDescent="0.25">
      <c r="A3423" t="s">
        <v>10336</v>
      </c>
      <c r="B3423" t="s">
        <v>4841</v>
      </c>
      <c r="C3423" t="s">
        <v>4842</v>
      </c>
      <c r="D3423">
        <v>61</v>
      </c>
      <c r="E3423" t="s">
        <v>4845</v>
      </c>
      <c r="F3423">
        <v>7.21</v>
      </c>
      <c r="I3423" t="s">
        <v>13587</v>
      </c>
      <c r="K3423" t="s">
        <v>6860</v>
      </c>
      <c r="L3423" t="s">
        <v>6861</v>
      </c>
      <c r="M3423" t="s">
        <v>14955</v>
      </c>
      <c r="N3423">
        <v>8</v>
      </c>
      <c r="O3423" t="s">
        <v>15276</v>
      </c>
      <c r="P3423" t="s">
        <v>17988</v>
      </c>
      <c r="Q3423">
        <v>6</v>
      </c>
      <c r="R3423">
        <v>2</v>
      </c>
      <c r="S3423">
        <v>2.27</v>
      </c>
      <c r="T3423">
        <v>2.33</v>
      </c>
      <c r="U3423">
        <v>368.37</v>
      </c>
      <c r="V3423">
        <v>98.83</v>
      </c>
      <c r="W3423">
        <v>2.19</v>
      </c>
      <c r="X3423">
        <v>10.6</v>
      </c>
      <c r="Y3423">
        <v>6.54</v>
      </c>
      <c r="Z3423">
        <v>2</v>
      </c>
      <c r="AA3423" t="s">
        <v>4250</v>
      </c>
      <c r="AB3423">
        <v>0</v>
      </c>
      <c r="AC3423">
        <v>2</v>
      </c>
      <c r="AD3423">
        <v>5.0108809523809521</v>
      </c>
      <c r="AF3423" t="s">
        <v>7949</v>
      </c>
      <c r="AI3423">
        <v>0</v>
      </c>
      <c r="AJ3423">
        <v>0</v>
      </c>
      <c r="AM3423" t="s">
        <v>20019</v>
      </c>
    </row>
    <row r="3424" spans="1:39" x14ac:dyDescent="0.25">
      <c r="A3424" t="s">
        <v>10224</v>
      </c>
      <c r="B3424" t="s">
        <v>4841</v>
      </c>
      <c r="C3424" t="s">
        <v>4842</v>
      </c>
      <c r="D3424">
        <v>61</v>
      </c>
      <c r="E3424" t="s">
        <v>4845</v>
      </c>
      <c r="F3424">
        <v>7.21</v>
      </c>
      <c r="K3424" t="s">
        <v>6860</v>
      </c>
      <c r="L3424" t="s">
        <v>6861</v>
      </c>
      <c r="M3424" t="s">
        <v>14991</v>
      </c>
      <c r="N3424">
        <v>9</v>
      </c>
      <c r="O3424" t="s">
        <v>15315</v>
      </c>
      <c r="P3424" t="s">
        <v>17876</v>
      </c>
      <c r="Q3424">
        <v>6</v>
      </c>
      <c r="R3424">
        <v>2</v>
      </c>
      <c r="S3424">
        <v>2.02</v>
      </c>
      <c r="T3424">
        <v>2.02</v>
      </c>
      <c r="U3424">
        <v>394.35</v>
      </c>
      <c r="V3424">
        <v>98.83</v>
      </c>
      <c r="W3424">
        <v>2.68</v>
      </c>
      <c r="X3424">
        <v>10.25</v>
      </c>
      <c r="Y3424">
        <v>2.3199999999999998</v>
      </c>
      <c r="Z3424">
        <v>2</v>
      </c>
      <c r="AA3424" t="s">
        <v>4250</v>
      </c>
      <c r="AB3424">
        <v>0</v>
      </c>
      <c r="AC3424">
        <v>4</v>
      </c>
      <c r="AD3424">
        <v>4.9503095238095236</v>
      </c>
      <c r="AF3424" t="s">
        <v>7949</v>
      </c>
      <c r="AI3424">
        <v>0</v>
      </c>
      <c r="AJ3424">
        <v>0</v>
      </c>
      <c r="AK3424" t="s">
        <v>19861</v>
      </c>
      <c r="AL3424" t="s">
        <v>19861</v>
      </c>
      <c r="AM3424" t="s">
        <v>20019</v>
      </c>
    </row>
    <row r="3425" spans="1:39" x14ac:dyDescent="0.25">
      <c r="A3425" t="s">
        <v>9707</v>
      </c>
      <c r="B3425" t="s">
        <v>4841</v>
      </c>
      <c r="C3425" t="s">
        <v>4842</v>
      </c>
      <c r="D3425">
        <v>61</v>
      </c>
      <c r="E3425" t="s">
        <v>4845</v>
      </c>
      <c r="F3425">
        <v>7.21</v>
      </c>
      <c r="K3425" t="s">
        <v>6860</v>
      </c>
      <c r="L3425" t="s">
        <v>6861</v>
      </c>
      <c r="M3425" t="s">
        <v>15102</v>
      </c>
      <c r="N3425">
        <v>9</v>
      </c>
      <c r="O3425" t="s">
        <v>15467</v>
      </c>
      <c r="P3425" t="s">
        <v>17359</v>
      </c>
      <c r="Q3425">
        <v>4</v>
      </c>
      <c r="R3425">
        <v>2</v>
      </c>
      <c r="S3425">
        <v>3.69</v>
      </c>
      <c r="T3425">
        <v>3.71</v>
      </c>
      <c r="U3425">
        <v>408.86</v>
      </c>
      <c r="V3425">
        <v>80.37</v>
      </c>
      <c r="W3425">
        <v>4.3</v>
      </c>
      <c r="X3425">
        <v>10.119999999999999</v>
      </c>
      <c r="Y3425">
        <v>5.98</v>
      </c>
      <c r="Z3425">
        <v>3</v>
      </c>
      <c r="AA3425" t="s">
        <v>4250</v>
      </c>
      <c r="AB3425">
        <v>0</v>
      </c>
      <c r="AC3425">
        <v>3</v>
      </c>
      <c r="AD3425">
        <v>3.9510000000000001</v>
      </c>
      <c r="AF3425" t="s">
        <v>7949</v>
      </c>
      <c r="AI3425">
        <v>0</v>
      </c>
      <c r="AJ3425">
        <v>0</v>
      </c>
      <c r="AK3425" t="s">
        <v>19860</v>
      </c>
      <c r="AL3425" t="s">
        <v>19860</v>
      </c>
      <c r="AM3425" t="s">
        <v>20019</v>
      </c>
    </row>
    <row r="3426" spans="1:39" x14ac:dyDescent="0.25">
      <c r="A3426" t="s">
        <v>10337</v>
      </c>
      <c r="B3426" t="s">
        <v>4841</v>
      </c>
      <c r="C3426" t="s">
        <v>4842</v>
      </c>
      <c r="D3426">
        <v>61</v>
      </c>
      <c r="E3426" t="s">
        <v>4845</v>
      </c>
      <c r="F3426">
        <v>7.21</v>
      </c>
      <c r="I3426" t="s">
        <v>13588</v>
      </c>
      <c r="K3426" t="s">
        <v>6860</v>
      </c>
      <c r="L3426" t="s">
        <v>6861</v>
      </c>
      <c r="M3426" t="s">
        <v>15146</v>
      </c>
      <c r="N3426">
        <v>9</v>
      </c>
      <c r="O3426" t="s">
        <v>15522</v>
      </c>
      <c r="P3426" t="s">
        <v>17989</v>
      </c>
      <c r="Q3426">
        <v>5</v>
      </c>
      <c r="R3426">
        <v>2</v>
      </c>
      <c r="S3426">
        <v>3.48</v>
      </c>
      <c r="T3426">
        <v>3.5</v>
      </c>
      <c r="U3426">
        <v>360.87</v>
      </c>
      <c r="V3426">
        <v>80.37</v>
      </c>
      <c r="W3426">
        <v>3.65</v>
      </c>
      <c r="X3426">
        <v>11.08</v>
      </c>
      <c r="Y3426">
        <v>6.1</v>
      </c>
      <c r="Z3426">
        <v>2</v>
      </c>
      <c r="AA3426" t="s">
        <v>4250</v>
      </c>
      <c r="AB3426">
        <v>0</v>
      </c>
      <c r="AC3426">
        <v>3</v>
      </c>
      <c r="AD3426">
        <v>4.5037857142857138</v>
      </c>
      <c r="AF3426" t="s">
        <v>7949</v>
      </c>
      <c r="AI3426">
        <v>0</v>
      </c>
      <c r="AJ3426">
        <v>0</v>
      </c>
      <c r="AM3426" t="s">
        <v>20019</v>
      </c>
    </row>
    <row r="3427" spans="1:39" x14ac:dyDescent="0.25">
      <c r="A3427" t="s">
        <v>10338</v>
      </c>
      <c r="B3427" t="s">
        <v>4841</v>
      </c>
      <c r="C3427" t="s">
        <v>4842</v>
      </c>
      <c r="D3427">
        <v>61</v>
      </c>
      <c r="E3427" t="s">
        <v>4845</v>
      </c>
      <c r="F3427">
        <v>7.21</v>
      </c>
      <c r="I3427" t="s">
        <v>13589</v>
      </c>
      <c r="K3427" t="s">
        <v>6860</v>
      </c>
      <c r="L3427" t="s">
        <v>6861</v>
      </c>
      <c r="M3427" t="s">
        <v>15042</v>
      </c>
      <c r="N3427">
        <v>9</v>
      </c>
      <c r="O3427" t="s">
        <v>15389</v>
      </c>
      <c r="P3427" t="s">
        <v>17990</v>
      </c>
      <c r="Q3427">
        <v>5</v>
      </c>
      <c r="R3427">
        <v>1</v>
      </c>
      <c r="S3427">
        <v>2.74</v>
      </c>
      <c r="T3427">
        <v>2.74</v>
      </c>
      <c r="U3427">
        <v>447.58</v>
      </c>
      <c r="V3427">
        <v>77.150000000000006</v>
      </c>
      <c r="W3427">
        <v>4.25</v>
      </c>
      <c r="Y3427">
        <v>2.96</v>
      </c>
      <c r="Z3427">
        <v>2</v>
      </c>
      <c r="AA3427" t="s">
        <v>4250</v>
      </c>
      <c r="AB3427">
        <v>0</v>
      </c>
      <c r="AC3427">
        <v>4</v>
      </c>
      <c r="AD3427">
        <v>4.8377619047619049</v>
      </c>
      <c r="AF3427" t="s">
        <v>7949</v>
      </c>
      <c r="AI3427">
        <v>0</v>
      </c>
      <c r="AJ3427">
        <v>0</v>
      </c>
      <c r="AM3427" t="s">
        <v>20019</v>
      </c>
    </row>
    <row r="3428" spans="1:39" x14ac:dyDescent="0.25">
      <c r="A3428" t="s">
        <v>10338</v>
      </c>
      <c r="B3428" t="s">
        <v>4841</v>
      </c>
      <c r="C3428" t="s">
        <v>4842</v>
      </c>
      <c r="D3428">
        <v>61</v>
      </c>
      <c r="E3428" t="s">
        <v>4845</v>
      </c>
      <c r="F3428">
        <v>7.21</v>
      </c>
      <c r="I3428" t="s">
        <v>13590</v>
      </c>
      <c r="K3428" t="s">
        <v>6860</v>
      </c>
      <c r="M3428" t="s">
        <v>15002</v>
      </c>
      <c r="N3428">
        <v>8</v>
      </c>
      <c r="O3428" t="s">
        <v>15332</v>
      </c>
      <c r="P3428" t="s">
        <v>17990</v>
      </c>
      <c r="Q3428">
        <v>5</v>
      </c>
      <c r="R3428">
        <v>1</v>
      </c>
      <c r="S3428">
        <v>2.74</v>
      </c>
      <c r="T3428">
        <v>2.74</v>
      </c>
      <c r="U3428">
        <v>447.58</v>
      </c>
      <c r="V3428">
        <v>77.150000000000006</v>
      </c>
      <c r="W3428">
        <v>4.25</v>
      </c>
      <c r="Y3428">
        <v>2.96</v>
      </c>
      <c r="Z3428">
        <v>2</v>
      </c>
      <c r="AA3428" t="s">
        <v>4250</v>
      </c>
      <c r="AB3428">
        <v>0</v>
      </c>
      <c r="AC3428">
        <v>4</v>
      </c>
      <c r="AD3428">
        <v>4.8377619047619049</v>
      </c>
      <c r="AF3428" t="s">
        <v>7949</v>
      </c>
      <c r="AI3428">
        <v>0</v>
      </c>
      <c r="AJ3428">
        <v>0</v>
      </c>
      <c r="AM3428" t="s">
        <v>20019</v>
      </c>
    </row>
    <row r="3429" spans="1:39" x14ac:dyDescent="0.25">
      <c r="A3429" t="s">
        <v>10339</v>
      </c>
      <c r="B3429" t="s">
        <v>4841</v>
      </c>
      <c r="C3429" t="s">
        <v>4842</v>
      </c>
      <c r="D3429">
        <v>61</v>
      </c>
      <c r="E3429" t="s">
        <v>4845</v>
      </c>
      <c r="F3429">
        <v>7.21</v>
      </c>
      <c r="I3429" t="s">
        <v>13591</v>
      </c>
      <c r="K3429" t="s">
        <v>6860</v>
      </c>
      <c r="L3429" t="s">
        <v>6861</v>
      </c>
      <c r="M3429" t="s">
        <v>15145</v>
      </c>
      <c r="N3429">
        <v>9</v>
      </c>
      <c r="O3429" t="s">
        <v>15521</v>
      </c>
      <c r="P3429" t="s">
        <v>17991</v>
      </c>
      <c r="Q3429">
        <v>4</v>
      </c>
      <c r="R3429">
        <v>2</v>
      </c>
      <c r="S3429">
        <v>2.23</v>
      </c>
      <c r="T3429">
        <v>2.23</v>
      </c>
      <c r="U3429">
        <v>285.33999999999997</v>
      </c>
      <c r="V3429">
        <v>58.56</v>
      </c>
      <c r="W3429">
        <v>3.36</v>
      </c>
      <c r="X3429">
        <v>10.27</v>
      </c>
      <c r="Y3429">
        <v>0</v>
      </c>
      <c r="Z3429">
        <v>1</v>
      </c>
      <c r="AA3429" t="s">
        <v>4250</v>
      </c>
      <c r="AB3429">
        <v>0</v>
      </c>
      <c r="AC3429">
        <v>4</v>
      </c>
      <c r="AD3429">
        <v>5.3849999999999998</v>
      </c>
      <c r="AF3429" t="s">
        <v>7949</v>
      </c>
      <c r="AI3429">
        <v>0</v>
      </c>
      <c r="AJ3429">
        <v>0</v>
      </c>
      <c r="AM3429" t="s">
        <v>20019</v>
      </c>
    </row>
    <row r="3430" spans="1:39" x14ac:dyDescent="0.25">
      <c r="A3430" t="s">
        <v>10340</v>
      </c>
      <c r="B3430" t="s">
        <v>4841</v>
      </c>
      <c r="C3430" t="s">
        <v>4842</v>
      </c>
      <c r="D3430">
        <v>61.1</v>
      </c>
      <c r="E3430" t="s">
        <v>4845</v>
      </c>
      <c r="F3430">
        <v>7.21</v>
      </c>
      <c r="I3430" t="s">
        <v>13592</v>
      </c>
      <c r="K3430" t="s">
        <v>6860</v>
      </c>
      <c r="L3430" t="s">
        <v>6861</v>
      </c>
      <c r="M3430" t="s">
        <v>14987</v>
      </c>
      <c r="N3430">
        <v>9</v>
      </c>
      <c r="O3430" t="s">
        <v>15311</v>
      </c>
      <c r="P3430" t="s">
        <v>17992</v>
      </c>
      <c r="Q3430">
        <v>6</v>
      </c>
      <c r="R3430">
        <v>2</v>
      </c>
      <c r="S3430">
        <v>1.64</v>
      </c>
      <c r="T3430">
        <v>1.64</v>
      </c>
      <c r="U3430">
        <v>422.82</v>
      </c>
      <c r="V3430">
        <v>98.83</v>
      </c>
      <c r="W3430">
        <v>3.19</v>
      </c>
      <c r="X3430">
        <v>10.39</v>
      </c>
      <c r="Y3430">
        <v>4.28</v>
      </c>
      <c r="Z3430">
        <v>2</v>
      </c>
      <c r="AA3430" t="s">
        <v>4250</v>
      </c>
      <c r="AB3430">
        <v>0</v>
      </c>
      <c r="AC3430">
        <v>5</v>
      </c>
      <c r="AD3430">
        <v>4.7569523809523808</v>
      </c>
      <c r="AF3430" t="s">
        <v>7949</v>
      </c>
      <c r="AI3430">
        <v>0</v>
      </c>
      <c r="AJ3430">
        <v>0</v>
      </c>
      <c r="AM3430" t="s">
        <v>20019</v>
      </c>
    </row>
    <row r="3431" spans="1:39" x14ac:dyDescent="0.25">
      <c r="A3431" t="s">
        <v>10341</v>
      </c>
      <c r="B3431" t="s">
        <v>4841</v>
      </c>
      <c r="C3431" t="s">
        <v>4842</v>
      </c>
      <c r="D3431">
        <v>61.3</v>
      </c>
      <c r="E3431" t="s">
        <v>4845</v>
      </c>
      <c r="F3431">
        <v>7.21</v>
      </c>
      <c r="I3431" t="s">
        <v>13593</v>
      </c>
      <c r="K3431" t="s">
        <v>6860</v>
      </c>
      <c r="L3431" t="s">
        <v>6861</v>
      </c>
      <c r="M3431" t="s">
        <v>14987</v>
      </c>
      <c r="N3431">
        <v>9</v>
      </c>
      <c r="O3431" t="s">
        <v>15311</v>
      </c>
      <c r="P3431" t="s">
        <v>17993</v>
      </c>
      <c r="Q3431">
        <v>6</v>
      </c>
      <c r="R3431">
        <v>2</v>
      </c>
      <c r="S3431">
        <v>1.32</v>
      </c>
      <c r="T3431">
        <v>1.32</v>
      </c>
      <c r="U3431">
        <v>380.33</v>
      </c>
      <c r="V3431">
        <v>102.74</v>
      </c>
      <c r="W3431">
        <v>2.57</v>
      </c>
      <c r="X3431">
        <v>10.07</v>
      </c>
      <c r="Y3431">
        <v>4.17</v>
      </c>
      <c r="Z3431">
        <v>2</v>
      </c>
      <c r="AA3431" t="s">
        <v>4250</v>
      </c>
      <c r="AB3431">
        <v>0</v>
      </c>
      <c r="AC3431">
        <v>4</v>
      </c>
      <c r="AD3431">
        <v>4.9301190476190477</v>
      </c>
      <c r="AF3431" t="s">
        <v>7949</v>
      </c>
      <c r="AI3431">
        <v>0</v>
      </c>
      <c r="AJ3431">
        <v>0</v>
      </c>
      <c r="AM3431" t="s">
        <v>20019</v>
      </c>
    </row>
    <row r="3432" spans="1:39" x14ac:dyDescent="0.25">
      <c r="A3432" t="s">
        <v>10342</v>
      </c>
      <c r="B3432" t="s">
        <v>4841</v>
      </c>
      <c r="C3432" t="s">
        <v>4842</v>
      </c>
      <c r="D3432">
        <v>61.3</v>
      </c>
      <c r="E3432" t="s">
        <v>4845</v>
      </c>
      <c r="F3432">
        <v>7.21</v>
      </c>
      <c r="I3432" t="s">
        <v>13594</v>
      </c>
      <c r="K3432" t="s">
        <v>6860</v>
      </c>
      <c r="L3432" t="s">
        <v>6861</v>
      </c>
      <c r="M3432" t="s">
        <v>14979</v>
      </c>
      <c r="N3432">
        <v>8</v>
      </c>
      <c r="O3432" t="s">
        <v>15302</v>
      </c>
      <c r="P3432" t="s">
        <v>17994</v>
      </c>
      <c r="Q3432">
        <v>8</v>
      </c>
      <c r="R3432">
        <v>2</v>
      </c>
      <c r="S3432">
        <v>1.99</v>
      </c>
      <c r="T3432">
        <v>1.99</v>
      </c>
      <c r="U3432">
        <v>463.37</v>
      </c>
      <c r="V3432">
        <v>122.1</v>
      </c>
      <c r="W3432">
        <v>3.8</v>
      </c>
      <c r="Y3432">
        <v>3.73</v>
      </c>
      <c r="Z3432">
        <v>3</v>
      </c>
      <c r="AA3432" t="s">
        <v>4250</v>
      </c>
      <c r="AB3432">
        <v>0</v>
      </c>
      <c r="AC3432">
        <v>3</v>
      </c>
      <c r="AD3432">
        <v>3.7616428571428568</v>
      </c>
      <c r="AF3432" t="s">
        <v>7949</v>
      </c>
      <c r="AI3432">
        <v>0</v>
      </c>
      <c r="AJ3432">
        <v>0</v>
      </c>
      <c r="AM3432" t="s">
        <v>20019</v>
      </c>
    </row>
    <row r="3433" spans="1:39" x14ac:dyDescent="0.25">
      <c r="A3433" t="s">
        <v>5398</v>
      </c>
      <c r="B3433" t="s">
        <v>4841</v>
      </c>
      <c r="C3433" t="s">
        <v>4842</v>
      </c>
      <c r="D3433">
        <v>61.5</v>
      </c>
      <c r="E3433" t="s">
        <v>4845</v>
      </c>
      <c r="F3433">
        <v>7.21</v>
      </c>
      <c r="I3433" t="s">
        <v>6310</v>
      </c>
      <c r="K3433" t="s">
        <v>6860</v>
      </c>
      <c r="L3433" t="s">
        <v>6861</v>
      </c>
      <c r="M3433" t="s">
        <v>6890</v>
      </c>
      <c r="N3433">
        <v>9</v>
      </c>
      <c r="O3433" t="s">
        <v>6949</v>
      </c>
      <c r="P3433" t="s">
        <v>7124</v>
      </c>
      <c r="Q3433">
        <v>8</v>
      </c>
      <c r="R3433">
        <v>1</v>
      </c>
      <c r="S3433">
        <v>3.08</v>
      </c>
      <c r="T3433">
        <v>3.1</v>
      </c>
      <c r="U3433">
        <v>418.4</v>
      </c>
      <c r="V3433">
        <v>106.17</v>
      </c>
      <c r="W3433">
        <v>0.89</v>
      </c>
      <c r="Y3433">
        <v>6.17</v>
      </c>
      <c r="Z3433">
        <v>2</v>
      </c>
      <c r="AA3433" t="s">
        <v>4250</v>
      </c>
      <c r="AB3433">
        <v>0</v>
      </c>
      <c r="AC3433">
        <v>4</v>
      </c>
      <c r="AD3433">
        <v>4.2871904761904762</v>
      </c>
      <c r="AF3433" t="s">
        <v>7949</v>
      </c>
      <c r="AI3433">
        <v>0</v>
      </c>
      <c r="AJ3433">
        <v>0</v>
      </c>
      <c r="AM3433" t="s">
        <v>20019</v>
      </c>
    </row>
    <row r="3434" spans="1:39" x14ac:dyDescent="0.25">
      <c r="A3434" t="s">
        <v>10343</v>
      </c>
      <c r="B3434" t="s">
        <v>4841</v>
      </c>
      <c r="C3434" t="s">
        <v>4842</v>
      </c>
      <c r="D3434">
        <v>61.5</v>
      </c>
      <c r="E3434" t="s">
        <v>4845</v>
      </c>
      <c r="F3434">
        <v>7.21</v>
      </c>
      <c r="I3434" t="s">
        <v>13595</v>
      </c>
      <c r="K3434" t="s">
        <v>6860</v>
      </c>
      <c r="M3434" t="s">
        <v>15002</v>
      </c>
      <c r="N3434">
        <v>8</v>
      </c>
      <c r="O3434" t="s">
        <v>15332</v>
      </c>
      <c r="P3434" t="s">
        <v>17995</v>
      </c>
      <c r="Q3434">
        <v>4</v>
      </c>
      <c r="R3434">
        <v>1</v>
      </c>
      <c r="S3434">
        <v>3.6</v>
      </c>
      <c r="T3434">
        <v>3.6</v>
      </c>
      <c r="U3434">
        <v>449.52</v>
      </c>
      <c r="V3434">
        <v>67.92</v>
      </c>
      <c r="W3434">
        <v>4.08</v>
      </c>
      <c r="Y3434">
        <v>2.5</v>
      </c>
      <c r="Z3434">
        <v>1</v>
      </c>
      <c r="AA3434" t="s">
        <v>4250</v>
      </c>
      <c r="AB3434">
        <v>0</v>
      </c>
      <c r="AC3434">
        <v>5</v>
      </c>
      <c r="AD3434">
        <v>4.0939047619047617</v>
      </c>
      <c r="AF3434" t="s">
        <v>7949</v>
      </c>
      <c r="AI3434">
        <v>0</v>
      </c>
      <c r="AJ3434">
        <v>0</v>
      </c>
      <c r="AM3434" t="s">
        <v>20019</v>
      </c>
    </row>
    <row r="3435" spans="1:39" x14ac:dyDescent="0.25">
      <c r="A3435" t="s">
        <v>10344</v>
      </c>
      <c r="B3435" t="s">
        <v>4841</v>
      </c>
      <c r="C3435" t="s">
        <v>4842</v>
      </c>
      <c r="D3435">
        <v>61.6</v>
      </c>
      <c r="E3435" t="s">
        <v>4845</v>
      </c>
      <c r="F3435">
        <v>7.21</v>
      </c>
      <c r="I3435" t="s">
        <v>13596</v>
      </c>
      <c r="K3435" t="s">
        <v>6860</v>
      </c>
      <c r="L3435" t="s">
        <v>6861</v>
      </c>
      <c r="M3435" t="s">
        <v>14987</v>
      </c>
      <c r="N3435">
        <v>9</v>
      </c>
      <c r="O3435" t="s">
        <v>15311</v>
      </c>
      <c r="P3435" t="s">
        <v>17996</v>
      </c>
      <c r="Q3435">
        <v>6</v>
      </c>
      <c r="R3435">
        <v>2</v>
      </c>
      <c r="S3435">
        <v>1.71</v>
      </c>
      <c r="T3435">
        <v>1.73</v>
      </c>
      <c r="U3435">
        <v>425.8</v>
      </c>
      <c r="V3435">
        <v>102.49</v>
      </c>
      <c r="W3435">
        <v>3.02</v>
      </c>
      <c r="X3435">
        <v>8.7799999999999994</v>
      </c>
      <c r="Y3435">
        <v>4.17</v>
      </c>
      <c r="Z3435">
        <v>2</v>
      </c>
      <c r="AA3435" t="s">
        <v>4250</v>
      </c>
      <c r="AB3435">
        <v>0</v>
      </c>
      <c r="AC3435">
        <v>4</v>
      </c>
      <c r="AD3435">
        <v>4.6136666666666661</v>
      </c>
      <c r="AF3435" t="s">
        <v>7949</v>
      </c>
      <c r="AI3435">
        <v>0</v>
      </c>
      <c r="AJ3435">
        <v>0</v>
      </c>
      <c r="AM3435" t="s">
        <v>20019</v>
      </c>
    </row>
    <row r="3436" spans="1:39" x14ac:dyDescent="0.25">
      <c r="A3436" t="s">
        <v>10345</v>
      </c>
      <c r="B3436" t="s">
        <v>4841</v>
      </c>
      <c r="C3436" t="s">
        <v>4842</v>
      </c>
      <c r="D3436">
        <v>61.6</v>
      </c>
      <c r="E3436" t="s">
        <v>4845</v>
      </c>
      <c r="F3436">
        <v>7.21</v>
      </c>
      <c r="I3436" t="s">
        <v>13597</v>
      </c>
      <c r="K3436" t="s">
        <v>6860</v>
      </c>
      <c r="L3436" t="s">
        <v>6861</v>
      </c>
      <c r="M3436" t="s">
        <v>15021</v>
      </c>
      <c r="N3436">
        <v>9</v>
      </c>
      <c r="O3436" t="s">
        <v>15359</v>
      </c>
      <c r="P3436" t="s">
        <v>17997</v>
      </c>
      <c r="Q3436">
        <v>4</v>
      </c>
      <c r="R3436">
        <v>1</v>
      </c>
      <c r="S3436">
        <v>2.98</v>
      </c>
      <c r="T3436">
        <v>4.9800000000000004</v>
      </c>
      <c r="U3436">
        <v>367.88</v>
      </c>
      <c r="V3436">
        <v>50.85</v>
      </c>
      <c r="W3436">
        <v>3.81</v>
      </c>
      <c r="Y3436">
        <v>12.38</v>
      </c>
      <c r="Z3436">
        <v>2</v>
      </c>
      <c r="AA3436" t="s">
        <v>4250</v>
      </c>
      <c r="AB3436">
        <v>0</v>
      </c>
      <c r="AC3436">
        <v>0</v>
      </c>
      <c r="AD3436">
        <v>3.297047619047619</v>
      </c>
      <c r="AF3436" t="s">
        <v>7952</v>
      </c>
      <c r="AI3436">
        <v>0</v>
      </c>
      <c r="AJ3436">
        <v>0</v>
      </c>
      <c r="AM3436" t="s">
        <v>20019</v>
      </c>
    </row>
    <row r="3437" spans="1:39" x14ac:dyDescent="0.25">
      <c r="A3437" t="s">
        <v>10345</v>
      </c>
      <c r="B3437" t="s">
        <v>4841</v>
      </c>
      <c r="C3437" t="s">
        <v>4842</v>
      </c>
      <c r="D3437">
        <v>61.6</v>
      </c>
      <c r="E3437" t="s">
        <v>4845</v>
      </c>
      <c r="F3437">
        <v>7.21</v>
      </c>
      <c r="I3437" t="s">
        <v>13598</v>
      </c>
      <c r="K3437" t="s">
        <v>6860</v>
      </c>
      <c r="M3437" t="s">
        <v>14977</v>
      </c>
      <c r="N3437">
        <v>8</v>
      </c>
      <c r="O3437" t="s">
        <v>15298</v>
      </c>
      <c r="P3437" t="s">
        <v>17997</v>
      </c>
      <c r="Q3437">
        <v>4</v>
      </c>
      <c r="R3437">
        <v>1</v>
      </c>
      <c r="S3437">
        <v>2.98</v>
      </c>
      <c r="T3437">
        <v>4.9800000000000004</v>
      </c>
      <c r="U3437">
        <v>367.88</v>
      </c>
      <c r="V3437">
        <v>50.85</v>
      </c>
      <c r="W3437">
        <v>3.81</v>
      </c>
      <c r="Y3437">
        <v>12.38</v>
      </c>
      <c r="Z3437">
        <v>2</v>
      </c>
      <c r="AA3437" t="s">
        <v>4250</v>
      </c>
      <c r="AB3437">
        <v>0</v>
      </c>
      <c r="AC3437">
        <v>0</v>
      </c>
      <c r="AD3437">
        <v>3.297047619047619</v>
      </c>
      <c r="AF3437" t="s">
        <v>7952</v>
      </c>
      <c r="AI3437">
        <v>0</v>
      </c>
      <c r="AJ3437">
        <v>0</v>
      </c>
      <c r="AM3437" t="s">
        <v>20019</v>
      </c>
    </row>
    <row r="3438" spans="1:39" x14ac:dyDescent="0.25">
      <c r="A3438" t="s">
        <v>9139</v>
      </c>
      <c r="B3438" t="s">
        <v>4841</v>
      </c>
      <c r="C3438" t="s">
        <v>4842</v>
      </c>
      <c r="D3438">
        <v>62</v>
      </c>
      <c r="E3438" t="s">
        <v>4845</v>
      </c>
      <c r="F3438">
        <v>7.21</v>
      </c>
      <c r="K3438" t="s">
        <v>6860</v>
      </c>
      <c r="L3438" t="s">
        <v>6861</v>
      </c>
      <c r="M3438" t="s">
        <v>15049</v>
      </c>
      <c r="N3438">
        <v>9</v>
      </c>
      <c r="O3438" t="s">
        <v>15398</v>
      </c>
      <c r="P3438" t="s">
        <v>16791</v>
      </c>
      <c r="Q3438">
        <v>6</v>
      </c>
      <c r="R3438">
        <v>4</v>
      </c>
      <c r="S3438">
        <v>2.87</v>
      </c>
      <c r="T3438">
        <v>3.79</v>
      </c>
      <c r="U3438">
        <v>632.75</v>
      </c>
      <c r="V3438">
        <v>110.77</v>
      </c>
      <c r="W3438">
        <v>4.95</v>
      </c>
      <c r="X3438">
        <v>13.96</v>
      </c>
      <c r="Y3438">
        <v>8.31</v>
      </c>
      <c r="Z3438">
        <v>3</v>
      </c>
      <c r="AA3438" t="s">
        <v>4250</v>
      </c>
      <c r="AB3438">
        <v>1</v>
      </c>
      <c r="AC3438">
        <v>12</v>
      </c>
      <c r="AD3438">
        <v>2.3226666666666671</v>
      </c>
      <c r="AF3438" t="s">
        <v>7949</v>
      </c>
      <c r="AI3438">
        <v>0</v>
      </c>
      <c r="AJ3438">
        <v>0</v>
      </c>
      <c r="AK3438" t="s">
        <v>19889</v>
      </c>
      <c r="AL3438" t="s">
        <v>19889</v>
      </c>
      <c r="AM3438" t="s">
        <v>20019</v>
      </c>
    </row>
    <row r="3439" spans="1:39" x14ac:dyDescent="0.25">
      <c r="A3439" t="s">
        <v>8955</v>
      </c>
      <c r="B3439" t="s">
        <v>4841</v>
      </c>
      <c r="C3439" t="s">
        <v>4842</v>
      </c>
      <c r="D3439">
        <v>62</v>
      </c>
      <c r="E3439" t="s">
        <v>4845</v>
      </c>
      <c r="F3439">
        <v>7.21</v>
      </c>
      <c r="K3439" t="s">
        <v>6860</v>
      </c>
      <c r="L3439" t="s">
        <v>6861</v>
      </c>
      <c r="M3439" t="s">
        <v>15091</v>
      </c>
      <c r="N3439">
        <v>9</v>
      </c>
      <c r="O3439" t="s">
        <v>15450</v>
      </c>
      <c r="P3439" t="s">
        <v>16607</v>
      </c>
      <c r="Q3439">
        <v>5</v>
      </c>
      <c r="R3439">
        <v>3</v>
      </c>
      <c r="S3439">
        <v>2.93</v>
      </c>
      <c r="T3439">
        <v>3.05</v>
      </c>
      <c r="U3439">
        <v>516.6</v>
      </c>
      <c r="V3439">
        <v>84.58</v>
      </c>
      <c r="W3439">
        <v>4.09</v>
      </c>
      <c r="X3439">
        <v>13.69</v>
      </c>
      <c r="Y3439">
        <v>6.92</v>
      </c>
      <c r="Z3439">
        <v>2</v>
      </c>
      <c r="AA3439" t="s">
        <v>4250</v>
      </c>
      <c r="AB3439">
        <v>1</v>
      </c>
      <c r="AC3439">
        <v>7</v>
      </c>
      <c r="AD3439">
        <v>3.6766666666666672</v>
      </c>
      <c r="AF3439" t="s">
        <v>7949</v>
      </c>
      <c r="AI3439">
        <v>0</v>
      </c>
      <c r="AJ3439">
        <v>0</v>
      </c>
      <c r="AK3439" t="s">
        <v>19882</v>
      </c>
      <c r="AL3439" t="s">
        <v>19882</v>
      </c>
      <c r="AM3439" t="s">
        <v>20019</v>
      </c>
    </row>
    <row r="3440" spans="1:39" x14ac:dyDescent="0.25">
      <c r="A3440" t="s">
        <v>10346</v>
      </c>
      <c r="B3440" t="s">
        <v>4841</v>
      </c>
      <c r="C3440" t="s">
        <v>4842</v>
      </c>
      <c r="D3440">
        <v>62</v>
      </c>
      <c r="E3440" t="s">
        <v>4845</v>
      </c>
      <c r="F3440">
        <v>7.21</v>
      </c>
      <c r="I3440" t="s">
        <v>13599</v>
      </c>
      <c r="K3440" t="s">
        <v>6860</v>
      </c>
      <c r="L3440" t="s">
        <v>6861</v>
      </c>
      <c r="M3440" t="s">
        <v>14979</v>
      </c>
      <c r="N3440">
        <v>8</v>
      </c>
      <c r="O3440" t="s">
        <v>15302</v>
      </c>
      <c r="P3440" t="s">
        <v>17998</v>
      </c>
      <c r="Q3440">
        <v>8</v>
      </c>
      <c r="R3440">
        <v>2</v>
      </c>
      <c r="S3440">
        <v>3.41</v>
      </c>
      <c r="T3440">
        <v>3.41</v>
      </c>
      <c r="U3440">
        <v>468.39</v>
      </c>
      <c r="V3440">
        <v>107.54</v>
      </c>
      <c r="W3440">
        <v>3.94</v>
      </c>
      <c r="Y3440">
        <v>4.49</v>
      </c>
      <c r="Z3440">
        <v>3</v>
      </c>
      <c r="AA3440" t="s">
        <v>4250</v>
      </c>
      <c r="AB3440">
        <v>0</v>
      </c>
      <c r="AC3440">
        <v>4</v>
      </c>
      <c r="AD3440">
        <v>3.231119047619047</v>
      </c>
      <c r="AF3440" t="s">
        <v>7949</v>
      </c>
      <c r="AI3440">
        <v>0</v>
      </c>
      <c r="AJ3440">
        <v>0</v>
      </c>
      <c r="AM3440" t="s">
        <v>20019</v>
      </c>
    </row>
    <row r="3441" spans="1:39" x14ac:dyDescent="0.25">
      <c r="A3441" t="s">
        <v>10163</v>
      </c>
      <c r="B3441" t="s">
        <v>4841</v>
      </c>
      <c r="C3441" t="s">
        <v>4842</v>
      </c>
      <c r="D3441">
        <v>62</v>
      </c>
      <c r="E3441" t="s">
        <v>4845</v>
      </c>
      <c r="F3441">
        <v>7.21</v>
      </c>
      <c r="I3441" t="s">
        <v>13600</v>
      </c>
      <c r="K3441" t="s">
        <v>6860</v>
      </c>
      <c r="L3441" t="s">
        <v>6861</v>
      </c>
      <c r="M3441" t="s">
        <v>14979</v>
      </c>
      <c r="N3441">
        <v>8</v>
      </c>
      <c r="O3441" t="s">
        <v>15302</v>
      </c>
      <c r="P3441" t="s">
        <v>17815</v>
      </c>
      <c r="Q3441">
        <v>6</v>
      </c>
      <c r="R3441">
        <v>2</v>
      </c>
      <c r="S3441">
        <v>3.63</v>
      </c>
      <c r="T3441">
        <v>3.68</v>
      </c>
      <c r="U3441">
        <v>481.78</v>
      </c>
      <c r="V3441">
        <v>102.49</v>
      </c>
      <c r="W3441">
        <v>4.34</v>
      </c>
      <c r="X3441">
        <v>8.3000000000000007</v>
      </c>
      <c r="Y3441">
        <v>4.3499999999999996</v>
      </c>
      <c r="Z3441">
        <v>2</v>
      </c>
      <c r="AA3441" t="s">
        <v>4250</v>
      </c>
      <c r="AB3441">
        <v>0</v>
      </c>
      <c r="AC3441">
        <v>4</v>
      </c>
      <c r="AD3441">
        <v>3.0588095238095239</v>
      </c>
      <c r="AF3441" t="s">
        <v>7949</v>
      </c>
      <c r="AI3441">
        <v>0</v>
      </c>
      <c r="AJ3441">
        <v>0</v>
      </c>
      <c r="AM3441" t="s">
        <v>20019</v>
      </c>
    </row>
    <row r="3442" spans="1:39" x14ac:dyDescent="0.25">
      <c r="A3442" t="s">
        <v>10347</v>
      </c>
      <c r="B3442" t="s">
        <v>4841</v>
      </c>
      <c r="C3442" t="s">
        <v>4842</v>
      </c>
      <c r="D3442">
        <v>62</v>
      </c>
      <c r="E3442" t="s">
        <v>4845</v>
      </c>
      <c r="F3442">
        <v>7.21</v>
      </c>
      <c r="I3442" t="s">
        <v>13601</v>
      </c>
      <c r="K3442" t="s">
        <v>6860</v>
      </c>
      <c r="L3442" t="s">
        <v>6861</v>
      </c>
      <c r="M3442" t="s">
        <v>14979</v>
      </c>
      <c r="N3442">
        <v>8</v>
      </c>
      <c r="O3442" t="s">
        <v>15302</v>
      </c>
      <c r="P3442" t="s">
        <v>17999</v>
      </c>
      <c r="Q3442">
        <v>6</v>
      </c>
      <c r="R3442">
        <v>2</v>
      </c>
      <c r="S3442">
        <v>1.33</v>
      </c>
      <c r="T3442">
        <v>1.34</v>
      </c>
      <c r="U3442">
        <v>462.35</v>
      </c>
      <c r="V3442">
        <v>98.83</v>
      </c>
      <c r="W3442">
        <v>3.45</v>
      </c>
      <c r="X3442">
        <v>9.4600000000000009</v>
      </c>
      <c r="Y3442">
        <v>3.39</v>
      </c>
      <c r="Z3442">
        <v>2</v>
      </c>
      <c r="AA3442" t="s">
        <v>4250</v>
      </c>
      <c r="AB3442">
        <v>0</v>
      </c>
      <c r="AC3442">
        <v>5</v>
      </c>
      <c r="AD3442">
        <v>4.4745952380952394</v>
      </c>
      <c r="AF3442" t="s">
        <v>7949</v>
      </c>
      <c r="AI3442">
        <v>0</v>
      </c>
      <c r="AJ3442">
        <v>0</v>
      </c>
      <c r="AM3442" t="s">
        <v>20019</v>
      </c>
    </row>
    <row r="3443" spans="1:39" x14ac:dyDescent="0.25">
      <c r="A3443" t="s">
        <v>5287</v>
      </c>
      <c r="B3443" t="s">
        <v>4841</v>
      </c>
      <c r="C3443" t="s">
        <v>4842</v>
      </c>
      <c r="D3443">
        <v>62</v>
      </c>
      <c r="E3443" t="s">
        <v>4845</v>
      </c>
      <c r="F3443">
        <v>7.21</v>
      </c>
      <c r="K3443" t="s">
        <v>6860</v>
      </c>
      <c r="M3443" t="s">
        <v>15072</v>
      </c>
      <c r="N3443">
        <v>8</v>
      </c>
      <c r="O3443" t="s">
        <v>15425</v>
      </c>
      <c r="P3443" t="s">
        <v>7013</v>
      </c>
      <c r="Q3443">
        <v>8</v>
      </c>
      <c r="R3443">
        <v>4</v>
      </c>
      <c r="S3443">
        <v>4.2699999999999996</v>
      </c>
      <c r="T3443">
        <v>4.37</v>
      </c>
      <c r="U3443">
        <v>705.85</v>
      </c>
      <c r="V3443">
        <v>148.15</v>
      </c>
      <c r="W3443">
        <v>3</v>
      </c>
      <c r="X3443">
        <v>13.86</v>
      </c>
      <c r="Y3443">
        <v>6.94</v>
      </c>
      <c r="Z3443">
        <v>3</v>
      </c>
      <c r="AA3443" t="s">
        <v>4250</v>
      </c>
      <c r="AB3443">
        <v>1</v>
      </c>
      <c r="AC3443">
        <v>11</v>
      </c>
      <c r="AD3443">
        <v>1.3149999999999999</v>
      </c>
      <c r="AF3443" t="s">
        <v>7949</v>
      </c>
      <c r="AI3443">
        <v>0</v>
      </c>
      <c r="AJ3443">
        <v>0</v>
      </c>
      <c r="AK3443" t="s">
        <v>7966</v>
      </c>
      <c r="AL3443" t="s">
        <v>7966</v>
      </c>
      <c r="AM3443" t="s">
        <v>20019</v>
      </c>
    </row>
    <row r="3444" spans="1:39" x14ac:dyDescent="0.25">
      <c r="A3444" t="s">
        <v>10348</v>
      </c>
      <c r="B3444" t="s">
        <v>4841</v>
      </c>
      <c r="C3444" t="s">
        <v>4842</v>
      </c>
      <c r="D3444">
        <v>62</v>
      </c>
      <c r="E3444" t="s">
        <v>4845</v>
      </c>
      <c r="F3444">
        <v>7.21</v>
      </c>
      <c r="I3444" t="s">
        <v>13602</v>
      </c>
      <c r="K3444" t="s">
        <v>6860</v>
      </c>
      <c r="L3444" t="s">
        <v>6861</v>
      </c>
      <c r="M3444" t="s">
        <v>15000</v>
      </c>
      <c r="N3444">
        <v>9</v>
      </c>
      <c r="O3444" t="s">
        <v>15330</v>
      </c>
      <c r="P3444" t="s">
        <v>18000</v>
      </c>
      <c r="Q3444">
        <v>4</v>
      </c>
      <c r="R3444">
        <v>1</v>
      </c>
      <c r="S3444">
        <v>3.94</v>
      </c>
      <c r="T3444">
        <v>4.2</v>
      </c>
      <c r="U3444">
        <v>328.42</v>
      </c>
      <c r="V3444">
        <v>63.63</v>
      </c>
      <c r="W3444">
        <v>3.44</v>
      </c>
      <c r="Y3444">
        <v>7.11</v>
      </c>
      <c r="Z3444">
        <v>2</v>
      </c>
      <c r="AA3444" t="s">
        <v>4250</v>
      </c>
      <c r="AB3444">
        <v>0</v>
      </c>
      <c r="AC3444">
        <v>1</v>
      </c>
      <c r="AD3444">
        <v>4.2633333333333336</v>
      </c>
      <c r="AF3444" t="s">
        <v>7949</v>
      </c>
      <c r="AI3444">
        <v>0</v>
      </c>
      <c r="AJ3444">
        <v>0</v>
      </c>
      <c r="AM3444" t="s">
        <v>20019</v>
      </c>
    </row>
    <row r="3445" spans="1:39" x14ac:dyDescent="0.25">
      <c r="A3445" t="s">
        <v>10349</v>
      </c>
      <c r="B3445" t="s">
        <v>4841</v>
      </c>
      <c r="C3445" t="s">
        <v>4842</v>
      </c>
      <c r="D3445">
        <v>62</v>
      </c>
      <c r="E3445" t="s">
        <v>4845</v>
      </c>
      <c r="F3445">
        <v>7.21</v>
      </c>
      <c r="I3445" t="s">
        <v>13603</v>
      </c>
      <c r="K3445" t="s">
        <v>6860</v>
      </c>
      <c r="L3445" t="s">
        <v>6861</v>
      </c>
      <c r="M3445" t="s">
        <v>15075</v>
      </c>
      <c r="N3445">
        <v>9</v>
      </c>
      <c r="O3445" t="s">
        <v>15429</v>
      </c>
      <c r="P3445" t="s">
        <v>18001</v>
      </c>
      <c r="Q3445">
        <v>5</v>
      </c>
      <c r="R3445">
        <v>2</v>
      </c>
      <c r="S3445">
        <v>3.34</v>
      </c>
      <c r="T3445">
        <v>3.34</v>
      </c>
      <c r="U3445">
        <v>360.39</v>
      </c>
      <c r="V3445">
        <v>80.37</v>
      </c>
      <c r="W3445">
        <v>3.4</v>
      </c>
      <c r="X3445">
        <v>9.9499999999999993</v>
      </c>
      <c r="Y3445">
        <v>4.25</v>
      </c>
      <c r="Z3445">
        <v>2</v>
      </c>
      <c r="AA3445" t="s">
        <v>4250</v>
      </c>
      <c r="AB3445">
        <v>0</v>
      </c>
      <c r="AC3445">
        <v>3</v>
      </c>
      <c r="AD3445">
        <v>4.6572142857142858</v>
      </c>
      <c r="AF3445" t="s">
        <v>7949</v>
      </c>
      <c r="AI3445">
        <v>0</v>
      </c>
      <c r="AJ3445">
        <v>0</v>
      </c>
      <c r="AM3445" t="s">
        <v>20019</v>
      </c>
    </row>
    <row r="3446" spans="1:39" x14ac:dyDescent="0.25">
      <c r="A3446" t="s">
        <v>10349</v>
      </c>
      <c r="B3446" t="s">
        <v>4841</v>
      </c>
      <c r="C3446" t="s">
        <v>4842</v>
      </c>
      <c r="D3446">
        <v>62</v>
      </c>
      <c r="E3446" t="s">
        <v>4845</v>
      </c>
      <c r="F3446">
        <v>7.21</v>
      </c>
      <c r="I3446" t="s">
        <v>13604</v>
      </c>
      <c r="K3446" t="s">
        <v>6860</v>
      </c>
      <c r="L3446" t="s">
        <v>6861</v>
      </c>
      <c r="M3446" t="s">
        <v>15076</v>
      </c>
      <c r="N3446">
        <v>8</v>
      </c>
      <c r="O3446" t="s">
        <v>15430</v>
      </c>
      <c r="P3446" t="s">
        <v>18001</v>
      </c>
      <c r="Q3446">
        <v>5</v>
      </c>
      <c r="R3446">
        <v>2</v>
      </c>
      <c r="S3446">
        <v>3.34</v>
      </c>
      <c r="T3446">
        <v>3.34</v>
      </c>
      <c r="U3446">
        <v>360.39</v>
      </c>
      <c r="V3446">
        <v>80.37</v>
      </c>
      <c r="W3446">
        <v>3.4</v>
      </c>
      <c r="X3446">
        <v>9.9499999999999993</v>
      </c>
      <c r="Y3446">
        <v>4.25</v>
      </c>
      <c r="Z3446">
        <v>2</v>
      </c>
      <c r="AA3446" t="s">
        <v>4250</v>
      </c>
      <c r="AB3446">
        <v>0</v>
      </c>
      <c r="AC3446">
        <v>3</v>
      </c>
      <c r="AD3446">
        <v>4.6572142857142858</v>
      </c>
      <c r="AF3446" t="s">
        <v>7949</v>
      </c>
      <c r="AI3446">
        <v>0</v>
      </c>
      <c r="AJ3446">
        <v>0</v>
      </c>
      <c r="AM3446" t="s">
        <v>20019</v>
      </c>
    </row>
    <row r="3447" spans="1:39" x14ac:dyDescent="0.25">
      <c r="A3447" t="s">
        <v>10350</v>
      </c>
      <c r="B3447" t="s">
        <v>4841</v>
      </c>
      <c r="C3447" t="s">
        <v>4842</v>
      </c>
      <c r="D3447">
        <v>62</v>
      </c>
      <c r="E3447" t="s">
        <v>4845</v>
      </c>
      <c r="F3447">
        <v>7.21</v>
      </c>
      <c r="I3447" t="s">
        <v>13605</v>
      </c>
      <c r="K3447" t="s">
        <v>6860</v>
      </c>
      <c r="L3447" t="s">
        <v>6861</v>
      </c>
      <c r="M3447" t="s">
        <v>14996</v>
      </c>
      <c r="N3447">
        <v>9</v>
      </c>
      <c r="O3447" t="s">
        <v>15322</v>
      </c>
      <c r="P3447" t="s">
        <v>18002</v>
      </c>
      <c r="Q3447">
        <v>5</v>
      </c>
      <c r="R3447">
        <v>2</v>
      </c>
      <c r="S3447">
        <v>-2.44</v>
      </c>
      <c r="T3447">
        <v>-2.44</v>
      </c>
      <c r="U3447">
        <v>398.77</v>
      </c>
      <c r="V3447">
        <v>89.6</v>
      </c>
      <c r="W3447">
        <v>2.97</v>
      </c>
      <c r="X3447">
        <v>10.08</v>
      </c>
      <c r="Y3447">
        <v>3.94</v>
      </c>
      <c r="Z3447">
        <v>2</v>
      </c>
      <c r="AA3447" t="s">
        <v>4250</v>
      </c>
      <c r="AB3447">
        <v>0</v>
      </c>
      <c r="AC3447">
        <v>4</v>
      </c>
      <c r="AD3447">
        <v>5.2230714285714281</v>
      </c>
      <c r="AF3447" t="s">
        <v>7949</v>
      </c>
      <c r="AI3447">
        <v>0</v>
      </c>
      <c r="AJ3447">
        <v>0</v>
      </c>
      <c r="AM3447" t="s">
        <v>20019</v>
      </c>
    </row>
    <row r="3448" spans="1:39" x14ac:dyDescent="0.25">
      <c r="A3448" t="s">
        <v>10351</v>
      </c>
      <c r="B3448" t="s">
        <v>4841</v>
      </c>
      <c r="C3448" t="s">
        <v>4842</v>
      </c>
      <c r="D3448">
        <v>62.3</v>
      </c>
      <c r="E3448" t="s">
        <v>4845</v>
      </c>
      <c r="F3448">
        <v>7.21</v>
      </c>
      <c r="I3448" t="s">
        <v>13606</v>
      </c>
      <c r="K3448" t="s">
        <v>6860</v>
      </c>
      <c r="M3448" t="s">
        <v>15002</v>
      </c>
      <c r="N3448">
        <v>8</v>
      </c>
      <c r="O3448" t="s">
        <v>15332</v>
      </c>
      <c r="P3448" t="s">
        <v>18003</v>
      </c>
      <c r="Q3448">
        <v>5</v>
      </c>
      <c r="R3448">
        <v>1</v>
      </c>
      <c r="S3448">
        <v>3.47</v>
      </c>
      <c r="T3448">
        <v>3.47</v>
      </c>
      <c r="U3448">
        <v>482.63</v>
      </c>
      <c r="V3448">
        <v>91.71</v>
      </c>
      <c r="W3448">
        <v>4.58</v>
      </c>
      <c r="Y3448">
        <v>4.72</v>
      </c>
      <c r="Z3448">
        <v>2</v>
      </c>
      <c r="AA3448" t="s">
        <v>4250</v>
      </c>
      <c r="AB3448">
        <v>0</v>
      </c>
      <c r="AC3448">
        <v>6</v>
      </c>
      <c r="AD3448">
        <v>3.9304047619047622</v>
      </c>
      <c r="AF3448" t="s">
        <v>7949</v>
      </c>
      <c r="AI3448">
        <v>0</v>
      </c>
      <c r="AJ3448">
        <v>0</v>
      </c>
      <c r="AM3448" t="s">
        <v>20019</v>
      </c>
    </row>
    <row r="3449" spans="1:39" x14ac:dyDescent="0.25">
      <c r="A3449" t="s">
        <v>10352</v>
      </c>
      <c r="B3449" t="s">
        <v>4841</v>
      </c>
      <c r="C3449" t="s">
        <v>4842</v>
      </c>
      <c r="D3449">
        <v>62.7</v>
      </c>
      <c r="E3449" t="s">
        <v>4845</v>
      </c>
      <c r="F3449">
        <v>7.2</v>
      </c>
      <c r="I3449" t="s">
        <v>13607</v>
      </c>
      <c r="K3449" t="s">
        <v>6860</v>
      </c>
      <c r="L3449" t="s">
        <v>6861</v>
      </c>
      <c r="M3449" t="s">
        <v>14987</v>
      </c>
      <c r="N3449">
        <v>9</v>
      </c>
      <c r="O3449" t="s">
        <v>15311</v>
      </c>
      <c r="P3449" t="s">
        <v>18004</v>
      </c>
      <c r="Q3449">
        <v>5</v>
      </c>
      <c r="R3449">
        <v>2</v>
      </c>
      <c r="S3449">
        <v>1.78</v>
      </c>
      <c r="T3449">
        <v>1.79</v>
      </c>
      <c r="U3449">
        <v>458.36</v>
      </c>
      <c r="V3449">
        <v>89.6</v>
      </c>
      <c r="W3449">
        <v>3.84</v>
      </c>
      <c r="X3449">
        <v>9.4</v>
      </c>
      <c r="Y3449">
        <v>4.53</v>
      </c>
      <c r="Z3449">
        <v>2</v>
      </c>
      <c r="AA3449" t="s">
        <v>4250</v>
      </c>
      <c r="AB3449">
        <v>0</v>
      </c>
      <c r="AC3449">
        <v>4</v>
      </c>
      <c r="AD3449">
        <v>4.7974285714285712</v>
      </c>
      <c r="AF3449" t="s">
        <v>7949</v>
      </c>
      <c r="AI3449">
        <v>0</v>
      </c>
      <c r="AJ3449">
        <v>0</v>
      </c>
      <c r="AM3449" t="s">
        <v>20019</v>
      </c>
    </row>
    <row r="3450" spans="1:39" x14ac:dyDescent="0.25">
      <c r="A3450" t="s">
        <v>9843</v>
      </c>
      <c r="B3450" t="s">
        <v>4841</v>
      </c>
      <c r="C3450" t="s">
        <v>4842</v>
      </c>
      <c r="D3450">
        <v>62.94</v>
      </c>
      <c r="E3450" t="s">
        <v>4845</v>
      </c>
      <c r="F3450">
        <v>7.2</v>
      </c>
      <c r="K3450" t="s">
        <v>6860</v>
      </c>
      <c r="L3450" t="s">
        <v>6861</v>
      </c>
      <c r="M3450" t="s">
        <v>15083</v>
      </c>
      <c r="N3450">
        <v>9</v>
      </c>
      <c r="O3450" t="s">
        <v>15439</v>
      </c>
      <c r="P3450" t="s">
        <v>17495</v>
      </c>
      <c r="Q3450">
        <v>6</v>
      </c>
      <c r="R3450">
        <v>4</v>
      </c>
      <c r="S3450">
        <v>0.84</v>
      </c>
      <c r="T3450">
        <v>3.31</v>
      </c>
      <c r="U3450">
        <v>588.77</v>
      </c>
      <c r="V3450">
        <v>110.77</v>
      </c>
      <c r="W3450">
        <v>3.67</v>
      </c>
      <c r="Y3450">
        <v>10.029999999999999</v>
      </c>
      <c r="Z3450">
        <v>2</v>
      </c>
      <c r="AA3450" t="s">
        <v>4250</v>
      </c>
      <c r="AB3450">
        <v>1</v>
      </c>
      <c r="AC3450">
        <v>11</v>
      </c>
      <c r="AD3450">
        <v>2.1526666666666672</v>
      </c>
      <c r="AF3450" t="s">
        <v>7952</v>
      </c>
      <c r="AI3450">
        <v>0</v>
      </c>
      <c r="AJ3450">
        <v>0</v>
      </c>
      <c r="AK3450" t="s">
        <v>19876</v>
      </c>
      <c r="AL3450" t="s">
        <v>19876</v>
      </c>
      <c r="AM3450" t="s">
        <v>20019</v>
      </c>
    </row>
    <row r="3451" spans="1:39" x14ac:dyDescent="0.25">
      <c r="A3451" t="s">
        <v>10353</v>
      </c>
      <c r="B3451" t="s">
        <v>4841</v>
      </c>
      <c r="C3451" t="s">
        <v>4842</v>
      </c>
      <c r="D3451">
        <v>63</v>
      </c>
      <c r="E3451" t="s">
        <v>4845</v>
      </c>
      <c r="F3451">
        <v>7.2</v>
      </c>
      <c r="K3451" t="s">
        <v>6860</v>
      </c>
      <c r="M3451" t="s">
        <v>6865</v>
      </c>
      <c r="N3451">
        <v>8</v>
      </c>
      <c r="O3451" t="s">
        <v>15401</v>
      </c>
      <c r="P3451" t="s">
        <v>18005</v>
      </c>
      <c r="Q3451">
        <v>5</v>
      </c>
      <c r="R3451">
        <v>4</v>
      </c>
      <c r="S3451">
        <v>2.21</v>
      </c>
      <c r="T3451">
        <v>3.03</v>
      </c>
      <c r="U3451">
        <v>582.66999999999996</v>
      </c>
      <c r="V3451">
        <v>93.7</v>
      </c>
      <c r="W3451">
        <v>5.0599999999999996</v>
      </c>
      <c r="X3451">
        <v>13.99</v>
      </c>
      <c r="Y3451">
        <v>8.34</v>
      </c>
      <c r="Z3451">
        <v>3</v>
      </c>
      <c r="AA3451" t="s">
        <v>4250</v>
      </c>
      <c r="AB3451">
        <v>2</v>
      </c>
      <c r="AC3451">
        <v>12</v>
      </c>
      <c r="AD3451">
        <v>3.586666666666666</v>
      </c>
      <c r="AF3451" t="s">
        <v>7949</v>
      </c>
      <c r="AI3451">
        <v>0</v>
      </c>
      <c r="AJ3451">
        <v>0</v>
      </c>
      <c r="AK3451" t="s">
        <v>19874</v>
      </c>
      <c r="AL3451" t="s">
        <v>19874</v>
      </c>
      <c r="AM3451" t="s">
        <v>20019</v>
      </c>
    </row>
    <row r="3452" spans="1:39" x14ac:dyDescent="0.25">
      <c r="A3452" t="s">
        <v>8058</v>
      </c>
      <c r="B3452" t="s">
        <v>4841</v>
      </c>
      <c r="C3452" t="s">
        <v>4842</v>
      </c>
      <c r="D3452">
        <v>63</v>
      </c>
      <c r="E3452" t="s">
        <v>4845</v>
      </c>
      <c r="F3452">
        <v>7.2</v>
      </c>
      <c r="K3452" t="s">
        <v>6860</v>
      </c>
      <c r="L3452" t="s">
        <v>6861</v>
      </c>
      <c r="M3452" t="s">
        <v>15090</v>
      </c>
      <c r="N3452">
        <v>9</v>
      </c>
      <c r="O3452" t="s">
        <v>15449</v>
      </c>
      <c r="P3452" t="s">
        <v>15711</v>
      </c>
      <c r="Q3452">
        <v>5</v>
      </c>
      <c r="R3452">
        <v>1</v>
      </c>
      <c r="S3452">
        <v>1.62</v>
      </c>
      <c r="T3452">
        <v>1.62</v>
      </c>
      <c r="U3452">
        <v>404.39</v>
      </c>
      <c r="V3452">
        <v>80.81</v>
      </c>
      <c r="W3452">
        <v>3.31</v>
      </c>
      <c r="Y3452">
        <v>4.28</v>
      </c>
      <c r="Z3452">
        <v>2</v>
      </c>
      <c r="AA3452" t="s">
        <v>4250</v>
      </c>
      <c r="AB3452">
        <v>0</v>
      </c>
      <c r="AC3452">
        <v>1</v>
      </c>
      <c r="AD3452">
        <v>5.5162619047619046</v>
      </c>
      <c r="AF3452" t="s">
        <v>7949</v>
      </c>
      <c r="AI3452">
        <v>0</v>
      </c>
      <c r="AJ3452">
        <v>0</v>
      </c>
      <c r="AK3452" t="s">
        <v>19832</v>
      </c>
      <c r="AL3452" t="s">
        <v>19832</v>
      </c>
      <c r="AM3452" t="s">
        <v>20019</v>
      </c>
    </row>
    <row r="3453" spans="1:39" x14ac:dyDescent="0.25">
      <c r="A3453" t="s">
        <v>8887</v>
      </c>
      <c r="B3453" t="s">
        <v>4841</v>
      </c>
      <c r="C3453" t="s">
        <v>4842</v>
      </c>
      <c r="D3453">
        <v>63</v>
      </c>
      <c r="E3453" t="s">
        <v>4845</v>
      </c>
      <c r="F3453">
        <v>7.2</v>
      </c>
      <c r="K3453" t="s">
        <v>6860</v>
      </c>
      <c r="L3453" t="s">
        <v>6861</v>
      </c>
      <c r="M3453" t="s">
        <v>15157</v>
      </c>
      <c r="N3453">
        <v>9</v>
      </c>
      <c r="O3453" t="s">
        <v>15535</v>
      </c>
      <c r="P3453" t="s">
        <v>16539</v>
      </c>
      <c r="Q3453">
        <v>6</v>
      </c>
      <c r="R3453">
        <v>1</v>
      </c>
      <c r="S3453">
        <v>3.03</v>
      </c>
      <c r="T3453">
        <v>3.03</v>
      </c>
      <c r="U3453">
        <v>396.44</v>
      </c>
      <c r="V3453">
        <v>65.430000000000007</v>
      </c>
      <c r="W3453">
        <v>3.07</v>
      </c>
      <c r="Y3453">
        <v>3.76</v>
      </c>
      <c r="Z3453">
        <v>2</v>
      </c>
      <c r="AA3453" t="s">
        <v>4250</v>
      </c>
      <c r="AB3453">
        <v>0</v>
      </c>
      <c r="AC3453">
        <v>3</v>
      </c>
      <c r="AD3453">
        <v>5.043047619047619</v>
      </c>
      <c r="AF3453" t="s">
        <v>7949</v>
      </c>
      <c r="AI3453">
        <v>0</v>
      </c>
      <c r="AJ3453">
        <v>0</v>
      </c>
      <c r="AK3453" t="s">
        <v>19893</v>
      </c>
      <c r="AL3453" t="s">
        <v>19893</v>
      </c>
      <c r="AM3453" t="s">
        <v>20019</v>
      </c>
    </row>
    <row r="3454" spans="1:39" x14ac:dyDescent="0.25">
      <c r="A3454" t="s">
        <v>10175</v>
      </c>
      <c r="B3454" t="s">
        <v>4841</v>
      </c>
      <c r="C3454" t="s">
        <v>4842</v>
      </c>
      <c r="D3454">
        <v>63</v>
      </c>
      <c r="E3454" t="s">
        <v>4845</v>
      </c>
      <c r="F3454">
        <v>7.2</v>
      </c>
      <c r="I3454" t="s">
        <v>13608</v>
      </c>
      <c r="K3454" t="s">
        <v>6860</v>
      </c>
      <c r="L3454" t="s">
        <v>6861</v>
      </c>
      <c r="M3454" t="s">
        <v>14972</v>
      </c>
      <c r="N3454">
        <v>8</v>
      </c>
      <c r="O3454" t="s">
        <v>15293</v>
      </c>
      <c r="P3454" t="s">
        <v>17827</v>
      </c>
      <c r="Q3454">
        <v>7</v>
      </c>
      <c r="R3454">
        <v>2</v>
      </c>
      <c r="S3454">
        <v>4.1500000000000004</v>
      </c>
      <c r="T3454">
        <v>4.18</v>
      </c>
      <c r="U3454">
        <v>475.83</v>
      </c>
      <c r="V3454">
        <v>111.72</v>
      </c>
      <c r="W3454">
        <v>3.72</v>
      </c>
      <c r="X3454">
        <v>8.3000000000000007</v>
      </c>
      <c r="Y3454">
        <v>4.3499999999999996</v>
      </c>
      <c r="Z3454">
        <v>2</v>
      </c>
      <c r="AA3454" t="s">
        <v>4250</v>
      </c>
      <c r="AB3454">
        <v>0</v>
      </c>
      <c r="AC3454">
        <v>4</v>
      </c>
      <c r="AD3454">
        <v>2.3586428571428582</v>
      </c>
      <c r="AF3454" t="s">
        <v>7949</v>
      </c>
      <c r="AI3454">
        <v>0</v>
      </c>
      <c r="AJ3454">
        <v>0</v>
      </c>
      <c r="AM3454" t="s">
        <v>20019</v>
      </c>
    </row>
    <row r="3455" spans="1:39" x14ac:dyDescent="0.25">
      <c r="A3455" t="s">
        <v>10354</v>
      </c>
      <c r="B3455" t="s">
        <v>4841</v>
      </c>
      <c r="C3455" t="s">
        <v>4842</v>
      </c>
      <c r="D3455">
        <v>63</v>
      </c>
      <c r="E3455" t="s">
        <v>4845</v>
      </c>
      <c r="F3455">
        <v>7.2</v>
      </c>
      <c r="K3455" t="s">
        <v>6860</v>
      </c>
      <c r="L3455" t="s">
        <v>6861</v>
      </c>
      <c r="M3455" t="s">
        <v>15155</v>
      </c>
      <c r="N3455">
        <v>9</v>
      </c>
      <c r="O3455" t="s">
        <v>15532</v>
      </c>
      <c r="P3455" t="s">
        <v>18006</v>
      </c>
      <c r="Q3455">
        <v>4</v>
      </c>
      <c r="R3455">
        <v>1</v>
      </c>
      <c r="S3455">
        <v>1.27</v>
      </c>
      <c r="T3455">
        <v>1.33</v>
      </c>
      <c r="U3455">
        <v>312.44</v>
      </c>
      <c r="V3455">
        <v>47.61</v>
      </c>
      <c r="W3455">
        <v>4.03</v>
      </c>
      <c r="Y3455">
        <v>6.58</v>
      </c>
      <c r="Z3455">
        <v>2</v>
      </c>
      <c r="AA3455" t="s">
        <v>4250</v>
      </c>
      <c r="AB3455">
        <v>0</v>
      </c>
      <c r="AC3455">
        <v>3</v>
      </c>
      <c r="AD3455">
        <v>5.833333333333333</v>
      </c>
      <c r="AF3455" t="s">
        <v>7949</v>
      </c>
      <c r="AI3455">
        <v>0</v>
      </c>
      <c r="AJ3455">
        <v>0</v>
      </c>
      <c r="AK3455" t="s">
        <v>19957</v>
      </c>
      <c r="AL3455" t="s">
        <v>19957</v>
      </c>
      <c r="AM3455" t="s">
        <v>20019</v>
      </c>
    </row>
    <row r="3456" spans="1:39" x14ac:dyDescent="0.25">
      <c r="A3456" t="s">
        <v>10355</v>
      </c>
      <c r="B3456" t="s">
        <v>4841</v>
      </c>
      <c r="C3456" t="s">
        <v>4842</v>
      </c>
      <c r="D3456">
        <v>63</v>
      </c>
      <c r="E3456" t="s">
        <v>4845</v>
      </c>
      <c r="F3456">
        <v>7.2</v>
      </c>
      <c r="K3456" t="s">
        <v>6860</v>
      </c>
      <c r="L3456" t="s">
        <v>6861</v>
      </c>
      <c r="M3456" t="s">
        <v>6865</v>
      </c>
      <c r="N3456">
        <v>9</v>
      </c>
      <c r="O3456" t="s">
        <v>15451</v>
      </c>
      <c r="P3456" t="s">
        <v>18007</v>
      </c>
      <c r="Q3456">
        <v>6</v>
      </c>
      <c r="R3456">
        <v>5</v>
      </c>
      <c r="S3456">
        <v>2.9</v>
      </c>
      <c r="T3456">
        <v>4.41</v>
      </c>
      <c r="U3456">
        <v>582.70000000000005</v>
      </c>
      <c r="V3456">
        <v>136.63</v>
      </c>
      <c r="W3456">
        <v>3.14</v>
      </c>
      <c r="X3456">
        <v>6.92</v>
      </c>
      <c r="Y3456">
        <v>8.31</v>
      </c>
      <c r="Z3456">
        <v>3</v>
      </c>
      <c r="AA3456" t="s">
        <v>4250</v>
      </c>
      <c r="AB3456">
        <v>1</v>
      </c>
      <c r="AC3456">
        <v>13</v>
      </c>
      <c r="AD3456">
        <v>1.69</v>
      </c>
      <c r="AF3456" t="s">
        <v>7949</v>
      </c>
      <c r="AI3456">
        <v>0</v>
      </c>
      <c r="AJ3456">
        <v>0</v>
      </c>
      <c r="AK3456" t="s">
        <v>19931</v>
      </c>
      <c r="AL3456" t="s">
        <v>19931</v>
      </c>
      <c r="AM3456" t="s">
        <v>20019</v>
      </c>
    </row>
    <row r="3457" spans="1:39" x14ac:dyDescent="0.25">
      <c r="A3457" t="s">
        <v>10356</v>
      </c>
      <c r="B3457" t="s">
        <v>4841</v>
      </c>
      <c r="C3457" t="s">
        <v>4842</v>
      </c>
      <c r="D3457">
        <v>63</v>
      </c>
      <c r="E3457" t="s">
        <v>4845</v>
      </c>
      <c r="F3457">
        <v>7.2</v>
      </c>
      <c r="K3457" t="s">
        <v>6860</v>
      </c>
      <c r="M3457" t="s">
        <v>15148</v>
      </c>
      <c r="N3457">
        <v>8</v>
      </c>
      <c r="O3457" t="s">
        <v>15524</v>
      </c>
      <c r="P3457" t="s">
        <v>18008</v>
      </c>
      <c r="Q3457">
        <v>8</v>
      </c>
      <c r="R3457">
        <v>6</v>
      </c>
      <c r="S3457">
        <v>3.8</v>
      </c>
      <c r="T3457">
        <v>3.8</v>
      </c>
      <c r="U3457">
        <v>710.92</v>
      </c>
      <c r="V3457">
        <v>187.85</v>
      </c>
      <c r="W3457">
        <v>3.4</v>
      </c>
      <c r="X3457">
        <v>11.35</v>
      </c>
      <c r="Y3457">
        <v>5.15</v>
      </c>
      <c r="Z3457">
        <v>2</v>
      </c>
      <c r="AA3457" t="s">
        <v>4250</v>
      </c>
      <c r="AB3457">
        <v>2</v>
      </c>
      <c r="AC3457">
        <v>18</v>
      </c>
      <c r="AD3457">
        <v>1.7</v>
      </c>
      <c r="AF3457" t="s">
        <v>7949</v>
      </c>
      <c r="AI3457">
        <v>0</v>
      </c>
      <c r="AJ3457">
        <v>0</v>
      </c>
      <c r="AK3457" t="s">
        <v>19955</v>
      </c>
      <c r="AL3457" t="s">
        <v>19955</v>
      </c>
      <c r="AM3457" t="s">
        <v>20019</v>
      </c>
    </row>
    <row r="3458" spans="1:39" x14ac:dyDescent="0.25">
      <c r="A3458" t="s">
        <v>10357</v>
      </c>
      <c r="B3458" t="s">
        <v>4841</v>
      </c>
      <c r="C3458" t="s">
        <v>4842</v>
      </c>
      <c r="D3458">
        <v>63</v>
      </c>
      <c r="E3458" t="s">
        <v>4845</v>
      </c>
      <c r="F3458">
        <v>7.2</v>
      </c>
      <c r="K3458" t="s">
        <v>6860</v>
      </c>
      <c r="M3458" t="s">
        <v>15150</v>
      </c>
      <c r="N3458">
        <v>8</v>
      </c>
      <c r="O3458" t="s">
        <v>15526</v>
      </c>
      <c r="P3458" t="s">
        <v>18009</v>
      </c>
      <c r="Q3458">
        <v>5</v>
      </c>
      <c r="R3458">
        <v>4</v>
      </c>
      <c r="S3458">
        <v>3.29</v>
      </c>
      <c r="T3458">
        <v>4.2699999999999996</v>
      </c>
      <c r="U3458">
        <v>527.66999999999996</v>
      </c>
      <c r="V3458">
        <v>99.69</v>
      </c>
      <c r="W3458">
        <v>3.96</v>
      </c>
      <c r="X3458">
        <v>13.75</v>
      </c>
      <c r="Y3458">
        <v>8.35</v>
      </c>
      <c r="Z3458">
        <v>3</v>
      </c>
      <c r="AA3458" t="s">
        <v>4250</v>
      </c>
      <c r="AB3458">
        <v>1</v>
      </c>
      <c r="AC3458">
        <v>11</v>
      </c>
      <c r="AD3458">
        <v>2.222</v>
      </c>
      <c r="AF3458" t="s">
        <v>7949</v>
      </c>
      <c r="AI3458">
        <v>0</v>
      </c>
      <c r="AJ3458">
        <v>0</v>
      </c>
      <c r="AK3458" t="s">
        <v>19942</v>
      </c>
      <c r="AL3458" t="s">
        <v>19942</v>
      </c>
      <c r="AM3458" t="s">
        <v>20019</v>
      </c>
    </row>
    <row r="3459" spans="1:39" x14ac:dyDescent="0.25">
      <c r="A3459" t="s">
        <v>10358</v>
      </c>
      <c r="B3459" t="s">
        <v>4841</v>
      </c>
      <c r="C3459" t="s">
        <v>4842</v>
      </c>
      <c r="D3459">
        <v>63</v>
      </c>
      <c r="E3459" t="s">
        <v>4845</v>
      </c>
      <c r="F3459">
        <v>7.2</v>
      </c>
      <c r="K3459" t="s">
        <v>6860</v>
      </c>
      <c r="M3459" t="s">
        <v>15045</v>
      </c>
      <c r="N3459">
        <v>8</v>
      </c>
      <c r="O3459" t="s">
        <v>15571</v>
      </c>
      <c r="P3459" t="s">
        <v>18010</v>
      </c>
      <c r="Q3459">
        <v>4</v>
      </c>
      <c r="R3459">
        <v>1</v>
      </c>
      <c r="S3459">
        <v>3.66</v>
      </c>
      <c r="T3459">
        <v>4.62</v>
      </c>
      <c r="U3459">
        <v>419.42</v>
      </c>
      <c r="V3459">
        <v>53.07</v>
      </c>
      <c r="W3459">
        <v>4.6399999999999997</v>
      </c>
      <c r="Y3459">
        <v>8.33</v>
      </c>
      <c r="Z3459">
        <v>3</v>
      </c>
      <c r="AA3459" t="s">
        <v>4250</v>
      </c>
      <c r="AB3459">
        <v>0</v>
      </c>
      <c r="AC3459">
        <v>4</v>
      </c>
      <c r="AD3459">
        <v>3.6039047619047619</v>
      </c>
      <c r="AF3459" t="s">
        <v>7949</v>
      </c>
      <c r="AI3459">
        <v>0</v>
      </c>
      <c r="AJ3459">
        <v>0</v>
      </c>
      <c r="AK3459" t="s">
        <v>19976</v>
      </c>
      <c r="AL3459" t="s">
        <v>19976</v>
      </c>
      <c r="AM3459" t="s">
        <v>20019</v>
      </c>
    </row>
    <row r="3460" spans="1:39" x14ac:dyDescent="0.25">
      <c r="A3460" t="s">
        <v>5569</v>
      </c>
      <c r="B3460" t="s">
        <v>4841</v>
      </c>
      <c r="C3460" t="s">
        <v>4842</v>
      </c>
      <c r="D3460">
        <v>63</v>
      </c>
      <c r="E3460" t="s">
        <v>4845</v>
      </c>
      <c r="F3460">
        <v>7.2</v>
      </c>
      <c r="I3460" t="s">
        <v>6434</v>
      </c>
      <c r="K3460" t="s">
        <v>6860</v>
      </c>
      <c r="L3460" t="s">
        <v>6861</v>
      </c>
      <c r="M3460" t="s">
        <v>6890</v>
      </c>
      <c r="N3460">
        <v>9</v>
      </c>
      <c r="O3460" t="s">
        <v>6949</v>
      </c>
      <c r="P3460" t="s">
        <v>7295</v>
      </c>
      <c r="Q3460">
        <v>8</v>
      </c>
      <c r="R3460">
        <v>1</v>
      </c>
      <c r="S3460">
        <v>1.77</v>
      </c>
      <c r="T3460">
        <v>1.79</v>
      </c>
      <c r="U3460">
        <v>409.43</v>
      </c>
      <c r="V3460">
        <v>120.73</v>
      </c>
      <c r="W3460">
        <v>0.92</v>
      </c>
      <c r="Y3460">
        <v>5.87</v>
      </c>
      <c r="Z3460">
        <v>2</v>
      </c>
      <c r="AA3460" t="s">
        <v>4250</v>
      </c>
      <c r="AB3460">
        <v>0</v>
      </c>
      <c r="AC3460">
        <v>3</v>
      </c>
      <c r="AD3460">
        <v>4.480261904761905</v>
      </c>
      <c r="AF3460" t="s">
        <v>7949</v>
      </c>
      <c r="AI3460">
        <v>0</v>
      </c>
      <c r="AJ3460">
        <v>0</v>
      </c>
      <c r="AM3460" t="s">
        <v>20019</v>
      </c>
    </row>
    <row r="3461" spans="1:39" x14ac:dyDescent="0.25">
      <c r="A3461" t="s">
        <v>10359</v>
      </c>
      <c r="B3461" t="s">
        <v>4841</v>
      </c>
      <c r="C3461" t="s">
        <v>4842</v>
      </c>
      <c r="D3461">
        <v>63</v>
      </c>
      <c r="E3461" t="s">
        <v>4845</v>
      </c>
      <c r="F3461">
        <v>7.2</v>
      </c>
      <c r="I3461" t="s">
        <v>13609</v>
      </c>
      <c r="K3461" t="s">
        <v>6860</v>
      </c>
      <c r="L3461" t="s">
        <v>6861</v>
      </c>
      <c r="M3461" t="s">
        <v>15184</v>
      </c>
      <c r="N3461">
        <v>9</v>
      </c>
      <c r="O3461" t="s">
        <v>15572</v>
      </c>
      <c r="P3461" t="s">
        <v>18011</v>
      </c>
      <c r="Q3461">
        <v>5</v>
      </c>
      <c r="R3461">
        <v>1</v>
      </c>
      <c r="S3461">
        <v>3.71</v>
      </c>
      <c r="T3461">
        <v>4.55</v>
      </c>
      <c r="U3461">
        <v>478.52</v>
      </c>
      <c r="V3461">
        <v>65.959999999999994</v>
      </c>
      <c r="W3461">
        <v>5.41</v>
      </c>
      <c r="Y3461">
        <v>8.18</v>
      </c>
      <c r="Z3461">
        <v>4</v>
      </c>
      <c r="AA3461" t="s">
        <v>4250</v>
      </c>
      <c r="AB3461">
        <v>1</v>
      </c>
      <c r="AC3461">
        <v>6</v>
      </c>
      <c r="AD3461">
        <v>3.2667619047619052</v>
      </c>
      <c r="AF3461" t="s">
        <v>7949</v>
      </c>
      <c r="AI3461">
        <v>0</v>
      </c>
      <c r="AJ3461">
        <v>0</v>
      </c>
      <c r="AM3461" t="s">
        <v>20019</v>
      </c>
    </row>
    <row r="3462" spans="1:39" x14ac:dyDescent="0.25">
      <c r="A3462" t="s">
        <v>10360</v>
      </c>
      <c r="B3462" t="s">
        <v>4841</v>
      </c>
      <c r="C3462" t="s">
        <v>4842</v>
      </c>
      <c r="D3462">
        <v>63</v>
      </c>
      <c r="E3462" t="s">
        <v>4845</v>
      </c>
      <c r="F3462">
        <v>7.2</v>
      </c>
      <c r="I3462" t="s">
        <v>13610</v>
      </c>
      <c r="K3462" t="s">
        <v>6860</v>
      </c>
      <c r="L3462" t="s">
        <v>6861</v>
      </c>
      <c r="M3462" t="s">
        <v>15075</v>
      </c>
      <c r="N3462">
        <v>9</v>
      </c>
      <c r="O3462" t="s">
        <v>15429</v>
      </c>
      <c r="P3462" t="s">
        <v>18012</v>
      </c>
      <c r="Q3462">
        <v>8</v>
      </c>
      <c r="R3462">
        <v>2</v>
      </c>
      <c r="S3462">
        <v>3.26</v>
      </c>
      <c r="T3462">
        <v>3.27</v>
      </c>
      <c r="U3462">
        <v>370.44</v>
      </c>
      <c r="V3462">
        <v>115.38</v>
      </c>
      <c r="W3462">
        <v>2.31</v>
      </c>
      <c r="X3462">
        <v>10.69</v>
      </c>
      <c r="Y3462">
        <v>4.66</v>
      </c>
      <c r="Z3462">
        <v>2</v>
      </c>
      <c r="AA3462" t="s">
        <v>4250</v>
      </c>
      <c r="AB3462">
        <v>0</v>
      </c>
      <c r="AC3462">
        <v>4</v>
      </c>
      <c r="AD3462">
        <v>3.8144285714285719</v>
      </c>
      <c r="AF3462" t="s">
        <v>7949</v>
      </c>
      <c r="AI3462">
        <v>0</v>
      </c>
      <c r="AJ3462">
        <v>0</v>
      </c>
      <c r="AM3462" t="s">
        <v>20019</v>
      </c>
    </row>
    <row r="3463" spans="1:39" x14ac:dyDescent="0.25">
      <c r="A3463" t="s">
        <v>10360</v>
      </c>
      <c r="B3463" t="s">
        <v>4841</v>
      </c>
      <c r="C3463" t="s">
        <v>4842</v>
      </c>
      <c r="D3463">
        <v>63</v>
      </c>
      <c r="E3463" t="s">
        <v>4845</v>
      </c>
      <c r="F3463">
        <v>7.2</v>
      </c>
      <c r="I3463" t="s">
        <v>13611</v>
      </c>
      <c r="K3463" t="s">
        <v>6860</v>
      </c>
      <c r="L3463" t="s">
        <v>6861</v>
      </c>
      <c r="M3463" t="s">
        <v>15076</v>
      </c>
      <c r="N3463">
        <v>8</v>
      </c>
      <c r="O3463" t="s">
        <v>15430</v>
      </c>
      <c r="P3463" t="s">
        <v>18012</v>
      </c>
      <c r="Q3463">
        <v>8</v>
      </c>
      <c r="R3463">
        <v>2</v>
      </c>
      <c r="S3463">
        <v>3.26</v>
      </c>
      <c r="T3463">
        <v>3.27</v>
      </c>
      <c r="U3463">
        <v>370.44</v>
      </c>
      <c r="V3463">
        <v>115.38</v>
      </c>
      <c r="W3463">
        <v>2.31</v>
      </c>
      <c r="X3463">
        <v>10.69</v>
      </c>
      <c r="Y3463">
        <v>4.66</v>
      </c>
      <c r="Z3463">
        <v>2</v>
      </c>
      <c r="AA3463" t="s">
        <v>4250</v>
      </c>
      <c r="AB3463">
        <v>0</v>
      </c>
      <c r="AC3463">
        <v>4</v>
      </c>
      <c r="AD3463">
        <v>3.8144285714285719</v>
      </c>
      <c r="AF3463" t="s">
        <v>7949</v>
      </c>
      <c r="AI3463">
        <v>0</v>
      </c>
      <c r="AJ3463">
        <v>0</v>
      </c>
      <c r="AM3463" t="s">
        <v>20019</v>
      </c>
    </row>
    <row r="3464" spans="1:39" x14ac:dyDescent="0.25">
      <c r="A3464" t="s">
        <v>9780</v>
      </c>
      <c r="B3464" t="s">
        <v>4841</v>
      </c>
      <c r="C3464" t="s">
        <v>4842</v>
      </c>
      <c r="D3464">
        <v>63.5</v>
      </c>
      <c r="E3464" t="s">
        <v>4845</v>
      </c>
      <c r="F3464">
        <v>7.2</v>
      </c>
      <c r="I3464" t="s">
        <v>13612</v>
      </c>
      <c r="K3464" t="s">
        <v>6860</v>
      </c>
      <c r="L3464" t="s">
        <v>6861</v>
      </c>
      <c r="M3464" t="s">
        <v>14972</v>
      </c>
      <c r="N3464">
        <v>8</v>
      </c>
      <c r="O3464" t="s">
        <v>15293</v>
      </c>
      <c r="P3464" t="s">
        <v>17432</v>
      </c>
      <c r="Q3464">
        <v>7</v>
      </c>
      <c r="R3464">
        <v>2</v>
      </c>
      <c r="S3464">
        <v>3.75</v>
      </c>
      <c r="T3464">
        <v>3.75</v>
      </c>
      <c r="U3464">
        <v>472.81</v>
      </c>
      <c r="V3464">
        <v>98.31</v>
      </c>
      <c r="W3464">
        <v>4.3899999999999997</v>
      </c>
      <c r="Y3464">
        <v>3.66</v>
      </c>
      <c r="Z3464">
        <v>3</v>
      </c>
      <c r="AA3464" t="s">
        <v>4250</v>
      </c>
      <c r="AB3464">
        <v>0</v>
      </c>
      <c r="AC3464">
        <v>4</v>
      </c>
      <c r="AD3464">
        <v>3.167214285714286</v>
      </c>
      <c r="AF3464" t="s">
        <v>7949</v>
      </c>
      <c r="AI3464">
        <v>0</v>
      </c>
      <c r="AJ3464">
        <v>0</v>
      </c>
      <c r="AM3464" t="s">
        <v>20019</v>
      </c>
    </row>
    <row r="3465" spans="1:39" x14ac:dyDescent="0.25">
      <c r="A3465" t="s">
        <v>10361</v>
      </c>
      <c r="B3465" t="s">
        <v>4841</v>
      </c>
      <c r="C3465" t="s">
        <v>4842</v>
      </c>
      <c r="D3465">
        <v>63.7</v>
      </c>
      <c r="E3465" t="s">
        <v>4845</v>
      </c>
      <c r="F3465">
        <v>7.2</v>
      </c>
      <c r="I3465" t="s">
        <v>13613</v>
      </c>
      <c r="K3465" t="s">
        <v>6860</v>
      </c>
      <c r="L3465" t="s">
        <v>6861</v>
      </c>
      <c r="M3465" t="s">
        <v>14987</v>
      </c>
      <c r="N3465">
        <v>9</v>
      </c>
      <c r="O3465" t="s">
        <v>15311</v>
      </c>
      <c r="P3465" t="s">
        <v>18013</v>
      </c>
      <c r="Q3465">
        <v>7</v>
      </c>
      <c r="R3465">
        <v>2</v>
      </c>
      <c r="S3465">
        <v>1.65</v>
      </c>
      <c r="T3465">
        <v>1.66</v>
      </c>
      <c r="U3465">
        <v>421.38</v>
      </c>
      <c r="V3465">
        <v>111.72</v>
      </c>
      <c r="W3465">
        <v>2.38</v>
      </c>
      <c r="X3465">
        <v>8.9700000000000006</v>
      </c>
      <c r="Y3465">
        <v>4.17</v>
      </c>
      <c r="Z3465">
        <v>2</v>
      </c>
      <c r="AA3465" t="s">
        <v>4250</v>
      </c>
      <c r="AB3465">
        <v>0</v>
      </c>
      <c r="AC3465">
        <v>5</v>
      </c>
      <c r="AD3465">
        <v>4.3375714285714286</v>
      </c>
      <c r="AF3465" t="s">
        <v>7949</v>
      </c>
      <c r="AI3465">
        <v>0</v>
      </c>
      <c r="AJ3465">
        <v>0</v>
      </c>
      <c r="AM3465" t="s">
        <v>20019</v>
      </c>
    </row>
    <row r="3466" spans="1:39" x14ac:dyDescent="0.25">
      <c r="A3466" t="s">
        <v>10362</v>
      </c>
      <c r="B3466" t="s">
        <v>4841</v>
      </c>
      <c r="C3466" t="s">
        <v>4842</v>
      </c>
      <c r="D3466">
        <v>63.8</v>
      </c>
      <c r="E3466" t="s">
        <v>4845</v>
      </c>
      <c r="F3466">
        <v>7.2</v>
      </c>
      <c r="I3466" t="s">
        <v>13614</v>
      </c>
      <c r="K3466" t="s">
        <v>6860</v>
      </c>
      <c r="L3466" t="s">
        <v>6861</v>
      </c>
      <c r="M3466" t="s">
        <v>14987</v>
      </c>
      <c r="N3466">
        <v>9</v>
      </c>
      <c r="O3466" t="s">
        <v>15311</v>
      </c>
      <c r="P3466" t="s">
        <v>18014</v>
      </c>
      <c r="Q3466">
        <v>5</v>
      </c>
      <c r="R3466">
        <v>2</v>
      </c>
      <c r="S3466">
        <v>1.92</v>
      </c>
      <c r="T3466">
        <v>1.92</v>
      </c>
      <c r="U3466">
        <v>422.38</v>
      </c>
      <c r="V3466">
        <v>89.6</v>
      </c>
      <c r="W3466">
        <v>3.62</v>
      </c>
      <c r="X3466">
        <v>10.36</v>
      </c>
      <c r="Y3466">
        <v>5.03</v>
      </c>
      <c r="Z3466">
        <v>2</v>
      </c>
      <c r="AA3466" t="s">
        <v>4250</v>
      </c>
      <c r="AB3466">
        <v>0</v>
      </c>
      <c r="AC3466">
        <v>5</v>
      </c>
      <c r="AD3466">
        <v>5.0544285714285717</v>
      </c>
      <c r="AF3466" t="s">
        <v>7949</v>
      </c>
      <c r="AI3466">
        <v>0</v>
      </c>
      <c r="AJ3466">
        <v>0</v>
      </c>
      <c r="AM3466" t="s">
        <v>20019</v>
      </c>
    </row>
    <row r="3467" spans="1:39" x14ac:dyDescent="0.25">
      <c r="A3467" t="s">
        <v>10363</v>
      </c>
      <c r="B3467" t="s">
        <v>4841</v>
      </c>
      <c r="C3467" t="s">
        <v>4842</v>
      </c>
      <c r="D3467">
        <v>63.9</v>
      </c>
      <c r="E3467" t="s">
        <v>4845</v>
      </c>
      <c r="F3467">
        <v>7.19</v>
      </c>
      <c r="I3467" t="s">
        <v>13615</v>
      </c>
      <c r="K3467" t="s">
        <v>6860</v>
      </c>
      <c r="L3467" t="s">
        <v>6861</v>
      </c>
      <c r="M3467" t="s">
        <v>14987</v>
      </c>
      <c r="N3467">
        <v>9</v>
      </c>
      <c r="O3467" t="s">
        <v>15311</v>
      </c>
      <c r="P3467" t="s">
        <v>18015</v>
      </c>
      <c r="Q3467">
        <v>7</v>
      </c>
      <c r="R3467">
        <v>2</v>
      </c>
      <c r="S3467">
        <v>3.08</v>
      </c>
      <c r="T3467">
        <v>3.08</v>
      </c>
      <c r="U3467">
        <v>434.81</v>
      </c>
      <c r="V3467">
        <v>98.31</v>
      </c>
      <c r="W3467">
        <v>3.75</v>
      </c>
      <c r="Y3467">
        <v>4.2</v>
      </c>
      <c r="Z3467">
        <v>3</v>
      </c>
      <c r="AA3467" t="s">
        <v>4250</v>
      </c>
      <c r="AB3467">
        <v>0</v>
      </c>
      <c r="AC3467">
        <v>4</v>
      </c>
      <c r="AD3467">
        <v>4.1086428571428568</v>
      </c>
      <c r="AF3467" t="s">
        <v>7949</v>
      </c>
      <c r="AI3467">
        <v>0</v>
      </c>
      <c r="AJ3467">
        <v>0</v>
      </c>
      <c r="AM3467" t="s">
        <v>20019</v>
      </c>
    </row>
    <row r="3468" spans="1:39" x14ac:dyDescent="0.25">
      <c r="A3468" t="s">
        <v>9073</v>
      </c>
      <c r="B3468" t="s">
        <v>4841</v>
      </c>
      <c r="C3468" t="s">
        <v>4842</v>
      </c>
      <c r="D3468">
        <v>64</v>
      </c>
      <c r="E3468" t="s">
        <v>4845</v>
      </c>
      <c r="F3468">
        <v>7.19</v>
      </c>
      <c r="K3468" t="s">
        <v>6860</v>
      </c>
      <c r="L3468" t="s">
        <v>6861</v>
      </c>
      <c r="M3468" t="s">
        <v>15026</v>
      </c>
      <c r="N3468">
        <v>9</v>
      </c>
      <c r="O3468" t="s">
        <v>15368</v>
      </c>
      <c r="P3468" t="s">
        <v>16725</v>
      </c>
      <c r="Q3468">
        <v>6</v>
      </c>
      <c r="R3468">
        <v>3</v>
      </c>
      <c r="S3468">
        <v>0.97</v>
      </c>
      <c r="T3468">
        <v>3.14</v>
      </c>
      <c r="U3468">
        <v>526.70000000000005</v>
      </c>
      <c r="V3468">
        <v>103.67</v>
      </c>
      <c r="W3468">
        <v>3.07</v>
      </c>
      <c r="X3468">
        <v>13.79</v>
      </c>
      <c r="Y3468">
        <v>9.86</v>
      </c>
      <c r="Z3468">
        <v>3</v>
      </c>
      <c r="AA3468" t="s">
        <v>4250</v>
      </c>
      <c r="AB3468">
        <v>1</v>
      </c>
      <c r="AC3468">
        <v>10</v>
      </c>
      <c r="AD3468">
        <v>2.7109999999999999</v>
      </c>
      <c r="AF3468" t="s">
        <v>7952</v>
      </c>
      <c r="AI3468">
        <v>0</v>
      </c>
      <c r="AJ3468">
        <v>0</v>
      </c>
      <c r="AK3468" t="s">
        <v>19878</v>
      </c>
      <c r="AL3468" t="s">
        <v>19878</v>
      </c>
      <c r="AM3468" t="s">
        <v>20019</v>
      </c>
    </row>
    <row r="3469" spans="1:39" x14ac:dyDescent="0.25">
      <c r="A3469" t="s">
        <v>10364</v>
      </c>
      <c r="B3469" t="s">
        <v>4841</v>
      </c>
      <c r="C3469" t="s">
        <v>4842</v>
      </c>
      <c r="D3469">
        <v>64</v>
      </c>
      <c r="E3469" t="s">
        <v>4845</v>
      </c>
      <c r="F3469">
        <v>7.19</v>
      </c>
      <c r="K3469" t="s">
        <v>6860</v>
      </c>
      <c r="L3469" t="s">
        <v>6861</v>
      </c>
      <c r="M3469" t="s">
        <v>14950</v>
      </c>
      <c r="N3469">
        <v>9</v>
      </c>
      <c r="O3469" t="s">
        <v>15271</v>
      </c>
      <c r="P3469" t="s">
        <v>18016</v>
      </c>
      <c r="Q3469">
        <v>4</v>
      </c>
      <c r="R3469">
        <v>2</v>
      </c>
      <c r="S3469">
        <v>3.11</v>
      </c>
      <c r="T3469">
        <v>3.11</v>
      </c>
      <c r="U3469">
        <v>367.39</v>
      </c>
      <c r="V3469">
        <v>50.41</v>
      </c>
      <c r="W3469">
        <v>3.67</v>
      </c>
      <c r="Y3469">
        <v>5.69</v>
      </c>
      <c r="Z3469">
        <v>1</v>
      </c>
      <c r="AA3469" t="s">
        <v>4250</v>
      </c>
      <c r="AB3469">
        <v>0</v>
      </c>
      <c r="AC3469">
        <v>4</v>
      </c>
      <c r="AD3469">
        <v>4.8372142857142846</v>
      </c>
      <c r="AF3469" t="s">
        <v>7949</v>
      </c>
      <c r="AI3469">
        <v>0</v>
      </c>
      <c r="AJ3469">
        <v>0</v>
      </c>
      <c r="AK3469" t="s">
        <v>19839</v>
      </c>
      <c r="AL3469" t="s">
        <v>19839</v>
      </c>
      <c r="AM3469" t="s">
        <v>20019</v>
      </c>
    </row>
    <row r="3470" spans="1:39" x14ac:dyDescent="0.25">
      <c r="A3470" t="s">
        <v>8789</v>
      </c>
      <c r="B3470" t="s">
        <v>4841</v>
      </c>
      <c r="C3470" t="s">
        <v>4842</v>
      </c>
      <c r="D3470">
        <v>64</v>
      </c>
      <c r="E3470" t="s">
        <v>4845</v>
      </c>
      <c r="F3470">
        <v>7.19</v>
      </c>
      <c r="K3470" t="s">
        <v>6860</v>
      </c>
      <c r="L3470" t="s">
        <v>6861</v>
      </c>
      <c r="M3470" t="s">
        <v>15008</v>
      </c>
      <c r="N3470">
        <v>9</v>
      </c>
      <c r="O3470" t="s">
        <v>15339</v>
      </c>
      <c r="P3470" t="s">
        <v>16441</v>
      </c>
      <c r="Q3470">
        <v>8</v>
      </c>
      <c r="R3470">
        <v>3</v>
      </c>
      <c r="S3470">
        <v>2.0299999999999998</v>
      </c>
      <c r="T3470">
        <v>2.11</v>
      </c>
      <c r="U3470">
        <v>575.75</v>
      </c>
      <c r="V3470">
        <v>110.53</v>
      </c>
      <c r="W3470">
        <v>4.1399999999999997</v>
      </c>
      <c r="X3470">
        <v>13.83</v>
      </c>
      <c r="Y3470">
        <v>6.63</v>
      </c>
      <c r="Z3470">
        <v>3</v>
      </c>
      <c r="AA3470" t="s">
        <v>4250</v>
      </c>
      <c r="AB3470">
        <v>1</v>
      </c>
      <c r="AC3470">
        <v>11</v>
      </c>
      <c r="AD3470">
        <v>3.4673333333333338</v>
      </c>
      <c r="AF3470" t="s">
        <v>7949</v>
      </c>
      <c r="AI3470">
        <v>0</v>
      </c>
      <c r="AJ3470">
        <v>0</v>
      </c>
      <c r="AK3470" t="s">
        <v>19873</v>
      </c>
      <c r="AL3470" t="s">
        <v>19873</v>
      </c>
      <c r="AM3470" t="s">
        <v>20019</v>
      </c>
    </row>
    <row r="3471" spans="1:39" x14ac:dyDescent="0.25">
      <c r="A3471" t="s">
        <v>10365</v>
      </c>
      <c r="B3471" t="s">
        <v>4841</v>
      </c>
      <c r="C3471" t="s">
        <v>4842</v>
      </c>
      <c r="D3471">
        <v>64</v>
      </c>
      <c r="E3471" t="s">
        <v>4845</v>
      </c>
      <c r="F3471">
        <v>7.19</v>
      </c>
      <c r="I3471" t="s">
        <v>13616</v>
      </c>
      <c r="K3471" t="s">
        <v>6860</v>
      </c>
      <c r="L3471" t="s">
        <v>6861</v>
      </c>
      <c r="M3471" t="s">
        <v>15100</v>
      </c>
      <c r="N3471">
        <v>8</v>
      </c>
      <c r="O3471" t="s">
        <v>15463</v>
      </c>
      <c r="P3471" t="s">
        <v>18017</v>
      </c>
      <c r="Q3471">
        <v>8</v>
      </c>
      <c r="R3471">
        <v>3</v>
      </c>
      <c r="S3471">
        <v>1.87</v>
      </c>
      <c r="T3471">
        <v>1.89</v>
      </c>
      <c r="U3471">
        <v>445.35</v>
      </c>
      <c r="V3471">
        <v>141.4</v>
      </c>
      <c r="W3471">
        <v>2.15</v>
      </c>
      <c r="X3471">
        <v>8.7100000000000009</v>
      </c>
      <c r="Y3471">
        <v>1.55</v>
      </c>
      <c r="Z3471">
        <v>2</v>
      </c>
      <c r="AA3471" t="s">
        <v>4250</v>
      </c>
      <c r="AB3471">
        <v>0</v>
      </c>
      <c r="AC3471">
        <v>4</v>
      </c>
      <c r="AD3471">
        <v>3.5570238095238098</v>
      </c>
      <c r="AF3471" t="s">
        <v>7949</v>
      </c>
      <c r="AI3471">
        <v>0</v>
      </c>
      <c r="AJ3471">
        <v>0</v>
      </c>
      <c r="AM3471" t="s">
        <v>20019</v>
      </c>
    </row>
    <row r="3472" spans="1:39" x14ac:dyDescent="0.25">
      <c r="A3472" t="s">
        <v>5406</v>
      </c>
      <c r="B3472" t="s">
        <v>4841</v>
      </c>
      <c r="C3472" t="s">
        <v>4842</v>
      </c>
      <c r="D3472">
        <v>64</v>
      </c>
      <c r="E3472" t="s">
        <v>4845</v>
      </c>
      <c r="F3472">
        <v>7.19</v>
      </c>
      <c r="K3472" t="s">
        <v>6860</v>
      </c>
      <c r="M3472" t="s">
        <v>15072</v>
      </c>
      <c r="N3472">
        <v>8</v>
      </c>
      <c r="O3472" t="s">
        <v>15425</v>
      </c>
      <c r="P3472" t="s">
        <v>7132</v>
      </c>
      <c r="Q3472">
        <v>6</v>
      </c>
      <c r="R3472">
        <v>3</v>
      </c>
      <c r="S3472">
        <v>5.65</v>
      </c>
      <c r="T3472">
        <v>5.74</v>
      </c>
      <c r="U3472">
        <v>670.82</v>
      </c>
      <c r="V3472">
        <v>119.05</v>
      </c>
      <c r="W3472">
        <v>4.21</v>
      </c>
      <c r="X3472">
        <v>13.9</v>
      </c>
      <c r="Y3472">
        <v>6.91</v>
      </c>
      <c r="Z3472">
        <v>3</v>
      </c>
      <c r="AA3472" t="s">
        <v>4250</v>
      </c>
      <c r="AB3472">
        <v>1</v>
      </c>
      <c r="AC3472">
        <v>13</v>
      </c>
      <c r="AD3472">
        <v>1.198333333333333</v>
      </c>
      <c r="AF3472" t="s">
        <v>7949</v>
      </c>
      <c r="AI3472">
        <v>0</v>
      </c>
      <c r="AJ3472">
        <v>0</v>
      </c>
      <c r="AK3472" t="s">
        <v>7966</v>
      </c>
      <c r="AL3472" t="s">
        <v>7966</v>
      </c>
      <c r="AM3472" t="s">
        <v>20019</v>
      </c>
    </row>
    <row r="3473" spans="1:39" x14ac:dyDescent="0.25">
      <c r="A3473" t="s">
        <v>10366</v>
      </c>
      <c r="B3473" t="s">
        <v>4841</v>
      </c>
      <c r="C3473" t="s">
        <v>4842</v>
      </c>
      <c r="D3473">
        <v>64</v>
      </c>
      <c r="E3473" t="s">
        <v>4845</v>
      </c>
      <c r="F3473">
        <v>7.19</v>
      </c>
      <c r="I3473" t="s">
        <v>13617</v>
      </c>
      <c r="K3473" t="s">
        <v>6860</v>
      </c>
      <c r="L3473" t="s">
        <v>6861</v>
      </c>
      <c r="M3473" t="s">
        <v>15021</v>
      </c>
      <c r="N3473">
        <v>9</v>
      </c>
      <c r="O3473" t="s">
        <v>15359</v>
      </c>
      <c r="P3473" t="s">
        <v>18018</v>
      </c>
      <c r="Q3473">
        <v>4</v>
      </c>
      <c r="R3473">
        <v>1</v>
      </c>
      <c r="S3473">
        <v>3.97</v>
      </c>
      <c r="T3473">
        <v>5.97</v>
      </c>
      <c r="U3473">
        <v>412.33</v>
      </c>
      <c r="V3473">
        <v>50.85</v>
      </c>
      <c r="W3473">
        <v>3.92</v>
      </c>
      <c r="Y3473">
        <v>12.56</v>
      </c>
      <c r="Z3473">
        <v>2</v>
      </c>
      <c r="AA3473" t="s">
        <v>4250</v>
      </c>
      <c r="AB3473">
        <v>0</v>
      </c>
      <c r="AC3473">
        <v>0</v>
      </c>
      <c r="AD3473">
        <v>2.4745476190476192</v>
      </c>
      <c r="AF3473" t="s">
        <v>7952</v>
      </c>
      <c r="AI3473">
        <v>0</v>
      </c>
      <c r="AJ3473">
        <v>0</v>
      </c>
      <c r="AM3473" t="s">
        <v>20019</v>
      </c>
    </row>
    <row r="3474" spans="1:39" x14ac:dyDescent="0.25">
      <c r="A3474" t="s">
        <v>10366</v>
      </c>
      <c r="B3474" t="s">
        <v>4841</v>
      </c>
      <c r="C3474" t="s">
        <v>4842</v>
      </c>
      <c r="D3474">
        <v>64</v>
      </c>
      <c r="E3474" t="s">
        <v>4845</v>
      </c>
      <c r="F3474">
        <v>7.19</v>
      </c>
      <c r="I3474" t="s">
        <v>13618</v>
      </c>
      <c r="K3474" t="s">
        <v>6860</v>
      </c>
      <c r="M3474" t="s">
        <v>14977</v>
      </c>
      <c r="N3474">
        <v>8</v>
      </c>
      <c r="O3474" t="s">
        <v>15298</v>
      </c>
      <c r="P3474" t="s">
        <v>18018</v>
      </c>
      <c r="Q3474">
        <v>4</v>
      </c>
      <c r="R3474">
        <v>1</v>
      </c>
      <c r="S3474">
        <v>3.97</v>
      </c>
      <c r="T3474">
        <v>5.97</v>
      </c>
      <c r="U3474">
        <v>412.33</v>
      </c>
      <c r="V3474">
        <v>50.85</v>
      </c>
      <c r="W3474">
        <v>3.92</v>
      </c>
      <c r="Y3474">
        <v>12.56</v>
      </c>
      <c r="Z3474">
        <v>2</v>
      </c>
      <c r="AA3474" t="s">
        <v>4250</v>
      </c>
      <c r="AB3474">
        <v>0</v>
      </c>
      <c r="AC3474">
        <v>0</v>
      </c>
      <c r="AD3474">
        <v>2.4745476190476192</v>
      </c>
      <c r="AF3474" t="s">
        <v>7952</v>
      </c>
      <c r="AI3474">
        <v>0</v>
      </c>
      <c r="AJ3474">
        <v>0</v>
      </c>
      <c r="AM3474" t="s">
        <v>20019</v>
      </c>
    </row>
    <row r="3475" spans="1:39" x14ac:dyDescent="0.25">
      <c r="A3475" t="s">
        <v>10367</v>
      </c>
      <c r="B3475" t="s">
        <v>4841</v>
      </c>
      <c r="C3475" t="s">
        <v>4842</v>
      </c>
      <c r="D3475">
        <v>64</v>
      </c>
      <c r="E3475" t="s">
        <v>4845</v>
      </c>
      <c r="F3475">
        <v>7.19</v>
      </c>
      <c r="I3475" t="s">
        <v>13619</v>
      </c>
      <c r="K3475" t="s">
        <v>6860</v>
      </c>
      <c r="L3475" t="s">
        <v>6861</v>
      </c>
      <c r="M3475" t="s">
        <v>15000</v>
      </c>
      <c r="N3475">
        <v>9</v>
      </c>
      <c r="O3475" t="s">
        <v>15330</v>
      </c>
      <c r="P3475" t="s">
        <v>18019</v>
      </c>
      <c r="Q3475">
        <v>4</v>
      </c>
      <c r="R3475">
        <v>1</v>
      </c>
      <c r="S3475">
        <v>5.96</v>
      </c>
      <c r="T3475">
        <v>5.96</v>
      </c>
      <c r="U3475">
        <v>442.39</v>
      </c>
      <c r="V3475">
        <v>59.97</v>
      </c>
      <c r="W3475">
        <v>5.78</v>
      </c>
      <c r="Y3475">
        <v>2.02</v>
      </c>
      <c r="Z3475">
        <v>2</v>
      </c>
      <c r="AA3475" t="s">
        <v>4250</v>
      </c>
      <c r="AB3475">
        <v>1</v>
      </c>
      <c r="AC3475">
        <v>2</v>
      </c>
      <c r="AD3475">
        <v>3.2448333333333341</v>
      </c>
      <c r="AF3475" t="s">
        <v>7949</v>
      </c>
      <c r="AI3475">
        <v>0</v>
      </c>
      <c r="AJ3475">
        <v>0</v>
      </c>
      <c r="AM3475" t="s">
        <v>20019</v>
      </c>
    </row>
    <row r="3476" spans="1:39" x14ac:dyDescent="0.25">
      <c r="A3476" t="s">
        <v>10368</v>
      </c>
      <c r="B3476" t="s">
        <v>4841</v>
      </c>
      <c r="C3476" t="s">
        <v>4842</v>
      </c>
      <c r="D3476">
        <v>64</v>
      </c>
      <c r="E3476" t="s">
        <v>4845</v>
      </c>
      <c r="F3476">
        <v>7.19</v>
      </c>
      <c r="I3476" t="s">
        <v>13620</v>
      </c>
      <c r="K3476" t="s">
        <v>6860</v>
      </c>
      <c r="L3476" t="s">
        <v>6861</v>
      </c>
      <c r="M3476" t="s">
        <v>15122</v>
      </c>
      <c r="N3476">
        <v>9</v>
      </c>
      <c r="O3476" t="s">
        <v>15494</v>
      </c>
      <c r="P3476" t="s">
        <v>18020</v>
      </c>
      <c r="Q3476">
        <v>7</v>
      </c>
      <c r="R3476">
        <v>1</v>
      </c>
      <c r="S3476">
        <v>1.9</v>
      </c>
      <c r="T3476">
        <v>1.9</v>
      </c>
      <c r="U3476">
        <v>372.43</v>
      </c>
      <c r="V3476">
        <v>97.43</v>
      </c>
      <c r="W3476">
        <v>3.03</v>
      </c>
      <c r="Y3476">
        <v>4.18</v>
      </c>
      <c r="Z3476">
        <v>2</v>
      </c>
      <c r="AA3476" t="s">
        <v>4250</v>
      </c>
      <c r="AB3476">
        <v>0</v>
      </c>
      <c r="AC3476">
        <v>2</v>
      </c>
      <c r="AD3476">
        <v>5.4968809523809519</v>
      </c>
      <c r="AF3476" t="s">
        <v>7949</v>
      </c>
      <c r="AI3476">
        <v>0</v>
      </c>
      <c r="AJ3476">
        <v>0</v>
      </c>
      <c r="AM3476" t="s">
        <v>20019</v>
      </c>
    </row>
    <row r="3477" spans="1:39" x14ac:dyDescent="0.25">
      <c r="A3477" t="s">
        <v>10342</v>
      </c>
      <c r="B3477" t="s">
        <v>4841</v>
      </c>
      <c r="C3477" t="s">
        <v>4842</v>
      </c>
      <c r="D3477">
        <v>64.099999999999994</v>
      </c>
      <c r="E3477" t="s">
        <v>4845</v>
      </c>
      <c r="F3477">
        <v>7.19</v>
      </c>
      <c r="I3477" t="s">
        <v>13621</v>
      </c>
      <c r="K3477" t="s">
        <v>6860</v>
      </c>
      <c r="L3477" t="s">
        <v>6861</v>
      </c>
      <c r="M3477" t="s">
        <v>14972</v>
      </c>
      <c r="N3477">
        <v>8</v>
      </c>
      <c r="O3477" t="s">
        <v>15293</v>
      </c>
      <c r="P3477" t="s">
        <v>17994</v>
      </c>
      <c r="Q3477">
        <v>8</v>
      </c>
      <c r="R3477">
        <v>2</v>
      </c>
      <c r="S3477">
        <v>1.99</v>
      </c>
      <c r="T3477">
        <v>1.99</v>
      </c>
      <c r="U3477">
        <v>463.37</v>
      </c>
      <c r="V3477">
        <v>122.1</v>
      </c>
      <c r="W3477">
        <v>3.8</v>
      </c>
      <c r="Y3477">
        <v>3.73</v>
      </c>
      <c r="Z3477">
        <v>3</v>
      </c>
      <c r="AA3477" t="s">
        <v>4250</v>
      </c>
      <c r="AB3477">
        <v>0</v>
      </c>
      <c r="AC3477">
        <v>3</v>
      </c>
      <c r="AD3477">
        <v>3.7616428571428568</v>
      </c>
      <c r="AF3477" t="s">
        <v>7949</v>
      </c>
      <c r="AI3477">
        <v>0</v>
      </c>
      <c r="AJ3477">
        <v>0</v>
      </c>
      <c r="AM3477" t="s">
        <v>20019</v>
      </c>
    </row>
    <row r="3478" spans="1:39" x14ac:dyDescent="0.25">
      <c r="A3478" t="s">
        <v>9928</v>
      </c>
      <c r="B3478" t="s">
        <v>4841</v>
      </c>
      <c r="C3478" t="s">
        <v>4842</v>
      </c>
      <c r="D3478">
        <v>64.3</v>
      </c>
      <c r="E3478" t="s">
        <v>4845</v>
      </c>
      <c r="F3478">
        <v>7.19</v>
      </c>
      <c r="K3478" t="s">
        <v>6860</v>
      </c>
      <c r="L3478" t="s">
        <v>6861</v>
      </c>
      <c r="M3478" t="s">
        <v>15061</v>
      </c>
      <c r="N3478">
        <v>9</v>
      </c>
      <c r="O3478" t="s">
        <v>15414</v>
      </c>
      <c r="P3478" t="s">
        <v>17580</v>
      </c>
      <c r="Q3478">
        <v>8</v>
      </c>
      <c r="R3478">
        <v>3</v>
      </c>
      <c r="S3478">
        <v>3.74</v>
      </c>
      <c r="T3478">
        <v>3.75</v>
      </c>
      <c r="U3478">
        <v>590.70000000000005</v>
      </c>
      <c r="V3478">
        <v>114.83</v>
      </c>
      <c r="W3478">
        <v>4.67</v>
      </c>
      <c r="X3478">
        <v>12.66</v>
      </c>
      <c r="Y3478">
        <v>5.75</v>
      </c>
      <c r="Z3478">
        <v>3</v>
      </c>
      <c r="AA3478" t="s">
        <v>4250</v>
      </c>
      <c r="AB3478">
        <v>1</v>
      </c>
      <c r="AC3478">
        <v>9</v>
      </c>
      <c r="AD3478">
        <v>2.0939999999999999</v>
      </c>
      <c r="AF3478" t="s">
        <v>7949</v>
      </c>
      <c r="AI3478">
        <v>0</v>
      </c>
      <c r="AJ3478">
        <v>0</v>
      </c>
      <c r="AK3478" t="s">
        <v>19913</v>
      </c>
      <c r="AL3478" t="s">
        <v>19913</v>
      </c>
      <c r="AM3478" t="s">
        <v>20019</v>
      </c>
    </row>
    <row r="3479" spans="1:39" x14ac:dyDescent="0.25">
      <c r="A3479" t="s">
        <v>10369</v>
      </c>
      <c r="B3479" t="s">
        <v>4841</v>
      </c>
      <c r="C3479" t="s">
        <v>4842</v>
      </c>
      <c r="D3479">
        <v>64.400000000000006</v>
      </c>
      <c r="E3479" t="s">
        <v>4845</v>
      </c>
      <c r="F3479">
        <v>7.19</v>
      </c>
      <c r="I3479" t="s">
        <v>13622</v>
      </c>
      <c r="K3479" t="s">
        <v>6860</v>
      </c>
      <c r="L3479" t="s">
        <v>6861</v>
      </c>
      <c r="M3479" t="s">
        <v>15185</v>
      </c>
      <c r="N3479">
        <v>9</v>
      </c>
      <c r="O3479" t="s">
        <v>15573</v>
      </c>
      <c r="P3479" t="s">
        <v>18021</v>
      </c>
      <c r="Q3479">
        <v>6</v>
      </c>
      <c r="R3479">
        <v>1</v>
      </c>
      <c r="S3479">
        <v>3.17</v>
      </c>
      <c r="T3479">
        <v>3.17</v>
      </c>
      <c r="U3479">
        <v>329.4</v>
      </c>
      <c r="V3479">
        <v>67.400000000000006</v>
      </c>
      <c r="W3479">
        <v>2.0099999999999998</v>
      </c>
      <c r="Y3479">
        <v>5.18</v>
      </c>
      <c r="Z3479">
        <v>2</v>
      </c>
      <c r="AA3479" t="s">
        <v>4250</v>
      </c>
      <c r="AB3479">
        <v>0</v>
      </c>
      <c r="AC3479">
        <v>2</v>
      </c>
      <c r="AD3479">
        <v>5.1633333333333331</v>
      </c>
      <c r="AF3479" t="s">
        <v>7949</v>
      </c>
      <c r="AI3479">
        <v>0</v>
      </c>
      <c r="AJ3479">
        <v>0</v>
      </c>
      <c r="AM3479" t="s">
        <v>20019</v>
      </c>
    </row>
    <row r="3480" spans="1:39" x14ac:dyDescent="0.25">
      <c r="A3480" t="s">
        <v>10119</v>
      </c>
      <c r="B3480" t="s">
        <v>4841</v>
      </c>
      <c r="C3480" t="s">
        <v>4842</v>
      </c>
      <c r="D3480">
        <v>65</v>
      </c>
      <c r="E3480" t="s">
        <v>4845</v>
      </c>
      <c r="F3480">
        <v>7.19</v>
      </c>
      <c r="K3480" t="s">
        <v>6860</v>
      </c>
      <c r="L3480" t="s">
        <v>6861</v>
      </c>
      <c r="M3480" t="s">
        <v>15096</v>
      </c>
      <c r="N3480">
        <v>9</v>
      </c>
      <c r="O3480" t="s">
        <v>15456</v>
      </c>
      <c r="P3480" t="s">
        <v>17771</v>
      </c>
      <c r="Q3480">
        <v>5</v>
      </c>
      <c r="R3480">
        <v>3</v>
      </c>
      <c r="S3480">
        <v>2.34</v>
      </c>
      <c r="T3480">
        <v>3.05</v>
      </c>
      <c r="U3480">
        <v>440.63</v>
      </c>
      <c r="V3480">
        <v>79.180000000000007</v>
      </c>
      <c r="W3480">
        <v>3.64</v>
      </c>
      <c r="Y3480">
        <v>8.68</v>
      </c>
      <c r="Z3480">
        <v>2</v>
      </c>
      <c r="AA3480" t="s">
        <v>4250</v>
      </c>
      <c r="AB3480">
        <v>0</v>
      </c>
      <c r="AC3480">
        <v>8</v>
      </c>
      <c r="AD3480">
        <v>4.0557380952380946</v>
      </c>
      <c r="AF3480" t="s">
        <v>7952</v>
      </c>
      <c r="AI3480">
        <v>0</v>
      </c>
      <c r="AJ3480">
        <v>0</v>
      </c>
      <c r="AK3480" t="s">
        <v>19924</v>
      </c>
      <c r="AL3480" t="s">
        <v>19924</v>
      </c>
      <c r="AM3480" t="s">
        <v>20019</v>
      </c>
    </row>
    <row r="3481" spans="1:39" x14ac:dyDescent="0.25">
      <c r="A3481" t="s">
        <v>10370</v>
      </c>
      <c r="B3481" t="s">
        <v>4841</v>
      </c>
      <c r="C3481" t="s">
        <v>4842</v>
      </c>
      <c r="D3481">
        <v>65</v>
      </c>
      <c r="E3481" t="s">
        <v>4845</v>
      </c>
      <c r="F3481">
        <v>7.19</v>
      </c>
      <c r="I3481" t="s">
        <v>13623</v>
      </c>
      <c r="K3481" t="s">
        <v>6860</v>
      </c>
      <c r="L3481" t="s">
        <v>6861</v>
      </c>
      <c r="M3481" t="s">
        <v>14987</v>
      </c>
      <c r="N3481">
        <v>9</v>
      </c>
      <c r="O3481" t="s">
        <v>15311</v>
      </c>
      <c r="P3481" t="s">
        <v>18022</v>
      </c>
      <c r="Q3481">
        <v>5</v>
      </c>
      <c r="R3481">
        <v>2</v>
      </c>
      <c r="S3481">
        <v>2.65</v>
      </c>
      <c r="T3481">
        <v>2.68</v>
      </c>
      <c r="U3481">
        <v>374.8</v>
      </c>
      <c r="V3481">
        <v>89.6</v>
      </c>
      <c r="W3481">
        <v>3.08</v>
      </c>
      <c r="X3481">
        <v>10.06</v>
      </c>
      <c r="Y3481">
        <v>6.26</v>
      </c>
      <c r="Z3481">
        <v>2</v>
      </c>
      <c r="AA3481" t="s">
        <v>4250</v>
      </c>
      <c r="AB3481">
        <v>0</v>
      </c>
      <c r="AC3481">
        <v>3</v>
      </c>
      <c r="AD3481">
        <v>5.069285714285714</v>
      </c>
      <c r="AF3481" t="s">
        <v>7949</v>
      </c>
      <c r="AI3481">
        <v>0</v>
      </c>
      <c r="AJ3481">
        <v>0</v>
      </c>
      <c r="AM3481" t="s">
        <v>20019</v>
      </c>
    </row>
    <row r="3482" spans="1:39" x14ac:dyDescent="0.25">
      <c r="A3482" t="s">
        <v>5732</v>
      </c>
      <c r="B3482" t="s">
        <v>4841</v>
      </c>
      <c r="C3482" t="s">
        <v>4842</v>
      </c>
      <c r="D3482">
        <v>65</v>
      </c>
      <c r="E3482" t="s">
        <v>4845</v>
      </c>
      <c r="F3482">
        <v>7.19</v>
      </c>
      <c r="K3482" t="s">
        <v>6860</v>
      </c>
      <c r="L3482" t="s">
        <v>6861</v>
      </c>
      <c r="M3482" t="s">
        <v>15186</v>
      </c>
      <c r="N3482">
        <v>9</v>
      </c>
      <c r="O3482" t="s">
        <v>15574</v>
      </c>
      <c r="P3482" t="s">
        <v>7458</v>
      </c>
      <c r="Q3482">
        <v>7</v>
      </c>
      <c r="R3482">
        <v>2</v>
      </c>
      <c r="S3482">
        <v>1.54</v>
      </c>
      <c r="T3482">
        <v>1.56</v>
      </c>
      <c r="U3482">
        <v>551.64</v>
      </c>
      <c r="V3482">
        <v>131.41999999999999</v>
      </c>
      <c r="W3482">
        <v>4.18</v>
      </c>
      <c r="X3482">
        <v>13.63</v>
      </c>
      <c r="Y3482">
        <v>6.08</v>
      </c>
      <c r="Z3482">
        <v>4</v>
      </c>
      <c r="AA3482" t="s">
        <v>4250</v>
      </c>
      <c r="AB3482">
        <v>1</v>
      </c>
      <c r="AC3482">
        <v>9</v>
      </c>
      <c r="AD3482">
        <v>3.5</v>
      </c>
      <c r="AF3482" t="s">
        <v>7949</v>
      </c>
      <c r="AI3482">
        <v>0</v>
      </c>
      <c r="AJ3482">
        <v>0</v>
      </c>
      <c r="AK3482" t="s">
        <v>19936</v>
      </c>
      <c r="AL3482" t="s">
        <v>19936</v>
      </c>
      <c r="AM3482" t="s">
        <v>20019</v>
      </c>
    </row>
    <row r="3483" spans="1:39" x14ac:dyDescent="0.25">
      <c r="A3483" t="s">
        <v>10371</v>
      </c>
      <c r="B3483" t="s">
        <v>4841</v>
      </c>
      <c r="C3483" t="s">
        <v>4842</v>
      </c>
      <c r="D3483">
        <v>65</v>
      </c>
      <c r="E3483" t="s">
        <v>4845</v>
      </c>
      <c r="F3483">
        <v>7.19</v>
      </c>
      <c r="K3483" t="s">
        <v>6860</v>
      </c>
      <c r="L3483" t="s">
        <v>6861</v>
      </c>
      <c r="M3483" t="s">
        <v>6891</v>
      </c>
      <c r="N3483">
        <v>9</v>
      </c>
      <c r="O3483" t="s">
        <v>15367</v>
      </c>
      <c r="P3483" t="s">
        <v>18023</v>
      </c>
      <c r="Q3483">
        <v>4</v>
      </c>
      <c r="R3483">
        <v>3</v>
      </c>
      <c r="S3483">
        <v>1.84</v>
      </c>
      <c r="T3483">
        <v>4.63</v>
      </c>
      <c r="U3483">
        <v>501.62</v>
      </c>
      <c r="V3483">
        <v>81.67</v>
      </c>
      <c r="W3483">
        <v>3.99</v>
      </c>
      <c r="X3483">
        <v>13.84</v>
      </c>
      <c r="Y3483">
        <v>10.36</v>
      </c>
      <c r="Z3483">
        <v>2</v>
      </c>
      <c r="AA3483" t="s">
        <v>4250</v>
      </c>
      <c r="AB3483">
        <v>1</v>
      </c>
      <c r="AC3483">
        <v>11</v>
      </c>
      <c r="AD3483">
        <v>2.351666666666667</v>
      </c>
      <c r="AF3483" t="s">
        <v>7952</v>
      </c>
      <c r="AI3483">
        <v>0</v>
      </c>
      <c r="AJ3483">
        <v>0</v>
      </c>
      <c r="AK3483" t="s">
        <v>19890</v>
      </c>
      <c r="AL3483" t="s">
        <v>19890</v>
      </c>
      <c r="AM3483" t="s">
        <v>20019</v>
      </c>
    </row>
    <row r="3484" spans="1:39" x14ac:dyDescent="0.25">
      <c r="A3484" t="s">
        <v>10372</v>
      </c>
      <c r="B3484" t="s">
        <v>4841</v>
      </c>
      <c r="C3484" t="s">
        <v>4842</v>
      </c>
      <c r="D3484">
        <v>65</v>
      </c>
      <c r="E3484" t="s">
        <v>4845</v>
      </c>
      <c r="F3484">
        <v>7.19</v>
      </c>
      <c r="K3484" t="s">
        <v>6860</v>
      </c>
      <c r="L3484" t="s">
        <v>6861</v>
      </c>
      <c r="M3484" t="s">
        <v>15187</v>
      </c>
      <c r="N3484">
        <v>9</v>
      </c>
      <c r="O3484" t="s">
        <v>15575</v>
      </c>
      <c r="P3484" t="s">
        <v>18024</v>
      </c>
      <c r="Q3484">
        <v>8</v>
      </c>
      <c r="R3484">
        <v>5</v>
      </c>
      <c r="S3484">
        <v>1.49</v>
      </c>
      <c r="T3484">
        <v>1.49</v>
      </c>
      <c r="U3484">
        <v>688.91</v>
      </c>
      <c r="V3484">
        <v>179.06</v>
      </c>
      <c r="W3484">
        <v>3.44</v>
      </c>
      <c r="X3484">
        <v>11.46</v>
      </c>
      <c r="Y3484">
        <v>5.15</v>
      </c>
      <c r="Z3484">
        <v>1</v>
      </c>
      <c r="AA3484" t="s">
        <v>4250</v>
      </c>
      <c r="AB3484">
        <v>1</v>
      </c>
      <c r="AC3484">
        <v>13</v>
      </c>
      <c r="AD3484">
        <v>3</v>
      </c>
      <c r="AF3484" t="s">
        <v>7949</v>
      </c>
      <c r="AI3484">
        <v>0</v>
      </c>
      <c r="AJ3484">
        <v>0</v>
      </c>
      <c r="AK3484" t="s">
        <v>19977</v>
      </c>
      <c r="AL3484" t="s">
        <v>19977</v>
      </c>
      <c r="AM3484" t="s">
        <v>20019</v>
      </c>
    </row>
    <row r="3485" spans="1:39" x14ac:dyDescent="0.25">
      <c r="A3485" t="s">
        <v>9319</v>
      </c>
      <c r="B3485" t="s">
        <v>4841</v>
      </c>
      <c r="C3485" t="s">
        <v>4842</v>
      </c>
      <c r="D3485">
        <v>65</v>
      </c>
      <c r="E3485" t="s">
        <v>4845</v>
      </c>
      <c r="F3485">
        <v>7.19</v>
      </c>
      <c r="K3485" t="s">
        <v>6860</v>
      </c>
      <c r="M3485" t="s">
        <v>15007</v>
      </c>
      <c r="N3485">
        <v>8</v>
      </c>
      <c r="O3485" t="s">
        <v>15338</v>
      </c>
      <c r="P3485" t="s">
        <v>16971</v>
      </c>
      <c r="Q3485">
        <v>6</v>
      </c>
      <c r="R3485">
        <v>3</v>
      </c>
      <c r="S3485">
        <v>3.66</v>
      </c>
      <c r="T3485">
        <v>3.67</v>
      </c>
      <c r="U3485">
        <v>549.63</v>
      </c>
      <c r="V3485">
        <v>92.71</v>
      </c>
      <c r="W3485">
        <v>5.01</v>
      </c>
      <c r="X3485">
        <v>13.84</v>
      </c>
      <c r="Y3485">
        <v>5.95</v>
      </c>
      <c r="Z3485">
        <v>2</v>
      </c>
      <c r="AA3485" t="s">
        <v>4250</v>
      </c>
      <c r="AB3485">
        <v>2</v>
      </c>
      <c r="AC3485">
        <v>9</v>
      </c>
      <c r="AD3485">
        <v>2.9113333333333342</v>
      </c>
      <c r="AF3485" t="s">
        <v>7949</v>
      </c>
      <c r="AI3485">
        <v>0</v>
      </c>
      <c r="AJ3485">
        <v>0</v>
      </c>
      <c r="AK3485" t="s">
        <v>19859</v>
      </c>
      <c r="AL3485" t="s">
        <v>19859</v>
      </c>
      <c r="AM3485" t="s">
        <v>20019</v>
      </c>
    </row>
    <row r="3486" spans="1:39" x14ac:dyDescent="0.25">
      <c r="A3486" t="s">
        <v>10373</v>
      </c>
      <c r="B3486" t="s">
        <v>4841</v>
      </c>
      <c r="C3486" t="s">
        <v>4842</v>
      </c>
      <c r="D3486">
        <v>65</v>
      </c>
      <c r="E3486" t="s">
        <v>4845</v>
      </c>
      <c r="F3486">
        <v>7.19</v>
      </c>
      <c r="I3486" t="s">
        <v>13624</v>
      </c>
      <c r="K3486" t="s">
        <v>6860</v>
      </c>
      <c r="L3486" t="s">
        <v>6861</v>
      </c>
      <c r="M3486" t="s">
        <v>15040</v>
      </c>
      <c r="N3486">
        <v>9</v>
      </c>
      <c r="O3486" t="s">
        <v>15384</v>
      </c>
      <c r="P3486" t="s">
        <v>18025</v>
      </c>
      <c r="Q3486">
        <v>3</v>
      </c>
      <c r="R3486">
        <v>1</v>
      </c>
      <c r="S3486">
        <v>5.62</v>
      </c>
      <c r="T3486">
        <v>5.62</v>
      </c>
      <c r="U3486">
        <v>479.34</v>
      </c>
      <c r="V3486">
        <v>47.61</v>
      </c>
      <c r="W3486">
        <v>5.56</v>
      </c>
      <c r="Y3486">
        <v>4.46</v>
      </c>
      <c r="Z3486">
        <v>2</v>
      </c>
      <c r="AA3486" t="s">
        <v>4250</v>
      </c>
      <c r="AB3486">
        <v>1</v>
      </c>
      <c r="AC3486">
        <v>1</v>
      </c>
      <c r="AD3486">
        <v>2.9809047619047622</v>
      </c>
      <c r="AF3486" t="s">
        <v>7949</v>
      </c>
      <c r="AI3486">
        <v>0</v>
      </c>
      <c r="AJ3486">
        <v>0</v>
      </c>
      <c r="AM3486" t="s">
        <v>20019</v>
      </c>
    </row>
    <row r="3487" spans="1:39" x14ac:dyDescent="0.25">
      <c r="A3487" t="s">
        <v>10374</v>
      </c>
      <c r="B3487" t="s">
        <v>4841</v>
      </c>
      <c r="C3487" t="s">
        <v>4842</v>
      </c>
      <c r="D3487">
        <v>65</v>
      </c>
      <c r="E3487" t="s">
        <v>4845</v>
      </c>
      <c r="F3487">
        <v>7.19</v>
      </c>
      <c r="I3487" t="s">
        <v>13625</v>
      </c>
      <c r="K3487" t="s">
        <v>6860</v>
      </c>
      <c r="M3487" t="s">
        <v>14989</v>
      </c>
      <c r="N3487">
        <v>8</v>
      </c>
      <c r="O3487" t="s">
        <v>15313</v>
      </c>
      <c r="P3487" t="s">
        <v>18026</v>
      </c>
      <c r="Q3487">
        <v>9</v>
      </c>
      <c r="R3487">
        <v>2</v>
      </c>
      <c r="S3487">
        <v>2.97</v>
      </c>
      <c r="T3487">
        <v>2.97</v>
      </c>
      <c r="U3487">
        <v>407.52</v>
      </c>
      <c r="V3487">
        <v>115.63</v>
      </c>
      <c r="W3487">
        <v>2.68</v>
      </c>
      <c r="X3487">
        <v>11.09</v>
      </c>
      <c r="Y3487">
        <v>3.76</v>
      </c>
      <c r="Z3487">
        <v>2</v>
      </c>
      <c r="AA3487" t="s">
        <v>4250</v>
      </c>
      <c r="AB3487">
        <v>0</v>
      </c>
      <c r="AC3487">
        <v>3</v>
      </c>
      <c r="AD3487">
        <v>3.8212380952380949</v>
      </c>
      <c r="AF3487" t="s">
        <v>7949</v>
      </c>
      <c r="AI3487">
        <v>0</v>
      </c>
      <c r="AJ3487">
        <v>0</v>
      </c>
      <c r="AM3487" t="s">
        <v>20019</v>
      </c>
    </row>
    <row r="3488" spans="1:39" x14ac:dyDescent="0.25">
      <c r="A3488" t="s">
        <v>9637</v>
      </c>
      <c r="B3488" t="s">
        <v>4841</v>
      </c>
      <c r="C3488" t="s">
        <v>4842</v>
      </c>
      <c r="D3488">
        <v>65.2</v>
      </c>
      <c r="E3488" t="s">
        <v>4845</v>
      </c>
      <c r="F3488">
        <v>7.19</v>
      </c>
      <c r="I3488" t="s">
        <v>13626</v>
      </c>
      <c r="K3488" t="s">
        <v>6860</v>
      </c>
      <c r="L3488" t="s">
        <v>6861</v>
      </c>
      <c r="M3488" t="s">
        <v>14972</v>
      </c>
      <c r="N3488">
        <v>8</v>
      </c>
      <c r="O3488" t="s">
        <v>15293</v>
      </c>
      <c r="P3488" t="s">
        <v>17289</v>
      </c>
      <c r="Q3488">
        <v>5</v>
      </c>
      <c r="R3488">
        <v>2</v>
      </c>
      <c r="S3488">
        <v>3.5</v>
      </c>
      <c r="T3488">
        <v>3.52</v>
      </c>
      <c r="U3488">
        <v>483.22</v>
      </c>
      <c r="V3488">
        <v>89.6</v>
      </c>
      <c r="W3488">
        <v>4.6100000000000003</v>
      </c>
      <c r="X3488">
        <v>8.82</v>
      </c>
      <c r="Y3488">
        <v>3.63</v>
      </c>
      <c r="Z3488">
        <v>2</v>
      </c>
      <c r="AA3488" t="s">
        <v>4250</v>
      </c>
      <c r="AB3488">
        <v>0</v>
      </c>
      <c r="AC3488">
        <v>4</v>
      </c>
      <c r="AD3488">
        <v>3.6098571428571429</v>
      </c>
      <c r="AF3488" t="s">
        <v>7949</v>
      </c>
      <c r="AI3488">
        <v>0</v>
      </c>
      <c r="AJ3488">
        <v>0</v>
      </c>
      <c r="AM3488" t="s">
        <v>20019</v>
      </c>
    </row>
    <row r="3489" spans="1:39" x14ac:dyDescent="0.25">
      <c r="A3489" t="s">
        <v>10375</v>
      </c>
      <c r="B3489" t="s">
        <v>4841</v>
      </c>
      <c r="C3489" t="s">
        <v>4842</v>
      </c>
      <c r="D3489">
        <v>65.900000000000006</v>
      </c>
      <c r="E3489" t="s">
        <v>4845</v>
      </c>
      <c r="F3489">
        <v>7.18</v>
      </c>
      <c r="I3489" t="s">
        <v>13627</v>
      </c>
      <c r="K3489" t="s">
        <v>6860</v>
      </c>
      <c r="L3489" t="s">
        <v>6861</v>
      </c>
      <c r="M3489" t="s">
        <v>14987</v>
      </c>
      <c r="N3489">
        <v>9</v>
      </c>
      <c r="O3489" t="s">
        <v>15311</v>
      </c>
      <c r="P3489" t="s">
        <v>18027</v>
      </c>
      <c r="Q3489">
        <v>8</v>
      </c>
      <c r="R3489">
        <v>2</v>
      </c>
      <c r="S3489">
        <v>3.28</v>
      </c>
      <c r="T3489">
        <v>3.29</v>
      </c>
      <c r="U3489">
        <v>446.85</v>
      </c>
      <c r="V3489">
        <v>107.54</v>
      </c>
      <c r="W3489">
        <v>3.47</v>
      </c>
      <c r="Y3489">
        <v>4.54</v>
      </c>
      <c r="Z3489">
        <v>3</v>
      </c>
      <c r="AA3489" t="s">
        <v>4250</v>
      </c>
      <c r="AB3489">
        <v>0</v>
      </c>
      <c r="AC3489">
        <v>5</v>
      </c>
      <c r="AD3489">
        <v>3.509976190476189</v>
      </c>
      <c r="AF3489" t="s">
        <v>7949</v>
      </c>
      <c r="AI3489">
        <v>0</v>
      </c>
      <c r="AJ3489">
        <v>0</v>
      </c>
      <c r="AM3489" t="s">
        <v>20019</v>
      </c>
    </row>
    <row r="3490" spans="1:39" x14ac:dyDescent="0.25">
      <c r="A3490" t="s">
        <v>8710</v>
      </c>
      <c r="B3490" t="s">
        <v>4841</v>
      </c>
      <c r="C3490" t="s">
        <v>4842</v>
      </c>
      <c r="D3490">
        <v>66</v>
      </c>
      <c r="E3490" t="s">
        <v>4845</v>
      </c>
      <c r="F3490">
        <v>7.18</v>
      </c>
      <c r="K3490" t="s">
        <v>6860</v>
      </c>
      <c r="L3490" t="s">
        <v>6861</v>
      </c>
      <c r="M3490" t="s">
        <v>15013</v>
      </c>
      <c r="N3490">
        <v>9</v>
      </c>
      <c r="O3490" t="s">
        <v>15350</v>
      </c>
      <c r="P3490" t="s">
        <v>16362</v>
      </c>
      <c r="Q3490">
        <v>5</v>
      </c>
      <c r="R3490">
        <v>3</v>
      </c>
      <c r="S3490">
        <v>5.51</v>
      </c>
      <c r="T3490">
        <v>5.53</v>
      </c>
      <c r="U3490">
        <v>559.79999999999995</v>
      </c>
      <c r="V3490">
        <v>83.48</v>
      </c>
      <c r="W3490">
        <v>6.18</v>
      </c>
      <c r="X3490">
        <v>13.92</v>
      </c>
      <c r="Y3490">
        <v>5.97</v>
      </c>
      <c r="Z3490">
        <v>2</v>
      </c>
      <c r="AA3490" t="s">
        <v>4250</v>
      </c>
      <c r="AB3490">
        <v>2</v>
      </c>
      <c r="AC3490">
        <v>14</v>
      </c>
      <c r="AD3490">
        <v>2.166666666666667</v>
      </c>
      <c r="AF3490" t="s">
        <v>7949</v>
      </c>
      <c r="AI3490">
        <v>0</v>
      </c>
      <c r="AJ3490">
        <v>0</v>
      </c>
      <c r="AK3490" t="s">
        <v>7992</v>
      </c>
      <c r="AL3490" t="s">
        <v>7992</v>
      </c>
      <c r="AM3490" t="s">
        <v>20019</v>
      </c>
    </row>
    <row r="3491" spans="1:39" x14ac:dyDescent="0.25">
      <c r="A3491" t="s">
        <v>9494</v>
      </c>
      <c r="B3491" t="s">
        <v>4841</v>
      </c>
      <c r="C3491" t="s">
        <v>4842</v>
      </c>
      <c r="D3491">
        <v>66</v>
      </c>
      <c r="E3491" t="s">
        <v>4845</v>
      </c>
      <c r="F3491">
        <v>7.18</v>
      </c>
      <c r="K3491" t="s">
        <v>6860</v>
      </c>
      <c r="L3491" t="s">
        <v>6861</v>
      </c>
      <c r="M3491" t="s">
        <v>15087</v>
      </c>
      <c r="N3491">
        <v>9</v>
      </c>
      <c r="O3491" t="s">
        <v>15443</v>
      </c>
      <c r="P3491" t="s">
        <v>17146</v>
      </c>
      <c r="Q3491">
        <v>6</v>
      </c>
      <c r="R3491">
        <v>1</v>
      </c>
      <c r="S3491">
        <v>0.16</v>
      </c>
      <c r="T3491">
        <v>0.16</v>
      </c>
      <c r="U3491">
        <v>400.38</v>
      </c>
      <c r="V3491">
        <v>90.04</v>
      </c>
      <c r="W3491">
        <v>1.81</v>
      </c>
      <c r="Y3491">
        <v>2.57</v>
      </c>
      <c r="Z3491">
        <v>2</v>
      </c>
      <c r="AA3491" t="s">
        <v>4250</v>
      </c>
      <c r="AB3491">
        <v>0</v>
      </c>
      <c r="AC3491">
        <v>1</v>
      </c>
      <c r="AD3491">
        <v>5.543571428571429</v>
      </c>
      <c r="AF3491" t="s">
        <v>7949</v>
      </c>
      <c r="AI3491">
        <v>0</v>
      </c>
      <c r="AJ3491">
        <v>0</v>
      </c>
      <c r="AK3491" t="s">
        <v>19871</v>
      </c>
      <c r="AL3491" t="s">
        <v>19871</v>
      </c>
      <c r="AM3491" t="s">
        <v>20019</v>
      </c>
    </row>
    <row r="3492" spans="1:39" x14ac:dyDescent="0.25">
      <c r="A3492" t="s">
        <v>10376</v>
      </c>
      <c r="B3492" t="s">
        <v>4841</v>
      </c>
      <c r="C3492" t="s">
        <v>4842</v>
      </c>
      <c r="D3492">
        <v>66</v>
      </c>
      <c r="E3492" t="s">
        <v>4845</v>
      </c>
      <c r="F3492">
        <v>7.18</v>
      </c>
      <c r="I3492" t="s">
        <v>13628</v>
      </c>
      <c r="K3492" t="s">
        <v>6860</v>
      </c>
      <c r="L3492" t="s">
        <v>6861</v>
      </c>
      <c r="M3492" t="s">
        <v>14979</v>
      </c>
      <c r="N3492">
        <v>8</v>
      </c>
      <c r="O3492" t="s">
        <v>15302</v>
      </c>
      <c r="P3492" t="s">
        <v>18028</v>
      </c>
      <c r="Q3492">
        <v>6</v>
      </c>
      <c r="R3492">
        <v>2</v>
      </c>
      <c r="S3492">
        <v>3.62</v>
      </c>
      <c r="T3492">
        <v>3.62</v>
      </c>
      <c r="U3492">
        <v>540.41</v>
      </c>
      <c r="V3492">
        <v>98.83</v>
      </c>
      <c r="W3492">
        <v>4.8600000000000003</v>
      </c>
      <c r="X3492">
        <v>10.17</v>
      </c>
      <c r="Y3492">
        <v>3.9</v>
      </c>
      <c r="Z3492">
        <v>2</v>
      </c>
      <c r="AA3492" t="s">
        <v>4250</v>
      </c>
      <c r="AB3492">
        <v>1</v>
      </c>
      <c r="AC3492">
        <v>6</v>
      </c>
      <c r="AD3492">
        <v>3.085666666666667</v>
      </c>
      <c r="AF3492" t="s">
        <v>7949</v>
      </c>
      <c r="AI3492">
        <v>0</v>
      </c>
      <c r="AJ3492">
        <v>0</v>
      </c>
      <c r="AM3492" t="s">
        <v>20019</v>
      </c>
    </row>
    <row r="3493" spans="1:39" x14ac:dyDescent="0.25">
      <c r="A3493" t="s">
        <v>8829</v>
      </c>
      <c r="B3493" t="s">
        <v>4841</v>
      </c>
      <c r="C3493" t="s">
        <v>4842</v>
      </c>
      <c r="D3493">
        <v>66</v>
      </c>
      <c r="E3493" t="s">
        <v>4845</v>
      </c>
      <c r="F3493">
        <v>7.18</v>
      </c>
      <c r="K3493" t="s">
        <v>6860</v>
      </c>
      <c r="L3493" t="s">
        <v>6861</v>
      </c>
      <c r="M3493" t="s">
        <v>15161</v>
      </c>
      <c r="N3493">
        <v>9</v>
      </c>
      <c r="O3493" t="s">
        <v>15539</v>
      </c>
      <c r="P3493" t="s">
        <v>16481</v>
      </c>
      <c r="Q3493">
        <v>8</v>
      </c>
      <c r="R3493">
        <v>2</v>
      </c>
      <c r="S3493">
        <v>2.23</v>
      </c>
      <c r="T3493">
        <v>2.68</v>
      </c>
      <c r="U3493">
        <v>575.78</v>
      </c>
      <c r="V3493">
        <v>127.09</v>
      </c>
      <c r="W3493">
        <v>2.68</v>
      </c>
      <c r="X3493">
        <v>12.92</v>
      </c>
      <c r="Y3493">
        <v>6.94</v>
      </c>
      <c r="Z3493">
        <v>2</v>
      </c>
      <c r="AA3493" t="s">
        <v>4250</v>
      </c>
      <c r="AB3493">
        <v>1</v>
      </c>
      <c r="AC3493">
        <v>16</v>
      </c>
      <c r="AD3493">
        <v>3.3849999999999998</v>
      </c>
      <c r="AF3493" t="s">
        <v>7949</v>
      </c>
      <c r="AI3493">
        <v>0</v>
      </c>
      <c r="AJ3493">
        <v>0</v>
      </c>
      <c r="AK3493" t="s">
        <v>19884</v>
      </c>
      <c r="AL3493" t="s">
        <v>19884</v>
      </c>
      <c r="AM3493" t="s">
        <v>20019</v>
      </c>
    </row>
    <row r="3494" spans="1:39" x14ac:dyDescent="0.25">
      <c r="A3494" t="s">
        <v>9275</v>
      </c>
      <c r="B3494" t="s">
        <v>4841</v>
      </c>
      <c r="C3494" t="s">
        <v>4842</v>
      </c>
      <c r="D3494">
        <v>66</v>
      </c>
      <c r="E3494" t="s">
        <v>4845</v>
      </c>
      <c r="F3494">
        <v>7.18</v>
      </c>
      <c r="K3494" t="s">
        <v>6860</v>
      </c>
      <c r="L3494" t="s">
        <v>6861</v>
      </c>
      <c r="M3494" t="s">
        <v>15068</v>
      </c>
      <c r="N3494">
        <v>9</v>
      </c>
      <c r="O3494" t="s">
        <v>15421</v>
      </c>
      <c r="P3494" t="s">
        <v>16927</v>
      </c>
      <c r="Q3494">
        <v>5</v>
      </c>
      <c r="R3494">
        <v>2</v>
      </c>
      <c r="S3494">
        <v>2.2599999999999998</v>
      </c>
      <c r="T3494">
        <v>2.2599999999999998</v>
      </c>
      <c r="U3494">
        <v>382.32</v>
      </c>
      <c r="V3494">
        <v>89.6</v>
      </c>
      <c r="W3494">
        <v>2.81</v>
      </c>
      <c r="X3494">
        <v>10</v>
      </c>
      <c r="Y3494">
        <v>2.3199999999999998</v>
      </c>
      <c r="Z3494">
        <v>2</v>
      </c>
      <c r="AA3494" t="s">
        <v>4250</v>
      </c>
      <c r="AB3494">
        <v>0</v>
      </c>
      <c r="AC3494">
        <v>3</v>
      </c>
      <c r="AD3494">
        <v>5.2105714285714289</v>
      </c>
      <c r="AF3494" t="s">
        <v>7949</v>
      </c>
      <c r="AI3494">
        <v>0</v>
      </c>
      <c r="AJ3494">
        <v>0</v>
      </c>
      <c r="AK3494" t="s">
        <v>19861</v>
      </c>
      <c r="AL3494" t="s">
        <v>19861</v>
      </c>
      <c r="AM3494" t="s">
        <v>20019</v>
      </c>
    </row>
    <row r="3495" spans="1:39" x14ac:dyDescent="0.25">
      <c r="A3495" t="s">
        <v>10377</v>
      </c>
      <c r="B3495" t="s">
        <v>4841</v>
      </c>
      <c r="C3495" t="s">
        <v>4842</v>
      </c>
      <c r="D3495">
        <v>66</v>
      </c>
      <c r="E3495" t="s">
        <v>4845</v>
      </c>
      <c r="F3495">
        <v>7.18</v>
      </c>
      <c r="K3495" t="s">
        <v>6860</v>
      </c>
      <c r="L3495" t="s">
        <v>6861</v>
      </c>
      <c r="M3495" t="s">
        <v>15071</v>
      </c>
      <c r="N3495">
        <v>9</v>
      </c>
      <c r="O3495" t="s">
        <v>15424</v>
      </c>
      <c r="P3495" t="s">
        <v>18029</v>
      </c>
      <c r="Q3495">
        <v>7</v>
      </c>
      <c r="R3495">
        <v>2</v>
      </c>
      <c r="S3495">
        <v>-1.59</v>
      </c>
      <c r="T3495">
        <v>-1.58</v>
      </c>
      <c r="U3495">
        <v>403.39</v>
      </c>
      <c r="V3495">
        <v>111.72</v>
      </c>
      <c r="W3495">
        <v>2.16</v>
      </c>
      <c r="X3495">
        <v>8.94</v>
      </c>
      <c r="Y3495">
        <v>3.85</v>
      </c>
      <c r="Z3495">
        <v>2</v>
      </c>
      <c r="AA3495" t="s">
        <v>4250</v>
      </c>
      <c r="AB3495">
        <v>0</v>
      </c>
      <c r="AC3495">
        <v>5</v>
      </c>
      <c r="AD3495">
        <v>4.4660714285714276</v>
      </c>
      <c r="AF3495" t="s">
        <v>7949</v>
      </c>
      <c r="AI3495">
        <v>0</v>
      </c>
      <c r="AJ3495">
        <v>0</v>
      </c>
      <c r="AK3495" t="s">
        <v>19896</v>
      </c>
      <c r="AL3495" t="s">
        <v>19896</v>
      </c>
      <c r="AM3495" t="s">
        <v>20019</v>
      </c>
    </row>
    <row r="3496" spans="1:39" x14ac:dyDescent="0.25">
      <c r="A3496" t="s">
        <v>5419</v>
      </c>
      <c r="B3496" t="s">
        <v>4841</v>
      </c>
      <c r="C3496" t="s">
        <v>4842</v>
      </c>
      <c r="D3496">
        <v>66</v>
      </c>
      <c r="E3496" t="s">
        <v>4845</v>
      </c>
      <c r="F3496">
        <v>7.18</v>
      </c>
      <c r="I3496" t="s">
        <v>6325</v>
      </c>
      <c r="K3496" t="s">
        <v>6860</v>
      </c>
      <c r="L3496" t="s">
        <v>6861</v>
      </c>
      <c r="M3496" t="s">
        <v>6890</v>
      </c>
      <c r="N3496">
        <v>9</v>
      </c>
      <c r="O3496" t="s">
        <v>6949</v>
      </c>
      <c r="P3496" t="s">
        <v>7145</v>
      </c>
      <c r="Q3496">
        <v>8</v>
      </c>
      <c r="R3496">
        <v>1</v>
      </c>
      <c r="S3496">
        <v>2.8</v>
      </c>
      <c r="T3496">
        <v>2.8</v>
      </c>
      <c r="U3496">
        <v>436.39</v>
      </c>
      <c r="V3496">
        <v>106.17</v>
      </c>
      <c r="W3496">
        <v>1.03</v>
      </c>
      <c r="Y3496">
        <v>5.54</v>
      </c>
      <c r="Z3496">
        <v>2</v>
      </c>
      <c r="AA3496" t="s">
        <v>4250</v>
      </c>
      <c r="AB3496">
        <v>0</v>
      </c>
      <c r="AC3496">
        <v>4</v>
      </c>
      <c r="AD3496">
        <v>4.3486904761904768</v>
      </c>
      <c r="AF3496" t="s">
        <v>7949</v>
      </c>
      <c r="AI3496">
        <v>0</v>
      </c>
      <c r="AJ3496">
        <v>0</v>
      </c>
      <c r="AM3496" t="s">
        <v>20019</v>
      </c>
    </row>
    <row r="3497" spans="1:39" x14ac:dyDescent="0.25">
      <c r="A3497" t="s">
        <v>10378</v>
      </c>
      <c r="B3497" t="s">
        <v>4841</v>
      </c>
      <c r="C3497" t="s">
        <v>4842</v>
      </c>
      <c r="D3497">
        <v>66</v>
      </c>
      <c r="E3497" t="s">
        <v>4845</v>
      </c>
      <c r="F3497">
        <v>7.18</v>
      </c>
      <c r="I3497" t="s">
        <v>13629</v>
      </c>
      <c r="K3497" t="s">
        <v>6860</v>
      </c>
      <c r="L3497" t="s">
        <v>6861</v>
      </c>
      <c r="M3497" t="s">
        <v>15000</v>
      </c>
      <c r="N3497">
        <v>9</v>
      </c>
      <c r="O3497" t="s">
        <v>15330</v>
      </c>
      <c r="P3497" t="s">
        <v>18030</v>
      </c>
      <c r="Q3497">
        <v>6</v>
      </c>
      <c r="R3497">
        <v>1</v>
      </c>
      <c r="S3497">
        <v>4.58</v>
      </c>
      <c r="T3497">
        <v>4.79</v>
      </c>
      <c r="U3497">
        <v>486.54</v>
      </c>
      <c r="V3497">
        <v>82.09</v>
      </c>
      <c r="W3497">
        <v>4.9400000000000004</v>
      </c>
      <c r="Y3497">
        <v>6.98</v>
      </c>
      <c r="Z3497">
        <v>2</v>
      </c>
      <c r="AA3497" t="s">
        <v>4250</v>
      </c>
      <c r="AB3497">
        <v>0</v>
      </c>
      <c r="AC3497">
        <v>5</v>
      </c>
      <c r="AD3497">
        <v>3.034476190476191</v>
      </c>
      <c r="AF3497" t="s">
        <v>7949</v>
      </c>
      <c r="AI3497">
        <v>0</v>
      </c>
      <c r="AJ3497">
        <v>0</v>
      </c>
      <c r="AM3497" t="s">
        <v>20019</v>
      </c>
    </row>
    <row r="3498" spans="1:39" x14ac:dyDescent="0.25">
      <c r="A3498" t="s">
        <v>10379</v>
      </c>
      <c r="B3498" t="s">
        <v>4841</v>
      </c>
      <c r="C3498" t="s">
        <v>4842</v>
      </c>
      <c r="D3498">
        <v>66</v>
      </c>
      <c r="E3498" t="s">
        <v>4845</v>
      </c>
      <c r="F3498">
        <v>7.18</v>
      </c>
      <c r="I3498" t="s">
        <v>13630</v>
      </c>
      <c r="K3498" t="s">
        <v>6860</v>
      </c>
      <c r="L3498" t="s">
        <v>6861</v>
      </c>
      <c r="M3498" t="s">
        <v>14996</v>
      </c>
      <c r="N3498">
        <v>9</v>
      </c>
      <c r="O3498" t="s">
        <v>15322</v>
      </c>
      <c r="P3498" t="s">
        <v>18031</v>
      </c>
      <c r="Q3498">
        <v>6</v>
      </c>
      <c r="R3498">
        <v>2</v>
      </c>
      <c r="S3498">
        <v>-2.5299999999999998</v>
      </c>
      <c r="T3498">
        <v>-2.5099999999999998</v>
      </c>
      <c r="U3498">
        <v>428.8</v>
      </c>
      <c r="V3498">
        <v>98.83</v>
      </c>
      <c r="W3498">
        <v>2.98</v>
      </c>
      <c r="X3498">
        <v>9.0399999999999991</v>
      </c>
      <c r="Y3498">
        <v>3.94</v>
      </c>
      <c r="Z3498">
        <v>2</v>
      </c>
      <c r="AA3498" t="s">
        <v>4250</v>
      </c>
      <c r="AB3498">
        <v>0</v>
      </c>
      <c r="AC3498">
        <v>5</v>
      </c>
      <c r="AD3498">
        <v>4.7142380952380956</v>
      </c>
      <c r="AF3498" t="s">
        <v>7949</v>
      </c>
      <c r="AI3498">
        <v>0</v>
      </c>
      <c r="AJ3498">
        <v>0</v>
      </c>
      <c r="AM3498" t="s">
        <v>20019</v>
      </c>
    </row>
    <row r="3499" spans="1:39" x14ac:dyDescent="0.25">
      <c r="A3499" t="s">
        <v>10380</v>
      </c>
      <c r="B3499" t="s">
        <v>4841</v>
      </c>
      <c r="C3499" t="s">
        <v>4842</v>
      </c>
      <c r="D3499">
        <v>66.900000000000006</v>
      </c>
      <c r="E3499" t="s">
        <v>4845</v>
      </c>
      <c r="F3499">
        <v>7.17</v>
      </c>
      <c r="I3499" t="s">
        <v>13631</v>
      </c>
      <c r="K3499" t="s">
        <v>6860</v>
      </c>
      <c r="L3499" t="s">
        <v>6861</v>
      </c>
      <c r="M3499" t="s">
        <v>14987</v>
      </c>
      <c r="N3499">
        <v>9</v>
      </c>
      <c r="O3499" t="s">
        <v>15311</v>
      </c>
      <c r="P3499" t="s">
        <v>18032</v>
      </c>
      <c r="Q3499">
        <v>5</v>
      </c>
      <c r="R3499">
        <v>2</v>
      </c>
      <c r="S3499">
        <v>2.35</v>
      </c>
      <c r="T3499">
        <v>2.35</v>
      </c>
      <c r="U3499">
        <v>409.25</v>
      </c>
      <c r="V3499">
        <v>89.6</v>
      </c>
      <c r="W3499">
        <v>3.54</v>
      </c>
      <c r="X3499">
        <v>10.199999999999999</v>
      </c>
      <c r="Y3499">
        <v>4.87</v>
      </c>
      <c r="Z3499">
        <v>2</v>
      </c>
      <c r="AA3499" t="s">
        <v>4250</v>
      </c>
      <c r="AB3499">
        <v>0</v>
      </c>
      <c r="AC3499">
        <v>4</v>
      </c>
      <c r="AD3499">
        <v>4.9732142857142856</v>
      </c>
      <c r="AF3499" t="s">
        <v>7949</v>
      </c>
      <c r="AI3499">
        <v>0</v>
      </c>
      <c r="AJ3499">
        <v>0</v>
      </c>
      <c r="AM3499" t="s">
        <v>20019</v>
      </c>
    </row>
    <row r="3500" spans="1:39" x14ac:dyDescent="0.25">
      <c r="A3500" t="s">
        <v>8521</v>
      </c>
      <c r="B3500" t="s">
        <v>4841</v>
      </c>
      <c r="C3500" t="s">
        <v>4842</v>
      </c>
      <c r="D3500">
        <v>67</v>
      </c>
      <c r="E3500" t="s">
        <v>4845</v>
      </c>
      <c r="F3500">
        <v>7.17</v>
      </c>
      <c r="K3500" t="s">
        <v>6860</v>
      </c>
      <c r="M3500" t="s">
        <v>15188</v>
      </c>
      <c r="N3500">
        <v>8</v>
      </c>
      <c r="O3500" t="s">
        <v>15576</v>
      </c>
      <c r="P3500" t="s">
        <v>16174</v>
      </c>
      <c r="Q3500">
        <v>4</v>
      </c>
      <c r="R3500">
        <v>3</v>
      </c>
      <c r="S3500">
        <v>3.63</v>
      </c>
      <c r="T3500">
        <v>4.8</v>
      </c>
      <c r="U3500">
        <v>561.80999999999995</v>
      </c>
      <c r="V3500">
        <v>81.67</v>
      </c>
      <c r="W3500">
        <v>5.59</v>
      </c>
      <c r="Y3500">
        <v>8.7799999999999994</v>
      </c>
      <c r="Z3500">
        <v>2</v>
      </c>
      <c r="AA3500" t="s">
        <v>4250</v>
      </c>
      <c r="AB3500">
        <v>2</v>
      </c>
      <c r="AC3500">
        <v>12</v>
      </c>
      <c r="AD3500">
        <v>2.061666666666667</v>
      </c>
      <c r="AF3500" t="s">
        <v>7952</v>
      </c>
      <c r="AI3500">
        <v>0</v>
      </c>
      <c r="AJ3500">
        <v>0</v>
      </c>
      <c r="AK3500" t="s">
        <v>19887</v>
      </c>
      <c r="AL3500" t="s">
        <v>19887</v>
      </c>
      <c r="AM3500" t="s">
        <v>20019</v>
      </c>
    </row>
    <row r="3501" spans="1:39" x14ac:dyDescent="0.25">
      <c r="A3501" t="s">
        <v>10381</v>
      </c>
      <c r="B3501" t="s">
        <v>4841</v>
      </c>
      <c r="C3501" t="s">
        <v>4842</v>
      </c>
      <c r="D3501">
        <v>67</v>
      </c>
      <c r="E3501" t="s">
        <v>4845</v>
      </c>
      <c r="F3501">
        <v>7.17</v>
      </c>
      <c r="I3501" t="s">
        <v>13632</v>
      </c>
      <c r="K3501" t="s">
        <v>6860</v>
      </c>
      <c r="L3501" t="s">
        <v>6861</v>
      </c>
      <c r="M3501" t="s">
        <v>14979</v>
      </c>
      <c r="N3501">
        <v>8</v>
      </c>
      <c r="O3501" t="s">
        <v>15302</v>
      </c>
      <c r="P3501" t="s">
        <v>18033</v>
      </c>
      <c r="Q3501">
        <v>6</v>
      </c>
      <c r="R3501">
        <v>2</v>
      </c>
      <c r="S3501">
        <v>3.84</v>
      </c>
      <c r="T3501">
        <v>3.84</v>
      </c>
      <c r="U3501">
        <v>453.83</v>
      </c>
      <c r="V3501">
        <v>85.42</v>
      </c>
      <c r="W3501">
        <v>4.8600000000000003</v>
      </c>
      <c r="Y3501">
        <v>4.1500000000000004</v>
      </c>
      <c r="Z3501">
        <v>3</v>
      </c>
      <c r="AA3501" t="s">
        <v>4250</v>
      </c>
      <c r="AB3501">
        <v>0</v>
      </c>
      <c r="AC3501">
        <v>4</v>
      </c>
      <c r="AD3501">
        <v>3.489785714285714</v>
      </c>
      <c r="AF3501" t="s">
        <v>7949</v>
      </c>
      <c r="AI3501">
        <v>0</v>
      </c>
      <c r="AJ3501">
        <v>0</v>
      </c>
      <c r="AM3501" t="s">
        <v>20019</v>
      </c>
    </row>
    <row r="3502" spans="1:39" x14ac:dyDescent="0.25">
      <c r="A3502" t="s">
        <v>10382</v>
      </c>
      <c r="B3502" t="s">
        <v>4841</v>
      </c>
      <c r="C3502" t="s">
        <v>4842</v>
      </c>
      <c r="D3502">
        <v>67</v>
      </c>
      <c r="E3502" t="s">
        <v>4845</v>
      </c>
      <c r="F3502">
        <v>7.17</v>
      </c>
      <c r="I3502" t="s">
        <v>13633</v>
      </c>
      <c r="K3502" t="s">
        <v>6860</v>
      </c>
      <c r="L3502" t="s">
        <v>6861</v>
      </c>
      <c r="M3502" t="s">
        <v>14972</v>
      </c>
      <c r="N3502">
        <v>8</v>
      </c>
      <c r="O3502" t="s">
        <v>15293</v>
      </c>
      <c r="P3502" t="s">
        <v>18034</v>
      </c>
      <c r="Q3502">
        <v>6</v>
      </c>
      <c r="R3502">
        <v>2</v>
      </c>
      <c r="S3502">
        <v>1.8</v>
      </c>
      <c r="T3502">
        <v>1.8</v>
      </c>
      <c r="U3502">
        <v>421.35</v>
      </c>
      <c r="V3502">
        <v>113.39</v>
      </c>
      <c r="W3502">
        <v>3.04</v>
      </c>
      <c r="X3502">
        <v>10.97</v>
      </c>
      <c r="Y3502">
        <v>3.85</v>
      </c>
      <c r="Z3502">
        <v>2</v>
      </c>
      <c r="AA3502" t="s">
        <v>4250</v>
      </c>
      <c r="AB3502">
        <v>0</v>
      </c>
      <c r="AC3502">
        <v>4</v>
      </c>
      <c r="AD3502">
        <v>4.2821190476190472</v>
      </c>
      <c r="AF3502" t="s">
        <v>7949</v>
      </c>
      <c r="AI3502">
        <v>0</v>
      </c>
      <c r="AJ3502">
        <v>0</v>
      </c>
      <c r="AM3502" t="s">
        <v>20019</v>
      </c>
    </row>
    <row r="3503" spans="1:39" x14ac:dyDescent="0.25">
      <c r="A3503" t="s">
        <v>10383</v>
      </c>
      <c r="B3503" t="s">
        <v>4841</v>
      </c>
      <c r="C3503" t="s">
        <v>4842</v>
      </c>
      <c r="D3503">
        <v>67</v>
      </c>
      <c r="E3503" t="s">
        <v>4845</v>
      </c>
      <c r="F3503">
        <v>7.17</v>
      </c>
      <c r="K3503" t="s">
        <v>6860</v>
      </c>
      <c r="L3503" t="s">
        <v>6861</v>
      </c>
      <c r="M3503" t="s">
        <v>15016</v>
      </c>
      <c r="N3503">
        <v>9</v>
      </c>
      <c r="O3503" t="s">
        <v>15353</v>
      </c>
      <c r="P3503" t="s">
        <v>18035</v>
      </c>
      <c r="Q3503">
        <v>6</v>
      </c>
      <c r="R3503">
        <v>2</v>
      </c>
      <c r="S3503">
        <v>1.04</v>
      </c>
      <c r="T3503">
        <v>2.44</v>
      </c>
      <c r="U3503">
        <v>501.7</v>
      </c>
      <c r="V3503">
        <v>108.63</v>
      </c>
      <c r="W3503">
        <v>3.04</v>
      </c>
      <c r="X3503">
        <v>13.32</v>
      </c>
      <c r="Y3503">
        <v>8.09</v>
      </c>
      <c r="Z3503">
        <v>2</v>
      </c>
      <c r="AA3503" t="s">
        <v>4250</v>
      </c>
      <c r="AB3503">
        <v>1</v>
      </c>
      <c r="AC3503">
        <v>12</v>
      </c>
      <c r="AD3503">
        <v>3.8340000000000001</v>
      </c>
      <c r="AF3503" t="s">
        <v>7949</v>
      </c>
      <c r="AI3503">
        <v>0</v>
      </c>
      <c r="AJ3503">
        <v>0</v>
      </c>
      <c r="AK3503" t="s">
        <v>19884</v>
      </c>
      <c r="AL3503" t="s">
        <v>19884</v>
      </c>
      <c r="AM3503" t="s">
        <v>20019</v>
      </c>
    </row>
    <row r="3504" spans="1:39" x14ac:dyDescent="0.25">
      <c r="A3504" t="s">
        <v>10384</v>
      </c>
      <c r="B3504" t="s">
        <v>4841</v>
      </c>
      <c r="C3504" t="s">
        <v>4842</v>
      </c>
      <c r="D3504">
        <v>67</v>
      </c>
      <c r="E3504" t="s">
        <v>4845</v>
      </c>
      <c r="F3504">
        <v>7.17</v>
      </c>
      <c r="K3504" t="s">
        <v>6860</v>
      </c>
      <c r="M3504" t="s">
        <v>15159</v>
      </c>
      <c r="N3504">
        <v>8</v>
      </c>
      <c r="O3504" t="s">
        <v>15537</v>
      </c>
      <c r="P3504" t="s">
        <v>18036</v>
      </c>
      <c r="Q3504">
        <v>7</v>
      </c>
      <c r="R3504">
        <v>6</v>
      </c>
      <c r="S3504">
        <v>3.35</v>
      </c>
      <c r="T3504">
        <v>3.35</v>
      </c>
      <c r="U3504">
        <v>703.87</v>
      </c>
      <c r="V3504">
        <v>169.75</v>
      </c>
      <c r="W3504">
        <v>3.32</v>
      </c>
      <c r="X3504">
        <v>13.28</v>
      </c>
      <c r="Y3504">
        <v>5.15</v>
      </c>
      <c r="Z3504">
        <v>2</v>
      </c>
      <c r="AA3504" t="s">
        <v>4250</v>
      </c>
      <c r="AB3504">
        <v>2</v>
      </c>
      <c r="AC3504">
        <v>23</v>
      </c>
      <c r="AD3504">
        <v>2.15</v>
      </c>
      <c r="AF3504" t="s">
        <v>7949</v>
      </c>
      <c r="AI3504">
        <v>0</v>
      </c>
      <c r="AJ3504">
        <v>0</v>
      </c>
      <c r="AK3504" t="s">
        <v>19959</v>
      </c>
      <c r="AL3504" t="s">
        <v>19959</v>
      </c>
      <c r="AM3504" t="s">
        <v>20019</v>
      </c>
    </row>
    <row r="3505" spans="1:39" x14ac:dyDescent="0.25">
      <c r="A3505" t="s">
        <v>10385</v>
      </c>
      <c r="B3505" t="s">
        <v>4841</v>
      </c>
      <c r="C3505" t="s">
        <v>4842</v>
      </c>
      <c r="D3505">
        <v>67</v>
      </c>
      <c r="E3505" t="s">
        <v>4845</v>
      </c>
      <c r="F3505">
        <v>7.17</v>
      </c>
      <c r="K3505" t="s">
        <v>6860</v>
      </c>
      <c r="L3505" t="s">
        <v>6861</v>
      </c>
      <c r="M3505" t="s">
        <v>15001</v>
      </c>
      <c r="N3505">
        <v>9</v>
      </c>
      <c r="O3505" t="s">
        <v>15331</v>
      </c>
      <c r="P3505" t="s">
        <v>18037</v>
      </c>
      <c r="Q3505">
        <v>5</v>
      </c>
      <c r="R3505">
        <v>3</v>
      </c>
      <c r="S3505">
        <v>0.12</v>
      </c>
      <c r="T3505">
        <v>1.07</v>
      </c>
      <c r="U3505">
        <v>531.64</v>
      </c>
      <c r="V3505">
        <v>90.9</v>
      </c>
      <c r="W3505">
        <v>3.43</v>
      </c>
      <c r="X3505">
        <v>13.86</v>
      </c>
      <c r="Y3505">
        <v>8.5</v>
      </c>
      <c r="Z3505">
        <v>2</v>
      </c>
      <c r="AA3505" t="s">
        <v>4250</v>
      </c>
      <c r="AB3505">
        <v>1</v>
      </c>
      <c r="AC3505">
        <v>13</v>
      </c>
      <c r="AD3505">
        <v>3.8866666666666672</v>
      </c>
      <c r="AF3505" t="s">
        <v>7949</v>
      </c>
      <c r="AI3505">
        <v>0</v>
      </c>
      <c r="AJ3505">
        <v>0</v>
      </c>
      <c r="AK3505" t="s">
        <v>19858</v>
      </c>
      <c r="AL3505" t="s">
        <v>19858</v>
      </c>
      <c r="AM3505" t="s">
        <v>20019</v>
      </c>
    </row>
    <row r="3506" spans="1:39" x14ac:dyDescent="0.25">
      <c r="A3506" t="s">
        <v>10386</v>
      </c>
      <c r="B3506" t="s">
        <v>4841</v>
      </c>
      <c r="C3506" t="s">
        <v>4842</v>
      </c>
      <c r="D3506">
        <v>67</v>
      </c>
      <c r="E3506" t="s">
        <v>4845</v>
      </c>
      <c r="F3506">
        <v>7.17</v>
      </c>
      <c r="K3506" t="s">
        <v>6860</v>
      </c>
      <c r="M3506" t="s">
        <v>14992</v>
      </c>
      <c r="N3506">
        <v>8</v>
      </c>
      <c r="O3506" t="s">
        <v>15318</v>
      </c>
      <c r="P3506" t="s">
        <v>18038</v>
      </c>
      <c r="Q3506">
        <v>7</v>
      </c>
      <c r="R3506">
        <v>3</v>
      </c>
      <c r="S3506">
        <v>6.74</v>
      </c>
      <c r="T3506">
        <v>7.82</v>
      </c>
      <c r="U3506">
        <v>714.85</v>
      </c>
      <c r="V3506">
        <v>112.49</v>
      </c>
      <c r="W3506">
        <v>6.67</v>
      </c>
      <c r="X3506">
        <v>13.59</v>
      </c>
      <c r="Y3506">
        <v>8.4</v>
      </c>
      <c r="Z3506">
        <v>4</v>
      </c>
      <c r="AA3506" t="s">
        <v>4250</v>
      </c>
      <c r="AB3506">
        <v>2</v>
      </c>
      <c r="AC3506">
        <v>19</v>
      </c>
      <c r="AD3506">
        <v>1.2170000000000001</v>
      </c>
      <c r="AF3506" t="s">
        <v>7949</v>
      </c>
      <c r="AI3506">
        <v>0</v>
      </c>
      <c r="AJ3506">
        <v>0</v>
      </c>
      <c r="AK3506" t="s">
        <v>19864</v>
      </c>
      <c r="AL3506" t="s">
        <v>19864</v>
      </c>
      <c r="AM3506" t="s">
        <v>20019</v>
      </c>
    </row>
    <row r="3507" spans="1:39" x14ac:dyDescent="0.25">
      <c r="A3507" t="s">
        <v>10387</v>
      </c>
      <c r="B3507" t="s">
        <v>4841</v>
      </c>
      <c r="C3507" t="s">
        <v>4842</v>
      </c>
      <c r="D3507">
        <v>67</v>
      </c>
      <c r="E3507" t="s">
        <v>4845</v>
      </c>
      <c r="F3507">
        <v>7.17</v>
      </c>
      <c r="K3507" t="s">
        <v>6860</v>
      </c>
      <c r="L3507" t="s">
        <v>6861</v>
      </c>
      <c r="M3507" t="s">
        <v>14993</v>
      </c>
      <c r="N3507">
        <v>9</v>
      </c>
      <c r="O3507" t="s">
        <v>15319</v>
      </c>
      <c r="P3507" t="s">
        <v>18039</v>
      </c>
      <c r="Q3507">
        <v>6</v>
      </c>
      <c r="R3507">
        <v>4</v>
      </c>
      <c r="S3507">
        <v>6.31</v>
      </c>
      <c r="T3507">
        <v>7.62</v>
      </c>
      <c r="U3507">
        <v>599.82000000000005</v>
      </c>
      <c r="V3507">
        <v>91.85</v>
      </c>
      <c r="W3507">
        <v>6.09</v>
      </c>
      <c r="X3507">
        <v>13.93</v>
      </c>
      <c r="Y3507">
        <v>8.5500000000000007</v>
      </c>
      <c r="Z3507">
        <v>3</v>
      </c>
      <c r="AA3507" t="s">
        <v>4250</v>
      </c>
      <c r="AB3507">
        <v>2</v>
      </c>
      <c r="AC3507">
        <v>7</v>
      </c>
      <c r="AD3507">
        <v>1.6633333333333331</v>
      </c>
      <c r="AF3507" t="s">
        <v>7952</v>
      </c>
      <c r="AI3507">
        <v>0</v>
      </c>
      <c r="AJ3507">
        <v>0</v>
      </c>
      <c r="AK3507" t="s">
        <v>19865</v>
      </c>
      <c r="AL3507" t="s">
        <v>19865</v>
      </c>
      <c r="AM3507" t="s">
        <v>20019</v>
      </c>
    </row>
    <row r="3508" spans="1:39" x14ac:dyDescent="0.25">
      <c r="A3508" t="s">
        <v>10388</v>
      </c>
      <c r="B3508" t="s">
        <v>4841</v>
      </c>
      <c r="C3508" t="s">
        <v>4842</v>
      </c>
      <c r="D3508">
        <v>67</v>
      </c>
      <c r="E3508" t="s">
        <v>4845</v>
      </c>
      <c r="F3508">
        <v>7.17</v>
      </c>
      <c r="K3508" t="s">
        <v>6860</v>
      </c>
      <c r="L3508" t="s">
        <v>6861</v>
      </c>
      <c r="M3508" t="s">
        <v>6887</v>
      </c>
      <c r="N3508">
        <v>9</v>
      </c>
      <c r="O3508" t="s">
        <v>15472</v>
      </c>
      <c r="P3508" t="s">
        <v>18040</v>
      </c>
      <c r="Q3508">
        <v>8</v>
      </c>
      <c r="R3508">
        <v>4</v>
      </c>
      <c r="S3508">
        <v>2.72</v>
      </c>
      <c r="T3508">
        <v>4.6900000000000004</v>
      </c>
      <c r="U3508">
        <v>631.69000000000005</v>
      </c>
      <c r="V3508">
        <v>162.43</v>
      </c>
      <c r="W3508">
        <v>3.69</v>
      </c>
      <c r="X3508">
        <v>4.26</v>
      </c>
      <c r="Y3508">
        <v>0.6</v>
      </c>
      <c r="Z3508">
        <v>5</v>
      </c>
      <c r="AA3508" t="s">
        <v>4250</v>
      </c>
      <c r="AB3508">
        <v>1</v>
      </c>
      <c r="AC3508">
        <v>10</v>
      </c>
      <c r="AD3508">
        <v>1.7949999999999999</v>
      </c>
      <c r="AF3508" t="s">
        <v>7951</v>
      </c>
      <c r="AI3508">
        <v>0</v>
      </c>
      <c r="AJ3508">
        <v>0</v>
      </c>
      <c r="AK3508" t="s">
        <v>19940</v>
      </c>
      <c r="AL3508" t="s">
        <v>19940</v>
      </c>
      <c r="AM3508" t="s">
        <v>20019</v>
      </c>
    </row>
    <row r="3509" spans="1:39" x14ac:dyDescent="0.25">
      <c r="A3509" t="s">
        <v>5484</v>
      </c>
      <c r="B3509" t="s">
        <v>4841</v>
      </c>
      <c r="C3509" t="s">
        <v>4842</v>
      </c>
      <c r="D3509">
        <v>67</v>
      </c>
      <c r="E3509" t="s">
        <v>4845</v>
      </c>
      <c r="F3509">
        <v>7.17</v>
      </c>
      <c r="K3509" t="s">
        <v>6860</v>
      </c>
      <c r="L3509" t="s">
        <v>6861</v>
      </c>
      <c r="M3509" t="s">
        <v>15097</v>
      </c>
      <c r="N3509">
        <v>9</v>
      </c>
      <c r="O3509" t="s">
        <v>15458</v>
      </c>
      <c r="P3509" t="s">
        <v>7210</v>
      </c>
      <c r="Q3509">
        <v>4</v>
      </c>
      <c r="R3509">
        <v>2</v>
      </c>
      <c r="S3509">
        <v>2.17</v>
      </c>
      <c r="T3509">
        <v>2.63</v>
      </c>
      <c r="U3509">
        <v>372.88</v>
      </c>
      <c r="V3509">
        <v>69.08</v>
      </c>
      <c r="W3509">
        <v>3.44</v>
      </c>
      <c r="Y3509">
        <v>7.68</v>
      </c>
      <c r="Z3509">
        <v>2</v>
      </c>
      <c r="AA3509" t="s">
        <v>4250</v>
      </c>
      <c r="AB3509">
        <v>0</v>
      </c>
      <c r="AC3509">
        <v>2</v>
      </c>
      <c r="AD3509">
        <v>5.3230000000000004</v>
      </c>
      <c r="AF3509" t="s">
        <v>7949</v>
      </c>
      <c r="AI3509">
        <v>0</v>
      </c>
      <c r="AJ3509">
        <v>0</v>
      </c>
      <c r="AK3509" t="s">
        <v>7973</v>
      </c>
      <c r="AL3509" t="s">
        <v>7973</v>
      </c>
      <c r="AM3509" t="s">
        <v>20019</v>
      </c>
    </row>
    <row r="3510" spans="1:39" x14ac:dyDescent="0.25">
      <c r="A3510" t="s">
        <v>9644</v>
      </c>
      <c r="B3510" t="s">
        <v>4841</v>
      </c>
      <c r="C3510" t="s">
        <v>4842</v>
      </c>
      <c r="D3510">
        <v>67</v>
      </c>
      <c r="E3510" t="s">
        <v>4845</v>
      </c>
      <c r="F3510">
        <v>7.17</v>
      </c>
      <c r="K3510" t="s">
        <v>6860</v>
      </c>
      <c r="L3510" t="s">
        <v>6861</v>
      </c>
      <c r="M3510" t="s">
        <v>15068</v>
      </c>
      <c r="N3510">
        <v>9</v>
      </c>
      <c r="O3510" t="s">
        <v>15421</v>
      </c>
      <c r="P3510" t="s">
        <v>17296</v>
      </c>
      <c r="Q3510">
        <v>6</v>
      </c>
      <c r="R3510">
        <v>2</v>
      </c>
      <c r="S3510">
        <v>2.11</v>
      </c>
      <c r="T3510">
        <v>2.11</v>
      </c>
      <c r="U3510">
        <v>399.76</v>
      </c>
      <c r="V3510">
        <v>102.49</v>
      </c>
      <c r="W3510">
        <v>2.72</v>
      </c>
      <c r="X3510">
        <v>10.31</v>
      </c>
      <c r="Y3510">
        <v>2.06</v>
      </c>
      <c r="Z3510">
        <v>2</v>
      </c>
      <c r="AA3510" t="s">
        <v>4250</v>
      </c>
      <c r="AB3510">
        <v>0</v>
      </c>
      <c r="AC3510">
        <v>3</v>
      </c>
      <c r="AD3510">
        <v>4.7446666666666673</v>
      </c>
      <c r="AF3510" t="s">
        <v>7949</v>
      </c>
      <c r="AI3510">
        <v>0</v>
      </c>
      <c r="AJ3510">
        <v>0</v>
      </c>
      <c r="AK3510" t="s">
        <v>19861</v>
      </c>
      <c r="AL3510" t="s">
        <v>19861</v>
      </c>
      <c r="AM3510" t="s">
        <v>20019</v>
      </c>
    </row>
    <row r="3511" spans="1:39" x14ac:dyDescent="0.25">
      <c r="A3511" t="s">
        <v>10389</v>
      </c>
      <c r="B3511" t="s">
        <v>4841</v>
      </c>
      <c r="C3511" t="s">
        <v>4842</v>
      </c>
      <c r="D3511">
        <v>67</v>
      </c>
      <c r="E3511" t="s">
        <v>4845</v>
      </c>
      <c r="F3511">
        <v>7.17</v>
      </c>
      <c r="K3511" t="s">
        <v>6860</v>
      </c>
      <c r="L3511" t="s">
        <v>6861</v>
      </c>
      <c r="M3511" t="s">
        <v>14988</v>
      </c>
      <c r="N3511">
        <v>9</v>
      </c>
      <c r="O3511" t="s">
        <v>15312</v>
      </c>
      <c r="P3511" t="s">
        <v>18041</v>
      </c>
      <c r="Q3511">
        <v>5</v>
      </c>
      <c r="R3511">
        <v>2</v>
      </c>
      <c r="S3511">
        <v>4.03</v>
      </c>
      <c r="T3511">
        <v>4.03</v>
      </c>
      <c r="U3511">
        <v>410.84</v>
      </c>
      <c r="V3511">
        <v>89.6</v>
      </c>
      <c r="W3511">
        <v>4.0999999999999996</v>
      </c>
      <c r="X3511">
        <v>9.9600000000000009</v>
      </c>
      <c r="Y3511">
        <v>3.92</v>
      </c>
      <c r="Z3511">
        <v>3</v>
      </c>
      <c r="AA3511" t="s">
        <v>4250</v>
      </c>
      <c r="AB3511">
        <v>0</v>
      </c>
      <c r="AC3511">
        <v>3</v>
      </c>
      <c r="AD3511">
        <v>3.6218571428571429</v>
      </c>
      <c r="AF3511" t="s">
        <v>7949</v>
      </c>
      <c r="AI3511">
        <v>0</v>
      </c>
      <c r="AJ3511">
        <v>0</v>
      </c>
      <c r="AK3511" t="s">
        <v>19860</v>
      </c>
      <c r="AL3511" t="s">
        <v>19860</v>
      </c>
      <c r="AM3511" t="s">
        <v>20019</v>
      </c>
    </row>
    <row r="3512" spans="1:39" x14ac:dyDescent="0.25">
      <c r="A3512" t="s">
        <v>5696</v>
      </c>
      <c r="B3512" t="s">
        <v>4841</v>
      </c>
      <c r="C3512" t="s">
        <v>4842</v>
      </c>
      <c r="D3512">
        <v>67</v>
      </c>
      <c r="E3512" t="s">
        <v>4845</v>
      </c>
      <c r="F3512">
        <v>7.17</v>
      </c>
      <c r="I3512" t="s">
        <v>6512</v>
      </c>
      <c r="K3512" t="s">
        <v>6860</v>
      </c>
      <c r="L3512" t="s">
        <v>6861</v>
      </c>
      <c r="M3512" t="s">
        <v>6890</v>
      </c>
      <c r="N3512">
        <v>9</v>
      </c>
      <c r="O3512" t="s">
        <v>6949</v>
      </c>
      <c r="P3512" t="s">
        <v>7422</v>
      </c>
      <c r="Q3512">
        <v>7</v>
      </c>
      <c r="R3512">
        <v>1</v>
      </c>
      <c r="S3512">
        <v>3.18</v>
      </c>
      <c r="T3512">
        <v>3.19</v>
      </c>
      <c r="U3512">
        <v>474.37</v>
      </c>
      <c r="V3512">
        <v>96.94</v>
      </c>
      <c r="W3512">
        <v>2.04</v>
      </c>
      <c r="Y3512">
        <v>5.72</v>
      </c>
      <c r="Z3512">
        <v>2</v>
      </c>
      <c r="AA3512" t="s">
        <v>4250</v>
      </c>
      <c r="AB3512">
        <v>0</v>
      </c>
      <c r="AC3512">
        <v>3</v>
      </c>
      <c r="AD3512">
        <v>4.1000714285714288</v>
      </c>
      <c r="AF3512" t="s">
        <v>7949</v>
      </c>
      <c r="AI3512">
        <v>0</v>
      </c>
      <c r="AJ3512">
        <v>0</v>
      </c>
      <c r="AM3512" t="s">
        <v>20019</v>
      </c>
    </row>
    <row r="3513" spans="1:39" x14ac:dyDescent="0.25">
      <c r="A3513" t="s">
        <v>10390</v>
      </c>
      <c r="B3513" t="s">
        <v>4841</v>
      </c>
      <c r="C3513" t="s">
        <v>4842</v>
      </c>
      <c r="D3513">
        <v>67</v>
      </c>
      <c r="E3513" t="s">
        <v>4845</v>
      </c>
      <c r="F3513">
        <v>7.17</v>
      </c>
      <c r="I3513" t="s">
        <v>13634</v>
      </c>
      <c r="K3513" t="s">
        <v>6860</v>
      </c>
      <c r="M3513" t="s">
        <v>14977</v>
      </c>
      <c r="N3513">
        <v>8</v>
      </c>
      <c r="O3513" t="s">
        <v>15298</v>
      </c>
      <c r="P3513" t="s">
        <v>18042</v>
      </c>
      <c r="Q3513">
        <v>6</v>
      </c>
      <c r="R3513">
        <v>1</v>
      </c>
      <c r="S3513">
        <v>2.98</v>
      </c>
      <c r="T3513">
        <v>3.16</v>
      </c>
      <c r="U3513">
        <v>465.96</v>
      </c>
      <c r="V3513">
        <v>68.67</v>
      </c>
      <c r="W3513">
        <v>4.26</v>
      </c>
      <c r="Y3513">
        <v>7.13</v>
      </c>
      <c r="Z3513">
        <v>3</v>
      </c>
      <c r="AA3513" t="s">
        <v>4250</v>
      </c>
      <c r="AB3513">
        <v>0</v>
      </c>
      <c r="AC3513">
        <v>1</v>
      </c>
      <c r="AD3513">
        <v>4.5064761904761914</v>
      </c>
      <c r="AF3513" t="s">
        <v>7949</v>
      </c>
      <c r="AI3513">
        <v>0</v>
      </c>
      <c r="AJ3513">
        <v>0</v>
      </c>
      <c r="AM3513" t="s">
        <v>20019</v>
      </c>
    </row>
    <row r="3514" spans="1:39" x14ac:dyDescent="0.25">
      <c r="A3514" t="s">
        <v>9747</v>
      </c>
      <c r="B3514" t="s">
        <v>4841</v>
      </c>
      <c r="C3514" t="s">
        <v>4842</v>
      </c>
      <c r="D3514">
        <v>67.599999999999994</v>
      </c>
      <c r="E3514" t="s">
        <v>4845</v>
      </c>
      <c r="F3514">
        <v>7.17</v>
      </c>
      <c r="K3514" t="s">
        <v>6860</v>
      </c>
      <c r="L3514" t="s">
        <v>6861</v>
      </c>
      <c r="M3514" t="s">
        <v>15061</v>
      </c>
      <c r="N3514">
        <v>9</v>
      </c>
      <c r="O3514" t="s">
        <v>15414</v>
      </c>
      <c r="P3514" t="s">
        <v>17399</v>
      </c>
      <c r="Q3514">
        <v>8</v>
      </c>
      <c r="R3514">
        <v>3</v>
      </c>
      <c r="S3514">
        <v>3.56</v>
      </c>
      <c r="T3514">
        <v>3.58</v>
      </c>
      <c r="U3514">
        <v>572.71</v>
      </c>
      <c r="V3514">
        <v>114.83</v>
      </c>
      <c r="W3514">
        <v>4.53</v>
      </c>
      <c r="X3514">
        <v>12.79</v>
      </c>
      <c r="Y3514">
        <v>5.82</v>
      </c>
      <c r="Z3514">
        <v>3</v>
      </c>
      <c r="AA3514" t="s">
        <v>4250</v>
      </c>
      <c r="AB3514">
        <v>1</v>
      </c>
      <c r="AC3514">
        <v>9</v>
      </c>
      <c r="AD3514">
        <v>2.2690000000000001</v>
      </c>
      <c r="AF3514" t="s">
        <v>7949</v>
      </c>
      <c r="AI3514">
        <v>0</v>
      </c>
      <c r="AJ3514">
        <v>0</v>
      </c>
      <c r="AK3514" t="s">
        <v>19913</v>
      </c>
      <c r="AL3514" t="s">
        <v>19913</v>
      </c>
      <c r="AM3514" t="s">
        <v>20019</v>
      </c>
    </row>
    <row r="3515" spans="1:39" x14ac:dyDescent="0.25">
      <c r="A3515" t="s">
        <v>10282</v>
      </c>
      <c r="B3515" t="s">
        <v>4841</v>
      </c>
      <c r="C3515" t="s">
        <v>4842</v>
      </c>
      <c r="D3515">
        <v>67.900000000000006</v>
      </c>
      <c r="E3515" t="s">
        <v>4845</v>
      </c>
      <c r="F3515">
        <v>7.17</v>
      </c>
      <c r="I3515" t="s">
        <v>13635</v>
      </c>
      <c r="K3515" t="s">
        <v>6860</v>
      </c>
      <c r="L3515" t="s">
        <v>6861</v>
      </c>
      <c r="M3515" t="s">
        <v>14972</v>
      </c>
      <c r="N3515">
        <v>8</v>
      </c>
      <c r="O3515" t="s">
        <v>15293</v>
      </c>
      <c r="P3515" t="s">
        <v>17934</v>
      </c>
      <c r="Q3515">
        <v>6</v>
      </c>
      <c r="R3515">
        <v>2</v>
      </c>
      <c r="S3515">
        <v>3.69</v>
      </c>
      <c r="T3515">
        <v>3.71</v>
      </c>
      <c r="U3515">
        <v>478.81</v>
      </c>
      <c r="V3515">
        <v>98.83</v>
      </c>
      <c r="W3515">
        <v>3.97</v>
      </c>
      <c r="X3515">
        <v>9.17</v>
      </c>
      <c r="Y3515">
        <v>3.63</v>
      </c>
      <c r="Z3515">
        <v>2</v>
      </c>
      <c r="AA3515" t="s">
        <v>4250</v>
      </c>
      <c r="AB3515">
        <v>0</v>
      </c>
      <c r="AC3515">
        <v>5</v>
      </c>
      <c r="AD3515">
        <v>3.157023809523809</v>
      </c>
      <c r="AF3515" t="s">
        <v>7949</v>
      </c>
      <c r="AI3515">
        <v>0</v>
      </c>
      <c r="AJ3515">
        <v>0</v>
      </c>
      <c r="AM3515" t="s">
        <v>20019</v>
      </c>
    </row>
    <row r="3516" spans="1:39" x14ac:dyDescent="0.25">
      <c r="A3516" t="s">
        <v>9757</v>
      </c>
      <c r="B3516" t="s">
        <v>4841</v>
      </c>
      <c r="C3516" t="s">
        <v>4842</v>
      </c>
      <c r="D3516">
        <v>68</v>
      </c>
      <c r="E3516" t="s">
        <v>4845</v>
      </c>
      <c r="F3516">
        <v>7.17</v>
      </c>
      <c r="K3516" t="s">
        <v>6860</v>
      </c>
      <c r="L3516" t="s">
        <v>6861</v>
      </c>
      <c r="M3516" t="s">
        <v>15051</v>
      </c>
      <c r="N3516">
        <v>9</v>
      </c>
      <c r="O3516" t="s">
        <v>15400</v>
      </c>
      <c r="P3516" t="s">
        <v>17409</v>
      </c>
      <c r="Q3516">
        <v>5</v>
      </c>
      <c r="R3516">
        <v>2</v>
      </c>
      <c r="S3516">
        <v>5.27</v>
      </c>
      <c r="T3516">
        <v>5.37</v>
      </c>
      <c r="U3516">
        <v>529.64</v>
      </c>
      <c r="V3516">
        <v>105.21</v>
      </c>
      <c r="W3516">
        <v>5.65</v>
      </c>
      <c r="X3516">
        <v>10.95</v>
      </c>
      <c r="Y3516">
        <v>6.81</v>
      </c>
      <c r="Z3516">
        <v>4</v>
      </c>
      <c r="AA3516" t="s">
        <v>4250</v>
      </c>
      <c r="AB3516">
        <v>2</v>
      </c>
      <c r="AC3516">
        <v>2</v>
      </c>
      <c r="AD3516">
        <v>1.9930000000000001</v>
      </c>
      <c r="AF3516" t="s">
        <v>7949</v>
      </c>
      <c r="AI3516">
        <v>0</v>
      </c>
      <c r="AJ3516">
        <v>0</v>
      </c>
      <c r="AK3516" t="s">
        <v>19862</v>
      </c>
      <c r="AL3516" t="s">
        <v>19862</v>
      </c>
      <c r="AM3516" t="s">
        <v>20019</v>
      </c>
    </row>
    <row r="3517" spans="1:39" x14ac:dyDescent="0.25">
      <c r="A3517" t="s">
        <v>10391</v>
      </c>
      <c r="B3517" t="s">
        <v>4841</v>
      </c>
      <c r="C3517" t="s">
        <v>4842</v>
      </c>
      <c r="D3517">
        <v>68</v>
      </c>
      <c r="E3517" t="s">
        <v>4845</v>
      </c>
      <c r="F3517">
        <v>7.17</v>
      </c>
      <c r="K3517" t="s">
        <v>6860</v>
      </c>
      <c r="L3517" t="s">
        <v>6861</v>
      </c>
      <c r="M3517" t="s">
        <v>15012</v>
      </c>
      <c r="N3517">
        <v>9</v>
      </c>
      <c r="O3517" t="s">
        <v>15348</v>
      </c>
      <c r="P3517" t="s">
        <v>18043</v>
      </c>
      <c r="Q3517">
        <v>7</v>
      </c>
      <c r="R3517">
        <v>3</v>
      </c>
      <c r="S3517">
        <v>3.33</v>
      </c>
      <c r="T3517">
        <v>3.33</v>
      </c>
      <c r="U3517">
        <v>601.58000000000004</v>
      </c>
      <c r="V3517">
        <v>114.54</v>
      </c>
      <c r="W3517">
        <v>4.08</v>
      </c>
      <c r="X3517">
        <v>13.43</v>
      </c>
      <c r="Y3517">
        <v>5.5</v>
      </c>
      <c r="Z3517">
        <v>2</v>
      </c>
      <c r="AA3517" t="s">
        <v>4250</v>
      </c>
      <c r="AB3517">
        <v>1</v>
      </c>
      <c r="AC3517">
        <v>7</v>
      </c>
      <c r="AD3517">
        <v>2.5186666666666668</v>
      </c>
      <c r="AF3517" t="s">
        <v>7949</v>
      </c>
      <c r="AI3517">
        <v>0</v>
      </c>
      <c r="AJ3517">
        <v>0</v>
      </c>
      <c r="AK3517" t="s">
        <v>19881</v>
      </c>
      <c r="AL3517" t="s">
        <v>19881</v>
      </c>
      <c r="AM3517" t="s">
        <v>20019</v>
      </c>
    </row>
    <row r="3518" spans="1:39" x14ac:dyDescent="0.25">
      <c r="A3518" t="s">
        <v>8120</v>
      </c>
      <c r="B3518" t="s">
        <v>4841</v>
      </c>
      <c r="C3518" t="s">
        <v>4842</v>
      </c>
      <c r="D3518">
        <v>68</v>
      </c>
      <c r="E3518" t="s">
        <v>4845</v>
      </c>
      <c r="F3518">
        <v>7.17</v>
      </c>
      <c r="K3518" t="s">
        <v>6860</v>
      </c>
      <c r="L3518" t="s">
        <v>6861</v>
      </c>
      <c r="M3518" t="s">
        <v>15090</v>
      </c>
      <c r="N3518">
        <v>9</v>
      </c>
      <c r="O3518" t="s">
        <v>15449</v>
      </c>
      <c r="P3518" t="s">
        <v>15773</v>
      </c>
      <c r="Q3518">
        <v>5</v>
      </c>
      <c r="R3518">
        <v>1</v>
      </c>
      <c r="S3518">
        <v>1.8</v>
      </c>
      <c r="T3518">
        <v>1.8</v>
      </c>
      <c r="U3518">
        <v>365.43</v>
      </c>
      <c r="V3518">
        <v>77.150000000000006</v>
      </c>
      <c r="W3518">
        <v>2.91</v>
      </c>
      <c r="Y3518">
        <v>2.39</v>
      </c>
      <c r="Z3518">
        <v>2</v>
      </c>
      <c r="AA3518" t="s">
        <v>4250</v>
      </c>
      <c r="AB3518">
        <v>0</v>
      </c>
      <c r="AC3518">
        <v>2</v>
      </c>
      <c r="AD3518">
        <v>5.7945476190476191</v>
      </c>
      <c r="AF3518" t="s">
        <v>7949</v>
      </c>
      <c r="AI3518">
        <v>0</v>
      </c>
      <c r="AJ3518">
        <v>0</v>
      </c>
      <c r="AK3518" t="s">
        <v>19832</v>
      </c>
      <c r="AL3518" t="s">
        <v>19832</v>
      </c>
      <c r="AM3518" t="s">
        <v>20019</v>
      </c>
    </row>
    <row r="3519" spans="1:39" x14ac:dyDescent="0.25">
      <c r="A3519" t="s">
        <v>10392</v>
      </c>
      <c r="B3519" t="s">
        <v>4841</v>
      </c>
      <c r="C3519" t="s">
        <v>4842</v>
      </c>
      <c r="D3519">
        <v>68</v>
      </c>
      <c r="E3519" t="s">
        <v>4845</v>
      </c>
      <c r="F3519">
        <v>7.17</v>
      </c>
      <c r="K3519" t="s">
        <v>6860</v>
      </c>
      <c r="L3519" t="s">
        <v>6861</v>
      </c>
      <c r="M3519" t="s">
        <v>15087</v>
      </c>
      <c r="N3519">
        <v>9</v>
      </c>
      <c r="O3519" t="s">
        <v>15443</v>
      </c>
      <c r="P3519" t="s">
        <v>18044</v>
      </c>
      <c r="Q3519">
        <v>5</v>
      </c>
      <c r="R3519">
        <v>1</v>
      </c>
      <c r="S3519">
        <v>1.8</v>
      </c>
      <c r="T3519">
        <v>1.8</v>
      </c>
      <c r="U3519">
        <v>365.43</v>
      </c>
      <c r="V3519">
        <v>77.150000000000006</v>
      </c>
      <c r="W3519">
        <v>2.91</v>
      </c>
      <c r="Y3519">
        <v>1.95</v>
      </c>
      <c r="Z3519">
        <v>2</v>
      </c>
      <c r="AA3519" t="s">
        <v>4250</v>
      </c>
      <c r="AB3519">
        <v>0</v>
      </c>
      <c r="AC3519">
        <v>2</v>
      </c>
      <c r="AD3519">
        <v>5.7945476190476191</v>
      </c>
      <c r="AF3519" t="s">
        <v>7949</v>
      </c>
      <c r="AI3519">
        <v>0</v>
      </c>
      <c r="AJ3519">
        <v>0</v>
      </c>
      <c r="AK3519" t="s">
        <v>19871</v>
      </c>
      <c r="AL3519" t="s">
        <v>19871</v>
      </c>
      <c r="AM3519" t="s">
        <v>20019</v>
      </c>
    </row>
    <row r="3520" spans="1:39" x14ac:dyDescent="0.25">
      <c r="A3520" t="s">
        <v>10393</v>
      </c>
      <c r="B3520" t="s">
        <v>4841</v>
      </c>
      <c r="C3520" t="s">
        <v>4842</v>
      </c>
      <c r="D3520">
        <v>68</v>
      </c>
      <c r="E3520" t="s">
        <v>4845</v>
      </c>
      <c r="F3520">
        <v>7.17</v>
      </c>
      <c r="I3520" t="s">
        <v>13636</v>
      </c>
      <c r="K3520" t="s">
        <v>6860</v>
      </c>
      <c r="L3520" t="s">
        <v>6861</v>
      </c>
      <c r="M3520" t="s">
        <v>14955</v>
      </c>
      <c r="N3520">
        <v>8</v>
      </c>
      <c r="O3520" t="s">
        <v>15276</v>
      </c>
      <c r="P3520" t="s">
        <v>18045</v>
      </c>
      <c r="Q3520">
        <v>7</v>
      </c>
      <c r="R3520">
        <v>1</v>
      </c>
      <c r="S3520">
        <v>1.92</v>
      </c>
      <c r="T3520">
        <v>1.94</v>
      </c>
      <c r="U3520">
        <v>393.44</v>
      </c>
      <c r="V3520">
        <v>88.19</v>
      </c>
      <c r="W3520">
        <v>2.63</v>
      </c>
      <c r="Y3520">
        <v>6.16</v>
      </c>
      <c r="Z3520">
        <v>2</v>
      </c>
      <c r="AA3520" t="s">
        <v>4250</v>
      </c>
      <c r="AB3520">
        <v>0</v>
      </c>
      <c r="AC3520">
        <v>2</v>
      </c>
      <c r="AD3520">
        <v>5.5944761904761906</v>
      </c>
      <c r="AF3520" t="s">
        <v>7949</v>
      </c>
      <c r="AI3520">
        <v>0</v>
      </c>
      <c r="AJ3520">
        <v>0</v>
      </c>
      <c r="AM3520" t="s">
        <v>20019</v>
      </c>
    </row>
    <row r="3521" spans="1:39" x14ac:dyDescent="0.25">
      <c r="A3521" t="s">
        <v>10394</v>
      </c>
      <c r="B3521" t="s">
        <v>4841</v>
      </c>
      <c r="C3521" t="s">
        <v>4842</v>
      </c>
      <c r="D3521">
        <v>68</v>
      </c>
      <c r="E3521" t="s">
        <v>4845</v>
      </c>
      <c r="F3521">
        <v>7.17</v>
      </c>
      <c r="K3521" t="s">
        <v>6860</v>
      </c>
      <c r="L3521" t="s">
        <v>6861</v>
      </c>
      <c r="M3521" t="s">
        <v>14973</v>
      </c>
      <c r="N3521">
        <v>9</v>
      </c>
      <c r="O3521" t="s">
        <v>15556</v>
      </c>
      <c r="P3521" t="s">
        <v>18046</v>
      </c>
      <c r="Q3521">
        <v>4</v>
      </c>
      <c r="R3521">
        <v>2</v>
      </c>
      <c r="S3521">
        <v>1.1000000000000001</v>
      </c>
      <c r="T3521">
        <v>4.25</v>
      </c>
      <c r="U3521">
        <v>492.67</v>
      </c>
      <c r="V3521">
        <v>61.6</v>
      </c>
      <c r="W3521">
        <v>6.01</v>
      </c>
      <c r="X3521">
        <v>12.85</v>
      </c>
      <c r="Y3521">
        <v>10.63</v>
      </c>
      <c r="Z3521">
        <v>4</v>
      </c>
      <c r="AA3521" t="s">
        <v>4250</v>
      </c>
      <c r="AB3521">
        <v>1</v>
      </c>
      <c r="AC3521">
        <v>9</v>
      </c>
      <c r="AD3521">
        <v>2.9273571428571432</v>
      </c>
      <c r="AF3521" t="s">
        <v>7952</v>
      </c>
      <c r="AI3521">
        <v>0</v>
      </c>
      <c r="AJ3521">
        <v>0</v>
      </c>
      <c r="AK3521" t="s">
        <v>19969</v>
      </c>
      <c r="AL3521" t="s">
        <v>19969</v>
      </c>
      <c r="AM3521" t="s">
        <v>20019</v>
      </c>
    </row>
    <row r="3522" spans="1:39" x14ac:dyDescent="0.25">
      <c r="A3522" t="s">
        <v>10394</v>
      </c>
      <c r="B3522" t="s">
        <v>4841</v>
      </c>
      <c r="C3522" t="s">
        <v>4842</v>
      </c>
      <c r="D3522">
        <v>68</v>
      </c>
      <c r="E3522" t="s">
        <v>4845</v>
      </c>
      <c r="F3522">
        <v>7.17</v>
      </c>
      <c r="K3522" t="s">
        <v>6860</v>
      </c>
      <c r="M3522" t="s">
        <v>15174</v>
      </c>
      <c r="N3522">
        <v>8</v>
      </c>
      <c r="O3522" t="s">
        <v>15557</v>
      </c>
      <c r="P3522" t="s">
        <v>18046</v>
      </c>
      <c r="Q3522">
        <v>4</v>
      </c>
      <c r="R3522">
        <v>2</v>
      </c>
      <c r="S3522">
        <v>1.1000000000000001</v>
      </c>
      <c r="T3522">
        <v>4.25</v>
      </c>
      <c r="U3522">
        <v>492.67</v>
      </c>
      <c r="V3522">
        <v>61.6</v>
      </c>
      <c r="W3522">
        <v>6.01</v>
      </c>
      <c r="X3522">
        <v>12.85</v>
      </c>
      <c r="Y3522">
        <v>10.63</v>
      </c>
      <c r="Z3522">
        <v>4</v>
      </c>
      <c r="AA3522" t="s">
        <v>4250</v>
      </c>
      <c r="AB3522">
        <v>1</v>
      </c>
      <c r="AC3522">
        <v>9</v>
      </c>
      <c r="AD3522">
        <v>2.9273571428571432</v>
      </c>
      <c r="AF3522" t="s">
        <v>7952</v>
      </c>
      <c r="AI3522">
        <v>0</v>
      </c>
      <c r="AJ3522">
        <v>0</v>
      </c>
      <c r="AK3522" t="s">
        <v>19970</v>
      </c>
      <c r="AL3522" t="s">
        <v>19970</v>
      </c>
      <c r="AM3522" t="s">
        <v>20019</v>
      </c>
    </row>
    <row r="3523" spans="1:39" x14ac:dyDescent="0.25">
      <c r="A3523" t="s">
        <v>5291</v>
      </c>
      <c r="B3523" t="s">
        <v>4841</v>
      </c>
      <c r="C3523" t="s">
        <v>4842</v>
      </c>
      <c r="D3523">
        <v>68</v>
      </c>
      <c r="E3523" t="s">
        <v>4845</v>
      </c>
      <c r="F3523">
        <v>7.17</v>
      </c>
      <c r="K3523" t="s">
        <v>6860</v>
      </c>
      <c r="M3523" t="s">
        <v>15072</v>
      </c>
      <c r="N3523">
        <v>8</v>
      </c>
      <c r="O3523" t="s">
        <v>15425</v>
      </c>
      <c r="P3523" t="s">
        <v>7017</v>
      </c>
      <c r="Q3523">
        <v>8</v>
      </c>
      <c r="R3523">
        <v>3</v>
      </c>
      <c r="S3523">
        <v>5.94</v>
      </c>
      <c r="T3523">
        <v>6.01</v>
      </c>
      <c r="U3523">
        <v>711.25</v>
      </c>
      <c r="V3523">
        <v>128.28</v>
      </c>
      <c r="W3523">
        <v>3.6</v>
      </c>
      <c r="X3523">
        <v>13.82</v>
      </c>
      <c r="Y3523">
        <v>6.78</v>
      </c>
      <c r="Z3523">
        <v>3</v>
      </c>
      <c r="AA3523" t="s">
        <v>4250</v>
      </c>
      <c r="AB3523">
        <v>1</v>
      </c>
      <c r="AC3523">
        <v>11</v>
      </c>
      <c r="AD3523">
        <v>1.166666666666667</v>
      </c>
      <c r="AF3523" t="s">
        <v>7949</v>
      </c>
      <c r="AI3523">
        <v>0</v>
      </c>
      <c r="AJ3523">
        <v>0</v>
      </c>
      <c r="AK3523" t="s">
        <v>7966</v>
      </c>
      <c r="AL3523" t="s">
        <v>7966</v>
      </c>
      <c r="AM3523" t="s">
        <v>20019</v>
      </c>
    </row>
    <row r="3524" spans="1:39" x14ac:dyDescent="0.25">
      <c r="A3524" t="s">
        <v>9768</v>
      </c>
      <c r="B3524" t="s">
        <v>4841</v>
      </c>
      <c r="C3524" t="s">
        <v>4842</v>
      </c>
      <c r="D3524">
        <v>68</v>
      </c>
      <c r="E3524" t="s">
        <v>4845</v>
      </c>
      <c r="F3524">
        <v>7.17</v>
      </c>
      <c r="K3524" t="s">
        <v>6860</v>
      </c>
      <c r="M3524" t="s">
        <v>14983</v>
      </c>
      <c r="N3524">
        <v>8</v>
      </c>
      <c r="O3524" t="s">
        <v>15306</v>
      </c>
      <c r="P3524" t="s">
        <v>17420</v>
      </c>
      <c r="Q3524">
        <v>6</v>
      </c>
      <c r="R3524">
        <v>4</v>
      </c>
      <c r="S3524">
        <v>-1.28</v>
      </c>
      <c r="T3524">
        <v>-0.33</v>
      </c>
      <c r="U3524">
        <v>547.64</v>
      </c>
      <c r="V3524">
        <v>111.13</v>
      </c>
      <c r="W3524">
        <v>2.5499999999999998</v>
      </c>
      <c r="X3524">
        <v>13.86</v>
      </c>
      <c r="Y3524">
        <v>8.5</v>
      </c>
      <c r="Z3524">
        <v>2</v>
      </c>
      <c r="AA3524" t="s">
        <v>4250</v>
      </c>
      <c r="AB3524">
        <v>1</v>
      </c>
      <c r="AC3524">
        <v>14</v>
      </c>
      <c r="AD3524">
        <v>3.045666666666667</v>
      </c>
      <c r="AF3524" t="s">
        <v>7949</v>
      </c>
      <c r="AI3524">
        <v>0</v>
      </c>
      <c r="AJ3524">
        <v>0</v>
      </c>
      <c r="AK3524" t="s">
        <v>19858</v>
      </c>
      <c r="AL3524" t="s">
        <v>19858</v>
      </c>
      <c r="AM3524" t="s">
        <v>20019</v>
      </c>
    </row>
    <row r="3525" spans="1:39" x14ac:dyDescent="0.25">
      <c r="A3525" t="s">
        <v>10395</v>
      </c>
      <c r="B3525" t="s">
        <v>4841</v>
      </c>
      <c r="C3525" t="s">
        <v>4842</v>
      </c>
      <c r="D3525">
        <v>68</v>
      </c>
      <c r="E3525" t="s">
        <v>4845</v>
      </c>
      <c r="F3525">
        <v>7.17</v>
      </c>
      <c r="K3525" t="s">
        <v>6860</v>
      </c>
      <c r="L3525" t="s">
        <v>6861</v>
      </c>
      <c r="M3525" t="s">
        <v>15001</v>
      </c>
      <c r="N3525">
        <v>9</v>
      </c>
      <c r="O3525" t="s">
        <v>15331</v>
      </c>
      <c r="P3525" t="s">
        <v>18047</v>
      </c>
      <c r="Q3525">
        <v>5</v>
      </c>
      <c r="R3525">
        <v>3</v>
      </c>
      <c r="S3525">
        <v>0.04</v>
      </c>
      <c r="T3525">
        <v>2.04</v>
      </c>
      <c r="U3525">
        <v>509.64</v>
      </c>
      <c r="V3525">
        <v>90.9</v>
      </c>
      <c r="W3525">
        <v>2.94</v>
      </c>
      <c r="X3525">
        <v>13.88</v>
      </c>
      <c r="Y3525">
        <v>9.43</v>
      </c>
      <c r="Z3525">
        <v>1</v>
      </c>
      <c r="AA3525" t="s">
        <v>4250</v>
      </c>
      <c r="AB3525">
        <v>1</v>
      </c>
      <c r="AC3525">
        <v>13</v>
      </c>
      <c r="AD3525">
        <v>3.4216666666666669</v>
      </c>
      <c r="AF3525" t="s">
        <v>7952</v>
      </c>
      <c r="AI3525">
        <v>0</v>
      </c>
      <c r="AJ3525">
        <v>0</v>
      </c>
      <c r="AK3525" t="s">
        <v>19858</v>
      </c>
      <c r="AL3525" t="s">
        <v>19858</v>
      </c>
      <c r="AM3525" t="s">
        <v>20019</v>
      </c>
    </row>
    <row r="3526" spans="1:39" x14ac:dyDescent="0.25">
      <c r="A3526" t="s">
        <v>10396</v>
      </c>
      <c r="B3526" t="s">
        <v>4841</v>
      </c>
      <c r="C3526" t="s">
        <v>4842</v>
      </c>
      <c r="D3526">
        <v>68</v>
      </c>
      <c r="E3526" t="s">
        <v>4845</v>
      </c>
      <c r="F3526">
        <v>7.17</v>
      </c>
      <c r="K3526" t="s">
        <v>6860</v>
      </c>
      <c r="L3526" t="s">
        <v>6861</v>
      </c>
      <c r="M3526" t="s">
        <v>15032</v>
      </c>
      <c r="N3526">
        <v>9</v>
      </c>
      <c r="O3526" t="s">
        <v>15375</v>
      </c>
      <c r="P3526" t="s">
        <v>18048</v>
      </c>
      <c r="Q3526">
        <v>8</v>
      </c>
      <c r="R3526">
        <v>3</v>
      </c>
      <c r="S3526">
        <v>3.75</v>
      </c>
      <c r="T3526">
        <v>4.92</v>
      </c>
      <c r="U3526">
        <v>660.78</v>
      </c>
      <c r="V3526">
        <v>141.84</v>
      </c>
      <c r="W3526">
        <v>4.1399999999999997</v>
      </c>
      <c r="X3526">
        <v>13.53</v>
      </c>
      <c r="Y3526">
        <v>8.43</v>
      </c>
      <c r="Z3526">
        <v>3</v>
      </c>
      <c r="AA3526" t="s">
        <v>4250</v>
      </c>
      <c r="AB3526">
        <v>1</v>
      </c>
      <c r="AC3526">
        <v>15</v>
      </c>
      <c r="AD3526">
        <v>1.1166666666666669</v>
      </c>
      <c r="AF3526" t="s">
        <v>7949</v>
      </c>
      <c r="AI3526">
        <v>0</v>
      </c>
      <c r="AJ3526">
        <v>0</v>
      </c>
      <c r="AK3526" t="s">
        <v>19886</v>
      </c>
      <c r="AL3526" t="s">
        <v>19886</v>
      </c>
      <c r="AM3526" t="s">
        <v>20019</v>
      </c>
    </row>
    <row r="3527" spans="1:39" x14ac:dyDescent="0.25">
      <c r="A3527" t="s">
        <v>10397</v>
      </c>
      <c r="B3527" t="s">
        <v>4841</v>
      </c>
      <c r="C3527" t="s">
        <v>4842</v>
      </c>
      <c r="D3527">
        <v>68</v>
      </c>
      <c r="E3527" t="s">
        <v>4845</v>
      </c>
      <c r="F3527">
        <v>7.17</v>
      </c>
      <c r="K3527" t="s">
        <v>6860</v>
      </c>
      <c r="L3527" t="s">
        <v>6861</v>
      </c>
      <c r="M3527" t="s">
        <v>15149</v>
      </c>
      <c r="N3527">
        <v>9</v>
      </c>
      <c r="O3527" t="s">
        <v>15525</v>
      </c>
      <c r="P3527" t="s">
        <v>18049</v>
      </c>
      <c r="Q3527">
        <v>5</v>
      </c>
      <c r="R3527">
        <v>2</v>
      </c>
      <c r="S3527">
        <v>-0.76</v>
      </c>
      <c r="T3527">
        <v>-0.76</v>
      </c>
      <c r="U3527">
        <v>405.38</v>
      </c>
      <c r="V3527">
        <v>100.68</v>
      </c>
      <c r="W3527">
        <v>2.4</v>
      </c>
      <c r="X3527">
        <v>11.12</v>
      </c>
      <c r="Y3527">
        <v>5.21</v>
      </c>
      <c r="Z3527">
        <v>2</v>
      </c>
      <c r="AA3527" t="s">
        <v>4250</v>
      </c>
      <c r="AB3527">
        <v>0</v>
      </c>
      <c r="AC3527">
        <v>3</v>
      </c>
      <c r="AD3527">
        <v>4.8198571428571428</v>
      </c>
      <c r="AF3527" t="s">
        <v>7949</v>
      </c>
      <c r="AI3527">
        <v>0</v>
      </c>
      <c r="AJ3527">
        <v>0</v>
      </c>
      <c r="AK3527" t="s">
        <v>19951</v>
      </c>
      <c r="AL3527" t="s">
        <v>19951</v>
      </c>
      <c r="AM3527" t="s">
        <v>20019</v>
      </c>
    </row>
    <row r="3528" spans="1:39" x14ac:dyDescent="0.25">
      <c r="A3528" t="s">
        <v>5783</v>
      </c>
      <c r="B3528" t="s">
        <v>4841</v>
      </c>
      <c r="C3528" t="s">
        <v>4842</v>
      </c>
      <c r="D3528">
        <v>68</v>
      </c>
      <c r="E3528" t="s">
        <v>4845</v>
      </c>
      <c r="F3528">
        <v>7.17</v>
      </c>
      <c r="K3528" t="s">
        <v>6860</v>
      </c>
      <c r="L3528" t="s">
        <v>6861</v>
      </c>
      <c r="M3528" t="s">
        <v>15097</v>
      </c>
      <c r="N3528">
        <v>9</v>
      </c>
      <c r="O3528" t="s">
        <v>15458</v>
      </c>
      <c r="P3528" t="s">
        <v>7509</v>
      </c>
      <c r="Q3528">
        <v>4</v>
      </c>
      <c r="R3528">
        <v>2</v>
      </c>
      <c r="S3528">
        <v>1.1100000000000001</v>
      </c>
      <c r="T3528">
        <v>1.58</v>
      </c>
      <c r="U3528">
        <v>324.41000000000003</v>
      </c>
      <c r="V3528">
        <v>79.98</v>
      </c>
      <c r="W3528">
        <v>2.89</v>
      </c>
      <c r="Y3528">
        <v>7.71</v>
      </c>
      <c r="Z3528">
        <v>2</v>
      </c>
      <c r="AA3528" t="s">
        <v>4250</v>
      </c>
      <c r="AB3528">
        <v>0</v>
      </c>
      <c r="AC3528">
        <v>2</v>
      </c>
      <c r="AD3528">
        <v>5.5</v>
      </c>
      <c r="AF3528" t="s">
        <v>7949</v>
      </c>
      <c r="AI3528">
        <v>0</v>
      </c>
      <c r="AJ3528">
        <v>0</v>
      </c>
      <c r="AK3528" t="s">
        <v>7973</v>
      </c>
      <c r="AL3528" t="s">
        <v>7973</v>
      </c>
      <c r="AM3528" t="s">
        <v>20019</v>
      </c>
    </row>
    <row r="3529" spans="1:39" x14ac:dyDescent="0.25">
      <c r="A3529" t="s">
        <v>10398</v>
      </c>
      <c r="B3529" t="s">
        <v>4841</v>
      </c>
      <c r="C3529" t="s">
        <v>4842</v>
      </c>
      <c r="D3529">
        <v>68</v>
      </c>
      <c r="E3529" t="s">
        <v>4845</v>
      </c>
      <c r="F3529">
        <v>7.17</v>
      </c>
      <c r="I3529" t="s">
        <v>13637</v>
      </c>
      <c r="K3529" t="s">
        <v>6860</v>
      </c>
      <c r="L3529" t="s">
        <v>6861</v>
      </c>
      <c r="M3529" t="s">
        <v>15122</v>
      </c>
      <c r="N3529">
        <v>9</v>
      </c>
      <c r="O3529" t="s">
        <v>15494</v>
      </c>
      <c r="P3529" t="s">
        <v>18050</v>
      </c>
      <c r="Q3529">
        <v>5</v>
      </c>
      <c r="R3529">
        <v>2</v>
      </c>
      <c r="S3529">
        <v>3.13</v>
      </c>
      <c r="T3529">
        <v>3.13</v>
      </c>
      <c r="U3529">
        <v>441.44</v>
      </c>
      <c r="V3529">
        <v>59.64</v>
      </c>
      <c r="W3529">
        <v>3.64</v>
      </c>
      <c r="Y3529">
        <v>3.98</v>
      </c>
      <c r="Z3529">
        <v>1</v>
      </c>
      <c r="AA3529" t="s">
        <v>4250</v>
      </c>
      <c r="AB3529">
        <v>0</v>
      </c>
      <c r="AC3529">
        <v>5</v>
      </c>
      <c r="AD3529">
        <v>4.2882857142857143</v>
      </c>
      <c r="AF3529" t="s">
        <v>7949</v>
      </c>
      <c r="AI3529">
        <v>0</v>
      </c>
      <c r="AJ3529">
        <v>0</v>
      </c>
      <c r="AM3529" t="s">
        <v>20019</v>
      </c>
    </row>
    <row r="3530" spans="1:39" x14ac:dyDescent="0.25">
      <c r="A3530" t="s">
        <v>10399</v>
      </c>
      <c r="B3530" t="s">
        <v>4841</v>
      </c>
      <c r="C3530" t="s">
        <v>4842</v>
      </c>
      <c r="D3530">
        <v>68</v>
      </c>
      <c r="E3530" t="s">
        <v>4845</v>
      </c>
      <c r="F3530">
        <v>7.17</v>
      </c>
      <c r="I3530" t="s">
        <v>13638</v>
      </c>
      <c r="K3530" t="s">
        <v>6860</v>
      </c>
      <c r="L3530" t="s">
        <v>6861</v>
      </c>
      <c r="M3530" t="s">
        <v>15120</v>
      </c>
      <c r="N3530">
        <v>8</v>
      </c>
      <c r="O3530" t="s">
        <v>15492</v>
      </c>
      <c r="P3530" t="s">
        <v>18051</v>
      </c>
      <c r="Q3530">
        <v>8</v>
      </c>
      <c r="R3530">
        <v>2</v>
      </c>
      <c r="S3530">
        <v>0.11</v>
      </c>
      <c r="T3530">
        <v>0.11</v>
      </c>
      <c r="U3530">
        <v>503.38</v>
      </c>
      <c r="V3530">
        <v>111.2</v>
      </c>
      <c r="W3530">
        <v>4.24</v>
      </c>
      <c r="Y3530">
        <v>3.3</v>
      </c>
      <c r="Z3530">
        <v>3</v>
      </c>
      <c r="AA3530" t="s">
        <v>4250</v>
      </c>
      <c r="AB3530">
        <v>1</v>
      </c>
      <c r="AC3530">
        <v>3</v>
      </c>
      <c r="AD3530">
        <v>3.793333333333333</v>
      </c>
      <c r="AF3530" t="s">
        <v>7949</v>
      </c>
      <c r="AI3530">
        <v>0</v>
      </c>
      <c r="AJ3530">
        <v>0</v>
      </c>
      <c r="AM3530" t="s">
        <v>20019</v>
      </c>
    </row>
    <row r="3531" spans="1:39" x14ac:dyDescent="0.25">
      <c r="A3531" t="s">
        <v>10400</v>
      </c>
      <c r="B3531" t="s">
        <v>4841</v>
      </c>
      <c r="C3531" t="s">
        <v>4842</v>
      </c>
      <c r="D3531">
        <v>68</v>
      </c>
      <c r="E3531" t="s">
        <v>4845</v>
      </c>
      <c r="F3531">
        <v>7.17</v>
      </c>
      <c r="I3531" t="s">
        <v>13639</v>
      </c>
      <c r="K3531" t="s">
        <v>6860</v>
      </c>
      <c r="M3531" t="s">
        <v>14989</v>
      </c>
      <c r="N3531">
        <v>8</v>
      </c>
      <c r="O3531" t="s">
        <v>15313</v>
      </c>
      <c r="P3531" t="s">
        <v>18052</v>
      </c>
      <c r="Q3531">
        <v>9</v>
      </c>
      <c r="R3531">
        <v>2</v>
      </c>
      <c r="S3531">
        <v>3.58</v>
      </c>
      <c r="T3531">
        <v>3.58</v>
      </c>
      <c r="U3531">
        <v>437.52</v>
      </c>
      <c r="V3531">
        <v>111.72</v>
      </c>
      <c r="W3531">
        <v>2.78</v>
      </c>
      <c r="X3531">
        <v>10.82</v>
      </c>
      <c r="Y3531">
        <v>3.8</v>
      </c>
      <c r="Z3531">
        <v>2</v>
      </c>
      <c r="AA3531" t="s">
        <v>4250</v>
      </c>
      <c r="AB3531">
        <v>0</v>
      </c>
      <c r="AC3531">
        <v>5</v>
      </c>
      <c r="AD3531">
        <v>3.1422857142857139</v>
      </c>
      <c r="AF3531" t="s">
        <v>7949</v>
      </c>
      <c r="AI3531">
        <v>0</v>
      </c>
      <c r="AJ3531">
        <v>0</v>
      </c>
      <c r="AM3531" t="s">
        <v>20019</v>
      </c>
    </row>
    <row r="3532" spans="1:39" x14ac:dyDescent="0.25">
      <c r="A3532" t="s">
        <v>10401</v>
      </c>
      <c r="B3532" t="s">
        <v>4841</v>
      </c>
      <c r="C3532" t="s">
        <v>4842</v>
      </c>
      <c r="D3532">
        <v>68.2</v>
      </c>
      <c r="E3532" t="s">
        <v>4845</v>
      </c>
      <c r="F3532">
        <v>7.17</v>
      </c>
      <c r="I3532" t="s">
        <v>13640</v>
      </c>
      <c r="K3532" t="s">
        <v>6860</v>
      </c>
      <c r="L3532" t="s">
        <v>6861</v>
      </c>
      <c r="M3532" t="s">
        <v>14987</v>
      </c>
      <c r="N3532">
        <v>9</v>
      </c>
      <c r="O3532" t="s">
        <v>15311</v>
      </c>
      <c r="P3532" t="s">
        <v>18053</v>
      </c>
      <c r="Q3532">
        <v>7</v>
      </c>
      <c r="R3532">
        <v>2</v>
      </c>
      <c r="S3532">
        <v>2.44</v>
      </c>
      <c r="T3532">
        <v>2.44</v>
      </c>
      <c r="U3532">
        <v>440.84</v>
      </c>
      <c r="V3532">
        <v>109.21</v>
      </c>
      <c r="W3532">
        <v>3.94</v>
      </c>
      <c r="Y3532">
        <v>4.8899999999999997</v>
      </c>
      <c r="Z3532">
        <v>3</v>
      </c>
      <c r="AA3532" t="s">
        <v>4250</v>
      </c>
      <c r="AB3532">
        <v>0</v>
      </c>
      <c r="AC3532">
        <v>4</v>
      </c>
      <c r="AD3532">
        <v>4.0622380952380954</v>
      </c>
      <c r="AF3532" t="s">
        <v>7949</v>
      </c>
      <c r="AI3532">
        <v>0</v>
      </c>
      <c r="AJ3532">
        <v>0</v>
      </c>
      <c r="AM3532" t="s">
        <v>20019</v>
      </c>
    </row>
    <row r="3533" spans="1:39" x14ac:dyDescent="0.25">
      <c r="A3533" t="s">
        <v>10402</v>
      </c>
      <c r="B3533" t="s">
        <v>4841</v>
      </c>
      <c r="C3533" t="s">
        <v>4842</v>
      </c>
      <c r="D3533">
        <v>69</v>
      </c>
      <c r="E3533" t="s">
        <v>4845</v>
      </c>
      <c r="F3533">
        <v>7.16</v>
      </c>
      <c r="K3533" t="s">
        <v>6860</v>
      </c>
      <c r="M3533" t="s">
        <v>15010</v>
      </c>
      <c r="N3533">
        <v>8</v>
      </c>
      <c r="O3533" t="s">
        <v>15343</v>
      </c>
      <c r="P3533" t="s">
        <v>18054</v>
      </c>
      <c r="Q3533">
        <v>6</v>
      </c>
      <c r="R3533">
        <v>4</v>
      </c>
      <c r="S3533">
        <v>2.74</v>
      </c>
      <c r="T3533">
        <v>5</v>
      </c>
      <c r="U3533">
        <v>646.9</v>
      </c>
      <c r="V3533">
        <v>110.77</v>
      </c>
      <c r="W3533">
        <v>4.9400000000000004</v>
      </c>
      <c r="Y3533">
        <v>9.68</v>
      </c>
      <c r="Z3533">
        <v>2</v>
      </c>
      <c r="AA3533" t="s">
        <v>4250</v>
      </c>
      <c r="AB3533">
        <v>1</v>
      </c>
      <c r="AC3533">
        <v>15</v>
      </c>
      <c r="AD3533">
        <v>1.097666666666667</v>
      </c>
      <c r="AF3533" t="s">
        <v>7952</v>
      </c>
      <c r="AI3533">
        <v>0</v>
      </c>
      <c r="AJ3533">
        <v>0</v>
      </c>
      <c r="AK3533" t="s">
        <v>19876</v>
      </c>
      <c r="AL3533" t="s">
        <v>19876</v>
      </c>
      <c r="AM3533" t="s">
        <v>20019</v>
      </c>
    </row>
    <row r="3534" spans="1:39" x14ac:dyDescent="0.25">
      <c r="A3534" t="s">
        <v>9466</v>
      </c>
      <c r="B3534" t="s">
        <v>4841</v>
      </c>
      <c r="C3534" t="s">
        <v>4842</v>
      </c>
      <c r="D3534">
        <v>69</v>
      </c>
      <c r="E3534" t="s">
        <v>4845</v>
      </c>
      <c r="F3534">
        <v>7.16</v>
      </c>
      <c r="K3534" t="s">
        <v>6860</v>
      </c>
      <c r="L3534" t="s">
        <v>6861</v>
      </c>
      <c r="M3534" t="s">
        <v>15189</v>
      </c>
      <c r="N3534">
        <v>9</v>
      </c>
      <c r="O3534" t="s">
        <v>15577</v>
      </c>
      <c r="P3534" t="s">
        <v>17118</v>
      </c>
      <c r="Q3534">
        <v>4</v>
      </c>
      <c r="R3534">
        <v>2</v>
      </c>
      <c r="S3534">
        <v>3.17</v>
      </c>
      <c r="T3534">
        <v>3.18</v>
      </c>
      <c r="U3534">
        <v>379.4</v>
      </c>
      <c r="V3534">
        <v>50.41</v>
      </c>
      <c r="W3534">
        <v>3.82</v>
      </c>
      <c r="Y3534">
        <v>5.68</v>
      </c>
      <c r="Z3534">
        <v>1</v>
      </c>
      <c r="AA3534" t="s">
        <v>4250</v>
      </c>
      <c r="AB3534">
        <v>0</v>
      </c>
      <c r="AC3534">
        <v>4</v>
      </c>
      <c r="AD3534">
        <v>4.6864285714285714</v>
      </c>
      <c r="AF3534" t="s">
        <v>7949</v>
      </c>
      <c r="AI3534">
        <v>0</v>
      </c>
      <c r="AJ3534">
        <v>0</v>
      </c>
      <c r="AK3534" t="s">
        <v>19839</v>
      </c>
      <c r="AL3534" t="s">
        <v>19839</v>
      </c>
      <c r="AM3534" t="s">
        <v>20019</v>
      </c>
    </row>
    <row r="3535" spans="1:39" x14ac:dyDescent="0.25">
      <c r="A3535" t="s">
        <v>10403</v>
      </c>
      <c r="B3535" t="s">
        <v>4841</v>
      </c>
      <c r="C3535" t="s">
        <v>4842</v>
      </c>
      <c r="D3535">
        <v>69</v>
      </c>
      <c r="E3535" t="s">
        <v>4845</v>
      </c>
      <c r="F3535">
        <v>7.16</v>
      </c>
      <c r="K3535" t="s">
        <v>6860</v>
      </c>
      <c r="M3535" t="s">
        <v>15173</v>
      </c>
      <c r="N3535">
        <v>8</v>
      </c>
      <c r="O3535" t="s">
        <v>15555</v>
      </c>
      <c r="P3535" t="s">
        <v>18055</v>
      </c>
      <c r="Q3535">
        <v>8</v>
      </c>
      <c r="R3535">
        <v>7</v>
      </c>
      <c r="S3535">
        <v>-0.05</v>
      </c>
      <c r="T3535">
        <v>2.84</v>
      </c>
      <c r="U3535">
        <v>703.88</v>
      </c>
      <c r="V3535">
        <v>212.26</v>
      </c>
      <c r="W3535">
        <v>2.0299999999999998</v>
      </c>
      <c r="X3535">
        <v>4.17</v>
      </c>
      <c r="Y3535">
        <v>0</v>
      </c>
      <c r="Z3535">
        <v>1</v>
      </c>
      <c r="AA3535" t="s">
        <v>4250</v>
      </c>
      <c r="AB3535">
        <v>2</v>
      </c>
      <c r="AC3535">
        <v>19</v>
      </c>
      <c r="AD3535">
        <v>3</v>
      </c>
      <c r="AF3535" t="s">
        <v>7951</v>
      </c>
      <c r="AI3535">
        <v>0</v>
      </c>
      <c r="AJ3535">
        <v>0</v>
      </c>
      <c r="AK3535" t="s">
        <v>19968</v>
      </c>
      <c r="AL3535" t="s">
        <v>19968</v>
      </c>
      <c r="AM3535" t="s">
        <v>20019</v>
      </c>
    </row>
    <row r="3536" spans="1:39" x14ac:dyDescent="0.25">
      <c r="A3536" t="s">
        <v>10404</v>
      </c>
      <c r="B3536" t="s">
        <v>4841</v>
      </c>
      <c r="C3536" t="s">
        <v>4842</v>
      </c>
      <c r="D3536">
        <v>69</v>
      </c>
      <c r="E3536" t="s">
        <v>4845</v>
      </c>
      <c r="F3536">
        <v>7.16</v>
      </c>
      <c r="K3536" t="s">
        <v>6860</v>
      </c>
      <c r="L3536" t="s">
        <v>6861</v>
      </c>
      <c r="M3536" t="s">
        <v>14973</v>
      </c>
      <c r="N3536">
        <v>9</v>
      </c>
      <c r="O3536" t="s">
        <v>15556</v>
      </c>
      <c r="P3536" t="s">
        <v>18056</v>
      </c>
      <c r="Q3536">
        <v>4</v>
      </c>
      <c r="R3536">
        <v>2</v>
      </c>
      <c r="S3536">
        <v>4.45</v>
      </c>
      <c r="T3536">
        <v>4.7</v>
      </c>
      <c r="U3536">
        <v>541.70000000000005</v>
      </c>
      <c r="V3536">
        <v>55.81</v>
      </c>
      <c r="W3536">
        <v>7</v>
      </c>
      <c r="X3536">
        <v>12.85</v>
      </c>
      <c r="Y3536">
        <v>7.53</v>
      </c>
      <c r="Z3536">
        <v>5</v>
      </c>
      <c r="AA3536" t="s">
        <v>4250</v>
      </c>
      <c r="AB3536">
        <v>2</v>
      </c>
      <c r="AC3536">
        <v>8</v>
      </c>
      <c r="AD3536">
        <v>2.65</v>
      </c>
      <c r="AF3536" t="s">
        <v>7949</v>
      </c>
      <c r="AI3536">
        <v>0</v>
      </c>
      <c r="AJ3536">
        <v>0</v>
      </c>
      <c r="AK3536" t="s">
        <v>19969</v>
      </c>
      <c r="AL3536" t="s">
        <v>19969</v>
      </c>
      <c r="AM3536" t="s">
        <v>20019</v>
      </c>
    </row>
    <row r="3537" spans="1:39" x14ac:dyDescent="0.25">
      <c r="A3537" t="s">
        <v>10404</v>
      </c>
      <c r="B3537" t="s">
        <v>4841</v>
      </c>
      <c r="C3537" t="s">
        <v>4842</v>
      </c>
      <c r="D3537">
        <v>69</v>
      </c>
      <c r="E3537" t="s">
        <v>4845</v>
      </c>
      <c r="F3537">
        <v>7.16</v>
      </c>
      <c r="K3537" t="s">
        <v>6860</v>
      </c>
      <c r="M3537" t="s">
        <v>15174</v>
      </c>
      <c r="N3537">
        <v>8</v>
      </c>
      <c r="O3537" t="s">
        <v>15557</v>
      </c>
      <c r="P3537" t="s">
        <v>18056</v>
      </c>
      <c r="Q3537">
        <v>4</v>
      </c>
      <c r="R3537">
        <v>2</v>
      </c>
      <c r="S3537">
        <v>4.45</v>
      </c>
      <c r="T3537">
        <v>4.7</v>
      </c>
      <c r="U3537">
        <v>541.70000000000005</v>
      </c>
      <c r="V3537">
        <v>55.81</v>
      </c>
      <c r="W3537">
        <v>7</v>
      </c>
      <c r="X3537">
        <v>12.85</v>
      </c>
      <c r="Y3537">
        <v>7.53</v>
      </c>
      <c r="Z3537">
        <v>5</v>
      </c>
      <c r="AA3537" t="s">
        <v>4250</v>
      </c>
      <c r="AB3537">
        <v>2</v>
      </c>
      <c r="AC3537">
        <v>8</v>
      </c>
      <c r="AD3537">
        <v>2.65</v>
      </c>
      <c r="AF3537" t="s">
        <v>7949</v>
      </c>
      <c r="AI3537">
        <v>0</v>
      </c>
      <c r="AJ3537">
        <v>0</v>
      </c>
      <c r="AK3537" t="s">
        <v>19970</v>
      </c>
      <c r="AL3537" t="s">
        <v>19970</v>
      </c>
      <c r="AM3537" t="s">
        <v>20019</v>
      </c>
    </row>
    <row r="3538" spans="1:39" x14ac:dyDescent="0.25">
      <c r="A3538" t="s">
        <v>8800</v>
      </c>
      <c r="B3538" t="s">
        <v>4841</v>
      </c>
      <c r="C3538" t="s">
        <v>4842</v>
      </c>
      <c r="D3538">
        <v>69</v>
      </c>
      <c r="E3538" t="s">
        <v>4845</v>
      </c>
      <c r="F3538">
        <v>7.16</v>
      </c>
      <c r="K3538" t="s">
        <v>6860</v>
      </c>
      <c r="L3538" t="s">
        <v>6861</v>
      </c>
      <c r="M3538" t="s">
        <v>15001</v>
      </c>
      <c r="N3538">
        <v>9</v>
      </c>
      <c r="O3538" t="s">
        <v>15331</v>
      </c>
      <c r="P3538" t="s">
        <v>16452</v>
      </c>
      <c r="Q3538">
        <v>5</v>
      </c>
      <c r="R3538">
        <v>3</v>
      </c>
      <c r="S3538">
        <v>2.0499999999999998</v>
      </c>
      <c r="T3538">
        <v>4.05</v>
      </c>
      <c r="U3538">
        <v>599.76</v>
      </c>
      <c r="V3538">
        <v>90.9</v>
      </c>
      <c r="W3538">
        <v>4.41</v>
      </c>
      <c r="X3538">
        <v>13.86</v>
      </c>
      <c r="Y3538">
        <v>9.43</v>
      </c>
      <c r="Z3538">
        <v>2</v>
      </c>
      <c r="AA3538" t="s">
        <v>4250</v>
      </c>
      <c r="AB3538">
        <v>1</v>
      </c>
      <c r="AC3538">
        <v>15</v>
      </c>
      <c r="AD3538">
        <v>2.871666666666667</v>
      </c>
      <c r="AF3538" t="s">
        <v>7952</v>
      </c>
      <c r="AI3538">
        <v>0</v>
      </c>
      <c r="AJ3538">
        <v>0</v>
      </c>
      <c r="AK3538" t="s">
        <v>19858</v>
      </c>
      <c r="AL3538" t="s">
        <v>19858</v>
      </c>
      <c r="AM3538" t="s">
        <v>20019</v>
      </c>
    </row>
    <row r="3539" spans="1:39" x14ac:dyDescent="0.25">
      <c r="A3539" t="s">
        <v>10405</v>
      </c>
      <c r="B3539" t="s">
        <v>4841</v>
      </c>
      <c r="C3539" t="s">
        <v>4842</v>
      </c>
      <c r="D3539">
        <v>69</v>
      </c>
      <c r="E3539" t="s">
        <v>4845</v>
      </c>
      <c r="F3539">
        <v>7.16</v>
      </c>
      <c r="K3539" t="s">
        <v>6860</v>
      </c>
      <c r="L3539" t="s">
        <v>6861</v>
      </c>
      <c r="M3539" t="s">
        <v>15056</v>
      </c>
      <c r="N3539">
        <v>9</v>
      </c>
      <c r="O3539" t="s">
        <v>15408</v>
      </c>
      <c r="P3539" t="s">
        <v>18057</v>
      </c>
      <c r="Q3539">
        <v>6</v>
      </c>
      <c r="R3539">
        <v>3</v>
      </c>
      <c r="S3539">
        <v>4.24</v>
      </c>
      <c r="T3539">
        <v>4.25</v>
      </c>
      <c r="U3539">
        <v>564.67999999999995</v>
      </c>
      <c r="V3539">
        <v>96.37</v>
      </c>
      <c r="W3539">
        <v>5.08</v>
      </c>
      <c r="X3539">
        <v>12.52</v>
      </c>
      <c r="Y3539">
        <v>5.78</v>
      </c>
      <c r="Z3539">
        <v>3</v>
      </c>
      <c r="AA3539" t="s">
        <v>4250</v>
      </c>
      <c r="AB3539">
        <v>2</v>
      </c>
      <c r="AC3539">
        <v>9</v>
      </c>
      <c r="AD3539">
        <v>2.329333333333333</v>
      </c>
      <c r="AF3539" t="s">
        <v>7949</v>
      </c>
      <c r="AI3539">
        <v>0</v>
      </c>
      <c r="AJ3539">
        <v>0</v>
      </c>
      <c r="AK3539" t="s">
        <v>19910</v>
      </c>
      <c r="AL3539" t="s">
        <v>19910</v>
      </c>
      <c r="AM3539" t="s">
        <v>20019</v>
      </c>
    </row>
    <row r="3540" spans="1:39" x14ac:dyDescent="0.25">
      <c r="A3540" t="s">
        <v>10406</v>
      </c>
      <c r="B3540" t="s">
        <v>4841</v>
      </c>
      <c r="C3540" t="s">
        <v>4842</v>
      </c>
      <c r="D3540">
        <v>69</v>
      </c>
      <c r="E3540" t="s">
        <v>4845</v>
      </c>
      <c r="F3540">
        <v>7.16</v>
      </c>
      <c r="I3540" t="s">
        <v>13641</v>
      </c>
      <c r="K3540" t="s">
        <v>6860</v>
      </c>
      <c r="L3540" t="s">
        <v>6861</v>
      </c>
      <c r="M3540" t="s">
        <v>14955</v>
      </c>
      <c r="N3540">
        <v>8</v>
      </c>
      <c r="O3540" t="s">
        <v>15276</v>
      </c>
      <c r="P3540" t="s">
        <v>18058</v>
      </c>
      <c r="Q3540">
        <v>8</v>
      </c>
      <c r="R3540">
        <v>2</v>
      </c>
      <c r="S3540">
        <v>1.1100000000000001</v>
      </c>
      <c r="T3540">
        <v>1.2</v>
      </c>
      <c r="U3540">
        <v>368.39</v>
      </c>
      <c r="V3540">
        <v>100.22</v>
      </c>
      <c r="W3540">
        <v>1.78</v>
      </c>
      <c r="Y3540">
        <v>6.66</v>
      </c>
      <c r="Z3540">
        <v>2</v>
      </c>
      <c r="AA3540" t="s">
        <v>4250</v>
      </c>
      <c r="AB3540">
        <v>0</v>
      </c>
      <c r="AC3540">
        <v>3</v>
      </c>
      <c r="AD3540">
        <v>5.0994047619047622</v>
      </c>
      <c r="AF3540" t="s">
        <v>7949</v>
      </c>
      <c r="AI3540">
        <v>0</v>
      </c>
      <c r="AJ3540">
        <v>0</v>
      </c>
      <c r="AM3540" t="s">
        <v>20019</v>
      </c>
    </row>
    <row r="3541" spans="1:39" x14ac:dyDescent="0.25">
      <c r="A3541" t="s">
        <v>10407</v>
      </c>
      <c r="B3541" t="s">
        <v>4841</v>
      </c>
      <c r="C3541" t="s">
        <v>4842</v>
      </c>
      <c r="D3541">
        <v>69.099999999999994</v>
      </c>
      <c r="E3541" t="s">
        <v>4845</v>
      </c>
      <c r="F3541">
        <v>7.16</v>
      </c>
      <c r="I3541" t="s">
        <v>13642</v>
      </c>
      <c r="K3541" t="s">
        <v>6860</v>
      </c>
      <c r="M3541" t="s">
        <v>15002</v>
      </c>
      <c r="N3541">
        <v>8</v>
      </c>
      <c r="O3541" t="s">
        <v>15332</v>
      </c>
      <c r="P3541" t="s">
        <v>18059</v>
      </c>
      <c r="Q3541">
        <v>6</v>
      </c>
      <c r="R3541">
        <v>1</v>
      </c>
      <c r="S3541">
        <v>1.02</v>
      </c>
      <c r="T3541">
        <v>1.07</v>
      </c>
      <c r="U3541">
        <v>392.46</v>
      </c>
      <c r="V3541">
        <v>90.04</v>
      </c>
      <c r="W3541">
        <v>2.4500000000000002</v>
      </c>
      <c r="Y3541">
        <v>6.44</v>
      </c>
      <c r="Z3541">
        <v>2</v>
      </c>
      <c r="AA3541" t="s">
        <v>4250</v>
      </c>
      <c r="AB3541">
        <v>0</v>
      </c>
      <c r="AC3541">
        <v>2</v>
      </c>
      <c r="AD3541">
        <v>5.6001428571428571</v>
      </c>
      <c r="AF3541" t="s">
        <v>7949</v>
      </c>
      <c r="AI3541">
        <v>0</v>
      </c>
      <c r="AJ3541">
        <v>0</v>
      </c>
      <c r="AM3541" t="s">
        <v>20019</v>
      </c>
    </row>
    <row r="3542" spans="1:39" x14ac:dyDescent="0.25">
      <c r="A3542" t="s">
        <v>10181</v>
      </c>
      <c r="B3542" t="s">
        <v>4841</v>
      </c>
      <c r="C3542" t="s">
        <v>4842</v>
      </c>
      <c r="D3542">
        <v>69.5</v>
      </c>
      <c r="E3542" t="s">
        <v>4845</v>
      </c>
      <c r="F3542">
        <v>7.16</v>
      </c>
      <c r="K3542" t="s">
        <v>6860</v>
      </c>
      <c r="L3542" t="s">
        <v>6861</v>
      </c>
      <c r="M3542" t="s">
        <v>15061</v>
      </c>
      <c r="N3542">
        <v>9</v>
      </c>
      <c r="O3542" t="s">
        <v>15414</v>
      </c>
      <c r="P3542" t="s">
        <v>17833</v>
      </c>
      <c r="Q3542">
        <v>8</v>
      </c>
      <c r="R3542">
        <v>3</v>
      </c>
      <c r="S3542">
        <v>3.96</v>
      </c>
      <c r="T3542">
        <v>3.98</v>
      </c>
      <c r="U3542">
        <v>590.70000000000005</v>
      </c>
      <c r="V3542">
        <v>114.83</v>
      </c>
      <c r="W3542">
        <v>4.67</v>
      </c>
      <c r="X3542">
        <v>12.91</v>
      </c>
      <c r="Y3542">
        <v>5.78</v>
      </c>
      <c r="Z3542">
        <v>3</v>
      </c>
      <c r="AA3542" t="s">
        <v>4250</v>
      </c>
      <c r="AB3542">
        <v>1</v>
      </c>
      <c r="AC3542">
        <v>9</v>
      </c>
      <c r="AD3542">
        <v>1.869</v>
      </c>
      <c r="AF3542" t="s">
        <v>7949</v>
      </c>
      <c r="AI3542">
        <v>0</v>
      </c>
      <c r="AJ3542">
        <v>0</v>
      </c>
      <c r="AK3542" t="s">
        <v>19913</v>
      </c>
      <c r="AL3542" t="s">
        <v>19913</v>
      </c>
      <c r="AM3542" t="s">
        <v>20019</v>
      </c>
    </row>
    <row r="3543" spans="1:39" x14ac:dyDescent="0.25">
      <c r="A3543" t="s">
        <v>10408</v>
      </c>
      <c r="B3543" t="s">
        <v>4841</v>
      </c>
      <c r="C3543" t="s">
        <v>4842</v>
      </c>
      <c r="D3543">
        <v>69.599999999999994</v>
      </c>
      <c r="E3543" t="s">
        <v>4845</v>
      </c>
      <c r="F3543">
        <v>7.16</v>
      </c>
      <c r="I3543" t="s">
        <v>13643</v>
      </c>
      <c r="K3543" t="s">
        <v>6860</v>
      </c>
      <c r="L3543" t="s">
        <v>6861</v>
      </c>
      <c r="M3543" t="s">
        <v>14968</v>
      </c>
      <c r="N3543">
        <v>8</v>
      </c>
      <c r="O3543" t="s">
        <v>15289</v>
      </c>
      <c r="P3543" t="s">
        <v>18060</v>
      </c>
      <c r="Q3543">
        <v>8</v>
      </c>
      <c r="R3543">
        <v>2</v>
      </c>
      <c r="S3543">
        <v>2.5099999999999998</v>
      </c>
      <c r="T3543">
        <v>2.5499999999999998</v>
      </c>
      <c r="U3543">
        <v>450.47</v>
      </c>
      <c r="V3543">
        <v>100.22</v>
      </c>
      <c r="W3543">
        <v>4.46</v>
      </c>
      <c r="Y3543">
        <v>6.42</v>
      </c>
      <c r="Z3543">
        <v>3</v>
      </c>
      <c r="AA3543" t="s">
        <v>4250</v>
      </c>
      <c r="AB3543">
        <v>0</v>
      </c>
      <c r="AC3543">
        <v>5</v>
      </c>
      <c r="AD3543">
        <v>4.258119047619048</v>
      </c>
      <c r="AF3543" t="s">
        <v>7949</v>
      </c>
      <c r="AI3543">
        <v>0</v>
      </c>
      <c r="AJ3543">
        <v>0</v>
      </c>
      <c r="AM3543" t="s">
        <v>20019</v>
      </c>
    </row>
    <row r="3544" spans="1:39" x14ac:dyDescent="0.25">
      <c r="A3544" t="s">
        <v>10409</v>
      </c>
      <c r="B3544" t="s">
        <v>4841</v>
      </c>
      <c r="C3544" t="s">
        <v>4842</v>
      </c>
      <c r="D3544">
        <v>69.8</v>
      </c>
      <c r="E3544" t="s">
        <v>4845</v>
      </c>
      <c r="F3544">
        <v>7.16</v>
      </c>
      <c r="I3544" t="s">
        <v>13644</v>
      </c>
      <c r="K3544" t="s">
        <v>6860</v>
      </c>
      <c r="L3544" t="s">
        <v>6861</v>
      </c>
      <c r="M3544" t="s">
        <v>14987</v>
      </c>
      <c r="N3544">
        <v>9</v>
      </c>
      <c r="O3544" t="s">
        <v>15311</v>
      </c>
      <c r="P3544" t="s">
        <v>18061</v>
      </c>
      <c r="Q3544">
        <v>6</v>
      </c>
      <c r="R3544">
        <v>2</v>
      </c>
      <c r="S3544">
        <v>0.23</v>
      </c>
      <c r="T3544">
        <v>0.24</v>
      </c>
      <c r="U3544">
        <v>401.35</v>
      </c>
      <c r="V3544">
        <v>113.39</v>
      </c>
      <c r="W3544">
        <v>2.38</v>
      </c>
      <c r="X3544">
        <v>9.16</v>
      </c>
      <c r="Y3544">
        <v>4.5199999999999996</v>
      </c>
      <c r="Z3544">
        <v>2</v>
      </c>
      <c r="AA3544" t="s">
        <v>4250</v>
      </c>
      <c r="AB3544">
        <v>0</v>
      </c>
      <c r="AC3544">
        <v>4</v>
      </c>
      <c r="AD3544">
        <v>4.4249761904761904</v>
      </c>
      <c r="AF3544" t="s">
        <v>7949</v>
      </c>
      <c r="AI3544">
        <v>0</v>
      </c>
      <c r="AJ3544">
        <v>0</v>
      </c>
      <c r="AM3544" t="s">
        <v>20019</v>
      </c>
    </row>
    <row r="3545" spans="1:39" x14ac:dyDescent="0.25">
      <c r="A3545" t="s">
        <v>8190</v>
      </c>
      <c r="B3545" t="s">
        <v>4841</v>
      </c>
      <c r="C3545" t="s">
        <v>4842</v>
      </c>
      <c r="D3545">
        <v>69.98</v>
      </c>
      <c r="E3545" t="s">
        <v>4845</v>
      </c>
      <c r="F3545">
        <v>7.16</v>
      </c>
      <c r="K3545" t="s">
        <v>6860</v>
      </c>
      <c r="L3545" t="s">
        <v>6861</v>
      </c>
      <c r="M3545" t="s">
        <v>6891</v>
      </c>
      <c r="N3545">
        <v>9</v>
      </c>
      <c r="O3545" t="s">
        <v>15446</v>
      </c>
      <c r="P3545" t="s">
        <v>15843</v>
      </c>
      <c r="Q3545">
        <v>6</v>
      </c>
      <c r="R3545">
        <v>1</v>
      </c>
      <c r="S3545">
        <v>2.04</v>
      </c>
      <c r="T3545">
        <v>2.09</v>
      </c>
      <c r="U3545">
        <v>456.55</v>
      </c>
      <c r="V3545">
        <v>90.04</v>
      </c>
      <c r="W3545">
        <v>4.1100000000000003</v>
      </c>
      <c r="Y3545">
        <v>6.43</v>
      </c>
      <c r="Z3545">
        <v>3</v>
      </c>
      <c r="AA3545" t="s">
        <v>4250</v>
      </c>
      <c r="AB3545">
        <v>0</v>
      </c>
      <c r="AC3545">
        <v>6</v>
      </c>
      <c r="AD3545">
        <v>5.1223571428571431</v>
      </c>
      <c r="AF3545" t="s">
        <v>7949</v>
      </c>
      <c r="AI3545">
        <v>0</v>
      </c>
      <c r="AJ3545">
        <v>0</v>
      </c>
      <c r="AK3545" t="s">
        <v>19928</v>
      </c>
      <c r="AL3545" t="s">
        <v>19928</v>
      </c>
      <c r="AM3545" t="s">
        <v>20019</v>
      </c>
    </row>
    <row r="3546" spans="1:39" x14ac:dyDescent="0.25">
      <c r="A3546" t="s">
        <v>10410</v>
      </c>
      <c r="B3546" t="s">
        <v>4841</v>
      </c>
      <c r="C3546" t="s">
        <v>4842</v>
      </c>
      <c r="D3546">
        <v>69.98</v>
      </c>
      <c r="E3546" t="s">
        <v>4845</v>
      </c>
      <c r="F3546">
        <v>7.16</v>
      </c>
      <c r="K3546" t="s">
        <v>6860</v>
      </c>
      <c r="L3546" t="s">
        <v>6861</v>
      </c>
      <c r="M3546" t="s">
        <v>6891</v>
      </c>
      <c r="N3546">
        <v>9</v>
      </c>
      <c r="O3546" t="s">
        <v>15446</v>
      </c>
      <c r="P3546" t="s">
        <v>18062</v>
      </c>
      <c r="Q3546">
        <v>6</v>
      </c>
      <c r="R3546">
        <v>1</v>
      </c>
      <c r="S3546">
        <v>-0.18</v>
      </c>
      <c r="T3546">
        <v>-0.16</v>
      </c>
      <c r="U3546">
        <v>386.46</v>
      </c>
      <c r="V3546">
        <v>97.36</v>
      </c>
      <c r="W3546">
        <v>2.69</v>
      </c>
      <c r="Y3546">
        <v>5.82</v>
      </c>
      <c r="Z3546">
        <v>3</v>
      </c>
      <c r="AA3546" t="s">
        <v>4250</v>
      </c>
      <c r="AB3546">
        <v>0</v>
      </c>
      <c r="AC3546">
        <v>4</v>
      </c>
      <c r="AD3546">
        <v>5.399</v>
      </c>
      <c r="AF3546" t="s">
        <v>7949</v>
      </c>
      <c r="AI3546">
        <v>0</v>
      </c>
      <c r="AJ3546">
        <v>0</v>
      </c>
      <c r="AK3546" t="s">
        <v>19928</v>
      </c>
      <c r="AL3546" t="s">
        <v>19928</v>
      </c>
      <c r="AM3546" t="s">
        <v>20019</v>
      </c>
    </row>
    <row r="3547" spans="1:39" x14ac:dyDescent="0.25">
      <c r="A3547" t="s">
        <v>10411</v>
      </c>
      <c r="B3547" t="s">
        <v>4841</v>
      </c>
      <c r="C3547" t="s">
        <v>4842</v>
      </c>
      <c r="D3547">
        <v>69.98</v>
      </c>
      <c r="E3547" t="s">
        <v>4845</v>
      </c>
      <c r="F3547">
        <v>7.16</v>
      </c>
      <c r="K3547" t="s">
        <v>6860</v>
      </c>
      <c r="L3547" t="s">
        <v>6861</v>
      </c>
      <c r="M3547" t="s">
        <v>6891</v>
      </c>
      <c r="N3547">
        <v>9</v>
      </c>
      <c r="O3547" t="s">
        <v>15446</v>
      </c>
      <c r="P3547" t="s">
        <v>18063</v>
      </c>
      <c r="Q3547">
        <v>6</v>
      </c>
      <c r="R3547">
        <v>1</v>
      </c>
      <c r="S3547">
        <v>-0.94</v>
      </c>
      <c r="T3547">
        <v>-0.92</v>
      </c>
      <c r="U3547">
        <v>344.38</v>
      </c>
      <c r="V3547">
        <v>97.36</v>
      </c>
      <c r="W3547">
        <v>1.57</v>
      </c>
      <c r="Y3547">
        <v>5.83</v>
      </c>
      <c r="Z3547">
        <v>3</v>
      </c>
      <c r="AA3547" t="s">
        <v>4250</v>
      </c>
      <c r="AB3547">
        <v>0</v>
      </c>
      <c r="AC3547">
        <v>3</v>
      </c>
      <c r="AD3547">
        <v>5.5880000000000001</v>
      </c>
      <c r="AF3547" t="s">
        <v>7949</v>
      </c>
      <c r="AI3547">
        <v>0</v>
      </c>
      <c r="AJ3547">
        <v>0</v>
      </c>
      <c r="AK3547" t="s">
        <v>19928</v>
      </c>
      <c r="AL3547" t="s">
        <v>19928</v>
      </c>
      <c r="AM3547" t="s">
        <v>20019</v>
      </c>
    </row>
    <row r="3548" spans="1:39" x14ac:dyDescent="0.25">
      <c r="A3548" t="s">
        <v>10412</v>
      </c>
      <c r="B3548" t="s">
        <v>4841</v>
      </c>
      <c r="C3548" t="s">
        <v>4842</v>
      </c>
      <c r="D3548">
        <v>70</v>
      </c>
      <c r="E3548" t="s">
        <v>4845</v>
      </c>
      <c r="F3548">
        <v>7.16</v>
      </c>
      <c r="K3548" t="s">
        <v>6860</v>
      </c>
      <c r="L3548" t="s">
        <v>6861</v>
      </c>
      <c r="M3548" t="s">
        <v>15162</v>
      </c>
      <c r="N3548">
        <v>9</v>
      </c>
      <c r="O3548" t="s">
        <v>15542</v>
      </c>
      <c r="P3548" t="s">
        <v>18064</v>
      </c>
      <c r="Q3548">
        <v>8</v>
      </c>
      <c r="R3548">
        <v>3</v>
      </c>
      <c r="S3548">
        <v>2.95</v>
      </c>
      <c r="T3548">
        <v>2.96</v>
      </c>
      <c r="U3548">
        <v>513</v>
      </c>
      <c r="V3548">
        <v>111.11</v>
      </c>
      <c r="W3548">
        <v>5.49</v>
      </c>
      <c r="Y3548">
        <v>4.59</v>
      </c>
      <c r="Z3548">
        <v>5</v>
      </c>
      <c r="AA3548" t="s">
        <v>4250</v>
      </c>
      <c r="AB3548">
        <v>2</v>
      </c>
      <c r="AC3548">
        <v>9</v>
      </c>
      <c r="AD3548">
        <v>2.988</v>
      </c>
      <c r="AF3548" t="s">
        <v>7949</v>
      </c>
      <c r="AI3548">
        <v>0</v>
      </c>
      <c r="AJ3548">
        <v>0</v>
      </c>
      <c r="AK3548" t="s">
        <v>19962</v>
      </c>
      <c r="AL3548" t="s">
        <v>19962</v>
      </c>
      <c r="AM3548" t="s">
        <v>20019</v>
      </c>
    </row>
    <row r="3549" spans="1:39" x14ac:dyDescent="0.25">
      <c r="A3549" t="s">
        <v>8092</v>
      </c>
      <c r="B3549" t="s">
        <v>4841</v>
      </c>
      <c r="C3549" t="s">
        <v>4842</v>
      </c>
      <c r="D3549">
        <v>70</v>
      </c>
      <c r="E3549" t="s">
        <v>4845</v>
      </c>
      <c r="F3549">
        <v>7.16</v>
      </c>
      <c r="K3549" t="s">
        <v>6860</v>
      </c>
      <c r="L3549" t="s">
        <v>6861</v>
      </c>
      <c r="M3549" t="s">
        <v>15038</v>
      </c>
      <c r="N3549">
        <v>9</v>
      </c>
      <c r="O3549" t="s">
        <v>15444</v>
      </c>
      <c r="P3549" t="s">
        <v>15745</v>
      </c>
      <c r="Q3549">
        <v>5</v>
      </c>
      <c r="R3549">
        <v>1</v>
      </c>
      <c r="S3549">
        <v>1.38</v>
      </c>
      <c r="T3549">
        <v>1.4</v>
      </c>
      <c r="U3549">
        <v>429.35</v>
      </c>
      <c r="V3549">
        <v>77.150000000000006</v>
      </c>
      <c r="W3549">
        <v>3.1</v>
      </c>
      <c r="Y3549">
        <v>5.99</v>
      </c>
      <c r="Z3549">
        <v>2</v>
      </c>
      <c r="AA3549" t="s">
        <v>4250</v>
      </c>
      <c r="AB3549">
        <v>0</v>
      </c>
      <c r="AC3549">
        <v>7</v>
      </c>
      <c r="AD3549">
        <v>5.3379761904761898</v>
      </c>
      <c r="AF3549" t="s">
        <v>7949</v>
      </c>
      <c r="AI3549">
        <v>0</v>
      </c>
      <c r="AJ3549">
        <v>0</v>
      </c>
      <c r="AK3549" t="s">
        <v>19833</v>
      </c>
      <c r="AL3549" t="s">
        <v>19833</v>
      </c>
      <c r="AM3549" t="s">
        <v>20019</v>
      </c>
    </row>
    <row r="3550" spans="1:39" x14ac:dyDescent="0.25">
      <c r="A3550" t="s">
        <v>8046</v>
      </c>
      <c r="B3550" t="s">
        <v>4841</v>
      </c>
      <c r="C3550" t="s">
        <v>4842</v>
      </c>
      <c r="D3550">
        <v>70</v>
      </c>
      <c r="E3550" t="s">
        <v>4845</v>
      </c>
      <c r="F3550">
        <v>7.16</v>
      </c>
      <c r="K3550" t="s">
        <v>6860</v>
      </c>
      <c r="L3550" t="s">
        <v>6861</v>
      </c>
      <c r="M3550" t="s">
        <v>15038</v>
      </c>
      <c r="N3550">
        <v>9</v>
      </c>
      <c r="O3550" t="s">
        <v>15444</v>
      </c>
      <c r="P3550" t="s">
        <v>15699</v>
      </c>
      <c r="Q3550">
        <v>5</v>
      </c>
      <c r="R3550">
        <v>1</v>
      </c>
      <c r="S3550">
        <v>1.99</v>
      </c>
      <c r="T3550">
        <v>2</v>
      </c>
      <c r="U3550">
        <v>443.37</v>
      </c>
      <c r="V3550">
        <v>77.150000000000006</v>
      </c>
      <c r="W3550">
        <v>3.41</v>
      </c>
      <c r="Y3550">
        <v>5.99</v>
      </c>
      <c r="Z3550">
        <v>2</v>
      </c>
      <c r="AA3550" t="s">
        <v>4250</v>
      </c>
      <c r="AB3550">
        <v>0</v>
      </c>
      <c r="AC3550">
        <v>7</v>
      </c>
      <c r="AD3550">
        <v>5.2378333333333336</v>
      </c>
      <c r="AF3550" t="s">
        <v>7949</v>
      </c>
      <c r="AI3550">
        <v>0</v>
      </c>
      <c r="AJ3550">
        <v>0</v>
      </c>
      <c r="AK3550" t="s">
        <v>19833</v>
      </c>
      <c r="AL3550" t="s">
        <v>19833</v>
      </c>
      <c r="AM3550" t="s">
        <v>20019</v>
      </c>
    </row>
    <row r="3551" spans="1:39" x14ac:dyDescent="0.25">
      <c r="A3551" t="s">
        <v>10413</v>
      </c>
      <c r="B3551" t="s">
        <v>4841</v>
      </c>
      <c r="C3551" t="s">
        <v>4842</v>
      </c>
      <c r="D3551">
        <v>70</v>
      </c>
      <c r="E3551" t="s">
        <v>4845</v>
      </c>
      <c r="F3551">
        <v>7.16</v>
      </c>
      <c r="K3551" t="s">
        <v>6860</v>
      </c>
      <c r="M3551" t="s">
        <v>14973</v>
      </c>
      <c r="N3551">
        <v>8</v>
      </c>
      <c r="O3551" t="s">
        <v>15434</v>
      </c>
      <c r="P3551" t="s">
        <v>18065</v>
      </c>
      <c r="Q3551">
        <v>7</v>
      </c>
      <c r="R3551">
        <v>1</v>
      </c>
      <c r="S3551">
        <v>0.2</v>
      </c>
      <c r="T3551">
        <v>0.24</v>
      </c>
      <c r="U3551">
        <v>401.47</v>
      </c>
      <c r="V3551">
        <v>102.29</v>
      </c>
      <c r="W3551">
        <v>2.4900000000000002</v>
      </c>
      <c r="Y3551">
        <v>6.34</v>
      </c>
      <c r="Z3551">
        <v>3</v>
      </c>
      <c r="AA3551" t="s">
        <v>4250</v>
      </c>
      <c r="AB3551">
        <v>0</v>
      </c>
      <c r="AC3551">
        <v>4</v>
      </c>
      <c r="AD3551">
        <v>5.1274523809523807</v>
      </c>
      <c r="AF3551" t="s">
        <v>7949</v>
      </c>
      <c r="AI3551">
        <v>0</v>
      </c>
      <c r="AJ3551">
        <v>0</v>
      </c>
      <c r="AK3551" t="s">
        <v>19834</v>
      </c>
      <c r="AL3551" t="s">
        <v>19834</v>
      </c>
      <c r="AM3551" t="s">
        <v>20019</v>
      </c>
    </row>
    <row r="3552" spans="1:39" x14ac:dyDescent="0.25">
      <c r="A3552" t="s">
        <v>10414</v>
      </c>
      <c r="B3552" t="s">
        <v>4841</v>
      </c>
      <c r="C3552" t="s">
        <v>4842</v>
      </c>
      <c r="D3552">
        <v>70</v>
      </c>
      <c r="E3552" t="s">
        <v>4845</v>
      </c>
      <c r="F3552">
        <v>7.16</v>
      </c>
      <c r="K3552" t="s">
        <v>6860</v>
      </c>
      <c r="M3552" t="s">
        <v>6865</v>
      </c>
      <c r="N3552">
        <v>8</v>
      </c>
      <c r="O3552" t="s">
        <v>15342</v>
      </c>
      <c r="P3552" t="s">
        <v>18066</v>
      </c>
      <c r="Q3552">
        <v>6</v>
      </c>
      <c r="R3552">
        <v>3</v>
      </c>
      <c r="S3552">
        <v>3.7</v>
      </c>
      <c r="T3552">
        <v>4.83</v>
      </c>
      <c r="U3552">
        <v>602.78</v>
      </c>
      <c r="V3552">
        <v>111.21</v>
      </c>
      <c r="W3552">
        <v>4.1500000000000004</v>
      </c>
      <c r="X3552">
        <v>13.87</v>
      </c>
      <c r="Y3552">
        <v>8.4600000000000009</v>
      </c>
      <c r="Z3552">
        <v>3</v>
      </c>
      <c r="AA3552" t="s">
        <v>4250</v>
      </c>
      <c r="AB3552">
        <v>1</v>
      </c>
      <c r="AC3552">
        <v>16</v>
      </c>
      <c r="AD3552">
        <v>1.464666666666667</v>
      </c>
      <c r="AF3552" t="s">
        <v>7949</v>
      </c>
      <c r="AI3552">
        <v>0</v>
      </c>
      <c r="AJ3552">
        <v>0</v>
      </c>
      <c r="AK3552" t="s">
        <v>19875</v>
      </c>
      <c r="AL3552" t="s">
        <v>19875</v>
      </c>
      <c r="AM3552" t="s">
        <v>20019</v>
      </c>
    </row>
    <row r="3553" spans="1:39" x14ac:dyDescent="0.25">
      <c r="A3553" t="s">
        <v>8190</v>
      </c>
      <c r="B3553" t="s">
        <v>4841</v>
      </c>
      <c r="C3553" t="s">
        <v>4842</v>
      </c>
      <c r="D3553">
        <v>70</v>
      </c>
      <c r="E3553" t="s">
        <v>4845</v>
      </c>
      <c r="F3553">
        <v>7.16</v>
      </c>
      <c r="K3553" t="s">
        <v>6860</v>
      </c>
      <c r="L3553" t="s">
        <v>6861</v>
      </c>
      <c r="M3553" t="s">
        <v>15005</v>
      </c>
      <c r="N3553">
        <v>9</v>
      </c>
      <c r="O3553" t="s">
        <v>15335</v>
      </c>
      <c r="P3553" t="s">
        <v>15843</v>
      </c>
      <c r="Q3553">
        <v>6</v>
      </c>
      <c r="R3553">
        <v>1</v>
      </c>
      <c r="S3553">
        <v>2.04</v>
      </c>
      <c r="T3553">
        <v>2.09</v>
      </c>
      <c r="U3553">
        <v>456.55</v>
      </c>
      <c r="V3553">
        <v>90.04</v>
      </c>
      <c r="W3553">
        <v>4.1100000000000003</v>
      </c>
      <c r="Y3553">
        <v>6.43</v>
      </c>
      <c r="Z3553">
        <v>3</v>
      </c>
      <c r="AA3553" t="s">
        <v>4250</v>
      </c>
      <c r="AB3553">
        <v>0</v>
      </c>
      <c r="AC3553">
        <v>6</v>
      </c>
      <c r="AD3553">
        <v>5.1223571428571431</v>
      </c>
      <c r="AF3553" t="s">
        <v>7949</v>
      </c>
      <c r="AI3553">
        <v>0</v>
      </c>
      <c r="AJ3553">
        <v>0</v>
      </c>
      <c r="AK3553" t="s">
        <v>19835</v>
      </c>
      <c r="AL3553" t="s">
        <v>19835</v>
      </c>
      <c r="AM3553" t="s">
        <v>20019</v>
      </c>
    </row>
    <row r="3554" spans="1:39" x14ac:dyDescent="0.25">
      <c r="A3554" t="s">
        <v>10415</v>
      </c>
      <c r="B3554" t="s">
        <v>4841</v>
      </c>
      <c r="C3554" t="s">
        <v>4842</v>
      </c>
      <c r="D3554">
        <v>70</v>
      </c>
      <c r="E3554" t="s">
        <v>4845</v>
      </c>
      <c r="F3554">
        <v>7.16</v>
      </c>
      <c r="K3554" t="s">
        <v>6860</v>
      </c>
      <c r="L3554" t="s">
        <v>6861</v>
      </c>
      <c r="M3554" t="s">
        <v>15004</v>
      </c>
      <c r="N3554">
        <v>9</v>
      </c>
      <c r="O3554" t="s">
        <v>15334</v>
      </c>
      <c r="P3554" t="s">
        <v>18067</v>
      </c>
      <c r="Q3554">
        <v>6</v>
      </c>
      <c r="R3554">
        <v>1</v>
      </c>
      <c r="S3554">
        <v>2.79</v>
      </c>
      <c r="T3554">
        <v>2.94</v>
      </c>
      <c r="U3554">
        <v>415.47</v>
      </c>
      <c r="V3554">
        <v>76.099999999999994</v>
      </c>
      <c r="W3554">
        <v>3.57</v>
      </c>
      <c r="Y3554">
        <v>7.07</v>
      </c>
      <c r="Z3554">
        <v>3</v>
      </c>
      <c r="AA3554" t="s">
        <v>4250</v>
      </c>
      <c r="AB3554">
        <v>0</v>
      </c>
      <c r="AC3554">
        <v>4</v>
      </c>
      <c r="AD3554">
        <v>5.0421190476190469</v>
      </c>
      <c r="AF3554" t="s">
        <v>7949</v>
      </c>
      <c r="AI3554">
        <v>0</v>
      </c>
      <c r="AJ3554">
        <v>0</v>
      </c>
      <c r="AK3554" t="s">
        <v>19837</v>
      </c>
      <c r="AL3554" t="s">
        <v>19837</v>
      </c>
      <c r="AM3554" t="s">
        <v>20019</v>
      </c>
    </row>
    <row r="3555" spans="1:39" x14ac:dyDescent="0.25">
      <c r="A3555" t="s">
        <v>8072</v>
      </c>
      <c r="B3555" t="s">
        <v>4841</v>
      </c>
      <c r="C3555" t="s">
        <v>4842</v>
      </c>
      <c r="D3555">
        <v>70</v>
      </c>
      <c r="E3555" t="s">
        <v>4845</v>
      </c>
      <c r="F3555">
        <v>7.16</v>
      </c>
      <c r="K3555" t="s">
        <v>6860</v>
      </c>
      <c r="L3555" t="s">
        <v>6861</v>
      </c>
      <c r="M3555" t="s">
        <v>15005</v>
      </c>
      <c r="N3555">
        <v>9</v>
      </c>
      <c r="O3555" t="s">
        <v>15335</v>
      </c>
      <c r="P3555" t="s">
        <v>15725</v>
      </c>
      <c r="Q3555">
        <v>4</v>
      </c>
      <c r="R3555">
        <v>1</v>
      </c>
      <c r="S3555">
        <v>2.5499999999999998</v>
      </c>
      <c r="T3555">
        <v>2.69</v>
      </c>
      <c r="U3555">
        <v>353.47</v>
      </c>
      <c r="V3555">
        <v>67.92</v>
      </c>
      <c r="W3555">
        <v>2.89</v>
      </c>
      <c r="Y3555">
        <v>6.99</v>
      </c>
      <c r="Z3555">
        <v>1</v>
      </c>
      <c r="AA3555" t="s">
        <v>4250</v>
      </c>
      <c r="AB3555">
        <v>0</v>
      </c>
      <c r="AC3555">
        <v>3</v>
      </c>
      <c r="AD3555">
        <v>5.5583333333333336</v>
      </c>
      <c r="AF3555" t="s">
        <v>7949</v>
      </c>
      <c r="AI3555">
        <v>0</v>
      </c>
      <c r="AJ3555">
        <v>0</v>
      </c>
      <c r="AK3555" t="s">
        <v>19835</v>
      </c>
      <c r="AL3555" t="s">
        <v>19835</v>
      </c>
      <c r="AM3555" t="s">
        <v>20019</v>
      </c>
    </row>
    <row r="3556" spans="1:39" x14ac:dyDescent="0.25">
      <c r="A3556" t="s">
        <v>10410</v>
      </c>
      <c r="B3556" t="s">
        <v>4841</v>
      </c>
      <c r="C3556" t="s">
        <v>4842</v>
      </c>
      <c r="D3556">
        <v>70</v>
      </c>
      <c r="E3556" t="s">
        <v>4845</v>
      </c>
      <c r="F3556">
        <v>7.16</v>
      </c>
      <c r="K3556" t="s">
        <v>6860</v>
      </c>
      <c r="L3556" t="s">
        <v>6861</v>
      </c>
      <c r="M3556" t="s">
        <v>15038</v>
      </c>
      <c r="N3556">
        <v>9</v>
      </c>
      <c r="O3556" t="s">
        <v>15447</v>
      </c>
      <c r="P3556" t="s">
        <v>18062</v>
      </c>
      <c r="Q3556">
        <v>6</v>
      </c>
      <c r="R3556">
        <v>1</v>
      </c>
      <c r="S3556">
        <v>-0.18</v>
      </c>
      <c r="T3556">
        <v>-0.16</v>
      </c>
      <c r="U3556">
        <v>386.46</v>
      </c>
      <c r="V3556">
        <v>97.36</v>
      </c>
      <c r="W3556">
        <v>2.69</v>
      </c>
      <c r="Y3556">
        <v>5.82</v>
      </c>
      <c r="Z3556">
        <v>3</v>
      </c>
      <c r="AA3556" t="s">
        <v>4250</v>
      </c>
      <c r="AB3556">
        <v>0</v>
      </c>
      <c r="AC3556">
        <v>4</v>
      </c>
      <c r="AD3556">
        <v>5.399</v>
      </c>
      <c r="AF3556" t="s">
        <v>7949</v>
      </c>
      <c r="AI3556">
        <v>0</v>
      </c>
      <c r="AJ3556">
        <v>0</v>
      </c>
      <c r="AK3556" t="s">
        <v>19929</v>
      </c>
      <c r="AL3556" t="s">
        <v>19929</v>
      </c>
      <c r="AM3556" t="s">
        <v>20019</v>
      </c>
    </row>
    <row r="3557" spans="1:39" x14ac:dyDescent="0.25">
      <c r="A3557" t="s">
        <v>9432</v>
      </c>
      <c r="B3557" t="s">
        <v>4841</v>
      </c>
      <c r="C3557" t="s">
        <v>4842</v>
      </c>
      <c r="D3557">
        <v>70</v>
      </c>
      <c r="E3557" t="s">
        <v>4845</v>
      </c>
      <c r="F3557">
        <v>7.16</v>
      </c>
      <c r="K3557" t="s">
        <v>6860</v>
      </c>
      <c r="M3557" t="s">
        <v>15126</v>
      </c>
      <c r="N3557">
        <v>8</v>
      </c>
      <c r="O3557" t="s">
        <v>15499</v>
      </c>
      <c r="P3557" t="s">
        <v>17084</v>
      </c>
      <c r="Q3557">
        <v>6</v>
      </c>
      <c r="R3557">
        <v>3</v>
      </c>
      <c r="S3557">
        <v>4.84</v>
      </c>
      <c r="T3557">
        <v>5</v>
      </c>
      <c r="U3557">
        <v>543.71</v>
      </c>
      <c r="V3557">
        <v>92.71</v>
      </c>
      <c r="W3557">
        <v>5.05</v>
      </c>
      <c r="X3557">
        <v>13.12</v>
      </c>
      <c r="Y3557">
        <v>6.94</v>
      </c>
      <c r="Z3557">
        <v>3</v>
      </c>
      <c r="AA3557" t="s">
        <v>4250</v>
      </c>
      <c r="AB3557">
        <v>2</v>
      </c>
      <c r="AC3557">
        <v>6</v>
      </c>
      <c r="AD3557">
        <v>2.0763333333333329</v>
      </c>
      <c r="AF3557" t="s">
        <v>7949</v>
      </c>
      <c r="AI3557">
        <v>0</v>
      </c>
      <c r="AJ3557">
        <v>0</v>
      </c>
      <c r="AK3557" t="s">
        <v>19865</v>
      </c>
      <c r="AL3557" t="s">
        <v>19865</v>
      </c>
      <c r="AM3557" t="s">
        <v>20019</v>
      </c>
    </row>
    <row r="3558" spans="1:39" x14ac:dyDescent="0.25">
      <c r="A3558" t="s">
        <v>8177</v>
      </c>
      <c r="B3558" t="s">
        <v>4841</v>
      </c>
      <c r="C3558" t="s">
        <v>4842</v>
      </c>
      <c r="D3558">
        <v>70</v>
      </c>
      <c r="E3558" t="s">
        <v>4845</v>
      </c>
      <c r="F3558">
        <v>7.16</v>
      </c>
      <c r="K3558" t="s">
        <v>6860</v>
      </c>
      <c r="M3558" t="s">
        <v>14973</v>
      </c>
      <c r="N3558">
        <v>8</v>
      </c>
      <c r="O3558" t="s">
        <v>15434</v>
      </c>
      <c r="P3558" t="s">
        <v>15830</v>
      </c>
      <c r="Q3558">
        <v>6</v>
      </c>
      <c r="R3558">
        <v>1</v>
      </c>
      <c r="S3558">
        <v>-0.1</v>
      </c>
      <c r="T3558">
        <v>-0.03</v>
      </c>
      <c r="U3558">
        <v>349.42</v>
      </c>
      <c r="V3558">
        <v>84.47</v>
      </c>
      <c r="W3558">
        <v>2.2400000000000002</v>
      </c>
      <c r="Y3558">
        <v>6.66</v>
      </c>
      <c r="Z3558">
        <v>3</v>
      </c>
      <c r="AA3558" t="s">
        <v>4250</v>
      </c>
      <c r="AB3558">
        <v>0</v>
      </c>
      <c r="AC3558">
        <v>3</v>
      </c>
      <c r="AD3558">
        <v>5.833333333333333</v>
      </c>
      <c r="AF3558" t="s">
        <v>7949</v>
      </c>
      <c r="AI3558">
        <v>0</v>
      </c>
      <c r="AJ3558">
        <v>0</v>
      </c>
      <c r="AK3558" t="s">
        <v>19834</v>
      </c>
      <c r="AL3558" t="s">
        <v>19834</v>
      </c>
      <c r="AM3558" t="s">
        <v>20019</v>
      </c>
    </row>
    <row r="3559" spans="1:39" x14ac:dyDescent="0.25">
      <c r="A3559" t="s">
        <v>8189</v>
      </c>
      <c r="B3559" t="s">
        <v>4841</v>
      </c>
      <c r="C3559" t="s">
        <v>4842</v>
      </c>
      <c r="D3559">
        <v>70</v>
      </c>
      <c r="E3559" t="s">
        <v>4845</v>
      </c>
      <c r="F3559">
        <v>7.16</v>
      </c>
      <c r="K3559" t="s">
        <v>6860</v>
      </c>
      <c r="L3559" t="s">
        <v>6861</v>
      </c>
      <c r="M3559" t="s">
        <v>15090</v>
      </c>
      <c r="N3559">
        <v>9</v>
      </c>
      <c r="O3559" t="s">
        <v>15449</v>
      </c>
      <c r="P3559" t="s">
        <v>15842</v>
      </c>
      <c r="Q3559">
        <v>5</v>
      </c>
      <c r="R3559">
        <v>1</v>
      </c>
      <c r="S3559">
        <v>2.31</v>
      </c>
      <c r="T3559">
        <v>2.31</v>
      </c>
      <c r="U3559">
        <v>379.46</v>
      </c>
      <c r="V3559">
        <v>77.150000000000006</v>
      </c>
      <c r="W3559">
        <v>3.3</v>
      </c>
      <c r="Y3559">
        <v>2.5</v>
      </c>
      <c r="Z3559">
        <v>2</v>
      </c>
      <c r="AA3559" t="s">
        <v>4250</v>
      </c>
      <c r="AB3559">
        <v>0</v>
      </c>
      <c r="AC3559">
        <v>3</v>
      </c>
      <c r="AD3559">
        <v>5.5393333333333334</v>
      </c>
      <c r="AF3559" t="s">
        <v>7949</v>
      </c>
      <c r="AI3559">
        <v>0</v>
      </c>
      <c r="AJ3559">
        <v>0</v>
      </c>
      <c r="AK3559" t="s">
        <v>19832</v>
      </c>
      <c r="AL3559" t="s">
        <v>19832</v>
      </c>
      <c r="AM3559" t="s">
        <v>20019</v>
      </c>
    </row>
    <row r="3560" spans="1:39" x14ac:dyDescent="0.25">
      <c r="A3560" t="s">
        <v>10416</v>
      </c>
      <c r="B3560" t="s">
        <v>4841</v>
      </c>
      <c r="C3560" t="s">
        <v>4842</v>
      </c>
      <c r="D3560">
        <v>70</v>
      </c>
      <c r="E3560" t="s">
        <v>4845</v>
      </c>
      <c r="F3560">
        <v>7.16</v>
      </c>
      <c r="K3560" t="s">
        <v>6860</v>
      </c>
      <c r="L3560" t="s">
        <v>6861</v>
      </c>
      <c r="M3560" t="s">
        <v>15179</v>
      </c>
      <c r="N3560">
        <v>9</v>
      </c>
      <c r="O3560" t="s">
        <v>15562</v>
      </c>
      <c r="P3560" t="s">
        <v>18068</v>
      </c>
      <c r="Q3560">
        <v>6</v>
      </c>
      <c r="R3560">
        <v>2</v>
      </c>
      <c r="S3560">
        <v>6.3</v>
      </c>
      <c r="T3560">
        <v>6.33</v>
      </c>
      <c r="U3560">
        <v>482.56</v>
      </c>
      <c r="V3560">
        <v>96.55</v>
      </c>
      <c r="W3560">
        <v>5.08</v>
      </c>
      <c r="X3560">
        <v>9.98</v>
      </c>
      <c r="Y3560">
        <v>5.91</v>
      </c>
      <c r="Z3560">
        <v>3</v>
      </c>
      <c r="AA3560" t="s">
        <v>4250</v>
      </c>
      <c r="AB3560">
        <v>1</v>
      </c>
      <c r="AC3560">
        <v>5</v>
      </c>
      <c r="AD3560">
        <v>2.4062380952380948</v>
      </c>
      <c r="AF3560" t="s">
        <v>7949</v>
      </c>
      <c r="AI3560">
        <v>0</v>
      </c>
      <c r="AJ3560">
        <v>0</v>
      </c>
      <c r="AK3560" t="s">
        <v>19972</v>
      </c>
      <c r="AL3560" t="s">
        <v>19972</v>
      </c>
      <c r="AM3560" t="s">
        <v>20019</v>
      </c>
    </row>
    <row r="3561" spans="1:39" x14ac:dyDescent="0.25">
      <c r="A3561" t="s">
        <v>10417</v>
      </c>
      <c r="B3561" t="s">
        <v>4841</v>
      </c>
      <c r="C3561" t="s">
        <v>4842</v>
      </c>
      <c r="D3561">
        <v>70</v>
      </c>
      <c r="E3561" t="s">
        <v>4845</v>
      </c>
      <c r="F3561">
        <v>7.16</v>
      </c>
      <c r="K3561" t="s">
        <v>6860</v>
      </c>
      <c r="L3561" t="s">
        <v>6861</v>
      </c>
      <c r="M3561" t="s">
        <v>6891</v>
      </c>
      <c r="N3561">
        <v>9</v>
      </c>
      <c r="O3561" t="s">
        <v>15367</v>
      </c>
      <c r="P3561" t="s">
        <v>18069</v>
      </c>
      <c r="Q3561">
        <v>4</v>
      </c>
      <c r="R3561">
        <v>3</v>
      </c>
      <c r="S3561">
        <v>5.08</v>
      </c>
      <c r="T3561">
        <v>6.71</v>
      </c>
      <c r="U3561">
        <v>557.73</v>
      </c>
      <c r="V3561">
        <v>81.67</v>
      </c>
      <c r="W3561">
        <v>5.41</v>
      </c>
      <c r="X3561">
        <v>13.92</v>
      </c>
      <c r="Y3561">
        <v>8.9</v>
      </c>
      <c r="Z3561">
        <v>2</v>
      </c>
      <c r="AA3561" t="s">
        <v>4250</v>
      </c>
      <c r="AB3561">
        <v>2</v>
      </c>
      <c r="AC3561">
        <v>13</v>
      </c>
      <c r="AD3561">
        <v>1.716666666666667</v>
      </c>
      <c r="AF3561" t="s">
        <v>7952</v>
      </c>
      <c r="AI3561">
        <v>0</v>
      </c>
      <c r="AJ3561">
        <v>0</v>
      </c>
      <c r="AK3561" t="s">
        <v>19890</v>
      </c>
      <c r="AL3561" t="s">
        <v>19890</v>
      </c>
      <c r="AM3561" t="s">
        <v>20019</v>
      </c>
    </row>
    <row r="3562" spans="1:39" x14ac:dyDescent="0.25">
      <c r="A3562" t="s">
        <v>10418</v>
      </c>
      <c r="B3562" t="s">
        <v>4841</v>
      </c>
      <c r="C3562" t="s">
        <v>4842</v>
      </c>
      <c r="D3562">
        <v>70</v>
      </c>
      <c r="E3562" t="s">
        <v>4845</v>
      </c>
      <c r="F3562">
        <v>7.16</v>
      </c>
      <c r="K3562" t="s">
        <v>6860</v>
      </c>
      <c r="L3562" t="s">
        <v>6861</v>
      </c>
      <c r="M3562" t="s">
        <v>15053</v>
      </c>
      <c r="N3562">
        <v>9</v>
      </c>
      <c r="O3562" t="s">
        <v>15404</v>
      </c>
      <c r="P3562" t="s">
        <v>18070</v>
      </c>
      <c r="Q3562">
        <v>5</v>
      </c>
      <c r="R3562">
        <v>4</v>
      </c>
      <c r="S3562">
        <v>4.38</v>
      </c>
      <c r="T3562">
        <v>4.41</v>
      </c>
      <c r="U3562">
        <v>588.74</v>
      </c>
      <c r="V3562">
        <v>110.77</v>
      </c>
      <c r="W3562">
        <v>3.99</v>
      </c>
      <c r="X3562">
        <v>13.77</v>
      </c>
      <c r="Y3562">
        <v>6.29</v>
      </c>
      <c r="Z3562">
        <v>2</v>
      </c>
      <c r="AA3562" t="s">
        <v>4250</v>
      </c>
      <c r="AB3562">
        <v>1</v>
      </c>
      <c r="AC3562">
        <v>16</v>
      </c>
      <c r="AD3562">
        <v>1.6026666666666669</v>
      </c>
      <c r="AF3562" t="s">
        <v>7949</v>
      </c>
      <c r="AI3562">
        <v>0</v>
      </c>
      <c r="AJ3562">
        <v>0</v>
      </c>
      <c r="AK3562" t="s">
        <v>19906</v>
      </c>
      <c r="AL3562" t="s">
        <v>19906</v>
      </c>
      <c r="AM3562" t="s">
        <v>20019</v>
      </c>
    </row>
    <row r="3563" spans="1:39" x14ac:dyDescent="0.25">
      <c r="A3563" t="s">
        <v>10419</v>
      </c>
      <c r="B3563" t="s">
        <v>4841</v>
      </c>
      <c r="C3563" t="s">
        <v>4842</v>
      </c>
      <c r="D3563">
        <v>70</v>
      </c>
      <c r="E3563" t="s">
        <v>4845</v>
      </c>
      <c r="F3563">
        <v>7.16</v>
      </c>
      <c r="K3563" t="s">
        <v>6860</v>
      </c>
      <c r="M3563" t="s">
        <v>15148</v>
      </c>
      <c r="N3563">
        <v>8</v>
      </c>
      <c r="O3563" t="s">
        <v>15524</v>
      </c>
      <c r="P3563" t="s">
        <v>18071</v>
      </c>
      <c r="Q3563">
        <v>9</v>
      </c>
      <c r="R3563">
        <v>6</v>
      </c>
      <c r="S3563">
        <v>3.98</v>
      </c>
      <c r="T3563">
        <v>3.99</v>
      </c>
      <c r="U3563">
        <v>757.01</v>
      </c>
      <c r="V3563">
        <v>187.85</v>
      </c>
      <c r="W3563">
        <v>3.74</v>
      </c>
      <c r="X3563">
        <v>11.25</v>
      </c>
      <c r="Y3563">
        <v>5.15</v>
      </c>
      <c r="Z3563">
        <v>2</v>
      </c>
      <c r="AA3563" t="s">
        <v>4250</v>
      </c>
      <c r="AB3563">
        <v>2</v>
      </c>
      <c r="AC3563">
        <v>20</v>
      </c>
      <c r="AD3563">
        <v>1.5149999999999999</v>
      </c>
      <c r="AF3563" t="s">
        <v>7949</v>
      </c>
      <c r="AI3563">
        <v>0</v>
      </c>
      <c r="AJ3563">
        <v>0</v>
      </c>
      <c r="AK3563" t="s">
        <v>19955</v>
      </c>
      <c r="AL3563" t="s">
        <v>19955</v>
      </c>
      <c r="AM3563" t="s">
        <v>20019</v>
      </c>
    </row>
    <row r="3564" spans="1:39" x14ac:dyDescent="0.25">
      <c r="A3564" t="s">
        <v>10411</v>
      </c>
      <c r="B3564" t="s">
        <v>4841</v>
      </c>
      <c r="C3564" t="s">
        <v>4842</v>
      </c>
      <c r="D3564">
        <v>70</v>
      </c>
      <c r="E3564" t="s">
        <v>4845</v>
      </c>
      <c r="F3564">
        <v>7.16</v>
      </c>
      <c r="K3564" t="s">
        <v>6860</v>
      </c>
      <c r="M3564" t="s">
        <v>14973</v>
      </c>
      <c r="N3564">
        <v>8</v>
      </c>
      <c r="O3564" t="s">
        <v>15497</v>
      </c>
      <c r="P3564" t="s">
        <v>18063</v>
      </c>
      <c r="Q3564">
        <v>6</v>
      </c>
      <c r="R3564">
        <v>1</v>
      </c>
      <c r="S3564">
        <v>-0.94</v>
      </c>
      <c r="T3564">
        <v>-0.92</v>
      </c>
      <c r="U3564">
        <v>344.38</v>
      </c>
      <c r="V3564">
        <v>97.36</v>
      </c>
      <c r="W3564">
        <v>1.57</v>
      </c>
      <c r="Y3564">
        <v>5.83</v>
      </c>
      <c r="Z3564">
        <v>3</v>
      </c>
      <c r="AA3564" t="s">
        <v>4250</v>
      </c>
      <c r="AB3564">
        <v>0</v>
      </c>
      <c r="AC3564">
        <v>3</v>
      </c>
      <c r="AD3564">
        <v>5.5880000000000001</v>
      </c>
      <c r="AF3564" t="s">
        <v>7949</v>
      </c>
      <c r="AI3564">
        <v>0</v>
      </c>
      <c r="AJ3564">
        <v>0</v>
      </c>
      <c r="AK3564" t="s">
        <v>19944</v>
      </c>
      <c r="AL3564" t="s">
        <v>19944</v>
      </c>
      <c r="AM3564" t="s">
        <v>20019</v>
      </c>
    </row>
    <row r="3565" spans="1:39" x14ac:dyDescent="0.25">
      <c r="A3565" t="s">
        <v>5337</v>
      </c>
      <c r="B3565" t="s">
        <v>4841</v>
      </c>
      <c r="C3565" t="s">
        <v>4842</v>
      </c>
      <c r="D3565">
        <v>70</v>
      </c>
      <c r="E3565" t="s">
        <v>4845</v>
      </c>
      <c r="F3565">
        <v>7.16</v>
      </c>
      <c r="K3565" t="s">
        <v>6860</v>
      </c>
      <c r="M3565" t="s">
        <v>15072</v>
      </c>
      <c r="N3565">
        <v>8</v>
      </c>
      <c r="O3565" t="s">
        <v>15425</v>
      </c>
      <c r="P3565" t="s">
        <v>7063</v>
      </c>
      <c r="Q3565">
        <v>8</v>
      </c>
      <c r="R3565">
        <v>3</v>
      </c>
      <c r="S3565">
        <v>4.63</v>
      </c>
      <c r="T3565">
        <v>4.6900000000000004</v>
      </c>
      <c r="U3565">
        <v>671.77</v>
      </c>
      <c r="V3565">
        <v>141.16999999999999</v>
      </c>
      <c r="W3565">
        <v>2.2799999999999998</v>
      </c>
      <c r="X3565">
        <v>13.82</v>
      </c>
      <c r="Y3565">
        <v>6.76</v>
      </c>
      <c r="Z3565">
        <v>3</v>
      </c>
      <c r="AA3565" t="s">
        <v>4250</v>
      </c>
      <c r="AB3565">
        <v>1</v>
      </c>
      <c r="AC3565">
        <v>11</v>
      </c>
      <c r="AD3565">
        <v>1.321666666666667</v>
      </c>
      <c r="AF3565" t="s">
        <v>7949</v>
      </c>
      <c r="AI3565">
        <v>0</v>
      </c>
      <c r="AJ3565">
        <v>0</v>
      </c>
      <c r="AK3565" t="s">
        <v>7966</v>
      </c>
      <c r="AL3565" t="s">
        <v>7966</v>
      </c>
      <c r="AM3565" t="s">
        <v>20019</v>
      </c>
    </row>
    <row r="3566" spans="1:39" x14ac:dyDescent="0.25">
      <c r="A3566" t="s">
        <v>10262</v>
      </c>
      <c r="B3566" t="s">
        <v>4841</v>
      </c>
      <c r="C3566" t="s">
        <v>4842</v>
      </c>
      <c r="D3566">
        <v>70</v>
      </c>
      <c r="E3566" t="s">
        <v>4845</v>
      </c>
      <c r="F3566">
        <v>7.16</v>
      </c>
      <c r="K3566" t="s">
        <v>6860</v>
      </c>
      <c r="M3566" t="s">
        <v>14983</v>
      </c>
      <c r="N3566">
        <v>8</v>
      </c>
      <c r="O3566" t="s">
        <v>15306</v>
      </c>
      <c r="P3566" t="s">
        <v>17914</v>
      </c>
      <c r="Q3566">
        <v>6</v>
      </c>
      <c r="R3566">
        <v>4</v>
      </c>
      <c r="S3566">
        <v>-1.53</v>
      </c>
      <c r="T3566">
        <v>0.48</v>
      </c>
      <c r="U3566">
        <v>525.64</v>
      </c>
      <c r="V3566">
        <v>111.13</v>
      </c>
      <c r="W3566">
        <v>1.91</v>
      </c>
      <c r="X3566">
        <v>13.88</v>
      </c>
      <c r="Y3566">
        <v>9.43</v>
      </c>
      <c r="Z3566">
        <v>1</v>
      </c>
      <c r="AA3566" t="s">
        <v>4250</v>
      </c>
      <c r="AB3566">
        <v>1</v>
      </c>
      <c r="AC3566">
        <v>13</v>
      </c>
      <c r="AD3566">
        <v>2.5806666666666671</v>
      </c>
      <c r="AF3566" t="s">
        <v>7952</v>
      </c>
      <c r="AI3566">
        <v>0</v>
      </c>
      <c r="AJ3566">
        <v>0</v>
      </c>
      <c r="AK3566" t="s">
        <v>19858</v>
      </c>
      <c r="AL3566" t="s">
        <v>19858</v>
      </c>
      <c r="AM3566" t="s">
        <v>20019</v>
      </c>
    </row>
    <row r="3567" spans="1:39" x14ac:dyDescent="0.25">
      <c r="A3567" t="s">
        <v>10420</v>
      </c>
      <c r="B3567" t="s">
        <v>4841</v>
      </c>
      <c r="C3567" t="s">
        <v>4842</v>
      </c>
      <c r="D3567">
        <v>70</v>
      </c>
      <c r="E3567" t="s">
        <v>4845</v>
      </c>
      <c r="F3567">
        <v>7.16</v>
      </c>
      <c r="K3567" t="s">
        <v>6860</v>
      </c>
      <c r="M3567" t="s">
        <v>15137</v>
      </c>
      <c r="N3567">
        <v>8</v>
      </c>
      <c r="O3567" t="s">
        <v>15512</v>
      </c>
      <c r="P3567" t="s">
        <v>18072</v>
      </c>
      <c r="Q3567">
        <v>2</v>
      </c>
      <c r="R3567">
        <v>1</v>
      </c>
      <c r="S3567">
        <v>5</v>
      </c>
      <c r="T3567">
        <v>7.27</v>
      </c>
      <c r="U3567">
        <v>529.52</v>
      </c>
      <c r="V3567">
        <v>32.340000000000003</v>
      </c>
      <c r="W3567">
        <v>6.39</v>
      </c>
      <c r="Y3567">
        <v>10.02</v>
      </c>
      <c r="Z3567">
        <v>3</v>
      </c>
      <c r="AA3567" t="s">
        <v>4250</v>
      </c>
      <c r="AB3567">
        <v>2</v>
      </c>
      <c r="AC3567">
        <v>3</v>
      </c>
      <c r="AD3567">
        <v>1.450333333333333</v>
      </c>
      <c r="AF3567" t="s">
        <v>7952</v>
      </c>
      <c r="AI3567">
        <v>0</v>
      </c>
      <c r="AJ3567">
        <v>0</v>
      </c>
      <c r="AK3567" t="s">
        <v>19950</v>
      </c>
      <c r="AL3567" t="s">
        <v>19950</v>
      </c>
      <c r="AM3567" t="s">
        <v>20019</v>
      </c>
    </row>
    <row r="3568" spans="1:39" x14ac:dyDescent="0.25">
      <c r="A3568" t="s">
        <v>5517</v>
      </c>
      <c r="B3568" t="s">
        <v>4841</v>
      </c>
      <c r="C3568" t="s">
        <v>4842</v>
      </c>
      <c r="D3568">
        <v>70</v>
      </c>
      <c r="E3568" t="s">
        <v>4845</v>
      </c>
      <c r="F3568">
        <v>7.16</v>
      </c>
      <c r="K3568" t="s">
        <v>6860</v>
      </c>
      <c r="L3568" t="s">
        <v>6861</v>
      </c>
      <c r="M3568" t="s">
        <v>15058</v>
      </c>
      <c r="N3568">
        <v>9</v>
      </c>
      <c r="O3568" t="s">
        <v>15410</v>
      </c>
      <c r="P3568" t="s">
        <v>7243</v>
      </c>
      <c r="Q3568">
        <v>6</v>
      </c>
      <c r="R3568">
        <v>4</v>
      </c>
      <c r="S3568">
        <v>3.59</v>
      </c>
      <c r="T3568">
        <v>3.63</v>
      </c>
      <c r="U3568">
        <v>591.14</v>
      </c>
      <c r="V3568">
        <v>130.72999999999999</v>
      </c>
      <c r="W3568">
        <v>5.0599999999999996</v>
      </c>
      <c r="X3568">
        <v>12.79</v>
      </c>
      <c r="Y3568">
        <v>6.83</v>
      </c>
      <c r="Z3568">
        <v>4</v>
      </c>
      <c r="AA3568" t="s">
        <v>4250</v>
      </c>
      <c r="AB3568">
        <v>2</v>
      </c>
      <c r="AC3568">
        <v>10</v>
      </c>
      <c r="AD3568">
        <v>1.89</v>
      </c>
      <c r="AF3568" t="s">
        <v>7949</v>
      </c>
      <c r="AI3568">
        <v>0</v>
      </c>
      <c r="AJ3568">
        <v>0</v>
      </c>
      <c r="AK3568" t="s">
        <v>7979</v>
      </c>
      <c r="AL3568" t="s">
        <v>7979</v>
      </c>
      <c r="AM3568" t="s">
        <v>20019</v>
      </c>
    </row>
    <row r="3569" spans="1:39" x14ac:dyDescent="0.25">
      <c r="A3569" t="s">
        <v>5626</v>
      </c>
      <c r="B3569" t="s">
        <v>4841</v>
      </c>
      <c r="C3569" t="s">
        <v>4842</v>
      </c>
      <c r="D3569">
        <v>70</v>
      </c>
      <c r="E3569" t="s">
        <v>4845</v>
      </c>
      <c r="F3569">
        <v>7.16</v>
      </c>
      <c r="K3569" t="s">
        <v>6860</v>
      </c>
      <c r="L3569" t="s">
        <v>6861</v>
      </c>
      <c r="M3569" t="s">
        <v>15058</v>
      </c>
      <c r="N3569">
        <v>9</v>
      </c>
      <c r="O3569" t="s">
        <v>15410</v>
      </c>
      <c r="P3569" t="s">
        <v>7352</v>
      </c>
      <c r="Q3569">
        <v>6</v>
      </c>
      <c r="R3569">
        <v>3</v>
      </c>
      <c r="S3569">
        <v>2.5099999999999998</v>
      </c>
      <c r="T3569">
        <v>2.58</v>
      </c>
      <c r="U3569">
        <v>549.48</v>
      </c>
      <c r="V3569">
        <v>121.94</v>
      </c>
      <c r="W3569">
        <v>4.18</v>
      </c>
      <c r="X3569">
        <v>12.38</v>
      </c>
      <c r="Y3569">
        <v>7.25</v>
      </c>
      <c r="Z3569">
        <v>3</v>
      </c>
      <c r="AA3569" t="s">
        <v>4250</v>
      </c>
      <c r="AB3569">
        <v>1</v>
      </c>
      <c r="AC3569">
        <v>8</v>
      </c>
      <c r="AD3569">
        <v>2.9116666666666671</v>
      </c>
      <c r="AF3569" t="s">
        <v>7949</v>
      </c>
      <c r="AI3569">
        <v>0</v>
      </c>
      <c r="AJ3569">
        <v>0</v>
      </c>
      <c r="AK3569" t="s">
        <v>7979</v>
      </c>
      <c r="AL3569" t="s">
        <v>7979</v>
      </c>
      <c r="AM3569" t="s">
        <v>20019</v>
      </c>
    </row>
    <row r="3570" spans="1:39" x14ac:dyDescent="0.25">
      <c r="A3570" t="s">
        <v>10421</v>
      </c>
      <c r="B3570" t="s">
        <v>4841</v>
      </c>
      <c r="C3570" t="s">
        <v>4842</v>
      </c>
      <c r="D3570">
        <v>70</v>
      </c>
      <c r="E3570" t="s">
        <v>4845</v>
      </c>
      <c r="F3570">
        <v>7.16</v>
      </c>
      <c r="K3570" t="s">
        <v>6860</v>
      </c>
      <c r="L3570" t="s">
        <v>6861</v>
      </c>
      <c r="M3570" t="s">
        <v>14980</v>
      </c>
      <c r="N3570">
        <v>9</v>
      </c>
      <c r="O3570" t="s">
        <v>15303</v>
      </c>
      <c r="P3570" t="s">
        <v>18073</v>
      </c>
      <c r="Q3570">
        <v>7</v>
      </c>
      <c r="R3570">
        <v>1</v>
      </c>
      <c r="S3570">
        <v>2.6</v>
      </c>
      <c r="T3570">
        <v>2.6</v>
      </c>
      <c r="U3570">
        <v>401.44</v>
      </c>
      <c r="V3570">
        <v>90.19</v>
      </c>
      <c r="W3570">
        <v>4.26</v>
      </c>
      <c r="Y3570">
        <v>4.83</v>
      </c>
      <c r="Z3570">
        <v>3</v>
      </c>
      <c r="AA3570" t="s">
        <v>4250</v>
      </c>
      <c r="AB3570">
        <v>0</v>
      </c>
      <c r="AC3570">
        <v>3</v>
      </c>
      <c r="AD3570">
        <v>5.2309999999999999</v>
      </c>
      <c r="AF3570" t="s">
        <v>7949</v>
      </c>
      <c r="AI3570">
        <v>0</v>
      </c>
      <c r="AJ3570">
        <v>0</v>
      </c>
      <c r="AK3570" t="s">
        <v>19857</v>
      </c>
      <c r="AL3570" t="s">
        <v>19857</v>
      </c>
      <c r="AM3570" t="s">
        <v>20019</v>
      </c>
    </row>
    <row r="3571" spans="1:39" x14ac:dyDescent="0.25">
      <c r="A3571" t="s">
        <v>10422</v>
      </c>
      <c r="B3571" t="s">
        <v>4841</v>
      </c>
      <c r="C3571" t="s">
        <v>4842</v>
      </c>
      <c r="D3571">
        <v>70</v>
      </c>
      <c r="E3571" t="s">
        <v>4845</v>
      </c>
      <c r="F3571">
        <v>7.16</v>
      </c>
      <c r="I3571" t="s">
        <v>13645</v>
      </c>
      <c r="K3571" t="s">
        <v>6860</v>
      </c>
      <c r="L3571" t="s">
        <v>6861</v>
      </c>
      <c r="M3571" t="s">
        <v>15093</v>
      </c>
      <c r="N3571">
        <v>9</v>
      </c>
      <c r="O3571" t="s">
        <v>15453</v>
      </c>
      <c r="P3571" t="s">
        <v>18074</v>
      </c>
      <c r="Q3571">
        <v>7</v>
      </c>
      <c r="R3571">
        <v>2</v>
      </c>
      <c r="S3571">
        <v>4.21</v>
      </c>
      <c r="T3571">
        <v>4.2300000000000004</v>
      </c>
      <c r="U3571">
        <v>387.53</v>
      </c>
      <c r="V3571">
        <v>93.26</v>
      </c>
      <c r="W3571">
        <v>3.51</v>
      </c>
      <c r="X3571">
        <v>9.98</v>
      </c>
      <c r="Y3571">
        <v>6.03</v>
      </c>
      <c r="Z3571">
        <v>2</v>
      </c>
      <c r="AA3571" t="s">
        <v>4250</v>
      </c>
      <c r="AB3571">
        <v>0</v>
      </c>
      <c r="AC3571">
        <v>5</v>
      </c>
      <c r="AD3571">
        <v>3.5796904761904762</v>
      </c>
      <c r="AF3571" t="s">
        <v>7949</v>
      </c>
      <c r="AI3571">
        <v>0</v>
      </c>
      <c r="AJ3571">
        <v>0</v>
      </c>
      <c r="AM3571" t="s">
        <v>20019</v>
      </c>
    </row>
    <row r="3572" spans="1:39" x14ac:dyDescent="0.25">
      <c r="A3572" t="s">
        <v>10422</v>
      </c>
      <c r="B3572" t="s">
        <v>4841</v>
      </c>
      <c r="C3572" t="s">
        <v>4842</v>
      </c>
      <c r="D3572">
        <v>70</v>
      </c>
      <c r="E3572" t="s">
        <v>4845</v>
      </c>
      <c r="F3572">
        <v>7.16</v>
      </c>
      <c r="I3572" t="s">
        <v>13646</v>
      </c>
      <c r="K3572" t="s">
        <v>6860</v>
      </c>
      <c r="L3572" t="s">
        <v>6861</v>
      </c>
      <c r="M3572" t="s">
        <v>15094</v>
      </c>
      <c r="N3572">
        <v>9</v>
      </c>
      <c r="O3572" t="s">
        <v>15454</v>
      </c>
      <c r="P3572" t="s">
        <v>18074</v>
      </c>
      <c r="Q3572">
        <v>7</v>
      </c>
      <c r="R3572">
        <v>2</v>
      </c>
      <c r="S3572">
        <v>4.21</v>
      </c>
      <c r="T3572">
        <v>4.2300000000000004</v>
      </c>
      <c r="U3572">
        <v>387.53</v>
      </c>
      <c r="V3572">
        <v>93.26</v>
      </c>
      <c r="W3572">
        <v>3.51</v>
      </c>
      <c r="X3572">
        <v>9.98</v>
      </c>
      <c r="Y3572">
        <v>6.03</v>
      </c>
      <c r="Z3572">
        <v>2</v>
      </c>
      <c r="AA3572" t="s">
        <v>4250</v>
      </c>
      <c r="AB3572">
        <v>0</v>
      </c>
      <c r="AC3572">
        <v>5</v>
      </c>
      <c r="AD3572">
        <v>3.5796904761904762</v>
      </c>
      <c r="AF3572" t="s">
        <v>7949</v>
      </c>
      <c r="AI3572">
        <v>0</v>
      </c>
      <c r="AJ3572">
        <v>0</v>
      </c>
      <c r="AM3572" t="s">
        <v>20019</v>
      </c>
    </row>
    <row r="3573" spans="1:39" x14ac:dyDescent="0.25">
      <c r="A3573" t="s">
        <v>10423</v>
      </c>
      <c r="B3573" t="s">
        <v>4841</v>
      </c>
      <c r="C3573" t="s">
        <v>4842</v>
      </c>
      <c r="D3573">
        <v>70</v>
      </c>
      <c r="E3573" t="s">
        <v>4845</v>
      </c>
      <c r="F3573">
        <v>7.16</v>
      </c>
      <c r="I3573" t="s">
        <v>13647</v>
      </c>
      <c r="K3573" t="s">
        <v>6860</v>
      </c>
      <c r="L3573" t="s">
        <v>6861</v>
      </c>
      <c r="M3573" t="s">
        <v>15154</v>
      </c>
      <c r="N3573">
        <v>9</v>
      </c>
      <c r="O3573" t="s">
        <v>15531</v>
      </c>
      <c r="P3573" t="s">
        <v>18075</v>
      </c>
      <c r="Q3573">
        <v>5</v>
      </c>
      <c r="R3573">
        <v>2</v>
      </c>
      <c r="S3573">
        <v>-2.02</v>
      </c>
      <c r="T3573">
        <v>-2.02</v>
      </c>
      <c r="U3573">
        <v>406.86</v>
      </c>
      <c r="V3573">
        <v>72.53</v>
      </c>
      <c r="W3573">
        <v>3.91</v>
      </c>
      <c r="Y3573">
        <v>4.72</v>
      </c>
      <c r="Z3573">
        <v>2</v>
      </c>
      <c r="AA3573" t="s">
        <v>4250</v>
      </c>
      <c r="AB3573">
        <v>0</v>
      </c>
      <c r="AC3573">
        <v>3</v>
      </c>
      <c r="AD3573">
        <v>5.165285714285714</v>
      </c>
      <c r="AF3573" t="s">
        <v>7949</v>
      </c>
      <c r="AI3573">
        <v>0</v>
      </c>
      <c r="AJ3573">
        <v>0</v>
      </c>
      <c r="AM3573" t="s">
        <v>20019</v>
      </c>
    </row>
    <row r="3574" spans="1:39" x14ac:dyDescent="0.25">
      <c r="A3574" t="s">
        <v>10424</v>
      </c>
      <c r="B3574" t="s">
        <v>4841</v>
      </c>
      <c r="C3574" t="s">
        <v>4842</v>
      </c>
      <c r="D3574">
        <v>70</v>
      </c>
      <c r="E3574" t="s">
        <v>4845</v>
      </c>
      <c r="F3574">
        <v>7.16</v>
      </c>
      <c r="I3574" t="s">
        <v>13648</v>
      </c>
      <c r="K3574" t="s">
        <v>6860</v>
      </c>
      <c r="L3574" t="s">
        <v>6861</v>
      </c>
      <c r="M3574" t="s">
        <v>14955</v>
      </c>
      <c r="N3574">
        <v>8</v>
      </c>
      <c r="O3574" t="s">
        <v>15276</v>
      </c>
      <c r="P3574" t="s">
        <v>18076</v>
      </c>
      <c r="Q3574">
        <v>6</v>
      </c>
      <c r="R3574">
        <v>1</v>
      </c>
      <c r="S3574">
        <v>2.86</v>
      </c>
      <c r="T3574">
        <v>2.88</v>
      </c>
      <c r="U3574">
        <v>415.85</v>
      </c>
      <c r="V3574">
        <v>78.959999999999994</v>
      </c>
      <c r="W3574">
        <v>3.41</v>
      </c>
      <c r="Y3574">
        <v>6.04</v>
      </c>
      <c r="Z3574">
        <v>2</v>
      </c>
      <c r="AA3574" t="s">
        <v>4250</v>
      </c>
      <c r="AB3574">
        <v>0</v>
      </c>
      <c r="AC3574">
        <v>1</v>
      </c>
      <c r="AD3574">
        <v>5.0044047619047616</v>
      </c>
      <c r="AF3574" t="s">
        <v>7949</v>
      </c>
      <c r="AI3574">
        <v>0</v>
      </c>
      <c r="AJ3574">
        <v>0</v>
      </c>
      <c r="AM3574" t="s">
        <v>20019</v>
      </c>
    </row>
    <row r="3575" spans="1:39" x14ac:dyDescent="0.25">
      <c r="A3575" t="s">
        <v>10425</v>
      </c>
      <c r="B3575" t="s">
        <v>4841</v>
      </c>
      <c r="C3575" t="s">
        <v>4842</v>
      </c>
      <c r="D3575">
        <v>70</v>
      </c>
      <c r="E3575" t="s">
        <v>4845</v>
      </c>
      <c r="F3575">
        <v>7.16</v>
      </c>
      <c r="I3575" t="s">
        <v>13649</v>
      </c>
      <c r="K3575" t="s">
        <v>6860</v>
      </c>
      <c r="L3575" t="s">
        <v>6861</v>
      </c>
      <c r="M3575" t="s">
        <v>14996</v>
      </c>
      <c r="N3575">
        <v>9</v>
      </c>
      <c r="O3575" t="s">
        <v>15322</v>
      </c>
      <c r="P3575" t="s">
        <v>18077</v>
      </c>
      <c r="Q3575">
        <v>5</v>
      </c>
      <c r="R3575">
        <v>2</v>
      </c>
      <c r="S3575">
        <v>-1.85</v>
      </c>
      <c r="T3575">
        <v>-1.82</v>
      </c>
      <c r="U3575">
        <v>389.25</v>
      </c>
      <c r="V3575">
        <v>89.6</v>
      </c>
      <c r="W3575">
        <v>2.7</v>
      </c>
      <c r="X3575">
        <v>11.06</v>
      </c>
      <c r="Y3575">
        <v>6.23</v>
      </c>
      <c r="Z3575">
        <v>2</v>
      </c>
      <c r="AA3575" t="s">
        <v>4250</v>
      </c>
      <c r="AB3575">
        <v>0</v>
      </c>
      <c r="AC3575">
        <v>3</v>
      </c>
      <c r="AD3575">
        <v>5.2910714285714286</v>
      </c>
      <c r="AF3575" t="s">
        <v>7949</v>
      </c>
      <c r="AI3575">
        <v>0</v>
      </c>
      <c r="AJ3575">
        <v>0</v>
      </c>
      <c r="AM3575" t="s">
        <v>20019</v>
      </c>
    </row>
    <row r="3576" spans="1:39" x14ac:dyDescent="0.25">
      <c r="A3576" t="s">
        <v>10426</v>
      </c>
      <c r="B3576" t="s">
        <v>4841</v>
      </c>
      <c r="C3576" t="s">
        <v>4842</v>
      </c>
      <c r="D3576">
        <v>70.599999999999994</v>
      </c>
      <c r="E3576" t="s">
        <v>4845</v>
      </c>
      <c r="F3576">
        <v>7.15</v>
      </c>
      <c r="I3576" t="s">
        <v>13650</v>
      </c>
      <c r="K3576" t="s">
        <v>6860</v>
      </c>
      <c r="L3576" t="s">
        <v>6861</v>
      </c>
      <c r="M3576" t="s">
        <v>14987</v>
      </c>
      <c r="N3576">
        <v>9</v>
      </c>
      <c r="O3576" t="s">
        <v>15311</v>
      </c>
      <c r="P3576" t="s">
        <v>18078</v>
      </c>
      <c r="Q3576">
        <v>7</v>
      </c>
      <c r="R3576">
        <v>2</v>
      </c>
      <c r="S3576">
        <v>3.03</v>
      </c>
      <c r="T3576">
        <v>3.04</v>
      </c>
      <c r="U3576">
        <v>445.4</v>
      </c>
      <c r="V3576">
        <v>122.62</v>
      </c>
      <c r="W3576">
        <v>2.86</v>
      </c>
      <c r="X3576">
        <v>9.06</v>
      </c>
      <c r="Y3576">
        <v>4.17</v>
      </c>
      <c r="Z3576">
        <v>2</v>
      </c>
      <c r="AA3576" t="s">
        <v>4250</v>
      </c>
      <c r="AB3576">
        <v>0</v>
      </c>
      <c r="AC3576">
        <v>5</v>
      </c>
      <c r="AD3576">
        <v>3.355</v>
      </c>
      <c r="AF3576" t="s">
        <v>7949</v>
      </c>
      <c r="AI3576">
        <v>0</v>
      </c>
      <c r="AJ3576">
        <v>0</v>
      </c>
      <c r="AM3576" t="s">
        <v>20019</v>
      </c>
    </row>
    <row r="3577" spans="1:39" x14ac:dyDescent="0.25">
      <c r="A3577" t="s">
        <v>8277</v>
      </c>
      <c r="B3577" t="s">
        <v>4841</v>
      </c>
      <c r="C3577" t="s">
        <v>4842</v>
      </c>
      <c r="D3577">
        <v>71</v>
      </c>
      <c r="E3577" t="s">
        <v>4845</v>
      </c>
      <c r="F3577">
        <v>7.15</v>
      </c>
      <c r="K3577" t="s">
        <v>6860</v>
      </c>
      <c r="L3577" t="s">
        <v>6861</v>
      </c>
      <c r="M3577" t="s">
        <v>15190</v>
      </c>
      <c r="N3577">
        <v>9</v>
      </c>
      <c r="O3577" t="s">
        <v>15578</v>
      </c>
      <c r="P3577" t="s">
        <v>15930</v>
      </c>
      <c r="Q3577">
        <v>12</v>
      </c>
      <c r="R3577">
        <v>12</v>
      </c>
      <c r="S3577">
        <v>-6.32</v>
      </c>
      <c r="T3577">
        <v>-1.8</v>
      </c>
      <c r="U3577">
        <v>893.01</v>
      </c>
      <c r="V3577">
        <v>375.84</v>
      </c>
      <c r="W3577">
        <v>-1.74</v>
      </c>
      <c r="X3577">
        <v>3.48</v>
      </c>
      <c r="Y3577">
        <v>8.7200000000000006</v>
      </c>
      <c r="Z3577">
        <v>1</v>
      </c>
      <c r="AA3577" t="s">
        <v>4250</v>
      </c>
      <c r="AB3577">
        <v>3</v>
      </c>
      <c r="AC3577">
        <v>29</v>
      </c>
      <c r="AD3577">
        <v>2.64</v>
      </c>
      <c r="AF3577" t="s">
        <v>7950</v>
      </c>
      <c r="AI3577">
        <v>0</v>
      </c>
      <c r="AJ3577">
        <v>0</v>
      </c>
      <c r="AK3577" t="s">
        <v>19973</v>
      </c>
      <c r="AL3577" t="s">
        <v>19973</v>
      </c>
      <c r="AM3577" t="s">
        <v>20019</v>
      </c>
    </row>
    <row r="3578" spans="1:39" x14ac:dyDescent="0.25">
      <c r="A3578" t="s">
        <v>10427</v>
      </c>
      <c r="B3578" t="s">
        <v>4841</v>
      </c>
      <c r="C3578" t="s">
        <v>4842</v>
      </c>
      <c r="D3578">
        <v>71</v>
      </c>
      <c r="E3578" t="s">
        <v>4845</v>
      </c>
      <c r="F3578">
        <v>7.15</v>
      </c>
      <c r="K3578" t="s">
        <v>6860</v>
      </c>
      <c r="L3578" t="s">
        <v>6861</v>
      </c>
      <c r="M3578" t="s">
        <v>15087</v>
      </c>
      <c r="N3578">
        <v>9</v>
      </c>
      <c r="O3578" t="s">
        <v>15443</v>
      </c>
      <c r="P3578" t="s">
        <v>18079</v>
      </c>
      <c r="Q3578">
        <v>6</v>
      </c>
      <c r="R3578">
        <v>1</v>
      </c>
      <c r="S3578">
        <v>2.2400000000000002</v>
      </c>
      <c r="T3578">
        <v>2.25</v>
      </c>
      <c r="U3578">
        <v>387.39</v>
      </c>
      <c r="V3578">
        <v>78.959999999999994</v>
      </c>
      <c r="W3578">
        <v>2.75</v>
      </c>
      <c r="Y3578">
        <v>5.49</v>
      </c>
      <c r="Z3578">
        <v>2</v>
      </c>
      <c r="AA3578" t="s">
        <v>4250</v>
      </c>
      <c r="AB3578">
        <v>0</v>
      </c>
      <c r="AC3578">
        <v>1</v>
      </c>
      <c r="AD3578">
        <v>5.5176904761904764</v>
      </c>
      <c r="AF3578" t="s">
        <v>7949</v>
      </c>
      <c r="AI3578">
        <v>0</v>
      </c>
      <c r="AJ3578">
        <v>0</v>
      </c>
      <c r="AK3578" t="s">
        <v>19871</v>
      </c>
      <c r="AL3578" t="s">
        <v>19871</v>
      </c>
      <c r="AM3578" t="s">
        <v>20019</v>
      </c>
    </row>
    <row r="3579" spans="1:39" x14ac:dyDescent="0.25">
      <c r="A3579" t="s">
        <v>9150</v>
      </c>
      <c r="B3579" t="s">
        <v>4841</v>
      </c>
      <c r="C3579" t="s">
        <v>4842</v>
      </c>
      <c r="D3579">
        <v>71</v>
      </c>
      <c r="E3579" t="s">
        <v>4845</v>
      </c>
      <c r="F3579">
        <v>7.15</v>
      </c>
      <c r="I3579" t="s">
        <v>13651</v>
      </c>
      <c r="K3579" t="s">
        <v>6860</v>
      </c>
      <c r="L3579" t="s">
        <v>6861</v>
      </c>
      <c r="M3579" t="s">
        <v>14979</v>
      </c>
      <c r="N3579">
        <v>8</v>
      </c>
      <c r="O3579" t="s">
        <v>15302</v>
      </c>
      <c r="P3579" t="s">
        <v>16802</v>
      </c>
      <c r="Q3579">
        <v>6</v>
      </c>
      <c r="R3579">
        <v>2</v>
      </c>
      <c r="S3579">
        <v>3.12</v>
      </c>
      <c r="T3579">
        <v>3.18</v>
      </c>
      <c r="U3579">
        <v>478.81</v>
      </c>
      <c r="V3579">
        <v>98.83</v>
      </c>
      <c r="W3579">
        <v>4.16</v>
      </c>
      <c r="X3579">
        <v>8.3800000000000008</v>
      </c>
      <c r="Y3579">
        <v>4.3499999999999996</v>
      </c>
      <c r="Z3579">
        <v>2</v>
      </c>
      <c r="AA3579" t="s">
        <v>4250</v>
      </c>
      <c r="AB3579">
        <v>0</v>
      </c>
      <c r="AC3579">
        <v>4</v>
      </c>
      <c r="AD3579">
        <v>3.7070238095238088</v>
      </c>
      <c r="AF3579" t="s">
        <v>7949</v>
      </c>
      <c r="AI3579">
        <v>0</v>
      </c>
      <c r="AJ3579">
        <v>0</v>
      </c>
      <c r="AM3579" t="s">
        <v>20019</v>
      </c>
    </row>
    <row r="3580" spans="1:39" x14ac:dyDescent="0.25">
      <c r="A3580" t="s">
        <v>8462</v>
      </c>
      <c r="B3580" t="s">
        <v>4841</v>
      </c>
      <c r="C3580" t="s">
        <v>4842</v>
      </c>
      <c r="D3580">
        <v>71</v>
      </c>
      <c r="E3580" t="s">
        <v>4845</v>
      </c>
      <c r="F3580">
        <v>7.15</v>
      </c>
      <c r="K3580" t="s">
        <v>6860</v>
      </c>
      <c r="L3580" t="s">
        <v>6861</v>
      </c>
      <c r="M3580" t="s">
        <v>15161</v>
      </c>
      <c r="N3580">
        <v>9</v>
      </c>
      <c r="O3580" t="s">
        <v>15539</v>
      </c>
      <c r="P3580" t="s">
        <v>16115</v>
      </c>
      <c r="Q3580">
        <v>6</v>
      </c>
      <c r="R3580">
        <v>3</v>
      </c>
      <c r="S3580">
        <v>2.02</v>
      </c>
      <c r="T3580">
        <v>3.27</v>
      </c>
      <c r="U3580">
        <v>541.64</v>
      </c>
      <c r="V3580">
        <v>117.42</v>
      </c>
      <c r="W3580">
        <v>3.56</v>
      </c>
      <c r="X3580">
        <v>13.22</v>
      </c>
      <c r="Y3580">
        <v>8.4</v>
      </c>
      <c r="Z3580">
        <v>2</v>
      </c>
      <c r="AA3580" t="s">
        <v>4250</v>
      </c>
      <c r="AB3580">
        <v>1</v>
      </c>
      <c r="AC3580">
        <v>12</v>
      </c>
      <c r="AD3580">
        <v>2.9076666666666662</v>
      </c>
      <c r="AF3580" t="s">
        <v>7949</v>
      </c>
      <c r="AI3580">
        <v>0</v>
      </c>
      <c r="AJ3580">
        <v>0</v>
      </c>
      <c r="AK3580" t="s">
        <v>19884</v>
      </c>
      <c r="AL3580" t="s">
        <v>19884</v>
      </c>
      <c r="AM3580" t="s">
        <v>20019</v>
      </c>
    </row>
    <row r="3581" spans="1:39" x14ac:dyDescent="0.25">
      <c r="A3581" t="s">
        <v>10428</v>
      </c>
      <c r="B3581" t="s">
        <v>4841</v>
      </c>
      <c r="C3581" t="s">
        <v>4842</v>
      </c>
      <c r="D3581">
        <v>71</v>
      </c>
      <c r="E3581" t="s">
        <v>4845</v>
      </c>
      <c r="F3581">
        <v>7.15</v>
      </c>
      <c r="K3581" t="s">
        <v>6860</v>
      </c>
      <c r="M3581" t="s">
        <v>6865</v>
      </c>
      <c r="N3581">
        <v>8</v>
      </c>
      <c r="O3581" t="s">
        <v>15300</v>
      </c>
      <c r="P3581" t="s">
        <v>18080</v>
      </c>
      <c r="Q3581">
        <v>5</v>
      </c>
      <c r="R3581">
        <v>3</v>
      </c>
      <c r="S3581">
        <v>3.53</v>
      </c>
      <c r="T3581">
        <v>5.53</v>
      </c>
      <c r="U3581">
        <v>571.71</v>
      </c>
      <c r="V3581">
        <v>90.9</v>
      </c>
      <c r="W3581">
        <v>4.12</v>
      </c>
      <c r="X3581">
        <v>13.88</v>
      </c>
      <c r="Y3581">
        <v>9.39</v>
      </c>
      <c r="Z3581">
        <v>2</v>
      </c>
      <c r="AA3581" t="s">
        <v>4250</v>
      </c>
      <c r="AB3581">
        <v>1</v>
      </c>
      <c r="AC3581">
        <v>14</v>
      </c>
      <c r="AD3581">
        <v>1.6766666666666661</v>
      </c>
      <c r="AF3581" t="s">
        <v>7952</v>
      </c>
      <c r="AI3581">
        <v>0</v>
      </c>
      <c r="AJ3581">
        <v>0</v>
      </c>
      <c r="AK3581" t="s">
        <v>19855</v>
      </c>
      <c r="AL3581" t="s">
        <v>19855</v>
      </c>
      <c r="AM3581" t="s">
        <v>20019</v>
      </c>
    </row>
    <row r="3582" spans="1:39" x14ac:dyDescent="0.25">
      <c r="A3582" t="s">
        <v>8545</v>
      </c>
      <c r="B3582" t="s">
        <v>4841</v>
      </c>
      <c r="C3582" t="s">
        <v>4842</v>
      </c>
      <c r="D3582">
        <v>71</v>
      </c>
      <c r="E3582" t="s">
        <v>4845</v>
      </c>
      <c r="F3582">
        <v>7.15</v>
      </c>
      <c r="K3582" t="s">
        <v>6860</v>
      </c>
      <c r="L3582" t="s">
        <v>6861</v>
      </c>
      <c r="M3582" t="s">
        <v>15001</v>
      </c>
      <c r="N3582">
        <v>9</v>
      </c>
      <c r="O3582" t="s">
        <v>15331</v>
      </c>
      <c r="P3582" t="s">
        <v>16198</v>
      </c>
      <c r="Q3582">
        <v>6</v>
      </c>
      <c r="R3582">
        <v>4</v>
      </c>
      <c r="S3582">
        <v>2.8</v>
      </c>
      <c r="T3582">
        <v>4.71</v>
      </c>
      <c r="U3582">
        <v>772.86</v>
      </c>
      <c r="V3582">
        <v>120</v>
      </c>
      <c r="W3582">
        <v>5.47</v>
      </c>
      <c r="X3582">
        <v>13.86</v>
      </c>
      <c r="Y3582">
        <v>9.32</v>
      </c>
      <c r="Z3582">
        <v>3</v>
      </c>
      <c r="AA3582" t="s">
        <v>4250</v>
      </c>
      <c r="AB3582">
        <v>2</v>
      </c>
      <c r="AC3582">
        <v>16</v>
      </c>
      <c r="AD3582">
        <v>1.085</v>
      </c>
      <c r="AF3582" t="s">
        <v>7952</v>
      </c>
      <c r="AI3582">
        <v>0</v>
      </c>
      <c r="AJ3582">
        <v>0</v>
      </c>
      <c r="AK3582" t="s">
        <v>19858</v>
      </c>
      <c r="AL3582" t="s">
        <v>19858</v>
      </c>
      <c r="AM3582" t="s">
        <v>20019</v>
      </c>
    </row>
    <row r="3583" spans="1:39" x14ac:dyDescent="0.25">
      <c r="A3583" t="s">
        <v>10429</v>
      </c>
      <c r="B3583" t="s">
        <v>4841</v>
      </c>
      <c r="C3583" t="s">
        <v>4842</v>
      </c>
      <c r="D3583">
        <v>71</v>
      </c>
      <c r="E3583" t="s">
        <v>4845</v>
      </c>
      <c r="F3583">
        <v>7.15</v>
      </c>
      <c r="K3583" t="s">
        <v>6860</v>
      </c>
      <c r="L3583" t="s">
        <v>6861</v>
      </c>
      <c r="M3583" t="s">
        <v>15008</v>
      </c>
      <c r="N3583">
        <v>9</v>
      </c>
      <c r="O3583" t="s">
        <v>15339</v>
      </c>
      <c r="P3583" t="s">
        <v>18081</v>
      </c>
      <c r="Q3583">
        <v>8</v>
      </c>
      <c r="R3583">
        <v>3</v>
      </c>
      <c r="S3583">
        <v>2.99</v>
      </c>
      <c r="T3583">
        <v>3</v>
      </c>
      <c r="U3583">
        <v>596.77</v>
      </c>
      <c r="V3583">
        <v>105.6</v>
      </c>
      <c r="W3583">
        <v>5</v>
      </c>
      <c r="X3583">
        <v>13.8</v>
      </c>
      <c r="Y3583">
        <v>5.87</v>
      </c>
      <c r="Z3583">
        <v>3</v>
      </c>
      <c r="AA3583" t="s">
        <v>4250</v>
      </c>
      <c r="AB3583">
        <v>2</v>
      </c>
      <c r="AC3583">
        <v>11</v>
      </c>
      <c r="AD3583">
        <v>3.1516666666666668</v>
      </c>
      <c r="AF3583" t="s">
        <v>7949</v>
      </c>
      <c r="AI3583">
        <v>0</v>
      </c>
      <c r="AJ3583">
        <v>0</v>
      </c>
      <c r="AK3583" t="s">
        <v>19873</v>
      </c>
      <c r="AL3583" t="s">
        <v>19873</v>
      </c>
      <c r="AM3583" t="s">
        <v>20019</v>
      </c>
    </row>
    <row r="3584" spans="1:39" x14ac:dyDescent="0.25">
      <c r="A3584" t="s">
        <v>10430</v>
      </c>
      <c r="B3584" t="s">
        <v>4841</v>
      </c>
      <c r="C3584" t="s">
        <v>4842</v>
      </c>
      <c r="D3584">
        <v>71</v>
      </c>
      <c r="E3584" t="s">
        <v>4845</v>
      </c>
      <c r="F3584">
        <v>7.15</v>
      </c>
      <c r="K3584" t="s">
        <v>6860</v>
      </c>
      <c r="L3584" t="s">
        <v>6861</v>
      </c>
      <c r="M3584" t="s">
        <v>14971</v>
      </c>
      <c r="N3584">
        <v>9</v>
      </c>
      <c r="O3584" t="s">
        <v>15292</v>
      </c>
      <c r="P3584" t="s">
        <v>18082</v>
      </c>
      <c r="Q3584">
        <v>7</v>
      </c>
      <c r="R3584">
        <v>1</v>
      </c>
      <c r="S3584">
        <v>2.5</v>
      </c>
      <c r="T3584">
        <v>2.5099999999999998</v>
      </c>
      <c r="U3584">
        <v>447.47</v>
      </c>
      <c r="V3584">
        <v>88.19</v>
      </c>
      <c r="W3584">
        <v>4</v>
      </c>
      <c r="Y3584">
        <v>5.22</v>
      </c>
      <c r="Z3584">
        <v>3</v>
      </c>
      <c r="AA3584" t="s">
        <v>4250</v>
      </c>
      <c r="AB3584">
        <v>0</v>
      </c>
      <c r="AC3584">
        <v>4</v>
      </c>
      <c r="AD3584">
        <v>4.9585476190476196</v>
      </c>
      <c r="AF3584" t="s">
        <v>7949</v>
      </c>
      <c r="AI3584">
        <v>0</v>
      </c>
      <c r="AJ3584">
        <v>0</v>
      </c>
      <c r="AK3584" t="s">
        <v>19851</v>
      </c>
      <c r="AL3584" t="s">
        <v>19851</v>
      </c>
      <c r="AM3584" t="s">
        <v>20019</v>
      </c>
    </row>
    <row r="3585" spans="1:39" x14ac:dyDescent="0.25">
      <c r="A3585" t="s">
        <v>10431</v>
      </c>
      <c r="B3585" t="s">
        <v>4841</v>
      </c>
      <c r="C3585" t="s">
        <v>4842</v>
      </c>
      <c r="D3585">
        <v>71</v>
      </c>
      <c r="E3585" t="s">
        <v>4845</v>
      </c>
      <c r="F3585">
        <v>7.15</v>
      </c>
      <c r="I3585" t="s">
        <v>13652</v>
      </c>
      <c r="K3585" t="s">
        <v>6860</v>
      </c>
      <c r="L3585" t="s">
        <v>6861</v>
      </c>
      <c r="M3585" t="s">
        <v>15154</v>
      </c>
      <c r="N3585">
        <v>9</v>
      </c>
      <c r="O3585" t="s">
        <v>15531</v>
      </c>
      <c r="P3585" t="s">
        <v>18083</v>
      </c>
      <c r="Q3585">
        <v>5</v>
      </c>
      <c r="R3585">
        <v>2</v>
      </c>
      <c r="S3585">
        <v>-1.1399999999999999</v>
      </c>
      <c r="T3585">
        <v>-1.1399999999999999</v>
      </c>
      <c r="U3585">
        <v>452.91</v>
      </c>
      <c r="V3585">
        <v>72.53</v>
      </c>
      <c r="W3585">
        <v>4.99</v>
      </c>
      <c r="Y3585">
        <v>3.3</v>
      </c>
      <c r="Z3585">
        <v>2</v>
      </c>
      <c r="AA3585" t="s">
        <v>4250</v>
      </c>
      <c r="AB3585">
        <v>0</v>
      </c>
      <c r="AC3585">
        <v>3</v>
      </c>
      <c r="AD3585">
        <v>4.8363571428571426</v>
      </c>
      <c r="AF3585" t="s">
        <v>7949</v>
      </c>
      <c r="AI3585">
        <v>0</v>
      </c>
      <c r="AJ3585">
        <v>0</v>
      </c>
      <c r="AM3585" t="s">
        <v>20019</v>
      </c>
    </row>
    <row r="3586" spans="1:39" x14ac:dyDescent="0.25">
      <c r="A3586" t="s">
        <v>10432</v>
      </c>
      <c r="B3586" t="s">
        <v>4841</v>
      </c>
      <c r="C3586" t="s">
        <v>4842</v>
      </c>
      <c r="D3586">
        <v>71</v>
      </c>
      <c r="E3586" t="s">
        <v>4845</v>
      </c>
      <c r="F3586">
        <v>7.15</v>
      </c>
      <c r="I3586" t="s">
        <v>13653</v>
      </c>
      <c r="K3586" t="s">
        <v>6860</v>
      </c>
      <c r="L3586" t="s">
        <v>6861</v>
      </c>
      <c r="M3586" t="s">
        <v>15138</v>
      </c>
      <c r="N3586">
        <v>9</v>
      </c>
      <c r="O3586" t="s">
        <v>15513</v>
      </c>
      <c r="P3586" t="s">
        <v>18084</v>
      </c>
      <c r="Q3586">
        <v>2</v>
      </c>
      <c r="R3586">
        <v>1</v>
      </c>
      <c r="S3586">
        <v>3.33</v>
      </c>
      <c r="T3586">
        <v>5.67</v>
      </c>
      <c r="U3586">
        <v>436.6</v>
      </c>
      <c r="V3586">
        <v>32.340000000000003</v>
      </c>
      <c r="W3586">
        <v>5.24</v>
      </c>
      <c r="Y3586">
        <v>10.11</v>
      </c>
      <c r="Z3586">
        <v>3</v>
      </c>
      <c r="AA3586" t="s">
        <v>4250</v>
      </c>
      <c r="AB3586">
        <v>1</v>
      </c>
      <c r="AC3586">
        <v>3</v>
      </c>
      <c r="AD3586">
        <v>2.2381904761904758</v>
      </c>
      <c r="AF3586" t="s">
        <v>7952</v>
      </c>
      <c r="AI3586">
        <v>0</v>
      </c>
      <c r="AJ3586">
        <v>0</v>
      </c>
      <c r="AM3586" t="s">
        <v>20019</v>
      </c>
    </row>
    <row r="3587" spans="1:39" x14ac:dyDescent="0.25">
      <c r="A3587" t="s">
        <v>10433</v>
      </c>
      <c r="B3587" t="s">
        <v>4841</v>
      </c>
      <c r="C3587" t="s">
        <v>4842</v>
      </c>
      <c r="D3587">
        <v>71</v>
      </c>
      <c r="E3587" t="s">
        <v>4845</v>
      </c>
      <c r="F3587">
        <v>7.15</v>
      </c>
      <c r="I3587" t="s">
        <v>13654</v>
      </c>
      <c r="K3587" t="s">
        <v>6860</v>
      </c>
      <c r="L3587" t="s">
        <v>6861</v>
      </c>
      <c r="M3587" t="s">
        <v>14996</v>
      </c>
      <c r="N3587">
        <v>9</v>
      </c>
      <c r="O3587" t="s">
        <v>15322</v>
      </c>
      <c r="P3587" t="s">
        <v>18085</v>
      </c>
      <c r="Q3587">
        <v>5</v>
      </c>
      <c r="R3587">
        <v>2</v>
      </c>
      <c r="S3587">
        <v>-1.67</v>
      </c>
      <c r="T3587">
        <v>-1.65</v>
      </c>
      <c r="U3587">
        <v>466.77</v>
      </c>
      <c r="V3587">
        <v>89.6</v>
      </c>
      <c r="W3587">
        <v>3.99</v>
      </c>
      <c r="X3587">
        <v>8.92</v>
      </c>
      <c r="Y3587">
        <v>3.94</v>
      </c>
      <c r="Z3587">
        <v>2</v>
      </c>
      <c r="AA3587" t="s">
        <v>4250</v>
      </c>
      <c r="AB3587">
        <v>0</v>
      </c>
      <c r="AC3587">
        <v>4</v>
      </c>
      <c r="AD3587">
        <v>4.7373571428571433</v>
      </c>
      <c r="AF3587" t="s">
        <v>7949</v>
      </c>
      <c r="AI3587">
        <v>0</v>
      </c>
      <c r="AJ3587">
        <v>0</v>
      </c>
      <c r="AM3587" t="s">
        <v>20019</v>
      </c>
    </row>
    <row r="3588" spans="1:39" x14ac:dyDescent="0.25">
      <c r="A3588" t="s">
        <v>10434</v>
      </c>
      <c r="B3588" t="s">
        <v>4841</v>
      </c>
      <c r="C3588" t="s">
        <v>4842</v>
      </c>
      <c r="D3588">
        <v>71</v>
      </c>
      <c r="E3588" t="s">
        <v>4845</v>
      </c>
      <c r="F3588">
        <v>7.15</v>
      </c>
      <c r="I3588" t="s">
        <v>13655</v>
      </c>
      <c r="K3588" t="s">
        <v>6860</v>
      </c>
      <c r="L3588" t="s">
        <v>6861</v>
      </c>
      <c r="M3588" t="s">
        <v>15139</v>
      </c>
      <c r="N3588">
        <v>8</v>
      </c>
      <c r="O3588" t="s">
        <v>15514</v>
      </c>
      <c r="P3588" t="s">
        <v>18086</v>
      </c>
      <c r="Q3588">
        <v>2</v>
      </c>
      <c r="R3588">
        <v>1</v>
      </c>
      <c r="S3588">
        <v>3.33</v>
      </c>
      <c r="T3588">
        <v>5.67</v>
      </c>
      <c r="U3588">
        <v>436.6</v>
      </c>
      <c r="V3588">
        <v>32.340000000000003</v>
      </c>
      <c r="W3588">
        <v>5.24</v>
      </c>
      <c r="Y3588">
        <v>10.11</v>
      </c>
      <c r="Z3588">
        <v>3</v>
      </c>
      <c r="AA3588" t="s">
        <v>4250</v>
      </c>
      <c r="AB3588">
        <v>1</v>
      </c>
      <c r="AC3588">
        <v>3</v>
      </c>
      <c r="AD3588">
        <v>2.2381904761904758</v>
      </c>
      <c r="AF3588" t="s">
        <v>7952</v>
      </c>
      <c r="AI3588">
        <v>0</v>
      </c>
      <c r="AJ3588">
        <v>0</v>
      </c>
      <c r="AM3588" t="s">
        <v>20019</v>
      </c>
    </row>
    <row r="3589" spans="1:39" x14ac:dyDescent="0.25">
      <c r="A3589" t="s">
        <v>10435</v>
      </c>
      <c r="B3589" t="s">
        <v>4841</v>
      </c>
      <c r="C3589" t="s">
        <v>4842</v>
      </c>
      <c r="D3589">
        <v>71.3</v>
      </c>
      <c r="E3589" t="s">
        <v>4845</v>
      </c>
      <c r="F3589">
        <v>7.15</v>
      </c>
      <c r="I3589" t="s">
        <v>13656</v>
      </c>
      <c r="K3589" t="s">
        <v>6860</v>
      </c>
      <c r="L3589" t="s">
        <v>6861</v>
      </c>
      <c r="M3589" t="s">
        <v>14987</v>
      </c>
      <c r="N3589">
        <v>9</v>
      </c>
      <c r="O3589" t="s">
        <v>15311</v>
      </c>
      <c r="P3589" t="s">
        <v>18087</v>
      </c>
      <c r="Q3589">
        <v>6</v>
      </c>
      <c r="R3589">
        <v>2</v>
      </c>
      <c r="S3589">
        <v>3.38</v>
      </c>
      <c r="T3589">
        <v>3.39</v>
      </c>
      <c r="U3589">
        <v>415.83</v>
      </c>
      <c r="V3589">
        <v>85.42</v>
      </c>
      <c r="W3589">
        <v>4.0599999999999996</v>
      </c>
      <c r="Y3589">
        <v>5.0599999999999996</v>
      </c>
      <c r="Z3589">
        <v>3</v>
      </c>
      <c r="AA3589" t="s">
        <v>4250</v>
      </c>
      <c r="AB3589">
        <v>0</v>
      </c>
      <c r="AC3589">
        <v>4</v>
      </c>
      <c r="AD3589">
        <v>4.2162142857142859</v>
      </c>
      <c r="AF3589" t="s">
        <v>7949</v>
      </c>
      <c r="AI3589">
        <v>0</v>
      </c>
      <c r="AJ3589">
        <v>0</v>
      </c>
      <c r="AM3589" t="s">
        <v>20019</v>
      </c>
    </row>
    <row r="3590" spans="1:39" x14ac:dyDescent="0.25">
      <c r="A3590" t="s">
        <v>10436</v>
      </c>
      <c r="B3590" t="s">
        <v>4841</v>
      </c>
      <c r="C3590" t="s">
        <v>4842</v>
      </c>
      <c r="D3590">
        <v>72</v>
      </c>
      <c r="E3590" t="s">
        <v>4845</v>
      </c>
      <c r="F3590">
        <v>7.14</v>
      </c>
      <c r="K3590" t="s">
        <v>6860</v>
      </c>
      <c r="M3590" t="s">
        <v>6865</v>
      </c>
      <c r="N3590">
        <v>8</v>
      </c>
      <c r="O3590" t="s">
        <v>15471</v>
      </c>
      <c r="P3590" t="s">
        <v>18088</v>
      </c>
      <c r="Q3590">
        <v>5</v>
      </c>
      <c r="R3590">
        <v>4</v>
      </c>
      <c r="S3590">
        <v>3.21</v>
      </c>
      <c r="T3590">
        <v>3.23</v>
      </c>
      <c r="U3590">
        <v>562.76</v>
      </c>
      <c r="V3590">
        <v>110.77</v>
      </c>
      <c r="W3590">
        <v>3.89</v>
      </c>
      <c r="X3590">
        <v>13.93</v>
      </c>
      <c r="Y3590">
        <v>6.32</v>
      </c>
      <c r="Z3590">
        <v>2</v>
      </c>
      <c r="AA3590" t="s">
        <v>4250</v>
      </c>
      <c r="AB3590">
        <v>1</v>
      </c>
      <c r="AC3590">
        <v>13</v>
      </c>
      <c r="AD3590">
        <v>2.5876666666666668</v>
      </c>
      <c r="AF3590" t="s">
        <v>7949</v>
      </c>
      <c r="AI3590">
        <v>0</v>
      </c>
      <c r="AJ3590">
        <v>0</v>
      </c>
      <c r="AK3590" t="s">
        <v>19939</v>
      </c>
      <c r="AL3590" t="s">
        <v>19939</v>
      </c>
      <c r="AM3590" t="s">
        <v>20019</v>
      </c>
    </row>
    <row r="3591" spans="1:39" x14ac:dyDescent="0.25">
      <c r="A3591" t="s">
        <v>9072</v>
      </c>
      <c r="B3591" t="s">
        <v>4841</v>
      </c>
      <c r="C3591" t="s">
        <v>4842</v>
      </c>
      <c r="D3591">
        <v>72</v>
      </c>
      <c r="E3591" t="s">
        <v>4845</v>
      </c>
      <c r="F3591">
        <v>7.14</v>
      </c>
      <c r="K3591" t="s">
        <v>6860</v>
      </c>
      <c r="L3591" t="s">
        <v>6861</v>
      </c>
      <c r="M3591" t="s">
        <v>15049</v>
      </c>
      <c r="N3591">
        <v>9</v>
      </c>
      <c r="O3591" t="s">
        <v>15398</v>
      </c>
      <c r="P3591" t="s">
        <v>16724</v>
      </c>
      <c r="Q3591">
        <v>8</v>
      </c>
      <c r="R3591">
        <v>4</v>
      </c>
      <c r="S3591">
        <v>0.23</v>
      </c>
      <c r="T3591">
        <v>1.3</v>
      </c>
      <c r="U3591">
        <v>568.74</v>
      </c>
      <c r="V3591">
        <v>128.59</v>
      </c>
      <c r="W3591">
        <v>2.76</v>
      </c>
      <c r="X3591">
        <v>13.96</v>
      </c>
      <c r="Y3591">
        <v>8.5500000000000007</v>
      </c>
      <c r="Z3591">
        <v>3</v>
      </c>
      <c r="AA3591" t="s">
        <v>4250</v>
      </c>
      <c r="AB3591">
        <v>1</v>
      </c>
      <c r="AC3591">
        <v>13</v>
      </c>
      <c r="AD3591">
        <v>2.7250000000000001</v>
      </c>
      <c r="AF3591" t="s">
        <v>7952</v>
      </c>
      <c r="AI3591">
        <v>0</v>
      </c>
      <c r="AJ3591">
        <v>0</v>
      </c>
      <c r="AK3591" t="s">
        <v>19889</v>
      </c>
      <c r="AL3591" t="s">
        <v>19889</v>
      </c>
      <c r="AM3591" t="s">
        <v>20019</v>
      </c>
    </row>
    <row r="3592" spans="1:39" x14ac:dyDescent="0.25">
      <c r="A3592" t="s">
        <v>8734</v>
      </c>
      <c r="B3592" t="s">
        <v>4841</v>
      </c>
      <c r="C3592" t="s">
        <v>4842</v>
      </c>
      <c r="D3592">
        <v>72</v>
      </c>
      <c r="E3592" t="s">
        <v>4845</v>
      </c>
      <c r="F3592">
        <v>7.14</v>
      </c>
      <c r="K3592" t="s">
        <v>6860</v>
      </c>
      <c r="L3592" t="s">
        <v>6861</v>
      </c>
      <c r="M3592" t="s">
        <v>15064</v>
      </c>
      <c r="N3592">
        <v>9</v>
      </c>
      <c r="O3592" t="s">
        <v>15417</v>
      </c>
      <c r="P3592" t="s">
        <v>16386</v>
      </c>
      <c r="Q3592">
        <v>6</v>
      </c>
      <c r="R3592">
        <v>3</v>
      </c>
      <c r="S3592">
        <v>3.79</v>
      </c>
      <c r="T3592">
        <v>5.97</v>
      </c>
      <c r="U3592">
        <v>596.84</v>
      </c>
      <c r="V3592">
        <v>103.67</v>
      </c>
      <c r="W3592">
        <v>4.88</v>
      </c>
      <c r="X3592">
        <v>13.79</v>
      </c>
      <c r="Y3592">
        <v>9.69</v>
      </c>
      <c r="Z3592">
        <v>3</v>
      </c>
      <c r="AA3592" t="s">
        <v>4250</v>
      </c>
      <c r="AB3592">
        <v>1</v>
      </c>
      <c r="AC3592">
        <v>13</v>
      </c>
      <c r="AD3592">
        <v>0.97100000000000031</v>
      </c>
      <c r="AF3592" t="s">
        <v>7952</v>
      </c>
      <c r="AI3592">
        <v>0</v>
      </c>
      <c r="AJ3592">
        <v>0</v>
      </c>
      <c r="AK3592" t="s">
        <v>19877</v>
      </c>
      <c r="AL3592" t="s">
        <v>19877</v>
      </c>
      <c r="AM3592" t="s">
        <v>20019</v>
      </c>
    </row>
    <row r="3593" spans="1:39" x14ac:dyDescent="0.25">
      <c r="A3593" t="s">
        <v>8815</v>
      </c>
      <c r="B3593" t="s">
        <v>4841</v>
      </c>
      <c r="C3593" t="s">
        <v>4842</v>
      </c>
      <c r="D3593">
        <v>72</v>
      </c>
      <c r="E3593" t="s">
        <v>4845</v>
      </c>
      <c r="F3593">
        <v>7.14</v>
      </c>
      <c r="K3593" t="s">
        <v>6860</v>
      </c>
      <c r="L3593" t="s">
        <v>6861</v>
      </c>
      <c r="M3593" t="s">
        <v>15164</v>
      </c>
      <c r="N3593">
        <v>9</v>
      </c>
      <c r="O3593" t="s">
        <v>15545</v>
      </c>
      <c r="P3593" t="s">
        <v>16467</v>
      </c>
      <c r="Q3593">
        <v>6</v>
      </c>
      <c r="R3593">
        <v>3</v>
      </c>
      <c r="S3593">
        <v>3.51</v>
      </c>
      <c r="T3593">
        <v>3.56</v>
      </c>
      <c r="U3593">
        <v>514.61</v>
      </c>
      <c r="V3593">
        <v>101.65</v>
      </c>
      <c r="W3593">
        <v>3.46</v>
      </c>
      <c r="X3593">
        <v>13.47</v>
      </c>
      <c r="Y3593">
        <v>6.46</v>
      </c>
      <c r="Z3593">
        <v>2</v>
      </c>
      <c r="AA3593" t="s">
        <v>4250</v>
      </c>
      <c r="AB3593">
        <v>1</v>
      </c>
      <c r="AC3593">
        <v>8</v>
      </c>
      <c r="AD3593">
        <v>2.7433333333333332</v>
      </c>
      <c r="AF3593" t="s">
        <v>7949</v>
      </c>
      <c r="AI3593">
        <v>0</v>
      </c>
      <c r="AJ3593">
        <v>0</v>
      </c>
      <c r="AK3593" t="s">
        <v>19881</v>
      </c>
      <c r="AL3593" t="s">
        <v>19881</v>
      </c>
      <c r="AM3593" t="s">
        <v>20019</v>
      </c>
    </row>
    <row r="3594" spans="1:39" x14ac:dyDescent="0.25">
      <c r="A3594" t="s">
        <v>10437</v>
      </c>
      <c r="B3594" t="s">
        <v>4841</v>
      </c>
      <c r="C3594" t="s">
        <v>4842</v>
      </c>
      <c r="D3594">
        <v>72</v>
      </c>
      <c r="E3594" t="s">
        <v>4845</v>
      </c>
      <c r="F3594">
        <v>7.14</v>
      </c>
      <c r="I3594" t="s">
        <v>13657</v>
      </c>
      <c r="K3594" t="s">
        <v>6860</v>
      </c>
      <c r="L3594" t="s">
        <v>6861</v>
      </c>
      <c r="M3594" t="s">
        <v>14979</v>
      </c>
      <c r="N3594">
        <v>8</v>
      </c>
      <c r="O3594" t="s">
        <v>15302</v>
      </c>
      <c r="P3594" t="s">
        <v>18089</v>
      </c>
      <c r="Q3594">
        <v>5</v>
      </c>
      <c r="R3594">
        <v>2</v>
      </c>
      <c r="S3594">
        <v>2.6</v>
      </c>
      <c r="T3594">
        <v>2.6</v>
      </c>
      <c r="U3594">
        <v>464.34</v>
      </c>
      <c r="V3594">
        <v>89.6</v>
      </c>
      <c r="W3594">
        <v>4.24</v>
      </c>
      <c r="X3594">
        <v>10.31</v>
      </c>
      <c r="Y3594">
        <v>3.75</v>
      </c>
      <c r="Z3594">
        <v>2</v>
      </c>
      <c r="AA3594" t="s">
        <v>4250</v>
      </c>
      <c r="AB3594">
        <v>0</v>
      </c>
      <c r="AC3594">
        <v>5</v>
      </c>
      <c r="AD3594">
        <v>4.4547142857142861</v>
      </c>
      <c r="AF3594" t="s">
        <v>7949</v>
      </c>
      <c r="AI3594">
        <v>0</v>
      </c>
      <c r="AJ3594">
        <v>0</v>
      </c>
      <c r="AM3594" t="s">
        <v>20019</v>
      </c>
    </row>
    <row r="3595" spans="1:39" x14ac:dyDescent="0.25">
      <c r="A3595" t="s">
        <v>5933</v>
      </c>
      <c r="B3595" t="s">
        <v>4841</v>
      </c>
      <c r="C3595" t="s">
        <v>4842</v>
      </c>
      <c r="D3595">
        <v>72</v>
      </c>
      <c r="E3595" t="s">
        <v>4845</v>
      </c>
      <c r="F3595">
        <v>7.14</v>
      </c>
      <c r="I3595" t="s">
        <v>13658</v>
      </c>
      <c r="K3595" t="s">
        <v>6860</v>
      </c>
      <c r="L3595" t="s">
        <v>6861</v>
      </c>
      <c r="M3595" t="s">
        <v>14955</v>
      </c>
      <c r="N3595">
        <v>8</v>
      </c>
      <c r="O3595" t="s">
        <v>15276</v>
      </c>
      <c r="P3595" t="s">
        <v>7659</v>
      </c>
      <c r="Q3595">
        <v>7</v>
      </c>
      <c r="R3595">
        <v>1</v>
      </c>
      <c r="S3595">
        <v>1.39</v>
      </c>
      <c r="T3595">
        <v>1.4</v>
      </c>
      <c r="U3595">
        <v>352.39</v>
      </c>
      <c r="V3595">
        <v>91.85</v>
      </c>
      <c r="W3595">
        <v>1.87</v>
      </c>
      <c r="Y3595">
        <v>5.94</v>
      </c>
      <c r="Z3595">
        <v>2</v>
      </c>
      <c r="AA3595" t="s">
        <v>4250</v>
      </c>
      <c r="AB3595">
        <v>0</v>
      </c>
      <c r="AC3595">
        <v>1</v>
      </c>
      <c r="AD3595">
        <v>5.7716666666666674</v>
      </c>
      <c r="AF3595" t="s">
        <v>7949</v>
      </c>
      <c r="AI3595">
        <v>0</v>
      </c>
      <c r="AJ3595">
        <v>0</v>
      </c>
      <c r="AM3595" t="s">
        <v>20019</v>
      </c>
    </row>
    <row r="3596" spans="1:39" x14ac:dyDescent="0.25">
      <c r="A3596" t="s">
        <v>10438</v>
      </c>
      <c r="B3596" t="s">
        <v>4841</v>
      </c>
      <c r="C3596" t="s">
        <v>4842</v>
      </c>
      <c r="D3596">
        <v>72.2</v>
      </c>
      <c r="E3596" t="s">
        <v>4845</v>
      </c>
      <c r="F3596">
        <v>7.14</v>
      </c>
      <c r="I3596" t="s">
        <v>13659</v>
      </c>
      <c r="K3596" t="s">
        <v>6860</v>
      </c>
      <c r="L3596" t="s">
        <v>6861</v>
      </c>
      <c r="M3596" t="s">
        <v>14979</v>
      </c>
      <c r="N3596">
        <v>8</v>
      </c>
      <c r="O3596" t="s">
        <v>15302</v>
      </c>
      <c r="P3596" t="s">
        <v>18090</v>
      </c>
      <c r="Q3596">
        <v>8</v>
      </c>
      <c r="R3596">
        <v>2</v>
      </c>
      <c r="S3596">
        <v>2.27</v>
      </c>
      <c r="T3596">
        <v>2.27</v>
      </c>
      <c r="U3596">
        <v>468.39</v>
      </c>
      <c r="V3596">
        <v>107.54</v>
      </c>
      <c r="W3596">
        <v>3.75</v>
      </c>
      <c r="Y3596">
        <v>3.77</v>
      </c>
      <c r="Z3596">
        <v>3</v>
      </c>
      <c r="AA3596" t="s">
        <v>4250</v>
      </c>
      <c r="AB3596">
        <v>0</v>
      </c>
      <c r="AC3596">
        <v>5</v>
      </c>
      <c r="AD3596">
        <v>4.0061190476190474</v>
      </c>
      <c r="AF3596" t="s">
        <v>7949</v>
      </c>
      <c r="AI3596">
        <v>0</v>
      </c>
      <c r="AJ3596">
        <v>0</v>
      </c>
      <c r="AM3596" t="s">
        <v>20019</v>
      </c>
    </row>
    <row r="3597" spans="1:39" x14ac:dyDescent="0.25">
      <c r="A3597" t="s">
        <v>10439</v>
      </c>
      <c r="B3597" t="s">
        <v>4841</v>
      </c>
      <c r="C3597" t="s">
        <v>4842</v>
      </c>
      <c r="D3597">
        <v>72.400000000000006</v>
      </c>
      <c r="E3597" t="s">
        <v>4845</v>
      </c>
      <c r="F3597">
        <v>7.14</v>
      </c>
      <c r="I3597" t="s">
        <v>13660</v>
      </c>
      <c r="K3597" t="s">
        <v>6860</v>
      </c>
      <c r="M3597" t="s">
        <v>15002</v>
      </c>
      <c r="N3597">
        <v>8</v>
      </c>
      <c r="O3597" t="s">
        <v>15332</v>
      </c>
      <c r="P3597" t="s">
        <v>18091</v>
      </c>
      <c r="Q3597">
        <v>5</v>
      </c>
      <c r="R3597">
        <v>1</v>
      </c>
      <c r="S3597">
        <v>2.0699999999999998</v>
      </c>
      <c r="T3597">
        <v>2.09</v>
      </c>
      <c r="U3597">
        <v>484.52</v>
      </c>
      <c r="V3597">
        <v>80.81</v>
      </c>
      <c r="W3597">
        <v>4.41</v>
      </c>
      <c r="Y3597">
        <v>6</v>
      </c>
      <c r="Z3597">
        <v>2</v>
      </c>
      <c r="AA3597" t="s">
        <v>4250</v>
      </c>
      <c r="AB3597">
        <v>0</v>
      </c>
      <c r="AC3597">
        <v>3</v>
      </c>
      <c r="AD3597">
        <v>4.9089047619047621</v>
      </c>
      <c r="AF3597" t="s">
        <v>7949</v>
      </c>
      <c r="AI3597">
        <v>0</v>
      </c>
      <c r="AJ3597">
        <v>0</v>
      </c>
      <c r="AM3597" t="s">
        <v>20019</v>
      </c>
    </row>
    <row r="3598" spans="1:39" x14ac:dyDescent="0.25">
      <c r="A3598" t="s">
        <v>10440</v>
      </c>
      <c r="B3598" t="s">
        <v>4841</v>
      </c>
      <c r="C3598" t="s">
        <v>4842</v>
      </c>
      <c r="D3598">
        <v>72.5</v>
      </c>
      <c r="E3598" t="s">
        <v>4845</v>
      </c>
      <c r="F3598">
        <v>7.14</v>
      </c>
      <c r="I3598" t="s">
        <v>13661</v>
      </c>
      <c r="K3598" t="s">
        <v>6860</v>
      </c>
      <c r="L3598" t="s">
        <v>6861</v>
      </c>
      <c r="M3598" t="s">
        <v>14979</v>
      </c>
      <c r="N3598">
        <v>8</v>
      </c>
      <c r="O3598" t="s">
        <v>15302</v>
      </c>
      <c r="P3598" t="s">
        <v>18092</v>
      </c>
      <c r="Q3598">
        <v>5</v>
      </c>
      <c r="R3598">
        <v>2</v>
      </c>
      <c r="S3598">
        <v>2.44</v>
      </c>
      <c r="T3598">
        <v>2.44</v>
      </c>
      <c r="U3598">
        <v>432.32</v>
      </c>
      <c r="V3598">
        <v>89.6</v>
      </c>
      <c r="W3598">
        <v>3.44</v>
      </c>
      <c r="X3598">
        <v>10</v>
      </c>
      <c r="Y3598">
        <v>3.63</v>
      </c>
      <c r="Z3598">
        <v>2</v>
      </c>
      <c r="AA3598" t="s">
        <v>4250</v>
      </c>
      <c r="AB3598">
        <v>0</v>
      </c>
      <c r="AC3598">
        <v>4</v>
      </c>
      <c r="AD3598">
        <v>4.7634285714285713</v>
      </c>
      <c r="AF3598" t="s">
        <v>7949</v>
      </c>
      <c r="AI3598">
        <v>0</v>
      </c>
      <c r="AJ3598">
        <v>0</v>
      </c>
      <c r="AM3598" t="s">
        <v>20019</v>
      </c>
    </row>
    <row r="3599" spans="1:39" x14ac:dyDescent="0.25">
      <c r="A3599" t="s">
        <v>10441</v>
      </c>
      <c r="B3599" t="s">
        <v>4841</v>
      </c>
      <c r="C3599" t="s">
        <v>4842</v>
      </c>
      <c r="D3599">
        <v>72.5</v>
      </c>
      <c r="E3599" t="s">
        <v>4845</v>
      </c>
      <c r="F3599">
        <v>7.14</v>
      </c>
      <c r="I3599" t="s">
        <v>13662</v>
      </c>
      <c r="K3599" t="s">
        <v>6860</v>
      </c>
      <c r="M3599" t="s">
        <v>15002</v>
      </c>
      <c r="N3599">
        <v>8</v>
      </c>
      <c r="O3599" t="s">
        <v>15332</v>
      </c>
      <c r="P3599" t="s">
        <v>18093</v>
      </c>
      <c r="Q3599">
        <v>3</v>
      </c>
      <c r="R3599">
        <v>1</v>
      </c>
      <c r="S3599">
        <v>3.26</v>
      </c>
      <c r="T3599">
        <v>3.3</v>
      </c>
      <c r="U3599">
        <v>409.53</v>
      </c>
      <c r="V3599">
        <v>58.69</v>
      </c>
      <c r="W3599">
        <v>3.55</v>
      </c>
      <c r="Y3599">
        <v>6.42</v>
      </c>
      <c r="Z3599">
        <v>2</v>
      </c>
      <c r="AA3599" t="s">
        <v>4250</v>
      </c>
      <c r="AB3599">
        <v>0</v>
      </c>
      <c r="AC3599">
        <v>0</v>
      </c>
      <c r="AD3599">
        <v>4.6995476190476193</v>
      </c>
      <c r="AF3599" t="s">
        <v>7949</v>
      </c>
      <c r="AI3599">
        <v>0</v>
      </c>
      <c r="AJ3599">
        <v>0</v>
      </c>
      <c r="AM3599" t="s">
        <v>20019</v>
      </c>
    </row>
    <row r="3600" spans="1:39" x14ac:dyDescent="0.25">
      <c r="A3600" t="s">
        <v>10442</v>
      </c>
      <c r="B3600" t="s">
        <v>4841</v>
      </c>
      <c r="C3600" t="s">
        <v>4842</v>
      </c>
      <c r="D3600">
        <v>72.8</v>
      </c>
      <c r="E3600" t="s">
        <v>4845</v>
      </c>
      <c r="F3600">
        <v>7.14</v>
      </c>
      <c r="I3600" t="s">
        <v>13663</v>
      </c>
      <c r="K3600" t="s">
        <v>6860</v>
      </c>
      <c r="L3600" t="s">
        <v>6861</v>
      </c>
      <c r="M3600" t="s">
        <v>15122</v>
      </c>
      <c r="N3600">
        <v>9</v>
      </c>
      <c r="O3600" t="s">
        <v>15515</v>
      </c>
      <c r="P3600" t="s">
        <v>18094</v>
      </c>
      <c r="Q3600">
        <v>6</v>
      </c>
      <c r="R3600">
        <v>1</v>
      </c>
      <c r="S3600">
        <v>3.16</v>
      </c>
      <c r="T3600">
        <v>3.17</v>
      </c>
      <c r="U3600">
        <v>432.42</v>
      </c>
      <c r="V3600">
        <v>65.430000000000007</v>
      </c>
      <c r="W3600">
        <v>3.76</v>
      </c>
      <c r="Y3600">
        <v>4.34</v>
      </c>
      <c r="Z3600">
        <v>2</v>
      </c>
      <c r="AA3600" t="s">
        <v>4250</v>
      </c>
      <c r="AB3600">
        <v>0</v>
      </c>
      <c r="AC3600">
        <v>3</v>
      </c>
      <c r="AD3600">
        <v>4.6510476190476187</v>
      </c>
      <c r="AF3600" t="s">
        <v>7949</v>
      </c>
      <c r="AI3600">
        <v>0</v>
      </c>
      <c r="AJ3600">
        <v>0</v>
      </c>
      <c r="AM3600" t="s">
        <v>20019</v>
      </c>
    </row>
    <row r="3601" spans="1:39" x14ac:dyDescent="0.25">
      <c r="A3601" t="s">
        <v>10443</v>
      </c>
      <c r="B3601" t="s">
        <v>4841</v>
      </c>
      <c r="C3601" t="s">
        <v>4842</v>
      </c>
      <c r="D3601">
        <v>72.8</v>
      </c>
      <c r="E3601" t="s">
        <v>4845</v>
      </c>
      <c r="F3601">
        <v>7.14</v>
      </c>
      <c r="I3601" t="s">
        <v>13664</v>
      </c>
      <c r="K3601" t="s">
        <v>6860</v>
      </c>
      <c r="L3601" t="s">
        <v>6861</v>
      </c>
      <c r="M3601" t="s">
        <v>15042</v>
      </c>
      <c r="N3601">
        <v>9</v>
      </c>
      <c r="O3601" t="s">
        <v>15389</v>
      </c>
      <c r="P3601" t="s">
        <v>18095</v>
      </c>
      <c r="Q3601">
        <v>5</v>
      </c>
      <c r="R3601">
        <v>1</v>
      </c>
      <c r="S3601">
        <v>2.57</v>
      </c>
      <c r="T3601">
        <v>4.57</v>
      </c>
      <c r="U3601">
        <v>357.5</v>
      </c>
      <c r="V3601">
        <v>60.08</v>
      </c>
      <c r="W3601">
        <v>3.36</v>
      </c>
      <c r="Y3601">
        <v>11.53</v>
      </c>
      <c r="Z3601">
        <v>1</v>
      </c>
      <c r="AA3601" t="s">
        <v>4250</v>
      </c>
      <c r="AB3601">
        <v>0</v>
      </c>
      <c r="AC3601">
        <v>3</v>
      </c>
      <c r="AD3601">
        <v>3.7633333333333332</v>
      </c>
      <c r="AF3601" t="s">
        <v>7952</v>
      </c>
      <c r="AI3601">
        <v>0</v>
      </c>
      <c r="AJ3601">
        <v>0</v>
      </c>
      <c r="AM3601" t="s">
        <v>20019</v>
      </c>
    </row>
    <row r="3602" spans="1:39" x14ac:dyDescent="0.25">
      <c r="A3602" t="s">
        <v>9629</v>
      </c>
      <c r="B3602" t="s">
        <v>4841</v>
      </c>
      <c r="C3602" t="s">
        <v>4842</v>
      </c>
      <c r="D3602">
        <v>73</v>
      </c>
      <c r="E3602" t="s">
        <v>4845</v>
      </c>
      <c r="F3602">
        <v>7.14</v>
      </c>
      <c r="K3602" t="s">
        <v>6860</v>
      </c>
      <c r="L3602" t="s">
        <v>6861</v>
      </c>
      <c r="M3602" t="s">
        <v>15026</v>
      </c>
      <c r="N3602">
        <v>9</v>
      </c>
      <c r="O3602" t="s">
        <v>15368</v>
      </c>
      <c r="P3602" t="s">
        <v>17281</v>
      </c>
      <c r="Q3602">
        <v>6</v>
      </c>
      <c r="R3602">
        <v>3</v>
      </c>
      <c r="S3602">
        <v>0.61</v>
      </c>
      <c r="T3602">
        <v>2.2799999999999998</v>
      </c>
      <c r="U3602">
        <v>498.65</v>
      </c>
      <c r="V3602">
        <v>103.67</v>
      </c>
      <c r="W3602">
        <v>2.29</v>
      </c>
      <c r="X3602">
        <v>13.87</v>
      </c>
      <c r="Y3602">
        <v>9.32</v>
      </c>
      <c r="Z3602">
        <v>3</v>
      </c>
      <c r="AA3602" t="s">
        <v>4250</v>
      </c>
      <c r="AB3602">
        <v>0</v>
      </c>
      <c r="AC3602">
        <v>9</v>
      </c>
      <c r="AD3602">
        <v>3.0606428571428581</v>
      </c>
      <c r="AF3602" t="s">
        <v>7952</v>
      </c>
      <c r="AI3602">
        <v>0</v>
      </c>
      <c r="AJ3602">
        <v>0</v>
      </c>
      <c r="AK3602" t="s">
        <v>19878</v>
      </c>
      <c r="AL3602" t="s">
        <v>19878</v>
      </c>
      <c r="AM3602" t="s">
        <v>20019</v>
      </c>
    </row>
    <row r="3603" spans="1:39" x14ac:dyDescent="0.25">
      <c r="A3603" t="s">
        <v>10444</v>
      </c>
      <c r="B3603" t="s">
        <v>4841</v>
      </c>
      <c r="C3603" t="s">
        <v>4842</v>
      </c>
      <c r="D3603">
        <v>73</v>
      </c>
      <c r="E3603" t="s">
        <v>4845</v>
      </c>
      <c r="F3603">
        <v>7.14</v>
      </c>
      <c r="K3603" t="s">
        <v>6860</v>
      </c>
      <c r="M3603" t="s">
        <v>6865</v>
      </c>
      <c r="N3603">
        <v>8</v>
      </c>
      <c r="O3603" t="s">
        <v>15345</v>
      </c>
      <c r="P3603" t="s">
        <v>18096</v>
      </c>
      <c r="Q3603">
        <v>6</v>
      </c>
      <c r="R3603">
        <v>3</v>
      </c>
      <c r="S3603">
        <v>2.39</v>
      </c>
      <c r="T3603">
        <v>2.56</v>
      </c>
      <c r="U3603">
        <v>508.64</v>
      </c>
      <c r="V3603">
        <v>103.67</v>
      </c>
      <c r="W3603">
        <v>1.91</v>
      </c>
      <c r="X3603">
        <v>13.76</v>
      </c>
      <c r="Y3603">
        <v>7.46</v>
      </c>
      <c r="Z3603">
        <v>3</v>
      </c>
      <c r="AA3603" t="s">
        <v>4250</v>
      </c>
      <c r="AB3603">
        <v>1</v>
      </c>
      <c r="AC3603">
        <v>9</v>
      </c>
      <c r="AD3603">
        <v>3.516</v>
      </c>
      <c r="AF3603" t="s">
        <v>7949</v>
      </c>
      <c r="AI3603">
        <v>0</v>
      </c>
      <c r="AJ3603">
        <v>0</v>
      </c>
      <c r="AK3603" t="s">
        <v>19878</v>
      </c>
      <c r="AL3603" t="s">
        <v>19878</v>
      </c>
      <c r="AM3603" t="s">
        <v>20019</v>
      </c>
    </row>
    <row r="3604" spans="1:39" x14ac:dyDescent="0.25">
      <c r="A3604" t="s">
        <v>10445</v>
      </c>
      <c r="B3604" t="s">
        <v>4841</v>
      </c>
      <c r="C3604" t="s">
        <v>4842</v>
      </c>
      <c r="D3604">
        <v>73</v>
      </c>
      <c r="E3604" t="s">
        <v>4845</v>
      </c>
      <c r="F3604">
        <v>7.14</v>
      </c>
      <c r="K3604" t="s">
        <v>6860</v>
      </c>
      <c r="M3604" t="s">
        <v>15085</v>
      </c>
      <c r="N3604">
        <v>8</v>
      </c>
      <c r="O3604" t="s">
        <v>15441</v>
      </c>
      <c r="P3604" t="s">
        <v>18097</v>
      </c>
      <c r="Q3604">
        <v>6</v>
      </c>
      <c r="R3604">
        <v>5</v>
      </c>
      <c r="S3604">
        <v>3</v>
      </c>
      <c r="T3604">
        <v>4.42</v>
      </c>
      <c r="U3604">
        <v>565.71</v>
      </c>
      <c r="V3604">
        <v>98.31</v>
      </c>
      <c r="W3604">
        <v>4.37</v>
      </c>
      <c r="X3604">
        <v>13.89</v>
      </c>
      <c r="Y3604">
        <v>8.51</v>
      </c>
      <c r="Z3604">
        <v>3</v>
      </c>
      <c r="AA3604" t="s">
        <v>4250</v>
      </c>
      <c r="AB3604">
        <v>1</v>
      </c>
      <c r="AC3604">
        <v>10</v>
      </c>
      <c r="AD3604">
        <v>2.258</v>
      </c>
      <c r="AF3604" t="s">
        <v>7952</v>
      </c>
      <c r="AI3604">
        <v>0</v>
      </c>
      <c r="AJ3604">
        <v>0</v>
      </c>
      <c r="AK3604" t="s">
        <v>19925</v>
      </c>
      <c r="AL3604" t="s">
        <v>19925</v>
      </c>
      <c r="AM3604" t="s">
        <v>20019</v>
      </c>
    </row>
    <row r="3605" spans="1:39" x14ac:dyDescent="0.25">
      <c r="A3605" t="s">
        <v>10446</v>
      </c>
      <c r="B3605" t="s">
        <v>4841</v>
      </c>
      <c r="C3605" t="s">
        <v>4842</v>
      </c>
      <c r="D3605">
        <v>73</v>
      </c>
      <c r="E3605" t="s">
        <v>4845</v>
      </c>
      <c r="F3605">
        <v>7.14</v>
      </c>
      <c r="K3605" t="s">
        <v>6860</v>
      </c>
      <c r="M3605" t="s">
        <v>15177</v>
      </c>
      <c r="N3605">
        <v>8</v>
      </c>
      <c r="O3605" t="s">
        <v>15560</v>
      </c>
      <c r="P3605" t="s">
        <v>18098</v>
      </c>
      <c r="Q3605">
        <v>10</v>
      </c>
      <c r="R3605">
        <v>8</v>
      </c>
      <c r="S3605">
        <v>-2.35</v>
      </c>
      <c r="T3605">
        <v>1.1599999999999999</v>
      </c>
      <c r="U3605">
        <v>868.04</v>
      </c>
      <c r="V3605">
        <v>277.87</v>
      </c>
      <c r="W3605">
        <v>0.27</v>
      </c>
      <c r="X3605">
        <v>3.52</v>
      </c>
      <c r="Y3605">
        <v>0</v>
      </c>
      <c r="Z3605">
        <v>2</v>
      </c>
      <c r="AA3605" t="s">
        <v>4250</v>
      </c>
      <c r="AB3605">
        <v>2</v>
      </c>
      <c r="AC3605">
        <v>25</v>
      </c>
      <c r="AD3605">
        <v>3</v>
      </c>
      <c r="AF3605" t="s">
        <v>7951</v>
      </c>
      <c r="AI3605">
        <v>0</v>
      </c>
      <c r="AJ3605">
        <v>0</v>
      </c>
      <c r="AK3605" t="s">
        <v>19930</v>
      </c>
      <c r="AL3605" t="s">
        <v>19930</v>
      </c>
      <c r="AM3605" t="s">
        <v>20019</v>
      </c>
    </row>
    <row r="3606" spans="1:39" x14ac:dyDescent="0.25">
      <c r="A3606" t="s">
        <v>9916</v>
      </c>
      <c r="B3606" t="s">
        <v>4841</v>
      </c>
      <c r="C3606" t="s">
        <v>4842</v>
      </c>
      <c r="D3606">
        <v>73</v>
      </c>
      <c r="E3606" t="s">
        <v>4845</v>
      </c>
      <c r="F3606">
        <v>7.14</v>
      </c>
      <c r="I3606" t="s">
        <v>13665</v>
      </c>
      <c r="K3606" t="s">
        <v>6860</v>
      </c>
      <c r="L3606" t="s">
        <v>6861</v>
      </c>
      <c r="M3606" t="s">
        <v>14979</v>
      </c>
      <c r="N3606">
        <v>8</v>
      </c>
      <c r="O3606" t="s">
        <v>15302</v>
      </c>
      <c r="P3606" t="s">
        <v>17568</v>
      </c>
      <c r="Q3606">
        <v>5</v>
      </c>
      <c r="R3606">
        <v>2</v>
      </c>
      <c r="S3606">
        <v>3.52</v>
      </c>
      <c r="T3606">
        <v>3.52</v>
      </c>
      <c r="U3606">
        <v>478.37</v>
      </c>
      <c r="V3606">
        <v>89.6</v>
      </c>
      <c r="W3606">
        <v>4.55</v>
      </c>
      <c r="X3606">
        <v>10.31</v>
      </c>
      <c r="Y3606">
        <v>3.75</v>
      </c>
      <c r="Z3606">
        <v>2</v>
      </c>
      <c r="AA3606" t="s">
        <v>4250</v>
      </c>
      <c r="AB3606">
        <v>0</v>
      </c>
      <c r="AC3606">
        <v>5</v>
      </c>
      <c r="AD3606">
        <v>3.6345000000000001</v>
      </c>
      <c r="AF3606" t="s">
        <v>7949</v>
      </c>
      <c r="AI3606">
        <v>0</v>
      </c>
      <c r="AJ3606">
        <v>0</v>
      </c>
      <c r="AM3606" t="s">
        <v>20019</v>
      </c>
    </row>
    <row r="3607" spans="1:39" x14ac:dyDescent="0.25">
      <c r="A3607" t="s">
        <v>10082</v>
      </c>
      <c r="B3607" t="s">
        <v>4841</v>
      </c>
      <c r="C3607" t="s">
        <v>4842</v>
      </c>
      <c r="D3607">
        <v>73</v>
      </c>
      <c r="E3607" t="s">
        <v>4845</v>
      </c>
      <c r="F3607">
        <v>7.14</v>
      </c>
      <c r="I3607" t="s">
        <v>13666</v>
      </c>
      <c r="K3607" t="s">
        <v>6860</v>
      </c>
      <c r="M3607" t="s">
        <v>14989</v>
      </c>
      <c r="N3607">
        <v>8</v>
      </c>
      <c r="O3607" t="s">
        <v>15313</v>
      </c>
      <c r="P3607" t="s">
        <v>17734</v>
      </c>
      <c r="Q3607">
        <v>9</v>
      </c>
      <c r="R3607">
        <v>2</v>
      </c>
      <c r="S3607">
        <v>3.91</v>
      </c>
      <c r="T3607">
        <v>3.91</v>
      </c>
      <c r="U3607">
        <v>455.51</v>
      </c>
      <c r="V3607">
        <v>111.72</v>
      </c>
      <c r="W3607">
        <v>3.07</v>
      </c>
      <c r="X3607">
        <v>10.64</v>
      </c>
      <c r="Y3607">
        <v>3.8</v>
      </c>
      <c r="Z3607">
        <v>2</v>
      </c>
      <c r="AA3607" t="s">
        <v>4250</v>
      </c>
      <c r="AB3607">
        <v>0</v>
      </c>
      <c r="AC3607">
        <v>5</v>
      </c>
      <c r="AD3607">
        <v>2.683785714285714</v>
      </c>
      <c r="AF3607" t="s">
        <v>7949</v>
      </c>
      <c r="AI3607">
        <v>0</v>
      </c>
      <c r="AJ3607">
        <v>0</v>
      </c>
      <c r="AM3607" t="s">
        <v>20019</v>
      </c>
    </row>
    <row r="3608" spans="1:39" x14ac:dyDescent="0.25">
      <c r="A3608" t="s">
        <v>10447</v>
      </c>
      <c r="B3608" t="s">
        <v>4841</v>
      </c>
      <c r="C3608" t="s">
        <v>4842</v>
      </c>
      <c r="D3608">
        <v>73</v>
      </c>
      <c r="E3608" t="s">
        <v>4845</v>
      </c>
      <c r="F3608">
        <v>7.14</v>
      </c>
      <c r="I3608" t="s">
        <v>13667</v>
      </c>
      <c r="K3608" t="s">
        <v>6860</v>
      </c>
      <c r="M3608" t="s">
        <v>14989</v>
      </c>
      <c r="N3608">
        <v>8</v>
      </c>
      <c r="O3608" t="s">
        <v>15313</v>
      </c>
      <c r="P3608" t="s">
        <v>18099</v>
      </c>
      <c r="Q3608">
        <v>8</v>
      </c>
      <c r="R3608">
        <v>2</v>
      </c>
      <c r="S3608">
        <v>2.3199999999999998</v>
      </c>
      <c r="T3608">
        <v>2.3199999999999998</v>
      </c>
      <c r="U3608">
        <v>413.53</v>
      </c>
      <c r="V3608">
        <v>113.39</v>
      </c>
      <c r="W3608">
        <v>2.95</v>
      </c>
      <c r="X3608">
        <v>11.49</v>
      </c>
      <c r="Y3608">
        <v>4.5</v>
      </c>
      <c r="Z3608">
        <v>2</v>
      </c>
      <c r="AA3608" t="s">
        <v>4250</v>
      </c>
      <c r="AB3608">
        <v>0</v>
      </c>
      <c r="AC3608">
        <v>3</v>
      </c>
      <c r="AD3608">
        <v>4.1779761904761914</v>
      </c>
      <c r="AF3608" t="s">
        <v>7949</v>
      </c>
      <c r="AI3608">
        <v>0</v>
      </c>
      <c r="AJ3608">
        <v>0</v>
      </c>
      <c r="AM3608" t="s">
        <v>20019</v>
      </c>
    </row>
    <row r="3609" spans="1:39" x14ac:dyDescent="0.25">
      <c r="A3609" t="s">
        <v>5590</v>
      </c>
      <c r="B3609" t="s">
        <v>4841</v>
      </c>
      <c r="C3609" t="s">
        <v>4842</v>
      </c>
      <c r="D3609">
        <v>73</v>
      </c>
      <c r="E3609" t="s">
        <v>4845</v>
      </c>
      <c r="F3609">
        <v>7.14</v>
      </c>
      <c r="K3609" t="s">
        <v>6860</v>
      </c>
      <c r="M3609" t="s">
        <v>15074</v>
      </c>
      <c r="N3609">
        <v>8</v>
      </c>
      <c r="O3609" t="s">
        <v>15427</v>
      </c>
      <c r="P3609" t="s">
        <v>7316</v>
      </c>
      <c r="Q3609">
        <v>6</v>
      </c>
      <c r="R3609">
        <v>1</v>
      </c>
      <c r="S3609">
        <v>3.8</v>
      </c>
      <c r="T3609">
        <v>5.69</v>
      </c>
      <c r="U3609">
        <v>516.69000000000005</v>
      </c>
      <c r="V3609">
        <v>80.39</v>
      </c>
      <c r="W3609">
        <v>5.53</v>
      </c>
      <c r="Y3609">
        <v>10.02</v>
      </c>
      <c r="Z3609">
        <v>2</v>
      </c>
      <c r="AA3609" t="s">
        <v>4250</v>
      </c>
      <c r="AB3609">
        <v>2</v>
      </c>
      <c r="AC3609">
        <v>2</v>
      </c>
      <c r="AD3609">
        <v>1.933333333333334</v>
      </c>
      <c r="AF3609" t="s">
        <v>7952</v>
      </c>
      <c r="AI3609">
        <v>0</v>
      </c>
      <c r="AJ3609">
        <v>0</v>
      </c>
      <c r="AK3609" t="s">
        <v>7980</v>
      </c>
      <c r="AL3609" t="s">
        <v>7980</v>
      </c>
      <c r="AM3609" t="s">
        <v>20019</v>
      </c>
    </row>
    <row r="3610" spans="1:39" x14ac:dyDescent="0.25">
      <c r="A3610" t="s">
        <v>9540</v>
      </c>
      <c r="B3610" t="s">
        <v>4841</v>
      </c>
      <c r="C3610" t="s">
        <v>4842</v>
      </c>
      <c r="D3610">
        <v>73</v>
      </c>
      <c r="E3610" t="s">
        <v>4845</v>
      </c>
      <c r="F3610">
        <v>7.14</v>
      </c>
      <c r="K3610" t="s">
        <v>6860</v>
      </c>
      <c r="L3610" t="s">
        <v>6861</v>
      </c>
      <c r="M3610" t="s">
        <v>15101</v>
      </c>
      <c r="N3610">
        <v>9</v>
      </c>
      <c r="O3610" t="s">
        <v>15465</v>
      </c>
      <c r="P3610" t="s">
        <v>17192</v>
      </c>
      <c r="Q3610">
        <v>6</v>
      </c>
      <c r="R3610">
        <v>4</v>
      </c>
      <c r="S3610">
        <v>4.2</v>
      </c>
      <c r="T3610">
        <v>5.25</v>
      </c>
      <c r="U3610">
        <v>629.70000000000005</v>
      </c>
      <c r="V3610">
        <v>116.76</v>
      </c>
      <c r="W3610">
        <v>5.16</v>
      </c>
      <c r="X3610">
        <v>13.41</v>
      </c>
      <c r="Y3610">
        <v>8.36</v>
      </c>
      <c r="Z3610">
        <v>4</v>
      </c>
      <c r="AA3610" t="s">
        <v>4250</v>
      </c>
      <c r="AB3610">
        <v>2</v>
      </c>
      <c r="AC3610">
        <v>14</v>
      </c>
      <c r="AD3610">
        <v>0.92800000000000016</v>
      </c>
      <c r="AF3610" t="s">
        <v>7949</v>
      </c>
      <c r="AI3610">
        <v>0</v>
      </c>
      <c r="AJ3610">
        <v>0</v>
      </c>
      <c r="AK3610" t="s">
        <v>19864</v>
      </c>
      <c r="AL3610" t="s">
        <v>19864</v>
      </c>
      <c r="AM3610" t="s">
        <v>20019</v>
      </c>
    </row>
    <row r="3611" spans="1:39" x14ac:dyDescent="0.25">
      <c r="A3611" t="s">
        <v>10448</v>
      </c>
      <c r="B3611" t="s">
        <v>4841</v>
      </c>
      <c r="C3611" t="s">
        <v>4842</v>
      </c>
      <c r="D3611">
        <v>73</v>
      </c>
      <c r="E3611" t="s">
        <v>4845</v>
      </c>
      <c r="F3611">
        <v>7.14</v>
      </c>
      <c r="K3611" t="s">
        <v>6860</v>
      </c>
      <c r="L3611" t="s">
        <v>6861</v>
      </c>
      <c r="M3611" t="s">
        <v>14954</v>
      </c>
      <c r="N3611">
        <v>9</v>
      </c>
      <c r="O3611" t="s">
        <v>15275</v>
      </c>
      <c r="P3611" t="s">
        <v>18100</v>
      </c>
      <c r="Q3611">
        <v>7</v>
      </c>
      <c r="R3611">
        <v>4</v>
      </c>
      <c r="S3611">
        <v>3.72</v>
      </c>
      <c r="T3611">
        <v>4.5599999999999996</v>
      </c>
      <c r="U3611">
        <v>586.75</v>
      </c>
      <c r="V3611">
        <v>137.07</v>
      </c>
      <c r="W3611">
        <v>2.5499999999999998</v>
      </c>
      <c r="X3611">
        <v>13.31</v>
      </c>
      <c r="Y3611">
        <v>7.98</v>
      </c>
      <c r="Z3611">
        <v>2</v>
      </c>
      <c r="AA3611" t="s">
        <v>4250</v>
      </c>
      <c r="AB3611">
        <v>1</v>
      </c>
      <c r="AC3611">
        <v>8</v>
      </c>
      <c r="AD3611">
        <v>1.36</v>
      </c>
      <c r="AF3611" t="s">
        <v>7949</v>
      </c>
      <c r="AI3611">
        <v>0</v>
      </c>
      <c r="AJ3611">
        <v>0</v>
      </c>
      <c r="AK3611" t="s">
        <v>19842</v>
      </c>
      <c r="AL3611" t="s">
        <v>19842</v>
      </c>
      <c r="AM3611" t="s">
        <v>20019</v>
      </c>
    </row>
    <row r="3612" spans="1:39" x14ac:dyDescent="0.25">
      <c r="A3612" t="s">
        <v>10449</v>
      </c>
      <c r="B3612" t="s">
        <v>4841</v>
      </c>
      <c r="C3612" t="s">
        <v>4842</v>
      </c>
      <c r="D3612">
        <v>73</v>
      </c>
      <c r="E3612" t="s">
        <v>4845</v>
      </c>
      <c r="F3612">
        <v>7.14</v>
      </c>
      <c r="K3612" t="s">
        <v>6860</v>
      </c>
      <c r="L3612" t="s">
        <v>6861</v>
      </c>
      <c r="M3612" t="s">
        <v>14988</v>
      </c>
      <c r="N3612">
        <v>9</v>
      </c>
      <c r="O3612" t="s">
        <v>15312</v>
      </c>
      <c r="P3612" t="s">
        <v>18101</v>
      </c>
      <c r="Q3612">
        <v>5</v>
      </c>
      <c r="R3612">
        <v>2</v>
      </c>
      <c r="S3612">
        <v>-2.1800000000000002</v>
      </c>
      <c r="T3612">
        <v>-2.09</v>
      </c>
      <c r="U3612">
        <v>374.8</v>
      </c>
      <c r="V3612">
        <v>89.6</v>
      </c>
      <c r="W3612">
        <v>2.73</v>
      </c>
      <c r="X3612">
        <v>10.3</v>
      </c>
      <c r="Y3612">
        <v>6.7</v>
      </c>
      <c r="Z3612">
        <v>2</v>
      </c>
      <c r="AA3612" t="s">
        <v>4250</v>
      </c>
      <c r="AB3612">
        <v>0</v>
      </c>
      <c r="AC3612">
        <v>3</v>
      </c>
      <c r="AD3612">
        <v>5.3942857142857141</v>
      </c>
      <c r="AF3612" t="s">
        <v>7949</v>
      </c>
      <c r="AI3612">
        <v>0</v>
      </c>
      <c r="AJ3612">
        <v>0</v>
      </c>
      <c r="AK3612" t="s">
        <v>19860</v>
      </c>
      <c r="AL3612" t="s">
        <v>19860</v>
      </c>
      <c r="AM3612" t="s">
        <v>20019</v>
      </c>
    </row>
    <row r="3613" spans="1:39" x14ac:dyDescent="0.25">
      <c r="A3613" t="s">
        <v>10449</v>
      </c>
      <c r="B3613" t="s">
        <v>4841</v>
      </c>
      <c r="C3613" t="s">
        <v>4842</v>
      </c>
      <c r="D3613">
        <v>73</v>
      </c>
      <c r="E3613" t="s">
        <v>4845</v>
      </c>
      <c r="F3613">
        <v>7.14</v>
      </c>
      <c r="K3613" t="s">
        <v>6860</v>
      </c>
      <c r="L3613" t="s">
        <v>6861</v>
      </c>
      <c r="M3613" t="s">
        <v>14995</v>
      </c>
      <c r="N3613">
        <v>9</v>
      </c>
      <c r="O3613" t="s">
        <v>15321</v>
      </c>
      <c r="P3613" t="s">
        <v>18101</v>
      </c>
      <c r="Q3613">
        <v>5</v>
      </c>
      <c r="R3613">
        <v>2</v>
      </c>
      <c r="S3613">
        <v>-2.1800000000000002</v>
      </c>
      <c r="T3613">
        <v>-2.09</v>
      </c>
      <c r="U3613">
        <v>374.8</v>
      </c>
      <c r="V3613">
        <v>89.6</v>
      </c>
      <c r="W3613">
        <v>2.73</v>
      </c>
      <c r="X3613">
        <v>10.3</v>
      </c>
      <c r="Y3613">
        <v>6.7</v>
      </c>
      <c r="Z3613">
        <v>2</v>
      </c>
      <c r="AA3613" t="s">
        <v>4250</v>
      </c>
      <c r="AB3613">
        <v>0</v>
      </c>
      <c r="AC3613">
        <v>3</v>
      </c>
      <c r="AD3613">
        <v>5.3942857142857141</v>
      </c>
      <c r="AF3613" t="s">
        <v>7949</v>
      </c>
      <c r="AI3613">
        <v>0</v>
      </c>
      <c r="AJ3613">
        <v>0</v>
      </c>
      <c r="AK3613" t="s">
        <v>7974</v>
      </c>
      <c r="AL3613" t="s">
        <v>7974</v>
      </c>
      <c r="AM3613" t="s">
        <v>20019</v>
      </c>
    </row>
    <row r="3614" spans="1:39" x14ac:dyDescent="0.25">
      <c r="A3614" t="s">
        <v>10450</v>
      </c>
      <c r="B3614" t="s">
        <v>4841</v>
      </c>
      <c r="C3614" t="s">
        <v>4842</v>
      </c>
      <c r="D3614">
        <v>73</v>
      </c>
      <c r="E3614" t="s">
        <v>4845</v>
      </c>
      <c r="F3614">
        <v>7.14</v>
      </c>
      <c r="I3614" t="s">
        <v>13668</v>
      </c>
      <c r="K3614" t="s">
        <v>6860</v>
      </c>
      <c r="L3614" t="s">
        <v>6861</v>
      </c>
      <c r="M3614" t="s">
        <v>15075</v>
      </c>
      <c r="N3614">
        <v>9</v>
      </c>
      <c r="O3614" t="s">
        <v>15429</v>
      </c>
      <c r="P3614" t="s">
        <v>18102</v>
      </c>
      <c r="Q3614">
        <v>7</v>
      </c>
      <c r="R3614">
        <v>2</v>
      </c>
      <c r="S3614">
        <v>2.8</v>
      </c>
      <c r="T3614">
        <v>2.8</v>
      </c>
      <c r="U3614">
        <v>416.48</v>
      </c>
      <c r="V3614">
        <v>98.83</v>
      </c>
      <c r="W3614">
        <v>3.29</v>
      </c>
      <c r="X3614">
        <v>10.11</v>
      </c>
      <c r="Y3614">
        <v>4.51</v>
      </c>
      <c r="Z3614">
        <v>2</v>
      </c>
      <c r="AA3614" t="s">
        <v>4250</v>
      </c>
      <c r="AB3614">
        <v>0</v>
      </c>
      <c r="AC3614">
        <v>7</v>
      </c>
      <c r="AD3614">
        <v>4.4022380952380953</v>
      </c>
      <c r="AF3614" t="s">
        <v>7949</v>
      </c>
      <c r="AI3614">
        <v>0</v>
      </c>
      <c r="AJ3614">
        <v>0</v>
      </c>
      <c r="AM3614" t="s">
        <v>20019</v>
      </c>
    </row>
    <row r="3615" spans="1:39" x14ac:dyDescent="0.25">
      <c r="A3615" t="s">
        <v>10450</v>
      </c>
      <c r="B3615" t="s">
        <v>4841</v>
      </c>
      <c r="C3615" t="s">
        <v>4842</v>
      </c>
      <c r="D3615">
        <v>73</v>
      </c>
      <c r="E3615" t="s">
        <v>4845</v>
      </c>
      <c r="F3615">
        <v>7.14</v>
      </c>
      <c r="I3615" t="s">
        <v>13669</v>
      </c>
      <c r="K3615" t="s">
        <v>6860</v>
      </c>
      <c r="L3615" t="s">
        <v>6861</v>
      </c>
      <c r="M3615" t="s">
        <v>15076</v>
      </c>
      <c r="N3615">
        <v>8</v>
      </c>
      <c r="O3615" t="s">
        <v>15430</v>
      </c>
      <c r="P3615" t="s">
        <v>18102</v>
      </c>
      <c r="Q3615">
        <v>7</v>
      </c>
      <c r="R3615">
        <v>2</v>
      </c>
      <c r="S3615">
        <v>2.8</v>
      </c>
      <c r="T3615">
        <v>2.8</v>
      </c>
      <c r="U3615">
        <v>416.48</v>
      </c>
      <c r="V3615">
        <v>98.83</v>
      </c>
      <c r="W3615">
        <v>3.29</v>
      </c>
      <c r="X3615">
        <v>10.11</v>
      </c>
      <c r="Y3615">
        <v>4.51</v>
      </c>
      <c r="Z3615">
        <v>2</v>
      </c>
      <c r="AA3615" t="s">
        <v>4250</v>
      </c>
      <c r="AB3615">
        <v>0</v>
      </c>
      <c r="AC3615">
        <v>7</v>
      </c>
      <c r="AD3615">
        <v>4.4022380952380953</v>
      </c>
      <c r="AF3615" t="s">
        <v>7949</v>
      </c>
      <c r="AI3615">
        <v>0</v>
      </c>
      <c r="AJ3615">
        <v>0</v>
      </c>
      <c r="AM3615" t="s">
        <v>20019</v>
      </c>
    </row>
    <row r="3616" spans="1:39" x14ac:dyDescent="0.25">
      <c r="A3616" t="s">
        <v>10451</v>
      </c>
      <c r="B3616" t="s">
        <v>4841</v>
      </c>
      <c r="C3616" t="s">
        <v>4842</v>
      </c>
      <c r="D3616">
        <v>73</v>
      </c>
      <c r="E3616" t="s">
        <v>4845</v>
      </c>
      <c r="F3616">
        <v>7.14</v>
      </c>
      <c r="I3616" t="s">
        <v>13670</v>
      </c>
      <c r="K3616" t="s">
        <v>6860</v>
      </c>
      <c r="L3616" t="s">
        <v>6861</v>
      </c>
      <c r="M3616" t="s">
        <v>15103</v>
      </c>
      <c r="N3616">
        <v>9</v>
      </c>
      <c r="O3616" t="s">
        <v>15468</v>
      </c>
      <c r="P3616" t="s">
        <v>18103</v>
      </c>
      <c r="Q3616">
        <v>7</v>
      </c>
      <c r="R3616">
        <v>3</v>
      </c>
      <c r="S3616">
        <v>2.4300000000000002</v>
      </c>
      <c r="T3616">
        <v>2.5099999999999998</v>
      </c>
      <c r="U3616">
        <v>388.43</v>
      </c>
      <c r="V3616">
        <v>115.05</v>
      </c>
      <c r="W3616">
        <v>2.72</v>
      </c>
      <c r="X3616">
        <v>9.85</v>
      </c>
      <c r="Y3616">
        <v>6.61</v>
      </c>
      <c r="Z3616">
        <v>3</v>
      </c>
      <c r="AA3616" t="s">
        <v>4250</v>
      </c>
      <c r="AB3616">
        <v>0</v>
      </c>
      <c r="AC3616">
        <v>7</v>
      </c>
      <c r="AD3616">
        <v>3.913595238095239</v>
      </c>
      <c r="AF3616" t="s">
        <v>7949</v>
      </c>
      <c r="AI3616">
        <v>0</v>
      </c>
      <c r="AJ3616">
        <v>0</v>
      </c>
      <c r="AM3616" t="s">
        <v>20019</v>
      </c>
    </row>
    <row r="3617" spans="1:39" x14ac:dyDescent="0.25">
      <c r="A3617" t="s">
        <v>10452</v>
      </c>
      <c r="B3617" t="s">
        <v>4841</v>
      </c>
      <c r="C3617" t="s">
        <v>4842</v>
      </c>
      <c r="D3617">
        <v>73</v>
      </c>
      <c r="E3617" t="s">
        <v>4845</v>
      </c>
      <c r="F3617">
        <v>7.14</v>
      </c>
      <c r="I3617" t="s">
        <v>13671</v>
      </c>
      <c r="K3617" t="s">
        <v>6860</v>
      </c>
      <c r="L3617" t="s">
        <v>6861</v>
      </c>
      <c r="M3617" t="s">
        <v>14955</v>
      </c>
      <c r="N3617">
        <v>8</v>
      </c>
      <c r="O3617" t="s">
        <v>15276</v>
      </c>
      <c r="P3617" t="s">
        <v>18104</v>
      </c>
      <c r="Q3617">
        <v>6</v>
      </c>
      <c r="R3617">
        <v>1</v>
      </c>
      <c r="S3617">
        <v>2.78</v>
      </c>
      <c r="T3617">
        <v>2.79</v>
      </c>
      <c r="U3617">
        <v>385.85</v>
      </c>
      <c r="V3617">
        <v>78.959999999999994</v>
      </c>
      <c r="W3617">
        <v>3.13</v>
      </c>
      <c r="Y3617">
        <v>5.92</v>
      </c>
      <c r="Z3617">
        <v>2</v>
      </c>
      <c r="AA3617" t="s">
        <v>4250</v>
      </c>
      <c r="AB3617">
        <v>0</v>
      </c>
      <c r="AC3617">
        <v>1</v>
      </c>
      <c r="AD3617">
        <v>5.258690476190476</v>
      </c>
      <c r="AF3617" t="s">
        <v>7949</v>
      </c>
      <c r="AI3617">
        <v>0</v>
      </c>
      <c r="AJ3617">
        <v>0</v>
      </c>
      <c r="AM3617" t="s">
        <v>20019</v>
      </c>
    </row>
    <row r="3618" spans="1:39" x14ac:dyDescent="0.25">
      <c r="A3618" t="s">
        <v>10453</v>
      </c>
      <c r="B3618" t="s">
        <v>4841</v>
      </c>
      <c r="C3618" t="s">
        <v>4842</v>
      </c>
      <c r="D3618">
        <v>73.099999999999994</v>
      </c>
      <c r="E3618" t="s">
        <v>4845</v>
      </c>
      <c r="F3618">
        <v>7.14</v>
      </c>
      <c r="I3618" t="s">
        <v>13672</v>
      </c>
      <c r="K3618" t="s">
        <v>6860</v>
      </c>
      <c r="L3618" t="s">
        <v>6861</v>
      </c>
      <c r="M3618" t="s">
        <v>14987</v>
      </c>
      <c r="N3618">
        <v>9</v>
      </c>
      <c r="O3618" t="s">
        <v>15311</v>
      </c>
      <c r="P3618" t="s">
        <v>18105</v>
      </c>
      <c r="Q3618">
        <v>7</v>
      </c>
      <c r="R3618">
        <v>2</v>
      </c>
      <c r="S3618">
        <v>3.21</v>
      </c>
      <c r="T3618">
        <v>3.24</v>
      </c>
      <c r="U3618">
        <v>437.83</v>
      </c>
      <c r="V3618">
        <v>111.72</v>
      </c>
      <c r="W3618">
        <v>2.74</v>
      </c>
      <c r="X3618">
        <v>8.3000000000000007</v>
      </c>
      <c r="Y3618">
        <v>4.5199999999999996</v>
      </c>
      <c r="Z3618">
        <v>2</v>
      </c>
      <c r="AA3618" t="s">
        <v>4250</v>
      </c>
      <c r="AB3618">
        <v>0</v>
      </c>
      <c r="AC3618">
        <v>5</v>
      </c>
      <c r="AD3618">
        <v>3.4950714285714279</v>
      </c>
      <c r="AF3618" t="s">
        <v>7949</v>
      </c>
      <c r="AI3618">
        <v>0</v>
      </c>
      <c r="AJ3618">
        <v>0</v>
      </c>
      <c r="AM3618" t="s">
        <v>20019</v>
      </c>
    </row>
    <row r="3619" spans="1:39" x14ac:dyDescent="0.25">
      <c r="A3619" t="s">
        <v>10454</v>
      </c>
      <c r="B3619" t="s">
        <v>4841</v>
      </c>
      <c r="C3619" t="s">
        <v>4842</v>
      </c>
      <c r="D3619">
        <v>73.400000000000006</v>
      </c>
      <c r="E3619" t="s">
        <v>4845</v>
      </c>
      <c r="F3619">
        <v>7.13</v>
      </c>
      <c r="I3619" t="s">
        <v>13673</v>
      </c>
      <c r="K3619" t="s">
        <v>6860</v>
      </c>
      <c r="M3619" t="s">
        <v>15191</v>
      </c>
      <c r="N3619">
        <v>8</v>
      </c>
      <c r="O3619" t="s">
        <v>15579</v>
      </c>
      <c r="P3619" t="s">
        <v>18106</v>
      </c>
      <c r="Q3619">
        <v>8</v>
      </c>
      <c r="R3619">
        <v>2</v>
      </c>
      <c r="S3619">
        <v>2.83</v>
      </c>
      <c r="T3619">
        <v>2.83</v>
      </c>
      <c r="U3619">
        <v>406.46</v>
      </c>
      <c r="V3619">
        <v>100.52</v>
      </c>
      <c r="W3619">
        <v>1.77</v>
      </c>
      <c r="X3619">
        <v>12.75</v>
      </c>
      <c r="Y3619">
        <v>3.99</v>
      </c>
      <c r="Z3619">
        <v>2</v>
      </c>
      <c r="AA3619" t="s">
        <v>4250</v>
      </c>
      <c r="AB3619">
        <v>0</v>
      </c>
      <c r="AC3619">
        <v>3</v>
      </c>
      <c r="AD3619">
        <v>4.4024761904761913</v>
      </c>
      <c r="AF3619" t="s">
        <v>7949</v>
      </c>
      <c r="AI3619">
        <v>0</v>
      </c>
      <c r="AJ3619">
        <v>0</v>
      </c>
      <c r="AM3619" t="s">
        <v>20019</v>
      </c>
    </row>
    <row r="3620" spans="1:39" x14ac:dyDescent="0.25">
      <c r="A3620" t="s">
        <v>10455</v>
      </c>
      <c r="B3620" t="s">
        <v>4841</v>
      </c>
      <c r="C3620" t="s">
        <v>4842</v>
      </c>
      <c r="D3620">
        <v>73.599999999999994</v>
      </c>
      <c r="E3620" t="s">
        <v>4845</v>
      </c>
      <c r="F3620">
        <v>7.13</v>
      </c>
      <c r="I3620" t="s">
        <v>13674</v>
      </c>
      <c r="K3620" t="s">
        <v>6860</v>
      </c>
      <c r="L3620" t="s">
        <v>6861</v>
      </c>
      <c r="M3620" t="s">
        <v>14979</v>
      </c>
      <c r="N3620">
        <v>8</v>
      </c>
      <c r="O3620" t="s">
        <v>15302</v>
      </c>
      <c r="P3620" t="s">
        <v>18107</v>
      </c>
      <c r="Q3620">
        <v>7</v>
      </c>
      <c r="R3620">
        <v>2</v>
      </c>
      <c r="S3620">
        <v>2.31</v>
      </c>
      <c r="T3620">
        <v>2.3199999999999998</v>
      </c>
      <c r="U3620">
        <v>459.38</v>
      </c>
      <c r="V3620">
        <v>111.72</v>
      </c>
      <c r="W3620">
        <v>3.02</v>
      </c>
      <c r="X3620">
        <v>8.9700000000000006</v>
      </c>
      <c r="Y3620">
        <v>3.63</v>
      </c>
      <c r="Z3620">
        <v>2</v>
      </c>
      <c r="AA3620" t="s">
        <v>4250</v>
      </c>
      <c r="AB3620">
        <v>0</v>
      </c>
      <c r="AC3620">
        <v>5</v>
      </c>
      <c r="AD3620">
        <v>3.911142857142857</v>
      </c>
      <c r="AF3620" t="s">
        <v>7949</v>
      </c>
      <c r="AI3620">
        <v>0</v>
      </c>
      <c r="AJ3620">
        <v>0</v>
      </c>
      <c r="AM3620" t="s">
        <v>20019</v>
      </c>
    </row>
    <row r="3621" spans="1:39" x14ac:dyDescent="0.25">
      <c r="A3621" t="s">
        <v>8121</v>
      </c>
      <c r="B3621" t="s">
        <v>4841</v>
      </c>
      <c r="C3621" t="s">
        <v>4842</v>
      </c>
      <c r="D3621">
        <v>74</v>
      </c>
      <c r="E3621" t="s">
        <v>4845</v>
      </c>
      <c r="F3621">
        <v>7.13</v>
      </c>
      <c r="K3621" t="s">
        <v>6860</v>
      </c>
      <c r="L3621" t="s">
        <v>6861</v>
      </c>
      <c r="M3621" t="s">
        <v>15090</v>
      </c>
      <c r="N3621">
        <v>9</v>
      </c>
      <c r="O3621" t="s">
        <v>15449</v>
      </c>
      <c r="P3621" t="s">
        <v>15774</v>
      </c>
      <c r="Q3621">
        <v>4</v>
      </c>
      <c r="R3621">
        <v>1</v>
      </c>
      <c r="S3621">
        <v>2.75</v>
      </c>
      <c r="T3621">
        <v>2.75</v>
      </c>
      <c r="U3621">
        <v>403.4</v>
      </c>
      <c r="V3621">
        <v>67.92</v>
      </c>
      <c r="W3621">
        <v>3.92</v>
      </c>
      <c r="Y3621">
        <v>1.84</v>
      </c>
      <c r="Z3621">
        <v>2</v>
      </c>
      <c r="AA3621" t="s">
        <v>4250</v>
      </c>
      <c r="AB3621">
        <v>0</v>
      </c>
      <c r="AC3621">
        <v>1</v>
      </c>
      <c r="AD3621">
        <v>5.1483333333333334</v>
      </c>
      <c r="AF3621" t="s">
        <v>7949</v>
      </c>
      <c r="AI3621">
        <v>0</v>
      </c>
      <c r="AJ3621">
        <v>0</v>
      </c>
      <c r="AK3621" t="s">
        <v>19832</v>
      </c>
      <c r="AL3621" t="s">
        <v>19832</v>
      </c>
      <c r="AM3621" t="s">
        <v>20019</v>
      </c>
    </row>
    <row r="3622" spans="1:39" x14ac:dyDescent="0.25">
      <c r="A3622" t="s">
        <v>8821</v>
      </c>
      <c r="B3622" t="s">
        <v>4841</v>
      </c>
      <c r="C3622" t="s">
        <v>4842</v>
      </c>
      <c r="D3622">
        <v>74</v>
      </c>
      <c r="E3622" t="s">
        <v>4845</v>
      </c>
      <c r="F3622">
        <v>7.13</v>
      </c>
      <c r="K3622" t="s">
        <v>6860</v>
      </c>
      <c r="L3622" t="s">
        <v>6861</v>
      </c>
      <c r="M3622" t="s">
        <v>15157</v>
      </c>
      <c r="N3622">
        <v>9</v>
      </c>
      <c r="O3622" t="s">
        <v>15535</v>
      </c>
      <c r="P3622" t="s">
        <v>16473</v>
      </c>
      <c r="Q3622">
        <v>6</v>
      </c>
      <c r="R3622">
        <v>1</v>
      </c>
      <c r="S3622">
        <v>3.4</v>
      </c>
      <c r="T3622">
        <v>3.4</v>
      </c>
      <c r="U3622">
        <v>379.43</v>
      </c>
      <c r="V3622">
        <v>73.64</v>
      </c>
      <c r="W3622">
        <v>3.68</v>
      </c>
      <c r="Y3622">
        <v>4.24</v>
      </c>
      <c r="Z3622">
        <v>2</v>
      </c>
      <c r="AA3622" t="s">
        <v>4250</v>
      </c>
      <c r="AB3622">
        <v>0</v>
      </c>
      <c r="AC3622">
        <v>2</v>
      </c>
      <c r="AD3622">
        <v>4.7945476190476199</v>
      </c>
      <c r="AF3622" t="s">
        <v>7949</v>
      </c>
      <c r="AI3622">
        <v>0</v>
      </c>
      <c r="AJ3622">
        <v>0</v>
      </c>
      <c r="AK3622" t="s">
        <v>19893</v>
      </c>
      <c r="AL3622" t="s">
        <v>19893</v>
      </c>
      <c r="AM3622" t="s">
        <v>20019</v>
      </c>
    </row>
    <row r="3623" spans="1:39" x14ac:dyDescent="0.25">
      <c r="A3623" t="s">
        <v>10456</v>
      </c>
      <c r="B3623" t="s">
        <v>4841</v>
      </c>
      <c r="C3623" t="s">
        <v>4842</v>
      </c>
      <c r="D3623">
        <v>74</v>
      </c>
      <c r="E3623" t="s">
        <v>4845</v>
      </c>
      <c r="F3623">
        <v>7.13</v>
      </c>
      <c r="I3623" t="s">
        <v>13675</v>
      </c>
      <c r="K3623" t="s">
        <v>6860</v>
      </c>
      <c r="L3623" t="s">
        <v>6861</v>
      </c>
      <c r="M3623" t="s">
        <v>14979</v>
      </c>
      <c r="N3623">
        <v>8</v>
      </c>
      <c r="O3623" t="s">
        <v>15302</v>
      </c>
      <c r="P3623" t="s">
        <v>18108</v>
      </c>
      <c r="Q3623">
        <v>5</v>
      </c>
      <c r="R3623">
        <v>2</v>
      </c>
      <c r="S3623">
        <v>3.71</v>
      </c>
      <c r="T3623">
        <v>3.72</v>
      </c>
      <c r="U3623">
        <v>516.78</v>
      </c>
      <c r="V3623">
        <v>89.6</v>
      </c>
      <c r="W3623">
        <v>4.9800000000000004</v>
      </c>
      <c r="X3623">
        <v>8.9</v>
      </c>
      <c r="Y3623">
        <v>3.63</v>
      </c>
      <c r="Z3623">
        <v>2</v>
      </c>
      <c r="AA3623" t="s">
        <v>4250</v>
      </c>
      <c r="AB3623">
        <v>1</v>
      </c>
      <c r="AC3623">
        <v>4</v>
      </c>
      <c r="AD3623">
        <v>3.2850000000000001</v>
      </c>
      <c r="AF3623" t="s">
        <v>7949</v>
      </c>
      <c r="AI3623">
        <v>0</v>
      </c>
      <c r="AJ3623">
        <v>0</v>
      </c>
      <c r="AM3623" t="s">
        <v>20019</v>
      </c>
    </row>
    <row r="3624" spans="1:39" x14ac:dyDescent="0.25">
      <c r="A3624" t="s">
        <v>8660</v>
      </c>
      <c r="B3624" t="s">
        <v>4841</v>
      </c>
      <c r="C3624" t="s">
        <v>4842</v>
      </c>
      <c r="D3624">
        <v>74</v>
      </c>
      <c r="E3624" t="s">
        <v>4845</v>
      </c>
      <c r="F3624">
        <v>7.13</v>
      </c>
      <c r="K3624" t="s">
        <v>6860</v>
      </c>
      <c r="L3624" t="s">
        <v>6861</v>
      </c>
      <c r="M3624" t="s">
        <v>15013</v>
      </c>
      <c r="N3624">
        <v>9</v>
      </c>
      <c r="O3624" t="s">
        <v>15372</v>
      </c>
      <c r="P3624" t="s">
        <v>16313</v>
      </c>
      <c r="Q3624">
        <v>6</v>
      </c>
      <c r="R3624">
        <v>1</v>
      </c>
      <c r="S3624">
        <v>4.8099999999999996</v>
      </c>
      <c r="T3624">
        <v>4.82</v>
      </c>
      <c r="U3624">
        <v>415.49</v>
      </c>
      <c r="V3624">
        <v>78.959999999999994</v>
      </c>
      <c r="W3624">
        <v>4.87</v>
      </c>
      <c r="Y3624">
        <v>5.8</v>
      </c>
      <c r="Z3624">
        <v>3</v>
      </c>
      <c r="AA3624" t="s">
        <v>4250</v>
      </c>
      <c r="AB3624">
        <v>0</v>
      </c>
      <c r="AC3624">
        <v>3</v>
      </c>
      <c r="AD3624">
        <v>3.5269761904761898</v>
      </c>
      <c r="AF3624" t="s">
        <v>7949</v>
      </c>
      <c r="AI3624">
        <v>0</v>
      </c>
      <c r="AJ3624">
        <v>0</v>
      </c>
      <c r="AK3624" t="s">
        <v>19851</v>
      </c>
      <c r="AL3624" t="s">
        <v>19851</v>
      </c>
      <c r="AM3624" t="s">
        <v>20019</v>
      </c>
    </row>
    <row r="3625" spans="1:39" x14ac:dyDescent="0.25">
      <c r="A3625" t="s">
        <v>10457</v>
      </c>
      <c r="B3625" t="s">
        <v>4841</v>
      </c>
      <c r="C3625" t="s">
        <v>4842</v>
      </c>
      <c r="D3625">
        <v>74</v>
      </c>
      <c r="E3625" t="s">
        <v>4845</v>
      </c>
      <c r="F3625">
        <v>7.13</v>
      </c>
      <c r="K3625" t="s">
        <v>6860</v>
      </c>
      <c r="L3625" t="s">
        <v>6861</v>
      </c>
      <c r="M3625" t="s">
        <v>15016</v>
      </c>
      <c r="N3625">
        <v>9</v>
      </c>
      <c r="O3625" t="s">
        <v>15353</v>
      </c>
      <c r="P3625" t="s">
        <v>18109</v>
      </c>
      <c r="Q3625">
        <v>6</v>
      </c>
      <c r="R3625">
        <v>3</v>
      </c>
      <c r="S3625">
        <v>2.62</v>
      </c>
      <c r="T3625">
        <v>2.62</v>
      </c>
      <c r="U3625">
        <v>482.55</v>
      </c>
      <c r="V3625">
        <v>111.63</v>
      </c>
      <c r="W3625">
        <v>2.16</v>
      </c>
      <c r="X3625">
        <v>12.8</v>
      </c>
      <c r="Y3625">
        <v>2.96</v>
      </c>
      <c r="Z3625">
        <v>2</v>
      </c>
      <c r="AA3625" t="s">
        <v>4250</v>
      </c>
      <c r="AB3625">
        <v>0</v>
      </c>
      <c r="AC3625">
        <v>10</v>
      </c>
      <c r="AD3625">
        <v>3.2603095238095241</v>
      </c>
      <c r="AF3625" t="s">
        <v>7949</v>
      </c>
      <c r="AI3625">
        <v>0</v>
      </c>
      <c r="AJ3625">
        <v>0</v>
      </c>
      <c r="AK3625" t="s">
        <v>19884</v>
      </c>
      <c r="AL3625" t="s">
        <v>19884</v>
      </c>
      <c r="AM3625" t="s">
        <v>20019</v>
      </c>
    </row>
    <row r="3626" spans="1:39" x14ac:dyDescent="0.25">
      <c r="A3626" t="s">
        <v>10458</v>
      </c>
      <c r="B3626" t="s">
        <v>4841</v>
      </c>
      <c r="C3626" t="s">
        <v>4842</v>
      </c>
      <c r="D3626">
        <v>74</v>
      </c>
      <c r="E3626" t="s">
        <v>4845</v>
      </c>
      <c r="F3626">
        <v>7.13</v>
      </c>
      <c r="K3626" t="s">
        <v>6860</v>
      </c>
      <c r="L3626" t="s">
        <v>6861</v>
      </c>
      <c r="M3626" t="s">
        <v>14978</v>
      </c>
      <c r="N3626">
        <v>9</v>
      </c>
      <c r="O3626" t="s">
        <v>15299</v>
      </c>
      <c r="P3626" t="s">
        <v>18110</v>
      </c>
      <c r="Q3626">
        <v>3</v>
      </c>
      <c r="R3626">
        <v>2</v>
      </c>
      <c r="S3626">
        <v>5.49</v>
      </c>
      <c r="T3626">
        <v>5.51</v>
      </c>
      <c r="U3626">
        <v>387.53</v>
      </c>
      <c r="V3626">
        <v>68.010000000000005</v>
      </c>
      <c r="W3626">
        <v>5.17</v>
      </c>
      <c r="Y3626">
        <v>6.38</v>
      </c>
      <c r="Z3626">
        <v>3</v>
      </c>
      <c r="AA3626" t="s">
        <v>4250</v>
      </c>
      <c r="AB3626">
        <v>1</v>
      </c>
      <c r="AC3626">
        <v>5</v>
      </c>
      <c r="AD3626">
        <v>3.3033571428571431</v>
      </c>
      <c r="AF3626" t="s">
        <v>7949</v>
      </c>
      <c r="AI3626">
        <v>0</v>
      </c>
      <c r="AJ3626">
        <v>0</v>
      </c>
      <c r="AK3626" t="s">
        <v>19854</v>
      </c>
      <c r="AL3626" t="s">
        <v>19854</v>
      </c>
      <c r="AM3626" t="s">
        <v>20019</v>
      </c>
    </row>
    <row r="3627" spans="1:39" x14ac:dyDescent="0.25">
      <c r="A3627" t="s">
        <v>10458</v>
      </c>
      <c r="B3627" t="s">
        <v>4841</v>
      </c>
      <c r="C3627" t="s">
        <v>4842</v>
      </c>
      <c r="D3627">
        <v>74</v>
      </c>
      <c r="E3627" t="s">
        <v>4845</v>
      </c>
      <c r="F3627">
        <v>7.13</v>
      </c>
      <c r="K3627" t="s">
        <v>6860</v>
      </c>
      <c r="L3627" t="s">
        <v>6861</v>
      </c>
      <c r="M3627" t="s">
        <v>15192</v>
      </c>
      <c r="N3627">
        <v>9</v>
      </c>
      <c r="O3627" t="s">
        <v>15580</v>
      </c>
      <c r="P3627" t="s">
        <v>18110</v>
      </c>
      <c r="Q3627">
        <v>3</v>
      </c>
      <c r="R3627">
        <v>2</v>
      </c>
      <c r="S3627">
        <v>5.49</v>
      </c>
      <c r="T3627">
        <v>5.51</v>
      </c>
      <c r="U3627">
        <v>387.53</v>
      </c>
      <c r="V3627">
        <v>68.010000000000005</v>
      </c>
      <c r="W3627">
        <v>5.17</v>
      </c>
      <c r="Y3627">
        <v>6.38</v>
      </c>
      <c r="Z3627">
        <v>3</v>
      </c>
      <c r="AA3627" t="s">
        <v>4250</v>
      </c>
      <c r="AB3627">
        <v>1</v>
      </c>
      <c r="AC3627">
        <v>5</v>
      </c>
      <c r="AD3627">
        <v>3.3033571428571431</v>
      </c>
      <c r="AF3627" t="s">
        <v>7949</v>
      </c>
      <c r="AI3627">
        <v>0</v>
      </c>
      <c r="AJ3627">
        <v>0</v>
      </c>
      <c r="AK3627" t="s">
        <v>19978</v>
      </c>
      <c r="AL3627" t="s">
        <v>19978</v>
      </c>
      <c r="AM3627" t="s">
        <v>20019</v>
      </c>
    </row>
    <row r="3628" spans="1:39" x14ac:dyDescent="0.25">
      <c r="A3628" t="s">
        <v>10459</v>
      </c>
      <c r="B3628" t="s">
        <v>4841</v>
      </c>
      <c r="C3628" t="s">
        <v>4842</v>
      </c>
      <c r="D3628">
        <v>74</v>
      </c>
      <c r="E3628" t="s">
        <v>4845</v>
      </c>
      <c r="F3628">
        <v>7.13</v>
      </c>
      <c r="K3628" t="s">
        <v>6860</v>
      </c>
      <c r="M3628" t="s">
        <v>14992</v>
      </c>
      <c r="N3628">
        <v>8</v>
      </c>
      <c r="O3628" t="s">
        <v>15318</v>
      </c>
      <c r="P3628" t="s">
        <v>18111</v>
      </c>
      <c r="Q3628">
        <v>6</v>
      </c>
      <c r="R3628">
        <v>3</v>
      </c>
      <c r="S3628">
        <v>1.77</v>
      </c>
      <c r="T3628">
        <v>2.81</v>
      </c>
      <c r="U3628">
        <v>573.66</v>
      </c>
      <c r="V3628">
        <v>107.97</v>
      </c>
      <c r="W3628">
        <v>3.4</v>
      </c>
      <c r="X3628">
        <v>13.26</v>
      </c>
      <c r="Y3628">
        <v>8.32</v>
      </c>
      <c r="Z3628">
        <v>3</v>
      </c>
      <c r="AA3628" t="s">
        <v>4250</v>
      </c>
      <c r="AB3628">
        <v>1</v>
      </c>
      <c r="AC3628">
        <v>11</v>
      </c>
      <c r="AD3628">
        <v>3.4076666666666671</v>
      </c>
      <c r="AF3628" t="s">
        <v>7949</v>
      </c>
      <c r="AI3628">
        <v>0</v>
      </c>
      <c r="AJ3628">
        <v>0</v>
      </c>
      <c r="AK3628" t="s">
        <v>19864</v>
      </c>
      <c r="AL3628" t="s">
        <v>19864</v>
      </c>
      <c r="AM3628" t="s">
        <v>20019</v>
      </c>
    </row>
    <row r="3629" spans="1:39" x14ac:dyDescent="0.25">
      <c r="A3629" t="s">
        <v>10460</v>
      </c>
      <c r="B3629" t="s">
        <v>4841</v>
      </c>
      <c r="C3629" t="s">
        <v>4842</v>
      </c>
      <c r="D3629">
        <v>74</v>
      </c>
      <c r="E3629" t="s">
        <v>4845</v>
      </c>
      <c r="F3629">
        <v>7.13</v>
      </c>
      <c r="K3629" t="s">
        <v>6860</v>
      </c>
      <c r="L3629" t="s">
        <v>6861</v>
      </c>
      <c r="M3629" t="s">
        <v>15071</v>
      </c>
      <c r="N3629">
        <v>9</v>
      </c>
      <c r="O3629" t="s">
        <v>15424</v>
      </c>
      <c r="P3629" t="s">
        <v>18112</v>
      </c>
      <c r="Q3629">
        <v>8</v>
      </c>
      <c r="R3629">
        <v>2</v>
      </c>
      <c r="S3629">
        <v>-2.4500000000000002</v>
      </c>
      <c r="T3629">
        <v>-2.4500000000000002</v>
      </c>
      <c r="U3629">
        <v>360.35</v>
      </c>
      <c r="V3629">
        <v>124.61</v>
      </c>
      <c r="W3629">
        <v>1.03</v>
      </c>
      <c r="X3629">
        <v>10.4</v>
      </c>
      <c r="Y3629">
        <v>3.92</v>
      </c>
      <c r="Z3629">
        <v>2</v>
      </c>
      <c r="AA3629" t="s">
        <v>4250</v>
      </c>
      <c r="AB3629">
        <v>0</v>
      </c>
      <c r="AC3629">
        <v>4</v>
      </c>
      <c r="AD3629">
        <v>4.4974999999999996</v>
      </c>
      <c r="AF3629" t="s">
        <v>7949</v>
      </c>
      <c r="AI3629">
        <v>0</v>
      </c>
      <c r="AJ3629">
        <v>0</v>
      </c>
      <c r="AK3629" t="s">
        <v>19896</v>
      </c>
      <c r="AL3629" t="s">
        <v>19896</v>
      </c>
      <c r="AM3629" t="s">
        <v>20019</v>
      </c>
    </row>
    <row r="3630" spans="1:39" x14ac:dyDescent="0.25">
      <c r="A3630" t="s">
        <v>10461</v>
      </c>
      <c r="B3630" t="s">
        <v>4841</v>
      </c>
      <c r="C3630" t="s">
        <v>4842</v>
      </c>
      <c r="D3630">
        <v>74</v>
      </c>
      <c r="E3630" t="s">
        <v>4845</v>
      </c>
      <c r="F3630">
        <v>7.13</v>
      </c>
      <c r="I3630" t="s">
        <v>13676</v>
      </c>
      <c r="K3630" t="s">
        <v>6860</v>
      </c>
      <c r="L3630" t="s">
        <v>6861</v>
      </c>
      <c r="M3630" t="s">
        <v>14996</v>
      </c>
      <c r="N3630">
        <v>9</v>
      </c>
      <c r="O3630" t="s">
        <v>15322</v>
      </c>
      <c r="P3630" t="s">
        <v>18113</v>
      </c>
      <c r="Q3630">
        <v>5</v>
      </c>
      <c r="R3630">
        <v>2</v>
      </c>
      <c r="S3630">
        <v>-1.27</v>
      </c>
      <c r="T3630">
        <v>-1.27</v>
      </c>
      <c r="U3630">
        <v>471.28</v>
      </c>
      <c r="V3630">
        <v>89.6</v>
      </c>
      <c r="W3630">
        <v>3.86</v>
      </c>
      <c r="X3630">
        <v>10.039999999999999</v>
      </c>
      <c r="Y3630">
        <v>4.0199999999999996</v>
      </c>
      <c r="Z3630">
        <v>2</v>
      </c>
      <c r="AA3630" t="s">
        <v>4250</v>
      </c>
      <c r="AB3630">
        <v>0</v>
      </c>
      <c r="AC3630">
        <v>4</v>
      </c>
      <c r="AD3630">
        <v>4.7051428571428584</v>
      </c>
      <c r="AF3630" t="s">
        <v>7949</v>
      </c>
      <c r="AI3630">
        <v>0</v>
      </c>
      <c r="AJ3630">
        <v>0</v>
      </c>
      <c r="AM3630" t="s">
        <v>20019</v>
      </c>
    </row>
    <row r="3631" spans="1:39" x14ac:dyDescent="0.25">
      <c r="A3631" t="s">
        <v>10462</v>
      </c>
      <c r="B3631" t="s">
        <v>4841</v>
      </c>
      <c r="C3631" t="s">
        <v>4842</v>
      </c>
      <c r="D3631">
        <v>74</v>
      </c>
      <c r="E3631" t="s">
        <v>4845</v>
      </c>
      <c r="F3631">
        <v>7.13</v>
      </c>
      <c r="I3631" t="s">
        <v>13677</v>
      </c>
      <c r="K3631" t="s">
        <v>6860</v>
      </c>
      <c r="L3631" t="s">
        <v>6861</v>
      </c>
      <c r="M3631" t="s">
        <v>15040</v>
      </c>
      <c r="N3631">
        <v>9</v>
      </c>
      <c r="O3631" t="s">
        <v>15384</v>
      </c>
      <c r="P3631" t="s">
        <v>18114</v>
      </c>
      <c r="Q3631">
        <v>4</v>
      </c>
      <c r="R3631">
        <v>1</v>
      </c>
      <c r="S3631">
        <v>4.95</v>
      </c>
      <c r="T3631">
        <v>4.96</v>
      </c>
      <c r="U3631">
        <v>398.51</v>
      </c>
      <c r="V3631">
        <v>56.84</v>
      </c>
      <c r="W3631">
        <v>4.13</v>
      </c>
      <c r="Y3631">
        <v>5.76</v>
      </c>
      <c r="Z3631">
        <v>2</v>
      </c>
      <c r="AA3631" t="s">
        <v>4250</v>
      </c>
      <c r="AB3631">
        <v>0</v>
      </c>
      <c r="AC3631">
        <v>1</v>
      </c>
      <c r="AD3631">
        <v>3.5782619047619049</v>
      </c>
      <c r="AF3631" t="s">
        <v>7949</v>
      </c>
      <c r="AI3631">
        <v>0</v>
      </c>
      <c r="AJ3631">
        <v>0</v>
      </c>
      <c r="AM3631" t="s">
        <v>20019</v>
      </c>
    </row>
    <row r="3632" spans="1:39" x14ac:dyDescent="0.25">
      <c r="A3632" t="s">
        <v>10463</v>
      </c>
      <c r="B3632" t="s">
        <v>4841</v>
      </c>
      <c r="C3632" t="s">
        <v>4842</v>
      </c>
      <c r="D3632">
        <v>74</v>
      </c>
      <c r="E3632" t="s">
        <v>4845</v>
      </c>
      <c r="F3632">
        <v>7.13</v>
      </c>
      <c r="I3632" t="s">
        <v>13678</v>
      </c>
      <c r="K3632" t="s">
        <v>6860</v>
      </c>
      <c r="M3632" t="s">
        <v>14989</v>
      </c>
      <c r="N3632">
        <v>8</v>
      </c>
      <c r="O3632" t="s">
        <v>15313</v>
      </c>
      <c r="P3632" t="s">
        <v>18115</v>
      </c>
      <c r="Q3632">
        <v>8</v>
      </c>
      <c r="R3632">
        <v>2</v>
      </c>
      <c r="S3632">
        <v>3.92</v>
      </c>
      <c r="T3632">
        <v>3.92</v>
      </c>
      <c r="U3632">
        <v>439.51</v>
      </c>
      <c r="V3632">
        <v>102.49</v>
      </c>
      <c r="W3632">
        <v>3.41</v>
      </c>
      <c r="X3632">
        <v>10.44</v>
      </c>
      <c r="Y3632">
        <v>3.8</v>
      </c>
      <c r="Z3632">
        <v>2</v>
      </c>
      <c r="AA3632" t="s">
        <v>4250</v>
      </c>
      <c r="AB3632">
        <v>0</v>
      </c>
      <c r="AC3632">
        <v>4</v>
      </c>
      <c r="AD3632">
        <v>3.095738095238096</v>
      </c>
      <c r="AF3632" t="s">
        <v>7949</v>
      </c>
      <c r="AI3632">
        <v>0</v>
      </c>
      <c r="AJ3632">
        <v>0</v>
      </c>
      <c r="AM3632" t="s">
        <v>20019</v>
      </c>
    </row>
    <row r="3633" spans="1:39" x14ac:dyDescent="0.25">
      <c r="A3633" t="s">
        <v>10464</v>
      </c>
      <c r="B3633" t="s">
        <v>4841</v>
      </c>
      <c r="C3633" t="s">
        <v>4842</v>
      </c>
      <c r="D3633">
        <v>74.099999999999994</v>
      </c>
      <c r="E3633" t="s">
        <v>4845</v>
      </c>
      <c r="F3633">
        <v>7.13</v>
      </c>
      <c r="I3633" t="s">
        <v>13679</v>
      </c>
      <c r="K3633" t="s">
        <v>6860</v>
      </c>
      <c r="L3633" t="s">
        <v>6861</v>
      </c>
      <c r="M3633" t="s">
        <v>15021</v>
      </c>
      <c r="N3633">
        <v>9</v>
      </c>
      <c r="O3633" t="s">
        <v>15359</v>
      </c>
      <c r="P3633" t="s">
        <v>18116</v>
      </c>
      <c r="Q3633">
        <v>5</v>
      </c>
      <c r="R3633">
        <v>1</v>
      </c>
      <c r="S3633">
        <v>3.07</v>
      </c>
      <c r="T3633">
        <v>4.97</v>
      </c>
      <c r="U3633">
        <v>409.51</v>
      </c>
      <c r="V3633">
        <v>60.08</v>
      </c>
      <c r="W3633">
        <v>4.28</v>
      </c>
      <c r="Y3633">
        <v>9.9600000000000009</v>
      </c>
      <c r="Z3633">
        <v>2</v>
      </c>
      <c r="AA3633" t="s">
        <v>4250</v>
      </c>
      <c r="AB3633">
        <v>0</v>
      </c>
      <c r="AC3633">
        <v>2</v>
      </c>
      <c r="AD3633">
        <v>2.9796904761904761</v>
      </c>
      <c r="AF3633" t="s">
        <v>7952</v>
      </c>
      <c r="AI3633">
        <v>0</v>
      </c>
      <c r="AJ3633">
        <v>0</v>
      </c>
      <c r="AM3633" t="s">
        <v>20019</v>
      </c>
    </row>
    <row r="3634" spans="1:39" x14ac:dyDescent="0.25">
      <c r="A3634" t="s">
        <v>10464</v>
      </c>
      <c r="B3634" t="s">
        <v>4841</v>
      </c>
      <c r="C3634" t="s">
        <v>4842</v>
      </c>
      <c r="D3634">
        <v>74.099999999999994</v>
      </c>
      <c r="E3634" t="s">
        <v>4845</v>
      </c>
      <c r="F3634">
        <v>7.13</v>
      </c>
      <c r="I3634" t="s">
        <v>13680</v>
      </c>
      <c r="K3634" t="s">
        <v>6860</v>
      </c>
      <c r="M3634" t="s">
        <v>14977</v>
      </c>
      <c r="N3634">
        <v>8</v>
      </c>
      <c r="O3634" t="s">
        <v>15298</v>
      </c>
      <c r="P3634" t="s">
        <v>18116</v>
      </c>
      <c r="Q3634">
        <v>5</v>
      </c>
      <c r="R3634">
        <v>1</v>
      </c>
      <c r="S3634">
        <v>3.07</v>
      </c>
      <c r="T3634">
        <v>4.97</v>
      </c>
      <c r="U3634">
        <v>409.51</v>
      </c>
      <c r="V3634">
        <v>60.08</v>
      </c>
      <c r="W3634">
        <v>4.28</v>
      </c>
      <c r="Y3634">
        <v>9.9600000000000009</v>
      </c>
      <c r="Z3634">
        <v>2</v>
      </c>
      <c r="AA3634" t="s">
        <v>4250</v>
      </c>
      <c r="AB3634">
        <v>0</v>
      </c>
      <c r="AC3634">
        <v>2</v>
      </c>
      <c r="AD3634">
        <v>2.9796904761904761</v>
      </c>
      <c r="AF3634" t="s">
        <v>7952</v>
      </c>
      <c r="AI3634">
        <v>0</v>
      </c>
      <c r="AJ3634">
        <v>0</v>
      </c>
      <c r="AM3634" t="s">
        <v>20019</v>
      </c>
    </row>
    <row r="3635" spans="1:39" x14ac:dyDescent="0.25">
      <c r="A3635" t="s">
        <v>10465</v>
      </c>
      <c r="B3635" t="s">
        <v>4841</v>
      </c>
      <c r="C3635" t="s">
        <v>4842</v>
      </c>
      <c r="D3635">
        <v>74.3</v>
      </c>
      <c r="E3635" t="s">
        <v>4845</v>
      </c>
      <c r="F3635">
        <v>7.13</v>
      </c>
      <c r="I3635" t="s">
        <v>13681</v>
      </c>
      <c r="K3635" t="s">
        <v>6860</v>
      </c>
      <c r="L3635" t="s">
        <v>6861</v>
      </c>
      <c r="M3635" t="s">
        <v>14987</v>
      </c>
      <c r="N3635">
        <v>9</v>
      </c>
      <c r="O3635" t="s">
        <v>15311</v>
      </c>
      <c r="P3635" t="s">
        <v>18117</v>
      </c>
      <c r="Q3635">
        <v>6</v>
      </c>
      <c r="R3635">
        <v>2</v>
      </c>
      <c r="S3635">
        <v>0.73</v>
      </c>
      <c r="T3635">
        <v>0.73</v>
      </c>
      <c r="U3635">
        <v>429.4</v>
      </c>
      <c r="V3635">
        <v>113.39</v>
      </c>
      <c r="W3635">
        <v>3.16</v>
      </c>
      <c r="X3635">
        <v>10.25</v>
      </c>
      <c r="Y3635">
        <v>4.12</v>
      </c>
      <c r="Z3635">
        <v>2</v>
      </c>
      <c r="AA3635" t="s">
        <v>4250</v>
      </c>
      <c r="AB3635">
        <v>0</v>
      </c>
      <c r="AC3635">
        <v>4</v>
      </c>
      <c r="AD3635">
        <v>4.2246190476190479</v>
      </c>
      <c r="AF3635" t="s">
        <v>7949</v>
      </c>
      <c r="AI3635">
        <v>0</v>
      </c>
      <c r="AJ3635">
        <v>0</v>
      </c>
      <c r="AM3635" t="s">
        <v>20019</v>
      </c>
    </row>
    <row r="3636" spans="1:39" x14ac:dyDescent="0.25">
      <c r="A3636" t="s">
        <v>10466</v>
      </c>
      <c r="B3636" t="s">
        <v>4841</v>
      </c>
      <c r="C3636" t="s">
        <v>4842</v>
      </c>
      <c r="D3636">
        <v>74.599999999999994</v>
      </c>
      <c r="E3636" t="s">
        <v>4845</v>
      </c>
      <c r="F3636">
        <v>7.13</v>
      </c>
      <c r="I3636" t="s">
        <v>13682</v>
      </c>
      <c r="K3636" t="s">
        <v>6860</v>
      </c>
      <c r="M3636" t="s">
        <v>15002</v>
      </c>
      <c r="N3636">
        <v>8</v>
      </c>
      <c r="O3636" t="s">
        <v>15332</v>
      </c>
      <c r="P3636" t="s">
        <v>18118</v>
      </c>
      <c r="Q3636">
        <v>3</v>
      </c>
      <c r="R3636">
        <v>1</v>
      </c>
      <c r="S3636">
        <v>2.0099999999999998</v>
      </c>
      <c r="T3636">
        <v>2.0099999999999998</v>
      </c>
      <c r="U3636">
        <v>345.45</v>
      </c>
      <c r="V3636">
        <v>58.69</v>
      </c>
      <c r="W3636">
        <v>2.79</v>
      </c>
      <c r="Y3636">
        <v>4.93</v>
      </c>
      <c r="Z3636">
        <v>2</v>
      </c>
      <c r="AA3636" t="s">
        <v>4250</v>
      </c>
      <c r="AB3636">
        <v>0</v>
      </c>
      <c r="AC3636">
        <v>0</v>
      </c>
      <c r="AD3636">
        <v>5.8283333333333331</v>
      </c>
      <c r="AF3636" t="s">
        <v>7949</v>
      </c>
      <c r="AI3636">
        <v>0</v>
      </c>
      <c r="AJ3636">
        <v>0</v>
      </c>
      <c r="AM3636" t="s">
        <v>20019</v>
      </c>
    </row>
    <row r="3637" spans="1:39" x14ac:dyDescent="0.25">
      <c r="A3637" t="s">
        <v>10467</v>
      </c>
      <c r="B3637" t="s">
        <v>4841</v>
      </c>
      <c r="C3637" t="s">
        <v>4842</v>
      </c>
      <c r="D3637">
        <v>75</v>
      </c>
      <c r="E3637" t="s">
        <v>4845</v>
      </c>
      <c r="F3637">
        <v>7.12</v>
      </c>
      <c r="K3637" t="s">
        <v>6860</v>
      </c>
      <c r="L3637" t="s">
        <v>6861</v>
      </c>
      <c r="M3637" t="s">
        <v>15012</v>
      </c>
      <c r="N3637">
        <v>9</v>
      </c>
      <c r="O3637" t="s">
        <v>15348</v>
      </c>
      <c r="P3637" t="s">
        <v>18119</v>
      </c>
      <c r="Q3637">
        <v>6</v>
      </c>
      <c r="R3637">
        <v>3</v>
      </c>
      <c r="S3637">
        <v>4.0599999999999996</v>
      </c>
      <c r="T3637">
        <v>4.1100000000000003</v>
      </c>
      <c r="U3637">
        <v>546.63</v>
      </c>
      <c r="V3637">
        <v>101.65</v>
      </c>
      <c r="W3637">
        <v>4.1399999999999997</v>
      </c>
      <c r="X3637">
        <v>13.48</v>
      </c>
      <c r="Y3637">
        <v>6.47</v>
      </c>
      <c r="Z3637">
        <v>2</v>
      </c>
      <c r="AA3637" t="s">
        <v>4250</v>
      </c>
      <c r="AB3637">
        <v>1</v>
      </c>
      <c r="AC3637">
        <v>8</v>
      </c>
      <c r="AD3637">
        <v>2.2233333333333332</v>
      </c>
      <c r="AF3637" t="s">
        <v>7949</v>
      </c>
      <c r="AI3637">
        <v>0</v>
      </c>
      <c r="AJ3637">
        <v>0</v>
      </c>
      <c r="AK3637" t="s">
        <v>19881</v>
      </c>
      <c r="AL3637" t="s">
        <v>19881</v>
      </c>
      <c r="AM3637" t="s">
        <v>20019</v>
      </c>
    </row>
    <row r="3638" spans="1:39" x14ac:dyDescent="0.25">
      <c r="A3638" t="s">
        <v>10468</v>
      </c>
      <c r="B3638" t="s">
        <v>4841</v>
      </c>
      <c r="C3638" t="s">
        <v>4842</v>
      </c>
      <c r="D3638">
        <v>75</v>
      </c>
      <c r="E3638" t="s">
        <v>4845</v>
      </c>
      <c r="F3638">
        <v>7.12</v>
      </c>
      <c r="K3638" t="s">
        <v>6860</v>
      </c>
      <c r="L3638" t="s">
        <v>6861</v>
      </c>
      <c r="M3638" t="s">
        <v>15091</v>
      </c>
      <c r="N3638">
        <v>9</v>
      </c>
      <c r="O3638" t="s">
        <v>15450</v>
      </c>
      <c r="P3638" t="s">
        <v>18120</v>
      </c>
      <c r="Q3638">
        <v>7</v>
      </c>
      <c r="R3638">
        <v>3</v>
      </c>
      <c r="S3638">
        <v>2.0099999999999998</v>
      </c>
      <c r="T3638">
        <v>2.12</v>
      </c>
      <c r="U3638">
        <v>562.63</v>
      </c>
      <c r="V3638">
        <v>103.04</v>
      </c>
      <c r="W3638">
        <v>3.59</v>
      </c>
      <c r="X3638">
        <v>13.69</v>
      </c>
      <c r="Y3638">
        <v>6.87</v>
      </c>
      <c r="Z3638">
        <v>2</v>
      </c>
      <c r="AA3638" t="s">
        <v>4250</v>
      </c>
      <c r="AB3638">
        <v>1</v>
      </c>
      <c r="AC3638">
        <v>11</v>
      </c>
      <c r="AD3638">
        <v>3.7269999999999999</v>
      </c>
      <c r="AF3638" t="s">
        <v>7949</v>
      </c>
      <c r="AI3638">
        <v>0</v>
      </c>
      <c r="AJ3638">
        <v>0</v>
      </c>
      <c r="AK3638" t="s">
        <v>19882</v>
      </c>
      <c r="AL3638" t="s">
        <v>19882</v>
      </c>
      <c r="AM3638" t="s">
        <v>20019</v>
      </c>
    </row>
    <row r="3639" spans="1:39" x14ac:dyDescent="0.25">
      <c r="A3639" t="s">
        <v>9357</v>
      </c>
      <c r="B3639" t="s">
        <v>4841</v>
      </c>
      <c r="C3639" t="s">
        <v>4842</v>
      </c>
      <c r="D3639">
        <v>75</v>
      </c>
      <c r="E3639" t="s">
        <v>4845</v>
      </c>
      <c r="F3639">
        <v>7.12</v>
      </c>
      <c r="I3639" t="s">
        <v>13683</v>
      </c>
      <c r="K3639" t="s">
        <v>6860</v>
      </c>
      <c r="L3639" t="s">
        <v>6861</v>
      </c>
      <c r="M3639" t="s">
        <v>14979</v>
      </c>
      <c r="N3639">
        <v>8</v>
      </c>
      <c r="O3639" t="s">
        <v>15302</v>
      </c>
      <c r="P3639" t="s">
        <v>17009</v>
      </c>
      <c r="Q3639">
        <v>5</v>
      </c>
      <c r="R3639">
        <v>2</v>
      </c>
      <c r="S3639">
        <v>3.12</v>
      </c>
      <c r="T3639">
        <v>3.2</v>
      </c>
      <c r="U3639">
        <v>516.78</v>
      </c>
      <c r="V3639">
        <v>89.6</v>
      </c>
      <c r="W3639">
        <v>5.17</v>
      </c>
      <c r="X3639">
        <v>8.11</v>
      </c>
      <c r="Y3639">
        <v>4.3499999999999996</v>
      </c>
      <c r="Z3639">
        <v>2</v>
      </c>
      <c r="AA3639" t="s">
        <v>4250</v>
      </c>
      <c r="AB3639">
        <v>2</v>
      </c>
      <c r="AC3639">
        <v>3</v>
      </c>
      <c r="AD3639">
        <v>3.84</v>
      </c>
      <c r="AF3639" t="s">
        <v>7949</v>
      </c>
      <c r="AI3639">
        <v>0</v>
      </c>
      <c r="AJ3639">
        <v>0</v>
      </c>
      <c r="AM3639" t="s">
        <v>20019</v>
      </c>
    </row>
    <row r="3640" spans="1:39" x14ac:dyDescent="0.25">
      <c r="A3640" t="s">
        <v>9083</v>
      </c>
      <c r="B3640" t="s">
        <v>4841</v>
      </c>
      <c r="C3640" t="s">
        <v>4842</v>
      </c>
      <c r="D3640">
        <v>75</v>
      </c>
      <c r="E3640" t="s">
        <v>4845</v>
      </c>
      <c r="F3640">
        <v>7.12</v>
      </c>
      <c r="I3640" t="s">
        <v>13684</v>
      </c>
      <c r="K3640" t="s">
        <v>6860</v>
      </c>
      <c r="L3640" t="s">
        <v>6861</v>
      </c>
      <c r="M3640" t="s">
        <v>14972</v>
      </c>
      <c r="N3640">
        <v>8</v>
      </c>
      <c r="O3640" t="s">
        <v>15293</v>
      </c>
      <c r="P3640" t="s">
        <v>16735</v>
      </c>
      <c r="Q3640">
        <v>6</v>
      </c>
      <c r="R3640">
        <v>2</v>
      </c>
      <c r="S3640">
        <v>2.1800000000000002</v>
      </c>
      <c r="T3640">
        <v>2.19</v>
      </c>
      <c r="U3640">
        <v>468.38</v>
      </c>
      <c r="V3640">
        <v>98.83</v>
      </c>
      <c r="W3640">
        <v>3.51</v>
      </c>
      <c r="X3640">
        <v>9.34</v>
      </c>
      <c r="Y3640">
        <v>4.3499999999999996</v>
      </c>
      <c r="Z3640">
        <v>2</v>
      </c>
      <c r="AA3640" t="s">
        <v>4250</v>
      </c>
      <c r="AB3640">
        <v>0</v>
      </c>
      <c r="AC3640">
        <v>5</v>
      </c>
      <c r="AD3640">
        <v>4.3415238095238102</v>
      </c>
      <c r="AF3640" t="s">
        <v>7949</v>
      </c>
      <c r="AI3640">
        <v>0</v>
      </c>
      <c r="AJ3640">
        <v>0</v>
      </c>
      <c r="AM3640" t="s">
        <v>20019</v>
      </c>
    </row>
    <row r="3641" spans="1:39" x14ac:dyDescent="0.25">
      <c r="A3641" t="s">
        <v>9465</v>
      </c>
      <c r="B3641" t="s">
        <v>4841</v>
      </c>
      <c r="C3641" t="s">
        <v>4842</v>
      </c>
      <c r="D3641">
        <v>75</v>
      </c>
      <c r="E3641" t="s">
        <v>4845</v>
      </c>
      <c r="F3641">
        <v>7.12</v>
      </c>
      <c r="I3641" t="s">
        <v>13685</v>
      </c>
      <c r="K3641" t="s">
        <v>6860</v>
      </c>
      <c r="L3641" t="s">
        <v>6861</v>
      </c>
      <c r="M3641" t="s">
        <v>14979</v>
      </c>
      <c r="N3641">
        <v>8</v>
      </c>
      <c r="O3641" t="s">
        <v>15302</v>
      </c>
      <c r="P3641" t="s">
        <v>17117</v>
      </c>
      <c r="Q3641">
        <v>6</v>
      </c>
      <c r="R3641">
        <v>2</v>
      </c>
      <c r="S3641">
        <v>1.24</v>
      </c>
      <c r="T3641">
        <v>1.3</v>
      </c>
      <c r="U3641">
        <v>465.33</v>
      </c>
      <c r="V3641">
        <v>102.49</v>
      </c>
      <c r="W3641">
        <v>3.83</v>
      </c>
      <c r="X3641">
        <v>8.19</v>
      </c>
      <c r="Y3641">
        <v>4.3499999999999996</v>
      </c>
      <c r="Z3641">
        <v>2</v>
      </c>
      <c r="AA3641" t="s">
        <v>4250</v>
      </c>
      <c r="AB3641">
        <v>0</v>
      </c>
      <c r="AC3641">
        <v>4</v>
      </c>
      <c r="AD3641">
        <v>4.3313095238095238</v>
      </c>
      <c r="AF3641" t="s">
        <v>7949</v>
      </c>
      <c r="AI3641">
        <v>0</v>
      </c>
      <c r="AJ3641">
        <v>0</v>
      </c>
      <c r="AM3641" t="s">
        <v>20019</v>
      </c>
    </row>
    <row r="3642" spans="1:39" x14ac:dyDescent="0.25">
      <c r="A3642" t="s">
        <v>6023</v>
      </c>
      <c r="B3642" t="s">
        <v>4841</v>
      </c>
      <c r="C3642" t="s">
        <v>4842</v>
      </c>
      <c r="D3642">
        <v>75</v>
      </c>
      <c r="E3642" t="s">
        <v>4845</v>
      </c>
      <c r="F3642">
        <v>7.12</v>
      </c>
      <c r="I3642" t="s">
        <v>13686</v>
      </c>
      <c r="K3642" t="s">
        <v>6860</v>
      </c>
      <c r="L3642" t="s">
        <v>6861</v>
      </c>
      <c r="M3642" t="s">
        <v>14955</v>
      </c>
      <c r="N3642">
        <v>8</v>
      </c>
      <c r="O3642" t="s">
        <v>15276</v>
      </c>
      <c r="P3642" t="s">
        <v>7749</v>
      </c>
      <c r="Q3642">
        <v>5</v>
      </c>
      <c r="R3642">
        <v>1</v>
      </c>
      <c r="S3642">
        <v>2.72</v>
      </c>
      <c r="T3642">
        <v>2.78</v>
      </c>
      <c r="U3642">
        <v>345.4</v>
      </c>
      <c r="V3642">
        <v>69.73</v>
      </c>
      <c r="W3642">
        <v>2.83</v>
      </c>
      <c r="Y3642">
        <v>6.6</v>
      </c>
      <c r="Z3642">
        <v>2</v>
      </c>
      <c r="AA3642" t="s">
        <v>4250</v>
      </c>
      <c r="AB3642">
        <v>0</v>
      </c>
      <c r="AC3642">
        <v>1</v>
      </c>
      <c r="AD3642">
        <v>5.4733333333333327</v>
      </c>
      <c r="AF3642" t="s">
        <v>7949</v>
      </c>
      <c r="AI3642">
        <v>0</v>
      </c>
      <c r="AJ3642">
        <v>0</v>
      </c>
      <c r="AM3642" t="s">
        <v>20019</v>
      </c>
    </row>
    <row r="3643" spans="1:39" x14ac:dyDescent="0.25">
      <c r="A3643" t="s">
        <v>8351</v>
      </c>
      <c r="B3643" t="s">
        <v>4841</v>
      </c>
      <c r="C3643" t="s">
        <v>4842</v>
      </c>
      <c r="D3643">
        <v>75</v>
      </c>
      <c r="E3643" t="s">
        <v>4845</v>
      </c>
      <c r="F3643">
        <v>7.12</v>
      </c>
      <c r="K3643" t="s">
        <v>6860</v>
      </c>
      <c r="M3643" t="s">
        <v>15182</v>
      </c>
      <c r="N3643">
        <v>8</v>
      </c>
      <c r="O3643" t="s">
        <v>15568</v>
      </c>
      <c r="P3643" t="s">
        <v>16004</v>
      </c>
      <c r="Q3643">
        <v>6</v>
      </c>
      <c r="R3643">
        <v>3</v>
      </c>
      <c r="S3643">
        <v>3.44</v>
      </c>
      <c r="T3643">
        <v>3.46</v>
      </c>
      <c r="U3643">
        <v>634.72</v>
      </c>
      <c r="V3643">
        <v>111.21</v>
      </c>
      <c r="W3643">
        <v>3.23</v>
      </c>
      <c r="X3643">
        <v>13.41</v>
      </c>
      <c r="Y3643">
        <v>6.83</v>
      </c>
      <c r="Z3643">
        <v>3</v>
      </c>
      <c r="AA3643" t="s">
        <v>4250</v>
      </c>
      <c r="AB3643">
        <v>1</v>
      </c>
      <c r="AC3643">
        <v>11</v>
      </c>
      <c r="AD3643">
        <v>2.5096666666666669</v>
      </c>
      <c r="AF3643" t="s">
        <v>7949</v>
      </c>
      <c r="AI3643">
        <v>0</v>
      </c>
      <c r="AJ3643">
        <v>0</v>
      </c>
      <c r="AK3643" t="s">
        <v>19863</v>
      </c>
      <c r="AL3643" t="s">
        <v>19863</v>
      </c>
      <c r="AM3643" t="s">
        <v>20019</v>
      </c>
    </row>
    <row r="3644" spans="1:39" x14ac:dyDescent="0.25">
      <c r="A3644" t="s">
        <v>10469</v>
      </c>
      <c r="B3644" t="s">
        <v>4841</v>
      </c>
      <c r="C3644" t="s">
        <v>4842</v>
      </c>
      <c r="D3644">
        <v>75</v>
      </c>
      <c r="E3644" t="s">
        <v>4845</v>
      </c>
      <c r="F3644">
        <v>7.12</v>
      </c>
      <c r="K3644" t="s">
        <v>6860</v>
      </c>
      <c r="M3644" t="s">
        <v>15148</v>
      </c>
      <c r="N3644">
        <v>8</v>
      </c>
      <c r="O3644" t="s">
        <v>15524</v>
      </c>
      <c r="P3644" t="s">
        <v>18121</v>
      </c>
      <c r="Q3644">
        <v>8</v>
      </c>
      <c r="R3644">
        <v>6</v>
      </c>
      <c r="S3644">
        <v>2.93</v>
      </c>
      <c r="T3644">
        <v>2.94</v>
      </c>
      <c r="U3644">
        <v>682.86</v>
      </c>
      <c r="V3644">
        <v>187.85</v>
      </c>
      <c r="W3644">
        <v>2.76</v>
      </c>
      <c r="X3644">
        <v>11.35</v>
      </c>
      <c r="Y3644">
        <v>5.15</v>
      </c>
      <c r="Z3644">
        <v>2</v>
      </c>
      <c r="AA3644" t="s">
        <v>4250</v>
      </c>
      <c r="AB3644">
        <v>2</v>
      </c>
      <c r="AC3644">
        <v>17</v>
      </c>
      <c r="AD3644">
        <v>2.5350000000000001</v>
      </c>
      <c r="AF3644" t="s">
        <v>7949</v>
      </c>
      <c r="AI3644">
        <v>0</v>
      </c>
      <c r="AJ3644">
        <v>0</v>
      </c>
      <c r="AK3644" t="s">
        <v>19955</v>
      </c>
      <c r="AL3644" t="s">
        <v>19955</v>
      </c>
      <c r="AM3644" t="s">
        <v>20019</v>
      </c>
    </row>
    <row r="3645" spans="1:39" x14ac:dyDescent="0.25">
      <c r="A3645" t="s">
        <v>10470</v>
      </c>
      <c r="B3645" t="s">
        <v>4841</v>
      </c>
      <c r="C3645" t="s">
        <v>4842</v>
      </c>
      <c r="D3645">
        <v>75</v>
      </c>
      <c r="E3645" t="s">
        <v>4845</v>
      </c>
      <c r="F3645">
        <v>7.12</v>
      </c>
      <c r="K3645" t="s">
        <v>6860</v>
      </c>
      <c r="M3645" t="s">
        <v>14983</v>
      </c>
      <c r="N3645">
        <v>8</v>
      </c>
      <c r="O3645" t="s">
        <v>15306</v>
      </c>
      <c r="P3645" t="s">
        <v>18122</v>
      </c>
      <c r="Q3645">
        <v>5</v>
      </c>
      <c r="R3645">
        <v>3</v>
      </c>
      <c r="S3645">
        <v>1.79</v>
      </c>
      <c r="T3645">
        <v>2.73</v>
      </c>
      <c r="U3645">
        <v>607.74</v>
      </c>
      <c r="V3645">
        <v>90.9</v>
      </c>
      <c r="W3645">
        <v>4.66</v>
      </c>
      <c r="X3645">
        <v>13.86</v>
      </c>
      <c r="Y3645">
        <v>8.4700000000000006</v>
      </c>
      <c r="Z3645">
        <v>3</v>
      </c>
      <c r="AA3645" t="s">
        <v>4250</v>
      </c>
      <c r="AB3645">
        <v>1</v>
      </c>
      <c r="AC3645">
        <v>15</v>
      </c>
      <c r="AD3645">
        <v>3.901666666666666</v>
      </c>
      <c r="AF3645" t="s">
        <v>7949</v>
      </c>
      <c r="AI3645">
        <v>0</v>
      </c>
      <c r="AJ3645">
        <v>0</v>
      </c>
      <c r="AK3645" t="s">
        <v>19858</v>
      </c>
      <c r="AL3645" t="s">
        <v>19858</v>
      </c>
      <c r="AM3645" t="s">
        <v>20019</v>
      </c>
    </row>
    <row r="3646" spans="1:39" x14ac:dyDescent="0.25">
      <c r="A3646" t="s">
        <v>10471</v>
      </c>
      <c r="B3646" t="s">
        <v>4841</v>
      </c>
      <c r="C3646" t="s">
        <v>4842</v>
      </c>
      <c r="D3646">
        <v>75</v>
      </c>
      <c r="E3646" t="s">
        <v>4845</v>
      </c>
      <c r="F3646">
        <v>7.12</v>
      </c>
      <c r="K3646" t="s">
        <v>6860</v>
      </c>
      <c r="M3646" t="s">
        <v>14992</v>
      </c>
      <c r="N3646">
        <v>8</v>
      </c>
      <c r="O3646" t="s">
        <v>15318</v>
      </c>
      <c r="P3646" t="s">
        <v>18123</v>
      </c>
      <c r="Q3646">
        <v>6</v>
      </c>
      <c r="R3646">
        <v>3</v>
      </c>
      <c r="S3646">
        <v>0.57999999999999996</v>
      </c>
      <c r="T3646">
        <v>1.62</v>
      </c>
      <c r="U3646">
        <v>547.62</v>
      </c>
      <c r="V3646">
        <v>107.97</v>
      </c>
      <c r="W3646">
        <v>2.86</v>
      </c>
      <c r="X3646">
        <v>13.26</v>
      </c>
      <c r="Y3646">
        <v>8.32</v>
      </c>
      <c r="Z3646">
        <v>3</v>
      </c>
      <c r="AA3646" t="s">
        <v>4250</v>
      </c>
      <c r="AB3646">
        <v>1</v>
      </c>
      <c r="AC3646">
        <v>12</v>
      </c>
      <c r="AD3646">
        <v>3.4076666666666671</v>
      </c>
      <c r="AF3646" t="s">
        <v>7949</v>
      </c>
      <c r="AI3646">
        <v>0</v>
      </c>
      <c r="AJ3646">
        <v>0</v>
      </c>
      <c r="AK3646" t="s">
        <v>19864</v>
      </c>
      <c r="AL3646" t="s">
        <v>19864</v>
      </c>
      <c r="AM3646" t="s">
        <v>20019</v>
      </c>
    </row>
    <row r="3647" spans="1:39" x14ac:dyDescent="0.25">
      <c r="A3647" t="s">
        <v>10472</v>
      </c>
      <c r="B3647" t="s">
        <v>4841</v>
      </c>
      <c r="C3647" t="s">
        <v>4842</v>
      </c>
      <c r="D3647">
        <v>75</v>
      </c>
      <c r="E3647" t="s">
        <v>4845</v>
      </c>
      <c r="F3647">
        <v>7.12</v>
      </c>
      <c r="I3647" t="s">
        <v>13687</v>
      </c>
      <c r="K3647" t="s">
        <v>6860</v>
      </c>
      <c r="L3647" t="s">
        <v>6861</v>
      </c>
      <c r="M3647" t="s">
        <v>14952</v>
      </c>
      <c r="N3647">
        <v>9</v>
      </c>
      <c r="O3647" t="s">
        <v>15273</v>
      </c>
      <c r="P3647" t="s">
        <v>18124</v>
      </c>
      <c r="Q3647">
        <v>5</v>
      </c>
      <c r="R3647">
        <v>2</v>
      </c>
      <c r="S3647">
        <v>0.91</v>
      </c>
      <c r="T3647">
        <v>0.91</v>
      </c>
      <c r="U3647">
        <v>334.33</v>
      </c>
      <c r="V3647">
        <v>100.5</v>
      </c>
      <c r="W3647">
        <v>1.97</v>
      </c>
      <c r="X3647">
        <v>13.69</v>
      </c>
      <c r="Y3647">
        <v>4.0999999999999996</v>
      </c>
      <c r="Z3647">
        <v>1</v>
      </c>
      <c r="AA3647" t="s">
        <v>4250</v>
      </c>
      <c r="AB3647">
        <v>0</v>
      </c>
      <c r="AC3647">
        <v>3</v>
      </c>
      <c r="AD3647">
        <v>5.15</v>
      </c>
      <c r="AF3647" t="s">
        <v>7949</v>
      </c>
      <c r="AI3647">
        <v>0</v>
      </c>
      <c r="AJ3647">
        <v>0</v>
      </c>
      <c r="AM3647" t="s">
        <v>20019</v>
      </c>
    </row>
    <row r="3648" spans="1:39" x14ac:dyDescent="0.25">
      <c r="A3648" t="s">
        <v>10473</v>
      </c>
      <c r="B3648" t="s">
        <v>4841</v>
      </c>
      <c r="C3648" t="s">
        <v>4842</v>
      </c>
      <c r="D3648">
        <v>75</v>
      </c>
      <c r="E3648" t="s">
        <v>4845</v>
      </c>
      <c r="F3648">
        <v>7.12</v>
      </c>
      <c r="I3648" t="s">
        <v>13688</v>
      </c>
      <c r="K3648" t="s">
        <v>6860</v>
      </c>
      <c r="L3648" t="s">
        <v>6861</v>
      </c>
      <c r="M3648" t="s">
        <v>14996</v>
      </c>
      <c r="N3648">
        <v>9</v>
      </c>
      <c r="O3648" t="s">
        <v>15322</v>
      </c>
      <c r="P3648" t="s">
        <v>18125</v>
      </c>
      <c r="Q3648">
        <v>6</v>
      </c>
      <c r="R3648">
        <v>2</v>
      </c>
      <c r="S3648">
        <v>-3.12</v>
      </c>
      <c r="T3648">
        <v>-3.12</v>
      </c>
      <c r="U3648">
        <v>412.34</v>
      </c>
      <c r="V3648">
        <v>98.83</v>
      </c>
      <c r="W3648">
        <v>2.63</v>
      </c>
      <c r="X3648">
        <v>10.119999999999999</v>
      </c>
      <c r="Y3648">
        <v>4.1900000000000004</v>
      </c>
      <c r="Z3648">
        <v>2</v>
      </c>
      <c r="AA3648" t="s">
        <v>4250</v>
      </c>
      <c r="AB3648">
        <v>0</v>
      </c>
      <c r="AC3648">
        <v>6</v>
      </c>
      <c r="AD3648">
        <v>4.8318095238095244</v>
      </c>
      <c r="AF3648" t="s">
        <v>7949</v>
      </c>
      <c r="AI3648">
        <v>0</v>
      </c>
      <c r="AJ3648">
        <v>0</v>
      </c>
      <c r="AM3648" t="s">
        <v>20019</v>
      </c>
    </row>
    <row r="3649" spans="1:39" x14ac:dyDescent="0.25">
      <c r="A3649" t="s">
        <v>10474</v>
      </c>
      <c r="B3649" t="s">
        <v>4841</v>
      </c>
      <c r="C3649" t="s">
        <v>4842</v>
      </c>
      <c r="D3649">
        <v>75</v>
      </c>
      <c r="E3649" t="s">
        <v>4845</v>
      </c>
      <c r="F3649">
        <v>7.12</v>
      </c>
      <c r="I3649" t="s">
        <v>13689</v>
      </c>
      <c r="K3649" t="s">
        <v>6860</v>
      </c>
      <c r="M3649" t="s">
        <v>14989</v>
      </c>
      <c r="N3649">
        <v>8</v>
      </c>
      <c r="O3649" t="s">
        <v>15313</v>
      </c>
      <c r="P3649" t="s">
        <v>18126</v>
      </c>
      <c r="Q3649">
        <v>9</v>
      </c>
      <c r="R3649">
        <v>2</v>
      </c>
      <c r="S3649">
        <v>3.34</v>
      </c>
      <c r="T3649">
        <v>3.34</v>
      </c>
      <c r="U3649">
        <v>429.47</v>
      </c>
      <c r="V3649">
        <v>115.63</v>
      </c>
      <c r="W3649">
        <v>3</v>
      </c>
      <c r="X3649">
        <v>10.45</v>
      </c>
      <c r="Y3649">
        <v>3.77</v>
      </c>
      <c r="Z3649">
        <v>2</v>
      </c>
      <c r="AA3649" t="s">
        <v>4250</v>
      </c>
      <c r="AB3649">
        <v>0</v>
      </c>
      <c r="AC3649">
        <v>4</v>
      </c>
      <c r="AD3649">
        <v>3.309452380952381</v>
      </c>
      <c r="AF3649" t="s">
        <v>7949</v>
      </c>
      <c r="AI3649">
        <v>0</v>
      </c>
      <c r="AJ3649">
        <v>0</v>
      </c>
      <c r="AM3649" t="s">
        <v>20019</v>
      </c>
    </row>
    <row r="3650" spans="1:39" x14ac:dyDescent="0.25">
      <c r="A3650" t="s">
        <v>8199</v>
      </c>
      <c r="B3650" t="s">
        <v>4841</v>
      </c>
      <c r="C3650" t="s">
        <v>4842</v>
      </c>
      <c r="D3650">
        <v>75</v>
      </c>
      <c r="E3650" t="s">
        <v>4845</v>
      </c>
      <c r="F3650">
        <v>7.12</v>
      </c>
      <c r="K3650" t="s">
        <v>6860</v>
      </c>
      <c r="L3650" t="s">
        <v>6861</v>
      </c>
      <c r="M3650" t="s">
        <v>15193</v>
      </c>
      <c r="N3650">
        <v>9</v>
      </c>
      <c r="O3650" t="s">
        <v>15581</v>
      </c>
      <c r="P3650" t="s">
        <v>15852</v>
      </c>
      <c r="Q3650">
        <v>2</v>
      </c>
      <c r="R3650">
        <v>3</v>
      </c>
      <c r="S3650">
        <v>5.78</v>
      </c>
      <c r="T3650">
        <v>5.81</v>
      </c>
      <c r="U3650">
        <v>437.45</v>
      </c>
      <c r="V3650">
        <v>73.150000000000006</v>
      </c>
      <c r="W3650">
        <v>6.56</v>
      </c>
      <c r="X3650">
        <v>12.07</v>
      </c>
      <c r="Y3650">
        <v>5.74</v>
      </c>
      <c r="Z3650">
        <v>6</v>
      </c>
      <c r="AA3650" t="s">
        <v>4250</v>
      </c>
      <c r="AB3650">
        <v>1</v>
      </c>
      <c r="AC3650">
        <v>4</v>
      </c>
      <c r="AD3650">
        <v>2.6134523809523809</v>
      </c>
      <c r="AF3650" t="s">
        <v>7949</v>
      </c>
      <c r="AI3650">
        <v>0</v>
      </c>
      <c r="AJ3650">
        <v>0</v>
      </c>
      <c r="AK3650" t="s">
        <v>19838</v>
      </c>
      <c r="AL3650" t="s">
        <v>19838</v>
      </c>
      <c r="AM3650" t="s">
        <v>20019</v>
      </c>
    </row>
    <row r="3651" spans="1:39" x14ac:dyDescent="0.25">
      <c r="A3651" t="s">
        <v>10475</v>
      </c>
      <c r="B3651" t="s">
        <v>4841</v>
      </c>
      <c r="C3651" t="s">
        <v>4842</v>
      </c>
      <c r="D3651">
        <v>75.099999999999994</v>
      </c>
      <c r="E3651" t="s">
        <v>4845</v>
      </c>
      <c r="F3651">
        <v>7.12</v>
      </c>
      <c r="I3651" t="s">
        <v>13690</v>
      </c>
      <c r="K3651" t="s">
        <v>6860</v>
      </c>
      <c r="L3651" t="s">
        <v>6861</v>
      </c>
      <c r="M3651" t="s">
        <v>14979</v>
      </c>
      <c r="N3651">
        <v>8</v>
      </c>
      <c r="O3651" t="s">
        <v>15302</v>
      </c>
      <c r="P3651" t="s">
        <v>18127</v>
      </c>
      <c r="Q3651">
        <v>6</v>
      </c>
      <c r="R3651">
        <v>2</v>
      </c>
      <c r="S3651">
        <v>3.17</v>
      </c>
      <c r="T3651">
        <v>3.18</v>
      </c>
      <c r="U3651">
        <v>466.22</v>
      </c>
      <c r="V3651">
        <v>102.49</v>
      </c>
      <c r="W3651">
        <v>4.0599999999999996</v>
      </c>
      <c r="X3651">
        <v>8.92</v>
      </c>
      <c r="Y3651">
        <v>3.67</v>
      </c>
      <c r="Z3651">
        <v>2</v>
      </c>
      <c r="AA3651" t="s">
        <v>4250</v>
      </c>
      <c r="AB3651">
        <v>0</v>
      </c>
      <c r="AC3651">
        <v>3</v>
      </c>
      <c r="AD3651">
        <v>3.6499523809523811</v>
      </c>
      <c r="AF3651" t="s">
        <v>7949</v>
      </c>
      <c r="AI3651">
        <v>0</v>
      </c>
      <c r="AJ3651">
        <v>0</v>
      </c>
      <c r="AM3651" t="s">
        <v>20019</v>
      </c>
    </row>
    <row r="3652" spans="1:39" x14ac:dyDescent="0.25">
      <c r="A3652" t="s">
        <v>9843</v>
      </c>
      <c r="B3652" t="s">
        <v>4841</v>
      </c>
      <c r="C3652" t="s">
        <v>4842</v>
      </c>
      <c r="D3652">
        <v>75.11</v>
      </c>
      <c r="E3652" t="s">
        <v>4845</v>
      </c>
      <c r="F3652">
        <v>7.12</v>
      </c>
      <c r="K3652" t="s">
        <v>6860</v>
      </c>
      <c r="L3652" t="s">
        <v>6861</v>
      </c>
      <c r="M3652" t="s">
        <v>15095</v>
      </c>
      <c r="N3652">
        <v>9</v>
      </c>
      <c r="O3652" t="s">
        <v>15455</v>
      </c>
      <c r="P3652" t="s">
        <v>17495</v>
      </c>
      <c r="Q3652">
        <v>6</v>
      </c>
      <c r="R3652">
        <v>4</v>
      </c>
      <c r="S3652">
        <v>0.84</v>
      </c>
      <c r="T3652">
        <v>3.31</v>
      </c>
      <c r="U3652">
        <v>588.77</v>
      </c>
      <c r="V3652">
        <v>110.77</v>
      </c>
      <c r="W3652">
        <v>3.67</v>
      </c>
      <c r="Y3652">
        <v>10.029999999999999</v>
      </c>
      <c r="Z3652">
        <v>2</v>
      </c>
      <c r="AA3652" t="s">
        <v>4250</v>
      </c>
      <c r="AB3652">
        <v>1</v>
      </c>
      <c r="AC3652">
        <v>11</v>
      </c>
      <c r="AD3652">
        <v>2.1526666666666672</v>
      </c>
      <c r="AF3652" t="s">
        <v>7952</v>
      </c>
      <c r="AI3652">
        <v>0</v>
      </c>
      <c r="AJ3652">
        <v>0</v>
      </c>
      <c r="AK3652" t="s">
        <v>19876</v>
      </c>
      <c r="AL3652" t="s">
        <v>19876</v>
      </c>
      <c r="AM3652" t="s">
        <v>20019</v>
      </c>
    </row>
    <row r="3653" spans="1:39" x14ac:dyDescent="0.25">
      <c r="A3653" t="s">
        <v>8821</v>
      </c>
      <c r="B3653" t="s">
        <v>4841</v>
      </c>
      <c r="C3653" t="s">
        <v>4842</v>
      </c>
      <c r="D3653">
        <v>75.900000000000006</v>
      </c>
      <c r="E3653" t="s">
        <v>4845</v>
      </c>
      <c r="F3653">
        <v>7.12</v>
      </c>
      <c r="I3653" t="s">
        <v>13691</v>
      </c>
      <c r="K3653" t="s">
        <v>6860</v>
      </c>
      <c r="L3653" t="s">
        <v>6861</v>
      </c>
      <c r="M3653" t="s">
        <v>15122</v>
      </c>
      <c r="N3653">
        <v>9</v>
      </c>
      <c r="O3653" t="s">
        <v>15515</v>
      </c>
      <c r="P3653" t="s">
        <v>16473</v>
      </c>
      <c r="Q3653">
        <v>6</v>
      </c>
      <c r="R3653">
        <v>1</v>
      </c>
      <c r="S3653">
        <v>3.4</v>
      </c>
      <c r="T3653">
        <v>3.4</v>
      </c>
      <c r="U3653">
        <v>379.43</v>
      </c>
      <c r="V3653">
        <v>73.64</v>
      </c>
      <c r="W3653">
        <v>3.68</v>
      </c>
      <c r="Y3653">
        <v>4.24</v>
      </c>
      <c r="Z3653">
        <v>2</v>
      </c>
      <c r="AA3653" t="s">
        <v>4250</v>
      </c>
      <c r="AB3653">
        <v>0</v>
      </c>
      <c r="AC3653">
        <v>2</v>
      </c>
      <c r="AD3653">
        <v>4.7945476190476199</v>
      </c>
      <c r="AF3653" t="s">
        <v>7949</v>
      </c>
      <c r="AI3653">
        <v>0</v>
      </c>
      <c r="AJ3653">
        <v>0</v>
      </c>
      <c r="AM3653" t="s">
        <v>20019</v>
      </c>
    </row>
    <row r="3654" spans="1:39" x14ac:dyDescent="0.25">
      <c r="A3654" t="s">
        <v>10476</v>
      </c>
      <c r="B3654" t="s">
        <v>4841</v>
      </c>
      <c r="C3654" t="s">
        <v>4842</v>
      </c>
      <c r="D3654">
        <v>75.900000000000006</v>
      </c>
      <c r="E3654" t="s">
        <v>4845</v>
      </c>
      <c r="F3654">
        <v>7.12</v>
      </c>
      <c r="I3654" t="s">
        <v>13692</v>
      </c>
      <c r="K3654" t="s">
        <v>6860</v>
      </c>
      <c r="L3654" t="s">
        <v>6861</v>
      </c>
      <c r="M3654" t="s">
        <v>14987</v>
      </c>
      <c r="N3654">
        <v>9</v>
      </c>
      <c r="O3654" t="s">
        <v>15311</v>
      </c>
      <c r="P3654" t="s">
        <v>18128</v>
      </c>
      <c r="Q3654">
        <v>7</v>
      </c>
      <c r="R3654">
        <v>2</v>
      </c>
      <c r="S3654">
        <v>3.65</v>
      </c>
      <c r="T3654">
        <v>3.7</v>
      </c>
      <c r="U3654">
        <v>447.83</v>
      </c>
      <c r="V3654">
        <v>122.62</v>
      </c>
      <c r="W3654">
        <v>2.9</v>
      </c>
      <c r="X3654">
        <v>8.39</v>
      </c>
      <c r="Y3654">
        <v>4.5199999999999996</v>
      </c>
      <c r="Z3654">
        <v>2</v>
      </c>
      <c r="AA3654" t="s">
        <v>4250</v>
      </c>
      <c r="AB3654">
        <v>0</v>
      </c>
      <c r="AC3654">
        <v>5</v>
      </c>
      <c r="AD3654">
        <v>2.6976428571428568</v>
      </c>
      <c r="AF3654" t="s">
        <v>7949</v>
      </c>
      <c r="AI3654">
        <v>0</v>
      </c>
      <c r="AJ3654">
        <v>0</v>
      </c>
      <c r="AM3654" t="s">
        <v>20019</v>
      </c>
    </row>
    <row r="3655" spans="1:39" x14ac:dyDescent="0.25">
      <c r="A3655" t="s">
        <v>10477</v>
      </c>
      <c r="B3655" t="s">
        <v>4841</v>
      </c>
      <c r="C3655" t="s">
        <v>4842</v>
      </c>
      <c r="D3655">
        <v>75.900000000000006</v>
      </c>
      <c r="E3655" t="s">
        <v>4845</v>
      </c>
      <c r="F3655">
        <v>7.12</v>
      </c>
      <c r="I3655" t="s">
        <v>13693</v>
      </c>
      <c r="K3655" t="s">
        <v>6860</v>
      </c>
      <c r="L3655" t="s">
        <v>6861</v>
      </c>
      <c r="M3655" t="s">
        <v>14987</v>
      </c>
      <c r="N3655">
        <v>9</v>
      </c>
      <c r="O3655" t="s">
        <v>15311</v>
      </c>
      <c r="P3655" t="s">
        <v>18129</v>
      </c>
      <c r="Q3655">
        <v>6</v>
      </c>
      <c r="R3655">
        <v>2</v>
      </c>
      <c r="S3655">
        <v>3.64</v>
      </c>
      <c r="T3655">
        <v>3.64</v>
      </c>
      <c r="U3655">
        <v>463.46</v>
      </c>
      <c r="V3655">
        <v>85.42</v>
      </c>
      <c r="W3655">
        <v>4.47</v>
      </c>
      <c r="Y3655">
        <v>4.4400000000000004</v>
      </c>
      <c r="Z3655">
        <v>3</v>
      </c>
      <c r="AA3655" t="s">
        <v>4250</v>
      </c>
      <c r="AB3655">
        <v>0</v>
      </c>
      <c r="AC3655">
        <v>4</v>
      </c>
      <c r="AD3655">
        <v>3.621</v>
      </c>
      <c r="AF3655" t="s">
        <v>7949</v>
      </c>
      <c r="AI3655">
        <v>0</v>
      </c>
      <c r="AJ3655">
        <v>0</v>
      </c>
      <c r="AM3655" t="s">
        <v>20019</v>
      </c>
    </row>
    <row r="3656" spans="1:39" x14ac:dyDescent="0.25">
      <c r="A3656" t="s">
        <v>10312</v>
      </c>
      <c r="B3656" t="s">
        <v>4841</v>
      </c>
      <c r="C3656" t="s">
        <v>4842</v>
      </c>
      <c r="D3656">
        <v>76</v>
      </c>
      <c r="E3656" t="s">
        <v>4845</v>
      </c>
      <c r="F3656">
        <v>7.12</v>
      </c>
      <c r="K3656" t="s">
        <v>6860</v>
      </c>
      <c r="L3656" t="s">
        <v>6861</v>
      </c>
      <c r="M3656" t="s">
        <v>15104</v>
      </c>
      <c r="N3656">
        <v>9</v>
      </c>
      <c r="O3656" t="s">
        <v>15469</v>
      </c>
      <c r="P3656" t="s">
        <v>17964</v>
      </c>
      <c r="Q3656">
        <v>6</v>
      </c>
      <c r="R3656">
        <v>1</v>
      </c>
      <c r="S3656">
        <v>2.5499999999999998</v>
      </c>
      <c r="T3656">
        <v>2.56</v>
      </c>
      <c r="U3656">
        <v>369.4</v>
      </c>
      <c r="V3656">
        <v>78.959999999999994</v>
      </c>
      <c r="W3656">
        <v>2.76</v>
      </c>
      <c r="Y3656">
        <v>5.78</v>
      </c>
      <c r="Z3656">
        <v>2</v>
      </c>
      <c r="AA3656" t="s">
        <v>4250</v>
      </c>
      <c r="AB3656">
        <v>0</v>
      </c>
      <c r="AC3656">
        <v>1</v>
      </c>
      <c r="AD3656">
        <v>5.491190476190476</v>
      </c>
      <c r="AF3656" t="s">
        <v>7949</v>
      </c>
      <c r="AI3656">
        <v>0</v>
      </c>
      <c r="AJ3656">
        <v>0</v>
      </c>
      <c r="AK3656" t="s">
        <v>19914</v>
      </c>
      <c r="AL3656" t="s">
        <v>19914</v>
      </c>
      <c r="AM3656" t="s">
        <v>20019</v>
      </c>
    </row>
    <row r="3657" spans="1:39" x14ac:dyDescent="0.25">
      <c r="A3657" t="s">
        <v>10478</v>
      </c>
      <c r="B3657" t="s">
        <v>4841</v>
      </c>
      <c r="C3657" t="s">
        <v>4842</v>
      </c>
      <c r="D3657">
        <v>76</v>
      </c>
      <c r="E3657" t="s">
        <v>4845</v>
      </c>
      <c r="F3657">
        <v>7.12</v>
      </c>
      <c r="K3657" t="s">
        <v>6860</v>
      </c>
      <c r="L3657" t="s">
        <v>6861</v>
      </c>
      <c r="M3657" t="s">
        <v>14978</v>
      </c>
      <c r="N3657">
        <v>9</v>
      </c>
      <c r="O3657" t="s">
        <v>15363</v>
      </c>
      <c r="P3657" t="s">
        <v>18130</v>
      </c>
      <c r="Q3657">
        <v>6</v>
      </c>
      <c r="R3657">
        <v>3</v>
      </c>
      <c r="S3657">
        <v>2.44</v>
      </c>
      <c r="T3657">
        <v>3.24</v>
      </c>
      <c r="U3657">
        <v>610.67999999999995</v>
      </c>
      <c r="V3657">
        <v>103.67</v>
      </c>
      <c r="W3657">
        <v>4.5999999999999996</v>
      </c>
      <c r="X3657">
        <v>12.94</v>
      </c>
      <c r="Y3657">
        <v>8.3000000000000007</v>
      </c>
      <c r="Z3657">
        <v>3</v>
      </c>
      <c r="AA3657" t="s">
        <v>4250</v>
      </c>
      <c r="AB3657">
        <v>1</v>
      </c>
      <c r="AC3657">
        <v>11</v>
      </c>
      <c r="AD3657">
        <v>3.2210000000000001</v>
      </c>
      <c r="AF3657" t="s">
        <v>7949</v>
      </c>
      <c r="AI3657">
        <v>0</v>
      </c>
      <c r="AJ3657">
        <v>0</v>
      </c>
      <c r="AK3657" t="s">
        <v>7992</v>
      </c>
      <c r="AL3657" t="s">
        <v>7992</v>
      </c>
      <c r="AM3657" t="s">
        <v>20019</v>
      </c>
    </row>
    <row r="3658" spans="1:39" x14ac:dyDescent="0.25">
      <c r="A3658" t="s">
        <v>8220</v>
      </c>
      <c r="B3658" t="s">
        <v>4841</v>
      </c>
      <c r="C3658" t="s">
        <v>4842</v>
      </c>
      <c r="D3658">
        <v>76</v>
      </c>
      <c r="E3658" t="s">
        <v>4845</v>
      </c>
      <c r="F3658">
        <v>7.12</v>
      </c>
      <c r="I3658" t="s">
        <v>13694</v>
      </c>
      <c r="K3658" t="s">
        <v>6860</v>
      </c>
      <c r="L3658" t="s">
        <v>6861</v>
      </c>
      <c r="M3658" t="s">
        <v>15122</v>
      </c>
      <c r="N3658">
        <v>9</v>
      </c>
      <c r="O3658" t="s">
        <v>15494</v>
      </c>
      <c r="P3658" t="s">
        <v>15873</v>
      </c>
      <c r="Q3658">
        <v>5</v>
      </c>
      <c r="R3658">
        <v>2</v>
      </c>
      <c r="S3658">
        <v>2.73</v>
      </c>
      <c r="T3658">
        <v>2.73</v>
      </c>
      <c r="U3658">
        <v>427.41</v>
      </c>
      <c r="V3658">
        <v>59.64</v>
      </c>
      <c r="W3658">
        <v>3.25</v>
      </c>
      <c r="Y3658">
        <v>4.26</v>
      </c>
      <c r="Z3658">
        <v>1</v>
      </c>
      <c r="AA3658" t="s">
        <v>4250</v>
      </c>
      <c r="AB3658">
        <v>0</v>
      </c>
      <c r="AC3658">
        <v>5</v>
      </c>
      <c r="AD3658">
        <v>4.6534999999999993</v>
      </c>
      <c r="AF3658" t="s">
        <v>7949</v>
      </c>
      <c r="AI3658">
        <v>0</v>
      </c>
      <c r="AJ3658">
        <v>0</v>
      </c>
      <c r="AM3658" t="s">
        <v>20019</v>
      </c>
    </row>
    <row r="3659" spans="1:39" x14ac:dyDescent="0.25">
      <c r="A3659" t="s">
        <v>8661</v>
      </c>
      <c r="B3659" t="s">
        <v>4841</v>
      </c>
      <c r="C3659" t="s">
        <v>4842</v>
      </c>
      <c r="D3659">
        <v>76</v>
      </c>
      <c r="E3659" t="s">
        <v>4845</v>
      </c>
      <c r="F3659">
        <v>7.12</v>
      </c>
      <c r="K3659" t="s">
        <v>6860</v>
      </c>
      <c r="L3659" t="s">
        <v>6861</v>
      </c>
      <c r="M3659" t="s">
        <v>15013</v>
      </c>
      <c r="N3659">
        <v>9</v>
      </c>
      <c r="O3659" t="s">
        <v>15372</v>
      </c>
      <c r="P3659" t="s">
        <v>16314</v>
      </c>
      <c r="Q3659">
        <v>6</v>
      </c>
      <c r="R3659">
        <v>1</v>
      </c>
      <c r="S3659">
        <v>4.8499999999999996</v>
      </c>
      <c r="T3659">
        <v>4.8600000000000003</v>
      </c>
      <c r="U3659">
        <v>433.48</v>
      </c>
      <c r="V3659">
        <v>78.959999999999994</v>
      </c>
      <c r="W3659">
        <v>5.01</v>
      </c>
      <c r="Y3659">
        <v>5.74</v>
      </c>
      <c r="Z3659">
        <v>3</v>
      </c>
      <c r="AA3659" t="s">
        <v>4250</v>
      </c>
      <c r="AB3659">
        <v>1</v>
      </c>
      <c r="AC3659">
        <v>3</v>
      </c>
      <c r="AD3659">
        <v>3.37847619047619</v>
      </c>
      <c r="AF3659" t="s">
        <v>7949</v>
      </c>
      <c r="AI3659">
        <v>0</v>
      </c>
      <c r="AJ3659">
        <v>0</v>
      </c>
      <c r="AK3659" t="s">
        <v>19851</v>
      </c>
      <c r="AL3659" t="s">
        <v>19851</v>
      </c>
      <c r="AM3659" t="s">
        <v>20019</v>
      </c>
    </row>
    <row r="3660" spans="1:39" x14ac:dyDescent="0.25">
      <c r="A3660" t="s">
        <v>10479</v>
      </c>
      <c r="B3660" t="s">
        <v>4841</v>
      </c>
      <c r="C3660" t="s">
        <v>4842</v>
      </c>
      <c r="D3660">
        <v>76</v>
      </c>
      <c r="E3660" t="s">
        <v>4845</v>
      </c>
      <c r="F3660">
        <v>7.12</v>
      </c>
      <c r="I3660" t="s">
        <v>13695</v>
      </c>
      <c r="K3660" t="s">
        <v>6860</v>
      </c>
      <c r="L3660" t="s">
        <v>6861</v>
      </c>
      <c r="M3660" t="s">
        <v>14955</v>
      </c>
      <c r="N3660">
        <v>8</v>
      </c>
      <c r="O3660" t="s">
        <v>15276</v>
      </c>
      <c r="P3660" t="s">
        <v>18131</v>
      </c>
      <c r="Q3660">
        <v>6</v>
      </c>
      <c r="R3660">
        <v>1</v>
      </c>
      <c r="S3660">
        <v>1.96</v>
      </c>
      <c r="T3660">
        <v>2.0299999999999998</v>
      </c>
      <c r="U3660">
        <v>387.39</v>
      </c>
      <c r="V3660">
        <v>78.959999999999994</v>
      </c>
      <c r="W3660">
        <v>3.11</v>
      </c>
      <c r="Y3660">
        <v>6.59</v>
      </c>
      <c r="Z3660">
        <v>2</v>
      </c>
      <c r="AA3660" t="s">
        <v>4250</v>
      </c>
      <c r="AB3660">
        <v>0</v>
      </c>
      <c r="AC3660">
        <v>4</v>
      </c>
      <c r="AD3660">
        <v>5.6376904761904756</v>
      </c>
      <c r="AF3660" t="s">
        <v>7949</v>
      </c>
      <c r="AI3660">
        <v>0</v>
      </c>
      <c r="AJ3660">
        <v>0</v>
      </c>
      <c r="AM3660" t="s">
        <v>20019</v>
      </c>
    </row>
    <row r="3661" spans="1:39" x14ac:dyDescent="0.25">
      <c r="A3661" t="s">
        <v>8665</v>
      </c>
      <c r="B3661" t="s">
        <v>4841</v>
      </c>
      <c r="C3661" t="s">
        <v>4842</v>
      </c>
      <c r="D3661">
        <v>76</v>
      </c>
      <c r="E3661" t="s">
        <v>4845</v>
      </c>
      <c r="F3661">
        <v>7.12</v>
      </c>
      <c r="K3661" t="s">
        <v>6860</v>
      </c>
      <c r="L3661" t="s">
        <v>6861</v>
      </c>
      <c r="M3661" t="s">
        <v>15194</v>
      </c>
      <c r="N3661">
        <v>9</v>
      </c>
      <c r="O3661" t="s">
        <v>15582</v>
      </c>
      <c r="P3661" t="s">
        <v>16318</v>
      </c>
      <c r="Q3661">
        <v>5</v>
      </c>
      <c r="R3661">
        <v>3</v>
      </c>
      <c r="S3661">
        <v>6.65</v>
      </c>
      <c r="T3661">
        <v>6.87</v>
      </c>
      <c r="U3661">
        <v>612.88</v>
      </c>
      <c r="V3661">
        <v>107.61</v>
      </c>
      <c r="W3661">
        <v>5</v>
      </c>
      <c r="Y3661">
        <v>7.62</v>
      </c>
      <c r="Z3661">
        <v>2</v>
      </c>
      <c r="AA3661" t="s">
        <v>4250</v>
      </c>
      <c r="AB3661">
        <v>2</v>
      </c>
      <c r="AC3661">
        <v>13</v>
      </c>
      <c r="AD3661">
        <v>1.579666666666667</v>
      </c>
      <c r="AF3661" t="s">
        <v>7949</v>
      </c>
      <c r="AI3661">
        <v>0</v>
      </c>
      <c r="AJ3661">
        <v>0</v>
      </c>
      <c r="AK3661" t="s">
        <v>19904</v>
      </c>
      <c r="AL3661" t="s">
        <v>19904</v>
      </c>
      <c r="AM3661" t="s">
        <v>20019</v>
      </c>
    </row>
    <row r="3662" spans="1:39" x14ac:dyDescent="0.25">
      <c r="A3662" t="s">
        <v>10480</v>
      </c>
      <c r="B3662" t="s">
        <v>4841</v>
      </c>
      <c r="C3662" t="s">
        <v>4842</v>
      </c>
      <c r="D3662">
        <v>76</v>
      </c>
      <c r="E3662" t="s">
        <v>4845</v>
      </c>
      <c r="F3662">
        <v>7.12</v>
      </c>
      <c r="K3662" t="s">
        <v>6860</v>
      </c>
      <c r="M3662" t="s">
        <v>14992</v>
      </c>
      <c r="N3662">
        <v>8</v>
      </c>
      <c r="O3662" t="s">
        <v>15318</v>
      </c>
      <c r="P3662" t="s">
        <v>18132</v>
      </c>
      <c r="Q3662">
        <v>8</v>
      </c>
      <c r="R3662">
        <v>4</v>
      </c>
      <c r="S3662">
        <v>0.94</v>
      </c>
      <c r="T3662">
        <v>2</v>
      </c>
      <c r="U3662">
        <v>604.67999999999995</v>
      </c>
      <c r="V3662">
        <v>140.56</v>
      </c>
      <c r="W3662">
        <v>3.06</v>
      </c>
      <c r="X3662">
        <v>10.96</v>
      </c>
      <c r="Y3662">
        <v>8.3800000000000008</v>
      </c>
      <c r="Z3662">
        <v>3</v>
      </c>
      <c r="AA3662" t="s">
        <v>4250</v>
      </c>
      <c r="AB3662">
        <v>1</v>
      </c>
      <c r="AC3662">
        <v>13</v>
      </c>
      <c r="AD3662">
        <v>2.81</v>
      </c>
      <c r="AF3662" t="s">
        <v>7949</v>
      </c>
      <c r="AI3662">
        <v>0</v>
      </c>
      <c r="AJ3662">
        <v>0</v>
      </c>
      <c r="AK3662" t="s">
        <v>19864</v>
      </c>
      <c r="AL3662" t="s">
        <v>19864</v>
      </c>
      <c r="AM3662" t="s">
        <v>20019</v>
      </c>
    </row>
    <row r="3663" spans="1:39" x14ac:dyDescent="0.25">
      <c r="A3663" t="s">
        <v>10481</v>
      </c>
      <c r="B3663" t="s">
        <v>4841</v>
      </c>
      <c r="C3663" t="s">
        <v>4842</v>
      </c>
      <c r="D3663">
        <v>76</v>
      </c>
      <c r="E3663" t="s">
        <v>4845</v>
      </c>
      <c r="F3663">
        <v>7.12</v>
      </c>
      <c r="I3663" t="s">
        <v>13696</v>
      </c>
      <c r="K3663" t="s">
        <v>6860</v>
      </c>
      <c r="L3663" t="s">
        <v>6861</v>
      </c>
      <c r="M3663" t="s">
        <v>15075</v>
      </c>
      <c r="N3663">
        <v>9</v>
      </c>
      <c r="O3663" t="s">
        <v>15429</v>
      </c>
      <c r="P3663" t="s">
        <v>18133</v>
      </c>
      <c r="Q3663">
        <v>6</v>
      </c>
      <c r="R3663">
        <v>2</v>
      </c>
      <c r="S3663">
        <v>3.49</v>
      </c>
      <c r="T3663">
        <v>3.5</v>
      </c>
      <c r="U3663">
        <v>371.44</v>
      </c>
      <c r="V3663">
        <v>93.26</v>
      </c>
      <c r="W3663">
        <v>3.36</v>
      </c>
      <c r="X3663">
        <v>9.44</v>
      </c>
      <c r="Y3663">
        <v>5.18</v>
      </c>
      <c r="Z3663">
        <v>2</v>
      </c>
      <c r="AA3663" t="s">
        <v>4250</v>
      </c>
      <c r="AB3663">
        <v>0</v>
      </c>
      <c r="AC3663">
        <v>3</v>
      </c>
      <c r="AD3663">
        <v>4.3146190476190469</v>
      </c>
      <c r="AF3663" t="s">
        <v>7949</v>
      </c>
      <c r="AI3663">
        <v>0</v>
      </c>
      <c r="AJ3663">
        <v>0</v>
      </c>
      <c r="AM3663" t="s">
        <v>20019</v>
      </c>
    </row>
    <row r="3664" spans="1:39" x14ac:dyDescent="0.25">
      <c r="A3664" t="s">
        <v>10481</v>
      </c>
      <c r="B3664" t="s">
        <v>4841</v>
      </c>
      <c r="C3664" t="s">
        <v>4842</v>
      </c>
      <c r="D3664">
        <v>76</v>
      </c>
      <c r="E3664" t="s">
        <v>4845</v>
      </c>
      <c r="F3664">
        <v>7.12</v>
      </c>
      <c r="I3664" t="s">
        <v>13697</v>
      </c>
      <c r="K3664" t="s">
        <v>6860</v>
      </c>
      <c r="L3664" t="s">
        <v>6861</v>
      </c>
      <c r="M3664" t="s">
        <v>15076</v>
      </c>
      <c r="N3664">
        <v>8</v>
      </c>
      <c r="O3664" t="s">
        <v>15430</v>
      </c>
      <c r="P3664" t="s">
        <v>18133</v>
      </c>
      <c r="Q3664">
        <v>6</v>
      </c>
      <c r="R3664">
        <v>2</v>
      </c>
      <c r="S3664">
        <v>3.49</v>
      </c>
      <c r="T3664">
        <v>3.5</v>
      </c>
      <c r="U3664">
        <v>371.44</v>
      </c>
      <c r="V3664">
        <v>93.26</v>
      </c>
      <c r="W3664">
        <v>3.36</v>
      </c>
      <c r="X3664">
        <v>9.44</v>
      </c>
      <c r="Y3664">
        <v>5.18</v>
      </c>
      <c r="Z3664">
        <v>2</v>
      </c>
      <c r="AA3664" t="s">
        <v>4250</v>
      </c>
      <c r="AB3664">
        <v>0</v>
      </c>
      <c r="AC3664">
        <v>3</v>
      </c>
      <c r="AD3664">
        <v>4.3146190476190469</v>
      </c>
      <c r="AF3664" t="s">
        <v>7949</v>
      </c>
      <c r="AI3664">
        <v>0</v>
      </c>
      <c r="AJ3664">
        <v>0</v>
      </c>
      <c r="AM3664" t="s">
        <v>20019</v>
      </c>
    </row>
    <row r="3665" spans="1:39" x14ac:dyDescent="0.25">
      <c r="A3665" t="s">
        <v>10482</v>
      </c>
      <c r="B3665" t="s">
        <v>4841</v>
      </c>
      <c r="C3665" t="s">
        <v>4842</v>
      </c>
      <c r="D3665">
        <v>76</v>
      </c>
      <c r="E3665" t="s">
        <v>4845</v>
      </c>
      <c r="F3665">
        <v>7.12</v>
      </c>
      <c r="I3665" t="s">
        <v>13698</v>
      </c>
      <c r="K3665" t="s">
        <v>6860</v>
      </c>
      <c r="L3665" t="s">
        <v>6861</v>
      </c>
      <c r="M3665" t="s">
        <v>15122</v>
      </c>
      <c r="N3665">
        <v>9</v>
      </c>
      <c r="O3665" t="s">
        <v>15494</v>
      </c>
      <c r="P3665" t="s">
        <v>18134</v>
      </c>
      <c r="Q3665">
        <v>5</v>
      </c>
      <c r="R3665">
        <v>2</v>
      </c>
      <c r="S3665">
        <v>2.78</v>
      </c>
      <c r="T3665">
        <v>2.78</v>
      </c>
      <c r="U3665">
        <v>409.42</v>
      </c>
      <c r="V3665">
        <v>59.64</v>
      </c>
      <c r="W3665">
        <v>3.3</v>
      </c>
      <c r="Y3665">
        <v>4.59</v>
      </c>
      <c r="Z3665">
        <v>1</v>
      </c>
      <c r="AA3665" t="s">
        <v>4250</v>
      </c>
      <c r="AB3665">
        <v>0</v>
      </c>
      <c r="AC3665">
        <v>4</v>
      </c>
      <c r="AD3665">
        <v>4.7569999999999997</v>
      </c>
      <c r="AF3665" t="s">
        <v>7949</v>
      </c>
      <c r="AI3665">
        <v>0</v>
      </c>
      <c r="AJ3665">
        <v>0</v>
      </c>
      <c r="AM3665" t="s">
        <v>20019</v>
      </c>
    </row>
    <row r="3666" spans="1:39" x14ac:dyDescent="0.25">
      <c r="A3666" t="s">
        <v>10483</v>
      </c>
      <c r="B3666" t="s">
        <v>4841</v>
      </c>
      <c r="C3666" t="s">
        <v>4842</v>
      </c>
      <c r="D3666">
        <v>76.3</v>
      </c>
      <c r="E3666" t="s">
        <v>4845</v>
      </c>
      <c r="F3666">
        <v>7.12</v>
      </c>
      <c r="I3666" t="s">
        <v>13699</v>
      </c>
      <c r="K3666" t="s">
        <v>6860</v>
      </c>
      <c r="L3666" t="s">
        <v>6861</v>
      </c>
      <c r="M3666" t="s">
        <v>14987</v>
      </c>
      <c r="N3666">
        <v>9</v>
      </c>
      <c r="O3666" t="s">
        <v>15311</v>
      </c>
      <c r="P3666" t="s">
        <v>18135</v>
      </c>
      <c r="Q3666">
        <v>7</v>
      </c>
      <c r="R3666">
        <v>2</v>
      </c>
      <c r="S3666">
        <v>1.97</v>
      </c>
      <c r="T3666">
        <v>1.98</v>
      </c>
      <c r="U3666">
        <v>407.35</v>
      </c>
      <c r="V3666">
        <v>111.72</v>
      </c>
      <c r="W3666">
        <v>2.0699999999999998</v>
      </c>
      <c r="X3666">
        <v>8.91</v>
      </c>
      <c r="Y3666">
        <v>4.17</v>
      </c>
      <c r="Z3666">
        <v>2</v>
      </c>
      <c r="AA3666" t="s">
        <v>4250</v>
      </c>
      <c r="AB3666">
        <v>0</v>
      </c>
      <c r="AC3666">
        <v>5</v>
      </c>
      <c r="AD3666">
        <v>4.437785714285714</v>
      </c>
      <c r="AF3666" t="s">
        <v>7949</v>
      </c>
      <c r="AI3666">
        <v>0</v>
      </c>
      <c r="AJ3666">
        <v>0</v>
      </c>
      <c r="AM3666" t="s">
        <v>20019</v>
      </c>
    </row>
    <row r="3667" spans="1:39" x14ac:dyDescent="0.25">
      <c r="A3667" t="s">
        <v>10484</v>
      </c>
      <c r="B3667" t="s">
        <v>4841</v>
      </c>
      <c r="C3667" t="s">
        <v>4842</v>
      </c>
      <c r="D3667">
        <v>76.3</v>
      </c>
      <c r="E3667" t="s">
        <v>4845</v>
      </c>
      <c r="F3667">
        <v>7.12</v>
      </c>
      <c r="I3667" t="s">
        <v>13700</v>
      </c>
      <c r="K3667" t="s">
        <v>6860</v>
      </c>
      <c r="L3667" t="s">
        <v>6861</v>
      </c>
      <c r="M3667" t="s">
        <v>15042</v>
      </c>
      <c r="N3667">
        <v>9</v>
      </c>
      <c r="O3667" t="s">
        <v>15389</v>
      </c>
      <c r="P3667" t="s">
        <v>18136</v>
      </c>
      <c r="Q3667">
        <v>5</v>
      </c>
      <c r="R3667">
        <v>1</v>
      </c>
      <c r="S3667">
        <v>3.68</v>
      </c>
      <c r="T3667">
        <v>5.68</v>
      </c>
      <c r="U3667">
        <v>397.56</v>
      </c>
      <c r="V3667">
        <v>60.08</v>
      </c>
      <c r="W3667">
        <v>4.29</v>
      </c>
      <c r="Y3667">
        <v>11.54</v>
      </c>
      <c r="Z3667">
        <v>1</v>
      </c>
      <c r="AA3667" t="s">
        <v>4250</v>
      </c>
      <c r="AB3667">
        <v>0</v>
      </c>
      <c r="AC3667">
        <v>3</v>
      </c>
      <c r="AD3667">
        <v>2.7250476190476189</v>
      </c>
      <c r="AF3667" t="s">
        <v>7952</v>
      </c>
      <c r="AI3667">
        <v>0</v>
      </c>
      <c r="AJ3667">
        <v>0</v>
      </c>
      <c r="AM3667" t="s">
        <v>20019</v>
      </c>
    </row>
    <row r="3668" spans="1:39" x14ac:dyDescent="0.25">
      <c r="A3668" t="s">
        <v>10484</v>
      </c>
      <c r="B3668" t="s">
        <v>4841</v>
      </c>
      <c r="C3668" t="s">
        <v>4842</v>
      </c>
      <c r="D3668">
        <v>76.3</v>
      </c>
      <c r="E3668" t="s">
        <v>4845</v>
      </c>
      <c r="F3668">
        <v>7.12</v>
      </c>
      <c r="I3668" t="s">
        <v>13701</v>
      </c>
      <c r="K3668" t="s">
        <v>6860</v>
      </c>
      <c r="M3668" t="s">
        <v>15002</v>
      </c>
      <c r="N3668">
        <v>8</v>
      </c>
      <c r="O3668" t="s">
        <v>15332</v>
      </c>
      <c r="P3668" t="s">
        <v>18136</v>
      </c>
      <c r="Q3668">
        <v>5</v>
      </c>
      <c r="R3668">
        <v>1</v>
      </c>
      <c r="S3668">
        <v>3.68</v>
      </c>
      <c r="T3668">
        <v>5.68</v>
      </c>
      <c r="U3668">
        <v>397.56</v>
      </c>
      <c r="V3668">
        <v>60.08</v>
      </c>
      <c r="W3668">
        <v>4.29</v>
      </c>
      <c r="Y3668">
        <v>11.54</v>
      </c>
      <c r="Z3668">
        <v>1</v>
      </c>
      <c r="AA3668" t="s">
        <v>4250</v>
      </c>
      <c r="AB3668">
        <v>0</v>
      </c>
      <c r="AC3668">
        <v>3</v>
      </c>
      <c r="AD3668">
        <v>2.7250476190476189</v>
      </c>
      <c r="AF3668" t="s">
        <v>7952</v>
      </c>
      <c r="AI3668">
        <v>0</v>
      </c>
      <c r="AJ3668">
        <v>0</v>
      </c>
      <c r="AM3668" t="s">
        <v>20019</v>
      </c>
    </row>
    <row r="3669" spans="1:39" x14ac:dyDescent="0.25">
      <c r="A3669" t="s">
        <v>5741</v>
      </c>
      <c r="B3669" t="s">
        <v>4841</v>
      </c>
      <c r="C3669" t="s">
        <v>4842</v>
      </c>
      <c r="D3669">
        <v>76.5</v>
      </c>
      <c r="E3669" t="s">
        <v>4845</v>
      </c>
      <c r="F3669">
        <v>7.12</v>
      </c>
      <c r="I3669" t="s">
        <v>6546</v>
      </c>
      <c r="K3669" t="s">
        <v>6860</v>
      </c>
      <c r="L3669" t="s">
        <v>6861</v>
      </c>
      <c r="M3669" t="s">
        <v>6907</v>
      </c>
      <c r="N3669">
        <v>9</v>
      </c>
      <c r="O3669" t="s">
        <v>6972</v>
      </c>
      <c r="P3669" t="s">
        <v>7467</v>
      </c>
      <c r="Q3669">
        <v>9</v>
      </c>
      <c r="R3669">
        <v>2</v>
      </c>
      <c r="S3669">
        <v>2.59</v>
      </c>
      <c r="T3669">
        <v>2.6</v>
      </c>
      <c r="U3669">
        <v>425.45</v>
      </c>
      <c r="V3669">
        <v>130.18</v>
      </c>
      <c r="W3669">
        <v>1.47</v>
      </c>
      <c r="X3669">
        <v>9.48</v>
      </c>
      <c r="Y3669">
        <v>5.87</v>
      </c>
      <c r="Z3669">
        <v>2</v>
      </c>
      <c r="AA3669" t="s">
        <v>4250</v>
      </c>
      <c r="AB3669">
        <v>0</v>
      </c>
      <c r="AC3669">
        <v>3</v>
      </c>
      <c r="AD3669">
        <v>3.7374999999999998</v>
      </c>
      <c r="AF3669" t="s">
        <v>7949</v>
      </c>
      <c r="AI3669">
        <v>0</v>
      </c>
      <c r="AJ3669">
        <v>0</v>
      </c>
      <c r="AM3669" t="s">
        <v>20019</v>
      </c>
    </row>
    <row r="3670" spans="1:39" x14ac:dyDescent="0.25">
      <c r="A3670" t="s">
        <v>5741</v>
      </c>
      <c r="B3670" t="s">
        <v>4841</v>
      </c>
      <c r="C3670" t="s">
        <v>4842</v>
      </c>
      <c r="D3670">
        <v>76.5</v>
      </c>
      <c r="E3670" t="s">
        <v>4845</v>
      </c>
      <c r="F3670">
        <v>7.12</v>
      </c>
      <c r="I3670" t="s">
        <v>6547</v>
      </c>
      <c r="K3670" t="s">
        <v>6860</v>
      </c>
      <c r="L3670" t="s">
        <v>6861</v>
      </c>
      <c r="M3670" t="s">
        <v>6908</v>
      </c>
      <c r="N3670">
        <v>8</v>
      </c>
      <c r="O3670" t="s">
        <v>6973</v>
      </c>
      <c r="P3670" t="s">
        <v>7467</v>
      </c>
      <c r="Q3670">
        <v>9</v>
      </c>
      <c r="R3670">
        <v>2</v>
      </c>
      <c r="S3670">
        <v>2.59</v>
      </c>
      <c r="T3670">
        <v>2.6</v>
      </c>
      <c r="U3670">
        <v>425.45</v>
      </c>
      <c r="V3670">
        <v>130.18</v>
      </c>
      <c r="W3670">
        <v>1.47</v>
      </c>
      <c r="X3670">
        <v>9.48</v>
      </c>
      <c r="Y3670">
        <v>5.87</v>
      </c>
      <c r="Z3670">
        <v>2</v>
      </c>
      <c r="AA3670" t="s">
        <v>4250</v>
      </c>
      <c r="AB3670">
        <v>0</v>
      </c>
      <c r="AC3670">
        <v>3</v>
      </c>
      <c r="AD3670">
        <v>3.7374999999999998</v>
      </c>
      <c r="AF3670" t="s">
        <v>7949</v>
      </c>
      <c r="AI3670">
        <v>0</v>
      </c>
      <c r="AJ3670">
        <v>0</v>
      </c>
      <c r="AM3670" t="s">
        <v>20019</v>
      </c>
    </row>
    <row r="3671" spans="1:39" x14ac:dyDescent="0.25">
      <c r="A3671" t="s">
        <v>10485</v>
      </c>
      <c r="B3671" t="s">
        <v>4841</v>
      </c>
      <c r="C3671" t="s">
        <v>4842</v>
      </c>
      <c r="D3671">
        <v>76.599999999999994</v>
      </c>
      <c r="E3671" t="s">
        <v>4845</v>
      </c>
      <c r="F3671">
        <v>7.12</v>
      </c>
      <c r="K3671" t="s">
        <v>6860</v>
      </c>
      <c r="L3671" t="s">
        <v>6861</v>
      </c>
      <c r="M3671" t="s">
        <v>15008</v>
      </c>
      <c r="N3671">
        <v>9</v>
      </c>
      <c r="O3671" t="s">
        <v>15413</v>
      </c>
      <c r="P3671" t="s">
        <v>18137</v>
      </c>
      <c r="Q3671">
        <v>7</v>
      </c>
      <c r="R3671">
        <v>3</v>
      </c>
      <c r="S3671">
        <v>4.62</v>
      </c>
      <c r="T3671">
        <v>4.6399999999999997</v>
      </c>
      <c r="U3671">
        <v>589.71</v>
      </c>
      <c r="V3671">
        <v>101.94</v>
      </c>
      <c r="W3671">
        <v>5.28</v>
      </c>
      <c r="X3671">
        <v>12.95</v>
      </c>
      <c r="Y3671">
        <v>5.83</v>
      </c>
      <c r="Z3671">
        <v>3</v>
      </c>
      <c r="AA3671" t="s">
        <v>4250</v>
      </c>
      <c r="AB3671">
        <v>2</v>
      </c>
      <c r="AC3671">
        <v>9</v>
      </c>
      <c r="AD3671">
        <v>1.948666666666667</v>
      </c>
      <c r="AF3671" t="s">
        <v>7949</v>
      </c>
      <c r="AI3671">
        <v>0</v>
      </c>
      <c r="AJ3671">
        <v>0</v>
      </c>
      <c r="AK3671" t="s">
        <v>19913</v>
      </c>
      <c r="AL3671" t="s">
        <v>19913</v>
      </c>
      <c r="AM3671" t="s">
        <v>20019</v>
      </c>
    </row>
    <row r="3672" spans="1:39" x14ac:dyDescent="0.25">
      <c r="A3672" t="s">
        <v>10486</v>
      </c>
      <c r="B3672" t="s">
        <v>4841</v>
      </c>
      <c r="C3672" t="s">
        <v>4842</v>
      </c>
      <c r="D3672">
        <v>76.7</v>
      </c>
      <c r="E3672" t="s">
        <v>4845</v>
      </c>
      <c r="F3672">
        <v>7.12</v>
      </c>
      <c r="I3672" t="s">
        <v>13702</v>
      </c>
      <c r="K3672" t="s">
        <v>6860</v>
      </c>
      <c r="M3672" t="s">
        <v>14977</v>
      </c>
      <c r="N3672">
        <v>8</v>
      </c>
      <c r="O3672" t="s">
        <v>15298</v>
      </c>
      <c r="P3672" t="s">
        <v>18138</v>
      </c>
      <c r="Q3672">
        <v>7</v>
      </c>
      <c r="R3672">
        <v>1</v>
      </c>
      <c r="S3672">
        <v>1.44</v>
      </c>
      <c r="T3672">
        <v>3.43</v>
      </c>
      <c r="U3672">
        <v>384.51</v>
      </c>
      <c r="V3672">
        <v>72.97</v>
      </c>
      <c r="W3672">
        <v>3.29</v>
      </c>
      <c r="Y3672">
        <v>11.41</v>
      </c>
      <c r="Z3672">
        <v>2</v>
      </c>
      <c r="AA3672" t="s">
        <v>4250</v>
      </c>
      <c r="AB3672">
        <v>0</v>
      </c>
      <c r="AC3672">
        <v>2</v>
      </c>
      <c r="AD3672">
        <v>4.4432619047619042</v>
      </c>
      <c r="AF3672" t="s">
        <v>7952</v>
      </c>
      <c r="AI3672">
        <v>0</v>
      </c>
      <c r="AJ3672">
        <v>0</v>
      </c>
      <c r="AM3672" t="s">
        <v>20019</v>
      </c>
    </row>
    <row r="3673" spans="1:39" x14ac:dyDescent="0.25">
      <c r="A3673" t="s">
        <v>10487</v>
      </c>
      <c r="B3673" t="s">
        <v>4841</v>
      </c>
      <c r="C3673" t="s">
        <v>4842</v>
      </c>
      <c r="D3673">
        <v>77</v>
      </c>
      <c r="E3673" t="s">
        <v>4845</v>
      </c>
      <c r="F3673">
        <v>7.11</v>
      </c>
      <c r="K3673" t="s">
        <v>6860</v>
      </c>
      <c r="M3673" t="s">
        <v>6865</v>
      </c>
      <c r="N3673">
        <v>8</v>
      </c>
      <c r="O3673" t="s">
        <v>15553</v>
      </c>
      <c r="P3673" t="s">
        <v>18139</v>
      </c>
      <c r="Q3673">
        <v>4</v>
      </c>
      <c r="R3673">
        <v>3</v>
      </c>
      <c r="S3673">
        <v>2.99</v>
      </c>
      <c r="T3673">
        <v>4.07</v>
      </c>
      <c r="U3673">
        <v>502.65</v>
      </c>
      <c r="V3673">
        <v>70.59</v>
      </c>
      <c r="W3673">
        <v>5.13</v>
      </c>
      <c r="X3673">
        <v>13.91</v>
      </c>
      <c r="Y3673">
        <v>8.42</v>
      </c>
      <c r="Z3673">
        <v>2</v>
      </c>
      <c r="AA3673" t="s">
        <v>4250</v>
      </c>
      <c r="AB3673">
        <v>2</v>
      </c>
      <c r="AC3673">
        <v>9</v>
      </c>
      <c r="AD3673">
        <v>2.9266666666666672</v>
      </c>
      <c r="AF3673" t="s">
        <v>7949</v>
      </c>
      <c r="AI3673">
        <v>0</v>
      </c>
      <c r="AJ3673">
        <v>0</v>
      </c>
      <c r="AK3673" t="s">
        <v>19966</v>
      </c>
      <c r="AL3673" t="s">
        <v>19966</v>
      </c>
      <c r="AM3673" t="s">
        <v>20019</v>
      </c>
    </row>
    <row r="3674" spans="1:39" x14ac:dyDescent="0.25">
      <c r="A3674" t="s">
        <v>8220</v>
      </c>
      <c r="B3674" t="s">
        <v>4841</v>
      </c>
      <c r="C3674" t="s">
        <v>4842</v>
      </c>
      <c r="D3674">
        <v>77</v>
      </c>
      <c r="E3674" t="s">
        <v>4845</v>
      </c>
      <c r="F3674">
        <v>7.11</v>
      </c>
      <c r="K3674" t="s">
        <v>6860</v>
      </c>
      <c r="L3674" t="s">
        <v>6861</v>
      </c>
      <c r="M3674" t="s">
        <v>15189</v>
      </c>
      <c r="N3674">
        <v>9</v>
      </c>
      <c r="O3674" t="s">
        <v>15577</v>
      </c>
      <c r="P3674" t="s">
        <v>15873</v>
      </c>
      <c r="Q3674">
        <v>5</v>
      </c>
      <c r="R3674">
        <v>2</v>
      </c>
      <c r="S3674">
        <v>2.73</v>
      </c>
      <c r="T3674">
        <v>2.73</v>
      </c>
      <c r="U3674">
        <v>427.41</v>
      </c>
      <c r="V3674">
        <v>59.64</v>
      </c>
      <c r="W3674">
        <v>3.25</v>
      </c>
      <c r="Y3674">
        <v>4.26</v>
      </c>
      <c r="Z3674">
        <v>1</v>
      </c>
      <c r="AA3674" t="s">
        <v>4250</v>
      </c>
      <c r="AB3674">
        <v>0</v>
      </c>
      <c r="AC3674">
        <v>5</v>
      </c>
      <c r="AD3674">
        <v>4.6534999999999993</v>
      </c>
      <c r="AF3674" t="s">
        <v>7949</v>
      </c>
      <c r="AI3674">
        <v>0</v>
      </c>
      <c r="AJ3674">
        <v>0</v>
      </c>
      <c r="AK3674" t="s">
        <v>19839</v>
      </c>
      <c r="AL3674" t="s">
        <v>19839</v>
      </c>
      <c r="AM3674" t="s">
        <v>20019</v>
      </c>
    </row>
    <row r="3675" spans="1:39" x14ac:dyDescent="0.25">
      <c r="A3675" t="s">
        <v>9701</v>
      </c>
      <c r="B3675" t="s">
        <v>4841</v>
      </c>
      <c r="C3675" t="s">
        <v>4842</v>
      </c>
      <c r="D3675">
        <v>77</v>
      </c>
      <c r="E3675" t="s">
        <v>4845</v>
      </c>
      <c r="F3675">
        <v>7.11</v>
      </c>
      <c r="K3675" t="s">
        <v>6860</v>
      </c>
      <c r="L3675" t="s">
        <v>6861</v>
      </c>
      <c r="M3675" t="s">
        <v>15068</v>
      </c>
      <c r="N3675">
        <v>9</v>
      </c>
      <c r="O3675" t="s">
        <v>15421</v>
      </c>
      <c r="P3675" t="s">
        <v>17353</v>
      </c>
      <c r="Q3675">
        <v>6</v>
      </c>
      <c r="R3675">
        <v>2</v>
      </c>
      <c r="S3675">
        <v>1.43</v>
      </c>
      <c r="T3675">
        <v>1.43</v>
      </c>
      <c r="U3675">
        <v>389.34</v>
      </c>
      <c r="V3675">
        <v>113.39</v>
      </c>
      <c r="W3675">
        <v>2.19</v>
      </c>
      <c r="X3675">
        <v>9.9499999999999993</v>
      </c>
      <c r="Y3675">
        <v>2.87</v>
      </c>
      <c r="Z3675">
        <v>2</v>
      </c>
      <c r="AA3675" t="s">
        <v>4250</v>
      </c>
      <c r="AB3675">
        <v>0</v>
      </c>
      <c r="AC3675">
        <v>4</v>
      </c>
      <c r="AD3675">
        <v>4.510761904761905</v>
      </c>
      <c r="AF3675" t="s">
        <v>7949</v>
      </c>
      <c r="AI3675">
        <v>0</v>
      </c>
      <c r="AJ3675">
        <v>0</v>
      </c>
      <c r="AK3675" t="s">
        <v>19861</v>
      </c>
      <c r="AL3675" t="s">
        <v>19861</v>
      </c>
      <c r="AM3675" t="s">
        <v>20019</v>
      </c>
    </row>
    <row r="3676" spans="1:39" x14ac:dyDescent="0.25">
      <c r="A3676" t="s">
        <v>10488</v>
      </c>
      <c r="B3676" t="s">
        <v>4841</v>
      </c>
      <c r="C3676" t="s">
        <v>4842</v>
      </c>
      <c r="D3676">
        <v>77</v>
      </c>
      <c r="E3676" t="s">
        <v>4845</v>
      </c>
      <c r="F3676">
        <v>7.11</v>
      </c>
      <c r="I3676" t="s">
        <v>13703</v>
      </c>
      <c r="K3676" t="s">
        <v>6860</v>
      </c>
      <c r="L3676" t="s">
        <v>6861</v>
      </c>
      <c r="M3676" t="s">
        <v>14955</v>
      </c>
      <c r="N3676">
        <v>8</v>
      </c>
      <c r="O3676" t="s">
        <v>15276</v>
      </c>
      <c r="P3676" t="s">
        <v>18140</v>
      </c>
      <c r="Q3676">
        <v>7</v>
      </c>
      <c r="R3676">
        <v>1</v>
      </c>
      <c r="S3676">
        <v>1.92</v>
      </c>
      <c r="T3676">
        <v>1.94</v>
      </c>
      <c r="U3676">
        <v>378.43</v>
      </c>
      <c r="V3676">
        <v>91.85</v>
      </c>
      <c r="W3676">
        <v>2.41</v>
      </c>
      <c r="Y3676">
        <v>6.17</v>
      </c>
      <c r="Z3676">
        <v>2</v>
      </c>
      <c r="AA3676" t="s">
        <v>4250</v>
      </c>
      <c r="AB3676">
        <v>0</v>
      </c>
      <c r="AC3676">
        <v>1</v>
      </c>
      <c r="AD3676">
        <v>5.6400238095238091</v>
      </c>
      <c r="AF3676" t="s">
        <v>7949</v>
      </c>
      <c r="AI3676">
        <v>0</v>
      </c>
      <c r="AJ3676">
        <v>0</v>
      </c>
      <c r="AM3676" t="s">
        <v>20019</v>
      </c>
    </row>
    <row r="3677" spans="1:39" x14ac:dyDescent="0.25">
      <c r="A3677" t="s">
        <v>5808</v>
      </c>
      <c r="B3677" t="s">
        <v>4841</v>
      </c>
      <c r="C3677" t="s">
        <v>4842</v>
      </c>
      <c r="D3677">
        <v>77</v>
      </c>
      <c r="E3677" t="s">
        <v>4845</v>
      </c>
      <c r="F3677">
        <v>7.11</v>
      </c>
      <c r="K3677" t="s">
        <v>6860</v>
      </c>
      <c r="M3677" t="s">
        <v>15117</v>
      </c>
      <c r="N3677">
        <v>8</v>
      </c>
      <c r="O3677" t="s">
        <v>15489</v>
      </c>
      <c r="P3677" t="s">
        <v>7534</v>
      </c>
      <c r="Q3677">
        <v>5</v>
      </c>
      <c r="R3677">
        <v>2</v>
      </c>
      <c r="S3677">
        <v>2.1800000000000002</v>
      </c>
      <c r="T3677">
        <v>2.1800000000000002</v>
      </c>
      <c r="U3677">
        <v>504.61</v>
      </c>
      <c r="V3677">
        <v>104.39</v>
      </c>
      <c r="W3677">
        <v>4.6399999999999997</v>
      </c>
      <c r="X3677">
        <v>11.6</v>
      </c>
      <c r="Y3677">
        <v>4.97</v>
      </c>
      <c r="Z3677">
        <v>4</v>
      </c>
      <c r="AA3677" t="s">
        <v>4250</v>
      </c>
      <c r="AB3677">
        <v>1</v>
      </c>
      <c r="AC3677">
        <v>8</v>
      </c>
      <c r="AD3677">
        <v>3.930333333333333</v>
      </c>
      <c r="AF3677" t="s">
        <v>7949</v>
      </c>
      <c r="AI3677">
        <v>0</v>
      </c>
      <c r="AJ3677">
        <v>0</v>
      </c>
      <c r="AK3677" t="s">
        <v>7990</v>
      </c>
      <c r="AL3677" t="s">
        <v>7990</v>
      </c>
      <c r="AM3677" t="s">
        <v>20019</v>
      </c>
    </row>
    <row r="3678" spans="1:39" x14ac:dyDescent="0.25">
      <c r="A3678" t="s">
        <v>10489</v>
      </c>
      <c r="B3678" t="s">
        <v>4841</v>
      </c>
      <c r="C3678" t="s">
        <v>4842</v>
      </c>
      <c r="D3678">
        <v>77</v>
      </c>
      <c r="E3678" t="s">
        <v>4845</v>
      </c>
      <c r="F3678">
        <v>7.11</v>
      </c>
      <c r="K3678" t="s">
        <v>6860</v>
      </c>
      <c r="L3678" t="s">
        <v>6861</v>
      </c>
      <c r="M3678" t="s">
        <v>15195</v>
      </c>
      <c r="N3678">
        <v>9</v>
      </c>
      <c r="O3678" t="s">
        <v>15583</v>
      </c>
      <c r="P3678" t="s">
        <v>18141</v>
      </c>
      <c r="Q3678">
        <v>6</v>
      </c>
      <c r="R3678">
        <v>1</v>
      </c>
      <c r="S3678">
        <v>1.04</v>
      </c>
      <c r="T3678">
        <v>1.05</v>
      </c>
      <c r="U3678">
        <v>413.48</v>
      </c>
      <c r="V3678">
        <v>93.7</v>
      </c>
      <c r="W3678">
        <v>2.59</v>
      </c>
      <c r="Y3678">
        <v>5.69</v>
      </c>
      <c r="Z3678">
        <v>3</v>
      </c>
      <c r="AA3678" t="s">
        <v>4250</v>
      </c>
      <c r="AB3678">
        <v>0</v>
      </c>
      <c r="AC3678">
        <v>2</v>
      </c>
      <c r="AD3678">
        <v>5.3280000000000003</v>
      </c>
      <c r="AF3678" t="s">
        <v>7949</v>
      </c>
      <c r="AI3678">
        <v>0</v>
      </c>
      <c r="AJ3678">
        <v>0</v>
      </c>
      <c r="AK3678" t="s">
        <v>7974</v>
      </c>
      <c r="AL3678" t="s">
        <v>7974</v>
      </c>
      <c r="AM3678" t="s">
        <v>20019</v>
      </c>
    </row>
    <row r="3679" spans="1:39" x14ac:dyDescent="0.25">
      <c r="A3679" t="s">
        <v>8677</v>
      </c>
      <c r="B3679" t="s">
        <v>4841</v>
      </c>
      <c r="C3679" t="s">
        <v>4842</v>
      </c>
      <c r="D3679">
        <v>77</v>
      </c>
      <c r="E3679" t="s">
        <v>4845</v>
      </c>
      <c r="F3679">
        <v>7.11</v>
      </c>
      <c r="K3679" t="s">
        <v>6860</v>
      </c>
      <c r="L3679" t="s">
        <v>6861</v>
      </c>
      <c r="M3679" t="s">
        <v>15019</v>
      </c>
      <c r="N3679">
        <v>9</v>
      </c>
      <c r="O3679" t="s">
        <v>15357</v>
      </c>
      <c r="P3679" t="s">
        <v>16330</v>
      </c>
      <c r="Q3679">
        <v>7</v>
      </c>
      <c r="R3679">
        <v>2</v>
      </c>
      <c r="S3679">
        <v>-1.39</v>
      </c>
      <c r="T3679">
        <v>-1.38</v>
      </c>
      <c r="U3679">
        <v>450.4</v>
      </c>
      <c r="V3679">
        <v>126.28</v>
      </c>
      <c r="W3679">
        <v>2.97</v>
      </c>
      <c r="X3679">
        <v>9.2899999999999991</v>
      </c>
      <c r="Y3679">
        <v>3.2</v>
      </c>
      <c r="Z3679">
        <v>2</v>
      </c>
      <c r="AA3679" t="s">
        <v>4250</v>
      </c>
      <c r="AB3679">
        <v>0</v>
      </c>
      <c r="AC3679">
        <v>3</v>
      </c>
      <c r="AD3679">
        <v>3.854285714285715</v>
      </c>
      <c r="AF3679" t="s">
        <v>7949</v>
      </c>
      <c r="AI3679">
        <v>0</v>
      </c>
      <c r="AJ3679">
        <v>0</v>
      </c>
      <c r="AK3679" t="s">
        <v>7974</v>
      </c>
      <c r="AL3679" t="s">
        <v>7974</v>
      </c>
      <c r="AM3679" t="s">
        <v>20019</v>
      </c>
    </row>
    <row r="3680" spans="1:39" x14ac:dyDescent="0.25">
      <c r="A3680" t="s">
        <v>10490</v>
      </c>
      <c r="B3680" t="s">
        <v>4841</v>
      </c>
      <c r="C3680" t="s">
        <v>4842</v>
      </c>
      <c r="D3680">
        <v>77</v>
      </c>
      <c r="E3680" t="s">
        <v>4845</v>
      </c>
      <c r="F3680">
        <v>7.11</v>
      </c>
      <c r="I3680" t="s">
        <v>13704</v>
      </c>
      <c r="K3680" t="s">
        <v>6860</v>
      </c>
      <c r="L3680" t="s">
        <v>6861</v>
      </c>
      <c r="M3680" t="s">
        <v>15042</v>
      </c>
      <c r="N3680">
        <v>9</v>
      </c>
      <c r="O3680" t="s">
        <v>15389</v>
      </c>
      <c r="P3680" t="s">
        <v>18142</v>
      </c>
      <c r="Q3680">
        <v>5</v>
      </c>
      <c r="R3680">
        <v>1</v>
      </c>
      <c r="S3680">
        <v>1.66</v>
      </c>
      <c r="T3680">
        <v>1.66</v>
      </c>
      <c r="U3680">
        <v>454.49</v>
      </c>
      <c r="V3680">
        <v>71.849999999999994</v>
      </c>
      <c r="W3680">
        <v>3.85</v>
      </c>
      <c r="Y3680">
        <v>1.46</v>
      </c>
      <c r="Z3680">
        <v>1</v>
      </c>
      <c r="AA3680" t="s">
        <v>4250</v>
      </c>
      <c r="AB3680">
        <v>0</v>
      </c>
      <c r="AC3680">
        <v>6</v>
      </c>
      <c r="AD3680">
        <v>5.1584047619047606</v>
      </c>
      <c r="AF3680" t="s">
        <v>7949</v>
      </c>
      <c r="AI3680">
        <v>0</v>
      </c>
      <c r="AJ3680">
        <v>0</v>
      </c>
      <c r="AM3680" t="s">
        <v>20019</v>
      </c>
    </row>
    <row r="3681" spans="1:39" x14ac:dyDescent="0.25">
      <c r="A3681" t="s">
        <v>10491</v>
      </c>
      <c r="B3681" t="s">
        <v>4841</v>
      </c>
      <c r="C3681" t="s">
        <v>4842</v>
      </c>
      <c r="D3681">
        <v>77</v>
      </c>
      <c r="E3681" t="s">
        <v>4845</v>
      </c>
      <c r="F3681">
        <v>7.11</v>
      </c>
      <c r="I3681" t="s">
        <v>13705</v>
      </c>
      <c r="K3681" t="s">
        <v>6860</v>
      </c>
      <c r="L3681" t="s">
        <v>6861</v>
      </c>
      <c r="M3681" t="s">
        <v>15042</v>
      </c>
      <c r="N3681">
        <v>9</v>
      </c>
      <c r="O3681" t="s">
        <v>15389</v>
      </c>
      <c r="P3681" t="s">
        <v>18143</v>
      </c>
      <c r="Q3681">
        <v>4</v>
      </c>
      <c r="R3681">
        <v>1</v>
      </c>
      <c r="S3681">
        <v>4.08</v>
      </c>
      <c r="T3681">
        <v>4.08</v>
      </c>
      <c r="U3681">
        <v>451.53</v>
      </c>
      <c r="V3681">
        <v>67.92</v>
      </c>
      <c r="W3681">
        <v>4.32</v>
      </c>
      <c r="Y3681">
        <v>2.5</v>
      </c>
      <c r="Z3681">
        <v>1</v>
      </c>
      <c r="AA3681" t="s">
        <v>4250</v>
      </c>
      <c r="AB3681">
        <v>0</v>
      </c>
      <c r="AC3681">
        <v>5</v>
      </c>
      <c r="AD3681">
        <v>3.6395476190476188</v>
      </c>
      <c r="AF3681" t="s">
        <v>7949</v>
      </c>
      <c r="AI3681">
        <v>0</v>
      </c>
      <c r="AJ3681">
        <v>0</v>
      </c>
      <c r="AM3681" t="s">
        <v>20019</v>
      </c>
    </row>
    <row r="3682" spans="1:39" x14ac:dyDescent="0.25">
      <c r="A3682" t="s">
        <v>10491</v>
      </c>
      <c r="B3682" t="s">
        <v>4841</v>
      </c>
      <c r="C3682" t="s">
        <v>4842</v>
      </c>
      <c r="D3682">
        <v>77</v>
      </c>
      <c r="E3682" t="s">
        <v>4845</v>
      </c>
      <c r="F3682">
        <v>7.11</v>
      </c>
      <c r="I3682" t="s">
        <v>13706</v>
      </c>
      <c r="K3682" t="s">
        <v>6860</v>
      </c>
      <c r="M3682" t="s">
        <v>15002</v>
      </c>
      <c r="N3682">
        <v>8</v>
      </c>
      <c r="O3682" t="s">
        <v>15332</v>
      </c>
      <c r="P3682" t="s">
        <v>18143</v>
      </c>
      <c r="Q3682">
        <v>4</v>
      </c>
      <c r="R3682">
        <v>1</v>
      </c>
      <c r="S3682">
        <v>4.08</v>
      </c>
      <c r="T3682">
        <v>4.08</v>
      </c>
      <c r="U3682">
        <v>451.53</v>
      </c>
      <c r="V3682">
        <v>67.92</v>
      </c>
      <c r="W3682">
        <v>4.32</v>
      </c>
      <c r="Y3682">
        <v>2.5</v>
      </c>
      <c r="Z3682">
        <v>1</v>
      </c>
      <c r="AA3682" t="s">
        <v>4250</v>
      </c>
      <c r="AB3682">
        <v>0</v>
      </c>
      <c r="AC3682">
        <v>5</v>
      </c>
      <c r="AD3682">
        <v>3.6395476190476188</v>
      </c>
      <c r="AF3682" t="s">
        <v>7949</v>
      </c>
      <c r="AI3682">
        <v>0</v>
      </c>
      <c r="AJ3682">
        <v>0</v>
      </c>
      <c r="AM3682" t="s">
        <v>20019</v>
      </c>
    </row>
    <row r="3683" spans="1:39" x14ac:dyDescent="0.25">
      <c r="A3683" t="s">
        <v>10492</v>
      </c>
      <c r="B3683" t="s">
        <v>4841</v>
      </c>
      <c r="C3683" t="s">
        <v>4842</v>
      </c>
      <c r="D3683">
        <v>77</v>
      </c>
      <c r="E3683" t="s">
        <v>4845</v>
      </c>
      <c r="F3683">
        <v>7.11</v>
      </c>
      <c r="I3683" t="s">
        <v>13707</v>
      </c>
      <c r="K3683" t="s">
        <v>6860</v>
      </c>
      <c r="M3683" t="s">
        <v>15002</v>
      </c>
      <c r="N3683">
        <v>8</v>
      </c>
      <c r="O3683" t="s">
        <v>15332</v>
      </c>
      <c r="P3683" t="s">
        <v>18144</v>
      </c>
      <c r="Q3683">
        <v>6</v>
      </c>
      <c r="R3683">
        <v>1</v>
      </c>
      <c r="S3683">
        <v>1.17</v>
      </c>
      <c r="T3683">
        <v>1.17</v>
      </c>
      <c r="U3683">
        <v>455.48</v>
      </c>
      <c r="V3683">
        <v>86.38</v>
      </c>
      <c r="W3683">
        <v>2.76</v>
      </c>
      <c r="Y3683">
        <v>2.23</v>
      </c>
      <c r="Z3683">
        <v>1</v>
      </c>
      <c r="AA3683" t="s">
        <v>4250</v>
      </c>
      <c r="AB3683">
        <v>0</v>
      </c>
      <c r="AC3683">
        <v>6</v>
      </c>
      <c r="AD3683">
        <v>5.1513333333333327</v>
      </c>
      <c r="AF3683" t="s">
        <v>7949</v>
      </c>
      <c r="AI3683">
        <v>0</v>
      </c>
      <c r="AJ3683">
        <v>0</v>
      </c>
      <c r="AM3683" t="s">
        <v>20019</v>
      </c>
    </row>
    <row r="3684" spans="1:39" x14ac:dyDescent="0.25">
      <c r="A3684" t="s">
        <v>10493</v>
      </c>
      <c r="B3684" t="s">
        <v>4841</v>
      </c>
      <c r="C3684" t="s">
        <v>4842</v>
      </c>
      <c r="D3684">
        <v>77.3</v>
      </c>
      <c r="E3684" t="s">
        <v>4845</v>
      </c>
      <c r="F3684">
        <v>7.11</v>
      </c>
      <c r="I3684" t="s">
        <v>13708</v>
      </c>
      <c r="K3684" t="s">
        <v>6860</v>
      </c>
      <c r="L3684" t="s">
        <v>6861</v>
      </c>
      <c r="M3684" t="s">
        <v>15185</v>
      </c>
      <c r="N3684">
        <v>9</v>
      </c>
      <c r="O3684" t="s">
        <v>15573</v>
      </c>
      <c r="P3684" t="s">
        <v>18145</v>
      </c>
      <c r="Q3684">
        <v>7</v>
      </c>
      <c r="R3684">
        <v>1</v>
      </c>
      <c r="S3684">
        <v>3.32</v>
      </c>
      <c r="T3684">
        <v>3.32</v>
      </c>
      <c r="U3684">
        <v>335.43</v>
      </c>
      <c r="V3684">
        <v>67.400000000000006</v>
      </c>
      <c r="W3684">
        <v>2.0699999999999998</v>
      </c>
      <c r="Y3684">
        <v>4.74</v>
      </c>
      <c r="Z3684">
        <v>2</v>
      </c>
      <c r="AA3684" t="s">
        <v>4250</v>
      </c>
      <c r="AB3684">
        <v>0</v>
      </c>
      <c r="AC3684">
        <v>2</v>
      </c>
      <c r="AD3684">
        <v>5.0133333333333336</v>
      </c>
      <c r="AF3684" t="s">
        <v>7949</v>
      </c>
      <c r="AI3684">
        <v>0</v>
      </c>
      <c r="AJ3684">
        <v>0</v>
      </c>
      <c r="AM3684" t="s">
        <v>20019</v>
      </c>
    </row>
    <row r="3685" spans="1:39" x14ac:dyDescent="0.25">
      <c r="A3685" t="s">
        <v>9954</v>
      </c>
      <c r="B3685" t="s">
        <v>4841</v>
      </c>
      <c r="C3685" t="s">
        <v>4842</v>
      </c>
      <c r="D3685">
        <v>77.62</v>
      </c>
      <c r="E3685" t="s">
        <v>4845</v>
      </c>
      <c r="F3685">
        <v>7.11</v>
      </c>
      <c r="K3685" t="s">
        <v>6860</v>
      </c>
      <c r="L3685" t="s">
        <v>6861</v>
      </c>
      <c r="M3685" t="s">
        <v>15106</v>
      </c>
      <c r="N3685">
        <v>9</v>
      </c>
      <c r="O3685" t="s">
        <v>15474</v>
      </c>
      <c r="P3685" t="s">
        <v>17606</v>
      </c>
      <c r="Q3685">
        <v>6</v>
      </c>
      <c r="R3685">
        <v>1</v>
      </c>
      <c r="S3685">
        <v>2.48</v>
      </c>
      <c r="T3685">
        <v>2.48</v>
      </c>
      <c r="U3685">
        <v>460.43</v>
      </c>
      <c r="V3685">
        <v>72.44</v>
      </c>
      <c r="W3685">
        <v>3.21</v>
      </c>
      <c r="Y3685">
        <v>4.87</v>
      </c>
      <c r="Z3685">
        <v>2</v>
      </c>
      <c r="AA3685" t="s">
        <v>4250</v>
      </c>
      <c r="AB3685">
        <v>0</v>
      </c>
      <c r="AC3685">
        <v>5</v>
      </c>
      <c r="AD3685">
        <v>4.8759761904761909</v>
      </c>
      <c r="AF3685" t="s">
        <v>7949</v>
      </c>
      <c r="AI3685">
        <v>0</v>
      </c>
      <c r="AJ3685">
        <v>0</v>
      </c>
      <c r="AK3685" t="s">
        <v>19920</v>
      </c>
      <c r="AL3685" t="s">
        <v>19920</v>
      </c>
      <c r="AM3685" t="s">
        <v>20019</v>
      </c>
    </row>
    <row r="3686" spans="1:39" x14ac:dyDescent="0.25">
      <c r="A3686" t="s">
        <v>6016</v>
      </c>
      <c r="B3686" t="s">
        <v>4841</v>
      </c>
      <c r="C3686" t="s">
        <v>4842</v>
      </c>
      <c r="D3686">
        <v>78</v>
      </c>
      <c r="E3686" t="s">
        <v>4845</v>
      </c>
      <c r="F3686">
        <v>7.11</v>
      </c>
      <c r="K3686" t="s">
        <v>6860</v>
      </c>
      <c r="L3686" t="s">
        <v>6861</v>
      </c>
      <c r="M3686" t="s">
        <v>14990</v>
      </c>
      <c r="N3686">
        <v>9</v>
      </c>
      <c r="O3686" t="s">
        <v>15541</v>
      </c>
      <c r="P3686" t="s">
        <v>7742</v>
      </c>
      <c r="Q3686">
        <v>6</v>
      </c>
      <c r="R3686">
        <v>4</v>
      </c>
      <c r="S3686">
        <v>0.9</v>
      </c>
      <c r="T3686">
        <v>1.87</v>
      </c>
      <c r="U3686">
        <v>578.74</v>
      </c>
      <c r="V3686">
        <v>127.84</v>
      </c>
      <c r="W3686">
        <v>3.03</v>
      </c>
      <c r="X3686">
        <v>13.72</v>
      </c>
      <c r="Y3686">
        <v>8.35</v>
      </c>
      <c r="Z3686">
        <v>3</v>
      </c>
      <c r="AA3686" t="s">
        <v>4250</v>
      </c>
      <c r="AB3686">
        <v>1</v>
      </c>
      <c r="AC3686">
        <v>13</v>
      </c>
      <c r="AD3686">
        <v>2.8250000000000002</v>
      </c>
      <c r="AF3686" t="s">
        <v>7949</v>
      </c>
      <c r="AI3686">
        <v>0</v>
      </c>
      <c r="AJ3686">
        <v>0</v>
      </c>
      <c r="AK3686" t="s">
        <v>7968</v>
      </c>
      <c r="AL3686" t="s">
        <v>7968</v>
      </c>
      <c r="AM3686" t="s">
        <v>20019</v>
      </c>
    </row>
    <row r="3687" spans="1:39" x14ac:dyDescent="0.25">
      <c r="A3687" t="s">
        <v>9072</v>
      </c>
      <c r="B3687" t="s">
        <v>4841</v>
      </c>
      <c r="C3687" t="s">
        <v>4842</v>
      </c>
      <c r="D3687">
        <v>78</v>
      </c>
      <c r="E3687" t="s">
        <v>4845</v>
      </c>
      <c r="F3687">
        <v>7.11</v>
      </c>
      <c r="K3687" t="s">
        <v>6860</v>
      </c>
      <c r="L3687" t="s">
        <v>6861</v>
      </c>
      <c r="M3687" t="s">
        <v>15048</v>
      </c>
      <c r="N3687">
        <v>9</v>
      </c>
      <c r="O3687" t="s">
        <v>15397</v>
      </c>
      <c r="P3687" t="s">
        <v>16724</v>
      </c>
      <c r="Q3687">
        <v>8</v>
      </c>
      <c r="R3687">
        <v>4</v>
      </c>
      <c r="S3687">
        <v>0.23</v>
      </c>
      <c r="T3687">
        <v>1.3</v>
      </c>
      <c r="U3687">
        <v>568.74</v>
      </c>
      <c r="V3687">
        <v>128.59</v>
      </c>
      <c r="W3687">
        <v>2.76</v>
      </c>
      <c r="X3687">
        <v>13.96</v>
      </c>
      <c r="Y3687">
        <v>8.5500000000000007</v>
      </c>
      <c r="Z3687">
        <v>3</v>
      </c>
      <c r="AA3687" t="s">
        <v>4250</v>
      </c>
      <c r="AB3687">
        <v>1</v>
      </c>
      <c r="AC3687">
        <v>13</v>
      </c>
      <c r="AD3687">
        <v>2.7250000000000001</v>
      </c>
      <c r="AF3687" t="s">
        <v>7952</v>
      </c>
      <c r="AI3687">
        <v>0</v>
      </c>
      <c r="AJ3687">
        <v>0</v>
      </c>
      <c r="AK3687" t="s">
        <v>19889</v>
      </c>
      <c r="AL3687" t="s">
        <v>19889</v>
      </c>
      <c r="AM3687" t="s">
        <v>20019</v>
      </c>
    </row>
    <row r="3688" spans="1:39" x14ac:dyDescent="0.25">
      <c r="A3688" t="s">
        <v>9072</v>
      </c>
      <c r="B3688" t="s">
        <v>4841</v>
      </c>
      <c r="C3688" t="s">
        <v>4842</v>
      </c>
      <c r="D3688">
        <v>78</v>
      </c>
      <c r="E3688" t="s">
        <v>4845</v>
      </c>
      <c r="F3688">
        <v>7.11</v>
      </c>
      <c r="K3688" t="s">
        <v>6860</v>
      </c>
      <c r="L3688" t="s">
        <v>6861</v>
      </c>
      <c r="M3688" t="s">
        <v>15050</v>
      </c>
      <c r="N3688">
        <v>9</v>
      </c>
      <c r="O3688" t="s">
        <v>15399</v>
      </c>
      <c r="P3688" t="s">
        <v>16724</v>
      </c>
      <c r="Q3688">
        <v>8</v>
      </c>
      <c r="R3688">
        <v>4</v>
      </c>
      <c r="S3688">
        <v>0.23</v>
      </c>
      <c r="T3688">
        <v>1.3</v>
      </c>
      <c r="U3688">
        <v>568.74</v>
      </c>
      <c r="V3688">
        <v>128.59</v>
      </c>
      <c r="W3688">
        <v>2.76</v>
      </c>
      <c r="X3688">
        <v>13.96</v>
      </c>
      <c r="Y3688">
        <v>8.5500000000000007</v>
      </c>
      <c r="Z3688">
        <v>3</v>
      </c>
      <c r="AA3688" t="s">
        <v>4250</v>
      </c>
      <c r="AB3688">
        <v>1</v>
      </c>
      <c r="AC3688">
        <v>13</v>
      </c>
      <c r="AD3688">
        <v>2.7250000000000001</v>
      </c>
      <c r="AF3688" t="s">
        <v>7952</v>
      </c>
      <c r="AI3688">
        <v>0</v>
      </c>
      <c r="AJ3688">
        <v>0</v>
      </c>
      <c r="AK3688" t="s">
        <v>19874</v>
      </c>
      <c r="AL3688" t="s">
        <v>19874</v>
      </c>
      <c r="AM3688" t="s">
        <v>20019</v>
      </c>
    </row>
    <row r="3689" spans="1:39" x14ac:dyDescent="0.25">
      <c r="A3689" t="s">
        <v>10494</v>
      </c>
      <c r="B3689" t="s">
        <v>4841</v>
      </c>
      <c r="C3689" t="s">
        <v>4842</v>
      </c>
      <c r="D3689">
        <v>78</v>
      </c>
      <c r="E3689" t="s">
        <v>4845</v>
      </c>
      <c r="F3689">
        <v>7.11</v>
      </c>
      <c r="K3689" t="s">
        <v>6860</v>
      </c>
      <c r="L3689" t="s">
        <v>6861</v>
      </c>
      <c r="M3689" t="s">
        <v>15035</v>
      </c>
      <c r="N3689">
        <v>9</v>
      </c>
      <c r="O3689" t="s">
        <v>15378</v>
      </c>
      <c r="P3689" t="s">
        <v>18146</v>
      </c>
      <c r="Q3689">
        <v>5</v>
      </c>
      <c r="R3689">
        <v>4</v>
      </c>
      <c r="S3689">
        <v>6.84</v>
      </c>
      <c r="T3689">
        <v>7.69</v>
      </c>
      <c r="U3689">
        <v>555.72</v>
      </c>
      <c r="V3689">
        <v>99.69</v>
      </c>
      <c r="W3689">
        <v>4.82</v>
      </c>
      <c r="X3689">
        <v>13.65</v>
      </c>
      <c r="Y3689">
        <v>8.01</v>
      </c>
      <c r="Z3689">
        <v>3</v>
      </c>
      <c r="AA3689" t="s">
        <v>4250</v>
      </c>
      <c r="AB3689">
        <v>1</v>
      </c>
      <c r="AC3689">
        <v>7</v>
      </c>
      <c r="AD3689">
        <v>1.6719999999999999</v>
      </c>
      <c r="AF3689" t="s">
        <v>7949</v>
      </c>
      <c r="AI3689">
        <v>0</v>
      </c>
      <c r="AJ3689">
        <v>0</v>
      </c>
      <c r="AK3689" t="s">
        <v>19842</v>
      </c>
      <c r="AL3689" t="s">
        <v>19842</v>
      </c>
      <c r="AM3689" t="s">
        <v>20019</v>
      </c>
    </row>
    <row r="3690" spans="1:39" x14ac:dyDescent="0.25">
      <c r="A3690" t="s">
        <v>10495</v>
      </c>
      <c r="B3690" t="s">
        <v>4841</v>
      </c>
      <c r="C3690" t="s">
        <v>4842</v>
      </c>
      <c r="D3690">
        <v>78</v>
      </c>
      <c r="E3690" t="s">
        <v>4845</v>
      </c>
      <c r="F3690">
        <v>7.11</v>
      </c>
      <c r="K3690" t="s">
        <v>6860</v>
      </c>
      <c r="L3690" t="s">
        <v>6861</v>
      </c>
      <c r="M3690" t="s">
        <v>15012</v>
      </c>
      <c r="N3690">
        <v>9</v>
      </c>
      <c r="O3690" t="s">
        <v>15348</v>
      </c>
      <c r="P3690" t="s">
        <v>18147</v>
      </c>
      <c r="Q3690">
        <v>6</v>
      </c>
      <c r="R3690">
        <v>3</v>
      </c>
      <c r="S3690">
        <v>3.52</v>
      </c>
      <c r="T3690">
        <v>3.57</v>
      </c>
      <c r="U3690">
        <v>560.65</v>
      </c>
      <c r="V3690">
        <v>101.65</v>
      </c>
      <c r="W3690">
        <v>3.93</v>
      </c>
      <c r="X3690">
        <v>13.47</v>
      </c>
      <c r="Y3690">
        <v>6.46</v>
      </c>
      <c r="Z3690">
        <v>2</v>
      </c>
      <c r="AA3690" t="s">
        <v>4250</v>
      </c>
      <c r="AB3690">
        <v>1</v>
      </c>
      <c r="AC3690">
        <v>8</v>
      </c>
      <c r="AD3690">
        <v>2.7333333333333329</v>
      </c>
      <c r="AF3690" t="s">
        <v>7949</v>
      </c>
      <c r="AI3690">
        <v>0</v>
      </c>
      <c r="AJ3690">
        <v>0</v>
      </c>
      <c r="AK3690" t="s">
        <v>19881</v>
      </c>
      <c r="AL3690" t="s">
        <v>19881</v>
      </c>
      <c r="AM3690" t="s">
        <v>20019</v>
      </c>
    </row>
    <row r="3691" spans="1:39" x14ac:dyDescent="0.25">
      <c r="A3691" t="s">
        <v>10446</v>
      </c>
      <c r="B3691" t="s">
        <v>4841</v>
      </c>
      <c r="C3691" t="s">
        <v>4842</v>
      </c>
      <c r="D3691">
        <v>78</v>
      </c>
      <c r="E3691" t="s">
        <v>4845</v>
      </c>
      <c r="F3691">
        <v>7.11</v>
      </c>
      <c r="K3691" t="s">
        <v>6860</v>
      </c>
      <c r="L3691" t="s">
        <v>6861</v>
      </c>
      <c r="M3691" t="s">
        <v>15141</v>
      </c>
      <c r="N3691">
        <v>9</v>
      </c>
      <c r="O3691" t="s">
        <v>15517</v>
      </c>
      <c r="P3691" t="s">
        <v>18098</v>
      </c>
      <c r="Q3691">
        <v>10</v>
      </c>
      <c r="R3691">
        <v>8</v>
      </c>
      <c r="S3691">
        <v>-2.35</v>
      </c>
      <c r="T3691">
        <v>1.1599999999999999</v>
      </c>
      <c r="U3691">
        <v>868.04</v>
      </c>
      <c r="V3691">
        <v>277.87</v>
      </c>
      <c r="W3691">
        <v>0.27</v>
      </c>
      <c r="X3691">
        <v>3.52</v>
      </c>
      <c r="Y3691">
        <v>0</v>
      </c>
      <c r="Z3691">
        <v>2</v>
      </c>
      <c r="AA3691" t="s">
        <v>4250</v>
      </c>
      <c r="AB3691">
        <v>2</v>
      </c>
      <c r="AC3691">
        <v>25</v>
      </c>
      <c r="AD3691">
        <v>3</v>
      </c>
      <c r="AF3691" t="s">
        <v>7951</v>
      </c>
      <c r="AI3691">
        <v>0</v>
      </c>
      <c r="AJ3691">
        <v>0</v>
      </c>
      <c r="AK3691" t="s">
        <v>19952</v>
      </c>
      <c r="AL3691" t="s">
        <v>19952</v>
      </c>
      <c r="AM3691" t="s">
        <v>20019</v>
      </c>
    </row>
    <row r="3692" spans="1:39" x14ac:dyDescent="0.25">
      <c r="A3692" t="s">
        <v>8573</v>
      </c>
      <c r="B3692" t="s">
        <v>4841</v>
      </c>
      <c r="C3692" t="s">
        <v>4842</v>
      </c>
      <c r="D3692">
        <v>78</v>
      </c>
      <c r="E3692" t="s">
        <v>4845</v>
      </c>
      <c r="F3692">
        <v>7.11</v>
      </c>
      <c r="K3692" t="s">
        <v>6860</v>
      </c>
      <c r="L3692" t="s">
        <v>6861</v>
      </c>
      <c r="M3692" t="s">
        <v>15157</v>
      </c>
      <c r="N3692">
        <v>9</v>
      </c>
      <c r="O3692" t="s">
        <v>15535</v>
      </c>
      <c r="P3692" t="s">
        <v>16226</v>
      </c>
      <c r="Q3692">
        <v>6</v>
      </c>
      <c r="R3692">
        <v>1</v>
      </c>
      <c r="S3692">
        <v>2.86</v>
      </c>
      <c r="T3692">
        <v>2.86</v>
      </c>
      <c r="U3692">
        <v>365.41</v>
      </c>
      <c r="V3692">
        <v>73.64</v>
      </c>
      <c r="W3692">
        <v>3.3</v>
      </c>
      <c r="Y3692">
        <v>4.2</v>
      </c>
      <c r="Z3692">
        <v>2</v>
      </c>
      <c r="AA3692" t="s">
        <v>4250</v>
      </c>
      <c r="AB3692">
        <v>0</v>
      </c>
      <c r="AC3692">
        <v>2</v>
      </c>
      <c r="AD3692">
        <v>5.3646904761904759</v>
      </c>
      <c r="AF3692" t="s">
        <v>7949</v>
      </c>
      <c r="AI3692">
        <v>0</v>
      </c>
      <c r="AJ3692">
        <v>0</v>
      </c>
      <c r="AK3692" t="s">
        <v>19893</v>
      </c>
      <c r="AL3692" t="s">
        <v>19893</v>
      </c>
      <c r="AM3692" t="s">
        <v>20019</v>
      </c>
    </row>
    <row r="3693" spans="1:39" x14ac:dyDescent="0.25">
      <c r="A3693" t="s">
        <v>9915</v>
      </c>
      <c r="B3693" t="s">
        <v>4841</v>
      </c>
      <c r="C3693" t="s">
        <v>4842</v>
      </c>
      <c r="D3693">
        <v>78</v>
      </c>
      <c r="E3693" t="s">
        <v>4845</v>
      </c>
      <c r="F3693">
        <v>7.11</v>
      </c>
      <c r="I3693" t="s">
        <v>13709</v>
      </c>
      <c r="K3693" t="s">
        <v>6860</v>
      </c>
      <c r="L3693" t="s">
        <v>6861</v>
      </c>
      <c r="M3693" t="s">
        <v>14972</v>
      </c>
      <c r="N3693">
        <v>8</v>
      </c>
      <c r="O3693" t="s">
        <v>15293</v>
      </c>
      <c r="P3693" t="s">
        <v>17567</v>
      </c>
      <c r="Q3693">
        <v>5</v>
      </c>
      <c r="R3693">
        <v>2</v>
      </c>
      <c r="U3693">
        <v>457.33</v>
      </c>
      <c r="V3693">
        <v>93.96</v>
      </c>
      <c r="W3693">
        <v>3.99</v>
      </c>
      <c r="X3693">
        <v>9.2200000000000006</v>
      </c>
      <c r="Y3693">
        <v>3.13</v>
      </c>
      <c r="Z3693">
        <v>2</v>
      </c>
      <c r="AA3693" t="s">
        <v>4250</v>
      </c>
      <c r="AB3693">
        <v>0</v>
      </c>
      <c r="AC3693">
        <v>4</v>
      </c>
      <c r="AF3693" t="s">
        <v>7949</v>
      </c>
      <c r="AI3693">
        <v>0</v>
      </c>
      <c r="AJ3693">
        <v>0</v>
      </c>
      <c r="AM3693" t="s">
        <v>20019</v>
      </c>
    </row>
    <row r="3694" spans="1:39" x14ac:dyDescent="0.25">
      <c r="A3694" t="s">
        <v>9066</v>
      </c>
      <c r="B3694" t="s">
        <v>4841</v>
      </c>
      <c r="C3694" t="s">
        <v>4842</v>
      </c>
      <c r="D3694">
        <v>78</v>
      </c>
      <c r="E3694" t="s">
        <v>4845</v>
      </c>
      <c r="F3694">
        <v>7.11</v>
      </c>
      <c r="I3694" t="s">
        <v>13710</v>
      </c>
      <c r="K3694" t="s">
        <v>6860</v>
      </c>
      <c r="L3694" t="s">
        <v>6861</v>
      </c>
      <c r="M3694" t="s">
        <v>14979</v>
      </c>
      <c r="N3694">
        <v>8</v>
      </c>
      <c r="O3694" t="s">
        <v>15302</v>
      </c>
      <c r="P3694" t="s">
        <v>16718</v>
      </c>
      <c r="Q3694">
        <v>7</v>
      </c>
      <c r="R3694">
        <v>2</v>
      </c>
      <c r="S3694">
        <v>2.08</v>
      </c>
      <c r="T3694">
        <v>2.12</v>
      </c>
      <c r="U3694">
        <v>445.35</v>
      </c>
      <c r="V3694">
        <v>111.72</v>
      </c>
      <c r="W3694">
        <v>2.9</v>
      </c>
      <c r="X3694">
        <v>8.1300000000000008</v>
      </c>
      <c r="Y3694">
        <v>4.3499999999999996</v>
      </c>
      <c r="Z3694">
        <v>2</v>
      </c>
      <c r="AA3694" t="s">
        <v>4250</v>
      </c>
      <c r="AB3694">
        <v>0</v>
      </c>
      <c r="AC3694">
        <v>4</v>
      </c>
      <c r="AD3694">
        <v>4.1263571428571426</v>
      </c>
      <c r="AF3694" t="s">
        <v>7949</v>
      </c>
      <c r="AI3694">
        <v>0</v>
      </c>
      <c r="AJ3694">
        <v>0</v>
      </c>
      <c r="AM3694" t="s">
        <v>20019</v>
      </c>
    </row>
    <row r="3695" spans="1:39" x14ac:dyDescent="0.25">
      <c r="A3695" t="s">
        <v>9811</v>
      </c>
      <c r="B3695" t="s">
        <v>4841</v>
      </c>
      <c r="C3695" t="s">
        <v>4842</v>
      </c>
      <c r="D3695">
        <v>78</v>
      </c>
      <c r="E3695" t="s">
        <v>4845</v>
      </c>
      <c r="F3695">
        <v>7.11</v>
      </c>
      <c r="I3695" t="s">
        <v>13711</v>
      </c>
      <c r="K3695" t="s">
        <v>6860</v>
      </c>
      <c r="L3695" t="s">
        <v>6861</v>
      </c>
      <c r="M3695" t="s">
        <v>14972</v>
      </c>
      <c r="N3695">
        <v>8</v>
      </c>
      <c r="O3695" t="s">
        <v>15293</v>
      </c>
      <c r="P3695" t="s">
        <v>17463</v>
      </c>
      <c r="Q3695">
        <v>5</v>
      </c>
      <c r="R3695">
        <v>2</v>
      </c>
      <c r="S3695">
        <v>1.68</v>
      </c>
      <c r="T3695">
        <v>1.79</v>
      </c>
      <c r="U3695">
        <v>484.76</v>
      </c>
      <c r="V3695">
        <v>89.6</v>
      </c>
      <c r="W3695">
        <v>4.24</v>
      </c>
      <c r="X3695">
        <v>7.92</v>
      </c>
      <c r="Y3695">
        <v>3.13</v>
      </c>
      <c r="Z3695">
        <v>2</v>
      </c>
      <c r="AA3695" t="s">
        <v>4250</v>
      </c>
      <c r="AB3695">
        <v>0</v>
      </c>
      <c r="AC3695">
        <v>4</v>
      </c>
      <c r="AD3695">
        <v>4.6088571428571434</v>
      </c>
      <c r="AF3695" t="s">
        <v>7949</v>
      </c>
      <c r="AI3695">
        <v>0</v>
      </c>
      <c r="AJ3695">
        <v>0</v>
      </c>
      <c r="AM3695" t="s">
        <v>20019</v>
      </c>
    </row>
    <row r="3696" spans="1:39" x14ac:dyDescent="0.25">
      <c r="A3696" t="s">
        <v>8224</v>
      </c>
      <c r="B3696" t="s">
        <v>4841</v>
      </c>
      <c r="C3696" t="s">
        <v>4842</v>
      </c>
      <c r="D3696">
        <v>78</v>
      </c>
      <c r="E3696" t="s">
        <v>4845</v>
      </c>
      <c r="F3696">
        <v>7.11</v>
      </c>
      <c r="K3696" t="s">
        <v>6860</v>
      </c>
      <c r="L3696" t="s">
        <v>6861</v>
      </c>
      <c r="M3696" t="s">
        <v>15189</v>
      </c>
      <c r="N3696">
        <v>9</v>
      </c>
      <c r="O3696" t="s">
        <v>15577</v>
      </c>
      <c r="P3696" t="s">
        <v>15877</v>
      </c>
      <c r="Q3696">
        <v>4</v>
      </c>
      <c r="R3696">
        <v>2</v>
      </c>
      <c r="S3696">
        <v>3.71</v>
      </c>
      <c r="T3696">
        <v>3.71</v>
      </c>
      <c r="U3696">
        <v>393.43</v>
      </c>
      <c r="V3696">
        <v>50.41</v>
      </c>
      <c r="W3696">
        <v>4.2</v>
      </c>
      <c r="Y3696">
        <v>5.72</v>
      </c>
      <c r="Z3696">
        <v>1</v>
      </c>
      <c r="AA3696" t="s">
        <v>4250</v>
      </c>
      <c r="AB3696">
        <v>0</v>
      </c>
      <c r="AC3696">
        <v>4</v>
      </c>
      <c r="AD3696">
        <v>4.0512142857142859</v>
      </c>
      <c r="AF3696" t="s">
        <v>7949</v>
      </c>
      <c r="AI3696">
        <v>0</v>
      </c>
      <c r="AJ3696">
        <v>0</v>
      </c>
      <c r="AK3696" t="s">
        <v>19839</v>
      </c>
      <c r="AL3696" t="s">
        <v>19839</v>
      </c>
      <c r="AM3696" t="s">
        <v>20019</v>
      </c>
    </row>
    <row r="3697" spans="1:39" x14ac:dyDescent="0.25">
      <c r="A3697" t="s">
        <v>10496</v>
      </c>
      <c r="B3697" t="s">
        <v>4841</v>
      </c>
      <c r="C3697" t="s">
        <v>4842</v>
      </c>
      <c r="D3697">
        <v>78</v>
      </c>
      <c r="E3697" t="s">
        <v>4845</v>
      </c>
      <c r="F3697">
        <v>7.11</v>
      </c>
      <c r="K3697" t="s">
        <v>6860</v>
      </c>
      <c r="M3697" t="s">
        <v>6865</v>
      </c>
      <c r="N3697">
        <v>8</v>
      </c>
      <c r="O3697" t="s">
        <v>15584</v>
      </c>
      <c r="P3697" t="s">
        <v>18148</v>
      </c>
      <c r="Q3697">
        <v>4</v>
      </c>
      <c r="R3697">
        <v>3</v>
      </c>
      <c r="S3697">
        <v>3.01</v>
      </c>
      <c r="T3697">
        <v>5.71</v>
      </c>
      <c r="U3697">
        <v>537.05999999999995</v>
      </c>
      <c r="V3697">
        <v>118.94</v>
      </c>
      <c r="W3697">
        <v>5.34</v>
      </c>
      <c r="X3697">
        <v>4.66</v>
      </c>
      <c r="Y3697">
        <v>4.0999999999999996</v>
      </c>
      <c r="Z3697">
        <v>3</v>
      </c>
      <c r="AA3697" t="s">
        <v>4250</v>
      </c>
      <c r="AB3697">
        <v>2</v>
      </c>
      <c r="AC3697">
        <v>9</v>
      </c>
      <c r="AD3697">
        <v>1.6970000000000001</v>
      </c>
      <c r="AF3697" t="s">
        <v>7951</v>
      </c>
      <c r="AI3697">
        <v>0</v>
      </c>
      <c r="AJ3697">
        <v>0</v>
      </c>
      <c r="AK3697" t="s">
        <v>19979</v>
      </c>
      <c r="AL3697" t="s">
        <v>19979</v>
      </c>
      <c r="AM3697" t="s">
        <v>20019</v>
      </c>
    </row>
    <row r="3698" spans="1:39" x14ac:dyDescent="0.25">
      <c r="A3698" t="s">
        <v>10497</v>
      </c>
      <c r="B3698" t="s">
        <v>4841</v>
      </c>
      <c r="C3698" t="s">
        <v>4842</v>
      </c>
      <c r="D3698">
        <v>78</v>
      </c>
      <c r="E3698" t="s">
        <v>4845</v>
      </c>
      <c r="F3698">
        <v>7.11</v>
      </c>
      <c r="K3698" t="s">
        <v>6860</v>
      </c>
      <c r="M3698" t="s">
        <v>6865</v>
      </c>
      <c r="N3698">
        <v>8</v>
      </c>
      <c r="O3698" t="s">
        <v>15316</v>
      </c>
      <c r="P3698" t="s">
        <v>18149</v>
      </c>
      <c r="Q3698">
        <v>5</v>
      </c>
      <c r="R3698">
        <v>2</v>
      </c>
      <c r="S3698">
        <v>5.53</v>
      </c>
      <c r="T3698">
        <v>5.59</v>
      </c>
      <c r="U3698">
        <v>565.62</v>
      </c>
      <c r="V3698">
        <v>105.21</v>
      </c>
      <c r="W3698">
        <v>5.92</v>
      </c>
      <c r="X3698">
        <v>10.86</v>
      </c>
      <c r="Y3698">
        <v>6.6</v>
      </c>
      <c r="Z3698">
        <v>4</v>
      </c>
      <c r="AA3698" t="s">
        <v>4250</v>
      </c>
      <c r="AB3698">
        <v>2</v>
      </c>
      <c r="AC3698">
        <v>2</v>
      </c>
      <c r="AD3698">
        <v>1.9930000000000001</v>
      </c>
      <c r="AF3698" t="s">
        <v>7949</v>
      </c>
      <c r="AI3698">
        <v>0</v>
      </c>
      <c r="AJ3698">
        <v>0</v>
      </c>
      <c r="AK3698" t="s">
        <v>19862</v>
      </c>
      <c r="AL3698" t="s">
        <v>19862</v>
      </c>
      <c r="AM3698" t="s">
        <v>20019</v>
      </c>
    </row>
    <row r="3699" spans="1:39" x14ac:dyDescent="0.25">
      <c r="A3699" t="s">
        <v>10498</v>
      </c>
      <c r="B3699" t="s">
        <v>4841</v>
      </c>
      <c r="C3699" t="s">
        <v>4842</v>
      </c>
      <c r="D3699">
        <v>78</v>
      </c>
      <c r="E3699" t="s">
        <v>4845</v>
      </c>
      <c r="F3699">
        <v>7.11</v>
      </c>
      <c r="K3699" t="s">
        <v>6860</v>
      </c>
      <c r="M3699" t="s">
        <v>6865</v>
      </c>
      <c r="N3699">
        <v>8</v>
      </c>
      <c r="O3699" t="s">
        <v>15300</v>
      </c>
      <c r="P3699" t="s">
        <v>18150</v>
      </c>
      <c r="Q3699">
        <v>5</v>
      </c>
      <c r="R3699">
        <v>3</v>
      </c>
      <c r="S3699">
        <v>3.92</v>
      </c>
      <c r="T3699">
        <v>5.92</v>
      </c>
      <c r="U3699">
        <v>619.75</v>
      </c>
      <c r="V3699">
        <v>90.9</v>
      </c>
      <c r="W3699">
        <v>4.42</v>
      </c>
      <c r="X3699">
        <v>13.88</v>
      </c>
      <c r="Y3699">
        <v>9.39</v>
      </c>
      <c r="Z3699">
        <v>3</v>
      </c>
      <c r="AA3699" t="s">
        <v>4250</v>
      </c>
      <c r="AB3699">
        <v>1</v>
      </c>
      <c r="AC3699">
        <v>14</v>
      </c>
      <c r="AD3699">
        <v>1.481666666666666</v>
      </c>
      <c r="AF3699" t="s">
        <v>7952</v>
      </c>
      <c r="AI3699">
        <v>0</v>
      </c>
      <c r="AJ3699">
        <v>0</v>
      </c>
      <c r="AK3699" t="s">
        <v>19855</v>
      </c>
      <c r="AL3699" t="s">
        <v>19855</v>
      </c>
      <c r="AM3699" t="s">
        <v>20019</v>
      </c>
    </row>
    <row r="3700" spans="1:39" x14ac:dyDescent="0.25">
      <c r="A3700" t="s">
        <v>10499</v>
      </c>
      <c r="B3700" t="s">
        <v>4841</v>
      </c>
      <c r="C3700" t="s">
        <v>4842</v>
      </c>
      <c r="D3700">
        <v>78</v>
      </c>
      <c r="E3700" t="s">
        <v>4845</v>
      </c>
      <c r="F3700">
        <v>7.11</v>
      </c>
      <c r="K3700" t="s">
        <v>6860</v>
      </c>
      <c r="L3700" t="s">
        <v>6861</v>
      </c>
      <c r="M3700" t="s">
        <v>15140</v>
      </c>
      <c r="N3700">
        <v>9</v>
      </c>
      <c r="O3700" t="s">
        <v>15516</v>
      </c>
      <c r="P3700" t="s">
        <v>18151</v>
      </c>
      <c r="Q3700">
        <v>5</v>
      </c>
      <c r="R3700">
        <v>2</v>
      </c>
      <c r="S3700">
        <v>-1.1100000000000001</v>
      </c>
      <c r="T3700">
        <v>-1.1100000000000001</v>
      </c>
      <c r="U3700">
        <v>371.83</v>
      </c>
      <c r="V3700">
        <v>100.68</v>
      </c>
      <c r="W3700">
        <v>2.0299999999999998</v>
      </c>
      <c r="X3700">
        <v>11.04</v>
      </c>
      <c r="Y3700">
        <v>5.21</v>
      </c>
      <c r="Z3700">
        <v>2</v>
      </c>
      <c r="AA3700" t="s">
        <v>4250</v>
      </c>
      <c r="AB3700">
        <v>0</v>
      </c>
      <c r="AC3700">
        <v>3</v>
      </c>
      <c r="AD3700">
        <v>5.0594999999999999</v>
      </c>
      <c r="AF3700" t="s">
        <v>7949</v>
      </c>
      <c r="AI3700">
        <v>0</v>
      </c>
      <c r="AJ3700">
        <v>0</v>
      </c>
      <c r="AK3700" t="s">
        <v>19951</v>
      </c>
      <c r="AL3700" t="s">
        <v>19951</v>
      </c>
      <c r="AM3700" t="s">
        <v>20019</v>
      </c>
    </row>
    <row r="3701" spans="1:39" x14ac:dyDescent="0.25">
      <c r="A3701" t="s">
        <v>10500</v>
      </c>
      <c r="B3701" t="s">
        <v>4841</v>
      </c>
      <c r="C3701" t="s">
        <v>4842</v>
      </c>
      <c r="D3701">
        <v>78</v>
      </c>
      <c r="E3701" t="s">
        <v>4845</v>
      </c>
      <c r="F3701">
        <v>7.11</v>
      </c>
      <c r="I3701" t="s">
        <v>13712</v>
      </c>
      <c r="K3701" t="s">
        <v>6860</v>
      </c>
      <c r="L3701" t="s">
        <v>6861</v>
      </c>
      <c r="M3701" t="s">
        <v>14996</v>
      </c>
      <c r="N3701">
        <v>9</v>
      </c>
      <c r="O3701" t="s">
        <v>15322</v>
      </c>
      <c r="P3701" t="s">
        <v>18152</v>
      </c>
      <c r="Q3701">
        <v>5</v>
      </c>
      <c r="R3701">
        <v>2</v>
      </c>
      <c r="S3701">
        <v>-3.62</v>
      </c>
      <c r="T3701">
        <v>-3.62</v>
      </c>
      <c r="U3701">
        <v>432.2</v>
      </c>
      <c r="V3701">
        <v>89.85</v>
      </c>
      <c r="W3701">
        <v>3.28</v>
      </c>
      <c r="X3701">
        <v>11.03</v>
      </c>
      <c r="Y3701">
        <v>3.95</v>
      </c>
      <c r="Z3701">
        <v>2</v>
      </c>
      <c r="AA3701" t="s">
        <v>4250</v>
      </c>
      <c r="AB3701">
        <v>0</v>
      </c>
      <c r="AC3701">
        <v>4</v>
      </c>
      <c r="AD3701">
        <v>4.9842857142857149</v>
      </c>
      <c r="AF3701" t="s">
        <v>7949</v>
      </c>
      <c r="AI3701">
        <v>0</v>
      </c>
      <c r="AJ3701">
        <v>0</v>
      </c>
      <c r="AM3701" t="s">
        <v>20019</v>
      </c>
    </row>
    <row r="3702" spans="1:39" x14ac:dyDescent="0.25">
      <c r="A3702" t="s">
        <v>10443</v>
      </c>
      <c r="B3702" t="s">
        <v>4841</v>
      </c>
      <c r="C3702" t="s">
        <v>4842</v>
      </c>
      <c r="D3702">
        <v>78.2</v>
      </c>
      <c r="E3702" t="s">
        <v>4845</v>
      </c>
      <c r="F3702">
        <v>7.11</v>
      </c>
      <c r="I3702" t="s">
        <v>13713</v>
      </c>
      <c r="K3702" t="s">
        <v>6860</v>
      </c>
      <c r="M3702" t="s">
        <v>15002</v>
      </c>
      <c r="N3702">
        <v>8</v>
      </c>
      <c r="O3702" t="s">
        <v>15332</v>
      </c>
      <c r="P3702" t="s">
        <v>18095</v>
      </c>
      <c r="Q3702">
        <v>5</v>
      </c>
      <c r="R3702">
        <v>1</v>
      </c>
      <c r="S3702">
        <v>2.57</v>
      </c>
      <c r="T3702">
        <v>4.57</v>
      </c>
      <c r="U3702">
        <v>357.5</v>
      </c>
      <c r="V3702">
        <v>60.08</v>
      </c>
      <c r="W3702">
        <v>3.36</v>
      </c>
      <c r="Y3702">
        <v>11.53</v>
      </c>
      <c r="Z3702">
        <v>1</v>
      </c>
      <c r="AA3702" t="s">
        <v>4250</v>
      </c>
      <c r="AB3702">
        <v>0</v>
      </c>
      <c r="AC3702">
        <v>3</v>
      </c>
      <c r="AD3702">
        <v>3.7633333333333332</v>
      </c>
      <c r="AF3702" t="s">
        <v>7952</v>
      </c>
      <c r="AI3702">
        <v>0</v>
      </c>
      <c r="AJ3702">
        <v>0</v>
      </c>
      <c r="AM3702" t="s">
        <v>20019</v>
      </c>
    </row>
    <row r="3703" spans="1:39" x14ac:dyDescent="0.25">
      <c r="A3703" t="s">
        <v>10501</v>
      </c>
      <c r="B3703" t="s">
        <v>4841</v>
      </c>
      <c r="C3703" t="s">
        <v>4842</v>
      </c>
      <c r="D3703">
        <v>78.2</v>
      </c>
      <c r="E3703" t="s">
        <v>4845</v>
      </c>
      <c r="F3703">
        <v>7.11</v>
      </c>
      <c r="I3703" t="s">
        <v>13714</v>
      </c>
      <c r="K3703" t="s">
        <v>6860</v>
      </c>
      <c r="L3703" t="s">
        <v>6861</v>
      </c>
      <c r="M3703" t="s">
        <v>15042</v>
      </c>
      <c r="N3703">
        <v>9</v>
      </c>
      <c r="O3703" t="s">
        <v>15389</v>
      </c>
      <c r="P3703" t="s">
        <v>18153</v>
      </c>
      <c r="Q3703">
        <v>4</v>
      </c>
      <c r="R3703">
        <v>1</v>
      </c>
      <c r="S3703">
        <v>3.16</v>
      </c>
      <c r="T3703">
        <v>3.19</v>
      </c>
      <c r="U3703">
        <v>397.56</v>
      </c>
      <c r="V3703">
        <v>67.92</v>
      </c>
      <c r="W3703">
        <v>3.78</v>
      </c>
      <c r="Y3703">
        <v>6.2</v>
      </c>
      <c r="Z3703">
        <v>1</v>
      </c>
      <c r="AA3703" t="s">
        <v>4250</v>
      </c>
      <c r="AB3703">
        <v>0</v>
      </c>
      <c r="AC3703">
        <v>4</v>
      </c>
      <c r="AD3703">
        <v>4.8900476190476194</v>
      </c>
      <c r="AF3703" t="s">
        <v>7949</v>
      </c>
      <c r="AI3703">
        <v>0</v>
      </c>
      <c r="AJ3703">
        <v>0</v>
      </c>
      <c r="AM3703" t="s">
        <v>20019</v>
      </c>
    </row>
    <row r="3704" spans="1:39" x14ac:dyDescent="0.25">
      <c r="A3704" t="s">
        <v>10501</v>
      </c>
      <c r="B3704" t="s">
        <v>4841</v>
      </c>
      <c r="C3704" t="s">
        <v>4842</v>
      </c>
      <c r="D3704">
        <v>78.2</v>
      </c>
      <c r="E3704" t="s">
        <v>4845</v>
      </c>
      <c r="F3704">
        <v>7.11</v>
      </c>
      <c r="I3704" t="s">
        <v>13715</v>
      </c>
      <c r="K3704" t="s">
        <v>6860</v>
      </c>
      <c r="M3704" t="s">
        <v>15002</v>
      </c>
      <c r="N3704">
        <v>8</v>
      </c>
      <c r="O3704" t="s">
        <v>15332</v>
      </c>
      <c r="P3704" t="s">
        <v>18153</v>
      </c>
      <c r="Q3704">
        <v>4</v>
      </c>
      <c r="R3704">
        <v>1</v>
      </c>
      <c r="S3704">
        <v>3.16</v>
      </c>
      <c r="T3704">
        <v>3.19</v>
      </c>
      <c r="U3704">
        <v>397.56</v>
      </c>
      <c r="V3704">
        <v>67.92</v>
      </c>
      <c r="W3704">
        <v>3.78</v>
      </c>
      <c r="Y3704">
        <v>6.2</v>
      </c>
      <c r="Z3704">
        <v>1</v>
      </c>
      <c r="AA3704" t="s">
        <v>4250</v>
      </c>
      <c r="AB3704">
        <v>0</v>
      </c>
      <c r="AC3704">
        <v>4</v>
      </c>
      <c r="AD3704">
        <v>4.8900476190476194</v>
      </c>
      <c r="AF3704" t="s">
        <v>7949</v>
      </c>
      <c r="AI3704">
        <v>0</v>
      </c>
      <c r="AJ3704">
        <v>0</v>
      </c>
      <c r="AM3704" t="s">
        <v>20019</v>
      </c>
    </row>
    <row r="3705" spans="1:39" x14ac:dyDescent="0.25">
      <c r="A3705" t="s">
        <v>8561</v>
      </c>
      <c r="B3705" t="s">
        <v>4841</v>
      </c>
      <c r="C3705" t="s">
        <v>4842</v>
      </c>
      <c r="D3705">
        <v>78.5</v>
      </c>
      <c r="E3705" t="s">
        <v>4845</v>
      </c>
      <c r="F3705">
        <v>7.11</v>
      </c>
      <c r="K3705" t="s">
        <v>6860</v>
      </c>
      <c r="L3705" t="s">
        <v>6861</v>
      </c>
      <c r="M3705" t="s">
        <v>15023</v>
      </c>
      <c r="N3705">
        <v>9</v>
      </c>
      <c r="O3705" t="s">
        <v>15361</v>
      </c>
      <c r="P3705" t="s">
        <v>16214</v>
      </c>
      <c r="Q3705">
        <v>6</v>
      </c>
      <c r="R3705">
        <v>1</v>
      </c>
      <c r="S3705">
        <v>3.47</v>
      </c>
      <c r="T3705">
        <v>3.48</v>
      </c>
      <c r="U3705">
        <v>439.49</v>
      </c>
      <c r="V3705">
        <v>86.28</v>
      </c>
      <c r="W3705">
        <v>4.3099999999999996</v>
      </c>
      <c r="Y3705">
        <v>5.12</v>
      </c>
      <c r="Z3705">
        <v>4</v>
      </c>
      <c r="AA3705" t="s">
        <v>4250</v>
      </c>
      <c r="AB3705">
        <v>0</v>
      </c>
      <c r="AC3705">
        <v>4</v>
      </c>
      <c r="AD3705">
        <v>4.2905476190476186</v>
      </c>
      <c r="AF3705" t="s">
        <v>7949</v>
      </c>
      <c r="AI3705">
        <v>0</v>
      </c>
      <c r="AJ3705">
        <v>0</v>
      </c>
      <c r="AK3705" t="s">
        <v>19841</v>
      </c>
      <c r="AL3705" t="s">
        <v>19841</v>
      </c>
      <c r="AM3705" t="s">
        <v>20019</v>
      </c>
    </row>
    <row r="3706" spans="1:39" x14ac:dyDescent="0.25">
      <c r="A3706" t="s">
        <v>10502</v>
      </c>
      <c r="B3706" t="s">
        <v>4841</v>
      </c>
      <c r="C3706" t="s">
        <v>4842</v>
      </c>
      <c r="D3706">
        <v>78.599999999999994</v>
      </c>
      <c r="E3706" t="s">
        <v>4845</v>
      </c>
      <c r="F3706">
        <v>7.11</v>
      </c>
      <c r="I3706" t="s">
        <v>13716</v>
      </c>
      <c r="K3706" t="s">
        <v>6860</v>
      </c>
      <c r="L3706" t="s">
        <v>6861</v>
      </c>
      <c r="M3706" t="s">
        <v>15042</v>
      </c>
      <c r="N3706">
        <v>9</v>
      </c>
      <c r="O3706" t="s">
        <v>15389</v>
      </c>
      <c r="P3706" t="s">
        <v>18154</v>
      </c>
      <c r="Q3706">
        <v>5</v>
      </c>
      <c r="R3706">
        <v>1</v>
      </c>
      <c r="S3706">
        <v>1.44</v>
      </c>
      <c r="T3706">
        <v>1.44</v>
      </c>
      <c r="U3706">
        <v>433.55</v>
      </c>
      <c r="V3706">
        <v>77.150000000000006</v>
      </c>
      <c r="W3706">
        <v>2.72</v>
      </c>
      <c r="Y3706">
        <v>5.22</v>
      </c>
      <c r="Z3706">
        <v>1</v>
      </c>
      <c r="AA3706" t="s">
        <v>4250</v>
      </c>
      <c r="AB3706">
        <v>0</v>
      </c>
      <c r="AC3706">
        <v>3</v>
      </c>
      <c r="AD3706">
        <v>5.3079761904761904</v>
      </c>
      <c r="AF3706" t="s">
        <v>7949</v>
      </c>
      <c r="AI3706">
        <v>0</v>
      </c>
      <c r="AJ3706">
        <v>0</v>
      </c>
      <c r="AM3706" t="s">
        <v>20019</v>
      </c>
    </row>
    <row r="3707" spans="1:39" x14ac:dyDescent="0.25">
      <c r="A3707" t="s">
        <v>10502</v>
      </c>
      <c r="B3707" t="s">
        <v>4841</v>
      </c>
      <c r="C3707" t="s">
        <v>4842</v>
      </c>
      <c r="D3707">
        <v>78.599999999999994</v>
      </c>
      <c r="E3707" t="s">
        <v>4845</v>
      </c>
      <c r="F3707">
        <v>7.11</v>
      </c>
      <c r="I3707" t="s">
        <v>13717</v>
      </c>
      <c r="K3707" t="s">
        <v>6860</v>
      </c>
      <c r="M3707" t="s">
        <v>15002</v>
      </c>
      <c r="N3707">
        <v>8</v>
      </c>
      <c r="O3707" t="s">
        <v>15332</v>
      </c>
      <c r="P3707" t="s">
        <v>18154</v>
      </c>
      <c r="Q3707">
        <v>5</v>
      </c>
      <c r="R3707">
        <v>1</v>
      </c>
      <c r="S3707">
        <v>1.44</v>
      </c>
      <c r="T3707">
        <v>1.44</v>
      </c>
      <c r="U3707">
        <v>433.55</v>
      </c>
      <c r="V3707">
        <v>77.150000000000006</v>
      </c>
      <c r="W3707">
        <v>2.72</v>
      </c>
      <c r="Y3707">
        <v>5.22</v>
      </c>
      <c r="Z3707">
        <v>1</v>
      </c>
      <c r="AA3707" t="s">
        <v>4250</v>
      </c>
      <c r="AB3707">
        <v>0</v>
      </c>
      <c r="AC3707">
        <v>3</v>
      </c>
      <c r="AD3707">
        <v>5.3079761904761904</v>
      </c>
      <c r="AF3707" t="s">
        <v>7949</v>
      </c>
      <c r="AI3707">
        <v>0</v>
      </c>
      <c r="AJ3707">
        <v>0</v>
      </c>
      <c r="AM3707" t="s">
        <v>20019</v>
      </c>
    </row>
    <row r="3708" spans="1:39" x14ac:dyDescent="0.25">
      <c r="A3708" t="s">
        <v>10503</v>
      </c>
      <c r="B3708" t="s">
        <v>4841</v>
      </c>
      <c r="C3708" t="s">
        <v>4842</v>
      </c>
      <c r="D3708">
        <v>79</v>
      </c>
      <c r="E3708" t="s">
        <v>4845</v>
      </c>
      <c r="F3708">
        <v>7.1</v>
      </c>
      <c r="K3708" t="s">
        <v>6860</v>
      </c>
      <c r="L3708" t="s">
        <v>6861</v>
      </c>
      <c r="M3708" t="s">
        <v>15012</v>
      </c>
      <c r="N3708">
        <v>9</v>
      </c>
      <c r="O3708" t="s">
        <v>15348</v>
      </c>
      <c r="P3708" t="s">
        <v>18155</v>
      </c>
      <c r="Q3708">
        <v>6</v>
      </c>
      <c r="R3708">
        <v>3</v>
      </c>
      <c r="S3708">
        <v>4.66</v>
      </c>
      <c r="T3708">
        <v>4.71</v>
      </c>
      <c r="U3708">
        <v>500.64</v>
      </c>
      <c r="V3708">
        <v>105.56</v>
      </c>
      <c r="W3708">
        <v>4.07</v>
      </c>
      <c r="X3708">
        <v>13.47</v>
      </c>
      <c r="Y3708">
        <v>6.46</v>
      </c>
      <c r="Z3708">
        <v>3</v>
      </c>
      <c r="AA3708" t="s">
        <v>4250</v>
      </c>
      <c r="AB3708">
        <v>1</v>
      </c>
      <c r="AC3708">
        <v>6</v>
      </c>
      <c r="AD3708">
        <v>1.7929999999999999</v>
      </c>
      <c r="AF3708" t="s">
        <v>7949</v>
      </c>
      <c r="AI3708">
        <v>0</v>
      </c>
      <c r="AJ3708">
        <v>0</v>
      </c>
      <c r="AK3708" t="s">
        <v>19881</v>
      </c>
      <c r="AL3708" t="s">
        <v>19881</v>
      </c>
      <c r="AM3708" t="s">
        <v>20019</v>
      </c>
    </row>
    <row r="3709" spans="1:39" x14ac:dyDescent="0.25">
      <c r="A3709" t="s">
        <v>10504</v>
      </c>
      <c r="B3709" t="s">
        <v>4841</v>
      </c>
      <c r="C3709" t="s">
        <v>4842</v>
      </c>
      <c r="D3709">
        <v>79</v>
      </c>
      <c r="E3709" t="s">
        <v>4845</v>
      </c>
      <c r="F3709">
        <v>7.1</v>
      </c>
      <c r="K3709" t="s">
        <v>6860</v>
      </c>
      <c r="L3709" t="s">
        <v>6861</v>
      </c>
      <c r="M3709" t="s">
        <v>15098</v>
      </c>
      <c r="N3709">
        <v>9</v>
      </c>
      <c r="O3709" t="s">
        <v>15461</v>
      </c>
      <c r="P3709" t="s">
        <v>18156</v>
      </c>
      <c r="Q3709">
        <v>4</v>
      </c>
      <c r="R3709">
        <v>1</v>
      </c>
      <c r="S3709">
        <v>3.97</v>
      </c>
      <c r="T3709">
        <v>4.03</v>
      </c>
      <c r="U3709">
        <v>328.42</v>
      </c>
      <c r="V3709">
        <v>63.63</v>
      </c>
      <c r="W3709">
        <v>3.51</v>
      </c>
      <c r="Y3709">
        <v>6.39</v>
      </c>
      <c r="Z3709">
        <v>2</v>
      </c>
      <c r="AA3709" t="s">
        <v>4250</v>
      </c>
      <c r="AB3709">
        <v>0</v>
      </c>
      <c r="AC3709">
        <v>3</v>
      </c>
      <c r="AD3709">
        <v>4.3333333333333339</v>
      </c>
      <c r="AF3709" t="s">
        <v>7949</v>
      </c>
      <c r="AI3709">
        <v>0</v>
      </c>
      <c r="AJ3709">
        <v>0</v>
      </c>
      <c r="AK3709" t="s">
        <v>19934</v>
      </c>
      <c r="AL3709" t="s">
        <v>19934</v>
      </c>
      <c r="AM3709" t="s">
        <v>20019</v>
      </c>
    </row>
    <row r="3710" spans="1:39" x14ac:dyDescent="0.25">
      <c r="A3710" t="s">
        <v>10505</v>
      </c>
      <c r="B3710" t="s">
        <v>4841</v>
      </c>
      <c r="C3710" t="s">
        <v>4842</v>
      </c>
      <c r="D3710">
        <v>79</v>
      </c>
      <c r="E3710" t="s">
        <v>4845</v>
      </c>
      <c r="F3710">
        <v>7.1</v>
      </c>
      <c r="K3710" t="s">
        <v>6860</v>
      </c>
      <c r="L3710" t="s">
        <v>6861</v>
      </c>
      <c r="M3710" t="s">
        <v>15006</v>
      </c>
      <c r="N3710">
        <v>9</v>
      </c>
      <c r="O3710" t="s">
        <v>15336</v>
      </c>
      <c r="P3710" t="s">
        <v>18157</v>
      </c>
      <c r="Q3710">
        <v>6</v>
      </c>
      <c r="R3710">
        <v>1</v>
      </c>
      <c r="S3710">
        <v>3.36</v>
      </c>
      <c r="T3710">
        <v>3.38</v>
      </c>
      <c r="U3710">
        <v>387.89</v>
      </c>
      <c r="V3710">
        <v>69.73</v>
      </c>
      <c r="W3710">
        <v>3.46</v>
      </c>
      <c r="Y3710">
        <v>5.95</v>
      </c>
      <c r="Z3710">
        <v>2</v>
      </c>
      <c r="AA3710" t="s">
        <v>4250</v>
      </c>
      <c r="AB3710">
        <v>0</v>
      </c>
      <c r="AC3710">
        <v>1</v>
      </c>
      <c r="AD3710">
        <v>4.7641190476190474</v>
      </c>
      <c r="AF3710" t="s">
        <v>7949</v>
      </c>
      <c r="AI3710">
        <v>0</v>
      </c>
      <c r="AJ3710">
        <v>0</v>
      </c>
      <c r="AK3710" t="s">
        <v>19871</v>
      </c>
      <c r="AL3710" t="s">
        <v>19871</v>
      </c>
      <c r="AM3710" t="s">
        <v>20019</v>
      </c>
    </row>
    <row r="3711" spans="1:39" x14ac:dyDescent="0.25">
      <c r="A3711" t="s">
        <v>10506</v>
      </c>
      <c r="B3711" t="s">
        <v>4841</v>
      </c>
      <c r="C3711" t="s">
        <v>4842</v>
      </c>
      <c r="D3711">
        <v>79</v>
      </c>
      <c r="E3711" t="s">
        <v>4845</v>
      </c>
      <c r="F3711">
        <v>7.1</v>
      </c>
      <c r="I3711" t="s">
        <v>13718</v>
      </c>
      <c r="K3711" t="s">
        <v>6860</v>
      </c>
      <c r="L3711" t="s">
        <v>6861</v>
      </c>
      <c r="M3711" t="s">
        <v>14979</v>
      </c>
      <c r="N3711">
        <v>8</v>
      </c>
      <c r="O3711" t="s">
        <v>15302</v>
      </c>
      <c r="P3711" t="s">
        <v>18158</v>
      </c>
      <c r="Q3711">
        <v>7</v>
      </c>
      <c r="R3711">
        <v>2</v>
      </c>
      <c r="S3711">
        <v>2.4700000000000002</v>
      </c>
      <c r="T3711">
        <v>2.4700000000000002</v>
      </c>
      <c r="U3711">
        <v>495.36</v>
      </c>
      <c r="V3711">
        <v>111.72</v>
      </c>
      <c r="W3711">
        <v>3.69</v>
      </c>
      <c r="X3711">
        <v>10.3</v>
      </c>
      <c r="Y3711">
        <v>3.88</v>
      </c>
      <c r="Z3711">
        <v>2</v>
      </c>
      <c r="AA3711" t="s">
        <v>4250</v>
      </c>
      <c r="AB3711">
        <v>0</v>
      </c>
      <c r="AC3711">
        <v>5</v>
      </c>
      <c r="AD3711">
        <v>3.574142857142856</v>
      </c>
      <c r="AF3711" t="s">
        <v>7949</v>
      </c>
      <c r="AI3711">
        <v>0</v>
      </c>
      <c r="AJ3711">
        <v>0</v>
      </c>
      <c r="AM3711" t="s">
        <v>20019</v>
      </c>
    </row>
    <row r="3712" spans="1:39" x14ac:dyDescent="0.25">
      <c r="A3712" t="s">
        <v>10260</v>
      </c>
      <c r="B3712" t="s">
        <v>4841</v>
      </c>
      <c r="C3712" t="s">
        <v>4842</v>
      </c>
      <c r="D3712">
        <v>79</v>
      </c>
      <c r="E3712" t="s">
        <v>4845</v>
      </c>
      <c r="F3712">
        <v>7.1</v>
      </c>
      <c r="I3712" t="s">
        <v>13719</v>
      </c>
      <c r="K3712" t="s">
        <v>6860</v>
      </c>
      <c r="L3712" t="s">
        <v>6861</v>
      </c>
      <c r="M3712" t="s">
        <v>14979</v>
      </c>
      <c r="N3712">
        <v>8</v>
      </c>
      <c r="O3712" t="s">
        <v>15302</v>
      </c>
      <c r="P3712" t="s">
        <v>17912</v>
      </c>
      <c r="Q3712">
        <v>5</v>
      </c>
      <c r="R3712">
        <v>2</v>
      </c>
      <c r="S3712">
        <v>2.87</v>
      </c>
      <c r="T3712">
        <v>2.87</v>
      </c>
      <c r="U3712">
        <v>466.77</v>
      </c>
      <c r="V3712">
        <v>89.6</v>
      </c>
      <c r="W3712">
        <v>4.25</v>
      </c>
      <c r="X3712">
        <v>10.06</v>
      </c>
      <c r="Y3712">
        <v>3.04</v>
      </c>
      <c r="Z3712">
        <v>2</v>
      </c>
      <c r="AA3712" t="s">
        <v>4250</v>
      </c>
      <c r="AB3712">
        <v>0</v>
      </c>
      <c r="AC3712">
        <v>4</v>
      </c>
      <c r="AD3712">
        <v>4.3023571428571428</v>
      </c>
      <c r="AF3712" t="s">
        <v>7949</v>
      </c>
      <c r="AI3712">
        <v>0</v>
      </c>
      <c r="AJ3712">
        <v>0</v>
      </c>
      <c r="AM3712" t="s">
        <v>20019</v>
      </c>
    </row>
    <row r="3713" spans="1:39" x14ac:dyDescent="0.25">
      <c r="A3713" t="s">
        <v>10507</v>
      </c>
      <c r="B3713" t="s">
        <v>4841</v>
      </c>
      <c r="C3713" t="s">
        <v>4842</v>
      </c>
      <c r="D3713">
        <v>79</v>
      </c>
      <c r="E3713" t="s">
        <v>4845</v>
      </c>
      <c r="F3713">
        <v>7.1</v>
      </c>
      <c r="I3713" t="s">
        <v>13720</v>
      </c>
      <c r="K3713" t="s">
        <v>6860</v>
      </c>
      <c r="L3713" t="s">
        <v>6861</v>
      </c>
      <c r="M3713" t="s">
        <v>15121</v>
      </c>
      <c r="N3713">
        <v>9</v>
      </c>
      <c r="O3713" t="s">
        <v>15493</v>
      </c>
      <c r="P3713" t="s">
        <v>18159</v>
      </c>
      <c r="Q3713">
        <v>4</v>
      </c>
      <c r="R3713">
        <v>1</v>
      </c>
      <c r="S3713">
        <v>4.45</v>
      </c>
      <c r="T3713">
        <v>4.45</v>
      </c>
      <c r="U3713">
        <v>358.42</v>
      </c>
      <c r="V3713">
        <v>74.53</v>
      </c>
      <c r="W3713">
        <v>4.08</v>
      </c>
      <c r="Y3713">
        <v>1.23</v>
      </c>
      <c r="Z3713">
        <v>2</v>
      </c>
      <c r="AA3713" t="s">
        <v>4250</v>
      </c>
      <c r="AB3713">
        <v>0</v>
      </c>
      <c r="AC3713">
        <v>1</v>
      </c>
      <c r="AD3713">
        <v>4.1083333333333334</v>
      </c>
      <c r="AF3713" t="s">
        <v>7949</v>
      </c>
      <c r="AI3713">
        <v>0</v>
      </c>
      <c r="AJ3713">
        <v>0</v>
      </c>
      <c r="AM3713" t="s">
        <v>20019</v>
      </c>
    </row>
    <row r="3714" spans="1:39" x14ac:dyDescent="0.25">
      <c r="A3714" t="s">
        <v>10508</v>
      </c>
      <c r="B3714" t="s">
        <v>4841</v>
      </c>
      <c r="C3714" t="s">
        <v>4842</v>
      </c>
      <c r="D3714">
        <v>79</v>
      </c>
      <c r="E3714" t="s">
        <v>4845</v>
      </c>
      <c r="F3714">
        <v>7.1</v>
      </c>
      <c r="K3714" t="s">
        <v>6860</v>
      </c>
      <c r="L3714" t="s">
        <v>6861</v>
      </c>
      <c r="M3714" t="s">
        <v>15155</v>
      </c>
      <c r="N3714">
        <v>9</v>
      </c>
      <c r="O3714" t="s">
        <v>15532</v>
      </c>
      <c r="P3714" t="s">
        <v>18160</v>
      </c>
      <c r="Q3714">
        <v>5</v>
      </c>
      <c r="R3714">
        <v>1</v>
      </c>
      <c r="S3714">
        <v>-0.72</v>
      </c>
      <c r="T3714">
        <v>-0.7</v>
      </c>
      <c r="U3714">
        <v>373.46</v>
      </c>
      <c r="V3714">
        <v>69.73</v>
      </c>
      <c r="W3714">
        <v>3.78</v>
      </c>
      <c r="Y3714">
        <v>6.09</v>
      </c>
      <c r="Z3714">
        <v>3</v>
      </c>
      <c r="AA3714" t="s">
        <v>4250</v>
      </c>
      <c r="AB3714">
        <v>0</v>
      </c>
      <c r="AC3714">
        <v>5</v>
      </c>
      <c r="AD3714">
        <v>5.7371904761904764</v>
      </c>
      <c r="AF3714" t="s">
        <v>7949</v>
      </c>
      <c r="AI3714">
        <v>0</v>
      </c>
      <c r="AJ3714">
        <v>0</v>
      </c>
      <c r="AK3714" t="s">
        <v>19957</v>
      </c>
      <c r="AL3714" t="s">
        <v>19957</v>
      </c>
      <c r="AM3714" t="s">
        <v>20019</v>
      </c>
    </row>
    <row r="3715" spans="1:39" x14ac:dyDescent="0.25">
      <c r="A3715" t="s">
        <v>10509</v>
      </c>
      <c r="B3715" t="s">
        <v>4841</v>
      </c>
      <c r="C3715" t="s">
        <v>4842</v>
      </c>
      <c r="D3715">
        <v>79</v>
      </c>
      <c r="E3715" t="s">
        <v>4845</v>
      </c>
      <c r="F3715">
        <v>7.1</v>
      </c>
      <c r="I3715" t="s">
        <v>13721</v>
      </c>
      <c r="K3715" t="s">
        <v>6860</v>
      </c>
      <c r="L3715" t="s">
        <v>6861</v>
      </c>
      <c r="M3715" t="s">
        <v>14955</v>
      </c>
      <c r="N3715">
        <v>8</v>
      </c>
      <c r="O3715" t="s">
        <v>15276</v>
      </c>
      <c r="P3715" t="s">
        <v>18161</v>
      </c>
      <c r="Q3715">
        <v>7</v>
      </c>
      <c r="R3715">
        <v>1</v>
      </c>
      <c r="S3715">
        <v>2.5099999999999998</v>
      </c>
      <c r="T3715">
        <v>2.52</v>
      </c>
      <c r="U3715">
        <v>368.46</v>
      </c>
      <c r="V3715">
        <v>82.62</v>
      </c>
      <c r="W3715">
        <v>2.59</v>
      </c>
      <c r="Y3715">
        <v>5.7</v>
      </c>
      <c r="Z3715">
        <v>2</v>
      </c>
      <c r="AA3715" t="s">
        <v>4250</v>
      </c>
      <c r="AB3715">
        <v>0</v>
      </c>
      <c r="AC3715">
        <v>1</v>
      </c>
      <c r="AD3715">
        <v>5.5179047619047621</v>
      </c>
      <c r="AF3715" t="s">
        <v>7949</v>
      </c>
      <c r="AI3715">
        <v>0</v>
      </c>
      <c r="AJ3715">
        <v>0</v>
      </c>
      <c r="AM3715" t="s">
        <v>20019</v>
      </c>
    </row>
    <row r="3716" spans="1:39" x14ac:dyDescent="0.25">
      <c r="A3716" t="s">
        <v>10510</v>
      </c>
      <c r="B3716" t="s">
        <v>4841</v>
      </c>
      <c r="C3716" t="s">
        <v>4842</v>
      </c>
      <c r="D3716">
        <v>79</v>
      </c>
      <c r="E3716" t="s">
        <v>4845</v>
      </c>
      <c r="F3716">
        <v>7.1</v>
      </c>
      <c r="K3716" t="s">
        <v>6860</v>
      </c>
      <c r="L3716" t="s">
        <v>6861</v>
      </c>
      <c r="M3716" t="s">
        <v>14973</v>
      </c>
      <c r="N3716">
        <v>9</v>
      </c>
      <c r="O3716" t="s">
        <v>15556</v>
      </c>
      <c r="P3716" t="s">
        <v>18162</v>
      </c>
      <c r="Q3716">
        <v>3</v>
      </c>
      <c r="R3716">
        <v>1</v>
      </c>
      <c r="S3716">
        <v>5.1100000000000003</v>
      </c>
      <c r="T3716">
        <v>5.1100000000000003</v>
      </c>
      <c r="U3716">
        <v>511.63</v>
      </c>
      <c r="V3716">
        <v>52.65</v>
      </c>
      <c r="W3716">
        <v>6.72</v>
      </c>
      <c r="X3716">
        <v>12.85</v>
      </c>
      <c r="Y3716">
        <v>4.04</v>
      </c>
      <c r="Z3716">
        <v>5</v>
      </c>
      <c r="AA3716" t="s">
        <v>4250</v>
      </c>
      <c r="AB3716">
        <v>2</v>
      </c>
      <c r="AC3716">
        <v>5</v>
      </c>
      <c r="AD3716">
        <v>2.833333333333333</v>
      </c>
      <c r="AF3716" t="s">
        <v>7949</v>
      </c>
      <c r="AI3716">
        <v>0</v>
      </c>
      <c r="AJ3716">
        <v>0</v>
      </c>
      <c r="AK3716" t="s">
        <v>19969</v>
      </c>
      <c r="AL3716" t="s">
        <v>19969</v>
      </c>
      <c r="AM3716" t="s">
        <v>20019</v>
      </c>
    </row>
    <row r="3717" spans="1:39" x14ac:dyDescent="0.25">
      <c r="A3717" t="s">
        <v>10510</v>
      </c>
      <c r="B3717" t="s">
        <v>4841</v>
      </c>
      <c r="C3717" t="s">
        <v>4842</v>
      </c>
      <c r="D3717">
        <v>79</v>
      </c>
      <c r="E3717" t="s">
        <v>4845</v>
      </c>
      <c r="F3717">
        <v>7.1</v>
      </c>
      <c r="K3717" t="s">
        <v>6860</v>
      </c>
      <c r="M3717" t="s">
        <v>15174</v>
      </c>
      <c r="N3717">
        <v>8</v>
      </c>
      <c r="O3717" t="s">
        <v>15557</v>
      </c>
      <c r="P3717" t="s">
        <v>18162</v>
      </c>
      <c r="Q3717">
        <v>3</v>
      </c>
      <c r="R3717">
        <v>1</v>
      </c>
      <c r="S3717">
        <v>5.1100000000000003</v>
      </c>
      <c r="T3717">
        <v>5.1100000000000003</v>
      </c>
      <c r="U3717">
        <v>511.63</v>
      </c>
      <c r="V3717">
        <v>52.65</v>
      </c>
      <c r="W3717">
        <v>6.72</v>
      </c>
      <c r="X3717">
        <v>12.85</v>
      </c>
      <c r="Y3717">
        <v>4.04</v>
      </c>
      <c r="Z3717">
        <v>5</v>
      </c>
      <c r="AA3717" t="s">
        <v>4250</v>
      </c>
      <c r="AB3717">
        <v>2</v>
      </c>
      <c r="AC3717">
        <v>5</v>
      </c>
      <c r="AD3717">
        <v>2.833333333333333</v>
      </c>
      <c r="AF3717" t="s">
        <v>7949</v>
      </c>
      <c r="AI3717">
        <v>0</v>
      </c>
      <c r="AJ3717">
        <v>0</v>
      </c>
      <c r="AK3717" t="s">
        <v>19970</v>
      </c>
      <c r="AL3717" t="s">
        <v>19970</v>
      </c>
      <c r="AM3717" t="s">
        <v>20019</v>
      </c>
    </row>
    <row r="3718" spans="1:39" x14ac:dyDescent="0.25">
      <c r="A3718" t="s">
        <v>10511</v>
      </c>
      <c r="B3718" t="s">
        <v>4841</v>
      </c>
      <c r="C3718" t="s">
        <v>4842</v>
      </c>
      <c r="D3718">
        <v>79</v>
      </c>
      <c r="E3718" t="s">
        <v>4845</v>
      </c>
      <c r="F3718">
        <v>7.1</v>
      </c>
      <c r="K3718" t="s">
        <v>6860</v>
      </c>
      <c r="L3718" t="s">
        <v>6861</v>
      </c>
      <c r="M3718" t="s">
        <v>14973</v>
      </c>
      <c r="N3718">
        <v>9</v>
      </c>
      <c r="O3718" t="s">
        <v>15556</v>
      </c>
      <c r="P3718" t="s">
        <v>18163</v>
      </c>
      <c r="Q3718">
        <v>4</v>
      </c>
      <c r="R3718">
        <v>2</v>
      </c>
      <c r="S3718">
        <v>3.53</v>
      </c>
      <c r="T3718">
        <v>3.68</v>
      </c>
      <c r="U3718">
        <v>454.37</v>
      </c>
      <c r="V3718">
        <v>55.81</v>
      </c>
      <c r="W3718">
        <v>3.97</v>
      </c>
      <c r="X3718">
        <v>12.35</v>
      </c>
      <c r="Y3718">
        <v>7.33</v>
      </c>
      <c r="Z3718">
        <v>3</v>
      </c>
      <c r="AA3718" t="s">
        <v>4250</v>
      </c>
      <c r="AB3718">
        <v>0</v>
      </c>
      <c r="AC3718">
        <v>5</v>
      </c>
      <c r="AD3718">
        <v>3.7209285714285709</v>
      </c>
      <c r="AF3718" t="s">
        <v>7949</v>
      </c>
      <c r="AI3718">
        <v>0</v>
      </c>
      <c r="AJ3718">
        <v>0</v>
      </c>
      <c r="AK3718" t="s">
        <v>19969</v>
      </c>
      <c r="AL3718" t="s">
        <v>19969</v>
      </c>
      <c r="AM3718" t="s">
        <v>20019</v>
      </c>
    </row>
    <row r="3719" spans="1:39" x14ac:dyDescent="0.25">
      <c r="A3719" t="s">
        <v>10511</v>
      </c>
      <c r="B3719" t="s">
        <v>4841</v>
      </c>
      <c r="C3719" t="s">
        <v>4842</v>
      </c>
      <c r="D3719">
        <v>79</v>
      </c>
      <c r="E3719" t="s">
        <v>4845</v>
      </c>
      <c r="F3719">
        <v>7.1</v>
      </c>
      <c r="K3719" t="s">
        <v>6860</v>
      </c>
      <c r="M3719" t="s">
        <v>15174</v>
      </c>
      <c r="N3719">
        <v>8</v>
      </c>
      <c r="O3719" t="s">
        <v>15557</v>
      </c>
      <c r="P3719" t="s">
        <v>18163</v>
      </c>
      <c r="Q3719">
        <v>4</v>
      </c>
      <c r="R3719">
        <v>2</v>
      </c>
      <c r="S3719">
        <v>3.53</v>
      </c>
      <c r="T3719">
        <v>3.68</v>
      </c>
      <c r="U3719">
        <v>454.37</v>
      </c>
      <c r="V3719">
        <v>55.81</v>
      </c>
      <c r="W3719">
        <v>3.97</v>
      </c>
      <c r="X3719">
        <v>12.35</v>
      </c>
      <c r="Y3719">
        <v>7.33</v>
      </c>
      <c r="Z3719">
        <v>3</v>
      </c>
      <c r="AA3719" t="s">
        <v>4250</v>
      </c>
      <c r="AB3719">
        <v>0</v>
      </c>
      <c r="AC3719">
        <v>5</v>
      </c>
      <c r="AD3719">
        <v>3.7209285714285709</v>
      </c>
      <c r="AF3719" t="s">
        <v>7949</v>
      </c>
      <c r="AI3719">
        <v>0</v>
      </c>
      <c r="AJ3719">
        <v>0</v>
      </c>
      <c r="AK3719" t="s">
        <v>19970</v>
      </c>
      <c r="AL3719" t="s">
        <v>19970</v>
      </c>
      <c r="AM3719" t="s">
        <v>20019</v>
      </c>
    </row>
    <row r="3720" spans="1:39" x14ac:dyDescent="0.25">
      <c r="A3720" t="s">
        <v>10512</v>
      </c>
      <c r="B3720" t="s">
        <v>4841</v>
      </c>
      <c r="C3720" t="s">
        <v>4842</v>
      </c>
      <c r="D3720">
        <v>79</v>
      </c>
      <c r="E3720" t="s">
        <v>4845</v>
      </c>
      <c r="F3720">
        <v>7.1</v>
      </c>
      <c r="K3720" t="s">
        <v>6860</v>
      </c>
      <c r="M3720" t="s">
        <v>6865</v>
      </c>
      <c r="N3720">
        <v>8</v>
      </c>
      <c r="O3720" t="s">
        <v>15345</v>
      </c>
      <c r="P3720" t="s">
        <v>18164</v>
      </c>
      <c r="Q3720">
        <v>6</v>
      </c>
      <c r="R3720">
        <v>3</v>
      </c>
      <c r="S3720">
        <v>2.52</v>
      </c>
      <c r="T3720">
        <v>2.52</v>
      </c>
      <c r="U3720">
        <v>552.62</v>
      </c>
      <c r="V3720">
        <v>103.67</v>
      </c>
      <c r="W3720">
        <v>2.84</v>
      </c>
      <c r="X3720">
        <v>13.67</v>
      </c>
      <c r="Y3720">
        <v>6.85</v>
      </c>
      <c r="Z3720">
        <v>3</v>
      </c>
      <c r="AA3720" t="s">
        <v>4250</v>
      </c>
      <c r="AB3720">
        <v>1</v>
      </c>
      <c r="AC3720">
        <v>9</v>
      </c>
      <c r="AD3720">
        <v>3.451000000000001</v>
      </c>
      <c r="AF3720" t="s">
        <v>7949</v>
      </c>
      <c r="AI3720">
        <v>0</v>
      </c>
      <c r="AJ3720">
        <v>0</v>
      </c>
      <c r="AK3720" t="s">
        <v>19878</v>
      </c>
      <c r="AL3720" t="s">
        <v>19878</v>
      </c>
      <c r="AM3720" t="s">
        <v>20019</v>
      </c>
    </row>
    <row r="3721" spans="1:39" x14ac:dyDescent="0.25">
      <c r="A3721" t="s">
        <v>10397</v>
      </c>
      <c r="B3721" t="s">
        <v>4841</v>
      </c>
      <c r="C3721" t="s">
        <v>4842</v>
      </c>
      <c r="D3721">
        <v>79</v>
      </c>
      <c r="E3721" t="s">
        <v>4845</v>
      </c>
      <c r="F3721">
        <v>7.1</v>
      </c>
      <c r="K3721" t="s">
        <v>6860</v>
      </c>
      <c r="L3721" t="s">
        <v>6861</v>
      </c>
      <c r="M3721" t="s">
        <v>15140</v>
      </c>
      <c r="N3721">
        <v>9</v>
      </c>
      <c r="O3721" t="s">
        <v>15516</v>
      </c>
      <c r="P3721" t="s">
        <v>18049</v>
      </c>
      <c r="Q3721">
        <v>5</v>
      </c>
      <c r="R3721">
        <v>2</v>
      </c>
      <c r="S3721">
        <v>-0.76</v>
      </c>
      <c r="T3721">
        <v>-0.76</v>
      </c>
      <c r="U3721">
        <v>405.38</v>
      </c>
      <c r="V3721">
        <v>100.68</v>
      </c>
      <c r="W3721">
        <v>2.4</v>
      </c>
      <c r="X3721">
        <v>11.12</v>
      </c>
      <c r="Y3721">
        <v>5.21</v>
      </c>
      <c r="Z3721">
        <v>2</v>
      </c>
      <c r="AA3721" t="s">
        <v>4250</v>
      </c>
      <c r="AB3721">
        <v>0</v>
      </c>
      <c r="AC3721">
        <v>3</v>
      </c>
      <c r="AD3721">
        <v>4.8198571428571428</v>
      </c>
      <c r="AF3721" t="s">
        <v>7949</v>
      </c>
      <c r="AI3721">
        <v>0</v>
      </c>
      <c r="AJ3721">
        <v>0</v>
      </c>
      <c r="AK3721" t="s">
        <v>19951</v>
      </c>
      <c r="AL3721" t="s">
        <v>19951</v>
      </c>
      <c r="AM3721" t="s">
        <v>20019</v>
      </c>
    </row>
    <row r="3722" spans="1:39" x14ac:dyDescent="0.25">
      <c r="A3722" t="s">
        <v>10513</v>
      </c>
      <c r="B3722" t="s">
        <v>4841</v>
      </c>
      <c r="C3722" t="s">
        <v>4842</v>
      </c>
      <c r="D3722">
        <v>79</v>
      </c>
      <c r="E3722" t="s">
        <v>4845</v>
      </c>
      <c r="F3722">
        <v>7.1</v>
      </c>
      <c r="K3722" t="s">
        <v>6860</v>
      </c>
      <c r="L3722" t="s">
        <v>6861</v>
      </c>
      <c r="M3722" t="s">
        <v>15196</v>
      </c>
      <c r="N3722">
        <v>9</v>
      </c>
      <c r="O3722" t="s">
        <v>15585</v>
      </c>
      <c r="P3722" t="s">
        <v>18165</v>
      </c>
      <c r="Q3722">
        <v>10</v>
      </c>
      <c r="R3722">
        <v>4</v>
      </c>
      <c r="S3722">
        <v>2.98</v>
      </c>
      <c r="T3722">
        <v>4.95</v>
      </c>
      <c r="U3722">
        <v>659.67</v>
      </c>
      <c r="V3722">
        <v>224.08</v>
      </c>
      <c r="W3722">
        <v>3.72</v>
      </c>
      <c r="X3722">
        <v>4.26</v>
      </c>
      <c r="Y3722">
        <v>0.6</v>
      </c>
      <c r="Z3722">
        <v>5</v>
      </c>
      <c r="AA3722" t="s">
        <v>4250</v>
      </c>
      <c r="AB3722">
        <v>1</v>
      </c>
      <c r="AC3722">
        <v>11</v>
      </c>
      <c r="AD3722">
        <v>1.5349999999999999</v>
      </c>
      <c r="AF3722" t="s">
        <v>7951</v>
      </c>
      <c r="AI3722">
        <v>0</v>
      </c>
      <c r="AJ3722">
        <v>0</v>
      </c>
      <c r="AK3722" t="s">
        <v>19980</v>
      </c>
      <c r="AL3722" t="s">
        <v>19980</v>
      </c>
      <c r="AM3722" t="s">
        <v>20019</v>
      </c>
    </row>
    <row r="3723" spans="1:39" x14ac:dyDescent="0.25">
      <c r="A3723" t="s">
        <v>10514</v>
      </c>
      <c r="B3723" t="s">
        <v>4841</v>
      </c>
      <c r="C3723" t="s">
        <v>4842</v>
      </c>
      <c r="D3723">
        <v>79</v>
      </c>
      <c r="E3723" t="s">
        <v>4845</v>
      </c>
      <c r="F3723">
        <v>7.1</v>
      </c>
      <c r="I3723" t="s">
        <v>13722</v>
      </c>
      <c r="K3723" t="s">
        <v>6860</v>
      </c>
      <c r="L3723" t="s">
        <v>6861</v>
      </c>
      <c r="M3723" t="s">
        <v>14996</v>
      </c>
      <c r="N3723">
        <v>9</v>
      </c>
      <c r="O3723" t="s">
        <v>15322</v>
      </c>
      <c r="P3723" t="s">
        <v>18166</v>
      </c>
      <c r="Q3723">
        <v>8</v>
      </c>
      <c r="R3723">
        <v>2</v>
      </c>
      <c r="S3723">
        <v>-0.81</v>
      </c>
      <c r="T3723">
        <v>-0.81</v>
      </c>
      <c r="U3723">
        <v>485.44</v>
      </c>
      <c r="V3723">
        <v>120.95</v>
      </c>
      <c r="W3723">
        <v>2.82</v>
      </c>
      <c r="X3723">
        <v>8.86</v>
      </c>
      <c r="Y3723">
        <v>4.54</v>
      </c>
      <c r="Z3723">
        <v>2</v>
      </c>
      <c r="AA3723" t="s">
        <v>4250</v>
      </c>
      <c r="AB3723">
        <v>0</v>
      </c>
      <c r="AC3723">
        <v>7</v>
      </c>
      <c r="AD3723">
        <v>3.6040000000000001</v>
      </c>
      <c r="AF3723" t="s">
        <v>7949</v>
      </c>
      <c r="AI3723">
        <v>0</v>
      </c>
      <c r="AJ3723">
        <v>0</v>
      </c>
      <c r="AM3723" t="s">
        <v>20019</v>
      </c>
    </row>
    <row r="3724" spans="1:39" x14ac:dyDescent="0.25">
      <c r="A3724" t="s">
        <v>9445</v>
      </c>
      <c r="B3724" t="s">
        <v>4841</v>
      </c>
      <c r="C3724" t="s">
        <v>4842</v>
      </c>
      <c r="D3724">
        <v>79</v>
      </c>
      <c r="E3724" t="s">
        <v>4845</v>
      </c>
      <c r="F3724">
        <v>7.1</v>
      </c>
      <c r="I3724" t="s">
        <v>13723</v>
      </c>
      <c r="K3724" t="s">
        <v>6860</v>
      </c>
      <c r="L3724" t="s">
        <v>6861</v>
      </c>
      <c r="M3724" t="s">
        <v>14996</v>
      </c>
      <c r="N3724">
        <v>9</v>
      </c>
      <c r="O3724" t="s">
        <v>15322</v>
      </c>
      <c r="P3724" t="s">
        <v>17097</v>
      </c>
      <c r="Q3724">
        <v>6</v>
      </c>
      <c r="R3724">
        <v>2</v>
      </c>
      <c r="S3724">
        <v>-3.84</v>
      </c>
      <c r="T3724">
        <v>-3.84</v>
      </c>
      <c r="U3724">
        <v>403.36</v>
      </c>
      <c r="V3724">
        <v>113.39</v>
      </c>
      <c r="W3724">
        <v>2.5</v>
      </c>
      <c r="X3724">
        <v>10.039999999999999</v>
      </c>
      <c r="Y3724">
        <v>3.94</v>
      </c>
      <c r="Z3724">
        <v>2</v>
      </c>
      <c r="AA3724" t="s">
        <v>4250</v>
      </c>
      <c r="AB3724">
        <v>0</v>
      </c>
      <c r="AC3724">
        <v>4</v>
      </c>
      <c r="AD3724">
        <v>4.4106190476190479</v>
      </c>
      <c r="AF3724" t="s">
        <v>7949</v>
      </c>
      <c r="AI3724">
        <v>0</v>
      </c>
      <c r="AJ3724">
        <v>0</v>
      </c>
      <c r="AM3724" t="s">
        <v>20019</v>
      </c>
    </row>
    <row r="3725" spans="1:39" x14ac:dyDescent="0.25">
      <c r="A3725" t="s">
        <v>10515</v>
      </c>
      <c r="B3725" t="s">
        <v>4841</v>
      </c>
      <c r="C3725" t="s">
        <v>4842</v>
      </c>
      <c r="D3725">
        <v>79</v>
      </c>
      <c r="E3725" t="s">
        <v>4845</v>
      </c>
      <c r="F3725">
        <v>7.1</v>
      </c>
      <c r="K3725" t="s">
        <v>6860</v>
      </c>
      <c r="L3725" t="s">
        <v>6861</v>
      </c>
      <c r="M3725" t="s">
        <v>15060</v>
      </c>
      <c r="N3725">
        <v>9</v>
      </c>
      <c r="O3725" t="s">
        <v>15412</v>
      </c>
      <c r="P3725" t="s">
        <v>18167</v>
      </c>
      <c r="Q3725">
        <v>5</v>
      </c>
      <c r="R3725">
        <v>3</v>
      </c>
      <c r="S3725">
        <v>2.94</v>
      </c>
      <c r="T3725">
        <v>3.08</v>
      </c>
      <c r="U3725">
        <v>450.95</v>
      </c>
      <c r="V3725">
        <v>79.819999999999993</v>
      </c>
      <c r="W3725">
        <v>2.14</v>
      </c>
      <c r="X3725">
        <v>13.97</v>
      </c>
      <c r="Y3725">
        <v>7.14</v>
      </c>
      <c r="Z3725">
        <v>1</v>
      </c>
      <c r="AA3725" t="s">
        <v>4250</v>
      </c>
      <c r="AB3725">
        <v>0</v>
      </c>
      <c r="AC3725">
        <v>7</v>
      </c>
      <c r="AD3725">
        <v>4.00702380952381</v>
      </c>
      <c r="AF3725" t="s">
        <v>7949</v>
      </c>
      <c r="AI3725">
        <v>0</v>
      </c>
      <c r="AJ3725">
        <v>0</v>
      </c>
      <c r="AK3725" t="s">
        <v>19912</v>
      </c>
      <c r="AL3725" t="s">
        <v>19912</v>
      </c>
      <c r="AM3725" t="s">
        <v>20019</v>
      </c>
    </row>
    <row r="3726" spans="1:39" x14ac:dyDescent="0.25">
      <c r="A3726" t="s">
        <v>10516</v>
      </c>
      <c r="B3726" t="s">
        <v>4841</v>
      </c>
      <c r="C3726" t="s">
        <v>4842</v>
      </c>
      <c r="D3726">
        <v>79.099999999999994</v>
      </c>
      <c r="E3726" t="s">
        <v>4845</v>
      </c>
      <c r="F3726">
        <v>7.1</v>
      </c>
      <c r="I3726" t="s">
        <v>13724</v>
      </c>
      <c r="K3726" t="s">
        <v>6860</v>
      </c>
      <c r="M3726" t="s">
        <v>15002</v>
      </c>
      <c r="N3726">
        <v>8</v>
      </c>
      <c r="O3726" t="s">
        <v>15332</v>
      </c>
      <c r="P3726" t="s">
        <v>18168</v>
      </c>
      <c r="Q3726">
        <v>4</v>
      </c>
      <c r="R3726">
        <v>1</v>
      </c>
      <c r="S3726">
        <v>4.72</v>
      </c>
      <c r="T3726">
        <v>4.75</v>
      </c>
      <c r="U3726">
        <v>380.56</v>
      </c>
      <c r="V3726">
        <v>47.61</v>
      </c>
      <c r="W3726">
        <v>4.2300000000000004</v>
      </c>
      <c r="Y3726">
        <v>6.18</v>
      </c>
      <c r="Z3726">
        <v>1</v>
      </c>
      <c r="AA3726" t="s">
        <v>4250</v>
      </c>
      <c r="AB3726">
        <v>0</v>
      </c>
      <c r="AC3726">
        <v>1</v>
      </c>
      <c r="AD3726">
        <v>3.8114761904761911</v>
      </c>
      <c r="AF3726" t="s">
        <v>7949</v>
      </c>
      <c r="AI3726">
        <v>0</v>
      </c>
      <c r="AJ3726">
        <v>0</v>
      </c>
      <c r="AM3726" t="s">
        <v>20019</v>
      </c>
    </row>
    <row r="3727" spans="1:39" x14ac:dyDescent="0.25">
      <c r="A3727" t="s">
        <v>10517</v>
      </c>
      <c r="B3727" t="s">
        <v>4841</v>
      </c>
      <c r="C3727" t="s">
        <v>4842</v>
      </c>
      <c r="D3727">
        <v>79.3</v>
      </c>
      <c r="E3727" t="s">
        <v>4845</v>
      </c>
      <c r="F3727">
        <v>7.1</v>
      </c>
      <c r="I3727" t="s">
        <v>13725</v>
      </c>
      <c r="K3727" t="s">
        <v>6860</v>
      </c>
      <c r="M3727" t="s">
        <v>15002</v>
      </c>
      <c r="N3727">
        <v>8</v>
      </c>
      <c r="O3727" t="s">
        <v>15332</v>
      </c>
      <c r="P3727" t="s">
        <v>18169</v>
      </c>
      <c r="Q3727">
        <v>4</v>
      </c>
      <c r="R3727">
        <v>2</v>
      </c>
      <c r="S3727">
        <v>8.59</v>
      </c>
      <c r="T3727">
        <v>8.7100000000000009</v>
      </c>
      <c r="U3727">
        <v>445.61</v>
      </c>
      <c r="V3727">
        <v>67.59</v>
      </c>
      <c r="W3727">
        <v>3.87</v>
      </c>
      <c r="Y3727">
        <v>8.3699999999999992</v>
      </c>
      <c r="Z3727">
        <v>2</v>
      </c>
      <c r="AA3727" t="s">
        <v>4250</v>
      </c>
      <c r="AB3727">
        <v>0</v>
      </c>
      <c r="AC3727">
        <v>4</v>
      </c>
      <c r="AD3727">
        <v>2.7035</v>
      </c>
      <c r="AF3727" t="s">
        <v>7949</v>
      </c>
      <c r="AI3727">
        <v>0</v>
      </c>
      <c r="AJ3727">
        <v>0</v>
      </c>
      <c r="AM3727" t="s">
        <v>20019</v>
      </c>
    </row>
    <row r="3728" spans="1:39" x14ac:dyDescent="0.25">
      <c r="A3728" t="s">
        <v>10518</v>
      </c>
      <c r="B3728" t="s">
        <v>4841</v>
      </c>
      <c r="C3728" t="s">
        <v>4842</v>
      </c>
      <c r="D3728">
        <v>79.8</v>
      </c>
      <c r="E3728" t="s">
        <v>4845</v>
      </c>
      <c r="F3728">
        <v>7.1</v>
      </c>
      <c r="I3728" t="s">
        <v>13726</v>
      </c>
      <c r="K3728" t="s">
        <v>6860</v>
      </c>
      <c r="M3728" t="s">
        <v>15002</v>
      </c>
      <c r="N3728">
        <v>8</v>
      </c>
      <c r="O3728" t="s">
        <v>15332</v>
      </c>
      <c r="P3728" t="s">
        <v>18170</v>
      </c>
      <c r="Q3728">
        <v>4</v>
      </c>
      <c r="R3728">
        <v>1</v>
      </c>
      <c r="S3728">
        <v>0.06</v>
      </c>
      <c r="T3728">
        <v>0.06</v>
      </c>
      <c r="U3728">
        <v>331.39</v>
      </c>
      <c r="V3728">
        <v>67.92</v>
      </c>
      <c r="W3728">
        <v>1.94</v>
      </c>
      <c r="Y3728">
        <v>4.43</v>
      </c>
      <c r="Z3728">
        <v>1</v>
      </c>
      <c r="AA3728" t="s">
        <v>4250</v>
      </c>
      <c r="AB3728">
        <v>0</v>
      </c>
      <c r="AC3728">
        <v>1</v>
      </c>
      <c r="AD3728">
        <v>5.833333333333333</v>
      </c>
      <c r="AF3728" t="s">
        <v>7949</v>
      </c>
      <c r="AI3728">
        <v>0</v>
      </c>
      <c r="AJ3728">
        <v>0</v>
      </c>
      <c r="AM3728" t="s">
        <v>20019</v>
      </c>
    </row>
    <row r="3729" spans="1:39" x14ac:dyDescent="0.25">
      <c r="A3729" t="s">
        <v>10519</v>
      </c>
      <c r="B3729" t="s">
        <v>4841</v>
      </c>
      <c r="C3729" t="s">
        <v>4842</v>
      </c>
      <c r="D3729">
        <v>79.98</v>
      </c>
      <c r="E3729" t="s">
        <v>4845</v>
      </c>
      <c r="F3729">
        <v>7.1</v>
      </c>
      <c r="K3729" t="s">
        <v>6860</v>
      </c>
      <c r="L3729" t="s">
        <v>6861</v>
      </c>
      <c r="M3729" t="s">
        <v>6891</v>
      </c>
      <c r="N3729">
        <v>9</v>
      </c>
      <c r="O3729" t="s">
        <v>15446</v>
      </c>
      <c r="P3729" t="s">
        <v>18171</v>
      </c>
      <c r="Q3729">
        <v>6</v>
      </c>
      <c r="R3729">
        <v>1</v>
      </c>
      <c r="S3729">
        <v>-0.56999999999999995</v>
      </c>
      <c r="T3729">
        <v>-0.55000000000000004</v>
      </c>
      <c r="U3729">
        <v>358.41</v>
      </c>
      <c r="V3729">
        <v>97.36</v>
      </c>
      <c r="W3729">
        <v>1.88</v>
      </c>
      <c r="Y3729">
        <v>5.84</v>
      </c>
      <c r="Z3729">
        <v>3</v>
      </c>
      <c r="AA3729" t="s">
        <v>4250</v>
      </c>
      <c r="AB3729">
        <v>0</v>
      </c>
      <c r="AC3729">
        <v>3</v>
      </c>
      <c r="AD3729">
        <v>5.5880000000000001</v>
      </c>
      <c r="AF3729" t="s">
        <v>7949</v>
      </c>
      <c r="AI3729">
        <v>0</v>
      </c>
      <c r="AJ3729">
        <v>0</v>
      </c>
      <c r="AK3729" t="s">
        <v>19928</v>
      </c>
      <c r="AL3729" t="s">
        <v>19928</v>
      </c>
      <c r="AM3729" t="s">
        <v>20019</v>
      </c>
    </row>
    <row r="3730" spans="1:39" x14ac:dyDescent="0.25">
      <c r="A3730" t="s">
        <v>10520</v>
      </c>
      <c r="B3730" t="s">
        <v>4841</v>
      </c>
      <c r="C3730" t="s">
        <v>4842</v>
      </c>
      <c r="D3730">
        <v>80</v>
      </c>
      <c r="E3730" t="s">
        <v>4845</v>
      </c>
      <c r="F3730">
        <v>7.1</v>
      </c>
      <c r="K3730" t="s">
        <v>6860</v>
      </c>
      <c r="L3730" t="s">
        <v>6861</v>
      </c>
      <c r="M3730" t="s">
        <v>15197</v>
      </c>
      <c r="N3730">
        <v>9</v>
      </c>
      <c r="O3730" t="s">
        <v>15586</v>
      </c>
      <c r="P3730" t="s">
        <v>18172</v>
      </c>
      <c r="Q3730">
        <v>7</v>
      </c>
      <c r="R3730">
        <v>4</v>
      </c>
      <c r="S3730">
        <v>9.36</v>
      </c>
      <c r="T3730">
        <v>11.74</v>
      </c>
      <c r="U3730">
        <v>728.72</v>
      </c>
      <c r="V3730">
        <v>128.62</v>
      </c>
      <c r="W3730">
        <v>8.64</v>
      </c>
      <c r="X3730">
        <v>5.84</v>
      </c>
      <c r="Y3730">
        <v>6.9</v>
      </c>
      <c r="Z3730">
        <v>4</v>
      </c>
      <c r="AA3730" t="s">
        <v>4250</v>
      </c>
      <c r="AB3730">
        <v>2</v>
      </c>
      <c r="AC3730">
        <v>12</v>
      </c>
      <c r="AD3730">
        <v>1</v>
      </c>
      <c r="AF3730" t="s">
        <v>7951</v>
      </c>
      <c r="AI3730">
        <v>0</v>
      </c>
      <c r="AJ3730">
        <v>0</v>
      </c>
      <c r="AK3730" t="s">
        <v>19981</v>
      </c>
      <c r="AL3730" t="s">
        <v>19981</v>
      </c>
      <c r="AM3730" t="s">
        <v>20019</v>
      </c>
    </row>
    <row r="3731" spans="1:39" x14ac:dyDescent="0.25">
      <c r="A3731" t="s">
        <v>10521</v>
      </c>
      <c r="B3731" t="s">
        <v>4841</v>
      </c>
      <c r="C3731" t="s">
        <v>4842</v>
      </c>
      <c r="D3731">
        <v>80</v>
      </c>
      <c r="E3731" t="s">
        <v>4845</v>
      </c>
      <c r="F3731">
        <v>7.1</v>
      </c>
      <c r="K3731" t="s">
        <v>6860</v>
      </c>
      <c r="L3731" t="s">
        <v>6861</v>
      </c>
      <c r="M3731" t="s">
        <v>15197</v>
      </c>
      <c r="N3731">
        <v>9</v>
      </c>
      <c r="O3731" t="s">
        <v>15586</v>
      </c>
      <c r="P3731" t="s">
        <v>18173</v>
      </c>
      <c r="Q3731">
        <v>7</v>
      </c>
      <c r="R3731">
        <v>4</v>
      </c>
      <c r="S3731">
        <v>9.36</v>
      </c>
      <c r="T3731">
        <v>11.74</v>
      </c>
      <c r="U3731">
        <v>728.72</v>
      </c>
      <c r="V3731">
        <v>128.62</v>
      </c>
      <c r="W3731">
        <v>8.64</v>
      </c>
      <c r="X3731">
        <v>5.84</v>
      </c>
      <c r="Y3731">
        <v>6.9</v>
      </c>
      <c r="Z3731">
        <v>4</v>
      </c>
      <c r="AA3731" t="s">
        <v>4250</v>
      </c>
      <c r="AB3731">
        <v>2</v>
      </c>
      <c r="AC3731">
        <v>12</v>
      </c>
      <c r="AD3731">
        <v>1</v>
      </c>
      <c r="AF3731" t="s">
        <v>7951</v>
      </c>
      <c r="AI3731">
        <v>0</v>
      </c>
      <c r="AJ3731">
        <v>0</v>
      </c>
      <c r="AK3731" t="s">
        <v>19981</v>
      </c>
      <c r="AL3731" t="s">
        <v>19981</v>
      </c>
      <c r="AM3731" t="s">
        <v>20019</v>
      </c>
    </row>
    <row r="3732" spans="1:39" x14ac:dyDescent="0.25">
      <c r="A3732" t="s">
        <v>10522</v>
      </c>
      <c r="B3732" t="s">
        <v>4841</v>
      </c>
      <c r="C3732" t="s">
        <v>4842</v>
      </c>
      <c r="D3732">
        <v>80</v>
      </c>
      <c r="E3732" t="s">
        <v>4845</v>
      </c>
      <c r="F3732">
        <v>7.1</v>
      </c>
      <c r="I3732" t="s">
        <v>13727</v>
      </c>
      <c r="K3732" t="s">
        <v>6860</v>
      </c>
      <c r="L3732" t="s">
        <v>6861</v>
      </c>
      <c r="M3732" t="s">
        <v>15198</v>
      </c>
      <c r="N3732">
        <v>8</v>
      </c>
      <c r="O3732" t="s">
        <v>15587</v>
      </c>
      <c r="P3732" t="s">
        <v>18174</v>
      </c>
      <c r="Q3732">
        <v>7</v>
      </c>
      <c r="R3732">
        <v>4</v>
      </c>
      <c r="S3732">
        <v>9.36</v>
      </c>
      <c r="T3732">
        <v>11.74</v>
      </c>
      <c r="U3732">
        <v>692.26</v>
      </c>
      <c r="V3732">
        <v>128.62</v>
      </c>
      <c r="W3732">
        <v>8.64</v>
      </c>
      <c r="X3732">
        <v>5.84</v>
      </c>
      <c r="Y3732">
        <v>6.9</v>
      </c>
      <c r="Z3732">
        <v>4</v>
      </c>
      <c r="AA3732" t="s">
        <v>4250</v>
      </c>
      <c r="AB3732">
        <v>2</v>
      </c>
      <c r="AC3732">
        <v>12</v>
      </c>
      <c r="AD3732">
        <v>1</v>
      </c>
      <c r="AF3732" t="s">
        <v>7951</v>
      </c>
      <c r="AI3732">
        <v>0</v>
      </c>
      <c r="AJ3732">
        <v>0</v>
      </c>
      <c r="AM3732" t="s">
        <v>20019</v>
      </c>
    </row>
    <row r="3733" spans="1:39" x14ac:dyDescent="0.25">
      <c r="A3733" t="s">
        <v>10523</v>
      </c>
      <c r="B3733" t="s">
        <v>4841</v>
      </c>
      <c r="C3733" t="s">
        <v>4842</v>
      </c>
      <c r="D3733">
        <v>80</v>
      </c>
      <c r="E3733" t="s">
        <v>4845</v>
      </c>
      <c r="F3733">
        <v>7.1</v>
      </c>
      <c r="I3733" t="s">
        <v>13728</v>
      </c>
      <c r="K3733" t="s">
        <v>6860</v>
      </c>
      <c r="L3733" t="s">
        <v>6861</v>
      </c>
      <c r="M3733" t="s">
        <v>15198</v>
      </c>
      <c r="N3733">
        <v>8</v>
      </c>
      <c r="O3733" t="s">
        <v>15587</v>
      </c>
      <c r="P3733" t="s">
        <v>18175</v>
      </c>
      <c r="Q3733">
        <v>7</v>
      </c>
      <c r="R3733">
        <v>4</v>
      </c>
      <c r="S3733">
        <v>9.36</v>
      </c>
      <c r="T3733">
        <v>11.74</v>
      </c>
      <c r="U3733">
        <v>692.26</v>
      </c>
      <c r="V3733">
        <v>128.62</v>
      </c>
      <c r="W3733">
        <v>8.64</v>
      </c>
      <c r="X3733">
        <v>5.84</v>
      </c>
      <c r="Y3733">
        <v>6.9</v>
      </c>
      <c r="Z3733">
        <v>4</v>
      </c>
      <c r="AA3733" t="s">
        <v>4250</v>
      </c>
      <c r="AB3733">
        <v>2</v>
      </c>
      <c r="AC3733">
        <v>12</v>
      </c>
      <c r="AD3733">
        <v>1</v>
      </c>
      <c r="AF3733" t="s">
        <v>7951</v>
      </c>
      <c r="AI3733">
        <v>0</v>
      </c>
      <c r="AJ3733">
        <v>0</v>
      </c>
      <c r="AM3733" t="s">
        <v>20019</v>
      </c>
    </row>
    <row r="3734" spans="1:39" x14ac:dyDescent="0.25">
      <c r="A3734" t="s">
        <v>8114</v>
      </c>
      <c r="B3734" t="s">
        <v>4841</v>
      </c>
      <c r="C3734" t="s">
        <v>4842</v>
      </c>
      <c r="D3734">
        <v>80</v>
      </c>
      <c r="E3734" t="s">
        <v>4845</v>
      </c>
      <c r="F3734">
        <v>7.1</v>
      </c>
      <c r="K3734" t="s">
        <v>6860</v>
      </c>
      <c r="L3734" t="s">
        <v>6861</v>
      </c>
      <c r="M3734" t="s">
        <v>15038</v>
      </c>
      <c r="N3734">
        <v>9</v>
      </c>
      <c r="O3734" t="s">
        <v>15444</v>
      </c>
      <c r="P3734" t="s">
        <v>15767</v>
      </c>
      <c r="Q3734">
        <v>4</v>
      </c>
      <c r="R3734">
        <v>1</v>
      </c>
      <c r="S3734">
        <v>1.33</v>
      </c>
      <c r="T3734">
        <v>1.4</v>
      </c>
      <c r="U3734">
        <v>345.35</v>
      </c>
      <c r="V3734">
        <v>67.92</v>
      </c>
      <c r="W3734">
        <v>2.63</v>
      </c>
      <c r="Y3734">
        <v>6.62</v>
      </c>
      <c r="Z3734">
        <v>2</v>
      </c>
      <c r="AA3734" t="s">
        <v>4250</v>
      </c>
      <c r="AB3734">
        <v>0</v>
      </c>
      <c r="AC3734">
        <v>4</v>
      </c>
      <c r="AD3734">
        <v>5.833333333333333</v>
      </c>
      <c r="AF3734" t="s">
        <v>7949</v>
      </c>
      <c r="AI3734">
        <v>0</v>
      </c>
      <c r="AJ3734">
        <v>0</v>
      </c>
      <c r="AK3734" t="s">
        <v>19833</v>
      </c>
      <c r="AL3734" t="s">
        <v>19833</v>
      </c>
      <c r="AM3734" t="s">
        <v>20019</v>
      </c>
    </row>
    <row r="3735" spans="1:39" x14ac:dyDescent="0.25">
      <c r="A3735" t="s">
        <v>10524</v>
      </c>
      <c r="B3735" t="s">
        <v>4841</v>
      </c>
      <c r="C3735" t="s">
        <v>4842</v>
      </c>
      <c r="D3735">
        <v>80</v>
      </c>
      <c r="E3735" t="s">
        <v>4845</v>
      </c>
      <c r="F3735">
        <v>7.1</v>
      </c>
      <c r="K3735" t="s">
        <v>6860</v>
      </c>
      <c r="M3735" t="s">
        <v>14973</v>
      </c>
      <c r="N3735">
        <v>8</v>
      </c>
      <c r="O3735" t="s">
        <v>15434</v>
      </c>
      <c r="P3735" t="s">
        <v>18176</v>
      </c>
      <c r="Q3735">
        <v>7</v>
      </c>
      <c r="R3735">
        <v>1</v>
      </c>
      <c r="S3735">
        <v>-0.74</v>
      </c>
      <c r="T3735">
        <v>-0.69</v>
      </c>
      <c r="U3735">
        <v>361.41</v>
      </c>
      <c r="V3735">
        <v>102.29</v>
      </c>
      <c r="W3735">
        <v>1.39</v>
      </c>
      <c r="Y3735">
        <v>6.35</v>
      </c>
      <c r="Z3735">
        <v>3</v>
      </c>
      <c r="AA3735" t="s">
        <v>4250</v>
      </c>
      <c r="AB3735">
        <v>0</v>
      </c>
      <c r="AC3735">
        <v>4</v>
      </c>
      <c r="AD3735">
        <v>5.4135952380952368</v>
      </c>
      <c r="AF3735" t="s">
        <v>7949</v>
      </c>
      <c r="AI3735">
        <v>0</v>
      </c>
      <c r="AJ3735">
        <v>0</v>
      </c>
      <c r="AK3735" t="s">
        <v>19834</v>
      </c>
      <c r="AL3735" t="s">
        <v>19834</v>
      </c>
      <c r="AM3735" t="s">
        <v>20019</v>
      </c>
    </row>
    <row r="3736" spans="1:39" x14ac:dyDescent="0.25">
      <c r="A3736" t="s">
        <v>10525</v>
      </c>
      <c r="B3736" t="s">
        <v>4841</v>
      </c>
      <c r="C3736" t="s">
        <v>4842</v>
      </c>
      <c r="D3736">
        <v>80</v>
      </c>
      <c r="E3736" t="s">
        <v>4845</v>
      </c>
      <c r="F3736">
        <v>7.1</v>
      </c>
      <c r="K3736" t="s">
        <v>6860</v>
      </c>
      <c r="M3736" t="s">
        <v>14973</v>
      </c>
      <c r="N3736">
        <v>8</v>
      </c>
      <c r="O3736" t="s">
        <v>15434</v>
      </c>
      <c r="P3736" t="s">
        <v>18177</v>
      </c>
      <c r="Q3736">
        <v>7</v>
      </c>
      <c r="R3736">
        <v>1</v>
      </c>
      <c r="S3736">
        <v>-0.15</v>
      </c>
      <c r="T3736">
        <v>-0.14000000000000001</v>
      </c>
      <c r="U3736">
        <v>393.43</v>
      </c>
      <c r="V3736">
        <v>102.29</v>
      </c>
      <c r="W3736">
        <v>2.09</v>
      </c>
      <c r="Y3736">
        <v>5.85</v>
      </c>
      <c r="Z3736">
        <v>3</v>
      </c>
      <c r="AA3736" t="s">
        <v>4250</v>
      </c>
      <c r="AB3736">
        <v>0</v>
      </c>
      <c r="AC3736">
        <v>4</v>
      </c>
      <c r="AD3736">
        <v>5.1848809523809516</v>
      </c>
      <c r="AF3736" t="s">
        <v>7949</v>
      </c>
      <c r="AI3736">
        <v>0</v>
      </c>
      <c r="AJ3736">
        <v>0</v>
      </c>
      <c r="AK3736" t="s">
        <v>19834</v>
      </c>
      <c r="AL3736" t="s">
        <v>19834</v>
      </c>
      <c r="AM3736" t="s">
        <v>20019</v>
      </c>
    </row>
    <row r="3737" spans="1:39" x14ac:dyDescent="0.25">
      <c r="A3737" t="s">
        <v>8149</v>
      </c>
      <c r="B3737" t="s">
        <v>4841</v>
      </c>
      <c r="C3737" t="s">
        <v>4842</v>
      </c>
      <c r="D3737">
        <v>80</v>
      </c>
      <c r="E3737" t="s">
        <v>4845</v>
      </c>
      <c r="F3737">
        <v>7.1</v>
      </c>
      <c r="K3737" t="s">
        <v>6860</v>
      </c>
      <c r="L3737" t="s">
        <v>6861</v>
      </c>
      <c r="M3737" t="s">
        <v>15004</v>
      </c>
      <c r="N3737">
        <v>9</v>
      </c>
      <c r="O3737" t="s">
        <v>15334</v>
      </c>
      <c r="P3737" t="s">
        <v>15802</v>
      </c>
      <c r="Q3737">
        <v>6</v>
      </c>
      <c r="R3737">
        <v>1</v>
      </c>
      <c r="S3737">
        <v>4.3</v>
      </c>
      <c r="T3737">
        <v>4.3899999999999997</v>
      </c>
      <c r="U3737">
        <v>483.47</v>
      </c>
      <c r="V3737">
        <v>76.099999999999994</v>
      </c>
      <c r="W3737">
        <v>4.8499999999999996</v>
      </c>
      <c r="Y3737">
        <v>6.93</v>
      </c>
      <c r="Z3737">
        <v>3</v>
      </c>
      <c r="AA3737" t="s">
        <v>4250</v>
      </c>
      <c r="AB3737">
        <v>0</v>
      </c>
      <c r="AC3737">
        <v>4</v>
      </c>
      <c r="AD3737">
        <v>3.2564047619047618</v>
      </c>
      <c r="AF3737" t="s">
        <v>7949</v>
      </c>
      <c r="AI3737">
        <v>0</v>
      </c>
      <c r="AJ3737">
        <v>0</v>
      </c>
      <c r="AK3737" t="s">
        <v>19837</v>
      </c>
      <c r="AL3737" t="s">
        <v>19837</v>
      </c>
      <c r="AM3737" t="s">
        <v>20019</v>
      </c>
    </row>
    <row r="3738" spans="1:39" x14ac:dyDescent="0.25">
      <c r="A3738" t="s">
        <v>8140</v>
      </c>
      <c r="B3738" t="s">
        <v>4841</v>
      </c>
      <c r="C3738" t="s">
        <v>4842</v>
      </c>
      <c r="D3738">
        <v>80</v>
      </c>
      <c r="E3738" t="s">
        <v>4845</v>
      </c>
      <c r="F3738">
        <v>7.1</v>
      </c>
      <c r="K3738" t="s">
        <v>6860</v>
      </c>
      <c r="L3738" t="s">
        <v>6861</v>
      </c>
      <c r="M3738" t="s">
        <v>15004</v>
      </c>
      <c r="N3738">
        <v>9</v>
      </c>
      <c r="O3738" t="s">
        <v>15334</v>
      </c>
      <c r="P3738" t="s">
        <v>15793</v>
      </c>
      <c r="Q3738">
        <v>6</v>
      </c>
      <c r="R3738">
        <v>1</v>
      </c>
      <c r="S3738">
        <v>3.53</v>
      </c>
      <c r="T3738">
        <v>3.65</v>
      </c>
      <c r="U3738">
        <v>455.42</v>
      </c>
      <c r="V3738">
        <v>76.099999999999994</v>
      </c>
      <c r="W3738">
        <v>4.07</v>
      </c>
      <c r="Y3738">
        <v>7.02</v>
      </c>
      <c r="Z3738">
        <v>3</v>
      </c>
      <c r="AA3738" t="s">
        <v>4250</v>
      </c>
      <c r="AB3738">
        <v>0</v>
      </c>
      <c r="AC3738">
        <v>4</v>
      </c>
      <c r="AD3738">
        <v>4.0617619047619051</v>
      </c>
      <c r="AF3738" t="s">
        <v>7949</v>
      </c>
      <c r="AI3738">
        <v>0</v>
      </c>
      <c r="AJ3738">
        <v>0</v>
      </c>
      <c r="AK3738" t="s">
        <v>19837</v>
      </c>
      <c r="AL3738" t="s">
        <v>19837</v>
      </c>
      <c r="AM3738" t="s">
        <v>20019</v>
      </c>
    </row>
    <row r="3739" spans="1:39" x14ac:dyDescent="0.25">
      <c r="A3739" t="s">
        <v>10526</v>
      </c>
      <c r="B3739" t="s">
        <v>4841</v>
      </c>
      <c r="C3739" t="s">
        <v>4842</v>
      </c>
      <c r="D3739">
        <v>80</v>
      </c>
      <c r="E3739" t="s">
        <v>4845</v>
      </c>
      <c r="F3739">
        <v>7.1</v>
      </c>
      <c r="K3739" t="s">
        <v>6860</v>
      </c>
      <c r="L3739" t="s">
        <v>6861</v>
      </c>
      <c r="M3739" t="s">
        <v>15004</v>
      </c>
      <c r="N3739">
        <v>9</v>
      </c>
      <c r="O3739" t="s">
        <v>15334</v>
      </c>
      <c r="P3739" t="s">
        <v>18178</v>
      </c>
      <c r="Q3739">
        <v>7</v>
      </c>
      <c r="R3739">
        <v>1</v>
      </c>
      <c r="S3739">
        <v>3.34</v>
      </c>
      <c r="T3739">
        <v>3.46</v>
      </c>
      <c r="U3739">
        <v>473.55</v>
      </c>
      <c r="V3739">
        <v>85.33</v>
      </c>
      <c r="W3739">
        <v>4.3600000000000003</v>
      </c>
      <c r="Y3739">
        <v>6.96</v>
      </c>
      <c r="Z3739">
        <v>3</v>
      </c>
      <c r="AA3739" t="s">
        <v>4250</v>
      </c>
      <c r="AB3739">
        <v>0</v>
      </c>
      <c r="AC3739">
        <v>7</v>
      </c>
      <c r="AD3739">
        <v>4.1222619047619036</v>
      </c>
      <c r="AF3739" t="s">
        <v>7949</v>
      </c>
      <c r="AI3739">
        <v>0</v>
      </c>
      <c r="AJ3739">
        <v>0</v>
      </c>
      <c r="AK3739" t="s">
        <v>19837</v>
      </c>
      <c r="AL3739" t="s">
        <v>19837</v>
      </c>
      <c r="AM3739" t="s">
        <v>20019</v>
      </c>
    </row>
    <row r="3740" spans="1:39" x14ac:dyDescent="0.25">
      <c r="A3740" t="s">
        <v>10519</v>
      </c>
      <c r="B3740" t="s">
        <v>4841</v>
      </c>
      <c r="C3740" t="s">
        <v>4842</v>
      </c>
      <c r="D3740">
        <v>80</v>
      </c>
      <c r="E3740" t="s">
        <v>4845</v>
      </c>
      <c r="F3740">
        <v>7.1</v>
      </c>
      <c r="K3740" t="s">
        <v>6860</v>
      </c>
      <c r="L3740" t="s">
        <v>6861</v>
      </c>
      <c r="M3740" t="s">
        <v>15038</v>
      </c>
      <c r="N3740">
        <v>9</v>
      </c>
      <c r="O3740" t="s">
        <v>15447</v>
      </c>
      <c r="P3740" t="s">
        <v>18171</v>
      </c>
      <c r="Q3740">
        <v>6</v>
      </c>
      <c r="R3740">
        <v>1</v>
      </c>
      <c r="S3740">
        <v>-0.56999999999999995</v>
      </c>
      <c r="T3740">
        <v>-0.55000000000000004</v>
      </c>
      <c r="U3740">
        <v>358.41</v>
      </c>
      <c r="V3740">
        <v>97.36</v>
      </c>
      <c r="W3740">
        <v>1.88</v>
      </c>
      <c r="Y3740">
        <v>5.84</v>
      </c>
      <c r="Z3740">
        <v>3</v>
      </c>
      <c r="AA3740" t="s">
        <v>4250</v>
      </c>
      <c r="AB3740">
        <v>0</v>
      </c>
      <c r="AC3740">
        <v>3</v>
      </c>
      <c r="AD3740">
        <v>5.5880000000000001</v>
      </c>
      <c r="AF3740" t="s">
        <v>7949</v>
      </c>
      <c r="AI3740">
        <v>0</v>
      </c>
      <c r="AJ3740">
        <v>0</v>
      </c>
      <c r="AK3740" t="s">
        <v>19929</v>
      </c>
      <c r="AL3740" t="s">
        <v>19929</v>
      </c>
      <c r="AM3740" t="s">
        <v>20019</v>
      </c>
    </row>
    <row r="3741" spans="1:39" x14ac:dyDescent="0.25">
      <c r="A3741" t="s">
        <v>8164</v>
      </c>
      <c r="B3741" t="s">
        <v>4841</v>
      </c>
      <c r="C3741" t="s">
        <v>4842</v>
      </c>
      <c r="D3741">
        <v>80</v>
      </c>
      <c r="E3741" t="s">
        <v>4845</v>
      </c>
      <c r="F3741">
        <v>7.1</v>
      </c>
      <c r="K3741" t="s">
        <v>6860</v>
      </c>
      <c r="M3741" t="s">
        <v>14973</v>
      </c>
      <c r="N3741">
        <v>8</v>
      </c>
      <c r="O3741" t="s">
        <v>15434</v>
      </c>
      <c r="P3741" t="s">
        <v>15817</v>
      </c>
      <c r="Q3741">
        <v>6</v>
      </c>
      <c r="R3741">
        <v>1</v>
      </c>
      <c r="S3741">
        <v>0.78</v>
      </c>
      <c r="T3741">
        <v>0.85</v>
      </c>
      <c r="U3741">
        <v>377.47</v>
      </c>
      <c r="V3741">
        <v>84.47</v>
      </c>
      <c r="W3741">
        <v>2.8</v>
      </c>
      <c r="Y3741">
        <v>6.68</v>
      </c>
      <c r="Z3741">
        <v>3</v>
      </c>
      <c r="AA3741" t="s">
        <v>4250</v>
      </c>
      <c r="AB3741">
        <v>0</v>
      </c>
      <c r="AC3741">
        <v>4</v>
      </c>
      <c r="AD3741">
        <v>5.7085476190476188</v>
      </c>
      <c r="AF3741" t="s">
        <v>7949</v>
      </c>
      <c r="AI3741">
        <v>0</v>
      </c>
      <c r="AJ3741">
        <v>0</v>
      </c>
      <c r="AK3741" t="s">
        <v>19834</v>
      </c>
      <c r="AL3741" t="s">
        <v>19834</v>
      </c>
      <c r="AM3741" t="s">
        <v>20019</v>
      </c>
    </row>
    <row r="3742" spans="1:39" x14ac:dyDescent="0.25">
      <c r="A3742" t="s">
        <v>8158</v>
      </c>
      <c r="B3742" t="s">
        <v>4841</v>
      </c>
      <c r="C3742" t="s">
        <v>4842</v>
      </c>
      <c r="D3742">
        <v>80</v>
      </c>
      <c r="E3742" t="s">
        <v>4845</v>
      </c>
      <c r="F3742">
        <v>7.1</v>
      </c>
      <c r="K3742" t="s">
        <v>6860</v>
      </c>
      <c r="M3742" t="s">
        <v>14973</v>
      </c>
      <c r="N3742">
        <v>8</v>
      </c>
      <c r="O3742" t="s">
        <v>15434</v>
      </c>
      <c r="P3742" t="s">
        <v>15811</v>
      </c>
      <c r="Q3742">
        <v>6</v>
      </c>
      <c r="R3742">
        <v>1</v>
      </c>
      <c r="S3742">
        <v>0.66</v>
      </c>
      <c r="T3742">
        <v>0.69</v>
      </c>
      <c r="U3742">
        <v>383.86</v>
      </c>
      <c r="V3742">
        <v>84.47</v>
      </c>
      <c r="W3742">
        <v>2.89</v>
      </c>
      <c r="Y3742">
        <v>6.37</v>
      </c>
      <c r="Z3742">
        <v>3</v>
      </c>
      <c r="AA3742" t="s">
        <v>4250</v>
      </c>
      <c r="AB3742">
        <v>0</v>
      </c>
      <c r="AC3742">
        <v>3</v>
      </c>
      <c r="AD3742">
        <v>5.6629047619047617</v>
      </c>
      <c r="AF3742" t="s">
        <v>7949</v>
      </c>
      <c r="AI3742">
        <v>0</v>
      </c>
      <c r="AJ3742">
        <v>0</v>
      </c>
      <c r="AK3742" t="s">
        <v>19834</v>
      </c>
      <c r="AL3742" t="s">
        <v>19834</v>
      </c>
      <c r="AM3742" t="s">
        <v>20019</v>
      </c>
    </row>
    <row r="3743" spans="1:39" x14ac:dyDescent="0.25">
      <c r="A3743" t="s">
        <v>10527</v>
      </c>
      <c r="B3743" t="s">
        <v>4841</v>
      </c>
      <c r="C3743" t="s">
        <v>4842</v>
      </c>
      <c r="D3743">
        <v>80</v>
      </c>
      <c r="E3743" t="s">
        <v>4845</v>
      </c>
      <c r="F3743">
        <v>7.1</v>
      </c>
      <c r="K3743" t="s">
        <v>6860</v>
      </c>
      <c r="L3743" t="s">
        <v>6861</v>
      </c>
      <c r="M3743" t="s">
        <v>15164</v>
      </c>
      <c r="N3743">
        <v>9</v>
      </c>
      <c r="O3743" t="s">
        <v>15545</v>
      </c>
      <c r="P3743" t="s">
        <v>18179</v>
      </c>
      <c r="Q3743">
        <v>5</v>
      </c>
      <c r="R3743">
        <v>3</v>
      </c>
      <c r="S3743">
        <v>4.9400000000000004</v>
      </c>
      <c r="T3743">
        <v>4.99</v>
      </c>
      <c r="U3743">
        <v>500.68</v>
      </c>
      <c r="V3743">
        <v>78.430000000000007</v>
      </c>
      <c r="W3743">
        <v>4.08</v>
      </c>
      <c r="X3743">
        <v>13.48</v>
      </c>
      <c r="Y3743">
        <v>6.47</v>
      </c>
      <c r="Z3743">
        <v>2</v>
      </c>
      <c r="AA3743" t="s">
        <v>4250</v>
      </c>
      <c r="AB3743">
        <v>1</v>
      </c>
      <c r="AC3743">
        <v>5</v>
      </c>
      <c r="AD3743">
        <v>2.1716666666666669</v>
      </c>
      <c r="AF3743" t="s">
        <v>7949</v>
      </c>
      <c r="AI3743">
        <v>0</v>
      </c>
      <c r="AJ3743">
        <v>0</v>
      </c>
      <c r="AK3743" t="s">
        <v>19881</v>
      </c>
      <c r="AL3743" t="s">
        <v>19881</v>
      </c>
      <c r="AM3743" t="s">
        <v>20019</v>
      </c>
    </row>
    <row r="3744" spans="1:39" x14ac:dyDescent="0.25">
      <c r="A3744" t="s">
        <v>10528</v>
      </c>
      <c r="B3744" t="s">
        <v>4841</v>
      </c>
      <c r="C3744" t="s">
        <v>4842</v>
      </c>
      <c r="D3744">
        <v>80</v>
      </c>
      <c r="E3744" t="s">
        <v>4845</v>
      </c>
      <c r="F3744">
        <v>7.1</v>
      </c>
      <c r="K3744" t="s">
        <v>6860</v>
      </c>
      <c r="L3744" t="s">
        <v>6861</v>
      </c>
      <c r="M3744" t="s">
        <v>15199</v>
      </c>
      <c r="N3744">
        <v>9</v>
      </c>
      <c r="O3744" t="s">
        <v>15588</v>
      </c>
      <c r="P3744" t="s">
        <v>18180</v>
      </c>
      <c r="Q3744">
        <v>12</v>
      </c>
      <c r="R3744">
        <v>7</v>
      </c>
      <c r="S3744">
        <v>0.92</v>
      </c>
      <c r="T3744">
        <v>0.92</v>
      </c>
      <c r="U3744">
        <v>979.19</v>
      </c>
      <c r="V3744">
        <v>287.18</v>
      </c>
      <c r="W3744">
        <v>0.35</v>
      </c>
      <c r="X3744">
        <v>13.29</v>
      </c>
      <c r="Y3744">
        <v>0</v>
      </c>
      <c r="Z3744">
        <v>2</v>
      </c>
      <c r="AA3744" t="s">
        <v>4250</v>
      </c>
      <c r="AB3744">
        <v>3</v>
      </c>
      <c r="AC3744">
        <v>26</v>
      </c>
      <c r="AD3744">
        <v>3</v>
      </c>
      <c r="AF3744" t="s">
        <v>7949</v>
      </c>
      <c r="AI3744">
        <v>0</v>
      </c>
      <c r="AJ3744">
        <v>0</v>
      </c>
      <c r="AK3744" t="s">
        <v>19982</v>
      </c>
      <c r="AL3744" t="s">
        <v>19982</v>
      </c>
      <c r="AM3744" t="s">
        <v>20019</v>
      </c>
    </row>
    <row r="3745" spans="1:39" x14ac:dyDescent="0.25">
      <c r="A3745" t="s">
        <v>10468</v>
      </c>
      <c r="B3745" t="s">
        <v>4841</v>
      </c>
      <c r="C3745" t="s">
        <v>4842</v>
      </c>
      <c r="D3745">
        <v>80</v>
      </c>
      <c r="E3745" t="s">
        <v>4845</v>
      </c>
      <c r="F3745">
        <v>7.1</v>
      </c>
      <c r="K3745" t="s">
        <v>6860</v>
      </c>
      <c r="L3745" t="s">
        <v>6861</v>
      </c>
      <c r="M3745" t="s">
        <v>6891</v>
      </c>
      <c r="N3745">
        <v>9</v>
      </c>
      <c r="O3745" t="s">
        <v>15349</v>
      </c>
      <c r="P3745" t="s">
        <v>18120</v>
      </c>
      <c r="Q3745">
        <v>7</v>
      </c>
      <c r="R3745">
        <v>3</v>
      </c>
      <c r="S3745">
        <v>2.0099999999999998</v>
      </c>
      <c r="T3745">
        <v>2.12</v>
      </c>
      <c r="U3745">
        <v>562.63</v>
      </c>
      <c r="V3745">
        <v>103.04</v>
      </c>
      <c r="W3745">
        <v>3.59</v>
      </c>
      <c r="X3745">
        <v>13.69</v>
      </c>
      <c r="Y3745">
        <v>6.87</v>
      </c>
      <c r="Z3745">
        <v>2</v>
      </c>
      <c r="AA3745" t="s">
        <v>4250</v>
      </c>
      <c r="AB3745">
        <v>1</v>
      </c>
      <c r="AC3745">
        <v>11</v>
      </c>
      <c r="AD3745">
        <v>3.7269999999999999</v>
      </c>
      <c r="AF3745" t="s">
        <v>7949</v>
      </c>
      <c r="AI3745">
        <v>0</v>
      </c>
      <c r="AJ3745">
        <v>0</v>
      </c>
      <c r="AK3745" t="s">
        <v>19882</v>
      </c>
      <c r="AL3745" t="s">
        <v>19882</v>
      </c>
      <c r="AM3745" t="s">
        <v>20019</v>
      </c>
    </row>
    <row r="3746" spans="1:39" x14ac:dyDescent="0.25">
      <c r="A3746" t="s">
        <v>8662</v>
      </c>
      <c r="B3746" t="s">
        <v>4841</v>
      </c>
      <c r="C3746" t="s">
        <v>4842</v>
      </c>
      <c r="D3746">
        <v>80</v>
      </c>
      <c r="E3746" t="s">
        <v>4845</v>
      </c>
      <c r="F3746">
        <v>7.1</v>
      </c>
      <c r="K3746" t="s">
        <v>6860</v>
      </c>
      <c r="L3746" t="s">
        <v>6861</v>
      </c>
      <c r="M3746" t="s">
        <v>15013</v>
      </c>
      <c r="N3746">
        <v>9</v>
      </c>
      <c r="O3746" t="s">
        <v>15372</v>
      </c>
      <c r="P3746" t="s">
        <v>16315</v>
      </c>
      <c r="Q3746">
        <v>7</v>
      </c>
      <c r="R3746">
        <v>1</v>
      </c>
      <c r="S3746">
        <v>4.55</v>
      </c>
      <c r="T3746">
        <v>4.5599999999999996</v>
      </c>
      <c r="U3746">
        <v>445.52</v>
      </c>
      <c r="V3746">
        <v>88.19</v>
      </c>
      <c r="W3746">
        <v>4.88</v>
      </c>
      <c r="Y3746">
        <v>5.76</v>
      </c>
      <c r="Z3746">
        <v>3</v>
      </c>
      <c r="AA3746" t="s">
        <v>4250</v>
      </c>
      <c r="AB3746">
        <v>0</v>
      </c>
      <c r="AC3746">
        <v>4</v>
      </c>
      <c r="AD3746">
        <v>3.4424761904761909</v>
      </c>
      <c r="AF3746" t="s">
        <v>7949</v>
      </c>
      <c r="AI3746">
        <v>0</v>
      </c>
      <c r="AJ3746">
        <v>0</v>
      </c>
      <c r="AK3746" t="s">
        <v>19851</v>
      </c>
      <c r="AL3746" t="s">
        <v>19851</v>
      </c>
      <c r="AM3746" t="s">
        <v>20019</v>
      </c>
    </row>
    <row r="3747" spans="1:39" x14ac:dyDescent="0.25">
      <c r="A3747" t="s">
        <v>9364</v>
      </c>
      <c r="B3747" t="s">
        <v>4841</v>
      </c>
      <c r="C3747" t="s">
        <v>4842</v>
      </c>
      <c r="D3747">
        <v>80</v>
      </c>
      <c r="E3747" t="s">
        <v>4845</v>
      </c>
      <c r="F3747">
        <v>7.1</v>
      </c>
      <c r="K3747" t="s">
        <v>6860</v>
      </c>
      <c r="L3747" t="s">
        <v>6861</v>
      </c>
      <c r="M3747" t="s">
        <v>15101</v>
      </c>
      <c r="N3747">
        <v>9</v>
      </c>
      <c r="O3747" t="s">
        <v>15465</v>
      </c>
      <c r="P3747" t="s">
        <v>17016</v>
      </c>
      <c r="Q3747">
        <v>5</v>
      </c>
      <c r="R3747">
        <v>3</v>
      </c>
      <c r="S3747">
        <v>3.85</v>
      </c>
      <c r="T3747">
        <v>4.96</v>
      </c>
      <c r="U3747">
        <v>581.70000000000005</v>
      </c>
      <c r="V3747">
        <v>90.9</v>
      </c>
      <c r="W3747">
        <v>5.04</v>
      </c>
      <c r="X3747">
        <v>13.82</v>
      </c>
      <c r="Y3747">
        <v>8.4700000000000006</v>
      </c>
      <c r="Z3747">
        <v>3</v>
      </c>
      <c r="AA3747" t="s">
        <v>4250</v>
      </c>
      <c r="AB3747">
        <v>2</v>
      </c>
      <c r="AC3747">
        <v>15</v>
      </c>
      <c r="AD3747">
        <v>1.9966666666666659</v>
      </c>
      <c r="AF3747" t="s">
        <v>7949</v>
      </c>
      <c r="AI3747">
        <v>0</v>
      </c>
      <c r="AJ3747">
        <v>0</v>
      </c>
      <c r="AK3747" t="s">
        <v>19864</v>
      </c>
      <c r="AL3747" t="s">
        <v>19864</v>
      </c>
      <c r="AM3747" t="s">
        <v>20019</v>
      </c>
    </row>
    <row r="3748" spans="1:39" x14ac:dyDescent="0.25">
      <c r="A3748" t="s">
        <v>10529</v>
      </c>
      <c r="B3748" t="s">
        <v>4841</v>
      </c>
      <c r="C3748" t="s">
        <v>4842</v>
      </c>
      <c r="D3748">
        <v>80</v>
      </c>
      <c r="E3748" t="s">
        <v>4845</v>
      </c>
      <c r="F3748">
        <v>7.1</v>
      </c>
      <c r="K3748" t="s">
        <v>6860</v>
      </c>
      <c r="M3748" t="s">
        <v>14973</v>
      </c>
      <c r="N3748">
        <v>8</v>
      </c>
      <c r="O3748" t="s">
        <v>15589</v>
      </c>
      <c r="P3748" t="s">
        <v>18181</v>
      </c>
      <c r="Q3748">
        <v>4</v>
      </c>
      <c r="R3748">
        <v>1</v>
      </c>
      <c r="S3748">
        <v>3.37</v>
      </c>
      <c r="T3748">
        <v>3.39</v>
      </c>
      <c r="U3748">
        <v>351.45</v>
      </c>
      <c r="V3748">
        <v>67.92</v>
      </c>
      <c r="W3748">
        <v>3.23</v>
      </c>
      <c r="Y3748">
        <v>8.3699999999999992</v>
      </c>
      <c r="Z3748">
        <v>2</v>
      </c>
      <c r="AA3748" t="s">
        <v>4250</v>
      </c>
      <c r="AB3748">
        <v>0</v>
      </c>
      <c r="AC3748">
        <v>5</v>
      </c>
      <c r="AD3748">
        <v>4.7683333333333344</v>
      </c>
      <c r="AF3748" t="s">
        <v>7949</v>
      </c>
      <c r="AI3748">
        <v>0</v>
      </c>
      <c r="AJ3748">
        <v>0</v>
      </c>
      <c r="AK3748" t="s">
        <v>19983</v>
      </c>
      <c r="AL3748" t="s">
        <v>19983</v>
      </c>
      <c r="AM3748" t="s">
        <v>20019</v>
      </c>
    </row>
    <row r="3749" spans="1:39" x14ac:dyDescent="0.25">
      <c r="A3749" t="s">
        <v>9875</v>
      </c>
      <c r="B3749" t="s">
        <v>4841</v>
      </c>
      <c r="C3749" t="s">
        <v>4842</v>
      </c>
      <c r="D3749">
        <v>80</v>
      </c>
      <c r="E3749" t="s">
        <v>4845</v>
      </c>
      <c r="F3749">
        <v>7.1</v>
      </c>
      <c r="K3749" t="s">
        <v>6860</v>
      </c>
      <c r="L3749" t="s">
        <v>6861</v>
      </c>
      <c r="M3749" t="s">
        <v>15101</v>
      </c>
      <c r="N3749">
        <v>9</v>
      </c>
      <c r="O3749" t="s">
        <v>15465</v>
      </c>
      <c r="P3749" t="s">
        <v>17527</v>
      </c>
      <c r="Q3749">
        <v>5</v>
      </c>
      <c r="R3749">
        <v>3</v>
      </c>
      <c r="S3749">
        <v>3.57</v>
      </c>
      <c r="T3749">
        <v>4.6100000000000003</v>
      </c>
      <c r="U3749">
        <v>567.67999999999995</v>
      </c>
      <c r="V3749">
        <v>90.9</v>
      </c>
      <c r="W3749">
        <v>4.7300000000000004</v>
      </c>
      <c r="X3749">
        <v>13.38</v>
      </c>
      <c r="Y3749">
        <v>8.35</v>
      </c>
      <c r="Z3749">
        <v>3</v>
      </c>
      <c r="AA3749" t="s">
        <v>4250</v>
      </c>
      <c r="AB3749">
        <v>1</v>
      </c>
      <c r="AC3749">
        <v>15</v>
      </c>
      <c r="AD3749">
        <v>2.371666666666667</v>
      </c>
      <c r="AF3749" t="s">
        <v>7949</v>
      </c>
      <c r="AI3749">
        <v>0</v>
      </c>
      <c r="AJ3749">
        <v>0</v>
      </c>
      <c r="AK3749" t="s">
        <v>19864</v>
      </c>
      <c r="AL3749" t="s">
        <v>19864</v>
      </c>
      <c r="AM3749" t="s">
        <v>20019</v>
      </c>
    </row>
    <row r="3750" spans="1:39" x14ac:dyDescent="0.25">
      <c r="A3750" t="s">
        <v>8094</v>
      </c>
      <c r="B3750" t="s">
        <v>4841</v>
      </c>
      <c r="C3750" t="s">
        <v>4842</v>
      </c>
      <c r="D3750">
        <v>80</v>
      </c>
      <c r="E3750" t="s">
        <v>4845</v>
      </c>
      <c r="F3750">
        <v>7.1</v>
      </c>
      <c r="K3750" t="s">
        <v>6860</v>
      </c>
      <c r="L3750" t="s">
        <v>6861</v>
      </c>
      <c r="M3750" t="s">
        <v>15038</v>
      </c>
      <c r="N3750">
        <v>9</v>
      </c>
      <c r="O3750" t="s">
        <v>15444</v>
      </c>
      <c r="P3750" t="s">
        <v>15747</v>
      </c>
      <c r="Q3750">
        <v>5</v>
      </c>
      <c r="R3750">
        <v>1</v>
      </c>
      <c r="S3750">
        <v>0.92</v>
      </c>
      <c r="T3750">
        <v>0.94</v>
      </c>
      <c r="U3750">
        <v>419.4</v>
      </c>
      <c r="V3750">
        <v>84.99</v>
      </c>
      <c r="W3750">
        <v>3.25</v>
      </c>
      <c r="Y3750">
        <v>6.09</v>
      </c>
      <c r="Z3750">
        <v>2</v>
      </c>
      <c r="AA3750" t="s">
        <v>4250</v>
      </c>
      <c r="AB3750">
        <v>0</v>
      </c>
      <c r="AC3750">
        <v>8</v>
      </c>
      <c r="AD3750">
        <v>5.4090476190476187</v>
      </c>
      <c r="AF3750" t="s">
        <v>7949</v>
      </c>
      <c r="AI3750">
        <v>0</v>
      </c>
      <c r="AJ3750">
        <v>0</v>
      </c>
      <c r="AK3750" t="s">
        <v>19833</v>
      </c>
      <c r="AL3750" t="s">
        <v>19833</v>
      </c>
      <c r="AM3750" t="s">
        <v>20019</v>
      </c>
    </row>
    <row r="3751" spans="1:39" x14ac:dyDescent="0.25">
      <c r="A3751" t="s">
        <v>8144</v>
      </c>
      <c r="B3751" t="s">
        <v>4841</v>
      </c>
      <c r="C3751" t="s">
        <v>4842</v>
      </c>
      <c r="D3751">
        <v>80</v>
      </c>
      <c r="E3751" t="s">
        <v>4845</v>
      </c>
      <c r="F3751">
        <v>7.1</v>
      </c>
      <c r="K3751" t="s">
        <v>6860</v>
      </c>
      <c r="L3751" t="s">
        <v>6861</v>
      </c>
      <c r="M3751" t="s">
        <v>15038</v>
      </c>
      <c r="N3751">
        <v>9</v>
      </c>
      <c r="O3751" t="s">
        <v>15444</v>
      </c>
      <c r="P3751" t="s">
        <v>15797</v>
      </c>
      <c r="Q3751">
        <v>4</v>
      </c>
      <c r="R3751">
        <v>1</v>
      </c>
      <c r="S3751">
        <v>1.47</v>
      </c>
      <c r="T3751">
        <v>1.5</v>
      </c>
      <c r="U3751">
        <v>423.41</v>
      </c>
      <c r="V3751">
        <v>67.92</v>
      </c>
      <c r="W3751">
        <v>4.08</v>
      </c>
      <c r="Y3751">
        <v>6.22</v>
      </c>
      <c r="Z3751">
        <v>2</v>
      </c>
      <c r="AA3751" t="s">
        <v>4250</v>
      </c>
      <c r="AB3751">
        <v>0</v>
      </c>
      <c r="AC3751">
        <v>8</v>
      </c>
      <c r="AD3751">
        <v>5.3804047619047619</v>
      </c>
      <c r="AF3751" t="s">
        <v>7949</v>
      </c>
      <c r="AI3751">
        <v>0</v>
      </c>
      <c r="AJ3751">
        <v>0</v>
      </c>
      <c r="AK3751" t="s">
        <v>19833</v>
      </c>
      <c r="AL3751" t="s">
        <v>19833</v>
      </c>
      <c r="AM3751" t="s">
        <v>20019</v>
      </c>
    </row>
    <row r="3752" spans="1:39" x14ac:dyDescent="0.25">
      <c r="A3752" t="s">
        <v>9156</v>
      </c>
      <c r="B3752" t="s">
        <v>4841</v>
      </c>
      <c r="C3752" t="s">
        <v>4842</v>
      </c>
      <c r="D3752">
        <v>80</v>
      </c>
      <c r="E3752" t="s">
        <v>4845</v>
      </c>
      <c r="F3752">
        <v>7.1</v>
      </c>
      <c r="K3752" t="s">
        <v>6860</v>
      </c>
      <c r="L3752" t="s">
        <v>6861</v>
      </c>
      <c r="M3752" t="s">
        <v>15116</v>
      </c>
      <c r="N3752">
        <v>9</v>
      </c>
      <c r="O3752" t="s">
        <v>15488</v>
      </c>
      <c r="P3752" t="s">
        <v>16808</v>
      </c>
      <c r="Q3752">
        <v>4</v>
      </c>
      <c r="R3752">
        <v>2</v>
      </c>
      <c r="S3752">
        <v>4.72</v>
      </c>
      <c r="T3752">
        <v>4.72</v>
      </c>
      <c r="U3752">
        <v>424.98</v>
      </c>
      <c r="V3752">
        <v>80.900000000000006</v>
      </c>
      <c r="W3752">
        <v>5.26</v>
      </c>
      <c r="Y3752">
        <v>5.64</v>
      </c>
      <c r="Z3752">
        <v>3</v>
      </c>
      <c r="AA3752" t="s">
        <v>4250</v>
      </c>
      <c r="AB3752">
        <v>1</v>
      </c>
      <c r="AC3752">
        <v>6</v>
      </c>
      <c r="AD3752">
        <v>3.1758571428571432</v>
      </c>
      <c r="AF3752" t="s">
        <v>7949</v>
      </c>
      <c r="AI3752">
        <v>0</v>
      </c>
      <c r="AJ3752">
        <v>0</v>
      </c>
      <c r="AK3752" t="s">
        <v>19854</v>
      </c>
      <c r="AL3752" t="s">
        <v>19854</v>
      </c>
      <c r="AM3752" t="s">
        <v>20019</v>
      </c>
    </row>
    <row r="3753" spans="1:39" x14ac:dyDescent="0.25">
      <c r="A3753" t="s">
        <v>10471</v>
      </c>
      <c r="B3753" t="s">
        <v>4841</v>
      </c>
      <c r="C3753" t="s">
        <v>4842</v>
      </c>
      <c r="D3753">
        <v>80</v>
      </c>
      <c r="E3753" t="s">
        <v>4845</v>
      </c>
      <c r="F3753">
        <v>7.1</v>
      </c>
      <c r="K3753" t="s">
        <v>6860</v>
      </c>
      <c r="L3753" t="s">
        <v>6861</v>
      </c>
      <c r="M3753" t="s">
        <v>15101</v>
      </c>
      <c r="N3753">
        <v>9</v>
      </c>
      <c r="O3753" t="s">
        <v>15465</v>
      </c>
      <c r="P3753" t="s">
        <v>18123</v>
      </c>
      <c r="Q3753">
        <v>6</v>
      </c>
      <c r="R3753">
        <v>3</v>
      </c>
      <c r="S3753">
        <v>0.57999999999999996</v>
      </c>
      <c r="T3753">
        <v>1.62</v>
      </c>
      <c r="U3753">
        <v>547.62</v>
      </c>
      <c r="V3753">
        <v>107.97</v>
      </c>
      <c r="W3753">
        <v>2.86</v>
      </c>
      <c r="X3753">
        <v>13.26</v>
      </c>
      <c r="Y3753">
        <v>8.32</v>
      </c>
      <c r="Z3753">
        <v>3</v>
      </c>
      <c r="AA3753" t="s">
        <v>4250</v>
      </c>
      <c r="AB3753">
        <v>1</v>
      </c>
      <c r="AC3753">
        <v>12</v>
      </c>
      <c r="AD3753">
        <v>3.4076666666666671</v>
      </c>
      <c r="AF3753" t="s">
        <v>7949</v>
      </c>
      <c r="AI3753">
        <v>0</v>
      </c>
      <c r="AJ3753">
        <v>0</v>
      </c>
      <c r="AK3753" t="s">
        <v>19864</v>
      </c>
      <c r="AL3753" t="s">
        <v>19864</v>
      </c>
      <c r="AM3753" t="s">
        <v>20019</v>
      </c>
    </row>
    <row r="3754" spans="1:39" x14ac:dyDescent="0.25">
      <c r="A3754" t="s">
        <v>10530</v>
      </c>
      <c r="B3754" t="s">
        <v>4841</v>
      </c>
      <c r="C3754" t="s">
        <v>4842</v>
      </c>
      <c r="D3754">
        <v>80</v>
      </c>
      <c r="E3754" t="s">
        <v>4845</v>
      </c>
      <c r="F3754">
        <v>7.1</v>
      </c>
      <c r="K3754" t="s">
        <v>6860</v>
      </c>
      <c r="L3754" t="s">
        <v>6861</v>
      </c>
      <c r="M3754" t="s">
        <v>15127</v>
      </c>
      <c r="N3754">
        <v>9</v>
      </c>
      <c r="O3754" t="s">
        <v>15500</v>
      </c>
      <c r="P3754" t="s">
        <v>18182</v>
      </c>
      <c r="Q3754">
        <v>6</v>
      </c>
      <c r="R3754">
        <v>1</v>
      </c>
      <c r="S3754">
        <v>1.75</v>
      </c>
      <c r="T3754">
        <v>1.78</v>
      </c>
      <c r="U3754">
        <v>355.37</v>
      </c>
      <c r="V3754">
        <v>78.959999999999994</v>
      </c>
      <c r="W3754">
        <v>2.23</v>
      </c>
      <c r="Y3754">
        <v>6.2</v>
      </c>
      <c r="Z3754">
        <v>2</v>
      </c>
      <c r="AA3754" t="s">
        <v>4250</v>
      </c>
      <c r="AB3754">
        <v>0</v>
      </c>
      <c r="AC3754">
        <v>1</v>
      </c>
      <c r="AD3754">
        <v>5.833333333333333</v>
      </c>
      <c r="AF3754" t="s">
        <v>7949</v>
      </c>
      <c r="AI3754">
        <v>0</v>
      </c>
      <c r="AJ3754">
        <v>0</v>
      </c>
      <c r="AK3754" t="s">
        <v>19946</v>
      </c>
      <c r="AL3754" t="s">
        <v>19946</v>
      </c>
      <c r="AM3754" t="s">
        <v>20019</v>
      </c>
    </row>
    <row r="3755" spans="1:39" x14ac:dyDescent="0.25">
      <c r="A3755" t="s">
        <v>10531</v>
      </c>
      <c r="B3755" t="s">
        <v>4841</v>
      </c>
      <c r="C3755" t="s">
        <v>4842</v>
      </c>
      <c r="D3755">
        <v>80</v>
      </c>
      <c r="E3755" t="s">
        <v>4845</v>
      </c>
      <c r="F3755">
        <v>7.1</v>
      </c>
      <c r="I3755" t="s">
        <v>13729</v>
      </c>
      <c r="K3755" t="s">
        <v>6860</v>
      </c>
      <c r="L3755" t="s">
        <v>6861</v>
      </c>
      <c r="M3755" t="s">
        <v>15093</v>
      </c>
      <c r="N3755">
        <v>9</v>
      </c>
      <c r="O3755" t="s">
        <v>15453</v>
      </c>
      <c r="P3755" t="s">
        <v>18183</v>
      </c>
      <c r="Q3755">
        <v>7</v>
      </c>
      <c r="R3755">
        <v>2</v>
      </c>
      <c r="S3755">
        <v>2.4</v>
      </c>
      <c r="T3755">
        <v>2.42</v>
      </c>
      <c r="U3755">
        <v>418.49</v>
      </c>
      <c r="V3755">
        <v>98.83</v>
      </c>
      <c r="W3755">
        <v>3.17</v>
      </c>
      <c r="X3755">
        <v>10.16</v>
      </c>
      <c r="Y3755">
        <v>5.88</v>
      </c>
      <c r="Z3755">
        <v>2</v>
      </c>
      <c r="AA3755" t="s">
        <v>4250</v>
      </c>
      <c r="AB3755">
        <v>0</v>
      </c>
      <c r="AC3755">
        <v>7</v>
      </c>
      <c r="AD3755">
        <v>4.5878809523809521</v>
      </c>
      <c r="AF3755" t="s">
        <v>7949</v>
      </c>
      <c r="AI3755">
        <v>0</v>
      </c>
      <c r="AJ3755">
        <v>0</v>
      </c>
      <c r="AM3755" t="s">
        <v>20019</v>
      </c>
    </row>
    <row r="3756" spans="1:39" x14ac:dyDescent="0.25">
      <c r="A3756" t="s">
        <v>10531</v>
      </c>
      <c r="B3756" t="s">
        <v>4841</v>
      </c>
      <c r="C3756" t="s">
        <v>4842</v>
      </c>
      <c r="D3756">
        <v>80</v>
      </c>
      <c r="E3756" t="s">
        <v>4845</v>
      </c>
      <c r="F3756">
        <v>7.1</v>
      </c>
      <c r="I3756" t="s">
        <v>13730</v>
      </c>
      <c r="K3756" t="s">
        <v>6860</v>
      </c>
      <c r="L3756" t="s">
        <v>6861</v>
      </c>
      <c r="M3756" t="s">
        <v>15094</v>
      </c>
      <c r="N3756">
        <v>9</v>
      </c>
      <c r="O3756" t="s">
        <v>15454</v>
      </c>
      <c r="P3756" t="s">
        <v>18183</v>
      </c>
      <c r="Q3756">
        <v>7</v>
      </c>
      <c r="R3756">
        <v>2</v>
      </c>
      <c r="S3756">
        <v>2.4</v>
      </c>
      <c r="T3756">
        <v>2.42</v>
      </c>
      <c r="U3756">
        <v>418.49</v>
      </c>
      <c r="V3756">
        <v>98.83</v>
      </c>
      <c r="W3756">
        <v>3.17</v>
      </c>
      <c r="X3756">
        <v>10.16</v>
      </c>
      <c r="Y3756">
        <v>5.88</v>
      </c>
      <c r="Z3756">
        <v>2</v>
      </c>
      <c r="AA3756" t="s">
        <v>4250</v>
      </c>
      <c r="AB3756">
        <v>0</v>
      </c>
      <c r="AC3756">
        <v>7</v>
      </c>
      <c r="AD3756">
        <v>4.5878809523809521</v>
      </c>
      <c r="AF3756" t="s">
        <v>7949</v>
      </c>
      <c r="AI3756">
        <v>0</v>
      </c>
      <c r="AJ3756">
        <v>0</v>
      </c>
      <c r="AM3756" t="s">
        <v>20019</v>
      </c>
    </row>
    <row r="3757" spans="1:39" x14ac:dyDescent="0.25">
      <c r="A3757" t="s">
        <v>10532</v>
      </c>
      <c r="B3757" t="s">
        <v>4841</v>
      </c>
      <c r="C3757" t="s">
        <v>4842</v>
      </c>
      <c r="D3757">
        <v>80</v>
      </c>
      <c r="E3757" t="s">
        <v>4845</v>
      </c>
      <c r="F3757">
        <v>7.1</v>
      </c>
      <c r="I3757" t="s">
        <v>13731</v>
      </c>
      <c r="K3757" t="s">
        <v>6860</v>
      </c>
      <c r="L3757" t="s">
        <v>6861</v>
      </c>
      <c r="M3757" t="s">
        <v>15093</v>
      </c>
      <c r="N3757">
        <v>9</v>
      </c>
      <c r="O3757" t="s">
        <v>15453</v>
      </c>
      <c r="P3757" t="s">
        <v>18184</v>
      </c>
      <c r="Q3757">
        <v>7</v>
      </c>
      <c r="R3757">
        <v>2</v>
      </c>
      <c r="S3757">
        <v>4.49</v>
      </c>
      <c r="T3757">
        <v>4.51</v>
      </c>
      <c r="U3757">
        <v>433.54</v>
      </c>
      <c r="V3757">
        <v>102.49</v>
      </c>
      <c r="W3757">
        <v>3.97</v>
      </c>
      <c r="X3757">
        <v>9.8800000000000008</v>
      </c>
      <c r="Y3757">
        <v>6.03</v>
      </c>
      <c r="Z3757">
        <v>3</v>
      </c>
      <c r="AA3757" t="s">
        <v>4250</v>
      </c>
      <c r="AB3757">
        <v>0</v>
      </c>
      <c r="AC3757">
        <v>6</v>
      </c>
      <c r="AD3757">
        <v>2.803380952380953</v>
      </c>
      <c r="AF3757" t="s">
        <v>7949</v>
      </c>
      <c r="AI3757">
        <v>0</v>
      </c>
      <c r="AJ3757">
        <v>0</v>
      </c>
      <c r="AM3757" t="s">
        <v>20019</v>
      </c>
    </row>
    <row r="3758" spans="1:39" x14ac:dyDescent="0.25">
      <c r="A3758" t="s">
        <v>10532</v>
      </c>
      <c r="B3758" t="s">
        <v>4841</v>
      </c>
      <c r="C3758" t="s">
        <v>4842</v>
      </c>
      <c r="D3758">
        <v>80</v>
      </c>
      <c r="E3758" t="s">
        <v>4845</v>
      </c>
      <c r="F3758">
        <v>7.1</v>
      </c>
      <c r="I3758" t="s">
        <v>13732</v>
      </c>
      <c r="K3758" t="s">
        <v>6860</v>
      </c>
      <c r="L3758" t="s">
        <v>6861</v>
      </c>
      <c r="M3758" t="s">
        <v>15094</v>
      </c>
      <c r="N3758">
        <v>9</v>
      </c>
      <c r="O3758" t="s">
        <v>15454</v>
      </c>
      <c r="P3758" t="s">
        <v>18184</v>
      </c>
      <c r="Q3758">
        <v>7</v>
      </c>
      <c r="R3758">
        <v>2</v>
      </c>
      <c r="S3758">
        <v>4.49</v>
      </c>
      <c r="T3758">
        <v>4.51</v>
      </c>
      <c r="U3758">
        <v>433.54</v>
      </c>
      <c r="V3758">
        <v>102.49</v>
      </c>
      <c r="W3758">
        <v>3.97</v>
      </c>
      <c r="X3758">
        <v>9.8800000000000008</v>
      </c>
      <c r="Y3758">
        <v>6.03</v>
      </c>
      <c r="Z3758">
        <v>3</v>
      </c>
      <c r="AA3758" t="s">
        <v>4250</v>
      </c>
      <c r="AB3758">
        <v>0</v>
      </c>
      <c r="AC3758">
        <v>6</v>
      </c>
      <c r="AD3758">
        <v>2.803380952380953</v>
      </c>
      <c r="AF3758" t="s">
        <v>7949</v>
      </c>
      <c r="AI3758">
        <v>0</v>
      </c>
      <c r="AJ3758">
        <v>0</v>
      </c>
      <c r="AM3758" t="s">
        <v>20019</v>
      </c>
    </row>
    <row r="3759" spans="1:39" x14ac:dyDescent="0.25">
      <c r="A3759" t="s">
        <v>10533</v>
      </c>
      <c r="B3759" t="s">
        <v>4841</v>
      </c>
      <c r="C3759" t="s">
        <v>4842</v>
      </c>
      <c r="D3759">
        <v>80</v>
      </c>
      <c r="E3759" t="s">
        <v>4845</v>
      </c>
      <c r="F3759">
        <v>7.1</v>
      </c>
      <c r="I3759" t="s">
        <v>13733</v>
      </c>
      <c r="K3759" t="s">
        <v>6860</v>
      </c>
      <c r="L3759" t="s">
        <v>6861</v>
      </c>
      <c r="M3759" t="s">
        <v>15093</v>
      </c>
      <c r="N3759">
        <v>9</v>
      </c>
      <c r="O3759" t="s">
        <v>15453</v>
      </c>
      <c r="P3759" t="s">
        <v>18185</v>
      </c>
      <c r="Q3759">
        <v>9</v>
      </c>
      <c r="R3759">
        <v>2</v>
      </c>
      <c r="S3759">
        <v>2.74</v>
      </c>
      <c r="T3759">
        <v>2.76</v>
      </c>
      <c r="U3759">
        <v>463.54</v>
      </c>
      <c r="V3759">
        <v>120.95</v>
      </c>
      <c r="W3759">
        <v>2.58</v>
      </c>
      <c r="X3759">
        <v>8.83</v>
      </c>
      <c r="Y3759">
        <v>5.88</v>
      </c>
      <c r="Z3759">
        <v>2</v>
      </c>
      <c r="AA3759" t="s">
        <v>4250</v>
      </c>
      <c r="AB3759">
        <v>0</v>
      </c>
      <c r="AC3759">
        <v>10</v>
      </c>
      <c r="AD3759">
        <v>3.3904285714285711</v>
      </c>
      <c r="AF3759" t="s">
        <v>7949</v>
      </c>
      <c r="AI3759">
        <v>0</v>
      </c>
      <c r="AJ3759">
        <v>0</v>
      </c>
      <c r="AM3759" t="s">
        <v>20019</v>
      </c>
    </row>
    <row r="3760" spans="1:39" x14ac:dyDescent="0.25">
      <c r="A3760" t="s">
        <v>10533</v>
      </c>
      <c r="B3760" t="s">
        <v>4841</v>
      </c>
      <c r="C3760" t="s">
        <v>4842</v>
      </c>
      <c r="D3760">
        <v>80</v>
      </c>
      <c r="E3760" t="s">
        <v>4845</v>
      </c>
      <c r="F3760">
        <v>7.1</v>
      </c>
      <c r="I3760" t="s">
        <v>13734</v>
      </c>
      <c r="K3760" t="s">
        <v>6860</v>
      </c>
      <c r="L3760" t="s">
        <v>6861</v>
      </c>
      <c r="M3760" t="s">
        <v>15094</v>
      </c>
      <c r="N3760">
        <v>9</v>
      </c>
      <c r="O3760" t="s">
        <v>15454</v>
      </c>
      <c r="P3760" t="s">
        <v>18185</v>
      </c>
      <c r="Q3760">
        <v>9</v>
      </c>
      <c r="R3760">
        <v>2</v>
      </c>
      <c r="S3760">
        <v>2.74</v>
      </c>
      <c r="T3760">
        <v>2.76</v>
      </c>
      <c r="U3760">
        <v>463.54</v>
      </c>
      <c r="V3760">
        <v>120.95</v>
      </c>
      <c r="W3760">
        <v>2.58</v>
      </c>
      <c r="X3760">
        <v>8.83</v>
      </c>
      <c r="Y3760">
        <v>5.88</v>
      </c>
      <c r="Z3760">
        <v>2</v>
      </c>
      <c r="AA3760" t="s">
        <v>4250</v>
      </c>
      <c r="AB3760">
        <v>0</v>
      </c>
      <c r="AC3760">
        <v>10</v>
      </c>
      <c r="AD3760">
        <v>3.3904285714285711</v>
      </c>
      <c r="AF3760" t="s">
        <v>7949</v>
      </c>
      <c r="AI3760">
        <v>0</v>
      </c>
      <c r="AJ3760">
        <v>0</v>
      </c>
      <c r="AM3760" t="s">
        <v>20019</v>
      </c>
    </row>
    <row r="3761" spans="1:39" x14ac:dyDescent="0.25">
      <c r="A3761" t="s">
        <v>10534</v>
      </c>
      <c r="B3761" t="s">
        <v>4841</v>
      </c>
      <c r="C3761" t="s">
        <v>4842</v>
      </c>
      <c r="D3761">
        <v>80</v>
      </c>
      <c r="E3761" t="s">
        <v>4845</v>
      </c>
      <c r="F3761">
        <v>7.1</v>
      </c>
      <c r="I3761" t="s">
        <v>13735</v>
      </c>
      <c r="K3761" t="s">
        <v>6860</v>
      </c>
      <c r="L3761" t="s">
        <v>6861</v>
      </c>
      <c r="M3761" t="s">
        <v>15093</v>
      </c>
      <c r="N3761">
        <v>9</v>
      </c>
      <c r="O3761" t="s">
        <v>15453</v>
      </c>
      <c r="P3761" t="s">
        <v>18186</v>
      </c>
      <c r="Q3761">
        <v>5</v>
      </c>
      <c r="R3761">
        <v>2</v>
      </c>
      <c r="S3761">
        <v>1.84</v>
      </c>
      <c r="T3761">
        <v>1.86</v>
      </c>
      <c r="U3761">
        <v>343.45</v>
      </c>
      <c r="V3761">
        <v>80.62</v>
      </c>
      <c r="W3761">
        <v>3.82</v>
      </c>
      <c r="X3761">
        <v>13.06</v>
      </c>
      <c r="Y3761">
        <v>6.14</v>
      </c>
      <c r="Z3761">
        <v>2</v>
      </c>
      <c r="AA3761" t="s">
        <v>4250</v>
      </c>
      <c r="AB3761">
        <v>0</v>
      </c>
      <c r="AC3761">
        <v>3</v>
      </c>
      <c r="AD3761">
        <v>5.5</v>
      </c>
      <c r="AF3761" t="s">
        <v>7949</v>
      </c>
      <c r="AI3761">
        <v>0</v>
      </c>
      <c r="AJ3761">
        <v>0</v>
      </c>
      <c r="AM3761" t="s">
        <v>20019</v>
      </c>
    </row>
    <row r="3762" spans="1:39" x14ac:dyDescent="0.25">
      <c r="A3762" t="s">
        <v>10534</v>
      </c>
      <c r="B3762" t="s">
        <v>4841</v>
      </c>
      <c r="C3762" t="s">
        <v>4842</v>
      </c>
      <c r="D3762">
        <v>80</v>
      </c>
      <c r="E3762" t="s">
        <v>4845</v>
      </c>
      <c r="F3762">
        <v>7.1</v>
      </c>
      <c r="I3762" t="s">
        <v>13736</v>
      </c>
      <c r="K3762" t="s">
        <v>6860</v>
      </c>
      <c r="L3762" t="s">
        <v>6861</v>
      </c>
      <c r="M3762" t="s">
        <v>15094</v>
      </c>
      <c r="N3762">
        <v>9</v>
      </c>
      <c r="O3762" t="s">
        <v>15454</v>
      </c>
      <c r="P3762" t="s">
        <v>18186</v>
      </c>
      <c r="Q3762">
        <v>5</v>
      </c>
      <c r="R3762">
        <v>2</v>
      </c>
      <c r="S3762">
        <v>1.84</v>
      </c>
      <c r="T3762">
        <v>1.86</v>
      </c>
      <c r="U3762">
        <v>343.45</v>
      </c>
      <c r="V3762">
        <v>80.62</v>
      </c>
      <c r="W3762">
        <v>3.82</v>
      </c>
      <c r="X3762">
        <v>13.06</v>
      </c>
      <c r="Y3762">
        <v>6.14</v>
      </c>
      <c r="Z3762">
        <v>2</v>
      </c>
      <c r="AA3762" t="s">
        <v>4250</v>
      </c>
      <c r="AB3762">
        <v>0</v>
      </c>
      <c r="AC3762">
        <v>3</v>
      </c>
      <c r="AD3762">
        <v>5.5</v>
      </c>
      <c r="AF3762" t="s">
        <v>7949</v>
      </c>
      <c r="AI3762">
        <v>0</v>
      </c>
      <c r="AJ3762">
        <v>0</v>
      </c>
      <c r="AM3762" t="s">
        <v>20019</v>
      </c>
    </row>
    <row r="3763" spans="1:39" x14ac:dyDescent="0.25">
      <c r="A3763" t="s">
        <v>10535</v>
      </c>
      <c r="B3763" t="s">
        <v>4841</v>
      </c>
      <c r="C3763" t="s">
        <v>4842</v>
      </c>
      <c r="D3763">
        <v>80</v>
      </c>
      <c r="E3763" t="s">
        <v>4845</v>
      </c>
      <c r="F3763">
        <v>7.1</v>
      </c>
      <c r="I3763" t="s">
        <v>13737</v>
      </c>
      <c r="K3763" t="s">
        <v>6860</v>
      </c>
      <c r="L3763" t="s">
        <v>6861</v>
      </c>
      <c r="M3763" t="s">
        <v>15093</v>
      </c>
      <c r="N3763">
        <v>9</v>
      </c>
      <c r="O3763" t="s">
        <v>15453</v>
      </c>
      <c r="P3763" t="s">
        <v>18187</v>
      </c>
      <c r="Q3763">
        <v>7</v>
      </c>
      <c r="R3763">
        <v>2</v>
      </c>
      <c r="S3763">
        <v>3.8</v>
      </c>
      <c r="T3763">
        <v>3.81</v>
      </c>
      <c r="U3763">
        <v>407.45</v>
      </c>
      <c r="V3763">
        <v>102.49</v>
      </c>
      <c r="W3763">
        <v>3.04</v>
      </c>
      <c r="X3763">
        <v>9.82</v>
      </c>
      <c r="Y3763">
        <v>6.03</v>
      </c>
      <c r="Z3763">
        <v>2</v>
      </c>
      <c r="AA3763" t="s">
        <v>4250</v>
      </c>
      <c r="AB3763">
        <v>0</v>
      </c>
      <c r="AC3763">
        <v>6</v>
      </c>
      <c r="AD3763">
        <v>3.4397380952380949</v>
      </c>
      <c r="AF3763" t="s">
        <v>7949</v>
      </c>
      <c r="AI3763">
        <v>0</v>
      </c>
      <c r="AJ3763">
        <v>0</v>
      </c>
      <c r="AM3763" t="s">
        <v>20019</v>
      </c>
    </row>
    <row r="3764" spans="1:39" x14ac:dyDescent="0.25">
      <c r="A3764" t="s">
        <v>10535</v>
      </c>
      <c r="B3764" t="s">
        <v>4841</v>
      </c>
      <c r="C3764" t="s">
        <v>4842</v>
      </c>
      <c r="D3764">
        <v>80</v>
      </c>
      <c r="E3764" t="s">
        <v>4845</v>
      </c>
      <c r="F3764">
        <v>7.1</v>
      </c>
      <c r="I3764" t="s">
        <v>13738</v>
      </c>
      <c r="K3764" t="s">
        <v>6860</v>
      </c>
      <c r="L3764" t="s">
        <v>6861</v>
      </c>
      <c r="M3764" t="s">
        <v>15094</v>
      </c>
      <c r="N3764">
        <v>9</v>
      </c>
      <c r="O3764" t="s">
        <v>15454</v>
      </c>
      <c r="P3764" t="s">
        <v>18187</v>
      </c>
      <c r="Q3764">
        <v>7</v>
      </c>
      <c r="R3764">
        <v>2</v>
      </c>
      <c r="S3764">
        <v>3.8</v>
      </c>
      <c r="T3764">
        <v>3.81</v>
      </c>
      <c r="U3764">
        <v>407.45</v>
      </c>
      <c r="V3764">
        <v>102.49</v>
      </c>
      <c r="W3764">
        <v>3.04</v>
      </c>
      <c r="X3764">
        <v>9.82</v>
      </c>
      <c r="Y3764">
        <v>6.03</v>
      </c>
      <c r="Z3764">
        <v>2</v>
      </c>
      <c r="AA3764" t="s">
        <v>4250</v>
      </c>
      <c r="AB3764">
        <v>0</v>
      </c>
      <c r="AC3764">
        <v>6</v>
      </c>
      <c r="AD3764">
        <v>3.4397380952380949</v>
      </c>
      <c r="AF3764" t="s">
        <v>7949</v>
      </c>
      <c r="AI3764">
        <v>0</v>
      </c>
      <c r="AJ3764">
        <v>0</v>
      </c>
      <c r="AM3764" t="s">
        <v>20019</v>
      </c>
    </row>
    <row r="3765" spans="1:39" x14ac:dyDescent="0.25">
      <c r="A3765" t="s">
        <v>10536</v>
      </c>
      <c r="B3765" t="s">
        <v>4841</v>
      </c>
      <c r="C3765" t="s">
        <v>4842</v>
      </c>
      <c r="D3765">
        <v>80.400000000000006</v>
      </c>
      <c r="E3765" t="s">
        <v>4845</v>
      </c>
      <c r="F3765">
        <v>7.09</v>
      </c>
      <c r="I3765" t="s">
        <v>13739</v>
      </c>
      <c r="K3765" t="s">
        <v>6860</v>
      </c>
      <c r="M3765" t="s">
        <v>14977</v>
      </c>
      <c r="N3765">
        <v>8</v>
      </c>
      <c r="O3765" t="s">
        <v>15298</v>
      </c>
      <c r="P3765" t="s">
        <v>18188</v>
      </c>
      <c r="Q3765">
        <v>5</v>
      </c>
      <c r="R3765">
        <v>1</v>
      </c>
      <c r="S3765">
        <v>3.2</v>
      </c>
      <c r="T3765">
        <v>5.19</v>
      </c>
      <c r="U3765">
        <v>401.51</v>
      </c>
      <c r="V3765">
        <v>60.08</v>
      </c>
      <c r="W3765">
        <v>3.56</v>
      </c>
      <c r="Y3765">
        <v>11.36</v>
      </c>
      <c r="Z3765">
        <v>2</v>
      </c>
      <c r="AA3765" t="s">
        <v>4250</v>
      </c>
      <c r="AB3765">
        <v>0</v>
      </c>
      <c r="AC3765">
        <v>1</v>
      </c>
      <c r="AD3765">
        <v>2.936833333333333</v>
      </c>
      <c r="AF3765" t="s">
        <v>7952</v>
      </c>
      <c r="AI3765">
        <v>0</v>
      </c>
      <c r="AJ3765">
        <v>0</v>
      </c>
      <c r="AM3765" t="s">
        <v>20019</v>
      </c>
    </row>
    <row r="3766" spans="1:39" x14ac:dyDescent="0.25">
      <c r="A3766" t="s">
        <v>10537</v>
      </c>
      <c r="B3766" t="s">
        <v>4841</v>
      </c>
      <c r="C3766" t="s">
        <v>4842</v>
      </c>
      <c r="D3766">
        <v>80.5</v>
      </c>
      <c r="E3766" t="s">
        <v>4845</v>
      </c>
      <c r="F3766">
        <v>7.09</v>
      </c>
      <c r="I3766" t="s">
        <v>13740</v>
      </c>
      <c r="K3766" t="s">
        <v>6860</v>
      </c>
      <c r="M3766" t="s">
        <v>15002</v>
      </c>
      <c r="N3766">
        <v>8</v>
      </c>
      <c r="O3766" t="s">
        <v>15332</v>
      </c>
      <c r="P3766" t="s">
        <v>18189</v>
      </c>
      <c r="Q3766">
        <v>4</v>
      </c>
      <c r="R3766">
        <v>1</v>
      </c>
      <c r="S3766">
        <v>3.99</v>
      </c>
      <c r="T3766">
        <v>3.99</v>
      </c>
      <c r="U3766">
        <v>479.44</v>
      </c>
      <c r="V3766">
        <v>50.8</v>
      </c>
      <c r="W3766">
        <v>3.67</v>
      </c>
      <c r="X3766">
        <v>9.76</v>
      </c>
      <c r="Y3766">
        <v>0.34</v>
      </c>
      <c r="Z3766">
        <v>1</v>
      </c>
      <c r="AA3766" t="s">
        <v>4250</v>
      </c>
      <c r="AB3766">
        <v>0</v>
      </c>
      <c r="AC3766">
        <v>2</v>
      </c>
      <c r="AD3766">
        <v>3.4901904761904761</v>
      </c>
      <c r="AF3766" t="s">
        <v>7949</v>
      </c>
      <c r="AI3766">
        <v>0</v>
      </c>
      <c r="AJ3766">
        <v>0</v>
      </c>
      <c r="AM3766" t="s">
        <v>20019</v>
      </c>
    </row>
    <row r="3767" spans="1:39" x14ac:dyDescent="0.25">
      <c r="A3767" t="s">
        <v>10538</v>
      </c>
      <c r="B3767" t="s">
        <v>4841</v>
      </c>
      <c r="C3767" t="s">
        <v>4842</v>
      </c>
      <c r="D3767">
        <v>80.599999999999994</v>
      </c>
      <c r="E3767" t="s">
        <v>4845</v>
      </c>
      <c r="F3767">
        <v>7.09</v>
      </c>
      <c r="I3767" t="s">
        <v>13741</v>
      </c>
      <c r="K3767" t="s">
        <v>6860</v>
      </c>
      <c r="L3767" t="s">
        <v>6861</v>
      </c>
      <c r="M3767" t="s">
        <v>14987</v>
      </c>
      <c r="N3767">
        <v>9</v>
      </c>
      <c r="O3767" t="s">
        <v>15311</v>
      </c>
      <c r="P3767" t="s">
        <v>18190</v>
      </c>
      <c r="Q3767">
        <v>5</v>
      </c>
      <c r="R3767">
        <v>2</v>
      </c>
      <c r="S3767">
        <v>2.66</v>
      </c>
      <c r="T3767">
        <v>2.67</v>
      </c>
      <c r="U3767">
        <v>456.83</v>
      </c>
      <c r="V3767">
        <v>89.6</v>
      </c>
      <c r="W3767">
        <v>4.21</v>
      </c>
      <c r="X3767">
        <v>10.33</v>
      </c>
      <c r="Y3767">
        <v>4.87</v>
      </c>
      <c r="Z3767">
        <v>2</v>
      </c>
      <c r="AA3767" t="s">
        <v>4250</v>
      </c>
      <c r="AB3767">
        <v>0</v>
      </c>
      <c r="AC3767">
        <v>4</v>
      </c>
      <c r="AD3767">
        <v>4.4783571428571429</v>
      </c>
      <c r="AF3767" t="s">
        <v>7949</v>
      </c>
      <c r="AI3767">
        <v>0</v>
      </c>
      <c r="AJ3767">
        <v>0</v>
      </c>
      <c r="AM3767" t="s">
        <v>20019</v>
      </c>
    </row>
    <row r="3768" spans="1:39" x14ac:dyDescent="0.25">
      <c r="A3768" t="s">
        <v>10273</v>
      </c>
      <c r="B3768" t="s">
        <v>4841</v>
      </c>
      <c r="C3768" t="s">
        <v>4842</v>
      </c>
      <c r="D3768">
        <v>81</v>
      </c>
      <c r="E3768" t="s">
        <v>4845</v>
      </c>
      <c r="F3768">
        <v>7.09</v>
      </c>
      <c r="K3768" t="s">
        <v>6860</v>
      </c>
      <c r="L3768" t="s">
        <v>6861</v>
      </c>
      <c r="M3768" t="s">
        <v>15063</v>
      </c>
      <c r="N3768">
        <v>9</v>
      </c>
      <c r="O3768" t="s">
        <v>15416</v>
      </c>
      <c r="P3768" t="s">
        <v>17925</v>
      </c>
      <c r="Q3768">
        <v>7</v>
      </c>
      <c r="R3768">
        <v>1</v>
      </c>
      <c r="S3768">
        <v>2.71</v>
      </c>
      <c r="T3768">
        <v>2.71</v>
      </c>
      <c r="U3768">
        <v>368.46</v>
      </c>
      <c r="V3768">
        <v>82.62</v>
      </c>
      <c r="W3768">
        <v>2.73</v>
      </c>
      <c r="Y3768">
        <v>5.62</v>
      </c>
      <c r="Z3768">
        <v>2</v>
      </c>
      <c r="AA3768" t="s">
        <v>4250</v>
      </c>
      <c r="AB3768">
        <v>0</v>
      </c>
      <c r="AC3768">
        <v>1</v>
      </c>
      <c r="AD3768">
        <v>5.4179047619047616</v>
      </c>
      <c r="AF3768" t="s">
        <v>7949</v>
      </c>
      <c r="AI3768">
        <v>0</v>
      </c>
      <c r="AJ3768">
        <v>0</v>
      </c>
      <c r="AK3768" t="s">
        <v>19914</v>
      </c>
      <c r="AL3768" t="s">
        <v>19914</v>
      </c>
      <c r="AM3768" t="s">
        <v>20019</v>
      </c>
    </row>
    <row r="3769" spans="1:39" x14ac:dyDescent="0.25">
      <c r="A3769" t="s">
        <v>10539</v>
      </c>
      <c r="B3769" t="s">
        <v>4841</v>
      </c>
      <c r="C3769" t="s">
        <v>4842</v>
      </c>
      <c r="D3769">
        <v>81</v>
      </c>
      <c r="E3769" t="s">
        <v>4845</v>
      </c>
      <c r="F3769">
        <v>7.09</v>
      </c>
      <c r="K3769" t="s">
        <v>6860</v>
      </c>
      <c r="L3769" t="s">
        <v>6861</v>
      </c>
      <c r="M3769" t="s">
        <v>14978</v>
      </c>
      <c r="N3769">
        <v>9</v>
      </c>
      <c r="O3769" t="s">
        <v>15363</v>
      </c>
      <c r="P3769" t="s">
        <v>18191</v>
      </c>
      <c r="Q3769">
        <v>6</v>
      </c>
      <c r="R3769">
        <v>3</v>
      </c>
      <c r="S3769">
        <v>5.53</v>
      </c>
      <c r="T3769">
        <v>6.27</v>
      </c>
      <c r="U3769">
        <v>660.65</v>
      </c>
      <c r="V3769">
        <v>92.59</v>
      </c>
      <c r="W3769">
        <v>5.83</v>
      </c>
      <c r="X3769">
        <v>12.51</v>
      </c>
      <c r="Y3769">
        <v>8</v>
      </c>
      <c r="Z3769">
        <v>3</v>
      </c>
      <c r="AA3769" t="s">
        <v>4250</v>
      </c>
      <c r="AB3769">
        <v>2</v>
      </c>
      <c r="AC3769">
        <v>13</v>
      </c>
      <c r="AD3769">
        <v>2.0803333333333329</v>
      </c>
      <c r="AF3769" t="s">
        <v>7949</v>
      </c>
      <c r="AI3769">
        <v>0</v>
      </c>
      <c r="AJ3769">
        <v>0</v>
      </c>
      <c r="AK3769" t="s">
        <v>7992</v>
      </c>
      <c r="AL3769" t="s">
        <v>7992</v>
      </c>
      <c r="AM3769" t="s">
        <v>20019</v>
      </c>
    </row>
    <row r="3770" spans="1:39" x14ac:dyDescent="0.25">
      <c r="A3770" t="s">
        <v>10540</v>
      </c>
      <c r="B3770" t="s">
        <v>4841</v>
      </c>
      <c r="C3770" t="s">
        <v>4842</v>
      </c>
      <c r="D3770">
        <v>81</v>
      </c>
      <c r="E3770" t="s">
        <v>4845</v>
      </c>
      <c r="F3770">
        <v>7.09</v>
      </c>
      <c r="I3770" t="s">
        <v>13742</v>
      </c>
      <c r="K3770" t="s">
        <v>6860</v>
      </c>
      <c r="L3770" t="s">
        <v>6861</v>
      </c>
      <c r="M3770" t="s">
        <v>14987</v>
      </c>
      <c r="N3770">
        <v>9</v>
      </c>
      <c r="O3770" t="s">
        <v>15311</v>
      </c>
      <c r="P3770" t="s">
        <v>18192</v>
      </c>
      <c r="Q3770">
        <v>7</v>
      </c>
      <c r="R3770">
        <v>2</v>
      </c>
      <c r="S3770">
        <v>2.19</v>
      </c>
      <c r="T3770">
        <v>2.2000000000000002</v>
      </c>
      <c r="U3770">
        <v>429.84</v>
      </c>
      <c r="V3770">
        <v>122.62</v>
      </c>
      <c r="W3770">
        <v>2.77</v>
      </c>
      <c r="X3770">
        <v>9.2100000000000009</v>
      </c>
      <c r="Y3770">
        <v>4.87</v>
      </c>
      <c r="Z3770">
        <v>2</v>
      </c>
      <c r="AA3770" t="s">
        <v>4250</v>
      </c>
      <c r="AB3770">
        <v>0</v>
      </c>
      <c r="AC3770">
        <v>5</v>
      </c>
      <c r="AD3770">
        <v>3.906142857142858</v>
      </c>
      <c r="AF3770" t="s">
        <v>7949</v>
      </c>
      <c r="AI3770">
        <v>0</v>
      </c>
      <c r="AJ3770">
        <v>0</v>
      </c>
      <c r="AM3770" t="s">
        <v>20019</v>
      </c>
    </row>
    <row r="3771" spans="1:39" x14ac:dyDescent="0.25">
      <c r="A3771" t="s">
        <v>9495</v>
      </c>
      <c r="B3771" t="s">
        <v>4841</v>
      </c>
      <c r="C3771" t="s">
        <v>4842</v>
      </c>
      <c r="D3771">
        <v>81</v>
      </c>
      <c r="E3771" t="s">
        <v>4845</v>
      </c>
      <c r="F3771">
        <v>7.09</v>
      </c>
      <c r="I3771" t="s">
        <v>13743</v>
      </c>
      <c r="K3771" t="s">
        <v>6860</v>
      </c>
      <c r="L3771" t="s">
        <v>6861</v>
      </c>
      <c r="M3771" t="s">
        <v>14972</v>
      </c>
      <c r="N3771">
        <v>8</v>
      </c>
      <c r="O3771" t="s">
        <v>15293</v>
      </c>
      <c r="P3771" t="s">
        <v>17147</v>
      </c>
      <c r="Q3771">
        <v>5</v>
      </c>
      <c r="R3771">
        <v>2</v>
      </c>
      <c r="S3771">
        <v>2.31</v>
      </c>
      <c r="T3771">
        <v>2.3199999999999998</v>
      </c>
      <c r="U3771">
        <v>511.22</v>
      </c>
      <c r="V3771">
        <v>89.6</v>
      </c>
      <c r="W3771">
        <v>4.21</v>
      </c>
      <c r="X3771">
        <v>9.23</v>
      </c>
      <c r="Y3771">
        <v>3.13</v>
      </c>
      <c r="Z3771">
        <v>2</v>
      </c>
      <c r="AA3771" t="s">
        <v>4250</v>
      </c>
      <c r="AB3771">
        <v>1</v>
      </c>
      <c r="AC3771">
        <v>4</v>
      </c>
      <c r="AD3771">
        <v>4.3449999999999998</v>
      </c>
      <c r="AF3771" t="s">
        <v>7949</v>
      </c>
      <c r="AI3771">
        <v>0</v>
      </c>
      <c r="AJ3771">
        <v>0</v>
      </c>
      <c r="AM3771" t="s">
        <v>20019</v>
      </c>
    </row>
    <row r="3772" spans="1:39" x14ac:dyDescent="0.25">
      <c r="A3772" t="s">
        <v>10541</v>
      </c>
      <c r="B3772" t="s">
        <v>4841</v>
      </c>
      <c r="C3772" t="s">
        <v>4842</v>
      </c>
      <c r="D3772">
        <v>81</v>
      </c>
      <c r="E3772" t="s">
        <v>4845</v>
      </c>
      <c r="F3772">
        <v>7.09</v>
      </c>
      <c r="I3772" t="s">
        <v>13744</v>
      </c>
      <c r="K3772" t="s">
        <v>6860</v>
      </c>
      <c r="L3772" t="s">
        <v>6861</v>
      </c>
      <c r="M3772" t="s">
        <v>14979</v>
      </c>
      <c r="N3772">
        <v>8</v>
      </c>
      <c r="O3772" t="s">
        <v>15302</v>
      </c>
      <c r="P3772" t="s">
        <v>18193</v>
      </c>
      <c r="Q3772">
        <v>7</v>
      </c>
      <c r="R3772">
        <v>2</v>
      </c>
      <c r="S3772">
        <v>3.23</v>
      </c>
      <c r="T3772">
        <v>3.24</v>
      </c>
      <c r="U3772">
        <v>473.4</v>
      </c>
      <c r="V3772">
        <v>111.72</v>
      </c>
      <c r="W3772">
        <v>3.32</v>
      </c>
      <c r="X3772">
        <v>8.9700000000000006</v>
      </c>
      <c r="Y3772">
        <v>3.63</v>
      </c>
      <c r="Z3772">
        <v>2</v>
      </c>
      <c r="AA3772" t="s">
        <v>4250</v>
      </c>
      <c r="AB3772">
        <v>0</v>
      </c>
      <c r="AC3772">
        <v>5</v>
      </c>
      <c r="AD3772">
        <v>3.2309999999999999</v>
      </c>
      <c r="AF3772" t="s">
        <v>7949</v>
      </c>
      <c r="AI3772">
        <v>0</v>
      </c>
      <c r="AJ3772">
        <v>0</v>
      </c>
      <c r="AM3772" t="s">
        <v>20019</v>
      </c>
    </row>
    <row r="3773" spans="1:39" x14ac:dyDescent="0.25">
      <c r="A3773" t="s">
        <v>10542</v>
      </c>
      <c r="B3773" t="s">
        <v>4841</v>
      </c>
      <c r="C3773" t="s">
        <v>4842</v>
      </c>
      <c r="D3773">
        <v>81</v>
      </c>
      <c r="E3773" t="s">
        <v>4845</v>
      </c>
      <c r="F3773">
        <v>7.09</v>
      </c>
      <c r="I3773" t="s">
        <v>13745</v>
      </c>
      <c r="K3773" t="s">
        <v>6860</v>
      </c>
      <c r="L3773" t="s">
        <v>6861</v>
      </c>
      <c r="M3773" t="s">
        <v>14955</v>
      </c>
      <c r="N3773">
        <v>8</v>
      </c>
      <c r="O3773" t="s">
        <v>15276</v>
      </c>
      <c r="P3773" t="s">
        <v>18194</v>
      </c>
      <c r="Q3773">
        <v>8</v>
      </c>
      <c r="R3773">
        <v>2</v>
      </c>
      <c r="S3773">
        <v>2.48</v>
      </c>
      <c r="T3773">
        <v>2.54</v>
      </c>
      <c r="U3773">
        <v>381.39</v>
      </c>
      <c r="V3773">
        <v>120.95</v>
      </c>
      <c r="W3773">
        <v>1.45</v>
      </c>
      <c r="X3773">
        <v>9.52</v>
      </c>
      <c r="Y3773">
        <v>6.53</v>
      </c>
      <c r="Z3773">
        <v>2</v>
      </c>
      <c r="AA3773" t="s">
        <v>4250</v>
      </c>
      <c r="AB3773">
        <v>0</v>
      </c>
      <c r="AC3773">
        <v>3</v>
      </c>
      <c r="AD3773">
        <v>4.107214285714285</v>
      </c>
      <c r="AF3773" t="s">
        <v>7949</v>
      </c>
      <c r="AI3773">
        <v>0</v>
      </c>
      <c r="AJ3773">
        <v>0</v>
      </c>
      <c r="AM3773" t="s">
        <v>20019</v>
      </c>
    </row>
    <row r="3774" spans="1:39" x14ac:dyDescent="0.25">
      <c r="A3774" t="s">
        <v>10323</v>
      </c>
      <c r="B3774" t="s">
        <v>4841</v>
      </c>
      <c r="C3774" t="s">
        <v>4842</v>
      </c>
      <c r="D3774">
        <v>81</v>
      </c>
      <c r="E3774" t="s">
        <v>4845</v>
      </c>
      <c r="F3774">
        <v>7.09</v>
      </c>
      <c r="K3774" t="s">
        <v>6860</v>
      </c>
      <c r="L3774" t="s">
        <v>6861</v>
      </c>
      <c r="M3774" t="s">
        <v>15001</v>
      </c>
      <c r="N3774">
        <v>9</v>
      </c>
      <c r="O3774" t="s">
        <v>15331</v>
      </c>
      <c r="P3774" t="s">
        <v>17975</v>
      </c>
      <c r="Q3774">
        <v>5</v>
      </c>
      <c r="R3774">
        <v>3</v>
      </c>
      <c r="S3774">
        <v>0.28000000000000003</v>
      </c>
      <c r="T3774">
        <v>1.23</v>
      </c>
      <c r="U3774">
        <v>531.64</v>
      </c>
      <c r="V3774">
        <v>90.9</v>
      </c>
      <c r="W3774">
        <v>3.58</v>
      </c>
      <c r="X3774">
        <v>13.86</v>
      </c>
      <c r="Y3774">
        <v>8.5</v>
      </c>
      <c r="Z3774">
        <v>2</v>
      </c>
      <c r="AA3774" t="s">
        <v>4250</v>
      </c>
      <c r="AB3774">
        <v>1</v>
      </c>
      <c r="AC3774">
        <v>14</v>
      </c>
      <c r="AD3774">
        <v>3.8866666666666672</v>
      </c>
      <c r="AF3774" t="s">
        <v>7949</v>
      </c>
      <c r="AI3774">
        <v>0</v>
      </c>
      <c r="AJ3774">
        <v>0</v>
      </c>
      <c r="AK3774" t="s">
        <v>19858</v>
      </c>
      <c r="AL3774" t="s">
        <v>19858</v>
      </c>
      <c r="AM3774" t="s">
        <v>20019</v>
      </c>
    </row>
    <row r="3775" spans="1:39" x14ac:dyDescent="0.25">
      <c r="A3775" t="s">
        <v>8915</v>
      </c>
      <c r="B3775" t="s">
        <v>4841</v>
      </c>
      <c r="C3775" t="s">
        <v>4842</v>
      </c>
      <c r="D3775">
        <v>81</v>
      </c>
      <c r="E3775" t="s">
        <v>4845</v>
      </c>
      <c r="F3775">
        <v>7.09</v>
      </c>
      <c r="K3775" t="s">
        <v>6860</v>
      </c>
      <c r="M3775" t="s">
        <v>15007</v>
      </c>
      <c r="N3775">
        <v>8</v>
      </c>
      <c r="O3775" t="s">
        <v>15338</v>
      </c>
      <c r="P3775" t="s">
        <v>16567</v>
      </c>
      <c r="Q3775">
        <v>4</v>
      </c>
      <c r="R3775">
        <v>3</v>
      </c>
      <c r="S3775">
        <v>3.99</v>
      </c>
      <c r="T3775">
        <v>4.82</v>
      </c>
      <c r="U3775">
        <v>464.65</v>
      </c>
      <c r="V3775">
        <v>70.59</v>
      </c>
      <c r="W3775">
        <v>4.72</v>
      </c>
      <c r="Y3775">
        <v>8.18</v>
      </c>
      <c r="Z3775">
        <v>2</v>
      </c>
      <c r="AA3775" t="s">
        <v>4250</v>
      </c>
      <c r="AB3775">
        <v>0</v>
      </c>
      <c r="AC3775">
        <v>8</v>
      </c>
      <c r="AD3775">
        <v>2.4241666666666668</v>
      </c>
      <c r="AF3775" t="s">
        <v>7949</v>
      </c>
      <c r="AI3775">
        <v>0</v>
      </c>
      <c r="AJ3775">
        <v>0</v>
      </c>
      <c r="AK3775" t="s">
        <v>19859</v>
      </c>
      <c r="AL3775" t="s">
        <v>19859</v>
      </c>
      <c r="AM3775" t="s">
        <v>20019</v>
      </c>
    </row>
    <row r="3776" spans="1:39" x14ac:dyDescent="0.25">
      <c r="A3776" t="s">
        <v>10543</v>
      </c>
      <c r="B3776" t="s">
        <v>4841</v>
      </c>
      <c r="C3776" t="s">
        <v>4842</v>
      </c>
      <c r="D3776">
        <v>81</v>
      </c>
      <c r="E3776" t="s">
        <v>4845</v>
      </c>
      <c r="F3776">
        <v>7.09</v>
      </c>
      <c r="I3776" t="s">
        <v>13746</v>
      </c>
      <c r="K3776" t="s">
        <v>6860</v>
      </c>
      <c r="L3776" t="s">
        <v>6861</v>
      </c>
      <c r="M3776" t="s">
        <v>14952</v>
      </c>
      <c r="N3776">
        <v>9</v>
      </c>
      <c r="O3776" t="s">
        <v>15273</v>
      </c>
      <c r="P3776" t="s">
        <v>18195</v>
      </c>
      <c r="Q3776">
        <v>6</v>
      </c>
      <c r="R3776">
        <v>2</v>
      </c>
      <c r="S3776">
        <v>1.76</v>
      </c>
      <c r="T3776">
        <v>1.76</v>
      </c>
      <c r="U3776">
        <v>386.81</v>
      </c>
      <c r="V3776">
        <v>89.6</v>
      </c>
      <c r="W3776">
        <v>3.09</v>
      </c>
      <c r="X3776">
        <v>10.3</v>
      </c>
      <c r="Y3776">
        <v>4.09</v>
      </c>
      <c r="Z3776">
        <v>2</v>
      </c>
      <c r="AA3776" t="s">
        <v>4250</v>
      </c>
      <c r="AB3776">
        <v>0</v>
      </c>
      <c r="AC3776">
        <v>3</v>
      </c>
      <c r="AD3776">
        <v>5.3085000000000004</v>
      </c>
      <c r="AF3776" t="s">
        <v>7949</v>
      </c>
      <c r="AI3776">
        <v>0</v>
      </c>
      <c r="AJ3776">
        <v>0</v>
      </c>
      <c r="AM3776" t="s">
        <v>20019</v>
      </c>
    </row>
    <row r="3777" spans="1:39" x14ac:dyDescent="0.25">
      <c r="A3777" t="s">
        <v>10544</v>
      </c>
      <c r="B3777" t="s">
        <v>4841</v>
      </c>
      <c r="C3777" t="s">
        <v>4842</v>
      </c>
      <c r="D3777">
        <v>81</v>
      </c>
      <c r="E3777" t="s">
        <v>4845</v>
      </c>
      <c r="F3777">
        <v>7.09</v>
      </c>
      <c r="I3777" t="s">
        <v>13747</v>
      </c>
      <c r="K3777" t="s">
        <v>6860</v>
      </c>
      <c r="M3777" t="s">
        <v>14989</v>
      </c>
      <c r="N3777">
        <v>8</v>
      </c>
      <c r="O3777" t="s">
        <v>15313</v>
      </c>
      <c r="P3777" t="s">
        <v>18196</v>
      </c>
      <c r="Q3777">
        <v>9</v>
      </c>
      <c r="R3777">
        <v>2</v>
      </c>
      <c r="S3777">
        <v>2.38</v>
      </c>
      <c r="T3777">
        <v>2.38</v>
      </c>
      <c r="U3777">
        <v>392.51</v>
      </c>
      <c r="V3777">
        <v>107.42</v>
      </c>
      <c r="W3777">
        <v>1.81</v>
      </c>
      <c r="X3777">
        <v>11.75</v>
      </c>
      <c r="Y3777">
        <v>3.78</v>
      </c>
      <c r="Z3777">
        <v>2</v>
      </c>
      <c r="AA3777" t="s">
        <v>4250</v>
      </c>
      <c r="AB3777">
        <v>0</v>
      </c>
      <c r="AC3777">
        <v>3</v>
      </c>
      <c r="AD3777">
        <v>4.4971190476190479</v>
      </c>
      <c r="AF3777" t="s">
        <v>7949</v>
      </c>
      <c r="AI3777">
        <v>0</v>
      </c>
      <c r="AJ3777">
        <v>0</v>
      </c>
      <c r="AM3777" t="s">
        <v>20019</v>
      </c>
    </row>
    <row r="3778" spans="1:39" x14ac:dyDescent="0.25">
      <c r="A3778" t="s">
        <v>10545</v>
      </c>
      <c r="B3778" t="s">
        <v>4841</v>
      </c>
      <c r="C3778" t="s">
        <v>4842</v>
      </c>
      <c r="D3778">
        <v>81.099999999999994</v>
      </c>
      <c r="E3778" t="s">
        <v>4845</v>
      </c>
      <c r="F3778">
        <v>7.09</v>
      </c>
      <c r="I3778" t="s">
        <v>13748</v>
      </c>
      <c r="K3778" t="s">
        <v>6860</v>
      </c>
      <c r="L3778" t="s">
        <v>6861</v>
      </c>
      <c r="M3778" t="s">
        <v>14987</v>
      </c>
      <c r="N3778">
        <v>9</v>
      </c>
      <c r="O3778" t="s">
        <v>15311</v>
      </c>
      <c r="P3778" t="s">
        <v>18197</v>
      </c>
      <c r="Q3778">
        <v>9</v>
      </c>
      <c r="R3778">
        <v>2</v>
      </c>
      <c r="S3778">
        <v>1.28</v>
      </c>
      <c r="T3778">
        <v>1.29</v>
      </c>
      <c r="U3778">
        <v>474.4</v>
      </c>
      <c r="V3778">
        <v>137.75</v>
      </c>
      <c r="W3778">
        <v>2.63</v>
      </c>
      <c r="X3778">
        <v>8.8000000000000007</v>
      </c>
      <c r="Y3778">
        <v>4.17</v>
      </c>
      <c r="Z3778">
        <v>3</v>
      </c>
      <c r="AA3778" t="s">
        <v>4250</v>
      </c>
      <c r="AB3778">
        <v>0</v>
      </c>
      <c r="AC3778">
        <v>7</v>
      </c>
      <c r="AD3778">
        <v>3.6828571428571428</v>
      </c>
      <c r="AF3778" t="s">
        <v>7949</v>
      </c>
      <c r="AI3778">
        <v>0</v>
      </c>
      <c r="AJ3778">
        <v>0</v>
      </c>
      <c r="AM3778" t="s">
        <v>20019</v>
      </c>
    </row>
    <row r="3779" spans="1:39" x14ac:dyDescent="0.25">
      <c r="A3779" t="s">
        <v>10546</v>
      </c>
      <c r="B3779" t="s">
        <v>4841</v>
      </c>
      <c r="C3779" t="s">
        <v>4842</v>
      </c>
      <c r="D3779">
        <v>81.099999999999994</v>
      </c>
      <c r="E3779" t="s">
        <v>4845</v>
      </c>
      <c r="F3779">
        <v>7.09</v>
      </c>
      <c r="I3779" t="s">
        <v>13749</v>
      </c>
      <c r="K3779" t="s">
        <v>6860</v>
      </c>
      <c r="M3779" t="s">
        <v>15002</v>
      </c>
      <c r="N3779">
        <v>8</v>
      </c>
      <c r="O3779" t="s">
        <v>15332</v>
      </c>
      <c r="P3779" t="s">
        <v>18198</v>
      </c>
      <c r="Q3779">
        <v>4</v>
      </c>
      <c r="R3779">
        <v>2</v>
      </c>
      <c r="S3779">
        <v>7.73</v>
      </c>
      <c r="T3779">
        <v>8.41</v>
      </c>
      <c r="U3779">
        <v>473.66</v>
      </c>
      <c r="V3779">
        <v>67.59</v>
      </c>
      <c r="W3779">
        <v>4.79</v>
      </c>
      <c r="Y3779">
        <v>8.2200000000000006</v>
      </c>
      <c r="Z3779">
        <v>2</v>
      </c>
      <c r="AA3779" t="s">
        <v>4250</v>
      </c>
      <c r="AB3779">
        <v>0</v>
      </c>
      <c r="AC3779">
        <v>6</v>
      </c>
      <c r="AD3779">
        <v>2.5781428571428568</v>
      </c>
      <c r="AF3779" t="s">
        <v>7949</v>
      </c>
      <c r="AI3779">
        <v>0</v>
      </c>
      <c r="AJ3779">
        <v>0</v>
      </c>
      <c r="AM3779" t="s">
        <v>20019</v>
      </c>
    </row>
    <row r="3780" spans="1:39" x14ac:dyDescent="0.25">
      <c r="A3780" t="s">
        <v>5724</v>
      </c>
      <c r="B3780" t="s">
        <v>4841</v>
      </c>
      <c r="C3780" t="s">
        <v>4842</v>
      </c>
      <c r="D3780">
        <v>81.8</v>
      </c>
      <c r="E3780" t="s">
        <v>4845</v>
      </c>
      <c r="F3780">
        <v>7.09</v>
      </c>
      <c r="I3780" t="s">
        <v>6535</v>
      </c>
      <c r="K3780" t="s">
        <v>6860</v>
      </c>
      <c r="L3780" t="s">
        <v>6861</v>
      </c>
      <c r="M3780" t="s">
        <v>6907</v>
      </c>
      <c r="N3780">
        <v>9</v>
      </c>
      <c r="O3780" t="s">
        <v>6972</v>
      </c>
      <c r="P3780" t="s">
        <v>7450</v>
      </c>
      <c r="Q3780">
        <v>6</v>
      </c>
      <c r="R3780">
        <v>2</v>
      </c>
      <c r="S3780">
        <v>3.68</v>
      </c>
      <c r="T3780">
        <v>3.75</v>
      </c>
      <c r="U3780">
        <v>412.88</v>
      </c>
      <c r="V3780">
        <v>98.83</v>
      </c>
      <c r="W3780">
        <v>3.48</v>
      </c>
      <c r="X3780">
        <v>10.67</v>
      </c>
      <c r="Y3780">
        <v>6.58</v>
      </c>
      <c r="Z3780">
        <v>2</v>
      </c>
      <c r="AA3780" t="s">
        <v>4250</v>
      </c>
      <c r="AB3780">
        <v>0</v>
      </c>
      <c r="AC3780">
        <v>2</v>
      </c>
      <c r="AD3780">
        <v>3.6129523809523811</v>
      </c>
      <c r="AF3780" t="s">
        <v>7949</v>
      </c>
      <c r="AI3780">
        <v>0</v>
      </c>
      <c r="AJ3780">
        <v>0</v>
      </c>
      <c r="AM3780" t="s">
        <v>20019</v>
      </c>
    </row>
    <row r="3781" spans="1:39" x14ac:dyDescent="0.25">
      <c r="A3781" t="s">
        <v>5724</v>
      </c>
      <c r="B3781" t="s">
        <v>4841</v>
      </c>
      <c r="C3781" t="s">
        <v>4842</v>
      </c>
      <c r="D3781">
        <v>81.8</v>
      </c>
      <c r="E3781" t="s">
        <v>4845</v>
      </c>
      <c r="F3781">
        <v>7.09</v>
      </c>
      <c r="I3781" t="s">
        <v>6536</v>
      </c>
      <c r="K3781" t="s">
        <v>6860</v>
      </c>
      <c r="L3781" t="s">
        <v>6861</v>
      </c>
      <c r="M3781" t="s">
        <v>6908</v>
      </c>
      <c r="N3781">
        <v>8</v>
      </c>
      <c r="O3781" t="s">
        <v>6973</v>
      </c>
      <c r="P3781" t="s">
        <v>7450</v>
      </c>
      <c r="Q3781">
        <v>6</v>
      </c>
      <c r="R3781">
        <v>2</v>
      </c>
      <c r="S3781">
        <v>3.68</v>
      </c>
      <c r="T3781">
        <v>3.75</v>
      </c>
      <c r="U3781">
        <v>412.88</v>
      </c>
      <c r="V3781">
        <v>98.83</v>
      </c>
      <c r="W3781">
        <v>3.48</v>
      </c>
      <c r="X3781">
        <v>10.67</v>
      </c>
      <c r="Y3781">
        <v>6.58</v>
      </c>
      <c r="Z3781">
        <v>2</v>
      </c>
      <c r="AA3781" t="s">
        <v>4250</v>
      </c>
      <c r="AB3781">
        <v>0</v>
      </c>
      <c r="AC3781">
        <v>2</v>
      </c>
      <c r="AD3781">
        <v>3.6129523809523811</v>
      </c>
      <c r="AF3781" t="s">
        <v>7949</v>
      </c>
      <c r="AI3781">
        <v>0</v>
      </c>
      <c r="AJ3781">
        <v>0</v>
      </c>
      <c r="AM3781" t="s">
        <v>20019</v>
      </c>
    </row>
    <row r="3782" spans="1:39" x14ac:dyDescent="0.25">
      <c r="A3782" t="s">
        <v>10547</v>
      </c>
      <c r="B3782" t="s">
        <v>4841</v>
      </c>
      <c r="C3782" t="s">
        <v>4842</v>
      </c>
      <c r="D3782">
        <v>82</v>
      </c>
      <c r="E3782" t="s">
        <v>4845</v>
      </c>
      <c r="F3782">
        <v>7.09</v>
      </c>
      <c r="K3782" t="s">
        <v>6860</v>
      </c>
      <c r="M3782" t="s">
        <v>15159</v>
      </c>
      <c r="N3782">
        <v>8</v>
      </c>
      <c r="O3782" t="s">
        <v>15537</v>
      </c>
      <c r="P3782" t="s">
        <v>18199</v>
      </c>
      <c r="Q3782">
        <v>8</v>
      </c>
      <c r="R3782">
        <v>6</v>
      </c>
      <c r="S3782">
        <v>3.29</v>
      </c>
      <c r="T3782">
        <v>3.29</v>
      </c>
      <c r="U3782">
        <v>696.89</v>
      </c>
      <c r="V3782">
        <v>187.85</v>
      </c>
      <c r="W3782">
        <v>3.01</v>
      </c>
      <c r="X3782">
        <v>11.26</v>
      </c>
      <c r="Y3782">
        <v>5.15</v>
      </c>
      <c r="Z3782">
        <v>2</v>
      </c>
      <c r="AA3782" t="s">
        <v>4250</v>
      </c>
      <c r="AB3782">
        <v>2</v>
      </c>
      <c r="AC3782">
        <v>17</v>
      </c>
      <c r="AD3782">
        <v>2.21</v>
      </c>
      <c r="AF3782" t="s">
        <v>7949</v>
      </c>
      <c r="AI3782">
        <v>0</v>
      </c>
      <c r="AJ3782">
        <v>0</v>
      </c>
      <c r="AK3782" t="s">
        <v>19959</v>
      </c>
      <c r="AL3782" t="s">
        <v>19959</v>
      </c>
      <c r="AM3782" t="s">
        <v>20019</v>
      </c>
    </row>
    <row r="3783" spans="1:39" x14ac:dyDescent="0.25">
      <c r="A3783" t="s">
        <v>10547</v>
      </c>
      <c r="B3783" t="s">
        <v>4841</v>
      </c>
      <c r="C3783" t="s">
        <v>4842</v>
      </c>
      <c r="D3783">
        <v>82</v>
      </c>
      <c r="E3783" t="s">
        <v>4845</v>
      </c>
      <c r="F3783">
        <v>7.09</v>
      </c>
      <c r="K3783" t="s">
        <v>6860</v>
      </c>
      <c r="M3783" t="s">
        <v>15148</v>
      </c>
      <c r="N3783">
        <v>8</v>
      </c>
      <c r="O3783" t="s">
        <v>15524</v>
      </c>
      <c r="P3783" t="s">
        <v>18199</v>
      </c>
      <c r="Q3783">
        <v>8</v>
      </c>
      <c r="R3783">
        <v>6</v>
      </c>
      <c r="S3783">
        <v>3.29</v>
      </c>
      <c r="T3783">
        <v>3.29</v>
      </c>
      <c r="U3783">
        <v>696.89</v>
      </c>
      <c r="V3783">
        <v>187.85</v>
      </c>
      <c r="W3783">
        <v>3.01</v>
      </c>
      <c r="X3783">
        <v>11.26</v>
      </c>
      <c r="Y3783">
        <v>5.15</v>
      </c>
      <c r="Z3783">
        <v>2</v>
      </c>
      <c r="AA3783" t="s">
        <v>4250</v>
      </c>
      <c r="AB3783">
        <v>2</v>
      </c>
      <c r="AC3783">
        <v>17</v>
      </c>
      <c r="AD3783">
        <v>2.21</v>
      </c>
      <c r="AF3783" t="s">
        <v>7949</v>
      </c>
      <c r="AI3783">
        <v>0</v>
      </c>
      <c r="AJ3783">
        <v>0</v>
      </c>
      <c r="AK3783" t="s">
        <v>19955</v>
      </c>
      <c r="AL3783" t="s">
        <v>19955</v>
      </c>
      <c r="AM3783" t="s">
        <v>20019</v>
      </c>
    </row>
    <row r="3784" spans="1:39" x14ac:dyDescent="0.25">
      <c r="A3784" t="s">
        <v>10547</v>
      </c>
      <c r="B3784" t="s">
        <v>4841</v>
      </c>
      <c r="C3784" t="s">
        <v>4842</v>
      </c>
      <c r="D3784">
        <v>82</v>
      </c>
      <c r="E3784" t="s">
        <v>4845</v>
      </c>
      <c r="F3784">
        <v>7.09</v>
      </c>
      <c r="K3784" t="s">
        <v>6860</v>
      </c>
      <c r="L3784" t="s">
        <v>6861</v>
      </c>
      <c r="M3784" t="s">
        <v>15187</v>
      </c>
      <c r="N3784">
        <v>9</v>
      </c>
      <c r="O3784" t="s">
        <v>15575</v>
      </c>
      <c r="P3784" t="s">
        <v>18199</v>
      </c>
      <c r="Q3784">
        <v>8</v>
      </c>
      <c r="R3784">
        <v>6</v>
      </c>
      <c r="S3784">
        <v>3.29</v>
      </c>
      <c r="T3784">
        <v>3.29</v>
      </c>
      <c r="U3784">
        <v>696.89</v>
      </c>
      <c r="V3784">
        <v>187.85</v>
      </c>
      <c r="W3784">
        <v>3.01</v>
      </c>
      <c r="X3784">
        <v>11.26</v>
      </c>
      <c r="Y3784">
        <v>5.15</v>
      </c>
      <c r="Z3784">
        <v>2</v>
      </c>
      <c r="AA3784" t="s">
        <v>4250</v>
      </c>
      <c r="AB3784">
        <v>2</v>
      </c>
      <c r="AC3784">
        <v>17</v>
      </c>
      <c r="AD3784">
        <v>2.21</v>
      </c>
      <c r="AF3784" t="s">
        <v>7949</v>
      </c>
      <c r="AI3784">
        <v>0</v>
      </c>
      <c r="AJ3784">
        <v>0</v>
      </c>
      <c r="AK3784" t="s">
        <v>19977</v>
      </c>
      <c r="AL3784" t="s">
        <v>19977</v>
      </c>
      <c r="AM3784" t="s">
        <v>20019</v>
      </c>
    </row>
    <row r="3785" spans="1:39" x14ac:dyDescent="0.25">
      <c r="A3785" t="s">
        <v>10547</v>
      </c>
      <c r="B3785" t="s">
        <v>4841</v>
      </c>
      <c r="C3785" t="s">
        <v>4842</v>
      </c>
      <c r="D3785">
        <v>82</v>
      </c>
      <c r="E3785" t="s">
        <v>4845</v>
      </c>
      <c r="F3785">
        <v>7.09</v>
      </c>
      <c r="K3785" t="s">
        <v>6860</v>
      </c>
      <c r="M3785" t="s">
        <v>6865</v>
      </c>
      <c r="N3785">
        <v>8</v>
      </c>
      <c r="O3785" t="s">
        <v>15337</v>
      </c>
      <c r="P3785" t="s">
        <v>18199</v>
      </c>
      <c r="Q3785">
        <v>8</v>
      </c>
      <c r="R3785">
        <v>6</v>
      </c>
      <c r="S3785">
        <v>3.29</v>
      </c>
      <c r="T3785">
        <v>3.29</v>
      </c>
      <c r="U3785">
        <v>696.89</v>
      </c>
      <c r="V3785">
        <v>187.85</v>
      </c>
      <c r="W3785">
        <v>3.01</v>
      </c>
      <c r="X3785">
        <v>11.26</v>
      </c>
      <c r="Y3785">
        <v>5.15</v>
      </c>
      <c r="Z3785">
        <v>2</v>
      </c>
      <c r="AA3785" t="s">
        <v>4250</v>
      </c>
      <c r="AB3785">
        <v>2</v>
      </c>
      <c r="AC3785">
        <v>17</v>
      </c>
      <c r="AD3785">
        <v>2.21</v>
      </c>
      <c r="AF3785" t="s">
        <v>7949</v>
      </c>
      <c r="AI3785">
        <v>0</v>
      </c>
      <c r="AJ3785">
        <v>0</v>
      </c>
      <c r="AK3785" t="s">
        <v>19872</v>
      </c>
      <c r="AL3785" t="s">
        <v>19872</v>
      </c>
      <c r="AM3785" t="s">
        <v>20019</v>
      </c>
    </row>
    <row r="3786" spans="1:39" x14ac:dyDescent="0.25">
      <c r="A3786" t="s">
        <v>9899</v>
      </c>
      <c r="B3786" t="s">
        <v>4841</v>
      </c>
      <c r="C3786" t="s">
        <v>4842</v>
      </c>
      <c r="D3786">
        <v>82</v>
      </c>
      <c r="E3786" t="s">
        <v>4845</v>
      </c>
      <c r="F3786">
        <v>7.09</v>
      </c>
      <c r="K3786" t="s">
        <v>6860</v>
      </c>
      <c r="L3786" t="s">
        <v>6861</v>
      </c>
      <c r="M3786" t="s">
        <v>15101</v>
      </c>
      <c r="N3786">
        <v>9</v>
      </c>
      <c r="O3786" t="s">
        <v>15465</v>
      </c>
      <c r="P3786" t="s">
        <v>17551</v>
      </c>
      <c r="Q3786">
        <v>7</v>
      </c>
      <c r="R3786">
        <v>4</v>
      </c>
      <c r="S3786">
        <v>5.68</v>
      </c>
      <c r="T3786">
        <v>6.75</v>
      </c>
      <c r="U3786">
        <v>658.75</v>
      </c>
      <c r="V3786">
        <v>121.28</v>
      </c>
      <c r="W3786">
        <v>5.33</v>
      </c>
      <c r="X3786">
        <v>13.51</v>
      </c>
      <c r="Y3786">
        <v>8.3800000000000008</v>
      </c>
      <c r="Z3786">
        <v>4</v>
      </c>
      <c r="AA3786" t="s">
        <v>4250</v>
      </c>
      <c r="AB3786">
        <v>2</v>
      </c>
      <c r="AC3786">
        <v>15</v>
      </c>
      <c r="AD3786">
        <v>0.80999999999999961</v>
      </c>
      <c r="AF3786" t="s">
        <v>7949</v>
      </c>
      <c r="AI3786">
        <v>0</v>
      </c>
      <c r="AJ3786">
        <v>0</v>
      </c>
      <c r="AK3786" t="s">
        <v>19864</v>
      </c>
      <c r="AL3786" t="s">
        <v>19864</v>
      </c>
      <c r="AM3786" t="s">
        <v>20019</v>
      </c>
    </row>
    <row r="3787" spans="1:39" x14ac:dyDescent="0.25">
      <c r="A3787" t="s">
        <v>5415</v>
      </c>
      <c r="B3787" t="s">
        <v>4841</v>
      </c>
      <c r="C3787" t="s">
        <v>4842</v>
      </c>
      <c r="D3787">
        <v>82</v>
      </c>
      <c r="E3787" t="s">
        <v>4845</v>
      </c>
      <c r="F3787">
        <v>7.09</v>
      </c>
      <c r="K3787" t="s">
        <v>6860</v>
      </c>
      <c r="L3787" t="s">
        <v>6861</v>
      </c>
      <c r="M3787" t="s">
        <v>15200</v>
      </c>
      <c r="N3787">
        <v>9</v>
      </c>
      <c r="O3787" t="s">
        <v>15590</v>
      </c>
      <c r="P3787" t="s">
        <v>7141</v>
      </c>
      <c r="Q3787">
        <v>3</v>
      </c>
      <c r="R3787">
        <v>2</v>
      </c>
      <c r="S3787">
        <v>2.5299999999999998</v>
      </c>
      <c r="T3787">
        <v>2.54</v>
      </c>
      <c r="U3787">
        <v>344.42</v>
      </c>
      <c r="V3787">
        <v>69.08</v>
      </c>
      <c r="W3787">
        <v>2.72</v>
      </c>
      <c r="Y3787">
        <v>5.05</v>
      </c>
      <c r="Z3787">
        <v>2</v>
      </c>
      <c r="AA3787" t="s">
        <v>4250</v>
      </c>
      <c r="AB3787">
        <v>0</v>
      </c>
      <c r="AC3787">
        <v>3</v>
      </c>
      <c r="AD3787">
        <v>5.2350000000000003</v>
      </c>
      <c r="AF3787" t="s">
        <v>7949</v>
      </c>
      <c r="AI3787">
        <v>0</v>
      </c>
      <c r="AJ3787">
        <v>0</v>
      </c>
      <c r="AK3787" t="s">
        <v>7981</v>
      </c>
      <c r="AL3787" t="s">
        <v>7981</v>
      </c>
      <c r="AM3787" t="s">
        <v>20019</v>
      </c>
    </row>
    <row r="3788" spans="1:39" x14ac:dyDescent="0.25">
      <c r="A3788" t="s">
        <v>10548</v>
      </c>
      <c r="B3788" t="s">
        <v>4841</v>
      </c>
      <c r="C3788" t="s">
        <v>4842</v>
      </c>
      <c r="D3788">
        <v>82</v>
      </c>
      <c r="E3788" t="s">
        <v>4845</v>
      </c>
      <c r="F3788">
        <v>7.09</v>
      </c>
      <c r="K3788" t="s">
        <v>6860</v>
      </c>
      <c r="L3788" t="s">
        <v>6861</v>
      </c>
      <c r="M3788" t="s">
        <v>15142</v>
      </c>
      <c r="N3788">
        <v>9</v>
      </c>
      <c r="O3788" t="s">
        <v>15518</v>
      </c>
      <c r="P3788" t="s">
        <v>18200</v>
      </c>
      <c r="Q3788">
        <v>9</v>
      </c>
      <c r="R3788">
        <v>9</v>
      </c>
      <c r="S3788">
        <v>-2.33</v>
      </c>
      <c r="T3788">
        <v>1.88</v>
      </c>
      <c r="U3788">
        <v>718.78</v>
      </c>
      <c r="V3788">
        <v>274.54000000000002</v>
      </c>
      <c r="W3788">
        <v>-1.1200000000000001</v>
      </c>
      <c r="X3788">
        <v>3.36</v>
      </c>
      <c r="Y3788">
        <v>6.65</v>
      </c>
      <c r="Z3788">
        <v>2</v>
      </c>
      <c r="AA3788" t="s">
        <v>4250</v>
      </c>
      <c r="AB3788">
        <v>2</v>
      </c>
      <c r="AC3788">
        <v>18</v>
      </c>
      <c r="AD3788">
        <v>3</v>
      </c>
      <c r="AF3788" t="s">
        <v>7951</v>
      </c>
      <c r="AI3788">
        <v>0</v>
      </c>
      <c r="AJ3788">
        <v>0</v>
      </c>
      <c r="AK3788" t="s">
        <v>19953</v>
      </c>
      <c r="AL3788" t="s">
        <v>19953</v>
      </c>
      <c r="AM3788" t="s">
        <v>20019</v>
      </c>
    </row>
    <row r="3789" spans="1:39" x14ac:dyDescent="0.25">
      <c r="A3789" t="s">
        <v>8475</v>
      </c>
      <c r="B3789" t="s">
        <v>4841</v>
      </c>
      <c r="C3789" t="s">
        <v>4842</v>
      </c>
      <c r="D3789">
        <v>82</v>
      </c>
      <c r="E3789" t="s">
        <v>4845</v>
      </c>
      <c r="F3789">
        <v>7.09</v>
      </c>
      <c r="I3789" t="s">
        <v>13750</v>
      </c>
      <c r="K3789" t="s">
        <v>6860</v>
      </c>
      <c r="L3789" t="s">
        <v>6861</v>
      </c>
      <c r="M3789" t="s">
        <v>15047</v>
      </c>
      <c r="N3789">
        <v>9</v>
      </c>
      <c r="O3789" t="s">
        <v>15395</v>
      </c>
      <c r="P3789" t="s">
        <v>16128</v>
      </c>
      <c r="Q3789">
        <v>7</v>
      </c>
      <c r="R3789">
        <v>2</v>
      </c>
      <c r="S3789">
        <v>-1.57</v>
      </c>
      <c r="T3789">
        <v>-1.57</v>
      </c>
      <c r="U3789">
        <v>450.4</v>
      </c>
      <c r="V3789">
        <v>126.28</v>
      </c>
      <c r="W3789">
        <v>2.97</v>
      </c>
      <c r="X3789">
        <v>9.2899999999999991</v>
      </c>
      <c r="Y3789">
        <v>3.17</v>
      </c>
      <c r="Z3789">
        <v>2</v>
      </c>
      <c r="AA3789" t="s">
        <v>4250</v>
      </c>
      <c r="AB3789">
        <v>0</v>
      </c>
      <c r="AC3789">
        <v>3</v>
      </c>
      <c r="AD3789">
        <v>3.854285714285715</v>
      </c>
      <c r="AF3789" t="s">
        <v>7949</v>
      </c>
      <c r="AI3789">
        <v>0</v>
      </c>
      <c r="AJ3789">
        <v>0</v>
      </c>
      <c r="AM3789" t="s">
        <v>20019</v>
      </c>
    </row>
    <row r="3790" spans="1:39" x14ac:dyDescent="0.25">
      <c r="A3790" t="s">
        <v>10549</v>
      </c>
      <c r="B3790" t="s">
        <v>4841</v>
      </c>
      <c r="C3790" t="s">
        <v>4842</v>
      </c>
      <c r="D3790">
        <v>82</v>
      </c>
      <c r="E3790" t="s">
        <v>4845</v>
      </c>
      <c r="F3790">
        <v>7.09</v>
      </c>
      <c r="I3790" t="s">
        <v>13751</v>
      </c>
      <c r="K3790" t="s">
        <v>6860</v>
      </c>
      <c r="L3790" t="s">
        <v>6861</v>
      </c>
      <c r="M3790" t="s">
        <v>14952</v>
      </c>
      <c r="N3790">
        <v>9</v>
      </c>
      <c r="O3790" t="s">
        <v>15273</v>
      </c>
      <c r="P3790" t="s">
        <v>18201</v>
      </c>
      <c r="Q3790">
        <v>6</v>
      </c>
      <c r="R3790">
        <v>2</v>
      </c>
      <c r="S3790">
        <v>2</v>
      </c>
      <c r="T3790">
        <v>2.02</v>
      </c>
      <c r="U3790">
        <v>405.79</v>
      </c>
      <c r="V3790">
        <v>113.39</v>
      </c>
      <c r="W3790">
        <v>2.9</v>
      </c>
      <c r="X3790">
        <v>8.7100000000000009</v>
      </c>
      <c r="Y3790">
        <v>4.09</v>
      </c>
      <c r="Z3790">
        <v>2</v>
      </c>
      <c r="AA3790" t="s">
        <v>4250</v>
      </c>
      <c r="AB3790">
        <v>0</v>
      </c>
      <c r="AC3790">
        <v>3</v>
      </c>
      <c r="AD3790">
        <v>4.3932619047619044</v>
      </c>
      <c r="AF3790" t="s">
        <v>7949</v>
      </c>
      <c r="AI3790">
        <v>0</v>
      </c>
      <c r="AJ3790">
        <v>0</v>
      </c>
      <c r="AM3790" t="s">
        <v>20019</v>
      </c>
    </row>
    <row r="3791" spans="1:39" x14ac:dyDescent="0.25">
      <c r="A3791" t="s">
        <v>10550</v>
      </c>
      <c r="B3791" t="s">
        <v>4841</v>
      </c>
      <c r="C3791" t="s">
        <v>4842</v>
      </c>
      <c r="D3791">
        <v>82</v>
      </c>
      <c r="E3791" t="s">
        <v>4845</v>
      </c>
      <c r="F3791">
        <v>7.09</v>
      </c>
      <c r="I3791" t="s">
        <v>13752</v>
      </c>
      <c r="K3791" t="s">
        <v>6860</v>
      </c>
      <c r="L3791" t="s">
        <v>6861</v>
      </c>
      <c r="M3791" t="s">
        <v>15122</v>
      </c>
      <c r="N3791">
        <v>9</v>
      </c>
      <c r="O3791" t="s">
        <v>15494</v>
      </c>
      <c r="P3791" t="s">
        <v>18202</v>
      </c>
      <c r="Q3791">
        <v>7</v>
      </c>
      <c r="R3791">
        <v>1</v>
      </c>
      <c r="S3791">
        <v>2.44</v>
      </c>
      <c r="T3791">
        <v>2.44</v>
      </c>
      <c r="U3791">
        <v>386.45</v>
      </c>
      <c r="V3791">
        <v>97.43</v>
      </c>
      <c r="W3791">
        <v>3.42</v>
      </c>
      <c r="Y3791">
        <v>4.22</v>
      </c>
      <c r="Z3791">
        <v>2</v>
      </c>
      <c r="AA3791" t="s">
        <v>4250</v>
      </c>
      <c r="AB3791">
        <v>0</v>
      </c>
      <c r="AC3791">
        <v>2</v>
      </c>
      <c r="AD3791">
        <v>5.176738095238095</v>
      </c>
      <c r="AF3791" t="s">
        <v>7949</v>
      </c>
      <c r="AI3791">
        <v>0</v>
      </c>
      <c r="AJ3791">
        <v>0</v>
      </c>
      <c r="AM3791" t="s">
        <v>20019</v>
      </c>
    </row>
    <row r="3792" spans="1:39" x14ac:dyDescent="0.25">
      <c r="A3792" t="s">
        <v>10551</v>
      </c>
      <c r="B3792" t="s">
        <v>4841</v>
      </c>
      <c r="C3792" t="s">
        <v>4842</v>
      </c>
      <c r="D3792">
        <v>82</v>
      </c>
      <c r="E3792" t="s">
        <v>4845</v>
      </c>
      <c r="F3792">
        <v>7.09</v>
      </c>
      <c r="I3792" t="s">
        <v>13753</v>
      </c>
      <c r="K3792" t="s">
        <v>6860</v>
      </c>
      <c r="M3792" t="s">
        <v>14989</v>
      </c>
      <c r="N3792">
        <v>8</v>
      </c>
      <c r="O3792" t="s">
        <v>15313</v>
      </c>
      <c r="P3792" t="s">
        <v>18203</v>
      </c>
      <c r="Q3792">
        <v>9</v>
      </c>
      <c r="R3792">
        <v>2</v>
      </c>
      <c r="S3792">
        <v>3.31</v>
      </c>
      <c r="T3792">
        <v>3.31</v>
      </c>
      <c r="U3792">
        <v>430.56</v>
      </c>
      <c r="V3792">
        <v>107.42</v>
      </c>
      <c r="W3792">
        <v>2.2999999999999998</v>
      </c>
      <c r="X3792">
        <v>11.61</v>
      </c>
      <c r="Y3792">
        <v>3.78</v>
      </c>
      <c r="Z3792">
        <v>2</v>
      </c>
      <c r="AA3792" t="s">
        <v>4250</v>
      </c>
      <c r="AB3792">
        <v>0</v>
      </c>
      <c r="AC3792">
        <v>4</v>
      </c>
      <c r="AD3792">
        <v>3.6053333333333328</v>
      </c>
      <c r="AF3792" t="s">
        <v>7949</v>
      </c>
      <c r="AI3792">
        <v>0</v>
      </c>
      <c r="AJ3792">
        <v>0</v>
      </c>
      <c r="AM3792" t="s">
        <v>20019</v>
      </c>
    </row>
    <row r="3793" spans="1:39" x14ac:dyDescent="0.25">
      <c r="A3793" t="s">
        <v>5726</v>
      </c>
      <c r="B3793" t="s">
        <v>4841</v>
      </c>
      <c r="C3793" t="s">
        <v>4842</v>
      </c>
      <c r="D3793">
        <v>82.2</v>
      </c>
      <c r="E3793" t="s">
        <v>4845</v>
      </c>
      <c r="F3793">
        <v>7.08</v>
      </c>
      <c r="I3793" t="s">
        <v>6537</v>
      </c>
      <c r="K3793" t="s">
        <v>6860</v>
      </c>
      <c r="L3793" t="s">
        <v>6861</v>
      </c>
      <c r="M3793" t="s">
        <v>6907</v>
      </c>
      <c r="N3793">
        <v>9</v>
      </c>
      <c r="O3793" t="s">
        <v>6972</v>
      </c>
      <c r="P3793" t="s">
        <v>7452</v>
      </c>
      <c r="Q3793">
        <v>7</v>
      </c>
      <c r="R3793">
        <v>2</v>
      </c>
      <c r="S3793">
        <v>2.88</v>
      </c>
      <c r="T3793">
        <v>2.89</v>
      </c>
      <c r="U3793">
        <v>428.88</v>
      </c>
      <c r="V3793">
        <v>108.06</v>
      </c>
      <c r="W3793">
        <v>2.72</v>
      </c>
      <c r="X3793">
        <v>10.62</v>
      </c>
      <c r="Y3793">
        <v>5.88</v>
      </c>
      <c r="Z3793">
        <v>2</v>
      </c>
      <c r="AA3793" t="s">
        <v>4250</v>
      </c>
      <c r="AB3793">
        <v>0</v>
      </c>
      <c r="AC3793">
        <v>2</v>
      </c>
      <c r="AD3793">
        <v>3.9660000000000002</v>
      </c>
      <c r="AF3793" t="s">
        <v>7949</v>
      </c>
      <c r="AI3793">
        <v>0</v>
      </c>
      <c r="AJ3793">
        <v>0</v>
      </c>
      <c r="AM3793" t="s">
        <v>20019</v>
      </c>
    </row>
    <row r="3794" spans="1:39" x14ac:dyDescent="0.25">
      <c r="A3794" t="s">
        <v>5726</v>
      </c>
      <c r="B3794" t="s">
        <v>4841</v>
      </c>
      <c r="C3794" t="s">
        <v>4842</v>
      </c>
      <c r="D3794">
        <v>82.2</v>
      </c>
      <c r="E3794" t="s">
        <v>4845</v>
      </c>
      <c r="F3794">
        <v>7.08</v>
      </c>
      <c r="I3794" t="s">
        <v>6538</v>
      </c>
      <c r="K3794" t="s">
        <v>6860</v>
      </c>
      <c r="L3794" t="s">
        <v>6861</v>
      </c>
      <c r="M3794" t="s">
        <v>6908</v>
      </c>
      <c r="N3794">
        <v>8</v>
      </c>
      <c r="O3794" t="s">
        <v>6973</v>
      </c>
      <c r="P3794" t="s">
        <v>7452</v>
      </c>
      <c r="Q3794">
        <v>7</v>
      </c>
      <c r="R3794">
        <v>2</v>
      </c>
      <c r="S3794">
        <v>2.88</v>
      </c>
      <c r="T3794">
        <v>2.89</v>
      </c>
      <c r="U3794">
        <v>428.88</v>
      </c>
      <c r="V3794">
        <v>108.06</v>
      </c>
      <c r="W3794">
        <v>2.72</v>
      </c>
      <c r="X3794">
        <v>10.62</v>
      </c>
      <c r="Y3794">
        <v>5.88</v>
      </c>
      <c r="Z3794">
        <v>2</v>
      </c>
      <c r="AA3794" t="s">
        <v>4250</v>
      </c>
      <c r="AB3794">
        <v>0</v>
      </c>
      <c r="AC3794">
        <v>2</v>
      </c>
      <c r="AD3794">
        <v>3.9660000000000002</v>
      </c>
      <c r="AF3794" t="s">
        <v>7949</v>
      </c>
      <c r="AI3794">
        <v>0</v>
      </c>
      <c r="AJ3794">
        <v>0</v>
      </c>
      <c r="AM3794" t="s">
        <v>20019</v>
      </c>
    </row>
    <row r="3795" spans="1:39" x14ac:dyDescent="0.25">
      <c r="A3795" t="s">
        <v>10552</v>
      </c>
      <c r="B3795" t="s">
        <v>4841</v>
      </c>
      <c r="C3795" t="s">
        <v>4842</v>
      </c>
      <c r="D3795">
        <v>82.4</v>
      </c>
      <c r="E3795" t="s">
        <v>4845</v>
      </c>
      <c r="F3795">
        <v>7.08</v>
      </c>
      <c r="I3795" t="s">
        <v>13754</v>
      </c>
      <c r="K3795" t="s">
        <v>6860</v>
      </c>
      <c r="L3795" t="s">
        <v>6861</v>
      </c>
      <c r="M3795" t="s">
        <v>14987</v>
      </c>
      <c r="N3795">
        <v>9</v>
      </c>
      <c r="O3795" t="s">
        <v>15311</v>
      </c>
      <c r="P3795" t="s">
        <v>18204</v>
      </c>
      <c r="Q3795">
        <v>8</v>
      </c>
      <c r="R3795">
        <v>2</v>
      </c>
      <c r="S3795">
        <v>1.71</v>
      </c>
      <c r="T3795">
        <v>1.71</v>
      </c>
      <c r="U3795">
        <v>489.48</v>
      </c>
      <c r="V3795">
        <v>111.72</v>
      </c>
      <c r="W3795">
        <v>3.7</v>
      </c>
      <c r="X3795">
        <v>10.119999999999999</v>
      </c>
      <c r="Y3795">
        <v>4.38</v>
      </c>
      <c r="Z3795">
        <v>3</v>
      </c>
      <c r="AA3795" t="s">
        <v>4250</v>
      </c>
      <c r="AB3795">
        <v>0</v>
      </c>
      <c r="AC3795">
        <v>7</v>
      </c>
      <c r="AD3795">
        <v>3.851142857142857</v>
      </c>
      <c r="AF3795" t="s">
        <v>7949</v>
      </c>
      <c r="AI3795">
        <v>0</v>
      </c>
      <c r="AJ3795">
        <v>0</v>
      </c>
      <c r="AM3795" t="s">
        <v>20019</v>
      </c>
    </row>
    <row r="3796" spans="1:39" x14ac:dyDescent="0.25">
      <c r="A3796" t="s">
        <v>10553</v>
      </c>
      <c r="B3796" t="s">
        <v>4841</v>
      </c>
      <c r="C3796" t="s">
        <v>4842</v>
      </c>
      <c r="D3796">
        <v>82.9</v>
      </c>
      <c r="E3796" t="s">
        <v>4845</v>
      </c>
      <c r="F3796">
        <v>7.08</v>
      </c>
      <c r="I3796" t="s">
        <v>13755</v>
      </c>
      <c r="K3796" t="s">
        <v>6860</v>
      </c>
      <c r="L3796" t="s">
        <v>6861</v>
      </c>
      <c r="M3796" t="s">
        <v>14987</v>
      </c>
      <c r="N3796">
        <v>9</v>
      </c>
      <c r="O3796" t="s">
        <v>15311</v>
      </c>
      <c r="P3796" t="s">
        <v>18205</v>
      </c>
      <c r="Q3796">
        <v>7</v>
      </c>
      <c r="R3796">
        <v>2</v>
      </c>
      <c r="S3796">
        <v>2.46</v>
      </c>
      <c r="T3796">
        <v>2.46</v>
      </c>
      <c r="U3796">
        <v>458.83</v>
      </c>
      <c r="V3796">
        <v>109.21</v>
      </c>
      <c r="W3796">
        <v>4.2300000000000004</v>
      </c>
      <c r="Y3796">
        <v>4.03</v>
      </c>
      <c r="Z3796">
        <v>3</v>
      </c>
      <c r="AA3796" t="s">
        <v>4250</v>
      </c>
      <c r="AB3796">
        <v>0</v>
      </c>
      <c r="AC3796">
        <v>4</v>
      </c>
      <c r="AD3796">
        <v>3.9237380952380958</v>
      </c>
      <c r="AF3796" t="s">
        <v>7949</v>
      </c>
      <c r="AI3796">
        <v>0</v>
      </c>
      <c r="AJ3796">
        <v>0</v>
      </c>
      <c r="AM3796" t="s">
        <v>20019</v>
      </c>
    </row>
    <row r="3797" spans="1:39" x14ac:dyDescent="0.25">
      <c r="A3797" t="s">
        <v>10554</v>
      </c>
      <c r="B3797" t="s">
        <v>4841</v>
      </c>
      <c r="C3797" t="s">
        <v>4842</v>
      </c>
      <c r="D3797">
        <v>83</v>
      </c>
      <c r="E3797" t="s">
        <v>4845</v>
      </c>
      <c r="F3797">
        <v>7.08</v>
      </c>
      <c r="K3797" t="s">
        <v>6860</v>
      </c>
      <c r="M3797" t="s">
        <v>6865</v>
      </c>
      <c r="N3797">
        <v>8</v>
      </c>
      <c r="O3797" t="s">
        <v>15470</v>
      </c>
      <c r="P3797" t="s">
        <v>18206</v>
      </c>
      <c r="Q3797">
        <v>5</v>
      </c>
      <c r="R3797">
        <v>4</v>
      </c>
      <c r="S3797">
        <v>2.56</v>
      </c>
      <c r="T3797">
        <v>3.38</v>
      </c>
      <c r="U3797">
        <v>535.09</v>
      </c>
      <c r="V3797">
        <v>93.7</v>
      </c>
      <c r="W3797">
        <v>4.3899999999999997</v>
      </c>
      <c r="X3797">
        <v>13.97</v>
      </c>
      <c r="Y3797">
        <v>8.27</v>
      </c>
      <c r="Z3797">
        <v>3</v>
      </c>
      <c r="AA3797" t="s">
        <v>4250</v>
      </c>
      <c r="AB3797">
        <v>1</v>
      </c>
      <c r="AC3797">
        <v>12</v>
      </c>
      <c r="AD3797">
        <v>3.2716666666666669</v>
      </c>
      <c r="AF3797" t="s">
        <v>7949</v>
      </c>
      <c r="AI3797">
        <v>0</v>
      </c>
      <c r="AJ3797">
        <v>0</v>
      </c>
      <c r="AK3797" t="s">
        <v>19938</v>
      </c>
      <c r="AL3797" t="s">
        <v>19938</v>
      </c>
      <c r="AM3797" t="s">
        <v>20019</v>
      </c>
    </row>
    <row r="3798" spans="1:39" x14ac:dyDescent="0.25">
      <c r="A3798" t="s">
        <v>10555</v>
      </c>
      <c r="B3798" t="s">
        <v>4841</v>
      </c>
      <c r="C3798" t="s">
        <v>4842</v>
      </c>
      <c r="D3798">
        <v>83</v>
      </c>
      <c r="E3798" t="s">
        <v>4845</v>
      </c>
      <c r="F3798">
        <v>7.08</v>
      </c>
      <c r="I3798" t="s">
        <v>13756</v>
      </c>
      <c r="K3798" t="s">
        <v>6860</v>
      </c>
      <c r="L3798" t="s">
        <v>6861</v>
      </c>
      <c r="M3798" t="s">
        <v>15100</v>
      </c>
      <c r="N3798">
        <v>8</v>
      </c>
      <c r="O3798" t="s">
        <v>15463</v>
      </c>
      <c r="P3798" t="s">
        <v>18207</v>
      </c>
      <c r="Q3798">
        <v>7</v>
      </c>
      <c r="R3798">
        <v>2</v>
      </c>
      <c r="S3798">
        <v>3.6</v>
      </c>
      <c r="T3798">
        <v>3.62</v>
      </c>
      <c r="U3798">
        <v>467.84</v>
      </c>
      <c r="V3798">
        <v>111.72</v>
      </c>
      <c r="W3798">
        <v>2.71</v>
      </c>
      <c r="X3798">
        <v>8.74</v>
      </c>
      <c r="Y3798">
        <v>1.56</v>
      </c>
      <c r="Z3798">
        <v>2</v>
      </c>
      <c r="AA3798" t="s">
        <v>4250</v>
      </c>
      <c r="AB3798">
        <v>0</v>
      </c>
      <c r="AC3798">
        <v>4</v>
      </c>
      <c r="AD3798">
        <v>2.8957142857142859</v>
      </c>
      <c r="AF3798" t="s">
        <v>7949</v>
      </c>
      <c r="AI3798">
        <v>0</v>
      </c>
      <c r="AJ3798">
        <v>0</v>
      </c>
      <c r="AM3798" t="s">
        <v>20019</v>
      </c>
    </row>
    <row r="3799" spans="1:39" x14ac:dyDescent="0.25">
      <c r="A3799" t="s">
        <v>5482</v>
      </c>
      <c r="B3799" t="s">
        <v>4841</v>
      </c>
      <c r="C3799" t="s">
        <v>4842</v>
      </c>
      <c r="D3799">
        <v>83</v>
      </c>
      <c r="E3799" t="s">
        <v>4845</v>
      </c>
      <c r="F3799">
        <v>7.08</v>
      </c>
      <c r="K3799" t="s">
        <v>6860</v>
      </c>
      <c r="M3799" t="s">
        <v>15072</v>
      </c>
      <c r="N3799">
        <v>8</v>
      </c>
      <c r="O3799" t="s">
        <v>15425</v>
      </c>
      <c r="P3799" t="s">
        <v>7208</v>
      </c>
      <c r="Q3799">
        <v>7</v>
      </c>
      <c r="R3799">
        <v>3</v>
      </c>
      <c r="S3799">
        <v>6.38</v>
      </c>
      <c r="T3799">
        <v>6.49</v>
      </c>
      <c r="U3799">
        <v>662.83</v>
      </c>
      <c r="V3799">
        <v>119.05</v>
      </c>
      <c r="W3799">
        <v>3.96</v>
      </c>
      <c r="X3799">
        <v>13.9</v>
      </c>
      <c r="Y3799">
        <v>6.94</v>
      </c>
      <c r="Z3799">
        <v>3</v>
      </c>
      <c r="AA3799" t="s">
        <v>4250</v>
      </c>
      <c r="AB3799">
        <v>1</v>
      </c>
      <c r="AC3799">
        <v>13</v>
      </c>
      <c r="AD3799">
        <v>1.198333333333333</v>
      </c>
      <c r="AF3799" t="s">
        <v>7949</v>
      </c>
      <c r="AI3799">
        <v>0</v>
      </c>
      <c r="AJ3799">
        <v>0</v>
      </c>
      <c r="AK3799" t="s">
        <v>7966</v>
      </c>
      <c r="AL3799" t="s">
        <v>7966</v>
      </c>
      <c r="AM3799" t="s">
        <v>20019</v>
      </c>
    </row>
    <row r="3800" spans="1:39" x14ac:dyDescent="0.25">
      <c r="A3800" t="s">
        <v>10556</v>
      </c>
      <c r="B3800" t="s">
        <v>4841</v>
      </c>
      <c r="C3800" t="s">
        <v>4842</v>
      </c>
      <c r="D3800">
        <v>83</v>
      </c>
      <c r="E3800" t="s">
        <v>4845</v>
      </c>
      <c r="F3800">
        <v>7.08</v>
      </c>
      <c r="K3800" t="s">
        <v>6860</v>
      </c>
      <c r="L3800" t="s">
        <v>6861</v>
      </c>
      <c r="M3800" t="s">
        <v>15149</v>
      </c>
      <c r="N3800">
        <v>9</v>
      </c>
      <c r="O3800" t="s">
        <v>15525</v>
      </c>
      <c r="P3800" t="s">
        <v>18208</v>
      </c>
      <c r="Q3800">
        <v>5</v>
      </c>
      <c r="R3800">
        <v>2</v>
      </c>
      <c r="S3800">
        <v>2.3199999999999998</v>
      </c>
      <c r="T3800">
        <v>2.33</v>
      </c>
      <c r="U3800">
        <v>371.83</v>
      </c>
      <c r="V3800">
        <v>100.68</v>
      </c>
      <c r="W3800">
        <v>2.0299999999999998</v>
      </c>
      <c r="X3800">
        <v>11.12</v>
      </c>
      <c r="Y3800">
        <v>5.28</v>
      </c>
      <c r="Z3800">
        <v>2</v>
      </c>
      <c r="AA3800" t="s">
        <v>4250</v>
      </c>
      <c r="AB3800">
        <v>0</v>
      </c>
      <c r="AC3800">
        <v>3</v>
      </c>
      <c r="AD3800">
        <v>4.8994999999999997</v>
      </c>
      <c r="AF3800" t="s">
        <v>7949</v>
      </c>
      <c r="AI3800">
        <v>0</v>
      </c>
      <c r="AJ3800">
        <v>0</v>
      </c>
      <c r="AK3800" t="s">
        <v>19951</v>
      </c>
      <c r="AL3800" t="s">
        <v>19951</v>
      </c>
      <c r="AM3800" t="s">
        <v>20019</v>
      </c>
    </row>
    <row r="3801" spans="1:39" x14ac:dyDescent="0.25">
      <c r="A3801" t="s">
        <v>10557</v>
      </c>
      <c r="B3801" t="s">
        <v>4841</v>
      </c>
      <c r="C3801" t="s">
        <v>4842</v>
      </c>
      <c r="D3801">
        <v>83</v>
      </c>
      <c r="E3801" t="s">
        <v>4845</v>
      </c>
      <c r="F3801">
        <v>7.08</v>
      </c>
      <c r="K3801" t="s">
        <v>6860</v>
      </c>
      <c r="L3801" t="s">
        <v>6861</v>
      </c>
      <c r="M3801" t="s">
        <v>14993</v>
      </c>
      <c r="N3801">
        <v>9</v>
      </c>
      <c r="O3801" t="s">
        <v>15319</v>
      </c>
      <c r="P3801" t="s">
        <v>18209</v>
      </c>
      <c r="Q3801">
        <v>6</v>
      </c>
      <c r="R3801">
        <v>3</v>
      </c>
      <c r="S3801">
        <v>4.3600000000000003</v>
      </c>
      <c r="T3801">
        <v>5.17</v>
      </c>
      <c r="U3801">
        <v>531.70000000000005</v>
      </c>
      <c r="V3801">
        <v>92.71</v>
      </c>
      <c r="W3801">
        <v>5.12</v>
      </c>
      <c r="X3801">
        <v>13.12</v>
      </c>
      <c r="Y3801">
        <v>7.96</v>
      </c>
      <c r="Z3801">
        <v>3</v>
      </c>
      <c r="AA3801" t="s">
        <v>4250</v>
      </c>
      <c r="AB3801">
        <v>2</v>
      </c>
      <c r="AC3801">
        <v>6</v>
      </c>
      <c r="AD3801">
        <v>2.0763333333333329</v>
      </c>
      <c r="AF3801" t="s">
        <v>7949</v>
      </c>
      <c r="AI3801">
        <v>0</v>
      </c>
      <c r="AJ3801">
        <v>0</v>
      </c>
      <c r="AK3801" t="s">
        <v>19865</v>
      </c>
      <c r="AL3801" t="s">
        <v>19865</v>
      </c>
      <c r="AM3801" t="s">
        <v>20019</v>
      </c>
    </row>
    <row r="3802" spans="1:39" x14ac:dyDescent="0.25">
      <c r="A3802" t="s">
        <v>10558</v>
      </c>
      <c r="B3802" t="s">
        <v>4841</v>
      </c>
      <c r="C3802" t="s">
        <v>4842</v>
      </c>
      <c r="D3802">
        <v>83</v>
      </c>
      <c r="E3802" t="s">
        <v>4845</v>
      </c>
      <c r="F3802">
        <v>7.08</v>
      </c>
      <c r="K3802" t="s">
        <v>6860</v>
      </c>
      <c r="L3802" t="s">
        <v>6861</v>
      </c>
      <c r="M3802" t="s">
        <v>15118</v>
      </c>
      <c r="N3802">
        <v>9</v>
      </c>
      <c r="O3802" t="s">
        <v>15490</v>
      </c>
      <c r="P3802" t="s">
        <v>18210</v>
      </c>
      <c r="Q3802">
        <v>5</v>
      </c>
      <c r="R3802">
        <v>2</v>
      </c>
      <c r="S3802">
        <v>3.76</v>
      </c>
      <c r="T3802">
        <v>3.78</v>
      </c>
      <c r="U3802">
        <v>350.85</v>
      </c>
      <c r="V3802">
        <v>63.3</v>
      </c>
      <c r="W3802">
        <v>4.28</v>
      </c>
      <c r="Y3802">
        <v>5.91</v>
      </c>
      <c r="Z3802">
        <v>2</v>
      </c>
      <c r="AA3802" t="s">
        <v>4250</v>
      </c>
      <c r="AB3802">
        <v>0</v>
      </c>
      <c r="AC3802">
        <v>3</v>
      </c>
      <c r="AD3802">
        <v>4.2300000000000004</v>
      </c>
      <c r="AF3802" t="s">
        <v>7949</v>
      </c>
      <c r="AI3802">
        <v>0</v>
      </c>
      <c r="AJ3802">
        <v>0</v>
      </c>
      <c r="AK3802" t="s">
        <v>7974</v>
      </c>
      <c r="AL3802" t="s">
        <v>7974</v>
      </c>
      <c r="AM3802" t="s">
        <v>20019</v>
      </c>
    </row>
    <row r="3803" spans="1:39" x14ac:dyDescent="0.25">
      <c r="A3803" t="s">
        <v>10559</v>
      </c>
      <c r="B3803" t="s">
        <v>4841</v>
      </c>
      <c r="C3803" t="s">
        <v>4842</v>
      </c>
      <c r="D3803">
        <v>83</v>
      </c>
      <c r="E3803" t="s">
        <v>4845</v>
      </c>
      <c r="F3803">
        <v>7.08</v>
      </c>
      <c r="I3803" t="s">
        <v>13757</v>
      </c>
      <c r="K3803" t="s">
        <v>6860</v>
      </c>
      <c r="L3803" t="s">
        <v>6861</v>
      </c>
      <c r="M3803" t="s">
        <v>15040</v>
      </c>
      <c r="N3803">
        <v>9</v>
      </c>
      <c r="O3803" t="s">
        <v>15384</v>
      </c>
      <c r="P3803" t="s">
        <v>18211</v>
      </c>
      <c r="Q3803">
        <v>5</v>
      </c>
      <c r="R3803">
        <v>1</v>
      </c>
      <c r="S3803">
        <v>3.85</v>
      </c>
      <c r="T3803">
        <v>3.85</v>
      </c>
      <c r="U3803">
        <v>393.87</v>
      </c>
      <c r="V3803">
        <v>80.63</v>
      </c>
      <c r="W3803">
        <v>3.89</v>
      </c>
      <c r="Y3803">
        <v>3.45</v>
      </c>
      <c r="Z3803">
        <v>2</v>
      </c>
      <c r="AA3803" t="s">
        <v>4250</v>
      </c>
      <c r="AB3803">
        <v>0</v>
      </c>
      <c r="AC3803">
        <v>1</v>
      </c>
      <c r="AD3803">
        <v>4.2414047619047626</v>
      </c>
      <c r="AF3803" t="s">
        <v>7949</v>
      </c>
      <c r="AI3803">
        <v>0</v>
      </c>
      <c r="AJ3803">
        <v>0</v>
      </c>
      <c r="AM3803" t="s">
        <v>20019</v>
      </c>
    </row>
    <row r="3804" spans="1:39" x14ac:dyDescent="0.25">
      <c r="A3804" t="s">
        <v>10560</v>
      </c>
      <c r="B3804" t="s">
        <v>4841</v>
      </c>
      <c r="C3804" t="s">
        <v>4842</v>
      </c>
      <c r="D3804">
        <v>83</v>
      </c>
      <c r="E3804" t="s">
        <v>4845</v>
      </c>
      <c r="F3804">
        <v>7.08</v>
      </c>
      <c r="I3804" t="s">
        <v>13758</v>
      </c>
      <c r="K3804" t="s">
        <v>6860</v>
      </c>
      <c r="L3804" t="s">
        <v>6861</v>
      </c>
      <c r="M3804" t="s">
        <v>15069</v>
      </c>
      <c r="N3804">
        <v>8</v>
      </c>
      <c r="O3804" t="s">
        <v>15422</v>
      </c>
      <c r="P3804" t="s">
        <v>18212</v>
      </c>
      <c r="Q3804">
        <v>5</v>
      </c>
      <c r="R3804">
        <v>1</v>
      </c>
      <c r="S3804">
        <v>3.96</v>
      </c>
      <c r="T3804">
        <v>3.96</v>
      </c>
      <c r="U3804">
        <v>408.45</v>
      </c>
      <c r="V3804">
        <v>56.84</v>
      </c>
      <c r="W3804">
        <v>4.1500000000000004</v>
      </c>
      <c r="Y3804">
        <v>4.33</v>
      </c>
      <c r="Z3804">
        <v>2</v>
      </c>
      <c r="AA3804" t="s">
        <v>4250</v>
      </c>
      <c r="AB3804">
        <v>0</v>
      </c>
      <c r="AC3804">
        <v>3</v>
      </c>
      <c r="AD3804">
        <v>4.0272619047619056</v>
      </c>
      <c r="AF3804" t="s">
        <v>7949</v>
      </c>
      <c r="AI3804">
        <v>0</v>
      </c>
      <c r="AJ3804">
        <v>0</v>
      </c>
      <c r="AM3804" t="s">
        <v>20019</v>
      </c>
    </row>
    <row r="3805" spans="1:39" x14ac:dyDescent="0.25">
      <c r="A3805" t="s">
        <v>10561</v>
      </c>
      <c r="B3805" t="s">
        <v>4841</v>
      </c>
      <c r="C3805" t="s">
        <v>4842</v>
      </c>
      <c r="D3805">
        <v>83</v>
      </c>
      <c r="E3805" t="s">
        <v>4845</v>
      </c>
      <c r="F3805">
        <v>7.08</v>
      </c>
      <c r="I3805" t="s">
        <v>13759</v>
      </c>
      <c r="K3805" t="s">
        <v>6860</v>
      </c>
      <c r="L3805" t="s">
        <v>6861</v>
      </c>
      <c r="M3805" t="s">
        <v>15120</v>
      </c>
      <c r="N3805">
        <v>8</v>
      </c>
      <c r="O3805" t="s">
        <v>15492</v>
      </c>
      <c r="P3805" t="s">
        <v>18213</v>
      </c>
      <c r="Q3805">
        <v>7</v>
      </c>
      <c r="R3805">
        <v>2</v>
      </c>
      <c r="S3805">
        <v>-0.08</v>
      </c>
      <c r="T3805">
        <v>-0.08</v>
      </c>
      <c r="U3805">
        <v>502.39</v>
      </c>
      <c r="V3805">
        <v>98.31</v>
      </c>
      <c r="W3805">
        <v>4.8499999999999996</v>
      </c>
      <c r="Y3805">
        <v>4.57</v>
      </c>
      <c r="Z3805">
        <v>3</v>
      </c>
      <c r="AA3805" t="s">
        <v>4250</v>
      </c>
      <c r="AB3805">
        <v>1</v>
      </c>
      <c r="AC3805">
        <v>3</v>
      </c>
      <c r="AD3805">
        <v>4.2229999999999999</v>
      </c>
      <c r="AF3805" t="s">
        <v>7949</v>
      </c>
      <c r="AI3805">
        <v>0</v>
      </c>
      <c r="AJ3805">
        <v>0</v>
      </c>
      <c r="AM3805" t="s">
        <v>20019</v>
      </c>
    </row>
    <row r="3806" spans="1:39" x14ac:dyDescent="0.25">
      <c r="A3806" t="s">
        <v>10562</v>
      </c>
      <c r="B3806" t="s">
        <v>4841</v>
      </c>
      <c r="C3806" t="s">
        <v>4842</v>
      </c>
      <c r="D3806">
        <v>83.3</v>
      </c>
      <c r="E3806" t="s">
        <v>4845</v>
      </c>
      <c r="F3806">
        <v>7.08</v>
      </c>
      <c r="I3806" t="s">
        <v>13760</v>
      </c>
      <c r="K3806" t="s">
        <v>6860</v>
      </c>
      <c r="L3806" t="s">
        <v>6861</v>
      </c>
      <c r="M3806" t="s">
        <v>14987</v>
      </c>
      <c r="N3806">
        <v>9</v>
      </c>
      <c r="O3806" t="s">
        <v>15311</v>
      </c>
      <c r="P3806" t="s">
        <v>18214</v>
      </c>
      <c r="Q3806">
        <v>6</v>
      </c>
      <c r="R3806">
        <v>2</v>
      </c>
      <c r="S3806">
        <v>0.67</v>
      </c>
      <c r="T3806">
        <v>0.67</v>
      </c>
      <c r="U3806">
        <v>424.35</v>
      </c>
      <c r="V3806">
        <v>98.83</v>
      </c>
      <c r="W3806">
        <v>2.81</v>
      </c>
      <c r="X3806">
        <v>9.4600000000000009</v>
      </c>
      <c r="Y3806">
        <v>3.93</v>
      </c>
      <c r="Z3806">
        <v>2</v>
      </c>
      <c r="AA3806" t="s">
        <v>4250</v>
      </c>
      <c r="AB3806">
        <v>0</v>
      </c>
      <c r="AC3806">
        <v>5</v>
      </c>
      <c r="AD3806">
        <v>4.7460238095238099</v>
      </c>
      <c r="AF3806" t="s">
        <v>7949</v>
      </c>
      <c r="AI3806">
        <v>0</v>
      </c>
      <c r="AJ3806">
        <v>0</v>
      </c>
      <c r="AM3806" t="s">
        <v>20019</v>
      </c>
    </row>
    <row r="3807" spans="1:39" x14ac:dyDescent="0.25">
      <c r="A3807" t="s">
        <v>10563</v>
      </c>
      <c r="B3807" t="s">
        <v>4841</v>
      </c>
      <c r="C3807" t="s">
        <v>4842</v>
      </c>
      <c r="D3807">
        <v>83.5</v>
      </c>
      <c r="E3807" t="s">
        <v>4845</v>
      </c>
      <c r="F3807">
        <v>7.08</v>
      </c>
      <c r="I3807" t="s">
        <v>13761</v>
      </c>
      <c r="K3807" t="s">
        <v>6860</v>
      </c>
      <c r="L3807" t="s">
        <v>6861</v>
      </c>
      <c r="M3807" t="s">
        <v>14987</v>
      </c>
      <c r="N3807">
        <v>9</v>
      </c>
      <c r="O3807" t="s">
        <v>15311</v>
      </c>
      <c r="P3807" t="s">
        <v>18215</v>
      </c>
      <c r="Q3807">
        <v>6</v>
      </c>
      <c r="R3807">
        <v>2</v>
      </c>
      <c r="S3807">
        <v>1.9</v>
      </c>
      <c r="T3807">
        <v>1.9</v>
      </c>
      <c r="U3807">
        <v>454.84</v>
      </c>
      <c r="V3807">
        <v>98.83</v>
      </c>
      <c r="W3807">
        <v>3.8</v>
      </c>
      <c r="X3807">
        <v>10.36</v>
      </c>
      <c r="Y3807">
        <v>4.87</v>
      </c>
      <c r="Z3807">
        <v>2</v>
      </c>
      <c r="AA3807" t="s">
        <v>4250</v>
      </c>
      <c r="AB3807">
        <v>0</v>
      </c>
      <c r="AC3807">
        <v>6</v>
      </c>
      <c r="AD3807">
        <v>4.5282380952380956</v>
      </c>
      <c r="AF3807" t="s">
        <v>7949</v>
      </c>
      <c r="AI3807">
        <v>0</v>
      </c>
      <c r="AJ3807">
        <v>0</v>
      </c>
      <c r="AM3807" t="s">
        <v>20019</v>
      </c>
    </row>
    <row r="3808" spans="1:39" x14ac:dyDescent="0.25">
      <c r="A3808" t="s">
        <v>10564</v>
      </c>
      <c r="B3808" t="s">
        <v>4841</v>
      </c>
      <c r="C3808" t="s">
        <v>4842</v>
      </c>
      <c r="D3808">
        <v>83.7</v>
      </c>
      <c r="E3808" t="s">
        <v>4845</v>
      </c>
      <c r="F3808">
        <v>7.08</v>
      </c>
      <c r="I3808" t="s">
        <v>13762</v>
      </c>
      <c r="K3808" t="s">
        <v>6860</v>
      </c>
      <c r="L3808" t="s">
        <v>6861</v>
      </c>
      <c r="M3808" t="s">
        <v>15122</v>
      </c>
      <c r="N3808">
        <v>9</v>
      </c>
      <c r="O3808" t="s">
        <v>15515</v>
      </c>
      <c r="P3808" t="s">
        <v>18216</v>
      </c>
      <c r="Q3808">
        <v>6</v>
      </c>
      <c r="R3808">
        <v>1</v>
      </c>
      <c r="S3808">
        <v>1.66</v>
      </c>
      <c r="T3808">
        <v>1.66</v>
      </c>
      <c r="U3808">
        <v>382.41</v>
      </c>
      <c r="V3808">
        <v>65.430000000000007</v>
      </c>
      <c r="W3808">
        <v>2.87</v>
      </c>
      <c r="Y3808">
        <v>4.1500000000000004</v>
      </c>
      <c r="Z3808">
        <v>2</v>
      </c>
      <c r="AA3808" t="s">
        <v>4250</v>
      </c>
      <c r="AB3808">
        <v>0</v>
      </c>
      <c r="AC3808">
        <v>2</v>
      </c>
      <c r="AD3808">
        <v>5.6732619047619046</v>
      </c>
      <c r="AF3808" t="s">
        <v>7949</v>
      </c>
      <c r="AI3808">
        <v>0</v>
      </c>
      <c r="AJ3808">
        <v>0</v>
      </c>
      <c r="AM3808" t="s">
        <v>20019</v>
      </c>
    </row>
    <row r="3809" spans="1:39" x14ac:dyDescent="0.25">
      <c r="A3809" t="s">
        <v>10565</v>
      </c>
      <c r="B3809" t="s">
        <v>4841</v>
      </c>
      <c r="C3809" t="s">
        <v>4842</v>
      </c>
      <c r="D3809">
        <v>83.9</v>
      </c>
      <c r="E3809" t="s">
        <v>4845</v>
      </c>
      <c r="F3809">
        <v>7.08</v>
      </c>
      <c r="I3809" t="s">
        <v>13763</v>
      </c>
      <c r="K3809" t="s">
        <v>6860</v>
      </c>
      <c r="M3809" t="s">
        <v>15002</v>
      </c>
      <c r="N3809">
        <v>8</v>
      </c>
      <c r="O3809" t="s">
        <v>15332</v>
      </c>
      <c r="P3809" t="s">
        <v>18217</v>
      </c>
      <c r="Q3809">
        <v>6</v>
      </c>
      <c r="R3809">
        <v>1</v>
      </c>
      <c r="S3809">
        <v>2.2200000000000002</v>
      </c>
      <c r="T3809">
        <v>2.2200000000000002</v>
      </c>
      <c r="U3809">
        <v>495.65</v>
      </c>
      <c r="V3809">
        <v>102.06</v>
      </c>
      <c r="W3809">
        <v>3.65</v>
      </c>
      <c r="Y3809">
        <v>0.5</v>
      </c>
      <c r="Z3809">
        <v>2</v>
      </c>
      <c r="AA3809" t="s">
        <v>4250</v>
      </c>
      <c r="AB3809">
        <v>0</v>
      </c>
      <c r="AC3809">
        <v>4</v>
      </c>
      <c r="AD3809">
        <v>4.3524047619047614</v>
      </c>
      <c r="AF3809" t="s">
        <v>7949</v>
      </c>
      <c r="AI3809">
        <v>0</v>
      </c>
      <c r="AJ3809">
        <v>0</v>
      </c>
      <c r="AM3809" t="s">
        <v>20019</v>
      </c>
    </row>
    <row r="3810" spans="1:39" x14ac:dyDescent="0.25">
      <c r="A3810" t="s">
        <v>9729</v>
      </c>
      <c r="B3810" t="s">
        <v>4841</v>
      </c>
      <c r="C3810" t="s">
        <v>4842</v>
      </c>
      <c r="D3810">
        <v>84</v>
      </c>
      <c r="E3810" t="s">
        <v>4845</v>
      </c>
      <c r="F3810">
        <v>7.08</v>
      </c>
      <c r="K3810" t="s">
        <v>6860</v>
      </c>
      <c r="L3810" t="s">
        <v>6861</v>
      </c>
      <c r="M3810" t="s">
        <v>15064</v>
      </c>
      <c r="N3810">
        <v>9</v>
      </c>
      <c r="O3810" t="s">
        <v>15417</v>
      </c>
      <c r="P3810" t="s">
        <v>17381</v>
      </c>
      <c r="Q3810">
        <v>7</v>
      </c>
      <c r="R3810">
        <v>3</v>
      </c>
      <c r="S3810">
        <v>-0.66</v>
      </c>
      <c r="T3810">
        <v>7.0000000000000007E-2</v>
      </c>
      <c r="U3810">
        <v>645.75</v>
      </c>
      <c r="V3810">
        <v>105.22</v>
      </c>
      <c r="W3810">
        <v>3.62</v>
      </c>
      <c r="X3810">
        <v>13.68</v>
      </c>
      <c r="Y3810">
        <v>8.16</v>
      </c>
      <c r="Z3810">
        <v>3</v>
      </c>
      <c r="AA3810" t="s">
        <v>4250</v>
      </c>
      <c r="AB3810">
        <v>1</v>
      </c>
      <c r="AC3810">
        <v>10</v>
      </c>
      <c r="AD3810">
        <v>3.579333333333333</v>
      </c>
      <c r="AF3810" t="s">
        <v>7949</v>
      </c>
      <c r="AI3810">
        <v>0</v>
      </c>
      <c r="AJ3810">
        <v>0</v>
      </c>
      <c r="AK3810" t="s">
        <v>19877</v>
      </c>
      <c r="AL3810" t="s">
        <v>19877</v>
      </c>
      <c r="AM3810" t="s">
        <v>20019</v>
      </c>
    </row>
    <row r="3811" spans="1:39" x14ac:dyDescent="0.25">
      <c r="A3811" t="s">
        <v>8654</v>
      </c>
      <c r="B3811" t="s">
        <v>4841</v>
      </c>
      <c r="C3811" t="s">
        <v>4842</v>
      </c>
      <c r="D3811">
        <v>84</v>
      </c>
      <c r="E3811" t="s">
        <v>4845</v>
      </c>
      <c r="F3811">
        <v>7.08</v>
      </c>
      <c r="K3811" t="s">
        <v>6860</v>
      </c>
      <c r="L3811" t="s">
        <v>6861</v>
      </c>
      <c r="M3811" t="s">
        <v>15157</v>
      </c>
      <c r="N3811">
        <v>9</v>
      </c>
      <c r="O3811" t="s">
        <v>15535</v>
      </c>
      <c r="P3811" t="s">
        <v>16307</v>
      </c>
      <c r="Q3811">
        <v>6</v>
      </c>
      <c r="R3811">
        <v>1</v>
      </c>
      <c r="S3811">
        <v>2.4300000000000002</v>
      </c>
      <c r="T3811">
        <v>2.4300000000000002</v>
      </c>
      <c r="U3811">
        <v>365.41</v>
      </c>
      <c r="V3811">
        <v>73.64</v>
      </c>
      <c r="W3811">
        <v>3.3</v>
      </c>
      <c r="Y3811">
        <v>4.17</v>
      </c>
      <c r="Z3811">
        <v>2</v>
      </c>
      <c r="AA3811" t="s">
        <v>4250</v>
      </c>
      <c r="AB3811">
        <v>0</v>
      </c>
      <c r="AC3811">
        <v>2</v>
      </c>
      <c r="AD3811">
        <v>5.5796904761904758</v>
      </c>
      <c r="AF3811" t="s">
        <v>7949</v>
      </c>
      <c r="AI3811">
        <v>0</v>
      </c>
      <c r="AJ3811">
        <v>0</v>
      </c>
      <c r="AK3811" t="s">
        <v>19893</v>
      </c>
      <c r="AL3811" t="s">
        <v>19893</v>
      </c>
      <c r="AM3811" t="s">
        <v>20019</v>
      </c>
    </row>
    <row r="3812" spans="1:39" x14ac:dyDescent="0.25">
      <c r="A3812" t="s">
        <v>8820</v>
      </c>
      <c r="B3812" t="s">
        <v>4841</v>
      </c>
      <c r="C3812" t="s">
        <v>4842</v>
      </c>
      <c r="D3812">
        <v>84</v>
      </c>
      <c r="E3812" t="s">
        <v>4845</v>
      </c>
      <c r="F3812">
        <v>7.08</v>
      </c>
      <c r="I3812" t="s">
        <v>13764</v>
      </c>
      <c r="K3812" t="s">
        <v>6860</v>
      </c>
      <c r="L3812" t="s">
        <v>6861</v>
      </c>
      <c r="M3812" t="s">
        <v>15122</v>
      </c>
      <c r="N3812">
        <v>9</v>
      </c>
      <c r="O3812" t="s">
        <v>15567</v>
      </c>
      <c r="P3812" t="s">
        <v>16472</v>
      </c>
      <c r="Q3812">
        <v>6</v>
      </c>
      <c r="R3812">
        <v>1</v>
      </c>
      <c r="S3812">
        <v>2.96</v>
      </c>
      <c r="T3812">
        <v>2.96</v>
      </c>
      <c r="U3812">
        <v>379.43</v>
      </c>
      <c r="V3812">
        <v>73.64</v>
      </c>
      <c r="W3812">
        <v>3.68</v>
      </c>
      <c r="Y3812">
        <v>4.2</v>
      </c>
      <c r="Z3812">
        <v>2</v>
      </c>
      <c r="AA3812" t="s">
        <v>4250</v>
      </c>
      <c r="AB3812">
        <v>0</v>
      </c>
      <c r="AC3812">
        <v>2</v>
      </c>
      <c r="AD3812">
        <v>5.214547619047619</v>
      </c>
      <c r="AF3812" t="s">
        <v>7949</v>
      </c>
      <c r="AI3812">
        <v>0</v>
      </c>
      <c r="AJ3812">
        <v>0</v>
      </c>
      <c r="AM3812" t="s">
        <v>20019</v>
      </c>
    </row>
    <row r="3813" spans="1:39" x14ac:dyDescent="0.25">
      <c r="A3813" t="s">
        <v>10566</v>
      </c>
      <c r="B3813" t="s">
        <v>4841</v>
      </c>
      <c r="C3813" t="s">
        <v>4842</v>
      </c>
      <c r="D3813">
        <v>84</v>
      </c>
      <c r="E3813" t="s">
        <v>4845</v>
      </c>
      <c r="F3813">
        <v>7.08</v>
      </c>
      <c r="K3813" t="s">
        <v>6860</v>
      </c>
      <c r="L3813" t="s">
        <v>6861</v>
      </c>
      <c r="M3813" t="s">
        <v>15041</v>
      </c>
      <c r="N3813">
        <v>9</v>
      </c>
      <c r="O3813" t="s">
        <v>15386</v>
      </c>
      <c r="P3813" t="s">
        <v>18218</v>
      </c>
      <c r="Q3813">
        <v>13</v>
      </c>
      <c r="R3813">
        <v>13</v>
      </c>
      <c r="S3813">
        <v>-7.21</v>
      </c>
      <c r="T3813">
        <v>-0.7</v>
      </c>
      <c r="U3813">
        <v>880.91</v>
      </c>
      <c r="V3813">
        <v>399.15</v>
      </c>
      <c r="W3813">
        <v>-3.83</v>
      </c>
      <c r="X3813">
        <v>2.15</v>
      </c>
      <c r="Y3813">
        <v>6.05</v>
      </c>
      <c r="Z3813">
        <v>1</v>
      </c>
      <c r="AA3813" t="s">
        <v>4250</v>
      </c>
      <c r="AB3813">
        <v>3</v>
      </c>
      <c r="AC3813">
        <v>26</v>
      </c>
      <c r="AD3813">
        <v>3</v>
      </c>
      <c r="AF3813" t="s">
        <v>7951</v>
      </c>
      <c r="AI3813">
        <v>0</v>
      </c>
      <c r="AJ3813">
        <v>0</v>
      </c>
      <c r="AK3813" t="s">
        <v>19900</v>
      </c>
      <c r="AL3813" t="s">
        <v>19900</v>
      </c>
      <c r="AM3813" t="s">
        <v>20019</v>
      </c>
    </row>
    <row r="3814" spans="1:39" x14ac:dyDescent="0.25">
      <c r="A3814" t="s">
        <v>10567</v>
      </c>
      <c r="B3814" t="s">
        <v>4841</v>
      </c>
      <c r="C3814" t="s">
        <v>4842</v>
      </c>
      <c r="D3814">
        <v>84</v>
      </c>
      <c r="E3814" t="s">
        <v>4845</v>
      </c>
      <c r="F3814">
        <v>7.08</v>
      </c>
      <c r="K3814" t="s">
        <v>6860</v>
      </c>
      <c r="M3814" t="s">
        <v>15039</v>
      </c>
      <c r="N3814">
        <v>8</v>
      </c>
      <c r="O3814" t="s">
        <v>15382</v>
      </c>
      <c r="P3814" t="s">
        <v>18219</v>
      </c>
      <c r="Q3814">
        <v>12</v>
      </c>
      <c r="R3814">
        <v>13</v>
      </c>
      <c r="S3814">
        <v>-6.16</v>
      </c>
      <c r="T3814">
        <v>-0.45</v>
      </c>
      <c r="U3814">
        <v>852.9</v>
      </c>
      <c r="V3814">
        <v>382.08</v>
      </c>
      <c r="W3814">
        <v>-2.76</v>
      </c>
      <c r="X3814">
        <v>3.18</v>
      </c>
      <c r="Y3814">
        <v>7.5</v>
      </c>
      <c r="Z3814">
        <v>1</v>
      </c>
      <c r="AA3814" t="s">
        <v>4250</v>
      </c>
      <c r="AB3814">
        <v>3</v>
      </c>
      <c r="AC3814">
        <v>26</v>
      </c>
      <c r="AD3814">
        <v>3</v>
      </c>
      <c r="AF3814" t="s">
        <v>7951</v>
      </c>
      <c r="AI3814">
        <v>0</v>
      </c>
      <c r="AJ3814">
        <v>0</v>
      </c>
      <c r="AK3814" t="s">
        <v>19899</v>
      </c>
      <c r="AL3814" t="s">
        <v>19899</v>
      </c>
      <c r="AM3814" t="s">
        <v>20019</v>
      </c>
    </row>
    <row r="3815" spans="1:39" x14ac:dyDescent="0.25">
      <c r="A3815" t="s">
        <v>9500</v>
      </c>
      <c r="B3815" t="s">
        <v>4841</v>
      </c>
      <c r="C3815" t="s">
        <v>4842</v>
      </c>
      <c r="D3815">
        <v>84</v>
      </c>
      <c r="E3815" t="s">
        <v>4845</v>
      </c>
      <c r="F3815">
        <v>7.08</v>
      </c>
      <c r="K3815" t="s">
        <v>6860</v>
      </c>
      <c r="L3815" t="s">
        <v>6861</v>
      </c>
      <c r="M3815" t="s">
        <v>15001</v>
      </c>
      <c r="N3815">
        <v>9</v>
      </c>
      <c r="O3815" t="s">
        <v>15331</v>
      </c>
      <c r="P3815" t="s">
        <v>17152</v>
      </c>
      <c r="Q3815">
        <v>5</v>
      </c>
      <c r="R3815">
        <v>3</v>
      </c>
      <c r="S3815">
        <v>2.2000000000000002</v>
      </c>
      <c r="T3815">
        <v>4.2</v>
      </c>
      <c r="U3815">
        <v>599.76</v>
      </c>
      <c r="V3815">
        <v>90.9</v>
      </c>
      <c r="W3815">
        <v>4.55</v>
      </c>
      <c r="X3815">
        <v>13.86</v>
      </c>
      <c r="Y3815">
        <v>9.43</v>
      </c>
      <c r="Z3815">
        <v>2</v>
      </c>
      <c r="AA3815" t="s">
        <v>4250</v>
      </c>
      <c r="AB3815">
        <v>1</v>
      </c>
      <c r="AC3815">
        <v>16</v>
      </c>
      <c r="AD3815">
        <v>2.7216666666666671</v>
      </c>
      <c r="AF3815" t="s">
        <v>7952</v>
      </c>
      <c r="AI3815">
        <v>0</v>
      </c>
      <c r="AJ3815">
        <v>0</v>
      </c>
      <c r="AK3815" t="s">
        <v>19858</v>
      </c>
      <c r="AL3815" t="s">
        <v>19858</v>
      </c>
      <c r="AM3815" t="s">
        <v>20019</v>
      </c>
    </row>
    <row r="3816" spans="1:39" x14ac:dyDescent="0.25">
      <c r="A3816" t="s">
        <v>10568</v>
      </c>
      <c r="B3816" t="s">
        <v>4841</v>
      </c>
      <c r="C3816" t="s">
        <v>4842</v>
      </c>
      <c r="D3816">
        <v>84</v>
      </c>
      <c r="E3816" t="s">
        <v>4845</v>
      </c>
      <c r="F3816">
        <v>7.08</v>
      </c>
      <c r="I3816" t="s">
        <v>13765</v>
      </c>
      <c r="K3816" t="s">
        <v>6860</v>
      </c>
      <c r="L3816" t="s">
        <v>6861</v>
      </c>
      <c r="M3816" t="s">
        <v>14996</v>
      </c>
      <c r="N3816">
        <v>9</v>
      </c>
      <c r="O3816" t="s">
        <v>15322</v>
      </c>
      <c r="P3816" t="s">
        <v>18220</v>
      </c>
      <c r="Q3816">
        <v>5</v>
      </c>
      <c r="R3816">
        <v>2</v>
      </c>
      <c r="S3816">
        <v>-0.36</v>
      </c>
      <c r="T3816">
        <v>-0.34</v>
      </c>
      <c r="U3816">
        <v>482.18</v>
      </c>
      <c r="V3816">
        <v>89.6</v>
      </c>
      <c r="W3816">
        <v>3.77</v>
      </c>
      <c r="X3816">
        <v>10.45</v>
      </c>
      <c r="Y3816">
        <v>6.13</v>
      </c>
      <c r="Z3816">
        <v>2</v>
      </c>
      <c r="AA3816" t="s">
        <v>4250</v>
      </c>
      <c r="AB3816">
        <v>0</v>
      </c>
      <c r="AC3816">
        <v>3</v>
      </c>
      <c r="AD3816">
        <v>4.6272857142857138</v>
      </c>
      <c r="AF3816" t="s">
        <v>7949</v>
      </c>
      <c r="AI3816">
        <v>0</v>
      </c>
      <c r="AJ3816">
        <v>0</v>
      </c>
      <c r="AM3816" t="s">
        <v>20019</v>
      </c>
    </row>
    <row r="3817" spans="1:39" x14ac:dyDescent="0.25">
      <c r="A3817" t="s">
        <v>10569</v>
      </c>
      <c r="B3817" t="s">
        <v>4841</v>
      </c>
      <c r="C3817" t="s">
        <v>4842</v>
      </c>
      <c r="D3817">
        <v>84.5</v>
      </c>
      <c r="E3817" t="s">
        <v>4845</v>
      </c>
      <c r="F3817">
        <v>7.07</v>
      </c>
      <c r="I3817" t="s">
        <v>13766</v>
      </c>
      <c r="K3817" t="s">
        <v>6860</v>
      </c>
      <c r="L3817" t="s">
        <v>6861</v>
      </c>
      <c r="M3817" t="s">
        <v>14987</v>
      </c>
      <c r="N3817">
        <v>9</v>
      </c>
      <c r="O3817" t="s">
        <v>15311</v>
      </c>
      <c r="P3817" t="s">
        <v>18221</v>
      </c>
      <c r="Q3817">
        <v>6</v>
      </c>
      <c r="R3817">
        <v>2</v>
      </c>
      <c r="S3817">
        <v>1.54</v>
      </c>
      <c r="T3817">
        <v>1.54</v>
      </c>
      <c r="U3817">
        <v>406.36</v>
      </c>
      <c r="V3817">
        <v>98.83</v>
      </c>
      <c r="W3817">
        <v>2.68</v>
      </c>
      <c r="X3817">
        <v>10.24</v>
      </c>
      <c r="Y3817">
        <v>4.43</v>
      </c>
      <c r="Z3817">
        <v>2</v>
      </c>
      <c r="AA3817" t="s">
        <v>4250</v>
      </c>
      <c r="AB3817">
        <v>0</v>
      </c>
      <c r="AC3817">
        <v>5</v>
      </c>
      <c r="AD3817">
        <v>4.8745238095238097</v>
      </c>
      <c r="AF3817" t="s">
        <v>7949</v>
      </c>
      <c r="AI3817">
        <v>0</v>
      </c>
      <c r="AJ3817">
        <v>0</v>
      </c>
      <c r="AM3817" t="s">
        <v>20019</v>
      </c>
    </row>
    <row r="3818" spans="1:39" x14ac:dyDescent="0.25">
      <c r="A3818" t="s">
        <v>10570</v>
      </c>
      <c r="B3818" t="s">
        <v>4841</v>
      </c>
      <c r="C3818" t="s">
        <v>4842</v>
      </c>
      <c r="D3818">
        <v>85</v>
      </c>
      <c r="E3818" t="s">
        <v>4845</v>
      </c>
      <c r="F3818">
        <v>7.07</v>
      </c>
      <c r="K3818" t="s">
        <v>6860</v>
      </c>
      <c r="M3818" t="s">
        <v>15085</v>
      </c>
      <c r="N3818">
        <v>8</v>
      </c>
      <c r="O3818" t="s">
        <v>15441</v>
      </c>
      <c r="P3818" t="s">
        <v>18222</v>
      </c>
      <c r="Q3818">
        <v>6</v>
      </c>
      <c r="R3818">
        <v>5</v>
      </c>
      <c r="S3818">
        <v>2.92</v>
      </c>
      <c r="T3818">
        <v>4.38</v>
      </c>
      <c r="U3818">
        <v>570.75</v>
      </c>
      <c r="V3818">
        <v>85.42</v>
      </c>
      <c r="W3818">
        <v>5.04</v>
      </c>
      <c r="X3818">
        <v>13.89</v>
      </c>
      <c r="Y3818">
        <v>8.5299999999999994</v>
      </c>
      <c r="Z3818">
        <v>3</v>
      </c>
      <c r="AA3818" t="s">
        <v>4250</v>
      </c>
      <c r="AB3818">
        <v>2</v>
      </c>
      <c r="AC3818">
        <v>10</v>
      </c>
      <c r="AD3818">
        <v>2.585</v>
      </c>
      <c r="AF3818" t="s">
        <v>7952</v>
      </c>
      <c r="AI3818">
        <v>0</v>
      </c>
      <c r="AJ3818">
        <v>0</v>
      </c>
      <c r="AK3818" t="s">
        <v>19925</v>
      </c>
      <c r="AL3818" t="s">
        <v>19925</v>
      </c>
      <c r="AM3818" t="s">
        <v>20019</v>
      </c>
    </row>
    <row r="3819" spans="1:39" x14ac:dyDescent="0.25">
      <c r="A3819" t="s">
        <v>9076</v>
      </c>
      <c r="B3819" t="s">
        <v>4841</v>
      </c>
      <c r="C3819" t="s">
        <v>4842</v>
      </c>
      <c r="D3819">
        <v>85</v>
      </c>
      <c r="E3819" t="s">
        <v>4845</v>
      </c>
      <c r="F3819">
        <v>7.07</v>
      </c>
      <c r="K3819" t="s">
        <v>6860</v>
      </c>
      <c r="L3819" t="s">
        <v>6861</v>
      </c>
      <c r="M3819" t="s">
        <v>15013</v>
      </c>
      <c r="N3819">
        <v>9</v>
      </c>
      <c r="O3819" t="s">
        <v>15350</v>
      </c>
      <c r="P3819" t="s">
        <v>16728</v>
      </c>
      <c r="Q3819">
        <v>7</v>
      </c>
      <c r="R3819">
        <v>3</v>
      </c>
      <c r="S3819">
        <v>5.3</v>
      </c>
      <c r="T3819">
        <v>6.06</v>
      </c>
      <c r="U3819">
        <v>650.86</v>
      </c>
      <c r="V3819">
        <v>95.83</v>
      </c>
      <c r="W3819">
        <v>5.66</v>
      </c>
      <c r="X3819">
        <v>12.94</v>
      </c>
      <c r="Y3819">
        <v>8.0500000000000007</v>
      </c>
      <c r="Z3819">
        <v>3</v>
      </c>
      <c r="AA3819" t="s">
        <v>4250</v>
      </c>
      <c r="AB3819">
        <v>2</v>
      </c>
      <c r="AC3819">
        <v>14</v>
      </c>
      <c r="AD3819">
        <v>1.9473333333333329</v>
      </c>
      <c r="AF3819" t="s">
        <v>7949</v>
      </c>
      <c r="AI3819">
        <v>0</v>
      </c>
      <c r="AJ3819">
        <v>0</v>
      </c>
      <c r="AK3819" t="s">
        <v>7992</v>
      </c>
      <c r="AL3819" t="s">
        <v>7992</v>
      </c>
      <c r="AM3819" t="s">
        <v>20019</v>
      </c>
    </row>
    <row r="3820" spans="1:39" x14ac:dyDescent="0.25">
      <c r="A3820" t="s">
        <v>10571</v>
      </c>
      <c r="B3820" t="s">
        <v>4841</v>
      </c>
      <c r="C3820" t="s">
        <v>4842</v>
      </c>
      <c r="D3820">
        <v>85</v>
      </c>
      <c r="E3820" t="s">
        <v>4845</v>
      </c>
      <c r="F3820">
        <v>7.07</v>
      </c>
      <c r="I3820" t="s">
        <v>13767</v>
      </c>
      <c r="K3820" t="s">
        <v>6860</v>
      </c>
      <c r="L3820" t="s">
        <v>6861</v>
      </c>
      <c r="M3820" t="s">
        <v>14972</v>
      </c>
      <c r="N3820">
        <v>8</v>
      </c>
      <c r="O3820" t="s">
        <v>15293</v>
      </c>
      <c r="P3820" t="s">
        <v>18223</v>
      </c>
      <c r="Q3820">
        <v>7</v>
      </c>
      <c r="R3820">
        <v>2</v>
      </c>
      <c r="S3820">
        <v>1.76</v>
      </c>
      <c r="T3820">
        <v>1.79</v>
      </c>
      <c r="U3820">
        <v>459.38</v>
      </c>
      <c r="V3820">
        <v>111.72</v>
      </c>
      <c r="W3820">
        <v>3.21</v>
      </c>
      <c r="X3820">
        <v>8.19</v>
      </c>
      <c r="Y3820">
        <v>4.3499999999999996</v>
      </c>
      <c r="Z3820">
        <v>2</v>
      </c>
      <c r="AA3820" t="s">
        <v>4250</v>
      </c>
      <c r="AB3820">
        <v>0</v>
      </c>
      <c r="AC3820">
        <v>4</v>
      </c>
      <c r="AD3820">
        <v>4.0661428571428573</v>
      </c>
      <c r="AF3820" t="s">
        <v>7949</v>
      </c>
      <c r="AI3820">
        <v>0</v>
      </c>
      <c r="AJ3820">
        <v>0</v>
      </c>
      <c r="AM3820" t="s">
        <v>20019</v>
      </c>
    </row>
    <row r="3821" spans="1:39" x14ac:dyDescent="0.25">
      <c r="A3821" t="s">
        <v>10572</v>
      </c>
      <c r="B3821" t="s">
        <v>4841</v>
      </c>
      <c r="C3821" t="s">
        <v>4842</v>
      </c>
      <c r="D3821">
        <v>85</v>
      </c>
      <c r="E3821" t="s">
        <v>4845</v>
      </c>
      <c r="F3821">
        <v>7.07</v>
      </c>
      <c r="K3821" t="s">
        <v>6860</v>
      </c>
      <c r="M3821" t="s">
        <v>6865</v>
      </c>
      <c r="N3821">
        <v>8</v>
      </c>
      <c r="O3821" t="s">
        <v>15316</v>
      </c>
      <c r="P3821" t="s">
        <v>18224</v>
      </c>
      <c r="Q3821">
        <v>5</v>
      </c>
      <c r="R3821">
        <v>2</v>
      </c>
      <c r="S3821">
        <v>2.4</v>
      </c>
      <c r="T3821">
        <v>4.26</v>
      </c>
      <c r="U3821">
        <v>501.69</v>
      </c>
      <c r="V3821">
        <v>101.73</v>
      </c>
      <c r="W3821">
        <v>3.79</v>
      </c>
      <c r="Y3821">
        <v>9.2799999999999994</v>
      </c>
      <c r="Z3821">
        <v>2</v>
      </c>
      <c r="AA3821" t="s">
        <v>4250</v>
      </c>
      <c r="AB3821">
        <v>1</v>
      </c>
      <c r="AC3821">
        <v>5</v>
      </c>
      <c r="AD3821">
        <v>2.6389999999999998</v>
      </c>
      <c r="AF3821" t="s">
        <v>7952</v>
      </c>
      <c r="AI3821">
        <v>0</v>
      </c>
      <c r="AJ3821">
        <v>0</v>
      </c>
      <c r="AK3821" t="s">
        <v>19862</v>
      </c>
      <c r="AL3821" t="s">
        <v>19862</v>
      </c>
      <c r="AM3821" t="s">
        <v>20019</v>
      </c>
    </row>
    <row r="3822" spans="1:39" x14ac:dyDescent="0.25">
      <c r="A3822" t="s">
        <v>10556</v>
      </c>
      <c r="B3822" t="s">
        <v>4841</v>
      </c>
      <c r="C3822" t="s">
        <v>4842</v>
      </c>
      <c r="D3822">
        <v>85</v>
      </c>
      <c r="E3822" t="s">
        <v>4845</v>
      </c>
      <c r="F3822">
        <v>7.07</v>
      </c>
      <c r="K3822" t="s">
        <v>6860</v>
      </c>
      <c r="L3822" t="s">
        <v>6861</v>
      </c>
      <c r="M3822" t="s">
        <v>15140</v>
      </c>
      <c r="N3822">
        <v>9</v>
      </c>
      <c r="O3822" t="s">
        <v>15516</v>
      </c>
      <c r="P3822" t="s">
        <v>18208</v>
      </c>
      <c r="Q3822">
        <v>5</v>
      </c>
      <c r="R3822">
        <v>2</v>
      </c>
      <c r="S3822">
        <v>2.3199999999999998</v>
      </c>
      <c r="T3822">
        <v>2.33</v>
      </c>
      <c r="U3822">
        <v>371.83</v>
      </c>
      <c r="V3822">
        <v>100.68</v>
      </c>
      <c r="W3822">
        <v>2.0299999999999998</v>
      </c>
      <c r="X3822">
        <v>11.12</v>
      </c>
      <c r="Y3822">
        <v>5.28</v>
      </c>
      <c r="Z3822">
        <v>2</v>
      </c>
      <c r="AA3822" t="s">
        <v>4250</v>
      </c>
      <c r="AB3822">
        <v>0</v>
      </c>
      <c r="AC3822">
        <v>3</v>
      </c>
      <c r="AD3822">
        <v>4.8994999999999997</v>
      </c>
      <c r="AF3822" t="s">
        <v>7949</v>
      </c>
      <c r="AI3822">
        <v>0</v>
      </c>
      <c r="AJ3822">
        <v>0</v>
      </c>
      <c r="AK3822" t="s">
        <v>19951</v>
      </c>
      <c r="AL3822" t="s">
        <v>19951</v>
      </c>
      <c r="AM3822" t="s">
        <v>20019</v>
      </c>
    </row>
    <row r="3823" spans="1:39" x14ac:dyDescent="0.25">
      <c r="A3823" t="s">
        <v>10573</v>
      </c>
      <c r="B3823" t="s">
        <v>4841</v>
      </c>
      <c r="C3823" t="s">
        <v>4842</v>
      </c>
      <c r="D3823">
        <v>85</v>
      </c>
      <c r="E3823" t="s">
        <v>4845</v>
      </c>
      <c r="F3823">
        <v>7.07</v>
      </c>
      <c r="I3823" t="s">
        <v>13768</v>
      </c>
      <c r="K3823" t="s">
        <v>6860</v>
      </c>
      <c r="M3823" t="s">
        <v>14989</v>
      </c>
      <c r="N3823">
        <v>8</v>
      </c>
      <c r="O3823" t="s">
        <v>15313</v>
      </c>
      <c r="P3823" t="s">
        <v>18225</v>
      </c>
      <c r="Q3823">
        <v>7</v>
      </c>
      <c r="R3823">
        <v>2</v>
      </c>
      <c r="S3823">
        <v>3.22</v>
      </c>
      <c r="T3823">
        <v>3.22</v>
      </c>
      <c r="U3823">
        <v>378.52</v>
      </c>
      <c r="V3823">
        <v>89.6</v>
      </c>
      <c r="W3823">
        <v>2.56</v>
      </c>
      <c r="X3823">
        <v>13.37</v>
      </c>
      <c r="Y3823">
        <v>3.83</v>
      </c>
      <c r="Z3823">
        <v>1</v>
      </c>
      <c r="AA3823" t="s">
        <v>4250</v>
      </c>
      <c r="AB3823">
        <v>0</v>
      </c>
      <c r="AC3823">
        <v>3</v>
      </c>
      <c r="AD3823">
        <v>4.6477142857142857</v>
      </c>
      <c r="AF3823" t="s">
        <v>7949</v>
      </c>
      <c r="AI3823">
        <v>0</v>
      </c>
      <c r="AJ3823">
        <v>0</v>
      </c>
      <c r="AM3823" t="s">
        <v>20019</v>
      </c>
    </row>
    <row r="3824" spans="1:39" x14ac:dyDescent="0.25">
      <c r="A3824" t="s">
        <v>8160</v>
      </c>
      <c r="B3824" t="s">
        <v>4841</v>
      </c>
      <c r="C3824" t="s">
        <v>4842</v>
      </c>
      <c r="D3824">
        <v>85</v>
      </c>
      <c r="E3824" t="s">
        <v>4845</v>
      </c>
      <c r="F3824">
        <v>7.07</v>
      </c>
      <c r="K3824" t="s">
        <v>6860</v>
      </c>
      <c r="L3824" t="s">
        <v>6861</v>
      </c>
      <c r="M3824" t="s">
        <v>15193</v>
      </c>
      <c r="N3824">
        <v>9</v>
      </c>
      <c r="O3824" t="s">
        <v>15581</v>
      </c>
      <c r="P3824" t="s">
        <v>15813</v>
      </c>
      <c r="Q3824">
        <v>2</v>
      </c>
      <c r="R3824">
        <v>3</v>
      </c>
      <c r="S3824">
        <v>4.83</v>
      </c>
      <c r="T3824">
        <v>4.8499999999999996</v>
      </c>
      <c r="U3824">
        <v>411.42</v>
      </c>
      <c r="V3824">
        <v>73.150000000000006</v>
      </c>
      <c r="W3824">
        <v>6.05</v>
      </c>
      <c r="X3824">
        <v>9.4</v>
      </c>
      <c r="Y3824">
        <v>5.69</v>
      </c>
      <c r="Z3824">
        <v>6</v>
      </c>
      <c r="AA3824" t="s">
        <v>4250</v>
      </c>
      <c r="AB3824">
        <v>1</v>
      </c>
      <c r="AC3824">
        <v>3</v>
      </c>
      <c r="AD3824">
        <v>2.8743809523809518</v>
      </c>
      <c r="AF3824" t="s">
        <v>7949</v>
      </c>
      <c r="AI3824">
        <v>0</v>
      </c>
      <c r="AJ3824">
        <v>0</v>
      </c>
      <c r="AK3824" t="s">
        <v>19838</v>
      </c>
      <c r="AL3824" t="s">
        <v>19838</v>
      </c>
      <c r="AM3824" t="s">
        <v>20019</v>
      </c>
    </row>
    <row r="3825" spans="1:39" x14ac:dyDescent="0.25">
      <c r="A3825" t="s">
        <v>9756</v>
      </c>
      <c r="B3825" t="s">
        <v>4841</v>
      </c>
      <c r="C3825" t="s">
        <v>4842</v>
      </c>
      <c r="D3825">
        <v>86</v>
      </c>
      <c r="E3825" t="s">
        <v>4845</v>
      </c>
      <c r="F3825">
        <v>7.07</v>
      </c>
      <c r="K3825" t="s">
        <v>6860</v>
      </c>
      <c r="L3825" t="s">
        <v>6861</v>
      </c>
      <c r="M3825" t="s">
        <v>15063</v>
      </c>
      <c r="N3825">
        <v>9</v>
      </c>
      <c r="O3825" t="s">
        <v>15416</v>
      </c>
      <c r="P3825" t="s">
        <v>17408</v>
      </c>
      <c r="Q3825">
        <v>6</v>
      </c>
      <c r="R3825">
        <v>1</v>
      </c>
      <c r="S3825">
        <v>3.67</v>
      </c>
      <c r="T3825">
        <v>3.67</v>
      </c>
      <c r="U3825">
        <v>385.46</v>
      </c>
      <c r="V3825">
        <v>69.73</v>
      </c>
      <c r="W3825">
        <v>3.47</v>
      </c>
      <c r="Y3825">
        <v>5.54</v>
      </c>
      <c r="Z3825">
        <v>2</v>
      </c>
      <c r="AA3825" t="s">
        <v>4250</v>
      </c>
      <c r="AB3825">
        <v>0</v>
      </c>
      <c r="AC3825">
        <v>1</v>
      </c>
      <c r="AD3825">
        <v>4.4814761904761902</v>
      </c>
      <c r="AF3825" t="s">
        <v>7949</v>
      </c>
      <c r="AI3825">
        <v>0</v>
      </c>
      <c r="AJ3825">
        <v>0</v>
      </c>
      <c r="AK3825" t="s">
        <v>19914</v>
      </c>
      <c r="AL3825" t="s">
        <v>19914</v>
      </c>
      <c r="AM3825" t="s">
        <v>20019</v>
      </c>
    </row>
    <row r="3826" spans="1:39" x14ac:dyDescent="0.25">
      <c r="A3826" t="s">
        <v>10574</v>
      </c>
      <c r="B3826" t="s">
        <v>4841</v>
      </c>
      <c r="C3826" t="s">
        <v>4842</v>
      </c>
      <c r="D3826">
        <v>86</v>
      </c>
      <c r="E3826" t="s">
        <v>4845</v>
      </c>
      <c r="F3826">
        <v>7.07</v>
      </c>
      <c r="K3826" t="s">
        <v>6860</v>
      </c>
      <c r="M3826" t="s">
        <v>6865</v>
      </c>
      <c r="N3826">
        <v>8</v>
      </c>
      <c r="O3826" t="s">
        <v>15345</v>
      </c>
      <c r="P3826" t="s">
        <v>18226</v>
      </c>
      <c r="Q3826">
        <v>8</v>
      </c>
      <c r="R3826">
        <v>3</v>
      </c>
      <c r="S3826">
        <v>2.68</v>
      </c>
      <c r="T3826">
        <v>4.2300000000000004</v>
      </c>
      <c r="U3826">
        <v>555.70000000000005</v>
      </c>
      <c r="V3826">
        <v>118.89</v>
      </c>
      <c r="W3826">
        <v>2.64</v>
      </c>
      <c r="X3826">
        <v>13.43</v>
      </c>
      <c r="Y3826">
        <v>8.77</v>
      </c>
      <c r="Z3826">
        <v>3</v>
      </c>
      <c r="AA3826" t="s">
        <v>4250</v>
      </c>
      <c r="AB3826">
        <v>1</v>
      </c>
      <c r="AC3826">
        <v>10</v>
      </c>
      <c r="AD3826">
        <v>1.863666666666667</v>
      </c>
      <c r="AF3826" t="s">
        <v>7952</v>
      </c>
      <c r="AI3826">
        <v>0</v>
      </c>
      <c r="AJ3826">
        <v>0</v>
      </c>
      <c r="AK3826" t="s">
        <v>19878</v>
      </c>
      <c r="AL3826" t="s">
        <v>19878</v>
      </c>
      <c r="AM3826" t="s">
        <v>20019</v>
      </c>
    </row>
    <row r="3827" spans="1:39" x14ac:dyDescent="0.25">
      <c r="A3827" t="s">
        <v>10575</v>
      </c>
      <c r="B3827" t="s">
        <v>4841</v>
      </c>
      <c r="C3827" t="s">
        <v>4842</v>
      </c>
      <c r="D3827">
        <v>86</v>
      </c>
      <c r="E3827" t="s">
        <v>4845</v>
      </c>
      <c r="F3827">
        <v>7.07</v>
      </c>
      <c r="I3827" t="s">
        <v>13769</v>
      </c>
      <c r="K3827" t="s">
        <v>6860</v>
      </c>
      <c r="L3827" t="s">
        <v>6861</v>
      </c>
      <c r="M3827" t="s">
        <v>14979</v>
      </c>
      <c r="N3827">
        <v>8</v>
      </c>
      <c r="O3827" t="s">
        <v>15302</v>
      </c>
      <c r="P3827" t="s">
        <v>18227</v>
      </c>
      <c r="Q3827">
        <v>5</v>
      </c>
      <c r="R3827">
        <v>2</v>
      </c>
      <c r="S3827">
        <v>3.58</v>
      </c>
      <c r="T3827">
        <v>3.58</v>
      </c>
      <c r="U3827">
        <v>464.85</v>
      </c>
      <c r="V3827">
        <v>72.53</v>
      </c>
      <c r="W3827">
        <v>4.49</v>
      </c>
      <c r="X3827">
        <v>9.14</v>
      </c>
      <c r="Y3827">
        <v>3.62</v>
      </c>
      <c r="Z3827">
        <v>2</v>
      </c>
      <c r="AA3827" t="s">
        <v>4250</v>
      </c>
      <c r="AB3827">
        <v>0</v>
      </c>
      <c r="AC3827">
        <v>4</v>
      </c>
      <c r="AD3827">
        <v>3.671071428571429</v>
      </c>
      <c r="AF3827" t="s">
        <v>7949</v>
      </c>
      <c r="AI3827">
        <v>0</v>
      </c>
      <c r="AJ3827">
        <v>0</v>
      </c>
      <c r="AM3827" t="s">
        <v>20019</v>
      </c>
    </row>
    <row r="3828" spans="1:39" x14ac:dyDescent="0.25">
      <c r="A3828" t="s">
        <v>10576</v>
      </c>
      <c r="B3828" t="s">
        <v>4841</v>
      </c>
      <c r="C3828" t="s">
        <v>4842</v>
      </c>
      <c r="D3828">
        <v>86</v>
      </c>
      <c r="E3828" t="s">
        <v>4845</v>
      </c>
      <c r="F3828">
        <v>7.07</v>
      </c>
      <c r="K3828" t="s">
        <v>6860</v>
      </c>
      <c r="M3828" t="s">
        <v>15173</v>
      </c>
      <c r="N3828">
        <v>8</v>
      </c>
      <c r="O3828" t="s">
        <v>15555</v>
      </c>
      <c r="P3828" t="s">
        <v>18228</v>
      </c>
      <c r="Q3828">
        <v>8</v>
      </c>
      <c r="R3828">
        <v>7</v>
      </c>
      <c r="S3828">
        <v>0.62</v>
      </c>
      <c r="T3828">
        <v>3.51</v>
      </c>
      <c r="U3828">
        <v>707.93</v>
      </c>
      <c r="V3828">
        <v>203.03</v>
      </c>
      <c r="W3828">
        <v>2.75</v>
      </c>
      <c r="X3828">
        <v>4.17</v>
      </c>
      <c r="Y3828">
        <v>0</v>
      </c>
      <c r="Z3828">
        <v>1</v>
      </c>
      <c r="AA3828" t="s">
        <v>4250</v>
      </c>
      <c r="AB3828">
        <v>2</v>
      </c>
      <c r="AC3828">
        <v>23</v>
      </c>
      <c r="AD3828">
        <v>2.7450000000000001</v>
      </c>
      <c r="AF3828" t="s">
        <v>7951</v>
      </c>
      <c r="AI3828">
        <v>0</v>
      </c>
      <c r="AJ3828">
        <v>0</v>
      </c>
      <c r="AK3828" t="s">
        <v>19968</v>
      </c>
      <c r="AL3828" t="s">
        <v>19968</v>
      </c>
      <c r="AM3828" t="s">
        <v>20019</v>
      </c>
    </row>
    <row r="3829" spans="1:39" x14ac:dyDescent="0.25">
      <c r="A3829" t="s">
        <v>9098</v>
      </c>
      <c r="B3829" t="s">
        <v>4841</v>
      </c>
      <c r="C3829" t="s">
        <v>4842</v>
      </c>
      <c r="D3829">
        <v>86</v>
      </c>
      <c r="E3829" t="s">
        <v>4845</v>
      </c>
      <c r="F3829">
        <v>7.07</v>
      </c>
      <c r="K3829" t="s">
        <v>6860</v>
      </c>
      <c r="L3829" t="s">
        <v>6861</v>
      </c>
      <c r="M3829" t="s">
        <v>15101</v>
      </c>
      <c r="N3829">
        <v>9</v>
      </c>
      <c r="O3829" t="s">
        <v>15465</v>
      </c>
      <c r="P3829" t="s">
        <v>16750</v>
      </c>
      <c r="Q3829">
        <v>8</v>
      </c>
      <c r="R3829">
        <v>3</v>
      </c>
      <c r="S3829">
        <v>3.23</v>
      </c>
      <c r="T3829">
        <v>4.3</v>
      </c>
      <c r="U3829">
        <v>680.77</v>
      </c>
      <c r="V3829">
        <v>129.56</v>
      </c>
      <c r="W3829">
        <v>4.93</v>
      </c>
      <c r="X3829">
        <v>13.5</v>
      </c>
      <c r="Y3829">
        <v>8.3800000000000008</v>
      </c>
      <c r="Z3829">
        <v>4</v>
      </c>
      <c r="AA3829" t="s">
        <v>4250</v>
      </c>
      <c r="AB3829">
        <v>1</v>
      </c>
      <c r="AC3829">
        <v>15</v>
      </c>
      <c r="AD3829">
        <v>1.711666666666666</v>
      </c>
      <c r="AF3829" t="s">
        <v>7949</v>
      </c>
      <c r="AI3829">
        <v>0</v>
      </c>
      <c r="AJ3829">
        <v>0</v>
      </c>
      <c r="AK3829" t="s">
        <v>19864</v>
      </c>
      <c r="AL3829" t="s">
        <v>19864</v>
      </c>
      <c r="AM3829" t="s">
        <v>20019</v>
      </c>
    </row>
    <row r="3830" spans="1:39" x14ac:dyDescent="0.25">
      <c r="A3830" t="s">
        <v>10577</v>
      </c>
      <c r="B3830" t="s">
        <v>4841</v>
      </c>
      <c r="C3830" t="s">
        <v>4842</v>
      </c>
      <c r="D3830">
        <v>86</v>
      </c>
      <c r="E3830" t="s">
        <v>4845</v>
      </c>
      <c r="F3830">
        <v>7.07</v>
      </c>
      <c r="K3830" t="s">
        <v>6860</v>
      </c>
      <c r="M3830" t="s">
        <v>14992</v>
      </c>
      <c r="N3830">
        <v>8</v>
      </c>
      <c r="O3830" t="s">
        <v>15318</v>
      </c>
      <c r="P3830" t="s">
        <v>18229</v>
      </c>
      <c r="Q3830">
        <v>7</v>
      </c>
      <c r="R3830">
        <v>4</v>
      </c>
      <c r="S3830">
        <v>6.35</v>
      </c>
      <c r="T3830">
        <v>7.42</v>
      </c>
      <c r="U3830">
        <v>684.78</v>
      </c>
      <c r="V3830">
        <v>121.28</v>
      </c>
      <c r="W3830">
        <v>5.88</v>
      </c>
      <c r="X3830">
        <v>13.5</v>
      </c>
      <c r="Y3830">
        <v>8.3800000000000008</v>
      </c>
      <c r="Z3830">
        <v>4</v>
      </c>
      <c r="AA3830" t="s">
        <v>4250</v>
      </c>
      <c r="AB3830">
        <v>2</v>
      </c>
      <c r="AC3830">
        <v>17</v>
      </c>
      <c r="AD3830">
        <v>0.80999999999999961</v>
      </c>
      <c r="AF3830" t="s">
        <v>7949</v>
      </c>
      <c r="AI3830">
        <v>0</v>
      </c>
      <c r="AJ3830">
        <v>0</v>
      </c>
      <c r="AK3830" t="s">
        <v>19864</v>
      </c>
      <c r="AL3830" t="s">
        <v>19864</v>
      </c>
      <c r="AM3830" t="s">
        <v>20019</v>
      </c>
    </row>
    <row r="3831" spans="1:39" x14ac:dyDescent="0.25">
      <c r="A3831" t="s">
        <v>10578</v>
      </c>
      <c r="B3831" t="s">
        <v>4841</v>
      </c>
      <c r="C3831" t="s">
        <v>4842</v>
      </c>
      <c r="D3831">
        <v>86</v>
      </c>
      <c r="E3831" t="s">
        <v>4845</v>
      </c>
      <c r="F3831">
        <v>7.07</v>
      </c>
      <c r="K3831" t="s">
        <v>6860</v>
      </c>
      <c r="L3831" t="s">
        <v>6861</v>
      </c>
      <c r="M3831" t="s">
        <v>15142</v>
      </c>
      <c r="N3831">
        <v>9</v>
      </c>
      <c r="O3831" t="s">
        <v>15518</v>
      </c>
      <c r="P3831" t="s">
        <v>18230</v>
      </c>
      <c r="Q3831">
        <v>10</v>
      </c>
      <c r="R3831">
        <v>10</v>
      </c>
      <c r="S3831">
        <v>-4.47</v>
      </c>
      <c r="T3831">
        <v>-0.27</v>
      </c>
      <c r="U3831">
        <v>733.76</v>
      </c>
      <c r="V3831">
        <v>317.63</v>
      </c>
      <c r="W3831">
        <v>-2.9</v>
      </c>
      <c r="X3831">
        <v>3.18</v>
      </c>
      <c r="Y3831">
        <v>6.65</v>
      </c>
      <c r="Z3831">
        <v>2</v>
      </c>
      <c r="AA3831" t="s">
        <v>4250</v>
      </c>
      <c r="AB3831">
        <v>2</v>
      </c>
      <c r="AC3831">
        <v>19</v>
      </c>
      <c r="AD3831">
        <v>3</v>
      </c>
      <c r="AF3831" t="s">
        <v>7951</v>
      </c>
      <c r="AI3831">
        <v>0</v>
      </c>
      <c r="AJ3831">
        <v>0</v>
      </c>
      <c r="AK3831" t="s">
        <v>19953</v>
      </c>
      <c r="AL3831" t="s">
        <v>19953</v>
      </c>
      <c r="AM3831" t="s">
        <v>20019</v>
      </c>
    </row>
    <row r="3832" spans="1:39" x14ac:dyDescent="0.25">
      <c r="A3832" t="s">
        <v>5421</v>
      </c>
      <c r="B3832" t="s">
        <v>4841</v>
      </c>
      <c r="C3832" t="s">
        <v>4842</v>
      </c>
      <c r="D3832">
        <v>86</v>
      </c>
      <c r="E3832" t="s">
        <v>4845</v>
      </c>
      <c r="F3832">
        <v>7.07</v>
      </c>
      <c r="I3832" t="s">
        <v>6327</v>
      </c>
      <c r="K3832" t="s">
        <v>6860</v>
      </c>
      <c r="L3832" t="s">
        <v>6861</v>
      </c>
      <c r="M3832" t="s">
        <v>6890</v>
      </c>
      <c r="N3832">
        <v>9</v>
      </c>
      <c r="O3832" t="s">
        <v>6949</v>
      </c>
      <c r="P3832" t="s">
        <v>7147</v>
      </c>
      <c r="Q3832">
        <v>7</v>
      </c>
      <c r="R3832">
        <v>1</v>
      </c>
      <c r="S3832">
        <v>3.46</v>
      </c>
      <c r="T3832">
        <v>3.47</v>
      </c>
      <c r="U3832">
        <v>446.43</v>
      </c>
      <c r="V3832">
        <v>96.94</v>
      </c>
      <c r="W3832">
        <v>1.9</v>
      </c>
      <c r="Y3832">
        <v>5.63</v>
      </c>
      <c r="Z3832">
        <v>2</v>
      </c>
      <c r="AA3832" t="s">
        <v>4250</v>
      </c>
      <c r="AB3832">
        <v>0</v>
      </c>
      <c r="AC3832">
        <v>4</v>
      </c>
      <c r="AD3832">
        <v>4.0196428571428573</v>
      </c>
      <c r="AF3832" t="s">
        <v>7949</v>
      </c>
      <c r="AI3832">
        <v>0</v>
      </c>
      <c r="AJ3832">
        <v>0</v>
      </c>
      <c r="AM3832" t="s">
        <v>20019</v>
      </c>
    </row>
    <row r="3833" spans="1:39" x14ac:dyDescent="0.25">
      <c r="A3833" t="s">
        <v>10579</v>
      </c>
      <c r="B3833" t="s">
        <v>4841</v>
      </c>
      <c r="C3833" t="s">
        <v>4842</v>
      </c>
      <c r="D3833">
        <v>86</v>
      </c>
      <c r="E3833" t="s">
        <v>4845</v>
      </c>
      <c r="F3833">
        <v>7.07</v>
      </c>
      <c r="I3833" t="s">
        <v>13770</v>
      </c>
      <c r="K3833" t="s">
        <v>6860</v>
      </c>
      <c r="L3833" t="s">
        <v>6861</v>
      </c>
      <c r="M3833" t="s">
        <v>15042</v>
      </c>
      <c r="N3833">
        <v>9</v>
      </c>
      <c r="O3833" t="s">
        <v>15389</v>
      </c>
      <c r="P3833" t="s">
        <v>18231</v>
      </c>
      <c r="Q3833">
        <v>6</v>
      </c>
      <c r="R3833">
        <v>1</v>
      </c>
      <c r="S3833">
        <v>2.64</v>
      </c>
      <c r="T3833">
        <v>4.63</v>
      </c>
      <c r="U3833">
        <v>421.54</v>
      </c>
      <c r="V3833">
        <v>69.31</v>
      </c>
      <c r="W3833">
        <v>4.2300000000000004</v>
      </c>
      <c r="Y3833">
        <v>11.28</v>
      </c>
      <c r="Z3833">
        <v>2</v>
      </c>
      <c r="AA3833" t="s">
        <v>4250</v>
      </c>
      <c r="AB3833">
        <v>0</v>
      </c>
      <c r="AC3833">
        <v>4</v>
      </c>
      <c r="AD3833">
        <v>3.2587619047619052</v>
      </c>
      <c r="AF3833" t="s">
        <v>7952</v>
      </c>
      <c r="AI3833">
        <v>0</v>
      </c>
      <c r="AJ3833">
        <v>0</v>
      </c>
      <c r="AM3833" t="s">
        <v>20019</v>
      </c>
    </row>
    <row r="3834" spans="1:39" x14ac:dyDescent="0.25">
      <c r="A3834" t="s">
        <v>10579</v>
      </c>
      <c r="B3834" t="s">
        <v>4841</v>
      </c>
      <c r="C3834" t="s">
        <v>4842</v>
      </c>
      <c r="D3834">
        <v>86</v>
      </c>
      <c r="E3834" t="s">
        <v>4845</v>
      </c>
      <c r="F3834">
        <v>7.07</v>
      </c>
      <c r="I3834" t="s">
        <v>13771</v>
      </c>
      <c r="K3834" t="s">
        <v>6860</v>
      </c>
      <c r="M3834" t="s">
        <v>15002</v>
      </c>
      <c r="N3834">
        <v>8</v>
      </c>
      <c r="O3834" t="s">
        <v>15332</v>
      </c>
      <c r="P3834" t="s">
        <v>18231</v>
      </c>
      <c r="Q3834">
        <v>6</v>
      </c>
      <c r="R3834">
        <v>1</v>
      </c>
      <c r="S3834">
        <v>2.64</v>
      </c>
      <c r="T3834">
        <v>4.63</v>
      </c>
      <c r="U3834">
        <v>421.54</v>
      </c>
      <c r="V3834">
        <v>69.31</v>
      </c>
      <c r="W3834">
        <v>4.2300000000000004</v>
      </c>
      <c r="Y3834">
        <v>11.28</v>
      </c>
      <c r="Z3834">
        <v>2</v>
      </c>
      <c r="AA3834" t="s">
        <v>4250</v>
      </c>
      <c r="AB3834">
        <v>0</v>
      </c>
      <c r="AC3834">
        <v>4</v>
      </c>
      <c r="AD3834">
        <v>3.2587619047619052</v>
      </c>
      <c r="AF3834" t="s">
        <v>7952</v>
      </c>
      <c r="AI3834">
        <v>0</v>
      </c>
      <c r="AJ3834">
        <v>0</v>
      </c>
      <c r="AM3834" t="s">
        <v>20019</v>
      </c>
    </row>
    <row r="3835" spans="1:39" x14ac:dyDescent="0.25">
      <c r="A3835" t="s">
        <v>10580</v>
      </c>
      <c r="B3835" t="s">
        <v>4841</v>
      </c>
      <c r="C3835" t="s">
        <v>4842</v>
      </c>
      <c r="D3835">
        <v>86</v>
      </c>
      <c r="E3835" t="s">
        <v>4845</v>
      </c>
      <c r="F3835">
        <v>7.07</v>
      </c>
      <c r="I3835" t="s">
        <v>13772</v>
      </c>
      <c r="K3835" t="s">
        <v>6860</v>
      </c>
      <c r="L3835" t="s">
        <v>6861</v>
      </c>
      <c r="M3835" t="s">
        <v>15069</v>
      </c>
      <c r="N3835">
        <v>8</v>
      </c>
      <c r="O3835" t="s">
        <v>15422</v>
      </c>
      <c r="P3835" t="s">
        <v>18232</v>
      </c>
      <c r="Q3835">
        <v>4</v>
      </c>
      <c r="R3835">
        <v>1</v>
      </c>
      <c r="S3835">
        <v>4.0599999999999996</v>
      </c>
      <c r="T3835">
        <v>4.0599999999999996</v>
      </c>
      <c r="U3835">
        <v>378.42</v>
      </c>
      <c r="V3835">
        <v>47.61</v>
      </c>
      <c r="W3835">
        <v>4.1399999999999997</v>
      </c>
      <c r="Y3835">
        <v>4.32</v>
      </c>
      <c r="Z3835">
        <v>2</v>
      </c>
      <c r="AA3835" t="s">
        <v>4250</v>
      </c>
      <c r="AB3835">
        <v>0</v>
      </c>
      <c r="AC3835">
        <v>2</v>
      </c>
      <c r="AD3835">
        <v>4.1717619047619046</v>
      </c>
      <c r="AF3835" t="s">
        <v>7949</v>
      </c>
      <c r="AI3835">
        <v>0</v>
      </c>
      <c r="AJ3835">
        <v>0</v>
      </c>
      <c r="AM3835" t="s">
        <v>20019</v>
      </c>
    </row>
    <row r="3836" spans="1:39" x14ac:dyDescent="0.25">
      <c r="A3836" t="s">
        <v>9481</v>
      </c>
      <c r="B3836" t="s">
        <v>4841</v>
      </c>
      <c r="C3836" t="s">
        <v>4842</v>
      </c>
      <c r="D3836">
        <v>86.4</v>
      </c>
      <c r="E3836" t="s">
        <v>4845</v>
      </c>
      <c r="F3836">
        <v>7.06</v>
      </c>
      <c r="K3836" t="s">
        <v>6860</v>
      </c>
      <c r="L3836" t="s">
        <v>6861</v>
      </c>
      <c r="M3836" t="s">
        <v>15023</v>
      </c>
      <c r="N3836">
        <v>9</v>
      </c>
      <c r="O3836" t="s">
        <v>15361</v>
      </c>
      <c r="P3836" t="s">
        <v>17133</v>
      </c>
      <c r="Q3836">
        <v>5</v>
      </c>
      <c r="R3836">
        <v>1</v>
      </c>
      <c r="S3836">
        <v>2.97</v>
      </c>
      <c r="T3836">
        <v>2.98</v>
      </c>
      <c r="U3836">
        <v>421.48</v>
      </c>
      <c r="V3836">
        <v>77.05</v>
      </c>
      <c r="W3836">
        <v>4.57</v>
      </c>
      <c r="Y3836">
        <v>5.8</v>
      </c>
      <c r="Z3836">
        <v>4</v>
      </c>
      <c r="AA3836" t="s">
        <v>4250</v>
      </c>
      <c r="AB3836">
        <v>0</v>
      </c>
      <c r="AC3836">
        <v>4</v>
      </c>
      <c r="AD3836">
        <v>4.9091904761904761</v>
      </c>
      <c r="AF3836" t="s">
        <v>7949</v>
      </c>
      <c r="AI3836">
        <v>0</v>
      </c>
      <c r="AJ3836">
        <v>0</v>
      </c>
      <c r="AK3836" t="s">
        <v>19841</v>
      </c>
      <c r="AL3836" t="s">
        <v>19841</v>
      </c>
      <c r="AM3836" t="s">
        <v>20019</v>
      </c>
    </row>
    <row r="3837" spans="1:39" x14ac:dyDescent="0.25">
      <c r="A3837" t="s">
        <v>10581</v>
      </c>
      <c r="B3837" t="s">
        <v>4841</v>
      </c>
      <c r="C3837" t="s">
        <v>4842</v>
      </c>
      <c r="D3837">
        <v>86.7</v>
      </c>
      <c r="E3837" t="s">
        <v>4845</v>
      </c>
      <c r="F3837">
        <v>7.06</v>
      </c>
      <c r="I3837" t="s">
        <v>13773</v>
      </c>
      <c r="K3837" t="s">
        <v>6860</v>
      </c>
      <c r="L3837" t="s">
        <v>6861</v>
      </c>
      <c r="M3837" t="s">
        <v>14987</v>
      </c>
      <c r="N3837">
        <v>9</v>
      </c>
      <c r="O3837" t="s">
        <v>15311</v>
      </c>
      <c r="P3837" t="s">
        <v>18233</v>
      </c>
      <c r="Q3837">
        <v>9</v>
      </c>
      <c r="R3837">
        <v>2</v>
      </c>
      <c r="S3837">
        <v>1.69</v>
      </c>
      <c r="T3837">
        <v>1.7</v>
      </c>
      <c r="U3837">
        <v>490.47</v>
      </c>
      <c r="V3837">
        <v>124.61</v>
      </c>
      <c r="W3837">
        <v>3.1</v>
      </c>
      <c r="X3837">
        <v>8.8000000000000007</v>
      </c>
      <c r="Y3837">
        <v>4.17</v>
      </c>
      <c r="Z3837">
        <v>3</v>
      </c>
      <c r="AA3837" t="s">
        <v>4250</v>
      </c>
      <c r="AB3837">
        <v>0</v>
      </c>
      <c r="AC3837">
        <v>7</v>
      </c>
      <c r="AD3837">
        <v>3.5680714285714279</v>
      </c>
      <c r="AF3837" t="s">
        <v>7949</v>
      </c>
      <c r="AI3837">
        <v>0</v>
      </c>
      <c r="AJ3837">
        <v>0</v>
      </c>
      <c r="AM3837" t="s">
        <v>20019</v>
      </c>
    </row>
    <row r="3838" spans="1:39" x14ac:dyDescent="0.25">
      <c r="A3838" t="s">
        <v>10582</v>
      </c>
      <c r="B3838" t="s">
        <v>4841</v>
      </c>
      <c r="C3838" t="s">
        <v>4842</v>
      </c>
      <c r="D3838">
        <v>87</v>
      </c>
      <c r="E3838" t="s">
        <v>4845</v>
      </c>
      <c r="F3838">
        <v>7.06</v>
      </c>
      <c r="K3838" t="s">
        <v>6860</v>
      </c>
      <c r="M3838" t="s">
        <v>6865</v>
      </c>
      <c r="N3838">
        <v>8</v>
      </c>
      <c r="O3838" t="s">
        <v>15401</v>
      </c>
      <c r="P3838" t="s">
        <v>18234</v>
      </c>
      <c r="Q3838">
        <v>5</v>
      </c>
      <c r="R3838">
        <v>3</v>
      </c>
      <c r="S3838">
        <v>2.67</v>
      </c>
      <c r="T3838">
        <v>3.49</v>
      </c>
      <c r="U3838">
        <v>593.65</v>
      </c>
      <c r="V3838">
        <v>94.81</v>
      </c>
      <c r="W3838">
        <v>5.63</v>
      </c>
      <c r="X3838">
        <v>13.46</v>
      </c>
      <c r="Y3838">
        <v>8.14</v>
      </c>
      <c r="Z3838">
        <v>4</v>
      </c>
      <c r="AA3838" t="s">
        <v>4250</v>
      </c>
      <c r="AB3838">
        <v>2</v>
      </c>
      <c r="AC3838">
        <v>11</v>
      </c>
      <c r="AD3838">
        <v>3.3563333333333332</v>
      </c>
      <c r="AF3838" t="s">
        <v>7949</v>
      </c>
      <c r="AI3838">
        <v>0</v>
      </c>
      <c r="AJ3838">
        <v>0</v>
      </c>
      <c r="AK3838" t="s">
        <v>19874</v>
      </c>
      <c r="AL3838" t="s">
        <v>19874</v>
      </c>
      <c r="AM3838" t="s">
        <v>20019</v>
      </c>
    </row>
    <row r="3839" spans="1:39" x14ac:dyDescent="0.25">
      <c r="A3839" t="s">
        <v>9734</v>
      </c>
      <c r="B3839" t="s">
        <v>4841</v>
      </c>
      <c r="C3839" t="s">
        <v>4842</v>
      </c>
      <c r="D3839">
        <v>87</v>
      </c>
      <c r="E3839" t="s">
        <v>4845</v>
      </c>
      <c r="F3839">
        <v>7.06</v>
      </c>
      <c r="I3839" t="s">
        <v>13774</v>
      </c>
      <c r="K3839" t="s">
        <v>6860</v>
      </c>
      <c r="L3839" t="s">
        <v>6861</v>
      </c>
      <c r="M3839" t="s">
        <v>14972</v>
      </c>
      <c r="N3839">
        <v>8</v>
      </c>
      <c r="O3839" t="s">
        <v>15293</v>
      </c>
      <c r="P3839" t="s">
        <v>17386</v>
      </c>
      <c r="Q3839">
        <v>5</v>
      </c>
      <c r="R3839">
        <v>2</v>
      </c>
      <c r="S3839">
        <v>2.06</v>
      </c>
      <c r="T3839">
        <v>2.0699999999999998</v>
      </c>
      <c r="U3839">
        <v>466.77</v>
      </c>
      <c r="V3839">
        <v>89.6</v>
      </c>
      <c r="W3839">
        <v>4.0999999999999996</v>
      </c>
      <c r="X3839">
        <v>9.27</v>
      </c>
      <c r="Y3839">
        <v>3.13</v>
      </c>
      <c r="Z3839">
        <v>2</v>
      </c>
      <c r="AA3839" t="s">
        <v>4250</v>
      </c>
      <c r="AB3839">
        <v>0</v>
      </c>
      <c r="AC3839">
        <v>4</v>
      </c>
      <c r="AD3839">
        <v>4.707357142857143</v>
      </c>
      <c r="AF3839" t="s">
        <v>7949</v>
      </c>
      <c r="AI3839">
        <v>0</v>
      </c>
      <c r="AJ3839">
        <v>0</v>
      </c>
      <c r="AM3839" t="s">
        <v>20019</v>
      </c>
    </row>
    <row r="3840" spans="1:39" x14ac:dyDescent="0.25">
      <c r="A3840" t="s">
        <v>10395</v>
      </c>
      <c r="B3840" t="s">
        <v>4841</v>
      </c>
      <c r="C3840" t="s">
        <v>4842</v>
      </c>
      <c r="D3840">
        <v>87</v>
      </c>
      <c r="E3840" t="s">
        <v>4845</v>
      </c>
      <c r="F3840">
        <v>7.06</v>
      </c>
      <c r="K3840" t="s">
        <v>6860</v>
      </c>
      <c r="M3840" t="s">
        <v>14983</v>
      </c>
      <c r="N3840">
        <v>8</v>
      </c>
      <c r="O3840" t="s">
        <v>15306</v>
      </c>
      <c r="P3840" t="s">
        <v>18047</v>
      </c>
      <c r="Q3840">
        <v>5</v>
      </c>
      <c r="R3840">
        <v>3</v>
      </c>
      <c r="S3840">
        <v>0.04</v>
      </c>
      <c r="T3840">
        <v>2.04</v>
      </c>
      <c r="U3840">
        <v>509.64</v>
      </c>
      <c r="V3840">
        <v>90.9</v>
      </c>
      <c r="W3840">
        <v>2.94</v>
      </c>
      <c r="X3840">
        <v>13.88</v>
      </c>
      <c r="Y3840">
        <v>9.43</v>
      </c>
      <c r="Z3840">
        <v>1</v>
      </c>
      <c r="AA3840" t="s">
        <v>4250</v>
      </c>
      <c r="AB3840">
        <v>1</v>
      </c>
      <c r="AC3840">
        <v>13</v>
      </c>
      <c r="AD3840">
        <v>3.4216666666666669</v>
      </c>
      <c r="AF3840" t="s">
        <v>7952</v>
      </c>
      <c r="AI3840">
        <v>0</v>
      </c>
      <c r="AJ3840">
        <v>0</v>
      </c>
      <c r="AK3840" t="s">
        <v>19858</v>
      </c>
      <c r="AL3840" t="s">
        <v>19858</v>
      </c>
      <c r="AM3840" t="s">
        <v>20019</v>
      </c>
    </row>
    <row r="3841" spans="1:39" x14ac:dyDescent="0.25">
      <c r="A3841" t="s">
        <v>10583</v>
      </c>
      <c r="B3841" t="s">
        <v>4841</v>
      </c>
      <c r="C3841" t="s">
        <v>4842</v>
      </c>
      <c r="D3841">
        <v>87</v>
      </c>
      <c r="E3841" t="s">
        <v>4845</v>
      </c>
      <c r="F3841">
        <v>7.06</v>
      </c>
      <c r="K3841" t="s">
        <v>6860</v>
      </c>
      <c r="L3841" t="s">
        <v>6861</v>
      </c>
      <c r="M3841" t="s">
        <v>14991</v>
      </c>
      <c r="N3841">
        <v>9</v>
      </c>
      <c r="O3841" t="s">
        <v>15315</v>
      </c>
      <c r="P3841" t="s">
        <v>18235</v>
      </c>
      <c r="Q3841">
        <v>5</v>
      </c>
      <c r="R3841">
        <v>2</v>
      </c>
      <c r="S3841">
        <v>2.37</v>
      </c>
      <c r="T3841">
        <v>2.37</v>
      </c>
      <c r="U3841">
        <v>378.35</v>
      </c>
      <c r="V3841">
        <v>89.6</v>
      </c>
      <c r="W3841">
        <v>2.98</v>
      </c>
      <c r="X3841">
        <v>10.75</v>
      </c>
      <c r="Y3841">
        <v>2.65</v>
      </c>
      <c r="Z3841">
        <v>2</v>
      </c>
      <c r="AA3841" t="s">
        <v>4250</v>
      </c>
      <c r="AB3841">
        <v>0</v>
      </c>
      <c r="AC3841">
        <v>3</v>
      </c>
      <c r="AD3841">
        <v>5.183928571428571</v>
      </c>
      <c r="AF3841" t="s">
        <v>7949</v>
      </c>
      <c r="AI3841">
        <v>0</v>
      </c>
      <c r="AJ3841">
        <v>0</v>
      </c>
      <c r="AK3841" t="s">
        <v>19861</v>
      </c>
      <c r="AL3841" t="s">
        <v>19861</v>
      </c>
      <c r="AM3841" t="s">
        <v>20019</v>
      </c>
    </row>
    <row r="3842" spans="1:39" x14ac:dyDescent="0.25">
      <c r="A3842" t="s">
        <v>10583</v>
      </c>
      <c r="B3842" t="s">
        <v>4841</v>
      </c>
      <c r="C3842" t="s">
        <v>4842</v>
      </c>
      <c r="D3842">
        <v>87</v>
      </c>
      <c r="E3842" t="s">
        <v>4845</v>
      </c>
      <c r="F3842">
        <v>7.06</v>
      </c>
      <c r="K3842" t="s">
        <v>6860</v>
      </c>
      <c r="L3842" t="s">
        <v>6861</v>
      </c>
      <c r="M3842" t="s">
        <v>15068</v>
      </c>
      <c r="N3842">
        <v>9</v>
      </c>
      <c r="O3842" t="s">
        <v>15421</v>
      </c>
      <c r="P3842" t="s">
        <v>18235</v>
      </c>
      <c r="Q3842">
        <v>5</v>
      </c>
      <c r="R3842">
        <v>2</v>
      </c>
      <c r="S3842">
        <v>2.37</v>
      </c>
      <c r="T3842">
        <v>2.37</v>
      </c>
      <c r="U3842">
        <v>378.35</v>
      </c>
      <c r="V3842">
        <v>89.6</v>
      </c>
      <c r="W3842">
        <v>2.98</v>
      </c>
      <c r="X3842">
        <v>10.75</v>
      </c>
      <c r="Y3842">
        <v>2.65</v>
      </c>
      <c r="Z3842">
        <v>2</v>
      </c>
      <c r="AA3842" t="s">
        <v>4250</v>
      </c>
      <c r="AB3842">
        <v>0</v>
      </c>
      <c r="AC3842">
        <v>3</v>
      </c>
      <c r="AD3842">
        <v>5.183928571428571</v>
      </c>
      <c r="AF3842" t="s">
        <v>7949</v>
      </c>
      <c r="AI3842">
        <v>0</v>
      </c>
      <c r="AJ3842">
        <v>0</v>
      </c>
      <c r="AK3842" t="s">
        <v>19861</v>
      </c>
      <c r="AL3842" t="s">
        <v>19861</v>
      </c>
      <c r="AM3842" t="s">
        <v>20019</v>
      </c>
    </row>
    <row r="3843" spans="1:39" x14ac:dyDescent="0.25">
      <c r="A3843" t="s">
        <v>10584</v>
      </c>
      <c r="B3843" t="s">
        <v>4841</v>
      </c>
      <c r="C3843" t="s">
        <v>4842</v>
      </c>
      <c r="D3843">
        <v>87</v>
      </c>
      <c r="E3843" t="s">
        <v>4845</v>
      </c>
      <c r="F3843">
        <v>7.06</v>
      </c>
      <c r="K3843" t="s">
        <v>6860</v>
      </c>
      <c r="L3843" t="s">
        <v>6861</v>
      </c>
      <c r="M3843" t="s">
        <v>15082</v>
      </c>
      <c r="N3843">
        <v>9</v>
      </c>
      <c r="O3843" t="s">
        <v>15437</v>
      </c>
      <c r="P3843" t="s">
        <v>18236</v>
      </c>
      <c r="Q3843">
        <v>7</v>
      </c>
      <c r="R3843">
        <v>1</v>
      </c>
      <c r="S3843">
        <v>3.67</v>
      </c>
      <c r="T3843">
        <v>3.67</v>
      </c>
      <c r="U3843">
        <v>439.49</v>
      </c>
      <c r="V3843">
        <v>101.09</v>
      </c>
      <c r="W3843">
        <v>4.91</v>
      </c>
      <c r="Y3843">
        <v>4.8499999999999996</v>
      </c>
      <c r="Z3843">
        <v>3</v>
      </c>
      <c r="AA3843" t="s">
        <v>4250</v>
      </c>
      <c r="AB3843">
        <v>0</v>
      </c>
      <c r="AC3843">
        <v>3</v>
      </c>
      <c r="AD3843">
        <v>3.725880952380952</v>
      </c>
      <c r="AF3843" t="s">
        <v>7949</v>
      </c>
      <c r="AI3843">
        <v>0</v>
      </c>
      <c r="AJ3843">
        <v>0</v>
      </c>
      <c r="AK3843" t="s">
        <v>19922</v>
      </c>
      <c r="AL3843" t="s">
        <v>19922</v>
      </c>
      <c r="AM3843" t="s">
        <v>20019</v>
      </c>
    </row>
    <row r="3844" spans="1:39" x14ac:dyDescent="0.25">
      <c r="A3844" t="s">
        <v>10585</v>
      </c>
      <c r="B3844" t="s">
        <v>4841</v>
      </c>
      <c r="C3844" t="s">
        <v>4842</v>
      </c>
      <c r="D3844">
        <v>87</v>
      </c>
      <c r="E3844" t="s">
        <v>4845</v>
      </c>
      <c r="F3844">
        <v>7.06</v>
      </c>
      <c r="I3844" t="s">
        <v>13775</v>
      </c>
      <c r="K3844" t="s">
        <v>6860</v>
      </c>
      <c r="L3844" t="s">
        <v>6861</v>
      </c>
      <c r="M3844" t="s">
        <v>14996</v>
      </c>
      <c r="N3844">
        <v>9</v>
      </c>
      <c r="O3844" t="s">
        <v>15322</v>
      </c>
      <c r="P3844" t="s">
        <v>18237</v>
      </c>
      <c r="Q3844">
        <v>5</v>
      </c>
      <c r="R3844">
        <v>2</v>
      </c>
      <c r="S3844">
        <v>-2.78</v>
      </c>
      <c r="T3844">
        <v>-2.77</v>
      </c>
      <c r="U3844">
        <v>414.33</v>
      </c>
      <c r="V3844">
        <v>89.6</v>
      </c>
      <c r="W3844">
        <v>3.26</v>
      </c>
      <c r="X3844">
        <v>10.33</v>
      </c>
      <c r="Y3844">
        <v>3.94</v>
      </c>
      <c r="Z3844">
        <v>2</v>
      </c>
      <c r="AA3844" t="s">
        <v>4250</v>
      </c>
      <c r="AB3844">
        <v>0</v>
      </c>
      <c r="AC3844">
        <v>5</v>
      </c>
      <c r="AD3844">
        <v>5.1119285714285718</v>
      </c>
      <c r="AF3844" t="s">
        <v>7949</v>
      </c>
      <c r="AI3844">
        <v>0</v>
      </c>
      <c r="AJ3844">
        <v>0</v>
      </c>
      <c r="AM3844" t="s">
        <v>20019</v>
      </c>
    </row>
    <row r="3845" spans="1:39" x14ac:dyDescent="0.25">
      <c r="A3845" t="s">
        <v>10586</v>
      </c>
      <c r="B3845" t="s">
        <v>4841</v>
      </c>
      <c r="C3845" t="s">
        <v>4842</v>
      </c>
      <c r="D3845">
        <v>87.1</v>
      </c>
      <c r="E3845" t="s">
        <v>4845</v>
      </c>
      <c r="F3845">
        <v>7.06</v>
      </c>
      <c r="I3845" t="s">
        <v>13776</v>
      </c>
      <c r="K3845" t="s">
        <v>6860</v>
      </c>
      <c r="L3845" t="s">
        <v>6861</v>
      </c>
      <c r="M3845" t="s">
        <v>15042</v>
      </c>
      <c r="N3845">
        <v>9</v>
      </c>
      <c r="O3845" t="s">
        <v>15389</v>
      </c>
      <c r="P3845" t="s">
        <v>18238</v>
      </c>
      <c r="Q3845">
        <v>6</v>
      </c>
      <c r="R3845">
        <v>1</v>
      </c>
      <c r="S3845">
        <v>0.77</v>
      </c>
      <c r="T3845">
        <v>0.79</v>
      </c>
      <c r="U3845">
        <v>415.53</v>
      </c>
      <c r="V3845">
        <v>86.38</v>
      </c>
      <c r="W3845">
        <v>2.6</v>
      </c>
      <c r="Y3845">
        <v>5.94</v>
      </c>
      <c r="Z3845">
        <v>1</v>
      </c>
      <c r="AA3845" t="s">
        <v>4250</v>
      </c>
      <c r="AB3845">
        <v>0</v>
      </c>
      <c r="AC3845">
        <v>6</v>
      </c>
      <c r="AD3845">
        <v>5.436690476190476</v>
      </c>
      <c r="AF3845" t="s">
        <v>7949</v>
      </c>
      <c r="AI3845">
        <v>0</v>
      </c>
      <c r="AJ3845">
        <v>0</v>
      </c>
      <c r="AM3845" t="s">
        <v>20019</v>
      </c>
    </row>
    <row r="3846" spans="1:39" x14ac:dyDescent="0.25">
      <c r="A3846" t="s">
        <v>10586</v>
      </c>
      <c r="B3846" t="s">
        <v>4841</v>
      </c>
      <c r="C3846" t="s">
        <v>4842</v>
      </c>
      <c r="D3846">
        <v>87.1</v>
      </c>
      <c r="E3846" t="s">
        <v>4845</v>
      </c>
      <c r="F3846">
        <v>7.06</v>
      </c>
      <c r="I3846" t="s">
        <v>13777</v>
      </c>
      <c r="K3846" t="s">
        <v>6860</v>
      </c>
      <c r="M3846" t="s">
        <v>15002</v>
      </c>
      <c r="N3846">
        <v>8</v>
      </c>
      <c r="O3846" t="s">
        <v>15332</v>
      </c>
      <c r="P3846" t="s">
        <v>18238</v>
      </c>
      <c r="Q3846">
        <v>6</v>
      </c>
      <c r="R3846">
        <v>1</v>
      </c>
      <c r="S3846">
        <v>0.77</v>
      </c>
      <c r="T3846">
        <v>0.79</v>
      </c>
      <c r="U3846">
        <v>415.53</v>
      </c>
      <c r="V3846">
        <v>86.38</v>
      </c>
      <c r="W3846">
        <v>2.6</v>
      </c>
      <c r="Y3846">
        <v>5.94</v>
      </c>
      <c r="Z3846">
        <v>1</v>
      </c>
      <c r="AA3846" t="s">
        <v>4250</v>
      </c>
      <c r="AB3846">
        <v>0</v>
      </c>
      <c r="AC3846">
        <v>6</v>
      </c>
      <c r="AD3846">
        <v>5.436690476190476</v>
      </c>
      <c r="AF3846" t="s">
        <v>7949</v>
      </c>
      <c r="AI3846">
        <v>0</v>
      </c>
      <c r="AJ3846">
        <v>0</v>
      </c>
      <c r="AM3846" t="s">
        <v>20019</v>
      </c>
    </row>
    <row r="3847" spans="1:39" x14ac:dyDescent="0.25">
      <c r="A3847" t="s">
        <v>10587</v>
      </c>
      <c r="B3847" t="s">
        <v>4841</v>
      </c>
      <c r="C3847" t="s">
        <v>4842</v>
      </c>
      <c r="D3847">
        <v>87.3</v>
      </c>
      <c r="E3847" t="s">
        <v>4845</v>
      </c>
      <c r="F3847">
        <v>7.06</v>
      </c>
      <c r="I3847" t="s">
        <v>13778</v>
      </c>
      <c r="K3847" t="s">
        <v>6860</v>
      </c>
      <c r="L3847" t="s">
        <v>6861</v>
      </c>
      <c r="M3847" t="s">
        <v>14987</v>
      </c>
      <c r="N3847">
        <v>9</v>
      </c>
      <c r="O3847" t="s">
        <v>15311</v>
      </c>
      <c r="P3847" t="s">
        <v>18239</v>
      </c>
      <c r="Q3847">
        <v>7</v>
      </c>
      <c r="R3847">
        <v>2</v>
      </c>
      <c r="S3847">
        <v>1.68</v>
      </c>
      <c r="T3847">
        <v>1.7</v>
      </c>
      <c r="U3847">
        <v>423.81</v>
      </c>
      <c r="V3847">
        <v>111.72</v>
      </c>
      <c r="W3847">
        <v>2.58</v>
      </c>
      <c r="X3847">
        <v>10.64</v>
      </c>
      <c r="Y3847">
        <v>4.0199999999999996</v>
      </c>
      <c r="Z3847">
        <v>2</v>
      </c>
      <c r="AA3847" t="s">
        <v>4250</v>
      </c>
      <c r="AB3847">
        <v>0</v>
      </c>
      <c r="AC3847">
        <v>5</v>
      </c>
      <c r="AD3847">
        <v>4.320214285714286</v>
      </c>
      <c r="AF3847" t="s">
        <v>7949</v>
      </c>
      <c r="AI3847">
        <v>0</v>
      </c>
      <c r="AJ3847">
        <v>0</v>
      </c>
      <c r="AM3847" t="s">
        <v>20019</v>
      </c>
    </row>
    <row r="3848" spans="1:39" x14ac:dyDescent="0.25">
      <c r="A3848" t="s">
        <v>10588</v>
      </c>
      <c r="B3848" t="s">
        <v>4841</v>
      </c>
      <c r="C3848" t="s">
        <v>4842</v>
      </c>
      <c r="D3848">
        <v>88</v>
      </c>
      <c r="E3848" t="s">
        <v>4845</v>
      </c>
      <c r="F3848">
        <v>7.06</v>
      </c>
      <c r="K3848" t="s">
        <v>6860</v>
      </c>
      <c r="M3848" t="s">
        <v>15169</v>
      </c>
      <c r="N3848">
        <v>8</v>
      </c>
      <c r="O3848" t="s">
        <v>15550</v>
      </c>
      <c r="P3848" t="s">
        <v>18240</v>
      </c>
      <c r="Q3848">
        <v>4</v>
      </c>
      <c r="R3848">
        <v>3</v>
      </c>
      <c r="S3848">
        <v>0.99</v>
      </c>
      <c r="T3848">
        <v>2.0699999999999998</v>
      </c>
      <c r="U3848">
        <v>486.6</v>
      </c>
      <c r="V3848">
        <v>70.59</v>
      </c>
      <c r="W3848">
        <v>4.33</v>
      </c>
      <c r="X3848">
        <v>13.91</v>
      </c>
      <c r="Y3848">
        <v>8.25</v>
      </c>
      <c r="Z3848">
        <v>2</v>
      </c>
      <c r="AA3848" t="s">
        <v>4250</v>
      </c>
      <c r="AB3848">
        <v>0</v>
      </c>
      <c r="AC3848">
        <v>9</v>
      </c>
      <c r="AD3848">
        <v>4.1373809523809522</v>
      </c>
      <c r="AF3848" t="s">
        <v>7949</v>
      </c>
      <c r="AI3848">
        <v>0</v>
      </c>
      <c r="AJ3848">
        <v>0</v>
      </c>
      <c r="AK3848" t="s">
        <v>19965</v>
      </c>
      <c r="AL3848" t="s">
        <v>19965</v>
      </c>
      <c r="AM3848" t="s">
        <v>20019</v>
      </c>
    </row>
    <row r="3849" spans="1:39" x14ac:dyDescent="0.25">
      <c r="A3849" t="s">
        <v>10588</v>
      </c>
      <c r="B3849" t="s">
        <v>4841</v>
      </c>
      <c r="C3849" t="s">
        <v>4842</v>
      </c>
      <c r="D3849">
        <v>88</v>
      </c>
      <c r="E3849" t="s">
        <v>4845</v>
      </c>
      <c r="F3849">
        <v>7.06</v>
      </c>
      <c r="K3849" t="s">
        <v>6860</v>
      </c>
      <c r="M3849" t="s">
        <v>15175</v>
      </c>
      <c r="N3849">
        <v>8</v>
      </c>
      <c r="O3849" t="s">
        <v>15558</v>
      </c>
      <c r="P3849" t="s">
        <v>18240</v>
      </c>
      <c r="Q3849">
        <v>4</v>
      </c>
      <c r="R3849">
        <v>3</v>
      </c>
      <c r="S3849">
        <v>0.99</v>
      </c>
      <c r="T3849">
        <v>2.0699999999999998</v>
      </c>
      <c r="U3849">
        <v>486.6</v>
      </c>
      <c r="V3849">
        <v>70.59</v>
      </c>
      <c r="W3849">
        <v>4.33</v>
      </c>
      <c r="X3849">
        <v>13.91</v>
      </c>
      <c r="Y3849">
        <v>8.25</v>
      </c>
      <c r="Z3849">
        <v>2</v>
      </c>
      <c r="AA3849" t="s">
        <v>4250</v>
      </c>
      <c r="AB3849">
        <v>0</v>
      </c>
      <c r="AC3849">
        <v>9</v>
      </c>
      <c r="AD3849">
        <v>4.1373809523809522</v>
      </c>
      <c r="AF3849" t="s">
        <v>7949</v>
      </c>
      <c r="AI3849">
        <v>0</v>
      </c>
      <c r="AJ3849">
        <v>0</v>
      </c>
      <c r="AK3849" t="s">
        <v>19971</v>
      </c>
      <c r="AL3849" t="s">
        <v>19971</v>
      </c>
      <c r="AM3849" t="s">
        <v>20019</v>
      </c>
    </row>
    <row r="3850" spans="1:39" x14ac:dyDescent="0.25">
      <c r="A3850" t="s">
        <v>10589</v>
      </c>
      <c r="B3850" t="s">
        <v>4841</v>
      </c>
      <c r="C3850" t="s">
        <v>4842</v>
      </c>
      <c r="D3850">
        <v>88</v>
      </c>
      <c r="E3850" t="s">
        <v>4845</v>
      </c>
      <c r="F3850">
        <v>7.06</v>
      </c>
      <c r="K3850" t="s">
        <v>6860</v>
      </c>
      <c r="L3850" t="s">
        <v>6861</v>
      </c>
      <c r="M3850" t="s">
        <v>6891</v>
      </c>
      <c r="N3850">
        <v>9</v>
      </c>
      <c r="O3850" t="s">
        <v>15349</v>
      </c>
      <c r="P3850" t="s">
        <v>18241</v>
      </c>
      <c r="Q3850">
        <v>5</v>
      </c>
      <c r="R3850">
        <v>3</v>
      </c>
      <c r="S3850">
        <v>4</v>
      </c>
      <c r="T3850">
        <v>4.12</v>
      </c>
      <c r="U3850">
        <v>584.6</v>
      </c>
      <c r="V3850">
        <v>84.58</v>
      </c>
      <c r="W3850">
        <v>5.0199999999999996</v>
      </c>
      <c r="X3850">
        <v>13.68</v>
      </c>
      <c r="Y3850">
        <v>6.92</v>
      </c>
      <c r="Z3850">
        <v>2</v>
      </c>
      <c r="AA3850" t="s">
        <v>4250</v>
      </c>
      <c r="AB3850">
        <v>2</v>
      </c>
      <c r="AC3850">
        <v>7</v>
      </c>
      <c r="AD3850">
        <v>2.606666666666666</v>
      </c>
      <c r="AF3850" t="s">
        <v>7949</v>
      </c>
      <c r="AI3850">
        <v>0</v>
      </c>
      <c r="AJ3850">
        <v>0</v>
      </c>
      <c r="AK3850" t="s">
        <v>19882</v>
      </c>
      <c r="AL3850" t="s">
        <v>19882</v>
      </c>
      <c r="AM3850" t="s">
        <v>20019</v>
      </c>
    </row>
    <row r="3851" spans="1:39" x14ac:dyDescent="0.25">
      <c r="A3851" t="s">
        <v>10007</v>
      </c>
      <c r="B3851" t="s">
        <v>4841</v>
      </c>
      <c r="C3851" t="s">
        <v>4842</v>
      </c>
      <c r="D3851">
        <v>88</v>
      </c>
      <c r="E3851" t="s">
        <v>4845</v>
      </c>
      <c r="F3851">
        <v>7.06</v>
      </c>
      <c r="I3851" t="s">
        <v>13779</v>
      </c>
      <c r="K3851" t="s">
        <v>6860</v>
      </c>
      <c r="L3851" t="s">
        <v>6861</v>
      </c>
      <c r="M3851" t="s">
        <v>14979</v>
      </c>
      <c r="N3851">
        <v>8</v>
      </c>
      <c r="O3851" t="s">
        <v>15302</v>
      </c>
      <c r="P3851" t="s">
        <v>17659</v>
      </c>
      <c r="Q3851">
        <v>8</v>
      </c>
      <c r="R3851">
        <v>2</v>
      </c>
      <c r="S3851">
        <v>3.31</v>
      </c>
      <c r="T3851">
        <v>3.31</v>
      </c>
      <c r="U3851">
        <v>455.8</v>
      </c>
      <c r="V3851">
        <v>111.2</v>
      </c>
      <c r="W3851">
        <v>3.84</v>
      </c>
      <c r="Y3851">
        <v>3.79</v>
      </c>
      <c r="Z3851">
        <v>3</v>
      </c>
      <c r="AA3851" t="s">
        <v>4250</v>
      </c>
      <c r="AB3851">
        <v>0</v>
      </c>
      <c r="AC3851">
        <v>3</v>
      </c>
      <c r="AD3851">
        <v>3.2990476190476179</v>
      </c>
      <c r="AF3851" t="s">
        <v>7949</v>
      </c>
      <c r="AI3851">
        <v>0</v>
      </c>
      <c r="AJ3851">
        <v>0</v>
      </c>
      <c r="AM3851" t="s">
        <v>20019</v>
      </c>
    </row>
    <row r="3852" spans="1:39" x14ac:dyDescent="0.25">
      <c r="A3852" t="s">
        <v>10456</v>
      </c>
      <c r="B3852" t="s">
        <v>4841</v>
      </c>
      <c r="C3852" t="s">
        <v>4842</v>
      </c>
      <c r="D3852">
        <v>88</v>
      </c>
      <c r="E3852" t="s">
        <v>4845</v>
      </c>
      <c r="F3852">
        <v>7.06</v>
      </c>
      <c r="I3852" t="s">
        <v>13780</v>
      </c>
      <c r="K3852" t="s">
        <v>6860</v>
      </c>
      <c r="L3852" t="s">
        <v>6861</v>
      </c>
      <c r="M3852" t="s">
        <v>14972</v>
      </c>
      <c r="N3852">
        <v>8</v>
      </c>
      <c r="O3852" t="s">
        <v>15293</v>
      </c>
      <c r="P3852" t="s">
        <v>18108</v>
      </c>
      <c r="Q3852">
        <v>5</v>
      </c>
      <c r="R3852">
        <v>2</v>
      </c>
      <c r="S3852">
        <v>3.71</v>
      </c>
      <c r="T3852">
        <v>3.72</v>
      </c>
      <c r="U3852">
        <v>516.78</v>
      </c>
      <c r="V3852">
        <v>89.6</v>
      </c>
      <c r="W3852">
        <v>4.9800000000000004</v>
      </c>
      <c r="X3852">
        <v>8.9</v>
      </c>
      <c r="Y3852">
        <v>3.63</v>
      </c>
      <c r="Z3852">
        <v>2</v>
      </c>
      <c r="AA3852" t="s">
        <v>4250</v>
      </c>
      <c r="AB3852">
        <v>1</v>
      </c>
      <c r="AC3852">
        <v>4</v>
      </c>
      <c r="AD3852">
        <v>3.2850000000000001</v>
      </c>
      <c r="AF3852" t="s">
        <v>7949</v>
      </c>
      <c r="AI3852">
        <v>0</v>
      </c>
      <c r="AJ3852">
        <v>0</v>
      </c>
      <c r="AM3852" t="s">
        <v>20019</v>
      </c>
    </row>
    <row r="3853" spans="1:39" x14ac:dyDescent="0.25">
      <c r="A3853" t="s">
        <v>10437</v>
      </c>
      <c r="B3853" t="s">
        <v>4841</v>
      </c>
      <c r="C3853" t="s">
        <v>4842</v>
      </c>
      <c r="D3853">
        <v>88</v>
      </c>
      <c r="E3853" t="s">
        <v>4845</v>
      </c>
      <c r="F3853">
        <v>7.06</v>
      </c>
      <c r="I3853" t="s">
        <v>13781</v>
      </c>
      <c r="K3853" t="s">
        <v>6860</v>
      </c>
      <c r="L3853" t="s">
        <v>6861</v>
      </c>
      <c r="M3853" t="s">
        <v>14972</v>
      </c>
      <c r="N3853">
        <v>8</v>
      </c>
      <c r="O3853" t="s">
        <v>15293</v>
      </c>
      <c r="P3853" t="s">
        <v>18089</v>
      </c>
      <c r="Q3853">
        <v>5</v>
      </c>
      <c r="R3853">
        <v>2</v>
      </c>
      <c r="S3853">
        <v>2.6</v>
      </c>
      <c r="T3853">
        <v>2.6</v>
      </c>
      <c r="U3853">
        <v>464.34</v>
      </c>
      <c r="V3853">
        <v>89.6</v>
      </c>
      <c r="W3853">
        <v>4.24</v>
      </c>
      <c r="X3853">
        <v>10.31</v>
      </c>
      <c r="Y3853">
        <v>3.75</v>
      </c>
      <c r="Z3853">
        <v>2</v>
      </c>
      <c r="AA3853" t="s">
        <v>4250</v>
      </c>
      <c r="AB3853">
        <v>0</v>
      </c>
      <c r="AC3853">
        <v>5</v>
      </c>
      <c r="AD3853">
        <v>4.4547142857142861</v>
      </c>
      <c r="AF3853" t="s">
        <v>7949</v>
      </c>
      <c r="AI3853">
        <v>0</v>
      </c>
      <c r="AJ3853">
        <v>0</v>
      </c>
      <c r="AM3853" t="s">
        <v>20019</v>
      </c>
    </row>
    <row r="3854" spans="1:39" x14ac:dyDescent="0.25">
      <c r="A3854" t="s">
        <v>10590</v>
      </c>
      <c r="B3854" t="s">
        <v>4841</v>
      </c>
      <c r="C3854" t="s">
        <v>4842</v>
      </c>
      <c r="D3854">
        <v>88</v>
      </c>
      <c r="E3854" t="s">
        <v>4845</v>
      </c>
      <c r="F3854">
        <v>7.06</v>
      </c>
      <c r="K3854" t="s">
        <v>6860</v>
      </c>
      <c r="M3854" t="s">
        <v>6865</v>
      </c>
      <c r="N3854">
        <v>8</v>
      </c>
      <c r="O3854" t="s">
        <v>15317</v>
      </c>
      <c r="P3854" t="s">
        <v>18242</v>
      </c>
      <c r="Q3854">
        <v>5</v>
      </c>
      <c r="R3854">
        <v>3</v>
      </c>
      <c r="S3854">
        <v>4.1500000000000004</v>
      </c>
      <c r="T3854">
        <v>4.1500000000000004</v>
      </c>
      <c r="U3854">
        <v>556.65</v>
      </c>
      <c r="V3854">
        <v>101.98</v>
      </c>
      <c r="W3854">
        <v>2.6</v>
      </c>
      <c r="X3854">
        <v>13.16</v>
      </c>
      <c r="Y3854">
        <v>5.38</v>
      </c>
      <c r="Z3854">
        <v>2</v>
      </c>
      <c r="AA3854" t="s">
        <v>4250</v>
      </c>
      <c r="AB3854">
        <v>1</v>
      </c>
      <c r="AC3854">
        <v>12</v>
      </c>
      <c r="AD3854">
        <v>2.192333333333333</v>
      </c>
      <c r="AF3854" t="s">
        <v>7949</v>
      </c>
      <c r="AI3854">
        <v>0</v>
      </c>
      <c r="AJ3854">
        <v>0</v>
      </c>
      <c r="AK3854" t="s">
        <v>19863</v>
      </c>
      <c r="AL3854" t="s">
        <v>19863</v>
      </c>
      <c r="AM3854" t="s">
        <v>20019</v>
      </c>
    </row>
    <row r="3855" spans="1:39" x14ac:dyDescent="0.25">
      <c r="A3855" t="s">
        <v>10591</v>
      </c>
      <c r="B3855" t="s">
        <v>4841</v>
      </c>
      <c r="C3855" t="s">
        <v>4842</v>
      </c>
      <c r="D3855">
        <v>88</v>
      </c>
      <c r="E3855" t="s">
        <v>4845</v>
      </c>
      <c r="F3855">
        <v>7.06</v>
      </c>
      <c r="K3855" t="s">
        <v>6860</v>
      </c>
      <c r="L3855" t="s">
        <v>6861</v>
      </c>
      <c r="M3855" t="s">
        <v>14978</v>
      </c>
      <c r="N3855">
        <v>9</v>
      </c>
      <c r="O3855" t="s">
        <v>15299</v>
      </c>
      <c r="P3855" t="s">
        <v>18243</v>
      </c>
      <c r="Q3855">
        <v>4</v>
      </c>
      <c r="R3855">
        <v>2</v>
      </c>
      <c r="S3855">
        <v>4.34</v>
      </c>
      <c r="T3855">
        <v>4.3600000000000003</v>
      </c>
      <c r="U3855">
        <v>410.52</v>
      </c>
      <c r="V3855">
        <v>80.900000000000006</v>
      </c>
      <c r="W3855">
        <v>4.68</v>
      </c>
      <c r="Y3855">
        <v>6.38</v>
      </c>
      <c r="Z3855">
        <v>4</v>
      </c>
      <c r="AA3855" t="s">
        <v>4250</v>
      </c>
      <c r="AB3855">
        <v>0</v>
      </c>
      <c r="AC3855">
        <v>6</v>
      </c>
      <c r="AD3855">
        <v>3.4591428571428571</v>
      </c>
      <c r="AF3855" t="s">
        <v>7949</v>
      </c>
      <c r="AI3855">
        <v>0</v>
      </c>
      <c r="AJ3855">
        <v>0</v>
      </c>
      <c r="AK3855" t="s">
        <v>19854</v>
      </c>
      <c r="AL3855" t="s">
        <v>19854</v>
      </c>
      <c r="AM3855" t="s">
        <v>20019</v>
      </c>
    </row>
    <row r="3856" spans="1:39" x14ac:dyDescent="0.25">
      <c r="A3856" t="s">
        <v>10592</v>
      </c>
      <c r="B3856" t="s">
        <v>4841</v>
      </c>
      <c r="C3856" t="s">
        <v>4842</v>
      </c>
      <c r="D3856">
        <v>88</v>
      </c>
      <c r="E3856" t="s">
        <v>4845</v>
      </c>
      <c r="F3856">
        <v>7.06</v>
      </c>
      <c r="K3856" t="s">
        <v>6860</v>
      </c>
      <c r="M3856" t="s">
        <v>15045</v>
      </c>
      <c r="N3856">
        <v>8</v>
      </c>
      <c r="O3856" t="s">
        <v>15393</v>
      </c>
      <c r="P3856" t="s">
        <v>18244</v>
      </c>
      <c r="Q3856">
        <v>5</v>
      </c>
      <c r="R3856">
        <v>5</v>
      </c>
      <c r="S3856">
        <v>4.8099999999999996</v>
      </c>
      <c r="T3856">
        <v>5.7</v>
      </c>
      <c r="U3856">
        <v>608.87</v>
      </c>
      <c r="V3856">
        <v>133.55000000000001</v>
      </c>
      <c r="W3856">
        <v>4.53</v>
      </c>
      <c r="X3856">
        <v>13.84</v>
      </c>
      <c r="Y3856">
        <v>8.2200000000000006</v>
      </c>
      <c r="Z3856">
        <v>2</v>
      </c>
      <c r="AA3856" t="s">
        <v>4250</v>
      </c>
      <c r="AB3856">
        <v>1</v>
      </c>
      <c r="AC3856">
        <v>20</v>
      </c>
      <c r="AD3856">
        <v>0.88999999999999968</v>
      </c>
      <c r="AF3856" t="s">
        <v>7949</v>
      </c>
      <c r="AI3856">
        <v>0</v>
      </c>
      <c r="AJ3856">
        <v>0</v>
      </c>
      <c r="AK3856" t="s">
        <v>19886</v>
      </c>
      <c r="AL3856" t="s">
        <v>19886</v>
      </c>
      <c r="AM3856" t="s">
        <v>20019</v>
      </c>
    </row>
    <row r="3857" spans="1:39" x14ac:dyDescent="0.25">
      <c r="A3857" t="s">
        <v>9218</v>
      </c>
      <c r="B3857" t="s">
        <v>4841</v>
      </c>
      <c r="C3857" t="s">
        <v>4842</v>
      </c>
      <c r="D3857">
        <v>88</v>
      </c>
      <c r="E3857" t="s">
        <v>4845</v>
      </c>
      <c r="F3857">
        <v>7.06</v>
      </c>
      <c r="K3857" t="s">
        <v>6860</v>
      </c>
      <c r="L3857" t="s">
        <v>6861</v>
      </c>
      <c r="M3857" t="s">
        <v>15101</v>
      </c>
      <c r="N3857">
        <v>9</v>
      </c>
      <c r="O3857" t="s">
        <v>15465</v>
      </c>
      <c r="P3857" t="s">
        <v>16870</v>
      </c>
      <c r="Q3857">
        <v>8</v>
      </c>
      <c r="R3857">
        <v>3</v>
      </c>
      <c r="S3857">
        <v>4.57</v>
      </c>
      <c r="T3857">
        <v>5.63</v>
      </c>
      <c r="U3857">
        <v>756.87</v>
      </c>
      <c r="V3857">
        <v>129.56</v>
      </c>
      <c r="W3857">
        <v>6.5</v>
      </c>
      <c r="X3857">
        <v>13.49</v>
      </c>
      <c r="Y3857">
        <v>8.3800000000000008</v>
      </c>
      <c r="Z3857">
        <v>5</v>
      </c>
      <c r="AA3857" t="s">
        <v>4250</v>
      </c>
      <c r="AB3857">
        <v>2</v>
      </c>
      <c r="AC3857">
        <v>17</v>
      </c>
      <c r="AD3857">
        <v>0.97666666666666635</v>
      </c>
      <c r="AF3857" t="s">
        <v>7949</v>
      </c>
      <c r="AI3857">
        <v>0</v>
      </c>
      <c r="AJ3857">
        <v>0</v>
      </c>
      <c r="AK3857" t="s">
        <v>19864</v>
      </c>
      <c r="AL3857" t="s">
        <v>19864</v>
      </c>
      <c r="AM3857" t="s">
        <v>20019</v>
      </c>
    </row>
    <row r="3858" spans="1:39" x14ac:dyDescent="0.25">
      <c r="A3858" t="s">
        <v>10593</v>
      </c>
      <c r="B3858" t="s">
        <v>4841</v>
      </c>
      <c r="C3858" t="s">
        <v>4842</v>
      </c>
      <c r="D3858">
        <v>88</v>
      </c>
      <c r="E3858" t="s">
        <v>4845</v>
      </c>
      <c r="F3858">
        <v>7.06</v>
      </c>
      <c r="I3858" t="s">
        <v>13782</v>
      </c>
      <c r="K3858" t="s">
        <v>6860</v>
      </c>
      <c r="L3858" t="s">
        <v>6861</v>
      </c>
      <c r="M3858" t="s">
        <v>15042</v>
      </c>
      <c r="N3858">
        <v>9</v>
      </c>
      <c r="O3858" t="s">
        <v>15389</v>
      </c>
      <c r="P3858" t="s">
        <v>18245</v>
      </c>
      <c r="Q3858">
        <v>5</v>
      </c>
      <c r="R3858">
        <v>1</v>
      </c>
      <c r="S3858">
        <v>0.82</v>
      </c>
      <c r="T3858">
        <v>0.82</v>
      </c>
      <c r="U3858">
        <v>391.9</v>
      </c>
      <c r="V3858">
        <v>77.150000000000006</v>
      </c>
      <c r="W3858">
        <v>2.4700000000000002</v>
      </c>
      <c r="Y3858">
        <v>3.21</v>
      </c>
      <c r="Z3858">
        <v>1</v>
      </c>
      <c r="AA3858" t="s">
        <v>4250</v>
      </c>
      <c r="AB3858">
        <v>0</v>
      </c>
      <c r="AC3858">
        <v>4</v>
      </c>
      <c r="AD3858">
        <v>5.6054761904761907</v>
      </c>
      <c r="AF3858" t="s">
        <v>7949</v>
      </c>
      <c r="AI3858">
        <v>0</v>
      </c>
      <c r="AJ3858">
        <v>0</v>
      </c>
      <c r="AM3858" t="s">
        <v>20019</v>
      </c>
    </row>
    <row r="3859" spans="1:39" x14ac:dyDescent="0.25">
      <c r="A3859" t="s">
        <v>10593</v>
      </c>
      <c r="B3859" t="s">
        <v>4841</v>
      </c>
      <c r="C3859" t="s">
        <v>4842</v>
      </c>
      <c r="D3859">
        <v>88</v>
      </c>
      <c r="E3859" t="s">
        <v>4845</v>
      </c>
      <c r="F3859">
        <v>7.06</v>
      </c>
      <c r="I3859" t="s">
        <v>13783</v>
      </c>
      <c r="K3859" t="s">
        <v>6860</v>
      </c>
      <c r="M3859" t="s">
        <v>15002</v>
      </c>
      <c r="N3859">
        <v>8</v>
      </c>
      <c r="O3859" t="s">
        <v>15332</v>
      </c>
      <c r="P3859" t="s">
        <v>18245</v>
      </c>
      <c r="Q3859">
        <v>5</v>
      </c>
      <c r="R3859">
        <v>1</v>
      </c>
      <c r="S3859">
        <v>0.82</v>
      </c>
      <c r="T3859">
        <v>0.82</v>
      </c>
      <c r="U3859">
        <v>391.9</v>
      </c>
      <c r="V3859">
        <v>77.150000000000006</v>
      </c>
      <c r="W3859">
        <v>2.4700000000000002</v>
      </c>
      <c r="Y3859">
        <v>3.21</v>
      </c>
      <c r="Z3859">
        <v>1</v>
      </c>
      <c r="AA3859" t="s">
        <v>4250</v>
      </c>
      <c r="AB3859">
        <v>0</v>
      </c>
      <c r="AC3859">
        <v>4</v>
      </c>
      <c r="AD3859">
        <v>5.6054761904761907</v>
      </c>
      <c r="AF3859" t="s">
        <v>7949</v>
      </c>
      <c r="AI3859">
        <v>0</v>
      </c>
      <c r="AJ3859">
        <v>0</v>
      </c>
      <c r="AM3859" t="s">
        <v>20019</v>
      </c>
    </row>
    <row r="3860" spans="1:39" x14ac:dyDescent="0.25">
      <c r="A3860" t="s">
        <v>10272</v>
      </c>
      <c r="B3860" t="s">
        <v>4841</v>
      </c>
      <c r="C3860" t="s">
        <v>4842</v>
      </c>
      <c r="D3860">
        <v>89</v>
      </c>
      <c r="E3860" t="s">
        <v>4845</v>
      </c>
      <c r="F3860">
        <v>7.05</v>
      </c>
      <c r="K3860" t="s">
        <v>6860</v>
      </c>
      <c r="L3860" t="s">
        <v>6861</v>
      </c>
      <c r="M3860" t="s">
        <v>15104</v>
      </c>
      <c r="N3860">
        <v>9</v>
      </c>
      <c r="O3860" t="s">
        <v>15469</v>
      </c>
      <c r="P3860" t="s">
        <v>17924</v>
      </c>
      <c r="Q3860">
        <v>7</v>
      </c>
      <c r="R3860">
        <v>1</v>
      </c>
      <c r="S3860">
        <v>1.59</v>
      </c>
      <c r="T3860">
        <v>1.6</v>
      </c>
      <c r="U3860">
        <v>352.39</v>
      </c>
      <c r="V3860">
        <v>91.85</v>
      </c>
      <c r="W3860">
        <v>2.0099999999999998</v>
      </c>
      <c r="Y3860">
        <v>5.86</v>
      </c>
      <c r="Z3860">
        <v>2</v>
      </c>
      <c r="AA3860" t="s">
        <v>4250</v>
      </c>
      <c r="AB3860">
        <v>0</v>
      </c>
      <c r="AC3860">
        <v>1</v>
      </c>
      <c r="AD3860">
        <v>5.7716666666666674</v>
      </c>
      <c r="AF3860" t="s">
        <v>7949</v>
      </c>
      <c r="AI3860">
        <v>0</v>
      </c>
      <c r="AJ3860">
        <v>0</v>
      </c>
      <c r="AK3860" t="s">
        <v>19914</v>
      </c>
      <c r="AL3860" t="s">
        <v>19914</v>
      </c>
      <c r="AM3860" t="s">
        <v>20019</v>
      </c>
    </row>
    <row r="3861" spans="1:39" x14ac:dyDescent="0.25">
      <c r="A3861" t="s">
        <v>10594</v>
      </c>
      <c r="B3861" t="s">
        <v>4841</v>
      </c>
      <c r="C3861" t="s">
        <v>4842</v>
      </c>
      <c r="D3861">
        <v>89</v>
      </c>
      <c r="E3861" t="s">
        <v>4845</v>
      </c>
      <c r="F3861">
        <v>7.05</v>
      </c>
      <c r="K3861" t="s">
        <v>6860</v>
      </c>
      <c r="L3861" t="s">
        <v>6861</v>
      </c>
      <c r="M3861" t="s">
        <v>15065</v>
      </c>
      <c r="N3861">
        <v>9</v>
      </c>
      <c r="O3861" t="s">
        <v>15418</v>
      </c>
      <c r="P3861" t="s">
        <v>18246</v>
      </c>
      <c r="Q3861">
        <v>5</v>
      </c>
      <c r="R3861">
        <v>3</v>
      </c>
      <c r="S3861">
        <v>2.89</v>
      </c>
      <c r="T3861">
        <v>3.06</v>
      </c>
      <c r="U3861">
        <v>502.48</v>
      </c>
      <c r="V3861">
        <v>79.819999999999993</v>
      </c>
      <c r="W3861">
        <v>4.16</v>
      </c>
      <c r="X3861">
        <v>13.84</v>
      </c>
      <c r="Y3861">
        <v>6.94</v>
      </c>
      <c r="Z3861">
        <v>2</v>
      </c>
      <c r="AA3861" t="s">
        <v>4250</v>
      </c>
      <c r="AB3861">
        <v>1</v>
      </c>
      <c r="AC3861">
        <v>8</v>
      </c>
      <c r="AD3861">
        <v>3.691666666666666</v>
      </c>
      <c r="AF3861" t="s">
        <v>7949</v>
      </c>
      <c r="AI3861">
        <v>0</v>
      </c>
      <c r="AJ3861">
        <v>0</v>
      </c>
      <c r="AK3861" t="s">
        <v>19915</v>
      </c>
      <c r="AL3861" t="s">
        <v>19915</v>
      </c>
      <c r="AM3861" t="s">
        <v>20019</v>
      </c>
    </row>
    <row r="3862" spans="1:39" x14ac:dyDescent="0.25">
      <c r="A3862" t="s">
        <v>8820</v>
      </c>
      <c r="B3862" t="s">
        <v>4841</v>
      </c>
      <c r="C3862" t="s">
        <v>4842</v>
      </c>
      <c r="D3862">
        <v>89</v>
      </c>
      <c r="E3862" t="s">
        <v>4845</v>
      </c>
      <c r="F3862">
        <v>7.05</v>
      </c>
      <c r="I3862" t="s">
        <v>13784</v>
      </c>
      <c r="K3862" t="s">
        <v>6860</v>
      </c>
      <c r="L3862" t="s">
        <v>6861</v>
      </c>
      <c r="M3862" t="s">
        <v>15122</v>
      </c>
      <c r="N3862">
        <v>9</v>
      </c>
      <c r="O3862" t="s">
        <v>15567</v>
      </c>
      <c r="P3862" t="s">
        <v>16472</v>
      </c>
      <c r="Q3862">
        <v>6</v>
      </c>
      <c r="R3862">
        <v>1</v>
      </c>
      <c r="S3862">
        <v>2.96</v>
      </c>
      <c r="T3862">
        <v>2.96</v>
      </c>
      <c r="U3862">
        <v>379.43</v>
      </c>
      <c r="V3862">
        <v>73.64</v>
      </c>
      <c r="W3862">
        <v>3.68</v>
      </c>
      <c r="Y3862">
        <v>4.2</v>
      </c>
      <c r="Z3862">
        <v>2</v>
      </c>
      <c r="AA3862" t="s">
        <v>4250</v>
      </c>
      <c r="AB3862">
        <v>0</v>
      </c>
      <c r="AC3862">
        <v>2</v>
      </c>
      <c r="AD3862">
        <v>5.214547619047619</v>
      </c>
      <c r="AF3862" t="s">
        <v>7949</v>
      </c>
      <c r="AI3862">
        <v>0</v>
      </c>
      <c r="AJ3862">
        <v>0</v>
      </c>
      <c r="AM3862" t="s">
        <v>20019</v>
      </c>
    </row>
    <row r="3863" spans="1:39" x14ac:dyDescent="0.25">
      <c r="A3863" t="s">
        <v>10595</v>
      </c>
      <c r="B3863" t="s">
        <v>4841</v>
      </c>
      <c r="C3863" t="s">
        <v>4842</v>
      </c>
      <c r="D3863">
        <v>89</v>
      </c>
      <c r="E3863" t="s">
        <v>4845</v>
      </c>
      <c r="F3863">
        <v>7.05</v>
      </c>
      <c r="I3863" t="s">
        <v>13785</v>
      </c>
      <c r="K3863" t="s">
        <v>6860</v>
      </c>
      <c r="L3863" t="s">
        <v>6861</v>
      </c>
      <c r="M3863" t="s">
        <v>15105</v>
      </c>
      <c r="N3863">
        <v>9</v>
      </c>
      <c r="O3863" t="s">
        <v>15473</v>
      </c>
      <c r="P3863" t="s">
        <v>18247</v>
      </c>
      <c r="Q3863">
        <v>5</v>
      </c>
      <c r="R3863">
        <v>1</v>
      </c>
      <c r="S3863">
        <v>4.4000000000000004</v>
      </c>
      <c r="T3863">
        <v>4.58</v>
      </c>
      <c r="U3863">
        <v>369.51</v>
      </c>
      <c r="V3863">
        <v>69.2</v>
      </c>
      <c r="W3863">
        <v>3.98</v>
      </c>
      <c r="Y3863">
        <v>6.93</v>
      </c>
      <c r="Z3863">
        <v>1</v>
      </c>
      <c r="AA3863" t="s">
        <v>4250</v>
      </c>
      <c r="AB3863">
        <v>0</v>
      </c>
      <c r="AC3863">
        <v>4</v>
      </c>
      <c r="AD3863">
        <v>3.9754047619047621</v>
      </c>
      <c r="AF3863" t="s">
        <v>7949</v>
      </c>
      <c r="AI3863">
        <v>0</v>
      </c>
      <c r="AJ3863">
        <v>0</v>
      </c>
      <c r="AM3863" t="s">
        <v>20019</v>
      </c>
    </row>
    <row r="3864" spans="1:39" x14ac:dyDescent="0.25">
      <c r="A3864" t="s">
        <v>10596</v>
      </c>
      <c r="B3864" t="s">
        <v>4841</v>
      </c>
      <c r="C3864" t="s">
        <v>4842</v>
      </c>
      <c r="D3864">
        <v>89</v>
      </c>
      <c r="E3864" t="s">
        <v>4845</v>
      </c>
      <c r="F3864">
        <v>7.05</v>
      </c>
      <c r="K3864" t="s">
        <v>6860</v>
      </c>
      <c r="L3864" t="s">
        <v>6861</v>
      </c>
      <c r="M3864" t="s">
        <v>6891</v>
      </c>
      <c r="N3864">
        <v>9</v>
      </c>
      <c r="O3864" t="s">
        <v>15367</v>
      </c>
      <c r="P3864" t="s">
        <v>18248</v>
      </c>
      <c r="Q3864">
        <v>5</v>
      </c>
      <c r="R3864">
        <v>4</v>
      </c>
      <c r="S3864">
        <v>1.81</v>
      </c>
      <c r="T3864">
        <v>4.0199999999999996</v>
      </c>
      <c r="U3864">
        <v>517.62</v>
      </c>
      <c r="V3864">
        <v>101.9</v>
      </c>
      <c r="W3864">
        <v>2.96</v>
      </c>
      <c r="X3864">
        <v>13.84</v>
      </c>
      <c r="Y3864">
        <v>9.56</v>
      </c>
      <c r="Z3864">
        <v>2</v>
      </c>
      <c r="AA3864" t="s">
        <v>4250</v>
      </c>
      <c r="AB3864">
        <v>1</v>
      </c>
      <c r="AC3864">
        <v>11</v>
      </c>
      <c r="AD3864">
        <v>2.313333333333333</v>
      </c>
      <c r="AF3864" t="s">
        <v>7952</v>
      </c>
      <c r="AI3864">
        <v>0</v>
      </c>
      <c r="AJ3864">
        <v>0</v>
      </c>
      <c r="AK3864" t="s">
        <v>19890</v>
      </c>
      <c r="AL3864" t="s">
        <v>19890</v>
      </c>
      <c r="AM3864" t="s">
        <v>20019</v>
      </c>
    </row>
    <row r="3865" spans="1:39" x14ac:dyDescent="0.25">
      <c r="A3865" t="s">
        <v>10597</v>
      </c>
      <c r="B3865" t="s">
        <v>4841</v>
      </c>
      <c r="C3865" t="s">
        <v>4842</v>
      </c>
      <c r="D3865">
        <v>89</v>
      </c>
      <c r="E3865" t="s">
        <v>4845</v>
      </c>
      <c r="F3865">
        <v>7.05</v>
      </c>
      <c r="K3865" t="s">
        <v>6860</v>
      </c>
      <c r="M3865" t="s">
        <v>15150</v>
      </c>
      <c r="N3865">
        <v>8</v>
      </c>
      <c r="O3865" t="s">
        <v>15526</v>
      </c>
      <c r="P3865" t="s">
        <v>18249</v>
      </c>
      <c r="Q3865">
        <v>5</v>
      </c>
      <c r="R3865">
        <v>4</v>
      </c>
      <c r="S3865">
        <v>3.81</v>
      </c>
      <c r="T3865">
        <v>4.79</v>
      </c>
      <c r="U3865">
        <v>541.69000000000005</v>
      </c>
      <c r="V3865">
        <v>99.69</v>
      </c>
      <c r="W3865">
        <v>4.3499999999999996</v>
      </c>
      <c r="X3865">
        <v>13.75</v>
      </c>
      <c r="Y3865">
        <v>8.35</v>
      </c>
      <c r="Z3865">
        <v>3</v>
      </c>
      <c r="AA3865" t="s">
        <v>4250</v>
      </c>
      <c r="AB3865">
        <v>1</v>
      </c>
      <c r="AC3865">
        <v>11</v>
      </c>
      <c r="AD3865">
        <v>1.702</v>
      </c>
      <c r="AF3865" t="s">
        <v>7949</v>
      </c>
      <c r="AI3865">
        <v>0</v>
      </c>
      <c r="AJ3865">
        <v>0</v>
      </c>
      <c r="AK3865" t="s">
        <v>19942</v>
      </c>
      <c r="AL3865" t="s">
        <v>19942</v>
      </c>
      <c r="AM3865" t="s">
        <v>20019</v>
      </c>
    </row>
    <row r="3866" spans="1:39" x14ac:dyDescent="0.25">
      <c r="A3866" t="s">
        <v>10385</v>
      </c>
      <c r="B3866" t="s">
        <v>4841</v>
      </c>
      <c r="C3866" t="s">
        <v>4842</v>
      </c>
      <c r="D3866">
        <v>89</v>
      </c>
      <c r="E3866" t="s">
        <v>4845</v>
      </c>
      <c r="F3866">
        <v>7.05</v>
      </c>
      <c r="K3866" t="s">
        <v>6860</v>
      </c>
      <c r="M3866" t="s">
        <v>14983</v>
      </c>
      <c r="N3866">
        <v>8</v>
      </c>
      <c r="O3866" t="s">
        <v>15306</v>
      </c>
      <c r="P3866" t="s">
        <v>18037</v>
      </c>
      <c r="Q3866">
        <v>5</v>
      </c>
      <c r="R3866">
        <v>3</v>
      </c>
      <c r="S3866">
        <v>0.12</v>
      </c>
      <c r="T3866">
        <v>1.07</v>
      </c>
      <c r="U3866">
        <v>531.64</v>
      </c>
      <c r="V3866">
        <v>90.9</v>
      </c>
      <c r="W3866">
        <v>3.43</v>
      </c>
      <c r="X3866">
        <v>13.86</v>
      </c>
      <c r="Y3866">
        <v>8.5</v>
      </c>
      <c r="Z3866">
        <v>2</v>
      </c>
      <c r="AA3866" t="s">
        <v>4250</v>
      </c>
      <c r="AB3866">
        <v>1</v>
      </c>
      <c r="AC3866">
        <v>13</v>
      </c>
      <c r="AD3866">
        <v>3.8866666666666672</v>
      </c>
      <c r="AF3866" t="s">
        <v>7949</v>
      </c>
      <c r="AI3866">
        <v>0</v>
      </c>
      <c r="AJ3866">
        <v>0</v>
      </c>
      <c r="AK3866" t="s">
        <v>19858</v>
      </c>
      <c r="AL3866" t="s">
        <v>19858</v>
      </c>
      <c r="AM3866" t="s">
        <v>20019</v>
      </c>
    </row>
    <row r="3867" spans="1:39" x14ac:dyDescent="0.25">
      <c r="A3867" t="s">
        <v>9643</v>
      </c>
      <c r="B3867" t="s">
        <v>4841</v>
      </c>
      <c r="C3867" t="s">
        <v>4842</v>
      </c>
      <c r="D3867">
        <v>89</v>
      </c>
      <c r="E3867" t="s">
        <v>4845</v>
      </c>
      <c r="F3867">
        <v>7.05</v>
      </c>
      <c r="K3867" t="s">
        <v>6860</v>
      </c>
      <c r="L3867" t="s">
        <v>6861</v>
      </c>
      <c r="M3867" t="s">
        <v>15001</v>
      </c>
      <c r="N3867">
        <v>9</v>
      </c>
      <c r="O3867" t="s">
        <v>15331</v>
      </c>
      <c r="P3867" t="s">
        <v>17295</v>
      </c>
      <c r="Q3867">
        <v>6</v>
      </c>
      <c r="R3867">
        <v>3</v>
      </c>
      <c r="S3867">
        <v>-0.11</v>
      </c>
      <c r="T3867">
        <v>1.89</v>
      </c>
      <c r="U3867">
        <v>587.71</v>
      </c>
      <c r="V3867">
        <v>100.13</v>
      </c>
      <c r="W3867">
        <v>3.01</v>
      </c>
      <c r="X3867">
        <v>13.86</v>
      </c>
      <c r="Y3867">
        <v>9.43</v>
      </c>
      <c r="Z3867">
        <v>2</v>
      </c>
      <c r="AA3867" t="s">
        <v>4250</v>
      </c>
      <c r="AB3867">
        <v>1</v>
      </c>
      <c r="AC3867">
        <v>15</v>
      </c>
      <c r="AD3867">
        <v>3.1140000000000012</v>
      </c>
      <c r="AF3867" t="s">
        <v>7952</v>
      </c>
      <c r="AI3867">
        <v>0</v>
      </c>
      <c r="AJ3867">
        <v>0</v>
      </c>
      <c r="AK3867" t="s">
        <v>19858</v>
      </c>
      <c r="AL3867" t="s">
        <v>19858</v>
      </c>
      <c r="AM3867" t="s">
        <v>20019</v>
      </c>
    </row>
    <row r="3868" spans="1:39" x14ac:dyDescent="0.25">
      <c r="A3868" t="s">
        <v>10598</v>
      </c>
      <c r="B3868" t="s">
        <v>4841</v>
      </c>
      <c r="C3868" t="s">
        <v>4842</v>
      </c>
      <c r="D3868">
        <v>89</v>
      </c>
      <c r="E3868" t="s">
        <v>4845</v>
      </c>
      <c r="F3868">
        <v>7.05</v>
      </c>
      <c r="K3868" t="s">
        <v>6860</v>
      </c>
      <c r="M3868" t="s">
        <v>14992</v>
      </c>
      <c r="N3868">
        <v>8</v>
      </c>
      <c r="O3868" t="s">
        <v>15318</v>
      </c>
      <c r="P3868" t="s">
        <v>18250</v>
      </c>
      <c r="Q3868">
        <v>5</v>
      </c>
      <c r="R3868">
        <v>4</v>
      </c>
      <c r="S3868">
        <v>3.83</v>
      </c>
      <c r="T3868">
        <v>4.87</v>
      </c>
      <c r="U3868">
        <v>587.66999999999996</v>
      </c>
      <c r="V3868">
        <v>99.69</v>
      </c>
      <c r="W3868">
        <v>4.96</v>
      </c>
      <c r="X3868">
        <v>13.22</v>
      </c>
      <c r="Y3868">
        <v>8.31</v>
      </c>
      <c r="Z3868">
        <v>4</v>
      </c>
      <c r="AA3868" t="s">
        <v>4250</v>
      </c>
      <c r="AB3868">
        <v>1</v>
      </c>
      <c r="AC3868">
        <v>13</v>
      </c>
      <c r="AD3868">
        <v>1.6719999999999999</v>
      </c>
      <c r="AF3868" t="s">
        <v>7949</v>
      </c>
      <c r="AI3868">
        <v>0</v>
      </c>
      <c r="AJ3868">
        <v>0</v>
      </c>
      <c r="AK3868" t="s">
        <v>19864</v>
      </c>
      <c r="AL3868" t="s">
        <v>19864</v>
      </c>
      <c r="AM3868" t="s">
        <v>20019</v>
      </c>
    </row>
    <row r="3869" spans="1:39" x14ac:dyDescent="0.25">
      <c r="A3869" t="s">
        <v>10599</v>
      </c>
      <c r="B3869" t="s">
        <v>4841</v>
      </c>
      <c r="C3869" t="s">
        <v>4842</v>
      </c>
      <c r="D3869">
        <v>89</v>
      </c>
      <c r="E3869" t="s">
        <v>4845</v>
      </c>
      <c r="F3869">
        <v>7.05</v>
      </c>
      <c r="K3869" t="s">
        <v>6860</v>
      </c>
      <c r="L3869" t="s">
        <v>6861</v>
      </c>
      <c r="M3869" t="s">
        <v>15196</v>
      </c>
      <c r="N3869">
        <v>9</v>
      </c>
      <c r="O3869" t="s">
        <v>15585</v>
      </c>
      <c r="P3869" t="s">
        <v>18251</v>
      </c>
      <c r="Q3869">
        <v>10</v>
      </c>
      <c r="R3869">
        <v>4</v>
      </c>
      <c r="S3869">
        <v>3.65</v>
      </c>
      <c r="T3869">
        <v>5.62</v>
      </c>
      <c r="U3869">
        <v>664.75</v>
      </c>
      <c r="V3869">
        <v>175.32</v>
      </c>
      <c r="W3869">
        <v>3.5</v>
      </c>
      <c r="X3869">
        <v>4.26</v>
      </c>
      <c r="Y3869">
        <v>0.6</v>
      </c>
      <c r="Z3869">
        <v>5</v>
      </c>
      <c r="AA3869" t="s">
        <v>4250</v>
      </c>
      <c r="AB3869">
        <v>1</v>
      </c>
      <c r="AC3869">
        <v>11</v>
      </c>
      <c r="AD3869">
        <v>1.175</v>
      </c>
      <c r="AF3869" t="s">
        <v>7951</v>
      </c>
      <c r="AI3869">
        <v>0</v>
      </c>
      <c r="AJ3869">
        <v>0</v>
      </c>
      <c r="AK3869" t="s">
        <v>19980</v>
      </c>
      <c r="AL3869" t="s">
        <v>19980</v>
      </c>
      <c r="AM3869" t="s">
        <v>20019</v>
      </c>
    </row>
    <row r="3870" spans="1:39" x14ac:dyDescent="0.25">
      <c r="A3870" t="s">
        <v>10600</v>
      </c>
      <c r="B3870" t="s">
        <v>4841</v>
      </c>
      <c r="C3870" t="s">
        <v>4842</v>
      </c>
      <c r="D3870">
        <v>89</v>
      </c>
      <c r="E3870" t="s">
        <v>4845</v>
      </c>
      <c r="F3870">
        <v>7.05</v>
      </c>
      <c r="I3870" t="s">
        <v>13786</v>
      </c>
      <c r="K3870" t="s">
        <v>6860</v>
      </c>
      <c r="L3870" t="s">
        <v>6861</v>
      </c>
      <c r="M3870" t="s">
        <v>15021</v>
      </c>
      <c r="N3870">
        <v>9</v>
      </c>
      <c r="O3870" t="s">
        <v>15359</v>
      </c>
      <c r="P3870" t="s">
        <v>18252</v>
      </c>
      <c r="Q3870">
        <v>5</v>
      </c>
      <c r="R3870">
        <v>1</v>
      </c>
      <c r="S3870">
        <v>3.26</v>
      </c>
      <c r="T3870">
        <v>4.99</v>
      </c>
      <c r="U3870">
        <v>456.5</v>
      </c>
      <c r="V3870">
        <v>74.64</v>
      </c>
      <c r="W3870">
        <v>4.58</v>
      </c>
      <c r="Y3870">
        <v>9.4600000000000009</v>
      </c>
      <c r="Z3870">
        <v>3</v>
      </c>
      <c r="AA3870" t="s">
        <v>4250</v>
      </c>
      <c r="AB3870">
        <v>0</v>
      </c>
      <c r="AC3870">
        <v>1</v>
      </c>
      <c r="AD3870">
        <v>2.789047619047619</v>
      </c>
      <c r="AF3870" t="s">
        <v>7952</v>
      </c>
      <c r="AI3870">
        <v>0</v>
      </c>
      <c r="AJ3870">
        <v>0</v>
      </c>
      <c r="AM3870" t="s">
        <v>20019</v>
      </c>
    </row>
    <row r="3871" spans="1:39" x14ac:dyDescent="0.25">
      <c r="A3871" t="s">
        <v>10600</v>
      </c>
      <c r="B3871" t="s">
        <v>4841</v>
      </c>
      <c r="C3871" t="s">
        <v>4842</v>
      </c>
      <c r="D3871">
        <v>89</v>
      </c>
      <c r="E3871" t="s">
        <v>4845</v>
      </c>
      <c r="F3871">
        <v>7.05</v>
      </c>
      <c r="I3871" t="s">
        <v>13787</v>
      </c>
      <c r="K3871" t="s">
        <v>6860</v>
      </c>
      <c r="M3871" t="s">
        <v>14977</v>
      </c>
      <c r="N3871">
        <v>8</v>
      </c>
      <c r="O3871" t="s">
        <v>15298</v>
      </c>
      <c r="P3871" t="s">
        <v>18252</v>
      </c>
      <c r="Q3871">
        <v>5</v>
      </c>
      <c r="R3871">
        <v>1</v>
      </c>
      <c r="S3871">
        <v>3.26</v>
      </c>
      <c r="T3871">
        <v>4.99</v>
      </c>
      <c r="U3871">
        <v>456.5</v>
      </c>
      <c r="V3871">
        <v>74.64</v>
      </c>
      <c r="W3871">
        <v>4.58</v>
      </c>
      <c r="Y3871">
        <v>9.4600000000000009</v>
      </c>
      <c r="Z3871">
        <v>3</v>
      </c>
      <c r="AA3871" t="s">
        <v>4250</v>
      </c>
      <c r="AB3871">
        <v>0</v>
      </c>
      <c r="AC3871">
        <v>1</v>
      </c>
      <c r="AD3871">
        <v>2.789047619047619</v>
      </c>
      <c r="AF3871" t="s">
        <v>7952</v>
      </c>
      <c r="AI3871">
        <v>0</v>
      </c>
      <c r="AJ3871">
        <v>0</v>
      </c>
      <c r="AM3871" t="s">
        <v>20019</v>
      </c>
    </row>
    <row r="3872" spans="1:39" x14ac:dyDescent="0.25">
      <c r="A3872" t="s">
        <v>10601</v>
      </c>
      <c r="B3872" t="s">
        <v>4841</v>
      </c>
      <c r="C3872" t="s">
        <v>4842</v>
      </c>
      <c r="D3872">
        <v>89</v>
      </c>
      <c r="E3872" t="s">
        <v>4845</v>
      </c>
      <c r="F3872">
        <v>7.05</v>
      </c>
      <c r="I3872" t="s">
        <v>13788</v>
      </c>
      <c r="K3872" t="s">
        <v>6860</v>
      </c>
      <c r="L3872" t="s">
        <v>6861</v>
      </c>
      <c r="M3872" t="s">
        <v>15000</v>
      </c>
      <c r="N3872">
        <v>9</v>
      </c>
      <c r="O3872" t="s">
        <v>15330</v>
      </c>
      <c r="P3872" t="s">
        <v>18253</v>
      </c>
      <c r="Q3872">
        <v>5</v>
      </c>
      <c r="R3872">
        <v>1</v>
      </c>
      <c r="S3872">
        <v>4.7300000000000004</v>
      </c>
      <c r="T3872">
        <v>4.93</v>
      </c>
      <c r="U3872">
        <v>426.56</v>
      </c>
      <c r="V3872">
        <v>72.86</v>
      </c>
      <c r="W3872">
        <v>4.54</v>
      </c>
      <c r="Y3872">
        <v>6.96</v>
      </c>
      <c r="Z3872">
        <v>2</v>
      </c>
      <c r="AA3872" t="s">
        <v>4250</v>
      </c>
      <c r="AB3872">
        <v>0</v>
      </c>
      <c r="AC3872">
        <v>2</v>
      </c>
      <c r="AD3872">
        <v>3.3929047619047621</v>
      </c>
      <c r="AF3872" t="s">
        <v>7949</v>
      </c>
      <c r="AI3872">
        <v>0</v>
      </c>
      <c r="AJ3872">
        <v>0</v>
      </c>
      <c r="AM3872" t="s">
        <v>20019</v>
      </c>
    </row>
    <row r="3873" spans="1:39" x14ac:dyDescent="0.25">
      <c r="A3873" t="s">
        <v>10602</v>
      </c>
      <c r="B3873" t="s">
        <v>4841</v>
      </c>
      <c r="C3873" t="s">
        <v>4842</v>
      </c>
      <c r="D3873">
        <v>89.13</v>
      </c>
      <c r="E3873" t="s">
        <v>4845</v>
      </c>
      <c r="F3873">
        <v>7.05</v>
      </c>
      <c r="K3873" t="s">
        <v>6860</v>
      </c>
      <c r="L3873" t="s">
        <v>6861</v>
      </c>
      <c r="M3873" t="s">
        <v>15106</v>
      </c>
      <c r="N3873">
        <v>9</v>
      </c>
      <c r="O3873" t="s">
        <v>15474</v>
      </c>
      <c r="P3873" t="s">
        <v>18254</v>
      </c>
      <c r="Q3873">
        <v>6</v>
      </c>
      <c r="R3873">
        <v>1</v>
      </c>
      <c r="S3873">
        <v>2.4700000000000002</v>
      </c>
      <c r="T3873">
        <v>2.54</v>
      </c>
      <c r="U3873">
        <v>415.47</v>
      </c>
      <c r="V3873">
        <v>76.099999999999994</v>
      </c>
      <c r="W3873">
        <v>3.57</v>
      </c>
      <c r="Y3873">
        <v>6.73</v>
      </c>
      <c r="Z3873">
        <v>3</v>
      </c>
      <c r="AA3873" t="s">
        <v>4250</v>
      </c>
      <c r="AB3873">
        <v>0</v>
      </c>
      <c r="AC3873">
        <v>4</v>
      </c>
      <c r="AD3873">
        <v>5.2021190476190471</v>
      </c>
      <c r="AF3873" t="s">
        <v>7949</v>
      </c>
      <c r="AI3873">
        <v>0</v>
      </c>
      <c r="AJ3873">
        <v>0</v>
      </c>
      <c r="AK3873" t="s">
        <v>19920</v>
      </c>
      <c r="AL3873" t="s">
        <v>19920</v>
      </c>
      <c r="AM3873" t="s">
        <v>20019</v>
      </c>
    </row>
    <row r="3874" spans="1:39" x14ac:dyDescent="0.25">
      <c r="A3874" t="s">
        <v>10382</v>
      </c>
      <c r="B3874" t="s">
        <v>4841</v>
      </c>
      <c r="C3874" t="s">
        <v>4842</v>
      </c>
      <c r="D3874">
        <v>89.2</v>
      </c>
      <c r="E3874" t="s">
        <v>4845</v>
      </c>
      <c r="F3874">
        <v>7.05</v>
      </c>
      <c r="I3874" t="s">
        <v>13789</v>
      </c>
      <c r="K3874" t="s">
        <v>6860</v>
      </c>
      <c r="L3874" t="s">
        <v>6861</v>
      </c>
      <c r="M3874" t="s">
        <v>14979</v>
      </c>
      <c r="N3874">
        <v>8</v>
      </c>
      <c r="O3874" t="s">
        <v>15302</v>
      </c>
      <c r="P3874" t="s">
        <v>18034</v>
      </c>
      <c r="Q3874">
        <v>6</v>
      </c>
      <c r="R3874">
        <v>2</v>
      </c>
      <c r="S3874">
        <v>1.8</v>
      </c>
      <c r="T3874">
        <v>1.8</v>
      </c>
      <c r="U3874">
        <v>421.35</v>
      </c>
      <c r="V3874">
        <v>113.39</v>
      </c>
      <c r="W3874">
        <v>3.04</v>
      </c>
      <c r="X3874">
        <v>10.97</v>
      </c>
      <c r="Y3874">
        <v>3.85</v>
      </c>
      <c r="Z3874">
        <v>2</v>
      </c>
      <c r="AA3874" t="s">
        <v>4250</v>
      </c>
      <c r="AB3874">
        <v>0</v>
      </c>
      <c r="AC3874">
        <v>4</v>
      </c>
      <c r="AD3874">
        <v>4.2821190476190472</v>
      </c>
      <c r="AF3874" t="s">
        <v>7949</v>
      </c>
      <c r="AI3874">
        <v>0</v>
      </c>
      <c r="AJ3874">
        <v>0</v>
      </c>
      <c r="AM3874" t="s">
        <v>20019</v>
      </c>
    </row>
    <row r="3875" spans="1:39" x14ac:dyDescent="0.25">
      <c r="A3875" t="s">
        <v>10603</v>
      </c>
      <c r="B3875" t="s">
        <v>4841</v>
      </c>
      <c r="C3875" t="s">
        <v>4842</v>
      </c>
      <c r="D3875">
        <v>89.5</v>
      </c>
      <c r="E3875" t="s">
        <v>4845</v>
      </c>
      <c r="F3875">
        <v>7.05</v>
      </c>
      <c r="I3875" t="s">
        <v>13790</v>
      </c>
      <c r="K3875" t="s">
        <v>6860</v>
      </c>
      <c r="L3875" t="s">
        <v>6861</v>
      </c>
      <c r="M3875" t="s">
        <v>14987</v>
      </c>
      <c r="N3875">
        <v>9</v>
      </c>
      <c r="O3875" t="s">
        <v>15311</v>
      </c>
      <c r="P3875" t="s">
        <v>18255</v>
      </c>
      <c r="Q3875">
        <v>7</v>
      </c>
      <c r="R3875">
        <v>2</v>
      </c>
      <c r="S3875">
        <v>2.0699999999999998</v>
      </c>
      <c r="T3875">
        <v>2.08</v>
      </c>
      <c r="U3875">
        <v>423.81</v>
      </c>
      <c r="V3875">
        <v>111.72</v>
      </c>
      <c r="W3875">
        <v>2.58</v>
      </c>
      <c r="X3875">
        <v>9.06</v>
      </c>
      <c r="Y3875">
        <v>4.01</v>
      </c>
      <c r="Z3875">
        <v>2</v>
      </c>
      <c r="AA3875" t="s">
        <v>4250</v>
      </c>
      <c r="AB3875">
        <v>0</v>
      </c>
      <c r="AC3875">
        <v>5</v>
      </c>
      <c r="AD3875">
        <v>4.2852142857142859</v>
      </c>
      <c r="AF3875" t="s">
        <v>7949</v>
      </c>
      <c r="AI3875">
        <v>0</v>
      </c>
      <c r="AJ3875">
        <v>0</v>
      </c>
      <c r="AM3875" t="s">
        <v>20019</v>
      </c>
    </row>
    <row r="3876" spans="1:39" x14ac:dyDescent="0.25">
      <c r="A3876" t="s">
        <v>10604</v>
      </c>
      <c r="B3876" t="s">
        <v>4841</v>
      </c>
      <c r="C3876" t="s">
        <v>4842</v>
      </c>
      <c r="D3876">
        <v>89.7</v>
      </c>
      <c r="E3876" t="s">
        <v>4845</v>
      </c>
      <c r="F3876">
        <v>7.05</v>
      </c>
      <c r="I3876" t="s">
        <v>13791</v>
      </c>
      <c r="K3876" t="s">
        <v>6860</v>
      </c>
      <c r="M3876" t="s">
        <v>15002</v>
      </c>
      <c r="N3876">
        <v>8</v>
      </c>
      <c r="O3876" t="s">
        <v>15332</v>
      </c>
      <c r="P3876" t="s">
        <v>18256</v>
      </c>
      <c r="Q3876">
        <v>6</v>
      </c>
      <c r="R3876">
        <v>1</v>
      </c>
      <c r="S3876">
        <v>2.2799999999999998</v>
      </c>
      <c r="T3876">
        <v>2.2999999999999998</v>
      </c>
      <c r="U3876">
        <v>503.47</v>
      </c>
      <c r="V3876">
        <v>80.81</v>
      </c>
      <c r="W3876">
        <v>4.46</v>
      </c>
      <c r="Y3876">
        <v>5.93</v>
      </c>
      <c r="Z3876">
        <v>2</v>
      </c>
      <c r="AA3876" t="s">
        <v>4250</v>
      </c>
      <c r="AB3876">
        <v>1</v>
      </c>
      <c r="AC3876">
        <v>3</v>
      </c>
      <c r="AD3876">
        <v>4.6933333333333334</v>
      </c>
      <c r="AF3876" t="s">
        <v>7949</v>
      </c>
      <c r="AI3876">
        <v>0</v>
      </c>
      <c r="AJ3876">
        <v>0</v>
      </c>
      <c r="AM3876" t="s">
        <v>20019</v>
      </c>
    </row>
    <row r="3877" spans="1:39" x14ac:dyDescent="0.25">
      <c r="A3877" t="s">
        <v>8206</v>
      </c>
      <c r="B3877" t="s">
        <v>4841</v>
      </c>
      <c r="C3877" t="s">
        <v>4842</v>
      </c>
      <c r="D3877">
        <v>89.95</v>
      </c>
      <c r="E3877" t="s">
        <v>4845</v>
      </c>
      <c r="F3877">
        <v>7.05</v>
      </c>
      <c r="K3877" t="s">
        <v>6860</v>
      </c>
      <c r="L3877" t="s">
        <v>6861</v>
      </c>
      <c r="M3877" t="s">
        <v>6891</v>
      </c>
      <c r="N3877">
        <v>9</v>
      </c>
      <c r="O3877" t="s">
        <v>15446</v>
      </c>
      <c r="P3877" t="s">
        <v>15859</v>
      </c>
      <c r="Q3877">
        <v>6</v>
      </c>
      <c r="R3877">
        <v>1</v>
      </c>
      <c r="S3877">
        <v>0.59</v>
      </c>
      <c r="T3877">
        <v>0.64</v>
      </c>
      <c r="U3877">
        <v>402.45</v>
      </c>
      <c r="V3877">
        <v>90.04</v>
      </c>
      <c r="W3877">
        <v>2.8</v>
      </c>
      <c r="Y3877">
        <v>6.43</v>
      </c>
      <c r="Z3877">
        <v>3</v>
      </c>
      <c r="AA3877" t="s">
        <v>4250</v>
      </c>
      <c r="AB3877">
        <v>0</v>
      </c>
      <c r="AC3877">
        <v>5</v>
      </c>
      <c r="AD3877">
        <v>5.5287857142857142</v>
      </c>
      <c r="AF3877" t="s">
        <v>7949</v>
      </c>
      <c r="AI3877">
        <v>0</v>
      </c>
      <c r="AJ3877">
        <v>0</v>
      </c>
      <c r="AK3877" t="s">
        <v>19928</v>
      </c>
      <c r="AL3877" t="s">
        <v>19928</v>
      </c>
      <c r="AM3877" t="s">
        <v>20019</v>
      </c>
    </row>
    <row r="3878" spans="1:39" x14ac:dyDescent="0.25">
      <c r="A3878" t="s">
        <v>8200</v>
      </c>
      <c r="B3878" t="s">
        <v>4841</v>
      </c>
      <c r="C3878" t="s">
        <v>4842</v>
      </c>
      <c r="D3878">
        <v>89.95</v>
      </c>
      <c r="E3878" t="s">
        <v>4845</v>
      </c>
      <c r="F3878">
        <v>7.05</v>
      </c>
      <c r="K3878" t="s">
        <v>6860</v>
      </c>
      <c r="L3878" t="s">
        <v>6861</v>
      </c>
      <c r="M3878" t="s">
        <v>6891</v>
      </c>
      <c r="N3878">
        <v>9</v>
      </c>
      <c r="O3878" t="s">
        <v>15446</v>
      </c>
      <c r="P3878" t="s">
        <v>15853</v>
      </c>
      <c r="Q3878">
        <v>6</v>
      </c>
      <c r="R3878">
        <v>1</v>
      </c>
      <c r="S3878">
        <v>0.28999999999999998</v>
      </c>
      <c r="T3878">
        <v>0.34</v>
      </c>
      <c r="U3878">
        <v>400.44</v>
      </c>
      <c r="V3878">
        <v>90.04</v>
      </c>
      <c r="W3878">
        <v>2.5499999999999998</v>
      </c>
      <c r="Y3878">
        <v>6.49</v>
      </c>
      <c r="Z3878">
        <v>3</v>
      </c>
      <c r="AA3878" t="s">
        <v>4250</v>
      </c>
      <c r="AB3878">
        <v>0</v>
      </c>
      <c r="AC3878">
        <v>3</v>
      </c>
      <c r="AD3878">
        <v>5.5431428571428576</v>
      </c>
      <c r="AF3878" t="s">
        <v>7949</v>
      </c>
      <c r="AI3878">
        <v>0</v>
      </c>
      <c r="AJ3878">
        <v>0</v>
      </c>
      <c r="AK3878" t="s">
        <v>19928</v>
      </c>
      <c r="AL3878" t="s">
        <v>19928</v>
      </c>
      <c r="AM3878" t="s">
        <v>20019</v>
      </c>
    </row>
    <row r="3879" spans="1:39" x14ac:dyDescent="0.25">
      <c r="A3879" t="s">
        <v>10605</v>
      </c>
      <c r="B3879" t="s">
        <v>4841</v>
      </c>
      <c r="C3879" t="s">
        <v>4842</v>
      </c>
      <c r="D3879">
        <v>90</v>
      </c>
      <c r="E3879" t="s">
        <v>4845</v>
      </c>
      <c r="F3879">
        <v>7.05</v>
      </c>
      <c r="K3879" t="s">
        <v>6860</v>
      </c>
      <c r="M3879" t="s">
        <v>6865</v>
      </c>
      <c r="N3879">
        <v>8</v>
      </c>
      <c r="O3879" t="s">
        <v>15342</v>
      </c>
      <c r="P3879" t="s">
        <v>18257</v>
      </c>
      <c r="Q3879">
        <v>6</v>
      </c>
      <c r="R3879">
        <v>3</v>
      </c>
      <c r="S3879">
        <v>3.6</v>
      </c>
      <c r="T3879">
        <v>4.68</v>
      </c>
      <c r="U3879">
        <v>556.71</v>
      </c>
      <c r="V3879">
        <v>114.69</v>
      </c>
      <c r="W3879">
        <v>4.32</v>
      </c>
      <c r="X3879">
        <v>13.54</v>
      </c>
      <c r="Y3879">
        <v>8.3699999999999992</v>
      </c>
      <c r="Z3879">
        <v>3</v>
      </c>
      <c r="AA3879" t="s">
        <v>4250</v>
      </c>
      <c r="AB3879">
        <v>1</v>
      </c>
      <c r="AC3879">
        <v>15</v>
      </c>
      <c r="AD3879">
        <v>1.5186666666666671</v>
      </c>
      <c r="AF3879" t="s">
        <v>7949</v>
      </c>
      <c r="AI3879">
        <v>0</v>
      </c>
      <c r="AJ3879">
        <v>0</v>
      </c>
      <c r="AK3879" t="s">
        <v>19875</v>
      </c>
      <c r="AL3879" t="s">
        <v>19875</v>
      </c>
      <c r="AM3879" t="s">
        <v>20019</v>
      </c>
    </row>
    <row r="3880" spans="1:39" x14ac:dyDescent="0.25">
      <c r="A3880" t="s">
        <v>9005</v>
      </c>
      <c r="B3880" t="s">
        <v>4841</v>
      </c>
      <c r="C3880" t="s">
        <v>4842</v>
      </c>
      <c r="D3880">
        <v>90</v>
      </c>
      <c r="E3880" t="s">
        <v>4845</v>
      </c>
      <c r="F3880">
        <v>7.05</v>
      </c>
      <c r="K3880" t="s">
        <v>6860</v>
      </c>
      <c r="L3880" t="s">
        <v>6861</v>
      </c>
      <c r="M3880" t="s">
        <v>15064</v>
      </c>
      <c r="N3880">
        <v>9</v>
      </c>
      <c r="O3880" t="s">
        <v>15417</v>
      </c>
      <c r="P3880" t="s">
        <v>16657</v>
      </c>
      <c r="Q3880">
        <v>7</v>
      </c>
      <c r="R3880">
        <v>3</v>
      </c>
      <c r="S3880">
        <v>1.08</v>
      </c>
      <c r="T3880">
        <v>2.54</v>
      </c>
      <c r="U3880">
        <v>554.71</v>
      </c>
      <c r="V3880">
        <v>112.9</v>
      </c>
      <c r="W3880">
        <v>2.4500000000000002</v>
      </c>
      <c r="X3880">
        <v>13.78</v>
      </c>
      <c r="Y3880">
        <v>9.1300000000000008</v>
      </c>
      <c r="Z3880">
        <v>3</v>
      </c>
      <c r="AA3880" t="s">
        <v>4250</v>
      </c>
      <c r="AB3880">
        <v>1</v>
      </c>
      <c r="AC3880">
        <v>9</v>
      </c>
      <c r="AD3880">
        <v>2.8383333333333329</v>
      </c>
      <c r="AF3880" t="s">
        <v>7952</v>
      </c>
      <c r="AI3880">
        <v>0</v>
      </c>
      <c r="AJ3880">
        <v>0</v>
      </c>
      <c r="AK3880" t="s">
        <v>19877</v>
      </c>
      <c r="AL3880" t="s">
        <v>19877</v>
      </c>
      <c r="AM3880" t="s">
        <v>20019</v>
      </c>
    </row>
    <row r="3881" spans="1:39" x14ac:dyDescent="0.25">
      <c r="A3881" t="s">
        <v>9005</v>
      </c>
      <c r="B3881" t="s">
        <v>4841</v>
      </c>
      <c r="C3881" t="s">
        <v>4842</v>
      </c>
      <c r="D3881">
        <v>90</v>
      </c>
      <c r="E3881" t="s">
        <v>4845</v>
      </c>
      <c r="F3881">
        <v>7.05</v>
      </c>
      <c r="K3881" t="s">
        <v>6860</v>
      </c>
      <c r="L3881" t="s">
        <v>6861</v>
      </c>
      <c r="M3881" t="s">
        <v>15026</v>
      </c>
      <c r="N3881">
        <v>9</v>
      </c>
      <c r="O3881" t="s">
        <v>15368</v>
      </c>
      <c r="P3881" t="s">
        <v>16657</v>
      </c>
      <c r="Q3881">
        <v>7</v>
      </c>
      <c r="R3881">
        <v>3</v>
      </c>
      <c r="S3881">
        <v>1.08</v>
      </c>
      <c r="T3881">
        <v>2.54</v>
      </c>
      <c r="U3881">
        <v>554.71</v>
      </c>
      <c r="V3881">
        <v>112.9</v>
      </c>
      <c r="W3881">
        <v>2.4500000000000002</v>
      </c>
      <c r="X3881">
        <v>13.78</v>
      </c>
      <c r="Y3881">
        <v>9.1300000000000008</v>
      </c>
      <c r="Z3881">
        <v>3</v>
      </c>
      <c r="AA3881" t="s">
        <v>4250</v>
      </c>
      <c r="AB3881">
        <v>1</v>
      </c>
      <c r="AC3881">
        <v>9</v>
      </c>
      <c r="AD3881">
        <v>2.8383333333333329</v>
      </c>
      <c r="AF3881" t="s">
        <v>7952</v>
      </c>
      <c r="AI3881">
        <v>0</v>
      </c>
      <c r="AJ3881">
        <v>0</v>
      </c>
      <c r="AK3881" t="s">
        <v>19878</v>
      </c>
      <c r="AL3881" t="s">
        <v>19878</v>
      </c>
      <c r="AM3881" t="s">
        <v>20019</v>
      </c>
    </row>
    <row r="3882" spans="1:39" x14ac:dyDescent="0.25">
      <c r="A3882" t="s">
        <v>8206</v>
      </c>
      <c r="B3882" t="s">
        <v>4841</v>
      </c>
      <c r="C3882" t="s">
        <v>4842</v>
      </c>
      <c r="D3882">
        <v>90</v>
      </c>
      <c r="E3882" t="s">
        <v>4845</v>
      </c>
      <c r="F3882">
        <v>7.05</v>
      </c>
      <c r="K3882" t="s">
        <v>6860</v>
      </c>
      <c r="L3882" t="s">
        <v>6861</v>
      </c>
      <c r="M3882" t="s">
        <v>15005</v>
      </c>
      <c r="N3882">
        <v>9</v>
      </c>
      <c r="O3882" t="s">
        <v>15335</v>
      </c>
      <c r="P3882" t="s">
        <v>15859</v>
      </c>
      <c r="Q3882">
        <v>6</v>
      </c>
      <c r="R3882">
        <v>1</v>
      </c>
      <c r="S3882">
        <v>0.59</v>
      </c>
      <c r="T3882">
        <v>0.64</v>
      </c>
      <c r="U3882">
        <v>402.45</v>
      </c>
      <c r="V3882">
        <v>90.04</v>
      </c>
      <c r="W3882">
        <v>2.8</v>
      </c>
      <c r="Y3882">
        <v>6.43</v>
      </c>
      <c r="Z3882">
        <v>3</v>
      </c>
      <c r="AA3882" t="s">
        <v>4250</v>
      </c>
      <c r="AB3882">
        <v>0</v>
      </c>
      <c r="AC3882">
        <v>5</v>
      </c>
      <c r="AD3882">
        <v>5.5287857142857142</v>
      </c>
      <c r="AF3882" t="s">
        <v>7949</v>
      </c>
      <c r="AI3882">
        <v>0</v>
      </c>
      <c r="AJ3882">
        <v>0</v>
      </c>
      <c r="AK3882" t="s">
        <v>19835</v>
      </c>
      <c r="AL3882" t="s">
        <v>19835</v>
      </c>
      <c r="AM3882" t="s">
        <v>20019</v>
      </c>
    </row>
    <row r="3883" spans="1:39" x14ac:dyDescent="0.25">
      <c r="A3883" t="s">
        <v>8200</v>
      </c>
      <c r="B3883" t="s">
        <v>4841</v>
      </c>
      <c r="C3883" t="s">
        <v>4842</v>
      </c>
      <c r="D3883">
        <v>90</v>
      </c>
      <c r="E3883" t="s">
        <v>4845</v>
      </c>
      <c r="F3883">
        <v>7.05</v>
      </c>
      <c r="K3883" t="s">
        <v>6860</v>
      </c>
      <c r="L3883" t="s">
        <v>6861</v>
      </c>
      <c r="M3883" t="s">
        <v>15005</v>
      </c>
      <c r="N3883">
        <v>9</v>
      </c>
      <c r="O3883" t="s">
        <v>15335</v>
      </c>
      <c r="P3883" t="s">
        <v>15853</v>
      </c>
      <c r="Q3883">
        <v>6</v>
      </c>
      <c r="R3883">
        <v>1</v>
      </c>
      <c r="S3883">
        <v>0.28999999999999998</v>
      </c>
      <c r="T3883">
        <v>0.34</v>
      </c>
      <c r="U3883">
        <v>400.44</v>
      </c>
      <c r="V3883">
        <v>90.04</v>
      </c>
      <c r="W3883">
        <v>2.5499999999999998</v>
      </c>
      <c r="Y3883">
        <v>6.49</v>
      </c>
      <c r="Z3883">
        <v>3</v>
      </c>
      <c r="AA3883" t="s">
        <v>4250</v>
      </c>
      <c r="AB3883">
        <v>0</v>
      </c>
      <c r="AC3883">
        <v>3</v>
      </c>
      <c r="AD3883">
        <v>5.5431428571428576</v>
      </c>
      <c r="AF3883" t="s">
        <v>7949</v>
      </c>
      <c r="AI3883">
        <v>0</v>
      </c>
      <c r="AJ3883">
        <v>0</v>
      </c>
      <c r="AK3883" t="s">
        <v>19835</v>
      </c>
      <c r="AL3883" t="s">
        <v>19835</v>
      </c>
      <c r="AM3883" t="s">
        <v>20019</v>
      </c>
    </row>
    <row r="3884" spans="1:39" x14ac:dyDescent="0.25">
      <c r="A3884" t="s">
        <v>8165</v>
      </c>
      <c r="B3884" t="s">
        <v>4841</v>
      </c>
      <c r="C3884" t="s">
        <v>4842</v>
      </c>
      <c r="D3884">
        <v>90</v>
      </c>
      <c r="E3884" t="s">
        <v>4845</v>
      </c>
      <c r="F3884">
        <v>7.05</v>
      </c>
      <c r="K3884" t="s">
        <v>6860</v>
      </c>
      <c r="M3884" t="s">
        <v>14973</v>
      </c>
      <c r="N3884">
        <v>8</v>
      </c>
      <c r="O3884" t="s">
        <v>15434</v>
      </c>
      <c r="P3884" t="s">
        <v>15818</v>
      </c>
      <c r="Q3884">
        <v>5</v>
      </c>
      <c r="R3884">
        <v>1</v>
      </c>
      <c r="S3884">
        <v>0.94</v>
      </c>
      <c r="T3884">
        <v>0.97</v>
      </c>
      <c r="U3884">
        <v>366.42</v>
      </c>
      <c r="V3884">
        <v>71.58</v>
      </c>
      <c r="W3884">
        <v>2.98</v>
      </c>
      <c r="Y3884">
        <v>6.21</v>
      </c>
      <c r="Z3884">
        <v>3</v>
      </c>
      <c r="AA3884" t="s">
        <v>4250</v>
      </c>
      <c r="AB3884">
        <v>0</v>
      </c>
      <c r="AC3884">
        <v>3</v>
      </c>
      <c r="AD3884">
        <v>5.7874761904761902</v>
      </c>
      <c r="AF3884" t="s">
        <v>7949</v>
      </c>
      <c r="AI3884">
        <v>0</v>
      </c>
      <c r="AJ3884">
        <v>0</v>
      </c>
      <c r="AK3884" t="s">
        <v>19834</v>
      </c>
      <c r="AL3884" t="s">
        <v>19834</v>
      </c>
      <c r="AM3884" t="s">
        <v>20019</v>
      </c>
    </row>
    <row r="3885" spans="1:39" x14ac:dyDescent="0.25">
      <c r="A3885" t="s">
        <v>8176</v>
      </c>
      <c r="B3885" t="s">
        <v>4841</v>
      </c>
      <c r="C3885" t="s">
        <v>4842</v>
      </c>
      <c r="D3885">
        <v>90</v>
      </c>
      <c r="E3885" t="s">
        <v>4845</v>
      </c>
      <c r="F3885">
        <v>7.05</v>
      </c>
      <c r="K3885" t="s">
        <v>6860</v>
      </c>
      <c r="M3885" t="s">
        <v>14973</v>
      </c>
      <c r="N3885">
        <v>8</v>
      </c>
      <c r="O3885" t="s">
        <v>15434</v>
      </c>
      <c r="P3885" t="s">
        <v>15829</v>
      </c>
      <c r="Q3885">
        <v>6</v>
      </c>
      <c r="R3885">
        <v>1</v>
      </c>
      <c r="S3885">
        <v>-0.01</v>
      </c>
      <c r="T3885">
        <v>7.0000000000000007E-2</v>
      </c>
      <c r="U3885">
        <v>349.42</v>
      </c>
      <c r="V3885">
        <v>84.47</v>
      </c>
      <c r="W3885">
        <v>2.2400000000000002</v>
      </c>
      <c r="Y3885">
        <v>6.67</v>
      </c>
      <c r="Z3885">
        <v>3</v>
      </c>
      <c r="AA3885" t="s">
        <v>4250</v>
      </c>
      <c r="AB3885">
        <v>0</v>
      </c>
      <c r="AC3885">
        <v>3</v>
      </c>
      <c r="AD3885">
        <v>5.833333333333333</v>
      </c>
      <c r="AF3885" t="s">
        <v>7949</v>
      </c>
      <c r="AI3885">
        <v>0</v>
      </c>
      <c r="AJ3885">
        <v>0</v>
      </c>
      <c r="AK3885" t="s">
        <v>19834</v>
      </c>
      <c r="AL3885" t="s">
        <v>19834</v>
      </c>
      <c r="AM3885" t="s">
        <v>20019</v>
      </c>
    </row>
    <row r="3886" spans="1:39" x14ac:dyDescent="0.25">
      <c r="A3886" t="s">
        <v>10427</v>
      </c>
      <c r="B3886" t="s">
        <v>4841</v>
      </c>
      <c r="C3886" t="s">
        <v>4842</v>
      </c>
      <c r="D3886">
        <v>90</v>
      </c>
      <c r="E3886" t="s">
        <v>4845</v>
      </c>
      <c r="F3886">
        <v>7.05</v>
      </c>
      <c r="K3886" t="s">
        <v>6860</v>
      </c>
      <c r="L3886" t="s">
        <v>6861</v>
      </c>
      <c r="M3886" t="s">
        <v>15006</v>
      </c>
      <c r="N3886">
        <v>9</v>
      </c>
      <c r="O3886" t="s">
        <v>15336</v>
      </c>
      <c r="P3886" t="s">
        <v>18079</v>
      </c>
      <c r="Q3886">
        <v>6</v>
      </c>
      <c r="R3886">
        <v>1</v>
      </c>
      <c r="S3886">
        <v>2.2400000000000002</v>
      </c>
      <c r="T3886">
        <v>2.25</v>
      </c>
      <c r="U3886">
        <v>387.39</v>
      </c>
      <c r="V3886">
        <v>78.959999999999994</v>
      </c>
      <c r="W3886">
        <v>2.75</v>
      </c>
      <c r="Y3886">
        <v>5.49</v>
      </c>
      <c r="Z3886">
        <v>2</v>
      </c>
      <c r="AA3886" t="s">
        <v>4250</v>
      </c>
      <c r="AB3886">
        <v>0</v>
      </c>
      <c r="AC3886">
        <v>1</v>
      </c>
      <c r="AD3886">
        <v>5.5176904761904764</v>
      </c>
      <c r="AF3886" t="s">
        <v>7949</v>
      </c>
      <c r="AI3886">
        <v>0</v>
      </c>
      <c r="AJ3886">
        <v>0</v>
      </c>
      <c r="AK3886" t="s">
        <v>19871</v>
      </c>
      <c r="AL3886" t="s">
        <v>19871</v>
      </c>
      <c r="AM3886" t="s">
        <v>20019</v>
      </c>
    </row>
    <row r="3887" spans="1:39" x14ac:dyDescent="0.25">
      <c r="A3887" t="s">
        <v>10606</v>
      </c>
      <c r="B3887" t="s">
        <v>4841</v>
      </c>
      <c r="C3887" t="s">
        <v>4842</v>
      </c>
      <c r="D3887">
        <v>90</v>
      </c>
      <c r="E3887" t="s">
        <v>4845</v>
      </c>
      <c r="F3887">
        <v>7.05</v>
      </c>
      <c r="K3887" t="s">
        <v>6860</v>
      </c>
      <c r="L3887" t="s">
        <v>6861</v>
      </c>
      <c r="M3887" t="s">
        <v>14973</v>
      </c>
      <c r="N3887">
        <v>9</v>
      </c>
      <c r="O3887" t="s">
        <v>15556</v>
      </c>
      <c r="P3887" t="s">
        <v>18258</v>
      </c>
      <c r="Q3887">
        <v>5</v>
      </c>
      <c r="R3887">
        <v>1</v>
      </c>
      <c r="S3887">
        <v>4.08</v>
      </c>
      <c r="T3887">
        <v>4.1100000000000003</v>
      </c>
      <c r="U3887">
        <v>493.61</v>
      </c>
      <c r="V3887">
        <v>61.88</v>
      </c>
      <c r="W3887">
        <v>5.44</v>
      </c>
      <c r="X3887">
        <v>12.85</v>
      </c>
      <c r="Y3887">
        <v>5.8</v>
      </c>
      <c r="Z3887">
        <v>4</v>
      </c>
      <c r="AA3887" t="s">
        <v>4250</v>
      </c>
      <c r="AB3887">
        <v>1</v>
      </c>
      <c r="AC3887">
        <v>7</v>
      </c>
      <c r="AD3887">
        <v>3.32397619047619</v>
      </c>
      <c r="AF3887" t="s">
        <v>7949</v>
      </c>
      <c r="AI3887">
        <v>0</v>
      </c>
      <c r="AJ3887">
        <v>0</v>
      </c>
      <c r="AK3887" t="s">
        <v>19969</v>
      </c>
      <c r="AL3887" t="s">
        <v>19969</v>
      </c>
      <c r="AM3887" t="s">
        <v>20019</v>
      </c>
    </row>
    <row r="3888" spans="1:39" x14ac:dyDescent="0.25">
      <c r="A3888" t="s">
        <v>10606</v>
      </c>
      <c r="B3888" t="s">
        <v>4841</v>
      </c>
      <c r="C3888" t="s">
        <v>4842</v>
      </c>
      <c r="D3888">
        <v>90</v>
      </c>
      <c r="E3888" t="s">
        <v>4845</v>
      </c>
      <c r="F3888">
        <v>7.05</v>
      </c>
      <c r="K3888" t="s">
        <v>6860</v>
      </c>
      <c r="M3888" t="s">
        <v>15174</v>
      </c>
      <c r="N3888">
        <v>8</v>
      </c>
      <c r="O3888" t="s">
        <v>15557</v>
      </c>
      <c r="P3888" t="s">
        <v>18258</v>
      </c>
      <c r="Q3888">
        <v>5</v>
      </c>
      <c r="R3888">
        <v>1</v>
      </c>
      <c r="S3888">
        <v>4.08</v>
      </c>
      <c r="T3888">
        <v>4.1100000000000003</v>
      </c>
      <c r="U3888">
        <v>493.61</v>
      </c>
      <c r="V3888">
        <v>61.88</v>
      </c>
      <c r="W3888">
        <v>5.44</v>
      </c>
      <c r="X3888">
        <v>12.85</v>
      </c>
      <c r="Y3888">
        <v>5.8</v>
      </c>
      <c r="Z3888">
        <v>4</v>
      </c>
      <c r="AA3888" t="s">
        <v>4250</v>
      </c>
      <c r="AB3888">
        <v>1</v>
      </c>
      <c r="AC3888">
        <v>7</v>
      </c>
      <c r="AD3888">
        <v>3.32397619047619</v>
      </c>
      <c r="AF3888" t="s">
        <v>7949</v>
      </c>
      <c r="AI3888">
        <v>0</v>
      </c>
      <c r="AJ3888">
        <v>0</v>
      </c>
      <c r="AK3888" t="s">
        <v>19970</v>
      </c>
      <c r="AL3888" t="s">
        <v>19970</v>
      </c>
      <c r="AM3888" t="s">
        <v>20019</v>
      </c>
    </row>
    <row r="3889" spans="1:39" x14ac:dyDescent="0.25">
      <c r="A3889" t="s">
        <v>10607</v>
      </c>
      <c r="B3889" t="s">
        <v>4841</v>
      </c>
      <c r="C3889" t="s">
        <v>4842</v>
      </c>
      <c r="D3889">
        <v>90</v>
      </c>
      <c r="E3889" t="s">
        <v>4845</v>
      </c>
      <c r="F3889">
        <v>7.05</v>
      </c>
      <c r="K3889" t="s">
        <v>6860</v>
      </c>
      <c r="L3889" t="s">
        <v>6861</v>
      </c>
      <c r="M3889" t="s">
        <v>15043</v>
      </c>
      <c r="N3889">
        <v>9</v>
      </c>
      <c r="O3889" t="s">
        <v>15391</v>
      </c>
      <c r="P3889" t="s">
        <v>18259</v>
      </c>
      <c r="Q3889">
        <v>5</v>
      </c>
      <c r="R3889">
        <v>3</v>
      </c>
      <c r="S3889">
        <v>4.67</v>
      </c>
      <c r="T3889">
        <v>4.83</v>
      </c>
      <c r="U3889">
        <v>556.77</v>
      </c>
      <c r="V3889">
        <v>107.61</v>
      </c>
      <c r="W3889">
        <v>3.44</v>
      </c>
      <c r="Y3889">
        <v>7.39</v>
      </c>
      <c r="Z3889">
        <v>2</v>
      </c>
      <c r="AA3889" t="s">
        <v>4250</v>
      </c>
      <c r="AB3889">
        <v>1</v>
      </c>
      <c r="AC3889">
        <v>9</v>
      </c>
      <c r="AD3889">
        <v>1.664666666666667</v>
      </c>
      <c r="AF3889" t="s">
        <v>7949</v>
      </c>
      <c r="AI3889">
        <v>0</v>
      </c>
      <c r="AJ3889">
        <v>0</v>
      </c>
      <c r="AK3889" t="s">
        <v>19904</v>
      </c>
      <c r="AL3889" t="s">
        <v>19904</v>
      </c>
      <c r="AM3889" t="s">
        <v>20019</v>
      </c>
    </row>
    <row r="3890" spans="1:39" x14ac:dyDescent="0.25">
      <c r="A3890" t="s">
        <v>5483</v>
      </c>
      <c r="B3890" t="s">
        <v>4841</v>
      </c>
      <c r="C3890" t="s">
        <v>4842</v>
      </c>
      <c r="D3890">
        <v>90</v>
      </c>
      <c r="E3890" t="s">
        <v>4845</v>
      </c>
      <c r="F3890">
        <v>7.05</v>
      </c>
      <c r="K3890" t="s">
        <v>6860</v>
      </c>
      <c r="M3890" t="s">
        <v>15074</v>
      </c>
      <c r="N3890">
        <v>8</v>
      </c>
      <c r="O3890" t="s">
        <v>15427</v>
      </c>
      <c r="P3890" t="s">
        <v>7209</v>
      </c>
      <c r="Q3890">
        <v>5</v>
      </c>
      <c r="R3890">
        <v>1</v>
      </c>
      <c r="S3890">
        <v>4.2699999999999996</v>
      </c>
      <c r="T3890">
        <v>6.16</v>
      </c>
      <c r="U3890">
        <v>474.65</v>
      </c>
      <c r="V3890">
        <v>71.16</v>
      </c>
      <c r="W3890">
        <v>5.76</v>
      </c>
      <c r="Y3890">
        <v>10.01</v>
      </c>
      <c r="Z3890">
        <v>2</v>
      </c>
      <c r="AA3890" t="s">
        <v>4250</v>
      </c>
      <c r="AB3890">
        <v>1</v>
      </c>
      <c r="AC3890">
        <v>2</v>
      </c>
      <c r="AD3890">
        <v>2.0144047619047618</v>
      </c>
      <c r="AF3890" t="s">
        <v>7952</v>
      </c>
      <c r="AI3890">
        <v>0</v>
      </c>
      <c r="AJ3890">
        <v>0</v>
      </c>
      <c r="AK3890" t="s">
        <v>7980</v>
      </c>
      <c r="AL3890" t="s">
        <v>7980</v>
      </c>
      <c r="AM3890" t="s">
        <v>20019</v>
      </c>
    </row>
    <row r="3891" spans="1:39" x14ac:dyDescent="0.25">
      <c r="A3891" t="s">
        <v>8103</v>
      </c>
      <c r="B3891" t="s">
        <v>4841</v>
      </c>
      <c r="C3891" t="s">
        <v>4842</v>
      </c>
      <c r="D3891">
        <v>90</v>
      </c>
      <c r="E3891" t="s">
        <v>4845</v>
      </c>
      <c r="F3891">
        <v>7.05</v>
      </c>
      <c r="K3891" t="s">
        <v>6860</v>
      </c>
      <c r="L3891" t="s">
        <v>6861</v>
      </c>
      <c r="M3891" t="s">
        <v>15038</v>
      </c>
      <c r="N3891">
        <v>9</v>
      </c>
      <c r="O3891" t="s">
        <v>15444</v>
      </c>
      <c r="P3891" t="s">
        <v>15756</v>
      </c>
      <c r="Q3891">
        <v>4</v>
      </c>
      <c r="R3891">
        <v>1</v>
      </c>
      <c r="S3891">
        <v>2.4</v>
      </c>
      <c r="T3891">
        <v>2.4300000000000002</v>
      </c>
      <c r="U3891">
        <v>373.4</v>
      </c>
      <c r="V3891">
        <v>67.92</v>
      </c>
      <c r="W3891">
        <v>3.27</v>
      </c>
      <c r="Y3891">
        <v>6.36</v>
      </c>
      <c r="Z3891">
        <v>2</v>
      </c>
      <c r="AA3891" t="s">
        <v>4250</v>
      </c>
      <c r="AB3891">
        <v>0</v>
      </c>
      <c r="AC3891">
        <v>6</v>
      </c>
      <c r="AD3891">
        <v>5.5376190476190477</v>
      </c>
      <c r="AF3891" t="s">
        <v>7949</v>
      </c>
      <c r="AI3891">
        <v>0</v>
      </c>
      <c r="AJ3891">
        <v>0</v>
      </c>
      <c r="AK3891" t="s">
        <v>19833</v>
      </c>
      <c r="AL3891" t="s">
        <v>19833</v>
      </c>
      <c r="AM3891" t="s">
        <v>20019</v>
      </c>
    </row>
    <row r="3892" spans="1:39" x14ac:dyDescent="0.25">
      <c r="A3892" t="s">
        <v>8183</v>
      </c>
      <c r="B3892" t="s">
        <v>4841</v>
      </c>
      <c r="C3892" t="s">
        <v>4842</v>
      </c>
      <c r="D3892">
        <v>90</v>
      </c>
      <c r="E3892" t="s">
        <v>4845</v>
      </c>
      <c r="F3892">
        <v>7.05</v>
      </c>
      <c r="K3892" t="s">
        <v>6860</v>
      </c>
      <c r="L3892" t="s">
        <v>6861</v>
      </c>
      <c r="M3892" t="s">
        <v>15038</v>
      </c>
      <c r="N3892">
        <v>9</v>
      </c>
      <c r="O3892" t="s">
        <v>15444</v>
      </c>
      <c r="P3892" t="s">
        <v>15836</v>
      </c>
      <c r="Q3892">
        <v>4</v>
      </c>
      <c r="R3892">
        <v>1</v>
      </c>
      <c r="S3892">
        <v>3.42</v>
      </c>
      <c r="T3892">
        <v>3.45</v>
      </c>
      <c r="U3892">
        <v>401.46</v>
      </c>
      <c r="V3892">
        <v>67.92</v>
      </c>
      <c r="W3892">
        <v>4.05</v>
      </c>
      <c r="Y3892">
        <v>6.36</v>
      </c>
      <c r="Z3892">
        <v>2</v>
      </c>
      <c r="AA3892" t="s">
        <v>4250</v>
      </c>
      <c r="AB3892">
        <v>0</v>
      </c>
      <c r="AC3892">
        <v>8</v>
      </c>
      <c r="AD3892">
        <v>4.6021904761904757</v>
      </c>
      <c r="AF3892" t="s">
        <v>7949</v>
      </c>
      <c r="AI3892">
        <v>0</v>
      </c>
      <c r="AJ3892">
        <v>0</v>
      </c>
      <c r="AK3892" t="s">
        <v>19833</v>
      </c>
      <c r="AL3892" t="s">
        <v>19833</v>
      </c>
      <c r="AM3892" t="s">
        <v>20019</v>
      </c>
    </row>
    <row r="3893" spans="1:39" x14ac:dyDescent="0.25">
      <c r="A3893" t="s">
        <v>8159</v>
      </c>
      <c r="B3893" t="s">
        <v>4841</v>
      </c>
      <c r="C3893" t="s">
        <v>4842</v>
      </c>
      <c r="D3893">
        <v>90</v>
      </c>
      <c r="E3893" t="s">
        <v>4845</v>
      </c>
      <c r="F3893">
        <v>7.05</v>
      </c>
      <c r="K3893" t="s">
        <v>6860</v>
      </c>
      <c r="L3893" t="s">
        <v>6861</v>
      </c>
      <c r="M3893" t="s">
        <v>15038</v>
      </c>
      <c r="N3893">
        <v>9</v>
      </c>
      <c r="O3893" t="s">
        <v>15444</v>
      </c>
      <c r="P3893" t="s">
        <v>15812</v>
      </c>
      <c r="Q3893">
        <v>4</v>
      </c>
      <c r="R3893">
        <v>1</v>
      </c>
      <c r="S3893">
        <v>2.2999999999999998</v>
      </c>
      <c r="T3893">
        <v>2.34</v>
      </c>
      <c r="U3893">
        <v>397.43</v>
      </c>
      <c r="V3893">
        <v>67.92</v>
      </c>
      <c r="W3893">
        <v>3.74</v>
      </c>
      <c r="Y3893">
        <v>6.29</v>
      </c>
      <c r="Z3893">
        <v>2</v>
      </c>
      <c r="AA3893" t="s">
        <v>4250</v>
      </c>
      <c r="AB3893">
        <v>0</v>
      </c>
      <c r="AC3893">
        <v>6</v>
      </c>
      <c r="AD3893">
        <v>5.4159761904761901</v>
      </c>
      <c r="AF3893" t="s">
        <v>7949</v>
      </c>
      <c r="AI3893">
        <v>0</v>
      </c>
      <c r="AJ3893">
        <v>0</v>
      </c>
      <c r="AK3893" t="s">
        <v>19833</v>
      </c>
      <c r="AL3893" t="s">
        <v>19833</v>
      </c>
      <c r="AM3893" t="s">
        <v>20019</v>
      </c>
    </row>
    <row r="3894" spans="1:39" x14ac:dyDescent="0.25">
      <c r="A3894" t="s">
        <v>8772</v>
      </c>
      <c r="B3894" t="s">
        <v>4841</v>
      </c>
      <c r="C3894" t="s">
        <v>4842</v>
      </c>
      <c r="D3894">
        <v>90</v>
      </c>
      <c r="E3894" t="s">
        <v>4845</v>
      </c>
      <c r="F3894">
        <v>7.05</v>
      </c>
      <c r="K3894" t="s">
        <v>6860</v>
      </c>
      <c r="L3894" t="s">
        <v>6861</v>
      </c>
      <c r="M3894" t="s">
        <v>15001</v>
      </c>
      <c r="N3894">
        <v>9</v>
      </c>
      <c r="O3894" t="s">
        <v>15331</v>
      </c>
      <c r="P3894" t="s">
        <v>16424</v>
      </c>
      <c r="Q3894">
        <v>6</v>
      </c>
      <c r="R3894">
        <v>4</v>
      </c>
      <c r="S3894">
        <v>0.89</v>
      </c>
      <c r="T3894">
        <v>1.84</v>
      </c>
      <c r="U3894">
        <v>637.77</v>
      </c>
      <c r="V3894">
        <v>111.13</v>
      </c>
      <c r="W3894">
        <v>4.16</v>
      </c>
      <c r="X3894">
        <v>13.86</v>
      </c>
      <c r="Y3894">
        <v>8.4700000000000006</v>
      </c>
      <c r="Z3894">
        <v>3</v>
      </c>
      <c r="AA3894" t="s">
        <v>4250</v>
      </c>
      <c r="AB3894">
        <v>1</v>
      </c>
      <c r="AC3894">
        <v>17</v>
      </c>
      <c r="AD3894">
        <v>3.0606666666666671</v>
      </c>
      <c r="AF3894" t="s">
        <v>7949</v>
      </c>
      <c r="AI3894">
        <v>0</v>
      </c>
      <c r="AJ3894">
        <v>0</v>
      </c>
      <c r="AK3894" t="s">
        <v>19858</v>
      </c>
      <c r="AL3894" t="s">
        <v>19858</v>
      </c>
      <c r="AM3894" t="s">
        <v>20019</v>
      </c>
    </row>
    <row r="3895" spans="1:39" x14ac:dyDescent="0.25">
      <c r="A3895" t="s">
        <v>10608</v>
      </c>
      <c r="B3895" t="s">
        <v>4841</v>
      </c>
      <c r="C3895" t="s">
        <v>4842</v>
      </c>
      <c r="D3895">
        <v>90</v>
      </c>
      <c r="E3895" t="s">
        <v>4845</v>
      </c>
      <c r="F3895">
        <v>7.05</v>
      </c>
      <c r="K3895" t="s">
        <v>6860</v>
      </c>
      <c r="M3895" t="s">
        <v>14992</v>
      </c>
      <c r="N3895">
        <v>8</v>
      </c>
      <c r="O3895" t="s">
        <v>15318</v>
      </c>
      <c r="P3895" t="s">
        <v>18260</v>
      </c>
      <c r="Q3895">
        <v>7</v>
      </c>
      <c r="R3895">
        <v>3</v>
      </c>
      <c r="S3895">
        <v>1.83</v>
      </c>
      <c r="T3895">
        <v>2.88</v>
      </c>
      <c r="U3895">
        <v>615.70000000000005</v>
      </c>
      <c r="V3895">
        <v>125.04</v>
      </c>
      <c r="W3895">
        <v>3.6</v>
      </c>
      <c r="X3895">
        <v>13.44</v>
      </c>
      <c r="Y3895">
        <v>8.3699999999999992</v>
      </c>
      <c r="Z3895">
        <v>3</v>
      </c>
      <c r="AA3895" t="s">
        <v>4250</v>
      </c>
      <c r="AB3895">
        <v>1</v>
      </c>
      <c r="AC3895">
        <v>12</v>
      </c>
      <c r="AD3895">
        <v>2.9816666666666669</v>
      </c>
      <c r="AF3895" t="s">
        <v>7949</v>
      </c>
      <c r="AI3895">
        <v>0</v>
      </c>
      <c r="AJ3895">
        <v>0</v>
      </c>
      <c r="AK3895" t="s">
        <v>19864</v>
      </c>
      <c r="AL3895" t="s">
        <v>19864</v>
      </c>
      <c r="AM3895" t="s">
        <v>20019</v>
      </c>
    </row>
    <row r="3896" spans="1:39" x14ac:dyDescent="0.25">
      <c r="A3896" t="s">
        <v>10602</v>
      </c>
      <c r="B3896" t="s">
        <v>4841</v>
      </c>
      <c r="C3896" t="s">
        <v>4842</v>
      </c>
      <c r="D3896">
        <v>90</v>
      </c>
      <c r="E3896" t="s">
        <v>4845</v>
      </c>
      <c r="F3896">
        <v>7.05</v>
      </c>
      <c r="K3896" t="s">
        <v>6860</v>
      </c>
      <c r="L3896" t="s">
        <v>6861</v>
      </c>
      <c r="M3896" t="s">
        <v>15118</v>
      </c>
      <c r="N3896">
        <v>9</v>
      </c>
      <c r="O3896" t="s">
        <v>15490</v>
      </c>
      <c r="P3896" t="s">
        <v>18254</v>
      </c>
      <c r="Q3896">
        <v>6</v>
      </c>
      <c r="R3896">
        <v>1</v>
      </c>
      <c r="S3896">
        <v>2.4700000000000002</v>
      </c>
      <c r="T3896">
        <v>2.54</v>
      </c>
      <c r="U3896">
        <v>415.47</v>
      </c>
      <c r="V3896">
        <v>76.099999999999994</v>
      </c>
      <c r="W3896">
        <v>3.57</v>
      </c>
      <c r="Y3896">
        <v>6.73</v>
      </c>
      <c r="Z3896">
        <v>3</v>
      </c>
      <c r="AA3896" t="s">
        <v>4250</v>
      </c>
      <c r="AB3896">
        <v>0</v>
      </c>
      <c r="AC3896">
        <v>4</v>
      </c>
      <c r="AD3896">
        <v>5.2021190476190471</v>
      </c>
      <c r="AF3896" t="s">
        <v>7949</v>
      </c>
      <c r="AI3896">
        <v>0</v>
      </c>
      <c r="AJ3896">
        <v>0</v>
      </c>
      <c r="AK3896" t="s">
        <v>7974</v>
      </c>
      <c r="AL3896" t="s">
        <v>7974</v>
      </c>
      <c r="AM3896" t="s">
        <v>20019</v>
      </c>
    </row>
    <row r="3897" spans="1:39" x14ac:dyDescent="0.25">
      <c r="A3897" t="s">
        <v>5762</v>
      </c>
      <c r="B3897" t="s">
        <v>4841</v>
      </c>
      <c r="C3897" t="s">
        <v>4842</v>
      </c>
      <c r="D3897">
        <v>90</v>
      </c>
      <c r="E3897" t="s">
        <v>4845</v>
      </c>
      <c r="F3897">
        <v>7.05</v>
      </c>
      <c r="K3897" t="s">
        <v>6860</v>
      </c>
      <c r="L3897" t="s">
        <v>6861</v>
      </c>
      <c r="M3897" t="s">
        <v>15058</v>
      </c>
      <c r="N3897">
        <v>9</v>
      </c>
      <c r="O3897" t="s">
        <v>15410</v>
      </c>
      <c r="P3897" t="s">
        <v>7488</v>
      </c>
      <c r="Q3897">
        <v>6</v>
      </c>
      <c r="R3897">
        <v>3</v>
      </c>
      <c r="S3897">
        <v>3.25</v>
      </c>
      <c r="T3897">
        <v>3.33</v>
      </c>
      <c r="U3897">
        <v>513</v>
      </c>
      <c r="V3897">
        <v>135.08000000000001</v>
      </c>
      <c r="W3897">
        <v>3.37</v>
      </c>
      <c r="X3897">
        <v>13.31</v>
      </c>
      <c r="Y3897">
        <v>7.37</v>
      </c>
      <c r="Z3897">
        <v>3</v>
      </c>
      <c r="AA3897" t="s">
        <v>4250</v>
      </c>
      <c r="AB3897">
        <v>1</v>
      </c>
      <c r="AC3897">
        <v>8</v>
      </c>
      <c r="AD3897">
        <v>2.3766666666666669</v>
      </c>
      <c r="AF3897" t="s">
        <v>7949</v>
      </c>
      <c r="AI3897">
        <v>0</v>
      </c>
      <c r="AJ3897">
        <v>0</v>
      </c>
      <c r="AK3897" t="s">
        <v>7979</v>
      </c>
      <c r="AL3897" t="s">
        <v>7979</v>
      </c>
      <c r="AM3897" t="s">
        <v>20019</v>
      </c>
    </row>
    <row r="3898" spans="1:39" x14ac:dyDescent="0.25">
      <c r="A3898" t="s">
        <v>10609</v>
      </c>
      <c r="B3898" t="s">
        <v>4841</v>
      </c>
      <c r="C3898" t="s">
        <v>4842</v>
      </c>
      <c r="D3898">
        <v>90</v>
      </c>
      <c r="E3898" t="s">
        <v>4845</v>
      </c>
      <c r="F3898">
        <v>7.05</v>
      </c>
      <c r="K3898" t="s">
        <v>6860</v>
      </c>
      <c r="L3898" t="s">
        <v>6861</v>
      </c>
      <c r="M3898" t="s">
        <v>15127</v>
      </c>
      <c r="N3898">
        <v>9</v>
      </c>
      <c r="O3898" t="s">
        <v>15500</v>
      </c>
      <c r="P3898" t="s">
        <v>18261</v>
      </c>
      <c r="Q3898">
        <v>6</v>
      </c>
      <c r="R3898">
        <v>1</v>
      </c>
      <c r="S3898">
        <v>1.63</v>
      </c>
      <c r="T3898">
        <v>1.66</v>
      </c>
      <c r="U3898">
        <v>355.37</v>
      </c>
      <c r="V3898">
        <v>78.959999999999994</v>
      </c>
      <c r="W3898">
        <v>2.23</v>
      </c>
      <c r="Y3898">
        <v>6.25</v>
      </c>
      <c r="Z3898">
        <v>2</v>
      </c>
      <c r="AA3898" t="s">
        <v>4250</v>
      </c>
      <c r="AB3898">
        <v>0</v>
      </c>
      <c r="AC3898">
        <v>1</v>
      </c>
      <c r="AD3898">
        <v>5.833333333333333</v>
      </c>
      <c r="AF3898" t="s">
        <v>7949</v>
      </c>
      <c r="AI3898">
        <v>0</v>
      </c>
      <c r="AJ3898">
        <v>0</v>
      </c>
      <c r="AK3898" t="s">
        <v>19946</v>
      </c>
      <c r="AL3898" t="s">
        <v>19946</v>
      </c>
      <c r="AM3898" t="s">
        <v>20019</v>
      </c>
    </row>
    <row r="3899" spans="1:39" x14ac:dyDescent="0.25">
      <c r="A3899" t="s">
        <v>5445</v>
      </c>
      <c r="B3899" t="s">
        <v>4841</v>
      </c>
      <c r="C3899" t="s">
        <v>4842</v>
      </c>
      <c r="D3899">
        <v>90</v>
      </c>
      <c r="E3899" t="s">
        <v>4845</v>
      </c>
      <c r="F3899">
        <v>7.05</v>
      </c>
      <c r="I3899" t="s">
        <v>6348</v>
      </c>
      <c r="K3899" t="s">
        <v>6860</v>
      </c>
      <c r="L3899" t="s">
        <v>6861</v>
      </c>
      <c r="M3899" t="s">
        <v>6890</v>
      </c>
      <c r="N3899">
        <v>9</v>
      </c>
      <c r="O3899" t="s">
        <v>6949</v>
      </c>
      <c r="P3899" t="s">
        <v>7171</v>
      </c>
      <c r="Q3899">
        <v>7</v>
      </c>
      <c r="R3899">
        <v>1</v>
      </c>
      <c r="S3899">
        <v>2.8</v>
      </c>
      <c r="T3899">
        <v>2.81</v>
      </c>
      <c r="U3899">
        <v>462.89</v>
      </c>
      <c r="V3899">
        <v>96.94</v>
      </c>
      <c r="W3899">
        <v>2.41</v>
      </c>
      <c r="Y3899">
        <v>5.6</v>
      </c>
      <c r="Z3899">
        <v>2</v>
      </c>
      <c r="AA3899" t="s">
        <v>4250</v>
      </c>
      <c r="AB3899">
        <v>0</v>
      </c>
      <c r="AC3899">
        <v>4</v>
      </c>
      <c r="AD3899">
        <v>4.4670714285714288</v>
      </c>
      <c r="AF3899" t="s">
        <v>7949</v>
      </c>
      <c r="AI3899">
        <v>0</v>
      </c>
      <c r="AJ3899">
        <v>0</v>
      </c>
      <c r="AM3899" t="s">
        <v>20019</v>
      </c>
    </row>
    <row r="3900" spans="1:39" x14ac:dyDescent="0.25">
      <c r="A3900" t="s">
        <v>10610</v>
      </c>
      <c r="B3900" t="s">
        <v>4841</v>
      </c>
      <c r="C3900" t="s">
        <v>4842</v>
      </c>
      <c r="D3900">
        <v>90</v>
      </c>
      <c r="E3900" t="s">
        <v>4845</v>
      </c>
      <c r="F3900">
        <v>7.05</v>
      </c>
      <c r="I3900" t="s">
        <v>13792</v>
      </c>
      <c r="K3900" t="s">
        <v>6860</v>
      </c>
      <c r="L3900" t="s">
        <v>6861</v>
      </c>
      <c r="M3900" t="s">
        <v>15093</v>
      </c>
      <c r="N3900">
        <v>9</v>
      </c>
      <c r="O3900" t="s">
        <v>15453</v>
      </c>
      <c r="P3900" t="s">
        <v>18262</v>
      </c>
      <c r="Q3900">
        <v>8</v>
      </c>
      <c r="R3900">
        <v>2</v>
      </c>
      <c r="S3900">
        <v>3.02</v>
      </c>
      <c r="T3900">
        <v>3.04</v>
      </c>
      <c r="U3900">
        <v>401.49</v>
      </c>
      <c r="V3900">
        <v>111.72</v>
      </c>
      <c r="W3900">
        <v>2.42</v>
      </c>
      <c r="X3900">
        <v>9.85</v>
      </c>
      <c r="Y3900">
        <v>6.03</v>
      </c>
      <c r="Z3900">
        <v>2</v>
      </c>
      <c r="AA3900" t="s">
        <v>4250</v>
      </c>
      <c r="AB3900">
        <v>0</v>
      </c>
      <c r="AC3900">
        <v>7</v>
      </c>
      <c r="AD3900">
        <v>3.949642857142857</v>
      </c>
      <c r="AF3900" t="s">
        <v>7949</v>
      </c>
      <c r="AI3900">
        <v>0</v>
      </c>
      <c r="AJ3900">
        <v>0</v>
      </c>
      <c r="AM3900" t="s">
        <v>20019</v>
      </c>
    </row>
    <row r="3901" spans="1:39" x14ac:dyDescent="0.25">
      <c r="A3901" t="s">
        <v>10610</v>
      </c>
      <c r="B3901" t="s">
        <v>4841</v>
      </c>
      <c r="C3901" t="s">
        <v>4842</v>
      </c>
      <c r="D3901">
        <v>90</v>
      </c>
      <c r="E3901" t="s">
        <v>4845</v>
      </c>
      <c r="F3901">
        <v>7.05</v>
      </c>
      <c r="I3901" t="s">
        <v>13793</v>
      </c>
      <c r="K3901" t="s">
        <v>6860</v>
      </c>
      <c r="L3901" t="s">
        <v>6861</v>
      </c>
      <c r="M3901" t="s">
        <v>15094</v>
      </c>
      <c r="N3901">
        <v>9</v>
      </c>
      <c r="O3901" t="s">
        <v>15454</v>
      </c>
      <c r="P3901" t="s">
        <v>18262</v>
      </c>
      <c r="Q3901">
        <v>8</v>
      </c>
      <c r="R3901">
        <v>2</v>
      </c>
      <c r="S3901">
        <v>3.02</v>
      </c>
      <c r="T3901">
        <v>3.04</v>
      </c>
      <c r="U3901">
        <v>401.49</v>
      </c>
      <c r="V3901">
        <v>111.72</v>
      </c>
      <c r="W3901">
        <v>2.42</v>
      </c>
      <c r="X3901">
        <v>9.85</v>
      </c>
      <c r="Y3901">
        <v>6.03</v>
      </c>
      <c r="Z3901">
        <v>2</v>
      </c>
      <c r="AA3901" t="s">
        <v>4250</v>
      </c>
      <c r="AB3901">
        <v>0</v>
      </c>
      <c r="AC3901">
        <v>7</v>
      </c>
      <c r="AD3901">
        <v>3.949642857142857</v>
      </c>
      <c r="AF3901" t="s">
        <v>7949</v>
      </c>
      <c r="AI3901">
        <v>0</v>
      </c>
      <c r="AJ3901">
        <v>0</v>
      </c>
      <c r="AM3901" t="s">
        <v>20019</v>
      </c>
    </row>
    <row r="3902" spans="1:39" x14ac:dyDescent="0.25">
      <c r="A3902" t="s">
        <v>10611</v>
      </c>
      <c r="B3902" t="s">
        <v>4841</v>
      </c>
      <c r="C3902" t="s">
        <v>4842</v>
      </c>
      <c r="D3902">
        <v>90</v>
      </c>
      <c r="E3902" t="s">
        <v>4845</v>
      </c>
      <c r="F3902">
        <v>7.05</v>
      </c>
      <c r="I3902" t="s">
        <v>13794</v>
      </c>
      <c r="K3902" t="s">
        <v>6860</v>
      </c>
      <c r="L3902" t="s">
        <v>6861</v>
      </c>
      <c r="M3902" t="s">
        <v>15093</v>
      </c>
      <c r="N3902">
        <v>9</v>
      </c>
      <c r="O3902" t="s">
        <v>15453</v>
      </c>
      <c r="P3902" t="s">
        <v>18263</v>
      </c>
      <c r="Q3902">
        <v>7</v>
      </c>
      <c r="R3902">
        <v>2</v>
      </c>
      <c r="S3902">
        <v>4.5599999999999996</v>
      </c>
      <c r="T3902">
        <v>4.58</v>
      </c>
      <c r="U3902">
        <v>399.52</v>
      </c>
      <c r="V3902">
        <v>102.49</v>
      </c>
      <c r="W3902">
        <v>3.43</v>
      </c>
      <c r="X3902">
        <v>9.89</v>
      </c>
      <c r="Y3902">
        <v>6.03</v>
      </c>
      <c r="Z3902">
        <v>2</v>
      </c>
      <c r="AA3902" t="s">
        <v>4250</v>
      </c>
      <c r="AB3902">
        <v>0</v>
      </c>
      <c r="AC3902">
        <v>6</v>
      </c>
      <c r="AD3902">
        <v>3.0113809523809532</v>
      </c>
      <c r="AF3902" t="s">
        <v>7949</v>
      </c>
      <c r="AI3902">
        <v>0</v>
      </c>
      <c r="AJ3902">
        <v>0</v>
      </c>
      <c r="AM3902" t="s">
        <v>20019</v>
      </c>
    </row>
    <row r="3903" spans="1:39" x14ac:dyDescent="0.25">
      <c r="A3903" t="s">
        <v>10611</v>
      </c>
      <c r="B3903" t="s">
        <v>4841</v>
      </c>
      <c r="C3903" t="s">
        <v>4842</v>
      </c>
      <c r="D3903">
        <v>90</v>
      </c>
      <c r="E3903" t="s">
        <v>4845</v>
      </c>
      <c r="F3903">
        <v>7.05</v>
      </c>
      <c r="I3903" t="s">
        <v>13795</v>
      </c>
      <c r="K3903" t="s">
        <v>6860</v>
      </c>
      <c r="L3903" t="s">
        <v>6861</v>
      </c>
      <c r="M3903" t="s">
        <v>15094</v>
      </c>
      <c r="N3903">
        <v>9</v>
      </c>
      <c r="O3903" t="s">
        <v>15454</v>
      </c>
      <c r="P3903" t="s">
        <v>18263</v>
      </c>
      <c r="Q3903">
        <v>7</v>
      </c>
      <c r="R3903">
        <v>2</v>
      </c>
      <c r="S3903">
        <v>4.5599999999999996</v>
      </c>
      <c r="T3903">
        <v>4.58</v>
      </c>
      <c r="U3903">
        <v>399.52</v>
      </c>
      <c r="V3903">
        <v>102.49</v>
      </c>
      <c r="W3903">
        <v>3.43</v>
      </c>
      <c r="X3903">
        <v>9.89</v>
      </c>
      <c r="Y3903">
        <v>6.03</v>
      </c>
      <c r="Z3903">
        <v>2</v>
      </c>
      <c r="AA3903" t="s">
        <v>4250</v>
      </c>
      <c r="AB3903">
        <v>0</v>
      </c>
      <c r="AC3903">
        <v>6</v>
      </c>
      <c r="AD3903">
        <v>3.0113809523809532</v>
      </c>
      <c r="AF3903" t="s">
        <v>7949</v>
      </c>
      <c r="AI3903">
        <v>0</v>
      </c>
      <c r="AJ3903">
        <v>0</v>
      </c>
      <c r="AM3903" t="s">
        <v>20019</v>
      </c>
    </row>
    <row r="3904" spans="1:39" x14ac:dyDescent="0.25">
      <c r="A3904" t="s">
        <v>10612</v>
      </c>
      <c r="B3904" t="s">
        <v>4841</v>
      </c>
      <c r="C3904" t="s">
        <v>4842</v>
      </c>
      <c r="D3904">
        <v>90</v>
      </c>
      <c r="E3904" t="s">
        <v>4845</v>
      </c>
      <c r="F3904">
        <v>7.05</v>
      </c>
      <c r="I3904" t="s">
        <v>13796</v>
      </c>
      <c r="K3904" t="s">
        <v>6860</v>
      </c>
      <c r="L3904" t="s">
        <v>6861</v>
      </c>
      <c r="M3904" t="s">
        <v>15154</v>
      </c>
      <c r="N3904">
        <v>9</v>
      </c>
      <c r="O3904" t="s">
        <v>15531</v>
      </c>
      <c r="P3904" t="s">
        <v>18264</v>
      </c>
      <c r="Q3904">
        <v>5</v>
      </c>
      <c r="R3904">
        <v>2</v>
      </c>
      <c r="S3904">
        <v>-2.0499999999999998</v>
      </c>
      <c r="T3904">
        <v>-2.0499999999999998</v>
      </c>
      <c r="U3904">
        <v>424.85</v>
      </c>
      <c r="V3904">
        <v>72.53</v>
      </c>
      <c r="W3904">
        <v>4.21</v>
      </c>
      <c r="Y3904">
        <v>3.3</v>
      </c>
      <c r="Z3904">
        <v>2</v>
      </c>
      <c r="AA3904" t="s">
        <v>4250</v>
      </c>
      <c r="AB3904">
        <v>0</v>
      </c>
      <c r="AC3904">
        <v>3</v>
      </c>
      <c r="AD3904">
        <v>5.0367857142857142</v>
      </c>
      <c r="AF3904" t="s">
        <v>7949</v>
      </c>
      <c r="AI3904">
        <v>0</v>
      </c>
      <c r="AJ3904">
        <v>0</v>
      </c>
      <c r="AM3904" t="s">
        <v>20019</v>
      </c>
    </row>
    <row r="3905" spans="1:39" x14ac:dyDescent="0.25">
      <c r="A3905" t="s">
        <v>10613</v>
      </c>
      <c r="B3905" t="s">
        <v>4841</v>
      </c>
      <c r="C3905" t="s">
        <v>4842</v>
      </c>
      <c r="D3905">
        <v>90</v>
      </c>
      <c r="E3905" t="s">
        <v>4845</v>
      </c>
      <c r="F3905">
        <v>7.05</v>
      </c>
      <c r="I3905" t="s">
        <v>13797</v>
      </c>
      <c r="K3905" t="s">
        <v>6860</v>
      </c>
      <c r="L3905" t="s">
        <v>6861</v>
      </c>
      <c r="M3905" t="s">
        <v>14952</v>
      </c>
      <c r="N3905">
        <v>9</v>
      </c>
      <c r="O3905" t="s">
        <v>15273</v>
      </c>
      <c r="P3905" t="s">
        <v>18265</v>
      </c>
      <c r="Q3905">
        <v>6</v>
      </c>
      <c r="R3905">
        <v>2</v>
      </c>
      <c r="S3905">
        <v>2.58</v>
      </c>
      <c r="T3905">
        <v>2.58</v>
      </c>
      <c r="U3905">
        <v>417.34</v>
      </c>
      <c r="V3905">
        <v>94.53</v>
      </c>
      <c r="W3905">
        <v>2.73</v>
      </c>
      <c r="X3905">
        <v>11.73</v>
      </c>
      <c r="Y3905">
        <v>4.0999999999999996</v>
      </c>
      <c r="Z3905">
        <v>2</v>
      </c>
      <c r="AA3905" t="s">
        <v>4250</v>
      </c>
      <c r="AB3905">
        <v>0</v>
      </c>
      <c r="AC3905">
        <v>3</v>
      </c>
      <c r="AD3905">
        <v>4.6494285714285706</v>
      </c>
      <c r="AF3905" t="s">
        <v>7949</v>
      </c>
      <c r="AI3905">
        <v>0</v>
      </c>
      <c r="AJ3905">
        <v>0</v>
      </c>
      <c r="AM3905" t="s">
        <v>20019</v>
      </c>
    </row>
    <row r="3906" spans="1:39" x14ac:dyDescent="0.25">
      <c r="A3906" t="s">
        <v>10614</v>
      </c>
      <c r="B3906" t="s">
        <v>4841</v>
      </c>
      <c r="C3906" t="s">
        <v>4842</v>
      </c>
      <c r="D3906">
        <v>90</v>
      </c>
      <c r="E3906" t="s">
        <v>4845</v>
      </c>
      <c r="F3906">
        <v>7.05</v>
      </c>
      <c r="I3906" t="s">
        <v>13798</v>
      </c>
      <c r="K3906" t="s">
        <v>6860</v>
      </c>
      <c r="M3906" t="s">
        <v>14989</v>
      </c>
      <c r="N3906">
        <v>8</v>
      </c>
      <c r="O3906" t="s">
        <v>15313</v>
      </c>
      <c r="P3906" t="s">
        <v>18266</v>
      </c>
      <c r="Q3906">
        <v>8</v>
      </c>
      <c r="R3906">
        <v>2</v>
      </c>
      <c r="S3906">
        <v>3.48</v>
      </c>
      <c r="T3906">
        <v>3.48</v>
      </c>
      <c r="U3906">
        <v>421.52</v>
      </c>
      <c r="V3906">
        <v>102.49</v>
      </c>
      <c r="W3906">
        <v>2.92</v>
      </c>
      <c r="X3906">
        <v>10.76</v>
      </c>
      <c r="Y3906">
        <v>3.8</v>
      </c>
      <c r="Z3906">
        <v>2</v>
      </c>
      <c r="AA3906" t="s">
        <v>4250</v>
      </c>
      <c r="AB3906">
        <v>0</v>
      </c>
      <c r="AC3906">
        <v>3</v>
      </c>
      <c r="AD3906">
        <v>3.6642380952380962</v>
      </c>
      <c r="AF3906" t="s">
        <v>7949</v>
      </c>
      <c r="AI3906">
        <v>0</v>
      </c>
      <c r="AJ3906">
        <v>0</v>
      </c>
      <c r="AM3906" t="s">
        <v>20019</v>
      </c>
    </row>
    <row r="3907" spans="1:39" x14ac:dyDescent="0.25">
      <c r="A3907" t="s">
        <v>10515</v>
      </c>
      <c r="B3907" t="s">
        <v>4841</v>
      </c>
      <c r="C3907" t="s">
        <v>4842</v>
      </c>
      <c r="D3907">
        <v>90</v>
      </c>
      <c r="E3907" t="s">
        <v>4845</v>
      </c>
      <c r="F3907">
        <v>7.05</v>
      </c>
      <c r="K3907" t="s">
        <v>6860</v>
      </c>
      <c r="L3907" t="s">
        <v>6861</v>
      </c>
      <c r="M3907" t="s">
        <v>15134</v>
      </c>
      <c r="N3907">
        <v>9</v>
      </c>
      <c r="O3907" t="s">
        <v>15508</v>
      </c>
      <c r="P3907" t="s">
        <v>18167</v>
      </c>
      <c r="Q3907">
        <v>5</v>
      </c>
      <c r="R3907">
        <v>3</v>
      </c>
      <c r="S3907">
        <v>2.94</v>
      </c>
      <c r="T3907">
        <v>3.08</v>
      </c>
      <c r="U3907">
        <v>450.95</v>
      </c>
      <c r="V3907">
        <v>79.819999999999993</v>
      </c>
      <c r="W3907">
        <v>2.14</v>
      </c>
      <c r="X3907">
        <v>13.97</v>
      </c>
      <c r="Y3907">
        <v>7.14</v>
      </c>
      <c r="Z3907">
        <v>1</v>
      </c>
      <c r="AA3907" t="s">
        <v>4250</v>
      </c>
      <c r="AB3907">
        <v>0</v>
      </c>
      <c r="AC3907">
        <v>7</v>
      </c>
      <c r="AD3907">
        <v>4.00702380952381</v>
      </c>
      <c r="AF3907" t="s">
        <v>7949</v>
      </c>
      <c r="AI3907">
        <v>0</v>
      </c>
      <c r="AJ3907">
        <v>0</v>
      </c>
      <c r="AK3907" t="s">
        <v>19912</v>
      </c>
      <c r="AL3907" t="s">
        <v>19912</v>
      </c>
      <c r="AM3907" t="s">
        <v>20019</v>
      </c>
    </row>
    <row r="3908" spans="1:39" x14ac:dyDescent="0.25">
      <c r="A3908" t="s">
        <v>10615</v>
      </c>
      <c r="B3908" t="s">
        <v>4841</v>
      </c>
      <c r="C3908" t="s">
        <v>4842</v>
      </c>
      <c r="D3908">
        <v>90.3</v>
      </c>
      <c r="E3908" t="s">
        <v>4845</v>
      </c>
      <c r="F3908">
        <v>7.04</v>
      </c>
      <c r="I3908" t="s">
        <v>13799</v>
      </c>
      <c r="K3908" t="s">
        <v>6860</v>
      </c>
      <c r="L3908" t="s">
        <v>6861</v>
      </c>
      <c r="M3908" t="s">
        <v>14987</v>
      </c>
      <c r="N3908">
        <v>9</v>
      </c>
      <c r="O3908" t="s">
        <v>15311</v>
      </c>
      <c r="P3908" t="s">
        <v>18267</v>
      </c>
      <c r="Q3908">
        <v>5</v>
      </c>
      <c r="R3908">
        <v>2</v>
      </c>
      <c r="S3908">
        <v>3.08</v>
      </c>
      <c r="T3908">
        <v>3.08</v>
      </c>
      <c r="U3908">
        <v>406.82</v>
      </c>
      <c r="V3908">
        <v>89.6</v>
      </c>
      <c r="W3908">
        <v>3.49</v>
      </c>
      <c r="X3908">
        <v>11.08</v>
      </c>
      <c r="Y3908">
        <v>4.63</v>
      </c>
      <c r="Z3908">
        <v>2</v>
      </c>
      <c r="AA3908" t="s">
        <v>4250</v>
      </c>
      <c r="AB3908">
        <v>0</v>
      </c>
      <c r="AC3908">
        <v>4</v>
      </c>
      <c r="AD3908">
        <v>4.5855714285714289</v>
      </c>
      <c r="AF3908" t="s">
        <v>7949</v>
      </c>
      <c r="AI3908">
        <v>0</v>
      </c>
      <c r="AJ3908">
        <v>0</v>
      </c>
      <c r="AM3908" t="s">
        <v>20019</v>
      </c>
    </row>
    <row r="3909" spans="1:39" x14ac:dyDescent="0.25">
      <c r="A3909" t="s">
        <v>10616</v>
      </c>
      <c r="B3909" t="s">
        <v>4841</v>
      </c>
      <c r="C3909" t="s">
        <v>4842</v>
      </c>
      <c r="D3909">
        <v>90.3</v>
      </c>
      <c r="E3909" t="s">
        <v>4845</v>
      </c>
      <c r="F3909">
        <v>7.04</v>
      </c>
      <c r="K3909" t="s">
        <v>6860</v>
      </c>
      <c r="L3909" t="s">
        <v>6861</v>
      </c>
      <c r="M3909" t="s">
        <v>14953</v>
      </c>
      <c r="N3909">
        <v>9</v>
      </c>
      <c r="O3909" t="s">
        <v>15274</v>
      </c>
      <c r="P3909" t="s">
        <v>18268</v>
      </c>
      <c r="Q3909">
        <v>5</v>
      </c>
      <c r="R3909">
        <v>1</v>
      </c>
      <c r="S3909">
        <v>2.33</v>
      </c>
      <c r="T3909">
        <v>2.33</v>
      </c>
      <c r="U3909">
        <v>363.42</v>
      </c>
      <c r="V3909">
        <v>77.05</v>
      </c>
      <c r="W3909">
        <v>3.55</v>
      </c>
      <c r="Y3909">
        <v>5.21</v>
      </c>
      <c r="Z3909">
        <v>4</v>
      </c>
      <c r="AA3909" t="s">
        <v>4250</v>
      </c>
      <c r="AB3909">
        <v>0</v>
      </c>
      <c r="AC3909">
        <v>3</v>
      </c>
      <c r="AD3909">
        <v>5.6439047619047624</v>
      </c>
      <c r="AF3909" t="s">
        <v>7949</v>
      </c>
      <c r="AI3909">
        <v>0</v>
      </c>
      <c r="AJ3909">
        <v>0</v>
      </c>
      <c r="AK3909" t="s">
        <v>19841</v>
      </c>
      <c r="AL3909" t="s">
        <v>19841</v>
      </c>
      <c r="AM3909" t="s">
        <v>20019</v>
      </c>
    </row>
    <row r="3910" spans="1:39" x14ac:dyDescent="0.25">
      <c r="A3910" t="s">
        <v>10617</v>
      </c>
      <c r="B3910" t="s">
        <v>4841</v>
      </c>
      <c r="C3910" t="s">
        <v>4842</v>
      </c>
      <c r="D3910">
        <v>90.8</v>
      </c>
      <c r="E3910" t="s">
        <v>4845</v>
      </c>
      <c r="F3910">
        <v>7.04</v>
      </c>
      <c r="I3910" t="s">
        <v>13800</v>
      </c>
      <c r="K3910" t="s">
        <v>6860</v>
      </c>
      <c r="L3910" t="s">
        <v>6861</v>
      </c>
      <c r="M3910" t="s">
        <v>14987</v>
      </c>
      <c r="N3910">
        <v>9</v>
      </c>
      <c r="O3910" t="s">
        <v>15311</v>
      </c>
      <c r="P3910" t="s">
        <v>18269</v>
      </c>
      <c r="Q3910">
        <v>6</v>
      </c>
      <c r="R3910">
        <v>2</v>
      </c>
      <c r="S3910">
        <v>1.92</v>
      </c>
      <c r="T3910">
        <v>1.92</v>
      </c>
      <c r="U3910">
        <v>472.83</v>
      </c>
      <c r="V3910">
        <v>98.83</v>
      </c>
      <c r="W3910">
        <v>4.09</v>
      </c>
      <c r="X3910">
        <v>10.36</v>
      </c>
      <c r="Y3910">
        <v>4.07</v>
      </c>
      <c r="Z3910">
        <v>2</v>
      </c>
      <c r="AA3910" t="s">
        <v>4250</v>
      </c>
      <c r="AB3910">
        <v>0</v>
      </c>
      <c r="AC3910">
        <v>6</v>
      </c>
      <c r="AD3910">
        <v>4.3997380952380958</v>
      </c>
      <c r="AF3910" t="s">
        <v>7949</v>
      </c>
      <c r="AI3910">
        <v>0</v>
      </c>
      <c r="AJ3910">
        <v>0</v>
      </c>
      <c r="AM3910" t="s">
        <v>20019</v>
      </c>
    </row>
    <row r="3911" spans="1:39" x14ac:dyDescent="0.25">
      <c r="A3911" t="s">
        <v>10618</v>
      </c>
      <c r="B3911" t="s">
        <v>4841</v>
      </c>
      <c r="C3911" t="s">
        <v>4842</v>
      </c>
      <c r="D3911">
        <v>91</v>
      </c>
      <c r="E3911" t="s">
        <v>4845</v>
      </c>
      <c r="F3911">
        <v>7.04</v>
      </c>
      <c r="K3911" t="s">
        <v>6860</v>
      </c>
      <c r="M3911" t="s">
        <v>6865</v>
      </c>
      <c r="N3911">
        <v>8</v>
      </c>
      <c r="O3911" t="s">
        <v>15344</v>
      </c>
      <c r="P3911" t="s">
        <v>18270</v>
      </c>
      <c r="Q3911">
        <v>7</v>
      </c>
      <c r="R3911">
        <v>4</v>
      </c>
      <c r="S3911">
        <v>-0.04</v>
      </c>
      <c r="T3911">
        <v>1.57</v>
      </c>
      <c r="U3911">
        <v>544.72</v>
      </c>
      <c r="V3911">
        <v>120</v>
      </c>
      <c r="W3911">
        <v>2.52</v>
      </c>
      <c r="X3911">
        <v>13.97</v>
      </c>
      <c r="Y3911">
        <v>9.1199999999999992</v>
      </c>
      <c r="Z3911">
        <v>2</v>
      </c>
      <c r="AA3911" t="s">
        <v>4250</v>
      </c>
      <c r="AB3911">
        <v>1</v>
      </c>
      <c r="AC3911">
        <v>11</v>
      </c>
      <c r="AD3911">
        <v>2.44</v>
      </c>
      <c r="AF3911" t="s">
        <v>7952</v>
      </c>
      <c r="AI3911">
        <v>0</v>
      </c>
      <c r="AJ3911">
        <v>0</v>
      </c>
      <c r="AK3911" t="s">
        <v>19877</v>
      </c>
      <c r="AL3911" t="s">
        <v>19877</v>
      </c>
      <c r="AM3911" t="s">
        <v>20019</v>
      </c>
    </row>
    <row r="3912" spans="1:39" x14ac:dyDescent="0.25">
      <c r="A3912" t="s">
        <v>10619</v>
      </c>
      <c r="B3912" t="s">
        <v>4841</v>
      </c>
      <c r="C3912" t="s">
        <v>4842</v>
      </c>
      <c r="D3912">
        <v>91</v>
      </c>
      <c r="E3912" t="s">
        <v>4845</v>
      </c>
      <c r="F3912">
        <v>7.04</v>
      </c>
      <c r="K3912" t="s">
        <v>6860</v>
      </c>
      <c r="M3912" t="s">
        <v>6865</v>
      </c>
      <c r="N3912">
        <v>8</v>
      </c>
      <c r="O3912" t="s">
        <v>15344</v>
      </c>
      <c r="P3912" t="s">
        <v>18271</v>
      </c>
      <c r="Q3912">
        <v>6</v>
      </c>
      <c r="R3912">
        <v>3</v>
      </c>
      <c r="S3912">
        <v>-0.23</v>
      </c>
      <c r="T3912">
        <v>1.58</v>
      </c>
      <c r="U3912">
        <v>470.6</v>
      </c>
      <c r="V3912">
        <v>103.67</v>
      </c>
      <c r="W3912">
        <v>1.86</v>
      </c>
      <c r="X3912">
        <v>13.65</v>
      </c>
      <c r="Y3912">
        <v>9.06</v>
      </c>
      <c r="Z3912">
        <v>3</v>
      </c>
      <c r="AA3912" t="s">
        <v>4250</v>
      </c>
      <c r="AB3912">
        <v>0</v>
      </c>
      <c r="AC3912">
        <v>8</v>
      </c>
      <c r="AD3912">
        <v>3.391</v>
      </c>
      <c r="AF3912" t="s">
        <v>7952</v>
      </c>
      <c r="AI3912">
        <v>0</v>
      </c>
      <c r="AJ3912">
        <v>0</v>
      </c>
      <c r="AK3912" t="s">
        <v>19877</v>
      </c>
      <c r="AL3912" t="s">
        <v>19877</v>
      </c>
      <c r="AM3912" t="s">
        <v>20019</v>
      </c>
    </row>
    <row r="3913" spans="1:39" x14ac:dyDescent="0.25">
      <c r="A3913" t="s">
        <v>9813</v>
      </c>
      <c r="B3913" t="s">
        <v>4841</v>
      </c>
      <c r="C3913" t="s">
        <v>4842</v>
      </c>
      <c r="D3913">
        <v>91</v>
      </c>
      <c r="E3913" t="s">
        <v>4845</v>
      </c>
      <c r="F3913">
        <v>7.04</v>
      </c>
      <c r="I3913" t="s">
        <v>13801</v>
      </c>
      <c r="K3913" t="s">
        <v>6860</v>
      </c>
      <c r="L3913" t="s">
        <v>6861</v>
      </c>
      <c r="M3913" t="s">
        <v>14979</v>
      </c>
      <c r="N3913">
        <v>8</v>
      </c>
      <c r="O3913" t="s">
        <v>15302</v>
      </c>
      <c r="P3913" t="s">
        <v>17465</v>
      </c>
      <c r="Q3913">
        <v>6</v>
      </c>
      <c r="R3913">
        <v>2</v>
      </c>
      <c r="S3913">
        <v>4.62</v>
      </c>
      <c r="T3913">
        <v>4.63</v>
      </c>
      <c r="U3913">
        <v>492.83</v>
      </c>
      <c r="V3913">
        <v>98.83</v>
      </c>
      <c r="W3913">
        <v>4.2699999999999996</v>
      </c>
      <c r="X3913">
        <v>9.17</v>
      </c>
      <c r="Y3913">
        <v>3.63</v>
      </c>
      <c r="Z3913">
        <v>2</v>
      </c>
      <c r="AA3913" t="s">
        <v>4250</v>
      </c>
      <c r="AB3913">
        <v>0</v>
      </c>
      <c r="AC3913">
        <v>5</v>
      </c>
      <c r="AD3913">
        <v>2.441880952380953</v>
      </c>
      <c r="AF3913" t="s">
        <v>7949</v>
      </c>
      <c r="AI3913">
        <v>0</v>
      </c>
      <c r="AJ3913">
        <v>0</v>
      </c>
      <c r="AM3913" t="s">
        <v>20019</v>
      </c>
    </row>
    <row r="3914" spans="1:39" x14ac:dyDescent="0.25">
      <c r="A3914" t="s">
        <v>10620</v>
      </c>
      <c r="B3914" t="s">
        <v>4841</v>
      </c>
      <c r="C3914" t="s">
        <v>4842</v>
      </c>
      <c r="D3914">
        <v>91</v>
      </c>
      <c r="E3914" t="s">
        <v>4845</v>
      </c>
      <c r="F3914">
        <v>7.04</v>
      </c>
      <c r="K3914" t="s">
        <v>6860</v>
      </c>
      <c r="M3914" t="s">
        <v>15173</v>
      </c>
      <c r="N3914">
        <v>8</v>
      </c>
      <c r="O3914" t="s">
        <v>15555</v>
      </c>
      <c r="P3914" t="s">
        <v>18272</v>
      </c>
      <c r="Q3914">
        <v>9</v>
      </c>
      <c r="R3914">
        <v>8</v>
      </c>
      <c r="S3914">
        <v>0.12</v>
      </c>
      <c r="T3914">
        <v>3.01</v>
      </c>
      <c r="U3914">
        <v>757.95</v>
      </c>
      <c r="V3914">
        <v>223.26</v>
      </c>
      <c r="W3914">
        <v>2.5</v>
      </c>
      <c r="X3914">
        <v>4.17</v>
      </c>
      <c r="Y3914">
        <v>0</v>
      </c>
      <c r="Z3914">
        <v>2</v>
      </c>
      <c r="AA3914" t="s">
        <v>4250</v>
      </c>
      <c r="AB3914">
        <v>2</v>
      </c>
      <c r="AC3914">
        <v>22</v>
      </c>
      <c r="AD3914">
        <v>2.9950000000000001</v>
      </c>
      <c r="AF3914" t="s">
        <v>7951</v>
      </c>
      <c r="AI3914">
        <v>0</v>
      </c>
      <c r="AJ3914">
        <v>0</v>
      </c>
      <c r="AK3914" t="s">
        <v>19968</v>
      </c>
      <c r="AL3914" t="s">
        <v>19968</v>
      </c>
      <c r="AM3914" t="s">
        <v>20019</v>
      </c>
    </row>
    <row r="3915" spans="1:39" x14ac:dyDescent="0.25">
      <c r="A3915" t="s">
        <v>10223</v>
      </c>
      <c r="B3915" t="s">
        <v>4841</v>
      </c>
      <c r="C3915" t="s">
        <v>4842</v>
      </c>
      <c r="D3915">
        <v>91</v>
      </c>
      <c r="E3915" t="s">
        <v>4845</v>
      </c>
      <c r="F3915">
        <v>7.04</v>
      </c>
      <c r="K3915" t="s">
        <v>6860</v>
      </c>
      <c r="L3915" t="s">
        <v>6861</v>
      </c>
      <c r="M3915" t="s">
        <v>15101</v>
      </c>
      <c r="N3915">
        <v>9</v>
      </c>
      <c r="O3915" t="s">
        <v>15465</v>
      </c>
      <c r="P3915" t="s">
        <v>17875</v>
      </c>
      <c r="Q3915">
        <v>6</v>
      </c>
      <c r="R3915">
        <v>4</v>
      </c>
      <c r="S3915">
        <v>4.4800000000000004</v>
      </c>
      <c r="T3915">
        <v>5.54</v>
      </c>
      <c r="U3915">
        <v>647.69000000000005</v>
      </c>
      <c r="V3915">
        <v>116.76</v>
      </c>
      <c r="W3915">
        <v>5.3</v>
      </c>
      <c r="X3915">
        <v>13.41</v>
      </c>
      <c r="Y3915">
        <v>8.36</v>
      </c>
      <c r="Z3915">
        <v>4</v>
      </c>
      <c r="AA3915" t="s">
        <v>4250</v>
      </c>
      <c r="AB3915">
        <v>2</v>
      </c>
      <c r="AC3915">
        <v>14</v>
      </c>
      <c r="AD3915">
        <v>0.92800000000000016</v>
      </c>
      <c r="AF3915" t="s">
        <v>7949</v>
      </c>
      <c r="AI3915">
        <v>0</v>
      </c>
      <c r="AJ3915">
        <v>0</v>
      </c>
      <c r="AK3915" t="s">
        <v>19864</v>
      </c>
      <c r="AL3915" t="s">
        <v>19864</v>
      </c>
      <c r="AM3915" t="s">
        <v>20019</v>
      </c>
    </row>
    <row r="3916" spans="1:39" x14ac:dyDescent="0.25">
      <c r="A3916" t="s">
        <v>9022</v>
      </c>
      <c r="B3916" t="s">
        <v>4841</v>
      </c>
      <c r="C3916" t="s">
        <v>4842</v>
      </c>
      <c r="D3916">
        <v>91</v>
      </c>
      <c r="E3916" t="s">
        <v>4845</v>
      </c>
      <c r="F3916">
        <v>7.04</v>
      </c>
      <c r="K3916" t="s">
        <v>6860</v>
      </c>
      <c r="L3916" t="s">
        <v>6861</v>
      </c>
      <c r="M3916" t="s">
        <v>15101</v>
      </c>
      <c r="N3916">
        <v>9</v>
      </c>
      <c r="O3916" t="s">
        <v>15465</v>
      </c>
      <c r="P3916" t="s">
        <v>16674</v>
      </c>
      <c r="Q3916">
        <v>8</v>
      </c>
      <c r="R3916">
        <v>4</v>
      </c>
      <c r="S3916">
        <v>2.3199999999999998</v>
      </c>
      <c r="T3916">
        <v>3.38</v>
      </c>
      <c r="U3916">
        <v>666.75</v>
      </c>
      <c r="V3916">
        <v>140.56</v>
      </c>
      <c r="W3916">
        <v>4.76</v>
      </c>
      <c r="X3916">
        <v>10.96</v>
      </c>
      <c r="Y3916">
        <v>8.3699999999999992</v>
      </c>
      <c r="Z3916">
        <v>4</v>
      </c>
      <c r="AA3916" t="s">
        <v>4250</v>
      </c>
      <c r="AB3916">
        <v>1</v>
      </c>
      <c r="AC3916">
        <v>14</v>
      </c>
      <c r="AD3916">
        <v>2.4650000000000012</v>
      </c>
      <c r="AF3916" t="s">
        <v>7949</v>
      </c>
      <c r="AI3916">
        <v>0</v>
      </c>
      <c r="AJ3916">
        <v>0</v>
      </c>
      <c r="AK3916" t="s">
        <v>19864</v>
      </c>
      <c r="AL3916" t="s">
        <v>19864</v>
      </c>
      <c r="AM3916" t="s">
        <v>20019</v>
      </c>
    </row>
    <row r="3917" spans="1:39" x14ac:dyDescent="0.25">
      <c r="A3917" t="s">
        <v>10033</v>
      </c>
      <c r="B3917" t="s">
        <v>4841</v>
      </c>
      <c r="C3917" t="s">
        <v>4842</v>
      </c>
      <c r="D3917">
        <v>91</v>
      </c>
      <c r="E3917" t="s">
        <v>4845</v>
      </c>
      <c r="F3917">
        <v>7.04</v>
      </c>
      <c r="K3917" t="s">
        <v>6860</v>
      </c>
      <c r="L3917" t="s">
        <v>6861</v>
      </c>
      <c r="M3917" t="s">
        <v>15008</v>
      </c>
      <c r="N3917">
        <v>9</v>
      </c>
      <c r="O3917" t="s">
        <v>15402</v>
      </c>
      <c r="P3917" t="s">
        <v>17685</v>
      </c>
      <c r="Q3917">
        <v>5</v>
      </c>
      <c r="R3917">
        <v>3</v>
      </c>
      <c r="S3917">
        <v>1.45</v>
      </c>
      <c r="T3917">
        <v>1.47</v>
      </c>
      <c r="U3917">
        <v>423.56</v>
      </c>
      <c r="V3917">
        <v>83.48</v>
      </c>
      <c r="W3917">
        <v>3.09</v>
      </c>
      <c r="X3917">
        <v>13.97</v>
      </c>
      <c r="Y3917">
        <v>6.04</v>
      </c>
      <c r="Z3917">
        <v>2</v>
      </c>
      <c r="AA3917" t="s">
        <v>4250</v>
      </c>
      <c r="AB3917">
        <v>0</v>
      </c>
      <c r="AC3917">
        <v>8</v>
      </c>
      <c r="AD3917">
        <v>4.7126666666666672</v>
      </c>
      <c r="AF3917" t="s">
        <v>7949</v>
      </c>
      <c r="AI3917">
        <v>0</v>
      </c>
      <c r="AJ3917">
        <v>0</v>
      </c>
      <c r="AK3917" t="s">
        <v>19892</v>
      </c>
      <c r="AL3917" t="s">
        <v>19892</v>
      </c>
      <c r="AM3917" t="s">
        <v>20019</v>
      </c>
    </row>
    <row r="3918" spans="1:39" x14ac:dyDescent="0.25">
      <c r="A3918" t="s">
        <v>10621</v>
      </c>
      <c r="B3918" t="s">
        <v>4841</v>
      </c>
      <c r="C3918" t="s">
        <v>4842</v>
      </c>
      <c r="D3918">
        <v>91</v>
      </c>
      <c r="E3918" t="s">
        <v>4845</v>
      </c>
      <c r="F3918">
        <v>7.04</v>
      </c>
      <c r="K3918" t="s">
        <v>6860</v>
      </c>
      <c r="M3918" t="s">
        <v>6865</v>
      </c>
      <c r="N3918">
        <v>8</v>
      </c>
      <c r="O3918" t="s">
        <v>6935</v>
      </c>
      <c r="P3918" t="s">
        <v>18273</v>
      </c>
      <c r="Q3918">
        <v>9</v>
      </c>
      <c r="R3918">
        <v>8</v>
      </c>
      <c r="S3918">
        <v>0.12</v>
      </c>
      <c r="T3918">
        <v>3.01</v>
      </c>
      <c r="U3918">
        <v>757.95</v>
      </c>
      <c r="V3918">
        <v>223.26</v>
      </c>
      <c r="W3918">
        <v>2.5</v>
      </c>
      <c r="X3918">
        <v>4.17</v>
      </c>
      <c r="Y3918">
        <v>0</v>
      </c>
      <c r="Z3918">
        <v>2</v>
      </c>
      <c r="AA3918" t="s">
        <v>4250</v>
      </c>
      <c r="AB3918">
        <v>2</v>
      </c>
      <c r="AC3918">
        <v>22</v>
      </c>
      <c r="AD3918">
        <v>2.9950000000000001</v>
      </c>
      <c r="AF3918" t="s">
        <v>7951</v>
      </c>
      <c r="AI3918">
        <v>0</v>
      </c>
      <c r="AJ3918">
        <v>0</v>
      </c>
      <c r="AK3918" t="s">
        <v>7967</v>
      </c>
      <c r="AL3918" t="s">
        <v>7967</v>
      </c>
      <c r="AM3918" t="s">
        <v>20019</v>
      </c>
    </row>
    <row r="3919" spans="1:39" x14ac:dyDescent="0.25">
      <c r="A3919" t="s">
        <v>10622</v>
      </c>
      <c r="B3919" t="s">
        <v>4841</v>
      </c>
      <c r="C3919" t="s">
        <v>4842</v>
      </c>
      <c r="D3919">
        <v>91</v>
      </c>
      <c r="E3919" t="s">
        <v>4845</v>
      </c>
      <c r="F3919">
        <v>7.04</v>
      </c>
      <c r="I3919" t="s">
        <v>13802</v>
      </c>
      <c r="K3919" t="s">
        <v>6860</v>
      </c>
      <c r="L3919" t="s">
        <v>6861</v>
      </c>
      <c r="M3919" t="s">
        <v>15000</v>
      </c>
      <c r="N3919">
        <v>9</v>
      </c>
      <c r="O3919" t="s">
        <v>15330</v>
      </c>
      <c r="P3919" t="s">
        <v>18274</v>
      </c>
      <c r="Q3919">
        <v>5</v>
      </c>
      <c r="R3919">
        <v>1</v>
      </c>
      <c r="S3919">
        <v>5.19</v>
      </c>
      <c r="T3919">
        <v>5.19</v>
      </c>
      <c r="U3919">
        <v>395.89</v>
      </c>
      <c r="V3919">
        <v>69.2</v>
      </c>
      <c r="W3919">
        <v>4.32</v>
      </c>
      <c r="Y3919">
        <v>4.08</v>
      </c>
      <c r="Z3919">
        <v>2</v>
      </c>
      <c r="AA3919" t="s">
        <v>4250</v>
      </c>
      <c r="AB3919">
        <v>0</v>
      </c>
      <c r="AC3919">
        <v>1</v>
      </c>
      <c r="AD3919">
        <v>3.576976190476191</v>
      </c>
      <c r="AF3919" t="s">
        <v>7949</v>
      </c>
      <c r="AI3919">
        <v>0</v>
      </c>
      <c r="AJ3919">
        <v>0</v>
      </c>
      <c r="AM3919" t="s">
        <v>20019</v>
      </c>
    </row>
    <row r="3920" spans="1:39" x14ac:dyDescent="0.25">
      <c r="A3920" t="s">
        <v>10623</v>
      </c>
      <c r="B3920" t="s">
        <v>4841</v>
      </c>
      <c r="C3920" t="s">
        <v>4842</v>
      </c>
      <c r="D3920">
        <v>91</v>
      </c>
      <c r="E3920" t="s">
        <v>4845</v>
      </c>
      <c r="F3920">
        <v>7.04</v>
      </c>
      <c r="I3920" t="s">
        <v>13803</v>
      </c>
      <c r="K3920" t="s">
        <v>6860</v>
      </c>
      <c r="L3920" t="s">
        <v>6861</v>
      </c>
      <c r="M3920" t="s">
        <v>15075</v>
      </c>
      <c r="N3920">
        <v>9</v>
      </c>
      <c r="O3920" t="s">
        <v>15429</v>
      </c>
      <c r="P3920" t="s">
        <v>18275</v>
      </c>
      <c r="Q3920">
        <v>5</v>
      </c>
      <c r="R3920">
        <v>2</v>
      </c>
      <c r="U3920">
        <v>405.41</v>
      </c>
      <c r="V3920">
        <v>84.73</v>
      </c>
      <c r="W3920">
        <v>4.09</v>
      </c>
      <c r="X3920">
        <v>11.03</v>
      </c>
      <c r="Y3920">
        <v>3.53</v>
      </c>
      <c r="Z3920">
        <v>2</v>
      </c>
      <c r="AA3920" t="s">
        <v>4250</v>
      </c>
      <c r="AB3920">
        <v>0</v>
      </c>
      <c r="AC3920">
        <v>3</v>
      </c>
      <c r="AF3920" t="s">
        <v>7949</v>
      </c>
      <c r="AI3920">
        <v>0</v>
      </c>
      <c r="AJ3920">
        <v>0</v>
      </c>
      <c r="AM3920" t="s">
        <v>20019</v>
      </c>
    </row>
    <row r="3921" spans="1:39" x14ac:dyDescent="0.25">
      <c r="A3921" t="s">
        <v>10623</v>
      </c>
      <c r="B3921" t="s">
        <v>4841</v>
      </c>
      <c r="C3921" t="s">
        <v>4842</v>
      </c>
      <c r="D3921">
        <v>91</v>
      </c>
      <c r="E3921" t="s">
        <v>4845</v>
      </c>
      <c r="F3921">
        <v>7.04</v>
      </c>
      <c r="I3921" t="s">
        <v>13804</v>
      </c>
      <c r="K3921" t="s">
        <v>6860</v>
      </c>
      <c r="L3921" t="s">
        <v>6861</v>
      </c>
      <c r="M3921" t="s">
        <v>15076</v>
      </c>
      <c r="N3921">
        <v>8</v>
      </c>
      <c r="O3921" t="s">
        <v>15430</v>
      </c>
      <c r="P3921" t="s">
        <v>18275</v>
      </c>
      <c r="Q3921">
        <v>5</v>
      </c>
      <c r="R3921">
        <v>2</v>
      </c>
      <c r="U3921">
        <v>405.41</v>
      </c>
      <c r="V3921">
        <v>84.73</v>
      </c>
      <c r="W3921">
        <v>4.09</v>
      </c>
      <c r="X3921">
        <v>11.03</v>
      </c>
      <c r="Y3921">
        <v>3.53</v>
      </c>
      <c r="Z3921">
        <v>2</v>
      </c>
      <c r="AA3921" t="s">
        <v>4250</v>
      </c>
      <c r="AB3921">
        <v>0</v>
      </c>
      <c r="AC3921">
        <v>3</v>
      </c>
      <c r="AF3921" t="s">
        <v>7949</v>
      </c>
      <c r="AI3921">
        <v>0</v>
      </c>
      <c r="AJ3921">
        <v>0</v>
      </c>
      <c r="AM3921" t="s">
        <v>20019</v>
      </c>
    </row>
    <row r="3922" spans="1:39" x14ac:dyDescent="0.25">
      <c r="A3922" t="s">
        <v>10624</v>
      </c>
      <c r="B3922" t="s">
        <v>4841</v>
      </c>
      <c r="C3922" t="s">
        <v>4842</v>
      </c>
      <c r="D3922">
        <v>91</v>
      </c>
      <c r="E3922" t="s">
        <v>4845</v>
      </c>
      <c r="F3922">
        <v>7.04</v>
      </c>
      <c r="I3922" t="s">
        <v>13805</v>
      </c>
      <c r="K3922" t="s">
        <v>6860</v>
      </c>
      <c r="M3922" t="s">
        <v>14989</v>
      </c>
      <c r="N3922">
        <v>8</v>
      </c>
      <c r="O3922" t="s">
        <v>15313</v>
      </c>
      <c r="P3922" t="s">
        <v>18276</v>
      </c>
      <c r="Q3922">
        <v>10</v>
      </c>
      <c r="R3922">
        <v>2</v>
      </c>
      <c r="S3922">
        <v>3.13</v>
      </c>
      <c r="T3922">
        <v>3.13</v>
      </c>
      <c r="U3922">
        <v>394.48</v>
      </c>
      <c r="V3922">
        <v>128.52000000000001</v>
      </c>
      <c r="W3922">
        <v>1.77</v>
      </c>
      <c r="X3922">
        <v>9.98</v>
      </c>
      <c r="Y3922">
        <v>3.72</v>
      </c>
      <c r="Z3922">
        <v>2</v>
      </c>
      <c r="AA3922" t="s">
        <v>4250</v>
      </c>
      <c r="AB3922">
        <v>0</v>
      </c>
      <c r="AC3922">
        <v>3</v>
      </c>
      <c r="AD3922">
        <v>3.6237142857142861</v>
      </c>
      <c r="AF3922" t="s">
        <v>7949</v>
      </c>
      <c r="AI3922">
        <v>0</v>
      </c>
      <c r="AJ3922">
        <v>0</v>
      </c>
      <c r="AM3922" t="s">
        <v>20019</v>
      </c>
    </row>
    <row r="3923" spans="1:39" x14ac:dyDescent="0.25">
      <c r="A3923" t="s">
        <v>10625</v>
      </c>
      <c r="B3923" t="s">
        <v>4841</v>
      </c>
      <c r="C3923" t="s">
        <v>4842</v>
      </c>
      <c r="D3923">
        <v>91.1</v>
      </c>
      <c r="E3923" t="s">
        <v>4845</v>
      </c>
      <c r="F3923">
        <v>7.04</v>
      </c>
      <c r="I3923" t="s">
        <v>13806</v>
      </c>
      <c r="K3923" t="s">
        <v>6860</v>
      </c>
      <c r="M3923" t="s">
        <v>15002</v>
      </c>
      <c r="N3923">
        <v>8</v>
      </c>
      <c r="O3923" t="s">
        <v>15332</v>
      </c>
      <c r="P3923" t="s">
        <v>18277</v>
      </c>
      <c r="Q3923">
        <v>3</v>
      </c>
      <c r="R3923">
        <v>1</v>
      </c>
      <c r="S3923">
        <v>1.47</v>
      </c>
      <c r="T3923">
        <v>1.49</v>
      </c>
      <c r="U3923">
        <v>383.44</v>
      </c>
      <c r="V3923">
        <v>58.69</v>
      </c>
      <c r="W3923">
        <v>3.18</v>
      </c>
      <c r="Y3923">
        <v>5.95</v>
      </c>
      <c r="Z3923">
        <v>1</v>
      </c>
      <c r="AA3923" t="s">
        <v>4250</v>
      </c>
      <c r="AB3923">
        <v>0</v>
      </c>
      <c r="AC3923">
        <v>0</v>
      </c>
      <c r="AD3923">
        <v>5.6659047619047618</v>
      </c>
      <c r="AF3923" t="s">
        <v>7949</v>
      </c>
      <c r="AI3923">
        <v>0</v>
      </c>
      <c r="AJ3923">
        <v>0</v>
      </c>
      <c r="AM3923" t="s">
        <v>20019</v>
      </c>
    </row>
    <row r="3924" spans="1:39" x14ac:dyDescent="0.25">
      <c r="A3924" t="s">
        <v>10626</v>
      </c>
      <c r="B3924" t="s">
        <v>4841</v>
      </c>
      <c r="C3924" t="s">
        <v>4842</v>
      </c>
      <c r="D3924">
        <v>91.2</v>
      </c>
      <c r="E3924" t="s">
        <v>4845</v>
      </c>
      <c r="F3924">
        <v>7.04</v>
      </c>
      <c r="K3924" t="s">
        <v>6860</v>
      </c>
      <c r="L3924" t="s">
        <v>6861</v>
      </c>
      <c r="M3924" t="s">
        <v>15106</v>
      </c>
      <c r="N3924">
        <v>9</v>
      </c>
      <c r="O3924" t="s">
        <v>15474</v>
      </c>
      <c r="P3924" t="s">
        <v>18278</v>
      </c>
      <c r="Q3924">
        <v>7</v>
      </c>
      <c r="R3924">
        <v>1</v>
      </c>
      <c r="S3924">
        <v>1.82</v>
      </c>
      <c r="T3924">
        <v>1.98</v>
      </c>
      <c r="U3924">
        <v>398.47</v>
      </c>
      <c r="V3924">
        <v>88.99</v>
      </c>
      <c r="W3924">
        <v>2.83</v>
      </c>
      <c r="Y3924">
        <v>7.1</v>
      </c>
      <c r="Z3924">
        <v>3</v>
      </c>
      <c r="AA3924" t="s">
        <v>4250</v>
      </c>
      <c r="AB3924">
        <v>0</v>
      </c>
      <c r="AC3924">
        <v>4</v>
      </c>
      <c r="AD3924">
        <v>5.5585476190476184</v>
      </c>
      <c r="AF3924" t="s">
        <v>7949</v>
      </c>
      <c r="AI3924">
        <v>0</v>
      </c>
      <c r="AJ3924">
        <v>0</v>
      </c>
      <c r="AK3924" t="s">
        <v>19920</v>
      </c>
      <c r="AL3924" t="s">
        <v>19920</v>
      </c>
      <c r="AM3924" t="s">
        <v>20019</v>
      </c>
    </row>
    <row r="3925" spans="1:39" x14ac:dyDescent="0.25">
      <c r="A3925" t="s">
        <v>10627</v>
      </c>
      <c r="B3925" t="s">
        <v>4841</v>
      </c>
      <c r="C3925" t="s">
        <v>4842</v>
      </c>
      <c r="D3925">
        <v>91.2</v>
      </c>
      <c r="E3925" t="s">
        <v>4845</v>
      </c>
      <c r="F3925">
        <v>7.04</v>
      </c>
      <c r="I3925" t="s">
        <v>13807</v>
      </c>
      <c r="K3925" t="s">
        <v>6860</v>
      </c>
      <c r="L3925" t="s">
        <v>6861</v>
      </c>
      <c r="M3925" t="s">
        <v>14972</v>
      </c>
      <c r="N3925">
        <v>8</v>
      </c>
      <c r="O3925" t="s">
        <v>15293</v>
      </c>
      <c r="P3925" t="s">
        <v>18279</v>
      </c>
      <c r="Q3925">
        <v>9</v>
      </c>
      <c r="R3925">
        <v>2</v>
      </c>
      <c r="S3925">
        <v>1.78</v>
      </c>
      <c r="T3925">
        <v>1.78</v>
      </c>
      <c r="U3925">
        <v>446.37</v>
      </c>
      <c r="V3925">
        <v>134.99</v>
      </c>
      <c r="W3925">
        <v>3.06</v>
      </c>
      <c r="Y3925">
        <v>3.79</v>
      </c>
      <c r="Z3925">
        <v>3</v>
      </c>
      <c r="AA3925" t="s">
        <v>4250</v>
      </c>
      <c r="AB3925">
        <v>0</v>
      </c>
      <c r="AC3925">
        <v>3</v>
      </c>
      <c r="AD3925">
        <v>3.8830714285714278</v>
      </c>
      <c r="AF3925" t="s">
        <v>7949</v>
      </c>
      <c r="AI3925">
        <v>0</v>
      </c>
      <c r="AJ3925">
        <v>0</v>
      </c>
      <c r="AM3925" t="s">
        <v>20019</v>
      </c>
    </row>
    <row r="3926" spans="1:39" x14ac:dyDescent="0.25">
      <c r="A3926" t="s">
        <v>10628</v>
      </c>
      <c r="B3926" t="s">
        <v>4841</v>
      </c>
      <c r="C3926" t="s">
        <v>4842</v>
      </c>
      <c r="D3926">
        <v>91.2</v>
      </c>
      <c r="E3926" t="s">
        <v>4845</v>
      </c>
      <c r="F3926">
        <v>7.04</v>
      </c>
      <c r="I3926" t="s">
        <v>13808</v>
      </c>
      <c r="K3926" t="s">
        <v>6860</v>
      </c>
      <c r="L3926" t="s">
        <v>6861</v>
      </c>
      <c r="M3926" t="s">
        <v>15185</v>
      </c>
      <c r="N3926">
        <v>9</v>
      </c>
      <c r="O3926" t="s">
        <v>15573</v>
      </c>
      <c r="P3926" t="s">
        <v>18280</v>
      </c>
      <c r="Q3926">
        <v>7</v>
      </c>
      <c r="R3926">
        <v>1</v>
      </c>
      <c r="S3926">
        <v>3.76</v>
      </c>
      <c r="T3926">
        <v>3.76</v>
      </c>
      <c r="U3926">
        <v>353.42</v>
      </c>
      <c r="V3926">
        <v>67.400000000000006</v>
      </c>
      <c r="W3926">
        <v>2.21</v>
      </c>
      <c r="Y3926">
        <v>4.38</v>
      </c>
      <c r="Z3926">
        <v>2</v>
      </c>
      <c r="AA3926" t="s">
        <v>4250</v>
      </c>
      <c r="AB3926">
        <v>0</v>
      </c>
      <c r="AC3926">
        <v>2</v>
      </c>
      <c r="AD3926">
        <v>4.5733333333333341</v>
      </c>
      <c r="AF3926" t="s">
        <v>7949</v>
      </c>
      <c r="AI3926">
        <v>0</v>
      </c>
      <c r="AJ3926">
        <v>0</v>
      </c>
      <c r="AM3926" t="s">
        <v>20019</v>
      </c>
    </row>
    <row r="3927" spans="1:39" x14ac:dyDescent="0.25">
      <c r="A3927" t="s">
        <v>5774</v>
      </c>
      <c r="B3927" t="s">
        <v>4841</v>
      </c>
      <c r="C3927" t="s">
        <v>4842</v>
      </c>
      <c r="D3927">
        <v>91.4</v>
      </c>
      <c r="E3927" t="s">
        <v>4845</v>
      </c>
      <c r="F3927">
        <v>7.04</v>
      </c>
      <c r="I3927" t="s">
        <v>6564</v>
      </c>
      <c r="K3927" t="s">
        <v>6860</v>
      </c>
      <c r="L3927" t="s">
        <v>6861</v>
      </c>
      <c r="M3927" t="s">
        <v>6907</v>
      </c>
      <c r="N3927">
        <v>9</v>
      </c>
      <c r="O3927" t="s">
        <v>6972</v>
      </c>
      <c r="P3927" t="s">
        <v>7500</v>
      </c>
      <c r="Q3927">
        <v>7</v>
      </c>
      <c r="R3927">
        <v>2</v>
      </c>
      <c r="S3927">
        <v>2.56</v>
      </c>
      <c r="T3927">
        <v>2.63</v>
      </c>
      <c r="U3927">
        <v>429.43</v>
      </c>
      <c r="V3927">
        <v>111.72</v>
      </c>
      <c r="W3927">
        <v>3.16</v>
      </c>
      <c r="X3927">
        <v>9.59</v>
      </c>
      <c r="Y3927">
        <v>6.57</v>
      </c>
      <c r="Z3927">
        <v>2</v>
      </c>
      <c r="AA3927" t="s">
        <v>4250</v>
      </c>
      <c r="AB3927">
        <v>0</v>
      </c>
      <c r="AC3927">
        <v>3</v>
      </c>
      <c r="AD3927">
        <v>4.0000714285714283</v>
      </c>
      <c r="AF3927" t="s">
        <v>7949</v>
      </c>
      <c r="AI3927">
        <v>0</v>
      </c>
      <c r="AJ3927">
        <v>0</v>
      </c>
      <c r="AM3927" t="s">
        <v>20019</v>
      </c>
    </row>
    <row r="3928" spans="1:39" x14ac:dyDescent="0.25">
      <c r="A3928" t="s">
        <v>5774</v>
      </c>
      <c r="B3928" t="s">
        <v>4841</v>
      </c>
      <c r="C3928" t="s">
        <v>4842</v>
      </c>
      <c r="D3928">
        <v>91.4</v>
      </c>
      <c r="E3928" t="s">
        <v>4845</v>
      </c>
      <c r="F3928">
        <v>7.04</v>
      </c>
      <c r="I3928" t="s">
        <v>6565</v>
      </c>
      <c r="K3928" t="s">
        <v>6860</v>
      </c>
      <c r="L3928" t="s">
        <v>6861</v>
      </c>
      <c r="M3928" t="s">
        <v>6908</v>
      </c>
      <c r="N3928">
        <v>8</v>
      </c>
      <c r="O3928" t="s">
        <v>6973</v>
      </c>
      <c r="P3928" t="s">
        <v>7500</v>
      </c>
      <c r="Q3928">
        <v>7</v>
      </c>
      <c r="R3928">
        <v>2</v>
      </c>
      <c r="S3928">
        <v>2.56</v>
      </c>
      <c r="T3928">
        <v>2.63</v>
      </c>
      <c r="U3928">
        <v>429.43</v>
      </c>
      <c r="V3928">
        <v>111.72</v>
      </c>
      <c r="W3928">
        <v>3.16</v>
      </c>
      <c r="X3928">
        <v>9.59</v>
      </c>
      <c r="Y3928">
        <v>6.57</v>
      </c>
      <c r="Z3928">
        <v>2</v>
      </c>
      <c r="AA3928" t="s">
        <v>4250</v>
      </c>
      <c r="AB3928">
        <v>0</v>
      </c>
      <c r="AC3928">
        <v>3</v>
      </c>
      <c r="AD3928">
        <v>4.0000714285714283</v>
      </c>
      <c r="AF3928" t="s">
        <v>7949</v>
      </c>
      <c r="AI3928">
        <v>0</v>
      </c>
      <c r="AJ3928">
        <v>0</v>
      </c>
      <c r="AM3928" t="s">
        <v>20019</v>
      </c>
    </row>
    <row r="3929" spans="1:39" x14ac:dyDescent="0.25">
      <c r="A3929" t="s">
        <v>10629</v>
      </c>
      <c r="B3929" t="s">
        <v>4841</v>
      </c>
      <c r="C3929" t="s">
        <v>4842</v>
      </c>
      <c r="D3929">
        <v>91.4</v>
      </c>
      <c r="E3929" t="s">
        <v>4845</v>
      </c>
      <c r="F3929">
        <v>7.04</v>
      </c>
      <c r="I3929" t="s">
        <v>13809</v>
      </c>
      <c r="K3929" t="s">
        <v>6860</v>
      </c>
      <c r="M3929" t="s">
        <v>15002</v>
      </c>
      <c r="N3929">
        <v>8</v>
      </c>
      <c r="O3929" t="s">
        <v>15332</v>
      </c>
      <c r="P3929" t="s">
        <v>18281</v>
      </c>
      <c r="Q3929">
        <v>3</v>
      </c>
      <c r="R3929">
        <v>2</v>
      </c>
      <c r="S3929">
        <v>8.4499999999999993</v>
      </c>
      <c r="T3929">
        <v>8.56</v>
      </c>
      <c r="U3929">
        <v>413.57</v>
      </c>
      <c r="V3929">
        <v>58.36</v>
      </c>
      <c r="W3929">
        <v>3.46</v>
      </c>
      <c r="Y3929">
        <v>8.3800000000000008</v>
      </c>
      <c r="Z3929">
        <v>2</v>
      </c>
      <c r="AA3929" t="s">
        <v>4250</v>
      </c>
      <c r="AB3929">
        <v>0</v>
      </c>
      <c r="AC3929">
        <v>1</v>
      </c>
      <c r="AD3929">
        <v>2.9273571428571432</v>
      </c>
      <c r="AF3929" t="s">
        <v>7949</v>
      </c>
      <c r="AI3929">
        <v>0</v>
      </c>
      <c r="AJ3929">
        <v>0</v>
      </c>
      <c r="AM3929" t="s">
        <v>20019</v>
      </c>
    </row>
    <row r="3930" spans="1:39" x14ac:dyDescent="0.25">
      <c r="A3930" t="s">
        <v>10630</v>
      </c>
      <c r="B3930" t="s">
        <v>4841</v>
      </c>
      <c r="C3930" t="s">
        <v>4842</v>
      </c>
      <c r="D3930">
        <v>91.5</v>
      </c>
      <c r="E3930" t="s">
        <v>4845</v>
      </c>
      <c r="F3930">
        <v>7.04</v>
      </c>
      <c r="I3930" t="s">
        <v>13810</v>
      </c>
      <c r="K3930" t="s">
        <v>6860</v>
      </c>
      <c r="L3930" t="s">
        <v>6861</v>
      </c>
      <c r="M3930" t="s">
        <v>14987</v>
      </c>
      <c r="N3930">
        <v>9</v>
      </c>
      <c r="O3930" t="s">
        <v>15311</v>
      </c>
      <c r="P3930" t="s">
        <v>18282</v>
      </c>
      <c r="Q3930">
        <v>7</v>
      </c>
      <c r="R3930">
        <v>2</v>
      </c>
      <c r="S3930">
        <v>0.72</v>
      </c>
      <c r="T3930">
        <v>0.72</v>
      </c>
      <c r="U3930">
        <v>444.42</v>
      </c>
      <c r="V3930">
        <v>116.63</v>
      </c>
      <c r="W3930">
        <v>2.6</v>
      </c>
      <c r="X3930">
        <v>9.58</v>
      </c>
      <c r="Y3930">
        <v>4.17</v>
      </c>
      <c r="Z3930">
        <v>2</v>
      </c>
      <c r="AA3930" t="s">
        <v>4250</v>
      </c>
      <c r="AB3930">
        <v>0</v>
      </c>
      <c r="AC3930">
        <v>5</v>
      </c>
      <c r="AD3930">
        <v>4.0093333333333332</v>
      </c>
      <c r="AF3930" t="s">
        <v>7949</v>
      </c>
      <c r="AI3930">
        <v>0</v>
      </c>
      <c r="AJ3930">
        <v>0</v>
      </c>
      <c r="AM3930" t="s">
        <v>20019</v>
      </c>
    </row>
    <row r="3931" spans="1:39" x14ac:dyDescent="0.25">
      <c r="A3931" t="s">
        <v>10631</v>
      </c>
      <c r="B3931" t="s">
        <v>4841</v>
      </c>
      <c r="C3931" t="s">
        <v>4842</v>
      </c>
      <c r="D3931">
        <v>91.8</v>
      </c>
      <c r="E3931" t="s">
        <v>4845</v>
      </c>
      <c r="F3931">
        <v>7.04</v>
      </c>
      <c r="I3931" t="s">
        <v>13811</v>
      </c>
      <c r="K3931" t="s">
        <v>6860</v>
      </c>
      <c r="L3931" t="s">
        <v>6861</v>
      </c>
      <c r="M3931" t="s">
        <v>14987</v>
      </c>
      <c r="N3931">
        <v>9</v>
      </c>
      <c r="O3931" t="s">
        <v>15311</v>
      </c>
      <c r="P3931" t="s">
        <v>18283</v>
      </c>
      <c r="Q3931">
        <v>6</v>
      </c>
      <c r="R3931">
        <v>2</v>
      </c>
      <c r="S3931">
        <v>1.59</v>
      </c>
      <c r="T3931">
        <v>1.6</v>
      </c>
      <c r="U3931">
        <v>424.35</v>
      </c>
      <c r="V3931">
        <v>98.83</v>
      </c>
      <c r="W3931">
        <v>2.97</v>
      </c>
      <c r="X3931">
        <v>10.09</v>
      </c>
      <c r="Y3931">
        <v>4.1900000000000004</v>
      </c>
      <c r="Z3931">
        <v>2</v>
      </c>
      <c r="AA3931" t="s">
        <v>4250</v>
      </c>
      <c r="AB3931">
        <v>0</v>
      </c>
      <c r="AC3931">
        <v>6</v>
      </c>
      <c r="AD3931">
        <v>4.7460238095238099</v>
      </c>
      <c r="AF3931" t="s">
        <v>7949</v>
      </c>
      <c r="AI3931">
        <v>0</v>
      </c>
      <c r="AJ3931">
        <v>0</v>
      </c>
      <c r="AM3931" t="s">
        <v>20019</v>
      </c>
    </row>
    <row r="3932" spans="1:39" x14ac:dyDescent="0.25">
      <c r="A3932" t="s">
        <v>8647</v>
      </c>
      <c r="B3932" t="s">
        <v>4841</v>
      </c>
      <c r="C3932" t="s">
        <v>4842</v>
      </c>
      <c r="D3932">
        <v>92</v>
      </c>
      <c r="E3932" t="s">
        <v>4845</v>
      </c>
      <c r="F3932">
        <v>7.04</v>
      </c>
      <c r="K3932" t="s">
        <v>6860</v>
      </c>
      <c r="L3932" t="s">
        <v>6861</v>
      </c>
      <c r="M3932" t="s">
        <v>15115</v>
      </c>
      <c r="N3932">
        <v>9</v>
      </c>
      <c r="O3932" t="s">
        <v>15487</v>
      </c>
      <c r="P3932" t="s">
        <v>16300</v>
      </c>
      <c r="Q3932">
        <v>7</v>
      </c>
      <c r="R3932">
        <v>4</v>
      </c>
      <c r="S3932">
        <v>1.55</v>
      </c>
      <c r="T3932">
        <v>2.58</v>
      </c>
      <c r="U3932">
        <v>598.74</v>
      </c>
      <c r="V3932">
        <v>120</v>
      </c>
      <c r="W3932">
        <v>3.69</v>
      </c>
      <c r="X3932">
        <v>13.3</v>
      </c>
      <c r="Y3932">
        <v>8.31</v>
      </c>
      <c r="Z3932">
        <v>3</v>
      </c>
      <c r="AA3932" t="s">
        <v>4250</v>
      </c>
      <c r="AB3932">
        <v>1</v>
      </c>
      <c r="AC3932">
        <v>13</v>
      </c>
      <c r="AD3932">
        <v>2.8450000000000002</v>
      </c>
      <c r="AF3932" t="s">
        <v>7949</v>
      </c>
      <c r="AI3932">
        <v>0</v>
      </c>
      <c r="AJ3932">
        <v>0</v>
      </c>
      <c r="AK3932" t="s">
        <v>19889</v>
      </c>
      <c r="AL3932" t="s">
        <v>19889</v>
      </c>
      <c r="AM3932" t="s">
        <v>20019</v>
      </c>
    </row>
    <row r="3933" spans="1:39" x14ac:dyDescent="0.25">
      <c r="A3933" t="s">
        <v>10632</v>
      </c>
      <c r="B3933" t="s">
        <v>4841</v>
      </c>
      <c r="C3933" t="s">
        <v>4842</v>
      </c>
      <c r="D3933">
        <v>92</v>
      </c>
      <c r="E3933" t="s">
        <v>4845</v>
      </c>
      <c r="F3933">
        <v>7.04</v>
      </c>
      <c r="K3933" t="s">
        <v>6860</v>
      </c>
      <c r="L3933" t="s">
        <v>6861</v>
      </c>
      <c r="M3933" t="s">
        <v>14978</v>
      </c>
      <c r="N3933">
        <v>9</v>
      </c>
      <c r="O3933" t="s">
        <v>15363</v>
      </c>
      <c r="P3933" t="s">
        <v>18284</v>
      </c>
      <c r="Q3933">
        <v>4</v>
      </c>
      <c r="R3933">
        <v>3</v>
      </c>
      <c r="S3933">
        <v>5.97</v>
      </c>
      <c r="T3933">
        <v>6.79</v>
      </c>
      <c r="U3933">
        <v>530.75</v>
      </c>
      <c r="V3933">
        <v>70.59</v>
      </c>
      <c r="W3933">
        <v>6.15</v>
      </c>
      <c r="X3933">
        <v>13.98</v>
      </c>
      <c r="Y3933">
        <v>8.18</v>
      </c>
      <c r="Z3933">
        <v>2</v>
      </c>
      <c r="AA3933" t="s">
        <v>4250</v>
      </c>
      <c r="AB3933">
        <v>2</v>
      </c>
      <c r="AC3933">
        <v>15</v>
      </c>
      <c r="AD3933">
        <v>2.0766666666666671</v>
      </c>
      <c r="AF3933" t="s">
        <v>7949</v>
      </c>
      <c r="AI3933">
        <v>0</v>
      </c>
      <c r="AJ3933">
        <v>0</v>
      </c>
      <c r="AK3933" t="s">
        <v>7992</v>
      </c>
      <c r="AL3933" t="s">
        <v>7992</v>
      </c>
      <c r="AM3933" t="s">
        <v>20019</v>
      </c>
    </row>
    <row r="3934" spans="1:39" x14ac:dyDescent="0.25">
      <c r="A3934" t="s">
        <v>10633</v>
      </c>
      <c r="B3934" t="s">
        <v>4841</v>
      </c>
      <c r="C3934" t="s">
        <v>4842</v>
      </c>
      <c r="D3934">
        <v>92</v>
      </c>
      <c r="E3934" t="s">
        <v>4845</v>
      </c>
      <c r="F3934">
        <v>7.04</v>
      </c>
      <c r="K3934" t="s">
        <v>6860</v>
      </c>
      <c r="L3934" t="s">
        <v>6861</v>
      </c>
      <c r="M3934" t="s">
        <v>15006</v>
      </c>
      <c r="N3934">
        <v>9</v>
      </c>
      <c r="O3934" t="s">
        <v>15336</v>
      </c>
      <c r="P3934" t="s">
        <v>18285</v>
      </c>
      <c r="Q3934">
        <v>6</v>
      </c>
      <c r="R3934">
        <v>1</v>
      </c>
      <c r="S3934">
        <v>2.1</v>
      </c>
      <c r="T3934">
        <v>2.13</v>
      </c>
      <c r="U3934">
        <v>369.4</v>
      </c>
      <c r="V3934">
        <v>78.959999999999994</v>
      </c>
      <c r="W3934">
        <v>2.62</v>
      </c>
      <c r="Y3934">
        <v>6.15</v>
      </c>
      <c r="Z3934">
        <v>2</v>
      </c>
      <c r="AA3934" t="s">
        <v>4250</v>
      </c>
      <c r="AB3934">
        <v>0</v>
      </c>
      <c r="AC3934">
        <v>1</v>
      </c>
      <c r="AD3934">
        <v>5.7161904761904756</v>
      </c>
      <c r="AF3934" t="s">
        <v>7949</v>
      </c>
      <c r="AI3934">
        <v>0</v>
      </c>
      <c r="AJ3934">
        <v>0</v>
      </c>
      <c r="AK3934" t="s">
        <v>19871</v>
      </c>
      <c r="AL3934" t="s">
        <v>19871</v>
      </c>
      <c r="AM3934" t="s">
        <v>20019</v>
      </c>
    </row>
    <row r="3935" spans="1:39" x14ac:dyDescent="0.25">
      <c r="A3935" t="s">
        <v>9817</v>
      </c>
      <c r="B3935" t="s">
        <v>4841</v>
      </c>
      <c r="C3935" t="s">
        <v>4842</v>
      </c>
      <c r="D3935">
        <v>92</v>
      </c>
      <c r="E3935" t="s">
        <v>4845</v>
      </c>
      <c r="F3935">
        <v>7.04</v>
      </c>
      <c r="K3935" t="s">
        <v>6860</v>
      </c>
      <c r="L3935" t="s">
        <v>6861</v>
      </c>
      <c r="M3935" t="s">
        <v>15101</v>
      </c>
      <c r="N3935">
        <v>9</v>
      </c>
      <c r="O3935" t="s">
        <v>15465</v>
      </c>
      <c r="P3935" t="s">
        <v>17469</v>
      </c>
      <c r="Q3935">
        <v>6</v>
      </c>
      <c r="R3935">
        <v>5</v>
      </c>
      <c r="S3935">
        <v>1.91</v>
      </c>
      <c r="T3935">
        <v>3.01</v>
      </c>
      <c r="U3935">
        <v>631.72</v>
      </c>
      <c r="V3935">
        <v>119.92</v>
      </c>
      <c r="W3935">
        <v>5.01</v>
      </c>
      <c r="X3935">
        <v>13.71</v>
      </c>
      <c r="Y3935">
        <v>8.43</v>
      </c>
      <c r="Z3935">
        <v>4</v>
      </c>
      <c r="AA3935" t="s">
        <v>4250</v>
      </c>
      <c r="AB3935">
        <v>2</v>
      </c>
      <c r="AC3935">
        <v>14</v>
      </c>
      <c r="AD3935">
        <v>2.7826666666666671</v>
      </c>
      <c r="AF3935" t="s">
        <v>7949</v>
      </c>
      <c r="AI3935">
        <v>0</v>
      </c>
      <c r="AJ3935">
        <v>0</v>
      </c>
      <c r="AK3935" t="s">
        <v>19864</v>
      </c>
      <c r="AL3935" t="s">
        <v>19864</v>
      </c>
      <c r="AM3935" t="s">
        <v>20019</v>
      </c>
    </row>
    <row r="3936" spans="1:39" x14ac:dyDescent="0.25">
      <c r="A3936" t="s">
        <v>10634</v>
      </c>
      <c r="B3936" t="s">
        <v>4841</v>
      </c>
      <c r="C3936" t="s">
        <v>4842</v>
      </c>
      <c r="D3936">
        <v>92</v>
      </c>
      <c r="E3936" t="s">
        <v>4845</v>
      </c>
      <c r="F3936">
        <v>7.04</v>
      </c>
      <c r="I3936" t="s">
        <v>13812</v>
      </c>
      <c r="K3936" t="s">
        <v>6860</v>
      </c>
      <c r="L3936" t="s">
        <v>6861</v>
      </c>
      <c r="M3936" t="s">
        <v>14996</v>
      </c>
      <c r="N3936">
        <v>9</v>
      </c>
      <c r="O3936" t="s">
        <v>15322</v>
      </c>
      <c r="P3936" t="s">
        <v>18286</v>
      </c>
      <c r="Q3936">
        <v>5</v>
      </c>
      <c r="R3936">
        <v>2</v>
      </c>
      <c r="S3936">
        <v>-1.66</v>
      </c>
      <c r="T3936">
        <v>-1.65</v>
      </c>
      <c r="U3936">
        <v>457.25</v>
      </c>
      <c r="V3936">
        <v>89.6</v>
      </c>
      <c r="W3936">
        <v>3.47</v>
      </c>
      <c r="X3936">
        <v>10.039999999999999</v>
      </c>
      <c r="Y3936">
        <v>3.98</v>
      </c>
      <c r="Z3936">
        <v>2</v>
      </c>
      <c r="AA3936" t="s">
        <v>4250</v>
      </c>
      <c r="AB3936">
        <v>0</v>
      </c>
      <c r="AC3936">
        <v>4</v>
      </c>
      <c r="AD3936">
        <v>4.8053571428571429</v>
      </c>
      <c r="AF3936" t="s">
        <v>7949</v>
      </c>
      <c r="AI3936">
        <v>0</v>
      </c>
      <c r="AJ3936">
        <v>0</v>
      </c>
      <c r="AM3936" t="s">
        <v>20019</v>
      </c>
    </row>
    <row r="3937" spans="1:39" x14ac:dyDescent="0.25">
      <c r="A3937" t="s">
        <v>10635</v>
      </c>
      <c r="B3937" t="s">
        <v>4841</v>
      </c>
      <c r="C3937" t="s">
        <v>4842</v>
      </c>
      <c r="D3937">
        <v>92.8</v>
      </c>
      <c r="E3937" t="s">
        <v>4845</v>
      </c>
      <c r="F3937">
        <v>7.03</v>
      </c>
      <c r="I3937" t="s">
        <v>13813</v>
      </c>
      <c r="K3937" t="s">
        <v>6860</v>
      </c>
      <c r="L3937" t="s">
        <v>6861</v>
      </c>
      <c r="M3937" t="s">
        <v>15042</v>
      </c>
      <c r="N3937">
        <v>9</v>
      </c>
      <c r="O3937" t="s">
        <v>15389</v>
      </c>
      <c r="P3937" t="s">
        <v>18287</v>
      </c>
      <c r="Q3937">
        <v>5</v>
      </c>
      <c r="R3937">
        <v>1</v>
      </c>
      <c r="S3937">
        <v>2.2200000000000002</v>
      </c>
      <c r="T3937">
        <v>4.22</v>
      </c>
      <c r="U3937">
        <v>343.47</v>
      </c>
      <c r="V3937">
        <v>60.08</v>
      </c>
      <c r="W3937">
        <v>3.12</v>
      </c>
      <c r="Y3937">
        <v>11.54</v>
      </c>
      <c r="Z3937">
        <v>1</v>
      </c>
      <c r="AA3937" t="s">
        <v>4250</v>
      </c>
      <c r="AB3937">
        <v>0</v>
      </c>
      <c r="AC3937">
        <v>3</v>
      </c>
      <c r="AD3937">
        <v>4.1133333333333333</v>
      </c>
      <c r="AF3937" t="s">
        <v>7952</v>
      </c>
      <c r="AI3937">
        <v>0</v>
      </c>
      <c r="AJ3937">
        <v>0</v>
      </c>
      <c r="AM3937" t="s">
        <v>20019</v>
      </c>
    </row>
    <row r="3938" spans="1:39" x14ac:dyDescent="0.25">
      <c r="A3938" t="s">
        <v>10635</v>
      </c>
      <c r="B3938" t="s">
        <v>4841</v>
      </c>
      <c r="C3938" t="s">
        <v>4842</v>
      </c>
      <c r="D3938">
        <v>92.8</v>
      </c>
      <c r="E3938" t="s">
        <v>4845</v>
      </c>
      <c r="F3938">
        <v>7.03</v>
      </c>
      <c r="I3938" t="s">
        <v>13814</v>
      </c>
      <c r="K3938" t="s">
        <v>6860</v>
      </c>
      <c r="M3938" t="s">
        <v>15002</v>
      </c>
      <c r="N3938">
        <v>8</v>
      </c>
      <c r="O3938" t="s">
        <v>15332</v>
      </c>
      <c r="P3938" t="s">
        <v>18287</v>
      </c>
      <c r="Q3938">
        <v>5</v>
      </c>
      <c r="R3938">
        <v>1</v>
      </c>
      <c r="S3938">
        <v>2.2200000000000002</v>
      </c>
      <c r="T3938">
        <v>4.22</v>
      </c>
      <c r="U3938">
        <v>343.47</v>
      </c>
      <c r="V3938">
        <v>60.08</v>
      </c>
      <c r="W3938">
        <v>3.12</v>
      </c>
      <c r="Y3938">
        <v>11.54</v>
      </c>
      <c r="Z3938">
        <v>1</v>
      </c>
      <c r="AA3938" t="s">
        <v>4250</v>
      </c>
      <c r="AB3938">
        <v>0</v>
      </c>
      <c r="AC3938">
        <v>3</v>
      </c>
      <c r="AD3938">
        <v>4.1133333333333333</v>
      </c>
      <c r="AF3938" t="s">
        <v>7952</v>
      </c>
      <c r="AI3938">
        <v>0</v>
      </c>
      <c r="AJ3938">
        <v>0</v>
      </c>
      <c r="AM3938" t="s">
        <v>20019</v>
      </c>
    </row>
    <row r="3939" spans="1:39" x14ac:dyDescent="0.25">
      <c r="A3939" t="s">
        <v>10254</v>
      </c>
      <c r="B3939" t="s">
        <v>4841</v>
      </c>
      <c r="C3939" t="s">
        <v>4842</v>
      </c>
      <c r="D3939">
        <v>93</v>
      </c>
      <c r="E3939" t="s">
        <v>4845</v>
      </c>
      <c r="F3939">
        <v>7.03</v>
      </c>
      <c r="K3939" t="s">
        <v>6860</v>
      </c>
      <c r="L3939" t="s">
        <v>6861</v>
      </c>
      <c r="M3939" t="s">
        <v>15063</v>
      </c>
      <c r="N3939">
        <v>9</v>
      </c>
      <c r="O3939" t="s">
        <v>15416</v>
      </c>
      <c r="P3939" t="s">
        <v>17906</v>
      </c>
      <c r="Q3939">
        <v>5</v>
      </c>
      <c r="R3939">
        <v>1</v>
      </c>
      <c r="S3939">
        <v>4.25</v>
      </c>
      <c r="T3939">
        <v>4.25</v>
      </c>
      <c r="U3939">
        <v>402.85</v>
      </c>
      <c r="V3939">
        <v>66.069999999999993</v>
      </c>
      <c r="W3939">
        <v>4.0199999999999996</v>
      </c>
      <c r="Y3939">
        <v>1.1399999999999999</v>
      </c>
      <c r="Z3939">
        <v>2</v>
      </c>
      <c r="AA3939" t="s">
        <v>4250</v>
      </c>
      <c r="AB3939">
        <v>0</v>
      </c>
      <c r="AC3939">
        <v>1</v>
      </c>
      <c r="AD3939">
        <v>3.9022619047619052</v>
      </c>
      <c r="AF3939" t="s">
        <v>7949</v>
      </c>
      <c r="AI3939">
        <v>0</v>
      </c>
      <c r="AJ3939">
        <v>0</v>
      </c>
      <c r="AK3939" t="s">
        <v>19914</v>
      </c>
      <c r="AL3939" t="s">
        <v>19914</v>
      </c>
      <c r="AM3939" t="s">
        <v>20019</v>
      </c>
    </row>
    <row r="3940" spans="1:39" x14ac:dyDescent="0.25">
      <c r="A3940" t="s">
        <v>10636</v>
      </c>
      <c r="B3940" t="s">
        <v>4841</v>
      </c>
      <c r="C3940" t="s">
        <v>4842</v>
      </c>
      <c r="D3940">
        <v>93</v>
      </c>
      <c r="E3940" t="s">
        <v>4845</v>
      </c>
      <c r="F3940">
        <v>7.03</v>
      </c>
      <c r="K3940" t="s">
        <v>6860</v>
      </c>
      <c r="M3940" t="s">
        <v>15085</v>
      </c>
      <c r="N3940">
        <v>8</v>
      </c>
      <c r="O3940" t="s">
        <v>15441</v>
      </c>
      <c r="P3940" t="s">
        <v>18288</v>
      </c>
      <c r="Q3940">
        <v>5</v>
      </c>
      <c r="R3940">
        <v>3</v>
      </c>
      <c r="S3940">
        <v>2.23</v>
      </c>
      <c r="T3940">
        <v>2.38</v>
      </c>
      <c r="U3940">
        <v>536.66999999999996</v>
      </c>
      <c r="V3940">
        <v>87.14</v>
      </c>
      <c r="W3940">
        <v>4.4400000000000004</v>
      </c>
      <c r="X3940">
        <v>13.86</v>
      </c>
      <c r="Y3940">
        <v>6.78</v>
      </c>
      <c r="Z3940">
        <v>3</v>
      </c>
      <c r="AA3940" t="s">
        <v>4250</v>
      </c>
      <c r="AB3940">
        <v>1</v>
      </c>
      <c r="AC3940">
        <v>8</v>
      </c>
      <c r="AD3940">
        <v>4.0516666666666667</v>
      </c>
      <c r="AF3940" t="s">
        <v>7949</v>
      </c>
      <c r="AI3940">
        <v>0</v>
      </c>
      <c r="AJ3940">
        <v>0</v>
      </c>
      <c r="AK3940" t="s">
        <v>19925</v>
      </c>
      <c r="AL3940" t="s">
        <v>19925</v>
      </c>
      <c r="AM3940" t="s">
        <v>20019</v>
      </c>
    </row>
    <row r="3941" spans="1:39" x14ac:dyDescent="0.25">
      <c r="A3941" t="s">
        <v>10637</v>
      </c>
      <c r="B3941" t="s">
        <v>4841</v>
      </c>
      <c r="C3941" t="s">
        <v>4842</v>
      </c>
      <c r="D3941">
        <v>93</v>
      </c>
      <c r="E3941" t="s">
        <v>4845</v>
      </c>
      <c r="F3941">
        <v>7.03</v>
      </c>
      <c r="K3941" t="s">
        <v>6860</v>
      </c>
      <c r="M3941" t="s">
        <v>6865</v>
      </c>
      <c r="N3941">
        <v>8</v>
      </c>
      <c r="O3941" t="s">
        <v>15553</v>
      </c>
      <c r="P3941" t="s">
        <v>18289</v>
      </c>
      <c r="Q3941">
        <v>5</v>
      </c>
      <c r="R3941">
        <v>4</v>
      </c>
      <c r="S3941">
        <v>2.73</v>
      </c>
      <c r="T3941">
        <v>3.84</v>
      </c>
      <c r="U3941">
        <v>565.73</v>
      </c>
      <c r="V3941">
        <v>107.53</v>
      </c>
      <c r="W3941">
        <v>4.49</v>
      </c>
      <c r="X3941">
        <v>9.0399999999999991</v>
      </c>
      <c r="Y3941">
        <v>8.32</v>
      </c>
      <c r="Z3941">
        <v>2</v>
      </c>
      <c r="AA3941" t="s">
        <v>4250</v>
      </c>
      <c r="AB3941">
        <v>1</v>
      </c>
      <c r="AC3941">
        <v>10</v>
      </c>
      <c r="AD3941">
        <v>2.4706666666666659</v>
      </c>
      <c r="AF3941" t="s">
        <v>7949</v>
      </c>
      <c r="AI3941">
        <v>0</v>
      </c>
      <c r="AJ3941">
        <v>0</v>
      </c>
      <c r="AK3941" t="s">
        <v>19966</v>
      </c>
      <c r="AL3941" t="s">
        <v>19966</v>
      </c>
      <c r="AM3941" t="s">
        <v>20019</v>
      </c>
    </row>
    <row r="3942" spans="1:39" x14ac:dyDescent="0.25">
      <c r="A3942" t="s">
        <v>9006</v>
      </c>
      <c r="B3942" t="s">
        <v>4841</v>
      </c>
      <c r="C3942" t="s">
        <v>4842</v>
      </c>
      <c r="D3942">
        <v>93</v>
      </c>
      <c r="E3942" t="s">
        <v>4845</v>
      </c>
      <c r="F3942">
        <v>7.03</v>
      </c>
      <c r="K3942" t="s">
        <v>6860</v>
      </c>
      <c r="L3942" t="s">
        <v>6861</v>
      </c>
      <c r="M3942" t="s">
        <v>15064</v>
      </c>
      <c r="N3942">
        <v>9</v>
      </c>
      <c r="O3942" t="s">
        <v>15417</v>
      </c>
      <c r="P3942" t="s">
        <v>16658</v>
      </c>
      <c r="Q3942">
        <v>6</v>
      </c>
      <c r="R3942">
        <v>3</v>
      </c>
      <c r="S3942">
        <v>1.93</v>
      </c>
      <c r="T3942">
        <v>4.28</v>
      </c>
      <c r="U3942">
        <v>552.74</v>
      </c>
      <c r="V3942">
        <v>103.67</v>
      </c>
      <c r="W3942">
        <v>3.61</v>
      </c>
      <c r="X3942">
        <v>13.78</v>
      </c>
      <c r="Y3942">
        <v>10.029999999999999</v>
      </c>
      <c r="Z3942">
        <v>3</v>
      </c>
      <c r="AA3942" t="s">
        <v>4250</v>
      </c>
      <c r="AB3942">
        <v>1</v>
      </c>
      <c r="AC3942">
        <v>9</v>
      </c>
      <c r="AD3942">
        <v>2.0710000000000002</v>
      </c>
      <c r="AF3942" t="s">
        <v>7952</v>
      </c>
      <c r="AI3942">
        <v>0</v>
      </c>
      <c r="AJ3942">
        <v>0</v>
      </c>
      <c r="AK3942" t="s">
        <v>19877</v>
      </c>
      <c r="AL3942" t="s">
        <v>19877</v>
      </c>
      <c r="AM3942" t="s">
        <v>20019</v>
      </c>
    </row>
    <row r="3943" spans="1:39" x14ac:dyDescent="0.25">
      <c r="A3943" t="s">
        <v>9259</v>
      </c>
      <c r="B3943" t="s">
        <v>4841</v>
      </c>
      <c r="C3943" t="s">
        <v>4842</v>
      </c>
      <c r="D3943">
        <v>93</v>
      </c>
      <c r="E3943" t="s">
        <v>4845</v>
      </c>
      <c r="F3943">
        <v>7.03</v>
      </c>
      <c r="I3943" t="s">
        <v>13815</v>
      </c>
      <c r="K3943" t="s">
        <v>6860</v>
      </c>
      <c r="L3943" t="s">
        <v>6861</v>
      </c>
      <c r="M3943" t="s">
        <v>14972</v>
      </c>
      <c r="N3943">
        <v>8</v>
      </c>
      <c r="O3943" t="s">
        <v>15293</v>
      </c>
      <c r="P3943" t="s">
        <v>16911</v>
      </c>
      <c r="Q3943">
        <v>6</v>
      </c>
      <c r="R3943">
        <v>2</v>
      </c>
      <c r="S3943">
        <v>1.84</v>
      </c>
      <c r="T3943">
        <v>1.84</v>
      </c>
      <c r="U3943">
        <v>486.37</v>
      </c>
      <c r="V3943">
        <v>98.83</v>
      </c>
      <c r="W3943">
        <v>3.45</v>
      </c>
      <c r="X3943">
        <v>9.34</v>
      </c>
      <c r="Y3943">
        <v>3.39</v>
      </c>
      <c r="Z3943">
        <v>2</v>
      </c>
      <c r="AA3943" t="s">
        <v>4250</v>
      </c>
      <c r="AB3943">
        <v>0</v>
      </c>
      <c r="AC3943">
        <v>6</v>
      </c>
      <c r="AD3943">
        <v>4.3030238095238094</v>
      </c>
      <c r="AF3943" t="s">
        <v>7949</v>
      </c>
      <c r="AI3943">
        <v>0</v>
      </c>
      <c r="AJ3943">
        <v>0</v>
      </c>
      <c r="AM3943" t="s">
        <v>20019</v>
      </c>
    </row>
    <row r="3944" spans="1:39" x14ac:dyDescent="0.25">
      <c r="A3944" t="s">
        <v>5680</v>
      </c>
      <c r="B3944" t="s">
        <v>4841</v>
      </c>
      <c r="C3944" t="s">
        <v>4842</v>
      </c>
      <c r="D3944">
        <v>93</v>
      </c>
      <c r="E3944" t="s">
        <v>4845</v>
      </c>
      <c r="F3944">
        <v>7.03</v>
      </c>
      <c r="K3944" t="s">
        <v>6860</v>
      </c>
      <c r="L3944" t="s">
        <v>6861</v>
      </c>
      <c r="M3944" t="s">
        <v>15108</v>
      </c>
      <c r="N3944">
        <v>9</v>
      </c>
      <c r="O3944" t="s">
        <v>15476</v>
      </c>
      <c r="P3944" t="s">
        <v>7406</v>
      </c>
      <c r="Q3944">
        <v>7</v>
      </c>
      <c r="R3944">
        <v>1</v>
      </c>
      <c r="S3944">
        <v>2.62</v>
      </c>
      <c r="T3944">
        <v>2.63</v>
      </c>
      <c r="U3944">
        <v>456.38</v>
      </c>
      <c r="V3944">
        <v>96.94</v>
      </c>
      <c r="W3944">
        <v>1.61</v>
      </c>
      <c r="Y3944">
        <v>5.72</v>
      </c>
      <c r="Z3944">
        <v>2</v>
      </c>
      <c r="AA3944" t="s">
        <v>4250</v>
      </c>
      <c r="AB3944">
        <v>0</v>
      </c>
      <c r="AC3944">
        <v>3</v>
      </c>
      <c r="AD3944">
        <v>4.6035714285714286</v>
      </c>
      <c r="AF3944" t="s">
        <v>7949</v>
      </c>
      <c r="AI3944">
        <v>0</v>
      </c>
      <c r="AJ3944">
        <v>0</v>
      </c>
      <c r="AK3944" t="s">
        <v>7970</v>
      </c>
      <c r="AL3944" t="s">
        <v>7970</v>
      </c>
      <c r="AM3944" t="s">
        <v>20019</v>
      </c>
    </row>
    <row r="3945" spans="1:39" x14ac:dyDescent="0.25">
      <c r="A3945" t="s">
        <v>5680</v>
      </c>
      <c r="B3945" t="s">
        <v>4841</v>
      </c>
      <c r="C3945" t="s">
        <v>4842</v>
      </c>
      <c r="D3945">
        <v>93</v>
      </c>
      <c r="E3945" t="s">
        <v>4845</v>
      </c>
      <c r="F3945">
        <v>7.03</v>
      </c>
      <c r="I3945" t="s">
        <v>6503</v>
      </c>
      <c r="K3945" t="s">
        <v>6860</v>
      </c>
      <c r="L3945" t="s">
        <v>6861</v>
      </c>
      <c r="M3945" t="s">
        <v>6890</v>
      </c>
      <c r="N3945">
        <v>9</v>
      </c>
      <c r="O3945" t="s">
        <v>6949</v>
      </c>
      <c r="P3945" t="s">
        <v>7406</v>
      </c>
      <c r="Q3945">
        <v>7</v>
      </c>
      <c r="R3945">
        <v>1</v>
      </c>
      <c r="S3945">
        <v>2.62</v>
      </c>
      <c r="T3945">
        <v>2.63</v>
      </c>
      <c r="U3945">
        <v>456.38</v>
      </c>
      <c r="V3945">
        <v>96.94</v>
      </c>
      <c r="W3945">
        <v>1.61</v>
      </c>
      <c r="Y3945">
        <v>5.72</v>
      </c>
      <c r="Z3945">
        <v>2</v>
      </c>
      <c r="AA3945" t="s">
        <v>4250</v>
      </c>
      <c r="AB3945">
        <v>0</v>
      </c>
      <c r="AC3945">
        <v>3</v>
      </c>
      <c r="AD3945">
        <v>4.6035714285714286</v>
      </c>
      <c r="AF3945" t="s">
        <v>7949</v>
      </c>
      <c r="AI3945">
        <v>0</v>
      </c>
      <c r="AJ3945">
        <v>0</v>
      </c>
      <c r="AM3945" t="s">
        <v>20019</v>
      </c>
    </row>
    <row r="3946" spans="1:39" x14ac:dyDescent="0.25">
      <c r="A3946" t="s">
        <v>10638</v>
      </c>
      <c r="B3946" t="s">
        <v>4841</v>
      </c>
      <c r="C3946" t="s">
        <v>4842</v>
      </c>
      <c r="D3946">
        <v>93</v>
      </c>
      <c r="E3946" t="s">
        <v>4845</v>
      </c>
      <c r="F3946">
        <v>7.03</v>
      </c>
      <c r="K3946" t="s">
        <v>6860</v>
      </c>
      <c r="L3946" t="s">
        <v>6861</v>
      </c>
      <c r="M3946" t="s">
        <v>15201</v>
      </c>
      <c r="N3946">
        <v>9</v>
      </c>
      <c r="O3946" t="s">
        <v>15591</v>
      </c>
      <c r="P3946" t="s">
        <v>18290</v>
      </c>
      <c r="Q3946">
        <v>7</v>
      </c>
      <c r="R3946">
        <v>1</v>
      </c>
      <c r="S3946">
        <v>5.35</v>
      </c>
      <c r="T3946">
        <v>5.35</v>
      </c>
      <c r="U3946">
        <v>572.46</v>
      </c>
      <c r="V3946">
        <v>101.32</v>
      </c>
      <c r="W3946">
        <v>4.8</v>
      </c>
      <c r="X3946">
        <v>13.41</v>
      </c>
      <c r="Y3946">
        <v>3.28</v>
      </c>
      <c r="Z3946">
        <v>3</v>
      </c>
      <c r="AA3946" t="s">
        <v>4250</v>
      </c>
      <c r="AB3946">
        <v>1</v>
      </c>
      <c r="AC3946">
        <v>5</v>
      </c>
      <c r="AD3946">
        <v>2.456</v>
      </c>
      <c r="AF3946" t="s">
        <v>7949</v>
      </c>
      <c r="AI3946">
        <v>0</v>
      </c>
      <c r="AJ3946">
        <v>0</v>
      </c>
      <c r="AK3946" t="s">
        <v>19984</v>
      </c>
      <c r="AL3946" t="s">
        <v>19984</v>
      </c>
      <c r="AM3946" t="s">
        <v>20019</v>
      </c>
    </row>
    <row r="3947" spans="1:39" x14ac:dyDescent="0.25">
      <c r="A3947" t="s">
        <v>10639</v>
      </c>
      <c r="B3947" t="s">
        <v>4841</v>
      </c>
      <c r="C3947" t="s">
        <v>4842</v>
      </c>
      <c r="D3947">
        <v>93</v>
      </c>
      <c r="E3947" t="s">
        <v>4845</v>
      </c>
      <c r="F3947">
        <v>7.03</v>
      </c>
      <c r="K3947" t="s">
        <v>6860</v>
      </c>
      <c r="L3947" t="s">
        <v>6861</v>
      </c>
      <c r="M3947" t="s">
        <v>15065</v>
      </c>
      <c r="N3947">
        <v>9</v>
      </c>
      <c r="O3947" t="s">
        <v>15418</v>
      </c>
      <c r="P3947" t="s">
        <v>18291</v>
      </c>
      <c r="Q3947">
        <v>3</v>
      </c>
      <c r="R3947">
        <v>3</v>
      </c>
      <c r="S3947">
        <v>2.89</v>
      </c>
      <c r="T3947">
        <v>4</v>
      </c>
      <c r="U3947">
        <v>444.57</v>
      </c>
      <c r="V3947">
        <v>61.36</v>
      </c>
      <c r="W3947">
        <v>4.24</v>
      </c>
      <c r="X3947">
        <v>13.88</v>
      </c>
      <c r="Y3947">
        <v>8.61</v>
      </c>
      <c r="Z3947">
        <v>2</v>
      </c>
      <c r="AA3947" t="s">
        <v>4250</v>
      </c>
      <c r="AB3947">
        <v>0</v>
      </c>
      <c r="AC3947">
        <v>9</v>
      </c>
      <c r="AD3947">
        <v>3.312595238095239</v>
      </c>
      <c r="AF3947" t="s">
        <v>7952</v>
      </c>
      <c r="AI3947">
        <v>0</v>
      </c>
      <c r="AJ3947">
        <v>0</v>
      </c>
      <c r="AK3947" t="s">
        <v>19915</v>
      </c>
      <c r="AL3947" t="s">
        <v>19915</v>
      </c>
      <c r="AM3947" t="s">
        <v>20019</v>
      </c>
    </row>
    <row r="3948" spans="1:39" x14ac:dyDescent="0.25">
      <c r="A3948" t="s">
        <v>10640</v>
      </c>
      <c r="B3948" t="s">
        <v>4841</v>
      </c>
      <c r="C3948" t="s">
        <v>4842</v>
      </c>
      <c r="D3948">
        <v>93</v>
      </c>
      <c r="E3948" t="s">
        <v>4845</v>
      </c>
      <c r="F3948">
        <v>7.03</v>
      </c>
      <c r="K3948" t="s">
        <v>6860</v>
      </c>
      <c r="L3948" t="s">
        <v>6861</v>
      </c>
      <c r="M3948" t="s">
        <v>15036</v>
      </c>
      <c r="N3948">
        <v>9</v>
      </c>
      <c r="O3948" t="s">
        <v>15379</v>
      </c>
      <c r="P3948" t="s">
        <v>18292</v>
      </c>
      <c r="Q3948">
        <v>7</v>
      </c>
      <c r="R3948">
        <v>2</v>
      </c>
      <c r="S3948">
        <v>-1.98</v>
      </c>
      <c r="T3948">
        <v>-1.97</v>
      </c>
      <c r="U3948">
        <v>377.35</v>
      </c>
      <c r="V3948">
        <v>111.72</v>
      </c>
      <c r="W3948">
        <v>1.77</v>
      </c>
      <c r="X3948">
        <v>8.94</v>
      </c>
      <c r="Y3948">
        <v>3.98</v>
      </c>
      <c r="Z3948">
        <v>2</v>
      </c>
      <c r="AA3948" t="s">
        <v>4250</v>
      </c>
      <c r="AB3948">
        <v>0</v>
      </c>
      <c r="AC3948">
        <v>4</v>
      </c>
      <c r="AD3948">
        <v>4.6520714285714284</v>
      </c>
      <c r="AF3948" t="s">
        <v>7949</v>
      </c>
      <c r="AI3948">
        <v>0</v>
      </c>
      <c r="AJ3948">
        <v>0</v>
      </c>
      <c r="AK3948" t="s">
        <v>19896</v>
      </c>
      <c r="AL3948" t="s">
        <v>19896</v>
      </c>
      <c r="AM3948" t="s">
        <v>20019</v>
      </c>
    </row>
    <row r="3949" spans="1:39" x14ac:dyDescent="0.25">
      <c r="A3949" t="s">
        <v>10641</v>
      </c>
      <c r="B3949" t="s">
        <v>4841</v>
      </c>
      <c r="C3949" t="s">
        <v>4842</v>
      </c>
      <c r="D3949">
        <v>93</v>
      </c>
      <c r="E3949" t="s">
        <v>4845</v>
      </c>
      <c r="F3949">
        <v>7.03</v>
      </c>
      <c r="I3949" t="s">
        <v>13816</v>
      </c>
      <c r="K3949" t="s">
        <v>6860</v>
      </c>
      <c r="L3949" t="s">
        <v>6861</v>
      </c>
      <c r="M3949" t="s">
        <v>15047</v>
      </c>
      <c r="N3949">
        <v>9</v>
      </c>
      <c r="O3949" t="s">
        <v>15395</v>
      </c>
      <c r="P3949" t="s">
        <v>18293</v>
      </c>
      <c r="Q3949">
        <v>7</v>
      </c>
      <c r="R3949">
        <v>2</v>
      </c>
      <c r="S3949">
        <v>-0.83</v>
      </c>
      <c r="T3949">
        <v>-0.83</v>
      </c>
      <c r="U3949">
        <v>455.41</v>
      </c>
      <c r="V3949">
        <v>111.72</v>
      </c>
      <c r="W3949">
        <v>3.11</v>
      </c>
      <c r="X3949">
        <v>10.1</v>
      </c>
      <c r="Y3949">
        <v>3.52</v>
      </c>
      <c r="Z3949">
        <v>2</v>
      </c>
      <c r="AA3949" t="s">
        <v>4250</v>
      </c>
      <c r="AB3949">
        <v>0</v>
      </c>
      <c r="AC3949">
        <v>4</v>
      </c>
      <c r="AD3949">
        <v>4.0945</v>
      </c>
      <c r="AF3949" t="s">
        <v>7949</v>
      </c>
      <c r="AI3949">
        <v>0</v>
      </c>
      <c r="AJ3949">
        <v>0</v>
      </c>
      <c r="AM3949" t="s">
        <v>20019</v>
      </c>
    </row>
    <row r="3950" spans="1:39" x14ac:dyDescent="0.25">
      <c r="A3950" t="s">
        <v>10642</v>
      </c>
      <c r="B3950" t="s">
        <v>4841</v>
      </c>
      <c r="C3950" t="s">
        <v>4842</v>
      </c>
      <c r="D3950">
        <v>93</v>
      </c>
      <c r="E3950" t="s">
        <v>4845</v>
      </c>
      <c r="F3950">
        <v>7.03</v>
      </c>
      <c r="I3950" t="s">
        <v>13817</v>
      </c>
      <c r="K3950" t="s">
        <v>6860</v>
      </c>
      <c r="L3950" t="s">
        <v>6861</v>
      </c>
      <c r="M3950" t="s">
        <v>14996</v>
      </c>
      <c r="N3950">
        <v>9</v>
      </c>
      <c r="O3950" t="s">
        <v>15322</v>
      </c>
      <c r="P3950" t="s">
        <v>18294</v>
      </c>
      <c r="Q3950">
        <v>6</v>
      </c>
      <c r="R3950">
        <v>2</v>
      </c>
      <c r="S3950">
        <v>-1.39</v>
      </c>
      <c r="T3950">
        <v>-1.38</v>
      </c>
      <c r="U3950">
        <v>473.25</v>
      </c>
      <c r="V3950">
        <v>98.83</v>
      </c>
      <c r="W3950">
        <v>3.09</v>
      </c>
      <c r="X3950">
        <v>9.15</v>
      </c>
      <c r="Y3950">
        <v>3.94</v>
      </c>
      <c r="Z3950">
        <v>2</v>
      </c>
      <c r="AA3950" t="s">
        <v>4250</v>
      </c>
      <c r="AB3950">
        <v>0</v>
      </c>
      <c r="AC3950">
        <v>5</v>
      </c>
      <c r="AD3950">
        <v>4.3967380952380957</v>
      </c>
      <c r="AF3950" t="s">
        <v>7949</v>
      </c>
      <c r="AI3950">
        <v>0</v>
      </c>
      <c r="AJ3950">
        <v>0</v>
      </c>
      <c r="AM3950" t="s">
        <v>20019</v>
      </c>
    </row>
    <row r="3951" spans="1:39" x14ac:dyDescent="0.25">
      <c r="A3951" t="s">
        <v>10643</v>
      </c>
      <c r="B3951" t="s">
        <v>4841</v>
      </c>
      <c r="C3951" t="s">
        <v>4842</v>
      </c>
      <c r="D3951">
        <v>93.3</v>
      </c>
      <c r="E3951" t="s">
        <v>4845</v>
      </c>
      <c r="F3951">
        <v>7.03</v>
      </c>
      <c r="I3951" t="s">
        <v>13818</v>
      </c>
      <c r="K3951" t="s">
        <v>6860</v>
      </c>
      <c r="L3951" t="s">
        <v>6861</v>
      </c>
      <c r="M3951" t="s">
        <v>15021</v>
      </c>
      <c r="N3951">
        <v>9</v>
      </c>
      <c r="O3951" t="s">
        <v>15359</v>
      </c>
      <c r="P3951" t="s">
        <v>18295</v>
      </c>
      <c r="Q3951">
        <v>5</v>
      </c>
      <c r="R3951">
        <v>1</v>
      </c>
      <c r="S3951">
        <v>3.6</v>
      </c>
      <c r="T3951">
        <v>5.21</v>
      </c>
      <c r="U3951">
        <v>388.45</v>
      </c>
      <c r="V3951">
        <v>74.64</v>
      </c>
      <c r="W3951">
        <v>4.1500000000000004</v>
      </c>
      <c r="Y3951">
        <v>9.2200000000000006</v>
      </c>
      <c r="Z3951">
        <v>2</v>
      </c>
      <c r="AA3951" t="s">
        <v>4250</v>
      </c>
      <c r="AB3951">
        <v>0</v>
      </c>
      <c r="AC3951">
        <v>1</v>
      </c>
      <c r="AD3951">
        <v>3.2201190476190469</v>
      </c>
      <c r="AF3951" t="s">
        <v>7952</v>
      </c>
      <c r="AI3951">
        <v>0</v>
      </c>
      <c r="AJ3951">
        <v>0</v>
      </c>
      <c r="AM3951" t="s">
        <v>20019</v>
      </c>
    </row>
    <row r="3952" spans="1:39" x14ac:dyDescent="0.25">
      <c r="A3952" t="s">
        <v>10643</v>
      </c>
      <c r="B3952" t="s">
        <v>4841</v>
      </c>
      <c r="C3952" t="s">
        <v>4842</v>
      </c>
      <c r="D3952">
        <v>93.3</v>
      </c>
      <c r="E3952" t="s">
        <v>4845</v>
      </c>
      <c r="F3952">
        <v>7.03</v>
      </c>
      <c r="I3952" t="s">
        <v>13819</v>
      </c>
      <c r="K3952" t="s">
        <v>6860</v>
      </c>
      <c r="M3952" t="s">
        <v>14977</v>
      </c>
      <c r="N3952">
        <v>8</v>
      </c>
      <c r="O3952" t="s">
        <v>15298</v>
      </c>
      <c r="P3952" t="s">
        <v>18295</v>
      </c>
      <c r="Q3952">
        <v>5</v>
      </c>
      <c r="R3952">
        <v>1</v>
      </c>
      <c r="S3952">
        <v>3.6</v>
      </c>
      <c r="T3952">
        <v>5.21</v>
      </c>
      <c r="U3952">
        <v>388.45</v>
      </c>
      <c r="V3952">
        <v>74.64</v>
      </c>
      <c r="W3952">
        <v>4.1500000000000004</v>
      </c>
      <c r="Y3952">
        <v>9.2200000000000006</v>
      </c>
      <c r="Z3952">
        <v>2</v>
      </c>
      <c r="AA3952" t="s">
        <v>4250</v>
      </c>
      <c r="AB3952">
        <v>0</v>
      </c>
      <c r="AC3952">
        <v>1</v>
      </c>
      <c r="AD3952">
        <v>3.2201190476190469</v>
      </c>
      <c r="AF3952" t="s">
        <v>7952</v>
      </c>
      <c r="AI3952">
        <v>0</v>
      </c>
      <c r="AJ3952">
        <v>0</v>
      </c>
      <c r="AM3952" t="s">
        <v>20019</v>
      </c>
    </row>
    <row r="3953" spans="1:39" x14ac:dyDescent="0.25">
      <c r="A3953" t="s">
        <v>10644</v>
      </c>
      <c r="B3953" t="s">
        <v>4841</v>
      </c>
      <c r="C3953" t="s">
        <v>4842</v>
      </c>
      <c r="D3953">
        <v>93.5</v>
      </c>
      <c r="E3953" t="s">
        <v>4845</v>
      </c>
      <c r="F3953">
        <v>7.03</v>
      </c>
      <c r="I3953" t="s">
        <v>13820</v>
      </c>
      <c r="K3953" t="s">
        <v>6860</v>
      </c>
      <c r="M3953" t="s">
        <v>15191</v>
      </c>
      <c r="N3953">
        <v>8</v>
      </c>
      <c r="O3953" t="s">
        <v>15579</v>
      </c>
      <c r="P3953" t="s">
        <v>18296</v>
      </c>
      <c r="Q3953">
        <v>8</v>
      </c>
      <c r="R3953">
        <v>2</v>
      </c>
      <c r="S3953">
        <v>2.12</v>
      </c>
      <c r="T3953">
        <v>2.13</v>
      </c>
      <c r="U3953">
        <v>388.47</v>
      </c>
      <c r="V3953">
        <v>100.52</v>
      </c>
      <c r="W3953">
        <v>1.63</v>
      </c>
      <c r="X3953">
        <v>12.75</v>
      </c>
      <c r="Y3953">
        <v>5.28</v>
      </c>
      <c r="Z3953">
        <v>2</v>
      </c>
      <c r="AA3953" t="s">
        <v>4250</v>
      </c>
      <c r="AB3953">
        <v>0</v>
      </c>
      <c r="AC3953">
        <v>3</v>
      </c>
      <c r="AD3953">
        <v>4.8859761904761907</v>
      </c>
      <c r="AF3953" t="s">
        <v>7949</v>
      </c>
      <c r="AI3953">
        <v>0</v>
      </c>
      <c r="AJ3953">
        <v>0</v>
      </c>
      <c r="AM3953" t="s">
        <v>20019</v>
      </c>
    </row>
    <row r="3954" spans="1:39" x14ac:dyDescent="0.25">
      <c r="A3954" t="s">
        <v>10645</v>
      </c>
      <c r="B3954" t="s">
        <v>4841</v>
      </c>
      <c r="C3954" t="s">
        <v>4842</v>
      </c>
      <c r="D3954">
        <v>93.6</v>
      </c>
      <c r="E3954" t="s">
        <v>4845</v>
      </c>
      <c r="F3954">
        <v>7.03</v>
      </c>
      <c r="I3954" t="s">
        <v>13821</v>
      </c>
      <c r="K3954" t="s">
        <v>6860</v>
      </c>
      <c r="L3954" t="s">
        <v>6861</v>
      </c>
      <c r="M3954" t="s">
        <v>14987</v>
      </c>
      <c r="N3954">
        <v>9</v>
      </c>
      <c r="O3954" t="s">
        <v>15311</v>
      </c>
      <c r="P3954" t="s">
        <v>18297</v>
      </c>
      <c r="Q3954">
        <v>6</v>
      </c>
      <c r="R3954">
        <v>2</v>
      </c>
      <c r="S3954">
        <v>1.85</v>
      </c>
      <c r="T3954">
        <v>1.85</v>
      </c>
      <c r="U3954">
        <v>397.39</v>
      </c>
      <c r="V3954">
        <v>113.39</v>
      </c>
      <c r="W3954">
        <v>2.71</v>
      </c>
      <c r="X3954">
        <v>10.98</v>
      </c>
      <c r="Y3954">
        <v>4.63</v>
      </c>
      <c r="Z3954">
        <v>2</v>
      </c>
      <c r="AA3954" t="s">
        <v>4250</v>
      </c>
      <c r="AB3954">
        <v>0</v>
      </c>
      <c r="AC3954">
        <v>4</v>
      </c>
      <c r="AD3954">
        <v>4.4532619047619049</v>
      </c>
      <c r="AF3954" t="s">
        <v>7949</v>
      </c>
      <c r="AI3954">
        <v>0</v>
      </c>
      <c r="AJ3954">
        <v>0</v>
      </c>
      <c r="AM3954" t="s">
        <v>20019</v>
      </c>
    </row>
    <row r="3955" spans="1:39" x14ac:dyDescent="0.25">
      <c r="A3955" t="s">
        <v>10646</v>
      </c>
      <c r="B3955" t="s">
        <v>4841</v>
      </c>
      <c r="C3955" t="s">
        <v>4842</v>
      </c>
      <c r="D3955">
        <v>93.6</v>
      </c>
      <c r="E3955" t="s">
        <v>4845</v>
      </c>
      <c r="F3955">
        <v>7.03</v>
      </c>
      <c r="I3955" t="s">
        <v>13822</v>
      </c>
      <c r="K3955" t="s">
        <v>6860</v>
      </c>
      <c r="L3955" t="s">
        <v>6861</v>
      </c>
      <c r="M3955" t="s">
        <v>14987</v>
      </c>
      <c r="N3955">
        <v>9</v>
      </c>
      <c r="O3955" t="s">
        <v>15311</v>
      </c>
      <c r="P3955" t="s">
        <v>18298</v>
      </c>
      <c r="Q3955">
        <v>7</v>
      </c>
      <c r="R3955">
        <v>2</v>
      </c>
      <c r="S3955">
        <v>2.17</v>
      </c>
      <c r="T3955">
        <v>2.23</v>
      </c>
      <c r="U3955">
        <v>505.83</v>
      </c>
      <c r="V3955">
        <v>111.72</v>
      </c>
      <c r="W3955">
        <v>3.67</v>
      </c>
      <c r="X3955">
        <v>8.19</v>
      </c>
      <c r="Y3955">
        <v>4.55</v>
      </c>
      <c r="Z3955">
        <v>2</v>
      </c>
      <c r="AA3955" t="s">
        <v>4250</v>
      </c>
      <c r="AB3955">
        <v>1</v>
      </c>
      <c r="AC3955">
        <v>6</v>
      </c>
      <c r="AD3955">
        <v>3.6909999999999998</v>
      </c>
      <c r="AF3955" t="s">
        <v>7949</v>
      </c>
      <c r="AI3955">
        <v>0</v>
      </c>
      <c r="AJ3955">
        <v>0</v>
      </c>
      <c r="AM3955" t="s">
        <v>20019</v>
      </c>
    </row>
    <row r="3956" spans="1:39" x14ac:dyDescent="0.25">
      <c r="A3956" t="s">
        <v>10647</v>
      </c>
      <c r="B3956" t="s">
        <v>4841</v>
      </c>
      <c r="C3956" t="s">
        <v>4842</v>
      </c>
      <c r="D3956">
        <v>94</v>
      </c>
      <c r="E3956" t="s">
        <v>4845</v>
      </c>
      <c r="F3956">
        <v>7.03</v>
      </c>
      <c r="K3956" t="s">
        <v>6860</v>
      </c>
      <c r="L3956" t="s">
        <v>6861</v>
      </c>
      <c r="M3956" t="s">
        <v>15012</v>
      </c>
      <c r="N3956">
        <v>9</v>
      </c>
      <c r="O3956" t="s">
        <v>15348</v>
      </c>
      <c r="P3956" t="s">
        <v>18299</v>
      </c>
      <c r="Q3956">
        <v>5</v>
      </c>
      <c r="R3956">
        <v>3</v>
      </c>
      <c r="S3956">
        <v>4.6900000000000004</v>
      </c>
      <c r="T3956">
        <v>4.74</v>
      </c>
      <c r="U3956">
        <v>474.64</v>
      </c>
      <c r="V3956">
        <v>92.42</v>
      </c>
      <c r="W3956">
        <v>3.69</v>
      </c>
      <c r="X3956">
        <v>13.48</v>
      </c>
      <c r="Y3956">
        <v>6.47</v>
      </c>
      <c r="Z3956">
        <v>2</v>
      </c>
      <c r="AA3956" t="s">
        <v>4250</v>
      </c>
      <c r="AB3956">
        <v>0</v>
      </c>
      <c r="AC3956">
        <v>6</v>
      </c>
      <c r="AD3956">
        <v>2.3971428571428568</v>
      </c>
      <c r="AF3956" t="s">
        <v>7949</v>
      </c>
      <c r="AI3956">
        <v>0</v>
      </c>
      <c r="AJ3956">
        <v>0</v>
      </c>
      <c r="AK3956" t="s">
        <v>19881</v>
      </c>
      <c r="AL3956" t="s">
        <v>19881</v>
      </c>
      <c r="AM3956" t="s">
        <v>20019</v>
      </c>
    </row>
    <row r="3957" spans="1:39" x14ac:dyDescent="0.25">
      <c r="A3957" t="s">
        <v>8051</v>
      </c>
      <c r="B3957" t="s">
        <v>4841</v>
      </c>
      <c r="C3957" t="s">
        <v>4842</v>
      </c>
      <c r="D3957">
        <v>94</v>
      </c>
      <c r="E3957" t="s">
        <v>4845</v>
      </c>
      <c r="F3957">
        <v>7.03</v>
      </c>
      <c r="K3957" t="s">
        <v>6860</v>
      </c>
      <c r="L3957" t="s">
        <v>6861</v>
      </c>
      <c r="M3957" t="s">
        <v>15090</v>
      </c>
      <c r="N3957">
        <v>9</v>
      </c>
      <c r="O3957" t="s">
        <v>15449</v>
      </c>
      <c r="P3957" t="s">
        <v>15704</v>
      </c>
      <c r="Q3957">
        <v>5</v>
      </c>
      <c r="R3957">
        <v>1</v>
      </c>
      <c r="S3957">
        <v>1.47</v>
      </c>
      <c r="T3957">
        <v>1.47</v>
      </c>
      <c r="U3957">
        <v>360.42</v>
      </c>
      <c r="V3957">
        <v>91.71</v>
      </c>
      <c r="W3957">
        <v>2.77</v>
      </c>
      <c r="Y3957">
        <v>0.9</v>
      </c>
      <c r="Z3957">
        <v>2</v>
      </c>
      <c r="AA3957" t="s">
        <v>4250</v>
      </c>
      <c r="AB3957">
        <v>0</v>
      </c>
      <c r="AC3957">
        <v>1</v>
      </c>
      <c r="AD3957">
        <v>5.7733333333333334</v>
      </c>
      <c r="AF3957" t="s">
        <v>7949</v>
      </c>
      <c r="AI3957">
        <v>0</v>
      </c>
      <c r="AJ3957">
        <v>0</v>
      </c>
      <c r="AK3957" t="s">
        <v>19832</v>
      </c>
      <c r="AL3957" t="s">
        <v>19832</v>
      </c>
      <c r="AM3957" t="s">
        <v>20019</v>
      </c>
    </row>
    <row r="3958" spans="1:39" x14ac:dyDescent="0.25">
      <c r="A3958" t="s">
        <v>9958</v>
      </c>
      <c r="B3958" t="s">
        <v>4841</v>
      </c>
      <c r="C3958" t="s">
        <v>4842</v>
      </c>
      <c r="D3958">
        <v>94</v>
      </c>
      <c r="E3958" t="s">
        <v>4845</v>
      </c>
      <c r="F3958">
        <v>7.03</v>
      </c>
      <c r="I3958" t="s">
        <v>13823</v>
      </c>
      <c r="K3958" t="s">
        <v>6860</v>
      </c>
      <c r="L3958" t="s">
        <v>6861</v>
      </c>
      <c r="M3958" t="s">
        <v>14979</v>
      </c>
      <c r="N3958">
        <v>8</v>
      </c>
      <c r="O3958" t="s">
        <v>15302</v>
      </c>
      <c r="P3958" t="s">
        <v>17610</v>
      </c>
      <c r="Q3958">
        <v>5</v>
      </c>
      <c r="R3958">
        <v>2</v>
      </c>
      <c r="S3958">
        <v>3.44</v>
      </c>
      <c r="T3958">
        <v>3.44</v>
      </c>
      <c r="U3958">
        <v>492.4</v>
      </c>
      <c r="V3958">
        <v>89.6</v>
      </c>
      <c r="W3958">
        <v>4.8600000000000003</v>
      </c>
      <c r="X3958">
        <v>10.37</v>
      </c>
      <c r="Y3958">
        <v>3.9</v>
      </c>
      <c r="Z3958">
        <v>2</v>
      </c>
      <c r="AA3958" t="s">
        <v>4250</v>
      </c>
      <c r="AB3958">
        <v>0</v>
      </c>
      <c r="AC3958">
        <v>5</v>
      </c>
      <c r="AD3958">
        <v>3.6142857142857152</v>
      </c>
      <c r="AF3958" t="s">
        <v>7949</v>
      </c>
      <c r="AI3958">
        <v>0</v>
      </c>
      <c r="AJ3958">
        <v>0</v>
      </c>
      <c r="AM3958" t="s">
        <v>20019</v>
      </c>
    </row>
    <row r="3959" spans="1:39" x14ac:dyDescent="0.25">
      <c r="A3959" t="s">
        <v>9600</v>
      </c>
      <c r="B3959" t="s">
        <v>4841</v>
      </c>
      <c r="C3959" t="s">
        <v>4842</v>
      </c>
      <c r="D3959">
        <v>94</v>
      </c>
      <c r="E3959" t="s">
        <v>4845</v>
      </c>
      <c r="F3959">
        <v>7.03</v>
      </c>
      <c r="K3959" t="s">
        <v>6860</v>
      </c>
      <c r="L3959" t="s">
        <v>6861</v>
      </c>
      <c r="M3959" t="s">
        <v>15101</v>
      </c>
      <c r="N3959">
        <v>9</v>
      </c>
      <c r="O3959" t="s">
        <v>15465</v>
      </c>
      <c r="P3959" t="s">
        <v>17252</v>
      </c>
      <c r="Q3959">
        <v>6</v>
      </c>
      <c r="R3959">
        <v>3</v>
      </c>
      <c r="S3959">
        <v>5.19</v>
      </c>
      <c r="T3959">
        <v>6.24</v>
      </c>
      <c r="U3959">
        <v>677.76</v>
      </c>
      <c r="V3959">
        <v>100.13</v>
      </c>
      <c r="W3959">
        <v>6.66</v>
      </c>
      <c r="X3959">
        <v>13.4</v>
      </c>
      <c r="Y3959">
        <v>8.36</v>
      </c>
      <c r="Z3959">
        <v>4</v>
      </c>
      <c r="AA3959" t="s">
        <v>4250</v>
      </c>
      <c r="AB3959">
        <v>2</v>
      </c>
      <c r="AC3959">
        <v>17</v>
      </c>
      <c r="AD3959">
        <v>1.649</v>
      </c>
      <c r="AF3959" t="s">
        <v>7949</v>
      </c>
      <c r="AI3959">
        <v>0</v>
      </c>
      <c r="AJ3959">
        <v>0</v>
      </c>
      <c r="AK3959" t="s">
        <v>19864</v>
      </c>
      <c r="AL3959" t="s">
        <v>19864</v>
      </c>
      <c r="AM3959" t="s">
        <v>20019</v>
      </c>
    </row>
    <row r="3960" spans="1:39" x14ac:dyDescent="0.25">
      <c r="A3960" t="s">
        <v>10648</v>
      </c>
      <c r="B3960" t="s">
        <v>4841</v>
      </c>
      <c r="C3960" t="s">
        <v>4842</v>
      </c>
      <c r="D3960">
        <v>94</v>
      </c>
      <c r="E3960" t="s">
        <v>4845</v>
      </c>
      <c r="F3960">
        <v>7.03</v>
      </c>
      <c r="I3960" t="s">
        <v>13824</v>
      </c>
      <c r="K3960" t="s">
        <v>6860</v>
      </c>
      <c r="L3960" t="s">
        <v>6861</v>
      </c>
      <c r="M3960" t="s">
        <v>14996</v>
      </c>
      <c r="N3960">
        <v>9</v>
      </c>
      <c r="O3960" t="s">
        <v>15322</v>
      </c>
      <c r="P3960" t="s">
        <v>18300</v>
      </c>
      <c r="Q3960">
        <v>6</v>
      </c>
      <c r="R3960">
        <v>2</v>
      </c>
      <c r="S3960">
        <v>-3.65</v>
      </c>
      <c r="T3960">
        <v>-3.64</v>
      </c>
      <c r="U3960">
        <v>371.35</v>
      </c>
      <c r="V3960">
        <v>113.39</v>
      </c>
      <c r="W3960">
        <v>1.9</v>
      </c>
      <c r="X3960">
        <v>9.98</v>
      </c>
      <c r="Y3960">
        <v>4.79</v>
      </c>
      <c r="Z3960">
        <v>2</v>
      </c>
      <c r="AA3960" t="s">
        <v>4250</v>
      </c>
      <c r="AB3960">
        <v>0</v>
      </c>
      <c r="AC3960">
        <v>4</v>
      </c>
      <c r="AD3960">
        <v>4.6392619047619048</v>
      </c>
      <c r="AF3960" t="s">
        <v>7949</v>
      </c>
      <c r="AI3960">
        <v>0</v>
      </c>
      <c r="AJ3960">
        <v>0</v>
      </c>
      <c r="AM3960" t="s">
        <v>20019</v>
      </c>
    </row>
    <row r="3961" spans="1:39" x14ac:dyDescent="0.25">
      <c r="A3961" t="s">
        <v>10649</v>
      </c>
      <c r="B3961" t="s">
        <v>4841</v>
      </c>
      <c r="C3961" t="s">
        <v>4842</v>
      </c>
      <c r="D3961">
        <v>94</v>
      </c>
      <c r="E3961" t="s">
        <v>4845</v>
      </c>
      <c r="F3961">
        <v>7.03</v>
      </c>
      <c r="I3961" t="s">
        <v>13825</v>
      </c>
      <c r="K3961" t="s">
        <v>6860</v>
      </c>
      <c r="M3961" t="s">
        <v>14989</v>
      </c>
      <c r="N3961">
        <v>8</v>
      </c>
      <c r="O3961" t="s">
        <v>15313</v>
      </c>
      <c r="P3961" t="s">
        <v>18301</v>
      </c>
      <c r="Q3961">
        <v>7</v>
      </c>
      <c r="R3961">
        <v>2</v>
      </c>
      <c r="U3961">
        <v>391.52</v>
      </c>
      <c r="V3961">
        <v>93.96</v>
      </c>
      <c r="W3961">
        <v>2.61</v>
      </c>
      <c r="X3961">
        <v>11.26</v>
      </c>
      <c r="Y3961">
        <v>3.82</v>
      </c>
      <c r="Z3961">
        <v>1</v>
      </c>
      <c r="AA3961" t="s">
        <v>4250</v>
      </c>
      <c r="AB3961">
        <v>0</v>
      </c>
      <c r="AC3961">
        <v>3</v>
      </c>
      <c r="AF3961" t="s">
        <v>7949</v>
      </c>
      <c r="AI3961">
        <v>0</v>
      </c>
      <c r="AJ3961">
        <v>0</v>
      </c>
      <c r="AM3961" t="s">
        <v>20019</v>
      </c>
    </row>
    <row r="3962" spans="1:39" x14ac:dyDescent="0.25">
      <c r="A3962" t="s">
        <v>10650</v>
      </c>
      <c r="B3962" t="s">
        <v>4841</v>
      </c>
      <c r="C3962" t="s">
        <v>4842</v>
      </c>
      <c r="D3962">
        <v>94.4</v>
      </c>
      <c r="E3962" t="s">
        <v>4845</v>
      </c>
      <c r="F3962">
        <v>7.03</v>
      </c>
      <c r="I3962" t="s">
        <v>13826</v>
      </c>
      <c r="K3962" t="s">
        <v>6860</v>
      </c>
      <c r="L3962" t="s">
        <v>6861</v>
      </c>
      <c r="M3962" t="s">
        <v>14987</v>
      </c>
      <c r="N3962">
        <v>9</v>
      </c>
      <c r="O3962" t="s">
        <v>15311</v>
      </c>
      <c r="P3962" t="s">
        <v>18302</v>
      </c>
      <c r="Q3962">
        <v>6</v>
      </c>
      <c r="R3962">
        <v>2</v>
      </c>
      <c r="S3962">
        <v>2</v>
      </c>
      <c r="T3962">
        <v>2.0099999999999998</v>
      </c>
      <c r="U3962">
        <v>375.79</v>
      </c>
      <c r="V3962">
        <v>102.49</v>
      </c>
      <c r="W3962">
        <v>2.4700000000000002</v>
      </c>
      <c r="X3962">
        <v>9.93</v>
      </c>
      <c r="Y3962">
        <v>5.09</v>
      </c>
      <c r="Z3962">
        <v>2</v>
      </c>
      <c r="AA3962" t="s">
        <v>4250</v>
      </c>
      <c r="AB3962">
        <v>0</v>
      </c>
      <c r="AC3962">
        <v>3</v>
      </c>
      <c r="AD3962">
        <v>4.9708809523809521</v>
      </c>
      <c r="AF3962" t="s">
        <v>7949</v>
      </c>
      <c r="AI3962">
        <v>0</v>
      </c>
      <c r="AJ3962">
        <v>0</v>
      </c>
      <c r="AM3962" t="s">
        <v>20019</v>
      </c>
    </row>
    <row r="3963" spans="1:39" x14ac:dyDescent="0.25">
      <c r="A3963" t="s">
        <v>10651</v>
      </c>
      <c r="B3963" t="s">
        <v>4841</v>
      </c>
      <c r="C3963" t="s">
        <v>4842</v>
      </c>
      <c r="D3963">
        <v>94.9</v>
      </c>
      <c r="E3963" t="s">
        <v>4845</v>
      </c>
      <c r="F3963">
        <v>7.02</v>
      </c>
      <c r="I3963" t="s">
        <v>13827</v>
      </c>
      <c r="K3963" t="s">
        <v>6860</v>
      </c>
      <c r="L3963" t="s">
        <v>6861</v>
      </c>
      <c r="M3963" t="s">
        <v>14987</v>
      </c>
      <c r="N3963">
        <v>9</v>
      </c>
      <c r="O3963" t="s">
        <v>15311</v>
      </c>
      <c r="P3963" t="s">
        <v>18303</v>
      </c>
      <c r="Q3963">
        <v>7</v>
      </c>
      <c r="R3963">
        <v>2</v>
      </c>
      <c r="S3963">
        <v>1.85</v>
      </c>
      <c r="T3963">
        <v>1.85</v>
      </c>
      <c r="U3963">
        <v>424.39</v>
      </c>
      <c r="V3963">
        <v>109.21</v>
      </c>
      <c r="W3963">
        <v>3.42</v>
      </c>
      <c r="Y3963">
        <v>5.04</v>
      </c>
      <c r="Z3963">
        <v>3</v>
      </c>
      <c r="AA3963" t="s">
        <v>4250</v>
      </c>
      <c r="AB3963">
        <v>0</v>
      </c>
      <c r="AC3963">
        <v>4</v>
      </c>
      <c r="AD3963">
        <v>4.3997380952380949</v>
      </c>
      <c r="AF3963" t="s">
        <v>7949</v>
      </c>
      <c r="AI3963">
        <v>0</v>
      </c>
      <c r="AJ3963">
        <v>0</v>
      </c>
      <c r="AM3963" t="s">
        <v>20019</v>
      </c>
    </row>
    <row r="3964" spans="1:39" x14ac:dyDescent="0.25">
      <c r="A3964" t="s">
        <v>10652</v>
      </c>
      <c r="B3964" t="s">
        <v>4841</v>
      </c>
      <c r="C3964" t="s">
        <v>4842</v>
      </c>
      <c r="D3964">
        <v>95</v>
      </c>
      <c r="E3964" t="s">
        <v>4845</v>
      </c>
      <c r="F3964">
        <v>7.02</v>
      </c>
      <c r="I3964" t="s">
        <v>13828</v>
      </c>
      <c r="K3964" t="s">
        <v>6860</v>
      </c>
      <c r="L3964" t="s">
        <v>6861</v>
      </c>
      <c r="M3964" t="s">
        <v>15075</v>
      </c>
      <c r="N3964">
        <v>9</v>
      </c>
      <c r="O3964" t="s">
        <v>15429</v>
      </c>
      <c r="P3964" t="s">
        <v>18304</v>
      </c>
      <c r="Q3964">
        <v>6</v>
      </c>
      <c r="R3964">
        <v>2</v>
      </c>
      <c r="S3964">
        <v>4.41</v>
      </c>
      <c r="T3964">
        <v>4.42</v>
      </c>
      <c r="U3964">
        <v>399.5</v>
      </c>
      <c r="V3964">
        <v>93.26</v>
      </c>
      <c r="W3964">
        <v>4.1399999999999997</v>
      </c>
      <c r="X3964">
        <v>9.44</v>
      </c>
      <c r="Y3964">
        <v>5.88</v>
      </c>
      <c r="Z3964">
        <v>2</v>
      </c>
      <c r="AA3964" t="s">
        <v>4250</v>
      </c>
      <c r="AB3964">
        <v>0</v>
      </c>
      <c r="AC3964">
        <v>3</v>
      </c>
      <c r="AD3964">
        <v>3.3991904761904759</v>
      </c>
      <c r="AF3964" t="s">
        <v>7949</v>
      </c>
      <c r="AI3964">
        <v>0</v>
      </c>
      <c r="AJ3964">
        <v>0</v>
      </c>
      <c r="AM3964" t="s">
        <v>20019</v>
      </c>
    </row>
    <row r="3965" spans="1:39" x14ac:dyDescent="0.25">
      <c r="A3965" t="s">
        <v>10652</v>
      </c>
      <c r="B3965" t="s">
        <v>4841</v>
      </c>
      <c r="C3965" t="s">
        <v>4842</v>
      </c>
      <c r="D3965">
        <v>95</v>
      </c>
      <c r="E3965" t="s">
        <v>4845</v>
      </c>
      <c r="F3965">
        <v>7.02</v>
      </c>
      <c r="I3965" t="s">
        <v>13829</v>
      </c>
      <c r="K3965" t="s">
        <v>6860</v>
      </c>
      <c r="L3965" t="s">
        <v>6861</v>
      </c>
      <c r="M3965" t="s">
        <v>15076</v>
      </c>
      <c r="N3965">
        <v>8</v>
      </c>
      <c r="O3965" t="s">
        <v>15430</v>
      </c>
      <c r="P3965" t="s">
        <v>18304</v>
      </c>
      <c r="Q3965">
        <v>6</v>
      </c>
      <c r="R3965">
        <v>2</v>
      </c>
      <c r="S3965">
        <v>4.41</v>
      </c>
      <c r="T3965">
        <v>4.42</v>
      </c>
      <c r="U3965">
        <v>399.5</v>
      </c>
      <c r="V3965">
        <v>93.26</v>
      </c>
      <c r="W3965">
        <v>4.1399999999999997</v>
      </c>
      <c r="X3965">
        <v>9.44</v>
      </c>
      <c r="Y3965">
        <v>5.88</v>
      </c>
      <c r="Z3965">
        <v>2</v>
      </c>
      <c r="AA3965" t="s">
        <v>4250</v>
      </c>
      <c r="AB3965">
        <v>0</v>
      </c>
      <c r="AC3965">
        <v>3</v>
      </c>
      <c r="AD3965">
        <v>3.3991904761904759</v>
      </c>
      <c r="AF3965" t="s">
        <v>7949</v>
      </c>
      <c r="AI3965">
        <v>0</v>
      </c>
      <c r="AJ3965">
        <v>0</v>
      </c>
      <c r="AM3965" t="s">
        <v>20019</v>
      </c>
    </row>
    <row r="3966" spans="1:39" x14ac:dyDescent="0.25">
      <c r="A3966" t="s">
        <v>10653</v>
      </c>
      <c r="B3966" t="s">
        <v>4841</v>
      </c>
      <c r="C3966" t="s">
        <v>4842</v>
      </c>
      <c r="D3966">
        <v>95</v>
      </c>
      <c r="E3966" t="s">
        <v>4845</v>
      </c>
      <c r="F3966">
        <v>7.02</v>
      </c>
      <c r="I3966" t="s">
        <v>13830</v>
      </c>
      <c r="K3966" t="s">
        <v>6860</v>
      </c>
      <c r="L3966" t="s">
        <v>6861</v>
      </c>
      <c r="M3966" t="s">
        <v>14996</v>
      </c>
      <c r="N3966">
        <v>9</v>
      </c>
      <c r="O3966" t="s">
        <v>15322</v>
      </c>
      <c r="P3966" t="s">
        <v>18305</v>
      </c>
      <c r="Q3966">
        <v>6</v>
      </c>
      <c r="R3966">
        <v>2</v>
      </c>
      <c r="S3966">
        <v>-3.36</v>
      </c>
      <c r="T3966">
        <v>-3.34</v>
      </c>
      <c r="U3966">
        <v>353.36</v>
      </c>
      <c r="V3966">
        <v>113.39</v>
      </c>
      <c r="W3966">
        <v>1.95</v>
      </c>
      <c r="X3966">
        <v>9.98</v>
      </c>
      <c r="Y3966">
        <v>6.01</v>
      </c>
      <c r="Z3966">
        <v>2</v>
      </c>
      <c r="AA3966" t="s">
        <v>4250</v>
      </c>
      <c r="AB3966">
        <v>0</v>
      </c>
      <c r="AC3966">
        <v>3</v>
      </c>
      <c r="AD3966">
        <v>4.7203333333333326</v>
      </c>
      <c r="AF3966" t="s">
        <v>7949</v>
      </c>
      <c r="AI3966">
        <v>0</v>
      </c>
      <c r="AJ3966">
        <v>0</v>
      </c>
      <c r="AM3966" t="s">
        <v>20019</v>
      </c>
    </row>
    <row r="3967" spans="1:39" x14ac:dyDescent="0.25">
      <c r="A3967" t="s">
        <v>10654</v>
      </c>
      <c r="B3967" t="s">
        <v>4841</v>
      </c>
      <c r="C3967" t="s">
        <v>4842</v>
      </c>
      <c r="D3967">
        <v>95.3</v>
      </c>
      <c r="E3967" t="s">
        <v>4845</v>
      </c>
      <c r="F3967">
        <v>7.02</v>
      </c>
      <c r="I3967" t="s">
        <v>13831</v>
      </c>
      <c r="K3967" t="s">
        <v>6860</v>
      </c>
      <c r="L3967" t="s">
        <v>6861</v>
      </c>
      <c r="M3967" t="s">
        <v>14968</v>
      </c>
      <c r="N3967">
        <v>8</v>
      </c>
      <c r="O3967" t="s">
        <v>15289</v>
      </c>
      <c r="P3967" t="s">
        <v>18306</v>
      </c>
      <c r="Q3967">
        <v>9</v>
      </c>
      <c r="R3967">
        <v>2</v>
      </c>
      <c r="S3967">
        <v>2.35</v>
      </c>
      <c r="T3967">
        <v>2.36</v>
      </c>
      <c r="U3967">
        <v>465.44</v>
      </c>
      <c r="V3967">
        <v>130.18</v>
      </c>
      <c r="W3967">
        <v>2.97</v>
      </c>
      <c r="X3967">
        <v>9.25</v>
      </c>
      <c r="Y3967">
        <v>4.8600000000000003</v>
      </c>
      <c r="Z3967">
        <v>3</v>
      </c>
      <c r="AA3967" t="s">
        <v>4250</v>
      </c>
      <c r="AB3967">
        <v>0</v>
      </c>
      <c r="AC3967">
        <v>4</v>
      </c>
      <c r="AD3967">
        <v>3.5718571428571431</v>
      </c>
      <c r="AF3967" t="s">
        <v>7949</v>
      </c>
      <c r="AI3967">
        <v>0</v>
      </c>
      <c r="AJ3967">
        <v>0</v>
      </c>
      <c r="AM3967" t="s">
        <v>20019</v>
      </c>
    </row>
    <row r="3968" spans="1:39" x14ac:dyDescent="0.25">
      <c r="A3968" t="s">
        <v>10655</v>
      </c>
      <c r="B3968" t="s">
        <v>4841</v>
      </c>
      <c r="C3968" t="s">
        <v>4842</v>
      </c>
      <c r="D3968">
        <v>95.4</v>
      </c>
      <c r="E3968" t="s">
        <v>4845</v>
      </c>
      <c r="F3968">
        <v>7.02</v>
      </c>
      <c r="I3968" t="s">
        <v>13832</v>
      </c>
      <c r="K3968" t="s">
        <v>6860</v>
      </c>
      <c r="L3968" t="s">
        <v>6861</v>
      </c>
      <c r="M3968" t="s">
        <v>14987</v>
      </c>
      <c r="N3968">
        <v>9</v>
      </c>
      <c r="O3968" t="s">
        <v>15311</v>
      </c>
      <c r="P3968" t="s">
        <v>18307</v>
      </c>
      <c r="Q3968">
        <v>6</v>
      </c>
      <c r="R3968">
        <v>2</v>
      </c>
      <c r="S3968">
        <v>0.14000000000000001</v>
      </c>
      <c r="T3968">
        <v>0.14000000000000001</v>
      </c>
      <c r="U3968">
        <v>435.78</v>
      </c>
      <c r="V3968">
        <v>77.459999999999994</v>
      </c>
      <c r="W3968">
        <v>3.88</v>
      </c>
      <c r="Y3968">
        <v>4.34</v>
      </c>
      <c r="Z3968">
        <v>2</v>
      </c>
      <c r="AA3968" t="s">
        <v>4250</v>
      </c>
      <c r="AB3968">
        <v>0</v>
      </c>
      <c r="AC3968">
        <v>6</v>
      </c>
      <c r="AD3968">
        <v>4.9587142857142874</v>
      </c>
      <c r="AF3968" t="s">
        <v>7949</v>
      </c>
      <c r="AI3968">
        <v>0</v>
      </c>
      <c r="AJ3968">
        <v>0</v>
      </c>
      <c r="AM3968" t="s">
        <v>20019</v>
      </c>
    </row>
    <row r="3969" spans="1:39" x14ac:dyDescent="0.25">
      <c r="A3969" t="s">
        <v>9691</v>
      </c>
      <c r="B3969" t="s">
        <v>4841</v>
      </c>
      <c r="C3969" t="s">
        <v>4842</v>
      </c>
      <c r="D3969">
        <v>95.6</v>
      </c>
      <c r="E3969" t="s">
        <v>4845</v>
      </c>
      <c r="F3969">
        <v>7.02</v>
      </c>
      <c r="I3969" t="s">
        <v>13833</v>
      </c>
      <c r="K3969" t="s">
        <v>6860</v>
      </c>
      <c r="L3969" t="s">
        <v>6861</v>
      </c>
      <c r="M3969" t="s">
        <v>14979</v>
      </c>
      <c r="N3969">
        <v>8</v>
      </c>
      <c r="O3969" t="s">
        <v>15302</v>
      </c>
      <c r="P3969" t="s">
        <v>17343</v>
      </c>
      <c r="Q3969">
        <v>8</v>
      </c>
      <c r="R3969">
        <v>2</v>
      </c>
      <c r="S3969">
        <v>2.0699999999999998</v>
      </c>
      <c r="T3969">
        <v>2.0699999999999998</v>
      </c>
      <c r="U3969">
        <v>445.38</v>
      </c>
      <c r="V3969">
        <v>122.1</v>
      </c>
      <c r="W3969">
        <v>3.66</v>
      </c>
      <c r="Y3969">
        <v>3.75</v>
      </c>
      <c r="Z3969">
        <v>3</v>
      </c>
      <c r="AA3969" t="s">
        <v>4250</v>
      </c>
      <c r="AB3969">
        <v>0</v>
      </c>
      <c r="AC3969">
        <v>3</v>
      </c>
      <c r="AD3969">
        <v>3.855142857142857</v>
      </c>
      <c r="AF3969" t="s">
        <v>7949</v>
      </c>
      <c r="AI3969">
        <v>0</v>
      </c>
      <c r="AJ3969">
        <v>0</v>
      </c>
      <c r="AM3969" t="s">
        <v>20019</v>
      </c>
    </row>
    <row r="3970" spans="1:39" x14ac:dyDescent="0.25">
      <c r="A3970" t="s">
        <v>10438</v>
      </c>
      <c r="B3970" t="s">
        <v>4841</v>
      </c>
      <c r="C3970" t="s">
        <v>4842</v>
      </c>
      <c r="D3970">
        <v>95.9</v>
      </c>
      <c r="E3970" t="s">
        <v>4845</v>
      </c>
      <c r="F3970">
        <v>7.02</v>
      </c>
      <c r="I3970" t="s">
        <v>13834</v>
      </c>
      <c r="K3970" t="s">
        <v>6860</v>
      </c>
      <c r="L3970" t="s">
        <v>6861</v>
      </c>
      <c r="M3970" t="s">
        <v>14972</v>
      </c>
      <c r="N3970">
        <v>8</v>
      </c>
      <c r="O3970" t="s">
        <v>15293</v>
      </c>
      <c r="P3970" t="s">
        <v>18090</v>
      </c>
      <c r="Q3970">
        <v>8</v>
      </c>
      <c r="R3970">
        <v>2</v>
      </c>
      <c r="S3970">
        <v>2.27</v>
      </c>
      <c r="T3970">
        <v>2.27</v>
      </c>
      <c r="U3970">
        <v>468.39</v>
      </c>
      <c r="V3970">
        <v>107.54</v>
      </c>
      <c r="W3970">
        <v>3.75</v>
      </c>
      <c r="Y3970">
        <v>3.77</v>
      </c>
      <c r="Z3970">
        <v>3</v>
      </c>
      <c r="AA3970" t="s">
        <v>4250</v>
      </c>
      <c r="AB3970">
        <v>0</v>
      </c>
      <c r="AC3970">
        <v>5</v>
      </c>
      <c r="AD3970">
        <v>4.0061190476190474</v>
      </c>
      <c r="AF3970" t="s">
        <v>7949</v>
      </c>
      <c r="AI3970">
        <v>0</v>
      </c>
      <c r="AJ3970">
        <v>0</v>
      </c>
      <c r="AM3970" t="s">
        <v>20019</v>
      </c>
    </row>
    <row r="3971" spans="1:39" x14ac:dyDescent="0.25">
      <c r="A3971" t="s">
        <v>5918</v>
      </c>
      <c r="B3971" t="s">
        <v>4841</v>
      </c>
      <c r="C3971" t="s">
        <v>4842</v>
      </c>
      <c r="D3971">
        <v>96</v>
      </c>
      <c r="E3971" t="s">
        <v>4845</v>
      </c>
      <c r="F3971">
        <v>7.02</v>
      </c>
      <c r="I3971" t="s">
        <v>13835</v>
      </c>
      <c r="K3971" t="s">
        <v>6860</v>
      </c>
      <c r="L3971" t="s">
        <v>6861</v>
      </c>
      <c r="M3971" t="s">
        <v>14955</v>
      </c>
      <c r="N3971">
        <v>8</v>
      </c>
      <c r="O3971" t="s">
        <v>15276</v>
      </c>
      <c r="P3971" t="s">
        <v>7644</v>
      </c>
      <c r="Q3971">
        <v>6</v>
      </c>
      <c r="R3971">
        <v>1</v>
      </c>
      <c r="S3971">
        <v>1.92</v>
      </c>
      <c r="T3971">
        <v>1.93</v>
      </c>
      <c r="U3971">
        <v>361.4</v>
      </c>
      <c r="V3971">
        <v>78.959999999999994</v>
      </c>
      <c r="W3971">
        <v>2.0699999999999998</v>
      </c>
      <c r="Y3971">
        <v>5.91</v>
      </c>
      <c r="Z3971">
        <v>2</v>
      </c>
      <c r="AA3971" t="s">
        <v>4250</v>
      </c>
      <c r="AB3971">
        <v>0</v>
      </c>
      <c r="AC3971">
        <v>1</v>
      </c>
      <c r="AD3971">
        <v>5.8233333333333333</v>
      </c>
      <c r="AF3971" t="s">
        <v>7949</v>
      </c>
      <c r="AI3971">
        <v>0</v>
      </c>
      <c r="AJ3971">
        <v>0</v>
      </c>
      <c r="AM3971" t="s">
        <v>20019</v>
      </c>
    </row>
    <row r="3972" spans="1:39" x14ac:dyDescent="0.25">
      <c r="A3972" t="s">
        <v>10656</v>
      </c>
      <c r="B3972" t="s">
        <v>4841</v>
      </c>
      <c r="C3972" t="s">
        <v>4842</v>
      </c>
      <c r="D3972">
        <v>96</v>
      </c>
      <c r="E3972" t="s">
        <v>4845</v>
      </c>
      <c r="F3972">
        <v>7.02</v>
      </c>
      <c r="K3972" t="s">
        <v>6860</v>
      </c>
      <c r="L3972" t="s">
        <v>6861</v>
      </c>
      <c r="M3972" t="s">
        <v>6887</v>
      </c>
      <c r="N3972">
        <v>9</v>
      </c>
      <c r="O3972" t="s">
        <v>15327</v>
      </c>
      <c r="P3972" t="s">
        <v>18308</v>
      </c>
      <c r="Q3972">
        <v>12</v>
      </c>
      <c r="R3972">
        <v>4</v>
      </c>
      <c r="S3972">
        <v>1.98</v>
      </c>
      <c r="T3972">
        <v>3.95</v>
      </c>
      <c r="U3972">
        <v>712.75</v>
      </c>
      <c r="V3972">
        <v>218.69</v>
      </c>
      <c r="W3972">
        <v>2.11</v>
      </c>
      <c r="X3972">
        <v>4.26</v>
      </c>
      <c r="Y3972">
        <v>0.6</v>
      </c>
      <c r="Z3972">
        <v>5</v>
      </c>
      <c r="AA3972" t="s">
        <v>4250</v>
      </c>
      <c r="AB3972">
        <v>2</v>
      </c>
      <c r="AC3972">
        <v>12</v>
      </c>
      <c r="AD3972">
        <v>2.5249999999999999</v>
      </c>
      <c r="AF3972" t="s">
        <v>7951</v>
      </c>
      <c r="AI3972">
        <v>0</v>
      </c>
      <c r="AJ3972">
        <v>0</v>
      </c>
      <c r="AK3972" t="s">
        <v>19868</v>
      </c>
      <c r="AL3972" t="s">
        <v>19868</v>
      </c>
      <c r="AM3972" t="s">
        <v>20019</v>
      </c>
    </row>
    <row r="3973" spans="1:39" x14ac:dyDescent="0.25">
      <c r="A3973" t="s">
        <v>10656</v>
      </c>
      <c r="B3973" t="s">
        <v>4841</v>
      </c>
      <c r="C3973" t="s">
        <v>4842</v>
      </c>
      <c r="D3973">
        <v>96</v>
      </c>
      <c r="E3973" t="s">
        <v>4845</v>
      </c>
      <c r="F3973">
        <v>7.02</v>
      </c>
      <c r="K3973" t="s">
        <v>6860</v>
      </c>
      <c r="L3973" t="s">
        <v>6861</v>
      </c>
      <c r="M3973" t="s">
        <v>15086</v>
      </c>
      <c r="N3973">
        <v>9</v>
      </c>
      <c r="O3973" t="s">
        <v>15442</v>
      </c>
      <c r="P3973" t="s">
        <v>18308</v>
      </c>
      <c r="Q3973">
        <v>12</v>
      </c>
      <c r="R3973">
        <v>4</v>
      </c>
      <c r="S3973">
        <v>1.98</v>
      </c>
      <c r="T3973">
        <v>3.95</v>
      </c>
      <c r="U3973">
        <v>712.75</v>
      </c>
      <c r="V3973">
        <v>218.69</v>
      </c>
      <c r="W3973">
        <v>2.11</v>
      </c>
      <c r="X3973">
        <v>4.26</v>
      </c>
      <c r="Y3973">
        <v>0.6</v>
      </c>
      <c r="Z3973">
        <v>5</v>
      </c>
      <c r="AA3973" t="s">
        <v>4250</v>
      </c>
      <c r="AB3973">
        <v>2</v>
      </c>
      <c r="AC3973">
        <v>12</v>
      </c>
      <c r="AD3973">
        <v>2.5249999999999999</v>
      </c>
      <c r="AF3973" t="s">
        <v>7951</v>
      </c>
      <c r="AI3973">
        <v>0</v>
      </c>
      <c r="AJ3973">
        <v>0</v>
      </c>
      <c r="AK3973" t="s">
        <v>19926</v>
      </c>
      <c r="AL3973" t="s">
        <v>19926</v>
      </c>
      <c r="AM3973" t="s">
        <v>20019</v>
      </c>
    </row>
    <row r="3974" spans="1:39" x14ac:dyDescent="0.25">
      <c r="A3974" t="s">
        <v>10657</v>
      </c>
      <c r="B3974" t="s">
        <v>4841</v>
      </c>
      <c r="C3974" t="s">
        <v>4842</v>
      </c>
      <c r="D3974">
        <v>96</v>
      </c>
      <c r="E3974" t="s">
        <v>4845</v>
      </c>
      <c r="F3974">
        <v>7.02</v>
      </c>
      <c r="K3974" t="s">
        <v>6860</v>
      </c>
      <c r="M3974" t="s">
        <v>14983</v>
      </c>
      <c r="N3974">
        <v>8</v>
      </c>
      <c r="O3974" t="s">
        <v>15306</v>
      </c>
      <c r="P3974" t="s">
        <v>18309</v>
      </c>
      <c r="Q3974">
        <v>5</v>
      </c>
      <c r="R3974">
        <v>4</v>
      </c>
      <c r="S3974">
        <v>-1.74</v>
      </c>
      <c r="T3974">
        <v>0.4</v>
      </c>
      <c r="U3974">
        <v>467.56</v>
      </c>
      <c r="V3974">
        <v>101.9</v>
      </c>
      <c r="W3974">
        <v>1.5</v>
      </c>
      <c r="X3974">
        <v>13.88</v>
      </c>
      <c r="Y3974">
        <v>9.57</v>
      </c>
      <c r="Z3974">
        <v>1</v>
      </c>
      <c r="AA3974" t="s">
        <v>4250</v>
      </c>
      <c r="AB3974">
        <v>0</v>
      </c>
      <c r="AC3974">
        <v>10</v>
      </c>
      <c r="AD3974">
        <v>3.0500476190476191</v>
      </c>
      <c r="AF3974" t="s">
        <v>7952</v>
      </c>
      <c r="AI3974">
        <v>0</v>
      </c>
      <c r="AJ3974">
        <v>0</v>
      </c>
      <c r="AK3974" t="s">
        <v>19858</v>
      </c>
      <c r="AL3974" t="s">
        <v>19858</v>
      </c>
      <c r="AM3974" t="s">
        <v>20019</v>
      </c>
    </row>
    <row r="3975" spans="1:39" x14ac:dyDescent="0.25">
      <c r="A3975" t="s">
        <v>9879</v>
      </c>
      <c r="B3975" t="s">
        <v>4841</v>
      </c>
      <c r="C3975" t="s">
        <v>4842</v>
      </c>
      <c r="D3975">
        <v>96</v>
      </c>
      <c r="E3975" t="s">
        <v>4845</v>
      </c>
      <c r="F3975">
        <v>7.02</v>
      </c>
      <c r="K3975" t="s">
        <v>6860</v>
      </c>
      <c r="L3975" t="s">
        <v>6861</v>
      </c>
      <c r="M3975" t="s">
        <v>15102</v>
      </c>
      <c r="N3975">
        <v>9</v>
      </c>
      <c r="O3975" t="s">
        <v>15467</v>
      </c>
      <c r="P3975" t="s">
        <v>17531</v>
      </c>
      <c r="Q3975">
        <v>4</v>
      </c>
      <c r="R3975">
        <v>2</v>
      </c>
      <c r="S3975">
        <v>-0.61</v>
      </c>
      <c r="T3975">
        <v>-0.3</v>
      </c>
      <c r="U3975">
        <v>372.83</v>
      </c>
      <c r="V3975">
        <v>80.37</v>
      </c>
      <c r="W3975">
        <v>3.74</v>
      </c>
      <c r="X3975">
        <v>10.130000000000001</v>
      </c>
      <c r="Y3975">
        <v>7.39</v>
      </c>
      <c r="Z3975">
        <v>2</v>
      </c>
      <c r="AA3975" t="s">
        <v>4250</v>
      </c>
      <c r="AB3975">
        <v>0</v>
      </c>
      <c r="AC3975">
        <v>3</v>
      </c>
      <c r="AD3975">
        <v>5.4083571428571444</v>
      </c>
      <c r="AF3975" t="s">
        <v>7949</v>
      </c>
      <c r="AI3975">
        <v>0</v>
      </c>
      <c r="AJ3975">
        <v>0</v>
      </c>
      <c r="AK3975" t="s">
        <v>19860</v>
      </c>
      <c r="AL3975" t="s">
        <v>19860</v>
      </c>
      <c r="AM3975" t="s">
        <v>20019</v>
      </c>
    </row>
    <row r="3976" spans="1:39" x14ac:dyDescent="0.25">
      <c r="A3976" t="s">
        <v>10658</v>
      </c>
      <c r="B3976" t="s">
        <v>4841</v>
      </c>
      <c r="C3976" t="s">
        <v>4842</v>
      </c>
      <c r="D3976">
        <v>96</v>
      </c>
      <c r="E3976" t="s">
        <v>4845</v>
      </c>
      <c r="F3976">
        <v>7.02</v>
      </c>
      <c r="I3976" t="s">
        <v>13836</v>
      </c>
      <c r="K3976" t="s">
        <v>6860</v>
      </c>
      <c r="L3976" t="s">
        <v>6861</v>
      </c>
      <c r="M3976" t="s">
        <v>15075</v>
      </c>
      <c r="N3976">
        <v>9</v>
      </c>
      <c r="O3976" t="s">
        <v>15429</v>
      </c>
      <c r="P3976" t="s">
        <v>18310</v>
      </c>
      <c r="Q3976">
        <v>6</v>
      </c>
      <c r="R3976">
        <v>2</v>
      </c>
      <c r="S3976">
        <v>1.7</v>
      </c>
      <c r="T3976">
        <v>1.7</v>
      </c>
      <c r="U3976">
        <v>359.43</v>
      </c>
      <c r="V3976">
        <v>85.3</v>
      </c>
      <c r="W3976">
        <v>2.91</v>
      </c>
      <c r="X3976">
        <v>12.3</v>
      </c>
      <c r="Y3976">
        <v>4.26</v>
      </c>
      <c r="Z3976">
        <v>2</v>
      </c>
      <c r="AA3976" t="s">
        <v>4250</v>
      </c>
      <c r="AB3976">
        <v>0</v>
      </c>
      <c r="AC3976">
        <v>3</v>
      </c>
      <c r="AD3976">
        <v>5.5</v>
      </c>
      <c r="AF3976" t="s">
        <v>7949</v>
      </c>
      <c r="AI3976">
        <v>0</v>
      </c>
      <c r="AJ3976">
        <v>0</v>
      </c>
      <c r="AM3976" t="s">
        <v>20019</v>
      </c>
    </row>
    <row r="3977" spans="1:39" x14ac:dyDescent="0.25">
      <c r="A3977" t="s">
        <v>10659</v>
      </c>
      <c r="B3977" t="s">
        <v>4841</v>
      </c>
      <c r="C3977" t="s">
        <v>4842</v>
      </c>
      <c r="D3977">
        <v>96</v>
      </c>
      <c r="E3977" t="s">
        <v>4845</v>
      </c>
      <c r="F3977">
        <v>7.02</v>
      </c>
      <c r="I3977" t="s">
        <v>13837</v>
      </c>
      <c r="K3977" t="s">
        <v>6860</v>
      </c>
      <c r="L3977" t="s">
        <v>6861</v>
      </c>
      <c r="M3977" t="s">
        <v>15076</v>
      </c>
      <c r="N3977">
        <v>8</v>
      </c>
      <c r="O3977" t="s">
        <v>15430</v>
      </c>
      <c r="P3977" t="s">
        <v>18311</v>
      </c>
      <c r="Q3977">
        <v>5</v>
      </c>
      <c r="R3977">
        <v>2</v>
      </c>
      <c r="S3977">
        <v>3.33</v>
      </c>
      <c r="T3977">
        <v>3.33</v>
      </c>
      <c r="U3977">
        <v>358.44</v>
      </c>
      <c r="V3977">
        <v>72.41</v>
      </c>
      <c r="W3977">
        <v>3.52</v>
      </c>
      <c r="X3977">
        <v>13.32</v>
      </c>
      <c r="Y3977">
        <v>4.2699999999999996</v>
      </c>
      <c r="Z3977">
        <v>2</v>
      </c>
      <c r="AA3977" t="s">
        <v>4250</v>
      </c>
      <c r="AB3977">
        <v>0</v>
      </c>
      <c r="AC3977">
        <v>3</v>
      </c>
      <c r="AD3977">
        <v>4.67</v>
      </c>
      <c r="AF3977" t="s">
        <v>7949</v>
      </c>
      <c r="AI3977">
        <v>0</v>
      </c>
      <c r="AJ3977">
        <v>0</v>
      </c>
      <c r="AM3977" t="s">
        <v>20019</v>
      </c>
    </row>
    <row r="3978" spans="1:39" x14ac:dyDescent="0.25">
      <c r="A3978" t="s">
        <v>10660</v>
      </c>
      <c r="B3978" t="s">
        <v>4841</v>
      </c>
      <c r="C3978" t="s">
        <v>4842</v>
      </c>
      <c r="D3978">
        <v>96.5</v>
      </c>
      <c r="E3978" t="s">
        <v>4845</v>
      </c>
      <c r="F3978">
        <v>7.01</v>
      </c>
      <c r="I3978" t="s">
        <v>13838</v>
      </c>
      <c r="K3978" t="s">
        <v>6860</v>
      </c>
      <c r="L3978" t="s">
        <v>6861</v>
      </c>
      <c r="M3978" t="s">
        <v>14979</v>
      </c>
      <c r="N3978">
        <v>8</v>
      </c>
      <c r="O3978" t="s">
        <v>15302</v>
      </c>
      <c r="P3978" t="s">
        <v>18312</v>
      </c>
      <c r="Q3978">
        <v>6</v>
      </c>
      <c r="R3978">
        <v>2</v>
      </c>
      <c r="S3978">
        <v>2.3199999999999998</v>
      </c>
      <c r="T3978">
        <v>2.3199999999999998</v>
      </c>
      <c r="U3978">
        <v>449.77</v>
      </c>
      <c r="V3978">
        <v>102.49</v>
      </c>
      <c r="W3978">
        <v>3.35</v>
      </c>
      <c r="X3978">
        <v>9.94</v>
      </c>
      <c r="Y3978">
        <v>2.76</v>
      </c>
      <c r="Z3978">
        <v>2</v>
      </c>
      <c r="AA3978" t="s">
        <v>4250</v>
      </c>
      <c r="AB3978">
        <v>0</v>
      </c>
      <c r="AC3978">
        <v>4</v>
      </c>
      <c r="AD3978">
        <v>4.2824523809523809</v>
      </c>
      <c r="AF3978" t="s">
        <v>7949</v>
      </c>
      <c r="AI3978">
        <v>0</v>
      </c>
      <c r="AJ3978">
        <v>0</v>
      </c>
      <c r="AM3978" t="s">
        <v>20019</v>
      </c>
    </row>
    <row r="3979" spans="1:39" x14ac:dyDescent="0.25">
      <c r="A3979" t="s">
        <v>10661</v>
      </c>
      <c r="B3979" t="s">
        <v>4841</v>
      </c>
      <c r="C3979" t="s">
        <v>4842</v>
      </c>
      <c r="D3979">
        <v>97</v>
      </c>
      <c r="E3979" t="s">
        <v>4845</v>
      </c>
      <c r="F3979">
        <v>7.01</v>
      </c>
      <c r="I3979" t="s">
        <v>13839</v>
      </c>
      <c r="K3979" t="s">
        <v>6860</v>
      </c>
      <c r="L3979" t="s">
        <v>6861</v>
      </c>
      <c r="M3979" t="s">
        <v>14979</v>
      </c>
      <c r="N3979">
        <v>8</v>
      </c>
      <c r="O3979" t="s">
        <v>15302</v>
      </c>
      <c r="P3979" t="s">
        <v>18313</v>
      </c>
      <c r="Q3979">
        <v>6</v>
      </c>
      <c r="R3979">
        <v>2</v>
      </c>
      <c r="S3979">
        <v>2.4700000000000002</v>
      </c>
      <c r="T3979">
        <v>2.4700000000000002</v>
      </c>
      <c r="U3979">
        <v>498.45</v>
      </c>
      <c r="V3979">
        <v>98.83</v>
      </c>
      <c r="W3979">
        <v>4.59</v>
      </c>
      <c r="X3979">
        <v>9.4499999999999993</v>
      </c>
      <c r="Y3979">
        <v>4.6100000000000003</v>
      </c>
      <c r="Z3979">
        <v>2</v>
      </c>
      <c r="AA3979" t="s">
        <v>4250</v>
      </c>
      <c r="AB3979">
        <v>0</v>
      </c>
      <c r="AC3979">
        <v>6</v>
      </c>
      <c r="AD3979">
        <v>3.9817380952380952</v>
      </c>
      <c r="AF3979" t="s">
        <v>7949</v>
      </c>
      <c r="AI3979">
        <v>0</v>
      </c>
      <c r="AJ3979">
        <v>0</v>
      </c>
      <c r="AM3979" t="s">
        <v>20019</v>
      </c>
    </row>
    <row r="3980" spans="1:39" x14ac:dyDescent="0.25">
      <c r="A3980" t="s">
        <v>10662</v>
      </c>
      <c r="B3980" t="s">
        <v>4841</v>
      </c>
      <c r="C3980" t="s">
        <v>4842</v>
      </c>
      <c r="D3980">
        <v>97</v>
      </c>
      <c r="E3980" t="s">
        <v>4845</v>
      </c>
      <c r="F3980">
        <v>7.01</v>
      </c>
      <c r="K3980" t="s">
        <v>6860</v>
      </c>
      <c r="L3980" t="s">
        <v>6861</v>
      </c>
      <c r="M3980" t="s">
        <v>15098</v>
      </c>
      <c r="N3980">
        <v>9</v>
      </c>
      <c r="O3980" t="s">
        <v>15461</v>
      </c>
      <c r="P3980" t="s">
        <v>18314</v>
      </c>
      <c r="Q3980">
        <v>6</v>
      </c>
      <c r="R3980">
        <v>1</v>
      </c>
      <c r="S3980">
        <v>4.17</v>
      </c>
      <c r="T3980">
        <v>4.18</v>
      </c>
      <c r="U3980">
        <v>371.44</v>
      </c>
      <c r="V3980">
        <v>85.75</v>
      </c>
      <c r="W3980">
        <v>3.49</v>
      </c>
      <c r="Y3980">
        <v>5.73</v>
      </c>
      <c r="Z3980">
        <v>3</v>
      </c>
      <c r="AA3980" t="s">
        <v>4250</v>
      </c>
      <c r="AB3980">
        <v>0</v>
      </c>
      <c r="AC3980">
        <v>4</v>
      </c>
      <c r="AD3980">
        <v>4.1616190476190482</v>
      </c>
      <c r="AF3980" t="s">
        <v>7949</v>
      </c>
      <c r="AI3980">
        <v>0</v>
      </c>
      <c r="AJ3980">
        <v>0</v>
      </c>
      <c r="AK3980" t="s">
        <v>19934</v>
      </c>
      <c r="AL3980" t="s">
        <v>19934</v>
      </c>
      <c r="AM3980" t="s">
        <v>20019</v>
      </c>
    </row>
    <row r="3981" spans="1:39" x14ac:dyDescent="0.25">
      <c r="A3981" t="s">
        <v>10663</v>
      </c>
      <c r="B3981" t="s">
        <v>4841</v>
      </c>
      <c r="C3981" t="s">
        <v>4842</v>
      </c>
      <c r="D3981">
        <v>97</v>
      </c>
      <c r="E3981" t="s">
        <v>4845</v>
      </c>
      <c r="F3981">
        <v>7.01</v>
      </c>
      <c r="K3981" t="s">
        <v>6860</v>
      </c>
      <c r="L3981" t="s">
        <v>6861</v>
      </c>
      <c r="M3981" t="s">
        <v>15183</v>
      </c>
      <c r="N3981">
        <v>9</v>
      </c>
      <c r="O3981" t="s">
        <v>15569</v>
      </c>
      <c r="P3981" t="s">
        <v>18315</v>
      </c>
      <c r="Q3981">
        <v>4</v>
      </c>
      <c r="R3981">
        <v>3</v>
      </c>
      <c r="S3981">
        <v>2.86</v>
      </c>
      <c r="T3981">
        <v>2.87</v>
      </c>
      <c r="U3981">
        <v>418.93</v>
      </c>
      <c r="V3981">
        <v>82.7</v>
      </c>
      <c r="W3981">
        <v>4.21</v>
      </c>
      <c r="X3981">
        <v>13.52</v>
      </c>
      <c r="Y3981">
        <v>4.74</v>
      </c>
      <c r="Z3981">
        <v>2</v>
      </c>
      <c r="AA3981" t="s">
        <v>4250</v>
      </c>
      <c r="AB3981">
        <v>0</v>
      </c>
      <c r="AC3981">
        <v>9</v>
      </c>
      <c r="AD3981">
        <v>4.3157380952380953</v>
      </c>
      <c r="AF3981" t="s">
        <v>7949</v>
      </c>
      <c r="AI3981">
        <v>0</v>
      </c>
      <c r="AJ3981">
        <v>0</v>
      </c>
      <c r="AK3981" t="s">
        <v>19975</v>
      </c>
      <c r="AL3981" t="s">
        <v>19975</v>
      </c>
      <c r="AM3981" t="s">
        <v>20019</v>
      </c>
    </row>
    <row r="3982" spans="1:39" x14ac:dyDescent="0.25">
      <c r="A3982" t="s">
        <v>10664</v>
      </c>
      <c r="B3982" t="s">
        <v>4841</v>
      </c>
      <c r="C3982" t="s">
        <v>4842</v>
      </c>
      <c r="D3982">
        <v>97</v>
      </c>
      <c r="E3982" t="s">
        <v>4845</v>
      </c>
      <c r="F3982">
        <v>7.01</v>
      </c>
      <c r="K3982" t="s">
        <v>6860</v>
      </c>
      <c r="L3982" t="s">
        <v>6861</v>
      </c>
      <c r="M3982" t="s">
        <v>14978</v>
      </c>
      <c r="N3982">
        <v>9</v>
      </c>
      <c r="O3982" t="s">
        <v>15299</v>
      </c>
      <c r="P3982" t="s">
        <v>18316</v>
      </c>
      <c r="Q3982">
        <v>5</v>
      </c>
      <c r="R3982">
        <v>2</v>
      </c>
      <c r="S3982">
        <v>4.26</v>
      </c>
      <c r="T3982">
        <v>4.2699999999999996</v>
      </c>
      <c r="U3982">
        <v>420.56</v>
      </c>
      <c r="V3982">
        <v>90.13</v>
      </c>
      <c r="W3982">
        <v>4.62</v>
      </c>
      <c r="Y3982">
        <v>5.76</v>
      </c>
      <c r="Z3982">
        <v>3</v>
      </c>
      <c r="AA3982" t="s">
        <v>4250</v>
      </c>
      <c r="AB3982">
        <v>0</v>
      </c>
      <c r="AC3982">
        <v>7</v>
      </c>
      <c r="AD3982">
        <v>3.428095238095239</v>
      </c>
      <c r="AF3982" t="s">
        <v>7949</v>
      </c>
      <c r="AI3982">
        <v>0</v>
      </c>
      <c r="AJ3982">
        <v>0</v>
      </c>
      <c r="AK3982" t="s">
        <v>19854</v>
      </c>
      <c r="AL3982" t="s">
        <v>19854</v>
      </c>
      <c r="AM3982" t="s">
        <v>20019</v>
      </c>
    </row>
    <row r="3983" spans="1:39" x14ac:dyDescent="0.25">
      <c r="A3983" t="s">
        <v>10665</v>
      </c>
      <c r="B3983" t="s">
        <v>4841</v>
      </c>
      <c r="C3983" t="s">
        <v>4842</v>
      </c>
      <c r="D3983">
        <v>97</v>
      </c>
      <c r="E3983" t="s">
        <v>4845</v>
      </c>
      <c r="F3983">
        <v>7.01</v>
      </c>
      <c r="I3983" t="s">
        <v>13840</v>
      </c>
      <c r="K3983" t="s">
        <v>6860</v>
      </c>
      <c r="L3983" t="s">
        <v>6861</v>
      </c>
      <c r="M3983" t="s">
        <v>15075</v>
      </c>
      <c r="N3983">
        <v>9</v>
      </c>
      <c r="O3983" t="s">
        <v>15429</v>
      </c>
      <c r="P3983" t="s">
        <v>18317</v>
      </c>
      <c r="Q3983">
        <v>5</v>
      </c>
      <c r="R3983">
        <v>3</v>
      </c>
      <c r="S3983">
        <v>3.33</v>
      </c>
      <c r="T3983">
        <v>3.33</v>
      </c>
      <c r="U3983">
        <v>407.47</v>
      </c>
      <c r="V3983">
        <v>96.16</v>
      </c>
      <c r="W3983">
        <v>4.26</v>
      </c>
      <c r="X3983">
        <v>10.62</v>
      </c>
      <c r="Y3983">
        <v>4.51</v>
      </c>
      <c r="Z3983">
        <v>3</v>
      </c>
      <c r="AA3983" t="s">
        <v>4250</v>
      </c>
      <c r="AB3983">
        <v>0</v>
      </c>
      <c r="AC3983">
        <v>4</v>
      </c>
      <c r="AD3983">
        <v>3.7922619047619048</v>
      </c>
      <c r="AF3983" t="s">
        <v>7949</v>
      </c>
      <c r="AI3983">
        <v>0</v>
      </c>
      <c r="AJ3983">
        <v>0</v>
      </c>
      <c r="AM3983" t="s">
        <v>20019</v>
      </c>
    </row>
    <row r="3984" spans="1:39" x14ac:dyDescent="0.25">
      <c r="A3984" t="s">
        <v>10665</v>
      </c>
      <c r="B3984" t="s">
        <v>4841</v>
      </c>
      <c r="C3984" t="s">
        <v>4842</v>
      </c>
      <c r="D3984">
        <v>97</v>
      </c>
      <c r="E3984" t="s">
        <v>4845</v>
      </c>
      <c r="F3984">
        <v>7.01</v>
      </c>
      <c r="I3984" t="s">
        <v>13841</v>
      </c>
      <c r="K3984" t="s">
        <v>6860</v>
      </c>
      <c r="L3984" t="s">
        <v>6861</v>
      </c>
      <c r="M3984" t="s">
        <v>15076</v>
      </c>
      <c r="N3984">
        <v>8</v>
      </c>
      <c r="O3984" t="s">
        <v>15430</v>
      </c>
      <c r="P3984" t="s">
        <v>18317</v>
      </c>
      <c r="Q3984">
        <v>5</v>
      </c>
      <c r="R3984">
        <v>3</v>
      </c>
      <c r="S3984">
        <v>3.33</v>
      </c>
      <c r="T3984">
        <v>3.33</v>
      </c>
      <c r="U3984">
        <v>407.47</v>
      </c>
      <c r="V3984">
        <v>96.16</v>
      </c>
      <c r="W3984">
        <v>4.26</v>
      </c>
      <c r="X3984">
        <v>10.62</v>
      </c>
      <c r="Y3984">
        <v>4.51</v>
      </c>
      <c r="Z3984">
        <v>3</v>
      </c>
      <c r="AA3984" t="s">
        <v>4250</v>
      </c>
      <c r="AB3984">
        <v>0</v>
      </c>
      <c r="AC3984">
        <v>4</v>
      </c>
      <c r="AD3984">
        <v>3.7922619047619048</v>
      </c>
      <c r="AF3984" t="s">
        <v>7949</v>
      </c>
      <c r="AI3984">
        <v>0</v>
      </c>
      <c r="AJ3984">
        <v>0</v>
      </c>
      <c r="AM3984" t="s">
        <v>20019</v>
      </c>
    </row>
    <row r="3985" spans="1:39" x14ac:dyDescent="0.25">
      <c r="A3985" t="s">
        <v>10666</v>
      </c>
      <c r="B3985" t="s">
        <v>4841</v>
      </c>
      <c r="C3985" t="s">
        <v>4842</v>
      </c>
      <c r="D3985">
        <v>97</v>
      </c>
      <c r="E3985" t="s">
        <v>4845</v>
      </c>
      <c r="F3985">
        <v>7.01</v>
      </c>
      <c r="I3985" t="s">
        <v>13842</v>
      </c>
      <c r="K3985" t="s">
        <v>6860</v>
      </c>
      <c r="L3985" t="s">
        <v>6861</v>
      </c>
      <c r="M3985" t="s">
        <v>14996</v>
      </c>
      <c r="N3985">
        <v>9</v>
      </c>
      <c r="O3985" t="s">
        <v>15322</v>
      </c>
      <c r="P3985" t="s">
        <v>18318</v>
      </c>
      <c r="Q3985">
        <v>7</v>
      </c>
      <c r="R3985">
        <v>2</v>
      </c>
      <c r="S3985">
        <v>-2.14</v>
      </c>
      <c r="T3985">
        <v>-2.13</v>
      </c>
      <c r="U3985">
        <v>445.35</v>
      </c>
      <c r="V3985">
        <v>111.72</v>
      </c>
      <c r="W3985">
        <v>2.36</v>
      </c>
      <c r="X3985">
        <v>8.82</v>
      </c>
      <c r="Y3985">
        <v>3.94</v>
      </c>
      <c r="Z3985">
        <v>2</v>
      </c>
      <c r="AA3985" t="s">
        <v>4250</v>
      </c>
      <c r="AB3985">
        <v>0</v>
      </c>
      <c r="AC3985">
        <v>7</v>
      </c>
      <c r="AD3985">
        <v>4.1663571428571426</v>
      </c>
      <c r="AF3985" t="s">
        <v>7949</v>
      </c>
      <c r="AI3985">
        <v>0</v>
      </c>
      <c r="AJ3985">
        <v>0</v>
      </c>
      <c r="AM3985" t="s">
        <v>20019</v>
      </c>
    </row>
    <row r="3986" spans="1:39" x14ac:dyDescent="0.25">
      <c r="A3986" t="s">
        <v>10667</v>
      </c>
      <c r="B3986" t="s">
        <v>4841</v>
      </c>
      <c r="C3986" t="s">
        <v>4842</v>
      </c>
      <c r="D3986">
        <v>97</v>
      </c>
      <c r="E3986" t="s">
        <v>4845</v>
      </c>
      <c r="F3986">
        <v>7.01</v>
      </c>
      <c r="I3986" t="s">
        <v>13843</v>
      </c>
      <c r="K3986" t="s">
        <v>6860</v>
      </c>
      <c r="L3986" t="s">
        <v>6861</v>
      </c>
      <c r="M3986" t="s">
        <v>15147</v>
      </c>
      <c r="N3986">
        <v>9</v>
      </c>
      <c r="O3986" t="s">
        <v>15523</v>
      </c>
      <c r="P3986" t="s">
        <v>18319</v>
      </c>
      <c r="Q3986">
        <v>6</v>
      </c>
      <c r="R3986">
        <v>2</v>
      </c>
      <c r="S3986">
        <v>2.1</v>
      </c>
      <c r="T3986">
        <v>2.1</v>
      </c>
      <c r="U3986">
        <v>365.37</v>
      </c>
      <c r="V3986">
        <v>113.39</v>
      </c>
      <c r="W3986">
        <v>2.81</v>
      </c>
      <c r="X3986">
        <v>9.8699999999999992</v>
      </c>
      <c r="Y3986">
        <v>5.04</v>
      </c>
      <c r="Z3986">
        <v>2</v>
      </c>
      <c r="AA3986" t="s">
        <v>4250</v>
      </c>
      <c r="AB3986">
        <v>0</v>
      </c>
      <c r="AC3986">
        <v>3</v>
      </c>
      <c r="AD3986">
        <v>4.6319761904761902</v>
      </c>
      <c r="AF3986" t="s">
        <v>7949</v>
      </c>
      <c r="AI3986">
        <v>0</v>
      </c>
      <c r="AJ3986">
        <v>0</v>
      </c>
      <c r="AM3986" t="s">
        <v>20019</v>
      </c>
    </row>
    <row r="3987" spans="1:39" x14ac:dyDescent="0.25">
      <c r="A3987" t="s">
        <v>10668</v>
      </c>
      <c r="B3987" t="s">
        <v>4841</v>
      </c>
      <c r="C3987" t="s">
        <v>4842</v>
      </c>
      <c r="D3987">
        <v>97</v>
      </c>
      <c r="E3987" t="s">
        <v>4845</v>
      </c>
      <c r="F3987">
        <v>7.01</v>
      </c>
      <c r="I3987" t="s">
        <v>13844</v>
      </c>
      <c r="K3987" t="s">
        <v>6860</v>
      </c>
      <c r="L3987" t="s">
        <v>6861</v>
      </c>
      <c r="M3987" t="s">
        <v>15069</v>
      </c>
      <c r="N3987">
        <v>8</v>
      </c>
      <c r="O3987" t="s">
        <v>15422</v>
      </c>
      <c r="P3987" t="s">
        <v>18320</v>
      </c>
      <c r="Q3987">
        <v>4</v>
      </c>
      <c r="R3987">
        <v>1</v>
      </c>
      <c r="S3987">
        <v>4.4800000000000004</v>
      </c>
      <c r="T3987">
        <v>4.4800000000000004</v>
      </c>
      <c r="U3987">
        <v>428.43</v>
      </c>
      <c r="V3987">
        <v>47.61</v>
      </c>
      <c r="W3987">
        <v>5.0199999999999996</v>
      </c>
      <c r="Y3987">
        <v>4.3499999999999996</v>
      </c>
      <c r="Z3987">
        <v>2</v>
      </c>
      <c r="AA3987" t="s">
        <v>4250</v>
      </c>
      <c r="AB3987">
        <v>1</v>
      </c>
      <c r="AC3987">
        <v>2</v>
      </c>
      <c r="AD3987">
        <v>3.6045476190476191</v>
      </c>
      <c r="AF3987" t="s">
        <v>7949</v>
      </c>
      <c r="AI3987">
        <v>0</v>
      </c>
      <c r="AJ3987">
        <v>0</v>
      </c>
      <c r="AM3987" t="s">
        <v>20019</v>
      </c>
    </row>
    <row r="3988" spans="1:39" x14ac:dyDescent="0.25">
      <c r="A3988" t="s">
        <v>10117</v>
      </c>
      <c r="B3988" t="s">
        <v>4841</v>
      </c>
      <c r="C3988" t="s">
        <v>4842</v>
      </c>
      <c r="D3988">
        <v>97.1</v>
      </c>
      <c r="E3988" t="s">
        <v>4845</v>
      </c>
      <c r="F3988">
        <v>7.01</v>
      </c>
      <c r="I3988" t="s">
        <v>13845</v>
      </c>
      <c r="K3988" t="s">
        <v>6860</v>
      </c>
      <c r="L3988" t="s">
        <v>6861</v>
      </c>
      <c r="M3988" t="s">
        <v>14987</v>
      </c>
      <c r="N3988">
        <v>9</v>
      </c>
      <c r="O3988" t="s">
        <v>15311</v>
      </c>
      <c r="P3988" t="s">
        <v>17769</v>
      </c>
      <c r="Q3988">
        <v>5</v>
      </c>
      <c r="R3988">
        <v>2</v>
      </c>
      <c r="S3988">
        <v>1.46</v>
      </c>
      <c r="T3988">
        <v>1.47</v>
      </c>
      <c r="U3988">
        <v>410.78</v>
      </c>
      <c r="V3988">
        <v>89.6</v>
      </c>
      <c r="W3988">
        <v>3.16</v>
      </c>
      <c r="X3988">
        <v>9.27</v>
      </c>
      <c r="Y3988">
        <v>4.5199999999999996</v>
      </c>
      <c r="Z3988">
        <v>2</v>
      </c>
      <c r="AA3988" t="s">
        <v>4250</v>
      </c>
      <c r="AB3988">
        <v>0</v>
      </c>
      <c r="AC3988">
        <v>4</v>
      </c>
      <c r="AD3988">
        <v>5.1372857142857136</v>
      </c>
      <c r="AF3988" t="s">
        <v>7949</v>
      </c>
      <c r="AI3988">
        <v>0</v>
      </c>
      <c r="AJ3988">
        <v>0</v>
      </c>
      <c r="AM3988" t="s">
        <v>20019</v>
      </c>
    </row>
    <row r="3989" spans="1:39" x14ac:dyDescent="0.25">
      <c r="A3989" t="s">
        <v>10669</v>
      </c>
      <c r="B3989" t="s">
        <v>4841</v>
      </c>
      <c r="C3989" t="s">
        <v>4842</v>
      </c>
      <c r="D3989">
        <v>97.1</v>
      </c>
      <c r="E3989" t="s">
        <v>4845</v>
      </c>
      <c r="F3989">
        <v>7.01</v>
      </c>
      <c r="I3989" t="s">
        <v>13846</v>
      </c>
      <c r="K3989" t="s">
        <v>6860</v>
      </c>
      <c r="L3989" t="s">
        <v>6861</v>
      </c>
      <c r="M3989" t="s">
        <v>14987</v>
      </c>
      <c r="N3989">
        <v>9</v>
      </c>
      <c r="O3989" t="s">
        <v>15311</v>
      </c>
      <c r="P3989" t="s">
        <v>18321</v>
      </c>
      <c r="Q3989">
        <v>6</v>
      </c>
      <c r="R3989">
        <v>2</v>
      </c>
      <c r="S3989">
        <v>1.53</v>
      </c>
      <c r="T3989">
        <v>1.53</v>
      </c>
      <c r="U3989">
        <v>436.85</v>
      </c>
      <c r="V3989">
        <v>98.83</v>
      </c>
      <c r="W3989">
        <v>3.5</v>
      </c>
      <c r="X3989">
        <v>10.45</v>
      </c>
      <c r="Y3989">
        <v>4.28</v>
      </c>
      <c r="Z3989">
        <v>2</v>
      </c>
      <c r="AA3989" t="s">
        <v>4250</v>
      </c>
      <c r="AB3989">
        <v>0</v>
      </c>
      <c r="AC3989">
        <v>5</v>
      </c>
      <c r="AD3989">
        <v>4.6567380952380946</v>
      </c>
      <c r="AF3989" t="s">
        <v>7949</v>
      </c>
      <c r="AI3989">
        <v>0</v>
      </c>
      <c r="AJ3989">
        <v>0</v>
      </c>
      <c r="AM3989" t="s">
        <v>20019</v>
      </c>
    </row>
    <row r="3990" spans="1:39" x14ac:dyDescent="0.25">
      <c r="A3990" t="s">
        <v>5771</v>
      </c>
      <c r="B3990" t="s">
        <v>4841</v>
      </c>
      <c r="C3990" t="s">
        <v>4842</v>
      </c>
      <c r="D3990">
        <v>97.5</v>
      </c>
      <c r="E3990" t="s">
        <v>4845</v>
      </c>
      <c r="F3990">
        <v>7.01</v>
      </c>
      <c r="I3990" t="s">
        <v>6561</v>
      </c>
      <c r="K3990" t="s">
        <v>6860</v>
      </c>
      <c r="L3990" t="s">
        <v>6861</v>
      </c>
      <c r="M3990" t="s">
        <v>6907</v>
      </c>
      <c r="N3990">
        <v>9</v>
      </c>
      <c r="O3990" t="s">
        <v>6972</v>
      </c>
      <c r="P3990" t="s">
        <v>7497</v>
      </c>
      <c r="Q3990">
        <v>7</v>
      </c>
      <c r="R3990">
        <v>2</v>
      </c>
      <c r="S3990">
        <v>2.59</v>
      </c>
      <c r="T3990">
        <v>2.61</v>
      </c>
      <c r="U3990">
        <v>446.87</v>
      </c>
      <c r="V3990">
        <v>108.06</v>
      </c>
      <c r="W3990">
        <v>2.85</v>
      </c>
      <c r="X3990">
        <v>9.27</v>
      </c>
      <c r="Y3990">
        <v>5.87</v>
      </c>
      <c r="Z3990">
        <v>2</v>
      </c>
      <c r="AA3990" t="s">
        <v>4250</v>
      </c>
      <c r="AB3990">
        <v>0</v>
      </c>
      <c r="AC3990">
        <v>2</v>
      </c>
      <c r="AD3990">
        <v>3.9824999999999999</v>
      </c>
      <c r="AF3990" t="s">
        <v>7949</v>
      </c>
      <c r="AI3990">
        <v>0</v>
      </c>
      <c r="AJ3990">
        <v>0</v>
      </c>
      <c r="AM3990" t="s">
        <v>20019</v>
      </c>
    </row>
    <row r="3991" spans="1:39" x14ac:dyDescent="0.25">
      <c r="A3991" t="s">
        <v>5771</v>
      </c>
      <c r="B3991" t="s">
        <v>4841</v>
      </c>
      <c r="C3991" t="s">
        <v>4842</v>
      </c>
      <c r="D3991">
        <v>97.5</v>
      </c>
      <c r="E3991" t="s">
        <v>4845</v>
      </c>
      <c r="F3991">
        <v>7.01</v>
      </c>
      <c r="I3991" t="s">
        <v>6562</v>
      </c>
      <c r="K3991" t="s">
        <v>6860</v>
      </c>
      <c r="L3991" t="s">
        <v>6861</v>
      </c>
      <c r="M3991" t="s">
        <v>6908</v>
      </c>
      <c r="N3991">
        <v>8</v>
      </c>
      <c r="O3991" t="s">
        <v>6973</v>
      </c>
      <c r="P3991" t="s">
        <v>7497</v>
      </c>
      <c r="Q3991">
        <v>7</v>
      </c>
      <c r="R3991">
        <v>2</v>
      </c>
      <c r="S3991">
        <v>2.59</v>
      </c>
      <c r="T3991">
        <v>2.61</v>
      </c>
      <c r="U3991">
        <v>446.87</v>
      </c>
      <c r="V3991">
        <v>108.06</v>
      </c>
      <c r="W3991">
        <v>2.85</v>
      </c>
      <c r="X3991">
        <v>9.27</v>
      </c>
      <c r="Y3991">
        <v>5.87</v>
      </c>
      <c r="Z3991">
        <v>2</v>
      </c>
      <c r="AA3991" t="s">
        <v>4250</v>
      </c>
      <c r="AB3991">
        <v>0</v>
      </c>
      <c r="AC3991">
        <v>2</v>
      </c>
      <c r="AD3991">
        <v>3.9824999999999999</v>
      </c>
      <c r="AF3991" t="s">
        <v>7949</v>
      </c>
      <c r="AI3991">
        <v>0</v>
      </c>
      <c r="AJ3991">
        <v>0</v>
      </c>
      <c r="AM3991" t="s">
        <v>20019</v>
      </c>
    </row>
    <row r="3992" spans="1:39" x14ac:dyDescent="0.25">
      <c r="A3992" t="s">
        <v>10670</v>
      </c>
      <c r="B3992" t="s">
        <v>4841</v>
      </c>
      <c r="C3992" t="s">
        <v>4842</v>
      </c>
      <c r="D3992">
        <v>97.8</v>
      </c>
      <c r="E3992" t="s">
        <v>4845</v>
      </c>
      <c r="F3992">
        <v>7.01</v>
      </c>
      <c r="I3992" t="s">
        <v>13847</v>
      </c>
      <c r="K3992" t="s">
        <v>6860</v>
      </c>
      <c r="M3992" t="s">
        <v>15002</v>
      </c>
      <c r="N3992">
        <v>8</v>
      </c>
      <c r="O3992" t="s">
        <v>15332</v>
      </c>
      <c r="P3992" t="s">
        <v>18322</v>
      </c>
      <c r="Q3992">
        <v>4</v>
      </c>
      <c r="R3992">
        <v>1</v>
      </c>
      <c r="S3992">
        <v>4.33</v>
      </c>
      <c r="T3992">
        <v>4.33</v>
      </c>
      <c r="U3992">
        <v>471.65</v>
      </c>
      <c r="V3992">
        <v>67.92</v>
      </c>
      <c r="W3992">
        <v>5.27</v>
      </c>
      <c r="Y3992">
        <v>5.08</v>
      </c>
      <c r="Z3992">
        <v>2</v>
      </c>
      <c r="AA3992" t="s">
        <v>4250</v>
      </c>
      <c r="AB3992">
        <v>1</v>
      </c>
      <c r="AC3992">
        <v>6</v>
      </c>
      <c r="AD3992">
        <v>3.370833333333334</v>
      </c>
      <c r="AF3992" t="s">
        <v>7949</v>
      </c>
      <c r="AI3992">
        <v>0</v>
      </c>
      <c r="AJ3992">
        <v>0</v>
      </c>
      <c r="AM3992" t="s">
        <v>20019</v>
      </c>
    </row>
    <row r="3993" spans="1:39" x14ac:dyDescent="0.25">
      <c r="A3993" t="s">
        <v>10027</v>
      </c>
      <c r="B3993" t="s">
        <v>4841</v>
      </c>
      <c r="C3993" t="s">
        <v>4842</v>
      </c>
      <c r="D3993">
        <v>98</v>
      </c>
      <c r="E3993" t="s">
        <v>4845</v>
      </c>
      <c r="F3993">
        <v>7.01</v>
      </c>
      <c r="K3993" t="s">
        <v>6860</v>
      </c>
      <c r="L3993" t="s">
        <v>6861</v>
      </c>
      <c r="M3993" t="s">
        <v>15104</v>
      </c>
      <c r="N3993">
        <v>9</v>
      </c>
      <c r="O3993" t="s">
        <v>15469</v>
      </c>
      <c r="P3993" t="s">
        <v>17679</v>
      </c>
      <c r="Q3993">
        <v>6</v>
      </c>
      <c r="R3993">
        <v>1</v>
      </c>
      <c r="S3993">
        <v>2.97</v>
      </c>
      <c r="T3993">
        <v>2.97</v>
      </c>
      <c r="U3993">
        <v>375.43</v>
      </c>
      <c r="V3993">
        <v>89.86</v>
      </c>
      <c r="W3993">
        <v>3.1</v>
      </c>
      <c r="Y3993">
        <v>3.67</v>
      </c>
      <c r="Z3993">
        <v>2</v>
      </c>
      <c r="AA3993" t="s">
        <v>4250</v>
      </c>
      <c r="AB3993">
        <v>0</v>
      </c>
      <c r="AC3993">
        <v>1</v>
      </c>
      <c r="AD3993">
        <v>5.2381190476190467</v>
      </c>
      <c r="AF3993" t="s">
        <v>7949</v>
      </c>
      <c r="AI3993">
        <v>0</v>
      </c>
      <c r="AJ3993">
        <v>0</v>
      </c>
      <c r="AK3993" t="s">
        <v>19914</v>
      </c>
      <c r="AL3993" t="s">
        <v>19914</v>
      </c>
      <c r="AM3993" t="s">
        <v>20019</v>
      </c>
    </row>
    <row r="3994" spans="1:39" x14ac:dyDescent="0.25">
      <c r="A3994" t="s">
        <v>10671</v>
      </c>
      <c r="B3994" t="s">
        <v>4841</v>
      </c>
      <c r="C3994" t="s">
        <v>4842</v>
      </c>
      <c r="D3994">
        <v>98</v>
      </c>
      <c r="E3994" t="s">
        <v>4845</v>
      </c>
      <c r="F3994">
        <v>7.01</v>
      </c>
      <c r="I3994" t="s">
        <v>13848</v>
      </c>
      <c r="K3994" t="s">
        <v>6860</v>
      </c>
      <c r="L3994" t="s">
        <v>6861</v>
      </c>
      <c r="M3994" t="s">
        <v>14979</v>
      </c>
      <c r="N3994">
        <v>8</v>
      </c>
      <c r="O3994" t="s">
        <v>15302</v>
      </c>
      <c r="P3994" t="s">
        <v>18323</v>
      </c>
      <c r="Q3994">
        <v>6</v>
      </c>
      <c r="R3994">
        <v>2</v>
      </c>
      <c r="S3994">
        <v>4.3099999999999996</v>
      </c>
      <c r="T3994">
        <v>4.3099999999999996</v>
      </c>
      <c r="U3994">
        <v>501.46</v>
      </c>
      <c r="V3994">
        <v>85.42</v>
      </c>
      <c r="W3994">
        <v>5.0999999999999996</v>
      </c>
      <c r="Y3994">
        <v>4.45</v>
      </c>
      <c r="Z3994">
        <v>3</v>
      </c>
      <c r="AA3994" t="s">
        <v>4250</v>
      </c>
      <c r="AB3994">
        <v>2</v>
      </c>
      <c r="AC3994">
        <v>4</v>
      </c>
      <c r="AD3994">
        <v>2.8450000000000002</v>
      </c>
      <c r="AF3994" t="s">
        <v>7949</v>
      </c>
      <c r="AI3994">
        <v>0</v>
      </c>
      <c r="AJ3994">
        <v>0</v>
      </c>
      <c r="AM3994" t="s">
        <v>20019</v>
      </c>
    </row>
    <row r="3995" spans="1:39" x14ac:dyDescent="0.25">
      <c r="A3995" t="s">
        <v>10672</v>
      </c>
      <c r="B3995" t="s">
        <v>4841</v>
      </c>
      <c r="C3995" t="s">
        <v>4842</v>
      </c>
      <c r="D3995">
        <v>98</v>
      </c>
      <c r="E3995" t="s">
        <v>4845</v>
      </c>
      <c r="F3995">
        <v>7.01</v>
      </c>
      <c r="K3995" t="s">
        <v>6860</v>
      </c>
      <c r="L3995" t="s">
        <v>6861</v>
      </c>
      <c r="M3995" t="s">
        <v>15160</v>
      </c>
      <c r="N3995">
        <v>9</v>
      </c>
      <c r="O3995" t="s">
        <v>15538</v>
      </c>
      <c r="P3995" t="s">
        <v>18324</v>
      </c>
      <c r="Q3995">
        <v>6</v>
      </c>
      <c r="R3995">
        <v>3</v>
      </c>
      <c r="S3995">
        <v>0.99</v>
      </c>
      <c r="T3995">
        <v>1.96</v>
      </c>
      <c r="U3995">
        <v>535.66999999999996</v>
      </c>
      <c r="V3995">
        <v>115.81</v>
      </c>
      <c r="W3995">
        <v>2.77</v>
      </c>
      <c r="X3995">
        <v>13.78</v>
      </c>
      <c r="Y3995">
        <v>8.34</v>
      </c>
      <c r="Z3995">
        <v>3</v>
      </c>
      <c r="AA3995" t="s">
        <v>4250</v>
      </c>
      <c r="AB3995">
        <v>1</v>
      </c>
      <c r="AC3995">
        <v>12</v>
      </c>
      <c r="AD3995">
        <v>3.1363333333333339</v>
      </c>
      <c r="AF3995" t="s">
        <v>7949</v>
      </c>
      <c r="AI3995">
        <v>0</v>
      </c>
      <c r="AJ3995">
        <v>0</v>
      </c>
      <c r="AK3995" t="s">
        <v>19960</v>
      </c>
      <c r="AL3995" t="s">
        <v>19960</v>
      </c>
      <c r="AM3995" t="s">
        <v>20019</v>
      </c>
    </row>
    <row r="3996" spans="1:39" x14ac:dyDescent="0.25">
      <c r="A3996" t="s">
        <v>10499</v>
      </c>
      <c r="B3996" t="s">
        <v>4841</v>
      </c>
      <c r="C3996" t="s">
        <v>4842</v>
      </c>
      <c r="D3996">
        <v>98</v>
      </c>
      <c r="E3996" t="s">
        <v>4845</v>
      </c>
      <c r="F3996">
        <v>7.01</v>
      </c>
      <c r="K3996" t="s">
        <v>6860</v>
      </c>
      <c r="L3996" t="s">
        <v>6861</v>
      </c>
      <c r="M3996" t="s">
        <v>15149</v>
      </c>
      <c r="N3996">
        <v>9</v>
      </c>
      <c r="O3996" t="s">
        <v>15525</v>
      </c>
      <c r="P3996" t="s">
        <v>18151</v>
      </c>
      <c r="Q3996">
        <v>5</v>
      </c>
      <c r="R3996">
        <v>2</v>
      </c>
      <c r="S3996">
        <v>-1.1100000000000001</v>
      </c>
      <c r="T3996">
        <v>-1.1100000000000001</v>
      </c>
      <c r="U3996">
        <v>371.83</v>
      </c>
      <c r="V3996">
        <v>100.68</v>
      </c>
      <c r="W3996">
        <v>2.0299999999999998</v>
      </c>
      <c r="X3996">
        <v>11.04</v>
      </c>
      <c r="Y3996">
        <v>5.21</v>
      </c>
      <c r="Z3996">
        <v>2</v>
      </c>
      <c r="AA3996" t="s">
        <v>4250</v>
      </c>
      <c r="AB3996">
        <v>0</v>
      </c>
      <c r="AC3996">
        <v>3</v>
      </c>
      <c r="AD3996">
        <v>5.0594999999999999</v>
      </c>
      <c r="AF3996" t="s">
        <v>7949</v>
      </c>
      <c r="AI3996">
        <v>0</v>
      </c>
      <c r="AJ3996">
        <v>0</v>
      </c>
      <c r="AK3996" t="s">
        <v>19951</v>
      </c>
      <c r="AL3996" t="s">
        <v>19951</v>
      </c>
      <c r="AM3996" t="s">
        <v>20019</v>
      </c>
    </row>
    <row r="3997" spans="1:39" x14ac:dyDescent="0.25">
      <c r="A3997" t="s">
        <v>10673</v>
      </c>
      <c r="B3997" t="s">
        <v>4841</v>
      </c>
      <c r="C3997" t="s">
        <v>4842</v>
      </c>
      <c r="D3997">
        <v>98</v>
      </c>
      <c r="E3997" t="s">
        <v>4845</v>
      </c>
      <c r="F3997">
        <v>7.01</v>
      </c>
      <c r="K3997" t="s">
        <v>6860</v>
      </c>
      <c r="L3997" t="s">
        <v>6861</v>
      </c>
      <c r="M3997" t="s">
        <v>15027</v>
      </c>
      <c r="N3997">
        <v>9</v>
      </c>
      <c r="O3997" t="s">
        <v>15369</v>
      </c>
      <c r="P3997" t="s">
        <v>18325</v>
      </c>
      <c r="Q3997">
        <v>7</v>
      </c>
      <c r="R3997">
        <v>1</v>
      </c>
      <c r="S3997">
        <v>6.03</v>
      </c>
      <c r="T3997">
        <v>6.1</v>
      </c>
      <c r="U3997">
        <v>676.57</v>
      </c>
      <c r="V3997">
        <v>98.46</v>
      </c>
      <c r="W3997">
        <v>6.1</v>
      </c>
      <c r="X3997">
        <v>11.69</v>
      </c>
      <c r="Y3997">
        <v>6.87</v>
      </c>
      <c r="Z3997">
        <v>5</v>
      </c>
      <c r="AA3997" t="s">
        <v>4250</v>
      </c>
      <c r="AB3997">
        <v>2</v>
      </c>
      <c r="AC3997">
        <v>7</v>
      </c>
      <c r="AD3997">
        <v>2.5513333333333339</v>
      </c>
      <c r="AF3997" t="s">
        <v>7949</v>
      </c>
      <c r="AI3997">
        <v>0</v>
      </c>
      <c r="AJ3997">
        <v>0</v>
      </c>
      <c r="AK3997" t="s">
        <v>19891</v>
      </c>
      <c r="AL3997" t="s">
        <v>19891</v>
      </c>
      <c r="AM3997" t="s">
        <v>20019</v>
      </c>
    </row>
    <row r="3998" spans="1:39" x14ac:dyDescent="0.25">
      <c r="A3998" t="s">
        <v>10674</v>
      </c>
      <c r="B3998" t="s">
        <v>4841</v>
      </c>
      <c r="C3998" t="s">
        <v>4842</v>
      </c>
      <c r="D3998">
        <v>98</v>
      </c>
      <c r="E3998" t="s">
        <v>4845</v>
      </c>
      <c r="F3998">
        <v>7.01</v>
      </c>
      <c r="I3998" t="s">
        <v>13849</v>
      </c>
      <c r="K3998" t="s">
        <v>6860</v>
      </c>
      <c r="L3998" t="s">
        <v>6861</v>
      </c>
      <c r="M3998" t="s">
        <v>14955</v>
      </c>
      <c r="N3998">
        <v>8</v>
      </c>
      <c r="O3998" t="s">
        <v>15276</v>
      </c>
      <c r="P3998" t="s">
        <v>18326</v>
      </c>
      <c r="Q3998">
        <v>7</v>
      </c>
      <c r="R3998">
        <v>2</v>
      </c>
      <c r="S3998">
        <v>2.79</v>
      </c>
      <c r="T3998">
        <v>2.82</v>
      </c>
      <c r="U3998">
        <v>412.88</v>
      </c>
      <c r="V3998">
        <v>90.99</v>
      </c>
      <c r="W3998">
        <v>3.35</v>
      </c>
      <c r="Y3998">
        <v>6.16</v>
      </c>
      <c r="Z3998">
        <v>2</v>
      </c>
      <c r="AA3998" t="s">
        <v>4250</v>
      </c>
      <c r="AB3998">
        <v>0</v>
      </c>
      <c r="AC3998">
        <v>2</v>
      </c>
      <c r="AD3998">
        <v>4.6942857142857148</v>
      </c>
      <c r="AF3998" t="s">
        <v>7949</v>
      </c>
      <c r="AI3998">
        <v>0</v>
      </c>
      <c r="AJ3998">
        <v>0</v>
      </c>
      <c r="AM3998" t="s">
        <v>20019</v>
      </c>
    </row>
    <row r="3999" spans="1:39" x14ac:dyDescent="0.25">
      <c r="A3999" t="s">
        <v>10675</v>
      </c>
      <c r="B3999" t="s">
        <v>4841</v>
      </c>
      <c r="C3999" t="s">
        <v>4842</v>
      </c>
      <c r="D3999">
        <v>98</v>
      </c>
      <c r="E3999" t="s">
        <v>4845</v>
      </c>
      <c r="F3999">
        <v>7.01</v>
      </c>
      <c r="I3999" t="s">
        <v>13850</v>
      </c>
      <c r="K3999" t="s">
        <v>6860</v>
      </c>
      <c r="L3999" t="s">
        <v>6861</v>
      </c>
      <c r="M3999" t="s">
        <v>14996</v>
      </c>
      <c r="N3999">
        <v>9</v>
      </c>
      <c r="O3999" t="s">
        <v>15322</v>
      </c>
      <c r="P3999" t="s">
        <v>18327</v>
      </c>
      <c r="Q3999">
        <v>6</v>
      </c>
      <c r="R3999">
        <v>2</v>
      </c>
      <c r="S3999">
        <v>-3.39</v>
      </c>
      <c r="T3999">
        <v>-3.39</v>
      </c>
      <c r="U3999">
        <v>368.32</v>
      </c>
      <c r="V3999">
        <v>102.74</v>
      </c>
      <c r="W3999">
        <v>2.2200000000000002</v>
      </c>
      <c r="X3999">
        <v>10.1</v>
      </c>
      <c r="Y3999">
        <v>3.94</v>
      </c>
      <c r="Z3999">
        <v>2</v>
      </c>
      <c r="AA3999" t="s">
        <v>4250</v>
      </c>
      <c r="AB3999">
        <v>0</v>
      </c>
      <c r="AC3999">
        <v>4</v>
      </c>
      <c r="AD3999">
        <v>5.0159047619047623</v>
      </c>
      <c r="AF3999" t="s">
        <v>7949</v>
      </c>
      <c r="AI3999">
        <v>0</v>
      </c>
      <c r="AJ3999">
        <v>0</v>
      </c>
      <c r="AM3999" t="s">
        <v>20019</v>
      </c>
    </row>
    <row r="4000" spans="1:39" x14ac:dyDescent="0.25">
      <c r="A4000" t="s">
        <v>10676</v>
      </c>
      <c r="B4000" t="s">
        <v>4841</v>
      </c>
      <c r="C4000" t="s">
        <v>4842</v>
      </c>
      <c r="D4000">
        <v>98</v>
      </c>
      <c r="E4000" t="s">
        <v>4845</v>
      </c>
      <c r="F4000">
        <v>7.01</v>
      </c>
      <c r="I4000" t="s">
        <v>13851</v>
      </c>
      <c r="K4000" t="s">
        <v>6860</v>
      </c>
      <c r="M4000" t="s">
        <v>14989</v>
      </c>
      <c r="N4000">
        <v>8</v>
      </c>
      <c r="O4000" t="s">
        <v>15313</v>
      </c>
      <c r="P4000" t="s">
        <v>18328</v>
      </c>
      <c r="Q4000">
        <v>10</v>
      </c>
      <c r="R4000">
        <v>2</v>
      </c>
      <c r="S4000">
        <v>3.13</v>
      </c>
      <c r="T4000">
        <v>3.13</v>
      </c>
      <c r="U4000">
        <v>394.48</v>
      </c>
      <c r="V4000">
        <v>128.52000000000001</v>
      </c>
      <c r="W4000">
        <v>1.77</v>
      </c>
      <c r="X4000">
        <v>9.94</v>
      </c>
      <c r="Y4000">
        <v>3.73</v>
      </c>
      <c r="Z4000">
        <v>2</v>
      </c>
      <c r="AA4000" t="s">
        <v>4250</v>
      </c>
      <c r="AB4000">
        <v>0</v>
      </c>
      <c r="AC4000">
        <v>3</v>
      </c>
      <c r="AD4000">
        <v>3.6237142857142861</v>
      </c>
      <c r="AF4000" t="s">
        <v>7949</v>
      </c>
      <c r="AI4000">
        <v>0</v>
      </c>
      <c r="AJ4000">
        <v>0</v>
      </c>
      <c r="AM4000" t="s">
        <v>20019</v>
      </c>
    </row>
    <row r="4001" spans="1:39" x14ac:dyDescent="0.25">
      <c r="A4001" t="s">
        <v>10677</v>
      </c>
      <c r="B4001" t="s">
        <v>4841</v>
      </c>
      <c r="C4001" t="s">
        <v>4842</v>
      </c>
      <c r="D4001">
        <v>98</v>
      </c>
      <c r="E4001" t="s">
        <v>4845</v>
      </c>
      <c r="F4001">
        <v>7.01</v>
      </c>
      <c r="K4001" t="s">
        <v>6860</v>
      </c>
      <c r="L4001" t="s">
        <v>6861</v>
      </c>
      <c r="M4001" t="s">
        <v>15193</v>
      </c>
      <c r="N4001">
        <v>9</v>
      </c>
      <c r="O4001" t="s">
        <v>15581</v>
      </c>
      <c r="P4001" t="s">
        <v>18329</v>
      </c>
      <c r="Q4001">
        <v>2</v>
      </c>
      <c r="R4001">
        <v>3</v>
      </c>
      <c r="S4001">
        <v>4.74</v>
      </c>
      <c r="T4001">
        <v>4.78</v>
      </c>
      <c r="U4001">
        <v>396.43</v>
      </c>
      <c r="V4001">
        <v>73.569999999999993</v>
      </c>
      <c r="W4001">
        <v>5.62</v>
      </c>
      <c r="X4001">
        <v>12.34</v>
      </c>
      <c r="Y4001">
        <v>6.06</v>
      </c>
      <c r="Z4001">
        <v>5</v>
      </c>
      <c r="AA4001" t="s">
        <v>4250</v>
      </c>
      <c r="AB4001">
        <v>1</v>
      </c>
      <c r="AC4001">
        <v>4</v>
      </c>
      <c r="AD4001">
        <v>3.0164523809523809</v>
      </c>
      <c r="AF4001" t="s">
        <v>7949</v>
      </c>
      <c r="AI4001">
        <v>0</v>
      </c>
      <c r="AJ4001">
        <v>0</v>
      </c>
      <c r="AK4001" t="s">
        <v>19838</v>
      </c>
      <c r="AL4001" t="s">
        <v>19838</v>
      </c>
      <c r="AM4001" t="s">
        <v>20019</v>
      </c>
    </row>
    <row r="4002" spans="1:39" x14ac:dyDescent="0.25">
      <c r="A4002" t="s">
        <v>10678</v>
      </c>
      <c r="B4002" t="s">
        <v>4841</v>
      </c>
      <c r="C4002" t="s">
        <v>4842</v>
      </c>
      <c r="D4002">
        <v>98.7</v>
      </c>
      <c r="E4002" t="s">
        <v>4845</v>
      </c>
      <c r="F4002">
        <v>7.01</v>
      </c>
      <c r="K4002" t="s">
        <v>6860</v>
      </c>
      <c r="L4002" t="s">
        <v>6861</v>
      </c>
      <c r="M4002" t="s">
        <v>15180</v>
      </c>
      <c r="N4002">
        <v>9</v>
      </c>
      <c r="O4002" t="s">
        <v>15565</v>
      </c>
      <c r="P4002" t="s">
        <v>18330</v>
      </c>
      <c r="Q4002">
        <v>7</v>
      </c>
      <c r="R4002">
        <v>4</v>
      </c>
      <c r="S4002">
        <v>1.06</v>
      </c>
      <c r="T4002">
        <v>4.24</v>
      </c>
      <c r="U4002">
        <v>739.98</v>
      </c>
      <c r="V4002">
        <v>131.08000000000001</v>
      </c>
      <c r="W4002">
        <v>5.17</v>
      </c>
      <c r="X4002">
        <v>13.72</v>
      </c>
      <c r="Y4002">
        <v>9.3699999999999992</v>
      </c>
      <c r="Z4002">
        <v>4</v>
      </c>
      <c r="AA4002" t="s">
        <v>4250</v>
      </c>
      <c r="AB4002">
        <v>2</v>
      </c>
      <c r="AC4002">
        <v>17</v>
      </c>
      <c r="AD4002">
        <v>1.6950000000000001</v>
      </c>
      <c r="AF4002" t="s">
        <v>7952</v>
      </c>
      <c r="AI4002">
        <v>0</v>
      </c>
      <c r="AJ4002">
        <v>0</v>
      </c>
      <c r="AK4002" t="s">
        <v>19973</v>
      </c>
      <c r="AL4002" t="s">
        <v>19973</v>
      </c>
      <c r="AM4002" t="s">
        <v>20019</v>
      </c>
    </row>
    <row r="4003" spans="1:39" x14ac:dyDescent="0.25">
      <c r="A4003" t="s">
        <v>10679</v>
      </c>
      <c r="B4003" t="s">
        <v>4841</v>
      </c>
      <c r="C4003" t="s">
        <v>4842</v>
      </c>
      <c r="D4003">
        <v>99</v>
      </c>
      <c r="E4003" t="s">
        <v>4845</v>
      </c>
      <c r="F4003">
        <v>7</v>
      </c>
      <c r="K4003" t="s">
        <v>6860</v>
      </c>
      <c r="L4003" t="s">
        <v>6861</v>
      </c>
      <c r="M4003" t="s">
        <v>15202</v>
      </c>
      <c r="N4003">
        <v>9</v>
      </c>
      <c r="O4003" t="s">
        <v>15592</v>
      </c>
      <c r="P4003" t="s">
        <v>18331</v>
      </c>
      <c r="Q4003">
        <v>5</v>
      </c>
      <c r="R4003">
        <v>1</v>
      </c>
      <c r="S4003">
        <v>4.6399999999999997</v>
      </c>
      <c r="T4003">
        <v>5.2</v>
      </c>
      <c r="U4003">
        <v>594.66</v>
      </c>
      <c r="V4003">
        <v>71.78</v>
      </c>
      <c r="W4003">
        <v>6.97</v>
      </c>
      <c r="X4003">
        <v>13.34</v>
      </c>
      <c r="Y4003">
        <v>7.82</v>
      </c>
      <c r="Z4003">
        <v>5</v>
      </c>
      <c r="AA4003" t="s">
        <v>4250</v>
      </c>
      <c r="AB4003">
        <v>2</v>
      </c>
      <c r="AC4003">
        <v>12</v>
      </c>
      <c r="AD4003">
        <v>2.833333333333333</v>
      </c>
      <c r="AF4003" t="s">
        <v>7949</v>
      </c>
      <c r="AI4003">
        <v>0</v>
      </c>
      <c r="AJ4003">
        <v>0</v>
      </c>
      <c r="AK4003" t="s">
        <v>19985</v>
      </c>
      <c r="AL4003" t="s">
        <v>19985</v>
      </c>
      <c r="AM4003" t="s">
        <v>20019</v>
      </c>
    </row>
    <row r="4004" spans="1:39" x14ac:dyDescent="0.25">
      <c r="A4004" t="s">
        <v>10679</v>
      </c>
      <c r="B4004" t="s">
        <v>4841</v>
      </c>
      <c r="C4004" t="s">
        <v>4842</v>
      </c>
      <c r="D4004">
        <v>99</v>
      </c>
      <c r="E4004" t="s">
        <v>4845</v>
      </c>
      <c r="F4004">
        <v>7</v>
      </c>
      <c r="K4004" t="s">
        <v>6860</v>
      </c>
      <c r="L4004" t="s">
        <v>6861</v>
      </c>
      <c r="M4004" t="s">
        <v>15203</v>
      </c>
      <c r="N4004">
        <v>9</v>
      </c>
      <c r="O4004" t="s">
        <v>15593</v>
      </c>
      <c r="P4004" t="s">
        <v>18331</v>
      </c>
      <c r="Q4004">
        <v>5</v>
      </c>
      <c r="R4004">
        <v>1</v>
      </c>
      <c r="S4004">
        <v>4.6399999999999997</v>
      </c>
      <c r="T4004">
        <v>5.2</v>
      </c>
      <c r="U4004">
        <v>594.66</v>
      </c>
      <c r="V4004">
        <v>71.78</v>
      </c>
      <c r="W4004">
        <v>6.97</v>
      </c>
      <c r="X4004">
        <v>13.34</v>
      </c>
      <c r="Y4004">
        <v>7.82</v>
      </c>
      <c r="Z4004">
        <v>5</v>
      </c>
      <c r="AA4004" t="s">
        <v>4250</v>
      </c>
      <c r="AB4004">
        <v>2</v>
      </c>
      <c r="AC4004">
        <v>12</v>
      </c>
      <c r="AD4004">
        <v>2.833333333333333</v>
      </c>
      <c r="AF4004" t="s">
        <v>7949</v>
      </c>
      <c r="AI4004">
        <v>0</v>
      </c>
      <c r="AJ4004">
        <v>0</v>
      </c>
      <c r="AK4004" t="s">
        <v>19967</v>
      </c>
      <c r="AL4004" t="s">
        <v>19967</v>
      </c>
      <c r="AM4004" t="s">
        <v>20019</v>
      </c>
    </row>
    <row r="4005" spans="1:39" x14ac:dyDescent="0.25">
      <c r="A4005" t="s">
        <v>10680</v>
      </c>
      <c r="B4005" t="s">
        <v>4841</v>
      </c>
      <c r="C4005" t="s">
        <v>4842</v>
      </c>
      <c r="D4005">
        <v>99</v>
      </c>
      <c r="E4005" t="s">
        <v>4845</v>
      </c>
      <c r="F4005">
        <v>7</v>
      </c>
      <c r="K4005" t="s">
        <v>6860</v>
      </c>
      <c r="L4005" t="s">
        <v>6861</v>
      </c>
      <c r="M4005" t="s">
        <v>15084</v>
      </c>
      <c r="N4005">
        <v>9</v>
      </c>
      <c r="O4005" t="s">
        <v>15440</v>
      </c>
      <c r="P4005" t="s">
        <v>18332</v>
      </c>
      <c r="Q4005">
        <v>5</v>
      </c>
      <c r="R4005">
        <v>3</v>
      </c>
      <c r="S4005">
        <v>1.87</v>
      </c>
      <c r="T4005">
        <v>2.71</v>
      </c>
      <c r="U4005">
        <v>440.63</v>
      </c>
      <c r="V4005">
        <v>79.180000000000007</v>
      </c>
      <c r="W4005">
        <v>3.64</v>
      </c>
      <c r="Y4005">
        <v>8.26</v>
      </c>
      <c r="Z4005">
        <v>2</v>
      </c>
      <c r="AA4005" t="s">
        <v>4250</v>
      </c>
      <c r="AB4005">
        <v>0</v>
      </c>
      <c r="AC4005">
        <v>8</v>
      </c>
      <c r="AD4005">
        <v>4.4607380952380957</v>
      </c>
      <c r="AF4005" t="s">
        <v>7949</v>
      </c>
      <c r="AI4005">
        <v>0</v>
      </c>
      <c r="AJ4005">
        <v>0</v>
      </c>
      <c r="AK4005" t="s">
        <v>19924</v>
      </c>
      <c r="AL4005" t="s">
        <v>19924</v>
      </c>
      <c r="AM4005" t="s">
        <v>20019</v>
      </c>
    </row>
    <row r="4006" spans="1:39" x14ac:dyDescent="0.25">
      <c r="A4006" t="s">
        <v>8110</v>
      </c>
      <c r="B4006" t="s">
        <v>4841</v>
      </c>
      <c r="C4006" t="s">
        <v>4842</v>
      </c>
      <c r="D4006">
        <v>99</v>
      </c>
      <c r="E4006" t="s">
        <v>4845</v>
      </c>
      <c r="F4006">
        <v>7</v>
      </c>
      <c r="K4006" t="s">
        <v>6860</v>
      </c>
      <c r="L4006" t="s">
        <v>6861</v>
      </c>
      <c r="M4006" t="s">
        <v>15090</v>
      </c>
      <c r="N4006">
        <v>9</v>
      </c>
      <c r="O4006" t="s">
        <v>15449</v>
      </c>
      <c r="P4006" t="s">
        <v>15763</v>
      </c>
      <c r="Q4006">
        <v>4</v>
      </c>
      <c r="R4006">
        <v>1</v>
      </c>
      <c r="S4006">
        <v>2.13</v>
      </c>
      <c r="T4006">
        <v>2.13</v>
      </c>
      <c r="U4006">
        <v>353.4</v>
      </c>
      <c r="V4006">
        <v>67.92</v>
      </c>
      <c r="W4006">
        <v>3.04</v>
      </c>
      <c r="Y4006">
        <v>1.07</v>
      </c>
      <c r="Z4006">
        <v>2</v>
      </c>
      <c r="AA4006" t="s">
        <v>4250</v>
      </c>
      <c r="AB4006">
        <v>0</v>
      </c>
      <c r="AC4006">
        <v>1</v>
      </c>
      <c r="AD4006">
        <v>5.7683333333333344</v>
      </c>
      <c r="AF4006" t="s">
        <v>7949</v>
      </c>
      <c r="AI4006">
        <v>0</v>
      </c>
      <c r="AJ4006">
        <v>0</v>
      </c>
      <c r="AK4006" t="s">
        <v>19832</v>
      </c>
      <c r="AL4006" t="s">
        <v>19832</v>
      </c>
      <c r="AM4006" t="s">
        <v>20019</v>
      </c>
    </row>
    <row r="4007" spans="1:39" x14ac:dyDescent="0.25">
      <c r="A4007" t="s">
        <v>10681</v>
      </c>
      <c r="B4007" t="s">
        <v>4841</v>
      </c>
      <c r="C4007" t="s">
        <v>4842</v>
      </c>
      <c r="D4007">
        <v>99</v>
      </c>
      <c r="E4007" t="s">
        <v>4845</v>
      </c>
      <c r="F4007">
        <v>7</v>
      </c>
      <c r="K4007" t="s">
        <v>6860</v>
      </c>
      <c r="L4007" t="s">
        <v>6861</v>
      </c>
      <c r="M4007" t="s">
        <v>15006</v>
      </c>
      <c r="N4007">
        <v>9</v>
      </c>
      <c r="O4007" t="s">
        <v>15336</v>
      </c>
      <c r="P4007" t="s">
        <v>18333</v>
      </c>
      <c r="Q4007">
        <v>6</v>
      </c>
      <c r="R4007">
        <v>1</v>
      </c>
      <c r="S4007">
        <v>1.98</v>
      </c>
      <c r="T4007">
        <v>2</v>
      </c>
      <c r="U4007">
        <v>369.4</v>
      </c>
      <c r="V4007">
        <v>78.959999999999994</v>
      </c>
      <c r="W4007">
        <v>2.62</v>
      </c>
      <c r="Y4007">
        <v>6.2</v>
      </c>
      <c r="Z4007">
        <v>2</v>
      </c>
      <c r="AA4007" t="s">
        <v>4250</v>
      </c>
      <c r="AB4007">
        <v>0</v>
      </c>
      <c r="AC4007">
        <v>1</v>
      </c>
      <c r="AD4007">
        <v>5.7661904761904763</v>
      </c>
      <c r="AF4007" t="s">
        <v>7949</v>
      </c>
      <c r="AI4007">
        <v>0</v>
      </c>
      <c r="AJ4007">
        <v>0</v>
      </c>
      <c r="AK4007" t="s">
        <v>19871</v>
      </c>
      <c r="AL4007" t="s">
        <v>19871</v>
      </c>
      <c r="AM4007" t="s">
        <v>20019</v>
      </c>
    </row>
    <row r="4008" spans="1:39" x14ac:dyDescent="0.25">
      <c r="A4008" t="s">
        <v>10333</v>
      </c>
      <c r="B4008" t="s">
        <v>4841</v>
      </c>
      <c r="C4008" t="s">
        <v>4842</v>
      </c>
      <c r="D4008">
        <v>99</v>
      </c>
      <c r="E4008" t="s">
        <v>4845</v>
      </c>
      <c r="F4008">
        <v>7</v>
      </c>
      <c r="K4008" t="s">
        <v>6860</v>
      </c>
      <c r="L4008" t="s">
        <v>6861</v>
      </c>
      <c r="M4008" t="s">
        <v>15006</v>
      </c>
      <c r="N4008">
        <v>9</v>
      </c>
      <c r="O4008" t="s">
        <v>15336</v>
      </c>
      <c r="P4008" t="s">
        <v>17985</v>
      </c>
      <c r="Q4008">
        <v>6</v>
      </c>
      <c r="R4008">
        <v>1</v>
      </c>
      <c r="S4008">
        <v>1.18</v>
      </c>
      <c r="T4008">
        <v>1.18</v>
      </c>
      <c r="U4008">
        <v>447.41</v>
      </c>
      <c r="V4008">
        <v>86.38</v>
      </c>
      <c r="W4008">
        <v>2.87</v>
      </c>
      <c r="Y4008">
        <v>0</v>
      </c>
      <c r="Z4008">
        <v>2</v>
      </c>
      <c r="AA4008" t="s">
        <v>4250</v>
      </c>
      <c r="AB4008">
        <v>0</v>
      </c>
      <c r="AC4008">
        <v>3</v>
      </c>
      <c r="AD4008">
        <v>5.2089761904761902</v>
      </c>
      <c r="AF4008" t="s">
        <v>7949</v>
      </c>
      <c r="AI4008">
        <v>0</v>
      </c>
      <c r="AJ4008">
        <v>0</v>
      </c>
      <c r="AK4008" t="s">
        <v>19871</v>
      </c>
      <c r="AL4008" t="s">
        <v>19871</v>
      </c>
      <c r="AM4008" t="s">
        <v>20019</v>
      </c>
    </row>
    <row r="4009" spans="1:39" x14ac:dyDescent="0.25">
      <c r="A4009" t="s">
        <v>10682</v>
      </c>
      <c r="B4009" t="s">
        <v>4841</v>
      </c>
      <c r="C4009" t="s">
        <v>4842</v>
      </c>
      <c r="D4009">
        <v>99</v>
      </c>
      <c r="E4009" t="s">
        <v>4845</v>
      </c>
      <c r="F4009">
        <v>7</v>
      </c>
      <c r="I4009" t="s">
        <v>13852</v>
      </c>
      <c r="K4009" t="s">
        <v>6860</v>
      </c>
      <c r="L4009" t="s">
        <v>6861</v>
      </c>
      <c r="M4009" t="s">
        <v>14987</v>
      </c>
      <c r="N4009">
        <v>9</v>
      </c>
      <c r="O4009" t="s">
        <v>15311</v>
      </c>
      <c r="P4009" t="s">
        <v>18334</v>
      </c>
      <c r="Q4009">
        <v>5</v>
      </c>
      <c r="R4009">
        <v>2</v>
      </c>
      <c r="S4009">
        <v>1.93</v>
      </c>
      <c r="T4009">
        <v>1.93</v>
      </c>
      <c r="U4009">
        <v>438.84</v>
      </c>
      <c r="V4009">
        <v>89.6</v>
      </c>
      <c r="W4009">
        <v>4.13</v>
      </c>
      <c r="X4009">
        <v>10.51</v>
      </c>
      <c r="Y4009">
        <v>4.88</v>
      </c>
      <c r="Z4009">
        <v>2</v>
      </c>
      <c r="AA4009" t="s">
        <v>4250</v>
      </c>
      <c r="AB4009">
        <v>0</v>
      </c>
      <c r="AC4009">
        <v>5</v>
      </c>
      <c r="AD4009">
        <v>4.9368571428571428</v>
      </c>
      <c r="AF4009" t="s">
        <v>7949</v>
      </c>
      <c r="AI4009">
        <v>0</v>
      </c>
      <c r="AJ4009">
        <v>0</v>
      </c>
      <c r="AM4009" t="s">
        <v>20019</v>
      </c>
    </row>
    <row r="4010" spans="1:39" x14ac:dyDescent="0.25">
      <c r="A4010" t="s">
        <v>10683</v>
      </c>
      <c r="B4010" t="s">
        <v>4841</v>
      </c>
      <c r="C4010" t="s">
        <v>4842</v>
      </c>
      <c r="D4010">
        <v>99</v>
      </c>
      <c r="E4010" t="s">
        <v>4845</v>
      </c>
      <c r="F4010">
        <v>7</v>
      </c>
      <c r="I4010" t="s">
        <v>13853</v>
      </c>
      <c r="K4010" t="s">
        <v>6860</v>
      </c>
      <c r="L4010" t="s">
        <v>6861</v>
      </c>
      <c r="M4010" t="s">
        <v>14987</v>
      </c>
      <c r="N4010">
        <v>9</v>
      </c>
      <c r="O4010" t="s">
        <v>15311</v>
      </c>
      <c r="P4010" t="s">
        <v>18335</v>
      </c>
      <c r="Q4010">
        <v>7</v>
      </c>
      <c r="R4010">
        <v>2</v>
      </c>
      <c r="S4010">
        <v>1.06</v>
      </c>
      <c r="T4010">
        <v>1.06</v>
      </c>
      <c r="U4010">
        <v>416.36</v>
      </c>
      <c r="V4010">
        <v>126.28</v>
      </c>
      <c r="W4010">
        <v>2.2400000000000002</v>
      </c>
      <c r="X4010">
        <v>10.199999999999999</v>
      </c>
      <c r="Y4010">
        <v>4.18</v>
      </c>
      <c r="Z4010">
        <v>2</v>
      </c>
      <c r="AA4010" t="s">
        <v>4250</v>
      </c>
      <c r="AB4010">
        <v>0</v>
      </c>
      <c r="AC4010">
        <v>4</v>
      </c>
      <c r="AD4010">
        <v>4.097428571428571</v>
      </c>
      <c r="AF4010" t="s">
        <v>7949</v>
      </c>
      <c r="AI4010">
        <v>0</v>
      </c>
      <c r="AJ4010">
        <v>0</v>
      </c>
      <c r="AM4010" t="s">
        <v>20019</v>
      </c>
    </row>
    <row r="4011" spans="1:39" x14ac:dyDescent="0.25">
      <c r="A4011" t="s">
        <v>10164</v>
      </c>
      <c r="B4011" t="s">
        <v>4841</v>
      </c>
      <c r="C4011" t="s">
        <v>4842</v>
      </c>
      <c r="D4011">
        <v>99</v>
      </c>
      <c r="E4011" t="s">
        <v>4845</v>
      </c>
      <c r="F4011">
        <v>7</v>
      </c>
      <c r="K4011" t="s">
        <v>6860</v>
      </c>
      <c r="L4011" t="s">
        <v>6861</v>
      </c>
      <c r="M4011" t="s">
        <v>15062</v>
      </c>
      <c r="N4011">
        <v>9</v>
      </c>
      <c r="O4011" t="s">
        <v>15415</v>
      </c>
      <c r="P4011" t="s">
        <v>17816</v>
      </c>
      <c r="Q4011">
        <v>6</v>
      </c>
      <c r="R4011">
        <v>3</v>
      </c>
      <c r="S4011">
        <v>3.17</v>
      </c>
      <c r="T4011">
        <v>3.18</v>
      </c>
      <c r="U4011">
        <v>519.69000000000005</v>
      </c>
      <c r="V4011">
        <v>92.71</v>
      </c>
      <c r="W4011">
        <v>3.72</v>
      </c>
      <c r="X4011">
        <v>13.82</v>
      </c>
      <c r="Y4011">
        <v>5.89</v>
      </c>
      <c r="Z4011">
        <v>2</v>
      </c>
      <c r="AA4011" t="s">
        <v>4250</v>
      </c>
      <c r="AB4011">
        <v>1</v>
      </c>
      <c r="AC4011">
        <v>10</v>
      </c>
      <c r="AD4011">
        <v>3.401333333333334</v>
      </c>
      <c r="AF4011" t="s">
        <v>7949</v>
      </c>
      <c r="AI4011">
        <v>0</v>
      </c>
      <c r="AJ4011">
        <v>0</v>
      </c>
      <c r="AK4011" t="s">
        <v>19873</v>
      </c>
      <c r="AL4011" t="s">
        <v>19873</v>
      </c>
      <c r="AM4011" t="s">
        <v>20019</v>
      </c>
    </row>
    <row r="4012" spans="1:39" x14ac:dyDescent="0.25">
      <c r="A4012" t="s">
        <v>5918</v>
      </c>
      <c r="B4012" t="s">
        <v>4841</v>
      </c>
      <c r="C4012" t="s">
        <v>4842</v>
      </c>
      <c r="D4012">
        <v>99</v>
      </c>
      <c r="E4012" t="s">
        <v>4845</v>
      </c>
      <c r="F4012">
        <v>7</v>
      </c>
      <c r="I4012" t="s">
        <v>13854</v>
      </c>
      <c r="K4012" t="s">
        <v>6860</v>
      </c>
      <c r="L4012" t="s">
        <v>6861</v>
      </c>
      <c r="M4012" t="s">
        <v>14955</v>
      </c>
      <c r="N4012">
        <v>8</v>
      </c>
      <c r="O4012" t="s">
        <v>15276</v>
      </c>
      <c r="P4012" t="s">
        <v>7644</v>
      </c>
      <c r="Q4012">
        <v>6</v>
      </c>
      <c r="R4012">
        <v>1</v>
      </c>
      <c r="S4012">
        <v>1.92</v>
      </c>
      <c r="T4012">
        <v>1.93</v>
      </c>
      <c r="U4012">
        <v>361.4</v>
      </c>
      <c r="V4012">
        <v>78.959999999999994</v>
      </c>
      <c r="W4012">
        <v>2.0699999999999998</v>
      </c>
      <c r="Y4012">
        <v>5.91</v>
      </c>
      <c r="Z4012">
        <v>2</v>
      </c>
      <c r="AA4012" t="s">
        <v>4250</v>
      </c>
      <c r="AB4012">
        <v>0</v>
      </c>
      <c r="AC4012">
        <v>1</v>
      </c>
      <c r="AD4012">
        <v>5.8233333333333333</v>
      </c>
      <c r="AF4012" t="s">
        <v>7949</v>
      </c>
      <c r="AI4012">
        <v>0</v>
      </c>
      <c r="AJ4012">
        <v>0</v>
      </c>
      <c r="AM4012" t="s">
        <v>20019</v>
      </c>
    </row>
    <row r="4013" spans="1:39" x14ac:dyDescent="0.25">
      <c r="A4013" t="s">
        <v>9571</v>
      </c>
      <c r="B4013" t="s">
        <v>4841</v>
      </c>
      <c r="C4013" t="s">
        <v>4842</v>
      </c>
      <c r="D4013">
        <v>99</v>
      </c>
      <c r="E4013" t="s">
        <v>4845</v>
      </c>
      <c r="F4013">
        <v>7</v>
      </c>
      <c r="K4013" t="s">
        <v>6860</v>
      </c>
      <c r="L4013" t="s">
        <v>6861</v>
      </c>
      <c r="M4013" t="s">
        <v>15001</v>
      </c>
      <c r="N4013">
        <v>9</v>
      </c>
      <c r="O4013" t="s">
        <v>15331</v>
      </c>
      <c r="P4013" t="s">
        <v>17223</v>
      </c>
      <c r="Q4013">
        <v>5</v>
      </c>
      <c r="R4013">
        <v>3</v>
      </c>
      <c r="S4013">
        <v>1.54</v>
      </c>
      <c r="T4013">
        <v>3.54</v>
      </c>
      <c r="U4013">
        <v>585.74</v>
      </c>
      <c r="V4013">
        <v>90.9</v>
      </c>
      <c r="W4013">
        <v>4.0199999999999996</v>
      </c>
      <c r="X4013">
        <v>13.86</v>
      </c>
      <c r="Y4013">
        <v>9.43</v>
      </c>
      <c r="Z4013">
        <v>2</v>
      </c>
      <c r="AA4013" t="s">
        <v>4250</v>
      </c>
      <c r="AB4013">
        <v>1</v>
      </c>
      <c r="AC4013">
        <v>14</v>
      </c>
      <c r="AD4013">
        <v>3.151666666666666</v>
      </c>
      <c r="AF4013" t="s">
        <v>7952</v>
      </c>
      <c r="AI4013">
        <v>0</v>
      </c>
      <c r="AJ4013">
        <v>0</v>
      </c>
      <c r="AK4013" t="s">
        <v>19858</v>
      </c>
      <c r="AL4013" t="s">
        <v>19858</v>
      </c>
      <c r="AM4013" t="s">
        <v>20019</v>
      </c>
    </row>
    <row r="4014" spans="1:39" x14ac:dyDescent="0.25">
      <c r="A4014" t="s">
        <v>10684</v>
      </c>
      <c r="B4014" t="s">
        <v>4841</v>
      </c>
      <c r="C4014" t="s">
        <v>4842</v>
      </c>
      <c r="D4014">
        <v>99</v>
      </c>
      <c r="E4014" t="s">
        <v>4845</v>
      </c>
      <c r="F4014">
        <v>7</v>
      </c>
      <c r="I4014" t="s">
        <v>13855</v>
      </c>
      <c r="K4014" t="s">
        <v>6860</v>
      </c>
      <c r="L4014" t="s">
        <v>6861</v>
      </c>
      <c r="M4014" t="s">
        <v>15042</v>
      </c>
      <c r="N4014">
        <v>9</v>
      </c>
      <c r="O4014" t="s">
        <v>15389</v>
      </c>
      <c r="P4014" t="s">
        <v>18336</v>
      </c>
      <c r="Q4014">
        <v>6</v>
      </c>
      <c r="R4014">
        <v>1</v>
      </c>
      <c r="S4014">
        <v>3.13</v>
      </c>
      <c r="T4014">
        <v>5.13</v>
      </c>
      <c r="U4014">
        <v>427.93</v>
      </c>
      <c r="V4014">
        <v>69.31</v>
      </c>
      <c r="W4014">
        <v>4.6100000000000003</v>
      </c>
      <c r="Y4014">
        <v>11.32</v>
      </c>
      <c r="Z4014">
        <v>2</v>
      </c>
      <c r="AA4014" t="s">
        <v>4250</v>
      </c>
      <c r="AB4014">
        <v>0</v>
      </c>
      <c r="AC4014">
        <v>3</v>
      </c>
      <c r="AD4014">
        <v>2.783119047619047</v>
      </c>
      <c r="AF4014" t="s">
        <v>7952</v>
      </c>
      <c r="AI4014">
        <v>0</v>
      </c>
      <c r="AJ4014">
        <v>0</v>
      </c>
      <c r="AM4014" t="s">
        <v>20019</v>
      </c>
    </row>
    <row r="4015" spans="1:39" x14ac:dyDescent="0.25">
      <c r="A4015" t="s">
        <v>10684</v>
      </c>
      <c r="B4015" t="s">
        <v>4841</v>
      </c>
      <c r="C4015" t="s">
        <v>4842</v>
      </c>
      <c r="D4015">
        <v>99</v>
      </c>
      <c r="E4015" t="s">
        <v>4845</v>
      </c>
      <c r="F4015">
        <v>7</v>
      </c>
      <c r="I4015" t="s">
        <v>13856</v>
      </c>
      <c r="K4015" t="s">
        <v>6860</v>
      </c>
      <c r="M4015" t="s">
        <v>15002</v>
      </c>
      <c r="N4015">
        <v>8</v>
      </c>
      <c r="O4015" t="s">
        <v>15332</v>
      </c>
      <c r="P4015" t="s">
        <v>18336</v>
      </c>
      <c r="Q4015">
        <v>6</v>
      </c>
      <c r="R4015">
        <v>1</v>
      </c>
      <c r="S4015">
        <v>3.13</v>
      </c>
      <c r="T4015">
        <v>5.13</v>
      </c>
      <c r="U4015">
        <v>427.93</v>
      </c>
      <c r="V4015">
        <v>69.31</v>
      </c>
      <c r="W4015">
        <v>4.6100000000000003</v>
      </c>
      <c r="Y4015">
        <v>11.32</v>
      </c>
      <c r="Z4015">
        <v>2</v>
      </c>
      <c r="AA4015" t="s">
        <v>4250</v>
      </c>
      <c r="AB4015">
        <v>0</v>
      </c>
      <c r="AC4015">
        <v>3</v>
      </c>
      <c r="AD4015">
        <v>2.783119047619047</v>
      </c>
      <c r="AF4015" t="s">
        <v>7952</v>
      </c>
      <c r="AI4015">
        <v>0</v>
      </c>
      <c r="AJ4015">
        <v>0</v>
      </c>
      <c r="AM4015" t="s">
        <v>20019</v>
      </c>
    </row>
    <row r="4016" spans="1:39" x14ac:dyDescent="0.25">
      <c r="A4016" t="s">
        <v>10685</v>
      </c>
      <c r="B4016" t="s">
        <v>4841</v>
      </c>
      <c r="C4016" t="s">
        <v>4842</v>
      </c>
      <c r="D4016">
        <v>99</v>
      </c>
      <c r="E4016" t="s">
        <v>4845</v>
      </c>
      <c r="F4016">
        <v>7</v>
      </c>
      <c r="I4016" t="s">
        <v>13857</v>
      </c>
      <c r="K4016" t="s">
        <v>6860</v>
      </c>
      <c r="L4016" t="s">
        <v>6861</v>
      </c>
      <c r="M4016" t="s">
        <v>15069</v>
      </c>
      <c r="N4016">
        <v>8</v>
      </c>
      <c r="O4016" t="s">
        <v>15422</v>
      </c>
      <c r="P4016" t="s">
        <v>18337</v>
      </c>
      <c r="Q4016">
        <v>5</v>
      </c>
      <c r="R4016">
        <v>1</v>
      </c>
      <c r="S4016">
        <v>3.42</v>
      </c>
      <c r="T4016">
        <v>3.42</v>
      </c>
      <c r="U4016">
        <v>385.44</v>
      </c>
      <c r="V4016">
        <v>71.400000000000006</v>
      </c>
      <c r="W4016">
        <v>3.87</v>
      </c>
      <c r="Y4016">
        <v>4.32</v>
      </c>
      <c r="Z4016">
        <v>2</v>
      </c>
      <c r="AA4016" t="s">
        <v>4250</v>
      </c>
      <c r="AB4016">
        <v>0</v>
      </c>
      <c r="AC4016">
        <v>2</v>
      </c>
      <c r="AD4016">
        <v>4.7316190476190494</v>
      </c>
      <c r="AF4016" t="s">
        <v>7949</v>
      </c>
      <c r="AI4016">
        <v>0</v>
      </c>
      <c r="AJ4016">
        <v>0</v>
      </c>
      <c r="AM4016" t="s">
        <v>20019</v>
      </c>
    </row>
    <row r="4017" spans="1:39" x14ac:dyDescent="0.25">
      <c r="A4017" t="s">
        <v>10686</v>
      </c>
      <c r="B4017" t="s">
        <v>4841</v>
      </c>
      <c r="C4017" t="s">
        <v>4842</v>
      </c>
      <c r="D4017">
        <v>99</v>
      </c>
      <c r="E4017" t="s">
        <v>4845</v>
      </c>
      <c r="F4017">
        <v>7</v>
      </c>
      <c r="K4017" t="s">
        <v>6860</v>
      </c>
      <c r="L4017" t="s">
        <v>6861</v>
      </c>
      <c r="M4017" t="s">
        <v>15060</v>
      </c>
      <c r="N4017">
        <v>9</v>
      </c>
      <c r="O4017" t="s">
        <v>15412</v>
      </c>
      <c r="P4017" t="s">
        <v>18338</v>
      </c>
      <c r="Q4017">
        <v>5</v>
      </c>
      <c r="R4017">
        <v>3</v>
      </c>
      <c r="S4017">
        <v>3.56</v>
      </c>
      <c r="T4017">
        <v>3.77</v>
      </c>
      <c r="U4017">
        <v>476.99</v>
      </c>
      <c r="V4017">
        <v>79.819999999999993</v>
      </c>
      <c r="W4017">
        <v>2.67</v>
      </c>
      <c r="X4017">
        <v>13.97</v>
      </c>
      <c r="Y4017">
        <v>7.38</v>
      </c>
      <c r="Z4017">
        <v>1</v>
      </c>
      <c r="AA4017" t="s">
        <v>4250</v>
      </c>
      <c r="AB4017">
        <v>0</v>
      </c>
      <c r="AC4017">
        <v>8</v>
      </c>
      <c r="AD4017">
        <v>3.1660238095238098</v>
      </c>
      <c r="AF4017" t="s">
        <v>7949</v>
      </c>
      <c r="AI4017">
        <v>0</v>
      </c>
      <c r="AJ4017">
        <v>0</v>
      </c>
      <c r="AK4017" t="s">
        <v>19912</v>
      </c>
      <c r="AL4017" t="s">
        <v>19912</v>
      </c>
      <c r="AM4017" t="s">
        <v>20019</v>
      </c>
    </row>
    <row r="4018" spans="1:39" x14ac:dyDescent="0.25">
      <c r="A4018" t="s">
        <v>5802</v>
      </c>
      <c r="B4018" t="s">
        <v>4841</v>
      </c>
      <c r="C4018" t="s">
        <v>4842</v>
      </c>
      <c r="D4018">
        <v>99.1</v>
      </c>
      <c r="E4018" t="s">
        <v>4845</v>
      </c>
      <c r="F4018">
        <v>7</v>
      </c>
      <c r="I4018" t="s">
        <v>6583</v>
      </c>
      <c r="K4018" t="s">
        <v>6860</v>
      </c>
      <c r="L4018" t="s">
        <v>6861</v>
      </c>
      <c r="M4018" t="s">
        <v>6907</v>
      </c>
      <c r="N4018">
        <v>9</v>
      </c>
      <c r="O4018" t="s">
        <v>6972</v>
      </c>
      <c r="P4018" t="s">
        <v>7528</v>
      </c>
      <c r="Q4018">
        <v>8</v>
      </c>
      <c r="R4018">
        <v>2</v>
      </c>
      <c r="S4018">
        <v>3.39</v>
      </c>
      <c r="T4018">
        <v>3.45</v>
      </c>
      <c r="U4018">
        <v>409.45</v>
      </c>
      <c r="V4018">
        <v>120.95</v>
      </c>
      <c r="W4018">
        <v>2.23</v>
      </c>
      <c r="X4018">
        <v>9.5299999999999994</v>
      </c>
      <c r="Y4018">
        <v>6.57</v>
      </c>
      <c r="Z4018">
        <v>2</v>
      </c>
      <c r="AA4018" t="s">
        <v>4250</v>
      </c>
      <c r="AB4018">
        <v>0</v>
      </c>
      <c r="AC4018">
        <v>3</v>
      </c>
      <c r="AD4018">
        <v>3.226785714285715</v>
      </c>
      <c r="AF4018" t="s">
        <v>7949</v>
      </c>
      <c r="AI4018">
        <v>0</v>
      </c>
      <c r="AJ4018">
        <v>0</v>
      </c>
      <c r="AM4018" t="s">
        <v>20019</v>
      </c>
    </row>
    <row r="4019" spans="1:39" x14ac:dyDescent="0.25">
      <c r="A4019" t="s">
        <v>5802</v>
      </c>
      <c r="B4019" t="s">
        <v>4841</v>
      </c>
      <c r="C4019" t="s">
        <v>4842</v>
      </c>
      <c r="D4019">
        <v>99.1</v>
      </c>
      <c r="E4019" t="s">
        <v>4845</v>
      </c>
      <c r="F4019">
        <v>7</v>
      </c>
      <c r="I4019" t="s">
        <v>6584</v>
      </c>
      <c r="K4019" t="s">
        <v>6860</v>
      </c>
      <c r="L4019" t="s">
        <v>6861</v>
      </c>
      <c r="M4019" t="s">
        <v>6908</v>
      </c>
      <c r="N4019">
        <v>8</v>
      </c>
      <c r="O4019" t="s">
        <v>6973</v>
      </c>
      <c r="P4019" t="s">
        <v>7528</v>
      </c>
      <c r="Q4019">
        <v>8</v>
      </c>
      <c r="R4019">
        <v>2</v>
      </c>
      <c r="S4019">
        <v>3.39</v>
      </c>
      <c r="T4019">
        <v>3.45</v>
      </c>
      <c r="U4019">
        <v>409.45</v>
      </c>
      <c r="V4019">
        <v>120.95</v>
      </c>
      <c r="W4019">
        <v>2.23</v>
      </c>
      <c r="X4019">
        <v>9.5299999999999994</v>
      </c>
      <c r="Y4019">
        <v>6.57</v>
      </c>
      <c r="Z4019">
        <v>2</v>
      </c>
      <c r="AA4019" t="s">
        <v>4250</v>
      </c>
      <c r="AB4019">
        <v>0</v>
      </c>
      <c r="AC4019">
        <v>3</v>
      </c>
      <c r="AD4019">
        <v>3.226785714285715</v>
      </c>
      <c r="AF4019" t="s">
        <v>7949</v>
      </c>
      <c r="AI4019">
        <v>0</v>
      </c>
      <c r="AJ4019">
        <v>0</v>
      </c>
      <c r="AM4019" t="s">
        <v>20019</v>
      </c>
    </row>
    <row r="4020" spans="1:39" x14ac:dyDescent="0.25">
      <c r="A4020" t="s">
        <v>10687</v>
      </c>
      <c r="B4020" t="s">
        <v>4841</v>
      </c>
      <c r="C4020" t="s">
        <v>4842</v>
      </c>
      <c r="D4020">
        <v>99.1</v>
      </c>
      <c r="E4020" t="s">
        <v>4845</v>
      </c>
      <c r="F4020">
        <v>7</v>
      </c>
      <c r="I4020" t="s">
        <v>13858</v>
      </c>
      <c r="K4020" t="s">
        <v>6860</v>
      </c>
      <c r="L4020" t="s">
        <v>6861</v>
      </c>
      <c r="M4020" t="s">
        <v>15042</v>
      </c>
      <c r="N4020">
        <v>9</v>
      </c>
      <c r="O4020" t="s">
        <v>15389</v>
      </c>
      <c r="P4020" t="s">
        <v>18339</v>
      </c>
      <c r="Q4020">
        <v>5</v>
      </c>
      <c r="R4020">
        <v>1</v>
      </c>
      <c r="S4020">
        <v>0.97</v>
      </c>
      <c r="T4020">
        <v>1</v>
      </c>
      <c r="U4020">
        <v>366.47</v>
      </c>
      <c r="V4020">
        <v>91.71</v>
      </c>
      <c r="W4020">
        <v>2.4500000000000002</v>
      </c>
      <c r="Y4020">
        <v>6.21</v>
      </c>
      <c r="Z4020">
        <v>1</v>
      </c>
      <c r="AA4020" t="s">
        <v>4250</v>
      </c>
      <c r="AB4020">
        <v>0</v>
      </c>
      <c r="AC4020">
        <v>3</v>
      </c>
      <c r="AD4020">
        <v>5.7301190476190476</v>
      </c>
      <c r="AF4020" t="s">
        <v>7949</v>
      </c>
      <c r="AI4020">
        <v>0</v>
      </c>
      <c r="AJ4020">
        <v>0</v>
      </c>
      <c r="AM4020" t="s">
        <v>20019</v>
      </c>
    </row>
    <row r="4021" spans="1:39" x14ac:dyDescent="0.25">
      <c r="A4021" t="s">
        <v>10687</v>
      </c>
      <c r="B4021" t="s">
        <v>4841</v>
      </c>
      <c r="C4021" t="s">
        <v>4842</v>
      </c>
      <c r="D4021">
        <v>99.1</v>
      </c>
      <c r="E4021" t="s">
        <v>4845</v>
      </c>
      <c r="F4021">
        <v>7</v>
      </c>
      <c r="I4021" t="s">
        <v>13859</v>
      </c>
      <c r="K4021" t="s">
        <v>6860</v>
      </c>
      <c r="M4021" t="s">
        <v>15002</v>
      </c>
      <c r="N4021">
        <v>8</v>
      </c>
      <c r="O4021" t="s">
        <v>15332</v>
      </c>
      <c r="P4021" t="s">
        <v>18339</v>
      </c>
      <c r="Q4021">
        <v>5</v>
      </c>
      <c r="R4021">
        <v>1</v>
      </c>
      <c r="S4021">
        <v>0.97</v>
      </c>
      <c r="T4021">
        <v>1</v>
      </c>
      <c r="U4021">
        <v>366.47</v>
      </c>
      <c r="V4021">
        <v>91.71</v>
      </c>
      <c r="W4021">
        <v>2.4500000000000002</v>
      </c>
      <c r="Y4021">
        <v>6.21</v>
      </c>
      <c r="Z4021">
        <v>1</v>
      </c>
      <c r="AA4021" t="s">
        <v>4250</v>
      </c>
      <c r="AB4021">
        <v>0</v>
      </c>
      <c r="AC4021">
        <v>3</v>
      </c>
      <c r="AD4021">
        <v>5.7301190476190476</v>
      </c>
      <c r="AF4021" t="s">
        <v>7949</v>
      </c>
      <c r="AI4021">
        <v>0</v>
      </c>
      <c r="AJ4021">
        <v>0</v>
      </c>
      <c r="AM4021" t="s">
        <v>20019</v>
      </c>
    </row>
    <row r="4022" spans="1:39" x14ac:dyDescent="0.25">
      <c r="A4022" t="s">
        <v>10688</v>
      </c>
      <c r="B4022" t="s">
        <v>4841</v>
      </c>
      <c r="C4022" t="s">
        <v>4842</v>
      </c>
      <c r="D4022">
        <v>99.8</v>
      </c>
      <c r="E4022" t="s">
        <v>4845</v>
      </c>
      <c r="F4022">
        <v>7</v>
      </c>
      <c r="I4022" t="s">
        <v>13860</v>
      </c>
      <c r="K4022" t="s">
        <v>6860</v>
      </c>
      <c r="L4022" t="s">
        <v>6861</v>
      </c>
      <c r="M4022" t="s">
        <v>14987</v>
      </c>
      <c r="N4022">
        <v>9</v>
      </c>
      <c r="O4022" t="s">
        <v>15311</v>
      </c>
      <c r="P4022" t="s">
        <v>18340</v>
      </c>
      <c r="Q4022">
        <v>6</v>
      </c>
      <c r="R4022">
        <v>2</v>
      </c>
      <c r="S4022">
        <v>1.67</v>
      </c>
      <c r="T4022">
        <v>1.67</v>
      </c>
      <c r="U4022">
        <v>422.82</v>
      </c>
      <c r="V4022">
        <v>98.83</v>
      </c>
      <c r="W4022">
        <v>3.19</v>
      </c>
      <c r="X4022">
        <v>10.24</v>
      </c>
      <c r="Y4022">
        <v>4.87</v>
      </c>
      <c r="Z4022">
        <v>2</v>
      </c>
      <c r="AA4022" t="s">
        <v>4250</v>
      </c>
      <c r="AB4022">
        <v>0</v>
      </c>
      <c r="AC4022">
        <v>6</v>
      </c>
      <c r="AD4022">
        <v>4.7569523809523808</v>
      </c>
      <c r="AF4022" t="s">
        <v>7949</v>
      </c>
      <c r="AI4022">
        <v>0</v>
      </c>
      <c r="AJ4022">
        <v>0</v>
      </c>
      <c r="AM4022" t="s">
        <v>20019</v>
      </c>
    </row>
    <row r="4023" spans="1:39" x14ac:dyDescent="0.25">
      <c r="A4023" t="s">
        <v>10027</v>
      </c>
      <c r="B4023" t="s">
        <v>4841</v>
      </c>
      <c r="C4023" t="s">
        <v>4842</v>
      </c>
      <c r="D4023">
        <v>100</v>
      </c>
      <c r="E4023" t="s">
        <v>4845</v>
      </c>
      <c r="F4023">
        <v>7</v>
      </c>
      <c r="K4023" t="s">
        <v>6860</v>
      </c>
      <c r="L4023" t="s">
        <v>6861</v>
      </c>
      <c r="M4023" t="s">
        <v>15063</v>
      </c>
      <c r="N4023">
        <v>9</v>
      </c>
      <c r="O4023" t="s">
        <v>15416</v>
      </c>
      <c r="P4023" t="s">
        <v>17679</v>
      </c>
      <c r="Q4023">
        <v>6</v>
      </c>
      <c r="R4023">
        <v>1</v>
      </c>
      <c r="S4023">
        <v>2.97</v>
      </c>
      <c r="T4023">
        <v>2.97</v>
      </c>
      <c r="U4023">
        <v>375.43</v>
      </c>
      <c r="V4023">
        <v>89.86</v>
      </c>
      <c r="W4023">
        <v>3.1</v>
      </c>
      <c r="Y4023">
        <v>3.67</v>
      </c>
      <c r="Z4023">
        <v>2</v>
      </c>
      <c r="AA4023" t="s">
        <v>4250</v>
      </c>
      <c r="AB4023">
        <v>0</v>
      </c>
      <c r="AC4023">
        <v>1</v>
      </c>
      <c r="AD4023">
        <v>5.2381190476190467</v>
      </c>
      <c r="AF4023" t="s">
        <v>7949</v>
      </c>
      <c r="AI4023">
        <v>0</v>
      </c>
      <c r="AJ4023">
        <v>0</v>
      </c>
      <c r="AK4023" t="s">
        <v>19914</v>
      </c>
      <c r="AL4023" t="s">
        <v>19914</v>
      </c>
      <c r="AM4023" t="s">
        <v>20019</v>
      </c>
    </row>
    <row r="4024" spans="1:39" x14ac:dyDescent="0.25">
      <c r="A4024" t="s">
        <v>10689</v>
      </c>
      <c r="B4024" t="s">
        <v>4841</v>
      </c>
      <c r="C4024" t="s">
        <v>4842</v>
      </c>
      <c r="D4024">
        <v>100</v>
      </c>
      <c r="E4024" t="s">
        <v>4845</v>
      </c>
      <c r="F4024">
        <v>7</v>
      </c>
      <c r="K4024" t="s">
        <v>6860</v>
      </c>
      <c r="L4024" t="s">
        <v>6861</v>
      </c>
      <c r="M4024" t="s">
        <v>15162</v>
      </c>
      <c r="N4024">
        <v>9</v>
      </c>
      <c r="O4024" t="s">
        <v>15542</v>
      </c>
      <c r="P4024" t="s">
        <v>18341</v>
      </c>
      <c r="Q4024">
        <v>6</v>
      </c>
      <c r="R4024">
        <v>1</v>
      </c>
      <c r="S4024">
        <v>4.47</v>
      </c>
      <c r="T4024">
        <v>4.47</v>
      </c>
      <c r="U4024">
        <v>453.93</v>
      </c>
      <c r="V4024">
        <v>78.849999999999994</v>
      </c>
      <c r="W4024">
        <v>6.08</v>
      </c>
      <c r="Y4024">
        <v>4.84</v>
      </c>
      <c r="Z4024">
        <v>5</v>
      </c>
      <c r="AA4024" t="s">
        <v>4250</v>
      </c>
      <c r="AB4024">
        <v>1</v>
      </c>
      <c r="AC4024">
        <v>6</v>
      </c>
      <c r="AD4024">
        <v>3.4274047619047621</v>
      </c>
      <c r="AF4024" t="s">
        <v>7949</v>
      </c>
      <c r="AI4024">
        <v>0</v>
      </c>
      <c r="AJ4024">
        <v>0</v>
      </c>
      <c r="AK4024" t="s">
        <v>19962</v>
      </c>
      <c r="AL4024" t="s">
        <v>19962</v>
      </c>
      <c r="AM4024" t="s">
        <v>20019</v>
      </c>
    </row>
    <row r="4025" spans="1:39" x14ac:dyDescent="0.25">
      <c r="A4025" t="s">
        <v>10690</v>
      </c>
      <c r="B4025" t="s">
        <v>4841</v>
      </c>
      <c r="C4025" t="s">
        <v>4842</v>
      </c>
      <c r="D4025">
        <v>100</v>
      </c>
      <c r="E4025" t="s">
        <v>4845</v>
      </c>
      <c r="F4025">
        <v>7</v>
      </c>
      <c r="K4025" t="s">
        <v>6860</v>
      </c>
      <c r="M4025" t="s">
        <v>14973</v>
      </c>
      <c r="N4025">
        <v>8</v>
      </c>
      <c r="O4025" t="s">
        <v>15434</v>
      </c>
      <c r="P4025" t="s">
        <v>18342</v>
      </c>
      <c r="Q4025">
        <v>7</v>
      </c>
      <c r="R4025">
        <v>1</v>
      </c>
      <c r="S4025">
        <v>-1.25</v>
      </c>
      <c r="T4025">
        <v>-1.21</v>
      </c>
      <c r="U4025">
        <v>347.38</v>
      </c>
      <c r="V4025">
        <v>102.29</v>
      </c>
      <c r="W4025">
        <v>0.91</v>
      </c>
      <c r="Y4025">
        <v>6.34</v>
      </c>
      <c r="Z4025">
        <v>3</v>
      </c>
      <c r="AA4025" t="s">
        <v>4250</v>
      </c>
      <c r="AB4025">
        <v>0</v>
      </c>
      <c r="AC4025">
        <v>3</v>
      </c>
      <c r="AD4025">
        <v>5.4236666666666657</v>
      </c>
      <c r="AF4025" t="s">
        <v>7949</v>
      </c>
      <c r="AI4025">
        <v>0</v>
      </c>
      <c r="AJ4025">
        <v>0</v>
      </c>
      <c r="AK4025" t="s">
        <v>19834</v>
      </c>
      <c r="AL4025" t="s">
        <v>19834</v>
      </c>
      <c r="AM4025" t="s">
        <v>20019</v>
      </c>
    </row>
    <row r="4026" spans="1:39" x14ac:dyDescent="0.25">
      <c r="A4026" t="s">
        <v>10691</v>
      </c>
      <c r="B4026" t="s">
        <v>4841</v>
      </c>
      <c r="C4026" t="s">
        <v>4842</v>
      </c>
      <c r="D4026">
        <v>100</v>
      </c>
      <c r="E4026" t="s">
        <v>4845</v>
      </c>
      <c r="F4026">
        <v>7</v>
      </c>
      <c r="K4026" t="s">
        <v>6860</v>
      </c>
      <c r="L4026" t="s">
        <v>6861</v>
      </c>
      <c r="M4026" t="s">
        <v>14985</v>
      </c>
      <c r="N4026">
        <v>9</v>
      </c>
      <c r="O4026" t="s">
        <v>15594</v>
      </c>
      <c r="P4026" t="s">
        <v>18343</v>
      </c>
      <c r="Q4026">
        <v>5</v>
      </c>
      <c r="R4026">
        <v>4</v>
      </c>
      <c r="S4026">
        <v>2.57</v>
      </c>
      <c r="T4026">
        <v>2.57</v>
      </c>
      <c r="U4026">
        <v>498.71</v>
      </c>
      <c r="V4026">
        <v>127.84</v>
      </c>
      <c r="W4026">
        <v>2.2200000000000002</v>
      </c>
      <c r="Y4026">
        <v>0</v>
      </c>
      <c r="Z4026">
        <v>0</v>
      </c>
      <c r="AA4026" t="s">
        <v>4250</v>
      </c>
      <c r="AB4026">
        <v>0</v>
      </c>
      <c r="AC4026">
        <v>16</v>
      </c>
      <c r="AD4026">
        <v>2.7242142857142859</v>
      </c>
      <c r="AF4026" t="s">
        <v>7949</v>
      </c>
      <c r="AI4026">
        <v>0</v>
      </c>
      <c r="AJ4026">
        <v>0</v>
      </c>
      <c r="AK4026" t="s">
        <v>19986</v>
      </c>
      <c r="AL4026" t="s">
        <v>19986</v>
      </c>
      <c r="AM4026" t="s">
        <v>20019</v>
      </c>
    </row>
    <row r="4027" spans="1:39" x14ac:dyDescent="0.25">
      <c r="A4027" t="s">
        <v>10692</v>
      </c>
      <c r="B4027" t="s">
        <v>4841</v>
      </c>
      <c r="C4027" t="s">
        <v>4842</v>
      </c>
      <c r="D4027">
        <v>100</v>
      </c>
      <c r="E4027" t="s">
        <v>4845</v>
      </c>
      <c r="F4027">
        <v>7</v>
      </c>
      <c r="K4027" t="s">
        <v>6860</v>
      </c>
      <c r="M4027" t="s">
        <v>6865</v>
      </c>
      <c r="N4027">
        <v>8</v>
      </c>
      <c r="O4027" t="s">
        <v>15342</v>
      </c>
      <c r="P4027" t="s">
        <v>18344</v>
      </c>
      <c r="Q4027">
        <v>6</v>
      </c>
      <c r="R4027">
        <v>4</v>
      </c>
      <c r="S4027">
        <v>3.33</v>
      </c>
      <c r="T4027">
        <v>4.47</v>
      </c>
      <c r="U4027">
        <v>574.72</v>
      </c>
      <c r="V4027">
        <v>133.99</v>
      </c>
      <c r="W4027">
        <v>3.55</v>
      </c>
      <c r="X4027">
        <v>13.87</v>
      </c>
      <c r="Y4027">
        <v>8.4600000000000009</v>
      </c>
      <c r="Z4027">
        <v>3</v>
      </c>
      <c r="AA4027" t="s">
        <v>4250</v>
      </c>
      <c r="AB4027">
        <v>1</v>
      </c>
      <c r="AC4027">
        <v>16</v>
      </c>
      <c r="AD4027">
        <v>1.37</v>
      </c>
      <c r="AF4027" t="s">
        <v>7949</v>
      </c>
      <c r="AI4027">
        <v>0</v>
      </c>
      <c r="AJ4027">
        <v>0</v>
      </c>
      <c r="AK4027" t="s">
        <v>19875</v>
      </c>
      <c r="AL4027" t="s">
        <v>19875</v>
      </c>
      <c r="AM4027" t="s">
        <v>20019</v>
      </c>
    </row>
    <row r="4028" spans="1:39" x14ac:dyDescent="0.25">
      <c r="A4028" t="s">
        <v>10693</v>
      </c>
      <c r="B4028" t="s">
        <v>4841</v>
      </c>
      <c r="C4028" t="s">
        <v>4842</v>
      </c>
      <c r="D4028">
        <v>100</v>
      </c>
      <c r="E4028" t="s">
        <v>4845</v>
      </c>
      <c r="F4028">
        <v>7</v>
      </c>
      <c r="K4028" t="s">
        <v>6860</v>
      </c>
      <c r="M4028" t="s">
        <v>6865</v>
      </c>
      <c r="N4028">
        <v>8</v>
      </c>
      <c r="O4028" t="s">
        <v>15342</v>
      </c>
      <c r="P4028" t="s">
        <v>18345</v>
      </c>
      <c r="Q4028">
        <v>5</v>
      </c>
      <c r="R4028">
        <v>3</v>
      </c>
      <c r="S4028">
        <v>3.82</v>
      </c>
      <c r="T4028">
        <v>4.99</v>
      </c>
      <c r="U4028">
        <v>545.72</v>
      </c>
      <c r="V4028">
        <v>90.9</v>
      </c>
      <c r="W4028">
        <v>4.76</v>
      </c>
      <c r="X4028">
        <v>13.98</v>
      </c>
      <c r="Y4028">
        <v>8.5399999999999991</v>
      </c>
      <c r="Z4028">
        <v>3</v>
      </c>
      <c r="AA4028" t="s">
        <v>4250</v>
      </c>
      <c r="AB4028">
        <v>1</v>
      </c>
      <c r="AC4028">
        <v>15</v>
      </c>
      <c r="AD4028">
        <v>1.9616666666666669</v>
      </c>
      <c r="AF4028" t="s">
        <v>7952</v>
      </c>
      <c r="AI4028">
        <v>0</v>
      </c>
      <c r="AJ4028">
        <v>0</v>
      </c>
      <c r="AK4028" t="s">
        <v>19875</v>
      </c>
      <c r="AL4028" t="s">
        <v>19875</v>
      </c>
      <c r="AM4028" t="s">
        <v>20019</v>
      </c>
    </row>
    <row r="4029" spans="1:39" x14ac:dyDescent="0.25">
      <c r="A4029" t="s">
        <v>10694</v>
      </c>
      <c r="B4029" t="s">
        <v>4841</v>
      </c>
      <c r="C4029" t="s">
        <v>4842</v>
      </c>
      <c r="D4029">
        <v>100</v>
      </c>
      <c r="E4029" t="s">
        <v>4845</v>
      </c>
      <c r="F4029">
        <v>7</v>
      </c>
      <c r="K4029" t="s">
        <v>6860</v>
      </c>
      <c r="M4029" t="s">
        <v>6865</v>
      </c>
      <c r="N4029">
        <v>8</v>
      </c>
      <c r="O4029" t="s">
        <v>15470</v>
      </c>
      <c r="P4029" t="s">
        <v>18346</v>
      </c>
      <c r="Q4029">
        <v>7</v>
      </c>
      <c r="R4029">
        <v>4</v>
      </c>
      <c r="S4029">
        <v>1.83</v>
      </c>
      <c r="T4029">
        <v>2.72</v>
      </c>
      <c r="U4029">
        <v>560.70000000000005</v>
      </c>
      <c r="V4029">
        <v>112.16</v>
      </c>
      <c r="W4029">
        <v>3.75</v>
      </c>
      <c r="X4029">
        <v>13.97</v>
      </c>
      <c r="Y4029">
        <v>8.39</v>
      </c>
      <c r="Z4029">
        <v>3</v>
      </c>
      <c r="AA4029" t="s">
        <v>4250</v>
      </c>
      <c r="AB4029">
        <v>1</v>
      </c>
      <c r="AC4029">
        <v>14</v>
      </c>
      <c r="AD4029">
        <v>3.0663333333333331</v>
      </c>
      <c r="AF4029" t="s">
        <v>7949</v>
      </c>
      <c r="AI4029">
        <v>0</v>
      </c>
      <c r="AJ4029">
        <v>0</v>
      </c>
      <c r="AK4029" t="s">
        <v>19938</v>
      </c>
      <c r="AL4029" t="s">
        <v>19938</v>
      </c>
      <c r="AM4029" t="s">
        <v>20019</v>
      </c>
    </row>
    <row r="4030" spans="1:39" x14ac:dyDescent="0.25">
      <c r="A4030" t="s">
        <v>10695</v>
      </c>
      <c r="B4030" t="s">
        <v>4841</v>
      </c>
      <c r="C4030" t="s">
        <v>4842</v>
      </c>
      <c r="D4030">
        <v>100</v>
      </c>
      <c r="E4030" t="s">
        <v>4845</v>
      </c>
      <c r="F4030">
        <v>7</v>
      </c>
      <c r="K4030" t="s">
        <v>6860</v>
      </c>
      <c r="M4030" t="s">
        <v>15085</v>
      </c>
      <c r="N4030">
        <v>8</v>
      </c>
      <c r="O4030" t="s">
        <v>15441</v>
      </c>
      <c r="P4030" t="s">
        <v>18347</v>
      </c>
      <c r="Q4030">
        <v>6</v>
      </c>
      <c r="R4030">
        <v>5</v>
      </c>
      <c r="S4030">
        <v>1.76</v>
      </c>
      <c r="T4030">
        <v>3.34</v>
      </c>
      <c r="U4030">
        <v>518.65</v>
      </c>
      <c r="V4030">
        <v>94.65</v>
      </c>
      <c r="W4030">
        <v>3.02</v>
      </c>
      <c r="X4030">
        <v>13.89</v>
      </c>
      <c r="Y4030">
        <v>8.48</v>
      </c>
      <c r="Z4030">
        <v>2</v>
      </c>
      <c r="AA4030" t="s">
        <v>4250</v>
      </c>
      <c r="AB4030">
        <v>1</v>
      </c>
      <c r="AC4030">
        <v>10</v>
      </c>
      <c r="AD4030">
        <v>3.4350000000000001</v>
      </c>
      <c r="AF4030" t="s">
        <v>7949</v>
      </c>
      <c r="AI4030">
        <v>0</v>
      </c>
      <c r="AJ4030">
        <v>0</v>
      </c>
      <c r="AK4030" t="s">
        <v>19925</v>
      </c>
      <c r="AL4030" t="s">
        <v>19925</v>
      </c>
      <c r="AM4030" t="s">
        <v>20019</v>
      </c>
    </row>
    <row r="4031" spans="1:39" x14ac:dyDescent="0.25">
      <c r="A4031" t="s">
        <v>10626</v>
      </c>
      <c r="B4031" t="s">
        <v>4841</v>
      </c>
      <c r="C4031" t="s">
        <v>4842</v>
      </c>
      <c r="D4031">
        <v>100</v>
      </c>
      <c r="E4031" t="s">
        <v>4845</v>
      </c>
      <c r="F4031">
        <v>7</v>
      </c>
      <c r="K4031" t="s">
        <v>6860</v>
      </c>
      <c r="L4031" t="s">
        <v>6861</v>
      </c>
      <c r="M4031" t="s">
        <v>15004</v>
      </c>
      <c r="N4031">
        <v>9</v>
      </c>
      <c r="O4031" t="s">
        <v>15334</v>
      </c>
      <c r="P4031" t="s">
        <v>18278</v>
      </c>
      <c r="Q4031">
        <v>7</v>
      </c>
      <c r="R4031">
        <v>1</v>
      </c>
      <c r="S4031">
        <v>1.82</v>
      </c>
      <c r="T4031">
        <v>1.98</v>
      </c>
      <c r="U4031">
        <v>398.47</v>
      </c>
      <c r="V4031">
        <v>88.99</v>
      </c>
      <c r="W4031">
        <v>2.83</v>
      </c>
      <c r="Y4031">
        <v>7.1</v>
      </c>
      <c r="Z4031">
        <v>3</v>
      </c>
      <c r="AA4031" t="s">
        <v>4250</v>
      </c>
      <c r="AB4031">
        <v>0</v>
      </c>
      <c r="AC4031">
        <v>4</v>
      </c>
      <c r="AD4031">
        <v>5.5585476190476184</v>
      </c>
      <c r="AF4031" t="s">
        <v>7949</v>
      </c>
      <c r="AI4031">
        <v>0</v>
      </c>
      <c r="AJ4031">
        <v>0</v>
      </c>
      <c r="AK4031" t="s">
        <v>19837</v>
      </c>
      <c r="AL4031" t="s">
        <v>19837</v>
      </c>
      <c r="AM4031" t="s">
        <v>20019</v>
      </c>
    </row>
    <row r="4032" spans="1:39" x14ac:dyDescent="0.25">
      <c r="A4032" t="s">
        <v>8127</v>
      </c>
      <c r="B4032" t="s">
        <v>4841</v>
      </c>
      <c r="C4032" t="s">
        <v>4842</v>
      </c>
      <c r="D4032">
        <v>100</v>
      </c>
      <c r="E4032" t="s">
        <v>4845</v>
      </c>
      <c r="F4032">
        <v>7</v>
      </c>
      <c r="K4032" t="s">
        <v>6860</v>
      </c>
      <c r="L4032" t="s">
        <v>6861</v>
      </c>
      <c r="M4032" t="s">
        <v>15004</v>
      </c>
      <c r="N4032">
        <v>9</v>
      </c>
      <c r="O4032" t="s">
        <v>15334</v>
      </c>
      <c r="P4032" t="s">
        <v>15780</v>
      </c>
      <c r="Q4032">
        <v>7</v>
      </c>
      <c r="R4032">
        <v>1</v>
      </c>
      <c r="S4032">
        <v>2.93</v>
      </c>
      <c r="T4032">
        <v>3.02</v>
      </c>
      <c r="U4032">
        <v>452.44</v>
      </c>
      <c r="V4032">
        <v>88.99</v>
      </c>
      <c r="W4032">
        <v>3.72</v>
      </c>
      <c r="Y4032">
        <v>6.92</v>
      </c>
      <c r="Z4032">
        <v>3</v>
      </c>
      <c r="AA4032" t="s">
        <v>4250</v>
      </c>
      <c r="AB4032">
        <v>0</v>
      </c>
      <c r="AC4032">
        <v>4</v>
      </c>
      <c r="AD4032">
        <v>4.6980476190476192</v>
      </c>
      <c r="AF4032" t="s">
        <v>7949</v>
      </c>
      <c r="AI4032">
        <v>0</v>
      </c>
      <c r="AJ4032">
        <v>0</v>
      </c>
      <c r="AK4032" t="s">
        <v>19837</v>
      </c>
      <c r="AL4032" t="s">
        <v>19837</v>
      </c>
      <c r="AM4032" t="s">
        <v>20019</v>
      </c>
    </row>
    <row r="4033" spans="1:39" x14ac:dyDescent="0.25">
      <c r="A4033" t="s">
        <v>10696</v>
      </c>
      <c r="B4033" t="s">
        <v>4841</v>
      </c>
      <c r="C4033" t="s">
        <v>4842</v>
      </c>
      <c r="D4033">
        <v>100</v>
      </c>
      <c r="E4033" t="s">
        <v>4845</v>
      </c>
      <c r="F4033">
        <v>7</v>
      </c>
      <c r="K4033" t="s">
        <v>6860</v>
      </c>
      <c r="L4033" t="s">
        <v>6861</v>
      </c>
      <c r="M4033" t="s">
        <v>15038</v>
      </c>
      <c r="N4033">
        <v>9</v>
      </c>
      <c r="O4033" t="s">
        <v>15447</v>
      </c>
      <c r="P4033" t="s">
        <v>18348</v>
      </c>
      <c r="Q4033">
        <v>5</v>
      </c>
      <c r="R4033">
        <v>1</v>
      </c>
      <c r="S4033">
        <v>0.22</v>
      </c>
      <c r="T4033">
        <v>0.24</v>
      </c>
      <c r="U4033">
        <v>357.42</v>
      </c>
      <c r="V4033">
        <v>84.47</v>
      </c>
      <c r="W4033">
        <v>2.48</v>
      </c>
      <c r="Y4033">
        <v>5.86</v>
      </c>
      <c r="Z4033">
        <v>3</v>
      </c>
      <c r="AA4033" t="s">
        <v>4250</v>
      </c>
      <c r="AB4033">
        <v>0</v>
      </c>
      <c r="AC4033">
        <v>3</v>
      </c>
      <c r="AD4033">
        <v>5.833333333333333</v>
      </c>
      <c r="AF4033" t="s">
        <v>7949</v>
      </c>
      <c r="AI4033">
        <v>0</v>
      </c>
      <c r="AJ4033">
        <v>0</v>
      </c>
      <c r="AK4033" t="s">
        <v>19929</v>
      </c>
      <c r="AL4033" t="s">
        <v>19929</v>
      </c>
      <c r="AM4033" t="s">
        <v>20019</v>
      </c>
    </row>
    <row r="4034" spans="1:39" x14ac:dyDescent="0.25">
      <c r="A4034" t="s">
        <v>10696</v>
      </c>
      <c r="B4034" t="s">
        <v>4841</v>
      </c>
      <c r="C4034" t="s">
        <v>4842</v>
      </c>
      <c r="D4034">
        <v>100</v>
      </c>
      <c r="E4034" t="s">
        <v>4845</v>
      </c>
      <c r="F4034">
        <v>7</v>
      </c>
      <c r="K4034" t="s">
        <v>6860</v>
      </c>
      <c r="L4034" t="s">
        <v>6861</v>
      </c>
      <c r="M4034" t="s">
        <v>6891</v>
      </c>
      <c r="N4034">
        <v>9</v>
      </c>
      <c r="O4034" t="s">
        <v>15446</v>
      </c>
      <c r="P4034" t="s">
        <v>18348</v>
      </c>
      <c r="Q4034">
        <v>5</v>
      </c>
      <c r="R4034">
        <v>1</v>
      </c>
      <c r="S4034">
        <v>0.22</v>
      </c>
      <c r="T4034">
        <v>0.24</v>
      </c>
      <c r="U4034">
        <v>357.42</v>
      </c>
      <c r="V4034">
        <v>84.47</v>
      </c>
      <c r="W4034">
        <v>2.48</v>
      </c>
      <c r="Y4034">
        <v>5.86</v>
      </c>
      <c r="Z4034">
        <v>3</v>
      </c>
      <c r="AA4034" t="s">
        <v>4250</v>
      </c>
      <c r="AB4034">
        <v>0</v>
      </c>
      <c r="AC4034">
        <v>3</v>
      </c>
      <c r="AD4034">
        <v>5.833333333333333</v>
      </c>
      <c r="AF4034" t="s">
        <v>7949</v>
      </c>
      <c r="AI4034">
        <v>0</v>
      </c>
      <c r="AJ4034">
        <v>0</v>
      </c>
      <c r="AK4034" t="s">
        <v>19928</v>
      </c>
      <c r="AL4034" t="s">
        <v>19928</v>
      </c>
      <c r="AM4034" t="s">
        <v>20019</v>
      </c>
    </row>
    <row r="4035" spans="1:39" x14ac:dyDescent="0.25">
      <c r="A4035" t="s">
        <v>10697</v>
      </c>
      <c r="B4035" t="s">
        <v>4841</v>
      </c>
      <c r="C4035" t="s">
        <v>4842</v>
      </c>
      <c r="D4035">
        <v>100</v>
      </c>
      <c r="E4035" t="s">
        <v>4845</v>
      </c>
      <c r="F4035">
        <v>7</v>
      </c>
      <c r="K4035" t="s">
        <v>6860</v>
      </c>
      <c r="L4035" t="s">
        <v>6861</v>
      </c>
      <c r="M4035" t="s">
        <v>15012</v>
      </c>
      <c r="N4035">
        <v>9</v>
      </c>
      <c r="O4035" t="s">
        <v>15348</v>
      </c>
      <c r="P4035" t="s">
        <v>18349</v>
      </c>
      <c r="Q4035">
        <v>7</v>
      </c>
      <c r="R4035">
        <v>3</v>
      </c>
      <c r="S4035">
        <v>3.05</v>
      </c>
      <c r="T4035">
        <v>3.1</v>
      </c>
      <c r="U4035">
        <v>508.66</v>
      </c>
      <c r="V4035">
        <v>110.88</v>
      </c>
      <c r="W4035">
        <v>2.84</v>
      </c>
      <c r="X4035">
        <v>13.48</v>
      </c>
      <c r="Y4035">
        <v>6.47</v>
      </c>
      <c r="Z4035">
        <v>2</v>
      </c>
      <c r="AA4035" t="s">
        <v>4250</v>
      </c>
      <c r="AB4035">
        <v>1</v>
      </c>
      <c r="AC4035">
        <v>9</v>
      </c>
      <c r="AD4035">
        <v>2.8956666666666671</v>
      </c>
      <c r="AF4035" t="s">
        <v>7949</v>
      </c>
      <c r="AI4035">
        <v>0</v>
      </c>
      <c r="AJ4035">
        <v>0</v>
      </c>
      <c r="AK4035" t="s">
        <v>19881</v>
      </c>
      <c r="AL4035" t="s">
        <v>19881</v>
      </c>
      <c r="AM4035" t="s">
        <v>20019</v>
      </c>
    </row>
    <row r="4036" spans="1:39" x14ac:dyDescent="0.25">
      <c r="A4036" t="s">
        <v>10698</v>
      </c>
      <c r="B4036" t="s">
        <v>4841</v>
      </c>
      <c r="C4036" t="s">
        <v>4842</v>
      </c>
      <c r="D4036">
        <v>100</v>
      </c>
      <c r="E4036" t="s">
        <v>4845</v>
      </c>
      <c r="F4036">
        <v>7</v>
      </c>
      <c r="K4036" t="s">
        <v>6860</v>
      </c>
      <c r="M4036" t="s">
        <v>15089</v>
      </c>
      <c r="N4036">
        <v>8</v>
      </c>
      <c r="O4036" t="s">
        <v>15448</v>
      </c>
      <c r="P4036" t="s">
        <v>18350</v>
      </c>
      <c r="U4036">
        <v>1010.22</v>
      </c>
      <c r="Y4036">
        <v>0</v>
      </c>
      <c r="AI4036">
        <v>0</v>
      </c>
      <c r="AJ4036">
        <v>0</v>
      </c>
      <c r="AK4036" t="s">
        <v>19930</v>
      </c>
      <c r="AL4036" t="s">
        <v>19930</v>
      </c>
      <c r="AM4036" t="s">
        <v>20019</v>
      </c>
    </row>
    <row r="4037" spans="1:39" x14ac:dyDescent="0.25">
      <c r="A4037" t="s">
        <v>10293</v>
      </c>
      <c r="B4037" t="s">
        <v>4841</v>
      </c>
      <c r="C4037" t="s">
        <v>4842</v>
      </c>
      <c r="D4037">
        <v>100</v>
      </c>
      <c r="E4037" t="s">
        <v>4845</v>
      </c>
      <c r="F4037">
        <v>7</v>
      </c>
      <c r="K4037" t="s">
        <v>6860</v>
      </c>
      <c r="M4037" t="s">
        <v>15089</v>
      </c>
      <c r="N4037">
        <v>8</v>
      </c>
      <c r="O4037" t="s">
        <v>15448</v>
      </c>
      <c r="P4037" t="s">
        <v>17945</v>
      </c>
      <c r="U4037">
        <v>1024.25</v>
      </c>
      <c r="Y4037">
        <v>0</v>
      </c>
      <c r="AI4037">
        <v>0</v>
      </c>
      <c r="AJ4037">
        <v>0</v>
      </c>
      <c r="AK4037" t="s">
        <v>19930</v>
      </c>
      <c r="AL4037" t="s">
        <v>19930</v>
      </c>
      <c r="AM4037" t="s">
        <v>20019</v>
      </c>
    </row>
    <row r="4038" spans="1:39" x14ac:dyDescent="0.25">
      <c r="A4038" t="s">
        <v>10455</v>
      </c>
      <c r="B4038" t="s">
        <v>4841</v>
      </c>
      <c r="C4038" t="s">
        <v>4842</v>
      </c>
      <c r="D4038">
        <v>100</v>
      </c>
      <c r="E4038" t="s">
        <v>4845</v>
      </c>
      <c r="F4038">
        <v>7</v>
      </c>
      <c r="I4038" t="s">
        <v>13861</v>
      </c>
      <c r="K4038" t="s">
        <v>6860</v>
      </c>
      <c r="L4038" t="s">
        <v>6861</v>
      </c>
      <c r="M4038" t="s">
        <v>14972</v>
      </c>
      <c r="N4038">
        <v>8</v>
      </c>
      <c r="O4038" t="s">
        <v>15293</v>
      </c>
      <c r="P4038" t="s">
        <v>18107</v>
      </c>
      <c r="Q4038">
        <v>7</v>
      </c>
      <c r="R4038">
        <v>2</v>
      </c>
      <c r="S4038">
        <v>2.31</v>
      </c>
      <c r="T4038">
        <v>2.3199999999999998</v>
      </c>
      <c r="U4038">
        <v>459.38</v>
      </c>
      <c r="V4038">
        <v>111.72</v>
      </c>
      <c r="W4038">
        <v>3.02</v>
      </c>
      <c r="X4038">
        <v>8.9700000000000006</v>
      </c>
      <c r="Y4038">
        <v>3.63</v>
      </c>
      <c r="Z4038">
        <v>2</v>
      </c>
      <c r="AA4038" t="s">
        <v>4250</v>
      </c>
      <c r="AB4038">
        <v>0</v>
      </c>
      <c r="AC4038">
        <v>5</v>
      </c>
      <c r="AD4038">
        <v>3.911142857142857</v>
      </c>
      <c r="AF4038" t="s">
        <v>7949</v>
      </c>
      <c r="AI4038">
        <v>0</v>
      </c>
      <c r="AJ4038">
        <v>0</v>
      </c>
      <c r="AM4038" t="s">
        <v>20019</v>
      </c>
    </row>
    <row r="4039" spans="1:39" x14ac:dyDescent="0.25">
      <c r="A4039" t="s">
        <v>10699</v>
      </c>
      <c r="B4039" t="s">
        <v>4841</v>
      </c>
      <c r="C4039" t="s">
        <v>4842</v>
      </c>
      <c r="D4039">
        <v>100</v>
      </c>
      <c r="E4039" t="s">
        <v>4845</v>
      </c>
      <c r="F4039">
        <v>7</v>
      </c>
      <c r="K4039" t="s">
        <v>6860</v>
      </c>
      <c r="L4039" t="s">
        <v>6861</v>
      </c>
      <c r="M4039" t="s">
        <v>15099</v>
      </c>
      <c r="N4039">
        <v>9</v>
      </c>
      <c r="O4039" t="s">
        <v>15462</v>
      </c>
      <c r="P4039" t="s">
        <v>18351</v>
      </c>
      <c r="Q4039">
        <v>8</v>
      </c>
      <c r="R4039">
        <v>2</v>
      </c>
      <c r="S4039">
        <v>1.62</v>
      </c>
      <c r="T4039">
        <v>1.63</v>
      </c>
      <c r="U4039">
        <v>448.41</v>
      </c>
      <c r="V4039">
        <v>135.51</v>
      </c>
      <c r="W4039">
        <v>2.2599999999999998</v>
      </c>
      <c r="X4039">
        <v>9.27</v>
      </c>
      <c r="Y4039">
        <v>1.57</v>
      </c>
      <c r="Z4039">
        <v>2</v>
      </c>
      <c r="AA4039" t="s">
        <v>4250</v>
      </c>
      <c r="AB4039">
        <v>0</v>
      </c>
      <c r="AC4039">
        <v>6</v>
      </c>
      <c r="AD4039">
        <v>3.8685</v>
      </c>
      <c r="AF4039" t="s">
        <v>7949</v>
      </c>
      <c r="AI4039">
        <v>0</v>
      </c>
      <c r="AJ4039">
        <v>0</v>
      </c>
      <c r="AK4039" t="s">
        <v>19935</v>
      </c>
      <c r="AL4039" t="s">
        <v>19935</v>
      </c>
      <c r="AM4039" t="s">
        <v>20019</v>
      </c>
    </row>
    <row r="4040" spans="1:39" x14ac:dyDescent="0.25">
      <c r="A4040" t="s">
        <v>10699</v>
      </c>
      <c r="B4040" t="s">
        <v>4841</v>
      </c>
      <c r="C4040" t="s">
        <v>4842</v>
      </c>
      <c r="D4040">
        <v>100</v>
      </c>
      <c r="E4040" t="s">
        <v>4845</v>
      </c>
      <c r="F4040">
        <v>7</v>
      </c>
      <c r="I4040" t="s">
        <v>13862</v>
      </c>
      <c r="K4040" t="s">
        <v>6860</v>
      </c>
      <c r="L4040" t="s">
        <v>6861</v>
      </c>
      <c r="M4040" t="s">
        <v>15100</v>
      </c>
      <c r="N4040">
        <v>8</v>
      </c>
      <c r="O4040" t="s">
        <v>15463</v>
      </c>
      <c r="P4040" t="s">
        <v>18351</v>
      </c>
      <c r="Q4040">
        <v>8</v>
      </c>
      <c r="R4040">
        <v>2</v>
      </c>
      <c r="S4040">
        <v>1.62</v>
      </c>
      <c r="T4040">
        <v>1.63</v>
      </c>
      <c r="U4040">
        <v>448.41</v>
      </c>
      <c r="V4040">
        <v>135.51</v>
      </c>
      <c r="W4040">
        <v>2.2599999999999998</v>
      </c>
      <c r="X4040">
        <v>9.27</v>
      </c>
      <c r="Y4040">
        <v>1.57</v>
      </c>
      <c r="Z4040">
        <v>2</v>
      </c>
      <c r="AA4040" t="s">
        <v>4250</v>
      </c>
      <c r="AB4040">
        <v>0</v>
      </c>
      <c r="AC4040">
        <v>6</v>
      </c>
      <c r="AD4040">
        <v>3.8685</v>
      </c>
      <c r="AF4040" t="s">
        <v>7949</v>
      </c>
      <c r="AI4040">
        <v>0</v>
      </c>
      <c r="AJ4040">
        <v>0</v>
      </c>
      <c r="AM4040" t="s">
        <v>20019</v>
      </c>
    </row>
    <row r="4041" spans="1:39" x14ac:dyDescent="0.25">
      <c r="A4041" t="s">
        <v>10700</v>
      </c>
      <c r="B4041" t="s">
        <v>4841</v>
      </c>
      <c r="C4041" t="s">
        <v>4842</v>
      </c>
      <c r="D4041">
        <v>100</v>
      </c>
      <c r="E4041" t="s">
        <v>4845</v>
      </c>
      <c r="F4041">
        <v>7</v>
      </c>
      <c r="K4041" t="s">
        <v>6860</v>
      </c>
      <c r="L4041" t="s">
        <v>6861</v>
      </c>
      <c r="M4041" t="s">
        <v>14973</v>
      </c>
      <c r="N4041">
        <v>9</v>
      </c>
      <c r="O4041" t="s">
        <v>15556</v>
      </c>
      <c r="P4041" t="s">
        <v>18352</v>
      </c>
      <c r="Q4041">
        <v>5</v>
      </c>
      <c r="R4041">
        <v>1</v>
      </c>
      <c r="S4041">
        <v>5.59</v>
      </c>
      <c r="T4041">
        <v>6.03</v>
      </c>
      <c r="U4041">
        <v>622.77</v>
      </c>
      <c r="V4041">
        <v>72.959999999999994</v>
      </c>
      <c r="W4041">
        <v>7.35</v>
      </c>
      <c r="X4041">
        <v>12.85</v>
      </c>
      <c r="Y4041">
        <v>7.92</v>
      </c>
      <c r="Z4041">
        <v>5</v>
      </c>
      <c r="AA4041" t="s">
        <v>4250</v>
      </c>
      <c r="AB4041">
        <v>2</v>
      </c>
      <c r="AC4041">
        <v>10</v>
      </c>
      <c r="AD4041">
        <v>2.833333333333333</v>
      </c>
      <c r="AF4041" t="s">
        <v>7949</v>
      </c>
      <c r="AI4041">
        <v>0</v>
      </c>
      <c r="AJ4041">
        <v>0</v>
      </c>
      <c r="AK4041" t="s">
        <v>19969</v>
      </c>
      <c r="AL4041" t="s">
        <v>19969</v>
      </c>
      <c r="AM4041" t="s">
        <v>20019</v>
      </c>
    </row>
    <row r="4042" spans="1:39" x14ac:dyDescent="0.25">
      <c r="A4042" t="s">
        <v>10700</v>
      </c>
      <c r="B4042" t="s">
        <v>4841</v>
      </c>
      <c r="C4042" t="s">
        <v>4842</v>
      </c>
      <c r="D4042">
        <v>100</v>
      </c>
      <c r="E4042" t="s">
        <v>4845</v>
      </c>
      <c r="F4042">
        <v>7</v>
      </c>
      <c r="K4042" t="s">
        <v>6860</v>
      </c>
      <c r="M4042" t="s">
        <v>15174</v>
      </c>
      <c r="N4042">
        <v>8</v>
      </c>
      <c r="O4042" t="s">
        <v>15557</v>
      </c>
      <c r="P4042" t="s">
        <v>18352</v>
      </c>
      <c r="Q4042">
        <v>5</v>
      </c>
      <c r="R4042">
        <v>1</v>
      </c>
      <c r="S4042">
        <v>5.59</v>
      </c>
      <c r="T4042">
        <v>6.03</v>
      </c>
      <c r="U4042">
        <v>622.77</v>
      </c>
      <c r="V4042">
        <v>72.959999999999994</v>
      </c>
      <c r="W4042">
        <v>7.35</v>
      </c>
      <c r="X4042">
        <v>12.85</v>
      </c>
      <c r="Y4042">
        <v>7.92</v>
      </c>
      <c r="Z4042">
        <v>5</v>
      </c>
      <c r="AA4042" t="s">
        <v>4250</v>
      </c>
      <c r="AB4042">
        <v>2</v>
      </c>
      <c r="AC4042">
        <v>10</v>
      </c>
      <c r="AD4042">
        <v>2.833333333333333</v>
      </c>
      <c r="AF4042" t="s">
        <v>7949</v>
      </c>
      <c r="AI4042">
        <v>0</v>
      </c>
      <c r="AJ4042">
        <v>0</v>
      </c>
      <c r="AK4042" t="s">
        <v>19970</v>
      </c>
      <c r="AL4042" t="s">
        <v>19970</v>
      </c>
      <c r="AM4042" t="s">
        <v>20019</v>
      </c>
    </row>
    <row r="4043" spans="1:39" x14ac:dyDescent="0.25">
      <c r="A4043" t="s">
        <v>10701</v>
      </c>
      <c r="B4043" t="s">
        <v>4841</v>
      </c>
      <c r="C4043" t="s">
        <v>4842</v>
      </c>
      <c r="D4043">
        <v>100</v>
      </c>
      <c r="E4043" t="s">
        <v>4845</v>
      </c>
      <c r="F4043">
        <v>7</v>
      </c>
      <c r="K4043" t="s">
        <v>6860</v>
      </c>
      <c r="M4043" t="s">
        <v>6865</v>
      </c>
      <c r="N4043">
        <v>8</v>
      </c>
      <c r="O4043" t="s">
        <v>15300</v>
      </c>
      <c r="P4043" t="s">
        <v>18353</v>
      </c>
      <c r="Q4043">
        <v>5</v>
      </c>
      <c r="R4043">
        <v>3</v>
      </c>
      <c r="S4043">
        <v>3.17</v>
      </c>
      <c r="T4043">
        <v>5.17</v>
      </c>
      <c r="U4043">
        <v>557.67999999999995</v>
      </c>
      <c r="V4043">
        <v>90.9</v>
      </c>
      <c r="W4043">
        <v>3.73</v>
      </c>
      <c r="X4043">
        <v>13.88</v>
      </c>
      <c r="Y4043">
        <v>9.39</v>
      </c>
      <c r="Z4043">
        <v>2</v>
      </c>
      <c r="AA4043" t="s">
        <v>4250</v>
      </c>
      <c r="AB4043">
        <v>1</v>
      </c>
      <c r="AC4043">
        <v>14</v>
      </c>
      <c r="AD4043">
        <v>1.856666666666666</v>
      </c>
      <c r="AF4043" t="s">
        <v>7952</v>
      </c>
      <c r="AI4043">
        <v>0</v>
      </c>
      <c r="AJ4043">
        <v>0</v>
      </c>
      <c r="AK4043" t="s">
        <v>19855</v>
      </c>
      <c r="AL4043" t="s">
        <v>19855</v>
      </c>
      <c r="AM4043" t="s">
        <v>20019</v>
      </c>
    </row>
    <row r="4044" spans="1:39" x14ac:dyDescent="0.25">
      <c r="A4044" t="s">
        <v>10702</v>
      </c>
      <c r="B4044" t="s">
        <v>4841</v>
      </c>
      <c r="C4044" t="s">
        <v>4842</v>
      </c>
      <c r="D4044">
        <v>100</v>
      </c>
      <c r="E4044" t="s">
        <v>4845</v>
      </c>
      <c r="F4044">
        <v>7</v>
      </c>
      <c r="K4044" t="s">
        <v>6860</v>
      </c>
      <c r="M4044" t="s">
        <v>15159</v>
      </c>
      <c r="N4044">
        <v>8</v>
      </c>
      <c r="O4044" t="s">
        <v>15537</v>
      </c>
      <c r="P4044" t="s">
        <v>18354</v>
      </c>
      <c r="Q4044">
        <v>6</v>
      </c>
      <c r="R4044">
        <v>6</v>
      </c>
      <c r="S4044">
        <v>3.58</v>
      </c>
      <c r="T4044">
        <v>3.58</v>
      </c>
      <c r="U4044">
        <v>624.82000000000005</v>
      </c>
      <c r="V4044">
        <v>156.86000000000001</v>
      </c>
      <c r="W4044">
        <v>3.03</v>
      </c>
      <c r="X4044">
        <v>13.15</v>
      </c>
      <c r="Y4044">
        <v>0</v>
      </c>
      <c r="Z4044">
        <v>2</v>
      </c>
      <c r="AA4044" t="s">
        <v>4250</v>
      </c>
      <c r="AB4044">
        <v>2</v>
      </c>
      <c r="AC4044">
        <v>17</v>
      </c>
      <c r="AD4044">
        <v>1.92</v>
      </c>
      <c r="AF4044" t="s">
        <v>7949</v>
      </c>
      <c r="AI4044">
        <v>0</v>
      </c>
      <c r="AJ4044">
        <v>0</v>
      </c>
      <c r="AK4044" t="s">
        <v>19959</v>
      </c>
      <c r="AL4044" t="s">
        <v>19959</v>
      </c>
      <c r="AM4044" t="s">
        <v>20019</v>
      </c>
    </row>
    <row r="4045" spans="1:39" x14ac:dyDescent="0.25">
      <c r="A4045" t="s">
        <v>5459</v>
      </c>
      <c r="B4045" t="s">
        <v>4841</v>
      </c>
      <c r="C4045" t="s">
        <v>4842</v>
      </c>
      <c r="D4045">
        <v>100</v>
      </c>
      <c r="E4045" t="s">
        <v>4845</v>
      </c>
      <c r="F4045">
        <v>7</v>
      </c>
      <c r="K4045" t="s">
        <v>6860</v>
      </c>
      <c r="M4045" t="s">
        <v>15072</v>
      </c>
      <c r="N4045">
        <v>8</v>
      </c>
      <c r="O4045" t="s">
        <v>15425</v>
      </c>
      <c r="P4045" t="s">
        <v>7185</v>
      </c>
      <c r="Q4045">
        <v>8</v>
      </c>
      <c r="R4045">
        <v>3</v>
      </c>
      <c r="S4045">
        <v>5.12</v>
      </c>
      <c r="T4045">
        <v>5.18</v>
      </c>
      <c r="U4045">
        <v>660.79</v>
      </c>
      <c r="V4045">
        <v>136.87</v>
      </c>
      <c r="W4045">
        <v>2.63</v>
      </c>
      <c r="X4045">
        <v>13.89</v>
      </c>
      <c r="Y4045">
        <v>6.69</v>
      </c>
      <c r="Z4045">
        <v>3</v>
      </c>
      <c r="AA4045" t="s">
        <v>4250</v>
      </c>
      <c r="AB4045">
        <v>1</v>
      </c>
      <c r="AC4045">
        <v>13</v>
      </c>
      <c r="AD4045">
        <v>1.166666666666667</v>
      </c>
      <c r="AF4045" t="s">
        <v>7949</v>
      </c>
      <c r="AI4045">
        <v>0</v>
      </c>
      <c r="AJ4045">
        <v>0</v>
      </c>
      <c r="AK4045" t="s">
        <v>7966</v>
      </c>
      <c r="AL4045" t="s">
        <v>7966</v>
      </c>
      <c r="AM4045" t="s">
        <v>20019</v>
      </c>
    </row>
    <row r="4046" spans="1:39" x14ac:dyDescent="0.25">
      <c r="A4046" t="s">
        <v>5460</v>
      </c>
      <c r="B4046" t="s">
        <v>4841</v>
      </c>
      <c r="C4046" t="s">
        <v>4842</v>
      </c>
      <c r="D4046">
        <v>100</v>
      </c>
      <c r="E4046" t="s">
        <v>4845</v>
      </c>
      <c r="F4046">
        <v>7</v>
      </c>
      <c r="K4046" t="s">
        <v>6860</v>
      </c>
      <c r="M4046" t="s">
        <v>15072</v>
      </c>
      <c r="N4046">
        <v>8</v>
      </c>
      <c r="O4046" t="s">
        <v>15425</v>
      </c>
      <c r="P4046" t="s">
        <v>7186</v>
      </c>
      <c r="Q4046">
        <v>7</v>
      </c>
      <c r="R4046">
        <v>3</v>
      </c>
      <c r="S4046">
        <v>3.79</v>
      </c>
      <c r="T4046">
        <v>3.93</v>
      </c>
      <c r="U4046">
        <v>634.75</v>
      </c>
      <c r="V4046">
        <v>128.28</v>
      </c>
      <c r="W4046">
        <v>1.99</v>
      </c>
      <c r="X4046">
        <v>13.82</v>
      </c>
      <c r="Y4046">
        <v>7.08</v>
      </c>
      <c r="Z4046">
        <v>2</v>
      </c>
      <c r="AA4046" t="s">
        <v>4250</v>
      </c>
      <c r="AB4046">
        <v>1</v>
      </c>
      <c r="AC4046">
        <v>11</v>
      </c>
      <c r="AD4046">
        <v>1.8066666666666671</v>
      </c>
      <c r="AF4046" t="s">
        <v>7949</v>
      </c>
      <c r="AI4046">
        <v>0</v>
      </c>
      <c r="AJ4046">
        <v>0</v>
      </c>
      <c r="AK4046" t="s">
        <v>7966</v>
      </c>
      <c r="AL4046" t="s">
        <v>7966</v>
      </c>
      <c r="AM4046" t="s">
        <v>20019</v>
      </c>
    </row>
    <row r="4047" spans="1:39" x14ac:dyDescent="0.25">
      <c r="A4047" t="s">
        <v>10703</v>
      </c>
      <c r="B4047" t="s">
        <v>4841</v>
      </c>
      <c r="C4047" t="s">
        <v>4842</v>
      </c>
      <c r="D4047">
        <v>100</v>
      </c>
      <c r="E4047" t="s">
        <v>4845</v>
      </c>
      <c r="F4047">
        <v>7</v>
      </c>
      <c r="K4047" t="s">
        <v>6860</v>
      </c>
      <c r="M4047" t="s">
        <v>15169</v>
      </c>
      <c r="N4047">
        <v>8</v>
      </c>
      <c r="O4047" t="s">
        <v>15550</v>
      </c>
      <c r="P4047" t="s">
        <v>18355</v>
      </c>
      <c r="Q4047">
        <v>3</v>
      </c>
      <c r="R4047">
        <v>3</v>
      </c>
      <c r="S4047">
        <v>2.99</v>
      </c>
      <c r="T4047">
        <v>3.97</v>
      </c>
      <c r="U4047">
        <v>456.58</v>
      </c>
      <c r="V4047">
        <v>61.36</v>
      </c>
      <c r="W4047">
        <v>4.8600000000000003</v>
      </c>
      <c r="X4047">
        <v>13.91</v>
      </c>
      <c r="Y4047">
        <v>8.14</v>
      </c>
      <c r="Z4047">
        <v>2</v>
      </c>
      <c r="AA4047" t="s">
        <v>4250</v>
      </c>
      <c r="AB4047">
        <v>0</v>
      </c>
      <c r="AC4047">
        <v>9</v>
      </c>
      <c r="AD4047">
        <v>3.4268095238095229</v>
      </c>
      <c r="AF4047" t="s">
        <v>7949</v>
      </c>
      <c r="AI4047">
        <v>0</v>
      </c>
      <c r="AJ4047">
        <v>0</v>
      </c>
      <c r="AK4047" t="s">
        <v>19965</v>
      </c>
      <c r="AL4047" t="s">
        <v>19965</v>
      </c>
      <c r="AM4047" t="s">
        <v>20019</v>
      </c>
    </row>
    <row r="4048" spans="1:39" x14ac:dyDescent="0.25">
      <c r="A4048" t="s">
        <v>8116</v>
      </c>
      <c r="B4048" t="s">
        <v>4841</v>
      </c>
      <c r="C4048" t="s">
        <v>4842</v>
      </c>
      <c r="D4048">
        <v>100</v>
      </c>
      <c r="E4048" t="s">
        <v>4845</v>
      </c>
      <c r="F4048">
        <v>7</v>
      </c>
      <c r="K4048" t="s">
        <v>6860</v>
      </c>
      <c r="L4048" t="s">
        <v>6861</v>
      </c>
      <c r="M4048" t="s">
        <v>15038</v>
      </c>
      <c r="N4048">
        <v>9</v>
      </c>
      <c r="O4048" t="s">
        <v>15444</v>
      </c>
      <c r="P4048" t="s">
        <v>15769</v>
      </c>
      <c r="Q4048">
        <v>5</v>
      </c>
      <c r="R4048">
        <v>1</v>
      </c>
      <c r="S4048">
        <v>2.27</v>
      </c>
      <c r="T4048">
        <v>2.2799999999999998</v>
      </c>
      <c r="U4048">
        <v>439.41</v>
      </c>
      <c r="V4048">
        <v>77.150000000000006</v>
      </c>
      <c r="W4048">
        <v>3.59</v>
      </c>
      <c r="Y4048">
        <v>6.02</v>
      </c>
      <c r="Z4048">
        <v>2</v>
      </c>
      <c r="AA4048" t="s">
        <v>4250</v>
      </c>
      <c r="AB4048">
        <v>0</v>
      </c>
      <c r="AC4048">
        <v>9</v>
      </c>
      <c r="AD4048">
        <v>5.1311190476190474</v>
      </c>
      <c r="AF4048" t="s">
        <v>7949</v>
      </c>
      <c r="AI4048">
        <v>0</v>
      </c>
      <c r="AJ4048">
        <v>0</v>
      </c>
      <c r="AK4048" t="s">
        <v>19833</v>
      </c>
      <c r="AL4048" t="s">
        <v>19833</v>
      </c>
      <c r="AM4048" t="s">
        <v>20019</v>
      </c>
    </row>
    <row r="4049" spans="1:39" x14ac:dyDescent="0.25">
      <c r="A4049" t="s">
        <v>9978</v>
      </c>
      <c r="B4049" t="s">
        <v>4841</v>
      </c>
      <c r="C4049" t="s">
        <v>4842</v>
      </c>
      <c r="D4049">
        <v>100</v>
      </c>
      <c r="E4049" t="s">
        <v>4845</v>
      </c>
      <c r="F4049">
        <v>7</v>
      </c>
      <c r="K4049" t="s">
        <v>6860</v>
      </c>
      <c r="L4049" t="s">
        <v>6861</v>
      </c>
      <c r="M4049" t="s">
        <v>15204</v>
      </c>
      <c r="N4049">
        <v>9</v>
      </c>
      <c r="O4049" t="s">
        <v>15595</v>
      </c>
      <c r="P4049" t="s">
        <v>17630</v>
      </c>
      <c r="Q4049">
        <v>3</v>
      </c>
      <c r="R4049">
        <v>1</v>
      </c>
      <c r="S4049">
        <v>4</v>
      </c>
      <c r="T4049">
        <v>5.96</v>
      </c>
      <c r="U4049">
        <v>471.69</v>
      </c>
      <c r="V4049">
        <v>45.23</v>
      </c>
      <c r="W4049">
        <v>5.54</v>
      </c>
      <c r="Y4049">
        <v>9.66</v>
      </c>
      <c r="Z4049">
        <v>2</v>
      </c>
      <c r="AA4049" t="s">
        <v>4250</v>
      </c>
      <c r="AB4049">
        <v>1</v>
      </c>
      <c r="AC4049">
        <v>3</v>
      </c>
      <c r="AD4049">
        <v>2.2055476190476191</v>
      </c>
      <c r="AF4049" t="s">
        <v>7952</v>
      </c>
      <c r="AI4049">
        <v>0</v>
      </c>
      <c r="AJ4049">
        <v>0</v>
      </c>
      <c r="AK4049" t="s">
        <v>19950</v>
      </c>
      <c r="AL4049" t="s">
        <v>19950</v>
      </c>
      <c r="AM4049" t="s">
        <v>20019</v>
      </c>
    </row>
    <row r="4050" spans="1:39" x14ac:dyDescent="0.25">
      <c r="A4050" t="s">
        <v>10704</v>
      </c>
      <c r="B4050" t="s">
        <v>4841</v>
      </c>
      <c r="C4050" t="s">
        <v>4842</v>
      </c>
      <c r="D4050">
        <v>100</v>
      </c>
      <c r="E4050" t="s">
        <v>4845</v>
      </c>
      <c r="F4050">
        <v>7</v>
      </c>
      <c r="K4050" t="s">
        <v>6860</v>
      </c>
      <c r="L4050" t="s">
        <v>6861</v>
      </c>
      <c r="M4050" t="s">
        <v>15038</v>
      </c>
      <c r="N4050">
        <v>9</v>
      </c>
      <c r="O4050" t="s">
        <v>15544</v>
      </c>
      <c r="P4050" t="s">
        <v>18356</v>
      </c>
      <c r="Q4050">
        <v>5</v>
      </c>
      <c r="R4050">
        <v>2</v>
      </c>
      <c r="S4050">
        <v>0.55000000000000004</v>
      </c>
      <c r="T4050">
        <v>0.77</v>
      </c>
      <c r="U4050">
        <v>380.45</v>
      </c>
      <c r="V4050">
        <v>100.93</v>
      </c>
      <c r="W4050">
        <v>3.09</v>
      </c>
      <c r="X4050">
        <v>12.64</v>
      </c>
      <c r="Y4050">
        <v>7.19</v>
      </c>
      <c r="Z4050">
        <v>2</v>
      </c>
      <c r="AA4050" t="s">
        <v>4250</v>
      </c>
      <c r="AB4050">
        <v>0</v>
      </c>
      <c r="AC4050">
        <v>4</v>
      </c>
      <c r="AD4050">
        <v>4.9895952380952382</v>
      </c>
      <c r="AF4050" t="s">
        <v>7949</v>
      </c>
      <c r="AI4050">
        <v>0</v>
      </c>
      <c r="AJ4050">
        <v>0</v>
      </c>
      <c r="AK4050" t="s">
        <v>19963</v>
      </c>
      <c r="AL4050" t="s">
        <v>19963</v>
      </c>
      <c r="AM4050" t="s">
        <v>20019</v>
      </c>
    </row>
    <row r="4051" spans="1:39" x14ac:dyDescent="0.25">
      <c r="A4051" t="s">
        <v>10705</v>
      </c>
      <c r="B4051" t="s">
        <v>4841</v>
      </c>
      <c r="C4051" t="s">
        <v>4842</v>
      </c>
      <c r="D4051">
        <v>100</v>
      </c>
      <c r="E4051" t="s">
        <v>4845</v>
      </c>
      <c r="F4051">
        <v>7</v>
      </c>
      <c r="K4051" t="s">
        <v>6860</v>
      </c>
      <c r="L4051" t="s">
        <v>6861</v>
      </c>
      <c r="M4051" t="s">
        <v>15106</v>
      </c>
      <c r="N4051">
        <v>9</v>
      </c>
      <c r="O4051" t="s">
        <v>15474</v>
      </c>
      <c r="P4051" t="s">
        <v>18357</v>
      </c>
      <c r="Q4051">
        <v>7</v>
      </c>
      <c r="R4051">
        <v>1</v>
      </c>
      <c r="S4051">
        <v>1.75</v>
      </c>
      <c r="T4051">
        <v>1.75</v>
      </c>
      <c r="U4051">
        <v>434.45</v>
      </c>
      <c r="V4051">
        <v>88.99</v>
      </c>
      <c r="W4051">
        <v>3.07</v>
      </c>
      <c r="Y4051">
        <v>5.08</v>
      </c>
      <c r="Z4051">
        <v>3</v>
      </c>
      <c r="AA4051" t="s">
        <v>4250</v>
      </c>
      <c r="AB4051">
        <v>0</v>
      </c>
      <c r="AC4051">
        <v>4</v>
      </c>
      <c r="AD4051">
        <v>5.3015476190476187</v>
      </c>
      <c r="AF4051" t="s">
        <v>7949</v>
      </c>
      <c r="AI4051">
        <v>0</v>
      </c>
      <c r="AJ4051">
        <v>0</v>
      </c>
      <c r="AK4051" t="s">
        <v>19920</v>
      </c>
      <c r="AL4051" t="s">
        <v>19920</v>
      </c>
      <c r="AM4051" t="s">
        <v>20019</v>
      </c>
    </row>
    <row r="4052" spans="1:39" x14ac:dyDescent="0.25">
      <c r="A4052" t="s">
        <v>10706</v>
      </c>
      <c r="B4052" t="s">
        <v>4841</v>
      </c>
      <c r="C4052" t="s">
        <v>4842</v>
      </c>
      <c r="D4052">
        <v>100</v>
      </c>
      <c r="E4052" t="s">
        <v>4845</v>
      </c>
      <c r="F4052">
        <v>7</v>
      </c>
      <c r="K4052" t="s">
        <v>6860</v>
      </c>
      <c r="L4052" t="s">
        <v>6861</v>
      </c>
      <c r="M4052" t="s">
        <v>15205</v>
      </c>
      <c r="N4052">
        <v>9</v>
      </c>
      <c r="O4052" t="s">
        <v>15596</v>
      </c>
      <c r="P4052" t="s">
        <v>18358</v>
      </c>
      <c r="Q4052">
        <v>5</v>
      </c>
      <c r="R4052">
        <v>1</v>
      </c>
      <c r="S4052">
        <v>2.52</v>
      </c>
      <c r="T4052">
        <v>3.53</v>
      </c>
      <c r="U4052">
        <v>477.6</v>
      </c>
      <c r="V4052">
        <v>73.319999999999993</v>
      </c>
      <c r="W4052">
        <v>3.74</v>
      </c>
      <c r="X4052">
        <v>9.7899999999999991</v>
      </c>
      <c r="Y4052">
        <v>8.3800000000000008</v>
      </c>
      <c r="Z4052">
        <v>2</v>
      </c>
      <c r="AA4052" t="s">
        <v>4250</v>
      </c>
      <c r="AB4052">
        <v>0</v>
      </c>
      <c r="AC4052">
        <v>5</v>
      </c>
      <c r="AD4052">
        <v>4.2783333333333324</v>
      </c>
      <c r="AF4052" t="s">
        <v>7949</v>
      </c>
      <c r="AI4052">
        <v>0</v>
      </c>
      <c r="AJ4052">
        <v>0</v>
      </c>
      <c r="AK4052" t="s">
        <v>19987</v>
      </c>
      <c r="AL4052" t="s">
        <v>19987</v>
      </c>
      <c r="AM4052" t="s">
        <v>20019</v>
      </c>
    </row>
    <row r="4053" spans="1:39" x14ac:dyDescent="0.25">
      <c r="A4053" t="s">
        <v>10706</v>
      </c>
      <c r="B4053" t="s">
        <v>4841</v>
      </c>
      <c r="C4053" t="s">
        <v>4842</v>
      </c>
      <c r="D4053">
        <v>100</v>
      </c>
      <c r="E4053" t="s">
        <v>4845</v>
      </c>
      <c r="F4053">
        <v>7</v>
      </c>
      <c r="K4053" t="s">
        <v>6860</v>
      </c>
      <c r="L4053" t="s">
        <v>6861</v>
      </c>
      <c r="M4053" t="s">
        <v>15206</v>
      </c>
      <c r="N4053">
        <v>9</v>
      </c>
      <c r="O4053" t="s">
        <v>15597</v>
      </c>
      <c r="P4053" t="s">
        <v>18358</v>
      </c>
      <c r="Q4053">
        <v>5</v>
      </c>
      <c r="R4053">
        <v>1</v>
      </c>
      <c r="S4053">
        <v>2.52</v>
      </c>
      <c r="T4053">
        <v>3.53</v>
      </c>
      <c r="U4053">
        <v>477.6</v>
      </c>
      <c r="V4053">
        <v>73.319999999999993</v>
      </c>
      <c r="W4053">
        <v>3.74</v>
      </c>
      <c r="X4053">
        <v>9.7899999999999991</v>
      </c>
      <c r="Y4053">
        <v>8.3800000000000008</v>
      </c>
      <c r="Z4053">
        <v>2</v>
      </c>
      <c r="AA4053" t="s">
        <v>4250</v>
      </c>
      <c r="AB4053">
        <v>0</v>
      </c>
      <c r="AC4053">
        <v>5</v>
      </c>
      <c r="AD4053">
        <v>4.2783333333333324</v>
      </c>
      <c r="AF4053" t="s">
        <v>7949</v>
      </c>
      <c r="AI4053">
        <v>0</v>
      </c>
      <c r="AJ4053">
        <v>0</v>
      </c>
      <c r="AK4053" t="s">
        <v>19987</v>
      </c>
      <c r="AL4053" t="s">
        <v>19987</v>
      </c>
      <c r="AM4053" t="s">
        <v>20019</v>
      </c>
    </row>
    <row r="4054" spans="1:39" x14ac:dyDescent="0.25">
      <c r="A4054" t="s">
        <v>10707</v>
      </c>
      <c r="B4054" t="s">
        <v>4841</v>
      </c>
      <c r="C4054" t="s">
        <v>4842</v>
      </c>
      <c r="D4054">
        <v>100</v>
      </c>
      <c r="E4054" t="s">
        <v>4845</v>
      </c>
      <c r="F4054">
        <v>7</v>
      </c>
      <c r="K4054" t="s">
        <v>6860</v>
      </c>
      <c r="L4054" t="s">
        <v>6861</v>
      </c>
      <c r="M4054" t="s">
        <v>15109</v>
      </c>
      <c r="N4054">
        <v>9</v>
      </c>
      <c r="O4054" t="s">
        <v>15477</v>
      </c>
      <c r="P4054" t="s">
        <v>18359</v>
      </c>
      <c r="Q4054">
        <v>5</v>
      </c>
      <c r="R4054">
        <v>2</v>
      </c>
      <c r="S4054">
        <v>2.95</v>
      </c>
      <c r="T4054">
        <v>3.15</v>
      </c>
      <c r="U4054">
        <v>344.42</v>
      </c>
      <c r="V4054">
        <v>83.86</v>
      </c>
      <c r="W4054">
        <v>3.22</v>
      </c>
      <c r="X4054">
        <v>8.3000000000000007</v>
      </c>
      <c r="Y4054">
        <v>6.5</v>
      </c>
      <c r="Z4054">
        <v>2</v>
      </c>
      <c r="AA4054" t="s">
        <v>4250</v>
      </c>
      <c r="AB4054">
        <v>0</v>
      </c>
      <c r="AC4054">
        <v>3</v>
      </c>
      <c r="AD4054">
        <v>4.95</v>
      </c>
      <c r="AF4054" t="s">
        <v>7949</v>
      </c>
      <c r="AI4054">
        <v>0</v>
      </c>
      <c r="AJ4054">
        <v>0</v>
      </c>
      <c r="AK4054" t="s">
        <v>19934</v>
      </c>
      <c r="AL4054" t="s">
        <v>19934</v>
      </c>
      <c r="AM4054" t="s">
        <v>20019</v>
      </c>
    </row>
    <row r="4055" spans="1:39" x14ac:dyDescent="0.25">
      <c r="A4055" t="s">
        <v>10429</v>
      </c>
      <c r="B4055" t="s">
        <v>4841</v>
      </c>
      <c r="C4055" t="s">
        <v>4842</v>
      </c>
      <c r="D4055">
        <v>100</v>
      </c>
      <c r="E4055" t="s">
        <v>4845</v>
      </c>
      <c r="F4055">
        <v>7</v>
      </c>
      <c r="K4055" t="s">
        <v>6860</v>
      </c>
      <c r="L4055" t="s">
        <v>6861</v>
      </c>
      <c r="M4055" t="s">
        <v>15062</v>
      </c>
      <c r="N4055">
        <v>9</v>
      </c>
      <c r="O4055" t="s">
        <v>15415</v>
      </c>
      <c r="P4055" t="s">
        <v>18081</v>
      </c>
      <c r="Q4055">
        <v>8</v>
      </c>
      <c r="R4055">
        <v>3</v>
      </c>
      <c r="S4055">
        <v>2.99</v>
      </c>
      <c r="T4055">
        <v>3</v>
      </c>
      <c r="U4055">
        <v>596.77</v>
      </c>
      <c r="V4055">
        <v>105.6</v>
      </c>
      <c r="W4055">
        <v>5</v>
      </c>
      <c r="X4055">
        <v>13.8</v>
      </c>
      <c r="Y4055">
        <v>5.87</v>
      </c>
      <c r="Z4055">
        <v>3</v>
      </c>
      <c r="AA4055" t="s">
        <v>4250</v>
      </c>
      <c r="AB4055">
        <v>2</v>
      </c>
      <c r="AC4055">
        <v>11</v>
      </c>
      <c r="AD4055">
        <v>3.1516666666666668</v>
      </c>
      <c r="AF4055" t="s">
        <v>7949</v>
      </c>
      <c r="AI4055">
        <v>0</v>
      </c>
      <c r="AJ4055">
        <v>0</v>
      </c>
      <c r="AK4055" t="s">
        <v>19873</v>
      </c>
      <c r="AL4055" t="s">
        <v>19873</v>
      </c>
      <c r="AM4055" t="s">
        <v>20019</v>
      </c>
    </row>
    <row r="4056" spans="1:39" x14ac:dyDescent="0.25">
      <c r="A4056" t="s">
        <v>10096</v>
      </c>
      <c r="B4056" t="s">
        <v>4841</v>
      </c>
      <c r="C4056" t="s">
        <v>4842</v>
      </c>
      <c r="D4056">
        <v>100</v>
      </c>
      <c r="E4056" t="s">
        <v>4845</v>
      </c>
      <c r="F4056">
        <v>7</v>
      </c>
      <c r="K4056" t="s">
        <v>6860</v>
      </c>
      <c r="L4056" t="s">
        <v>6861</v>
      </c>
      <c r="M4056" t="s">
        <v>14991</v>
      </c>
      <c r="N4056">
        <v>9</v>
      </c>
      <c r="O4056" t="s">
        <v>15315</v>
      </c>
      <c r="P4056" t="s">
        <v>17748</v>
      </c>
      <c r="Q4056">
        <v>6</v>
      </c>
      <c r="R4056">
        <v>2</v>
      </c>
      <c r="S4056">
        <v>2.56</v>
      </c>
      <c r="T4056">
        <v>2.56</v>
      </c>
      <c r="U4056">
        <v>494.37</v>
      </c>
      <c r="V4056">
        <v>98.83</v>
      </c>
      <c r="W4056">
        <v>3.95</v>
      </c>
      <c r="X4056">
        <v>10.119999999999999</v>
      </c>
      <c r="Y4056">
        <v>2.3199999999999998</v>
      </c>
      <c r="Z4056">
        <v>2</v>
      </c>
      <c r="AA4056" t="s">
        <v>4250</v>
      </c>
      <c r="AB4056">
        <v>0</v>
      </c>
      <c r="AC4056">
        <v>7</v>
      </c>
      <c r="AD4056">
        <v>3.9658809523809522</v>
      </c>
      <c r="AF4056" t="s">
        <v>7949</v>
      </c>
      <c r="AI4056">
        <v>0</v>
      </c>
      <c r="AJ4056">
        <v>0</v>
      </c>
      <c r="AK4056" t="s">
        <v>19861</v>
      </c>
      <c r="AL4056" t="s">
        <v>19861</v>
      </c>
      <c r="AM4056" t="s">
        <v>20019</v>
      </c>
    </row>
    <row r="4057" spans="1:39" x14ac:dyDescent="0.25">
      <c r="A4057" t="s">
        <v>10708</v>
      </c>
      <c r="B4057" t="s">
        <v>4841</v>
      </c>
      <c r="C4057" t="s">
        <v>4842</v>
      </c>
      <c r="D4057">
        <v>100</v>
      </c>
      <c r="E4057" t="s">
        <v>4845</v>
      </c>
      <c r="F4057">
        <v>7</v>
      </c>
      <c r="I4057" t="s">
        <v>13863</v>
      </c>
      <c r="K4057" t="s">
        <v>6860</v>
      </c>
      <c r="L4057" t="s">
        <v>6861</v>
      </c>
      <c r="M4057" t="s">
        <v>15093</v>
      </c>
      <c r="N4057">
        <v>9</v>
      </c>
      <c r="O4057" t="s">
        <v>15453</v>
      </c>
      <c r="P4057" t="s">
        <v>18360</v>
      </c>
      <c r="Q4057">
        <v>7</v>
      </c>
      <c r="R4057">
        <v>2</v>
      </c>
      <c r="S4057">
        <v>4.1399999999999997</v>
      </c>
      <c r="T4057">
        <v>4.16</v>
      </c>
      <c r="U4057">
        <v>397.5</v>
      </c>
      <c r="V4057">
        <v>102.49</v>
      </c>
      <c r="W4057">
        <v>3.35</v>
      </c>
      <c r="X4057">
        <v>9.86</v>
      </c>
      <c r="Y4057">
        <v>6.03</v>
      </c>
      <c r="Z4057">
        <v>2</v>
      </c>
      <c r="AA4057" t="s">
        <v>4250</v>
      </c>
      <c r="AB4057">
        <v>0</v>
      </c>
      <c r="AC4057">
        <v>6</v>
      </c>
      <c r="AD4057">
        <v>3.2358095238095239</v>
      </c>
      <c r="AF4057" t="s">
        <v>7949</v>
      </c>
      <c r="AI4057">
        <v>0</v>
      </c>
      <c r="AJ4057">
        <v>0</v>
      </c>
      <c r="AM4057" t="s">
        <v>20019</v>
      </c>
    </row>
    <row r="4058" spans="1:39" x14ac:dyDescent="0.25">
      <c r="A4058" t="s">
        <v>10708</v>
      </c>
      <c r="B4058" t="s">
        <v>4841</v>
      </c>
      <c r="C4058" t="s">
        <v>4842</v>
      </c>
      <c r="D4058">
        <v>100</v>
      </c>
      <c r="E4058" t="s">
        <v>4845</v>
      </c>
      <c r="F4058">
        <v>7</v>
      </c>
      <c r="I4058" t="s">
        <v>13864</v>
      </c>
      <c r="K4058" t="s">
        <v>6860</v>
      </c>
      <c r="L4058" t="s">
        <v>6861</v>
      </c>
      <c r="M4058" t="s">
        <v>15094</v>
      </c>
      <c r="N4058">
        <v>9</v>
      </c>
      <c r="O4058" t="s">
        <v>15454</v>
      </c>
      <c r="P4058" t="s">
        <v>18360</v>
      </c>
      <c r="Q4058">
        <v>7</v>
      </c>
      <c r="R4058">
        <v>2</v>
      </c>
      <c r="S4058">
        <v>4.1399999999999997</v>
      </c>
      <c r="T4058">
        <v>4.16</v>
      </c>
      <c r="U4058">
        <v>397.5</v>
      </c>
      <c r="V4058">
        <v>102.49</v>
      </c>
      <c r="W4058">
        <v>3.35</v>
      </c>
      <c r="X4058">
        <v>9.86</v>
      </c>
      <c r="Y4058">
        <v>6.03</v>
      </c>
      <c r="Z4058">
        <v>2</v>
      </c>
      <c r="AA4058" t="s">
        <v>4250</v>
      </c>
      <c r="AB4058">
        <v>0</v>
      </c>
      <c r="AC4058">
        <v>6</v>
      </c>
      <c r="AD4058">
        <v>3.2358095238095239</v>
      </c>
      <c r="AF4058" t="s">
        <v>7949</v>
      </c>
      <c r="AI4058">
        <v>0</v>
      </c>
      <c r="AJ4058">
        <v>0</v>
      </c>
      <c r="AM4058" t="s">
        <v>20019</v>
      </c>
    </row>
    <row r="4059" spans="1:39" x14ac:dyDescent="0.25">
      <c r="A4059" t="s">
        <v>10709</v>
      </c>
      <c r="B4059" t="s">
        <v>4841</v>
      </c>
      <c r="C4059" t="s">
        <v>4842</v>
      </c>
      <c r="D4059">
        <v>100</v>
      </c>
      <c r="E4059" t="s">
        <v>4845</v>
      </c>
      <c r="F4059">
        <v>7</v>
      </c>
      <c r="I4059" t="s">
        <v>13865</v>
      </c>
      <c r="K4059" t="s">
        <v>6860</v>
      </c>
      <c r="L4059" t="s">
        <v>6861</v>
      </c>
      <c r="M4059" t="s">
        <v>15093</v>
      </c>
      <c r="N4059">
        <v>9</v>
      </c>
      <c r="O4059" t="s">
        <v>15453</v>
      </c>
      <c r="P4059" t="s">
        <v>18361</v>
      </c>
      <c r="Q4059">
        <v>6</v>
      </c>
      <c r="R4059">
        <v>2</v>
      </c>
      <c r="S4059">
        <v>3.79</v>
      </c>
      <c r="T4059">
        <v>3.81</v>
      </c>
      <c r="U4059">
        <v>396.52</v>
      </c>
      <c r="V4059">
        <v>89.6</v>
      </c>
      <c r="W4059">
        <v>3.96</v>
      </c>
      <c r="X4059">
        <v>11.19</v>
      </c>
      <c r="Y4059">
        <v>6.1</v>
      </c>
      <c r="Z4059">
        <v>2</v>
      </c>
      <c r="AA4059" t="s">
        <v>4250</v>
      </c>
      <c r="AB4059">
        <v>0</v>
      </c>
      <c r="AC4059">
        <v>6</v>
      </c>
      <c r="AD4059">
        <v>3.9391428571428579</v>
      </c>
      <c r="AF4059" t="s">
        <v>7949</v>
      </c>
      <c r="AI4059">
        <v>0</v>
      </c>
      <c r="AJ4059">
        <v>0</v>
      </c>
      <c r="AM4059" t="s">
        <v>20019</v>
      </c>
    </row>
    <row r="4060" spans="1:39" x14ac:dyDescent="0.25">
      <c r="A4060" t="s">
        <v>10709</v>
      </c>
      <c r="B4060" t="s">
        <v>4841</v>
      </c>
      <c r="C4060" t="s">
        <v>4842</v>
      </c>
      <c r="D4060">
        <v>100</v>
      </c>
      <c r="E4060" t="s">
        <v>4845</v>
      </c>
      <c r="F4060">
        <v>7</v>
      </c>
      <c r="I4060" t="s">
        <v>13866</v>
      </c>
      <c r="K4060" t="s">
        <v>6860</v>
      </c>
      <c r="L4060" t="s">
        <v>6861</v>
      </c>
      <c r="M4060" t="s">
        <v>15094</v>
      </c>
      <c r="N4060">
        <v>9</v>
      </c>
      <c r="O4060" t="s">
        <v>15454</v>
      </c>
      <c r="P4060" t="s">
        <v>18361</v>
      </c>
      <c r="Q4060">
        <v>6</v>
      </c>
      <c r="R4060">
        <v>2</v>
      </c>
      <c r="S4060">
        <v>3.79</v>
      </c>
      <c r="T4060">
        <v>3.81</v>
      </c>
      <c r="U4060">
        <v>396.52</v>
      </c>
      <c r="V4060">
        <v>89.6</v>
      </c>
      <c r="W4060">
        <v>3.96</v>
      </c>
      <c r="X4060">
        <v>11.19</v>
      </c>
      <c r="Y4060">
        <v>6.1</v>
      </c>
      <c r="Z4060">
        <v>2</v>
      </c>
      <c r="AA4060" t="s">
        <v>4250</v>
      </c>
      <c r="AB4060">
        <v>0</v>
      </c>
      <c r="AC4060">
        <v>6</v>
      </c>
      <c r="AD4060">
        <v>3.9391428571428579</v>
      </c>
      <c r="AF4060" t="s">
        <v>7949</v>
      </c>
      <c r="AI4060">
        <v>0</v>
      </c>
      <c r="AJ4060">
        <v>0</v>
      </c>
      <c r="AM4060" t="s">
        <v>20019</v>
      </c>
    </row>
    <row r="4061" spans="1:39" x14ac:dyDescent="0.25">
      <c r="A4061" t="s">
        <v>10710</v>
      </c>
      <c r="B4061" t="s">
        <v>4841</v>
      </c>
      <c r="C4061" t="s">
        <v>4842</v>
      </c>
      <c r="D4061">
        <v>100</v>
      </c>
      <c r="E4061" t="s">
        <v>4845</v>
      </c>
      <c r="F4061">
        <v>7</v>
      </c>
      <c r="I4061" t="s">
        <v>13867</v>
      </c>
      <c r="K4061" t="s">
        <v>6860</v>
      </c>
      <c r="L4061" t="s">
        <v>6861</v>
      </c>
      <c r="M4061" t="s">
        <v>15000</v>
      </c>
      <c r="N4061">
        <v>9</v>
      </c>
      <c r="O4061" t="s">
        <v>15330</v>
      </c>
      <c r="P4061" t="s">
        <v>18362</v>
      </c>
      <c r="Q4061">
        <v>4</v>
      </c>
      <c r="R4061">
        <v>1</v>
      </c>
      <c r="S4061">
        <v>5.01</v>
      </c>
      <c r="T4061">
        <v>5.01</v>
      </c>
      <c r="U4061">
        <v>379.89</v>
      </c>
      <c r="V4061">
        <v>59.97</v>
      </c>
      <c r="W4061">
        <v>4.34</v>
      </c>
      <c r="Y4061">
        <v>4.4400000000000004</v>
      </c>
      <c r="Z4061">
        <v>2</v>
      </c>
      <c r="AA4061" t="s">
        <v>4250</v>
      </c>
      <c r="AB4061">
        <v>0</v>
      </c>
      <c r="AC4061">
        <v>1</v>
      </c>
      <c r="AD4061">
        <v>3.6912619047619049</v>
      </c>
      <c r="AF4061" t="s">
        <v>7949</v>
      </c>
      <c r="AI4061">
        <v>0</v>
      </c>
      <c r="AJ4061">
        <v>0</v>
      </c>
      <c r="AM4061" t="s">
        <v>20019</v>
      </c>
    </row>
    <row r="4062" spans="1:39" x14ac:dyDescent="0.25">
      <c r="A4062" t="s">
        <v>8750</v>
      </c>
      <c r="B4062" t="s">
        <v>4841</v>
      </c>
      <c r="C4062" t="s">
        <v>4842</v>
      </c>
      <c r="D4062">
        <v>100</v>
      </c>
      <c r="E4062" t="s">
        <v>4845</v>
      </c>
      <c r="F4062">
        <v>7</v>
      </c>
      <c r="I4062" t="s">
        <v>13868</v>
      </c>
      <c r="K4062" t="s">
        <v>6860</v>
      </c>
      <c r="L4062" t="s">
        <v>6861</v>
      </c>
      <c r="M4062" t="s">
        <v>15000</v>
      </c>
      <c r="N4062">
        <v>9</v>
      </c>
      <c r="O4062" t="s">
        <v>15330</v>
      </c>
      <c r="P4062" t="s">
        <v>16402</v>
      </c>
      <c r="Q4062">
        <v>5</v>
      </c>
      <c r="R4062">
        <v>1</v>
      </c>
      <c r="S4062">
        <v>6.47</v>
      </c>
      <c r="T4062">
        <v>6.47</v>
      </c>
      <c r="U4062">
        <v>437.97</v>
      </c>
      <c r="V4062">
        <v>69.2</v>
      </c>
      <c r="W4062">
        <v>5.35</v>
      </c>
      <c r="Y4062">
        <v>3.76</v>
      </c>
      <c r="Z4062">
        <v>2</v>
      </c>
      <c r="AA4062" t="s">
        <v>4250</v>
      </c>
      <c r="AB4062">
        <v>1</v>
      </c>
      <c r="AC4062">
        <v>2</v>
      </c>
      <c r="AD4062">
        <v>3.2764047619047618</v>
      </c>
      <c r="AF4062" t="s">
        <v>7949</v>
      </c>
      <c r="AI4062">
        <v>0</v>
      </c>
      <c r="AJ4062">
        <v>0</v>
      </c>
      <c r="AM4062" t="s">
        <v>20019</v>
      </c>
    </row>
    <row r="4063" spans="1:39" x14ac:dyDescent="0.25">
      <c r="A4063" t="s">
        <v>10711</v>
      </c>
      <c r="B4063" t="s">
        <v>4841</v>
      </c>
      <c r="C4063" t="s">
        <v>4842</v>
      </c>
      <c r="D4063">
        <v>100</v>
      </c>
      <c r="E4063" t="s">
        <v>4845</v>
      </c>
      <c r="F4063">
        <v>7</v>
      </c>
      <c r="I4063" t="s">
        <v>13869</v>
      </c>
      <c r="K4063" t="s">
        <v>6860</v>
      </c>
      <c r="L4063" t="s">
        <v>6861</v>
      </c>
      <c r="M4063" t="s">
        <v>14996</v>
      </c>
      <c r="N4063">
        <v>9</v>
      </c>
      <c r="O4063" t="s">
        <v>15322</v>
      </c>
      <c r="P4063" t="s">
        <v>18363</v>
      </c>
      <c r="Q4063">
        <v>6</v>
      </c>
      <c r="R4063">
        <v>2</v>
      </c>
      <c r="S4063">
        <v>-1.03</v>
      </c>
      <c r="T4063">
        <v>-1.03</v>
      </c>
      <c r="U4063">
        <v>422.41</v>
      </c>
      <c r="V4063">
        <v>98.83</v>
      </c>
      <c r="W4063">
        <v>3.27</v>
      </c>
      <c r="X4063">
        <v>11.29</v>
      </c>
      <c r="Y4063">
        <v>5</v>
      </c>
      <c r="Z4063">
        <v>2</v>
      </c>
      <c r="AA4063" t="s">
        <v>4250</v>
      </c>
      <c r="AB4063">
        <v>0</v>
      </c>
      <c r="AC4063">
        <v>4</v>
      </c>
      <c r="AD4063">
        <v>4.7598809523809527</v>
      </c>
      <c r="AF4063" t="s">
        <v>7949</v>
      </c>
      <c r="AI4063">
        <v>0</v>
      </c>
      <c r="AJ4063">
        <v>0</v>
      </c>
      <c r="AM4063" t="s">
        <v>20019</v>
      </c>
    </row>
    <row r="4064" spans="1:39" x14ac:dyDescent="0.25">
      <c r="A4064" t="s">
        <v>10712</v>
      </c>
      <c r="B4064" t="s">
        <v>4841</v>
      </c>
      <c r="C4064" t="s">
        <v>4842</v>
      </c>
      <c r="D4064">
        <v>100</v>
      </c>
      <c r="E4064" t="s">
        <v>4845</v>
      </c>
      <c r="F4064">
        <v>7</v>
      </c>
      <c r="I4064" t="s">
        <v>13870</v>
      </c>
      <c r="K4064" t="s">
        <v>6860</v>
      </c>
      <c r="L4064" t="s">
        <v>6861</v>
      </c>
      <c r="M4064" t="s">
        <v>14996</v>
      </c>
      <c r="N4064">
        <v>9</v>
      </c>
      <c r="O4064" t="s">
        <v>15322</v>
      </c>
      <c r="P4064" t="s">
        <v>18364</v>
      </c>
      <c r="Q4064">
        <v>7</v>
      </c>
      <c r="R4064">
        <v>2</v>
      </c>
      <c r="S4064">
        <v>-2.74</v>
      </c>
      <c r="T4064">
        <v>-2.73</v>
      </c>
      <c r="U4064">
        <v>395.34</v>
      </c>
      <c r="V4064">
        <v>111.72</v>
      </c>
      <c r="W4064">
        <v>1.72</v>
      </c>
      <c r="X4064">
        <v>8.94</v>
      </c>
      <c r="Y4064">
        <v>3.94</v>
      </c>
      <c r="Z4064">
        <v>2</v>
      </c>
      <c r="AA4064" t="s">
        <v>4250</v>
      </c>
      <c r="AB4064">
        <v>0</v>
      </c>
      <c r="AC4064">
        <v>5</v>
      </c>
      <c r="AD4064">
        <v>4.5235714285714286</v>
      </c>
      <c r="AF4064" t="s">
        <v>7949</v>
      </c>
      <c r="AI4064">
        <v>0</v>
      </c>
      <c r="AJ4064">
        <v>0</v>
      </c>
      <c r="AM4064" t="s">
        <v>20019</v>
      </c>
    </row>
    <row r="4065" spans="1:39" x14ac:dyDescent="0.25">
      <c r="A4065" t="s">
        <v>10713</v>
      </c>
      <c r="B4065" t="s">
        <v>4841</v>
      </c>
      <c r="C4065" t="s">
        <v>4842</v>
      </c>
      <c r="D4065">
        <v>100</v>
      </c>
      <c r="E4065" t="s">
        <v>4845</v>
      </c>
      <c r="F4065">
        <v>7</v>
      </c>
      <c r="I4065" t="s">
        <v>13871</v>
      </c>
      <c r="K4065" t="s">
        <v>6860</v>
      </c>
      <c r="L4065" t="s">
        <v>6861</v>
      </c>
      <c r="M4065" t="s">
        <v>15114</v>
      </c>
      <c r="N4065">
        <v>8</v>
      </c>
      <c r="O4065" t="s">
        <v>15486</v>
      </c>
      <c r="P4065" t="s">
        <v>18365</v>
      </c>
      <c r="Q4065">
        <v>4</v>
      </c>
      <c r="R4065">
        <v>2</v>
      </c>
      <c r="S4065">
        <v>-1.62</v>
      </c>
      <c r="T4065">
        <v>-1.59</v>
      </c>
      <c r="U4065">
        <v>373.86</v>
      </c>
      <c r="V4065">
        <v>59.64</v>
      </c>
      <c r="W4065">
        <v>4.18</v>
      </c>
      <c r="Y4065">
        <v>6.12</v>
      </c>
      <c r="Z4065">
        <v>2</v>
      </c>
      <c r="AA4065" t="s">
        <v>4250</v>
      </c>
      <c r="AB4065">
        <v>0</v>
      </c>
      <c r="AC4065">
        <v>3</v>
      </c>
      <c r="AD4065">
        <v>5.4009999999999998</v>
      </c>
      <c r="AF4065" t="s">
        <v>7949</v>
      </c>
      <c r="AI4065">
        <v>0</v>
      </c>
      <c r="AJ4065">
        <v>0</v>
      </c>
      <c r="AM4065" t="s">
        <v>20019</v>
      </c>
    </row>
    <row r="4066" spans="1:39" x14ac:dyDescent="0.25">
      <c r="A4066" t="s">
        <v>10714</v>
      </c>
      <c r="B4066" t="s">
        <v>4841</v>
      </c>
      <c r="C4066" t="s">
        <v>4842</v>
      </c>
      <c r="D4066">
        <v>100.5</v>
      </c>
      <c r="E4066" t="s">
        <v>4845</v>
      </c>
      <c r="F4066">
        <v>7</v>
      </c>
      <c r="I4066" t="s">
        <v>13872</v>
      </c>
      <c r="K4066" t="s">
        <v>6860</v>
      </c>
      <c r="L4066" t="s">
        <v>6861</v>
      </c>
      <c r="M4066" t="s">
        <v>14987</v>
      </c>
      <c r="N4066">
        <v>9</v>
      </c>
      <c r="O4066" t="s">
        <v>15311</v>
      </c>
      <c r="P4066" t="s">
        <v>18366</v>
      </c>
      <c r="Q4066">
        <v>6</v>
      </c>
      <c r="R4066">
        <v>2</v>
      </c>
      <c r="U4066">
        <v>402.34</v>
      </c>
      <c r="V4066">
        <v>106.85</v>
      </c>
      <c r="W4066">
        <v>2.61</v>
      </c>
      <c r="X4066">
        <v>9.4600000000000009</v>
      </c>
      <c r="Y4066">
        <v>2.82</v>
      </c>
      <c r="Z4066">
        <v>2</v>
      </c>
      <c r="AA4066" t="s">
        <v>4250</v>
      </c>
      <c r="AB4066">
        <v>0</v>
      </c>
      <c r="AC4066">
        <v>4</v>
      </c>
      <c r="AF4066" t="s">
        <v>7949</v>
      </c>
      <c r="AI4066">
        <v>0</v>
      </c>
      <c r="AJ4066">
        <v>0</v>
      </c>
      <c r="AM4066" t="s">
        <v>20019</v>
      </c>
    </row>
    <row r="4067" spans="1:39" x14ac:dyDescent="0.25">
      <c r="A4067" t="s">
        <v>10715</v>
      </c>
      <c r="B4067" t="s">
        <v>4841</v>
      </c>
      <c r="C4067" t="s">
        <v>4842</v>
      </c>
      <c r="D4067">
        <v>101</v>
      </c>
      <c r="E4067" t="s">
        <v>4845</v>
      </c>
      <c r="F4067">
        <v>7</v>
      </c>
      <c r="I4067" t="s">
        <v>13873</v>
      </c>
      <c r="K4067" t="s">
        <v>6860</v>
      </c>
      <c r="L4067" t="s">
        <v>6861</v>
      </c>
      <c r="M4067" t="s">
        <v>14975</v>
      </c>
      <c r="N4067">
        <v>9</v>
      </c>
      <c r="O4067" t="s">
        <v>15296</v>
      </c>
      <c r="P4067" t="s">
        <v>18367</v>
      </c>
      <c r="Q4067">
        <v>4</v>
      </c>
      <c r="R4067">
        <v>1</v>
      </c>
      <c r="S4067">
        <v>4.51</v>
      </c>
      <c r="T4067">
        <v>4.51</v>
      </c>
      <c r="U4067">
        <v>360.85</v>
      </c>
      <c r="V4067">
        <v>74.53</v>
      </c>
      <c r="W4067">
        <v>4.2</v>
      </c>
      <c r="Y4067">
        <v>1.68</v>
      </c>
      <c r="Z4067">
        <v>2</v>
      </c>
      <c r="AA4067" t="s">
        <v>4250</v>
      </c>
      <c r="AB4067">
        <v>0</v>
      </c>
      <c r="AC4067">
        <v>1</v>
      </c>
      <c r="AD4067">
        <v>4.0722619047619064</v>
      </c>
      <c r="AF4067" t="s">
        <v>7949</v>
      </c>
      <c r="AI4067">
        <v>0</v>
      </c>
      <c r="AJ4067">
        <v>0</v>
      </c>
      <c r="AM4067" t="s">
        <v>20019</v>
      </c>
    </row>
    <row r="4068" spans="1:39" x14ac:dyDescent="0.25">
      <c r="A4068" t="s">
        <v>10716</v>
      </c>
      <c r="B4068" t="s">
        <v>4841</v>
      </c>
      <c r="C4068" t="s">
        <v>4842</v>
      </c>
      <c r="D4068">
        <v>101</v>
      </c>
      <c r="E4068" t="s">
        <v>4845</v>
      </c>
      <c r="F4068">
        <v>7</v>
      </c>
      <c r="I4068" t="s">
        <v>13874</v>
      </c>
      <c r="K4068" t="s">
        <v>6860</v>
      </c>
      <c r="L4068" t="s">
        <v>6861</v>
      </c>
      <c r="M4068" t="s">
        <v>14996</v>
      </c>
      <c r="N4068">
        <v>9</v>
      </c>
      <c r="O4068" t="s">
        <v>15322</v>
      </c>
      <c r="P4068" t="s">
        <v>18368</v>
      </c>
      <c r="Q4068">
        <v>5</v>
      </c>
      <c r="R4068">
        <v>2</v>
      </c>
      <c r="S4068">
        <v>-0.46</v>
      </c>
      <c r="T4068">
        <v>-0.43</v>
      </c>
      <c r="U4068">
        <v>423.7</v>
      </c>
      <c r="V4068">
        <v>89.6</v>
      </c>
      <c r="W4068">
        <v>3.35</v>
      </c>
      <c r="X4068">
        <v>10.43</v>
      </c>
      <c r="Y4068">
        <v>6.13</v>
      </c>
      <c r="Z4068">
        <v>2</v>
      </c>
      <c r="AA4068" t="s">
        <v>4250</v>
      </c>
      <c r="AB4068">
        <v>0</v>
      </c>
      <c r="AC4068">
        <v>3</v>
      </c>
      <c r="AD4068">
        <v>5.0449999999999999</v>
      </c>
      <c r="AF4068" t="s">
        <v>7949</v>
      </c>
      <c r="AI4068">
        <v>0</v>
      </c>
      <c r="AJ4068">
        <v>0</v>
      </c>
      <c r="AM4068" t="s">
        <v>20019</v>
      </c>
    </row>
    <row r="4069" spans="1:39" x14ac:dyDescent="0.25">
      <c r="A4069" t="s">
        <v>10717</v>
      </c>
      <c r="B4069" t="s">
        <v>4841</v>
      </c>
      <c r="C4069" t="s">
        <v>4842</v>
      </c>
      <c r="D4069">
        <v>101</v>
      </c>
      <c r="E4069" t="s">
        <v>4845</v>
      </c>
      <c r="F4069">
        <v>7</v>
      </c>
      <c r="I4069" t="s">
        <v>13875</v>
      </c>
      <c r="K4069" t="s">
        <v>6860</v>
      </c>
      <c r="M4069" t="s">
        <v>14989</v>
      </c>
      <c r="N4069">
        <v>8</v>
      </c>
      <c r="O4069" t="s">
        <v>15313</v>
      </c>
      <c r="P4069" t="s">
        <v>18369</v>
      </c>
      <c r="Q4069">
        <v>9</v>
      </c>
      <c r="R4069">
        <v>2</v>
      </c>
      <c r="S4069">
        <v>3.42</v>
      </c>
      <c r="T4069">
        <v>3.42</v>
      </c>
      <c r="U4069">
        <v>433.56</v>
      </c>
      <c r="V4069">
        <v>111.72</v>
      </c>
      <c r="W4069">
        <v>2.79</v>
      </c>
      <c r="X4069">
        <v>11.01</v>
      </c>
      <c r="Y4069">
        <v>4.12</v>
      </c>
      <c r="Z4069">
        <v>2</v>
      </c>
      <c r="AA4069" t="s">
        <v>4250</v>
      </c>
      <c r="AB4069">
        <v>0</v>
      </c>
      <c r="AC4069">
        <v>4</v>
      </c>
      <c r="AD4069">
        <v>3.330571428571429</v>
      </c>
      <c r="AF4069" t="s">
        <v>7949</v>
      </c>
      <c r="AI4069">
        <v>0</v>
      </c>
      <c r="AJ4069">
        <v>0</v>
      </c>
      <c r="AM4069" t="s">
        <v>20019</v>
      </c>
    </row>
    <row r="4070" spans="1:39" x14ac:dyDescent="0.25">
      <c r="A4070" t="s">
        <v>8764</v>
      </c>
      <c r="B4070" t="s">
        <v>4841</v>
      </c>
      <c r="C4070" t="s">
        <v>4842</v>
      </c>
      <c r="D4070">
        <v>101</v>
      </c>
      <c r="E4070" t="s">
        <v>4845</v>
      </c>
      <c r="F4070">
        <v>7</v>
      </c>
      <c r="K4070" t="s">
        <v>6860</v>
      </c>
      <c r="L4070" t="s">
        <v>6861</v>
      </c>
      <c r="M4070" t="s">
        <v>15134</v>
      </c>
      <c r="N4070">
        <v>9</v>
      </c>
      <c r="O4070" t="s">
        <v>15508</v>
      </c>
      <c r="P4070" t="s">
        <v>16416</v>
      </c>
      <c r="Q4070">
        <v>7</v>
      </c>
      <c r="R4070">
        <v>4</v>
      </c>
      <c r="S4070">
        <v>2.73</v>
      </c>
      <c r="T4070">
        <v>5.51</v>
      </c>
      <c r="U4070">
        <v>511.09</v>
      </c>
      <c r="V4070">
        <v>120.42</v>
      </c>
      <c r="W4070">
        <v>2.15</v>
      </c>
      <c r="X4070">
        <v>12.85</v>
      </c>
      <c r="Y4070">
        <v>10.32</v>
      </c>
      <c r="Z4070">
        <v>2</v>
      </c>
      <c r="AA4070" t="s">
        <v>4250</v>
      </c>
      <c r="AB4070">
        <v>0</v>
      </c>
      <c r="AC4070">
        <v>10</v>
      </c>
      <c r="AD4070">
        <v>0.63500000000000001</v>
      </c>
      <c r="AF4070" t="s">
        <v>7952</v>
      </c>
      <c r="AI4070">
        <v>0</v>
      </c>
      <c r="AJ4070">
        <v>0</v>
      </c>
      <c r="AK4070" t="s">
        <v>19912</v>
      </c>
      <c r="AL4070" t="s">
        <v>19912</v>
      </c>
      <c r="AM4070" t="s">
        <v>20019</v>
      </c>
    </row>
    <row r="4071" spans="1:39" x14ac:dyDescent="0.25">
      <c r="A4071" t="s">
        <v>10718</v>
      </c>
      <c r="B4071" t="s">
        <v>4841</v>
      </c>
      <c r="C4071" t="s">
        <v>4842</v>
      </c>
      <c r="D4071">
        <v>101.38</v>
      </c>
      <c r="E4071" t="s">
        <v>4845</v>
      </c>
      <c r="F4071">
        <v>6.99</v>
      </c>
      <c r="K4071" t="s">
        <v>6860</v>
      </c>
      <c r="L4071" t="s">
        <v>6861</v>
      </c>
      <c r="M4071" t="s">
        <v>15083</v>
      </c>
      <c r="N4071">
        <v>9</v>
      </c>
      <c r="O4071" t="s">
        <v>15439</v>
      </c>
      <c r="P4071" t="s">
        <v>18370</v>
      </c>
      <c r="Q4071">
        <v>6</v>
      </c>
      <c r="R4071">
        <v>4</v>
      </c>
      <c r="S4071">
        <v>1.9</v>
      </c>
      <c r="T4071">
        <v>3.11</v>
      </c>
      <c r="U4071">
        <v>596.75</v>
      </c>
      <c r="V4071">
        <v>110.77</v>
      </c>
      <c r="W4071">
        <v>3.54</v>
      </c>
      <c r="X4071">
        <v>13.81</v>
      </c>
      <c r="Y4071">
        <v>8.4700000000000006</v>
      </c>
      <c r="Z4071">
        <v>3</v>
      </c>
      <c r="AA4071" t="s">
        <v>4250</v>
      </c>
      <c r="AB4071">
        <v>1</v>
      </c>
      <c r="AC4071">
        <v>12</v>
      </c>
      <c r="AD4071">
        <v>3.0176666666666669</v>
      </c>
      <c r="AF4071" t="s">
        <v>7949</v>
      </c>
      <c r="AI4071">
        <v>0</v>
      </c>
      <c r="AJ4071">
        <v>0</v>
      </c>
      <c r="AK4071" t="s">
        <v>19876</v>
      </c>
      <c r="AL4071" t="s">
        <v>19876</v>
      </c>
      <c r="AM4071" t="s">
        <v>20019</v>
      </c>
    </row>
    <row r="4072" spans="1:39" x14ac:dyDescent="0.25">
      <c r="A4072" t="s">
        <v>10719</v>
      </c>
      <c r="B4072" t="s">
        <v>4841</v>
      </c>
      <c r="C4072" t="s">
        <v>4842</v>
      </c>
      <c r="D4072">
        <v>101.7</v>
      </c>
      <c r="E4072" t="s">
        <v>4845</v>
      </c>
      <c r="F4072">
        <v>6.99</v>
      </c>
      <c r="I4072" t="s">
        <v>13876</v>
      </c>
      <c r="K4072" t="s">
        <v>6860</v>
      </c>
      <c r="M4072" t="s">
        <v>14977</v>
      </c>
      <c r="N4072">
        <v>8</v>
      </c>
      <c r="O4072" t="s">
        <v>15298</v>
      </c>
      <c r="P4072" t="s">
        <v>18371</v>
      </c>
      <c r="Q4072">
        <v>4</v>
      </c>
      <c r="R4072">
        <v>1</v>
      </c>
      <c r="S4072">
        <v>0.98</v>
      </c>
      <c r="T4072">
        <v>1.05</v>
      </c>
      <c r="U4072">
        <v>353.47</v>
      </c>
      <c r="V4072">
        <v>67.92</v>
      </c>
      <c r="W4072">
        <v>2.68</v>
      </c>
      <c r="Y4072">
        <v>6.67</v>
      </c>
      <c r="Z4072">
        <v>1</v>
      </c>
      <c r="AA4072" t="s">
        <v>4250</v>
      </c>
      <c r="AB4072">
        <v>0</v>
      </c>
      <c r="AC4072">
        <v>2</v>
      </c>
      <c r="AD4072">
        <v>5.833333333333333</v>
      </c>
      <c r="AF4072" t="s">
        <v>7949</v>
      </c>
      <c r="AI4072">
        <v>0</v>
      </c>
      <c r="AJ4072">
        <v>0</v>
      </c>
      <c r="AM4072" t="s">
        <v>20019</v>
      </c>
    </row>
    <row r="4073" spans="1:39" x14ac:dyDescent="0.25">
      <c r="A4073" t="s">
        <v>8730</v>
      </c>
      <c r="B4073" t="s">
        <v>4841</v>
      </c>
      <c r="C4073" t="s">
        <v>4842</v>
      </c>
      <c r="D4073">
        <v>102</v>
      </c>
      <c r="E4073" t="s">
        <v>4845</v>
      </c>
      <c r="F4073">
        <v>6.99</v>
      </c>
      <c r="K4073" t="s">
        <v>6860</v>
      </c>
      <c r="L4073" t="s">
        <v>6861</v>
      </c>
      <c r="M4073" t="s">
        <v>15163</v>
      </c>
      <c r="N4073">
        <v>9</v>
      </c>
      <c r="O4073" t="s">
        <v>15543</v>
      </c>
      <c r="P4073" t="s">
        <v>16382</v>
      </c>
      <c r="Q4073">
        <v>7</v>
      </c>
      <c r="R4073">
        <v>4</v>
      </c>
      <c r="S4073">
        <v>3.29</v>
      </c>
      <c r="T4073">
        <v>4.07</v>
      </c>
      <c r="U4073">
        <v>634.72</v>
      </c>
      <c r="V4073">
        <v>120</v>
      </c>
      <c r="W4073">
        <v>4.4400000000000004</v>
      </c>
      <c r="X4073">
        <v>13.95</v>
      </c>
      <c r="Y4073">
        <v>8.18</v>
      </c>
      <c r="Z4073">
        <v>3</v>
      </c>
      <c r="AA4073" t="s">
        <v>4250</v>
      </c>
      <c r="AB4073">
        <v>1</v>
      </c>
      <c r="AC4073">
        <v>13</v>
      </c>
      <c r="AD4073">
        <v>1.73</v>
      </c>
      <c r="AF4073" t="s">
        <v>7949</v>
      </c>
      <c r="AI4073">
        <v>0</v>
      </c>
      <c r="AJ4073">
        <v>0</v>
      </c>
      <c r="AK4073" t="s">
        <v>19889</v>
      </c>
      <c r="AL4073" t="s">
        <v>19889</v>
      </c>
      <c r="AM4073" t="s">
        <v>20019</v>
      </c>
    </row>
    <row r="4074" spans="1:39" x14ac:dyDescent="0.25">
      <c r="A4074" t="s">
        <v>9871</v>
      </c>
      <c r="B4074" t="s">
        <v>4841</v>
      </c>
      <c r="C4074" t="s">
        <v>4842</v>
      </c>
      <c r="D4074">
        <v>102</v>
      </c>
      <c r="E4074" t="s">
        <v>4845</v>
      </c>
      <c r="F4074">
        <v>6.99</v>
      </c>
      <c r="I4074" t="s">
        <v>13877</v>
      </c>
      <c r="K4074" t="s">
        <v>6860</v>
      </c>
      <c r="L4074" t="s">
        <v>6861</v>
      </c>
      <c r="M4074" t="s">
        <v>14979</v>
      </c>
      <c r="N4074">
        <v>8</v>
      </c>
      <c r="O4074" t="s">
        <v>15302</v>
      </c>
      <c r="P4074" t="s">
        <v>17523</v>
      </c>
      <c r="Q4074">
        <v>8</v>
      </c>
      <c r="R4074">
        <v>2</v>
      </c>
      <c r="S4074">
        <v>2.31</v>
      </c>
      <c r="T4074">
        <v>2.31</v>
      </c>
      <c r="U4074">
        <v>428.35</v>
      </c>
      <c r="V4074">
        <v>124.61</v>
      </c>
      <c r="W4074">
        <v>2.15</v>
      </c>
      <c r="X4074">
        <v>9.65</v>
      </c>
      <c r="Y4074">
        <v>3.64</v>
      </c>
      <c r="Z4074">
        <v>2</v>
      </c>
      <c r="AA4074" t="s">
        <v>4250</v>
      </c>
      <c r="AB4074">
        <v>0</v>
      </c>
      <c r="AC4074">
        <v>4</v>
      </c>
      <c r="AD4074">
        <v>3.856785714285714</v>
      </c>
      <c r="AF4074" t="s">
        <v>7949</v>
      </c>
      <c r="AI4074">
        <v>0</v>
      </c>
      <c r="AJ4074">
        <v>0</v>
      </c>
      <c r="AM4074" t="s">
        <v>20019</v>
      </c>
    </row>
    <row r="4075" spans="1:39" x14ac:dyDescent="0.25">
      <c r="A4075" t="s">
        <v>9567</v>
      </c>
      <c r="B4075" t="s">
        <v>4841</v>
      </c>
      <c r="C4075" t="s">
        <v>4842</v>
      </c>
      <c r="D4075">
        <v>102</v>
      </c>
      <c r="E4075" t="s">
        <v>4845</v>
      </c>
      <c r="F4075">
        <v>6.99</v>
      </c>
      <c r="I4075" t="s">
        <v>13878</v>
      </c>
      <c r="K4075" t="s">
        <v>6860</v>
      </c>
      <c r="L4075" t="s">
        <v>6861</v>
      </c>
      <c r="M4075" t="s">
        <v>14972</v>
      </c>
      <c r="N4075">
        <v>8</v>
      </c>
      <c r="O4075" t="s">
        <v>15293</v>
      </c>
      <c r="P4075" t="s">
        <v>17219</v>
      </c>
      <c r="Q4075">
        <v>6</v>
      </c>
      <c r="R4075">
        <v>2</v>
      </c>
      <c r="S4075">
        <v>4.3600000000000003</v>
      </c>
      <c r="T4075">
        <v>4.3600000000000003</v>
      </c>
      <c r="U4075">
        <v>471.82</v>
      </c>
      <c r="V4075">
        <v>85.42</v>
      </c>
      <c r="W4075">
        <v>5.19</v>
      </c>
      <c r="Y4075">
        <v>4.38</v>
      </c>
      <c r="Z4075">
        <v>3</v>
      </c>
      <c r="AA4075" t="s">
        <v>4250</v>
      </c>
      <c r="AB4075">
        <v>1</v>
      </c>
      <c r="AC4075">
        <v>3</v>
      </c>
      <c r="AD4075">
        <v>3.0212857142857139</v>
      </c>
      <c r="AF4075" t="s">
        <v>7949</v>
      </c>
      <c r="AI4075">
        <v>0</v>
      </c>
      <c r="AJ4075">
        <v>0</v>
      </c>
      <c r="AM4075" t="s">
        <v>20019</v>
      </c>
    </row>
    <row r="4076" spans="1:39" x14ac:dyDescent="0.25">
      <c r="A4076" t="s">
        <v>10640</v>
      </c>
      <c r="B4076" t="s">
        <v>4841</v>
      </c>
      <c r="C4076" t="s">
        <v>4842</v>
      </c>
      <c r="D4076">
        <v>102</v>
      </c>
      <c r="E4076" t="s">
        <v>4845</v>
      </c>
      <c r="F4076">
        <v>6.99</v>
      </c>
      <c r="K4076" t="s">
        <v>6860</v>
      </c>
      <c r="L4076" t="s">
        <v>6861</v>
      </c>
      <c r="M4076" t="s">
        <v>15071</v>
      </c>
      <c r="N4076">
        <v>9</v>
      </c>
      <c r="O4076" t="s">
        <v>15424</v>
      </c>
      <c r="P4076" t="s">
        <v>18292</v>
      </c>
      <c r="Q4076">
        <v>7</v>
      </c>
      <c r="R4076">
        <v>2</v>
      </c>
      <c r="S4076">
        <v>-1.98</v>
      </c>
      <c r="T4076">
        <v>-1.97</v>
      </c>
      <c r="U4076">
        <v>377.35</v>
      </c>
      <c r="V4076">
        <v>111.72</v>
      </c>
      <c r="W4076">
        <v>1.77</v>
      </c>
      <c r="X4076">
        <v>8.94</v>
      </c>
      <c r="Y4076">
        <v>3.98</v>
      </c>
      <c r="Z4076">
        <v>2</v>
      </c>
      <c r="AA4076" t="s">
        <v>4250</v>
      </c>
      <c r="AB4076">
        <v>0</v>
      </c>
      <c r="AC4076">
        <v>4</v>
      </c>
      <c r="AD4076">
        <v>4.6520714285714284</v>
      </c>
      <c r="AF4076" t="s">
        <v>7949</v>
      </c>
      <c r="AI4076">
        <v>0</v>
      </c>
      <c r="AJ4076">
        <v>0</v>
      </c>
      <c r="AK4076" t="s">
        <v>19896</v>
      </c>
      <c r="AL4076" t="s">
        <v>19896</v>
      </c>
      <c r="AM4076" t="s">
        <v>20019</v>
      </c>
    </row>
    <row r="4077" spans="1:39" x14ac:dyDescent="0.25">
      <c r="A4077" t="s">
        <v>10720</v>
      </c>
      <c r="B4077" t="s">
        <v>4841</v>
      </c>
      <c r="C4077" t="s">
        <v>4842</v>
      </c>
      <c r="D4077">
        <v>102</v>
      </c>
      <c r="E4077" t="s">
        <v>4845</v>
      </c>
      <c r="F4077">
        <v>6.99</v>
      </c>
      <c r="I4077" t="s">
        <v>13879</v>
      </c>
      <c r="K4077" t="s">
        <v>6860</v>
      </c>
      <c r="L4077" t="s">
        <v>6861</v>
      </c>
      <c r="M4077" t="s">
        <v>15042</v>
      </c>
      <c r="N4077">
        <v>9</v>
      </c>
      <c r="O4077" t="s">
        <v>15389</v>
      </c>
      <c r="P4077" t="s">
        <v>18372</v>
      </c>
      <c r="Q4077">
        <v>5</v>
      </c>
      <c r="R4077">
        <v>1</v>
      </c>
      <c r="S4077">
        <v>1.86</v>
      </c>
      <c r="T4077">
        <v>1.86</v>
      </c>
      <c r="U4077">
        <v>449.54</v>
      </c>
      <c r="V4077">
        <v>77.150000000000006</v>
      </c>
      <c r="W4077">
        <v>3.4</v>
      </c>
      <c r="Y4077">
        <v>3.4</v>
      </c>
      <c r="Z4077">
        <v>1</v>
      </c>
      <c r="AA4077" t="s">
        <v>4250</v>
      </c>
      <c r="AB4077">
        <v>0</v>
      </c>
      <c r="AC4077">
        <v>8</v>
      </c>
      <c r="AD4077">
        <v>5.1937619047619048</v>
      </c>
      <c r="AF4077" t="s">
        <v>7949</v>
      </c>
      <c r="AI4077">
        <v>0</v>
      </c>
      <c r="AJ4077">
        <v>0</v>
      </c>
      <c r="AM4077" t="s">
        <v>20019</v>
      </c>
    </row>
    <row r="4078" spans="1:39" x14ac:dyDescent="0.25">
      <c r="A4078" t="s">
        <v>10720</v>
      </c>
      <c r="B4078" t="s">
        <v>4841</v>
      </c>
      <c r="C4078" t="s">
        <v>4842</v>
      </c>
      <c r="D4078">
        <v>102</v>
      </c>
      <c r="E4078" t="s">
        <v>4845</v>
      </c>
      <c r="F4078">
        <v>6.99</v>
      </c>
      <c r="I4078" t="s">
        <v>13880</v>
      </c>
      <c r="K4078" t="s">
        <v>6860</v>
      </c>
      <c r="M4078" t="s">
        <v>15002</v>
      </c>
      <c r="N4078">
        <v>8</v>
      </c>
      <c r="O4078" t="s">
        <v>15332</v>
      </c>
      <c r="P4078" t="s">
        <v>18372</v>
      </c>
      <c r="Q4078">
        <v>5</v>
      </c>
      <c r="R4078">
        <v>1</v>
      </c>
      <c r="S4078">
        <v>1.86</v>
      </c>
      <c r="T4078">
        <v>1.86</v>
      </c>
      <c r="U4078">
        <v>449.54</v>
      </c>
      <c r="V4078">
        <v>77.150000000000006</v>
      </c>
      <c r="W4078">
        <v>3.4</v>
      </c>
      <c r="Y4078">
        <v>3.4</v>
      </c>
      <c r="Z4078">
        <v>1</v>
      </c>
      <c r="AA4078" t="s">
        <v>4250</v>
      </c>
      <c r="AB4078">
        <v>0</v>
      </c>
      <c r="AC4078">
        <v>8</v>
      </c>
      <c r="AD4078">
        <v>5.1937619047619048</v>
      </c>
      <c r="AF4078" t="s">
        <v>7949</v>
      </c>
      <c r="AI4078">
        <v>0</v>
      </c>
      <c r="AJ4078">
        <v>0</v>
      </c>
      <c r="AM4078" t="s">
        <v>20019</v>
      </c>
    </row>
    <row r="4079" spans="1:39" x14ac:dyDescent="0.25">
      <c r="A4079" t="s">
        <v>10721</v>
      </c>
      <c r="B4079" t="s">
        <v>4841</v>
      </c>
      <c r="C4079" t="s">
        <v>4842</v>
      </c>
      <c r="D4079">
        <v>102</v>
      </c>
      <c r="E4079" t="s">
        <v>4845</v>
      </c>
      <c r="F4079">
        <v>6.99</v>
      </c>
      <c r="I4079" t="s">
        <v>13881</v>
      </c>
      <c r="K4079" t="s">
        <v>6860</v>
      </c>
      <c r="L4079" t="s">
        <v>6861</v>
      </c>
      <c r="M4079" t="s">
        <v>15075</v>
      </c>
      <c r="N4079">
        <v>9</v>
      </c>
      <c r="O4079" t="s">
        <v>15429</v>
      </c>
      <c r="P4079" t="s">
        <v>18373</v>
      </c>
      <c r="Q4079">
        <v>6</v>
      </c>
      <c r="R4079">
        <v>2</v>
      </c>
      <c r="S4079">
        <v>4.34</v>
      </c>
      <c r="T4079">
        <v>4.34</v>
      </c>
      <c r="U4079">
        <v>441.87</v>
      </c>
      <c r="V4079">
        <v>93.26</v>
      </c>
      <c r="W4079">
        <v>4.58</v>
      </c>
      <c r="X4079">
        <v>10.06</v>
      </c>
      <c r="Y4079">
        <v>4.6900000000000004</v>
      </c>
      <c r="Z4079">
        <v>2</v>
      </c>
      <c r="AA4079" t="s">
        <v>4250</v>
      </c>
      <c r="AB4079">
        <v>0</v>
      </c>
      <c r="AC4079">
        <v>3</v>
      </c>
      <c r="AD4079">
        <v>3.1365476190476191</v>
      </c>
      <c r="AF4079" t="s">
        <v>7949</v>
      </c>
      <c r="AI4079">
        <v>0</v>
      </c>
      <c r="AJ4079">
        <v>0</v>
      </c>
      <c r="AM4079" t="s">
        <v>20019</v>
      </c>
    </row>
    <row r="4080" spans="1:39" x14ac:dyDescent="0.25">
      <c r="A4080" t="s">
        <v>10721</v>
      </c>
      <c r="B4080" t="s">
        <v>4841</v>
      </c>
      <c r="C4080" t="s">
        <v>4842</v>
      </c>
      <c r="D4080">
        <v>102</v>
      </c>
      <c r="E4080" t="s">
        <v>4845</v>
      </c>
      <c r="F4080">
        <v>6.99</v>
      </c>
      <c r="I4080" t="s">
        <v>13882</v>
      </c>
      <c r="K4080" t="s">
        <v>6860</v>
      </c>
      <c r="L4080" t="s">
        <v>6861</v>
      </c>
      <c r="M4080" t="s">
        <v>15076</v>
      </c>
      <c r="N4080">
        <v>8</v>
      </c>
      <c r="O4080" t="s">
        <v>15430</v>
      </c>
      <c r="P4080" t="s">
        <v>18373</v>
      </c>
      <c r="Q4080">
        <v>6</v>
      </c>
      <c r="R4080">
        <v>2</v>
      </c>
      <c r="S4080">
        <v>4.34</v>
      </c>
      <c r="T4080">
        <v>4.34</v>
      </c>
      <c r="U4080">
        <v>441.87</v>
      </c>
      <c r="V4080">
        <v>93.26</v>
      </c>
      <c r="W4080">
        <v>4.58</v>
      </c>
      <c r="X4080">
        <v>10.06</v>
      </c>
      <c r="Y4080">
        <v>4.6900000000000004</v>
      </c>
      <c r="Z4080">
        <v>2</v>
      </c>
      <c r="AA4080" t="s">
        <v>4250</v>
      </c>
      <c r="AB4080">
        <v>0</v>
      </c>
      <c r="AC4080">
        <v>3</v>
      </c>
      <c r="AD4080">
        <v>3.1365476190476191</v>
      </c>
      <c r="AF4080" t="s">
        <v>7949</v>
      </c>
      <c r="AI4080">
        <v>0</v>
      </c>
      <c r="AJ4080">
        <v>0</v>
      </c>
      <c r="AM4080" t="s">
        <v>20019</v>
      </c>
    </row>
    <row r="4081" spans="1:39" x14ac:dyDescent="0.25">
      <c r="A4081" t="s">
        <v>8820</v>
      </c>
      <c r="B4081" t="s">
        <v>4841</v>
      </c>
      <c r="C4081" t="s">
        <v>4842</v>
      </c>
      <c r="D4081">
        <v>103</v>
      </c>
      <c r="E4081" t="s">
        <v>4845</v>
      </c>
      <c r="F4081">
        <v>6.99</v>
      </c>
      <c r="K4081" t="s">
        <v>6860</v>
      </c>
      <c r="L4081" t="s">
        <v>6861</v>
      </c>
      <c r="M4081" t="s">
        <v>15157</v>
      </c>
      <c r="N4081">
        <v>9</v>
      </c>
      <c r="O4081" t="s">
        <v>15535</v>
      </c>
      <c r="P4081" t="s">
        <v>16472</v>
      </c>
      <c r="Q4081">
        <v>6</v>
      </c>
      <c r="R4081">
        <v>1</v>
      </c>
      <c r="S4081">
        <v>2.96</v>
      </c>
      <c r="T4081">
        <v>2.96</v>
      </c>
      <c r="U4081">
        <v>379.43</v>
      </c>
      <c r="V4081">
        <v>73.64</v>
      </c>
      <c r="W4081">
        <v>3.68</v>
      </c>
      <c r="Y4081">
        <v>4.2</v>
      </c>
      <c r="Z4081">
        <v>2</v>
      </c>
      <c r="AA4081" t="s">
        <v>4250</v>
      </c>
      <c r="AB4081">
        <v>0</v>
      </c>
      <c r="AC4081">
        <v>2</v>
      </c>
      <c r="AD4081">
        <v>5.214547619047619</v>
      </c>
      <c r="AF4081" t="s">
        <v>7949</v>
      </c>
      <c r="AI4081">
        <v>0</v>
      </c>
      <c r="AJ4081">
        <v>0</v>
      </c>
      <c r="AK4081" t="s">
        <v>19893</v>
      </c>
      <c r="AL4081" t="s">
        <v>19893</v>
      </c>
      <c r="AM4081" t="s">
        <v>20019</v>
      </c>
    </row>
    <row r="4082" spans="1:39" x14ac:dyDescent="0.25">
      <c r="A4082" t="s">
        <v>9831</v>
      </c>
      <c r="B4082" t="s">
        <v>4841</v>
      </c>
      <c r="C4082" t="s">
        <v>4842</v>
      </c>
      <c r="D4082">
        <v>103</v>
      </c>
      <c r="E4082" t="s">
        <v>4845</v>
      </c>
      <c r="F4082">
        <v>6.99</v>
      </c>
      <c r="I4082" t="s">
        <v>13883</v>
      </c>
      <c r="K4082" t="s">
        <v>6860</v>
      </c>
      <c r="L4082" t="s">
        <v>6861</v>
      </c>
      <c r="M4082" t="s">
        <v>14979</v>
      </c>
      <c r="N4082">
        <v>8</v>
      </c>
      <c r="O4082" t="s">
        <v>15302</v>
      </c>
      <c r="P4082" t="s">
        <v>17483</v>
      </c>
      <c r="Q4082">
        <v>7</v>
      </c>
      <c r="R4082">
        <v>2</v>
      </c>
      <c r="S4082">
        <v>3.02</v>
      </c>
      <c r="T4082">
        <v>3.02</v>
      </c>
      <c r="U4082">
        <v>477.37</v>
      </c>
      <c r="V4082">
        <v>111.72</v>
      </c>
      <c r="W4082">
        <v>3.66</v>
      </c>
      <c r="X4082">
        <v>9.7200000000000006</v>
      </c>
      <c r="Y4082">
        <v>3.67</v>
      </c>
      <c r="Z4082">
        <v>2</v>
      </c>
      <c r="AA4082" t="s">
        <v>4250</v>
      </c>
      <c r="AB4082">
        <v>0</v>
      </c>
      <c r="AC4082">
        <v>5</v>
      </c>
      <c r="AD4082">
        <v>3.417642857142857</v>
      </c>
      <c r="AF4082" t="s">
        <v>7949</v>
      </c>
      <c r="AI4082">
        <v>0</v>
      </c>
      <c r="AJ4082">
        <v>0</v>
      </c>
      <c r="AM4082" t="s">
        <v>20019</v>
      </c>
    </row>
    <row r="4083" spans="1:39" x14ac:dyDescent="0.25">
      <c r="A4083" t="s">
        <v>10025</v>
      </c>
      <c r="B4083" t="s">
        <v>4841</v>
      </c>
      <c r="C4083" t="s">
        <v>4842</v>
      </c>
      <c r="D4083">
        <v>103</v>
      </c>
      <c r="E4083" t="s">
        <v>4845</v>
      </c>
      <c r="F4083">
        <v>6.99</v>
      </c>
      <c r="I4083" t="s">
        <v>13884</v>
      </c>
      <c r="K4083" t="s">
        <v>6860</v>
      </c>
      <c r="L4083" t="s">
        <v>6861</v>
      </c>
      <c r="M4083" t="s">
        <v>14979</v>
      </c>
      <c r="N4083">
        <v>8</v>
      </c>
      <c r="O4083" t="s">
        <v>15302</v>
      </c>
      <c r="P4083" t="s">
        <v>17677</v>
      </c>
      <c r="Q4083">
        <v>6</v>
      </c>
      <c r="R4083">
        <v>2</v>
      </c>
      <c r="S4083">
        <v>3.47</v>
      </c>
      <c r="T4083">
        <v>3.47</v>
      </c>
      <c r="U4083">
        <v>431.78</v>
      </c>
      <c r="V4083">
        <v>102.49</v>
      </c>
      <c r="W4083">
        <v>3.4</v>
      </c>
      <c r="X4083">
        <v>9.56</v>
      </c>
      <c r="Y4083">
        <v>3.51</v>
      </c>
      <c r="Z4083">
        <v>2</v>
      </c>
      <c r="AA4083" t="s">
        <v>4250</v>
      </c>
      <c r="AB4083">
        <v>0</v>
      </c>
      <c r="AC4083">
        <v>3</v>
      </c>
      <c r="AD4083">
        <v>3.6009523809523811</v>
      </c>
      <c r="AF4083" t="s">
        <v>7949</v>
      </c>
      <c r="AI4083">
        <v>0</v>
      </c>
      <c r="AJ4083">
        <v>0</v>
      </c>
      <c r="AM4083" t="s">
        <v>20019</v>
      </c>
    </row>
    <row r="4084" spans="1:39" x14ac:dyDescent="0.25">
      <c r="A4084" t="s">
        <v>10722</v>
      </c>
      <c r="B4084" t="s">
        <v>4841</v>
      </c>
      <c r="C4084" t="s">
        <v>4842</v>
      </c>
      <c r="D4084">
        <v>103</v>
      </c>
      <c r="E4084" t="s">
        <v>4845</v>
      </c>
      <c r="F4084">
        <v>6.99</v>
      </c>
      <c r="I4084" t="s">
        <v>13885</v>
      </c>
      <c r="K4084" t="s">
        <v>6860</v>
      </c>
      <c r="M4084" t="s">
        <v>14989</v>
      </c>
      <c r="N4084">
        <v>8</v>
      </c>
      <c r="O4084" t="s">
        <v>15313</v>
      </c>
      <c r="P4084" t="s">
        <v>18374</v>
      </c>
      <c r="Q4084">
        <v>9</v>
      </c>
      <c r="R4084">
        <v>2</v>
      </c>
      <c r="S4084">
        <v>3.34</v>
      </c>
      <c r="T4084">
        <v>3.34</v>
      </c>
      <c r="U4084">
        <v>393.49</v>
      </c>
      <c r="V4084">
        <v>115.63</v>
      </c>
      <c r="W4084">
        <v>2.37</v>
      </c>
      <c r="X4084">
        <v>11.08</v>
      </c>
      <c r="Y4084">
        <v>3.76</v>
      </c>
      <c r="Z4084">
        <v>2</v>
      </c>
      <c r="AA4084" t="s">
        <v>4250</v>
      </c>
      <c r="AB4084">
        <v>0</v>
      </c>
      <c r="AC4084">
        <v>3</v>
      </c>
      <c r="AD4084">
        <v>3.566452380952382</v>
      </c>
      <c r="AF4084" t="s">
        <v>7949</v>
      </c>
      <c r="AI4084">
        <v>0</v>
      </c>
      <c r="AJ4084">
        <v>0</v>
      </c>
      <c r="AM4084" t="s">
        <v>20019</v>
      </c>
    </row>
    <row r="4085" spans="1:39" x14ac:dyDescent="0.25">
      <c r="A4085" t="s">
        <v>10723</v>
      </c>
      <c r="B4085" t="s">
        <v>4841</v>
      </c>
      <c r="C4085" t="s">
        <v>4842</v>
      </c>
      <c r="D4085">
        <v>103.4</v>
      </c>
      <c r="E4085" t="s">
        <v>4845</v>
      </c>
      <c r="F4085">
        <v>6.99</v>
      </c>
      <c r="I4085" t="s">
        <v>13886</v>
      </c>
      <c r="K4085" t="s">
        <v>6860</v>
      </c>
      <c r="L4085" t="s">
        <v>6861</v>
      </c>
      <c r="M4085" t="s">
        <v>14987</v>
      </c>
      <c r="N4085">
        <v>9</v>
      </c>
      <c r="O4085" t="s">
        <v>15311</v>
      </c>
      <c r="P4085" t="s">
        <v>18375</v>
      </c>
      <c r="Q4085">
        <v>6</v>
      </c>
      <c r="R4085">
        <v>2</v>
      </c>
      <c r="S4085">
        <v>3.43</v>
      </c>
      <c r="T4085">
        <v>3.45</v>
      </c>
      <c r="U4085">
        <v>410.24</v>
      </c>
      <c r="V4085">
        <v>102.49</v>
      </c>
      <c r="W4085">
        <v>3.12</v>
      </c>
      <c r="X4085">
        <v>8.5399999999999991</v>
      </c>
      <c r="Y4085">
        <v>4.88</v>
      </c>
      <c r="Z4085">
        <v>2</v>
      </c>
      <c r="AA4085" t="s">
        <v>4250</v>
      </c>
      <c r="AB4085">
        <v>0</v>
      </c>
      <c r="AC4085">
        <v>3</v>
      </c>
      <c r="AD4085">
        <v>3.784809523809523</v>
      </c>
      <c r="AF4085" t="s">
        <v>7949</v>
      </c>
      <c r="AI4085">
        <v>0</v>
      </c>
      <c r="AJ4085">
        <v>0</v>
      </c>
      <c r="AM4085" t="s">
        <v>20019</v>
      </c>
    </row>
    <row r="4086" spans="1:39" x14ac:dyDescent="0.25">
      <c r="A4086" t="s">
        <v>10724</v>
      </c>
      <c r="B4086" t="s">
        <v>4841</v>
      </c>
      <c r="C4086" t="s">
        <v>4842</v>
      </c>
      <c r="D4086">
        <v>104</v>
      </c>
      <c r="E4086" t="s">
        <v>4845</v>
      </c>
      <c r="F4086">
        <v>6.98</v>
      </c>
      <c r="K4086" t="s">
        <v>6860</v>
      </c>
      <c r="M4086" t="s">
        <v>6865</v>
      </c>
      <c r="N4086">
        <v>8</v>
      </c>
      <c r="O4086" t="s">
        <v>15553</v>
      </c>
      <c r="P4086" t="s">
        <v>18376</v>
      </c>
      <c r="Q4086">
        <v>4</v>
      </c>
      <c r="R4086">
        <v>3</v>
      </c>
      <c r="S4086">
        <v>3.57</v>
      </c>
      <c r="T4086">
        <v>4.16</v>
      </c>
      <c r="U4086">
        <v>478.65</v>
      </c>
      <c r="V4086">
        <v>61.36</v>
      </c>
      <c r="W4086">
        <v>5.18</v>
      </c>
      <c r="X4086">
        <v>13.91</v>
      </c>
      <c r="Y4086">
        <v>7.43</v>
      </c>
      <c r="Z4086">
        <v>2</v>
      </c>
      <c r="AA4086" t="s">
        <v>4250</v>
      </c>
      <c r="AB4086">
        <v>1</v>
      </c>
      <c r="AC4086">
        <v>8</v>
      </c>
      <c r="AD4086">
        <v>2.9541666666666671</v>
      </c>
      <c r="AF4086" t="s">
        <v>7949</v>
      </c>
      <c r="AI4086">
        <v>0</v>
      </c>
      <c r="AJ4086">
        <v>0</v>
      </c>
      <c r="AK4086" t="s">
        <v>19966</v>
      </c>
      <c r="AL4086" t="s">
        <v>19966</v>
      </c>
      <c r="AM4086" t="s">
        <v>20019</v>
      </c>
    </row>
    <row r="4087" spans="1:39" x14ac:dyDescent="0.25">
      <c r="A4087" t="s">
        <v>10725</v>
      </c>
      <c r="B4087" t="s">
        <v>4841</v>
      </c>
      <c r="C4087" t="s">
        <v>4842</v>
      </c>
      <c r="D4087">
        <v>104</v>
      </c>
      <c r="E4087" t="s">
        <v>4845</v>
      </c>
      <c r="F4087">
        <v>6.98</v>
      </c>
      <c r="I4087" t="s">
        <v>13887</v>
      </c>
      <c r="K4087" t="s">
        <v>6860</v>
      </c>
      <c r="L4087" t="s">
        <v>6861</v>
      </c>
      <c r="M4087" t="s">
        <v>14987</v>
      </c>
      <c r="N4087">
        <v>9</v>
      </c>
      <c r="O4087" t="s">
        <v>15311</v>
      </c>
      <c r="P4087" t="s">
        <v>18377</v>
      </c>
      <c r="Q4087">
        <v>6</v>
      </c>
      <c r="R4087">
        <v>2</v>
      </c>
      <c r="S4087">
        <v>2.14</v>
      </c>
      <c r="T4087">
        <v>2.14</v>
      </c>
      <c r="U4087">
        <v>474.36</v>
      </c>
      <c r="V4087">
        <v>98.83</v>
      </c>
      <c r="W4087">
        <v>3.61</v>
      </c>
      <c r="X4087">
        <v>10.11</v>
      </c>
      <c r="Y4087">
        <v>4.25</v>
      </c>
      <c r="Z4087">
        <v>2</v>
      </c>
      <c r="AA4087" t="s">
        <v>4250</v>
      </c>
      <c r="AB4087">
        <v>0</v>
      </c>
      <c r="AC4087">
        <v>6</v>
      </c>
      <c r="AD4087">
        <v>4.3188095238095237</v>
      </c>
      <c r="AF4087" t="s">
        <v>7949</v>
      </c>
      <c r="AI4087">
        <v>0</v>
      </c>
      <c r="AJ4087">
        <v>0</v>
      </c>
      <c r="AM4087" t="s">
        <v>20019</v>
      </c>
    </row>
    <row r="4088" spans="1:39" x14ac:dyDescent="0.25">
      <c r="A4088" t="s">
        <v>10726</v>
      </c>
      <c r="B4088" t="s">
        <v>4841</v>
      </c>
      <c r="C4088" t="s">
        <v>4842</v>
      </c>
      <c r="D4088">
        <v>104.2</v>
      </c>
      <c r="E4088" t="s">
        <v>4845</v>
      </c>
      <c r="F4088">
        <v>6.98</v>
      </c>
      <c r="I4088" t="s">
        <v>13888</v>
      </c>
      <c r="K4088" t="s">
        <v>6860</v>
      </c>
      <c r="M4088" t="s">
        <v>15002</v>
      </c>
      <c r="N4088">
        <v>8</v>
      </c>
      <c r="O4088" t="s">
        <v>15332</v>
      </c>
      <c r="P4088" t="s">
        <v>18378</v>
      </c>
      <c r="Q4088">
        <v>4</v>
      </c>
      <c r="R4088">
        <v>1</v>
      </c>
      <c r="S4088">
        <v>2.67</v>
      </c>
      <c r="T4088">
        <v>2.67</v>
      </c>
      <c r="U4088">
        <v>420.35</v>
      </c>
      <c r="V4088">
        <v>67.92</v>
      </c>
      <c r="W4088">
        <v>3.34</v>
      </c>
      <c r="Y4088">
        <v>4.2699999999999996</v>
      </c>
      <c r="Z4088">
        <v>1</v>
      </c>
      <c r="AA4088" t="s">
        <v>4250</v>
      </c>
      <c r="AB4088">
        <v>0</v>
      </c>
      <c r="AC4088">
        <v>2</v>
      </c>
      <c r="AD4088">
        <v>5.0672619047619047</v>
      </c>
      <c r="AF4088" t="s">
        <v>7949</v>
      </c>
      <c r="AI4088">
        <v>0</v>
      </c>
      <c r="AJ4088">
        <v>0</v>
      </c>
      <c r="AM4088" t="s">
        <v>20019</v>
      </c>
    </row>
    <row r="4089" spans="1:39" x14ac:dyDescent="0.25">
      <c r="A4089" t="s">
        <v>10727</v>
      </c>
      <c r="B4089" t="s">
        <v>4841</v>
      </c>
      <c r="C4089" t="s">
        <v>4842</v>
      </c>
      <c r="D4089">
        <v>104.6</v>
      </c>
      <c r="E4089" t="s">
        <v>4845</v>
      </c>
      <c r="F4089">
        <v>6.98</v>
      </c>
      <c r="I4089" t="s">
        <v>13889</v>
      </c>
      <c r="K4089" t="s">
        <v>6860</v>
      </c>
      <c r="L4089" t="s">
        <v>6861</v>
      </c>
      <c r="M4089" t="s">
        <v>15021</v>
      </c>
      <c r="N4089">
        <v>9</v>
      </c>
      <c r="O4089" t="s">
        <v>15359</v>
      </c>
      <c r="P4089" t="s">
        <v>18379</v>
      </c>
      <c r="Q4089">
        <v>4</v>
      </c>
      <c r="R4089">
        <v>1</v>
      </c>
      <c r="S4089">
        <v>2.41</v>
      </c>
      <c r="T4089">
        <v>4.41</v>
      </c>
      <c r="U4089">
        <v>333.44</v>
      </c>
      <c r="V4089">
        <v>50.85</v>
      </c>
      <c r="W4089">
        <v>3.15</v>
      </c>
      <c r="Y4089">
        <v>12.88</v>
      </c>
      <c r="Z4089">
        <v>2</v>
      </c>
      <c r="AA4089" t="s">
        <v>4250</v>
      </c>
      <c r="AB4089">
        <v>0</v>
      </c>
      <c r="AC4089">
        <v>0</v>
      </c>
      <c r="AD4089">
        <v>3.9233333333333329</v>
      </c>
      <c r="AF4089" t="s">
        <v>7952</v>
      </c>
      <c r="AI4089">
        <v>0</v>
      </c>
      <c r="AJ4089">
        <v>0</v>
      </c>
      <c r="AM4089" t="s">
        <v>20019</v>
      </c>
    </row>
    <row r="4090" spans="1:39" x14ac:dyDescent="0.25">
      <c r="A4090" t="s">
        <v>10727</v>
      </c>
      <c r="B4090" t="s">
        <v>4841</v>
      </c>
      <c r="C4090" t="s">
        <v>4842</v>
      </c>
      <c r="D4090">
        <v>104.6</v>
      </c>
      <c r="E4090" t="s">
        <v>4845</v>
      </c>
      <c r="F4090">
        <v>6.98</v>
      </c>
      <c r="I4090" t="s">
        <v>13890</v>
      </c>
      <c r="K4090" t="s">
        <v>6860</v>
      </c>
      <c r="M4090" t="s">
        <v>14977</v>
      </c>
      <c r="N4090">
        <v>8</v>
      </c>
      <c r="O4090" t="s">
        <v>15298</v>
      </c>
      <c r="P4090" t="s">
        <v>18379</v>
      </c>
      <c r="Q4090">
        <v>4</v>
      </c>
      <c r="R4090">
        <v>1</v>
      </c>
      <c r="S4090">
        <v>2.41</v>
      </c>
      <c r="T4090">
        <v>4.41</v>
      </c>
      <c r="U4090">
        <v>333.44</v>
      </c>
      <c r="V4090">
        <v>50.85</v>
      </c>
      <c r="W4090">
        <v>3.15</v>
      </c>
      <c r="Y4090">
        <v>12.88</v>
      </c>
      <c r="Z4090">
        <v>2</v>
      </c>
      <c r="AA4090" t="s">
        <v>4250</v>
      </c>
      <c r="AB4090">
        <v>0</v>
      </c>
      <c r="AC4090">
        <v>0</v>
      </c>
      <c r="AD4090">
        <v>3.9233333333333329</v>
      </c>
      <c r="AF4090" t="s">
        <v>7952</v>
      </c>
      <c r="AI4090">
        <v>0</v>
      </c>
      <c r="AJ4090">
        <v>0</v>
      </c>
      <c r="AM4090" t="s">
        <v>20019</v>
      </c>
    </row>
    <row r="4091" spans="1:39" x14ac:dyDescent="0.25">
      <c r="A4091" t="s">
        <v>8571</v>
      </c>
      <c r="B4091" t="s">
        <v>4841</v>
      </c>
      <c r="C4091" t="s">
        <v>4842</v>
      </c>
      <c r="D4091">
        <v>105</v>
      </c>
      <c r="E4091" t="s">
        <v>4845</v>
      </c>
      <c r="F4091">
        <v>6.98</v>
      </c>
      <c r="K4091" t="s">
        <v>6860</v>
      </c>
      <c r="L4091" t="s">
        <v>6861</v>
      </c>
      <c r="M4091" t="s">
        <v>15164</v>
      </c>
      <c r="N4091">
        <v>9</v>
      </c>
      <c r="O4091" t="s">
        <v>15545</v>
      </c>
      <c r="P4091" t="s">
        <v>16224</v>
      </c>
      <c r="Q4091">
        <v>6</v>
      </c>
      <c r="R4091">
        <v>3</v>
      </c>
      <c r="S4091">
        <v>4.3099999999999996</v>
      </c>
      <c r="T4091">
        <v>4.3600000000000003</v>
      </c>
      <c r="U4091">
        <v>546.63</v>
      </c>
      <c r="V4091">
        <v>101.65</v>
      </c>
      <c r="W4091">
        <v>4.1399999999999997</v>
      </c>
      <c r="X4091">
        <v>13.47</v>
      </c>
      <c r="Y4091">
        <v>6.46</v>
      </c>
      <c r="Z4091">
        <v>2</v>
      </c>
      <c r="AA4091" t="s">
        <v>4250</v>
      </c>
      <c r="AB4091">
        <v>1</v>
      </c>
      <c r="AC4091">
        <v>7</v>
      </c>
      <c r="AD4091">
        <v>2.0983333333333332</v>
      </c>
      <c r="AF4091" t="s">
        <v>7949</v>
      </c>
      <c r="AI4091">
        <v>0</v>
      </c>
      <c r="AJ4091">
        <v>0</v>
      </c>
      <c r="AK4091" t="s">
        <v>19881</v>
      </c>
      <c r="AL4091" t="s">
        <v>19881</v>
      </c>
      <c r="AM4091" t="s">
        <v>20019</v>
      </c>
    </row>
    <row r="4092" spans="1:39" x14ac:dyDescent="0.25">
      <c r="A4092" t="s">
        <v>10728</v>
      </c>
      <c r="B4092" t="s">
        <v>4841</v>
      </c>
      <c r="C4092" t="s">
        <v>4842</v>
      </c>
      <c r="D4092">
        <v>105</v>
      </c>
      <c r="E4092" t="s">
        <v>4845</v>
      </c>
      <c r="F4092">
        <v>6.98</v>
      </c>
      <c r="I4092" t="s">
        <v>13891</v>
      </c>
      <c r="K4092" t="s">
        <v>6860</v>
      </c>
      <c r="L4092" t="s">
        <v>6861</v>
      </c>
      <c r="M4092" t="s">
        <v>14972</v>
      </c>
      <c r="N4092">
        <v>8</v>
      </c>
      <c r="O4092" t="s">
        <v>15293</v>
      </c>
      <c r="P4092" t="s">
        <v>18380</v>
      </c>
      <c r="Q4092">
        <v>5</v>
      </c>
      <c r="R4092">
        <v>2</v>
      </c>
      <c r="S4092">
        <v>3</v>
      </c>
      <c r="T4092">
        <v>3.01</v>
      </c>
      <c r="U4092">
        <v>498.79</v>
      </c>
      <c r="V4092">
        <v>89.6</v>
      </c>
      <c r="W4092">
        <v>4.8899999999999997</v>
      </c>
      <c r="X4092">
        <v>9.07</v>
      </c>
      <c r="Y4092">
        <v>3.63</v>
      </c>
      <c r="Z4092">
        <v>2</v>
      </c>
      <c r="AA4092" t="s">
        <v>4250</v>
      </c>
      <c r="AB4092">
        <v>0</v>
      </c>
      <c r="AC4092">
        <v>5</v>
      </c>
      <c r="AD4092">
        <v>4.0036428571428573</v>
      </c>
      <c r="AF4092" t="s">
        <v>7949</v>
      </c>
      <c r="AI4092">
        <v>0</v>
      </c>
      <c r="AJ4092">
        <v>0</v>
      </c>
      <c r="AM4092" t="s">
        <v>20019</v>
      </c>
    </row>
    <row r="4093" spans="1:39" x14ac:dyDescent="0.25">
      <c r="A4093" t="s">
        <v>8349</v>
      </c>
      <c r="B4093" t="s">
        <v>4841</v>
      </c>
      <c r="C4093" t="s">
        <v>4842</v>
      </c>
      <c r="D4093">
        <v>105</v>
      </c>
      <c r="E4093" t="s">
        <v>4845</v>
      </c>
      <c r="F4093">
        <v>6.98</v>
      </c>
      <c r="K4093" t="s">
        <v>6860</v>
      </c>
      <c r="L4093" t="s">
        <v>6861</v>
      </c>
      <c r="M4093" t="s">
        <v>15030</v>
      </c>
      <c r="N4093">
        <v>9</v>
      </c>
      <c r="O4093" t="s">
        <v>15373</v>
      </c>
      <c r="P4093" t="s">
        <v>16002</v>
      </c>
      <c r="Q4093">
        <v>7</v>
      </c>
      <c r="R4093">
        <v>1</v>
      </c>
      <c r="S4093">
        <v>1.1000000000000001</v>
      </c>
      <c r="T4093">
        <v>1.1000000000000001</v>
      </c>
      <c r="U4093">
        <v>450.45</v>
      </c>
      <c r="V4093">
        <v>91.85</v>
      </c>
      <c r="W4093">
        <v>4.01</v>
      </c>
      <c r="Y4093">
        <v>2.96</v>
      </c>
      <c r="Z4093">
        <v>3</v>
      </c>
      <c r="AA4093" t="s">
        <v>4250</v>
      </c>
      <c r="AB4093">
        <v>0</v>
      </c>
      <c r="AC4093">
        <v>2</v>
      </c>
      <c r="AD4093">
        <v>5.1255952380952383</v>
      </c>
      <c r="AF4093" t="s">
        <v>7949</v>
      </c>
      <c r="AI4093">
        <v>0</v>
      </c>
      <c r="AJ4093">
        <v>0</v>
      </c>
      <c r="AK4093" t="s">
        <v>19844</v>
      </c>
      <c r="AL4093" t="s">
        <v>19844</v>
      </c>
      <c r="AM4093" t="s">
        <v>20019</v>
      </c>
    </row>
    <row r="4094" spans="1:39" x14ac:dyDescent="0.25">
      <c r="A4094" t="s">
        <v>10729</v>
      </c>
      <c r="B4094" t="s">
        <v>4841</v>
      </c>
      <c r="C4094" t="s">
        <v>4842</v>
      </c>
      <c r="D4094">
        <v>105</v>
      </c>
      <c r="E4094" t="s">
        <v>4845</v>
      </c>
      <c r="F4094">
        <v>6.98</v>
      </c>
      <c r="I4094" t="s">
        <v>13892</v>
      </c>
      <c r="K4094" t="s">
        <v>6860</v>
      </c>
      <c r="L4094" t="s">
        <v>6861</v>
      </c>
      <c r="M4094" t="s">
        <v>15042</v>
      </c>
      <c r="N4094">
        <v>9</v>
      </c>
      <c r="O4094" t="s">
        <v>15389</v>
      </c>
      <c r="P4094" t="s">
        <v>18381</v>
      </c>
      <c r="Q4094">
        <v>6</v>
      </c>
      <c r="R4094">
        <v>1</v>
      </c>
      <c r="S4094">
        <v>3.14</v>
      </c>
      <c r="T4094">
        <v>5.13</v>
      </c>
      <c r="U4094">
        <v>427.93</v>
      </c>
      <c r="V4094">
        <v>69.31</v>
      </c>
      <c r="W4094">
        <v>4.6100000000000003</v>
      </c>
      <c r="Y4094">
        <v>11.32</v>
      </c>
      <c r="Z4094">
        <v>2</v>
      </c>
      <c r="AA4094" t="s">
        <v>4250</v>
      </c>
      <c r="AB4094">
        <v>0</v>
      </c>
      <c r="AC4094">
        <v>3</v>
      </c>
      <c r="AD4094">
        <v>2.778119047619048</v>
      </c>
      <c r="AF4094" t="s">
        <v>7952</v>
      </c>
      <c r="AI4094">
        <v>0</v>
      </c>
      <c r="AJ4094">
        <v>0</v>
      </c>
      <c r="AM4094" t="s">
        <v>20019</v>
      </c>
    </row>
    <row r="4095" spans="1:39" x14ac:dyDescent="0.25">
      <c r="A4095" t="s">
        <v>10729</v>
      </c>
      <c r="B4095" t="s">
        <v>4841</v>
      </c>
      <c r="C4095" t="s">
        <v>4842</v>
      </c>
      <c r="D4095">
        <v>105</v>
      </c>
      <c r="E4095" t="s">
        <v>4845</v>
      </c>
      <c r="F4095">
        <v>6.98</v>
      </c>
      <c r="I4095" t="s">
        <v>13893</v>
      </c>
      <c r="K4095" t="s">
        <v>6860</v>
      </c>
      <c r="M4095" t="s">
        <v>15002</v>
      </c>
      <c r="N4095">
        <v>8</v>
      </c>
      <c r="O4095" t="s">
        <v>15332</v>
      </c>
      <c r="P4095" t="s">
        <v>18381</v>
      </c>
      <c r="Q4095">
        <v>6</v>
      </c>
      <c r="R4095">
        <v>1</v>
      </c>
      <c r="S4095">
        <v>3.14</v>
      </c>
      <c r="T4095">
        <v>5.13</v>
      </c>
      <c r="U4095">
        <v>427.93</v>
      </c>
      <c r="V4095">
        <v>69.31</v>
      </c>
      <c r="W4095">
        <v>4.6100000000000003</v>
      </c>
      <c r="Y4095">
        <v>11.32</v>
      </c>
      <c r="Z4095">
        <v>2</v>
      </c>
      <c r="AA4095" t="s">
        <v>4250</v>
      </c>
      <c r="AB4095">
        <v>0</v>
      </c>
      <c r="AC4095">
        <v>3</v>
      </c>
      <c r="AD4095">
        <v>2.778119047619048</v>
      </c>
      <c r="AF4095" t="s">
        <v>7952</v>
      </c>
      <c r="AI4095">
        <v>0</v>
      </c>
      <c r="AJ4095">
        <v>0</v>
      </c>
      <c r="AM4095" t="s">
        <v>20019</v>
      </c>
    </row>
    <row r="4096" spans="1:39" x14ac:dyDescent="0.25">
      <c r="A4096" t="s">
        <v>10730</v>
      </c>
      <c r="B4096" t="s">
        <v>4841</v>
      </c>
      <c r="C4096" t="s">
        <v>4842</v>
      </c>
      <c r="D4096">
        <v>105</v>
      </c>
      <c r="E4096" t="s">
        <v>4845</v>
      </c>
      <c r="F4096">
        <v>6.98</v>
      </c>
      <c r="I4096" t="s">
        <v>13894</v>
      </c>
      <c r="K4096" t="s">
        <v>6860</v>
      </c>
      <c r="M4096" t="s">
        <v>15191</v>
      </c>
      <c r="N4096">
        <v>8</v>
      </c>
      <c r="O4096" t="s">
        <v>15579</v>
      </c>
      <c r="P4096" t="s">
        <v>18382</v>
      </c>
      <c r="Q4096">
        <v>8</v>
      </c>
      <c r="R4096">
        <v>2</v>
      </c>
      <c r="S4096">
        <v>-5.32</v>
      </c>
      <c r="T4096">
        <v>-5.32</v>
      </c>
      <c r="U4096">
        <v>390.47</v>
      </c>
      <c r="V4096">
        <v>104.06</v>
      </c>
      <c r="W4096">
        <v>0.84</v>
      </c>
      <c r="X4096">
        <v>12.73</v>
      </c>
      <c r="Y4096">
        <v>3.65</v>
      </c>
      <c r="Z4096">
        <v>2</v>
      </c>
      <c r="AA4096" t="s">
        <v>4250</v>
      </c>
      <c r="AB4096">
        <v>0</v>
      </c>
      <c r="AC4096">
        <v>3</v>
      </c>
      <c r="AD4096">
        <v>4.8136904761904757</v>
      </c>
      <c r="AF4096" t="s">
        <v>7949</v>
      </c>
      <c r="AI4096">
        <v>0</v>
      </c>
      <c r="AJ4096">
        <v>0</v>
      </c>
      <c r="AM4096" t="s">
        <v>20019</v>
      </c>
    </row>
    <row r="4097" spans="1:39" x14ac:dyDescent="0.25">
      <c r="A4097" t="s">
        <v>9353</v>
      </c>
      <c r="B4097" t="s">
        <v>4841</v>
      </c>
      <c r="C4097" t="s">
        <v>4842</v>
      </c>
      <c r="D4097">
        <v>106</v>
      </c>
      <c r="E4097" t="s">
        <v>4845</v>
      </c>
      <c r="F4097">
        <v>6.97</v>
      </c>
      <c r="K4097" t="s">
        <v>6860</v>
      </c>
      <c r="L4097" t="s">
        <v>6861</v>
      </c>
      <c r="M4097" t="s">
        <v>15064</v>
      </c>
      <c r="N4097">
        <v>9</v>
      </c>
      <c r="O4097" t="s">
        <v>15417</v>
      </c>
      <c r="P4097" t="s">
        <v>17005</v>
      </c>
      <c r="Q4097">
        <v>6</v>
      </c>
      <c r="R4097">
        <v>3</v>
      </c>
      <c r="S4097">
        <v>0.48</v>
      </c>
      <c r="T4097">
        <v>2.2999999999999998</v>
      </c>
      <c r="U4097">
        <v>484.62</v>
      </c>
      <c r="V4097">
        <v>103.67</v>
      </c>
      <c r="W4097">
        <v>1.9</v>
      </c>
      <c r="X4097">
        <v>13.79</v>
      </c>
      <c r="Y4097">
        <v>9.09</v>
      </c>
      <c r="Z4097">
        <v>3</v>
      </c>
      <c r="AA4097" t="s">
        <v>4250</v>
      </c>
      <c r="AB4097">
        <v>0</v>
      </c>
      <c r="AC4097">
        <v>8</v>
      </c>
      <c r="AD4097">
        <v>3.2758571428571428</v>
      </c>
      <c r="AF4097" t="s">
        <v>7952</v>
      </c>
      <c r="AI4097">
        <v>0</v>
      </c>
      <c r="AJ4097">
        <v>0</v>
      </c>
      <c r="AK4097" t="s">
        <v>19877</v>
      </c>
      <c r="AL4097" t="s">
        <v>19877</v>
      </c>
      <c r="AM4097" t="s">
        <v>20019</v>
      </c>
    </row>
    <row r="4098" spans="1:39" x14ac:dyDescent="0.25">
      <c r="A4098" t="s">
        <v>10440</v>
      </c>
      <c r="B4098" t="s">
        <v>4841</v>
      </c>
      <c r="C4098" t="s">
        <v>4842</v>
      </c>
      <c r="D4098">
        <v>106</v>
      </c>
      <c r="E4098" t="s">
        <v>4845</v>
      </c>
      <c r="F4098">
        <v>6.97</v>
      </c>
      <c r="I4098" t="s">
        <v>13895</v>
      </c>
      <c r="K4098" t="s">
        <v>6860</v>
      </c>
      <c r="L4098" t="s">
        <v>6861</v>
      </c>
      <c r="M4098" t="s">
        <v>14972</v>
      </c>
      <c r="N4098">
        <v>8</v>
      </c>
      <c r="O4098" t="s">
        <v>15293</v>
      </c>
      <c r="P4098" t="s">
        <v>18092</v>
      </c>
      <c r="Q4098">
        <v>5</v>
      </c>
      <c r="R4098">
        <v>2</v>
      </c>
      <c r="S4098">
        <v>2.44</v>
      </c>
      <c r="T4098">
        <v>2.44</v>
      </c>
      <c r="U4098">
        <v>432.32</v>
      </c>
      <c r="V4098">
        <v>89.6</v>
      </c>
      <c r="W4098">
        <v>3.44</v>
      </c>
      <c r="X4098">
        <v>10</v>
      </c>
      <c r="Y4098">
        <v>3.63</v>
      </c>
      <c r="Z4098">
        <v>2</v>
      </c>
      <c r="AA4098" t="s">
        <v>4250</v>
      </c>
      <c r="AB4098">
        <v>0</v>
      </c>
      <c r="AC4098">
        <v>4</v>
      </c>
      <c r="AD4098">
        <v>4.7634285714285713</v>
      </c>
      <c r="AF4098" t="s">
        <v>7949</v>
      </c>
      <c r="AI4098">
        <v>0</v>
      </c>
      <c r="AJ4098">
        <v>0</v>
      </c>
      <c r="AM4098" t="s">
        <v>20019</v>
      </c>
    </row>
    <row r="4099" spans="1:39" x14ac:dyDescent="0.25">
      <c r="A4099" t="s">
        <v>8898</v>
      </c>
      <c r="B4099" t="s">
        <v>4841</v>
      </c>
      <c r="C4099" t="s">
        <v>4842</v>
      </c>
      <c r="D4099">
        <v>106</v>
      </c>
      <c r="E4099" t="s">
        <v>4845</v>
      </c>
      <c r="F4099">
        <v>6.97</v>
      </c>
      <c r="K4099" t="s">
        <v>6860</v>
      </c>
      <c r="L4099" t="s">
        <v>6861</v>
      </c>
      <c r="M4099" t="s">
        <v>15207</v>
      </c>
      <c r="N4099">
        <v>9</v>
      </c>
      <c r="O4099" t="s">
        <v>15598</v>
      </c>
      <c r="P4099" t="s">
        <v>16550</v>
      </c>
      <c r="Q4099">
        <v>5</v>
      </c>
      <c r="R4099">
        <v>3</v>
      </c>
      <c r="S4099">
        <v>3.86</v>
      </c>
      <c r="T4099">
        <v>5.41</v>
      </c>
      <c r="U4099">
        <v>559.70000000000005</v>
      </c>
      <c r="V4099">
        <v>90.9</v>
      </c>
      <c r="W4099">
        <v>4.3899999999999997</v>
      </c>
      <c r="X4099">
        <v>13.91</v>
      </c>
      <c r="Y4099">
        <v>9.06</v>
      </c>
      <c r="Z4099">
        <v>2</v>
      </c>
      <c r="AA4099" t="s">
        <v>4250</v>
      </c>
      <c r="AB4099">
        <v>1</v>
      </c>
      <c r="AC4099">
        <v>13</v>
      </c>
      <c r="AD4099">
        <v>1.6766666666666661</v>
      </c>
      <c r="AF4099" t="s">
        <v>7952</v>
      </c>
      <c r="AI4099">
        <v>0</v>
      </c>
      <c r="AJ4099">
        <v>0</v>
      </c>
      <c r="AK4099" t="s">
        <v>19890</v>
      </c>
      <c r="AL4099" t="s">
        <v>19890</v>
      </c>
      <c r="AM4099" t="s">
        <v>20019</v>
      </c>
    </row>
    <row r="4100" spans="1:39" x14ac:dyDescent="0.25">
      <c r="A4100" t="s">
        <v>8898</v>
      </c>
      <c r="B4100" t="s">
        <v>4841</v>
      </c>
      <c r="C4100" t="s">
        <v>4842</v>
      </c>
      <c r="D4100">
        <v>106</v>
      </c>
      <c r="E4100" t="s">
        <v>4845</v>
      </c>
      <c r="F4100">
        <v>6.97</v>
      </c>
      <c r="K4100" t="s">
        <v>6860</v>
      </c>
      <c r="M4100" t="s">
        <v>15182</v>
      </c>
      <c r="N4100">
        <v>8</v>
      </c>
      <c r="O4100" t="s">
        <v>15568</v>
      </c>
      <c r="P4100" t="s">
        <v>16550</v>
      </c>
      <c r="Q4100">
        <v>5</v>
      </c>
      <c r="R4100">
        <v>3</v>
      </c>
      <c r="S4100">
        <v>3.86</v>
      </c>
      <c r="T4100">
        <v>5.41</v>
      </c>
      <c r="U4100">
        <v>559.70000000000005</v>
      </c>
      <c r="V4100">
        <v>90.9</v>
      </c>
      <c r="W4100">
        <v>4.3899999999999997</v>
      </c>
      <c r="X4100">
        <v>13.91</v>
      </c>
      <c r="Y4100">
        <v>9.06</v>
      </c>
      <c r="Z4100">
        <v>2</v>
      </c>
      <c r="AA4100" t="s">
        <v>4250</v>
      </c>
      <c r="AB4100">
        <v>1</v>
      </c>
      <c r="AC4100">
        <v>13</v>
      </c>
      <c r="AD4100">
        <v>1.6766666666666661</v>
      </c>
      <c r="AF4100" t="s">
        <v>7952</v>
      </c>
      <c r="AI4100">
        <v>0</v>
      </c>
      <c r="AJ4100">
        <v>0</v>
      </c>
      <c r="AK4100" t="s">
        <v>19863</v>
      </c>
      <c r="AL4100" t="s">
        <v>19863</v>
      </c>
      <c r="AM4100" t="s">
        <v>20019</v>
      </c>
    </row>
    <row r="4101" spans="1:39" x14ac:dyDescent="0.25">
      <c r="A4101" t="s">
        <v>10731</v>
      </c>
      <c r="B4101" t="s">
        <v>4841</v>
      </c>
      <c r="C4101" t="s">
        <v>4842</v>
      </c>
      <c r="D4101">
        <v>106</v>
      </c>
      <c r="E4101" t="s">
        <v>4845</v>
      </c>
      <c r="F4101">
        <v>6.97</v>
      </c>
      <c r="I4101" t="s">
        <v>13896</v>
      </c>
      <c r="K4101" t="s">
        <v>6860</v>
      </c>
      <c r="M4101" t="s">
        <v>14989</v>
      </c>
      <c r="N4101">
        <v>8</v>
      </c>
      <c r="O4101" t="s">
        <v>15313</v>
      </c>
      <c r="P4101" t="s">
        <v>18383</v>
      </c>
      <c r="Q4101">
        <v>8</v>
      </c>
      <c r="R4101">
        <v>2</v>
      </c>
      <c r="S4101">
        <v>3.92</v>
      </c>
      <c r="T4101">
        <v>3.92</v>
      </c>
      <c r="U4101">
        <v>454.52</v>
      </c>
      <c r="V4101">
        <v>98.83</v>
      </c>
      <c r="W4101">
        <v>3.68</v>
      </c>
      <c r="X4101">
        <v>11.62</v>
      </c>
      <c r="Y4101">
        <v>3.8</v>
      </c>
      <c r="Z4101">
        <v>2</v>
      </c>
      <c r="AA4101" t="s">
        <v>4250</v>
      </c>
      <c r="AB4101">
        <v>0</v>
      </c>
      <c r="AC4101">
        <v>5</v>
      </c>
      <c r="AD4101">
        <v>3.110523809523809</v>
      </c>
      <c r="AF4101" t="s">
        <v>7949</v>
      </c>
      <c r="AI4101">
        <v>0</v>
      </c>
      <c r="AJ4101">
        <v>0</v>
      </c>
      <c r="AM4101" t="s">
        <v>20019</v>
      </c>
    </row>
    <row r="4102" spans="1:39" x14ac:dyDescent="0.25">
      <c r="A4102" t="s">
        <v>10732</v>
      </c>
      <c r="B4102" t="s">
        <v>4841</v>
      </c>
      <c r="C4102" t="s">
        <v>4842</v>
      </c>
      <c r="D4102">
        <v>106.6</v>
      </c>
      <c r="E4102" t="s">
        <v>4845</v>
      </c>
      <c r="F4102">
        <v>6.97</v>
      </c>
      <c r="I4102" t="s">
        <v>13897</v>
      </c>
      <c r="K4102" t="s">
        <v>6860</v>
      </c>
      <c r="L4102" t="s">
        <v>6861</v>
      </c>
      <c r="M4102" t="s">
        <v>14987</v>
      </c>
      <c r="N4102">
        <v>9</v>
      </c>
      <c r="O4102" t="s">
        <v>15311</v>
      </c>
      <c r="P4102" t="s">
        <v>18384</v>
      </c>
      <c r="Q4102">
        <v>5</v>
      </c>
      <c r="R4102">
        <v>2</v>
      </c>
      <c r="S4102">
        <v>1.73</v>
      </c>
      <c r="T4102">
        <v>1.73</v>
      </c>
      <c r="U4102">
        <v>404.39</v>
      </c>
      <c r="V4102">
        <v>89.6</v>
      </c>
      <c r="W4102">
        <v>3.28</v>
      </c>
      <c r="X4102">
        <v>10.81</v>
      </c>
      <c r="Y4102">
        <v>4.43</v>
      </c>
      <c r="Z4102">
        <v>2</v>
      </c>
      <c r="AA4102" t="s">
        <v>4250</v>
      </c>
      <c r="AB4102">
        <v>0</v>
      </c>
      <c r="AC4102">
        <v>4</v>
      </c>
      <c r="AD4102">
        <v>5.1829285714285724</v>
      </c>
      <c r="AF4102" t="s">
        <v>7949</v>
      </c>
      <c r="AI4102">
        <v>0</v>
      </c>
      <c r="AJ4102">
        <v>0</v>
      </c>
      <c r="AM4102" t="s">
        <v>20019</v>
      </c>
    </row>
    <row r="4103" spans="1:39" x14ac:dyDescent="0.25">
      <c r="A4103" t="s">
        <v>10733</v>
      </c>
      <c r="B4103" t="s">
        <v>4841</v>
      </c>
      <c r="C4103" t="s">
        <v>4842</v>
      </c>
      <c r="D4103">
        <v>107</v>
      </c>
      <c r="E4103" t="s">
        <v>4845</v>
      </c>
      <c r="F4103">
        <v>6.97</v>
      </c>
      <c r="K4103" t="s">
        <v>6860</v>
      </c>
      <c r="L4103" t="s">
        <v>6861</v>
      </c>
      <c r="M4103" t="s">
        <v>15008</v>
      </c>
      <c r="N4103">
        <v>9</v>
      </c>
      <c r="O4103" t="s">
        <v>15402</v>
      </c>
      <c r="P4103" t="s">
        <v>18385</v>
      </c>
      <c r="Q4103">
        <v>7</v>
      </c>
      <c r="R4103">
        <v>1</v>
      </c>
      <c r="S4103">
        <v>2.23</v>
      </c>
      <c r="T4103">
        <v>2.2400000000000002</v>
      </c>
      <c r="U4103">
        <v>360.37</v>
      </c>
      <c r="V4103">
        <v>91.85</v>
      </c>
      <c r="W4103">
        <v>2.85</v>
      </c>
      <c r="Y4103">
        <v>5.74</v>
      </c>
      <c r="Z4103">
        <v>3</v>
      </c>
      <c r="AA4103" t="s">
        <v>4250</v>
      </c>
      <c r="AB4103">
        <v>0</v>
      </c>
      <c r="AC4103">
        <v>2</v>
      </c>
      <c r="AD4103">
        <v>5.6540238095238093</v>
      </c>
      <c r="AF4103" t="s">
        <v>7949</v>
      </c>
      <c r="AI4103">
        <v>0</v>
      </c>
      <c r="AJ4103">
        <v>0</v>
      </c>
      <c r="AK4103" t="s">
        <v>19892</v>
      </c>
      <c r="AL4103" t="s">
        <v>19892</v>
      </c>
      <c r="AM4103" t="s">
        <v>20019</v>
      </c>
    </row>
    <row r="4104" spans="1:39" x14ac:dyDescent="0.25">
      <c r="A4104" t="s">
        <v>5839</v>
      </c>
      <c r="B4104" t="s">
        <v>4841</v>
      </c>
      <c r="C4104" t="s">
        <v>4842</v>
      </c>
      <c r="D4104">
        <v>107</v>
      </c>
      <c r="E4104" t="s">
        <v>4845</v>
      </c>
      <c r="F4104">
        <v>6.97</v>
      </c>
      <c r="I4104" t="s">
        <v>6610</v>
      </c>
      <c r="K4104" t="s">
        <v>6860</v>
      </c>
      <c r="L4104" t="s">
        <v>6861</v>
      </c>
      <c r="M4104" t="s">
        <v>6907</v>
      </c>
      <c r="N4104">
        <v>9</v>
      </c>
      <c r="O4104" t="s">
        <v>6972</v>
      </c>
      <c r="P4104" t="s">
        <v>7565</v>
      </c>
      <c r="Q4104">
        <v>9</v>
      </c>
      <c r="R4104">
        <v>2</v>
      </c>
      <c r="S4104">
        <v>2.59</v>
      </c>
      <c r="T4104">
        <v>2.6</v>
      </c>
      <c r="U4104">
        <v>425.45</v>
      </c>
      <c r="V4104">
        <v>130.18</v>
      </c>
      <c r="W4104">
        <v>1.47</v>
      </c>
      <c r="X4104">
        <v>9.48</v>
      </c>
      <c r="Y4104">
        <v>5.87</v>
      </c>
      <c r="Z4104">
        <v>2</v>
      </c>
      <c r="AA4104" t="s">
        <v>4250</v>
      </c>
      <c r="AB4104">
        <v>0</v>
      </c>
      <c r="AC4104">
        <v>3</v>
      </c>
      <c r="AD4104">
        <v>3.7374999999999998</v>
      </c>
      <c r="AF4104" t="s">
        <v>7949</v>
      </c>
      <c r="AI4104">
        <v>0</v>
      </c>
      <c r="AJ4104">
        <v>0</v>
      </c>
      <c r="AM4104" t="s">
        <v>20019</v>
      </c>
    </row>
    <row r="4105" spans="1:39" x14ac:dyDescent="0.25">
      <c r="A4105" t="s">
        <v>5839</v>
      </c>
      <c r="B4105" t="s">
        <v>4841</v>
      </c>
      <c r="C4105" t="s">
        <v>4842</v>
      </c>
      <c r="D4105">
        <v>107</v>
      </c>
      <c r="E4105" t="s">
        <v>4845</v>
      </c>
      <c r="F4105">
        <v>6.97</v>
      </c>
      <c r="I4105" t="s">
        <v>6611</v>
      </c>
      <c r="K4105" t="s">
        <v>6860</v>
      </c>
      <c r="L4105" t="s">
        <v>6861</v>
      </c>
      <c r="M4105" t="s">
        <v>6908</v>
      </c>
      <c r="N4105">
        <v>8</v>
      </c>
      <c r="O4105" t="s">
        <v>6973</v>
      </c>
      <c r="P4105" t="s">
        <v>7565</v>
      </c>
      <c r="Q4105">
        <v>9</v>
      </c>
      <c r="R4105">
        <v>2</v>
      </c>
      <c r="S4105">
        <v>2.59</v>
      </c>
      <c r="T4105">
        <v>2.6</v>
      </c>
      <c r="U4105">
        <v>425.45</v>
      </c>
      <c r="V4105">
        <v>130.18</v>
      </c>
      <c r="W4105">
        <v>1.47</v>
      </c>
      <c r="X4105">
        <v>9.48</v>
      </c>
      <c r="Y4105">
        <v>5.87</v>
      </c>
      <c r="Z4105">
        <v>2</v>
      </c>
      <c r="AA4105" t="s">
        <v>4250</v>
      </c>
      <c r="AB4105">
        <v>0</v>
      </c>
      <c r="AC4105">
        <v>3</v>
      </c>
      <c r="AD4105">
        <v>3.7374999999999998</v>
      </c>
      <c r="AF4105" t="s">
        <v>7949</v>
      </c>
      <c r="AI4105">
        <v>0</v>
      </c>
      <c r="AJ4105">
        <v>0</v>
      </c>
      <c r="AM4105" t="s">
        <v>20019</v>
      </c>
    </row>
    <row r="4106" spans="1:39" x14ac:dyDescent="0.25">
      <c r="A4106" t="s">
        <v>10556</v>
      </c>
      <c r="B4106" t="s">
        <v>4841</v>
      </c>
      <c r="C4106" t="s">
        <v>4842</v>
      </c>
      <c r="D4106">
        <v>107</v>
      </c>
      <c r="E4106" t="s">
        <v>4845</v>
      </c>
      <c r="F4106">
        <v>6.97</v>
      </c>
      <c r="K4106" t="s">
        <v>6860</v>
      </c>
      <c r="L4106" t="s">
        <v>6861</v>
      </c>
      <c r="M4106" t="s">
        <v>15140</v>
      </c>
      <c r="N4106">
        <v>9</v>
      </c>
      <c r="O4106" t="s">
        <v>15516</v>
      </c>
      <c r="P4106" t="s">
        <v>18208</v>
      </c>
      <c r="Q4106">
        <v>5</v>
      </c>
      <c r="R4106">
        <v>2</v>
      </c>
      <c r="S4106">
        <v>2.3199999999999998</v>
      </c>
      <c r="T4106">
        <v>2.33</v>
      </c>
      <c r="U4106">
        <v>371.83</v>
      </c>
      <c r="V4106">
        <v>100.68</v>
      </c>
      <c r="W4106">
        <v>2.0299999999999998</v>
      </c>
      <c r="X4106">
        <v>11.12</v>
      </c>
      <c r="Y4106">
        <v>5.28</v>
      </c>
      <c r="Z4106">
        <v>2</v>
      </c>
      <c r="AA4106" t="s">
        <v>4250</v>
      </c>
      <c r="AB4106">
        <v>0</v>
      </c>
      <c r="AC4106">
        <v>3</v>
      </c>
      <c r="AD4106">
        <v>4.8994999999999997</v>
      </c>
      <c r="AF4106" t="s">
        <v>7949</v>
      </c>
      <c r="AI4106">
        <v>0</v>
      </c>
      <c r="AJ4106">
        <v>0</v>
      </c>
      <c r="AK4106" t="s">
        <v>19951</v>
      </c>
      <c r="AL4106" t="s">
        <v>19951</v>
      </c>
      <c r="AM4106" t="s">
        <v>20019</v>
      </c>
    </row>
    <row r="4107" spans="1:39" x14ac:dyDescent="0.25">
      <c r="A4107" t="s">
        <v>10734</v>
      </c>
      <c r="B4107" t="s">
        <v>4841</v>
      </c>
      <c r="C4107" t="s">
        <v>4842</v>
      </c>
      <c r="D4107">
        <v>107</v>
      </c>
      <c r="E4107" t="s">
        <v>4845</v>
      </c>
      <c r="F4107">
        <v>6.97</v>
      </c>
      <c r="I4107" t="s">
        <v>13898</v>
      </c>
      <c r="K4107" t="s">
        <v>6860</v>
      </c>
      <c r="L4107" t="s">
        <v>6861</v>
      </c>
      <c r="M4107" t="s">
        <v>15122</v>
      </c>
      <c r="N4107">
        <v>9</v>
      </c>
      <c r="O4107" t="s">
        <v>15494</v>
      </c>
      <c r="P4107" t="s">
        <v>18386</v>
      </c>
      <c r="Q4107">
        <v>7</v>
      </c>
      <c r="R4107">
        <v>1</v>
      </c>
      <c r="S4107">
        <v>1.47</v>
      </c>
      <c r="T4107">
        <v>1.47</v>
      </c>
      <c r="U4107">
        <v>372.43</v>
      </c>
      <c r="V4107">
        <v>97.43</v>
      </c>
      <c r="W4107">
        <v>3.03</v>
      </c>
      <c r="Y4107">
        <v>4.1500000000000004</v>
      </c>
      <c r="Z4107">
        <v>2</v>
      </c>
      <c r="AA4107" t="s">
        <v>4250</v>
      </c>
      <c r="AB4107">
        <v>0</v>
      </c>
      <c r="AC4107">
        <v>2</v>
      </c>
      <c r="AD4107">
        <v>5.4968809523809519</v>
      </c>
      <c r="AF4107" t="s">
        <v>7949</v>
      </c>
      <c r="AI4107">
        <v>0</v>
      </c>
      <c r="AJ4107">
        <v>0</v>
      </c>
      <c r="AM4107" t="s">
        <v>20019</v>
      </c>
    </row>
    <row r="4108" spans="1:39" x14ac:dyDescent="0.25">
      <c r="A4108" t="s">
        <v>10735</v>
      </c>
      <c r="B4108" t="s">
        <v>4841</v>
      </c>
      <c r="C4108" t="s">
        <v>4842</v>
      </c>
      <c r="D4108">
        <v>107.15</v>
      </c>
      <c r="E4108" t="s">
        <v>4845</v>
      </c>
      <c r="F4108">
        <v>6.97</v>
      </c>
      <c r="K4108" t="s">
        <v>6860</v>
      </c>
      <c r="L4108" t="s">
        <v>6861</v>
      </c>
      <c r="M4108" t="s">
        <v>15106</v>
      </c>
      <c r="N4108">
        <v>9</v>
      </c>
      <c r="O4108" t="s">
        <v>15474</v>
      </c>
      <c r="P4108" t="s">
        <v>18387</v>
      </c>
      <c r="Q4108">
        <v>7</v>
      </c>
      <c r="R4108">
        <v>1</v>
      </c>
      <c r="S4108">
        <v>0.38</v>
      </c>
      <c r="T4108">
        <v>0.39</v>
      </c>
      <c r="U4108">
        <v>405.41</v>
      </c>
      <c r="V4108">
        <v>92.65</v>
      </c>
      <c r="W4108">
        <v>2.46</v>
      </c>
      <c r="Y4108">
        <v>5.18</v>
      </c>
      <c r="Z4108">
        <v>3</v>
      </c>
      <c r="AA4108" t="s">
        <v>4250</v>
      </c>
      <c r="AB4108">
        <v>0</v>
      </c>
      <c r="AC4108">
        <v>3</v>
      </c>
      <c r="AD4108">
        <v>5.4206428571428562</v>
      </c>
      <c r="AF4108" t="s">
        <v>7949</v>
      </c>
      <c r="AI4108">
        <v>0</v>
      </c>
      <c r="AJ4108">
        <v>0</v>
      </c>
      <c r="AK4108" t="s">
        <v>19920</v>
      </c>
      <c r="AL4108" t="s">
        <v>19920</v>
      </c>
      <c r="AM4108" t="s">
        <v>20019</v>
      </c>
    </row>
    <row r="4109" spans="1:39" x14ac:dyDescent="0.25">
      <c r="A4109" t="s">
        <v>10736</v>
      </c>
      <c r="B4109" t="s">
        <v>4841</v>
      </c>
      <c r="C4109" t="s">
        <v>4842</v>
      </c>
      <c r="D4109">
        <v>108</v>
      </c>
      <c r="E4109" t="s">
        <v>4845</v>
      </c>
      <c r="F4109">
        <v>6.97</v>
      </c>
      <c r="K4109" t="s">
        <v>6860</v>
      </c>
      <c r="M4109" t="s">
        <v>6865</v>
      </c>
      <c r="N4109">
        <v>8</v>
      </c>
      <c r="O4109" t="s">
        <v>15599</v>
      </c>
      <c r="P4109" t="s">
        <v>18388</v>
      </c>
      <c r="Q4109">
        <v>8</v>
      </c>
      <c r="R4109">
        <v>2</v>
      </c>
      <c r="S4109">
        <v>4.74</v>
      </c>
      <c r="T4109">
        <v>7.84</v>
      </c>
      <c r="U4109">
        <v>632.89</v>
      </c>
      <c r="V4109">
        <v>83.14</v>
      </c>
      <c r="W4109">
        <v>6.27</v>
      </c>
      <c r="Y4109">
        <v>9.27</v>
      </c>
      <c r="Z4109">
        <v>2</v>
      </c>
      <c r="AA4109" t="s">
        <v>4250</v>
      </c>
      <c r="AB4109">
        <v>2</v>
      </c>
      <c r="AC4109">
        <v>24</v>
      </c>
      <c r="AD4109">
        <v>1.865</v>
      </c>
      <c r="AE4109" t="s">
        <v>19824</v>
      </c>
      <c r="AF4109" t="s">
        <v>7952</v>
      </c>
      <c r="AI4109">
        <v>0</v>
      </c>
      <c r="AJ4109">
        <v>0</v>
      </c>
      <c r="AK4109" t="s">
        <v>19988</v>
      </c>
      <c r="AL4109" t="s">
        <v>19988</v>
      </c>
      <c r="AM4109" t="s">
        <v>20019</v>
      </c>
    </row>
    <row r="4110" spans="1:39" x14ac:dyDescent="0.25">
      <c r="A4110" t="s">
        <v>10736</v>
      </c>
      <c r="B4110" t="s">
        <v>4841</v>
      </c>
      <c r="C4110" t="s">
        <v>4842</v>
      </c>
      <c r="D4110">
        <v>108</v>
      </c>
      <c r="E4110" t="s">
        <v>4845</v>
      </c>
      <c r="F4110">
        <v>6.97</v>
      </c>
      <c r="K4110" t="s">
        <v>6860</v>
      </c>
      <c r="M4110" t="s">
        <v>15208</v>
      </c>
      <c r="N4110">
        <v>8</v>
      </c>
      <c r="O4110" t="s">
        <v>15600</v>
      </c>
      <c r="P4110" t="s">
        <v>18388</v>
      </c>
      <c r="Q4110">
        <v>8</v>
      </c>
      <c r="R4110">
        <v>2</v>
      </c>
      <c r="S4110">
        <v>4.74</v>
      </c>
      <c r="T4110">
        <v>7.84</v>
      </c>
      <c r="U4110">
        <v>632.89</v>
      </c>
      <c r="V4110">
        <v>83.14</v>
      </c>
      <c r="W4110">
        <v>6.27</v>
      </c>
      <c r="Y4110">
        <v>9.27</v>
      </c>
      <c r="Z4110">
        <v>2</v>
      </c>
      <c r="AA4110" t="s">
        <v>4250</v>
      </c>
      <c r="AB4110">
        <v>2</v>
      </c>
      <c r="AC4110">
        <v>24</v>
      </c>
      <c r="AD4110">
        <v>1.865</v>
      </c>
      <c r="AE4110" t="s">
        <v>19824</v>
      </c>
      <c r="AF4110" t="s">
        <v>7952</v>
      </c>
      <c r="AI4110">
        <v>0</v>
      </c>
      <c r="AJ4110">
        <v>0</v>
      </c>
      <c r="AK4110" t="s">
        <v>19989</v>
      </c>
      <c r="AL4110" t="s">
        <v>19989</v>
      </c>
      <c r="AM4110" t="s">
        <v>20019</v>
      </c>
    </row>
    <row r="4111" spans="1:39" x14ac:dyDescent="0.25">
      <c r="A4111" t="s">
        <v>10736</v>
      </c>
      <c r="B4111" t="s">
        <v>4841</v>
      </c>
      <c r="C4111" t="s">
        <v>4842</v>
      </c>
      <c r="D4111">
        <v>108</v>
      </c>
      <c r="E4111" t="s">
        <v>4845</v>
      </c>
      <c r="F4111">
        <v>6.97</v>
      </c>
      <c r="K4111" t="s">
        <v>6860</v>
      </c>
      <c r="L4111" t="s">
        <v>6861</v>
      </c>
      <c r="M4111" t="s">
        <v>6886</v>
      </c>
      <c r="N4111">
        <v>9</v>
      </c>
      <c r="O4111" t="s">
        <v>15601</v>
      </c>
      <c r="P4111" t="s">
        <v>18388</v>
      </c>
      <c r="Q4111">
        <v>8</v>
      </c>
      <c r="R4111">
        <v>2</v>
      </c>
      <c r="S4111">
        <v>4.74</v>
      </c>
      <c r="T4111">
        <v>7.84</v>
      </c>
      <c r="U4111">
        <v>632.89</v>
      </c>
      <c r="V4111">
        <v>83.14</v>
      </c>
      <c r="W4111">
        <v>6.27</v>
      </c>
      <c r="Y4111">
        <v>9.27</v>
      </c>
      <c r="Z4111">
        <v>2</v>
      </c>
      <c r="AA4111" t="s">
        <v>4250</v>
      </c>
      <c r="AB4111">
        <v>2</v>
      </c>
      <c r="AC4111">
        <v>24</v>
      </c>
      <c r="AD4111">
        <v>1.865</v>
      </c>
      <c r="AE4111" t="s">
        <v>19824</v>
      </c>
      <c r="AF4111" t="s">
        <v>7952</v>
      </c>
      <c r="AI4111">
        <v>0</v>
      </c>
      <c r="AJ4111">
        <v>0</v>
      </c>
      <c r="AK4111" t="s">
        <v>19981</v>
      </c>
      <c r="AL4111" t="s">
        <v>19981</v>
      </c>
      <c r="AM4111" t="s">
        <v>20019</v>
      </c>
    </row>
    <row r="4112" spans="1:39" x14ac:dyDescent="0.25">
      <c r="A4112" t="s">
        <v>10736</v>
      </c>
      <c r="B4112" t="s">
        <v>4841</v>
      </c>
      <c r="C4112" t="s">
        <v>4842</v>
      </c>
      <c r="D4112">
        <v>108</v>
      </c>
      <c r="E4112" t="s">
        <v>4845</v>
      </c>
      <c r="F4112">
        <v>6.97</v>
      </c>
      <c r="K4112" t="s">
        <v>6860</v>
      </c>
      <c r="L4112" t="s">
        <v>6861</v>
      </c>
      <c r="M4112" t="s">
        <v>15209</v>
      </c>
      <c r="N4112">
        <v>9</v>
      </c>
      <c r="O4112" t="s">
        <v>15602</v>
      </c>
      <c r="P4112" t="s">
        <v>18388</v>
      </c>
      <c r="Q4112">
        <v>8</v>
      </c>
      <c r="R4112">
        <v>2</v>
      </c>
      <c r="S4112">
        <v>4.74</v>
      </c>
      <c r="T4112">
        <v>7.84</v>
      </c>
      <c r="U4112">
        <v>632.89</v>
      </c>
      <c r="V4112">
        <v>83.14</v>
      </c>
      <c r="W4112">
        <v>6.27</v>
      </c>
      <c r="Y4112">
        <v>9.27</v>
      </c>
      <c r="Z4112">
        <v>2</v>
      </c>
      <c r="AA4112" t="s">
        <v>4250</v>
      </c>
      <c r="AB4112">
        <v>2</v>
      </c>
      <c r="AC4112">
        <v>24</v>
      </c>
      <c r="AD4112">
        <v>1.865</v>
      </c>
      <c r="AE4112" t="s">
        <v>19824</v>
      </c>
      <c r="AF4112" t="s">
        <v>7952</v>
      </c>
      <c r="AI4112">
        <v>0</v>
      </c>
      <c r="AJ4112">
        <v>0</v>
      </c>
      <c r="AK4112" t="s">
        <v>19990</v>
      </c>
      <c r="AL4112" t="s">
        <v>19990</v>
      </c>
      <c r="AM4112" t="s">
        <v>20019</v>
      </c>
    </row>
    <row r="4113" spans="1:39" x14ac:dyDescent="0.25">
      <c r="A4113" t="s">
        <v>10051</v>
      </c>
      <c r="B4113" t="s">
        <v>4841</v>
      </c>
      <c r="C4113" t="s">
        <v>4842</v>
      </c>
      <c r="D4113">
        <v>108</v>
      </c>
      <c r="E4113" t="s">
        <v>4845</v>
      </c>
      <c r="F4113">
        <v>6.97</v>
      </c>
      <c r="K4113" t="s">
        <v>6860</v>
      </c>
      <c r="L4113" t="s">
        <v>6861</v>
      </c>
      <c r="M4113" t="s">
        <v>15049</v>
      </c>
      <c r="N4113">
        <v>9</v>
      </c>
      <c r="O4113" t="s">
        <v>15398</v>
      </c>
      <c r="P4113" t="s">
        <v>17703</v>
      </c>
      <c r="Q4113">
        <v>8</v>
      </c>
      <c r="R4113">
        <v>4</v>
      </c>
      <c r="S4113">
        <v>1.4</v>
      </c>
      <c r="T4113">
        <v>2.31</v>
      </c>
      <c r="U4113">
        <v>570.71</v>
      </c>
      <c r="V4113">
        <v>133.13999999999999</v>
      </c>
      <c r="W4113">
        <v>3.14</v>
      </c>
      <c r="X4113">
        <v>13.88</v>
      </c>
      <c r="Y4113">
        <v>8.09</v>
      </c>
      <c r="Z4113">
        <v>3</v>
      </c>
      <c r="AA4113" t="s">
        <v>4250</v>
      </c>
      <c r="AB4113">
        <v>1</v>
      </c>
      <c r="AC4113">
        <v>13</v>
      </c>
      <c r="AD4113">
        <v>2.9550000000000001</v>
      </c>
      <c r="AF4113" t="s">
        <v>7949</v>
      </c>
      <c r="AI4113">
        <v>0</v>
      </c>
      <c r="AJ4113">
        <v>0</v>
      </c>
      <c r="AK4113" t="s">
        <v>19889</v>
      </c>
      <c r="AL4113" t="s">
        <v>19889</v>
      </c>
      <c r="AM4113" t="s">
        <v>20019</v>
      </c>
    </row>
    <row r="4114" spans="1:39" x14ac:dyDescent="0.25">
      <c r="A4114" t="s">
        <v>9120</v>
      </c>
      <c r="B4114" t="s">
        <v>4841</v>
      </c>
      <c r="C4114" t="s">
        <v>4842</v>
      </c>
      <c r="D4114">
        <v>108</v>
      </c>
      <c r="E4114" t="s">
        <v>4845</v>
      </c>
      <c r="F4114">
        <v>6.97</v>
      </c>
      <c r="I4114" t="s">
        <v>13899</v>
      </c>
      <c r="K4114" t="s">
        <v>6860</v>
      </c>
      <c r="L4114" t="s">
        <v>6861</v>
      </c>
      <c r="M4114" t="s">
        <v>14972</v>
      </c>
      <c r="N4114">
        <v>8</v>
      </c>
      <c r="O4114" t="s">
        <v>15293</v>
      </c>
      <c r="P4114" t="s">
        <v>16772</v>
      </c>
      <c r="Q4114">
        <v>7</v>
      </c>
      <c r="R4114">
        <v>2</v>
      </c>
      <c r="S4114">
        <v>2.4500000000000002</v>
      </c>
      <c r="T4114">
        <v>2.4500000000000002</v>
      </c>
      <c r="U4114">
        <v>480.37</v>
      </c>
      <c r="V4114">
        <v>109.21</v>
      </c>
      <c r="W4114">
        <v>4.3499999999999996</v>
      </c>
      <c r="Y4114">
        <v>3.65</v>
      </c>
      <c r="Z4114">
        <v>3</v>
      </c>
      <c r="AA4114" t="s">
        <v>4250</v>
      </c>
      <c r="AB4114">
        <v>0</v>
      </c>
      <c r="AC4114">
        <v>4</v>
      </c>
      <c r="AD4114">
        <v>3.7748809523809528</v>
      </c>
      <c r="AF4114" t="s">
        <v>7949</v>
      </c>
      <c r="AI4114">
        <v>0</v>
      </c>
      <c r="AJ4114">
        <v>0</v>
      </c>
      <c r="AM4114" t="s">
        <v>20019</v>
      </c>
    </row>
    <row r="4115" spans="1:39" x14ac:dyDescent="0.25">
      <c r="A4115" t="s">
        <v>10737</v>
      </c>
      <c r="B4115" t="s">
        <v>4841</v>
      </c>
      <c r="C4115" t="s">
        <v>4842</v>
      </c>
      <c r="D4115">
        <v>108</v>
      </c>
      <c r="E4115" t="s">
        <v>4845</v>
      </c>
      <c r="F4115">
        <v>6.97</v>
      </c>
      <c r="K4115" t="s">
        <v>6860</v>
      </c>
      <c r="L4115" t="s">
        <v>6861</v>
      </c>
      <c r="M4115" t="s">
        <v>15068</v>
      </c>
      <c r="N4115">
        <v>9</v>
      </c>
      <c r="O4115" t="s">
        <v>15421</v>
      </c>
      <c r="P4115" t="s">
        <v>18389</v>
      </c>
      <c r="Q4115">
        <v>6</v>
      </c>
      <c r="R4115">
        <v>2</v>
      </c>
      <c r="S4115">
        <v>2.62</v>
      </c>
      <c r="T4115">
        <v>2.62</v>
      </c>
      <c r="U4115">
        <v>462.35</v>
      </c>
      <c r="V4115">
        <v>98.83</v>
      </c>
      <c r="W4115">
        <v>3.61</v>
      </c>
      <c r="X4115">
        <v>10.11</v>
      </c>
      <c r="Y4115">
        <v>2.3199999999999998</v>
      </c>
      <c r="Z4115">
        <v>2</v>
      </c>
      <c r="AA4115" t="s">
        <v>4250</v>
      </c>
      <c r="AB4115">
        <v>0</v>
      </c>
      <c r="AC4115">
        <v>5</v>
      </c>
      <c r="AD4115">
        <v>4.164595238095238</v>
      </c>
      <c r="AF4115" t="s">
        <v>7949</v>
      </c>
      <c r="AI4115">
        <v>0</v>
      </c>
      <c r="AJ4115">
        <v>0</v>
      </c>
      <c r="AK4115" t="s">
        <v>19861</v>
      </c>
      <c r="AL4115" t="s">
        <v>19861</v>
      </c>
      <c r="AM4115" t="s">
        <v>20019</v>
      </c>
    </row>
    <row r="4116" spans="1:39" x14ac:dyDescent="0.25">
      <c r="A4116" t="s">
        <v>10738</v>
      </c>
      <c r="B4116" t="s">
        <v>4841</v>
      </c>
      <c r="C4116" t="s">
        <v>4842</v>
      </c>
      <c r="D4116">
        <v>108</v>
      </c>
      <c r="E4116" t="s">
        <v>4845</v>
      </c>
      <c r="F4116">
        <v>6.97</v>
      </c>
      <c r="I4116" t="s">
        <v>13900</v>
      </c>
      <c r="K4116" t="s">
        <v>6860</v>
      </c>
      <c r="M4116" t="s">
        <v>14989</v>
      </c>
      <c r="N4116">
        <v>8</v>
      </c>
      <c r="O4116" t="s">
        <v>15313</v>
      </c>
      <c r="P4116" t="s">
        <v>18390</v>
      </c>
      <c r="Q4116">
        <v>9</v>
      </c>
      <c r="R4116">
        <v>2</v>
      </c>
      <c r="S4116">
        <v>4.7300000000000004</v>
      </c>
      <c r="T4116">
        <v>4.7300000000000004</v>
      </c>
      <c r="U4116">
        <v>473.5</v>
      </c>
      <c r="V4116">
        <v>111.72</v>
      </c>
      <c r="W4116">
        <v>3.37</v>
      </c>
      <c r="X4116">
        <v>10.46</v>
      </c>
      <c r="Y4116">
        <v>3.8</v>
      </c>
      <c r="Z4116">
        <v>2</v>
      </c>
      <c r="AA4116" t="s">
        <v>4250</v>
      </c>
      <c r="AB4116">
        <v>0</v>
      </c>
      <c r="AC4116">
        <v>4</v>
      </c>
      <c r="AD4116">
        <v>2.1002857142857141</v>
      </c>
      <c r="AF4116" t="s">
        <v>7949</v>
      </c>
      <c r="AI4116">
        <v>0</v>
      </c>
      <c r="AJ4116">
        <v>0</v>
      </c>
      <c r="AM4116" t="s">
        <v>20019</v>
      </c>
    </row>
    <row r="4117" spans="1:39" x14ac:dyDescent="0.25">
      <c r="A4117" t="s">
        <v>10739</v>
      </c>
      <c r="B4117" t="s">
        <v>4841</v>
      </c>
      <c r="C4117" t="s">
        <v>4842</v>
      </c>
      <c r="D4117">
        <v>108.1</v>
      </c>
      <c r="E4117" t="s">
        <v>4845</v>
      </c>
      <c r="F4117">
        <v>6.97</v>
      </c>
      <c r="I4117" t="s">
        <v>13901</v>
      </c>
      <c r="K4117" t="s">
        <v>6860</v>
      </c>
      <c r="L4117" t="s">
        <v>6861</v>
      </c>
      <c r="M4117" t="s">
        <v>14987</v>
      </c>
      <c r="N4117">
        <v>9</v>
      </c>
      <c r="O4117" t="s">
        <v>15311</v>
      </c>
      <c r="P4117" t="s">
        <v>18391</v>
      </c>
      <c r="Q4117">
        <v>5</v>
      </c>
      <c r="R4117">
        <v>2</v>
      </c>
      <c r="U4117">
        <v>413.4</v>
      </c>
      <c r="V4117">
        <v>76.89</v>
      </c>
      <c r="W4117">
        <v>4.0599999999999996</v>
      </c>
      <c r="Y4117">
        <v>4.28</v>
      </c>
      <c r="Z4117">
        <v>2</v>
      </c>
      <c r="AA4117" t="s">
        <v>4250</v>
      </c>
      <c r="AB4117">
        <v>0</v>
      </c>
      <c r="AC4117">
        <v>4</v>
      </c>
      <c r="AF4117" t="s">
        <v>7949</v>
      </c>
      <c r="AI4117">
        <v>0</v>
      </c>
      <c r="AJ4117">
        <v>0</v>
      </c>
      <c r="AM4117" t="s">
        <v>20019</v>
      </c>
    </row>
    <row r="4118" spans="1:39" x14ac:dyDescent="0.25">
      <c r="A4118" t="s">
        <v>10740</v>
      </c>
      <c r="B4118" t="s">
        <v>4841</v>
      </c>
      <c r="C4118" t="s">
        <v>4842</v>
      </c>
      <c r="D4118">
        <v>108.3</v>
      </c>
      <c r="E4118" t="s">
        <v>4845</v>
      </c>
      <c r="F4118">
        <v>6.96</v>
      </c>
      <c r="I4118" t="s">
        <v>13902</v>
      </c>
      <c r="K4118" t="s">
        <v>6860</v>
      </c>
      <c r="L4118" t="s">
        <v>6861</v>
      </c>
      <c r="M4118" t="s">
        <v>15042</v>
      </c>
      <c r="N4118">
        <v>9</v>
      </c>
      <c r="O4118" t="s">
        <v>15389</v>
      </c>
      <c r="P4118" t="s">
        <v>18392</v>
      </c>
      <c r="Q4118">
        <v>5</v>
      </c>
      <c r="R4118">
        <v>1</v>
      </c>
      <c r="S4118">
        <v>-1.24</v>
      </c>
      <c r="T4118">
        <v>-1.17</v>
      </c>
      <c r="U4118">
        <v>432.52</v>
      </c>
      <c r="V4118">
        <v>71.16</v>
      </c>
      <c r="W4118">
        <v>2.64</v>
      </c>
      <c r="Y4118">
        <v>6.59</v>
      </c>
      <c r="Z4118">
        <v>1</v>
      </c>
      <c r="AA4118" t="s">
        <v>4250</v>
      </c>
      <c r="AB4118">
        <v>0</v>
      </c>
      <c r="AC4118">
        <v>3</v>
      </c>
      <c r="AD4118">
        <v>5.3153333333333332</v>
      </c>
      <c r="AF4118" t="s">
        <v>7949</v>
      </c>
      <c r="AI4118">
        <v>0</v>
      </c>
      <c r="AJ4118">
        <v>0</v>
      </c>
      <c r="AM4118" t="s">
        <v>20019</v>
      </c>
    </row>
    <row r="4119" spans="1:39" x14ac:dyDescent="0.25">
      <c r="A4119" t="s">
        <v>10740</v>
      </c>
      <c r="B4119" t="s">
        <v>4841</v>
      </c>
      <c r="C4119" t="s">
        <v>4842</v>
      </c>
      <c r="D4119">
        <v>108.3</v>
      </c>
      <c r="E4119" t="s">
        <v>4845</v>
      </c>
      <c r="F4119">
        <v>6.96</v>
      </c>
      <c r="I4119" t="s">
        <v>13903</v>
      </c>
      <c r="K4119" t="s">
        <v>6860</v>
      </c>
      <c r="M4119" t="s">
        <v>15002</v>
      </c>
      <c r="N4119">
        <v>8</v>
      </c>
      <c r="O4119" t="s">
        <v>15332</v>
      </c>
      <c r="P4119" t="s">
        <v>18392</v>
      </c>
      <c r="Q4119">
        <v>5</v>
      </c>
      <c r="R4119">
        <v>1</v>
      </c>
      <c r="S4119">
        <v>-1.24</v>
      </c>
      <c r="T4119">
        <v>-1.17</v>
      </c>
      <c r="U4119">
        <v>432.52</v>
      </c>
      <c r="V4119">
        <v>71.16</v>
      </c>
      <c r="W4119">
        <v>2.64</v>
      </c>
      <c r="Y4119">
        <v>6.59</v>
      </c>
      <c r="Z4119">
        <v>1</v>
      </c>
      <c r="AA4119" t="s">
        <v>4250</v>
      </c>
      <c r="AB4119">
        <v>0</v>
      </c>
      <c r="AC4119">
        <v>3</v>
      </c>
      <c r="AD4119">
        <v>5.3153333333333332</v>
      </c>
      <c r="AF4119" t="s">
        <v>7949</v>
      </c>
      <c r="AI4119">
        <v>0</v>
      </c>
      <c r="AJ4119">
        <v>0</v>
      </c>
      <c r="AM4119" t="s">
        <v>20019</v>
      </c>
    </row>
    <row r="4120" spans="1:39" x14ac:dyDescent="0.25">
      <c r="A4120" t="s">
        <v>5816</v>
      </c>
      <c r="B4120" t="s">
        <v>4841</v>
      </c>
      <c r="C4120" t="s">
        <v>4842</v>
      </c>
      <c r="D4120">
        <v>109</v>
      </c>
      <c r="E4120" t="s">
        <v>4845</v>
      </c>
      <c r="F4120">
        <v>6.96</v>
      </c>
      <c r="I4120" t="s">
        <v>6590</v>
      </c>
      <c r="K4120" t="s">
        <v>6860</v>
      </c>
      <c r="L4120" t="s">
        <v>6861</v>
      </c>
      <c r="M4120" t="s">
        <v>6907</v>
      </c>
      <c r="N4120">
        <v>9</v>
      </c>
      <c r="O4120" t="s">
        <v>6972</v>
      </c>
      <c r="P4120" t="s">
        <v>7542</v>
      </c>
      <c r="Q4120">
        <v>7</v>
      </c>
      <c r="R4120">
        <v>2</v>
      </c>
      <c r="S4120">
        <v>2.73</v>
      </c>
      <c r="T4120">
        <v>2.75</v>
      </c>
      <c r="U4120">
        <v>442.9</v>
      </c>
      <c r="V4120">
        <v>108.06</v>
      </c>
      <c r="W4120">
        <v>3.02</v>
      </c>
      <c r="X4120">
        <v>10.68</v>
      </c>
      <c r="Y4120">
        <v>5.88</v>
      </c>
      <c r="Z4120">
        <v>2</v>
      </c>
      <c r="AA4120" t="s">
        <v>4250</v>
      </c>
      <c r="AB4120">
        <v>0</v>
      </c>
      <c r="AC4120">
        <v>2</v>
      </c>
      <c r="AD4120">
        <v>3.9408571428571419</v>
      </c>
      <c r="AF4120" t="s">
        <v>7949</v>
      </c>
      <c r="AI4120">
        <v>0</v>
      </c>
      <c r="AJ4120">
        <v>0</v>
      </c>
      <c r="AM4120" t="s">
        <v>20019</v>
      </c>
    </row>
    <row r="4121" spans="1:39" x14ac:dyDescent="0.25">
      <c r="A4121" t="s">
        <v>5816</v>
      </c>
      <c r="B4121" t="s">
        <v>4841</v>
      </c>
      <c r="C4121" t="s">
        <v>4842</v>
      </c>
      <c r="D4121">
        <v>109</v>
      </c>
      <c r="E4121" t="s">
        <v>4845</v>
      </c>
      <c r="F4121">
        <v>6.96</v>
      </c>
      <c r="I4121" t="s">
        <v>6591</v>
      </c>
      <c r="K4121" t="s">
        <v>6860</v>
      </c>
      <c r="L4121" t="s">
        <v>6861</v>
      </c>
      <c r="M4121" t="s">
        <v>6908</v>
      </c>
      <c r="N4121">
        <v>8</v>
      </c>
      <c r="O4121" t="s">
        <v>6973</v>
      </c>
      <c r="P4121" t="s">
        <v>7542</v>
      </c>
      <c r="Q4121">
        <v>7</v>
      </c>
      <c r="R4121">
        <v>2</v>
      </c>
      <c r="S4121">
        <v>2.73</v>
      </c>
      <c r="T4121">
        <v>2.75</v>
      </c>
      <c r="U4121">
        <v>442.9</v>
      </c>
      <c r="V4121">
        <v>108.06</v>
      </c>
      <c r="W4121">
        <v>3.02</v>
      </c>
      <c r="X4121">
        <v>10.68</v>
      </c>
      <c r="Y4121">
        <v>5.88</v>
      </c>
      <c r="Z4121">
        <v>2</v>
      </c>
      <c r="AA4121" t="s">
        <v>4250</v>
      </c>
      <c r="AB4121">
        <v>0</v>
      </c>
      <c r="AC4121">
        <v>2</v>
      </c>
      <c r="AD4121">
        <v>3.9408571428571419</v>
      </c>
      <c r="AF4121" t="s">
        <v>7949</v>
      </c>
      <c r="AI4121">
        <v>0</v>
      </c>
      <c r="AJ4121">
        <v>0</v>
      </c>
      <c r="AM4121" t="s">
        <v>20019</v>
      </c>
    </row>
    <row r="4122" spans="1:39" x14ac:dyDescent="0.25">
      <c r="A4122" t="s">
        <v>5558</v>
      </c>
      <c r="B4122" t="s">
        <v>4841</v>
      </c>
      <c r="C4122" t="s">
        <v>4842</v>
      </c>
      <c r="D4122">
        <v>109</v>
      </c>
      <c r="E4122" t="s">
        <v>4845</v>
      </c>
      <c r="F4122">
        <v>6.96</v>
      </c>
      <c r="I4122" t="s">
        <v>6426</v>
      </c>
      <c r="K4122" t="s">
        <v>6860</v>
      </c>
      <c r="L4122" t="s">
        <v>6861</v>
      </c>
      <c r="M4122" t="s">
        <v>6890</v>
      </c>
      <c r="N4122">
        <v>9</v>
      </c>
      <c r="O4122" t="s">
        <v>6949</v>
      </c>
      <c r="P4122" t="s">
        <v>7284</v>
      </c>
      <c r="Q4122">
        <v>6</v>
      </c>
      <c r="R4122">
        <v>2</v>
      </c>
      <c r="S4122">
        <v>3.06</v>
      </c>
      <c r="T4122">
        <v>3.09</v>
      </c>
      <c r="U4122">
        <v>436.85</v>
      </c>
      <c r="V4122">
        <v>94.44</v>
      </c>
      <c r="W4122">
        <v>2.0499999999999998</v>
      </c>
      <c r="Y4122">
        <v>6.36</v>
      </c>
      <c r="Z4122">
        <v>2</v>
      </c>
      <c r="AA4122" t="s">
        <v>4250</v>
      </c>
      <c r="AB4122">
        <v>0</v>
      </c>
      <c r="AC4122">
        <v>3</v>
      </c>
      <c r="AD4122">
        <v>4.228071428571428</v>
      </c>
      <c r="AF4122" t="s">
        <v>7949</v>
      </c>
      <c r="AI4122">
        <v>0</v>
      </c>
      <c r="AJ4122">
        <v>0</v>
      </c>
      <c r="AM4122" t="s">
        <v>20019</v>
      </c>
    </row>
    <row r="4123" spans="1:39" x14ac:dyDescent="0.25">
      <c r="A4123" t="s">
        <v>5823</v>
      </c>
      <c r="B4123" t="s">
        <v>4841</v>
      </c>
      <c r="C4123" t="s">
        <v>4842</v>
      </c>
      <c r="D4123">
        <v>109</v>
      </c>
      <c r="E4123" t="s">
        <v>4845</v>
      </c>
      <c r="F4123">
        <v>6.96</v>
      </c>
      <c r="I4123" t="s">
        <v>6598</v>
      </c>
      <c r="K4123" t="s">
        <v>6860</v>
      </c>
      <c r="L4123" t="s">
        <v>6861</v>
      </c>
      <c r="M4123" t="s">
        <v>6907</v>
      </c>
      <c r="N4123">
        <v>9</v>
      </c>
      <c r="O4123" t="s">
        <v>6972</v>
      </c>
      <c r="P4123" t="s">
        <v>7549</v>
      </c>
      <c r="Q4123">
        <v>6</v>
      </c>
      <c r="R4123">
        <v>1</v>
      </c>
      <c r="S4123">
        <v>4.07</v>
      </c>
      <c r="T4123">
        <v>4.08</v>
      </c>
      <c r="U4123">
        <v>451.53</v>
      </c>
      <c r="V4123">
        <v>78.959999999999994</v>
      </c>
      <c r="W4123">
        <v>3.68</v>
      </c>
      <c r="Y4123">
        <v>5.91</v>
      </c>
      <c r="Z4123">
        <v>3</v>
      </c>
      <c r="AA4123" t="s">
        <v>4250</v>
      </c>
      <c r="AB4123">
        <v>0</v>
      </c>
      <c r="AC4123">
        <v>3</v>
      </c>
      <c r="AD4123">
        <v>3.6395476190476188</v>
      </c>
      <c r="AF4123" t="s">
        <v>7949</v>
      </c>
      <c r="AI4123">
        <v>0</v>
      </c>
      <c r="AJ4123">
        <v>0</v>
      </c>
      <c r="AM4123" t="s">
        <v>20019</v>
      </c>
    </row>
    <row r="4124" spans="1:39" x14ac:dyDescent="0.25">
      <c r="A4124" t="s">
        <v>5823</v>
      </c>
      <c r="B4124" t="s">
        <v>4841</v>
      </c>
      <c r="C4124" t="s">
        <v>4842</v>
      </c>
      <c r="D4124">
        <v>109</v>
      </c>
      <c r="E4124" t="s">
        <v>4845</v>
      </c>
      <c r="F4124">
        <v>6.96</v>
      </c>
      <c r="I4124" t="s">
        <v>6599</v>
      </c>
      <c r="K4124" t="s">
        <v>6860</v>
      </c>
      <c r="L4124" t="s">
        <v>6861</v>
      </c>
      <c r="M4124" t="s">
        <v>6908</v>
      </c>
      <c r="N4124">
        <v>8</v>
      </c>
      <c r="O4124" t="s">
        <v>6973</v>
      </c>
      <c r="P4124" t="s">
        <v>7549</v>
      </c>
      <c r="Q4124">
        <v>6</v>
      </c>
      <c r="R4124">
        <v>1</v>
      </c>
      <c r="S4124">
        <v>4.07</v>
      </c>
      <c r="T4124">
        <v>4.08</v>
      </c>
      <c r="U4124">
        <v>451.53</v>
      </c>
      <c r="V4124">
        <v>78.959999999999994</v>
      </c>
      <c r="W4124">
        <v>3.68</v>
      </c>
      <c r="Y4124">
        <v>5.91</v>
      </c>
      <c r="Z4124">
        <v>3</v>
      </c>
      <c r="AA4124" t="s">
        <v>4250</v>
      </c>
      <c r="AB4124">
        <v>0</v>
      </c>
      <c r="AC4124">
        <v>3</v>
      </c>
      <c r="AD4124">
        <v>3.6395476190476188</v>
      </c>
      <c r="AF4124" t="s">
        <v>7949</v>
      </c>
      <c r="AI4124">
        <v>0</v>
      </c>
      <c r="AJ4124">
        <v>0</v>
      </c>
      <c r="AM4124" t="s">
        <v>20019</v>
      </c>
    </row>
    <row r="4125" spans="1:39" x14ac:dyDescent="0.25">
      <c r="A4125" t="s">
        <v>10079</v>
      </c>
      <c r="B4125" t="s">
        <v>4841</v>
      </c>
      <c r="C4125" t="s">
        <v>4842</v>
      </c>
      <c r="D4125">
        <v>110</v>
      </c>
      <c r="E4125" t="s">
        <v>4845</v>
      </c>
      <c r="F4125">
        <v>6.96</v>
      </c>
      <c r="K4125" t="s">
        <v>6860</v>
      </c>
      <c r="L4125" t="s">
        <v>6861</v>
      </c>
      <c r="M4125" t="s">
        <v>15063</v>
      </c>
      <c r="N4125">
        <v>9</v>
      </c>
      <c r="O4125" t="s">
        <v>15416</v>
      </c>
      <c r="P4125" t="s">
        <v>17731</v>
      </c>
      <c r="Q4125">
        <v>5</v>
      </c>
      <c r="R4125">
        <v>1</v>
      </c>
      <c r="S4125">
        <v>5.36</v>
      </c>
      <c r="T4125">
        <v>5.36</v>
      </c>
      <c r="U4125">
        <v>418.92</v>
      </c>
      <c r="V4125">
        <v>56.84</v>
      </c>
      <c r="W4125">
        <v>4.7300000000000004</v>
      </c>
      <c r="Y4125">
        <v>0.9</v>
      </c>
      <c r="Z4125">
        <v>2</v>
      </c>
      <c r="AA4125" t="s">
        <v>4250</v>
      </c>
      <c r="AB4125">
        <v>0</v>
      </c>
      <c r="AC4125">
        <v>1</v>
      </c>
      <c r="AD4125">
        <v>3.4124761904761902</v>
      </c>
      <c r="AF4125" t="s">
        <v>7949</v>
      </c>
      <c r="AI4125">
        <v>0</v>
      </c>
      <c r="AJ4125">
        <v>0</v>
      </c>
      <c r="AK4125" t="s">
        <v>19914</v>
      </c>
      <c r="AL4125" t="s">
        <v>19914</v>
      </c>
      <c r="AM4125" t="s">
        <v>20019</v>
      </c>
    </row>
    <row r="4126" spans="1:39" x14ac:dyDescent="0.25">
      <c r="A4126" t="s">
        <v>10741</v>
      </c>
      <c r="B4126" t="s">
        <v>4841</v>
      </c>
      <c r="C4126" t="s">
        <v>4842</v>
      </c>
      <c r="D4126">
        <v>110</v>
      </c>
      <c r="E4126" t="s">
        <v>4845</v>
      </c>
      <c r="F4126">
        <v>6.96</v>
      </c>
      <c r="K4126" t="s">
        <v>6860</v>
      </c>
      <c r="L4126" t="s">
        <v>6861</v>
      </c>
      <c r="M4126" t="s">
        <v>15162</v>
      </c>
      <c r="N4126">
        <v>9</v>
      </c>
      <c r="O4126" t="s">
        <v>15542</v>
      </c>
      <c r="P4126" t="s">
        <v>18393</v>
      </c>
      <c r="Q4126">
        <v>6</v>
      </c>
      <c r="R4126">
        <v>2</v>
      </c>
      <c r="S4126">
        <v>5.83</v>
      </c>
      <c r="T4126">
        <v>5.83</v>
      </c>
      <c r="U4126">
        <v>506.05</v>
      </c>
      <c r="V4126">
        <v>82.53</v>
      </c>
      <c r="W4126">
        <v>6.44</v>
      </c>
      <c r="X4126">
        <v>13.99</v>
      </c>
      <c r="Y4126">
        <v>4.87</v>
      </c>
      <c r="Z4126">
        <v>4</v>
      </c>
      <c r="AA4126" t="s">
        <v>4250</v>
      </c>
      <c r="AB4126">
        <v>2</v>
      </c>
      <c r="AC4126">
        <v>12</v>
      </c>
      <c r="AD4126">
        <v>2.5</v>
      </c>
      <c r="AF4126" t="s">
        <v>7949</v>
      </c>
      <c r="AI4126">
        <v>0</v>
      </c>
      <c r="AJ4126">
        <v>0</v>
      </c>
      <c r="AK4126" t="s">
        <v>19962</v>
      </c>
      <c r="AL4126" t="s">
        <v>19962</v>
      </c>
      <c r="AM4126" t="s">
        <v>20019</v>
      </c>
    </row>
    <row r="4127" spans="1:39" x14ac:dyDescent="0.25">
      <c r="A4127" t="s">
        <v>10742</v>
      </c>
      <c r="B4127" t="s">
        <v>4841</v>
      </c>
      <c r="C4127" t="s">
        <v>4842</v>
      </c>
      <c r="D4127">
        <v>110</v>
      </c>
      <c r="E4127" t="s">
        <v>4845</v>
      </c>
      <c r="F4127">
        <v>6.96</v>
      </c>
      <c r="K4127" t="s">
        <v>6860</v>
      </c>
      <c r="M4127" t="s">
        <v>15175</v>
      </c>
      <c r="N4127">
        <v>8</v>
      </c>
      <c r="O4127" t="s">
        <v>15558</v>
      </c>
      <c r="P4127" t="s">
        <v>18394</v>
      </c>
      <c r="Q4127">
        <v>6</v>
      </c>
      <c r="R4127">
        <v>3</v>
      </c>
      <c r="S4127">
        <v>0.94</v>
      </c>
      <c r="T4127">
        <v>1.0900000000000001</v>
      </c>
      <c r="U4127">
        <v>484.55</v>
      </c>
      <c r="V4127">
        <v>88.41</v>
      </c>
      <c r="W4127">
        <v>2.85</v>
      </c>
      <c r="X4127">
        <v>13.88</v>
      </c>
      <c r="Y4127">
        <v>7.05</v>
      </c>
      <c r="Z4127">
        <v>3</v>
      </c>
      <c r="AA4127" t="s">
        <v>4250</v>
      </c>
      <c r="AB4127">
        <v>0</v>
      </c>
      <c r="AC4127">
        <v>9</v>
      </c>
      <c r="AD4127">
        <v>4.2770238095238096</v>
      </c>
      <c r="AF4127" t="s">
        <v>7949</v>
      </c>
      <c r="AI4127">
        <v>0</v>
      </c>
      <c r="AJ4127">
        <v>0</v>
      </c>
      <c r="AK4127" t="s">
        <v>19971</v>
      </c>
      <c r="AL4127" t="s">
        <v>19971</v>
      </c>
      <c r="AM4127" t="s">
        <v>20019</v>
      </c>
    </row>
    <row r="4128" spans="1:39" x14ac:dyDescent="0.25">
      <c r="A4128" t="s">
        <v>10743</v>
      </c>
      <c r="B4128" t="s">
        <v>4841</v>
      </c>
      <c r="C4128" t="s">
        <v>4842</v>
      </c>
      <c r="D4128">
        <v>110</v>
      </c>
      <c r="E4128" t="s">
        <v>4845</v>
      </c>
      <c r="F4128">
        <v>6.96</v>
      </c>
      <c r="K4128" t="s">
        <v>6860</v>
      </c>
      <c r="L4128" t="s">
        <v>6861</v>
      </c>
      <c r="M4128" t="s">
        <v>15210</v>
      </c>
      <c r="N4128">
        <v>9</v>
      </c>
      <c r="O4128" t="s">
        <v>15603</v>
      </c>
      <c r="P4128" t="s">
        <v>18395</v>
      </c>
      <c r="Q4128">
        <v>4</v>
      </c>
      <c r="R4128">
        <v>3</v>
      </c>
      <c r="S4128">
        <v>4.5</v>
      </c>
      <c r="T4128">
        <v>4.5</v>
      </c>
      <c r="U4128">
        <v>468.99</v>
      </c>
      <c r="V4128">
        <v>101.87</v>
      </c>
      <c r="W4128">
        <v>4.08</v>
      </c>
      <c r="Y4128">
        <v>3.88</v>
      </c>
      <c r="Z4128">
        <v>3</v>
      </c>
      <c r="AA4128" t="s">
        <v>4250</v>
      </c>
      <c r="AB4128">
        <v>0</v>
      </c>
      <c r="AC4128">
        <v>10</v>
      </c>
      <c r="AD4128">
        <v>2.2425000000000002</v>
      </c>
      <c r="AF4128" t="s">
        <v>7949</v>
      </c>
      <c r="AI4128">
        <v>0</v>
      </c>
      <c r="AJ4128">
        <v>0</v>
      </c>
      <c r="AK4128" t="s">
        <v>19991</v>
      </c>
      <c r="AL4128" t="s">
        <v>19991</v>
      </c>
      <c r="AM4128" t="s">
        <v>20019</v>
      </c>
    </row>
    <row r="4129" spans="1:39" x14ac:dyDescent="0.25">
      <c r="A4129" t="s">
        <v>10743</v>
      </c>
      <c r="B4129" t="s">
        <v>4841</v>
      </c>
      <c r="C4129" t="s">
        <v>4842</v>
      </c>
      <c r="D4129">
        <v>110</v>
      </c>
      <c r="E4129" t="s">
        <v>4845</v>
      </c>
      <c r="F4129">
        <v>6.96</v>
      </c>
      <c r="K4129" t="s">
        <v>6860</v>
      </c>
      <c r="L4129" t="s">
        <v>6861</v>
      </c>
      <c r="M4129" t="s">
        <v>15004</v>
      </c>
      <c r="N4129">
        <v>9</v>
      </c>
      <c r="O4129" t="s">
        <v>15334</v>
      </c>
      <c r="P4129" t="s">
        <v>18395</v>
      </c>
      <c r="Q4129">
        <v>4</v>
      </c>
      <c r="R4129">
        <v>3</v>
      </c>
      <c r="S4129">
        <v>4.5</v>
      </c>
      <c r="T4129">
        <v>4.5</v>
      </c>
      <c r="U4129">
        <v>468.99</v>
      </c>
      <c r="V4129">
        <v>101.87</v>
      </c>
      <c r="W4129">
        <v>4.08</v>
      </c>
      <c r="Y4129">
        <v>3.88</v>
      </c>
      <c r="Z4129">
        <v>3</v>
      </c>
      <c r="AA4129" t="s">
        <v>4250</v>
      </c>
      <c r="AB4129">
        <v>0</v>
      </c>
      <c r="AC4129">
        <v>10</v>
      </c>
      <c r="AD4129">
        <v>2.2425000000000002</v>
      </c>
      <c r="AF4129" t="s">
        <v>7949</v>
      </c>
      <c r="AI4129">
        <v>0</v>
      </c>
      <c r="AJ4129">
        <v>0</v>
      </c>
      <c r="AK4129" t="s">
        <v>19837</v>
      </c>
      <c r="AL4129" t="s">
        <v>19837</v>
      </c>
      <c r="AM4129" t="s">
        <v>20019</v>
      </c>
    </row>
    <row r="4130" spans="1:39" x14ac:dyDescent="0.25">
      <c r="A4130" t="s">
        <v>10744</v>
      </c>
      <c r="B4130" t="s">
        <v>4841</v>
      </c>
      <c r="C4130" t="s">
        <v>4842</v>
      </c>
      <c r="D4130">
        <v>110</v>
      </c>
      <c r="E4130" t="s">
        <v>4845</v>
      </c>
      <c r="F4130">
        <v>6.96</v>
      </c>
      <c r="K4130" t="s">
        <v>6860</v>
      </c>
      <c r="M4130" t="s">
        <v>6865</v>
      </c>
      <c r="N4130">
        <v>8</v>
      </c>
      <c r="O4130" t="s">
        <v>15401</v>
      </c>
      <c r="P4130" t="s">
        <v>18396</v>
      </c>
      <c r="Q4130">
        <v>6</v>
      </c>
      <c r="R4130">
        <v>4</v>
      </c>
      <c r="S4130">
        <v>2.4300000000000002</v>
      </c>
      <c r="T4130">
        <v>3.21</v>
      </c>
      <c r="U4130">
        <v>598.66999999999996</v>
      </c>
      <c r="V4130">
        <v>102.93</v>
      </c>
      <c r="W4130">
        <v>4.76</v>
      </c>
      <c r="X4130">
        <v>13.88</v>
      </c>
      <c r="Y4130">
        <v>8.24</v>
      </c>
      <c r="Z4130">
        <v>3</v>
      </c>
      <c r="AA4130" t="s">
        <v>4250</v>
      </c>
      <c r="AB4130">
        <v>1</v>
      </c>
      <c r="AC4130">
        <v>13</v>
      </c>
      <c r="AD4130">
        <v>3.129</v>
      </c>
      <c r="AF4130" t="s">
        <v>7949</v>
      </c>
      <c r="AI4130">
        <v>0</v>
      </c>
      <c r="AJ4130">
        <v>0</v>
      </c>
      <c r="AK4130" t="s">
        <v>19874</v>
      </c>
      <c r="AL4130" t="s">
        <v>19874</v>
      </c>
      <c r="AM4130" t="s">
        <v>20019</v>
      </c>
    </row>
    <row r="4131" spans="1:39" x14ac:dyDescent="0.25">
      <c r="A4131" t="s">
        <v>10745</v>
      </c>
      <c r="B4131" t="s">
        <v>4841</v>
      </c>
      <c r="C4131" t="s">
        <v>4842</v>
      </c>
      <c r="D4131">
        <v>110</v>
      </c>
      <c r="E4131" t="s">
        <v>4845</v>
      </c>
      <c r="F4131">
        <v>6.96</v>
      </c>
      <c r="K4131" t="s">
        <v>6860</v>
      </c>
      <c r="M4131" t="s">
        <v>14985</v>
      </c>
      <c r="N4131">
        <v>8</v>
      </c>
      <c r="O4131" t="s">
        <v>15308</v>
      </c>
      <c r="P4131" t="s">
        <v>18397</v>
      </c>
      <c r="Q4131">
        <v>4</v>
      </c>
      <c r="R4131">
        <v>3</v>
      </c>
      <c r="S4131">
        <v>2.71</v>
      </c>
      <c r="T4131">
        <v>3.55</v>
      </c>
      <c r="U4131">
        <v>422.57</v>
      </c>
      <c r="V4131">
        <v>70.59</v>
      </c>
      <c r="W4131">
        <v>3.69</v>
      </c>
      <c r="Y4131">
        <v>8.19</v>
      </c>
      <c r="Z4131">
        <v>2</v>
      </c>
      <c r="AA4131" t="s">
        <v>4250</v>
      </c>
      <c r="AB4131">
        <v>0</v>
      </c>
      <c r="AC4131">
        <v>8</v>
      </c>
      <c r="AD4131">
        <v>3.994738095238096</v>
      </c>
      <c r="AF4131" t="s">
        <v>7949</v>
      </c>
      <c r="AI4131">
        <v>0</v>
      </c>
      <c r="AJ4131">
        <v>0</v>
      </c>
      <c r="AK4131" t="s">
        <v>19859</v>
      </c>
      <c r="AL4131" t="s">
        <v>19859</v>
      </c>
      <c r="AM4131" t="s">
        <v>20019</v>
      </c>
    </row>
    <row r="4132" spans="1:39" x14ac:dyDescent="0.25">
      <c r="A4132" t="s">
        <v>10745</v>
      </c>
      <c r="B4132" t="s">
        <v>4841</v>
      </c>
      <c r="C4132" t="s">
        <v>4842</v>
      </c>
      <c r="D4132">
        <v>110</v>
      </c>
      <c r="E4132" t="s">
        <v>4845</v>
      </c>
      <c r="F4132">
        <v>6.96</v>
      </c>
      <c r="K4132" t="s">
        <v>6860</v>
      </c>
      <c r="L4132" t="s">
        <v>6861</v>
      </c>
      <c r="M4132" t="s">
        <v>14978</v>
      </c>
      <c r="N4132">
        <v>9</v>
      </c>
      <c r="O4132" t="s">
        <v>15363</v>
      </c>
      <c r="P4132" t="s">
        <v>18397</v>
      </c>
      <c r="Q4132">
        <v>4</v>
      </c>
      <c r="R4132">
        <v>3</v>
      </c>
      <c r="S4132">
        <v>2.71</v>
      </c>
      <c r="T4132">
        <v>3.55</v>
      </c>
      <c r="U4132">
        <v>422.57</v>
      </c>
      <c r="V4132">
        <v>70.59</v>
      </c>
      <c r="W4132">
        <v>3.69</v>
      </c>
      <c r="Y4132">
        <v>8.19</v>
      </c>
      <c r="Z4132">
        <v>2</v>
      </c>
      <c r="AA4132" t="s">
        <v>4250</v>
      </c>
      <c r="AB4132">
        <v>0</v>
      </c>
      <c r="AC4132">
        <v>8</v>
      </c>
      <c r="AD4132">
        <v>3.994738095238096</v>
      </c>
      <c r="AF4132" t="s">
        <v>7949</v>
      </c>
      <c r="AI4132">
        <v>0</v>
      </c>
      <c r="AJ4132">
        <v>0</v>
      </c>
      <c r="AK4132" t="s">
        <v>7992</v>
      </c>
      <c r="AL4132" t="s">
        <v>7992</v>
      </c>
      <c r="AM4132" t="s">
        <v>20019</v>
      </c>
    </row>
    <row r="4133" spans="1:39" x14ac:dyDescent="0.25">
      <c r="A4133" t="s">
        <v>10746</v>
      </c>
      <c r="B4133" t="s">
        <v>4841</v>
      </c>
      <c r="C4133" t="s">
        <v>4842</v>
      </c>
      <c r="D4133">
        <v>110</v>
      </c>
      <c r="E4133" t="s">
        <v>4845</v>
      </c>
      <c r="F4133">
        <v>6.96</v>
      </c>
      <c r="K4133" t="s">
        <v>6860</v>
      </c>
      <c r="L4133" t="s">
        <v>6861</v>
      </c>
      <c r="M4133" t="s">
        <v>14978</v>
      </c>
      <c r="N4133">
        <v>9</v>
      </c>
      <c r="O4133" t="s">
        <v>15363</v>
      </c>
      <c r="P4133" t="s">
        <v>18398</v>
      </c>
      <c r="Q4133">
        <v>4</v>
      </c>
      <c r="R4133">
        <v>3</v>
      </c>
      <c r="S4133">
        <v>5.0999999999999996</v>
      </c>
      <c r="T4133">
        <v>5.92</v>
      </c>
      <c r="U4133">
        <v>502.7</v>
      </c>
      <c r="V4133">
        <v>70.59</v>
      </c>
      <c r="W4133">
        <v>5.37</v>
      </c>
      <c r="X4133">
        <v>13.97</v>
      </c>
      <c r="Y4133">
        <v>8.18</v>
      </c>
      <c r="Z4133">
        <v>2</v>
      </c>
      <c r="AA4133" t="s">
        <v>4250</v>
      </c>
      <c r="AB4133">
        <v>2</v>
      </c>
      <c r="AC4133">
        <v>13</v>
      </c>
      <c r="AD4133">
        <v>2.0766666666666671</v>
      </c>
      <c r="AF4133" t="s">
        <v>7949</v>
      </c>
      <c r="AI4133">
        <v>0</v>
      </c>
      <c r="AJ4133">
        <v>0</v>
      </c>
      <c r="AK4133" t="s">
        <v>7992</v>
      </c>
      <c r="AL4133" t="s">
        <v>7992</v>
      </c>
      <c r="AM4133" t="s">
        <v>20019</v>
      </c>
    </row>
    <row r="4134" spans="1:39" x14ac:dyDescent="0.25">
      <c r="A4134" t="s">
        <v>9530</v>
      </c>
      <c r="B4134" t="s">
        <v>4841</v>
      </c>
      <c r="C4134" t="s">
        <v>4842</v>
      </c>
      <c r="D4134">
        <v>110</v>
      </c>
      <c r="E4134" t="s">
        <v>4845</v>
      </c>
      <c r="F4134">
        <v>6.96</v>
      </c>
      <c r="K4134" t="s">
        <v>6860</v>
      </c>
      <c r="L4134" t="s">
        <v>6861</v>
      </c>
      <c r="M4134" t="s">
        <v>6886</v>
      </c>
      <c r="N4134">
        <v>9</v>
      </c>
      <c r="O4134" t="s">
        <v>15570</v>
      </c>
      <c r="P4134" t="s">
        <v>17182</v>
      </c>
      <c r="Q4134">
        <v>6</v>
      </c>
      <c r="R4134">
        <v>1</v>
      </c>
      <c r="S4134">
        <v>2.19</v>
      </c>
      <c r="T4134">
        <v>2.2200000000000002</v>
      </c>
      <c r="U4134">
        <v>371.82</v>
      </c>
      <c r="V4134">
        <v>78.959999999999994</v>
      </c>
      <c r="W4134">
        <v>2.74</v>
      </c>
      <c r="Y4134">
        <v>6.26</v>
      </c>
      <c r="Z4134">
        <v>2</v>
      </c>
      <c r="AA4134" t="s">
        <v>4250</v>
      </c>
      <c r="AB4134">
        <v>0</v>
      </c>
      <c r="AC4134">
        <v>1</v>
      </c>
      <c r="AD4134">
        <v>5.6539047619047622</v>
      </c>
      <c r="AF4134" t="s">
        <v>7949</v>
      </c>
      <c r="AI4134">
        <v>0</v>
      </c>
      <c r="AJ4134">
        <v>0</v>
      </c>
      <c r="AK4134" t="s">
        <v>19946</v>
      </c>
      <c r="AL4134" t="s">
        <v>19946</v>
      </c>
      <c r="AM4134" t="s">
        <v>20019</v>
      </c>
    </row>
    <row r="4135" spans="1:39" x14ac:dyDescent="0.25">
      <c r="A4135" t="s">
        <v>10747</v>
      </c>
      <c r="B4135" t="s">
        <v>4841</v>
      </c>
      <c r="C4135" t="s">
        <v>4842</v>
      </c>
      <c r="D4135">
        <v>110</v>
      </c>
      <c r="E4135" t="s">
        <v>4845</v>
      </c>
      <c r="F4135">
        <v>6.96</v>
      </c>
      <c r="I4135" t="s">
        <v>13904</v>
      </c>
      <c r="K4135" t="s">
        <v>6860</v>
      </c>
      <c r="L4135" t="s">
        <v>6861</v>
      </c>
      <c r="M4135" t="s">
        <v>15100</v>
      </c>
      <c r="N4135">
        <v>8</v>
      </c>
      <c r="O4135" t="s">
        <v>15463</v>
      </c>
      <c r="P4135" t="s">
        <v>18399</v>
      </c>
      <c r="Q4135">
        <v>9</v>
      </c>
      <c r="R4135">
        <v>3</v>
      </c>
      <c r="S4135">
        <v>2.7</v>
      </c>
      <c r="T4135">
        <v>2.71</v>
      </c>
      <c r="U4135">
        <v>429.33</v>
      </c>
      <c r="V4135">
        <v>150.63</v>
      </c>
      <c r="W4135">
        <v>1.35</v>
      </c>
      <c r="X4135">
        <v>8.82</v>
      </c>
      <c r="Y4135">
        <v>1.55</v>
      </c>
      <c r="Z4135">
        <v>2</v>
      </c>
      <c r="AA4135" t="s">
        <v>4250</v>
      </c>
      <c r="AB4135">
        <v>0</v>
      </c>
      <c r="AC4135">
        <v>5</v>
      </c>
      <c r="AD4135">
        <v>3.321452380952381</v>
      </c>
      <c r="AF4135" t="s">
        <v>7949</v>
      </c>
      <c r="AI4135">
        <v>0</v>
      </c>
      <c r="AJ4135">
        <v>0</v>
      </c>
      <c r="AM4135" t="s">
        <v>20019</v>
      </c>
    </row>
    <row r="4136" spans="1:39" x14ac:dyDescent="0.25">
      <c r="A4136" t="s">
        <v>10748</v>
      </c>
      <c r="B4136" t="s">
        <v>4841</v>
      </c>
      <c r="C4136" t="s">
        <v>4842</v>
      </c>
      <c r="D4136">
        <v>110</v>
      </c>
      <c r="E4136" t="s">
        <v>4845</v>
      </c>
      <c r="F4136">
        <v>6.96</v>
      </c>
      <c r="I4136" t="s">
        <v>13905</v>
      </c>
      <c r="K4136" t="s">
        <v>6860</v>
      </c>
      <c r="L4136" t="s">
        <v>6861</v>
      </c>
      <c r="M4136" t="s">
        <v>15100</v>
      </c>
      <c r="N4136">
        <v>8</v>
      </c>
      <c r="O4136" t="s">
        <v>15463</v>
      </c>
      <c r="P4136" t="s">
        <v>18400</v>
      </c>
      <c r="Q4136">
        <v>7</v>
      </c>
      <c r="R4136">
        <v>2</v>
      </c>
      <c r="S4136">
        <v>3.12</v>
      </c>
      <c r="T4136">
        <v>3.12</v>
      </c>
      <c r="U4136">
        <v>447.78</v>
      </c>
      <c r="V4136">
        <v>111.72</v>
      </c>
      <c r="W4136">
        <v>3.02</v>
      </c>
      <c r="X4136">
        <v>9.1199999999999992</v>
      </c>
      <c r="Y4136">
        <v>1.56</v>
      </c>
      <c r="Z4136">
        <v>2</v>
      </c>
      <c r="AA4136" t="s">
        <v>4250</v>
      </c>
      <c r="AB4136">
        <v>0</v>
      </c>
      <c r="AC4136">
        <v>5</v>
      </c>
      <c r="AD4136">
        <v>3.5289999999999999</v>
      </c>
      <c r="AF4136" t="s">
        <v>7949</v>
      </c>
      <c r="AI4136">
        <v>0</v>
      </c>
      <c r="AJ4136">
        <v>0</v>
      </c>
      <c r="AM4136" t="s">
        <v>20019</v>
      </c>
    </row>
    <row r="4137" spans="1:39" x14ac:dyDescent="0.25">
      <c r="A4137" t="s">
        <v>10749</v>
      </c>
      <c r="B4137" t="s">
        <v>4841</v>
      </c>
      <c r="C4137" t="s">
        <v>4842</v>
      </c>
      <c r="D4137">
        <v>110</v>
      </c>
      <c r="E4137" t="s">
        <v>4845</v>
      </c>
      <c r="F4137">
        <v>6.96</v>
      </c>
      <c r="I4137" t="s">
        <v>13906</v>
      </c>
      <c r="K4137" t="s">
        <v>6860</v>
      </c>
      <c r="L4137" t="s">
        <v>6861</v>
      </c>
      <c r="M4137" t="s">
        <v>14955</v>
      </c>
      <c r="N4137">
        <v>8</v>
      </c>
      <c r="O4137" t="s">
        <v>15276</v>
      </c>
      <c r="P4137" t="s">
        <v>18401</v>
      </c>
      <c r="Q4137">
        <v>6</v>
      </c>
      <c r="R4137">
        <v>1</v>
      </c>
      <c r="S4137">
        <v>2.35</v>
      </c>
      <c r="T4137">
        <v>2.37</v>
      </c>
      <c r="U4137">
        <v>381.41</v>
      </c>
      <c r="V4137">
        <v>78.959999999999994</v>
      </c>
      <c r="W4137">
        <v>2.76</v>
      </c>
      <c r="Y4137">
        <v>6.09</v>
      </c>
      <c r="Z4137">
        <v>2</v>
      </c>
      <c r="AA4137" t="s">
        <v>4250</v>
      </c>
      <c r="AB4137">
        <v>0</v>
      </c>
      <c r="AC4137">
        <v>1</v>
      </c>
      <c r="AD4137">
        <v>5.5054047619047619</v>
      </c>
      <c r="AF4137" t="s">
        <v>7949</v>
      </c>
      <c r="AI4137">
        <v>0</v>
      </c>
      <c r="AJ4137">
        <v>0</v>
      </c>
      <c r="AM4137" t="s">
        <v>20019</v>
      </c>
    </row>
    <row r="4138" spans="1:39" x14ac:dyDescent="0.25">
      <c r="A4138" t="s">
        <v>10750</v>
      </c>
      <c r="B4138" t="s">
        <v>4841</v>
      </c>
      <c r="C4138" t="s">
        <v>4842</v>
      </c>
      <c r="D4138">
        <v>110</v>
      </c>
      <c r="E4138" t="s">
        <v>4845</v>
      </c>
      <c r="F4138">
        <v>6.96</v>
      </c>
      <c r="K4138" t="s">
        <v>6860</v>
      </c>
      <c r="M4138" t="s">
        <v>15173</v>
      </c>
      <c r="N4138">
        <v>8</v>
      </c>
      <c r="O4138" t="s">
        <v>15555</v>
      </c>
      <c r="P4138" t="s">
        <v>18402</v>
      </c>
      <c r="Q4138">
        <v>8</v>
      </c>
      <c r="R4138">
        <v>8</v>
      </c>
      <c r="S4138">
        <v>-0.56999999999999995</v>
      </c>
      <c r="T4138">
        <v>2.3199999999999998</v>
      </c>
      <c r="U4138">
        <v>697.83</v>
      </c>
      <c r="V4138">
        <v>223.26</v>
      </c>
      <c r="W4138">
        <v>1.77</v>
      </c>
      <c r="X4138">
        <v>4.17</v>
      </c>
      <c r="Y4138">
        <v>0</v>
      </c>
      <c r="Z4138">
        <v>2</v>
      </c>
      <c r="AA4138" t="s">
        <v>4250</v>
      </c>
      <c r="AB4138">
        <v>2</v>
      </c>
      <c r="AC4138">
        <v>19</v>
      </c>
      <c r="AD4138">
        <v>3</v>
      </c>
      <c r="AF4138" t="s">
        <v>7951</v>
      </c>
      <c r="AI4138">
        <v>0</v>
      </c>
      <c r="AJ4138">
        <v>0</v>
      </c>
      <c r="AK4138" t="s">
        <v>19968</v>
      </c>
      <c r="AL4138" t="s">
        <v>19968</v>
      </c>
      <c r="AM4138" t="s">
        <v>20019</v>
      </c>
    </row>
    <row r="4139" spans="1:39" x14ac:dyDescent="0.25">
      <c r="A4139" t="s">
        <v>9017</v>
      </c>
      <c r="B4139" t="s">
        <v>4841</v>
      </c>
      <c r="C4139" t="s">
        <v>4842</v>
      </c>
      <c r="D4139">
        <v>110</v>
      </c>
      <c r="E4139" t="s">
        <v>4845</v>
      </c>
      <c r="F4139">
        <v>6.96</v>
      </c>
      <c r="K4139" t="s">
        <v>6860</v>
      </c>
      <c r="L4139" t="s">
        <v>6861</v>
      </c>
      <c r="M4139" t="s">
        <v>15161</v>
      </c>
      <c r="N4139">
        <v>9</v>
      </c>
      <c r="O4139" t="s">
        <v>15539</v>
      </c>
      <c r="P4139" t="s">
        <v>16669</v>
      </c>
      <c r="Q4139">
        <v>6</v>
      </c>
      <c r="R4139">
        <v>3</v>
      </c>
      <c r="S4139">
        <v>1.73</v>
      </c>
      <c r="T4139">
        <v>3.97</v>
      </c>
      <c r="U4139">
        <v>537.67999999999995</v>
      </c>
      <c r="V4139">
        <v>117.42</v>
      </c>
      <c r="W4139">
        <v>3.68</v>
      </c>
      <c r="X4139">
        <v>12.97</v>
      </c>
      <c r="Y4139">
        <v>9.4700000000000006</v>
      </c>
      <c r="Z4139">
        <v>2</v>
      </c>
      <c r="AA4139" t="s">
        <v>4250</v>
      </c>
      <c r="AB4139">
        <v>1</v>
      </c>
      <c r="AC4139">
        <v>13</v>
      </c>
      <c r="AD4139">
        <v>2.0326666666666662</v>
      </c>
      <c r="AF4139" t="s">
        <v>7952</v>
      </c>
      <c r="AI4139">
        <v>0</v>
      </c>
      <c r="AJ4139">
        <v>0</v>
      </c>
      <c r="AK4139" t="s">
        <v>19884</v>
      </c>
      <c r="AL4139" t="s">
        <v>19884</v>
      </c>
      <c r="AM4139" t="s">
        <v>20019</v>
      </c>
    </row>
    <row r="4140" spans="1:39" x14ac:dyDescent="0.25">
      <c r="A4140" t="s">
        <v>9533</v>
      </c>
      <c r="B4140" t="s">
        <v>4841</v>
      </c>
      <c r="C4140" t="s">
        <v>4842</v>
      </c>
      <c r="D4140">
        <v>110</v>
      </c>
      <c r="E4140" t="s">
        <v>4845</v>
      </c>
      <c r="F4140">
        <v>6.96</v>
      </c>
      <c r="K4140" t="s">
        <v>6860</v>
      </c>
      <c r="L4140" t="s">
        <v>6861</v>
      </c>
      <c r="M4140" t="s">
        <v>15161</v>
      </c>
      <c r="N4140">
        <v>9</v>
      </c>
      <c r="O4140" t="s">
        <v>15539</v>
      </c>
      <c r="P4140" t="s">
        <v>17185</v>
      </c>
      <c r="Q4140">
        <v>6</v>
      </c>
      <c r="R4140">
        <v>3</v>
      </c>
      <c r="S4140">
        <v>1.59</v>
      </c>
      <c r="T4140">
        <v>3.99</v>
      </c>
      <c r="U4140">
        <v>501.7</v>
      </c>
      <c r="V4140">
        <v>117.42</v>
      </c>
      <c r="W4140">
        <v>3.4</v>
      </c>
      <c r="X4140">
        <v>13.31</v>
      </c>
      <c r="Y4140">
        <v>9.68</v>
      </c>
      <c r="Z4140">
        <v>2</v>
      </c>
      <c r="AA4140" t="s">
        <v>4250</v>
      </c>
      <c r="AB4140">
        <v>1</v>
      </c>
      <c r="AC4140">
        <v>13</v>
      </c>
      <c r="AD4140">
        <v>1.9176666666666671</v>
      </c>
      <c r="AF4140" t="s">
        <v>7952</v>
      </c>
      <c r="AI4140">
        <v>0</v>
      </c>
      <c r="AJ4140">
        <v>0</v>
      </c>
      <c r="AK4140" t="s">
        <v>19884</v>
      </c>
      <c r="AL4140" t="s">
        <v>19884</v>
      </c>
      <c r="AM4140" t="s">
        <v>20019</v>
      </c>
    </row>
    <row r="4141" spans="1:39" x14ac:dyDescent="0.25">
      <c r="A4141" t="s">
        <v>8664</v>
      </c>
      <c r="B4141" t="s">
        <v>4841</v>
      </c>
      <c r="C4141" t="s">
        <v>4842</v>
      </c>
      <c r="D4141">
        <v>110</v>
      </c>
      <c r="E4141" t="s">
        <v>4845</v>
      </c>
      <c r="F4141">
        <v>6.96</v>
      </c>
      <c r="K4141" t="s">
        <v>6860</v>
      </c>
      <c r="L4141" t="s">
        <v>6861</v>
      </c>
      <c r="M4141" t="s">
        <v>15207</v>
      </c>
      <c r="N4141">
        <v>9</v>
      </c>
      <c r="O4141" t="s">
        <v>15598</v>
      </c>
      <c r="P4141" t="s">
        <v>16317</v>
      </c>
      <c r="Q4141">
        <v>6</v>
      </c>
      <c r="R4141">
        <v>3</v>
      </c>
      <c r="S4141">
        <v>3.17</v>
      </c>
      <c r="T4141">
        <v>4.66</v>
      </c>
      <c r="U4141">
        <v>589.72</v>
      </c>
      <c r="V4141">
        <v>100.13</v>
      </c>
      <c r="W4141">
        <v>4.0199999999999996</v>
      </c>
      <c r="X4141">
        <v>13.92</v>
      </c>
      <c r="Y4141">
        <v>9</v>
      </c>
      <c r="Z4141">
        <v>2</v>
      </c>
      <c r="AA4141" t="s">
        <v>4250</v>
      </c>
      <c r="AB4141">
        <v>1</v>
      </c>
      <c r="AC4141">
        <v>15</v>
      </c>
      <c r="AD4141">
        <v>1.9139999999999999</v>
      </c>
      <c r="AF4141" t="s">
        <v>7952</v>
      </c>
      <c r="AI4141">
        <v>0</v>
      </c>
      <c r="AJ4141">
        <v>0</v>
      </c>
      <c r="AK4141" t="s">
        <v>19890</v>
      </c>
      <c r="AL4141" t="s">
        <v>19890</v>
      </c>
      <c r="AM4141" t="s">
        <v>20019</v>
      </c>
    </row>
    <row r="4142" spans="1:39" x14ac:dyDescent="0.25">
      <c r="A4142" t="s">
        <v>10751</v>
      </c>
      <c r="B4142" t="s">
        <v>4841</v>
      </c>
      <c r="C4142" t="s">
        <v>4842</v>
      </c>
      <c r="D4142">
        <v>110</v>
      </c>
      <c r="E4142" t="s">
        <v>4845</v>
      </c>
      <c r="F4142">
        <v>6.96</v>
      </c>
      <c r="K4142" t="s">
        <v>6860</v>
      </c>
      <c r="M4142" t="s">
        <v>15173</v>
      </c>
      <c r="N4142">
        <v>8</v>
      </c>
      <c r="O4142" t="s">
        <v>15555</v>
      </c>
      <c r="P4142" t="s">
        <v>18403</v>
      </c>
      <c r="Q4142">
        <v>12</v>
      </c>
      <c r="R4142">
        <v>12</v>
      </c>
      <c r="S4142">
        <v>-5.14</v>
      </c>
      <c r="T4142">
        <v>-0.63</v>
      </c>
      <c r="U4142">
        <v>921.06</v>
      </c>
      <c r="V4142">
        <v>361.85</v>
      </c>
      <c r="W4142">
        <v>-1.0900000000000001</v>
      </c>
      <c r="X4142">
        <v>3.48</v>
      </c>
      <c r="Y4142">
        <v>8.7200000000000006</v>
      </c>
      <c r="Z4142">
        <v>1</v>
      </c>
      <c r="AA4142" t="s">
        <v>4250</v>
      </c>
      <c r="AB4142">
        <v>3</v>
      </c>
      <c r="AC4142">
        <v>29</v>
      </c>
      <c r="AD4142">
        <v>2.64</v>
      </c>
      <c r="AF4142" t="s">
        <v>7950</v>
      </c>
      <c r="AI4142">
        <v>0</v>
      </c>
      <c r="AJ4142">
        <v>0</v>
      </c>
      <c r="AK4142" t="s">
        <v>19968</v>
      </c>
      <c r="AL4142" t="s">
        <v>19968</v>
      </c>
      <c r="AM4142" t="s">
        <v>20019</v>
      </c>
    </row>
    <row r="4143" spans="1:39" x14ac:dyDescent="0.25">
      <c r="A4143" t="s">
        <v>10752</v>
      </c>
      <c r="B4143" t="s">
        <v>4841</v>
      </c>
      <c r="C4143" t="s">
        <v>4842</v>
      </c>
      <c r="D4143">
        <v>110</v>
      </c>
      <c r="E4143" t="s">
        <v>4845</v>
      </c>
      <c r="F4143">
        <v>6.96</v>
      </c>
      <c r="K4143" t="s">
        <v>6860</v>
      </c>
      <c r="M4143" t="s">
        <v>15173</v>
      </c>
      <c r="N4143">
        <v>8</v>
      </c>
      <c r="O4143" t="s">
        <v>15555</v>
      </c>
      <c r="P4143" t="s">
        <v>18404</v>
      </c>
      <c r="Q4143">
        <v>12</v>
      </c>
      <c r="R4143">
        <v>12</v>
      </c>
      <c r="S4143">
        <v>-5.46</v>
      </c>
      <c r="T4143">
        <v>-1.94</v>
      </c>
      <c r="U4143">
        <v>815.92</v>
      </c>
      <c r="V4143">
        <v>381.63</v>
      </c>
      <c r="W4143">
        <v>-3.56</v>
      </c>
      <c r="X4143">
        <v>4.24</v>
      </c>
      <c r="Y4143">
        <v>8.7200000000000006</v>
      </c>
      <c r="Z4143">
        <v>0</v>
      </c>
      <c r="AA4143" t="s">
        <v>4250</v>
      </c>
      <c r="AB4143">
        <v>3</v>
      </c>
      <c r="AC4143">
        <v>27</v>
      </c>
      <c r="AD4143">
        <v>2.64</v>
      </c>
      <c r="AF4143" t="s">
        <v>7950</v>
      </c>
      <c r="AI4143">
        <v>0</v>
      </c>
      <c r="AJ4143">
        <v>0</v>
      </c>
      <c r="AK4143" t="s">
        <v>19968</v>
      </c>
      <c r="AL4143" t="s">
        <v>19968</v>
      </c>
      <c r="AM4143" t="s">
        <v>20019</v>
      </c>
    </row>
    <row r="4144" spans="1:39" x14ac:dyDescent="0.25">
      <c r="A4144" t="s">
        <v>10753</v>
      </c>
      <c r="B4144" t="s">
        <v>4841</v>
      </c>
      <c r="C4144" t="s">
        <v>4842</v>
      </c>
      <c r="D4144">
        <v>110</v>
      </c>
      <c r="E4144" t="s">
        <v>4845</v>
      </c>
      <c r="F4144">
        <v>6.96</v>
      </c>
      <c r="K4144" t="s">
        <v>6860</v>
      </c>
      <c r="L4144" t="s">
        <v>6861</v>
      </c>
      <c r="M4144" t="s">
        <v>14973</v>
      </c>
      <c r="N4144">
        <v>9</v>
      </c>
      <c r="O4144" t="s">
        <v>15556</v>
      </c>
      <c r="P4144" t="s">
        <v>18405</v>
      </c>
      <c r="Q4144">
        <v>4</v>
      </c>
      <c r="R4144">
        <v>2</v>
      </c>
      <c r="S4144">
        <v>2.99</v>
      </c>
      <c r="T4144">
        <v>3.19</v>
      </c>
      <c r="U4144">
        <v>451.57</v>
      </c>
      <c r="V4144">
        <v>55.81</v>
      </c>
      <c r="W4144">
        <v>4.87</v>
      </c>
      <c r="X4144">
        <v>12.85</v>
      </c>
      <c r="Y4144">
        <v>7.35</v>
      </c>
      <c r="Z4144">
        <v>4</v>
      </c>
      <c r="AA4144" t="s">
        <v>4250</v>
      </c>
      <c r="AB4144">
        <v>0</v>
      </c>
      <c r="AC4144">
        <v>6</v>
      </c>
      <c r="AD4144">
        <v>4.2559285714285711</v>
      </c>
      <c r="AF4144" t="s">
        <v>7949</v>
      </c>
      <c r="AI4144">
        <v>0</v>
      </c>
      <c r="AJ4144">
        <v>0</v>
      </c>
      <c r="AK4144" t="s">
        <v>19969</v>
      </c>
      <c r="AL4144" t="s">
        <v>19969</v>
      </c>
      <c r="AM4144" t="s">
        <v>20019</v>
      </c>
    </row>
    <row r="4145" spans="1:39" x14ac:dyDescent="0.25">
      <c r="A4145" t="s">
        <v>10753</v>
      </c>
      <c r="B4145" t="s">
        <v>4841</v>
      </c>
      <c r="C4145" t="s">
        <v>4842</v>
      </c>
      <c r="D4145">
        <v>110</v>
      </c>
      <c r="E4145" t="s">
        <v>4845</v>
      </c>
      <c r="F4145">
        <v>6.96</v>
      </c>
      <c r="K4145" t="s">
        <v>6860</v>
      </c>
      <c r="M4145" t="s">
        <v>15174</v>
      </c>
      <c r="N4145">
        <v>8</v>
      </c>
      <c r="O4145" t="s">
        <v>15557</v>
      </c>
      <c r="P4145" t="s">
        <v>18405</v>
      </c>
      <c r="Q4145">
        <v>4</v>
      </c>
      <c r="R4145">
        <v>2</v>
      </c>
      <c r="S4145">
        <v>2.99</v>
      </c>
      <c r="T4145">
        <v>3.19</v>
      </c>
      <c r="U4145">
        <v>451.57</v>
      </c>
      <c r="V4145">
        <v>55.81</v>
      </c>
      <c r="W4145">
        <v>4.87</v>
      </c>
      <c r="X4145">
        <v>12.85</v>
      </c>
      <c r="Y4145">
        <v>7.35</v>
      </c>
      <c r="Z4145">
        <v>4</v>
      </c>
      <c r="AA4145" t="s">
        <v>4250</v>
      </c>
      <c r="AB4145">
        <v>0</v>
      </c>
      <c r="AC4145">
        <v>6</v>
      </c>
      <c r="AD4145">
        <v>4.2559285714285711</v>
      </c>
      <c r="AF4145" t="s">
        <v>7949</v>
      </c>
      <c r="AI4145">
        <v>0</v>
      </c>
      <c r="AJ4145">
        <v>0</v>
      </c>
      <c r="AK4145" t="s">
        <v>19970</v>
      </c>
      <c r="AL4145" t="s">
        <v>19970</v>
      </c>
      <c r="AM4145" t="s">
        <v>20019</v>
      </c>
    </row>
    <row r="4146" spans="1:39" x14ac:dyDescent="0.25">
      <c r="A4146" t="s">
        <v>10754</v>
      </c>
      <c r="B4146" t="s">
        <v>4841</v>
      </c>
      <c r="C4146" t="s">
        <v>4842</v>
      </c>
      <c r="D4146">
        <v>110</v>
      </c>
      <c r="E4146" t="s">
        <v>4845</v>
      </c>
      <c r="F4146">
        <v>6.96</v>
      </c>
      <c r="K4146" t="s">
        <v>6860</v>
      </c>
      <c r="M4146" t="s">
        <v>6865</v>
      </c>
      <c r="N4146">
        <v>8</v>
      </c>
      <c r="O4146" t="s">
        <v>6924</v>
      </c>
      <c r="P4146" t="s">
        <v>18406</v>
      </c>
      <c r="Q4146">
        <v>5</v>
      </c>
      <c r="R4146">
        <v>4</v>
      </c>
      <c r="S4146">
        <v>7.09</v>
      </c>
      <c r="T4146">
        <v>7.09</v>
      </c>
      <c r="U4146">
        <v>625.77</v>
      </c>
      <c r="V4146">
        <v>107.53</v>
      </c>
      <c r="W4146">
        <v>6.86</v>
      </c>
      <c r="X4146">
        <v>11.3</v>
      </c>
      <c r="Y4146">
        <v>4.0199999999999996</v>
      </c>
      <c r="Z4146">
        <v>5</v>
      </c>
      <c r="AA4146" t="s">
        <v>4250</v>
      </c>
      <c r="AB4146">
        <v>2</v>
      </c>
      <c r="AC4146">
        <v>13</v>
      </c>
      <c r="AD4146">
        <v>1.4156666666666671</v>
      </c>
      <c r="AF4146" t="s">
        <v>7949</v>
      </c>
      <c r="AI4146">
        <v>0</v>
      </c>
      <c r="AJ4146">
        <v>0</v>
      </c>
      <c r="AK4146" t="s">
        <v>7960</v>
      </c>
      <c r="AL4146" t="s">
        <v>7960</v>
      </c>
      <c r="AM4146" t="s">
        <v>20019</v>
      </c>
    </row>
    <row r="4147" spans="1:39" x14ac:dyDescent="0.25">
      <c r="A4147" t="s">
        <v>10755</v>
      </c>
      <c r="B4147" t="s">
        <v>4841</v>
      </c>
      <c r="C4147" t="s">
        <v>4842</v>
      </c>
      <c r="D4147">
        <v>110</v>
      </c>
      <c r="E4147" t="s">
        <v>4845</v>
      </c>
      <c r="F4147">
        <v>6.96</v>
      </c>
      <c r="K4147" t="s">
        <v>6860</v>
      </c>
      <c r="M4147" t="s">
        <v>6865</v>
      </c>
      <c r="N4147">
        <v>8</v>
      </c>
      <c r="O4147" t="s">
        <v>15300</v>
      </c>
      <c r="P4147" t="s">
        <v>18407</v>
      </c>
      <c r="Q4147">
        <v>5</v>
      </c>
      <c r="R4147">
        <v>3</v>
      </c>
      <c r="S4147">
        <v>3.71</v>
      </c>
      <c r="T4147">
        <v>5.71</v>
      </c>
      <c r="U4147">
        <v>571.71</v>
      </c>
      <c r="V4147">
        <v>90.9</v>
      </c>
      <c r="W4147">
        <v>3.98</v>
      </c>
      <c r="X4147">
        <v>13.88</v>
      </c>
      <c r="Y4147">
        <v>9.39</v>
      </c>
      <c r="Z4147">
        <v>2</v>
      </c>
      <c r="AA4147" t="s">
        <v>4250</v>
      </c>
      <c r="AB4147">
        <v>1</v>
      </c>
      <c r="AC4147">
        <v>14</v>
      </c>
      <c r="AD4147">
        <v>1.586666666666666</v>
      </c>
      <c r="AF4147" t="s">
        <v>7952</v>
      </c>
      <c r="AI4147">
        <v>0</v>
      </c>
      <c r="AJ4147">
        <v>0</v>
      </c>
      <c r="AK4147" t="s">
        <v>19855</v>
      </c>
      <c r="AL4147" t="s">
        <v>19855</v>
      </c>
      <c r="AM4147" t="s">
        <v>20019</v>
      </c>
    </row>
    <row r="4148" spans="1:39" x14ac:dyDescent="0.25">
      <c r="A4148" t="s">
        <v>10756</v>
      </c>
      <c r="B4148" t="s">
        <v>4841</v>
      </c>
      <c r="C4148" t="s">
        <v>4842</v>
      </c>
      <c r="D4148">
        <v>110</v>
      </c>
      <c r="E4148" t="s">
        <v>4845</v>
      </c>
      <c r="F4148">
        <v>6.96</v>
      </c>
      <c r="K4148" t="s">
        <v>6860</v>
      </c>
      <c r="M4148" t="s">
        <v>6865</v>
      </c>
      <c r="N4148">
        <v>8</v>
      </c>
      <c r="O4148" t="s">
        <v>15604</v>
      </c>
      <c r="P4148" t="s">
        <v>18408</v>
      </c>
      <c r="Q4148">
        <v>3</v>
      </c>
      <c r="R4148">
        <v>1</v>
      </c>
      <c r="S4148">
        <v>7.32</v>
      </c>
      <c r="T4148">
        <v>8.06</v>
      </c>
      <c r="U4148">
        <v>524.67999999999995</v>
      </c>
      <c r="V4148">
        <v>47.94</v>
      </c>
      <c r="W4148">
        <v>7.1</v>
      </c>
      <c r="Y4148">
        <v>8.0500000000000007</v>
      </c>
      <c r="Z4148">
        <v>3</v>
      </c>
      <c r="AA4148" t="s">
        <v>4250</v>
      </c>
      <c r="AB4148">
        <v>2</v>
      </c>
      <c r="AC4148">
        <v>5</v>
      </c>
      <c r="AD4148">
        <v>2.8083333333333331</v>
      </c>
      <c r="AF4148" t="s">
        <v>7949</v>
      </c>
      <c r="AI4148">
        <v>0</v>
      </c>
      <c r="AJ4148">
        <v>0</v>
      </c>
      <c r="AK4148" t="s">
        <v>19992</v>
      </c>
      <c r="AL4148" t="s">
        <v>19992</v>
      </c>
      <c r="AM4148" t="s">
        <v>20019</v>
      </c>
    </row>
    <row r="4149" spans="1:39" x14ac:dyDescent="0.25">
      <c r="A4149" t="s">
        <v>10757</v>
      </c>
      <c r="B4149" t="s">
        <v>4841</v>
      </c>
      <c r="C4149" t="s">
        <v>4842</v>
      </c>
      <c r="D4149">
        <v>110</v>
      </c>
      <c r="E4149" t="s">
        <v>4845</v>
      </c>
      <c r="F4149">
        <v>6.96</v>
      </c>
      <c r="K4149" t="s">
        <v>6860</v>
      </c>
      <c r="M4149" t="s">
        <v>15169</v>
      </c>
      <c r="N4149">
        <v>8</v>
      </c>
      <c r="O4149" t="s">
        <v>15550</v>
      </c>
      <c r="P4149" t="s">
        <v>18409</v>
      </c>
      <c r="Q4149">
        <v>5</v>
      </c>
      <c r="R4149">
        <v>3</v>
      </c>
      <c r="S4149">
        <v>3.32</v>
      </c>
      <c r="T4149">
        <v>3.91</v>
      </c>
      <c r="U4149">
        <v>499.63</v>
      </c>
      <c r="V4149">
        <v>74.25</v>
      </c>
      <c r="W4149">
        <v>4.95</v>
      </c>
      <c r="X4149">
        <v>13.91</v>
      </c>
      <c r="Y4149">
        <v>7.76</v>
      </c>
      <c r="Z4149">
        <v>3</v>
      </c>
      <c r="AA4149" t="s">
        <v>4250</v>
      </c>
      <c r="AB4149">
        <v>0</v>
      </c>
      <c r="AC4149">
        <v>9</v>
      </c>
      <c r="AD4149">
        <v>3.0543095238095241</v>
      </c>
      <c r="AF4149" t="s">
        <v>7949</v>
      </c>
      <c r="AI4149">
        <v>0</v>
      </c>
      <c r="AJ4149">
        <v>0</v>
      </c>
      <c r="AK4149" t="s">
        <v>19965</v>
      </c>
      <c r="AL4149" t="s">
        <v>19965</v>
      </c>
      <c r="AM4149" t="s">
        <v>20019</v>
      </c>
    </row>
    <row r="4150" spans="1:39" x14ac:dyDescent="0.25">
      <c r="A4150" t="s">
        <v>8170</v>
      </c>
      <c r="B4150" t="s">
        <v>4841</v>
      </c>
      <c r="C4150" t="s">
        <v>4842</v>
      </c>
      <c r="D4150">
        <v>110</v>
      </c>
      <c r="E4150" t="s">
        <v>4845</v>
      </c>
      <c r="F4150">
        <v>6.96</v>
      </c>
      <c r="K4150" t="s">
        <v>6860</v>
      </c>
      <c r="L4150" t="s">
        <v>6861</v>
      </c>
      <c r="M4150" t="s">
        <v>15038</v>
      </c>
      <c r="N4150">
        <v>9</v>
      </c>
      <c r="O4150" t="s">
        <v>15444</v>
      </c>
      <c r="P4150" t="s">
        <v>15823</v>
      </c>
      <c r="Q4150">
        <v>4</v>
      </c>
      <c r="R4150">
        <v>1</v>
      </c>
      <c r="S4150">
        <v>3.26</v>
      </c>
      <c r="T4150">
        <v>3.3</v>
      </c>
      <c r="U4150">
        <v>401.46</v>
      </c>
      <c r="V4150">
        <v>67.92</v>
      </c>
      <c r="W4150">
        <v>3.91</v>
      </c>
      <c r="Y4150">
        <v>6.36</v>
      </c>
      <c r="Z4150">
        <v>2</v>
      </c>
      <c r="AA4150" t="s">
        <v>4250</v>
      </c>
      <c r="AB4150">
        <v>0</v>
      </c>
      <c r="AC4150">
        <v>7</v>
      </c>
      <c r="AD4150">
        <v>4.7571904761904769</v>
      </c>
      <c r="AF4150" t="s">
        <v>7949</v>
      </c>
      <c r="AI4150">
        <v>0</v>
      </c>
      <c r="AJ4150">
        <v>0</v>
      </c>
      <c r="AK4150" t="s">
        <v>19833</v>
      </c>
      <c r="AL4150" t="s">
        <v>19833</v>
      </c>
      <c r="AM4150" t="s">
        <v>20019</v>
      </c>
    </row>
    <row r="4151" spans="1:39" x14ac:dyDescent="0.25">
      <c r="A4151" t="s">
        <v>9368</v>
      </c>
      <c r="B4151" t="s">
        <v>4841</v>
      </c>
      <c r="C4151" t="s">
        <v>4842</v>
      </c>
      <c r="D4151">
        <v>110</v>
      </c>
      <c r="E4151" t="s">
        <v>4845</v>
      </c>
      <c r="F4151">
        <v>6.96</v>
      </c>
      <c r="K4151" t="s">
        <v>6860</v>
      </c>
      <c r="L4151" t="s">
        <v>6861</v>
      </c>
      <c r="M4151" t="s">
        <v>15116</v>
      </c>
      <c r="N4151">
        <v>9</v>
      </c>
      <c r="O4151" t="s">
        <v>15488</v>
      </c>
      <c r="P4151" t="s">
        <v>17020</v>
      </c>
      <c r="Q4151">
        <v>4</v>
      </c>
      <c r="R4151">
        <v>2</v>
      </c>
      <c r="S4151">
        <v>4.54</v>
      </c>
      <c r="T4151">
        <v>4.57</v>
      </c>
      <c r="U4151">
        <v>431.58</v>
      </c>
      <c r="V4151">
        <v>85.08</v>
      </c>
      <c r="W4151">
        <v>5.42</v>
      </c>
      <c r="Y4151">
        <v>6.23</v>
      </c>
      <c r="Z4151">
        <v>3</v>
      </c>
      <c r="AA4151" t="s">
        <v>4250</v>
      </c>
      <c r="AB4151">
        <v>1</v>
      </c>
      <c r="AC4151">
        <v>7</v>
      </c>
      <c r="AD4151">
        <v>3.2037142857142862</v>
      </c>
      <c r="AF4151" t="s">
        <v>7949</v>
      </c>
      <c r="AI4151">
        <v>0</v>
      </c>
      <c r="AJ4151">
        <v>0</v>
      </c>
      <c r="AK4151" t="s">
        <v>19854</v>
      </c>
      <c r="AL4151" t="s">
        <v>19854</v>
      </c>
      <c r="AM4151" t="s">
        <v>20019</v>
      </c>
    </row>
    <row r="4152" spans="1:39" x14ac:dyDescent="0.25">
      <c r="A4152" t="s">
        <v>10243</v>
      </c>
      <c r="B4152" t="s">
        <v>4841</v>
      </c>
      <c r="C4152" t="s">
        <v>4842</v>
      </c>
      <c r="D4152">
        <v>110</v>
      </c>
      <c r="E4152" t="s">
        <v>4845</v>
      </c>
      <c r="F4152">
        <v>6.96</v>
      </c>
      <c r="K4152" t="s">
        <v>6860</v>
      </c>
      <c r="L4152" t="s">
        <v>6861</v>
      </c>
      <c r="M4152" t="s">
        <v>15001</v>
      </c>
      <c r="N4152">
        <v>9</v>
      </c>
      <c r="O4152" t="s">
        <v>15331</v>
      </c>
      <c r="P4152" t="s">
        <v>17895</v>
      </c>
      <c r="Q4152">
        <v>5</v>
      </c>
      <c r="R4152">
        <v>4</v>
      </c>
      <c r="S4152">
        <v>2.0099999999999998</v>
      </c>
      <c r="T4152">
        <v>3.41</v>
      </c>
      <c r="U4152">
        <v>660.81</v>
      </c>
      <c r="V4152">
        <v>110.77</v>
      </c>
      <c r="W4152">
        <v>4.22</v>
      </c>
      <c r="X4152">
        <v>13.67</v>
      </c>
      <c r="Y4152">
        <v>8.83</v>
      </c>
      <c r="Z4152">
        <v>3</v>
      </c>
      <c r="AA4152" t="s">
        <v>4250</v>
      </c>
      <c r="AB4152">
        <v>1</v>
      </c>
      <c r="AC4152">
        <v>13</v>
      </c>
      <c r="AD4152">
        <v>2.682666666666667</v>
      </c>
      <c r="AF4152" t="s">
        <v>7952</v>
      </c>
      <c r="AI4152">
        <v>0</v>
      </c>
      <c r="AJ4152">
        <v>0</v>
      </c>
      <c r="AK4152" t="s">
        <v>19858</v>
      </c>
      <c r="AL4152" t="s">
        <v>19858</v>
      </c>
      <c r="AM4152" t="s">
        <v>20019</v>
      </c>
    </row>
    <row r="4153" spans="1:39" x14ac:dyDescent="0.25">
      <c r="A4153" t="s">
        <v>9963</v>
      </c>
      <c r="B4153" t="s">
        <v>4841</v>
      </c>
      <c r="C4153" t="s">
        <v>4842</v>
      </c>
      <c r="D4153">
        <v>110</v>
      </c>
      <c r="E4153" t="s">
        <v>4845</v>
      </c>
      <c r="F4153">
        <v>6.96</v>
      </c>
      <c r="K4153" t="s">
        <v>6860</v>
      </c>
      <c r="L4153" t="s">
        <v>6861</v>
      </c>
      <c r="M4153" t="s">
        <v>15001</v>
      </c>
      <c r="N4153">
        <v>9</v>
      </c>
      <c r="O4153" t="s">
        <v>15331</v>
      </c>
      <c r="P4153" t="s">
        <v>17615</v>
      </c>
      <c r="Q4153">
        <v>5</v>
      </c>
      <c r="R4153">
        <v>3</v>
      </c>
      <c r="S4153">
        <v>-0.12</v>
      </c>
      <c r="T4153">
        <v>1.88</v>
      </c>
      <c r="U4153">
        <v>509.64</v>
      </c>
      <c r="V4153">
        <v>90.9</v>
      </c>
      <c r="W4153">
        <v>2.79</v>
      </c>
      <c r="X4153">
        <v>13.88</v>
      </c>
      <c r="Y4153">
        <v>9.43</v>
      </c>
      <c r="Z4153">
        <v>1</v>
      </c>
      <c r="AA4153" t="s">
        <v>4250</v>
      </c>
      <c r="AB4153">
        <v>1</v>
      </c>
      <c r="AC4153">
        <v>12</v>
      </c>
      <c r="AD4153">
        <v>3.4216666666666669</v>
      </c>
      <c r="AF4153" t="s">
        <v>7952</v>
      </c>
      <c r="AI4153">
        <v>0</v>
      </c>
      <c r="AJ4153">
        <v>0</v>
      </c>
      <c r="AK4153" t="s">
        <v>19858</v>
      </c>
      <c r="AL4153" t="s">
        <v>19858</v>
      </c>
      <c r="AM4153" t="s">
        <v>20019</v>
      </c>
    </row>
    <row r="4154" spans="1:39" x14ac:dyDescent="0.25">
      <c r="A4154" t="s">
        <v>10758</v>
      </c>
      <c r="B4154" t="s">
        <v>4841</v>
      </c>
      <c r="C4154" t="s">
        <v>4842</v>
      </c>
      <c r="D4154">
        <v>110</v>
      </c>
      <c r="E4154" t="s">
        <v>4845</v>
      </c>
      <c r="F4154">
        <v>6.96</v>
      </c>
      <c r="K4154" t="s">
        <v>6860</v>
      </c>
      <c r="M4154" t="s">
        <v>14983</v>
      </c>
      <c r="N4154">
        <v>8</v>
      </c>
      <c r="O4154" t="s">
        <v>15306</v>
      </c>
      <c r="P4154" t="s">
        <v>18410</v>
      </c>
      <c r="Q4154">
        <v>5</v>
      </c>
      <c r="R4154">
        <v>4</v>
      </c>
      <c r="S4154">
        <v>0.43</v>
      </c>
      <c r="T4154">
        <v>2.57</v>
      </c>
      <c r="U4154">
        <v>557.67999999999995</v>
      </c>
      <c r="V4154">
        <v>101.9</v>
      </c>
      <c r="W4154">
        <v>3.12</v>
      </c>
      <c r="X4154">
        <v>13.86</v>
      </c>
      <c r="Y4154">
        <v>9.57</v>
      </c>
      <c r="Z4154">
        <v>2</v>
      </c>
      <c r="AA4154" t="s">
        <v>4250</v>
      </c>
      <c r="AB4154">
        <v>1</v>
      </c>
      <c r="AC4154">
        <v>13</v>
      </c>
      <c r="AD4154">
        <v>2.8183333333333329</v>
      </c>
      <c r="AF4154" t="s">
        <v>7952</v>
      </c>
      <c r="AI4154">
        <v>0</v>
      </c>
      <c r="AJ4154">
        <v>0</v>
      </c>
      <c r="AK4154" t="s">
        <v>19858</v>
      </c>
      <c r="AL4154" t="s">
        <v>19858</v>
      </c>
      <c r="AM4154" t="s">
        <v>20019</v>
      </c>
    </row>
    <row r="4155" spans="1:39" x14ac:dyDescent="0.25">
      <c r="A4155" t="s">
        <v>10244</v>
      </c>
      <c r="B4155" t="s">
        <v>4841</v>
      </c>
      <c r="C4155" t="s">
        <v>4842</v>
      </c>
      <c r="D4155">
        <v>110</v>
      </c>
      <c r="E4155" t="s">
        <v>4845</v>
      </c>
      <c r="F4155">
        <v>6.96</v>
      </c>
      <c r="K4155" t="s">
        <v>6860</v>
      </c>
      <c r="L4155" t="s">
        <v>6861</v>
      </c>
      <c r="M4155" t="s">
        <v>15032</v>
      </c>
      <c r="N4155">
        <v>9</v>
      </c>
      <c r="O4155" t="s">
        <v>15375</v>
      </c>
      <c r="P4155" t="s">
        <v>17896</v>
      </c>
      <c r="Q4155">
        <v>5</v>
      </c>
      <c r="R4155">
        <v>4</v>
      </c>
      <c r="S4155">
        <v>2.0099999999999998</v>
      </c>
      <c r="T4155">
        <v>3.41</v>
      </c>
      <c r="U4155">
        <v>660.81</v>
      </c>
      <c r="V4155">
        <v>110.77</v>
      </c>
      <c r="W4155">
        <v>4.22</v>
      </c>
      <c r="X4155">
        <v>13.67</v>
      </c>
      <c r="Y4155">
        <v>8.83</v>
      </c>
      <c r="Z4155">
        <v>3</v>
      </c>
      <c r="AA4155" t="s">
        <v>4250</v>
      </c>
      <c r="AB4155">
        <v>1</v>
      </c>
      <c r="AC4155">
        <v>13</v>
      </c>
      <c r="AD4155">
        <v>2.682666666666667</v>
      </c>
      <c r="AF4155" t="s">
        <v>7952</v>
      </c>
      <c r="AI4155">
        <v>0</v>
      </c>
      <c r="AJ4155">
        <v>0</v>
      </c>
      <c r="AK4155" t="s">
        <v>19886</v>
      </c>
      <c r="AL4155" t="s">
        <v>19886</v>
      </c>
      <c r="AM4155" t="s">
        <v>20019</v>
      </c>
    </row>
    <row r="4156" spans="1:39" x14ac:dyDescent="0.25">
      <c r="A4156" t="s">
        <v>5756</v>
      </c>
      <c r="B4156" t="s">
        <v>4841</v>
      </c>
      <c r="C4156" t="s">
        <v>4842</v>
      </c>
      <c r="D4156">
        <v>110</v>
      </c>
      <c r="E4156" t="s">
        <v>4845</v>
      </c>
      <c r="F4156">
        <v>6.96</v>
      </c>
      <c r="K4156" t="s">
        <v>6860</v>
      </c>
      <c r="L4156" t="s">
        <v>6861</v>
      </c>
      <c r="M4156" t="s">
        <v>15097</v>
      </c>
      <c r="N4156">
        <v>9</v>
      </c>
      <c r="O4156" t="s">
        <v>15458</v>
      </c>
      <c r="P4156" t="s">
        <v>7482</v>
      </c>
      <c r="Q4156">
        <v>4</v>
      </c>
      <c r="R4156">
        <v>2</v>
      </c>
      <c r="S4156">
        <v>1.48</v>
      </c>
      <c r="T4156">
        <v>2.0299999999999998</v>
      </c>
      <c r="U4156">
        <v>338.44</v>
      </c>
      <c r="V4156">
        <v>69.08</v>
      </c>
      <c r="W4156">
        <v>2.78</v>
      </c>
      <c r="Y4156">
        <v>7.82</v>
      </c>
      <c r="Z4156">
        <v>2</v>
      </c>
      <c r="AA4156" t="s">
        <v>4250</v>
      </c>
      <c r="AB4156">
        <v>0</v>
      </c>
      <c r="AC4156">
        <v>2</v>
      </c>
      <c r="AD4156">
        <v>5.5</v>
      </c>
      <c r="AF4156" t="s">
        <v>7949</v>
      </c>
      <c r="AI4156">
        <v>0</v>
      </c>
      <c r="AJ4156">
        <v>0</v>
      </c>
      <c r="AK4156" t="s">
        <v>7973</v>
      </c>
      <c r="AL4156" t="s">
        <v>7973</v>
      </c>
      <c r="AM4156" t="s">
        <v>20019</v>
      </c>
    </row>
    <row r="4157" spans="1:39" x14ac:dyDescent="0.25">
      <c r="A4157" t="s">
        <v>9706</v>
      </c>
      <c r="B4157" t="s">
        <v>4841</v>
      </c>
      <c r="C4157" t="s">
        <v>4842</v>
      </c>
      <c r="D4157">
        <v>110</v>
      </c>
      <c r="E4157" t="s">
        <v>4845</v>
      </c>
      <c r="F4157">
        <v>6.96</v>
      </c>
      <c r="K4157" t="s">
        <v>6860</v>
      </c>
      <c r="L4157" t="s">
        <v>6861</v>
      </c>
      <c r="M4157" t="s">
        <v>14991</v>
      </c>
      <c r="N4157">
        <v>9</v>
      </c>
      <c r="O4157" t="s">
        <v>15315</v>
      </c>
      <c r="P4157" t="s">
        <v>17358</v>
      </c>
      <c r="Q4157">
        <v>7</v>
      </c>
      <c r="R4157">
        <v>2</v>
      </c>
      <c r="S4157">
        <v>3.72</v>
      </c>
      <c r="T4157">
        <v>3.74</v>
      </c>
      <c r="U4157">
        <v>463.34</v>
      </c>
      <c r="V4157">
        <v>111.72</v>
      </c>
      <c r="W4157">
        <v>3</v>
      </c>
      <c r="X4157">
        <v>8.7799999999999994</v>
      </c>
      <c r="Y4157">
        <v>2.06</v>
      </c>
      <c r="Z4157">
        <v>2</v>
      </c>
      <c r="AA4157" t="s">
        <v>4250</v>
      </c>
      <c r="AB4157">
        <v>0</v>
      </c>
      <c r="AC4157">
        <v>5</v>
      </c>
      <c r="AD4157">
        <v>2.8078571428571419</v>
      </c>
      <c r="AF4157" t="s">
        <v>7949</v>
      </c>
      <c r="AI4157">
        <v>0</v>
      </c>
      <c r="AJ4157">
        <v>0</v>
      </c>
      <c r="AK4157" t="s">
        <v>19861</v>
      </c>
      <c r="AL4157" t="s">
        <v>19861</v>
      </c>
      <c r="AM4157" t="s">
        <v>20019</v>
      </c>
    </row>
    <row r="4158" spans="1:39" x14ac:dyDescent="0.25">
      <c r="A4158" t="s">
        <v>10759</v>
      </c>
      <c r="B4158" t="s">
        <v>4841</v>
      </c>
      <c r="C4158" t="s">
        <v>4842</v>
      </c>
      <c r="D4158">
        <v>110</v>
      </c>
      <c r="E4158" t="s">
        <v>4845</v>
      </c>
      <c r="F4158">
        <v>6.96</v>
      </c>
      <c r="K4158" t="s">
        <v>6860</v>
      </c>
      <c r="L4158" t="s">
        <v>6861</v>
      </c>
      <c r="M4158" t="s">
        <v>14991</v>
      </c>
      <c r="N4158">
        <v>9</v>
      </c>
      <c r="O4158" t="s">
        <v>15315</v>
      </c>
      <c r="P4158" t="s">
        <v>18411</v>
      </c>
      <c r="Q4158">
        <v>6</v>
      </c>
      <c r="R4158">
        <v>2</v>
      </c>
      <c r="S4158">
        <v>0.89</v>
      </c>
      <c r="T4158">
        <v>0.89</v>
      </c>
      <c r="U4158">
        <v>367.33</v>
      </c>
      <c r="V4158">
        <v>94.53</v>
      </c>
      <c r="W4158">
        <v>2.0099999999999998</v>
      </c>
      <c r="X4158">
        <v>10.96</v>
      </c>
      <c r="Y4158">
        <v>2.0699999999999998</v>
      </c>
      <c r="Z4158">
        <v>2</v>
      </c>
      <c r="AA4158" t="s">
        <v>4250</v>
      </c>
      <c r="AB4158">
        <v>0</v>
      </c>
      <c r="AC4158">
        <v>3</v>
      </c>
      <c r="AD4158">
        <v>5.2966428571428574</v>
      </c>
      <c r="AF4158" t="s">
        <v>7949</v>
      </c>
      <c r="AI4158">
        <v>0</v>
      </c>
      <c r="AJ4158">
        <v>0</v>
      </c>
      <c r="AK4158" t="s">
        <v>19861</v>
      </c>
      <c r="AL4158" t="s">
        <v>19861</v>
      </c>
      <c r="AM4158" t="s">
        <v>20019</v>
      </c>
    </row>
    <row r="4159" spans="1:39" x14ac:dyDescent="0.25">
      <c r="A4159" t="s">
        <v>10326</v>
      </c>
      <c r="B4159" t="s">
        <v>4841</v>
      </c>
      <c r="C4159" t="s">
        <v>4842</v>
      </c>
      <c r="D4159">
        <v>110</v>
      </c>
      <c r="E4159" t="s">
        <v>4845</v>
      </c>
      <c r="F4159">
        <v>6.96</v>
      </c>
      <c r="K4159" t="s">
        <v>6860</v>
      </c>
      <c r="L4159" t="s">
        <v>6861</v>
      </c>
      <c r="M4159" t="s">
        <v>15127</v>
      </c>
      <c r="N4159">
        <v>9</v>
      </c>
      <c r="O4159" t="s">
        <v>15500</v>
      </c>
      <c r="P4159" t="s">
        <v>17978</v>
      </c>
      <c r="Q4159">
        <v>5</v>
      </c>
      <c r="R4159">
        <v>1</v>
      </c>
      <c r="S4159">
        <v>3.47</v>
      </c>
      <c r="T4159">
        <v>3.47</v>
      </c>
      <c r="U4159">
        <v>388.83</v>
      </c>
      <c r="V4159">
        <v>66.069999999999993</v>
      </c>
      <c r="W4159">
        <v>3.48</v>
      </c>
      <c r="Y4159">
        <v>2.5299999999999998</v>
      </c>
      <c r="Z4159">
        <v>2</v>
      </c>
      <c r="AA4159" t="s">
        <v>4250</v>
      </c>
      <c r="AB4159">
        <v>0</v>
      </c>
      <c r="AC4159">
        <v>1</v>
      </c>
      <c r="AD4159">
        <v>4.657404761904762</v>
      </c>
      <c r="AF4159" t="s">
        <v>7949</v>
      </c>
      <c r="AI4159">
        <v>0</v>
      </c>
      <c r="AJ4159">
        <v>0</v>
      </c>
      <c r="AK4159" t="s">
        <v>19946</v>
      </c>
      <c r="AL4159" t="s">
        <v>19946</v>
      </c>
      <c r="AM4159" t="s">
        <v>20019</v>
      </c>
    </row>
    <row r="4160" spans="1:39" x14ac:dyDescent="0.25">
      <c r="A4160" t="s">
        <v>10760</v>
      </c>
      <c r="B4160" t="s">
        <v>4841</v>
      </c>
      <c r="C4160" t="s">
        <v>4842</v>
      </c>
      <c r="D4160">
        <v>110</v>
      </c>
      <c r="E4160" t="s">
        <v>4845</v>
      </c>
      <c r="F4160">
        <v>6.96</v>
      </c>
      <c r="K4160" t="s">
        <v>6860</v>
      </c>
      <c r="L4160" t="s">
        <v>6861</v>
      </c>
      <c r="M4160" t="s">
        <v>15082</v>
      </c>
      <c r="N4160">
        <v>9</v>
      </c>
      <c r="O4160" t="s">
        <v>15437</v>
      </c>
      <c r="P4160" t="s">
        <v>18412</v>
      </c>
      <c r="Q4160">
        <v>6</v>
      </c>
      <c r="R4160">
        <v>2</v>
      </c>
      <c r="S4160">
        <v>3.23</v>
      </c>
      <c r="T4160">
        <v>3.23</v>
      </c>
      <c r="U4160">
        <v>395.48</v>
      </c>
      <c r="V4160">
        <v>84.64</v>
      </c>
      <c r="W4160">
        <v>3.98</v>
      </c>
      <c r="Y4160">
        <v>5.14</v>
      </c>
      <c r="Z4160">
        <v>2</v>
      </c>
      <c r="AA4160" t="s">
        <v>4250</v>
      </c>
      <c r="AB4160">
        <v>0</v>
      </c>
      <c r="AC4160">
        <v>4</v>
      </c>
      <c r="AD4160">
        <v>4.516571428571428</v>
      </c>
      <c r="AF4160" t="s">
        <v>7949</v>
      </c>
      <c r="AI4160">
        <v>0</v>
      </c>
      <c r="AJ4160">
        <v>0</v>
      </c>
      <c r="AK4160" t="s">
        <v>19922</v>
      </c>
      <c r="AL4160" t="s">
        <v>19922</v>
      </c>
      <c r="AM4160" t="s">
        <v>20019</v>
      </c>
    </row>
    <row r="4161" spans="1:39" x14ac:dyDescent="0.25">
      <c r="A4161" t="s">
        <v>9320</v>
      </c>
      <c r="B4161" t="s">
        <v>4841</v>
      </c>
      <c r="C4161" t="s">
        <v>4842</v>
      </c>
      <c r="D4161">
        <v>110</v>
      </c>
      <c r="E4161" t="s">
        <v>4845</v>
      </c>
      <c r="F4161">
        <v>6.96</v>
      </c>
      <c r="K4161" t="s">
        <v>6860</v>
      </c>
      <c r="L4161" t="s">
        <v>6861</v>
      </c>
      <c r="M4161" t="s">
        <v>15071</v>
      </c>
      <c r="N4161">
        <v>9</v>
      </c>
      <c r="O4161" t="s">
        <v>15424</v>
      </c>
      <c r="P4161" t="s">
        <v>16972</v>
      </c>
      <c r="Q4161">
        <v>6</v>
      </c>
      <c r="R4161">
        <v>2</v>
      </c>
      <c r="S4161">
        <v>-0.68</v>
      </c>
      <c r="T4161">
        <v>-0.67</v>
      </c>
      <c r="U4161">
        <v>431.78</v>
      </c>
      <c r="V4161">
        <v>102.49</v>
      </c>
      <c r="W4161">
        <v>3.05</v>
      </c>
      <c r="X4161">
        <v>8.75</v>
      </c>
      <c r="Y4161">
        <v>4.5</v>
      </c>
      <c r="Z4161">
        <v>2</v>
      </c>
      <c r="AA4161" t="s">
        <v>4250</v>
      </c>
      <c r="AB4161">
        <v>0</v>
      </c>
      <c r="AC4161">
        <v>3</v>
      </c>
      <c r="AD4161">
        <v>4.5709523809523809</v>
      </c>
      <c r="AF4161" t="s">
        <v>7949</v>
      </c>
      <c r="AI4161">
        <v>0</v>
      </c>
      <c r="AJ4161">
        <v>0</v>
      </c>
      <c r="AK4161" t="s">
        <v>19896</v>
      </c>
      <c r="AL4161" t="s">
        <v>19896</v>
      </c>
      <c r="AM4161" t="s">
        <v>20019</v>
      </c>
    </row>
    <row r="4162" spans="1:39" x14ac:dyDescent="0.25">
      <c r="A4162" t="s">
        <v>10761</v>
      </c>
      <c r="B4162" t="s">
        <v>4841</v>
      </c>
      <c r="C4162" t="s">
        <v>4842</v>
      </c>
      <c r="D4162">
        <v>110</v>
      </c>
      <c r="E4162" t="s">
        <v>4845</v>
      </c>
      <c r="F4162">
        <v>6.96</v>
      </c>
      <c r="I4162" t="s">
        <v>13907</v>
      </c>
      <c r="K4162" t="s">
        <v>6860</v>
      </c>
      <c r="L4162" t="s">
        <v>6861</v>
      </c>
      <c r="M4162" t="s">
        <v>15093</v>
      </c>
      <c r="N4162">
        <v>9</v>
      </c>
      <c r="O4162" t="s">
        <v>15453</v>
      </c>
      <c r="P4162" t="s">
        <v>18413</v>
      </c>
      <c r="Q4162">
        <v>7</v>
      </c>
      <c r="R4162">
        <v>2</v>
      </c>
      <c r="S4162">
        <v>3.91</v>
      </c>
      <c r="T4162">
        <v>3.93</v>
      </c>
      <c r="U4162">
        <v>411.46</v>
      </c>
      <c r="V4162">
        <v>106.4</v>
      </c>
      <c r="W4162">
        <v>3.79</v>
      </c>
      <c r="X4162">
        <v>9.26</v>
      </c>
      <c r="Y4162">
        <v>5.88</v>
      </c>
      <c r="Z4162">
        <v>3</v>
      </c>
      <c r="AA4162" t="s">
        <v>4250</v>
      </c>
      <c r="AB4162">
        <v>0</v>
      </c>
      <c r="AC4162">
        <v>4</v>
      </c>
      <c r="AD4162">
        <v>3.1657619047619039</v>
      </c>
      <c r="AF4162" t="s">
        <v>7949</v>
      </c>
      <c r="AI4162">
        <v>0</v>
      </c>
      <c r="AJ4162">
        <v>0</v>
      </c>
      <c r="AM4162" t="s">
        <v>20019</v>
      </c>
    </row>
    <row r="4163" spans="1:39" x14ac:dyDescent="0.25">
      <c r="A4163" t="s">
        <v>10761</v>
      </c>
      <c r="B4163" t="s">
        <v>4841</v>
      </c>
      <c r="C4163" t="s">
        <v>4842</v>
      </c>
      <c r="D4163">
        <v>110</v>
      </c>
      <c r="E4163" t="s">
        <v>4845</v>
      </c>
      <c r="F4163">
        <v>6.96</v>
      </c>
      <c r="I4163" t="s">
        <v>13908</v>
      </c>
      <c r="K4163" t="s">
        <v>6860</v>
      </c>
      <c r="L4163" t="s">
        <v>6861</v>
      </c>
      <c r="M4163" t="s">
        <v>15094</v>
      </c>
      <c r="N4163">
        <v>9</v>
      </c>
      <c r="O4163" t="s">
        <v>15454</v>
      </c>
      <c r="P4163" t="s">
        <v>18413</v>
      </c>
      <c r="Q4163">
        <v>7</v>
      </c>
      <c r="R4163">
        <v>2</v>
      </c>
      <c r="S4163">
        <v>3.91</v>
      </c>
      <c r="T4163">
        <v>3.93</v>
      </c>
      <c r="U4163">
        <v>411.46</v>
      </c>
      <c r="V4163">
        <v>106.4</v>
      </c>
      <c r="W4163">
        <v>3.79</v>
      </c>
      <c r="X4163">
        <v>9.26</v>
      </c>
      <c r="Y4163">
        <v>5.88</v>
      </c>
      <c r="Z4163">
        <v>3</v>
      </c>
      <c r="AA4163" t="s">
        <v>4250</v>
      </c>
      <c r="AB4163">
        <v>0</v>
      </c>
      <c r="AC4163">
        <v>4</v>
      </c>
      <c r="AD4163">
        <v>3.1657619047619039</v>
      </c>
      <c r="AF4163" t="s">
        <v>7949</v>
      </c>
      <c r="AI4163">
        <v>0</v>
      </c>
      <c r="AJ4163">
        <v>0</v>
      </c>
      <c r="AM4163" t="s">
        <v>20019</v>
      </c>
    </row>
    <row r="4164" spans="1:39" x14ac:dyDescent="0.25">
      <c r="A4164" t="s">
        <v>10762</v>
      </c>
      <c r="B4164" t="s">
        <v>4841</v>
      </c>
      <c r="C4164" t="s">
        <v>4842</v>
      </c>
      <c r="D4164">
        <v>110</v>
      </c>
      <c r="E4164" t="s">
        <v>4845</v>
      </c>
      <c r="F4164">
        <v>6.96</v>
      </c>
      <c r="I4164" t="s">
        <v>13909</v>
      </c>
      <c r="K4164" t="s">
        <v>6860</v>
      </c>
      <c r="L4164" t="s">
        <v>6861</v>
      </c>
      <c r="M4164" t="s">
        <v>15093</v>
      </c>
      <c r="N4164">
        <v>9</v>
      </c>
      <c r="O4164" t="s">
        <v>15453</v>
      </c>
      <c r="P4164" t="s">
        <v>18414</v>
      </c>
      <c r="Q4164">
        <v>5</v>
      </c>
      <c r="R4164">
        <v>2</v>
      </c>
      <c r="S4164">
        <v>2.72</v>
      </c>
      <c r="T4164">
        <v>2.73</v>
      </c>
      <c r="U4164">
        <v>398.39</v>
      </c>
      <c r="V4164">
        <v>80.37</v>
      </c>
      <c r="W4164">
        <v>3.52</v>
      </c>
      <c r="X4164">
        <v>9.3800000000000008</v>
      </c>
      <c r="Y4164">
        <v>2.0699999999999998</v>
      </c>
      <c r="Z4164">
        <v>2</v>
      </c>
      <c r="AA4164" t="s">
        <v>4250</v>
      </c>
      <c r="AB4164">
        <v>0</v>
      </c>
      <c r="AC4164">
        <v>3</v>
      </c>
      <c r="AD4164">
        <v>4.8657857142857139</v>
      </c>
      <c r="AF4164" t="s">
        <v>7949</v>
      </c>
      <c r="AI4164">
        <v>0</v>
      </c>
      <c r="AJ4164">
        <v>0</v>
      </c>
      <c r="AM4164" t="s">
        <v>20019</v>
      </c>
    </row>
    <row r="4165" spans="1:39" x14ac:dyDescent="0.25">
      <c r="A4165" t="s">
        <v>10762</v>
      </c>
      <c r="B4165" t="s">
        <v>4841</v>
      </c>
      <c r="C4165" t="s">
        <v>4842</v>
      </c>
      <c r="D4165">
        <v>110</v>
      </c>
      <c r="E4165" t="s">
        <v>4845</v>
      </c>
      <c r="F4165">
        <v>6.96</v>
      </c>
      <c r="I4165" t="s">
        <v>13910</v>
      </c>
      <c r="K4165" t="s">
        <v>6860</v>
      </c>
      <c r="L4165" t="s">
        <v>6861</v>
      </c>
      <c r="M4165" t="s">
        <v>15094</v>
      </c>
      <c r="N4165">
        <v>9</v>
      </c>
      <c r="O4165" t="s">
        <v>15454</v>
      </c>
      <c r="P4165" t="s">
        <v>18414</v>
      </c>
      <c r="Q4165">
        <v>5</v>
      </c>
      <c r="R4165">
        <v>2</v>
      </c>
      <c r="S4165">
        <v>2.72</v>
      </c>
      <c r="T4165">
        <v>2.73</v>
      </c>
      <c r="U4165">
        <v>398.39</v>
      </c>
      <c r="V4165">
        <v>80.37</v>
      </c>
      <c r="W4165">
        <v>3.52</v>
      </c>
      <c r="X4165">
        <v>9.3800000000000008</v>
      </c>
      <c r="Y4165">
        <v>2.0699999999999998</v>
      </c>
      <c r="Z4165">
        <v>2</v>
      </c>
      <c r="AA4165" t="s">
        <v>4250</v>
      </c>
      <c r="AB4165">
        <v>0</v>
      </c>
      <c r="AC4165">
        <v>3</v>
      </c>
      <c r="AD4165">
        <v>4.8657857142857139</v>
      </c>
      <c r="AF4165" t="s">
        <v>7949</v>
      </c>
      <c r="AI4165">
        <v>0</v>
      </c>
      <c r="AJ4165">
        <v>0</v>
      </c>
      <c r="AM4165" t="s">
        <v>20019</v>
      </c>
    </row>
    <row r="4166" spans="1:39" x14ac:dyDescent="0.25">
      <c r="A4166" t="s">
        <v>10763</v>
      </c>
      <c r="B4166" t="s">
        <v>4841</v>
      </c>
      <c r="C4166" t="s">
        <v>4842</v>
      </c>
      <c r="D4166">
        <v>110</v>
      </c>
      <c r="E4166" t="s">
        <v>4845</v>
      </c>
      <c r="F4166">
        <v>6.96</v>
      </c>
      <c r="I4166" t="s">
        <v>13911</v>
      </c>
      <c r="K4166" t="s">
        <v>6860</v>
      </c>
      <c r="L4166" t="s">
        <v>6861</v>
      </c>
      <c r="M4166" t="s">
        <v>15093</v>
      </c>
      <c r="N4166">
        <v>9</v>
      </c>
      <c r="O4166" t="s">
        <v>15453</v>
      </c>
      <c r="P4166" t="s">
        <v>18415</v>
      </c>
      <c r="Q4166">
        <v>7</v>
      </c>
      <c r="R4166">
        <v>2</v>
      </c>
      <c r="S4166">
        <v>4.21</v>
      </c>
      <c r="T4166">
        <v>4.2300000000000004</v>
      </c>
      <c r="U4166">
        <v>385.49</v>
      </c>
      <c r="V4166">
        <v>102.49</v>
      </c>
      <c r="W4166">
        <v>3.18</v>
      </c>
      <c r="X4166">
        <v>9.8800000000000008</v>
      </c>
      <c r="Y4166">
        <v>6.03</v>
      </c>
      <c r="Z4166">
        <v>2</v>
      </c>
      <c r="AA4166" t="s">
        <v>4250</v>
      </c>
      <c r="AB4166">
        <v>0</v>
      </c>
      <c r="AC4166">
        <v>6</v>
      </c>
      <c r="AD4166">
        <v>3.2865952380952379</v>
      </c>
      <c r="AF4166" t="s">
        <v>7949</v>
      </c>
      <c r="AI4166">
        <v>0</v>
      </c>
      <c r="AJ4166">
        <v>0</v>
      </c>
      <c r="AM4166" t="s">
        <v>20019</v>
      </c>
    </row>
    <row r="4167" spans="1:39" x14ac:dyDescent="0.25">
      <c r="A4167" t="s">
        <v>10763</v>
      </c>
      <c r="B4167" t="s">
        <v>4841</v>
      </c>
      <c r="C4167" t="s">
        <v>4842</v>
      </c>
      <c r="D4167">
        <v>110</v>
      </c>
      <c r="E4167" t="s">
        <v>4845</v>
      </c>
      <c r="F4167">
        <v>6.96</v>
      </c>
      <c r="I4167" t="s">
        <v>13912</v>
      </c>
      <c r="K4167" t="s">
        <v>6860</v>
      </c>
      <c r="L4167" t="s">
        <v>6861</v>
      </c>
      <c r="M4167" t="s">
        <v>15094</v>
      </c>
      <c r="N4167">
        <v>9</v>
      </c>
      <c r="O4167" t="s">
        <v>15454</v>
      </c>
      <c r="P4167" t="s">
        <v>18415</v>
      </c>
      <c r="Q4167">
        <v>7</v>
      </c>
      <c r="R4167">
        <v>2</v>
      </c>
      <c r="S4167">
        <v>4.21</v>
      </c>
      <c r="T4167">
        <v>4.2300000000000004</v>
      </c>
      <c r="U4167">
        <v>385.49</v>
      </c>
      <c r="V4167">
        <v>102.49</v>
      </c>
      <c r="W4167">
        <v>3.18</v>
      </c>
      <c r="X4167">
        <v>9.8800000000000008</v>
      </c>
      <c r="Y4167">
        <v>6.03</v>
      </c>
      <c r="Z4167">
        <v>2</v>
      </c>
      <c r="AA4167" t="s">
        <v>4250</v>
      </c>
      <c r="AB4167">
        <v>0</v>
      </c>
      <c r="AC4167">
        <v>6</v>
      </c>
      <c r="AD4167">
        <v>3.2865952380952379</v>
      </c>
      <c r="AF4167" t="s">
        <v>7949</v>
      </c>
      <c r="AI4167">
        <v>0</v>
      </c>
      <c r="AJ4167">
        <v>0</v>
      </c>
      <c r="AM4167" t="s">
        <v>20019</v>
      </c>
    </row>
    <row r="4168" spans="1:39" x14ac:dyDescent="0.25">
      <c r="A4168" t="s">
        <v>10764</v>
      </c>
      <c r="B4168" t="s">
        <v>4841</v>
      </c>
      <c r="C4168" t="s">
        <v>4842</v>
      </c>
      <c r="D4168">
        <v>110</v>
      </c>
      <c r="E4168" t="s">
        <v>4845</v>
      </c>
      <c r="F4168">
        <v>6.96</v>
      </c>
      <c r="I4168" t="s">
        <v>13913</v>
      </c>
      <c r="K4168" t="s">
        <v>6860</v>
      </c>
      <c r="L4168" t="s">
        <v>6861</v>
      </c>
      <c r="M4168" t="s">
        <v>14955</v>
      </c>
      <c r="N4168">
        <v>8</v>
      </c>
      <c r="O4168" t="s">
        <v>15276</v>
      </c>
      <c r="P4168" t="s">
        <v>18416</v>
      </c>
      <c r="Q4168">
        <v>6</v>
      </c>
      <c r="R4168">
        <v>1</v>
      </c>
      <c r="S4168">
        <v>3.13</v>
      </c>
      <c r="T4168">
        <v>3.14</v>
      </c>
      <c r="U4168">
        <v>420.3</v>
      </c>
      <c r="V4168">
        <v>78.959999999999994</v>
      </c>
      <c r="W4168">
        <v>3.78</v>
      </c>
      <c r="Y4168">
        <v>5.82</v>
      </c>
      <c r="Z4168">
        <v>2</v>
      </c>
      <c r="AA4168" t="s">
        <v>4250</v>
      </c>
      <c r="AB4168">
        <v>0</v>
      </c>
      <c r="AC4168">
        <v>1</v>
      </c>
      <c r="AD4168">
        <v>4.7676190476190481</v>
      </c>
      <c r="AF4168" t="s">
        <v>7949</v>
      </c>
      <c r="AI4168">
        <v>0</v>
      </c>
      <c r="AJ4168">
        <v>0</v>
      </c>
      <c r="AM4168" t="s">
        <v>20019</v>
      </c>
    </row>
    <row r="4169" spans="1:39" x14ac:dyDescent="0.25">
      <c r="A4169" t="s">
        <v>10765</v>
      </c>
      <c r="B4169" t="s">
        <v>4841</v>
      </c>
      <c r="C4169" t="s">
        <v>4842</v>
      </c>
      <c r="D4169">
        <v>110</v>
      </c>
      <c r="E4169" t="s">
        <v>4845</v>
      </c>
      <c r="F4169">
        <v>6.96</v>
      </c>
      <c r="I4169" t="s">
        <v>13914</v>
      </c>
      <c r="K4169" t="s">
        <v>6860</v>
      </c>
      <c r="L4169" t="s">
        <v>6861</v>
      </c>
      <c r="M4169" t="s">
        <v>15185</v>
      </c>
      <c r="N4169">
        <v>9</v>
      </c>
      <c r="O4169" t="s">
        <v>15573</v>
      </c>
      <c r="P4169" t="s">
        <v>18417</v>
      </c>
      <c r="Q4169">
        <v>8</v>
      </c>
      <c r="R4169">
        <v>1</v>
      </c>
      <c r="S4169">
        <v>4.33</v>
      </c>
      <c r="T4169">
        <v>4.33</v>
      </c>
      <c r="U4169">
        <v>360.44</v>
      </c>
      <c r="V4169">
        <v>91.19</v>
      </c>
      <c r="W4169">
        <v>1.94</v>
      </c>
      <c r="Y4169">
        <v>4.3499999999999996</v>
      </c>
      <c r="Z4169">
        <v>2</v>
      </c>
      <c r="AA4169" t="s">
        <v>4250</v>
      </c>
      <c r="AB4169">
        <v>0</v>
      </c>
      <c r="AC4169">
        <v>2</v>
      </c>
      <c r="AD4169">
        <v>4.12552380952381</v>
      </c>
      <c r="AF4169" t="s">
        <v>7949</v>
      </c>
      <c r="AI4169">
        <v>0</v>
      </c>
      <c r="AJ4169">
        <v>0</v>
      </c>
      <c r="AM4169" t="s">
        <v>20019</v>
      </c>
    </row>
    <row r="4170" spans="1:39" x14ac:dyDescent="0.25">
      <c r="A4170" t="s">
        <v>10766</v>
      </c>
      <c r="B4170" t="s">
        <v>4841</v>
      </c>
      <c r="C4170" t="s">
        <v>4842</v>
      </c>
      <c r="D4170">
        <v>110</v>
      </c>
      <c r="E4170" t="s">
        <v>4845</v>
      </c>
      <c r="F4170">
        <v>6.96</v>
      </c>
      <c r="I4170" t="s">
        <v>13915</v>
      </c>
      <c r="K4170" t="s">
        <v>6860</v>
      </c>
      <c r="L4170" t="s">
        <v>6861</v>
      </c>
      <c r="M4170" t="s">
        <v>15042</v>
      </c>
      <c r="N4170">
        <v>9</v>
      </c>
      <c r="O4170" t="s">
        <v>15389</v>
      </c>
      <c r="P4170" t="s">
        <v>18418</v>
      </c>
      <c r="Q4170">
        <v>5</v>
      </c>
      <c r="R4170">
        <v>1</v>
      </c>
      <c r="S4170">
        <v>0.52</v>
      </c>
      <c r="T4170">
        <v>0.57999999999999996</v>
      </c>
      <c r="U4170">
        <v>396.49</v>
      </c>
      <c r="V4170">
        <v>88.23</v>
      </c>
      <c r="W4170">
        <v>1.93</v>
      </c>
      <c r="Y4170">
        <v>6.39</v>
      </c>
      <c r="Z4170">
        <v>1</v>
      </c>
      <c r="AA4170" t="s">
        <v>4250</v>
      </c>
      <c r="AB4170">
        <v>0</v>
      </c>
      <c r="AC4170">
        <v>2</v>
      </c>
      <c r="AD4170">
        <v>5.5726904761904761</v>
      </c>
      <c r="AF4170" t="s">
        <v>7949</v>
      </c>
      <c r="AI4170">
        <v>0</v>
      </c>
      <c r="AJ4170">
        <v>0</v>
      </c>
      <c r="AM4170" t="s">
        <v>20019</v>
      </c>
    </row>
    <row r="4171" spans="1:39" x14ac:dyDescent="0.25">
      <c r="A4171" t="s">
        <v>10766</v>
      </c>
      <c r="B4171" t="s">
        <v>4841</v>
      </c>
      <c r="C4171" t="s">
        <v>4842</v>
      </c>
      <c r="D4171">
        <v>110</v>
      </c>
      <c r="E4171" t="s">
        <v>4845</v>
      </c>
      <c r="F4171">
        <v>6.96</v>
      </c>
      <c r="I4171" t="s">
        <v>13916</v>
      </c>
      <c r="K4171" t="s">
        <v>6860</v>
      </c>
      <c r="M4171" t="s">
        <v>15002</v>
      </c>
      <c r="N4171">
        <v>8</v>
      </c>
      <c r="O4171" t="s">
        <v>15332</v>
      </c>
      <c r="P4171" t="s">
        <v>18418</v>
      </c>
      <c r="Q4171">
        <v>5</v>
      </c>
      <c r="R4171">
        <v>1</v>
      </c>
      <c r="S4171">
        <v>0.52</v>
      </c>
      <c r="T4171">
        <v>0.57999999999999996</v>
      </c>
      <c r="U4171">
        <v>396.49</v>
      </c>
      <c r="V4171">
        <v>88.23</v>
      </c>
      <c r="W4171">
        <v>1.93</v>
      </c>
      <c r="Y4171">
        <v>6.39</v>
      </c>
      <c r="Z4171">
        <v>1</v>
      </c>
      <c r="AA4171" t="s">
        <v>4250</v>
      </c>
      <c r="AB4171">
        <v>0</v>
      </c>
      <c r="AC4171">
        <v>2</v>
      </c>
      <c r="AD4171">
        <v>5.5726904761904761</v>
      </c>
      <c r="AF4171" t="s">
        <v>7949</v>
      </c>
      <c r="AI4171">
        <v>0</v>
      </c>
      <c r="AJ4171">
        <v>0</v>
      </c>
      <c r="AM4171" t="s">
        <v>20019</v>
      </c>
    </row>
    <row r="4172" spans="1:39" x14ac:dyDescent="0.25">
      <c r="A4172" t="s">
        <v>10767</v>
      </c>
      <c r="B4172" t="s">
        <v>4841</v>
      </c>
      <c r="C4172" t="s">
        <v>4842</v>
      </c>
      <c r="D4172">
        <v>110</v>
      </c>
      <c r="E4172" t="s">
        <v>4845</v>
      </c>
      <c r="F4172">
        <v>6.96</v>
      </c>
      <c r="I4172" t="s">
        <v>13917</v>
      </c>
      <c r="K4172" t="s">
        <v>6860</v>
      </c>
      <c r="L4172" t="s">
        <v>6861</v>
      </c>
      <c r="M4172" t="s">
        <v>14996</v>
      </c>
      <c r="N4172">
        <v>9</v>
      </c>
      <c r="O4172" t="s">
        <v>15322</v>
      </c>
      <c r="P4172" t="s">
        <v>18419</v>
      </c>
      <c r="Q4172">
        <v>5</v>
      </c>
      <c r="R4172">
        <v>2</v>
      </c>
      <c r="S4172">
        <v>-2.14</v>
      </c>
      <c r="T4172">
        <v>-2.12</v>
      </c>
      <c r="U4172">
        <v>362.79</v>
      </c>
      <c r="V4172">
        <v>89.6</v>
      </c>
      <c r="W4172">
        <v>2.73</v>
      </c>
      <c r="X4172">
        <v>10.08</v>
      </c>
      <c r="Y4172">
        <v>6.01</v>
      </c>
      <c r="Z4172">
        <v>2</v>
      </c>
      <c r="AA4172" t="s">
        <v>4250</v>
      </c>
      <c r="AB4172">
        <v>0</v>
      </c>
      <c r="AC4172">
        <v>3</v>
      </c>
      <c r="AD4172">
        <v>5.4800714285714287</v>
      </c>
      <c r="AF4172" t="s">
        <v>7949</v>
      </c>
      <c r="AI4172">
        <v>0</v>
      </c>
      <c r="AJ4172">
        <v>0</v>
      </c>
      <c r="AM4172" t="s">
        <v>20019</v>
      </c>
    </row>
    <row r="4173" spans="1:39" x14ac:dyDescent="0.25">
      <c r="A4173" t="s">
        <v>10768</v>
      </c>
      <c r="B4173" t="s">
        <v>4841</v>
      </c>
      <c r="C4173" t="s">
        <v>4842</v>
      </c>
      <c r="D4173">
        <v>110</v>
      </c>
      <c r="E4173" t="s">
        <v>4845</v>
      </c>
      <c r="F4173">
        <v>6.96</v>
      </c>
      <c r="I4173" t="s">
        <v>13918</v>
      </c>
      <c r="K4173" t="s">
        <v>6860</v>
      </c>
      <c r="L4173" t="s">
        <v>6861</v>
      </c>
      <c r="M4173" t="s">
        <v>14996</v>
      </c>
      <c r="N4173">
        <v>9</v>
      </c>
      <c r="O4173" t="s">
        <v>15322</v>
      </c>
      <c r="P4173" t="s">
        <v>18420</v>
      </c>
      <c r="Q4173">
        <v>5</v>
      </c>
      <c r="R4173">
        <v>2</v>
      </c>
      <c r="S4173">
        <v>-3.38</v>
      </c>
      <c r="T4173">
        <v>-3.38</v>
      </c>
      <c r="U4173">
        <v>378.35</v>
      </c>
      <c r="V4173">
        <v>89.6</v>
      </c>
      <c r="W4173">
        <v>2.63</v>
      </c>
      <c r="X4173">
        <v>11.15</v>
      </c>
      <c r="Y4173">
        <v>4.21</v>
      </c>
      <c r="Z4173">
        <v>2</v>
      </c>
      <c r="AA4173" t="s">
        <v>4250</v>
      </c>
      <c r="AB4173">
        <v>0</v>
      </c>
      <c r="AC4173">
        <v>4</v>
      </c>
      <c r="AD4173">
        <v>5.3689285714285706</v>
      </c>
      <c r="AF4173" t="s">
        <v>7949</v>
      </c>
      <c r="AI4173">
        <v>0</v>
      </c>
      <c r="AJ4173">
        <v>0</v>
      </c>
      <c r="AM4173" t="s">
        <v>20019</v>
      </c>
    </row>
    <row r="4174" spans="1:39" x14ac:dyDescent="0.25">
      <c r="A4174" t="s">
        <v>10769</v>
      </c>
      <c r="B4174" t="s">
        <v>4841</v>
      </c>
      <c r="C4174" t="s">
        <v>4842</v>
      </c>
      <c r="D4174">
        <v>110</v>
      </c>
      <c r="E4174" t="s">
        <v>4845</v>
      </c>
      <c r="F4174">
        <v>6.96</v>
      </c>
      <c r="K4174" t="s">
        <v>6860</v>
      </c>
      <c r="L4174" t="s">
        <v>6861</v>
      </c>
      <c r="M4174" t="s">
        <v>15193</v>
      </c>
      <c r="N4174">
        <v>9</v>
      </c>
      <c r="O4174" t="s">
        <v>15581</v>
      </c>
      <c r="P4174" t="s">
        <v>18421</v>
      </c>
      <c r="Q4174">
        <v>2</v>
      </c>
      <c r="R4174">
        <v>3</v>
      </c>
      <c r="S4174">
        <v>4.8</v>
      </c>
      <c r="T4174">
        <v>4.84</v>
      </c>
      <c r="U4174">
        <v>378.44</v>
      </c>
      <c r="V4174">
        <v>73.569999999999993</v>
      </c>
      <c r="W4174">
        <v>5.48</v>
      </c>
      <c r="X4174">
        <v>12.9</v>
      </c>
      <c r="Y4174">
        <v>6.09</v>
      </c>
      <c r="Z4174">
        <v>5</v>
      </c>
      <c r="AA4174" t="s">
        <v>4250</v>
      </c>
      <c r="AB4174">
        <v>1</v>
      </c>
      <c r="AC4174">
        <v>4</v>
      </c>
      <c r="AD4174">
        <v>3.1149523809523809</v>
      </c>
      <c r="AF4174" t="s">
        <v>7949</v>
      </c>
      <c r="AI4174">
        <v>0</v>
      </c>
      <c r="AJ4174">
        <v>0</v>
      </c>
      <c r="AK4174" t="s">
        <v>19838</v>
      </c>
      <c r="AL4174" t="s">
        <v>19838</v>
      </c>
      <c r="AM4174" t="s">
        <v>20019</v>
      </c>
    </row>
    <row r="4175" spans="1:39" x14ac:dyDescent="0.25">
      <c r="A4175" t="s">
        <v>10770</v>
      </c>
      <c r="B4175" t="s">
        <v>4841</v>
      </c>
      <c r="C4175" t="s">
        <v>4842</v>
      </c>
      <c r="D4175">
        <v>110.7</v>
      </c>
      <c r="E4175" t="s">
        <v>4845</v>
      </c>
      <c r="F4175">
        <v>6.96</v>
      </c>
      <c r="I4175" t="s">
        <v>13919</v>
      </c>
      <c r="K4175" t="s">
        <v>6860</v>
      </c>
      <c r="M4175" t="s">
        <v>15002</v>
      </c>
      <c r="N4175">
        <v>8</v>
      </c>
      <c r="O4175" t="s">
        <v>15332</v>
      </c>
      <c r="P4175" t="s">
        <v>18422</v>
      </c>
      <c r="Q4175">
        <v>4</v>
      </c>
      <c r="R4175">
        <v>1</v>
      </c>
      <c r="S4175">
        <v>0.93</v>
      </c>
      <c r="T4175">
        <v>0.99</v>
      </c>
      <c r="U4175">
        <v>339.44</v>
      </c>
      <c r="V4175">
        <v>67.92</v>
      </c>
      <c r="W4175">
        <v>2.44</v>
      </c>
      <c r="Y4175">
        <v>6.58</v>
      </c>
      <c r="Z4175">
        <v>1</v>
      </c>
      <c r="AA4175" t="s">
        <v>4250</v>
      </c>
      <c r="AB4175">
        <v>0</v>
      </c>
      <c r="AC4175">
        <v>2</v>
      </c>
      <c r="AD4175">
        <v>5.833333333333333</v>
      </c>
      <c r="AF4175" t="s">
        <v>7949</v>
      </c>
      <c r="AI4175">
        <v>0</v>
      </c>
      <c r="AJ4175">
        <v>0</v>
      </c>
      <c r="AM4175" t="s">
        <v>20019</v>
      </c>
    </row>
    <row r="4176" spans="1:39" x14ac:dyDescent="0.25">
      <c r="A4176" t="s">
        <v>10475</v>
      </c>
      <c r="B4176" t="s">
        <v>4841</v>
      </c>
      <c r="C4176" t="s">
        <v>4842</v>
      </c>
      <c r="D4176">
        <v>111</v>
      </c>
      <c r="E4176" t="s">
        <v>4845</v>
      </c>
      <c r="F4176">
        <v>6.96</v>
      </c>
      <c r="I4176" t="s">
        <v>13920</v>
      </c>
      <c r="K4176" t="s">
        <v>6860</v>
      </c>
      <c r="L4176" t="s">
        <v>6861</v>
      </c>
      <c r="M4176" t="s">
        <v>14972</v>
      </c>
      <c r="N4176">
        <v>8</v>
      </c>
      <c r="O4176" t="s">
        <v>15293</v>
      </c>
      <c r="P4176" t="s">
        <v>18127</v>
      </c>
      <c r="Q4176">
        <v>6</v>
      </c>
      <c r="R4176">
        <v>2</v>
      </c>
      <c r="S4176">
        <v>3.17</v>
      </c>
      <c r="T4176">
        <v>3.18</v>
      </c>
      <c r="U4176">
        <v>466.22</v>
      </c>
      <c r="V4176">
        <v>102.49</v>
      </c>
      <c r="W4176">
        <v>4.0599999999999996</v>
      </c>
      <c r="X4176">
        <v>8.92</v>
      </c>
      <c r="Y4176">
        <v>3.67</v>
      </c>
      <c r="Z4176">
        <v>2</v>
      </c>
      <c r="AA4176" t="s">
        <v>4250</v>
      </c>
      <c r="AB4176">
        <v>0</v>
      </c>
      <c r="AC4176">
        <v>3</v>
      </c>
      <c r="AD4176">
        <v>3.6499523809523811</v>
      </c>
      <c r="AF4176" t="s">
        <v>7949</v>
      </c>
      <c r="AI4176">
        <v>0</v>
      </c>
      <c r="AJ4176">
        <v>0</v>
      </c>
      <c r="AM4176" t="s">
        <v>20019</v>
      </c>
    </row>
    <row r="4177" spans="1:39" x14ac:dyDescent="0.25">
      <c r="A4177" t="s">
        <v>10771</v>
      </c>
      <c r="B4177" t="s">
        <v>4841</v>
      </c>
      <c r="C4177" t="s">
        <v>4842</v>
      </c>
      <c r="D4177">
        <v>111</v>
      </c>
      <c r="E4177" t="s">
        <v>4845</v>
      </c>
      <c r="F4177">
        <v>6.96</v>
      </c>
      <c r="K4177" t="s">
        <v>6860</v>
      </c>
      <c r="M4177" t="s">
        <v>14992</v>
      </c>
      <c r="N4177">
        <v>8</v>
      </c>
      <c r="O4177" t="s">
        <v>15318</v>
      </c>
      <c r="P4177" t="s">
        <v>18423</v>
      </c>
      <c r="Q4177">
        <v>8</v>
      </c>
      <c r="R4177">
        <v>3</v>
      </c>
      <c r="S4177">
        <v>3.71</v>
      </c>
      <c r="T4177">
        <v>4.78</v>
      </c>
      <c r="U4177">
        <v>670.78</v>
      </c>
      <c r="V4177">
        <v>129.56</v>
      </c>
      <c r="W4177">
        <v>4.32</v>
      </c>
      <c r="X4177">
        <v>13.53</v>
      </c>
      <c r="Y4177">
        <v>8.39</v>
      </c>
      <c r="Z4177">
        <v>3</v>
      </c>
      <c r="AA4177" t="s">
        <v>4250</v>
      </c>
      <c r="AB4177">
        <v>1</v>
      </c>
      <c r="AC4177">
        <v>15</v>
      </c>
      <c r="AD4177">
        <v>1.2266666666666659</v>
      </c>
      <c r="AF4177" t="s">
        <v>7949</v>
      </c>
      <c r="AI4177">
        <v>0</v>
      </c>
      <c r="AJ4177">
        <v>0</v>
      </c>
      <c r="AK4177" t="s">
        <v>19864</v>
      </c>
      <c r="AL4177" t="s">
        <v>19864</v>
      </c>
      <c r="AM4177" t="s">
        <v>20019</v>
      </c>
    </row>
    <row r="4178" spans="1:39" x14ac:dyDescent="0.25">
      <c r="A4178" t="s">
        <v>10772</v>
      </c>
      <c r="B4178" t="s">
        <v>4841</v>
      </c>
      <c r="C4178" t="s">
        <v>4842</v>
      </c>
      <c r="D4178">
        <v>111.7</v>
      </c>
      <c r="E4178" t="s">
        <v>4845</v>
      </c>
      <c r="F4178">
        <v>6.95</v>
      </c>
      <c r="I4178" t="s">
        <v>13921</v>
      </c>
      <c r="K4178" t="s">
        <v>6860</v>
      </c>
      <c r="L4178" t="s">
        <v>6861</v>
      </c>
      <c r="M4178" t="s">
        <v>15042</v>
      </c>
      <c r="N4178">
        <v>9</v>
      </c>
      <c r="O4178" t="s">
        <v>15389</v>
      </c>
      <c r="P4178" t="s">
        <v>18424</v>
      </c>
      <c r="Q4178">
        <v>6</v>
      </c>
      <c r="R4178">
        <v>1</v>
      </c>
      <c r="S4178">
        <v>0.83</v>
      </c>
      <c r="T4178">
        <v>0.84</v>
      </c>
      <c r="U4178">
        <v>427.55</v>
      </c>
      <c r="V4178">
        <v>86.38</v>
      </c>
      <c r="W4178">
        <v>2.75</v>
      </c>
      <c r="Y4178">
        <v>5.74</v>
      </c>
      <c r="Z4178">
        <v>1</v>
      </c>
      <c r="AA4178" t="s">
        <v>4250</v>
      </c>
      <c r="AB4178">
        <v>0</v>
      </c>
      <c r="AC4178">
        <v>6</v>
      </c>
      <c r="AD4178">
        <v>5.3508333333333331</v>
      </c>
      <c r="AF4178" t="s">
        <v>7949</v>
      </c>
      <c r="AI4178">
        <v>0</v>
      </c>
      <c r="AJ4178">
        <v>0</v>
      </c>
      <c r="AM4178" t="s">
        <v>20019</v>
      </c>
    </row>
    <row r="4179" spans="1:39" x14ac:dyDescent="0.25">
      <c r="A4179" t="s">
        <v>10772</v>
      </c>
      <c r="B4179" t="s">
        <v>4841</v>
      </c>
      <c r="C4179" t="s">
        <v>4842</v>
      </c>
      <c r="D4179">
        <v>111.7</v>
      </c>
      <c r="E4179" t="s">
        <v>4845</v>
      </c>
      <c r="F4179">
        <v>6.95</v>
      </c>
      <c r="I4179" t="s">
        <v>13922</v>
      </c>
      <c r="K4179" t="s">
        <v>6860</v>
      </c>
      <c r="M4179" t="s">
        <v>15002</v>
      </c>
      <c r="N4179">
        <v>8</v>
      </c>
      <c r="O4179" t="s">
        <v>15332</v>
      </c>
      <c r="P4179" t="s">
        <v>18424</v>
      </c>
      <c r="Q4179">
        <v>6</v>
      </c>
      <c r="R4179">
        <v>1</v>
      </c>
      <c r="S4179">
        <v>0.83</v>
      </c>
      <c r="T4179">
        <v>0.84</v>
      </c>
      <c r="U4179">
        <v>427.55</v>
      </c>
      <c r="V4179">
        <v>86.38</v>
      </c>
      <c r="W4179">
        <v>2.75</v>
      </c>
      <c r="Y4179">
        <v>5.74</v>
      </c>
      <c r="Z4179">
        <v>1</v>
      </c>
      <c r="AA4179" t="s">
        <v>4250</v>
      </c>
      <c r="AB4179">
        <v>0</v>
      </c>
      <c r="AC4179">
        <v>6</v>
      </c>
      <c r="AD4179">
        <v>5.3508333333333331</v>
      </c>
      <c r="AF4179" t="s">
        <v>7949</v>
      </c>
      <c r="AI4179">
        <v>0</v>
      </c>
      <c r="AJ4179">
        <v>0</v>
      </c>
      <c r="AM4179" t="s">
        <v>20019</v>
      </c>
    </row>
    <row r="4180" spans="1:39" x14ac:dyDescent="0.25">
      <c r="A4180" t="s">
        <v>10773</v>
      </c>
      <c r="B4180" t="s">
        <v>4841</v>
      </c>
      <c r="C4180" t="s">
        <v>4842</v>
      </c>
      <c r="D4180">
        <v>112</v>
      </c>
      <c r="E4180" t="s">
        <v>4845</v>
      </c>
      <c r="F4180">
        <v>6.95</v>
      </c>
      <c r="K4180" t="s">
        <v>6860</v>
      </c>
      <c r="L4180" t="s">
        <v>6861</v>
      </c>
      <c r="M4180" t="s">
        <v>15054</v>
      </c>
      <c r="N4180">
        <v>9</v>
      </c>
      <c r="O4180" t="s">
        <v>15405</v>
      </c>
      <c r="P4180" t="s">
        <v>18425</v>
      </c>
      <c r="Q4180">
        <v>8</v>
      </c>
      <c r="R4180">
        <v>4</v>
      </c>
      <c r="S4180">
        <v>5.0199999999999996</v>
      </c>
      <c r="T4180">
        <v>6.02</v>
      </c>
      <c r="U4180">
        <v>667.87</v>
      </c>
      <c r="V4180">
        <v>143.06</v>
      </c>
      <c r="W4180">
        <v>4.55</v>
      </c>
      <c r="X4180">
        <v>10.220000000000001</v>
      </c>
      <c r="Y4180">
        <v>8.41</v>
      </c>
      <c r="Z4180">
        <v>3</v>
      </c>
      <c r="AA4180" t="s">
        <v>4250</v>
      </c>
      <c r="AB4180">
        <v>1</v>
      </c>
      <c r="AC4180">
        <v>20</v>
      </c>
      <c r="AD4180">
        <v>0.79499999999999993</v>
      </c>
      <c r="AF4180" t="s">
        <v>7949</v>
      </c>
      <c r="AI4180">
        <v>0</v>
      </c>
      <c r="AJ4180">
        <v>0</v>
      </c>
      <c r="AK4180" t="s">
        <v>19907</v>
      </c>
      <c r="AL4180" t="s">
        <v>19907</v>
      </c>
      <c r="AM4180" t="s">
        <v>20019</v>
      </c>
    </row>
    <row r="4181" spans="1:39" x14ac:dyDescent="0.25">
      <c r="A4181" t="s">
        <v>9482</v>
      </c>
      <c r="B4181" t="s">
        <v>4841</v>
      </c>
      <c r="C4181" t="s">
        <v>4842</v>
      </c>
      <c r="D4181">
        <v>112</v>
      </c>
      <c r="E4181" t="s">
        <v>4845</v>
      </c>
      <c r="F4181">
        <v>6.95</v>
      </c>
      <c r="K4181" t="s">
        <v>6860</v>
      </c>
      <c r="L4181" t="s">
        <v>6861</v>
      </c>
      <c r="M4181" t="s">
        <v>15013</v>
      </c>
      <c r="N4181">
        <v>9</v>
      </c>
      <c r="O4181" t="s">
        <v>15396</v>
      </c>
      <c r="P4181" t="s">
        <v>17134</v>
      </c>
      <c r="Q4181">
        <v>7</v>
      </c>
      <c r="R4181">
        <v>1</v>
      </c>
      <c r="S4181">
        <v>2.5</v>
      </c>
      <c r="T4181">
        <v>2.5</v>
      </c>
      <c r="U4181">
        <v>432.46</v>
      </c>
      <c r="V4181">
        <v>91.85</v>
      </c>
      <c r="W4181">
        <v>4.22</v>
      </c>
      <c r="Y4181">
        <v>3.6</v>
      </c>
      <c r="Z4181">
        <v>3</v>
      </c>
      <c r="AA4181" t="s">
        <v>4250</v>
      </c>
      <c r="AB4181">
        <v>0</v>
      </c>
      <c r="AC4181">
        <v>2</v>
      </c>
      <c r="AD4181">
        <v>5.0040952380952382</v>
      </c>
      <c r="AF4181" t="s">
        <v>7949</v>
      </c>
      <c r="AI4181">
        <v>0</v>
      </c>
      <c r="AJ4181">
        <v>0</v>
      </c>
      <c r="AK4181" t="s">
        <v>19847</v>
      </c>
      <c r="AL4181" t="s">
        <v>19847</v>
      </c>
      <c r="AM4181" t="s">
        <v>20019</v>
      </c>
    </row>
    <row r="4182" spans="1:39" x14ac:dyDescent="0.25">
      <c r="A4182" t="s">
        <v>10774</v>
      </c>
      <c r="B4182" t="s">
        <v>4841</v>
      </c>
      <c r="C4182" t="s">
        <v>4842</v>
      </c>
      <c r="D4182">
        <v>112</v>
      </c>
      <c r="E4182" t="s">
        <v>4845</v>
      </c>
      <c r="F4182">
        <v>6.95</v>
      </c>
      <c r="K4182" t="s">
        <v>6860</v>
      </c>
      <c r="M4182" t="s">
        <v>15150</v>
      </c>
      <c r="N4182">
        <v>8</v>
      </c>
      <c r="O4182" t="s">
        <v>15526</v>
      </c>
      <c r="P4182" t="s">
        <v>18426</v>
      </c>
      <c r="Q4182">
        <v>5</v>
      </c>
      <c r="R4182">
        <v>4</v>
      </c>
      <c r="S4182">
        <v>3.3</v>
      </c>
      <c r="T4182">
        <v>4.2699999999999996</v>
      </c>
      <c r="U4182">
        <v>527.66999999999996</v>
      </c>
      <c r="V4182">
        <v>99.69</v>
      </c>
      <c r="W4182">
        <v>3.96</v>
      </c>
      <c r="X4182">
        <v>13.75</v>
      </c>
      <c r="Y4182">
        <v>8.35</v>
      </c>
      <c r="Z4182">
        <v>3</v>
      </c>
      <c r="AA4182" t="s">
        <v>4250</v>
      </c>
      <c r="AB4182">
        <v>1</v>
      </c>
      <c r="AC4182">
        <v>11</v>
      </c>
      <c r="AD4182">
        <v>2.217000000000001</v>
      </c>
      <c r="AF4182" t="s">
        <v>7949</v>
      </c>
      <c r="AI4182">
        <v>0</v>
      </c>
      <c r="AJ4182">
        <v>0</v>
      </c>
      <c r="AK4182" t="s">
        <v>19942</v>
      </c>
      <c r="AL4182" t="s">
        <v>19942</v>
      </c>
      <c r="AM4182" t="s">
        <v>20019</v>
      </c>
    </row>
    <row r="4183" spans="1:39" x14ac:dyDescent="0.25">
      <c r="A4183" t="s">
        <v>10775</v>
      </c>
      <c r="B4183" t="s">
        <v>4841</v>
      </c>
      <c r="C4183" t="s">
        <v>4842</v>
      </c>
      <c r="D4183">
        <v>112</v>
      </c>
      <c r="E4183" t="s">
        <v>4845</v>
      </c>
      <c r="F4183">
        <v>6.95</v>
      </c>
      <c r="I4183" t="s">
        <v>13923</v>
      </c>
      <c r="K4183" t="s">
        <v>6860</v>
      </c>
      <c r="L4183" t="s">
        <v>6861</v>
      </c>
      <c r="M4183" t="s">
        <v>15000</v>
      </c>
      <c r="N4183">
        <v>9</v>
      </c>
      <c r="O4183" t="s">
        <v>15330</v>
      </c>
      <c r="P4183" t="s">
        <v>18427</v>
      </c>
      <c r="Q4183">
        <v>7</v>
      </c>
      <c r="R4183">
        <v>2</v>
      </c>
      <c r="S4183">
        <v>3.49</v>
      </c>
      <c r="T4183">
        <v>3.59</v>
      </c>
      <c r="U4183">
        <v>403.44</v>
      </c>
      <c r="V4183">
        <v>111.19</v>
      </c>
      <c r="W4183">
        <v>2.5</v>
      </c>
      <c r="X4183">
        <v>10.89</v>
      </c>
      <c r="Y4183">
        <v>6.59</v>
      </c>
      <c r="Z4183">
        <v>2</v>
      </c>
      <c r="AA4183" t="s">
        <v>4250</v>
      </c>
      <c r="AB4183">
        <v>0</v>
      </c>
      <c r="AC4183">
        <v>4</v>
      </c>
      <c r="AD4183">
        <v>3.4433809523809522</v>
      </c>
      <c r="AF4183" t="s">
        <v>7949</v>
      </c>
      <c r="AI4183">
        <v>0</v>
      </c>
      <c r="AJ4183">
        <v>0</v>
      </c>
      <c r="AM4183" t="s">
        <v>20019</v>
      </c>
    </row>
    <row r="4184" spans="1:39" x14ac:dyDescent="0.25">
      <c r="A4184" t="s">
        <v>10776</v>
      </c>
      <c r="B4184" t="s">
        <v>4841</v>
      </c>
      <c r="C4184" t="s">
        <v>4842</v>
      </c>
      <c r="D4184">
        <v>112</v>
      </c>
      <c r="E4184" t="s">
        <v>4845</v>
      </c>
      <c r="F4184">
        <v>6.95</v>
      </c>
      <c r="I4184" t="s">
        <v>13924</v>
      </c>
      <c r="K4184" t="s">
        <v>6860</v>
      </c>
      <c r="L4184" t="s">
        <v>6861</v>
      </c>
      <c r="M4184" t="s">
        <v>15000</v>
      </c>
      <c r="N4184">
        <v>9</v>
      </c>
      <c r="O4184" t="s">
        <v>15330</v>
      </c>
      <c r="P4184" t="s">
        <v>18428</v>
      </c>
      <c r="Q4184">
        <v>4</v>
      </c>
      <c r="R4184">
        <v>1</v>
      </c>
      <c r="S4184">
        <v>4.91</v>
      </c>
      <c r="T4184">
        <v>5.07</v>
      </c>
      <c r="U4184">
        <v>412.28</v>
      </c>
      <c r="V4184">
        <v>59.97</v>
      </c>
      <c r="W4184">
        <v>4.16</v>
      </c>
      <c r="Y4184">
        <v>6.86</v>
      </c>
      <c r="Z4184">
        <v>1</v>
      </c>
      <c r="AA4184" t="s">
        <v>4250</v>
      </c>
      <c r="AB4184">
        <v>0</v>
      </c>
      <c r="AC4184">
        <v>2</v>
      </c>
      <c r="AD4184">
        <v>3.4599047619047618</v>
      </c>
      <c r="AF4184" t="s">
        <v>7949</v>
      </c>
      <c r="AI4184">
        <v>0</v>
      </c>
      <c r="AJ4184">
        <v>0</v>
      </c>
      <c r="AM4184" t="s">
        <v>20019</v>
      </c>
    </row>
    <row r="4185" spans="1:39" x14ac:dyDescent="0.25">
      <c r="A4185" t="s">
        <v>10777</v>
      </c>
      <c r="B4185" t="s">
        <v>4841</v>
      </c>
      <c r="C4185" t="s">
        <v>4842</v>
      </c>
      <c r="D4185">
        <v>112</v>
      </c>
      <c r="E4185" t="s">
        <v>4845</v>
      </c>
      <c r="F4185">
        <v>6.95</v>
      </c>
      <c r="I4185" t="s">
        <v>13925</v>
      </c>
      <c r="K4185" t="s">
        <v>6860</v>
      </c>
      <c r="L4185" t="s">
        <v>6861</v>
      </c>
      <c r="M4185" t="s">
        <v>15122</v>
      </c>
      <c r="N4185">
        <v>9</v>
      </c>
      <c r="O4185" t="s">
        <v>15567</v>
      </c>
      <c r="P4185" t="s">
        <v>18429</v>
      </c>
      <c r="Q4185">
        <v>6</v>
      </c>
      <c r="R4185">
        <v>1</v>
      </c>
      <c r="S4185">
        <v>2.64</v>
      </c>
      <c r="T4185">
        <v>2.64</v>
      </c>
      <c r="U4185">
        <v>379.43</v>
      </c>
      <c r="V4185">
        <v>73.64</v>
      </c>
      <c r="W4185">
        <v>3.6</v>
      </c>
      <c r="Y4185">
        <v>4.17</v>
      </c>
      <c r="Z4185">
        <v>2</v>
      </c>
      <c r="AA4185" t="s">
        <v>4250</v>
      </c>
      <c r="AB4185">
        <v>0</v>
      </c>
      <c r="AC4185">
        <v>2</v>
      </c>
      <c r="AD4185">
        <v>5.3745476190476182</v>
      </c>
      <c r="AF4185" t="s">
        <v>7949</v>
      </c>
      <c r="AI4185">
        <v>0</v>
      </c>
      <c r="AJ4185">
        <v>0</v>
      </c>
      <c r="AM4185" t="s">
        <v>20019</v>
      </c>
    </row>
    <row r="4186" spans="1:39" x14ac:dyDescent="0.25">
      <c r="A4186" t="s">
        <v>8091</v>
      </c>
      <c r="B4186" t="s">
        <v>4841</v>
      </c>
      <c r="C4186" t="s">
        <v>4842</v>
      </c>
      <c r="D4186">
        <v>113</v>
      </c>
      <c r="E4186" t="s">
        <v>4845</v>
      </c>
      <c r="F4186">
        <v>6.95</v>
      </c>
      <c r="K4186" t="s">
        <v>6860</v>
      </c>
      <c r="L4186" t="s">
        <v>6861</v>
      </c>
      <c r="M4186" t="s">
        <v>15090</v>
      </c>
      <c r="N4186">
        <v>9</v>
      </c>
      <c r="O4186" t="s">
        <v>15449</v>
      </c>
      <c r="P4186" t="s">
        <v>15744</v>
      </c>
      <c r="Q4186">
        <v>5</v>
      </c>
      <c r="R4186">
        <v>1</v>
      </c>
      <c r="S4186">
        <v>0.89</v>
      </c>
      <c r="T4186">
        <v>0.89</v>
      </c>
      <c r="U4186">
        <v>336.4</v>
      </c>
      <c r="V4186">
        <v>80.81</v>
      </c>
      <c r="W4186">
        <v>2.29</v>
      </c>
      <c r="Y4186">
        <v>4.8099999999999996</v>
      </c>
      <c r="Z4186">
        <v>2</v>
      </c>
      <c r="AA4186" t="s">
        <v>4250</v>
      </c>
      <c r="AB4186">
        <v>0</v>
      </c>
      <c r="AC4186">
        <v>1</v>
      </c>
      <c r="AD4186">
        <v>5.833333333333333</v>
      </c>
      <c r="AF4186" t="s">
        <v>7949</v>
      </c>
      <c r="AI4186">
        <v>0</v>
      </c>
      <c r="AJ4186">
        <v>0</v>
      </c>
      <c r="AK4186" t="s">
        <v>19832</v>
      </c>
      <c r="AL4186" t="s">
        <v>19832</v>
      </c>
      <c r="AM4186" t="s">
        <v>20019</v>
      </c>
    </row>
    <row r="4187" spans="1:39" x14ac:dyDescent="0.25">
      <c r="A4187" t="s">
        <v>10778</v>
      </c>
      <c r="B4187" t="s">
        <v>4841</v>
      </c>
      <c r="C4187" t="s">
        <v>4842</v>
      </c>
      <c r="D4187">
        <v>113</v>
      </c>
      <c r="E4187" t="s">
        <v>4845</v>
      </c>
      <c r="F4187">
        <v>6.95</v>
      </c>
      <c r="I4187" t="s">
        <v>13926</v>
      </c>
      <c r="K4187" t="s">
        <v>6860</v>
      </c>
      <c r="L4187" t="s">
        <v>6861</v>
      </c>
      <c r="M4187" t="s">
        <v>14968</v>
      </c>
      <c r="N4187">
        <v>8</v>
      </c>
      <c r="O4187" t="s">
        <v>15289</v>
      </c>
      <c r="P4187" t="s">
        <v>18430</v>
      </c>
      <c r="Q4187">
        <v>9</v>
      </c>
      <c r="R4187">
        <v>3</v>
      </c>
      <c r="S4187">
        <v>0.43</v>
      </c>
      <c r="T4187">
        <v>2.3199999999999998</v>
      </c>
      <c r="U4187">
        <v>483.28</v>
      </c>
      <c r="V4187">
        <v>144.84</v>
      </c>
      <c r="W4187">
        <v>2.68</v>
      </c>
      <c r="X4187">
        <v>5.49</v>
      </c>
      <c r="Y4187">
        <v>3.39</v>
      </c>
      <c r="Z4187">
        <v>3</v>
      </c>
      <c r="AA4187" t="s">
        <v>4250</v>
      </c>
      <c r="AB4187">
        <v>0</v>
      </c>
      <c r="AC4187">
        <v>2</v>
      </c>
      <c r="AD4187">
        <v>3.2860952380952382</v>
      </c>
      <c r="AF4187" t="s">
        <v>7951</v>
      </c>
      <c r="AI4187">
        <v>0</v>
      </c>
      <c r="AJ4187">
        <v>0</v>
      </c>
      <c r="AM4187" t="s">
        <v>20019</v>
      </c>
    </row>
    <row r="4188" spans="1:39" x14ac:dyDescent="0.25">
      <c r="A4188" t="s">
        <v>10779</v>
      </c>
      <c r="B4188" t="s">
        <v>4841</v>
      </c>
      <c r="C4188" t="s">
        <v>4842</v>
      </c>
      <c r="D4188">
        <v>113</v>
      </c>
      <c r="E4188" t="s">
        <v>4845</v>
      </c>
      <c r="F4188">
        <v>6.95</v>
      </c>
      <c r="I4188" t="s">
        <v>13927</v>
      </c>
      <c r="K4188" t="s">
        <v>6860</v>
      </c>
      <c r="L4188" t="s">
        <v>6861</v>
      </c>
      <c r="M4188" t="s">
        <v>14979</v>
      </c>
      <c r="N4188">
        <v>8</v>
      </c>
      <c r="O4188" t="s">
        <v>15302</v>
      </c>
      <c r="P4188" t="s">
        <v>18431</v>
      </c>
      <c r="Q4188">
        <v>7</v>
      </c>
      <c r="R4188">
        <v>2</v>
      </c>
      <c r="S4188">
        <v>0.92</v>
      </c>
      <c r="T4188">
        <v>0.92</v>
      </c>
      <c r="U4188">
        <v>454.36</v>
      </c>
      <c r="V4188">
        <v>126.28</v>
      </c>
      <c r="W4188">
        <v>2.88</v>
      </c>
      <c r="X4188">
        <v>9.64</v>
      </c>
      <c r="Y4188">
        <v>2.48</v>
      </c>
      <c r="Z4188">
        <v>2</v>
      </c>
      <c r="AA4188" t="s">
        <v>4250</v>
      </c>
      <c r="AB4188">
        <v>0</v>
      </c>
      <c r="AC4188">
        <v>4</v>
      </c>
      <c r="AD4188">
        <v>3.8260000000000001</v>
      </c>
      <c r="AF4188" t="s">
        <v>7949</v>
      </c>
      <c r="AI4188">
        <v>0</v>
      </c>
      <c r="AJ4188">
        <v>0</v>
      </c>
      <c r="AM4188" t="s">
        <v>20019</v>
      </c>
    </row>
    <row r="4189" spans="1:39" x14ac:dyDescent="0.25">
      <c r="A4189" t="s">
        <v>8827</v>
      </c>
      <c r="B4189" t="s">
        <v>4841</v>
      </c>
      <c r="C4189" t="s">
        <v>4842</v>
      </c>
      <c r="D4189">
        <v>113</v>
      </c>
      <c r="E4189" t="s">
        <v>4845</v>
      </c>
      <c r="F4189">
        <v>6.95</v>
      </c>
      <c r="K4189" t="s">
        <v>6860</v>
      </c>
      <c r="L4189" t="s">
        <v>6861</v>
      </c>
      <c r="M4189" t="s">
        <v>15013</v>
      </c>
      <c r="N4189">
        <v>9</v>
      </c>
      <c r="O4189" t="s">
        <v>15372</v>
      </c>
      <c r="P4189" t="s">
        <v>16479</v>
      </c>
      <c r="Q4189">
        <v>6</v>
      </c>
      <c r="R4189">
        <v>1</v>
      </c>
      <c r="S4189">
        <v>4.8600000000000003</v>
      </c>
      <c r="T4189">
        <v>4.87</v>
      </c>
      <c r="U4189">
        <v>433.48</v>
      </c>
      <c r="V4189">
        <v>78.959999999999994</v>
      </c>
      <c r="W4189">
        <v>5.01</v>
      </c>
      <c r="Y4189">
        <v>5.74</v>
      </c>
      <c r="Z4189">
        <v>3</v>
      </c>
      <c r="AA4189" t="s">
        <v>4250</v>
      </c>
      <c r="AB4189">
        <v>1</v>
      </c>
      <c r="AC4189">
        <v>3</v>
      </c>
      <c r="AD4189">
        <v>3.373476190476191</v>
      </c>
      <c r="AF4189" t="s">
        <v>7949</v>
      </c>
      <c r="AI4189">
        <v>0</v>
      </c>
      <c r="AJ4189">
        <v>0</v>
      </c>
      <c r="AK4189" t="s">
        <v>19851</v>
      </c>
      <c r="AL4189" t="s">
        <v>19851</v>
      </c>
      <c r="AM4189" t="s">
        <v>20019</v>
      </c>
    </row>
    <row r="4190" spans="1:39" x14ac:dyDescent="0.25">
      <c r="A4190" t="s">
        <v>5823</v>
      </c>
      <c r="B4190" t="s">
        <v>4841</v>
      </c>
      <c r="C4190" t="s">
        <v>4842</v>
      </c>
      <c r="D4190">
        <v>113</v>
      </c>
      <c r="E4190" t="s">
        <v>4845</v>
      </c>
      <c r="F4190">
        <v>6.95</v>
      </c>
      <c r="I4190" t="s">
        <v>6600</v>
      </c>
      <c r="K4190" t="s">
        <v>6860</v>
      </c>
      <c r="L4190" t="s">
        <v>6861</v>
      </c>
      <c r="M4190" t="s">
        <v>6907</v>
      </c>
      <c r="N4190">
        <v>9</v>
      </c>
      <c r="O4190" t="s">
        <v>6972</v>
      </c>
      <c r="P4190" t="s">
        <v>7549</v>
      </c>
      <c r="Q4190">
        <v>6</v>
      </c>
      <c r="R4190">
        <v>1</v>
      </c>
      <c r="S4190">
        <v>4.07</v>
      </c>
      <c r="T4190">
        <v>4.08</v>
      </c>
      <c r="U4190">
        <v>451.53</v>
      </c>
      <c r="V4190">
        <v>78.959999999999994</v>
      </c>
      <c r="W4190">
        <v>3.68</v>
      </c>
      <c r="Y4190">
        <v>5.91</v>
      </c>
      <c r="Z4190">
        <v>3</v>
      </c>
      <c r="AA4190" t="s">
        <v>4250</v>
      </c>
      <c r="AB4190">
        <v>0</v>
      </c>
      <c r="AC4190">
        <v>3</v>
      </c>
      <c r="AD4190">
        <v>3.6395476190476188</v>
      </c>
      <c r="AF4190" t="s">
        <v>7949</v>
      </c>
      <c r="AI4190">
        <v>0</v>
      </c>
      <c r="AJ4190">
        <v>0</v>
      </c>
      <c r="AM4190" t="s">
        <v>20019</v>
      </c>
    </row>
    <row r="4191" spans="1:39" x14ac:dyDescent="0.25">
      <c r="A4191" t="s">
        <v>5823</v>
      </c>
      <c r="B4191" t="s">
        <v>4841</v>
      </c>
      <c r="C4191" t="s">
        <v>4842</v>
      </c>
      <c r="D4191">
        <v>113</v>
      </c>
      <c r="E4191" t="s">
        <v>4845</v>
      </c>
      <c r="F4191">
        <v>6.95</v>
      </c>
      <c r="I4191" t="s">
        <v>6601</v>
      </c>
      <c r="K4191" t="s">
        <v>6860</v>
      </c>
      <c r="L4191" t="s">
        <v>6861</v>
      </c>
      <c r="M4191" t="s">
        <v>6908</v>
      </c>
      <c r="N4191">
        <v>8</v>
      </c>
      <c r="O4191" t="s">
        <v>6973</v>
      </c>
      <c r="P4191" t="s">
        <v>7549</v>
      </c>
      <c r="Q4191">
        <v>6</v>
      </c>
      <c r="R4191">
        <v>1</v>
      </c>
      <c r="S4191">
        <v>4.07</v>
      </c>
      <c r="T4191">
        <v>4.08</v>
      </c>
      <c r="U4191">
        <v>451.53</v>
      </c>
      <c r="V4191">
        <v>78.959999999999994</v>
      </c>
      <c r="W4191">
        <v>3.68</v>
      </c>
      <c r="Y4191">
        <v>5.91</v>
      </c>
      <c r="Z4191">
        <v>3</v>
      </c>
      <c r="AA4191" t="s">
        <v>4250</v>
      </c>
      <c r="AB4191">
        <v>0</v>
      </c>
      <c r="AC4191">
        <v>3</v>
      </c>
      <c r="AD4191">
        <v>3.6395476190476188</v>
      </c>
      <c r="AF4191" t="s">
        <v>7949</v>
      </c>
      <c r="AI4191">
        <v>0</v>
      </c>
      <c r="AJ4191">
        <v>0</v>
      </c>
      <c r="AM4191" t="s">
        <v>20019</v>
      </c>
    </row>
    <row r="4192" spans="1:39" x14ac:dyDescent="0.25">
      <c r="A4192" t="s">
        <v>10780</v>
      </c>
      <c r="B4192" t="s">
        <v>4841</v>
      </c>
      <c r="C4192" t="s">
        <v>4842</v>
      </c>
      <c r="D4192">
        <v>114</v>
      </c>
      <c r="E4192" t="s">
        <v>4845</v>
      </c>
      <c r="F4192">
        <v>6.94</v>
      </c>
      <c r="K4192" t="s">
        <v>6860</v>
      </c>
      <c r="L4192" t="s">
        <v>6861</v>
      </c>
      <c r="M4192" t="s">
        <v>15202</v>
      </c>
      <c r="N4192">
        <v>9</v>
      </c>
      <c r="O4192" t="s">
        <v>15592</v>
      </c>
      <c r="P4192" t="s">
        <v>18432</v>
      </c>
      <c r="Q4192">
        <v>5</v>
      </c>
      <c r="R4192">
        <v>1</v>
      </c>
      <c r="S4192">
        <v>5.86</v>
      </c>
      <c r="T4192">
        <v>6.41</v>
      </c>
      <c r="U4192">
        <v>596.66999999999996</v>
      </c>
      <c r="V4192">
        <v>71.78</v>
      </c>
      <c r="W4192">
        <v>6.89</v>
      </c>
      <c r="Y4192">
        <v>7.81</v>
      </c>
      <c r="Z4192">
        <v>5</v>
      </c>
      <c r="AA4192" t="s">
        <v>4250</v>
      </c>
      <c r="AB4192">
        <v>2</v>
      </c>
      <c r="AC4192">
        <v>13</v>
      </c>
      <c r="AD4192">
        <v>2.833333333333333</v>
      </c>
      <c r="AF4192" t="s">
        <v>7949</v>
      </c>
      <c r="AI4192">
        <v>0</v>
      </c>
      <c r="AJ4192">
        <v>0</v>
      </c>
      <c r="AK4192" t="s">
        <v>19985</v>
      </c>
      <c r="AL4192" t="s">
        <v>19985</v>
      </c>
      <c r="AM4192" t="s">
        <v>20019</v>
      </c>
    </row>
    <row r="4193" spans="1:39" x14ac:dyDescent="0.25">
      <c r="A4193" t="s">
        <v>10781</v>
      </c>
      <c r="B4193" t="s">
        <v>4841</v>
      </c>
      <c r="C4193" t="s">
        <v>4842</v>
      </c>
      <c r="D4193">
        <v>114</v>
      </c>
      <c r="E4193" t="s">
        <v>4845</v>
      </c>
      <c r="F4193">
        <v>6.94</v>
      </c>
      <c r="I4193" t="s">
        <v>13928</v>
      </c>
      <c r="K4193" t="s">
        <v>6860</v>
      </c>
      <c r="L4193" t="s">
        <v>6861</v>
      </c>
      <c r="M4193" t="s">
        <v>14979</v>
      </c>
      <c r="N4193">
        <v>8</v>
      </c>
      <c r="O4193" t="s">
        <v>15302</v>
      </c>
      <c r="P4193" t="s">
        <v>18433</v>
      </c>
      <c r="Q4193">
        <v>7</v>
      </c>
      <c r="R4193">
        <v>2</v>
      </c>
      <c r="S4193">
        <v>1.58</v>
      </c>
      <c r="T4193">
        <v>1.58</v>
      </c>
      <c r="U4193">
        <v>445.35</v>
      </c>
      <c r="V4193">
        <v>111.72</v>
      </c>
      <c r="W4193">
        <v>2.71</v>
      </c>
      <c r="X4193">
        <v>10.43</v>
      </c>
      <c r="Y4193">
        <v>2.8</v>
      </c>
      <c r="Z4193">
        <v>2</v>
      </c>
      <c r="AA4193" t="s">
        <v>4250</v>
      </c>
      <c r="AB4193">
        <v>0</v>
      </c>
      <c r="AC4193">
        <v>5</v>
      </c>
      <c r="AD4193">
        <v>4.1663571428571426</v>
      </c>
      <c r="AF4193" t="s">
        <v>7949</v>
      </c>
      <c r="AI4193">
        <v>0</v>
      </c>
      <c r="AJ4193">
        <v>0</v>
      </c>
      <c r="AM4193" t="s">
        <v>20019</v>
      </c>
    </row>
    <row r="4194" spans="1:39" x14ac:dyDescent="0.25">
      <c r="A4194" t="s">
        <v>5814</v>
      </c>
      <c r="B4194" t="s">
        <v>4841</v>
      </c>
      <c r="C4194" t="s">
        <v>4842</v>
      </c>
      <c r="D4194">
        <v>114</v>
      </c>
      <c r="E4194" t="s">
        <v>4845</v>
      </c>
      <c r="F4194">
        <v>6.94</v>
      </c>
      <c r="I4194" t="s">
        <v>6589</v>
      </c>
      <c r="K4194" t="s">
        <v>6860</v>
      </c>
      <c r="L4194" t="s">
        <v>6861</v>
      </c>
      <c r="M4194" t="s">
        <v>6890</v>
      </c>
      <c r="N4194">
        <v>9</v>
      </c>
      <c r="O4194" t="s">
        <v>6949</v>
      </c>
      <c r="P4194" t="s">
        <v>7540</v>
      </c>
      <c r="Q4194">
        <v>6</v>
      </c>
      <c r="R4194">
        <v>1</v>
      </c>
      <c r="S4194">
        <v>2.0299999999999998</v>
      </c>
      <c r="T4194">
        <v>2.0499999999999998</v>
      </c>
      <c r="U4194">
        <v>386.41</v>
      </c>
      <c r="V4194">
        <v>87.71</v>
      </c>
      <c r="W4194">
        <v>1.49</v>
      </c>
      <c r="Y4194">
        <v>6.16</v>
      </c>
      <c r="Z4194">
        <v>2</v>
      </c>
      <c r="AA4194" t="s">
        <v>4250</v>
      </c>
      <c r="AB4194">
        <v>0</v>
      </c>
      <c r="AC4194">
        <v>2</v>
      </c>
      <c r="AD4194">
        <v>5.6296904761904756</v>
      </c>
      <c r="AF4194" t="s">
        <v>7949</v>
      </c>
      <c r="AI4194">
        <v>0</v>
      </c>
      <c r="AJ4194">
        <v>0</v>
      </c>
      <c r="AM4194" t="s">
        <v>20019</v>
      </c>
    </row>
    <row r="4195" spans="1:39" x14ac:dyDescent="0.25">
      <c r="A4195" t="s">
        <v>10782</v>
      </c>
      <c r="B4195" t="s">
        <v>4841</v>
      </c>
      <c r="C4195" t="s">
        <v>4842</v>
      </c>
      <c r="D4195">
        <v>114</v>
      </c>
      <c r="E4195" t="s">
        <v>4845</v>
      </c>
      <c r="F4195">
        <v>6.94</v>
      </c>
      <c r="I4195" t="s">
        <v>13929</v>
      </c>
      <c r="K4195" t="s">
        <v>6860</v>
      </c>
      <c r="L4195" t="s">
        <v>6861</v>
      </c>
      <c r="M4195" t="s">
        <v>14965</v>
      </c>
      <c r="N4195">
        <v>9</v>
      </c>
      <c r="O4195" t="s">
        <v>15286</v>
      </c>
      <c r="P4195" t="s">
        <v>18434</v>
      </c>
      <c r="Q4195">
        <v>6</v>
      </c>
      <c r="R4195">
        <v>1</v>
      </c>
      <c r="S4195">
        <v>4.6900000000000004</v>
      </c>
      <c r="T4195">
        <v>4.6900000000000004</v>
      </c>
      <c r="U4195">
        <v>491.5</v>
      </c>
      <c r="V4195">
        <v>78.319999999999993</v>
      </c>
      <c r="W4195">
        <v>5.77</v>
      </c>
      <c r="Y4195">
        <v>3.51</v>
      </c>
      <c r="Z4195">
        <v>5</v>
      </c>
      <c r="AA4195" t="s">
        <v>4250</v>
      </c>
      <c r="AB4195">
        <v>1</v>
      </c>
      <c r="AC4195">
        <v>2</v>
      </c>
      <c r="AD4195">
        <v>3.0490476190476188</v>
      </c>
      <c r="AF4195" t="s">
        <v>7949</v>
      </c>
      <c r="AI4195">
        <v>0</v>
      </c>
      <c r="AJ4195">
        <v>0</v>
      </c>
      <c r="AM4195" t="s">
        <v>20019</v>
      </c>
    </row>
    <row r="4196" spans="1:39" x14ac:dyDescent="0.25">
      <c r="A4196" t="s">
        <v>10783</v>
      </c>
      <c r="B4196" t="s">
        <v>4841</v>
      </c>
      <c r="C4196" t="s">
        <v>4842</v>
      </c>
      <c r="D4196">
        <v>114.5</v>
      </c>
      <c r="E4196" t="s">
        <v>4845</v>
      </c>
      <c r="F4196">
        <v>6.94</v>
      </c>
      <c r="I4196" t="s">
        <v>13930</v>
      </c>
      <c r="K4196" t="s">
        <v>6860</v>
      </c>
      <c r="L4196" t="s">
        <v>6861</v>
      </c>
      <c r="M4196" t="s">
        <v>14987</v>
      </c>
      <c r="N4196">
        <v>9</v>
      </c>
      <c r="O4196" t="s">
        <v>15311</v>
      </c>
      <c r="P4196" t="s">
        <v>18435</v>
      </c>
      <c r="Q4196">
        <v>6</v>
      </c>
      <c r="R4196">
        <v>2</v>
      </c>
      <c r="S4196">
        <v>1.71</v>
      </c>
      <c r="T4196">
        <v>1.71</v>
      </c>
      <c r="U4196">
        <v>411.77</v>
      </c>
      <c r="V4196">
        <v>102.49</v>
      </c>
      <c r="W4196">
        <v>2.72</v>
      </c>
      <c r="X4196">
        <v>9.93</v>
      </c>
      <c r="Y4196">
        <v>3.01</v>
      </c>
      <c r="Z4196">
        <v>2</v>
      </c>
      <c r="AA4196" t="s">
        <v>4250</v>
      </c>
      <c r="AB4196">
        <v>0</v>
      </c>
      <c r="AC4196">
        <v>4</v>
      </c>
      <c r="AD4196">
        <v>4.7138809523809524</v>
      </c>
      <c r="AF4196" t="s">
        <v>7949</v>
      </c>
      <c r="AI4196">
        <v>0</v>
      </c>
      <c r="AJ4196">
        <v>0</v>
      </c>
      <c r="AM4196" t="s">
        <v>20019</v>
      </c>
    </row>
    <row r="4197" spans="1:39" x14ac:dyDescent="0.25">
      <c r="A4197" t="s">
        <v>10784</v>
      </c>
      <c r="B4197" t="s">
        <v>4841</v>
      </c>
      <c r="C4197" t="s">
        <v>4842</v>
      </c>
      <c r="D4197">
        <v>114.8</v>
      </c>
      <c r="E4197" t="s">
        <v>4845</v>
      </c>
      <c r="F4197">
        <v>6.94</v>
      </c>
      <c r="K4197" t="s">
        <v>6860</v>
      </c>
      <c r="L4197" t="s">
        <v>6861</v>
      </c>
      <c r="M4197" t="s">
        <v>14997</v>
      </c>
      <c r="N4197">
        <v>9</v>
      </c>
      <c r="O4197" t="s">
        <v>15323</v>
      </c>
      <c r="P4197" t="s">
        <v>18436</v>
      </c>
      <c r="Q4197">
        <v>4</v>
      </c>
      <c r="R4197">
        <v>1</v>
      </c>
      <c r="S4197">
        <v>-0.38</v>
      </c>
      <c r="T4197">
        <v>-0.37</v>
      </c>
      <c r="U4197">
        <v>371.36</v>
      </c>
      <c r="V4197">
        <v>60.5</v>
      </c>
      <c r="W4197">
        <v>3.65</v>
      </c>
      <c r="Y4197">
        <v>5.77</v>
      </c>
      <c r="Z4197">
        <v>2</v>
      </c>
      <c r="AA4197" t="s">
        <v>4250</v>
      </c>
      <c r="AB4197">
        <v>0</v>
      </c>
      <c r="AC4197">
        <v>1</v>
      </c>
      <c r="AD4197">
        <v>5.7521904761904761</v>
      </c>
      <c r="AF4197" t="s">
        <v>7949</v>
      </c>
      <c r="AI4197">
        <v>0</v>
      </c>
      <c r="AJ4197">
        <v>0</v>
      </c>
      <c r="AK4197" t="s">
        <v>19866</v>
      </c>
      <c r="AL4197" t="s">
        <v>19866</v>
      </c>
      <c r="AM4197" t="s">
        <v>20019</v>
      </c>
    </row>
    <row r="4198" spans="1:39" x14ac:dyDescent="0.25">
      <c r="A4198" t="s">
        <v>10133</v>
      </c>
      <c r="B4198" t="s">
        <v>4841</v>
      </c>
      <c r="C4198" t="s">
        <v>4842</v>
      </c>
      <c r="D4198">
        <v>115</v>
      </c>
      <c r="E4198" t="s">
        <v>4845</v>
      </c>
      <c r="F4198">
        <v>6.94</v>
      </c>
      <c r="K4198" t="s">
        <v>6860</v>
      </c>
      <c r="L4198" t="s">
        <v>6861</v>
      </c>
      <c r="M4198" t="s">
        <v>15164</v>
      </c>
      <c r="N4198">
        <v>9</v>
      </c>
      <c r="O4198" t="s">
        <v>15545</v>
      </c>
      <c r="P4198" t="s">
        <v>17785</v>
      </c>
      <c r="Q4198">
        <v>6</v>
      </c>
      <c r="R4198">
        <v>3</v>
      </c>
      <c r="S4198">
        <v>4.3899999999999997</v>
      </c>
      <c r="T4198">
        <v>4.4400000000000004</v>
      </c>
      <c r="U4198">
        <v>474.67</v>
      </c>
      <c r="V4198">
        <v>101.65</v>
      </c>
      <c r="W4198">
        <v>3.46</v>
      </c>
      <c r="X4198">
        <v>13.52</v>
      </c>
      <c r="Y4198">
        <v>6.5</v>
      </c>
      <c r="Z4198">
        <v>2</v>
      </c>
      <c r="AA4198" t="s">
        <v>4250</v>
      </c>
      <c r="AB4198">
        <v>0</v>
      </c>
      <c r="AC4198">
        <v>8</v>
      </c>
      <c r="AD4198">
        <v>2.239261904761904</v>
      </c>
      <c r="AF4198" t="s">
        <v>7949</v>
      </c>
      <c r="AI4198">
        <v>0</v>
      </c>
      <c r="AJ4198">
        <v>0</v>
      </c>
      <c r="AK4198" t="s">
        <v>19881</v>
      </c>
      <c r="AL4198" t="s">
        <v>19881</v>
      </c>
      <c r="AM4198" t="s">
        <v>20019</v>
      </c>
    </row>
    <row r="4199" spans="1:39" x14ac:dyDescent="0.25">
      <c r="A4199" t="s">
        <v>10785</v>
      </c>
      <c r="B4199" t="s">
        <v>4841</v>
      </c>
      <c r="C4199" t="s">
        <v>4842</v>
      </c>
      <c r="D4199">
        <v>115</v>
      </c>
      <c r="E4199" t="s">
        <v>4845</v>
      </c>
      <c r="F4199">
        <v>6.94</v>
      </c>
      <c r="K4199" t="s">
        <v>6860</v>
      </c>
      <c r="M4199" t="s">
        <v>6865</v>
      </c>
      <c r="N4199">
        <v>8</v>
      </c>
      <c r="O4199" t="s">
        <v>6924</v>
      </c>
      <c r="P4199" t="s">
        <v>18437</v>
      </c>
      <c r="Q4199">
        <v>5</v>
      </c>
      <c r="R4199">
        <v>4</v>
      </c>
      <c r="S4199">
        <v>5.84</v>
      </c>
      <c r="T4199">
        <v>6.7</v>
      </c>
      <c r="U4199">
        <v>639.79999999999995</v>
      </c>
      <c r="V4199">
        <v>107.53</v>
      </c>
      <c r="W4199">
        <v>6.54</v>
      </c>
      <c r="X4199">
        <v>11.34</v>
      </c>
      <c r="Y4199">
        <v>7.76</v>
      </c>
      <c r="Z4199">
        <v>5</v>
      </c>
      <c r="AA4199" t="s">
        <v>4250</v>
      </c>
      <c r="AB4199">
        <v>2</v>
      </c>
      <c r="AC4199">
        <v>14</v>
      </c>
      <c r="AD4199">
        <v>1.4156666666666671</v>
      </c>
      <c r="AF4199" t="s">
        <v>7949</v>
      </c>
      <c r="AI4199">
        <v>0</v>
      </c>
      <c r="AJ4199">
        <v>0</v>
      </c>
      <c r="AK4199" t="s">
        <v>7960</v>
      </c>
      <c r="AL4199" t="s">
        <v>7960</v>
      </c>
      <c r="AM4199" t="s">
        <v>20019</v>
      </c>
    </row>
    <row r="4200" spans="1:39" x14ac:dyDescent="0.25">
      <c r="A4200" t="s">
        <v>10786</v>
      </c>
      <c r="B4200" t="s">
        <v>4841</v>
      </c>
      <c r="C4200" t="s">
        <v>4842</v>
      </c>
      <c r="D4200">
        <v>115</v>
      </c>
      <c r="E4200" t="s">
        <v>4845</v>
      </c>
      <c r="F4200">
        <v>6.94</v>
      </c>
      <c r="K4200" t="s">
        <v>6860</v>
      </c>
      <c r="M4200" t="s">
        <v>6865</v>
      </c>
      <c r="N4200">
        <v>8</v>
      </c>
      <c r="O4200" t="s">
        <v>6924</v>
      </c>
      <c r="P4200" t="s">
        <v>18438</v>
      </c>
      <c r="Q4200">
        <v>5</v>
      </c>
      <c r="R4200">
        <v>4</v>
      </c>
      <c r="S4200">
        <v>6.26</v>
      </c>
      <c r="T4200">
        <v>7.05</v>
      </c>
      <c r="U4200">
        <v>653.82000000000005</v>
      </c>
      <c r="V4200">
        <v>107.53</v>
      </c>
      <c r="W4200">
        <v>7.1</v>
      </c>
      <c r="X4200">
        <v>11.37</v>
      </c>
      <c r="Y4200">
        <v>7.85</v>
      </c>
      <c r="Z4200">
        <v>5</v>
      </c>
      <c r="AA4200" t="s">
        <v>4250</v>
      </c>
      <c r="AB4200">
        <v>2</v>
      </c>
      <c r="AC4200">
        <v>14</v>
      </c>
      <c r="AD4200">
        <v>1.4156666666666671</v>
      </c>
      <c r="AF4200" t="s">
        <v>7949</v>
      </c>
      <c r="AI4200">
        <v>0</v>
      </c>
      <c r="AJ4200">
        <v>0</v>
      </c>
      <c r="AK4200" t="s">
        <v>7960</v>
      </c>
      <c r="AL4200" t="s">
        <v>7960</v>
      </c>
      <c r="AM4200" t="s">
        <v>20019</v>
      </c>
    </row>
    <row r="4201" spans="1:39" x14ac:dyDescent="0.25">
      <c r="A4201" t="s">
        <v>10556</v>
      </c>
      <c r="B4201" t="s">
        <v>4841</v>
      </c>
      <c r="C4201" t="s">
        <v>4842</v>
      </c>
      <c r="D4201">
        <v>115</v>
      </c>
      <c r="E4201" t="s">
        <v>4845</v>
      </c>
      <c r="F4201">
        <v>6.94</v>
      </c>
      <c r="K4201" t="s">
        <v>6860</v>
      </c>
      <c r="L4201" t="s">
        <v>6861</v>
      </c>
      <c r="M4201" t="s">
        <v>15149</v>
      </c>
      <c r="N4201">
        <v>9</v>
      </c>
      <c r="O4201" t="s">
        <v>15525</v>
      </c>
      <c r="P4201" t="s">
        <v>18208</v>
      </c>
      <c r="Q4201">
        <v>5</v>
      </c>
      <c r="R4201">
        <v>2</v>
      </c>
      <c r="S4201">
        <v>2.3199999999999998</v>
      </c>
      <c r="T4201">
        <v>2.33</v>
      </c>
      <c r="U4201">
        <v>371.83</v>
      </c>
      <c r="V4201">
        <v>100.68</v>
      </c>
      <c r="W4201">
        <v>2.0299999999999998</v>
      </c>
      <c r="X4201">
        <v>11.12</v>
      </c>
      <c r="Y4201">
        <v>5.28</v>
      </c>
      <c r="Z4201">
        <v>2</v>
      </c>
      <c r="AA4201" t="s">
        <v>4250</v>
      </c>
      <c r="AB4201">
        <v>0</v>
      </c>
      <c r="AC4201">
        <v>3</v>
      </c>
      <c r="AD4201">
        <v>4.8994999999999997</v>
      </c>
      <c r="AF4201" t="s">
        <v>7949</v>
      </c>
      <c r="AI4201">
        <v>0</v>
      </c>
      <c r="AJ4201">
        <v>0</v>
      </c>
      <c r="AK4201" t="s">
        <v>19951</v>
      </c>
      <c r="AL4201" t="s">
        <v>19951</v>
      </c>
      <c r="AM4201" t="s">
        <v>20019</v>
      </c>
    </row>
    <row r="4202" spans="1:39" x14ac:dyDescent="0.25">
      <c r="A4202" t="s">
        <v>10787</v>
      </c>
      <c r="B4202" t="s">
        <v>4841</v>
      </c>
      <c r="C4202" t="s">
        <v>4842</v>
      </c>
      <c r="D4202">
        <v>115</v>
      </c>
      <c r="E4202" t="s">
        <v>4845</v>
      </c>
      <c r="F4202">
        <v>6.94</v>
      </c>
      <c r="I4202" t="s">
        <v>13931</v>
      </c>
      <c r="K4202" t="s">
        <v>6860</v>
      </c>
      <c r="L4202" t="s">
        <v>6861</v>
      </c>
      <c r="M4202" t="s">
        <v>15042</v>
      </c>
      <c r="N4202">
        <v>9</v>
      </c>
      <c r="O4202" t="s">
        <v>15389</v>
      </c>
      <c r="P4202" t="s">
        <v>18439</v>
      </c>
      <c r="Q4202">
        <v>6</v>
      </c>
      <c r="R4202">
        <v>1</v>
      </c>
      <c r="S4202">
        <v>1.08</v>
      </c>
      <c r="T4202">
        <v>1.0900000000000001</v>
      </c>
      <c r="U4202">
        <v>428.53</v>
      </c>
      <c r="V4202">
        <v>80.81</v>
      </c>
      <c r="W4202">
        <v>3.26</v>
      </c>
      <c r="Y4202">
        <v>4.49</v>
      </c>
      <c r="Z4202">
        <v>2</v>
      </c>
      <c r="AA4202" t="s">
        <v>4250</v>
      </c>
      <c r="AB4202">
        <v>0</v>
      </c>
      <c r="AC4202">
        <v>4</v>
      </c>
      <c r="AD4202">
        <v>5.3438333333333334</v>
      </c>
      <c r="AF4202" t="s">
        <v>7949</v>
      </c>
      <c r="AI4202">
        <v>0</v>
      </c>
      <c r="AJ4202">
        <v>0</v>
      </c>
      <c r="AM4202" t="s">
        <v>20019</v>
      </c>
    </row>
    <row r="4203" spans="1:39" x14ac:dyDescent="0.25">
      <c r="A4203" t="s">
        <v>10787</v>
      </c>
      <c r="B4203" t="s">
        <v>4841</v>
      </c>
      <c r="C4203" t="s">
        <v>4842</v>
      </c>
      <c r="D4203">
        <v>115</v>
      </c>
      <c r="E4203" t="s">
        <v>4845</v>
      </c>
      <c r="F4203">
        <v>6.94</v>
      </c>
      <c r="I4203" t="s">
        <v>13932</v>
      </c>
      <c r="K4203" t="s">
        <v>6860</v>
      </c>
      <c r="M4203" t="s">
        <v>15002</v>
      </c>
      <c r="N4203">
        <v>8</v>
      </c>
      <c r="O4203" t="s">
        <v>15332</v>
      </c>
      <c r="P4203" t="s">
        <v>18439</v>
      </c>
      <c r="Q4203">
        <v>6</v>
      </c>
      <c r="R4203">
        <v>1</v>
      </c>
      <c r="S4203">
        <v>1.08</v>
      </c>
      <c r="T4203">
        <v>1.0900000000000001</v>
      </c>
      <c r="U4203">
        <v>428.53</v>
      </c>
      <c r="V4203">
        <v>80.81</v>
      </c>
      <c r="W4203">
        <v>3.26</v>
      </c>
      <c r="Y4203">
        <v>4.49</v>
      </c>
      <c r="Z4203">
        <v>2</v>
      </c>
      <c r="AA4203" t="s">
        <v>4250</v>
      </c>
      <c r="AB4203">
        <v>0</v>
      </c>
      <c r="AC4203">
        <v>4</v>
      </c>
      <c r="AD4203">
        <v>5.3438333333333334</v>
      </c>
      <c r="AF4203" t="s">
        <v>7949</v>
      </c>
      <c r="AI4203">
        <v>0</v>
      </c>
      <c r="AJ4203">
        <v>0</v>
      </c>
      <c r="AM4203" t="s">
        <v>20019</v>
      </c>
    </row>
    <row r="4204" spans="1:39" x14ac:dyDescent="0.25">
      <c r="A4204" t="s">
        <v>10788</v>
      </c>
      <c r="B4204" t="s">
        <v>4841</v>
      </c>
      <c r="C4204" t="s">
        <v>4842</v>
      </c>
      <c r="D4204">
        <v>115.4</v>
      </c>
      <c r="E4204" t="s">
        <v>4845</v>
      </c>
      <c r="F4204">
        <v>6.94</v>
      </c>
      <c r="I4204" t="s">
        <v>13933</v>
      </c>
      <c r="K4204" t="s">
        <v>6860</v>
      </c>
      <c r="L4204" t="s">
        <v>6861</v>
      </c>
      <c r="M4204" t="s">
        <v>14987</v>
      </c>
      <c r="N4204">
        <v>9</v>
      </c>
      <c r="O4204" t="s">
        <v>15311</v>
      </c>
      <c r="P4204" t="s">
        <v>18440</v>
      </c>
      <c r="Q4204">
        <v>7</v>
      </c>
      <c r="R4204">
        <v>2</v>
      </c>
      <c r="S4204">
        <v>2.48</v>
      </c>
      <c r="T4204">
        <v>2.4900000000000002</v>
      </c>
      <c r="U4204">
        <v>421.38</v>
      </c>
      <c r="V4204">
        <v>111.72</v>
      </c>
      <c r="W4204">
        <v>2.46</v>
      </c>
      <c r="X4204">
        <v>8.94</v>
      </c>
      <c r="Y4204">
        <v>4.17</v>
      </c>
      <c r="Z4204">
        <v>2</v>
      </c>
      <c r="AA4204" t="s">
        <v>4250</v>
      </c>
      <c r="AB4204">
        <v>0</v>
      </c>
      <c r="AC4204">
        <v>6</v>
      </c>
      <c r="AD4204">
        <v>4.0975714285714284</v>
      </c>
      <c r="AF4204" t="s">
        <v>7949</v>
      </c>
      <c r="AI4204">
        <v>0</v>
      </c>
      <c r="AJ4204">
        <v>0</v>
      </c>
      <c r="AM4204" t="s">
        <v>20019</v>
      </c>
    </row>
    <row r="4205" spans="1:39" x14ac:dyDescent="0.25">
      <c r="A4205" t="s">
        <v>10789</v>
      </c>
      <c r="B4205" t="s">
        <v>4841</v>
      </c>
      <c r="C4205" t="s">
        <v>4842</v>
      </c>
      <c r="D4205">
        <v>116</v>
      </c>
      <c r="E4205" t="s">
        <v>4845</v>
      </c>
      <c r="F4205">
        <v>6.94</v>
      </c>
      <c r="K4205" t="s">
        <v>6860</v>
      </c>
      <c r="L4205" t="s">
        <v>6861</v>
      </c>
      <c r="M4205" t="s">
        <v>15202</v>
      </c>
      <c r="N4205">
        <v>9</v>
      </c>
      <c r="O4205" t="s">
        <v>15592</v>
      </c>
      <c r="P4205" t="s">
        <v>18441</v>
      </c>
      <c r="Q4205">
        <v>5</v>
      </c>
      <c r="R4205">
        <v>1</v>
      </c>
      <c r="S4205">
        <v>5.28</v>
      </c>
      <c r="T4205">
        <v>5.84</v>
      </c>
      <c r="U4205">
        <v>596.66999999999996</v>
      </c>
      <c r="V4205">
        <v>71.78</v>
      </c>
      <c r="W4205">
        <v>6.89</v>
      </c>
      <c r="Y4205">
        <v>7.82</v>
      </c>
      <c r="Z4205">
        <v>5</v>
      </c>
      <c r="AA4205" t="s">
        <v>4250</v>
      </c>
      <c r="AB4205">
        <v>2</v>
      </c>
      <c r="AC4205">
        <v>13</v>
      </c>
      <c r="AD4205">
        <v>2.833333333333333</v>
      </c>
      <c r="AF4205" t="s">
        <v>7949</v>
      </c>
      <c r="AI4205">
        <v>0</v>
      </c>
      <c r="AJ4205">
        <v>0</v>
      </c>
      <c r="AK4205" t="s">
        <v>19985</v>
      </c>
      <c r="AL4205" t="s">
        <v>19985</v>
      </c>
      <c r="AM4205" t="s">
        <v>20019</v>
      </c>
    </row>
    <row r="4206" spans="1:39" x14ac:dyDescent="0.25">
      <c r="A4206" t="s">
        <v>8816</v>
      </c>
      <c r="B4206" t="s">
        <v>4841</v>
      </c>
      <c r="C4206" t="s">
        <v>4842</v>
      </c>
      <c r="D4206">
        <v>116</v>
      </c>
      <c r="E4206" t="s">
        <v>4845</v>
      </c>
      <c r="F4206">
        <v>6.94</v>
      </c>
      <c r="K4206" t="s">
        <v>6860</v>
      </c>
      <c r="L4206" t="s">
        <v>6861</v>
      </c>
      <c r="M4206" t="s">
        <v>15164</v>
      </c>
      <c r="N4206">
        <v>9</v>
      </c>
      <c r="O4206" t="s">
        <v>15545</v>
      </c>
      <c r="P4206" t="s">
        <v>16468</v>
      </c>
      <c r="Q4206">
        <v>6</v>
      </c>
      <c r="R4206">
        <v>3</v>
      </c>
      <c r="S4206">
        <v>3.96</v>
      </c>
      <c r="T4206">
        <v>4</v>
      </c>
      <c r="U4206">
        <v>532.6</v>
      </c>
      <c r="V4206">
        <v>101.65</v>
      </c>
      <c r="W4206">
        <v>3.75</v>
      </c>
      <c r="X4206">
        <v>13.47</v>
      </c>
      <c r="Y4206">
        <v>6.46</v>
      </c>
      <c r="Z4206">
        <v>2</v>
      </c>
      <c r="AA4206" t="s">
        <v>4250</v>
      </c>
      <c r="AB4206">
        <v>1</v>
      </c>
      <c r="AC4206">
        <v>7</v>
      </c>
      <c r="AD4206">
        <v>2.2983333333333329</v>
      </c>
      <c r="AF4206" t="s">
        <v>7949</v>
      </c>
      <c r="AI4206">
        <v>0</v>
      </c>
      <c r="AJ4206">
        <v>0</v>
      </c>
      <c r="AK4206" t="s">
        <v>19881</v>
      </c>
      <c r="AL4206" t="s">
        <v>19881</v>
      </c>
      <c r="AM4206" t="s">
        <v>20019</v>
      </c>
    </row>
    <row r="4207" spans="1:39" x14ac:dyDescent="0.25">
      <c r="A4207" t="s">
        <v>10790</v>
      </c>
      <c r="B4207" t="s">
        <v>4841</v>
      </c>
      <c r="C4207" t="s">
        <v>4842</v>
      </c>
      <c r="D4207">
        <v>116</v>
      </c>
      <c r="E4207" t="s">
        <v>4845</v>
      </c>
      <c r="F4207">
        <v>6.94</v>
      </c>
      <c r="K4207" t="s">
        <v>6860</v>
      </c>
      <c r="L4207" t="s">
        <v>6861</v>
      </c>
      <c r="M4207" t="s">
        <v>15065</v>
      </c>
      <c r="N4207">
        <v>9</v>
      </c>
      <c r="O4207" t="s">
        <v>15418</v>
      </c>
      <c r="P4207" t="s">
        <v>18442</v>
      </c>
      <c r="Q4207">
        <v>5</v>
      </c>
      <c r="R4207">
        <v>3</v>
      </c>
      <c r="S4207">
        <v>0.16</v>
      </c>
      <c r="T4207">
        <v>0.18</v>
      </c>
      <c r="U4207">
        <v>466.55</v>
      </c>
      <c r="V4207">
        <v>95.5</v>
      </c>
      <c r="W4207">
        <v>2.19</v>
      </c>
      <c r="X4207">
        <v>13.81</v>
      </c>
      <c r="Y4207">
        <v>6.05</v>
      </c>
      <c r="Z4207">
        <v>2</v>
      </c>
      <c r="AA4207" t="s">
        <v>4250</v>
      </c>
      <c r="AB4207">
        <v>0</v>
      </c>
      <c r="AC4207">
        <v>8</v>
      </c>
      <c r="AD4207">
        <v>4.222261904761905</v>
      </c>
      <c r="AF4207" t="s">
        <v>7949</v>
      </c>
      <c r="AI4207">
        <v>0</v>
      </c>
      <c r="AJ4207">
        <v>0</v>
      </c>
      <c r="AK4207" t="s">
        <v>19915</v>
      </c>
      <c r="AL4207" t="s">
        <v>19915</v>
      </c>
      <c r="AM4207" t="s">
        <v>20019</v>
      </c>
    </row>
    <row r="4208" spans="1:39" x14ac:dyDescent="0.25">
      <c r="A4208" t="s">
        <v>9079</v>
      </c>
      <c r="B4208" t="s">
        <v>4841</v>
      </c>
      <c r="C4208" t="s">
        <v>4842</v>
      </c>
      <c r="D4208">
        <v>116</v>
      </c>
      <c r="E4208" t="s">
        <v>4845</v>
      </c>
      <c r="F4208">
        <v>6.94</v>
      </c>
      <c r="K4208" t="s">
        <v>6860</v>
      </c>
      <c r="L4208" t="s">
        <v>6861</v>
      </c>
      <c r="M4208" t="s">
        <v>15157</v>
      </c>
      <c r="N4208">
        <v>9</v>
      </c>
      <c r="O4208" t="s">
        <v>15535</v>
      </c>
      <c r="P4208" t="s">
        <v>16731</v>
      </c>
      <c r="Q4208">
        <v>6</v>
      </c>
      <c r="R4208">
        <v>1</v>
      </c>
      <c r="S4208">
        <v>2.78</v>
      </c>
      <c r="T4208">
        <v>2.78</v>
      </c>
      <c r="U4208">
        <v>397.42</v>
      </c>
      <c r="V4208">
        <v>73.64</v>
      </c>
      <c r="W4208">
        <v>3.63</v>
      </c>
      <c r="Y4208">
        <v>3.55</v>
      </c>
      <c r="Z4208">
        <v>2</v>
      </c>
      <c r="AA4208" t="s">
        <v>4250</v>
      </c>
      <c r="AB4208">
        <v>0</v>
      </c>
      <c r="AC4208">
        <v>3</v>
      </c>
      <c r="AD4208">
        <v>5.176047619047619</v>
      </c>
      <c r="AF4208" t="s">
        <v>7949</v>
      </c>
      <c r="AI4208">
        <v>0</v>
      </c>
      <c r="AJ4208">
        <v>0</v>
      </c>
      <c r="AK4208" t="s">
        <v>19893</v>
      </c>
      <c r="AL4208" t="s">
        <v>19893</v>
      </c>
      <c r="AM4208" t="s">
        <v>20019</v>
      </c>
    </row>
    <row r="4209" spans="1:39" x14ac:dyDescent="0.25">
      <c r="A4209" t="s">
        <v>10791</v>
      </c>
      <c r="B4209" t="s">
        <v>4841</v>
      </c>
      <c r="C4209" t="s">
        <v>4842</v>
      </c>
      <c r="D4209">
        <v>116</v>
      </c>
      <c r="E4209" t="s">
        <v>4845</v>
      </c>
      <c r="F4209">
        <v>6.94</v>
      </c>
      <c r="I4209" t="s">
        <v>13934</v>
      </c>
      <c r="K4209" t="s">
        <v>6860</v>
      </c>
      <c r="L4209" t="s">
        <v>6861</v>
      </c>
      <c r="M4209" t="s">
        <v>15211</v>
      </c>
      <c r="N4209">
        <v>8</v>
      </c>
      <c r="O4209" t="s">
        <v>15605</v>
      </c>
      <c r="P4209" t="s">
        <v>18443</v>
      </c>
      <c r="Q4209">
        <v>4</v>
      </c>
      <c r="R4209">
        <v>1</v>
      </c>
      <c r="S4209">
        <v>3.84</v>
      </c>
      <c r="T4209">
        <v>3.84</v>
      </c>
      <c r="U4209">
        <v>338.42</v>
      </c>
      <c r="V4209">
        <v>47.61</v>
      </c>
      <c r="W4209">
        <v>3.28</v>
      </c>
      <c r="Y4209">
        <v>4.62</v>
      </c>
      <c r="Z4209">
        <v>1</v>
      </c>
      <c r="AA4209" t="s">
        <v>4250</v>
      </c>
      <c r="AB4209">
        <v>0</v>
      </c>
      <c r="AC4209">
        <v>2</v>
      </c>
      <c r="AD4209">
        <v>4.4933333333333341</v>
      </c>
      <c r="AF4209" t="s">
        <v>7949</v>
      </c>
      <c r="AI4209">
        <v>0</v>
      </c>
      <c r="AJ4209">
        <v>0</v>
      </c>
      <c r="AM4209" t="s">
        <v>20019</v>
      </c>
    </row>
    <row r="4210" spans="1:39" x14ac:dyDescent="0.25">
      <c r="A4210" t="s">
        <v>10792</v>
      </c>
      <c r="B4210" t="s">
        <v>4841</v>
      </c>
      <c r="C4210" t="s">
        <v>4842</v>
      </c>
      <c r="D4210">
        <v>117</v>
      </c>
      <c r="E4210" t="s">
        <v>4845</v>
      </c>
      <c r="F4210">
        <v>6.93</v>
      </c>
      <c r="I4210" t="s">
        <v>13935</v>
      </c>
      <c r="K4210" t="s">
        <v>6860</v>
      </c>
      <c r="L4210" t="s">
        <v>6861</v>
      </c>
      <c r="M4210" t="s">
        <v>14979</v>
      </c>
      <c r="N4210">
        <v>8</v>
      </c>
      <c r="O4210" t="s">
        <v>15302</v>
      </c>
      <c r="P4210" t="s">
        <v>18444</v>
      </c>
      <c r="Q4210">
        <v>5</v>
      </c>
      <c r="R4210">
        <v>2</v>
      </c>
      <c r="S4210">
        <v>3.02</v>
      </c>
      <c r="T4210">
        <v>3.02</v>
      </c>
      <c r="U4210">
        <v>430.79</v>
      </c>
      <c r="V4210">
        <v>89.6</v>
      </c>
      <c r="W4210">
        <v>3.82</v>
      </c>
      <c r="X4210">
        <v>11.08</v>
      </c>
      <c r="Y4210">
        <v>3.85</v>
      </c>
      <c r="Z4210">
        <v>2</v>
      </c>
      <c r="AA4210" t="s">
        <v>4250</v>
      </c>
      <c r="AB4210">
        <v>0</v>
      </c>
      <c r="AC4210">
        <v>4</v>
      </c>
      <c r="AD4210">
        <v>4.4743571428571416</v>
      </c>
      <c r="AF4210" t="s">
        <v>7949</v>
      </c>
      <c r="AI4210">
        <v>0</v>
      </c>
      <c r="AJ4210">
        <v>0</v>
      </c>
      <c r="AM4210" t="s">
        <v>20019</v>
      </c>
    </row>
    <row r="4211" spans="1:39" x14ac:dyDescent="0.25">
      <c r="A4211" t="s">
        <v>10793</v>
      </c>
      <c r="B4211" t="s">
        <v>4841</v>
      </c>
      <c r="C4211" t="s">
        <v>4842</v>
      </c>
      <c r="D4211">
        <v>117</v>
      </c>
      <c r="E4211" t="s">
        <v>4845</v>
      </c>
      <c r="F4211">
        <v>6.93</v>
      </c>
      <c r="K4211" t="s">
        <v>6860</v>
      </c>
      <c r="L4211" t="s">
        <v>6861</v>
      </c>
      <c r="M4211" t="s">
        <v>6865</v>
      </c>
      <c r="N4211">
        <v>9</v>
      </c>
      <c r="O4211" t="s">
        <v>15390</v>
      </c>
      <c r="P4211" t="s">
        <v>18445</v>
      </c>
      <c r="Q4211">
        <v>6</v>
      </c>
      <c r="R4211">
        <v>4</v>
      </c>
      <c r="S4211">
        <v>2.58</v>
      </c>
      <c r="T4211">
        <v>2.82</v>
      </c>
      <c r="U4211">
        <v>639.79</v>
      </c>
      <c r="V4211">
        <v>136.71</v>
      </c>
      <c r="W4211">
        <v>3.42</v>
      </c>
      <c r="X4211">
        <v>13.68</v>
      </c>
      <c r="Y4211">
        <v>7.27</v>
      </c>
      <c r="Z4211">
        <v>3</v>
      </c>
      <c r="AA4211" t="s">
        <v>4250</v>
      </c>
      <c r="AB4211">
        <v>1</v>
      </c>
      <c r="AC4211">
        <v>15</v>
      </c>
      <c r="AD4211">
        <v>2.71</v>
      </c>
      <c r="AF4211" t="s">
        <v>7949</v>
      </c>
      <c r="AI4211">
        <v>0</v>
      </c>
      <c r="AJ4211">
        <v>0</v>
      </c>
      <c r="AK4211" t="s">
        <v>19903</v>
      </c>
      <c r="AL4211" t="s">
        <v>19903</v>
      </c>
      <c r="AM4211" t="s">
        <v>20019</v>
      </c>
    </row>
    <row r="4212" spans="1:39" x14ac:dyDescent="0.25">
      <c r="A4212" t="s">
        <v>10018</v>
      </c>
      <c r="B4212" t="s">
        <v>4841</v>
      </c>
      <c r="C4212" t="s">
        <v>4842</v>
      </c>
      <c r="D4212">
        <v>117</v>
      </c>
      <c r="E4212" t="s">
        <v>4845</v>
      </c>
      <c r="F4212">
        <v>6.93</v>
      </c>
      <c r="K4212" t="s">
        <v>6860</v>
      </c>
      <c r="L4212" t="s">
        <v>6861</v>
      </c>
      <c r="M4212" t="s">
        <v>15101</v>
      </c>
      <c r="N4212">
        <v>9</v>
      </c>
      <c r="O4212" t="s">
        <v>15465</v>
      </c>
      <c r="P4212" t="s">
        <v>17670</v>
      </c>
      <c r="Q4212">
        <v>8</v>
      </c>
      <c r="R4212">
        <v>4</v>
      </c>
      <c r="S4212">
        <v>2.13</v>
      </c>
      <c r="T4212">
        <v>3.2</v>
      </c>
      <c r="U4212">
        <v>630.71</v>
      </c>
      <c r="V4212">
        <v>140.56</v>
      </c>
      <c r="W4212">
        <v>3.59</v>
      </c>
      <c r="X4212">
        <v>10.96</v>
      </c>
      <c r="Y4212">
        <v>8.3800000000000008</v>
      </c>
      <c r="Z4212">
        <v>3</v>
      </c>
      <c r="AA4212" t="s">
        <v>4250</v>
      </c>
      <c r="AB4212">
        <v>1</v>
      </c>
      <c r="AC4212">
        <v>12</v>
      </c>
      <c r="AD4212">
        <v>2.645</v>
      </c>
      <c r="AF4212" t="s">
        <v>7949</v>
      </c>
      <c r="AI4212">
        <v>0</v>
      </c>
      <c r="AJ4212">
        <v>0</v>
      </c>
      <c r="AK4212" t="s">
        <v>19864</v>
      </c>
      <c r="AL4212" t="s">
        <v>19864</v>
      </c>
      <c r="AM4212" t="s">
        <v>20019</v>
      </c>
    </row>
    <row r="4213" spans="1:39" x14ac:dyDescent="0.25">
      <c r="A4213" t="s">
        <v>5452</v>
      </c>
      <c r="B4213" t="s">
        <v>4841</v>
      </c>
      <c r="C4213" t="s">
        <v>4842</v>
      </c>
      <c r="D4213">
        <v>117</v>
      </c>
      <c r="E4213" t="s">
        <v>4845</v>
      </c>
      <c r="F4213">
        <v>6.93</v>
      </c>
      <c r="I4213" t="s">
        <v>6356</v>
      </c>
      <c r="K4213" t="s">
        <v>6860</v>
      </c>
      <c r="L4213" t="s">
        <v>6861</v>
      </c>
      <c r="M4213" t="s">
        <v>6890</v>
      </c>
      <c r="N4213">
        <v>9</v>
      </c>
      <c r="O4213" t="s">
        <v>6949</v>
      </c>
      <c r="P4213" t="s">
        <v>7178</v>
      </c>
      <c r="Q4213">
        <v>7</v>
      </c>
      <c r="R4213">
        <v>1</v>
      </c>
      <c r="S4213">
        <v>3.26</v>
      </c>
      <c r="T4213">
        <v>3.27</v>
      </c>
      <c r="U4213">
        <v>462.89</v>
      </c>
      <c r="V4213">
        <v>96.94</v>
      </c>
      <c r="W4213">
        <v>2.41</v>
      </c>
      <c r="Y4213">
        <v>5.79</v>
      </c>
      <c r="Z4213">
        <v>2</v>
      </c>
      <c r="AA4213" t="s">
        <v>4250</v>
      </c>
      <c r="AB4213">
        <v>0</v>
      </c>
      <c r="AC4213">
        <v>4</v>
      </c>
      <c r="AD4213">
        <v>4.1020714285714286</v>
      </c>
      <c r="AF4213" t="s">
        <v>7949</v>
      </c>
      <c r="AI4213">
        <v>0</v>
      </c>
      <c r="AJ4213">
        <v>0</v>
      </c>
      <c r="AM4213" t="s">
        <v>20019</v>
      </c>
    </row>
    <row r="4214" spans="1:39" x14ac:dyDescent="0.25">
      <c r="A4214" t="s">
        <v>10794</v>
      </c>
      <c r="B4214" t="s">
        <v>4841</v>
      </c>
      <c r="C4214" t="s">
        <v>4842</v>
      </c>
      <c r="D4214">
        <v>117.35</v>
      </c>
      <c r="E4214" t="s">
        <v>4845</v>
      </c>
      <c r="F4214">
        <v>6.93</v>
      </c>
      <c r="I4214" t="s">
        <v>13936</v>
      </c>
      <c r="K4214" t="s">
        <v>6860</v>
      </c>
      <c r="L4214" t="s">
        <v>6861</v>
      </c>
      <c r="M4214" t="s">
        <v>14987</v>
      </c>
      <c r="N4214">
        <v>9</v>
      </c>
      <c r="O4214" t="s">
        <v>15311</v>
      </c>
      <c r="P4214" t="s">
        <v>18446</v>
      </c>
      <c r="Q4214">
        <v>7</v>
      </c>
      <c r="R4214">
        <v>2</v>
      </c>
      <c r="S4214">
        <v>1.92</v>
      </c>
      <c r="T4214">
        <v>1.92</v>
      </c>
      <c r="U4214">
        <v>447.39</v>
      </c>
      <c r="V4214">
        <v>94.65</v>
      </c>
      <c r="W4214">
        <v>3.85</v>
      </c>
      <c r="Y4214">
        <v>4.1900000000000004</v>
      </c>
      <c r="Z4214">
        <v>3</v>
      </c>
      <c r="AA4214" t="s">
        <v>4250</v>
      </c>
      <c r="AB4214">
        <v>0</v>
      </c>
      <c r="AC4214">
        <v>5</v>
      </c>
      <c r="AD4214">
        <v>4.7207857142857144</v>
      </c>
      <c r="AF4214" t="s">
        <v>7949</v>
      </c>
      <c r="AI4214">
        <v>0</v>
      </c>
      <c r="AJ4214">
        <v>0</v>
      </c>
      <c r="AM4214" t="s">
        <v>20019</v>
      </c>
    </row>
    <row r="4215" spans="1:39" x14ac:dyDescent="0.25">
      <c r="A4215" t="s">
        <v>10795</v>
      </c>
      <c r="B4215" t="s">
        <v>4841</v>
      </c>
      <c r="C4215" t="s">
        <v>4842</v>
      </c>
      <c r="D4215">
        <v>117.5</v>
      </c>
      <c r="E4215" t="s">
        <v>4845</v>
      </c>
      <c r="F4215">
        <v>6.93</v>
      </c>
      <c r="I4215" t="s">
        <v>13937</v>
      </c>
      <c r="K4215" t="s">
        <v>6860</v>
      </c>
      <c r="L4215" t="s">
        <v>6861</v>
      </c>
      <c r="M4215" t="s">
        <v>14987</v>
      </c>
      <c r="N4215">
        <v>9</v>
      </c>
      <c r="O4215" t="s">
        <v>15311</v>
      </c>
      <c r="P4215" t="s">
        <v>18447</v>
      </c>
      <c r="Q4215">
        <v>6</v>
      </c>
      <c r="R4215">
        <v>2</v>
      </c>
      <c r="S4215">
        <v>3.03</v>
      </c>
      <c r="T4215">
        <v>3.04</v>
      </c>
      <c r="U4215">
        <v>440.81</v>
      </c>
      <c r="V4215">
        <v>98.83</v>
      </c>
      <c r="W4215">
        <v>3.33</v>
      </c>
      <c r="X4215">
        <v>9.17</v>
      </c>
      <c r="Y4215">
        <v>4.17</v>
      </c>
      <c r="Z4215">
        <v>2</v>
      </c>
      <c r="AA4215" t="s">
        <v>4250</v>
      </c>
      <c r="AB4215">
        <v>0</v>
      </c>
      <c r="AC4215">
        <v>5</v>
      </c>
      <c r="AD4215">
        <v>4.0934523809523808</v>
      </c>
      <c r="AF4215" t="s">
        <v>7949</v>
      </c>
      <c r="AI4215">
        <v>0</v>
      </c>
      <c r="AJ4215">
        <v>0</v>
      </c>
      <c r="AM4215" t="s">
        <v>20019</v>
      </c>
    </row>
    <row r="4216" spans="1:39" x14ac:dyDescent="0.25">
      <c r="A4216" t="s">
        <v>10796</v>
      </c>
      <c r="B4216" t="s">
        <v>4841</v>
      </c>
      <c r="C4216" t="s">
        <v>4842</v>
      </c>
      <c r="D4216">
        <v>117.5</v>
      </c>
      <c r="E4216" t="s">
        <v>4845</v>
      </c>
      <c r="F4216">
        <v>6.93</v>
      </c>
      <c r="I4216" t="s">
        <v>13938</v>
      </c>
      <c r="K4216" t="s">
        <v>6860</v>
      </c>
      <c r="L4216" t="s">
        <v>6861</v>
      </c>
      <c r="M4216" t="s">
        <v>14987</v>
      </c>
      <c r="N4216">
        <v>9</v>
      </c>
      <c r="O4216" t="s">
        <v>15311</v>
      </c>
      <c r="P4216" t="s">
        <v>18448</v>
      </c>
      <c r="Q4216">
        <v>6</v>
      </c>
      <c r="R4216">
        <v>2</v>
      </c>
      <c r="S4216">
        <v>2.35</v>
      </c>
      <c r="T4216">
        <v>2.35</v>
      </c>
      <c r="U4216">
        <v>434.42</v>
      </c>
      <c r="V4216">
        <v>98.83</v>
      </c>
      <c r="W4216">
        <v>3.29</v>
      </c>
      <c r="X4216">
        <v>10.3</v>
      </c>
      <c r="Y4216">
        <v>4.43</v>
      </c>
      <c r="Z4216">
        <v>2</v>
      </c>
      <c r="AA4216" t="s">
        <v>4250</v>
      </c>
      <c r="AB4216">
        <v>0</v>
      </c>
      <c r="AC4216">
        <v>5</v>
      </c>
      <c r="AD4216">
        <v>4.4990952380952383</v>
      </c>
      <c r="AF4216" t="s">
        <v>7949</v>
      </c>
      <c r="AI4216">
        <v>0</v>
      </c>
      <c r="AJ4216">
        <v>0</v>
      </c>
      <c r="AM4216" t="s">
        <v>20019</v>
      </c>
    </row>
    <row r="4217" spans="1:39" x14ac:dyDescent="0.25">
      <c r="A4217" t="s">
        <v>10444</v>
      </c>
      <c r="B4217" t="s">
        <v>4841</v>
      </c>
      <c r="C4217" t="s">
        <v>4842</v>
      </c>
      <c r="D4217">
        <v>118</v>
      </c>
      <c r="E4217" t="s">
        <v>4845</v>
      </c>
      <c r="F4217">
        <v>6.93</v>
      </c>
      <c r="K4217" t="s">
        <v>6860</v>
      </c>
      <c r="L4217" t="s">
        <v>6861</v>
      </c>
      <c r="M4217" t="s">
        <v>15026</v>
      </c>
      <c r="N4217">
        <v>9</v>
      </c>
      <c r="O4217" t="s">
        <v>15368</v>
      </c>
      <c r="P4217" t="s">
        <v>18096</v>
      </c>
      <c r="Q4217">
        <v>6</v>
      </c>
      <c r="R4217">
        <v>3</v>
      </c>
      <c r="S4217">
        <v>2.39</v>
      </c>
      <c r="T4217">
        <v>2.56</v>
      </c>
      <c r="U4217">
        <v>508.64</v>
      </c>
      <c r="V4217">
        <v>103.67</v>
      </c>
      <c r="W4217">
        <v>1.91</v>
      </c>
      <c r="X4217">
        <v>13.76</v>
      </c>
      <c r="Y4217">
        <v>7.46</v>
      </c>
      <c r="Z4217">
        <v>3</v>
      </c>
      <c r="AA4217" t="s">
        <v>4250</v>
      </c>
      <c r="AB4217">
        <v>1</v>
      </c>
      <c r="AC4217">
        <v>9</v>
      </c>
      <c r="AD4217">
        <v>3.516</v>
      </c>
      <c r="AF4217" t="s">
        <v>7949</v>
      </c>
      <c r="AI4217">
        <v>0</v>
      </c>
      <c r="AJ4217">
        <v>0</v>
      </c>
      <c r="AK4217" t="s">
        <v>19878</v>
      </c>
      <c r="AL4217" t="s">
        <v>19878</v>
      </c>
      <c r="AM4217" t="s">
        <v>20019</v>
      </c>
    </row>
    <row r="4218" spans="1:39" x14ac:dyDescent="0.25">
      <c r="A4218" t="s">
        <v>9698</v>
      </c>
      <c r="B4218" t="s">
        <v>4841</v>
      </c>
      <c r="C4218" t="s">
        <v>4842</v>
      </c>
      <c r="D4218">
        <v>118</v>
      </c>
      <c r="E4218" t="s">
        <v>4845</v>
      </c>
      <c r="F4218">
        <v>6.93</v>
      </c>
      <c r="K4218" t="s">
        <v>6860</v>
      </c>
      <c r="L4218" t="s">
        <v>6861</v>
      </c>
      <c r="M4218" t="s">
        <v>15164</v>
      </c>
      <c r="N4218">
        <v>9</v>
      </c>
      <c r="O4218" t="s">
        <v>15545</v>
      </c>
      <c r="P4218" t="s">
        <v>17350</v>
      </c>
      <c r="Q4218">
        <v>7</v>
      </c>
      <c r="R4218">
        <v>3</v>
      </c>
      <c r="S4218">
        <v>2.4900000000000002</v>
      </c>
      <c r="T4218">
        <v>2.54</v>
      </c>
      <c r="U4218">
        <v>506.64</v>
      </c>
      <c r="V4218">
        <v>110.88</v>
      </c>
      <c r="W4218">
        <v>2.59</v>
      </c>
      <c r="X4218">
        <v>13.48</v>
      </c>
      <c r="Y4218">
        <v>6.46</v>
      </c>
      <c r="Z4218">
        <v>2</v>
      </c>
      <c r="AA4218" t="s">
        <v>4250</v>
      </c>
      <c r="AB4218">
        <v>1</v>
      </c>
      <c r="AC4218">
        <v>7</v>
      </c>
      <c r="AD4218">
        <v>3.2256666666666671</v>
      </c>
      <c r="AF4218" t="s">
        <v>7949</v>
      </c>
      <c r="AI4218">
        <v>0</v>
      </c>
      <c r="AJ4218">
        <v>0</v>
      </c>
      <c r="AK4218" t="s">
        <v>19881</v>
      </c>
      <c r="AL4218" t="s">
        <v>19881</v>
      </c>
      <c r="AM4218" t="s">
        <v>20019</v>
      </c>
    </row>
    <row r="4219" spans="1:39" x14ac:dyDescent="0.25">
      <c r="A4219" t="s">
        <v>9699</v>
      </c>
      <c r="B4219" t="s">
        <v>4841</v>
      </c>
      <c r="C4219" t="s">
        <v>4842</v>
      </c>
      <c r="D4219">
        <v>118</v>
      </c>
      <c r="E4219" t="s">
        <v>4845</v>
      </c>
      <c r="F4219">
        <v>6.93</v>
      </c>
      <c r="I4219" t="s">
        <v>13939</v>
      </c>
      <c r="K4219" t="s">
        <v>6860</v>
      </c>
      <c r="M4219" t="s">
        <v>15212</v>
      </c>
      <c r="N4219">
        <v>8</v>
      </c>
      <c r="O4219" t="s">
        <v>15606</v>
      </c>
      <c r="P4219" t="s">
        <v>17351</v>
      </c>
      <c r="Q4219">
        <v>4</v>
      </c>
      <c r="R4219">
        <v>1</v>
      </c>
      <c r="S4219">
        <v>4.29</v>
      </c>
      <c r="T4219">
        <v>4.29</v>
      </c>
      <c r="U4219">
        <v>340.44</v>
      </c>
      <c r="V4219">
        <v>47.61</v>
      </c>
      <c r="W4219">
        <v>3.67</v>
      </c>
      <c r="Y4219">
        <v>4.66</v>
      </c>
      <c r="Z4219">
        <v>1</v>
      </c>
      <c r="AA4219" t="s">
        <v>4250</v>
      </c>
      <c r="AB4219">
        <v>0</v>
      </c>
      <c r="AC4219">
        <v>3</v>
      </c>
      <c r="AD4219">
        <v>4.1883333333333326</v>
      </c>
      <c r="AF4219" t="s">
        <v>7949</v>
      </c>
      <c r="AI4219">
        <v>0</v>
      </c>
      <c r="AJ4219">
        <v>0</v>
      </c>
      <c r="AM4219" t="s">
        <v>20019</v>
      </c>
    </row>
    <row r="4220" spans="1:39" x14ac:dyDescent="0.25">
      <c r="A4220" t="s">
        <v>10571</v>
      </c>
      <c r="B4220" t="s">
        <v>4841</v>
      </c>
      <c r="C4220" t="s">
        <v>4842</v>
      </c>
      <c r="D4220">
        <v>118</v>
      </c>
      <c r="E4220" t="s">
        <v>4845</v>
      </c>
      <c r="F4220">
        <v>6.93</v>
      </c>
      <c r="I4220" t="s">
        <v>13940</v>
      </c>
      <c r="K4220" t="s">
        <v>6860</v>
      </c>
      <c r="L4220" t="s">
        <v>6861</v>
      </c>
      <c r="M4220" t="s">
        <v>14979</v>
      </c>
      <c r="N4220">
        <v>8</v>
      </c>
      <c r="O4220" t="s">
        <v>15302</v>
      </c>
      <c r="P4220" t="s">
        <v>18223</v>
      </c>
      <c r="Q4220">
        <v>7</v>
      </c>
      <c r="R4220">
        <v>2</v>
      </c>
      <c r="S4220">
        <v>1.76</v>
      </c>
      <c r="T4220">
        <v>1.79</v>
      </c>
      <c r="U4220">
        <v>459.38</v>
      </c>
      <c r="V4220">
        <v>111.72</v>
      </c>
      <c r="W4220">
        <v>3.21</v>
      </c>
      <c r="X4220">
        <v>8.19</v>
      </c>
      <c r="Y4220">
        <v>4.3499999999999996</v>
      </c>
      <c r="Z4220">
        <v>2</v>
      </c>
      <c r="AA4220" t="s">
        <v>4250</v>
      </c>
      <c r="AB4220">
        <v>0</v>
      </c>
      <c r="AC4220">
        <v>4</v>
      </c>
      <c r="AD4220">
        <v>4.0661428571428573</v>
      </c>
      <c r="AF4220" t="s">
        <v>7949</v>
      </c>
      <c r="AI4220">
        <v>0</v>
      </c>
      <c r="AJ4220">
        <v>0</v>
      </c>
      <c r="AM4220" t="s">
        <v>20019</v>
      </c>
    </row>
    <row r="4221" spans="1:39" x14ac:dyDescent="0.25">
      <c r="A4221" t="s">
        <v>10797</v>
      </c>
      <c r="B4221" t="s">
        <v>4841</v>
      </c>
      <c r="C4221" t="s">
        <v>4842</v>
      </c>
      <c r="D4221">
        <v>118</v>
      </c>
      <c r="E4221" t="s">
        <v>4845</v>
      </c>
      <c r="F4221">
        <v>6.93</v>
      </c>
      <c r="I4221" t="s">
        <v>13941</v>
      </c>
      <c r="K4221" t="s">
        <v>6860</v>
      </c>
      <c r="L4221" t="s">
        <v>6861</v>
      </c>
      <c r="M4221" t="s">
        <v>14979</v>
      </c>
      <c r="N4221">
        <v>8</v>
      </c>
      <c r="O4221" t="s">
        <v>15302</v>
      </c>
      <c r="P4221" t="s">
        <v>18449</v>
      </c>
      <c r="Q4221">
        <v>7</v>
      </c>
      <c r="R4221">
        <v>2</v>
      </c>
      <c r="S4221">
        <v>2.08</v>
      </c>
      <c r="T4221">
        <v>2.08</v>
      </c>
      <c r="U4221">
        <v>506.36</v>
      </c>
      <c r="V4221">
        <v>98.31</v>
      </c>
      <c r="W4221">
        <v>4.76</v>
      </c>
      <c r="Y4221">
        <v>3.65</v>
      </c>
      <c r="Z4221">
        <v>3</v>
      </c>
      <c r="AA4221" t="s">
        <v>4250</v>
      </c>
      <c r="AB4221">
        <v>1</v>
      </c>
      <c r="AC4221">
        <v>4</v>
      </c>
      <c r="AD4221">
        <v>4.1829999999999998</v>
      </c>
      <c r="AF4221" t="s">
        <v>7949</v>
      </c>
      <c r="AI4221">
        <v>0</v>
      </c>
      <c r="AJ4221">
        <v>0</v>
      </c>
      <c r="AM4221" t="s">
        <v>20019</v>
      </c>
    </row>
    <row r="4222" spans="1:39" x14ac:dyDescent="0.25">
      <c r="A4222" t="s">
        <v>5830</v>
      </c>
      <c r="B4222" t="s">
        <v>4841</v>
      </c>
      <c r="C4222" t="s">
        <v>4842</v>
      </c>
      <c r="D4222">
        <v>118</v>
      </c>
      <c r="E4222" t="s">
        <v>4845</v>
      </c>
      <c r="F4222">
        <v>6.93</v>
      </c>
      <c r="I4222" t="s">
        <v>6605</v>
      </c>
      <c r="K4222" t="s">
        <v>6860</v>
      </c>
      <c r="L4222" t="s">
        <v>6861</v>
      </c>
      <c r="M4222" t="s">
        <v>6907</v>
      </c>
      <c r="N4222">
        <v>9</v>
      </c>
      <c r="O4222" t="s">
        <v>6972</v>
      </c>
      <c r="P4222" t="s">
        <v>7556</v>
      </c>
      <c r="Q4222">
        <v>8</v>
      </c>
      <c r="R4222">
        <v>2</v>
      </c>
      <c r="S4222">
        <v>1.65</v>
      </c>
      <c r="T4222">
        <v>1.67</v>
      </c>
      <c r="U4222">
        <v>419.44</v>
      </c>
      <c r="V4222">
        <v>131.85</v>
      </c>
      <c r="W4222">
        <v>1.93</v>
      </c>
      <c r="X4222">
        <v>10.52</v>
      </c>
      <c r="Y4222">
        <v>5.88</v>
      </c>
      <c r="Z4222">
        <v>2</v>
      </c>
      <c r="AA4222" t="s">
        <v>4250</v>
      </c>
      <c r="AB4222">
        <v>0</v>
      </c>
      <c r="AC4222">
        <v>2</v>
      </c>
      <c r="AD4222">
        <v>4.0754285714285716</v>
      </c>
      <c r="AF4222" t="s">
        <v>7949</v>
      </c>
      <c r="AI4222">
        <v>0</v>
      </c>
      <c r="AJ4222">
        <v>0</v>
      </c>
      <c r="AM4222" t="s">
        <v>20019</v>
      </c>
    </row>
    <row r="4223" spans="1:39" x14ac:dyDescent="0.25">
      <c r="A4223" t="s">
        <v>5830</v>
      </c>
      <c r="B4223" t="s">
        <v>4841</v>
      </c>
      <c r="C4223" t="s">
        <v>4842</v>
      </c>
      <c r="D4223">
        <v>118</v>
      </c>
      <c r="E4223" t="s">
        <v>4845</v>
      </c>
      <c r="F4223">
        <v>6.93</v>
      </c>
      <c r="I4223" t="s">
        <v>6606</v>
      </c>
      <c r="K4223" t="s">
        <v>6860</v>
      </c>
      <c r="L4223" t="s">
        <v>6861</v>
      </c>
      <c r="M4223" t="s">
        <v>6908</v>
      </c>
      <c r="N4223">
        <v>8</v>
      </c>
      <c r="O4223" t="s">
        <v>6973</v>
      </c>
      <c r="P4223" t="s">
        <v>7556</v>
      </c>
      <c r="Q4223">
        <v>8</v>
      </c>
      <c r="R4223">
        <v>2</v>
      </c>
      <c r="S4223">
        <v>1.65</v>
      </c>
      <c r="T4223">
        <v>1.67</v>
      </c>
      <c r="U4223">
        <v>419.44</v>
      </c>
      <c r="V4223">
        <v>131.85</v>
      </c>
      <c r="W4223">
        <v>1.93</v>
      </c>
      <c r="X4223">
        <v>10.52</v>
      </c>
      <c r="Y4223">
        <v>5.88</v>
      </c>
      <c r="Z4223">
        <v>2</v>
      </c>
      <c r="AA4223" t="s">
        <v>4250</v>
      </c>
      <c r="AB4223">
        <v>0</v>
      </c>
      <c r="AC4223">
        <v>2</v>
      </c>
      <c r="AD4223">
        <v>4.0754285714285716</v>
      </c>
      <c r="AF4223" t="s">
        <v>7949</v>
      </c>
      <c r="AI4223">
        <v>0</v>
      </c>
      <c r="AJ4223">
        <v>0</v>
      </c>
      <c r="AM4223" t="s">
        <v>20019</v>
      </c>
    </row>
    <row r="4224" spans="1:39" x14ac:dyDescent="0.25">
      <c r="A4224" t="s">
        <v>10798</v>
      </c>
      <c r="B4224" t="s">
        <v>4841</v>
      </c>
      <c r="C4224" t="s">
        <v>4842</v>
      </c>
      <c r="D4224">
        <v>118</v>
      </c>
      <c r="E4224" t="s">
        <v>4845</v>
      </c>
      <c r="F4224">
        <v>6.93</v>
      </c>
      <c r="K4224" t="s">
        <v>6860</v>
      </c>
      <c r="M4224" t="s">
        <v>15148</v>
      </c>
      <c r="N4224">
        <v>8</v>
      </c>
      <c r="O4224" t="s">
        <v>15524</v>
      </c>
      <c r="P4224" t="s">
        <v>18450</v>
      </c>
      <c r="Q4224">
        <v>9</v>
      </c>
      <c r="R4224">
        <v>6</v>
      </c>
      <c r="S4224">
        <v>2.77</v>
      </c>
      <c r="T4224">
        <v>2.77</v>
      </c>
      <c r="U4224">
        <v>698.86</v>
      </c>
      <c r="V4224">
        <v>197.08</v>
      </c>
      <c r="W4224">
        <v>2</v>
      </c>
      <c r="X4224">
        <v>10.84</v>
      </c>
      <c r="Y4224">
        <v>5.15</v>
      </c>
      <c r="Z4224">
        <v>2</v>
      </c>
      <c r="AA4224" t="s">
        <v>4250</v>
      </c>
      <c r="AB4224">
        <v>2</v>
      </c>
      <c r="AC4224">
        <v>18</v>
      </c>
      <c r="AD4224">
        <v>2.6150000000000002</v>
      </c>
      <c r="AF4224" t="s">
        <v>7949</v>
      </c>
      <c r="AI4224">
        <v>0</v>
      </c>
      <c r="AJ4224">
        <v>0</v>
      </c>
      <c r="AK4224" t="s">
        <v>19955</v>
      </c>
      <c r="AL4224" t="s">
        <v>19955</v>
      </c>
      <c r="AM4224" t="s">
        <v>20019</v>
      </c>
    </row>
    <row r="4225" spans="1:39" x14ac:dyDescent="0.25">
      <c r="A4225" t="s">
        <v>10799</v>
      </c>
      <c r="B4225" t="s">
        <v>4841</v>
      </c>
      <c r="C4225" t="s">
        <v>4842</v>
      </c>
      <c r="D4225">
        <v>119</v>
      </c>
      <c r="E4225" t="s">
        <v>4845</v>
      </c>
      <c r="F4225">
        <v>6.92</v>
      </c>
      <c r="I4225" t="s">
        <v>13942</v>
      </c>
      <c r="K4225" t="s">
        <v>6860</v>
      </c>
      <c r="L4225" t="s">
        <v>6861</v>
      </c>
      <c r="M4225" t="s">
        <v>14972</v>
      </c>
      <c r="N4225">
        <v>8</v>
      </c>
      <c r="O4225" t="s">
        <v>15293</v>
      </c>
      <c r="P4225" t="s">
        <v>18451</v>
      </c>
      <c r="Q4225">
        <v>7</v>
      </c>
      <c r="R4225">
        <v>2</v>
      </c>
      <c r="S4225">
        <v>3.87</v>
      </c>
      <c r="T4225">
        <v>3.87</v>
      </c>
      <c r="U4225">
        <v>443.81</v>
      </c>
      <c r="V4225">
        <v>111.72</v>
      </c>
      <c r="W4225">
        <v>3.27</v>
      </c>
      <c r="X4225">
        <v>10.36</v>
      </c>
      <c r="Y4225">
        <v>3.93</v>
      </c>
      <c r="Z4225">
        <v>2</v>
      </c>
      <c r="AA4225" t="s">
        <v>4250</v>
      </c>
      <c r="AB4225">
        <v>0</v>
      </c>
      <c r="AC4225">
        <v>4</v>
      </c>
      <c r="AD4225">
        <v>2.8073571428571431</v>
      </c>
      <c r="AF4225" t="s">
        <v>7949</v>
      </c>
      <c r="AI4225">
        <v>0</v>
      </c>
      <c r="AJ4225">
        <v>0</v>
      </c>
      <c r="AM4225" t="s">
        <v>20019</v>
      </c>
    </row>
    <row r="4226" spans="1:39" x14ac:dyDescent="0.25">
      <c r="A4226" t="s">
        <v>10381</v>
      </c>
      <c r="B4226" t="s">
        <v>4841</v>
      </c>
      <c r="C4226" t="s">
        <v>4842</v>
      </c>
      <c r="D4226">
        <v>119</v>
      </c>
      <c r="E4226" t="s">
        <v>4845</v>
      </c>
      <c r="F4226">
        <v>6.92</v>
      </c>
      <c r="I4226" t="s">
        <v>13943</v>
      </c>
      <c r="K4226" t="s">
        <v>6860</v>
      </c>
      <c r="L4226" t="s">
        <v>6861</v>
      </c>
      <c r="M4226" t="s">
        <v>14972</v>
      </c>
      <c r="N4226">
        <v>8</v>
      </c>
      <c r="O4226" t="s">
        <v>15293</v>
      </c>
      <c r="P4226" t="s">
        <v>18033</v>
      </c>
      <c r="Q4226">
        <v>6</v>
      </c>
      <c r="R4226">
        <v>2</v>
      </c>
      <c r="S4226">
        <v>3.84</v>
      </c>
      <c r="T4226">
        <v>3.84</v>
      </c>
      <c r="U4226">
        <v>453.83</v>
      </c>
      <c r="V4226">
        <v>85.42</v>
      </c>
      <c r="W4226">
        <v>4.8600000000000003</v>
      </c>
      <c r="Y4226">
        <v>4.1500000000000004</v>
      </c>
      <c r="Z4226">
        <v>3</v>
      </c>
      <c r="AA4226" t="s">
        <v>4250</v>
      </c>
      <c r="AB4226">
        <v>0</v>
      </c>
      <c r="AC4226">
        <v>4</v>
      </c>
      <c r="AD4226">
        <v>3.489785714285714</v>
      </c>
      <c r="AF4226" t="s">
        <v>7949</v>
      </c>
      <c r="AI4226">
        <v>0</v>
      </c>
      <c r="AJ4226">
        <v>0</v>
      </c>
      <c r="AM4226" t="s">
        <v>20019</v>
      </c>
    </row>
    <row r="4227" spans="1:39" x14ac:dyDescent="0.25">
      <c r="A4227" t="s">
        <v>9663</v>
      </c>
      <c r="B4227" t="s">
        <v>4841</v>
      </c>
      <c r="C4227" t="s">
        <v>4842</v>
      </c>
      <c r="D4227">
        <v>119</v>
      </c>
      <c r="E4227" t="s">
        <v>4845</v>
      </c>
      <c r="F4227">
        <v>6.92</v>
      </c>
      <c r="I4227" t="s">
        <v>13944</v>
      </c>
      <c r="K4227" t="s">
        <v>6860</v>
      </c>
      <c r="L4227" t="s">
        <v>6861</v>
      </c>
      <c r="M4227" t="s">
        <v>14979</v>
      </c>
      <c r="N4227">
        <v>8</v>
      </c>
      <c r="O4227" t="s">
        <v>15302</v>
      </c>
      <c r="P4227" t="s">
        <v>17315</v>
      </c>
      <c r="Q4227">
        <v>7</v>
      </c>
      <c r="R4227">
        <v>2</v>
      </c>
      <c r="S4227">
        <v>1.87</v>
      </c>
      <c r="T4227">
        <v>1.87</v>
      </c>
      <c r="U4227">
        <v>427.36</v>
      </c>
      <c r="V4227">
        <v>111.72</v>
      </c>
      <c r="W4227">
        <v>2.76</v>
      </c>
      <c r="X4227">
        <v>10.43</v>
      </c>
      <c r="Y4227">
        <v>4.0199999999999996</v>
      </c>
      <c r="Z4227">
        <v>2</v>
      </c>
      <c r="AA4227" t="s">
        <v>4250</v>
      </c>
      <c r="AB4227">
        <v>0</v>
      </c>
      <c r="AC4227">
        <v>4</v>
      </c>
      <c r="AD4227">
        <v>4.2948571428571416</v>
      </c>
      <c r="AF4227" t="s">
        <v>7949</v>
      </c>
      <c r="AI4227">
        <v>0</v>
      </c>
      <c r="AJ4227">
        <v>0</v>
      </c>
      <c r="AM4227" t="s">
        <v>20019</v>
      </c>
    </row>
    <row r="4228" spans="1:39" x14ac:dyDescent="0.25">
      <c r="A4228" t="s">
        <v>10800</v>
      </c>
      <c r="B4228" t="s">
        <v>4841</v>
      </c>
      <c r="C4228" t="s">
        <v>4842</v>
      </c>
      <c r="D4228">
        <v>119</v>
      </c>
      <c r="E4228" t="s">
        <v>4845</v>
      </c>
      <c r="F4228">
        <v>6.92</v>
      </c>
      <c r="K4228" t="s">
        <v>6860</v>
      </c>
      <c r="L4228" t="s">
        <v>6861</v>
      </c>
      <c r="M4228" t="s">
        <v>15027</v>
      </c>
      <c r="N4228">
        <v>9</v>
      </c>
      <c r="O4228" t="s">
        <v>15369</v>
      </c>
      <c r="P4228" t="s">
        <v>18452</v>
      </c>
      <c r="Q4228">
        <v>6</v>
      </c>
      <c r="R4228">
        <v>1</v>
      </c>
      <c r="S4228">
        <v>6.43</v>
      </c>
      <c r="T4228">
        <v>6.44</v>
      </c>
      <c r="U4228">
        <v>618.54</v>
      </c>
      <c r="V4228">
        <v>84.87</v>
      </c>
      <c r="W4228">
        <v>6.87</v>
      </c>
      <c r="X4228">
        <v>11.69</v>
      </c>
      <c r="Y4228">
        <v>5.73</v>
      </c>
      <c r="Z4228">
        <v>5</v>
      </c>
      <c r="AA4228" t="s">
        <v>4250</v>
      </c>
      <c r="AB4228">
        <v>2</v>
      </c>
      <c r="AC4228">
        <v>6</v>
      </c>
      <c r="AD4228">
        <v>2.833333333333333</v>
      </c>
      <c r="AF4228" t="s">
        <v>7949</v>
      </c>
      <c r="AI4228">
        <v>0</v>
      </c>
      <c r="AJ4228">
        <v>0</v>
      </c>
      <c r="AK4228" t="s">
        <v>19891</v>
      </c>
      <c r="AL4228" t="s">
        <v>19891</v>
      </c>
      <c r="AM4228" t="s">
        <v>20019</v>
      </c>
    </row>
    <row r="4229" spans="1:39" x14ac:dyDescent="0.25">
      <c r="A4229" t="s">
        <v>10801</v>
      </c>
      <c r="B4229" t="s">
        <v>4841</v>
      </c>
      <c r="C4229" t="s">
        <v>4842</v>
      </c>
      <c r="D4229">
        <v>119</v>
      </c>
      <c r="E4229" t="s">
        <v>4845</v>
      </c>
      <c r="F4229">
        <v>6.92</v>
      </c>
      <c r="I4229" t="s">
        <v>13945</v>
      </c>
      <c r="K4229" t="s">
        <v>6860</v>
      </c>
      <c r="L4229" t="s">
        <v>6861</v>
      </c>
      <c r="M4229" t="s">
        <v>15122</v>
      </c>
      <c r="N4229">
        <v>9</v>
      </c>
      <c r="O4229" t="s">
        <v>15515</v>
      </c>
      <c r="P4229" t="s">
        <v>18453</v>
      </c>
      <c r="Q4229">
        <v>6</v>
      </c>
      <c r="R4229">
        <v>1</v>
      </c>
      <c r="S4229">
        <v>1.43</v>
      </c>
      <c r="T4229">
        <v>1.43</v>
      </c>
      <c r="U4229">
        <v>391.44</v>
      </c>
      <c r="V4229">
        <v>69.61</v>
      </c>
      <c r="W4229">
        <v>2.7</v>
      </c>
      <c r="Y4229">
        <v>4.45</v>
      </c>
      <c r="Z4229">
        <v>2</v>
      </c>
      <c r="AA4229" t="s">
        <v>4250</v>
      </c>
      <c r="AB4229">
        <v>0</v>
      </c>
      <c r="AC4229">
        <v>2</v>
      </c>
      <c r="AD4229">
        <v>5.6087619047619048</v>
      </c>
      <c r="AF4229" t="s">
        <v>7949</v>
      </c>
      <c r="AI4229">
        <v>0</v>
      </c>
      <c r="AJ4229">
        <v>0</v>
      </c>
      <c r="AM4229" t="s">
        <v>20019</v>
      </c>
    </row>
    <row r="4230" spans="1:39" x14ac:dyDescent="0.25">
      <c r="A4230" t="s">
        <v>10802</v>
      </c>
      <c r="B4230" t="s">
        <v>4841</v>
      </c>
      <c r="C4230" t="s">
        <v>4842</v>
      </c>
      <c r="D4230">
        <v>119.5</v>
      </c>
      <c r="E4230" t="s">
        <v>4845</v>
      </c>
      <c r="F4230">
        <v>6.92</v>
      </c>
      <c r="I4230" t="s">
        <v>13946</v>
      </c>
      <c r="K4230" t="s">
        <v>6860</v>
      </c>
      <c r="L4230" t="s">
        <v>6861</v>
      </c>
      <c r="M4230" t="s">
        <v>14987</v>
      </c>
      <c r="N4230">
        <v>9</v>
      </c>
      <c r="O4230" t="s">
        <v>15311</v>
      </c>
      <c r="P4230" t="s">
        <v>18454</v>
      </c>
      <c r="Q4230">
        <v>6</v>
      </c>
      <c r="R4230">
        <v>2</v>
      </c>
      <c r="S4230">
        <v>0.34</v>
      </c>
      <c r="T4230">
        <v>0.35</v>
      </c>
      <c r="U4230">
        <v>417.8</v>
      </c>
      <c r="V4230">
        <v>113.39</v>
      </c>
      <c r="W4230">
        <v>2.9</v>
      </c>
      <c r="X4230">
        <v>9.31</v>
      </c>
      <c r="Y4230">
        <v>4.55</v>
      </c>
      <c r="Z4230">
        <v>2</v>
      </c>
      <c r="AA4230" t="s">
        <v>4250</v>
      </c>
      <c r="AB4230">
        <v>0</v>
      </c>
      <c r="AC4230">
        <v>4</v>
      </c>
      <c r="AD4230">
        <v>4.3074761904761907</v>
      </c>
      <c r="AF4230" t="s">
        <v>7949</v>
      </c>
      <c r="AI4230">
        <v>0</v>
      </c>
      <c r="AJ4230">
        <v>0</v>
      </c>
      <c r="AM4230" t="s">
        <v>20019</v>
      </c>
    </row>
    <row r="4231" spans="1:39" x14ac:dyDescent="0.25">
      <c r="A4231" t="s">
        <v>10803</v>
      </c>
      <c r="B4231" t="s">
        <v>4841</v>
      </c>
      <c r="C4231" t="s">
        <v>4842</v>
      </c>
      <c r="D4231">
        <v>119.5</v>
      </c>
      <c r="E4231" t="s">
        <v>4845</v>
      </c>
      <c r="F4231">
        <v>6.92</v>
      </c>
      <c r="I4231" t="s">
        <v>13947</v>
      </c>
      <c r="K4231" t="s">
        <v>6860</v>
      </c>
      <c r="L4231" t="s">
        <v>6861</v>
      </c>
      <c r="M4231" t="s">
        <v>14987</v>
      </c>
      <c r="N4231">
        <v>9</v>
      </c>
      <c r="O4231" t="s">
        <v>15311</v>
      </c>
      <c r="P4231" t="s">
        <v>18455</v>
      </c>
      <c r="Q4231">
        <v>6</v>
      </c>
      <c r="R4231">
        <v>2</v>
      </c>
      <c r="S4231">
        <v>2.0299999999999998</v>
      </c>
      <c r="T4231">
        <v>2.0299999999999998</v>
      </c>
      <c r="U4231">
        <v>488.39</v>
      </c>
      <c r="V4231">
        <v>98.83</v>
      </c>
      <c r="W4231">
        <v>3.92</v>
      </c>
      <c r="X4231">
        <v>10.16</v>
      </c>
      <c r="Y4231">
        <v>4.43</v>
      </c>
      <c r="Z4231">
        <v>2</v>
      </c>
      <c r="AA4231" t="s">
        <v>4250</v>
      </c>
      <c r="AB4231">
        <v>0</v>
      </c>
      <c r="AC4231">
        <v>6</v>
      </c>
      <c r="AD4231">
        <v>4.273595238095238</v>
      </c>
      <c r="AF4231" t="s">
        <v>7949</v>
      </c>
      <c r="AI4231">
        <v>0</v>
      </c>
      <c r="AJ4231">
        <v>0</v>
      </c>
      <c r="AM4231" t="s">
        <v>20019</v>
      </c>
    </row>
    <row r="4232" spans="1:39" x14ac:dyDescent="0.25">
      <c r="A4232" t="s">
        <v>8188</v>
      </c>
      <c r="B4232" t="s">
        <v>4841</v>
      </c>
      <c r="C4232" t="s">
        <v>4842</v>
      </c>
      <c r="D4232">
        <v>119.95</v>
      </c>
      <c r="E4232" t="s">
        <v>4845</v>
      </c>
      <c r="F4232">
        <v>6.92</v>
      </c>
      <c r="K4232" t="s">
        <v>6860</v>
      </c>
      <c r="L4232" t="s">
        <v>6861</v>
      </c>
      <c r="M4232" t="s">
        <v>6891</v>
      </c>
      <c r="N4232">
        <v>9</v>
      </c>
      <c r="O4232" t="s">
        <v>15446</v>
      </c>
      <c r="P4232" t="s">
        <v>15841</v>
      </c>
      <c r="Q4232">
        <v>5</v>
      </c>
      <c r="R4232">
        <v>1</v>
      </c>
      <c r="S4232">
        <v>2.82</v>
      </c>
      <c r="T4232">
        <v>2.89</v>
      </c>
      <c r="U4232">
        <v>440.55</v>
      </c>
      <c r="V4232">
        <v>80.81</v>
      </c>
      <c r="W4232">
        <v>4.45</v>
      </c>
      <c r="Y4232">
        <v>6.62</v>
      </c>
      <c r="Z4232">
        <v>3</v>
      </c>
      <c r="AA4232" t="s">
        <v>4250</v>
      </c>
      <c r="AB4232">
        <v>0</v>
      </c>
      <c r="AC4232">
        <v>5</v>
      </c>
      <c r="AD4232">
        <v>4.8479761904761904</v>
      </c>
      <c r="AF4232" t="s">
        <v>7949</v>
      </c>
      <c r="AI4232">
        <v>0</v>
      </c>
      <c r="AJ4232">
        <v>0</v>
      </c>
      <c r="AK4232" t="s">
        <v>19928</v>
      </c>
      <c r="AL4232" t="s">
        <v>19928</v>
      </c>
      <c r="AM4232" t="s">
        <v>20019</v>
      </c>
    </row>
    <row r="4233" spans="1:39" x14ac:dyDescent="0.25">
      <c r="A4233" t="s">
        <v>8162</v>
      </c>
      <c r="B4233" t="s">
        <v>4841</v>
      </c>
      <c r="C4233" t="s">
        <v>4842</v>
      </c>
      <c r="D4233">
        <v>119.95</v>
      </c>
      <c r="E4233" t="s">
        <v>4845</v>
      </c>
      <c r="F4233">
        <v>6.92</v>
      </c>
      <c r="K4233" t="s">
        <v>6860</v>
      </c>
      <c r="L4233" t="s">
        <v>6861</v>
      </c>
      <c r="M4233" t="s">
        <v>6891</v>
      </c>
      <c r="N4233">
        <v>9</v>
      </c>
      <c r="O4233" t="s">
        <v>15446</v>
      </c>
      <c r="P4233" t="s">
        <v>15815</v>
      </c>
      <c r="Q4233">
        <v>5</v>
      </c>
      <c r="R4233">
        <v>1</v>
      </c>
      <c r="S4233">
        <v>0.9</v>
      </c>
      <c r="T4233">
        <v>0.98</v>
      </c>
      <c r="U4233">
        <v>384.44</v>
      </c>
      <c r="V4233">
        <v>80.81</v>
      </c>
      <c r="W4233">
        <v>2.71</v>
      </c>
      <c r="Y4233">
        <v>6.64</v>
      </c>
      <c r="Z4233">
        <v>3</v>
      </c>
      <c r="AA4233" t="s">
        <v>4250</v>
      </c>
      <c r="AB4233">
        <v>0</v>
      </c>
      <c r="AC4233">
        <v>3</v>
      </c>
      <c r="AD4233">
        <v>5.6587619047619047</v>
      </c>
      <c r="AF4233" t="s">
        <v>7949</v>
      </c>
      <c r="AI4233">
        <v>0</v>
      </c>
      <c r="AJ4233">
        <v>0</v>
      </c>
      <c r="AK4233" t="s">
        <v>19928</v>
      </c>
      <c r="AL4233" t="s">
        <v>19928</v>
      </c>
      <c r="AM4233" t="s">
        <v>20019</v>
      </c>
    </row>
    <row r="4234" spans="1:39" x14ac:dyDescent="0.25">
      <c r="A4234" t="s">
        <v>10804</v>
      </c>
      <c r="B4234" t="s">
        <v>4841</v>
      </c>
      <c r="C4234" t="s">
        <v>4842</v>
      </c>
      <c r="D4234">
        <v>120</v>
      </c>
      <c r="E4234" t="s">
        <v>4845</v>
      </c>
      <c r="F4234">
        <v>6.92</v>
      </c>
      <c r="K4234" t="s">
        <v>6860</v>
      </c>
      <c r="L4234" t="s">
        <v>6861</v>
      </c>
      <c r="M4234" t="s">
        <v>15197</v>
      </c>
      <c r="N4234">
        <v>9</v>
      </c>
      <c r="O4234" t="s">
        <v>15586</v>
      </c>
      <c r="P4234" t="s">
        <v>18456</v>
      </c>
      <c r="Q4234">
        <v>7</v>
      </c>
      <c r="R4234">
        <v>4</v>
      </c>
      <c r="S4234">
        <v>9.36</v>
      </c>
      <c r="T4234">
        <v>11.74</v>
      </c>
      <c r="U4234">
        <v>728.72</v>
      </c>
      <c r="V4234">
        <v>128.62</v>
      </c>
      <c r="W4234">
        <v>8.64</v>
      </c>
      <c r="X4234">
        <v>5.84</v>
      </c>
      <c r="Y4234">
        <v>6.9</v>
      </c>
      <c r="Z4234">
        <v>4</v>
      </c>
      <c r="AA4234" t="s">
        <v>4250</v>
      </c>
      <c r="AB4234">
        <v>2</v>
      </c>
      <c r="AC4234">
        <v>12</v>
      </c>
      <c r="AD4234">
        <v>1</v>
      </c>
      <c r="AF4234" t="s">
        <v>7951</v>
      </c>
      <c r="AI4234">
        <v>0</v>
      </c>
      <c r="AJ4234">
        <v>0</v>
      </c>
      <c r="AK4234" t="s">
        <v>19981</v>
      </c>
      <c r="AL4234" t="s">
        <v>19981</v>
      </c>
      <c r="AM4234" t="s">
        <v>20019</v>
      </c>
    </row>
    <row r="4235" spans="1:39" x14ac:dyDescent="0.25">
      <c r="A4235" t="s">
        <v>10805</v>
      </c>
      <c r="B4235" t="s">
        <v>4841</v>
      </c>
      <c r="C4235" t="s">
        <v>4842</v>
      </c>
      <c r="D4235">
        <v>120</v>
      </c>
      <c r="E4235" t="s">
        <v>4845</v>
      </c>
      <c r="F4235">
        <v>6.92</v>
      </c>
      <c r="I4235" t="s">
        <v>13948</v>
      </c>
      <c r="K4235" t="s">
        <v>6860</v>
      </c>
      <c r="L4235" t="s">
        <v>6861</v>
      </c>
      <c r="M4235" t="s">
        <v>15198</v>
      </c>
      <c r="N4235">
        <v>8</v>
      </c>
      <c r="O4235" t="s">
        <v>15587</v>
      </c>
      <c r="P4235" t="s">
        <v>18457</v>
      </c>
      <c r="Q4235">
        <v>7</v>
      </c>
      <c r="R4235">
        <v>4</v>
      </c>
      <c r="S4235">
        <v>9.36</v>
      </c>
      <c r="T4235">
        <v>11.74</v>
      </c>
      <c r="U4235">
        <v>692.26</v>
      </c>
      <c r="V4235">
        <v>128.62</v>
      </c>
      <c r="W4235">
        <v>8.64</v>
      </c>
      <c r="X4235">
        <v>5.84</v>
      </c>
      <c r="Y4235">
        <v>6.9</v>
      </c>
      <c r="Z4235">
        <v>4</v>
      </c>
      <c r="AA4235" t="s">
        <v>4250</v>
      </c>
      <c r="AB4235">
        <v>2</v>
      </c>
      <c r="AC4235">
        <v>12</v>
      </c>
      <c r="AD4235">
        <v>1</v>
      </c>
      <c r="AF4235" t="s">
        <v>7951</v>
      </c>
      <c r="AI4235">
        <v>0</v>
      </c>
      <c r="AJ4235">
        <v>0</v>
      </c>
      <c r="AM4235" t="s">
        <v>20019</v>
      </c>
    </row>
    <row r="4236" spans="1:39" x14ac:dyDescent="0.25">
      <c r="A4236" t="s">
        <v>8205</v>
      </c>
      <c r="B4236" t="s">
        <v>4841</v>
      </c>
      <c r="C4236" t="s">
        <v>4842</v>
      </c>
      <c r="D4236">
        <v>120</v>
      </c>
      <c r="E4236" t="s">
        <v>4845</v>
      </c>
      <c r="F4236">
        <v>6.92</v>
      </c>
      <c r="K4236" t="s">
        <v>6860</v>
      </c>
      <c r="M4236" t="s">
        <v>14973</v>
      </c>
      <c r="N4236">
        <v>8</v>
      </c>
      <c r="O4236" t="s">
        <v>15434</v>
      </c>
      <c r="P4236" t="s">
        <v>15858</v>
      </c>
      <c r="Q4236">
        <v>7</v>
      </c>
      <c r="R4236">
        <v>1</v>
      </c>
      <c r="S4236">
        <v>-0.52</v>
      </c>
      <c r="T4236">
        <v>-0.51</v>
      </c>
      <c r="U4236">
        <v>433.37</v>
      </c>
      <c r="V4236">
        <v>102.29</v>
      </c>
      <c r="W4236">
        <v>2.0699999999999998</v>
      </c>
      <c r="Y4236">
        <v>5.77</v>
      </c>
      <c r="Z4236">
        <v>3</v>
      </c>
      <c r="AA4236" t="s">
        <v>4250</v>
      </c>
      <c r="AB4236">
        <v>0</v>
      </c>
      <c r="AC4236">
        <v>4</v>
      </c>
      <c r="AD4236">
        <v>4.8995952380952366</v>
      </c>
      <c r="AF4236" t="s">
        <v>7949</v>
      </c>
      <c r="AI4236">
        <v>0</v>
      </c>
      <c r="AJ4236">
        <v>0</v>
      </c>
      <c r="AK4236" t="s">
        <v>19834</v>
      </c>
      <c r="AL4236" t="s">
        <v>19834</v>
      </c>
      <c r="AM4236" t="s">
        <v>20019</v>
      </c>
    </row>
    <row r="4237" spans="1:39" x14ac:dyDescent="0.25">
      <c r="A4237" t="s">
        <v>10806</v>
      </c>
      <c r="B4237" t="s">
        <v>4841</v>
      </c>
      <c r="C4237" t="s">
        <v>4842</v>
      </c>
      <c r="D4237">
        <v>120</v>
      </c>
      <c r="E4237" t="s">
        <v>4845</v>
      </c>
      <c r="F4237">
        <v>6.92</v>
      </c>
      <c r="K4237" t="s">
        <v>6860</v>
      </c>
      <c r="L4237" t="s">
        <v>6861</v>
      </c>
      <c r="M4237" t="s">
        <v>14985</v>
      </c>
      <c r="N4237">
        <v>9</v>
      </c>
      <c r="O4237" t="s">
        <v>15594</v>
      </c>
      <c r="P4237" t="s">
        <v>18458</v>
      </c>
      <c r="Q4237">
        <v>5</v>
      </c>
      <c r="R4237">
        <v>5</v>
      </c>
      <c r="S4237">
        <v>2.3199999999999998</v>
      </c>
      <c r="T4237">
        <v>2.3199999999999998</v>
      </c>
      <c r="U4237">
        <v>484.68</v>
      </c>
      <c r="V4237">
        <v>136.63</v>
      </c>
      <c r="W4237">
        <v>1.88</v>
      </c>
      <c r="X4237">
        <v>13.57</v>
      </c>
      <c r="Y4237">
        <v>0</v>
      </c>
      <c r="Z4237">
        <v>0</v>
      </c>
      <c r="AA4237" t="s">
        <v>4250</v>
      </c>
      <c r="AB4237">
        <v>0</v>
      </c>
      <c r="AC4237">
        <v>16</v>
      </c>
      <c r="AD4237">
        <v>2.9494285714285708</v>
      </c>
      <c r="AF4237" t="s">
        <v>7949</v>
      </c>
      <c r="AI4237">
        <v>0</v>
      </c>
      <c r="AJ4237">
        <v>0</v>
      </c>
      <c r="AK4237" t="s">
        <v>19986</v>
      </c>
      <c r="AL4237" t="s">
        <v>19986</v>
      </c>
      <c r="AM4237" t="s">
        <v>20019</v>
      </c>
    </row>
    <row r="4238" spans="1:39" x14ac:dyDescent="0.25">
      <c r="A4238" t="s">
        <v>10806</v>
      </c>
      <c r="B4238" t="s">
        <v>4841</v>
      </c>
      <c r="C4238" t="s">
        <v>4842</v>
      </c>
      <c r="D4238">
        <v>120</v>
      </c>
      <c r="E4238" t="s">
        <v>4845</v>
      </c>
      <c r="F4238">
        <v>6.92</v>
      </c>
      <c r="K4238" t="s">
        <v>6860</v>
      </c>
      <c r="M4238" t="s">
        <v>6865</v>
      </c>
      <c r="N4238">
        <v>8</v>
      </c>
      <c r="O4238" t="s">
        <v>15362</v>
      </c>
      <c r="P4238" t="s">
        <v>18458</v>
      </c>
      <c r="Q4238">
        <v>5</v>
      </c>
      <c r="R4238">
        <v>5</v>
      </c>
      <c r="S4238">
        <v>2.3199999999999998</v>
      </c>
      <c r="T4238">
        <v>2.3199999999999998</v>
      </c>
      <c r="U4238">
        <v>484.68</v>
      </c>
      <c r="V4238">
        <v>136.63</v>
      </c>
      <c r="W4238">
        <v>1.88</v>
      </c>
      <c r="X4238">
        <v>13.57</v>
      </c>
      <c r="Y4238">
        <v>0</v>
      </c>
      <c r="Z4238">
        <v>0</v>
      </c>
      <c r="AA4238" t="s">
        <v>4250</v>
      </c>
      <c r="AB4238">
        <v>0</v>
      </c>
      <c r="AC4238">
        <v>16</v>
      </c>
      <c r="AD4238">
        <v>2.9494285714285708</v>
      </c>
      <c r="AF4238" t="s">
        <v>7949</v>
      </c>
      <c r="AI4238">
        <v>0</v>
      </c>
      <c r="AJ4238">
        <v>0</v>
      </c>
      <c r="AK4238" t="s">
        <v>19887</v>
      </c>
      <c r="AL4238" t="s">
        <v>19887</v>
      </c>
      <c r="AM4238" t="s">
        <v>20019</v>
      </c>
    </row>
    <row r="4239" spans="1:39" x14ac:dyDescent="0.25">
      <c r="A4239" t="s">
        <v>10807</v>
      </c>
      <c r="B4239" t="s">
        <v>4841</v>
      </c>
      <c r="C4239" t="s">
        <v>4842</v>
      </c>
      <c r="D4239">
        <v>120</v>
      </c>
      <c r="E4239" t="s">
        <v>4845</v>
      </c>
      <c r="F4239">
        <v>6.92</v>
      </c>
      <c r="K4239" t="s">
        <v>6860</v>
      </c>
      <c r="M4239" t="s">
        <v>15025</v>
      </c>
      <c r="N4239">
        <v>8</v>
      </c>
      <c r="O4239" t="s">
        <v>15366</v>
      </c>
      <c r="P4239" t="s">
        <v>18459</v>
      </c>
      <c r="Q4239">
        <v>6</v>
      </c>
      <c r="R4239">
        <v>4</v>
      </c>
      <c r="S4239">
        <v>1.9</v>
      </c>
      <c r="T4239">
        <v>3.11</v>
      </c>
      <c r="U4239">
        <v>550.73</v>
      </c>
      <c r="V4239">
        <v>110.77</v>
      </c>
      <c r="W4239">
        <v>3.54</v>
      </c>
      <c r="X4239">
        <v>13.81</v>
      </c>
      <c r="Y4239">
        <v>8.4700000000000006</v>
      </c>
      <c r="Z4239">
        <v>3</v>
      </c>
      <c r="AA4239" t="s">
        <v>4250</v>
      </c>
      <c r="AB4239">
        <v>1</v>
      </c>
      <c r="AC4239">
        <v>12</v>
      </c>
      <c r="AD4239">
        <v>3.0176666666666669</v>
      </c>
      <c r="AF4239" t="s">
        <v>7949</v>
      </c>
      <c r="AI4239">
        <v>0</v>
      </c>
      <c r="AJ4239">
        <v>0</v>
      </c>
      <c r="AK4239" t="s">
        <v>19889</v>
      </c>
      <c r="AL4239" t="s">
        <v>19889</v>
      </c>
      <c r="AM4239" t="s">
        <v>20019</v>
      </c>
    </row>
    <row r="4240" spans="1:39" x14ac:dyDescent="0.25">
      <c r="A4240" t="s">
        <v>10808</v>
      </c>
      <c r="B4240" t="s">
        <v>4841</v>
      </c>
      <c r="C4240" t="s">
        <v>4842</v>
      </c>
      <c r="D4240">
        <v>120</v>
      </c>
      <c r="E4240" t="s">
        <v>4845</v>
      </c>
      <c r="F4240">
        <v>6.92</v>
      </c>
      <c r="K4240" t="s">
        <v>6860</v>
      </c>
      <c r="M4240" t="s">
        <v>6865</v>
      </c>
      <c r="N4240">
        <v>8</v>
      </c>
      <c r="O4240" t="s">
        <v>15471</v>
      </c>
      <c r="P4240" t="s">
        <v>18460</v>
      </c>
      <c r="Q4240">
        <v>6</v>
      </c>
      <c r="R4240">
        <v>4</v>
      </c>
      <c r="S4240">
        <v>3.32</v>
      </c>
      <c r="T4240">
        <v>3.34</v>
      </c>
      <c r="U4240">
        <v>578.75</v>
      </c>
      <c r="V4240">
        <v>120</v>
      </c>
      <c r="W4240">
        <v>3.73</v>
      </c>
      <c r="X4240">
        <v>13.84</v>
      </c>
      <c r="Y4240">
        <v>6.3</v>
      </c>
      <c r="Z4240">
        <v>2</v>
      </c>
      <c r="AA4240" t="s">
        <v>4250</v>
      </c>
      <c r="AB4240">
        <v>1</v>
      </c>
      <c r="AC4240">
        <v>13</v>
      </c>
      <c r="AD4240">
        <v>2.17</v>
      </c>
      <c r="AF4240" t="s">
        <v>7949</v>
      </c>
      <c r="AI4240">
        <v>0</v>
      </c>
      <c r="AJ4240">
        <v>0</v>
      </c>
      <c r="AK4240" t="s">
        <v>19939</v>
      </c>
      <c r="AL4240" t="s">
        <v>19939</v>
      </c>
      <c r="AM4240" t="s">
        <v>20019</v>
      </c>
    </row>
    <row r="4241" spans="1:39" x14ac:dyDescent="0.25">
      <c r="A4241" t="s">
        <v>10809</v>
      </c>
      <c r="B4241" t="s">
        <v>4841</v>
      </c>
      <c r="C4241" t="s">
        <v>4842</v>
      </c>
      <c r="D4241">
        <v>120</v>
      </c>
      <c r="E4241" t="s">
        <v>4845</v>
      </c>
      <c r="F4241">
        <v>6.92</v>
      </c>
      <c r="K4241" t="s">
        <v>6860</v>
      </c>
      <c r="M4241" t="s">
        <v>15010</v>
      </c>
      <c r="N4241">
        <v>8</v>
      </c>
      <c r="O4241" t="s">
        <v>15343</v>
      </c>
      <c r="P4241" t="s">
        <v>18461</v>
      </c>
      <c r="Q4241">
        <v>6</v>
      </c>
      <c r="R4241">
        <v>4</v>
      </c>
      <c r="S4241">
        <v>0.76</v>
      </c>
      <c r="T4241">
        <v>1.72</v>
      </c>
      <c r="U4241">
        <v>546.69000000000005</v>
      </c>
      <c r="V4241">
        <v>110.77</v>
      </c>
      <c r="W4241">
        <v>2.5</v>
      </c>
      <c r="Y4241">
        <v>8.31</v>
      </c>
      <c r="Z4241">
        <v>2</v>
      </c>
      <c r="AA4241" t="s">
        <v>4250</v>
      </c>
      <c r="AB4241">
        <v>1</v>
      </c>
      <c r="AC4241">
        <v>11</v>
      </c>
      <c r="AD4241">
        <v>3.1526666666666672</v>
      </c>
      <c r="AF4241" t="s">
        <v>7949</v>
      </c>
      <c r="AI4241">
        <v>0</v>
      </c>
      <c r="AJ4241">
        <v>0</v>
      </c>
      <c r="AK4241" t="s">
        <v>19876</v>
      </c>
      <c r="AL4241" t="s">
        <v>19876</v>
      </c>
      <c r="AM4241" t="s">
        <v>20019</v>
      </c>
    </row>
    <row r="4242" spans="1:39" x14ac:dyDescent="0.25">
      <c r="A4242" t="s">
        <v>10810</v>
      </c>
      <c r="B4242" t="s">
        <v>4841</v>
      </c>
      <c r="C4242" t="s">
        <v>4842</v>
      </c>
      <c r="D4242">
        <v>120</v>
      </c>
      <c r="E4242" t="s">
        <v>4845</v>
      </c>
      <c r="F4242">
        <v>6.92</v>
      </c>
      <c r="K4242" t="s">
        <v>6860</v>
      </c>
      <c r="L4242" t="s">
        <v>6861</v>
      </c>
      <c r="M4242" t="s">
        <v>6881</v>
      </c>
      <c r="N4242">
        <v>9</v>
      </c>
      <c r="O4242" t="s">
        <v>15460</v>
      </c>
      <c r="P4242" t="s">
        <v>18462</v>
      </c>
      <c r="Q4242">
        <v>9</v>
      </c>
      <c r="R4242">
        <v>6</v>
      </c>
      <c r="S4242">
        <v>2.38</v>
      </c>
      <c r="T4242">
        <v>5.25</v>
      </c>
      <c r="U4242">
        <v>865.95</v>
      </c>
      <c r="V4242">
        <v>220.54</v>
      </c>
      <c r="W4242">
        <v>4.07</v>
      </c>
      <c r="X4242">
        <v>4.2</v>
      </c>
      <c r="Y4242">
        <v>0</v>
      </c>
      <c r="Z4242">
        <v>4</v>
      </c>
      <c r="AA4242" t="s">
        <v>4250</v>
      </c>
      <c r="AB4242">
        <v>2</v>
      </c>
      <c r="AC4242">
        <v>20</v>
      </c>
      <c r="AD4242">
        <v>1.81</v>
      </c>
      <c r="AF4242" t="s">
        <v>7951</v>
      </c>
      <c r="AI4242">
        <v>0</v>
      </c>
      <c r="AJ4242">
        <v>0</v>
      </c>
      <c r="AK4242" t="s">
        <v>19933</v>
      </c>
      <c r="AL4242" t="s">
        <v>19933</v>
      </c>
      <c r="AM4242" t="s">
        <v>20019</v>
      </c>
    </row>
    <row r="4243" spans="1:39" x14ac:dyDescent="0.25">
      <c r="A4243" t="s">
        <v>10718</v>
      </c>
      <c r="B4243" t="s">
        <v>4841</v>
      </c>
      <c r="C4243" t="s">
        <v>4842</v>
      </c>
      <c r="D4243">
        <v>120</v>
      </c>
      <c r="E4243" t="s">
        <v>4845</v>
      </c>
      <c r="F4243">
        <v>6.92</v>
      </c>
      <c r="K4243" t="s">
        <v>6860</v>
      </c>
      <c r="M4243" t="s">
        <v>15010</v>
      </c>
      <c r="N4243">
        <v>8</v>
      </c>
      <c r="O4243" t="s">
        <v>15343</v>
      </c>
      <c r="P4243" t="s">
        <v>18370</v>
      </c>
      <c r="Q4243">
        <v>6</v>
      </c>
      <c r="R4243">
        <v>4</v>
      </c>
      <c r="S4243">
        <v>1.9</v>
      </c>
      <c r="T4243">
        <v>3.11</v>
      </c>
      <c r="U4243">
        <v>596.75</v>
      </c>
      <c r="V4243">
        <v>110.77</v>
      </c>
      <c r="W4243">
        <v>3.54</v>
      </c>
      <c r="X4243">
        <v>13.81</v>
      </c>
      <c r="Y4243">
        <v>8.4700000000000006</v>
      </c>
      <c r="Z4243">
        <v>3</v>
      </c>
      <c r="AA4243" t="s">
        <v>4250</v>
      </c>
      <c r="AB4243">
        <v>1</v>
      </c>
      <c r="AC4243">
        <v>12</v>
      </c>
      <c r="AD4243">
        <v>3.0176666666666669</v>
      </c>
      <c r="AF4243" t="s">
        <v>7949</v>
      </c>
      <c r="AI4243">
        <v>0</v>
      </c>
      <c r="AJ4243">
        <v>0</v>
      </c>
      <c r="AK4243" t="s">
        <v>19876</v>
      </c>
      <c r="AL4243" t="s">
        <v>19876</v>
      </c>
      <c r="AM4243" t="s">
        <v>20019</v>
      </c>
    </row>
    <row r="4244" spans="1:39" x14ac:dyDescent="0.25">
      <c r="A4244" t="s">
        <v>10811</v>
      </c>
      <c r="B4244" t="s">
        <v>4841</v>
      </c>
      <c r="C4244" t="s">
        <v>4842</v>
      </c>
      <c r="D4244">
        <v>120</v>
      </c>
      <c r="E4244" t="s">
        <v>4845</v>
      </c>
      <c r="F4244">
        <v>6.92</v>
      </c>
      <c r="K4244" t="s">
        <v>6860</v>
      </c>
      <c r="M4244" t="s">
        <v>6865</v>
      </c>
      <c r="N4244">
        <v>8</v>
      </c>
      <c r="O4244" t="s">
        <v>15344</v>
      </c>
      <c r="P4244" t="s">
        <v>18463</v>
      </c>
      <c r="Q4244">
        <v>6</v>
      </c>
      <c r="R4244">
        <v>4</v>
      </c>
      <c r="S4244">
        <v>0.76</v>
      </c>
      <c r="T4244">
        <v>1.72</v>
      </c>
      <c r="U4244">
        <v>500.67</v>
      </c>
      <c r="V4244">
        <v>110.77</v>
      </c>
      <c r="W4244">
        <v>2.5</v>
      </c>
      <c r="Y4244">
        <v>8.31</v>
      </c>
      <c r="Z4244">
        <v>2</v>
      </c>
      <c r="AA4244" t="s">
        <v>4250</v>
      </c>
      <c r="AB4244">
        <v>1</v>
      </c>
      <c r="AC4244">
        <v>11</v>
      </c>
      <c r="AD4244">
        <v>3.1526666666666672</v>
      </c>
      <c r="AF4244" t="s">
        <v>7949</v>
      </c>
      <c r="AI4244">
        <v>0</v>
      </c>
      <c r="AJ4244">
        <v>0</v>
      </c>
      <c r="AK4244" t="s">
        <v>19877</v>
      </c>
      <c r="AL4244" t="s">
        <v>19877</v>
      </c>
      <c r="AM4244" t="s">
        <v>20019</v>
      </c>
    </row>
    <row r="4245" spans="1:39" x14ac:dyDescent="0.25">
      <c r="A4245" t="s">
        <v>8188</v>
      </c>
      <c r="B4245" t="s">
        <v>4841</v>
      </c>
      <c r="C4245" t="s">
        <v>4842</v>
      </c>
      <c r="D4245">
        <v>120</v>
      </c>
      <c r="E4245" t="s">
        <v>4845</v>
      </c>
      <c r="F4245">
        <v>6.92</v>
      </c>
      <c r="K4245" t="s">
        <v>6860</v>
      </c>
      <c r="L4245" t="s">
        <v>6861</v>
      </c>
      <c r="M4245" t="s">
        <v>15005</v>
      </c>
      <c r="N4245">
        <v>9</v>
      </c>
      <c r="O4245" t="s">
        <v>15335</v>
      </c>
      <c r="P4245" t="s">
        <v>15841</v>
      </c>
      <c r="Q4245">
        <v>5</v>
      </c>
      <c r="R4245">
        <v>1</v>
      </c>
      <c r="S4245">
        <v>2.82</v>
      </c>
      <c r="T4245">
        <v>2.89</v>
      </c>
      <c r="U4245">
        <v>440.55</v>
      </c>
      <c r="V4245">
        <v>80.81</v>
      </c>
      <c r="W4245">
        <v>4.45</v>
      </c>
      <c r="Y4245">
        <v>6.62</v>
      </c>
      <c r="Z4245">
        <v>3</v>
      </c>
      <c r="AA4245" t="s">
        <v>4250</v>
      </c>
      <c r="AB4245">
        <v>0</v>
      </c>
      <c r="AC4245">
        <v>5</v>
      </c>
      <c r="AD4245">
        <v>4.8479761904761904</v>
      </c>
      <c r="AF4245" t="s">
        <v>7949</v>
      </c>
      <c r="AI4245">
        <v>0</v>
      </c>
      <c r="AJ4245">
        <v>0</v>
      </c>
      <c r="AK4245" t="s">
        <v>19835</v>
      </c>
      <c r="AL4245" t="s">
        <v>19835</v>
      </c>
      <c r="AM4245" t="s">
        <v>20019</v>
      </c>
    </row>
    <row r="4246" spans="1:39" x14ac:dyDescent="0.25">
      <c r="A4246" t="s">
        <v>8162</v>
      </c>
      <c r="B4246" t="s">
        <v>4841</v>
      </c>
      <c r="C4246" t="s">
        <v>4842</v>
      </c>
      <c r="D4246">
        <v>120</v>
      </c>
      <c r="E4246" t="s">
        <v>4845</v>
      </c>
      <c r="F4246">
        <v>6.92</v>
      </c>
      <c r="K4246" t="s">
        <v>6860</v>
      </c>
      <c r="L4246" t="s">
        <v>6861</v>
      </c>
      <c r="M4246" t="s">
        <v>15005</v>
      </c>
      <c r="N4246">
        <v>9</v>
      </c>
      <c r="O4246" t="s">
        <v>15335</v>
      </c>
      <c r="P4246" t="s">
        <v>15815</v>
      </c>
      <c r="Q4246">
        <v>5</v>
      </c>
      <c r="R4246">
        <v>1</v>
      </c>
      <c r="S4246">
        <v>0.9</v>
      </c>
      <c r="T4246">
        <v>0.98</v>
      </c>
      <c r="U4246">
        <v>384.44</v>
      </c>
      <c r="V4246">
        <v>80.81</v>
      </c>
      <c r="W4246">
        <v>2.71</v>
      </c>
      <c r="Y4246">
        <v>6.64</v>
      </c>
      <c r="Z4246">
        <v>3</v>
      </c>
      <c r="AA4246" t="s">
        <v>4250</v>
      </c>
      <c r="AB4246">
        <v>0</v>
      </c>
      <c r="AC4246">
        <v>3</v>
      </c>
      <c r="AD4246">
        <v>5.6587619047619047</v>
      </c>
      <c r="AF4246" t="s">
        <v>7949</v>
      </c>
      <c r="AI4246">
        <v>0</v>
      </c>
      <c r="AJ4246">
        <v>0</v>
      </c>
      <c r="AK4246" t="s">
        <v>19835</v>
      </c>
      <c r="AL4246" t="s">
        <v>19835</v>
      </c>
      <c r="AM4246" t="s">
        <v>20019</v>
      </c>
    </row>
    <row r="4247" spans="1:39" x14ac:dyDescent="0.25">
      <c r="A4247" t="s">
        <v>10812</v>
      </c>
      <c r="B4247" t="s">
        <v>4841</v>
      </c>
      <c r="C4247" t="s">
        <v>4842</v>
      </c>
      <c r="D4247">
        <v>120</v>
      </c>
      <c r="E4247" t="s">
        <v>4845</v>
      </c>
      <c r="F4247">
        <v>6.92</v>
      </c>
      <c r="K4247" t="s">
        <v>6860</v>
      </c>
      <c r="M4247" t="s">
        <v>15085</v>
      </c>
      <c r="N4247">
        <v>8</v>
      </c>
      <c r="O4247" t="s">
        <v>15441</v>
      </c>
      <c r="P4247" t="s">
        <v>18464</v>
      </c>
      <c r="Q4247">
        <v>4</v>
      </c>
      <c r="R4247">
        <v>3</v>
      </c>
      <c r="S4247">
        <v>2.2000000000000002</v>
      </c>
      <c r="T4247">
        <v>2.6</v>
      </c>
      <c r="U4247">
        <v>486.6</v>
      </c>
      <c r="V4247">
        <v>78.430000000000007</v>
      </c>
      <c r="W4247">
        <v>4.3</v>
      </c>
      <c r="X4247">
        <v>13.88</v>
      </c>
      <c r="Y4247">
        <v>7.48</v>
      </c>
      <c r="Z4247">
        <v>2</v>
      </c>
      <c r="AA4247" t="s">
        <v>4250</v>
      </c>
      <c r="AB4247">
        <v>0</v>
      </c>
      <c r="AC4247">
        <v>8</v>
      </c>
      <c r="AD4247">
        <v>4.1623809523809534</v>
      </c>
      <c r="AF4247" t="s">
        <v>7949</v>
      </c>
      <c r="AI4247">
        <v>0</v>
      </c>
      <c r="AJ4247">
        <v>0</v>
      </c>
      <c r="AK4247" t="s">
        <v>19925</v>
      </c>
      <c r="AL4247" t="s">
        <v>19925</v>
      </c>
      <c r="AM4247" t="s">
        <v>20019</v>
      </c>
    </row>
    <row r="4248" spans="1:39" x14ac:dyDescent="0.25">
      <c r="A4248" t="s">
        <v>10813</v>
      </c>
      <c r="B4248" t="s">
        <v>4841</v>
      </c>
      <c r="C4248" t="s">
        <v>4842</v>
      </c>
      <c r="D4248">
        <v>120</v>
      </c>
      <c r="E4248" t="s">
        <v>4845</v>
      </c>
      <c r="F4248">
        <v>6.92</v>
      </c>
      <c r="K4248" t="s">
        <v>6860</v>
      </c>
      <c r="L4248" t="s">
        <v>6861</v>
      </c>
      <c r="M4248" t="s">
        <v>15012</v>
      </c>
      <c r="N4248">
        <v>9</v>
      </c>
      <c r="O4248" t="s">
        <v>15348</v>
      </c>
      <c r="P4248" t="s">
        <v>18465</v>
      </c>
      <c r="Q4248">
        <v>4</v>
      </c>
      <c r="R4248">
        <v>3</v>
      </c>
      <c r="S4248">
        <v>5.68</v>
      </c>
      <c r="T4248">
        <v>5.73</v>
      </c>
      <c r="U4248">
        <v>522.63</v>
      </c>
      <c r="V4248">
        <v>82.19</v>
      </c>
      <c r="W4248">
        <v>4.68</v>
      </c>
      <c r="X4248">
        <v>13.54</v>
      </c>
      <c r="Y4248">
        <v>6.51</v>
      </c>
      <c r="Z4248">
        <v>3</v>
      </c>
      <c r="AA4248" t="s">
        <v>4250</v>
      </c>
      <c r="AB4248">
        <v>1</v>
      </c>
      <c r="AC4248">
        <v>6</v>
      </c>
      <c r="AD4248">
        <v>2.166666666666667</v>
      </c>
      <c r="AF4248" t="s">
        <v>7949</v>
      </c>
      <c r="AI4248">
        <v>0</v>
      </c>
      <c r="AJ4248">
        <v>0</v>
      </c>
      <c r="AK4248" t="s">
        <v>19881</v>
      </c>
      <c r="AL4248" t="s">
        <v>19881</v>
      </c>
      <c r="AM4248" t="s">
        <v>20019</v>
      </c>
    </row>
    <row r="4249" spans="1:39" x14ac:dyDescent="0.25">
      <c r="A4249" t="s">
        <v>10814</v>
      </c>
      <c r="B4249" t="s">
        <v>4841</v>
      </c>
      <c r="C4249" t="s">
        <v>4842</v>
      </c>
      <c r="D4249">
        <v>120</v>
      </c>
      <c r="E4249" t="s">
        <v>4845</v>
      </c>
      <c r="F4249">
        <v>6.92</v>
      </c>
      <c r="K4249" t="s">
        <v>6860</v>
      </c>
      <c r="L4249" t="s">
        <v>6861</v>
      </c>
      <c r="M4249" t="s">
        <v>15012</v>
      </c>
      <c r="N4249">
        <v>9</v>
      </c>
      <c r="O4249" t="s">
        <v>15348</v>
      </c>
      <c r="P4249" t="s">
        <v>18466</v>
      </c>
      <c r="Q4249">
        <v>6</v>
      </c>
      <c r="R4249">
        <v>4</v>
      </c>
      <c r="S4249">
        <v>3.07</v>
      </c>
      <c r="T4249">
        <v>3.13</v>
      </c>
      <c r="U4249">
        <v>450.58</v>
      </c>
      <c r="V4249">
        <v>112.65</v>
      </c>
      <c r="W4249">
        <v>2.52</v>
      </c>
      <c r="X4249">
        <v>8.75</v>
      </c>
      <c r="Y4249">
        <v>6.46</v>
      </c>
      <c r="Z4249">
        <v>2</v>
      </c>
      <c r="AA4249" t="s">
        <v>4250</v>
      </c>
      <c r="AB4249">
        <v>0</v>
      </c>
      <c r="AC4249">
        <v>5</v>
      </c>
      <c r="AD4249">
        <v>2.9980000000000002</v>
      </c>
      <c r="AF4249" t="s">
        <v>7949</v>
      </c>
      <c r="AI4249">
        <v>0</v>
      </c>
      <c r="AJ4249">
        <v>0</v>
      </c>
      <c r="AK4249" t="s">
        <v>19881</v>
      </c>
      <c r="AL4249" t="s">
        <v>19881</v>
      </c>
      <c r="AM4249" t="s">
        <v>20019</v>
      </c>
    </row>
    <row r="4250" spans="1:39" x14ac:dyDescent="0.25">
      <c r="A4250" t="s">
        <v>10815</v>
      </c>
      <c r="B4250" t="s">
        <v>4841</v>
      </c>
      <c r="C4250" t="s">
        <v>4842</v>
      </c>
      <c r="D4250">
        <v>120</v>
      </c>
      <c r="E4250" t="s">
        <v>4845</v>
      </c>
      <c r="F4250">
        <v>6.92</v>
      </c>
      <c r="K4250" t="s">
        <v>6860</v>
      </c>
      <c r="L4250" t="s">
        <v>6861</v>
      </c>
      <c r="M4250" t="s">
        <v>14978</v>
      </c>
      <c r="N4250">
        <v>9</v>
      </c>
      <c r="O4250" t="s">
        <v>15363</v>
      </c>
      <c r="P4250" t="s">
        <v>18467</v>
      </c>
      <c r="Q4250">
        <v>7</v>
      </c>
      <c r="R4250">
        <v>3</v>
      </c>
      <c r="S4250">
        <v>4.74</v>
      </c>
      <c r="T4250">
        <v>5.49</v>
      </c>
      <c r="U4250">
        <v>658.84</v>
      </c>
      <c r="V4250">
        <v>105.48</v>
      </c>
      <c r="W4250">
        <v>6.13</v>
      </c>
      <c r="X4250">
        <v>12.56</v>
      </c>
      <c r="Y4250">
        <v>8.0299999999999994</v>
      </c>
      <c r="Z4250">
        <v>4</v>
      </c>
      <c r="AA4250" t="s">
        <v>4250</v>
      </c>
      <c r="AB4250">
        <v>2</v>
      </c>
      <c r="AC4250">
        <v>14</v>
      </c>
      <c r="AD4250">
        <v>1.635666666666667</v>
      </c>
      <c r="AF4250" t="s">
        <v>7949</v>
      </c>
      <c r="AI4250">
        <v>0</v>
      </c>
      <c r="AJ4250">
        <v>0</v>
      </c>
      <c r="AK4250" t="s">
        <v>7992</v>
      </c>
      <c r="AL4250" t="s">
        <v>7992</v>
      </c>
      <c r="AM4250" t="s">
        <v>20019</v>
      </c>
    </row>
    <row r="4251" spans="1:39" x14ac:dyDescent="0.25">
      <c r="A4251" t="s">
        <v>10816</v>
      </c>
      <c r="B4251" t="s">
        <v>4841</v>
      </c>
      <c r="C4251" t="s">
        <v>4842</v>
      </c>
      <c r="D4251">
        <v>120</v>
      </c>
      <c r="E4251" t="s">
        <v>4845</v>
      </c>
      <c r="F4251">
        <v>6.92</v>
      </c>
      <c r="K4251" t="s">
        <v>6860</v>
      </c>
      <c r="L4251" t="s">
        <v>6861</v>
      </c>
      <c r="M4251" t="s">
        <v>14978</v>
      </c>
      <c r="N4251">
        <v>9</v>
      </c>
      <c r="O4251" t="s">
        <v>15363</v>
      </c>
      <c r="P4251" t="s">
        <v>18468</v>
      </c>
      <c r="Q4251">
        <v>4</v>
      </c>
      <c r="R4251">
        <v>3</v>
      </c>
      <c r="S4251">
        <v>5.83</v>
      </c>
      <c r="T4251">
        <v>6.68</v>
      </c>
      <c r="U4251">
        <v>476.66</v>
      </c>
      <c r="V4251">
        <v>70.59</v>
      </c>
      <c r="W4251">
        <v>4.79</v>
      </c>
      <c r="X4251">
        <v>13.98</v>
      </c>
      <c r="Y4251">
        <v>8.19</v>
      </c>
      <c r="Z4251">
        <v>2</v>
      </c>
      <c r="AA4251" t="s">
        <v>4250</v>
      </c>
      <c r="AB4251">
        <v>0</v>
      </c>
      <c r="AC4251">
        <v>5</v>
      </c>
      <c r="AD4251">
        <v>2.238380952380953</v>
      </c>
      <c r="AF4251" t="s">
        <v>7949</v>
      </c>
      <c r="AI4251">
        <v>0</v>
      </c>
      <c r="AJ4251">
        <v>0</v>
      </c>
      <c r="AK4251" t="s">
        <v>7992</v>
      </c>
      <c r="AL4251" t="s">
        <v>7992</v>
      </c>
      <c r="AM4251" t="s">
        <v>20019</v>
      </c>
    </row>
    <row r="4252" spans="1:39" x14ac:dyDescent="0.25">
      <c r="A4252" t="s">
        <v>10817</v>
      </c>
      <c r="B4252" t="s">
        <v>4841</v>
      </c>
      <c r="C4252" t="s">
        <v>4842</v>
      </c>
      <c r="D4252">
        <v>120</v>
      </c>
      <c r="E4252" t="s">
        <v>4845</v>
      </c>
      <c r="F4252">
        <v>6.92</v>
      </c>
      <c r="K4252" t="s">
        <v>6860</v>
      </c>
      <c r="L4252" t="s">
        <v>6861</v>
      </c>
      <c r="M4252" t="s">
        <v>15087</v>
      </c>
      <c r="N4252">
        <v>9</v>
      </c>
      <c r="O4252" t="s">
        <v>15443</v>
      </c>
      <c r="P4252" t="s">
        <v>18469</v>
      </c>
      <c r="Q4252">
        <v>6</v>
      </c>
      <c r="R4252">
        <v>1</v>
      </c>
      <c r="S4252">
        <v>3.46</v>
      </c>
      <c r="T4252">
        <v>3.48</v>
      </c>
      <c r="U4252">
        <v>385.46</v>
      </c>
      <c r="V4252">
        <v>69.73</v>
      </c>
      <c r="W4252">
        <v>3.33</v>
      </c>
      <c r="Y4252">
        <v>5.9</v>
      </c>
      <c r="Z4252">
        <v>2</v>
      </c>
      <c r="AA4252" t="s">
        <v>4250</v>
      </c>
      <c r="AB4252">
        <v>0</v>
      </c>
      <c r="AC4252">
        <v>1</v>
      </c>
      <c r="AD4252">
        <v>4.6814761904761912</v>
      </c>
      <c r="AF4252" t="s">
        <v>7949</v>
      </c>
      <c r="AI4252">
        <v>0</v>
      </c>
      <c r="AJ4252">
        <v>0</v>
      </c>
      <c r="AK4252" t="s">
        <v>19871</v>
      </c>
      <c r="AL4252" t="s">
        <v>19871</v>
      </c>
      <c r="AM4252" t="s">
        <v>20019</v>
      </c>
    </row>
    <row r="4253" spans="1:39" x14ac:dyDescent="0.25">
      <c r="A4253" t="s">
        <v>10818</v>
      </c>
      <c r="B4253" t="s">
        <v>4841</v>
      </c>
      <c r="C4253" t="s">
        <v>4842</v>
      </c>
      <c r="D4253">
        <v>120</v>
      </c>
      <c r="E4253" t="s">
        <v>4845</v>
      </c>
      <c r="F4253">
        <v>6.92</v>
      </c>
      <c r="K4253" t="s">
        <v>6860</v>
      </c>
      <c r="L4253" t="s">
        <v>6861</v>
      </c>
      <c r="M4253" t="s">
        <v>15006</v>
      </c>
      <c r="N4253">
        <v>9</v>
      </c>
      <c r="O4253" t="s">
        <v>15336</v>
      </c>
      <c r="P4253" t="s">
        <v>18470</v>
      </c>
      <c r="Q4253">
        <v>6</v>
      </c>
      <c r="R4253">
        <v>1</v>
      </c>
      <c r="S4253">
        <v>2.25</v>
      </c>
      <c r="T4253">
        <v>2.2799999999999998</v>
      </c>
      <c r="U4253">
        <v>371.82</v>
      </c>
      <c r="V4253">
        <v>78.959999999999994</v>
      </c>
      <c r="W4253">
        <v>2.74</v>
      </c>
      <c r="Y4253">
        <v>6.19</v>
      </c>
      <c r="Z4253">
        <v>2</v>
      </c>
      <c r="AA4253" t="s">
        <v>4250</v>
      </c>
      <c r="AB4253">
        <v>0</v>
      </c>
      <c r="AC4253">
        <v>1</v>
      </c>
      <c r="AD4253">
        <v>5.623904761904762</v>
      </c>
      <c r="AF4253" t="s">
        <v>7949</v>
      </c>
      <c r="AI4253">
        <v>0</v>
      </c>
      <c r="AJ4253">
        <v>0</v>
      </c>
      <c r="AK4253" t="s">
        <v>19871</v>
      </c>
      <c r="AL4253" t="s">
        <v>19871</v>
      </c>
      <c r="AM4253" t="s">
        <v>20019</v>
      </c>
    </row>
    <row r="4254" spans="1:39" x14ac:dyDescent="0.25">
      <c r="A4254" t="s">
        <v>10819</v>
      </c>
      <c r="B4254" t="s">
        <v>4841</v>
      </c>
      <c r="C4254" t="s">
        <v>4842</v>
      </c>
      <c r="D4254">
        <v>120</v>
      </c>
      <c r="E4254" t="s">
        <v>4845</v>
      </c>
      <c r="F4254">
        <v>6.92</v>
      </c>
      <c r="K4254" t="s">
        <v>6860</v>
      </c>
      <c r="L4254" t="s">
        <v>6861</v>
      </c>
      <c r="M4254" t="s">
        <v>15179</v>
      </c>
      <c r="N4254">
        <v>9</v>
      </c>
      <c r="O4254" t="s">
        <v>15562</v>
      </c>
      <c r="P4254" t="s">
        <v>18471</v>
      </c>
      <c r="Q4254">
        <v>5</v>
      </c>
      <c r="R4254">
        <v>2</v>
      </c>
      <c r="S4254">
        <v>6.67</v>
      </c>
      <c r="T4254">
        <v>6.69</v>
      </c>
      <c r="U4254">
        <v>502.59</v>
      </c>
      <c r="V4254">
        <v>79.48</v>
      </c>
      <c r="W4254">
        <v>5.99</v>
      </c>
      <c r="X4254">
        <v>9.98</v>
      </c>
      <c r="Y4254">
        <v>5.91</v>
      </c>
      <c r="Z4254">
        <v>4</v>
      </c>
      <c r="AA4254" t="s">
        <v>4250</v>
      </c>
      <c r="AB4254">
        <v>2</v>
      </c>
      <c r="AC4254">
        <v>6</v>
      </c>
      <c r="AD4254">
        <v>2.5</v>
      </c>
      <c r="AF4254" t="s">
        <v>7949</v>
      </c>
      <c r="AI4254">
        <v>0</v>
      </c>
      <c r="AJ4254">
        <v>0</v>
      </c>
      <c r="AK4254" t="s">
        <v>19972</v>
      </c>
      <c r="AL4254" t="s">
        <v>19972</v>
      </c>
      <c r="AM4254" t="s">
        <v>20019</v>
      </c>
    </row>
    <row r="4255" spans="1:39" x14ac:dyDescent="0.25">
      <c r="A4255" t="s">
        <v>9250</v>
      </c>
      <c r="B4255" t="s">
        <v>4841</v>
      </c>
      <c r="C4255" t="s">
        <v>4842</v>
      </c>
      <c r="D4255">
        <v>120</v>
      </c>
      <c r="E4255" t="s">
        <v>4845</v>
      </c>
      <c r="F4255">
        <v>6.92</v>
      </c>
      <c r="I4255" t="s">
        <v>13949</v>
      </c>
      <c r="K4255" t="s">
        <v>6860</v>
      </c>
      <c r="L4255" t="s">
        <v>6861</v>
      </c>
      <c r="M4255" t="s">
        <v>14979</v>
      </c>
      <c r="N4255">
        <v>8</v>
      </c>
      <c r="O4255" t="s">
        <v>15302</v>
      </c>
      <c r="P4255" t="s">
        <v>16902</v>
      </c>
      <c r="Q4255">
        <v>6</v>
      </c>
      <c r="R4255">
        <v>2</v>
      </c>
      <c r="S4255">
        <v>3</v>
      </c>
      <c r="T4255">
        <v>3</v>
      </c>
      <c r="U4255">
        <v>498.45</v>
      </c>
      <c r="V4255">
        <v>98.83</v>
      </c>
      <c r="W4255">
        <v>4.4000000000000004</v>
      </c>
      <c r="X4255">
        <v>10.23</v>
      </c>
      <c r="Y4255">
        <v>3.89</v>
      </c>
      <c r="Z4255">
        <v>2</v>
      </c>
      <c r="AA4255" t="s">
        <v>4250</v>
      </c>
      <c r="AB4255">
        <v>0</v>
      </c>
      <c r="AC4255">
        <v>7</v>
      </c>
      <c r="AD4255">
        <v>3.716738095238096</v>
      </c>
      <c r="AF4255" t="s">
        <v>7949</v>
      </c>
      <c r="AI4255">
        <v>0</v>
      </c>
      <c r="AJ4255">
        <v>0</v>
      </c>
      <c r="AM4255" t="s">
        <v>20019</v>
      </c>
    </row>
    <row r="4256" spans="1:39" x14ac:dyDescent="0.25">
      <c r="A4256" t="s">
        <v>10820</v>
      </c>
      <c r="B4256" t="s">
        <v>4841</v>
      </c>
      <c r="C4256" t="s">
        <v>4842</v>
      </c>
      <c r="D4256">
        <v>120</v>
      </c>
      <c r="E4256" t="s">
        <v>4845</v>
      </c>
      <c r="F4256">
        <v>6.92</v>
      </c>
      <c r="I4256" t="s">
        <v>13950</v>
      </c>
      <c r="K4256" t="s">
        <v>6860</v>
      </c>
      <c r="L4256" t="s">
        <v>6861</v>
      </c>
      <c r="M4256" t="s">
        <v>14968</v>
      </c>
      <c r="N4256">
        <v>8</v>
      </c>
      <c r="O4256" t="s">
        <v>15289</v>
      </c>
      <c r="P4256" t="s">
        <v>18472</v>
      </c>
      <c r="Q4256">
        <v>6</v>
      </c>
      <c r="R4256">
        <v>2</v>
      </c>
      <c r="S4256">
        <v>3.5</v>
      </c>
      <c r="T4256">
        <v>3.5</v>
      </c>
      <c r="U4256">
        <v>517.74</v>
      </c>
      <c r="V4256">
        <v>98.83</v>
      </c>
      <c r="W4256">
        <v>4.97</v>
      </c>
      <c r="X4256">
        <v>11.24</v>
      </c>
      <c r="Y4256">
        <v>3.42</v>
      </c>
      <c r="Z4256">
        <v>3</v>
      </c>
      <c r="AA4256" t="s">
        <v>4250</v>
      </c>
      <c r="AB4256">
        <v>1</v>
      </c>
      <c r="AC4256">
        <v>2</v>
      </c>
      <c r="AD4256">
        <v>3.2056666666666671</v>
      </c>
      <c r="AF4256" t="s">
        <v>7949</v>
      </c>
      <c r="AI4256">
        <v>0</v>
      </c>
      <c r="AJ4256">
        <v>0</v>
      </c>
      <c r="AM4256" t="s">
        <v>20019</v>
      </c>
    </row>
    <row r="4257" spans="1:39" x14ac:dyDescent="0.25">
      <c r="A4257" t="s">
        <v>10821</v>
      </c>
      <c r="B4257" t="s">
        <v>4841</v>
      </c>
      <c r="C4257" t="s">
        <v>4842</v>
      </c>
      <c r="D4257">
        <v>120</v>
      </c>
      <c r="E4257" t="s">
        <v>4845</v>
      </c>
      <c r="F4257">
        <v>6.92</v>
      </c>
      <c r="K4257" t="s">
        <v>6860</v>
      </c>
      <c r="M4257" t="s">
        <v>15011</v>
      </c>
      <c r="N4257">
        <v>8</v>
      </c>
      <c r="O4257" t="s">
        <v>15347</v>
      </c>
      <c r="P4257" t="s">
        <v>18473</v>
      </c>
      <c r="Q4257">
        <v>9</v>
      </c>
      <c r="R4257">
        <v>5</v>
      </c>
      <c r="S4257">
        <v>6.35</v>
      </c>
      <c r="T4257">
        <v>6.35</v>
      </c>
      <c r="U4257">
        <v>745.78</v>
      </c>
      <c r="V4257">
        <v>180.36</v>
      </c>
      <c r="W4257">
        <v>4.5</v>
      </c>
      <c r="X4257">
        <v>12.33</v>
      </c>
      <c r="Y4257">
        <v>0</v>
      </c>
      <c r="Z4257">
        <v>4</v>
      </c>
      <c r="AA4257" t="s">
        <v>4250</v>
      </c>
      <c r="AB4257">
        <v>1</v>
      </c>
      <c r="AC4257">
        <v>15</v>
      </c>
      <c r="AD4257">
        <v>1</v>
      </c>
      <c r="AF4257" t="s">
        <v>7949</v>
      </c>
      <c r="AI4257">
        <v>0</v>
      </c>
      <c r="AJ4257">
        <v>0</v>
      </c>
      <c r="AK4257" t="s">
        <v>19880</v>
      </c>
      <c r="AL4257" t="s">
        <v>19880</v>
      </c>
      <c r="AM4257" t="s">
        <v>20019</v>
      </c>
    </row>
    <row r="4258" spans="1:39" x14ac:dyDescent="0.25">
      <c r="A4258" t="s">
        <v>10822</v>
      </c>
      <c r="B4258" t="s">
        <v>4841</v>
      </c>
      <c r="C4258" t="s">
        <v>4842</v>
      </c>
      <c r="D4258">
        <v>120</v>
      </c>
      <c r="E4258" t="s">
        <v>4845</v>
      </c>
      <c r="F4258">
        <v>6.92</v>
      </c>
      <c r="K4258" t="s">
        <v>6860</v>
      </c>
      <c r="M4258" t="s">
        <v>15213</v>
      </c>
      <c r="N4258">
        <v>8</v>
      </c>
      <c r="O4258" t="s">
        <v>15607</v>
      </c>
      <c r="P4258" t="s">
        <v>18474</v>
      </c>
      <c r="Q4258">
        <v>9</v>
      </c>
      <c r="R4258">
        <v>5</v>
      </c>
      <c r="S4258">
        <v>4.5999999999999996</v>
      </c>
      <c r="T4258">
        <v>4.5999999999999996</v>
      </c>
      <c r="U4258">
        <v>751.82</v>
      </c>
      <c r="V4258">
        <v>180.36</v>
      </c>
      <c r="W4258">
        <v>3.53</v>
      </c>
      <c r="X4258">
        <v>12.33</v>
      </c>
      <c r="Y4258">
        <v>0</v>
      </c>
      <c r="Z4258">
        <v>3</v>
      </c>
      <c r="AA4258" t="s">
        <v>4250</v>
      </c>
      <c r="AB4258">
        <v>1</v>
      </c>
      <c r="AC4258">
        <v>15</v>
      </c>
      <c r="AD4258">
        <v>1.2</v>
      </c>
      <c r="AF4258" t="s">
        <v>7949</v>
      </c>
      <c r="AI4258">
        <v>0</v>
      </c>
      <c r="AJ4258">
        <v>0</v>
      </c>
      <c r="AK4258" t="s">
        <v>19993</v>
      </c>
      <c r="AL4258" t="s">
        <v>19993</v>
      </c>
      <c r="AM4258" t="s">
        <v>20019</v>
      </c>
    </row>
    <row r="4259" spans="1:39" x14ac:dyDescent="0.25">
      <c r="A4259" t="s">
        <v>10823</v>
      </c>
      <c r="B4259" t="s">
        <v>4841</v>
      </c>
      <c r="C4259" t="s">
        <v>4842</v>
      </c>
      <c r="D4259">
        <v>120</v>
      </c>
      <c r="E4259" t="s">
        <v>4845</v>
      </c>
      <c r="F4259">
        <v>6.92</v>
      </c>
      <c r="K4259" t="s">
        <v>6860</v>
      </c>
      <c r="L4259" t="s">
        <v>6861</v>
      </c>
      <c r="M4259" t="s">
        <v>6891</v>
      </c>
      <c r="N4259">
        <v>9</v>
      </c>
      <c r="O4259" t="s">
        <v>15367</v>
      </c>
      <c r="P4259" t="s">
        <v>18475</v>
      </c>
      <c r="Q4259">
        <v>5</v>
      </c>
      <c r="R4259">
        <v>3</v>
      </c>
      <c r="S4259">
        <v>4.1900000000000004</v>
      </c>
      <c r="T4259">
        <v>5.76</v>
      </c>
      <c r="U4259">
        <v>573.73</v>
      </c>
      <c r="V4259">
        <v>90.9</v>
      </c>
      <c r="W4259">
        <v>4.78</v>
      </c>
      <c r="X4259">
        <v>13.92</v>
      </c>
      <c r="Y4259">
        <v>9.08</v>
      </c>
      <c r="Z4259">
        <v>2</v>
      </c>
      <c r="AA4259" t="s">
        <v>4250</v>
      </c>
      <c r="AB4259">
        <v>1</v>
      </c>
      <c r="AC4259">
        <v>13</v>
      </c>
      <c r="AD4259">
        <v>1.5966666666666669</v>
      </c>
      <c r="AF4259" t="s">
        <v>7952</v>
      </c>
      <c r="AI4259">
        <v>0</v>
      </c>
      <c r="AJ4259">
        <v>0</v>
      </c>
      <c r="AK4259" t="s">
        <v>19890</v>
      </c>
      <c r="AL4259" t="s">
        <v>19890</v>
      </c>
      <c r="AM4259" t="s">
        <v>20019</v>
      </c>
    </row>
    <row r="4260" spans="1:39" x14ac:dyDescent="0.25">
      <c r="A4260" t="s">
        <v>9852</v>
      </c>
      <c r="B4260" t="s">
        <v>4841</v>
      </c>
      <c r="C4260" t="s">
        <v>4842</v>
      </c>
      <c r="D4260">
        <v>120</v>
      </c>
      <c r="E4260" t="s">
        <v>4845</v>
      </c>
      <c r="F4260">
        <v>6.92</v>
      </c>
      <c r="K4260" t="s">
        <v>6860</v>
      </c>
      <c r="M4260" t="s">
        <v>15214</v>
      </c>
      <c r="N4260">
        <v>8</v>
      </c>
      <c r="O4260" t="s">
        <v>15608</v>
      </c>
      <c r="P4260" t="s">
        <v>17504</v>
      </c>
      <c r="U4260">
        <v>1651.83</v>
      </c>
      <c r="Y4260">
        <v>0</v>
      </c>
      <c r="AI4260">
        <v>0</v>
      </c>
      <c r="AJ4260">
        <v>0</v>
      </c>
      <c r="AK4260" t="s">
        <v>19994</v>
      </c>
      <c r="AL4260" t="s">
        <v>19994</v>
      </c>
      <c r="AM4260" t="s">
        <v>20019</v>
      </c>
    </row>
    <row r="4261" spans="1:39" x14ac:dyDescent="0.25">
      <c r="A4261" t="s">
        <v>9092</v>
      </c>
      <c r="B4261" t="s">
        <v>4841</v>
      </c>
      <c r="C4261" t="s">
        <v>4842</v>
      </c>
      <c r="D4261">
        <v>120</v>
      </c>
      <c r="E4261" t="s">
        <v>4845</v>
      </c>
      <c r="F4261">
        <v>6.92</v>
      </c>
      <c r="K4261" t="s">
        <v>6860</v>
      </c>
      <c r="L4261" t="s">
        <v>6861</v>
      </c>
      <c r="M4261" t="s">
        <v>15101</v>
      </c>
      <c r="N4261">
        <v>9</v>
      </c>
      <c r="O4261" t="s">
        <v>15465</v>
      </c>
      <c r="P4261" t="s">
        <v>16744</v>
      </c>
      <c r="Q4261">
        <v>7</v>
      </c>
      <c r="R4261">
        <v>3</v>
      </c>
      <c r="S4261">
        <v>6.08</v>
      </c>
      <c r="T4261">
        <v>7.16</v>
      </c>
      <c r="U4261">
        <v>664.79</v>
      </c>
      <c r="V4261">
        <v>112.49</v>
      </c>
      <c r="W4261">
        <v>5.65</v>
      </c>
      <c r="X4261">
        <v>13.59</v>
      </c>
      <c r="Y4261">
        <v>8.4</v>
      </c>
      <c r="Z4261">
        <v>3</v>
      </c>
      <c r="AA4261" t="s">
        <v>4250</v>
      </c>
      <c r="AB4261">
        <v>2</v>
      </c>
      <c r="AC4261">
        <v>19</v>
      </c>
      <c r="AD4261">
        <v>1.2170000000000001</v>
      </c>
      <c r="AF4261" t="s">
        <v>7949</v>
      </c>
      <c r="AI4261">
        <v>0</v>
      </c>
      <c r="AJ4261">
        <v>0</v>
      </c>
      <c r="AK4261" t="s">
        <v>19864</v>
      </c>
      <c r="AL4261" t="s">
        <v>19864</v>
      </c>
      <c r="AM4261" t="s">
        <v>20019</v>
      </c>
    </row>
    <row r="4262" spans="1:39" x14ac:dyDescent="0.25">
      <c r="A4262" t="s">
        <v>5361</v>
      </c>
      <c r="B4262" t="s">
        <v>4841</v>
      </c>
      <c r="C4262" t="s">
        <v>4842</v>
      </c>
      <c r="D4262">
        <v>120</v>
      </c>
      <c r="E4262" t="s">
        <v>4845</v>
      </c>
      <c r="F4262">
        <v>6.92</v>
      </c>
      <c r="K4262" t="s">
        <v>6860</v>
      </c>
      <c r="M4262" t="s">
        <v>15072</v>
      </c>
      <c r="N4262">
        <v>8</v>
      </c>
      <c r="O4262" t="s">
        <v>15425</v>
      </c>
      <c r="P4262" t="s">
        <v>7087</v>
      </c>
      <c r="Q4262">
        <v>6</v>
      </c>
      <c r="R4262">
        <v>3</v>
      </c>
      <c r="S4262">
        <v>6.01</v>
      </c>
      <c r="T4262">
        <v>6.12</v>
      </c>
      <c r="U4262">
        <v>656.8</v>
      </c>
      <c r="V4262">
        <v>119.05</v>
      </c>
      <c r="W4262">
        <v>3.9</v>
      </c>
      <c r="X4262">
        <v>13.89</v>
      </c>
      <c r="Y4262">
        <v>7.01</v>
      </c>
      <c r="Z4262">
        <v>3</v>
      </c>
      <c r="AA4262" t="s">
        <v>4250</v>
      </c>
      <c r="AB4262">
        <v>1</v>
      </c>
      <c r="AC4262">
        <v>13</v>
      </c>
      <c r="AD4262">
        <v>1.198333333333333</v>
      </c>
      <c r="AF4262" t="s">
        <v>7949</v>
      </c>
      <c r="AI4262">
        <v>0</v>
      </c>
      <c r="AJ4262">
        <v>0</v>
      </c>
      <c r="AK4262" t="s">
        <v>7966</v>
      </c>
      <c r="AL4262" t="s">
        <v>7966</v>
      </c>
      <c r="AM4262" t="s">
        <v>20019</v>
      </c>
    </row>
    <row r="4263" spans="1:39" x14ac:dyDescent="0.25">
      <c r="A4263" t="s">
        <v>10824</v>
      </c>
      <c r="B4263" t="s">
        <v>4841</v>
      </c>
      <c r="C4263" t="s">
        <v>4842</v>
      </c>
      <c r="D4263">
        <v>120</v>
      </c>
      <c r="E4263" t="s">
        <v>4845</v>
      </c>
      <c r="F4263">
        <v>6.92</v>
      </c>
      <c r="K4263" t="s">
        <v>6860</v>
      </c>
      <c r="M4263" t="s">
        <v>6875</v>
      </c>
      <c r="N4263">
        <v>8</v>
      </c>
      <c r="O4263" t="s">
        <v>6932</v>
      </c>
      <c r="P4263" t="s">
        <v>18476</v>
      </c>
      <c r="Q4263">
        <v>5</v>
      </c>
      <c r="R4263">
        <v>3</v>
      </c>
      <c r="S4263">
        <v>5.45</v>
      </c>
      <c r="T4263">
        <v>6.33</v>
      </c>
      <c r="U4263">
        <v>606.76</v>
      </c>
      <c r="V4263">
        <v>84.91</v>
      </c>
      <c r="W4263">
        <v>4.71</v>
      </c>
      <c r="X4263">
        <v>13.89</v>
      </c>
      <c r="Y4263">
        <v>8.41</v>
      </c>
      <c r="Z4263">
        <v>3</v>
      </c>
      <c r="AA4263" t="s">
        <v>4250</v>
      </c>
      <c r="AB4263">
        <v>1</v>
      </c>
      <c r="AC4263">
        <v>13</v>
      </c>
      <c r="AD4263">
        <v>1.9616666666666669</v>
      </c>
      <c r="AF4263" t="s">
        <v>7949</v>
      </c>
      <c r="AI4263">
        <v>0</v>
      </c>
      <c r="AJ4263">
        <v>0</v>
      </c>
      <c r="AK4263" t="s">
        <v>7966</v>
      </c>
      <c r="AL4263" t="s">
        <v>7966</v>
      </c>
      <c r="AM4263" t="s">
        <v>20019</v>
      </c>
    </row>
    <row r="4264" spans="1:39" x14ac:dyDescent="0.25">
      <c r="A4264" t="s">
        <v>10825</v>
      </c>
      <c r="B4264" t="s">
        <v>4841</v>
      </c>
      <c r="C4264" t="s">
        <v>4842</v>
      </c>
      <c r="D4264">
        <v>120</v>
      </c>
      <c r="E4264" t="s">
        <v>4845</v>
      </c>
      <c r="F4264">
        <v>6.92</v>
      </c>
      <c r="K4264" t="s">
        <v>6860</v>
      </c>
      <c r="M4264" t="s">
        <v>15169</v>
      </c>
      <c r="N4264">
        <v>8</v>
      </c>
      <c r="O4264" t="s">
        <v>15550</v>
      </c>
      <c r="P4264" t="s">
        <v>18477</v>
      </c>
      <c r="Q4264">
        <v>4</v>
      </c>
      <c r="R4264">
        <v>3</v>
      </c>
      <c r="S4264">
        <v>3.3</v>
      </c>
      <c r="T4264">
        <v>4.32</v>
      </c>
      <c r="U4264">
        <v>482.57</v>
      </c>
      <c r="V4264">
        <v>74.5</v>
      </c>
      <c r="W4264">
        <v>5.08</v>
      </c>
      <c r="X4264">
        <v>13.91</v>
      </c>
      <c r="Y4264">
        <v>8.19</v>
      </c>
      <c r="Z4264">
        <v>3</v>
      </c>
      <c r="AA4264" t="s">
        <v>4250</v>
      </c>
      <c r="AB4264">
        <v>1</v>
      </c>
      <c r="AC4264">
        <v>9</v>
      </c>
      <c r="AD4264">
        <v>2.886166666666667</v>
      </c>
      <c r="AF4264" t="s">
        <v>7949</v>
      </c>
      <c r="AI4264">
        <v>0</v>
      </c>
      <c r="AJ4264">
        <v>0</v>
      </c>
      <c r="AK4264" t="s">
        <v>19965</v>
      </c>
      <c r="AL4264" t="s">
        <v>19965</v>
      </c>
      <c r="AM4264" t="s">
        <v>20019</v>
      </c>
    </row>
    <row r="4265" spans="1:39" x14ac:dyDescent="0.25">
      <c r="A4265" t="s">
        <v>8168</v>
      </c>
      <c r="B4265" t="s">
        <v>4841</v>
      </c>
      <c r="C4265" t="s">
        <v>4842</v>
      </c>
      <c r="D4265">
        <v>120</v>
      </c>
      <c r="E4265" t="s">
        <v>4845</v>
      </c>
      <c r="F4265">
        <v>6.92</v>
      </c>
      <c r="K4265" t="s">
        <v>6860</v>
      </c>
      <c r="L4265" t="s">
        <v>6861</v>
      </c>
      <c r="M4265" t="s">
        <v>15038</v>
      </c>
      <c r="N4265">
        <v>9</v>
      </c>
      <c r="O4265" t="s">
        <v>15444</v>
      </c>
      <c r="P4265" t="s">
        <v>15821</v>
      </c>
      <c r="Q4265">
        <v>5</v>
      </c>
      <c r="R4265">
        <v>1</v>
      </c>
      <c r="S4265">
        <v>1.42</v>
      </c>
      <c r="T4265">
        <v>1.44</v>
      </c>
      <c r="U4265">
        <v>411.36</v>
      </c>
      <c r="V4265">
        <v>77.150000000000006</v>
      </c>
      <c r="W4265">
        <v>2.81</v>
      </c>
      <c r="Y4265">
        <v>6</v>
      </c>
      <c r="Z4265">
        <v>2</v>
      </c>
      <c r="AA4265" t="s">
        <v>4250</v>
      </c>
      <c r="AB4265">
        <v>0</v>
      </c>
      <c r="AC4265">
        <v>7</v>
      </c>
      <c r="AD4265">
        <v>5.4664761904761896</v>
      </c>
      <c r="AF4265" t="s">
        <v>7949</v>
      </c>
      <c r="AI4265">
        <v>0</v>
      </c>
      <c r="AJ4265">
        <v>0</v>
      </c>
      <c r="AK4265" t="s">
        <v>19833</v>
      </c>
      <c r="AL4265" t="s">
        <v>19833</v>
      </c>
      <c r="AM4265" t="s">
        <v>20019</v>
      </c>
    </row>
    <row r="4266" spans="1:39" x14ac:dyDescent="0.25">
      <c r="A4266" t="s">
        <v>10826</v>
      </c>
      <c r="B4266" t="s">
        <v>4841</v>
      </c>
      <c r="C4266" t="s">
        <v>4842</v>
      </c>
      <c r="D4266">
        <v>120</v>
      </c>
      <c r="E4266" t="s">
        <v>4845</v>
      </c>
      <c r="F4266">
        <v>6.92</v>
      </c>
      <c r="K4266" t="s">
        <v>6860</v>
      </c>
      <c r="L4266" t="s">
        <v>6861</v>
      </c>
      <c r="M4266" t="s">
        <v>15038</v>
      </c>
      <c r="N4266">
        <v>9</v>
      </c>
      <c r="O4266" t="s">
        <v>15609</v>
      </c>
      <c r="P4266" t="s">
        <v>18478</v>
      </c>
      <c r="Q4266">
        <v>10</v>
      </c>
      <c r="R4266">
        <v>2</v>
      </c>
      <c r="S4266">
        <v>4.54</v>
      </c>
      <c r="T4266">
        <v>4.55</v>
      </c>
      <c r="U4266">
        <v>532.70000000000005</v>
      </c>
      <c r="V4266">
        <v>99.17</v>
      </c>
      <c r="W4266">
        <v>5.16</v>
      </c>
      <c r="X4266">
        <v>13.2</v>
      </c>
      <c r="Y4266">
        <v>5.22</v>
      </c>
      <c r="Z4266">
        <v>4</v>
      </c>
      <c r="AA4266" t="s">
        <v>4250</v>
      </c>
      <c r="AB4266">
        <v>2</v>
      </c>
      <c r="AC4266">
        <v>8</v>
      </c>
      <c r="AD4266">
        <v>2.4193333333333329</v>
      </c>
      <c r="AF4266" t="s">
        <v>7949</v>
      </c>
      <c r="AI4266">
        <v>0</v>
      </c>
      <c r="AJ4266">
        <v>0</v>
      </c>
      <c r="AK4266" t="s">
        <v>19995</v>
      </c>
      <c r="AL4266" t="s">
        <v>19995</v>
      </c>
      <c r="AM4266" t="s">
        <v>20019</v>
      </c>
    </row>
    <row r="4267" spans="1:39" x14ac:dyDescent="0.25">
      <c r="A4267" t="s">
        <v>5860</v>
      </c>
      <c r="B4267" t="s">
        <v>4841</v>
      </c>
      <c r="C4267" t="s">
        <v>4842</v>
      </c>
      <c r="D4267">
        <v>120</v>
      </c>
      <c r="E4267" t="s">
        <v>4845</v>
      </c>
      <c r="F4267">
        <v>6.92</v>
      </c>
      <c r="K4267" t="s">
        <v>6860</v>
      </c>
      <c r="L4267" t="s">
        <v>6861</v>
      </c>
      <c r="M4267" t="s">
        <v>15097</v>
      </c>
      <c r="N4267">
        <v>9</v>
      </c>
      <c r="O4267" t="s">
        <v>15458</v>
      </c>
      <c r="P4267" t="s">
        <v>7586</v>
      </c>
      <c r="Q4267">
        <v>4</v>
      </c>
      <c r="R4267">
        <v>2</v>
      </c>
      <c r="S4267">
        <v>1.44</v>
      </c>
      <c r="T4267">
        <v>1.91</v>
      </c>
      <c r="U4267">
        <v>324.41000000000003</v>
      </c>
      <c r="V4267">
        <v>79.98</v>
      </c>
      <c r="W4267">
        <v>2.89</v>
      </c>
      <c r="Y4267">
        <v>7.71</v>
      </c>
      <c r="Z4267">
        <v>2</v>
      </c>
      <c r="AA4267" t="s">
        <v>4250</v>
      </c>
      <c r="AB4267">
        <v>0</v>
      </c>
      <c r="AC4267">
        <v>2</v>
      </c>
      <c r="AD4267">
        <v>5.5</v>
      </c>
      <c r="AF4267" t="s">
        <v>7949</v>
      </c>
      <c r="AI4267">
        <v>0</v>
      </c>
      <c r="AJ4267">
        <v>0</v>
      </c>
      <c r="AK4267" t="s">
        <v>7973</v>
      </c>
      <c r="AL4267" t="s">
        <v>7973</v>
      </c>
      <c r="AM4267" t="s">
        <v>20019</v>
      </c>
    </row>
    <row r="4268" spans="1:39" x14ac:dyDescent="0.25">
      <c r="A4268" t="s">
        <v>10389</v>
      </c>
      <c r="B4268" t="s">
        <v>4841</v>
      </c>
      <c r="C4268" t="s">
        <v>4842</v>
      </c>
      <c r="D4268">
        <v>120</v>
      </c>
      <c r="E4268" t="s">
        <v>4845</v>
      </c>
      <c r="F4268">
        <v>6.92</v>
      </c>
      <c r="K4268" t="s">
        <v>6860</v>
      </c>
      <c r="L4268" t="s">
        <v>6861</v>
      </c>
      <c r="M4268" t="s">
        <v>15102</v>
      </c>
      <c r="N4268">
        <v>9</v>
      </c>
      <c r="O4268" t="s">
        <v>15467</v>
      </c>
      <c r="P4268" t="s">
        <v>18041</v>
      </c>
      <c r="Q4268">
        <v>5</v>
      </c>
      <c r="R4268">
        <v>2</v>
      </c>
      <c r="S4268">
        <v>4.03</v>
      </c>
      <c r="T4268">
        <v>4.03</v>
      </c>
      <c r="U4268">
        <v>410.84</v>
      </c>
      <c r="V4268">
        <v>89.6</v>
      </c>
      <c r="W4268">
        <v>4.0999999999999996</v>
      </c>
      <c r="X4268">
        <v>9.9600000000000009</v>
      </c>
      <c r="Y4268">
        <v>3.92</v>
      </c>
      <c r="Z4268">
        <v>3</v>
      </c>
      <c r="AA4268" t="s">
        <v>4250</v>
      </c>
      <c r="AB4268">
        <v>0</v>
      </c>
      <c r="AC4268">
        <v>3</v>
      </c>
      <c r="AD4268">
        <v>3.6218571428571429</v>
      </c>
      <c r="AF4268" t="s">
        <v>7949</v>
      </c>
      <c r="AI4268">
        <v>0</v>
      </c>
      <c r="AJ4268">
        <v>0</v>
      </c>
      <c r="AK4268" t="s">
        <v>19860</v>
      </c>
      <c r="AL4268" t="s">
        <v>19860</v>
      </c>
      <c r="AM4268" t="s">
        <v>20019</v>
      </c>
    </row>
    <row r="4269" spans="1:39" x14ac:dyDescent="0.25">
      <c r="A4269" t="s">
        <v>10827</v>
      </c>
      <c r="B4269" t="s">
        <v>4841</v>
      </c>
      <c r="C4269" t="s">
        <v>4842</v>
      </c>
      <c r="D4269">
        <v>120</v>
      </c>
      <c r="E4269" t="s">
        <v>4845</v>
      </c>
      <c r="F4269">
        <v>6.92</v>
      </c>
      <c r="K4269" t="s">
        <v>6860</v>
      </c>
      <c r="L4269" t="s">
        <v>6861</v>
      </c>
      <c r="M4269" t="s">
        <v>14995</v>
      </c>
      <c r="N4269">
        <v>9</v>
      </c>
      <c r="O4269" t="s">
        <v>15321</v>
      </c>
      <c r="P4269" t="s">
        <v>18479</v>
      </c>
      <c r="Q4269">
        <v>5</v>
      </c>
      <c r="R4269">
        <v>2</v>
      </c>
      <c r="S4269">
        <v>-2.95</v>
      </c>
      <c r="T4269">
        <v>-2.92</v>
      </c>
      <c r="U4269">
        <v>346.34</v>
      </c>
      <c r="V4269">
        <v>89.6</v>
      </c>
      <c r="W4269">
        <v>2.21</v>
      </c>
      <c r="X4269">
        <v>9.69</v>
      </c>
      <c r="Y4269">
        <v>6.18</v>
      </c>
      <c r="Z4269">
        <v>2</v>
      </c>
      <c r="AA4269" t="s">
        <v>4250</v>
      </c>
      <c r="AB4269">
        <v>0</v>
      </c>
      <c r="AC4269">
        <v>3</v>
      </c>
      <c r="AD4269">
        <v>5.5</v>
      </c>
      <c r="AF4269" t="s">
        <v>7949</v>
      </c>
      <c r="AI4269">
        <v>0</v>
      </c>
      <c r="AJ4269">
        <v>0</v>
      </c>
      <c r="AK4269" t="s">
        <v>7974</v>
      </c>
      <c r="AL4269" t="s">
        <v>7974</v>
      </c>
      <c r="AM4269" t="s">
        <v>20019</v>
      </c>
    </row>
    <row r="4270" spans="1:39" x14ac:dyDescent="0.25">
      <c r="A4270" t="s">
        <v>10828</v>
      </c>
      <c r="B4270" t="s">
        <v>4841</v>
      </c>
      <c r="C4270" t="s">
        <v>4842</v>
      </c>
      <c r="D4270">
        <v>120</v>
      </c>
      <c r="E4270" t="s">
        <v>4845</v>
      </c>
      <c r="F4270">
        <v>6.92</v>
      </c>
      <c r="I4270" t="s">
        <v>13951</v>
      </c>
      <c r="K4270" t="s">
        <v>6860</v>
      </c>
      <c r="L4270" t="s">
        <v>6861</v>
      </c>
      <c r="M4270" t="s">
        <v>15093</v>
      </c>
      <c r="N4270">
        <v>9</v>
      </c>
      <c r="O4270" t="s">
        <v>15453</v>
      </c>
      <c r="P4270" t="s">
        <v>18480</v>
      </c>
      <c r="Q4270">
        <v>7</v>
      </c>
      <c r="R4270">
        <v>2</v>
      </c>
      <c r="S4270">
        <v>4.26</v>
      </c>
      <c r="T4270">
        <v>4.28</v>
      </c>
      <c r="U4270">
        <v>409.52</v>
      </c>
      <c r="V4270">
        <v>102.49</v>
      </c>
      <c r="W4270">
        <v>3.19</v>
      </c>
      <c r="X4270">
        <v>9.85</v>
      </c>
      <c r="Y4270">
        <v>6.03</v>
      </c>
      <c r="Z4270">
        <v>2</v>
      </c>
      <c r="AA4270" t="s">
        <v>4250</v>
      </c>
      <c r="AB4270">
        <v>0</v>
      </c>
      <c r="AC4270">
        <v>6</v>
      </c>
      <c r="AD4270">
        <v>3.089952380952381</v>
      </c>
      <c r="AF4270" t="s">
        <v>7949</v>
      </c>
      <c r="AI4270">
        <v>0</v>
      </c>
      <c r="AJ4270">
        <v>0</v>
      </c>
      <c r="AM4270" t="s">
        <v>20019</v>
      </c>
    </row>
    <row r="4271" spans="1:39" x14ac:dyDescent="0.25">
      <c r="A4271" t="s">
        <v>10828</v>
      </c>
      <c r="B4271" t="s">
        <v>4841</v>
      </c>
      <c r="C4271" t="s">
        <v>4842</v>
      </c>
      <c r="D4271">
        <v>120</v>
      </c>
      <c r="E4271" t="s">
        <v>4845</v>
      </c>
      <c r="F4271">
        <v>6.92</v>
      </c>
      <c r="I4271" t="s">
        <v>13952</v>
      </c>
      <c r="K4271" t="s">
        <v>6860</v>
      </c>
      <c r="L4271" t="s">
        <v>6861</v>
      </c>
      <c r="M4271" t="s">
        <v>15094</v>
      </c>
      <c r="N4271">
        <v>9</v>
      </c>
      <c r="O4271" t="s">
        <v>15454</v>
      </c>
      <c r="P4271" t="s">
        <v>18480</v>
      </c>
      <c r="Q4271">
        <v>7</v>
      </c>
      <c r="R4271">
        <v>2</v>
      </c>
      <c r="S4271">
        <v>4.26</v>
      </c>
      <c r="T4271">
        <v>4.28</v>
      </c>
      <c r="U4271">
        <v>409.52</v>
      </c>
      <c r="V4271">
        <v>102.49</v>
      </c>
      <c r="W4271">
        <v>3.19</v>
      </c>
      <c r="X4271">
        <v>9.85</v>
      </c>
      <c r="Y4271">
        <v>6.03</v>
      </c>
      <c r="Z4271">
        <v>2</v>
      </c>
      <c r="AA4271" t="s">
        <v>4250</v>
      </c>
      <c r="AB4271">
        <v>0</v>
      </c>
      <c r="AC4271">
        <v>6</v>
      </c>
      <c r="AD4271">
        <v>3.089952380952381</v>
      </c>
      <c r="AF4271" t="s">
        <v>7949</v>
      </c>
      <c r="AI4271">
        <v>0</v>
      </c>
      <c r="AJ4271">
        <v>0</v>
      </c>
      <c r="AM4271" t="s">
        <v>20019</v>
      </c>
    </row>
    <row r="4272" spans="1:39" x14ac:dyDescent="0.25">
      <c r="A4272" t="s">
        <v>10829</v>
      </c>
      <c r="B4272" t="s">
        <v>4841</v>
      </c>
      <c r="C4272" t="s">
        <v>4842</v>
      </c>
      <c r="D4272">
        <v>120</v>
      </c>
      <c r="E4272" t="s">
        <v>4845</v>
      </c>
      <c r="F4272">
        <v>6.92</v>
      </c>
      <c r="I4272" t="s">
        <v>13953</v>
      </c>
      <c r="K4272" t="s">
        <v>6860</v>
      </c>
      <c r="L4272" t="s">
        <v>6861</v>
      </c>
      <c r="M4272" t="s">
        <v>15093</v>
      </c>
      <c r="N4272">
        <v>9</v>
      </c>
      <c r="O4272" t="s">
        <v>15453</v>
      </c>
      <c r="P4272" t="s">
        <v>18481</v>
      </c>
      <c r="Q4272">
        <v>6</v>
      </c>
      <c r="R4272">
        <v>2</v>
      </c>
      <c r="S4272">
        <v>3.93</v>
      </c>
      <c r="T4272">
        <v>3.97</v>
      </c>
      <c r="U4272">
        <v>375.89</v>
      </c>
      <c r="V4272">
        <v>93.26</v>
      </c>
      <c r="W4272">
        <v>3.36</v>
      </c>
      <c r="X4272">
        <v>9.76</v>
      </c>
      <c r="Y4272">
        <v>6.32</v>
      </c>
      <c r="Z4272">
        <v>2</v>
      </c>
      <c r="AA4272" t="s">
        <v>4250</v>
      </c>
      <c r="AB4272">
        <v>0</v>
      </c>
      <c r="AC4272">
        <v>3</v>
      </c>
      <c r="AD4272">
        <v>3.827833333333333</v>
      </c>
      <c r="AF4272" t="s">
        <v>7949</v>
      </c>
      <c r="AI4272">
        <v>0</v>
      </c>
      <c r="AJ4272">
        <v>0</v>
      </c>
      <c r="AM4272" t="s">
        <v>20019</v>
      </c>
    </row>
    <row r="4273" spans="1:39" x14ac:dyDescent="0.25">
      <c r="A4273" t="s">
        <v>10829</v>
      </c>
      <c r="B4273" t="s">
        <v>4841</v>
      </c>
      <c r="C4273" t="s">
        <v>4842</v>
      </c>
      <c r="D4273">
        <v>120</v>
      </c>
      <c r="E4273" t="s">
        <v>4845</v>
      </c>
      <c r="F4273">
        <v>6.92</v>
      </c>
      <c r="I4273" t="s">
        <v>13954</v>
      </c>
      <c r="K4273" t="s">
        <v>6860</v>
      </c>
      <c r="L4273" t="s">
        <v>6861</v>
      </c>
      <c r="M4273" t="s">
        <v>15094</v>
      </c>
      <c r="N4273">
        <v>9</v>
      </c>
      <c r="O4273" t="s">
        <v>15454</v>
      </c>
      <c r="P4273" t="s">
        <v>18481</v>
      </c>
      <c r="Q4273">
        <v>6</v>
      </c>
      <c r="R4273">
        <v>2</v>
      </c>
      <c r="S4273">
        <v>3.93</v>
      </c>
      <c r="T4273">
        <v>3.97</v>
      </c>
      <c r="U4273">
        <v>375.89</v>
      </c>
      <c r="V4273">
        <v>93.26</v>
      </c>
      <c r="W4273">
        <v>3.36</v>
      </c>
      <c r="X4273">
        <v>9.76</v>
      </c>
      <c r="Y4273">
        <v>6.32</v>
      </c>
      <c r="Z4273">
        <v>2</v>
      </c>
      <c r="AA4273" t="s">
        <v>4250</v>
      </c>
      <c r="AB4273">
        <v>0</v>
      </c>
      <c r="AC4273">
        <v>3</v>
      </c>
      <c r="AD4273">
        <v>3.827833333333333</v>
      </c>
      <c r="AF4273" t="s">
        <v>7949</v>
      </c>
      <c r="AI4273">
        <v>0</v>
      </c>
      <c r="AJ4273">
        <v>0</v>
      </c>
      <c r="AM4273" t="s">
        <v>20019</v>
      </c>
    </row>
    <row r="4274" spans="1:39" x14ac:dyDescent="0.25">
      <c r="A4274" t="s">
        <v>10830</v>
      </c>
      <c r="B4274" t="s">
        <v>4841</v>
      </c>
      <c r="C4274" t="s">
        <v>4842</v>
      </c>
      <c r="D4274">
        <v>120</v>
      </c>
      <c r="E4274" t="s">
        <v>4845</v>
      </c>
      <c r="F4274">
        <v>6.92</v>
      </c>
      <c r="I4274" t="s">
        <v>13955</v>
      </c>
      <c r="K4274" t="s">
        <v>6860</v>
      </c>
      <c r="L4274" t="s">
        <v>6861</v>
      </c>
      <c r="M4274" t="s">
        <v>15154</v>
      </c>
      <c r="N4274">
        <v>9</v>
      </c>
      <c r="O4274" t="s">
        <v>15531</v>
      </c>
      <c r="P4274" t="s">
        <v>18482</v>
      </c>
      <c r="Q4274">
        <v>6</v>
      </c>
      <c r="R4274">
        <v>2</v>
      </c>
      <c r="S4274">
        <v>-2.25</v>
      </c>
      <c r="T4274">
        <v>-2.25</v>
      </c>
      <c r="U4274">
        <v>443.47</v>
      </c>
      <c r="V4274">
        <v>96.32</v>
      </c>
      <c r="W4274">
        <v>4.21</v>
      </c>
      <c r="Y4274">
        <v>3.01</v>
      </c>
      <c r="Z4274">
        <v>2</v>
      </c>
      <c r="AA4274" t="s">
        <v>4250</v>
      </c>
      <c r="AB4274">
        <v>0</v>
      </c>
      <c r="AC4274">
        <v>3</v>
      </c>
      <c r="AD4274">
        <v>4.6931190476190476</v>
      </c>
      <c r="AF4274" t="s">
        <v>7949</v>
      </c>
      <c r="AI4274">
        <v>0</v>
      </c>
      <c r="AJ4274">
        <v>0</v>
      </c>
      <c r="AM4274" t="s">
        <v>20019</v>
      </c>
    </row>
    <row r="4275" spans="1:39" x14ac:dyDescent="0.25">
      <c r="A4275" t="s">
        <v>10831</v>
      </c>
      <c r="B4275" t="s">
        <v>4841</v>
      </c>
      <c r="C4275" t="s">
        <v>4842</v>
      </c>
      <c r="D4275">
        <v>120</v>
      </c>
      <c r="E4275" t="s">
        <v>4845</v>
      </c>
      <c r="F4275">
        <v>6.92</v>
      </c>
      <c r="I4275" t="s">
        <v>13956</v>
      </c>
      <c r="K4275" t="s">
        <v>6860</v>
      </c>
      <c r="L4275" t="s">
        <v>6861</v>
      </c>
      <c r="M4275" t="s">
        <v>15154</v>
      </c>
      <c r="N4275">
        <v>9</v>
      </c>
      <c r="O4275" t="s">
        <v>15531</v>
      </c>
      <c r="P4275" t="s">
        <v>18483</v>
      </c>
      <c r="Q4275">
        <v>6</v>
      </c>
      <c r="R4275">
        <v>2</v>
      </c>
      <c r="S4275">
        <v>-1.65</v>
      </c>
      <c r="T4275">
        <v>-1.65</v>
      </c>
      <c r="U4275">
        <v>457.5</v>
      </c>
      <c r="V4275">
        <v>96.32</v>
      </c>
      <c r="W4275">
        <v>4.5999999999999996</v>
      </c>
      <c r="Y4275">
        <v>3.17</v>
      </c>
      <c r="Z4275">
        <v>2</v>
      </c>
      <c r="AA4275" t="s">
        <v>4250</v>
      </c>
      <c r="AB4275">
        <v>0</v>
      </c>
      <c r="AC4275">
        <v>3</v>
      </c>
      <c r="AD4275">
        <v>4.5929047619047623</v>
      </c>
      <c r="AF4275" t="s">
        <v>7949</v>
      </c>
      <c r="AI4275">
        <v>0</v>
      </c>
      <c r="AJ4275">
        <v>0</v>
      </c>
      <c r="AM4275" t="s">
        <v>20019</v>
      </c>
    </row>
    <row r="4276" spans="1:39" x14ac:dyDescent="0.25">
      <c r="A4276" t="s">
        <v>10832</v>
      </c>
      <c r="B4276" t="s">
        <v>4841</v>
      </c>
      <c r="C4276" t="s">
        <v>4842</v>
      </c>
      <c r="D4276">
        <v>120</v>
      </c>
      <c r="E4276" t="s">
        <v>4845</v>
      </c>
      <c r="F4276">
        <v>6.92</v>
      </c>
      <c r="I4276" t="s">
        <v>13957</v>
      </c>
      <c r="K4276" t="s">
        <v>6860</v>
      </c>
      <c r="L4276" t="s">
        <v>6861</v>
      </c>
      <c r="M4276" t="s">
        <v>14996</v>
      </c>
      <c r="N4276">
        <v>9</v>
      </c>
      <c r="O4276" t="s">
        <v>15322</v>
      </c>
      <c r="P4276" t="s">
        <v>18484</v>
      </c>
      <c r="Q4276">
        <v>5</v>
      </c>
      <c r="R4276">
        <v>2</v>
      </c>
      <c r="S4276">
        <v>-2.23</v>
      </c>
      <c r="T4276">
        <v>-2.23</v>
      </c>
      <c r="U4276">
        <v>439.26</v>
      </c>
      <c r="V4276">
        <v>89.6</v>
      </c>
      <c r="W4276">
        <v>3.25</v>
      </c>
      <c r="X4276">
        <v>11.12</v>
      </c>
      <c r="Y4276">
        <v>4.16</v>
      </c>
      <c r="Z4276">
        <v>2</v>
      </c>
      <c r="AA4276" t="s">
        <v>4250</v>
      </c>
      <c r="AB4276">
        <v>0</v>
      </c>
      <c r="AC4276">
        <v>4</v>
      </c>
      <c r="AD4276">
        <v>4.9338571428571427</v>
      </c>
      <c r="AF4276" t="s">
        <v>7949</v>
      </c>
      <c r="AI4276">
        <v>0</v>
      </c>
      <c r="AJ4276">
        <v>0</v>
      </c>
      <c r="AM4276" t="s">
        <v>20019</v>
      </c>
    </row>
    <row r="4277" spans="1:39" x14ac:dyDescent="0.25">
      <c r="A4277" t="s">
        <v>10833</v>
      </c>
      <c r="B4277" t="s">
        <v>4841</v>
      </c>
      <c r="C4277" t="s">
        <v>4842</v>
      </c>
      <c r="D4277">
        <v>120</v>
      </c>
      <c r="E4277" t="s">
        <v>4845</v>
      </c>
      <c r="F4277">
        <v>6.92</v>
      </c>
      <c r="I4277" t="s">
        <v>13958</v>
      </c>
      <c r="K4277" t="s">
        <v>6860</v>
      </c>
      <c r="L4277" t="s">
        <v>6861</v>
      </c>
      <c r="M4277" t="s">
        <v>14996</v>
      </c>
      <c r="N4277">
        <v>9</v>
      </c>
      <c r="O4277" t="s">
        <v>15322</v>
      </c>
      <c r="P4277" t="s">
        <v>18485</v>
      </c>
      <c r="Q4277">
        <v>6</v>
      </c>
      <c r="R4277">
        <v>2</v>
      </c>
      <c r="S4277">
        <v>-2.75</v>
      </c>
      <c r="T4277">
        <v>-2.75</v>
      </c>
      <c r="U4277">
        <v>417.39</v>
      </c>
      <c r="V4277">
        <v>113.39</v>
      </c>
      <c r="W4277">
        <v>2.97</v>
      </c>
      <c r="X4277">
        <v>9.98</v>
      </c>
      <c r="Y4277">
        <v>4.0199999999999996</v>
      </c>
      <c r="Z4277">
        <v>2</v>
      </c>
      <c r="AA4277" t="s">
        <v>4250</v>
      </c>
      <c r="AB4277">
        <v>0</v>
      </c>
      <c r="AC4277">
        <v>4</v>
      </c>
      <c r="AD4277">
        <v>4.3104047619047634</v>
      </c>
      <c r="AF4277" t="s">
        <v>7949</v>
      </c>
      <c r="AI4277">
        <v>0</v>
      </c>
      <c r="AJ4277">
        <v>0</v>
      </c>
      <c r="AM4277" t="s">
        <v>20019</v>
      </c>
    </row>
    <row r="4278" spans="1:39" x14ac:dyDescent="0.25">
      <c r="A4278" t="s">
        <v>10834</v>
      </c>
      <c r="B4278" t="s">
        <v>4841</v>
      </c>
      <c r="C4278" t="s">
        <v>4842</v>
      </c>
      <c r="D4278">
        <v>120</v>
      </c>
      <c r="E4278" t="s">
        <v>4845</v>
      </c>
      <c r="F4278">
        <v>6.92</v>
      </c>
      <c r="I4278" t="s">
        <v>13959</v>
      </c>
      <c r="K4278" t="s">
        <v>6860</v>
      </c>
      <c r="L4278" t="s">
        <v>6861</v>
      </c>
      <c r="M4278" t="s">
        <v>14996</v>
      </c>
      <c r="N4278">
        <v>9</v>
      </c>
      <c r="O4278" t="s">
        <v>15322</v>
      </c>
      <c r="P4278" t="s">
        <v>18486</v>
      </c>
      <c r="Q4278">
        <v>5</v>
      </c>
      <c r="R4278">
        <v>2</v>
      </c>
      <c r="S4278">
        <v>-3.31</v>
      </c>
      <c r="T4278">
        <v>-3.29</v>
      </c>
      <c r="U4278">
        <v>400.31</v>
      </c>
      <c r="V4278">
        <v>89.6</v>
      </c>
      <c r="W4278">
        <v>2.6</v>
      </c>
      <c r="X4278">
        <v>8.67</v>
      </c>
      <c r="Y4278">
        <v>3.94</v>
      </c>
      <c r="Z4278">
        <v>2</v>
      </c>
      <c r="AA4278" t="s">
        <v>4250</v>
      </c>
      <c r="AB4278">
        <v>0</v>
      </c>
      <c r="AC4278">
        <v>4</v>
      </c>
      <c r="AD4278">
        <v>5.2120714285714289</v>
      </c>
      <c r="AF4278" t="s">
        <v>7949</v>
      </c>
      <c r="AI4278">
        <v>0</v>
      </c>
      <c r="AJ4278">
        <v>0</v>
      </c>
      <c r="AM4278" t="s">
        <v>20019</v>
      </c>
    </row>
    <row r="4279" spans="1:39" x14ac:dyDescent="0.25">
      <c r="A4279" t="s">
        <v>10835</v>
      </c>
      <c r="B4279" t="s">
        <v>4841</v>
      </c>
      <c r="C4279" t="s">
        <v>4842</v>
      </c>
      <c r="D4279">
        <v>120</v>
      </c>
      <c r="E4279" t="s">
        <v>4845</v>
      </c>
      <c r="F4279">
        <v>6.92</v>
      </c>
      <c r="I4279" t="s">
        <v>13960</v>
      </c>
      <c r="K4279" t="s">
        <v>6860</v>
      </c>
      <c r="L4279" t="s">
        <v>6861</v>
      </c>
      <c r="M4279" t="s">
        <v>14996</v>
      </c>
      <c r="N4279">
        <v>9</v>
      </c>
      <c r="O4279" t="s">
        <v>15322</v>
      </c>
      <c r="P4279" t="s">
        <v>18487</v>
      </c>
      <c r="Q4279">
        <v>5</v>
      </c>
      <c r="R4279">
        <v>2</v>
      </c>
      <c r="S4279">
        <v>-0.54</v>
      </c>
      <c r="T4279">
        <v>-0.53</v>
      </c>
      <c r="U4279">
        <v>480.8</v>
      </c>
      <c r="V4279">
        <v>89.6</v>
      </c>
      <c r="W4279">
        <v>4.38</v>
      </c>
      <c r="X4279">
        <v>8.9499999999999993</v>
      </c>
      <c r="Y4279">
        <v>2.97</v>
      </c>
      <c r="Z4279">
        <v>2</v>
      </c>
      <c r="AA4279" t="s">
        <v>4250</v>
      </c>
      <c r="AB4279">
        <v>0</v>
      </c>
      <c r="AC4279">
        <v>3</v>
      </c>
      <c r="AD4279">
        <v>4.637142857142857</v>
      </c>
      <c r="AF4279" t="s">
        <v>7949</v>
      </c>
      <c r="AI4279">
        <v>0</v>
      </c>
      <c r="AJ4279">
        <v>0</v>
      </c>
      <c r="AM4279" t="s">
        <v>20019</v>
      </c>
    </row>
    <row r="4280" spans="1:39" x14ac:dyDescent="0.25">
      <c r="A4280" t="s">
        <v>10836</v>
      </c>
      <c r="B4280" t="s">
        <v>4841</v>
      </c>
      <c r="C4280" t="s">
        <v>4842</v>
      </c>
      <c r="D4280">
        <v>120</v>
      </c>
      <c r="E4280" t="s">
        <v>4845</v>
      </c>
      <c r="F4280">
        <v>6.92</v>
      </c>
      <c r="I4280" t="s">
        <v>13961</v>
      </c>
      <c r="K4280" t="s">
        <v>6860</v>
      </c>
      <c r="L4280" t="s">
        <v>6861</v>
      </c>
      <c r="M4280" t="s">
        <v>15100</v>
      </c>
      <c r="N4280">
        <v>8</v>
      </c>
      <c r="O4280" t="s">
        <v>15463</v>
      </c>
      <c r="P4280" t="s">
        <v>18488</v>
      </c>
      <c r="Q4280">
        <v>10</v>
      </c>
      <c r="R4280">
        <v>3</v>
      </c>
      <c r="S4280">
        <v>2.38</v>
      </c>
      <c r="T4280">
        <v>2.39</v>
      </c>
      <c r="U4280">
        <v>455.4</v>
      </c>
      <c r="V4280">
        <v>159.86000000000001</v>
      </c>
      <c r="W4280">
        <v>1.07</v>
      </c>
      <c r="X4280">
        <v>8.9600000000000009</v>
      </c>
      <c r="Y4280">
        <v>1.55</v>
      </c>
      <c r="Z4280">
        <v>2</v>
      </c>
      <c r="AA4280" t="s">
        <v>4250</v>
      </c>
      <c r="AB4280">
        <v>0</v>
      </c>
      <c r="AC4280">
        <v>7</v>
      </c>
      <c r="AD4280">
        <v>3.295238095238096</v>
      </c>
      <c r="AF4280" t="s">
        <v>7949</v>
      </c>
      <c r="AI4280">
        <v>0</v>
      </c>
      <c r="AJ4280">
        <v>0</v>
      </c>
      <c r="AM4280" t="s">
        <v>20019</v>
      </c>
    </row>
    <row r="4281" spans="1:39" x14ac:dyDescent="0.25">
      <c r="A4281" t="s">
        <v>10837</v>
      </c>
      <c r="B4281" t="s">
        <v>4841</v>
      </c>
      <c r="C4281" t="s">
        <v>4842</v>
      </c>
      <c r="D4281">
        <v>120</v>
      </c>
      <c r="E4281" t="s">
        <v>4845</v>
      </c>
      <c r="F4281">
        <v>6.92</v>
      </c>
      <c r="I4281" t="s">
        <v>13962</v>
      </c>
      <c r="K4281" t="s">
        <v>6860</v>
      </c>
      <c r="L4281" t="s">
        <v>6861</v>
      </c>
      <c r="M4281" t="s">
        <v>15114</v>
      </c>
      <c r="N4281">
        <v>8</v>
      </c>
      <c r="O4281" t="s">
        <v>15486</v>
      </c>
      <c r="P4281" t="s">
        <v>18489</v>
      </c>
      <c r="Q4281">
        <v>4</v>
      </c>
      <c r="R4281">
        <v>2</v>
      </c>
      <c r="S4281">
        <v>-2.35</v>
      </c>
      <c r="T4281">
        <v>-2.3199999999999998</v>
      </c>
      <c r="U4281">
        <v>291.37</v>
      </c>
      <c r="V4281">
        <v>59.64</v>
      </c>
      <c r="W4281">
        <v>2.78</v>
      </c>
      <c r="Y4281">
        <v>6.12</v>
      </c>
      <c r="Z4281">
        <v>1</v>
      </c>
      <c r="AA4281" t="s">
        <v>4250</v>
      </c>
      <c r="AB4281">
        <v>0</v>
      </c>
      <c r="AC4281">
        <v>3</v>
      </c>
      <c r="AD4281">
        <v>5.5</v>
      </c>
      <c r="AF4281" t="s">
        <v>7949</v>
      </c>
      <c r="AI4281">
        <v>0</v>
      </c>
      <c r="AJ4281">
        <v>0</v>
      </c>
      <c r="AM4281" t="s">
        <v>20019</v>
      </c>
    </row>
    <row r="4282" spans="1:39" x14ac:dyDescent="0.25">
      <c r="A4282" t="s">
        <v>8146</v>
      </c>
      <c r="B4282" t="s">
        <v>4841</v>
      </c>
      <c r="C4282" t="s">
        <v>4842</v>
      </c>
      <c r="D4282">
        <v>120</v>
      </c>
      <c r="E4282" t="s">
        <v>4845</v>
      </c>
      <c r="F4282">
        <v>6.92</v>
      </c>
      <c r="K4282" t="s">
        <v>6860</v>
      </c>
      <c r="L4282" t="s">
        <v>6861</v>
      </c>
      <c r="M4282" t="s">
        <v>15193</v>
      </c>
      <c r="N4282">
        <v>9</v>
      </c>
      <c r="O4282" t="s">
        <v>15581</v>
      </c>
      <c r="P4282" t="s">
        <v>15799</v>
      </c>
      <c r="Q4282">
        <v>3</v>
      </c>
      <c r="R4282">
        <v>3</v>
      </c>
      <c r="S4282">
        <v>5.17</v>
      </c>
      <c r="T4282">
        <v>5.19</v>
      </c>
      <c r="U4282">
        <v>477.42</v>
      </c>
      <c r="V4282">
        <v>82.38</v>
      </c>
      <c r="W4282">
        <v>6.81</v>
      </c>
      <c r="X4282">
        <v>9.41</v>
      </c>
      <c r="Y4282">
        <v>5.78</v>
      </c>
      <c r="Z4282">
        <v>6</v>
      </c>
      <c r="AA4282" t="s">
        <v>4250</v>
      </c>
      <c r="AB4282">
        <v>1</v>
      </c>
      <c r="AC4282">
        <v>4</v>
      </c>
      <c r="AD4282">
        <v>2.327952380952381</v>
      </c>
      <c r="AF4282" t="s">
        <v>7949</v>
      </c>
      <c r="AI4282">
        <v>0</v>
      </c>
      <c r="AJ4282">
        <v>0</v>
      </c>
      <c r="AK4282" t="s">
        <v>19838</v>
      </c>
      <c r="AL4282" t="s">
        <v>19838</v>
      </c>
      <c r="AM4282" t="s">
        <v>20019</v>
      </c>
    </row>
    <row r="4283" spans="1:39" x14ac:dyDescent="0.25">
      <c r="A4283" t="s">
        <v>10838</v>
      </c>
      <c r="B4283" t="s">
        <v>4841</v>
      </c>
      <c r="C4283" t="s">
        <v>4842</v>
      </c>
      <c r="D4283">
        <v>121</v>
      </c>
      <c r="E4283" t="s">
        <v>4845</v>
      </c>
      <c r="F4283">
        <v>6.92</v>
      </c>
      <c r="K4283" t="s">
        <v>6860</v>
      </c>
      <c r="L4283" t="s">
        <v>6861</v>
      </c>
      <c r="M4283" t="s">
        <v>15202</v>
      </c>
      <c r="N4283">
        <v>9</v>
      </c>
      <c r="O4283" t="s">
        <v>15592</v>
      </c>
      <c r="P4283" t="s">
        <v>18490</v>
      </c>
      <c r="Q4283">
        <v>5</v>
      </c>
      <c r="R4283">
        <v>1</v>
      </c>
      <c r="S4283">
        <v>5.21</v>
      </c>
      <c r="T4283">
        <v>5.77</v>
      </c>
      <c r="U4283">
        <v>594.66</v>
      </c>
      <c r="V4283">
        <v>71.78</v>
      </c>
      <c r="W4283">
        <v>6.97</v>
      </c>
      <c r="X4283">
        <v>13.28</v>
      </c>
      <c r="Y4283">
        <v>7.81</v>
      </c>
      <c r="Z4283">
        <v>5</v>
      </c>
      <c r="AA4283" t="s">
        <v>4250</v>
      </c>
      <c r="AB4283">
        <v>2</v>
      </c>
      <c r="AC4283">
        <v>12</v>
      </c>
      <c r="AD4283">
        <v>2.833333333333333</v>
      </c>
      <c r="AF4283" t="s">
        <v>7949</v>
      </c>
      <c r="AI4283">
        <v>0</v>
      </c>
      <c r="AJ4283">
        <v>0</v>
      </c>
      <c r="AK4283" t="s">
        <v>19985</v>
      </c>
      <c r="AL4283" t="s">
        <v>19985</v>
      </c>
      <c r="AM4283" t="s">
        <v>20019</v>
      </c>
    </row>
    <row r="4284" spans="1:39" x14ac:dyDescent="0.25">
      <c r="A4284" t="s">
        <v>10743</v>
      </c>
      <c r="B4284" t="s">
        <v>4841</v>
      </c>
      <c r="C4284" t="s">
        <v>4842</v>
      </c>
      <c r="D4284">
        <v>121</v>
      </c>
      <c r="E4284" t="s">
        <v>4845</v>
      </c>
      <c r="F4284">
        <v>6.92</v>
      </c>
      <c r="K4284" t="s">
        <v>6860</v>
      </c>
      <c r="M4284" t="s">
        <v>6865</v>
      </c>
      <c r="N4284">
        <v>8</v>
      </c>
      <c r="O4284" t="s">
        <v>15584</v>
      </c>
      <c r="P4284" t="s">
        <v>18395</v>
      </c>
      <c r="Q4284">
        <v>4</v>
      </c>
      <c r="R4284">
        <v>3</v>
      </c>
      <c r="S4284">
        <v>4.5</v>
      </c>
      <c r="T4284">
        <v>4.5</v>
      </c>
      <c r="U4284">
        <v>468.99</v>
      </c>
      <c r="V4284">
        <v>101.87</v>
      </c>
      <c r="W4284">
        <v>4.08</v>
      </c>
      <c r="Y4284">
        <v>3.88</v>
      </c>
      <c r="Z4284">
        <v>3</v>
      </c>
      <c r="AA4284" t="s">
        <v>4250</v>
      </c>
      <c r="AB4284">
        <v>0</v>
      </c>
      <c r="AC4284">
        <v>10</v>
      </c>
      <c r="AD4284">
        <v>2.2425000000000002</v>
      </c>
      <c r="AF4284" t="s">
        <v>7949</v>
      </c>
      <c r="AI4284">
        <v>0</v>
      </c>
      <c r="AJ4284">
        <v>0</v>
      </c>
      <c r="AK4284" t="s">
        <v>19979</v>
      </c>
      <c r="AL4284" t="s">
        <v>19979</v>
      </c>
      <c r="AM4284" t="s">
        <v>20019</v>
      </c>
    </row>
    <row r="4285" spans="1:39" x14ac:dyDescent="0.25">
      <c r="A4285" t="s">
        <v>9121</v>
      </c>
      <c r="B4285" t="s">
        <v>4841</v>
      </c>
      <c r="C4285" t="s">
        <v>4842</v>
      </c>
      <c r="D4285">
        <v>121</v>
      </c>
      <c r="E4285" t="s">
        <v>4845</v>
      </c>
      <c r="F4285">
        <v>6.92</v>
      </c>
      <c r="I4285" t="s">
        <v>13963</v>
      </c>
      <c r="K4285" t="s">
        <v>6860</v>
      </c>
      <c r="L4285" t="s">
        <v>6861</v>
      </c>
      <c r="M4285" t="s">
        <v>14979</v>
      </c>
      <c r="N4285">
        <v>8</v>
      </c>
      <c r="O4285" t="s">
        <v>15302</v>
      </c>
      <c r="P4285" t="s">
        <v>16773</v>
      </c>
      <c r="Q4285">
        <v>7</v>
      </c>
      <c r="R4285">
        <v>2</v>
      </c>
      <c r="U4285">
        <v>448.41</v>
      </c>
      <c r="V4285">
        <v>115.96</v>
      </c>
      <c r="W4285">
        <v>2.77</v>
      </c>
      <c r="X4285">
        <v>10.19</v>
      </c>
      <c r="Y4285">
        <v>4.63</v>
      </c>
      <c r="Z4285">
        <v>2</v>
      </c>
      <c r="AA4285" t="s">
        <v>4250</v>
      </c>
      <c r="AB4285">
        <v>0</v>
      </c>
      <c r="AC4285">
        <v>3</v>
      </c>
      <c r="AF4285" t="s">
        <v>7949</v>
      </c>
      <c r="AI4285">
        <v>0</v>
      </c>
      <c r="AJ4285">
        <v>0</v>
      </c>
      <c r="AM4285" t="s">
        <v>20019</v>
      </c>
    </row>
    <row r="4286" spans="1:39" x14ac:dyDescent="0.25">
      <c r="A4286" t="s">
        <v>8828</v>
      </c>
      <c r="B4286" t="s">
        <v>4841</v>
      </c>
      <c r="C4286" t="s">
        <v>4842</v>
      </c>
      <c r="D4286">
        <v>121</v>
      </c>
      <c r="E4286" t="s">
        <v>4845</v>
      </c>
      <c r="F4286">
        <v>6.92</v>
      </c>
      <c r="K4286" t="s">
        <v>6860</v>
      </c>
      <c r="L4286" t="s">
        <v>6861</v>
      </c>
      <c r="M4286" t="s">
        <v>15207</v>
      </c>
      <c r="N4286">
        <v>9</v>
      </c>
      <c r="O4286" t="s">
        <v>15598</v>
      </c>
      <c r="P4286" t="s">
        <v>16480</v>
      </c>
      <c r="Q4286">
        <v>5</v>
      </c>
      <c r="R4286">
        <v>3</v>
      </c>
      <c r="S4286">
        <v>4.26</v>
      </c>
      <c r="T4286">
        <v>5.8</v>
      </c>
      <c r="U4286">
        <v>585.74</v>
      </c>
      <c r="V4286">
        <v>90.9</v>
      </c>
      <c r="W4286">
        <v>4.78</v>
      </c>
      <c r="X4286">
        <v>13.92</v>
      </c>
      <c r="Y4286">
        <v>9.0399999999999991</v>
      </c>
      <c r="Z4286">
        <v>2</v>
      </c>
      <c r="AA4286" t="s">
        <v>4250</v>
      </c>
      <c r="AB4286">
        <v>1</v>
      </c>
      <c r="AC4286">
        <v>14</v>
      </c>
      <c r="AD4286">
        <v>1.6166666666666669</v>
      </c>
      <c r="AF4286" t="s">
        <v>7952</v>
      </c>
      <c r="AI4286">
        <v>0</v>
      </c>
      <c r="AJ4286">
        <v>0</v>
      </c>
      <c r="AK4286" t="s">
        <v>19890</v>
      </c>
      <c r="AL4286" t="s">
        <v>19890</v>
      </c>
      <c r="AM4286" t="s">
        <v>20019</v>
      </c>
    </row>
    <row r="4287" spans="1:39" x14ac:dyDescent="0.25">
      <c r="A4287" t="s">
        <v>10839</v>
      </c>
      <c r="B4287" t="s">
        <v>4841</v>
      </c>
      <c r="C4287" t="s">
        <v>4842</v>
      </c>
      <c r="D4287">
        <v>121</v>
      </c>
      <c r="E4287" t="s">
        <v>4845</v>
      </c>
      <c r="F4287">
        <v>6.92</v>
      </c>
      <c r="I4287" t="s">
        <v>13964</v>
      </c>
      <c r="K4287" t="s">
        <v>6860</v>
      </c>
      <c r="L4287" t="s">
        <v>6861</v>
      </c>
      <c r="M4287" t="s">
        <v>15000</v>
      </c>
      <c r="N4287">
        <v>9</v>
      </c>
      <c r="O4287" t="s">
        <v>15330</v>
      </c>
      <c r="P4287" t="s">
        <v>18491</v>
      </c>
      <c r="Q4287">
        <v>6</v>
      </c>
      <c r="R4287">
        <v>2</v>
      </c>
      <c r="S4287">
        <v>3.89</v>
      </c>
      <c r="T4287">
        <v>4.07</v>
      </c>
      <c r="U4287">
        <v>435.5</v>
      </c>
      <c r="V4287">
        <v>101.96</v>
      </c>
      <c r="W4287">
        <v>3.59</v>
      </c>
      <c r="X4287">
        <v>11.31</v>
      </c>
      <c r="Y4287">
        <v>6.88</v>
      </c>
      <c r="Z4287">
        <v>2</v>
      </c>
      <c r="AA4287" t="s">
        <v>4250</v>
      </c>
      <c r="AB4287">
        <v>0</v>
      </c>
      <c r="AC4287">
        <v>3</v>
      </c>
      <c r="AD4287">
        <v>3.0820476190476191</v>
      </c>
      <c r="AF4287" t="s">
        <v>7949</v>
      </c>
      <c r="AI4287">
        <v>0</v>
      </c>
      <c r="AJ4287">
        <v>0</v>
      </c>
      <c r="AM4287" t="s">
        <v>20019</v>
      </c>
    </row>
    <row r="4288" spans="1:39" x14ac:dyDescent="0.25">
      <c r="A4288" t="s">
        <v>10840</v>
      </c>
      <c r="B4288" t="s">
        <v>4841</v>
      </c>
      <c r="C4288" t="s">
        <v>4842</v>
      </c>
      <c r="D4288">
        <v>121.5</v>
      </c>
      <c r="E4288" t="s">
        <v>4845</v>
      </c>
      <c r="F4288">
        <v>6.92</v>
      </c>
      <c r="I4288" t="s">
        <v>13965</v>
      </c>
      <c r="K4288" t="s">
        <v>6860</v>
      </c>
      <c r="L4288" t="s">
        <v>6861</v>
      </c>
      <c r="M4288" t="s">
        <v>14987</v>
      </c>
      <c r="N4288">
        <v>9</v>
      </c>
      <c r="O4288" t="s">
        <v>15311</v>
      </c>
      <c r="P4288" t="s">
        <v>18492</v>
      </c>
      <c r="Q4288">
        <v>7</v>
      </c>
      <c r="R4288">
        <v>2</v>
      </c>
      <c r="S4288">
        <v>1.1299999999999999</v>
      </c>
      <c r="T4288">
        <v>1.1499999999999999</v>
      </c>
      <c r="U4288">
        <v>407.35</v>
      </c>
      <c r="V4288">
        <v>111.72</v>
      </c>
      <c r="W4288">
        <v>2.0699999999999998</v>
      </c>
      <c r="X4288">
        <v>10.49</v>
      </c>
      <c r="Y4288">
        <v>4.18</v>
      </c>
      <c r="Z4288">
        <v>2</v>
      </c>
      <c r="AA4288" t="s">
        <v>4250</v>
      </c>
      <c r="AB4288">
        <v>0</v>
      </c>
      <c r="AC4288">
        <v>5</v>
      </c>
      <c r="AD4288">
        <v>4.437785714285714</v>
      </c>
      <c r="AF4288" t="s">
        <v>7949</v>
      </c>
      <c r="AI4288">
        <v>0</v>
      </c>
      <c r="AJ4288">
        <v>0</v>
      </c>
      <c r="AM4288" t="s">
        <v>20019</v>
      </c>
    </row>
    <row r="4289" spans="1:39" x14ac:dyDescent="0.25">
      <c r="A4289" t="s">
        <v>10841</v>
      </c>
      <c r="B4289" t="s">
        <v>4841</v>
      </c>
      <c r="C4289" t="s">
        <v>4842</v>
      </c>
      <c r="D4289">
        <v>121.7</v>
      </c>
      <c r="E4289" t="s">
        <v>4845</v>
      </c>
      <c r="F4289">
        <v>6.92</v>
      </c>
      <c r="I4289" t="s">
        <v>13966</v>
      </c>
      <c r="K4289" t="s">
        <v>6860</v>
      </c>
      <c r="L4289" t="s">
        <v>6861</v>
      </c>
      <c r="M4289" t="s">
        <v>15021</v>
      </c>
      <c r="N4289">
        <v>9</v>
      </c>
      <c r="O4289" t="s">
        <v>15359</v>
      </c>
      <c r="P4289" t="s">
        <v>18493</v>
      </c>
      <c r="Q4289">
        <v>6</v>
      </c>
      <c r="R4289">
        <v>1</v>
      </c>
      <c r="S4289">
        <v>3.21</v>
      </c>
      <c r="T4289">
        <v>4.99</v>
      </c>
      <c r="U4289">
        <v>436.52</v>
      </c>
      <c r="V4289">
        <v>83.87</v>
      </c>
      <c r="W4289">
        <v>4.1399999999999997</v>
      </c>
      <c r="Y4289">
        <v>9.57</v>
      </c>
      <c r="Z4289">
        <v>3</v>
      </c>
      <c r="AA4289" t="s">
        <v>4250</v>
      </c>
      <c r="AB4289">
        <v>0</v>
      </c>
      <c r="AC4289">
        <v>1</v>
      </c>
      <c r="AD4289">
        <v>2.901761904761905</v>
      </c>
      <c r="AF4289" t="s">
        <v>7952</v>
      </c>
      <c r="AI4289">
        <v>0</v>
      </c>
      <c r="AJ4289">
        <v>0</v>
      </c>
      <c r="AM4289" t="s">
        <v>20019</v>
      </c>
    </row>
    <row r="4290" spans="1:39" x14ac:dyDescent="0.25">
      <c r="A4290" t="s">
        <v>10841</v>
      </c>
      <c r="B4290" t="s">
        <v>4841</v>
      </c>
      <c r="C4290" t="s">
        <v>4842</v>
      </c>
      <c r="D4290">
        <v>121.7</v>
      </c>
      <c r="E4290" t="s">
        <v>4845</v>
      </c>
      <c r="F4290">
        <v>6.92</v>
      </c>
      <c r="I4290" t="s">
        <v>13967</v>
      </c>
      <c r="K4290" t="s">
        <v>6860</v>
      </c>
      <c r="M4290" t="s">
        <v>14977</v>
      </c>
      <c r="N4290">
        <v>8</v>
      </c>
      <c r="O4290" t="s">
        <v>15298</v>
      </c>
      <c r="P4290" t="s">
        <v>18493</v>
      </c>
      <c r="Q4290">
        <v>6</v>
      </c>
      <c r="R4290">
        <v>1</v>
      </c>
      <c r="S4290">
        <v>3.21</v>
      </c>
      <c r="T4290">
        <v>4.99</v>
      </c>
      <c r="U4290">
        <v>436.52</v>
      </c>
      <c r="V4290">
        <v>83.87</v>
      </c>
      <c r="W4290">
        <v>4.1399999999999997</v>
      </c>
      <c r="Y4290">
        <v>9.57</v>
      </c>
      <c r="Z4290">
        <v>3</v>
      </c>
      <c r="AA4290" t="s">
        <v>4250</v>
      </c>
      <c r="AB4290">
        <v>0</v>
      </c>
      <c r="AC4290">
        <v>1</v>
      </c>
      <c r="AD4290">
        <v>2.901761904761905</v>
      </c>
      <c r="AF4290" t="s">
        <v>7952</v>
      </c>
      <c r="AI4290">
        <v>0</v>
      </c>
      <c r="AJ4290">
        <v>0</v>
      </c>
      <c r="AM4290" t="s">
        <v>20019</v>
      </c>
    </row>
    <row r="4291" spans="1:39" x14ac:dyDescent="0.25">
      <c r="A4291" t="s">
        <v>10842</v>
      </c>
      <c r="B4291" t="s">
        <v>4841</v>
      </c>
      <c r="C4291" t="s">
        <v>4842</v>
      </c>
      <c r="D4291">
        <v>122</v>
      </c>
      <c r="E4291" t="s">
        <v>4845</v>
      </c>
      <c r="F4291">
        <v>6.91</v>
      </c>
      <c r="I4291" t="s">
        <v>13968</v>
      </c>
      <c r="K4291" t="s">
        <v>6860</v>
      </c>
      <c r="L4291" t="s">
        <v>6861</v>
      </c>
      <c r="M4291" t="s">
        <v>14972</v>
      </c>
      <c r="N4291">
        <v>8</v>
      </c>
      <c r="O4291" t="s">
        <v>15293</v>
      </c>
      <c r="P4291" t="s">
        <v>18494</v>
      </c>
      <c r="Q4291">
        <v>6</v>
      </c>
      <c r="R4291">
        <v>2</v>
      </c>
      <c r="S4291">
        <v>2.54</v>
      </c>
      <c r="T4291">
        <v>2.56</v>
      </c>
      <c r="U4291">
        <v>416.35</v>
      </c>
      <c r="V4291">
        <v>81.760000000000005</v>
      </c>
      <c r="W4291">
        <v>3.8</v>
      </c>
      <c r="Y4291">
        <v>6.14</v>
      </c>
      <c r="Z4291">
        <v>2</v>
      </c>
      <c r="AA4291" t="s">
        <v>4250</v>
      </c>
      <c r="AB4291">
        <v>0</v>
      </c>
      <c r="AC4291">
        <v>5</v>
      </c>
      <c r="AD4291">
        <v>4.8274999999999997</v>
      </c>
      <c r="AF4291" t="s">
        <v>7949</v>
      </c>
      <c r="AI4291">
        <v>0</v>
      </c>
      <c r="AJ4291">
        <v>0</v>
      </c>
      <c r="AM4291" t="s">
        <v>20019</v>
      </c>
    </row>
    <row r="4292" spans="1:39" x14ac:dyDescent="0.25">
      <c r="A4292" t="s">
        <v>10112</v>
      </c>
      <c r="B4292" t="s">
        <v>4841</v>
      </c>
      <c r="C4292" t="s">
        <v>4842</v>
      </c>
      <c r="D4292">
        <v>122</v>
      </c>
      <c r="E4292" t="s">
        <v>4845</v>
      </c>
      <c r="F4292">
        <v>6.91</v>
      </c>
      <c r="K4292" t="s">
        <v>6860</v>
      </c>
      <c r="L4292" t="s">
        <v>6861</v>
      </c>
      <c r="M4292" t="s">
        <v>15101</v>
      </c>
      <c r="N4292">
        <v>9</v>
      </c>
      <c r="O4292" t="s">
        <v>15465</v>
      </c>
      <c r="P4292" t="s">
        <v>17764</v>
      </c>
      <c r="Q4292">
        <v>7</v>
      </c>
      <c r="R4292">
        <v>4</v>
      </c>
      <c r="S4292">
        <v>-0.67</v>
      </c>
      <c r="T4292">
        <v>0.43</v>
      </c>
      <c r="U4292">
        <v>591.67999999999995</v>
      </c>
      <c r="V4292">
        <v>128.19999999999999</v>
      </c>
      <c r="W4292">
        <v>2.91</v>
      </c>
      <c r="X4292">
        <v>13.74</v>
      </c>
      <c r="Y4292">
        <v>8.44</v>
      </c>
      <c r="Z4292">
        <v>3</v>
      </c>
      <c r="AA4292" t="s">
        <v>4250</v>
      </c>
      <c r="AB4292">
        <v>1</v>
      </c>
      <c r="AC4292">
        <v>13</v>
      </c>
      <c r="AD4292">
        <v>2.78</v>
      </c>
      <c r="AF4292" t="s">
        <v>7949</v>
      </c>
      <c r="AI4292">
        <v>0</v>
      </c>
      <c r="AJ4292">
        <v>0</v>
      </c>
      <c r="AK4292" t="s">
        <v>19864</v>
      </c>
      <c r="AL4292" t="s">
        <v>19864</v>
      </c>
      <c r="AM4292" t="s">
        <v>20019</v>
      </c>
    </row>
    <row r="4293" spans="1:39" x14ac:dyDescent="0.25">
      <c r="A4293" t="s">
        <v>10843</v>
      </c>
      <c r="B4293" t="s">
        <v>4841</v>
      </c>
      <c r="C4293" t="s">
        <v>4842</v>
      </c>
      <c r="D4293">
        <v>122</v>
      </c>
      <c r="E4293" t="s">
        <v>4845</v>
      </c>
      <c r="F4293">
        <v>6.91</v>
      </c>
      <c r="K4293" t="s">
        <v>6860</v>
      </c>
      <c r="L4293" t="s">
        <v>6861</v>
      </c>
      <c r="M4293" t="s">
        <v>6887</v>
      </c>
      <c r="N4293">
        <v>9</v>
      </c>
      <c r="O4293" t="s">
        <v>15472</v>
      </c>
      <c r="P4293" t="s">
        <v>18495</v>
      </c>
      <c r="Q4293">
        <v>9</v>
      </c>
      <c r="R4293">
        <v>5</v>
      </c>
      <c r="S4293">
        <v>0.73</v>
      </c>
      <c r="T4293">
        <v>4.88</v>
      </c>
      <c r="U4293">
        <v>661.68</v>
      </c>
      <c r="V4293">
        <v>199.73</v>
      </c>
      <c r="W4293">
        <v>3.08</v>
      </c>
      <c r="X4293">
        <v>3.67</v>
      </c>
      <c r="Y4293">
        <v>0.6</v>
      </c>
      <c r="Z4293">
        <v>5</v>
      </c>
      <c r="AA4293" t="s">
        <v>4250</v>
      </c>
      <c r="AB4293">
        <v>1</v>
      </c>
      <c r="AC4293">
        <v>11</v>
      </c>
      <c r="AD4293">
        <v>2.06</v>
      </c>
      <c r="AF4293" t="s">
        <v>7951</v>
      </c>
      <c r="AI4293">
        <v>0</v>
      </c>
      <c r="AJ4293">
        <v>0</v>
      </c>
      <c r="AK4293" t="s">
        <v>19940</v>
      </c>
      <c r="AL4293" t="s">
        <v>19940</v>
      </c>
      <c r="AM4293" t="s">
        <v>20019</v>
      </c>
    </row>
    <row r="4294" spans="1:39" x14ac:dyDescent="0.25">
      <c r="A4294" t="s">
        <v>10402</v>
      </c>
      <c r="B4294" t="s">
        <v>4841</v>
      </c>
      <c r="C4294" t="s">
        <v>4842</v>
      </c>
      <c r="D4294">
        <v>122.13</v>
      </c>
      <c r="E4294" t="s">
        <v>4845</v>
      </c>
      <c r="F4294">
        <v>6.91</v>
      </c>
      <c r="K4294" t="s">
        <v>6860</v>
      </c>
      <c r="L4294" t="s">
        <v>6861</v>
      </c>
      <c r="M4294" t="s">
        <v>15083</v>
      </c>
      <c r="N4294">
        <v>9</v>
      </c>
      <c r="O4294" t="s">
        <v>15439</v>
      </c>
      <c r="P4294" t="s">
        <v>18054</v>
      </c>
      <c r="Q4294">
        <v>6</v>
      </c>
      <c r="R4294">
        <v>4</v>
      </c>
      <c r="S4294">
        <v>2.74</v>
      </c>
      <c r="T4294">
        <v>5</v>
      </c>
      <c r="U4294">
        <v>646.9</v>
      </c>
      <c r="V4294">
        <v>110.77</v>
      </c>
      <c r="W4294">
        <v>4.9400000000000004</v>
      </c>
      <c r="Y4294">
        <v>9.68</v>
      </c>
      <c r="Z4294">
        <v>2</v>
      </c>
      <c r="AA4294" t="s">
        <v>4250</v>
      </c>
      <c r="AB4294">
        <v>1</v>
      </c>
      <c r="AC4294">
        <v>15</v>
      </c>
      <c r="AD4294">
        <v>1.097666666666667</v>
      </c>
      <c r="AF4294" t="s">
        <v>7952</v>
      </c>
      <c r="AI4294">
        <v>0</v>
      </c>
      <c r="AJ4294">
        <v>0</v>
      </c>
      <c r="AK4294" t="s">
        <v>19876</v>
      </c>
      <c r="AL4294" t="s">
        <v>19876</v>
      </c>
      <c r="AM4294" t="s">
        <v>20019</v>
      </c>
    </row>
    <row r="4295" spans="1:39" x14ac:dyDescent="0.25">
      <c r="A4295" t="s">
        <v>10844</v>
      </c>
      <c r="B4295" t="s">
        <v>4841</v>
      </c>
      <c r="C4295" t="s">
        <v>4842</v>
      </c>
      <c r="D4295">
        <v>122.5</v>
      </c>
      <c r="E4295" t="s">
        <v>4845</v>
      </c>
      <c r="F4295">
        <v>6.91</v>
      </c>
      <c r="I4295" t="s">
        <v>13969</v>
      </c>
      <c r="K4295" t="s">
        <v>6860</v>
      </c>
      <c r="L4295" t="s">
        <v>6861</v>
      </c>
      <c r="M4295" t="s">
        <v>14987</v>
      </c>
      <c r="N4295">
        <v>9</v>
      </c>
      <c r="O4295" t="s">
        <v>15311</v>
      </c>
      <c r="P4295" t="s">
        <v>18496</v>
      </c>
      <c r="Q4295">
        <v>6</v>
      </c>
      <c r="R4295">
        <v>2</v>
      </c>
      <c r="S4295">
        <v>2.27</v>
      </c>
      <c r="T4295">
        <v>2.2799999999999998</v>
      </c>
      <c r="U4295">
        <v>439.27</v>
      </c>
      <c r="V4295">
        <v>98.83</v>
      </c>
      <c r="W4295">
        <v>3.55</v>
      </c>
      <c r="X4295">
        <v>9.15</v>
      </c>
      <c r="Y4295">
        <v>4.87</v>
      </c>
      <c r="Z4295">
        <v>2</v>
      </c>
      <c r="AA4295" t="s">
        <v>4250</v>
      </c>
      <c r="AB4295">
        <v>0</v>
      </c>
      <c r="AC4295">
        <v>5</v>
      </c>
      <c r="AD4295">
        <v>4.5044523809523813</v>
      </c>
      <c r="AF4295" t="s">
        <v>7949</v>
      </c>
      <c r="AI4295">
        <v>0</v>
      </c>
      <c r="AJ4295">
        <v>0</v>
      </c>
      <c r="AM4295" t="s">
        <v>20019</v>
      </c>
    </row>
    <row r="4296" spans="1:39" x14ac:dyDescent="0.25">
      <c r="A4296" t="s">
        <v>10845</v>
      </c>
      <c r="B4296" t="s">
        <v>4841</v>
      </c>
      <c r="C4296" t="s">
        <v>4842</v>
      </c>
      <c r="D4296">
        <v>123</v>
      </c>
      <c r="E4296" t="s">
        <v>4845</v>
      </c>
      <c r="F4296">
        <v>6.91</v>
      </c>
      <c r="K4296" t="s">
        <v>6860</v>
      </c>
      <c r="L4296" t="s">
        <v>6861</v>
      </c>
      <c r="M4296" t="s">
        <v>15090</v>
      </c>
      <c r="N4296">
        <v>9</v>
      </c>
      <c r="O4296" t="s">
        <v>15449</v>
      </c>
      <c r="P4296" t="s">
        <v>18497</v>
      </c>
      <c r="Q4296">
        <v>5</v>
      </c>
      <c r="R4296">
        <v>1</v>
      </c>
      <c r="S4296">
        <v>2.78</v>
      </c>
      <c r="T4296">
        <v>2.78</v>
      </c>
      <c r="U4296">
        <v>413.91</v>
      </c>
      <c r="V4296">
        <v>77.150000000000006</v>
      </c>
      <c r="W4296">
        <v>3.57</v>
      </c>
      <c r="Y4296">
        <v>0.24</v>
      </c>
      <c r="Z4296">
        <v>2</v>
      </c>
      <c r="AA4296" t="s">
        <v>4250</v>
      </c>
      <c r="AB4296">
        <v>0</v>
      </c>
      <c r="AC4296">
        <v>4</v>
      </c>
      <c r="AD4296">
        <v>5.0582619047619044</v>
      </c>
      <c r="AF4296" t="s">
        <v>7949</v>
      </c>
      <c r="AI4296">
        <v>0</v>
      </c>
      <c r="AJ4296">
        <v>0</v>
      </c>
      <c r="AK4296" t="s">
        <v>19832</v>
      </c>
      <c r="AL4296" t="s">
        <v>19832</v>
      </c>
      <c r="AM4296" t="s">
        <v>20019</v>
      </c>
    </row>
    <row r="4297" spans="1:39" x14ac:dyDescent="0.25">
      <c r="A4297" t="s">
        <v>9181</v>
      </c>
      <c r="B4297" t="s">
        <v>4841</v>
      </c>
      <c r="C4297" t="s">
        <v>4842</v>
      </c>
      <c r="D4297">
        <v>123</v>
      </c>
      <c r="E4297" t="s">
        <v>4845</v>
      </c>
      <c r="F4297">
        <v>6.91</v>
      </c>
      <c r="K4297" t="s">
        <v>6860</v>
      </c>
      <c r="L4297" t="s">
        <v>6861</v>
      </c>
      <c r="M4297" t="s">
        <v>15013</v>
      </c>
      <c r="N4297">
        <v>9</v>
      </c>
      <c r="O4297" t="s">
        <v>15396</v>
      </c>
      <c r="P4297" t="s">
        <v>16833</v>
      </c>
      <c r="Q4297">
        <v>7</v>
      </c>
      <c r="R4297">
        <v>1</v>
      </c>
      <c r="S4297">
        <v>1.42</v>
      </c>
      <c r="T4297">
        <v>1.42</v>
      </c>
      <c r="U4297">
        <v>432.46</v>
      </c>
      <c r="V4297">
        <v>91.85</v>
      </c>
      <c r="W4297">
        <v>3.87</v>
      </c>
      <c r="Y4297">
        <v>3.7</v>
      </c>
      <c r="Z4297">
        <v>3</v>
      </c>
      <c r="AA4297" t="s">
        <v>4250</v>
      </c>
      <c r="AB4297">
        <v>0</v>
      </c>
      <c r="AC4297">
        <v>2</v>
      </c>
      <c r="AD4297">
        <v>5.2540952380952382</v>
      </c>
      <c r="AF4297" t="s">
        <v>7949</v>
      </c>
      <c r="AI4297">
        <v>0</v>
      </c>
      <c r="AJ4297">
        <v>0</v>
      </c>
      <c r="AK4297" t="s">
        <v>19847</v>
      </c>
      <c r="AL4297" t="s">
        <v>19847</v>
      </c>
      <c r="AM4297" t="s">
        <v>20019</v>
      </c>
    </row>
    <row r="4298" spans="1:39" x14ac:dyDescent="0.25">
      <c r="A4298" t="s">
        <v>10846</v>
      </c>
      <c r="B4298" t="s">
        <v>4841</v>
      </c>
      <c r="C4298" t="s">
        <v>4842</v>
      </c>
      <c r="D4298">
        <v>123</v>
      </c>
      <c r="E4298" t="s">
        <v>4845</v>
      </c>
      <c r="F4298">
        <v>6.91</v>
      </c>
      <c r="K4298" t="s">
        <v>6860</v>
      </c>
      <c r="M4298" t="s">
        <v>14992</v>
      </c>
      <c r="N4298">
        <v>8</v>
      </c>
      <c r="O4298" t="s">
        <v>15318</v>
      </c>
      <c r="P4298" t="s">
        <v>18498</v>
      </c>
      <c r="Q4298">
        <v>6</v>
      </c>
      <c r="R4298">
        <v>4</v>
      </c>
      <c r="S4298">
        <v>1.19</v>
      </c>
      <c r="T4298">
        <v>3.53</v>
      </c>
      <c r="U4298">
        <v>610.75</v>
      </c>
      <c r="V4298">
        <v>116.92</v>
      </c>
      <c r="W4298">
        <v>4.75</v>
      </c>
      <c r="X4298">
        <v>13.76</v>
      </c>
      <c r="Y4298">
        <v>8.65</v>
      </c>
      <c r="Z4298">
        <v>3</v>
      </c>
      <c r="AA4298" t="s">
        <v>4250</v>
      </c>
      <c r="AB4298">
        <v>1</v>
      </c>
      <c r="AC4298">
        <v>16</v>
      </c>
      <c r="AD4298">
        <v>2.512666666666667</v>
      </c>
      <c r="AF4298" t="s">
        <v>7952</v>
      </c>
      <c r="AI4298">
        <v>0</v>
      </c>
      <c r="AJ4298">
        <v>0</v>
      </c>
      <c r="AK4298" t="s">
        <v>19864</v>
      </c>
      <c r="AL4298" t="s">
        <v>19864</v>
      </c>
      <c r="AM4298" t="s">
        <v>20019</v>
      </c>
    </row>
    <row r="4299" spans="1:39" x14ac:dyDescent="0.25">
      <c r="A4299" t="s">
        <v>10847</v>
      </c>
      <c r="B4299" t="s">
        <v>4841</v>
      </c>
      <c r="C4299" t="s">
        <v>4842</v>
      </c>
      <c r="D4299">
        <v>123</v>
      </c>
      <c r="E4299" t="s">
        <v>4845</v>
      </c>
      <c r="F4299">
        <v>6.91</v>
      </c>
      <c r="I4299" t="s">
        <v>13970</v>
      </c>
      <c r="K4299" t="s">
        <v>6860</v>
      </c>
      <c r="L4299" t="s">
        <v>6861</v>
      </c>
      <c r="M4299" t="s">
        <v>14972</v>
      </c>
      <c r="N4299">
        <v>8</v>
      </c>
      <c r="O4299" t="s">
        <v>15293</v>
      </c>
      <c r="P4299" t="s">
        <v>18499</v>
      </c>
      <c r="Q4299">
        <v>6</v>
      </c>
      <c r="R4299">
        <v>0</v>
      </c>
      <c r="S4299">
        <v>5.52</v>
      </c>
      <c r="T4299">
        <v>5.52</v>
      </c>
      <c r="U4299">
        <v>560.34</v>
      </c>
      <c r="V4299">
        <v>81.09</v>
      </c>
      <c r="W4299">
        <v>5.98</v>
      </c>
      <c r="Y4299">
        <v>2.42</v>
      </c>
      <c r="Z4299">
        <v>2</v>
      </c>
      <c r="AA4299" t="s">
        <v>4250</v>
      </c>
      <c r="AB4299">
        <v>2</v>
      </c>
      <c r="AC4299">
        <v>2</v>
      </c>
      <c r="AD4299">
        <v>3</v>
      </c>
      <c r="AF4299" t="s">
        <v>7949</v>
      </c>
      <c r="AI4299">
        <v>0</v>
      </c>
      <c r="AJ4299">
        <v>0</v>
      </c>
      <c r="AM4299" t="s">
        <v>20019</v>
      </c>
    </row>
    <row r="4300" spans="1:39" x14ac:dyDescent="0.25">
      <c r="A4300" t="s">
        <v>10848</v>
      </c>
      <c r="B4300" t="s">
        <v>4841</v>
      </c>
      <c r="C4300" t="s">
        <v>4842</v>
      </c>
      <c r="D4300">
        <v>124</v>
      </c>
      <c r="E4300" t="s">
        <v>4845</v>
      </c>
      <c r="F4300">
        <v>6.91</v>
      </c>
      <c r="K4300" t="s">
        <v>6860</v>
      </c>
      <c r="M4300" t="s">
        <v>15177</v>
      </c>
      <c r="N4300">
        <v>8</v>
      </c>
      <c r="O4300" t="s">
        <v>15560</v>
      </c>
      <c r="P4300" t="s">
        <v>18500</v>
      </c>
      <c r="Q4300">
        <v>10</v>
      </c>
      <c r="R4300">
        <v>8</v>
      </c>
      <c r="S4300">
        <v>3.66</v>
      </c>
      <c r="T4300">
        <v>3.66</v>
      </c>
      <c r="U4300">
        <v>957.18</v>
      </c>
      <c r="V4300">
        <v>269.67</v>
      </c>
      <c r="W4300">
        <v>1.5</v>
      </c>
      <c r="X4300">
        <v>13.29</v>
      </c>
      <c r="Y4300">
        <v>0</v>
      </c>
      <c r="Z4300">
        <v>3</v>
      </c>
      <c r="AA4300" t="s">
        <v>4250</v>
      </c>
      <c r="AB4300">
        <v>2</v>
      </c>
      <c r="AC4300">
        <v>27</v>
      </c>
      <c r="AD4300">
        <v>1.84</v>
      </c>
      <c r="AF4300" t="s">
        <v>7949</v>
      </c>
      <c r="AI4300">
        <v>0</v>
      </c>
      <c r="AJ4300">
        <v>0</v>
      </c>
      <c r="AK4300" t="s">
        <v>19930</v>
      </c>
      <c r="AL4300" t="s">
        <v>19930</v>
      </c>
      <c r="AM4300" t="s">
        <v>20019</v>
      </c>
    </row>
    <row r="4301" spans="1:39" x14ac:dyDescent="0.25">
      <c r="A4301" t="s">
        <v>9562</v>
      </c>
      <c r="B4301" t="s">
        <v>4841</v>
      </c>
      <c r="C4301" t="s">
        <v>4842</v>
      </c>
      <c r="D4301">
        <v>124</v>
      </c>
      <c r="E4301" t="s">
        <v>4845</v>
      </c>
      <c r="F4301">
        <v>6.91</v>
      </c>
      <c r="K4301" t="s">
        <v>6860</v>
      </c>
      <c r="L4301" t="s">
        <v>6861</v>
      </c>
      <c r="M4301" t="s">
        <v>15091</v>
      </c>
      <c r="N4301">
        <v>9</v>
      </c>
      <c r="O4301" t="s">
        <v>15450</v>
      </c>
      <c r="P4301" t="s">
        <v>17214</v>
      </c>
      <c r="Q4301">
        <v>8</v>
      </c>
      <c r="R4301">
        <v>3</v>
      </c>
      <c r="S4301">
        <v>0.75</v>
      </c>
      <c r="T4301">
        <v>0.8</v>
      </c>
      <c r="U4301">
        <v>564.65</v>
      </c>
      <c r="V4301">
        <v>111.63</v>
      </c>
      <c r="W4301">
        <v>3.05</v>
      </c>
      <c r="X4301">
        <v>13.67</v>
      </c>
      <c r="Y4301">
        <v>6.58</v>
      </c>
      <c r="Z4301">
        <v>2</v>
      </c>
      <c r="AA4301" t="s">
        <v>4250</v>
      </c>
      <c r="AB4301">
        <v>1</v>
      </c>
      <c r="AC4301">
        <v>10</v>
      </c>
      <c r="AD4301">
        <v>3.4456666666666669</v>
      </c>
      <c r="AF4301" t="s">
        <v>7949</v>
      </c>
      <c r="AI4301">
        <v>0</v>
      </c>
      <c r="AJ4301">
        <v>0</v>
      </c>
      <c r="AK4301" t="s">
        <v>19882</v>
      </c>
      <c r="AL4301" t="s">
        <v>19882</v>
      </c>
      <c r="AM4301" t="s">
        <v>20019</v>
      </c>
    </row>
    <row r="4302" spans="1:39" x14ac:dyDescent="0.25">
      <c r="A4302" t="s">
        <v>9484</v>
      </c>
      <c r="B4302" t="s">
        <v>4841</v>
      </c>
      <c r="C4302" t="s">
        <v>4842</v>
      </c>
      <c r="D4302">
        <v>124</v>
      </c>
      <c r="E4302" t="s">
        <v>4845</v>
      </c>
      <c r="F4302">
        <v>6.91</v>
      </c>
      <c r="I4302" t="s">
        <v>13971</v>
      </c>
      <c r="K4302" t="s">
        <v>6860</v>
      </c>
      <c r="L4302" t="s">
        <v>6861</v>
      </c>
      <c r="M4302" t="s">
        <v>14979</v>
      </c>
      <c r="N4302">
        <v>8</v>
      </c>
      <c r="O4302" t="s">
        <v>15302</v>
      </c>
      <c r="P4302" t="s">
        <v>17136</v>
      </c>
      <c r="Q4302">
        <v>6</v>
      </c>
      <c r="R4302">
        <v>2</v>
      </c>
      <c r="S4302">
        <v>4.24</v>
      </c>
      <c r="T4302">
        <v>4.25</v>
      </c>
      <c r="U4302">
        <v>499.77</v>
      </c>
      <c r="V4302">
        <v>102.49</v>
      </c>
      <c r="W4302">
        <v>4.42</v>
      </c>
      <c r="X4302">
        <v>8.65</v>
      </c>
      <c r="Y4302">
        <v>3.48</v>
      </c>
      <c r="Z4302">
        <v>2</v>
      </c>
      <c r="AA4302" t="s">
        <v>4250</v>
      </c>
      <c r="AB4302">
        <v>0</v>
      </c>
      <c r="AC4302">
        <v>3</v>
      </c>
      <c r="AD4302">
        <v>2.4603095238095238</v>
      </c>
      <c r="AF4302" t="s">
        <v>7949</v>
      </c>
      <c r="AI4302">
        <v>0</v>
      </c>
      <c r="AJ4302">
        <v>0</v>
      </c>
      <c r="AM4302" t="s">
        <v>20019</v>
      </c>
    </row>
    <row r="4303" spans="1:39" x14ac:dyDescent="0.25">
      <c r="A4303" t="s">
        <v>10506</v>
      </c>
      <c r="B4303" t="s">
        <v>4841</v>
      </c>
      <c r="C4303" t="s">
        <v>4842</v>
      </c>
      <c r="D4303">
        <v>124</v>
      </c>
      <c r="E4303" t="s">
        <v>4845</v>
      </c>
      <c r="F4303">
        <v>6.91</v>
      </c>
      <c r="I4303" t="s">
        <v>13972</v>
      </c>
      <c r="K4303" t="s">
        <v>6860</v>
      </c>
      <c r="L4303" t="s">
        <v>6861</v>
      </c>
      <c r="M4303" t="s">
        <v>14972</v>
      </c>
      <c r="N4303">
        <v>8</v>
      </c>
      <c r="O4303" t="s">
        <v>15293</v>
      </c>
      <c r="P4303" t="s">
        <v>18158</v>
      </c>
      <c r="Q4303">
        <v>7</v>
      </c>
      <c r="R4303">
        <v>2</v>
      </c>
      <c r="S4303">
        <v>2.4700000000000002</v>
      </c>
      <c r="T4303">
        <v>2.4700000000000002</v>
      </c>
      <c r="U4303">
        <v>495.36</v>
      </c>
      <c r="V4303">
        <v>111.72</v>
      </c>
      <c r="W4303">
        <v>3.69</v>
      </c>
      <c r="X4303">
        <v>10.3</v>
      </c>
      <c r="Y4303">
        <v>3.88</v>
      </c>
      <c r="Z4303">
        <v>2</v>
      </c>
      <c r="AA4303" t="s">
        <v>4250</v>
      </c>
      <c r="AB4303">
        <v>0</v>
      </c>
      <c r="AC4303">
        <v>5</v>
      </c>
      <c r="AD4303">
        <v>3.574142857142856</v>
      </c>
      <c r="AF4303" t="s">
        <v>7949</v>
      </c>
      <c r="AI4303">
        <v>0</v>
      </c>
      <c r="AJ4303">
        <v>0</v>
      </c>
      <c r="AM4303" t="s">
        <v>20019</v>
      </c>
    </row>
    <row r="4304" spans="1:39" x14ac:dyDescent="0.25">
      <c r="A4304" t="s">
        <v>8978</v>
      </c>
      <c r="B4304" t="s">
        <v>4841</v>
      </c>
      <c r="C4304" t="s">
        <v>4842</v>
      </c>
      <c r="D4304">
        <v>124</v>
      </c>
      <c r="E4304" t="s">
        <v>4845</v>
      </c>
      <c r="F4304">
        <v>6.91</v>
      </c>
      <c r="K4304" t="s">
        <v>6860</v>
      </c>
      <c r="L4304" t="s">
        <v>6861</v>
      </c>
      <c r="M4304" t="s">
        <v>15023</v>
      </c>
      <c r="N4304">
        <v>9</v>
      </c>
      <c r="O4304" t="s">
        <v>15361</v>
      </c>
      <c r="P4304" t="s">
        <v>16630</v>
      </c>
      <c r="Q4304">
        <v>5</v>
      </c>
      <c r="R4304">
        <v>1</v>
      </c>
      <c r="S4304">
        <v>2.16</v>
      </c>
      <c r="T4304">
        <v>2.16</v>
      </c>
      <c r="U4304">
        <v>381.41</v>
      </c>
      <c r="V4304">
        <v>77.05</v>
      </c>
      <c r="W4304">
        <v>3.69</v>
      </c>
      <c r="Y4304">
        <v>5.05</v>
      </c>
      <c r="Z4304">
        <v>4</v>
      </c>
      <c r="AA4304" t="s">
        <v>4250</v>
      </c>
      <c r="AB4304">
        <v>0</v>
      </c>
      <c r="AC4304">
        <v>3</v>
      </c>
      <c r="AD4304">
        <v>5.6004047619047617</v>
      </c>
      <c r="AF4304" t="s">
        <v>7949</v>
      </c>
      <c r="AI4304">
        <v>0</v>
      </c>
      <c r="AJ4304">
        <v>0</v>
      </c>
      <c r="AK4304" t="s">
        <v>19841</v>
      </c>
      <c r="AL4304" t="s">
        <v>19841</v>
      </c>
      <c r="AM4304" t="s">
        <v>20019</v>
      </c>
    </row>
    <row r="4305" spans="1:39" x14ac:dyDescent="0.25">
      <c r="A4305" t="s">
        <v>5859</v>
      </c>
      <c r="B4305" t="s">
        <v>4841</v>
      </c>
      <c r="C4305" t="s">
        <v>4842</v>
      </c>
      <c r="D4305">
        <v>124</v>
      </c>
      <c r="E4305" t="s">
        <v>4845</v>
      </c>
      <c r="F4305">
        <v>6.91</v>
      </c>
      <c r="I4305" t="s">
        <v>6629</v>
      </c>
      <c r="K4305" t="s">
        <v>6860</v>
      </c>
      <c r="L4305" t="s">
        <v>6861</v>
      </c>
      <c r="M4305" t="s">
        <v>6907</v>
      </c>
      <c r="N4305">
        <v>9</v>
      </c>
      <c r="O4305" t="s">
        <v>6972</v>
      </c>
      <c r="P4305" t="s">
        <v>7585</v>
      </c>
      <c r="Q4305">
        <v>6</v>
      </c>
      <c r="R4305">
        <v>1</v>
      </c>
      <c r="S4305">
        <v>3.47</v>
      </c>
      <c r="T4305">
        <v>3.48</v>
      </c>
      <c r="U4305">
        <v>403.48</v>
      </c>
      <c r="V4305">
        <v>78.959999999999994</v>
      </c>
      <c r="W4305">
        <v>3.24</v>
      </c>
      <c r="Y4305">
        <v>5.92</v>
      </c>
      <c r="Z4305">
        <v>2</v>
      </c>
      <c r="AA4305" t="s">
        <v>4250</v>
      </c>
      <c r="AB4305">
        <v>0</v>
      </c>
      <c r="AC4305">
        <v>3</v>
      </c>
      <c r="AD4305">
        <v>4.547761904761904</v>
      </c>
      <c r="AF4305" t="s">
        <v>7949</v>
      </c>
      <c r="AI4305">
        <v>0</v>
      </c>
      <c r="AJ4305">
        <v>0</v>
      </c>
      <c r="AM4305" t="s">
        <v>20019</v>
      </c>
    </row>
    <row r="4306" spans="1:39" x14ac:dyDescent="0.25">
      <c r="A4306" t="s">
        <v>5859</v>
      </c>
      <c r="B4306" t="s">
        <v>4841</v>
      </c>
      <c r="C4306" t="s">
        <v>4842</v>
      </c>
      <c r="D4306">
        <v>124</v>
      </c>
      <c r="E4306" t="s">
        <v>4845</v>
      </c>
      <c r="F4306">
        <v>6.91</v>
      </c>
      <c r="I4306" t="s">
        <v>6630</v>
      </c>
      <c r="K4306" t="s">
        <v>6860</v>
      </c>
      <c r="L4306" t="s">
        <v>6861</v>
      </c>
      <c r="M4306" t="s">
        <v>6908</v>
      </c>
      <c r="N4306">
        <v>8</v>
      </c>
      <c r="O4306" t="s">
        <v>6973</v>
      </c>
      <c r="P4306" t="s">
        <v>7585</v>
      </c>
      <c r="Q4306">
        <v>6</v>
      </c>
      <c r="R4306">
        <v>1</v>
      </c>
      <c r="S4306">
        <v>3.47</v>
      </c>
      <c r="T4306">
        <v>3.48</v>
      </c>
      <c r="U4306">
        <v>403.48</v>
      </c>
      <c r="V4306">
        <v>78.959999999999994</v>
      </c>
      <c r="W4306">
        <v>3.24</v>
      </c>
      <c r="Y4306">
        <v>5.92</v>
      </c>
      <c r="Z4306">
        <v>2</v>
      </c>
      <c r="AA4306" t="s">
        <v>4250</v>
      </c>
      <c r="AB4306">
        <v>0</v>
      </c>
      <c r="AC4306">
        <v>3</v>
      </c>
      <c r="AD4306">
        <v>4.547761904761904</v>
      </c>
      <c r="AF4306" t="s">
        <v>7949</v>
      </c>
      <c r="AI4306">
        <v>0</v>
      </c>
      <c r="AJ4306">
        <v>0</v>
      </c>
      <c r="AM4306" t="s">
        <v>20019</v>
      </c>
    </row>
    <row r="4307" spans="1:39" x14ac:dyDescent="0.25">
      <c r="A4307" t="s">
        <v>10849</v>
      </c>
      <c r="B4307" t="s">
        <v>4841</v>
      </c>
      <c r="C4307" t="s">
        <v>4842</v>
      </c>
      <c r="D4307">
        <v>124</v>
      </c>
      <c r="E4307" t="s">
        <v>4845</v>
      </c>
      <c r="F4307">
        <v>6.91</v>
      </c>
      <c r="K4307" t="s">
        <v>6860</v>
      </c>
      <c r="M4307" t="s">
        <v>6865</v>
      </c>
      <c r="N4307">
        <v>8</v>
      </c>
      <c r="O4307" t="s">
        <v>15584</v>
      </c>
      <c r="P4307" t="s">
        <v>18501</v>
      </c>
      <c r="Q4307">
        <v>5</v>
      </c>
      <c r="R4307">
        <v>4</v>
      </c>
      <c r="S4307">
        <v>3.92</v>
      </c>
      <c r="T4307">
        <v>3.92</v>
      </c>
      <c r="U4307">
        <v>484.98</v>
      </c>
      <c r="V4307">
        <v>122.1</v>
      </c>
      <c r="W4307">
        <v>3.05</v>
      </c>
      <c r="X4307">
        <v>13.57</v>
      </c>
      <c r="Y4307">
        <v>3.26</v>
      </c>
      <c r="Z4307">
        <v>3</v>
      </c>
      <c r="AA4307" t="s">
        <v>4250</v>
      </c>
      <c r="AB4307">
        <v>0</v>
      </c>
      <c r="AC4307">
        <v>10</v>
      </c>
      <c r="AD4307">
        <v>1.6872857142857141</v>
      </c>
      <c r="AF4307" t="s">
        <v>7949</v>
      </c>
      <c r="AI4307">
        <v>0</v>
      </c>
      <c r="AJ4307">
        <v>0</v>
      </c>
      <c r="AK4307" t="s">
        <v>19979</v>
      </c>
      <c r="AL4307" t="s">
        <v>19979</v>
      </c>
      <c r="AM4307" t="s">
        <v>20019</v>
      </c>
    </row>
    <row r="4308" spans="1:39" x14ac:dyDescent="0.25">
      <c r="A4308" t="s">
        <v>10850</v>
      </c>
      <c r="B4308" t="s">
        <v>4841</v>
      </c>
      <c r="C4308" t="s">
        <v>4842</v>
      </c>
      <c r="D4308">
        <v>124</v>
      </c>
      <c r="E4308" t="s">
        <v>4845</v>
      </c>
      <c r="F4308">
        <v>6.91</v>
      </c>
      <c r="K4308" t="s">
        <v>6860</v>
      </c>
      <c r="M4308" t="s">
        <v>14992</v>
      </c>
      <c r="N4308">
        <v>8</v>
      </c>
      <c r="O4308" t="s">
        <v>15318</v>
      </c>
      <c r="P4308" t="s">
        <v>18502</v>
      </c>
      <c r="Q4308">
        <v>7</v>
      </c>
      <c r="R4308">
        <v>3</v>
      </c>
      <c r="S4308">
        <v>0.64</v>
      </c>
      <c r="T4308">
        <v>1.69</v>
      </c>
      <c r="U4308">
        <v>589.66</v>
      </c>
      <c r="V4308">
        <v>125.04</v>
      </c>
      <c r="W4308">
        <v>3.06</v>
      </c>
      <c r="X4308">
        <v>13.44</v>
      </c>
      <c r="Y4308">
        <v>8.3699999999999992</v>
      </c>
      <c r="Z4308">
        <v>3</v>
      </c>
      <c r="AA4308" t="s">
        <v>4250</v>
      </c>
      <c r="AB4308">
        <v>1</v>
      </c>
      <c r="AC4308">
        <v>13</v>
      </c>
      <c r="AD4308">
        <v>2.9816666666666669</v>
      </c>
      <c r="AF4308" t="s">
        <v>7949</v>
      </c>
      <c r="AI4308">
        <v>0</v>
      </c>
      <c r="AJ4308">
        <v>0</v>
      </c>
      <c r="AK4308" t="s">
        <v>19864</v>
      </c>
      <c r="AL4308" t="s">
        <v>19864</v>
      </c>
      <c r="AM4308" t="s">
        <v>20019</v>
      </c>
    </row>
    <row r="4309" spans="1:39" x14ac:dyDescent="0.25">
      <c r="A4309" t="s">
        <v>10622</v>
      </c>
      <c r="B4309" t="s">
        <v>4841</v>
      </c>
      <c r="C4309" t="s">
        <v>4842</v>
      </c>
      <c r="D4309">
        <v>124</v>
      </c>
      <c r="E4309" t="s">
        <v>4845</v>
      </c>
      <c r="F4309">
        <v>6.91</v>
      </c>
      <c r="I4309" t="s">
        <v>13973</v>
      </c>
      <c r="K4309" t="s">
        <v>6860</v>
      </c>
      <c r="L4309" t="s">
        <v>6861</v>
      </c>
      <c r="M4309" t="s">
        <v>15000</v>
      </c>
      <c r="N4309">
        <v>9</v>
      </c>
      <c r="O4309" t="s">
        <v>15330</v>
      </c>
      <c r="P4309" t="s">
        <v>18274</v>
      </c>
      <c r="Q4309">
        <v>5</v>
      </c>
      <c r="R4309">
        <v>1</v>
      </c>
      <c r="S4309">
        <v>5.19</v>
      </c>
      <c r="T4309">
        <v>5.19</v>
      </c>
      <c r="U4309">
        <v>395.89</v>
      </c>
      <c r="V4309">
        <v>69.2</v>
      </c>
      <c r="W4309">
        <v>4.32</v>
      </c>
      <c r="Y4309">
        <v>4.08</v>
      </c>
      <c r="Z4309">
        <v>2</v>
      </c>
      <c r="AA4309" t="s">
        <v>4250</v>
      </c>
      <c r="AB4309">
        <v>0</v>
      </c>
      <c r="AC4309">
        <v>1</v>
      </c>
      <c r="AD4309">
        <v>3.576976190476191</v>
      </c>
      <c r="AF4309" t="s">
        <v>7949</v>
      </c>
      <c r="AI4309">
        <v>0</v>
      </c>
      <c r="AJ4309">
        <v>0</v>
      </c>
      <c r="AM4309" t="s">
        <v>20019</v>
      </c>
    </row>
    <row r="4310" spans="1:39" x14ac:dyDescent="0.25">
      <c r="A4310" t="s">
        <v>10851</v>
      </c>
      <c r="B4310" t="s">
        <v>4841</v>
      </c>
      <c r="C4310" t="s">
        <v>4842</v>
      </c>
      <c r="D4310">
        <v>124.1</v>
      </c>
      <c r="E4310" t="s">
        <v>4845</v>
      </c>
      <c r="F4310">
        <v>6.91</v>
      </c>
      <c r="I4310" t="s">
        <v>13974</v>
      </c>
      <c r="K4310" t="s">
        <v>6860</v>
      </c>
      <c r="L4310" t="s">
        <v>6861</v>
      </c>
      <c r="M4310" t="s">
        <v>14987</v>
      </c>
      <c r="N4310">
        <v>9</v>
      </c>
      <c r="O4310" t="s">
        <v>15311</v>
      </c>
      <c r="P4310" t="s">
        <v>18503</v>
      </c>
      <c r="Q4310">
        <v>6</v>
      </c>
      <c r="R4310">
        <v>2</v>
      </c>
      <c r="S4310">
        <v>1.6</v>
      </c>
      <c r="T4310">
        <v>1.61</v>
      </c>
      <c r="U4310">
        <v>388.37</v>
      </c>
      <c r="V4310">
        <v>98.83</v>
      </c>
      <c r="W4310">
        <v>2.38</v>
      </c>
      <c r="X4310">
        <v>10.24</v>
      </c>
      <c r="Y4310">
        <v>5.03</v>
      </c>
      <c r="Z4310">
        <v>2</v>
      </c>
      <c r="AA4310" t="s">
        <v>4250</v>
      </c>
      <c r="AB4310">
        <v>0</v>
      </c>
      <c r="AC4310">
        <v>5</v>
      </c>
      <c r="AD4310">
        <v>5.0030238095238104</v>
      </c>
      <c r="AF4310" t="s">
        <v>7949</v>
      </c>
      <c r="AI4310">
        <v>0</v>
      </c>
      <c r="AJ4310">
        <v>0</v>
      </c>
      <c r="AM4310" t="s">
        <v>20019</v>
      </c>
    </row>
    <row r="4311" spans="1:39" x14ac:dyDescent="0.25">
      <c r="A4311" t="s">
        <v>10852</v>
      </c>
      <c r="B4311" t="s">
        <v>4841</v>
      </c>
      <c r="C4311" t="s">
        <v>4842</v>
      </c>
      <c r="D4311">
        <v>124.5</v>
      </c>
      <c r="E4311" t="s">
        <v>4845</v>
      </c>
      <c r="F4311">
        <v>6.91</v>
      </c>
      <c r="I4311" t="s">
        <v>13975</v>
      </c>
      <c r="K4311" t="s">
        <v>6860</v>
      </c>
      <c r="L4311" t="s">
        <v>6861</v>
      </c>
      <c r="M4311" t="s">
        <v>14987</v>
      </c>
      <c r="N4311">
        <v>9</v>
      </c>
      <c r="O4311" t="s">
        <v>15311</v>
      </c>
      <c r="P4311" t="s">
        <v>18504</v>
      </c>
      <c r="Q4311">
        <v>7</v>
      </c>
      <c r="R4311">
        <v>2</v>
      </c>
      <c r="S4311">
        <v>2.54</v>
      </c>
      <c r="T4311">
        <v>2.54</v>
      </c>
      <c r="U4311">
        <v>468.36</v>
      </c>
      <c r="V4311">
        <v>98.31</v>
      </c>
      <c r="W4311">
        <v>4.12</v>
      </c>
      <c r="Y4311">
        <v>4.2</v>
      </c>
      <c r="Z4311">
        <v>3</v>
      </c>
      <c r="AA4311" t="s">
        <v>4250</v>
      </c>
      <c r="AB4311">
        <v>0</v>
      </c>
      <c r="AC4311">
        <v>4</v>
      </c>
      <c r="AD4311">
        <v>4.1790000000000003</v>
      </c>
      <c r="AF4311" t="s">
        <v>7949</v>
      </c>
      <c r="AI4311">
        <v>0</v>
      </c>
      <c r="AJ4311">
        <v>0</v>
      </c>
      <c r="AM4311" t="s">
        <v>20019</v>
      </c>
    </row>
    <row r="4312" spans="1:39" x14ac:dyDescent="0.25">
      <c r="A4312" t="s">
        <v>10853</v>
      </c>
      <c r="B4312" t="s">
        <v>4841</v>
      </c>
      <c r="C4312" t="s">
        <v>4842</v>
      </c>
      <c r="D4312">
        <v>125</v>
      </c>
      <c r="E4312" t="s">
        <v>4845</v>
      </c>
      <c r="F4312">
        <v>6.9</v>
      </c>
      <c r="I4312" t="s">
        <v>13976</v>
      </c>
      <c r="K4312" t="s">
        <v>6860</v>
      </c>
      <c r="L4312" t="s">
        <v>6861</v>
      </c>
      <c r="M4312" t="s">
        <v>14987</v>
      </c>
      <c r="N4312">
        <v>9</v>
      </c>
      <c r="O4312" t="s">
        <v>15311</v>
      </c>
      <c r="P4312" t="s">
        <v>18505</v>
      </c>
      <c r="Q4312">
        <v>7</v>
      </c>
      <c r="R4312">
        <v>2</v>
      </c>
      <c r="S4312">
        <v>1.1399999999999999</v>
      </c>
      <c r="T4312">
        <v>1.18</v>
      </c>
      <c r="U4312">
        <v>407.35</v>
      </c>
      <c r="V4312">
        <v>111.72</v>
      </c>
      <c r="W4312">
        <v>1.91</v>
      </c>
      <c r="X4312">
        <v>8.1300000000000008</v>
      </c>
      <c r="Y4312">
        <v>4.5199999999999996</v>
      </c>
      <c r="Z4312">
        <v>2</v>
      </c>
      <c r="AA4312" t="s">
        <v>4250</v>
      </c>
      <c r="AB4312">
        <v>0</v>
      </c>
      <c r="AC4312">
        <v>5</v>
      </c>
      <c r="AD4312">
        <v>4.437785714285714</v>
      </c>
      <c r="AF4312" t="s">
        <v>7949</v>
      </c>
      <c r="AI4312">
        <v>0</v>
      </c>
      <c r="AJ4312">
        <v>0</v>
      </c>
      <c r="AM4312" t="s">
        <v>20019</v>
      </c>
    </row>
    <row r="4313" spans="1:39" x14ac:dyDescent="0.25">
      <c r="A4313" t="s">
        <v>9615</v>
      </c>
      <c r="B4313" t="s">
        <v>4841</v>
      </c>
      <c r="C4313" t="s">
        <v>4842</v>
      </c>
      <c r="D4313">
        <v>125</v>
      </c>
      <c r="E4313" t="s">
        <v>4845</v>
      </c>
      <c r="F4313">
        <v>6.9</v>
      </c>
      <c r="K4313" t="s">
        <v>6860</v>
      </c>
      <c r="L4313" t="s">
        <v>6861</v>
      </c>
      <c r="M4313" t="s">
        <v>15023</v>
      </c>
      <c r="N4313">
        <v>9</v>
      </c>
      <c r="O4313" t="s">
        <v>15361</v>
      </c>
      <c r="P4313" t="s">
        <v>17267</v>
      </c>
      <c r="Q4313">
        <v>5</v>
      </c>
      <c r="R4313">
        <v>1</v>
      </c>
      <c r="S4313">
        <v>2.5299999999999998</v>
      </c>
      <c r="T4313">
        <v>2.5299999999999998</v>
      </c>
      <c r="U4313">
        <v>467.4</v>
      </c>
      <c r="V4313">
        <v>77.05</v>
      </c>
      <c r="W4313">
        <v>4.8499999999999996</v>
      </c>
      <c r="Y4313">
        <v>2.48</v>
      </c>
      <c r="Z4313">
        <v>4</v>
      </c>
      <c r="AA4313" t="s">
        <v>4250</v>
      </c>
      <c r="AB4313">
        <v>0</v>
      </c>
      <c r="AC4313">
        <v>3</v>
      </c>
      <c r="AD4313">
        <v>4.8011904761904773</v>
      </c>
      <c r="AF4313" t="s">
        <v>7949</v>
      </c>
      <c r="AI4313">
        <v>0</v>
      </c>
      <c r="AJ4313">
        <v>0</v>
      </c>
      <c r="AK4313" t="s">
        <v>19841</v>
      </c>
      <c r="AL4313" t="s">
        <v>19841</v>
      </c>
      <c r="AM4313" t="s">
        <v>20019</v>
      </c>
    </row>
    <row r="4314" spans="1:39" x14ac:dyDescent="0.25">
      <c r="A4314" t="s">
        <v>5850</v>
      </c>
      <c r="B4314" t="s">
        <v>4841</v>
      </c>
      <c r="C4314" t="s">
        <v>4842</v>
      </c>
      <c r="D4314">
        <v>125</v>
      </c>
      <c r="E4314" t="s">
        <v>4845</v>
      </c>
      <c r="F4314">
        <v>6.9</v>
      </c>
      <c r="I4314" t="s">
        <v>6620</v>
      </c>
      <c r="K4314" t="s">
        <v>6860</v>
      </c>
      <c r="L4314" t="s">
        <v>6861</v>
      </c>
      <c r="M4314" t="s">
        <v>6907</v>
      </c>
      <c r="N4314">
        <v>9</v>
      </c>
      <c r="O4314" t="s">
        <v>6972</v>
      </c>
      <c r="P4314" t="s">
        <v>7576</v>
      </c>
      <c r="Q4314">
        <v>8</v>
      </c>
      <c r="R4314">
        <v>2</v>
      </c>
      <c r="S4314">
        <v>1.83</v>
      </c>
      <c r="T4314">
        <v>1.85</v>
      </c>
      <c r="U4314">
        <v>474.32</v>
      </c>
      <c r="V4314">
        <v>120.95</v>
      </c>
      <c r="W4314">
        <v>2.2200000000000002</v>
      </c>
      <c r="X4314">
        <v>10.82</v>
      </c>
      <c r="Y4314">
        <v>5.88</v>
      </c>
      <c r="Z4314">
        <v>2</v>
      </c>
      <c r="AA4314" t="s">
        <v>4250</v>
      </c>
      <c r="AB4314">
        <v>0</v>
      </c>
      <c r="AC4314">
        <v>2</v>
      </c>
      <c r="AD4314">
        <v>3.6834285714285708</v>
      </c>
      <c r="AF4314" t="s">
        <v>7949</v>
      </c>
      <c r="AI4314">
        <v>0</v>
      </c>
      <c r="AJ4314">
        <v>0</v>
      </c>
      <c r="AM4314" t="s">
        <v>20019</v>
      </c>
    </row>
    <row r="4315" spans="1:39" x14ac:dyDescent="0.25">
      <c r="A4315" t="s">
        <v>5850</v>
      </c>
      <c r="B4315" t="s">
        <v>4841</v>
      </c>
      <c r="C4315" t="s">
        <v>4842</v>
      </c>
      <c r="D4315">
        <v>125</v>
      </c>
      <c r="E4315" t="s">
        <v>4845</v>
      </c>
      <c r="F4315">
        <v>6.9</v>
      </c>
      <c r="I4315" t="s">
        <v>6621</v>
      </c>
      <c r="K4315" t="s">
        <v>6860</v>
      </c>
      <c r="L4315" t="s">
        <v>6861</v>
      </c>
      <c r="M4315" t="s">
        <v>6908</v>
      </c>
      <c r="N4315">
        <v>8</v>
      </c>
      <c r="O4315" t="s">
        <v>6973</v>
      </c>
      <c r="P4315" t="s">
        <v>7576</v>
      </c>
      <c r="Q4315">
        <v>8</v>
      </c>
      <c r="R4315">
        <v>2</v>
      </c>
      <c r="S4315">
        <v>1.83</v>
      </c>
      <c r="T4315">
        <v>1.85</v>
      </c>
      <c r="U4315">
        <v>474.32</v>
      </c>
      <c r="V4315">
        <v>120.95</v>
      </c>
      <c r="W4315">
        <v>2.2200000000000002</v>
      </c>
      <c r="X4315">
        <v>10.82</v>
      </c>
      <c r="Y4315">
        <v>5.88</v>
      </c>
      <c r="Z4315">
        <v>2</v>
      </c>
      <c r="AA4315" t="s">
        <v>4250</v>
      </c>
      <c r="AB4315">
        <v>0</v>
      </c>
      <c r="AC4315">
        <v>2</v>
      </c>
      <c r="AD4315">
        <v>3.6834285714285708</v>
      </c>
      <c r="AF4315" t="s">
        <v>7949</v>
      </c>
      <c r="AI4315">
        <v>0</v>
      </c>
      <c r="AJ4315">
        <v>0</v>
      </c>
      <c r="AM4315" t="s">
        <v>20019</v>
      </c>
    </row>
    <row r="4316" spans="1:39" x14ac:dyDescent="0.25">
      <c r="A4316" t="s">
        <v>10854</v>
      </c>
      <c r="B4316" t="s">
        <v>4841</v>
      </c>
      <c r="C4316" t="s">
        <v>4842</v>
      </c>
      <c r="D4316">
        <v>125</v>
      </c>
      <c r="E4316" t="s">
        <v>4845</v>
      </c>
      <c r="F4316">
        <v>6.9</v>
      </c>
      <c r="K4316" t="s">
        <v>6860</v>
      </c>
      <c r="M4316" t="s">
        <v>6865</v>
      </c>
      <c r="N4316">
        <v>8</v>
      </c>
      <c r="O4316" t="s">
        <v>15584</v>
      </c>
      <c r="P4316" t="s">
        <v>18506</v>
      </c>
      <c r="Q4316">
        <v>4</v>
      </c>
      <c r="R4316">
        <v>3</v>
      </c>
      <c r="S4316">
        <v>5.37</v>
      </c>
      <c r="T4316">
        <v>5.37</v>
      </c>
      <c r="U4316">
        <v>509.05</v>
      </c>
      <c r="V4316">
        <v>101.87</v>
      </c>
      <c r="W4316">
        <v>5</v>
      </c>
      <c r="Y4316">
        <v>4.0999999999999996</v>
      </c>
      <c r="Z4316">
        <v>3</v>
      </c>
      <c r="AA4316" t="s">
        <v>4250</v>
      </c>
      <c r="AB4316">
        <v>1</v>
      </c>
      <c r="AC4316">
        <v>8</v>
      </c>
      <c r="AD4316">
        <v>1.7709999999999999</v>
      </c>
      <c r="AF4316" t="s">
        <v>7949</v>
      </c>
      <c r="AI4316">
        <v>0</v>
      </c>
      <c r="AJ4316">
        <v>0</v>
      </c>
      <c r="AK4316" t="s">
        <v>19979</v>
      </c>
      <c r="AL4316" t="s">
        <v>19979</v>
      </c>
      <c r="AM4316" t="s">
        <v>20019</v>
      </c>
    </row>
    <row r="4317" spans="1:39" x14ac:dyDescent="0.25">
      <c r="A4317" t="s">
        <v>10855</v>
      </c>
      <c r="B4317" t="s">
        <v>4841</v>
      </c>
      <c r="C4317" t="s">
        <v>4842</v>
      </c>
      <c r="D4317">
        <v>125.5</v>
      </c>
      <c r="E4317" t="s">
        <v>4845</v>
      </c>
      <c r="F4317">
        <v>6.9</v>
      </c>
      <c r="I4317" t="s">
        <v>13977</v>
      </c>
      <c r="K4317" t="s">
        <v>6860</v>
      </c>
      <c r="L4317" t="s">
        <v>6861</v>
      </c>
      <c r="M4317" t="s">
        <v>14987</v>
      </c>
      <c r="N4317">
        <v>9</v>
      </c>
      <c r="O4317" t="s">
        <v>15311</v>
      </c>
      <c r="P4317" t="s">
        <v>18507</v>
      </c>
      <c r="Q4317">
        <v>6</v>
      </c>
      <c r="R4317">
        <v>2</v>
      </c>
      <c r="S4317">
        <v>1.97</v>
      </c>
      <c r="T4317">
        <v>1.97</v>
      </c>
      <c r="U4317">
        <v>438.23</v>
      </c>
      <c r="V4317">
        <v>102.49</v>
      </c>
      <c r="W4317">
        <v>2.5299999999999998</v>
      </c>
      <c r="X4317">
        <v>9.93</v>
      </c>
      <c r="Y4317">
        <v>3.86</v>
      </c>
      <c r="Z4317">
        <v>2</v>
      </c>
      <c r="AA4317" t="s">
        <v>4250</v>
      </c>
      <c r="AB4317">
        <v>0</v>
      </c>
      <c r="AC4317">
        <v>4</v>
      </c>
      <c r="AD4317">
        <v>4.5248809523809523</v>
      </c>
      <c r="AF4317" t="s">
        <v>7949</v>
      </c>
      <c r="AI4317">
        <v>0</v>
      </c>
      <c r="AJ4317">
        <v>0</v>
      </c>
      <c r="AM4317" t="s">
        <v>20019</v>
      </c>
    </row>
    <row r="4318" spans="1:39" x14ac:dyDescent="0.25">
      <c r="A4318" t="s">
        <v>10856</v>
      </c>
      <c r="B4318" t="s">
        <v>4841</v>
      </c>
      <c r="C4318" t="s">
        <v>4842</v>
      </c>
      <c r="D4318">
        <v>125.6</v>
      </c>
      <c r="E4318" t="s">
        <v>4845</v>
      </c>
      <c r="F4318">
        <v>6.9</v>
      </c>
      <c r="I4318" t="s">
        <v>13978</v>
      </c>
      <c r="K4318" t="s">
        <v>6860</v>
      </c>
      <c r="L4318" t="s">
        <v>6861</v>
      </c>
      <c r="M4318" t="s">
        <v>15021</v>
      </c>
      <c r="N4318">
        <v>9</v>
      </c>
      <c r="O4318" t="s">
        <v>15359</v>
      </c>
      <c r="P4318" t="s">
        <v>18508</v>
      </c>
      <c r="Q4318">
        <v>5</v>
      </c>
      <c r="R4318">
        <v>2</v>
      </c>
      <c r="S4318">
        <v>2.92</v>
      </c>
      <c r="T4318">
        <v>4.92</v>
      </c>
      <c r="U4318">
        <v>416.53</v>
      </c>
      <c r="V4318">
        <v>75.87</v>
      </c>
      <c r="W4318">
        <v>4.3099999999999996</v>
      </c>
      <c r="Y4318">
        <v>11.49</v>
      </c>
      <c r="Z4318">
        <v>3</v>
      </c>
      <c r="AA4318" t="s">
        <v>4250</v>
      </c>
      <c r="AB4318">
        <v>0</v>
      </c>
      <c r="AC4318">
        <v>2</v>
      </c>
      <c r="AD4318">
        <v>2.6762142857142859</v>
      </c>
      <c r="AF4318" t="s">
        <v>7952</v>
      </c>
      <c r="AI4318">
        <v>0</v>
      </c>
      <c r="AJ4318">
        <v>0</v>
      </c>
      <c r="AM4318" t="s">
        <v>20019</v>
      </c>
    </row>
    <row r="4319" spans="1:39" x14ac:dyDescent="0.25">
      <c r="A4319" t="s">
        <v>10856</v>
      </c>
      <c r="B4319" t="s">
        <v>4841</v>
      </c>
      <c r="C4319" t="s">
        <v>4842</v>
      </c>
      <c r="D4319">
        <v>125.6</v>
      </c>
      <c r="E4319" t="s">
        <v>4845</v>
      </c>
      <c r="F4319">
        <v>6.9</v>
      </c>
      <c r="I4319" t="s">
        <v>13979</v>
      </c>
      <c r="K4319" t="s">
        <v>6860</v>
      </c>
      <c r="M4319" t="s">
        <v>14977</v>
      </c>
      <c r="N4319">
        <v>8</v>
      </c>
      <c r="O4319" t="s">
        <v>15298</v>
      </c>
      <c r="P4319" t="s">
        <v>18508</v>
      </c>
      <c r="Q4319">
        <v>5</v>
      </c>
      <c r="R4319">
        <v>2</v>
      </c>
      <c r="S4319">
        <v>2.92</v>
      </c>
      <c r="T4319">
        <v>4.92</v>
      </c>
      <c r="U4319">
        <v>416.53</v>
      </c>
      <c r="V4319">
        <v>75.87</v>
      </c>
      <c r="W4319">
        <v>4.3099999999999996</v>
      </c>
      <c r="Y4319">
        <v>11.49</v>
      </c>
      <c r="Z4319">
        <v>3</v>
      </c>
      <c r="AA4319" t="s">
        <v>4250</v>
      </c>
      <c r="AB4319">
        <v>0</v>
      </c>
      <c r="AC4319">
        <v>2</v>
      </c>
      <c r="AD4319">
        <v>2.6762142857142859</v>
      </c>
      <c r="AF4319" t="s">
        <v>7952</v>
      </c>
      <c r="AI4319">
        <v>0</v>
      </c>
      <c r="AJ4319">
        <v>0</v>
      </c>
      <c r="AM4319" t="s">
        <v>20019</v>
      </c>
    </row>
    <row r="4320" spans="1:39" x14ac:dyDescent="0.25">
      <c r="A4320" t="s">
        <v>10857</v>
      </c>
      <c r="B4320" t="s">
        <v>4841</v>
      </c>
      <c r="C4320" t="s">
        <v>4842</v>
      </c>
      <c r="D4320">
        <v>125.7</v>
      </c>
      <c r="E4320" t="s">
        <v>4845</v>
      </c>
      <c r="F4320">
        <v>6.9</v>
      </c>
      <c r="I4320" t="s">
        <v>13980</v>
      </c>
      <c r="K4320" t="s">
        <v>6860</v>
      </c>
      <c r="M4320" t="s">
        <v>15002</v>
      </c>
      <c r="N4320">
        <v>8</v>
      </c>
      <c r="O4320" t="s">
        <v>15332</v>
      </c>
      <c r="P4320" t="s">
        <v>18509</v>
      </c>
      <c r="Q4320">
        <v>3</v>
      </c>
      <c r="R4320">
        <v>1</v>
      </c>
      <c r="U4320">
        <v>420.46</v>
      </c>
      <c r="V4320">
        <v>63.05</v>
      </c>
      <c r="W4320">
        <v>4.6399999999999997</v>
      </c>
      <c r="Y4320">
        <v>1.25</v>
      </c>
      <c r="Z4320">
        <v>2</v>
      </c>
      <c r="AA4320" t="s">
        <v>4250</v>
      </c>
      <c r="AB4320">
        <v>0</v>
      </c>
      <c r="AC4320">
        <v>1</v>
      </c>
      <c r="AF4320" t="s">
        <v>7949</v>
      </c>
      <c r="AI4320">
        <v>0</v>
      </c>
      <c r="AJ4320">
        <v>0</v>
      </c>
      <c r="AM4320" t="s">
        <v>20019</v>
      </c>
    </row>
    <row r="4321" spans="1:39" x14ac:dyDescent="0.25">
      <c r="A4321" t="s">
        <v>10858</v>
      </c>
      <c r="B4321" t="s">
        <v>4841</v>
      </c>
      <c r="C4321" t="s">
        <v>4842</v>
      </c>
      <c r="D4321">
        <v>126</v>
      </c>
      <c r="E4321" t="s">
        <v>4845</v>
      </c>
      <c r="F4321">
        <v>6.9</v>
      </c>
      <c r="K4321" t="s">
        <v>6860</v>
      </c>
      <c r="M4321" t="s">
        <v>6865</v>
      </c>
      <c r="N4321">
        <v>8</v>
      </c>
      <c r="O4321" t="s">
        <v>15365</v>
      </c>
      <c r="P4321" t="s">
        <v>18510</v>
      </c>
      <c r="Q4321">
        <v>7</v>
      </c>
      <c r="R4321">
        <v>4</v>
      </c>
      <c r="S4321">
        <v>3.05</v>
      </c>
      <c r="T4321">
        <v>3.07</v>
      </c>
      <c r="U4321">
        <v>636.82000000000005</v>
      </c>
      <c r="V4321">
        <v>137.07</v>
      </c>
      <c r="W4321">
        <v>3.92</v>
      </c>
      <c r="X4321">
        <v>13.56</v>
      </c>
      <c r="Y4321">
        <v>6.29</v>
      </c>
      <c r="Z4321">
        <v>3</v>
      </c>
      <c r="AA4321" t="s">
        <v>4250</v>
      </c>
      <c r="AB4321">
        <v>1</v>
      </c>
      <c r="AC4321">
        <v>14</v>
      </c>
      <c r="AD4321">
        <v>2.44</v>
      </c>
      <c r="AF4321" t="s">
        <v>7949</v>
      </c>
      <c r="AI4321">
        <v>0</v>
      </c>
      <c r="AJ4321">
        <v>0</v>
      </c>
      <c r="AK4321" t="s">
        <v>19888</v>
      </c>
      <c r="AL4321" t="s">
        <v>19888</v>
      </c>
      <c r="AM4321" t="s">
        <v>20019</v>
      </c>
    </row>
    <row r="4322" spans="1:39" x14ac:dyDescent="0.25">
      <c r="A4322" t="s">
        <v>8725</v>
      </c>
      <c r="B4322" t="s">
        <v>4841</v>
      </c>
      <c r="C4322" t="s">
        <v>4842</v>
      </c>
      <c r="D4322">
        <v>126</v>
      </c>
      <c r="E4322" t="s">
        <v>4845</v>
      </c>
      <c r="F4322">
        <v>6.9</v>
      </c>
      <c r="K4322" t="s">
        <v>6860</v>
      </c>
      <c r="M4322" t="s">
        <v>15158</v>
      </c>
      <c r="N4322">
        <v>8</v>
      </c>
      <c r="O4322" t="s">
        <v>15536</v>
      </c>
      <c r="P4322" t="s">
        <v>16377</v>
      </c>
      <c r="Q4322">
        <v>5</v>
      </c>
      <c r="R4322">
        <v>3</v>
      </c>
      <c r="S4322">
        <v>3.2</v>
      </c>
      <c r="T4322">
        <v>4.12</v>
      </c>
      <c r="U4322">
        <v>653.77</v>
      </c>
      <c r="V4322">
        <v>98.74</v>
      </c>
      <c r="W4322">
        <v>6.42</v>
      </c>
      <c r="X4322">
        <v>13.95</v>
      </c>
      <c r="Y4322">
        <v>8.3000000000000007</v>
      </c>
      <c r="Z4322">
        <v>4</v>
      </c>
      <c r="AA4322" t="s">
        <v>4250</v>
      </c>
      <c r="AB4322">
        <v>2</v>
      </c>
      <c r="AC4322">
        <v>13</v>
      </c>
      <c r="AD4322">
        <v>2.5653333333333328</v>
      </c>
      <c r="AF4322" t="s">
        <v>7949</v>
      </c>
      <c r="AI4322">
        <v>0</v>
      </c>
      <c r="AJ4322">
        <v>0</v>
      </c>
      <c r="AK4322" t="s">
        <v>19888</v>
      </c>
      <c r="AL4322" t="s">
        <v>19888</v>
      </c>
      <c r="AM4322" t="s">
        <v>20019</v>
      </c>
    </row>
    <row r="4323" spans="1:39" x14ac:dyDescent="0.25">
      <c r="A4323" t="s">
        <v>8447</v>
      </c>
      <c r="B4323" t="s">
        <v>4841</v>
      </c>
      <c r="C4323" t="s">
        <v>4842</v>
      </c>
      <c r="D4323">
        <v>126</v>
      </c>
      <c r="E4323" t="s">
        <v>4845</v>
      </c>
      <c r="F4323">
        <v>6.9</v>
      </c>
      <c r="K4323" t="s">
        <v>6860</v>
      </c>
      <c r="L4323" t="s">
        <v>6861</v>
      </c>
      <c r="M4323" t="s">
        <v>15164</v>
      </c>
      <c r="N4323">
        <v>9</v>
      </c>
      <c r="O4323" t="s">
        <v>15545</v>
      </c>
      <c r="P4323" t="s">
        <v>16100</v>
      </c>
      <c r="Q4323">
        <v>7</v>
      </c>
      <c r="R4323">
        <v>3</v>
      </c>
      <c r="S4323">
        <v>4.6500000000000004</v>
      </c>
      <c r="T4323">
        <v>4.7</v>
      </c>
      <c r="U4323">
        <v>590.67999999999995</v>
      </c>
      <c r="V4323">
        <v>110.88</v>
      </c>
      <c r="W4323">
        <v>4.16</v>
      </c>
      <c r="X4323">
        <v>13.47</v>
      </c>
      <c r="Y4323">
        <v>6.46</v>
      </c>
      <c r="Z4323">
        <v>2</v>
      </c>
      <c r="AA4323" t="s">
        <v>4250</v>
      </c>
      <c r="AB4323">
        <v>1</v>
      </c>
      <c r="AC4323">
        <v>10</v>
      </c>
      <c r="AD4323">
        <v>1.6206666666666669</v>
      </c>
      <c r="AF4323" t="s">
        <v>7949</v>
      </c>
      <c r="AI4323">
        <v>0</v>
      </c>
      <c r="AJ4323">
        <v>0</v>
      </c>
      <c r="AK4323" t="s">
        <v>19881</v>
      </c>
      <c r="AL4323" t="s">
        <v>19881</v>
      </c>
      <c r="AM4323" t="s">
        <v>20019</v>
      </c>
    </row>
    <row r="4324" spans="1:39" x14ac:dyDescent="0.25">
      <c r="A4324" t="s">
        <v>9257</v>
      </c>
      <c r="B4324" t="s">
        <v>4841</v>
      </c>
      <c r="C4324" t="s">
        <v>4842</v>
      </c>
      <c r="D4324">
        <v>126</v>
      </c>
      <c r="E4324" t="s">
        <v>4845</v>
      </c>
      <c r="F4324">
        <v>6.9</v>
      </c>
      <c r="K4324" t="s">
        <v>6860</v>
      </c>
      <c r="L4324" t="s">
        <v>6861</v>
      </c>
      <c r="M4324" t="s">
        <v>15091</v>
      </c>
      <c r="N4324">
        <v>9</v>
      </c>
      <c r="O4324" t="s">
        <v>15450</v>
      </c>
      <c r="P4324" t="s">
        <v>16909</v>
      </c>
      <c r="Q4324">
        <v>7</v>
      </c>
      <c r="R4324">
        <v>4</v>
      </c>
      <c r="S4324">
        <v>0.95</v>
      </c>
      <c r="T4324">
        <v>1.06</v>
      </c>
      <c r="U4324">
        <v>562.63</v>
      </c>
      <c r="V4324">
        <v>114.04</v>
      </c>
      <c r="W4324">
        <v>3.03</v>
      </c>
      <c r="X4324">
        <v>13.69</v>
      </c>
      <c r="Y4324">
        <v>6.85</v>
      </c>
      <c r="Z4324">
        <v>2</v>
      </c>
      <c r="AA4324" t="s">
        <v>4250</v>
      </c>
      <c r="AB4324">
        <v>1</v>
      </c>
      <c r="AC4324">
        <v>10</v>
      </c>
      <c r="AD4324">
        <v>3.198666666666667</v>
      </c>
      <c r="AF4324" t="s">
        <v>7949</v>
      </c>
      <c r="AI4324">
        <v>0</v>
      </c>
      <c r="AJ4324">
        <v>0</v>
      </c>
      <c r="AK4324" t="s">
        <v>19882</v>
      </c>
      <c r="AL4324" t="s">
        <v>19882</v>
      </c>
      <c r="AM4324" t="s">
        <v>20019</v>
      </c>
    </row>
    <row r="4325" spans="1:39" x14ac:dyDescent="0.25">
      <c r="A4325" t="s">
        <v>10859</v>
      </c>
      <c r="B4325" t="s">
        <v>4841</v>
      </c>
      <c r="C4325" t="s">
        <v>4842</v>
      </c>
      <c r="D4325">
        <v>126</v>
      </c>
      <c r="E4325" t="s">
        <v>4845</v>
      </c>
      <c r="F4325">
        <v>6.9</v>
      </c>
      <c r="I4325" t="s">
        <v>13981</v>
      </c>
      <c r="K4325" t="s">
        <v>6860</v>
      </c>
      <c r="L4325" t="s">
        <v>6861</v>
      </c>
      <c r="M4325" t="s">
        <v>14987</v>
      </c>
      <c r="N4325">
        <v>9</v>
      </c>
      <c r="O4325" t="s">
        <v>15311</v>
      </c>
      <c r="P4325" t="s">
        <v>18511</v>
      </c>
      <c r="Q4325">
        <v>6</v>
      </c>
      <c r="R4325">
        <v>2</v>
      </c>
      <c r="S4325">
        <v>2.4500000000000002</v>
      </c>
      <c r="T4325">
        <v>2.4500000000000002</v>
      </c>
      <c r="U4325">
        <v>463.85</v>
      </c>
      <c r="V4325">
        <v>94.01</v>
      </c>
      <c r="W4325">
        <v>3.88</v>
      </c>
      <c r="X4325">
        <v>10.49</v>
      </c>
      <c r="Y4325">
        <v>4.43</v>
      </c>
      <c r="Z4325">
        <v>3</v>
      </c>
      <c r="AA4325" t="s">
        <v>4250</v>
      </c>
      <c r="AB4325">
        <v>0</v>
      </c>
      <c r="AC4325">
        <v>4</v>
      </c>
      <c r="AD4325">
        <v>4.3995476190476186</v>
      </c>
      <c r="AF4325" t="s">
        <v>7949</v>
      </c>
      <c r="AI4325">
        <v>0</v>
      </c>
      <c r="AJ4325">
        <v>0</v>
      </c>
      <c r="AM4325" t="s">
        <v>20019</v>
      </c>
    </row>
    <row r="4326" spans="1:39" x14ac:dyDescent="0.25">
      <c r="A4326" t="s">
        <v>10205</v>
      </c>
      <c r="B4326" t="s">
        <v>4841</v>
      </c>
      <c r="C4326" t="s">
        <v>4842</v>
      </c>
      <c r="D4326">
        <v>126</v>
      </c>
      <c r="E4326" t="s">
        <v>4845</v>
      </c>
      <c r="F4326">
        <v>6.9</v>
      </c>
      <c r="I4326" t="s">
        <v>13982</v>
      </c>
      <c r="K4326" t="s">
        <v>6860</v>
      </c>
      <c r="L4326" t="s">
        <v>6861</v>
      </c>
      <c r="M4326" t="s">
        <v>14972</v>
      </c>
      <c r="N4326">
        <v>8</v>
      </c>
      <c r="O4326" t="s">
        <v>15293</v>
      </c>
      <c r="P4326" t="s">
        <v>17857</v>
      </c>
      <c r="Q4326">
        <v>7</v>
      </c>
      <c r="R4326">
        <v>2</v>
      </c>
      <c r="S4326">
        <v>1.74</v>
      </c>
      <c r="T4326">
        <v>1.78</v>
      </c>
      <c r="U4326">
        <v>463.34</v>
      </c>
      <c r="V4326">
        <v>111.72</v>
      </c>
      <c r="W4326">
        <v>2.85</v>
      </c>
      <c r="X4326">
        <v>8.1300000000000008</v>
      </c>
      <c r="Y4326">
        <v>3.13</v>
      </c>
      <c r="Z4326">
        <v>2</v>
      </c>
      <c r="AA4326" t="s">
        <v>4250</v>
      </c>
      <c r="AB4326">
        <v>0</v>
      </c>
      <c r="AC4326">
        <v>5</v>
      </c>
      <c r="AD4326">
        <v>4.0378571428571428</v>
      </c>
      <c r="AF4326" t="s">
        <v>7949</v>
      </c>
      <c r="AI4326">
        <v>0</v>
      </c>
      <c r="AJ4326">
        <v>0</v>
      </c>
      <c r="AM4326" t="s">
        <v>20019</v>
      </c>
    </row>
    <row r="4327" spans="1:39" x14ac:dyDescent="0.25">
      <c r="A4327" t="s">
        <v>5847</v>
      </c>
      <c r="B4327" t="s">
        <v>4841</v>
      </c>
      <c r="C4327" t="s">
        <v>4842</v>
      </c>
      <c r="D4327">
        <v>126</v>
      </c>
      <c r="E4327" t="s">
        <v>4845</v>
      </c>
      <c r="F4327">
        <v>6.9</v>
      </c>
      <c r="I4327" t="s">
        <v>6616</v>
      </c>
      <c r="K4327" t="s">
        <v>6860</v>
      </c>
      <c r="L4327" t="s">
        <v>6861</v>
      </c>
      <c r="M4327" t="s">
        <v>6907</v>
      </c>
      <c r="N4327">
        <v>9</v>
      </c>
      <c r="O4327" t="s">
        <v>6972</v>
      </c>
      <c r="P4327" t="s">
        <v>7573</v>
      </c>
      <c r="Q4327">
        <v>6</v>
      </c>
      <c r="R4327">
        <v>1</v>
      </c>
      <c r="S4327">
        <v>3.35</v>
      </c>
      <c r="T4327">
        <v>3.37</v>
      </c>
      <c r="U4327">
        <v>415.49</v>
      </c>
      <c r="V4327">
        <v>78.959999999999994</v>
      </c>
      <c r="W4327">
        <v>3.24</v>
      </c>
      <c r="Y4327">
        <v>5.9</v>
      </c>
      <c r="Z4327">
        <v>2</v>
      </c>
      <c r="AA4327" t="s">
        <v>4250</v>
      </c>
      <c r="AB4327">
        <v>0</v>
      </c>
      <c r="AC4327">
        <v>3</v>
      </c>
      <c r="AD4327">
        <v>4.5769761904761896</v>
      </c>
      <c r="AF4327" t="s">
        <v>7949</v>
      </c>
      <c r="AI4327">
        <v>0</v>
      </c>
      <c r="AJ4327">
        <v>0</v>
      </c>
      <c r="AM4327" t="s">
        <v>20019</v>
      </c>
    </row>
    <row r="4328" spans="1:39" x14ac:dyDescent="0.25">
      <c r="A4328" t="s">
        <v>5847</v>
      </c>
      <c r="B4328" t="s">
        <v>4841</v>
      </c>
      <c r="C4328" t="s">
        <v>4842</v>
      </c>
      <c r="D4328">
        <v>126</v>
      </c>
      <c r="E4328" t="s">
        <v>4845</v>
      </c>
      <c r="F4328">
        <v>6.9</v>
      </c>
      <c r="I4328" t="s">
        <v>6617</v>
      </c>
      <c r="K4328" t="s">
        <v>6860</v>
      </c>
      <c r="L4328" t="s">
        <v>6861</v>
      </c>
      <c r="M4328" t="s">
        <v>6908</v>
      </c>
      <c r="N4328">
        <v>8</v>
      </c>
      <c r="O4328" t="s">
        <v>6973</v>
      </c>
      <c r="P4328" t="s">
        <v>7573</v>
      </c>
      <c r="Q4328">
        <v>6</v>
      </c>
      <c r="R4328">
        <v>1</v>
      </c>
      <c r="S4328">
        <v>3.35</v>
      </c>
      <c r="T4328">
        <v>3.37</v>
      </c>
      <c r="U4328">
        <v>415.49</v>
      </c>
      <c r="V4328">
        <v>78.959999999999994</v>
      </c>
      <c r="W4328">
        <v>3.24</v>
      </c>
      <c r="Y4328">
        <v>5.9</v>
      </c>
      <c r="Z4328">
        <v>2</v>
      </c>
      <c r="AA4328" t="s">
        <v>4250</v>
      </c>
      <c r="AB4328">
        <v>0</v>
      </c>
      <c r="AC4328">
        <v>3</v>
      </c>
      <c r="AD4328">
        <v>4.5769761904761896</v>
      </c>
      <c r="AF4328" t="s">
        <v>7949</v>
      </c>
      <c r="AI4328">
        <v>0</v>
      </c>
      <c r="AJ4328">
        <v>0</v>
      </c>
      <c r="AM4328" t="s">
        <v>20019</v>
      </c>
    </row>
    <row r="4329" spans="1:39" x14ac:dyDescent="0.25">
      <c r="A4329" t="s">
        <v>6193</v>
      </c>
      <c r="B4329" t="s">
        <v>4841</v>
      </c>
      <c r="C4329" t="s">
        <v>4842</v>
      </c>
      <c r="D4329">
        <v>126</v>
      </c>
      <c r="E4329" t="s">
        <v>4845</v>
      </c>
      <c r="F4329">
        <v>6.9</v>
      </c>
      <c r="I4329" t="s">
        <v>6841</v>
      </c>
      <c r="K4329" t="s">
        <v>6860</v>
      </c>
      <c r="L4329" t="s">
        <v>6861</v>
      </c>
      <c r="M4329" t="s">
        <v>6907</v>
      </c>
      <c r="N4329">
        <v>9</v>
      </c>
      <c r="O4329" t="s">
        <v>6972</v>
      </c>
      <c r="P4329" t="s">
        <v>7919</v>
      </c>
      <c r="Q4329">
        <v>6</v>
      </c>
      <c r="R4329">
        <v>1</v>
      </c>
      <c r="S4329">
        <v>3.26</v>
      </c>
      <c r="T4329">
        <v>3.27</v>
      </c>
      <c r="U4329">
        <v>457.45</v>
      </c>
      <c r="V4329">
        <v>78.959999999999994</v>
      </c>
      <c r="W4329">
        <v>3.78</v>
      </c>
      <c r="Y4329">
        <v>5.8</v>
      </c>
      <c r="Z4329">
        <v>2</v>
      </c>
      <c r="AA4329" t="s">
        <v>4250</v>
      </c>
      <c r="AB4329">
        <v>0</v>
      </c>
      <c r="AC4329">
        <v>3</v>
      </c>
      <c r="AD4329">
        <v>4.3722619047619053</v>
      </c>
      <c r="AF4329" t="s">
        <v>7949</v>
      </c>
      <c r="AI4329">
        <v>0</v>
      </c>
      <c r="AJ4329">
        <v>0</v>
      </c>
      <c r="AM4329" t="s">
        <v>20019</v>
      </c>
    </row>
    <row r="4330" spans="1:39" x14ac:dyDescent="0.25">
      <c r="A4330" t="s">
        <v>6193</v>
      </c>
      <c r="B4330" t="s">
        <v>4841</v>
      </c>
      <c r="C4330" t="s">
        <v>4842</v>
      </c>
      <c r="D4330">
        <v>126</v>
      </c>
      <c r="E4330" t="s">
        <v>4845</v>
      </c>
      <c r="F4330">
        <v>6.9</v>
      </c>
      <c r="I4330" t="s">
        <v>6842</v>
      </c>
      <c r="K4330" t="s">
        <v>6860</v>
      </c>
      <c r="L4330" t="s">
        <v>6861</v>
      </c>
      <c r="M4330" t="s">
        <v>6908</v>
      </c>
      <c r="N4330">
        <v>8</v>
      </c>
      <c r="O4330" t="s">
        <v>6973</v>
      </c>
      <c r="P4330" t="s">
        <v>7919</v>
      </c>
      <c r="Q4330">
        <v>6</v>
      </c>
      <c r="R4330">
        <v>1</v>
      </c>
      <c r="S4330">
        <v>3.26</v>
      </c>
      <c r="T4330">
        <v>3.27</v>
      </c>
      <c r="U4330">
        <v>457.45</v>
      </c>
      <c r="V4330">
        <v>78.959999999999994</v>
      </c>
      <c r="W4330">
        <v>3.78</v>
      </c>
      <c r="Y4330">
        <v>5.8</v>
      </c>
      <c r="Z4330">
        <v>2</v>
      </c>
      <c r="AA4330" t="s">
        <v>4250</v>
      </c>
      <c r="AB4330">
        <v>0</v>
      </c>
      <c r="AC4330">
        <v>3</v>
      </c>
      <c r="AD4330">
        <v>4.3722619047619053</v>
      </c>
      <c r="AF4330" t="s">
        <v>7949</v>
      </c>
      <c r="AI4330">
        <v>0</v>
      </c>
      <c r="AJ4330">
        <v>0</v>
      </c>
      <c r="AM4330" t="s">
        <v>20019</v>
      </c>
    </row>
    <row r="4331" spans="1:39" x14ac:dyDescent="0.25">
      <c r="A4331" t="s">
        <v>10860</v>
      </c>
      <c r="B4331" t="s">
        <v>4841</v>
      </c>
      <c r="C4331" t="s">
        <v>4842</v>
      </c>
      <c r="D4331">
        <v>127</v>
      </c>
      <c r="E4331" t="s">
        <v>4845</v>
      </c>
      <c r="F4331">
        <v>6.9</v>
      </c>
      <c r="K4331" t="s">
        <v>6860</v>
      </c>
      <c r="L4331" t="s">
        <v>6861</v>
      </c>
      <c r="M4331" t="s">
        <v>15065</v>
      </c>
      <c r="N4331">
        <v>9</v>
      </c>
      <c r="O4331" t="s">
        <v>15418</v>
      </c>
      <c r="P4331" t="s">
        <v>18512</v>
      </c>
      <c r="Q4331">
        <v>5</v>
      </c>
      <c r="R4331">
        <v>3</v>
      </c>
      <c r="S4331">
        <v>-0.18</v>
      </c>
      <c r="T4331">
        <v>-0.16</v>
      </c>
      <c r="U4331">
        <v>480.58</v>
      </c>
      <c r="V4331">
        <v>95.5</v>
      </c>
      <c r="W4331">
        <v>2.76</v>
      </c>
      <c r="X4331">
        <v>13.81</v>
      </c>
      <c r="Y4331">
        <v>6.06</v>
      </c>
      <c r="Z4331">
        <v>2</v>
      </c>
      <c r="AA4331" t="s">
        <v>4250</v>
      </c>
      <c r="AB4331">
        <v>0</v>
      </c>
      <c r="AC4331">
        <v>8</v>
      </c>
      <c r="AD4331">
        <v>4.1220476190476187</v>
      </c>
      <c r="AF4331" t="s">
        <v>7949</v>
      </c>
      <c r="AI4331">
        <v>0</v>
      </c>
      <c r="AJ4331">
        <v>0</v>
      </c>
      <c r="AK4331" t="s">
        <v>19915</v>
      </c>
      <c r="AL4331" t="s">
        <v>19915</v>
      </c>
      <c r="AM4331" t="s">
        <v>20019</v>
      </c>
    </row>
    <row r="4332" spans="1:39" x14ac:dyDescent="0.25">
      <c r="A4332" t="s">
        <v>10861</v>
      </c>
      <c r="B4332" t="s">
        <v>4841</v>
      </c>
      <c r="C4332" t="s">
        <v>4842</v>
      </c>
      <c r="D4332">
        <v>127</v>
      </c>
      <c r="E4332" t="s">
        <v>4845</v>
      </c>
      <c r="F4332">
        <v>6.9</v>
      </c>
      <c r="K4332" t="s">
        <v>6860</v>
      </c>
      <c r="M4332" t="s">
        <v>15148</v>
      </c>
      <c r="N4332">
        <v>8</v>
      </c>
      <c r="O4332" t="s">
        <v>15524</v>
      </c>
      <c r="P4332" t="s">
        <v>18513</v>
      </c>
      <c r="Q4332">
        <v>9</v>
      </c>
      <c r="R4332">
        <v>6</v>
      </c>
      <c r="S4332">
        <v>3.41</v>
      </c>
      <c r="T4332">
        <v>3.41</v>
      </c>
      <c r="U4332">
        <v>740.94</v>
      </c>
      <c r="V4332">
        <v>197.08</v>
      </c>
      <c r="W4332">
        <v>3.02</v>
      </c>
      <c r="X4332">
        <v>11.25</v>
      </c>
      <c r="Y4332">
        <v>5.15</v>
      </c>
      <c r="Z4332">
        <v>2</v>
      </c>
      <c r="AA4332" t="s">
        <v>4250</v>
      </c>
      <c r="AB4332">
        <v>2</v>
      </c>
      <c r="AC4332">
        <v>20</v>
      </c>
      <c r="AD4332">
        <v>2.09</v>
      </c>
      <c r="AF4332" t="s">
        <v>7949</v>
      </c>
      <c r="AI4332">
        <v>0</v>
      </c>
      <c r="AJ4332">
        <v>0</v>
      </c>
      <c r="AK4332" t="s">
        <v>19955</v>
      </c>
      <c r="AL4332" t="s">
        <v>19955</v>
      </c>
      <c r="AM4332" t="s">
        <v>20019</v>
      </c>
    </row>
    <row r="4333" spans="1:39" x14ac:dyDescent="0.25">
      <c r="A4333" t="s">
        <v>10862</v>
      </c>
      <c r="B4333" t="s">
        <v>4841</v>
      </c>
      <c r="C4333" t="s">
        <v>4842</v>
      </c>
      <c r="D4333">
        <v>127.5</v>
      </c>
      <c r="E4333" t="s">
        <v>4845</v>
      </c>
      <c r="F4333">
        <v>6.89</v>
      </c>
      <c r="I4333" t="s">
        <v>13983</v>
      </c>
      <c r="K4333" t="s">
        <v>6860</v>
      </c>
      <c r="L4333" t="s">
        <v>6861</v>
      </c>
      <c r="M4333" t="s">
        <v>14987</v>
      </c>
      <c r="N4333">
        <v>9</v>
      </c>
      <c r="O4333" t="s">
        <v>15311</v>
      </c>
      <c r="P4333" t="s">
        <v>18514</v>
      </c>
      <c r="Q4333">
        <v>7</v>
      </c>
      <c r="R4333">
        <v>2</v>
      </c>
      <c r="S4333">
        <v>1.25</v>
      </c>
      <c r="T4333">
        <v>1.28</v>
      </c>
      <c r="U4333">
        <v>423.81</v>
      </c>
      <c r="V4333">
        <v>111.72</v>
      </c>
      <c r="W4333">
        <v>2.4300000000000002</v>
      </c>
      <c r="X4333">
        <v>8.27</v>
      </c>
      <c r="Y4333">
        <v>4.55</v>
      </c>
      <c r="Z4333">
        <v>2</v>
      </c>
      <c r="AA4333" t="s">
        <v>4250</v>
      </c>
      <c r="AB4333">
        <v>0</v>
      </c>
      <c r="AC4333">
        <v>5</v>
      </c>
      <c r="AD4333">
        <v>4.320214285714286</v>
      </c>
      <c r="AF4333" t="s">
        <v>7949</v>
      </c>
      <c r="AI4333">
        <v>0</v>
      </c>
      <c r="AJ4333">
        <v>0</v>
      </c>
      <c r="AM4333" t="s">
        <v>20019</v>
      </c>
    </row>
    <row r="4334" spans="1:39" x14ac:dyDescent="0.25">
      <c r="A4334" t="s">
        <v>10698</v>
      </c>
      <c r="B4334" t="s">
        <v>4841</v>
      </c>
      <c r="C4334" t="s">
        <v>4842</v>
      </c>
      <c r="D4334">
        <v>128</v>
      </c>
      <c r="E4334" t="s">
        <v>4845</v>
      </c>
      <c r="F4334">
        <v>6.89</v>
      </c>
      <c r="K4334" t="s">
        <v>6860</v>
      </c>
      <c r="M4334" t="s">
        <v>15177</v>
      </c>
      <c r="N4334">
        <v>8</v>
      </c>
      <c r="O4334" t="s">
        <v>15560</v>
      </c>
      <c r="P4334" t="s">
        <v>18350</v>
      </c>
      <c r="U4334">
        <v>1010.22</v>
      </c>
      <c r="Y4334">
        <v>0</v>
      </c>
      <c r="AI4334">
        <v>0</v>
      </c>
      <c r="AJ4334">
        <v>0</v>
      </c>
      <c r="AK4334" t="s">
        <v>19930</v>
      </c>
      <c r="AL4334" t="s">
        <v>19930</v>
      </c>
      <c r="AM4334" t="s">
        <v>20019</v>
      </c>
    </row>
    <row r="4335" spans="1:39" x14ac:dyDescent="0.25">
      <c r="A4335" t="s">
        <v>5869</v>
      </c>
      <c r="B4335" t="s">
        <v>4841</v>
      </c>
      <c r="C4335" t="s">
        <v>4842</v>
      </c>
      <c r="D4335">
        <v>128</v>
      </c>
      <c r="E4335" t="s">
        <v>4845</v>
      </c>
      <c r="F4335">
        <v>6.89</v>
      </c>
      <c r="I4335" t="s">
        <v>6639</v>
      </c>
      <c r="K4335" t="s">
        <v>6860</v>
      </c>
      <c r="L4335" t="s">
        <v>6861</v>
      </c>
      <c r="M4335" t="s">
        <v>6907</v>
      </c>
      <c r="N4335">
        <v>9</v>
      </c>
      <c r="O4335" t="s">
        <v>6972</v>
      </c>
      <c r="P4335" t="s">
        <v>7595</v>
      </c>
      <c r="Q4335">
        <v>7</v>
      </c>
      <c r="R4335">
        <v>1</v>
      </c>
      <c r="S4335">
        <v>2.62</v>
      </c>
      <c r="T4335">
        <v>2.63</v>
      </c>
      <c r="U4335">
        <v>414.47</v>
      </c>
      <c r="V4335">
        <v>91.85</v>
      </c>
      <c r="W4335">
        <v>2.7</v>
      </c>
      <c r="Y4335">
        <v>5.91</v>
      </c>
      <c r="Z4335">
        <v>3</v>
      </c>
      <c r="AA4335" t="s">
        <v>4250</v>
      </c>
      <c r="AB4335">
        <v>0</v>
      </c>
      <c r="AC4335">
        <v>3</v>
      </c>
      <c r="AD4335">
        <v>5.0725952380952366</v>
      </c>
      <c r="AF4335" t="s">
        <v>7949</v>
      </c>
      <c r="AI4335">
        <v>0</v>
      </c>
      <c r="AJ4335">
        <v>0</v>
      </c>
      <c r="AM4335" t="s">
        <v>20019</v>
      </c>
    </row>
    <row r="4336" spans="1:39" x14ac:dyDescent="0.25">
      <c r="A4336" t="s">
        <v>5869</v>
      </c>
      <c r="B4336" t="s">
        <v>4841</v>
      </c>
      <c r="C4336" t="s">
        <v>4842</v>
      </c>
      <c r="D4336">
        <v>128</v>
      </c>
      <c r="E4336" t="s">
        <v>4845</v>
      </c>
      <c r="F4336">
        <v>6.89</v>
      </c>
      <c r="I4336" t="s">
        <v>6640</v>
      </c>
      <c r="K4336" t="s">
        <v>6860</v>
      </c>
      <c r="L4336" t="s">
        <v>6861</v>
      </c>
      <c r="M4336" t="s">
        <v>6908</v>
      </c>
      <c r="N4336">
        <v>8</v>
      </c>
      <c r="O4336" t="s">
        <v>6973</v>
      </c>
      <c r="P4336" t="s">
        <v>7595</v>
      </c>
      <c r="Q4336">
        <v>7</v>
      </c>
      <c r="R4336">
        <v>1</v>
      </c>
      <c r="S4336">
        <v>2.62</v>
      </c>
      <c r="T4336">
        <v>2.63</v>
      </c>
      <c r="U4336">
        <v>414.47</v>
      </c>
      <c r="V4336">
        <v>91.85</v>
      </c>
      <c r="W4336">
        <v>2.7</v>
      </c>
      <c r="Y4336">
        <v>5.91</v>
      </c>
      <c r="Z4336">
        <v>3</v>
      </c>
      <c r="AA4336" t="s">
        <v>4250</v>
      </c>
      <c r="AB4336">
        <v>0</v>
      </c>
      <c r="AC4336">
        <v>3</v>
      </c>
      <c r="AD4336">
        <v>5.0725952380952366</v>
      </c>
      <c r="AF4336" t="s">
        <v>7949</v>
      </c>
      <c r="AI4336">
        <v>0</v>
      </c>
      <c r="AJ4336">
        <v>0</v>
      </c>
      <c r="AM4336" t="s">
        <v>20019</v>
      </c>
    </row>
    <row r="4337" spans="1:39" x14ac:dyDescent="0.25">
      <c r="A4337" t="s">
        <v>10863</v>
      </c>
      <c r="B4337" t="s">
        <v>4841</v>
      </c>
      <c r="C4337" t="s">
        <v>4842</v>
      </c>
      <c r="D4337">
        <v>128</v>
      </c>
      <c r="E4337" t="s">
        <v>4845</v>
      </c>
      <c r="F4337">
        <v>6.89</v>
      </c>
      <c r="I4337" t="s">
        <v>13984</v>
      </c>
      <c r="K4337" t="s">
        <v>6860</v>
      </c>
      <c r="L4337" t="s">
        <v>6861</v>
      </c>
      <c r="M4337" t="s">
        <v>15042</v>
      </c>
      <c r="N4337">
        <v>9</v>
      </c>
      <c r="O4337" t="s">
        <v>15389</v>
      </c>
      <c r="P4337" t="s">
        <v>18515</v>
      </c>
      <c r="Q4337">
        <v>6</v>
      </c>
      <c r="R4337">
        <v>1</v>
      </c>
      <c r="S4337">
        <v>0.51</v>
      </c>
      <c r="T4337">
        <v>0.51</v>
      </c>
      <c r="U4337">
        <v>423.46</v>
      </c>
      <c r="V4337">
        <v>86.38</v>
      </c>
      <c r="W4337">
        <v>2.42</v>
      </c>
      <c r="Y4337">
        <v>5.01</v>
      </c>
      <c r="Z4337">
        <v>1</v>
      </c>
      <c r="AA4337" t="s">
        <v>4250</v>
      </c>
      <c r="AB4337">
        <v>0</v>
      </c>
      <c r="AC4337">
        <v>6</v>
      </c>
      <c r="AD4337">
        <v>5.3800476190476187</v>
      </c>
      <c r="AF4337" t="s">
        <v>7949</v>
      </c>
      <c r="AI4337">
        <v>0</v>
      </c>
      <c r="AJ4337">
        <v>0</v>
      </c>
      <c r="AM4337" t="s">
        <v>20019</v>
      </c>
    </row>
    <row r="4338" spans="1:39" x14ac:dyDescent="0.25">
      <c r="A4338" t="s">
        <v>10863</v>
      </c>
      <c r="B4338" t="s">
        <v>4841</v>
      </c>
      <c r="C4338" t="s">
        <v>4842</v>
      </c>
      <c r="D4338">
        <v>128</v>
      </c>
      <c r="E4338" t="s">
        <v>4845</v>
      </c>
      <c r="F4338">
        <v>6.89</v>
      </c>
      <c r="I4338" t="s">
        <v>13985</v>
      </c>
      <c r="K4338" t="s">
        <v>6860</v>
      </c>
      <c r="M4338" t="s">
        <v>15002</v>
      </c>
      <c r="N4338">
        <v>8</v>
      </c>
      <c r="O4338" t="s">
        <v>15332</v>
      </c>
      <c r="P4338" t="s">
        <v>18515</v>
      </c>
      <c r="Q4338">
        <v>6</v>
      </c>
      <c r="R4338">
        <v>1</v>
      </c>
      <c r="S4338">
        <v>0.51</v>
      </c>
      <c r="T4338">
        <v>0.51</v>
      </c>
      <c r="U4338">
        <v>423.46</v>
      </c>
      <c r="V4338">
        <v>86.38</v>
      </c>
      <c r="W4338">
        <v>2.42</v>
      </c>
      <c r="Y4338">
        <v>5.01</v>
      </c>
      <c r="Z4338">
        <v>1</v>
      </c>
      <c r="AA4338" t="s">
        <v>4250</v>
      </c>
      <c r="AB4338">
        <v>0</v>
      </c>
      <c r="AC4338">
        <v>6</v>
      </c>
      <c r="AD4338">
        <v>5.3800476190476187</v>
      </c>
      <c r="AF4338" t="s">
        <v>7949</v>
      </c>
      <c r="AI4338">
        <v>0</v>
      </c>
      <c r="AJ4338">
        <v>0</v>
      </c>
      <c r="AM4338" t="s">
        <v>20019</v>
      </c>
    </row>
    <row r="4339" spans="1:39" x14ac:dyDescent="0.25">
      <c r="A4339" t="s">
        <v>10864</v>
      </c>
      <c r="B4339" t="s">
        <v>4841</v>
      </c>
      <c r="C4339" t="s">
        <v>4842</v>
      </c>
      <c r="D4339">
        <v>128</v>
      </c>
      <c r="E4339" t="s">
        <v>4845</v>
      </c>
      <c r="F4339">
        <v>6.89</v>
      </c>
      <c r="I4339" t="s">
        <v>13986</v>
      </c>
      <c r="K4339" t="s">
        <v>6860</v>
      </c>
      <c r="L4339" t="s">
        <v>6861</v>
      </c>
      <c r="M4339" t="s">
        <v>15042</v>
      </c>
      <c r="N4339">
        <v>9</v>
      </c>
      <c r="O4339" t="s">
        <v>15389</v>
      </c>
      <c r="P4339" t="s">
        <v>18516</v>
      </c>
      <c r="Q4339">
        <v>4</v>
      </c>
      <c r="R4339">
        <v>1</v>
      </c>
      <c r="S4339">
        <v>2.54</v>
      </c>
      <c r="T4339">
        <v>2.57</v>
      </c>
      <c r="U4339">
        <v>409.57</v>
      </c>
      <c r="V4339">
        <v>67.92</v>
      </c>
      <c r="W4339">
        <v>4.24</v>
      </c>
      <c r="Y4339">
        <v>6.21</v>
      </c>
      <c r="Z4339">
        <v>1</v>
      </c>
      <c r="AA4339" t="s">
        <v>4250</v>
      </c>
      <c r="AB4339">
        <v>0</v>
      </c>
      <c r="AC4339">
        <v>3</v>
      </c>
      <c r="AD4339">
        <v>5.2092619047619042</v>
      </c>
      <c r="AF4339" t="s">
        <v>7949</v>
      </c>
      <c r="AI4339">
        <v>0</v>
      </c>
      <c r="AJ4339">
        <v>0</v>
      </c>
      <c r="AM4339" t="s">
        <v>20019</v>
      </c>
    </row>
    <row r="4340" spans="1:39" x14ac:dyDescent="0.25">
      <c r="A4340" t="s">
        <v>10864</v>
      </c>
      <c r="B4340" t="s">
        <v>4841</v>
      </c>
      <c r="C4340" t="s">
        <v>4842</v>
      </c>
      <c r="D4340">
        <v>128</v>
      </c>
      <c r="E4340" t="s">
        <v>4845</v>
      </c>
      <c r="F4340">
        <v>6.89</v>
      </c>
      <c r="I4340" t="s">
        <v>13987</v>
      </c>
      <c r="K4340" t="s">
        <v>6860</v>
      </c>
      <c r="M4340" t="s">
        <v>15002</v>
      </c>
      <c r="N4340">
        <v>8</v>
      </c>
      <c r="O4340" t="s">
        <v>15332</v>
      </c>
      <c r="P4340" t="s">
        <v>18516</v>
      </c>
      <c r="Q4340">
        <v>4</v>
      </c>
      <c r="R4340">
        <v>1</v>
      </c>
      <c r="S4340">
        <v>2.54</v>
      </c>
      <c r="T4340">
        <v>2.57</v>
      </c>
      <c r="U4340">
        <v>409.57</v>
      </c>
      <c r="V4340">
        <v>67.92</v>
      </c>
      <c r="W4340">
        <v>4.24</v>
      </c>
      <c r="Y4340">
        <v>6.21</v>
      </c>
      <c r="Z4340">
        <v>1</v>
      </c>
      <c r="AA4340" t="s">
        <v>4250</v>
      </c>
      <c r="AB4340">
        <v>0</v>
      </c>
      <c r="AC4340">
        <v>3</v>
      </c>
      <c r="AD4340">
        <v>5.2092619047619042</v>
      </c>
      <c r="AF4340" t="s">
        <v>7949</v>
      </c>
      <c r="AI4340">
        <v>0</v>
      </c>
      <c r="AJ4340">
        <v>0</v>
      </c>
      <c r="AM4340" t="s">
        <v>20019</v>
      </c>
    </row>
    <row r="4341" spans="1:39" x14ac:dyDescent="0.25">
      <c r="A4341" t="s">
        <v>10865</v>
      </c>
      <c r="B4341" t="s">
        <v>4841</v>
      </c>
      <c r="C4341" t="s">
        <v>4842</v>
      </c>
      <c r="D4341">
        <v>128</v>
      </c>
      <c r="E4341" t="s">
        <v>4845</v>
      </c>
      <c r="F4341">
        <v>6.89</v>
      </c>
      <c r="I4341" t="s">
        <v>13988</v>
      </c>
      <c r="K4341" t="s">
        <v>6860</v>
      </c>
      <c r="L4341" t="s">
        <v>6861</v>
      </c>
      <c r="M4341" t="s">
        <v>15042</v>
      </c>
      <c r="N4341">
        <v>9</v>
      </c>
      <c r="O4341" t="s">
        <v>15389</v>
      </c>
      <c r="P4341" t="s">
        <v>18517</v>
      </c>
      <c r="Q4341">
        <v>6</v>
      </c>
      <c r="R4341">
        <v>1</v>
      </c>
      <c r="S4341">
        <v>1.1399999999999999</v>
      </c>
      <c r="T4341">
        <v>1.1399999999999999</v>
      </c>
      <c r="U4341">
        <v>412.47</v>
      </c>
      <c r="V4341">
        <v>93.95</v>
      </c>
      <c r="W4341">
        <v>2.79</v>
      </c>
      <c r="Y4341">
        <v>4.51</v>
      </c>
      <c r="Z4341">
        <v>2</v>
      </c>
      <c r="AA4341" t="s">
        <v>4250</v>
      </c>
      <c r="AB4341">
        <v>0</v>
      </c>
      <c r="AC4341">
        <v>4</v>
      </c>
      <c r="AD4341">
        <v>5.3268809523809519</v>
      </c>
      <c r="AF4341" t="s">
        <v>7949</v>
      </c>
      <c r="AI4341">
        <v>0</v>
      </c>
      <c r="AJ4341">
        <v>0</v>
      </c>
      <c r="AM4341" t="s">
        <v>20019</v>
      </c>
    </row>
    <row r="4342" spans="1:39" x14ac:dyDescent="0.25">
      <c r="A4342" t="s">
        <v>10865</v>
      </c>
      <c r="B4342" t="s">
        <v>4841</v>
      </c>
      <c r="C4342" t="s">
        <v>4842</v>
      </c>
      <c r="D4342">
        <v>128</v>
      </c>
      <c r="E4342" t="s">
        <v>4845</v>
      </c>
      <c r="F4342">
        <v>6.89</v>
      </c>
      <c r="I4342" t="s">
        <v>13989</v>
      </c>
      <c r="K4342" t="s">
        <v>6860</v>
      </c>
      <c r="M4342" t="s">
        <v>15002</v>
      </c>
      <c r="N4342">
        <v>8</v>
      </c>
      <c r="O4342" t="s">
        <v>15332</v>
      </c>
      <c r="P4342" t="s">
        <v>18517</v>
      </c>
      <c r="Q4342">
        <v>6</v>
      </c>
      <c r="R4342">
        <v>1</v>
      </c>
      <c r="S4342">
        <v>1.1399999999999999</v>
      </c>
      <c r="T4342">
        <v>1.1399999999999999</v>
      </c>
      <c r="U4342">
        <v>412.47</v>
      </c>
      <c r="V4342">
        <v>93.95</v>
      </c>
      <c r="W4342">
        <v>2.79</v>
      </c>
      <c r="Y4342">
        <v>4.51</v>
      </c>
      <c r="Z4342">
        <v>2</v>
      </c>
      <c r="AA4342" t="s">
        <v>4250</v>
      </c>
      <c r="AB4342">
        <v>0</v>
      </c>
      <c r="AC4342">
        <v>4</v>
      </c>
      <c r="AD4342">
        <v>5.3268809523809519</v>
      </c>
      <c r="AF4342" t="s">
        <v>7949</v>
      </c>
      <c r="AI4342">
        <v>0</v>
      </c>
      <c r="AJ4342">
        <v>0</v>
      </c>
      <c r="AM4342" t="s">
        <v>20019</v>
      </c>
    </row>
    <row r="4343" spans="1:39" x14ac:dyDescent="0.25">
      <c r="A4343" t="s">
        <v>10866</v>
      </c>
      <c r="B4343" t="s">
        <v>4841</v>
      </c>
      <c r="C4343" t="s">
        <v>4842</v>
      </c>
      <c r="D4343">
        <v>128.30000000000001</v>
      </c>
      <c r="E4343" t="s">
        <v>4845</v>
      </c>
      <c r="F4343">
        <v>6.89</v>
      </c>
      <c r="I4343" t="s">
        <v>13990</v>
      </c>
      <c r="K4343" t="s">
        <v>6860</v>
      </c>
      <c r="M4343" t="s">
        <v>14977</v>
      </c>
      <c r="N4343">
        <v>8</v>
      </c>
      <c r="O4343" t="s">
        <v>15298</v>
      </c>
      <c r="P4343" t="s">
        <v>18518</v>
      </c>
      <c r="Q4343">
        <v>4</v>
      </c>
      <c r="R4343">
        <v>1</v>
      </c>
      <c r="S4343">
        <v>3.21</v>
      </c>
      <c r="T4343">
        <v>5.21</v>
      </c>
      <c r="U4343">
        <v>373.5</v>
      </c>
      <c r="V4343">
        <v>50.85</v>
      </c>
      <c r="W4343">
        <v>4.03</v>
      </c>
      <c r="Y4343">
        <v>11.59</v>
      </c>
      <c r="Z4343">
        <v>2</v>
      </c>
      <c r="AA4343" t="s">
        <v>4250</v>
      </c>
      <c r="AB4343">
        <v>0</v>
      </c>
      <c r="AC4343">
        <v>1</v>
      </c>
      <c r="AD4343">
        <v>3.131904761904762</v>
      </c>
      <c r="AF4343" t="s">
        <v>7952</v>
      </c>
      <c r="AI4343">
        <v>0</v>
      </c>
      <c r="AJ4343">
        <v>0</v>
      </c>
      <c r="AM4343" t="s">
        <v>20019</v>
      </c>
    </row>
    <row r="4344" spans="1:39" x14ac:dyDescent="0.25">
      <c r="A4344" t="s">
        <v>10867</v>
      </c>
      <c r="B4344" t="s">
        <v>4841</v>
      </c>
      <c r="C4344" t="s">
        <v>4842</v>
      </c>
      <c r="D4344">
        <v>128.5</v>
      </c>
      <c r="E4344" t="s">
        <v>4845</v>
      </c>
      <c r="F4344">
        <v>6.89</v>
      </c>
      <c r="I4344" t="s">
        <v>13991</v>
      </c>
      <c r="K4344" t="s">
        <v>6860</v>
      </c>
      <c r="L4344" t="s">
        <v>6861</v>
      </c>
      <c r="M4344" t="s">
        <v>14987</v>
      </c>
      <c r="N4344">
        <v>9</v>
      </c>
      <c r="O4344" t="s">
        <v>15311</v>
      </c>
      <c r="P4344" t="s">
        <v>18519</v>
      </c>
      <c r="Q4344">
        <v>8</v>
      </c>
      <c r="R4344">
        <v>2</v>
      </c>
      <c r="S4344">
        <v>2.4</v>
      </c>
      <c r="T4344">
        <v>2.41</v>
      </c>
      <c r="U4344">
        <v>491.47</v>
      </c>
      <c r="V4344">
        <v>120.95</v>
      </c>
      <c r="W4344">
        <v>2.87</v>
      </c>
      <c r="X4344">
        <v>8.84</v>
      </c>
      <c r="Y4344">
        <v>4.17</v>
      </c>
      <c r="Z4344">
        <v>2</v>
      </c>
      <c r="AA4344" t="s">
        <v>4250</v>
      </c>
      <c r="AB4344">
        <v>0</v>
      </c>
      <c r="AC4344">
        <v>7</v>
      </c>
      <c r="AD4344">
        <v>3.360928571428571</v>
      </c>
      <c r="AF4344" t="s">
        <v>7949</v>
      </c>
      <c r="AI4344">
        <v>0</v>
      </c>
      <c r="AJ4344">
        <v>0</v>
      </c>
      <c r="AM4344" t="s">
        <v>20019</v>
      </c>
    </row>
    <row r="4345" spans="1:39" x14ac:dyDescent="0.25">
      <c r="A4345" t="s">
        <v>10051</v>
      </c>
      <c r="B4345" t="s">
        <v>4841</v>
      </c>
      <c r="C4345" t="s">
        <v>4842</v>
      </c>
      <c r="D4345">
        <v>129</v>
      </c>
      <c r="E4345" t="s">
        <v>4845</v>
      </c>
      <c r="F4345">
        <v>6.89</v>
      </c>
      <c r="K4345" t="s">
        <v>6860</v>
      </c>
      <c r="L4345" t="s">
        <v>6861</v>
      </c>
      <c r="M4345" t="s">
        <v>15048</v>
      </c>
      <c r="N4345">
        <v>9</v>
      </c>
      <c r="O4345" t="s">
        <v>15397</v>
      </c>
      <c r="P4345" t="s">
        <v>17703</v>
      </c>
      <c r="Q4345">
        <v>8</v>
      </c>
      <c r="R4345">
        <v>4</v>
      </c>
      <c r="S4345">
        <v>1.4</v>
      </c>
      <c r="T4345">
        <v>2.31</v>
      </c>
      <c r="U4345">
        <v>570.71</v>
      </c>
      <c r="V4345">
        <v>133.13999999999999</v>
      </c>
      <c r="W4345">
        <v>3.14</v>
      </c>
      <c r="X4345">
        <v>13.88</v>
      </c>
      <c r="Y4345">
        <v>8.09</v>
      </c>
      <c r="Z4345">
        <v>3</v>
      </c>
      <c r="AA4345" t="s">
        <v>4250</v>
      </c>
      <c r="AB4345">
        <v>1</v>
      </c>
      <c r="AC4345">
        <v>13</v>
      </c>
      <c r="AD4345">
        <v>2.9550000000000001</v>
      </c>
      <c r="AF4345" t="s">
        <v>7949</v>
      </c>
      <c r="AI4345">
        <v>0</v>
      </c>
      <c r="AJ4345">
        <v>0</v>
      </c>
      <c r="AK4345" t="s">
        <v>19889</v>
      </c>
      <c r="AL4345" t="s">
        <v>19889</v>
      </c>
      <c r="AM4345" t="s">
        <v>20019</v>
      </c>
    </row>
    <row r="4346" spans="1:39" x14ac:dyDescent="0.25">
      <c r="A4346" t="s">
        <v>9628</v>
      </c>
      <c r="B4346" t="s">
        <v>4841</v>
      </c>
      <c r="C4346" t="s">
        <v>4842</v>
      </c>
      <c r="D4346">
        <v>129</v>
      </c>
      <c r="E4346" t="s">
        <v>4845</v>
      </c>
      <c r="F4346">
        <v>6.89</v>
      </c>
      <c r="K4346" t="s">
        <v>6860</v>
      </c>
      <c r="L4346" t="s">
        <v>6861</v>
      </c>
      <c r="M4346" t="s">
        <v>15064</v>
      </c>
      <c r="N4346">
        <v>9</v>
      </c>
      <c r="O4346" t="s">
        <v>15417</v>
      </c>
      <c r="P4346" t="s">
        <v>17280</v>
      </c>
      <c r="Q4346">
        <v>6</v>
      </c>
      <c r="R4346">
        <v>3</v>
      </c>
      <c r="S4346">
        <v>3.06</v>
      </c>
      <c r="T4346">
        <v>5.24</v>
      </c>
      <c r="U4346">
        <v>582.80999999999995</v>
      </c>
      <c r="V4346">
        <v>103.67</v>
      </c>
      <c r="W4346">
        <v>4.84</v>
      </c>
      <c r="X4346">
        <v>13.64</v>
      </c>
      <c r="Y4346">
        <v>9.6999999999999993</v>
      </c>
      <c r="Z4346">
        <v>3</v>
      </c>
      <c r="AA4346" t="s">
        <v>4250</v>
      </c>
      <c r="AB4346">
        <v>1</v>
      </c>
      <c r="AC4346">
        <v>13</v>
      </c>
      <c r="AD4346">
        <v>1.331</v>
      </c>
      <c r="AF4346" t="s">
        <v>7952</v>
      </c>
      <c r="AI4346">
        <v>0</v>
      </c>
      <c r="AJ4346">
        <v>0</v>
      </c>
      <c r="AK4346" t="s">
        <v>19877</v>
      </c>
      <c r="AL4346" t="s">
        <v>19877</v>
      </c>
      <c r="AM4346" t="s">
        <v>20019</v>
      </c>
    </row>
    <row r="4347" spans="1:39" x14ac:dyDescent="0.25">
      <c r="A4347" t="s">
        <v>10868</v>
      </c>
      <c r="B4347" t="s">
        <v>4841</v>
      </c>
      <c r="C4347" t="s">
        <v>4842</v>
      </c>
      <c r="D4347">
        <v>129.69999999999999</v>
      </c>
      <c r="E4347" t="s">
        <v>4845</v>
      </c>
      <c r="F4347">
        <v>6.89</v>
      </c>
      <c r="I4347" t="s">
        <v>13992</v>
      </c>
      <c r="K4347" t="s">
        <v>6860</v>
      </c>
      <c r="L4347" t="s">
        <v>6861</v>
      </c>
      <c r="M4347" t="s">
        <v>14987</v>
      </c>
      <c r="N4347">
        <v>9</v>
      </c>
      <c r="O4347" t="s">
        <v>15311</v>
      </c>
      <c r="P4347" t="s">
        <v>18520</v>
      </c>
      <c r="Q4347">
        <v>6</v>
      </c>
      <c r="R4347">
        <v>2</v>
      </c>
      <c r="S4347">
        <v>2</v>
      </c>
      <c r="T4347">
        <v>2.0099999999999998</v>
      </c>
      <c r="U4347">
        <v>375.79</v>
      </c>
      <c r="V4347">
        <v>102.49</v>
      </c>
      <c r="W4347">
        <v>2.4700000000000002</v>
      </c>
      <c r="X4347">
        <v>9.93</v>
      </c>
      <c r="Y4347">
        <v>5.09</v>
      </c>
      <c r="Z4347">
        <v>2</v>
      </c>
      <c r="AA4347" t="s">
        <v>4250</v>
      </c>
      <c r="AB4347">
        <v>0</v>
      </c>
      <c r="AC4347">
        <v>3</v>
      </c>
      <c r="AD4347">
        <v>4.9708809523809521</v>
      </c>
      <c r="AF4347" t="s">
        <v>7949</v>
      </c>
      <c r="AI4347">
        <v>0</v>
      </c>
      <c r="AJ4347">
        <v>0</v>
      </c>
      <c r="AM4347" t="s">
        <v>20019</v>
      </c>
    </row>
    <row r="4348" spans="1:39" x14ac:dyDescent="0.25">
      <c r="A4348" t="s">
        <v>10869</v>
      </c>
      <c r="B4348" t="s">
        <v>4841</v>
      </c>
      <c r="C4348" t="s">
        <v>4842</v>
      </c>
      <c r="D4348">
        <v>130</v>
      </c>
      <c r="E4348" t="s">
        <v>4845</v>
      </c>
      <c r="F4348">
        <v>6.89</v>
      </c>
      <c r="K4348" t="s">
        <v>6860</v>
      </c>
      <c r="L4348" t="s">
        <v>6861</v>
      </c>
      <c r="M4348" t="s">
        <v>15063</v>
      </c>
      <c r="N4348">
        <v>9</v>
      </c>
      <c r="O4348" t="s">
        <v>15416</v>
      </c>
      <c r="P4348" t="s">
        <v>18521</v>
      </c>
      <c r="Q4348">
        <v>6</v>
      </c>
      <c r="R4348">
        <v>1</v>
      </c>
      <c r="S4348">
        <v>2.5499999999999998</v>
      </c>
      <c r="T4348">
        <v>2.56</v>
      </c>
      <c r="U4348">
        <v>369.4</v>
      </c>
      <c r="V4348">
        <v>78.959999999999994</v>
      </c>
      <c r="W4348">
        <v>2.76</v>
      </c>
      <c r="Y4348">
        <v>5.78</v>
      </c>
      <c r="Z4348">
        <v>2</v>
      </c>
      <c r="AA4348" t="s">
        <v>4250</v>
      </c>
      <c r="AB4348">
        <v>0</v>
      </c>
      <c r="AC4348">
        <v>1</v>
      </c>
      <c r="AD4348">
        <v>5.491190476190476</v>
      </c>
      <c r="AF4348" t="s">
        <v>7949</v>
      </c>
      <c r="AI4348">
        <v>0</v>
      </c>
      <c r="AJ4348">
        <v>0</v>
      </c>
      <c r="AK4348" t="s">
        <v>19914</v>
      </c>
      <c r="AL4348" t="s">
        <v>19914</v>
      </c>
      <c r="AM4348" t="s">
        <v>20019</v>
      </c>
    </row>
    <row r="4349" spans="1:39" x14ac:dyDescent="0.25">
      <c r="A4349" t="s">
        <v>9696</v>
      </c>
      <c r="B4349" t="s">
        <v>4841</v>
      </c>
      <c r="C4349" t="s">
        <v>4842</v>
      </c>
      <c r="D4349">
        <v>130</v>
      </c>
      <c r="E4349" t="s">
        <v>4845</v>
      </c>
      <c r="F4349">
        <v>6.89</v>
      </c>
      <c r="K4349" t="s">
        <v>6860</v>
      </c>
      <c r="M4349" t="s">
        <v>15188</v>
      </c>
      <c r="N4349">
        <v>8</v>
      </c>
      <c r="O4349" t="s">
        <v>15576</v>
      </c>
      <c r="P4349" t="s">
        <v>17348</v>
      </c>
      <c r="Q4349">
        <v>4</v>
      </c>
      <c r="R4349">
        <v>3</v>
      </c>
      <c r="S4349">
        <v>3.11</v>
      </c>
      <c r="T4349">
        <v>4.28</v>
      </c>
      <c r="U4349">
        <v>547.78</v>
      </c>
      <c r="V4349">
        <v>81.67</v>
      </c>
      <c r="W4349">
        <v>5.2</v>
      </c>
      <c r="Y4349">
        <v>8.7799999999999994</v>
      </c>
      <c r="Z4349">
        <v>2</v>
      </c>
      <c r="AA4349" t="s">
        <v>4250</v>
      </c>
      <c r="AB4349">
        <v>2</v>
      </c>
      <c r="AC4349">
        <v>12</v>
      </c>
      <c r="AD4349">
        <v>2.581666666666667</v>
      </c>
      <c r="AF4349" t="s">
        <v>7952</v>
      </c>
      <c r="AI4349">
        <v>0</v>
      </c>
      <c r="AJ4349">
        <v>0</v>
      </c>
      <c r="AK4349" t="s">
        <v>19887</v>
      </c>
      <c r="AL4349" t="s">
        <v>19887</v>
      </c>
      <c r="AM4349" t="s">
        <v>20019</v>
      </c>
    </row>
    <row r="4350" spans="1:39" x14ac:dyDescent="0.25">
      <c r="A4350" t="s">
        <v>10870</v>
      </c>
      <c r="B4350" t="s">
        <v>4841</v>
      </c>
      <c r="C4350" t="s">
        <v>4842</v>
      </c>
      <c r="D4350">
        <v>130</v>
      </c>
      <c r="E4350" t="s">
        <v>4845</v>
      </c>
      <c r="F4350">
        <v>6.89</v>
      </c>
      <c r="K4350" t="s">
        <v>6860</v>
      </c>
      <c r="L4350" t="s">
        <v>6861</v>
      </c>
      <c r="M4350" t="s">
        <v>15215</v>
      </c>
      <c r="N4350">
        <v>9</v>
      </c>
      <c r="O4350" t="s">
        <v>15610</v>
      </c>
      <c r="P4350" t="s">
        <v>18522</v>
      </c>
      <c r="Q4350">
        <v>6</v>
      </c>
      <c r="R4350">
        <v>3</v>
      </c>
      <c r="S4350">
        <v>3.04</v>
      </c>
      <c r="T4350">
        <v>4.16</v>
      </c>
      <c r="U4350">
        <v>547.76</v>
      </c>
      <c r="V4350">
        <v>107.97</v>
      </c>
      <c r="W4350">
        <v>3.5</v>
      </c>
      <c r="Y4350">
        <v>8.69</v>
      </c>
      <c r="Z4350">
        <v>2</v>
      </c>
      <c r="AA4350" t="s">
        <v>4250</v>
      </c>
      <c r="AB4350">
        <v>1</v>
      </c>
      <c r="AC4350">
        <v>19</v>
      </c>
      <c r="AD4350">
        <v>2.1226666666666669</v>
      </c>
      <c r="AF4350" t="s">
        <v>7952</v>
      </c>
      <c r="AI4350">
        <v>0</v>
      </c>
      <c r="AJ4350">
        <v>0</v>
      </c>
      <c r="AK4350" t="s">
        <v>19907</v>
      </c>
      <c r="AL4350" t="s">
        <v>19907</v>
      </c>
      <c r="AM4350" t="s">
        <v>20019</v>
      </c>
    </row>
    <row r="4351" spans="1:39" x14ac:dyDescent="0.25">
      <c r="A4351" t="s">
        <v>8136</v>
      </c>
      <c r="B4351" t="s">
        <v>4841</v>
      </c>
      <c r="C4351" t="s">
        <v>4842</v>
      </c>
      <c r="D4351">
        <v>130</v>
      </c>
      <c r="E4351" t="s">
        <v>4845</v>
      </c>
      <c r="F4351">
        <v>6.89</v>
      </c>
      <c r="K4351" t="s">
        <v>6860</v>
      </c>
      <c r="L4351" t="s">
        <v>6861</v>
      </c>
      <c r="M4351" t="s">
        <v>15005</v>
      </c>
      <c r="N4351">
        <v>9</v>
      </c>
      <c r="O4351" t="s">
        <v>15335</v>
      </c>
      <c r="P4351" t="s">
        <v>15789</v>
      </c>
      <c r="Q4351">
        <v>5</v>
      </c>
      <c r="R4351">
        <v>1</v>
      </c>
      <c r="S4351">
        <v>2.1</v>
      </c>
      <c r="T4351">
        <v>2.1800000000000002</v>
      </c>
      <c r="U4351">
        <v>400.48</v>
      </c>
      <c r="V4351">
        <v>80.81</v>
      </c>
      <c r="W4351">
        <v>3.4</v>
      </c>
      <c r="Y4351">
        <v>6.65</v>
      </c>
      <c r="Z4351">
        <v>3</v>
      </c>
      <c r="AA4351" t="s">
        <v>4250</v>
      </c>
      <c r="AB4351">
        <v>0</v>
      </c>
      <c r="AC4351">
        <v>4</v>
      </c>
      <c r="AD4351">
        <v>5.4941904761904761</v>
      </c>
      <c r="AF4351" t="s">
        <v>7949</v>
      </c>
      <c r="AI4351">
        <v>0</v>
      </c>
      <c r="AJ4351">
        <v>0</v>
      </c>
      <c r="AK4351" t="s">
        <v>19835</v>
      </c>
      <c r="AL4351" t="s">
        <v>19835</v>
      </c>
      <c r="AM4351" t="s">
        <v>20019</v>
      </c>
    </row>
    <row r="4352" spans="1:39" x14ac:dyDescent="0.25">
      <c r="A4352" t="s">
        <v>8207</v>
      </c>
      <c r="B4352" t="s">
        <v>4841</v>
      </c>
      <c r="C4352" t="s">
        <v>4842</v>
      </c>
      <c r="D4352">
        <v>130</v>
      </c>
      <c r="E4352" t="s">
        <v>4845</v>
      </c>
      <c r="F4352">
        <v>6.89</v>
      </c>
      <c r="K4352" t="s">
        <v>6860</v>
      </c>
      <c r="L4352" t="s">
        <v>6861</v>
      </c>
      <c r="M4352" t="s">
        <v>15004</v>
      </c>
      <c r="N4352">
        <v>9</v>
      </c>
      <c r="O4352" t="s">
        <v>15334</v>
      </c>
      <c r="P4352" t="s">
        <v>15860</v>
      </c>
      <c r="Q4352">
        <v>6</v>
      </c>
      <c r="R4352">
        <v>1</v>
      </c>
      <c r="S4352">
        <v>4.67</v>
      </c>
      <c r="T4352">
        <v>4.76</v>
      </c>
      <c r="U4352">
        <v>497.5</v>
      </c>
      <c r="V4352">
        <v>76.099999999999994</v>
      </c>
      <c r="W4352">
        <v>5.24</v>
      </c>
      <c r="Y4352">
        <v>7</v>
      </c>
      <c r="Z4352">
        <v>3</v>
      </c>
      <c r="AA4352" t="s">
        <v>4250</v>
      </c>
      <c r="AB4352">
        <v>1</v>
      </c>
      <c r="AC4352">
        <v>4</v>
      </c>
      <c r="AD4352">
        <v>2.9711904761904759</v>
      </c>
      <c r="AF4352" t="s">
        <v>7949</v>
      </c>
      <c r="AI4352">
        <v>0</v>
      </c>
      <c r="AJ4352">
        <v>0</v>
      </c>
      <c r="AK4352" t="s">
        <v>19837</v>
      </c>
      <c r="AL4352" t="s">
        <v>19837</v>
      </c>
      <c r="AM4352" t="s">
        <v>20019</v>
      </c>
    </row>
    <row r="4353" spans="1:39" x14ac:dyDescent="0.25">
      <c r="A4353" t="s">
        <v>10871</v>
      </c>
      <c r="B4353" t="s">
        <v>4841</v>
      </c>
      <c r="C4353" t="s">
        <v>4842</v>
      </c>
      <c r="D4353">
        <v>130</v>
      </c>
      <c r="E4353" t="s">
        <v>4845</v>
      </c>
      <c r="F4353">
        <v>6.89</v>
      </c>
      <c r="K4353" t="s">
        <v>6860</v>
      </c>
      <c r="L4353" t="s">
        <v>6861</v>
      </c>
      <c r="M4353" t="s">
        <v>15038</v>
      </c>
      <c r="N4353">
        <v>9</v>
      </c>
      <c r="O4353" t="s">
        <v>15447</v>
      </c>
      <c r="P4353" t="s">
        <v>18523</v>
      </c>
      <c r="Q4353">
        <v>4</v>
      </c>
      <c r="R4353">
        <v>1</v>
      </c>
      <c r="S4353">
        <v>1.04</v>
      </c>
      <c r="T4353">
        <v>1.06</v>
      </c>
      <c r="U4353">
        <v>342.4</v>
      </c>
      <c r="V4353">
        <v>71.58</v>
      </c>
      <c r="W4353">
        <v>2.78</v>
      </c>
      <c r="Y4353">
        <v>5.91</v>
      </c>
      <c r="Z4353">
        <v>3</v>
      </c>
      <c r="AA4353" t="s">
        <v>4250</v>
      </c>
      <c r="AB4353">
        <v>0</v>
      </c>
      <c r="AC4353">
        <v>3</v>
      </c>
      <c r="AD4353">
        <v>5.833333333333333</v>
      </c>
      <c r="AF4353" t="s">
        <v>7949</v>
      </c>
      <c r="AI4353">
        <v>0</v>
      </c>
      <c r="AJ4353">
        <v>0</v>
      </c>
      <c r="AK4353" t="s">
        <v>19929</v>
      </c>
      <c r="AL4353" t="s">
        <v>19929</v>
      </c>
      <c r="AM4353" t="s">
        <v>20019</v>
      </c>
    </row>
    <row r="4354" spans="1:39" x14ac:dyDescent="0.25">
      <c r="A4354" t="s">
        <v>10871</v>
      </c>
      <c r="B4354" t="s">
        <v>4841</v>
      </c>
      <c r="C4354" t="s">
        <v>4842</v>
      </c>
      <c r="D4354">
        <v>130</v>
      </c>
      <c r="E4354" t="s">
        <v>4845</v>
      </c>
      <c r="F4354">
        <v>6.89</v>
      </c>
      <c r="K4354" t="s">
        <v>6860</v>
      </c>
      <c r="M4354" t="s">
        <v>14973</v>
      </c>
      <c r="N4354">
        <v>8</v>
      </c>
      <c r="O4354" t="s">
        <v>15497</v>
      </c>
      <c r="P4354" t="s">
        <v>18523</v>
      </c>
      <c r="Q4354">
        <v>4</v>
      </c>
      <c r="R4354">
        <v>1</v>
      </c>
      <c r="S4354">
        <v>1.04</v>
      </c>
      <c r="T4354">
        <v>1.06</v>
      </c>
      <c r="U4354">
        <v>342.4</v>
      </c>
      <c r="V4354">
        <v>71.58</v>
      </c>
      <c r="W4354">
        <v>2.78</v>
      </c>
      <c r="Y4354">
        <v>5.91</v>
      </c>
      <c r="Z4354">
        <v>3</v>
      </c>
      <c r="AA4354" t="s">
        <v>4250</v>
      </c>
      <c r="AB4354">
        <v>0</v>
      </c>
      <c r="AC4354">
        <v>3</v>
      </c>
      <c r="AD4354">
        <v>5.833333333333333</v>
      </c>
      <c r="AF4354" t="s">
        <v>7949</v>
      </c>
      <c r="AI4354">
        <v>0</v>
      </c>
      <c r="AJ4354">
        <v>0</v>
      </c>
      <c r="AK4354" t="s">
        <v>19944</v>
      </c>
      <c r="AL4354" t="s">
        <v>19944</v>
      </c>
      <c r="AM4354" t="s">
        <v>20019</v>
      </c>
    </row>
    <row r="4355" spans="1:39" x14ac:dyDescent="0.25">
      <c r="A4355" t="s">
        <v>10872</v>
      </c>
      <c r="B4355" t="s">
        <v>4841</v>
      </c>
      <c r="C4355" t="s">
        <v>4842</v>
      </c>
      <c r="D4355">
        <v>130</v>
      </c>
      <c r="E4355" t="s">
        <v>4845</v>
      </c>
      <c r="F4355">
        <v>6.89</v>
      </c>
      <c r="K4355" t="s">
        <v>6860</v>
      </c>
      <c r="L4355" t="s">
        <v>6861</v>
      </c>
      <c r="M4355" t="s">
        <v>15012</v>
      </c>
      <c r="N4355">
        <v>9</v>
      </c>
      <c r="O4355" t="s">
        <v>15348</v>
      </c>
      <c r="P4355" t="s">
        <v>18524</v>
      </c>
      <c r="Q4355">
        <v>6</v>
      </c>
      <c r="R4355">
        <v>3</v>
      </c>
      <c r="S4355">
        <v>3.9</v>
      </c>
      <c r="T4355">
        <v>3.95</v>
      </c>
      <c r="U4355">
        <v>500.58</v>
      </c>
      <c r="V4355">
        <v>101.65</v>
      </c>
      <c r="W4355">
        <v>3.57</v>
      </c>
      <c r="X4355">
        <v>13.49</v>
      </c>
      <c r="Y4355">
        <v>6.48</v>
      </c>
      <c r="Z4355">
        <v>2</v>
      </c>
      <c r="AA4355" t="s">
        <v>4250</v>
      </c>
      <c r="AB4355">
        <v>1</v>
      </c>
      <c r="AC4355">
        <v>6</v>
      </c>
      <c r="AD4355">
        <v>2.3533333333333331</v>
      </c>
      <c r="AF4355" t="s">
        <v>7949</v>
      </c>
      <c r="AI4355">
        <v>0</v>
      </c>
      <c r="AJ4355">
        <v>0</v>
      </c>
      <c r="AK4355" t="s">
        <v>19881</v>
      </c>
      <c r="AL4355" t="s">
        <v>19881</v>
      </c>
      <c r="AM4355" t="s">
        <v>20019</v>
      </c>
    </row>
    <row r="4356" spans="1:39" x14ac:dyDescent="0.25">
      <c r="A4356" t="s">
        <v>10873</v>
      </c>
      <c r="B4356" t="s">
        <v>4841</v>
      </c>
      <c r="C4356" t="s">
        <v>4842</v>
      </c>
      <c r="D4356">
        <v>130</v>
      </c>
      <c r="E4356" t="s">
        <v>4845</v>
      </c>
      <c r="F4356">
        <v>6.89</v>
      </c>
      <c r="K4356" t="s">
        <v>6860</v>
      </c>
      <c r="L4356" t="s">
        <v>6861</v>
      </c>
      <c r="M4356" t="s">
        <v>15012</v>
      </c>
      <c r="N4356">
        <v>9</v>
      </c>
      <c r="O4356" t="s">
        <v>15348</v>
      </c>
      <c r="P4356" t="s">
        <v>18525</v>
      </c>
      <c r="Q4356">
        <v>5</v>
      </c>
      <c r="R4356">
        <v>3</v>
      </c>
      <c r="S4356">
        <v>4.53</v>
      </c>
      <c r="T4356">
        <v>4.58</v>
      </c>
      <c r="U4356">
        <v>476.66</v>
      </c>
      <c r="V4356">
        <v>92.42</v>
      </c>
      <c r="W4356">
        <v>3.76</v>
      </c>
      <c r="X4356">
        <v>13.48</v>
      </c>
      <c r="Y4356">
        <v>6.47</v>
      </c>
      <c r="Z4356">
        <v>2</v>
      </c>
      <c r="AA4356" t="s">
        <v>4250</v>
      </c>
      <c r="AB4356">
        <v>0</v>
      </c>
      <c r="AC4356">
        <v>7</v>
      </c>
      <c r="AD4356">
        <v>2.4627142857142861</v>
      </c>
      <c r="AF4356" t="s">
        <v>7949</v>
      </c>
      <c r="AI4356">
        <v>0</v>
      </c>
      <c r="AJ4356">
        <v>0</v>
      </c>
      <c r="AK4356" t="s">
        <v>19881</v>
      </c>
      <c r="AL4356" t="s">
        <v>19881</v>
      </c>
      <c r="AM4356" t="s">
        <v>20019</v>
      </c>
    </row>
    <row r="4357" spans="1:39" x14ac:dyDescent="0.25">
      <c r="A4357" t="s">
        <v>10874</v>
      </c>
      <c r="B4357" t="s">
        <v>4841</v>
      </c>
      <c r="C4357" t="s">
        <v>4842</v>
      </c>
      <c r="D4357">
        <v>130</v>
      </c>
      <c r="E4357" t="s">
        <v>4845</v>
      </c>
      <c r="F4357">
        <v>6.89</v>
      </c>
      <c r="K4357" t="s">
        <v>6860</v>
      </c>
      <c r="L4357" t="s">
        <v>6861</v>
      </c>
      <c r="M4357" t="s">
        <v>15012</v>
      </c>
      <c r="N4357">
        <v>9</v>
      </c>
      <c r="O4357" t="s">
        <v>15348</v>
      </c>
      <c r="P4357" t="s">
        <v>18526</v>
      </c>
      <c r="Q4357">
        <v>5</v>
      </c>
      <c r="R4357">
        <v>3</v>
      </c>
      <c r="S4357">
        <v>3.94</v>
      </c>
      <c r="T4357">
        <v>3.98</v>
      </c>
      <c r="U4357">
        <v>530.63</v>
      </c>
      <c r="V4357">
        <v>92.42</v>
      </c>
      <c r="W4357">
        <v>4.3099999999999996</v>
      </c>
      <c r="X4357">
        <v>13.47</v>
      </c>
      <c r="Y4357">
        <v>6.46</v>
      </c>
      <c r="Z4357">
        <v>2</v>
      </c>
      <c r="AA4357" t="s">
        <v>4250</v>
      </c>
      <c r="AB4357">
        <v>1</v>
      </c>
      <c r="AC4357">
        <v>7</v>
      </c>
      <c r="AD4357">
        <v>2.6259999999999999</v>
      </c>
      <c r="AF4357" t="s">
        <v>7949</v>
      </c>
      <c r="AI4357">
        <v>0</v>
      </c>
      <c r="AJ4357">
        <v>0</v>
      </c>
      <c r="AK4357" t="s">
        <v>19881</v>
      </c>
      <c r="AL4357" t="s">
        <v>19881</v>
      </c>
      <c r="AM4357" t="s">
        <v>20019</v>
      </c>
    </row>
    <row r="4358" spans="1:39" x14ac:dyDescent="0.25">
      <c r="A4358" t="s">
        <v>8817</v>
      </c>
      <c r="B4358" t="s">
        <v>4841</v>
      </c>
      <c r="C4358" t="s">
        <v>4842</v>
      </c>
      <c r="D4358">
        <v>130</v>
      </c>
      <c r="E4358" t="s">
        <v>4845</v>
      </c>
      <c r="F4358">
        <v>6.89</v>
      </c>
      <c r="K4358" t="s">
        <v>6860</v>
      </c>
      <c r="L4358" t="s">
        <v>6861</v>
      </c>
      <c r="M4358" t="s">
        <v>15164</v>
      </c>
      <c r="N4358">
        <v>9</v>
      </c>
      <c r="O4358" t="s">
        <v>15545</v>
      </c>
      <c r="P4358" t="s">
        <v>16469</v>
      </c>
      <c r="Q4358">
        <v>7</v>
      </c>
      <c r="R4358">
        <v>3</v>
      </c>
      <c r="S4358">
        <v>3.3</v>
      </c>
      <c r="T4358">
        <v>3.36</v>
      </c>
      <c r="U4358">
        <v>614.58000000000004</v>
      </c>
      <c r="V4358">
        <v>110.88</v>
      </c>
      <c r="W4358">
        <v>4.1500000000000004</v>
      </c>
      <c r="X4358">
        <v>13.47</v>
      </c>
      <c r="Y4358">
        <v>6.64</v>
      </c>
      <c r="Z4358">
        <v>2</v>
      </c>
      <c r="AA4358" t="s">
        <v>4250</v>
      </c>
      <c r="AB4358">
        <v>1</v>
      </c>
      <c r="AC4358">
        <v>7</v>
      </c>
      <c r="AD4358">
        <v>2.6406666666666672</v>
      </c>
      <c r="AF4358" t="s">
        <v>7949</v>
      </c>
      <c r="AI4358">
        <v>0</v>
      </c>
      <c r="AJ4358">
        <v>0</v>
      </c>
      <c r="AK4358" t="s">
        <v>19881</v>
      </c>
      <c r="AL4358" t="s">
        <v>19881</v>
      </c>
      <c r="AM4358" t="s">
        <v>20019</v>
      </c>
    </row>
    <row r="4359" spans="1:39" x14ac:dyDescent="0.25">
      <c r="A4359" t="s">
        <v>10875</v>
      </c>
      <c r="B4359" t="s">
        <v>4841</v>
      </c>
      <c r="C4359" t="s">
        <v>4842</v>
      </c>
      <c r="D4359">
        <v>130</v>
      </c>
      <c r="E4359" t="s">
        <v>4845</v>
      </c>
      <c r="F4359">
        <v>6.89</v>
      </c>
      <c r="K4359" t="s">
        <v>6860</v>
      </c>
      <c r="L4359" t="s">
        <v>6861</v>
      </c>
      <c r="M4359" t="s">
        <v>15008</v>
      </c>
      <c r="N4359">
        <v>9</v>
      </c>
      <c r="O4359" t="s">
        <v>15402</v>
      </c>
      <c r="P4359" t="s">
        <v>18527</v>
      </c>
      <c r="Q4359">
        <v>5</v>
      </c>
      <c r="R4359">
        <v>1</v>
      </c>
      <c r="S4359">
        <v>4.92</v>
      </c>
      <c r="T4359">
        <v>4.92</v>
      </c>
      <c r="U4359">
        <v>392.84</v>
      </c>
      <c r="V4359">
        <v>66.069999999999993</v>
      </c>
      <c r="W4359">
        <v>4.71</v>
      </c>
      <c r="Y4359">
        <v>3.46</v>
      </c>
      <c r="Z4359">
        <v>3</v>
      </c>
      <c r="AA4359" t="s">
        <v>4250</v>
      </c>
      <c r="AB4359">
        <v>0</v>
      </c>
      <c r="AC4359">
        <v>2</v>
      </c>
      <c r="AD4359">
        <v>3.6387619047619051</v>
      </c>
      <c r="AF4359" t="s">
        <v>7949</v>
      </c>
      <c r="AI4359">
        <v>0</v>
      </c>
      <c r="AJ4359">
        <v>0</v>
      </c>
      <c r="AK4359" t="s">
        <v>19892</v>
      </c>
      <c r="AL4359" t="s">
        <v>19892</v>
      </c>
      <c r="AM4359" t="s">
        <v>20019</v>
      </c>
    </row>
    <row r="4360" spans="1:39" x14ac:dyDescent="0.25">
      <c r="A4360" t="s">
        <v>8088</v>
      </c>
      <c r="B4360" t="s">
        <v>4841</v>
      </c>
      <c r="C4360" t="s">
        <v>4842</v>
      </c>
      <c r="D4360">
        <v>130</v>
      </c>
      <c r="E4360" t="s">
        <v>4845</v>
      </c>
      <c r="F4360">
        <v>6.89</v>
      </c>
      <c r="K4360" t="s">
        <v>6860</v>
      </c>
      <c r="L4360" t="s">
        <v>6861</v>
      </c>
      <c r="M4360" t="s">
        <v>15090</v>
      </c>
      <c r="N4360">
        <v>9</v>
      </c>
      <c r="O4360" t="s">
        <v>15449</v>
      </c>
      <c r="P4360" t="s">
        <v>15741</v>
      </c>
      <c r="Q4360">
        <v>5</v>
      </c>
      <c r="R4360">
        <v>1</v>
      </c>
      <c r="S4360">
        <v>1.06</v>
      </c>
      <c r="T4360">
        <v>1.06</v>
      </c>
      <c r="U4360">
        <v>354.39</v>
      </c>
      <c r="V4360">
        <v>80.81</v>
      </c>
      <c r="W4360">
        <v>2.4300000000000002</v>
      </c>
      <c r="Y4360">
        <v>4.18</v>
      </c>
      <c r="Z4360">
        <v>2</v>
      </c>
      <c r="AA4360" t="s">
        <v>4250</v>
      </c>
      <c r="AB4360">
        <v>0</v>
      </c>
      <c r="AC4360">
        <v>1</v>
      </c>
      <c r="AD4360">
        <v>5.833333333333333</v>
      </c>
      <c r="AF4360" t="s">
        <v>7949</v>
      </c>
      <c r="AI4360">
        <v>0</v>
      </c>
      <c r="AJ4360">
        <v>0</v>
      </c>
      <c r="AK4360" t="s">
        <v>19832</v>
      </c>
      <c r="AL4360" t="s">
        <v>19832</v>
      </c>
      <c r="AM4360" t="s">
        <v>20019</v>
      </c>
    </row>
    <row r="4361" spans="1:39" x14ac:dyDescent="0.25">
      <c r="A4361" t="s">
        <v>10728</v>
      </c>
      <c r="B4361" t="s">
        <v>4841</v>
      </c>
      <c r="C4361" t="s">
        <v>4842</v>
      </c>
      <c r="D4361">
        <v>130</v>
      </c>
      <c r="E4361" t="s">
        <v>4845</v>
      </c>
      <c r="F4361">
        <v>6.89</v>
      </c>
      <c r="I4361" t="s">
        <v>13993</v>
      </c>
      <c r="K4361" t="s">
        <v>6860</v>
      </c>
      <c r="L4361" t="s">
        <v>6861</v>
      </c>
      <c r="M4361" t="s">
        <v>14979</v>
      </c>
      <c r="N4361">
        <v>8</v>
      </c>
      <c r="O4361" t="s">
        <v>15302</v>
      </c>
      <c r="P4361" t="s">
        <v>18380</v>
      </c>
      <c r="Q4361">
        <v>5</v>
      </c>
      <c r="R4361">
        <v>2</v>
      </c>
      <c r="S4361">
        <v>3</v>
      </c>
      <c r="T4361">
        <v>3.01</v>
      </c>
      <c r="U4361">
        <v>498.79</v>
      </c>
      <c r="V4361">
        <v>89.6</v>
      </c>
      <c r="W4361">
        <v>4.8899999999999997</v>
      </c>
      <c r="X4361">
        <v>9.07</v>
      </c>
      <c r="Y4361">
        <v>3.63</v>
      </c>
      <c r="Z4361">
        <v>2</v>
      </c>
      <c r="AA4361" t="s">
        <v>4250</v>
      </c>
      <c r="AB4361">
        <v>0</v>
      </c>
      <c r="AC4361">
        <v>5</v>
      </c>
      <c r="AD4361">
        <v>4.0036428571428573</v>
      </c>
      <c r="AF4361" t="s">
        <v>7949</v>
      </c>
      <c r="AI4361">
        <v>0</v>
      </c>
      <c r="AJ4361">
        <v>0</v>
      </c>
      <c r="AM4361" t="s">
        <v>20019</v>
      </c>
    </row>
    <row r="4362" spans="1:39" x14ac:dyDescent="0.25">
      <c r="A4362" t="s">
        <v>10876</v>
      </c>
      <c r="B4362" t="s">
        <v>4841</v>
      </c>
      <c r="C4362" t="s">
        <v>4842</v>
      </c>
      <c r="D4362">
        <v>130</v>
      </c>
      <c r="E4362" t="s">
        <v>4845</v>
      </c>
      <c r="F4362">
        <v>6.89</v>
      </c>
      <c r="K4362" t="s">
        <v>6860</v>
      </c>
      <c r="L4362" t="s">
        <v>6861</v>
      </c>
      <c r="M4362" t="s">
        <v>15127</v>
      </c>
      <c r="N4362">
        <v>9</v>
      </c>
      <c r="O4362" t="s">
        <v>15500</v>
      </c>
      <c r="P4362" t="s">
        <v>18528</v>
      </c>
      <c r="Q4362">
        <v>6</v>
      </c>
      <c r="R4362">
        <v>1</v>
      </c>
      <c r="S4362">
        <v>2.19</v>
      </c>
      <c r="T4362">
        <v>2.2200000000000002</v>
      </c>
      <c r="U4362">
        <v>371.82</v>
      </c>
      <c r="V4362">
        <v>78.959999999999994</v>
      </c>
      <c r="W4362">
        <v>2.74</v>
      </c>
      <c r="Y4362">
        <v>6.26</v>
      </c>
      <c r="Z4362">
        <v>2</v>
      </c>
      <c r="AA4362" t="s">
        <v>4250</v>
      </c>
      <c r="AB4362">
        <v>0</v>
      </c>
      <c r="AC4362">
        <v>1</v>
      </c>
      <c r="AD4362">
        <v>5.6539047619047622</v>
      </c>
      <c r="AF4362" t="s">
        <v>7949</v>
      </c>
      <c r="AI4362">
        <v>0</v>
      </c>
      <c r="AJ4362">
        <v>0</v>
      </c>
      <c r="AK4362" t="s">
        <v>19946</v>
      </c>
      <c r="AL4362" t="s">
        <v>19946</v>
      </c>
      <c r="AM4362" t="s">
        <v>20019</v>
      </c>
    </row>
    <row r="4363" spans="1:39" x14ac:dyDescent="0.25">
      <c r="A4363" t="s">
        <v>10877</v>
      </c>
      <c r="B4363" t="s">
        <v>4841</v>
      </c>
      <c r="C4363" t="s">
        <v>4842</v>
      </c>
      <c r="D4363">
        <v>130</v>
      </c>
      <c r="E4363" t="s">
        <v>4845</v>
      </c>
      <c r="F4363">
        <v>6.89</v>
      </c>
      <c r="I4363" t="s">
        <v>13994</v>
      </c>
      <c r="K4363" t="s">
        <v>6860</v>
      </c>
      <c r="L4363" t="s">
        <v>6861</v>
      </c>
      <c r="M4363" t="s">
        <v>15121</v>
      </c>
      <c r="N4363">
        <v>9</v>
      </c>
      <c r="O4363" t="s">
        <v>15493</v>
      </c>
      <c r="P4363" t="s">
        <v>18529</v>
      </c>
      <c r="Q4363">
        <v>3</v>
      </c>
      <c r="R4363">
        <v>1</v>
      </c>
      <c r="S4363">
        <v>5.08</v>
      </c>
      <c r="T4363">
        <v>5.08</v>
      </c>
      <c r="U4363">
        <v>351.4</v>
      </c>
      <c r="V4363">
        <v>50.74</v>
      </c>
      <c r="W4363">
        <v>4.34</v>
      </c>
      <c r="Y4363">
        <v>1.39</v>
      </c>
      <c r="Z4363">
        <v>2</v>
      </c>
      <c r="AA4363" t="s">
        <v>4250</v>
      </c>
      <c r="AB4363">
        <v>0</v>
      </c>
      <c r="AC4363">
        <v>1</v>
      </c>
      <c r="AD4363">
        <v>3.833333333333333</v>
      </c>
      <c r="AF4363" t="s">
        <v>7949</v>
      </c>
      <c r="AI4363">
        <v>0</v>
      </c>
      <c r="AJ4363">
        <v>0</v>
      </c>
      <c r="AM4363" t="s">
        <v>20019</v>
      </c>
    </row>
    <row r="4364" spans="1:39" x14ac:dyDescent="0.25">
      <c r="A4364" t="s">
        <v>10878</v>
      </c>
      <c r="B4364" t="s">
        <v>4841</v>
      </c>
      <c r="C4364" t="s">
        <v>4842</v>
      </c>
      <c r="D4364">
        <v>130</v>
      </c>
      <c r="E4364" t="s">
        <v>4845</v>
      </c>
      <c r="F4364">
        <v>6.89</v>
      </c>
      <c r="K4364" t="s">
        <v>6860</v>
      </c>
      <c r="M4364" t="s">
        <v>15173</v>
      </c>
      <c r="N4364">
        <v>8</v>
      </c>
      <c r="O4364" t="s">
        <v>15555</v>
      </c>
      <c r="P4364" t="s">
        <v>18530</v>
      </c>
      <c r="Q4364">
        <v>8</v>
      </c>
      <c r="R4364">
        <v>7</v>
      </c>
      <c r="S4364">
        <v>0.12</v>
      </c>
      <c r="T4364">
        <v>3</v>
      </c>
      <c r="U4364">
        <v>693.91</v>
      </c>
      <c r="V4364">
        <v>203.03</v>
      </c>
      <c r="W4364">
        <v>2.36</v>
      </c>
      <c r="X4364">
        <v>4.17</v>
      </c>
      <c r="Y4364">
        <v>0</v>
      </c>
      <c r="Z4364">
        <v>1</v>
      </c>
      <c r="AA4364" t="s">
        <v>4250</v>
      </c>
      <c r="AB4364">
        <v>2</v>
      </c>
      <c r="AC4364">
        <v>22</v>
      </c>
      <c r="AD4364">
        <v>3</v>
      </c>
      <c r="AF4364" t="s">
        <v>7951</v>
      </c>
      <c r="AI4364">
        <v>0</v>
      </c>
      <c r="AJ4364">
        <v>0</v>
      </c>
      <c r="AK4364" t="s">
        <v>19968</v>
      </c>
      <c r="AL4364" t="s">
        <v>19968</v>
      </c>
      <c r="AM4364" t="s">
        <v>20019</v>
      </c>
    </row>
    <row r="4365" spans="1:39" x14ac:dyDescent="0.25">
      <c r="A4365" t="s">
        <v>10879</v>
      </c>
      <c r="B4365" t="s">
        <v>4841</v>
      </c>
      <c r="C4365" t="s">
        <v>4842</v>
      </c>
      <c r="D4365">
        <v>130</v>
      </c>
      <c r="E4365" t="s">
        <v>4845</v>
      </c>
      <c r="F4365">
        <v>6.89</v>
      </c>
      <c r="K4365" t="s">
        <v>6860</v>
      </c>
      <c r="L4365" t="s">
        <v>6861</v>
      </c>
      <c r="M4365" t="s">
        <v>15053</v>
      </c>
      <c r="N4365">
        <v>9</v>
      </c>
      <c r="O4365" t="s">
        <v>15404</v>
      </c>
      <c r="P4365" t="s">
        <v>18531</v>
      </c>
      <c r="Q4365">
        <v>4</v>
      </c>
      <c r="R4365">
        <v>3</v>
      </c>
      <c r="S4365">
        <v>3.88</v>
      </c>
      <c r="T4365">
        <v>5.04</v>
      </c>
      <c r="U4365">
        <v>551.67999999999995</v>
      </c>
      <c r="V4365">
        <v>81.67</v>
      </c>
      <c r="W4365">
        <v>5.03</v>
      </c>
      <c r="X4365">
        <v>13.66</v>
      </c>
      <c r="Y4365">
        <v>8.42</v>
      </c>
      <c r="Z4365">
        <v>3</v>
      </c>
      <c r="AA4365" t="s">
        <v>4250</v>
      </c>
      <c r="AB4365">
        <v>2</v>
      </c>
      <c r="AC4365">
        <v>14</v>
      </c>
      <c r="AD4365">
        <v>2.0166666666666671</v>
      </c>
      <c r="AF4365" t="s">
        <v>7949</v>
      </c>
      <c r="AI4365">
        <v>0</v>
      </c>
      <c r="AJ4365">
        <v>0</v>
      </c>
      <c r="AK4365" t="s">
        <v>19906</v>
      </c>
      <c r="AL4365" t="s">
        <v>19906</v>
      </c>
      <c r="AM4365" t="s">
        <v>20019</v>
      </c>
    </row>
    <row r="4366" spans="1:39" x14ac:dyDescent="0.25">
      <c r="A4366" t="s">
        <v>10880</v>
      </c>
      <c r="B4366" t="s">
        <v>4841</v>
      </c>
      <c r="C4366" t="s">
        <v>4842</v>
      </c>
      <c r="D4366">
        <v>130</v>
      </c>
      <c r="E4366" t="s">
        <v>4845</v>
      </c>
      <c r="F4366">
        <v>6.89</v>
      </c>
      <c r="K4366" t="s">
        <v>6860</v>
      </c>
      <c r="M4366" t="s">
        <v>6865</v>
      </c>
      <c r="N4366">
        <v>8</v>
      </c>
      <c r="O4366" t="s">
        <v>15316</v>
      </c>
      <c r="P4366" t="s">
        <v>18532</v>
      </c>
      <c r="Q4366">
        <v>5</v>
      </c>
      <c r="R4366">
        <v>2</v>
      </c>
      <c r="S4366">
        <v>5.5</v>
      </c>
      <c r="T4366">
        <v>5.55</v>
      </c>
      <c r="U4366">
        <v>565.62</v>
      </c>
      <c r="V4366">
        <v>105.21</v>
      </c>
      <c r="W4366">
        <v>5.92</v>
      </c>
      <c r="X4366">
        <v>10.86</v>
      </c>
      <c r="Y4366">
        <v>6.54</v>
      </c>
      <c r="Z4366">
        <v>4</v>
      </c>
      <c r="AA4366" t="s">
        <v>4250</v>
      </c>
      <c r="AB4366">
        <v>2</v>
      </c>
      <c r="AC4366">
        <v>2</v>
      </c>
      <c r="AD4366">
        <v>1.9930000000000001</v>
      </c>
      <c r="AF4366" t="s">
        <v>7949</v>
      </c>
      <c r="AI4366">
        <v>0</v>
      </c>
      <c r="AJ4366">
        <v>0</v>
      </c>
      <c r="AK4366" t="s">
        <v>19862</v>
      </c>
      <c r="AL4366" t="s">
        <v>19862</v>
      </c>
      <c r="AM4366" t="s">
        <v>20019</v>
      </c>
    </row>
    <row r="4367" spans="1:39" x14ac:dyDescent="0.25">
      <c r="A4367" t="s">
        <v>10881</v>
      </c>
      <c r="B4367" t="s">
        <v>4841</v>
      </c>
      <c r="C4367" t="s">
        <v>4842</v>
      </c>
      <c r="D4367">
        <v>130</v>
      </c>
      <c r="E4367" t="s">
        <v>4845</v>
      </c>
      <c r="F4367">
        <v>6.89</v>
      </c>
      <c r="K4367" t="s">
        <v>6860</v>
      </c>
      <c r="L4367" t="s">
        <v>6861</v>
      </c>
      <c r="M4367" t="s">
        <v>6891</v>
      </c>
      <c r="N4367">
        <v>9</v>
      </c>
      <c r="O4367" t="s">
        <v>15367</v>
      </c>
      <c r="P4367" t="s">
        <v>18533</v>
      </c>
      <c r="Q4367">
        <v>4</v>
      </c>
      <c r="R4367">
        <v>3</v>
      </c>
      <c r="S4367">
        <v>3.07</v>
      </c>
      <c r="T4367">
        <v>5.16</v>
      </c>
      <c r="U4367">
        <v>515.65</v>
      </c>
      <c r="V4367">
        <v>81.67</v>
      </c>
      <c r="W4367">
        <v>4.38</v>
      </c>
      <c r="X4367">
        <v>13.92</v>
      </c>
      <c r="Y4367">
        <v>9.64</v>
      </c>
      <c r="Z4367">
        <v>2</v>
      </c>
      <c r="AA4367" t="s">
        <v>4250</v>
      </c>
      <c r="AB4367">
        <v>1</v>
      </c>
      <c r="AC4367">
        <v>11</v>
      </c>
      <c r="AD4367">
        <v>1.811666666666667</v>
      </c>
      <c r="AF4367" t="s">
        <v>7952</v>
      </c>
      <c r="AI4367">
        <v>0</v>
      </c>
      <c r="AJ4367">
        <v>0</v>
      </c>
      <c r="AK4367" t="s">
        <v>19890</v>
      </c>
      <c r="AL4367" t="s">
        <v>19890</v>
      </c>
      <c r="AM4367" t="s">
        <v>20019</v>
      </c>
    </row>
    <row r="4368" spans="1:39" x14ac:dyDescent="0.25">
      <c r="A4368" t="s">
        <v>10881</v>
      </c>
      <c r="B4368" t="s">
        <v>4841</v>
      </c>
      <c r="C4368" t="s">
        <v>4842</v>
      </c>
      <c r="D4368">
        <v>130</v>
      </c>
      <c r="E4368" t="s">
        <v>4845</v>
      </c>
      <c r="F4368">
        <v>6.89</v>
      </c>
      <c r="K4368" t="s">
        <v>6860</v>
      </c>
      <c r="M4368" t="s">
        <v>6865</v>
      </c>
      <c r="N4368">
        <v>8</v>
      </c>
      <c r="O4368" t="s">
        <v>15317</v>
      </c>
      <c r="P4368" t="s">
        <v>18533</v>
      </c>
      <c r="Q4368">
        <v>4</v>
      </c>
      <c r="R4368">
        <v>3</v>
      </c>
      <c r="S4368">
        <v>3.07</v>
      </c>
      <c r="T4368">
        <v>5.16</v>
      </c>
      <c r="U4368">
        <v>515.65</v>
      </c>
      <c r="V4368">
        <v>81.67</v>
      </c>
      <c r="W4368">
        <v>4.38</v>
      </c>
      <c r="X4368">
        <v>13.92</v>
      </c>
      <c r="Y4368">
        <v>9.64</v>
      </c>
      <c r="Z4368">
        <v>2</v>
      </c>
      <c r="AA4368" t="s">
        <v>4250</v>
      </c>
      <c r="AB4368">
        <v>1</v>
      </c>
      <c r="AC4368">
        <v>11</v>
      </c>
      <c r="AD4368">
        <v>1.811666666666667</v>
      </c>
      <c r="AF4368" t="s">
        <v>7952</v>
      </c>
      <c r="AI4368">
        <v>0</v>
      </c>
      <c r="AJ4368">
        <v>0</v>
      </c>
      <c r="AK4368" t="s">
        <v>19863</v>
      </c>
      <c r="AL4368" t="s">
        <v>19863</v>
      </c>
      <c r="AM4368" t="s">
        <v>20019</v>
      </c>
    </row>
    <row r="4369" spans="1:39" x14ac:dyDescent="0.25">
      <c r="A4369" t="s">
        <v>10882</v>
      </c>
      <c r="B4369" t="s">
        <v>4841</v>
      </c>
      <c r="C4369" t="s">
        <v>4842</v>
      </c>
      <c r="D4369">
        <v>130</v>
      </c>
      <c r="E4369" t="s">
        <v>4845</v>
      </c>
      <c r="F4369">
        <v>6.89</v>
      </c>
      <c r="K4369" t="s">
        <v>6860</v>
      </c>
      <c r="M4369" t="s">
        <v>6865</v>
      </c>
      <c r="N4369">
        <v>8</v>
      </c>
      <c r="O4369" t="s">
        <v>15584</v>
      </c>
      <c r="P4369" t="s">
        <v>18534</v>
      </c>
      <c r="Q4369">
        <v>4</v>
      </c>
      <c r="R4369">
        <v>3</v>
      </c>
      <c r="S4369">
        <v>2.23</v>
      </c>
      <c r="T4369">
        <v>4.83</v>
      </c>
      <c r="U4369">
        <v>497</v>
      </c>
      <c r="V4369">
        <v>118.94</v>
      </c>
      <c r="W4369">
        <v>4.5599999999999996</v>
      </c>
      <c r="X4369">
        <v>4.62</v>
      </c>
      <c r="Y4369">
        <v>3.87</v>
      </c>
      <c r="Z4369">
        <v>3</v>
      </c>
      <c r="AA4369" t="s">
        <v>4250</v>
      </c>
      <c r="AB4369">
        <v>0</v>
      </c>
      <c r="AC4369">
        <v>11</v>
      </c>
      <c r="AD4369">
        <v>2.1934285714285719</v>
      </c>
      <c r="AF4369" t="s">
        <v>7951</v>
      </c>
      <c r="AI4369">
        <v>0</v>
      </c>
      <c r="AJ4369">
        <v>0</v>
      </c>
      <c r="AK4369" t="s">
        <v>19979</v>
      </c>
      <c r="AL4369" t="s">
        <v>19979</v>
      </c>
      <c r="AM4369" t="s">
        <v>20019</v>
      </c>
    </row>
    <row r="4370" spans="1:39" x14ac:dyDescent="0.25">
      <c r="A4370" t="s">
        <v>10883</v>
      </c>
      <c r="B4370" t="s">
        <v>4841</v>
      </c>
      <c r="C4370" t="s">
        <v>4842</v>
      </c>
      <c r="D4370">
        <v>130</v>
      </c>
      <c r="E4370" t="s">
        <v>4845</v>
      </c>
      <c r="F4370">
        <v>6.89</v>
      </c>
      <c r="K4370" t="s">
        <v>6860</v>
      </c>
      <c r="M4370" t="s">
        <v>15159</v>
      </c>
      <c r="N4370">
        <v>8</v>
      </c>
      <c r="O4370" t="s">
        <v>15537</v>
      </c>
      <c r="P4370" t="s">
        <v>18535</v>
      </c>
      <c r="Q4370">
        <v>7</v>
      </c>
      <c r="R4370">
        <v>6</v>
      </c>
      <c r="S4370">
        <v>1.43</v>
      </c>
      <c r="T4370">
        <v>1.43</v>
      </c>
      <c r="U4370">
        <v>597.76</v>
      </c>
      <c r="V4370">
        <v>169.75</v>
      </c>
      <c r="W4370">
        <v>1.47</v>
      </c>
      <c r="X4370">
        <v>13.15</v>
      </c>
      <c r="Y4370">
        <v>5.15</v>
      </c>
      <c r="Z4370">
        <v>2</v>
      </c>
      <c r="AA4370" t="s">
        <v>4250</v>
      </c>
      <c r="AB4370">
        <v>2</v>
      </c>
      <c r="AC4370">
        <v>16</v>
      </c>
      <c r="AD4370">
        <v>3</v>
      </c>
      <c r="AF4370" t="s">
        <v>7949</v>
      </c>
      <c r="AI4370">
        <v>0</v>
      </c>
      <c r="AJ4370">
        <v>0</v>
      </c>
      <c r="AK4370" t="s">
        <v>19959</v>
      </c>
      <c r="AL4370" t="s">
        <v>19959</v>
      </c>
      <c r="AM4370" t="s">
        <v>20019</v>
      </c>
    </row>
    <row r="4371" spans="1:39" x14ac:dyDescent="0.25">
      <c r="A4371" t="s">
        <v>10884</v>
      </c>
      <c r="B4371" t="s">
        <v>4841</v>
      </c>
      <c r="C4371" t="s">
        <v>4842</v>
      </c>
      <c r="D4371">
        <v>130</v>
      </c>
      <c r="E4371" t="s">
        <v>4845</v>
      </c>
      <c r="F4371">
        <v>6.89</v>
      </c>
      <c r="K4371" t="s">
        <v>6860</v>
      </c>
      <c r="L4371" t="s">
        <v>6861</v>
      </c>
      <c r="M4371" t="s">
        <v>15053</v>
      </c>
      <c r="N4371">
        <v>9</v>
      </c>
      <c r="O4371" t="s">
        <v>15404</v>
      </c>
      <c r="P4371" t="s">
        <v>18536</v>
      </c>
      <c r="Q4371">
        <v>5</v>
      </c>
      <c r="R4371">
        <v>4</v>
      </c>
      <c r="S4371">
        <v>4.03</v>
      </c>
      <c r="T4371">
        <v>4.05</v>
      </c>
      <c r="U4371">
        <v>574.71</v>
      </c>
      <c r="V4371">
        <v>110.77</v>
      </c>
      <c r="W4371">
        <v>3.68</v>
      </c>
      <c r="X4371">
        <v>13.37</v>
      </c>
      <c r="Y4371">
        <v>6.26</v>
      </c>
      <c r="Z4371">
        <v>2</v>
      </c>
      <c r="AA4371" t="s">
        <v>4250</v>
      </c>
      <c r="AB4371">
        <v>1</v>
      </c>
      <c r="AC4371">
        <v>16</v>
      </c>
      <c r="AD4371">
        <v>1.7826666666666671</v>
      </c>
      <c r="AF4371" t="s">
        <v>7949</v>
      </c>
      <c r="AI4371">
        <v>0</v>
      </c>
      <c r="AJ4371">
        <v>0</v>
      </c>
      <c r="AK4371" t="s">
        <v>19906</v>
      </c>
      <c r="AL4371" t="s">
        <v>19906</v>
      </c>
      <c r="AM4371" t="s">
        <v>20019</v>
      </c>
    </row>
    <row r="4372" spans="1:39" x14ac:dyDescent="0.25">
      <c r="A4372" t="s">
        <v>10885</v>
      </c>
      <c r="B4372" t="s">
        <v>4841</v>
      </c>
      <c r="C4372" t="s">
        <v>4842</v>
      </c>
      <c r="D4372">
        <v>130</v>
      </c>
      <c r="E4372" t="s">
        <v>4845</v>
      </c>
      <c r="F4372">
        <v>6.89</v>
      </c>
      <c r="K4372" t="s">
        <v>6860</v>
      </c>
      <c r="M4372" t="s">
        <v>15169</v>
      </c>
      <c r="N4372">
        <v>8</v>
      </c>
      <c r="O4372" t="s">
        <v>15550</v>
      </c>
      <c r="P4372" t="s">
        <v>18537</v>
      </c>
      <c r="Q4372">
        <v>3</v>
      </c>
      <c r="R4372">
        <v>3</v>
      </c>
      <c r="S4372">
        <v>3.55</v>
      </c>
      <c r="T4372">
        <v>4.72</v>
      </c>
      <c r="U4372">
        <v>486.65</v>
      </c>
      <c r="V4372">
        <v>61.36</v>
      </c>
      <c r="W4372">
        <v>5.51</v>
      </c>
      <c r="X4372">
        <v>13.91</v>
      </c>
      <c r="Y4372">
        <v>8.36</v>
      </c>
      <c r="Z4372">
        <v>2</v>
      </c>
      <c r="AA4372" t="s">
        <v>4250</v>
      </c>
      <c r="AB4372">
        <v>1</v>
      </c>
      <c r="AC4372">
        <v>10</v>
      </c>
      <c r="AD4372">
        <v>2.4470238095238099</v>
      </c>
      <c r="AF4372" t="s">
        <v>7949</v>
      </c>
      <c r="AI4372">
        <v>0</v>
      </c>
      <c r="AJ4372">
        <v>0</v>
      </c>
      <c r="AK4372" t="s">
        <v>19965</v>
      </c>
      <c r="AL4372" t="s">
        <v>19965</v>
      </c>
      <c r="AM4372" t="s">
        <v>20019</v>
      </c>
    </row>
    <row r="4373" spans="1:39" x14ac:dyDescent="0.25">
      <c r="A4373" t="s">
        <v>10707</v>
      </c>
      <c r="B4373" t="s">
        <v>4841</v>
      </c>
      <c r="C4373" t="s">
        <v>4842</v>
      </c>
      <c r="D4373">
        <v>130</v>
      </c>
      <c r="E4373" t="s">
        <v>4845</v>
      </c>
      <c r="F4373">
        <v>6.89</v>
      </c>
      <c r="K4373" t="s">
        <v>6860</v>
      </c>
      <c r="L4373" t="s">
        <v>6861</v>
      </c>
      <c r="M4373" t="s">
        <v>15098</v>
      </c>
      <c r="N4373">
        <v>9</v>
      </c>
      <c r="O4373" t="s">
        <v>15461</v>
      </c>
      <c r="P4373" t="s">
        <v>18359</v>
      </c>
      <c r="Q4373">
        <v>5</v>
      </c>
      <c r="R4373">
        <v>2</v>
      </c>
      <c r="S4373">
        <v>2.95</v>
      </c>
      <c r="T4373">
        <v>3.15</v>
      </c>
      <c r="U4373">
        <v>344.42</v>
      </c>
      <c r="V4373">
        <v>83.86</v>
      </c>
      <c r="W4373">
        <v>3.22</v>
      </c>
      <c r="X4373">
        <v>8.3000000000000007</v>
      </c>
      <c r="Y4373">
        <v>6.5</v>
      </c>
      <c r="Z4373">
        <v>2</v>
      </c>
      <c r="AA4373" t="s">
        <v>4250</v>
      </c>
      <c r="AB4373">
        <v>0</v>
      </c>
      <c r="AC4373">
        <v>3</v>
      </c>
      <c r="AD4373">
        <v>4.95</v>
      </c>
      <c r="AF4373" t="s">
        <v>7949</v>
      </c>
      <c r="AI4373">
        <v>0</v>
      </c>
      <c r="AJ4373">
        <v>0</v>
      </c>
      <c r="AK4373" t="s">
        <v>19934</v>
      </c>
      <c r="AL4373" t="s">
        <v>19934</v>
      </c>
      <c r="AM4373" t="s">
        <v>20019</v>
      </c>
    </row>
    <row r="4374" spans="1:39" x14ac:dyDescent="0.25">
      <c r="A4374" t="s">
        <v>10886</v>
      </c>
      <c r="B4374" t="s">
        <v>4841</v>
      </c>
      <c r="C4374" t="s">
        <v>4842</v>
      </c>
      <c r="D4374">
        <v>130</v>
      </c>
      <c r="E4374" t="s">
        <v>4845</v>
      </c>
      <c r="F4374">
        <v>6.89</v>
      </c>
      <c r="I4374" t="s">
        <v>13995</v>
      </c>
      <c r="K4374" t="s">
        <v>6860</v>
      </c>
      <c r="L4374" t="s">
        <v>6861</v>
      </c>
      <c r="M4374" t="s">
        <v>15093</v>
      </c>
      <c r="N4374">
        <v>9</v>
      </c>
      <c r="O4374" t="s">
        <v>15453</v>
      </c>
      <c r="P4374" t="s">
        <v>18538</v>
      </c>
      <c r="Q4374">
        <v>7</v>
      </c>
      <c r="R4374">
        <v>2</v>
      </c>
      <c r="S4374">
        <v>3.61</v>
      </c>
      <c r="T4374">
        <v>3.63</v>
      </c>
      <c r="U4374">
        <v>395.49</v>
      </c>
      <c r="V4374">
        <v>102.49</v>
      </c>
      <c r="W4374">
        <v>2.8</v>
      </c>
      <c r="X4374">
        <v>9.85</v>
      </c>
      <c r="Y4374">
        <v>6.03</v>
      </c>
      <c r="Z4374">
        <v>2</v>
      </c>
      <c r="AA4374" t="s">
        <v>4250</v>
      </c>
      <c r="AB4374">
        <v>0</v>
      </c>
      <c r="AC4374">
        <v>6</v>
      </c>
      <c r="AD4374">
        <v>3.7101666666666668</v>
      </c>
      <c r="AF4374" t="s">
        <v>7949</v>
      </c>
      <c r="AI4374">
        <v>0</v>
      </c>
      <c r="AJ4374">
        <v>0</v>
      </c>
      <c r="AM4374" t="s">
        <v>20019</v>
      </c>
    </row>
    <row r="4375" spans="1:39" x14ac:dyDescent="0.25">
      <c r="A4375" t="s">
        <v>10886</v>
      </c>
      <c r="B4375" t="s">
        <v>4841</v>
      </c>
      <c r="C4375" t="s">
        <v>4842</v>
      </c>
      <c r="D4375">
        <v>130</v>
      </c>
      <c r="E4375" t="s">
        <v>4845</v>
      </c>
      <c r="F4375">
        <v>6.89</v>
      </c>
      <c r="I4375" t="s">
        <v>13996</v>
      </c>
      <c r="K4375" t="s">
        <v>6860</v>
      </c>
      <c r="L4375" t="s">
        <v>6861</v>
      </c>
      <c r="M4375" t="s">
        <v>15094</v>
      </c>
      <c r="N4375">
        <v>9</v>
      </c>
      <c r="O4375" t="s">
        <v>15454</v>
      </c>
      <c r="P4375" t="s">
        <v>18538</v>
      </c>
      <c r="Q4375">
        <v>7</v>
      </c>
      <c r="R4375">
        <v>2</v>
      </c>
      <c r="S4375">
        <v>3.61</v>
      </c>
      <c r="T4375">
        <v>3.63</v>
      </c>
      <c r="U4375">
        <v>395.49</v>
      </c>
      <c r="V4375">
        <v>102.49</v>
      </c>
      <c r="W4375">
        <v>2.8</v>
      </c>
      <c r="X4375">
        <v>9.85</v>
      </c>
      <c r="Y4375">
        <v>6.03</v>
      </c>
      <c r="Z4375">
        <v>2</v>
      </c>
      <c r="AA4375" t="s">
        <v>4250</v>
      </c>
      <c r="AB4375">
        <v>0</v>
      </c>
      <c r="AC4375">
        <v>6</v>
      </c>
      <c r="AD4375">
        <v>3.7101666666666668</v>
      </c>
      <c r="AF4375" t="s">
        <v>7949</v>
      </c>
      <c r="AI4375">
        <v>0</v>
      </c>
      <c r="AJ4375">
        <v>0</v>
      </c>
      <c r="AM4375" t="s">
        <v>20019</v>
      </c>
    </row>
    <row r="4376" spans="1:39" x14ac:dyDescent="0.25">
      <c r="A4376" t="s">
        <v>10887</v>
      </c>
      <c r="B4376" t="s">
        <v>4841</v>
      </c>
      <c r="C4376" t="s">
        <v>4842</v>
      </c>
      <c r="D4376">
        <v>130</v>
      </c>
      <c r="E4376" t="s">
        <v>4845</v>
      </c>
      <c r="F4376">
        <v>6.89</v>
      </c>
      <c r="I4376" t="s">
        <v>13997</v>
      </c>
      <c r="K4376" t="s">
        <v>6860</v>
      </c>
      <c r="L4376" t="s">
        <v>6861</v>
      </c>
      <c r="M4376" t="s">
        <v>15145</v>
      </c>
      <c r="N4376">
        <v>9</v>
      </c>
      <c r="O4376" t="s">
        <v>15521</v>
      </c>
      <c r="P4376" t="s">
        <v>18539</v>
      </c>
      <c r="Q4376">
        <v>5</v>
      </c>
      <c r="R4376">
        <v>2</v>
      </c>
      <c r="S4376">
        <v>3.83</v>
      </c>
      <c r="T4376">
        <v>3.85</v>
      </c>
      <c r="U4376">
        <v>394.42</v>
      </c>
      <c r="V4376">
        <v>80.37</v>
      </c>
      <c r="W4376">
        <v>4.0199999999999996</v>
      </c>
      <c r="X4376">
        <v>11.16</v>
      </c>
      <c r="Y4376">
        <v>6.1</v>
      </c>
      <c r="Z4376">
        <v>2</v>
      </c>
      <c r="AA4376" t="s">
        <v>4250</v>
      </c>
      <c r="AB4376">
        <v>0</v>
      </c>
      <c r="AC4376">
        <v>3</v>
      </c>
      <c r="AD4376">
        <v>3.9141428571428571</v>
      </c>
      <c r="AF4376" t="s">
        <v>7949</v>
      </c>
      <c r="AI4376">
        <v>0</v>
      </c>
      <c r="AJ4376">
        <v>0</v>
      </c>
      <c r="AM4376" t="s">
        <v>20019</v>
      </c>
    </row>
    <row r="4377" spans="1:39" x14ac:dyDescent="0.25">
      <c r="A4377" t="s">
        <v>10888</v>
      </c>
      <c r="B4377" t="s">
        <v>4841</v>
      </c>
      <c r="C4377" t="s">
        <v>4842</v>
      </c>
      <c r="D4377">
        <v>130</v>
      </c>
      <c r="E4377" t="s">
        <v>4845</v>
      </c>
      <c r="F4377">
        <v>6.89</v>
      </c>
      <c r="I4377" t="s">
        <v>13998</v>
      </c>
      <c r="K4377" t="s">
        <v>6860</v>
      </c>
      <c r="L4377" t="s">
        <v>6861</v>
      </c>
      <c r="M4377" t="s">
        <v>14955</v>
      </c>
      <c r="N4377">
        <v>8</v>
      </c>
      <c r="O4377" t="s">
        <v>15276</v>
      </c>
      <c r="P4377" t="s">
        <v>18540</v>
      </c>
      <c r="Q4377">
        <v>6</v>
      </c>
      <c r="R4377">
        <v>1</v>
      </c>
      <c r="S4377">
        <v>2.4900000000000002</v>
      </c>
      <c r="T4377">
        <v>2.5</v>
      </c>
      <c r="U4377">
        <v>403.84</v>
      </c>
      <c r="V4377">
        <v>78.959999999999994</v>
      </c>
      <c r="W4377">
        <v>3.27</v>
      </c>
      <c r="Y4377">
        <v>5.82</v>
      </c>
      <c r="Z4377">
        <v>2</v>
      </c>
      <c r="AA4377" t="s">
        <v>4250</v>
      </c>
      <c r="AB4377">
        <v>0</v>
      </c>
      <c r="AC4377">
        <v>1</v>
      </c>
      <c r="AD4377">
        <v>5.2751904761904758</v>
      </c>
      <c r="AF4377" t="s">
        <v>7949</v>
      </c>
      <c r="AI4377">
        <v>0</v>
      </c>
      <c r="AJ4377">
        <v>0</v>
      </c>
      <c r="AM4377" t="s">
        <v>20019</v>
      </c>
    </row>
    <row r="4378" spans="1:39" x14ac:dyDescent="0.25">
      <c r="A4378" t="s">
        <v>10889</v>
      </c>
      <c r="B4378" t="s">
        <v>4841</v>
      </c>
      <c r="C4378" t="s">
        <v>4842</v>
      </c>
      <c r="D4378">
        <v>130</v>
      </c>
      <c r="E4378" t="s">
        <v>4845</v>
      </c>
      <c r="F4378">
        <v>6.89</v>
      </c>
      <c r="I4378" t="s">
        <v>13999</v>
      </c>
      <c r="K4378" t="s">
        <v>6860</v>
      </c>
      <c r="L4378" t="s">
        <v>6861</v>
      </c>
      <c r="M4378" t="s">
        <v>14952</v>
      </c>
      <c r="N4378">
        <v>9</v>
      </c>
      <c r="O4378" t="s">
        <v>15273</v>
      </c>
      <c r="P4378" t="s">
        <v>18541</v>
      </c>
      <c r="Q4378">
        <v>5</v>
      </c>
      <c r="R4378">
        <v>3</v>
      </c>
      <c r="S4378">
        <v>1.17</v>
      </c>
      <c r="T4378">
        <v>1.19</v>
      </c>
      <c r="U4378">
        <v>369.76</v>
      </c>
      <c r="V4378">
        <v>105.39</v>
      </c>
      <c r="W4378">
        <v>2.35</v>
      </c>
      <c r="X4378">
        <v>10.16</v>
      </c>
      <c r="Y4378">
        <v>4.0999999999999996</v>
      </c>
      <c r="Z4378">
        <v>2</v>
      </c>
      <c r="AA4378" t="s">
        <v>4250</v>
      </c>
      <c r="AB4378">
        <v>0</v>
      </c>
      <c r="AC4378">
        <v>3</v>
      </c>
      <c r="AD4378">
        <v>4.5839523809523817</v>
      </c>
      <c r="AF4378" t="s">
        <v>7949</v>
      </c>
      <c r="AI4378">
        <v>0</v>
      </c>
      <c r="AJ4378">
        <v>0</v>
      </c>
      <c r="AM4378" t="s">
        <v>20019</v>
      </c>
    </row>
    <row r="4379" spans="1:39" x14ac:dyDescent="0.25">
      <c r="A4379" t="s">
        <v>10890</v>
      </c>
      <c r="B4379" t="s">
        <v>4841</v>
      </c>
      <c r="C4379" t="s">
        <v>4842</v>
      </c>
      <c r="D4379">
        <v>130</v>
      </c>
      <c r="E4379" t="s">
        <v>4845</v>
      </c>
      <c r="F4379">
        <v>6.89</v>
      </c>
      <c r="I4379" t="s">
        <v>14000</v>
      </c>
      <c r="K4379" t="s">
        <v>6860</v>
      </c>
      <c r="L4379" t="s">
        <v>6861</v>
      </c>
      <c r="M4379" t="s">
        <v>15146</v>
      </c>
      <c r="N4379">
        <v>9</v>
      </c>
      <c r="O4379" t="s">
        <v>15522</v>
      </c>
      <c r="P4379" t="s">
        <v>18542</v>
      </c>
      <c r="Q4379">
        <v>8</v>
      </c>
      <c r="R4379">
        <v>4</v>
      </c>
      <c r="S4379">
        <v>2.14</v>
      </c>
      <c r="T4379">
        <v>2.2400000000000002</v>
      </c>
      <c r="U4379">
        <v>411.55</v>
      </c>
      <c r="V4379">
        <v>102.57</v>
      </c>
      <c r="W4379">
        <v>3.01</v>
      </c>
      <c r="Y4379">
        <v>6.54</v>
      </c>
      <c r="Z4379">
        <v>2</v>
      </c>
      <c r="AA4379" t="s">
        <v>4250</v>
      </c>
      <c r="AB4379">
        <v>0</v>
      </c>
      <c r="AC4379">
        <v>7</v>
      </c>
      <c r="AD4379">
        <v>4.1427857142857141</v>
      </c>
      <c r="AF4379" t="s">
        <v>7949</v>
      </c>
      <c r="AI4379">
        <v>0</v>
      </c>
      <c r="AJ4379">
        <v>0</v>
      </c>
      <c r="AM4379" t="s">
        <v>20019</v>
      </c>
    </row>
    <row r="4380" spans="1:39" x14ac:dyDescent="0.25">
      <c r="A4380" t="s">
        <v>10891</v>
      </c>
      <c r="B4380" t="s">
        <v>4841</v>
      </c>
      <c r="C4380" t="s">
        <v>4842</v>
      </c>
      <c r="D4380">
        <v>130</v>
      </c>
      <c r="E4380" t="s">
        <v>4845</v>
      </c>
      <c r="F4380">
        <v>6.89</v>
      </c>
      <c r="I4380" t="s">
        <v>14001</v>
      </c>
      <c r="K4380" t="s">
        <v>6860</v>
      </c>
      <c r="L4380" t="s">
        <v>6861</v>
      </c>
      <c r="M4380" t="s">
        <v>14996</v>
      </c>
      <c r="N4380">
        <v>9</v>
      </c>
      <c r="O4380" t="s">
        <v>15322</v>
      </c>
      <c r="P4380" t="s">
        <v>18543</v>
      </c>
      <c r="Q4380">
        <v>5</v>
      </c>
      <c r="R4380">
        <v>2</v>
      </c>
      <c r="S4380">
        <v>-2.08</v>
      </c>
      <c r="T4380">
        <v>-2.08</v>
      </c>
      <c r="U4380">
        <v>407.24</v>
      </c>
      <c r="V4380">
        <v>89.6</v>
      </c>
      <c r="W4380">
        <v>2.65</v>
      </c>
      <c r="X4380">
        <v>11.06</v>
      </c>
      <c r="Y4380">
        <v>5.01</v>
      </c>
      <c r="Z4380">
        <v>2</v>
      </c>
      <c r="AA4380" t="s">
        <v>4250</v>
      </c>
      <c r="AB4380">
        <v>0</v>
      </c>
      <c r="AC4380">
        <v>4</v>
      </c>
      <c r="AD4380">
        <v>5.1625714285714288</v>
      </c>
      <c r="AF4380" t="s">
        <v>7949</v>
      </c>
      <c r="AI4380">
        <v>0</v>
      </c>
      <c r="AJ4380">
        <v>0</v>
      </c>
      <c r="AM4380" t="s">
        <v>20019</v>
      </c>
    </row>
    <row r="4381" spans="1:39" x14ac:dyDescent="0.25">
      <c r="A4381" t="s">
        <v>10892</v>
      </c>
      <c r="B4381" t="s">
        <v>4841</v>
      </c>
      <c r="C4381" t="s">
        <v>4842</v>
      </c>
      <c r="D4381">
        <v>130</v>
      </c>
      <c r="E4381" t="s">
        <v>4845</v>
      </c>
      <c r="F4381">
        <v>6.89</v>
      </c>
      <c r="I4381" t="s">
        <v>14002</v>
      </c>
      <c r="K4381" t="s">
        <v>6860</v>
      </c>
      <c r="L4381" t="s">
        <v>6861</v>
      </c>
      <c r="M4381" t="s">
        <v>14996</v>
      </c>
      <c r="N4381">
        <v>9</v>
      </c>
      <c r="O4381" t="s">
        <v>15322</v>
      </c>
      <c r="P4381" t="s">
        <v>18544</v>
      </c>
      <c r="Q4381">
        <v>6</v>
      </c>
      <c r="R4381">
        <v>2</v>
      </c>
      <c r="S4381">
        <v>-3.13</v>
      </c>
      <c r="T4381">
        <v>-3.13</v>
      </c>
      <c r="U4381">
        <v>403.36</v>
      </c>
      <c r="V4381">
        <v>113.39</v>
      </c>
      <c r="W4381">
        <v>2.58</v>
      </c>
      <c r="X4381">
        <v>9.98</v>
      </c>
      <c r="Y4381">
        <v>3.98</v>
      </c>
      <c r="Z4381">
        <v>2</v>
      </c>
      <c r="AA4381" t="s">
        <v>4250</v>
      </c>
      <c r="AB4381">
        <v>0</v>
      </c>
      <c r="AC4381">
        <v>4</v>
      </c>
      <c r="AD4381">
        <v>4.4106190476190479</v>
      </c>
      <c r="AF4381" t="s">
        <v>7949</v>
      </c>
      <c r="AI4381">
        <v>0</v>
      </c>
      <c r="AJ4381">
        <v>0</v>
      </c>
      <c r="AM4381" t="s">
        <v>20019</v>
      </c>
    </row>
    <row r="4382" spans="1:39" x14ac:dyDescent="0.25">
      <c r="A4382" t="s">
        <v>10893</v>
      </c>
      <c r="B4382" t="s">
        <v>4841</v>
      </c>
      <c r="C4382" t="s">
        <v>4842</v>
      </c>
      <c r="D4382">
        <v>130</v>
      </c>
      <c r="E4382" t="s">
        <v>4845</v>
      </c>
      <c r="F4382">
        <v>6.89</v>
      </c>
      <c r="I4382" t="s">
        <v>14003</v>
      </c>
      <c r="K4382" t="s">
        <v>6860</v>
      </c>
      <c r="L4382" t="s">
        <v>6861</v>
      </c>
      <c r="M4382" t="s">
        <v>14996</v>
      </c>
      <c r="N4382">
        <v>9</v>
      </c>
      <c r="O4382" t="s">
        <v>15322</v>
      </c>
      <c r="P4382" t="s">
        <v>18545</v>
      </c>
      <c r="Q4382">
        <v>7</v>
      </c>
      <c r="R4382">
        <v>2</v>
      </c>
      <c r="S4382">
        <v>-2.3199999999999998</v>
      </c>
      <c r="T4382">
        <v>-2.31</v>
      </c>
      <c r="U4382">
        <v>427.36</v>
      </c>
      <c r="V4382">
        <v>111.72</v>
      </c>
      <c r="W4382">
        <v>2.06</v>
      </c>
      <c r="X4382">
        <v>8.84</v>
      </c>
      <c r="Y4382">
        <v>3.94</v>
      </c>
      <c r="Z4382">
        <v>2</v>
      </c>
      <c r="AA4382" t="s">
        <v>4250</v>
      </c>
      <c r="AB4382">
        <v>0</v>
      </c>
      <c r="AC4382">
        <v>7</v>
      </c>
      <c r="AD4382">
        <v>4.2948571428571416</v>
      </c>
      <c r="AF4382" t="s">
        <v>7949</v>
      </c>
      <c r="AI4382">
        <v>0</v>
      </c>
      <c r="AJ4382">
        <v>0</v>
      </c>
      <c r="AM4382" t="s">
        <v>20019</v>
      </c>
    </row>
    <row r="4383" spans="1:39" x14ac:dyDescent="0.25">
      <c r="A4383" t="s">
        <v>10894</v>
      </c>
      <c r="B4383" t="s">
        <v>4841</v>
      </c>
      <c r="C4383" t="s">
        <v>4842</v>
      </c>
      <c r="D4383">
        <v>130</v>
      </c>
      <c r="E4383" t="s">
        <v>4845</v>
      </c>
      <c r="F4383">
        <v>6.89</v>
      </c>
      <c r="I4383" t="s">
        <v>14004</v>
      </c>
      <c r="K4383" t="s">
        <v>6860</v>
      </c>
      <c r="L4383" t="s">
        <v>6861</v>
      </c>
      <c r="M4383" t="s">
        <v>14996</v>
      </c>
      <c r="N4383">
        <v>9</v>
      </c>
      <c r="O4383" t="s">
        <v>15322</v>
      </c>
      <c r="P4383" t="s">
        <v>18546</v>
      </c>
      <c r="Q4383">
        <v>5</v>
      </c>
      <c r="R4383">
        <v>2</v>
      </c>
      <c r="S4383">
        <v>-2.3199999999999998</v>
      </c>
      <c r="T4383">
        <v>-2.31</v>
      </c>
      <c r="U4383">
        <v>392.38</v>
      </c>
      <c r="V4383">
        <v>89.6</v>
      </c>
      <c r="W4383">
        <v>2.88</v>
      </c>
      <c r="X4383">
        <v>10.79</v>
      </c>
      <c r="Y4383">
        <v>4.2</v>
      </c>
      <c r="Z4383">
        <v>2</v>
      </c>
      <c r="AA4383" t="s">
        <v>4250</v>
      </c>
      <c r="AB4383">
        <v>0</v>
      </c>
      <c r="AC4383">
        <v>5</v>
      </c>
      <c r="AD4383">
        <v>5.2687142857142852</v>
      </c>
      <c r="AF4383" t="s">
        <v>7949</v>
      </c>
      <c r="AI4383">
        <v>0</v>
      </c>
      <c r="AJ4383">
        <v>0</v>
      </c>
      <c r="AM4383" t="s">
        <v>20019</v>
      </c>
    </row>
    <row r="4384" spans="1:39" x14ac:dyDescent="0.25">
      <c r="A4384" t="s">
        <v>10895</v>
      </c>
      <c r="B4384" t="s">
        <v>4841</v>
      </c>
      <c r="C4384" t="s">
        <v>4842</v>
      </c>
      <c r="D4384">
        <v>130</v>
      </c>
      <c r="E4384" t="s">
        <v>4845</v>
      </c>
      <c r="F4384">
        <v>6.89</v>
      </c>
      <c r="I4384" t="s">
        <v>14005</v>
      </c>
      <c r="K4384" t="s">
        <v>6860</v>
      </c>
      <c r="L4384" t="s">
        <v>6861</v>
      </c>
      <c r="M4384" t="s">
        <v>15114</v>
      </c>
      <c r="N4384">
        <v>8</v>
      </c>
      <c r="O4384" t="s">
        <v>15486</v>
      </c>
      <c r="P4384" t="s">
        <v>18547</v>
      </c>
      <c r="Q4384">
        <v>4</v>
      </c>
      <c r="R4384">
        <v>2</v>
      </c>
      <c r="S4384">
        <v>-2.89</v>
      </c>
      <c r="T4384">
        <v>-2.86</v>
      </c>
      <c r="U4384">
        <v>277.33999999999997</v>
      </c>
      <c r="V4384">
        <v>59.64</v>
      </c>
      <c r="W4384">
        <v>2.25</v>
      </c>
      <c r="Y4384">
        <v>6.21</v>
      </c>
      <c r="Z4384">
        <v>1</v>
      </c>
      <c r="AA4384" t="s">
        <v>4250</v>
      </c>
      <c r="AB4384">
        <v>0</v>
      </c>
      <c r="AC4384">
        <v>4</v>
      </c>
      <c r="AD4384">
        <v>5.5</v>
      </c>
      <c r="AF4384" t="s">
        <v>7949</v>
      </c>
      <c r="AI4384">
        <v>0</v>
      </c>
      <c r="AJ4384">
        <v>0</v>
      </c>
      <c r="AM4384" t="s">
        <v>20019</v>
      </c>
    </row>
    <row r="4385" spans="1:39" x14ac:dyDescent="0.25">
      <c r="A4385" t="s">
        <v>8171</v>
      </c>
      <c r="B4385" t="s">
        <v>4841</v>
      </c>
      <c r="C4385" t="s">
        <v>4842</v>
      </c>
      <c r="D4385">
        <v>130</v>
      </c>
      <c r="E4385" t="s">
        <v>4845</v>
      </c>
      <c r="F4385">
        <v>6.89</v>
      </c>
      <c r="K4385" t="s">
        <v>6860</v>
      </c>
      <c r="L4385" t="s">
        <v>6861</v>
      </c>
      <c r="M4385" t="s">
        <v>15193</v>
      </c>
      <c r="N4385">
        <v>9</v>
      </c>
      <c r="O4385" t="s">
        <v>15581</v>
      </c>
      <c r="P4385" t="s">
        <v>15824</v>
      </c>
      <c r="Q4385">
        <v>3</v>
      </c>
      <c r="R4385">
        <v>3</v>
      </c>
      <c r="S4385">
        <v>3.08</v>
      </c>
      <c r="T4385">
        <v>3.1</v>
      </c>
      <c r="U4385">
        <v>397.41</v>
      </c>
      <c r="V4385">
        <v>86.46</v>
      </c>
      <c r="W4385">
        <v>5.01</v>
      </c>
      <c r="X4385">
        <v>12.08</v>
      </c>
      <c r="Y4385">
        <v>5.77</v>
      </c>
      <c r="Z4385">
        <v>5</v>
      </c>
      <c r="AA4385" t="s">
        <v>4250</v>
      </c>
      <c r="AB4385">
        <v>1</v>
      </c>
      <c r="AC4385">
        <v>4</v>
      </c>
      <c r="AD4385">
        <v>4.309452380952381</v>
      </c>
      <c r="AF4385" t="s">
        <v>7949</v>
      </c>
      <c r="AI4385">
        <v>0</v>
      </c>
      <c r="AJ4385">
        <v>0</v>
      </c>
      <c r="AK4385" t="s">
        <v>19838</v>
      </c>
      <c r="AL4385" t="s">
        <v>19838</v>
      </c>
      <c r="AM4385" t="s">
        <v>20019</v>
      </c>
    </row>
    <row r="4386" spans="1:39" x14ac:dyDescent="0.25">
      <c r="A4386" t="s">
        <v>8136</v>
      </c>
      <c r="B4386" t="s">
        <v>4841</v>
      </c>
      <c r="C4386" t="s">
        <v>4842</v>
      </c>
      <c r="D4386">
        <v>130.02000000000001</v>
      </c>
      <c r="E4386" t="s">
        <v>4845</v>
      </c>
      <c r="F4386">
        <v>6.89</v>
      </c>
      <c r="K4386" t="s">
        <v>6860</v>
      </c>
      <c r="L4386" t="s">
        <v>6861</v>
      </c>
      <c r="M4386" t="s">
        <v>6891</v>
      </c>
      <c r="N4386">
        <v>9</v>
      </c>
      <c r="O4386" t="s">
        <v>15446</v>
      </c>
      <c r="P4386" t="s">
        <v>15789</v>
      </c>
      <c r="Q4386">
        <v>5</v>
      </c>
      <c r="R4386">
        <v>1</v>
      </c>
      <c r="S4386">
        <v>2.1</v>
      </c>
      <c r="T4386">
        <v>2.1800000000000002</v>
      </c>
      <c r="U4386">
        <v>400.48</v>
      </c>
      <c r="V4386">
        <v>80.81</v>
      </c>
      <c r="W4386">
        <v>3.4</v>
      </c>
      <c r="Y4386">
        <v>6.65</v>
      </c>
      <c r="Z4386">
        <v>3</v>
      </c>
      <c r="AA4386" t="s">
        <v>4250</v>
      </c>
      <c r="AB4386">
        <v>0</v>
      </c>
      <c r="AC4386">
        <v>4</v>
      </c>
      <c r="AD4386">
        <v>5.4941904761904761</v>
      </c>
      <c r="AF4386" t="s">
        <v>7949</v>
      </c>
      <c r="AI4386">
        <v>0</v>
      </c>
      <c r="AJ4386">
        <v>0</v>
      </c>
      <c r="AK4386" t="s">
        <v>19928</v>
      </c>
      <c r="AL4386" t="s">
        <v>19928</v>
      </c>
      <c r="AM4386" t="s">
        <v>20019</v>
      </c>
    </row>
    <row r="4387" spans="1:39" x14ac:dyDescent="0.25">
      <c r="A4387" t="s">
        <v>10871</v>
      </c>
      <c r="B4387" t="s">
        <v>4841</v>
      </c>
      <c r="C4387" t="s">
        <v>4842</v>
      </c>
      <c r="D4387">
        <v>130.02000000000001</v>
      </c>
      <c r="E4387" t="s">
        <v>4845</v>
      </c>
      <c r="F4387">
        <v>6.89</v>
      </c>
      <c r="K4387" t="s">
        <v>6860</v>
      </c>
      <c r="L4387" t="s">
        <v>6861</v>
      </c>
      <c r="M4387" t="s">
        <v>6891</v>
      </c>
      <c r="N4387">
        <v>9</v>
      </c>
      <c r="O4387" t="s">
        <v>15446</v>
      </c>
      <c r="P4387" t="s">
        <v>18523</v>
      </c>
      <c r="Q4387">
        <v>4</v>
      </c>
      <c r="R4387">
        <v>1</v>
      </c>
      <c r="S4387">
        <v>1.04</v>
      </c>
      <c r="T4387">
        <v>1.06</v>
      </c>
      <c r="U4387">
        <v>342.4</v>
      </c>
      <c r="V4387">
        <v>71.58</v>
      </c>
      <c r="W4387">
        <v>2.78</v>
      </c>
      <c r="Y4387">
        <v>5.91</v>
      </c>
      <c r="Z4387">
        <v>3</v>
      </c>
      <c r="AA4387" t="s">
        <v>4250</v>
      </c>
      <c r="AB4387">
        <v>0</v>
      </c>
      <c r="AC4387">
        <v>3</v>
      </c>
      <c r="AD4387">
        <v>5.833333333333333</v>
      </c>
      <c r="AF4387" t="s">
        <v>7949</v>
      </c>
      <c r="AI4387">
        <v>0</v>
      </c>
      <c r="AJ4387">
        <v>0</v>
      </c>
      <c r="AK4387" t="s">
        <v>19928</v>
      </c>
      <c r="AL4387" t="s">
        <v>19928</v>
      </c>
      <c r="AM4387" t="s">
        <v>20019</v>
      </c>
    </row>
    <row r="4388" spans="1:39" x14ac:dyDescent="0.25">
      <c r="A4388" t="s">
        <v>10896</v>
      </c>
      <c r="B4388" t="s">
        <v>4841</v>
      </c>
      <c r="C4388" t="s">
        <v>4842</v>
      </c>
      <c r="D4388">
        <v>130.4</v>
      </c>
      <c r="E4388" t="s">
        <v>4845</v>
      </c>
      <c r="F4388">
        <v>6.88</v>
      </c>
      <c r="I4388" t="s">
        <v>14006</v>
      </c>
      <c r="K4388" t="s">
        <v>6860</v>
      </c>
      <c r="L4388" t="s">
        <v>6861</v>
      </c>
      <c r="M4388" t="s">
        <v>15021</v>
      </c>
      <c r="N4388">
        <v>9</v>
      </c>
      <c r="O4388" t="s">
        <v>15359</v>
      </c>
      <c r="P4388" t="s">
        <v>18548</v>
      </c>
      <c r="Q4388">
        <v>5</v>
      </c>
      <c r="R4388">
        <v>1</v>
      </c>
      <c r="S4388">
        <v>5.0999999999999996</v>
      </c>
      <c r="T4388">
        <v>6.98</v>
      </c>
      <c r="U4388">
        <v>493.53</v>
      </c>
      <c r="V4388">
        <v>60.08</v>
      </c>
      <c r="W4388">
        <v>5.72</v>
      </c>
      <c r="Y4388">
        <v>9.91</v>
      </c>
      <c r="Z4388">
        <v>3</v>
      </c>
      <c r="AA4388" t="s">
        <v>4250</v>
      </c>
      <c r="AB4388">
        <v>1</v>
      </c>
      <c r="AC4388">
        <v>2</v>
      </c>
      <c r="AD4388">
        <v>1.924547619047619</v>
      </c>
      <c r="AF4388" t="s">
        <v>7952</v>
      </c>
      <c r="AI4388">
        <v>0</v>
      </c>
      <c r="AJ4388">
        <v>0</v>
      </c>
      <c r="AM4388" t="s">
        <v>20019</v>
      </c>
    </row>
    <row r="4389" spans="1:39" x14ac:dyDescent="0.25">
      <c r="A4389" t="s">
        <v>10896</v>
      </c>
      <c r="B4389" t="s">
        <v>4841</v>
      </c>
      <c r="C4389" t="s">
        <v>4842</v>
      </c>
      <c r="D4389">
        <v>130.4</v>
      </c>
      <c r="E4389" t="s">
        <v>4845</v>
      </c>
      <c r="F4389">
        <v>6.88</v>
      </c>
      <c r="I4389" t="s">
        <v>14007</v>
      </c>
      <c r="K4389" t="s">
        <v>6860</v>
      </c>
      <c r="M4389" t="s">
        <v>14977</v>
      </c>
      <c r="N4389">
        <v>8</v>
      </c>
      <c r="O4389" t="s">
        <v>15298</v>
      </c>
      <c r="P4389" t="s">
        <v>18548</v>
      </c>
      <c r="Q4389">
        <v>5</v>
      </c>
      <c r="R4389">
        <v>1</v>
      </c>
      <c r="S4389">
        <v>5.0999999999999996</v>
      </c>
      <c r="T4389">
        <v>6.98</v>
      </c>
      <c r="U4389">
        <v>493.53</v>
      </c>
      <c r="V4389">
        <v>60.08</v>
      </c>
      <c r="W4389">
        <v>5.72</v>
      </c>
      <c r="Y4389">
        <v>9.91</v>
      </c>
      <c r="Z4389">
        <v>3</v>
      </c>
      <c r="AA4389" t="s">
        <v>4250</v>
      </c>
      <c r="AB4389">
        <v>1</v>
      </c>
      <c r="AC4389">
        <v>2</v>
      </c>
      <c r="AD4389">
        <v>1.924547619047619</v>
      </c>
      <c r="AF4389" t="s">
        <v>7952</v>
      </c>
      <c r="AI4389">
        <v>0</v>
      </c>
      <c r="AJ4389">
        <v>0</v>
      </c>
      <c r="AM4389" t="s">
        <v>20019</v>
      </c>
    </row>
    <row r="4390" spans="1:39" x14ac:dyDescent="0.25">
      <c r="A4390" t="s">
        <v>10897</v>
      </c>
      <c r="B4390" t="s">
        <v>4841</v>
      </c>
      <c r="C4390" t="s">
        <v>4842</v>
      </c>
      <c r="D4390">
        <v>130.5</v>
      </c>
      <c r="E4390" t="s">
        <v>4845</v>
      </c>
      <c r="F4390">
        <v>6.88</v>
      </c>
      <c r="I4390" t="s">
        <v>14008</v>
      </c>
      <c r="K4390" t="s">
        <v>6860</v>
      </c>
      <c r="L4390" t="s">
        <v>6861</v>
      </c>
      <c r="M4390" t="s">
        <v>14987</v>
      </c>
      <c r="N4390">
        <v>9</v>
      </c>
      <c r="O4390" t="s">
        <v>15311</v>
      </c>
      <c r="P4390" t="s">
        <v>18549</v>
      </c>
      <c r="Q4390">
        <v>6</v>
      </c>
      <c r="R4390">
        <v>2</v>
      </c>
      <c r="S4390">
        <v>3.95</v>
      </c>
      <c r="T4390">
        <v>3.96</v>
      </c>
      <c r="U4390">
        <v>454.84</v>
      </c>
      <c r="V4390">
        <v>98.83</v>
      </c>
      <c r="W4390">
        <v>3.64</v>
      </c>
      <c r="X4390">
        <v>9.17</v>
      </c>
      <c r="Y4390">
        <v>4.17</v>
      </c>
      <c r="Z4390">
        <v>2</v>
      </c>
      <c r="AA4390" t="s">
        <v>4250</v>
      </c>
      <c r="AB4390">
        <v>0</v>
      </c>
      <c r="AC4390">
        <v>5</v>
      </c>
      <c r="AD4390">
        <v>3.073238095238096</v>
      </c>
      <c r="AF4390" t="s">
        <v>7949</v>
      </c>
      <c r="AI4390">
        <v>0</v>
      </c>
      <c r="AJ4390">
        <v>0</v>
      </c>
      <c r="AM4390" t="s">
        <v>20019</v>
      </c>
    </row>
    <row r="4391" spans="1:39" x14ac:dyDescent="0.25">
      <c r="A4391" t="s">
        <v>10898</v>
      </c>
      <c r="B4391" t="s">
        <v>4841</v>
      </c>
      <c r="C4391" t="s">
        <v>4842</v>
      </c>
      <c r="D4391">
        <v>131</v>
      </c>
      <c r="E4391" t="s">
        <v>4845</v>
      </c>
      <c r="F4391">
        <v>6.88</v>
      </c>
      <c r="K4391" t="s">
        <v>6860</v>
      </c>
      <c r="M4391" t="s">
        <v>6865</v>
      </c>
      <c r="N4391">
        <v>8</v>
      </c>
      <c r="O4391" t="s">
        <v>15553</v>
      </c>
      <c r="P4391" t="s">
        <v>18550</v>
      </c>
      <c r="Q4391">
        <v>4</v>
      </c>
      <c r="R4391">
        <v>3</v>
      </c>
      <c r="S4391">
        <v>4.57</v>
      </c>
      <c r="T4391">
        <v>5.0999999999999996</v>
      </c>
      <c r="U4391">
        <v>492.68</v>
      </c>
      <c r="V4391">
        <v>61.36</v>
      </c>
      <c r="W4391">
        <v>5.47</v>
      </c>
      <c r="X4391">
        <v>13.91</v>
      </c>
      <c r="Y4391">
        <v>7.33</v>
      </c>
      <c r="Z4391">
        <v>2</v>
      </c>
      <c r="AA4391" t="s">
        <v>4250</v>
      </c>
      <c r="AB4391">
        <v>1</v>
      </c>
      <c r="AC4391">
        <v>9</v>
      </c>
      <c r="AD4391">
        <v>2.218952380952381</v>
      </c>
      <c r="AF4391" t="s">
        <v>7949</v>
      </c>
      <c r="AI4391">
        <v>0</v>
      </c>
      <c r="AJ4391">
        <v>0</v>
      </c>
      <c r="AK4391" t="s">
        <v>19966</v>
      </c>
      <c r="AL4391" t="s">
        <v>19966</v>
      </c>
      <c r="AM4391" t="s">
        <v>20019</v>
      </c>
    </row>
    <row r="4392" spans="1:39" x14ac:dyDescent="0.25">
      <c r="A4392" t="s">
        <v>8650</v>
      </c>
      <c r="B4392" t="s">
        <v>4841</v>
      </c>
      <c r="C4392" t="s">
        <v>4842</v>
      </c>
      <c r="D4392">
        <v>131</v>
      </c>
      <c r="E4392" t="s">
        <v>4845</v>
      </c>
      <c r="F4392">
        <v>6.88</v>
      </c>
      <c r="K4392" t="s">
        <v>6860</v>
      </c>
      <c r="L4392" t="s">
        <v>6861</v>
      </c>
      <c r="M4392" t="s">
        <v>15164</v>
      </c>
      <c r="N4392">
        <v>9</v>
      </c>
      <c r="O4392" t="s">
        <v>15545</v>
      </c>
      <c r="P4392" t="s">
        <v>16303</v>
      </c>
      <c r="Q4392">
        <v>8</v>
      </c>
      <c r="R4392">
        <v>3</v>
      </c>
      <c r="S4392">
        <v>3.91</v>
      </c>
      <c r="T4392">
        <v>3.95</v>
      </c>
      <c r="U4392">
        <v>620.71</v>
      </c>
      <c r="V4392">
        <v>120.11</v>
      </c>
      <c r="W4392">
        <v>3.78</v>
      </c>
      <c r="X4392">
        <v>13.47</v>
      </c>
      <c r="Y4392">
        <v>6.46</v>
      </c>
      <c r="Z4392">
        <v>2</v>
      </c>
      <c r="AA4392" t="s">
        <v>4250</v>
      </c>
      <c r="AB4392">
        <v>1</v>
      </c>
      <c r="AC4392">
        <v>12</v>
      </c>
      <c r="AD4392">
        <v>1.736666666666667</v>
      </c>
      <c r="AF4392" t="s">
        <v>7949</v>
      </c>
      <c r="AI4392">
        <v>0</v>
      </c>
      <c r="AJ4392">
        <v>0</v>
      </c>
      <c r="AK4392" t="s">
        <v>19881</v>
      </c>
      <c r="AL4392" t="s">
        <v>19881</v>
      </c>
      <c r="AM4392" t="s">
        <v>20019</v>
      </c>
    </row>
    <row r="4393" spans="1:39" x14ac:dyDescent="0.25">
      <c r="A4393" t="s">
        <v>10899</v>
      </c>
      <c r="B4393" t="s">
        <v>4841</v>
      </c>
      <c r="C4393" t="s">
        <v>4842</v>
      </c>
      <c r="D4393">
        <v>131</v>
      </c>
      <c r="E4393" t="s">
        <v>4845</v>
      </c>
      <c r="F4393">
        <v>6.88</v>
      </c>
      <c r="K4393" t="s">
        <v>6860</v>
      </c>
      <c r="L4393" t="s">
        <v>6861</v>
      </c>
      <c r="M4393" t="s">
        <v>14991</v>
      </c>
      <c r="N4393">
        <v>9</v>
      </c>
      <c r="O4393" t="s">
        <v>15315</v>
      </c>
      <c r="P4393" t="s">
        <v>18551</v>
      </c>
      <c r="Q4393">
        <v>6</v>
      </c>
      <c r="R4393">
        <v>2</v>
      </c>
      <c r="S4393">
        <v>1.94</v>
      </c>
      <c r="T4393">
        <v>1.94</v>
      </c>
      <c r="U4393">
        <v>401.78</v>
      </c>
      <c r="V4393">
        <v>94.53</v>
      </c>
      <c r="W4393">
        <v>2.66</v>
      </c>
      <c r="X4393">
        <v>9.7200000000000006</v>
      </c>
      <c r="Y4393">
        <v>2.06</v>
      </c>
      <c r="Z4393">
        <v>2</v>
      </c>
      <c r="AA4393" t="s">
        <v>4250</v>
      </c>
      <c r="AB4393">
        <v>0</v>
      </c>
      <c r="AC4393">
        <v>3</v>
      </c>
      <c r="AD4393">
        <v>5.0505714285714287</v>
      </c>
      <c r="AF4393" t="s">
        <v>7949</v>
      </c>
      <c r="AI4393">
        <v>0</v>
      </c>
      <c r="AJ4393">
        <v>0</v>
      </c>
      <c r="AK4393" t="s">
        <v>19861</v>
      </c>
      <c r="AL4393" t="s">
        <v>19861</v>
      </c>
      <c r="AM4393" t="s">
        <v>20019</v>
      </c>
    </row>
    <row r="4394" spans="1:39" x14ac:dyDescent="0.25">
      <c r="A4394" t="s">
        <v>10900</v>
      </c>
      <c r="B4394" t="s">
        <v>4841</v>
      </c>
      <c r="C4394" t="s">
        <v>4842</v>
      </c>
      <c r="D4394">
        <v>132</v>
      </c>
      <c r="E4394" t="s">
        <v>4845</v>
      </c>
      <c r="F4394">
        <v>6.88</v>
      </c>
      <c r="K4394" t="s">
        <v>6860</v>
      </c>
      <c r="M4394" t="s">
        <v>6865</v>
      </c>
      <c r="N4394">
        <v>8</v>
      </c>
      <c r="O4394" t="s">
        <v>15342</v>
      </c>
      <c r="P4394" t="s">
        <v>18552</v>
      </c>
      <c r="Q4394">
        <v>7</v>
      </c>
      <c r="R4394">
        <v>3</v>
      </c>
      <c r="S4394">
        <v>4.67</v>
      </c>
      <c r="T4394">
        <v>5.81</v>
      </c>
      <c r="U4394">
        <v>603.76</v>
      </c>
      <c r="V4394">
        <v>117.2</v>
      </c>
      <c r="W4394">
        <v>4.63</v>
      </c>
      <c r="X4394">
        <v>13.85</v>
      </c>
      <c r="Y4394">
        <v>8.4499999999999993</v>
      </c>
      <c r="Z4394">
        <v>3</v>
      </c>
      <c r="AA4394" t="s">
        <v>4250</v>
      </c>
      <c r="AB4394">
        <v>1</v>
      </c>
      <c r="AC4394">
        <v>17</v>
      </c>
      <c r="AD4394">
        <v>1.0349999999999999</v>
      </c>
      <c r="AF4394" t="s">
        <v>7949</v>
      </c>
      <c r="AI4394">
        <v>0</v>
      </c>
      <c r="AJ4394">
        <v>0</v>
      </c>
      <c r="AK4394" t="s">
        <v>19875</v>
      </c>
      <c r="AL4394" t="s">
        <v>19875</v>
      </c>
      <c r="AM4394" t="s">
        <v>20019</v>
      </c>
    </row>
    <row r="4395" spans="1:39" x14ac:dyDescent="0.25">
      <c r="A4395" t="s">
        <v>10901</v>
      </c>
      <c r="B4395" t="s">
        <v>4841</v>
      </c>
      <c r="C4395" t="s">
        <v>4842</v>
      </c>
      <c r="D4395">
        <v>132</v>
      </c>
      <c r="E4395" t="s">
        <v>4845</v>
      </c>
      <c r="F4395">
        <v>6.88</v>
      </c>
      <c r="I4395" t="s">
        <v>14009</v>
      </c>
      <c r="K4395" t="s">
        <v>6860</v>
      </c>
      <c r="L4395" t="s">
        <v>6861</v>
      </c>
      <c r="M4395" t="s">
        <v>14972</v>
      </c>
      <c r="N4395">
        <v>8</v>
      </c>
      <c r="O4395" t="s">
        <v>15293</v>
      </c>
      <c r="P4395" t="s">
        <v>18553</v>
      </c>
      <c r="Q4395">
        <v>6</v>
      </c>
      <c r="R4395">
        <v>0</v>
      </c>
      <c r="S4395">
        <v>6.06</v>
      </c>
      <c r="T4395">
        <v>6.06</v>
      </c>
      <c r="U4395">
        <v>560.34</v>
      </c>
      <c r="V4395">
        <v>81.09</v>
      </c>
      <c r="W4395">
        <v>5.98</v>
      </c>
      <c r="Y4395">
        <v>2.61</v>
      </c>
      <c r="Z4395">
        <v>2</v>
      </c>
      <c r="AA4395" t="s">
        <v>4250</v>
      </c>
      <c r="AB4395">
        <v>2</v>
      </c>
      <c r="AC4395">
        <v>2</v>
      </c>
      <c r="AD4395">
        <v>3</v>
      </c>
      <c r="AF4395" t="s">
        <v>7949</v>
      </c>
      <c r="AI4395">
        <v>0</v>
      </c>
      <c r="AJ4395">
        <v>0</v>
      </c>
      <c r="AM4395" t="s">
        <v>20019</v>
      </c>
    </row>
    <row r="4396" spans="1:39" x14ac:dyDescent="0.25">
      <c r="A4396" t="s">
        <v>10902</v>
      </c>
      <c r="B4396" t="s">
        <v>4841</v>
      </c>
      <c r="C4396" t="s">
        <v>4842</v>
      </c>
      <c r="D4396">
        <v>132.5</v>
      </c>
      <c r="E4396" t="s">
        <v>4845</v>
      </c>
      <c r="F4396">
        <v>6.88</v>
      </c>
      <c r="I4396" t="s">
        <v>14010</v>
      </c>
      <c r="K4396" t="s">
        <v>6860</v>
      </c>
      <c r="L4396" t="s">
        <v>6861</v>
      </c>
      <c r="M4396" t="s">
        <v>14987</v>
      </c>
      <c r="N4396">
        <v>9</v>
      </c>
      <c r="O4396" t="s">
        <v>15311</v>
      </c>
      <c r="P4396" t="s">
        <v>18554</v>
      </c>
      <c r="Q4396">
        <v>7</v>
      </c>
      <c r="R4396">
        <v>2</v>
      </c>
      <c r="S4396">
        <v>3.15</v>
      </c>
      <c r="T4396">
        <v>3.15</v>
      </c>
      <c r="U4396">
        <v>416.82</v>
      </c>
      <c r="V4396">
        <v>98.31</v>
      </c>
      <c r="W4396">
        <v>3.46</v>
      </c>
      <c r="Y4396">
        <v>5.0599999999999996</v>
      </c>
      <c r="Z4396">
        <v>3</v>
      </c>
      <c r="AA4396" t="s">
        <v>4250</v>
      </c>
      <c r="AB4396">
        <v>0</v>
      </c>
      <c r="AC4396">
        <v>4</v>
      </c>
      <c r="AD4396">
        <v>4.1671428571428573</v>
      </c>
      <c r="AF4396" t="s">
        <v>7949</v>
      </c>
      <c r="AI4396">
        <v>0</v>
      </c>
      <c r="AJ4396">
        <v>0</v>
      </c>
      <c r="AM4396" t="s">
        <v>20019</v>
      </c>
    </row>
    <row r="4397" spans="1:39" x14ac:dyDescent="0.25">
      <c r="A4397" t="s">
        <v>10903</v>
      </c>
      <c r="B4397" t="s">
        <v>4841</v>
      </c>
      <c r="C4397" t="s">
        <v>4842</v>
      </c>
      <c r="D4397">
        <v>133</v>
      </c>
      <c r="E4397" t="s">
        <v>4845</v>
      </c>
      <c r="F4397">
        <v>6.88</v>
      </c>
      <c r="K4397" t="s">
        <v>6860</v>
      </c>
      <c r="L4397" t="s">
        <v>6861</v>
      </c>
      <c r="M4397" t="s">
        <v>15202</v>
      </c>
      <c r="N4397">
        <v>9</v>
      </c>
      <c r="O4397" t="s">
        <v>15592</v>
      </c>
      <c r="P4397" t="s">
        <v>18555</v>
      </c>
      <c r="Q4397">
        <v>5</v>
      </c>
      <c r="R4397">
        <v>1</v>
      </c>
      <c r="S4397">
        <v>5.96</v>
      </c>
      <c r="T4397">
        <v>6.52</v>
      </c>
      <c r="U4397">
        <v>627.57000000000005</v>
      </c>
      <c r="V4397">
        <v>71.78</v>
      </c>
      <c r="W4397">
        <v>8</v>
      </c>
      <c r="X4397">
        <v>13.31</v>
      </c>
      <c r="Y4397">
        <v>7.82</v>
      </c>
      <c r="Z4397">
        <v>5</v>
      </c>
      <c r="AA4397" t="s">
        <v>4250</v>
      </c>
      <c r="AB4397">
        <v>2</v>
      </c>
      <c r="AC4397">
        <v>12</v>
      </c>
      <c r="AD4397">
        <v>2.833333333333333</v>
      </c>
      <c r="AF4397" t="s">
        <v>7949</v>
      </c>
      <c r="AI4397">
        <v>0</v>
      </c>
      <c r="AJ4397">
        <v>0</v>
      </c>
      <c r="AK4397" t="s">
        <v>19985</v>
      </c>
      <c r="AL4397" t="s">
        <v>19985</v>
      </c>
      <c r="AM4397" t="s">
        <v>20019</v>
      </c>
    </row>
    <row r="4398" spans="1:39" x14ac:dyDescent="0.25">
      <c r="A4398" t="s">
        <v>9202</v>
      </c>
      <c r="B4398" t="s">
        <v>4841</v>
      </c>
      <c r="C4398" t="s">
        <v>4842</v>
      </c>
      <c r="D4398">
        <v>134</v>
      </c>
      <c r="E4398" t="s">
        <v>4845</v>
      </c>
      <c r="F4398">
        <v>6.87</v>
      </c>
      <c r="K4398" t="s">
        <v>6860</v>
      </c>
      <c r="L4398" t="s">
        <v>6861</v>
      </c>
      <c r="M4398" t="s">
        <v>15091</v>
      </c>
      <c r="N4398">
        <v>9</v>
      </c>
      <c r="O4398" t="s">
        <v>15450</v>
      </c>
      <c r="P4398" t="s">
        <v>16854</v>
      </c>
      <c r="Q4398">
        <v>7</v>
      </c>
      <c r="R4398">
        <v>4</v>
      </c>
      <c r="S4398">
        <v>1.41</v>
      </c>
      <c r="T4398">
        <v>1.51</v>
      </c>
      <c r="U4398">
        <v>576.65</v>
      </c>
      <c r="V4398">
        <v>114.04</v>
      </c>
      <c r="W4398">
        <v>3.07</v>
      </c>
      <c r="X4398">
        <v>13.69</v>
      </c>
      <c r="Y4398">
        <v>6.85</v>
      </c>
      <c r="Z4398">
        <v>2</v>
      </c>
      <c r="AA4398" t="s">
        <v>4250</v>
      </c>
      <c r="AB4398">
        <v>1</v>
      </c>
      <c r="AC4398">
        <v>11</v>
      </c>
      <c r="AD4398">
        <v>3.198666666666667</v>
      </c>
      <c r="AF4398" t="s">
        <v>7949</v>
      </c>
      <c r="AI4398">
        <v>0</v>
      </c>
      <c r="AJ4398">
        <v>0</v>
      </c>
      <c r="AK4398" t="s">
        <v>19882</v>
      </c>
      <c r="AL4398" t="s">
        <v>19882</v>
      </c>
      <c r="AM4398" t="s">
        <v>20019</v>
      </c>
    </row>
    <row r="4399" spans="1:39" x14ac:dyDescent="0.25">
      <c r="A4399" t="s">
        <v>10904</v>
      </c>
      <c r="B4399" t="s">
        <v>4841</v>
      </c>
      <c r="C4399" t="s">
        <v>4842</v>
      </c>
      <c r="D4399">
        <v>134</v>
      </c>
      <c r="E4399" t="s">
        <v>4845</v>
      </c>
      <c r="F4399">
        <v>6.87</v>
      </c>
      <c r="I4399" t="s">
        <v>14011</v>
      </c>
      <c r="K4399" t="s">
        <v>6860</v>
      </c>
      <c r="L4399" t="s">
        <v>6861</v>
      </c>
      <c r="M4399" t="s">
        <v>14987</v>
      </c>
      <c r="N4399">
        <v>9</v>
      </c>
      <c r="O4399" t="s">
        <v>15311</v>
      </c>
      <c r="P4399" t="s">
        <v>18556</v>
      </c>
      <c r="Q4399">
        <v>6</v>
      </c>
      <c r="R4399">
        <v>2</v>
      </c>
      <c r="S4399">
        <v>1.96</v>
      </c>
      <c r="T4399">
        <v>1.96</v>
      </c>
      <c r="U4399">
        <v>443.43</v>
      </c>
      <c r="V4399">
        <v>113.39</v>
      </c>
      <c r="W4399">
        <v>3.66</v>
      </c>
      <c r="X4399">
        <v>9.91</v>
      </c>
      <c r="Y4399">
        <v>4.17</v>
      </c>
      <c r="Z4399">
        <v>2</v>
      </c>
      <c r="AA4399" t="s">
        <v>4250</v>
      </c>
      <c r="AB4399">
        <v>0</v>
      </c>
      <c r="AC4399">
        <v>5</v>
      </c>
      <c r="AD4399">
        <v>4.1244047619047617</v>
      </c>
      <c r="AF4399" t="s">
        <v>7949</v>
      </c>
      <c r="AI4399">
        <v>0</v>
      </c>
      <c r="AJ4399">
        <v>0</v>
      </c>
      <c r="AM4399" t="s">
        <v>20019</v>
      </c>
    </row>
    <row r="4400" spans="1:39" x14ac:dyDescent="0.25">
      <c r="A4400" t="s">
        <v>8491</v>
      </c>
      <c r="B4400" t="s">
        <v>4841</v>
      </c>
      <c r="C4400" t="s">
        <v>4842</v>
      </c>
      <c r="D4400">
        <v>134</v>
      </c>
      <c r="E4400" t="s">
        <v>4845</v>
      </c>
      <c r="F4400">
        <v>6.87</v>
      </c>
      <c r="K4400" t="s">
        <v>6860</v>
      </c>
      <c r="L4400" t="s">
        <v>6861</v>
      </c>
      <c r="M4400" t="s">
        <v>15023</v>
      </c>
      <c r="N4400">
        <v>9</v>
      </c>
      <c r="O4400" t="s">
        <v>15361</v>
      </c>
      <c r="P4400" t="s">
        <v>16144</v>
      </c>
      <c r="Q4400">
        <v>5</v>
      </c>
      <c r="R4400">
        <v>1</v>
      </c>
      <c r="S4400">
        <v>2.5</v>
      </c>
      <c r="T4400">
        <v>2.5</v>
      </c>
      <c r="U4400">
        <v>431.42</v>
      </c>
      <c r="V4400">
        <v>77.05</v>
      </c>
      <c r="W4400">
        <v>4.57</v>
      </c>
      <c r="Y4400">
        <v>3.38</v>
      </c>
      <c r="Z4400">
        <v>4</v>
      </c>
      <c r="AA4400" t="s">
        <v>4250</v>
      </c>
      <c r="AB4400">
        <v>0</v>
      </c>
      <c r="AC4400">
        <v>3</v>
      </c>
      <c r="AD4400">
        <v>5.0731904761904758</v>
      </c>
      <c r="AF4400" t="s">
        <v>7949</v>
      </c>
      <c r="AI4400">
        <v>0</v>
      </c>
      <c r="AJ4400">
        <v>0</v>
      </c>
      <c r="AK4400" t="s">
        <v>19841</v>
      </c>
      <c r="AL4400" t="s">
        <v>19841</v>
      </c>
      <c r="AM4400" t="s">
        <v>20019</v>
      </c>
    </row>
    <row r="4401" spans="1:39" x14ac:dyDescent="0.25">
      <c r="A4401" t="s">
        <v>10905</v>
      </c>
      <c r="B4401" t="s">
        <v>4841</v>
      </c>
      <c r="C4401" t="s">
        <v>4842</v>
      </c>
      <c r="D4401">
        <v>134</v>
      </c>
      <c r="E4401" t="s">
        <v>4845</v>
      </c>
      <c r="F4401">
        <v>6.87</v>
      </c>
      <c r="I4401" t="s">
        <v>14012</v>
      </c>
      <c r="K4401" t="s">
        <v>6860</v>
      </c>
      <c r="M4401" t="s">
        <v>14989</v>
      </c>
      <c r="N4401">
        <v>8</v>
      </c>
      <c r="O4401" t="s">
        <v>15313</v>
      </c>
      <c r="P4401" t="s">
        <v>18557</v>
      </c>
      <c r="Q4401">
        <v>10</v>
      </c>
      <c r="R4401">
        <v>2</v>
      </c>
      <c r="S4401">
        <v>2.75</v>
      </c>
      <c r="T4401">
        <v>2.75</v>
      </c>
      <c r="U4401">
        <v>393.5</v>
      </c>
      <c r="V4401">
        <v>120.31</v>
      </c>
      <c r="W4401">
        <v>1.21</v>
      </c>
      <c r="X4401">
        <v>10.98</v>
      </c>
      <c r="Y4401">
        <v>3.76</v>
      </c>
      <c r="Z4401">
        <v>2</v>
      </c>
      <c r="AA4401" t="s">
        <v>4250</v>
      </c>
      <c r="AB4401">
        <v>0</v>
      </c>
      <c r="AC4401">
        <v>3</v>
      </c>
      <c r="AD4401">
        <v>3.8857142857142861</v>
      </c>
      <c r="AF4401" t="s">
        <v>7949</v>
      </c>
      <c r="AI4401">
        <v>0</v>
      </c>
      <c r="AJ4401">
        <v>0</v>
      </c>
      <c r="AM4401" t="s">
        <v>20019</v>
      </c>
    </row>
    <row r="4402" spans="1:39" x14ac:dyDescent="0.25">
      <c r="A4402" t="s">
        <v>10906</v>
      </c>
      <c r="B4402" t="s">
        <v>4841</v>
      </c>
      <c r="C4402" t="s">
        <v>4842</v>
      </c>
      <c r="D4402">
        <v>134.19999999999999</v>
      </c>
      <c r="E4402" t="s">
        <v>4845</v>
      </c>
      <c r="F4402">
        <v>6.87</v>
      </c>
      <c r="I4402" t="s">
        <v>14013</v>
      </c>
      <c r="K4402" t="s">
        <v>6860</v>
      </c>
      <c r="L4402" t="s">
        <v>6861</v>
      </c>
      <c r="M4402" t="s">
        <v>15042</v>
      </c>
      <c r="N4402">
        <v>9</v>
      </c>
      <c r="O4402" t="s">
        <v>15389</v>
      </c>
      <c r="P4402" t="s">
        <v>18558</v>
      </c>
      <c r="Q4402">
        <v>5</v>
      </c>
      <c r="R4402">
        <v>1</v>
      </c>
      <c r="S4402">
        <v>2.9</v>
      </c>
      <c r="T4402">
        <v>2.9</v>
      </c>
      <c r="U4402">
        <v>465.52</v>
      </c>
      <c r="V4402">
        <v>77.150000000000006</v>
      </c>
      <c r="W4402">
        <v>3.91</v>
      </c>
      <c r="Y4402">
        <v>2.25</v>
      </c>
      <c r="Z4402">
        <v>1</v>
      </c>
      <c r="AA4402" t="s">
        <v>4250</v>
      </c>
      <c r="AB4402">
        <v>0</v>
      </c>
      <c r="AC4402">
        <v>5</v>
      </c>
      <c r="AD4402">
        <v>4.6296190476190482</v>
      </c>
      <c r="AF4402" t="s">
        <v>7949</v>
      </c>
      <c r="AI4402">
        <v>0</v>
      </c>
      <c r="AJ4402">
        <v>0</v>
      </c>
      <c r="AM4402" t="s">
        <v>20019</v>
      </c>
    </row>
    <row r="4403" spans="1:39" x14ac:dyDescent="0.25">
      <c r="A4403" t="s">
        <v>10906</v>
      </c>
      <c r="B4403" t="s">
        <v>4841</v>
      </c>
      <c r="C4403" t="s">
        <v>4842</v>
      </c>
      <c r="D4403">
        <v>134.19999999999999</v>
      </c>
      <c r="E4403" t="s">
        <v>4845</v>
      </c>
      <c r="F4403">
        <v>6.87</v>
      </c>
      <c r="I4403" t="s">
        <v>14014</v>
      </c>
      <c r="K4403" t="s">
        <v>6860</v>
      </c>
      <c r="M4403" t="s">
        <v>15002</v>
      </c>
      <c r="N4403">
        <v>8</v>
      </c>
      <c r="O4403" t="s">
        <v>15332</v>
      </c>
      <c r="P4403" t="s">
        <v>18558</v>
      </c>
      <c r="Q4403">
        <v>5</v>
      </c>
      <c r="R4403">
        <v>1</v>
      </c>
      <c r="S4403">
        <v>2.9</v>
      </c>
      <c r="T4403">
        <v>2.9</v>
      </c>
      <c r="U4403">
        <v>465.52</v>
      </c>
      <c r="V4403">
        <v>77.150000000000006</v>
      </c>
      <c r="W4403">
        <v>3.91</v>
      </c>
      <c r="Y4403">
        <v>2.25</v>
      </c>
      <c r="Z4403">
        <v>1</v>
      </c>
      <c r="AA4403" t="s">
        <v>4250</v>
      </c>
      <c r="AB4403">
        <v>0</v>
      </c>
      <c r="AC4403">
        <v>5</v>
      </c>
      <c r="AD4403">
        <v>4.6296190476190482</v>
      </c>
      <c r="AF4403" t="s">
        <v>7949</v>
      </c>
      <c r="AI4403">
        <v>0</v>
      </c>
      <c r="AJ4403">
        <v>0</v>
      </c>
      <c r="AM4403" t="s">
        <v>20019</v>
      </c>
    </row>
    <row r="4404" spans="1:39" x14ac:dyDescent="0.25">
      <c r="A4404" t="s">
        <v>10907</v>
      </c>
      <c r="B4404" t="s">
        <v>4841</v>
      </c>
      <c r="C4404" t="s">
        <v>4842</v>
      </c>
      <c r="D4404">
        <v>134.5</v>
      </c>
      <c r="E4404" t="s">
        <v>4845</v>
      </c>
      <c r="F4404">
        <v>6.87</v>
      </c>
      <c r="I4404" t="s">
        <v>14015</v>
      </c>
      <c r="K4404" t="s">
        <v>6860</v>
      </c>
      <c r="L4404" t="s">
        <v>6861</v>
      </c>
      <c r="M4404" t="s">
        <v>14987</v>
      </c>
      <c r="N4404">
        <v>9</v>
      </c>
      <c r="O4404" t="s">
        <v>15311</v>
      </c>
      <c r="P4404" t="s">
        <v>18559</v>
      </c>
      <c r="Q4404">
        <v>6</v>
      </c>
      <c r="R4404">
        <v>2</v>
      </c>
      <c r="S4404">
        <v>0.73</v>
      </c>
      <c r="T4404">
        <v>0.74</v>
      </c>
      <c r="U4404">
        <v>406.36</v>
      </c>
      <c r="V4404">
        <v>98.83</v>
      </c>
      <c r="W4404">
        <v>2.52</v>
      </c>
      <c r="X4404">
        <v>9.4600000000000009</v>
      </c>
      <c r="Y4404">
        <v>4.6100000000000003</v>
      </c>
      <c r="Z4404">
        <v>2</v>
      </c>
      <c r="AA4404" t="s">
        <v>4250</v>
      </c>
      <c r="AB4404">
        <v>0</v>
      </c>
      <c r="AC4404">
        <v>5</v>
      </c>
      <c r="AD4404">
        <v>4.8745238095238097</v>
      </c>
      <c r="AF4404" t="s">
        <v>7949</v>
      </c>
      <c r="AI4404">
        <v>0</v>
      </c>
      <c r="AJ4404">
        <v>0</v>
      </c>
      <c r="AM4404" t="s">
        <v>20019</v>
      </c>
    </row>
    <row r="4405" spans="1:39" x14ac:dyDescent="0.25">
      <c r="A4405" t="s">
        <v>10908</v>
      </c>
      <c r="B4405" t="s">
        <v>4841</v>
      </c>
      <c r="C4405" t="s">
        <v>4842</v>
      </c>
      <c r="D4405">
        <v>134.9</v>
      </c>
      <c r="E4405" t="s">
        <v>4845</v>
      </c>
      <c r="F4405">
        <v>6.87</v>
      </c>
      <c r="I4405" t="s">
        <v>14016</v>
      </c>
      <c r="K4405" t="s">
        <v>6860</v>
      </c>
      <c r="M4405" t="s">
        <v>15002</v>
      </c>
      <c r="N4405">
        <v>8</v>
      </c>
      <c r="O4405" t="s">
        <v>15332</v>
      </c>
      <c r="P4405" t="s">
        <v>18560</v>
      </c>
      <c r="Q4405">
        <v>5</v>
      </c>
      <c r="R4405">
        <v>1</v>
      </c>
      <c r="S4405">
        <v>3.26</v>
      </c>
      <c r="T4405">
        <v>3.26</v>
      </c>
      <c r="U4405">
        <v>448.53</v>
      </c>
      <c r="V4405">
        <v>91.71</v>
      </c>
      <c r="W4405">
        <v>3.92</v>
      </c>
      <c r="Y4405">
        <v>0.65</v>
      </c>
      <c r="Z4405">
        <v>3</v>
      </c>
      <c r="AA4405" t="s">
        <v>4250</v>
      </c>
      <c r="AB4405">
        <v>0</v>
      </c>
      <c r="AC4405">
        <v>1</v>
      </c>
      <c r="AD4405">
        <v>4.3839761904761909</v>
      </c>
      <c r="AF4405" t="s">
        <v>7949</v>
      </c>
      <c r="AI4405">
        <v>0</v>
      </c>
      <c r="AJ4405">
        <v>0</v>
      </c>
      <c r="AM4405" t="s">
        <v>20019</v>
      </c>
    </row>
    <row r="4406" spans="1:39" x14ac:dyDescent="0.25">
      <c r="A4406" t="s">
        <v>8090</v>
      </c>
      <c r="B4406" t="s">
        <v>4841</v>
      </c>
      <c r="C4406" t="s">
        <v>4842</v>
      </c>
      <c r="D4406">
        <v>135</v>
      </c>
      <c r="E4406" t="s">
        <v>4845</v>
      </c>
      <c r="F4406">
        <v>6.87</v>
      </c>
      <c r="K4406" t="s">
        <v>6860</v>
      </c>
      <c r="L4406" t="s">
        <v>6861</v>
      </c>
      <c r="M4406" t="s">
        <v>15090</v>
      </c>
      <c r="N4406">
        <v>9</v>
      </c>
      <c r="O4406" t="s">
        <v>15449</v>
      </c>
      <c r="P4406" t="s">
        <v>15743</v>
      </c>
      <c r="Q4406">
        <v>6</v>
      </c>
      <c r="R4406">
        <v>1</v>
      </c>
      <c r="S4406">
        <v>0.44</v>
      </c>
      <c r="T4406">
        <v>0.45</v>
      </c>
      <c r="U4406">
        <v>353.45</v>
      </c>
      <c r="V4406">
        <v>84.47</v>
      </c>
      <c r="W4406">
        <v>2.4</v>
      </c>
      <c r="Y4406">
        <v>5.91</v>
      </c>
      <c r="Z4406">
        <v>2</v>
      </c>
      <c r="AA4406" t="s">
        <v>4250</v>
      </c>
      <c r="AB4406">
        <v>0</v>
      </c>
      <c r="AC4406">
        <v>1</v>
      </c>
      <c r="AD4406">
        <v>5.833333333333333</v>
      </c>
      <c r="AF4406" t="s">
        <v>7949</v>
      </c>
      <c r="AI4406">
        <v>0</v>
      </c>
      <c r="AJ4406">
        <v>0</v>
      </c>
      <c r="AK4406" t="s">
        <v>19832</v>
      </c>
      <c r="AL4406" t="s">
        <v>19832</v>
      </c>
      <c r="AM4406" t="s">
        <v>20019</v>
      </c>
    </row>
    <row r="4407" spans="1:39" x14ac:dyDescent="0.25">
      <c r="A4407" t="s">
        <v>9242</v>
      </c>
      <c r="B4407" t="s">
        <v>4841</v>
      </c>
      <c r="C4407" t="s">
        <v>4842</v>
      </c>
      <c r="D4407">
        <v>135</v>
      </c>
      <c r="E4407" t="s">
        <v>4845</v>
      </c>
      <c r="F4407">
        <v>6.87</v>
      </c>
      <c r="K4407" t="s">
        <v>6860</v>
      </c>
      <c r="L4407" t="s">
        <v>6861</v>
      </c>
      <c r="M4407" t="s">
        <v>15023</v>
      </c>
      <c r="N4407">
        <v>9</v>
      </c>
      <c r="O4407" t="s">
        <v>15361</v>
      </c>
      <c r="P4407" t="s">
        <v>16894</v>
      </c>
      <c r="Q4407">
        <v>5</v>
      </c>
      <c r="R4407">
        <v>1</v>
      </c>
      <c r="S4407">
        <v>3.43</v>
      </c>
      <c r="T4407">
        <v>3.43</v>
      </c>
      <c r="U4407">
        <v>410.45</v>
      </c>
      <c r="V4407">
        <v>73.39</v>
      </c>
      <c r="W4407">
        <v>4.3</v>
      </c>
      <c r="Y4407">
        <v>3.72</v>
      </c>
      <c r="Z4407">
        <v>4</v>
      </c>
      <c r="AA4407" t="s">
        <v>4250</v>
      </c>
      <c r="AB4407">
        <v>0</v>
      </c>
      <c r="AC4407">
        <v>4</v>
      </c>
      <c r="AD4407">
        <v>4.5429761904761907</v>
      </c>
      <c r="AF4407" t="s">
        <v>7949</v>
      </c>
      <c r="AI4407">
        <v>0</v>
      </c>
      <c r="AJ4407">
        <v>0</v>
      </c>
      <c r="AK4407" t="s">
        <v>19841</v>
      </c>
      <c r="AL4407" t="s">
        <v>19841</v>
      </c>
      <c r="AM4407" t="s">
        <v>20019</v>
      </c>
    </row>
    <row r="4408" spans="1:39" x14ac:dyDescent="0.25">
      <c r="A4408" t="s">
        <v>10909</v>
      </c>
      <c r="B4408" t="s">
        <v>4841</v>
      </c>
      <c r="C4408" t="s">
        <v>4842</v>
      </c>
      <c r="D4408">
        <v>136.80000000000001</v>
      </c>
      <c r="E4408" t="s">
        <v>4845</v>
      </c>
      <c r="F4408">
        <v>6.86</v>
      </c>
      <c r="I4408" t="s">
        <v>14017</v>
      </c>
      <c r="K4408" t="s">
        <v>6860</v>
      </c>
      <c r="M4408" t="s">
        <v>14977</v>
      </c>
      <c r="N4408">
        <v>8</v>
      </c>
      <c r="O4408" t="s">
        <v>15298</v>
      </c>
      <c r="P4408" t="s">
        <v>18561</v>
      </c>
      <c r="Q4408">
        <v>5</v>
      </c>
      <c r="R4408">
        <v>1</v>
      </c>
      <c r="S4408">
        <v>2.15</v>
      </c>
      <c r="T4408">
        <v>4.1500000000000004</v>
      </c>
      <c r="U4408">
        <v>380.29</v>
      </c>
      <c r="V4408">
        <v>60.08</v>
      </c>
      <c r="W4408">
        <v>2.93</v>
      </c>
      <c r="Y4408">
        <v>12.59</v>
      </c>
      <c r="Z4408">
        <v>1</v>
      </c>
      <c r="AA4408" t="s">
        <v>4250</v>
      </c>
      <c r="AB4408">
        <v>0</v>
      </c>
      <c r="AC4408">
        <v>1</v>
      </c>
      <c r="AD4408">
        <v>4.0384047619047614</v>
      </c>
      <c r="AF4408" t="s">
        <v>7952</v>
      </c>
      <c r="AI4408">
        <v>0</v>
      </c>
      <c r="AJ4408">
        <v>0</v>
      </c>
      <c r="AM4408" t="s">
        <v>20019</v>
      </c>
    </row>
    <row r="4409" spans="1:39" x14ac:dyDescent="0.25">
      <c r="A4409" t="s">
        <v>9723</v>
      </c>
      <c r="B4409" t="s">
        <v>4841</v>
      </c>
      <c r="C4409" t="s">
        <v>4842</v>
      </c>
      <c r="D4409">
        <v>137</v>
      </c>
      <c r="E4409" t="s">
        <v>4845</v>
      </c>
      <c r="F4409">
        <v>6.86</v>
      </c>
      <c r="K4409" t="s">
        <v>6860</v>
      </c>
      <c r="L4409" t="s">
        <v>6861</v>
      </c>
      <c r="M4409" t="s">
        <v>15023</v>
      </c>
      <c r="N4409">
        <v>9</v>
      </c>
      <c r="O4409" t="s">
        <v>15361</v>
      </c>
      <c r="P4409" t="s">
        <v>17375</v>
      </c>
      <c r="Q4409">
        <v>4</v>
      </c>
      <c r="R4409">
        <v>1</v>
      </c>
      <c r="S4409">
        <v>3</v>
      </c>
      <c r="T4409">
        <v>3</v>
      </c>
      <c r="U4409">
        <v>398.42</v>
      </c>
      <c r="V4409">
        <v>64.16</v>
      </c>
      <c r="W4409">
        <v>4.43</v>
      </c>
      <c r="Y4409">
        <v>5.05</v>
      </c>
      <c r="Z4409">
        <v>4</v>
      </c>
      <c r="AA4409" t="s">
        <v>4250</v>
      </c>
      <c r="AB4409">
        <v>0</v>
      </c>
      <c r="AC4409">
        <v>3</v>
      </c>
      <c r="AD4409">
        <v>5.0589047619047616</v>
      </c>
      <c r="AF4409" t="s">
        <v>7949</v>
      </c>
      <c r="AI4409">
        <v>0</v>
      </c>
      <c r="AJ4409">
        <v>0</v>
      </c>
      <c r="AK4409" t="s">
        <v>19841</v>
      </c>
      <c r="AL4409" t="s">
        <v>19841</v>
      </c>
      <c r="AM4409" t="s">
        <v>20019</v>
      </c>
    </row>
    <row r="4410" spans="1:39" x14ac:dyDescent="0.25">
      <c r="A4410" t="s">
        <v>5864</v>
      </c>
      <c r="B4410" t="s">
        <v>4841</v>
      </c>
      <c r="C4410" t="s">
        <v>4842</v>
      </c>
      <c r="D4410">
        <v>137</v>
      </c>
      <c r="E4410" t="s">
        <v>4845</v>
      </c>
      <c r="F4410">
        <v>6.86</v>
      </c>
      <c r="I4410" t="s">
        <v>6632</v>
      </c>
      <c r="K4410" t="s">
        <v>6860</v>
      </c>
      <c r="L4410" t="s">
        <v>6861</v>
      </c>
      <c r="M4410" t="s">
        <v>6907</v>
      </c>
      <c r="N4410">
        <v>9</v>
      </c>
      <c r="O4410" t="s">
        <v>6972</v>
      </c>
      <c r="P4410" t="s">
        <v>7590</v>
      </c>
      <c r="Q4410">
        <v>6</v>
      </c>
      <c r="R4410">
        <v>1</v>
      </c>
      <c r="S4410">
        <v>2.83</v>
      </c>
      <c r="T4410">
        <v>2.85</v>
      </c>
      <c r="U4410">
        <v>389.46</v>
      </c>
      <c r="V4410">
        <v>78.959999999999994</v>
      </c>
      <c r="W4410">
        <v>2.85</v>
      </c>
      <c r="Y4410">
        <v>5.94</v>
      </c>
      <c r="Z4410">
        <v>2</v>
      </c>
      <c r="AA4410" t="s">
        <v>4250</v>
      </c>
      <c r="AB4410">
        <v>0</v>
      </c>
      <c r="AC4410">
        <v>1</v>
      </c>
      <c r="AD4410">
        <v>5.2079047619047616</v>
      </c>
      <c r="AF4410" t="s">
        <v>7949</v>
      </c>
      <c r="AI4410">
        <v>0</v>
      </c>
      <c r="AJ4410">
        <v>0</v>
      </c>
      <c r="AM4410" t="s">
        <v>20019</v>
      </c>
    </row>
    <row r="4411" spans="1:39" x14ac:dyDescent="0.25">
      <c r="A4411" t="s">
        <v>5864</v>
      </c>
      <c r="B4411" t="s">
        <v>4841</v>
      </c>
      <c r="C4411" t="s">
        <v>4842</v>
      </c>
      <c r="D4411">
        <v>137</v>
      </c>
      <c r="E4411" t="s">
        <v>4845</v>
      </c>
      <c r="F4411">
        <v>6.86</v>
      </c>
      <c r="I4411" t="s">
        <v>6633</v>
      </c>
      <c r="K4411" t="s">
        <v>6860</v>
      </c>
      <c r="L4411" t="s">
        <v>6861</v>
      </c>
      <c r="M4411" t="s">
        <v>6908</v>
      </c>
      <c r="N4411">
        <v>8</v>
      </c>
      <c r="O4411" t="s">
        <v>6973</v>
      </c>
      <c r="P4411" t="s">
        <v>7590</v>
      </c>
      <c r="Q4411">
        <v>6</v>
      </c>
      <c r="R4411">
        <v>1</v>
      </c>
      <c r="S4411">
        <v>2.83</v>
      </c>
      <c r="T4411">
        <v>2.85</v>
      </c>
      <c r="U4411">
        <v>389.46</v>
      </c>
      <c r="V4411">
        <v>78.959999999999994</v>
      </c>
      <c r="W4411">
        <v>2.85</v>
      </c>
      <c r="Y4411">
        <v>5.94</v>
      </c>
      <c r="Z4411">
        <v>2</v>
      </c>
      <c r="AA4411" t="s">
        <v>4250</v>
      </c>
      <c r="AB4411">
        <v>0</v>
      </c>
      <c r="AC4411">
        <v>1</v>
      </c>
      <c r="AD4411">
        <v>5.2079047619047616</v>
      </c>
      <c r="AF4411" t="s">
        <v>7949</v>
      </c>
      <c r="AI4411">
        <v>0</v>
      </c>
      <c r="AJ4411">
        <v>0</v>
      </c>
      <c r="AM4411" t="s">
        <v>20019</v>
      </c>
    </row>
    <row r="4412" spans="1:39" x14ac:dyDescent="0.25">
      <c r="A4412" t="s">
        <v>10910</v>
      </c>
      <c r="B4412" t="s">
        <v>4841</v>
      </c>
      <c r="C4412" t="s">
        <v>4842</v>
      </c>
      <c r="D4412">
        <v>137</v>
      </c>
      <c r="E4412" t="s">
        <v>4845</v>
      </c>
      <c r="F4412">
        <v>6.86</v>
      </c>
      <c r="K4412" t="s">
        <v>6860</v>
      </c>
      <c r="M4412" t="s">
        <v>6865</v>
      </c>
      <c r="N4412">
        <v>8</v>
      </c>
      <c r="O4412" t="s">
        <v>15584</v>
      </c>
      <c r="P4412" t="s">
        <v>18562</v>
      </c>
      <c r="Q4412">
        <v>4</v>
      </c>
      <c r="R4412">
        <v>3</v>
      </c>
      <c r="S4412">
        <v>4.25</v>
      </c>
      <c r="T4412">
        <v>4.25</v>
      </c>
      <c r="U4412">
        <v>496.01</v>
      </c>
      <c r="V4412">
        <v>124.73</v>
      </c>
      <c r="W4412">
        <v>3.96</v>
      </c>
      <c r="Y4412">
        <v>4.24</v>
      </c>
      <c r="Z4412">
        <v>3</v>
      </c>
      <c r="AA4412" t="s">
        <v>4250</v>
      </c>
      <c r="AB4412">
        <v>0</v>
      </c>
      <c r="AC4412">
        <v>11</v>
      </c>
      <c r="AD4412">
        <v>1.5701666666666669</v>
      </c>
      <c r="AF4412" t="s">
        <v>7949</v>
      </c>
      <c r="AI4412">
        <v>0</v>
      </c>
      <c r="AJ4412">
        <v>0</v>
      </c>
      <c r="AK4412" t="s">
        <v>19979</v>
      </c>
      <c r="AL4412" t="s">
        <v>19979</v>
      </c>
      <c r="AM4412" t="s">
        <v>20019</v>
      </c>
    </row>
    <row r="4413" spans="1:39" x14ac:dyDescent="0.25">
      <c r="A4413" t="s">
        <v>9158</v>
      </c>
      <c r="B4413" t="s">
        <v>4841</v>
      </c>
      <c r="C4413" t="s">
        <v>4842</v>
      </c>
      <c r="D4413">
        <v>137</v>
      </c>
      <c r="E4413" t="s">
        <v>4845</v>
      </c>
      <c r="F4413">
        <v>6.86</v>
      </c>
      <c r="K4413" t="s">
        <v>6860</v>
      </c>
      <c r="L4413" t="s">
        <v>6861</v>
      </c>
      <c r="M4413" t="s">
        <v>15101</v>
      </c>
      <c r="N4413">
        <v>9</v>
      </c>
      <c r="O4413" t="s">
        <v>15465</v>
      </c>
      <c r="P4413" t="s">
        <v>16810</v>
      </c>
      <c r="Q4413">
        <v>6</v>
      </c>
      <c r="R4413">
        <v>3</v>
      </c>
      <c r="S4413">
        <v>1.97</v>
      </c>
      <c r="T4413">
        <v>3</v>
      </c>
      <c r="U4413">
        <v>609.70000000000005</v>
      </c>
      <c r="V4413">
        <v>107.97</v>
      </c>
      <c r="W4413">
        <v>4.5599999999999996</v>
      </c>
      <c r="X4413">
        <v>13.22</v>
      </c>
      <c r="Y4413">
        <v>8.31</v>
      </c>
      <c r="Z4413">
        <v>4</v>
      </c>
      <c r="AA4413" t="s">
        <v>4250</v>
      </c>
      <c r="AB4413">
        <v>1</v>
      </c>
      <c r="AC4413">
        <v>13</v>
      </c>
      <c r="AD4413">
        <v>3.412666666666667</v>
      </c>
      <c r="AF4413" t="s">
        <v>7949</v>
      </c>
      <c r="AI4413">
        <v>0</v>
      </c>
      <c r="AJ4413">
        <v>0</v>
      </c>
      <c r="AK4413" t="s">
        <v>19864</v>
      </c>
      <c r="AL4413" t="s">
        <v>19864</v>
      </c>
      <c r="AM4413" t="s">
        <v>20019</v>
      </c>
    </row>
    <row r="4414" spans="1:39" x14ac:dyDescent="0.25">
      <c r="A4414" t="s">
        <v>9102</v>
      </c>
      <c r="B4414" t="s">
        <v>4841</v>
      </c>
      <c r="C4414" t="s">
        <v>4842</v>
      </c>
      <c r="D4414">
        <v>137</v>
      </c>
      <c r="E4414" t="s">
        <v>4845</v>
      </c>
      <c r="F4414">
        <v>6.86</v>
      </c>
      <c r="K4414" t="s">
        <v>6860</v>
      </c>
      <c r="L4414" t="s">
        <v>6861</v>
      </c>
      <c r="M4414" t="s">
        <v>15068</v>
      </c>
      <c r="N4414">
        <v>9</v>
      </c>
      <c r="O4414" t="s">
        <v>15421</v>
      </c>
      <c r="P4414" t="s">
        <v>16754</v>
      </c>
      <c r="Q4414">
        <v>5</v>
      </c>
      <c r="R4414">
        <v>2</v>
      </c>
      <c r="S4414">
        <v>2.44</v>
      </c>
      <c r="T4414">
        <v>2.46</v>
      </c>
      <c r="U4414">
        <v>362.79</v>
      </c>
      <c r="V4414">
        <v>89.6</v>
      </c>
      <c r="W4414">
        <v>3.08</v>
      </c>
      <c r="X4414">
        <v>10.06</v>
      </c>
      <c r="Y4414">
        <v>6.12</v>
      </c>
      <c r="Z4414">
        <v>2</v>
      </c>
      <c r="AA4414" t="s">
        <v>4250</v>
      </c>
      <c r="AB4414">
        <v>0</v>
      </c>
      <c r="AC4414">
        <v>3</v>
      </c>
      <c r="AD4414">
        <v>5.260071428571429</v>
      </c>
      <c r="AF4414" t="s">
        <v>7949</v>
      </c>
      <c r="AI4414">
        <v>0</v>
      </c>
      <c r="AJ4414">
        <v>0</v>
      </c>
      <c r="AK4414" t="s">
        <v>19861</v>
      </c>
      <c r="AL4414" t="s">
        <v>19861</v>
      </c>
      <c r="AM4414" t="s">
        <v>20019</v>
      </c>
    </row>
    <row r="4415" spans="1:39" x14ac:dyDescent="0.25">
      <c r="A4415" t="s">
        <v>9102</v>
      </c>
      <c r="B4415" t="s">
        <v>4841</v>
      </c>
      <c r="C4415" t="s">
        <v>4842</v>
      </c>
      <c r="D4415">
        <v>137</v>
      </c>
      <c r="E4415" t="s">
        <v>4845</v>
      </c>
      <c r="F4415">
        <v>6.86</v>
      </c>
      <c r="K4415" t="s">
        <v>6860</v>
      </c>
      <c r="L4415" t="s">
        <v>6861</v>
      </c>
      <c r="M4415" t="s">
        <v>15102</v>
      </c>
      <c r="N4415">
        <v>9</v>
      </c>
      <c r="O4415" t="s">
        <v>15467</v>
      </c>
      <c r="P4415" t="s">
        <v>16754</v>
      </c>
      <c r="Q4415">
        <v>5</v>
      </c>
      <c r="R4415">
        <v>2</v>
      </c>
      <c r="S4415">
        <v>2.44</v>
      </c>
      <c r="T4415">
        <v>2.46</v>
      </c>
      <c r="U4415">
        <v>362.79</v>
      </c>
      <c r="V4415">
        <v>89.6</v>
      </c>
      <c r="W4415">
        <v>3.08</v>
      </c>
      <c r="X4415">
        <v>10.06</v>
      </c>
      <c r="Y4415">
        <v>6.12</v>
      </c>
      <c r="Z4415">
        <v>2</v>
      </c>
      <c r="AA4415" t="s">
        <v>4250</v>
      </c>
      <c r="AB4415">
        <v>0</v>
      </c>
      <c r="AC4415">
        <v>3</v>
      </c>
      <c r="AD4415">
        <v>5.260071428571429</v>
      </c>
      <c r="AF4415" t="s">
        <v>7949</v>
      </c>
      <c r="AI4415">
        <v>0</v>
      </c>
      <c r="AJ4415">
        <v>0</v>
      </c>
      <c r="AK4415" t="s">
        <v>19860</v>
      </c>
      <c r="AL4415" t="s">
        <v>19860</v>
      </c>
      <c r="AM4415" t="s">
        <v>20019</v>
      </c>
    </row>
    <row r="4416" spans="1:39" x14ac:dyDescent="0.25">
      <c r="A4416" t="s">
        <v>10911</v>
      </c>
      <c r="B4416" t="s">
        <v>4841</v>
      </c>
      <c r="C4416" t="s">
        <v>4842</v>
      </c>
      <c r="D4416">
        <v>137.5</v>
      </c>
      <c r="E4416" t="s">
        <v>4845</v>
      </c>
      <c r="F4416">
        <v>6.86</v>
      </c>
      <c r="I4416" t="s">
        <v>14018</v>
      </c>
      <c r="K4416" t="s">
        <v>6860</v>
      </c>
      <c r="L4416" t="s">
        <v>6861</v>
      </c>
      <c r="M4416" t="s">
        <v>14987</v>
      </c>
      <c r="N4416">
        <v>9</v>
      </c>
      <c r="O4416" t="s">
        <v>15311</v>
      </c>
      <c r="P4416" t="s">
        <v>18563</v>
      </c>
      <c r="Q4416">
        <v>5</v>
      </c>
      <c r="R4416">
        <v>2</v>
      </c>
      <c r="S4416">
        <v>2.35</v>
      </c>
      <c r="T4416">
        <v>2.35</v>
      </c>
      <c r="U4416">
        <v>409.25</v>
      </c>
      <c r="V4416">
        <v>89.6</v>
      </c>
      <c r="W4416">
        <v>3.54</v>
      </c>
      <c r="X4416">
        <v>10.199999999999999</v>
      </c>
      <c r="Y4416">
        <v>4.87</v>
      </c>
      <c r="Z4416">
        <v>2</v>
      </c>
      <c r="AA4416" t="s">
        <v>4250</v>
      </c>
      <c r="AB4416">
        <v>0</v>
      </c>
      <c r="AC4416">
        <v>4</v>
      </c>
      <c r="AD4416">
        <v>4.9732142857142856</v>
      </c>
      <c r="AF4416" t="s">
        <v>7949</v>
      </c>
      <c r="AI4416">
        <v>0</v>
      </c>
      <c r="AJ4416">
        <v>0</v>
      </c>
      <c r="AM4416" t="s">
        <v>20019</v>
      </c>
    </row>
    <row r="4417" spans="1:39" x14ac:dyDescent="0.25">
      <c r="A4417" t="s">
        <v>10912</v>
      </c>
      <c r="B4417" t="s">
        <v>4841</v>
      </c>
      <c r="C4417" t="s">
        <v>4842</v>
      </c>
      <c r="D4417">
        <v>137.9</v>
      </c>
      <c r="E4417" t="s">
        <v>4845</v>
      </c>
      <c r="F4417">
        <v>6.86</v>
      </c>
      <c r="I4417" t="s">
        <v>14019</v>
      </c>
      <c r="K4417" t="s">
        <v>6860</v>
      </c>
      <c r="M4417" t="s">
        <v>15002</v>
      </c>
      <c r="N4417">
        <v>8</v>
      </c>
      <c r="O4417" t="s">
        <v>15332</v>
      </c>
      <c r="P4417" t="s">
        <v>18564</v>
      </c>
      <c r="Q4417">
        <v>4</v>
      </c>
      <c r="R4417">
        <v>1</v>
      </c>
      <c r="S4417">
        <v>2.58</v>
      </c>
      <c r="T4417">
        <v>2.62</v>
      </c>
      <c r="U4417">
        <v>393.53</v>
      </c>
      <c r="V4417">
        <v>67.92</v>
      </c>
      <c r="W4417">
        <v>3.2</v>
      </c>
      <c r="Y4417">
        <v>6.43</v>
      </c>
      <c r="Z4417">
        <v>1</v>
      </c>
      <c r="AA4417" t="s">
        <v>4250</v>
      </c>
      <c r="AB4417">
        <v>0</v>
      </c>
      <c r="AC4417">
        <v>2</v>
      </c>
      <c r="AD4417">
        <v>5.3038333333333334</v>
      </c>
      <c r="AF4417" t="s">
        <v>7949</v>
      </c>
      <c r="AI4417">
        <v>0</v>
      </c>
      <c r="AJ4417">
        <v>0</v>
      </c>
      <c r="AM4417" t="s">
        <v>20019</v>
      </c>
    </row>
    <row r="4418" spans="1:39" x14ac:dyDescent="0.25">
      <c r="A4418" t="s">
        <v>8063</v>
      </c>
      <c r="B4418" t="s">
        <v>4841</v>
      </c>
      <c r="C4418" t="s">
        <v>4842</v>
      </c>
      <c r="D4418">
        <v>138</v>
      </c>
      <c r="E4418" t="s">
        <v>4845</v>
      </c>
      <c r="F4418">
        <v>6.86</v>
      </c>
      <c r="K4418" t="s">
        <v>6860</v>
      </c>
      <c r="L4418" t="s">
        <v>6861</v>
      </c>
      <c r="M4418" t="s">
        <v>15090</v>
      </c>
      <c r="N4418">
        <v>9</v>
      </c>
      <c r="O4418" t="s">
        <v>15449</v>
      </c>
      <c r="P4418" t="s">
        <v>15716</v>
      </c>
      <c r="Q4418">
        <v>5</v>
      </c>
      <c r="R4418">
        <v>1</v>
      </c>
      <c r="S4418">
        <v>0.78</v>
      </c>
      <c r="T4418">
        <v>0.85</v>
      </c>
      <c r="U4418">
        <v>335.41</v>
      </c>
      <c r="V4418">
        <v>84.47</v>
      </c>
      <c r="W4418">
        <v>2.1</v>
      </c>
      <c r="Y4418">
        <v>6.69</v>
      </c>
      <c r="Z4418">
        <v>2</v>
      </c>
      <c r="AA4418" t="s">
        <v>4250</v>
      </c>
      <c r="AB4418">
        <v>0</v>
      </c>
      <c r="AC4418">
        <v>1</v>
      </c>
      <c r="AD4418">
        <v>5.833333333333333</v>
      </c>
      <c r="AF4418" t="s">
        <v>7949</v>
      </c>
      <c r="AI4418">
        <v>0</v>
      </c>
      <c r="AJ4418">
        <v>0</v>
      </c>
      <c r="AK4418" t="s">
        <v>19832</v>
      </c>
      <c r="AL4418" t="s">
        <v>19832</v>
      </c>
      <c r="AM4418" t="s">
        <v>20019</v>
      </c>
    </row>
    <row r="4419" spans="1:39" x14ac:dyDescent="0.25">
      <c r="A4419" t="s">
        <v>5866</v>
      </c>
      <c r="B4419" t="s">
        <v>4841</v>
      </c>
      <c r="C4419" t="s">
        <v>4842</v>
      </c>
      <c r="D4419">
        <v>138</v>
      </c>
      <c r="E4419" t="s">
        <v>4845</v>
      </c>
      <c r="F4419">
        <v>6.86</v>
      </c>
      <c r="I4419" t="s">
        <v>6635</v>
      </c>
      <c r="K4419" t="s">
        <v>6860</v>
      </c>
      <c r="L4419" t="s">
        <v>6861</v>
      </c>
      <c r="M4419" t="s">
        <v>6907</v>
      </c>
      <c r="N4419">
        <v>9</v>
      </c>
      <c r="O4419" t="s">
        <v>6972</v>
      </c>
      <c r="P4419" t="s">
        <v>7592</v>
      </c>
      <c r="Q4419">
        <v>6</v>
      </c>
      <c r="R4419">
        <v>2</v>
      </c>
      <c r="S4419">
        <v>3.18</v>
      </c>
      <c r="T4419">
        <v>3.25</v>
      </c>
      <c r="U4419">
        <v>396.42</v>
      </c>
      <c r="V4419">
        <v>98.83</v>
      </c>
      <c r="W4419">
        <v>2.96</v>
      </c>
      <c r="X4419">
        <v>10.61</v>
      </c>
      <c r="Y4419">
        <v>6.58</v>
      </c>
      <c r="Z4419">
        <v>2</v>
      </c>
      <c r="AA4419" t="s">
        <v>4250</v>
      </c>
      <c r="AB4419">
        <v>0</v>
      </c>
      <c r="AC4419">
        <v>2</v>
      </c>
      <c r="AD4419">
        <v>4.2305238095238096</v>
      </c>
      <c r="AF4419" t="s">
        <v>7949</v>
      </c>
      <c r="AI4419">
        <v>0</v>
      </c>
      <c r="AJ4419">
        <v>0</v>
      </c>
      <c r="AM4419" t="s">
        <v>20019</v>
      </c>
    </row>
    <row r="4420" spans="1:39" x14ac:dyDescent="0.25">
      <c r="A4420" t="s">
        <v>5866</v>
      </c>
      <c r="B4420" t="s">
        <v>4841</v>
      </c>
      <c r="C4420" t="s">
        <v>4842</v>
      </c>
      <c r="D4420">
        <v>138</v>
      </c>
      <c r="E4420" t="s">
        <v>4845</v>
      </c>
      <c r="F4420">
        <v>6.86</v>
      </c>
      <c r="I4420" t="s">
        <v>6636</v>
      </c>
      <c r="K4420" t="s">
        <v>6860</v>
      </c>
      <c r="L4420" t="s">
        <v>6861</v>
      </c>
      <c r="M4420" t="s">
        <v>6908</v>
      </c>
      <c r="N4420">
        <v>8</v>
      </c>
      <c r="O4420" t="s">
        <v>6973</v>
      </c>
      <c r="P4420" t="s">
        <v>7592</v>
      </c>
      <c r="Q4420">
        <v>6</v>
      </c>
      <c r="R4420">
        <v>2</v>
      </c>
      <c r="S4420">
        <v>3.18</v>
      </c>
      <c r="T4420">
        <v>3.25</v>
      </c>
      <c r="U4420">
        <v>396.42</v>
      </c>
      <c r="V4420">
        <v>98.83</v>
      </c>
      <c r="W4420">
        <v>2.96</v>
      </c>
      <c r="X4420">
        <v>10.61</v>
      </c>
      <c r="Y4420">
        <v>6.58</v>
      </c>
      <c r="Z4420">
        <v>2</v>
      </c>
      <c r="AA4420" t="s">
        <v>4250</v>
      </c>
      <c r="AB4420">
        <v>0</v>
      </c>
      <c r="AC4420">
        <v>2</v>
      </c>
      <c r="AD4420">
        <v>4.2305238095238096</v>
      </c>
      <c r="AF4420" t="s">
        <v>7949</v>
      </c>
      <c r="AI4420">
        <v>0</v>
      </c>
      <c r="AJ4420">
        <v>0</v>
      </c>
      <c r="AM4420" t="s">
        <v>20019</v>
      </c>
    </row>
    <row r="4421" spans="1:39" x14ac:dyDescent="0.25">
      <c r="A4421" t="s">
        <v>10913</v>
      </c>
      <c r="B4421" t="s">
        <v>4841</v>
      </c>
      <c r="C4421" t="s">
        <v>4842</v>
      </c>
      <c r="D4421">
        <v>138</v>
      </c>
      <c r="E4421" t="s">
        <v>4845</v>
      </c>
      <c r="F4421">
        <v>6.86</v>
      </c>
      <c r="K4421" t="s">
        <v>6860</v>
      </c>
      <c r="L4421" t="s">
        <v>6861</v>
      </c>
      <c r="M4421" t="s">
        <v>15044</v>
      </c>
      <c r="N4421">
        <v>9</v>
      </c>
      <c r="O4421" t="s">
        <v>15392</v>
      </c>
      <c r="P4421" t="s">
        <v>18565</v>
      </c>
      <c r="Q4421">
        <v>5</v>
      </c>
      <c r="R4421">
        <v>2</v>
      </c>
      <c r="S4421">
        <v>1.03</v>
      </c>
      <c r="T4421">
        <v>2.88</v>
      </c>
      <c r="U4421">
        <v>527.66</v>
      </c>
      <c r="V4421">
        <v>101.73</v>
      </c>
      <c r="W4421">
        <v>4.1900000000000004</v>
      </c>
      <c r="X4421">
        <v>13.96</v>
      </c>
      <c r="Y4421">
        <v>9.27</v>
      </c>
      <c r="Z4421">
        <v>3</v>
      </c>
      <c r="AA4421" t="s">
        <v>4250</v>
      </c>
      <c r="AB4421">
        <v>1</v>
      </c>
      <c r="AC4421">
        <v>11</v>
      </c>
      <c r="AD4421">
        <v>3.4740000000000002</v>
      </c>
      <c r="AF4421" t="s">
        <v>7952</v>
      </c>
      <c r="AI4421">
        <v>0</v>
      </c>
      <c r="AJ4421">
        <v>0</v>
      </c>
      <c r="AK4421" t="s">
        <v>19905</v>
      </c>
      <c r="AL4421" t="s">
        <v>19905</v>
      </c>
      <c r="AM4421" t="s">
        <v>20019</v>
      </c>
    </row>
    <row r="4422" spans="1:39" x14ac:dyDescent="0.25">
      <c r="A4422" t="s">
        <v>10914</v>
      </c>
      <c r="B4422" t="s">
        <v>4841</v>
      </c>
      <c r="C4422" t="s">
        <v>4842</v>
      </c>
      <c r="D4422">
        <v>138</v>
      </c>
      <c r="E4422" t="s">
        <v>4845</v>
      </c>
      <c r="F4422">
        <v>6.86</v>
      </c>
      <c r="K4422" t="s">
        <v>6860</v>
      </c>
      <c r="L4422" t="s">
        <v>6861</v>
      </c>
      <c r="M4422" t="s">
        <v>15142</v>
      </c>
      <c r="N4422">
        <v>9</v>
      </c>
      <c r="O4422" t="s">
        <v>15518</v>
      </c>
      <c r="P4422" t="s">
        <v>18566</v>
      </c>
      <c r="Q4422">
        <v>10</v>
      </c>
      <c r="R4422">
        <v>10</v>
      </c>
      <c r="S4422">
        <v>-3.73</v>
      </c>
      <c r="T4422">
        <v>0.47</v>
      </c>
      <c r="U4422">
        <v>706.73</v>
      </c>
      <c r="V4422">
        <v>294.77</v>
      </c>
      <c r="W4422">
        <v>-2.78</v>
      </c>
      <c r="X4422">
        <v>3.01</v>
      </c>
      <c r="Y4422">
        <v>6.65</v>
      </c>
      <c r="Z4422">
        <v>2</v>
      </c>
      <c r="AA4422" t="s">
        <v>4250</v>
      </c>
      <c r="AB4422">
        <v>2</v>
      </c>
      <c r="AC4422">
        <v>18</v>
      </c>
      <c r="AD4422">
        <v>3</v>
      </c>
      <c r="AF4422" t="s">
        <v>7951</v>
      </c>
      <c r="AI4422">
        <v>0</v>
      </c>
      <c r="AJ4422">
        <v>0</v>
      </c>
      <c r="AK4422" t="s">
        <v>19953</v>
      </c>
      <c r="AL4422" t="s">
        <v>19953</v>
      </c>
      <c r="AM4422" t="s">
        <v>20019</v>
      </c>
    </row>
    <row r="4423" spans="1:39" x14ac:dyDescent="0.25">
      <c r="A4423" t="s">
        <v>10915</v>
      </c>
      <c r="B4423" t="s">
        <v>4841</v>
      </c>
      <c r="C4423" t="s">
        <v>4842</v>
      </c>
      <c r="D4423">
        <v>138</v>
      </c>
      <c r="E4423" t="s">
        <v>4845</v>
      </c>
      <c r="F4423">
        <v>6.86</v>
      </c>
      <c r="I4423" t="s">
        <v>14020</v>
      </c>
      <c r="K4423" t="s">
        <v>6860</v>
      </c>
      <c r="L4423" t="s">
        <v>6861</v>
      </c>
      <c r="M4423" t="s">
        <v>15042</v>
      </c>
      <c r="N4423">
        <v>9</v>
      </c>
      <c r="O4423" t="s">
        <v>15389</v>
      </c>
      <c r="P4423" t="s">
        <v>18567</v>
      </c>
      <c r="Q4423">
        <v>4</v>
      </c>
      <c r="R4423">
        <v>1</v>
      </c>
      <c r="S4423">
        <v>1.4</v>
      </c>
      <c r="T4423">
        <v>1.4</v>
      </c>
      <c r="U4423">
        <v>397.85</v>
      </c>
      <c r="V4423">
        <v>67.92</v>
      </c>
      <c r="W4423">
        <v>3.09</v>
      </c>
      <c r="Y4423">
        <v>1.1100000000000001</v>
      </c>
      <c r="Z4423">
        <v>1</v>
      </c>
      <c r="AA4423" t="s">
        <v>4250</v>
      </c>
      <c r="AB4423">
        <v>0</v>
      </c>
      <c r="AC4423">
        <v>3</v>
      </c>
      <c r="AD4423">
        <v>5.5629761904761903</v>
      </c>
      <c r="AF4423" t="s">
        <v>7949</v>
      </c>
      <c r="AI4423">
        <v>0</v>
      </c>
      <c r="AJ4423">
        <v>0</v>
      </c>
      <c r="AM4423" t="s">
        <v>20019</v>
      </c>
    </row>
    <row r="4424" spans="1:39" x14ac:dyDescent="0.25">
      <c r="A4424" t="s">
        <v>10915</v>
      </c>
      <c r="B4424" t="s">
        <v>4841</v>
      </c>
      <c r="C4424" t="s">
        <v>4842</v>
      </c>
      <c r="D4424">
        <v>138</v>
      </c>
      <c r="E4424" t="s">
        <v>4845</v>
      </c>
      <c r="F4424">
        <v>6.86</v>
      </c>
      <c r="I4424" t="s">
        <v>14021</v>
      </c>
      <c r="K4424" t="s">
        <v>6860</v>
      </c>
      <c r="M4424" t="s">
        <v>15002</v>
      </c>
      <c r="N4424">
        <v>8</v>
      </c>
      <c r="O4424" t="s">
        <v>15332</v>
      </c>
      <c r="P4424" t="s">
        <v>18567</v>
      </c>
      <c r="Q4424">
        <v>4</v>
      </c>
      <c r="R4424">
        <v>1</v>
      </c>
      <c r="S4424">
        <v>1.4</v>
      </c>
      <c r="T4424">
        <v>1.4</v>
      </c>
      <c r="U4424">
        <v>397.85</v>
      </c>
      <c r="V4424">
        <v>67.92</v>
      </c>
      <c r="W4424">
        <v>3.09</v>
      </c>
      <c r="Y4424">
        <v>1.1100000000000001</v>
      </c>
      <c r="Z4424">
        <v>1</v>
      </c>
      <c r="AA4424" t="s">
        <v>4250</v>
      </c>
      <c r="AB4424">
        <v>0</v>
      </c>
      <c r="AC4424">
        <v>3</v>
      </c>
      <c r="AD4424">
        <v>5.5629761904761903</v>
      </c>
      <c r="AF4424" t="s">
        <v>7949</v>
      </c>
      <c r="AI4424">
        <v>0</v>
      </c>
      <c r="AJ4424">
        <v>0</v>
      </c>
      <c r="AM4424" t="s">
        <v>20019</v>
      </c>
    </row>
    <row r="4425" spans="1:39" x14ac:dyDescent="0.25">
      <c r="A4425" t="s">
        <v>10366</v>
      </c>
      <c r="B4425" t="s">
        <v>4841</v>
      </c>
      <c r="C4425" t="s">
        <v>4842</v>
      </c>
      <c r="D4425">
        <v>138.5</v>
      </c>
      <c r="E4425" t="s">
        <v>4845</v>
      </c>
      <c r="F4425">
        <v>6.86</v>
      </c>
      <c r="I4425" t="s">
        <v>14022</v>
      </c>
      <c r="K4425" t="s">
        <v>6860</v>
      </c>
      <c r="M4425" t="s">
        <v>14977</v>
      </c>
      <c r="N4425">
        <v>8</v>
      </c>
      <c r="O4425" t="s">
        <v>15298</v>
      </c>
      <c r="P4425" t="s">
        <v>18018</v>
      </c>
      <c r="Q4425">
        <v>4</v>
      </c>
      <c r="R4425">
        <v>1</v>
      </c>
      <c r="S4425">
        <v>3.97</v>
      </c>
      <c r="T4425">
        <v>5.97</v>
      </c>
      <c r="U4425">
        <v>412.33</v>
      </c>
      <c r="V4425">
        <v>50.85</v>
      </c>
      <c r="W4425">
        <v>3.92</v>
      </c>
      <c r="Y4425">
        <v>12.56</v>
      </c>
      <c r="Z4425">
        <v>2</v>
      </c>
      <c r="AA4425" t="s">
        <v>4250</v>
      </c>
      <c r="AB4425">
        <v>0</v>
      </c>
      <c r="AC4425">
        <v>0</v>
      </c>
      <c r="AD4425">
        <v>2.4745476190476192</v>
      </c>
      <c r="AF4425" t="s">
        <v>7952</v>
      </c>
      <c r="AI4425">
        <v>0</v>
      </c>
      <c r="AJ4425">
        <v>0</v>
      </c>
      <c r="AM4425" t="s">
        <v>20019</v>
      </c>
    </row>
    <row r="4426" spans="1:39" x14ac:dyDescent="0.25">
      <c r="A4426" t="s">
        <v>10916</v>
      </c>
      <c r="B4426" t="s">
        <v>4841</v>
      </c>
      <c r="C4426" t="s">
        <v>4842</v>
      </c>
      <c r="D4426">
        <v>138.5</v>
      </c>
      <c r="E4426" t="s">
        <v>4845</v>
      </c>
      <c r="F4426">
        <v>6.86</v>
      </c>
      <c r="I4426" t="s">
        <v>14023</v>
      </c>
      <c r="K4426" t="s">
        <v>6860</v>
      </c>
      <c r="L4426" t="s">
        <v>6861</v>
      </c>
      <c r="M4426" t="s">
        <v>15021</v>
      </c>
      <c r="N4426">
        <v>9</v>
      </c>
      <c r="O4426" t="s">
        <v>15359</v>
      </c>
      <c r="P4426" t="s">
        <v>18568</v>
      </c>
      <c r="Q4426">
        <v>5</v>
      </c>
      <c r="R4426">
        <v>1</v>
      </c>
      <c r="S4426">
        <v>4.51</v>
      </c>
      <c r="T4426">
        <v>6.51</v>
      </c>
      <c r="U4426">
        <v>414.3</v>
      </c>
      <c r="V4426">
        <v>60.08</v>
      </c>
      <c r="W4426">
        <v>3.5</v>
      </c>
      <c r="Y4426">
        <v>12.28</v>
      </c>
      <c r="Z4426">
        <v>2</v>
      </c>
      <c r="AA4426" t="s">
        <v>4250</v>
      </c>
      <c r="AB4426">
        <v>0</v>
      </c>
      <c r="AC4426">
        <v>0</v>
      </c>
      <c r="AD4426">
        <v>2.445476190476191</v>
      </c>
      <c r="AF4426" t="s">
        <v>7952</v>
      </c>
      <c r="AI4426">
        <v>0</v>
      </c>
      <c r="AJ4426">
        <v>0</v>
      </c>
      <c r="AM4426" t="s">
        <v>20019</v>
      </c>
    </row>
    <row r="4427" spans="1:39" x14ac:dyDescent="0.25">
      <c r="A4427" t="s">
        <v>10917</v>
      </c>
      <c r="B4427" t="s">
        <v>4841</v>
      </c>
      <c r="C4427" t="s">
        <v>4842</v>
      </c>
      <c r="D4427">
        <v>138.6</v>
      </c>
      <c r="E4427" t="s">
        <v>4845</v>
      </c>
      <c r="F4427">
        <v>6.86</v>
      </c>
      <c r="I4427" t="s">
        <v>14024</v>
      </c>
      <c r="K4427" t="s">
        <v>6860</v>
      </c>
      <c r="M4427" t="s">
        <v>15002</v>
      </c>
      <c r="N4427">
        <v>8</v>
      </c>
      <c r="O4427" t="s">
        <v>15332</v>
      </c>
      <c r="P4427" t="s">
        <v>18569</v>
      </c>
      <c r="Q4427">
        <v>5</v>
      </c>
      <c r="R4427">
        <v>2</v>
      </c>
      <c r="S4427">
        <v>6.68</v>
      </c>
      <c r="T4427">
        <v>7.16</v>
      </c>
      <c r="U4427">
        <v>452.39</v>
      </c>
      <c r="V4427">
        <v>76.819999999999993</v>
      </c>
      <c r="W4427">
        <v>2.48</v>
      </c>
      <c r="Y4427">
        <v>7.88</v>
      </c>
      <c r="Z4427">
        <v>1</v>
      </c>
      <c r="AA4427" t="s">
        <v>4250</v>
      </c>
      <c r="AB4427">
        <v>0</v>
      </c>
      <c r="AC4427">
        <v>4</v>
      </c>
      <c r="AD4427">
        <v>2.840071428571429</v>
      </c>
      <c r="AF4427" t="s">
        <v>7949</v>
      </c>
      <c r="AI4427">
        <v>0</v>
      </c>
      <c r="AJ4427">
        <v>0</v>
      </c>
      <c r="AM4427" t="s">
        <v>20019</v>
      </c>
    </row>
    <row r="4428" spans="1:39" x14ac:dyDescent="0.25">
      <c r="A4428" t="s">
        <v>10918</v>
      </c>
      <c r="B4428" t="s">
        <v>4841</v>
      </c>
      <c r="C4428" t="s">
        <v>4842</v>
      </c>
      <c r="D4428">
        <v>139</v>
      </c>
      <c r="E4428" t="s">
        <v>4845</v>
      </c>
      <c r="F4428">
        <v>6.86</v>
      </c>
      <c r="K4428" t="s">
        <v>6860</v>
      </c>
      <c r="M4428" t="s">
        <v>6865</v>
      </c>
      <c r="N4428">
        <v>8</v>
      </c>
      <c r="O4428" t="s">
        <v>15553</v>
      </c>
      <c r="P4428" t="s">
        <v>18570</v>
      </c>
      <c r="Q4428">
        <v>5</v>
      </c>
      <c r="R4428">
        <v>3</v>
      </c>
      <c r="S4428">
        <v>3.72</v>
      </c>
      <c r="T4428">
        <v>3.76</v>
      </c>
      <c r="U4428">
        <v>477.6</v>
      </c>
      <c r="V4428">
        <v>87.39</v>
      </c>
      <c r="W4428">
        <v>4.4000000000000004</v>
      </c>
      <c r="X4428">
        <v>13.91</v>
      </c>
      <c r="Y4428">
        <v>6.41</v>
      </c>
      <c r="Z4428">
        <v>2</v>
      </c>
      <c r="AA4428" t="s">
        <v>4250</v>
      </c>
      <c r="AB4428">
        <v>0</v>
      </c>
      <c r="AC4428">
        <v>9</v>
      </c>
      <c r="AD4428">
        <v>3.0866666666666669</v>
      </c>
      <c r="AF4428" t="s">
        <v>7949</v>
      </c>
      <c r="AI4428">
        <v>0</v>
      </c>
      <c r="AJ4428">
        <v>0</v>
      </c>
      <c r="AK4428" t="s">
        <v>19966</v>
      </c>
      <c r="AL4428" t="s">
        <v>19966</v>
      </c>
      <c r="AM4428" t="s">
        <v>20019</v>
      </c>
    </row>
    <row r="4429" spans="1:39" x14ac:dyDescent="0.25">
      <c r="A4429" t="s">
        <v>10919</v>
      </c>
      <c r="B4429" t="s">
        <v>4841</v>
      </c>
      <c r="C4429" t="s">
        <v>4842</v>
      </c>
      <c r="D4429">
        <v>139</v>
      </c>
      <c r="E4429" t="s">
        <v>4845</v>
      </c>
      <c r="F4429">
        <v>6.86</v>
      </c>
      <c r="I4429" t="s">
        <v>14025</v>
      </c>
      <c r="K4429" t="s">
        <v>6860</v>
      </c>
      <c r="L4429" t="s">
        <v>6861</v>
      </c>
      <c r="M4429" t="s">
        <v>14987</v>
      </c>
      <c r="N4429">
        <v>9</v>
      </c>
      <c r="O4429" t="s">
        <v>15311</v>
      </c>
      <c r="P4429" t="s">
        <v>18571</v>
      </c>
      <c r="Q4429">
        <v>8</v>
      </c>
      <c r="R4429">
        <v>2</v>
      </c>
      <c r="S4429">
        <v>2.37</v>
      </c>
      <c r="T4429">
        <v>2.37</v>
      </c>
      <c r="U4429">
        <v>430.39</v>
      </c>
      <c r="V4429">
        <v>107.54</v>
      </c>
      <c r="W4429">
        <v>3.11</v>
      </c>
      <c r="Y4429">
        <v>4.88</v>
      </c>
      <c r="Z4429">
        <v>3</v>
      </c>
      <c r="AA4429" t="s">
        <v>4250</v>
      </c>
      <c r="AB4429">
        <v>0</v>
      </c>
      <c r="AC4429">
        <v>5</v>
      </c>
      <c r="AD4429">
        <v>4.2275476190476189</v>
      </c>
      <c r="AF4429" t="s">
        <v>7949</v>
      </c>
      <c r="AI4429">
        <v>0</v>
      </c>
      <c r="AJ4429">
        <v>0</v>
      </c>
      <c r="AM4429" t="s">
        <v>20019</v>
      </c>
    </row>
    <row r="4430" spans="1:39" x14ac:dyDescent="0.25">
      <c r="A4430" t="s">
        <v>10920</v>
      </c>
      <c r="B4430" t="s">
        <v>4841</v>
      </c>
      <c r="C4430" t="s">
        <v>4842</v>
      </c>
      <c r="D4430">
        <v>139</v>
      </c>
      <c r="E4430" t="s">
        <v>4845</v>
      </c>
      <c r="F4430">
        <v>6.86</v>
      </c>
      <c r="K4430" t="s">
        <v>6860</v>
      </c>
      <c r="L4430" t="s">
        <v>6861</v>
      </c>
      <c r="M4430" t="s">
        <v>6865</v>
      </c>
      <c r="N4430">
        <v>9</v>
      </c>
      <c r="O4430" t="s">
        <v>15390</v>
      </c>
      <c r="P4430" t="s">
        <v>18572</v>
      </c>
      <c r="Q4430">
        <v>6</v>
      </c>
      <c r="R4430">
        <v>4</v>
      </c>
      <c r="S4430">
        <v>2.78</v>
      </c>
      <c r="T4430">
        <v>3</v>
      </c>
      <c r="U4430">
        <v>687.84</v>
      </c>
      <c r="V4430">
        <v>136.71</v>
      </c>
      <c r="W4430">
        <v>4.3499999999999996</v>
      </c>
      <c r="X4430">
        <v>13.68</v>
      </c>
      <c r="Y4430">
        <v>7.21</v>
      </c>
      <c r="Z4430">
        <v>4</v>
      </c>
      <c r="AA4430" t="s">
        <v>4250</v>
      </c>
      <c r="AB4430">
        <v>1</v>
      </c>
      <c r="AC4430">
        <v>15</v>
      </c>
      <c r="AD4430">
        <v>2.61</v>
      </c>
      <c r="AF4430" t="s">
        <v>7949</v>
      </c>
      <c r="AI4430">
        <v>0</v>
      </c>
      <c r="AJ4430">
        <v>0</v>
      </c>
      <c r="AK4430" t="s">
        <v>19903</v>
      </c>
      <c r="AL4430" t="s">
        <v>19903</v>
      </c>
      <c r="AM4430" t="s">
        <v>20019</v>
      </c>
    </row>
    <row r="4431" spans="1:39" x14ac:dyDescent="0.25">
      <c r="A4431" t="s">
        <v>10921</v>
      </c>
      <c r="B4431" t="s">
        <v>4841</v>
      </c>
      <c r="C4431" t="s">
        <v>4842</v>
      </c>
      <c r="D4431">
        <v>139</v>
      </c>
      <c r="E4431" t="s">
        <v>4845</v>
      </c>
      <c r="F4431">
        <v>6.86</v>
      </c>
      <c r="I4431" t="s">
        <v>14026</v>
      </c>
      <c r="K4431" t="s">
        <v>6860</v>
      </c>
      <c r="L4431" t="s">
        <v>6861</v>
      </c>
      <c r="M4431" t="s">
        <v>14974</v>
      </c>
      <c r="N4431">
        <v>8</v>
      </c>
      <c r="O4431" t="s">
        <v>15295</v>
      </c>
      <c r="P4431" t="s">
        <v>18573</v>
      </c>
      <c r="Q4431">
        <v>7</v>
      </c>
      <c r="R4431">
        <v>1</v>
      </c>
      <c r="S4431">
        <v>-1.0900000000000001</v>
      </c>
      <c r="T4431">
        <v>-1.0900000000000001</v>
      </c>
      <c r="U4431">
        <v>471.47</v>
      </c>
      <c r="V4431">
        <v>95.51</v>
      </c>
      <c r="W4431">
        <v>4.6100000000000003</v>
      </c>
      <c r="Y4431">
        <v>3.62</v>
      </c>
      <c r="Z4431">
        <v>4</v>
      </c>
      <c r="AA4431" t="s">
        <v>4250</v>
      </c>
      <c r="AB4431">
        <v>0</v>
      </c>
      <c r="AC4431">
        <v>2</v>
      </c>
      <c r="AD4431">
        <v>4.8534523809523797</v>
      </c>
      <c r="AF4431" t="s">
        <v>7949</v>
      </c>
      <c r="AI4431">
        <v>0</v>
      </c>
      <c r="AJ4431">
        <v>0</v>
      </c>
      <c r="AM4431" t="s">
        <v>20019</v>
      </c>
    </row>
    <row r="4432" spans="1:39" x14ac:dyDescent="0.25">
      <c r="A4432" t="s">
        <v>10922</v>
      </c>
      <c r="B4432" t="s">
        <v>4841</v>
      </c>
      <c r="C4432" t="s">
        <v>4842</v>
      </c>
      <c r="D4432">
        <v>139.96</v>
      </c>
      <c r="E4432" t="s">
        <v>4845</v>
      </c>
      <c r="F4432">
        <v>6.85</v>
      </c>
      <c r="K4432" t="s">
        <v>6860</v>
      </c>
      <c r="L4432" t="s">
        <v>6861</v>
      </c>
      <c r="M4432" t="s">
        <v>6891</v>
      </c>
      <c r="N4432">
        <v>9</v>
      </c>
      <c r="O4432" t="s">
        <v>15446</v>
      </c>
      <c r="P4432" t="s">
        <v>18574</v>
      </c>
      <c r="Q4432">
        <v>6</v>
      </c>
      <c r="R4432">
        <v>1</v>
      </c>
      <c r="S4432">
        <v>-0.13</v>
      </c>
      <c r="T4432">
        <v>-0.09</v>
      </c>
      <c r="U4432">
        <v>372.43</v>
      </c>
      <c r="V4432">
        <v>97.36</v>
      </c>
      <c r="W4432">
        <v>2.19</v>
      </c>
      <c r="Y4432">
        <v>6.21</v>
      </c>
      <c r="Z4432">
        <v>3</v>
      </c>
      <c r="AA4432" t="s">
        <v>4250</v>
      </c>
      <c r="AB4432">
        <v>0</v>
      </c>
      <c r="AC4432">
        <v>3</v>
      </c>
      <c r="AD4432">
        <v>5.4992142857142863</v>
      </c>
      <c r="AF4432" t="s">
        <v>7949</v>
      </c>
      <c r="AI4432">
        <v>0</v>
      </c>
      <c r="AJ4432">
        <v>0</v>
      </c>
      <c r="AK4432" t="s">
        <v>19928</v>
      </c>
      <c r="AL4432" t="s">
        <v>19928</v>
      </c>
      <c r="AM4432" t="s">
        <v>20019</v>
      </c>
    </row>
    <row r="4433" spans="1:39" x14ac:dyDescent="0.25">
      <c r="A4433" t="s">
        <v>10080</v>
      </c>
      <c r="B4433" t="s">
        <v>4841</v>
      </c>
      <c r="C4433" t="s">
        <v>4842</v>
      </c>
      <c r="D4433">
        <v>140</v>
      </c>
      <c r="E4433" t="s">
        <v>4845</v>
      </c>
      <c r="F4433">
        <v>6.85</v>
      </c>
      <c r="K4433" t="s">
        <v>6860</v>
      </c>
      <c r="L4433" t="s">
        <v>6861</v>
      </c>
      <c r="M4433" t="s">
        <v>15063</v>
      </c>
      <c r="N4433">
        <v>9</v>
      </c>
      <c r="O4433" t="s">
        <v>15416</v>
      </c>
      <c r="P4433" t="s">
        <v>17732</v>
      </c>
      <c r="Q4433">
        <v>6</v>
      </c>
      <c r="R4433">
        <v>1</v>
      </c>
      <c r="S4433">
        <v>4.08</v>
      </c>
      <c r="T4433">
        <v>4.08</v>
      </c>
      <c r="U4433">
        <v>391.5</v>
      </c>
      <c r="V4433">
        <v>80.63</v>
      </c>
      <c r="W4433">
        <v>3.81</v>
      </c>
      <c r="Y4433">
        <v>2.88</v>
      </c>
      <c r="Z4433">
        <v>2</v>
      </c>
      <c r="AA4433" t="s">
        <v>4250</v>
      </c>
      <c r="AB4433">
        <v>0</v>
      </c>
      <c r="AC4433">
        <v>1</v>
      </c>
      <c r="AD4433">
        <v>4.0683333333333334</v>
      </c>
      <c r="AF4433" t="s">
        <v>7949</v>
      </c>
      <c r="AI4433">
        <v>0</v>
      </c>
      <c r="AJ4433">
        <v>0</v>
      </c>
      <c r="AK4433" t="s">
        <v>19914</v>
      </c>
      <c r="AL4433" t="s">
        <v>19914</v>
      </c>
      <c r="AM4433" t="s">
        <v>20019</v>
      </c>
    </row>
    <row r="4434" spans="1:39" x14ac:dyDescent="0.25">
      <c r="A4434" t="s">
        <v>10923</v>
      </c>
      <c r="B4434" t="s">
        <v>4841</v>
      </c>
      <c r="C4434" t="s">
        <v>4842</v>
      </c>
      <c r="D4434">
        <v>140</v>
      </c>
      <c r="E4434" t="s">
        <v>4845</v>
      </c>
      <c r="F4434">
        <v>6.85</v>
      </c>
      <c r="K4434" t="s">
        <v>6860</v>
      </c>
      <c r="M4434" t="s">
        <v>6865</v>
      </c>
      <c r="N4434">
        <v>8</v>
      </c>
      <c r="O4434" t="s">
        <v>15553</v>
      </c>
      <c r="P4434" t="s">
        <v>18575</v>
      </c>
      <c r="Q4434">
        <v>3</v>
      </c>
      <c r="R4434">
        <v>3</v>
      </c>
      <c r="S4434">
        <v>2.5099999999999998</v>
      </c>
      <c r="T4434">
        <v>2.63</v>
      </c>
      <c r="U4434">
        <v>430.54</v>
      </c>
      <c r="V4434">
        <v>61.36</v>
      </c>
      <c r="W4434">
        <v>3.95</v>
      </c>
      <c r="X4434">
        <v>13.92</v>
      </c>
      <c r="Y4434">
        <v>6.66</v>
      </c>
      <c r="Z4434">
        <v>2</v>
      </c>
      <c r="AA4434" t="s">
        <v>4250</v>
      </c>
      <c r="AB4434">
        <v>0</v>
      </c>
      <c r="AC4434">
        <v>8</v>
      </c>
      <c r="AD4434">
        <v>4.4078095238095241</v>
      </c>
      <c r="AF4434" t="s">
        <v>7949</v>
      </c>
      <c r="AI4434">
        <v>0</v>
      </c>
      <c r="AJ4434">
        <v>0</v>
      </c>
      <c r="AK4434" t="s">
        <v>19966</v>
      </c>
      <c r="AL4434" t="s">
        <v>19966</v>
      </c>
      <c r="AM4434" t="s">
        <v>20019</v>
      </c>
    </row>
    <row r="4435" spans="1:39" x14ac:dyDescent="0.25">
      <c r="A4435" t="s">
        <v>10923</v>
      </c>
      <c r="B4435" t="s">
        <v>4841</v>
      </c>
      <c r="C4435" t="s">
        <v>4842</v>
      </c>
      <c r="D4435">
        <v>140</v>
      </c>
      <c r="E4435" t="s">
        <v>4845</v>
      </c>
      <c r="F4435">
        <v>6.85</v>
      </c>
      <c r="K4435" t="s">
        <v>6860</v>
      </c>
      <c r="M4435" t="s">
        <v>15175</v>
      </c>
      <c r="N4435">
        <v>8</v>
      </c>
      <c r="O4435" t="s">
        <v>15558</v>
      </c>
      <c r="P4435" t="s">
        <v>18575</v>
      </c>
      <c r="Q4435">
        <v>3</v>
      </c>
      <c r="R4435">
        <v>3</v>
      </c>
      <c r="S4435">
        <v>2.5099999999999998</v>
      </c>
      <c r="T4435">
        <v>2.63</v>
      </c>
      <c r="U4435">
        <v>430.54</v>
      </c>
      <c r="V4435">
        <v>61.36</v>
      </c>
      <c r="W4435">
        <v>3.95</v>
      </c>
      <c r="X4435">
        <v>13.92</v>
      </c>
      <c r="Y4435">
        <v>6.66</v>
      </c>
      <c r="Z4435">
        <v>2</v>
      </c>
      <c r="AA4435" t="s">
        <v>4250</v>
      </c>
      <c r="AB4435">
        <v>0</v>
      </c>
      <c r="AC4435">
        <v>8</v>
      </c>
      <c r="AD4435">
        <v>4.4078095238095241</v>
      </c>
      <c r="AF4435" t="s">
        <v>7949</v>
      </c>
      <c r="AI4435">
        <v>0</v>
      </c>
      <c r="AJ4435">
        <v>0</v>
      </c>
      <c r="AK4435" t="s">
        <v>19971</v>
      </c>
      <c r="AL4435" t="s">
        <v>19971</v>
      </c>
      <c r="AM4435" t="s">
        <v>20019</v>
      </c>
    </row>
    <row r="4436" spans="1:39" x14ac:dyDescent="0.25">
      <c r="A4436" t="s">
        <v>10924</v>
      </c>
      <c r="B4436" t="s">
        <v>4841</v>
      </c>
      <c r="C4436" t="s">
        <v>4842</v>
      </c>
      <c r="D4436">
        <v>140</v>
      </c>
      <c r="E4436" t="s">
        <v>4845</v>
      </c>
      <c r="F4436">
        <v>6.85</v>
      </c>
      <c r="K4436" t="s">
        <v>6860</v>
      </c>
      <c r="M4436" t="s">
        <v>15010</v>
      </c>
      <c r="N4436">
        <v>8</v>
      </c>
      <c r="O4436" t="s">
        <v>15343</v>
      </c>
      <c r="P4436" t="s">
        <v>18576</v>
      </c>
      <c r="Q4436">
        <v>6</v>
      </c>
      <c r="R4436">
        <v>4</v>
      </c>
      <c r="S4436">
        <v>-0.57999999999999996</v>
      </c>
      <c r="T4436">
        <v>1.33</v>
      </c>
      <c r="U4436">
        <v>511.09</v>
      </c>
      <c r="V4436">
        <v>110.77</v>
      </c>
      <c r="W4436">
        <v>1.97</v>
      </c>
      <c r="Y4436">
        <v>9.15</v>
      </c>
      <c r="Z4436">
        <v>2</v>
      </c>
      <c r="AA4436" t="s">
        <v>4250</v>
      </c>
      <c r="AB4436">
        <v>0</v>
      </c>
      <c r="AC4436">
        <v>10</v>
      </c>
      <c r="AD4436">
        <v>2.7326666666666668</v>
      </c>
      <c r="AF4436" t="s">
        <v>7952</v>
      </c>
      <c r="AI4436">
        <v>0</v>
      </c>
      <c r="AJ4436">
        <v>0</v>
      </c>
      <c r="AK4436" t="s">
        <v>19876</v>
      </c>
      <c r="AL4436" t="s">
        <v>19876</v>
      </c>
      <c r="AM4436" t="s">
        <v>20019</v>
      </c>
    </row>
    <row r="4437" spans="1:39" x14ac:dyDescent="0.25">
      <c r="A4437" t="s">
        <v>10925</v>
      </c>
      <c r="B4437" t="s">
        <v>4841</v>
      </c>
      <c r="C4437" t="s">
        <v>4842</v>
      </c>
      <c r="D4437">
        <v>140</v>
      </c>
      <c r="E4437" t="s">
        <v>4845</v>
      </c>
      <c r="F4437">
        <v>6.85</v>
      </c>
      <c r="K4437" t="s">
        <v>6860</v>
      </c>
      <c r="M4437" t="s">
        <v>15085</v>
      </c>
      <c r="N4437">
        <v>8</v>
      </c>
      <c r="O4437" t="s">
        <v>15441</v>
      </c>
      <c r="P4437" t="s">
        <v>18577</v>
      </c>
      <c r="Q4437">
        <v>5</v>
      </c>
      <c r="R4437">
        <v>4</v>
      </c>
      <c r="S4437">
        <v>2.2599999999999998</v>
      </c>
      <c r="T4437">
        <v>3.22</v>
      </c>
      <c r="U4437">
        <v>503.63</v>
      </c>
      <c r="V4437">
        <v>82.62</v>
      </c>
      <c r="W4437">
        <v>3.51</v>
      </c>
      <c r="X4437">
        <v>13.89</v>
      </c>
      <c r="Y4437">
        <v>8.43</v>
      </c>
      <c r="Z4437">
        <v>2</v>
      </c>
      <c r="AA4437" t="s">
        <v>4250</v>
      </c>
      <c r="AB4437">
        <v>1</v>
      </c>
      <c r="AC4437">
        <v>9</v>
      </c>
      <c r="AD4437">
        <v>3.5449999999999999</v>
      </c>
      <c r="AF4437" t="s">
        <v>7949</v>
      </c>
      <c r="AI4437">
        <v>0</v>
      </c>
      <c r="AJ4437">
        <v>0</v>
      </c>
      <c r="AK4437" t="s">
        <v>19925</v>
      </c>
      <c r="AL4437" t="s">
        <v>19925</v>
      </c>
      <c r="AM4437" t="s">
        <v>20019</v>
      </c>
    </row>
    <row r="4438" spans="1:39" x14ac:dyDescent="0.25">
      <c r="A4438" t="s">
        <v>10922</v>
      </c>
      <c r="B4438" t="s">
        <v>4841</v>
      </c>
      <c r="C4438" t="s">
        <v>4842</v>
      </c>
      <c r="D4438">
        <v>140</v>
      </c>
      <c r="E4438" t="s">
        <v>4845</v>
      </c>
      <c r="F4438">
        <v>6.85</v>
      </c>
      <c r="K4438" t="s">
        <v>6860</v>
      </c>
      <c r="L4438" t="s">
        <v>6861</v>
      </c>
      <c r="M4438" t="s">
        <v>15038</v>
      </c>
      <c r="N4438">
        <v>9</v>
      </c>
      <c r="O4438" t="s">
        <v>15447</v>
      </c>
      <c r="P4438" t="s">
        <v>18574</v>
      </c>
      <c r="Q4438">
        <v>6</v>
      </c>
      <c r="R4438">
        <v>1</v>
      </c>
      <c r="S4438">
        <v>-0.13</v>
      </c>
      <c r="T4438">
        <v>-0.09</v>
      </c>
      <c r="U4438">
        <v>372.43</v>
      </c>
      <c r="V4438">
        <v>97.36</v>
      </c>
      <c r="W4438">
        <v>2.19</v>
      </c>
      <c r="Y4438">
        <v>6.21</v>
      </c>
      <c r="Z4438">
        <v>3</v>
      </c>
      <c r="AA4438" t="s">
        <v>4250</v>
      </c>
      <c r="AB4438">
        <v>0</v>
      </c>
      <c r="AC4438">
        <v>3</v>
      </c>
      <c r="AD4438">
        <v>5.4992142857142863</v>
      </c>
      <c r="AF4438" t="s">
        <v>7949</v>
      </c>
      <c r="AI4438">
        <v>0</v>
      </c>
      <c r="AJ4438">
        <v>0</v>
      </c>
      <c r="AK4438" t="s">
        <v>19929</v>
      </c>
      <c r="AL4438" t="s">
        <v>19929</v>
      </c>
      <c r="AM4438" t="s">
        <v>20019</v>
      </c>
    </row>
    <row r="4439" spans="1:39" x14ac:dyDescent="0.25">
      <c r="A4439" t="s">
        <v>8184</v>
      </c>
      <c r="B4439" t="s">
        <v>4841</v>
      </c>
      <c r="C4439" t="s">
        <v>4842</v>
      </c>
      <c r="D4439">
        <v>140</v>
      </c>
      <c r="E4439" t="s">
        <v>4845</v>
      </c>
      <c r="F4439">
        <v>6.85</v>
      </c>
      <c r="K4439" t="s">
        <v>6860</v>
      </c>
      <c r="M4439" t="s">
        <v>14973</v>
      </c>
      <c r="N4439">
        <v>8</v>
      </c>
      <c r="O4439" t="s">
        <v>15434</v>
      </c>
      <c r="P4439" t="s">
        <v>15837</v>
      </c>
      <c r="Q4439">
        <v>6</v>
      </c>
      <c r="R4439">
        <v>1</v>
      </c>
      <c r="S4439">
        <v>0.27</v>
      </c>
      <c r="T4439">
        <v>0.34</v>
      </c>
      <c r="U4439">
        <v>363.45</v>
      </c>
      <c r="V4439">
        <v>84.47</v>
      </c>
      <c r="W4439">
        <v>2.54</v>
      </c>
      <c r="Y4439">
        <v>6.68</v>
      </c>
      <c r="Z4439">
        <v>3</v>
      </c>
      <c r="AA4439" t="s">
        <v>4250</v>
      </c>
      <c r="AB4439">
        <v>0</v>
      </c>
      <c r="AC4439">
        <v>3</v>
      </c>
      <c r="AD4439">
        <v>5.8086904761904758</v>
      </c>
      <c r="AF4439" t="s">
        <v>7949</v>
      </c>
      <c r="AI4439">
        <v>0</v>
      </c>
      <c r="AJ4439">
        <v>0</v>
      </c>
      <c r="AK4439" t="s">
        <v>19834</v>
      </c>
      <c r="AL4439" t="s">
        <v>19834</v>
      </c>
      <c r="AM4439" t="s">
        <v>20019</v>
      </c>
    </row>
    <row r="4440" spans="1:39" x14ac:dyDescent="0.25">
      <c r="A4440" t="s">
        <v>10926</v>
      </c>
      <c r="B4440" t="s">
        <v>4841</v>
      </c>
      <c r="C4440" t="s">
        <v>4842</v>
      </c>
      <c r="D4440">
        <v>140</v>
      </c>
      <c r="E4440" t="s">
        <v>4845</v>
      </c>
      <c r="F4440">
        <v>6.85</v>
      </c>
      <c r="K4440" t="s">
        <v>6860</v>
      </c>
      <c r="L4440" t="s">
        <v>6861</v>
      </c>
      <c r="M4440" t="s">
        <v>15012</v>
      </c>
      <c r="N4440">
        <v>9</v>
      </c>
      <c r="O4440" t="s">
        <v>15348</v>
      </c>
      <c r="P4440" t="s">
        <v>18578</v>
      </c>
      <c r="Q4440">
        <v>5</v>
      </c>
      <c r="R4440">
        <v>3</v>
      </c>
      <c r="S4440">
        <v>4.3499999999999996</v>
      </c>
      <c r="T4440">
        <v>4.3899999999999997</v>
      </c>
      <c r="U4440">
        <v>495.48</v>
      </c>
      <c r="V4440">
        <v>92.42</v>
      </c>
      <c r="W4440">
        <v>3.44</v>
      </c>
      <c r="X4440">
        <v>13.5</v>
      </c>
      <c r="Y4440">
        <v>6.48</v>
      </c>
      <c r="Z4440">
        <v>2</v>
      </c>
      <c r="AA4440" t="s">
        <v>4250</v>
      </c>
      <c r="AB4440">
        <v>0</v>
      </c>
      <c r="AC4440">
        <v>5</v>
      </c>
      <c r="AD4440">
        <v>2.423285714285714</v>
      </c>
      <c r="AF4440" t="s">
        <v>7949</v>
      </c>
      <c r="AI4440">
        <v>0</v>
      </c>
      <c r="AJ4440">
        <v>0</v>
      </c>
      <c r="AK4440" t="s">
        <v>19881</v>
      </c>
      <c r="AL4440" t="s">
        <v>19881</v>
      </c>
      <c r="AM4440" t="s">
        <v>20019</v>
      </c>
    </row>
    <row r="4441" spans="1:39" x14ac:dyDescent="0.25">
      <c r="A4441" t="s">
        <v>10927</v>
      </c>
      <c r="B4441" t="s">
        <v>4841</v>
      </c>
      <c r="C4441" t="s">
        <v>4842</v>
      </c>
      <c r="D4441">
        <v>140</v>
      </c>
      <c r="E4441" t="s">
        <v>4845</v>
      </c>
      <c r="F4441">
        <v>6.85</v>
      </c>
      <c r="K4441" t="s">
        <v>6860</v>
      </c>
      <c r="L4441" t="s">
        <v>6861</v>
      </c>
      <c r="M4441" t="s">
        <v>15012</v>
      </c>
      <c r="N4441">
        <v>9</v>
      </c>
      <c r="O4441" t="s">
        <v>15348</v>
      </c>
      <c r="P4441" t="s">
        <v>18579</v>
      </c>
      <c r="Q4441">
        <v>5</v>
      </c>
      <c r="R4441">
        <v>3</v>
      </c>
      <c r="S4441">
        <v>5.12</v>
      </c>
      <c r="T4441">
        <v>5.17</v>
      </c>
      <c r="U4441">
        <v>564.71</v>
      </c>
      <c r="V4441">
        <v>78.430000000000007</v>
      </c>
      <c r="W4441">
        <v>5.0999999999999996</v>
      </c>
      <c r="X4441">
        <v>13.48</v>
      </c>
      <c r="Y4441">
        <v>6.47</v>
      </c>
      <c r="Z4441">
        <v>2</v>
      </c>
      <c r="AA4441" t="s">
        <v>4250</v>
      </c>
      <c r="AB4441">
        <v>2</v>
      </c>
      <c r="AC4441">
        <v>5</v>
      </c>
      <c r="AD4441">
        <v>2.166666666666667</v>
      </c>
      <c r="AF4441" t="s">
        <v>7949</v>
      </c>
      <c r="AI4441">
        <v>0</v>
      </c>
      <c r="AJ4441">
        <v>0</v>
      </c>
      <c r="AK4441" t="s">
        <v>19881</v>
      </c>
      <c r="AL4441" t="s">
        <v>19881</v>
      </c>
      <c r="AM4441" t="s">
        <v>20019</v>
      </c>
    </row>
    <row r="4442" spans="1:39" x14ac:dyDescent="0.25">
      <c r="A4442" t="s">
        <v>10928</v>
      </c>
      <c r="B4442" t="s">
        <v>4841</v>
      </c>
      <c r="C4442" t="s">
        <v>4842</v>
      </c>
      <c r="D4442">
        <v>140</v>
      </c>
      <c r="E4442" t="s">
        <v>4845</v>
      </c>
      <c r="F4442">
        <v>6.85</v>
      </c>
      <c r="K4442" t="s">
        <v>6860</v>
      </c>
      <c r="L4442" t="s">
        <v>6861</v>
      </c>
      <c r="M4442" t="s">
        <v>15165</v>
      </c>
      <c r="N4442">
        <v>9</v>
      </c>
      <c r="O4442" t="s">
        <v>15546</v>
      </c>
      <c r="P4442" t="s">
        <v>18580</v>
      </c>
      <c r="Q4442">
        <v>4</v>
      </c>
      <c r="R4442">
        <v>2</v>
      </c>
      <c r="S4442">
        <v>3.38</v>
      </c>
      <c r="T4442">
        <v>3.44</v>
      </c>
      <c r="U4442">
        <v>336.39</v>
      </c>
      <c r="V4442">
        <v>66.760000000000005</v>
      </c>
      <c r="W4442">
        <v>4.45</v>
      </c>
      <c r="X4442">
        <v>8.35</v>
      </c>
      <c r="Y4442">
        <v>0</v>
      </c>
      <c r="Z4442">
        <v>2</v>
      </c>
      <c r="AA4442" t="s">
        <v>4250</v>
      </c>
      <c r="AB4442">
        <v>0</v>
      </c>
      <c r="AC4442">
        <v>6</v>
      </c>
      <c r="AD4442">
        <v>4.59</v>
      </c>
      <c r="AF4442" t="s">
        <v>7949</v>
      </c>
      <c r="AI4442">
        <v>0</v>
      </c>
      <c r="AJ4442">
        <v>0</v>
      </c>
      <c r="AK4442" t="s">
        <v>19964</v>
      </c>
      <c r="AL4442" t="s">
        <v>19964</v>
      </c>
      <c r="AM4442" t="s">
        <v>20019</v>
      </c>
    </row>
    <row r="4443" spans="1:39" x14ac:dyDescent="0.25">
      <c r="A4443" t="s">
        <v>10929</v>
      </c>
      <c r="B4443" t="s">
        <v>4841</v>
      </c>
      <c r="C4443" t="s">
        <v>4842</v>
      </c>
      <c r="D4443">
        <v>140</v>
      </c>
      <c r="E4443" t="s">
        <v>4845</v>
      </c>
      <c r="F4443">
        <v>6.85</v>
      </c>
      <c r="I4443" t="s">
        <v>14027</v>
      </c>
      <c r="K4443" t="s">
        <v>6860</v>
      </c>
      <c r="L4443" t="s">
        <v>6861</v>
      </c>
      <c r="M4443" t="s">
        <v>15100</v>
      </c>
      <c r="N4443">
        <v>8</v>
      </c>
      <c r="O4443" t="s">
        <v>15463</v>
      </c>
      <c r="P4443" t="s">
        <v>18581</v>
      </c>
      <c r="Q4443">
        <v>7</v>
      </c>
      <c r="R4443">
        <v>3</v>
      </c>
      <c r="S4443">
        <v>1.45</v>
      </c>
      <c r="T4443">
        <v>1.45</v>
      </c>
      <c r="U4443">
        <v>430.34</v>
      </c>
      <c r="V4443">
        <v>128.51</v>
      </c>
      <c r="W4443">
        <v>2.58</v>
      </c>
      <c r="X4443">
        <v>9.23</v>
      </c>
      <c r="Y4443">
        <v>1.64</v>
      </c>
      <c r="Z4443">
        <v>2</v>
      </c>
      <c r="AA4443" t="s">
        <v>4250</v>
      </c>
      <c r="AB4443">
        <v>0</v>
      </c>
      <c r="AC4443">
        <v>4</v>
      </c>
      <c r="AD4443">
        <v>3.6642380952380962</v>
      </c>
      <c r="AF4443" t="s">
        <v>7949</v>
      </c>
      <c r="AI4443">
        <v>0</v>
      </c>
      <c r="AJ4443">
        <v>0</v>
      </c>
      <c r="AM4443" t="s">
        <v>20019</v>
      </c>
    </row>
    <row r="4444" spans="1:39" x14ac:dyDescent="0.25">
      <c r="A4444" t="s">
        <v>6023</v>
      </c>
      <c r="B4444" t="s">
        <v>4841</v>
      </c>
      <c r="C4444" t="s">
        <v>4842</v>
      </c>
      <c r="D4444">
        <v>140</v>
      </c>
      <c r="E4444" t="s">
        <v>4845</v>
      </c>
      <c r="F4444">
        <v>6.85</v>
      </c>
      <c r="I4444" t="s">
        <v>14028</v>
      </c>
      <c r="K4444" t="s">
        <v>6860</v>
      </c>
      <c r="L4444" t="s">
        <v>6861</v>
      </c>
      <c r="M4444" t="s">
        <v>14955</v>
      </c>
      <c r="N4444">
        <v>8</v>
      </c>
      <c r="O4444" t="s">
        <v>15276</v>
      </c>
      <c r="P4444" t="s">
        <v>7749</v>
      </c>
      <c r="Q4444">
        <v>5</v>
      </c>
      <c r="R4444">
        <v>1</v>
      </c>
      <c r="S4444">
        <v>2.72</v>
      </c>
      <c r="T4444">
        <v>2.78</v>
      </c>
      <c r="U4444">
        <v>345.4</v>
      </c>
      <c r="V4444">
        <v>69.73</v>
      </c>
      <c r="W4444">
        <v>2.83</v>
      </c>
      <c r="Y4444">
        <v>6.6</v>
      </c>
      <c r="Z4444">
        <v>2</v>
      </c>
      <c r="AA4444" t="s">
        <v>4250</v>
      </c>
      <c r="AB4444">
        <v>0</v>
      </c>
      <c r="AC4444">
        <v>1</v>
      </c>
      <c r="AD4444">
        <v>5.4733333333333327</v>
      </c>
      <c r="AF4444" t="s">
        <v>7949</v>
      </c>
      <c r="AI4444">
        <v>0</v>
      </c>
      <c r="AJ4444">
        <v>0</v>
      </c>
      <c r="AM4444" t="s">
        <v>20019</v>
      </c>
    </row>
    <row r="4445" spans="1:39" x14ac:dyDescent="0.25">
      <c r="A4445" t="s">
        <v>10930</v>
      </c>
      <c r="B4445" t="s">
        <v>4841</v>
      </c>
      <c r="C4445" t="s">
        <v>4842</v>
      </c>
      <c r="D4445">
        <v>140</v>
      </c>
      <c r="E4445" t="s">
        <v>4845</v>
      </c>
      <c r="F4445">
        <v>6.85</v>
      </c>
      <c r="K4445" t="s">
        <v>6860</v>
      </c>
      <c r="M4445" t="s">
        <v>15173</v>
      </c>
      <c r="N4445">
        <v>8</v>
      </c>
      <c r="O4445" t="s">
        <v>15555</v>
      </c>
      <c r="P4445" t="s">
        <v>18582</v>
      </c>
      <c r="Q4445">
        <v>13</v>
      </c>
      <c r="R4445">
        <v>12</v>
      </c>
      <c r="S4445">
        <v>-3.94</v>
      </c>
      <c r="T4445">
        <v>0.56999999999999995</v>
      </c>
      <c r="U4445">
        <v>995.21</v>
      </c>
      <c r="V4445">
        <v>361.85</v>
      </c>
      <c r="W4445">
        <v>0.04</v>
      </c>
      <c r="X4445">
        <v>3.48</v>
      </c>
      <c r="Y4445">
        <v>8.7200000000000006</v>
      </c>
      <c r="Z4445">
        <v>1</v>
      </c>
      <c r="AA4445" t="s">
        <v>4250</v>
      </c>
      <c r="AB4445">
        <v>3</v>
      </c>
      <c r="AC4445">
        <v>33</v>
      </c>
      <c r="AD4445">
        <v>2.64</v>
      </c>
      <c r="AF4445" t="s">
        <v>7950</v>
      </c>
      <c r="AI4445">
        <v>0</v>
      </c>
      <c r="AJ4445">
        <v>0</v>
      </c>
      <c r="AK4445" t="s">
        <v>19968</v>
      </c>
      <c r="AL4445" t="s">
        <v>19968</v>
      </c>
      <c r="AM4445" t="s">
        <v>20019</v>
      </c>
    </row>
    <row r="4446" spans="1:39" x14ac:dyDescent="0.25">
      <c r="A4446" t="s">
        <v>10931</v>
      </c>
      <c r="B4446" t="s">
        <v>4841</v>
      </c>
      <c r="C4446" t="s">
        <v>4842</v>
      </c>
      <c r="D4446">
        <v>140</v>
      </c>
      <c r="E4446" t="s">
        <v>4845</v>
      </c>
      <c r="F4446">
        <v>6.85</v>
      </c>
      <c r="K4446" t="s">
        <v>6860</v>
      </c>
      <c r="M4446" t="s">
        <v>15173</v>
      </c>
      <c r="N4446">
        <v>8</v>
      </c>
      <c r="O4446" t="s">
        <v>15555</v>
      </c>
      <c r="P4446" t="s">
        <v>18583</v>
      </c>
      <c r="Q4446">
        <v>8</v>
      </c>
      <c r="R4446">
        <v>7</v>
      </c>
      <c r="S4446">
        <v>0.78</v>
      </c>
      <c r="T4446">
        <v>3.67</v>
      </c>
      <c r="U4446">
        <v>741.95</v>
      </c>
      <c r="V4446">
        <v>203.03</v>
      </c>
      <c r="W4446">
        <v>2.8</v>
      </c>
      <c r="X4446">
        <v>4.17</v>
      </c>
      <c r="Y4446">
        <v>0</v>
      </c>
      <c r="Z4446">
        <v>2</v>
      </c>
      <c r="AA4446" t="s">
        <v>4250</v>
      </c>
      <c r="AB4446">
        <v>2</v>
      </c>
      <c r="AC4446">
        <v>22</v>
      </c>
      <c r="AD4446">
        <v>2.665</v>
      </c>
      <c r="AF4446" t="s">
        <v>7951</v>
      </c>
      <c r="AI4446">
        <v>0</v>
      </c>
      <c r="AJ4446">
        <v>0</v>
      </c>
      <c r="AK4446" t="s">
        <v>19968</v>
      </c>
      <c r="AL4446" t="s">
        <v>19968</v>
      </c>
      <c r="AM4446" t="s">
        <v>20019</v>
      </c>
    </row>
    <row r="4447" spans="1:39" x14ac:dyDescent="0.25">
      <c r="A4447" t="s">
        <v>10932</v>
      </c>
      <c r="B4447" t="s">
        <v>4841</v>
      </c>
      <c r="C4447" t="s">
        <v>4842</v>
      </c>
      <c r="D4447">
        <v>140</v>
      </c>
      <c r="E4447" t="s">
        <v>4845</v>
      </c>
      <c r="F4447">
        <v>6.85</v>
      </c>
      <c r="K4447" t="s">
        <v>6860</v>
      </c>
      <c r="M4447" t="s">
        <v>14973</v>
      </c>
      <c r="N4447">
        <v>8</v>
      </c>
      <c r="O4447" t="s">
        <v>15611</v>
      </c>
      <c r="P4447" t="s">
        <v>18584</v>
      </c>
      <c r="Q4447">
        <v>4</v>
      </c>
      <c r="R4447">
        <v>4</v>
      </c>
      <c r="S4447">
        <v>3.3</v>
      </c>
      <c r="T4447">
        <v>3.3</v>
      </c>
      <c r="U4447">
        <v>525.07000000000005</v>
      </c>
      <c r="V4447">
        <v>116.81</v>
      </c>
      <c r="W4447">
        <v>4.2300000000000004</v>
      </c>
      <c r="Y4447">
        <v>5.23</v>
      </c>
      <c r="Z4447">
        <v>3</v>
      </c>
      <c r="AA4447" t="s">
        <v>4250</v>
      </c>
      <c r="AB4447">
        <v>1</v>
      </c>
      <c r="AC4447">
        <v>10</v>
      </c>
      <c r="AD4447">
        <v>2.3063333333333329</v>
      </c>
      <c r="AF4447" t="s">
        <v>7949</v>
      </c>
      <c r="AI4447">
        <v>0</v>
      </c>
      <c r="AJ4447">
        <v>0</v>
      </c>
      <c r="AK4447" t="s">
        <v>19996</v>
      </c>
      <c r="AL4447" t="s">
        <v>19996</v>
      </c>
      <c r="AM4447" t="s">
        <v>20019</v>
      </c>
    </row>
    <row r="4448" spans="1:39" x14ac:dyDescent="0.25">
      <c r="A4448" t="s">
        <v>10933</v>
      </c>
      <c r="B4448" t="s">
        <v>4841</v>
      </c>
      <c r="C4448" t="s">
        <v>4842</v>
      </c>
      <c r="D4448">
        <v>140</v>
      </c>
      <c r="E4448" t="s">
        <v>4845</v>
      </c>
      <c r="F4448">
        <v>6.85</v>
      </c>
      <c r="K4448" t="s">
        <v>6860</v>
      </c>
      <c r="L4448" t="s">
        <v>6861</v>
      </c>
      <c r="M4448" t="s">
        <v>6887</v>
      </c>
      <c r="N4448">
        <v>9</v>
      </c>
      <c r="O4448" t="s">
        <v>15327</v>
      </c>
      <c r="P4448" t="s">
        <v>18585</v>
      </c>
      <c r="Q4448">
        <v>9</v>
      </c>
      <c r="R4448">
        <v>4</v>
      </c>
      <c r="S4448">
        <v>2.56</v>
      </c>
      <c r="T4448">
        <v>4.54</v>
      </c>
      <c r="U4448">
        <v>618.65</v>
      </c>
      <c r="V4448">
        <v>175.32</v>
      </c>
      <c r="W4448">
        <v>2.77</v>
      </c>
      <c r="X4448">
        <v>4.26</v>
      </c>
      <c r="Y4448">
        <v>0.6</v>
      </c>
      <c r="Z4448">
        <v>5</v>
      </c>
      <c r="AA4448" t="s">
        <v>4250</v>
      </c>
      <c r="AB4448">
        <v>1</v>
      </c>
      <c r="AC4448">
        <v>10</v>
      </c>
      <c r="AD4448">
        <v>1.95</v>
      </c>
      <c r="AF4448" t="s">
        <v>7951</v>
      </c>
      <c r="AI4448">
        <v>0</v>
      </c>
      <c r="AJ4448">
        <v>0</v>
      </c>
      <c r="AK4448" t="s">
        <v>19868</v>
      </c>
      <c r="AL4448" t="s">
        <v>19868</v>
      </c>
      <c r="AM4448" t="s">
        <v>20019</v>
      </c>
    </row>
    <row r="4449" spans="1:39" x14ac:dyDescent="0.25">
      <c r="A4449" t="s">
        <v>10933</v>
      </c>
      <c r="B4449" t="s">
        <v>4841</v>
      </c>
      <c r="C4449" t="s">
        <v>4842</v>
      </c>
      <c r="D4449">
        <v>140</v>
      </c>
      <c r="E4449" t="s">
        <v>4845</v>
      </c>
      <c r="F4449">
        <v>6.85</v>
      </c>
      <c r="K4449" t="s">
        <v>6860</v>
      </c>
      <c r="L4449" t="s">
        <v>6861</v>
      </c>
      <c r="M4449" t="s">
        <v>15086</v>
      </c>
      <c r="N4449">
        <v>9</v>
      </c>
      <c r="O4449" t="s">
        <v>15442</v>
      </c>
      <c r="P4449" t="s">
        <v>18585</v>
      </c>
      <c r="Q4449">
        <v>9</v>
      </c>
      <c r="R4449">
        <v>4</v>
      </c>
      <c r="S4449">
        <v>2.56</v>
      </c>
      <c r="T4449">
        <v>4.54</v>
      </c>
      <c r="U4449">
        <v>618.65</v>
      </c>
      <c r="V4449">
        <v>175.32</v>
      </c>
      <c r="W4449">
        <v>2.77</v>
      </c>
      <c r="X4449">
        <v>4.26</v>
      </c>
      <c r="Y4449">
        <v>0.6</v>
      </c>
      <c r="Z4449">
        <v>5</v>
      </c>
      <c r="AA4449" t="s">
        <v>4250</v>
      </c>
      <c r="AB4449">
        <v>1</v>
      </c>
      <c r="AC4449">
        <v>10</v>
      </c>
      <c r="AD4449">
        <v>1.95</v>
      </c>
      <c r="AF4449" t="s">
        <v>7951</v>
      </c>
      <c r="AI4449">
        <v>0</v>
      </c>
      <c r="AJ4449">
        <v>0</v>
      </c>
      <c r="AK4449" t="s">
        <v>19926</v>
      </c>
      <c r="AL4449" t="s">
        <v>19926</v>
      </c>
      <c r="AM4449" t="s">
        <v>20019</v>
      </c>
    </row>
    <row r="4450" spans="1:39" x14ac:dyDescent="0.25">
      <c r="A4450" t="s">
        <v>10934</v>
      </c>
      <c r="B4450" t="s">
        <v>4841</v>
      </c>
      <c r="C4450" t="s">
        <v>4842</v>
      </c>
      <c r="D4450">
        <v>140</v>
      </c>
      <c r="E4450" t="s">
        <v>4845</v>
      </c>
      <c r="F4450">
        <v>6.85</v>
      </c>
      <c r="K4450" t="s">
        <v>6860</v>
      </c>
      <c r="M4450" t="s">
        <v>6865</v>
      </c>
      <c r="N4450">
        <v>8</v>
      </c>
      <c r="O4450" t="s">
        <v>15317</v>
      </c>
      <c r="P4450" t="s">
        <v>18586</v>
      </c>
      <c r="Q4450">
        <v>5</v>
      </c>
      <c r="R4450">
        <v>3</v>
      </c>
      <c r="S4450">
        <v>3.1</v>
      </c>
      <c r="T4450">
        <v>3.1</v>
      </c>
      <c r="U4450">
        <v>528.6</v>
      </c>
      <c r="V4450">
        <v>101.98</v>
      </c>
      <c r="W4450">
        <v>1.96</v>
      </c>
      <c r="X4450">
        <v>13.16</v>
      </c>
      <c r="Y4450">
        <v>5.38</v>
      </c>
      <c r="Z4450">
        <v>2</v>
      </c>
      <c r="AA4450" t="s">
        <v>4250</v>
      </c>
      <c r="AB4450">
        <v>1</v>
      </c>
      <c r="AC4450">
        <v>11</v>
      </c>
      <c r="AD4450">
        <v>3.1673333333333331</v>
      </c>
      <c r="AF4450" t="s">
        <v>7949</v>
      </c>
      <c r="AI4450">
        <v>0</v>
      </c>
      <c r="AJ4450">
        <v>0</v>
      </c>
      <c r="AK4450" t="s">
        <v>19863</v>
      </c>
      <c r="AL4450" t="s">
        <v>19863</v>
      </c>
      <c r="AM4450" t="s">
        <v>20019</v>
      </c>
    </row>
    <row r="4451" spans="1:39" x14ac:dyDescent="0.25">
      <c r="A4451" t="s">
        <v>8466</v>
      </c>
      <c r="B4451" t="s">
        <v>4841</v>
      </c>
      <c r="C4451" t="s">
        <v>4842</v>
      </c>
      <c r="D4451">
        <v>140</v>
      </c>
      <c r="E4451" t="s">
        <v>4845</v>
      </c>
      <c r="F4451">
        <v>6.85</v>
      </c>
      <c r="K4451" t="s">
        <v>6860</v>
      </c>
      <c r="M4451" t="s">
        <v>15182</v>
      </c>
      <c r="N4451">
        <v>8</v>
      </c>
      <c r="O4451" t="s">
        <v>15568</v>
      </c>
      <c r="P4451" t="s">
        <v>16119</v>
      </c>
      <c r="Q4451">
        <v>7</v>
      </c>
      <c r="R4451">
        <v>3</v>
      </c>
      <c r="S4451">
        <v>2.44</v>
      </c>
      <c r="T4451">
        <v>2.4500000000000002</v>
      </c>
      <c r="U4451">
        <v>621.69000000000005</v>
      </c>
      <c r="V4451">
        <v>124.1</v>
      </c>
      <c r="W4451">
        <v>2.31</v>
      </c>
      <c r="X4451">
        <v>12.91</v>
      </c>
      <c r="Y4451">
        <v>6.8</v>
      </c>
      <c r="Z4451">
        <v>3</v>
      </c>
      <c r="AA4451" t="s">
        <v>4250</v>
      </c>
      <c r="AB4451">
        <v>1</v>
      </c>
      <c r="AC4451">
        <v>11</v>
      </c>
      <c r="AD4451">
        <v>2.9466666666666672</v>
      </c>
      <c r="AF4451" t="s">
        <v>7949</v>
      </c>
      <c r="AI4451">
        <v>0</v>
      </c>
      <c r="AJ4451">
        <v>0</v>
      </c>
      <c r="AK4451" t="s">
        <v>19863</v>
      </c>
      <c r="AL4451" t="s">
        <v>19863</v>
      </c>
      <c r="AM4451" t="s">
        <v>20019</v>
      </c>
    </row>
    <row r="4452" spans="1:39" x14ac:dyDescent="0.25">
      <c r="A4452" t="s">
        <v>9439</v>
      </c>
      <c r="B4452" t="s">
        <v>4841</v>
      </c>
      <c r="C4452" t="s">
        <v>4842</v>
      </c>
      <c r="D4452">
        <v>140</v>
      </c>
      <c r="E4452" t="s">
        <v>4845</v>
      </c>
      <c r="F4452">
        <v>6.85</v>
      </c>
      <c r="K4452" t="s">
        <v>6860</v>
      </c>
      <c r="L4452" t="s">
        <v>6861</v>
      </c>
      <c r="M4452" t="s">
        <v>15032</v>
      </c>
      <c r="N4452">
        <v>9</v>
      </c>
      <c r="O4452" t="s">
        <v>15375</v>
      </c>
      <c r="P4452" t="s">
        <v>17091</v>
      </c>
      <c r="Q4452">
        <v>6</v>
      </c>
      <c r="R4452">
        <v>4</v>
      </c>
      <c r="S4452">
        <v>3.2</v>
      </c>
      <c r="T4452">
        <v>4.43</v>
      </c>
      <c r="U4452">
        <v>718.89</v>
      </c>
      <c r="V4452">
        <v>120</v>
      </c>
      <c r="W4452">
        <v>5.01</v>
      </c>
      <c r="X4452">
        <v>13.7</v>
      </c>
      <c r="Y4452">
        <v>8.68</v>
      </c>
      <c r="Z4452">
        <v>3</v>
      </c>
      <c r="AA4452" t="s">
        <v>4250</v>
      </c>
      <c r="AB4452">
        <v>2</v>
      </c>
      <c r="AC4452">
        <v>16</v>
      </c>
      <c r="AD4452">
        <v>1.345</v>
      </c>
      <c r="AF4452" t="s">
        <v>7952</v>
      </c>
      <c r="AI4452">
        <v>0</v>
      </c>
      <c r="AJ4452">
        <v>0</v>
      </c>
      <c r="AK4452" t="s">
        <v>19886</v>
      </c>
      <c r="AL4452" t="s">
        <v>19886</v>
      </c>
      <c r="AM4452" t="s">
        <v>20019</v>
      </c>
    </row>
    <row r="4453" spans="1:39" x14ac:dyDescent="0.25">
      <c r="A4453" t="s">
        <v>10935</v>
      </c>
      <c r="B4453" t="s">
        <v>4841</v>
      </c>
      <c r="C4453" t="s">
        <v>4842</v>
      </c>
      <c r="D4453">
        <v>140</v>
      </c>
      <c r="E4453" t="s">
        <v>4845</v>
      </c>
      <c r="F4453">
        <v>6.85</v>
      </c>
      <c r="K4453" t="s">
        <v>6860</v>
      </c>
      <c r="M4453" t="s">
        <v>15045</v>
      </c>
      <c r="N4453">
        <v>8</v>
      </c>
      <c r="O4453" t="s">
        <v>15393</v>
      </c>
      <c r="P4453" t="s">
        <v>18587</v>
      </c>
      <c r="Q4453">
        <v>6</v>
      </c>
      <c r="R4453">
        <v>4</v>
      </c>
      <c r="S4453">
        <v>2.13</v>
      </c>
      <c r="T4453">
        <v>3.41</v>
      </c>
      <c r="U4453">
        <v>690.83</v>
      </c>
      <c r="V4453">
        <v>120</v>
      </c>
      <c r="W4453">
        <v>4.2300000000000004</v>
      </c>
      <c r="X4453">
        <v>13.71</v>
      </c>
      <c r="Y4453">
        <v>8.74</v>
      </c>
      <c r="Z4453">
        <v>3</v>
      </c>
      <c r="AA4453" t="s">
        <v>4250</v>
      </c>
      <c r="AB4453">
        <v>1</v>
      </c>
      <c r="AC4453">
        <v>14</v>
      </c>
      <c r="AD4453">
        <v>2.36</v>
      </c>
      <c r="AF4453" t="s">
        <v>7952</v>
      </c>
      <c r="AI4453">
        <v>0</v>
      </c>
      <c r="AJ4453">
        <v>0</v>
      </c>
      <c r="AK4453" t="s">
        <v>19886</v>
      </c>
      <c r="AL4453" t="s">
        <v>19886</v>
      </c>
      <c r="AM4453" t="s">
        <v>20019</v>
      </c>
    </row>
    <row r="4454" spans="1:39" x14ac:dyDescent="0.25">
      <c r="A4454" t="s">
        <v>10936</v>
      </c>
      <c r="B4454" t="s">
        <v>4841</v>
      </c>
      <c r="C4454" t="s">
        <v>4842</v>
      </c>
      <c r="D4454">
        <v>140</v>
      </c>
      <c r="E4454" t="s">
        <v>4845</v>
      </c>
      <c r="F4454">
        <v>6.85</v>
      </c>
      <c r="K4454" t="s">
        <v>6860</v>
      </c>
      <c r="L4454" t="s">
        <v>6861</v>
      </c>
      <c r="M4454" t="s">
        <v>14966</v>
      </c>
      <c r="N4454">
        <v>9</v>
      </c>
      <c r="O4454" t="s">
        <v>15287</v>
      </c>
      <c r="P4454" t="s">
        <v>18588</v>
      </c>
      <c r="Q4454">
        <v>9</v>
      </c>
      <c r="R4454">
        <v>3</v>
      </c>
      <c r="S4454">
        <v>4.5599999999999996</v>
      </c>
      <c r="T4454">
        <v>4.5599999999999996</v>
      </c>
      <c r="U4454">
        <v>769.86</v>
      </c>
      <c r="V4454">
        <v>152.72999999999999</v>
      </c>
      <c r="W4454">
        <v>5.0199999999999996</v>
      </c>
      <c r="X4454">
        <v>13.03</v>
      </c>
      <c r="Y4454">
        <v>0</v>
      </c>
      <c r="Z4454">
        <v>4</v>
      </c>
      <c r="AA4454" t="s">
        <v>4250</v>
      </c>
      <c r="AB4454">
        <v>2</v>
      </c>
      <c r="AC4454">
        <v>19</v>
      </c>
      <c r="AD4454">
        <v>1.3866666666666669</v>
      </c>
      <c r="AF4454" t="s">
        <v>7949</v>
      </c>
      <c r="AI4454">
        <v>0</v>
      </c>
      <c r="AJ4454">
        <v>0</v>
      </c>
      <c r="AK4454" t="s">
        <v>19848</v>
      </c>
      <c r="AL4454" t="s">
        <v>19848</v>
      </c>
      <c r="AM4454" t="s">
        <v>20019</v>
      </c>
    </row>
    <row r="4455" spans="1:39" x14ac:dyDescent="0.25">
      <c r="A4455" t="s">
        <v>5431</v>
      </c>
      <c r="B4455" t="s">
        <v>4841</v>
      </c>
      <c r="C4455" t="s">
        <v>4842</v>
      </c>
      <c r="D4455">
        <v>140</v>
      </c>
      <c r="E4455" t="s">
        <v>4845</v>
      </c>
      <c r="F4455">
        <v>6.85</v>
      </c>
      <c r="K4455" t="s">
        <v>6860</v>
      </c>
      <c r="L4455" t="s">
        <v>6861</v>
      </c>
      <c r="M4455" t="s">
        <v>15058</v>
      </c>
      <c r="N4455">
        <v>9</v>
      </c>
      <c r="O4455" t="s">
        <v>15410</v>
      </c>
      <c r="P4455" t="s">
        <v>7157</v>
      </c>
      <c r="Q4455">
        <v>6</v>
      </c>
      <c r="R4455">
        <v>4</v>
      </c>
      <c r="S4455">
        <v>3.75</v>
      </c>
      <c r="T4455">
        <v>3.78</v>
      </c>
      <c r="U4455">
        <v>611.55999999999995</v>
      </c>
      <c r="V4455">
        <v>130.72999999999999</v>
      </c>
      <c r="W4455">
        <v>5.41</v>
      </c>
      <c r="X4455">
        <v>11.86</v>
      </c>
      <c r="Y4455">
        <v>6.69</v>
      </c>
      <c r="Z4455">
        <v>4</v>
      </c>
      <c r="AA4455" t="s">
        <v>4250</v>
      </c>
      <c r="AB4455">
        <v>2</v>
      </c>
      <c r="AC4455">
        <v>10</v>
      </c>
      <c r="AD4455">
        <v>1.7350000000000001</v>
      </c>
      <c r="AF4455" t="s">
        <v>7949</v>
      </c>
      <c r="AI4455">
        <v>0</v>
      </c>
      <c r="AJ4455">
        <v>0</v>
      </c>
      <c r="AK4455" t="s">
        <v>7979</v>
      </c>
      <c r="AL4455" t="s">
        <v>7979</v>
      </c>
      <c r="AM4455" t="s">
        <v>20019</v>
      </c>
    </row>
    <row r="4456" spans="1:39" x14ac:dyDescent="0.25">
      <c r="A4456" t="s">
        <v>10937</v>
      </c>
      <c r="B4456" t="s">
        <v>4841</v>
      </c>
      <c r="C4456" t="s">
        <v>4842</v>
      </c>
      <c r="D4456">
        <v>140</v>
      </c>
      <c r="E4456" t="s">
        <v>4845</v>
      </c>
      <c r="F4456">
        <v>6.85</v>
      </c>
      <c r="K4456" t="s">
        <v>6860</v>
      </c>
      <c r="L4456" t="s">
        <v>6861</v>
      </c>
      <c r="M4456" t="s">
        <v>14988</v>
      </c>
      <c r="N4456">
        <v>9</v>
      </c>
      <c r="O4456" t="s">
        <v>15312</v>
      </c>
      <c r="P4456" t="s">
        <v>18589</v>
      </c>
      <c r="Q4456">
        <v>5</v>
      </c>
      <c r="R4456">
        <v>2</v>
      </c>
      <c r="S4456">
        <v>3.09</v>
      </c>
      <c r="T4456">
        <v>3.13</v>
      </c>
      <c r="U4456">
        <v>358.85</v>
      </c>
      <c r="V4456">
        <v>80.37</v>
      </c>
      <c r="W4456">
        <v>3.26</v>
      </c>
      <c r="X4456">
        <v>11.23</v>
      </c>
      <c r="Y4456">
        <v>6.33</v>
      </c>
      <c r="Z4456">
        <v>2</v>
      </c>
      <c r="AA4456" t="s">
        <v>4250</v>
      </c>
      <c r="AB4456">
        <v>0</v>
      </c>
      <c r="AC4456">
        <v>3</v>
      </c>
      <c r="AD4456">
        <v>4.8900000000000006</v>
      </c>
      <c r="AF4456" t="s">
        <v>7949</v>
      </c>
      <c r="AI4456">
        <v>0</v>
      </c>
      <c r="AJ4456">
        <v>0</v>
      </c>
      <c r="AK4456" t="s">
        <v>19860</v>
      </c>
      <c r="AL4456" t="s">
        <v>19860</v>
      </c>
      <c r="AM4456" t="s">
        <v>20019</v>
      </c>
    </row>
    <row r="4457" spans="1:39" x14ac:dyDescent="0.25">
      <c r="A4457" t="s">
        <v>10938</v>
      </c>
      <c r="B4457" t="s">
        <v>4841</v>
      </c>
      <c r="C4457" t="s">
        <v>4842</v>
      </c>
      <c r="D4457">
        <v>140</v>
      </c>
      <c r="E4457" t="s">
        <v>4845</v>
      </c>
      <c r="F4457">
        <v>6.85</v>
      </c>
      <c r="K4457" t="s">
        <v>6860</v>
      </c>
      <c r="L4457" t="s">
        <v>6861</v>
      </c>
      <c r="M4457" t="s">
        <v>15127</v>
      </c>
      <c r="N4457">
        <v>9</v>
      </c>
      <c r="O4457" t="s">
        <v>15500</v>
      </c>
      <c r="P4457" t="s">
        <v>18590</v>
      </c>
      <c r="Q4457">
        <v>6</v>
      </c>
      <c r="R4457">
        <v>1</v>
      </c>
      <c r="S4457">
        <v>2.19</v>
      </c>
      <c r="T4457">
        <v>2.19</v>
      </c>
      <c r="U4457">
        <v>361.4</v>
      </c>
      <c r="V4457">
        <v>89.86</v>
      </c>
      <c r="W4457">
        <v>2.56</v>
      </c>
      <c r="Y4457">
        <v>4.09</v>
      </c>
      <c r="Z4457">
        <v>2</v>
      </c>
      <c r="AA4457" t="s">
        <v>4250</v>
      </c>
      <c r="AB4457">
        <v>0</v>
      </c>
      <c r="AC4457">
        <v>1</v>
      </c>
      <c r="AD4457">
        <v>5.7283333333333326</v>
      </c>
      <c r="AF4457" t="s">
        <v>7949</v>
      </c>
      <c r="AI4457">
        <v>0</v>
      </c>
      <c r="AJ4457">
        <v>0</v>
      </c>
      <c r="AK4457" t="s">
        <v>19946</v>
      </c>
      <c r="AL4457" t="s">
        <v>19946</v>
      </c>
      <c r="AM4457" t="s">
        <v>20019</v>
      </c>
    </row>
    <row r="4458" spans="1:39" x14ac:dyDescent="0.25">
      <c r="A4458" t="s">
        <v>10939</v>
      </c>
      <c r="B4458" t="s">
        <v>4841</v>
      </c>
      <c r="C4458" t="s">
        <v>4842</v>
      </c>
      <c r="D4458">
        <v>140</v>
      </c>
      <c r="E4458" t="s">
        <v>4845</v>
      </c>
      <c r="F4458">
        <v>6.85</v>
      </c>
      <c r="I4458" t="s">
        <v>14029</v>
      </c>
      <c r="K4458" t="s">
        <v>6860</v>
      </c>
      <c r="L4458" t="s">
        <v>6861</v>
      </c>
      <c r="M4458" t="s">
        <v>15145</v>
      </c>
      <c r="N4458">
        <v>9</v>
      </c>
      <c r="O4458" t="s">
        <v>15521</v>
      </c>
      <c r="P4458" t="s">
        <v>18591</v>
      </c>
      <c r="Q4458">
        <v>4</v>
      </c>
      <c r="R4458">
        <v>2</v>
      </c>
      <c r="S4458">
        <v>5.67</v>
      </c>
      <c r="T4458">
        <v>5.68</v>
      </c>
      <c r="U4458">
        <v>483.23</v>
      </c>
      <c r="V4458">
        <v>67.48</v>
      </c>
      <c r="W4458">
        <v>5.13</v>
      </c>
      <c r="X4458">
        <v>12.31</v>
      </c>
      <c r="Y4458">
        <v>6.01</v>
      </c>
      <c r="Z4458">
        <v>2</v>
      </c>
      <c r="AA4458" t="s">
        <v>4250</v>
      </c>
      <c r="AB4458">
        <v>1</v>
      </c>
      <c r="AC4458">
        <v>3</v>
      </c>
      <c r="AD4458">
        <v>2.6197857142857139</v>
      </c>
      <c r="AF4458" t="s">
        <v>7949</v>
      </c>
      <c r="AI4458">
        <v>0</v>
      </c>
      <c r="AJ4458">
        <v>0</v>
      </c>
      <c r="AM4458" t="s">
        <v>20019</v>
      </c>
    </row>
    <row r="4459" spans="1:39" x14ac:dyDescent="0.25">
      <c r="A4459" t="s">
        <v>10939</v>
      </c>
      <c r="B4459" t="s">
        <v>4841</v>
      </c>
      <c r="C4459" t="s">
        <v>4842</v>
      </c>
      <c r="D4459">
        <v>140</v>
      </c>
      <c r="E4459" t="s">
        <v>4845</v>
      </c>
      <c r="F4459">
        <v>6.85</v>
      </c>
      <c r="I4459" t="s">
        <v>14030</v>
      </c>
      <c r="K4459" t="s">
        <v>6860</v>
      </c>
      <c r="L4459" t="s">
        <v>6861</v>
      </c>
      <c r="M4459" t="s">
        <v>15146</v>
      </c>
      <c r="N4459">
        <v>9</v>
      </c>
      <c r="O4459" t="s">
        <v>15522</v>
      </c>
      <c r="P4459" t="s">
        <v>18591</v>
      </c>
      <c r="Q4459">
        <v>4</v>
      </c>
      <c r="R4459">
        <v>2</v>
      </c>
      <c r="S4459">
        <v>5.67</v>
      </c>
      <c r="T4459">
        <v>5.68</v>
      </c>
      <c r="U4459">
        <v>483.23</v>
      </c>
      <c r="V4459">
        <v>67.48</v>
      </c>
      <c r="W4459">
        <v>5.13</v>
      </c>
      <c r="X4459">
        <v>12.31</v>
      </c>
      <c r="Y4459">
        <v>6.01</v>
      </c>
      <c r="Z4459">
        <v>2</v>
      </c>
      <c r="AA4459" t="s">
        <v>4250</v>
      </c>
      <c r="AB4459">
        <v>1</v>
      </c>
      <c r="AC4459">
        <v>3</v>
      </c>
      <c r="AD4459">
        <v>2.6197857142857139</v>
      </c>
      <c r="AF4459" t="s">
        <v>7949</v>
      </c>
      <c r="AI4459">
        <v>0</v>
      </c>
      <c r="AJ4459">
        <v>0</v>
      </c>
      <c r="AM4459" t="s">
        <v>20019</v>
      </c>
    </row>
    <row r="4460" spans="1:39" x14ac:dyDescent="0.25">
      <c r="A4460" t="s">
        <v>10940</v>
      </c>
      <c r="B4460" t="s">
        <v>4841</v>
      </c>
      <c r="C4460" t="s">
        <v>4842</v>
      </c>
      <c r="D4460">
        <v>140</v>
      </c>
      <c r="E4460" t="s">
        <v>4845</v>
      </c>
      <c r="F4460">
        <v>6.85</v>
      </c>
      <c r="I4460" t="s">
        <v>14031</v>
      </c>
      <c r="K4460" t="s">
        <v>6860</v>
      </c>
      <c r="L4460" t="s">
        <v>6861</v>
      </c>
      <c r="M4460" t="s">
        <v>15093</v>
      </c>
      <c r="N4460">
        <v>9</v>
      </c>
      <c r="O4460" t="s">
        <v>15453</v>
      </c>
      <c r="P4460" t="s">
        <v>18592</v>
      </c>
      <c r="Q4460">
        <v>6</v>
      </c>
      <c r="R4460">
        <v>2</v>
      </c>
      <c r="S4460">
        <v>2.54</v>
      </c>
      <c r="T4460">
        <v>2.5499999999999998</v>
      </c>
      <c r="U4460">
        <v>395.55</v>
      </c>
      <c r="V4460">
        <v>67.48</v>
      </c>
      <c r="W4460">
        <v>4.53</v>
      </c>
      <c r="X4460">
        <v>11.07</v>
      </c>
      <c r="Y4460">
        <v>5.89</v>
      </c>
      <c r="Z4460">
        <v>2</v>
      </c>
      <c r="AA4460" t="s">
        <v>4250</v>
      </c>
      <c r="AB4460">
        <v>0</v>
      </c>
      <c r="AC4460">
        <v>4</v>
      </c>
      <c r="AD4460">
        <v>4.9760714285714283</v>
      </c>
      <c r="AF4460" t="s">
        <v>7949</v>
      </c>
      <c r="AI4460">
        <v>0</v>
      </c>
      <c r="AJ4460">
        <v>0</v>
      </c>
      <c r="AM4460" t="s">
        <v>20019</v>
      </c>
    </row>
    <row r="4461" spans="1:39" x14ac:dyDescent="0.25">
      <c r="A4461" t="s">
        <v>10940</v>
      </c>
      <c r="B4461" t="s">
        <v>4841</v>
      </c>
      <c r="C4461" t="s">
        <v>4842</v>
      </c>
      <c r="D4461">
        <v>140</v>
      </c>
      <c r="E4461" t="s">
        <v>4845</v>
      </c>
      <c r="F4461">
        <v>6.85</v>
      </c>
      <c r="I4461" t="s">
        <v>14032</v>
      </c>
      <c r="K4461" t="s">
        <v>6860</v>
      </c>
      <c r="L4461" t="s">
        <v>6861</v>
      </c>
      <c r="M4461" t="s">
        <v>15094</v>
      </c>
      <c r="N4461">
        <v>9</v>
      </c>
      <c r="O4461" t="s">
        <v>15454</v>
      </c>
      <c r="P4461" t="s">
        <v>18592</v>
      </c>
      <c r="Q4461">
        <v>6</v>
      </c>
      <c r="R4461">
        <v>2</v>
      </c>
      <c r="S4461">
        <v>2.54</v>
      </c>
      <c r="T4461">
        <v>2.5499999999999998</v>
      </c>
      <c r="U4461">
        <v>395.55</v>
      </c>
      <c r="V4461">
        <v>67.48</v>
      </c>
      <c r="W4461">
        <v>4.53</v>
      </c>
      <c r="X4461">
        <v>11.07</v>
      </c>
      <c r="Y4461">
        <v>5.89</v>
      </c>
      <c r="Z4461">
        <v>2</v>
      </c>
      <c r="AA4461" t="s">
        <v>4250</v>
      </c>
      <c r="AB4461">
        <v>0</v>
      </c>
      <c r="AC4461">
        <v>4</v>
      </c>
      <c r="AD4461">
        <v>4.9760714285714283</v>
      </c>
      <c r="AF4461" t="s">
        <v>7949</v>
      </c>
      <c r="AI4461">
        <v>0</v>
      </c>
      <c r="AJ4461">
        <v>0</v>
      </c>
      <c r="AM4461" t="s">
        <v>20019</v>
      </c>
    </row>
    <row r="4462" spans="1:39" x14ac:dyDescent="0.25">
      <c r="A4462" t="s">
        <v>6005</v>
      </c>
      <c r="B4462" t="s">
        <v>4841</v>
      </c>
      <c r="C4462" t="s">
        <v>4842</v>
      </c>
      <c r="D4462">
        <v>140</v>
      </c>
      <c r="E4462" t="s">
        <v>4845</v>
      </c>
      <c r="F4462">
        <v>6.85</v>
      </c>
      <c r="I4462" t="s">
        <v>14033</v>
      </c>
      <c r="K4462" t="s">
        <v>6860</v>
      </c>
      <c r="L4462" t="s">
        <v>6861</v>
      </c>
      <c r="M4462" t="s">
        <v>14955</v>
      </c>
      <c r="N4462">
        <v>8</v>
      </c>
      <c r="O4462" t="s">
        <v>15276</v>
      </c>
      <c r="P4462" t="s">
        <v>7731</v>
      </c>
      <c r="Q4462">
        <v>5</v>
      </c>
      <c r="R4462">
        <v>1</v>
      </c>
      <c r="S4462">
        <v>4.08</v>
      </c>
      <c r="T4462">
        <v>4.08</v>
      </c>
      <c r="U4462">
        <v>384.86</v>
      </c>
      <c r="V4462">
        <v>66.069999999999993</v>
      </c>
      <c r="W4462">
        <v>3.73</v>
      </c>
      <c r="Y4462">
        <v>3.65</v>
      </c>
      <c r="Z4462">
        <v>2</v>
      </c>
      <c r="AA4462" t="s">
        <v>4250</v>
      </c>
      <c r="AB4462">
        <v>0</v>
      </c>
      <c r="AC4462">
        <v>1</v>
      </c>
      <c r="AD4462">
        <v>4.1157619047619054</v>
      </c>
      <c r="AF4462" t="s">
        <v>7949</v>
      </c>
      <c r="AI4462">
        <v>0</v>
      </c>
      <c r="AJ4462">
        <v>0</v>
      </c>
      <c r="AM4462" t="s">
        <v>20019</v>
      </c>
    </row>
    <row r="4463" spans="1:39" x14ac:dyDescent="0.25">
      <c r="A4463" t="s">
        <v>10941</v>
      </c>
      <c r="B4463" t="s">
        <v>4841</v>
      </c>
      <c r="C4463" t="s">
        <v>4842</v>
      </c>
      <c r="D4463">
        <v>140</v>
      </c>
      <c r="E4463" t="s">
        <v>4845</v>
      </c>
      <c r="F4463">
        <v>6.85</v>
      </c>
      <c r="I4463" t="s">
        <v>14034</v>
      </c>
      <c r="K4463" t="s">
        <v>6860</v>
      </c>
      <c r="L4463" t="s">
        <v>6861</v>
      </c>
      <c r="M4463" t="s">
        <v>15047</v>
      </c>
      <c r="N4463">
        <v>9</v>
      </c>
      <c r="O4463" t="s">
        <v>15395</v>
      </c>
      <c r="P4463" t="s">
        <v>18593</v>
      </c>
      <c r="Q4463">
        <v>6</v>
      </c>
      <c r="R4463">
        <v>2</v>
      </c>
      <c r="S4463">
        <v>-2.78</v>
      </c>
      <c r="T4463">
        <v>-2.78</v>
      </c>
      <c r="U4463">
        <v>442.68</v>
      </c>
      <c r="V4463">
        <v>102.49</v>
      </c>
      <c r="W4463">
        <v>2.7</v>
      </c>
      <c r="X4463">
        <v>10.11</v>
      </c>
      <c r="Y4463">
        <v>3.69</v>
      </c>
      <c r="Z4463">
        <v>2</v>
      </c>
      <c r="AA4463" t="s">
        <v>4250</v>
      </c>
      <c r="AB4463">
        <v>0</v>
      </c>
      <c r="AC4463">
        <v>4</v>
      </c>
      <c r="AD4463">
        <v>4.493095238095238</v>
      </c>
      <c r="AF4463" t="s">
        <v>7949</v>
      </c>
      <c r="AI4463">
        <v>0</v>
      </c>
      <c r="AJ4463">
        <v>0</v>
      </c>
      <c r="AM4463" t="s">
        <v>20019</v>
      </c>
    </row>
    <row r="4464" spans="1:39" x14ac:dyDescent="0.25">
      <c r="A4464" t="s">
        <v>10942</v>
      </c>
      <c r="B4464" t="s">
        <v>4841</v>
      </c>
      <c r="C4464" t="s">
        <v>4842</v>
      </c>
      <c r="D4464">
        <v>140</v>
      </c>
      <c r="E4464" t="s">
        <v>4845</v>
      </c>
      <c r="F4464">
        <v>6.85</v>
      </c>
      <c r="I4464" t="s">
        <v>14035</v>
      </c>
      <c r="K4464" t="s">
        <v>6860</v>
      </c>
      <c r="L4464" t="s">
        <v>6861</v>
      </c>
      <c r="M4464" t="s">
        <v>14952</v>
      </c>
      <c r="N4464">
        <v>9</v>
      </c>
      <c r="O4464" t="s">
        <v>15273</v>
      </c>
      <c r="P4464" t="s">
        <v>18594</v>
      </c>
      <c r="Q4464">
        <v>5</v>
      </c>
      <c r="R4464">
        <v>2</v>
      </c>
      <c r="S4464">
        <v>3.55</v>
      </c>
      <c r="T4464">
        <v>3.56</v>
      </c>
      <c r="U4464">
        <v>448.78</v>
      </c>
      <c r="V4464">
        <v>89.6</v>
      </c>
      <c r="W4464">
        <v>4.04</v>
      </c>
      <c r="X4464">
        <v>8.9</v>
      </c>
      <c r="Y4464">
        <v>4.09</v>
      </c>
      <c r="Z4464">
        <v>2</v>
      </c>
      <c r="AA4464" t="s">
        <v>4250</v>
      </c>
      <c r="AB4464">
        <v>0</v>
      </c>
      <c r="AC4464">
        <v>3</v>
      </c>
      <c r="AD4464">
        <v>3.8108571428571429</v>
      </c>
      <c r="AF4464" t="s">
        <v>7949</v>
      </c>
      <c r="AI4464">
        <v>0</v>
      </c>
      <c r="AJ4464">
        <v>0</v>
      </c>
      <c r="AM4464" t="s">
        <v>20019</v>
      </c>
    </row>
    <row r="4465" spans="1:39" x14ac:dyDescent="0.25">
      <c r="A4465" t="s">
        <v>10943</v>
      </c>
      <c r="B4465" t="s">
        <v>4841</v>
      </c>
      <c r="C4465" t="s">
        <v>4842</v>
      </c>
      <c r="D4465">
        <v>140</v>
      </c>
      <c r="E4465" t="s">
        <v>4845</v>
      </c>
      <c r="F4465">
        <v>6.85</v>
      </c>
      <c r="I4465" t="s">
        <v>14036</v>
      </c>
      <c r="K4465" t="s">
        <v>6860</v>
      </c>
      <c r="L4465" t="s">
        <v>6861</v>
      </c>
      <c r="M4465" t="s">
        <v>14996</v>
      </c>
      <c r="N4465">
        <v>9</v>
      </c>
      <c r="O4465" t="s">
        <v>15322</v>
      </c>
      <c r="P4465" t="s">
        <v>18595</v>
      </c>
      <c r="Q4465">
        <v>5</v>
      </c>
      <c r="R4465">
        <v>2</v>
      </c>
      <c r="S4465">
        <v>-1.85</v>
      </c>
      <c r="T4465">
        <v>-1.82</v>
      </c>
      <c r="U4465">
        <v>389.25</v>
      </c>
      <c r="V4465">
        <v>89.6</v>
      </c>
      <c r="W4465">
        <v>2.7</v>
      </c>
      <c r="X4465">
        <v>11.06</v>
      </c>
      <c r="Y4465">
        <v>6.23</v>
      </c>
      <c r="Z4465">
        <v>2</v>
      </c>
      <c r="AA4465" t="s">
        <v>4250</v>
      </c>
      <c r="AB4465">
        <v>0</v>
      </c>
      <c r="AC4465">
        <v>3</v>
      </c>
      <c r="AD4465">
        <v>5.2910714285714286</v>
      </c>
      <c r="AF4465" t="s">
        <v>7949</v>
      </c>
      <c r="AI4465">
        <v>0</v>
      </c>
      <c r="AJ4465">
        <v>0</v>
      </c>
      <c r="AM4465" t="s">
        <v>20019</v>
      </c>
    </row>
    <row r="4466" spans="1:39" x14ac:dyDescent="0.25">
      <c r="A4466" t="s">
        <v>10944</v>
      </c>
      <c r="B4466" t="s">
        <v>4841</v>
      </c>
      <c r="C4466" t="s">
        <v>4842</v>
      </c>
      <c r="D4466">
        <v>140</v>
      </c>
      <c r="E4466" t="s">
        <v>4845</v>
      </c>
      <c r="F4466">
        <v>6.85</v>
      </c>
      <c r="I4466" t="s">
        <v>14037</v>
      </c>
      <c r="K4466" t="s">
        <v>6860</v>
      </c>
      <c r="L4466" t="s">
        <v>6861</v>
      </c>
      <c r="M4466" t="s">
        <v>14996</v>
      </c>
      <c r="N4466">
        <v>9</v>
      </c>
      <c r="O4466" t="s">
        <v>15322</v>
      </c>
      <c r="P4466" t="s">
        <v>18596</v>
      </c>
      <c r="Q4466">
        <v>5</v>
      </c>
      <c r="R4466">
        <v>2</v>
      </c>
      <c r="S4466">
        <v>-1.35</v>
      </c>
      <c r="T4466">
        <v>-1.35</v>
      </c>
      <c r="U4466">
        <v>475.24</v>
      </c>
      <c r="V4466">
        <v>89.6</v>
      </c>
      <c r="W4466">
        <v>3.77</v>
      </c>
      <c r="X4466">
        <v>10.07</v>
      </c>
      <c r="Y4466">
        <v>3.96</v>
      </c>
      <c r="Z4466">
        <v>2</v>
      </c>
      <c r="AA4466" t="s">
        <v>4250</v>
      </c>
      <c r="AB4466">
        <v>0</v>
      </c>
      <c r="AC4466">
        <v>3</v>
      </c>
      <c r="AD4466">
        <v>4.676857142857143</v>
      </c>
      <c r="AF4466" t="s">
        <v>7949</v>
      </c>
      <c r="AI4466">
        <v>0</v>
      </c>
      <c r="AJ4466">
        <v>0</v>
      </c>
      <c r="AM4466" t="s">
        <v>20019</v>
      </c>
    </row>
    <row r="4467" spans="1:39" x14ac:dyDescent="0.25">
      <c r="A4467" t="s">
        <v>10945</v>
      </c>
      <c r="B4467" t="s">
        <v>4841</v>
      </c>
      <c r="C4467" t="s">
        <v>4842</v>
      </c>
      <c r="D4467">
        <v>141</v>
      </c>
      <c r="E4467" t="s">
        <v>4845</v>
      </c>
      <c r="F4467">
        <v>6.85</v>
      </c>
      <c r="K4467" t="s">
        <v>6860</v>
      </c>
      <c r="M4467" t="s">
        <v>15045</v>
      </c>
      <c r="N4467">
        <v>8</v>
      </c>
      <c r="O4467" t="s">
        <v>15393</v>
      </c>
      <c r="P4467" t="s">
        <v>18597</v>
      </c>
      <c r="Q4467">
        <v>5</v>
      </c>
      <c r="R4467">
        <v>4</v>
      </c>
      <c r="S4467">
        <v>3.01</v>
      </c>
      <c r="T4467">
        <v>4.42</v>
      </c>
      <c r="U4467">
        <v>634.91</v>
      </c>
      <c r="V4467">
        <v>124.76</v>
      </c>
      <c r="W4467">
        <v>5.0199999999999996</v>
      </c>
      <c r="Y4467">
        <v>8.75</v>
      </c>
      <c r="Z4467">
        <v>2</v>
      </c>
      <c r="AA4467" t="s">
        <v>4250</v>
      </c>
      <c r="AB4467">
        <v>2</v>
      </c>
      <c r="AC4467">
        <v>19</v>
      </c>
      <c r="AD4467">
        <v>1.41</v>
      </c>
      <c r="AF4467" t="s">
        <v>7952</v>
      </c>
      <c r="AI4467">
        <v>0</v>
      </c>
      <c r="AJ4467">
        <v>0</v>
      </c>
      <c r="AK4467" t="s">
        <v>19886</v>
      </c>
      <c r="AL4467" t="s">
        <v>19886</v>
      </c>
      <c r="AM4467" t="s">
        <v>20019</v>
      </c>
    </row>
    <row r="4468" spans="1:39" x14ac:dyDescent="0.25">
      <c r="A4468" t="s">
        <v>10946</v>
      </c>
      <c r="B4468" t="s">
        <v>4841</v>
      </c>
      <c r="C4468" t="s">
        <v>4842</v>
      </c>
      <c r="D4468">
        <v>141</v>
      </c>
      <c r="E4468" t="s">
        <v>4845</v>
      </c>
      <c r="F4468">
        <v>6.85</v>
      </c>
      <c r="K4468" t="s">
        <v>6860</v>
      </c>
      <c r="L4468" t="s">
        <v>6861</v>
      </c>
      <c r="M4468" t="s">
        <v>15142</v>
      </c>
      <c r="N4468">
        <v>9</v>
      </c>
      <c r="O4468" t="s">
        <v>15518</v>
      </c>
      <c r="P4468" t="s">
        <v>18598</v>
      </c>
      <c r="Q4468">
        <v>10</v>
      </c>
      <c r="R4468">
        <v>10</v>
      </c>
      <c r="S4468">
        <v>-3.37</v>
      </c>
      <c r="T4468">
        <v>0.84</v>
      </c>
      <c r="U4468">
        <v>773.82</v>
      </c>
      <c r="V4468">
        <v>317.63</v>
      </c>
      <c r="W4468">
        <v>-1.97</v>
      </c>
      <c r="X4468">
        <v>3.18</v>
      </c>
      <c r="Y4468">
        <v>6.65</v>
      </c>
      <c r="Z4468">
        <v>2</v>
      </c>
      <c r="AA4468" t="s">
        <v>4250</v>
      </c>
      <c r="AB4468">
        <v>2</v>
      </c>
      <c r="AC4468">
        <v>19</v>
      </c>
      <c r="AD4468">
        <v>3</v>
      </c>
      <c r="AF4468" t="s">
        <v>7951</v>
      </c>
      <c r="AI4468">
        <v>0</v>
      </c>
      <c r="AJ4468">
        <v>0</v>
      </c>
      <c r="AK4468" t="s">
        <v>19953</v>
      </c>
      <c r="AL4468" t="s">
        <v>19953</v>
      </c>
      <c r="AM4468" t="s">
        <v>20019</v>
      </c>
    </row>
    <row r="4469" spans="1:39" x14ac:dyDescent="0.25">
      <c r="A4469" t="s">
        <v>10947</v>
      </c>
      <c r="B4469" t="s">
        <v>4841</v>
      </c>
      <c r="C4469" t="s">
        <v>4842</v>
      </c>
      <c r="D4469">
        <v>141.5</v>
      </c>
      <c r="E4469" t="s">
        <v>4845</v>
      </c>
      <c r="F4469">
        <v>6.85</v>
      </c>
      <c r="I4469" t="s">
        <v>14038</v>
      </c>
      <c r="K4469" t="s">
        <v>6860</v>
      </c>
      <c r="L4469" t="s">
        <v>6861</v>
      </c>
      <c r="M4469" t="s">
        <v>14987</v>
      </c>
      <c r="N4469">
        <v>9</v>
      </c>
      <c r="O4469" t="s">
        <v>15311</v>
      </c>
      <c r="P4469" t="s">
        <v>18599</v>
      </c>
      <c r="Q4469">
        <v>7</v>
      </c>
      <c r="R4469">
        <v>2</v>
      </c>
      <c r="S4469">
        <v>2.57</v>
      </c>
      <c r="T4469">
        <v>2.58</v>
      </c>
      <c r="U4469">
        <v>435.41</v>
      </c>
      <c r="V4469">
        <v>111.72</v>
      </c>
      <c r="W4469">
        <v>2.69</v>
      </c>
      <c r="X4469">
        <v>8.9700000000000006</v>
      </c>
      <c r="Y4469">
        <v>4.17</v>
      </c>
      <c r="Z4469">
        <v>2</v>
      </c>
      <c r="AA4469" t="s">
        <v>4250</v>
      </c>
      <c r="AB4469">
        <v>0</v>
      </c>
      <c r="AC4469">
        <v>5</v>
      </c>
      <c r="AD4469">
        <v>3.9523571428571418</v>
      </c>
      <c r="AF4469" t="s">
        <v>7949</v>
      </c>
      <c r="AI4469">
        <v>0</v>
      </c>
      <c r="AJ4469">
        <v>0</v>
      </c>
      <c r="AM4469" t="s">
        <v>20019</v>
      </c>
    </row>
    <row r="4470" spans="1:39" x14ac:dyDescent="0.25">
      <c r="A4470" t="s">
        <v>10948</v>
      </c>
      <c r="B4470" t="s">
        <v>4841</v>
      </c>
      <c r="C4470" t="s">
        <v>4842</v>
      </c>
      <c r="D4470">
        <v>142</v>
      </c>
      <c r="E4470" t="s">
        <v>4845</v>
      </c>
      <c r="F4470">
        <v>6.85</v>
      </c>
      <c r="K4470" t="s">
        <v>6860</v>
      </c>
      <c r="L4470" t="s">
        <v>6861</v>
      </c>
      <c r="M4470" t="s">
        <v>15216</v>
      </c>
      <c r="N4470">
        <v>9</v>
      </c>
      <c r="O4470" t="s">
        <v>15612</v>
      </c>
      <c r="P4470" t="s">
        <v>18600</v>
      </c>
      <c r="Q4470">
        <v>6</v>
      </c>
      <c r="R4470">
        <v>3</v>
      </c>
      <c r="S4470">
        <v>3.17</v>
      </c>
      <c r="T4470">
        <v>3.17</v>
      </c>
      <c r="U4470">
        <v>485.54</v>
      </c>
      <c r="V4470">
        <v>120.68</v>
      </c>
      <c r="W4470">
        <v>3.35</v>
      </c>
      <c r="X4470">
        <v>12.87</v>
      </c>
      <c r="Y4470">
        <v>0.71</v>
      </c>
      <c r="Z4470">
        <v>3</v>
      </c>
      <c r="AA4470" t="s">
        <v>4250</v>
      </c>
      <c r="AB4470">
        <v>0</v>
      </c>
      <c r="AC4470">
        <v>8</v>
      </c>
      <c r="AD4470">
        <v>2.5999523809523808</v>
      </c>
      <c r="AF4470" t="s">
        <v>7949</v>
      </c>
      <c r="AI4470">
        <v>0</v>
      </c>
      <c r="AJ4470">
        <v>0</v>
      </c>
      <c r="AK4470" t="s">
        <v>19997</v>
      </c>
      <c r="AL4470" t="s">
        <v>19997</v>
      </c>
      <c r="AM4470" t="s">
        <v>20019</v>
      </c>
    </row>
    <row r="4471" spans="1:39" x14ac:dyDescent="0.25">
      <c r="A4471" t="s">
        <v>10949</v>
      </c>
      <c r="B4471" t="s">
        <v>4841</v>
      </c>
      <c r="C4471" t="s">
        <v>4842</v>
      </c>
      <c r="D4471">
        <v>142</v>
      </c>
      <c r="E4471" t="s">
        <v>4845</v>
      </c>
      <c r="F4471">
        <v>6.85</v>
      </c>
      <c r="K4471" t="s">
        <v>6860</v>
      </c>
      <c r="M4471" t="s">
        <v>6865</v>
      </c>
      <c r="N4471">
        <v>8</v>
      </c>
      <c r="O4471" t="s">
        <v>15300</v>
      </c>
      <c r="P4471" t="s">
        <v>18601</v>
      </c>
      <c r="Q4471">
        <v>5</v>
      </c>
      <c r="R4471">
        <v>3</v>
      </c>
      <c r="S4471">
        <v>3.2</v>
      </c>
      <c r="T4471">
        <v>5.2</v>
      </c>
      <c r="U4471">
        <v>557.67999999999995</v>
      </c>
      <c r="V4471">
        <v>90.9</v>
      </c>
      <c r="W4471">
        <v>3.59</v>
      </c>
      <c r="X4471">
        <v>13.88</v>
      </c>
      <c r="Y4471">
        <v>9.39</v>
      </c>
      <c r="Z4471">
        <v>2</v>
      </c>
      <c r="AA4471" t="s">
        <v>4250</v>
      </c>
      <c r="AB4471">
        <v>1</v>
      </c>
      <c r="AC4471">
        <v>13</v>
      </c>
      <c r="AD4471">
        <v>1.8416666666666659</v>
      </c>
      <c r="AF4471" t="s">
        <v>7952</v>
      </c>
      <c r="AI4471">
        <v>0</v>
      </c>
      <c r="AJ4471">
        <v>0</v>
      </c>
      <c r="AK4471" t="s">
        <v>19855</v>
      </c>
      <c r="AL4471" t="s">
        <v>19855</v>
      </c>
      <c r="AM4471" t="s">
        <v>20019</v>
      </c>
    </row>
    <row r="4472" spans="1:39" x14ac:dyDescent="0.25">
      <c r="A4472" t="s">
        <v>10950</v>
      </c>
      <c r="B4472" t="s">
        <v>4841</v>
      </c>
      <c r="C4472" t="s">
        <v>4842</v>
      </c>
      <c r="D4472">
        <v>142.5</v>
      </c>
      <c r="E4472" t="s">
        <v>4845</v>
      </c>
      <c r="F4472">
        <v>6.85</v>
      </c>
      <c r="I4472" t="s">
        <v>14039</v>
      </c>
      <c r="K4472" t="s">
        <v>6860</v>
      </c>
      <c r="L4472" t="s">
        <v>6861</v>
      </c>
      <c r="M4472" t="s">
        <v>14987</v>
      </c>
      <c r="N4472">
        <v>9</v>
      </c>
      <c r="O4472" t="s">
        <v>15311</v>
      </c>
      <c r="P4472" t="s">
        <v>18602</v>
      </c>
      <c r="Q4472">
        <v>7</v>
      </c>
      <c r="R4472">
        <v>2</v>
      </c>
      <c r="S4472">
        <v>2.04</v>
      </c>
      <c r="T4472">
        <v>2.0499999999999998</v>
      </c>
      <c r="U4472">
        <v>389.36</v>
      </c>
      <c r="V4472">
        <v>111.72</v>
      </c>
      <c r="W4472">
        <v>1.77</v>
      </c>
      <c r="X4472">
        <v>8.91</v>
      </c>
      <c r="Y4472">
        <v>5.0199999999999996</v>
      </c>
      <c r="Z4472">
        <v>2</v>
      </c>
      <c r="AA4472" t="s">
        <v>4250</v>
      </c>
      <c r="AB4472">
        <v>0</v>
      </c>
      <c r="AC4472">
        <v>5</v>
      </c>
      <c r="AD4472">
        <v>4.5462857142857143</v>
      </c>
      <c r="AF4472" t="s">
        <v>7949</v>
      </c>
      <c r="AI4472">
        <v>0</v>
      </c>
      <c r="AJ4472">
        <v>0</v>
      </c>
      <c r="AM4472" t="s">
        <v>20019</v>
      </c>
    </row>
    <row r="4473" spans="1:39" x14ac:dyDescent="0.25">
      <c r="A4473" t="s">
        <v>10951</v>
      </c>
      <c r="B4473" t="s">
        <v>4841</v>
      </c>
      <c r="C4473" t="s">
        <v>4842</v>
      </c>
      <c r="D4473">
        <v>142.5</v>
      </c>
      <c r="E4473" t="s">
        <v>4845</v>
      </c>
      <c r="F4473">
        <v>6.85</v>
      </c>
      <c r="I4473" t="s">
        <v>14040</v>
      </c>
      <c r="K4473" t="s">
        <v>6860</v>
      </c>
      <c r="L4473" t="s">
        <v>6861</v>
      </c>
      <c r="M4473" t="s">
        <v>14987</v>
      </c>
      <c r="N4473">
        <v>9</v>
      </c>
      <c r="O4473" t="s">
        <v>15311</v>
      </c>
      <c r="P4473" t="s">
        <v>18603</v>
      </c>
      <c r="Q4473">
        <v>7</v>
      </c>
      <c r="R4473">
        <v>2</v>
      </c>
      <c r="S4473">
        <v>2.0499999999999998</v>
      </c>
      <c r="T4473">
        <v>2.06</v>
      </c>
      <c r="U4473">
        <v>405.82</v>
      </c>
      <c r="V4473">
        <v>111.72</v>
      </c>
      <c r="W4473">
        <v>2.29</v>
      </c>
      <c r="X4473">
        <v>9.06</v>
      </c>
      <c r="Y4473">
        <v>4.87</v>
      </c>
      <c r="Z4473">
        <v>2</v>
      </c>
      <c r="AA4473" t="s">
        <v>4250</v>
      </c>
      <c r="AB4473">
        <v>0</v>
      </c>
      <c r="AC4473">
        <v>5</v>
      </c>
      <c r="AD4473">
        <v>4.4237142857142846</v>
      </c>
      <c r="AF4473" t="s">
        <v>7949</v>
      </c>
      <c r="AI4473">
        <v>0</v>
      </c>
      <c r="AJ4473">
        <v>0</v>
      </c>
      <c r="AM4473" t="s">
        <v>20019</v>
      </c>
    </row>
    <row r="4474" spans="1:39" x14ac:dyDescent="0.25">
      <c r="A4474" t="s">
        <v>10952</v>
      </c>
      <c r="B4474" t="s">
        <v>4841</v>
      </c>
      <c r="C4474" t="s">
        <v>4842</v>
      </c>
      <c r="D4474">
        <v>143</v>
      </c>
      <c r="E4474" t="s">
        <v>4845</v>
      </c>
      <c r="F4474">
        <v>6.84</v>
      </c>
      <c r="I4474" t="s">
        <v>14041</v>
      </c>
      <c r="K4474" t="s">
        <v>6860</v>
      </c>
      <c r="L4474" t="s">
        <v>6861</v>
      </c>
      <c r="M4474" t="s">
        <v>14987</v>
      </c>
      <c r="N4474">
        <v>9</v>
      </c>
      <c r="O4474" t="s">
        <v>15311</v>
      </c>
      <c r="P4474" t="s">
        <v>18604</v>
      </c>
      <c r="Q4474">
        <v>6</v>
      </c>
      <c r="R4474">
        <v>2</v>
      </c>
      <c r="S4474">
        <v>1.1200000000000001</v>
      </c>
      <c r="T4474">
        <v>1.1200000000000001</v>
      </c>
      <c r="U4474">
        <v>472.83</v>
      </c>
      <c r="V4474">
        <v>98.83</v>
      </c>
      <c r="W4474">
        <v>3.93</v>
      </c>
      <c r="X4474">
        <v>9.57</v>
      </c>
      <c r="Y4474">
        <v>4.5599999999999996</v>
      </c>
      <c r="Z4474">
        <v>2</v>
      </c>
      <c r="AA4474" t="s">
        <v>4250</v>
      </c>
      <c r="AB4474">
        <v>0</v>
      </c>
      <c r="AC4474">
        <v>6</v>
      </c>
      <c r="AD4474">
        <v>4.3997380952380958</v>
      </c>
      <c r="AF4474" t="s">
        <v>7949</v>
      </c>
      <c r="AI4474">
        <v>0</v>
      </c>
      <c r="AJ4474">
        <v>0</v>
      </c>
      <c r="AM4474" t="s">
        <v>20019</v>
      </c>
    </row>
    <row r="4475" spans="1:39" x14ac:dyDescent="0.25">
      <c r="A4475" t="s">
        <v>10953</v>
      </c>
      <c r="B4475" t="s">
        <v>4841</v>
      </c>
      <c r="C4475" t="s">
        <v>4842</v>
      </c>
      <c r="D4475">
        <v>143</v>
      </c>
      <c r="E4475" t="s">
        <v>4845</v>
      </c>
      <c r="F4475">
        <v>6.84</v>
      </c>
      <c r="I4475" t="s">
        <v>14042</v>
      </c>
      <c r="K4475" t="s">
        <v>6860</v>
      </c>
      <c r="L4475" t="s">
        <v>6861</v>
      </c>
      <c r="M4475" t="s">
        <v>14987</v>
      </c>
      <c r="N4475">
        <v>9</v>
      </c>
      <c r="O4475" t="s">
        <v>15311</v>
      </c>
      <c r="P4475" t="s">
        <v>18605</v>
      </c>
      <c r="Q4475">
        <v>5</v>
      </c>
      <c r="R4475">
        <v>2</v>
      </c>
      <c r="S4475">
        <v>1.86</v>
      </c>
      <c r="T4475">
        <v>1.86</v>
      </c>
      <c r="U4475">
        <v>467.29</v>
      </c>
      <c r="V4475">
        <v>72.53</v>
      </c>
      <c r="W4475">
        <v>4.28</v>
      </c>
      <c r="Y4475">
        <v>4.28</v>
      </c>
      <c r="Z4475">
        <v>2</v>
      </c>
      <c r="AA4475" t="s">
        <v>4250</v>
      </c>
      <c r="AB4475">
        <v>0</v>
      </c>
      <c r="AC4475">
        <v>4</v>
      </c>
      <c r="AD4475">
        <v>4.7336428571428568</v>
      </c>
      <c r="AF4475" t="s">
        <v>7949</v>
      </c>
      <c r="AI4475">
        <v>0</v>
      </c>
      <c r="AJ4475">
        <v>0</v>
      </c>
      <c r="AM4475" t="s">
        <v>20019</v>
      </c>
    </row>
    <row r="4476" spans="1:39" x14ac:dyDescent="0.25">
      <c r="A4476" t="s">
        <v>5890</v>
      </c>
      <c r="B4476" t="s">
        <v>4841</v>
      </c>
      <c r="C4476" t="s">
        <v>4842</v>
      </c>
      <c r="D4476">
        <v>143</v>
      </c>
      <c r="E4476" t="s">
        <v>4845</v>
      </c>
      <c r="F4476">
        <v>6.84</v>
      </c>
      <c r="I4476" t="s">
        <v>6654</v>
      </c>
      <c r="K4476" t="s">
        <v>6860</v>
      </c>
      <c r="L4476" t="s">
        <v>6861</v>
      </c>
      <c r="M4476" t="s">
        <v>6907</v>
      </c>
      <c r="N4476">
        <v>9</v>
      </c>
      <c r="O4476" t="s">
        <v>6972</v>
      </c>
      <c r="P4476" t="s">
        <v>7616</v>
      </c>
      <c r="Q4476">
        <v>6</v>
      </c>
      <c r="R4476">
        <v>1</v>
      </c>
      <c r="S4476">
        <v>2.96</v>
      </c>
      <c r="T4476">
        <v>2.98</v>
      </c>
      <c r="U4476">
        <v>389.46</v>
      </c>
      <c r="V4476">
        <v>78.959999999999994</v>
      </c>
      <c r="W4476">
        <v>2.85</v>
      </c>
      <c r="Y4476">
        <v>5.92</v>
      </c>
      <c r="Z4476">
        <v>2</v>
      </c>
      <c r="AA4476" t="s">
        <v>4250</v>
      </c>
      <c r="AB4476">
        <v>0</v>
      </c>
      <c r="AC4476">
        <v>2</v>
      </c>
      <c r="AD4476">
        <v>5.1429047619047621</v>
      </c>
      <c r="AF4476" t="s">
        <v>7949</v>
      </c>
      <c r="AI4476">
        <v>0</v>
      </c>
      <c r="AJ4476">
        <v>0</v>
      </c>
      <c r="AM4476" t="s">
        <v>20019</v>
      </c>
    </row>
    <row r="4477" spans="1:39" x14ac:dyDescent="0.25">
      <c r="A4477" t="s">
        <v>5890</v>
      </c>
      <c r="B4477" t="s">
        <v>4841</v>
      </c>
      <c r="C4477" t="s">
        <v>4842</v>
      </c>
      <c r="D4477">
        <v>143</v>
      </c>
      <c r="E4477" t="s">
        <v>4845</v>
      </c>
      <c r="F4477">
        <v>6.84</v>
      </c>
      <c r="I4477" t="s">
        <v>6655</v>
      </c>
      <c r="K4477" t="s">
        <v>6860</v>
      </c>
      <c r="L4477" t="s">
        <v>6861</v>
      </c>
      <c r="M4477" t="s">
        <v>6908</v>
      </c>
      <c r="N4477">
        <v>8</v>
      </c>
      <c r="O4477" t="s">
        <v>6973</v>
      </c>
      <c r="P4477" t="s">
        <v>7616</v>
      </c>
      <c r="Q4477">
        <v>6</v>
      </c>
      <c r="R4477">
        <v>1</v>
      </c>
      <c r="S4477">
        <v>2.96</v>
      </c>
      <c r="T4477">
        <v>2.98</v>
      </c>
      <c r="U4477">
        <v>389.46</v>
      </c>
      <c r="V4477">
        <v>78.959999999999994</v>
      </c>
      <c r="W4477">
        <v>2.85</v>
      </c>
      <c r="Y4477">
        <v>5.92</v>
      </c>
      <c r="Z4477">
        <v>2</v>
      </c>
      <c r="AA4477" t="s">
        <v>4250</v>
      </c>
      <c r="AB4477">
        <v>0</v>
      </c>
      <c r="AC4477">
        <v>2</v>
      </c>
      <c r="AD4477">
        <v>5.1429047619047621</v>
      </c>
      <c r="AF4477" t="s">
        <v>7949</v>
      </c>
      <c r="AI4477">
        <v>0</v>
      </c>
      <c r="AJ4477">
        <v>0</v>
      </c>
      <c r="AM4477" t="s">
        <v>20019</v>
      </c>
    </row>
    <row r="4478" spans="1:39" x14ac:dyDescent="0.25">
      <c r="A4478" t="s">
        <v>9593</v>
      </c>
      <c r="B4478" t="s">
        <v>4841</v>
      </c>
      <c r="C4478" t="s">
        <v>4842</v>
      </c>
      <c r="D4478">
        <v>144</v>
      </c>
      <c r="E4478" t="s">
        <v>4845</v>
      </c>
      <c r="F4478">
        <v>6.84</v>
      </c>
      <c r="K4478" t="s">
        <v>6860</v>
      </c>
      <c r="L4478" t="s">
        <v>6861</v>
      </c>
      <c r="M4478" t="s">
        <v>15026</v>
      </c>
      <c r="N4478">
        <v>9</v>
      </c>
      <c r="O4478" t="s">
        <v>15368</v>
      </c>
      <c r="P4478" t="s">
        <v>17245</v>
      </c>
      <c r="Q4478">
        <v>6</v>
      </c>
      <c r="R4478">
        <v>3</v>
      </c>
      <c r="S4478">
        <v>1.51</v>
      </c>
      <c r="T4478">
        <v>3.68</v>
      </c>
      <c r="U4478">
        <v>526.70000000000005</v>
      </c>
      <c r="V4478">
        <v>103.67</v>
      </c>
      <c r="W4478">
        <v>3.07</v>
      </c>
      <c r="X4478">
        <v>13.79</v>
      </c>
      <c r="Y4478">
        <v>9.86</v>
      </c>
      <c r="Z4478">
        <v>3</v>
      </c>
      <c r="AA4478" t="s">
        <v>4250</v>
      </c>
      <c r="AB4478">
        <v>1</v>
      </c>
      <c r="AC4478">
        <v>10</v>
      </c>
      <c r="AD4478">
        <v>2.4409999999999998</v>
      </c>
      <c r="AF4478" t="s">
        <v>7952</v>
      </c>
      <c r="AI4478">
        <v>0</v>
      </c>
      <c r="AJ4478">
        <v>0</v>
      </c>
      <c r="AK4478" t="s">
        <v>19878</v>
      </c>
      <c r="AL4478" t="s">
        <v>19878</v>
      </c>
      <c r="AM4478" t="s">
        <v>20019</v>
      </c>
    </row>
    <row r="4479" spans="1:39" x14ac:dyDescent="0.25">
      <c r="A4479" t="s">
        <v>10954</v>
      </c>
      <c r="B4479" t="s">
        <v>4841</v>
      </c>
      <c r="C4479" t="s">
        <v>4842</v>
      </c>
      <c r="D4479">
        <v>144</v>
      </c>
      <c r="E4479" t="s">
        <v>4845</v>
      </c>
      <c r="F4479">
        <v>6.84</v>
      </c>
      <c r="K4479" t="s">
        <v>6860</v>
      </c>
      <c r="L4479" t="s">
        <v>6861</v>
      </c>
      <c r="M4479" t="s">
        <v>15008</v>
      </c>
      <c r="N4479">
        <v>9</v>
      </c>
      <c r="O4479" t="s">
        <v>15413</v>
      </c>
      <c r="P4479" t="s">
        <v>18606</v>
      </c>
      <c r="Q4479">
        <v>7</v>
      </c>
      <c r="R4479">
        <v>3</v>
      </c>
      <c r="S4479">
        <v>3.44</v>
      </c>
      <c r="T4479">
        <v>3.45</v>
      </c>
      <c r="U4479">
        <v>537.70000000000005</v>
      </c>
      <c r="V4479">
        <v>101.94</v>
      </c>
      <c r="W4479">
        <v>4.4800000000000004</v>
      </c>
      <c r="X4479">
        <v>13.91</v>
      </c>
      <c r="Y4479">
        <v>5.94</v>
      </c>
      <c r="Z4479">
        <v>2</v>
      </c>
      <c r="AA4479" t="s">
        <v>4250</v>
      </c>
      <c r="AB4479">
        <v>1</v>
      </c>
      <c r="AC4479">
        <v>9</v>
      </c>
      <c r="AD4479">
        <v>2.823666666666667</v>
      </c>
      <c r="AF4479" t="s">
        <v>7949</v>
      </c>
      <c r="AI4479">
        <v>0</v>
      </c>
      <c r="AJ4479">
        <v>0</v>
      </c>
      <c r="AK4479" t="s">
        <v>19913</v>
      </c>
      <c r="AL4479" t="s">
        <v>19913</v>
      </c>
      <c r="AM4479" t="s">
        <v>20019</v>
      </c>
    </row>
    <row r="4480" spans="1:39" x14ac:dyDescent="0.25">
      <c r="A4480" t="s">
        <v>9161</v>
      </c>
      <c r="B4480" t="s">
        <v>4841</v>
      </c>
      <c r="C4480" t="s">
        <v>4842</v>
      </c>
      <c r="D4480">
        <v>144</v>
      </c>
      <c r="E4480" t="s">
        <v>4845</v>
      </c>
      <c r="F4480">
        <v>6.84</v>
      </c>
      <c r="K4480" t="s">
        <v>6860</v>
      </c>
      <c r="L4480" t="s">
        <v>6861</v>
      </c>
      <c r="M4480" t="s">
        <v>15062</v>
      </c>
      <c r="N4480">
        <v>9</v>
      </c>
      <c r="O4480" t="s">
        <v>15415</v>
      </c>
      <c r="P4480" t="s">
        <v>16813</v>
      </c>
      <c r="Q4480">
        <v>6</v>
      </c>
      <c r="R4480">
        <v>3</v>
      </c>
      <c r="S4480">
        <v>3.29</v>
      </c>
      <c r="T4480">
        <v>3.3</v>
      </c>
      <c r="U4480">
        <v>537.67999999999995</v>
      </c>
      <c r="V4480">
        <v>92.71</v>
      </c>
      <c r="W4480">
        <v>3.86</v>
      </c>
      <c r="X4480">
        <v>13.8</v>
      </c>
      <c r="Y4480">
        <v>5.87</v>
      </c>
      <c r="Z4480">
        <v>2</v>
      </c>
      <c r="AA4480" t="s">
        <v>4250</v>
      </c>
      <c r="AB4480">
        <v>1</v>
      </c>
      <c r="AC4480">
        <v>10</v>
      </c>
      <c r="AD4480">
        <v>3.2813333333333339</v>
      </c>
      <c r="AF4480" t="s">
        <v>7949</v>
      </c>
      <c r="AI4480">
        <v>0</v>
      </c>
      <c r="AJ4480">
        <v>0</v>
      </c>
      <c r="AK4480" t="s">
        <v>19873</v>
      </c>
      <c r="AL4480" t="s">
        <v>19873</v>
      </c>
      <c r="AM4480" t="s">
        <v>20019</v>
      </c>
    </row>
    <row r="4481" spans="1:39" x14ac:dyDescent="0.25">
      <c r="A4481" t="s">
        <v>5584</v>
      </c>
      <c r="B4481" t="s">
        <v>4841</v>
      </c>
      <c r="C4481" t="s">
        <v>4842</v>
      </c>
      <c r="D4481">
        <v>144</v>
      </c>
      <c r="E4481" t="s">
        <v>4845</v>
      </c>
      <c r="F4481">
        <v>6.84</v>
      </c>
      <c r="I4481" t="s">
        <v>6444</v>
      </c>
      <c r="K4481" t="s">
        <v>6860</v>
      </c>
      <c r="L4481" t="s">
        <v>6861</v>
      </c>
      <c r="M4481" t="s">
        <v>6890</v>
      </c>
      <c r="N4481">
        <v>9</v>
      </c>
      <c r="O4481" t="s">
        <v>6949</v>
      </c>
      <c r="P4481" t="s">
        <v>7310</v>
      </c>
      <c r="Q4481">
        <v>7</v>
      </c>
      <c r="R4481">
        <v>1</v>
      </c>
      <c r="S4481">
        <v>2.78</v>
      </c>
      <c r="T4481">
        <v>2.82</v>
      </c>
      <c r="U4481">
        <v>398.44</v>
      </c>
      <c r="V4481">
        <v>96.94</v>
      </c>
      <c r="W4481">
        <v>1.31</v>
      </c>
      <c r="Y4481">
        <v>6.3</v>
      </c>
      <c r="Z4481">
        <v>2</v>
      </c>
      <c r="AA4481" t="s">
        <v>4250</v>
      </c>
      <c r="AB4481">
        <v>0</v>
      </c>
      <c r="AC4481">
        <v>4</v>
      </c>
      <c r="AD4481">
        <v>4.9374285714285717</v>
      </c>
      <c r="AF4481" t="s">
        <v>7949</v>
      </c>
      <c r="AI4481">
        <v>0</v>
      </c>
      <c r="AJ4481">
        <v>0</v>
      </c>
      <c r="AM4481" t="s">
        <v>20019</v>
      </c>
    </row>
    <row r="4482" spans="1:39" x14ac:dyDescent="0.25">
      <c r="A4482" t="s">
        <v>10955</v>
      </c>
      <c r="B4482" t="s">
        <v>4841</v>
      </c>
      <c r="C4482" t="s">
        <v>4842</v>
      </c>
      <c r="D4482">
        <v>144.30000000000001</v>
      </c>
      <c r="E4482" t="s">
        <v>4845</v>
      </c>
      <c r="F4482">
        <v>6.84</v>
      </c>
      <c r="I4482" t="s">
        <v>14043</v>
      </c>
      <c r="K4482" t="s">
        <v>6860</v>
      </c>
      <c r="L4482" t="s">
        <v>6861</v>
      </c>
      <c r="M4482" t="s">
        <v>15042</v>
      </c>
      <c r="N4482">
        <v>9</v>
      </c>
      <c r="O4482" t="s">
        <v>15389</v>
      </c>
      <c r="P4482" t="s">
        <v>18607</v>
      </c>
      <c r="Q4482">
        <v>5</v>
      </c>
      <c r="R4482">
        <v>1</v>
      </c>
      <c r="S4482">
        <v>1.37</v>
      </c>
      <c r="T4482">
        <v>3.37</v>
      </c>
      <c r="U4482">
        <v>343.47</v>
      </c>
      <c r="V4482">
        <v>60.08</v>
      </c>
      <c r="W4482">
        <v>3.29</v>
      </c>
      <c r="Y4482">
        <v>11.54</v>
      </c>
      <c r="Z4482">
        <v>1</v>
      </c>
      <c r="AA4482" t="s">
        <v>4250</v>
      </c>
      <c r="AB4482">
        <v>0</v>
      </c>
      <c r="AC4482">
        <v>2</v>
      </c>
      <c r="AD4482">
        <v>4.6483333333333334</v>
      </c>
      <c r="AF4482" t="s">
        <v>7952</v>
      </c>
      <c r="AI4482">
        <v>0</v>
      </c>
      <c r="AJ4482">
        <v>0</v>
      </c>
      <c r="AM4482" t="s">
        <v>20019</v>
      </c>
    </row>
    <row r="4483" spans="1:39" x14ac:dyDescent="0.25">
      <c r="A4483" t="s">
        <v>10955</v>
      </c>
      <c r="B4483" t="s">
        <v>4841</v>
      </c>
      <c r="C4483" t="s">
        <v>4842</v>
      </c>
      <c r="D4483">
        <v>144.30000000000001</v>
      </c>
      <c r="E4483" t="s">
        <v>4845</v>
      </c>
      <c r="F4483">
        <v>6.84</v>
      </c>
      <c r="I4483" t="s">
        <v>14044</v>
      </c>
      <c r="K4483" t="s">
        <v>6860</v>
      </c>
      <c r="M4483" t="s">
        <v>15002</v>
      </c>
      <c r="N4483">
        <v>8</v>
      </c>
      <c r="O4483" t="s">
        <v>15332</v>
      </c>
      <c r="P4483" t="s">
        <v>18607</v>
      </c>
      <c r="Q4483">
        <v>5</v>
      </c>
      <c r="R4483">
        <v>1</v>
      </c>
      <c r="S4483">
        <v>1.37</v>
      </c>
      <c r="T4483">
        <v>3.37</v>
      </c>
      <c r="U4483">
        <v>343.47</v>
      </c>
      <c r="V4483">
        <v>60.08</v>
      </c>
      <c r="W4483">
        <v>3.29</v>
      </c>
      <c r="Y4483">
        <v>11.54</v>
      </c>
      <c r="Z4483">
        <v>1</v>
      </c>
      <c r="AA4483" t="s">
        <v>4250</v>
      </c>
      <c r="AB4483">
        <v>0</v>
      </c>
      <c r="AC4483">
        <v>2</v>
      </c>
      <c r="AD4483">
        <v>4.6483333333333334</v>
      </c>
      <c r="AF4483" t="s">
        <v>7952</v>
      </c>
      <c r="AI4483">
        <v>0</v>
      </c>
      <c r="AJ4483">
        <v>0</v>
      </c>
      <c r="AM4483" t="s">
        <v>20019</v>
      </c>
    </row>
    <row r="4484" spans="1:39" x14ac:dyDescent="0.25">
      <c r="A4484" t="s">
        <v>10956</v>
      </c>
      <c r="B4484" t="s">
        <v>4841</v>
      </c>
      <c r="C4484" t="s">
        <v>4842</v>
      </c>
      <c r="D4484">
        <v>144.69999999999999</v>
      </c>
      <c r="E4484" t="s">
        <v>4845</v>
      </c>
      <c r="F4484">
        <v>6.84</v>
      </c>
      <c r="I4484" t="s">
        <v>14045</v>
      </c>
      <c r="K4484" t="s">
        <v>6860</v>
      </c>
      <c r="M4484" t="s">
        <v>15002</v>
      </c>
      <c r="N4484">
        <v>8</v>
      </c>
      <c r="O4484" t="s">
        <v>15332</v>
      </c>
      <c r="P4484" t="s">
        <v>18608</v>
      </c>
      <c r="Q4484">
        <v>5</v>
      </c>
      <c r="R4484">
        <v>1</v>
      </c>
      <c r="S4484">
        <v>0.59</v>
      </c>
      <c r="T4484">
        <v>0.75</v>
      </c>
      <c r="U4484">
        <v>382.51</v>
      </c>
      <c r="V4484">
        <v>71.16</v>
      </c>
      <c r="W4484">
        <v>2.4</v>
      </c>
      <c r="Y4484">
        <v>6.96</v>
      </c>
      <c r="Z4484">
        <v>1</v>
      </c>
      <c r="AA4484" t="s">
        <v>4250</v>
      </c>
      <c r="AB4484">
        <v>0</v>
      </c>
      <c r="AC4484">
        <v>2</v>
      </c>
      <c r="AD4484">
        <v>5.6725476190476192</v>
      </c>
      <c r="AF4484" t="s">
        <v>7949</v>
      </c>
      <c r="AI4484">
        <v>0</v>
      </c>
      <c r="AJ4484">
        <v>0</v>
      </c>
      <c r="AM4484" t="s">
        <v>20019</v>
      </c>
    </row>
    <row r="4485" spans="1:39" x14ac:dyDescent="0.25">
      <c r="A4485" t="s">
        <v>10957</v>
      </c>
      <c r="B4485" t="s">
        <v>4841</v>
      </c>
      <c r="C4485" t="s">
        <v>4842</v>
      </c>
      <c r="D4485">
        <v>144.80000000000001</v>
      </c>
      <c r="E4485" t="s">
        <v>4845</v>
      </c>
      <c r="F4485">
        <v>6.84</v>
      </c>
      <c r="I4485" t="s">
        <v>14046</v>
      </c>
      <c r="K4485" t="s">
        <v>6860</v>
      </c>
      <c r="M4485" t="s">
        <v>15002</v>
      </c>
      <c r="N4485">
        <v>8</v>
      </c>
      <c r="O4485" t="s">
        <v>15332</v>
      </c>
      <c r="P4485" t="s">
        <v>18609</v>
      </c>
      <c r="Q4485">
        <v>5</v>
      </c>
      <c r="R4485">
        <v>1</v>
      </c>
      <c r="S4485">
        <v>0.18</v>
      </c>
      <c r="T4485">
        <v>0.23</v>
      </c>
      <c r="U4485">
        <v>343.43</v>
      </c>
      <c r="V4485">
        <v>77.150000000000006</v>
      </c>
      <c r="W4485">
        <v>1.81</v>
      </c>
      <c r="Y4485">
        <v>6.42</v>
      </c>
      <c r="Z4485">
        <v>1</v>
      </c>
      <c r="AA4485" t="s">
        <v>4250</v>
      </c>
      <c r="AB4485">
        <v>0</v>
      </c>
      <c r="AC4485">
        <v>2</v>
      </c>
      <c r="AD4485">
        <v>5.833333333333333</v>
      </c>
      <c r="AF4485" t="s">
        <v>7949</v>
      </c>
      <c r="AI4485">
        <v>0</v>
      </c>
      <c r="AJ4485">
        <v>0</v>
      </c>
      <c r="AM4485" t="s">
        <v>20019</v>
      </c>
    </row>
    <row r="4486" spans="1:39" x14ac:dyDescent="0.25">
      <c r="A4486" t="s">
        <v>8102</v>
      </c>
      <c r="B4486" t="s">
        <v>4841</v>
      </c>
      <c r="C4486" t="s">
        <v>4842</v>
      </c>
      <c r="D4486">
        <v>145</v>
      </c>
      <c r="E4486" t="s">
        <v>4845</v>
      </c>
      <c r="F4486">
        <v>6.84</v>
      </c>
      <c r="K4486" t="s">
        <v>6860</v>
      </c>
      <c r="L4486" t="s">
        <v>6861</v>
      </c>
      <c r="M4486" t="s">
        <v>15090</v>
      </c>
      <c r="N4486">
        <v>9</v>
      </c>
      <c r="O4486" t="s">
        <v>15449</v>
      </c>
      <c r="P4486" t="s">
        <v>15755</v>
      </c>
      <c r="Q4486">
        <v>5</v>
      </c>
      <c r="R4486">
        <v>1</v>
      </c>
      <c r="S4486">
        <v>0.94</v>
      </c>
      <c r="T4486">
        <v>0.94</v>
      </c>
      <c r="U4486">
        <v>354.39</v>
      </c>
      <c r="V4486">
        <v>80.81</v>
      </c>
      <c r="W4486">
        <v>2.4300000000000002</v>
      </c>
      <c r="Y4486">
        <v>4.26</v>
      </c>
      <c r="Z4486">
        <v>2</v>
      </c>
      <c r="AA4486" t="s">
        <v>4250</v>
      </c>
      <c r="AB4486">
        <v>0</v>
      </c>
      <c r="AC4486">
        <v>1</v>
      </c>
      <c r="AD4486">
        <v>5.833333333333333</v>
      </c>
      <c r="AF4486" t="s">
        <v>7949</v>
      </c>
      <c r="AI4486">
        <v>0</v>
      </c>
      <c r="AJ4486">
        <v>0</v>
      </c>
      <c r="AK4486" t="s">
        <v>19832</v>
      </c>
      <c r="AL4486" t="s">
        <v>19832</v>
      </c>
      <c r="AM4486" t="s">
        <v>20019</v>
      </c>
    </row>
    <row r="4487" spans="1:39" x14ac:dyDescent="0.25">
      <c r="A4487" t="s">
        <v>10958</v>
      </c>
      <c r="B4487" t="s">
        <v>4841</v>
      </c>
      <c r="C4487" t="s">
        <v>4842</v>
      </c>
      <c r="D4487">
        <v>145</v>
      </c>
      <c r="E4487" t="s">
        <v>4845</v>
      </c>
      <c r="F4487">
        <v>6.84</v>
      </c>
      <c r="I4487" t="s">
        <v>14047</v>
      </c>
      <c r="K4487" t="s">
        <v>6860</v>
      </c>
      <c r="L4487" t="s">
        <v>6861</v>
      </c>
      <c r="M4487" t="s">
        <v>14987</v>
      </c>
      <c r="N4487">
        <v>9</v>
      </c>
      <c r="O4487" t="s">
        <v>15311</v>
      </c>
      <c r="P4487" t="s">
        <v>18610</v>
      </c>
      <c r="Q4487">
        <v>8</v>
      </c>
      <c r="R4487">
        <v>2</v>
      </c>
      <c r="S4487">
        <v>2.04</v>
      </c>
      <c r="T4487">
        <v>2.0499999999999998</v>
      </c>
      <c r="U4487">
        <v>477.44</v>
      </c>
      <c r="V4487">
        <v>120.95</v>
      </c>
      <c r="W4487">
        <v>2.48</v>
      </c>
      <c r="X4487">
        <v>8.84</v>
      </c>
      <c r="Y4487">
        <v>4.17</v>
      </c>
      <c r="Z4487">
        <v>2</v>
      </c>
      <c r="AA4487" t="s">
        <v>4250</v>
      </c>
      <c r="AB4487">
        <v>0</v>
      </c>
      <c r="AC4487">
        <v>7</v>
      </c>
      <c r="AD4487">
        <v>3.641142857142857</v>
      </c>
      <c r="AF4487" t="s">
        <v>7949</v>
      </c>
      <c r="AI4487">
        <v>0</v>
      </c>
      <c r="AJ4487">
        <v>0</v>
      </c>
      <c r="AM4487" t="s">
        <v>20019</v>
      </c>
    </row>
    <row r="4488" spans="1:39" x14ac:dyDescent="0.25">
      <c r="A4488" t="s">
        <v>5869</v>
      </c>
      <c r="B4488" t="s">
        <v>4841</v>
      </c>
      <c r="C4488" t="s">
        <v>4842</v>
      </c>
      <c r="D4488">
        <v>145</v>
      </c>
      <c r="E4488" t="s">
        <v>4845</v>
      </c>
      <c r="F4488">
        <v>6.84</v>
      </c>
      <c r="I4488" t="s">
        <v>6641</v>
      </c>
      <c r="K4488" t="s">
        <v>6860</v>
      </c>
      <c r="L4488" t="s">
        <v>6861</v>
      </c>
      <c r="M4488" t="s">
        <v>6907</v>
      </c>
      <c r="N4488">
        <v>9</v>
      </c>
      <c r="O4488" t="s">
        <v>6972</v>
      </c>
      <c r="P4488" t="s">
        <v>7595</v>
      </c>
      <c r="Q4488">
        <v>7</v>
      </c>
      <c r="R4488">
        <v>1</v>
      </c>
      <c r="S4488">
        <v>2.62</v>
      </c>
      <c r="T4488">
        <v>2.63</v>
      </c>
      <c r="U4488">
        <v>414.47</v>
      </c>
      <c r="V4488">
        <v>91.85</v>
      </c>
      <c r="W4488">
        <v>2.7</v>
      </c>
      <c r="Y4488">
        <v>5.91</v>
      </c>
      <c r="Z4488">
        <v>3</v>
      </c>
      <c r="AA4488" t="s">
        <v>4250</v>
      </c>
      <c r="AB4488">
        <v>0</v>
      </c>
      <c r="AC4488">
        <v>3</v>
      </c>
      <c r="AD4488">
        <v>5.0725952380952366</v>
      </c>
      <c r="AF4488" t="s">
        <v>7949</v>
      </c>
      <c r="AI4488">
        <v>0</v>
      </c>
      <c r="AJ4488">
        <v>0</v>
      </c>
      <c r="AM4488" t="s">
        <v>20019</v>
      </c>
    </row>
    <row r="4489" spans="1:39" x14ac:dyDescent="0.25">
      <c r="A4489" t="s">
        <v>5869</v>
      </c>
      <c r="B4489" t="s">
        <v>4841</v>
      </c>
      <c r="C4489" t="s">
        <v>4842</v>
      </c>
      <c r="D4489">
        <v>145</v>
      </c>
      <c r="E4489" t="s">
        <v>4845</v>
      </c>
      <c r="F4489">
        <v>6.84</v>
      </c>
      <c r="I4489" t="s">
        <v>6642</v>
      </c>
      <c r="K4489" t="s">
        <v>6860</v>
      </c>
      <c r="L4489" t="s">
        <v>6861</v>
      </c>
      <c r="M4489" t="s">
        <v>6908</v>
      </c>
      <c r="N4489">
        <v>8</v>
      </c>
      <c r="O4489" t="s">
        <v>6973</v>
      </c>
      <c r="P4489" t="s">
        <v>7595</v>
      </c>
      <c r="Q4489">
        <v>7</v>
      </c>
      <c r="R4489">
        <v>1</v>
      </c>
      <c r="S4489">
        <v>2.62</v>
      </c>
      <c r="T4489">
        <v>2.63</v>
      </c>
      <c r="U4489">
        <v>414.47</v>
      </c>
      <c r="V4489">
        <v>91.85</v>
      </c>
      <c r="W4489">
        <v>2.7</v>
      </c>
      <c r="Y4489">
        <v>5.91</v>
      </c>
      <c r="Z4489">
        <v>3</v>
      </c>
      <c r="AA4489" t="s">
        <v>4250</v>
      </c>
      <c r="AB4489">
        <v>0</v>
      </c>
      <c r="AC4489">
        <v>3</v>
      </c>
      <c r="AD4489">
        <v>5.0725952380952366</v>
      </c>
      <c r="AF4489" t="s">
        <v>7949</v>
      </c>
      <c r="AI4489">
        <v>0</v>
      </c>
      <c r="AJ4489">
        <v>0</v>
      </c>
      <c r="AM4489" t="s">
        <v>20019</v>
      </c>
    </row>
    <row r="4490" spans="1:39" x14ac:dyDescent="0.25">
      <c r="A4490" t="s">
        <v>10959</v>
      </c>
      <c r="B4490" t="s">
        <v>4841</v>
      </c>
      <c r="C4490" t="s">
        <v>4842</v>
      </c>
      <c r="D4490">
        <v>145</v>
      </c>
      <c r="E4490" t="s">
        <v>4845</v>
      </c>
      <c r="F4490">
        <v>6.84</v>
      </c>
      <c r="I4490" t="s">
        <v>14048</v>
      </c>
      <c r="K4490" t="s">
        <v>6860</v>
      </c>
      <c r="L4490" t="s">
        <v>6861</v>
      </c>
      <c r="M4490" t="s">
        <v>15000</v>
      </c>
      <c r="N4490">
        <v>9</v>
      </c>
      <c r="O4490" t="s">
        <v>15330</v>
      </c>
      <c r="P4490" t="s">
        <v>18611</v>
      </c>
      <c r="Q4490">
        <v>4</v>
      </c>
      <c r="R4490">
        <v>1</v>
      </c>
      <c r="S4490">
        <v>5.04</v>
      </c>
      <c r="T4490">
        <v>5.04</v>
      </c>
      <c r="U4490">
        <v>397.88</v>
      </c>
      <c r="V4490">
        <v>59.97</v>
      </c>
      <c r="W4490">
        <v>4.4800000000000004</v>
      </c>
      <c r="Y4490">
        <v>1.48</v>
      </c>
      <c r="Z4490">
        <v>2</v>
      </c>
      <c r="AA4490" t="s">
        <v>4250</v>
      </c>
      <c r="AB4490">
        <v>0</v>
      </c>
      <c r="AC4490">
        <v>1</v>
      </c>
      <c r="AD4490">
        <v>3.562761904761905</v>
      </c>
      <c r="AF4490" t="s">
        <v>7949</v>
      </c>
      <c r="AI4490">
        <v>0</v>
      </c>
      <c r="AJ4490">
        <v>0</v>
      </c>
      <c r="AM4490" t="s">
        <v>20019</v>
      </c>
    </row>
    <row r="4491" spans="1:39" x14ac:dyDescent="0.25">
      <c r="A4491" t="s">
        <v>10960</v>
      </c>
      <c r="B4491" t="s">
        <v>4841</v>
      </c>
      <c r="C4491" t="s">
        <v>4842</v>
      </c>
      <c r="D4491">
        <v>145</v>
      </c>
      <c r="E4491" t="s">
        <v>4845</v>
      </c>
      <c r="F4491">
        <v>6.84</v>
      </c>
      <c r="I4491" t="s">
        <v>14049</v>
      </c>
      <c r="K4491" t="s">
        <v>6860</v>
      </c>
      <c r="M4491" t="s">
        <v>14989</v>
      </c>
      <c r="N4491">
        <v>8</v>
      </c>
      <c r="O4491" t="s">
        <v>15313</v>
      </c>
      <c r="P4491" t="s">
        <v>18612</v>
      </c>
      <c r="Q4491">
        <v>9</v>
      </c>
      <c r="R4491">
        <v>2</v>
      </c>
      <c r="S4491">
        <v>3.27</v>
      </c>
      <c r="T4491">
        <v>3.27</v>
      </c>
      <c r="U4491">
        <v>461.49</v>
      </c>
      <c r="V4491">
        <v>115.63</v>
      </c>
      <c r="W4491">
        <v>3.39</v>
      </c>
      <c r="X4491">
        <v>10.43</v>
      </c>
      <c r="Y4491">
        <v>3.74</v>
      </c>
      <c r="Z4491">
        <v>2</v>
      </c>
      <c r="AA4491" t="s">
        <v>4250</v>
      </c>
      <c r="AB4491">
        <v>0</v>
      </c>
      <c r="AC4491">
        <v>3</v>
      </c>
      <c r="AD4491">
        <v>3.1507380952380948</v>
      </c>
      <c r="AF4491" t="s">
        <v>7949</v>
      </c>
      <c r="AI4491">
        <v>0</v>
      </c>
      <c r="AJ4491">
        <v>0</v>
      </c>
      <c r="AM4491" t="s">
        <v>20019</v>
      </c>
    </row>
    <row r="4492" spans="1:39" x14ac:dyDescent="0.25">
      <c r="A4492" t="s">
        <v>10961</v>
      </c>
      <c r="B4492" t="s">
        <v>4841</v>
      </c>
      <c r="C4492" t="s">
        <v>4842</v>
      </c>
      <c r="D4492">
        <v>145</v>
      </c>
      <c r="E4492" t="s">
        <v>4845</v>
      </c>
      <c r="F4492">
        <v>6.84</v>
      </c>
      <c r="I4492" t="s">
        <v>14050</v>
      </c>
      <c r="K4492" t="s">
        <v>6860</v>
      </c>
      <c r="M4492" t="s">
        <v>14989</v>
      </c>
      <c r="N4492">
        <v>8</v>
      </c>
      <c r="O4492" t="s">
        <v>15313</v>
      </c>
      <c r="P4492" t="s">
        <v>18613</v>
      </c>
      <c r="Q4492">
        <v>9</v>
      </c>
      <c r="R4492">
        <v>2</v>
      </c>
      <c r="S4492">
        <v>3.14</v>
      </c>
      <c r="T4492">
        <v>3.14</v>
      </c>
      <c r="U4492">
        <v>440.5</v>
      </c>
      <c r="V4492">
        <v>115.38</v>
      </c>
      <c r="W4492">
        <v>2.8</v>
      </c>
      <c r="X4492">
        <v>10.1</v>
      </c>
      <c r="Y4492">
        <v>3.74</v>
      </c>
      <c r="Z4492">
        <v>2</v>
      </c>
      <c r="AA4492" t="s">
        <v>4250</v>
      </c>
      <c r="AB4492">
        <v>0</v>
      </c>
      <c r="AC4492">
        <v>4</v>
      </c>
      <c r="AD4492">
        <v>3.4390000000000001</v>
      </c>
      <c r="AF4492" t="s">
        <v>7949</v>
      </c>
      <c r="AI4492">
        <v>0</v>
      </c>
      <c r="AJ4492">
        <v>0</v>
      </c>
      <c r="AM4492" t="s">
        <v>20019</v>
      </c>
    </row>
    <row r="4493" spans="1:39" x14ac:dyDescent="0.25">
      <c r="A4493" t="s">
        <v>10962</v>
      </c>
      <c r="B4493" t="s">
        <v>4841</v>
      </c>
      <c r="C4493" t="s">
        <v>4842</v>
      </c>
      <c r="D4493">
        <v>145.5</v>
      </c>
      <c r="E4493" t="s">
        <v>4845</v>
      </c>
      <c r="F4493">
        <v>6.84</v>
      </c>
      <c r="I4493" t="s">
        <v>14051</v>
      </c>
      <c r="K4493" t="s">
        <v>6860</v>
      </c>
      <c r="L4493" t="s">
        <v>6861</v>
      </c>
      <c r="M4493" t="s">
        <v>14987</v>
      </c>
      <c r="N4493">
        <v>9</v>
      </c>
      <c r="O4493" t="s">
        <v>15311</v>
      </c>
      <c r="P4493" t="s">
        <v>18614</v>
      </c>
      <c r="Q4493">
        <v>7</v>
      </c>
      <c r="R4493">
        <v>2</v>
      </c>
      <c r="S4493">
        <v>0.49</v>
      </c>
      <c r="T4493">
        <v>0.49</v>
      </c>
      <c r="U4493">
        <v>384.35</v>
      </c>
      <c r="V4493">
        <v>126.28</v>
      </c>
      <c r="W4493">
        <v>1.64</v>
      </c>
      <c r="X4493">
        <v>9.6199999999999992</v>
      </c>
      <c r="Y4493">
        <v>3.86</v>
      </c>
      <c r="Z4493">
        <v>2</v>
      </c>
      <c r="AA4493" t="s">
        <v>4250</v>
      </c>
      <c r="AB4493">
        <v>0</v>
      </c>
      <c r="AC4493">
        <v>4</v>
      </c>
      <c r="AD4493">
        <v>4.3260714285714279</v>
      </c>
      <c r="AF4493" t="s">
        <v>7949</v>
      </c>
      <c r="AI4493">
        <v>0</v>
      </c>
      <c r="AJ4493">
        <v>0</v>
      </c>
      <c r="AM4493" t="s">
        <v>20019</v>
      </c>
    </row>
    <row r="4494" spans="1:39" x14ac:dyDescent="0.25">
      <c r="A4494" t="s">
        <v>10963</v>
      </c>
      <c r="B4494" t="s">
        <v>4841</v>
      </c>
      <c r="C4494" t="s">
        <v>4842</v>
      </c>
      <c r="D4494">
        <v>147</v>
      </c>
      <c r="E4494" t="s">
        <v>4845</v>
      </c>
      <c r="F4494">
        <v>6.83</v>
      </c>
      <c r="I4494" t="s">
        <v>14052</v>
      </c>
      <c r="K4494" t="s">
        <v>6860</v>
      </c>
      <c r="L4494" t="s">
        <v>6861</v>
      </c>
      <c r="M4494" t="s">
        <v>15000</v>
      </c>
      <c r="N4494">
        <v>9</v>
      </c>
      <c r="O4494" t="s">
        <v>15330</v>
      </c>
      <c r="P4494" t="s">
        <v>18615</v>
      </c>
      <c r="Q4494">
        <v>5</v>
      </c>
      <c r="R4494">
        <v>1</v>
      </c>
      <c r="S4494">
        <v>5.22</v>
      </c>
      <c r="T4494">
        <v>5.22</v>
      </c>
      <c r="U4494">
        <v>413.88</v>
      </c>
      <c r="V4494">
        <v>69.2</v>
      </c>
      <c r="W4494">
        <v>4.46</v>
      </c>
      <c r="Y4494">
        <v>1.1100000000000001</v>
      </c>
      <c r="Z4494">
        <v>2</v>
      </c>
      <c r="AA4494" t="s">
        <v>4250</v>
      </c>
      <c r="AB4494">
        <v>0</v>
      </c>
      <c r="AC4494">
        <v>1</v>
      </c>
      <c r="AD4494">
        <v>3.4484761904761911</v>
      </c>
      <c r="AF4494" t="s">
        <v>7949</v>
      </c>
      <c r="AI4494">
        <v>0</v>
      </c>
      <c r="AJ4494">
        <v>0</v>
      </c>
      <c r="AM4494" t="s">
        <v>20019</v>
      </c>
    </row>
    <row r="4495" spans="1:39" x14ac:dyDescent="0.25">
      <c r="A4495" t="s">
        <v>10964</v>
      </c>
      <c r="B4495" t="s">
        <v>4841</v>
      </c>
      <c r="C4495" t="s">
        <v>4842</v>
      </c>
      <c r="D4495">
        <v>148</v>
      </c>
      <c r="E4495" t="s">
        <v>4845</v>
      </c>
      <c r="F4495">
        <v>6.83</v>
      </c>
      <c r="K4495" t="s">
        <v>6860</v>
      </c>
      <c r="L4495" t="s">
        <v>6861</v>
      </c>
      <c r="M4495" t="s">
        <v>15065</v>
      </c>
      <c r="N4495">
        <v>9</v>
      </c>
      <c r="O4495" t="s">
        <v>15418</v>
      </c>
      <c r="P4495" t="s">
        <v>18616</v>
      </c>
      <c r="Q4495">
        <v>4</v>
      </c>
      <c r="R4495">
        <v>3</v>
      </c>
      <c r="S4495">
        <v>2.37</v>
      </c>
      <c r="T4495">
        <v>2.91</v>
      </c>
      <c r="U4495">
        <v>464.53</v>
      </c>
      <c r="V4495">
        <v>70.59</v>
      </c>
      <c r="W4495">
        <v>3.78</v>
      </c>
      <c r="X4495">
        <v>13.86</v>
      </c>
      <c r="Y4495">
        <v>7.68</v>
      </c>
      <c r="Z4495">
        <v>2</v>
      </c>
      <c r="AA4495" t="s">
        <v>4250</v>
      </c>
      <c r="AB4495">
        <v>0</v>
      </c>
      <c r="AC4495">
        <v>9</v>
      </c>
      <c r="AD4495">
        <v>4.2350238095238097</v>
      </c>
      <c r="AF4495" t="s">
        <v>7949</v>
      </c>
      <c r="AI4495">
        <v>0</v>
      </c>
      <c r="AJ4495">
        <v>0</v>
      </c>
      <c r="AK4495" t="s">
        <v>19915</v>
      </c>
      <c r="AL4495" t="s">
        <v>19915</v>
      </c>
      <c r="AM4495" t="s">
        <v>20019</v>
      </c>
    </row>
    <row r="4496" spans="1:39" x14ac:dyDescent="0.25">
      <c r="A4496" t="s">
        <v>9159</v>
      </c>
      <c r="B4496" t="s">
        <v>4841</v>
      </c>
      <c r="C4496" t="s">
        <v>4842</v>
      </c>
      <c r="D4496">
        <v>148</v>
      </c>
      <c r="E4496" t="s">
        <v>4845</v>
      </c>
      <c r="F4496">
        <v>6.83</v>
      </c>
      <c r="K4496" t="s">
        <v>6860</v>
      </c>
      <c r="L4496" t="s">
        <v>6861</v>
      </c>
      <c r="M4496" t="s">
        <v>15101</v>
      </c>
      <c r="N4496">
        <v>9</v>
      </c>
      <c r="O4496" t="s">
        <v>15465</v>
      </c>
      <c r="P4496" t="s">
        <v>16811</v>
      </c>
      <c r="Q4496">
        <v>7</v>
      </c>
      <c r="R4496">
        <v>3</v>
      </c>
      <c r="S4496">
        <v>4.3099999999999996</v>
      </c>
      <c r="T4496">
        <v>5.33</v>
      </c>
      <c r="U4496">
        <v>707.84</v>
      </c>
      <c r="V4496">
        <v>125.04</v>
      </c>
      <c r="W4496">
        <v>5.56</v>
      </c>
      <c r="X4496">
        <v>13.21</v>
      </c>
      <c r="Y4496">
        <v>8.31</v>
      </c>
      <c r="Z4496">
        <v>4</v>
      </c>
      <c r="AA4496" t="s">
        <v>4250</v>
      </c>
      <c r="AB4496">
        <v>2</v>
      </c>
      <c r="AC4496">
        <v>17</v>
      </c>
      <c r="AD4496">
        <v>1.011666666666666</v>
      </c>
      <c r="AF4496" t="s">
        <v>7949</v>
      </c>
      <c r="AI4496">
        <v>0</v>
      </c>
      <c r="AJ4496">
        <v>0</v>
      </c>
      <c r="AK4496" t="s">
        <v>19864</v>
      </c>
      <c r="AL4496" t="s">
        <v>19864</v>
      </c>
      <c r="AM4496" t="s">
        <v>20019</v>
      </c>
    </row>
    <row r="4497" spans="1:39" x14ac:dyDescent="0.25">
      <c r="A4497" t="s">
        <v>10965</v>
      </c>
      <c r="B4497" t="s">
        <v>4841</v>
      </c>
      <c r="C4497" t="s">
        <v>4842</v>
      </c>
      <c r="D4497">
        <v>148.9</v>
      </c>
      <c r="E4497" t="s">
        <v>4845</v>
      </c>
      <c r="F4497">
        <v>6.83</v>
      </c>
      <c r="I4497" t="s">
        <v>14053</v>
      </c>
      <c r="K4497" t="s">
        <v>6860</v>
      </c>
      <c r="L4497" t="s">
        <v>6861</v>
      </c>
      <c r="M4497" t="s">
        <v>15042</v>
      </c>
      <c r="N4497">
        <v>9</v>
      </c>
      <c r="O4497" t="s">
        <v>15389</v>
      </c>
      <c r="P4497" t="s">
        <v>18617</v>
      </c>
      <c r="Q4497">
        <v>4</v>
      </c>
      <c r="R4497">
        <v>1</v>
      </c>
      <c r="S4497">
        <v>1.96</v>
      </c>
      <c r="T4497">
        <v>1.99</v>
      </c>
      <c r="U4497">
        <v>383.54</v>
      </c>
      <c r="V4497">
        <v>67.92</v>
      </c>
      <c r="W4497">
        <v>3.7</v>
      </c>
      <c r="Y4497">
        <v>6.21</v>
      </c>
      <c r="Z4497">
        <v>1</v>
      </c>
      <c r="AA4497" t="s">
        <v>4250</v>
      </c>
      <c r="AB4497">
        <v>0</v>
      </c>
      <c r="AC4497">
        <v>3</v>
      </c>
      <c r="AD4497">
        <v>5.6651904761904763</v>
      </c>
      <c r="AF4497" t="s">
        <v>7949</v>
      </c>
      <c r="AI4497">
        <v>0</v>
      </c>
      <c r="AJ4497">
        <v>0</v>
      </c>
      <c r="AM4497" t="s">
        <v>20019</v>
      </c>
    </row>
    <row r="4498" spans="1:39" x14ac:dyDescent="0.25">
      <c r="A4498" t="s">
        <v>10965</v>
      </c>
      <c r="B4498" t="s">
        <v>4841</v>
      </c>
      <c r="C4498" t="s">
        <v>4842</v>
      </c>
      <c r="D4498">
        <v>148.9</v>
      </c>
      <c r="E4498" t="s">
        <v>4845</v>
      </c>
      <c r="F4498">
        <v>6.83</v>
      </c>
      <c r="I4498" t="s">
        <v>14054</v>
      </c>
      <c r="K4498" t="s">
        <v>6860</v>
      </c>
      <c r="M4498" t="s">
        <v>15002</v>
      </c>
      <c r="N4498">
        <v>8</v>
      </c>
      <c r="O4498" t="s">
        <v>15332</v>
      </c>
      <c r="P4498" t="s">
        <v>18617</v>
      </c>
      <c r="Q4498">
        <v>4</v>
      </c>
      <c r="R4498">
        <v>1</v>
      </c>
      <c r="S4498">
        <v>1.96</v>
      </c>
      <c r="T4498">
        <v>1.99</v>
      </c>
      <c r="U4498">
        <v>383.54</v>
      </c>
      <c r="V4498">
        <v>67.92</v>
      </c>
      <c r="W4498">
        <v>3.7</v>
      </c>
      <c r="Y4498">
        <v>6.21</v>
      </c>
      <c r="Z4498">
        <v>1</v>
      </c>
      <c r="AA4498" t="s">
        <v>4250</v>
      </c>
      <c r="AB4498">
        <v>0</v>
      </c>
      <c r="AC4498">
        <v>3</v>
      </c>
      <c r="AD4498">
        <v>5.6651904761904763</v>
      </c>
      <c r="AF4498" t="s">
        <v>7949</v>
      </c>
      <c r="AI4498">
        <v>0</v>
      </c>
      <c r="AJ4498">
        <v>0</v>
      </c>
      <c r="AM4498" t="s">
        <v>20019</v>
      </c>
    </row>
    <row r="4499" spans="1:39" x14ac:dyDescent="0.25">
      <c r="A4499" t="s">
        <v>10966</v>
      </c>
      <c r="B4499" t="s">
        <v>4841</v>
      </c>
      <c r="C4499" t="s">
        <v>4842</v>
      </c>
      <c r="D4499">
        <v>149</v>
      </c>
      <c r="E4499" t="s">
        <v>4845</v>
      </c>
      <c r="F4499">
        <v>6.83</v>
      </c>
      <c r="K4499" t="s">
        <v>6860</v>
      </c>
      <c r="L4499" t="s">
        <v>6861</v>
      </c>
      <c r="M4499" t="s">
        <v>15202</v>
      </c>
      <c r="N4499">
        <v>9</v>
      </c>
      <c r="O4499" t="s">
        <v>15592</v>
      </c>
      <c r="P4499" t="s">
        <v>18618</v>
      </c>
      <c r="Q4499">
        <v>5</v>
      </c>
      <c r="R4499">
        <v>1</v>
      </c>
      <c r="S4499">
        <v>4.4000000000000004</v>
      </c>
      <c r="T4499">
        <v>4.95</v>
      </c>
      <c r="U4499">
        <v>582.65</v>
      </c>
      <c r="V4499">
        <v>71.78</v>
      </c>
      <c r="W4499">
        <v>6.5</v>
      </c>
      <c r="Y4499">
        <v>7.82</v>
      </c>
      <c r="Z4499">
        <v>5</v>
      </c>
      <c r="AA4499" t="s">
        <v>4250</v>
      </c>
      <c r="AB4499">
        <v>2</v>
      </c>
      <c r="AC4499">
        <v>12</v>
      </c>
      <c r="AD4499">
        <v>2.8583333333333329</v>
      </c>
      <c r="AF4499" t="s">
        <v>7949</v>
      </c>
      <c r="AI4499">
        <v>0</v>
      </c>
      <c r="AJ4499">
        <v>0</v>
      </c>
      <c r="AK4499" t="s">
        <v>19985</v>
      </c>
      <c r="AL4499" t="s">
        <v>19985</v>
      </c>
      <c r="AM4499" t="s">
        <v>20019</v>
      </c>
    </row>
    <row r="4500" spans="1:39" x14ac:dyDescent="0.25">
      <c r="A4500" t="s">
        <v>10967</v>
      </c>
      <c r="B4500" t="s">
        <v>4841</v>
      </c>
      <c r="C4500" t="s">
        <v>4842</v>
      </c>
      <c r="D4500">
        <v>149</v>
      </c>
      <c r="E4500" t="s">
        <v>4845</v>
      </c>
      <c r="F4500">
        <v>6.83</v>
      </c>
      <c r="I4500" t="s">
        <v>14055</v>
      </c>
      <c r="K4500" t="s">
        <v>6860</v>
      </c>
      <c r="L4500" t="s">
        <v>6861</v>
      </c>
      <c r="M4500" t="s">
        <v>15145</v>
      </c>
      <c r="N4500">
        <v>9</v>
      </c>
      <c r="O4500" t="s">
        <v>15521</v>
      </c>
      <c r="P4500" t="s">
        <v>18619</v>
      </c>
      <c r="Q4500">
        <v>6</v>
      </c>
      <c r="R4500">
        <v>2</v>
      </c>
      <c r="S4500">
        <v>5.53</v>
      </c>
      <c r="T4500">
        <v>5.56</v>
      </c>
      <c r="U4500">
        <v>461.41</v>
      </c>
      <c r="V4500">
        <v>80.37</v>
      </c>
      <c r="W4500">
        <v>4.9800000000000004</v>
      </c>
      <c r="X4500">
        <v>9.59</v>
      </c>
      <c r="Y4500">
        <v>5.99</v>
      </c>
      <c r="Z4500">
        <v>3</v>
      </c>
      <c r="AA4500" t="s">
        <v>4250</v>
      </c>
      <c r="AB4500">
        <v>0</v>
      </c>
      <c r="AC4500">
        <v>3</v>
      </c>
      <c r="AD4500">
        <v>2.7756428571428571</v>
      </c>
      <c r="AF4500" t="s">
        <v>7949</v>
      </c>
      <c r="AI4500">
        <v>0</v>
      </c>
      <c r="AJ4500">
        <v>0</v>
      </c>
      <c r="AM4500" t="s">
        <v>20019</v>
      </c>
    </row>
    <row r="4501" spans="1:39" x14ac:dyDescent="0.25">
      <c r="A4501" t="s">
        <v>10967</v>
      </c>
      <c r="B4501" t="s">
        <v>4841</v>
      </c>
      <c r="C4501" t="s">
        <v>4842</v>
      </c>
      <c r="D4501">
        <v>149</v>
      </c>
      <c r="E4501" t="s">
        <v>4845</v>
      </c>
      <c r="F4501">
        <v>6.83</v>
      </c>
      <c r="I4501" t="s">
        <v>14056</v>
      </c>
      <c r="K4501" t="s">
        <v>6860</v>
      </c>
      <c r="L4501" t="s">
        <v>6861</v>
      </c>
      <c r="M4501" t="s">
        <v>15146</v>
      </c>
      <c r="N4501">
        <v>9</v>
      </c>
      <c r="O4501" t="s">
        <v>15522</v>
      </c>
      <c r="P4501" t="s">
        <v>18619</v>
      </c>
      <c r="Q4501">
        <v>6</v>
      </c>
      <c r="R4501">
        <v>2</v>
      </c>
      <c r="S4501">
        <v>5.53</v>
      </c>
      <c r="T4501">
        <v>5.56</v>
      </c>
      <c r="U4501">
        <v>461.41</v>
      </c>
      <c r="V4501">
        <v>80.37</v>
      </c>
      <c r="W4501">
        <v>4.9800000000000004</v>
      </c>
      <c r="X4501">
        <v>9.59</v>
      </c>
      <c r="Y4501">
        <v>5.99</v>
      </c>
      <c r="Z4501">
        <v>3</v>
      </c>
      <c r="AA4501" t="s">
        <v>4250</v>
      </c>
      <c r="AB4501">
        <v>0</v>
      </c>
      <c r="AC4501">
        <v>3</v>
      </c>
      <c r="AD4501">
        <v>2.7756428571428571</v>
      </c>
      <c r="AF4501" t="s">
        <v>7949</v>
      </c>
      <c r="AI4501">
        <v>0</v>
      </c>
      <c r="AJ4501">
        <v>0</v>
      </c>
      <c r="AM4501" t="s">
        <v>20019</v>
      </c>
    </row>
    <row r="4502" spans="1:39" x14ac:dyDescent="0.25">
      <c r="A4502" t="s">
        <v>10968</v>
      </c>
      <c r="B4502" t="s">
        <v>4841</v>
      </c>
      <c r="C4502" t="s">
        <v>4842</v>
      </c>
      <c r="D4502">
        <v>149</v>
      </c>
      <c r="E4502" t="s">
        <v>4845</v>
      </c>
      <c r="F4502">
        <v>6.83</v>
      </c>
      <c r="I4502" t="s">
        <v>14057</v>
      </c>
      <c r="K4502" t="s">
        <v>6860</v>
      </c>
      <c r="L4502" t="s">
        <v>6861</v>
      </c>
      <c r="M4502" t="s">
        <v>15042</v>
      </c>
      <c r="N4502">
        <v>9</v>
      </c>
      <c r="O4502" t="s">
        <v>15389</v>
      </c>
      <c r="P4502" t="s">
        <v>18620</v>
      </c>
      <c r="Q4502">
        <v>5</v>
      </c>
      <c r="R4502">
        <v>1</v>
      </c>
      <c r="S4502">
        <v>2.83</v>
      </c>
      <c r="T4502">
        <v>2.88</v>
      </c>
      <c r="U4502">
        <v>419.47</v>
      </c>
      <c r="V4502">
        <v>77.150000000000006</v>
      </c>
      <c r="W4502">
        <v>3.32</v>
      </c>
      <c r="Y4502">
        <v>6.52</v>
      </c>
      <c r="Z4502">
        <v>1</v>
      </c>
      <c r="AA4502" t="s">
        <v>4250</v>
      </c>
      <c r="AB4502">
        <v>0</v>
      </c>
      <c r="AC4502">
        <v>5</v>
      </c>
      <c r="AD4502">
        <v>4.9935476190476189</v>
      </c>
      <c r="AF4502" t="s">
        <v>7949</v>
      </c>
      <c r="AI4502">
        <v>0</v>
      </c>
      <c r="AJ4502">
        <v>0</v>
      </c>
      <c r="AM4502" t="s">
        <v>20019</v>
      </c>
    </row>
    <row r="4503" spans="1:39" x14ac:dyDescent="0.25">
      <c r="A4503" t="s">
        <v>9291</v>
      </c>
      <c r="B4503" t="s">
        <v>4841</v>
      </c>
      <c r="C4503" t="s">
        <v>4842</v>
      </c>
      <c r="D4503">
        <v>149</v>
      </c>
      <c r="E4503" t="s">
        <v>4845</v>
      </c>
      <c r="F4503">
        <v>6.83</v>
      </c>
      <c r="I4503" t="s">
        <v>14058</v>
      </c>
      <c r="K4503" t="s">
        <v>6860</v>
      </c>
      <c r="M4503" t="s">
        <v>15002</v>
      </c>
      <c r="N4503">
        <v>8</v>
      </c>
      <c r="O4503" t="s">
        <v>15332</v>
      </c>
      <c r="P4503" t="s">
        <v>16943</v>
      </c>
      <c r="Q4503">
        <v>4</v>
      </c>
      <c r="R4503">
        <v>1</v>
      </c>
      <c r="S4503">
        <v>2.58</v>
      </c>
      <c r="T4503">
        <v>2.64</v>
      </c>
      <c r="U4503">
        <v>417.5</v>
      </c>
      <c r="V4503">
        <v>67.92</v>
      </c>
      <c r="W4503">
        <v>3.74</v>
      </c>
      <c r="Y4503">
        <v>6.58</v>
      </c>
      <c r="Z4503">
        <v>1</v>
      </c>
      <c r="AA4503" t="s">
        <v>4250</v>
      </c>
      <c r="AB4503">
        <v>0</v>
      </c>
      <c r="AC4503">
        <v>5</v>
      </c>
      <c r="AD4503">
        <v>5.1326190476190474</v>
      </c>
      <c r="AF4503" t="s">
        <v>7949</v>
      </c>
      <c r="AI4503">
        <v>0</v>
      </c>
      <c r="AJ4503">
        <v>0</v>
      </c>
      <c r="AM4503" t="s">
        <v>20019</v>
      </c>
    </row>
    <row r="4504" spans="1:39" x14ac:dyDescent="0.25">
      <c r="A4504" t="s">
        <v>10402</v>
      </c>
      <c r="B4504" t="s">
        <v>4841</v>
      </c>
      <c r="C4504" t="s">
        <v>4842</v>
      </c>
      <c r="D4504">
        <v>149.03</v>
      </c>
      <c r="E4504" t="s">
        <v>4845</v>
      </c>
      <c r="F4504">
        <v>6.83</v>
      </c>
      <c r="K4504" t="s">
        <v>6860</v>
      </c>
      <c r="L4504" t="s">
        <v>6861</v>
      </c>
      <c r="M4504" t="s">
        <v>15095</v>
      </c>
      <c r="N4504">
        <v>9</v>
      </c>
      <c r="O4504" t="s">
        <v>15455</v>
      </c>
      <c r="P4504" t="s">
        <v>18054</v>
      </c>
      <c r="Q4504">
        <v>6</v>
      </c>
      <c r="R4504">
        <v>4</v>
      </c>
      <c r="S4504">
        <v>2.74</v>
      </c>
      <c r="T4504">
        <v>5</v>
      </c>
      <c r="U4504">
        <v>646.9</v>
      </c>
      <c r="V4504">
        <v>110.77</v>
      </c>
      <c r="W4504">
        <v>4.9400000000000004</v>
      </c>
      <c r="Y4504">
        <v>9.68</v>
      </c>
      <c r="Z4504">
        <v>2</v>
      </c>
      <c r="AA4504" t="s">
        <v>4250</v>
      </c>
      <c r="AB4504">
        <v>1</v>
      </c>
      <c r="AC4504">
        <v>15</v>
      </c>
      <c r="AD4504">
        <v>1.097666666666667</v>
      </c>
      <c r="AF4504" t="s">
        <v>7952</v>
      </c>
      <c r="AI4504">
        <v>0</v>
      </c>
      <c r="AJ4504">
        <v>0</v>
      </c>
      <c r="AK4504" t="s">
        <v>19876</v>
      </c>
      <c r="AL4504" t="s">
        <v>19876</v>
      </c>
      <c r="AM4504" t="s">
        <v>20019</v>
      </c>
    </row>
    <row r="4505" spans="1:39" x14ac:dyDescent="0.25">
      <c r="A4505" t="s">
        <v>10969</v>
      </c>
      <c r="B4505" t="s">
        <v>4841</v>
      </c>
      <c r="C4505" t="s">
        <v>4842</v>
      </c>
      <c r="D4505">
        <v>149.5</v>
      </c>
      <c r="E4505" t="s">
        <v>4845</v>
      </c>
      <c r="F4505">
        <v>6.83</v>
      </c>
      <c r="I4505" t="s">
        <v>14059</v>
      </c>
      <c r="K4505" t="s">
        <v>6860</v>
      </c>
      <c r="L4505" t="s">
        <v>6861</v>
      </c>
      <c r="M4505" t="s">
        <v>14987</v>
      </c>
      <c r="N4505">
        <v>9</v>
      </c>
      <c r="O4505" t="s">
        <v>15311</v>
      </c>
      <c r="P4505" t="s">
        <v>18621</v>
      </c>
      <c r="Q4505">
        <v>7</v>
      </c>
      <c r="R4505">
        <v>2</v>
      </c>
      <c r="S4505">
        <v>1.64</v>
      </c>
      <c r="T4505">
        <v>1.64</v>
      </c>
      <c r="U4505">
        <v>366.36</v>
      </c>
      <c r="V4505">
        <v>126.28</v>
      </c>
      <c r="W4505">
        <v>1.69</v>
      </c>
      <c r="X4505">
        <v>9.25</v>
      </c>
      <c r="Y4505">
        <v>4.9000000000000004</v>
      </c>
      <c r="Z4505">
        <v>2</v>
      </c>
      <c r="AA4505" t="s">
        <v>4250</v>
      </c>
      <c r="AB4505">
        <v>0</v>
      </c>
      <c r="AC4505">
        <v>3</v>
      </c>
      <c r="AD4505">
        <v>4.4545714285714286</v>
      </c>
      <c r="AF4505" t="s">
        <v>7949</v>
      </c>
      <c r="AI4505">
        <v>0</v>
      </c>
      <c r="AJ4505">
        <v>0</v>
      </c>
      <c r="AM4505" t="s">
        <v>20019</v>
      </c>
    </row>
    <row r="4506" spans="1:39" x14ac:dyDescent="0.25">
      <c r="A4506" t="s">
        <v>10970</v>
      </c>
      <c r="B4506" t="s">
        <v>4841</v>
      </c>
      <c r="C4506" t="s">
        <v>4842</v>
      </c>
      <c r="D4506">
        <v>149.97</v>
      </c>
      <c r="E4506" t="s">
        <v>4845</v>
      </c>
      <c r="F4506">
        <v>6.82</v>
      </c>
      <c r="K4506" t="s">
        <v>6860</v>
      </c>
      <c r="L4506" t="s">
        <v>6861</v>
      </c>
      <c r="M4506" t="s">
        <v>6891</v>
      </c>
      <c r="N4506">
        <v>9</v>
      </c>
      <c r="O4506" t="s">
        <v>15446</v>
      </c>
      <c r="P4506" t="s">
        <v>18622</v>
      </c>
      <c r="Q4506">
        <v>6</v>
      </c>
      <c r="R4506">
        <v>1</v>
      </c>
      <c r="S4506">
        <v>0.97</v>
      </c>
      <c r="T4506">
        <v>1.01</v>
      </c>
      <c r="U4506">
        <v>397.44</v>
      </c>
      <c r="V4506">
        <v>104.6</v>
      </c>
      <c r="W4506">
        <v>2.66</v>
      </c>
      <c r="Y4506">
        <v>6.34</v>
      </c>
      <c r="Z4506">
        <v>3</v>
      </c>
      <c r="AA4506" t="s">
        <v>4250</v>
      </c>
      <c r="AB4506">
        <v>0</v>
      </c>
      <c r="AC4506">
        <v>4</v>
      </c>
      <c r="AD4506">
        <v>5.0792380952380958</v>
      </c>
      <c r="AF4506" t="s">
        <v>7949</v>
      </c>
      <c r="AI4506">
        <v>0</v>
      </c>
      <c r="AJ4506">
        <v>0</v>
      </c>
      <c r="AK4506" t="s">
        <v>19928</v>
      </c>
      <c r="AL4506" t="s">
        <v>19928</v>
      </c>
      <c r="AM4506" t="s">
        <v>20019</v>
      </c>
    </row>
    <row r="4507" spans="1:39" x14ac:dyDescent="0.25">
      <c r="A4507" t="s">
        <v>10971</v>
      </c>
      <c r="B4507" t="s">
        <v>4841</v>
      </c>
      <c r="C4507" t="s">
        <v>4842</v>
      </c>
      <c r="D4507">
        <v>149.97</v>
      </c>
      <c r="E4507" t="s">
        <v>4845</v>
      </c>
      <c r="F4507">
        <v>6.82</v>
      </c>
      <c r="K4507" t="s">
        <v>6860</v>
      </c>
      <c r="L4507" t="s">
        <v>6861</v>
      </c>
      <c r="M4507" t="s">
        <v>6891</v>
      </c>
      <c r="N4507">
        <v>9</v>
      </c>
      <c r="O4507" t="s">
        <v>15446</v>
      </c>
      <c r="P4507" t="s">
        <v>18623</v>
      </c>
      <c r="Q4507">
        <v>6</v>
      </c>
      <c r="R4507">
        <v>1</v>
      </c>
      <c r="S4507">
        <v>0.38</v>
      </c>
      <c r="T4507">
        <v>0.42</v>
      </c>
      <c r="U4507">
        <v>386.46</v>
      </c>
      <c r="V4507">
        <v>97.36</v>
      </c>
      <c r="W4507">
        <v>2.44</v>
      </c>
      <c r="Y4507">
        <v>6.15</v>
      </c>
      <c r="Z4507">
        <v>3</v>
      </c>
      <c r="AA4507" t="s">
        <v>4250</v>
      </c>
      <c r="AB4507">
        <v>0</v>
      </c>
      <c r="AC4507">
        <v>4</v>
      </c>
      <c r="AD4507">
        <v>5.399</v>
      </c>
      <c r="AF4507" t="s">
        <v>7949</v>
      </c>
      <c r="AI4507">
        <v>0</v>
      </c>
      <c r="AJ4507">
        <v>0</v>
      </c>
      <c r="AK4507" t="s">
        <v>19928</v>
      </c>
      <c r="AL4507" t="s">
        <v>19928</v>
      </c>
      <c r="AM4507" t="s">
        <v>20019</v>
      </c>
    </row>
    <row r="4508" spans="1:39" x14ac:dyDescent="0.25">
      <c r="A4508" t="s">
        <v>10972</v>
      </c>
      <c r="B4508" t="s">
        <v>4841</v>
      </c>
      <c r="C4508" t="s">
        <v>4842</v>
      </c>
      <c r="D4508">
        <v>150</v>
      </c>
      <c r="E4508" t="s">
        <v>4845</v>
      </c>
      <c r="F4508">
        <v>6.82</v>
      </c>
      <c r="K4508" t="s">
        <v>6860</v>
      </c>
      <c r="L4508" t="s">
        <v>6861</v>
      </c>
      <c r="M4508" t="s">
        <v>15202</v>
      </c>
      <c r="N4508">
        <v>9</v>
      </c>
      <c r="O4508" t="s">
        <v>15592</v>
      </c>
      <c r="P4508" t="s">
        <v>18624</v>
      </c>
      <c r="Q4508">
        <v>5</v>
      </c>
      <c r="R4508">
        <v>1</v>
      </c>
      <c r="S4508">
        <v>4.97</v>
      </c>
      <c r="T4508">
        <v>5.52</v>
      </c>
      <c r="U4508">
        <v>582.65</v>
      </c>
      <c r="V4508">
        <v>71.78</v>
      </c>
      <c r="W4508">
        <v>6.5</v>
      </c>
      <c r="Y4508">
        <v>7.81</v>
      </c>
      <c r="Z4508">
        <v>5</v>
      </c>
      <c r="AA4508" t="s">
        <v>4250</v>
      </c>
      <c r="AB4508">
        <v>2</v>
      </c>
      <c r="AC4508">
        <v>12</v>
      </c>
      <c r="AD4508">
        <v>2.833333333333333</v>
      </c>
      <c r="AF4508" t="s">
        <v>7949</v>
      </c>
      <c r="AI4508">
        <v>0</v>
      </c>
      <c r="AJ4508">
        <v>0</v>
      </c>
      <c r="AK4508" t="s">
        <v>19985</v>
      </c>
      <c r="AL4508" t="s">
        <v>19985</v>
      </c>
      <c r="AM4508" t="s">
        <v>20019</v>
      </c>
    </row>
    <row r="4509" spans="1:39" x14ac:dyDescent="0.25">
      <c r="A4509" t="s">
        <v>10973</v>
      </c>
      <c r="B4509" t="s">
        <v>4841</v>
      </c>
      <c r="C4509" t="s">
        <v>4842</v>
      </c>
      <c r="D4509">
        <v>150</v>
      </c>
      <c r="E4509" t="s">
        <v>4845</v>
      </c>
      <c r="F4509">
        <v>6.82</v>
      </c>
      <c r="K4509" t="s">
        <v>6860</v>
      </c>
      <c r="M4509" t="s">
        <v>6865</v>
      </c>
      <c r="N4509">
        <v>8</v>
      </c>
      <c r="O4509" t="s">
        <v>15362</v>
      </c>
      <c r="P4509" t="s">
        <v>18625</v>
      </c>
      <c r="Q4509">
        <v>4</v>
      </c>
      <c r="R4509">
        <v>3</v>
      </c>
      <c r="S4509">
        <v>3.94</v>
      </c>
      <c r="T4509">
        <v>5.1100000000000003</v>
      </c>
      <c r="U4509">
        <v>549.79999999999995</v>
      </c>
      <c r="V4509">
        <v>81.67</v>
      </c>
      <c r="W4509">
        <v>5.44</v>
      </c>
      <c r="Y4509">
        <v>8.7799999999999994</v>
      </c>
      <c r="Z4509">
        <v>2</v>
      </c>
      <c r="AA4509" t="s">
        <v>4250</v>
      </c>
      <c r="AB4509">
        <v>2</v>
      </c>
      <c r="AC4509">
        <v>13</v>
      </c>
      <c r="AD4509">
        <v>1.8066666666666671</v>
      </c>
      <c r="AF4509" t="s">
        <v>7952</v>
      </c>
      <c r="AI4509">
        <v>0</v>
      </c>
      <c r="AJ4509">
        <v>0</v>
      </c>
      <c r="AK4509" t="s">
        <v>19887</v>
      </c>
      <c r="AL4509" t="s">
        <v>19887</v>
      </c>
      <c r="AM4509" t="s">
        <v>20019</v>
      </c>
    </row>
    <row r="4510" spans="1:39" x14ac:dyDescent="0.25">
      <c r="A4510" t="s">
        <v>10974</v>
      </c>
      <c r="B4510" t="s">
        <v>4841</v>
      </c>
      <c r="C4510" t="s">
        <v>4842</v>
      </c>
      <c r="D4510">
        <v>150</v>
      </c>
      <c r="E4510" t="s">
        <v>4845</v>
      </c>
      <c r="F4510">
        <v>6.82</v>
      </c>
      <c r="K4510" t="s">
        <v>6860</v>
      </c>
      <c r="L4510" t="s">
        <v>6861</v>
      </c>
      <c r="M4510" t="s">
        <v>15181</v>
      </c>
      <c r="N4510">
        <v>9</v>
      </c>
      <c r="O4510" t="s">
        <v>15566</v>
      </c>
      <c r="P4510" t="s">
        <v>18626</v>
      </c>
      <c r="Q4510">
        <v>7</v>
      </c>
      <c r="R4510">
        <v>3</v>
      </c>
      <c r="S4510">
        <v>4</v>
      </c>
      <c r="T4510">
        <v>4.05</v>
      </c>
      <c r="U4510">
        <v>544.71</v>
      </c>
      <c r="V4510">
        <v>116.17</v>
      </c>
      <c r="W4510">
        <v>3.4</v>
      </c>
      <c r="X4510">
        <v>10.15</v>
      </c>
      <c r="Y4510">
        <v>6.47</v>
      </c>
      <c r="Z4510">
        <v>2</v>
      </c>
      <c r="AA4510" t="s">
        <v>4250</v>
      </c>
      <c r="AB4510">
        <v>1</v>
      </c>
      <c r="AC4510">
        <v>10</v>
      </c>
      <c r="AD4510">
        <v>1.769333333333333</v>
      </c>
      <c r="AF4510" t="s">
        <v>7949</v>
      </c>
      <c r="AI4510">
        <v>0</v>
      </c>
      <c r="AJ4510">
        <v>0</v>
      </c>
      <c r="AK4510" t="s">
        <v>19974</v>
      </c>
      <c r="AL4510" t="s">
        <v>19974</v>
      </c>
      <c r="AM4510" t="s">
        <v>20019</v>
      </c>
    </row>
    <row r="4511" spans="1:39" x14ac:dyDescent="0.25">
      <c r="A4511" t="s">
        <v>10975</v>
      </c>
      <c r="B4511" t="s">
        <v>4841</v>
      </c>
      <c r="C4511" t="s">
        <v>4842</v>
      </c>
      <c r="D4511">
        <v>150</v>
      </c>
      <c r="E4511" t="s">
        <v>4845</v>
      </c>
      <c r="F4511">
        <v>6.82</v>
      </c>
      <c r="K4511" t="s">
        <v>6860</v>
      </c>
      <c r="L4511" t="s">
        <v>6861</v>
      </c>
      <c r="M4511" t="s">
        <v>15181</v>
      </c>
      <c r="N4511">
        <v>9</v>
      </c>
      <c r="O4511" t="s">
        <v>15566</v>
      </c>
      <c r="P4511" t="s">
        <v>18627</v>
      </c>
      <c r="Q4511">
        <v>5</v>
      </c>
      <c r="R4511">
        <v>3</v>
      </c>
      <c r="S4511">
        <v>5.23</v>
      </c>
      <c r="T4511">
        <v>5.28</v>
      </c>
      <c r="U4511">
        <v>459.65</v>
      </c>
      <c r="V4511">
        <v>86.63</v>
      </c>
      <c r="W4511">
        <v>3.96</v>
      </c>
      <c r="X4511">
        <v>10.65</v>
      </c>
      <c r="Y4511">
        <v>6.48</v>
      </c>
      <c r="Z4511">
        <v>2</v>
      </c>
      <c r="AA4511" t="s">
        <v>4250</v>
      </c>
      <c r="AB4511">
        <v>0</v>
      </c>
      <c r="AC4511">
        <v>9</v>
      </c>
      <c r="AD4511">
        <v>2.4548809523809529</v>
      </c>
      <c r="AF4511" t="s">
        <v>7949</v>
      </c>
      <c r="AI4511">
        <v>0</v>
      </c>
      <c r="AJ4511">
        <v>0</v>
      </c>
      <c r="AK4511" t="s">
        <v>19974</v>
      </c>
      <c r="AL4511" t="s">
        <v>19974</v>
      </c>
      <c r="AM4511" t="s">
        <v>20019</v>
      </c>
    </row>
    <row r="4512" spans="1:39" x14ac:dyDescent="0.25">
      <c r="A4512" t="s">
        <v>5335</v>
      </c>
      <c r="B4512" t="s">
        <v>4841</v>
      </c>
      <c r="C4512" t="s">
        <v>4842</v>
      </c>
      <c r="D4512">
        <v>150</v>
      </c>
      <c r="E4512" t="s">
        <v>4845</v>
      </c>
      <c r="F4512">
        <v>6.82</v>
      </c>
      <c r="K4512" t="s">
        <v>6860</v>
      </c>
      <c r="L4512" t="s">
        <v>6861</v>
      </c>
      <c r="M4512" t="s">
        <v>15217</v>
      </c>
      <c r="N4512">
        <v>9</v>
      </c>
      <c r="O4512" t="s">
        <v>15613</v>
      </c>
      <c r="P4512" t="s">
        <v>7061</v>
      </c>
      <c r="Q4512">
        <v>4</v>
      </c>
      <c r="R4512">
        <v>4</v>
      </c>
      <c r="S4512">
        <v>3.48</v>
      </c>
      <c r="T4512">
        <v>4.53</v>
      </c>
      <c r="U4512">
        <v>600.66</v>
      </c>
      <c r="V4512">
        <v>93.7</v>
      </c>
      <c r="W4512">
        <v>4.3099999999999996</v>
      </c>
      <c r="X4512">
        <v>12.52</v>
      </c>
      <c r="Y4512">
        <v>8.5299999999999994</v>
      </c>
      <c r="Z4512">
        <v>3</v>
      </c>
      <c r="AA4512" t="s">
        <v>4250</v>
      </c>
      <c r="AB4512">
        <v>1</v>
      </c>
      <c r="AC4512">
        <v>11</v>
      </c>
      <c r="AD4512">
        <v>2.1066666666666669</v>
      </c>
      <c r="AF4512" t="s">
        <v>7952</v>
      </c>
      <c r="AI4512">
        <v>0</v>
      </c>
      <c r="AJ4512">
        <v>0</v>
      </c>
      <c r="AK4512" t="s">
        <v>7975</v>
      </c>
      <c r="AL4512" t="s">
        <v>7975</v>
      </c>
      <c r="AM4512" t="s">
        <v>20019</v>
      </c>
    </row>
    <row r="4513" spans="1:39" x14ac:dyDescent="0.25">
      <c r="A4513" t="s">
        <v>8727</v>
      </c>
      <c r="B4513" t="s">
        <v>4841</v>
      </c>
      <c r="C4513" t="s">
        <v>4842</v>
      </c>
      <c r="D4513">
        <v>150</v>
      </c>
      <c r="E4513" t="s">
        <v>4845</v>
      </c>
      <c r="F4513">
        <v>6.82</v>
      </c>
      <c r="K4513" t="s">
        <v>6860</v>
      </c>
      <c r="L4513" t="s">
        <v>6861</v>
      </c>
      <c r="M4513" t="s">
        <v>15132</v>
      </c>
      <c r="N4513">
        <v>9</v>
      </c>
      <c r="O4513" t="s">
        <v>15506</v>
      </c>
      <c r="P4513" t="s">
        <v>16379</v>
      </c>
      <c r="Q4513">
        <v>5</v>
      </c>
      <c r="R4513">
        <v>3</v>
      </c>
      <c r="S4513">
        <v>4.43</v>
      </c>
      <c r="T4513">
        <v>6.48</v>
      </c>
      <c r="U4513">
        <v>607.74</v>
      </c>
      <c r="V4513">
        <v>90.9</v>
      </c>
      <c r="W4513">
        <v>5.18</v>
      </c>
      <c r="X4513">
        <v>13.84</v>
      </c>
      <c r="Y4513">
        <v>9.3699999999999992</v>
      </c>
      <c r="Z4513">
        <v>3</v>
      </c>
      <c r="AA4513" t="s">
        <v>4250</v>
      </c>
      <c r="AB4513">
        <v>2</v>
      </c>
      <c r="AC4513">
        <v>14</v>
      </c>
      <c r="AD4513">
        <v>1.4516666666666671</v>
      </c>
      <c r="AF4513" t="s">
        <v>7952</v>
      </c>
      <c r="AI4513">
        <v>0</v>
      </c>
      <c r="AJ4513">
        <v>0</v>
      </c>
      <c r="AK4513" t="s">
        <v>19855</v>
      </c>
      <c r="AL4513" t="s">
        <v>19855</v>
      </c>
      <c r="AM4513" t="s">
        <v>20019</v>
      </c>
    </row>
    <row r="4514" spans="1:39" x14ac:dyDescent="0.25">
      <c r="A4514" t="s">
        <v>8727</v>
      </c>
      <c r="B4514" t="s">
        <v>4841</v>
      </c>
      <c r="C4514" t="s">
        <v>4842</v>
      </c>
      <c r="D4514">
        <v>150</v>
      </c>
      <c r="E4514" t="s">
        <v>4845</v>
      </c>
      <c r="F4514">
        <v>6.82</v>
      </c>
      <c r="K4514" t="s">
        <v>6860</v>
      </c>
      <c r="L4514" t="s">
        <v>6861</v>
      </c>
      <c r="M4514" t="s">
        <v>15207</v>
      </c>
      <c r="N4514">
        <v>9</v>
      </c>
      <c r="O4514" t="s">
        <v>15598</v>
      </c>
      <c r="P4514" t="s">
        <v>16379</v>
      </c>
      <c r="Q4514">
        <v>5</v>
      </c>
      <c r="R4514">
        <v>3</v>
      </c>
      <c r="S4514">
        <v>4.43</v>
      </c>
      <c r="T4514">
        <v>6.48</v>
      </c>
      <c r="U4514">
        <v>607.74</v>
      </c>
      <c r="V4514">
        <v>90.9</v>
      </c>
      <c r="W4514">
        <v>5.18</v>
      </c>
      <c r="X4514">
        <v>13.84</v>
      </c>
      <c r="Y4514">
        <v>9.3699999999999992</v>
      </c>
      <c r="Z4514">
        <v>3</v>
      </c>
      <c r="AA4514" t="s">
        <v>4250</v>
      </c>
      <c r="AB4514">
        <v>2</v>
      </c>
      <c r="AC4514">
        <v>14</v>
      </c>
      <c r="AD4514">
        <v>1.4516666666666671</v>
      </c>
      <c r="AF4514" t="s">
        <v>7952</v>
      </c>
      <c r="AI4514">
        <v>0</v>
      </c>
      <c r="AJ4514">
        <v>0</v>
      </c>
      <c r="AK4514" t="s">
        <v>19890</v>
      </c>
      <c r="AL4514" t="s">
        <v>19890</v>
      </c>
      <c r="AM4514" t="s">
        <v>20019</v>
      </c>
    </row>
    <row r="4515" spans="1:39" x14ac:dyDescent="0.25">
      <c r="A4515" t="s">
        <v>10976</v>
      </c>
      <c r="B4515" t="s">
        <v>4841</v>
      </c>
      <c r="C4515" t="s">
        <v>4842</v>
      </c>
      <c r="D4515">
        <v>150</v>
      </c>
      <c r="E4515" t="s">
        <v>4845</v>
      </c>
      <c r="F4515">
        <v>6.82</v>
      </c>
      <c r="K4515" t="s">
        <v>6860</v>
      </c>
      <c r="M4515" t="s">
        <v>6865</v>
      </c>
      <c r="N4515">
        <v>8</v>
      </c>
      <c r="O4515" t="s">
        <v>15344</v>
      </c>
      <c r="P4515" t="s">
        <v>18628</v>
      </c>
      <c r="Q4515">
        <v>6</v>
      </c>
      <c r="R4515">
        <v>4</v>
      </c>
      <c r="S4515">
        <v>0.44</v>
      </c>
      <c r="T4515">
        <v>1.31</v>
      </c>
      <c r="U4515">
        <v>500.67</v>
      </c>
      <c r="V4515">
        <v>110.77</v>
      </c>
      <c r="W4515">
        <v>2.2799999999999998</v>
      </c>
      <c r="Y4515">
        <v>8.31</v>
      </c>
      <c r="Z4515">
        <v>2</v>
      </c>
      <c r="AA4515" t="s">
        <v>4250</v>
      </c>
      <c r="AB4515">
        <v>1</v>
      </c>
      <c r="AC4515">
        <v>10</v>
      </c>
      <c r="AD4515">
        <v>3.1526666666666672</v>
      </c>
      <c r="AF4515" t="s">
        <v>7949</v>
      </c>
      <c r="AI4515">
        <v>0</v>
      </c>
      <c r="AJ4515">
        <v>0</v>
      </c>
      <c r="AK4515" t="s">
        <v>19877</v>
      </c>
      <c r="AL4515" t="s">
        <v>19877</v>
      </c>
      <c r="AM4515" t="s">
        <v>20019</v>
      </c>
    </row>
    <row r="4516" spans="1:39" x14ac:dyDescent="0.25">
      <c r="A4516" t="s">
        <v>10977</v>
      </c>
      <c r="B4516" t="s">
        <v>4841</v>
      </c>
      <c r="C4516" t="s">
        <v>4842</v>
      </c>
      <c r="D4516">
        <v>150</v>
      </c>
      <c r="E4516" t="s">
        <v>4845</v>
      </c>
      <c r="F4516">
        <v>6.82</v>
      </c>
      <c r="K4516" t="s">
        <v>6860</v>
      </c>
      <c r="M4516" t="s">
        <v>6865</v>
      </c>
      <c r="N4516">
        <v>8</v>
      </c>
      <c r="O4516" t="s">
        <v>15614</v>
      </c>
      <c r="P4516" t="s">
        <v>18629</v>
      </c>
      <c r="Q4516">
        <v>4</v>
      </c>
      <c r="R4516">
        <v>3</v>
      </c>
      <c r="S4516">
        <v>3.18</v>
      </c>
      <c r="T4516">
        <v>3.18</v>
      </c>
      <c r="U4516">
        <v>467.7</v>
      </c>
      <c r="V4516">
        <v>98.74</v>
      </c>
      <c r="W4516">
        <v>3.78</v>
      </c>
      <c r="Y4516">
        <v>0</v>
      </c>
      <c r="Z4516">
        <v>0</v>
      </c>
      <c r="AA4516" t="s">
        <v>4250</v>
      </c>
      <c r="AB4516">
        <v>0</v>
      </c>
      <c r="AC4516">
        <v>7</v>
      </c>
      <c r="AD4516">
        <v>3.426047619047619</v>
      </c>
      <c r="AF4516" t="s">
        <v>7949</v>
      </c>
      <c r="AI4516">
        <v>0</v>
      </c>
      <c r="AJ4516">
        <v>0</v>
      </c>
      <c r="AK4516" t="s">
        <v>19998</v>
      </c>
      <c r="AL4516" t="s">
        <v>19998</v>
      </c>
      <c r="AM4516" t="s">
        <v>20019</v>
      </c>
    </row>
    <row r="4517" spans="1:39" x14ac:dyDescent="0.25">
      <c r="A4517" t="s">
        <v>10977</v>
      </c>
      <c r="B4517" t="s">
        <v>4841</v>
      </c>
      <c r="C4517" t="s">
        <v>4842</v>
      </c>
      <c r="D4517">
        <v>150</v>
      </c>
      <c r="E4517" t="s">
        <v>4845</v>
      </c>
      <c r="F4517">
        <v>6.82</v>
      </c>
      <c r="K4517" t="s">
        <v>6860</v>
      </c>
      <c r="M4517" t="s">
        <v>6865</v>
      </c>
      <c r="N4517">
        <v>8</v>
      </c>
      <c r="O4517" t="s">
        <v>15346</v>
      </c>
      <c r="P4517" t="s">
        <v>18629</v>
      </c>
      <c r="Q4517">
        <v>4</v>
      </c>
      <c r="R4517">
        <v>3</v>
      </c>
      <c r="S4517">
        <v>3.18</v>
      </c>
      <c r="T4517">
        <v>3.18</v>
      </c>
      <c r="U4517">
        <v>467.7</v>
      </c>
      <c r="V4517">
        <v>98.74</v>
      </c>
      <c r="W4517">
        <v>3.78</v>
      </c>
      <c r="Y4517">
        <v>0</v>
      </c>
      <c r="Z4517">
        <v>0</v>
      </c>
      <c r="AA4517" t="s">
        <v>4250</v>
      </c>
      <c r="AB4517">
        <v>0</v>
      </c>
      <c r="AC4517">
        <v>7</v>
      </c>
      <c r="AD4517">
        <v>3.426047619047619</v>
      </c>
      <c r="AF4517" t="s">
        <v>7949</v>
      </c>
      <c r="AI4517">
        <v>0</v>
      </c>
      <c r="AJ4517">
        <v>0</v>
      </c>
      <c r="AK4517" t="s">
        <v>19879</v>
      </c>
      <c r="AL4517" t="s">
        <v>19879</v>
      </c>
      <c r="AM4517" t="s">
        <v>20019</v>
      </c>
    </row>
    <row r="4518" spans="1:39" x14ac:dyDescent="0.25">
      <c r="A4518" t="s">
        <v>10970</v>
      </c>
      <c r="B4518" t="s">
        <v>4841</v>
      </c>
      <c r="C4518" t="s">
        <v>4842</v>
      </c>
      <c r="D4518">
        <v>150</v>
      </c>
      <c r="E4518" t="s">
        <v>4845</v>
      </c>
      <c r="F4518">
        <v>6.82</v>
      </c>
      <c r="K4518" t="s">
        <v>6860</v>
      </c>
      <c r="L4518" t="s">
        <v>6861</v>
      </c>
      <c r="M4518" t="s">
        <v>15005</v>
      </c>
      <c r="N4518">
        <v>9</v>
      </c>
      <c r="O4518" t="s">
        <v>15335</v>
      </c>
      <c r="P4518" t="s">
        <v>18622</v>
      </c>
      <c r="Q4518">
        <v>6</v>
      </c>
      <c r="R4518">
        <v>1</v>
      </c>
      <c r="S4518">
        <v>0.97</v>
      </c>
      <c r="T4518">
        <v>1.01</v>
      </c>
      <c r="U4518">
        <v>397.44</v>
      </c>
      <c r="V4518">
        <v>104.6</v>
      </c>
      <c r="W4518">
        <v>2.66</v>
      </c>
      <c r="Y4518">
        <v>6.34</v>
      </c>
      <c r="Z4518">
        <v>3</v>
      </c>
      <c r="AA4518" t="s">
        <v>4250</v>
      </c>
      <c r="AB4518">
        <v>0</v>
      </c>
      <c r="AC4518">
        <v>4</v>
      </c>
      <c r="AD4518">
        <v>5.0792380952380958</v>
      </c>
      <c r="AF4518" t="s">
        <v>7949</v>
      </c>
      <c r="AI4518">
        <v>0</v>
      </c>
      <c r="AJ4518">
        <v>0</v>
      </c>
      <c r="AK4518" t="s">
        <v>19835</v>
      </c>
      <c r="AL4518" t="s">
        <v>19835</v>
      </c>
      <c r="AM4518" t="s">
        <v>20019</v>
      </c>
    </row>
    <row r="4519" spans="1:39" x14ac:dyDescent="0.25">
      <c r="A4519" t="s">
        <v>10971</v>
      </c>
      <c r="B4519" t="s">
        <v>4841</v>
      </c>
      <c r="C4519" t="s">
        <v>4842</v>
      </c>
      <c r="D4519">
        <v>150</v>
      </c>
      <c r="E4519" t="s">
        <v>4845</v>
      </c>
      <c r="F4519">
        <v>6.82</v>
      </c>
      <c r="K4519" t="s">
        <v>6860</v>
      </c>
      <c r="L4519" t="s">
        <v>6861</v>
      </c>
      <c r="M4519" t="s">
        <v>15038</v>
      </c>
      <c r="N4519">
        <v>9</v>
      </c>
      <c r="O4519" t="s">
        <v>15447</v>
      </c>
      <c r="P4519" t="s">
        <v>18623</v>
      </c>
      <c r="Q4519">
        <v>6</v>
      </c>
      <c r="R4519">
        <v>1</v>
      </c>
      <c r="S4519">
        <v>0.38</v>
      </c>
      <c r="T4519">
        <v>0.42</v>
      </c>
      <c r="U4519">
        <v>386.46</v>
      </c>
      <c r="V4519">
        <v>97.36</v>
      </c>
      <c r="W4519">
        <v>2.44</v>
      </c>
      <c r="Y4519">
        <v>6.15</v>
      </c>
      <c r="Z4519">
        <v>3</v>
      </c>
      <c r="AA4519" t="s">
        <v>4250</v>
      </c>
      <c r="AB4519">
        <v>0</v>
      </c>
      <c r="AC4519">
        <v>4</v>
      </c>
      <c r="AD4519">
        <v>5.399</v>
      </c>
      <c r="AF4519" t="s">
        <v>7949</v>
      </c>
      <c r="AI4519">
        <v>0</v>
      </c>
      <c r="AJ4519">
        <v>0</v>
      </c>
      <c r="AK4519" t="s">
        <v>19929</v>
      </c>
      <c r="AL4519" t="s">
        <v>19929</v>
      </c>
      <c r="AM4519" t="s">
        <v>20019</v>
      </c>
    </row>
    <row r="4520" spans="1:39" x14ac:dyDescent="0.25">
      <c r="A4520" t="s">
        <v>10978</v>
      </c>
      <c r="B4520" t="s">
        <v>4841</v>
      </c>
      <c r="C4520" t="s">
        <v>4842</v>
      </c>
      <c r="D4520">
        <v>150</v>
      </c>
      <c r="E4520" t="s">
        <v>4845</v>
      </c>
      <c r="F4520">
        <v>6.82</v>
      </c>
      <c r="K4520" t="s">
        <v>6860</v>
      </c>
      <c r="L4520" t="s">
        <v>6861</v>
      </c>
      <c r="M4520" t="s">
        <v>15012</v>
      </c>
      <c r="N4520">
        <v>9</v>
      </c>
      <c r="O4520" t="s">
        <v>15348</v>
      </c>
      <c r="P4520" t="s">
        <v>18630</v>
      </c>
      <c r="Q4520">
        <v>6</v>
      </c>
      <c r="R4520">
        <v>3</v>
      </c>
      <c r="S4520">
        <v>4.45</v>
      </c>
      <c r="T4520">
        <v>4.5</v>
      </c>
      <c r="U4520">
        <v>500.64</v>
      </c>
      <c r="V4520">
        <v>105.56</v>
      </c>
      <c r="W4520">
        <v>4.07</v>
      </c>
      <c r="X4520">
        <v>13.47</v>
      </c>
      <c r="Y4520">
        <v>6.46</v>
      </c>
      <c r="Z4520">
        <v>3</v>
      </c>
      <c r="AA4520" t="s">
        <v>4250</v>
      </c>
      <c r="AB4520">
        <v>1</v>
      </c>
      <c r="AC4520">
        <v>6</v>
      </c>
      <c r="AD4520">
        <v>1.8979999999999999</v>
      </c>
      <c r="AF4520" t="s">
        <v>7949</v>
      </c>
      <c r="AI4520">
        <v>0</v>
      </c>
      <c r="AJ4520">
        <v>0</v>
      </c>
      <c r="AK4520" t="s">
        <v>19881</v>
      </c>
      <c r="AL4520" t="s">
        <v>19881</v>
      </c>
      <c r="AM4520" t="s">
        <v>20019</v>
      </c>
    </row>
    <row r="4521" spans="1:39" x14ac:dyDescent="0.25">
      <c r="A4521" t="s">
        <v>9661</v>
      </c>
      <c r="B4521" t="s">
        <v>4841</v>
      </c>
      <c r="C4521" t="s">
        <v>4842</v>
      </c>
      <c r="D4521">
        <v>150</v>
      </c>
      <c r="E4521" t="s">
        <v>4845</v>
      </c>
      <c r="F4521">
        <v>6.82</v>
      </c>
      <c r="K4521" t="s">
        <v>6860</v>
      </c>
      <c r="L4521" t="s">
        <v>6861</v>
      </c>
      <c r="M4521" t="s">
        <v>15164</v>
      </c>
      <c r="N4521">
        <v>9</v>
      </c>
      <c r="O4521" t="s">
        <v>15545</v>
      </c>
      <c r="P4521" t="s">
        <v>17313</v>
      </c>
      <c r="Q4521">
        <v>6</v>
      </c>
      <c r="R4521">
        <v>3</v>
      </c>
      <c r="S4521">
        <v>3.87</v>
      </c>
      <c r="T4521">
        <v>3.91</v>
      </c>
      <c r="U4521">
        <v>478.63</v>
      </c>
      <c r="V4521">
        <v>101.65</v>
      </c>
      <c r="W4521">
        <v>3.21</v>
      </c>
      <c r="X4521">
        <v>13.48</v>
      </c>
      <c r="Y4521">
        <v>6.47</v>
      </c>
      <c r="Z4521">
        <v>2</v>
      </c>
      <c r="AA4521" t="s">
        <v>4250</v>
      </c>
      <c r="AB4521">
        <v>0</v>
      </c>
      <c r="AC4521">
        <v>7</v>
      </c>
      <c r="AD4521">
        <v>2.5409761904761901</v>
      </c>
      <c r="AF4521" t="s">
        <v>7949</v>
      </c>
      <c r="AI4521">
        <v>0</v>
      </c>
      <c r="AJ4521">
        <v>0</v>
      </c>
      <c r="AK4521" t="s">
        <v>19881</v>
      </c>
      <c r="AL4521" t="s">
        <v>19881</v>
      </c>
      <c r="AM4521" t="s">
        <v>20019</v>
      </c>
    </row>
    <row r="4522" spans="1:39" x14ac:dyDescent="0.25">
      <c r="A4522" t="s">
        <v>9492</v>
      </c>
      <c r="B4522" t="s">
        <v>4841</v>
      </c>
      <c r="C4522" t="s">
        <v>4842</v>
      </c>
      <c r="D4522">
        <v>150</v>
      </c>
      <c r="E4522" t="s">
        <v>4845</v>
      </c>
      <c r="F4522">
        <v>6.82</v>
      </c>
      <c r="K4522" t="s">
        <v>6860</v>
      </c>
      <c r="L4522" t="s">
        <v>6861</v>
      </c>
      <c r="M4522" t="s">
        <v>15084</v>
      </c>
      <c r="N4522">
        <v>9</v>
      </c>
      <c r="O4522" t="s">
        <v>15440</v>
      </c>
      <c r="P4522" t="s">
        <v>17144</v>
      </c>
      <c r="Q4522">
        <v>5</v>
      </c>
      <c r="R4522">
        <v>3</v>
      </c>
      <c r="S4522">
        <v>1.89</v>
      </c>
      <c r="T4522">
        <v>2.64</v>
      </c>
      <c r="U4522">
        <v>426.61</v>
      </c>
      <c r="V4522">
        <v>79.180000000000007</v>
      </c>
      <c r="W4522">
        <v>3.25</v>
      </c>
      <c r="Y4522">
        <v>8.68</v>
      </c>
      <c r="Z4522">
        <v>2</v>
      </c>
      <c r="AA4522" t="s">
        <v>4250</v>
      </c>
      <c r="AB4522">
        <v>0</v>
      </c>
      <c r="AC4522">
        <v>9</v>
      </c>
      <c r="AD4522">
        <v>4.3508809523809528</v>
      </c>
      <c r="AF4522" t="s">
        <v>7952</v>
      </c>
      <c r="AI4522">
        <v>0</v>
      </c>
      <c r="AJ4522">
        <v>0</v>
      </c>
      <c r="AK4522" t="s">
        <v>19924</v>
      </c>
      <c r="AL4522" t="s">
        <v>19924</v>
      </c>
      <c r="AM4522" t="s">
        <v>20019</v>
      </c>
    </row>
    <row r="4523" spans="1:39" x14ac:dyDescent="0.25">
      <c r="A4523" t="s">
        <v>9699</v>
      </c>
      <c r="B4523" t="s">
        <v>4841</v>
      </c>
      <c r="C4523" t="s">
        <v>4842</v>
      </c>
      <c r="D4523">
        <v>150</v>
      </c>
      <c r="E4523" t="s">
        <v>4845</v>
      </c>
      <c r="F4523">
        <v>6.82</v>
      </c>
      <c r="K4523" t="s">
        <v>6860</v>
      </c>
      <c r="L4523" t="s">
        <v>6861</v>
      </c>
      <c r="M4523" t="s">
        <v>15218</v>
      </c>
      <c r="N4523">
        <v>9</v>
      </c>
      <c r="O4523" t="s">
        <v>15615</v>
      </c>
      <c r="P4523" t="s">
        <v>17351</v>
      </c>
      <c r="Q4523">
        <v>4</v>
      </c>
      <c r="R4523">
        <v>1</v>
      </c>
      <c r="S4523">
        <v>4.29</v>
      </c>
      <c r="T4523">
        <v>4.29</v>
      </c>
      <c r="U4523">
        <v>340.44</v>
      </c>
      <c r="V4523">
        <v>47.61</v>
      </c>
      <c r="W4523">
        <v>3.67</v>
      </c>
      <c r="Y4523">
        <v>4.66</v>
      </c>
      <c r="Z4523">
        <v>1</v>
      </c>
      <c r="AA4523" t="s">
        <v>4250</v>
      </c>
      <c r="AB4523">
        <v>0</v>
      </c>
      <c r="AC4523">
        <v>3</v>
      </c>
      <c r="AD4523">
        <v>4.1883333333333326</v>
      </c>
      <c r="AF4523" t="s">
        <v>7949</v>
      </c>
      <c r="AI4523">
        <v>0</v>
      </c>
      <c r="AJ4523">
        <v>0</v>
      </c>
      <c r="AK4523" t="s">
        <v>19949</v>
      </c>
      <c r="AL4523" t="s">
        <v>19949</v>
      </c>
      <c r="AM4523" t="s">
        <v>20019</v>
      </c>
    </row>
    <row r="4524" spans="1:39" x14ac:dyDescent="0.25">
      <c r="A4524" t="s">
        <v>10979</v>
      </c>
      <c r="B4524" t="s">
        <v>4841</v>
      </c>
      <c r="C4524" t="s">
        <v>4842</v>
      </c>
      <c r="D4524">
        <v>150</v>
      </c>
      <c r="E4524" t="s">
        <v>4845</v>
      </c>
      <c r="F4524">
        <v>6.82</v>
      </c>
      <c r="I4524" t="s">
        <v>14060</v>
      </c>
      <c r="K4524" t="s">
        <v>6860</v>
      </c>
      <c r="L4524" t="s">
        <v>6861</v>
      </c>
      <c r="M4524" t="s">
        <v>14987</v>
      </c>
      <c r="N4524">
        <v>9</v>
      </c>
      <c r="O4524" t="s">
        <v>15311</v>
      </c>
      <c r="P4524" t="s">
        <v>18631</v>
      </c>
      <c r="Q4524">
        <v>5</v>
      </c>
      <c r="R4524">
        <v>2</v>
      </c>
      <c r="S4524">
        <v>2.85</v>
      </c>
      <c r="T4524">
        <v>2.85</v>
      </c>
      <c r="U4524">
        <v>410.78</v>
      </c>
      <c r="V4524">
        <v>89.6</v>
      </c>
      <c r="W4524">
        <v>3.48</v>
      </c>
      <c r="X4524">
        <v>11.08</v>
      </c>
      <c r="Y4524">
        <v>3.89</v>
      </c>
      <c r="Z4524">
        <v>2</v>
      </c>
      <c r="AA4524" t="s">
        <v>4250</v>
      </c>
      <c r="AB4524">
        <v>0</v>
      </c>
      <c r="AC4524">
        <v>3</v>
      </c>
      <c r="AD4524">
        <v>4.7122857142857146</v>
      </c>
      <c r="AF4524" t="s">
        <v>7949</v>
      </c>
      <c r="AI4524">
        <v>0</v>
      </c>
      <c r="AJ4524">
        <v>0</v>
      </c>
      <c r="AM4524" t="s">
        <v>20019</v>
      </c>
    </row>
    <row r="4525" spans="1:39" x14ac:dyDescent="0.25">
      <c r="A4525" t="s">
        <v>10980</v>
      </c>
      <c r="B4525" t="s">
        <v>4841</v>
      </c>
      <c r="C4525" t="s">
        <v>4842</v>
      </c>
      <c r="D4525">
        <v>150</v>
      </c>
      <c r="E4525" t="s">
        <v>4845</v>
      </c>
      <c r="F4525">
        <v>6.82</v>
      </c>
      <c r="I4525" t="s">
        <v>14061</v>
      </c>
      <c r="K4525" t="s">
        <v>6860</v>
      </c>
      <c r="L4525" t="s">
        <v>6861</v>
      </c>
      <c r="M4525" t="s">
        <v>15100</v>
      </c>
      <c r="N4525">
        <v>8</v>
      </c>
      <c r="O4525" t="s">
        <v>15463</v>
      </c>
      <c r="P4525" t="s">
        <v>18632</v>
      </c>
      <c r="Q4525">
        <v>9</v>
      </c>
      <c r="R4525">
        <v>3</v>
      </c>
      <c r="S4525">
        <v>1.51</v>
      </c>
      <c r="T4525">
        <v>1.52</v>
      </c>
      <c r="U4525">
        <v>439.4</v>
      </c>
      <c r="V4525">
        <v>150.63</v>
      </c>
      <c r="W4525">
        <v>1.23</v>
      </c>
      <c r="X4525">
        <v>9.2799999999999994</v>
      </c>
      <c r="Y4525">
        <v>1.64</v>
      </c>
      <c r="Z4525">
        <v>2</v>
      </c>
      <c r="AA4525" t="s">
        <v>4250</v>
      </c>
      <c r="AB4525">
        <v>0</v>
      </c>
      <c r="AC4525">
        <v>6</v>
      </c>
      <c r="AD4525">
        <v>3.5995238095238098</v>
      </c>
      <c r="AF4525" t="s">
        <v>7949</v>
      </c>
      <c r="AI4525">
        <v>0</v>
      </c>
      <c r="AJ4525">
        <v>0</v>
      </c>
      <c r="AM4525" t="s">
        <v>20019</v>
      </c>
    </row>
    <row r="4526" spans="1:39" x14ac:dyDescent="0.25">
      <c r="A4526" t="s">
        <v>10981</v>
      </c>
      <c r="B4526" t="s">
        <v>4841</v>
      </c>
      <c r="C4526" t="s">
        <v>4842</v>
      </c>
      <c r="D4526">
        <v>150</v>
      </c>
      <c r="E4526" t="s">
        <v>4845</v>
      </c>
      <c r="F4526">
        <v>6.82</v>
      </c>
      <c r="I4526" t="s">
        <v>14062</v>
      </c>
      <c r="K4526" t="s">
        <v>6860</v>
      </c>
      <c r="L4526" t="s">
        <v>6861</v>
      </c>
      <c r="M4526" t="s">
        <v>14955</v>
      </c>
      <c r="N4526">
        <v>8</v>
      </c>
      <c r="O4526" t="s">
        <v>15276</v>
      </c>
      <c r="P4526" t="s">
        <v>18633</v>
      </c>
      <c r="Q4526">
        <v>6</v>
      </c>
      <c r="R4526">
        <v>1</v>
      </c>
      <c r="S4526">
        <v>3.1</v>
      </c>
      <c r="T4526">
        <v>3.1</v>
      </c>
      <c r="U4526">
        <v>380.44</v>
      </c>
      <c r="V4526">
        <v>75.3</v>
      </c>
      <c r="W4526">
        <v>3.09</v>
      </c>
      <c r="Y4526">
        <v>4.42</v>
      </c>
      <c r="Z4526">
        <v>2</v>
      </c>
      <c r="AA4526" t="s">
        <v>4250</v>
      </c>
      <c r="AB4526">
        <v>0</v>
      </c>
      <c r="AC4526">
        <v>2</v>
      </c>
      <c r="AD4526">
        <v>5.0873333333333326</v>
      </c>
      <c r="AF4526" t="s">
        <v>7949</v>
      </c>
      <c r="AI4526">
        <v>0</v>
      </c>
      <c r="AJ4526">
        <v>0</v>
      </c>
      <c r="AM4526" t="s">
        <v>20019</v>
      </c>
    </row>
    <row r="4527" spans="1:39" x14ac:dyDescent="0.25">
      <c r="A4527" t="s">
        <v>10982</v>
      </c>
      <c r="B4527" t="s">
        <v>4841</v>
      </c>
      <c r="C4527" t="s">
        <v>4842</v>
      </c>
      <c r="D4527">
        <v>150</v>
      </c>
      <c r="E4527" t="s">
        <v>4845</v>
      </c>
      <c r="F4527">
        <v>6.82</v>
      </c>
      <c r="K4527" t="s">
        <v>6860</v>
      </c>
      <c r="M4527" t="s">
        <v>14973</v>
      </c>
      <c r="N4527">
        <v>8</v>
      </c>
      <c r="O4527" t="s">
        <v>15611</v>
      </c>
      <c r="P4527" t="s">
        <v>18634</v>
      </c>
      <c r="Q4527">
        <v>4</v>
      </c>
      <c r="R4527">
        <v>3</v>
      </c>
      <c r="S4527">
        <v>4.3899999999999997</v>
      </c>
      <c r="T4527">
        <v>4.3899999999999997</v>
      </c>
      <c r="U4527">
        <v>486.04</v>
      </c>
      <c r="V4527">
        <v>96.94</v>
      </c>
      <c r="W4527">
        <v>4.88</v>
      </c>
      <c r="Y4527">
        <v>5.25</v>
      </c>
      <c r="Z4527">
        <v>3</v>
      </c>
      <c r="AA4527" t="s">
        <v>4250</v>
      </c>
      <c r="AB4527">
        <v>0</v>
      </c>
      <c r="AC4527">
        <v>10</v>
      </c>
      <c r="AD4527">
        <v>2.3400476190476192</v>
      </c>
      <c r="AF4527" t="s">
        <v>7949</v>
      </c>
      <c r="AI4527">
        <v>0</v>
      </c>
      <c r="AJ4527">
        <v>0</v>
      </c>
      <c r="AK4527" t="s">
        <v>19996</v>
      </c>
      <c r="AL4527" t="s">
        <v>19996</v>
      </c>
      <c r="AM4527" t="s">
        <v>20019</v>
      </c>
    </row>
    <row r="4528" spans="1:39" x14ac:dyDescent="0.25">
      <c r="A4528" t="s">
        <v>10983</v>
      </c>
      <c r="B4528" t="s">
        <v>4841</v>
      </c>
      <c r="C4528" t="s">
        <v>4842</v>
      </c>
      <c r="D4528">
        <v>150</v>
      </c>
      <c r="E4528" t="s">
        <v>4845</v>
      </c>
      <c r="F4528">
        <v>6.82</v>
      </c>
      <c r="K4528" t="s">
        <v>6860</v>
      </c>
      <c r="M4528" t="s">
        <v>15137</v>
      </c>
      <c r="N4528">
        <v>8</v>
      </c>
      <c r="O4528" t="s">
        <v>15512</v>
      </c>
      <c r="P4528" t="s">
        <v>18635</v>
      </c>
      <c r="Q4528">
        <v>2</v>
      </c>
      <c r="R4528">
        <v>1</v>
      </c>
      <c r="S4528">
        <v>3.88</v>
      </c>
      <c r="T4528">
        <v>6.23</v>
      </c>
      <c r="U4528">
        <v>450.63</v>
      </c>
      <c r="V4528">
        <v>32.340000000000003</v>
      </c>
      <c r="W4528">
        <v>5.63</v>
      </c>
      <c r="Y4528">
        <v>10.119999999999999</v>
      </c>
      <c r="Z4528">
        <v>3</v>
      </c>
      <c r="AA4528" t="s">
        <v>4250</v>
      </c>
      <c r="AB4528">
        <v>1</v>
      </c>
      <c r="AC4528">
        <v>3</v>
      </c>
      <c r="AD4528">
        <v>1.862976190476191</v>
      </c>
      <c r="AF4528" t="s">
        <v>7952</v>
      </c>
      <c r="AI4528">
        <v>0</v>
      </c>
      <c r="AJ4528">
        <v>0</v>
      </c>
      <c r="AK4528" t="s">
        <v>19950</v>
      </c>
      <c r="AL4528" t="s">
        <v>19950</v>
      </c>
      <c r="AM4528" t="s">
        <v>20019</v>
      </c>
    </row>
    <row r="4529" spans="1:39" x14ac:dyDescent="0.25">
      <c r="A4529" t="s">
        <v>5634</v>
      </c>
      <c r="B4529" t="s">
        <v>4841</v>
      </c>
      <c r="C4529" t="s">
        <v>4842</v>
      </c>
      <c r="D4529">
        <v>150</v>
      </c>
      <c r="E4529" t="s">
        <v>4845</v>
      </c>
      <c r="F4529">
        <v>6.82</v>
      </c>
      <c r="K4529" t="s">
        <v>6860</v>
      </c>
      <c r="L4529" t="s">
        <v>6861</v>
      </c>
      <c r="M4529" t="s">
        <v>15200</v>
      </c>
      <c r="N4529">
        <v>9</v>
      </c>
      <c r="O4529" t="s">
        <v>15590</v>
      </c>
      <c r="P4529" t="s">
        <v>7360</v>
      </c>
      <c r="Q4529">
        <v>3</v>
      </c>
      <c r="R4529">
        <v>2</v>
      </c>
      <c r="S4529">
        <v>2.48</v>
      </c>
      <c r="T4529">
        <v>2.48</v>
      </c>
      <c r="U4529">
        <v>340.81</v>
      </c>
      <c r="V4529">
        <v>69.08</v>
      </c>
      <c r="W4529">
        <v>3</v>
      </c>
      <c r="Y4529">
        <v>5.04</v>
      </c>
      <c r="Z4529">
        <v>2</v>
      </c>
      <c r="AA4529" t="s">
        <v>4250</v>
      </c>
      <c r="AB4529">
        <v>0</v>
      </c>
      <c r="AC4529">
        <v>3</v>
      </c>
      <c r="AD4529">
        <v>5.26</v>
      </c>
      <c r="AF4529" t="s">
        <v>7949</v>
      </c>
      <c r="AI4529">
        <v>0</v>
      </c>
      <c r="AJ4529">
        <v>0</v>
      </c>
      <c r="AK4529" t="s">
        <v>7981</v>
      </c>
      <c r="AL4529" t="s">
        <v>7981</v>
      </c>
      <c r="AM4529" t="s">
        <v>20019</v>
      </c>
    </row>
    <row r="4530" spans="1:39" x14ac:dyDescent="0.25">
      <c r="A4530" t="s">
        <v>10065</v>
      </c>
      <c r="B4530" t="s">
        <v>4841</v>
      </c>
      <c r="C4530" t="s">
        <v>4842</v>
      </c>
      <c r="D4530">
        <v>150</v>
      </c>
      <c r="E4530" t="s">
        <v>4845</v>
      </c>
      <c r="F4530">
        <v>6.82</v>
      </c>
      <c r="K4530" t="s">
        <v>6860</v>
      </c>
      <c r="L4530" t="s">
        <v>6861</v>
      </c>
      <c r="M4530" t="s">
        <v>14991</v>
      </c>
      <c r="N4530">
        <v>9</v>
      </c>
      <c r="O4530" t="s">
        <v>15315</v>
      </c>
      <c r="P4530" t="s">
        <v>17717</v>
      </c>
      <c r="Q4530">
        <v>6</v>
      </c>
      <c r="R4530">
        <v>2</v>
      </c>
      <c r="S4530">
        <v>3.02</v>
      </c>
      <c r="T4530">
        <v>3.03</v>
      </c>
      <c r="U4530">
        <v>439.34</v>
      </c>
      <c r="V4530">
        <v>113.39</v>
      </c>
      <c r="W4530">
        <v>3.17</v>
      </c>
      <c r="X4530">
        <v>9.9499999999999993</v>
      </c>
      <c r="Y4530">
        <v>2.82</v>
      </c>
      <c r="Z4530">
        <v>2</v>
      </c>
      <c r="AA4530" t="s">
        <v>4250</v>
      </c>
      <c r="AB4530">
        <v>0</v>
      </c>
      <c r="AC4530">
        <v>3</v>
      </c>
      <c r="AD4530">
        <v>3.6286190476190479</v>
      </c>
      <c r="AF4530" t="s">
        <v>7949</v>
      </c>
      <c r="AI4530">
        <v>0</v>
      </c>
      <c r="AJ4530">
        <v>0</v>
      </c>
      <c r="AK4530" t="s">
        <v>19861</v>
      </c>
      <c r="AL4530" t="s">
        <v>19861</v>
      </c>
      <c r="AM4530" t="s">
        <v>20019</v>
      </c>
    </row>
    <row r="4531" spans="1:39" x14ac:dyDescent="0.25">
      <c r="A4531" t="s">
        <v>10530</v>
      </c>
      <c r="B4531" t="s">
        <v>4841</v>
      </c>
      <c r="C4531" t="s">
        <v>4842</v>
      </c>
      <c r="D4531">
        <v>150</v>
      </c>
      <c r="E4531" t="s">
        <v>4845</v>
      </c>
      <c r="F4531">
        <v>6.82</v>
      </c>
      <c r="K4531" t="s">
        <v>6860</v>
      </c>
      <c r="L4531" t="s">
        <v>6861</v>
      </c>
      <c r="M4531" t="s">
        <v>6886</v>
      </c>
      <c r="N4531">
        <v>9</v>
      </c>
      <c r="O4531" t="s">
        <v>15570</v>
      </c>
      <c r="P4531" t="s">
        <v>18182</v>
      </c>
      <c r="Q4531">
        <v>6</v>
      </c>
      <c r="R4531">
        <v>1</v>
      </c>
      <c r="S4531">
        <v>1.75</v>
      </c>
      <c r="T4531">
        <v>1.78</v>
      </c>
      <c r="U4531">
        <v>355.37</v>
      </c>
      <c r="V4531">
        <v>78.959999999999994</v>
      </c>
      <c r="W4531">
        <v>2.23</v>
      </c>
      <c r="Y4531">
        <v>6.2</v>
      </c>
      <c r="Z4531">
        <v>2</v>
      </c>
      <c r="AA4531" t="s">
        <v>4250</v>
      </c>
      <c r="AB4531">
        <v>0</v>
      </c>
      <c r="AC4531">
        <v>1</v>
      </c>
      <c r="AD4531">
        <v>5.833333333333333</v>
      </c>
      <c r="AF4531" t="s">
        <v>7949</v>
      </c>
      <c r="AI4531">
        <v>0</v>
      </c>
      <c r="AJ4531">
        <v>0</v>
      </c>
      <c r="AK4531" t="s">
        <v>19946</v>
      </c>
      <c r="AL4531" t="s">
        <v>19946</v>
      </c>
      <c r="AM4531" t="s">
        <v>20019</v>
      </c>
    </row>
    <row r="4532" spans="1:39" x14ac:dyDescent="0.25">
      <c r="A4532" t="s">
        <v>10984</v>
      </c>
      <c r="B4532" t="s">
        <v>4841</v>
      </c>
      <c r="C4532" t="s">
        <v>4842</v>
      </c>
      <c r="D4532">
        <v>150</v>
      </c>
      <c r="E4532" t="s">
        <v>4845</v>
      </c>
      <c r="F4532">
        <v>6.82</v>
      </c>
      <c r="I4532" t="s">
        <v>14063</v>
      </c>
      <c r="K4532" t="s">
        <v>6860</v>
      </c>
      <c r="L4532" t="s">
        <v>6861</v>
      </c>
      <c r="M4532" t="s">
        <v>15093</v>
      </c>
      <c r="N4532">
        <v>9</v>
      </c>
      <c r="O4532" t="s">
        <v>15453</v>
      </c>
      <c r="P4532" t="s">
        <v>18636</v>
      </c>
      <c r="Q4532">
        <v>6</v>
      </c>
      <c r="R4532">
        <v>2</v>
      </c>
      <c r="S4532">
        <v>3.55</v>
      </c>
      <c r="T4532">
        <v>3.58</v>
      </c>
      <c r="U4532">
        <v>353.45</v>
      </c>
      <c r="V4532">
        <v>93.26</v>
      </c>
      <c r="W4532">
        <v>3.04</v>
      </c>
      <c r="X4532">
        <v>10.25</v>
      </c>
      <c r="Y4532">
        <v>6.04</v>
      </c>
      <c r="Z4532">
        <v>2</v>
      </c>
      <c r="AA4532" t="s">
        <v>4250</v>
      </c>
      <c r="AB4532">
        <v>0</v>
      </c>
      <c r="AC4532">
        <v>4</v>
      </c>
      <c r="AD4532">
        <v>4.3263333333333334</v>
      </c>
      <c r="AF4532" t="s">
        <v>7949</v>
      </c>
      <c r="AI4532">
        <v>0</v>
      </c>
      <c r="AJ4532">
        <v>0</v>
      </c>
      <c r="AM4532" t="s">
        <v>20019</v>
      </c>
    </row>
    <row r="4533" spans="1:39" x14ac:dyDescent="0.25">
      <c r="A4533" t="s">
        <v>10984</v>
      </c>
      <c r="B4533" t="s">
        <v>4841</v>
      </c>
      <c r="C4533" t="s">
        <v>4842</v>
      </c>
      <c r="D4533">
        <v>150</v>
      </c>
      <c r="E4533" t="s">
        <v>4845</v>
      </c>
      <c r="F4533">
        <v>6.82</v>
      </c>
      <c r="I4533" t="s">
        <v>14064</v>
      </c>
      <c r="K4533" t="s">
        <v>6860</v>
      </c>
      <c r="L4533" t="s">
        <v>6861</v>
      </c>
      <c r="M4533" t="s">
        <v>15094</v>
      </c>
      <c r="N4533">
        <v>9</v>
      </c>
      <c r="O4533" t="s">
        <v>15454</v>
      </c>
      <c r="P4533" t="s">
        <v>18636</v>
      </c>
      <c r="Q4533">
        <v>6</v>
      </c>
      <c r="R4533">
        <v>2</v>
      </c>
      <c r="S4533">
        <v>3.55</v>
      </c>
      <c r="T4533">
        <v>3.58</v>
      </c>
      <c r="U4533">
        <v>353.45</v>
      </c>
      <c r="V4533">
        <v>93.26</v>
      </c>
      <c r="W4533">
        <v>3.04</v>
      </c>
      <c r="X4533">
        <v>10.25</v>
      </c>
      <c r="Y4533">
        <v>6.04</v>
      </c>
      <c r="Z4533">
        <v>2</v>
      </c>
      <c r="AA4533" t="s">
        <v>4250</v>
      </c>
      <c r="AB4533">
        <v>0</v>
      </c>
      <c r="AC4533">
        <v>4</v>
      </c>
      <c r="AD4533">
        <v>4.3263333333333334</v>
      </c>
      <c r="AF4533" t="s">
        <v>7949</v>
      </c>
      <c r="AI4533">
        <v>0</v>
      </c>
      <c r="AJ4533">
        <v>0</v>
      </c>
      <c r="AM4533" t="s">
        <v>20019</v>
      </c>
    </row>
    <row r="4534" spans="1:39" x14ac:dyDescent="0.25">
      <c r="A4534" t="s">
        <v>10985</v>
      </c>
      <c r="B4534" t="s">
        <v>4841</v>
      </c>
      <c r="C4534" t="s">
        <v>4842</v>
      </c>
      <c r="D4534">
        <v>150</v>
      </c>
      <c r="E4534" t="s">
        <v>4845</v>
      </c>
      <c r="F4534">
        <v>6.82</v>
      </c>
      <c r="I4534" t="s">
        <v>14065</v>
      </c>
      <c r="K4534" t="s">
        <v>6860</v>
      </c>
      <c r="L4534" t="s">
        <v>6861</v>
      </c>
      <c r="M4534" t="s">
        <v>15093</v>
      </c>
      <c r="N4534">
        <v>9</v>
      </c>
      <c r="O4534" t="s">
        <v>15453</v>
      </c>
      <c r="P4534" t="s">
        <v>18637</v>
      </c>
      <c r="Q4534">
        <v>5</v>
      </c>
      <c r="R4534">
        <v>2</v>
      </c>
      <c r="S4534">
        <v>3.79</v>
      </c>
      <c r="T4534">
        <v>3.81</v>
      </c>
      <c r="U4534">
        <v>428.35</v>
      </c>
      <c r="V4534">
        <v>67.48</v>
      </c>
      <c r="W4534">
        <v>4.57</v>
      </c>
      <c r="X4534">
        <v>10.76</v>
      </c>
      <c r="Y4534">
        <v>5.89</v>
      </c>
      <c r="Z4534">
        <v>2</v>
      </c>
      <c r="AA4534" t="s">
        <v>4250</v>
      </c>
      <c r="AB4534">
        <v>0</v>
      </c>
      <c r="AC4534">
        <v>3</v>
      </c>
      <c r="AD4534">
        <v>3.711785714285714</v>
      </c>
      <c r="AF4534" t="s">
        <v>7949</v>
      </c>
      <c r="AI4534">
        <v>0</v>
      </c>
      <c r="AJ4534">
        <v>0</v>
      </c>
      <c r="AM4534" t="s">
        <v>20019</v>
      </c>
    </row>
    <row r="4535" spans="1:39" x14ac:dyDescent="0.25">
      <c r="A4535" t="s">
        <v>10985</v>
      </c>
      <c r="B4535" t="s">
        <v>4841</v>
      </c>
      <c r="C4535" t="s">
        <v>4842</v>
      </c>
      <c r="D4535">
        <v>150</v>
      </c>
      <c r="E4535" t="s">
        <v>4845</v>
      </c>
      <c r="F4535">
        <v>6.82</v>
      </c>
      <c r="I4535" t="s">
        <v>14066</v>
      </c>
      <c r="K4535" t="s">
        <v>6860</v>
      </c>
      <c r="L4535" t="s">
        <v>6861</v>
      </c>
      <c r="M4535" t="s">
        <v>15094</v>
      </c>
      <c r="N4535">
        <v>9</v>
      </c>
      <c r="O4535" t="s">
        <v>15454</v>
      </c>
      <c r="P4535" t="s">
        <v>18637</v>
      </c>
      <c r="Q4535">
        <v>5</v>
      </c>
      <c r="R4535">
        <v>2</v>
      </c>
      <c r="S4535">
        <v>3.79</v>
      </c>
      <c r="T4535">
        <v>3.81</v>
      </c>
      <c r="U4535">
        <v>428.35</v>
      </c>
      <c r="V4535">
        <v>67.48</v>
      </c>
      <c r="W4535">
        <v>4.57</v>
      </c>
      <c r="X4535">
        <v>10.76</v>
      </c>
      <c r="Y4535">
        <v>5.89</v>
      </c>
      <c r="Z4535">
        <v>2</v>
      </c>
      <c r="AA4535" t="s">
        <v>4250</v>
      </c>
      <c r="AB4535">
        <v>0</v>
      </c>
      <c r="AC4535">
        <v>3</v>
      </c>
      <c r="AD4535">
        <v>3.711785714285714</v>
      </c>
      <c r="AF4535" t="s">
        <v>7949</v>
      </c>
      <c r="AI4535">
        <v>0</v>
      </c>
      <c r="AJ4535">
        <v>0</v>
      </c>
      <c r="AM4535" t="s">
        <v>20019</v>
      </c>
    </row>
    <row r="4536" spans="1:39" x14ac:dyDescent="0.25">
      <c r="A4536" t="s">
        <v>10986</v>
      </c>
      <c r="B4536" t="s">
        <v>4841</v>
      </c>
      <c r="C4536" t="s">
        <v>4842</v>
      </c>
      <c r="D4536">
        <v>150</v>
      </c>
      <c r="E4536" t="s">
        <v>4845</v>
      </c>
      <c r="F4536">
        <v>6.82</v>
      </c>
      <c r="I4536" t="s">
        <v>14067</v>
      </c>
      <c r="K4536" t="s">
        <v>6860</v>
      </c>
      <c r="L4536" t="s">
        <v>6861</v>
      </c>
      <c r="M4536" t="s">
        <v>15047</v>
      </c>
      <c r="N4536">
        <v>9</v>
      </c>
      <c r="O4536" t="s">
        <v>15395</v>
      </c>
      <c r="P4536" t="s">
        <v>18638</v>
      </c>
      <c r="Q4536">
        <v>7</v>
      </c>
      <c r="R4536">
        <v>2</v>
      </c>
      <c r="S4536">
        <v>-0.95</v>
      </c>
      <c r="T4536">
        <v>-0.93</v>
      </c>
      <c r="U4536">
        <v>470.81</v>
      </c>
      <c r="V4536">
        <v>126.28</v>
      </c>
      <c r="W4536">
        <v>3.32</v>
      </c>
      <c r="X4536">
        <v>8.52</v>
      </c>
      <c r="Y4536">
        <v>3.14</v>
      </c>
      <c r="Z4536">
        <v>2</v>
      </c>
      <c r="AA4536" t="s">
        <v>4250</v>
      </c>
      <c r="AB4536">
        <v>0</v>
      </c>
      <c r="AC4536">
        <v>3</v>
      </c>
      <c r="AD4536">
        <v>3.7084999999999999</v>
      </c>
      <c r="AF4536" t="s">
        <v>7949</v>
      </c>
      <c r="AI4536">
        <v>0</v>
      </c>
      <c r="AJ4536">
        <v>0</v>
      </c>
      <c r="AM4536" t="s">
        <v>20019</v>
      </c>
    </row>
    <row r="4537" spans="1:39" x14ac:dyDescent="0.25">
      <c r="A4537" t="s">
        <v>10987</v>
      </c>
      <c r="B4537" t="s">
        <v>4841</v>
      </c>
      <c r="C4537" t="s">
        <v>4842</v>
      </c>
      <c r="D4537">
        <v>150</v>
      </c>
      <c r="E4537" t="s">
        <v>4845</v>
      </c>
      <c r="F4537">
        <v>6.82</v>
      </c>
      <c r="I4537" t="s">
        <v>14068</v>
      </c>
      <c r="K4537" t="s">
        <v>6860</v>
      </c>
      <c r="L4537" t="s">
        <v>6861</v>
      </c>
      <c r="M4537" t="s">
        <v>15122</v>
      </c>
      <c r="N4537">
        <v>9</v>
      </c>
      <c r="O4537" t="s">
        <v>15494</v>
      </c>
      <c r="P4537" t="s">
        <v>18639</v>
      </c>
      <c r="Q4537">
        <v>5</v>
      </c>
      <c r="R4537">
        <v>2</v>
      </c>
      <c r="S4537">
        <v>3.15</v>
      </c>
      <c r="T4537">
        <v>3.15</v>
      </c>
      <c r="U4537">
        <v>423.45</v>
      </c>
      <c r="V4537">
        <v>59.64</v>
      </c>
      <c r="W4537">
        <v>3.5</v>
      </c>
      <c r="Y4537">
        <v>4.29</v>
      </c>
      <c r="Z4537">
        <v>1</v>
      </c>
      <c r="AA4537" t="s">
        <v>4250</v>
      </c>
      <c r="AB4537">
        <v>0</v>
      </c>
      <c r="AC4537">
        <v>5</v>
      </c>
      <c r="AD4537">
        <v>4.3967857142857154</v>
      </c>
      <c r="AF4537" t="s">
        <v>7949</v>
      </c>
      <c r="AI4537">
        <v>0</v>
      </c>
      <c r="AJ4537">
        <v>0</v>
      </c>
      <c r="AM4537" t="s">
        <v>20019</v>
      </c>
    </row>
    <row r="4538" spans="1:39" x14ac:dyDescent="0.25">
      <c r="A4538" t="s">
        <v>10988</v>
      </c>
      <c r="B4538" t="s">
        <v>4841</v>
      </c>
      <c r="C4538" t="s">
        <v>4842</v>
      </c>
      <c r="D4538">
        <v>150.80000000000001</v>
      </c>
      <c r="E4538" t="s">
        <v>4845</v>
      </c>
      <c r="F4538">
        <v>6.82</v>
      </c>
      <c r="I4538" t="s">
        <v>14069</v>
      </c>
      <c r="K4538" t="s">
        <v>6860</v>
      </c>
      <c r="M4538" t="s">
        <v>15002</v>
      </c>
      <c r="N4538">
        <v>8</v>
      </c>
      <c r="O4538" t="s">
        <v>15332</v>
      </c>
      <c r="P4538" t="s">
        <v>18640</v>
      </c>
      <c r="Q4538">
        <v>4</v>
      </c>
      <c r="R4538">
        <v>1</v>
      </c>
      <c r="S4538">
        <v>2.95</v>
      </c>
      <c r="T4538">
        <v>2.95</v>
      </c>
      <c r="U4538">
        <v>456.33</v>
      </c>
      <c r="V4538">
        <v>67.92</v>
      </c>
      <c r="W4538">
        <v>3.93</v>
      </c>
      <c r="Y4538">
        <v>4.18</v>
      </c>
      <c r="Z4538">
        <v>1</v>
      </c>
      <c r="AA4538" t="s">
        <v>4250</v>
      </c>
      <c r="AB4538">
        <v>0</v>
      </c>
      <c r="AC4538">
        <v>3</v>
      </c>
      <c r="AD4538">
        <v>4.6702619047619054</v>
      </c>
      <c r="AF4538" t="s">
        <v>7949</v>
      </c>
      <c r="AI4538">
        <v>0</v>
      </c>
      <c r="AJ4538">
        <v>0</v>
      </c>
      <c r="AM4538" t="s">
        <v>20019</v>
      </c>
    </row>
    <row r="4539" spans="1:39" x14ac:dyDescent="0.25">
      <c r="A4539" t="s">
        <v>10989</v>
      </c>
      <c r="B4539" t="s">
        <v>4841</v>
      </c>
      <c r="C4539" t="s">
        <v>4842</v>
      </c>
      <c r="D4539">
        <v>151</v>
      </c>
      <c r="E4539" t="s">
        <v>4845</v>
      </c>
      <c r="F4539">
        <v>6.82</v>
      </c>
      <c r="K4539" t="s">
        <v>6860</v>
      </c>
      <c r="L4539" t="s">
        <v>6861</v>
      </c>
      <c r="M4539" t="s">
        <v>15202</v>
      </c>
      <c r="N4539">
        <v>9</v>
      </c>
      <c r="O4539" t="s">
        <v>15592</v>
      </c>
      <c r="P4539" t="s">
        <v>18641</v>
      </c>
      <c r="Q4539">
        <v>5</v>
      </c>
      <c r="R4539">
        <v>1</v>
      </c>
      <c r="S4539">
        <v>6.53</v>
      </c>
      <c r="T4539">
        <v>7.09</v>
      </c>
      <c r="U4539">
        <v>627.57000000000005</v>
      </c>
      <c r="V4539">
        <v>71.78</v>
      </c>
      <c r="W4539">
        <v>8</v>
      </c>
      <c r="X4539">
        <v>13.25</v>
      </c>
      <c r="Y4539">
        <v>7.81</v>
      </c>
      <c r="Z4539">
        <v>5</v>
      </c>
      <c r="AA4539" t="s">
        <v>4250</v>
      </c>
      <c r="AB4539">
        <v>2</v>
      </c>
      <c r="AC4539">
        <v>12</v>
      </c>
      <c r="AD4539">
        <v>2.833333333333333</v>
      </c>
      <c r="AF4539" t="s">
        <v>7949</v>
      </c>
      <c r="AI4539">
        <v>0</v>
      </c>
      <c r="AJ4539">
        <v>0</v>
      </c>
      <c r="AK4539" t="s">
        <v>19985</v>
      </c>
      <c r="AL4539" t="s">
        <v>19985</v>
      </c>
      <c r="AM4539" t="s">
        <v>20019</v>
      </c>
    </row>
    <row r="4540" spans="1:39" x14ac:dyDescent="0.25">
      <c r="A4540" t="s">
        <v>8139</v>
      </c>
      <c r="B4540" t="s">
        <v>4841</v>
      </c>
      <c r="C4540" t="s">
        <v>4842</v>
      </c>
      <c r="D4540">
        <v>151</v>
      </c>
      <c r="E4540" t="s">
        <v>4845</v>
      </c>
      <c r="F4540">
        <v>6.82</v>
      </c>
      <c r="K4540" t="s">
        <v>6860</v>
      </c>
      <c r="L4540" t="s">
        <v>6861</v>
      </c>
      <c r="M4540" t="s">
        <v>15090</v>
      </c>
      <c r="N4540">
        <v>9</v>
      </c>
      <c r="O4540" t="s">
        <v>15449</v>
      </c>
      <c r="P4540" t="s">
        <v>15792</v>
      </c>
      <c r="Q4540">
        <v>6</v>
      </c>
      <c r="R4540">
        <v>1</v>
      </c>
      <c r="S4540">
        <v>0.1</v>
      </c>
      <c r="T4540">
        <v>0.1</v>
      </c>
      <c r="U4540">
        <v>337.38</v>
      </c>
      <c r="V4540">
        <v>93.7</v>
      </c>
      <c r="W4540">
        <v>1.69</v>
      </c>
      <c r="Y4540">
        <v>4.3</v>
      </c>
      <c r="Z4540">
        <v>2</v>
      </c>
      <c r="AA4540" t="s">
        <v>4250</v>
      </c>
      <c r="AB4540">
        <v>0</v>
      </c>
      <c r="AC4540">
        <v>1</v>
      </c>
      <c r="AD4540">
        <v>5.71</v>
      </c>
      <c r="AF4540" t="s">
        <v>7949</v>
      </c>
      <c r="AI4540">
        <v>0</v>
      </c>
      <c r="AJ4540">
        <v>0</v>
      </c>
      <c r="AK4540" t="s">
        <v>19832</v>
      </c>
      <c r="AL4540" t="s">
        <v>19832</v>
      </c>
      <c r="AM4540" t="s">
        <v>20019</v>
      </c>
    </row>
    <row r="4541" spans="1:39" x14ac:dyDescent="0.25">
      <c r="A4541" t="s">
        <v>10990</v>
      </c>
      <c r="B4541" t="s">
        <v>4841</v>
      </c>
      <c r="C4541" t="s">
        <v>4842</v>
      </c>
      <c r="D4541">
        <v>151</v>
      </c>
      <c r="E4541" t="s">
        <v>4845</v>
      </c>
      <c r="F4541">
        <v>6.82</v>
      </c>
      <c r="I4541" t="s">
        <v>14070</v>
      </c>
      <c r="K4541" t="s">
        <v>6860</v>
      </c>
      <c r="L4541" t="s">
        <v>6861</v>
      </c>
      <c r="M4541" t="s">
        <v>14987</v>
      </c>
      <c r="N4541">
        <v>9</v>
      </c>
      <c r="O4541" t="s">
        <v>15311</v>
      </c>
      <c r="P4541" t="s">
        <v>18642</v>
      </c>
      <c r="Q4541">
        <v>5</v>
      </c>
      <c r="R4541">
        <v>2</v>
      </c>
      <c r="S4541">
        <v>1.89</v>
      </c>
      <c r="T4541">
        <v>1.89</v>
      </c>
      <c r="U4541">
        <v>390.37</v>
      </c>
      <c r="V4541">
        <v>89.6</v>
      </c>
      <c r="W4541">
        <v>2.98</v>
      </c>
      <c r="X4541">
        <v>10.75</v>
      </c>
      <c r="Y4541">
        <v>4.43</v>
      </c>
      <c r="Z4541">
        <v>2</v>
      </c>
      <c r="AA4541" t="s">
        <v>4250</v>
      </c>
      <c r="AB4541">
        <v>0</v>
      </c>
      <c r="AC4541">
        <v>4</v>
      </c>
      <c r="AD4541">
        <v>5.2830714285714286</v>
      </c>
      <c r="AF4541" t="s">
        <v>7949</v>
      </c>
      <c r="AI4541">
        <v>0</v>
      </c>
      <c r="AJ4541">
        <v>0</v>
      </c>
      <c r="AM4541" t="s">
        <v>20019</v>
      </c>
    </row>
    <row r="4542" spans="1:39" x14ac:dyDescent="0.25">
      <c r="A4542" t="s">
        <v>10991</v>
      </c>
      <c r="B4542" t="s">
        <v>4841</v>
      </c>
      <c r="C4542" t="s">
        <v>4842</v>
      </c>
      <c r="D4542">
        <v>151</v>
      </c>
      <c r="E4542" t="s">
        <v>4845</v>
      </c>
      <c r="F4542">
        <v>6.82</v>
      </c>
      <c r="K4542" t="s">
        <v>6860</v>
      </c>
      <c r="L4542" t="s">
        <v>6861</v>
      </c>
      <c r="M4542" t="s">
        <v>14973</v>
      </c>
      <c r="N4542">
        <v>9</v>
      </c>
      <c r="O4542" t="s">
        <v>15556</v>
      </c>
      <c r="P4542" t="s">
        <v>18643</v>
      </c>
      <c r="Q4542">
        <v>5</v>
      </c>
      <c r="R4542">
        <v>1</v>
      </c>
      <c r="S4542">
        <v>4.91</v>
      </c>
      <c r="T4542">
        <v>4.96</v>
      </c>
      <c r="U4542">
        <v>515.61</v>
      </c>
      <c r="V4542">
        <v>65.790000000000006</v>
      </c>
      <c r="W4542">
        <v>6.03</v>
      </c>
      <c r="X4542">
        <v>11.96</v>
      </c>
      <c r="Y4542">
        <v>6.19</v>
      </c>
      <c r="Z4542">
        <v>5</v>
      </c>
      <c r="AA4542" t="s">
        <v>4250</v>
      </c>
      <c r="AB4542">
        <v>2</v>
      </c>
      <c r="AC4542">
        <v>6</v>
      </c>
      <c r="AD4542">
        <v>2.8533333333333331</v>
      </c>
      <c r="AF4542" t="s">
        <v>7949</v>
      </c>
      <c r="AI4542">
        <v>0</v>
      </c>
      <c r="AJ4542">
        <v>0</v>
      </c>
      <c r="AK4542" t="s">
        <v>19969</v>
      </c>
      <c r="AL4542" t="s">
        <v>19969</v>
      </c>
      <c r="AM4542" t="s">
        <v>20019</v>
      </c>
    </row>
    <row r="4543" spans="1:39" x14ac:dyDescent="0.25">
      <c r="A4543" t="s">
        <v>10991</v>
      </c>
      <c r="B4543" t="s">
        <v>4841</v>
      </c>
      <c r="C4543" t="s">
        <v>4842</v>
      </c>
      <c r="D4543">
        <v>151</v>
      </c>
      <c r="E4543" t="s">
        <v>4845</v>
      </c>
      <c r="F4543">
        <v>6.82</v>
      </c>
      <c r="K4543" t="s">
        <v>6860</v>
      </c>
      <c r="M4543" t="s">
        <v>15174</v>
      </c>
      <c r="N4543">
        <v>8</v>
      </c>
      <c r="O4543" t="s">
        <v>15557</v>
      </c>
      <c r="P4543" t="s">
        <v>18643</v>
      </c>
      <c r="Q4543">
        <v>5</v>
      </c>
      <c r="R4543">
        <v>1</v>
      </c>
      <c r="S4543">
        <v>4.91</v>
      </c>
      <c r="T4543">
        <v>4.96</v>
      </c>
      <c r="U4543">
        <v>515.61</v>
      </c>
      <c r="V4543">
        <v>65.790000000000006</v>
      </c>
      <c r="W4543">
        <v>6.03</v>
      </c>
      <c r="X4543">
        <v>11.96</v>
      </c>
      <c r="Y4543">
        <v>6.19</v>
      </c>
      <c r="Z4543">
        <v>5</v>
      </c>
      <c r="AA4543" t="s">
        <v>4250</v>
      </c>
      <c r="AB4543">
        <v>2</v>
      </c>
      <c r="AC4543">
        <v>6</v>
      </c>
      <c r="AD4543">
        <v>2.8533333333333331</v>
      </c>
      <c r="AF4543" t="s">
        <v>7949</v>
      </c>
      <c r="AI4543">
        <v>0</v>
      </c>
      <c r="AJ4543">
        <v>0</v>
      </c>
      <c r="AK4543" t="s">
        <v>19970</v>
      </c>
      <c r="AL4543" t="s">
        <v>19970</v>
      </c>
      <c r="AM4543" t="s">
        <v>20019</v>
      </c>
    </row>
    <row r="4544" spans="1:39" x14ac:dyDescent="0.25">
      <c r="A4544" t="s">
        <v>10992</v>
      </c>
      <c r="B4544" t="s">
        <v>4841</v>
      </c>
      <c r="C4544" t="s">
        <v>4842</v>
      </c>
      <c r="D4544">
        <v>151</v>
      </c>
      <c r="E4544" t="s">
        <v>4845</v>
      </c>
      <c r="F4544">
        <v>6.82</v>
      </c>
      <c r="K4544" t="s">
        <v>6860</v>
      </c>
      <c r="L4544" t="s">
        <v>6861</v>
      </c>
      <c r="M4544" t="s">
        <v>15140</v>
      </c>
      <c r="N4544">
        <v>9</v>
      </c>
      <c r="O4544" t="s">
        <v>15516</v>
      </c>
      <c r="P4544" t="s">
        <v>18644</v>
      </c>
      <c r="Q4544">
        <v>6</v>
      </c>
      <c r="R4544">
        <v>2</v>
      </c>
      <c r="S4544">
        <v>-2.34</v>
      </c>
      <c r="T4544">
        <v>-2.34</v>
      </c>
      <c r="U4544">
        <v>362.39</v>
      </c>
      <c r="V4544">
        <v>124.47</v>
      </c>
      <c r="W4544">
        <v>1.25</v>
      </c>
      <c r="X4544">
        <v>10.94</v>
      </c>
      <c r="Y4544">
        <v>5.21</v>
      </c>
      <c r="Z4544">
        <v>2</v>
      </c>
      <c r="AA4544" t="s">
        <v>4250</v>
      </c>
      <c r="AB4544">
        <v>0</v>
      </c>
      <c r="AC4544">
        <v>3</v>
      </c>
      <c r="AD4544">
        <v>4.4829285714285714</v>
      </c>
      <c r="AF4544" t="s">
        <v>7949</v>
      </c>
      <c r="AI4544">
        <v>0</v>
      </c>
      <c r="AJ4544">
        <v>0</v>
      </c>
      <c r="AK4544" t="s">
        <v>19951</v>
      </c>
      <c r="AL4544" t="s">
        <v>19951</v>
      </c>
      <c r="AM4544" t="s">
        <v>20019</v>
      </c>
    </row>
    <row r="4545" spans="1:39" x14ac:dyDescent="0.25">
      <c r="A4545" t="s">
        <v>10993</v>
      </c>
      <c r="B4545" t="s">
        <v>4841</v>
      </c>
      <c r="C4545" t="s">
        <v>4842</v>
      </c>
      <c r="D4545">
        <v>151</v>
      </c>
      <c r="E4545" t="s">
        <v>4845</v>
      </c>
      <c r="F4545">
        <v>6.82</v>
      </c>
      <c r="K4545" t="s">
        <v>6860</v>
      </c>
      <c r="M4545" t="s">
        <v>14992</v>
      </c>
      <c r="N4545">
        <v>8</v>
      </c>
      <c r="O4545" t="s">
        <v>15318</v>
      </c>
      <c r="P4545" t="s">
        <v>18645</v>
      </c>
      <c r="Q4545">
        <v>8</v>
      </c>
      <c r="R4545">
        <v>3</v>
      </c>
      <c r="S4545">
        <v>2.52</v>
      </c>
      <c r="T4545">
        <v>3.59</v>
      </c>
      <c r="U4545">
        <v>644.74</v>
      </c>
      <c r="V4545">
        <v>129.56</v>
      </c>
      <c r="W4545">
        <v>3.79</v>
      </c>
      <c r="X4545">
        <v>13.53</v>
      </c>
      <c r="Y4545">
        <v>8.39</v>
      </c>
      <c r="Z4545">
        <v>3</v>
      </c>
      <c r="AA4545" t="s">
        <v>4250</v>
      </c>
      <c r="AB4545">
        <v>1</v>
      </c>
      <c r="AC4545">
        <v>16</v>
      </c>
      <c r="AD4545">
        <v>2.416666666666667</v>
      </c>
      <c r="AF4545" t="s">
        <v>7949</v>
      </c>
      <c r="AI4545">
        <v>0</v>
      </c>
      <c r="AJ4545">
        <v>0</v>
      </c>
      <c r="AK4545" t="s">
        <v>19864</v>
      </c>
      <c r="AL4545" t="s">
        <v>19864</v>
      </c>
      <c r="AM4545" t="s">
        <v>20019</v>
      </c>
    </row>
    <row r="4546" spans="1:39" x14ac:dyDescent="0.25">
      <c r="A4546" t="s">
        <v>10899</v>
      </c>
      <c r="B4546" t="s">
        <v>4841</v>
      </c>
      <c r="C4546" t="s">
        <v>4842</v>
      </c>
      <c r="D4546">
        <v>151</v>
      </c>
      <c r="E4546" t="s">
        <v>4845</v>
      </c>
      <c r="F4546">
        <v>6.82</v>
      </c>
      <c r="K4546" t="s">
        <v>6860</v>
      </c>
      <c r="L4546" t="s">
        <v>6861</v>
      </c>
      <c r="M4546" t="s">
        <v>15068</v>
      </c>
      <c r="N4546">
        <v>9</v>
      </c>
      <c r="O4546" t="s">
        <v>15421</v>
      </c>
      <c r="P4546" t="s">
        <v>18551</v>
      </c>
      <c r="Q4546">
        <v>6</v>
      </c>
      <c r="R4546">
        <v>2</v>
      </c>
      <c r="S4546">
        <v>1.94</v>
      </c>
      <c r="T4546">
        <v>1.94</v>
      </c>
      <c r="U4546">
        <v>401.78</v>
      </c>
      <c r="V4546">
        <v>94.53</v>
      </c>
      <c r="W4546">
        <v>2.66</v>
      </c>
      <c r="X4546">
        <v>9.7200000000000006</v>
      </c>
      <c r="Y4546">
        <v>2.06</v>
      </c>
      <c r="Z4546">
        <v>2</v>
      </c>
      <c r="AA4546" t="s">
        <v>4250</v>
      </c>
      <c r="AB4546">
        <v>0</v>
      </c>
      <c r="AC4546">
        <v>3</v>
      </c>
      <c r="AD4546">
        <v>5.0505714285714287</v>
      </c>
      <c r="AF4546" t="s">
        <v>7949</v>
      </c>
      <c r="AI4546">
        <v>0</v>
      </c>
      <c r="AJ4546">
        <v>0</v>
      </c>
      <c r="AK4546" t="s">
        <v>19861</v>
      </c>
      <c r="AL4546" t="s">
        <v>19861</v>
      </c>
      <c r="AM4546" t="s">
        <v>20019</v>
      </c>
    </row>
    <row r="4547" spans="1:39" x14ac:dyDescent="0.25">
      <c r="A4547" t="s">
        <v>10994</v>
      </c>
      <c r="B4547" t="s">
        <v>4841</v>
      </c>
      <c r="C4547" t="s">
        <v>4842</v>
      </c>
      <c r="D4547">
        <v>151</v>
      </c>
      <c r="E4547" t="s">
        <v>4845</v>
      </c>
      <c r="F4547">
        <v>6.82</v>
      </c>
      <c r="K4547" t="s">
        <v>6860</v>
      </c>
      <c r="L4547" t="s">
        <v>6861</v>
      </c>
      <c r="M4547" t="s">
        <v>15196</v>
      </c>
      <c r="N4547">
        <v>9</v>
      </c>
      <c r="O4547" t="s">
        <v>15585</v>
      </c>
      <c r="P4547" t="s">
        <v>18646</v>
      </c>
      <c r="Q4547">
        <v>10</v>
      </c>
      <c r="R4547">
        <v>4</v>
      </c>
      <c r="S4547">
        <v>3.24</v>
      </c>
      <c r="T4547">
        <v>5.21</v>
      </c>
      <c r="U4547">
        <v>648.67999999999995</v>
      </c>
      <c r="V4547">
        <v>184.55</v>
      </c>
      <c r="W4547">
        <v>2.78</v>
      </c>
      <c r="X4547">
        <v>4.26</v>
      </c>
      <c r="Y4547">
        <v>1.1599999999999999</v>
      </c>
      <c r="Z4547">
        <v>5</v>
      </c>
      <c r="AA4547" t="s">
        <v>4250</v>
      </c>
      <c r="AB4547">
        <v>1</v>
      </c>
      <c r="AC4547">
        <v>11</v>
      </c>
      <c r="AD4547">
        <v>1.38</v>
      </c>
      <c r="AF4547" t="s">
        <v>7951</v>
      </c>
      <c r="AI4547">
        <v>0</v>
      </c>
      <c r="AJ4547">
        <v>0</v>
      </c>
      <c r="AK4547" t="s">
        <v>19980</v>
      </c>
      <c r="AL4547" t="s">
        <v>19980</v>
      </c>
      <c r="AM4547" t="s">
        <v>20019</v>
      </c>
    </row>
    <row r="4548" spans="1:39" x14ac:dyDescent="0.25">
      <c r="A4548" t="s">
        <v>5913</v>
      </c>
      <c r="B4548" t="s">
        <v>4841</v>
      </c>
      <c r="C4548" t="s">
        <v>4842</v>
      </c>
      <c r="D4548">
        <v>152</v>
      </c>
      <c r="E4548" t="s">
        <v>4845</v>
      </c>
      <c r="F4548">
        <v>6.82</v>
      </c>
      <c r="I4548" t="s">
        <v>6672</v>
      </c>
      <c r="K4548" t="s">
        <v>6860</v>
      </c>
      <c r="L4548" t="s">
        <v>6861</v>
      </c>
      <c r="M4548" t="s">
        <v>6907</v>
      </c>
      <c r="N4548">
        <v>9</v>
      </c>
      <c r="O4548" t="s">
        <v>6972</v>
      </c>
      <c r="P4548" t="s">
        <v>7639</v>
      </c>
      <c r="Q4548">
        <v>6</v>
      </c>
      <c r="R4548">
        <v>1</v>
      </c>
      <c r="S4548">
        <v>2.83</v>
      </c>
      <c r="T4548">
        <v>2.85</v>
      </c>
      <c r="U4548">
        <v>401.47</v>
      </c>
      <c r="V4548">
        <v>78.959999999999994</v>
      </c>
      <c r="W4548">
        <v>2.99</v>
      </c>
      <c r="Y4548">
        <v>6.17</v>
      </c>
      <c r="Z4548">
        <v>2</v>
      </c>
      <c r="AA4548" t="s">
        <v>4250</v>
      </c>
      <c r="AB4548">
        <v>0</v>
      </c>
      <c r="AC4548">
        <v>1</v>
      </c>
      <c r="AD4548">
        <v>5.122119047619047</v>
      </c>
      <c r="AF4548" t="s">
        <v>7949</v>
      </c>
      <c r="AI4548">
        <v>0</v>
      </c>
      <c r="AJ4548">
        <v>0</v>
      </c>
      <c r="AM4548" t="s">
        <v>20019</v>
      </c>
    </row>
    <row r="4549" spans="1:39" x14ac:dyDescent="0.25">
      <c r="A4549" t="s">
        <v>5913</v>
      </c>
      <c r="B4549" t="s">
        <v>4841</v>
      </c>
      <c r="C4549" t="s">
        <v>4842</v>
      </c>
      <c r="D4549">
        <v>152</v>
      </c>
      <c r="E4549" t="s">
        <v>4845</v>
      </c>
      <c r="F4549">
        <v>6.82</v>
      </c>
      <c r="I4549" t="s">
        <v>6673</v>
      </c>
      <c r="K4549" t="s">
        <v>6860</v>
      </c>
      <c r="L4549" t="s">
        <v>6861</v>
      </c>
      <c r="M4549" t="s">
        <v>6908</v>
      </c>
      <c r="N4549">
        <v>8</v>
      </c>
      <c r="O4549" t="s">
        <v>6973</v>
      </c>
      <c r="P4549" t="s">
        <v>7639</v>
      </c>
      <c r="Q4549">
        <v>6</v>
      </c>
      <c r="R4549">
        <v>1</v>
      </c>
      <c r="S4549">
        <v>2.83</v>
      </c>
      <c r="T4549">
        <v>2.85</v>
      </c>
      <c r="U4549">
        <v>401.47</v>
      </c>
      <c r="V4549">
        <v>78.959999999999994</v>
      </c>
      <c r="W4549">
        <v>2.99</v>
      </c>
      <c r="Y4549">
        <v>6.17</v>
      </c>
      <c r="Z4549">
        <v>2</v>
      </c>
      <c r="AA4549" t="s">
        <v>4250</v>
      </c>
      <c r="AB4549">
        <v>0</v>
      </c>
      <c r="AC4549">
        <v>1</v>
      </c>
      <c r="AD4549">
        <v>5.122119047619047</v>
      </c>
      <c r="AF4549" t="s">
        <v>7949</v>
      </c>
      <c r="AI4549">
        <v>0</v>
      </c>
      <c r="AJ4549">
        <v>0</v>
      </c>
      <c r="AM4549" t="s">
        <v>20019</v>
      </c>
    </row>
    <row r="4550" spans="1:39" x14ac:dyDescent="0.25">
      <c r="A4550" t="s">
        <v>10995</v>
      </c>
      <c r="B4550" t="s">
        <v>4841</v>
      </c>
      <c r="C4550" t="s">
        <v>4842</v>
      </c>
      <c r="D4550">
        <v>153</v>
      </c>
      <c r="E4550" t="s">
        <v>4845</v>
      </c>
      <c r="F4550">
        <v>6.82</v>
      </c>
      <c r="I4550" t="s">
        <v>14071</v>
      </c>
      <c r="K4550" t="s">
        <v>6860</v>
      </c>
      <c r="L4550" t="s">
        <v>6861</v>
      </c>
      <c r="M4550" t="s">
        <v>14987</v>
      </c>
      <c r="N4550">
        <v>9</v>
      </c>
      <c r="O4550" t="s">
        <v>15311</v>
      </c>
      <c r="P4550" t="s">
        <v>18647</v>
      </c>
      <c r="Q4550">
        <v>6</v>
      </c>
      <c r="R4550">
        <v>2</v>
      </c>
      <c r="S4550">
        <v>2.35</v>
      </c>
      <c r="T4550">
        <v>2.36</v>
      </c>
      <c r="U4550">
        <v>422.82</v>
      </c>
      <c r="V4550">
        <v>98.83</v>
      </c>
      <c r="W4550">
        <v>3.03</v>
      </c>
      <c r="X4550">
        <v>9.6999999999999993</v>
      </c>
      <c r="Y4550">
        <v>4.97</v>
      </c>
      <c r="Z4550">
        <v>2</v>
      </c>
      <c r="AA4550" t="s">
        <v>4250</v>
      </c>
      <c r="AB4550">
        <v>0</v>
      </c>
      <c r="AC4550">
        <v>5</v>
      </c>
      <c r="AD4550">
        <v>4.581952380952381</v>
      </c>
      <c r="AF4550" t="s">
        <v>7949</v>
      </c>
      <c r="AI4550">
        <v>0</v>
      </c>
      <c r="AJ4550">
        <v>0</v>
      </c>
      <c r="AM4550" t="s">
        <v>20019</v>
      </c>
    </row>
    <row r="4551" spans="1:39" x14ac:dyDescent="0.25">
      <c r="A4551" t="s">
        <v>10996</v>
      </c>
      <c r="B4551" t="s">
        <v>4841</v>
      </c>
      <c r="C4551" t="s">
        <v>4842</v>
      </c>
      <c r="D4551">
        <v>153</v>
      </c>
      <c r="E4551" t="s">
        <v>4845</v>
      </c>
      <c r="F4551">
        <v>6.82</v>
      </c>
      <c r="I4551" t="s">
        <v>14072</v>
      </c>
      <c r="K4551" t="s">
        <v>6860</v>
      </c>
      <c r="M4551" t="s">
        <v>14989</v>
      </c>
      <c r="N4551">
        <v>8</v>
      </c>
      <c r="O4551" t="s">
        <v>15313</v>
      </c>
      <c r="P4551" t="s">
        <v>18648</v>
      </c>
      <c r="Q4551">
        <v>8</v>
      </c>
      <c r="R4551">
        <v>2</v>
      </c>
      <c r="S4551">
        <v>3.41</v>
      </c>
      <c r="T4551">
        <v>3.41</v>
      </c>
      <c r="U4551">
        <v>425.49</v>
      </c>
      <c r="V4551">
        <v>102.49</v>
      </c>
      <c r="W4551">
        <v>2.75</v>
      </c>
      <c r="X4551">
        <v>9.8800000000000008</v>
      </c>
      <c r="Y4551">
        <v>3.77</v>
      </c>
      <c r="Z4551">
        <v>2</v>
      </c>
      <c r="AA4551" t="s">
        <v>4250</v>
      </c>
      <c r="AB4551">
        <v>0</v>
      </c>
      <c r="AC4551">
        <v>3</v>
      </c>
      <c r="AD4551">
        <v>3.7058809523809519</v>
      </c>
      <c r="AF4551" t="s">
        <v>7949</v>
      </c>
      <c r="AI4551">
        <v>0</v>
      </c>
      <c r="AJ4551">
        <v>0</v>
      </c>
      <c r="AM4551" t="s">
        <v>20019</v>
      </c>
    </row>
    <row r="4552" spans="1:39" x14ac:dyDescent="0.25">
      <c r="A4552" t="s">
        <v>10997</v>
      </c>
      <c r="B4552" t="s">
        <v>4841</v>
      </c>
      <c r="C4552" t="s">
        <v>4842</v>
      </c>
      <c r="D4552">
        <v>154</v>
      </c>
      <c r="E4552" t="s">
        <v>4845</v>
      </c>
      <c r="F4552">
        <v>6.81</v>
      </c>
      <c r="K4552" t="s">
        <v>6860</v>
      </c>
      <c r="M4552" t="s">
        <v>6865</v>
      </c>
      <c r="N4552">
        <v>8</v>
      </c>
      <c r="O4552" t="s">
        <v>15553</v>
      </c>
      <c r="P4552" t="s">
        <v>18649</v>
      </c>
      <c r="U4552">
        <v>493.68</v>
      </c>
      <c r="Y4552">
        <v>0</v>
      </c>
      <c r="AI4552">
        <v>0</v>
      </c>
      <c r="AJ4552">
        <v>0</v>
      </c>
      <c r="AK4552" t="s">
        <v>19966</v>
      </c>
      <c r="AL4552" t="s">
        <v>19966</v>
      </c>
      <c r="AM4552" t="s">
        <v>20019</v>
      </c>
    </row>
    <row r="4553" spans="1:39" x14ac:dyDescent="0.25">
      <c r="A4553" t="s">
        <v>9934</v>
      </c>
      <c r="B4553" t="s">
        <v>4841</v>
      </c>
      <c r="C4553" t="s">
        <v>4842</v>
      </c>
      <c r="D4553">
        <v>154</v>
      </c>
      <c r="E4553" t="s">
        <v>4845</v>
      </c>
      <c r="F4553">
        <v>6.81</v>
      </c>
      <c r="K4553" t="s">
        <v>6860</v>
      </c>
      <c r="L4553" t="s">
        <v>6861</v>
      </c>
      <c r="M4553" t="s">
        <v>15049</v>
      </c>
      <c r="N4553">
        <v>9</v>
      </c>
      <c r="O4553" t="s">
        <v>15398</v>
      </c>
      <c r="P4553" t="s">
        <v>17586</v>
      </c>
      <c r="Q4553">
        <v>6</v>
      </c>
      <c r="R4553">
        <v>4</v>
      </c>
      <c r="S4553">
        <v>2.4300000000000002</v>
      </c>
      <c r="T4553">
        <v>3.39</v>
      </c>
      <c r="U4553">
        <v>576.76</v>
      </c>
      <c r="V4553">
        <v>110.77</v>
      </c>
      <c r="W4553">
        <v>4.03</v>
      </c>
      <c r="X4553">
        <v>13.96</v>
      </c>
      <c r="Y4553">
        <v>8.15</v>
      </c>
      <c r="Z4553">
        <v>3</v>
      </c>
      <c r="AA4553" t="s">
        <v>4250</v>
      </c>
      <c r="AB4553">
        <v>1</v>
      </c>
      <c r="AC4553">
        <v>11</v>
      </c>
      <c r="AD4553">
        <v>2.8226666666666671</v>
      </c>
      <c r="AF4553" t="s">
        <v>7949</v>
      </c>
      <c r="AI4553">
        <v>0</v>
      </c>
      <c r="AJ4553">
        <v>0</v>
      </c>
      <c r="AK4553" t="s">
        <v>19889</v>
      </c>
      <c r="AL4553" t="s">
        <v>19889</v>
      </c>
      <c r="AM4553" t="s">
        <v>20019</v>
      </c>
    </row>
    <row r="4554" spans="1:39" x14ac:dyDescent="0.25">
      <c r="A4554" t="s">
        <v>10792</v>
      </c>
      <c r="B4554" t="s">
        <v>4841</v>
      </c>
      <c r="C4554" t="s">
        <v>4842</v>
      </c>
      <c r="D4554">
        <v>154</v>
      </c>
      <c r="E4554" t="s">
        <v>4845</v>
      </c>
      <c r="F4554">
        <v>6.81</v>
      </c>
      <c r="I4554" t="s">
        <v>14073</v>
      </c>
      <c r="K4554" t="s">
        <v>6860</v>
      </c>
      <c r="L4554" t="s">
        <v>6861</v>
      </c>
      <c r="M4554" t="s">
        <v>14972</v>
      </c>
      <c r="N4554">
        <v>8</v>
      </c>
      <c r="O4554" t="s">
        <v>15293</v>
      </c>
      <c r="P4554" t="s">
        <v>18444</v>
      </c>
      <c r="Q4554">
        <v>5</v>
      </c>
      <c r="R4554">
        <v>2</v>
      </c>
      <c r="S4554">
        <v>3.02</v>
      </c>
      <c r="T4554">
        <v>3.02</v>
      </c>
      <c r="U4554">
        <v>430.79</v>
      </c>
      <c r="V4554">
        <v>89.6</v>
      </c>
      <c r="W4554">
        <v>3.82</v>
      </c>
      <c r="X4554">
        <v>11.08</v>
      </c>
      <c r="Y4554">
        <v>3.85</v>
      </c>
      <c r="Z4554">
        <v>2</v>
      </c>
      <c r="AA4554" t="s">
        <v>4250</v>
      </c>
      <c r="AB4554">
        <v>0</v>
      </c>
      <c r="AC4554">
        <v>4</v>
      </c>
      <c r="AD4554">
        <v>4.4743571428571416</v>
      </c>
      <c r="AF4554" t="s">
        <v>7949</v>
      </c>
      <c r="AI4554">
        <v>0</v>
      </c>
      <c r="AJ4554">
        <v>0</v>
      </c>
      <c r="AM4554" t="s">
        <v>20019</v>
      </c>
    </row>
    <row r="4555" spans="1:39" x14ac:dyDescent="0.25">
      <c r="A4555" t="s">
        <v>5909</v>
      </c>
      <c r="B4555" t="s">
        <v>4841</v>
      </c>
      <c r="C4555" t="s">
        <v>4842</v>
      </c>
      <c r="D4555">
        <v>154</v>
      </c>
      <c r="E4555" t="s">
        <v>4845</v>
      </c>
      <c r="F4555">
        <v>6.81</v>
      </c>
      <c r="I4555" t="s">
        <v>6669</v>
      </c>
      <c r="K4555" t="s">
        <v>6860</v>
      </c>
      <c r="L4555" t="s">
        <v>6861</v>
      </c>
      <c r="M4555" t="s">
        <v>6907</v>
      </c>
      <c r="N4555">
        <v>9</v>
      </c>
      <c r="O4555" t="s">
        <v>6972</v>
      </c>
      <c r="P4555" t="s">
        <v>7635</v>
      </c>
      <c r="Q4555">
        <v>7</v>
      </c>
      <c r="R4555">
        <v>2</v>
      </c>
      <c r="S4555">
        <v>2.38</v>
      </c>
      <c r="T4555">
        <v>2.4</v>
      </c>
      <c r="U4555">
        <v>412.42</v>
      </c>
      <c r="V4555">
        <v>108.06</v>
      </c>
      <c r="W4555">
        <v>2.2000000000000002</v>
      </c>
      <c r="X4555">
        <v>10.56</v>
      </c>
      <c r="Y4555">
        <v>5.88</v>
      </c>
      <c r="Z4555">
        <v>2</v>
      </c>
      <c r="AA4555" t="s">
        <v>4250</v>
      </c>
      <c r="AB4555">
        <v>0</v>
      </c>
      <c r="AC4555">
        <v>2</v>
      </c>
      <c r="AD4555">
        <v>4.3335714285714282</v>
      </c>
      <c r="AF4555" t="s">
        <v>7949</v>
      </c>
      <c r="AI4555">
        <v>0</v>
      </c>
      <c r="AJ4555">
        <v>0</v>
      </c>
      <c r="AM4555" t="s">
        <v>20019</v>
      </c>
    </row>
    <row r="4556" spans="1:39" x14ac:dyDescent="0.25">
      <c r="A4556" t="s">
        <v>5909</v>
      </c>
      <c r="B4556" t="s">
        <v>4841</v>
      </c>
      <c r="C4556" t="s">
        <v>4842</v>
      </c>
      <c r="D4556">
        <v>154</v>
      </c>
      <c r="E4556" t="s">
        <v>4845</v>
      </c>
      <c r="F4556">
        <v>6.81</v>
      </c>
      <c r="I4556" t="s">
        <v>6670</v>
      </c>
      <c r="K4556" t="s">
        <v>6860</v>
      </c>
      <c r="L4556" t="s">
        <v>6861</v>
      </c>
      <c r="M4556" t="s">
        <v>6908</v>
      </c>
      <c r="N4556">
        <v>8</v>
      </c>
      <c r="O4556" t="s">
        <v>6973</v>
      </c>
      <c r="P4556" t="s">
        <v>7635</v>
      </c>
      <c r="Q4556">
        <v>7</v>
      </c>
      <c r="R4556">
        <v>2</v>
      </c>
      <c r="S4556">
        <v>2.38</v>
      </c>
      <c r="T4556">
        <v>2.4</v>
      </c>
      <c r="U4556">
        <v>412.42</v>
      </c>
      <c r="V4556">
        <v>108.06</v>
      </c>
      <c r="W4556">
        <v>2.2000000000000002</v>
      </c>
      <c r="X4556">
        <v>10.56</v>
      </c>
      <c r="Y4556">
        <v>5.88</v>
      </c>
      <c r="Z4556">
        <v>2</v>
      </c>
      <c r="AA4556" t="s">
        <v>4250</v>
      </c>
      <c r="AB4556">
        <v>0</v>
      </c>
      <c r="AC4556">
        <v>2</v>
      </c>
      <c r="AD4556">
        <v>4.3335714285714282</v>
      </c>
      <c r="AF4556" t="s">
        <v>7949</v>
      </c>
      <c r="AI4556">
        <v>0</v>
      </c>
      <c r="AJ4556">
        <v>0</v>
      </c>
      <c r="AM4556" t="s">
        <v>20019</v>
      </c>
    </row>
    <row r="4557" spans="1:39" x14ac:dyDescent="0.25">
      <c r="A4557" t="s">
        <v>10998</v>
      </c>
      <c r="B4557" t="s">
        <v>4841</v>
      </c>
      <c r="C4557" t="s">
        <v>4842</v>
      </c>
      <c r="D4557">
        <v>155</v>
      </c>
      <c r="E4557" t="s">
        <v>4845</v>
      </c>
      <c r="F4557">
        <v>6.81</v>
      </c>
      <c r="K4557" t="s">
        <v>6860</v>
      </c>
      <c r="M4557" t="s">
        <v>6865</v>
      </c>
      <c r="N4557">
        <v>8</v>
      </c>
      <c r="O4557" t="s">
        <v>15300</v>
      </c>
      <c r="P4557" t="s">
        <v>18650</v>
      </c>
      <c r="Q4557">
        <v>5</v>
      </c>
      <c r="R4557">
        <v>3</v>
      </c>
      <c r="S4557">
        <v>1.53</v>
      </c>
      <c r="T4557">
        <v>3.52</v>
      </c>
      <c r="U4557">
        <v>527.61</v>
      </c>
      <c r="V4557">
        <v>90.9</v>
      </c>
      <c r="W4557">
        <v>2.56</v>
      </c>
      <c r="X4557">
        <v>13.88</v>
      </c>
      <c r="Y4557">
        <v>9.39</v>
      </c>
      <c r="Z4557">
        <v>2</v>
      </c>
      <c r="AA4557" t="s">
        <v>4250</v>
      </c>
      <c r="AB4557">
        <v>1</v>
      </c>
      <c r="AC4557">
        <v>11</v>
      </c>
      <c r="AD4557">
        <v>3.1816666666666671</v>
      </c>
      <c r="AF4557" t="s">
        <v>7952</v>
      </c>
      <c r="AI4557">
        <v>0</v>
      </c>
      <c r="AJ4557">
        <v>0</v>
      </c>
      <c r="AK4557" t="s">
        <v>19855</v>
      </c>
      <c r="AL4557" t="s">
        <v>19855</v>
      </c>
      <c r="AM4557" t="s">
        <v>20019</v>
      </c>
    </row>
    <row r="4558" spans="1:39" x14ac:dyDescent="0.25">
      <c r="A4558" t="s">
        <v>10999</v>
      </c>
      <c r="B4558" t="s">
        <v>4841</v>
      </c>
      <c r="C4558" t="s">
        <v>4842</v>
      </c>
      <c r="D4558">
        <v>156</v>
      </c>
      <c r="E4558" t="s">
        <v>4845</v>
      </c>
      <c r="F4558">
        <v>6.81</v>
      </c>
      <c r="K4558" t="s">
        <v>6860</v>
      </c>
      <c r="L4558" t="s">
        <v>6861</v>
      </c>
      <c r="M4558" t="s">
        <v>14985</v>
      </c>
      <c r="N4558">
        <v>9</v>
      </c>
      <c r="O4558" t="s">
        <v>15594</v>
      </c>
      <c r="P4558" t="s">
        <v>18651</v>
      </c>
      <c r="Q4558">
        <v>9</v>
      </c>
      <c r="R4558">
        <v>6</v>
      </c>
      <c r="S4558">
        <v>3.47</v>
      </c>
      <c r="T4558">
        <v>3.47</v>
      </c>
      <c r="U4558">
        <v>673.94</v>
      </c>
      <c r="V4558">
        <v>174.96</v>
      </c>
      <c r="W4558">
        <v>2.35</v>
      </c>
      <c r="X4558">
        <v>10.85</v>
      </c>
      <c r="Y4558">
        <v>0</v>
      </c>
      <c r="Z4558">
        <v>0</v>
      </c>
      <c r="AA4558" t="s">
        <v>4250</v>
      </c>
      <c r="AB4558">
        <v>2</v>
      </c>
      <c r="AC4558">
        <v>11</v>
      </c>
      <c r="AD4558">
        <v>2.0299999999999998</v>
      </c>
      <c r="AF4558" t="s">
        <v>7949</v>
      </c>
      <c r="AI4558">
        <v>0</v>
      </c>
      <c r="AJ4558">
        <v>0</v>
      </c>
      <c r="AK4558" t="s">
        <v>19986</v>
      </c>
      <c r="AL4558" t="s">
        <v>19986</v>
      </c>
      <c r="AM4558" t="s">
        <v>20019</v>
      </c>
    </row>
    <row r="4559" spans="1:39" x14ac:dyDescent="0.25">
      <c r="A4559" t="s">
        <v>11000</v>
      </c>
      <c r="B4559" t="s">
        <v>4841</v>
      </c>
      <c r="C4559" t="s">
        <v>4842</v>
      </c>
      <c r="D4559">
        <v>156</v>
      </c>
      <c r="E4559" t="s">
        <v>4845</v>
      </c>
      <c r="F4559">
        <v>6.81</v>
      </c>
      <c r="I4559" t="s">
        <v>14074</v>
      </c>
      <c r="K4559" t="s">
        <v>6860</v>
      </c>
      <c r="L4559" t="s">
        <v>6861</v>
      </c>
      <c r="M4559" t="s">
        <v>14979</v>
      </c>
      <c r="N4559">
        <v>8</v>
      </c>
      <c r="O4559" t="s">
        <v>15302</v>
      </c>
      <c r="P4559" t="s">
        <v>18652</v>
      </c>
      <c r="Q4559">
        <v>6</v>
      </c>
      <c r="R4559">
        <v>2</v>
      </c>
      <c r="S4559">
        <v>2.17</v>
      </c>
      <c r="T4559">
        <v>2.17</v>
      </c>
      <c r="U4559">
        <v>526.38</v>
      </c>
      <c r="V4559">
        <v>98.83</v>
      </c>
      <c r="W4559">
        <v>4.74</v>
      </c>
      <c r="X4559">
        <v>9.3800000000000008</v>
      </c>
      <c r="Y4559">
        <v>4.5199999999999996</v>
      </c>
      <c r="Z4559">
        <v>2</v>
      </c>
      <c r="AA4559" t="s">
        <v>4250</v>
      </c>
      <c r="AB4559">
        <v>1</v>
      </c>
      <c r="AC4559">
        <v>5</v>
      </c>
      <c r="AD4559">
        <v>4.1206666666666667</v>
      </c>
      <c r="AF4559" t="s">
        <v>7949</v>
      </c>
      <c r="AI4559">
        <v>0</v>
      </c>
      <c r="AJ4559">
        <v>0</v>
      </c>
      <c r="AM4559" t="s">
        <v>20019</v>
      </c>
    </row>
    <row r="4560" spans="1:39" x14ac:dyDescent="0.25">
      <c r="A4560" t="s">
        <v>11001</v>
      </c>
      <c r="B4560" t="s">
        <v>4841</v>
      </c>
      <c r="C4560" t="s">
        <v>4842</v>
      </c>
      <c r="D4560">
        <v>156</v>
      </c>
      <c r="E4560" t="s">
        <v>4845</v>
      </c>
      <c r="F4560">
        <v>6.81</v>
      </c>
      <c r="I4560" t="s">
        <v>14075</v>
      </c>
      <c r="K4560" t="s">
        <v>6860</v>
      </c>
      <c r="L4560" t="s">
        <v>6861</v>
      </c>
      <c r="M4560" t="s">
        <v>15145</v>
      </c>
      <c r="N4560">
        <v>9</v>
      </c>
      <c r="O4560" t="s">
        <v>15521</v>
      </c>
      <c r="P4560" t="s">
        <v>18653</v>
      </c>
      <c r="Q4560">
        <v>5</v>
      </c>
      <c r="R4560">
        <v>2</v>
      </c>
      <c r="S4560">
        <v>3.4</v>
      </c>
      <c r="T4560">
        <v>3.42</v>
      </c>
      <c r="U4560">
        <v>394.29</v>
      </c>
      <c r="V4560">
        <v>80.62</v>
      </c>
      <c r="W4560">
        <v>3.96</v>
      </c>
      <c r="X4560">
        <v>12.06</v>
      </c>
      <c r="Y4560">
        <v>6.01</v>
      </c>
      <c r="Z4560">
        <v>2</v>
      </c>
      <c r="AA4560" t="s">
        <v>4250</v>
      </c>
      <c r="AB4560">
        <v>0</v>
      </c>
      <c r="AC4560">
        <v>3</v>
      </c>
      <c r="AD4560">
        <v>4.345071428571428</v>
      </c>
      <c r="AF4560" t="s">
        <v>7949</v>
      </c>
      <c r="AI4560">
        <v>0</v>
      </c>
      <c r="AJ4560">
        <v>0</v>
      </c>
      <c r="AM4560" t="s">
        <v>20019</v>
      </c>
    </row>
    <row r="4561" spans="1:39" x14ac:dyDescent="0.25">
      <c r="A4561" t="s">
        <v>11001</v>
      </c>
      <c r="B4561" t="s">
        <v>4841</v>
      </c>
      <c r="C4561" t="s">
        <v>4842</v>
      </c>
      <c r="D4561">
        <v>156</v>
      </c>
      <c r="E4561" t="s">
        <v>4845</v>
      </c>
      <c r="F4561">
        <v>6.81</v>
      </c>
      <c r="I4561" t="s">
        <v>14076</v>
      </c>
      <c r="K4561" t="s">
        <v>6860</v>
      </c>
      <c r="L4561" t="s">
        <v>6861</v>
      </c>
      <c r="M4561" t="s">
        <v>15146</v>
      </c>
      <c r="N4561">
        <v>9</v>
      </c>
      <c r="O4561" t="s">
        <v>15522</v>
      </c>
      <c r="P4561" t="s">
        <v>18653</v>
      </c>
      <c r="Q4561">
        <v>5</v>
      </c>
      <c r="R4561">
        <v>2</v>
      </c>
      <c r="S4561">
        <v>3.4</v>
      </c>
      <c r="T4561">
        <v>3.42</v>
      </c>
      <c r="U4561">
        <v>394.29</v>
      </c>
      <c r="V4561">
        <v>80.62</v>
      </c>
      <c r="W4561">
        <v>3.96</v>
      </c>
      <c r="X4561">
        <v>12.06</v>
      </c>
      <c r="Y4561">
        <v>6.01</v>
      </c>
      <c r="Z4561">
        <v>2</v>
      </c>
      <c r="AA4561" t="s">
        <v>4250</v>
      </c>
      <c r="AB4561">
        <v>0</v>
      </c>
      <c r="AC4561">
        <v>3</v>
      </c>
      <c r="AD4561">
        <v>4.345071428571428</v>
      </c>
      <c r="AF4561" t="s">
        <v>7949</v>
      </c>
      <c r="AI4561">
        <v>0</v>
      </c>
      <c r="AJ4561">
        <v>0</v>
      </c>
      <c r="AM4561" t="s">
        <v>20019</v>
      </c>
    </row>
    <row r="4562" spans="1:39" x14ac:dyDescent="0.25">
      <c r="A4562" t="s">
        <v>11002</v>
      </c>
      <c r="B4562" t="s">
        <v>4841</v>
      </c>
      <c r="C4562" t="s">
        <v>4842</v>
      </c>
      <c r="D4562">
        <v>156.30000000000001</v>
      </c>
      <c r="E4562" t="s">
        <v>4845</v>
      </c>
      <c r="F4562">
        <v>6.81</v>
      </c>
      <c r="I4562" t="s">
        <v>14077</v>
      </c>
      <c r="K4562" t="s">
        <v>6860</v>
      </c>
      <c r="M4562" t="s">
        <v>14977</v>
      </c>
      <c r="N4562">
        <v>8</v>
      </c>
      <c r="O4562" t="s">
        <v>15298</v>
      </c>
      <c r="P4562" t="s">
        <v>18654</v>
      </c>
      <c r="Q4562">
        <v>7</v>
      </c>
      <c r="R4562">
        <v>1</v>
      </c>
      <c r="S4562">
        <v>-0.13</v>
      </c>
      <c r="T4562">
        <v>1.87</v>
      </c>
      <c r="U4562">
        <v>379.46</v>
      </c>
      <c r="V4562">
        <v>85.86</v>
      </c>
      <c r="W4562">
        <v>2.62</v>
      </c>
      <c r="Y4562">
        <v>11.38</v>
      </c>
      <c r="Z4562">
        <v>2</v>
      </c>
      <c r="AA4562" t="s">
        <v>4250</v>
      </c>
      <c r="AB4562">
        <v>0</v>
      </c>
      <c r="AC4562">
        <v>2</v>
      </c>
      <c r="AD4562">
        <v>4.6943333333333337</v>
      </c>
      <c r="AF4562" t="s">
        <v>7952</v>
      </c>
      <c r="AI4562">
        <v>0</v>
      </c>
      <c r="AJ4562">
        <v>0</v>
      </c>
      <c r="AM4562" t="s">
        <v>20019</v>
      </c>
    </row>
    <row r="4563" spans="1:39" x14ac:dyDescent="0.25">
      <c r="A4563" t="s">
        <v>5918</v>
      </c>
      <c r="B4563" t="s">
        <v>4841</v>
      </c>
      <c r="C4563" t="s">
        <v>4842</v>
      </c>
      <c r="D4563">
        <v>157</v>
      </c>
      <c r="E4563" t="s">
        <v>4845</v>
      </c>
      <c r="F4563">
        <v>6.8</v>
      </c>
      <c r="I4563" t="s">
        <v>6675</v>
      </c>
      <c r="K4563" t="s">
        <v>6860</v>
      </c>
      <c r="L4563" t="s">
        <v>6861</v>
      </c>
      <c r="M4563" t="s">
        <v>6907</v>
      </c>
      <c r="N4563">
        <v>9</v>
      </c>
      <c r="O4563" t="s">
        <v>6972</v>
      </c>
      <c r="P4563" t="s">
        <v>7644</v>
      </c>
      <c r="Q4563">
        <v>6</v>
      </c>
      <c r="R4563">
        <v>1</v>
      </c>
      <c r="S4563">
        <v>1.92</v>
      </c>
      <c r="T4563">
        <v>1.93</v>
      </c>
      <c r="U4563">
        <v>361.4</v>
      </c>
      <c r="V4563">
        <v>78.959999999999994</v>
      </c>
      <c r="W4563">
        <v>2.0699999999999998</v>
      </c>
      <c r="Y4563">
        <v>5.91</v>
      </c>
      <c r="Z4563">
        <v>2</v>
      </c>
      <c r="AA4563" t="s">
        <v>4250</v>
      </c>
      <c r="AB4563">
        <v>0</v>
      </c>
      <c r="AC4563">
        <v>1</v>
      </c>
      <c r="AD4563">
        <v>5.8233333333333333</v>
      </c>
      <c r="AF4563" t="s">
        <v>7949</v>
      </c>
      <c r="AI4563">
        <v>0</v>
      </c>
      <c r="AJ4563">
        <v>0</v>
      </c>
      <c r="AM4563" t="s">
        <v>20019</v>
      </c>
    </row>
    <row r="4564" spans="1:39" x14ac:dyDescent="0.25">
      <c r="A4564" t="s">
        <v>5918</v>
      </c>
      <c r="B4564" t="s">
        <v>4841</v>
      </c>
      <c r="C4564" t="s">
        <v>4842</v>
      </c>
      <c r="D4564">
        <v>157</v>
      </c>
      <c r="E4564" t="s">
        <v>4845</v>
      </c>
      <c r="F4564">
        <v>6.8</v>
      </c>
      <c r="I4564" t="s">
        <v>6676</v>
      </c>
      <c r="K4564" t="s">
        <v>6860</v>
      </c>
      <c r="L4564" t="s">
        <v>6861</v>
      </c>
      <c r="M4564" t="s">
        <v>6908</v>
      </c>
      <c r="N4564">
        <v>8</v>
      </c>
      <c r="O4564" t="s">
        <v>6973</v>
      </c>
      <c r="P4564" t="s">
        <v>7644</v>
      </c>
      <c r="Q4564">
        <v>6</v>
      </c>
      <c r="R4564">
        <v>1</v>
      </c>
      <c r="S4564">
        <v>1.92</v>
      </c>
      <c r="T4564">
        <v>1.93</v>
      </c>
      <c r="U4564">
        <v>361.4</v>
      </c>
      <c r="V4564">
        <v>78.959999999999994</v>
      </c>
      <c r="W4564">
        <v>2.0699999999999998</v>
      </c>
      <c r="Y4564">
        <v>5.91</v>
      </c>
      <c r="Z4564">
        <v>2</v>
      </c>
      <c r="AA4564" t="s">
        <v>4250</v>
      </c>
      <c r="AB4564">
        <v>0</v>
      </c>
      <c r="AC4564">
        <v>1</v>
      </c>
      <c r="AD4564">
        <v>5.8233333333333333</v>
      </c>
      <c r="AF4564" t="s">
        <v>7949</v>
      </c>
      <c r="AI4564">
        <v>0</v>
      </c>
      <c r="AJ4564">
        <v>0</v>
      </c>
      <c r="AM4564" t="s">
        <v>20019</v>
      </c>
    </row>
    <row r="4565" spans="1:39" x14ac:dyDescent="0.25">
      <c r="A4565" t="s">
        <v>11003</v>
      </c>
      <c r="B4565" t="s">
        <v>4841</v>
      </c>
      <c r="C4565" t="s">
        <v>4842</v>
      </c>
      <c r="D4565">
        <v>157</v>
      </c>
      <c r="E4565" t="s">
        <v>4845</v>
      </c>
      <c r="F4565">
        <v>6.8</v>
      </c>
      <c r="I4565" t="s">
        <v>14078</v>
      </c>
      <c r="K4565" t="s">
        <v>6860</v>
      </c>
      <c r="L4565" t="s">
        <v>6861</v>
      </c>
      <c r="M4565" t="s">
        <v>15000</v>
      </c>
      <c r="N4565">
        <v>9</v>
      </c>
      <c r="O4565" t="s">
        <v>15330</v>
      </c>
      <c r="P4565" t="s">
        <v>18655</v>
      </c>
      <c r="Q4565">
        <v>4</v>
      </c>
      <c r="R4565">
        <v>1</v>
      </c>
      <c r="S4565">
        <v>5.51</v>
      </c>
      <c r="T4565">
        <v>5.51</v>
      </c>
      <c r="U4565">
        <v>360.24</v>
      </c>
      <c r="V4565">
        <v>59.97</v>
      </c>
      <c r="W4565">
        <v>4.43</v>
      </c>
      <c r="Y4565">
        <v>1.26</v>
      </c>
      <c r="Z4565">
        <v>2</v>
      </c>
      <c r="AA4565" t="s">
        <v>4250</v>
      </c>
      <c r="AB4565">
        <v>0</v>
      </c>
      <c r="AC4565">
        <v>1</v>
      </c>
      <c r="AD4565">
        <v>3.8316190476190481</v>
      </c>
      <c r="AF4565" t="s">
        <v>7949</v>
      </c>
      <c r="AI4565">
        <v>0</v>
      </c>
      <c r="AJ4565">
        <v>0</v>
      </c>
      <c r="AM4565" t="s">
        <v>20019</v>
      </c>
    </row>
    <row r="4566" spans="1:39" x14ac:dyDescent="0.25">
      <c r="A4566" t="s">
        <v>11004</v>
      </c>
      <c r="B4566" t="s">
        <v>4841</v>
      </c>
      <c r="C4566" t="s">
        <v>4842</v>
      </c>
      <c r="D4566">
        <v>157</v>
      </c>
      <c r="E4566" t="s">
        <v>4845</v>
      </c>
      <c r="F4566">
        <v>6.8</v>
      </c>
      <c r="I4566" t="s">
        <v>14079</v>
      </c>
      <c r="K4566" t="s">
        <v>6860</v>
      </c>
      <c r="L4566" t="s">
        <v>6861</v>
      </c>
      <c r="M4566" t="s">
        <v>15042</v>
      </c>
      <c r="N4566">
        <v>9</v>
      </c>
      <c r="O4566" t="s">
        <v>15389</v>
      </c>
      <c r="P4566" t="s">
        <v>18656</v>
      </c>
      <c r="Q4566">
        <v>6</v>
      </c>
      <c r="R4566">
        <v>1</v>
      </c>
      <c r="T4566">
        <v>2.3199999999999998</v>
      </c>
      <c r="U4566">
        <v>326.39999999999998</v>
      </c>
      <c r="V4566">
        <v>83.87</v>
      </c>
      <c r="W4566">
        <v>2.0299999999999998</v>
      </c>
      <c r="Y4566">
        <v>11.23</v>
      </c>
      <c r="Z4566">
        <v>1</v>
      </c>
      <c r="AA4566" t="s">
        <v>4250</v>
      </c>
      <c r="AB4566">
        <v>0</v>
      </c>
      <c r="AC4566">
        <v>1</v>
      </c>
      <c r="AF4566" t="s">
        <v>7952</v>
      </c>
      <c r="AI4566">
        <v>0</v>
      </c>
      <c r="AJ4566">
        <v>0</v>
      </c>
      <c r="AM4566" t="s">
        <v>20019</v>
      </c>
    </row>
    <row r="4567" spans="1:39" x14ac:dyDescent="0.25">
      <c r="A4567" t="s">
        <v>11004</v>
      </c>
      <c r="B4567" t="s">
        <v>4841</v>
      </c>
      <c r="C4567" t="s">
        <v>4842</v>
      </c>
      <c r="D4567">
        <v>157</v>
      </c>
      <c r="E4567" t="s">
        <v>4845</v>
      </c>
      <c r="F4567">
        <v>6.8</v>
      </c>
      <c r="I4567" t="s">
        <v>14080</v>
      </c>
      <c r="K4567" t="s">
        <v>6860</v>
      </c>
      <c r="M4567" t="s">
        <v>15002</v>
      </c>
      <c r="N4567">
        <v>8</v>
      </c>
      <c r="O4567" t="s">
        <v>15332</v>
      </c>
      <c r="P4567" t="s">
        <v>18656</v>
      </c>
      <c r="Q4567">
        <v>6</v>
      </c>
      <c r="R4567">
        <v>1</v>
      </c>
      <c r="T4567">
        <v>2.3199999999999998</v>
      </c>
      <c r="U4567">
        <v>326.39999999999998</v>
      </c>
      <c r="V4567">
        <v>83.87</v>
      </c>
      <c r="W4567">
        <v>2.0299999999999998</v>
      </c>
      <c r="Y4567">
        <v>11.23</v>
      </c>
      <c r="Z4567">
        <v>1</v>
      </c>
      <c r="AA4567" t="s">
        <v>4250</v>
      </c>
      <c r="AB4567">
        <v>0</v>
      </c>
      <c r="AC4567">
        <v>1</v>
      </c>
      <c r="AF4567" t="s">
        <v>7952</v>
      </c>
      <c r="AI4567">
        <v>0</v>
      </c>
      <c r="AJ4567">
        <v>0</v>
      </c>
      <c r="AM4567" t="s">
        <v>20019</v>
      </c>
    </row>
    <row r="4568" spans="1:39" x14ac:dyDescent="0.25">
      <c r="A4568" t="s">
        <v>6080</v>
      </c>
      <c r="B4568" t="s">
        <v>4841</v>
      </c>
      <c r="C4568" t="s">
        <v>4842</v>
      </c>
      <c r="D4568">
        <v>157</v>
      </c>
      <c r="E4568" t="s">
        <v>4845</v>
      </c>
      <c r="F4568">
        <v>6.8</v>
      </c>
      <c r="K4568" t="s">
        <v>6860</v>
      </c>
      <c r="L4568" t="s">
        <v>6861</v>
      </c>
      <c r="M4568" t="s">
        <v>15108</v>
      </c>
      <c r="N4568">
        <v>9</v>
      </c>
      <c r="O4568" t="s">
        <v>15476</v>
      </c>
      <c r="P4568" t="s">
        <v>7806</v>
      </c>
      <c r="Q4568">
        <v>8</v>
      </c>
      <c r="R4568">
        <v>3</v>
      </c>
      <c r="S4568">
        <v>3.02</v>
      </c>
      <c r="T4568">
        <v>3.44</v>
      </c>
      <c r="U4568">
        <v>414.47</v>
      </c>
      <c r="V4568">
        <v>121.03</v>
      </c>
      <c r="W4568">
        <v>1.23</v>
      </c>
      <c r="Y4568">
        <v>7.59</v>
      </c>
      <c r="Z4568">
        <v>2</v>
      </c>
      <c r="AA4568" t="s">
        <v>4250</v>
      </c>
      <c r="AB4568">
        <v>0</v>
      </c>
      <c r="AC4568">
        <v>3</v>
      </c>
      <c r="AD4568">
        <v>3.047595238095238</v>
      </c>
      <c r="AF4568" t="s">
        <v>7949</v>
      </c>
      <c r="AI4568">
        <v>0</v>
      </c>
      <c r="AJ4568">
        <v>0</v>
      </c>
      <c r="AK4568" t="s">
        <v>7970</v>
      </c>
      <c r="AL4568" t="s">
        <v>7970</v>
      </c>
      <c r="AM4568" t="s">
        <v>20019</v>
      </c>
    </row>
    <row r="4569" spans="1:39" x14ac:dyDescent="0.25">
      <c r="A4569" t="s">
        <v>11005</v>
      </c>
      <c r="B4569" t="s">
        <v>4841</v>
      </c>
      <c r="C4569" t="s">
        <v>4842</v>
      </c>
      <c r="D4569">
        <v>157.6</v>
      </c>
      <c r="E4569" t="s">
        <v>4845</v>
      </c>
      <c r="F4569">
        <v>6.8</v>
      </c>
      <c r="I4569" t="s">
        <v>14081</v>
      </c>
      <c r="K4569" t="s">
        <v>6860</v>
      </c>
      <c r="L4569" t="s">
        <v>6861</v>
      </c>
      <c r="M4569" t="s">
        <v>15021</v>
      </c>
      <c r="N4569">
        <v>9</v>
      </c>
      <c r="O4569" t="s">
        <v>15359</v>
      </c>
      <c r="P4569" t="s">
        <v>18657</v>
      </c>
      <c r="Q4569">
        <v>4</v>
      </c>
      <c r="R4569">
        <v>1</v>
      </c>
      <c r="S4569">
        <v>4.92</v>
      </c>
      <c r="T4569">
        <v>6.89</v>
      </c>
      <c r="U4569">
        <v>477.53</v>
      </c>
      <c r="V4569">
        <v>50.85</v>
      </c>
      <c r="W4569">
        <v>5.84</v>
      </c>
      <c r="Y4569">
        <v>10.67</v>
      </c>
      <c r="Z4569">
        <v>3</v>
      </c>
      <c r="AA4569" t="s">
        <v>4250</v>
      </c>
      <c r="AB4569">
        <v>1</v>
      </c>
      <c r="AC4569">
        <v>1</v>
      </c>
      <c r="AD4569">
        <v>1.993833333333334</v>
      </c>
      <c r="AF4569" t="s">
        <v>7952</v>
      </c>
      <c r="AI4569">
        <v>0</v>
      </c>
      <c r="AJ4569">
        <v>0</v>
      </c>
      <c r="AM4569" t="s">
        <v>20019</v>
      </c>
    </row>
    <row r="4570" spans="1:39" x14ac:dyDescent="0.25">
      <c r="A4570" t="s">
        <v>11005</v>
      </c>
      <c r="B4570" t="s">
        <v>4841</v>
      </c>
      <c r="C4570" t="s">
        <v>4842</v>
      </c>
      <c r="D4570">
        <v>157.6</v>
      </c>
      <c r="E4570" t="s">
        <v>4845</v>
      </c>
      <c r="F4570">
        <v>6.8</v>
      </c>
      <c r="I4570" t="s">
        <v>14082</v>
      </c>
      <c r="K4570" t="s">
        <v>6860</v>
      </c>
      <c r="M4570" t="s">
        <v>14977</v>
      </c>
      <c r="N4570">
        <v>8</v>
      </c>
      <c r="O4570" t="s">
        <v>15298</v>
      </c>
      <c r="P4570" t="s">
        <v>18657</v>
      </c>
      <c r="Q4570">
        <v>4</v>
      </c>
      <c r="R4570">
        <v>1</v>
      </c>
      <c r="S4570">
        <v>4.92</v>
      </c>
      <c r="T4570">
        <v>6.89</v>
      </c>
      <c r="U4570">
        <v>477.53</v>
      </c>
      <c r="V4570">
        <v>50.85</v>
      </c>
      <c r="W4570">
        <v>5.84</v>
      </c>
      <c r="Y4570">
        <v>10.67</v>
      </c>
      <c r="Z4570">
        <v>3</v>
      </c>
      <c r="AA4570" t="s">
        <v>4250</v>
      </c>
      <c r="AB4570">
        <v>1</v>
      </c>
      <c r="AC4570">
        <v>1</v>
      </c>
      <c r="AD4570">
        <v>1.993833333333334</v>
      </c>
      <c r="AF4570" t="s">
        <v>7952</v>
      </c>
      <c r="AI4570">
        <v>0</v>
      </c>
      <c r="AJ4570">
        <v>0</v>
      </c>
      <c r="AM4570" t="s">
        <v>20019</v>
      </c>
    </row>
    <row r="4571" spans="1:39" x14ac:dyDescent="0.25">
      <c r="A4571" t="s">
        <v>11006</v>
      </c>
      <c r="B4571" t="s">
        <v>4841</v>
      </c>
      <c r="C4571" t="s">
        <v>4842</v>
      </c>
      <c r="D4571">
        <v>158</v>
      </c>
      <c r="E4571" t="s">
        <v>4845</v>
      </c>
      <c r="F4571">
        <v>6.8</v>
      </c>
      <c r="I4571" t="s">
        <v>14083</v>
      </c>
      <c r="K4571" t="s">
        <v>6860</v>
      </c>
      <c r="L4571" t="s">
        <v>6861</v>
      </c>
      <c r="M4571" t="s">
        <v>14987</v>
      </c>
      <c r="N4571">
        <v>9</v>
      </c>
      <c r="O4571" t="s">
        <v>15311</v>
      </c>
      <c r="P4571" t="s">
        <v>18658</v>
      </c>
      <c r="Q4571">
        <v>7</v>
      </c>
      <c r="R4571">
        <v>2</v>
      </c>
      <c r="S4571">
        <v>1.65</v>
      </c>
      <c r="T4571">
        <v>1.66</v>
      </c>
      <c r="U4571">
        <v>421.38</v>
      </c>
      <c r="V4571">
        <v>111.72</v>
      </c>
      <c r="W4571">
        <v>2.38</v>
      </c>
      <c r="X4571">
        <v>8.9700000000000006</v>
      </c>
      <c r="Y4571">
        <v>4.17</v>
      </c>
      <c r="Z4571">
        <v>2</v>
      </c>
      <c r="AA4571" t="s">
        <v>4250</v>
      </c>
      <c r="AB4571">
        <v>0</v>
      </c>
      <c r="AC4571">
        <v>5</v>
      </c>
      <c r="AD4571">
        <v>4.3375714285714286</v>
      </c>
      <c r="AF4571" t="s">
        <v>7949</v>
      </c>
      <c r="AI4571">
        <v>0</v>
      </c>
      <c r="AJ4571">
        <v>0</v>
      </c>
      <c r="AM4571" t="s">
        <v>20019</v>
      </c>
    </row>
    <row r="4572" spans="1:39" x14ac:dyDescent="0.25">
      <c r="A4572" t="s">
        <v>9183</v>
      </c>
      <c r="B4572" t="s">
        <v>4841</v>
      </c>
      <c r="C4572" t="s">
        <v>4842</v>
      </c>
      <c r="D4572">
        <v>158</v>
      </c>
      <c r="E4572" t="s">
        <v>4845</v>
      </c>
      <c r="F4572">
        <v>6.8</v>
      </c>
      <c r="K4572" t="s">
        <v>6860</v>
      </c>
      <c r="L4572" t="s">
        <v>6861</v>
      </c>
      <c r="M4572" t="s">
        <v>15023</v>
      </c>
      <c r="N4572">
        <v>9</v>
      </c>
      <c r="O4572" t="s">
        <v>15361</v>
      </c>
      <c r="P4572" t="s">
        <v>16835</v>
      </c>
      <c r="Q4572">
        <v>5</v>
      </c>
      <c r="R4572">
        <v>1</v>
      </c>
      <c r="S4572">
        <v>2.16</v>
      </c>
      <c r="T4572">
        <v>2.16</v>
      </c>
      <c r="U4572">
        <v>381.41</v>
      </c>
      <c r="V4572">
        <v>77.05</v>
      </c>
      <c r="W4572">
        <v>3.69</v>
      </c>
      <c r="Y4572">
        <v>5.05</v>
      </c>
      <c r="Z4572">
        <v>4</v>
      </c>
      <c r="AA4572" t="s">
        <v>4250</v>
      </c>
      <c r="AB4572">
        <v>0</v>
      </c>
      <c r="AC4572">
        <v>3</v>
      </c>
      <c r="AD4572">
        <v>5.6004047619047617</v>
      </c>
      <c r="AF4572" t="s">
        <v>7949</v>
      </c>
      <c r="AI4572">
        <v>0</v>
      </c>
      <c r="AJ4572">
        <v>0</v>
      </c>
      <c r="AK4572" t="s">
        <v>19841</v>
      </c>
      <c r="AL4572" t="s">
        <v>19841</v>
      </c>
      <c r="AM4572" t="s">
        <v>20019</v>
      </c>
    </row>
    <row r="4573" spans="1:39" x14ac:dyDescent="0.25">
      <c r="A4573" t="s">
        <v>11007</v>
      </c>
      <c r="B4573" t="s">
        <v>4841</v>
      </c>
      <c r="C4573" t="s">
        <v>4842</v>
      </c>
      <c r="D4573">
        <v>158</v>
      </c>
      <c r="E4573" t="s">
        <v>4845</v>
      </c>
      <c r="F4573">
        <v>6.8</v>
      </c>
      <c r="K4573" t="s">
        <v>6860</v>
      </c>
      <c r="M4573" t="s">
        <v>15150</v>
      </c>
      <c r="N4573">
        <v>8</v>
      </c>
      <c r="O4573" t="s">
        <v>15526</v>
      </c>
      <c r="P4573" t="s">
        <v>18659</v>
      </c>
      <c r="Q4573">
        <v>6</v>
      </c>
      <c r="R4573">
        <v>4</v>
      </c>
      <c r="S4573">
        <v>2.09</v>
      </c>
      <c r="T4573">
        <v>3.06</v>
      </c>
      <c r="U4573">
        <v>604.77</v>
      </c>
      <c r="V4573">
        <v>127.84</v>
      </c>
      <c r="W4573">
        <v>3.56</v>
      </c>
      <c r="X4573">
        <v>13.72</v>
      </c>
      <c r="Y4573">
        <v>8.35</v>
      </c>
      <c r="Z4573">
        <v>3</v>
      </c>
      <c r="AA4573" t="s">
        <v>4250</v>
      </c>
      <c r="AB4573">
        <v>1</v>
      </c>
      <c r="AC4573">
        <v>12</v>
      </c>
      <c r="AD4573">
        <v>2.75</v>
      </c>
      <c r="AF4573" t="s">
        <v>7949</v>
      </c>
      <c r="AI4573">
        <v>0</v>
      </c>
      <c r="AJ4573">
        <v>0</v>
      </c>
      <c r="AK4573" t="s">
        <v>19942</v>
      </c>
      <c r="AL4573" t="s">
        <v>19942</v>
      </c>
      <c r="AM4573" t="s">
        <v>20019</v>
      </c>
    </row>
    <row r="4574" spans="1:39" x14ac:dyDescent="0.25">
      <c r="A4574" t="s">
        <v>11008</v>
      </c>
      <c r="B4574" t="s">
        <v>4841</v>
      </c>
      <c r="C4574" t="s">
        <v>4842</v>
      </c>
      <c r="D4574">
        <v>159</v>
      </c>
      <c r="E4574" t="s">
        <v>4845</v>
      </c>
      <c r="F4574">
        <v>6.8</v>
      </c>
      <c r="I4574" t="s">
        <v>14084</v>
      </c>
      <c r="K4574" t="s">
        <v>6860</v>
      </c>
      <c r="L4574" t="s">
        <v>6861</v>
      </c>
      <c r="M4574" t="s">
        <v>14987</v>
      </c>
      <c r="N4574">
        <v>9</v>
      </c>
      <c r="O4574" t="s">
        <v>15311</v>
      </c>
      <c r="P4574" t="s">
        <v>18660</v>
      </c>
      <c r="Q4574">
        <v>6</v>
      </c>
      <c r="R4574">
        <v>2</v>
      </c>
      <c r="S4574">
        <v>0.2</v>
      </c>
      <c r="T4574">
        <v>0.2</v>
      </c>
      <c r="U4574">
        <v>417.79</v>
      </c>
      <c r="V4574">
        <v>77.459999999999994</v>
      </c>
      <c r="W4574">
        <v>3.58</v>
      </c>
      <c r="Y4574">
        <v>5.2</v>
      </c>
      <c r="Z4574">
        <v>2</v>
      </c>
      <c r="AA4574" t="s">
        <v>4250</v>
      </c>
      <c r="AB4574">
        <v>0</v>
      </c>
      <c r="AC4574">
        <v>6</v>
      </c>
      <c r="AD4574">
        <v>5.0872142857142846</v>
      </c>
      <c r="AF4574" t="s">
        <v>7949</v>
      </c>
      <c r="AI4574">
        <v>0</v>
      </c>
      <c r="AJ4574">
        <v>0</v>
      </c>
      <c r="AM4574" t="s">
        <v>20019</v>
      </c>
    </row>
    <row r="4575" spans="1:39" x14ac:dyDescent="0.25">
      <c r="A4575" t="s">
        <v>11009</v>
      </c>
      <c r="B4575" t="s">
        <v>4841</v>
      </c>
      <c r="C4575" t="s">
        <v>4842</v>
      </c>
      <c r="D4575">
        <v>159.6</v>
      </c>
      <c r="E4575" t="s">
        <v>4845</v>
      </c>
      <c r="F4575">
        <v>6.8</v>
      </c>
      <c r="I4575" t="s">
        <v>14085</v>
      </c>
      <c r="K4575" t="s">
        <v>6860</v>
      </c>
      <c r="L4575" t="s">
        <v>6861</v>
      </c>
      <c r="M4575" t="s">
        <v>15021</v>
      </c>
      <c r="N4575">
        <v>9</v>
      </c>
      <c r="O4575" t="s">
        <v>15359</v>
      </c>
      <c r="P4575" t="s">
        <v>18661</v>
      </c>
      <c r="Q4575">
        <v>5</v>
      </c>
      <c r="R4575">
        <v>1</v>
      </c>
      <c r="S4575">
        <v>2.61</v>
      </c>
      <c r="T4575">
        <v>4.46</v>
      </c>
      <c r="U4575">
        <v>406.49</v>
      </c>
      <c r="V4575">
        <v>74.64</v>
      </c>
      <c r="W4575">
        <v>3.91</v>
      </c>
      <c r="Y4575">
        <v>9.7799999999999994</v>
      </c>
      <c r="Z4575">
        <v>3</v>
      </c>
      <c r="AA4575" t="s">
        <v>4250</v>
      </c>
      <c r="AB4575">
        <v>0</v>
      </c>
      <c r="AC4575">
        <v>1</v>
      </c>
      <c r="AD4575">
        <v>3.5762619047619051</v>
      </c>
      <c r="AF4575" t="s">
        <v>7952</v>
      </c>
      <c r="AI4575">
        <v>0</v>
      </c>
      <c r="AJ4575">
        <v>0</v>
      </c>
      <c r="AM4575" t="s">
        <v>20019</v>
      </c>
    </row>
    <row r="4576" spans="1:39" x14ac:dyDescent="0.25">
      <c r="A4576" t="s">
        <v>11009</v>
      </c>
      <c r="B4576" t="s">
        <v>4841</v>
      </c>
      <c r="C4576" t="s">
        <v>4842</v>
      </c>
      <c r="D4576">
        <v>159.6</v>
      </c>
      <c r="E4576" t="s">
        <v>4845</v>
      </c>
      <c r="F4576">
        <v>6.8</v>
      </c>
      <c r="I4576" t="s">
        <v>14086</v>
      </c>
      <c r="K4576" t="s">
        <v>6860</v>
      </c>
      <c r="M4576" t="s">
        <v>14977</v>
      </c>
      <c r="N4576">
        <v>8</v>
      </c>
      <c r="O4576" t="s">
        <v>15298</v>
      </c>
      <c r="P4576" t="s">
        <v>18661</v>
      </c>
      <c r="Q4576">
        <v>5</v>
      </c>
      <c r="R4576">
        <v>1</v>
      </c>
      <c r="S4576">
        <v>2.61</v>
      </c>
      <c r="T4576">
        <v>4.46</v>
      </c>
      <c r="U4576">
        <v>406.49</v>
      </c>
      <c r="V4576">
        <v>74.64</v>
      </c>
      <c r="W4576">
        <v>3.91</v>
      </c>
      <c r="Y4576">
        <v>9.7799999999999994</v>
      </c>
      <c r="Z4576">
        <v>3</v>
      </c>
      <c r="AA4576" t="s">
        <v>4250</v>
      </c>
      <c r="AB4576">
        <v>0</v>
      </c>
      <c r="AC4576">
        <v>1</v>
      </c>
      <c r="AD4576">
        <v>3.5762619047619051</v>
      </c>
      <c r="AF4576" t="s">
        <v>7952</v>
      </c>
      <c r="AI4576">
        <v>0</v>
      </c>
      <c r="AJ4576">
        <v>0</v>
      </c>
      <c r="AM4576" t="s">
        <v>20019</v>
      </c>
    </row>
    <row r="4577" spans="1:39" x14ac:dyDescent="0.25">
      <c r="A4577" t="s">
        <v>11010</v>
      </c>
      <c r="B4577" t="s">
        <v>4841</v>
      </c>
      <c r="C4577" t="s">
        <v>4842</v>
      </c>
      <c r="D4577">
        <v>160</v>
      </c>
      <c r="E4577" t="s">
        <v>4845</v>
      </c>
      <c r="F4577">
        <v>6.8</v>
      </c>
      <c r="K4577" t="s">
        <v>6860</v>
      </c>
      <c r="M4577" t="s">
        <v>6865</v>
      </c>
      <c r="N4577">
        <v>8</v>
      </c>
      <c r="O4577" t="s">
        <v>15470</v>
      </c>
      <c r="P4577" t="s">
        <v>18662</v>
      </c>
      <c r="Q4577">
        <v>5</v>
      </c>
      <c r="R4577">
        <v>4</v>
      </c>
      <c r="S4577">
        <v>2.1800000000000002</v>
      </c>
      <c r="T4577">
        <v>3.09</v>
      </c>
      <c r="U4577">
        <v>526.67999999999995</v>
      </c>
      <c r="V4577">
        <v>93.7</v>
      </c>
      <c r="W4577">
        <v>4.22</v>
      </c>
      <c r="X4577">
        <v>13.96</v>
      </c>
      <c r="Y4577">
        <v>8.15</v>
      </c>
      <c r="Z4577">
        <v>3</v>
      </c>
      <c r="AA4577" t="s">
        <v>4250</v>
      </c>
      <c r="AB4577">
        <v>1</v>
      </c>
      <c r="AC4577">
        <v>11</v>
      </c>
      <c r="AD4577">
        <v>3.666666666666667</v>
      </c>
      <c r="AF4577" t="s">
        <v>7949</v>
      </c>
      <c r="AI4577">
        <v>0</v>
      </c>
      <c r="AJ4577">
        <v>0</v>
      </c>
      <c r="AK4577" t="s">
        <v>19938</v>
      </c>
      <c r="AL4577" t="s">
        <v>19938</v>
      </c>
      <c r="AM4577" t="s">
        <v>20019</v>
      </c>
    </row>
    <row r="4578" spans="1:39" x14ac:dyDescent="0.25">
      <c r="A4578" t="s">
        <v>8600</v>
      </c>
      <c r="B4578" t="s">
        <v>4841</v>
      </c>
      <c r="C4578" t="s">
        <v>4842</v>
      </c>
      <c r="D4578">
        <v>160</v>
      </c>
      <c r="E4578" t="s">
        <v>4845</v>
      </c>
      <c r="F4578">
        <v>6.8</v>
      </c>
      <c r="K4578" t="s">
        <v>6860</v>
      </c>
      <c r="L4578" t="s">
        <v>6861</v>
      </c>
      <c r="M4578" t="s">
        <v>15219</v>
      </c>
      <c r="N4578">
        <v>9</v>
      </c>
      <c r="O4578" t="s">
        <v>15616</v>
      </c>
      <c r="P4578" t="s">
        <v>16253</v>
      </c>
      <c r="Q4578">
        <v>8</v>
      </c>
      <c r="R4578">
        <v>5</v>
      </c>
      <c r="S4578">
        <v>4.5599999999999996</v>
      </c>
      <c r="T4578">
        <v>4.5599999999999996</v>
      </c>
      <c r="U4578">
        <v>835.97</v>
      </c>
      <c r="V4578">
        <v>183.24</v>
      </c>
      <c r="W4578">
        <v>4.87</v>
      </c>
      <c r="X4578">
        <v>13.05</v>
      </c>
      <c r="Y4578">
        <v>0</v>
      </c>
      <c r="Z4578">
        <v>4</v>
      </c>
      <c r="AA4578" t="s">
        <v>4250</v>
      </c>
      <c r="AB4578">
        <v>1</v>
      </c>
      <c r="AC4578">
        <v>19</v>
      </c>
      <c r="AD4578">
        <v>1.22</v>
      </c>
      <c r="AF4578" t="s">
        <v>7949</v>
      </c>
      <c r="AI4578">
        <v>0</v>
      </c>
      <c r="AJ4578">
        <v>0</v>
      </c>
      <c r="AK4578" t="s">
        <v>19895</v>
      </c>
      <c r="AL4578" t="s">
        <v>19895</v>
      </c>
      <c r="AM4578" t="s">
        <v>20019</v>
      </c>
    </row>
    <row r="4579" spans="1:39" x14ac:dyDescent="0.25">
      <c r="A4579" t="s">
        <v>11011</v>
      </c>
      <c r="B4579" t="s">
        <v>4841</v>
      </c>
      <c r="C4579" t="s">
        <v>4842</v>
      </c>
      <c r="D4579">
        <v>160</v>
      </c>
      <c r="E4579" t="s">
        <v>4845</v>
      </c>
      <c r="F4579">
        <v>6.8</v>
      </c>
      <c r="K4579" t="s">
        <v>6860</v>
      </c>
      <c r="M4579" t="s">
        <v>6865</v>
      </c>
      <c r="N4579">
        <v>8</v>
      </c>
      <c r="O4579" t="s">
        <v>15553</v>
      </c>
      <c r="P4579" t="s">
        <v>18663</v>
      </c>
      <c r="Q4579">
        <v>4</v>
      </c>
      <c r="R4579">
        <v>3</v>
      </c>
      <c r="S4579">
        <v>2.76</v>
      </c>
      <c r="T4579">
        <v>3.86</v>
      </c>
      <c r="U4579">
        <v>514.66</v>
      </c>
      <c r="V4579">
        <v>78.430000000000007</v>
      </c>
      <c r="W4579">
        <v>5.32</v>
      </c>
      <c r="X4579">
        <v>13.91</v>
      </c>
      <c r="Y4579">
        <v>8.4499999999999993</v>
      </c>
      <c r="Z4579">
        <v>2</v>
      </c>
      <c r="AA4579" t="s">
        <v>4250</v>
      </c>
      <c r="AB4579">
        <v>2</v>
      </c>
      <c r="AC4579">
        <v>9</v>
      </c>
      <c r="AD4579">
        <v>3.1316666666666668</v>
      </c>
      <c r="AF4579" t="s">
        <v>7949</v>
      </c>
      <c r="AI4579">
        <v>0</v>
      </c>
      <c r="AJ4579">
        <v>0</v>
      </c>
      <c r="AK4579" t="s">
        <v>19966</v>
      </c>
      <c r="AL4579" t="s">
        <v>19966</v>
      </c>
      <c r="AM4579" t="s">
        <v>20019</v>
      </c>
    </row>
    <row r="4580" spans="1:39" x14ac:dyDescent="0.25">
      <c r="A4580" t="s">
        <v>11012</v>
      </c>
      <c r="B4580" t="s">
        <v>4841</v>
      </c>
      <c r="C4580" t="s">
        <v>4842</v>
      </c>
      <c r="D4580">
        <v>160</v>
      </c>
      <c r="E4580" t="s">
        <v>4845</v>
      </c>
      <c r="F4580">
        <v>6.8</v>
      </c>
      <c r="K4580" t="s">
        <v>6860</v>
      </c>
      <c r="L4580" t="s">
        <v>6861</v>
      </c>
      <c r="M4580" t="s">
        <v>15210</v>
      </c>
      <c r="N4580">
        <v>9</v>
      </c>
      <c r="O4580" t="s">
        <v>15603</v>
      </c>
      <c r="P4580" t="s">
        <v>18664</v>
      </c>
      <c r="Q4580">
        <v>5</v>
      </c>
      <c r="R4580">
        <v>3</v>
      </c>
      <c r="S4580">
        <v>4.84</v>
      </c>
      <c r="T4580">
        <v>4.87</v>
      </c>
      <c r="U4580">
        <v>486.96</v>
      </c>
      <c r="V4580">
        <v>110.2</v>
      </c>
      <c r="W4580">
        <v>5.48</v>
      </c>
      <c r="X4580">
        <v>9.4600000000000009</v>
      </c>
      <c r="Y4580">
        <v>6.27</v>
      </c>
      <c r="Z4580">
        <v>4</v>
      </c>
      <c r="AA4580" t="s">
        <v>4250</v>
      </c>
      <c r="AB4580">
        <v>1</v>
      </c>
      <c r="AC4580">
        <v>7</v>
      </c>
      <c r="AD4580">
        <v>1.651476190476191</v>
      </c>
      <c r="AF4580" t="s">
        <v>7949</v>
      </c>
      <c r="AI4580">
        <v>0</v>
      </c>
      <c r="AJ4580">
        <v>0</v>
      </c>
      <c r="AK4580" t="s">
        <v>19991</v>
      </c>
      <c r="AL4580" t="s">
        <v>19991</v>
      </c>
      <c r="AM4580" t="s">
        <v>20019</v>
      </c>
    </row>
    <row r="4581" spans="1:39" x14ac:dyDescent="0.25">
      <c r="A4581" t="s">
        <v>11013</v>
      </c>
      <c r="B4581" t="s">
        <v>4841</v>
      </c>
      <c r="C4581" t="s">
        <v>4842</v>
      </c>
      <c r="D4581">
        <v>160</v>
      </c>
      <c r="E4581" t="s">
        <v>4845</v>
      </c>
      <c r="F4581">
        <v>6.8</v>
      </c>
      <c r="K4581" t="s">
        <v>6860</v>
      </c>
      <c r="M4581" t="s">
        <v>15025</v>
      </c>
      <c r="N4581">
        <v>8</v>
      </c>
      <c r="O4581" t="s">
        <v>15366</v>
      </c>
      <c r="P4581" t="s">
        <v>18665</v>
      </c>
      <c r="Q4581">
        <v>5</v>
      </c>
      <c r="R4581">
        <v>3</v>
      </c>
      <c r="S4581">
        <v>5.13</v>
      </c>
      <c r="T4581">
        <v>5.64</v>
      </c>
      <c r="U4581">
        <v>587.64</v>
      </c>
      <c r="V4581">
        <v>94.38</v>
      </c>
      <c r="W4581">
        <v>6.13</v>
      </c>
      <c r="X4581">
        <v>10.72</v>
      </c>
      <c r="Y4581">
        <v>7.44</v>
      </c>
      <c r="Z4581">
        <v>4</v>
      </c>
      <c r="AA4581" t="s">
        <v>4250</v>
      </c>
      <c r="AB4581">
        <v>2</v>
      </c>
      <c r="AC4581">
        <v>12</v>
      </c>
      <c r="AD4581">
        <v>2.0206666666666671</v>
      </c>
      <c r="AF4581" t="s">
        <v>7949</v>
      </c>
      <c r="AI4581">
        <v>0</v>
      </c>
      <c r="AJ4581">
        <v>0</v>
      </c>
      <c r="AK4581" t="s">
        <v>19889</v>
      </c>
      <c r="AL4581" t="s">
        <v>19889</v>
      </c>
      <c r="AM4581" t="s">
        <v>20019</v>
      </c>
    </row>
    <row r="4582" spans="1:39" x14ac:dyDescent="0.25">
      <c r="A4582" t="s">
        <v>6016</v>
      </c>
      <c r="B4582" t="s">
        <v>4841</v>
      </c>
      <c r="C4582" t="s">
        <v>4842</v>
      </c>
      <c r="D4582">
        <v>160</v>
      </c>
      <c r="E4582" t="s">
        <v>4845</v>
      </c>
      <c r="F4582">
        <v>6.8</v>
      </c>
      <c r="K4582" t="s">
        <v>6860</v>
      </c>
      <c r="L4582" t="s">
        <v>6861</v>
      </c>
      <c r="M4582" t="s">
        <v>15199</v>
      </c>
      <c r="N4582">
        <v>9</v>
      </c>
      <c r="O4582" t="s">
        <v>15588</v>
      </c>
      <c r="P4582" t="s">
        <v>7742</v>
      </c>
      <c r="Q4582">
        <v>6</v>
      </c>
      <c r="R4582">
        <v>4</v>
      </c>
      <c r="S4582">
        <v>0.9</v>
      </c>
      <c r="T4582">
        <v>1.87</v>
      </c>
      <c r="U4582">
        <v>578.74</v>
      </c>
      <c r="V4582">
        <v>127.84</v>
      </c>
      <c r="W4582">
        <v>3.03</v>
      </c>
      <c r="X4582">
        <v>13.72</v>
      </c>
      <c r="Y4582">
        <v>8.35</v>
      </c>
      <c r="Z4582">
        <v>3</v>
      </c>
      <c r="AA4582" t="s">
        <v>4250</v>
      </c>
      <c r="AB4582">
        <v>1</v>
      </c>
      <c r="AC4582">
        <v>13</v>
      </c>
      <c r="AD4582">
        <v>2.8250000000000002</v>
      </c>
      <c r="AF4582" t="s">
        <v>7949</v>
      </c>
      <c r="AI4582">
        <v>0</v>
      </c>
      <c r="AJ4582">
        <v>0</v>
      </c>
      <c r="AK4582" t="s">
        <v>19982</v>
      </c>
      <c r="AL4582" t="s">
        <v>19982</v>
      </c>
      <c r="AM4582" t="s">
        <v>20019</v>
      </c>
    </row>
    <row r="4583" spans="1:39" x14ac:dyDescent="0.25">
      <c r="A4583" t="s">
        <v>11014</v>
      </c>
      <c r="B4583" t="s">
        <v>4841</v>
      </c>
      <c r="C4583" t="s">
        <v>4842</v>
      </c>
      <c r="D4583">
        <v>160</v>
      </c>
      <c r="E4583" t="s">
        <v>4845</v>
      </c>
      <c r="F4583">
        <v>6.8</v>
      </c>
      <c r="K4583" t="s">
        <v>6860</v>
      </c>
      <c r="L4583" t="s">
        <v>6861</v>
      </c>
      <c r="M4583" t="s">
        <v>15004</v>
      </c>
      <c r="N4583">
        <v>9</v>
      </c>
      <c r="O4583" t="s">
        <v>15334</v>
      </c>
      <c r="P4583" t="s">
        <v>18666</v>
      </c>
      <c r="Q4583">
        <v>7</v>
      </c>
      <c r="R4583">
        <v>1</v>
      </c>
      <c r="S4583">
        <v>3.09</v>
      </c>
      <c r="T4583">
        <v>3.23</v>
      </c>
      <c r="U4583">
        <v>429.46</v>
      </c>
      <c r="V4583">
        <v>85.33</v>
      </c>
      <c r="W4583">
        <v>3.29</v>
      </c>
      <c r="Y4583">
        <v>7.04</v>
      </c>
      <c r="Z4583">
        <v>3</v>
      </c>
      <c r="AA4583" t="s">
        <v>4250</v>
      </c>
      <c r="AB4583">
        <v>0</v>
      </c>
      <c r="AC4583">
        <v>3</v>
      </c>
      <c r="AD4583">
        <v>4.6771904761904768</v>
      </c>
      <c r="AF4583" t="s">
        <v>7949</v>
      </c>
      <c r="AI4583">
        <v>0</v>
      </c>
      <c r="AJ4583">
        <v>0</v>
      </c>
      <c r="AK4583" t="s">
        <v>19837</v>
      </c>
      <c r="AL4583" t="s">
        <v>19837</v>
      </c>
      <c r="AM4583" t="s">
        <v>20019</v>
      </c>
    </row>
    <row r="4584" spans="1:39" x14ac:dyDescent="0.25">
      <c r="A4584" t="s">
        <v>8057</v>
      </c>
      <c r="B4584" t="s">
        <v>4841</v>
      </c>
      <c r="C4584" t="s">
        <v>4842</v>
      </c>
      <c r="D4584">
        <v>160</v>
      </c>
      <c r="E4584" t="s">
        <v>4845</v>
      </c>
      <c r="F4584">
        <v>6.8</v>
      </c>
      <c r="K4584" t="s">
        <v>6860</v>
      </c>
      <c r="L4584" t="s">
        <v>6861</v>
      </c>
      <c r="M4584" t="s">
        <v>15005</v>
      </c>
      <c r="N4584">
        <v>9</v>
      </c>
      <c r="O4584" t="s">
        <v>15335</v>
      </c>
      <c r="P4584" t="s">
        <v>15710</v>
      </c>
      <c r="Q4584">
        <v>4</v>
      </c>
      <c r="R4584">
        <v>1</v>
      </c>
      <c r="S4584">
        <v>2.5499999999999998</v>
      </c>
      <c r="T4584">
        <v>2.69</v>
      </c>
      <c r="U4584">
        <v>353.47</v>
      </c>
      <c r="V4584">
        <v>67.92</v>
      </c>
      <c r="W4584">
        <v>2.89</v>
      </c>
      <c r="Y4584">
        <v>6.99</v>
      </c>
      <c r="Z4584">
        <v>1</v>
      </c>
      <c r="AA4584" t="s">
        <v>4250</v>
      </c>
      <c r="AB4584">
        <v>0</v>
      </c>
      <c r="AC4584">
        <v>3</v>
      </c>
      <c r="AD4584">
        <v>5.5583333333333336</v>
      </c>
      <c r="AF4584" t="s">
        <v>7949</v>
      </c>
      <c r="AI4584">
        <v>0</v>
      </c>
      <c r="AJ4584">
        <v>0</v>
      </c>
      <c r="AK4584" t="s">
        <v>19835</v>
      </c>
      <c r="AL4584" t="s">
        <v>19835</v>
      </c>
      <c r="AM4584" t="s">
        <v>20019</v>
      </c>
    </row>
    <row r="4585" spans="1:39" x14ac:dyDescent="0.25">
      <c r="A4585" t="s">
        <v>10494</v>
      </c>
      <c r="B4585" t="s">
        <v>4841</v>
      </c>
      <c r="C4585" t="s">
        <v>4842</v>
      </c>
      <c r="D4585">
        <v>160</v>
      </c>
      <c r="E4585" t="s">
        <v>4845</v>
      </c>
      <c r="F4585">
        <v>6.8</v>
      </c>
      <c r="K4585" t="s">
        <v>6860</v>
      </c>
      <c r="L4585" t="s">
        <v>6861</v>
      </c>
      <c r="M4585" t="s">
        <v>14954</v>
      </c>
      <c r="N4585">
        <v>9</v>
      </c>
      <c r="O4585" t="s">
        <v>15275</v>
      </c>
      <c r="P4585" t="s">
        <v>18146</v>
      </c>
      <c r="Q4585">
        <v>5</v>
      </c>
      <c r="R4585">
        <v>4</v>
      </c>
      <c r="S4585">
        <v>6.84</v>
      </c>
      <c r="T4585">
        <v>7.69</v>
      </c>
      <c r="U4585">
        <v>555.72</v>
      </c>
      <c r="V4585">
        <v>99.69</v>
      </c>
      <c r="W4585">
        <v>4.82</v>
      </c>
      <c r="X4585">
        <v>13.65</v>
      </c>
      <c r="Y4585">
        <v>8.01</v>
      </c>
      <c r="Z4585">
        <v>3</v>
      </c>
      <c r="AA4585" t="s">
        <v>4250</v>
      </c>
      <c r="AB4585">
        <v>1</v>
      </c>
      <c r="AC4585">
        <v>7</v>
      </c>
      <c r="AD4585">
        <v>1.6719999999999999</v>
      </c>
      <c r="AF4585" t="s">
        <v>7949</v>
      </c>
      <c r="AI4585">
        <v>0</v>
      </c>
      <c r="AJ4585">
        <v>0</v>
      </c>
      <c r="AK4585" t="s">
        <v>19842</v>
      </c>
      <c r="AL4585" t="s">
        <v>19842</v>
      </c>
      <c r="AM4585" t="s">
        <v>20019</v>
      </c>
    </row>
    <row r="4586" spans="1:39" x14ac:dyDescent="0.25">
      <c r="A4586" t="s">
        <v>11015</v>
      </c>
      <c r="B4586" t="s">
        <v>4841</v>
      </c>
      <c r="C4586" t="s">
        <v>4842</v>
      </c>
      <c r="D4586">
        <v>160</v>
      </c>
      <c r="E4586" t="s">
        <v>4845</v>
      </c>
      <c r="F4586">
        <v>6.8</v>
      </c>
      <c r="I4586" t="s">
        <v>14087</v>
      </c>
      <c r="K4586" t="s">
        <v>6860</v>
      </c>
      <c r="L4586" t="s">
        <v>6861</v>
      </c>
      <c r="M4586" t="s">
        <v>15100</v>
      </c>
      <c r="N4586">
        <v>8</v>
      </c>
      <c r="O4586" t="s">
        <v>15463</v>
      </c>
      <c r="P4586" t="s">
        <v>18667</v>
      </c>
      <c r="Q4586">
        <v>8</v>
      </c>
      <c r="R4586">
        <v>3</v>
      </c>
      <c r="S4586">
        <v>2.87</v>
      </c>
      <c r="T4586">
        <v>2.89</v>
      </c>
      <c r="U4586">
        <v>449.32</v>
      </c>
      <c r="V4586">
        <v>141.4</v>
      </c>
      <c r="W4586">
        <v>2.06</v>
      </c>
      <c r="X4586">
        <v>8.77</v>
      </c>
      <c r="Y4586">
        <v>1.55</v>
      </c>
      <c r="Z4586">
        <v>2</v>
      </c>
      <c r="AA4586" t="s">
        <v>4250</v>
      </c>
      <c r="AB4586">
        <v>0</v>
      </c>
      <c r="AC4586">
        <v>3</v>
      </c>
      <c r="AD4586">
        <v>3.093666666666667</v>
      </c>
      <c r="AF4586" t="s">
        <v>7949</v>
      </c>
      <c r="AI4586">
        <v>0</v>
      </c>
      <c r="AJ4586">
        <v>0</v>
      </c>
      <c r="AM4586" t="s">
        <v>20019</v>
      </c>
    </row>
    <row r="4587" spans="1:39" x14ac:dyDescent="0.25">
      <c r="A4587" t="s">
        <v>11016</v>
      </c>
      <c r="B4587" t="s">
        <v>4841</v>
      </c>
      <c r="C4587" t="s">
        <v>4842</v>
      </c>
      <c r="D4587">
        <v>160</v>
      </c>
      <c r="E4587" t="s">
        <v>4845</v>
      </c>
      <c r="F4587">
        <v>6.8</v>
      </c>
      <c r="I4587" t="s">
        <v>14088</v>
      </c>
      <c r="K4587" t="s">
        <v>6860</v>
      </c>
      <c r="L4587" t="s">
        <v>6861</v>
      </c>
      <c r="M4587" t="s">
        <v>14955</v>
      </c>
      <c r="N4587">
        <v>8</v>
      </c>
      <c r="O4587" t="s">
        <v>15276</v>
      </c>
      <c r="P4587" t="s">
        <v>18668</v>
      </c>
      <c r="Q4587">
        <v>7</v>
      </c>
      <c r="R4587">
        <v>1</v>
      </c>
      <c r="S4587">
        <v>1.91</v>
      </c>
      <c r="T4587">
        <v>1.92</v>
      </c>
      <c r="U4587">
        <v>378.43</v>
      </c>
      <c r="V4587">
        <v>91.85</v>
      </c>
      <c r="W4587">
        <v>2.2599999999999998</v>
      </c>
      <c r="Y4587">
        <v>5.9</v>
      </c>
      <c r="Z4587">
        <v>2</v>
      </c>
      <c r="AA4587" t="s">
        <v>4250</v>
      </c>
      <c r="AB4587">
        <v>0</v>
      </c>
      <c r="AC4587">
        <v>3</v>
      </c>
      <c r="AD4587">
        <v>5.6400238095238091</v>
      </c>
      <c r="AF4587" t="s">
        <v>7949</v>
      </c>
      <c r="AI4587">
        <v>0</v>
      </c>
      <c r="AJ4587">
        <v>0</v>
      </c>
      <c r="AM4587" t="s">
        <v>20019</v>
      </c>
    </row>
    <row r="4588" spans="1:39" x14ac:dyDescent="0.25">
      <c r="A4588" t="s">
        <v>11017</v>
      </c>
      <c r="B4588" t="s">
        <v>4841</v>
      </c>
      <c r="C4588" t="s">
        <v>4842</v>
      </c>
      <c r="D4588">
        <v>160</v>
      </c>
      <c r="E4588" t="s">
        <v>4845</v>
      </c>
      <c r="F4588">
        <v>6.8</v>
      </c>
      <c r="I4588" t="s">
        <v>14089</v>
      </c>
      <c r="K4588" t="s">
        <v>6860</v>
      </c>
      <c r="L4588" t="s">
        <v>6861</v>
      </c>
      <c r="M4588" t="s">
        <v>14955</v>
      </c>
      <c r="N4588">
        <v>8</v>
      </c>
      <c r="O4588" t="s">
        <v>15276</v>
      </c>
      <c r="P4588" t="s">
        <v>18669</v>
      </c>
      <c r="Q4588">
        <v>6</v>
      </c>
      <c r="R4588">
        <v>1</v>
      </c>
      <c r="S4588">
        <v>2.2000000000000002</v>
      </c>
      <c r="T4588">
        <v>2.2599999999999998</v>
      </c>
      <c r="U4588">
        <v>373.36</v>
      </c>
      <c r="V4588">
        <v>78.959999999999994</v>
      </c>
      <c r="W4588">
        <v>3.06</v>
      </c>
      <c r="Y4588">
        <v>6.59</v>
      </c>
      <c r="Z4588">
        <v>2</v>
      </c>
      <c r="AA4588" t="s">
        <v>4250</v>
      </c>
      <c r="AB4588">
        <v>0</v>
      </c>
      <c r="AC4588">
        <v>3</v>
      </c>
      <c r="AD4588">
        <v>5.6379047619047613</v>
      </c>
      <c r="AF4588" t="s">
        <v>7949</v>
      </c>
      <c r="AI4588">
        <v>0</v>
      </c>
      <c r="AJ4588">
        <v>0</v>
      </c>
      <c r="AM4588" t="s">
        <v>20019</v>
      </c>
    </row>
    <row r="4589" spans="1:39" x14ac:dyDescent="0.25">
      <c r="A4589" t="s">
        <v>11018</v>
      </c>
      <c r="B4589" t="s">
        <v>4841</v>
      </c>
      <c r="C4589" t="s">
        <v>4842</v>
      </c>
      <c r="D4589">
        <v>160</v>
      </c>
      <c r="E4589" t="s">
        <v>4845</v>
      </c>
      <c r="F4589">
        <v>6.8</v>
      </c>
      <c r="I4589" t="s">
        <v>14090</v>
      </c>
      <c r="K4589" t="s">
        <v>6860</v>
      </c>
      <c r="L4589" t="s">
        <v>6861</v>
      </c>
      <c r="M4589" t="s">
        <v>14955</v>
      </c>
      <c r="N4589">
        <v>8</v>
      </c>
      <c r="O4589" t="s">
        <v>15276</v>
      </c>
      <c r="P4589" t="s">
        <v>18670</v>
      </c>
      <c r="Q4589">
        <v>6</v>
      </c>
      <c r="R4589">
        <v>1</v>
      </c>
      <c r="S4589">
        <v>2.31</v>
      </c>
      <c r="T4589">
        <v>2.38</v>
      </c>
      <c r="U4589">
        <v>351.41</v>
      </c>
      <c r="V4589">
        <v>78.959999999999994</v>
      </c>
      <c r="W4589">
        <v>2.86</v>
      </c>
      <c r="Y4589">
        <v>6.6</v>
      </c>
      <c r="Z4589">
        <v>2</v>
      </c>
      <c r="AA4589" t="s">
        <v>4250</v>
      </c>
      <c r="AB4589">
        <v>0</v>
      </c>
      <c r="AC4589">
        <v>3</v>
      </c>
      <c r="AD4589">
        <v>5.6783333333333328</v>
      </c>
      <c r="AF4589" t="s">
        <v>7949</v>
      </c>
      <c r="AI4589">
        <v>0</v>
      </c>
      <c r="AJ4589">
        <v>0</v>
      </c>
      <c r="AM4589" t="s">
        <v>20019</v>
      </c>
    </row>
    <row r="4590" spans="1:39" x14ac:dyDescent="0.25">
      <c r="A4590" t="s">
        <v>8899</v>
      </c>
      <c r="B4590" t="s">
        <v>4841</v>
      </c>
      <c r="C4590" t="s">
        <v>4842</v>
      </c>
      <c r="D4590">
        <v>160</v>
      </c>
      <c r="E4590" t="s">
        <v>4845</v>
      </c>
      <c r="F4590">
        <v>6.8</v>
      </c>
      <c r="K4590" t="s">
        <v>6860</v>
      </c>
      <c r="L4590" t="s">
        <v>6861</v>
      </c>
      <c r="M4590" t="s">
        <v>15207</v>
      </c>
      <c r="N4590">
        <v>9</v>
      </c>
      <c r="O4590" t="s">
        <v>15598</v>
      </c>
      <c r="P4590" t="s">
        <v>16551</v>
      </c>
      <c r="Q4590">
        <v>5</v>
      </c>
      <c r="R4590">
        <v>3</v>
      </c>
      <c r="S4590">
        <v>4.8899999999999997</v>
      </c>
      <c r="T4590">
        <v>6.43</v>
      </c>
      <c r="U4590">
        <v>587.75</v>
      </c>
      <c r="V4590">
        <v>90.9</v>
      </c>
      <c r="W4590">
        <v>5.17</v>
      </c>
      <c r="X4590">
        <v>13.92</v>
      </c>
      <c r="Y4590">
        <v>9.0399999999999991</v>
      </c>
      <c r="Z4590">
        <v>2</v>
      </c>
      <c r="AA4590" t="s">
        <v>4250</v>
      </c>
      <c r="AB4590">
        <v>2</v>
      </c>
      <c r="AC4590">
        <v>15</v>
      </c>
      <c r="AD4590">
        <v>1.6166666666666669</v>
      </c>
      <c r="AF4590" t="s">
        <v>7952</v>
      </c>
      <c r="AI4590">
        <v>0</v>
      </c>
      <c r="AJ4590">
        <v>0</v>
      </c>
      <c r="AK4590" t="s">
        <v>19890</v>
      </c>
      <c r="AL4590" t="s">
        <v>19890</v>
      </c>
      <c r="AM4590" t="s">
        <v>20019</v>
      </c>
    </row>
    <row r="4591" spans="1:39" x14ac:dyDescent="0.25">
      <c r="A4591" t="s">
        <v>11019</v>
      </c>
      <c r="B4591" t="s">
        <v>4841</v>
      </c>
      <c r="C4591" t="s">
        <v>4842</v>
      </c>
      <c r="D4591">
        <v>160</v>
      </c>
      <c r="E4591" t="s">
        <v>4845</v>
      </c>
      <c r="F4591">
        <v>6.8</v>
      </c>
      <c r="K4591" t="s">
        <v>6860</v>
      </c>
      <c r="M4591" t="s">
        <v>14983</v>
      </c>
      <c r="N4591">
        <v>8</v>
      </c>
      <c r="O4591" t="s">
        <v>15306</v>
      </c>
      <c r="P4591" t="s">
        <v>18671</v>
      </c>
      <c r="Q4591">
        <v>5</v>
      </c>
      <c r="R4591">
        <v>3</v>
      </c>
      <c r="S4591">
        <v>-0.63</v>
      </c>
      <c r="T4591">
        <v>1.37</v>
      </c>
      <c r="U4591">
        <v>495.61</v>
      </c>
      <c r="V4591">
        <v>90.9</v>
      </c>
      <c r="W4591">
        <v>2.4</v>
      </c>
      <c r="X4591">
        <v>13.88</v>
      </c>
      <c r="Y4591">
        <v>9.43</v>
      </c>
      <c r="Z4591">
        <v>1</v>
      </c>
      <c r="AA4591" t="s">
        <v>4250</v>
      </c>
      <c r="AB4591">
        <v>0</v>
      </c>
      <c r="AC4591">
        <v>11</v>
      </c>
      <c r="AD4591">
        <v>3.4530238095238102</v>
      </c>
      <c r="AF4591" t="s">
        <v>7952</v>
      </c>
      <c r="AI4591">
        <v>0</v>
      </c>
      <c r="AJ4591">
        <v>0</v>
      </c>
      <c r="AK4591" t="s">
        <v>19858</v>
      </c>
      <c r="AL4591" t="s">
        <v>19858</v>
      </c>
      <c r="AM4591" t="s">
        <v>20019</v>
      </c>
    </row>
    <row r="4592" spans="1:39" x14ac:dyDescent="0.25">
      <c r="A4592" t="s">
        <v>10122</v>
      </c>
      <c r="B4592" t="s">
        <v>4841</v>
      </c>
      <c r="C4592" t="s">
        <v>4842</v>
      </c>
      <c r="D4592">
        <v>160</v>
      </c>
      <c r="E4592" t="s">
        <v>4845</v>
      </c>
      <c r="F4592">
        <v>6.8</v>
      </c>
      <c r="K4592" t="s">
        <v>6860</v>
      </c>
      <c r="M4592" t="s">
        <v>15007</v>
      </c>
      <c r="N4592">
        <v>8</v>
      </c>
      <c r="O4592" t="s">
        <v>15338</v>
      </c>
      <c r="P4592" t="s">
        <v>17774</v>
      </c>
      <c r="Q4592">
        <v>5</v>
      </c>
      <c r="R4592">
        <v>3</v>
      </c>
      <c r="S4592">
        <v>3.82</v>
      </c>
      <c r="T4592">
        <v>3.84</v>
      </c>
      <c r="U4592">
        <v>551.63</v>
      </c>
      <c r="V4592">
        <v>83.48</v>
      </c>
      <c r="W4592">
        <v>5.27</v>
      </c>
      <c r="X4592">
        <v>13.81</v>
      </c>
      <c r="Y4592">
        <v>5.94</v>
      </c>
      <c r="Z4592">
        <v>2</v>
      </c>
      <c r="AA4592" t="s">
        <v>4250</v>
      </c>
      <c r="AB4592">
        <v>2</v>
      </c>
      <c r="AC4592">
        <v>8</v>
      </c>
      <c r="AD4592">
        <v>2.8366666666666669</v>
      </c>
      <c r="AF4592" t="s">
        <v>7949</v>
      </c>
      <c r="AI4592">
        <v>0</v>
      </c>
      <c r="AJ4592">
        <v>0</v>
      </c>
      <c r="AK4592" t="s">
        <v>19859</v>
      </c>
      <c r="AL4592" t="s">
        <v>19859</v>
      </c>
      <c r="AM4592" t="s">
        <v>20019</v>
      </c>
    </row>
    <row r="4593" spans="1:39" x14ac:dyDescent="0.25">
      <c r="A4593" t="s">
        <v>11020</v>
      </c>
      <c r="B4593" t="s">
        <v>4841</v>
      </c>
      <c r="C4593" t="s">
        <v>4842</v>
      </c>
      <c r="D4593">
        <v>160</v>
      </c>
      <c r="E4593" t="s">
        <v>4845</v>
      </c>
      <c r="F4593">
        <v>6.8</v>
      </c>
      <c r="K4593" t="s">
        <v>6860</v>
      </c>
      <c r="L4593" t="s">
        <v>6861</v>
      </c>
      <c r="M4593" t="s">
        <v>15220</v>
      </c>
      <c r="N4593">
        <v>9</v>
      </c>
      <c r="O4593" t="s">
        <v>15617</v>
      </c>
      <c r="P4593" t="s">
        <v>18672</v>
      </c>
      <c r="Q4593">
        <v>4</v>
      </c>
      <c r="R4593">
        <v>1</v>
      </c>
      <c r="S4593">
        <v>3.37</v>
      </c>
      <c r="T4593">
        <v>3.39</v>
      </c>
      <c r="U4593">
        <v>465.47</v>
      </c>
      <c r="V4593">
        <v>67.92</v>
      </c>
      <c r="W4593">
        <v>3.23</v>
      </c>
      <c r="Y4593">
        <v>8.3699999999999992</v>
      </c>
      <c r="Z4593">
        <v>2</v>
      </c>
      <c r="AA4593" t="s">
        <v>4250</v>
      </c>
      <c r="AB4593">
        <v>0</v>
      </c>
      <c r="AC4593">
        <v>5</v>
      </c>
      <c r="AD4593">
        <v>4.0149761904761903</v>
      </c>
      <c r="AF4593" t="s">
        <v>7949</v>
      </c>
      <c r="AI4593">
        <v>0</v>
      </c>
      <c r="AJ4593">
        <v>0</v>
      </c>
      <c r="AK4593" t="s">
        <v>19999</v>
      </c>
      <c r="AL4593" t="s">
        <v>19999</v>
      </c>
      <c r="AM4593" t="s">
        <v>20019</v>
      </c>
    </row>
    <row r="4594" spans="1:39" x14ac:dyDescent="0.25">
      <c r="A4594" t="s">
        <v>11021</v>
      </c>
      <c r="B4594" t="s">
        <v>4841</v>
      </c>
      <c r="C4594" t="s">
        <v>4842</v>
      </c>
      <c r="D4594">
        <v>160</v>
      </c>
      <c r="E4594" t="s">
        <v>4845</v>
      </c>
      <c r="F4594">
        <v>6.8</v>
      </c>
      <c r="I4594" t="s">
        <v>14091</v>
      </c>
      <c r="K4594" t="s">
        <v>6860</v>
      </c>
      <c r="L4594" t="s">
        <v>6861</v>
      </c>
      <c r="M4594" t="s">
        <v>15093</v>
      </c>
      <c r="N4594">
        <v>9</v>
      </c>
      <c r="O4594" t="s">
        <v>15453</v>
      </c>
      <c r="P4594" t="s">
        <v>18673</v>
      </c>
      <c r="Q4594">
        <v>7</v>
      </c>
      <c r="R4594">
        <v>3</v>
      </c>
      <c r="S4594">
        <v>1.78</v>
      </c>
      <c r="T4594">
        <v>1.8</v>
      </c>
      <c r="U4594">
        <v>404.47</v>
      </c>
      <c r="V4594">
        <v>109.83</v>
      </c>
      <c r="W4594">
        <v>2.5099999999999998</v>
      </c>
      <c r="X4594">
        <v>10.16</v>
      </c>
      <c r="Y4594">
        <v>5.88</v>
      </c>
      <c r="Z4594">
        <v>2</v>
      </c>
      <c r="AA4594" t="s">
        <v>4250</v>
      </c>
      <c r="AB4594">
        <v>0</v>
      </c>
      <c r="AC4594">
        <v>6</v>
      </c>
      <c r="AD4594">
        <v>4.18802380952381</v>
      </c>
      <c r="AF4594" t="s">
        <v>7949</v>
      </c>
      <c r="AI4594">
        <v>0</v>
      </c>
      <c r="AJ4594">
        <v>0</v>
      </c>
      <c r="AM4594" t="s">
        <v>20019</v>
      </c>
    </row>
    <row r="4595" spans="1:39" x14ac:dyDescent="0.25">
      <c r="A4595" t="s">
        <v>11021</v>
      </c>
      <c r="B4595" t="s">
        <v>4841</v>
      </c>
      <c r="C4595" t="s">
        <v>4842</v>
      </c>
      <c r="D4595">
        <v>160</v>
      </c>
      <c r="E4595" t="s">
        <v>4845</v>
      </c>
      <c r="F4595">
        <v>6.8</v>
      </c>
      <c r="I4595" t="s">
        <v>14092</v>
      </c>
      <c r="K4595" t="s">
        <v>6860</v>
      </c>
      <c r="L4595" t="s">
        <v>6861</v>
      </c>
      <c r="M4595" t="s">
        <v>15094</v>
      </c>
      <c r="N4595">
        <v>9</v>
      </c>
      <c r="O4595" t="s">
        <v>15454</v>
      </c>
      <c r="P4595" t="s">
        <v>18673</v>
      </c>
      <c r="Q4595">
        <v>7</v>
      </c>
      <c r="R4595">
        <v>3</v>
      </c>
      <c r="S4595">
        <v>1.78</v>
      </c>
      <c r="T4595">
        <v>1.8</v>
      </c>
      <c r="U4595">
        <v>404.47</v>
      </c>
      <c r="V4595">
        <v>109.83</v>
      </c>
      <c r="W4595">
        <v>2.5099999999999998</v>
      </c>
      <c r="X4595">
        <v>10.16</v>
      </c>
      <c r="Y4595">
        <v>5.88</v>
      </c>
      <c r="Z4595">
        <v>2</v>
      </c>
      <c r="AA4595" t="s">
        <v>4250</v>
      </c>
      <c r="AB4595">
        <v>0</v>
      </c>
      <c r="AC4595">
        <v>6</v>
      </c>
      <c r="AD4595">
        <v>4.18802380952381</v>
      </c>
      <c r="AF4595" t="s">
        <v>7949</v>
      </c>
      <c r="AI4595">
        <v>0</v>
      </c>
      <c r="AJ4595">
        <v>0</v>
      </c>
      <c r="AM4595" t="s">
        <v>20019</v>
      </c>
    </row>
    <row r="4596" spans="1:39" x14ac:dyDescent="0.25">
      <c r="A4596" t="s">
        <v>11022</v>
      </c>
      <c r="B4596" t="s">
        <v>4841</v>
      </c>
      <c r="C4596" t="s">
        <v>4842</v>
      </c>
      <c r="D4596">
        <v>160</v>
      </c>
      <c r="E4596" t="s">
        <v>4845</v>
      </c>
      <c r="F4596">
        <v>6.8</v>
      </c>
      <c r="I4596" t="s">
        <v>14093</v>
      </c>
      <c r="K4596" t="s">
        <v>6860</v>
      </c>
      <c r="L4596" t="s">
        <v>6861</v>
      </c>
      <c r="M4596" t="s">
        <v>15093</v>
      </c>
      <c r="N4596">
        <v>9</v>
      </c>
      <c r="O4596" t="s">
        <v>15453</v>
      </c>
      <c r="P4596" t="s">
        <v>18674</v>
      </c>
      <c r="Q4596">
        <v>7</v>
      </c>
      <c r="R4596">
        <v>3</v>
      </c>
      <c r="S4596">
        <v>3.22</v>
      </c>
      <c r="T4596">
        <v>3.24</v>
      </c>
      <c r="U4596">
        <v>442.44</v>
      </c>
      <c r="V4596">
        <v>105.29</v>
      </c>
      <c r="W4596">
        <v>3.51</v>
      </c>
      <c r="X4596">
        <v>9.1999999999999993</v>
      </c>
      <c r="Y4596">
        <v>5.88</v>
      </c>
      <c r="Z4596">
        <v>2</v>
      </c>
      <c r="AA4596" t="s">
        <v>4250</v>
      </c>
      <c r="AB4596">
        <v>0</v>
      </c>
      <c r="AC4596">
        <v>5</v>
      </c>
      <c r="AD4596">
        <v>3.3381428571428571</v>
      </c>
      <c r="AF4596" t="s">
        <v>7949</v>
      </c>
      <c r="AI4596">
        <v>0</v>
      </c>
      <c r="AJ4596">
        <v>0</v>
      </c>
      <c r="AM4596" t="s">
        <v>20019</v>
      </c>
    </row>
    <row r="4597" spans="1:39" x14ac:dyDescent="0.25">
      <c r="A4597" t="s">
        <v>11022</v>
      </c>
      <c r="B4597" t="s">
        <v>4841</v>
      </c>
      <c r="C4597" t="s">
        <v>4842</v>
      </c>
      <c r="D4597">
        <v>160</v>
      </c>
      <c r="E4597" t="s">
        <v>4845</v>
      </c>
      <c r="F4597">
        <v>6.8</v>
      </c>
      <c r="I4597" t="s">
        <v>14094</v>
      </c>
      <c r="K4597" t="s">
        <v>6860</v>
      </c>
      <c r="L4597" t="s">
        <v>6861</v>
      </c>
      <c r="M4597" t="s">
        <v>15094</v>
      </c>
      <c r="N4597">
        <v>9</v>
      </c>
      <c r="O4597" t="s">
        <v>15454</v>
      </c>
      <c r="P4597" t="s">
        <v>18674</v>
      </c>
      <c r="Q4597">
        <v>7</v>
      </c>
      <c r="R4597">
        <v>3</v>
      </c>
      <c r="S4597">
        <v>3.22</v>
      </c>
      <c r="T4597">
        <v>3.24</v>
      </c>
      <c r="U4597">
        <v>442.44</v>
      </c>
      <c r="V4597">
        <v>105.29</v>
      </c>
      <c r="W4597">
        <v>3.51</v>
      </c>
      <c r="X4597">
        <v>9.1999999999999993</v>
      </c>
      <c r="Y4597">
        <v>5.88</v>
      </c>
      <c r="Z4597">
        <v>2</v>
      </c>
      <c r="AA4597" t="s">
        <v>4250</v>
      </c>
      <c r="AB4597">
        <v>0</v>
      </c>
      <c r="AC4597">
        <v>5</v>
      </c>
      <c r="AD4597">
        <v>3.3381428571428571</v>
      </c>
      <c r="AF4597" t="s">
        <v>7949</v>
      </c>
      <c r="AI4597">
        <v>0</v>
      </c>
      <c r="AJ4597">
        <v>0</v>
      </c>
      <c r="AM4597" t="s">
        <v>20019</v>
      </c>
    </row>
    <row r="4598" spans="1:39" x14ac:dyDescent="0.25">
      <c r="A4598" t="s">
        <v>11023</v>
      </c>
      <c r="B4598" t="s">
        <v>4841</v>
      </c>
      <c r="C4598" t="s">
        <v>4842</v>
      </c>
      <c r="D4598">
        <v>160</v>
      </c>
      <c r="E4598" t="s">
        <v>4845</v>
      </c>
      <c r="F4598">
        <v>6.8</v>
      </c>
      <c r="I4598" t="s">
        <v>14095</v>
      </c>
      <c r="K4598" t="s">
        <v>6860</v>
      </c>
      <c r="L4598" t="s">
        <v>6861</v>
      </c>
      <c r="M4598" t="s">
        <v>15093</v>
      </c>
      <c r="N4598">
        <v>9</v>
      </c>
      <c r="O4598" t="s">
        <v>15453</v>
      </c>
      <c r="P4598" t="s">
        <v>18675</v>
      </c>
      <c r="Q4598">
        <v>6</v>
      </c>
      <c r="R4598">
        <v>2</v>
      </c>
      <c r="S4598">
        <v>0.55000000000000004</v>
      </c>
      <c r="T4598">
        <v>0.56999999999999995</v>
      </c>
      <c r="U4598">
        <v>378.5</v>
      </c>
      <c r="V4598">
        <v>80.37</v>
      </c>
      <c r="W4598">
        <v>3.82</v>
      </c>
      <c r="X4598">
        <v>11.06</v>
      </c>
      <c r="Y4598">
        <v>5.89</v>
      </c>
      <c r="Z4598">
        <v>2</v>
      </c>
      <c r="AA4598" t="s">
        <v>4250</v>
      </c>
      <c r="AB4598">
        <v>0</v>
      </c>
      <c r="AC4598">
        <v>3</v>
      </c>
      <c r="AD4598">
        <v>5.3678571428571429</v>
      </c>
      <c r="AF4598" t="s">
        <v>7949</v>
      </c>
      <c r="AI4598">
        <v>0</v>
      </c>
      <c r="AJ4598">
        <v>0</v>
      </c>
      <c r="AM4598" t="s">
        <v>20019</v>
      </c>
    </row>
    <row r="4599" spans="1:39" x14ac:dyDescent="0.25">
      <c r="A4599" t="s">
        <v>11023</v>
      </c>
      <c r="B4599" t="s">
        <v>4841</v>
      </c>
      <c r="C4599" t="s">
        <v>4842</v>
      </c>
      <c r="D4599">
        <v>160</v>
      </c>
      <c r="E4599" t="s">
        <v>4845</v>
      </c>
      <c r="F4599">
        <v>6.8</v>
      </c>
      <c r="I4599" t="s">
        <v>14096</v>
      </c>
      <c r="K4599" t="s">
        <v>6860</v>
      </c>
      <c r="L4599" t="s">
        <v>6861</v>
      </c>
      <c r="M4599" t="s">
        <v>15094</v>
      </c>
      <c r="N4599">
        <v>9</v>
      </c>
      <c r="O4599" t="s">
        <v>15454</v>
      </c>
      <c r="P4599" t="s">
        <v>18675</v>
      </c>
      <c r="Q4599">
        <v>6</v>
      </c>
      <c r="R4599">
        <v>2</v>
      </c>
      <c r="S4599">
        <v>0.55000000000000004</v>
      </c>
      <c r="T4599">
        <v>0.56999999999999995</v>
      </c>
      <c r="U4599">
        <v>378.5</v>
      </c>
      <c r="V4599">
        <v>80.37</v>
      </c>
      <c r="W4599">
        <v>3.82</v>
      </c>
      <c r="X4599">
        <v>11.06</v>
      </c>
      <c r="Y4599">
        <v>5.89</v>
      </c>
      <c r="Z4599">
        <v>2</v>
      </c>
      <c r="AA4599" t="s">
        <v>4250</v>
      </c>
      <c r="AB4599">
        <v>0</v>
      </c>
      <c r="AC4599">
        <v>3</v>
      </c>
      <c r="AD4599">
        <v>5.3678571428571429</v>
      </c>
      <c r="AF4599" t="s">
        <v>7949</v>
      </c>
      <c r="AI4599">
        <v>0</v>
      </c>
      <c r="AJ4599">
        <v>0</v>
      </c>
      <c r="AM4599" t="s">
        <v>20019</v>
      </c>
    </row>
    <row r="4600" spans="1:39" x14ac:dyDescent="0.25">
      <c r="A4600" t="s">
        <v>11024</v>
      </c>
      <c r="B4600" t="s">
        <v>4841</v>
      </c>
      <c r="C4600" t="s">
        <v>4842</v>
      </c>
      <c r="D4600">
        <v>160</v>
      </c>
      <c r="E4600" t="s">
        <v>4845</v>
      </c>
      <c r="F4600">
        <v>6.8</v>
      </c>
      <c r="I4600" t="s">
        <v>14097</v>
      </c>
      <c r="K4600" t="s">
        <v>6860</v>
      </c>
      <c r="L4600" t="s">
        <v>6861</v>
      </c>
      <c r="M4600" t="s">
        <v>15093</v>
      </c>
      <c r="N4600">
        <v>9</v>
      </c>
      <c r="O4600" t="s">
        <v>15453</v>
      </c>
      <c r="P4600" t="s">
        <v>18676</v>
      </c>
      <c r="Q4600">
        <v>7</v>
      </c>
      <c r="R4600">
        <v>2</v>
      </c>
      <c r="S4600">
        <v>4.72</v>
      </c>
      <c r="T4600">
        <v>4.74</v>
      </c>
      <c r="U4600">
        <v>399.52</v>
      </c>
      <c r="V4600">
        <v>102.49</v>
      </c>
      <c r="W4600">
        <v>3.57</v>
      </c>
      <c r="X4600">
        <v>9.8800000000000008</v>
      </c>
      <c r="Y4600">
        <v>6.03</v>
      </c>
      <c r="Z4600">
        <v>2</v>
      </c>
      <c r="AA4600" t="s">
        <v>4250</v>
      </c>
      <c r="AB4600">
        <v>0</v>
      </c>
      <c r="AC4600">
        <v>7</v>
      </c>
      <c r="AD4600">
        <v>2.9313809523809531</v>
      </c>
      <c r="AF4600" t="s">
        <v>7949</v>
      </c>
      <c r="AI4600">
        <v>0</v>
      </c>
      <c r="AJ4600">
        <v>0</v>
      </c>
      <c r="AM4600" t="s">
        <v>20019</v>
      </c>
    </row>
    <row r="4601" spans="1:39" x14ac:dyDescent="0.25">
      <c r="A4601" t="s">
        <v>11024</v>
      </c>
      <c r="B4601" t="s">
        <v>4841</v>
      </c>
      <c r="C4601" t="s">
        <v>4842</v>
      </c>
      <c r="D4601">
        <v>160</v>
      </c>
      <c r="E4601" t="s">
        <v>4845</v>
      </c>
      <c r="F4601">
        <v>6.8</v>
      </c>
      <c r="I4601" t="s">
        <v>14098</v>
      </c>
      <c r="K4601" t="s">
        <v>6860</v>
      </c>
      <c r="L4601" t="s">
        <v>6861</v>
      </c>
      <c r="M4601" t="s">
        <v>15094</v>
      </c>
      <c r="N4601">
        <v>9</v>
      </c>
      <c r="O4601" t="s">
        <v>15454</v>
      </c>
      <c r="P4601" t="s">
        <v>18676</v>
      </c>
      <c r="Q4601">
        <v>7</v>
      </c>
      <c r="R4601">
        <v>2</v>
      </c>
      <c r="S4601">
        <v>4.72</v>
      </c>
      <c r="T4601">
        <v>4.74</v>
      </c>
      <c r="U4601">
        <v>399.52</v>
      </c>
      <c r="V4601">
        <v>102.49</v>
      </c>
      <c r="W4601">
        <v>3.57</v>
      </c>
      <c r="X4601">
        <v>9.8800000000000008</v>
      </c>
      <c r="Y4601">
        <v>6.03</v>
      </c>
      <c r="Z4601">
        <v>2</v>
      </c>
      <c r="AA4601" t="s">
        <v>4250</v>
      </c>
      <c r="AB4601">
        <v>0</v>
      </c>
      <c r="AC4601">
        <v>7</v>
      </c>
      <c r="AD4601">
        <v>2.9313809523809531</v>
      </c>
      <c r="AF4601" t="s">
        <v>7949</v>
      </c>
      <c r="AI4601">
        <v>0</v>
      </c>
      <c r="AJ4601">
        <v>0</v>
      </c>
      <c r="AM4601" t="s">
        <v>20019</v>
      </c>
    </row>
    <row r="4602" spans="1:39" x14ac:dyDescent="0.25">
      <c r="A4602" t="s">
        <v>11025</v>
      </c>
      <c r="B4602" t="s">
        <v>4841</v>
      </c>
      <c r="C4602" t="s">
        <v>4842</v>
      </c>
      <c r="D4602">
        <v>160</v>
      </c>
      <c r="E4602" t="s">
        <v>4845</v>
      </c>
      <c r="F4602">
        <v>6.8</v>
      </c>
      <c r="I4602" t="s">
        <v>14099</v>
      </c>
      <c r="K4602" t="s">
        <v>6860</v>
      </c>
      <c r="L4602" t="s">
        <v>6861</v>
      </c>
      <c r="M4602" t="s">
        <v>15145</v>
      </c>
      <c r="N4602">
        <v>9</v>
      </c>
      <c r="O4602" t="s">
        <v>15521</v>
      </c>
      <c r="P4602" t="s">
        <v>18677</v>
      </c>
      <c r="Q4602">
        <v>5</v>
      </c>
      <c r="R4602">
        <v>2</v>
      </c>
      <c r="S4602">
        <v>3.19</v>
      </c>
      <c r="T4602">
        <v>3.21</v>
      </c>
      <c r="U4602">
        <v>422.35</v>
      </c>
      <c r="V4602">
        <v>80.62</v>
      </c>
      <c r="W4602">
        <v>4.58</v>
      </c>
      <c r="X4602">
        <v>12.15</v>
      </c>
      <c r="Y4602">
        <v>6.01</v>
      </c>
      <c r="Z4602">
        <v>2</v>
      </c>
      <c r="AA4602" t="s">
        <v>4250</v>
      </c>
      <c r="AB4602">
        <v>0</v>
      </c>
      <c r="AC4602">
        <v>3</v>
      </c>
      <c r="AD4602">
        <v>4.3546428571428564</v>
      </c>
      <c r="AF4602" t="s">
        <v>7949</v>
      </c>
      <c r="AI4602">
        <v>0</v>
      </c>
      <c r="AJ4602">
        <v>0</v>
      </c>
      <c r="AM4602" t="s">
        <v>20019</v>
      </c>
    </row>
    <row r="4603" spans="1:39" x14ac:dyDescent="0.25">
      <c r="A4603" t="s">
        <v>11025</v>
      </c>
      <c r="B4603" t="s">
        <v>4841</v>
      </c>
      <c r="C4603" t="s">
        <v>4842</v>
      </c>
      <c r="D4603">
        <v>160</v>
      </c>
      <c r="E4603" t="s">
        <v>4845</v>
      </c>
      <c r="F4603">
        <v>6.8</v>
      </c>
      <c r="I4603" t="s">
        <v>14100</v>
      </c>
      <c r="K4603" t="s">
        <v>6860</v>
      </c>
      <c r="L4603" t="s">
        <v>6861</v>
      </c>
      <c r="M4603" t="s">
        <v>15146</v>
      </c>
      <c r="N4603">
        <v>9</v>
      </c>
      <c r="O4603" t="s">
        <v>15522</v>
      </c>
      <c r="P4603" t="s">
        <v>18677</v>
      </c>
      <c r="Q4603">
        <v>5</v>
      </c>
      <c r="R4603">
        <v>2</v>
      </c>
      <c r="S4603">
        <v>3.19</v>
      </c>
      <c r="T4603">
        <v>3.21</v>
      </c>
      <c r="U4603">
        <v>422.35</v>
      </c>
      <c r="V4603">
        <v>80.62</v>
      </c>
      <c r="W4603">
        <v>4.58</v>
      </c>
      <c r="X4603">
        <v>12.15</v>
      </c>
      <c r="Y4603">
        <v>6.01</v>
      </c>
      <c r="Z4603">
        <v>2</v>
      </c>
      <c r="AA4603" t="s">
        <v>4250</v>
      </c>
      <c r="AB4603">
        <v>0</v>
      </c>
      <c r="AC4603">
        <v>3</v>
      </c>
      <c r="AD4603">
        <v>4.3546428571428564</v>
      </c>
      <c r="AF4603" t="s">
        <v>7949</v>
      </c>
      <c r="AI4603">
        <v>0</v>
      </c>
      <c r="AJ4603">
        <v>0</v>
      </c>
      <c r="AM4603" t="s">
        <v>20019</v>
      </c>
    </row>
    <row r="4604" spans="1:39" x14ac:dyDescent="0.25">
      <c r="A4604" t="s">
        <v>11026</v>
      </c>
      <c r="B4604" t="s">
        <v>4841</v>
      </c>
      <c r="C4604" t="s">
        <v>4842</v>
      </c>
      <c r="D4604">
        <v>160</v>
      </c>
      <c r="E4604" t="s">
        <v>4845</v>
      </c>
      <c r="F4604">
        <v>6.8</v>
      </c>
      <c r="I4604" t="s">
        <v>14101</v>
      </c>
      <c r="K4604" t="s">
        <v>6860</v>
      </c>
      <c r="L4604" t="s">
        <v>6861</v>
      </c>
      <c r="M4604" t="s">
        <v>14996</v>
      </c>
      <c r="N4604">
        <v>9</v>
      </c>
      <c r="O4604" t="s">
        <v>15322</v>
      </c>
      <c r="P4604" t="s">
        <v>18678</v>
      </c>
      <c r="Q4604">
        <v>6</v>
      </c>
      <c r="R4604">
        <v>2</v>
      </c>
      <c r="S4604">
        <v>-3.33</v>
      </c>
      <c r="T4604">
        <v>-3.3</v>
      </c>
      <c r="U4604">
        <v>335.37</v>
      </c>
      <c r="V4604">
        <v>113.39</v>
      </c>
      <c r="W4604">
        <v>1.81</v>
      </c>
      <c r="X4604">
        <v>11</v>
      </c>
      <c r="Y4604">
        <v>6.22</v>
      </c>
      <c r="Z4604">
        <v>2</v>
      </c>
      <c r="AA4604" t="s">
        <v>4250</v>
      </c>
      <c r="AB4604">
        <v>0</v>
      </c>
      <c r="AC4604">
        <v>3</v>
      </c>
      <c r="AD4604">
        <v>4.7203333333333326</v>
      </c>
      <c r="AF4604" t="s">
        <v>7949</v>
      </c>
      <c r="AI4604">
        <v>0</v>
      </c>
      <c r="AJ4604">
        <v>0</v>
      </c>
      <c r="AM4604" t="s">
        <v>20019</v>
      </c>
    </row>
    <row r="4605" spans="1:39" x14ac:dyDescent="0.25">
      <c r="A4605" t="s">
        <v>11027</v>
      </c>
      <c r="B4605" t="s">
        <v>4841</v>
      </c>
      <c r="C4605" t="s">
        <v>4842</v>
      </c>
      <c r="D4605">
        <v>160</v>
      </c>
      <c r="E4605" t="s">
        <v>4845</v>
      </c>
      <c r="F4605">
        <v>6.8</v>
      </c>
      <c r="I4605" t="s">
        <v>14102</v>
      </c>
      <c r="K4605" t="s">
        <v>6860</v>
      </c>
      <c r="L4605" t="s">
        <v>6861</v>
      </c>
      <c r="M4605" t="s">
        <v>14996</v>
      </c>
      <c r="N4605">
        <v>9</v>
      </c>
      <c r="O4605" t="s">
        <v>15322</v>
      </c>
      <c r="P4605" t="s">
        <v>18679</v>
      </c>
      <c r="Q4605">
        <v>5</v>
      </c>
      <c r="R4605">
        <v>2</v>
      </c>
      <c r="S4605">
        <v>-2.08</v>
      </c>
      <c r="T4605">
        <v>-2.08</v>
      </c>
      <c r="U4605">
        <v>407.24</v>
      </c>
      <c r="V4605">
        <v>89.6</v>
      </c>
      <c r="W4605">
        <v>2.65</v>
      </c>
      <c r="X4605">
        <v>11.06</v>
      </c>
      <c r="Y4605">
        <v>5.01</v>
      </c>
      <c r="Z4605">
        <v>2</v>
      </c>
      <c r="AA4605" t="s">
        <v>4250</v>
      </c>
      <c r="AB4605">
        <v>0</v>
      </c>
      <c r="AC4605">
        <v>4</v>
      </c>
      <c r="AD4605">
        <v>5.1625714285714288</v>
      </c>
      <c r="AF4605" t="s">
        <v>7949</v>
      </c>
      <c r="AI4605">
        <v>0</v>
      </c>
      <c r="AJ4605">
        <v>0</v>
      </c>
      <c r="AM4605" t="s">
        <v>20019</v>
      </c>
    </row>
    <row r="4606" spans="1:39" x14ac:dyDescent="0.25">
      <c r="A4606" t="s">
        <v>11028</v>
      </c>
      <c r="B4606" t="s">
        <v>4841</v>
      </c>
      <c r="C4606" t="s">
        <v>4842</v>
      </c>
      <c r="D4606">
        <v>160</v>
      </c>
      <c r="E4606" t="s">
        <v>4845</v>
      </c>
      <c r="F4606">
        <v>6.8</v>
      </c>
      <c r="K4606" t="s">
        <v>6860</v>
      </c>
      <c r="L4606" t="s">
        <v>6861</v>
      </c>
      <c r="M4606" t="s">
        <v>14980</v>
      </c>
      <c r="N4606">
        <v>9</v>
      </c>
      <c r="O4606" t="s">
        <v>15303</v>
      </c>
      <c r="P4606" t="s">
        <v>18680</v>
      </c>
      <c r="Q4606">
        <v>7</v>
      </c>
      <c r="R4606">
        <v>2</v>
      </c>
      <c r="S4606">
        <v>3.63</v>
      </c>
      <c r="T4606">
        <v>3.64</v>
      </c>
      <c r="U4606">
        <v>473.96</v>
      </c>
      <c r="V4606">
        <v>106.4</v>
      </c>
      <c r="W4606">
        <v>5.14</v>
      </c>
      <c r="X4606">
        <v>10</v>
      </c>
      <c r="Y4606">
        <v>5.17</v>
      </c>
      <c r="Z4606">
        <v>3</v>
      </c>
      <c r="AA4606" t="s">
        <v>4250</v>
      </c>
      <c r="AB4606">
        <v>1</v>
      </c>
      <c r="AC4606">
        <v>4</v>
      </c>
      <c r="AD4606">
        <v>3.0043333333333329</v>
      </c>
      <c r="AF4606" t="s">
        <v>7949</v>
      </c>
      <c r="AI4606">
        <v>0</v>
      </c>
      <c r="AJ4606">
        <v>0</v>
      </c>
      <c r="AK4606" t="s">
        <v>19857</v>
      </c>
      <c r="AL4606" t="s">
        <v>19857</v>
      </c>
      <c r="AM4606" t="s">
        <v>20019</v>
      </c>
    </row>
    <row r="4607" spans="1:39" x14ac:dyDescent="0.25">
      <c r="A4607" t="s">
        <v>11029</v>
      </c>
      <c r="B4607" t="s">
        <v>4841</v>
      </c>
      <c r="C4607" t="s">
        <v>4842</v>
      </c>
      <c r="D4607">
        <v>160</v>
      </c>
      <c r="E4607" t="s">
        <v>4845</v>
      </c>
      <c r="F4607">
        <v>6.8</v>
      </c>
      <c r="K4607" t="s">
        <v>6860</v>
      </c>
      <c r="L4607" t="s">
        <v>6861</v>
      </c>
      <c r="M4607" t="s">
        <v>6886</v>
      </c>
      <c r="N4607">
        <v>9</v>
      </c>
      <c r="O4607" t="s">
        <v>15466</v>
      </c>
      <c r="P4607" t="s">
        <v>18681</v>
      </c>
      <c r="Q4607">
        <v>7</v>
      </c>
      <c r="R4607">
        <v>2</v>
      </c>
      <c r="S4607">
        <v>2.89</v>
      </c>
      <c r="T4607">
        <v>2.89</v>
      </c>
      <c r="U4607">
        <v>438.43</v>
      </c>
      <c r="V4607">
        <v>98.83</v>
      </c>
      <c r="W4607">
        <v>3.33</v>
      </c>
      <c r="X4607">
        <v>10.3</v>
      </c>
      <c r="Y4607">
        <v>5.12</v>
      </c>
      <c r="Z4607">
        <v>2</v>
      </c>
      <c r="AA4607" t="s">
        <v>4250</v>
      </c>
      <c r="AB4607">
        <v>0</v>
      </c>
      <c r="AC4607">
        <v>5</v>
      </c>
      <c r="AD4607">
        <v>4.200452380952381</v>
      </c>
      <c r="AF4607" t="s">
        <v>7949</v>
      </c>
      <c r="AI4607">
        <v>0</v>
      </c>
      <c r="AJ4607">
        <v>0</v>
      </c>
      <c r="AK4607" t="s">
        <v>19937</v>
      </c>
      <c r="AL4607" t="s">
        <v>19937</v>
      </c>
      <c r="AM4607" t="s">
        <v>20019</v>
      </c>
    </row>
    <row r="4608" spans="1:39" x14ac:dyDescent="0.25">
      <c r="A4608" t="s">
        <v>11030</v>
      </c>
      <c r="B4608" t="s">
        <v>4841</v>
      </c>
      <c r="C4608" t="s">
        <v>4842</v>
      </c>
      <c r="D4608">
        <v>160</v>
      </c>
      <c r="E4608" t="s">
        <v>4845</v>
      </c>
      <c r="F4608">
        <v>6.8</v>
      </c>
      <c r="K4608" t="s">
        <v>6860</v>
      </c>
      <c r="L4608" t="s">
        <v>6861</v>
      </c>
      <c r="M4608" t="s">
        <v>6886</v>
      </c>
      <c r="N4608">
        <v>9</v>
      </c>
      <c r="O4608" t="s">
        <v>15466</v>
      </c>
      <c r="P4608" t="s">
        <v>18682</v>
      </c>
      <c r="Q4608">
        <v>6</v>
      </c>
      <c r="R4608">
        <v>2</v>
      </c>
      <c r="S4608">
        <v>2.74</v>
      </c>
      <c r="T4608">
        <v>2.74</v>
      </c>
      <c r="U4608">
        <v>390.42</v>
      </c>
      <c r="V4608">
        <v>89.6</v>
      </c>
      <c r="W4608">
        <v>2.86</v>
      </c>
      <c r="X4608">
        <v>10.14</v>
      </c>
      <c r="Y4608">
        <v>5.12</v>
      </c>
      <c r="Z4608">
        <v>2</v>
      </c>
      <c r="AA4608" t="s">
        <v>4250</v>
      </c>
      <c r="AB4608">
        <v>0</v>
      </c>
      <c r="AC4608">
        <v>3</v>
      </c>
      <c r="AD4608">
        <v>4.9127142857142854</v>
      </c>
      <c r="AF4608" t="s">
        <v>7949</v>
      </c>
      <c r="AI4608">
        <v>0</v>
      </c>
      <c r="AJ4608">
        <v>0</v>
      </c>
      <c r="AK4608" t="s">
        <v>19937</v>
      </c>
      <c r="AL4608" t="s">
        <v>19937</v>
      </c>
      <c r="AM4608" t="s">
        <v>20019</v>
      </c>
    </row>
    <row r="4609" spans="1:39" x14ac:dyDescent="0.25">
      <c r="A4609" t="s">
        <v>11031</v>
      </c>
      <c r="B4609" t="s">
        <v>4841</v>
      </c>
      <c r="C4609" t="s">
        <v>4842</v>
      </c>
      <c r="D4609">
        <v>160</v>
      </c>
      <c r="E4609" t="s">
        <v>4845</v>
      </c>
      <c r="F4609">
        <v>6.8</v>
      </c>
      <c r="I4609" t="s">
        <v>14103</v>
      </c>
      <c r="K4609" t="s">
        <v>6860</v>
      </c>
      <c r="L4609" t="s">
        <v>6861</v>
      </c>
      <c r="M4609" t="s">
        <v>15114</v>
      </c>
      <c r="N4609">
        <v>8</v>
      </c>
      <c r="O4609" t="s">
        <v>15486</v>
      </c>
      <c r="P4609" t="s">
        <v>18683</v>
      </c>
      <c r="Q4609">
        <v>5</v>
      </c>
      <c r="R4609">
        <v>2</v>
      </c>
      <c r="S4609">
        <v>-0.02</v>
      </c>
      <c r="T4609">
        <v>0</v>
      </c>
      <c r="U4609">
        <v>384.84</v>
      </c>
      <c r="V4609">
        <v>72.53</v>
      </c>
      <c r="W4609">
        <v>4.37</v>
      </c>
      <c r="Y4609">
        <v>6.07</v>
      </c>
      <c r="Z4609">
        <v>3</v>
      </c>
      <c r="AA4609" t="s">
        <v>4250</v>
      </c>
      <c r="AB4609">
        <v>0</v>
      </c>
      <c r="AC4609">
        <v>3</v>
      </c>
      <c r="AD4609">
        <v>5.322571428571429</v>
      </c>
      <c r="AF4609" t="s">
        <v>7949</v>
      </c>
      <c r="AI4609">
        <v>0</v>
      </c>
      <c r="AJ4609">
        <v>0</v>
      </c>
      <c r="AM4609" t="s">
        <v>20019</v>
      </c>
    </row>
    <row r="4610" spans="1:39" x14ac:dyDescent="0.25">
      <c r="A4610" t="s">
        <v>6023</v>
      </c>
      <c r="B4610" t="s">
        <v>4841</v>
      </c>
      <c r="C4610" t="s">
        <v>4842</v>
      </c>
      <c r="D4610">
        <v>161</v>
      </c>
      <c r="E4610" t="s">
        <v>4845</v>
      </c>
      <c r="F4610">
        <v>6.79</v>
      </c>
      <c r="I4610" t="s">
        <v>14104</v>
      </c>
      <c r="K4610" t="s">
        <v>6860</v>
      </c>
      <c r="L4610" t="s">
        <v>6861</v>
      </c>
      <c r="M4610" t="s">
        <v>6907</v>
      </c>
      <c r="N4610">
        <v>9</v>
      </c>
      <c r="O4610" t="s">
        <v>6972</v>
      </c>
      <c r="P4610" t="s">
        <v>7749</v>
      </c>
      <c r="Q4610">
        <v>5</v>
      </c>
      <c r="R4610">
        <v>1</v>
      </c>
      <c r="S4610">
        <v>2.72</v>
      </c>
      <c r="T4610">
        <v>2.78</v>
      </c>
      <c r="U4610">
        <v>345.4</v>
      </c>
      <c r="V4610">
        <v>69.73</v>
      </c>
      <c r="W4610">
        <v>2.83</v>
      </c>
      <c r="Y4610">
        <v>6.6</v>
      </c>
      <c r="Z4610">
        <v>2</v>
      </c>
      <c r="AA4610" t="s">
        <v>4250</v>
      </c>
      <c r="AB4610">
        <v>0</v>
      </c>
      <c r="AC4610">
        <v>1</v>
      </c>
      <c r="AD4610">
        <v>5.4733333333333327</v>
      </c>
      <c r="AF4610" t="s">
        <v>7949</v>
      </c>
      <c r="AI4610">
        <v>0</v>
      </c>
      <c r="AJ4610">
        <v>0</v>
      </c>
      <c r="AM4610" t="s">
        <v>20019</v>
      </c>
    </row>
    <row r="4611" spans="1:39" x14ac:dyDescent="0.25">
      <c r="A4611" t="s">
        <v>6023</v>
      </c>
      <c r="B4611" t="s">
        <v>4841</v>
      </c>
      <c r="C4611" t="s">
        <v>4842</v>
      </c>
      <c r="D4611">
        <v>161</v>
      </c>
      <c r="E4611" t="s">
        <v>4845</v>
      </c>
      <c r="F4611">
        <v>6.79</v>
      </c>
      <c r="I4611" t="s">
        <v>14105</v>
      </c>
      <c r="K4611" t="s">
        <v>6860</v>
      </c>
      <c r="L4611" t="s">
        <v>6861</v>
      </c>
      <c r="M4611" t="s">
        <v>6908</v>
      </c>
      <c r="N4611">
        <v>8</v>
      </c>
      <c r="O4611" t="s">
        <v>6973</v>
      </c>
      <c r="P4611" t="s">
        <v>7749</v>
      </c>
      <c r="Q4611">
        <v>5</v>
      </c>
      <c r="R4611">
        <v>1</v>
      </c>
      <c r="S4611">
        <v>2.72</v>
      </c>
      <c r="T4611">
        <v>2.78</v>
      </c>
      <c r="U4611">
        <v>345.4</v>
      </c>
      <c r="V4611">
        <v>69.73</v>
      </c>
      <c r="W4611">
        <v>2.83</v>
      </c>
      <c r="Y4611">
        <v>6.6</v>
      </c>
      <c r="Z4611">
        <v>2</v>
      </c>
      <c r="AA4611" t="s">
        <v>4250</v>
      </c>
      <c r="AB4611">
        <v>0</v>
      </c>
      <c r="AC4611">
        <v>1</v>
      </c>
      <c r="AD4611">
        <v>5.4733333333333327</v>
      </c>
      <c r="AF4611" t="s">
        <v>7949</v>
      </c>
      <c r="AI4611">
        <v>0</v>
      </c>
      <c r="AJ4611">
        <v>0</v>
      </c>
      <c r="AM4611" t="s">
        <v>20019</v>
      </c>
    </row>
    <row r="4612" spans="1:39" x14ac:dyDescent="0.25">
      <c r="A4612" t="s">
        <v>11032</v>
      </c>
      <c r="B4612" t="s">
        <v>4841</v>
      </c>
      <c r="C4612" t="s">
        <v>4842</v>
      </c>
      <c r="D4612">
        <v>161</v>
      </c>
      <c r="E4612" t="s">
        <v>4845</v>
      </c>
      <c r="F4612">
        <v>6.79</v>
      </c>
      <c r="I4612" t="s">
        <v>14106</v>
      </c>
      <c r="K4612" t="s">
        <v>6860</v>
      </c>
      <c r="L4612" t="s">
        <v>6861</v>
      </c>
      <c r="M4612" t="s">
        <v>15122</v>
      </c>
      <c r="N4612">
        <v>9</v>
      </c>
      <c r="O4612" t="s">
        <v>15567</v>
      </c>
      <c r="P4612" t="s">
        <v>18684</v>
      </c>
      <c r="Q4612">
        <v>6</v>
      </c>
      <c r="R4612">
        <v>1</v>
      </c>
      <c r="S4612">
        <v>1.84</v>
      </c>
      <c r="T4612">
        <v>1.84</v>
      </c>
      <c r="U4612">
        <v>380.39</v>
      </c>
      <c r="V4612">
        <v>73.39</v>
      </c>
      <c r="W4612">
        <v>2.93</v>
      </c>
      <c r="Y4612">
        <v>4.1500000000000004</v>
      </c>
      <c r="Z4612">
        <v>2</v>
      </c>
      <c r="AA4612" t="s">
        <v>4250</v>
      </c>
      <c r="AB4612">
        <v>0</v>
      </c>
      <c r="AC4612">
        <v>2</v>
      </c>
      <c r="AD4612">
        <v>5.6876904761904763</v>
      </c>
      <c r="AF4612" t="s">
        <v>7949</v>
      </c>
      <c r="AI4612">
        <v>0</v>
      </c>
      <c r="AJ4612">
        <v>0</v>
      </c>
      <c r="AM4612" t="s">
        <v>20019</v>
      </c>
    </row>
    <row r="4613" spans="1:39" x14ac:dyDescent="0.25">
      <c r="A4613" t="s">
        <v>11033</v>
      </c>
      <c r="B4613" t="s">
        <v>4841</v>
      </c>
      <c r="C4613" t="s">
        <v>4842</v>
      </c>
      <c r="D4613">
        <v>161</v>
      </c>
      <c r="E4613" t="s">
        <v>4845</v>
      </c>
      <c r="F4613">
        <v>6.79</v>
      </c>
      <c r="I4613" t="s">
        <v>14107</v>
      </c>
      <c r="K4613" t="s">
        <v>6860</v>
      </c>
      <c r="M4613" t="s">
        <v>14977</v>
      </c>
      <c r="N4613">
        <v>8</v>
      </c>
      <c r="O4613" t="s">
        <v>15298</v>
      </c>
      <c r="P4613" t="s">
        <v>18685</v>
      </c>
      <c r="Q4613">
        <v>4</v>
      </c>
      <c r="R4613">
        <v>1</v>
      </c>
      <c r="S4613">
        <v>0.34</v>
      </c>
      <c r="T4613">
        <v>0.35</v>
      </c>
      <c r="U4613">
        <v>313.39999999999998</v>
      </c>
      <c r="V4613">
        <v>67.92</v>
      </c>
      <c r="W4613">
        <v>1.8</v>
      </c>
      <c r="Y4613">
        <v>5.0199999999999996</v>
      </c>
      <c r="Z4613">
        <v>1</v>
      </c>
      <c r="AA4613" t="s">
        <v>4250</v>
      </c>
      <c r="AB4613">
        <v>0</v>
      </c>
      <c r="AC4613">
        <v>1</v>
      </c>
      <c r="AD4613">
        <v>5.833333333333333</v>
      </c>
      <c r="AF4613" t="s">
        <v>7949</v>
      </c>
      <c r="AI4613">
        <v>0</v>
      </c>
      <c r="AJ4613">
        <v>0</v>
      </c>
      <c r="AM4613" t="s">
        <v>20019</v>
      </c>
    </row>
    <row r="4614" spans="1:39" x14ac:dyDescent="0.25">
      <c r="A4614" t="s">
        <v>11034</v>
      </c>
      <c r="B4614" t="s">
        <v>4841</v>
      </c>
      <c r="C4614" t="s">
        <v>4842</v>
      </c>
      <c r="D4614">
        <v>161</v>
      </c>
      <c r="E4614" t="s">
        <v>4845</v>
      </c>
      <c r="F4614">
        <v>6.79</v>
      </c>
      <c r="I4614" t="s">
        <v>14108</v>
      </c>
      <c r="K4614" t="s">
        <v>6860</v>
      </c>
      <c r="M4614" t="s">
        <v>14989</v>
      </c>
      <c r="N4614">
        <v>8</v>
      </c>
      <c r="O4614" t="s">
        <v>15313</v>
      </c>
      <c r="P4614" t="s">
        <v>18686</v>
      </c>
      <c r="Q4614">
        <v>10</v>
      </c>
      <c r="R4614">
        <v>2</v>
      </c>
      <c r="S4614">
        <v>4.9800000000000004</v>
      </c>
      <c r="T4614">
        <v>4.9800000000000004</v>
      </c>
      <c r="U4614">
        <v>484.55</v>
      </c>
      <c r="V4614">
        <v>124.61</v>
      </c>
      <c r="W4614">
        <v>2.9</v>
      </c>
      <c r="X4614">
        <v>10.07</v>
      </c>
      <c r="Y4614">
        <v>3.73</v>
      </c>
      <c r="Z4614">
        <v>2</v>
      </c>
      <c r="AA4614" t="s">
        <v>4250</v>
      </c>
      <c r="AB4614">
        <v>0</v>
      </c>
      <c r="AC4614">
        <v>6</v>
      </c>
      <c r="AD4614">
        <v>1.6203571428571431</v>
      </c>
      <c r="AF4614" t="s">
        <v>7949</v>
      </c>
      <c r="AI4614">
        <v>0</v>
      </c>
      <c r="AJ4614">
        <v>0</v>
      </c>
      <c r="AM4614" t="s">
        <v>20019</v>
      </c>
    </row>
    <row r="4615" spans="1:39" x14ac:dyDescent="0.25">
      <c r="A4615" t="s">
        <v>11035</v>
      </c>
      <c r="B4615" t="s">
        <v>4841</v>
      </c>
      <c r="C4615" t="s">
        <v>4842</v>
      </c>
      <c r="D4615">
        <v>161</v>
      </c>
      <c r="E4615" t="s">
        <v>4845</v>
      </c>
      <c r="F4615">
        <v>6.79</v>
      </c>
      <c r="I4615" t="s">
        <v>14109</v>
      </c>
      <c r="K4615" t="s">
        <v>6860</v>
      </c>
      <c r="M4615" t="s">
        <v>14989</v>
      </c>
      <c r="N4615">
        <v>8</v>
      </c>
      <c r="O4615" t="s">
        <v>15313</v>
      </c>
      <c r="P4615" t="s">
        <v>18687</v>
      </c>
      <c r="Q4615">
        <v>10</v>
      </c>
      <c r="R4615">
        <v>2</v>
      </c>
      <c r="S4615">
        <v>4.87</v>
      </c>
      <c r="T4615">
        <v>4.87</v>
      </c>
      <c r="U4615">
        <v>460.59</v>
      </c>
      <c r="V4615">
        <v>124.61</v>
      </c>
      <c r="W4615">
        <v>2.66</v>
      </c>
      <c r="X4615">
        <v>10.210000000000001</v>
      </c>
      <c r="Y4615">
        <v>3.73</v>
      </c>
      <c r="Z4615">
        <v>2</v>
      </c>
      <c r="AA4615" t="s">
        <v>4250</v>
      </c>
      <c r="AB4615">
        <v>0</v>
      </c>
      <c r="AC4615">
        <v>6</v>
      </c>
      <c r="AD4615">
        <v>1.8465</v>
      </c>
      <c r="AF4615" t="s">
        <v>7949</v>
      </c>
      <c r="AI4615">
        <v>0</v>
      </c>
      <c r="AJ4615">
        <v>0</v>
      </c>
      <c r="AM4615" t="s">
        <v>20019</v>
      </c>
    </row>
    <row r="4616" spans="1:39" x14ac:dyDescent="0.25">
      <c r="A4616" t="s">
        <v>9614</v>
      </c>
      <c r="B4616" t="s">
        <v>4841</v>
      </c>
      <c r="C4616" t="s">
        <v>4842</v>
      </c>
      <c r="D4616">
        <v>161</v>
      </c>
      <c r="E4616" t="s">
        <v>4845</v>
      </c>
      <c r="F4616">
        <v>6.79</v>
      </c>
      <c r="I4616" t="s">
        <v>14110</v>
      </c>
      <c r="K4616" t="s">
        <v>6860</v>
      </c>
      <c r="L4616" t="s">
        <v>6861</v>
      </c>
      <c r="M4616" t="s">
        <v>15069</v>
      </c>
      <c r="N4616">
        <v>8</v>
      </c>
      <c r="O4616" t="s">
        <v>15422</v>
      </c>
      <c r="P4616" t="s">
        <v>17266</v>
      </c>
      <c r="Q4616">
        <v>5</v>
      </c>
      <c r="R4616">
        <v>1</v>
      </c>
      <c r="S4616">
        <v>3.52</v>
      </c>
      <c r="T4616">
        <v>3.52</v>
      </c>
      <c r="U4616">
        <v>404.48</v>
      </c>
      <c r="V4616">
        <v>56.84</v>
      </c>
      <c r="W4616">
        <v>4.1500000000000004</v>
      </c>
      <c r="Y4616">
        <v>4.43</v>
      </c>
      <c r="Z4616">
        <v>2</v>
      </c>
      <c r="AA4616" t="s">
        <v>4250</v>
      </c>
      <c r="AB4616">
        <v>0</v>
      </c>
      <c r="AC4616">
        <v>4</v>
      </c>
      <c r="AD4616">
        <v>4.4956190476190478</v>
      </c>
      <c r="AF4616" t="s">
        <v>7949</v>
      </c>
      <c r="AI4616">
        <v>0</v>
      </c>
      <c r="AJ4616">
        <v>0</v>
      </c>
      <c r="AM4616" t="s">
        <v>20019</v>
      </c>
    </row>
    <row r="4617" spans="1:39" x14ac:dyDescent="0.25">
      <c r="A4617" t="s">
        <v>11036</v>
      </c>
      <c r="B4617" t="s">
        <v>4841</v>
      </c>
      <c r="C4617" t="s">
        <v>4842</v>
      </c>
      <c r="D4617">
        <v>161.1</v>
      </c>
      <c r="E4617" t="s">
        <v>4845</v>
      </c>
      <c r="F4617">
        <v>6.79</v>
      </c>
      <c r="I4617" t="s">
        <v>14111</v>
      </c>
      <c r="K4617" t="s">
        <v>6860</v>
      </c>
      <c r="L4617" t="s">
        <v>6861</v>
      </c>
      <c r="M4617" t="s">
        <v>15021</v>
      </c>
      <c r="N4617">
        <v>9</v>
      </c>
      <c r="O4617" t="s">
        <v>15359</v>
      </c>
      <c r="P4617" t="s">
        <v>18688</v>
      </c>
      <c r="Q4617">
        <v>5</v>
      </c>
      <c r="R4617">
        <v>1</v>
      </c>
      <c r="S4617">
        <v>4.05</v>
      </c>
      <c r="T4617">
        <v>5.83</v>
      </c>
      <c r="U4617">
        <v>398.51</v>
      </c>
      <c r="V4617">
        <v>74.64</v>
      </c>
      <c r="W4617">
        <v>4.63</v>
      </c>
      <c r="Y4617">
        <v>9.57</v>
      </c>
      <c r="Z4617">
        <v>2</v>
      </c>
      <c r="AA4617" t="s">
        <v>4250</v>
      </c>
      <c r="AB4617">
        <v>0</v>
      </c>
      <c r="AC4617">
        <v>1</v>
      </c>
      <c r="AD4617">
        <v>2.7732619047619051</v>
      </c>
      <c r="AF4617" t="s">
        <v>7952</v>
      </c>
      <c r="AI4617">
        <v>0</v>
      </c>
      <c r="AJ4617">
        <v>0</v>
      </c>
      <c r="AM4617" t="s">
        <v>20019</v>
      </c>
    </row>
    <row r="4618" spans="1:39" x14ac:dyDescent="0.25">
      <c r="A4618" t="s">
        <v>11036</v>
      </c>
      <c r="B4618" t="s">
        <v>4841</v>
      </c>
      <c r="C4618" t="s">
        <v>4842</v>
      </c>
      <c r="D4618">
        <v>161.1</v>
      </c>
      <c r="E4618" t="s">
        <v>4845</v>
      </c>
      <c r="F4618">
        <v>6.79</v>
      </c>
      <c r="I4618" t="s">
        <v>14112</v>
      </c>
      <c r="K4618" t="s">
        <v>6860</v>
      </c>
      <c r="M4618" t="s">
        <v>14977</v>
      </c>
      <c r="N4618">
        <v>8</v>
      </c>
      <c r="O4618" t="s">
        <v>15298</v>
      </c>
      <c r="P4618" t="s">
        <v>18688</v>
      </c>
      <c r="Q4618">
        <v>5</v>
      </c>
      <c r="R4618">
        <v>1</v>
      </c>
      <c r="S4618">
        <v>4.05</v>
      </c>
      <c r="T4618">
        <v>5.83</v>
      </c>
      <c r="U4618">
        <v>398.51</v>
      </c>
      <c r="V4618">
        <v>74.64</v>
      </c>
      <c r="W4618">
        <v>4.63</v>
      </c>
      <c r="Y4618">
        <v>9.57</v>
      </c>
      <c r="Z4618">
        <v>2</v>
      </c>
      <c r="AA4618" t="s">
        <v>4250</v>
      </c>
      <c r="AB4618">
        <v>0</v>
      </c>
      <c r="AC4618">
        <v>1</v>
      </c>
      <c r="AD4618">
        <v>2.7732619047619051</v>
      </c>
      <c r="AF4618" t="s">
        <v>7952</v>
      </c>
      <c r="AI4618">
        <v>0</v>
      </c>
      <c r="AJ4618">
        <v>0</v>
      </c>
      <c r="AM4618" t="s">
        <v>20019</v>
      </c>
    </row>
    <row r="4619" spans="1:39" x14ac:dyDescent="0.25">
      <c r="A4619" t="s">
        <v>11037</v>
      </c>
      <c r="B4619" t="s">
        <v>4841</v>
      </c>
      <c r="C4619" t="s">
        <v>4842</v>
      </c>
      <c r="D4619">
        <v>161.30000000000001</v>
      </c>
      <c r="E4619" t="s">
        <v>4845</v>
      </c>
      <c r="F4619">
        <v>6.79</v>
      </c>
      <c r="I4619" t="s">
        <v>14113</v>
      </c>
      <c r="K4619" t="s">
        <v>6860</v>
      </c>
      <c r="M4619" t="s">
        <v>15002</v>
      </c>
      <c r="N4619">
        <v>8</v>
      </c>
      <c r="O4619" t="s">
        <v>15332</v>
      </c>
      <c r="P4619" t="s">
        <v>18689</v>
      </c>
      <c r="Q4619">
        <v>5</v>
      </c>
      <c r="R4619">
        <v>1</v>
      </c>
      <c r="S4619">
        <v>1.25</v>
      </c>
      <c r="T4619">
        <v>1.27</v>
      </c>
      <c r="U4619">
        <v>397.4</v>
      </c>
      <c r="V4619">
        <v>77.150000000000006</v>
      </c>
      <c r="W4619">
        <v>2.7</v>
      </c>
      <c r="Y4619">
        <v>6.15</v>
      </c>
      <c r="Z4619">
        <v>1</v>
      </c>
      <c r="AA4619" t="s">
        <v>4250</v>
      </c>
      <c r="AB4619">
        <v>0</v>
      </c>
      <c r="AC4619">
        <v>2</v>
      </c>
      <c r="AD4619">
        <v>5.5661904761904761</v>
      </c>
      <c r="AF4619" t="s">
        <v>7949</v>
      </c>
      <c r="AI4619">
        <v>0</v>
      </c>
      <c r="AJ4619">
        <v>0</v>
      </c>
      <c r="AM4619" t="s">
        <v>20019</v>
      </c>
    </row>
    <row r="4620" spans="1:39" x14ac:dyDescent="0.25">
      <c r="A4620" t="s">
        <v>11038</v>
      </c>
      <c r="B4620" t="s">
        <v>4841</v>
      </c>
      <c r="C4620" t="s">
        <v>4842</v>
      </c>
      <c r="D4620">
        <v>162</v>
      </c>
      <c r="E4620" t="s">
        <v>4845</v>
      </c>
      <c r="F4620">
        <v>6.79</v>
      </c>
      <c r="I4620" t="s">
        <v>14114</v>
      </c>
      <c r="K4620" t="s">
        <v>6860</v>
      </c>
      <c r="L4620" t="s">
        <v>6861</v>
      </c>
      <c r="M4620" t="s">
        <v>14972</v>
      </c>
      <c r="N4620">
        <v>8</v>
      </c>
      <c r="O4620" t="s">
        <v>15293</v>
      </c>
      <c r="P4620" t="s">
        <v>18690</v>
      </c>
      <c r="Q4620">
        <v>6</v>
      </c>
      <c r="R4620">
        <v>2</v>
      </c>
      <c r="S4620">
        <v>2.94</v>
      </c>
      <c r="T4620">
        <v>2.94</v>
      </c>
      <c r="U4620">
        <v>416.35</v>
      </c>
      <c r="V4620">
        <v>81.760000000000005</v>
      </c>
      <c r="W4620">
        <v>3.99</v>
      </c>
      <c r="Y4620">
        <v>5.14</v>
      </c>
      <c r="Z4620">
        <v>2</v>
      </c>
      <c r="AA4620" t="s">
        <v>4250</v>
      </c>
      <c r="AB4620">
        <v>0</v>
      </c>
      <c r="AC4620">
        <v>4</v>
      </c>
      <c r="AD4620">
        <v>4.6275000000000004</v>
      </c>
      <c r="AF4620" t="s">
        <v>7949</v>
      </c>
      <c r="AI4620">
        <v>0</v>
      </c>
      <c r="AJ4620">
        <v>0</v>
      </c>
      <c r="AM4620" t="s">
        <v>20019</v>
      </c>
    </row>
    <row r="4621" spans="1:39" x14ac:dyDescent="0.25">
      <c r="A4621" t="s">
        <v>9770</v>
      </c>
      <c r="B4621" t="s">
        <v>4841</v>
      </c>
      <c r="C4621" t="s">
        <v>4842</v>
      </c>
      <c r="D4621">
        <v>162</v>
      </c>
      <c r="E4621" t="s">
        <v>4845</v>
      </c>
      <c r="F4621">
        <v>6.79</v>
      </c>
      <c r="K4621" t="s">
        <v>6860</v>
      </c>
      <c r="L4621" t="s">
        <v>6861</v>
      </c>
      <c r="M4621" t="s">
        <v>15101</v>
      </c>
      <c r="N4621">
        <v>9</v>
      </c>
      <c r="O4621" t="s">
        <v>15465</v>
      </c>
      <c r="P4621" t="s">
        <v>17422</v>
      </c>
      <c r="Q4621">
        <v>8</v>
      </c>
      <c r="R4621">
        <v>3</v>
      </c>
      <c r="S4621">
        <v>3.91</v>
      </c>
      <c r="T4621">
        <v>4.97</v>
      </c>
      <c r="U4621">
        <v>706.81</v>
      </c>
      <c r="V4621">
        <v>129.56</v>
      </c>
      <c r="W4621">
        <v>5.49</v>
      </c>
      <c r="X4621">
        <v>13.49</v>
      </c>
      <c r="Y4621">
        <v>8.3800000000000008</v>
      </c>
      <c r="Z4621">
        <v>4</v>
      </c>
      <c r="AA4621" t="s">
        <v>4250</v>
      </c>
      <c r="AB4621">
        <v>2</v>
      </c>
      <c r="AC4621">
        <v>17</v>
      </c>
      <c r="AD4621">
        <v>1.036666666666666</v>
      </c>
      <c r="AF4621" t="s">
        <v>7949</v>
      </c>
      <c r="AI4621">
        <v>0</v>
      </c>
      <c r="AJ4621">
        <v>0</v>
      </c>
      <c r="AK4621" t="s">
        <v>19864</v>
      </c>
      <c r="AL4621" t="s">
        <v>19864</v>
      </c>
      <c r="AM4621" t="s">
        <v>20019</v>
      </c>
    </row>
    <row r="4622" spans="1:39" x14ac:dyDescent="0.25">
      <c r="A4622" t="s">
        <v>11039</v>
      </c>
      <c r="B4622" t="s">
        <v>4841</v>
      </c>
      <c r="C4622" t="s">
        <v>4842</v>
      </c>
      <c r="D4622">
        <v>162</v>
      </c>
      <c r="E4622" t="s">
        <v>4845</v>
      </c>
      <c r="F4622">
        <v>6.79</v>
      </c>
      <c r="I4622" t="s">
        <v>14115</v>
      </c>
      <c r="K4622" t="s">
        <v>6860</v>
      </c>
      <c r="L4622" t="s">
        <v>6861</v>
      </c>
      <c r="M4622" t="s">
        <v>15122</v>
      </c>
      <c r="N4622">
        <v>9</v>
      </c>
      <c r="O4622" t="s">
        <v>15515</v>
      </c>
      <c r="P4622" t="s">
        <v>18691</v>
      </c>
      <c r="Q4622">
        <v>6</v>
      </c>
      <c r="R4622">
        <v>1</v>
      </c>
      <c r="S4622">
        <v>1.66</v>
      </c>
      <c r="T4622">
        <v>1.66</v>
      </c>
      <c r="U4622">
        <v>382.41</v>
      </c>
      <c r="V4622">
        <v>65.430000000000007</v>
      </c>
      <c r="W4622">
        <v>2.87</v>
      </c>
      <c r="Y4622">
        <v>4.0599999999999996</v>
      </c>
      <c r="Z4622">
        <v>2</v>
      </c>
      <c r="AA4622" t="s">
        <v>4250</v>
      </c>
      <c r="AB4622">
        <v>0</v>
      </c>
      <c r="AC4622">
        <v>2</v>
      </c>
      <c r="AD4622">
        <v>5.6732619047619046</v>
      </c>
      <c r="AF4622" t="s">
        <v>7949</v>
      </c>
      <c r="AI4622">
        <v>0</v>
      </c>
      <c r="AJ4622">
        <v>0</v>
      </c>
      <c r="AM4622" t="s">
        <v>20019</v>
      </c>
    </row>
    <row r="4623" spans="1:39" x14ac:dyDescent="0.25">
      <c r="A4623" t="s">
        <v>11040</v>
      </c>
      <c r="B4623" t="s">
        <v>4841</v>
      </c>
      <c r="C4623" t="s">
        <v>4842</v>
      </c>
      <c r="D4623">
        <v>163</v>
      </c>
      <c r="E4623" t="s">
        <v>4845</v>
      </c>
      <c r="F4623">
        <v>6.79</v>
      </c>
      <c r="I4623" t="s">
        <v>14116</v>
      </c>
      <c r="K4623" t="s">
        <v>6860</v>
      </c>
      <c r="L4623" t="s">
        <v>6861</v>
      </c>
      <c r="M4623" t="s">
        <v>14972</v>
      </c>
      <c r="N4623">
        <v>8</v>
      </c>
      <c r="O4623" t="s">
        <v>15293</v>
      </c>
      <c r="P4623" t="s">
        <v>18692</v>
      </c>
      <c r="Q4623">
        <v>7</v>
      </c>
      <c r="R4623">
        <v>2</v>
      </c>
      <c r="S4623">
        <v>2.67</v>
      </c>
      <c r="T4623">
        <v>2.67</v>
      </c>
      <c r="U4623">
        <v>467.4</v>
      </c>
      <c r="V4623">
        <v>94.65</v>
      </c>
      <c r="W4623">
        <v>4.3499999999999996</v>
      </c>
      <c r="Y4623">
        <v>5</v>
      </c>
      <c r="Z4623">
        <v>3</v>
      </c>
      <c r="AA4623" t="s">
        <v>4250</v>
      </c>
      <c r="AB4623">
        <v>0</v>
      </c>
      <c r="AC4623">
        <v>5</v>
      </c>
      <c r="AD4623">
        <v>4.2428571428571429</v>
      </c>
      <c r="AF4623" t="s">
        <v>7949</v>
      </c>
      <c r="AI4623">
        <v>0</v>
      </c>
      <c r="AJ4623">
        <v>0</v>
      </c>
      <c r="AM4623" t="s">
        <v>20019</v>
      </c>
    </row>
    <row r="4624" spans="1:39" x14ac:dyDescent="0.25">
      <c r="A4624" t="s">
        <v>9499</v>
      </c>
      <c r="B4624" t="s">
        <v>4841</v>
      </c>
      <c r="C4624" t="s">
        <v>4842</v>
      </c>
      <c r="D4624">
        <v>163</v>
      </c>
      <c r="E4624" t="s">
        <v>4845</v>
      </c>
      <c r="F4624">
        <v>6.79</v>
      </c>
      <c r="K4624" t="s">
        <v>6860</v>
      </c>
      <c r="L4624" t="s">
        <v>6861</v>
      </c>
      <c r="M4624" t="s">
        <v>15044</v>
      </c>
      <c r="N4624">
        <v>9</v>
      </c>
      <c r="O4624" t="s">
        <v>15392</v>
      </c>
      <c r="P4624" t="s">
        <v>17151</v>
      </c>
      <c r="Q4624">
        <v>6</v>
      </c>
      <c r="R4624">
        <v>2</v>
      </c>
      <c r="S4624">
        <v>2.4</v>
      </c>
      <c r="T4624">
        <v>2.57</v>
      </c>
      <c r="U4624">
        <v>541.65</v>
      </c>
      <c r="V4624">
        <v>118.8</v>
      </c>
      <c r="W4624">
        <v>3.72</v>
      </c>
      <c r="X4624">
        <v>13.92</v>
      </c>
      <c r="Y4624">
        <v>7.09</v>
      </c>
      <c r="Z4624">
        <v>3</v>
      </c>
      <c r="AA4624" t="s">
        <v>4250</v>
      </c>
      <c r="AB4624">
        <v>1</v>
      </c>
      <c r="AC4624">
        <v>10</v>
      </c>
      <c r="AD4624">
        <v>3.34</v>
      </c>
      <c r="AF4624" t="s">
        <v>7949</v>
      </c>
      <c r="AI4624">
        <v>0</v>
      </c>
      <c r="AJ4624">
        <v>0</v>
      </c>
      <c r="AK4624" t="s">
        <v>19905</v>
      </c>
      <c r="AL4624" t="s">
        <v>19905</v>
      </c>
      <c r="AM4624" t="s">
        <v>20019</v>
      </c>
    </row>
    <row r="4625" spans="1:39" x14ac:dyDescent="0.25">
      <c r="A4625" t="s">
        <v>11041</v>
      </c>
      <c r="B4625" t="s">
        <v>4841</v>
      </c>
      <c r="C4625" t="s">
        <v>4842</v>
      </c>
      <c r="D4625">
        <v>163</v>
      </c>
      <c r="E4625" t="s">
        <v>4845</v>
      </c>
      <c r="F4625">
        <v>6.79</v>
      </c>
      <c r="K4625" t="s">
        <v>6860</v>
      </c>
      <c r="L4625" t="s">
        <v>6861</v>
      </c>
      <c r="M4625" t="s">
        <v>15142</v>
      </c>
      <c r="N4625">
        <v>9</v>
      </c>
      <c r="O4625" t="s">
        <v>15518</v>
      </c>
      <c r="P4625" t="s">
        <v>18693</v>
      </c>
      <c r="Q4625">
        <v>10</v>
      </c>
      <c r="R4625">
        <v>10</v>
      </c>
      <c r="S4625">
        <v>-2.63</v>
      </c>
      <c r="T4625">
        <v>1.57</v>
      </c>
      <c r="U4625">
        <v>746.79</v>
      </c>
      <c r="V4625">
        <v>294.77</v>
      </c>
      <c r="W4625">
        <v>-1.86</v>
      </c>
      <c r="X4625">
        <v>3.01</v>
      </c>
      <c r="Y4625">
        <v>6.65</v>
      </c>
      <c r="Z4625">
        <v>2</v>
      </c>
      <c r="AA4625" t="s">
        <v>4250</v>
      </c>
      <c r="AB4625">
        <v>2</v>
      </c>
      <c r="AC4625">
        <v>18</v>
      </c>
      <c r="AD4625">
        <v>3</v>
      </c>
      <c r="AF4625" t="s">
        <v>7951</v>
      </c>
      <c r="AI4625">
        <v>0</v>
      </c>
      <c r="AJ4625">
        <v>0</v>
      </c>
      <c r="AK4625" t="s">
        <v>19953</v>
      </c>
      <c r="AL4625" t="s">
        <v>19953</v>
      </c>
      <c r="AM4625" t="s">
        <v>20019</v>
      </c>
    </row>
    <row r="4626" spans="1:39" x14ac:dyDescent="0.25">
      <c r="A4626" t="s">
        <v>11042</v>
      </c>
      <c r="B4626" t="s">
        <v>4841</v>
      </c>
      <c r="C4626" t="s">
        <v>4842</v>
      </c>
      <c r="D4626">
        <v>163</v>
      </c>
      <c r="E4626" t="s">
        <v>4845</v>
      </c>
      <c r="F4626">
        <v>6.79</v>
      </c>
      <c r="I4626" t="s">
        <v>14117</v>
      </c>
      <c r="K4626" t="s">
        <v>6860</v>
      </c>
      <c r="L4626" t="s">
        <v>6861</v>
      </c>
      <c r="M4626" t="s">
        <v>15145</v>
      </c>
      <c r="N4626">
        <v>9</v>
      </c>
      <c r="O4626" t="s">
        <v>15521</v>
      </c>
      <c r="P4626" t="s">
        <v>18694</v>
      </c>
      <c r="Q4626">
        <v>6</v>
      </c>
      <c r="R4626">
        <v>2</v>
      </c>
      <c r="S4626">
        <v>4.74</v>
      </c>
      <c r="T4626">
        <v>4.76</v>
      </c>
      <c r="U4626">
        <v>416.96</v>
      </c>
      <c r="V4626">
        <v>80.37</v>
      </c>
      <c r="W4626">
        <v>4.87</v>
      </c>
      <c r="X4626">
        <v>9.59</v>
      </c>
      <c r="Y4626">
        <v>5.82</v>
      </c>
      <c r="Z4626">
        <v>3</v>
      </c>
      <c r="AA4626" t="s">
        <v>4250</v>
      </c>
      <c r="AB4626">
        <v>0</v>
      </c>
      <c r="AC4626">
        <v>3</v>
      </c>
      <c r="AD4626">
        <v>3.213142857142858</v>
      </c>
      <c r="AF4626" t="s">
        <v>7949</v>
      </c>
      <c r="AI4626">
        <v>0</v>
      </c>
      <c r="AJ4626">
        <v>0</v>
      </c>
      <c r="AM4626" t="s">
        <v>20019</v>
      </c>
    </row>
    <row r="4627" spans="1:39" x14ac:dyDescent="0.25">
      <c r="A4627" t="s">
        <v>11042</v>
      </c>
      <c r="B4627" t="s">
        <v>4841</v>
      </c>
      <c r="C4627" t="s">
        <v>4842</v>
      </c>
      <c r="D4627">
        <v>163</v>
      </c>
      <c r="E4627" t="s">
        <v>4845</v>
      </c>
      <c r="F4627">
        <v>6.79</v>
      </c>
      <c r="I4627" t="s">
        <v>14118</v>
      </c>
      <c r="K4627" t="s">
        <v>6860</v>
      </c>
      <c r="L4627" t="s">
        <v>6861</v>
      </c>
      <c r="M4627" t="s">
        <v>15146</v>
      </c>
      <c r="N4627">
        <v>9</v>
      </c>
      <c r="O4627" t="s">
        <v>15522</v>
      </c>
      <c r="P4627" t="s">
        <v>18694</v>
      </c>
      <c r="Q4627">
        <v>6</v>
      </c>
      <c r="R4627">
        <v>2</v>
      </c>
      <c r="S4627">
        <v>4.74</v>
      </c>
      <c r="T4627">
        <v>4.76</v>
      </c>
      <c r="U4627">
        <v>416.96</v>
      </c>
      <c r="V4627">
        <v>80.37</v>
      </c>
      <c r="W4627">
        <v>4.87</v>
      </c>
      <c r="X4627">
        <v>9.59</v>
      </c>
      <c r="Y4627">
        <v>5.82</v>
      </c>
      <c r="Z4627">
        <v>3</v>
      </c>
      <c r="AA4627" t="s">
        <v>4250</v>
      </c>
      <c r="AB4627">
        <v>0</v>
      </c>
      <c r="AC4627">
        <v>3</v>
      </c>
      <c r="AD4627">
        <v>3.213142857142858</v>
      </c>
      <c r="AF4627" t="s">
        <v>7949</v>
      </c>
      <c r="AI4627">
        <v>0</v>
      </c>
      <c r="AJ4627">
        <v>0</v>
      </c>
      <c r="AM4627" t="s">
        <v>20019</v>
      </c>
    </row>
    <row r="4628" spans="1:39" x14ac:dyDescent="0.25">
      <c r="A4628" t="s">
        <v>11043</v>
      </c>
      <c r="B4628" t="s">
        <v>4841</v>
      </c>
      <c r="C4628" t="s">
        <v>4842</v>
      </c>
      <c r="D4628">
        <v>163</v>
      </c>
      <c r="E4628" t="s">
        <v>4845</v>
      </c>
      <c r="F4628">
        <v>6.79</v>
      </c>
      <c r="I4628" t="s">
        <v>14119</v>
      </c>
      <c r="K4628" t="s">
        <v>6860</v>
      </c>
      <c r="L4628" t="s">
        <v>6861</v>
      </c>
      <c r="M4628" t="s">
        <v>15000</v>
      </c>
      <c r="N4628">
        <v>9</v>
      </c>
      <c r="O4628" t="s">
        <v>15330</v>
      </c>
      <c r="P4628" t="s">
        <v>18695</v>
      </c>
      <c r="Q4628">
        <v>4</v>
      </c>
      <c r="R4628">
        <v>1</v>
      </c>
      <c r="S4628">
        <v>4.67</v>
      </c>
      <c r="T4628">
        <v>4.8</v>
      </c>
      <c r="U4628">
        <v>376.3</v>
      </c>
      <c r="V4628">
        <v>59.97</v>
      </c>
      <c r="W4628">
        <v>3.57</v>
      </c>
      <c r="Y4628">
        <v>6.95</v>
      </c>
      <c r="Z4628">
        <v>1</v>
      </c>
      <c r="AA4628" t="s">
        <v>4250</v>
      </c>
      <c r="AB4628">
        <v>0</v>
      </c>
      <c r="AC4628">
        <v>1</v>
      </c>
      <c r="AD4628">
        <v>3.816904761904762</v>
      </c>
      <c r="AF4628" t="s">
        <v>7949</v>
      </c>
      <c r="AI4628">
        <v>0</v>
      </c>
      <c r="AJ4628">
        <v>0</v>
      </c>
      <c r="AM4628" t="s">
        <v>20019</v>
      </c>
    </row>
    <row r="4629" spans="1:39" x14ac:dyDescent="0.25">
      <c r="A4629" t="s">
        <v>9997</v>
      </c>
      <c r="B4629" t="s">
        <v>4841</v>
      </c>
      <c r="C4629" t="s">
        <v>4842</v>
      </c>
      <c r="D4629">
        <v>164</v>
      </c>
      <c r="E4629" t="s">
        <v>4845</v>
      </c>
      <c r="F4629">
        <v>6.79</v>
      </c>
      <c r="K4629" t="s">
        <v>6860</v>
      </c>
      <c r="L4629" t="s">
        <v>6861</v>
      </c>
      <c r="M4629" t="s">
        <v>15101</v>
      </c>
      <c r="N4629">
        <v>9</v>
      </c>
      <c r="O4629" t="s">
        <v>15465</v>
      </c>
      <c r="P4629" t="s">
        <v>17649</v>
      </c>
      <c r="Q4629">
        <v>6</v>
      </c>
      <c r="R4629">
        <v>5</v>
      </c>
      <c r="S4629">
        <v>2.2000000000000002</v>
      </c>
      <c r="T4629">
        <v>3.29</v>
      </c>
      <c r="U4629">
        <v>649.71</v>
      </c>
      <c r="V4629">
        <v>119.92</v>
      </c>
      <c r="W4629">
        <v>5.15</v>
      </c>
      <c r="X4629">
        <v>13.71</v>
      </c>
      <c r="Y4629">
        <v>8.43</v>
      </c>
      <c r="Z4629">
        <v>4</v>
      </c>
      <c r="AA4629" t="s">
        <v>4250</v>
      </c>
      <c r="AB4629">
        <v>2</v>
      </c>
      <c r="AC4629">
        <v>14</v>
      </c>
      <c r="AD4629">
        <v>2.542666666666666</v>
      </c>
      <c r="AF4629" t="s">
        <v>7949</v>
      </c>
      <c r="AI4629">
        <v>0</v>
      </c>
      <c r="AJ4629">
        <v>0</v>
      </c>
      <c r="AK4629" t="s">
        <v>19864</v>
      </c>
      <c r="AL4629" t="s">
        <v>19864</v>
      </c>
      <c r="AM4629" t="s">
        <v>20019</v>
      </c>
    </row>
    <row r="4630" spans="1:39" x14ac:dyDescent="0.25">
      <c r="A4630" t="s">
        <v>11044</v>
      </c>
      <c r="B4630" t="s">
        <v>4841</v>
      </c>
      <c r="C4630" t="s">
        <v>4842</v>
      </c>
      <c r="D4630">
        <v>164.5</v>
      </c>
      <c r="E4630" t="s">
        <v>4845</v>
      </c>
      <c r="F4630">
        <v>6.78</v>
      </c>
      <c r="K4630" t="s">
        <v>6860</v>
      </c>
      <c r="L4630" t="s">
        <v>6861</v>
      </c>
      <c r="M4630" t="s">
        <v>6869</v>
      </c>
      <c r="N4630">
        <v>9</v>
      </c>
      <c r="O4630" t="s">
        <v>6926</v>
      </c>
      <c r="P4630" t="s">
        <v>18696</v>
      </c>
      <c r="Q4630">
        <v>12</v>
      </c>
      <c r="R4630">
        <v>12</v>
      </c>
      <c r="S4630">
        <v>-5.45</v>
      </c>
      <c r="T4630">
        <v>-0.94</v>
      </c>
      <c r="U4630">
        <v>921.06</v>
      </c>
      <c r="V4630">
        <v>375.84</v>
      </c>
      <c r="W4630">
        <v>-1.1000000000000001</v>
      </c>
      <c r="X4630">
        <v>3.48</v>
      </c>
      <c r="Y4630">
        <v>8.7200000000000006</v>
      </c>
      <c r="Z4630">
        <v>1</v>
      </c>
      <c r="AA4630" t="s">
        <v>4250</v>
      </c>
      <c r="AB4630">
        <v>3</v>
      </c>
      <c r="AC4630">
        <v>30</v>
      </c>
      <c r="AD4630">
        <v>2.64</v>
      </c>
      <c r="AF4630" t="s">
        <v>7950</v>
      </c>
      <c r="AI4630">
        <v>0</v>
      </c>
      <c r="AJ4630">
        <v>0</v>
      </c>
      <c r="AK4630" t="s">
        <v>7962</v>
      </c>
      <c r="AL4630" t="s">
        <v>7962</v>
      </c>
      <c r="AM4630" t="s">
        <v>20019</v>
      </c>
    </row>
    <row r="4631" spans="1:39" x14ac:dyDescent="0.25">
      <c r="A4631" t="s">
        <v>8567</v>
      </c>
      <c r="B4631" t="s">
        <v>4841</v>
      </c>
      <c r="C4631" t="s">
        <v>4842</v>
      </c>
      <c r="D4631">
        <v>165</v>
      </c>
      <c r="E4631" t="s">
        <v>4845</v>
      </c>
      <c r="F4631">
        <v>6.78</v>
      </c>
      <c r="K4631" t="s">
        <v>6860</v>
      </c>
      <c r="L4631" t="s">
        <v>6861</v>
      </c>
      <c r="M4631" t="s">
        <v>15132</v>
      </c>
      <c r="N4631">
        <v>9</v>
      </c>
      <c r="O4631" t="s">
        <v>15506</v>
      </c>
      <c r="P4631" t="s">
        <v>16220</v>
      </c>
      <c r="Q4631">
        <v>5</v>
      </c>
      <c r="R4631">
        <v>3</v>
      </c>
      <c r="S4631">
        <v>4.7300000000000004</v>
      </c>
      <c r="T4631">
        <v>6.46</v>
      </c>
      <c r="U4631">
        <v>593.72</v>
      </c>
      <c r="V4631">
        <v>90.9</v>
      </c>
      <c r="W4631">
        <v>5.05</v>
      </c>
      <c r="X4631">
        <v>13.84</v>
      </c>
      <c r="Y4631">
        <v>9.02</v>
      </c>
      <c r="Z4631">
        <v>3</v>
      </c>
      <c r="AA4631" t="s">
        <v>4250</v>
      </c>
      <c r="AB4631">
        <v>2</v>
      </c>
      <c r="AC4631">
        <v>13</v>
      </c>
      <c r="AD4631">
        <v>1.6266666666666669</v>
      </c>
      <c r="AF4631" t="s">
        <v>7952</v>
      </c>
      <c r="AI4631">
        <v>0</v>
      </c>
      <c r="AJ4631">
        <v>0</v>
      </c>
      <c r="AK4631" t="s">
        <v>19855</v>
      </c>
      <c r="AL4631" t="s">
        <v>19855</v>
      </c>
      <c r="AM4631" t="s">
        <v>20019</v>
      </c>
    </row>
    <row r="4632" spans="1:39" x14ac:dyDescent="0.25">
      <c r="A4632" t="s">
        <v>8567</v>
      </c>
      <c r="B4632" t="s">
        <v>4841</v>
      </c>
      <c r="C4632" t="s">
        <v>4842</v>
      </c>
      <c r="D4632">
        <v>165</v>
      </c>
      <c r="E4632" t="s">
        <v>4845</v>
      </c>
      <c r="F4632">
        <v>6.78</v>
      </c>
      <c r="K4632" t="s">
        <v>6860</v>
      </c>
      <c r="L4632" t="s">
        <v>6861</v>
      </c>
      <c r="M4632" t="s">
        <v>15207</v>
      </c>
      <c r="N4632">
        <v>9</v>
      </c>
      <c r="O4632" t="s">
        <v>15598</v>
      </c>
      <c r="P4632" t="s">
        <v>16220</v>
      </c>
      <c r="Q4632">
        <v>5</v>
      </c>
      <c r="R4632">
        <v>3</v>
      </c>
      <c r="S4632">
        <v>4.7300000000000004</v>
      </c>
      <c r="T4632">
        <v>6.46</v>
      </c>
      <c r="U4632">
        <v>593.72</v>
      </c>
      <c r="V4632">
        <v>90.9</v>
      </c>
      <c r="W4632">
        <v>5.05</v>
      </c>
      <c r="X4632">
        <v>13.84</v>
      </c>
      <c r="Y4632">
        <v>9.02</v>
      </c>
      <c r="Z4632">
        <v>3</v>
      </c>
      <c r="AA4632" t="s">
        <v>4250</v>
      </c>
      <c r="AB4632">
        <v>2</v>
      </c>
      <c r="AC4632">
        <v>13</v>
      </c>
      <c r="AD4632">
        <v>1.6266666666666669</v>
      </c>
      <c r="AF4632" t="s">
        <v>7952</v>
      </c>
      <c r="AI4632">
        <v>0</v>
      </c>
      <c r="AJ4632">
        <v>0</v>
      </c>
      <c r="AK4632" t="s">
        <v>19890</v>
      </c>
      <c r="AL4632" t="s">
        <v>19890</v>
      </c>
      <c r="AM4632" t="s">
        <v>20019</v>
      </c>
    </row>
    <row r="4633" spans="1:39" x14ac:dyDescent="0.25">
      <c r="A4633" t="s">
        <v>11045</v>
      </c>
      <c r="B4633" t="s">
        <v>4841</v>
      </c>
      <c r="C4633" t="s">
        <v>4842</v>
      </c>
      <c r="D4633">
        <v>165</v>
      </c>
      <c r="E4633" t="s">
        <v>4845</v>
      </c>
      <c r="F4633">
        <v>6.78</v>
      </c>
      <c r="I4633" t="s">
        <v>14120</v>
      </c>
      <c r="K4633" t="s">
        <v>6860</v>
      </c>
      <c r="L4633" t="s">
        <v>6861</v>
      </c>
      <c r="M4633" t="s">
        <v>14987</v>
      </c>
      <c r="N4633">
        <v>9</v>
      </c>
      <c r="O4633" t="s">
        <v>15311</v>
      </c>
      <c r="P4633" t="s">
        <v>18697</v>
      </c>
      <c r="Q4633">
        <v>7</v>
      </c>
      <c r="R4633">
        <v>2</v>
      </c>
      <c r="S4633">
        <v>0.48</v>
      </c>
      <c r="T4633">
        <v>0.48</v>
      </c>
      <c r="U4633">
        <v>402.34</v>
      </c>
      <c r="V4633">
        <v>126.28</v>
      </c>
      <c r="W4633">
        <v>1.93</v>
      </c>
      <c r="X4633">
        <v>9.6199999999999992</v>
      </c>
      <c r="Y4633">
        <v>3</v>
      </c>
      <c r="Z4633">
        <v>2</v>
      </c>
      <c r="AA4633" t="s">
        <v>4250</v>
      </c>
      <c r="AB4633">
        <v>0</v>
      </c>
      <c r="AC4633">
        <v>4</v>
      </c>
      <c r="AD4633">
        <v>4.197571428571429</v>
      </c>
      <c r="AF4633" t="s">
        <v>7949</v>
      </c>
      <c r="AI4633">
        <v>0</v>
      </c>
      <c r="AJ4633">
        <v>0</v>
      </c>
      <c r="AM4633" t="s">
        <v>20019</v>
      </c>
    </row>
    <row r="4634" spans="1:39" x14ac:dyDescent="0.25">
      <c r="A4634" t="s">
        <v>11046</v>
      </c>
      <c r="B4634" t="s">
        <v>4841</v>
      </c>
      <c r="C4634" t="s">
        <v>4842</v>
      </c>
      <c r="D4634">
        <v>165</v>
      </c>
      <c r="E4634" t="s">
        <v>4845</v>
      </c>
      <c r="F4634">
        <v>6.78</v>
      </c>
      <c r="I4634" t="s">
        <v>14121</v>
      </c>
      <c r="K4634" t="s">
        <v>6860</v>
      </c>
      <c r="L4634" t="s">
        <v>6861</v>
      </c>
      <c r="M4634" t="s">
        <v>14987</v>
      </c>
      <c r="N4634">
        <v>9</v>
      </c>
      <c r="O4634" t="s">
        <v>15311</v>
      </c>
      <c r="P4634" t="s">
        <v>18698</v>
      </c>
      <c r="Q4634">
        <v>6</v>
      </c>
      <c r="R4634">
        <v>2</v>
      </c>
      <c r="S4634">
        <v>1.72</v>
      </c>
      <c r="T4634">
        <v>1.72</v>
      </c>
      <c r="U4634">
        <v>393.78</v>
      </c>
      <c r="V4634">
        <v>102.49</v>
      </c>
      <c r="W4634">
        <v>2.42</v>
      </c>
      <c r="X4634">
        <v>9.93</v>
      </c>
      <c r="Y4634">
        <v>3.86</v>
      </c>
      <c r="Z4634">
        <v>2</v>
      </c>
      <c r="AA4634" t="s">
        <v>4250</v>
      </c>
      <c r="AB4634">
        <v>0</v>
      </c>
      <c r="AC4634">
        <v>4</v>
      </c>
      <c r="AD4634">
        <v>4.8423809523809522</v>
      </c>
      <c r="AF4634" t="s">
        <v>7949</v>
      </c>
      <c r="AI4634">
        <v>0</v>
      </c>
      <c r="AJ4634">
        <v>0</v>
      </c>
      <c r="AM4634" t="s">
        <v>20019</v>
      </c>
    </row>
    <row r="4635" spans="1:39" x14ac:dyDescent="0.25">
      <c r="A4635" t="s">
        <v>10842</v>
      </c>
      <c r="B4635" t="s">
        <v>4841</v>
      </c>
      <c r="C4635" t="s">
        <v>4842</v>
      </c>
      <c r="D4635">
        <v>165</v>
      </c>
      <c r="E4635" t="s">
        <v>4845</v>
      </c>
      <c r="F4635">
        <v>6.78</v>
      </c>
      <c r="I4635" t="s">
        <v>14122</v>
      </c>
      <c r="K4635" t="s">
        <v>6860</v>
      </c>
      <c r="L4635" t="s">
        <v>6861</v>
      </c>
      <c r="M4635" t="s">
        <v>14979</v>
      </c>
      <c r="N4635">
        <v>8</v>
      </c>
      <c r="O4635" t="s">
        <v>15302</v>
      </c>
      <c r="P4635" t="s">
        <v>18494</v>
      </c>
      <c r="Q4635">
        <v>6</v>
      </c>
      <c r="R4635">
        <v>2</v>
      </c>
      <c r="S4635">
        <v>2.54</v>
      </c>
      <c r="T4635">
        <v>2.56</v>
      </c>
      <c r="U4635">
        <v>416.35</v>
      </c>
      <c r="V4635">
        <v>81.760000000000005</v>
      </c>
      <c r="W4635">
        <v>3.8</v>
      </c>
      <c r="Y4635">
        <v>6.14</v>
      </c>
      <c r="Z4635">
        <v>2</v>
      </c>
      <c r="AA4635" t="s">
        <v>4250</v>
      </c>
      <c r="AB4635">
        <v>0</v>
      </c>
      <c r="AC4635">
        <v>5</v>
      </c>
      <c r="AD4635">
        <v>4.8274999999999997</v>
      </c>
      <c r="AF4635" t="s">
        <v>7949</v>
      </c>
      <c r="AI4635">
        <v>0</v>
      </c>
      <c r="AJ4635">
        <v>0</v>
      </c>
      <c r="AM4635" t="s">
        <v>20019</v>
      </c>
    </row>
    <row r="4636" spans="1:39" x14ac:dyDescent="0.25">
      <c r="A4636" t="s">
        <v>11047</v>
      </c>
      <c r="B4636" t="s">
        <v>4841</v>
      </c>
      <c r="C4636" t="s">
        <v>4842</v>
      </c>
      <c r="D4636">
        <v>165</v>
      </c>
      <c r="E4636" t="s">
        <v>4845</v>
      </c>
      <c r="F4636">
        <v>6.78</v>
      </c>
      <c r="I4636" t="s">
        <v>14123</v>
      </c>
      <c r="K4636" t="s">
        <v>6860</v>
      </c>
      <c r="L4636" t="s">
        <v>6861</v>
      </c>
      <c r="M4636" t="s">
        <v>15145</v>
      </c>
      <c r="N4636">
        <v>9</v>
      </c>
      <c r="O4636" t="s">
        <v>15521</v>
      </c>
      <c r="P4636" t="s">
        <v>18699</v>
      </c>
      <c r="Q4636">
        <v>5</v>
      </c>
      <c r="R4636">
        <v>1</v>
      </c>
      <c r="S4636">
        <v>4.96</v>
      </c>
      <c r="T4636">
        <v>4.96</v>
      </c>
      <c r="U4636">
        <v>338.41</v>
      </c>
      <c r="V4636">
        <v>69.040000000000006</v>
      </c>
      <c r="W4636">
        <v>3.72</v>
      </c>
      <c r="X4636">
        <v>13.44</v>
      </c>
      <c r="Y4636">
        <v>1.38</v>
      </c>
      <c r="Z4636">
        <v>3</v>
      </c>
      <c r="AA4636" t="s">
        <v>4250</v>
      </c>
      <c r="AB4636">
        <v>0</v>
      </c>
      <c r="AC4636">
        <v>5</v>
      </c>
      <c r="AD4636">
        <v>3.8533333333333331</v>
      </c>
      <c r="AF4636" t="s">
        <v>7949</v>
      </c>
      <c r="AI4636">
        <v>0</v>
      </c>
      <c r="AJ4636">
        <v>0</v>
      </c>
      <c r="AM4636" t="s">
        <v>20019</v>
      </c>
    </row>
    <row r="4637" spans="1:39" x14ac:dyDescent="0.25">
      <c r="A4637" t="s">
        <v>11048</v>
      </c>
      <c r="B4637" t="s">
        <v>4841</v>
      </c>
      <c r="C4637" t="s">
        <v>4842</v>
      </c>
      <c r="D4637">
        <v>165</v>
      </c>
      <c r="E4637" t="s">
        <v>4845</v>
      </c>
      <c r="F4637">
        <v>6.78</v>
      </c>
      <c r="I4637" t="s">
        <v>14124</v>
      </c>
      <c r="K4637" t="s">
        <v>6860</v>
      </c>
      <c r="L4637" t="s">
        <v>6861</v>
      </c>
      <c r="M4637" t="s">
        <v>15146</v>
      </c>
      <c r="N4637">
        <v>9</v>
      </c>
      <c r="O4637" t="s">
        <v>15522</v>
      </c>
      <c r="P4637" t="s">
        <v>18700</v>
      </c>
      <c r="Q4637">
        <v>5</v>
      </c>
      <c r="R4637">
        <v>2</v>
      </c>
      <c r="S4637">
        <v>5.75</v>
      </c>
      <c r="T4637">
        <v>5.77</v>
      </c>
      <c r="U4637">
        <v>460.42</v>
      </c>
      <c r="V4637">
        <v>67.48</v>
      </c>
      <c r="W4637">
        <v>5.58</v>
      </c>
      <c r="X4637">
        <v>11.82</v>
      </c>
      <c r="Y4637">
        <v>6.01</v>
      </c>
      <c r="Z4637">
        <v>3</v>
      </c>
      <c r="AA4637" t="s">
        <v>4250</v>
      </c>
      <c r="AB4637">
        <v>1</v>
      </c>
      <c r="AC4637">
        <v>3</v>
      </c>
      <c r="AD4637">
        <v>2.782714285714285</v>
      </c>
      <c r="AF4637" t="s">
        <v>7949</v>
      </c>
      <c r="AI4637">
        <v>0</v>
      </c>
      <c r="AJ4637">
        <v>0</v>
      </c>
      <c r="AM4637" t="s">
        <v>20019</v>
      </c>
    </row>
    <row r="4638" spans="1:39" x14ac:dyDescent="0.25">
      <c r="A4638" t="s">
        <v>11049</v>
      </c>
      <c r="B4638" t="s">
        <v>4841</v>
      </c>
      <c r="C4638" t="s">
        <v>4842</v>
      </c>
      <c r="D4638">
        <v>165</v>
      </c>
      <c r="E4638" t="s">
        <v>4845</v>
      </c>
      <c r="F4638">
        <v>6.78</v>
      </c>
      <c r="I4638" t="s">
        <v>14125</v>
      </c>
      <c r="K4638" t="s">
        <v>6860</v>
      </c>
      <c r="L4638" t="s">
        <v>6861</v>
      </c>
      <c r="M4638" t="s">
        <v>15145</v>
      </c>
      <c r="N4638">
        <v>9</v>
      </c>
      <c r="O4638" t="s">
        <v>15521</v>
      </c>
      <c r="P4638" t="s">
        <v>18701</v>
      </c>
      <c r="Q4638">
        <v>4</v>
      </c>
      <c r="R4638">
        <v>2</v>
      </c>
      <c r="S4638">
        <v>5.45</v>
      </c>
      <c r="T4638">
        <v>5.46</v>
      </c>
      <c r="U4638">
        <v>438.78</v>
      </c>
      <c r="V4638">
        <v>67.48</v>
      </c>
      <c r="W4638">
        <v>5.0199999999999996</v>
      </c>
      <c r="X4638">
        <v>12.31</v>
      </c>
      <c r="Y4638">
        <v>5.84</v>
      </c>
      <c r="Z4638">
        <v>2</v>
      </c>
      <c r="AA4638" t="s">
        <v>4250</v>
      </c>
      <c r="AB4638">
        <v>1</v>
      </c>
      <c r="AC4638">
        <v>3</v>
      </c>
      <c r="AD4638">
        <v>2.9372857142857138</v>
      </c>
      <c r="AF4638" t="s">
        <v>7949</v>
      </c>
      <c r="AI4638">
        <v>0</v>
      </c>
      <c r="AJ4638">
        <v>0</v>
      </c>
      <c r="AM4638" t="s">
        <v>20019</v>
      </c>
    </row>
    <row r="4639" spans="1:39" x14ac:dyDescent="0.25">
      <c r="A4639" t="s">
        <v>11049</v>
      </c>
      <c r="B4639" t="s">
        <v>4841</v>
      </c>
      <c r="C4639" t="s">
        <v>4842</v>
      </c>
      <c r="D4639">
        <v>165</v>
      </c>
      <c r="E4639" t="s">
        <v>4845</v>
      </c>
      <c r="F4639">
        <v>6.78</v>
      </c>
      <c r="I4639" t="s">
        <v>14126</v>
      </c>
      <c r="K4639" t="s">
        <v>6860</v>
      </c>
      <c r="L4639" t="s">
        <v>6861</v>
      </c>
      <c r="M4639" t="s">
        <v>15146</v>
      </c>
      <c r="N4639">
        <v>9</v>
      </c>
      <c r="O4639" t="s">
        <v>15522</v>
      </c>
      <c r="P4639" t="s">
        <v>18701</v>
      </c>
      <c r="Q4639">
        <v>4</v>
      </c>
      <c r="R4639">
        <v>2</v>
      </c>
      <c r="S4639">
        <v>5.45</v>
      </c>
      <c r="T4639">
        <v>5.46</v>
      </c>
      <c r="U4639">
        <v>438.78</v>
      </c>
      <c r="V4639">
        <v>67.48</v>
      </c>
      <c r="W4639">
        <v>5.0199999999999996</v>
      </c>
      <c r="X4639">
        <v>12.31</v>
      </c>
      <c r="Y4639">
        <v>5.84</v>
      </c>
      <c r="Z4639">
        <v>2</v>
      </c>
      <c r="AA4639" t="s">
        <v>4250</v>
      </c>
      <c r="AB4639">
        <v>1</v>
      </c>
      <c r="AC4639">
        <v>3</v>
      </c>
      <c r="AD4639">
        <v>2.9372857142857138</v>
      </c>
      <c r="AF4639" t="s">
        <v>7949</v>
      </c>
      <c r="AI4639">
        <v>0</v>
      </c>
      <c r="AJ4639">
        <v>0</v>
      </c>
      <c r="AM4639" t="s">
        <v>20019</v>
      </c>
    </row>
    <row r="4640" spans="1:39" x14ac:dyDescent="0.25">
      <c r="A4640" t="s">
        <v>11050</v>
      </c>
      <c r="B4640" t="s">
        <v>4841</v>
      </c>
      <c r="C4640" t="s">
        <v>4842</v>
      </c>
      <c r="D4640">
        <v>166</v>
      </c>
      <c r="E4640" t="s">
        <v>4845</v>
      </c>
      <c r="F4640">
        <v>6.78</v>
      </c>
      <c r="K4640" t="s">
        <v>6860</v>
      </c>
      <c r="M4640" t="s">
        <v>15177</v>
      </c>
      <c r="N4640">
        <v>8</v>
      </c>
      <c r="O4640" t="s">
        <v>15560</v>
      </c>
      <c r="P4640" t="s">
        <v>18702</v>
      </c>
      <c r="Q4640">
        <v>10</v>
      </c>
      <c r="R4640">
        <v>8</v>
      </c>
      <c r="S4640">
        <v>2.88</v>
      </c>
      <c r="T4640">
        <v>2.88</v>
      </c>
      <c r="U4640">
        <v>909.14</v>
      </c>
      <c r="V4640">
        <v>269.67</v>
      </c>
      <c r="W4640">
        <v>0.71</v>
      </c>
      <c r="X4640">
        <v>13.29</v>
      </c>
      <c r="Y4640">
        <v>0</v>
      </c>
      <c r="Z4640">
        <v>2</v>
      </c>
      <c r="AA4640" t="s">
        <v>4250</v>
      </c>
      <c r="AB4640">
        <v>2</v>
      </c>
      <c r="AC4640">
        <v>26</v>
      </c>
      <c r="AD4640">
        <v>2.56</v>
      </c>
      <c r="AF4640" t="s">
        <v>7949</v>
      </c>
      <c r="AI4640">
        <v>0</v>
      </c>
      <c r="AJ4640">
        <v>0</v>
      </c>
      <c r="AK4640" t="s">
        <v>19930</v>
      </c>
      <c r="AL4640" t="s">
        <v>19930</v>
      </c>
      <c r="AM4640" t="s">
        <v>20019</v>
      </c>
    </row>
    <row r="4641" spans="1:39" x14ac:dyDescent="0.25">
      <c r="A4641" t="s">
        <v>11051</v>
      </c>
      <c r="B4641" t="s">
        <v>4841</v>
      </c>
      <c r="C4641" t="s">
        <v>4842</v>
      </c>
      <c r="D4641">
        <v>166</v>
      </c>
      <c r="E4641" t="s">
        <v>4845</v>
      </c>
      <c r="F4641">
        <v>6.78</v>
      </c>
      <c r="K4641" t="s">
        <v>6860</v>
      </c>
      <c r="M4641" t="s">
        <v>15169</v>
      </c>
      <c r="N4641">
        <v>8</v>
      </c>
      <c r="O4641" t="s">
        <v>15550</v>
      </c>
      <c r="P4641" t="s">
        <v>18703</v>
      </c>
      <c r="Q4641">
        <v>4</v>
      </c>
      <c r="R4641">
        <v>3</v>
      </c>
      <c r="S4641">
        <v>1.36</v>
      </c>
      <c r="T4641">
        <v>2.23</v>
      </c>
      <c r="U4641">
        <v>483.6</v>
      </c>
      <c r="V4641">
        <v>85.15</v>
      </c>
      <c r="W4641">
        <v>4.62</v>
      </c>
      <c r="X4641">
        <v>13.91</v>
      </c>
      <c r="Y4641">
        <v>7.99</v>
      </c>
      <c r="Z4641">
        <v>2</v>
      </c>
      <c r="AA4641" t="s">
        <v>4250</v>
      </c>
      <c r="AB4641">
        <v>0</v>
      </c>
      <c r="AC4641">
        <v>9</v>
      </c>
      <c r="AD4641">
        <v>4.2838095238095244</v>
      </c>
      <c r="AF4641" t="s">
        <v>7949</v>
      </c>
      <c r="AI4641">
        <v>0</v>
      </c>
      <c r="AJ4641">
        <v>0</v>
      </c>
      <c r="AK4641" t="s">
        <v>19965</v>
      </c>
      <c r="AL4641" t="s">
        <v>19965</v>
      </c>
      <c r="AM4641" t="s">
        <v>20019</v>
      </c>
    </row>
    <row r="4642" spans="1:39" x14ac:dyDescent="0.25">
      <c r="A4642" t="s">
        <v>11052</v>
      </c>
      <c r="B4642" t="s">
        <v>4841</v>
      </c>
      <c r="C4642" t="s">
        <v>4842</v>
      </c>
      <c r="D4642">
        <v>166</v>
      </c>
      <c r="E4642" t="s">
        <v>4845</v>
      </c>
      <c r="F4642">
        <v>6.78</v>
      </c>
      <c r="K4642" t="s">
        <v>6860</v>
      </c>
      <c r="M4642" t="s">
        <v>14992</v>
      </c>
      <c r="N4642">
        <v>8</v>
      </c>
      <c r="O4642" t="s">
        <v>15318</v>
      </c>
      <c r="P4642" t="s">
        <v>18704</v>
      </c>
      <c r="Q4642">
        <v>5</v>
      </c>
      <c r="R4642">
        <v>4</v>
      </c>
      <c r="S4642">
        <v>4.12</v>
      </c>
      <c r="T4642">
        <v>5.15</v>
      </c>
      <c r="U4642">
        <v>605.66</v>
      </c>
      <c r="V4642">
        <v>99.69</v>
      </c>
      <c r="W4642">
        <v>5.0999999999999996</v>
      </c>
      <c r="X4642">
        <v>13.22</v>
      </c>
      <c r="Y4642">
        <v>8.31</v>
      </c>
      <c r="Z4642">
        <v>4</v>
      </c>
      <c r="AA4642" t="s">
        <v>4250</v>
      </c>
      <c r="AB4642">
        <v>2</v>
      </c>
      <c r="AC4642">
        <v>13</v>
      </c>
      <c r="AD4642">
        <v>1.522</v>
      </c>
      <c r="AF4642" t="s">
        <v>7949</v>
      </c>
      <c r="AI4642">
        <v>0</v>
      </c>
      <c r="AJ4642">
        <v>0</v>
      </c>
      <c r="AK4642" t="s">
        <v>19864</v>
      </c>
      <c r="AL4642" t="s">
        <v>19864</v>
      </c>
      <c r="AM4642" t="s">
        <v>20019</v>
      </c>
    </row>
    <row r="4643" spans="1:39" x14ac:dyDescent="0.25">
      <c r="A4643" t="s">
        <v>11053</v>
      </c>
      <c r="B4643" t="s">
        <v>4841</v>
      </c>
      <c r="C4643" t="s">
        <v>4842</v>
      </c>
      <c r="D4643">
        <v>166</v>
      </c>
      <c r="E4643" t="s">
        <v>4845</v>
      </c>
      <c r="F4643">
        <v>6.78</v>
      </c>
      <c r="I4643" t="s">
        <v>14127</v>
      </c>
      <c r="K4643" t="s">
        <v>6860</v>
      </c>
      <c r="L4643" t="s">
        <v>6861</v>
      </c>
      <c r="M4643" t="s">
        <v>15185</v>
      </c>
      <c r="N4643">
        <v>9</v>
      </c>
      <c r="O4643" t="s">
        <v>15573</v>
      </c>
      <c r="P4643" t="s">
        <v>18705</v>
      </c>
      <c r="Q4643">
        <v>7</v>
      </c>
      <c r="R4643">
        <v>1</v>
      </c>
      <c r="S4643">
        <v>3.28</v>
      </c>
      <c r="T4643">
        <v>3.28</v>
      </c>
      <c r="U4643">
        <v>335.43</v>
      </c>
      <c r="V4643">
        <v>67.400000000000006</v>
      </c>
      <c r="W4643">
        <v>2.0699999999999998</v>
      </c>
      <c r="Y4643">
        <v>4.8</v>
      </c>
      <c r="Z4643">
        <v>2</v>
      </c>
      <c r="AA4643" t="s">
        <v>4250</v>
      </c>
      <c r="AB4643">
        <v>0</v>
      </c>
      <c r="AC4643">
        <v>2</v>
      </c>
      <c r="AD4643">
        <v>5.0533333333333337</v>
      </c>
      <c r="AF4643" t="s">
        <v>7949</v>
      </c>
      <c r="AI4643">
        <v>0</v>
      </c>
      <c r="AJ4643">
        <v>0</v>
      </c>
      <c r="AM4643" t="s">
        <v>20019</v>
      </c>
    </row>
    <row r="4644" spans="1:39" x14ac:dyDescent="0.25">
      <c r="A4644" t="s">
        <v>11054</v>
      </c>
      <c r="B4644" t="s">
        <v>4841</v>
      </c>
      <c r="C4644" t="s">
        <v>4842</v>
      </c>
      <c r="D4644">
        <v>166.8</v>
      </c>
      <c r="E4644" t="s">
        <v>4845</v>
      </c>
      <c r="F4644">
        <v>6.78</v>
      </c>
      <c r="I4644" t="s">
        <v>14128</v>
      </c>
      <c r="K4644" t="s">
        <v>6860</v>
      </c>
      <c r="L4644" t="s">
        <v>6861</v>
      </c>
      <c r="M4644" t="s">
        <v>14987</v>
      </c>
      <c r="N4644">
        <v>9</v>
      </c>
      <c r="O4644" t="s">
        <v>15311</v>
      </c>
      <c r="P4644" t="s">
        <v>18706</v>
      </c>
      <c r="Q4644">
        <v>6</v>
      </c>
      <c r="R4644">
        <v>2</v>
      </c>
      <c r="S4644">
        <v>2.4500000000000002</v>
      </c>
      <c r="T4644">
        <v>2.4500000000000002</v>
      </c>
      <c r="U4644">
        <v>463.85</v>
      </c>
      <c r="V4644">
        <v>94.01</v>
      </c>
      <c r="W4644">
        <v>3.88</v>
      </c>
      <c r="X4644">
        <v>10.49</v>
      </c>
      <c r="Y4644">
        <v>4.43</v>
      </c>
      <c r="Z4644">
        <v>3</v>
      </c>
      <c r="AA4644" t="s">
        <v>4250</v>
      </c>
      <c r="AB4644">
        <v>0</v>
      </c>
      <c r="AC4644">
        <v>4</v>
      </c>
      <c r="AD4644">
        <v>4.3995476190476186</v>
      </c>
      <c r="AF4644" t="s">
        <v>7949</v>
      </c>
      <c r="AI4644">
        <v>0</v>
      </c>
      <c r="AJ4644">
        <v>0</v>
      </c>
      <c r="AM4644" t="s">
        <v>20019</v>
      </c>
    </row>
    <row r="4645" spans="1:39" x14ac:dyDescent="0.25">
      <c r="A4645" t="s">
        <v>11055</v>
      </c>
      <c r="B4645" t="s">
        <v>4841</v>
      </c>
      <c r="C4645" t="s">
        <v>4842</v>
      </c>
      <c r="D4645">
        <v>168</v>
      </c>
      <c r="E4645" t="s">
        <v>4845</v>
      </c>
      <c r="F4645">
        <v>6.78</v>
      </c>
      <c r="K4645" t="s">
        <v>6860</v>
      </c>
      <c r="M4645" t="s">
        <v>14992</v>
      </c>
      <c r="N4645">
        <v>8</v>
      </c>
      <c r="O4645" t="s">
        <v>15318</v>
      </c>
      <c r="P4645" t="s">
        <v>18707</v>
      </c>
      <c r="Q4645">
        <v>7</v>
      </c>
      <c r="R4645">
        <v>4</v>
      </c>
      <c r="S4645">
        <v>6.63</v>
      </c>
      <c r="T4645">
        <v>7.7</v>
      </c>
      <c r="U4645">
        <v>702.77</v>
      </c>
      <c r="V4645">
        <v>121.28</v>
      </c>
      <c r="W4645">
        <v>6.02</v>
      </c>
      <c r="X4645">
        <v>13.49</v>
      </c>
      <c r="Y4645">
        <v>8.3800000000000008</v>
      </c>
      <c r="Z4645">
        <v>4</v>
      </c>
      <c r="AA4645" t="s">
        <v>4250</v>
      </c>
      <c r="AB4645">
        <v>2</v>
      </c>
      <c r="AC4645">
        <v>17</v>
      </c>
      <c r="AD4645">
        <v>0.80999999999999961</v>
      </c>
      <c r="AF4645" t="s">
        <v>7949</v>
      </c>
      <c r="AI4645">
        <v>0</v>
      </c>
      <c r="AJ4645">
        <v>0</v>
      </c>
      <c r="AK4645" t="s">
        <v>19864</v>
      </c>
      <c r="AL4645" t="s">
        <v>19864</v>
      </c>
      <c r="AM4645" t="s">
        <v>20019</v>
      </c>
    </row>
    <row r="4646" spans="1:39" x14ac:dyDescent="0.25">
      <c r="A4646" t="s">
        <v>11056</v>
      </c>
      <c r="B4646" t="s">
        <v>4841</v>
      </c>
      <c r="C4646" t="s">
        <v>4842</v>
      </c>
      <c r="D4646">
        <v>168</v>
      </c>
      <c r="E4646" t="s">
        <v>4845</v>
      </c>
      <c r="F4646">
        <v>6.78</v>
      </c>
      <c r="K4646" t="s">
        <v>6860</v>
      </c>
      <c r="L4646" t="s">
        <v>6861</v>
      </c>
      <c r="M4646" t="s">
        <v>14951</v>
      </c>
      <c r="N4646">
        <v>9</v>
      </c>
      <c r="O4646" t="s">
        <v>15272</v>
      </c>
      <c r="P4646" t="s">
        <v>18708</v>
      </c>
      <c r="Q4646">
        <v>4</v>
      </c>
      <c r="R4646">
        <v>1</v>
      </c>
      <c r="S4646">
        <v>3.02</v>
      </c>
      <c r="T4646">
        <v>3.03</v>
      </c>
      <c r="U4646">
        <v>308.36</v>
      </c>
      <c r="V4646">
        <v>64.16</v>
      </c>
      <c r="W4646">
        <v>3.15</v>
      </c>
      <c r="Y4646">
        <v>5.87</v>
      </c>
      <c r="Z4646">
        <v>2</v>
      </c>
      <c r="AA4646" t="s">
        <v>4250</v>
      </c>
      <c r="AB4646">
        <v>0</v>
      </c>
      <c r="AC4646">
        <v>1</v>
      </c>
      <c r="AD4646">
        <v>5.3083333333333336</v>
      </c>
      <c r="AF4646" t="s">
        <v>7949</v>
      </c>
      <c r="AI4646">
        <v>0</v>
      </c>
      <c r="AJ4646">
        <v>0</v>
      </c>
      <c r="AK4646" t="s">
        <v>19840</v>
      </c>
      <c r="AL4646" t="s">
        <v>19840</v>
      </c>
      <c r="AM4646" t="s">
        <v>20019</v>
      </c>
    </row>
    <row r="4647" spans="1:39" x14ac:dyDescent="0.25">
      <c r="A4647" t="s">
        <v>11057</v>
      </c>
      <c r="B4647" t="s">
        <v>4841</v>
      </c>
      <c r="C4647" t="s">
        <v>4842</v>
      </c>
      <c r="D4647">
        <v>168.7</v>
      </c>
      <c r="E4647" t="s">
        <v>4845</v>
      </c>
      <c r="F4647">
        <v>6.77</v>
      </c>
      <c r="I4647" t="s">
        <v>14129</v>
      </c>
      <c r="K4647" t="s">
        <v>6860</v>
      </c>
      <c r="L4647" t="s">
        <v>6861</v>
      </c>
      <c r="M4647" t="s">
        <v>15042</v>
      </c>
      <c r="N4647">
        <v>9</v>
      </c>
      <c r="O4647" t="s">
        <v>15389</v>
      </c>
      <c r="P4647" t="s">
        <v>18709</v>
      </c>
      <c r="Q4647">
        <v>3</v>
      </c>
      <c r="R4647">
        <v>1</v>
      </c>
      <c r="S4647">
        <v>2.0099999999999998</v>
      </c>
      <c r="T4647">
        <v>2.0099999999999998</v>
      </c>
      <c r="U4647">
        <v>345.45</v>
      </c>
      <c r="V4647">
        <v>58.69</v>
      </c>
      <c r="W4647">
        <v>2.79</v>
      </c>
      <c r="Y4647">
        <v>4.93</v>
      </c>
      <c r="Z4647">
        <v>2</v>
      </c>
      <c r="AA4647" t="s">
        <v>4250</v>
      </c>
      <c r="AB4647">
        <v>0</v>
      </c>
      <c r="AC4647">
        <v>0</v>
      </c>
      <c r="AD4647">
        <v>5.8283333333333331</v>
      </c>
      <c r="AF4647" t="s">
        <v>7949</v>
      </c>
      <c r="AI4647">
        <v>0</v>
      </c>
      <c r="AJ4647">
        <v>0</v>
      </c>
      <c r="AM4647" t="s">
        <v>20019</v>
      </c>
    </row>
    <row r="4648" spans="1:39" x14ac:dyDescent="0.25">
      <c r="A4648" t="s">
        <v>11057</v>
      </c>
      <c r="B4648" t="s">
        <v>4841</v>
      </c>
      <c r="C4648" t="s">
        <v>4842</v>
      </c>
      <c r="D4648">
        <v>168.7</v>
      </c>
      <c r="E4648" t="s">
        <v>4845</v>
      </c>
      <c r="F4648">
        <v>6.77</v>
      </c>
      <c r="I4648" t="s">
        <v>14130</v>
      </c>
      <c r="K4648" t="s">
        <v>6860</v>
      </c>
      <c r="M4648" t="s">
        <v>15002</v>
      </c>
      <c r="N4648">
        <v>8</v>
      </c>
      <c r="O4648" t="s">
        <v>15332</v>
      </c>
      <c r="P4648" t="s">
        <v>18709</v>
      </c>
      <c r="Q4648">
        <v>3</v>
      </c>
      <c r="R4648">
        <v>1</v>
      </c>
      <c r="S4648">
        <v>2.0099999999999998</v>
      </c>
      <c r="T4648">
        <v>2.0099999999999998</v>
      </c>
      <c r="U4648">
        <v>345.45</v>
      </c>
      <c r="V4648">
        <v>58.69</v>
      </c>
      <c r="W4648">
        <v>2.79</v>
      </c>
      <c r="Y4648">
        <v>4.93</v>
      </c>
      <c r="Z4648">
        <v>2</v>
      </c>
      <c r="AA4648" t="s">
        <v>4250</v>
      </c>
      <c r="AB4648">
        <v>0</v>
      </c>
      <c r="AC4648">
        <v>0</v>
      </c>
      <c r="AD4648">
        <v>5.8283333333333331</v>
      </c>
      <c r="AF4648" t="s">
        <v>7949</v>
      </c>
      <c r="AI4648">
        <v>0</v>
      </c>
      <c r="AJ4648">
        <v>0</v>
      </c>
      <c r="AM4648" t="s">
        <v>20019</v>
      </c>
    </row>
    <row r="4649" spans="1:39" x14ac:dyDescent="0.25">
      <c r="A4649" t="s">
        <v>11058</v>
      </c>
      <c r="B4649" t="s">
        <v>4841</v>
      </c>
      <c r="C4649" t="s">
        <v>4842</v>
      </c>
      <c r="D4649">
        <v>169</v>
      </c>
      <c r="E4649" t="s">
        <v>4845</v>
      </c>
      <c r="F4649">
        <v>6.77</v>
      </c>
      <c r="I4649" t="s">
        <v>14131</v>
      </c>
      <c r="K4649" t="s">
        <v>6860</v>
      </c>
      <c r="L4649" t="s">
        <v>6861</v>
      </c>
      <c r="M4649" t="s">
        <v>14979</v>
      </c>
      <c r="N4649">
        <v>8</v>
      </c>
      <c r="O4649" t="s">
        <v>15302</v>
      </c>
      <c r="P4649" t="s">
        <v>18710</v>
      </c>
      <c r="Q4649">
        <v>6</v>
      </c>
      <c r="R4649">
        <v>2</v>
      </c>
      <c r="S4649">
        <v>3.22</v>
      </c>
      <c r="T4649">
        <v>3.22</v>
      </c>
      <c r="U4649">
        <v>449.77</v>
      </c>
      <c r="V4649">
        <v>102.49</v>
      </c>
      <c r="W4649">
        <v>3.35</v>
      </c>
      <c r="X4649">
        <v>9.56</v>
      </c>
      <c r="Y4649">
        <v>2.61</v>
      </c>
      <c r="Z4649">
        <v>2</v>
      </c>
      <c r="AA4649" t="s">
        <v>4250</v>
      </c>
      <c r="AB4649">
        <v>0</v>
      </c>
      <c r="AC4649">
        <v>4</v>
      </c>
      <c r="AD4649">
        <v>3.7224523809523808</v>
      </c>
      <c r="AF4649" t="s">
        <v>7949</v>
      </c>
      <c r="AI4649">
        <v>0</v>
      </c>
      <c r="AJ4649">
        <v>0</v>
      </c>
      <c r="AM4649" t="s">
        <v>20019</v>
      </c>
    </row>
    <row r="4650" spans="1:39" x14ac:dyDescent="0.25">
      <c r="A4650" t="s">
        <v>11059</v>
      </c>
      <c r="B4650" t="s">
        <v>4841</v>
      </c>
      <c r="C4650" t="s">
        <v>4842</v>
      </c>
      <c r="D4650">
        <v>169</v>
      </c>
      <c r="E4650" t="s">
        <v>4845</v>
      </c>
      <c r="F4650">
        <v>6.77</v>
      </c>
      <c r="K4650" t="s">
        <v>6860</v>
      </c>
      <c r="L4650" t="s">
        <v>6861</v>
      </c>
      <c r="M4650" t="s">
        <v>15142</v>
      </c>
      <c r="N4650">
        <v>9</v>
      </c>
      <c r="O4650" t="s">
        <v>15518</v>
      </c>
      <c r="P4650" t="s">
        <v>18711</v>
      </c>
      <c r="Q4650">
        <v>9</v>
      </c>
      <c r="R4650">
        <v>9</v>
      </c>
      <c r="S4650">
        <v>-3.19</v>
      </c>
      <c r="T4650">
        <v>1.01</v>
      </c>
      <c r="U4650">
        <v>690.73</v>
      </c>
      <c r="V4650">
        <v>274.54000000000002</v>
      </c>
      <c r="W4650">
        <v>-1.75</v>
      </c>
      <c r="X4650">
        <v>3.42</v>
      </c>
      <c r="Y4650">
        <v>6.65</v>
      </c>
      <c r="Z4650">
        <v>2</v>
      </c>
      <c r="AA4650" t="s">
        <v>4250</v>
      </c>
      <c r="AB4650">
        <v>2</v>
      </c>
      <c r="AC4650">
        <v>17</v>
      </c>
      <c r="AD4650">
        <v>3</v>
      </c>
      <c r="AF4650" t="s">
        <v>7951</v>
      </c>
      <c r="AI4650">
        <v>0</v>
      </c>
      <c r="AJ4650">
        <v>0</v>
      </c>
      <c r="AK4650" t="s">
        <v>19953</v>
      </c>
      <c r="AL4650" t="s">
        <v>19953</v>
      </c>
      <c r="AM4650" t="s">
        <v>20019</v>
      </c>
    </row>
    <row r="4651" spans="1:39" x14ac:dyDescent="0.25">
      <c r="A4651" t="s">
        <v>11060</v>
      </c>
      <c r="B4651" t="s">
        <v>4841</v>
      </c>
      <c r="C4651" t="s">
        <v>4842</v>
      </c>
      <c r="D4651">
        <v>169</v>
      </c>
      <c r="E4651" t="s">
        <v>4845</v>
      </c>
      <c r="F4651">
        <v>6.77</v>
      </c>
      <c r="I4651" t="s">
        <v>14132</v>
      </c>
      <c r="K4651" t="s">
        <v>6860</v>
      </c>
      <c r="L4651" t="s">
        <v>6861</v>
      </c>
      <c r="M4651" t="s">
        <v>15075</v>
      </c>
      <c r="N4651">
        <v>9</v>
      </c>
      <c r="O4651" t="s">
        <v>15429</v>
      </c>
      <c r="P4651" t="s">
        <v>18712</v>
      </c>
      <c r="Q4651">
        <v>8</v>
      </c>
      <c r="R4651">
        <v>3</v>
      </c>
      <c r="S4651">
        <v>2.62</v>
      </c>
      <c r="T4651">
        <v>2.65</v>
      </c>
      <c r="U4651">
        <v>439.48</v>
      </c>
      <c r="V4651">
        <v>131.16999999999999</v>
      </c>
      <c r="W4651">
        <v>2.96</v>
      </c>
      <c r="X4651">
        <v>8.75</v>
      </c>
      <c r="Y4651">
        <v>5.68</v>
      </c>
      <c r="Z4651">
        <v>3</v>
      </c>
      <c r="AA4651" t="s">
        <v>4250</v>
      </c>
      <c r="AB4651">
        <v>0</v>
      </c>
      <c r="AC4651">
        <v>6</v>
      </c>
      <c r="AD4651">
        <v>3.2889523809523808</v>
      </c>
      <c r="AF4651" t="s">
        <v>7949</v>
      </c>
      <c r="AI4651">
        <v>0</v>
      </c>
      <c r="AJ4651">
        <v>0</v>
      </c>
      <c r="AM4651" t="s">
        <v>20019</v>
      </c>
    </row>
    <row r="4652" spans="1:39" x14ac:dyDescent="0.25">
      <c r="A4652" t="s">
        <v>11060</v>
      </c>
      <c r="B4652" t="s">
        <v>4841</v>
      </c>
      <c r="C4652" t="s">
        <v>4842</v>
      </c>
      <c r="D4652">
        <v>169</v>
      </c>
      <c r="E4652" t="s">
        <v>4845</v>
      </c>
      <c r="F4652">
        <v>6.77</v>
      </c>
      <c r="I4652" t="s">
        <v>14133</v>
      </c>
      <c r="K4652" t="s">
        <v>6860</v>
      </c>
      <c r="L4652" t="s">
        <v>6861</v>
      </c>
      <c r="M4652" t="s">
        <v>15076</v>
      </c>
      <c r="N4652">
        <v>8</v>
      </c>
      <c r="O4652" t="s">
        <v>15430</v>
      </c>
      <c r="P4652" t="s">
        <v>18712</v>
      </c>
      <c r="Q4652">
        <v>8</v>
      </c>
      <c r="R4652">
        <v>3</v>
      </c>
      <c r="S4652">
        <v>2.62</v>
      </c>
      <c r="T4652">
        <v>2.65</v>
      </c>
      <c r="U4652">
        <v>439.48</v>
      </c>
      <c r="V4652">
        <v>131.16999999999999</v>
      </c>
      <c r="W4652">
        <v>2.96</v>
      </c>
      <c r="X4652">
        <v>8.75</v>
      </c>
      <c r="Y4652">
        <v>5.68</v>
      </c>
      <c r="Z4652">
        <v>3</v>
      </c>
      <c r="AA4652" t="s">
        <v>4250</v>
      </c>
      <c r="AB4652">
        <v>0</v>
      </c>
      <c r="AC4652">
        <v>6</v>
      </c>
      <c r="AD4652">
        <v>3.2889523809523808</v>
      </c>
      <c r="AF4652" t="s">
        <v>7949</v>
      </c>
      <c r="AI4652">
        <v>0</v>
      </c>
      <c r="AJ4652">
        <v>0</v>
      </c>
      <c r="AM4652" t="s">
        <v>20019</v>
      </c>
    </row>
    <row r="4653" spans="1:39" x14ac:dyDescent="0.25">
      <c r="A4653" t="s">
        <v>11061</v>
      </c>
      <c r="B4653" t="s">
        <v>4841</v>
      </c>
      <c r="C4653" t="s">
        <v>4842</v>
      </c>
      <c r="D4653">
        <v>169</v>
      </c>
      <c r="E4653" t="s">
        <v>4845</v>
      </c>
      <c r="F4653">
        <v>6.77</v>
      </c>
      <c r="I4653" t="s">
        <v>14134</v>
      </c>
      <c r="K4653" t="s">
        <v>6860</v>
      </c>
      <c r="L4653" t="s">
        <v>6861</v>
      </c>
      <c r="M4653" t="s">
        <v>14960</v>
      </c>
      <c r="N4653">
        <v>9</v>
      </c>
      <c r="O4653" t="s">
        <v>15281</v>
      </c>
      <c r="P4653" t="s">
        <v>18713</v>
      </c>
      <c r="Q4653">
        <v>6</v>
      </c>
      <c r="R4653">
        <v>1</v>
      </c>
      <c r="S4653">
        <v>0.74</v>
      </c>
      <c r="T4653">
        <v>0.74</v>
      </c>
      <c r="U4653">
        <v>487.44</v>
      </c>
      <c r="V4653">
        <v>93.7</v>
      </c>
      <c r="W4653">
        <v>4.3600000000000003</v>
      </c>
      <c r="Y4653">
        <v>1.98</v>
      </c>
      <c r="Z4653">
        <v>4</v>
      </c>
      <c r="AA4653" t="s">
        <v>4250</v>
      </c>
      <c r="AB4653">
        <v>0</v>
      </c>
      <c r="AC4653">
        <v>2</v>
      </c>
      <c r="AD4653">
        <v>4.7997142857142858</v>
      </c>
      <c r="AF4653" t="s">
        <v>7949</v>
      </c>
      <c r="AI4653">
        <v>0</v>
      </c>
      <c r="AJ4653">
        <v>0</v>
      </c>
      <c r="AM4653" t="s">
        <v>20019</v>
      </c>
    </row>
    <row r="4654" spans="1:39" x14ac:dyDescent="0.25">
      <c r="A4654" t="s">
        <v>11062</v>
      </c>
      <c r="B4654" t="s">
        <v>4841</v>
      </c>
      <c r="C4654" t="s">
        <v>4842</v>
      </c>
      <c r="D4654">
        <v>169</v>
      </c>
      <c r="E4654" t="s">
        <v>4845</v>
      </c>
      <c r="F4654">
        <v>6.77</v>
      </c>
      <c r="I4654" t="s">
        <v>14135</v>
      </c>
      <c r="K4654" t="s">
        <v>6860</v>
      </c>
      <c r="L4654" t="s">
        <v>6861</v>
      </c>
      <c r="M4654" t="s">
        <v>15042</v>
      </c>
      <c r="N4654">
        <v>9</v>
      </c>
      <c r="O4654" t="s">
        <v>15389</v>
      </c>
      <c r="P4654" t="s">
        <v>18714</v>
      </c>
      <c r="Q4654">
        <v>4</v>
      </c>
      <c r="R4654">
        <v>1</v>
      </c>
      <c r="S4654">
        <v>1.69</v>
      </c>
      <c r="T4654">
        <v>1.69</v>
      </c>
      <c r="U4654">
        <v>375.9</v>
      </c>
      <c r="V4654">
        <v>67.92</v>
      </c>
      <c r="W4654">
        <v>3.23</v>
      </c>
      <c r="Y4654">
        <v>4.01</v>
      </c>
      <c r="Z4654">
        <v>1</v>
      </c>
      <c r="AA4654" t="s">
        <v>4250</v>
      </c>
      <c r="AB4654">
        <v>0</v>
      </c>
      <c r="AC4654">
        <v>2</v>
      </c>
      <c r="AD4654">
        <v>5.7197619047619046</v>
      </c>
      <c r="AF4654" t="s">
        <v>7949</v>
      </c>
      <c r="AI4654">
        <v>0</v>
      </c>
      <c r="AJ4654">
        <v>0</v>
      </c>
      <c r="AM4654" t="s">
        <v>20019</v>
      </c>
    </row>
    <row r="4655" spans="1:39" x14ac:dyDescent="0.25">
      <c r="A4655" t="s">
        <v>11062</v>
      </c>
      <c r="B4655" t="s">
        <v>4841</v>
      </c>
      <c r="C4655" t="s">
        <v>4842</v>
      </c>
      <c r="D4655">
        <v>169</v>
      </c>
      <c r="E4655" t="s">
        <v>4845</v>
      </c>
      <c r="F4655">
        <v>6.77</v>
      </c>
      <c r="I4655" t="s">
        <v>14136</v>
      </c>
      <c r="K4655" t="s">
        <v>6860</v>
      </c>
      <c r="M4655" t="s">
        <v>15002</v>
      </c>
      <c r="N4655">
        <v>8</v>
      </c>
      <c r="O4655" t="s">
        <v>15332</v>
      </c>
      <c r="P4655" t="s">
        <v>18714</v>
      </c>
      <c r="Q4655">
        <v>4</v>
      </c>
      <c r="R4655">
        <v>1</v>
      </c>
      <c r="S4655">
        <v>1.69</v>
      </c>
      <c r="T4655">
        <v>1.69</v>
      </c>
      <c r="U4655">
        <v>375.9</v>
      </c>
      <c r="V4655">
        <v>67.92</v>
      </c>
      <c r="W4655">
        <v>3.23</v>
      </c>
      <c r="Y4655">
        <v>4.01</v>
      </c>
      <c r="Z4655">
        <v>1</v>
      </c>
      <c r="AA4655" t="s">
        <v>4250</v>
      </c>
      <c r="AB4655">
        <v>0</v>
      </c>
      <c r="AC4655">
        <v>2</v>
      </c>
      <c r="AD4655">
        <v>5.7197619047619046</v>
      </c>
      <c r="AF4655" t="s">
        <v>7949</v>
      </c>
      <c r="AI4655">
        <v>0</v>
      </c>
      <c r="AJ4655">
        <v>0</v>
      </c>
      <c r="AM4655" t="s">
        <v>20019</v>
      </c>
    </row>
    <row r="4656" spans="1:39" x14ac:dyDescent="0.25">
      <c r="A4656" t="s">
        <v>11063</v>
      </c>
      <c r="B4656" t="s">
        <v>4841</v>
      </c>
      <c r="C4656" t="s">
        <v>4842</v>
      </c>
      <c r="D4656">
        <v>170</v>
      </c>
      <c r="E4656" t="s">
        <v>4845</v>
      </c>
      <c r="F4656">
        <v>6.77</v>
      </c>
      <c r="K4656" t="s">
        <v>6860</v>
      </c>
      <c r="L4656" t="s">
        <v>6861</v>
      </c>
      <c r="M4656" t="s">
        <v>15162</v>
      </c>
      <c r="N4656">
        <v>9</v>
      </c>
      <c r="O4656" t="s">
        <v>15542</v>
      </c>
      <c r="P4656" t="s">
        <v>18715</v>
      </c>
      <c r="Q4656">
        <v>6</v>
      </c>
      <c r="R4656">
        <v>3</v>
      </c>
      <c r="S4656">
        <v>5.05</v>
      </c>
      <c r="T4656">
        <v>5.05</v>
      </c>
      <c r="U4656">
        <v>505.06</v>
      </c>
      <c r="V4656">
        <v>85.33</v>
      </c>
      <c r="W4656">
        <v>6.47</v>
      </c>
      <c r="Y4656">
        <v>4.59</v>
      </c>
      <c r="Z4656">
        <v>4</v>
      </c>
      <c r="AA4656" t="s">
        <v>4250</v>
      </c>
      <c r="AB4656">
        <v>2</v>
      </c>
      <c r="AC4656">
        <v>12</v>
      </c>
      <c r="AD4656">
        <v>2.166666666666667</v>
      </c>
      <c r="AF4656" t="s">
        <v>7949</v>
      </c>
      <c r="AI4656">
        <v>0</v>
      </c>
      <c r="AJ4656">
        <v>0</v>
      </c>
      <c r="AK4656" t="s">
        <v>19962</v>
      </c>
      <c r="AL4656" t="s">
        <v>19962</v>
      </c>
      <c r="AM4656" t="s">
        <v>20019</v>
      </c>
    </row>
    <row r="4657" spans="1:39" x14ac:dyDescent="0.25">
      <c r="A4657" t="s">
        <v>11064</v>
      </c>
      <c r="B4657" t="s">
        <v>4841</v>
      </c>
      <c r="C4657" t="s">
        <v>4842</v>
      </c>
      <c r="D4657">
        <v>170</v>
      </c>
      <c r="E4657" t="s">
        <v>4845</v>
      </c>
      <c r="F4657">
        <v>6.77</v>
      </c>
      <c r="K4657" t="s">
        <v>6860</v>
      </c>
      <c r="M4657" t="s">
        <v>6865</v>
      </c>
      <c r="N4657">
        <v>8</v>
      </c>
      <c r="O4657" t="s">
        <v>15553</v>
      </c>
      <c r="P4657" t="s">
        <v>18716</v>
      </c>
      <c r="Q4657">
        <v>4</v>
      </c>
      <c r="R4657">
        <v>4</v>
      </c>
      <c r="S4657">
        <v>2.3199999999999998</v>
      </c>
      <c r="T4657">
        <v>3.58</v>
      </c>
      <c r="U4657">
        <v>488.62</v>
      </c>
      <c r="V4657">
        <v>81.59</v>
      </c>
      <c r="W4657">
        <v>4.83</v>
      </c>
      <c r="X4657">
        <v>10.119999999999999</v>
      </c>
      <c r="Y4657">
        <v>8.5299999999999994</v>
      </c>
      <c r="Z4657">
        <v>2</v>
      </c>
      <c r="AA4657" t="s">
        <v>4250</v>
      </c>
      <c r="AB4657">
        <v>0</v>
      </c>
      <c r="AC4657">
        <v>8</v>
      </c>
      <c r="AD4657">
        <v>3.366285714285715</v>
      </c>
      <c r="AF4657" t="s">
        <v>7952</v>
      </c>
      <c r="AI4657">
        <v>0</v>
      </c>
      <c r="AJ4657">
        <v>0</v>
      </c>
      <c r="AK4657" t="s">
        <v>19966</v>
      </c>
      <c r="AL4657" t="s">
        <v>19966</v>
      </c>
      <c r="AM4657" t="s">
        <v>20019</v>
      </c>
    </row>
    <row r="4658" spans="1:39" x14ac:dyDescent="0.25">
      <c r="A4658" t="s">
        <v>8117</v>
      </c>
      <c r="B4658" t="s">
        <v>4841</v>
      </c>
      <c r="C4658" t="s">
        <v>4842</v>
      </c>
      <c r="D4658">
        <v>170</v>
      </c>
      <c r="E4658" t="s">
        <v>4845</v>
      </c>
      <c r="F4658">
        <v>6.77</v>
      </c>
      <c r="K4658" t="s">
        <v>6860</v>
      </c>
      <c r="L4658" t="s">
        <v>6861</v>
      </c>
      <c r="M4658" t="s">
        <v>15038</v>
      </c>
      <c r="N4658">
        <v>9</v>
      </c>
      <c r="O4658" t="s">
        <v>15444</v>
      </c>
      <c r="P4658" t="s">
        <v>15770</v>
      </c>
      <c r="Q4658">
        <v>4</v>
      </c>
      <c r="R4658">
        <v>1</v>
      </c>
      <c r="S4658">
        <v>0.73</v>
      </c>
      <c r="T4658">
        <v>0.79</v>
      </c>
      <c r="U4658">
        <v>331.32</v>
      </c>
      <c r="V4658">
        <v>67.92</v>
      </c>
      <c r="W4658">
        <v>2.3199999999999998</v>
      </c>
      <c r="Y4658">
        <v>6.56</v>
      </c>
      <c r="Z4658">
        <v>2</v>
      </c>
      <c r="AA4658" t="s">
        <v>4250</v>
      </c>
      <c r="AB4658">
        <v>0</v>
      </c>
      <c r="AC4658">
        <v>4</v>
      </c>
      <c r="AD4658">
        <v>5.833333333333333</v>
      </c>
      <c r="AF4658" t="s">
        <v>7949</v>
      </c>
      <c r="AI4658">
        <v>0</v>
      </c>
      <c r="AJ4658">
        <v>0</v>
      </c>
      <c r="AK4658" t="s">
        <v>19833</v>
      </c>
      <c r="AL4658" t="s">
        <v>19833</v>
      </c>
      <c r="AM4658" t="s">
        <v>20019</v>
      </c>
    </row>
    <row r="4659" spans="1:39" x14ac:dyDescent="0.25">
      <c r="A4659" t="s">
        <v>8108</v>
      </c>
      <c r="B4659" t="s">
        <v>4841</v>
      </c>
      <c r="C4659" t="s">
        <v>4842</v>
      </c>
      <c r="D4659">
        <v>170</v>
      </c>
      <c r="E4659" t="s">
        <v>4845</v>
      </c>
      <c r="F4659">
        <v>6.77</v>
      </c>
      <c r="K4659" t="s">
        <v>6860</v>
      </c>
      <c r="L4659" t="s">
        <v>6861</v>
      </c>
      <c r="M4659" t="s">
        <v>15005</v>
      </c>
      <c r="N4659">
        <v>9</v>
      </c>
      <c r="O4659" t="s">
        <v>15335</v>
      </c>
      <c r="P4659" t="s">
        <v>15761</v>
      </c>
      <c r="Q4659">
        <v>4</v>
      </c>
      <c r="R4659">
        <v>1</v>
      </c>
      <c r="S4659">
        <v>3.15</v>
      </c>
      <c r="T4659">
        <v>3.29</v>
      </c>
      <c r="U4659">
        <v>367.49</v>
      </c>
      <c r="V4659">
        <v>67.92</v>
      </c>
      <c r="W4659">
        <v>3.2</v>
      </c>
      <c r="Y4659">
        <v>7</v>
      </c>
      <c r="Z4659">
        <v>1</v>
      </c>
      <c r="AA4659" t="s">
        <v>4250</v>
      </c>
      <c r="AB4659">
        <v>0</v>
      </c>
      <c r="AC4659">
        <v>3</v>
      </c>
      <c r="AD4659">
        <v>5.0598333333333336</v>
      </c>
      <c r="AF4659" t="s">
        <v>7949</v>
      </c>
      <c r="AI4659">
        <v>0</v>
      </c>
      <c r="AJ4659">
        <v>0</v>
      </c>
      <c r="AK4659" t="s">
        <v>19835</v>
      </c>
      <c r="AL4659" t="s">
        <v>19835</v>
      </c>
      <c r="AM4659" t="s">
        <v>20019</v>
      </c>
    </row>
    <row r="4660" spans="1:39" x14ac:dyDescent="0.25">
      <c r="A4660" t="s">
        <v>8449</v>
      </c>
      <c r="B4660" t="s">
        <v>4841</v>
      </c>
      <c r="C4660" t="s">
        <v>4842</v>
      </c>
      <c r="D4660">
        <v>170</v>
      </c>
      <c r="E4660" t="s">
        <v>4845</v>
      </c>
      <c r="F4660">
        <v>6.77</v>
      </c>
      <c r="K4660" t="s">
        <v>6860</v>
      </c>
      <c r="L4660" t="s">
        <v>6861</v>
      </c>
      <c r="M4660" t="s">
        <v>15164</v>
      </c>
      <c r="N4660">
        <v>9</v>
      </c>
      <c r="O4660" t="s">
        <v>15545</v>
      </c>
      <c r="P4660" t="s">
        <v>16102</v>
      </c>
      <c r="Q4660">
        <v>7</v>
      </c>
      <c r="R4660">
        <v>4</v>
      </c>
      <c r="S4660">
        <v>2.86</v>
      </c>
      <c r="T4660">
        <v>2.9</v>
      </c>
      <c r="U4660">
        <v>602.57000000000005</v>
      </c>
      <c r="V4660">
        <v>121.88</v>
      </c>
      <c r="W4660">
        <v>3.61</v>
      </c>
      <c r="X4660">
        <v>13.46</v>
      </c>
      <c r="Y4660">
        <v>6.38</v>
      </c>
      <c r="Z4660">
        <v>2</v>
      </c>
      <c r="AA4660" t="s">
        <v>4250</v>
      </c>
      <c r="AB4660">
        <v>1</v>
      </c>
      <c r="AC4660">
        <v>8</v>
      </c>
      <c r="AD4660">
        <v>2.57</v>
      </c>
      <c r="AF4660" t="s">
        <v>7949</v>
      </c>
      <c r="AI4660">
        <v>0</v>
      </c>
      <c r="AJ4660">
        <v>0</v>
      </c>
      <c r="AK4660" t="s">
        <v>19881</v>
      </c>
      <c r="AL4660" t="s">
        <v>19881</v>
      </c>
      <c r="AM4660" t="s">
        <v>20019</v>
      </c>
    </row>
    <row r="4661" spans="1:39" x14ac:dyDescent="0.25">
      <c r="A4661" t="s">
        <v>10539</v>
      </c>
      <c r="B4661" t="s">
        <v>4841</v>
      </c>
      <c r="C4661" t="s">
        <v>4842</v>
      </c>
      <c r="D4661">
        <v>170</v>
      </c>
      <c r="E4661" t="s">
        <v>4845</v>
      </c>
      <c r="F4661">
        <v>6.77</v>
      </c>
      <c r="K4661" t="s">
        <v>6860</v>
      </c>
      <c r="L4661" t="s">
        <v>6861</v>
      </c>
      <c r="M4661" t="s">
        <v>15013</v>
      </c>
      <c r="N4661">
        <v>9</v>
      </c>
      <c r="O4661" t="s">
        <v>15350</v>
      </c>
      <c r="P4661" t="s">
        <v>18191</v>
      </c>
      <c r="Q4661">
        <v>6</v>
      </c>
      <c r="R4661">
        <v>3</v>
      </c>
      <c r="S4661">
        <v>5.53</v>
      </c>
      <c r="T4661">
        <v>6.27</v>
      </c>
      <c r="U4661">
        <v>660.65</v>
      </c>
      <c r="V4661">
        <v>92.59</v>
      </c>
      <c r="W4661">
        <v>5.83</v>
      </c>
      <c r="X4661">
        <v>12.51</v>
      </c>
      <c r="Y4661">
        <v>8</v>
      </c>
      <c r="Z4661">
        <v>3</v>
      </c>
      <c r="AA4661" t="s">
        <v>4250</v>
      </c>
      <c r="AB4661">
        <v>2</v>
      </c>
      <c r="AC4661">
        <v>13</v>
      </c>
      <c r="AD4661">
        <v>2.0803333333333329</v>
      </c>
      <c r="AF4661" t="s">
        <v>7949</v>
      </c>
      <c r="AI4661">
        <v>0</v>
      </c>
      <c r="AJ4661">
        <v>0</v>
      </c>
      <c r="AK4661" t="s">
        <v>7992</v>
      </c>
      <c r="AL4661" t="s">
        <v>7992</v>
      </c>
      <c r="AM4661" t="s">
        <v>20019</v>
      </c>
    </row>
    <row r="4662" spans="1:39" x14ac:dyDescent="0.25">
      <c r="A4662" t="s">
        <v>10817</v>
      </c>
      <c r="B4662" t="s">
        <v>4841</v>
      </c>
      <c r="C4662" t="s">
        <v>4842</v>
      </c>
      <c r="D4662">
        <v>170</v>
      </c>
      <c r="E4662" t="s">
        <v>4845</v>
      </c>
      <c r="F4662">
        <v>6.77</v>
      </c>
      <c r="K4662" t="s">
        <v>6860</v>
      </c>
      <c r="L4662" t="s">
        <v>6861</v>
      </c>
      <c r="M4662" t="s">
        <v>15006</v>
      </c>
      <c r="N4662">
        <v>9</v>
      </c>
      <c r="O4662" t="s">
        <v>15336</v>
      </c>
      <c r="P4662" t="s">
        <v>18469</v>
      </c>
      <c r="Q4662">
        <v>6</v>
      </c>
      <c r="R4662">
        <v>1</v>
      </c>
      <c r="S4662">
        <v>3.46</v>
      </c>
      <c r="T4662">
        <v>3.48</v>
      </c>
      <c r="U4662">
        <v>385.46</v>
      </c>
      <c r="V4662">
        <v>69.73</v>
      </c>
      <c r="W4662">
        <v>3.33</v>
      </c>
      <c r="Y4662">
        <v>5.9</v>
      </c>
      <c r="Z4662">
        <v>2</v>
      </c>
      <c r="AA4662" t="s">
        <v>4250</v>
      </c>
      <c r="AB4662">
        <v>0</v>
      </c>
      <c r="AC4662">
        <v>1</v>
      </c>
      <c r="AD4662">
        <v>4.6814761904761912</v>
      </c>
      <c r="AF4662" t="s">
        <v>7949</v>
      </c>
      <c r="AI4662">
        <v>0</v>
      </c>
      <c r="AJ4662">
        <v>0</v>
      </c>
      <c r="AK4662" t="s">
        <v>19871</v>
      </c>
      <c r="AL4662" t="s">
        <v>19871</v>
      </c>
      <c r="AM4662" t="s">
        <v>20019</v>
      </c>
    </row>
    <row r="4663" spans="1:39" x14ac:dyDescent="0.25">
      <c r="A4663" t="s">
        <v>11065</v>
      </c>
      <c r="B4663" t="s">
        <v>4841</v>
      </c>
      <c r="C4663" t="s">
        <v>4842</v>
      </c>
      <c r="D4663">
        <v>170</v>
      </c>
      <c r="E4663" t="s">
        <v>4845</v>
      </c>
      <c r="F4663">
        <v>6.77</v>
      </c>
      <c r="K4663" t="s">
        <v>6860</v>
      </c>
      <c r="L4663" t="s">
        <v>6861</v>
      </c>
      <c r="M4663" t="s">
        <v>15006</v>
      </c>
      <c r="N4663">
        <v>9</v>
      </c>
      <c r="O4663" t="s">
        <v>15336</v>
      </c>
      <c r="P4663" t="s">
        <v>18717</v>
      </c>
      <c r="Q4663">
        <v>6</v>
      </c>
      <c r="R4663">
        <v>1</v>
      </c>
      <c r="S4663">
        <v>2.36</v>
      </c>
      <c r="T4663">
        <v>2.38</v>
      </c>
      <c r="U4663">
        <v>369.4</v>
      </c>
      <c r="V4663">
        <v>78.959999999999994</v>
      </c>
      <c r="W4663">
        <v>2.61</v>
      </c>
      <c r="Y4663">
        <v>6.14</v>
      </c>
      <c r="Z4663">
        <v>2</v>
      </c>
      <c r="AA4663" t="s">
        <v>4250</v>
      </c>
      <c r="AB4663">
        <v>0</v>
      </c>
      <c r="AC4663">
        <v>1</v>
      </c>
      <c r="AD4663">
        <v>5.5861904761904766</v>
      </c>
      <c r="AF4663" t="s">
        <v>7949</v>
      </c>
      <c r="AI4663">
        <v>0</v>
      </c>
      <c r="AJ4663">
        <v>0</v>
      </c>
      <c r="AK4663" t="s">
        <v>19871</v>
      </c>
      <c r="AL4663" t="s">
        <v>19871</v>
      </c>
      <c r="AM4663" t="s">
        <v>20019</v>
      </c>
    </row>
    <row r="4664" spans="1:39" x14ac:dyDescent="0.25">
      <c r="A4664" t="s">
        <v>10662</v>
      </c>
      <c r="B4664" t="s">
        <v>4841</v>
      </c>
      <c r="C4664" t="s">
        <v>4842</v>
      </c>
      <c r="D4664">
        <v>170</v>
      </c>
      <c r="E4664" t="s">
        <v>4845</v>
      </c>
      <c r="F4664">
        <v>6.77</v>
      </c>
      <c r="K4664" t="s">
        <v>6860</v>
      </c>
      <c r="L4664" t="s">
        <v>6861</v>
      </c>
      <c r="M4664" t="s">
        <v>15109</v>
      </c>
      <c r="N4664">
        <v>9</v>
      </c>
      <c r="O4664" t="s">
        <v>15477</v>
      </c>
      <c r="P4664" t="s">
        <v>18314</v>
      </c>
      <c r="Q4664">
        <v>6</v>
      </c>
      <c r="R4664">
        <v>1</v>
      </c>
      <c r="S4664">
        <v>4.17</v>
      </c>
      <c r="T4664">
        <v>4.18</v>
      </c>
      <c r="U4664">
        <v>371.44</v>
      </c>
      <c r="V4664">
        <v>85.75</v>
      </c>
      <c r="W4664">
        <v>3.49</v>
      </c>
      <c r="Y4664">
        <v>5.73</v>
      </c>
      <c r="Z4664">
        <v>3</v>
      </c>
      <c r="AA4664" t="s">
        <v>4250</v>
      </c>
      <c r="AB4664">
        <v>0</v>
      </c>
      <c r="AC4664">
        <v>4</v>
      </c>
      <c r="AD4664">
        <v>4.1616190476190482</v>
      </c>
      <c r="AF4664" t="s">
        <v>7949</v>
      </c>
      <c r="AI4664">
        <v>0</v>
      </c>
      <c r="AJ4664">
        <v>0</v>
      </c>
      <c r="AK4664" t="s">
        <v>19934</v>
      </c>
      <c r="AL4664" t="s">
        <v>19934</v>
      </c>
      <c r="AM4664" t="s">
        <v>20019</v>
      </c>
    </row>
    <row r="4665" spans="1:39" x14ac:dyDescent="0.25">
      <c r="A4665" t="s">
        <v>9094</v>
      </c>
      <c r="B4665" t="s">
        <v>4841</v>
      </c>
      <c r="C4665" t="s">
        <v>4842</v>
      </c>
      <c r="D4665">
        <v>170</v>
      </c>
      <c r="E4665" t="s">
        <v>4845</v>
      </c>
      <c r="F4665">
        <v>6.77</v>
      </c>
      <c r="K4665" t="s">
        <v>6860</v>
      </c>
      <c r="L4665" t="s">
        <v>6861</v>
      </c>
      <c r="M4665" t="s">
        <v>15116</v>
      </c>
      <c r="N4665">
        <v>9</v>
      </c>
      <c r="O4665" t="s">
        <v>15488</v>
      </c>
      <c r="P4665" t="s">
        <v>16746</v>
      </c>
      <c r="Q4665">
        <v>4</v>
      </c>
      <c r="R4665">
        <v>2</v>
      </c>
      <c r="S4665">
        <v>4.42</v>
      </c>
      <c r="T4665">
        <v>4.4400000000000004</v>
      </c>
      <c r="U4665">
        <v>417.55</v>
      </c>
      <c r="V4665">
        <v>77.239999999999995</v>
      </c>
      <c r="W4665">
        <v>4.51</v>
      </c>
      <c r="Y4665">
        <v>6.39</v>
      </c>
      <c r="Z4665">
        <v>3</v>
      </c>
      <c r="AA4665" t="s">
        <v>4250</v>
      </c>
      <c r="AB4665">
        <v>0</v>
      </c>
      <c r="AC4665">
        <v>6</v>
      </c>
      <c r="AD4665">
        <v>3.3689285714285711</v>
      </c>
      <c r="AF4665" t="s">
        <v>7949</v>
      </c>
      <c r="AI4665">
        <v>0</v>
      </c>
      <c r="AJ4665">
        <v>0</v>
      </c>
      <c r="AK4665" t="s">
        <v>19854</v>
      </c>
      <c r="AL4665" t="s">
        <v>19854</v>
      </c>
      <c r="AM4665" t="s">
        <v>20019</v>
      </c>
    </row>
    <row r="4666" spans="1:39" x14ac:dyDescent="0.25">
      <c r="A4666" t="s">
        <v>11066</v>
      </c>
      <c r="B4666" t="s">
        <v>4841</v>
      </c>
      <c r="C4666" t="s">
        <v>4842</v>
      </c>
      <c r="D4666">
        <v>170</v>
      </c>
      <c r="E4666" t="s">
        <v>4845</v>
      </c>
      <c r="F4666">
        <v>6.77</v>
      </c>
      <c r="K4666" t="s">
        <v>6860</v>
      </c>
      <c r="M4666" t="s">
        <v>14983</v>
      </c>
      <c r="N4666">
        <v>8</v>
      </c>
      <c r="O4666" t="s">
        <v>15306</v>
      </c>
      <c r="P4666" t="s">
        <v>18718</v>
      </c>
      <c r="Q4666">
        <v>5</v>
      </c>
      <c r="R4666">
        <v>3</v>
      </c>
      <c r="S4666">
        <v>-0.39</v>
      </c>
      <c r="T4666">
        <v>0.56000000000000005</v>
      </c>
      <c r="U4666">
        <v>517.62</v>
      </c>
      <c r="V4666">
        <v>90.9</v>
      </c>
      <c r="W4666">
        <v>3.04</v>
      </c>
      <c r="X4666">
        <v>13.86</v>
      </c>
      <c r="Y4666">
        <v>8.5</v>
      </c>
      <c r="Z4666">
        <v>2</v>
      </c>
      <c r="AA4666" t="s">
        <v>4250</v>
      </c>
      <c r="AB4666">
        <v>1</v>
      </c>
      <c r="AC4666">
        <v>12</v>
      </c>
      <c r="AD4666">
        <v>3.8866666666666672</v>
      </c>
      <c r="AF4666" t="s">
        <v>7949</v>
      </c>
      <c r="AI4666">
        <v>0</v>
      </c>
      <c r="AJ4666">
        <v>0</v>
      </c>
      <c r="AK4666" t="s">
        <v>19858</v>
      </c>
      <c r="AL4666" t="s">
        <v>19858</v>
      </c>
      <c r="AM4666" t="s">
        <v>20019</v>
      </c>
    </row>
    <row r="4667" spans="1:39" x14ac:dyDescent="0.25">
      <c r="A4667" t="s">
        <v>11067</v>
      </c>
      <c r="B4667" t="s">
        <v>4841</v>
      </c>
      <c r="C4667" t="s">
        <v>4842</v>
      </c>
      <c r="D4667">
        <v>170</v>
      </c>
      <c r="E4667" t="s">
        <v>4845</v>
      </c>
      <c r="F4667">
        <v>6.77</v>
      </c>
      <c r="K4667" t="s">
        <v>6860</v>
      </c>
      <c r="L4667" t="s">
        <v>6861</v>
      </c>
      <c r="M4667" t="s">
        <v>15098</v>
      </c>
      <c r="N4667">
        <v>9</v>
      </c>
      <c r="O4667" t="s">
        <v>15461</v>
      </c>
      <c r="P4667" t="s">
        <v>18719</v>
      </c>
      <c r="Q4667">
        <v>5</v>
      </c>
      <c r="R4667">
        <v>1</v>
      </c>
      <c r="S4667">
        <v>4</v>
      </c>
      <c r="T4667">
        <v>4.01</v>
      </c>
      <c r="U4667">
        <v>356.43</v>
      </c>
      <c r="V4667">
        <v>72.86</v>
      </c>
      <c r="W4667">
        <v>3.79</v>
      </c>
      <c r="Y4667">
        <v>5.13</v>
      </c>
      <c r="Z4667">
        <v>3</v>
      </c>
      <c r="AA4667" t="s">
        <v>4250</v>
      </c>
      <c r="AB4667">
        <v>0</v>
      </c>
      <c r="AC4667">
        <v>4</v>
      </c>
      <c r="AD4667">
        <v>4.3283333333333331</v>
      </c>
      <c r="AF4667" t="s">
        <v>7949</v>
      </c>
      <c r="AI4667">
        <v>0</v>
      </c>
      <c r="AJ4667">
        <v>0</v>
      </c>
      <c r="AK4667" t="s">
        <v>19934</v>
      </c>
      <c r="AL4667" t="s">
        <v>19934</v>
      </c>
      <c r="AM4667" t="s">
        <v>20019</v>
      </c>
    </row>
    <row r="4668" spans="1:39" x14ac:dyDescent="0.25">
      <c r="A4668" t="s">
        <v>11068</v>
      </c>
      <c r="B4668" t="s">
        <v>4841</v>
      </c>
      <c r="C4668" t="s">
        <v>4842</v>
      </c>
      <c r="D4668">
        <v>170</v>
      </c>
      <c r="E4668" t="s">
        <v>4845</v>
      </c>
      <c r="F4668">
        <v>6.77</v>
      </c>
      <c r="K4668" t="s">
        <v>6860</v>
      </c>
      <c r="L4668" t="s">
        <v>6861</v>
      </c>
      <c r="M4668" t="s">
        <v>15221</v>
      </c>
      <c r="N4668">
        <v>9</v>
      </c>
      <c r="O4668" t="s">
        <v>15618</v>
      </c>
      <c r="P4668" t="s">
        <v>18720</v>
      </c>
      <c r="Q4668">
        <v>5</v>
      </c>
      <c r="R4668">
        <v>2</v>
      </c>
      <c r="S4668">
        <v>4.79</v>
      </c>
      <c r="T4668">
        <v>4.92</v>
      </c>
      <c r="U4668">
        <v>457.97</v>
      </c>
      <c r="V4668">
        <v>83.03</v>
      </c>
      <c r="W4668">
        <v>4.63</v>
      </c>
      <c r="X4668">
        <v>8.59</v>
      </c>
      <c r="Y4668">
        <v>6.89</v>
      </c>
      <c r="Z4668">
        <v>4</v>
      </c>
      <c r="AA4668" t="s">
        <v>4250</v>
      </c>
      <c r="AB4668">
        <v>0</v>
      </c>
      <c r="AC4668">
        <v>4</v>
      </c>
      <c r="AD4668">
        <v>2.840214285714286</v>
      </c>
      <c r="AF4668" t="s">
        <v>7949</v>
      </c>
      <c r="AI4668">
        <v>0</v>
      </c>
      <c r="AJ4668">
        <v>0</v>
      </c>
      <c r="AK4668" t="s">
        <v>20000</v>
      </c>
      <c r="AL4668" t="s">
        <v>20000</v>
      </c>
      <c r="AM4668" t="s">
        <v>20019</v>
      </c>
    </row>
    <row r="4669" spans="1:39" x14ac:dyDescent="0.25">
      <c r="A4669" t="s">
        <v>11069</v>
      </c>
      <c r="B4669" t="s">
        <v>4841</v>
      </c>
      <c r="C4669" t="s">
        <v>4842</v>
      </c>
      <c r="D4669">
        <v>170</v>
      </c>
      <c r="E4669" t="s">
        <v>4845</v>
      </c>
      <c r="F4669">
        <v>6.77</v>
      </c>
      <c r="I4669" t="s">
        <v>14137</v>
      </c>
      <c r="K4669" t="s">
        <v>6860</v>
      </c>
      <c r="L4669" t="s">
        <v>6861</v>
      </c>
      <c r="M4669" t="s">
        <v>15093</v>
      </c>
      <c r="N4669">
        <v>9</v>
      </c>
      <c r="O4669" t="s">
        <v>15453</v>
      </c>
      <c r="P4669" t="s">
        <v>18721</v>
      </c>
      <c r="Q4669">
        <v>8</v>
      </c>
      <c r="R4669">
        <v>2</v>
      </c>
      <c r="S4669">
        <v>3.05</v>
      </c>
      <c r="T4669">
        <v>3.08</v>
      </c>
      <c r="U4669">
        <v>413.5</v>
      </c>
      <c r="V4669">
        <v>111.72</v>
      </c>
      <c r="W4669">
        <v>2.56</v>
      </c>
      <c r="X4669">
        <v>9.85</v>
      </c>
      <c r="Y4669">
        <v>6.03</v>
      </c>
      <c r="Z4669">
        <v>2</v>
      </c>
      <c r="AA4669" t="s">
        <v>4250</v>
      </c>
      <c r="AB4669">
        <v>0</v>
      </c>
      <c r="AC4669">
        <v>6</v>
      </c>
      <c r="AD4669">
        <v>3.8288571428571432</v>
      </c>
      <c r="AF4669" t="s">
        <v>7949</v>
      </c>
      <c r="AI4669">
        <v>0</v>
      </c>
      <c r="AJ4669">
        <v>0</v>
      </c>
      <c r="AM4669" t="s">
        <v>20019</v>
      </c>
    </row>
    <row r="4670" spans="1:39" x14ac:dyDescent="0.25">
      <c r="A4670" t="s">
        <v>11069</v>
      </c>
      <c r="B4670" t="s">
        <v>4841</v>
      </c>
      <c r="C4670" t="s">
        <v>4842</v>
      </c>
      <c r="D4670">
        <v>170</v>
      </c>
      <c r="E4670" t="s">
        <v>4845</v>
      </c>
      <c r="F4670">
        <v>6.77</v>
      </c>
      <c r="I4670" t="s">
        <v>14138</v>
      </c>
      <c r="K4670" t="s">
        <v>6860</v>
      </c>
      <c r="L4670" t="s">
        <v>6861</v>
      </c>
      <c r="M4670" t="s">
        <v>15094</v>
      </c>
      <c r="N4670">
        <v>9</v>
      </c>
      <c r="O4670" t="s">
        <v>15454</v>
      </c>
      <c r="P4670" t="s">
        <v>18721</v>
      </c>
      <c r="Q4670">
        <v>8</v>
      </c>
      <c r="R4670">
        <v>2</v>
      </c>
      <c r="S4670">
        <v>3.05</v>
      </c>
      <c r="T4670">
        <v>3.08</v>
      </c>
      <c r="U4670">
        <v>413.5</v>
      </c>
      <c r="V4670">
        <v>111.72</v>
      </c>
      <c r="W4670">
        <v>2.56</v>
      </c>
      <c r="X4670">
        <v>9.85</v>
      </c>
      <c r="Y4670">
        <v>6.03</v>
      </c>
      <c r="Z4670">
        <v>2</v>
      </c>
      <c r="AA4670" t="s">
        <v>4250</v>
      </c>
      <c r="AB4670">
        <v>0</v>
      </c>
      <c r="AC4670">
        <v>6</v>
      </c>
      <c r="AD4670">
        <v>3.8288571428571432</v>
      </c>
      <c r="AF4670" t="s">
        <v>7949</v>
      </c>
      <c r="AI4670">
        <v>0</v>
      </c>
      <c r="AJ4670">
        <v>0</v>
      </c>
      <c r="AM4670" t="s">
        <v>20019</v>
      </c>
    </row>
    <row r="4671" spans="1:39" x14ac:dyDescent="0.25">
      <c r="A4671" t="s">
        <v>11070</v>
      </c>
      <c r="B4671" t="s">
        <v>4841</v>
      </c>
      <c r="C4671" t="s">
        <v>4842</v>
      </c>
      <c r="D4671">
        <v>170</v>
      </c>
      <c r="E4671" t="s">
        <v>4845</v>
      </c>
      <c r="F4671">
        <v>6.77</v>
      </c>
      <c r="I4671" t="s">
        <v>14139</v>
      </c>
      <c r="K4671" t="s">
        <v>6860</v>
      </c>
      <c r="L4671" t="s">
        <v>6861</v>
      </c>
      <c r="M4671" t="s">
        <v>15093</v>
      </c>
      <c r="N4671">
        <v>9</v>
      </c>
      <c r="O4671" t="s">
        <v>15453</v>
      </c>
      <c r="P4671" t="s">
        <v>18722</v>
      </c>
      <c r="Q4671">
        <v>6</v>
      </c>
      <c r="R4671">
        <v>2</v>
      </c>
      <c r="S4671">
        <v>3.08</v>
      </c>
      <c r="T4671">
        <v>3.08</v>
      </c>
      <c r="U4671">
        <v>395.41</v>
      </c>
      <c r="V4671">
        <v>93.26</v>
      </c>
      <c r="W4671">
        <v>3.09</v>
      </c>
      <c r="X4671">
        <v>9.43</v>
      </c>
      <c r="Y4671">
        <v>2.08</v>
      </c>
      <c r="Z4671">
        <v>2</v>
      </c>
      <c r="AA4671" t="s">
        <v>4250</v>
      </c>
      <c r="AB4671">
        <v>0</v>
      </c>
      <c r="AC4671">
        <v>3</v>
      </c>
      <c r="AD4671">
        <v>4.558404761904761</v>
      </c>
      <c r="AF4671" t="s">
        <v>7949</v>
      </c>
      <c r="AI4671">
        <v>0</v>
      </c>
      <c r="AJ4671">
        <v>0</v>
      </c>
      <c r="AM4671" t="s">
        <v>20019</v>
      </c>
    </row>
    <row r="4672" spans="1:39" x14ac:dyDescent="0.25">
      <c r="A4672" t="s">
        <v>11070</v>
      </c>
      <c r="B4672" t="s">
        <v>4841</v>
      </c>
      <c r="C4672" t="s">
        <v>4842</v>
      </c>
      <c r="D4672">
        <v>170</v>
      </c>
      <c r="E4672" t="s">
        <v>4845</v>
      </c>
      <c r="F4672">
        <v>6.77</v>
      </c>
      <c r="I4672" t="s">
        <v>14140</v>
      </c>
      <c r="K4672" t="s">
        <v>6860</v>
      </c>
      <c r="L4672" t="s">
        <v>6861</v>
      </c>
      <c r="M4672" t="s">
        <v>15094</v>
      </c>
      <c r="N4672">
        <v>9</v>
      </c>
      <c r="O4672" t="s">
        <v>15454</v>
      </c>
      <c r="P4672" t="s">
        <v>18722</v>
      </c>
      <c r="Q4672">
        <v>6</v>
      </c>
      <c r="R4672">
        <v>2</v>
      </c>
      <c r="S4672">
        <v>3.08</v>
      </c>
      <c r="T4672">
        <v>3.08</v>
      </c>
      <c r="U4672">
        <v>395.41</v>
      </c>
      <c r="V4672">
        <v>93.26</v>
      </c>
      <c r="W4672">
        <v>3.09</v>
      </c>
      <c r="X4672">
        <v>9.43</v>
      </c>
      <c r="Y4672">
        <v>2.08</v>
      </c>
      <c r="Z4672">
        <v>2</v>
      </c>
      <c r="AA4672" t="s">
        <v>4250</v>
      </c>
      <c r="AB4672">
        <v>0</v>
      </c>
      <c r="AC4672">
        <v>3</v>
      </c>
      <c r="AD4672">
        <v>4.558404761904761</v>
      </c>
      <c r="AF4672" t="s">
        <v>7949</v>
      </c>
      <c r="AI4672">
        <v>0</v>
      </c>
      <c r="AJ4672">
        <v>0</v>
      </c>
      <c r="AM4672" t="s">
        <v>20019</v>
      </c>
    </row>
    <row r="4673" spans="1:39" x14ac:dyDescent="0.25">
      <c r="A4673" t="s">
        <v>11071</v>
      </c>
      <c r="B4673" t="s">
        <v>4841</v>
      </c>
      <c r="C4673" t="s">
        <v>4842</v>
      </c>
      <c r="D4673">
        <v>170</v>
      </c>
      <c r="E4673" t="s">
        <v>4845</v>
      </c>
      <c r="F4673">
        <v>6.77</v>
      </c>
      <c r="I4673" t="s">
        <v>14141</v>
      </c>
      <c r="K4673" t="s">
        <v>6860</v>
      </c>
      <c r="L4673" t="s">
        <v>6861</v>
      </c>
      <c r="M4673" t="s">
        <v>15093</v>
      </c>
      <c r="N4673">
        <v>9</v>
      </c>
      <c r="O4673" t="s">
        <v>15453</v>
      </c>
      <c r="P4673" t="s">
        <v>18723</v>
      </c>
      <c r="Q4673">
        <v>5</v>
      </c>
      <c r="R4673">
        <v>2</v>
      </c>
      <c r="S4673">
        <v>2.5299999999999998</v>
      </c>
      <c r="T4673">
        <v>2.56</v>
      </c>
      <c r="U4673">
        <v>359.52</v>
      </c>
      <c r="V4673">
        <v>67.48</v>
      </c>
      <c r="W4673">
        <v>4.28</v>
      </c>
      <c r="X4673">
        <v>13.69</v>
      </c>
      <c r="Y4673">
        <v>6.16</v>
      </c>
      <c r="Z4673">
        <v>2</v>
      </c>
      <c r="AA4673" t="s">
        <v>4250</v>
      </c>
      <c r="AB4673">
        <v>0</v>
      </c>
      <c r="AC4673">
        <v>3</v>
      </c>
      <c r="AD4673">
        <v>5.2350000000000003</v>
      </c>
      <c r="AF4673" t="s">
        <v>7949</v>
      </c>
      <c r="AI4673">
        <v>0</v>
      </c>
      <c r="AJ4673">
        <v>0</v>
      </c>
      <c r="AM4673" t="s">
        <v>20019</v>
      </c>
    </row>
    <row r="4674" spans="1:39" x14ac:dyDescent="0.25">
      <c r="A4674" t="s">
        <v>11071</v>
      </c>
      <c r="B4674" t="s">
        <v>4841</v>
      </c>
      <c r="C4674" t="s">
        <v>4842</v>
      </c>
      <c r="D4674">
        <v>170</v>
      </c>
      <c r="E4674" t="s">
        <v>4845</v>
      </c>
      <c r="F4674">
        <v>6.77</v>
      </c>
      <c r="I4674" t="s">
        <v>14142</v>
      </c>
      <c r="K4674" t="s">
        <v>6860</v>
      </c>
      <c r="L4674" t="s">
        <v>6861</v>
      </c>
      <c r="M4674" t="s">
        <v>15094</v>
      </c>
      <c r="N4674">
        <v>9</v>
      </c>
      <c r="O4674" t="s">
        <v>15454</v>
      </c>
      <c r="P4674" t="s">
        <v>18723</v>
      </c>
      <c r="Q4674">
        <v>5</v>
      </c>
      <c r="R4674">
        <v>2</v>
      </c>
      <c r="S4674">
        <v>2.5299999999999998</v>
      </c>
      <c r="T4674">
        <v>2.56</v>
      </c>
      <c r="U4674">
        <v>359.52</v>
      </c>
      <c r="V4674">
        <v>67.48</v>
      </c>
      <c r="W4674">
        <v>4.28</v>
      </c>
      <c r="X4674">
        <v>13.69</v>
      </c>
      <c r="Y4674">
        <v>6.16</v>
      </c>
      <c r="Z4674">
        <v>2</v>
      </c>
      <c r="AA4674" t="s">
        <v>4250</v>
      </c>
      <c r="AB4674">
        <v>0</v>
      </c>
      <c r="AC4674">
        <v>3</v>
      </c>
      <c r="AD4674">
        <v>5.2350000000000003</v>
      </c>
      <c r="AF4674" t="s">
        <v>7949</v>
      </c>
      <c r="AI4674">
        <v>0</v>
      </c>
      <c r="AJ4674">
        <v>0</v>
      </c>
      <c r="AM4674" t="s">
        <v>20019</v>
      </c>
    </row>
    <row r="4675" spans="1:39" x14ac:dyDescent="0.25">
      <c r="A4675" t="s">
        <v>11072</v>
      </c>
      <c r="B4675" t="s">
        <v>4841</v>
      </c>
      <c r="C4675" t="s">
        <v>4842</v>
      </c>
      <c r="D4675">
        <v>170</v>
      </c>
      <c r="E4675" t="s">
        <v>4845</v>
      </c>
      <c r="F4675">
        <v>6.77</v>
      </c>
      <c r="I4675" t="s">
        <v>14143</v>
      </c>
      <c r="K4675" t="s">
        <v>6860</v>
      </c>
      <c r="L4675" t="s">
        <v>6861</v>
      </c>
      <c r="M4675" t="s">
        <v>15093</v>
      </c>
      <c r="N4675">
        <v>9</v>
      </c>
      <c r="O4675" t="s">
        <v>15453</v>
      </c>
      <c r="P4675" t="s">
        <v>18724</v>
      </c>
      <c r="Q4675">
        <v>8</v>
      </c>
      <c r="R4675">
        <v>2</v>
      </c>
      <c r="S4675">
        <v>3.02</v>
      </c>
      <c r="T4675">
        <v>3.04</v>
      </c>
      <c r="U4675">
        <v>401.49</v>
      </c>
      <c r="V4675">
        <v>111.72</v>
      </c>
      <c r="W4675">
        <v>2.42</v>
      </c>
      <c r="X4675">
        <v>9.85</v>
      </c>
      <c r="Y4675">
        <v>6.03</v>
      </c>
      <c r="Z4675">
        <v>2</v>
      </c>
      <c r="AA4675" t="s">
        <v>4250</v>
      </c>
      <c r="AB4675">
        <v>0</v>
      </c>
      <c r="AC4675">
        <v>7</v>
      </c>
      <c r="AD4675">
        <v>3.949642857142857</v>
      </c>
      <c r="AF4675" t="s">
        <v>7949</v>
      </c>
      <c r="AI4675">
        <v>0</v>
      </c>
      <c r="AJ4675">
        <v>0</v>
      </c>
      <c r="AM4675" t="s">
        <v>20019</v>
      </c>
    </row>
    <row r="4676" spans="1:39" x14ac:dyDescent="0.25">
      <c r="A4676" t="s">
        <v>11072</v>
      </c>
      <c r="B4676" t="s">
        <v>4841</v>
      </c>
      <c r="C4676" t="s">
        <v>4842</v>
      </c>
      <c r="D4676">
        <v>170</v>
      </c>
      <c r="E4676" t="s">
        <v>4845</v>
      </c>
      <c r="F4676">
        <v>6.77</v>
      </c>
      <c r="I4676" t="s">
        <v>14144</v>
      </c>
      <c r="K4676" t="s">
        <v>6860</v>
      </c>
      <c r="L4676" t="s">
        <v>6861</v>
      </c>
      <c r="M4676" t="s">
        <v>15094</v>
      </c>
      <c r="N4676">
        <v>9</v>
      </c>
      <c r="O4676" t="s">
        <v>15454</v>
      </c>
      <c r="P4676" t="s">
        <v>18724</v>
      </c>
      <c r="Q4676">
        <v>8</v>
      </c>
      <c r="R4676">
        <v>2</v>
      </c>
      <c r="S4676">
        <v>3.02</v>
      </c>
      <c r="T4676">
        <v>3.04</v>
      </c>
      <c r="U4676">
        <v>401.49</v>
      </c>
      <c r="V4676">
        <v>111.72</v>
      </c>
      <c r="W4676">
        <v>2.42</v>
      </c>
      <c r="X4676">
        <v>9.85</v>
      </c>
      <c r="Y4676">
        <v>6.03</v>
      </c>
      <c r="Z4676">
        <v>2</v>
      </c>
      <c r="AA4676" t="s">
        <v>4250</v>
      </c>
      <c r="AB4676">
        <v>0</v>
      </c>
      <c r="AC4676">
        <v>7</v>
      </c>
      <c r="AD4676">
        <v>3.949642857142857</v>
      </c>
      <c r="AF4676" t="s">
        <v>7949</v>
      </c>
      <c r="AI4676">
        <v>0</v>
      </c>
      <c r="AJ4676">
        <v>0</v>
      </c>
      <c r="AM4676" t="s">
        <v>20019</v>
      </c>
    </row>
    <row r="4677" spans="1:39" x14ac:dyDescent="0.25">
      <c r="A4677" t="s">
        <v>11073</v>
      </c>
      <c r="B4677" t="s">
        <v>4841</v>
      </c>
      <c r="C4677" t="s">
        <v>4842</v>
      </c>
      <c r="D4677">
        <v>170</v>
      </c>
      <c r="E4677" t="s">
        <v>4845</v>
      </c>
      <c r="F4677">
        <v>6.77</v>
      </c>
      <c r="I4677" t="s">
        <v>14145</v>
      </c>
      <c r="K4677" t="s">
        <v>6860</v>
      </c>
      <c r="L4677" t="s">
        <v>6861</v>
      </c>
      <c r="M4677" t="s">
        <v>14955</v>
      </c>
      <c r="N4677">
        <v>8</v>
      </c>
      <c r="O4677" t="s">
        <v>15276</v>
      </c>
      <c r="P4677" t="s">
        <v>18725</v>
      </c>
      <c r="Q4677">
        <v>5</v>
      </c>
      <c r="R4677">
        <v>1</v>
      </c>
      <c r="S4677">
        <v>3.33</v>
      </c>
      <c r="T4677">
        <v>3.33</v>
      </c>
      <c r="U4677">
        <v>386.4</v>
      </c>
      <c r="V4677">
        <v>66.069999999999993</v>
      </c>
      <c r="W4677">
        <v>3.36</v>
      </c>
      <c r="Y4677">
        <v>0.9</v>
      </c>
      <c r="Z4677">
        <v>2</v>
      </c>
      <c r="AA4677" t="s">
        <v>4250</v>
      </c>
      <c r="AB4677">
        <v>0</v>
      </c>
      <c r="AC4677">
        <v>1</v>
      </c>
      <c r="AD4677">
        <v>4.8147619047619052</v>
      </c>
      <c r="AF4677" t="s">
        <v>7949</v>
      </c>
      <c r="AI4677">
        <v>0</v>
      </c>
      <c r="AJ4677">
        <v>0</v>
      </c>
      <c r="AM4677" t="s">
        <v>20019</v>
      </c>
    </row>
    <row r="4678" spans="1:39" x14ac:dyDescent="0.25">
      <c r="A4678" t="s">
        <v>11074</v>
      </c>
      <c r="B4678" t="s">
        <v>4841</v>
      </c>
      <c r="C4678" t="s">
        <v>4842</v>
      </c>
      <c r="D4678">
        <v>170</v>
      </c>
      <c r="E4678" t="s">
        <v>4845</v>
      </c>
      <c r="F4678">
        <v>6.77</v>
      </c>
      <c r="I4678" t="s">
        <v>14146</v>
      </c>
      <c r="K4678" t="s">
        <v>6860</v>
      </c>
      <c r="L4678" t="s">
        <v>6861</v>
      </c>
      <c r="M4678" t="s">
        <v>15154</v>
      </c>
      <c r="N4678">
        <v>9</v>
      </c>
      <c r="O4678" t="s">
        <v>15531</v>
      </c>
      <c r="P4678" t="s">
        <v>18726</v>
      </c>
      <c r="Q4678">
        <v>6</v>
      </c>
      <c r="R4678">
        <v>2</v>
      </c>
      <c r="S4678">
        <v>-2.94</v>
      </c>
      <c r="T4678">
        <v>-2.94</v>
      </c>
      <c r="U4678">
        <v>451.83</v>
      </c>
      <c r="V4678">
        <v>77.459999999999994</v>
      </c>
      <c r="W4678">
        <v>4.3099999999999996</v>
      </c>
      <c r="Y4678">
        <v>3.01</v>
      </c>
      <c r="Z4678">
        <v>2</v>
      </c>
      <c r="AA4678" t="s">
        <v>4250</v>
      </c>
      <c r="AB4678">
        <v>0</v>
      </c>
      <c r="AC4678">
        <v>6</v>
      </c>
      <c r="AD4678">
        <v>4.8440714285714286</v>
      </c>
      <c r="AF4678" t="s">
        <v>7949</v>
      </c>
      <c r="AI4678">
        <v>0</v>
      </c>
      <c r="AJ4678">
        <v>0</v>
      </c>
      <c r="AM4678" t="s">
        <v>20019</v>
      </c>
    </row>
    <row r="4679" spans="1:39" x14ac:dyDescent="0.25">
      <c r="A4679" t="s">
        <v>11075</v>
      </c>
      <c r="B4679" t="s">
        <v>4841</v>
      </c>
      <c r="C4679" t="s">
        <v>4842</v>
      </c>
      <c r="D4679">
        <v>170</v>
      </c>
      <c r="E4679" t="s">
        <v>4845</v>
      </c>
      <c r="F4679">
        <v>6.77</v>
      </c>
      <c r="I4679" t="s">
        <v>14147</v>
      </c>
      <c r="K4679" t="s">
        <v>6860</v>
      </c>
      <c r="L4679" t="s">
        <v>6861</v>
      </c>
      <c r="M4679" t="s">
        <v>14996</v>
      </c>
      <c r="N4679">
        <v>9</v>
      </c>
      <c r="O4679" t="s">
        <v>15322</v>
      </c>
      <c r="P4679" t="s">
        <v>18727</v>
      </c>
      <c r="Q4679">
        <v>6</v>
      </c>
      <c r="R4679">
        <v>2</v>
      </c>
      <c r="S4679">
        <v>-3.76</v>
      </c>
      <c r="T4679">
        <v>-3.76</v>
      </c>
      <c r="U4679">
        <v>382.34</v>
      </c>
      <c r="V4679">
        <v>102.74</v>
      </c>
      <c r="W4679">
        <v>2.5299999999999998</v>
      </c>
      <c r="X4679">
        <v>10.15</v>
      </c>
      <c r="Y4679">
        <v>3.94</v>
      </c>
      <c r="Z4679">
        <v>2</v>
      </c>
      <c r="AA4679" t="s">
        <v>4250</v>
      </c>
      <c r="AB4679">
        <v>0</v>
      </c>
      <c r="AC4679">
        <v>4</v>
      </c>
      <c r="AD4679">
        <v>4.9157619047619043</v>
      </c>
      <c r="AF4679" t="s">
        <v>7949</v>
      </c>
      <c r="AI4679">
        <v>0</v>
      </c>
      <c r="AJ4679">
        <v>0</v>
      </c>
      <c r="AM4679" t="s">
        <v>20019</v>
      </c>
    </row>
    <row r="4680" spans="1:39" x14ac:dyDescent="0.25">
      <c r="A4680" t="s">
        <v>11076</v>
      </c>
      <c r="B4680" t="s">
        <v>4841</v>
      </c>
      <c r="C4680" t="s">
        <v>4842</v>
      </c>
      <c r="D4680">
        <v>170</v>
      </c>
      <c r="E4680" t="s">
        <v>4845</v>
      </c>
      <c r="F4680">
        <v>6.77</v>
      </c>
      <c r="I4680" t="s">
        <v>14148</v>
      </c>
      <c r="K4680" t="s">
        <v>6860</v>
      </c>
      <c r="L4680" t="s">
        <v>6861</v>
      </c>
      <c r="M4680" t="s">
        <v>14996</v>
      </c>
      <c r="N4680">
        <v>9</v>
      </c>
      <c r="O4680" t="s">
        <v>15322</v>
      </c>
      <c r="P4680" t="s">
        <v>18728</v>
      </c>
      <c r="Q4680">
        <v>8</v>
      </c>
      <c r="R4680">
        <v>2</v>
      </c>
      <c r="S4680">
        <v>-3.23</v>
      </c>
      <c r="T4680">
        <v>-3.23</v>
      </c>
      <c r="U4680">
        <v>453.42</v>
      </c>
      <c r="V4680">
        <v>120.95</v>
      </c>
      <c r="W4680">
        <v>2.0499999999999998</v>
      </c>
      <c r="X4680">
        <v>8.91</v>
      </c>
      <c r="Y4680">
        <v>3.94</v>
      </c>
      <c r="Z4680">
        <v>2</v>
      </c>
      <c r="AA4680" t="s">
        <v>4250</v>
      </c>
      <c r="AB4680">
        <v>0</v>
      </c>
      <c r="AC4680">
        <v>8</v>
      </c>
      <c r="AD4680">
        <v>3.8327142857142862</v>
      </c>
      <c r="AF4680" t="s">
        <v>7949</v>
      </c>
      <c r="AI4680">
        <v>0</v>
      </c>
      <c r="AJ4680">
        <v>0</v>
      </c>
      <c r="AM4680" t="s">
        <v>20019</v>
      </c>
    </row>
    <row r="4681" spans="1:39" x14ac:dyDescent="0.25">
      <c r="A4681" t="s">
        <v>11077</v>
      </c>
      <c r="B4681" t="s">
        <v>4841</v>
      </c>
      <c r="C4681" t="s">
        <v>4842</v>
      </c>
      <c r="D4681">
        <v>170.6</v>
      </c>
      <c r="E4681" t="s">
        <v>4845</v>
      </c>
      <c r="F4681">
        <v>6.77</v>
      </c>
      <c r="I4681" t="s">
        <v>14149</v>
      </c>
      <c r="K4681" t="s">
        <v>6860</v>
      </c>
      <c r="L4681" t="s">
        <v>6861</v>
      </c>
      <c r="M4681" t="s">
        <v>15042</v>
      </c>
      <c r="N4681">
        <v>9</v>
      </c>
      <c r="O4681" t="s">
        <v>15389</v>
      </c>
      <c r="P4681" t="s">
        <v>18729</v>
      </c>
      <c r="Q4681">
        <v>5</v>
      </c>
      <c r="R4681">
        <v>1</v>
      </c>
      <c r="S4681">
        <v>1.05</v>
      </c>
      <c r="T4681">
        <v>1.0900000000000001</v>
      </c>
      <c r="U4681">
        <v>371.48</v>
      </c>
      <c r="V4681">
        <v>77.150000000000006</v>
      </c>
      <c r="W4681">
        <v>2.59</v>
      </c>
      <c r="Y4681">
        <v>6.42</v>
      </c>
      <c r="Z4681">
        <v>1</v>
      </c>
      <c r="AA4681" t="s">
        <v>4250</v>
      </c>
      <c r="AB4681">
        <v>0</v>
      </c>
      <c r="AC4681">
        <v>3</v>
      </c>
      <c r="AD4681">
        <v>5.7513333333333332</v>
      </c>
      <c r="AF4681" t="s">
        <v>7949</v>
      </c>
      <c r="AI4681">
        <v>0</v>
      </c>
      <c r="AJ4681">
        <v>0</v>
      </c>
      <c r="AM4681" t="s">
        <v>20019</v>
      </c>
    </row>
    <row r="4682" spans="1:39" x14ac:dyDescent="0.25">
      <c r="A4682" t="s">
        <v>11078</v>
      </c>
      <c r="B4682" t="s">
        <v>4841</v>
      </c>
      <c r="C4682" t="s">
        <v>4842</v>
      </c>
      <c r="D4682">
        <v>170.6</v>
      </c>
      <c r="E4682" t="s">
        <v>4845</v>
      </c>
      <c r="F4682">
        <v>6.77</v>
      </c>
      <c r="I4682" t="s">
        <v>14150</v>
      </c>
      <c r="K4682" t="s">
        <v>6860</v>
      </c>
      <c r="M4682" t="s">
        <v>15002</v>
      </c>
      <c r="N4682">
        <v>8</v>
      </c>
      <c r="O4682" t="s">
        <v>15332</v>
      </c>
      <c r="P4682" t="s">
        <v>18730</v>
      </c>
      <c r="Q4682">
        <v>6</v>
      </c>
      <c r="R4682">
        <v>1</v>
      </c>
      <c r="S4682">
        <v>1.43</v>
      </c>
      <c r="T4682">
        <v>3.43</v>
      </c>
      <c r="U4682">
        <v>359.47</v>
      </c>
      <c r="V4682">
        <v>69.31</v>
      </c>
      <c r="W4682">
        <v>2.95</v>
      </c>
      <c r="Y4682">
        <v>11.36</v>
      </c>
      <c r="Z4682">
        <v>1</v>
      </c>
      <c r="AA4682" t="s">
        <v>4250</v>
      </c>
      <c r="AB4682">
        <v>0</v>
      </c>
      <c r="AC4682">
        <v>3</v>
      </c>
      <c r="AD4682">
        <v>4.6183333333333341</v>
      </c>
      <c r="AF4682" t="s">
        <v>7952</v>
      </c>
      <c r="AI4682">
        <v>0</v>
      </c>
      <c r="AJ4682">
        <v>0</v>
      </c>
      <c r="AM4682" t="s">
        <v>20019</v>
      </c>
    </row>
    <row r="4683" spans="1:39" x14ac:dyDescent="0.25">
      <c r="A4683" t="s">
        <v>11079</v>
      </c>
      <c r="B4683" t="s">
        <v>4841</v>
      </c>
      <c r="C4683" t="s">
        <v>4842</v>
      </c>
      <c r="D4683">
        <v>171</v>
      </c>
      <c r="E4683" t="s">
        <v>4845</v>
      </c>
      <c r="F4683">
        <v>6.77</v>
      </c>
      <c r="I4683" t="s">
        <v>14151</v>
      </c>
      <c r="K4683" t="s">
        <v>6860</v>
      </c>
      <c r="L4683" t="s">
        <v>6861</v>
      </c>
      <c r="M4683" t="s">
        <v>14979</v>
      </c>
      <c r="N4683">
        <v>8</v>
      </c>
      <c r="O4683" t="s">
        <v>15302</v>
      </c>
      <c r="P4683" t="s">
        <v>18731</v>
      </c>
      <c r="Q4683">
        <v>7</v>
      </c>
      <c r="R4683">
        <v>2</v>
      </c>
      <c r="S4683">
        <v>1.0900000000000001</v>
      </c>
      <c r="T4683">
        <v>1.0900000000000001</v>
      </c>
      <c r="U4683">
        <v>440.33</v>
      </c>
      <c r="V4683">
        <v>126.28</v>
      </c>
      <c r="W4683">
        <v>2.57</v>
      </c>
      <c r="X4683">
        <v>9.6300000000000008</v>
      </c>
      <c r="Y4683">
        <v>2.48</v>
      </c>
      <c r="Z4683">
        <v>2</v>
      </c>
      <c r="AA4683" t="s">
        <v>4250</v>
      </c>
      <c r="AB4683">
        <v>0</v>
      </c>
      <c r="AC4683">
        <v>4</v>
      </c>
      <c r="AD4683">
        <v>3.9262142857142859</v>
      </c>
      <c r="AF4683" t="s">
        <v>7949</v>
      </c>
      <c r="AI4683">
        <v>0</v>
      </c>
      <c r="AJ4683">
        <v>0</v>
      </c>
      <c r="AM4683" t="s">
        <v>20019</v>
      </c>
    </row>
    <row r="4684" spans="1:39" x14ac:dyDescent="0.25">
      <c r="A4684" t="s">
        <v>5933</v>
      </c>
      <c r="B4684" t="s">
        <v>4841</v>
      </c>
      <c r="C4684" t="s">
        <v>4842</v>
      </c>
      <c r="D4684">
        <v>172</v>
      </c>
      <c r="E4684" t="s">
        <v>4845</v>
      </c>
      <c r="F4684">
        <v>6.76</v>
      </c>
      <c r="I4684" t="s">
        <v>6686</v>
      </c>
      <c r="K4684" t="s">
        <v>6860</v>
      </c>
      <c r="L4684" t="s">
        <v>6861</v>
      </c>
      <c r="M4684" t="s">
        <v>6907</v>
      </c>
      <c r="N4684">
        <v>9</v>
      </c>
      <c r="O4684" t="s">
        <v>6972</v>
      </c>
      <c r="P4684" t="s">
        <v>7659</v>
      </c>
      <c r="Q4684">
        <v>7</v>
      </c>
      <c r="R4684">
        <v>1</v>
      </c>
      <c r="S4684">
        <v>1.39</v>
      </c>
      <c r="T4684">
        <v>1.4</v>
      </c>
      <c r="U4684">
        <v>352.39</v>
      </c>
      <c r="V4684">
        <v>91.85</v>
      </c>
      <c r="W4684">
        <v>1.87</v>
      </c>
      <c r="Y4684">
        <v>5.94</v>
      </c>
      <c r="Z4684">
        <v>2</v>
      </c>
      <c r="AA4684" t="s">
        <v>4250</v>
      </c>
      <c r="AB4684">
        <v>0</v>
      </c>
      <c r="AC4684">
        <v>1</v>
      </c>
      <c r="AD4684">
        <v>5.7716666666666674</v>
      </c>
      <c r="AF4684" t="s">
        <v>7949</v>
      </c>
      <c r="AI4684">
        <v>0</v>
      </c>
      <c r="AJ4684">
        <v>0</v>
      </c>
      <c r="AM4684" t="s">
        <v>20019</v>
      </c>
    </row>
    <row r="4685" spans="1:39" x14ac:dyDescent="0.25">
      <c r="A4685" t="s">
        <v>5933</v>
      </c>
      <c r="B4685" t="s">
        <v>4841</v>
      </c>
      <c r="C4685" t="s">
        <v>4842</v>
      </c>
      <c r="D4685">
        <v>172</v>
      </c>
      <c r="E4685" t="s">
        <v>4845</v>
      </c>
      <c r="F4685">
        <v>6.76</v>
      </c>
      <c r="I4685" t="s">
        <v>6687</v>
      </c>
      <c r="K4685" t="s">
        <v>6860</v>
      </c>
      <c r="L4685" t="s">
        <v>6861</v>
      </c>
      <c r="M4685" t="s">
        <v>6908</v>
      </c>
      <c r="N4685">
        <v>8</v>
      </c>
      <c r="O4685" t="s">
        <v>6973</v>
      </c>
      <c r="P4685" t="s">
        <v>7659</v>
      </c>
      <c r="Q4685">
        <v>7</v>
      </c>
      <c r="R4685">
        <v>1</v>
      </c>
      <c r="S4685">
        <v>1.39</v>
      </c>
      <c r="T4685">
        <v>1.4</v>
      </c>
      <c r="U4685">
        <v>352.39</v>
      </c>
      <c r="V4685">
        <v>91.85</v>
      </c>
      <c r="W4685">
        <v>1.87</v>
      </c>
      <c r="Y4685">
        <v>5.94</v>
      </c>
      <c r="Z4685">
        <v>2</v>
      </c>
      <c r="AA4685" t="s">
        <v>4250</v>
      </c>
      <c r="AB4685">
        <v>0</v>
      </c>
      <c r="AC4685">
        <v>1</v>
      </c>
      <c r="AD4685">
        <v>5.7716666666666674</v>
      </c>
      <c r="AF4685" t="s">
        <v>7949</v>
      </c>
      <c r="AI4685">
        <v>0</v>
      </c>
      <c r="AJ4685">
        <v>0</v>
      </c>
      <c r="AM4685" t="s">
        <v>20019</v>
      </c>
    </row>
    <row r="4686" spans="1:39" x14ac:dyDescent="0.25">
      <c r="A4686" t="s">
        <v>11080</v>
      </c>
      <c r="B4686" t="s">
        <v>4841</v>
      </c>
      <c r="C4686" t="s">
        <v>4842</v>
      </c>
      <c r="D4686">
        <v>172</v>
      </c>
      <c r="E4686" t="s">
        <v>4845</v>
      </c>
      <c r="F4686">
        <v>6.76</v>
      </c>
      <c r="K4686" t="s">
        <v>6860</v>
      </c>
      <c r="M4686" t="s">
        <v>6865</v>
      </c>
      <c r="N4686">
        <v>8</v>
      </c>
      <c r="O4686" t="s">
        <v>15584</v>
      </c>
      <c r="P4686" t="s">
        <v>18732</v>
      </c>
      <c r="Q4686">
        <v>4</v>
      </c>
      <c r="R4686">
        <v>3</v>
      </c>
      <c r="S4686">
        <v>4.01</v>
      </c>
      <c r="T4686">
        <v>4.01</v>
      </c>
      <c r="U4686">
        <v>481.98</v>
      </c>
      <c r="V4686">
        <v>124.73</v>
      </c>
      <c r="W4686">
        <v>3.57</v>
      </c>
      <c r="Y4686">
        <v>3.88</v>
      </c>
      <c r="Z4686">
        <v>3</v>
      </c>
      <c r="AA4686" t="s">
        <v>4250</v>
      </c>
      <c r="AB4686">
        <v>0</v>
      </c>
      <c r="AC4686">
        <v>10</v>
      </c>
      <c r="AD4686">
        <v>1.790380952380952</v>
      </c>
      <c r="AF4686" t="s">
        <v>7949</v>
      </c>
      <c r="AI4686">
        <v>0</v>
      </c>
      <c r="AJ4686">
        <v>0</v>
      </c>
      <c r="AK4686" t="s">
        <v>19979</v>
      </c>
      <c r="AL4686" t="s">
        <v>19979</v>
      </c>
      <c r="AM4686" t="s">
        <v>20019</v>
      </c>
    </row>
    <row r="4687" spans="1:39" x14ac:dyDescent="0.25">
      <c r="A4687" t="s">
        <v>11081</v>
      </c>
      <c r="B4687" t="s">
        <v>4841</v>
      </c>
      <c r="C4687" t="s">
        <v>4842</v>
      </c>
      <c r="D4687">
        <v>172</v>
      </c>
      <c r="E4687" t="s">
        <v>4845</v>
      </c>
      <c r="F4687">
        <v>6.76</v>
      </c>
      <c r="I4687" t="s">
        <v>14152</v>
      </c>
      <c r="K4687" t="s">
        <v>6860</v>
      </c>
      <c r="L4687" t="s">
        <v>6861</v>
      </c>
      <c r="M4687" t="s">
        <v>15042</v>
      </c>
      <c r="N4687">
        <v>9</v>
      </c>
      <c r="O4687" t="s">
        <v>15389</v>
      </c>
      <c r="P4687" t="s">
        <v>18733</v>
      </c>
      <c r="Q4687">
        <v>5</v>
      </c>
      <c r="R4687">
        <v>1</v>
      </c>
      <c r="S4687">
        <v>1.04</v>
      </c>
      <c r="T4687">
        <v>1.05</v>
      </c>
      <c r="U4687">
        <v>397.52</v>
      </c>
      <c r="V4687">
        <v>77.150000000000006</v>
      </c>
      <c r="W4687">
        <v>2.69</v>
      </c>
      <c r="Y4687">
        <v>5.44</v>
      </c>
      <c r="Z4687">
        <v>1</v>
      </c>
      <c r="AA4687" t="s">
        <v>4250</v>
      </c>
      <c r="AB4687">
        <v>0</v>
      </c>
      <c r="AC4687">
        <v>5</v>
      </c>
      <c r="AD4687">
        <v>5.5653333333333332</v>
      </c>
      <c r="AF4687" t="s">
        <v>7949</v>
      </c>
      <c r="AI4687">
        <v>0</v>
      </c>
      <c r="AJ4687">
        <v>0</v>
      </c>
      <c r="AM4687" t="s">
        <v>20019</v>
      </c>
    </row>
    <row r="4688" spans="1:39" x14ac:dyDescent="0.25">
      <c r="A4688" t="s">
        <v>11082</v>
      </c>
      <c r="B4688" t="s">
        <v>4841</v>
      </c>
      <c r="C4688" t="s">
        <v>4842</v>
      </c>
      <c r="D4688">
        <v>172</v>
      </c>
      <c r="E4688" t="s">
        <v>4845</v>
      </c>
      <c r="F4688">
        <v>6.76</v>
      </c>
      <c r="I4688" t="s">
        <v>14153</v>
      </c>
      <c r="K4688" t="s">
        <v>6860</v>
      </c>
      <c r="L4688" t="s">
        <v>6861</v>
      </c>
      <c r="M4688" t="s">
        <v>15185</v>
      </c>
      <c r="N4688">
        <v>9</v>
      </c>
      <c r="O4688" t="s">
        <v>15573</v>
      </c>
      <c r="P4688" t="s">
        <v>18734</v>
      </c>
      <c r="Q4688">
        <v>8</v>
      </c>
      <c r="R4688">
        <v>1</v>
      </c>
      <c r="S4688">
        <v>2.74</v>
      </c>
      <c r="T4688">
        <v>2.74</v>
      </c>
      <c r="U4688">
        <v>336.42</v>
      </c>
      <c r="V4688">
        <v>80.290000000000006</v>
      </c>
      <c r="W4688">
        <v>1.47</v>
      </c>
      <c r="Y4688">
        <v>4.49</v>
      </c>
      <c r="Z4688">
        <v>2</v>
      </c>
      <c r="AA4688" t="s">
        <v>4250</v>
      </c>
      <c r="AB4688">
        <v>0</v>
      </c>
      <c r="AC4688">
        <v>2</v>
      </c>
      <c r="AD4688">
        <v>5.4633333333333329</v>
      </c>
      <c r="AF4688" t="s">
        <v>7949</v>
      </c>
      <c r="AI4688">
        <v>0</v>
      </c>
      <c r="AJ4688">
        <v>0</v>
      </c>
      <c r="AM4688" t="s">
        <v>20019</v>
      </c>
    </row>
    <row r="4689" spans="1:39" x14ac:dyDescent="0.25">
      <c r="A4689" t="s">
        <v>11083</v>
      </c>
      <c r="B4689" t="s">
        <v>4841</v>
      </c>
      <c r="C4689" t="s">
        <v>4842</v>
      </c>
      <c r="D4689">
        <v>172</v>
      </c>
      <c r="E4689" t="s">
        <v>4845</v>
      </c>
      <c r="F4689">
        <v>6.76</v>
      </c>
      <c r="I4689" t="s">
        <v>14154</v>
      </c>
      <c r="K4689" t="s">
        <v>6860</v>
      </c>
      <c r="M4689" t="s">
        <v>15002</v>
      </c>
      <c r="N4689">
        <v>8</v>
      </c>
      <c r="O4689" t="s">
        <v>15332</v>
      </c>
      <c r="P4689" t="s">
        <v>18735</v>
      </c>
      <c r="Q4689">
        <v>4</v>
      </c>
      <c r="R4689">
        <v>1</v>
      </c>
      <c r="S4689">
        <v>1.79</v>
      </c>
      <c r="T4689">
        <v>1.8</v>
      </c>
      <c r="U4689">
        <v>396.53</v>
      </c>
      <c r="V4689">
        <v>64.790000000000006</v>
      </c>
      <c r="W4689">
        <v>3.22</v>
      </c>
      <c r="Y4689">
        <v>5.37</v>
      </c>
      <c r="Z4689">
        <v>1</v>
      </c>
      <c r="AA4689" t="s">
        <v>4250</v>
      </c>
      <c r="AB4689">
        <v>0</v>
      </c>
      <c r="AC4689">
        <v>5</v>
      </c>
      <c r="AD4689">
        <v>5.5724047619047621</v>
      </c>
      <c r="AF4689" t="s">
        <v>7949</v>
      </c>
      <c r="AI4689">
        <v>0</v>
      </c>
      <c r="AJ4689">
        <v>0</v>
      </c>
      <c r="AM4689" t="s">
        <v>20019</v>
      </c>
    </row>
    <row r="4690" spans="1:39" x14ac:dyDescent="0.25">
      <c r="A4690" t="s">
        <v>11084</v>
      </c>
      <c r="B4690" t="s">
        <v>4841</v>
      </c>
      <c r="C4690" t="s">
        <v>4842</v>
      </c>
      <c r="D4690">
        <v>172.7</v>
      </c>
      <c r="E4690" t="s">
        <v>4845</v>
      </c>
      <c r="F4690">
        <v>6.76</v>
      </c>
      <c r="I4690" t="s">
        <v>14155</v>
      </c>
      <c r="K4690" t="s">
        <v>6860</v>
      </c>
      <c r="L4690" t="s">
        <v>6861</v>
      </c>
      <c r="M4690" t="s">
        <v>15021</v>
      </c>
      <c r="N4690">
        <v>9</v>
      </c>
      <c r="O4690" t="s">
        <v>15359</v>
      </c>
      <c r="P4690" t="s">
        <v>18736</v>
      </c>
      <c r="Q4690">
        <v>4</v>
      </c>
      <c r="R4690">
        <v>1</v>
      </c>
      <c r="S4690">
        <v>4.0199999999999996</v>
      </c>
      <c r="T4690">
        <v>4.0199999999999996</v>
      </c>
      <c r="U4690">
        <v>455.96</v>
      </c>
      <c r="V4690">
        <v>67.92</v>
      </c>
      <c r="W4690">
        <v>4.6500000000000004</v>
      </c>
      <c r="Y4690">
        <v>1.67</v>
      </c>
      <c r="Z4690">
        <v>2</v>
      </c>
      <c r="AA4690" t="s">
        <v>4250</v>
      </c>
      <c r="AB4690">
        <v>0</v>
      </c>
      <c r="AC4690">
        <v>2</v>
      </c>
      <c r="AD4690">
        <v>3.6379047619047622</v>
      </c>
      <c r="AF4690" t="s">
        <v>7949</v>
      </c>
      <c r="AI4690">
        <v>0</v>
      </c>
      <c r="AJ4690">
        <v>0</v>
      </c>
      <c r="AM4690" t="s">
        <v>20019</v>
      </c>
    </row>
    <row r="4691" spans="1:39" x14ac:dyDescent="0.25">
      <c r="A4691" t="s">
        <v>11084</v>
      </c>
      <c r="B4691" t="s">
        <v>4841</v>
      </c>
      <c r="C4691" t="s">
        <v>4842</v>
      </c>
      <c r="D4691">
        <v>172.7</v>
      </c>
      <c r="E4691" t="s">
        <v>4845</v>
      </c>
      <c r="F4691">
        <v>6.76</v>
      </c>
      <c r="I4691" t="s">
        <v>14156</v>
      </c>
      <c r="K4691" t="s">
        <v>6860</v>
      </c>
      <c r="M4691" t="s">
        <v>14977</v>
      </c>
      <c r="N4691">
        <v>8</v>
      </c>
      <c r="O4691" t="s">
        <v>15298</v>
      </c>
      <c r="P4691" t="s">
        <v>18736</v>
      </c>
      <c r="Q4691">
        <v>4</v>
      </c>
      <c r="R4691">
        <v>1</v>
      </c>
      <c r="S4691">
        <v>4.0199999999999996</v>
      </c>
      <c r="T4691">
        <v>4.0199999999999996</v>
      </c>
      <c r="U4691">
        <v>455.96</v>
      </c>
      <c r="V4691">
        <v>67.92</v>
      </c>
      <c r="W4691">
        <v>4.6500000000000004</v>
      </c>
      <c r="Y4691">
        <v>1.67</v>
      </c>
      <c r="Z4691">
        <v>2</v>
      </c>
      <c r="AA4691" t="s">
        <v>4250</v>
      </c>
      <c r="AB4691">
        <v>0</v>
      </c>
      <c r="AC4691">
        <v>2</v>
      </c>
      <c r="AD4691">
        <v>3.6379047619047622</v>
      </c>
      <c r="AF4691" t="s">
        <v>7949</v>
      </c>
      <c r="AI4691">
        <v>0</v>
      </c>
      <c r="AJ4691">
        <v>0</v>
      </c>
      <c r="AM4691" t="s">
        <v>20019</v>
      </c>
    </row>
    <row r="4692" spans="1:39" x14ac:dyDescent="0.25">
      <c r="A4692" t="s">
        <v>9211</v>
      </c>
      <c r="B4692" t="s">
        <v>4841</v>
      </c>
      <c r="C4692" t="s">
        <v>4842</v>
      </c>
      <c r="D4692">
        <v>173</v>
      </c>
      <c r="E4692" t="s">
        <v>4845</v>
      </c>
      <c r="F4692">
        <v>6.76</v>
      </c>
      <c r="K4692" t="s">
        <v>6860</v>
      </c>
      <c r="L4692" t="s">
        <v>6861</v>
      </c>
      <c r="M4692" t="s">
        <v>15161</v>
      </c>
      <c r="N4692">
        <v>9</v>
      </c>
      <c r="O4692" t="s">
        <v>15539</v>
      </c>
      <c r="P4692" t="s">
        <v>16863</v>
      </c>
      <c r="Q4692">
        <v>7</v>
      </c>
      <c r="R4692">
        <v>2</v>
      </c>
      <c r="S4692">
        <v>0.67</v>
      </c>
      <c r="T4692">
        <v>1.19</v>
      </c>
      <c r="U4692">
        <v>503.67</v>
      </c>
      <c r="V4692">
        <v>117.86</v>
      </c>
      <c r="W4692">
        <v>1.88</v>
      </c>
      <c r="X4692">
        <v>13.17</v>
      </c>
      <c r="Y4692">
        <v>7.08</v>
      </c>
      <c r="Z4692">
        <v>2</v>
      </c>
      <c r="AA4692" t="s">
        <v>4250</v>
      </c>
      <c r="AB4692">
        <v>1</v>
      </c>
      <c r="AC4692">
        <v>12</v>
      </c>
      <c r="AD4692">
        <v>3.571333333333333</v>
      </c>
      <c r="AF4692" t="s">
        <v>7949</v>
      </c>
      <c r="AI4692">
        <v>0</v>
      </c>
      <c r="AJ4692">
        <v>0</v>
      </c>
      <c r="AK4692" t="s">
        <v>19884</v>
      </c>
      <c r="AL4692" t="s">
        <v>19884</v>
      </c>
      <c r="AM4692" t="s">
        <v>20019</v>
      </c>
    </row>
    <row r="4693" spans="1:39" x14ac:dyDescent="0.25">
      <c r="A4693" t="s">
        <v>9214</v>
      </c>
      <c r="B4693" t="s">
        <v>4841</v>
      </c>
      <c r="C4693" t="s">
        <v>4842</v>
      </c>
      <c r="D4693">
        <v>173</v>
      </c>
      <c r="E4693" t="s">
        <v>4845</v>
      </c>
      <c r="F4693">
        <v>6.76</v>
      </c>
      <c r="K4693" t="s">
        <v>6860</v>
      </c>
      <c r="M4693" t="s">
        <v>15178</v>
      </c>
      <c r="N4693">
        <v>8</v>
      </c>
      <c r="O4693" t="s">
        <v>15561</v>
      </c>
      <c r="P4693" t="s">
        <v>16866</v>
      </c>
      <c r="Q4693">
        <v>7</v>
      </c>
      <c r="R4693">
        <v>2</v>
      </c>
      <c r="S4693">
        <v>0.82</v>
      </c>
      <c r="T4693">
        <v>1.1599999999999999</v>
      </c>
      <c r="U4693">
        <v>539.65</v>
      </c>
      <c r="V4693">
        <v>117.86</v>
      </c>
      <c r="W4693">
        <v>2.16</v>
      </c>
      <c r="X4693">
        <v>12.82</v>
      </c>
      <c r="Y4693">
        <v>6.8</v>
      </c>
      <c r="Z4693">
        <v>2</v>
      </c>
      <c r="AA4693" t="s">
        <v>4250</v>
      </c>
      <c r="AB4693">
        <v>1</v>
      </c>
      <c r="AC4693">
        <v>12</v>
      </c>
      <c r="AD4693">
        <v>3.571333333333333</v>
      </c>
      <c r="AF4693" t="s">
        <v>7949</v>
      </c>
      <c r="AI4693">
        <v>0</v>
      </c>
      <c r="AJ4693">
        <v>0</v>
      </c>
      <c r="AK4693" t="s">
        <v>19883</v>
      </c>
      <c r="AL4693" t="s">
        <v>19883</v>
      </c>
      <c r="AM4693" t="s">
        <v>20019</v>
      </c>
    </row>
    <row r="4694" spans="1:39" x14ac:dyDescent="0.25">
      <c r="A4694" t="s">
        <v>11085</v>
      </c>
      <c r="B4694" t="s">
        <v>4841</v>
      </c>
      <c r="C4694" t="s">
        <v>4842</v>
      </c>
      <c r="D4694">
        <v>173</v>
      </c>
      <c r="E4694" t="s">
        <v>4845</v>
      </c>
      <c r="F4694">
        <v>6.76</v>
      </c>
      <c r="K4694" t="s">
        <v>6860</v>
      </c>
      <c r="M4694" t="s">
        <v>14992</v>
      </c>
      <c r="N4694">
        <v>8</v>
      </c>
      <c r="O4694" t="s">
        <v>15318</v>
      </c>
      <c r="P4694" t="s">
        <v>18737</v>
      </c>
      <c r="Q4694">
        <v>8</v>
      </c>
      <c r="R4694">
        <v>3</v>
      </c>
      <c r="S4694">
        <v>3.22</v>
      </c>
      <c r="T4694">
        <v>4.29</v>
      </c>
      <c r="U4694">
        <v>660.78</v>
      </c>
      <c r="V4694">
        <v>129.56</v>
      </c>
      <c r="W4694">
        <v>4.26</v>
      </c>
      <c r="X4694">
        <v>13.54</v>
      </c>
      <c r="Y4694">
        <v>8.39</v>
      </c>
      <c r="Z4694">
        <v>3</v>
      </c>
      <c r="AA4694" t="s">
        <v>4250</v>
      </c>
      <c r="AB4694">
        <v>1</v>
      </c>
      <c r="AC4694">
        <v>16</v>
      </c>
      <c r="AD4694">
        <v>1.7166666666666659</v>
      </c>
      <c r="AF4694" t="s">
        <v>7949</v>
      </c>
      <c r="AI4694">
        <v>0</v>
      </c>
      <c r="AJ4694">
        <v>0</v>
      </c>
      <c r="AK4694" t="s">
        <v>19864</v>
      </c>
      <c r="AL4694" t="s">
        <v>19864</v>
      </c>
      <c r="AM4694" t="s">
        <v>20019</v>
      </c>
    </row>
    <row r="4695" spans="1:39" x14ac:dyDescent="0.25">
      <c r="A4695" t="s">
        <v>11086</v>
      </c>
      <c r="B4695" t="s">
        <v>4841</v>
      </c>
      <c r="C4695" t="s">
        <v>4842</v>
      </c>
      <c r="D4695">
        <v>173</v>
      </c>
      <c r="E4695" t="s">
        <v>4845</v>
      </c>
      <c r="F4695">
        <v>6.76</v>
      </c>
      <c r="K4695" t="s">
        <v>6860</v>
      </c>
      <c r="L4695" t="s">
        <v>6861</v>
      </c>
      <c r="M4695" t="s">
        <v>15142</v>
      </c>
      <c r="N4695">
        <v>9</v>
      </c>
      <c r="O4695" t="s">
        <v>15518</v>
      </c>
      <c r="P4695" t="s">
        <v>18738</v>
      </c>
      <c r="Q4695">
        <v>10</v>
      </c>
      <c r="R4695">
        <v>10</v>
      </c>
      <c r="S4695">
        <v>-4.47</v>
      </c>
      <c r="T4695">
        <v>-0.27</v>
      </c>
      <c r="U4695">
        <v>733.76</v>
      </c>
      <c r="V4695">
        <v>317.63</v>
      </c>
      <c r="W4695">
        <v>-2.9</v>
      </c>
      <c r="X4695">
        <v>3.18</v>
      </c>
      <c r="Y4695">
        <v>6.65</v>
      </c>
      <c r="Z4695">
        <v>2</v>
      </c>
      <c r="AA4695" t="s">
        <v>4250</v>
      </c>
      <c r="AB4695">
        <v>2</v>
      </c>
      <c r="AC4695">
        <v>19</v>
      </c>
      <c r="AD4695">
        <v>3</v>
      </c>
      <c r="AF4695" t="s">
        <v>7951</v>
      </c>
      <c r="AI4695">
        <v>0</v>
      </c>
      <c r="AJ4695">
        <v>0</v>
      </c>
      <c r="AK4695" t="s">
        <v>19953</v>
      </c>
      <c r="AL4695" t="s">
        <v>19953</v>
      </c>
      <c r="AM4695" t="s">
        <v>20019</v>
      </c>
    </row>
    <row r="4696" spans="1:39" x14ac:dyDescent="0.25">
      <c r="A4696" t="s">
        <v>11087</v>
      </c>
      <c r="B4696" t="s">
        <v>4841</v>
      </c>
      <c r="C4696" t="s">
        <v>4842</v>
      </c>
      <c r="D4696">
        <v>174</v>
      </c>
      <c r="E4696" t="s">
        <v>4845</v>
      </c>
      <c r="F4696">
        <v>6.76</v>
      </c>
      <c r="K4696" t="s">
        <v>6860</v>
      </c>
      <c r="M4696" t="s">
        <v>6865</v>
      </c>
      <c r="N4696">
        <v>8</v>
      </c>
      <c r="O4696" t="s">
        <v>15553</v>
      </c>
      <c r="P4696" t="s">
        <v>18739</v>
      </c>
      <c r="Q4696">
        <v>3</v>
      </c>
      <c r="R4696">
        <v>3</v>
      </c>
      <c r="S4696">
        <v>5.41</v>
      </c>
      <c r="T4696">
        <v>6.32</v>
      </c>
      <c r="U4696">
        <v>551.52</v>
      </c>
      <c r="V4696">
        <v>61.36</v>
      </c>
      <c r="W4696">
        <v>5.88</v>
      </c>
      <c r="X4696">
        <v>13.91</v>
      </c>
      <c r="Y4696">
        <v>8.1300000000000008</v>
      </c>
      <c r="Z4696">
        <v>2</v>
      </c>
      <c r="AA4696" t="s">
        <v>4250</v>
      </c>
      <c r="AB4696">
        <v>2</v>
      </c>
      <c r="AC4696">
        <v>8</v>
      </c>
      <c r="AD4696">
        <v>2.101666666666667</v>
      </c>
      <c r="AF4696" t="s">
        <v>7949</v>
      </c>
      <c r="AI4696">
        <v>0</v>
      </c>
      <c r="AJ4696">
        <v>0</v>
      </c>
      <c r="AK4696" t="s">
        <v>19966</v>
      </c>
      <c r="AL4696" t="s">
        <v>19966</v>
      </c>
      <c r="AM4696" t="s">
        <v>20019</v>
      </c>
    </row>
    <row r="4697" spans="1:39" x14ac:dyDescent="0.25">
      <c r="A4697" t="s">
        <v>11088</v>
      </c>
      <c r="B4697" t="s">
        <v>4841</v>
      </c>
      <c r="C4697" t="s">
        <v>4842</v>
      </c>
      <c r="D4697">
        <v>174</v>
      </c>
      <c r="E4697" t="s">
        <v>4845</v>
      </c>
      <c r="F4697">
        <v>6.76</v>
      </c>
      <c r="I4697" t="s">
        <v>14157</v>
      </c>
      <c r="K4697" t="s">
        <v>6860</v>
      </c>
      <c r="L4697" t="s">
        <v>6861</v>
      </c>
      <c r="M4697" t="s">
        <v>15145</v>
      </c>
      <c r="N4697">
        <v>9</v>
      </c>
      <c r="O4697" t="s">
        <v>15521</v>
      </c>
      <c r="P4697" t="s">
        <v>18740</v>
      </c>
      <c r="Q4697">
        <v>6</v>
      </c>
      <c r="R4697">
        <v>2</v>
      </c>
      <c r="S4697">
        <v>3.77</v>
      </c>
      <c r="T4697">
        <v>3.8</v>
      </c>
      <c r="U4697">
        <v>390.9</v>
      </c>
      <c r="V4697">
        <v>89.6</v>
      </c>
      <c r="W4697">
        <v>3.66</v>
      </c>
      <c r="X4697">
        <v>10.62</v>
      </c>
      <c r="Y4697">
        <v>6.13</v>
      </c>
      <c r="Z4697">
        <v>2</v>
      </c>
      <c r="AA4697" t="s">
        <v>4250</v>
      </c>
      <c r="AB4697">
        <v>0</v>
      </c>
      <c r="AC4697">
        <v>4</v>
      </c>
      <c r="AD4697">
        <v>3.9942857142857151</v>
      </c>
      <c r="AF4697" t="s">
        <v>7949</v>
      </c>
      <c r="AI4697">
        <v>0</v>
      </c>
      <c r="AJ4697">
        <v>0</v>
      </c>
      <c r="AM4697" t="s">
        <v>20019</v>
      </c>
    </row>
    <row r="4698" spans="1:39" x14ac:dyDescent="0.25">
      <c r="A4698" t="s">
        <v>11088</v>
      </c>
      <c r="B4698" t="s">
        <v>4841</v>
      </c>
      <c r="C4698" t="s">
        <v>4842</v>
      </c>
      <c r="D4698">
        <v>174</v>
      </c>
      <c r="E4698" t="s">
        <v>4845</v>
      </c>
      <c r="F4698">
        <v>6.76</v>
      </c>
      <c r="I4698" t="s">
        <v>14158</v>
      </c>
      <c r="K4698" t="s">
        <v>6860</v>
      </c>
      <c r="L4698" t="s">
        <v>6861</v>
      </c>
      <c r="M4698" t="s">
        <v>15146</v>
      </c>
      <c r="N4698">
        <v>9</v>
      </c>
      <c r="O4698" t="s">
        <v>15522</v>
      </c>
      <c r="P4698" t="s">
        <v>18740</v>
      </c>
      <c r="Q4698">
        <v>6</v>
      </c>
      <c r="R4698">
        <v>2</v>
      </c>
      <c r="S4698">
        <v>3.77</v>
      </c>
      <c r="T4698">
        <v>3.8</v>
      </c>
      <c r="U4698">
        <v>390.9</v>
      </c>
      <c r="V4698">
        <v>89.6</v>
      </c>
      <c r="W4698">
        <v>3.66</v>
      </c>
      <c r="X4698">
        <v>10.62</v>
      </c>
      <c r="Y4698">
        <v>6.13</v>
      </c>
      <c r="Z4698">
        <v>2</v>
      </c>
      <c r="AA4698" t="s">
        <v>4250</v>
      </c>
      <c r="AB4698">
        <v>0</v>
      </c>
      <c r="AC4698">
        <v>4</v>
      </c>
      <c r="AD4698">
        <v>3.9942857142857151</v>
      </c>
      <c r="AF4698" t="s">
        <v>7949</v>
      </c>
      <c r="AI4698">
        <v>0</v>
      </c>
      <c r="AJ4698">
        <v>0</v>
      </c>
      <c r="AM4698" t="s">
        <v>20019</v>
      </c>
    </row>
    <row r="4699" spans="1:39" x14ac:dyDescent="0.25">
      <c r="A4699" t="s">
        <v>11089</v>
      </c>
      <c r="B4699" t="s">
        <v>4841</v>
      </c>
      <c r="C4699" t="s">
        <v>4842</v>
      </c>
      <c r="D4699">
        <v>175</v>
      </c>
      <c r="E4699" t="s">
        <v>4845</v>
      </c>
      <c r="F4699">
        <v>6.76</v>
      </c>
      <c r="I4699" t="s">
        <v>14159</v>
      </c>
      <c r="K4699" t="s">
        <v>6860</v>
      </c>
      <c r="L4699" t="s">
        <v>6861</v>
      </c>
      <c r="M4699" t="s">
        <v>15146</v>
      </c>
      <c r="N4699">
        <v>9</v>
      </c>
      <c r="O4699" t="s">
        <v>15522</v>
      </c>
      <c r="P4699" t="s">
        <v>18741</v>
      </c>
      <c r="Q4699">
        <v>6</v>
      </c>
      <c r="R4699">
        <v>2</v>
      </c>
      <c r="S4699">
        <v>2.98</v>
      </c>
      <c r="T4699">
        <v>3.31</v>
      </c>
      <c r="U4699">
        <v>348.2</v>
      </c>
      <c r="V4699">
        <v>89.85</v>
      </c>
      <c r="W4699">
        <v>3.12</v>
      </c>
      <c r="X4699">
        <v>7.43</v>
      </c>
      <c r="Y4699">
        <v>3.83</v>
      </c>
      <c r="Z4699">
        <v>3</v>
      </c>
      <c r="AA4699" t="s">
        <v>4250</v>
      </c>
      <c r="AB4699">
        <v>0</v>
      </c>
      <c r="AC4699">
        <v>2</v>
      </c>
      <c r="AD4699">
        <v>4.8550000000000004</v>
      </c>
      <c r="AF4699" t="s">
        <v>7949</v>
      </c>
      <c r="AI4699">
        <v>0</v>
      </c>
      <c r="AJ4699">
        <v>0</v>
      </c>
      <c r="AM4699" t="s">
        <v>20019</v>
      </c>
    </row>
    <row r="4700" spans="1:39" x14ac:dyDescent="0.25">
      <c r="A4700" t="s">
        <v>8566</v>
      </c>
      <c r="B4700" t="s">
        <v>4841</v>
      </c>
      <c r="C4700" t="s">
        <v>4842</v>
      </c>
      <c r="D4700">
        <v>175</v>
      </c>
      <c r="E4700" t="s">
        <v>4845</v>
      </c>
      <c r="F4700">
        <v>6.76</v>
      </c>
      <c r="K4700" t="s">
        <v>6860</v>
      </c>
      <c r="L4700" t="s">
        <v>6861</v>
      </c>
      <c r="M4700" t="s">
        <v>15115</v>
      </c>
      <c r="N4700">
        <v>9</v>
      </c>
      <c r="O4700" t="s">
        <v>15487</v>
      </c>
      <c r="P4700" t="s">
        <v>16219</v>
      </c>
      <c r="Q4700">
        <v>6</v>
      </c>
      <c r="R4700">
        <v>4</v>
      </c>
      <c r="S4700">
        <v>2.5299999999999998</v>
      </c>
      <c r="T4700">
        <v>3.43</v>
      </c>
      <c r="U4700">
        <v>618.72</v>
      </c>
      <c r="V4700">
        <v>110.77</v>
      </c>
      <c r="W4700">
        <v>4.5599999999999996</v>
      </c>
      <c r="X4700">
        <v>13.96</v>
      </c>
      <c r="Y4700">
        <v>8.31</v>
      </c>
      <c r="Z4700">
        <v>3</v>
      </c>
      <c r="AA4700" t="s">
        <v>4250</v>
      </c>
      <c r="AB4700">
        <v>1</v>
      </c>
      <c r="AC4700">
        <v>12</v>
      </c>
      <c r="AD4700">
        <v>2.6726666666666659</v>
      </c>
      <c r="AF4700" t="s">
        <v>7949</v>
      </c>
      <c r="AI4700">
        <v>0</v>
      </c>
      <c r="AJ4700">
        <v>0</v>
      </c>
      <c r="AK4700" t="s">
        <v>19889</v>
      </c>
      <c r="AL4700" t="s">
        <v>19889</v>
      </c>
      <c r="AM4700" t="s">
        <v>20019</v>
      </c>
    </row>
    <row r="4701" spans="1:39" x14ac:dyDescent="0.25">
      <c r="A4701" t="s">
        <v>11090</v>
      </c>
      <c r="B4701" t="s">
        <v>4841</v>
      </c>
      <c r="C4701" t="s">
        <v>4842</v>
      </c>
      <c r="D4701">
        <v>175</v>
      </c>
      <c r="E4701" t="s">
        <v>4845</v>
      </c>
      <c r="F4701">
        <v>6.76</v>
      </c>
      <c r="K4701" t="s">
        <v>6860</v>
      </c>
      <c r="M4701" t="s">
        <v>6865</v>
      </c>
      <c r="N4701">
        <v>8</v>
      </c>
      <c r="O4701" t="s">
        <v>15316</v>
      </c>
      <c r="P4701" t="s">
        <v>18742</v>
      </c>
      <c r="Q4701">
        <v>5</v>
      </c>
      <c r="R4701">
        <v>2</v>
      </c>
      <c r="S4701">
        <v>2.79</v>
      </c>
      <c r="T4701">
        <v>4.62</v>
      </c>
      <c r="U4701">
        <v>515.72</v>
      </c>
      <c r="V4701">
        <v>101.73</v>
      </c>
      <c r="W4701">
        <v>4.04</v>
      </c>
      <c r="Y4701">
        <v>9.2799999999999994</v>
      </c>
      <c r="Z4701">
        <v>2</v>
      </c>
      <c r="AA4701" t="s">
        <v>4250</v>
      </c>
      <c r="AB4701">
        <v>1</v>
      </c>
      <c r="AC4701">
        <v>5</v>
      </c>
      <c r="AD4701">
        <v>2.2639999999999998</v>
      </c>
      <c r="AF4701" t="s">
        <v>7952</v>
      </c>
      <c r="AI4701">
        <v>0</v>
      </c>
      <c r="AJ4701">
        <v>0</v>
      </c>
      <c r="AK4701" t="s">
        <v>19862</v>
      </c>
      <c r="AL4701" t="s">
        <v>19862</v>
      </c>
      <c r="AM4701" t="s">
        <v>20019</v>
      </c>
    </row>
    <row r="4702" spans="1:39" x14ac:dyDescent="0.25">
      <c r="A4702" t="s">
        <v>11091</v>
      </c>
      <c r="B4702" t="s">
        <v>4841</v>
      </c>
      <c r="C4702" t="s">
        <v>4842</v>
      </c>
      <c r="D4702">
        <v>175</v>
      </c>
      <c r="E4702" t="s">
        <v>4845</v>
      </c>
      <c r="F4702">
        <v>6.76</v>
      </c>
      <c r="K4702" t="s">
        <v>6860</v>
      </c>
      <c r="M4702" t="s">
        <v>6865</v>
      </c>
      <c r="N4702">
        <v>8</v>
      </c>
      <c r="O4702" t="s">
        <v>15317</v>
      </c>
      <c r="P4702" t="s">
        <v>18743</v>
      </c>
      <c r="Q4702">
        <v>5</v>
      </c>
      <c r="R4702">
        <v>3</v>
      </c>
      <c r="S4702">
        <v>3.93</v>
      </c>
      <c r="T4702">
        <v>3.95</v>
      </c>
      <c r="U4702">
        <v>558.66999999999996</v>
      </c>
      <c r="V4702">
        <v>101.98</v>
      </c>
      <c r="W4702">
        <v>3.06</v>
      </c>
      <c r="X4702">
        <v>13.42</v>
      </c>
      <c r="Y4702">
        <v>6.98</v>
      </c>
      <c r="Z4702">
        <v>2</v>
      </c>
      <c r="AA4702" t="s">
        <v>4250</v>
      </c>
      <c r="AB4702">
        <v>1</v>
      </c>
      <c r="AC4702">
        <v>12</v>
      </c>
      <c r="AD4702">
        <v>2.3273333333333328</v>
      </c>
      <c r="AF4702" t="s">
        <v>7949</v>
      </c>
      <c r="AI4702">
        <v>0</v>
      </c>
      <c r="AJ4702">
        <v>0</v>
      </c>
      <c r="AK4702" t="s">
        <v>19863</v>
      </c>
      <c r="AL4702" t="s">
        <v>19863</v>
      </c>
      <c r="AM4702" t="s">
        <v>20019</v>
      </c>
    </row>
    <row r="4703" spans="1:39" x14ac:dyDescent="0.25">
      <c r="A4703" t="s">
        <v>11092</v>
      </c>
      <c r="B4703" t="s">
        <v>4841</v>
      </c>
      <c r="C4703" t="s">
        <v>4842</v>
      </c>
      <c r="D4703">
        <v>175</v>
      </c>
      <c r="E4703" t="s">
        <v>4845</v>
      </c>
      <c r="F4703">
        <v>6.76</v>
      </c>
      <c r="I4703" t="s">
        <v>14160</v>
      </c>
      <c r="K4703" t="s">
        <v>6860</v>
      </c>
      <c r="L4703" t="s">
        <v>6861</v>
      </c>
      <c r="M4703" t="s">
        <v>15145</v>
      </c>
      <c r="N4703">
        <v>9</v>
      </c>
      <c r="O4703" t="s">
        <v>15521</v>
      </c>
      <c r="P4703" t="s">
        <v>18744</v>
      </c>
      <c r="Q4703">
        <v>6</v>
      </c>
      <c r="R4703">
        <v>2</v>
      </c>
      <c r="S4703">
        <v>3.89</v>
      </c>
      <c r="T4703">
        <v>3.92</v>
      </c>
      <c r="U4703">
        <v>382.51</v>
      </c>
      <c r="V4703">
        <v>80.37</v>
      </c>
      <c r="W4703">
        <v>4.22</v>
      </c>
      <c r="X4703">
        <v>10.26</v>
      </c>
      <c r="Y4703">
        <v>6.1</v>
      </c>
      <c r="Z4703">
        <v>3</v>
      </c>
      <c r="AA4703" t="s">
        <v>4250</v>
      </c>
      <c r="AB4703">
        <v>0</v>
      </c>
      <c r="AC4703">
        <v>3</v>
      </c>
      <c r="AD4703">
        <v>3.9342142857142859</v>
      </c>
      <c r="AF4703" t="s">
        <v>7949</v>
      </c>
      <c r="AI4703">
        <v>0</v>
      </c>
      <c r="AJ4703">
        <v>0</v>
      </c>
      <c r="AM4703" t="s">
        <v>20019</v>
      </c>
    </row>
    <row r="4704" spans="1:39" x14ac:dyDescent="0.25">
      <c r="A4704" t="s">
        <v>11093</v>
      </c>
      <c r="B4704" t="s">
        <v>4841</v>
      </c>
      <c r="C4704" t="s">
        <v>4842</v>
      </c>
      <c r="D4704">
        <v>175</v>
      </c>
      <c r="E4704" t="s">
        <v>4845</v>
      </c>
      <c r="F4704">
        <v>6.76</v>
      </c>
      <c r="I4704" t="s">
        <v>14161</v>
      </c>
      <c r="K4704" t="s">
        <v>6860</v>
      </c>
      <c r="M4704" t="s">
        <v>14989</v>
      </c>
      <c r="N4704">
        <v>8</v>
      </c>
      <c r="O4704" t="s">
        <v>15313</v>
      </c>
      <c r="P4704" t="s">
        <v>18745</v>
      </c>
      <c r="Q4704">
        <v>10</v>
      </c>
      <c r="R4704">
        <v>2</v>
      </c>
      <c r="S4704">
        <v>2.76</v>
      </c>
      <c r="T4704">
        <v>2.76</v>
      </c>
      <c r="U4704">
        <v>423.52</v>
      </c>
      <c r="V4704">
        <v>124.86</v>
      </c>
      <c r="W4704">
        <v>2.21</v>
      </c>
      <c r="X4704">
        <v>10.93</v>
      </c>
      <c r="Y4704">
        <v>3.76</v>
      </c>
      <c r="Z4704">
        <v>2</v>
      </c>
      <c r="AA4704" t="s">
        <v>4250</v>
      </c>
      <c r="AB4704">
        <v>0</v>
      </c>
      <c r="AC4704">
        <v>5</v>
      </c>
      <c r="AD4704">
        <v>3.6662857142857139</v>
      </c>
      <c r="AF4704" t="s">
        <v>7949</v>
      </c>
      <c r="AI4704">
        <v>0</v>
      </c>
      <c r="AJ4704">
        <v>0</v>
      </c>
      <c r="AM4704" t="s">
        <v>20019</v>
      </c>
    </row>
    <row r="4705" spans="1:39" x14ac:dyDescent="0.25">
      <c r="A4705" t="s">
        <v>8812</v>
      </c>
      <c r="B4705" t="s">
        <v>4841</v>
      </c>
      <c r="C4705" t="s">
        <v>4842</v>
      </c>
      <c r="D4705">
        <v>176</v>
      </c>
      <c r="E4705" t="s">
        <v>4845</v>
      </c>
      <c r="F4705">
        <v>6.75</v>
      </c>
      <c r="K4705" t="s">
        <v>6860</v>
      </c>
      <c r="L4705" t="s">
        <v>6861</v>
      </c>
      <c r="M4705" t="s">
        <v>15115</v>
      </c>
      <c r="N4705">
        <v>9</v>
      </c>
      <c r="O4705" t="s">
        <v>15487</v>
      </c>
      <c r="P4705" t="s">
        <v>16464</v>
      </c>
      <c r="Q4705">
        <v>8</v>
      </c>
      <c r="R4705">
        <v>4</v>
      </c>
      <c r="S4705">
        <v>-0.15</v>
      </c>
      <c r="T4705">
        <v>0.86</v>
      </c>
      <c r="U4705">
        <v>586.73</v>
      </c>
      <c r="V4705">
        <v>128.59</v>
      </c>
      <c r="W4705">
        <v>2.9</v>
      </c>
      <c r="X4705">
        <v>13.29</v>
      </c>
      <c r="Y4705">
        <v>8.4700000000000006</v>
      </c>
      <c r="Z4705">
        <v>3</v>
      </c>
      <c r="AA4705" t="s">
        <v>4250</v>
      </c>
      <c r="AB4705">
        <v>1</v>
      </c>
      <c r="AC4705">
        <v>13</v>
      </c>
      <c r="AD4705">
        <v>2.7650000000000001</v>
      </c>
      <c r="AF4705" t="s">
        <v>7949</v>
      </c>
      <c r="AI4705">
        <v>0</v>
      </c>
      <c r="AJ4705">
        <v>0</v>
      </c>
      <c r="AK4705" t="s">
        <v>19889</v>
      </c>
      <c r="AL4705" t="s">
        <v>19889</v>
      </c>
      <c r="AM4705" t="s">
        <v>20019</v>
      </c>
    </row>
    <row r="4706" spans="1:39" x14ac:dyDescent="0.25">
      <c r="A4706" t="s">
        <v>11094</v>
      </c>
      <c r="B4706" t="s">
        <v>4841</v>
      </c>
      <c r="C4706" t="s">
        <v>4842</v>
      </c>
      <c r="D4706">
        <v>176</v>
      </c>
      <c r="E4706" t="s">
        <v>4845</v>
      </c>
      <c r="F4706">
        <v>6.75</v>
      </c>
      <c r="K4706" t="s">
        <v>6860</v>
      </c>
      <c r="M4706" t="s">
        <v>15159</v>
      </c>
      <c r="N4706">
        <v>8</v>
      </c>
      <c r="O4706" t="s">
        <v>15537</v>
      </c>
      <c r="P4706" t="s">
        <v>18746</v>
      </c>
      <c r="Q4706">
        <v>7</v>
      </c>
      <c r="R4706">
        <v>6</v>
      </c>
      <c r="S4706">
        <v>4.68</v>
      </c>
      <c r="T4706">
        <v>4.68</v>
      </c>
      <c r="U4706">
        <v>695.95</v>
      </c>
      <c r="V4706">
        <v>169.75</v>
      </c>
      <c r="W4706">
        <v>3.92</v>
      </c>
      <c r="X4706">
        <v>13.29</v>
      </c>
      <c r="Y4706">
        <v>5.15</v>
      </c>
      <c r="Z4706">
        <v>2</v>
      </c>
      <c r="AA4706" t="s">
        <v>4250</v>
      </c>
      <c r="AB4706">
        <v>2</v>
      </c>
      <c r="AC4706">
        <v>21</v>
      </c>
      <c r="AD4706">
        <v>1.1599999999999999</v>
      </c>
      <c r="AF4706" t="s">
        <v>7949</v>
      </c>
      <c r="AI4706">
        <v>0</v>
      </c>
      <c r="AJ4706">
        <v>0</v>
      </c>
      <c r="AK4706" t="s">
        <v>19959</v>
      </c>
      <c r="AL4706" t="s">
        <v>19959</v>
      </c>
      <c r="AM4706" t="s">
        <v>20019</v>
      </c>
    </row>
    <row r="4707" spans="1:39" x14ac:dyDescent="0.25">
      <c r="A4707" t="s">
        <v>5730</v>
      </c>
      <c r="B4707" t="s">
        <v>4841</v>
      </c>
      <c r="C4707" t="s">
        <v>4842</v>
      </c>
      <c r="D4707">
        <v>176</v>
      </c>
      <c r="E4707" t="s">
        <v>4845</v>
      </c>
      <c r="F4707">
        <v>6.75</v>
      </c>
      <c r="I4707" t="s">
        <v>6540</v>
      </c>
      <c r="K4707" t="s">
        <v>6860</v>
      </c>
      <c r="L4707" t="s">
        <v>6861</v>
      </c>
      <c r="M4707" t="s">
        <v>6890</v>
      </c>
      <c r="N4707">
        <v>9</v>
      </c>
      <c r="O4707" t="s">
        <v>6949</v>
      </c>
      <c r="P4707" t="s">
        <v>7456</v>
      </c>
      <c r="Q4707">
        <v>7</v>
      </c>
      <c r="R4707">
        <v>1</v>
      </c>
      <c r="S4707">
        <v>2.94</v>
      </c>
      <c r="T4707">
        <v>2.96</v>
      </c>
      <c r="U4707">
        <v>418.86</v>
      </c>
      <c r="V4707">
        <v>96.94</v>
      </c>
      <c r="W4707">
        <v>1.7</v>
      </c>
      <c r="Y4707">
        <v>6.04</v>
      </c>
      <c r="Z4707">
        <v>2</v>
      </c>
      <c r="AA4707" t="s">
        <v>4250</v>
      </c>
      <c r="AB4707">
        <v>0</v>
      </c>
      <c r="AC4707">
        <v>3</v>
      </c>
      <c r="AD4707">
        <v>4.7115714285714292</v>
      </c>
      <c r="AF4707" t="s">
        <v>7949</v>
      </c>
      <c r="AI4707">
        <v>0</v>
      </c>
      <c r="AJ4707">
        <v>0</v>
      </c>
      <c r="AM4707" t="s">
        <v>20019</v>
      </c>
    </row>
    <row r="4708" spans="1:39" x14ac:dyDescent="0.25">
      <c r="A4708" t="s">
        <v>11095</v>
      </c>
      <c r="B4708" t="s">
        <v>4841</v>
      </c>
      <c r="C4708" t="s">
        <v>4842</v>
      </c>
      <c r="D4708">
        <v>176.6</v>
      </c>
      <c r="E4708" t="s">
        <v>4845</v>
      </c>
      <c r="F4708">
        <v>6.75</v>
      </c>
      <c r="I4708" t="s">
        <v>14162</v>
      </c>
      <c r="K4708" t="s">
        <v>6860</v>
      </c>
      <c r="L4708" t="s">
        <v>6861</v>
      </c>
      <c r="M4708" t="s">
        <v>15042</v>
      </c>
      <c r="N4708">
        <v>9</v>
      </c>
      <c r="O4708" t="s">
        <v>15389</v>
      </c>
      <c r="P4708" t="s">
        <v>18747</v>
      </c>
      <c r="Q4708">
        <v>6</v>
      </c>
      <c r="R4708">
        <v>1</v>
      </c>
      <c r="S4708">
        <v>1.91</v>
      </c>
      <c r="T4708">
        <v>1.91</v>
      </c>
      <c r="U4708">
        <v>452.46</v>
      </c>
      <c r="V4708">
        <v>100.94</v>
      </c>
      <c r="W4708">
        <v>3.52</v>
      </c>
      <c r="Y4708">
        <v>0.66</v>
      </c>
      <c r="Z4708">
        <v>2</v>
      </c>
      <c r="AA4708" t="s">
        <v>4250</v>
      </c>
      <c r="AB4708">
        <v>0</v>
      </c>
      <c r="AC4708">
        <v>3</v>
      </c>
      <c r="AD4708">
        <v>4.8082380952380959</v>
      </c>
      <c r="AF4708" t="s">
        <v>7949</v>
      </c>
      <c r="AI4708">
        <v>0</v>
      </c>
      <c r="AJ4708">
        <v>0</v>
      </c>
      <c r="AM4708" t="s">
        <v>20019</v>
      </c>
    </row>
    <row r="4709" spans="1:39" x14ac:dyDescent="0.25">
      <c r="A4709" t="s">
        <v>11096</v>
      </c>
      <c r="B4709" t="s">
        <v>4841</v>
      </c>
      <c r="C4709" t="s">
        <v>4842</v>
      </c>
      <c r="D4709">
        <v>176.6</v>
      </c>
      <c r="E4709" t="s">
        <v>4845</v>
      </c>
      <c r="F4709">
        <v>6.75</v>
      </c>
      <c r="I4709" t="s">
        <v>14163</v>
      </c>
      <c r="K4709" t="s">
        <v>6860</v>
      </c>
      <c r="M4709" t="s">
        <v>15002</v>
      </c>
      <c r="N4709">
        <v>8</v>
      </c>
      <c r="O4709" t="s">
        <v>15332</v>
      </c>
      <c r="P4709" t="s">
        <v>18748</v>
      </c>
      <c r="Q4709">
        <v>4</v>
      </c>
      <c r="R4709">
        <v>1</v>
      </c>
      <c r="S4709">
        <v>1.26</v>
      </c>
      <c r="T4709">
        <v>1.32</v>
      </c>
      <c r="U4709">
        <v>389.45</v>
      </c>
      <c r="V4709">
        <v>67.92</v>
      </c>
      <c r="W4709">
        <v>3.27</v>
      </c>
      <c r="Y4709">
        <v>6.58</v>
      </c>
      <c r="Z4709">
        <v>1</v>
      </c>
      <c r="AA4709" t="s">
        <v>4250</v>
      </c>
      <c r="AB4709">
        <v>0</v>
      </c>
      <c r="AC4709">
        <v>3</v>
      </c>
      <c r="AD4709">
        <v>5.6229761904761908</v>
      </c>
      <c r="AF4709" t="s">
        <v>7949</v>
      </c>
      <c r="AI4709">
        <v>0</v>
      </c>
      <c r="AJ4709">
        <v>0</v>
      </c>
      <c r="AM4709" t="s">
        <v>20019</v>
      </c>
    </row>
    <row r="4710" spans="1:39" x14ac:dyDescent="0.25">
      <c r="A4710" t="s">
        <v>11097</v>
      </c>
      <c r="B4710" t="s">
        <v>4841</v>
      </c>
      <c r="C4710" t="s">
        <v>4842</v>
      </c>
      <c r="D4710">
        <v>176.6</v>
      </c>
      <c r="E4710" t="s">
        <v>4845</v>
      </c>
      <c r="F4710">
        <v>6.75</v>
      </c>
      <c r="I4710" t="s">
        <v>14164</v>
      </c>
      <c r="K4710" t="s">
        <v>6860</v>
      </c>
      <c r="M4710" t="s">
        <v>15002</v>
      </c>
      <c r="N4710">
        <v>8</v>
      </c>
      <c r="O4710" t="s">
        <v>15332</v>
      </c>
      <c r="P4710" t="s">
        <v>18749</v>
      </c>
      <c r="Q4710">
        <v>5</v>
      </c>
      <c r="R4710">
        <v>1</v>
      </c>
      <c r="S4710">
        <v>1.82</v>
      </c>
      <c r="T4710">
        <v>1.82</v>
      </c>
      <c r="U4710">
        <v>450.49</v>
      </c>
      <c r="V4710">
        <v>91.71</v>
      </c>
      <c r="W4710">
        <v>3.93</v>
      </c>
      <c r="Y4710">
        <v>0.96</v>
      </c>
      <c r="Z4710">
        <v>2</v>
      </c>
      <c r="AA4710" t="s">
        <v>4250</v>
      </c>
      <c r="AB4710">
        <v>0</v>
      </c>
      <c r="AC4710">
        <v>3</v>
      </c>
      <c r="AD4710">
        <v>5.1299761904761896</v>
      </c>
      <c r="AF4710" t="s">
        <v>7949</v>
      </c>
      <c r="AI4710">
        <v>0</v>
      </c>
      <c r="AJ4710">
        <v>0</v>
      </c>
      <c r="AM4710" t="s">
        <v>20019</v>
      </c>
    </row>
    <row r="4711" spans="1:39" x14ac:dyDescent="0.25">
      <c r="A4711" t="s">
        <v>11038</v>
      </c>
      <c r="B4711" t="s">
        <v>4841</v>
      </c>
      <c r="C4711" t="s">
        <v>4842</v>
      </c>
      <c r="D4711">
        <v>177</v>
      </c>
      <c r="E4711" t="s">
        <v>4845</v>
      </c>
      <c r="F4711">
        <v>6.75</v>
      </c>
      <c r="I4711" t="s">
        <v>14165</v>
      </c>
      <c r="K4711" t="s">
        <v>6860</v>
      </c>
      <c r="L4711" t="s">
        <v>6861</v>
      </c>
      <c r="M4711" t="s">
        <v>14979</v>
      </c>
      <c r="N4711">
        <v>8</v>
      </c>
      <c r="O4711" t="s">
        <v>15302</v>
      </c>
      <c r="P4711" t="s">
        <v>18690</v>
      </c>
      <c r="Q4711">
        <v>6</v>
      </c>
      <c r="R4711">
        <v>2</v>
      </c>
      <c r="S4711">
        <v>2.94</v>
      </c>
      <c r="T4711">
        <v>2.94</v>
      </c>
      <c r="U4711">
        <v>416.35</v>
      </c>
      <c r="V4711">
        <v>81.760000000000005</v>
      </c>
      <c r="W4711">
        <v>3.99</v>
      </c>
      <c r="Y4711">
        <v>5.14</v>
      </c>
      <c r="Z4711">
        <v>2</v>
      </c>
      <c r="AA4711" t="s">
        <v>4250</v>
      </c>
      <c r="AB4711">
        <v>0</v>
      </c>
      <c r="AC4711">
        <v>4</v>
      </c>
      <c r="AD4711">
        <v>4.6275000000000004</v>
      </c>
      <c r="AF4711" t="s">
        <v>7949</v>
      </c>
      <c r="AI4711">
        <v>0</v>
      </c>
      <c r="AJ4711">
        <v>0</v>
      </c>
      <c r="AM4711" t="s">
        <v>20019</v>
      </c>
    </row>
    <row r="4712" spans="1:39" x14ac:dyDescent="0.25">
      <c r="A4712" t="s">
        <v>11098</v>
      </c>
      <c r="B4712" t="s">
        <v>4841</v>
      </c>
      <c r="C4712" t="s">
        <v>4842</v>
      </c>
      <c r="D4712">
        <v>177</v>
      </c>
      <c r="E4712" t="s">
        <v>4845</v>
      </c>
      <c r="F4712">
        <v>6.75</v>
      </c>
      <c r="K4712" t="s">
        <v>6860</v>
      </c>
      <c r="L4712" t="s">
        <v>6861</v>
      </c>
      <c r="M4712" t="s">
        <v>14993</v>
      </c>
      <c r="N4712">
        <v>9</v>
      </c>
      <c r="O4712" t="s">
        <v>15319</v>
      </c>
      <c r="P4712" t="s">
        <v>18750</v>
      </c>
      <c r="Q4712">
        <v>6</v>
      </c>
      <c r="R4712">
        <v>4</v>
      </c>
      <c r="S4712">
        <v>7.01</v>
      </c>
      <c r="T4712">
        <v>7.06</v>
      </c>
      <c r="U4712">
        <v>591.77</v>
      </c>
      <c r="V4712">
        <v>91.85</v>
      </c>
      <c r="W4712">
        <v>5.72</v>
      </c>
      <c r="X4712">
        <v>13.84</v>
      </c>
      <c r="Y4712">
        <v>6.31</v>
      </c>
      <c r="Z4712">
        <v>3</v>
      </c>
      <c r="AA4712" t="s">
        <v>4250</v>
      </c>
      <c r="AB4712">
        <v>2</v>
      </c>
      <c r="AC4712">
        <v>8</v>
      </c>
      <c r="AD4712">
        <v>1.938333333333333</v>
      </c>
      <c r="AF4712" t="s">
        <v>7949</v>
      </c>
      <c r="AI4712">
        <v>0</v>
      </c>
      <c r="AJ4712">
        <v>0</v>
      </c>
      <c r="AK4712" t="s">
        <v>19865</v>
      </c>
      <c r="AL4712" t="s">
        <v>19865</v>
      </c>
      <c r="AM4712" t="s">
        <v>20019</v>
      </c>
    </row>
    <row r="4713" spans="1:39" x14ac:dyDescent="0.25">
      <c r="A4713" t="s">
        <v>11099</v>
      </c>
      <c r="B4713" t="s">
        <v>4841</v>
      </c>
      <c r="C4713" t="s">
        <v>4842</v>
      </c>
      <c r="D4713">
        <v>177</v>
      </c>
      <c r="E4713" t="s">
        <v>4845</v>
      </c>
      <c r="F4713">
        <v>6.75</v>
      </c>
      <c r="I4713" t="s">
        <v>14166</v>
      </c>
      <c r="K4713" t="s">
        <v>6860</v>
      </c>
      <c r="M4713" t="s">
        <v>14989</v>
      </c>
      <c r="N4713">
        <v>8</v>
      </c>
      <c r="O4713" t="s">
        <v>15313</v>
      </c>
      <c r="P4713" t="s">
        <v>18751</v>
      </c>
      <c r="Q4713">
        <v>10</v>
      </c>
      <c r="R4713">
        <v>2</v>
      </c>
      <c r="S4713">
        <v>3.25</v>
      </c>
      <c r="T4713">
        <v>3.25</v>
      </c>
      <c r="U4713">
        <v>456.5</v>
      </c>
      <c r="V4713">
        <v>124.61</v>
      </c>
      <c r="W4713">
        <v>2.4700000000000002</v>
      </c>
      <c r="X4713">
        <v>9.5500000000000007</v>
      </c>
      <c r="Y4713">
        <v>3.72</v>
      </c>
      <c r="Z4713">
        <v>2</v>
      </c>
      <c r="AA4713" t="s">
        <v>4250</v>
      </c>
      <c r="AB4713">
        <v>0</v>
      </c>
      <c r="AC4713">
        <v>5</v>
      </c>
      <c r="AD4713">
        <v>3.0607142857142859</v>
      </c>
      <c r="AF4713" t="s">
        <v>7949</v>
      </c>
      <c r="AI4713">
        <v>0</v>
      </c>
      <c r="AJ4713">
        <v>0</v>
      </c>
      <c r="AM4713" t="s">
        <v>20019</v>
      </c>
    </row>
    <row r="4714" spans="1:39" x14ac:dyDescent="0.25">
      <c r="A4714" t="s">
        <v>11100</v>
      </c>
      <c r="B4714" t="s">
        <v>4841</v>
      </c>
      <c r="C4714" t="s">
        <v>4842</v>
      </c>
      <c r="D4714">
        <v>178</v>
      </c>
      <c r="E4714" t="s">
        <v>4845</v>
      </c>
      <c r="F4714">
        <v>6.75</v>
      </c>
      <c r="I4714" t="s">
        <v>14167</v>
      </c>
      <c r="K4714" t="s">
        <v>6860</v>
      </c>
      <c r="L4714" t="s">
        <v>6861</v>
      </c>
      <c r="M4714" t="s">
        <v>14979</v>
      </c>
      <c r="N4714">
        <v>8</v>
      </c>
      <c r="O4714" t="s">
        <v>15302</v>
      </c>
      <c r="P4714" t="s">
        <v>18752</v>
      </c>
      <c r="Q4714">
        <v>7</v>
      </c>
      <c r="R4714">
        <v>2</v>
      </c>
      <c r="S4714">
        <v>3.05</v>
      </c>
      <c r="T4714">
        <v>3.05</v>
      </c>
      <c r="U4714">
        <v>467.4</v>
      </c>
      <c r="V4714">
        <v>94.65</v>
      </c>
      <c r="W4714">
        <v>4.54</v>
      </c>
      <c r="Y4714">
        <v>4.59</v>
      </c>
      <c r="Z4714">
        <v>3</v>
      </c>
      <c r="AA4714" t="s">
        <v>4250</v>
      </c>
      <c r="AB4714">
        <v>0</v>
      </c>
      <c r="AC4714">
        <v>4</v>
      </c>
      <c r="AD4714">
        <v>4.027857142857143</v>
      </c>
      <c r="AF4714" t="s">
        <v>7949</v>
      </c>
      <c r="AI4714">
        <v>0</v>
      </c>
      <c r="AJ4714">
        <v>0</v>
      </c>
      <c r="AM4714" t="s">
        <v>20019</v>
      </c>
    </row>
    <row r="4715" spans="1:39" x14ac:dyDescent="0.25">
      <c r="A4715" t="s">
        <v>6024</v>
      </c>
      <c r="B4715" t="s">
        <v>4841</v>
      </c>
      <c r="C4715" t="s">
        <v>4842</v>
      </c>
      <c r="D4715">
        <v>178</v>
      </c>
      <c r="E4715" t="s">
        <v>4845</v>
      </c>
      <c r="F4715">
        <v>6.75</v>
      </c>
      <c r="K4715" t="s">
        <v>6860</v>
      </c>
      <c r="M4715" t="s">
        <v>15117</v>
      </c>
      <c r="N4715">
        <v>8</v>
      </c>
      <c r="O4715" t="s">
        <v>15489</v>
      </c>
      <c r="P4715" t="s">
        <v>7750</v>
      </c>
      <c r="Q4715">
        <v>5</v>
      </c>
      <c r="R4715">
        <v>2</v>
      </c>
      <c r="S4715">
        <v>4.22</v>
      </c>
      <c r="T4715">
        <v>4.41</v>
      </c>
      <c r="U4715">
        <v>411.51</v>
      </c>
      <c r="V4715">
        <v>67.239999999999995</v>
      </c>
      <c r="W4715">
        <v>5.76</v>
      </c>
      <c r="X4715">
        <v>10.16</v>
      </c>
      <c r="Y4715">
        <v>7.13</v>
      </c>
      <c r="Z4715">
        <v>5</v>
      </c>
      <c r="AA4715" t="s">
        <v>4250</v>
      </c>
      <c r="AB4715">
        <v>1</v>
      </c>
      <c r="AC4715">
        <v>4</v>
      </c>
      <c r="AD4715">
        <v>3.4270714285714292</v>
      </c>
      <c r="AF4715" t="s">
        <v>7949</v>
      </c>
      <c r="AI4715">
        <v>0</v>
      </c>
      <c r="AJ4715">
        <v>0</v>
      </c>
      <c r="AK4715" t="s">
        <v>7990</v>
      </c>
      <c r="AL4715" t="s">
        <v>7990</v>
      </c>
      <c r="AM4715" t="s">
        <v>20019</v>
      </c>
    </row>
    <row r="4716" spans="1:39" x14ac:dyDescent="0.25">
      <c r="A4716" t="s">
        <v>10430</v>
      </c>
      <c r="B4716" t="s">
        <v>4841</v>
      </c>
      <c r="C4716" t="s">
        <v>4842</v>
      </c>
      <c r="D4716">
        <v>178</v>
      </c>
      <c r="E4716" t="s">
        <v>4845</v>
      </c>
      <c r="F4716">
        <v>6.75</v>
      </c>
      <c r="K4716" t="s">
        <v>6860</v>
      </c>
      <c r="L4716" t="s">
        <v>6861</v>
      </c>
      <c r="M4716" t="s">
        <v>15013</v>
      </c>
      <c r="N4716">
        <v>9</v>
      </c>
      <c r="O4716" t="s">
        <v>15372</v>
      </c>
      <c r="P4716" t="s">
        <v>18082</v>
      </c>
      <c r="Q4716">
        <v>7</v>
      </c>
      <c r="R4716">
        <v>1</v>
      </c>
      <c r="S4716">
        <v>2.5</v>
      </c>
      <c r="T4716">
        <v>2.5099999999999998</v>
      </c>
      <c r="U4716">
        <v>447.47</v>
      </c>
      <c r="V4716">
        <v>88.19</v>
      </c>
      <c r="W4716">
        <v>4</v>
      </c>
      <c r="Y4716">
        <v>5.22</v>
      </c>
      <c r="Z4716">
        <v>3</v>
      </c>
      <c r="AA4716" t="s">
        <v>4250</v>
      </c>
      <c r="AB4716">
        <v>0</v>
      </c>
      <c r="AC4716">
        <v>4</v>
      </c>
      <c r="AD4716">
        <v>4.9585476190476196</v>
      </c>
      <c r="AF4716" t="s">
        <v>7949</v>
      </c>
      <c r="AI4716">
        <v>0</v>
      </c>
      <c r="AJ4716">
        <v>0</v>
      </c>
      <c r="AK4716" t="s">
        <v>19851</v>
      </c>
      <c r="AL4716" t="s">
        <v>19851</v>
      </c>
      <c r="AM4716" t="s">
        <v>20019</v>
      </c>
    </row>
    <row r="4717" spans="1:39" x14ac:dyDescent="0.25">
      <c r="A4717" t="s">
        <v>11101</v>
      </c>
      <c r="B4717" t="s">
        <v>4841</v>
      </c>
      <c r="C4717" t="s">
        <v>4842</v>
      </c>
      <c r="D4717">
        <v>178.4</v>
      </c>
      <c r="E4717" t="s">
        <v>4845</v>
      </c>
      <c r="F4717">
        <v>6.75</v>
      </c>
      <c r="I4717" t="s">
        <v>14168</v>
      </c>
      <c r="K4717" t="s">
        <v>6860</v>
      </c>
      <c r="L4717" t="s">
        <v>6861</v>
      </c>
      <c r="M4717" t="s">
        <v>15021</v>
      </c>
      <c r="N4717">
        <v>9</v>
      </c>
      <c r="O4717" t="s">
        <v>15359</v>
      </c>
      <c r="P4717" t="s">
        <v>18753</v>
      </c>
      <c r="Q4717">
        <v>5</v>
      </c>
      <c r="R4717">
        <v>1</v>
      </c>
      <c r="S4717">
        <v>3.21</v>
      </c>
      <c r="T4717">
        <v>5.01</v>
      </c>
      <c r="U4717">
        <v>438.51</v>
      </c>
      <c r="V4717">
        <v>74.64</v>
      </c>
      <c r="W4717">
        <v>4.4400000000000004</v>
      </c>
      <c r="Y4717">
        <v>9.6199999999999992</v>
      </c>
      <c r="Z4717">
        <v>3</v>
      </c>
      <c r="AA4717" t="s">
        <v>4250</v>
      </c>
      <c r="AB4717">
        <v>0</v>
      </c>
      <c r="AC4717">
        <v>1</v>
      </c>
      <c r="AD4717">
        <v>2.8575476190476201</v>
      </c>
      <c r="AF4717" t="s">
        <v>7952</v>
      </c>
      <c r="AI4717">
        <v>0</v>
      </c>
      <c r="AJ4717">
        <v>0</v>
      </c>
      <c r="AM4717" t="s">
        <v>20019</v>
      </c>
    </row>
    <row r="4718" spans="1:39" x14ac:dyDescent="0.25">
      <c r="A4718" t="s">
        <v>11101</v>
      </c>
      <c r="B4718" t="s">
        <v>4841</v>
      </c>
      <c r="C4718" t="s">
        <v>4842</v>
      </c>
      <c r="D4718">
        <v>178.4</v>
      </c>
      <c r="E4718" t="s">
        <v>4845</v>
      </c>
      <c r="F4718">
        <v>6.75</v>
      </c>
      <c r="I4718" t="s">
        <v>14169</v>
      </c>
      <c r="K4718" t="s">
        <v>6860</v>
      </c>
      <c r="M4718" t="s">
        <v>14977</v>
      </c>
      <c r="N4718">
        <v>8</v>
      </c>
      <c r="O4718" t="s">
        <v>15298</v>
      </c>
      <c r="P4718" t="s">
        <v>18753</v>
      </c>
      <c r="Q4718">
        <v>5</v>
      </c>
      <c r="R4718">
        <v>1</v>
      </c>
      <c r="S4718">
        <v>3.21</v>
      </c>
      <c r="T4718">
        <v>5.01</v>
      </c>
      <c r="U4718">
        <v>438.51</v>
      </c>
      <c r="V4718">
        <v>74.64</v>
      </c>
      <c r="W4718">
        <v>4.4400000000000004</v>
      </c>
      <c r="Y4718">
        <v>9.6199999999999992</v>
      </c>
      <c r="Z4718">
        <v>3</v>
      </c>
      <c r="AA4718" t="s">
        <v>4250</v>
      </c>
      <c r="AB4718">
        <v>0</v>
      </c>
      <c r="AC4718">
        <v>1</v>
      </c>
      <c r="AD4718">
        <v>2.8575476190476201</v>
      </c>
      <c r="AF4718" t="s">
        <v>7952</v>
      </c>
      <c r="AI4718">
        <v>0</v>
      </c>
      <c r="AJ4718">
        <v>0</v>
      </c>
      <c r="AM4718" t="s">
        <v>20019</v>
      </c>
    </row>
    <row r="4719" spans="1:39" x14ac:dyDescent="0.25">
      <c r="A4719" t="s">
        <v>11102</v>
      </c>
      <c r="B4719" t="s">
        <v>4841</v>
      </c>
      <c r="C4719" t="s">
        <v>4842</v>
      </c>
      <c r="D4719">
        <v>179</v>
      </c>
      <c r="E4719" t="s">
        <v>4845</v>
      </c>
      <c r="F4719">
        <v>6.75</v>
      </c>
      <c r="I4719" t="s">
        <v>14170</v>
      </c>
      <c r="K4719" t="s">
        <v>6860</v>
      </c>
      <c r="L4719" t="s">
        <v>6861</v>
      </c>
      <c r="M4719" t="s">
        <v>14960</v>
      </c>
      <c r="N4719">
        <v>9</v>
      </c>
      <c r="O4719" t="s">
        <v>15281</v>
      </c>
      <c r="P4719" t="s">
        <v>18754</v>
      </c>
      <c r="Q4719">
        <v>6</v>
      </c>
      <c r="R4719">
        <v>1</v>
      </c>
      <c r="S4719">
        <v>0.52</v>
      </c>
      <c r="T4719">
        <v>0.52</v>
      </c>
      <c r="U4719">
        <v>494.53</v>
      </c>
      <c r="V4719">
        <v>90.04</v>
      </c>
      <c r="W4719">
        <v>4.2</v>
      </c>
      <c r="Y4719">
        <v>3.37</v>
      </c>
      <c r="Z4719">
        <v>3</v>
      </c>
      <c r="AA4719" t="s">
        <v>4250</v>
      </c>
      <c r="AB4719">
        <v>0</v>
      </c>
      <c r="AC4719">
        <v>2</v>
      </c>
      <c r="AD4719">
        <v>4.8710714285714287</v>
      </c>
      <c r="AF4719" t="s">
        <v>7949</v>
      </c>
      <c r="AI4719">
        <v>0</v>
      </c>
      <c r="AJ4719">
        <v>0</v>
      </c>
      <c r="AM4719" t="s">
        <v>20019</v>
      </c>
    </row>
    <row r="4720" spans="1:39" x14ac:dyDescent="0.25">
      <c r="A4720" t="s">
        <v>11103</v>
      </c>
      <c r="B4720" t="s">
        <v>4841</v>
      </c>
      <c r="C4720" t="s">
        <v>4842</v>
      </c>
      <c r="D4720">
        <v>180</v>
      </c>
      <c r="E4720" t="s">
        <v>4845</v>
      </c>
      <c r="F4720">
        <v>6.75</v>
      </c>
      <c r="K4720" t="s">
        <v>6860</v>
      </c>
      <c r="M4720" t="s">
        <v>6865</v>
      </c>
      <c r="N4720">
        <v>8</v>
      </c>
      <c r="O4720" t="s">
        <v>15365</v>
      </c>
      <c r="P4720" t="s">
        <v>18755</v>
      </c>
      <c r="Q4720">
        <v>6</v>
      </c>
      <c r="R4720">
        <v>4</v>
      </c>
      <c r="S4720">
        <v>3.29</v>
      </c>
      <c r="T4720">
        <v>3.32</v>
      </c>
      <c r="U4720">
        <v>620.82000000000005</v>
      </c>
      <c r="V4720">
        <v>127.84</v>
      </c>
      <c r="W4720">
        <v>3.78</v>
      </c>
      <c r="X4720">
        <v>13.54</v>
      </c>
      <c r="Y4720">
        <v>6.29</v>
      </c>
      <c r="Z4720">
        <v>3</v>
      </c>
      <c r="AA4720" t="s">
        <v>4250</v>
      </c>
      <c r="AB4720">
        <v>1</v>
      </c>
      <c r="AC4720">
        <v>14</v>
      </c>
      <c r="AD4720">
        <v>2.1949999999999998</v>
      </c>
      <c r="AF4720" t="s">
        <v>7949</v>
      </c>
      <c r="AI4720">
        <v>0</v>
      </c>
      <c r="AJ4720">
        <v>0</v>
      </c>
      <c r="AK4720" t="s">
        <v>19888</v>
      </c>
      <c r="AL4720" t="s">
        <v>19888</v>
      </c>
      <c r="AM4720" t="s">
        <v>20019</v>
      </c>
    </row>
    <row r="4721" spans="1:39" x14ac:dyDescent="0.25">
      <c r="A4721" t="s">
        <v>8725</v>
      </c>
      <c r="B4721" t="s">
        <v>4841</v>
      </c>
      <c r="C4721" t="s">
        <v>4842</v>
      </c>
      <c r="D4721">
        <v>180</v>
      </c>
      <c r="E4721" t="s">
        <v>4845</v>
      </c>
      <c r="F4721">
        <v>6.75</v>
      </c>
      <c r="K4721" t="s">
        <v>6860</v>
      </c>
      <c r="M4721" t="s">
        <v>15131</v>
      </c>
      <c r="N4721">
        <v>8</v>
      </c>
      <c r="O4721" t="s">
        <v>15505</v>
      </c>
      <c r="P4721" t="s">
        <v>16377</v>
      </c>
      <c r="Q4721">
        <v>5</v>
      </c>
      <c r="R4721">
        <v>3</v>
      </c>
      <c r="S4721">
        <v>3.2</v>
      </c>
      <c r="T4721">
        <v>4.12</v>
      </c>
      <c r="U4721">
        <v>653.77</v>
      </c>
      <c r="V4721">
        <v>98.74</v>
      </c>
      <c r="W4721">
        <v>6.42</v>
      </c>
      <c r="X4721">
        <v>13.95</v>
      </c>
      <c r="Y4721">
        <v>8.3000000000000007</v>
      </c>
      <c r="Z4721">
        <v>4</v>
      </c>
      <c r="AA4721" t="s">
        <v>4250</v>
      </c>
      <c r="AB4721">
        <v>2</v>
      </c>
      <c r="AC4721">
        <v>13</v>
      </c>
      <c r="AD4721">
        <v>2.5653333333333328</v>
      </c>
      <c r="AF4721" t="s">
        <v>7949</v>
      </c>
      <c r="AI4721">
        <v>0</v>
      </c>
      <c r="AJ4721">
        <v>0</v>
      </c>
      <c r="AK4721" t="s">
        <v>19888</v>
      </c>
      <c r="AL4721" t="s">
        <v>19888</v>
      </c>
      <c r="AM4721" t="s">
        <v>20019</v>
      </c>
    </row>
    <row r="4722" spans="1:39" x14ac:dyDescent="0.25">
      <c r="A4722" t="s">
        <v>11104</v>
      </c>
      <c r="B4722" t="s">
        <v>4841</v>
      </c>
      <c r="C4722" t="s">
        <v>4842</v>
      </c>
      <c r="D4722">
        <v>180</v>
      </c>
      <c r="E4722" t="s">
        <v>4845</v>
      </c>
      <c r="F4722">
        <v>6.75</v>
      </c>
      <c r="K4722" t="s">
        <v>6860</v>
      </c>
      <c r="M4722" t="s">
        <v>6865</v>
      </c>
      <c r="N4722">
        <v>8</v>
      </c>
      <c r="O4722" t="s">
        <v>15553</v>
      </c>
      <c r="P4722" t="s">
        <v>18756</v>
      </c>
      <c r="Q4722">
        <v>3</v>
      </c>
      <c r="R4722">
        <v>3</v>
      </c>
      <c r="S4722">
        <v>3.48</v>
      </c>
      <c r="T4722">
        <v>4.91</v>
      </c>
      <c r="U4722">
        <v>486.65</v>
      </c>
      <c r="V4722">
        <v>61.36</v>
      </c>
      <c r="W4722">
        <v>5.43</v>
      </c>
      <c r="X4722">
        <v>13.91</v>
      </c>
      <c r="Y4722">
        <v>8.84</v>
      </c>
      <c r="Z4722">
        <v>2</v>
      </c>
      <c r="AA4722" t="s">
        <v>4250</v>
      </c>
      <c r="AB4722">
        <v>1</v>
      </c>
      <c r="AC4722">
        <v>8</v>
      </c>
      <c r="AD4722">
        <v>2.1470238095238101</v>
      </c>
      <c r="AF4722" t="s">
        <v>7952</v>
      </c>
      <c r="AI4722">
        <v>0</v>
      </c>
      <c r="AJ4722">
        <v>0</v>
      </c>
      <c r="AK4722" t="s">
        <v>19966</v>
      </c>
      <c r="AL4722" t="s">
        <v>19966</v>
      </c>
      <c r="AM4722" t="s">
        <v>20019</v>
      </c>
    </row>
    <row r="4723" spans="1:39" x14ac:dyDescent="0.25">
      <c r="A4723" t="s">
        <v>11105</v>
      </c>
      <c r="B4723" t="s">
        <v>4841</v>
      </c>
      <c r="C4723" t="s">
        <v>4842</v>
      </c>
      <c r="D4723">
        <v>180</v>
      </c>
      <c r="E4723" t="s">
        <v>4845</v>
      </c>
      <c r="F4723">
        <v>6.75</v>
      </c>
      <c r="K4723" t="s">
        <v>6860</v>
      </c>
      <c r="M4723" t="s">
        <v>6865</v>
      </c>
      <c r="N4723">
        <v>8</v>
      </c>
      <c r="O4723" t="s">
        <v>15470</v>
      </c>
      <c r="P4723" t="s">
        <v>18757</v>
      </c>
      <c r="Q4723">
        <v>5</v>
      </c>
      <c r="R4723">
        <v>4</v>
      </c>
      <c r="S4723">
        <v>0.62</v>
      </c>
      <c r="T4723">
        <v>3.01</v>
      </c>
      <c r="U4723">
        <v>492.66</v>
      </c>
      <c r="V4723">
        <v>93.7</v>
      </c>
      <c r="W4723">
        <v>3.87</v>
      </c>
      <c r="Y4723">
        <v>10.029999999999999</v>
      </c>
      <c r="Z4723">
        <v>2</v>
      </c>
      <c r="AA4723" t="s">
        <v>4250</v>
      </c>
      <c r="AB4723">
        <v>0</v>
      </c>
      <c r="AC4723">
        <v>11</v>
      </c>
      <c r="AD4723">
        <v>2.9240952380952381</v>
      </c>
      <c r="AF4723" t="s">
        <v>7952</v>
      </c>
      <c r="AI4723">
        <v>0</v>
      </c>
      <c r="AJ4723">
        <v>0</v>
      </c>
      <c r="AK4723" t="s">
        <v>19938</v>
      </c>
      <c r="AL4723" t="s">
        <v>19938</v>
      </c>
      <c r="AM4723" t="s">
        <v>20019</v>
      </c>
    </row>
    <row r="4724" spans="1:39" x14ac:dyDescent="0.25">
      <c r="A4724" t="s">
        <v>11106</v>
      </c>
      <c r="B4724" t="s">
        <v>4841</v>
      </c>
      <c r="C4724" t="s">
        <v>4842</v>
      </c>
      <c r="D4724">
        <v>180</v>
      </c>
      <c r="E4724" t="s">
        <v>4845</v>
      </c>
      <c r="F4724">
        <v>6.75</v>
      </c>
      <c r="K4724" t="s">
        <v>6860</v>
      </c>
      <c r="M4724" t="s">
        <v>6865</v>
      </c>
      <c r="N4724">
        <v>8</v>
      </c>
      <c r="O4724" t="s">
        <v>15471</v>
      </c>
      <c r="P4724" t="s">
        <v>18758</v>
      </c>
      <c r="Q4724">
        <v>6</v>
      </c>
      <c r="R4724">
        <v>5</v>
      </c>
      <c r="S4724">
        <v>3.6</v>
      </c>
      <c r="T4724">
        <v>3.63</v>
      </c>
      <c r="U4724">
        <v>591.79999999999995</v>
      </c>
      <c r="V4724">
        <v>122.8</v>
      </c>
      <c r="W4724">
        <v>4.01</v>
      </c>
      <c r="X4724">
        <v>13.93</v>
      </c>
      <c r="Y4724">
        <v>6.32</v>
      </c>
      <c r="Z4724">
        <v>2</v>
      </c>
      <c r="AA4724" t="s">
        <v>4250</v>
      </c>
      <c r="AB4724">
        <v>1</v>
      </c>
      <c r="AC4724">
        <v>14</v>
      </c>
      <c r="AD4724">
        <v>1.885</v>
      </c>
      <c r="AF4724" t="s">
        <v>7949</v>
      </c>
      <c r="AI4724">
        <v>0</v>
      </c>
      <c r="AJ4724">
        <v>0</v>
      </c>
      <c r="AK4724" t="s">
        <v>19939</v>
      </c>
      <c r="AL4724" t="s">
        <v>19939</v>
      </c>
      <c r="AM4724" t="s">
        <v>20019</v>
      </c>
    </row>
    <row r="4725" spans="1:39" x14ac:dyDescent="0.25">
      <c r="A4725" t="s">
        <v>10053</v>
      </c>
      <c r="B4725" t="s">
        <v>4841</v>
      </c>
      <c r="C4725" t="s">
        <v>4842</v>
      </c>
      <c r="D4725">
        <v>180</v>
      </c>
      <c r="E4725" t="s">
        <v>4845</v>
      </c>
      <c r="F4725">
        <v>6.75</v>
      </c>
      <c r="K4725" t="s">
        <v>6860</v>
      </c>
      <c r="M4725" t="s">
        <v>15222</v>
      </c>
      <c r="N4725">
        <v>8</v>
      </c>
      <c r="O4725" t="s">
        <v>15619</v>
      </c>
      <c r="P4725" t="s">
        <v>17705</v>
      </c>
      <c r="Q4725">
        <v>5</v>
      </c>
      <c r="R4725">
        <v>4</v>
      </c>
      <c r="S4725">
        <v>2.31</v>
      </c>
      <c r="T4725">
        <v>3.13</v>
      </c>
      <c r="U4725">
        <v>568.64</v>
      </c>
      <c r="V4725">
        <v>93.7</v>
      </c>
      <c r="W4725">
        <v>4.76</v>
      </c>
      <c r="X4725">
        <v>13.97</v>
      </c>
      <c r="Y4725">
        <v>8.34</v>
      </c>
      <c r="Z4725">
        <v>3</v>
      </c>
      <c r="AA4725" t="s">
        <v>4250</v>
      </c>
      <c r="AB4725">
        <v>1</v>
      </c>
      <c r="AC4725">
        <v>12</v>
      </c>
      <c r="AD4725">
        <v>3.4866666666666668</v>
      </c>
      <c r="AF4725" t="s">
        <v>7949</v>
      </c>
      <c r="AI4725">
        <v>0</v>
      </c>
      <c r="AJ4725">
        <v>0</v>
      </c>
      <c r="AK4725" t="s">
        <v>19938</v>
      </c>
      <c r="AL4725" t="s">
        <v>19938</v>
      </c>
      <c r="AM4725" t="s">
        <v>20019</v>
      </c>
    </row>
    <row r="4726" spans="1:39" x14ac:dyDescent="0.25">
      <c r="A4726" t="s">
        <v>9731</v>
      </c>
      <c r="B4726" t="s">
        <v>4841</v>
      </c>
      <c r="C4726" t="s">
        <v>4842</v>
      </c>
      <c r="D4726">
        <v>180</v>
      </c>
      <c r="E4726" t="s">
        <v>4845</v>
      </c>
      <c r="F4726">
        <v>6.75</v>
      </c>
      <c r="K4726" t="s">
        <v>6860</v>
      </c>
      <c r="L4726" t="s">
        <v>6861</v>
      </c>
      <c r="M4726" t="s">
        <v>15064</v>
      </c>
      <c r="N4726">
        <v>9</v>
      </c>
      <c r="O4726" t="s">
        <v>15417</v>
      </c>
      <c r="P4726" t="s">
        <v>17383</v>
      </c>
      <c r="Q4726">
        <v>6</v>
      </c>
      <c r="R4726">
        <v>4</v>
      </c>
      <c r="S4726">
        <v>1.88</v>
      </c>
      <c r="T4726">
        <v>2.39</v>
      </c>
      <c r="U4726">
        <v>556.65</v>
      </c>
      <c r="V4726">
        <v>110.77</v>
      </c>
      <c r="W4726">
        <v>3.07</v>
      </c>
      <c r="X4726">
        <v>13.97</v>
      </c>
      <c r="Y4726">
        <v>7.84</v>
      </c>
      <c r="Z4726">
        <v>2</v>
      </c>
      <c r="AA4726" t="s">
        <v>4250</v>
      </c>
      <c r="AB4726">
        <v>1</v>
      </c>
      <c r="AC4726">
        <v>11</v>
      </c>
      <c r="AD4726">
        <v>3.307666666666667</v>
      </c>
      <c r="AF4726" t="s">
        <v>7949</v>
      </c>
      <c r="AI4726">
        <v>0</v>
      </c>
      <c r="AJ4726">
        <v>0</v>
      </c>
      <c r="AK4726" t="s">
        <v>19877</v>
      </c>
      <c r="AL4726" t="s">
        <v>19877</v>
      </c>
      <c r="AM4726" t="s">
        <v>20019</v>
      </c>
    </row>
    <row r="4727" spans="1:39" x14ac:dyDescent="0.25">
      <c r="A4727" t="s">
        <v>8138</v>
      </c>
      <c r="B4727" t="s">
        <v>4841</v>
      </c>
      <c r="C4727" t="s">
        <v>4842</v>
      </c>
      <c r="D4727">
        <v>180</v>
      </c>
      <c r="E4727" t="s">
        <v>4845</v>
      </c>
      <c r="F4727">
        <v>6.75</v>
      </c>
      <c r="K4727" t="s">
        <v>6860</v>
      </c>
      <c r="M4727" t="s">
        <v>14973</v>
      </c>
      <c r="N4727">
        <v>8</v>
      </c>
      <c r="O4727" t="s">
        <v>15434</v>
      </c>
      <c r="P4727" t="s">
        <v>15791</v>
      </c>
      <c r="Q4727">
        <v>6</v>
      </c>
      <c r="R4727">
        <v>1</v>
      </c>
      <c r="S4727">
        <v>0.84</v>
      </c>
      <c r="T4727">
        <v>0.92</v>
      </c>
      <c r="U4727">
        <v>391.5</v>
      </c>
      <c r="V4727">
        <v>84.47</v>
      </c>
      <c r="W4727">
        <v>3.11</v>
      </c>
      <c r="Y4727">
        <v>6.71</v>
      </c>
      <c r="Z4727">
        <v>3</v>
      </c>
      <c r="AA4727" t="s">
        <v>4250</v>
      </c>
      <c r="AB4727">
        <v>0</v>
      </c>
      <c r="AC4727">
        <v>4</v>
      </c>
      <c r="AD4727">
        <v>5.6083333333333334</v>
      </c>
      <c r="AF4727" t="s">
        <v>7949</v>
      </c>
      <c r="AI4727">
        <v>0</v>
      </c>
      <c r="AJ4727">
        <v>0</v>
      </c>
      <c r="AK4727" t="s">
        <v>19834</v>
      </c>
      <c r="AL4727" t="s">
        <v>19834</v>
      </c>
      <c r="AM4727" t="s">
        <v>20019</v>
      </c>
    </row>
    <row r="4728" spans="1:39" x14ac:dyDescent="0.25">
      <c r="A4728" t="s">
        <v>11107</v>
      </c>
      <c r="B4728" t="s">
        <v>4841</v>
      </c>
      <c r="C4728" t="s">
        <v>4842</v>
      </c>
      <c r="D4728">
        <v>180</v>
      </c>
      <c r="E4728" t="s">
        <v>4845</v>
      </c>
      <c r="F4728">
        <v>6.75</v>
      </c>
      <c r="K4728" t="s">
        <v>6860</v>
      </c>
      <c r="L4728" t="s">
        <v>6861</v>
      </c>
      <c r="M4728" t="s">
        <v>15006</v>
      </c>
      <c r="N4728">
        <v>9</v>
      </c>
      <c r="O4728" t="s">
        <v>15336</v>
      </c>
      <c r="P4728" t="s">
        <v>18759</v>
      </c>
      <c r="Q4728">
        <v>7</v>
      </c>
      <c r="R4728">
        <v>1</v>
      </c>
      <c r="S4728">
        <v>1.1499999999999999</v>
      </c>
      <c r="T4728">
        <v>1.17</v>
      </c>
      <c r="U4728">
        <v>352.39</v>
      </c>
      <c r="V4728">
        <v>91.85</v>
      </c>
      <c r="W4728">
        <v>1.87</v>
      </c>
      <c r="Y4728">
        <v>6.22</v>
      </c>
      <c r="Z4728">
        <v>2</v>
      </c>
      <c r="AA4728" t="s">
        <v>4250</v>
      </c>
      <c r="AB4728">
        <v>0</v>
      </c>
      <c r="AC4728">
        <v>1</v>
      </c>
      <c r="AD4728">
        <v>5.7716666666666674</v>
      </c>
      <c r="AF4728" t="s">
        <v>7949</v>
      </c>
      <c r="AI4728">
        <v>0</v>
      </c>
      <c r="AJ4728">
        <v>0</v>
      </c>
      <c r="AK4728" t="s">
        <v>19871</v>
      </c>
      <c r="AL4728" t="s">
        <v>19871</v>
      </c>
      <c r="AM4728" t="s">
        <v>20019</v>
      </c>
    </row>
    <row r="4729" spans="1:39" x14ac:dyDescent="0.25">
      <c r="A4729" t="s">
        <v>11108</v>
      </c>
      <c r="B4729" t="s">
        <v>4841</v>
      </c>
      <c r="C4729" t="s">
        <v>4842</v>
      </c>
      <c r="D4729">
        <v>180</v>
      </c>
      <c r="E4729" t="s">
        <v>4845</v>
      </c>
      <c r="F4729">
        <v>6.75</v>
      </c>
      <c r="K4729" t="s">
        <v>6860</v>
      </c>
      <c r="L4729" t="s">
        <v>6861</v>
      </c>
      <c r="M4729" t="s">
        <v>15006</v>
      </c>
      <c r="N4729">
        <v>9</v>
      </c>
      <c r="O4729" t="s">
        <v>15336</v>
      </c>
      <c r="P4729" t="s">
        <v>18760</v>
      </c>
      <c r="Q4729">
        <v>6</v>
      </c>
      <c r="R4729">
        <v>1</v>
      </c>
      <c r="S4729">
        <v>2.93</v>
      </c>
      <c r="T4729">
        <v>2.94</v>
      </c>
      <c r="U4729">
        <v>371.44</v>
      </c>
      <c r="V4729">
        <v>69.73</v>
      </c>
      <c r="W4729">
        <v>2.94</v>
      </c>
      <c r="Y4729">
        <v>5.89</v>
      </c>
      <c r="Z4729">
        <v>2</v>
      </c>
      <c r="AA4729" t="s">
        <v>4250</v>
      </c>
      <c r="AB4729">
        <v>0</v>
      </c>
      <c r="AC4729">
        <v>1</v>
      </c>
      <c r="AD4729">
        <v>5.2866190476190473</v>
      </c>
      <c r="AF4729" t="s">
        <v>7949</v>
      </c>
      <c r="AI4729">
        <v>0</v>
      </c>
      <c r="AJ4729">
        <v>0</v>
      </c>
      <c r="AK4729" t="s">
        <v>19871</v>
      </c>
      <c r="AL4729" t="s">
        <v>19871</v>
      </c>
      <c r="AM4729" t="s">
        <v>20019</v>
      </c>
    </row>
    <row r="4730" spans="1:39" x14ac:dyDescent="0.25">
      <c r="A4730" t="s">
        <v>11109</v>
      </c>
      <c r="B4730" t="s">
        <v>4841</v>
      </c>
      <c r="C4730" t="s">
        <v>4842</v>
      </c>
      <c r="D4730">
        <v>180</v>
      </c>
      <c r="E4730" t="s">
        <v>4845</v>
      </c>
      <c r="F4730">
        <v>6.75</v>
      </c>
      <c r="I4730" t="s">
        <v>14171</v>
      </c>
      <c r="K4730" t="s">
        <v>6860</v>
      </c>
      <c r="L4730" t="s">
        <v>6861</v>
      </c>
      <c r="M4730" t="s">
        <v>14955</v>
      </c>
      <c r="N4730">
        <v>8</v>
      </c>
      <c r="O4730" t="s">
        <v>15276</v>
      </c>
      <c r="P4730" t="s">
        <v>18761</v>
      </c>
      <c r="Q4730">
        <v>6</v>
      </c>
      <c r="R4730">
        <v>1</v>
      </c>
      <c r="S4730">
        <v>2.41</v>
      </c>
      <c r="T4730">
        <v>2.4700000000000002</v>
      </c>
      <c r="U4730">
        <v>405.38</v>
      </c>
      <c r="V4730">
        <v>78.959999999999994</v>
      </c>
      <c r="W4730">
        <v>3.4</v>
      </c>
      <c r="Y4730">
        <v>6.59</v>
      </c>
      <c r="Z4730">
        <v>2</v>
      </c>
      <c r="AA4730" t="s">
        <v>4250</v>
      </c>
      <c r="AB4730">
        <v>0</v>
      </c>
      <c r="AC4730">
        <v>3</v>
      </c>
      <c r="AD4730">
        <v>5.3041904761904757</v>
      </c>
      <c r="AF4730" t="s">
        <v>7949</v>
      </c>
      <c r="AI4730">
        <v>0</v>
      </c>
      <c r="AJ4730">
        <v>0</v>
      </c>
      <c r="AM4730" t="s">
        <v>20019</v>
      </c>
    </row>
    <row r="4731" spans="1:39" x14ac:dyDescent="0.25">
      <c r="A4731" t="s">
        <v>11110</v>
      </c>
      <c r="B4731" t="s">
        <v>4841</v>
      </c>
      <c r="C4731" t="s">
        <v>4842</v>
      </c>
      <c r="D4731">
        <v>180</v>
      </c>
      <c r="E4731" t="s">
        <v>4845</v>
      </c>
      <c r="F4731">
        <v>6.75</v>
      </c>
      <c r="K4731" t="s">
        <v>6860</v>
      </c>
      <c r="M4731" t="s">
        <v>15173</v>
      </c>
      <c r="N4731">
        <v>8</v>
      </c>
      <c r="O4731" t="s">
        <v>15555</v>
      </c>
      <c r="P4731" t="s">
        <v>18762</v>
      </c>
      <c r="Q4731">
        <v>7</v>
      </c>
      <c r="R4731">
        <v>7</v>
      </c>
      <c r="S4731">
        <v>-7.0000000000000007E-2</v>
      </c>
      <c r="T4731">
        <v>2.81</v>
      </c>
      <c r="U4731">
        <v>647.80999999999995</v>
      </c>
      <c r="V4731">
        <v>203.03</v>
      </c>
      <c r="W4731">
        <v>2.0099999999999998</v>
      </c>
      <c r="X4731">
        <v>4.17</v>
      </c>
      <c r="Y4731">
        <v>0</v>
      </c>
      <c r="Z4731">
        <v>1</v>
      </c>
      <c r="AA4731" t="s">
        <v>4250</v>
      </c>
      <c r="AB4731">
        <v>2</v>
      </c>
      <c r="AC4731">
        <v>20</v>
      </c>
      <c r="AD4731">
        <v>3</v>
      </c>
      <c r="AF4731" t="s">
        <v>7951</v>
      </c>
      <c r="AI4731">
        <v>0</v>
      </c>
      <c r="AJ4731">
        <v>0</v>
      </c>
      <c r="AK4731" t="s">
        <v>19968</v>
      </c>
      <c r="AL4731" t="s">
        <v>19968</v>
      </c>
      <c r="AM4731" t="s">
        <v>20019</v>
      </c>
    </row>
    <row r="4732" spans="1:39" x14ac:dyDescent="0.25">
      <c r="A4732" t="s">
        <v>11111</v>
      </c>
      <c r="B4732" t="s">
        <v>4841</v>
      </c>
      <c r="C4732" t="s">
        <v>4842</v>
      </c>
      <c r="D4732">
        <v>180</v>
      </c>
      <c r="E4732" t="s">
        <v>4845</v>
      </c>
      <c r="F4732">
        <v>6.75</v>
      </c>
      <c r="K4732" t="s">
        <v>6860</v>
      </c>
      <c r="L4732" t="s">
        <v>6861</v>
      </c>
      <c r="M4732" t="s">
        <v>15160</v>
      </c>
      <c r="N4732">
        <v>9</v>
      </c>
      <c r="O4732" t="s">
        <v>15538</v>
      </c>
      <c r="P4732" t="s">
        <v>18763</v>
      </c>
      <c r="Q4732">
        <v>6</v>
      </c>
      <c r="R4732">
        <v>3</v>
      </c>
      <c r="S4732">
        <v>0.89</v>
      </c>
      <c r="T4732">
        <v>1.86</v>
      </c>
      <c r="U4732">
        <v>527.69000000000005</v>
      </c>
      <c r="V4732">
        <v>115.81</v>
      </c>
      <c r="W4732">
        <v>2.91</v>
      </c>
      <c r="X4732">
        <v>13.79</v>
      </c>
      <c r="Y4732">
        <v>8.35</v>
      </c>
      <c r="Z4732">
        <v>2</v>
      </c>
      <c r="AA4732" t="s">
        <v>4250</v>
      </c>
      <c r="AB4732">
        <v>1</v>
      </c>
      <c r="AC4732">
        <v>12</v>
      </c>
      <c r="AD4732">
        <v>3.131333333333334</v>
      </c>
      <c r="AF4732" t="s">
        <v>7949</v>
      </c>
      <c r="AI4732">
        <v>0</v>
      </c>
      <c r="AJ4732">
        <v>0</v>
      </c>
      <c r="AK4732" t="s">
        <v>19960</v>
      </c>
      <c r="AL4732" t="s">
        <v>19960</v>
      </c>
      <c r="AM4732" t="s">
        <v>20019</v>
      </c>
    </row>
    <row r="4733" spans="1:39" x14ac:dyDescent="0.25">
      <c r="A4733" t="s">
        <v>8743</v>
      </c>
      <c r="B4733" t="s">
        <v>4841</v>
      </c>
      <c r="C4733" t="s">
        <v>4842</v>
      </c>
      <c r="D4733">
        <v>180</v>
      </c>
      <c r="E4733" t="s">
        <v>4845</v>
      </c>
      <c r="F4733">
        <v>6.75</v>
      </c>
      <c r="K4733" t="s">
        <v>6860</v>
      </c>
      <c r="M4733" t="s">
        <v>15182</v>
      </c>
      <c r="N4733">
        <v>8</v>
      </c>
      <c r="O4733" t="s">
        <v>15568</v>
      </c>
      <c r="P4733" t="s">
        <v>16395</v>
      </c>
      <c r="Q4733">
        <v>5</v>
      </c>
      <c r="R4733">
        <v>3</v>
      </c>
      <c r="S4733">
        <v>2.2999999999999998</v>
      </c>
      <c r="T4733">
        <v>2.3199999999999998</v>
      </c>
      <c r="U4733">
        <v>542.63</v>
      </c>
      <c r="V4733">
        <v>101.98</v>
      </c>
      <c r="W4733">
        <v>2</v>
      </c>
      <c r="X4733">
        <v>13.47</v>
      </c>
      <c r="Y4733">
        <v>6.84</v>
      </c>
      <c r="Z4733">
        <v>2</v>
      </c>
      <c r="AA4733" t="s">
        <v>4250</v>
      </c>
      <c r="AB4733">
        <v>1</v>
      </c>
      <c r="AC4733">
        <v>11</v>
      </c>
      <c r="AD4733">
        <v>3.6173333333333328</v>
      </c>
      <c r="AF4733" t="s">
        <v>7949</v>
      </c>
      <c r="AI4733">
        <v>0</v>
      </c>
      <c r="AJ4733">
        <v>0</v>
      </c>
      <c r="AK4733" t="s">
        <v>19863</v>
      </c>
      <c r="AL4733" t="s">
        <v>19863</v>
      </c>
      <c r="AM4733" t="s">
        <v>20019</v>
      </c>
    </row>
    <row r="4734" spans="1:39" x14ac:dyDescent="0.25">
      <c r="A4734" t="s">
        <v>11112</v>
      </c>
      <c r="B4734" t="s">
        <v>4841</v>
      </c>
      <c r="C4734" t="s">
        <v>4842</v>
      </c>
      <c r="D4734">
        <v>180</v>
      </c>
      <c r="E4734" t="s">
        <v>4845</v>
      </c>
      <c r="F4734">
        <v>6.75</v>
      </c>
      <c r="K4734" t="s">
        <v>6860</v>
      </c>
      <c r="M4734" t="s">
        <v>15169</v>
      </c>
      <c r="N4734">
        <v>8</v>
      </c>
      <c r="O4734" t="s">
        <v>15550</v>
      </c>
      <c r="P4734" t="s">
        <v>18764</v>
      </c>
      <c r="Q4734">
        <v>4</v>
      </c>
      <c r="R4734">
        <v>3</v>
      </c>
      <c r="S4734">
        <v>1.38</v>
      </c>
      <c r="T4734">
        <v>2.38</v>
      </c>
      <c r="U4734">
        <v>486.6</v>
      </c>
      <c r="V4734">
        <v>70.59</v>
      </c>
      <c r="W4734">
        <v>4.67</v>
      </c>
      <c r="X4734">
        <v>13.91</v>
      </c>
      <c r="Y4734">
        <v>8.16</v>
      </c>
      <c r="Z4734">
        <v>2</v>
      </c>
      <c r="AA4734" t="s">
        <v>4250</v>
      </c>
      <c r="AB4734">
        <v>0</v>
      </c>
      <c r="AC4734">
        <v>9</v>
      </c>
      <c r="AD4734">
        <v>4.1823809523809521</v>
      </c>
      <c r="AF4734" t="s">
        <v>7949</v>
      </c>
      <c r="AI4734">
        <v>0</v>
      </c>
      <c r="AJ4734">
        <v>0</v>
      </c>
      <c r="AK4734" t="s">
        <v>19965</v>
      </c>
      <c r="AL4734" t="s">
        <v>19965</v>
      </c>
      <c r="AM4734" t="s">
        <v>20019</v>
      </c>
    </row>
    <row r="4735" spans="1:39" x14ac:dyDescent="0.25">
      <c r="A4735" t="s">
        <v>10448</v>
      </c>
      <c r="B4735" t="s">
        <v>4841</v>
      </c>
      <c r="C4735" t="s">
        <v>4842</v>
      </c>
      <c r="D4735">
        <v>180</v>
      </c>
      <c r="E4735" t="s">
        <v>4845</v>
      </c>
      <c r="F4735">
        <v>6.75</v>
      </c>
      <c r="K4735" t="s">
        <v>6860</v>
      </c>
      <c r="L4735" t="s">
        <v>6861</v>
      </c>
      <c r="M4735" t="s">
        <v>15035</v>
      </c>
      <c r="N4735">
        <v>9</v>
      </c>
      <c r="O4735" t="s">
        <v>15378</v>
      </c>
      <c r="P4735" t="s">
        <v>18100</v>
      </c>
      <c r="Q4735">
        <v>7</v>
      </c>
      <c r="R4735">
        <v>4</v>
      </c>
      <c r="S4735">
        <v>3.72</v>
      </c>
      <c r="T4735">
        <v>4.5599999999999996</v>
      </c>
      <c r="U4735">
        <v>586.75</v>
      </c>
      <c r="V4735">
        <v>137.07</v>
      </c>
      <c r="W4735">
        <v>2.5499999999999998</v>
      </c>
      <c r="X4735">
        <v>13.31</v>
      </c>
      <c r="Y4735">
        <v>7.98</v>
      </c>
      <c r="Z4735">
        <v>2</v>
      </c>
      <c r="AA4735" t="s">
        <v>4250</v>
      </c>
      <c r="AB4735">
        <v>1</v>
      </c>
      <c r="AC4735">
        <v>8</v>
      </c>
      <c r="AD4735">
        <v>1.36</v>
      </c>
      <c r="AF4735" t="s">
        <v>7949</v>
      </c>
      <c r="AI4735">
        <v>0</v>
      </c>
      <c r="AJ4735">
        <v>0</v>
      </c>
      <c r="AK4735" t="s">
        <v>19842</v>
      </c>
      <c r="AL4735" t="s">
        <v>19842</v>
      </c>
      <c r="AM4735" t="s">
        <v>20019</v>
      </c>
    </row>
    <row r="4736" spans="1:39" x14ac:dyDescent="0.25">
      <c r="A4736" t="s">
        <v>5390</v>
      </c>
      <c r="B4736" t="s">
        <v>4841</v>
      </c>
      <c r="C4736" t="s">
        <v>4842</v>
      </c>
      <c r="D4736">
        <v>180</v>
      </c>
      <c r="E4736" t="s">
        <v>4845</v>
      </c>
      <c r="F4736">
        <v>6.75</v>
      </c>
      <c r="K4736" t="s">
        <v>6860</v>
      </c>
      <c r="L4736" t="s">
        <v>6861</v>
      </c>
      <c r="M4736" t="s">
        <v>15223</v>
      </c>
      <c r="N4736">
        <v>9</v>
      </c>
      <c r="O4736" t="s">
        <v>15620</v>
      </c>
      <c r="P4736" t="s">
        <v>7116</v>
      </c>
      <c r="Q4736">
        <v>6</v>
      </c>
      <c r="R4736">
        <v>3</v>
      </c>
      <c r="S4736">
        <v>2.46</v>
      </c>
      <c r="T4736">
        <v>2.5</v>
      </c>
      <c r="U4736">
        <v>561.5</v>
      </c>
      <c r="V4736">
        <v>121.94</v>
      </c>
      <c r="W4736">
        <v>4.32</v>
      </c>
      <c r="X4736">
        <v>12.13</v>
      </c>
      <c r="Y4736">
        <v>6.71</v>
      </c>
      <c r="Z4736">
        <v>3</v>
      </c>
      <c r="AA4736" t="s">
        <v>4250</v>
      </c>
      <c r="AB4736">
        <v>1</v>
      </c>
      <c r="AC4736">
        <v>8</v>
      </c>
      <c r="AD4736">
        <v>2.936666666666667</v>
      </c>
      <c r="AF4736" t="s">
        <v>7949</v>
      </c>
      <c r="AI4736">
        <v>0</v>
      </c>
      <c r="AJ4736">
        <v>0</v>
      </c>
      <c r="AK4736" t="s">
        <v>7979</v>
      </c>
      <c r="AL4736" t="s">
        <v>7979</v>
      </c>
      <c r="AM4736" t="s">
        <v>20019</v>
      </c>
    </row>
    <row r="4737" spans="1:39" x14ac:dyDescent="0.25">
      <c r="A4737" t="s">
        <v>5408</v>
      </c>
      <c r="B4737" t="s">
        <v>4841</v>
      </c>
      <c r="C4737" t="s">
        <v>4842</v>
      </c>
      <c r="D4737">
        <v>180</v>
      </c>
      <c r="E4737" t="s">
        <v>4845</v>
      </c>
      <c r="F4737">
        <v>6.75</v>
      </c>
      <c r="K4737" t="s">
        <v>6860</v>
      </c>
      <c r="L4737" t="s">
        <v>6861</v>
      </c>
      <c r="M4737" t="s">
        <v>15223</v>
      </c>
      <c r="N4737">
        <v>9</v>
      </c>
      <c r="O4737" t="s">
        <v>15620</v>
      </c>
      <c r="P4737" t="s">
        <v>7134</v>
      </c>
      <c r="Q4737">
        <v>6</v>
      </c>
      <c r="R4737">
        <v>3</v>
      </c>
      <c r="S4737">
        <v>2.31</v>
      </c>
      <c r="T4737">
        <v>2.35</v>
      </c>
      <c r="U4737">
        <v>541.08000000000004</v>
      </c>
      <c r="V4737">
        <v>121.94</v>
      </c>
      <c r="W4737">
        <v>3.98</v>
      </c>
      <c r="X4737">
        <v>13.07</v>
      </c>
      <c r="Y4737">
        <v>6.85</v>
      </c>
      <c r="Z4737">
        <v>3</v>
      </c>
      <c r="AA4737" t="s">
        <v>4250</v>
      </c>
      <c r="AB4737">
        <v>1</v>
      </c>
      <c r="AC4737">
        <v>8</v>
      </c>
      <c r="AD4737">
        <v>3.0116666666666672</v>
      </c>
      <c r="AF4737" t="s">
        <v>7949</v>
      </c>
      <c r="AI4737">
        <v>0</v>
      </c>
      <c r="AJ4737">
        <v>0</v>
      </c>
      <c r="AK4737" t="s">
        <v>7979</v>
      </c>
      <c r="AL4737" t="s">
        <v>7979</v>
      </c>
      <c r="AM4737" t="s">
        <v>20019</v>
      </c>
    </row>
    <row r="4738" spans="1:39" x14ac:dyDescent="0.25">
      <c r="A4738" t="s">
        <v>11113</v>
      </c>
      <c r="B4738" t="s">
        <v>4841</v>
      </c>
      <c r="C4738" t="s">
        <v>4842</v>
      </c>
      <c r="D4738">
        <v>180</v>
      </c>
      <c r="E4738" t="s">
        <v>4845</v>
      </c>
      <c r="F4738">
        <v>6.75</v>
      </c>
      <c r="I4738" t="s">
        <v>14172</v>
      </c>
      <c r="K4738" t="s">
        <v>6860</v>
      </c>
      <c r="L4738" t="s">
        <v>6861</v>
      </c>
      <c r="M4738" t="s">
        <v>15093</v>
      </c>
      <c r="N4738">
        <v>9</v>
      </c>
      <c r="O4738" t="s">
        <v>15453</v>
      </c>
      <c r="P4738" t="s">
        <v>18765</v>
      </c>
      <c r="Q4738">
        <v>6</v>
      </c>
      <c r="R4738">
        <v>2</v>
      </c>
      <c r="S4738">
        <v>4.13</v>
      </c>
      <c r="T4738">
        <v>4.16</v>
      </c>
      <c r="U4738">
        <v>450.54</v>
      </c>
      <c r="V4738">
        <v>89.6</v>
      </c>
      <c r="W4738">
        <v>4.72</v>
      </c>
      <c r="X4738">
        <v>11.18</v>
      </c>
      <c r="Y4738">
        <v>6.1</v>
      </c>
      <c r="Z4738">
        <v>3</v>
      </c>
      <c r="AA4738" t="s">
        <v>4250</v>
      </c>
      <c r="AB4738">
        <v>0</v>
      </c>
      <c r="AC4738">
        <v>6</v>
      </c>
      <c r="AD4738">
        <v>3.2732857142857141</v>
      </c>
      <c r="AF4738" t="s">
        <v>7949</v>
      </c>
      <c r="AI4738">
        <v>0</v>
      </c>
      <c r="AJ4738">
        <v>0</v>
      </c>
      <c r="AM4738" t="s">
        <v>20019</v>
      </c>
    </row>
    <row r="4739" spans="1:39" x14ac:dyDescent="0.25">
      <c r="A4739" t="s">
        <v>11113</v>
      </c>
      <c r="B4739" t="s">
        <v>4841</v>
      </c>
      <c r="C4739" t="s">
        <v>4842</v>
      </c>
      <c r="D4739">
        <v>180</v>
      </c>
      <c r="E4739" t="s">
        <v>4845</v>
      </c>
      <c r="F4739">
        <v>6.75</v>
      </c>
      <c r="I4739" t="s">
        <v>14173</v>
      </c>
      <c r="K4739" t="s">
        <v>6860</v>
      </c>
      <c r="L4739" t="s">
        <v>6861</v>
      </c>
      <c r="M4739" t="s">
        <v>15094</v>
      </c>
      <c r="N4739">
        <v>9</v>
      </c>
      <c r="O4739" t="s">
        <v>15454</v>
      </c>
      <c r="P4739" t="s">
        <v>18765</v>
      </c>
      <c r="Q4739">
        <v>6</v>
      </c>
      <c r="R4739">
        <v>2</v>
      </c>
      <c r="S4739">
        <v>4.13</v>
      </c>
      <c r="T4739">
        <v>4.16</v>
      </c>
      <c r="U4739">
        <v>450.54</v>
      </c>
      <c r="V4739">
        <v>89.6</v>
      </c>
      <c r="W4739">
        <v>4.72</v>
      </c>
      <c r="X4739">
        <v>11.18</v>
      </c>
      <c r="Y4739">
        <v>6.1</v>
      </c>
      <c r="Z4739">
        <v>3</v>
      </c>
      <c r="AA4739" t="s">
        <v>4250</v>
      </c>
      <c r="AB4739">
        <v>0</v>
      </c>
      <c r="AC4739">
        <v>6</v>
      </c>
      <c r="AD4739">
        <v>3.2732857142857141</v>
      </c>
      <c r="AF4739" t="s">
        <v>7949</v>
      </c>
      <c r="AI4739">
        <v>0</v>
      </c>
      <c r="AJ4739">
        <v>0</v>
      </c>
      <c r="AM4739" t="s">
        <v>20019</v>
      </c>
    </row>
    <row r="4740" spans="1:39" x14ac:dyDescent="0.25">
      <c r="A4740" t="s">
        <v>11114</v>
      </c>
      <c r="B4740" t="s">
        <v>4841</v>
      </c>
      <c r="C4740" t="s">
        <v>4842</v>
      </c>
      <c r="D4740">
        <v>180</v>
      </c>
      <c r="E4740" t="s">
        <v>4845</v>
      </c>
      <c r="F4740">
        <v>6.75</v>
      </c>
      <c r="I4740" t="s">
        <v>14174</v>
      </c>
      <c r="K4740" t="s">
        <v>6860</v>
      </c>
      <c r="L4740" t="s">
        <v>6861</v>
      </c>
      <c r="M4740" t="s">
        <v>15093</v>
      </c>
      <c r="N4740">
        <v>9</v>
      </c>
      <c r="O4740" t="s">
        <v>15453</v>
      </c>
      <c r="P4740" t="s">
        <v>18766</v>
      </c>
      <c r="Q4740">
        <v>8</v>
      </c>
      <c r="R4740">
        <v>2</v>
      </c>
      <c r="S4740">
        <v>3.72</v>
      </c>
      <c r="T4740">
        <v>3.74</v>
      </c>
      <c r="U4740">
        <v>417.56</v>
      </c>
      <c r="V4740">
        <v>102.49</v>
      </c>
      <c r="W4740">
        <v>3.14</v>
      </c>
      <c r="X4740">
        <v>9.85</v>
      </c>
      <c r="Y4740">
        <v>6.03</v>
      </c>
      <c r="Z4740">
        <v>2</v>
      </c>
      <c r="AA4740" t="s">
        <v>4250</v>
      </c>
      <c r="AB4740">
        <v>0</v>
      </c>
      <c r="AC4740">
        <v>7</v>
      </c>
      <c r="AD4740">
        <v>3.4425238095238089</v>
      </c>
      <c r="AF4740" t="s">
        <v>7949</v>
      </c>
      <c r="AI4740">
        <v>0</v>
      </c>
      <c r="AJ4740">
        <v>0</v>
      </c>
      <c r="AM4740" t="s">
        <v>20019</v>
      </c>
    </row>
    <row r="4741" spans="1:39" x14ac:dyDescent="0.25">
      <c r="A4741" t="s">
        <v>11114</v>
      </c>
      <c r="B4741" t="s">
        <v>4841</v>
      </c>
      <c r="C4741" t="s">
        <v>4842</v>
      </c>
      <c r="D4741">
        <v>180</v>
      </c>
      <c r="E4741" t="s">
        <v>4845</v>
      </c>
      <c r="F4741">
        <v>6.75</v>
      </c>
      <c r="I4741" t="s">
        <v>14175</v>
      </c>
      <c r="K4741" t="s">
        <v>6860</v>
      </c>
      <c r="L4741" t="s">
        <v>6861</v>
      </c>
      <c r="M4741" t="s">
        <v>15094</v>
      </c>
      <c r="N4741">
        <v>9</v>
      </c>
      <c r="O4741" t="s">
        <v>15454</v>
      </c>
      <c r="P4741" t="s">
        <v>18766</v>
      </c>
      <c r="Q4741">
        <v>8</v>
      </c>
      <c r="R4741">
        <v>2</v>
      </c>
      <c r="S4741">
        <v>3.72</v>
      </c>
      <c r="T4741">
        <v>3.74</v>
      </c>
      <c r="U4741">
        <v>417.56</v>
      </c>
      <c r="V4741">
        <v>102.49</v>
      </c>
      <c r="W4741">
        <v>3.14</v>
      </c>
      <c r="X4741">
        <v>9.85</v>
      </c>
      <c r="Y4741">
        <v>6.03</v>
      </c>
      <c r="Z4741">
        <v>2</v>
      </c>
      <c r="AA4741" t="s">
        <v>4250</v>
      </c>
      <c r="AB4741">
        <v>0</v>
      </c>
      <c r="AC4741">
        <v>7</v>
      </c>
      <c r="AD4741">
        <v>3.4425238095238089</v>
      </c>
      <c r="AF4741" t="s">
        <v>7949</v>
      </c>
      <c r="AI4741">
        <v>0</v>
      </c>
      <c r="AJ4741">
        <v>0</v>
      </c>
      <c r="AM4741" t="s">
        <v>20019</v>
      </c>
    </row>
    <row r="4742" spans="1:39" x14ac:dyDescent="0.25">
      <c r="A4742" t="s">
        <v>11115</v>
      </c>
      <c r="B4742" t="s">
        <v>4841</v>
      </c>
      <c r="C4742" t="s">
        <v>4842</v>
      </c>
      <c r="D4742">
        <v>180</v>
      </c>
      <c r="E4742" t="s">
        <v>4845</v>
      </c>
      <c r="F4742">
        <v>6.75</v>
      </c>
      <c r="I4742" t="s">
        <v>14176</v>
      </c>
      <c r="K4742" t="s">
        <v>6860</v>
      </c>
      <c r="L4742" t="s">
        <v>6861</v>
      </c>
      <c r="M4742" t="s">
        <v>14955</v>
      </c>
      <c r="N4742">
        <v>8</v>
      </c>
      <c r="O4742" t="s">
        <v>15276</v>
      </c>
      <c r="P4742" t="s">
        <v>18767</v>
      </c>
      <c r="Q4742">
        <v>6</v>
      </c>
      <c r="R4742">
        <v>1</v>
      </c>
      <c r="S4742">
        <v>2.5299999999999998</v>
      </c>
      <c r="T4742">
        <v>2.5499999999999998</v>
      </c>
      <c r="U4742">
        <v>385.85</v>
      </c>
      <c r="V4742">
        <v>78.959999999999994</v>
      </c>
      <c r="W4742">
        <v>3.13</v>
      </c>
      <c r="Y4742">
        <v>5.88</v>
      </c>
      <c r="Z4742">
        <v>2</v>
      </c>
      <c r="AA4742" t="s">
        <v>4250</v>
      </c>
      <c r="AB4742">
        <v>0</v>
      </c>
      <c r="AC4742">
        <v>1</v>
      </c>
      <c r="AD4742">
        <v>5.383690476190476</v>
      </c>
      <c r="AF4742" t="s">
        <v>7949</v>
      </c>
      <c r="AI4742">
        <v>0</v>
      </c>
      <c r="AJ4742">
        <v>0</v>
      </c>
      <c r="AM4742" t="s">
        <v>20019</v>
      </c>
    </row>
    <row r="4743" spans="1:39" x14ac:dyDescent="0.25">
      <c r="A4743" t="s">
        <v>10963</v>
      </c>
      <c r="B4743" t="s">
        <v>4841</v>
      </c>
      <c r="C4743" t="s">
        <v>4842</v>
      </c>
      <c r="D4743">
        <v>180</v>
      </c>
      <c r="E4743" t="s">
        <v>4845</v>
      </c>
      <c r="F4743">
        <v>6.75</v>
      </c>
      <c r="I4743" t="s">
        <v>14177</v>
      </c>
      <c r="K4743" t="s">
        <v>6860</v>
      </c>
      <c r="L4743" t="s">
        <v>6861</v>
      </c>
      <c r="M4743" t="s">
        <v>15000</v>
      </c>
      <c r="N4743">
        <v>9</v>
      </c>
      <c r="O4743" t="s">
        <v>15330</v>
      </c>
      <c r="P4743" t="s">
        <v>18615</v>
      </c>
      <c r="Q4743">
        <v>5</v>
      </c>
      <c r="R4743">
        <v>1</v>
      </c>
      <c r="S4743">
        <v>5.22</v>
      </c>
      <c r="T4743">
        <v>5.22</v>
      </c>
      <c r="U4743">
        <v>413.88</v>
      </c>
      <c r="V4743">
        <v>69.2</v>
      </c>
      <c r="W4743">
        <v>4.46</v>
      </c>
      <c r="Y4743">
        <v>1.1100000000000001</v>
      </c>
      <c r="Z4743">
        <v>2</v>
      </c>
      <c r="AA4743" t="s">
        <v>4250</v>
      </c>
      <c r="AB4743">
        <v>0</v>
      </c>
      <c r="AC4743">
        <v>1</v>
      </c>
      <c r="AD4743">
        <v>3.4484761904761911</v>
      </c>
      <c r="AF4743" t="s">
        <v>7949</v>
      </c>
      <c r="AI4743">
        <v>0</v>
      </c>
      <c r="AJ4743">
        <v>0</v>
      </c>
      <c r="AM4743" t="s">
        <v>20019</v>
      </c>
    </row>
    <row r="4744" spans="1:39" x14ac:dyDescent="0.25">
      <c r="A4744" t="s">
        <v>11116</v>
      </c>
      <c r="B4744" t="s">
        <v>4841</v>
      </c>
      <c r="C4744" t="s">
        <v>4842</v>
      </c>
      <c r="D4744">
        <v>180</v>
      </c>
      <c r="E4744" t="s">
        <v>4845</v>
      </c>
      <c r="F4744">
        <v>6.75</v>
      </c>
      <c r="I4744" t="s">
        <v>14178</v>
      </c>
      <c r="K4744" t="s">
        <v>6860</v>
      </c>
      <c r="L4744" t="s">
        <v>6861</v>
      </c>
      <c r="M4744" t="s">
        <v>15103</v>
      </c>
      <c r="N4744">
        <v>9</v>
      </c>
      <c r="O4744" t="s">
        <v>15468</v>
      </c>
      <c r="P4744" t="s">
        <v>18768</v>
      </c>
      <c r="Q4744">
        <v>7</v>
      </c>
      <c r="R4744">
        <v>3</v>
      </c>
      <c r="S4744">
        <v>2.36</v>
      </c>
      <c r="T4744">
        <v>2.4300000000000002</v>
      </c>
      <c r="U4744">
        <v>374.4</v>
      </c>
      <c r="V4744">
        <v>115.05</v>
      </c>
      <c r="W4744">
        <v>2.33</v>
      </c>
      <c r="X4744">
        <v>9.85</v>
      </c>
      <c r="Y4744">
        <v>6.61</v>
      </c>
      <c r="Z4744">
        <v>3</v>
      </c>
      <c r="AA4744" t="s">
        <v>4250</v>
      </c>
      <c r="AB4744">
        <v>0</v>
      </c>
      <c r="AC4744">
        <v>7</v>
      </c>
      <c r="AD4744">
        <v>4.0488095238095241</v>
      </c>
      <c r="AF4744" t="s">
        <v>7949</v>
      </c>
      <c r="AI4744">
        <v>0</v>
      </c>
      <c r="AJ4744">
        <v>0</v>
      </c>
      <c r="AM4744" t="s">
        <v>20019</v>
      </c>
    </row>
    <row r="4745" spans="1:39" x14ac:dyDescent="0.25">
      <c r="A4745" t="s">
        <v>11117</v>
      </c>
      <c r="B4745" t="s">
        <v>4841</v>
      </c>
      <c r="C4745" t="s">
        <v>4842</v>
      </c>
      <c r="D4745">
        <v>180</v>
      </c>
      <c r="E4745" t="s">
        <v>4845</v>
      </c>
      <c r="F4745">
        <v>6.75</v>
      </c>
      <c r="I4745" t="s">
        <v>14179</v>
      </c>
      <c r="K4745" t="s">
        <v>6860</v>
      </c>
      <c r="L4745" t="s">
        <v>6861</v>
      </c>
      <c r="M4745" t="s">
        <v>14996</v>
      </c>
      <c r="N4745">
        <v>9</v>
      </c>
      <c r="O4745" t="s">
        <v>15322</v>
      </c>
      <c r="P4745" t="s">
        <v>18769</v>
      </c>
      <c r="Q4745">
        <v>5</v>
      </c>
      <c r="R4745">
        <v>2</v>
      </c>
      <c r="S4745">
        <v>-0.2</v>
      </c>
      <c r="T4745">
        <v>-0.18</v>
      </c>
      <c r="U4745">
        <v>468.15</v>
      </c>
      <c r="V4745">
        <v>89.6</v>
      </c>
      <c r="W4745">
        <v>3.46</v>
      </c>
      <c r="X4745">
        <v>10.39</v>
      </c>
      <c r="Y4745">
        <v>6.13</v>
      </c>
      <c r="Z4745">
        <v>2</v>
      </c>
      <c r="AA4745" t="s">
        <v>4250</v>
      </c>
      <c r="AB4745">
        <v>0</v>
      </c>
      <c r="AC4745">
        <v>3</v>
      </c>
      <c r="AD4745">
        <v>4.7275</v>
      </c>
      <c r="AF4745" t="s">
        <v>7949</v>
      </c>
      <c r="AI4745">
        <v>0</v>
      </c>
      <c r="AJ4745">
        <v>0</v>
      </c>
      <c r="AM4745" t="s">
        <v>20019</v>
      </c>
    </row>
    <row r="4746" spans="1:39" x14ac:dyDescent="0.25">
      <c r="A4746" t="s">
        <v>11118</v>
      </c>
      <c r="B4746" t="s">
        <v>4841</v>
      </c>
      <c r="C4746" t="s">
        <v>4842</v>
      </c>
      <c r="D4746">
        <v>180</v>
      </c>
      <c r="E4746" t="s">
        <v>4845</v>
      </c>
      <c r="F4746">
        <v>6.75</v>
      </c>
      <c r="I4746" t="s">
        <v>14180</v>
      </c>
      <c r="K4746" t="s">
        <v>6860</v>
      </c>
      <c r="L4746" t="s">
        <v>6861</v>
      </c>
      <c r="M4746" t="s">
        <v>14996</v>
      </c>
      <c r="N4746">
        <v>9</v>
      </c>
      <c r="O4746" t="s">
        <v>15322</v>
      </c>
      <c r="P4746" t="s">
        <v>18770</v>
      </c>
      <c r="Q4746">
        <v>6</v>
      </c>
      <c r="R4746">
        <v>2</v>
      </c>
      <c r="S4746">
        <v>-2.66</v>
      </c>
      <c r="T4746">
        <v>-2.66</v>
      </c>
      <c r="U4746">
        <v>408.38</v>
      </c>
      <c r="V4746">
        <v>98.83</v>
      </c>
      <c r="W4746">
        <v>2.72</v>
      </c>
      <c r="X4746">
        <v>10.3</v>
      </c>
      <c r="Y4746">
        <v>4.2</v>
      </c>
      <c r="Z4746">
        <v>2</v>
      </c>
      <c r="AA4746" t="s">
        <v>4250</v>
      </c>
      <c r="AB4746">
        <v>0</v>
      </c>
      <c r="AC4746">
        <v>6</v>
      </c>
      <c r="AD4746">
        <v>4.860095238095238</v>
      </c>
      <c r="AF4746" t="s">
        <v>7949</v>
      </c>
      <c r="AI4746">
        <v>0</v>
      </c>
      <c r="AJ4746">
        <v>0</v>
      </c>
      <c r="AM4746" t="s">
        <v>20019</v>
      </c>
    </row>
    <row r="4747" spans="1:39" x14ac:dyDescent="0.25">
      <c r="A4747" t="s">
        <v>11119</v>
      </c>
      <c r="B4747" t="s">
        <v>4841</v>
      </c>
      <c r="C4747" t="s">
        <v>4842</v>
      </c>
      <c r="D4747">
        <v>180</v>
      </c>
      <c r="E4747" t="s">
        <v>4845</v>
      </c>
      <c r="F4747">
        <v>6.75</v>
      </c>
      <c r="I4747" t="s">
        <v>14181</v>
      </c>
      <c r="K4747" t="s">
        <v>6860</v>
      </c>
      <c r="L4747" t="s">
        <v>6861</v>
      </c>
      <c r="M4747" t="s">
        <v>14996</v>
      </c>
      <c r="N4747">
        <v>9</v>
      </c>
      <c r="O4747" t="s">
        <v>15322</v>
      </c>
      <c r="P4747" t="s">
        <v>18771</v>
      </c>
      <c r="Q4747">
        <v>6</v>
      </c>
      <c r="R4747">
        <v>2</v>
      </c>
      <c r="S4747">
        <v>-0.27</v>
      </c>
      <c r="T4747">
        <v>-0.26</v>
      </c>
      <c r="U4747">
        <v>487.28</v>
      </c>
      <c r="V4747">
        <v>98.83</v>
      </c>
      <c r="W4747">
        <v>3.48</v>
      </c>
      <c r="X4747">
        <v>9.19</v>
      </c>
      <c r="Y4747">
        <v>2.97</v>
      </c>
      <c r="Z4747">
        <v>2</v>
      </c>
      <c r="AA4747" t="s">
        <v>4250</v>
      </c>
      <c r="AB4747">
        <v>0</v>
      </c>
      <c r="AC4747">
        <v>4</v>
      </c>
      <c r="AD4747">
        <v>4.2965238095238103</v>
      </c>
      <c r="AF4747" t="s">
        <v>7949</v>
      </c>
      <c r="AI4747">
        <v>0</v>
      </c>
      <c r="AJ4747">
        <v>0</v>
      </c>
      <c r="AM4747" t="s">
        <v>20019</v>
      </c>
    </row>
    <row r="4748" spans="1:39" x14ac:dyDescent="0.25">
      <c r="A4748" t="s">
        <v>11120</v>
      </c>
      <c r="B4748" t="s">
        <v>4841</v>
      </c>
      <c r="C4748" t="s">
        <v>4842</v>
      </c>
      <c r="D4748">
        <v>180</v>
      </c>
      <c r="E4748" t="s">
        <v>4845</v>
      </c>
      <c r="F4748">
        <v>6.75</v>
      </c>
      <c r="K4748" t="s">
        <v>6860</v>
      </c>
      <c r="L4748" t="s">
        <v>6861</v>
      </c>
      <c r="M4748" t="s">
        <v>14980</v>
      </c>
      <c r="N4748">
        <v>9</v>
      </c>
      <c r="O4748" t="s">
        <v>15303</v>
      </c>
      <c r="P4748" t="s">
        <v>18772</v>
      </c>
      <c r="Q4748">
        <v>7</v>
      </c>
      <c r="R4748">
        <v>1</v>
      </c>
      <c r="S4748">
        <v>2.1800000000000002</v>
      </c>
      <c r="T4748">
        <v>2.1800000000000002</v>
      </c>
      <c r="U4748">
        <v>401.44</v>
      </c>
      <c r="V4748">
        <v>90.19</v>
      </c>
      <c r="W4748">
        <v>4.13</v>
      </c>
      <c r="Y4748">
        <v>4.8499999999999996</v>
      </c>
      <c r="Z4748">
        <v>3</v>
      </c>
      <c r="AA4748" t="s">
        <v>4250</v>
      </c>
      <c r="AB4748">
        <v>0</v>
      </c>
      <c r="AC4748">
        <v>3</v>
      </c>
      <c r="AD4748">
        <v>5.4409999999999998</v>
      </c>
      <c r="AF4748" t="s">
        <v>7949</v>
      </c>
      <c r="AI4748">
        <v>0</v>
      </c>
      <c r="AJ4748">
        <v>0</v>
      </c>
      <c r="AK4748" t="s">
        <v>19857</v>
      </c>
      <c r="AL4748" t="s">
        <v>19857</v>
      </c>
      <c r="AM4748" t="s">
        <v>20019</v>
      </c>
    </row>
    <row r="4749" spans="1:39" x14ac:dyDescent="0.25">
      <c r="A4749" t="s">
        <v>11121</v>
      </c>
      <c r="B4749" t="s">
        <v>4841</v>
      </c>
      <c r="C4749" t="s">
        <v>4842</v>
      </c>
      <c r="D4749">
        <v>180</v>
      </c>
      <c r="E4749" t="s">
        <v>4845</v>
      </c>
      <c r="F4749">
        <v>6.75</v>
      </c>
      <c r="I4749" t="s">
        <v>14182</v>
      </c>
      <c r="K4749" t="s">
        <v>6860</v>
      </c>
      <c r="L4749" t="s">
        <v>6861</v>
      </c>
      <c r="M4749" t="s">
        <v>15114</v>
      </c>
      <c r="N4749">
        <v>8</v>
      </c>
      <c r="O4749" t="s">
        <v>15486</v>
      </c>
      <c r="P4749" t="s">
        <v>18773</v>
      </c>
      <c r="Q4749">
        <v>4</v>
      </c>
      <c r="R4749">
        <v>2</v>
      </c>
      <c r="S4749">
        <v>-1.3</v>
      </c>
      <c r="T4749">
        <v>-1.24</v>
      </c>
      <c r="U4749">
        <v>355.87</v>
      </c>
      <c r="V4749">
        <v>59.64</v>
      </c>
      <c r="W4749">
        <v>4.04</v>
      </c>
      <c r="Y4749">
        <v>6.43</v>
      </c>
      <c r="Z4749">
        <v>2</v>
      </c>
      <c r="AA4749" t="s">
        <v>4250</v>
      </c>
      <c r="AB4749">
        <v>0</v>
      </c>
      <c r="AC4749">
        <v>3</v>
      </c>
      <c r="AD4749">
        <v>5.5</v>
      </c>
      <c r="AF4749" t="s">
        <v>7949</v>
      </c>
      <c r="AI4749">
        <v>0</v>
      </c>
      <c r="AJ4749">
        <v>0</v>
      </c>
      <c r="AM4749" t="s">
        <v>20019</v>
      </c>
    </row>
    <row r="4750" spans="1:39" x14ac:dyDescent="0.25">
      <c r="A4750" t="s">
        <v>8192</v>
      </c>
      <c r="B4750" t="s">
        <v>4841</v>
      </c>
      <c r="C4750" t="s">
        <v>4842</v>
      </c>
      <c r="D4750">
        <v>180</v>
      </c>
      <c r="E4750" t="s">
        <v>4845</v>
      </c>
      <c r="F4750">
        <v>6.75</v>
      </c>
      <c r="K4750" t="s">
        <v>6860</v>
      </c>
      <c r="L4750" t="s">
        <v>6861</v>
      </c>
      <c r="M4750" t="s">
        <v>15193</v>
      </c>
      <c r="N4750">
        <v>9</v>
      </c>
      <c r="O4750" t="s">
        <v>15581</v>
      </c>
      <c r="P4750" t="s">
        <v>15845</v>
      </c>
      <c r="Q4750">
        <v>3</v>
      </c>
      <c r="R4750">
        <v>3</v>
      </c>
      <c r="S4750">
        <v>6.12</v>
      </c>
      <c r="T4750">
        <v>6.15</v>
      </c>
      <c r="U4750">
        <v>503.46</v>
      </c>
      <c r="V4750">
        <v>82.38</v>
      </c>
      <c r="W4750">
        <v>7.32</v>
      </c>
      <c r="X4750">
        <v>12.07</v>
      </c>
      <c r="Y4750">
        <v>5.83</v>
      </c>
      <c r="Z4750">
        <v>6</v>
      </c>
      <c r="AA4750" t="s">
        <v>4250</v>
      </c>
      <c r="AB4750">
        <v>2</v>
      </c>
      <c r="AC4750">
        <v>5</v>
      </c>
      <c r="AD4750">
        <v>2.166666666666667</v>
      </c>
      <c r="AF4750" t="s">
        <v>7949</v>
      </c>
      <c r="AI4750">
        <v>0</v>
      </c>
      <c r="AJ4750">
        <v>0</v>
      </c>
      <c r="AK4750" t="s">
        <v>19838</v>
      </c>
      <c r="AL4750" t="s">
        <v>19838</v>
      </c>
      <c r="AM4750" t="s">
        <v>20019</v>
      </c>
    </row>
    <row r="4751" spans="1:39" x14ac:dyDescent="0.25">
      <c r="A4751" t="s">
        <v>11122</v>
      </c>
      <c r="B4751" t="s">
        <v>4841</v>
      </c>
      <c r="C4751" t="s">
        <v>4842</v>
      </c>
      <c r="D4751">
        <v>181</v>
      </c>
      <c r="E4751" t="s">
        <v>4845</v>
      </c>
      <c r="F4751">
        <v>6.74</v>
      </c>
      <c r="I4751" t="s">
        <v>14183</v>
      </c>
      <c r="K4751" t="s">
        <v>6860</v>
      </c>
      <c r="M4751" t="s">
        <v>15002</v>
      </c>
      <c r="N4751">
        <v>8</v>
      </c>
      <c r="O4751" t="s">
        <v>15332</v>
      </c>
      <c r="P4751" t="s">
        <v>18774</v>
      </c>
      <c r="Q4751">
        <v>5</v>
      </c>
      <c r="R4751">
        <v>1</v>
      </c>
      <c r="S4751">
        <v>1.64</v>
      </c>
      <c r="T4751">
        <v>1.64</v>
      </c>
      <c r="U4751">
        <v>421.54</v>
      </c>
      <c r="V4751">
        <v>77.150000000000006</v>
      </c>
      <c r="W4751">
        <v>2.58</v>
      </c>
      <c r="Y4751">
        <v>5.21</v>
      </c>
      <c r="Z4751">
        <v>1</v>
      </c>
      <c r="AA4751" t="s">
        <v>4250</v>
      </c>
      <c r="AB4751">
        <v>0</v>
      </c>
      <c r="AC4751">
        <v>4</v>
      </c>
      <c r="AD4751">
        <v>5.3937619047619041</v>
      </c>
      <c r="AF4751" t="s">
        <v>7949</v>
      </c>
      <c r="AI4751">
        <v>0</v>
      </c>
      <c r="AJ4751">
        <v>0</v>
      </c>
      <c r="AM4751" t="s">
        <v>20019</v>
      </c>
    </row>
    <row r="4752" spans="1:39" x14ac:dyDescent="0.25">
      <c r="A4752" t="s">
        <v>11123</v>
      </c>
      <c r="B4752" t="s">
        <v>4841</v>
      </c>
      <c r="C4752" t="s">
        <v>4842</v>
      </c>
      <c r="D4752">
        <v>181.5</v>
      </c>
      <c r="E4752" t="s">
        <v>4845</v>
      </c>
      <c r="F4752">
        <v>6.74</v>
      </c>
      <c r="I4752" t="s">
        <v>14184</v>
      </c>
      <c r="K4752" t="s">
        <v>6860</v>
      </c>
      <c r="L4752" t="s">
        <v>6861</v>
      </c>
      <c r="M4752" t="s">
        <v>14968</v>
      </c>
      <c r="N4752">
        <v>8</v>
      </c>
      <c r="O4752" t="s">
        <v>15289</v>
      </c>
      <c r="P4752" t="s">
        <v>18775</v>
      </c>
      <c r="Q4752">
        <v>6</v>
      </c>
      <c r="R4752">
        <v>2</v>
      </c>
      <c r="S4752">
        <v>2.63</v>
      </c>
      <c r="T4752">
        <v>2.63</v>
      </c>
      <c r="U4752">
        <v>485.87</v>
      </c>
      <c r="V4752">
        <v>95.17</v>
      </c>
      <c r="W4752">
        <v>4.96</v>
      </c>
      <c r="X4752">
        <v>11.43</v>
      </c>
      <c r="Y4752">
        <v>4.8899999999999997</v>
      </c>
      <c r="Z4752">
        <v>3</v>
      </c>
      <c r="AA4752" t="s">
        <v>4250</v>
      </c>
      <c r="AB4752">
        <v>0</v>
      </c>
      <c r="AC4752">
        <v>3</v>
      </c>
      <c r="AD4752">
        <v>4.1135952380952379</v>
      </c>
      <c r="AF4752" t="s">
        <v>7949</v>
      </c>
      <c r="AI4752">
        <v>0</v>
      </c>
      <c r="AJ4752">
        <v>0</v>
      </c>
      <c r="AM4752" t="s">
        <v>20019</v>
      </c>
    </row>
    <row r="4753" spans="1:39" x14ac:dyDescent="0.25">
      <c r="A4753" t="s">
        <v>10705</v>
      </c>
      <c r="B4753" t="s">
        <v>4841</v>
      </c>
      <c r="C4753" t="s">
        <v>4842</v>
      </c>
      <c r="D4753">
        <v>181.97</v>
      </c>
      <c r="E4753" t="s">
        <v>4845</v>
      </c>
      <c r="F4753">
        <v>6.74</v>
      </c>
      <c r="K4753" t="s">
        <v>6860</v>
      </c>
      <c r="L4753" t="s">
        <v>6861</v>
      </c>
      <c r="M4753" t="s">
        <v>15078</v>
      </c>
      <c r="N4753">
        <v>9</v>
      </c>
      <c r="O4753" t="s">
        <v>15432</v>
      </c>
      <c r="P4753" t="s">
        <v>18357</v>
      </c>
      <c r="Q4753">
        <v>7</v>
      </c>
      <c r="R4753">
        <v>1</v>
      </c>
      <c r="S4753">
        <v>1.75</v>
      </c>
      <c r="T4753">
        <v>1.75</v>
      </c>
      <c r="U4753">
        <v>434.45</v>
      </c>
      <c r="V4753">
        <v>88.99</v>
      </c>
      <c r="W4753">
        <v>3.07</v>
      </c>
      <c r="Y4753">
        <v>5.08</v>
      </c>
      <c r="Z4753">
        <v>3</v>
      </c>
      <c r="AA4753" t="s">
        <v>4250</v>
      </c>
      <c r="AB4753">
        <v>0</v>
      </c>
      <c r="AC4753">
        <v>4</v>
      </c>
      <c r="AD4753">
        <v>5.3015476190476187</v>
      </c>
      <c r="AF4753" t="s">
        <v>7949</v>
      </c>
      <c r="AI4753">
        <v>0</v>
      </c>
      <c r="AJ4753">
        <v>0</v>
      </c>
      <c r="AK4753" t="s">
        <v>19920</v>
      </c>
      <c r="AL4753" t="s">
        <v>19920</v>
      </c>
      <c r="AM4753" t="s">
        <v>20019</v>
      </c>
    </row>
    <row r="4754" spans="1:39" x14ac:dyDescent="0.25">
      <c r="A4754" t="s">
        <v>10459</v>
      </c>
      <c r="B4754" t="s">
        <v>4841</v>
      </c>
      <c r="C4754" t="s">
        <v>4842</v>
      </c>
      <c r="D4754">
        <v>182</v>
      </c>
      <c r="E4754" t="s">
        <v>4845</v>
      </c>
      <c r="F4754">
        <v>6.74</v>
      </c>
      <c r="K4754" t="s">
        <v>6860</v>
      </c>
      <c r="L4754" t="s">
        <v>6861</v>
      </c>
      <c r="M4754" t="s">
        <v>15101</v>
      </c>
      <c r="N4754">
        <v>9</v>
      </c>
      <c r="O4754" t="s">
        <v>15465</v>
      </c>
      <c r="P4754" t="s">
        <v>18111</v>
      </c>
      <c r="Q4754">
        <v>6</v>
      </c>
      <c r="R4754">
        <v>3</v>
      </c>
      <c r="S4754">
        <v>1.77</v>
      </c>
      <c r="T4754">
        <v>2.81</v>
      </c>
      <c r="U4754">
        <v>573.66</v>
      </c>
      <c r="V4754">
        <v>107.97</v>
      </c>
      <c r="W4754">
        <v>3.4</v>
      </c>
      <c r="X4754">
        <v>13.26</v>
      </c>
      <c r="Y4754">
        <v>8.32</v>
      </c>
      <c r="Z4754">
        <v>3</v>
      </c>
      <c r="AA4754" t="s">
        <v>4250</v>
      </c>
      <c r="AB4754">
        <v>1</v>
      </c>
      <c r="AC4754">
        <v>11</v>
      </c>
      <c r="AD4754">
        <v>3.4076666666666671</v>
      </c>
      <c r="AF4754" t="s">
        <v>7949</v>
      </c>
      <c r="AI4754">
        <v>0</v>
      </c>
      <c r="AJ4754">
        <v>0</v>
      </c>
      <c r="AK4754" t="s">
        <v>19864</v>
      </c>
      <c r="AL4754" t="s">
        <v>19864</v>
      </c>
      <c r="AM4754" t="s">
        <v>20019</v>
      </c>
    </row>
    <row r="4755" spans="1:39" x14ac:dyDescent="0.25">
      <c r="A4755" t="s">
        <v>11124</v>
      </c>
      <c r="B4755" t="s">
        <v>4841</v>
      </c>
      <c r="C4755" t="s">
        <v>4842</v>
      </c>
      <c r="D4755">
        <v>182</v>
      </c>
      <c r="E4755" t="s">
        <v>4845</v>
      </c>
      <c r="F4755">
        <v>6.74</v>
      </c>
      <c r="I4755" t="s">
        <v>14185</v>
      </c>
      <c r="K4755" t="s">
        <v>6860</v>
      </c>
      <c r="L4755" t="s">
        <v>6861</v>
      </c>
      <c r="M4755" t="s">
        <v>15122</v>
      </c>
      <c r="N4755">
        <v>9</v>
      </c>
      <c r="O4755" t="s">
        <v>15515</v>
      </c>
      <c r="P4755" t="s">
        <v>18776</v>
      </c>
      <c r="Q4755">
        <v>5</v>
      </c>
      <c r="R4755">
        <v>1</v>
      </c>
      <c r="S4755">
        <v>2.98</v>
      </c>
      <c r="T4755">
        <v>2.98</v>
      </c>
      <c r="U4755">
        <v>375.44</v>
      </c>
      <c r="V4755">
        <v>60.5</v>
      </c>
      <c r="W4755">
        <v>3.7</v>
      </c>
      <c r="Y4755">
        <v>5.43</v>
      </c>
      <c r="Z4755">
        <v>2</v>
      </c>
      <c r="AA4755" t="s">
        <v>4250</v>
      </c>
      <c r="AB4755">
        <v>0</v>
      </c>
      <c r="AC4755">
        <v>2</v>
      </c>
      <c r="AD4755">
        <v>5.2330476190476194</v>
      </c>
      <c r="AF4755" t="s">
        <v>7949</v>
      </c>
      <c r="AI4755">
        <v>0</v>
      </c>
      <c r="AJ4755">
        <v>0</v>
      </c>
      <c r="AM4755" t="s">
        <v>20019</v>
      </c>
    </row>
    <row r="4756" spans="1:39" x14ac:dyDescent="0.25">
      <c r="A4756" t="s">
        <v>11125</v>
      </c>
      <c r="B4756" t="s">
        <v>4841</v>
      </c>
      <c r="C4756" t="s">
        <v>4842</v>
      </c>
      <c r="D4756">
        <v>182.4</v>
      </c>
      <c r="E4756" t="s">
        <v>4845</v>
      </c>
      <c r="F4756">
        <v>6.74</v>
      </c>
      <c r="I4756" t="s">
        <v>14186</v>
      </c>
      <c r="K4756" t="s">
        <v>6860</v>
      </c>
      <c r="M4756" t="s">
        <v>15002</v>
      </c>
      <c r="N4756">
        <v>8</v>
      </c>
      <c r="O4756" t="s">
        <v>15332</v>
      </c>
      <c r="P4756" t="s">
        <v>18777</v>
      </c>
      <c r="Q4756">
        <v>4</v>
      </c>
      <c r="R4756">
        <v>1</v>
      </c>
      <c r="S4756">
        <v>4.62</v>
      </c>
      <c r="T4756">
        <v>4.62</v>
      </c>
      <c r="U4756">
        <v>454.37</v>
      </c>
      <c r="V4756">
        <v>67.92</v>
      </c>
      <c r="W4756">
        <v>3.92</v>
      </c>
      <c r="Y4756">
        <v>3.88</v>
      </c>
      <c r="Z4756">
        <v>2</v>
      </c>
      <c r="AA4756" t="s">
        <v>4250</v>
      </c>
      <c r="AB4756">
        <v>0</v>
      </c>
      <c r="AC4756">
        <v>1</v>
      </c>
      <c r="AD4756">
        <v>3.3492619047619052</v>
      </c>
      <c r="AF4756" t="s">
        <v>7949</v>
      </c>
      <c r="AI4756">
        <v>0</v>
      </c>
      <c r="AJ4756">
        <v>0</v>
      </c>
      <c r="AM4756" t="s">
        <v>20019</v>
      </c>
    </row>
    <row r="4757" spans="1:39" x14ac:dyDescent="0.25">
      <c r="A4757" t="s">
        <v>11126</v>
      </c>
      <c r="B4757" t="s">
        <v>4841</v>
      </c>
      <c r="C4757" t="s">
        <v>4842</v>
      </c>
      <c r="D4757">
        <v>182.5</v>
      </c>
      <c r="E4757" t="s">
        <v>4845</v>
      </c>
      <c r="F4757">
        <v>6.74</v>
      </c>
      <c r="I4757" t="s">
        <v>14187</v>
      </c>
      <c r="K4757" t="s">
        <v>6860</v>
      </c>
      <c r="M4757" t="s">
        <v>15002</v>
      </c>
      <c r="N4757">
        <v>8</v>
      </c>
      <c r="O4757" t="s">
        <v>15332</v>
      </c>
      <c r="P4757" t="s">
        <v>18778</v>
      </c>
      <c r="Q4757">
        <v>3</v>
      </c>
      <c r="R4757">
        <v>1</v>
      </c>
      <c r="S4757">
        <v>3.99</v>
      </c>
      <c r="T4757">
        <v>3.99</v>
      </c>
      <c r="U4757">
        <v>445.33</v>
      </c>
      <c r="V4757">
        <v>41.57</v>
      </c>
      <c r="W4757">
        <v>3.72</v>
      </c>
      <c r="X4757">
        <v>9.92</v>
      </c>
      <c r="Y4757">
        <v>0.33</v>
      </c>
      <c r="Z4757">
        <v>1</v>
      </c>
      <c r="AA4757" t="s">
        <v>4250</v>
      </c>
      <c r="AB4757">
        <v>0</v>
      </c>
      <c r="AC4757">
        <v>2</v>
      </c>
      <c r="AD4757">
        <v>3.733833333333334</v>
      </c>
      <c r="AF4757" t="s">
        <v>7949</v>
      </c>
      <c r="AI4757">
        <v>0</v>
      </c>
      <c r="AJ4757">
        <v>0</v>
      </c>
      <c r="AM4757" t="s">
        <v>20019</v>
      </c>
    </row>
    <row r="4758" spans="1:39" x14ac:dyDescent="0.25">
      <c r="A4758" t="s">
        <v>11127</v>
      </c>
      <c r="B4758" t="s">
        <v>4841</v>
      </c>
      <c r="C4758" t="s">
        <v>4842</v>
      </c>
      <c r="D4758">
        <v>183</v>
      </c>
      <c r="E4758" t="s">
        <v>4845</v>
      </c>
      <c r="F4758">
        <v>6.74</v>
      </c>
      <c r="I4758" t="s">
        <v>14188</v>
      </c>
      <c r="K4758" t="s">
        <v>6860</v>
      </c>
      <c r="L4758" t="s">
        <v>6861</v>
      </c>
      <c r="M4758" t="s">
        <v>14952</v>
      </c>
      <c r="N4758">
        <v>9</v>
      </c>
      <c r="O4758" t="s">
        <v>15273</v>
      </c>
      <c r="P4758" t="s">
        <v>18779</v>
      </c>
      <c r="Q4758">
        <v>6</v>
      </c>
      <c r="R4758">
        <v>2</v>
      </c>
      <c r="S4758">
        <v>2.42</v>
      </c>
      <c r="T4758">
        <v>2.42</v>
      </c>
      <c r="U4758">
        <v>447.82</v>
      </c>
      <c r="V4758">
        <v>94.53</v>
      </c>
      <c r="W4758">
        <v>3.48</v>
      </c>
      <c r="X4758">
        <v>9.56</v>
      </c>
      <c r="Y4758">
        <v>4.13</v>
      </c>
      <c r="Z4758">
        <v>2</v>
      </c>
      <c r="AA4758" t="s">
        <v>4250</v>
      </c>
      <c r="AB4758">
        <v>0</v>
      </c>
      <c r="AC4758">
        <v>5</v>
      </c>
      <c r="AD4758">
        <v>4.5117142857142856</v>
      </c>
      <c r="AF4758" t="s">
        <v>7949</v>
      </c>
      <c r="AI4758">
        <v>0</v>
      </c>
      <c r="AJ4758">
        <v>0</v>
      </c>
      <c r="AM4758" t="s">
        <v>20019</v>
      </c>
    </row>
    <row r="4759" spans="1:39" x14ac:dyDescent="0.25">
      <c r="A4759" t="s">
        <v>11128</v>
      </c>
      <c r="B4759" t="s">
        <v>4841</v>
      </c>
      <c r="C4759" t="s">
        <v>4842</v>
      </c>
      <c r="D4759">
        <v>183</v>
      </c>
      <c r="E4759" t="s">
        <v>4845</v>
      </c>
      <c r="F4759">
        <v>6.74</v>
      </c>
      <c r="I4759" t="s">
        <v>14189</v>
      </c>
      <c r="K4759" t="s">
        <v>6860</v>
      </c>
      <c r="L4759" t="s">
        <v>6861</v>
      </c>
      <c r="M4759" t="s">
        <v>15122</v>
      </c>
      <c r="N4759">
        <v>9</v>
      </c>
      <c r="O4759" t="s">
        <v>15567</v>
      </c>
      <c r="P4759" t="s">
        <v>18780</v>
      </c>
      <c r="Q4759">
        <v>6</v>
      </c>
      <c r="R4759">
        <v>1</v>
      </c>
      <c r="S4759">
        <v>1.64</v>
      </c>
      <c r="T4759">
        <v>1.64</v>
      </c>
      <c r="U4759">
        <v>364.42</v>
      </c>
      <c r="V4759">
        <v>65.430000000000007</v>
      </c>
      <c r="W4759">
        <v>2.73</v>
      </c>
      <c r="Y4759">
        <v>4.25</v>
      </c>
      <c r="Z4759">
        <v>2</v>
      </c>
      <c r="AA4759" t="s">
        <v>4250</v>
      </c>
      <c r="AB4759">
        <v>0</v>
      </c>
      <c r="AC4759">
        <v>2</v>
      </c>
      <c r="AD4759">
        <v>5.8017619047619036</v>
      </c>
      <c r="AF4759" t="s">
        <v>7949</v>
      </c>
      <c r="AI4759">
        <v>0</v>
      </c>
      <c r="AJ4759">
        <v>0</v>
      </c>
      <c r="AM4759" t="s">
        <v>20019</v>
      </c>
    </row>
    <row r="4760" spans="1:39" x14ac:dyDescent="0.25">
      <c r="A4760" t="s">
        <v>11129</v>
      </c>
      <c r="B4760" t="s">
        <v>4841</v>
      </c>
      <c r="C4760" t="s">
        <v>4842</v>
      </c>
      <c r="D4760">
        <v>183.5</v>
      </c>
      <c r="E4760" t="s">
        <v>4845</v>
      </c>
      <c r="F4760">
        <v>6.74</v>
      </c>
      <c r="I4760" t="s">
        <v>14190</v>
      </c>
      <c r="K4760" t="s">
        <v>6860</v>
      </c>
      <c r="L4760" t="s">
        <v>6861</v>
      </c>
      <c r="M4760" t="s">
        <v>14987</v>
      </c>
      <c r="N4760">
        <v>9</v>
      </c>
      <c r="O4760" t="s">
        <v>15311</v>
      </c>
      <c r="P4760" t="s">
        <v>18781</v>
      </c>
      <c r="Q4760">
        <v>6</v>
      </c>
      <c r="R4760">
        <v>2</v>
      </c>
      <c r="S4760">
        <v>3.11</v>
      </c>
      <c r="T4760">
        <v>3.12</v>
      </c>
      <c r="U4760">
        <v>439.27</v>
      </c>
      <c r="V4760">
        <v>98.83</v>
      </c>
      <c r="W4760">
        <v>3.55</v>
      </c>
      <c r="X4760">
        <v>9.31</v>
      </c>
      <c r="Y4760">
        <v>4.87</v>
      </c>
      <c r="Z4760">
        <v>2</v>
      </c>
      <c r="AA4760" t="s">
        <v>4250</v>
      </c>
      <c r="AB4760">
        <v>0</v>
      </c>
      <c r="AC4760">
        <v>5</v>
      </c>
      <c r="AD4760">
        <v>4.0244523809523809</v>
      </c>
      <c r="AF4760" t="s">
        <v>7949</v>
      </c>
      <c r="AI4760">
        <v>0</v>
      </c>
      <c r="AJ4760">
        <v>0</v>
      </c>
      <c r="AM4760" t="s">
        <v>20019</v>
      </c>
    </row>
    <row r="4761" spans="1:39" x14ac:dyDescent="0.25">
      <c r="A4761" t="s">
        <v>8830</v>
      </c>
      <c r="B4761" t="s">
        <v>4841</v>
      </c>
      <c r="C4761" t="s">
        <v>4842</v>
      </c>
      <c r="D4761">
        <v>184</v>
      </c>
      <c r="E4761" t="s">
        <v>4845</v>
      </c>
      <c r="F4761">
        <v>6.74</v>
      </c>
      <c r="K4761" t="s">
        <v>6860</v>
      </c>
      <c r="L4761" t="s">
        <v>6861</v>
      </c>
      <c r="M4761" t="s">
        <v>15101</v>
      </c>
      <c r="N4761">
        <v>9</v>
      </c>
      <c r="O4761" t="s">
        <v>15465</v>
      </c>
      <c r="P4761" t="s">
        <v>16482</v>
      </c>
      <c r="Q4761">
        <v>8</v>
      </c>
      <c r="R4761">
        <v>3</v>
      </c>
      <c r="S4761">
        <v>4.25</v>
      </c>
      <c r="T4761">
        <v>5.32</v>
      </c>
      <c r="U4761">
        <v>708.83</v>
      </c>
      <c r="V4761">
        <v>129.56</v>
      </c>
      <c r="W4761">
        <v>5.71</v>
      </c>
      <c r="X4761">
        <v>13.5</v>
      </c>
      <c r="Y4761">
        <v>8.3800000000000008</v>
      </c>
      <c r="Z4761">
        <v>4</v>
      </c>
      <c r="AA4761" t="s">
        <v>4250</v>
      </c>
      <c r="AB4761">
        <v>2</v>
      </c>
      <c r="AC4761">
        <v>17</v>
      </c>
      <c r="AD4761">
        <v>0.97666666666666635</v>
      </c>
      <c r="AF4761" t="s">
        <v>7949</v>
      </c>
      <c r="AI4761">
        <v>0</v>
      </c>
      <c r="AJ4761">
        <v>0</v>
      </c>
      <c r="AK4761" t="s">
        <v>19864</v>
      </c>
      <c r="AL4761" t="s">
        <v>19864</v>
      </c>
      <c r="AM4761" t="s">
        <v>20019</v>
      </c>
    </row>
    <row r="4762" spans="1:39" x14ac:dyDescent="0.25">
      <c r="A4762" t="s">
        <v>11130</v>
      </c>
      <c r="B4762" t="s">
        <v>4841</v>
      </c>
      <c r="C4762" t="s">
        <v>4842</v>
      </c>
      <c r="D4762">
        <v>184</v>
      </c>
      <c r="E4762" t="s">
        <v>4845</v>
      </c>
      <c r="F4762">
        <v>6.74</v>
      </c>
      <c r="K4762" t="s">
        <v>6860</v>
      </c>
      <c r="L4762" t="s">
        <v>6861</v>
      </c>
      <c r="M4762" t="s">
        <v>15142</v>
      </c>
      <c r="N4762">
        <v>9</v>
      </c>
      <c r="O4762" t="s">
        <v>15518</v>
      </c>
      <c r="P4762" t="s">
        <v>18782</v>
      </c>
      <c r="Q4762">
        <v>8</v>
      </c>
      <c r="R4762">
        <v>8</v>
      </c>
      <c r="S4762">
        <v>-3.92</v>
      </c>
      <c r="T4762">
        <v>0.28000000000000003</v>
      </c>
      <c r="U4762">
        <v>619.65</v>
      </c>
      <c r="V4762">
        <v>245.44</v>
      </c>
      <c r="W4762">
        <v>-1.26</v>
      </c>
      <c r="X4762">
        <v>3.48</v>
      </c>
      <c r="Y4762">
        <v>6.65</v>
      </c>
      <c r="Z4762">
        <v>2</v>
      </c>
      <c r="AA4762" t="s">
        <v>4250</v>
      </c>
      <c r="AB4762">
        <v>2</v>
      </c>
      <c r="AC4762">
        <v>15</v>
      </c>
      <c r="AD4762">
        <v>3</v>
      </c>
      <c r="AF4762" t="s">
        <v>7951</v>
      </c>
      <c r="AI4762">
        <v>0</v>
      </c>
      <c r="AJ4762">
        <v>0</v>
      </c>
      <c r="AK4762" t="s">
        <v>19953</v>
      </c>
      <c r="AL4762" t="s">
        <v>19953</v>
      </c>
      <c r="AM4762" t="s">
        <v>20019</v>
      </c>
    </row>
    <row r="4763" spans="1:39" x14ac:dyDescent="0.25">
      <c r="A4763" t="s">
        <v>11131</v>
      </c>
      <c r="B4763" t="s">
        <v>4841</v>
      </c>
      <c r="C4763" t="s">
        <v>4842</v>
      </c>
      <c r="D4763">
        <v>184</v>
      </c>
      <c r="E4763" t="s">
        <v>4845</v>
      </c>
      <c r="F4763">
        <v>6.74</v>
      </c>
      <c r="K4763" t="s">
        <v>6860</v>
      </c>
      <c r="L4763" t="s">
        <v>6861</v>
      </c>
      <c r="M4763" t="s">
        <v>15068</v>
      </c>
      <c r="N4763">
        <v>9</v>
      </c>
      <c r="O4763" t="s">
        <v>15421</v>
      </c>
      <c r="P4763" t="s">
        <v>18783</v>
      </c>
      <c r="Q4763">
        <v>6</v>
      </c>
      <c r="R4763">
        <v>2</v>
      </c>
      <c r="S4763">
        <v>2.5299999999999998</v>
      </c>
      <c r="T4763">
        <v>2.5299999999999998</v>
      </c>
      <c r="U4763">
        <v>408.38</v>
      </c>
      <c r="V4763">
        <v>98.83</v>
      </c>
      <c r="W4763">
        <v>3.07</v>
      </c>
      <c r="X4763">
        <v>10.28</v>
      </c>
      <c r="Y4763">
        <v>2.3199999999999998</v>
      </c>
      <c r="Z4763">
        <v>2</v>
      </c>
      <c r="AA4763" t="s">
        <v>4250</v>
      </c>
      <c r="AB4763">
        <v>0</v>
      </c>
      <c r="AC4763">
        <v>5</v>
      </c>
      <c r="AD4763">
        <v>4.5950952380952383</v>
      </c>
      <c r="AF4763" t="s">
        <v>7949</v>
      </c>
      <c r="AI4763">
        <v>0</v>
      </c>
      <c r="AJ4763">
        <v>0</v>
      </c>
      <c r="AK4763" t="s">
        <v>19861</v>
      </c>
      <c r="AL4763" t="s">
        <v>19861</v>
      </c>
      <c r="AM4763" t="s">
        <v>20019</v>
      </c>
    </row>
    <row r="4764" spans="1:39" x14ac:dyDescent="0.25">
      <c r="A4764" t="s">
        <v>11132</v>
      </c>
      <c r="B4764" t="s">
        <v>4841</v>
      </c>
      <c r="C4764" t="s">
        <v>4842</v>
      </c>
      <c r="D4764">
        <v>184</v>
      </c>
      <c r="E4764" t="s">
        <v>4845</v>
      </c>
      <c r="F4764">
        <v>6.74</v>
      </c>
      <c r="I4764" t="s">
        <v>14191</v>
      </c>
      <c r="K4764" t="s">
        <v>6860</v>
      </c>
      <c r="L4764" t="s">
        <v>6861</v>
      </c>
      <c r="M4764" t="s">
        <v>15211</v>
      </c>
      <c r="N4764">
        <v>8</v>
      </c>
      <c r="O4764" t="s">
        <v>15605</v>
      </c>
      <c r="P4764" t="s">
        <v>18784</v>
      </c>
      <c r="Q4764">
        <v>5</v>
      </c>
      <c r="R4764">
        <v>1</v>
      </c>
      <c r="S4764">
        <v>3.57</v>
      </c>
      <c r="T4764">
        <v>3.57</v>
      </c>
      <c r="U4764">
        <v>382.48</v>
      </c>
      <c r="V4764">
        <v>56.84</v>
      </c>
      <c r="W4764">
        <v>3.58</v>
      </c>
      <c r="Y4764">
        <v>4.46</v>
      </c>
      <c r="Z4764">
        <v>1</v>
      </c>
      <c r="AA4764" t="s">
        <v>4250</v>
      </c>
      <c r="AB4764">
        <v>0</v>
      </c>
      <c r="AC4764">
        <v>2</v>
      </c>
      <c r="AD4764">
        <v>4.6027619047619046</v>
      </c>
      <c r="AF4764" t="s">
        <v>7949</v>
      </c>
      <c r="AI4764">
        <v>0</v>
      </c>
      <c r="AJ4764">
        <v>0</v>
      </c>
      <c r="AM4764" t="s">
        <v>20019</v>
      </c>
    </row>
    <row r="4765" spans="1:39" x14ac:dyDescent="0.25">
      <c r="A4765" t="s">
        <v>11133</v>
      </c>
      <c r="B4765" t="s">
        <v>4841</v>
      </c>
      <c r="C4765" t="s">
        <v>4842</v>
      </c>
      <c r="D4765">
        <v>185</v>
      </c>
      <c r="E4765" t="s">
        <v>4845</v>
      </c>
      <c r="F4765">
        <v>6.73</v>
      </c>
      <c r="K4765" t="s">
        <v>6860</v>
      </c>
      <c r="L4765" t="s">
        <v>6861</v>
      </c>
      <c r="M4765" t="s">
        <v>14976</v>
      </c>
      <c r="N4765">
        <v>9</v>
      </c>
      <c r="O4765" t="s">
        <v>15297</v>
      </c>
      <c r="P4765" t="s">
        <v>18785</v>
      </c>
      <c r="Q4765">
        <v>7</v>
      </c>
      <c r="R4765">
        <v>6</v>
      </c>
      <c r="S4765">
        <v>2.59</v>
      </c>
      <c r="T4765">
        <v>2.59</v>
      </c>
      <c r="U4765">
        <v>641.91999999999996</v>
      </c>
      <c r="V4765">
        <v>165.73</v>
      </c>
      <c r="W4765">
        <v>2.5</v>
      </c>
      <c r="X4765">
        <v>13.34</v>
      </c>
      <c r="Y4765">
        <v>0</v>
      </c>
      <c r="Z4765">
        <v>0</v>
      </c>
      <c r="AA4765" t="s">
        <v>4250</v>
      </c>
      <c r="AB4765">
        <v>2</v>
      </c>
      <c r="AC4765">
        <v>20</v>
      </c>
      <c r="AD4765">
        <v>2.7050000000000001</v>
      </c>
      <c r="AF4765" t="s">
        <v>7949</v>
      </c>
      <c r="AI4765">
        <v>0</v>
      </c>
      <c r="AJ4765">
        <v>0</v>
      </c>
      <c r="AK4765" t="s">
        <v>19853</v>
      </c>
      <c r="AL4765" t="s">
        <v>19853</v>
      </c>
      <c r="AM4765" t="s">
        <v>20019</v>
      </c>
    </row>
    <row r="4766" spans="1:39" x14ac:dyDescent="0.25">
      <c r="A4766" t="s">
        <v>11134</v>
      </c>
      <c r="B4766" t="s">
        <v>4841</v>
      </c>
      <c r="C4766" t="s">
        <v>4842</v>
      </c>
      <c r="D4766">
        <v>185</v>
      </c>
      <c r="E4766" t="s">
        <v>4845</v>
      </c>
      <c r="F4766">
        <v>6.73</v>
      </c>
      <c r="I4766" t="s">
        <v>14192</v>
      </c>
      <c r="K4766" t="s">
        <v>6860</v>
      </c>
      <c r="L4766" t="s">
        <v>6861</v>
      </c>
      <c r="M4766" t="s">
        <v>14987</v>
      </c>
      <c r="N4766">
        <v>9</v>
      </c>
      <c r="O4766" t="s">
        <v>15311</v>
      </c>
      <c r="P4766" t="s">
        <v>18786</v>
      </c>
      <c r="Q4766">
        <v>6</v>
      </c>
      <c r="R4766">
        <v>2</v>
      </c>
      <c r="S4766">
        <v>1.43</v>
      </c>
      <c r="T4766">
        <v>1.43</v>
      </c>
      <c r="U4766">
        <v>420.39</v>
      </c>
      <c r="V4766">
        <v>98.83</v>
      </c>
      <c r="W4766">
        <v>2.98</v>
      </c>
      <c r="X4766">
        <v>10.3</v>
      </c>
      <c r="Y4766">
        <v>4.43</v>
      </c>
      <c r="Z4766">
        <v>2</v>
      </c>
      <c r="AA4766" t="s">
        <v>4250</v>
      </c>
      <c r="AB4766">
        <v>0</v>
      </c>
      <c r="AC4766">
        <v>5</v>
      </c>
      <c r="AD4766">
        <v>4.7743095238095226</v>
      </c>
      <c r="AF4766" t="s">
        <v>7949</v>
      </c>
      <c r="AI4766">
        <v>0</v>
      </c>
      <c r="AJ4766">
        <v>0</v>
      </c>
      <c r="AM4766" t="s">
        <v>20019</v>
      </c>
    </row>
    <row r="4767" spans="1:39" x14ac:dyDescent="0.25">
      <c r="A4767" t="s">
        <v>11135</v>
      </c>
      <c r="B4767" t="s">
        <v>4841</v>
      </c>
      <c r="C4767" t="s">
        <v>4842</v>
      </c>
      <c r="D4767">
        <v>185</v>
      </c>
      <c r="E4767" t="s">
        <v>4845</v>
      </c>
      <c r="F4767">
        <v>6.73</v>
      </c>
      <c r="I4767" t="s">
        <v>14193</v>
      </c>
      <c r="K4767" t="s">
        <v>6860</v>
      </c>
      <c r="L4767" t="s">
        <v>6861</v>
      </c>
      <c r="M4767" t="s">
        <v>14987</v>
      </c>
      <c r="N4767">
        <v>9</v>
      </c>
      <c r="O4767" t="s">
        <v>15311</v>
      </c>
      <c r="P4767" t="s">
        <v>18787</v>
      </c>
      <c r="Q4767">
        <v>5</v>
      </c>
      <c r="R4767">
        <v>2</v>
      </c>
      <c r="S4767">
        <v>1.77</v>
      </c>
      <c r="T4767">
        <v>1.77</v>
      </c>
      <c r="U4767">
        <v>415.82</v>
      </c>
      <c r="V4767">
        <v>76.709999999999994</v>
      </c>
      <c r="W4767">
        <v>3.99</v>
      </c>
      <c r="X4767">
        <v>10.8</v>
      </c>
      <c r="Y4767">
        <v>4.18</v>
      </c>
      <c r="Z4767">
        <v>2</v>
      </c>
      <c r="AA4767" t="s">
        <v>4250</v>
      </c>
      <c r="AB4767">
        <v>0</v>
      </c>
      <c r="AC4767">
        <v>4</v>
      </c>
      <c r="AD4767">
        <v>5.101285714285714</v>
      </c>
      <c r="AF4767" t="s">
        <v>7949</v>
      </c>
      <c r="AI4767">
        <v>0</v>
      </c>
      <c r="AJ4767">
        <v>0</v>
      </c>
      <c r="AM4767" t="s">
        <v>20019</v>
      </c>
    </row>
    <row r="4768" spans="1:39" x14ac:dyDescent="0.25">
      <c r="A4768" t="s">
        <v>11136</v>
      </c>
      <c r="B4768" t="s">
        <v>4841</v>
      </c>
      <c r="C4768" t="s">
        <v>4842</v>
      </c>
      <c r="D4768">
        <v>185</v>
      </c>
      <c r="E4768" t="s">
        <v>4845</v>
      </c>
      <c r="F4768">
        <v>6.73</v>
      </c>
      <c r="I4768" t="s">
        <v>14194</v>
      </c>
      <c r="K4768" t="s">
        <v>6860</v>
      </c>
      <c r="M4768" t="s">
        <v>14989</v>
      </c>
      <c r="N4768">
        <v>8</v>
      </c>
      <c r="O4768" t="s">
        <v>15313</v>
      </c>
      <c r="P4768" t="s">
        <v>18788</v>
      </c>
      <c r="Q4768">
        <v>9</v>
      </c>
      <c r="R4768">
        <v>2</v>
      </c>
      <c r="S4768">
        <v>4.33</v>
      </c>
      <c r="T4768">
        <v>4.33</v>
      </c>
      <c r="U4768">
        <v>469.54</v>
      </c>
      <c r="V4768">
        <v>111.72</v>
      </c>
      <c r="W4768">
        <v>3.46</v>
      </c>
      <c r="X4768">
        <v>10.64</v>
      </c>
      <c r="Y4768">
        <v>3.8</v>
      </c>
      <c r="Z4768">
        <v>2</v>
      </c>
      <c r="AA4768" t="s">
        <v>4250</v>
      </c>
      <c r="AB4768">
        <v>0</v>
      </c>
      <c r="AC4768">
        <v>5</v>
      </c>
      <c r="AD4768">
        <v>2.3285714285714278</v>
      </c>
      <c r="AF4768" t="s">
        <v>7949</v>
      </c>
      <c r="AI4768">
        <v>0</v>
      </c>
      <c r="AJ4768">
        <v>0</v>
      </c>
      <c r="AM4768" t="s">
        <v>20019</v>
      </c>
    </row>
    <row r="4769" spans="1:39" x14ac:dyDescent="0.25">
      <c r="A4769" t="s">
        <v>11137</v>
      </c>
      <c r="B4769" t="s">
        <v>4841</v>
      </c>
      <c r="C4769" t="s">
        <v>4842</v>
      </c>
      <c r="D4769">
        <v>185.5</v>
      </c>
      <c r="E4769" t="s">
        <v>4845</v>
      </c>
      <c r="F4769">
        <v>6.73</v>
      </c>
      <c r="I4769" t="s">
        <v>14195</v>
      </c>
      <c r="K4769" t="s">
        <v>6860</v>
      </c>
      <c r="M4769" t="s">
        <v>15002</v>
      </c>
      <c r="N4769">
        <v>8</v>
      </c>
      <c r="O4769" t="s">
        <v>15332</v>
      </c>
      <c r="P4769" t="s">
        <v>18789</v>
      </c>
      <c r="Q4769">
        <v>4</v>
      </c>
      <c r="R4769">
        <v>1</v>
      </c>
      <c r="S4769">
        <v>4.33</v>
      </c>
      <c r="T4769">
        <v>4.33</v>
      </c>
      <c r="U4769">
        <v>471.65</v>
      </c>
      <c r="V4769">
        <v>67.92</v>
      </c>
      <c r="W4769">
        <v>5.27</v>
      </c>
      <c r="Y4769">
        <v>5.08</v>
      </c>
      <c r="Z4769">
        <v>2</v>
      </c>
      <c r="AA4769" t="s">
        <v>4250</v>
      </c>
      <c r="AB4769">
        <v>1</v>
      </c>
      <c r="AC4769">
        <v>6</v>
      </c>
      <c r="AD4769">
        <v>3.370833333333334</v>
      </c>
      <c r="AF4769" t="s">
        <v>7949</v>
      </c>
      <c r="AI4769">
        <v>0</v>
      </c>
      <c r="AJ4769">
        <v>0</v>
      </c>
      <c r="AM4769" t="s">
        <v>20019</v>
      </c>
    </row>
    <row r="4770" spans="1:39" x14ac:dyDescent="0.25">
      <c r="A4770" t="s">
        <v>11138</v>
      </c>
      <c r="B4770" t="s">
        <v>4841</v>
      </c>
      <c r="C4770" t="s">
        <v>4842</v>
      </c>
      <c r="D4770">
        <v>186</v>
      </c>
      <c r="E4770" t="s">
        <v>4845</v>
      </c>
      <c r="F4770">
        <v>6.73</v>
      </c>
      <c r="K4770" t="s">
        <v>6860</v>
      </c>
      <c r="L4770" t="s">
        <v>6861</v>
      </c>
      <c r="M4770" t="s">
        <v>15065</v>
      </c>
      <c r="N4770">
        <v>9</v>
      </c>
      <c r="O4770" t="s">
        <v>15418</v>
      </c>
      <c r="P4770" t="s">
        <v>18790</v>
      </c>
      <c r="Q4770">
        <v>4</v>
      </c>
      <c r="R4770">
        <v>3</v>
      </c>
      <c r="S4770">
        <v>1.9</v>
      </c>
      <c r="T4770">
        <v>2.37</v>
      </c>
      <c r="U4770">
        <v>468.49</v>
      </c>
      <c r="V4770">
        <v>70.59</v>
      </c>
      <c r="W4770">
        <v>3.68</v>
      </c>
      <c r="X4770">
        <v>13.85</v>
      </c>
      <c r="Y4770">
        <v>7.57</v>
      </c>
      <c r="Z4770">
        <v>2</v>
      </c>
      <c r="AA4770" t="s">
        <v>4250</v>
      </c>
      <c r="AB4770">
        <v>0</v>
      </c>
      <c r="AC4770">
        <v>9</v>
      </c>
      <c r="AD4770">
        <v>4.3917380952380949</v>
      </c>
      <c r="AF4770" t="s">
        <v>7949</v>
      </c>
      <c r="AI4770">
        <v>0</v>
      </c>
      <c r="AJ4770">
        <v>0</v>
      </c>
      <c r="AK4770" t="s">
        <v>19915</v>
      </c>
      <c r="AL4770" t="s">
        <v>19915</v>
      </c>
      <c r="AM4770" t="s">
        <v>20019</v>
      </c>
    </row>
    <row r="4771" spans="1:39" x14ac:dyDescent="0.25">
      <c r="A4771" t="s">
        <v>10992</v>
      </c>
      <c r="B4771" t="s">
        <v>4841</v>
      </c>
      <c r="C4771" t="s">
        <v>4842</v>
      </c>
      <c r="D4771">
        <v>186</v>
      </c>
      <c r="E4771" t="s">
        <v>4845</v>
      </c>
      <c r="F4771">
        <v>6.73</v>
      </c>
      <c r="K4771" t="s">
        <v>6860</v>
      </c>
      <c r="L4771" t="s">
        <v>6861</v>
      </c>
      <c r="M4771" t="s">
        <v>15149</v>
      </c>
      <c r="N4771">
        <v>9</v>
      </c>
      <c r="O4771" t="s">
        <v>15525</v>
      </c>
      <c r="P4771" t="s">
        <v>18644</v>
      </c>
      <c r="Q4771">
        <v>6</v>
      </c>
      <c r="R4771">
        <v>2</v>
      </c>
      <c r="S4771">
        <v>-2.34</v>
      </c>
      <c r="T4771">
        <v>-2.34</v>
      </c>
      <c r="U4771">
        <v>362.39</v>
      </c>
      <c r="V4771">
        <v>124.47</v>
      </c>
      <c r="W4771">
        <v>1.25</v>
      </c>
      <c r="X4771">
        <v>10.94</v>
      </c>
      <c r="Y4771">
        <v>5.21</v>
      </c>
      <c r="Z4771">
        <v>2</v>
      </c>
      <c r="AA4771" t="s">
        <v>4250</v>
      </c>
      <c r="AB4771">
        <v>0</v>
      </c>
      <c r="AC4771">
        <v>3</v>
      </c>
      <c r="AD4771">
        <v>4.4829285714285714</v>
      </c>
      <c r="AF4771" t="s">
        <v>7949</v>
      </c>
      <c r="AI4771">
        <v>0</v>
      </c>
      <c r="AJ4771">
        <v>0</v>
      </c>
      <c r="AK4771" t="s">
        <v>19951</v>
      </c>
      <c r="AL4771" t="s">
        <v>19951</v>
      </c>
      <c r="AM4771" t="s">
        <v>20019</v>
      </c>
    </row>
    <row r="4772" spans="1:39" x14ac:dyDescent="0.25">
      <c r="A4772" t="s">
        <v>11139</v>
      </c>
      <c r="B4772" t="s">
        <v>4841</v>
      </c>
      <c r="C4772" t="s">
        <v>4842</v>
      </c>
      <c r="D4772">
        <v>186</v>
      </c>
      <c r="E4772" t="s">
        <v>4845</v>
      </c>
      <c r="F4772">
        <v>6.73</v>
      </c>
      <c r="I4772" t="s">
        <v>14196</v>
      </c>
      <c r="K4772" t="s">
        <v>6860</v>
      </c>
      <c r="L4772" t="s">
        <v>6861</v>
      </c>
      <c r="M4772" t="s">
        <v>15075</v>
      </c>
      <c r="N4772">
        <v>9</v>
      </c>
      <c r="O4772" t="s">
        <v>15429</v>
      </c>
      <c r="P4772" t="s">
        <v>18791</v>
      </c>
      <c r="Q4772">
        <v>7</v>
      </c>
      <c r="R4772">
        <v>3</v>
      </c>
      <c r="S4772">
        <v>4.3600000000000003</v>
      </c>
      <c r="T4772">
        <v>4.3899999999999997</v>
      </c>
      <c r="U4772">
        <v>489.38</v>
      </c>
      <c r="V4772">
        <v>109.83</v>
      </c>
      <c r="W4772">
        <v>4.66</v>
      </c>
      <c r="X4772">
        <v>9.7100000000000009</v>
      </c>
      <c r="Y4772">
        <v>6.2</v>
      </c>
      <c r="Z4772">
        <v>3</v>
      </c>
      <c r="AA4772" t="s">
        <v>4250</v>
      </c>
      <c r="AB4772">
        <v>0</v>
      </c>
      <c r="AC4772">
        <v>5</v>
      </c>
      <c r="AD4772">
        <v>1.8865238095238099</v>
      </c>
      <c r="AF4772" t="s">
        <v>7949</v>
      </c>
      <c r="AI4772">
        <v>0</v>
      </c>
      <c r="AJ4772">
        <v>0</v>
      </c>
      <c r="AM4772" t="s">
        <v>20019</v>
      </c>
    </row>
    <row r="4773" spans="1:39" x14ac:dyDescent="0.25">
      <c r="A4773" t="s">
        <v>11139</v>
      </c>
      <c r="B4773" t="s">
        <v>4841</v>
      </c>
      <c r="C4773" t="s">
        <v>4842</v>
      </c>
      <c r="D4773">
        <v>186</v>
      </c>
      <c r="E4773" t="s">
        <v>4845</v>
      </c>
      <c r="F4773">
        <v>6.73</v>
      </c>
      <c r="I4773" t="s">
        <v>14197</v>
      </c>
      <c r="K4773" t="s">
        <v>6860</v>
      </c>
      <c r="L4773" t="s">
        <v>6861</v>
      </c>
      <c r="M4773" t="s">
        <v>15076</v>
      </c>
      <c r="N4773">
        <v>8</v>
      </c>
      <c r="O4773" t="s">
        <v>15430</v>
      </c>
      <c r="P4773" t="s">
        <v>18791</v>
      </c>
      <c r="Q4773">
        <v>7</v>
      </c>
      <c r="R4773">
        <v>3</v>
      </c>
      <c r="S4773">
        <v>4.3600000000000003</v>
      </c>
      <c r="T4773">
        <v>4.3899999999999997</v>
      </c>
      <c r="U4773">
        <v>489.38</v>
      </c>
      <c r="V4773">
        <v>109.83</v>
      </c>
      <c r="W4773">
        <v>4.66</v>
      </c>
      <c r="X4773">
        <v>9.7100000000000009</v>
      </c>
      <c r="Y4773">
        <v>6.2</v>
      </c>
      <c r="Z4773">
        <v>3</v>
      </c>
      <c r="AA4773" t="s">
        <v>4250</v>
      </c>
      <c r="AB4773">
        <v>0</v>
      </c>
      <c r="AC4773">
        <v>5</v>
      </c>
      <c r="AD4773">
        <v>1.8865238095238099</v>
      </c>
      <c r="AF4773" t="s">
        <v>7949</v>
      </c>
      <c r="AI4773">
        <v>0</v>
      </c>
      <c r="AJ4773">
        <v>0</v>
      </c>
      <c r="AM4773" t="s">
        <v>20019</v>
      </c>
    </row>
    <row r="4774" spans="1:39" x14ac:dyDescent="0.25">
      <c r="A4774" t="s">
        <v>11140</v>
      </c>
      <c r="B4774" t="s">
        <v>4841</v>
      </c>
      <c r="C4774" t="s">
        <v>4842</v>
      </c>
      <c r="D4774">
        <v>186.2</v>
      </c>
      <c r="E4774" t="s">
        <v>4845</v>
      </c>
      <c r="F4774">
        <v>6.73</v>
      </c>
      <c r="I4774" t="s">
        <v>14198</v>
      </c>
      <c r="K4774" t="s">
        <v>6860</v>
      </c>
      <c r="M4774" t="s">
        <v>15002</v>
      </c>
      <c r="N4774">
        <v>8</v>
      </c>
      <c r="O4774" t="s">
        <v>15332</v>
      </c>
      <c r="P4774" t="s">
        <v>18792</v>
      </c>
      <c r="Q4774">
        <v>4</v>
      </c>
      <c r="R4774">
        <v>1</v>
      </c>
      <c r="S4774">
        <v>2.2400000000000002</v>
      </c>
      <c r="T4774">
        <v>2.2400000000000002</v>
      </c>
      <c r="U4774">
        <v>347.42</v>
      </c>
      <c r="V4774">
        <v>67.92</v>
      </c>
      <c r="W4774">
        <v>2.38</v>
      </c>
      <c r="Y4774">
        <v>4.63</v>
      </c>
      <c r="Z4774">
        <v>2</v>
      </c>
      <c r="AA4774" t="s">
        <v>4250</v>
      </c>
      <c r="AB4774">
        <v>0</v>
      </c>
      <c r="AC4774">
        <v>0</v>
      </c>
      <c r="AD4774">
        <v>5.7133333333333329</v>
      </c>
      <c r="AF4774" t="s">
        <v>7949</v>
      </c>
      <c r="AI4774">
        <v>0</v>
      </c>
      <c r="AJ4774">
        <v>0</v>
      </c>
      <c r="AM4774" t="s">
        <v>20019</v>
      </c>
    </row>
    <row r="4775" spans="1:39" x14ac:dyDescent="0.25">
      <c r="A4775" t="s">
        <v>11141</v>
      </c>
      <c r="B4775" t="s">
        <v>4841</v>
      </c>
      <c r="C4775" t="s">
        <v>4842</v>
      </c>
      <c r="D4775">
        <v>187</v>
      </c>
      <c r="E4775" t="s">
        <v>4845</v>
      </c>
      <c r="F4775">
        <v>6.73</v>
      </c>
      <c r="K4775" t="s">
        <v>6860</v>
      </c>
      <c r="L4775" t="s">
        <v>6861</v>
      </c>
      <c r="M4775" t="s">
        <v>6891</v>
      </c>
      <c r="N4775">
        <v>9</v>
      </c>
      <c r="O4775" t="s">
        <v>15367</v>
      </c>
      <c r="P4775" t="s">
        <v>18793</v>
      </c>
      <c r="Q4775">
        <v>5</v>
      </c>
      <c r="R4775">
        <v>3</v>
      </c>
      <c r="S4775">
        <v>2.6</v>
      </c>
      <c r="T4775">
        <v>4.6399999999999997</v>
      </c>
      <c r="U4775">
        <v>531.64</v>
      </c>
      <c r="V4775">
        <v>90.9</v>
      </c>
      <c r="W4775">
        <v>3.61</v>
      </c>
      <c r="X4775">
        <v>13.84</v>
      </c>
      <c r="Y4775">
        <v>9.35</v>
      </c>
      <c r="Z4775">
        <v>2</v>
      </c>
      <c r="AA4775" t="s">
        <v>4250</v>
      </c>
      <c r="AB4775">
        <v>1</v>
      </c>
      <c r="AC4775">
        <v>12</v>
      </c>
      <c r="AD4775">
        <v>2.3416666666666668</v>
      </c>
      <c r="AF4775" t="s">
        <v>7952</v>
      </c>
      <c r="AI4775">
        <v>0</v>
      </c>
      <c r="AJ4775">
        <v>0</v>
      </c>
      <c r="AK4775" t="s">
        <v>19890</v>
      </c>
      <c r="AL4775" t="s">
        <v>19890</v>
      </c>
      <c r="AM4775" t="s">
        <v>20019</v>
      </c>
    </row>
    <row r="4776" spans="1:39" x14ac:dyDescent="0.25">
      <c r="A4776" t="s">
        <v>5973</v>
      </c>
      <c r="B4776" t="s">
        <v>4841</v>
      </c>
      <c r="C4776" t="s">
        <v>4842</v>
      </c>
      <c r="D4776">
        <v>187</v>
      </c>
      <c r="E4776" t="s">
        <v>4845</v>
      </c>
      <c r="F4776">
        <v>6.73</v>
      </c>
      <c r="K4776" t="s">
        <v>6860</v>
      </c>
      <c r="M4776" t="s">
        <v>15117</v>
      </c>
      <c r="N4776">
        <v>8</v>
      </c>
      <c r="O4776" t="s">
        <v>15489</v>
      </c>
      <c r="P4776" t="s">
        <v>7699</v>
      </c>
      <c r="Q4776">
        <v>4</v>
      </c>
      <c r="R4776">
        <v>2</v>
      </c>
      <c r="S4776">
        <v>2.5099999999999998</v>
      </c>
      <c r="T4776">
        <v>2.52</v>
      </c>
      <c r="U4776">
        <v>492.58</v>
      </c>
      <c r="V4776">
        <v>95.16</v>
      </c>
      <c r="W4776">
        <v>4.7699999999999996</v>
      </c>
      <c r="X4776">
        <v>11.32</v>
      </c>
      <c r="Y4776">
        <v>4.57</v>
      </c>
      <c r="Z4776">
        <v>4</v>
      </c>
      <c r="AA4776" t="s">
        <v>4250</v>
      </c>
      <c r="AB4776">
        <v>0</v>
      </c>
      <c r="AC4776">
        <v>7</v>
      </c>
      <c r="AD4776">
        <v>4.1260000000000003</v>
      </c>
      <c r="AF4776" t="s">
        <v>7949</v>
      </c>
      <c r="AI4776">
        <v>0</v>
      </c>
      <c r="AJ4776">
        <v>0</v>
      </c>
      <c r="AK4776" t="s">
        <v>7990</v>
      </c>
      <c r="AL4776" t="s">
        <v>7990</v>
      </c>
      <c r="AM4776" t="s">
        <v>20019</v>
      </c>
    </row>
    <row r="4777" spans="1:39" x14ac:dyDescent="0.25">
      <c r="A4777" t="s">
        <v>11142</v>
      </c>
      <c r="B4777" t="s">
        <v>4841</v>
      </c>
      <c r="C4777" t="s">
        <v>4842</v>
      </c>
      <c r="D4777">
        <v>187.8</v>
      </c>
      <c r="E4777" t="s">
        <v>4845</v>
      </c>
      <c r="F4777">
        <v>6.73</v>
      </c>
      <c r="I4777" t="s">
        <v>14199</v>
      </c>
      <c r="K4777" t="s">
        <v>6860</v>
      </c>
      <c r="L4777" t="s">
        <v>6861</v>
      </c>
      <c r="M4777" t="s">
        <v>15042</v>
      </c>
      <c r="N4777">
        <v>9</v>
      </c>
      <c r="O4777" t="s">
        <v>15389</v>
      </c>
      <c r="P4777" t="s">
        <v>18794</v>
      </c>
      <c r="Q4777">
        <v>4</v>
      </c>
      <c r="R4777">
        <v>1</v>
      </c>
      <c r="S4777">
        <v>3.68</v>
      </c>
      <c r="T4777">
        <v>3.71</v>
      </c>
      <c r="U4777">
        <v>445.61</v>
      </c>
      <c r="V4777">
        <v>67.92</v>
      </c>
      <c r="W4777">
        <v>4.3600000000000003</v>
      </c>
      <c r="Y4777">
        <v>6.21</v>
      </c>
      <c r="Z4777">
        <v>2</v>
      </c>
      <c r="AA4777" t="s">
        <v>4250</v>
      </c>
      <c r="AB4777">
        <v>0</v>
      </c>
      <c r="AC4777">
        <v>5</v>
      </c>
      <c r="AD4777">
        <v>4.0268333333333333</v>
      </c>
      <c r="AF4777" t="s">
        <v>7949</v>
      </c>
      <c r="AI4777">
        <v>0</v>
      </c>
      <c r="AJ4777">
        <v>0</v>
      </c>
      <c r="AM4777" t="s">
        <v>20019</v>
      </c>
    </row>
    <row r="4778" spans="1:39" x14ac:dyDescent="0.25">
      <c r="A4778" t="s">
        <v>11142</v>
      </c>
      <c r="B4778" t="s">
        <v>4841</v>
      </c>
      <c r="C4778" t="s">
        <v>4842</v>
      </c>
      <c r="D4778">
        <v>187.8</v>
      </c>
      <c r="E4778" t="s">
        <v>4845</v>
      </c>
      <c r="F4778">
        <v>6.73</v>
      </c>
      <c r="I4778" t="s">
        <v>14200</v>
      </c>
      <c r="K4778" t="s">
        <v>6860</v>
      </c>
      <c r="M4778" t="s">
        <v>15002</v>
      </c>
      <c r="N4778">
        <v>8</v>
      </c>
      <c r="O4778" t="s">
        <v>15332</v>
      </c>
      <c r="P4778" t="s">
        <v>18794</v>
      </c>
      <c r="Q4778">
        <v>4</v>
      </c>
      <c r="R4778">
        <v>1</v>
      </c>
      <c r="S4778">
        <v>3.68</v>
      </c>
      <c r="T4778">
        <v>3.71</v>
      </c>
      <c r="U4778">
        <v>445.61</v>
      </c>
      <c r="V4778">
        <v>67.92</v>
      </c>
      <c r="W4778">
        <v>4.3600000000000003</v>
      </c>
      <c r="Y4778">
        <v>6.21</v>
      </c>
      <c r="Z4778">
        <v>2</v>
      </c>
      <c r="AA4778" t="s">
        <v>4250</v>
      </c>
      <c r="AB4778">
        <v>0</v>
      </c>
      <c r="AC4778">
        <v>5</v>
      </c>
      <c r="AD4778">
        <v>4.0268333333333333</v>
      </c>
      <c r="AF4778" t="s">
        <v>7949</v>
      </c>
      <c r="AI4778">
        <v>0</v>
      </c>
      <c r="AJ4778">
        <v>0</v>
      </c>
      <c r="AM4778" t="s">
        <v>20019</v>
      </c>
    </row>
    <row r="4779" spans="1:39" x14ac:dyDescent="0.25">
      <c r="A4779" t="s">
        <v>11143</v>
      </c>
      <c r="B4779" t="s">
        <v>4841</v>
      </c>
      <c r="C4779" t="s">
        <v>4842</v>
      </c>
      <c r="D4779">
        <v>187.8</v>
      </c>
      <c r="E4779" t="s">
        <v>4845</v>
      </c>
      <c r="F4779">
        <v>6.73</v>
      </c>
      <c r="I4779" t="s">
        <v>14201</v>
      </c>
      <c r="K4779" t="s">
        <v>6860</v>
      </c>
      <c r="M4779" t="s">
        <v>15002</v>
      </c>
      <c r="N4779">
        <v>8</v>
      </c>
      <c r="O4779" t="s">
        <v>15332</v>
      </c>
      <c r="P4779" t="s">
        <v>18795</v>
      </c>
      <c r="Q4779">
        <v>6</v>
      </c>
      <c r="R4779">
        <v>1</v>
      </c>
      <c r="S4779">
        <v>-0.23</v>
      </c>
      <c r="T4779">
        <v>-0.18</v>
      </c>
      <c r="U4779">
        <v>446.55</v>
      </c>
      <c r="V4779">
        <v>89.92</v>
      </c>
      <c r="W4779">
        <v>2.96</v>
      </c>
      <c r="Y4779">
        <v>6.47</v>
      </c>
      <c r="Z4779">
        <v>2</v>
      </c>
      <c r="AA4779" t="s">
        <v>4250</v>
      </c>
      <c r="AB4779">
        <v>0</v>
      </c>
      <c r="AC4779">
        <v>3</v>
      </c>
      <c r="AD4779">
        <v>5.215119047619047</v>
      </c>
      <c r="AF4779" t="s">
        <v>7949</v>
      </c>
      <c r="AI4779">
        <v>0</v>
      </c>
      <c r="AJ4779">
        <v>0</v>
      </c>
      <c r="AM4779" t="s">
        <v>20019</v>
      </c>
    </row>
    <row r="4780" spans="1:39" x14ac:dyDescent="0.25">
      <c r="A4780" t="s">
        <v>11144</v>
      </c>
      <c r="B4780" t="s">
        <v>4841</v>
      </c>
      <c r="C4780" t="s">
        <v>4842</v>
      </c>
      <c r="D4780">
        <v>188</v>
      </c>
      <c r="E4780" t="s">
        <v>4845</v>
      </c>
      <c r="F4780">
        <v>6.73</v>
      </c>
      <c r="I4780" t="s">
        <v>14202</v>
      </c>
      <c r="K4780" t="s">
        <v>6860</v>
      </c>
      <c r="L4780" t="s">
        <v>6861</v>
      </c>
      <c r="M4780" t="s">
        <v>14979</v>
      </c>
      <c r="N4780">
        <v>8</v>
      </c>
      <c r="O4780" t="s">
        <v>15302</v>
      </c>
      <c r="P4780" t="s">
        <v>18796</v>
      </c>
      <c r="Q4780">
        <v>8</v>
      </c>
      <c r="R4780">
        <v>2</v>
      </c>
      <c r="S4780">
        <v>3.13</v>
      </c>
      <c r="T4780">
        <v>3.13</v>
      </c>
      <c r="U4780">
        <v>463.37</v>
      </c>
      <c r="V4780">
        <v>122.1</v>
      </c>
      <c r="W4780">
        <v>3.8</v>
      </c>
      <c r="Y4780">
        <v>3.55</v>
      </c>
      <c r="Z4780">
        <v>3</v>
      </c>
      <c r="AA4780" t="s">
        <v>4250</v>
      </c>
      <c r="AB4780">
        <v>0</v>
      </c>
      <c r="AC4780">
        <v>3</v>
      </c>
      <c r="AD4780">
        <v>3.131642857142857</v>
      </c>
      <c r="AF4780" t="s">
        <v>7949</v>
      </c>
      <c r="AI4780">
        <v>0</v>
      </c>
      <c r="AJ4780">
        <v>0</v>
      </c>
      <c r="AM4780" t="s">
        <v>20019</v>
      </c>
    </row>
    <row r="4781" spans="1:39" x14ac:dyDescent="0.25">
      <c r="A4781" t="s">
        <v>11145</v>
      </c>
      <c r="B4781" t="s">
        <v>4841</v>
      </c>
      <c r="C4781" t="s">
        <v>4842</v>
      </c>
      <c r="D4781">
        <v>188</v>
      </c>
      <c r="E4781" t="s">
        <v>4845</v>
      </c>
      <c r="F4781">
        <v>6.73</v>
      </c>
      <c r="I4781" t="s">
        <v>14203</v>
      </c>
      <c r="K4781" t="s">
        <v>6860</v>
      </c>
      <c r="L4781" t="s">
        <v>6861</v>
      </c>
      <c r="M4781" t="s">
        <v>15000</v>
      </c>
      <c r="N4781">
        <v>9</v>
      </c>
      <c r="O4781" t="s">
        <v>15330</v>
      </c>
      <c r="P4781" t="s">
        <v>18797</v>
      </c>
      <c r="Q4781">
        <v>5</v>
      </c>
      <c r="R4781">
        <v>1</v>
      </c>
      <c r="S4781">
        <v>2.87</v>
      </c>
      <c r="T4781">
        <v>2.96</v>
      </c>
      <c r="U4781">
        <v>322.41000000000003</v>
      </c>
      <c r="V4781">
        <v>83.76</v>
      </c>
      <c r="W4781">
        <v>2.67</v>
      </c>
      <c r="Y4781">
        <v>6.58</v>
      </c>
      <c r="Z4781">
        <v>1</v>
      </c>
      <c r="AA4781" t="s">
        <v>4250</v>
      </c>
      <c r="AB4781">
        <v>0</v>
      </c>
      <c r="AC4781">
        <v>1</v>
      </c>
      <c r="AD4781">
        <v>5.3983333333333334</v>
      </c>
      <c r="AF4781" t="s">
        <v>7949</v>
      </c>
      <c r="AI4781">
        <v>0</v>
      </c>
      <c r="AJ4781">
        <v>0</v>
      </c>
      <c r="AM4781" t="s">
        <v>20019</v>
      </c>
    </row>
    <row r="4782" spans="1:39" x14ac:dyDescent="0.25">
      <c r="A4782" t="s">
        <v>10528</v>
      </c>
      <c r="B4782" t="s">
        <v>4841</v>
      </c>
      <c r="C4782" t="s">
        <v>4842</v>
      </c>
      <c r="D4782">
        <v>189</v>
      </c>
      <c r="E4782" t="s">
        <v>4845</v>
      </c>
      <c r="F4782">
        <v>6.72</v>
      </c>
      <c r="K4782" t="s">
        <v>6860</v>
      </c>
      <c r="M4782" t="s">
        <v>15177</v>
      </c>
      <c r="N4782">
        <v>8</v>
      </c>
      <c r="O4782" t="s">
        <v>15560</v>
      </c>
      <c r="P4782" t="s">
        <v>18180</v>
      </c>
      <c r="Q4782">
        <v>12</v>
      </c>
      <c r="R4782">
        <v>7</v>
      </c>
      <c r="S4782">
        <v>0.92</v>
      </c>
      <c r="T4782">
        <v>0.92</v>
      </c>
      <c r="U4782">
        <v>979.19</v>
      </c>
      <c r="V4782">
        <v>287.18</v>
      </c>
      <c r="W4782">
        <v>0.35</v>
      </c>
      <c r="X4782">
        <v>13.29</v>
      </c>
      <c r="Y4782">
        <v>0</v>
      </c>
      <c r="Z4782">
        <v>2</v>
      </c>
      <c r="AA4782" t="s">
        <v>4250</v>
      </c>
      <c r="AB4782">
        <v>3</v>
      </c>
      <c r="AC4782">
        <v>26</v>
      </c>
      <c r="AD4782">
        <v>3</v>
      </c>
      <c r="AF4782" t="s">
        <v>7949</v>
      </c>
      <c r="AI4782">
        <v>0</v>
      </c>
      <c r="AJ4782">
        <v>0</v>
      </c>
      <c r="AK4782" t="s">
        <v>19930</v>
      </c>
      <c r="AL4782" t="s">
        <v>19930</v>
      </c>
      <c r="AM4782" t="s">
        <v>20019</v>
      </c>
    </row>
    <row r="4783" spans="1:39" x14ac:dyDescent="0.25">
      <c r="A4783" t="s">
        <v>11146</v>
      </c>
      <c r="B4783" t="s">
        <v>4841</v>
      </c>
      <c r="C4783" t="s">
        <v>4842</v>
      </c>
      <c r="D4783">
        <v>189</v>
      </c>
      <c r="E4783" t="s">
        <v>4845</v>
      </c>
      <c r="F4783">
        <v>6.72</v>
      </c>
      <c r="I4783" t="s">
        <v>14204</v>
      </c>
      <c r="K4783" t="s">
        <v>6860</v>
      </c>
      <c r="L4783" t="s">
        <v>6861</v>
      </c>
      <c r="M4783" t="s">
        <v>14987</v>
      </c>
      <c r="N4783">
        <v>9</v>
      </c>
      <c r="O4783" t="s">
        <v>15311</v>
      </c>
      <c r="P4783" t="s">
        <v>18798</v>
      </c>
      <c r="Q4783">
        <v>6</v>
      </c>
      <c r="R4783">
        <v>2</v>
      </c>
      <c r="S4783">
        <v>2.5099999999999998</v>
      </c>
      <c r="T4783">
        <v>2.52</v>
      </c>
      <c r="U4783">
        <v>445.86</v>
      </c>
      <c r="V4783">
        <v>94.01</v>
      </c>
      <c r="W4783">
        <v>3.59</v>
      </c>
      <c r="X4783">
        <v>10.49</v>
      </c>
      <c r="Y4783">
        <v>5.03</v>
      </c>
      <c r="Z4783">
        <v>3</v>
      </c>
      <c r="AA4783" t="s">
        <v>4250</v>
      </c>
      <c r="AB4783">
        <v>0</v>
      </c>
      <c r="AC4783">
        <v>4</v>
      </c>
      <c r="AD4783">
        <v>4.4980476190476191</v>
      </c>
      <c r="AF4783" t="s">
        <v>7949</v>
      </c>
      <c r="AI4783">
        <v>0</v>
      </c>
      <c r="AJ4783">
        <v>0</v>
      </c>
      <c r="AM4783" t="s">
        <v>20019</v>
      </c>
    </row>
    <row r="4784" spans="1:39" x14ac:dyDescent="0.25">
      <c r="A4784" t="s">
        <v>11147</v>
      </c>
      <c r="B4784" t="s">
        <v>4841</v>
      </c>
      <c r="C4784" t="s">
        <v>4842</v>
      </c>
      <c r="D4784">
        <v>189</v>
      </c>
      <c r="E4784" t="s">
        <v>4845</v>
      </c>
      <c r="F4784">
        <v>6.72</v>
      </c>
      <c r="I4784" t="s">
        <v>14205</v>
      </c>
      <c r="K4784" t="s">
        <v>6860</v>
      </c>
      <c r="L4784" t="s">
        <v>6861</v>
      </c>
      <c r="M4784" t="s">
        <v>14965</v>
      </c>
      <c r="N4784">
        <v>9</v>
      </c>
      <c r="O4784" t="s">
        <v>15286</v>
      </c>
      <c r="P4784" t="s">
        <v>18799</v>
      </c>
      <c r="Q4784">
        <v>8</v>
      </c>
      <c r="R4784">
        <v>1</v>
      </c>
      <c r="S4784">
        <v>1.95</v>
      </c>
      <c r="T4784">
        <v>1.95</v>
      </c>
      <c r="U4784">
        <v>486.48</v>
      </c>
      <c r="V4784">
        <v>90.79</v>
      </c>
      <c r="W4784">
        <v>3.63</v>
      </c>
      <c r="Y4784">
        <v>3.79</v>
      </c>
      <c r="Z4784">
        <v>4</v>
      </c>
      <c r="AA4784" t="s">
        <v>4250</v>
      </c>
      <c r="AB4784">
        <v>0</v>
      </c>
      <c r="AC4784">
        <v>2</v>
      </c>
      <c r="AD4784">
        <v>4.9035714285714276</v>
      </c>
      <c r="AF4784" t="s">
        <v>7949</v>
      </c>
      <c r="AI4784">
        <v>0</v>
      </c>
      <c r="AJ4784">
        <v>0</v>
      </c>
      <c r="AM4784" t="s">
        <v>20019</v>
      </c>
    </row>
    <row r="4785" spans="1:39" x14ac:dyDescent="0.25">
      <c r="A4785" t="s">
        <v>11148</v>
      </c>
      <c r="B4785" t="s">
        <v>4841</v>
      </c>
      <c r="C4785" t="s">
        <v>4842</v>
      </c>
      <c r="D4785">
        <v>189</v>
      </c>
      <c r="E4785" t="s">
        <v>4845</v>
      </c>
      <c r="F4785">
        <v>6.72</v>
      </c>
      <c r="I4785" t="s">
        <v>14206</v>
      </c>
      <c r="K4785" t="s">
        <v>6860</v>
      </c>
      <c r="L4785" t="s">
        <v>6861</v>
      </c>
      <c r="M4785" t="s">
        <v>15000</v>
      </c>
      <c r="N4785">
        <v>9</v>
      </c>
      <c r="O4785" t="s">
        <v>15330</v>
      </c>
      <c r="P4785" t="s">
        <v>18800</v>
      </c>
      <c r="Q4785">
        <v>4</v>
      </c>
      <c r="R4785">
        <v>1</v>
      </c>
      <c r="S4785">
        <v>5.99</v>
      </c>
      <c r="T4785">
        <v>5.99</v>
      </c>
      <c r="U4785">
        <v>445.99</v>
      </c>
      <c r="V4785">
        <v>59.97</v>
      </c>
      <c r="W4785">
        <v>5.49</v>
      </c>
      <c r="Y4785">
        <v>2.95</v>
      </c>
      <c r="Z4785">
        <v>2</v>
      </c>
      <c r="AA4785" t="s">
        <v>4250</v>
      </c>
      <c r="AB4785">
        <v>1</v>
      </c>
      <c r="AC4785">
        <v>2</v>
      </c>
      <c r="AD4785">
        <v>3.2191190476190479</v>
      </c>
      <c r="AF4785" t="s">
        <v>7949</v>
      </c>
      <c r="AI4785">
        <v>0</v>
      </c>
      <c r="AJ4785">
        <v>0</v>
      </c>
      <c r="AM4785" t="s">
        <v>20019</v>
      </c>
    </row>
    <row r="4786" spans="1:39" x14ac:dyDescent="0.25">
      <c r="A4786" t="s">
        <v>11149</v>
      </c>
      <c r="B4786" t="s">
        <v>4841</v>
      </c>
      <c r="C4786" t="s">
        <v>4842</v>
      </c>
      <c r="D4786">
        <v>189</v>
      </c>
      <c r="E4786" t="s">
        <v>4845</v>
      </c>
      <c r="F4786">
        <v>6.72</v>
      </c>
      <c r="I4786" t="s">
        <v>14207</v>
      </c>
      <c r="K4786" t="s">
        <v>6860</v>
      </c>
      <c r="M4786" t="s">
        <v>14989</v>
      </c>
      <c r="N4786">
        <v>8</v>
      </c>
      <c r="O4786" t="s">
        <v>15313</v>
      </c>
      <c r="P4786" t="s">
        <v>18801</v>
      </c>
      <c r="Q4786">
        <v>9</v>
      </c>
      <c r="R4786">
        <v>2</v>
      </c>
      <c r="S4786">
        <v>4.22</v>
      </c>
      <c r="T4786">
        <v>4.22</v>
      </c>
      <c r="U4786">
        <v>447.46</v>
      </c>
      <c r="V4786">
        <v>115.63</v>
      </c>
      <c r="W4786">
        <v>3.08</v>
      </c>
      <c r="X4786">
        <v>10.23</v>
      </c>
      <c r="Y4786">
        <v>3.75</v>
      </c>
      <c r="Z4786">
        <v>2</v>
      </c>
      <c r="AA4786" t="s">
        <v>4250</v>
      </c>
      <c r="AB4786">
        <v>0</v>
      </c>
      <c r="AC4786">
        <v>3</v>
      </c>
      <c r="AD4786">
        <v>2.4109523809523821</v>
      </c>
      <c r="AF4786" t="s">
        <v>7949</v>
      </c>
      <c r="AI4786">
        <v>0</v>
      </c>
      <c r="AJ4786">
        <v>0</v>
      </c>
      <c r="AM4786" t="s">
        <v>20019</v>
      </c>
    </row>
    <row r="4787" spans="1:39" x14ac:dyDescent="0.25">
      <c r="A4787" t="s">
        <v>11150</v>
      </c>
      <c r="B4787" t="s">
        <v>4841</v>
      </c>
      <c r="C4787" t="s">
        <v>4842</v>
      </c>
      <c r="D4787">
        <v>189</v>
      </c>
      <c r="E4787" t="s">
        <v>4845</v>
      </c>
      <c r="F4787">
        <v>6.72</v>
      </c>
      <c r="I4787" t="s">
        <v>14208</v>
      </c>
      <c r="K4787" t="s">
        <v>6860</v>
      </c>
      <c r="M4787" t="s">
        <v>14989</v>
      </c>
      <c r="N4787">
        <v>8</v>
      </c>
      <c r="O4787" t="s">
        <v>15313</v>
      </c>
      <c r="P4787" t="s">
        <v>18802</v>
      </c>
      <c r="Q4787">
        <v>8</v>
      </c>
      <c r="R4787">
        <v>2</v>
      </c>
      <c r="S4787">
        <v>3.76</v>
      </c>
      <c r="T4787">
        <v>3.76</v>
      </c>
      <c r="U4787">
        <v>407.5</v>
      </c>
      <c r="V4787">
        <v>102.49</v>
      </c>
      <c r="W4787">
        <v>2.61</v>
      </c>
      <c r="X4787">
        <v>10.74</v>
      </c>
      <c r="Y4787">
        <v>3.8</v>
      </c>
      <c r="Z4787">
        <v>2</v>
      </c>
      <c r="AA4787" t="s">
        <v>4250</v>
      </c>
      <c r="AB4787">
        <v>0</v>
      </c>
      <c r="AC4787">
        <v>3</v>
      </c>
      <c r="AD4787">
        <v>3.484380952380953</v>
      </c>
      <c r="AF4787" t="s">
        <v>7949</v>
      </c>
      <c r="AI4787">
        <v>0</v>
      </c>
      <c r="AJ4787">
        <v>0</v>
      </c>
      <c r="AM4787" t="s">
        <v>20019</v>
      </c>
    </row>
    <row r="4788" spans="1:39" x14ac:dyDescent="0.25">
      <c r="A4788" t="s">
        <v>11151</v>
      </c>
      <c r="B4788" t="s">
        <v>4841</v>
      </c>
      <c r="C4788" t="s">
        <v>4842</v>
      </c>
      <c r="D4788">
        <v>189.1</v>
      </c>
      <c r="E4788" t="s">
        <v>4845</v>
      </c>
      <c r="F4788">
        <v>6.72</v>
      </c>
      <c r="I4788" t="s">
        <v>14209</v>
      </c>
      <c r="K4788" t="s">
        <v>6860</v>
      </c>
      <c r="L4788" t="s">
        <v>6861</v>
      </c>
      <c r="M4788" t="s">
        <v>15021</v>
      </c>
      <c r="N4788">
        <v>9</v>
      </c>
      <c r="O4788" t="s">
        <v>15359</v>
      </c>
      <c r="P4788" t="s">
        <v>18803</v>
      </c>
      <c r="Q4788">
        <v>5</v>
      </c>
      <c r="R4788">
        <v>1</v>
      </c>
      <c r="S4788">
        <v>2.02</v>
      </c>
      <c r="T4788">
        <v>3.64</v>
      </c>
      <c r="U4788">
        <v>408.45</v>
      </c>
      <c r="V4788">
        <v>74.64</v>
      </c>
      <c r="W4788">
        <v>4.32</v>
      </c>
      <c r="Y4788">
        <v>9.25</v>
      </c>
      <c r="Z4788">
        <v>2</v>
      </c>
      <c r="AA4788" t="s">
        <v>4250</v>
      </c>
      <c r="AB4788">
        <v>0</v>
      </c>
      <c r="AC4788">
        <v>1</v>
      </c>
      <c r="AD4788">
        <v>4.5322619047619046</v>
      </c>
      <c r="AF4788" t="s">
        <v>7952</v>
      </c>
      <c r="AI4788">
        <v>0</v>
      </c>
      <c r="AJ4788">
        <v>0</v>
      </c>
      <c r="AM4788" t="s">
        <v>20019</v>
      </c>
    </row>
    <row r="4789" spans="1:39" x14ac:dyDescent="0.25">
      <c r="A4789" t="s">
        <v>11151</v>
      </c>
      <c r="B4789" t="s">
        <v>4841</v>
      </c>
      <c r="C4789" t="s">
        <v>4842</v>
      </c>
      <c r="D4789">
        <v>189.1</v>
      </c>
      <c r="E4789" t="s">
        <v>4845</v>
      </c>
      <c r="F4789">
        <v>6.72</v>
      </c>
      <c r="I4789" t="s">
        <v>14210</v>
      </c>
      <c r="K4789" t="s">
        <v>6860</v>
      </c>
      <c r="M4789" t="s">
        <v>14977</v>
      </c>
      <c r="N4789">
        <v>8</v>
      </c>
      <c r="O4789" t="s">
        <v>15298</v>
      </c>
      <c r="P4789" t="s">
        <v>18803</v>
      </c>
      <c r="Q4789">
        <v>5</v>
      </c>
      <c r="R4789">
        <v>1</v>
      </c>
      <c r="S4789">
        <v>2.02</v>
      </c>
      <c r="T4789">
        <v>3.64</v>
      </c>
      <c r="U4789">
        <v>408.45</v>
      </c>
      <c r="V4789">
        <v>74.64</v>
      </c>
      <c r="W4789">
        <v>4.32</v>
      </c>
      <c r="Y4789">
        <v>9.25</v>
      </c>
      <c r="Z4789">
        <v>2</v>
      </c>
      <c r="AA4789" t="s">
        <v>4250</v>
      </c>
      <c r="AB4789">
        <v>0</v>
      </c>
      <c r="AC4789">
        <v>1</v>
      </c>
      <c r="AD4789">
        <v>4.5322619047619046</v>
      </c>
      <c r="AF4789" t="s">
        <v>7952</v>
      </c>
      <c r="AI4789">
        <v>0</v>
      </c>
      <c r="AJ4789">
        <v>0</v>
      </c>
      <c r="AM4789" t="s">
        <v>20019</v>
      </c>
    </row>
    <row r="4790" spans="1:39" x14ac:dyDescent="0.25">
      <c r="A4790" t="s">
        <v>11152</v>
      </c>
      <c r="B4790" t="s">
        <v>4841</v>
      </c>
      <c r="C4790" t="s">
        <v>4842</v>
      </c>
      <c r="D4790">
        <v>190</v>
      </c>
      <c r="E4790" t="s">
        <v>4845</v>
      </c>
      <c r="F4790">
        <v>6.72</v>
      </c>
      <c r="K4790" t="s">
        <v>6860</v>
      </c>
      <c r="L4790" t="s">
        <v>6861</v>
      </c>
      <c r="M4790" t="s">
        <v>15224</v>
      </c>
      <c r="N4790">
        <v>9</v>
      </c>
      <c r="O4790" t="s">
        <v>15621</v>
      </c>
      <c r="P4790" t="s">
        <v>18804</v>
      </c>
      <c r="Q4790">
        <v>7</v>
      </c>
      <c r="R4790">
        <v>1</v>
      </c>
      <c r="S4790">
        <v>7.95</v>
      </c>
      <c r="T4790">
        <v>9.32</v>
      </c>
      <c r="U4790">
        <v>617.79</v>
      </c>
      <c r="V4790">
        <v>72.900000000000006</v>
      </c>
      <c r="W4790">
        <v>9.3000000000000007</v>
      </c>
      <c r="Y4790">
        <v>9.1</v>
      </c>
      <c r="Z4790">
        <v>6</v>
      </c>
      <c r="AA4790" t="s">
        <v>4250</v>
      </c>
      <c r="AB4790">
        <v>2</v>
      </c>
      <c r="AC4790">
        <v>14</v>
      </c>
      <c r="AD4790">
        <v>2.2833333333333341</v>
      </c>
      <c r="AF4790" t="s">
        <v>7952</v>
      </c>
      <c r="AI4790">
        <v>0</v>
      </c>
      <c r="AJ4790">
        <v>0</v>
      </c>
      <c r="AK4790" t="s">
        <v>19990</v>
      </c>
      <c r="AL4790" t="s">
        <v>19990</v>
      </c>
      <c r="AM4790" t="s">
        <v>20019</v>
      </c>
    </row>
    <row r="4791" spans="1:39" x14ac:dyDescent="0.25">
      <c r="A4791" t="s">
        <v>11153</v>
      </c>
      <c r="B4791" t="s">
        <v>4841</v>
      </c>
      <c r="C4791" t="s">
        <v>4842</v>
      </c>
      <c r="D4791">
        <v>190</v>
      </c>
      <c r="E4791" t="s">
        <v>4845</v>
      </c>
      <c r="F4791">
        <v>6.72</v>
      </c>
      <c r="K4791" t="s">
        <v>6860</v>
      </c>
      <c r="M4791" t="s">
        <v>6865</v>
      </c>
      <c r="N4791">
        <v>8</v>
      </c>
      <c r="O4791" t="s">
        <v>15365</v>
      </c>
      <c r="P4791" t="s">
        <v>18805</v>
      </c>
      <c r="Q4791">
        <v>7</v>
      </c>
      <c r="R4791">
        <v>4</v>
      </c>
      <c r="S4791">
        <v>2.4500000000000002</v>
      </c>
      <c r="T4791">
        <v>2.4700000000000002</v>
      </c>
      <c r="U4791">
        <v>631.79999999999995</v>
      </c>
      <c r="V4791">
        <v>151.63</v>
      </c>
      <c r="W4791">
        <v>3.78</v>
      </c>
      <c r="X4791">
        <v>13.45</v>
      </c>
      <c r="Y4791">
        <v>6.29</v>
      </c>
      <c r="Z4791">
        <v>3</v>
      </c>
      <c r="AA4791" t="s">
        <v>4250</v>
      </c>
      <c r="AB4791">
        <v>1</v>
      </c>
      <c r="AC4791">
        <v>13</v>
      </c>
      <c r="AD4791">
        <v>2.7749999999999999</v>
      </c>
      <c r="AF4791" t="s">
        <v>7949</v>
      </c>
      <c r="AI4791">
        <v>0</v>
      </c>
      <c r="AJ4791">
        <v>0</v>
      </c>
      <c r="AK4791" t="s">
        <v>19888</v>
      </c>
      <c r="AL4791" t="s">
        <v>19888</v>
      </c>
      <c r="AM4791" t="s">
        <v>20019</v>
      </c>
    </row>
    <row r="4792" spans="1:39" x14ac:dyDescent="0.25">
      <c r="A4792" t="s">
        <v>11154</v>
      </c>
      <c r="B4792" t="s">
        <v>4841</v>
      </c>
      <c r="C4792" t="s">
        <v>4842</v>
      </c>
      <c r="D4792">
        <v>190</v>
      </c>
      <c r="E4792" t="s">
        <v>4845</v>
      </c>
      <c r="F4792">
        <v>6.72</v>
      </c>
      <c r="K4792" t="s">
        <v>6860</v>
      </c>
      <c r="L4792" t="s">
        <v>6861</v>
      </c>
      <c r="M4792" t="s">
        <v>15181</v>
      </c>
      <c r="N4792">
        <v>9</v>
      </c>
      <c r="O4792" t="s">
        <v>15566</v>
      </c>
      <c r="P4792" t="s">
        <v>18806</v>
      </c>
      <c r="Q4792">
        <v>5</v>
      </c>
      <c r="R4792">
        <v>3</v>
      </c>
      <c r="S4792">
        <v>4.72</v>
      </c>
      <c r="T4792">
        <v>4.7699999999999996</v>
      </c>
      <c r="U4792">
        <v>445.63</v>
      </c>
      <c r="V4792">
        <v>86.63</v>
      </c>
      <c r="W4792">
        <v>3.57</v>
      </c>
      <c r="X4792">
        <v>10.56</v>
      </c>
      <c r="Y4792">
        <v>6.48</v>
      </c>
      <c r="Z4792">
        <v>2</v>
      </c>
      <c r="AA4792" t="s">
        <v>4250</v>
      </c>
      <c r="AB4792">
        <v>0</v>
      </c>
      <c r="AC4792">
        <v>8</v>
      </c>
      <c r="AD4792">
        <v>2.6700238095238098</v>
      </c>
      <c r="AF4792" t="s">
        <v>7949</v>
      </c>
      <c r="AI4792">
        <v>0</v>
      </c>
      <c r="AJ4792">
        <v>0</v>
      </c>
      <c r="AK4792" t="s">
        <v>19974</v>
      </c>
      <c r="AL4792" t="s">
        <v>19974</v>
      </c>
      <c r="AM4792" t="s">
        <v>20019</v>
      </c>
    </row>
    <row r="4793" spans="1:39" x14ac:dyDescent="0.25">
      <c r="A4793" t="s">
        <v>11155</v>
      </c>
      <c r="B4793" t="s">
        <v>4841</v>
      </c>
      <c r="C4793" t="s">
        <v>4842</v>
      </c>
      <c r="D4793">
        <v>190</v>
      </c>
      <c r="E4793" t="s">
        <v>4845</v>
      </c>
      <c r="F4793">
        <v>6.72</v>
      </c>
      <c r="K4793" t="s">
        <v>6860</v>
      </c>
      <c r="L4793" t="s">
        <v>6861</v>
      </c>
      <c r="M4793" t="s">
        <v>14985</v>
      </c>
      <c r="N4793">
        <v>9</v>
      </c>
      <c r="O4793" t="s">
        <v>15594</v>
      </c>
      <c r="P4793" t="s">
        <v>18807</v>
      </c>
      <c r="Q4793">
        <v>7</v>
      </c>
      <c r="R4793">
        <v>5</v>
      </c>
      <c r="S4793">
        <v>1.1299999999999999</v>
      </c>
      <c r="T4793">
        <v>1.85</v>
      </c>
      <c r="U4793">
        <v>514.76</v>
      </c>
      <c r="V4793">
        <v>119.56</v>
      </c>
      <c r="W4793">
        <v>1.44</v>
      </c>
      <c r="X4793">
        <v>13.93</v>
      </c>
      <c r="Y4793">
        <v>8.0299999999999994</v>
      </c>
      <c r="Z4793">
        <v>0</v>
      </c>
      <c r="AA4793" t="s">
        <v>4250</v>
      </c>
      <c r="AB4793">
        <v>1</v>
      </c>
      <c r="AC4793">
        <v>7</v>
      </c>
      <c r="AD4793">
        <v>2.9996666666666671</v>
      </c>
      <c r="AF4793" t="s">
        <v>7949</v>
      </c>
      <c r="AI4793">
        <v>0</v>
      </c>
      <c r="AJ4793">
        <v>0</v>
      </c>
      <c r="AK4793" t="s">
        <v>19986</v>
      </c>
      <c r="AL4793" t="s">
        <v>19986</v>
      </c>
      <c r="AM4793" t="s">
        <v>20019</v>
      </c>
    </row>
    <row r="4794" spans="1:39" x14ac:dyDescent="0.25">
      <c r="A4794" t="s">
        <v>11156</v>
      </c>
      <c r="B4794" t="s">
        <v>4841</v>
      </c>
      <c r="C4794" t="s">
        <v>4842</v>
      </c>
      <c r="D4794">
        <v>190</v>
      </c>
      <c r="E4794" t="s">
        <v>4845</v>
      </c>
      <c r="F4794">
        <v>6.72</v>
      </c>
      <c r="K4794" t="s">
        <v>6860</v>
      </c>
      <c r="L4794" t="s">
        <v>6861</v>
      </c>
      <c r="M4794" t="s">
        <v>14976</v>
      </c>
      <c r="N4794">
        <v>9</v>
      </c>
      <c r="O4794" t="s">
        <v>15297</v>
      </c>
      <c r="P4794" t="s">
        <v>18808</v>
      </c>
      <c r="Q4794">
        <v>7</v>
      </c>
      <c r="R4794">
        <v>6</v>
      </c>
      <c r="S4794">
        <v>-2.0099999999999998</v>
      </c>
      <c r="T4794">
        <v>1.39</v>
      </c>
      <c r="U4794">
        <v>614.85</v>
      </c>
      <c r="V4794">
        <v>173.93</v>
      </c>
      <c r="W4794">
        <v>2.31</v>
      </c>
      <c r="X4794">
        <v>3.74</v>
      </c>
      <c r="Y4794">
        <v>0</v>
      </c>
      <c r="Z4794">
        <v>0</v>
      </c>
      <c r="AA4794" t="s">
        <v>4250</v>
      </c>
      <c r="AB4794">
        <v>2</v>
      </c>
      <c r="AC4794">
        <v>18</v>
      </c>
      <c r="AD4794">
        <v>3</v>
      </c>
      <c r="AF4794" t="s">
        <v>7951</v>
      </c>
      <c r="AI4794">
        <v>0</v>
      </c>
      <c r="AJ4794">
        <v>0</v>
      </c>
      <c r="AK4794" t="s">
        <v>19853</v>
      </c>
      <c r="AL4794" t="s">
        <v>19853</v>
      </c>
      <c r="AM4794" t="s">
        <v>20019</v>
      </c>
    </row>
    <row r="4795" spans="1:39" x14ac:dyDescent="0.25">
      <c r="A4795" t="s">
        <v>11157</v>
      </c>
      <c r="B4795" t="s">
        <v>4841</v>
      </c>
      <c r="C4795" t="s">
        <v>4842</v>
      </c>
      <c r="D4795">
        <v>190</v>
      </c>
      <c r="E4795" t="s">
        <v>4845</v>
      </c>
      <c r="F4795">
        <v>6.72</v>
      </c>
      <c r="K4795" t="s">
        <v>6860</v>
      </c>
      <c r="M4795" t="s">
        <v>6865</v>
      </c>
      <c r="N4795">
        <v>8</v>
      </c>
      <c r="O4795" t="s">
        <v>15344</v>
      </c>
      <c r="P4795" t="s">
        <v>18809</v>
      </c>
      <c r="Q4795">
        <v>7</v>
      </c>
      <c r="R4795">
        <v>4</v>
      </c>
      <c r="S4795">
        <v>-0.34</v>
      </c>
      <c r="T4795">
        <v>1.1599999999999999</v>
      </c>
      <c r="U4795">
        <v>544.72</v>
      </c>
      <c r="V4795">
        <v>120</v>
      </c>
      <c r="W4795">
        <v>2.2999999999999998</v>
      </c>
      <c r="X4795">
        <v>13.98</v>
      </c>
      <c r="Y4795">
        <v>9.1199999999999992</v>
      </c>
      <c r="Z4795">
        <v>2</v>
      </c>
      <c r="AA4795" t="s">
        <v>4250</v>
      </c>
      <c r="AB4795">
        <v>1</v>
      </c>
      <c r="AC4795">
        <v>10</v>
      </c>
      <c r="AD4795">
        <v>2.44</v>
      </c>
      <c r="AF4795" t="s">
        <v>7952</v>
      </c>
      <c r="AI4795">
        <v>0</v>
      </c>
      <c r="AJ4795">
        <v>0</v>
      </c>
      <c r="AK4795" t="s">
        <v>19877</v>
      </c>
      <c r="AL4795" t="s">
        <v>19877</v>
      </c>
      <c r="AM4795" t="s">
        <v>20019</v>
      </c>
    </row>
    <row r="4796" spans="1:39" x14ac:dyDescent="0.25">
      <c r="A4796" t="s">
        <v>11158</v>
      </c>
      <c r="B4796" t="s">
        <v>4841</v>
      </c>
      <c r="C4796" t="s">
        <v>4842</v>
      </c>
      <c r="D4796">
        <v>190</v>
      </c>
      <c r="E4796" t="s">
        <v>4845</v>
      </c>
      <c r="F4796">
        <v>6.72</v>
      </c>
      <c r="K4796" t="s">
        <v>6860</v>
      </c>
      <c r="L4796" t="s">
        <v>6861</v>
      </c>
      <c r="M4796" t="s">
        <v>15004</v>
      </c>
      <c r="N4796">
        <v>9</v>
      </c>
      <c r="O4796" t="s">
        <v>15334</v>
      </c>
      <c r="P4796" t="s">
        <v>18810</v>
      </c>
      <c r="Q4796">
        <v>6</v>
      </c>
      <c r="R4796">
        <v>1</v>
      </c>
      <c r="S4796">
        <v>4.42</v>
      </c>
      <c r="T4796">
        <v>4.57</v>
      </c>
      <c r="U4796">
        <v>483.47</v>
      </c>
      <c r="V4796">
        <v>76.099999999999994</v>
      </c>
      <c r="W4796">
        <v>4.8499999999999996</v>
      </c>
      <c r="Y4796">
        <v>7.15</v>
      </c>
      <c r="Z4796">
        <v>3</v>
      </c>
      <c r="AA4796" t="s">
        <v>4250</v>
      </c>
      <c r="AB4796">
        <v>0</v>
      </c>
      <c r="AC4796">
        <v>4</v>
      </c>
      <c r="AD4796">
        <v>3.1664047619047619</v>
      </c>
      <c r="AF4796" t="s">
        <v>7949</v>
      </c>
      <c r="AI4796">
        <v>0</v>
      </c>
      <c r="AJ4796">
        <v>0</v>
      </c>
      <c r="AK4796" t="s">
        <v>19837</v>
      </c>
      <c r="AL4796" t="s">
        <v>19837</v>
      </c>
      <c r="AM4796" t="s">
        <v>20019</v>
      </c>
    </row>
    <row r="4797" spans="1:39" x14ac:dyDescent="0.25">
      <c r="A4797" t="s">
        <v>11159</v>
      </c>
      <c r="B4797" t="s">
        <v>4841</v>
      </c>
      <c r="C4797" t="s">
        <v>4842</v>
      </c>
      <c r="D4797">
        <v>190</v>
      </c>
      <c r="E4797" t="s">
        <v>4845</v>
      </c>
      <c r="F4797">
        <v>6.72</v>
      </c>
      <c r="K4797" t="s">
        <v>6860</v>
      </c>
      <c r="L4797" t="s">
        <v>6861</v>
      </c>
      <c r="M4797" t="s">
        <v>15004</v>
      </c>
      <c r="N4797">
        <v>9</v>
      </c>
      <c r="O4797" t="s">
        <v>15334</v>
      </c>
      <c r="P4797" t="s">
        <v>18811</v>
      </c>
      <c r="Q4797">
        <v>7</v>
      </c>
      <c r="R4797">
        <v>1</v>
      </c>
      <c r="S4797">
        <v>2.02</v>
      </c>
      <c r="T4797">
        <v>2.14</v>
      </c>
      <c r="U4797">
        <v>443.48</v>
      </c>
      <c r="V4797">
        <v>85.33</v>
      </c>
      <c r="W4797">
        <v>3.34</v>
      </c>
      <c r="Y4797">
        <v>6.99</v>
      </c>
      <c r="Z4797">
        <v>3</v>
      </c>
      <c r="AA4797" t="s">
        <v>4250</v>
      </c>
      <c r="AB4797">
        <v>0</v>
      </c>
      <c r="AC4797">
        <v>3</v>
      </c>
      <c r="AD4797">
        <v>5.2270476190476192</v>
      </c>
      <c r="AF4797" t="s">
        <v>7949</v>
      </c>
      <c r="AI4797">
        <v>0</v>
      </c>
      <c r="AJ4797">
        <v>0</v>
      </c>
      <c r="AK4797" t="s">
        <v>19837</v>
      </c>
      <c r="AL4797" t="s">
        <v>19837</v>
      </c>
      <c r="AM4797" t="s">
        <v>20019</v>
      </c>
    </row>
    <row r="4798" spans="1:39" x14ac:dyDescent="0.25">
      <c r="A4798" t="s">
        <v>10504</v>
      </c>
      <c r="B4798" t="s">
        <v>4841</v>
      </c>
      <c r="C4798" t="s">
        <v>4842</v>
      </c>
      <c r="D4798">
        <v>190</v>
      </c>
      <c r="E4798" t="s">
        <v>4845</v>
      </c>
      <c r="F4798">
        <v>6.72</v>
      </c>
      <c r="K4798" t="s">
        <v>6860</v>
      </c>
      <c r="L4798" t="s">
        <v>6861</v>
      </c>
      <c r="M4798" t="s">
        <v>15109</v>
      </c>
      <c r="N4798">
        <v>9</v>
      </c>
      <c r="O4798" t="s">
        <v>15477</v>
      </c>
      <c r="P4798" t="s">
        <v>18156</v>
      </c>
      <c r="Q4798">
        <v>4</v>
      </c>
      <c r="R4798">
        <v>1</v>
      </c>
      <c r="S4798">
        <v>3.97</v>
      </c>
      <c r="T4798">
        <v>4.03</v>
      </c>
      <c r="U4798">
        <v>328.42</v>
      </c>
      <c r="V4798">
        <v>63.63</v>
      </c>
      <c r="W4798">
        <v>3.51</v>
      </c>
      <c r="Y4798">
        <v>6.39</v>
      </c>
      <c r="Z4798">
        <v>2</v>
      </c>
      <c r="AA4798" t="s">
        <v>4250</v>
      </c>
      <c r="AB4798">
        <v>0</v>
      </c>
      <c r="AC4798">
        <v>3</v>
      </c>
      <c r="AD4798">
        <v>4.3333333333333339</v>
      </c>
      <c r="AF4798" t="s">
        <v>7949</v>
      </c>
      <c r="AI4798">
        <v>0</v>
      </c>
      <c r="AJ4798">
        <v>0</v>
      </c>
      <c r="AK4798" t="s">
        <v>19934</v>
      </c>
      <c r="AL4798" t="s">
        <v>19934</v>
      </c>
      <c r="AM4798" t="s">
        <v>20019</v>
      </c>
    </row>
    <row r="4799" spans="1:39" x14ac:dyDescent="0.25">
      <c r="A4799" t="s">
        <v>9631</v>
      </c>
      <c r="B4799" t="s">
        <v>4841</v>
      </c>
      <c r="C4799" t="s">
        <v>4842</v>
      </c>
      <c r="D4799">
        <v>190</v>
      </c>
      <c r="E4799" t="s">
        <v>4845</v>
      </c>
      <c r="F4799">
        <v>6.72</v>
      </c>
      <c r="K4799" t="s">
        <v>6860</v>
      </c>
      <c r="L4799" t="s">
        <v>6861</v>
      </c>
      <c r="M4799" t="s">
        <v>15087</v>
      </c>
      <c r="N4799">
        <v>9</v>
      </c>
      <c r="O4799" t="s">
        <v>15443</v>
      </c>
      <c r="P4799" t="s">
        <v>17283</v>
      </c>
      <c r="Q4799">
        <v>6</v>
      </c>
      <c r="R4799">
        <v>1</v>
      </c>
      <c r="S4799">
        <v>2.5299999999999998</v>
      </c>
      <c r="T4799">
        <v>2.56</v>
      </c>
      <c r="U4799">
        <v>385.85</v>
      </c>
      <c r="V4799">
        <v>78.959999999999994</v>
      </c>
      <c r="W4799">
        <v>3.13</v>
      </c>
      <c r="Y4799">
        <v>6.2</v>
      </c>
      <c r="Z4799">
        <v>2</v>
      </c>
      <c r="AA4799" t="s">
        <v>4250</v>
      </c>
      <c r="AB4799">
        <v>0</v>
      </c>
      <c r="AC4799">
        <v>1</v>
      </c>
      <c r="AD4799">
        <v>5.383690476190476</v>
      </c>
      <c r="AF4799" t="s">
        <v>7949</v>
      </c>
      <c r="AI4799">
        <v>0</v>
      </c>
      <c r="AJ4799">
        <v>0</v>
      </c>
      <c r="AK4799" t="s">
        <v>19871</v>
      </c>
      <c r="AL4799" t="s">
        <v>19871</v>
      </c>
      <c r="AM4799" t="s">
        <v>20019</v>
      </c>
    </row>
    <row r="4800" spans="1:39" x14ac:dyDescent="0.25">
      <c r="A4800" t="s">
        <v>11160</v>
      </c>
      <c r="B4800" t="s">
        <v>4841</v>
      </c>
      <c r="C4800" t="s">
        <v>4842</v>
      </c>
      <c r="D4800">
        <v>190</v>
      </c>
      <c r="E4800" t="s">
        <v>4845</v>
      </c>
      <c r="F4800">
        <v>6.72</v>
      </c>
      <c r="I4800" t="s">
        <v>14211</v>
      </c>
      <c r="K4800" t="s">
        <v>6860</v>
      </c>
      <c r="L4800" t="s">
        <v>6861</v>
      </c>
      <c r="M4800" t="s">
        <v>15100</v>
      </c>
      <c r="N4800">
        <v>8</v>
      </c>
      <c r="O4800" t="s">
        <v>15463</v>
      </c>
      <c r="P4800" t="s">
        <v>18812</v>
      </c>
      <c r="Q4800">
        <v>8</v>
      </c>
      <c r="R4800">
        <v>3</v>
      </c>
      <c r="S4800">
        <v>1.47</v>
      </c>
      <c r="T4800">
        <v>1.48</v>
      </c>
      <c r="U4800">
        <v>431.33</v>
      </c>
      <c r="V4800">
        <v>141.4</v>
      </c>
      <c r="W4800">
        <v>1.98</v>
      </c>
      <c r="X4800">
        <v>8.89</v>
      </c>
      <c r="Y4800">
        <v>1.55</v>
      </c>
      <c r="Z4800">
        <v>2</v>
      </c>
      <c r="AA4800" t="s">
        <v>4250</v>
      </c>
      <c r="AB4800">
        <v>0</v>
      </c>
      <c r="AC4800">
        <v>4</v>
      </c>
      <c r="AD4800">
        <v>3.6571666666666669</v>
      </c>
      <c r="AF4800" t="s">
        <v>7949</v>
      </c>
      <c r="AI4800">
        <v>0</v>
      </c>
      <c r="AJ4800">
        <v>0</v>
      </c>
      <c r="AM4800" t="s">
        <v>20019</v>
      </c>
    </row>
    <row r="4801" spans="1:39" x14ac:dyDescent="0.25">
      <c r="A4801" t="s">
        <v>11161</v>
      </c>
      <c r="B4801" t="s">
        <v>4841</v>
      </c>
      <c r="C4801" t="s">
        <v>4842</v>
      </c>
      <c r="D4801">
        <v>190</v>
      </c>
      <c r="E4801" t="s">
        <v>4845</v>
      </c>
      <c r="F4801">
        <v>6.72</v>
      </c>
      <c r="K4801" t="s">
        <v>6860</v>
      </c>
      <c r="M4801" t="s">
        <v>15159</v>
      </c>
      <c r="N4801">
        <v>8</v>
      </c>
      <c r="O4801" t="s">
        <v>15537</v>
      </c>
      <c r="P4801" t="s">
        <v>18813</v>
      </c>
      <c r="Q4801">
        <v>7</v>
      </c>
      <c r="R4801">
        <v>6</v>
      </c>
      <c r="S4801">
        <v>0.44</v>
      </c>
      <c r="T4801">
        <v>1.31</v>
      </c>
      <c r="U4801">
        <v>596.77</v>
      </c>
      <c r="V4801">
        <v>175.54</v>
      </c>
      <c r="W4801">
        <v>1.44</v>
      </c>
      <c r="X4801">
        <v>13.89</v>
      </c>
      <c r="Y4801">
        <v>8.2100000000000009</v>
      </c>
      <c r="Z4801">
        <v>2</v>
      </c>
      <c r="AA4801" t="s">
        <v>4250</v>
      </c>
      <c r="AB4801">
        <v>2</v>
      </c>
      <c r="AC4801">
        <v>16</v>
      </c>
      <c r="AD4801">
        <v>2.895</v>
      </c>
      <c r="AF4801" t="s">
        <v>7949</v>
      </c>
      <c r="AI4801">
        <v>0</v>
      </c>
      <c r="AJ4801">
        <v>0</v>
      </c>
      <c r="AK4801" t="s">
        <v>19959</v>
      </c>
      <c r="AL4801" t="s">
        <v>19959</v>
      </c>
      <c r="AM4801" t="s">
        <v>20019</v>
      </c>
    </row>
    <row r="4802" spans="1:39" x14ac:dyDescent="0.25">
      <c r="A4802" t="s">
        <v>11162</v>
      </c>
      <c r="B4802" t="s">
        <v>4841</v>
      </c>
      <c r="C4802" t="s">
        <v>4842</v>
      </c>
      <c r="D4802">
        <v>190</v>
      </c>
      <c r="E4802" t="s">
        <v>4845</v>
      </c>
      <c r="F4802">
        <v>6.72</v>
      </c>
      <c r="K4802" t="s">
        <v>6860</v>
      </c>
      <c r="M4802" t="s">
        <v>6865</v>
      </c>
      <c r="N4802">
        <v>8</v>
      </c>
      <c r="O4802" t="s">
        <v>15438</v>
      </c>
      <c r="P4802" t="s">
        <v>18814</v>
      </c>
      <c r="Q4802">
        <v>11</v>
      </c>
      <c r="R4802">
        <v>9</v>
      </c>
      <c r="S4802">
        <v>-0.87</v>
      </c>
      <c r="T4802">
        <v>3.07</v>
      </c>
      <c r="U4802">
        <v>722.8</v>
      </c>
      <c r="V4802">
        <v>283.51</v>
      </c>
      <c r="W4802">
        <v>-0.25</v>
      </c>
      <c r="X4802">
        <v>2.89</v>
      </c>
      <c r="Y4802">
        <v>6.74</v>
      </c>
      <c r="Z4802">
        <v>3</v>
      </c>
      <c r="AA4802" t="s">
        <v>4250</v>
      </c>
      <c r="AB4802">
        <v>3</v>
      </c>
      <c r="AC4802">
        <v>19</v>
      </c>
      <c r="AD4802">
        <v>2.9649999999999999</v>
      </c>
      <c r="AF4802" t="s">
        <v>7951</v>
      </c>
      <c r="AI4802">
        <v>0</v>
      </c>
      <c r="AJ4802">
        <v>0</v>
      </c>
      <c r="AK4802" t="s">
        <v>19923</v>
      </c>
      <c r="AL4802" t="s">
        <v>19923</v>
      </c>
      <c r="AM4802" t="s">
        <v>20019</v>
      </c>
    </row>
    <row r="4803" spans="1:39" x14ac:dyDescent="0.25">
      <c r="A4803" t="s">
        <v>10212</v>
      </c>
      <c r="B4803" t="s">
        <v>4841</v>
      </c>
      <c r="C4803" t="s">
        <v>4842</v>
      </c>
      <c r="D4803">
        <v>190</v>
      </c>
      <c r="E4803" t="s">
        <v>4845</v>
      </c>
      <c r="F4803">
        <v>6.72</v>
      </c>
      <c r="K4803" t="s">
        <v>6860</v>
      </c>
      <c r="L4803" t="s">
        <v>6861</v>
      </c>
      <c r="M4803" t="s">
        <v>15001</v>
      </c>
      <c r="N4803">
        <v>9</v>
      </c>
      <c r="O4803" t="s">
        <v>15331</v>
      </c>
      <c r="P4803" t="s">
        <v>17864</v>
      </c>
      <c r="Q4803">
        <v>6</v>
      </c>
      <c r="R4803">
        <v>5</v>
      </c>
      <c r="S4803">
        <v>-0.99</v>
      </c>
      <c r="T4803">
        <v>1.61</v>
      </c>
      <c r="U4803">
        <v>613.75</v>
      </c>
      <c r="V4803">
        <v>136.79</v>
      </c>
      <c r="W4803">
        <v>2.2000000000000002</v>
      </c>
      <c r="X4803">
        <v>13.86</v>
      </c>
      <c r="Y4803">
        <v>9.81</v>
      </c>
      <c r="Z4803">
        <v>2</v>
      </c>
      <c r="AA4803" t="s">
        <v>4250</v>
      </c>
      <c r="AB4803">
        <v>1</v>
      </c>
      <c r="AC4803">
        <v>13</v>
      </c>
      <c r="AD4803">
        <v>2.0950000000000002</v>
      </c>
      <c r="AF4803" t="s">
        <v>7952</v>
      </c>
      <c r="AI4803">
        <v>0</v>
      </c>
      <c r="AJ4803">
        <v>0</v>
      </c>
      <c r="AK4803" t="s">
        <v>19858</v>
      </c>
      <c r="AL4803" t="s">
        <v>19858</v>
      </c>
      <c r="AM4803" t="s">
        <v>20019</v>
      </c>
    </row>
    <row r="4804" spans="1:39" x14ac:dyDescent="0.25">
      <c r="A4804" t="s">
        <v>11163</v>
      </c>
      <c r="B4804" t="s">
        <v>4841</v>
      </c>
      <c r="C4804" t="s">
        <v>4842</v>
      </c>
      <c r="D4804">
        <v>190</v>
      </c>
      <c r="E4804" t="s">
        <v>4845</v>
      </c>
      <c r="F4804">
        <v>6.72</v>
      </c>
      <c r="I4804" t="s">
        <v>14212</v>
      </c>
      <c r="K4804" t="s">
        <v>6860</v>
      </c>
      <c r="L4804" t="s">
        <v>6861</v>
      </c>
      <c r="M4804" t="s">
        <v>15093</v>
      </c>
      <c r="N4804">
        <v>9</v>
      </c>
      <c r="O4804" t="s">
        <v>15453</v>
      </c>
      <c r="P4804" t="s">
        <v>18815</v>
      </c>
      <c r="Q4804">
        <v>7</v>
      </c>
      <c r="R4804">
        <v>2</v>
      </c>
      <c r="S4804">
        <v>4.17</v>
      </c>
      <c r="T4804">
        <v>4.1900000000000004</v>
      </c>
      <c r="U4804">
        <v>397.5</v>
      </c>
      <c r="V4804">
        <v>102.49</v>
      </c>
      <c r="W4804">
        <v>3.35</v>
      </c>
      <c r="X4804">
        <v>9.8699999999999992</v>
      </c>
      <c r="Y4804">
        <v>6.03</v>
      </c>
      <c r="Z4804">
        <v>2</v>
      </c>
      <c r="AA4804" t="s">
        <v>4250</v>
      </c>
      <c r="AB4804">
        <v>0</v>
      </c>
      <c r="AC4804">
        <v>7</v>
      </c>
      <c r="AD4804">
        <v>3.2208095238095238</v>
      </c>
      <c r="AF4804" t="s">
        <v>7949</v>
      </c>
      <c r="AI4804">
        <v>0</v>
      </c>
      <c r="AJ4804">
        <v>0</v>
      </c>
      <c r="AM4804" t="s">
        <v>20019</v>
      </c>
    </row>
    <row r="4805" spans="1:39" x14ac:dyDescent="0.25">
      <c r="A4805" t="s">
        <v>11163</v>
      </c>
      <c r="B4805" t="s">
        <v>4841</v>
      </c>
      <c r="C4805" t="s">
        <v>4842</v>
      </c>
      <c r="D4805">
        <v>190</v>
      </c>
      <c r="E4805" t="s">
        <v>4845</v>
      </c>
      <c r="F4805">
        <v>6.72</v>
      </c>
      <c r="I4805" t="s">
        <v>14213</v>
      </c>
      <c r="K4805" t="s">
        <v>6860</v>
      </c>
      <c r="L4805" t="s">
        <v>6861</v>
      </c>
      <c r="M4805" t="s">
        <v>15094</v>
      </c>
      <c r="N4805">
        <v>9</v>
      </c>
      <c r="O4805" t="s">
        <v>15454</v>
      </c>
      <c r="P4805" t="s">
        <v>18815</v>
      </c>
      <c r="Q4805">
        <v>7</v>
      </c>
      <c r="R4805">
        <v>2</v>
      </c>
      <c r="S4805">
        <v>4.17</v>
      </c>
      <c r="T4805">
        <v>4.1900000000000004</v>
      </c>
      <c r="U4805">
        <v>397.5</v>
      </c>
      <c r="V4805">
        <v>102.49</v>
      </c>
      <c r="W4805">
        <v>3.35</v>
      </c>
      <c r="X4805">
        <v>9.8699999999999992</v>
      </c>
      <c r="Y4805">
        <v>6.03</v>
      </c>
      <c r="Z4805">
        <v>2</v>
      </c>
      <c r="AA4805" t="s">
        <v>4250</v>
      </c>
      <c r="AB4805">
        <v>0</v>
      </c>
      <c r="AC4805">
        <v>7</v>
      </c>
      <c r="AD4805">
        <v>3.2208095238095238</v>
      </c>
      <c r="AF4805" t="s">
        <v>7949</v>
      </c>
      <c r="AI4805">
        <v>0</v>
      </c>
      <c r="AJ4805">
        <v>0</v>
      </c>
      <c r="AM4805" t="s">
        <v>20019</v>
      </c>
    </row>
    <row r="4806" spans="1:39" x14ac:dyDescent="0.25">
      <c r="A4806" t="s">
        <v>11164</v>
      </c>
      <c r="B4806" t="s">
        <v>4841</v>
      </c>
      <c r="C4806" t="s">
        <v>4842</v>
      </c>
      <c r="D4806">
        <v>190</v>
      </c>
      <c r="E4806" t="s">
        <v>4845</v>
      </c>
      <c r="F4806">
        <v>6.72</v>
      </c>
      <c r="K4806" t="s">
        <v>6860</v>
      </c>
      <c r="L4806" t="s">
        <v>6861</v>
      </c>
      <c r="M4806" t="s">
        <v>15179</v>
      </c>
      <c r="N4806">
        <v>9</v>
      </c>
      <c r="O4806" t="s">
        <v>15562</v>
      </c>
      <c r="P4806" t="s">
        <v>18816</v>
      </c>
      <c r="Q4806">
        <v>6</v>
      </c>
      <c r="R4806">
        <v>2</v>
      </c>
      <c r="S4806">
        <v>6.81</v>
      </c>
      <c r="T4806">
        <v>6.96</v>
      </c>
      <c r="U4806">
        <v>530.6</v>
      </c>
      <c r="V4806">
        <v>96.55</v>
      </c>
      <c r="W4806">
        <v>5.93</v>
      </c>
      <c r="X4806">
        <v>11.44</v>
      </c>
      <c r="Y4806">
        <v>6.8</v>
      </c>
      <c r="Z4806">
        <v>4</v>
      </c>
      <c r="AA4806" t="s">
        <v>4250</v>
      </c>
      <c r="AB4806">
        <v>2</v>
      </c>
      <c r="AC4806">
        <v>5</v>
      </c>
      <c r="AD4806">
        <v>2.2816666666666672</v>
      </c>
      <c r="AF4806" t="s">
        <v>7949</v>
      </c>
      <c r="AI4806">
        <v>0</v>
      </c>
      <c r="AJ4806">
        <v>0</v>
      </c>
      <c r="AK4806" t="s">
        <v>19972</v>
      </c>
      <c r="AL4806" t="s">
        <v>19972</v>
      </c>
      <c r="AM4806" t="s">
        <v>20019</v>
      </c>
    </row>
    <row r="4807" spans="1:39" x14ac:dyDescent="0.25">
      <c r="A4807" t="s">
        <v>5578</v>
      </c>
      <c r="B4807" t="s">
        <v>4841</v>
      </c>
      <c r="C4807" t="s">
        <v>4842</v>
      </c>
      <c r="D4807">
        <v>190</v>
      </c>
      <c r="E4807" t="s">
        <v>4845</v>
      </c>
      <c r="F4807">
        <v>6.72</v>
      </c>
      <c r="K4807" t="s">
        <v>6860</v>
      </c>
      <c r="L4807" t="s">
        <v>6861</v>
      </c>
      <c r="M4807" t="s">
        <v>15108</v>
      </c>
      <c r="N4807">
        <v>9</v>
      </c>
      <c r="O4807" t="s">
        <v>15476</v>
      </c>
      <c r="P4807" t="s">
        <v>7304</v>
      </c>
      <c r="Q4807">
        <v>7</v>
      </c>
      <c r="R4807">
        <v>2</v>
      </c>
      <c r="S4807">
        <v>4.3499999999999996</v>
      </c>
      <c r="T4807">
        <v>4.38</v>
      </c>
      <c r="U4807">
        <v>452.94</v>
      </c>
      <c r="V4807">
        <v>94.44</v>
      </c>
      <c r="W4807">
        <v>2.62</v>
      </c>
      <c r="Y4807">
        <v>6.34</v>
      </c>
      <c r="Z4807">
        <v>2</v>
      </c>
      <c r="AA4807" t="s">
        <v>4250</v>
      </c>
      <c r="AB4807">
        <v>0</v>
      </c>
      <c r="AC4807">
        <v>5</v>
      </c>
      <c r="AD4807">
        <v>2.9981428571428581</v>
      </c>
      <c r="AF4807" t="s">
        <v>7949</v>
      </c>
      <c r="AI4807">
        <v>0</v>
      </c>
      <c r="AJ4807">
        <v>0</v>
      </c>
      <c r="AK4807" t="s">
        <v>7970</v>
      </c>
      <c r="AL4807" t="s">
        <v>7970</v>
      </c>
      <c r="AM4807" t="s">
        <v>20019</v>
      </c>
    </row>
    <row r="4808" spans="1:39" x14ac:dyDescent="0.25">
      <c r="A4808" t="s">
        <v>11165</v>
      </c>
      <c r="B4808" t="s">
        <v>4841</v>
      </c>
      <c r="C4808" t="s">
        <v>4842</v>
      </c>
      <c r="D4808">
        <v>190.5</v>
      </c>
      <c r="E4808" t="s">
        <v>4845</v>
      </c>
      <c r="F4808">
        <v>6.72</v>
      </c>
      <c r="I4808" t="s">
        <v>14214</v>
      </c>
      <c r="K4808" t="s">
        <v>6860</v>
      </c>
      <c r="L4808" t="s">
        <v>6861</v>
      </c>
      <c r="M4808" t="s">
        <v>14987</v>
      </c>
      <c r="N4808">
        <v>9</v>
      </c>
      <c r="O4808" t="s">
        <v>15311</v>
      </c>
      <c r="P4808" t="s">
        <v>18817</v>
      </c>
      <c r="Q4808">
        <v>5</v>
      </c>
      <c r="R4808">
        <v>2</v>
      </c>
      <c r="S4808">
        <v>1.58</v>
      </c>
      <c r="T4808">
        <v>1.58</v>
      </c>
      <c r="U4808">
        <v>395.41</v>
      </c>
      <c r="V4808">
        <v>76.709999999999994</v>
      </c>
      <c r="W4808">
        <v>3.64</v>
      </c>
      <c r="X4808">
        <v>11.49</v>
      </c>
      <c r="Y4808">
        <v>4.18</v>
      </c>
      <c r="Z4808">
        <v>2</v>
      </c>
      <c r="AA4808" t="s">
        <v>4250</v>
      </c>
      <c r="AB4808">
        <v>0</v>
      </c>
      <c r="AC4808">
        <v>4</v>
      </c>
      <c r="AD4808">
        <v>5.2470714285714282</v>
      </c>
      <c r="AF4808" t="s">
        <v>7949</v>
      </c>
      <c r="AI4808">
        <v>0</v>
      </c>
      <c r="AJ4808">
        <v>0</v>
      </c>
      <c r="AM4808" t="s">
        <v>20019</v>
      </c>
    </row>
    <row r="4809" spans="1:39" x14ac:dyDescent="0.25">
      <c r="A4809" t="s">
        <v>5262</v>
      </c>
      <c r="B4809" t="s">
        <v>4841</v>
      </c>
      <c r="C4809" t="s">
        <v>4842</v>
      </c>
      <c r="D4809">
        <v>191</v>
      </c>
      <c r="E4809" t="s">
        <v>4845</v>
      </c>
      <c r="F4809">
        <v>6.72</v>
      </c>
      <c r="K4809" t="s">
        <v>6860</v>
      </c>
      <c r="L4809" t="s">
        <v>6861</v>
      </c>
      <c r="M4809" t="s">
        <v>14934</v>
      </c>
      <c r="N4809">
        <v>9</v>
      </c>
      <c r="O4809" t="s">
        <v>15485</v>
      </c>
      <c r="P4809" t="s">
        <v>6988</v>
      </c>
      <c r="Q4809">
        <v>4</v>
      </c>
      <c r="R4809">
        <v>3</v>
      </c>
      <c r="S4809">
        <v>7.11</v>
      </c>
      <c r="T4809">
        <v>7.13</v>
      </c>
      <c r="U4809">
        <v>590.74</v>
      </c>
      <c r="V4809">
        <v>97.11</v>
      </c>
      <c r="W4809">
        <v>6.81</v>
      </c>
      <c r="Y4809">
        <v>6.21</v>
      </c>
      <c r="Z4809">
        <v>4</v>
      </c>
      <c r="AA4809" t="s">
        <v>4250</v>
      </c>
      <c r="AB4809">
        <v>2</v>
      </c>
      <c r="AC4809">
        <v>9</v>
      </c>
      <c r="AD4809">
        <v>1.9296666666666671</v>
      </c>
      <c r="AF4809" t="s">
        <v>7949</v>
      </c>
      <c r="AI4809">
        <v>0</v>
      </c>
      <c r="AJ4809">
        <v>0</v>
      </c>
      <c r="AK4809" t="s">
        <v>7955</v>
      </c>
      <c r="AL4809" t="s">
        <v>7955</v>
      </c>
      <c r="AM4809" t="s">
        <v>20019</v>
      </c>
    </row>
    <row r="4810" spans="1:39" x14ac:dyDescent="0.25">
      <c r="A4810" t="s">
        <v>11166</v>
      </c>
      <c r="B4810" t="s">
        <v>4841</v>
      </c>
      <c r="C4810" t="s">
        <v>4842</v>
      </c>
      <c r="D4810">
        <v>191</v>
      </c>
      <c r="E4810" t="s">
        <v>4845</v>
      </c>
      <c r="F4810">
        <v>6.72</v>
      </c>
      <c r="K4810" t="s">
        <v>6860</v>
      </c>
      <c r="L4810" t="s">
        <v>6861</v>
      </c>
      <c r="M4810" t="s">
        <v>6891</v>
      </c>
      <c r="N4810">
        <v>9</v>
      </c>
      <c r="O4810" t="s">
        <v>15367</v>
      </c>
      <c r="P4810" t="s">
        <v>18818</v>
      </c>
      <c r="Q4810">
        <v>4</v>
      </c>
      <c r="R4810">
        <v>3</v>
      </c>
      <c r="S4810">
        <v>6.08</v>
      </c>
      <c r="T4810">
        <v>7.71</v>
      </c>
      <c r="U4810">
        <v>619.79999999999995</v>
      </c>
      <c r="V4810">
        <v>81.67</v>
      </c>
      <c r="W4810">
        <v>6.24</v>
      </c>
      <c r="X4810">
        <v>13.92</v>
      </c>
      <c r="Y4810">
        <v>8.89</v>
      </c>
      <c r="Z4810">
        <v>3</v>
      </c>
      <c r="AA4810" t="s">
        <v>4250</v>
      </c>
      <c r="AB4810">
        <v>2</v>
      </c>
      <c r="AC4810">
        <v>14</v>
      </c>
      <c r="AD4810">
        <v>1.721666666666666</v>
      </c>
      <c r="AF4810" t="s">
        <v>7952</v>
      </c>
      <c r="AI4810">
        <v>0</v>
      </c>
      <c r="AJ4810">
        <v>0</v>
      </c>
      <c r="AK4810" t="s">
        <v>19890</v>
      </c>
      <c r="AL4810" t="s">
        <v>19890</v>
      </c>
      <c r="AM4810" t="s">
        <v>20019</v>
      </c>
    </row>
    <row r="4811" spans="1:39" x14ac:dyDescent="0.25">
      <c r="A4811" t="s">
        <v>5660</v>
      </c>
      <c r="B4811" t="s">
        <v>4841</v>
      </c>
      <c r="C4811" t="s">
        <v>4842</v>
      </c>
      <c r="D4811">
        <v>191</v>
      </c>
      <c r="E4811" t="s">
        <v>4845</v>
      </c>
      <c r="F4811">
        <v>6.72</v>
      </c>
      <c r="K4811" t="s">
        <v>6860</v>
      </c>
      <c r="L4811" t="s">
        <v>6861</v>
      </c>
      <c r="M4811" t="s">
        <v>15081</v>
      </c>
      <c r="N4811">
        <v>9</v>
      </c>
      <c r="O4811" t="s">
        <v>15436</v>
      </c>
      <c r="P4811" t="s">
        <v>7386</v>
      </c>
      <c r="Q4811">
        <v>5</v>
      </c>
      <c r="R4811">
        <v>2</v>
      </c>
      <c r="S4811">
        <v>2.4</v>
      </c>
      <c r="T4811">
        <v>2.4500000000000002</v>
      </c>
      <c r="U4811">
        <v>445.52</v>
      </c>
      <c r="V4811">
        <v>83.22</v>
      </c>
      <c r="W4811">
        <v>3.75</v>
      </c>
      <c r="Y4811">
        <v>6.8</v>
      </c>
      <c r="Z4811">
        <v>3</v>
      </c>
      <c r="AA4811" t="s">
        <v>4250</v>
      </c>
      <c r="AB4811">
        <v>0</v>
      </c>
      <c r="AC4811">
        <v>3</v>
      </c>
      <c r="AD4811">
        <v>4.6891428571428566</v>
      </c>
      <c r="AF4811" t="s">
        <v>7949</v>
      </c>
      <c r="AI4811">
        <v>0</v>
      </c>
      <c r="AJ4811">
        <v>0</v>
      </c>
      <c r="AK4811" t="s">
        <v>7967</v>
      </c>
      <c r="AL4811" t="s">
        <v>7967</v>
      </c>
      <c r="AM4811" t="s">
        <v>20019</v>
      </c>
    </row>
    <row r="4812" spans="1:39" x14ac:dyDescent="0.25">
      <c r="A4812" t="s">
        <v>9722</v>
      </c>
      <c r="B4812" t="s">
        <v>4841</v>
      </c>
      <c r="C4812" t="s">
        <v>4842</v>
      </c>
      <c r="D4812">
        <v>192</v>
      </c>
      <c r="E4812" t="s">
        <v>4845</v>
      </c>
      <c r="F4812">
        <v>6.72</v>
      </c>
      <c r="I4812" t="s">
        <v>14215</v>
      </c>
      <c r="K4812" t="s">
        <v>6860</v>
      </c>
      <c r="L4812" t="s">
        <v>6861</v>
      </c>
      <c r="M4812" t="s">
        <v>14972</v>
      </c>
      <c r="N4812">
        <v>8</v>
      </c>
      <c r="O4812" t="s">
        <v>15293</v>
      </c>
      <c r="P4812" t="s">
        <v>17374</v>
      </c>
      <c r="Q4812">
        <v>7</v>
      </c>
      <c r="R4812">
        <v>2</v>
      </c>
      <c r="U4812">
        <v>463.37</v>
      </c>
      <c r="V4812">
        <v>102.67</v>
      </c>
      <c r="W4812">
        <v>4.29</v>
      </c>
      <c r="Y4812">
        <v>3.66</v>
      </c>
      <c r="Z4812">
        <v>3</v>
      </c>
      <c r="AA4812" t="s">
        <v>4250</v>
      </c>
      <c r="AB4812">
        <v>0</v>
      </c>
      <c r="AC4812">
        <v>4</v>
      </c>
      <c r="AF4812" t="s">
        <v>7949</v>
      </c>
      <c r="AI4812">
        <v>0</v>
      </c>
      <c r="AJ4812">
        <v>0</v>
      </c>
      <c r="AM4812" t="s">
        <v>20019</v>
      </c>
    </row>
    <row r="4813" spans="1:39" x14ac:dyDescent="0.25">
      <c r="A4813" t="s">
        <v>11167</v>
      </c>
      <c r="B4813" t="s">
        <v>4841</v>
      </c>
      <c r="C4813" t="s">
        <v>4842</v>
      </c>
      <c r="D4813">
        <v>192</v>
      </c>
      <c r="E4813" t="s">
        <v>4845</v>
      </c>
      <c r="F4813">
        <v>6.72</v>
      </c>
      <c r="K4813" t="s">
        <v>6860</v>
      </c>
      <c r="L4813" t="s">
        <v>6861</v>
      </c>
      <c r="M4813" t="s">
        <v>6887</v>
      </c>
      <c r="N4813">
        <v>9</v>
      </c>
      <c r="O4813" t="s">
        <v>15472</v>
      </c>
      <c r="P4813" t="s">
        <v>18819</v>
      </c>
      <c r="Q4813">
        <v>8</v>
      </c>
      <c r="R4813">
        <v>4</v>
      </c>
      <c r="S4813">
        <v>2.37</v>
      </c>
      <c r="T4813">
        <v>4.34</v>
      </c>
      <c r="U4813">
        <v>617.66999999999996</v>
      </c>
      <c r="V4813">
        <v>162.43</v>
      </c>
      <c r="W4813">
        <v>3.38</v>
      </c>
      <c r="X4813">
        <v>4.26</v>
      </c>
      <c r="Y4813">
        <v>0.6</v>
      </c>
      <c r="Z4813">
        <v>5</v>
      </c>
      <c r="AA4813" t="s">
        <v>4250</v>
      </c>
      <c r="AB4813">
        <v>1</v>
      </c>
      <c r="AC4813">
        <v>10</v>
      </c>
      <c r="AD4813">
        <v>2.145</v>
      </c>
      <c r="AF4813" t="s">
        <v>7951</v>
      </c>
      <c r="AI4813">
        <v>0</v>
      </c>
      <c r="AJ4813">
        <v>0</v>
      </c>
      <c r="AK4813" t="s">
        <v>19940</v>
      </c>
      <c r="AL4813" t="s">
        <v>19940</v>
      </c>
      <c r="AM4813" t="s">
        <v>20019</v>
      </c>
    </row>
    <row r="4814" spans="1:39" x14ac:dyDescent="0.25">
      <c r="A4814" t="s">
        <v>11168</v>
      </c>
      <c r="B4814" t="s">
        <v>4841</v>
      </c>
      <c r="C4814" t="s">
        <v>4842</v>
      </c>
      <c r="D4814">
        <v>192</v>
      </c>
      <c r="E4814" t="s">
        <v>4845</v>
      </c>
      <c r="F4814">
        <v>6.72</v>
      </c>
      <c r="I4814" t="s">
        <v>14216</v>
      </c>
      <c r="K4814" t="s">
        <v>6860</v>
      </c>
      <c r="M4814" t="s">
        <v>15002</v>
      </c>
      <c r="N4814">
        <v>8</v>
      </c>
      <c r="O4814" t="s">
        <v>15332</v>
      </c>
      <c r="P4814" t="s">
        <v>18820</v>
      </c>
      <c r="Q4814">
        <v>5</v>
      </c>
      <c r="R4814">
        <v>1</v>
      </c>
      <c r="S4814">
        <v>4.1100000000000003</v>
      </c>
      <c r="T4814">
        <v>4.12</v>
      </c>
      <c r="U4814">
        <v>487.64</v>
      </c>
      <c r="V4814">
        <v>77.150000000000006</v>
      </c>
      <c r="W4814">
        <v>4.72</v>
      </c>
      <c r="Y4814">
        <v>5.42</v>
      </c>
      <c r="Z4814">
        <v>2</v>
      </c>
      <c r="AA4814" t="s">
        <v>4250</v>
      </c>
      <c r="AB4814">
        <v>0</v>
      </c>
      <c r="AC4814">
        <v>7</v>
      </c>
      <c r="AD4814">
        <v>3.361619047619048</v>
      </c>
      <c r="AF4814" t="s">
        <v>7949</v>
      </c>
      <c r="AI4814">
        <v>0</v>
      </c>
      <c r="AJ4814">
        <v>0</v>
      </c>
      <c r="AM4814" t="s">
        <v>20019</v>
      </c>
    </row>
    <row r="4815" spans="1:39" x14ac:dyDescent="0.25">
      <c r="A4815" t="s">
        <v>11169</v>
      </c>
      <c r="B4815" t="s">
        <v>4841</v>
      </c>
      <c r="C4815" t="s">
        <v>4842</v>
      </c>
      <c r="D4815">
        <v>193</v>
      </c>
      <c r="E4815" t="s">
        <v>4845</v>
      </c>
      <c r="F4815">
        <v>6.71</v>
      </c>
      <c r="K4815" t="s">
        <v>6860</v>
      </c>
      <c r="M4815" t="s">
        <v>6865</v>
      </c>
      <c r="N4815">
        <v>8</v>
      </c>
      <c r="O4815" t="s">
        <v>15428</v>
      </c>
      <c r="P4815" t="s">
        <v>18821</v>
      </c>
      <c r="Q4815">
        <v>7</v>
      </c>
      <c r="R4815">
        <v>3</v>
      </c>
      <c r="S4815">
        <v>1.45</v>
      </c>
      <c r="T4815">
        <v>2.1800000000000002</v>
      </c>
      <c r="U4815">
        <v>557.64</v>
      </c>
      <c r="V4815">
        <v>139.03</v>
      </c>
      <c r="W4815">
        <v>2.8</v>
      </c>
      <c r="X4815">
        <v>12.27</v>
      </c>
      <c r="Y4815">
        <v>7.3</v>
      </c>
      <c r="Z4815">
        <v>3</v>
      </c>
      <c r="AA4815" t="s">
        <v>4250</v>
      </c>
      <c r="AB4815">
        <v>1</v>
      </c>
      <c r="AC4815">
        <v>11</v>
      </c>
      <c r="AD4815">
        <v>3.166666666666667</v>
      </c>
      <c r="AF4815" t="s">
        <v>7949</v>
      </c>
      <c r="AI4815">
        <v>0</v>
      </c>
      <c r="AJ4815">
        <v>0</v>
      </c>
      <c r="AK4815" t="s">
        <v>19905</v>
      </c>
      <c r="AL4815" t="s">
        <v>19905</v>
      </c>
      <c r="AM4815" t="s">
        <v>20019</v>
      </c>
    </row>
    <row r="4816" spans="1:39" x14ac:dyDescent="0.25">
      <c r="A4816" t="s">
        <v>11170</v>
      </c>
      <c r="B4816" t="s">
        <v>4841</v>
      </c>
      <c r="C4816" t="s">
        <v>4842</v>
      </c>
      <c r="D4816">
        <v>193</v>
      </c>
      <c r="E4816" t="s">
        <v>4845</v>
      </c>
      <c r="F4816">
        <v>6.71</v>
      </c>
      <c r="I4816" t="s">
        <v>14217</v>
      </c>
      <c r="K4816" t="s">
        <v>6860</v>
      </c>
      <c r="M4816" t="s">
        <v>14989</v>
      </c>
      <c r="N4816">
        <v>8</v>
      </c>
      <c r="O4816" t="s">
        <v>15313</v>
      </c>
      <c r="P4816" t="s">
        <v>18822</v>
      </c>
      <c r="Q4816">
        <v>9</v>
      </c>
      <c r="R4816">
        <v>2</v>
      </c>
      <c r="S4816">
        <v>3.84</v>
      </c>
      <c r="T4816">
        <v>3.84</v>
      </c>
      <c r="U4816">
        <v>458.49</v>
      </c>
      <c r="V4816">
        <v>115.38</v>
      </c>
      <c r="W4816">
        <v>2.89</v>
      </c>
      <c r="X4816">
        <v>9.98</v>
      </c>
      <c r="Y4816">
        <v>3.73</v>
      </c>
      <c r="Z4816">
        <v>2</v>
      </c>
      <c r="AA4816" t="s">
        <v>4250</v>
      </c>
      <c r="AB4816">
        <v>0</v>
      </c>
      <c r="AC4816">
        <v>3</v>
      </c>
      <c r="AD4816">
        <v>2.6105</v>
      </c>
      <c r="AF4816" t="s">
        <v>7949</v>
      </c>
      <c r="AI4816">
        <v>0</v>
      </c>
      <c r="AJ4816">
        <v>0</v>
      </c>
      <c r="AM4816" t="s">
        <v>20019</v>
      </c>
    </row>
    <row r="4817" spans="1:39" x14ac:dyDescent="0.25">
      <c r="A4817" t="s">
        <v>11171</v>
      </c>
      <c r="B4817" t="s">
        <v>4841</v>
      </c>
      <c r="C4817" t="s">
        <v>4842</v>
      </c>
      <c r="D4817">
        <v>194.5</v>
      </c>
      <c r="E4817" t="s">
        <v>4845</v>
      </c>
      <c r="F4817">
        <v>6.71</v>
      </c>
      <c r="I4817" t="s">
        <v>14218</v>
      </c>
      <c r="K4817" t="s">
        <v>6860</v>
      </c>
      <c r="L4817" t="s">
        <v>6861</v>
      </c>
      <c r="M4817" t="s">
        <v>14987</v>
      </c>
      <c r="N4817">
        <v>9</v>
      </c>
      <c r="O4817" t="s">
        <v>15311</v>
      </c>
      <c r="P4817" t="s">
        <v>18823</v>
      </c>
      <c r="Q4817">
        <v>6</v>
      </c>
      <c r="R4817">
        <v>2</v>
      </c>
      <c r="S4817">
        <v>2.41</v>
      </c>
      <c r="T4817">
        <v>2.41</v>
      </c>
      <c r="U4817">
        <v>432.37</v>
      </c>
      <c r="V4817">
        <v>89.6</v>
      </c>
      <c r="W4817">
        <v>3.67</v>
      </c>
      <c r="X4817">
        <v>9.82</v>
      </c>
      <c r="Y4817">
        <v>4.17</v>
      </c>
      <c r="Z4817">
        <v>2</v>
      </c>
      <c r="AA4817" t="s">
        <v>4250</v>
      </c>
      <c r="AB4817">
        <v>0</v>
      </c>
      <c r="AC4817">
        <v>5</v>
      </c>
      <c r="AD4817">
        <v>4.7780714285714287</v>
      </c>
      <c r="AF4817" t="s">
        <v>7949</v>
      </c>
      <c r="AI4817">
        <v>0</v>
      </c>
      <c r="AJ4817">
        <v>0</v>
      </c>
      <c r="AM4817" t="s">
        <v>20019</v>
      </c>
    </row>
    <row r="4818" spans="1:39" x14ac:dyDescent="0.25">
      <c r="A4818" t="s">
        <v>11172</v>
      </c>
      <c r="B4818" t="s">
        <v>4841</v>
      </c>
      <c r="C4818" t="s">
        <v>4842</v>
      </c>
      <c r="D4818">
        <v>194.7</v>
      </c>
      <c r="E4818" t="s">
        <v>4845</v>
      </c>
      <c r="F4818">
        <v>6.71</v>
      </c>
      <c r="I4818" t="s">
        <v>14219</v>
      </c>
      <c r="K4818" t="s">
        <v>6860</v>
      </c>
      <c r="L4818" t="s">
        <v>6861</v>
      </c>
      <c r="M4818" t="s">
        <v>15021</v>
      </c>
      <c r="N4818">
        <v>9</v>
      </c>
      <c r="O4818" t="s">
        <v>15359</v>
      </c>
      <c r="P4818" t="s">
        <v>18824</v>
      </c>
      <c r="Q4818">
        <v>5</v>
      </c>
      <c r="R4818">
        <v>1</v>
      </c>
      <c r="S4818">
        <v>3.19</v>
      </c>
      <c r="T4818">
        <v>5.03</v>
      </c>
      <c r="U4818">
        <v>420.52</v>
      </c>
      <c r="V4818">
        <v>74.64</v>
      </c>
      <c r="W4818">
        <v>4.3</v>
      </c>
      <c r="Y4818">
        <v>9.74</v>
      </c>
      <c r="Z4818">
        <v>3</v>
      </c>
      <c r="AA4818" t="s">
        <v>4250</v>
      </c>
      <c r="AB4818">
        <v>0</v>
      </c>
      <c r="AC4818">
        <v>1</v>
      </c>
      <c r="AD4818">
        <v>2.9360476190476188</v>
      </c>
      <c r="AF4818" t="s">
        <v>7952</v>
      </c>
      <c r="AI4818">
        <v>0</v>
      </c>
      <c r="AJ4818">
        <v>0</v>
      </c>
      <c r="AM4818" t="s">
        <v>20019</v>
      </c>
    </row>
    <row r="4819" spans="1:39" x14ac:dyDescent="0.25">
      <c r="A4819" t="s">
        <v>11173</v>
      </c>
      <c r="B4819" t="s">
        <v>4841</v>
      </c>
      <c r="C4819" t="s">
        <v>4842</v>
      </c>
      <c r="D4819">
        <v>194.7</v>
      </c>
      <c r="E4819" t="s">
        <v>4845</v>
      </c>
      <c r="F4819">
        <v>6.71</v>
      </c>
      <c r="I4819" t="s">
        <v>14220</v>
      </c>
      <c r="K4819" t="s">
        <v>6860</v>
      </c>
      <c r="M4819" t="s">
        <v>14977</v>
      </c>
      <c r="N4819">
        <v>8</v>
      </c>
      <c r="O4819" t="s">
        <v>15298</v>
      </c>
      <c r="P4819" t="s">
        <v>18825</v>
      </c>
      <c r="Q4819">
        <v>4</v>
      </c>
      <c r="R4819">
        <v>1</v>
      </c>
      <c r="S4819">
        <v>4.2300000000000004</v>
      </c>
      <c r="T4819">
        <v>4.2300000000000004</v>
      </c>
      <c r="U4819">
        <v>419.53</v>
      </c>
      <c r="V4819">
        <v>62.28</v>
      </c>
      <c r="W4819">
        <v>4.83</v>
      </c>
      <c r="Y4819">
        <v>5.01</v>
      </c>
      <c r="Z4819">
        <v>3</v>
      </c>
      <c r="AA4819" t="s">
        <v>4250</v>
      </c>
      <c r="AB4819">
        <v>0</v>
      </c>
      <c r="AC4819">
        <v>1</v>
      </c>
      <c r="AD4819">
        <v>3.7931190476190482</v>
      </c>
      <c r="AF4819" t="s">
        <v>7949</v>
      </c>
      <c r="AI4819">
        <v>0</v>
      </c>
      <c r="AJ4819">
        <v>0</v>
      </c>
      <c r="AM4819" t="s">
        <v>20019</v>
      </c>
    </row>
    <row r="4820" spans="1:39" x14ac:dyDescent="0.25">
      <c r="A4820" t="s">
        <v>11174</v>
      </c>
      <c r="B4820" t="s">
        <v>4841</v>
      </c>
      <c r="C4820" t="s">
        <v>4842</v>
      </c>
      <c r="D4820">
        <v>195</v>
      </c>
      <c r="E4820" t="s">
        <v>4845</v>
      </c>
      <c r="F4820">
        <v>6.71</v>
      </c>
      <c r="I4820" t="s">
        <v>14221</v>
      </c>
      <c r="K4820" t="s">
        <v>6860</v>
      </c>
      <c r="L4820" t="s">
        <v>6861</v>
      </c>
      <c r="M4820" t="s">
        <v>14987</v>
      </c>
      <c r="N4820">
        <v>9</v>
      </c>
      <c r="O4820" t="s">
        <v>15311</v>
      </c>
      <c r="P4820" t="s">
        <v>18826</v>
      </c>
      <c r="Q4820">
        <v>7</v>
      </c>
      <c r="R4820">
        <v>2</v>
      </c>
      <c r="S4820">
        <v>2.98</v>
      </c>
      <c r="T4820">
        <v>2.99</v>
      </c>
      <c r="U4820">
        <v>445.4</v>
      </c>
      <c r="V4820">
        <v>111.72</v>
      </c>
      <c r="W4820">
        <v>2.46</v>
      </c>
      <c r="X4820">
        <v>8.8000000000000007</v>
      </c>
      <c r="Y4820">
        <v>4.17</v>
      </c>
      <c r="Z4820">
        <v>2</v>
      </c>
      <c r="AA4820" t="s">
        <v>4250</v>
      </c>
      <c r="AB4820">
        <v>0</v>
      </c>
      <c r="AC4820">
        <v>6</v>
      </c>
      <c r="AD4820">
        <v>3.6760000000000002</v>
      </c>
      <c r="AF4820" t="s">
        <v>7949</v>
      </c>
      <c r="AI4820">
        <v>0</v>
      </c>
      <c r="AJ4820">
        <v>0</v>
      </c>
      <c r="AM4820" t="s">
        <v>20019</v>
      </c>
    </row>
    <row r="4821" spans="1:39" x14ac:dyDescent="0.25">
      <c r="A4821" t="s">
        <v>11175</v>
      </c>
      <c r="B4821" t="s">
        <v>4841</v>
      </c>
      <c r="C4821" t="s">
        <v>4842</v>
      </c>
      <c r="D4821">
        <v>195.5</v>
      </c>
      <c r="E4821" t="s">
        <v>4845</v>
      </c>
      <c r="F4821">
        <v>6.71</v>
      </c>
      <c r="I4821" t="s">
        <v>14222</v>
      </c>
      <c r="K4821" t="s">
        <v>6860</v>
      </c>
      <c r="L4821" t="s">
        <v>6861</v>
      </c>
      <c r="M4821" t="s">
        <v>14987</v>
      </c>
      <c r="N4821">
        <v>9</v>
      </c>
      <c r="O4821" t="s">
        <v>15311</v>
      </c>
      <c r="P4821" t="s">
        <v>18827</v>
      </c>
      <c r="Q4821">
        <v>6</v>
      </c>
      <c r="R4821">
        <v>2</v>
      </c>
      <c r="S4821">
        <v>1.61</v>
      </c>
      <c r="T4821">
        <v>1.62</v>
      </c>
      <c r="U4821">
        <v>404.83</v>
      </c>
      <c r="V4821">
        <v>98.83</v>
      </c>
      <c r="W4821">
        <v>2.89</v>
      </c>
      <c r="X4821">
        <v>10.39</v>
      </c>
      <c r="Y4821">
        <v>4.87</v>
      </c>
      <c r="Z4821">
        <v>2</v>
      </c>
      <c r="AA4821" t="s">
        <v>4250</v>
      </c>
      <c r="AB4821">
        <v>0</v>
      </c>
      <c r="AC4821">
        <v>5</v>
      </c>
      <c r="AD4821">
        <v>4.8854523809523807</v>
      </c>
      <c r="AF4821" t="s">
        <v>7949</v>
      </c>
      <c r="AI4821">
        <v>0</v>
      </c>
      <c r="AJ4821">
        <v>0</v>
      </c>
      <c r="AM4821" t="s">
        <v>20019</v>
      </c>
    </row>
    <row r="4822" spans="1:39" x14ac:dyDescent="0.25">
      <c r="A4822" t="s">
        <v>11176</v>
      </c>
      <c r="B4822" t="s">
        <v>4841</v>
      </c>
      <c r="C4822" t="s">
        <v>4842</v>
      </c>
      <c r="D4822">
        <v>195.7</v>
      </c>
      <c r="E4822" t="s">
        <v>4845</v>
      </c>
      <c r="F4822">
        <v>6.71</v>
      </c>
      <c r="I4822" t="s">
        <v>14223</v>
      </c>
      <c r="K4822" t="s">
        <v>6860</v>
      </c>
      <c r="M4822" t="s">
        <v>14977</v>
      </c>
      <c r="N4822">
        <v>8</v>
      </c>
      <c r="O4822" t="s">
        <v>15298</v>
      </c>
      <c r="P4822" t="s">
        <v>18828</v>
      </c>
      <c r="Q4822">
        <v>8</v>
      </c>
      <c r="R4822">
        <v>1</v>
      </c>
      <c r="S4822">
        <v>1</v>
      </c>
      <c r="T4822">
        <v>3</v>
      </c>
      <c r="U4822">
        <v>409.49</v>
      </c>
      <c r="V4822">
        <v>95.09</v>
      </c>
      <c r="W4822">
        <v>2.63</v>
      </c>
      <c r="Y4822">
        <v>11.32</v>
      </c>
      <c r="Z4822">
        <v>2</v>
      </c>
      <c r="AA4822" t="s">
        <v>4250</v>
      </c>
      <c r="AB4822">
        <v>0</v>
      </c>
      <c r="AC4822">
        <v>3</v>
      </c>
      <c r="AD4822">
        <v>4.3101666666666656</v>
      </c>
      <c r="AF4822" t="s">
        <v>7952</v>
      </c>
      <c r="AI4822">
        <v>0</v>
      </c>
      <c r="AJ4822">
        <v>0</v>
      </c>
      <c r="AM4822" t="s">
        <v>20019</v>
      </c>
    </row>
    <row r="4823" spans="1:39" x14ac:dyDescent="0.25">
      <c r="A4823" t="s">
        <v>9636</v>
      </c>
      <c r="B4823" t="s">
        <v>4841</v>
      </c>
      <c r="C4823" t="s">
        <v>4842</v>
      </c>
      <c r="D4823">
        <v>196</v>
      </c>
      <c r="E4823" t="s">
        <v>4845</v>
      </c>
      <c r="F4823">
        <v>6.71</v>
      </c>
      <c r="I4823" t="s">
        <v>14224</v>
      </c>
      <c r="K4823" t="s">
        <v>6860</v>
      </c>
      <c r="L4823" t="s">
        <v>6861</v>
      </c>
      <c r="M4823" t="s">
        <v>14972</v>
      </c>
      <c r="N4823">
        <v>8</v>
      </c>
      <c r="O4823" t="s">
        <v>15293</v>
      </c>
      <c r="P4823" t="s">
        <v>17288</v>
      </c>
      <c r="Q4823">
        <v>5</v>
      </c>
      <c r="R4823">
        <v>2</v>
      </c>
      <c r="S4823">
        <v>3.68</v>
      </c>
      <c r="T4823">
        <v>3.68</v>
      </c>
      <c r="U4823">
        <v>478.42</v>
      </c>
      <c r="V4823">
        <v>89.6</v>
      </c>
      <c r="W4823">
        <v>4.07</v>
      </c>
      <c r="X4823">
        <v>10.28</v>
      </c>
      <c r="Y4823">
        <v>3.89</v>
      </c>
      <c r="Z4823">
        <v>2</v>
      </c>
      <c r="AA4823" t="s">
        <v>4250</v>
      </c>
      <c r="AB4823">
        <v>0</v>
      </c>
      <c r="AC4823">
        <v>4</v>
      </c>
      <c r="AD4823">
        <v>3.4741428571428572</v>
      </c>
      <c r="AF4823" t="s">
        <v>7949</v>
      </c>
      <c r="AI4823">
        <v>0</v>
      </c>
      <c r="AJ4823">
        <v>0</v>
      </c>
      <c r="AM4823" t="s">
        <v>20019</v>
      </c>
    </row>
    <row r="4824" spans="1:39" x14ac:dyDescent="0.25">
      <c r="A4824" t="s">
        <v>11177</v>
      </c>
      <c r="B4824" t="s">
        <v>4841</v>
      </c>
      <c r="C4824" t="s">
        <v>4842</v>
      </c>
      <c r="D4824">
        <v>196</v>
      </c>
      <c r="E4824" t="s">
        <v>4845</v>
      </c>
      <c r="F4824">
        <v>6.71</v>
      </c>
      <c r="K4824" t="s">
        <v>6860</v>
      </c>
      <c r="M4824" t="s">
        <v>6865</v>
      </c>
      <c r="N4824">
        <v>8</v>
      </c>
      <c r="O4824" t="s">
        <v>15316</v>
      </c>
      <c r="P4824" t="s">
        <v>18829</v>
      </c>
      <c r="Q4824">
        <v>5</v>
      </c>
      <c r="R4824">
        <v>2</v>
      </c>
      <c r="S4824">
        <v>2.58</v>
      </c>
      <c r="T4824">
        <v>4.3899999999999997</v>
      </c>
      <c r="U4824">
        <v>549.74</v>
      </c>
      <c r="V4824">
        <v>101.73</v>
      </c>
      <c r="W4824">
        <v>4.76</v>
      </c>
      <c r="Y4824">
        <v>9.27</v>
      </c>
      <c r="Z4824">
        <v>3</v>
      </c>
      <c r="AA4824" t="s">
        <v>4250</v>
      </c>
      <c r="AB4824">
        <v>1</v>
      </c>
      <c r="AC4824">
        <v>4</v>
      </c>
      <c r="AD4824">
        <v>2.4889999999999999</v>
      </c>
      <c r="AF4824" t="s">
        <v>7952</v>
      </c>
      <c r="AI4824">
        <v>0</v>
      </c>
      <c r="AJ4824">
        <v>0</v>
      </c>
      <c r="AK4824" t="s">
        <v>19862</v>
      </c>
      <c r="AL4824" t="s">
        <v>19862</v>
      </c>
      <c r="AM4824" t="s">
        <v>20019</v>
      </c>
    </row>
    <row r="4825" spans="1:39" x14ac:dyDescent="0.25">
      <c r="A4825" t="s">
        <v>11178</v>
      </c>
      <c r="B4825" t="s">
        <v>4841</v>
      </c>
      <c r="C4825" t="s">
        <v>4842</v>
      </c>
      <c r="D4825">
        <v>197.5</v>
      </c>
      <c r="E4825" t="s">
        <v>4845</v>
      </c>
      <c r="F4825">
        <v>6.7</v>
      </c>
      <c r="I4825" t="s">
        <v>14225</v>
      </c>
      <c r="K4825" t="s">
        <v>6860</v>
      </c>
      <c r="L4825" t="s">
        <v>6861</v>
      </c>
      <c r="M4825" t="s">
        <v>14987</v>
      </c>
      <c r="N4825">
        <v>9</v>
      </c>
      <c r="O4825" t="s">
        <v>15311</v>
      </c>
      <c r="P4825" t="s">
        <v>18830</v>
      </c>
      <c r="Q4825">
        <v>8</v>
      </c>
      <c r="R4825">
        <v>2</v>
      </c>
      <c r="S4825">
        <v>1.62</v>
      </c>
      <c r="T4825">
        <v>1.63</v>
      </c>
      <c r="U4825">
        <v>407.38</v>
      </c>
      <c r="V4825">
        <v>122.1</v>
      </c>
      <c r="W4825">
        <v>2.68</v>
      </c>
      <c r="Y4825">
        <v>5.0599999999999996</v>
      </c>
      <c r="Z4825">
        <v>3</v>
      </c>
      <c r="AA4825" t="s">
        <v>4250</v>
      </c>
      <c r="AB4825">
        <v>0</v>
      </c>
      <c r="AC4825">
        <v>4</v>
      </c>
      <c r="AD4825">
        <v>4.1615714285714276</v>
      </c>
      <c r="AF4825" t="s">
        <v>7949</v>
      </c>
      <c r="AI4825">
        <v>0</v>
      </c>
      <c r="AJ4825">
        <v>0</v>
      </c>
      <c r="AM4825" t="s">
        <v>20019</v>
      </c>
    </row>
    <row r="4826" spans="1:39" x14ac:dyDescent="0.25">
      <c r="A4826" t="s">
        <v>9826</v>
      </c>
      <c r="B4826" t="s">
        <v>4841</v>
      </c>
      <c r="C4826" t="s">
        <v>4842</v>
      </c>
      <c r="D4826">
        <v>198</v>
      </c>
      <c r="E4826" t="s">
        <v>4845</v>
      </c>
      <c r="F4826">
        <v>6.7</v>
      </c>
      <c r="K4826" t="s">
        <v>6860</v>
      </c>
      <c r="L4826" t="s">
        <v>6861</v>
      </c>
      <c r="M4826" t="s">
        <v>15023</v>
      </c>
      <c r="N4826">
        <v>9</v>
      </c>
      <c r="O4826" t="s">
        <v>15361</v>
      </c>
      <c r="P4826" t="s">
        <v>17478</v>
      </c>
      <c r="Q4826">
        <v>5</v>
      </c>
      <c r="R4826">
        <v>1</v>
      </c>
      <c r="S4826">
        <v>2.5299999999999998</v>
      </c>
      <c r="T4826">
        <v>2.5299999999999998</v>
      </c>
      <c r="U4826">
        <v>467.4</v>
      </c>
      <c r="V4826">
        <v>77.05</v>
      </c>
      <c r="W4826">
        <v>4.8499999999999996</v>
      </c>
      <c r="Y4826">
        <v>2.48</v>
      </c>
      <c r="Z4826">
        <v>4</v>
      </c>
      <c r="AA4826" t="s">
        <v>4250</v>
      </c>
      <c r="AB4826">
        <v>0</v>
      </c>
      <c r="AC4826">
        <v>3</v>
      </c>
      <c r="AD4826">
        <v>4.8011904761904773</v>
      </c>
      <c r="AF4826" t="s">
        <v>7949</v>
      </c>
      <c r="AI4826">
        <v>0</v>
      </c>
      <c r="AJ4826">
        <v>0</v>
      </c>
      <c r="AK4826" t="s">
        <v>19841</v>
      </c>
      <c r="AL4826" t="s">
        <v>19841</v>
      </c>
      <c r="AM4826" t="s">
        <v>20019</v>
      </c>
    </row>
    <row r="4827" spans="1:39" x14ac:dyDescent="0.25">
      <c r="A4827" t="s">
        <v>10598</v>
      </c>
      <c r="B4827" t="s">
        <v>4841</v>
      </c>
      <c r="C4827" t="s">
        <v>4842</v>
      </c>
      <c r="D4827">
        <v>198</v>
      </c>
      <c r="E4827" t="s">
        <v>4845</v>
      </c>
      <c r="F4827">
        <v>6.7</v>
      </c>
      <c r="K4827" t="s">
        <v>6860</v>
      </c>
      <c r="L4827" t="s">
        <v>6861</v>
      </c>
      <c r="M4827" t="s">
        <v>15101</v>
      </c>
      <c r="N4827">
        <v>9</v>
      </c>
      <c r="O4827" t="s">
        <v>15465</v>
      </c>
      <c r="P4827" t="s">
        <v>18250</v>
      </c>
      <c r="Q4827">
        <v>5</v>
      </c>
      <c r="R4827">
        <v>4</v>
      </c>
      <c r="S4827">
        <v>3.83</v>
      </c>
      <c r="T4827">
        <v>4.87</v>
      </c>
      <c r="U4827">
        <v>587.66999999999996</v>
      </c>
      <c r="V4827">
        <v>99.69</v>
      </c>
      <c r="W4827">
        <v>4.96</v>
      </c>
      <c r="X4827">
        <v>13.22</v>
      </c>
      <c r="Y4827">
        <v>8.31</v>
      </c>
      <c r="Z4827">
        <v>4</v>
      </c>
      <c r="AA4827" t="s">
        <v>4250</v>
      </c>
      <c r="AB4827">
        <v>1</v>
      </c>
      <c r="AC4827">
        <v>13</v>
      </c>
      <c r="AD4827">
        <v>1.6719999999999999</v>
      </c>
      <c r="AF4827" t="s">
        <v>7949</v>
      </c>
      <c r="AI4827">
        <v>0</v>
      </c>
      <c r="AJ4827">
        <v>0</v>
      </c>
      <c r="AK4827" t="s">
        <v>19864</v>
      </c>
      <c r="AL4827" t="s">
        <v>19864</v>
      </c>
      <c r="AM4827" t="s">
        <v>20019</v>
      </c>
    </row>
    <row r="4828" spans="1:39" x14ac:dyDescent="0.25">
      <c r="A4828" t="s">
        <v>11179</v>
      </c>
      <c r="B4828" t="s">
        <v>4841</v>
      </c>
      <c r="C4828" t="s">
        <v>4842</v>
      </c>
      <c r="D4828">
        <v>198</v>
      </c>
      <c r="E4828" t="s">
        <v>4845</v>
      </c>
      <c r="F4828">
        <v>6.7</v>
      </c>
      <c r="I4828" t="s">
        <v>14226</v>
      </c>
      <c r="K4828" t="s">
        <v>6860</v>
      </c>
      <c r="L4828" t="s">
        <v>6861</v>
      </c>
      <c r="M4828" t="s">
        <v>15122</v>
      </c>
      <c r="N4828">
        <v>9</v>
      </c>
      <c r="O4828" t="s">
        <v>15567</v>
      </c>
      <c r="P4828" t="s">
        <v>18831</v>
      </c>
      <c r="Q4828">
        <v>6</v>
      </c>
      <c r="R4828">
        <v>1</v>
      </c>
      <c r="S4828">
        <v>2.67</v>
      </c>
      <c r="T4828">
        <v>2.67</v>
      </c>
      <c r="U4828">
        <v>365.4</v>
      </c>
      <c r="V4828">
        <v>73.64</v>
      </c>
      <c r="W4828">
        <v>3.38</v>
      </c>
      <c r="Y4828">
        <v>4.2</v>
      </c>
      <c r="Z4828">
        <v>2</v>
      </c>
      <c r="AA4828" t="s">
        <v>4250</v>
      </c>
      <c r="AB4828">
        <v>0</v>
      </c>
      <c r="AC4828">
        <v>2</v>
      </c>
      <c r="AD4828">
        <v>5.4597619047619048</v>
      </c>
      <c r="AF4828" t="s">
        <v>7949</v>
      </c>
      <c r="AI4828">
        <v>0</v>
      </c>
      <c r="AJ4828">
        <v>0</v>
      </c>
      <c r="AM4828" t="s">
        <v>20019</v>
      </c>
    </row>
    <row r="4829" spans="1:39" x14ac:dyDescent="0.25">
      <c r="A4829" t="s">
        <v>11180</v>
      </c>
      <c r="B4829" t="s">
        <v>4841</v>
      </c>
      <c r="C4829" t="s">
        <v>4842</v>
      </c>
      <c r="D4829">
        <v>198.3</v>
      </c>
      <c r="E4829" t="s">
        <v>4845</v>
      </c>
      <c r="F4829">
        <v>6.7</v>
      </c>
      <c r="I4829" t="s">
        <v>14227</v>
      </c>
      <c r="K4829" t="s">
        <v>6860</v>
      </c>
      <c r="M4829" t="s">
        <v>14977</v>
      </c>
      <c r="N4829">
        <v>8</v>
      </c>
      <c r="O4829" t="s">
        <v>15298</v>
      </c>
      <c r="P4829" t="s">
        <v>18832</v>
      </c>
      <c r="Q4829">
        <v>4</v>
      </c>
      <c r="R4829">
        <v>1</v>
      </c>
      <c r="S4829">
        <v>2.8</v>
      </c>
      <c r="T4829">
        <v>2.8</v>
      </c>
      <c r="U4829">
        <v>475.49</v>
      </c>
      <c r="V4829">
        <v>67.92</v>
      </c>
      <c r="W4829">
        <v>4.63</v>
      </c>
      <c r="Y4829">
        <v>0</v>
      </c>
      <c r="Z4829">
        <v>2</v>
      </c>
      <c r="AA4829" t="s">
        <v>4250</v>
      </c>
      <c r="AB4829">
        <v>0</v>
      </c>
      <c r="AC4829">
        <v>2</v>
      </c>
      <c r="AD4829">
        <v>4.6084047619047617</v>
      </c>
      <c r="AF4829" t="s">
        <v>7949</v>
      </c>
      <c r="AI4829">
        <v>0</v>
      </c>
      <c r="AJ4829">
        <v>0</v>
      </c>
      <c r="AM4829" t="s">
        <v>20019</v>
      </c>
    </row>
    <row r="4830" spans="1:39" x14ac:dyDescent="0.25">
      <c r="A4830" t="s">
        <v>11181</v>
      </c>
      <c r="B4830" t="s">
        <v>4841</v>
      </c>
      <c r="C4830" t="s">
        <v>4842</v>
      </c>
      <c r="D4830">
        <v>199.3</v>
      </c>
      <c r="E4830" t="s">
        <v>4845</v>
      </c>
      <c r="F4830">
        <v>6.7</v>
      </c>
      <c r="I4830" t="s">
        <v>14228</v>
      </c>
      <c r="K4830" t="s">
        <v>6860</v>
      </c>
      <c r="L4830" t="s">
        <v>6861</v>
      </c>
      <c r="M4830" t="s">
        <v>15042</v>
      </c>
      <c r="N4830">
        <v>9</v>
      </c>
      <c r="O4830" t="s">
        <v>15389</v>
      </c>
      <c r="P4830" t="s">
        <v>18833</v>
      </c>
      <c r="Q4830">
        <v>4</v>
      </c>
      <c r="R4830">
        <v>1</v>
      </c>
      <c r="S4830">
        <v>2.2999999999999998</v>
      </c>
      <c r="T4830">
        <v>2.33</v>
      </c>
      <c r="U4830">
        <v>369.51</v>
      </c>
      <c r="V4830">
        <v>67.92</v>
      </c>
      <c r="W4830">
        <v>3.14</v>
      </c>
      <c r="Y4830">
        <v>6.21</v>
      </c>
      <c r="Z4830">
        <v>1</v>
      </c>
      <c r="AA4830" t="s">
        <v>4250</v>
      </c>
      <c r="AB4830">
        <v>0</v>
      </c>
      <c r="AC4830">
        <v>3</v>
      </c>
      <c r="AD4830">
        <v>5.6154047619047622</v>
      </c>
      <c r="AF4830" t="s">
        <v>7949</v>
      </c>
      <c r="AI4830">
        <v>0</v>
      </c>
      <c r="AJ4830">
        <v>0</v>
      </c>
      <c r="AM4830" t="s">
        <v>20019</v>
      </c>
    </row>
    <row r="4831" spans="1:39" x14ac:dyDescent="0.25">
      <c r="A4831" t="s">
        <v>11181</v>
      </c>
      <c r="B4831" t="s">
        <v>4841</v>
      </c>
      <c r="C4831" t="s">
        <v>4842</v>
      </c>
      <c r="D4831">
        <v>199.3</v>
      </c>
      <c r="E4831" t="s">
        <v>4845</v>
      </c>
      <c r="F4831">
        <v>6.7</v>
      </c>
      <c r="I4831" t="s">
        <v>14229</v>
      </c>
      <c r="K4831" t="s">
        <v>6860</v>
      </c>
      <c r="M4831" t="s">
        <v>15002</v>
      </c>
      <c r="N4831">
        <v>8</v>
      </c>
      <c r="O4831" t="s">
        <v>15332</v>
      </c>
      <c r="P4831" t="s">
        <v>18833</v>
      </c>
      <c r="Q4831">
        <v>4</v>
      </c>
      <c r="R4831">
        <v>1</v>
      </c>
      <c r="S4831">
        <v>2.2999999999999998</v>
      </c>
      <c r="T4831">
        <v>2.33</v>
      </c>
      <c r="U4831">
        <v>369.51</v>
      </c>
      <c r="V4831">
        <v>67.92</v>
      </c>
      <c r="W4831">
        <v>3.14</v>
      </c>
      <c r="Y4831">
        <v>6.21</v>
      </c>
      <c r="Z4831">
        <v>1</v>
      </c>
      <c r="AA4831" t="s">
        <v>4250</v>
      </c>
      <c r="AB4831">
        <v>0</v>
      </c>
      <c r="AC4831">
        <v>3</v>
      </c>
      <c r="AD4831">
        <v>5.6154047619047622</v>
      </c>
      <c r="AF4831" t="s">
        <v>7949</v>
      </c>
      <c r="AI4831">
        <v>0</v>
      </c>
      <c r="AJ4831">
        <v>0</v>
      </c>
      <c r="AM4831" t="s">
        <v>20019</v>
      </c>
    </row>
    <row r="4832" spans="1:39" x14ac:dyDescent="0.25">
      <c r="A4832" t="s">
        <v>11182</v>
      </c>
      <c r="B4832" t="s">
        <v>4841</v>
      </c>
      <c r="C4832" t="s">
        <v>4842</v>
      </c>
      <c r="D4832">
        <v>200</v>
      </c>
      <c r="E4832" t="s">
        <v>4845</v>
      </c>
      <c r="F4832">
        <v>6.7</v>
      </c>
      <c r="K4832" t="s">
        <v>6860</v>
      </c>
      <c r="M4832" t="s">
        <v>15175</v>
      </c>
      <c r="N4832">
        <v>8</v>
      </c>
      <c r="O4832" t="s">
        <v>15558</v>
      </c>
      <c r="P4832" t="s">
        <v>18834</v>
      </c>
      <c r="Q4832">
        <v>3</v>
      </c>
      <c r="R4832">
        <v>3</v>
      </c>
      <c r="S4832">
        <v>2.34</v>
      </c>
      <c r="T4832">
        <v>3.21</v>
      </c>
      <c r="U4832">
        <v>432.56</v>
      </c>
      <c r="V4832">
        <v>61.36</v>
      </c>
      <c r="W4832">
        <v>4.2</v>
      </c>
      <c r="X4832">
        <v>13.9</v>
      </c>
      <c r="Y4832">
        <v>7.96</v>
      </c>
      <c r="Z4832">
        <v>2</v>
      </c>
      <c r="AA4832" t="s">
        <v>4250</v>
      </c>
      <c r="AB4832">
        <v>0</v>
      </c>
      <c r="AC4832">
        <v>8</v>
      </c>
      <c r="AD4832">
        <v>4.3733809523809528</v>
      </c>
      <c r="AF4832" t="s">
        <v>7949</v>
      </c>
      <c r="AI4832">
        <v>0</v>
      </c>
      <c r="AJ4832">
        <v>0</v>
      </c>
      <c r="AK4832" t="s">
        <v>19971</v>
      </c>
      <c r="AL4832" t="s">
        <v>19971</v>
      </c>
      <c r="AM4832" t="s">
        <v>20019</v>
      </c>
    </row>
    <row r="4833" spans="1:39" x14ac:dyDescent="0.25">
      <c r="A4833" t="s">
        <v>10053</v>
      </c>
      <c r="B4833" t="s">
        <v>4841</v>
      </c>
      <c r="C4833" t="s">
        <v>4842</v>
      </c>
      <c r="D4833">
        <v>200</v>
      </c>
      <c r="E4833" t="s">
        <v>4845</v>
      </c>
      <c r="F4833">
        <v>6.7</v>
      </c>
      <c r="K4833" t="s">
        <v>6860</v>
      </c>
      <c r="M4833" t="s">
        <v>15225</v>
      </c>
      <c r="N4833">
        <v>8</v>
      </c>
      <c r="O4833" t="s">
        <v>15622</v>
      </c>
      <c r="P4833" t="s">
        <v>17705</v>
      </c>
      <c r="Q4833">
        <v>5</v>
      </c>
      <c r="R4833">
        <v>4</v>
      </c>
      <c r="S4833">
        <v>2.31</v>
      </c>
      <c r="T4833">
        <v>3.13</v>
      </c>
      <c r="U4833">
        <v>568.64</v>
      </c>
      <c r="V4833">
        <v>93.7</v>
      </c>
      <c r="W4833">
        <v>4.76</v>
      </c>
      <c r="X4833">
        <v>13.97</v>
      </c>
      <c r="Y4833">
        <v>8.34</v>
      </c>
      <c r="Z4833">
        <v>3</v>
      </c>
      <c r="AA4833" t="s">
        <v>4250</v>
      </c>
      <c r="AB4833">
        <v>1</v>
      </c>
      <c r="AC4833">
        <v>12</v>
      </c>
      <c r="AD4833">
        <v>3.4866666666666668</v>
      </c>
      <c r="AF4833" t="s">
        <v>7949</v>
      </c>
      <c r="AI4833">
        <v>0</v>
      </c>
      <c r="AJ4833">
        <v>0</v>
      </c>
      <c r="AK4833" t="s">
        <v>19938</v>
      </c>
      <c r="AL4833" t="s">
        <v>19938</v>
      </c>
      <c r="AM4833" t="s">
        <v>20019</v>
      </c>
    </row>
    <row r="4834" spans="1:39" x14ac:dyDescent="0.25">
      <c r="A4834" t="s">
        <v>11183</v>
      </c>
      <c r="B4834" t="s">
        <v>4841</v>
      </c>
      <c r="C4834" t="s">
        <v>4842</v>
      </c>
      <c r="D4834">
        <v>200</v>
      </c>
      <c r="E4834" t="s">
        <v>4845</v>
      </c>
      <c r="F4834">
        <v>6.7</v>
      </c>
      <c r="K4834" t="s">
        <v>6860</v>
      </c>
      <c r="L4834" t="s">
        <v>6861</v>
      </c>
      <c r="M4834" t="s">
        <v>6881</v>
      </c>
      <c r="N4834">
        <v>9</v>
      </c>
      <c r="O4834" t="s">
        <v>15460</v>
      </c>
      <c r="P4834" t="s">
        <v>18835</v>
      </c>
      <c r="Q4834">
        <v>10</v>
      </c>
      <c r="R4834">
        <v>5</v>
      </c>
      <c r="S4834">
        <v>5.08</v>
      </c>
      <c r="T4834">
        <v>5.08</v>
      </c>
      <c r="U4834">
        <v>865.95</v>
      </c>
      <c r="V4834">
        <v>209.54</v>
      </c>
      <c r="W4834">
        <v>4.0199999999999996</v>
      </c>
      <c r="X4834">
        <v>12.96</v>
      </c>
      <c r="Y4834">
        <v>0</v>
      </c>
      <c r="Z4834">
        <v>4</v>
      </c>
      <c r="AA4834" t="s">
        <v>4250</v>
      </c>
      <c r="AB4834">
        <v>1</v>
      </c>
      <c r="AC4834">
        <v>19</v>
      </c>
      <c r="AD4834">
        <v>1</v>
      </c>
      <c r="AF4834" t="s">
        <v>7949</v>
      </c>
      <c r="AI4834">
        <v>0</v>
      </c>
      <c r="AJ4834">
        <v>0</v>
      </c>
      <c r="AK4834" t="s">
        <v>19933</v>
      </c>
      <c r="AL4834" t="s">
        <v>19933</v>
      </c>
      <c r="AM4834" t="s">
        <v>20019</v>
      </c>
    </row>
    <row r="4835" spans="1:39" x14ac:dyDescent="0.25">
      <c r="A4835" t="s">
        <v>11184</v>
      </c>
      <c r="B4835" t="s">
        <v>4841</v>
      </c>
      <c r="C4835" t="s">
        <v>4842</v>
      </c>
      <c r="D4835">
        <v>200</v>
      </c>
      <c r="E4835" t="s">
        <v>4845</v>
      </c>
      <c r="F4835">
        <v>6.7</v>
      </c>
      <c r="K4835" t="s">
        <v>6860</v>
      </c>
      <c r="L4835" t="s">
        <v>6861</v>
      </c>
      <c r="M4835" t="s">
        <v>15012</v>
      </c>
      <c r="N4835">
        <v>9</v>
      </c>
      <c r="O4835" t="s">
        <v>15348</v>
      </c>
      <c r="P4835" t="s">
        <v>18836</v>
      </c>
      <c r="Q4835">
        <v>4</v>
      </c>
      <c r="R4835">
        <v>3</v>
      </c>
      <c r="S4835">
        <v>5.1100000000000003</v>
      </c>
      <c r="T4835">
        <v>5.16</v>
      </c>
      <c r="U4835">
        <v>468.66</v>
      </c>
      <c r="V4835">
        <v>82.19</v>
      </c>
      <c r="W4835">
        <v>4.13</v>
      </c>
      <c r="X4835">
        <v>13.55</v>
      </c>
      <c r="Y4835">
        <v>6.51</v>
      </c>
      <c r="Z4835">
        <v>3</v>
      </c>
      <c r="AA4835" t="s">
        <v>4250</v>
      </c>
      <c r="AB4835">
        <v>0</v>
      </c>
      <c r="AC4835">
        <v>6</v>
      </c>
      <c r="AD4835">
        <v>2.3905238095238102</v>
      </c>
      <c r="AF4835" t="s">
        <v>7949</v>
      </c>
      <c r="AI4835">
        <v>0</v>
      </c>
      <c r="AJ4835">
        <v>0</v>
      </c>
      <c r="AK4835" t="s">
        <v>19881</v>
      </c>
      <c r="AL4835" t="s">
        <v>19881</v>
      </c>
      <c r="AM4835" t="s">
        <v>20019</v>
      </c>
    </row>
    <row r="4836" spans="1:39" x14ac:dyDescent="0.25">
      <c r="A4836" t="s">
        <v>11185</v>
      </c>
      <c r="B4836" t="s">
        <v>4841</v>
      </c>
      <c r="C4836" t="s">
        <v>4842</v>
      </c>
      <c r="D4836">
        <v>200</v>
      </c>
      <c r="E4836" t="s">
        <v>4845</v>
      </c>
      <c r="F4836">
        <v>6.7</v>
      </c>
      <c r="K4836" t="s">
        <v>6860</v>
      </c>
      <c r="L4836" t="s">
        <v>6861</v>
      </c>
      <c r="M4836" t="s">
        <v>15155</v>
      </c>
      <c r="N4836">
        <v>9</v>
      </c>
      <c r="O4836" t="s">
        <v>15532</v>
      </c>
      <c r="P4836" t="s">
        <v>18837</v>
      </c>
      <c r="Q4836">
        <v>4</v>
      </c>
      <c r="R4836">
        <v>1</v>
      </c>
      <c r="S4836">
        <v>-1.55</v>
      </c>
      <c r="T4836">
        <v>-1.51</v>
      </c>
      <c r="U4836">
        <v>296.37</v>
      </c>
      <c r="V4836">
        <v>56.84</v>
      </c>
      <c r="W4836">
        <v>2.96</v>
      </c>
      <c r="Y4836">
        <v>6.34</v>
      </c>
      <c r="Z4836">
        <v>2</v>
      </c>
      <c r="AA4836" t="s">
        <v>4250</v>
      </c>
      <c r="AB4836">
        <v>0</v>
      </c>
      <c r="AC4836">
        <v>3</v>
      </c>
      <c r="AD4836">
        <v>5.833333333333333</v>
      </c>
      <c r="AF4836" t="s">
        <v>7949</v>
      </c>
      <c r="AI4836">
        <v>0</v>
      </c>
      <c r="AJ4836">
        <v>0</v>
      </c>
      <c r="AK4836" t="s">
        <v>19957</v>
      </c>
      <c r="AL4836" t="s">
        <v>19957</v>
      </c>
      <c r="AM4836" t="s">
        <v>20019</v>
      </c>
    </row>
    <row r="4837" spans="1:39" x14ac:dyDescent="0.25">
      <c r="A4837" t="s">
        <v>11186</v>
      </c>
      <c r="B4837" t="s">
        <v>4841</v>
      </c>
      <c r="C4837" t="s">
        <v>4842</v>
      </c>
      <c r="D4837">
        <v>200</v>
      </c>
      <c r="E4837" t="s">
        <v>4845</v>
      </c>
      <c r="F4837">
        <v>6.7</v>
      </c>
      <c r="K4837" t="s">
        <v>6860</v>
      </c>
      <c r="M4837" t="s">
        <v>14973</v>
      </c>
      <c r="N4837">
        <v>8</v>
      </c>
      <c r="O4837" t="s">
        <v>15611</v>
      </c>
      <c r="P4837" t="s">
        <v>18838</v>
      </c>
      <c r="Q4837">
        <v>4</v>
      </c>
      <c r="R4837">
        <v>4</v>
      </c>
      <c r="S4837">
        <v>4.1100000000000003</v>
      </c>
      <c r="T4837">
        <v>4.1100000000000003</v>
      </c>
      <c r="U4837">
        <v>553.01</v>
      </c>
      <c r="V4837">
        <v>116.81</v>
      </c>
      <c r="W4837">
        <v>4.38</v>
      </c>
      <c r="X4837">
        <v>12.31</v>
      </c>
      <c r="Y4837">
        <v>5.23</v>
      </c>
      <c r="Z4837">
        <v>3</v>
      </c>
      <c r="AA4837" t="s">
        <v>4250</v>
      </c>
      <c r="AB4837">
        <v>1</v>
      </c>
      <c r="AC4837">
        <v>9</v>
      </c>
      <c r="AD4837">
        <v>1.551333333333333</v>
      </c>
      <c r="AF4837" t="s">
        <v>7949</v>
      </c>
      <c r="AI4837">
        <v>0</v>
      </c>
      <c r="AJ4837">
        <v>0</v>
      </c>
      <c r="AK4837" t="s">
        <v>19996</v>
      </c>
      <c r="AL4837" t="s">
        <v>19996</v>
      </c>
      <c r="AM4837" t="s">
        <v>20019</v>
      </c>
    </row>
    <row r="4838" spans="1:39" x14ac:dyDescent="0.25">
      <c r="A4838" t="s">
        <v>5667</v>
      </c>
      <c r="B4838" t="s">
        <v>4841</v>
      </c>
      <c r="C4838" t="s">
        <v>4842</v>
      </c>
      <c r="D4838">
        <v>200</v>
      </c>
      <c r="E4838" t="s">
        <v>4845</v>
      </c>
      <c r="F4838">
        <v>6.7</v>
      </c>
      <c r="K4838" t="s">
        <v>6860</v>
      </c>
      <c r="M4838" t="s">
        <v>14990</v>
      </c>
      <c r="N4838">
        <v>8</v>
      </c>
      <c r="O4838" t="s">
        <v>15314</v>
      </c>
      <c r="P4838" t="s">
        <v>7393</v>
      </c>
      <c r="Q4838">
        <v>9</v>
      </c>
      <c r="R4838">
        <v>4</v>
      </c>
      <c r="S4838">
        <v>2.19</v>
      </c>
      <c r="T4838">
        <v>3.19</v>
      </c>
      <c r="U4838">
        <v>745.92</v>
      </c>
      <c r="V4838">
        <v>166.91</v>
      </c>
      <c r="W4838">
        <v>3.83</v>
      </c>
      <c r="X4838">
        <v>13.71</v>
      </c>
      <c r="Y4838">
        <v>8.26</v>
      </c>
      <c r="Z4838">
        <v>5</v>
      </c>
      <c r="AA4838" t="s">
        <v>4250</v>
      </c>
      <c r="AB4838">
        <v>1</v>
      </c>
      <c r="AC4838">
        <v>15</v>
      </c>
      <c r="AD4838">
        <v>2.68</v>
      </c>
      <c r="AF4838" t="s">
        <v>7949</v>
      </c>
      <c r="AI4838">
        <v>0</v>
      </c>
      <c r="AJ4838">
        <v>0</v>
      </c>
      <c r="AK4838" t="s">
        <v>7958</v>
      </c>
      <c r="AL4838" t="s">
        <v>7958</v>
      </c>
      <c r="AM4838" t="s">
        <v>20019</v>
      </c>
    </row>
    <row r="4839" spans="1:39" x14ac:dyDescent="0.25">
      <c r="A4839" t="s">
        <v>11187</v>
      </c>
      <c r="B4839" t="s">
        <v>4841</v>
      </c>
      <c r="C4839" t="s">
        <v>4842</v>
      </c>
      <c r="D4839">
        <v>200</v>
      </c>
      <c r="E4839" t="s">
        <v>4845</v>
      </c>
      <c r="F4839">
        <v>6.7</v>
      </c>
      <c r="K4839" t="s">
        <v>6860</v>
      </c>
      <c r="L4839" t="s">
        <v>6861</v>
      </c>
      <c r="M4839" t="s">
        <v>15053</v>
      </c>
      <c r="N4839">
        <v>9</v>
      </c>
      <c r="O4839" t="s">
        <v>15404</v>
      </c>
      <c r="P4839" t="s">
        <v>18839</v>
      </c>
      <c r="Q4839">
        <v>5</v>
      </c>
      <c r="R4839">
        <v>4</v>
      </c>
      <c r="S4839">
        <v>4.8</v>
      </c>
      <c r="T4839">
        <v>4.82</v>
      </c>
      <c r="U4839">
        <v>602.77</v>
      </c>
      <c r="V4839">
        <v>110.77</v>
      </c>
      <c r="W4839">
        <v>4.38</v>
      </c>
      <c r="X4839">
        <v>13.74</v>
      </c>
      <c r="Y4839">
        <v>6.02</v>
      </c>
      <c r="Z4839">
        <v>2</v>
      </c>
      <c r="AA4839" t="s">
        <v>4250</v>
      </c>
      <c r="AB4839">
        <v>1</v>
      </c>
      <c r="AC4839">
        <v>16</v>
      </c>
      <c r="AD4839">
        <v>1.3976666666666671</v>
      </c>
      <c r="AF4839" t="s">
        <v>7949</v>
      </c>
      <c r="AI4839">
        <v>0</v>
      </c>
      <c r="AJ4839">
        <v>0</v>
      </c>
      <c r="AK4839" t="s">
        <v>19906</v>
      </c>
      <c r="AL4839" t="s">
        <v>19906</v>
      </c>
      <c r="AM4839" t="s">
        <v>20019</v>
      </c>
    </row>
    <row r="4840" spans="1:39" x14ac:dyDescent="0.25">
      <c r="A4840" t="s">
        <v>11169</v>
      </c>
      <c r="B4840" t="s">
        <v>4841</v>
      </c>
      <c r="C4840" t="s">
        <v>4842</v>
      </c>
      <c r="D4840">
        <v>200</v>
      </c>
      <c r="E4840" t="s">
        <v>4845</v>
      </c>
      <c r="F4840">
        <v>6.7</v>
      </c>
      <c r="K4840" t="s">
        <v>6860</v>
      </c>
      <c r="M4840" t="s">
        <v>6865</v>
      </c>
      <c r="N4840">
        <v>8</v>
      </c>
      <c r="O4840" t="s">
        <v>15464</v>
      </c>
      <c r="P4840" t="s">
        <v>18821</v>
      </c>
      <c r="Q4840">
        <v>7</v>
      </c>
      <c r="R4840">
        <v>3</v>
      </c>
      <c r="S4840">
        <v>1.45</v>
      </c>
      <c r="T4840">
        <v>2.1800000000000002</v>
      </c>
      <c r="U4840">
        <v>557.64</v>
      </c>
      <c r="V4840">
        <v>139.03</v>
      </c>
      <c r="W4840">
        <v>2.8</v>
      </c>
      <c r="X4840">
        <v>12.27</v>
      </c>
      <c r="Y4840">
        <v>7.3</v>
      </c>
      <c r="Z4840">
        <v>3</v>
      </c>
      <c r="AA4840" t="s">
        <v>4250</v>
      </c>
      <c r="AB4840">
        <v>1</v>
      </c>
      <c r="AC4840">
        <v>11</v>
      </c>
      <c r="AD4840">
        <v>3.166666666666667</v>
      </c>
      <c r="AF4840" t="s">
        <v>7949</v>
      </c>
      <c r="AI4840">
        <v>0</v>
      </c>
      <c r="AJ4840">
        <v>0</v>
      </c>
      <c r="AK4840" t="s">
        <v>19936</v>
      </c>
      <c r="AL4840" t="s">
        <v>19936</v>
      </c>
      <c r="AM4840" t="s">
        <v>20019</v>
      </c>
    </row>
    <row r="4841" spans="1:39" x14ac:dyDescent="0.25">
      <c r="A4841" t="s">
        <v>11188</v>
      </c>
      <c r="B4841" t="s">
        <v>4841</v>
      </c>
      <c r="C4841" t="s">
        <v>4842</v>
      </c>
      <c r="D4841">
        <v>200</v>
      </c>
      <c r="E4841" t="s">
        <v>4845</v>
      </c>
      <c r="F4841">
        <v>6.7</v>
      </c>
      <c r="K4841" t="s">
        <v>6860</v>
      </c>
      <c r="M4841" t="s">
        <v>14973</v>
      </c>
      <c r="N4841">
        <v>8</v>
      </c>
      <c r="O4841" t="s">
        <v>15589</v>
      </c>
      <c r="P4841" t="s">
        <v>18840</v>
      </c>
      <c r="Q4841">
        <v>4</v>
      </c>
      <c r="R4841">
        <v>1</v>
      </c>
      <c r="S4841">
        <v>3.37</v>
      </c>
      <c r="T4841">
        <v>3.39</v>
      </c>
      <c r="U4841">
        <v>351.45</v>
      </c>
      <c r="V4841">
        <v>67.92</v>
      </c>
      <c r="W4841">
        <v>3.23</v>
      </c>
      <c r="Y4841">
        <v>8.3699999999999992</v>
      </c>
      <c r="Z4841">
        <v>2</v>
      </c>
      <c r="AA4841" t="s">
        <v>4250</v>
      </c>
      <c r="AB4841">
        <v>0</v>
      </c>
      <c r="AC4841">
        <v>5</v>
      </c>
      <c r="AD4841">
        <v>4.7683333333333344</v>
      </c>
      <c r="AF4841" t="s">
        <v>7949</v>
      </c>
      <c r="AI4841">
        <v>0</v>
      </c>
      <c r="AJ4841">
        <v>0</v>
      </c>
      <c r="AK4841" t="s">
        <v>19983</v>
      </c>
      <c r="AL4841" t="s">
        <v>19983</v>
      </c>
      <c r="AM4841" t="s">
        <v>20019</v>
      </c>
    </row>
    <row r="4842" spans="1:39" x14ac:dyDescent="0.25">
      <c r="A4842" t="s">
        <v>9852</v>
      </c>
      <c r="B4842" t="s">
        <v>4841</v>
      </c>
      <c r="C4842" t="s">
        <v>4842</v>
      </c>
      <c r="D4842">
        <v>200</v>
      </c>
      <c r="E4842" t="s">
        <v>4845</v>
      </c>
      <c r="F4842">
        <v>6.7</v>
      </c>
      <c r="K4842" t="s">
        <v>6860</v>
      </c>
      <c r="L4842" t="s">
        <v>6861</v>
      </c>
      <c r="M4842" t="s">
        <v>15226</v>
      </c>
      <c r="N4842">
        <v>9</v>
      </c>
      <c r="O4842" t="s">
        <v>15623</v>
      </c>
      <c r="P4842" t="s">
        <v>17504</v>
      </c>
      <c r="U4842">
        <v>1651.83</v>
      </c>
      <c r="Y4842">
        <v>0</v>
      </c>
      <c r="AI4842">
        <v>0</v>
      </c>
      <c r="AJ4842">
        <v>0</v>
      </c>
      <c r="AK4842" t="s">
        <v>20001</v>
      </c>
      <c r="AL4842" t="s">
        <v>20001</v>
      </c>
      <c r="AM4842" t="s">
        <v>20019</v>
      </c>
    </row>
    <row r="4843" spans="1:39" x14ac:dyDescent="0.25">
      <c r="A4843" t="s">
        <v>9852</v>
      </c>
      <c r="B4843" t="s">
        <v>4841</v>
      </c>
      <c r="C4843" t="s">
        <v>4842</v>
      </c>
      <c r="D4843">
        <v>200</v>
      </c>
      <c r="E4843" t="s">
        <v>4845</v>
      </c>
      <c r="F4843">
        <v>6.7</v>
      </c>
      <c r="K4843" t="s">
        <v>6860</v>
      </c>
      <c r="L4843" t="s">
        <v>6861</v>
      </c>
      <c r="M4843" t="s">
        <v>15227</v>
      </c>
      <c r="N4843">
        <v>9</v>
      </c>
      <c r="O4843" t="s">
        <v>15624</v>
      </c>
      <c r="P4843" t="s">
        <v>17504</v>
      </c>
      <c r="U4843">
        <v>1651.83</v>
      </c>
      <c r="Y4843">
        <v>0</v>
      </c>
      <c r="AI4843">
        <v>0</v>
      </c>
      <c r="AJ4843">
        <v>0</v>
      </c>
      <c r="AK4843" t="s">
        <v>20002</v>
      </c>
      <c r="AL4843" t="s">
        <v>20002</v>
      </c>
      <c r="AM4843" t="s">
        <v>20019</v>
      </c>
    </row>
    <row r="4844" spans="1:39" x14ac:dyDescent="0.25">
      <c r="A4844" t="s">
        <v>9852</v>
      </c>
      <c r="B4844" t="s">
        <v>4841</v>
      </c>
      <c r="C4844" t="s">
        <v>4842</v>
      </c>
      <c r="D4844">
        <v>200</v>
      </c>
      <c r="E4844" t="s">
        <v>4845</v>
      </c>
      <c r="F4844">
        <v>6.7</v>
      </c>
      <c r="K4844" t="s">
        <v>6860</v>
      </c>
      <c r="L4844" t="s">
        <v>6861</v>
      </c>
      <c r="M4844" t="s">
        <v>15228</v>
      </c>
      <c r="N4844">
        <v>9</v>
      </c>
      <c r="O4844" t="s">
        <v>15625</v>
      </c>
      <c r="P4844" t="s">
        <v>17504</v>
      </c>
      <c r="U4844">
        <v>1651.83</v>
      </c>
      <c r="Y4844">
        <v>0</v>
      </c>
      <c r="AI4844">
        <v>0</v>
      </c>
      <c r="AJ4844">
        <v>0</v>
      </c>
      <c r="AK4844" t="s">
        <v>20002</v>
      </c>
      <c r="AL4844" t="s">
        <v>20002</v>
      </c>
      <c r="AM4844" t="s">
        <v>20019</v>
      </c>
    </row>
    <row r="4845" spans="1:39" x14ac:dyDescent="0.25">
      <c r="A4845" t="s">
        <v>11189</v>
      </c>
      <c r="B4845" t="s">
        <v>4841</v>
      </c>
      <c r="C4845" t="s">
        <v>4842</v>
      </c>
      <c r="D4845">
        <v>200</v>
      </c>
      <c r="E4845" t="s">
        <v>4845</v>
      </c>
      <c r="F4845">
        <v>6.7</v>
      </c>
      <c r="K4845" t="s">
        <v>6860</v>
      </c>
      <c r="L4845" t="s">
        <v>6861</v>
      </c>
      <c r="M4845" t="s">
        <v>15038</v>
      </c>
      <c r="N4845">
        <v>9</v>
      </c>
      <c r="O4845" t="s">
        <v>15444</v>
      </c>
      <c r="P4845" t="s">
        <v>18841</v>
      </c>
      <c r="Q4845">
        <v>5</v>
      </c>
      <c r="R4845">
        <v>1</v>
      </c>
      <c r="S4845">
        <v>1.45</v>
      </c>
      <c r="T4845">
        <v>1.48</v>
      </c>
      <c r="U4845">
        <v>443.37</v>
      </c>
      <c r="V4845">
        <v>77.150000000000006</v>
      </c>
      <c r="W4845">
        <v>3.65</v>
      </c>
      <c r="Y4845">
        <v>6.25</v>
      </c>
      <c r="Z4845">
        <v>2</v>
      </c>
      <c r="AA4845" t="s">
        <v>4250</v>
      </c>
      <c r="AB4845">
        <v>0</v>
      </c>
      <c r="AC4845">
        <v>7</v>
      </c>
      <c r="AD4845">
        <v>5.2378333333333336</v>
      </c>
      <c r="AF4845" t="s">
        <v>7949</v>
      </c>
      <c r="AI4845">
        <v>0</v>
      </c>
      <c r="AJ4845">
        <v>0</v>
      </c>
      <c r="AK4845" t="s">
        <v>19833</v>
      </c>
      <c r="AL4845" t="s">
        <v>19833</v>
      </c>
      <c r="AM4845" t="s">
        <v>20019</v>
      </c>
    </row>
    <row r="4846" spans="1:39" x14ac:dyDescent="0.25">
      <c r="A4846" t="s">
        <v>8152</v>
      </c>
      <c r="B4846" t="s">
        <v>4841</v>
      </c>
      <c r="C4846" t="s">
        <v>4842</v>
      </c>
      <c r="D4846">
        <v>200</v>
      </c>
      <c r="E4846" t="s">
        <v>4845</v>
      </c>
      <c r="F4846">
        <v>6.7</v>
      </c>
      <c r="K4846" t="s">
        <v>6860</v>
      </c>
      <c r="L4846" t="s">
        <v>6861</v>
      </c>
      <c r="M4846" t="s">
        <v>15038</v>
      </c>
      <c r="N4846">
        <v>9</v>
      </c>
      <c r="O4846" t="s">
        <v>15444</v>
      </c>
      <c r="P4846" t="s">
        <v>15805</v>
      </c>
      <c r="Q4846">
        <v>5</v>
      </c>
      <c r="R4846">
        <v>1</v>
      </c>
      <c r="S4846">
        <v>1.03</v>
      </c>
      <c r="T4846">
        <v>1.06</v>
      </c>
      <c r="U4846">
        <v>397.33</v>
      </c>
      <c r="V4846">
        <v>77.150000000000006</v>
      </c>
      <c r="W4846">
        <v>2.92</v>
      </c>
      <c r="Y4846">
        <v>6.12</v>
      </c>
      <c r="Z4846">
        <v>2</v>
      </c>
      <c r="AA4846" t="s">
        <v>4250</v>
      </c>
      <c r="AB4846">
        <v>0</v>
      </c>
      <c r="AC4846">
        <v>6</v>
      </c>
      <c r="AD4846">
        <v>5.5666904761904759</v>
      </c>
      <c r="AF4846" t="s">
        <v>7949</v>
      </c>
      <c r="AI4846">
        <v>0</v>
      </c>
      <c r="AJ4846">
        <v>0</v>
      </c>
      <c r="AK4846" t="s">
        <v>19833</v>
      </c>
      <c r="AL4846" t="s">
        <v>19833</v>
      </c>
      <c r="AM4846" t="s">
        <v>20019</v>
      </c>
    </row>
    <row r="4847" spans="1:39" x14ac:dyDescent="0.25">
      <c r="A4847" t="s">
        <v>11190</v>
      </c>
      <c r="B4847" t="s">
        <v>4841</v>
      </c>
      <c r="C4847" t="s">
        <v>4842</v>
      </c>
      <c r="D4847">
        <v>200</v>
      </c>
      <c r="E4847" t="s">
        <v>4845</v>
      </c>
      <c r="F4847">
        <v>6.7</v>
      </c>
      <c r="K4847" t="s">
        <v>6860</v>
      </c>
      <c r="L4847" t="s">
        <v>6861</v>
      </c>
      <c r="M4847" t="s">
        <v>14988</v>
      </c>
      <c r="N4847">
        <v>9</v>
      </c>
      <c r="O4847" t="s">
        <v>15312</v>
      </c>
      <c r="P4847" t="s">
        <v>18842</v>
      </c>
      <c r="Q4847">
        <v>5</v>
      </c>
      <c r="R4847">
        <v>2</v>
      </c>
      <c r="S4847">
        <v>1.59</v>
      </c>
      <c r="T4847">
        <v>2.1800000000000002</v>
      </c>
      <c r="U4847">
        <v>330.78</v>
      </c>
      <c r="V4847">
        <v>89.6</v>
      </c>
      <c r="W4847">
        <v>2.5499999999999998</v>
      </c>
      <c r="X4847">
        <v>11.04</v>
      </c>
      <c r="Y4847">
        <v>7.84</v>
      </c>
      <c r="Z4847">
        <v>2</v>
      </c>
      <c r="AA4847" t="s">
        <v>4250</v>
      </c>
      <c r="AB4847">
        <v>0</v>
      </c>
      <c r="AC4847">
        <v>3</v>
      </c>
      <c r="AD4847">
        <v>5.5</v>
      </c>
      <c r="AF4847" t="s">
        <v>7949</v>
      </c>
      <c r="AI4847">
        <v>0</v>
      </c>
      <c r="AJ4847">
        <v>0</v>
      </c>
      <c r="AK4847" t="s">
        <v>19860</v>
      </c>
      <c r="AL4847" t="s">
        <v>19860</v>
      </c>
      <c r="AM4847" t="s">
        <v>20019</v>
      </c>
    </row>
    <row r="4848" spans="1:39" x14ac:dyDescent="0.25">
      <c r="A4848" t="s">
        <v>10421</v>
      </c>
      <c r="B4848" t="s">
        <v>4841</v>
      </c>
      <c r="C4848" t="s">
        <v>4842</v>
      </c>
      <c r="D4848">
        <v>200</v>
      </c>
      <c r="E4848" t="s">
        <v>4845</v>
      </c>
      <c r="F4848">
        <v>6.7</v>
      </c>
      <c r="K4848" t="s">
        <v>6860</v>
      </c>
      <c r="L4848" t="s">
        <v>6861</v>
      </c>
      <c r="M4848" t="s">
        <v>15082</v>
      </c>
      <c r="N4848">
        <v>9</v>
      </c>
      <c r="O4848" t="s">
        <v>15437</v>
      </c>
      <c r="P4848" t="s">
        <v>18073</v>
      </c>
      <c r="Q4848">
        <v>7</v>
      </c>
      <c r="R4848">
        <v>1</v>
      </c>
      <c r="S4848">
        <v>2.6</v>
      </c>
      <c r="T4848">
        <v>2.6</v>
      </c>
      <c r="U4848">
        <v>401.44</v>
      </c>
      <c r="V4848">
        <v>90.19</v>
      </c>
      <c r="W4848">
        <v>4.26</v>
      </c>
      <c r="Y4848">
        <v>4.83</v>
      </c>
      <c r="Z4848">
        <v>3</v>
      </c>
      <c r="AA4848" t="s">
        <v>4250</v>
      </c>
      <c r="AB4848">
        <v>0</v>
      </c>
      <c r="AC4848">
        <v>3</v>
      </c>
      <c r="AD4848">
        <v>5.2309999999999999</v>
      </c>
      <c r="AF4848" t="s">
        <v>7949</v>
      </c>
      <c r="AI4848">
        <v>0</v>
      </c>
      <c r="AJ4848">
        <v>0</v>
      </c>
      <c r="AK4848" t="s">
        <v>19922</v>
      </c>
      <c r="AL4848" t="s">
        <v>19922</v>
      </c>
      <c r="AM4848" t="s">
        <v>20019</v>
      </c>
    </row>
    <row r="4849" spans="1:39" x14ac:dyDescent="0.25">
      <c r="A4849" t="s">
        <v>11191</v>
      </c>
      <c r="B4849" t="s">
        <v>4841</v>
      </c>
      <c r="C4849" t="s">
        <v>4842</v>
      </c>
      <c r="D4849">
        <v>200</v>
      </c>
      <c r="E4849" t="s">
        <v>4845</v>
      </c>
      <c r="F4849">
        <v>6.7</v>
      </c>
      <c r="I4849" t="s">
        <v>14230</v>
      </c>
      <c r="K4849" t="s">
        <v>6860</v>
      </c>
      <c r="L4849" t="s">
        <v>6861</v>
      </c>
      <c r="M4849" t="s">
        <v>15093</v>
      </c>
      <c r="N4849">
        <v>9</v>
      </c>
      <c r="O4849" t="s">
        <v>15453</v>
      </c>
      <c r="P4849" t="s">
        <v>18843</v>
      </c>
      <c r="Q4849">
        <v>8</v>
      </c>
      <c r="R4849">
        <v>3</v>
      </c>
      <c r="S4849">
        <v>2.5499999999999998</v>
      </c>
      <c r="T4849">
        <v>2.57</v>
      </c>
      <c r="U4849">
        <v>399.46</v>
      </c>
      <c r="V4849">
        <v>129.08000000000001</v>
      </c>
      <c r="W4849">
        <v>2.4700000000000002</v>
      </c>
      <c r="X4849">
        <v>9.18</v>
      </c>
      <c r="Y4849">
        <v>5.88</v>
      </c>
      <c r="Z4849">
        <v>2</v>
      </c>
      <c r="AA4849" t="s">
        <v>4250</v>
      </c>
      <c r="AB4849">
        <v>0</v>
      </c>
      <c r="AC4849">
        <v>5</v>
      </c>
      <c r="AD4849">
        <v>3.609809523809524</v>
      </c>
      <c r="AF4849" t="s">
        <v>7949</v>
      </c>
      <c r="AI4849">
        <v>0</v>
      </c>
      <c r="AJ4849">
        <v>0</v>
      </c>
      <c r="AM4849" t="s">
        <v>20019</v>
      </c>
    </row>
    <row r="4850" spans="1:39" x14ac:dyDescent="0.25">
      <c r="A4850" t="s">
        <v>11191</v>
      </c>
      <c r="B4850" t="s">
        <v>4841</v>
      </c>
      <c r="C4850" t="s">
        <v>4842</v>
      </c>
      <c r="D4850">
        <v>200</v>
      </c>
      <c r="E4850" t="s">
        <v>4845</v>
      </c>
      <c r="F4850">
        <v>6.7</v>
      </c>
      <c r="I4850" t="s">
        <v>14231</v>
      </c>
      <c r="K4850" t="s">
        <v>6860</v>
      </c>
      <c r="L4850" t="s">
        <v>6861</v>
      </c>
      <c r="M4850" t="s">
        <v>15094</v>
      </c>
      <c r="N4850">
        <v>9</v>
      </c>
      <c r="O4850" t="s">
        <v>15454</v>
      </c>
      <c r="P4850" t="s">
        <v>18843</v>
      </c>
      <c r="Q4850">
        <v>8</v>
      </c>
      <c r="R4850">
        <v>3</v>
      </c>
      <c r="S4850">
        <v>2.5499999999999998</v>
      </c>
      <c r="T4850">
        <v>2.57</v>
      </c>
      <c r="U4850">
        <v>399.46</v>
      </c>
      <c r="V4850">
        <v>129.08000000000001</v>
      </c>
      <c r="W4850">
        <v>2.4700000000000002</v>
      </c>
      <c r="X4850">
        <v>9.18</v>
      </c>
      <c r="Y4850">
        <v>5.88</v>
      </c>
      <c r="Z4850">
        <v>2</v>
      </c>
      <c r="AA4850" t="s">
        <v>4250</v>
      </c>
      <c r="AB4850">
        <v>0</v>
      </c>
      <c r="AC4850">
        <v>5</v>
      </c>
      <c r="AD4850">
        <v>3.609809523809524</v>
      </c>
      <c r="AF4850" t="s">
        <v>7949</v>
      </c>
      <c r="AI4850">
        <v>0</v>
      </c>
      <c r="AJ4850">
        <v>0</v>
      </c>
      <c r="AM4850" t="s">
        <v>20019</v>
      </c>
    </row>
    <row r="4851" spans="1:39" x14ac:dyDescent="0.25">
      <c r="A4851" t="s">
        <v>11192</v>
      </c>
      <c r="B4851" t="s">
        <v>4841</v>
      </c>
      <c r="C4851" t="s">
        <v>4842</v>
      </c>
      <c r="D4851">
        <v>200</v>
      </c>
      <c r="E4851" t="s">
        <v>4845</v>
      </c>
      <c r="F4851">
        <v>6.7</v>
      </c>
      <c r="I4851" t="s">
        <v>14232</v>
      </c>
      <c r="K4851" t="s">
        <v>6860</v>
      </c>
      <c r="L4851" t="s">
        <v>6861</v>
      </c>
      <c r="M4851" t="s">
        <v>15047</v>
      </c>
      <c r="N4851">
        <v>9</v>
      </c>
      <c r="O4851" t="s">
        <v>15395</v>
      </c>
      <c r="P4851" t="s">
        <v>18844</v>
      </c>
      <c r="Q4851">
        <v>9</v>
      </c>
      <c r="R4851">
        <v>3</v>
      </c>
      <c r="S4851">
        <v>0</v>
      </c>
      <c r="T4851">
        <v>0.01</v>
      </c>
      <c r="U4851">
        <v>503.43</v>
      </c>
      <c r="V4851">
        <v>150.63</v>
      </c>
      <c r="W4851">
        <v>2.5099999999999998</v>
      </c>
      <c r="X4851">
        <v>9</v>
      </c>
      <c r="Y4851">
        <v>3.13</v>
      </c>
      <c r="Z4851">
        <v>2</v>
      </c>
      <c r="AA4851" t="s">
        <v>4250</v>
      </c>
      <c r="AB4851">
        <v>1</v>
      </c>
      <c r="AC4851">
        <v>7</v>
      </c>
      <c r="AD4851">
        <v>3.166666666666667</v>
      </c>
      <c r="AF4851" t="s">
        <v>7949</v>
      </c>
      <c r="AI4851">
        <v>0</v>
      </c>
      <c r="AJ4851">
        <v>0</v>
      </c>
      <c r="AM4851" t="s">
        <v>20019</v>
      </c>
    </row>
    <row r="4852" spans="1:39" x14ac:dyDescent="0.25">
      <c r="A4852" t="s">
        <v>11193</v>
      </c>
      <c r="B4852" t="s">
        <v>4841</v>
      </c>
      <c r="C4852" t="s">
        <v>4842</v>
      </c>
      <c r="D4852">
        <v>200</v>
      </c>
      <c r="E4852" t="s">
        <v>4845</v>
      </c>
      <c r="F4852">
        <v>6.7</v>
      </c>
      <c r="I4852" t="s">
        <v>14233</v>
      </c>
      <c r="K4852" t="s">
        <v>6860</v>
      </c>
      <c r="L4852" t="s">
        <v>6861</v>
      </c>
      <c r="M4852" t="s">
        <v>15138</v>
      </c>
      <c r="N4852">
        <v>9</v>
      </c>
      <c r="O4852" t="s">
        <v>15513</v>
      </c>
      <c r="P4852" t="s">
        <v>18845</v>
      </c>
      <c r="Q4852">
        <v>3</v>
      </c>
      <c r="R4852">
        <v>1</v>
      </c>
      <c r="S4852">
        <v>4.71</v>
      </c>
      <c r="T4852">
        <v>6.44</v>
      </c>
      <c r="U4852">
        <v>510.08</v>
      </c>
      <c r="V4852">
        <v>45.23</v>
      </c>
      <c r="W4852">
        <v>5.86</v>
      </c>
      <c r="Y4852">
        <v>9.42</v>
      </c>
      <c r="Z4852">
        <v>3</v>
      </c>
      <c r="AA4852" t="s">
        <v>4250</v>
      </c>
      <c r="AB4852">
        <v>2</v>
      </c>
      <c r="AC4852">
        <v>2</v>
      </c>
      <c r="AD4852">
        <v>2.123333333333334</v>
      </c>
      <c r="AF4852" t="s">
        <v>7952</v>
      </c>
      <c r="AI4852">
        <v>0</v>
      </c>
      <c r="AJ4852">
        <v>0</v>
      </c>
      <c r="AM4852" t="s">
        <v>20019</v>
      </c>
    </row>
    <row r="4853" spans="1:39" x14ac:dyDescent="0.25">
      <c r="A4853" t="s">
        <v>11193</v>
      </c>
      <c r="B4853" t="s">
        <v>4841</v>
      </c>
      <c r="C4853" t="s">
        <v>4842</v>
      </c>
      <c r="D4853">
        <v>200</v>
      </c>
      <c r="E4853" t="s">
        <v>4845</v>
      </c>
      <c r="F4853">
        <v>6.7</v>
      </c>
      <c r="I4853" t="s">
        <v>14234</v>
      </c>
      <c r="K4853" t="s">
        <v>6860</v>
      </c>
      <c r="L4853" t="s">
        <v>6861</v>
      </c>
      <c r="M4853" t="s">
        <v>15139</v>
      </c>
      <c r="N4853">
        <v>8</v>
      </c>
      <c r="O4853" t="s">
        <v>15514</v>
      </c>
      <c r="P4853" t="s">
        <v>18845</v>
      </c>
      <c r="Q4853">
        <v>3</v>
      </c>
      <c r="R4853">
        <v>1</v>
      </c>
      <c r="S4853">
        <v>4.71</v>
      </c>
      <c r="T4853">
        <v>6.44</v>
      </c>
      <c r="U4853">
        <v>510.08</v>
      </c>
      <c r="V4853">
        <v>45.23</v>
      </c>
      <c r="W4853">
        <v>5.86</v>
      </c>
      <c r="Y4853">
        <v>9.42</v>
      </c>
      <c r="Z4853">
        <v>3</v>
      </c>
      <c r="AA4853" t="s">
        <v>4250</v>
      </c>
      <c r="AB4853">
        <v>2</v>
      </c>
      <c r="AC4853">
        <v>2</v>
      </c>
      <c r="AD4853">
        <v>2.123333333333334</v>
      </c>
      <c r="AF4853" t="s">
        <v>7952</v>
      </c>
      <c r="AI4853">
        <v>0</v>
      </c>
      <c r="AJ4853">
        <v>0</v>
      </c>
      <c r="AM4853" t="s">
        <v>20019</v>
      </c>
    </row>
    <row r="4854" spans="1:39" x14ac:dyDescent="0.25">
      <c r="A4854" t="s">
        <v>11194</v>
      </c>
      <c r="B4854" t="s">
        <v>4841</v>
      </c>
      <c r="C4854" t="s">
        <v>4842</v>
      </c>
      <c r="D4854">
        <v>200</v>
      </c>
      <c r="E4854" t="s">
        <v>4845</v>
      </c>
      <c r="F4854">
        <v>6.7</v>
      </c>
      <c r="I4854" t="s">
        <v>14235</v>
      </c>
      <c r="K4854" t="s">
        <v>6860</v>
      </c>
      <c r="L4854" t="s">
        <v>6861</v>
      </c>
      <c r="M4854" t="s">
        <v>14996</v>
      </c>
      <c r="N4854">
        <v>9</v>
      </c>
      <c r="O4854" t="s">
        <v>15322</v>
      </c>
      <c r="P4854" t="s">
        <v>18846</v>
      </c>
      <c r="Q4854">
        <v>6</v>
      </c>
      <c r="R4854">
        <v>2</v>
      </c>
      <c r="S4854">
        <v>-3.56</v>
      </c>
      <c r="T4854">
        <v>-3.56</v>
      </c>
      <c r="U4854">
        <v>415.32</v>
      </c>
      <c r="V4854">
        <v>102.49</v>
      </c>
      <c r="W4854">
        <v>2.65</v>
      </c>
      <c r="X4854">
        <v>9</v>
      </c>
      <c r="Y4854">
        <v>3.94</v>
      </c>
      <c r="Z4854">
        <v>2</v>
      </c>
      <c r="AA4854" t="s">
        <v>4250</v>
      </c>
      <c r="AB4854">
        <v>0</v>
      </c>
      <c r="AC4854">
        <v>5</v>
      </c>
      <c r="AD4854">
        <v>4.6885238095238098</v>
      </c>
      <c r="AF4854" t="s">
        <v>7949</v>
      </c>
      <c r="AI4854">
        <v>0</v>
      </c>
      <c r="AJ4854">
        <v>0</v>
      </c>
      <c r="AM4854" t="s">
        <v>20019</v>
      </c>
    </row>
    <row r="4855" spans="1:39" x14ac:dyDescent="0.25">
      <c r="A4855" t="s">
        <v>8731</v>
      </c>
      <c r="B4855" t="s">
        <v>4841</v>
      </c>
      <c r="C4855" t="s">
        <v>4842</v>
      </c>
      <c r="D4855">
        <v>203</v>
      </c>
      <c r="E4855" t="s">
        <v>4845</v>
      </c>
      <c r="F4855">
        <v>6.69</v>
      </c>
      <c r="K4855" t="s">
        <v>6860</v>
      </c>
      <c r="L4855" t="s">
        <v>6861</v>
      </c>
      <c r="M4855" t="s">
        <v>15115</v>
      </c>
      <c r="N4855">
        <v>9</v>
      </c>
      <c r="O4855" t="s">
        <v>15487</v>
      </c>
      <c r="P4855" t="s">
        <v>16383</v>
      </c>
      <c r="Q4855">
        <v>7</v>
      </c>
      <c r="R4855">
        <v>4</v>
      </c>
      <c r="S4855">
        <v>1.9</v>
      </c>
      <c r="T4855">
        <v>3</v>
      </c>
      <c r="U4855">
        <v>616.73</v>
      </c>
      <c r="V4855">
        <v>120</v>
      </c>
      <c r="W4855">
        <v>3.83</v>
      </c>
      <c r="X4855">
        <v>13.82</v>
      </c>
      <c r="Y4855">
        <v>8.4600000000000009</v>
      </c>
      <c r="Z4855">
        <v>3</v>
      </c>
      <c r="AA4855" t="s">
        <v>4250</v>
      </c>
      <c r="AB4855">
        <v>1</v>
      </c>
      <c r="AC4855">
        <v>13</v>
      </c>
      <c r="AD4855">
        <v>2.77</v>
      </c>
      <c r="AF4855" t="s">
        <v>7949</v>
      </c>
      <c r="AI4855">
        <v>0</v>
      </c>
      <c r="AJ4855">
        <v>0</v>
      </c>
      <c r="AK4855" t="s">
        <v>19889</v>
      </c>
      <c r="AL4855" t="s">
        <v>19889</v>
      </c>
      <c r="AM4855" t="s">
        <v>20019</v>
      </c>
    </row>
    <row r="4856" spans="1:39" x14ac:dyDescent="0.25">
      <c r="A4856" t="s">
        <v>9464</v>
      </c>
      <c r="B4856" t="s">
        <v>4841</v>
      </c>
      <c r="C4856" t="s">
        <v>4842</v>
      </c>
      <c r="D4856">
        <v>203</v>
      </c>
      <c r="E4856" t="s">
        <v>4845</v>
      </c>
      <c r="F4856">
        <v>6.69</v>
      </c>
      <c r="I4856" t="s">
        <v>14236</v>
      </c>
      <c r="K4856" t="s">
        <v>6860</v>
      </c>
      <c r="L4856" t="s">
        <v>6861</v>
      </c>
      <c r="M4856" t="s">
        <v>14972</v>
      </c>
      <c r="N4856">
        <v>8</v>
      </c>
      <c r="O4856" t="s">
        <v>15293</v>
      </c>
      <c r="P4856" t="s">
        <v>17116</v>
      </c>
      <c r="Q4856">
        <v>6</v>
      </c>
      <c r="R4856">
        <v>2</v>
      </c>
      <c r="S4856">
        <v>3.98</v>
      </c>
      <c r="T4856">
        <v>3.98</v>
      </c>
      <c r="U4856">
        <v>471.82</v>
      </c>
      <c r="V4856">
        <v>85.42</v>
      </c>
      <c r="W4856">
        <v>5</v>
      </c>
      <c r="Y4856">
        <v>4.01</v>
      </c>
      <c r="Z4856">
        <v>3</v>
      </c>
      <c r="AA4856" t="s">
        <v>4250</v>
      </c>
      <c r="AB4856">
        <v>0</v>
      </c>
      <c r="AC4856">
        <v>4</v>
      </c>
      <c r="AD4856">
        <v>3.221285714285715</v>
      </c>
      <c r="AF4856" t="s">
        <v>7949</v>
      </c>
      <c r="AI4856">
        <v>0</v>
      </c>
      <c r="AJ4856">
        <v>0</v>
      </c>
      <c r="AM4856" t="s">
        <v>20019</v>
      </c>
    </row>
    <row r="4857" spans="1:39" x14ac:dyDescent="0.25">
      <c r="A4857" t="s">
        <v>11195</v>
      </c>
      <c r="B4857" t="s">
        <v>4841</v>
      </c>
      <c r="C4857" t="s">
        <v>4842</v>
      </c>
      <c r="D4857">
        <v>203</v>
      </c>
      <c r="E4857" t="s">
        <v>4845</v>
      </c>
      <c r="F4857">
        <v>6.69</v>
      </c>
      <c r="K4857" t="s">
        <v>6860</v>
      </c>
      <c r="M4857" t="s">
        <v>6865</v>
      </c>
      <c r="N4857">
        <v>8</v>
      </c>
      <c r="O4857" t="s">
        <v>15584</v>
      </c>
      <c r="P4857" t="s">
        <v>18847</v>
      </c>
      <c r="Q4857">
        <v>3</v>
      </c>
      <c r="R4857">
        <v>2</v>
      </c>
      <c r="S4857">
        <v>6.74</v>
      </c>
      <c r="T4857">
        <v>6.74</v>
      </c>
      <c r="U4857">
        <v>555</v>
      </c>
      <c r="V4857">
        <v>81.64</v>
      </c>
      <c r="W4857">
        <v>6.31</v>
      </c>
      <c r="Y4857">
        <v>1.61</v>
      </c>
      <c r="Z4857">
        <v>4</v>
      </c>
      <c r="AA4857" t="s">
        <v>4250</v>
      </c>
      <c r="AB4857">
        <v>2</v>
      </c>
      <c r="AC4857">
        <v>9</v>
      </c>
      <c r="AD4857">
        <v>2.5</v>
      </c>
      <c r="AF4857" t="s">
        <v>7949</v>
      </c>
      <c r="AI4857">
        <v>0</v>
      </c>
      <c r="AJ4857">
        <v>0</v>
      </c>
      <c r="AK4857" t="s">
        <v>19979</v>
      </c>
      <c r="AL4857" t="s">
        <v>19979</v>
      </c>
      <c r="AM4857" t="s">
        <v>20019</v>
      </c>
    </row>
    <row r="4858" spans="1:39" x14ac:dyDescent="0.25">
      <c r="A4858" t="s">
        <v>11196</v>
      </c>
      <c r="B4858" t="s">
        <v>4841</v>
      </c>
      <c r="C4858" t="s">
        <v>4842</v>
      </c>
      <c r="D4858">
        <v>203</v>
      </c>
      <c r="E4858" t="s">
        <v>4845</v>
      </c>
      <c r="F4858">
        <v>6.69</v>
      </c>
      <c r="K4858" t="s">
        <v>6860</v>
      </c>
      <c r="M4858" t="s">
        <v>6865</v>
      </c>
      <c r="N4858">
        <v>8</v>
      </c>
      <c r="O4858" t="s">
        <v>15584</v>
      </c>
      <c r="P4858" t="s">
        <v>18848</v>
      </c>
      <c r="Q4858">
        <v>4</v>
      </c>
      <c r="R4858">
        <v>3</v>
      </c>
      <c r="S4858">
        <v>5.26</v>
      </c>
      <c r="T4858">
        <v>5.27</v>
      </c>
      <c r="U4858">
        <v>497.04</v>
      </c>
      <c r="V4858">
        <v>101.87</v>
      </c>
      <c r="W4858">
        <v>4.71</v>
      </c>
      <c r="Y4858">
        <v>4.04</v>
      </c>
      <c r="Z4858">
        <v>3</v>
      </c>
      <c r="AA4858" t="s">
        <v>4250</v>
      </c>
      <c r="AB4858">
        <v>0</v>
      </c>
      <c r="AC4858">
        <v>10</v>
      </c>
      <c r="AD4858">
        <v>1.792142857142857</v>
      </c>
      <c r="AF4858" t="s">
        <v>7949</v>
      </c>
      <c r="AI4858">
        <v>0</v>
      </c>
      <c r="AJ4858">
        <v>0</v>
      </c>
      <c r="AK4858" t="s">
        <v>19979</v>
      </c>
      <c r="AL4858" t="s">
        <v>19979</v>
      </c>
      <c r="AM4858" t="s">
        <v>20019</v>
      </c>
    </row>
    <row r="4859" spans="1:39" x14ac:dyDescent="0.25">
      <c r="A4859" t="s">
        <v>5537</v>
      </c>
      <c r="B4859" t="s">
        <v>4841</v>
      </c>
      <c r="C4859" t="s">
        <v>4842</v>
      </c>
      <c r="D4859">
        <v>203</v>
      </c>
      <c r="E4859" t="s">
        <v>4845</v>
      </c>
      <c r="F4859">
        <v>6.69</v>
      </c>
      <c r="K4859" t="s">
        <v>6860</v>
      </c>
      <c r="L4859" t="s">
        <v>6861</v>
      </c>
      <c r="M4859" t="s">
        <v>15108</v>
      </c>
      <c r="N4859">
        <v>9</v>
      </c>
      <c r="O4859" t="s">
        <v>15476</v>
      </c>
      <c r="P4859" t="s">
        <v>7263</v>
      </c>
      <c r="Q4859">
        <v>7</v>
      </c>
      <c r="R4859">
        <v>2</v>
      </c>
      <c r="S4859">
        <v>3.84</v>
      </c>
      <c r="T4859">
        <v>3.87</v>
      </c>
      <c r="U4859">
        <v>438.92</v>
      </c>
      <c r="V4859">
        <v>94.44</v>
      </c>
      <c r="W4859">
        <v>2.23</v>
      </c>
      <c r="Y4859">
        <v>6.35</v>
      </c>
      <c r="Z4859">
        <v>2</v>
      </c>
      <c r="AA4859" t="s">
        <v>4250</v>
      </c>
      <c r="AB4859">
        <v>0</v>
      </c>
      <c r="AC4859">
        <v>4</v>
      </c>
      <c r="AD4859">
        <v>3.4332857142857152</v>
      </c>
      <c r="AF4859" t="s">
        <v>7949</v>
      </c>
      <c r="AI4859">
        <v>0</v>
      </c>
      <c r="AJ4859">
        <v>0</v>
      </c>
      <c r="AK4859" t="s">
        <v>7970</v>
      </c>
      <c r="AL4859" t="s">
        <v>7970</v>
      </c>
      <c r="AM4859" t="s">
        <v>20019</v>
      </c>
    </row>
    <row r="4860" spans="1:39" x14ac:dyDescent="0.25">
      <c r="A4860" t="s">
        <v>11197</v>
      </c>
      <c r="B4860" t="s">
        <v>4841</v>
      </c>
      <c r="C4860" t="s">
        <v>4842</v>
      </c>
      <c r="D4860">
        <v>204.3</v>
      </c>
      <c r="E4860" t="s">
        <v>4845</v>
      </c>
      <c r="F4860">
        <v>6.69</v>
      </c>
      <c r="I4860" t="s">
        <v>14237</v>
      </c>
      <c r="K4860" t="s">
        <v>6860</v>
      </c>
      <c r="L4860" t="s">
        <v>6861</v>
      </c>
      <c r="M4860" t="s">
        <v>15042</v>
      </c>
      <c r="N4860">
        <v>9</v>
      </c>
      <c r="O4860" t="s">
        <v>15389</v>
      </c>
      <c r="P4860" t="s">
        <v>18849</v>
      </c>
      <c r="Q4860">
        <v>3</v>
      </c>
      <c r="R4860">
        <v>1</v>
      </c>
      <c r="S4860">
        <v>3.47</v>
      </c>
      <c r="T4860">
        <v>3.48</v>
      </c>
      <c r="U4860">
        <v>424.34</v>
      </c>
      <c r="V4860">
        <v>58.69</v>
      </c>
      <c r="W4860">
        <v>3.55</v>
      </c>
      <c r="Y4860">
        <v>4.59</v>
      </c>
      <c r="Z4860">
        <v>2</v>
      </c>
      <c r="AA4860" t="s">
        <v>4250</v>
      </c>
      <c r="AB4860">
        <v>0</v>
      </c>
      <c r="AC4860">
        <v>0</v>
      </c>
      <c r="AD4860">
        <v>4.3987619047619049</v>
      </c>
      <c r="AF4860" t="s">
        <v>7949</v>
      </c>
      <c r="AI4860">
        <v>0</v>
      </c>
      <c r="AJ4860">
        <v>0</v>
      </c>
      <c r="AM4860" t="s">
        <v>20019</v>
      </c>
    </row>
    <row r="4861" spans="1:39" x14ac:dyDescent="0.25">
      <c r="A4861" t="s">
        <v>11197</v>
      </c>
      <c r="B4861" t="s">
        <v>4841</v>
      </c>
      <c r="C4861" t="s">
        <v>4842</v>
      </c>
      <c r="D4861">
        <v>204.3</v>
      </c>
      <c r="E4861" t="s">
        <v>4845</v>
      </c>
      <c r="F4861">
        <v>6.69</v>
      </c>
      <c r="I4861" t="s">
        <v>14238</v>
      </c>
      <c r="K4861" t="s">
        <v>6860</v>
      </c>
      <c r="M4861" t="s">
        <v>15002</v>
      </c>
      <c r="N4861">
        <v>8</v>
      </c>
      <c r="O4861" t="s">
        <v>15332</v>
      </c>
      <c r="P4861" t="s">
        <v>18849</v>
      </c>
      <c r="Q4861">
        <v>3</v>
      </c>
      <c r="R4861">
        <v>1</v>
      </c>
      <c r="S4861">
        <v>3.47</v>
      </c>
      <c r="T4861">
        <v>3.48</v>
      </c>
      <c r="U4861">
        <v>424.34</v>
      </c>
      <c r="V4861">
        <v>58.69</v>
      </c>
      <c r="W4861">
        <v>3.55</v>
      </c>
      <c r="Y4861">
        <v>4.59</v>
      </c>
      <c r="Z4861">
        <v>2</v>
      </c>
      <c r="AA4861" t="s">
        <v>4250</v>
      </c>
      <c r="AB4861">
        <v>0</v>
      </c>
      <c r="AC4861">
        <v>0</v>
      </c>
      <c r="AD4861">
        <v>4.3987619047619049</v>
      </c>
      <c r="AF4861" t="s">
        <v>7949</v>
      </c>
      <c r="AI4861">
        <v>0</v>
      </c>
      <c r="AJ4861">
        <v>0</v>
      </c>
      <c r="AM4861" t="s">
        <v>20019</v>
      </c>
    </row>
    <row r="4862" spans="1:39" x14ac:dyDescent="0.25">
      <c r="A4862" t="s">
        <v>11198</v>
      </c>
      <c r="B4862" t="s">
        <v>4841</v>
      </c>
      <c r="C4862" t="s">
        <v>4842</v>
      </c>
      <c r="D4862">
        <v>204.5</v>
      </c>
      <c r="E4862" t="s">
        <v>4845</v>
      </c>
      <c r="F4862">
        <v>6.69</v>
      </c>
      <c r="I4862" t="s">
        <v>14239</v>
      </c>
      <c r="K4862" t="s">
        <v>6860</v>
      </c>
      <c r="L4862" t="s">
        <v>6861</v>
      </c>
      <c r="M4862" t="s">
        <v>14987</v>
      </c>
      <c r="N4862">
        <v>9</v>
      </c>
      <c r="O4862" t="s">
        <v>15311</v>
      </c>
      <c r="P4862" t="s">
        <v>18850</v>
      </c>
      <c r="Q4862">
        <v>7</v>
      </c>
      <c r="R4862">
        <v>2</v>
      </c>
      <c r="S4862">
        <v>1.42</v>
      </c>
      <c r="T4862">
        <v>1.42</v>
      </c>
      <c r="U4862">
        <v>468.36</v>
      </c>
      <c r="V4862">
        <v>98.31</v>
      </c>
      <c r="W4862">
        <v>4.12</v>
      </c>
      <c r="Y4862">
        <v>4.1900000000000004</v>
      </c>
      <c r="Z4862">
        <v>3</v>
      </c>
      <c r="AA4862" t="s">
        <v>4250</v>
      </c>
      <c r="AB4862">
        <v>0</v>
      </c>
      <c r="AC4862">
        <v>4</v>
      </c>
      <c r="AD4862">
        <v>4.4489999999999998</v>
      </c>
      <c r="AF4862" t="s">
        <v>7949</v>
      </c>
      <c r="AI4862">
        <v>0</v>
      </c>
      <c r="AJ4862">
        <v>0</v>
      </c>
      <c r="AM4862" t="s">
        <v>20019</v>
      </c>
    </row>
    <row r="4863" spans="1:39" x14ac:dyDescent="0.25">
      <c r="A4863" t="s">
        <v>8646</v>
      </c>
      <c r="B4863" t="s">
        <v>4841</v>
      </c>
      <c r="C4863" t="s">
        <v>4842</v>
      </c>
      <c r="D4863">
        <v>205</v>
      </c>
      <c r="E4863" t="s">
        <v>4845</v>
      </c>
      <c r="F4863">
        <v>6.69</v>
      </c>
      <c r="K4863" t="s">
        <v>6860</v>
      </c>
      <c r="M4863" t="s">
        <v>15158</v>
      </c>
      <c r="N4863">
        <v>8</v>
      </c>
      <c r="O4863" t="s">
        <v>15536</v>
      </c>
      <c r="P4863" t="s">
        <v>16299</v>
      </c>
      <c r="Q4863">
        <v>5</v>
      </c>
      <c r="R4863">
        <v>3</v>
      </c>
      <c r="S4863">
        <v>3.78</v>
      </c>
      <c r="T4863">
        <v>4.7</v>
      </c>
      <c r="U4863">
        <v>679.81</v>
      </c>
      <c r="V4863">
        <v>98.74</v>
      </c>
      <c r="W4863">
        <v>6.95</v>
      </c>
      <c r="X4863">
        <v>13.95</v>
      </c>
      <c r="Y4863">
        <v>8.3000000000000007</v>
      </c>
      <c r="Z4863">
        <v>4</v>
      </c>
      <c r="AA4863" t="s">
        <v>4250</v>
      </c>
      <c r="AB4863">
        <v>2</v>
      </c>
      <c r="AC4863">
        <v>13</v>
      </c>
      <c r="AD4863">
        <v>1.985333333333333</v>
      </c>
      <c r="AF4863" t="s">
        <v>7949</v>
      </c>
      <c r="AI4863">
        <v>0</v>
      </c>
      <c r="AJ4863">
        <v>0</v>
      </c>
      <c r="AK4863" t="s">
        <v>19888</v>
      </c>
      <c r="AL4863" t="s">
        <v>19888</v>
      </c>
      <c r="AM4863" t="s">
        <v>20019</v>
      </c>
    </row>
    <row r="4864" spans="1:39" x14ac:dyDescent="0.25">
      <c r="A4864" t="s">
        <v>8811</v>
      </c>
      <c r="B4864" t="s">
        <v>4841</v>
      </c>
      <c r="C4864" t="s">
        <v>4842</v>
      </c>
      <c r="D4864">
        <v>205</v>
      </c>
      <c r="E4864" t="s">
        <v>4845</v>
      </c>
      <c r="F4864">
        <v>6.69</v>
      </c>
      <c r="K4864" t="s">
        <v>6860</v>
      </c>
      <c r="L4864" t="s">
        <v>6861</v>
      </c>
      <c r="M4864" t="s">
        <v>15115</v>
      </c>
      <c r="N4864">
        <v>9</v>
      </c>
      <c r="O4864" t="s">
        <v>15487</v>
      </c>
      <c r="P4864" t="s">
        <v>16463</v>
      </c>
      <c r="Q4864">
        <v>6</v>
      </c>
      <c r="R4864">
        <v>3</v>
      </c>
      <c r="S4864">
        <v>3.38</v>
      </c>
      <c r="T4864">
        <v>4.25</v>
      </c>
      <c r="U4864">
        <v>619.71</v>
      </c>
      <c r="V4864">
        <v>107.97</v>
      </c>
      <c r="W4864">
        <v>4.53</v>
      </c>
      <c r="X4864">
        <v>13.76</v>
      </c>
      <c r="Y4864">
        <v>8.2100000000000009</v>
      </c>
      <c r="Z4864">
        <v>3</v>
      </c>
      <c r="AA4864" t="s">
        <v>4250</v>
      </c>
      <c r="AB4864">
        <v>1</v>
      </c>
      <c r="AC4864">
        <v>12</v>
      </c>
      <c r="AD4864">
        <v>2.1476666666666659</v>
      </c>
      <c r="AF4864" t="s">
        <v>7949</v>
      </c>
      <c r="AI4864">
        <v>0</v>
      </c>
      <c r="AJ4864">
        <v>0</v>
      </c>
      <c r="AK4864" t="s">
        <v>19889</v>
      </c>
      <c r="AL4864" t="s">
        <v>19889</v>
      </c>
      <c r="AM4864" t="s">
        <v>20019</v>
      </c>
    </row>
    <row r="4865" spans="1:39" x14ac:dyDescent="0.25">
      <c r="A4865" t="s">
        <v>9704</v>
      </c>
      <c r="B4865" t="s">
        <v>4841</v>
      </c>
      <c r="C4865" t="s">
        <v>4842</v>
      </c>
      <c r="D4865">
        <v>205</v>
      </c>
      <c r="E4865" t="s">
        <v>4845</v>
      </c>
      <c r="F4865">
        <v>6.69</v>
      </c>
      <c r="K4865" t="s">
        <v>6860</v>
      </c>
      <c r="L4865" t="s">
        <v>6861</v>
      </c>
      <c r="M4865" t="s">
        <v>15101</v>
      </c>
      <c r="N4865">
        <v>9</v>
      </c>
      <c r="O4865" t="s">
        <v>15465</v>
      </c>
      <c r="P4865" t="s">
        <v>17356</v>
      </c>
      <c r="Q4865">
        <v>8</v>
      </c>
      <c r="R4865">
        <v>3</v>
      </c>
      <c r="S4865">
        <v>4.0599999999999996</v>
      </c>
      <c r="T4865">
        <v>5.13</v>
      </c>
      <c r="U4865">
        <v>672.8</v>
      </c>
      <c r="V4865">
        <v>129.56</v>
      </c>
      <c r="W4865">
        <v>4.55</v>
      </c>
      <c r="X4865">
        <v>13.54</v>
      </c>
      <c r="Y4865">
        <v>8.39</v>
      </c>
      <c r="Z4865">
        <v>3</v>
      </c>
      <c r="AA4865" t="s">
        <v>4250</v>
      </c>
      <c r="AB4865">
        <v>1</v>
      </c>
      <c r="AC4865">
        <v>15</v>
      </c>
      <c r="AD4865">
        <v>0.97166666666666646</v>
      </c>
      <c r="AF4865" t="s">
        <v>7949</v>
      </c>
      <c r="AI4865">
        <v>0</v>
      </c>
      <c r="AJ4865">
        <v>0</v>
      </c>
      <c r="AK4865" t="s">
        <v>19864</v>
      </c>
      <c r="AL4865" t="s">
        <v>19864</v>
      </c>
      <c r="AM4865" t="s">
        <v>20019</v>
      </c>
    </row>
    <row r="4866" spans="1:39" x14ac:dyDescent="0.25">
      <c r="A4866" t="s">
        <v>10686</v>
      </c>
      <c r="B4866" t="s">
        <v>4841</v>
      </c>
      <c r="C4866" t="s">
        <v>4842</v>
      </c>
      <c r="D4866">
        <v>205</v>
      </c>
      <c r="E4866" t="s">
        <v>4845</v>
      </c>
      <c r="F4866">
        <v>6.69</v>
      </c>
      <c r="K4866" t="s">
        <v>6860</v>
      </c>
      <c r="L4866" t="s">
        <v>6861</v>
      </c>
      <c r="M4866" t="s">
        <v>15134</v>
      </c>
      <c r="N4866">
        <v>9</v>
      </c>
      <c r="O4866" t="s">
        <v>15508</v>
      </c>
      <c r="P4866" t="s">
        <v>18338</v>
      </c>
      <c r="Q4866">
        <v>5</v>
      </c>
      <c r="R4866">
        <v>3</v>
      </c>
      <c r="S4866">
        <v>3.56</v>
      </c>
      <c r="T4866">
        <v>3.77</v>
      </c>
      <c r="U4866">
        <v>476.99</v>
      </c>
      <c r="V4866">
        <v>79.819999999999993</v>
      </c>
      <c r="W4866">
        <v>2.67</v>
      </c>
      <c r="X4866">
        <v>13.97</v>
      </c>
      <c r="Y4866">
        <v>7.38</v>
      </c>
      <c r="Z4866">
        <v>1</v>
      </c>
      <c r="AA4866" t="s">
        <v>4250</v>
      </c>
      <c r="AB4866">
        <v>0</v>
      </c>
      <c r="AC4866">
        <v>8</v>
      </c>
      <c r="AD4866">
        <v>3.1660238095238098</v>
      </c>
      <c r="AF4866" t="s">
        <v>7949</v>
      </c>
      <c r="AI4866">
        <v>0</v>
      </c>
      <c r="AJ4866">
        <v>0</v>
      </c>
      <c r="AK4866" t="s">
        <v>19912</v>
      </c>
      <c r="AL4866" t="s">
        <v>19912</v>
      </c>
      <c r="AM4866" t="s">
        <v>20019</v>
      </c>
    </row>
    <row r="4867" spans="1:39" x14ac:dyDescent="0.25">
      <c r="A4867" t="s">
        <v>10014</v>
      </c>
      <c r="B4867" t="s">
        <v>4841</v>
      </c>
      <c r="C4867" t="s">
        <v>4842</v>
      </c>
      <c r="D4867">
        <v>206</v>
      </c>
      <c r="E4867" t="s">
        <v>4845</v>
      </c>
      <c r="F4867">
        <v>6.69</v>
      </c>
      <c r="I4867" t="s">
        <v>14240</v>
      </c>
      <c r="K4867" t="s">
        <v>6860</v>
      </c>
      <c r="L4867" t="s">
        <v>6861</v>
      </c>
      <c r="M4867" t="s">
        <v>14979</v>
      </c>
      <c r="N4867">
        <v>8</v>
      </c>
      <c r="O4867" t="s">
        <v>15302</v>
      </c>
      <c r="P4867" t="s">
        <v>17666</v>
      </c>
      <c r="Q4867">
        <v>6</v>
      </c>
      <c r="R4867">
        <v>2</v>
      </c>
      <c r="S4867">
        <v>2.11</v>
      </c>
      <c r="T4867">
        <v>2.11</v>
      </c>
      <c r="U4867">
        <v>415.32</v>
      </c>
      <c r="V4867">
        <v>102.49</v>
      </c>
      <c r="W4867">
        <v>2.89</v>
      </c>
      <c r="X4867">
        <v>10.18</v>
      </c>
      <c r="Y4867">
        <v>3.7</v>
      </c>
      <c r="Z4867">
        <v>2</v>
      </c>
      <c r="AA4867" t="s">
        <v>4250</v>
      </c>
      <c r="AB4867">
        <v>0</v>
      </c>
      <c r="AC4867">
        <v>3</v>
      </c>
      <c r="AD4867">
        <v>4.63352380952381</v>
      </c>
      <c r="AF4867" t="s">
        <v>7949</v>
      </c>
      <c r="AI4867">
        <v>0</v>
      </c>
      <c r="AJ4867">
        <v>0</v>
      </c>
      <c r="AM4867" t="s">
        <v>20019</v>
      </c>
    </row>
    <row r="4868" spans="1:39" x14ac:dyDescent="0.25">
      <c r="A4868" t="s">
        <v>11199</v>
      </c>
      <c r="B4868" t="s">
        <v>4841</v>
      </c>
      <c r="C4868" t="s">
        <v>4842</v>
      </c>
      <c r="D4868">
        <v>206.5</v>
      </c>
      <c r="E4868" t="s">
        <v>4845</v>
      </c>
      <c r="F4868">
        <v>6.68</v>
      </c>
      <c r="I4868" t="s">
        <v>14241</v>
      </c>
      <c r="K4868" t="s">
        <v>6860</v>
      </c>
      <c r="L4868" t="s">
        <v>6861</v>
      </c>
      <c r="M4868" t="s">
        <v>14987</v>
      </c>
      <c r="N4868">
        <v>9</v>
      </c>
      <c r="O4868" t="s">
        <v>15311</v>
      </c>
      <c r="P4868" t="s">
        <v>18851</v>
      </c>
      <c r="Q4868">
        <v>7</v>
      </c>
      <c r="R4868">
        <v>3</v>
      </c>
      <c r="S4868">
        <v>2.48</v>
      </c>
      <c r="T4868">
        <v>2.5099999999999998</v>
      </c>
      <c r="U4868">
        <v>466.51</v>
      </c>
      <c r="V4868">
        <v>119.06</v>
      </c>
      <c r="W4868">
        <v>2.88</v>
      </c>
      <c r="X4868">
        <v>10.18</v>
      </c>
      <c r="Y4868">
        <v>6.26</v>
      </c>
      <c r="Z4868">
        <v>2</v>
      </c>
      <c r="AA4868" t="s">
        <v>4250</v>
      </c>
      <c r="AB4868">
        <v>0</v>
      </c>
      <c r="AC4868">
        <v>5</v>
      </c>
      <c r="AD4868">
        <v>3.1972142857142858</v>
      </c>
      <c r="AF4868" t="s">
        <v>7949</v>
      </c>
      <c r="AI4868">
        <v>0</v>
      </c>
      <c r="AJ4868">
        <v>0</v>
      </c>
      <c r="AM4868" t="s">
        <v>20019</v>
      </c>
    </row>
    <row r="4869" spans="1:39" x14ac:dyDescent="0.25">
      <c r="A4869" t="s">
        <v>11200</v>
      </c>
      <c r="B4869" t="s">
        <v>4841</v>
      </c>
      <c r="C4869" t="s">
        <v>4842</v>
      </c>
      <c r="D4869">
        <v>206.8</v>
      </c>
      <c r="E4869" t="s">
        <v>4845</v>
      </c>
      <c r="F4869">
        <v>6.68</v>
      </c>
      <c r="I4869" t="s">
        <v>14242</v>
      </c>
      <c r="K4869" t="s">
        <v>6860</v>
      </c>
      <c r="M4869" t="s">
        <v>14977</v>
      </c>
      <c r="N4869">
        <v>8</v>
      </c>
      <c r="O4869" t="s">
        <v>15298</v>
      </c>
      <c r="P4869" t="s">
        <v>18852</v>
      </c>
      <c r="Q4869">
        <v>6</v>
      </c>
      <c r="R4869">
        <v>1</v>
      </c>
      <c r="S4869">
        <v>2.42</v>
      </c>
      <c r="T4869">
        <v>4.42</v>
      </c>
      <c r="U4869">
        <v>403.28</v>
      </c>
      <c r="V4869">
        <v>76.88</v>
      </c>
      <c r="W4869">
        <v>2.82</v>
      </c>
      <c r="Y4869">
        <v>12.3</v>
      </c>
      <c r="Z4869">
        <v>2</v>
      </c>
      <c r="AA4869" t="s">
        <v>4250</v>
      </c>
      <c r="AB4869">
        <v>0</v>
      </c>
      <c r="AC4869">
        <v>0</v>
      </c>
      <c r="AD4869">
        <v>3.6041904761904759</v>
      </c>
      <c r="AF4869" t="s">
        <v>7952</v>
      </c>
      <c r="AI4869">
        <v>0</v>
      </c>
      <c r="AJ4869">
        <v>0</v>
      </c>
      <c r="AM4869" t="s">
        <v>20019</v>
      </c>
    </row>
    <row r="4870" spans="1:39" x14ac:dyDescent="0.25">
      <c r="A4870" t="s">
        <v>11201</v>
      </c>
      <c r="B4870" t="s">
        <v>4841</v>
      </c>
      <c r="C4870" t="s">
        <v>4842</v>
      </c>
      <c r="D4870">
        <v>206.9</v>
      </c>
      <c r="E4870" t="s">
        <v>4845</v>
      </c>
      <c r="F4870">
        <v>6.68</v>
      </c>
      <c r="I4870" t="s">
        <v>14243</v>
      </c>
      <c r="K4870" t="s">
        <v>6860</v>
      </c>
      <c r="M4870" t="s">
        <v>15002</v>
      </c>
      <c r="N4870">
        <v>8</v>
      </c>
      <c r="O4870" t="s">
        <v>15332</v>
      </c>
      <c r="P4870" t="s">
        <v>18853</v>
      </c>
      <c r="Q4870">
        <v>5</v>
      </c>
      <c r="R4870">
        <v>1</v>
      </c>
      <c r="S4870">
        <v>1.83</v>
      </c>
      <c r="T4870">
        <v>1.83</v>
      </c>
      <c r="U4870">
        <v>447.58</v>
      </c>
      <c r="V4870">
        <v>77.150000000000006</v>
      </c>
      <c r="W4870">
        <v>3.11</v>
      </c>
      <c r="Y4870">
        <v>5.22</v>
      </c>
      <c r="Z4870">
        <v>1</v>
      </c>
      <c r="AA4870" t="s">
        <v>4250</v>
      </c>
      <c r="AB4870">
        <v>0</v>
      </c>
      <c r="AC4870">
        <v>3</v>
      </c>
      <c r="AD4870">
        <v>5.207761904761905</v>
      </c>
      <c r="AF4870" t="s">
        <v>7949</v>
      </c>
      <c r="AI4870">
        <v>0</v>
      </c>
      <c r="AJ4870">
        <v>0</v>
      </c>
      <c r="AM4870" t="s">
        <v>20019</v>
      </c>
    </row>
    <row r="4871" spans="1:39" x14ac:dyDescent="0.25">
      <c r="A4871" t="s">
        <v>8597</v>
      </c>
      <c r="B4871" t="s">
        <v>4841</v>
      </c>
      <c r="C4871" t="s">
        <v>4842</v>
      </c>
      <c r="D4871">
        <v>207</v>
      </c>
      <c r="E4871" t="s">
        <v>4845</v>
      </c>
      <c r="F4871">
        <v>6.68</v>
      </c>
      <c r="I4871" t="s">
        <v>14244</v>
      </c>
      <c r="K4871" t="s">
        <v>6860</v>
      </c>
      <c r="M4871" t="s">
        <v>14977</v>
      </c>
      <c r="N4871">
        <v>8</v>
      </c>
      <c r="O4871" t="s">
        <v>15298</v>
      </c>
      <c r="P4871" t="s">
        <v>16250</v>
      </c>
      <c r="Q4871">
        <v>4</v>
      </c>
      <c r="R4871">
        <v>2</v>
      </c>
      <c r="S4871">
        <v>0.87</v>
      </c>
      <c r="T4871">
        <v>0.93</v>
      </c>
      <c r="U4871">
        <v>363.46</v>
      </c>
      <c r="V4871">
        <v>78.92</v>
      </c>
      <c r="W4871">
        <v>1.91</v>
      </c>
      <c r="Y4871">
        <v>6.47</v>
      </c>
      <c r="Z4871">
        <v>1</v>
      </c>
      <c r="AA4871" t="s">
        <v>4250</v>
      </c>
      <c r="AB4871">
        <v>0</v>
      </c>
      <c r="AC4871">
        <v>0</v>
      </c>
      <c r="AD4871">
        <v>5.4752857142857154</v>
      </c>
      <c r="AF4871" t="s">
        <v>7949</v>
      </c>
      <c r="AI4871">
        <v>0</v>
      </c>
      <c r="AJ4871">
        <v>0</v>
      </c>
      <c r="AM4871" t="s">
        <v>20019</v>
      </c>
    </row>
    <row r="4872" spans="1:39" x14ac:dyDescent="0.25">
      <c r="A4872" t="s">
        <v>10210</v>
      </c>
      <c r="B4872" t="s">
        <v>4841</v>
      </c>
      <c r="C4872" t="s">
        <v>4842</v>
      </c>
      <c r="D4872">
        <v>209</v>
      </c>
      <c r="E4872" t="s">
        <v>4845</v>
      </c>
      <c r="F4872">
        <v>6.68</v>
      </c>
      <c r="K4872" t="s">
        <v>6860</v>
      </c>
      <c r="L4872" t="s">
        <v>6861</v>
      </c>
      <c r="M4872" t="s">
        <v>15026</v>
      </c>
      <c r="N4872">
        <v>9</v>
      </c>
      <c r="O4872" t="s">
        <v>15368</v>
      </c>
      <c r="P4872" t="s">
        <v>17862</v>
      </c>
      <c r="Q4872">
        <v>6</v>
      </c>
      <c r="R4872">
        <v>3</v>
      </c>
      <c r="S4872">
        <v>2.0699999999999998</v>
      </c>
      <c r="T4872">
        <v>2.5499999999999998</v>
      </c>
      <c r="U4872">
        <v>516.64</v>
      </c>
      <c r="V4872">
        <v>103.67</v>
      </c>
      <c r="W4872">
        <v>2.2400000000000002</v>
      </c>
      <c r="X4872">
        <v>13.77</v>
      </c>
      <c r="Y4872">
        <v>8.1</v>
      </c>
      <c r="Z4872">
        <v>3</v>
      </c>
      <c r="AA4872" t="s">
        <v>4250</v>
      </c>
      <c r="AB4872">
        <v>1</v>
      </c>
      <c r="AC4872">
        <v>10</v>
      </c>
      <c r="AD4872">
        <v>3.6259999999999999</v>
      </c>
      <c r="AF4872" t="s">
        <v>7949</v>
      </c>
      <c r="AI4872">
        <v>0</v>
      </c>
      <c r="AJ4872">
        <v>0</v>
      </c>
      <c r="AK4872" t="s">
        <v>19878</v>
      </c>
      <c r="AL4872" t="s">
        <v>19878</v>
      </c>
      <c r="AM4872" t="s">
        <v>20019</v>
      </c>
    </row>
    <row r="4873" spans="1:39" x14ac:dyDescent="0.25">
      <c r="A4873" t="s">
        <v>10869</v>
      </c>
      <c r="B4873" t="s">
        <v>4841</v>
      </c>
      <c r="C4873" t="s">
        <v>4842</v>
      </c>
      <c r="D4873">
        <v>210</v>
      </c>
      <c r="E4873" t="s">
        <v>4845</v>
      </c>
      <c r="F4873">
        <v>6.68</v>
      </c>
      <c r="K4873" t="s">
        <v>6860</v>
      </c>
      <c r="L4873" t="s">
        <v>6861</v>
      </c>
      <c r="M4873" t="s">
        <v>15104</v>
      </c>
      <c r="N4873">
        <v>9</v>
      </c>
      <c r="O4873" t="s">
        <v>15469</v>
      </c>
      <c r="P4873" t="s">
        <v>18521</v>
      </c>
      <c r="Q4873">
        <v>6</v>
      </c>
      <c r="R4873">
        <v>1</v>
      </c>
      <c r="S4873">
        <v>2.5499999999999998</v>
      </c>
      <c r="T4873">
        <v>2.56</v>
      </c>
      <c r="U4873">
        <v>369.4</v>
      </c>
      <c r="V4873">
        <v>78.959999999999994</v>
      </c>
      <c r="W4873">
        <v>2.76</v>
      </c>
      <c r="Y4873">
        <v>5.78</v>
      </c>
      <c r="Z4873">
        <v>2</v>
      </c>
      <c r="AA4873" t="s">
        <v>4250</v>
      </c>
      <c r="AB4873">
        <v>0</v>
      </c>
      <c r="AC4873">
        <v>1</v>
      </c>
      <c r="AD4873">
        <v>5.491190476190476</v>
      </c>
      <c r="AF4873" t="s">
        <v>7949</v>
      </c>
      <c r="AI4873">
        <v>0</v>
      </c>
      <c r="AJ4873">
        <v>0</v>
      </c>
      <c r="AK4873" t="s">
        <v>19914</v>
      </c>
      <c r="AL4873" t="s">
        <v>19914</v>
      </c>
      <c r="AM4873" t="s">
        <v>20019</v>
      </c>
    </row>
    <row r="4874" spans="1:39" x14ac:dyDescent="0.25">
      <c r="A4874" t="s">
        <v>11202</v>
      </c>
      <c r="B4874" t="s">
        <v>4841</v>
      </c>
      <c r="C4874" t="s">
        <v>4842</v>
      </c>
      <c r="D4874">
        <v>210</v>
      </c>
      <c r="E4874" t="s">
        <v>4845</v>
      </c>
      <c r="F4874">
        <v>6.68</v>
      </c>
      <c r="K4874" t="s">
        <v>6860</v>
      </c>
      <c r="M4874" t="s">
        <v>6865</v>
      </c>
      <c r="N4874">
        <v>8</v>
      </c>
      <c r="O4874" t="s">
        <v>15365</v>
      </c>
      <c r="P4874" t="s">
        <v>18854</v>
      </c>
      <c r="Q4874">
        <v>6</v>
      </c>
      <c r="R4874">
        <v>3</v>
      </c>
      <c r="S4874">
        <v>2.21</v>
      </c>
      <c r="T4874">
        <v>3.03</v>
      </c>
      <c r="U4874">
        <v>612.66999999999996</v>
      </c>
      <c r="V4874">
        <v>111.63</v>
      </c>
      <c r="W4874">
        <v>4.6900000000000004</v>
      </c>
      <c r="X4874">
        <v>13.37</v>
      </c>
      <c r="Y4874">
        <v>8.11</v>
      </c>
      <c r="Z4874">
        <v>4</v>
      </c>
      <c r="AA4874" t="s">
        <v>4250</v>
      </c>
      <c r="AB4874">
        <v>1</v>
      </c>
      <c r="AC4874">
        <v>12</v>
      </c>
      <c r="AD4874">
        <v>3.2706666666666671</v>
      </c>
      <c r="AF4874" t="s">
        <v>7949</v>
      </c>
      <c r="AI4874">
        <v>0</v>
      </c>
      <c r="AJ4874">
        <v>0</v>
      </c>
      <c r="AK4874" t="s">
        <v>19888</v>
      </c>
      <c r="AL4874" t="s">
        <v>19888</v>
      </c>
      <c r="AM4874" t="s">
        <v>20019</v>
      </c>
    </row>
    <row r="4875" spans="1:39" x14ac:dyDescent="0.25">
      <c r="A4875" t="s">
        <v>9301</v>
      </c>
      <c r="B4875" t="s">
        <v>4841</v>
      </c>
      <c r="C4875" t="s">
        <v>4842</v>
      </c>
      <c r="D4875">
        <v>210</v>
      </c>
      <c r="E4875" t="s">
        <v>4845</v>
      </c>
      <c r="F4875">
        <v>6.68</v>
      </c>
      <c r="K4875" t="s">
        <v>6860</v>
      </c>
      <c r="M4875" t="s">
        <v>15131</v>
      </c>
      <c r="N4875">
        <v>8</v>
      </c>
      <c r="O4875" t="s">
        <v>15505</v>
      </c>
      <c r="P4875" t="s">
        <v>16953</v>
      </c>
      <c r="Q4875">
        <v>7</v>
      </c>
      <c r="R4875">
        <v>3</v>
      </c>
      <c r="S4875">
        <v>2.81</v>
      </c>
      <c r="T4875">
        <v>3.64</v>
      </c>
      <c r="U4875">
        <v>703.81</v>
      </c>
      <c r="V4875">
        <v>132.88</v>
      </c>
      <c r="W4875">
        <v>5.09</v>
      </c>
      <c r="X4875">
        <v>13.41</v>
      </c>
      <c r="Y4875">
        <v>8.1199999999999992</v>
      </c>
      <c r="Z4875">
        <v>4</v>
      </c>
      <c r="AA4875" t="s">
        <v>4250</v>
      </c>
      <c r="AB4875">
        <v>2</v>
      </c>
      <c r="AC4875">
        <v>14</v>
      </c>
      <c r="AD4875">
        <v>2.3816666666666668</v>
      </c>
      <c r="AF4875" t="s">
        <v>7949</v>
      </c>
      <c r="AI4875">
        <v>0</v>
      </c>
      <c r="AJ4875">
        <v>0</v>
      </c>
      <c r="AK4875" t="s">
        <v>19888</v>
      </c>
      <c r="AL4875" t="s">
        <v>19888</v>
      </c>
      <c r="AM4875" t="s">
        <v>20019</v>
      </c>
    </row>
    <row r="4876" spans="1:39" x14ac:dyDescent="0.25">
      <c r="A4876" t="s">
        <v>11203</v>
      </c>
      <c r="B4876" t="s">
        <v>4841</v>
      </c>
      <c r="C4876" t="s">
        <v>4842</v>
      </c>
      <c r="D4876">
        <v>210</v>
      </c>
      <c r="E4876" t="s">
        <v>4845</v>
      </c>
      <c r="F4876">
        <v>6.68</v>
      </c>
      <c r="K4876" t="s">
        <v>6860</v>
      </c>
      <c r="M4876" t="s">
        <v>6865</v>
      </c>
      <c r="N4876">
        <v>8</v>
      </c>
      <c r="O4876" t="s">
        <v>15553</v>
      </c>
      <c r="P4876" t="s">
        <v>18855</v>
      </c>
      <c r="Q4876">
        <v>5</v>
      </c>
      <c r="R4876">
        <v>3</v>
      </c>
      <c r="S4876">
        <v>2.85</v>
      </c>
      <c r="T4876">
        <v>3.52</v>
      </c>
      <c r="U4876">
        <v>476.61</v>
      </c>
      <c r="V4876">
        <v>79.180000000000007</v>
      </c>
      <c r="W4876">
        <v>4.0599999999999996</v>
      </c>
      <c r="X4876">
        <v>13.91</v>
      </c>
      <c r="Y4876">
        <v>8.77</v>
      </c>
      <c r="Z4876">
        <v>2</v>
      </c>
      <c r="AA4876" t="s">
        <v>4250</v>
      </c>
      <c r="AB4876">
        <v>0</v>
      </c>
      <c r="AC4876">
        <v>9</v>
      </c>
      <c r="AD4876">
        <v>3.2637380952380961</v>
      </c>
      <c r="AF4876" t="s">
        <v>7952</v>
      </c>
      <c r="AI4876">
        <v>0</v>
      </c>
      <c r="AJ4876">
        <v>0</v>
      </c>
      <c r="AK4876" t="s">
        <v>19966</v>
      </c>
      <c r="AL4876" t="s">
        <v>19966</v>
      </c>
      <c r="AM4876" t="s">
        <v>20019</v>
      </c>
    </row>
    <row r="4877" spans="1:39" x14ac:dyDescent="0.25">
      <c r="A4877" t="s">
        <v>9913</v>
      </c>
      <c r="B4877" t="s">
        <v>4841</v>
      </c>
      <c r="C4877" t="s">
        <v>4842</v>
      </c>
      <c r="D4877">
        <v>210</v>
      </c>
      <c r="E4877" t="s">
        <v>4845</v>
      </c>
      <c r="F4877">
        <v>6.68</v>
      </c>
      <c r="K4877" t="s">
        <v>6860</v>
      </c>
      <c r="M4877" t="s">
        <v>15225</v>
      </c>
      <c r="N4877">
        <v>8</v>
      </c>
      <c r="O4877" t="s">
        <v>15622</v>
      </c>
      <c r="P4877" t="s">
        <v>17565</v>
      </c>
      <c r="Q4877">
        <v>5</v>
      </c>
      <c r="R4877">
        <v>4</v>
      </c>
      <c r="S4877">
        <v>2.4900000000000002</v>
      </c>
      <c r="T4877">
        <v>4.7</v>
      </c>
      <c r="U4877">
        <v>536.76</v>
      </c>
      <c r="V4877">
        <v>93.7</v>
      </c>
      <c r="W4877">
        <v>5.14</v>
      </c>
      <c r="Y4877">
        <v>9.67</v>
      </c>
      <c r="Z4877">
        <v>2</v>
      </c>
      <c r="AA4877" t="s">
        <v>4250</v>
      </c>
      <c r="AB4877">
        <v>2</v>
      </c>
      <c r="AC4877">
        <v>15</v>
      </c>
      <c r="AD4877">
        <v>1.9466666666666661</v>
      </c>
      <c r="AF4877" t="s">
        <v>7952</v>
      </c>
      <c r="AI4877">
        <v>0</v>
      </c>
      <c r="AJ4877">
        <v>0</v>
      </c>
      <c r="AK4877" t="s">
        <v>19938</v>
      </c>
      <c r="AL4877" t="s">
        <v>19938</v>
      </c>
      <c r="AM4877" t="s">
        <v>20019</v>
      </c>
    </row>
    <row r="4878" spans="1:39" x14ac:dyDescent="0.25">
      <c r="A4878" t="s">
        <v>11204</v>
      </c>
      <c r="B4878" t="s">
        <v>4841</v>
      </c>
      <c r="C4878" t="s">
        <v>4842</v>
      </c>
      <c r="D4878">
        <v>210</v>
      </c>
      <c r="E4878" t="s">
        <v>4845</v>
      </c>
      <c r="F4878">
        <v>6.68</v>
      </c>
      <c r="K4878" t="s">
        <v>6860</v>
      </c>
      <c r="L4878" t="s">
        <v>6861</v>
      </c>
      <c r="M4878" t="s">
        <v>6881</v>
      </c>
      <c r="N4878">
        <v>9</v>
      </c>
      <c r="O4878" t="s">
        <v>15460</v>
      </c>
      <c r="P4878" t="s">
        <v>18856</v>
      </c>
      <c r="Q4878">
        <v>8</v>
      </c>
      <c r="R4878">
        <v>5</v>
      </c>
      <c r="S4878">
        <v>5.16</v>
      </c>
      <c r="T4878">
        <v>5.16</v>
      </c>
      <c r="U4878">
        <v>807.92</v>
      </c>
      <c r="V4878">
        <v>183.24</v>
      </c>
      <c r="W4878">
        <v>4.24</v>
      </c>
      <c r="X4878">
        <v>12.96</v>
      </c>
      <c r="Y4878">
        <v>0</v>
      </c>
      <c r="Z4878">
        <v>4</v>
      </c>
      <c r="AA4878" t="s">
        <v>4250</v>
      </c>
      <c r="AB4878">
        <v>1</v>
      </c>
      <c r="AC4878">
        <v>18</v>
      </c>
      <c r="AD4878">
        <v>1</v>
      </c>
      <c r="AF4878" t="s">
        <v>7949</v>
      </c>
      <c r="AI4878">
        <v>0</v>
      </c>
      <c r="AJ4878">
        <v>0</v>
      </c>
      <c r="AK4878" t="s">
        <v>19933</v>
      </c>
      <c r="AL4878" t="s">
        <v>19933</v>
      </c>
      <c r="AM4878" t="s">
        <v>20019</v>
      </c>
    </row>
    <row r="4879" spans="1:39" x14ac:dyDescent="0.25">
      <c r="A4879" t="s">
        <v>11205</v>
      </c>
      <c r="B4879" t="s">
        <v>4841</v>
      </c>
      <c r="C4879" t="s">
        <v>4842</v>
      </c>
      <c r="D4879">
        <v>210</v>
      </c>
      <c r="E4879" t="s">
        <v>4845</v>
      </c>
      <c r="F4879">
        <v>6.68</v>
      </c>
      <c r="K4879" t="s">
        <v>6860</v>
      </c>
      <c r="M4879" t="s">
        <v>6865</v>
      </c>
      <c r="N4879">
        <v>8</v>
      </c>
      <c r="O4879" t="s">
        <v>15401</v>
      </c>
      <c r="P4879" t="s">
        <v>18857</v>
      </c>
      <c r="Q4879">
        <v>5</v>
      </c>
      <c r="R4879">
        <v>3</v>
      </c>
      <c r="S4879">
        <v>2.34</v>
      </c>
      <c r="T4879">
        <v>3.1</v>
      </c>
      <c r="U4879">
        <v>604.66999999999996</v>
      </c>
      <c r="V4879">
        <v>94.56</v>
      </c>
      <c r="W4879">
        <v>5.43</v>
      </c>
      <c r="X4879">
        <v>13.08</v>
      </c>
      <c r="Y4879">
        <v>8.0299999999999994</v>
      </c>
      <c r="Z4879">
        <v>4</v>
      </c>
      <c r="AA4879" t="s">
        <v>4250</v>
      </c>
      <c r="AB4879">
        <v>2</v>
      </c>
      <c r="AC4879">
        <v>11</v>
      </c>
      <c r="AD4879">
        <v>3.779666666666667</v>
      </c>
      <c r="AF4879" t="s">
        <v>7949</v>
      </c>
      <c r="AI4879">
        <v>0</v>
      </c>
      <c r="AJ4879">
        <v>0</v>
      </c>
      <c r="AK4879" t="s">
        <v>19874</v>
      </c>
      <c r="AL4879" t="s">
        <v>19874</v>
      </c>
      <c r="AM4879" t="s">
        <v>20019</v>
      </c>
    </row>
    <row r="4880" spans="1:39" x14ac:dyDescent="0.25">
      <c r="A4880" t="s">
        <v>11206</v>
      </c>
      <c r="B4880" t="s">
        <v>4841</v>
      </c>
      <c r="C4880" t="s">
        <v>4842</v>
      </c>
      <c r="D4880">
        <v>210</v>
      </c>
      <c r="E4880" t="s">
        <v>4845</v>
      </c>
      <c r="F4880">
        <v>6.68</v>
      </c>
      <c r="K4880" t="s">
        <v>6860</v>
      </c>
      <c r="M4880" t="s">
        <v>15085</v>
      </c>
      <c r="N4880">
        <v>8</v>
      </c>
      <c r="O4880" t="s">
        <v>15441</v>
      </c>
      <c r="P4880" t="s">
        <v>18858</v>
      </c>
      <c r="Q4880">
        <v>6</v>
      </c>
      <c r="R4880">
        <v>4</v>
      </c>
      <c r="S4880">
        <v>2.27</v>
      </c>
      <c r="T4880">
        <v>2.63</v>
      </c>
      <c r="U4880">
        <v>551.70000000000005</v>
      </c>
      <c r="V4880">
        <v>107.53</v>
      </c>
      <c r="W4880">
        <v>2.91</v>
      </c>
      <c r="X4880">
        <v>13.89</v>
      </c>
      <c r="Y4880">
        <v>8.1</v>
      </c>
      <c r="Z4880">
        <v>2</v>
      </c>
      <c r="AA4880" t="s">
        <v>4250</v>
      </c>
      <c r="AB4880">
        <v>1</v>
      </c>
      <c r="AC4880">
        <v>9</v>
      </c>
      <c r="AD4880">
        <v>3.230666666666667</v>
      </c>
      <c r="AF4880" t="s">
        <v>7949</v>
      </c>
      <c r="AI4880">
        <v>0</v>
      </c>
      <c r="AJ4880">
        <v>0</v>
      </c>
      <c r="AK4880" t="s">
        <v>19925</v>
      </c>
      <c r="AL4880" t="s">
        <v>19925</v>
      </c>
      <c r="AM4880" t="s">
        <v>20019</v>
      </c>
    </row>
    <row r="4881" spans="1:39" x14ac:dyDescent="0.25">
      <c r="A4881" t="s">
        <v>11207</v>
      </c>
      <c r="B4881" t="s">
        <v>4841</v>
      </c>
      <c r="C4881" t="s">
        <v>4842</v>
      </c>
      <c r="D4881">
        <v>210</v>
      </c>
      <c r="E4881" t="s">
        <v>4845</v>
      </c>
      <c r="F4881">
        <v>6.68</v>
      </c>
      <c r="K4881" t="s">
        <v>6860</v>
      </c>
      <c r="M4881" t="s">
        <v>15085</v>
      </c>
      <c r="N4881">
        <v>8</v>
      </c>
      <c r="O4881" t="s">
        <v>15441</v>
      </c>
      <c r="P4881" t="s">
        <v>18859</v>
      </c>
      <c r="Q4881">
        <v>5</v>
      </c>
      <c r="R4881">
        <v>5</v>
      </c>
      <c r="S4881">
        <v>0.51</v>
      </c>
      <c r="T4881">
        <v>1.1399999999999999</v>
      </c>
      <c r="U4881">
        <v>516.63</v>
      </c>
      <c r="V4881">
        <v>102.49</v>
      </c>
      <c r="W4881">
        <v>2.61</v>
      </c>
      <c r="X4881">
        <v>13.89</v>
      </c>
      <c r="Y4881">
        <v>8.4</v>
      </c>
      <c r="Z4881">
        <v>2</v>
      </c>
      <c r="AA4881" t="s">
        <v>4250</v>
      </c>
      <c r="AB4881">
        <v>1</v>
      </c>
      <c r="AC4881">
        <v>10</v>
      </c>
      <c r="AD4881">
        <v>3.383666666666667</v>
      </c>
      <c r="AF4881" t="s">
        <v>7949</v>
      </c>
      <c r="AI4881">
        <v>0</v>
      </c>
      <c r="AJ4881">
        <v>0</v>
      </c>
      <c r="AK4881" t="s">
        <v>19925</v>
      </c>
      <c r="AL4881" t="s">
        <v>19925</v>
      </c>
      <c r="AM4881" t="s">
        <v>20019</v>
      </c>
    </row>
    <row r="4882" spans="1:39" x14ac:dyDescent="0.25">
      <c r="A4882" t="s">
        <v>8211</v>
      </c>
      <c r="B4882" t="s">
        <v>4841</v>
      </c>
      <c r="C4882" t="s">
        <v>4842</v>
      </c>
      <c r="D4882">
        <v>210</v>
      </c>
      <c r="E4882" t="s">
        <v>4845</v>
      </c>
      <c r="F4882">
        <v>6.68</v>
      </c>
      <c r="K4882" t="s">
        <v>6860</v>
      </c>
      <c r="L4882" t="s">
        <v>6861</v>
      </c>
      <c r="M4882" t="s">
        <v>15004</v>
      </c>
      <c r="N4882">
        <v>9</v>
      </c>
      <c r="O4882" t="s">
        <v>15334</v>
      </c>
      <c r="P4882" t="s">
        <v>15864</v>
      </c>
      <c r="Q4882">
        <v>5</v>
      </c>
      <c r="R4882">
        <v>1</v>
      </c>
      <c r="S4882">
        <v>5.08</v>
      </c>
      <c r="T4882">
        <v>5.22</v>
      </c>
      <c r="U4882">
        <v>442.49</v>
      </c>
      <c r="V4882">
        <v>63.21</v>
      </c>
      <c r="W4882">
        <v>4.5999999999999996</v>
      </c>
      <c r="Y4882">
        <v>7.05</v>
      </c>
      <c r="Z4882">
        <v>2</v>
      </c>
      <c r="AA4882" t="s">
        <v>4250</v>
      </c>
      <c r="AB4882">
        <v>0</v>
      </c>
      <c r="AC4882">
        <v>6</v>
      </c>
      <c r="AD4882">
        <v>3.2441190476190478</v>
      </c>
      <c r="AF4882" t="s">
        <v>7949</v>
      </c>
      <c r="AI4882">
        <v>0</v>
      </c>
      <c r="AJ4882">
        <v>0</v>
      </c>
      <c r="AK4882" t="s">
        <v>19837</v>
      </c>
      <c r="AL4882" t="s">
        <v>19837</v>
      </c>
      <c r="AM4882" t="s">
        <v>20019</v>
      </c>
    </row>
    <row r="4883" spans="1:39" x14ac:dyDescent="0.25">
      <c r="A4883" t="s">
        <v>8450</v>
      </c>
      <c r="B4883" t="s">
        <v>4841</v>
      </c>
      <c r="C4883" t="s">
        <v>4842</v>
      </c>
      <c r="D4883">
        <v>210</v>
      </c>
      <c r="E4883" t="s">
        <v>4845</v>
      </c>
      <c r="F4883">
        <v>6.68</v>
      </c>
      <c r="K4883" t="s">
        <v>6860</v>
      </c>
      <c r="L4883" t="s">
        <v>6861</v>
      </c>
      <c r="M4883" t="s">
        <v>15164</v>
      </c>
      <c r="N4883">
        <v>9</v>
      </c>
      <c r="O4883" t="s">
        <v>15545</v>
      </c>
      <c r="P4883" t="s">
        <v>16103</v>
      </c>
      <c r="Q4883">
        <v>7</v>
      </c>
      <c r="R4883">
        <v>4</v>
      </c>
      <c r="S4883">
        <v>3.31</v>
      </c>
      <c r="T4883">
        <v>3.35</v>
      </c>
      <c r="U4883">
        <v>616.6</v>
      </c>
      <c r="V4883">
        <v>121.88</v>
      </c>
      <c r="W4883">
        <v>3.66</v>
      </c>
      <c r="X4883">
        <v>13.46</v>
      </c>
      <c r="Y4883">
        <v>6.39</v>
      </c>
      <c r="Z4883">
        <v>2</v>
      </c>
      <c r="AA4883" t="s">
        <v>4250</v>
      </c>
      <c r="AB4883">
        <v>1</v>
      </c>
      <c r="AC4883">
        <v>9</v>
      </c>
      <c r="AD4883">
        <v>2.17</v>
      </c>
      <c r="AF4883" t="s">
        <v>7949</v>
      </c>
      <c r="AI4883">
        <v>0</v>
      </c>
      <c r="AJ4883">
        <v>0</v>
      </c>
      <c r="AK4883" t="s">
        <v>19881</v>
      </c>
      <c r="AL4883" t="s">
        <v>19881</v>
      </c>
      <c r="AM4883" t="s">
        <v>20019</v>
      </c>
    </row>
    <row r="4884" spans="1:39" x14ac:dyDescent="0.25">
      <c r="A4884" t="s">
        <v>10815</v>
      </c>
      <c r="B4884" t="s">
        <v>4841</v>
      </c>
      <c r="C4884" t="s">
        <v>4842</v>
      </c>
      <c r="D4884">
        <v>210</v>
      </c>
      <c r="E4884" t="s">
        <v>4845</v>
      </c>
      <c r="F4884">
        <v>6.68</v>
      </c>
      <c r="K4884" t="s">
        <v>6860</v>
      </c>
      <c r="L4884" t="s">
        <v>6861</v>
      </c>
      <c r="M4884" t="s">
        <v>15013</v>
      </c>
      <c r="N4884">
        <v>9</v>
      </c>
      <c r="O4884" t="s">
        <v>15350</v>
      </c>
      <c r="P4884" t="s">
        <v>18467</v>
      </c>
      <c r="Q4884">
        <v>7</v>
      </c>
      <c r="R4884">
        <v>3</v>
      </c>
      <c r="S4884">
        <v>4.74</v>
      </c>
      <c r="T4884">
        <v>5.49</v>
      </c>
      <c r="U4884">
        <v>658.84</v>
      </c>
      <c r="V4884">
        <v>105.48</v>
      </c>
      <c r="W4884">
        <v>6.13</v>
      </c>
      <c r="X4884">
        <v>12.56</v>
      </c>
      <c r="Y4884">
        <v>8.0299999999999994</v>
      </c>
      <c r="Z4884">
        <v>4</v>
      </c>
      <c r="AA4884" t="s">
        <v>4250</v>
      </c>
      <c r="AB4884">
        <v>2</v>
      </c>
      <c r="AC4884">
        <v>14</v>
      </c>
      <c r="AD4884">
        <v>1.635666666666667</v>
      </c>
      <c r="AF4884" t="s">
        <v>7949</v>
      </c>
      <c r="AI4884">
        <v>0</v>
      </c>
      <c r="AJ4884">
        <v>0</v>
      </c>
      <c r="AK4884" t="s">
        <v>7992</v>
      </c>
      <c r="AL4884" t="s">
        <v>7992</v>
      </c>
      <c r="AM4884" t="s">
        <v>20019</v>
      </c>
    </row>
    <row r="4885" spans="1:39" x14ac:dyDescent="0.25">
      <c r="A4885" t="s">
        <v>10478</v>
      </c>
      <c r="B4885" t="s">
        <v>4841</v>
      </c>
      <c r="C4885" t="s">
        <v>4842</v>
      </c>
      <c r="D4885">
        <v>210</v>
      </c>
      <c r="E4885" t="s">
        <v>4845</v>
      </c>
      <c r="F4885">
        <v>6.68</v>
      </c>
      <c r="K4885" t="s">
        <v>6860</v>
      </c>
      <c r="L4885" t="s">
        <v>6861</v>
      </c>
      <c r="M4885" t="s">
        <v>15013</v>
      </c>
      <c r="N4885">
        <v>9</v>
      </c>
      <c r="O4885" t="s">
        <v>15350</v>
      </c>
      <c r="P4885" t="s">
        <v>18130</v>
      </c>
      <c r="Q4885">
        <v>6</v>
      </c>
      <c r="R4885">
        <v>3</v>
      </c>
      <c r="S4885">
        <v>2.44</v>
      </c>
      <c r="T4885">
        <v>3.24</v>
      </c>
      <c r="U4885">
        <v>610.67999999999995</v>
      </c>
      <c r="V4885">
        <v>103.67</v>
      </c>
      <c r="W4885">
        <v>4.5999999999999996</v>
      </c>
      <c r="X4885">
        <v>12.94</v>
      </c>
      <c r="Y4885">
        <v>8.3000000000000007</v>
      </c>
      <c r="Z4885">
        <v>3</v>
      </c>
      <c r="AA4885" t="s">
        <v>4250</v>
      </c>
      <c r="AB4885">
        <v>1</v>
      </c>
      <c r="AC4885">
        <v>11</v>
      </c>
      <c r="AD4885">
        <v>3.2210000000000001</v>
      </c>
      <c r="AF4885" t="s">
        <v>7949</v>
      </c>
      <c r="AI4885">
        <v>0</v>
      </c>
      <c r="AJ4885">
        <v>0</v>
      </c>
      <c r="AK4885" t="s">
        <v>7992</v>
      </c>
      <c r="AL4885" t="s">
        <v>7992</v>
      </c>
      <c r="AM4885" t="s">
        <v>20019</v>
      </c>
    </row>
    <row r="4886" spans="1:39" x14ac:dyDescent="0.25">
      <c r="A4886" t="s">
        <v>9898</v>
      </c>
      <c r="B4886" t="s">
        <v>4841</v>
      </c>
      <c r="C4886" t="s">
        <v>4842</v>
      </c>
      <c r="D4886">
        <v>210</v>
      </c>
      <c r="E4886" t="s">
        <v>4845</v>
      </c>
      <c r="F4886">
        <v>6.68</v>
      </c>
      <c r="K4886" t="s">
        <v>6860</v>
      </c>
      <c r="L4886" t="s">
        <v>6861</v>
      </c>
      <c r="M4886" t="s">
        <v>15001</v>
      </c>
      <c r="N4886">
        <v>9</v>
      </c>
      <c r="O4886" t="s">
        <v>15331</v>
      </c>
      <c r="P4886" t="s">
        <v>17550</v>
      </c>
      <c r="Q4886">
        <v>6</v>
      </c>
      <c r="R4886">
        <v>3</v>
      </c>
      <c r="S4886">
        <v>0.14000000000000001</v>
      </c>
      <c r="T4886">
        <v>1.08</v>
      </c>
      <c r="U4886">
        <v>609.71</v>
      </c>
      <c r="V4886">
        <v>100.13</v>
      </c>
      <c r="W4886">
        <v>3.65</v>
      </c>
      <c r="X4886">
        <v>13.86</v>
      </c>
      <c r="Y4886">
        <v>8.4700000000000006</v>
      </c>
      <c r="Z4886">
        <v>3</v>
      </c>
      <c r="AA4886" t="s">
        <v>4250</v>
      </c>
      <c r="AB4886">
        <v>1</v>
      </c>
      <c r="AC4886">
        <v>16</v>
      </c>
      <c r="AD4886">
        <v>3.5939999999999999</v>
      </c>
      <c r="AF4886" t="s">
        <v>7949</v>
      </c>
      <c r="AI4886">
        <v>0</v>
      </c>
      <c r="AJ4886">
        <v>0</v>
      </c>
      <c r="AK4886" t="s">
        <v>19858</v>
      </c>
      <c r="AL4886" t="s">
        <v>19858</v>
      </c>
      <c r="AM4886" t="s">
        <v>20019</v>
      </c>
    </row>
    <row r="4887" spans="1:39" x14ac:dyDescent="0.25">
      <c r="A4887" t="s">
        <v>11208</v>
      </c>
      <c r="B4887" t="s">
        <v>4841</v>
      </c>
      <c r="C4887" t="s">
        <v>4842</v>
      </c>
      <c r="D4887">
        <v>210</v>
      </c>
      <c r="E4887" t="s">
        <v>4845</v>
      </c>
      <c r="F4887">
        <v>6.68</v>
      </c>
      <c r="K4887" t="s">
        <v>6860</v>
      </c>
      <c r="L4887" t="s">
        <v>6861</v>
      </c>
      <c r="M4887" t="s">
        <v>15038</v>
      </c>
      <c r="N4887">
        <v>9</v>
      </c>
      <c r="O4887" t="s">
        <v>15544</v>
      </c>
      <c r="P4887" t="s">
        <v>18860</v>
      </c>
      <c r="Q4887">
        <v>5</v>
      </c>
      <c r="R4887">
        <v>2</v>
      </c>
      <c r="S4887">
        <v>0.46</v>
      </c>
      <c r="T4887">
        <v>0.68</v>
      </c>
      <c r="U4887">
        <v>358.44</v>
      </c>
      <c r="V4887">
        <v>97.02</v>
      </c>
      <c r="W4887">
        <v>1.83</v>
      </c>
      <c r="X4887">
        <v>13.38</v>
      </c>
      <c r="Y4887">
        <v>7.18</v>
      </c>
      <c r="Z4887">
        <v>1</v>
      </c>
      <c r="AA4887" t="s">
        <v>4250</v>
      </c>
      <c r="AB4887">
        <v>0</v>
      </c>
      <c r="AC4887">
        <v>5</v>
      </c>
      <c r="AD4887">
        <v>5.266</v>
      </c>
      <c r="AF4887" t="s">
        <v>7949</v>
      </c>
      <c r="AI4887">
        <v>0</v>
      </c>
      <c r="AJ4887">
        <v>0</v>
      </c>
      <c r="AK4887" t="s">
        <v>19963</v>
      </c>
      <c r="AL4887" t="s">
        <v>19963</v>
      </c>
      <c r="AM4887" t="s">
        <v>20019</v>
      </c>
    </row>
    <row r="4888" spans="1:39" x14ac:dyDescent="0.25">
      <c r="A4888" t="s">
        <v>5761</v>
      </c>
      <c r="B4888" t="s">
        <v>4841</v>
      </c>
      <c r="C4888" t="s">
        <v>4842</v>
      </c>
      <c r="D4888">
        <v>210</v>
      </c>
      <c r="E4888" t="s">
        <v>4845</v>
      </c>
      <c r="F4888">
        <v>6.68</v>
      </c>
      <c r="K4888" t="s">
        <v>6860</v>
      </c>
      <c r="L4888" t="s">
        <v>6861</v>
      </c>
      <c r="M4888" t="s">
        <v>15058</v>
      </c>
      <c r="N4888">
        <v>9</v>
      </c>
      <c r="O4888" t="s">
        <v>15410</v>
      </c>
      <c r="P4888" t="s">
        <v>7487</v>
      </c>
      <c r="Q4888">
        <v>6</v>
      </c>
      <c r="R4888">
        <v>3</v>
      </c>
      <c r="S4888">
        <v>3.41</v>
      </c>
      <c r="T4888">
        <v>3.47</v>
      </c>
      <c r="U4888">
        <v>533.41999999999996</v>
      </c>
      <c r="V4888">
        <v>135.08000000000001</v>
      </c>
      <c r="W4888">
        <v>3.71</v>
      </c>
      <c r="X4888">
        <v>12.38</v>
      </c>
      <c r="Y4888">
        <v>7.25</v>
      </c>
      <c r="Z4888">
        <v>3</v>
      </c>
      <c r="AA4888" t="s">
        <v>4250</v>
      </c>
      <c r="AB4888">
        <v>1</v>
      </c>
      <c r="AC4888">
        <v>8</v>
      </c>
      <c r="AD4888">
        <v>2.226666666666667</v>
      </c>
      <c r="AF4888" t="s">
        <v>7949</v>
      </c>
      <c r="AI4888">
        <v>0</v>
      </c>
      <c r="AJ4888">
        <v>0</v>
      </c>
      <c r="AK4888" t="s">
        <v>7979</v>
      </c>
      <c r="AL4888" t="s">
        <v>7979</v>
      </c>
      <c r="AM4888" t="s">
        <v>20019</v>
      </c>
    </row>
    <row r="4889" spans="1:39" x14ac:dyDescent="0.25">
      <c r="A4889" t="s">
        <v>11209</v>
      </c>
      <c r="B4889" t="s">
        <v>4841</v>
      </c>
      <c r="C4889" t="s">
        <v>4842</v>
      </c>
      <c r="D4889">
        <v>210</v>
      </c>
      <c r="E4889" t="s">
        <v>4845</v>
      </c>
      <c r="F4889">
        <v>6.68</v>
      </c>
      <c r="K4889" t="s">
        <v>6860</v>
      </c>
      <c r="L4889" t="s">
        <v>6861</v>
      </c>
      <c r="M4889" t="s">
        <v>14988</v>
      </c>
      <c r="N4889">
        <v>9</v>
      </c>
      <c r="O4889" t="s">
        <v>15312</v>
      </c>
      <c r="P4889" t="s">
        <v>18861</v>
      </c>
      <c r="Q4889">
        <v>4</v>
      </c>
      <c r="R4889">
        <v>2</v>
      </c>
      <c r="S4889">
        <v>3.64</v>
      </c>
      <c r="T4889">
        <v>3.65</v>
      </c>
      <c r="U4889">
        <v>376.85</v>
      </c>
      <c r="V4889">
        <v>80.37</v>
      </c>
      <c r="W4889">
        <v>3.97</v>
      </c>
      <c r="X4889">
        <v>11.08</v>
      </c>
      <c r="Y4889">
        <v>5.49</v>
      </c>
      <c r="Z4889">
        <v>3</v>
      </c>
      <c r="AA4889" t="s">
        <v>4250</v>
      </c>
      <c r="AB4889">
        <v>0</v>
      </c>
      <c r="AC4889">
        <v>3</v>
      </c>
      <c r="AD4889">
        <v>4.2346428571428572</v>
      </c>
      <c r="AF4889" t="s">
        <v>7949</v>
      </c>
      <c r="AI4889">
        <v>0</v>
      </c>
      <c r="AJ4889">
        <v>0</v>
      </c>
      <c r="AK4889" t="s">
        <v>19860</v>
      </c>
      <c r="AL4889" t="s">
        <v>19860</v>
      </c>
      <c r="AM4889" t="s">
        <v>20019</v>
      </c>
    </row>
    <row r="4890" spans="1:39" x14ac:dyDescent="0.25">
      <c r="A4890" t="s">
        <v>5978</v>
      </c>
      <c r="B4890" t="s">
        <v>4841</v>
      </c>
      <c r="C4890" t="s">
        <v>4842</v>
      </c>
      <c r="D4890">
        <v>210</v>
      </c>
      <c r="E4890" t="s">
        <v>4845</v>
      </c>
      <c r="F4890">
        <v>6.68</v>
      </c>
      <c r="I4890" t="s">
        <v>14245</v>
      </c>
      <c r="K4890" t="s">
        <v>6860</v>
      </c>
      <c r="L4890" t="s">
        <v>6861</v>
      </c>
      <c r="M4890" t="s">
        <v>14955</v>
      </c>
      <c r="N4890">
        <v>8</v>
      </c>
      <c r="O4890" t="s">
        <v>15276</v>
      </c>
      <c r="P4890" t="s">
        <v>7704</v>
      </c>
      <c r="Q4890">
        <v>5</v>
      </c>
      <c r="R4890">
        <v>1</v>
      </c>
      <c r="S4890">
        <v>4.05</v>
      </c>
      <c r="T4890">
        <v>4.05</v>
      </c>
      <c r="U4890">
        <v>402.85</v>
      </c>
      <c r="V4890">
        <v>66.069999999999993</v>
      </c>
      <c r="W4890">
        <v>3.87</v>
      </c>
      <c r="Y4890">
        <v>1.22</v>
      </c>
      <c r="Z4890">
        <v>2</v>
      </c>
      <c r="AA4890" t="s">
        <v>4250</v>
      </c>
      <c r="AB4890">
        <v>0</v>
      </c>
      <c r="AC4890">
        <v>1</v>
      </c>
      <c r="AD4890">
        <v>4.0022619047619052</v>
      </c>
      <c r="AF4890" t="s">
        <v>7949</v>
      </c>
      <c r="AI4890">
        <v>0</v>
      </c>
      <c r="AJ4890">
        <v>0</v>
      </c>
      <c r="AM4890" t="s">
        <v>20019</v>
      </c>
    </row>
    <row r="4891" spans="1:39" x14ac:dyDescent="0.25">
      <c r="A4891" t="s">
        <v>11210</v>
      </c>
      <c r="B4891" t="s">
        <v>4841</v>
      </c>
      <c r="C4891" t="s">
        <v>4842</v>
      </c>
      <c r="D4891">
        <v>210</v>
      </c>
      <c r="E4891" t="s">
        <v>4845</v>
      </c>
      <c r="F4891">
        <v>6.68</v>
      </c>
      <c r="I4891" t="s">
        <v>14246</v>
      </c>
      <c r="K4891" t="s">
        <v>6860</v>
      </c>
      <c r="L4891" t="s">
        <v>6861</v>
      </c>
      <c r="M4891" t="s">
        <v>14996</v>
      </c>
      <c r="N4891">
        <v>9</v>
      </c>
      <c r="O4891" t="s">
        <v>15322</v>
      </c>
      <c r="P4891" t="s">
        <v>18862</v>
      </c>
      <c r="Q4891">
        <v>7</v>
      </c>
      <c r="R4891">
        <v>2</v>
      </c>
      <c r="S4891">
        <v>-3.06</v>
      </c>
      <c r="T4891">
        <v>-3.06</v>
      </c>
      <c r="U4891">
        <v>409.37</v>
      </c>
      <c r="V4891">
        <v>111.72</v>
      </c>
      <c r="W4891">
        <v>2.0299999999999998</v>
      </c>
      <c r="X4891">
        <v>9</v>
      </c>
      <c r="Y4891">
        <v>3.94</v>
      </c>
      <c r="Z4891">
        <v>2</v>
      </c>
      <c r="AA4891" t="s">
        <v>4250</v>
      </c>
      <c r="AB4891">
        <v>0</v>
      </c>
      <c r="AC4891">
        <v>5</v>
      </c>
      <c r="AD4891">
        <v>4.4233571428571423</v>
      </c>
      <c r="AF4891" t="s">
        <v>7949</v>
      </c>
      <c r="AI4891">
        <v>0</v>
      </c>
      <c r="AJ4891">
        <v>0</v>
      </c>
      <c r="AM4891" t="s">
        <v>20019</v>
      </c>
    </row>
    <row r="4892" spans="1:39" x14ac:dyDescent="0.25">
      <c r="A4892" t="s">
        <v>11211</v>
      </c>
      <c r="B4892" t="s">
        <v>4841</v>
      </c>
      <c r="C4892" t="s">
        <v>4842</v>
      </c>
      <c r="D4892">
        <v>210</v>
      </c>
      <c r="E4892" t="s">
        <v>4845</v>
      </c>
      <c r="F4892">
        <v>6.68</v>
      </c>
      <c r="K4892" t="s">
        <v>6860</v>
      </c>
      <c r="L4892" t="s">
        <v>6861</v>
      </c>
      <c r="M4892" t="s">
        <v>15179</v>
      </c>
      <c r="N4892">
        <v>9</v>
      </c>
      <c r="O4892" t="s">
        <v>15562</v>
      </c>
      <c r="P4892" t="s">
        <v>18863</v>
      </c>
      <c r="Q4892">
        <v>6</v>
      </c>
      <c r="R4892">
        <v>2</v>
      </c>
      <c r="S4892">
        <v>7.01</v>
      </c>
      <c r="T4892">
        <v>7.16</v>
      </c>
      <c r="U4892">
        <v>512.61</v>
      </c>
      <c r="V4892">
        <v>96.55</v>
      </c>
      <c r="W4892">
        <v>5.8</v>
      </c>
      <c r="X4892">
        <v>11.44</v>
      </c>
      <c r="Y4892">
        <v>6.8</v>
      </c>
      <c r="Z4892">
        <v>4</v>
      </c>
      <c r="AA4892" t="s">
        <v>4250</v>
      </c>
      <c r="AB4892">
        <v>2</v>
      </c>
      <c r="AC4892">
        <v>5</v>
      </c>
      <c r="AD4892">
        <v>2.2816666666666672</v>
      </c>
      <c r="AF4892" t="s">
        <v>7949</v>
      </c>
      <c r="AI4892">
        <v>0</v>
      </c>
      <c r="AJ4892">
        <v>0</v>
      </c>
      <c r="AK4892" t="s">
        <v>19972</v>
      </c>
      <c r="AL4892" t="s">
        <v>19972</v>
      </c>
      <c r="AM4892" t="s">
        <v>20019</v>
      </c>
    </row>
    <row r="4893" spans="1:39" x14ac:dyDescent="0.25">
      <c r="A4893" t="s">
        <v>11212</v>
      </c>
      <c r="B4893" t="s">
        <v>4841</v>
      </c>
      <c r="C4893" t="s">
        <v>4842</v>
      </c>
      <c r="D4893">
        <v>210</v>
      </c>
      <c r="E4893" t="s">
        <v>4845</v>
      </c>
      <c r="F4893">
        <v>6.68</v>
      </c>
      <c r="I4893" t="s">
        <v>14247</v>
      </c>
      <c r="K4893" t="s">
        <v>6860</v>
      </c>
      <c r="L4893" t="s">
        <v>6861</v>
      </c>
      <c r="M4893" t="s">
        <v>15120</v>
      </c>
      <c r="N4893">
        <v>8</v>
      </c>
      <c r="O4893" t="s">
        <v>15492</v>
      </c>
      <c r="P4893" t="s">
        <v>18864</v>
      </c>
      <c r="Q4893">
        <v>6</v>
      </c>
      <c r="R4893">
        <v>2</v>
      </c>
      <c r="S4893">
        <v>-0.75</v>
      </c>
      <c r="T4893">
        <v>-0.72</v>
      </c>
      <c r="U4893">
        <v>412.39</v>
      </c>
      <c r="V4893">
        <v>81.760000000000005</v>
      </c>
      <c r="W4893">
        <v>3.9</v>
      </c>
      <c r="Y4893">
        <v>6.28</v>
      </c>
      <c r="Z4893">
        <v>2</v>
      </c>
      <c r="AA4893" t="s">
        <v>4250</v>
      </c>
      <c r="AB4893">
        <v>0</v>
      </c>
      <c r="AC4893">
        <v>4</v>
      </c>
      <c r="AD4893">
        <v>5.1257857142857146</v>
      </c>
      <c r="AF4893" t="s">
        <v>7949</v>
      </c>
      <c r="AI4893">
        <v>0</v>
      </c>
      <c r="AJ4893">
        <v>0</v>
      </c>
      <c r="AM4893" t="s">
        <v>20019</v>
      </c>
    </row>
    <row r="4894" spans="1:39" x14ac:dyDescent="0.25">
      <c r="A4894" t="s">
        <v>11213</v>
      </c>
      <c r="B4894" t="s">
        <v>4841</v>
      </c>
      <c r="C4894" t="s">
        <v>4842</v>
      </c>
      <c r="D4894">
        <v>210</v>
      </c>
      <c r="E4894" t="s">
        <v>4845</v>
      </c>
      <c r="F4894">
        <v>6.68</v>
      </c>
      <c r="I4894" t="s">
        <v>14248</v>
      </c>
      <c r="K4894" t="s">
        <v>6860</v>
      </c>
      <c r="L4894" t="s">
        <v>6861</v>
      </c>
      <c r="M4894" t="s">
        <v>15069</v>
      </c>
      <c r="N4894">
        <v>8</v>
      </c>
      <c r="O4894" t="s">
        <v>15422</v>
      </c>
      <c r="P4894" t="s">
        <v>18865</v>
      </c>
      <c r="Q4894">
        <v>5</v>
      </c>
      <c r="R4894">
        <v>1</v>
      </c>
      <c r="S4894">
        <v>4.25</v>
      </c>
      <c r="T4894">
        <v>4.25</v>
      </c>
      <c r="U4894">
        <v>418.51</v>
      </c>
      <c r="V4894">
        <v>56.84</v>
      </c>
      <c r="W4894">
        <v>4.71</v>
      </c>
      <c r="Y4894">
        <v>4.43</v>
      </c>
      <c r="Z4894">
        <v>2</v>
      </c>
      <c r="AA4894" t="s">
        <v>4250</v>
      </c>
      <c r="AB4894">
        <v>0</v>
      </c>
      <c r="AC4894">
        <v>4</v>
      </c>
      <c r="AD4894">
        <v>3.7904047619047621</v>
      </c>
      <c r="AF4894" t="s">
        <v>7949</v>
      </c>
      <c r="AI4894">
        <v>0</v>
      </c>
      <c r="AJ4894">
        <v>0</v>
      </c>
      <c r="AM4894" t="s">
        <v>20019</v>
      </c>
    </row>
    <row r="4895" spans="1:39" x14ac:dyDescent="0.25">
      <c r="A4895" t="s">
        <v>9075</v>
      </c>
      <c r="B4895" t="s">
        <v>4841</v>
      </c>
      <c r="C4895" t="s">
        <v>4842</v>
      </c>
      <c r="D4895">
        <v>211</v>
      </c>
      <c r="E4895" t="s">
        <v>4845</v>
      </c>
      <c r="F4895">
        <v>6.68</v>
      </c>
      <c r="K4895" t="s">
        <v>6860</v>
      </c>
      <c r="M4895" t="s">
        <v>15177</v>
      </c>
      <c r="N4895">
        <v>8</v>
      </c>
      <c r="O4895" t="s">
        <v>15560</v>
      </c>
      <c r="P4895" t="s">
        <v>16727</v>
      </c>
      <c r="Q4895">
        <v>11</v>
      </c>
      <c r="R4895">
        <v>6</v>
      </c>
      <c r="S4895">
        <v>0.23</v>
      </c>
      <c r="T4895">
        <v>1.21</v>
      </c>
      <c r="U4895">
        <v>907.12</v>
      </c>
      <c r="V4895">
        <v>263.87</v>
      </c>
      <c r="W4895">
        <v>0.81</v>
      </c>
      <c r="X4895">
        <v>13.66</v>
      </c>
      <c r="Y4895">
        <v>8.34</v>
      </c>
      <c r="Z4895">
        <v>2</v>
      </c>
      <c r="AA4895" t="s">
        <v>4250</v>
      </c>
      <c r="AB4895">
        <v>3</v>
      </c>
      <c r="AC4895">
        <v>24</v>
      </c>
      <c r="AD4895">
        <v>2.83</v>
      </c>
      <c r="AF4895" t="s">
        <v>7949</v>
      </c>
      <c r="AI4895">
        <v>0</v>
      </c>
      <c r="AJ4895">
        <v>0</v>
      </c>
      <c r="AK4895" t="s">
        <v>19930</v>
      </c>
      <c r="AL4895" t="s">
        <v>19930</v>
      </c>
      <c r="AM4895" t="s">
        <v>20019</v>
      </c>
    </row>
    <row r="4896" spans="1:39" x14ac:dyDescent="0.25">
      <c r="A4896" t="s">
        <v>11214</v>
      </c>
      <c r="B4896" t="s">
        <v>4841</v>
      </c>
      <c r="C4896" t="s">
        <v>4842</v>
      </c>
      <c r="D4896">
        <v>212</v>
      </c>
      <c r="E4896" t="s">
        <v>4845</v>
      </c>
      <c r="F4896">
        <v>6.67</v>
      </c>
      <c r="K4896" t="s">
        <v>6860</v>
      </c>
      <c r="L4896" t="s">
        <v>6861</v>
      </c>
      <c r="M4896" t="s">
        <v>6891</v>
      </c>
      <c r="N4896">
        <v>9</v>
      </c>
      <c r="O4896" t="s">
        <v>15349</v>
      </c>
      <c r="P4896" t="s">
        <v>18866</v>
      </c>
      <c r="Q4896">
        <v>7</v>
      </c>
      <c r="R4896">
        <v>3</v>
      </c>
      <c r="S4896">
        <v>2.2599999999999998</v>
      </c>
      <c r="T4896">
        <v>2.2999999999999998</v>
      </c>
      <c r="U4896">
        <v>588.54</v>
      </c>
      <c r="V4896">
        <v>103.04</v>
      </c>
      <c r="W4896">
        <v>3.7</v>
      </c>
      <c r="X4896">
        <v>13.67</v>
      </c>
      <c r="Y4896">
        <v>6.36</v>
      </c>
      <c r="Z4896">
        <v>2</v>
      </c>
      <c r="AA4896" t="s">
        <v>4250</v>
      </c>
      <c r="AB4896">
        <v>1</v>
      </c>
      <c r="AC4896">
        <v>10</v>
      </c>
      <c r="AD4896">
        <v>3.6019999999999999</v>
      </c>
      <c r="AF4896" t="s">
        <v>7949</v>
      </c>
      <c r="AI4896">
        <v>0</v>
      </c>
      <c r="AJ4896">
        <v>0</v>
      </c>
      <c r="AK4896" t="s">
        <v>19882</v>
      </c>
      <c r="AL4896" t="s">
        <v>19882</v>
      </c>
      <c r="AM4896" t="s">
        <v>20019</v>
      </c>
    </row>
    <row r="4897" spans="1:39" x14ac:dyDescent="0.25">
      <c r="A4897" t="s">
        <v>11215</v>
      </c>
      <c r="B4897" t="s">
        <v>4841</v>
      </c>
      <c r="C4897" t="s">
        <v>4842</v>
      </c>
      <c r="D4897">
        <v>212</v>
      </c>
      <c r="E4897" t="s">
        <v>4845</v>
      </c>
      <c r="F4897">
        <v>6.67</v>
      </c>
      <c r="I4897" t="s">
        <v>14249</v>
      </c>
      <c r="K4897" t="s">
        <v>6860</v>
      </c>
      <c r="L4897" t="s">
        <v>6861</v>
      </c>
      <c r="M4897" t="s">
        <v>15121</v>
      </c>
      <c r="N4897">
        <v>9</v>
      </c>
      <c r="O4897" t="s">
        <v>15493</v>
      </c>
      <c r="P4897" t="s">
        <v>18867</v>
      </c>
      <c r="Q4897">
        <v>5</v>
      </c>
      <c r="R4897">
        <v>1</v>
      </c>
      <c r="S4897">
        <v>4.82</v>
      </c>
      <c r="T4897">
        <v>5.01</v>
      </c>
      <c r="U4897">
        <v>426.56</v>
      </c>
      <c r="V4897">
        <v>72.86</v>
      </c>
      <c r="W4897">
        <v>4.63</v>
      </c>
      <c r="Y4897">
        <v>6.92</v>
      </c>
      <c r="Z4897">
        <v>2</v>
      </c>
      <c r="AA4897" t="s">
        <v>4250</v>
      </c>
      <c r="AB4897">
        <v>0</v>
      </c>
      <c r="AC4897">
        <v>2</v>
      </c>
      <c r="AD4897">
        <v>3.3579047619047619</v>
      </c>
      <c r="AF4897" t="s">
        <v>7949</v>
      </c>
      <c r="AI4897">
        <v>0</v>
      </c>
      <c r="AJ4897">
        <v>0</v>
      </c>
      <c r="AM4897" t="s">
        <v>20019</v>
      </c>
    </row>
    <row r="4898" spans="1:39" x14ac:dyDescent="0.25">
      <c r="A4898" t="s">
        <v>11216</v>
      </c>
      <c r="B4898" t="s">
        <v>4841</v>
      </c>
      <c r="C4898" t="s">
        <v>4842</v>
      </c>
      <c r="D4898">
        <v>212</v>
      </c>
      <c r="E4898" t="s">
        <v>4845</v>
      </c>
      <c r="F4898">
        <v>6.67</v>
      </c>
      <c r="I4898" t="s">
        <v>14250</v>
      </c>
      <c r="K4898" t="s">
        <v>6860</v>
      </c>
      <c r="L4898" t="s">
        <v>6861</v>
      </c>
      <c r="M4898" t="s">
        <v>15042</v>
      </c>
      <c r="N4898">
        <v>9</v>
      </c>
      <c r="O4898" t="s">
        <v>15389</v>
      </c>
      <c r="P4898" t="s">
        <v>18868</v>
      </c>
      <c r="Q4898">
        <v>5</v>
      </c>
      <c r="R4898">
        <v>1</v>
      </c>
      <c r="S4898">
        <v>1.1599999999999999</v>
      </c>
      <c r="T4898">
        <v>3.16</v>
      </c>
      <c r="U4898">
        <v>335.84</v>
      </c>
      <c r="V4898">
        <v>60.08</v>
      </c>
      <c r="W4898">
        <v>2.82</v>
      </c>
      <c r="Y4898">
        <v>12.41</v>
      </c>
      <c r="Z4898">
        <v>1</v>
      </c>
      <c r="AA4898" t="s">
        <v>4250</v>
      </c>
      <c r="AB4898">
        <v>0</v>
      </c>
      <c r="AC4898">
        <v>1</v>
      </c>
      <c r="AD4898">
        <v>4.7533333333333339</v>
      </c>
      <c r="AF4898" t="s">
        <v>7952</v>
      </c>
      <c r="AI4898">
        <v>0</v>
      </c>
      <c r="AJ4898">
        <v>0</v>
      </c>
      <c r="AM4898" t="s">
        <v>20019</v>
      </c>
    </row>
    <row r="4899" spans="1:39" x14ac:dyDescent="0.25">
      <c r="A4899" t="s">
        <v>11216</v>
      </c>
      <c r="B4899" t="s">
        <v>4841</v>
      </c>
      <c r="C4899" t="s">
        <v>4842</v>
      </c>
      <c r="D4899">
        <v>212</v>
      </c>
      <c r="E4899" t="s">
        <v>4845</v>
      </c>
      <c r="F4899">
        <v>6.67</v>
      </c>
      <c r="I4899" t="s">
        <v>14251</v>
      </c>
      <c r="K4899" t="s">
        <v>6860</v>
      </c>
      <c r="M4899" t="s">
        <v>15002</v>
      </c>
      <c r="N4899">
        <v>8</v>
      </c>
      <c r="O4899" t="s">
        <v>15332</v>
      </c>
      <c r="P4899" t="s">
        <v>18868</v>
      </c>
      <c r="Q4899">
        <v>5</v>
      </c>
      <c r="R4899">
        <v>1</v>
      </c>
      <c r="S4899">
        <v>1.1599999999999999</v>
      </c>
      <c r="T4899">
        <v>3.16</v>
      </c>
      <c r="U4899">
        <v>335.84</v>
      </c>
      <c r="V4899">
        <v>60.08</v>
      </c>
      <c r="W4899">
        <v>2.82</v>
      </c>
      <c r="Y4899">
        <v>12.41</v>
      </c>
      <c r="Z4899">
        <v>1</v>
      </c>
      <c r="AA4899" t="s">
        <v>4250</v>
      </c>
      <c r="AB4899">
        <v>0</v>
      </c>
      <c r="AC4899">
        <v>1</v>
      </c>
      <c r="AD4899">
        <v>4.7533333333333339</v>
      </c>
      <c r="AF4899" t="s">
        <v>7952</v>
      </c>
      <c r="AI4899">
        <v>0</v>
      </c>
      <c r="AJ4899">
        <v>0</v>
      </c>
      <c r="AM4899" t="s">
        <v>20019</v>
      </c>
    </row>
    <row r="4900" spans="1:39" x14ac:dyDescent="0.25">
      <c r="A4900" t="s">
        <v>11217</v>
      </c>
      <c r="B4900" t="s">
        <v>4841</v>
      </c>
      <c r="C4900" t="s">
        <v>4842</v>
      </c>
      <c r="D4900">
        <v>212</v>
      </c>
      <c r="E4900" t="s">
        <v>4845</v>
      </c>
      <c r="F4900">
        <v>6.67</v>
      </c>
      <c r="K4900" t="s">
        <v>6860</v>
      </c>
      <c r="L4900" t="s">
        <v>6861</v>
      </c>
      <c r="M4900" t="s">
        <v>14984</v>
      </c>
      <c r="N4900">
        <v>9</v>
      </c>
      <c r="O4900" t="s">
        <v>15307</v>
      </c>
      <c r="P4900" t="s">
        <v>18869</v>
      </c>
      <c r="Q4900">
        <v>5</v>
      </c>
      <c r="R4900">
        <v>1</v>
      </c>
      <c r="S4900">
        <v>3.73</v>
      </c>
      <c r="T4900">
        <v>3.73</v>
      </c>
      <c r="U4900">
        <v>421.93</v>
      </c>
      <c r="V4900">
        <v>80.63</v>
      </c>
      <c r="W4900">
        <v>4.55</v>
      </c>
      <c r="Y4900">
        <v>2.29</v>
      </c>
      <c r="Z4900">
        <v>2</v>
      </c>
      <c r="AA4900" t="s">
        <v>4250</v>
      </c>
      <c r="AB4900">
        <v>0</v>
      </c>
      <c r="AC4900">
        <v>2</v>
      </c>
      <c r="AD4900">
        <v>4.1609761904761911</v>
      </c>
      <c r="AF4900" t="s">
        <v>7949</v>
      </c>
      <c r="AI4900">
        <v>0</v>
      </c>
      <c r="AJ4900">
        <v>0</v>
      </c>
      <c r="AK4900" t="s">
        <v>7989</v>
      </c>
      <c r="AL4900" t="s">
        <v>7989</v>
      </c>
      <c r="AM4900" t="s">
        <v>20019</v>
      </c>
    </row>
    <row r="4901" spans="1:39" x14ac:dyDescent="0.25">
      <c r="A4901" t="s">
        <v>11000</v>
      </c>
      <c r="B4901" t="s">
        <v>4841</v>
      </c>
      <c r="C4901" t="s">
        <v>4842</v>
      </c>
      <c r="D4901">
        <v>213</v>
      </c>
      <c r="E4901" t="s">
        <v>4845</v>
      </c>
      <c r="F4901">
        <v>6.67</v>
      </c>
      <c r="I4901" t="s">
        <v>14252</v>
      </c>
      <c r="K4901" t="s">
        <v>6860</v>
      </c>
      <c r="L4901" t="s">
        <v>6861</v>
      </c>
      <c r="M4901" t="s">
        <v>14972</v>
      </c>
      <c r="N4901">
        <v>8</v>
      </c>
      <c r="O4901" t="s">
        <v>15293</v>
      </c>
      <c r="P4901" t="s">
        <v>18652</v>
      </c>
      <c r="Q4901">
        <v>6</v>
      </c>
      <c r="R4901">
        <v>2</v>
      </c>
      <c r="S4901">
        <v>2.17</v>
      </c>
      <c r="T4901">
        <v>2.17</v>
      </c>
      <c r="U4901">
        <v>526.38</v>
      </c>
      <c r="V4901">
        <v>98.83</v>
      </c>
      <c r="W4901">
        <v>4.74</v>
      </c>
      <c r="X4901">
        <v>9.3800000000000008</v>
      </c>
      <c r="Y4901">
        <v>4.5199999999999996</v>
      </c>
      <c r="Z4901">
        <v>2</v>
      </c>
      <c r="AA4901" t="s">
        <v>4250</v>
      </c>
      <c r="AB4901">
        <v>1</v>
      </c>
      <c r="AC4901">
        <v>5</v>
      </c>
      <c r="AD4901">
        <v>4.1206666666666667</v>
      </c>
      <c r="AF4901" t="s">
        <v>7949</v>
      </c>
      <c r="AI4901">
        <v>0</v>
      </c>
      <c r="AJ4901">
        <v>0</v>
      </c>
      <c r="AM4901" t="s">
        <v>20019</v>
      </c>
    </row>
    <row r="4902" spans="1:39" x14ac:dyDescent="0.25">
      <c r="A4902" t="s">
        <v>5743</v>
      </c>
      <c r="B4902" t="s">
        <v>4841</v>
      </c>
      <c r="C4902" t="s">
        <v>4842</v>
      </c>
      <c r="D4902">
        <v>213</v>
      </c>
      <c r="E4902" t="s">
        <v>4845</v>
      </c>
      <c r="F4902">
        <v>6.67</v>
      </c>
      <c r="I4902" t="s">
        <v>6548</v>
      </c>
      <c r="K4902" t="s">
        <v>6860</v>
      </c>
      <c r="L4902" t="s">
        <v>6861</v>
      </c>
      <c r="M4902" t="s">
        <v>6890</v>
      </c>
      <c r="N4902">
        <v>9</v>
      </c>
      <c r="O4902" t="s">
        <v>6949</v>
      </c>
      <c r="P4902" t="s">
        <v>7469</v>
      </c>
      <c r="Q4902">
        <v>7</v>
      </c>
      <c r="R4902">
        <v>1</v>
      </c>
      <c r="S4902">
        <v>2.35</v>
      </c>
      <c r="T4902">
        <v>2.37</v>
      </c>
      <c r="U4902">
        <v>419.46</v>
      </c>
      <c r="V4902">
        <v>111.5</v>
      </c>
      <c r="W4902">
        <v>1.79</v>
      </c>
      <c r="Y4902">
        <v>5.79</v>
      </c>
      <c r="Z4902">
        <v>2</v>
      </c>
      <c r="AA4902" t="s">
        <v>4250</v>
      </c>
      <c r="AB4902">
        <v>0</v>
      </c>
      <c r="AC4902">
        <v>3</v>
      </c>
      <c r="AD4902">
        <v>4.5169523809523806</v>
      </c>
      <c r="AF4902" t="s">
        <v>7949</v>
      </c>
      <c r="AI4902">
        <v>0</v>
      </c>
      <c r="AJ4902">
        <v>0</v>
      </c>
      <c r="AM4902" t="s">
        <v>20019</v>
      </c>
    </row>
    <row r="4903" spans="1:39" x14ac:dyDescent="0.25">
      <c r="A4903" t="s">
        <v>11218</v>
      </c>
      <c r="B4903" t="s">
        <v>4841</v>
      </c>
      <c r="C4903" t="s">
        <v>4842</v>
      </c>
      <c r="D4903">
        <v>213</v>
      </c>
      <c r="E4903" t="s">
        <v>4845</v>
      </c>
      <c r="F4903">
        <v>6.67</v>
      </c>
      <c r="I4903" t="s">
        <v>14253</v>
      </c>
      <c r="K4903" t="s">
        <v>6860</v>
      </c>
      <c r="M4903" t="s">
        <v>15002</v>
      </c>
      <c r="N4903">
        <v>8</v>
      </c>
      <c r="O4903" t="s">
        <v>15332</v>
      </c>
      <c r="P4903" t="s">
        <v>18870</v>
      </c>
      <c r="Q4903">
        <v>4</v>
      </c>
      <c r="R4903">
        <v>1</v>
      </c>
      <c r="S4903">
        <v>2.76</v>
      </c>
      <c r="T4903">
        <v>2.8</v>
      </c>
      <c r="U4903">
        <v>440.52</v>
      </c>
      <c r="V4903">
        <v>71.58</v>
      </c>
      <c r="W4903">
        <v>3.99</v>
      </c>
      <c r="Y4903">
        <v>6.4</v>
      </c>
      <c r="Z4903">
        <v>3</v>
      </c>
      <c r="AA4903" t="s">
        <v>4250</v>
      </c>
      <c r="AB4903">
        <v>0</v>
      </c>
      <c r="AC4903">
        <v>1</v>
      </c>
      <c r="AD4903">
        <v>4.8781904761904773</v>
      </c>
      <c r="AF4903" t="s">
        <v>7949</v>
      </c>
      <c r="AI4903">
        <v>0</v>
      </c>
      <c r="AJ4903">
        <v>0</v>
      </c>
      <c r="AM4903" t="s">
        <v>20019</v>
      </c>
    </row>
    <row r="4904" spans="1:39" x14ac:dyDescent="0.25">
      <c r="A4904" t="s">
        <v>11219</v>
      </c>
      <c r="B4904" t="s">
        <v>4841</v>
      </c>
      <c r="C4904" t="s">
        <v>4842</v>
      </c>
      <c r="D4904">
        <v>214</v>
      </c>
      <c r="E4904" t="s">
        <v>4845</v>
      </c>
      <c r="F4904">
        <v>6.67</v>
      </c>
      <c r="I4904" t="s">
        <v>14254</v>
      </c>
      <c r="K4904" t="s">
        <v>6860</v>
      </c>
      <c r="L4904" t="s">
        <v>6861</v>
      </c>
      <c r="M4904" t="s">
        <v>15069</v>
      </c>
      <c r="N4904">
        <v>8</v>
      </c>
      <c r="O4904" t="s">
        <v>15422</v>
      </c>
      <c r="P4904" t="s">
        <v>18871</v>
      </c>
      <c r="Q4904">
        <v>5</v>
      </c>
      <c r="R4904">
        <v>1</v>
      </c>
      <c r="S4904">
        <v>4.49</v>
      </c>
      <c r="T4904">
        <v>4.49</v>
      </c>
      <c r="U4904">
        <v>408.45</v>
      </c>
      <c r="V4904">
        <v>56.84</v>
      </c>
      <c r="W4904">
        <v>4.1500000000000004</v>
      </c>
      <c r="Y4904">
        <v>4.34</v>
      </c>
      <c r="Z4904">
        <v>2</v>
      </c>
      <c r="AA4904" t="s">
        <v>4250</v>
      </c>
      <c r="AB4904">
        <v>0</v>
      </c>
      <c r="AC4904">
        <v>3</v>
      </c>
      <c r="AD4904">
        <v>3.742261904761905</v>
      </c>
      <c r="AF4904" t="s">
        <v>7949</v>
      </c>
      <c r="AI4904">
        <v>0</v>
      </c>
      <c r="AJ4904">
        <v>0</v>
      </c>
      <c r="AM4904" t="s">
        <v>20019</v>
      </c>
    </row>
    <row r="4905" spans="1:39" x14ac:dyDescent="0.25">
      <c r="A4905" t="s">
        <v>9142</v>
      </c>
      <c r="B4905" t="s">
        <v>4841</v>
      </c>
      <c r="C4905" t="s">
        <v>4842</v>
      </c>
      <c r="D4905">
        <v>215</v>
      </c>
      <c r="E4905" t="s">
        <v>4845</v>
      </c>
      <c r="F4905">
        <v>6.67</v>
      </c>
      <c r="K4905" t="s">
        <v>6860</v>
      </c>
      <c r="L4905" t="s">
        <v>6861</v>
      </c>
      <c r="M4905" t="s">
        <v>15164</v>
      </c>
      <c r="N4905">
        <v>9</v>
      </c>
      <c r="O4905" t="s">
        <v>15545</v>
      </c>
      <c r="P4905" t="s">
        <v>16794</v>
      </c>
      <c r="Q4905">
        <v>6</v>
      </c>
      <c r="R4905">
        <v>3</v>
      </c>
      <c r="S4905">
        <v>4.2699999999999996</v>
      </c>
      <c r="T4905">
        <v>4.32</v>
      </c>
      <c r="U4905">
        <v>504.67</v>
      </c>
      <c r="V4905">
        <v>101.65</v>
      </c>
      <c r="W4905">
        <v>3.74</v>
      </c>
      <c r="X4905">
        <v>13.48</v>
      </c>
      <c r="Y4905">
        <v>6.47</v>
      </c>
      <c r="Z4905">
        <v>2</v>
      </c>
      <c r="AA4905" t="s">
        <v>4250</v>
      </c>
      <c r="AB4905">
        <v>1</v>
      </c>
      <c r="AC4905">
        <v>7</v>
      </c>
      <c r="AD4905">
        <v>2.1183333333333332</v>
      </c>
      <c r="AF4905" t="s">
        <v>7949</v>
      </c>
      <c r="AI4905">
        <v>0</v>
      </c>
      <c r="AJ4905">
        <v>0</v>
      </c>
      <c r="AK4905" t="s">
        <v>19881</v>
      </c>
      <c r="AL4905" t="s">
        <v>19881</v>
      </c>
      <c r="AM4905" t="s">
        <v>20019</v>
      </c>
    </row>
    <row r="4906" spans="1:39" x14ac:dyDescent="0.25">
      <c r="A4906" t="s">
        <v>11220</v>
      </c>
      <c r="B4906" t="s">
        <v>4841</v>
      </c>
      <c r="C4906" t="s">
        <v>4842</v>
      </c>
      <c r="D4906">
        <v>215</v>
      </c>
      <c r="E4906" t="s">
        <v>4845</v>
      </c>
      <c r="F4906">
        <v>6.67</v>
      </c>
      <c r="I4906" t="s">
        <v>14255</v>
      </c>
      <c r="K4906" t="s">
        <v>6860</v>
      </c>
      <c r="M4906" t="s">
        <v>14989</v>
      </c>
      <c r="N4906">
        <v>8</v>
      </c>
      <c r="O4906" t="s">
        <v>15313</v>
      </c>
      <c r="P4906" t="s">
        <v>18872</v>
      </c>
      <c r="Q4906">
        <v>9</v>
      </c>
      <c r="R4906">
        <v>2</v>
      </c>
      <c r="S4906">
        <v>3.25</v>
      </c>
      <c r="T4906">
        <v>3.25</v>
      </c>
      <c r="U4906">
        <v>461.49</v>
      </c>
      <c r="V4906">
        <v>115.63</v>
      </c>
      <c r="W4906">
        <v>3.17</v>
      </c>
      <c r="X4906">
        <v>10.88</v>
      </c>
      <c r="Y4906">
        <v>3.76</v>
      </c>
      <c r="Z4906">
        <v>2</v>
      </c>
      <c r="AA4906" t="s">
        <v>4250</v>
      </c>
      <c r="AB4906">
        <v>0</v>
      </c>
      <c r="AC4906">
        <v>4</v>
      </c>
      <c r="AD4906">
        <v>3.1707380952380961</v>
      </c>
      <c r="AF4906" t="s">
        <v>7949</v>
      </c>
      <c r="AI4906">
        <v>0</v>
      </c>
      <c r="AJ4906">
        <v>0</v>
      </c>
      <c r="AM4906" t="s">
        <v>20019</v>
      </c>
    </row>
    <row r="4907" spans="1:39" x14ac:dyDescent="0.25">
      <c r="A4907" t="s">
        <v>8729</v>
      </c>
      <c r="B4907" t="s">
        <v>4841</v>
      </c>
      <c r="C4907" t="s">
        <v>4842</v>
      </c>
      <c r="D4907">
        <v>216</v>
      </c>
      <c r="E4907" t="s">
        <v>4845</v>
      </c>
      <c r="F4907">
        <v>6.67</v>
      </c>
      <c r="K4907" t="s">
        <v>6860</v>
      </c>
      <c r="L4907" t="s">
        <v>6861</v>
      </c>
      <c r="M4907" t="s">
        <v>15115</v>
      </c>
      <c r="N4907">
        <v>9</v>
      </c>
      <c r="O4907" t="s">
        <v>15487</v>
      </c>
      <c r="P4907" t="s">
        <v>16381</v>
      </c>
      <c r="Q4907">
        <v>7</v>
      </c>
      <c r="R4907">
        <v>3</v>
      </c>
      <c r="S4907">
        <v>4.1399999999999997</v>
      </c>
      <c r="T4907">
        <v>4.8899999999999997</v>
      </c>
      <c r="U4907">
        <v>635.71</v>
      </c>
      <c r="V4907">
        <v>117.2</v>
      </c>
      <c r="W4907">
        <v>4.41</v>
      </c>
      <c r="X4907">
        <v>13.76</v>
      </c>
      <c r="Y4907">
        <v>8.08</v>
      </c>
      <c r="Z4907">
        <v>3</v>
      </c>
      <c r="AA4907" t="s">
        <v>4250</v>
      </c>
      <c r="AB4907">
        <v>1</v>
      </c>
      <c r="AC4907">
        <v>13</v>
      </c>
      <c r="AD4907">
        <v>1.2749999999999999</v>
      </c>
      <c r="AF4907" t="s">
        <v>7949</v>
      </c>
      <c r="AI4907">
        <v>0</v>
      </c>
      <c r="AJ4907">
        <v>0</v>
      </c>
      <c r="AK4907" t="s">
        <v>19889</v>
      </c>
      <c r="AL4907" t="s">
        <v>19889</v>
      </c>
      <c r="AM4907" t="s">
        <v>20019</v>
      </c>
    </row>
    <row r="4908" spans="1:39" x14ac:dyDescent="0.25">
      <c r="A4908" t="s">
        <v>10306</v>
      </c>
      <c r="B4908" t="s">
        <v>4841</v>
      </c>
      <c r="C4908" t="s">
        <v>4842</v>
      </c>
      <c r="D4908">
        <v>217</v>
      </c>
      <c r="E4908" t="s">
        <v>4845</v>
      </c>
      <c r="F4908">
        <v>6.66</v>
      </c>
      <c r="K4908" t="s">
        <v>6860</v>
      </c>
      <c r="L4908" t="s">
        <v>6861</v>
      </c>
      <c r="M4908" t="s">
        <v>15101</v>
      </c>
      <c r="N4908">
        <v>9</v>
      </c>
      <c r="O4908" t="s">
        <v>15465</v>
      </c>
      <c r="P4908" t="s">
        <v>17958</v>
      </c>
      <c r="Q4908">
        <v>8</v>
      </c>
      <c r="R4908">
        <v>3</v>
      </c>
      <c r="S4908">
        <v>2.87</v>
      </c>
      <c r="T4908">
        <v>3.94</v>
      </c>
      <c r="U4908">
        <v>646.76</v>
      </c>
      <c r="V4908">
        <v>129.56</v>
      </c>
      <c r="W4908">
        <v>4.01</v>
      </c>
      <c r="X4908">
        <v>13.54</v>
      </c>
      <c r="Y4908">
        <v>8.39</v>
      </c>
      <c r="Z4908">
        <v>3</v>
      </c>
      <c r="AA4908" t="s">
        <v>4250</v>
      </c>
      <c r="AB4908">
        <v>1</v>
      </c>
      <c r="AC4908">
        <v>16</v>
      </c>
      <c r="AD4908">
        <v>2.066666666666666</v>
      </c>
      <c r="AF4908" t="s">
        <v>7949</v>
      </c>
      <c r="AI4908">
        <v>0</v>
      </c>
      <c r="AJ4908">
        <v>0</v>
      </c>
      <c r="AK4908" t="s">
        <v>19864</v>
      </c>
      <c r="AL4908" t="s">
        <v>19864</v>
      </c>
      <c r="AM4908" t="s">
        <v>20019</v>
      </c>
    </row>
    <row r="4909" spans="1:39" x14ac:dyDescent="0.25">
      <c r="A4909" t="s">
        <v>5800</v>
      </c>
      <c r="B4909" t="s">
        <v>4841</v>
      </c>
      <c r="C4909" t="s">
        <v>4842</v>
      </c>
      <c r="D4909">
        <v>217</v>
      </c>
      <c r="E4909" t="s">
        <v>4845</v>
      </c>
      <c r="F4909">
        <v>6.66</v>
      </c>
      <c r="I4909" t="s">
        <v>6581</v>
      </c>
      <c r="K4909" t="s">
        <v>6860</v>
      </c>
      <c r="L4909" t="s">
        <v>6861</v>
      </c>
      <c r="M4909" t="s">
        <v>6890</v>
      </c>
      <c r="N4909">
        <v>9</v>
      </c>
      <c r="O4909" t="s">
        <v>6949</v>
      </c>
      <c r="P4909" t="s">
        <v>7526</v>
      </c>
      <c r="Q4909">
        <v>6</v>
      </c>
      <c r="R4909">
        <v>1</v>
      </c>
      <c r="S4909">
        <v>2.25</v>
      </c>
      <c r="T4909">
        <v>2.2799999999999998</v>
      </c>
      <c r="U4909">
        <v>382.44</v>
      </c>
      <c r="V4909">
        <v>87.71</v>
      </c>
      <c r="W4909">
        <v>1.6</v>
      </c>
      <c r="Y4909">
        <v>6.22</v>
      </c>
      <c r="Z4909">
        <v>2</v>
      </c>
      <c r="AA4909" t="s">
        <v>4250</v>
      </c>
      <c r="AB4909">
        <v>0</v>
      </c>
      <c r="AC4909">
        <v>3</v>
      </c>
      <c r="AD4909">
        <v>5.5480476190476189</v>
      </c>
      <c r="AF4909" t="s">
        <v>7949</v>
      </c>
      <c r="AI4909">
        <v>0</v>
      </c>
      <c r="AJ4909">
        <v>0</v>
      </c>
      <c r="AM4909" t="s">
        <v>20019</v>
      </c>
    </row>
    <row r="4910" spans="1:39" x14ac:dyDescent="0.25">
      <c r="A4910" t="s">
        <v>11221</v>
      </c>
      <c r="B4910" t="s">
        <v>4841</v>
      </c>
      <c r="C4910" t="s">
        <v>4842</v>
      </c>
      <c r="D4910">
        <v>219</v>
      </c>
      <c r="E4910" t="s">
        <v>4845</v>
      </c>
      <c r="F4910">
        <v>6.66</v>
      </c>
      <c r="K4910" t="s">
        <v>6860</v>
      </c>
      <c r="M4910" t="s">
        <v>6865</v>
      </c>
      <c r="N4910">
        <v>8</v>
      </c>
      <c r="O4910" t="s">
        <v>15300</v>
      </c>
      <c r="P4910" t="s">
        <v>18873</v>
      </c>
      <c r="Q4910">
        <v>6</v>
      </c>
      <c r="R4910">
        <v>3</v>
      </c>
      <c r="S4910">
        <v>0.52</v>
      </c>
      <c r="T4910">
        <v>2.52</v>
      </c>
      <c r="U4910">
        <v>564.63</v>
      </c>
      <c r="V4910">
        <v>103.79</v>
      </c>
      <c r="W4910">
        <v>2.74</v>
      </c>
      <c r="X4910">
        <v>13.88</v>
      </c>
      <c r="Y4910">
        <v>9.39</v>
      </c>
      <c r="Z4910">
        <v>3</v>
      </c>
      <c r="AA4910" t="s">
        <v>4250</v>
      </c>
      <c r="AB4910">
        <v>1</v>
      </c>
      <c r="AC4910">
        <v>11</v>
      </c>
      <c r="AD4910">
        <v>3.012</v>
      </c>
      <c r="AF4910" t="s">
        <v>7952</v>
      </c>
      <c r="AI4910">
        <v>0</v>
      </c>
      <c r="AJ4910">
        <v>0</v>
      </c>
      <c r="AK4910" t="s">
        <v>19855</v>
      </c>
      <c r="AL4910" t="s">
        <v>19855</v>
      </c>
      <c r="AM4910" t="s">
        <v>20019</v>
      </c>
    </row>
    <row r="4911" spans="1:39" x14ac:dyDescent="0.25">
      <c r="A4911" t="s">
        <v>11222</v>
      </c>
      <c r="B4911" t="s">
        <v>4841</v>
      </c>
      <c r="C4911" t="s">
        <v>4842</v>
      </c>
      <c r="D4911">
        <v>220</v>
      </c>
      <c r="E4911" t="s">
        <v>4845</v>
      </c>
      <c r="F4911">
        <v>6.66</v>
      </c>
      <c r="I4911" t="s">
        <v>14256</v>
      </c>
      <c r="K4911" t="s">
        <v>6860</v>
      </c>
      <c r="L4911" t="s">
        <v>6861</v>
      </c>
      <c r="M4911" t="s">
        <v>15146</v>
      </c>
      <c r="N4911">
        <v>9</v>
      </c>
      <c r="O4911" t="s">
        <v>15522</v>
      </c>
      <c r="P4911" t="s">
        <v>18874</v>
      </c>
      <c r="Q4911">
        <v>6</v>
      </c>
      <c r="R4911">
        <v>1</v>
      </c>
      <c r="S4911">
        <v>2.95</v>
      </c>
      <c r="T4911">
        <v>2.96</v>
      </c>
      <c r="U4911">
        <v>304.36</v>
      </c>
      <c r="V4911">
        <v>82.51</v>
      </c>
      <c r="W4911">
        <v>3.2</v>
      </c>
      <c r="Y4911">
        <v>3.78</v>
      </c>
      <c r="Z4911">
        <v>4</v>
      </c>
      <c r="AA4911" t="s">
        <v>4250</v>
      </c>
      <c r="AB4911">
        <v>0</v>
      </c>
      <c r="AC4911">
        <v>2</v>
      </c>
      <c r="AD4911">
        <v>5.3583333333333334</v>
      </c>
      <c r="AF4911" t="s">
        <v>7949</v>
      </c>
      <c r="AI4911">
        <v>0</v>
      </c>
      <c r="AJ4911">
        <v>0</v>
      </c>
      <c r="AM4911" t="s">
        <v>20019</v>
      </c>
    </row>
    <row r="4912" spans="1:39" x14ac:dyDescent="0.25">
      <c r="A4912" t="s">
        <v>11223</v>
      </c>
      <c r="B4912" t="s">
        <v>4841</v>
      </c>
      <c r="C4912" t="s">
        <v>4842</v>
      </c>
      <c r="D4912">
        <v>220</v>
      </c>
      <c r="E4912" t="s">
        <v>4845</v>
      </c>
      <c r="F4912">
        <v>6.66</v>
      </c>
      <c r="K4912" t="s">
        <v>6860</v>
      </c>
      <c r="L4912" t="s">
        <v>6861</v>
      </c>
      <c r="M4912" t="s">
        <v>15162</v>
      </c>
      <c r="N4912">
        <v>9</v>
      </c>
      <c r="O4912" t="s">
        <v>15542</v>
      </c>
      <c r="P4912" t="s">
        <v>18875</v>
      </c>
      <c r="Q4912">
        <v>6</v>
      </c>
      <c r="R4912">
        <v>3</v>
      </c>
      <c r="S4912">
        <v>5.31</v>
      </c>
      <c r="T4912">
        <v>5.31</v>
      </c>
      <c r="U4912">
        <v>519.09</v>
      </c>
      <c r="V4912">
        <v>85.33</v>
      </c>
      <c r="W4912">
        <v>6.86</v>
      </c>
      <c r="Y4912">
        <v>4.72</v>
      </c>
      <c r="Z4912">
        <v>4</v>
      </c>
      <c r="AA4912" t="s">
        <v>4250</v>
      </c>
      <c r="AB4912">
        <v>2</v>
      </c>
      <c r="AC4912">
        <v>13</v>
      </c>
      <c r="AD4912">
        <v>2.166666666666667</v>
      </c>
      <c r="AF4912" t="s">
        <v>7949</v>
      </c>
      <c r="AI4912">
        <v>0</v>
      </c>
      <c r="AJ4912">
        <v>0</v>
      </c>
      <c r="AK4912" t="s">
        <v>19962</v>
      </c>
      <c r="AL4912" t="s">
        <v>19962</v>
      </c>
      <c r="AM4912" t="s">
        <v>20019</v>
      </c>
    </row>
    <row r="4913" spans="1:39" x14ac:dyDescent="0.25">
      <c r="A4913" t="s">
        <v>9301</v>
      </c>
      <c r="B4913" t="s">
        <v>4841</v>
      </c>
      <c r="C4913" t="s">
        <v>4842</v>
      </c>
      <c r="D4913">
        <v>220</v>
      </c>
      <c r="E4913" t="s">
        <v>4845</v>
      </c>
      <c r="F4913">
        <v>6.66</v>
      </c>
      <c r="K4913" t="s">
        <v>6860</v>
      </c>
      <c r="M4913" t="s">
        <v>15158</v>
      </c>
      <c r="N4913">
        <v>8</v>
      </c>
      <c r="O4913" t="s">
        <v>15536</v>
      </c>
      <c r="P4913" t="s">
        <v>16953</v>
      </c>
      <c r="Q4913">
        <v>7</v>
      </c>
      <c r="R4913">
        <v>3</v>
      </c>
      <c r="S4913">
        <v>2.81</v>
      </c>
      <c r="T4913">
        <v>3.64</v>
      </c>
      <c r="U4913">
        <v>703.81</v>
      </c>
      <c r="V4913">
        <v>132.88</v>
      </c>
      <c r="W4913">
        <v>5.09</v>
      </c>
      <c r="X4913">
        <v>13.41</v>
      </c>
      <c r="Y4913">
        <v>8.1199999999999992</v>
      </c>
      <c r="Z4913">
        <v>4</v>
      </c>
      <c r="AA4913" t="s">
        <v>4250</v>
      </c>
      <c r="AB4913">
        <v>2</v>
      </c>
      <c r="AC4913">
        <v>14</v>
      </c>
      <c r="AD4913">
        <v>2.3816666666666668</v>
      </c>
      <c r="AF4913" t="s">
        <v>7949</v>
      </c>
      <c r="AI4913">
        <v>0</v>
      </c>
      <c r="AJ4913">
        <v>0</v>
      </c>
      <c r="AK4913" t="s">
        <v>19888</v>
      </c>
      <c r="AL4913" t="s">
        <v>19888</v>
      </c>
      <c r="AM4913" t="s">
        <v>20019</v>
      </c>
    </row>
    <row r="4914" spans="1:39" x14ac:dyDescent="0.25">
      <c r="A4914" t="s">
        <v>11224</v>
      </c>
      <c r="B4914" t="s">
        <v>4841</v>
      </c>
      <c r="C4914" t="s">
        <v>4842</v>
      </c>
      <c r="D4914">
        <v>220</v>
      </c>
      <c r="E4914" t="s">
        <v>4845</v>
      </c>
      <c r="F4914">
        <v>6.66</v>
      </c>
      <c r="K4914" t="s">
        <v>6860</v>
      </c>
      <c r="L4914" t="s">
        <v>6861</v>
      </c>
      <c r="M4914" t="s">
        <v>6881</v>
      </c>
      <c r="N4914">
        <v>9</v>
      </c>
      <c r="O4914" t="s">
        <v>15460</v>
      </c>
      <c r="P4914" t="s">
        <v>18876</v>
      </c>
      <c r="Q4914">
        <v>12</v>
      </c>
      <c r="R4914">
        <v>5</v>
      </c>
      <c r="S4914">
        <v>5.98</v>
      </c>
      <c r="T4914">
        <v>5.99</v>
      </c>
      <c r="U4914">
        <v>909.96</v>
      </c>
      <c r="V4914">
        <v>235.84</v>
      </c>
      <c r="W4914">
        <v>4.13</v>
      </c>
      <c r="X4914">
        <v>12.8</v>
      </c>
      <c r="Y4914">
        <v>0</v>
      </c>
      <c r="Z4914">
        <v>4</v>
      </c>
      <c r="AA4914" t="s">
        <v>4250</v>
      </c>
      <c r="AB4914">
        <v>2</v>
      </c>
      <c r="AC4914">
        <v>19</v>
      </c>
      <c r="AD4914">
        <v>1</v>
      </c>
      <c r="AF4914" t="s">
        <v>7949</v>
      </c>
      <c r="AI4914">
        <v>0</v>
      </c>
      <c r="AJ4914">
        <v>0</v>
      </c>
      <c r="AK4914" t="s">
        <v>19933</v>
      </c>
      <c r="AL4914" t="s">
        <v>19933</v>
      </c>
      <c r="AM4914" t="s">
        <v>20019</v>
      </c>
    </row>
    <row r="4915" spans="1:39" x14ac:dyDescent="0.25">
      <c r="A4915" t="s">
        <v>11225</v>
      </c>
      <c r="B4915" t="s">
        <v>4841</v>
      </c>
      <c r="C4915" t="s">
        <v>4842</v>
      </c>
      <c r="D4915">
        <v>220</v>
      </c>
      <c r="E4915" t="s">
        <v>4845</v>
      </c>
      <c r="F4915">
        <v>6.66</v>
      </c>
      <c r="K4915" t="s">
        <v>6860</v>
      </c>
      <c r="M4915" t="s">
        <v>15085</v>
      </c>
      <c r="N4915">
        <v>8</v>
      </c>
      <c r="O4915" t="s">
        <v>15441</v>
      </c>
      <c r="P4915" t="s">
        <v>18877</v>
      </c>
      <c r="Q4915">
        <v>3</v>
      </c>
      <c r="R4915">
        <v>3</v>
      </c>
      <c r="S4915">
        <v>2.4900000000000002</v>
      </c>
      <c r="T4915">
        <v>3.68</v>
      </c>
      <c r="U4915">
        <v>458.59</v>
      </c>
      <c r="V4915">
        <v>61.36</v>
      </c>
      <c r="W4915">
        <v>4.7300000000000004</v>
      </c>
      <c r="X4915">
        <v>13.91</v>
      </c>
      <c r="Y4915">
        <v>8.42</v>
      </c>
      <c r="Z4915">
        <v>2</v>
      </c>
      <c r="AA4915" t="s">
        <v>4250</v>
      </c>
      <c r="AB4915">
        <v>0</v>
      </c>
      <c r="AC4915">
        <v>8</v>
      </c>
      <c r="AD4915">
        <v>3.667452380952382</v>
      </c>
      <c r="AF4915" t="s">
        <v>7949</v>
      </c>
      <c r="AI4915">
        <v>0</v>
      </c>
      <c r="AJ4915">
        <v>0</v>
      </c>
      <c r="AK4915" t="s">
        <v>19925</v>
      </c>
      <c r="AL4915" t="s">
        <v>19925</v>
      </c>
      <c r="AM4915" t="s">
        <v>20019</v>
      </c>
    </row>
    <row r="4916" spans="1:39" x14ac:dyDescent="0.25">
      <c r="A4916" t="s">
        <v>11226</v>
      </c>
      <c r="B4916" t="s">
        <v>4841</v>
      </c>
      <c r="C4916" t="s">
        <v>4842</v>
      </c>
      <c r="D4916">
        <v>220</v>
      </c>
      <c r="E4916" t="s">
        <v>4845</v>
      </c>
      <c r="F4916">
        <v>6.66</v>
      </c>
      <c r="K4916" t="s">
        <v>6860</v>
      </c>
      <c r="L4916" t="s">
        <v>6861</v>
      </c>
      <c r="M4916" t="s">
        <v>14954</v>
      </c>
      <c r="N4916">
        <v>9</v>
      </c>
      <c r="O4916" t="s">
        <v>15275</v>
      </c>
      <c r="P4916" t="s">
        <v>18878</v>
      </c>
      <c r="Q4916">
        <v>5</v>
      </c>
      <c r="R4916">
        <v>4</v>
      </c>
      <c r="S4916">
        <v>5.15</v>
      </c>
      <c r="T4916">
        <v>5.99</v>
      </c>
      <c r="U4916">
        <v>479.62</v>
      </c>
      <c r="V4916">
        <v>99.69</v>
      </c>
      <c r="W4916">
        <v>3.07</v>
      </c>
      <c r="X4916">
        <v>13.7</v>
      </c>
      <c r="Y4916">
        <v>8.01</v>
      </c>
      <c r="Z4916">
        <v>2</v>
      </c>
      <c r="AA4916" t="s">
        <v>4250</v>
      </c>
      <c r="AB4916">
        <v>0</v>
      </c>
      <c r="AC4916">
        <v>6</v>
      </c>
      <c r="AD4916">
        <v>1.8175714285714291</v>
      </c>
      <c r="AF4916" t="s">
        <v>7949</v>
      </c>
      <c r="AI4916">
        <v>0</v>
      </c>
      <c r="AJ4916">
        <v>0</v>
      </c>
      <c r="AK4916" t="s">
        <v>19842</v>
      </c>
      <c r="AL4916" t="s">
        <v>19842</v>
      </c>
      <c r="AM4916" t="s">
        <v>20019</v>
      </c>
    </row>
    <row r="4917" spans="1:39" x14ac:dyDescent="0.25">
      <c r="A4917" t="s">
        <v>11227</v>
      </c>
      <c r="B4917" t="s">
        <v>4841</v>
      </c>
      <c r="C4917" t="s">
        <v>4842</v>
      </c>
      <c r="D4917">
        <v>220</v>
      </c>
      <c r="E4917" t="s">
        <v>4845</v>
      </c>
      <c r="F4917">
        <v>6.66</v>
      </c>
      <c r="K4917" t="s">
        <v>6860</v>
      </c>
      <c r="L4917" t="s">
        <v>6861</v>
      </c>
      <c r="M4917" t="s">
        <v>15012</v>
      </c>
      <c r="N4917">
        <v>9</v>
      </c>
      <c r="O4917" t="s">
        <v>15348</v>
      </c>
      <c r="P4917" t="s">
        <v>18879</v>
      </c>
      <c r="Q4917">
        <v>5</v>
      </c>
      <c r="R4917">
        <v>3</v>
      </c>
      <c r="S4917">
        <v>4.9000000000000004</v>
      </c>
      <c r="T4917">
        <v>4.95</v>
      </c>
      <c r="U4917">
        <v>483.68</v>
      </c>
      <c r="V4917">
        <v>95.08</v>
      </c>
      <c r="W4917">
        <v>3.92</v>
      </c>
      <c r="X4917">
        <v>13.52</v>
      </c>
      <c r="Y4917">
        <v>6.49</v>
      </c>
      <c r="Z4917">
        <v>3</v>
      </c>
      <c r="AA4917" t="s">
        <v>4250</v>
      </c>
      <c r="AB4917">
        <v>0</v>
      </c>
      <c r="AC4917">
        <v>7</v>
      </c>
      <c r="AD4917">
        <v>2.1389047619047621</v>
      </c>
      <c r="AF4917" t="s">
        <v>7949</v>
      </c>
      <c r="AI4917">
        <v>0</v>
      </c>
      <c r="AJ4917">
        <v>0</v>
      </c>
      <c r="AK4917" t="s">
        <v>19881</v>
      </c>
      <c r="AL4917" t="s">
        <v>19881</v>
      </c>
      <c r="AM4917" t="s">
        <v>20019</v>
      </c>
    </row>
    <row r="4918" spans="1:39" x14ac:dyDescent="0.25">
      <c r="A4918" t="s">
        <v>10633</v>
      </c>
      <c r="B4918" t="s">
        <v>4841</v>
      </c>
      <c r="C4918" t="s">
        <v>4842</v>
      </c>
      <c r="D4918">
        <v>220</v>
      </c>
      <c r="E4918" t="s">
        <v>4845</v>
      </c>
      <c r="F4918">
        <v>6.66</v>
      </c>
      <c r="K4918" t="s">
        <v>6860</v>
      </c>
      <c r="L4918" t="s">
        <v>6861</v>
      </c>
      <c r="M4918" t="s">
        <v>15087</v>
      </c>
      <c r="N4918">
        <v>9</v>
      </c>
      <c r="O4918" t="s">
        <v>15443</v>
      </c>
      <c r="P4918" t="s">
        <v>18285</v>
      </c>
      <c r="Q4918">
        <v>6</v>
      </c>
      <c r="R4918">
        <v>1</v>
      </c>
      <c r="S4918">
        <v>2.1</v>
      </c>
      <c r="T4918">
        <v>2.13</v>
      </c>
      <c r="U4918">
        <v>369.4</v>
      </c>
      <c r="V4918">
        <v>78.959999999999994</v>
      </c>
      <c r="W4918">
        <v>2.62</v>
      </c>
      <c r="Y4918">
        <v>6.15</v>
      </c>
      <c r="Z4918">
        <v>2</v>
      </c>
      <c r="AA4918" t="s">
        <v>4250</v>
      </c>
      <c r="AB4918">
        <v>0</v>
      </c>
      <c r="AC4918">
        <v>1</v>
      </c>
      <c r="AD4918">
        <v>5.7161904761904756</v>
      </c>
      <c r="AF4918" t="s">
        <v>7949</v>
      </c>
      <c r="AI4918">
        <v>0</v>
      </c>
      <c r="AJ4918">
        <v>0</v>
      </c>
      <c r="AK4918" t="s">
        <v>19871</v>
      </c>
      <c r="AL4918" t="s">
        <v>19871</v>
      </c>
      <c r="AM4918" t="s">
        <v>20019</v>
      </c>
    </row>
    <row r="4919" spans="1:39" x14ac:dyDescent="0.25">
      <c r="A4919" t="s">
        <v>10505</v>
      </c>
      <c r="B4919" t="s">
        <v>4841</v>
      </c>
      <c r="C4919" t="s">
        <v>4842</v>
      </c>
      <c r="D4919">
        <v>220</v>
      </c>
      <c r="E4919" t="s">
        <v>4845</v>
      </c>
      <c r="F4919">
        <v>6.66</v>
      </c>
      <c r="K4919" t="s">
        <v>6860</v>
      </c>
      <c r="L4919" t="s">
        <v>6861</v>
      </c>
      <c r="M4919" t="s">
        <v>15087</v>
      </c>
      <c r="N4919">
        <v>9</v>
      </c>
      <c r="O4919" t="s">
        <v>15443</v>
      </c>
      <c r="P4919" t="s">
        <v>18157</v>
      </c>
      <c r="Q4919">
        <v>6</v>
      </c>
      <c r="R4919">
        <v>1</v>
      </c>
      <c r="S4919">
        <v>3.36</v>
      </c>
      <c r="T4919">
        <v>3.38</v>
      </c>
      <c r="U4919">
        <v>387.89</v>
      </c>
      <c r="V4919">
        <v>69.73</v>
      </c>
      <c r="W4919">
        <v>3.46</v>
      </c>
      <c r="Y4919">
        <v>5.95</v>
      </c>
      <c r="Z4919">
        <v>2</v>
      </c>
      <c r="AA4919" t="s">
        <v>4250</v>
      </c>
      <c r="AB4919">
        <v>0</v>
      </c>
      <c r="AC4919">
        <v>1</v>
      </c>
      <c r="AD4919">
        <v>4.7641190476190474</v>
      </c>
      <c r="AF4919" t="s">
        <v>7949</v>
      </c>
      <c r="AI4919">
        <v>0</v>
      </c>
      <c r="AJ4919">
        <v>0</v>
      </c>
      <c r="AK4919" t="s">
        <v>19871</v>
      </c>
      <c r="AL4919" t="s">
        <v>19871</v>
      </c>
      <c r="AM4919" t="s">
        <v>20019</v>
      </c>
    </row>
    <row r="4920" spans="1:39" x14ac:dyDescent="0.25">
      <c r="A4920" t="s">
        <v>11228</v>
      </c>
      <c r="B4920" t="s">
        <v>4841</v>
      </c>
      <c r="C4920" t="s">
        <v>4842</v>
      </c>
      <c r="D4920">
        <v>220</v>
      </c>
      <c r="E4920" t="s">
        <v>4845</v>
      </c>
      <c r="F4920">
        <v>6.66</v>
      </c>
      <c r="K4920" t="s">
        <v>6860</v>
      </c>
      <c r="M4920" t="s">
        <v>15173</v>
      </c>
      <c r="N4920">
        <v>8</v>
      </c>
      <c r="O4920" t="s">
        <v>15555</v>
      </c>
      <c r="P4920" t="s">
        <v>18880</v>
      </c>
      <c r="Q4920">
        <v>13</v>
      </c>
      <c r="R4920">
        <v>12</v>
      </c>
      <c r="S4920">
        <v>-3.94</v>
      </c>
      <c r="T4920">
        <v>0.56999999999999995</v>
      </c>
      <c r="U4920">
        <v>995.21</v>
      </c>
      <c r="V4920">
        <v>361.85</v>
      </c>
      <c r="W4920">
        <v>0.04</v>
      </c>
      <c r="X4920">
        <v>3.48</v>
      </c>
      <c r="Y4920">
        <v>8.7200000000000006</v>
      </c>
      <c r="Z4920">
        <v>1</v>
      </c>
      <c r="AA4920" t="s">
        <v>4250</v>
      </c>
      <c r="AB4920">
        <v>3</v>
      </c>
      <c r="AC4920">
        <v>33</v>
      </c>
      <c r="AD4920">
        <v>2.64</v>
      </c>
      <c r="AF4920" t="s">
        <v>7950</v>
      </c>
      <c r="AI4920">
        <v>0</v>
      </c>
      <c r="AJ4920">
        <v>0</v>
      </c>
      <c r="AK4920" t="s">
        <v>19968</v>
      </c>
      <c r="AL4920" t="s">
        <v>19968</v>
      </c>
      <c r="AM4920" t="s">
        <v>20019</v>
      </c>
    </row>
    <row r="4921" spans="1:39" x14ac:dyDescent="0.25">
      <c r="A4921" t="s">
        <v>11229</v>
      </c>
      <c r="B4921" t="s">
        <v>4841</v>
      </c>
      <c r="C4921" t="s">
        <v>4842</v>
      </c>
      <c r="D4921">
        <v>220</v>
      </c>
      <c r="E4921" t="s">
        <v>4845</v>
      </c>
      <c r="F4921">
        <v>6.66</v>
      </c>
      <c r="K4921" t="s">
        <v>6860</v>
      </c>
      <c r="M4921" t="s">
        <v>15159</v>
      </c>
      <c r="N4921">
        <v>8</v>
      </c>
      <c r="O4921" t="s">
        <v>15537</v>
      </c>
      <c r="P4921" t="s">
        <v>18881</v>
      </c>
      <c r="Q4921">
        <v>7</v>
      </c>
      <c r="R4921">
        <v>6</v>
      </c>
      <c r="S4921">
        <v>1.89</v>
      </c>
      <c r="T4921">
        <v>1.89</v>
      </c>
      <c r="U4921">
        <v>637.70000000000005</v>
      </c>
      <c r="V4921">
        <v>169.75</v>
      </c>
      <c r="W4921">
        <v>1.77</v>
      </c>
      <c r="X4921">
        <v>12.14</v>
      </c>
      <c r="Y4921">
        <v>5.15</v>
      </c>
      <c r="Z4921">
        <v>2</v>
      </c>
      <c r="AA4921" t="s">
        <v>4250</v>
      </c>
      <c r="AB4921">
        <v>2</v>
      </c>
      <c r="AC4921">
        <v>16</v>
      </c>
      <c r="AD4921">
        <v>3</v>
      </c>
      <c r="AF4921" t="s">
        <v>7949</v>
      </c>
      <c r="AI4921">
        <v>0</v>
      </c>
      <c r="AJ4921">
        <v>0</v>
      </c>
      <c r="AK4921" t="s">
        <v>19959</v>
      </c>
      <c r="AL4921" t="s">
        <v>19959</v>
      </c>
      <c r="AM4921" t="s">
        <v>20019</v>
      </c>
    </row>
    <row r="4922" spans="1:39" x14ac:dyDescent="0.25">
      <c r="A4922" t="s">
        <v>5556</v>
      </c>
      <c r="B4922" t="s">
        <v>4841</v>
      </c>
      <c r="C4922" t="s">
        <v>4842</v>
      </c>
      <c r="D4922">
        <v>220</v>
      </c>
      <c r="E4922" t="s">
        <v>4845</v>
      </c>
      <c r="F4922">
        <v>6.66</v>
      </c>
      <c r="K4922" t="s">
        <v>6860</v>
      </c>
      <c r="M4922" t="s">
        <v>15072</v>
      </c>
      <c r="N4922">
        <v>8</v>
      </c>
      <c r="O4922" t="s">
        <v>15425</v>
      </c>
      <c r="P4922" t="s">
        <v>7282</v>
      </c>
      <c r="Q4922">
        <v>7</v>
      </c>
      <c r="R4922">
        <v>3</v>
      </c>
      <c r="S4922">
        <v>3.44</v>
      </c>
      <c r="T4922">
        <v>3.54</v>
      </c>
      <c r="U4922">
        <v>608.71</v>
      </c>
      <c r="V4922">
        <v>128.28</v>
      </c>
      <c r="W4922">
        <v>1.46</v>
      </c>
      <c r="X4922">
        <v>13.82</v>
      </c>
      <c r="Y4922">
        <v>6.94</v>
      </c>
      <c r="Z4922">
        <v>2</v>
      </c>
      <c r="AA4922" t="s">
        <v>4250</v>
      </c>
      <c r="AB4922">
        <v>1</v>
      </c>
      <c r="AC4922">
        <v>10</v>
      </c>
      <c r="AD4922">
        <v>2.1766666666666672</v>
      </c>
      <c r="AF4922" t="s">
        <v>7949</v>
      </c>
      <c r="AI4922">
        <v>0</v>
      </c>
      <c r="AJ4922">
        <v>0</v>
      </c>
      <c r="AK4922" t="s">
        <v>7966</v>
      </c>
      <c r="AL4922" t="s">
        <v>7966</v>
      </c>
      <c r="AM4922" t="s">
        <v>20019</v>
      </c>
    </row>
    <row r="4923" spans="1:39" x14ac:dyDescent="0.25">
      <c r="A4923" t="s">
        <v>10470</v>
      </c>
      <c r="B4923" t="s">
        <v>4841</v>
      </c>
      <c r="C4923" t="s">
        <v>4842</v>
      </c>
      <c r="D4923">
        <v>220</v>
      </c>
      <c r="E4923" t="s">
        <v>4845</v>
      </c>
      <c r="F4923">
        <v>6.66</v>
      </c>
      <c r="K4923" t="s">
        <v>6860</v>
      </c>
      <c r="L4923" t="s">
        <v>6861</v>
      </c>
      <c r="M4923" t="s">
        <v>15001</v>
      </c>
      <c r="N4923">
        <v>9</v>
      </c>
      <c r="O4923" t="s">
        <v>15331</v>
      </c>
      <c r="P4923" t="s">
        <v>18122</v>
      </c>
      <c r="Q4923">
        <v>5</v>
      </c>
      <c r="R4923">
        <v>3</v>
      </c>
      <c r="S4923">
        <v>1.79</v>
      </c>
      <c r="T4923">
        <v>2.73</v>
      </c>
      <c r="U4923">
        <v>607.74</v>
      </c>
      <c r="V4923">
        <v>90.9</v>
      </c>
      <c r="W4923">
        <v>4.66</v>
      </c>
      <c r="X4923">
        <v>13.86</v>
      </c>
      <c r="Y4923">
        <v>8.4700000000000006</v>
      </c>
      <c r="Z4923">
        <v>3</v>
      </c>
      <c r="AA4923" t="s">
        <v>4250</v>
      </c>
      <c r="AB4923">
        <v>1</v>
      </c>
      <c r="AC4923">
        <v>15</v>
      </c>
      <c r="AD4923">
        <v>3.901666666666666</v>
      </c>
      <c r="AF4923" t="s">
        <v>7949</v>
      </c>
      <c r="AI4923">
        <v>0</v>
      </c>
      <c r="AJ4923">
        <v>0</v>
      </c>
      <c r="AK4923" t="s">
        <v>19858</v>
      </c>
      <c r="AL4923" t="s">
        <v>19858</v>
      </c>
      <c r="AM4923" t="s">
        <v>20019</v>
      </c>
    </row>
    <row r="4924" spans="1:39" x14ac:dyDescent="0.25">
      <c r="A4924" t="s">
        <v>9402</v>
      </c>
      <c r="B4924" t="s">
        <v>4841</v>
      </c>
      <c r="C4924" t="s">
        <v>4842</v>
      </c>
      <c r="D4924">
        <v>220</v>
      </c>
      <c r="E4924" t="s">
        <v>4845</v>
      </c>
      <c r="F4924">
        <v>6.66</v>
      </c>
      <c r="K4924" t="s">
        <v>6860</v>
      </c>
      <c r="L4924" t="s">
        <v>6861</v>
      </c>
      <c r="M4924" t="s">
        <v>15001</v>
      </c>
      <c r="N4924">
        <v>9</v>
      </c>
      <c r="O4924" t="s">
        <v>15331</v>
      </c>
      <c r="P4924" t="s">
        <v>17054</v>
      </c>
      <c r="Q4924">
        <v>6</v>
      </c>
      <c r="R4924">
        <v>5</v>
      </c>
      <c r="S4924">
        <v>-1.1299999999999999</v>
      </c>
      <c r="T4924">
        <v>1.01</v>
      </c>
      <c r="U4924">
        <v>573.67999999999995</v>
      </c>
      <c r="V4924">
        <v>122.13</v>
      </c>
      <c r="W4924">
        <v>2.09</v>
      </c>
      <c r="X4924">
        <v>13.86</v>
      </c>
      <c r="Y4924">
        <v>9.57</v>
      </c>
      <c r="Z4924">
        <v>2</v>
      </c>
      <c r="AA4924" t="s">
        <v>4250</v>
      </c>
      <c r="AB4924">
        <v>1</v>
      </c>
      <c r="AC4924">
        <v>13</v>
      </c>
      <c r="AD4924">
        <v>2.2149999999999999</v>
      </c>
      <c r="AF4924" t="s">
        <v>7952</v>
      </c>
      <c r="AI4924">
        <v>0</v>
      </c>
      <c r="AJ4924">
        <v>0</v>
      </c>
      <c r="AK4924" t="s">
        <v>19858</v>
      </c>
      <c r="AL4924" t="s">
        <v>19858</v>
      </c>
      <c r="AM4924" t="s">
        <v>20019</v>
      </c>
    </row>
    <row r="4925" spans="1:39" x14ac:dyDescent="0.25">
      <c r="A4925" t="s">
        <v>11230</v>
      </c>
      <c r="B4925" t="s">
        <v>4841</v>
      </c>
      <c r="C4925" t="s">
        <v>4842</v>
      </c>
      <c r="D4925">
        <v>220</v>
      </c>
      <c r="E4925" t="s">
        <v>4845</v>
      </c>
      <c r="F4925">
        <v>6.66</v>
      </c>
      <c r="I4925" t="s">
        <v>14257</v>
      </c>
      <c r="K4925" t="s">
        <v>6860</v>
      </c>
      <c r="L4925" t="s">
        <v>6861</v>
      </c>
      <c r="M4925" t="s">
        <v>15145</v>
      </c>
      <c r="N4925">
        <v>9</v>
      </c>
      <c r="O4925" t="s">
        <v>15521</v>
      </c>
      <c r="P4925" t="s">
        <v>18882</v>
      </c>
      <c r="Q4925">
        <v>5</v>
      </c>
      <c r="R4925">
        <v>2</v>
      </c>
      <c r="S4925">
        <v>2.98</v>
      </c>
      <c r="T4925">
        <v>3.01</v>
      </c>
      <c r="U4925">
        <v>344.42</v>
      </c>
      <c r="V4925">
        <v>80.37</v>
      </c>
      <c r="W4925">
        <v>3.14</v>
      </c>
      <c r="X4925">
        <v>11.02</v>
      </c>
      <c r="Y4925">
        <v>6.1</v>
      </c>
      <c r="Z4925">
        <v>2</v>
      </c>
      <c r="AA4925" t="s">
        <v>4250</v>
      </c>
      <c r="AB4925">
        <v>0</v>
      </c>
      <c r="AC4925">
        <v>3</v>
      </c>
      <c r="AD4925">
        <v>5.0049999999999999</v>
      </c>
      <c r="AF4925" t="s">
        <v>7949</v>
      </c>
      <c r="AI4925">
        <v>0</v>
      </c>
      <c r="AJ4925">
        <v>0</v>
      </c>
      <c r="AM4925" t="s">
        <v>20019</v>
      </c>
    </row>
    <row r="4926" spans="1:39" x14ac:dyDescent="0.25">
      <c r="A4926" t="s">
        <v>11231</v>
      </c>
      <c r="B4926" t="s">
        <v>4841</v>
      </c>
      <c r="C4926" t="s">
        <v>4842</v>
      </c>
      <c r="D4926">
        <v>220</v>
      </c>
      <c r="E4926" t="s">
        <v>4845</v>
      </c>
      <c r="F4926">
        <v>6.66</v>
      </c>
      <c r="I4926" t="s">
        <v>14258</v>
      </c>
      <c r="K4926" t="s">
        <v>6860</v>
      </c>
      <c r="M4926" t="s">
        <v>14989</v>
      </c>
      <c r="N4926">
        <v>8</v>
      </c>
      <c r="O4926" t="s">
        <v>15313</v>
      </c>
      <c r="P4926" t="s">
        <v>18883</v>
      </c>
      <c r="Q4926">
        <v>10</v>
      </c>
      <c r="R4926">
        <v>2</v>
      </c>
      <c r="S4926">
        <v>3.2</v>
      </c>
      <c r="T4926">
        <v>3.2</v>
      </c>
      <c r="U4926">
        <v>484.55</v>
      </c>
      <c r="V4926">
        <v>124.61</v>
      </c>
      <c r="W4926">
        <v>2.61</v>
      </c>
      <c r="X4926">
        <v>9.83</v>
      </c>
      <c r="Y4926">
        <v>3.74</v>
      </c>
      <c r="Z4926">
        <v>2</v>
      </c>
      <c r="AA4926" t="s">
        <v>4250</v>
      </c>
      <c r="AB4926">
        <v>0</v>
      </c>
      <c r="AC4926">
        <v>6</v>
      </c>
      <c r="AD4926">
        <v>2.910357142857142</v>
      </c>
      <c r="AF4926" t="s">
        <v>7949</v>
      </c>
      <c r="AI4926">
        <v>0</v>
      </c>
      <c r="AJ4926">
        <v>0</v>
      </c>
      <c r="AM4926" t="s">
        <v>20019</v>
      </c>
    </row>
    <row r="4927" spans="1:39" x14ac:dyDescent="0.25">
      <c r="A4927" t="s">
        <v>11232</v>
      </c>
      <c r="B4927" t="s">
        <v>4841</v>
      </c>
      <c r="C4927" t="s">
        <v>4842</v>
      </c>
      <c r="D4927">
        <v>220</v>
      </c>
      <c r="E4927" t="s">
        <v>4845</v>
      </c>
      <c r="F4927">
        <v>6.66</v>
      </c>
      <c r="K4927" t="s">
        <v>6860</v>
      </c>
      <c r="L4927" t="s">
        <v>6861</v>
      </c>
      <c r="M4927" t="s">
        <v>15060</v>
      </c>
      <c r="N4927">
        <v>9</v>
      </c>
      <c r="O4927" t="s">
        <v>15412</v>
      </c>
      <c r="P4927" t="s">
        <v>18884</v>
      </c>
      <c r="Q4927">
        <v>5</v>
      </c>
      <c r="R4927">
        <v>3</v>
      </c>
      <c r="S4927">
        <v>3.05</v>
      </c>
      <c r="T4927">
        <v>3.24</v>
      </c>
      <c r="U4927">
        <v>540.53</v>
      </c>
      <c r="V4927">
        <v>79.819999999999993</v>
      </c>
      <c r="W4927">
        <v>2.2799999999999998</v>
      </c>
      <c r="X4927">
        <v>13.97</v>
      </c>
      <c r="Y4927">
        <v>7.32</v>
      </c>
      <c r="Z4927">
        <v>1</v>
      </c>
      <c r="AA4927" t="s">
        <v>4250</v>
      </c>
      <c r="AB4927">
        <v>0</v>
      </c>
      <c r="AC4927">
        <v>8</v>
      </c>
      <c r="AD4927">
        <v>3.5216666666666669</v>
      </c>
      <c r="AF4927" t="s">
        <v>7949</v>
      </c>
      <c r="AI4927">
        <v>0</v>
      </c>
      <c r="AJ4927">
        <v>0</v>
      </c>
      <c r="AK4927" t="s">
        <v>19912</v>
      </c>
      <c r="AL4927" t="s">
        <v>19912</v>
      </c>
      <c r="AM4927" t="s">
        <v>20019</v>
      </c>
    </row>
    <row r="4928" spans="1:39" x14ac:dyDescent="0.25">
      <c r="A4928" t="s">
        <v>8178</v>
      </c>
      <c r="B4928" t="s">
        <v>4841</v>
      </c>
      <c r="C4928" t="s">
        <v>4842</v>
      </c>
      <c r="D4928">
        <v>220</v>
      </c>
      <c r="E4928" t="s">
        <v>4845</v>
      </c>
      <c r="F4928">
        <v>6.66</v>
      </c>
      <c r="K4928" t="s">
        <v>6860</v>
      </c>
      <c r="L4928" t="s">
        <v>6861</v>
      </c>
      <c r="M4928" t="s">
        <v>15193</v>
      </c>
      <c r="N4928">
        <v>9</v>
      </c>
      <c r="O4928" t="s">
        <v>15581</v>
      </c>
      <c r="P4928" t="s">
        <v>15831</v>
      </c>
      <c r="Q4928">
        <v>3</v>
      </c>
      <c r="R4928">
        <v>3</v>
      </c>
      <c r="S4928">
        <v>2.86</v>
      </c>
      <c r="T4928">
        <v>2.9</v>
      </c>
      <c r="U4928">
        <v>379.42</v>
      </c>
      <c r="V4928">
        <v>86.46</v>
      </c>
      <c r="W4928">
        <v>4.87</v>
      </c>
      <c r="X4928">
        <v>12.09</v>
      </c>
      <c r="Y4928">
        <v>6.24</v>
      </c>
      <c r="Z4928">
        <v>5</v>
      </c>
      <c r="AA4928" t="s">
        <v>4250</v>
      </c>
      <c r="AB4928">
        <v>0</v>
      </c>
      <c r="AC4928">
        <v>4</v>
      </c>
      <c r="AD4928">
        <v>4.597952380952381</v>
      </c>
      <c r="AF4928" t="s">
        <v>7949</v>
      </c>
      <c r="AI4928">
        <v>0</v>
      </c>
      <c r="AJ4928">
        <v>0</v>
      </c>
      <c r="AK4928" t="s">
        <v>19838</v>
      </c>
      <c r="AL4928" t="s">
        <v>19838</v>
      </c>
      <c r="AM4928" t="s">
        <v>20019</v>
      </c>
    </row>
    <row r="4929" spans="1:39" x14ac:dyDescent="0.25">
      <c r="A4929" t="s">
        <v>11233</v>
      </c>
      <c r="B4929" t="s">
        <v>4841</v>
      </c>
      <c r="C4929" t="s">
        <v>4842</v>
      </c>
      <c r="D4929">
        <v>221</v>
      </c>
      <c r="E4929" t="s">
        <v>4845</v>
      </c>
      <c r="F4929">
        <v>6.66</v>
      </c>
      <c r="K4929" t="s">
        <v>6860</v>
      </c>
      <c r="L4929" t="s">
        <v>6861</v>
      </c>
      <c r="M4929" t="s">
        <v>15065</v>
      </c>
      <c r="N4929">
        <v>9</v>
      </c>
      <c r="O4929" t="s">
        <v>15418</v>
      </c>
      <c r="P4929" t="s">
        <v>18885</v>
      </c>
      <c r="Q4929">
        <v>5</v>
      </c>
      <c r="R4929">
        <v>3</v>
      </c>
      <c r="S4929">
        <v>2.21</v>
      </c>
      <c r="T4929">
        <v>2.54</v>
      </c>
      <c r="U4929">
        <v>474.55</v>
      </c>
      <c r="V4929">
        <v>79.819999999999993</v>
      </c>
      <c r="W4929">
        <v>3.81</v>
      </c>
      <c r="X4929">
        <v>13.84</v>
      </c>
      <c r="Y4929">
        <v>7.27</v>
      </c>
      <c r="Z4929">
        <v>2</v>
      </c>
      <c r="AA4929" t="s">
        <v>4250</v>
      </c>
      <c r="AB4929">
        <v>0</v>
      </c>
      <c r="AC4929">
        <v>9</v>
      </c>
      <c r="AD4929">
        <v>4.2434523809523812</v>
      </c>
      <c r="AF4929" t="s">
        <v>7949</v>
      </c>
      <c r="AI4929">
        <v>0</v>
      </c>
      <c r="AJ4929">
        <v>0</v>
      </c>
      <c r="AK4929" t="s">
        <v>19915</v>
      </c>
      <c r="AL4929" t="s">
        <v>19915</v>
      </c>
      <c r="AM4929" t="s">
        <v>20019</v>
      </c>
    </row>
    <row r="4930" spans="1:39" x14ac:dyDescent="0.25">
      <c r="A4930" t="s">
        <v>11234</v>
      </c>
      <c r="B4930" t="s">
        <v>4841</v>
      </c>
      <c r="C4930" t="s">
        <v>4842</v>
      </c>
      <c r="D4930">
        <v>221</v>
      </c>
      <c r="E4930" t="s">
        <v>4845</v>
      </c>
      <c r="F4930">
        <v>6.66</v>
      </c>
      <c r="I4930" t="s">
        <v>14259</v>
      </c>
      <c r="K4930" t="s">
        <v>6860</v>
      </c>
      <c r="L4930" t="s">
        <v>6861</v>
      </c>
      <c r="M4930" t="s">
        <v>15122</v>
      </c>
      <c r="N4930">
        <v>9</v>
      </c>
      <c r="O4930" t="s">
        <v>15515</v>
      </c>
      <c r="P4930" t="s">
        <v>18886</v>
      </c>
      <c r="Q4930">
        <v>5</v>
      </c>
      <c r="R4930">
        <v>1</v>
      </c>
      <c r="S4930">
        <v>3.26</v>
      </c>
      <c r="T4930">
        <v>3.27</v>
      </c>
      <c r="U4930">
        <v>375.44</v>
      </c>
      <c r="V4930">
        <v>60.5</v>
      </c>
      <c r="W4930">
        <v>3.7</v>
      </c>
      <c r="Y4930">
        <v>5.91</v>
      </c>
      <c r="Z4930">
        <v>2</v>
      </c>
      <c r="AA4930" t="s">
        <v>4250</v>
      </c>
      <c r="AB4930">
        <v>0</v>
      </c>
      <c r="AC4930">
        <v>2</v>
      </c>
      <c r="AD4930">
        <v>4.958047619047619</v>
      </c>
      <c r="AF4930" t="s">
        <v>7949</v>
      </c>
      <c r="AI4930">
        <v>0</v>
      </c>
      <c r="AJ4930">
        <v>0</v>
      </c>
      <c r="AM4930" t="s">
        <v>20019</v>
      </c>
    </row>
    <row r="4931" spans="1:39" x14ac:dyDescent="0.25">
      <c r="A4931" t="s">
        <v>11235</v>
      </c>
      <c r="B4931" t="s">
        <v>4841</v>
      </c>
      <c r="C4931" t="s">
        <v>4842</v>
      </c>
      <c r="D4931">
        <v>222</v>
      </c>
      <c r="E4931" t="s">
        <v>4845</v>
      </c>
      <c r="F4931">
        <v>6.65</v>
      </c>
      <c r="K4931" t="s">
        <v>6860</v>
      </c>
      <c r="L4931" t="s">
        <v>6861</v>
      </c>
      <c r="M4931" t="s">
        <v>15190</v>
      </c>
      <c r="N4931">
        <v>9</v>
      </c>
      <c r="O4931" t="s">
        <v>15578</v>
      </c>
      <c r="P4931" t="s">
        <v>18887</v>
      </c>
      <c r="Q4931">
        <v>7</v>
      </c>
      <c r="R4931">
        <v>4</v>
      </c>
      <c r="S4931">
        <v>1.34</v>
      </c>
      <c r="T4931">
        <v>4.5199999999999996</v>
      </c>
      <c r="U4931">
        <v>757.97</v>
      </c>
      <c r="V4931">
        <v>131.08000000000001</v>
      </c>
      <c r="W4931">
        <v>5.31</v>
      </c>
      <c r="X4931">
        <v>13.68</v>
      </c>
      <c r="Y4931">
        <v>9.3699999999999992</v>
      </c>
      <c r="Z4931">
        <v>4</v>
      </c>
      <c r="AA4931" t="s">
        <v>4250</v>
      </c>
      <c r="AB4931">
        <v>2</v>
      </c>
      <c r="AC4931">
        <v>17</v>
      </c>
      <c r="AD4931">
        <v>1.555000000000001</v>
      </c>
      <c r="AF4931" t="s">
        <v>7952</v>
      </c>
      <c r="AI4931">
        <v>0</v>
      </c>
      <c r="AJ4931">
        <v>0</v>
      </c>
      <c r="AK4931" t="s">
        <v>19973</v>
      </c>
      <c r="AL4931" t="s">
        <v>19973</v>
      </c>
      <c r="AM4931" t="s">
        <v>20019</v>
      </c>
    </row>
    <row r="4932" spans="1:39" x14ac:dyDescent="0.25">
      <c r="A4932" t="s">
        <v>11236</v>
      </c>
      <c r="B4932" t="s">
        <v>4841</v>
      </c>
      <c r="C4932" t="s">
        <v>4842</v>
      </c>
      <c r="D4932">
        <v>222</v>
      </c>
      <c r="E4932" t="s">
        <v>4845</v>
      </c>
      <c r="F4932">
        <v>6.65</v>
      </c>
      <c r="I4932" t="s">
        <v>14260</v>
      </c>
      <c r="K4932" t="s">
        <v>6860</v>
      </c>
      <c r="L4932" t="s">
        <v>6861</v>
      </c>
      <c r="M4932" t="s">
        <v>15145</v>
      </c>
      <c r="N4932">
        <v>9</v>
      </c>
      <c r="O4932" t="s">
        <v>15521</v>
      </c>
      <c r="P4932" t="s">
        <v>18888</v>
      </c>
      <c r="Q4932">
        <v>5</v>
      </c>
      <c r="R4932">
        <v>2</v>
      </c>
      <c r="S4932">
        <v>5.53</v>
      </c>
      <c r="T4932">
        <v>5.55</v>
      </c>
      <c r="U4932">
        <v>415.97</v>
      </c>
      <c r="V4932">
        <v>67.48</v>
      </c>
      <c r="W4932">
        <v>5.47</v>
      </c>
      <c r="X4932">
        <v>11.82</v>
      </c>
      <c r="Y4932">
        <v>5.83</v>
      </c>
      <c r="Z4932">
        <v>3</v>
      </c>
      <c r="AA4932" t="s">
        <v>4250</v>
      </c>
      <c r="AB4932">
        <v>1</v>
      </c>
      <c r="AC4932">
        <v>3</v>
      </c>
      <c r="AD4932">
        <v>3.1002142857142849</v>
      </c>
      <c r="AF4932" t="s">
        <v>7949</v>
      </c>
      <c r="AI4932">
        <v>0</v>
      </c>
      <c r="AJ4932">
        <v>0</v>
      </c>
      <c r="AM4932" t="s">
        <v>20019</v>
      </c>
    </row>
    <row r="4933" spans="1:39" x14ac:dyDescent="0.25">
      <c r="A4933" t="s">
        <v>11236</v>
      </c>
      <c r="B4933" t="s">
        <v>4841</v>
      </c>
      <c r="C4933" t="s">
        <v>4842</v>
      </c>
      <c r="D4933">
        <v>222</v>
      </c>
      <c r="E4933" t="s">
        <v>4845</v>
      </c>
      <c r="F4933">
        <v>6.65</v>
      </c>
      <c r="I4933" t="s">
        <v>14261</v>
      </c>
      <c r="K4933" t="s">
        <v>6860</v>
      </c>
      <c r="L4933" t="s">
        <v>6861</v>
      </c>
      <c r="M4933" t="s">
        <v>15146</v>
      </c>
      <c r="N4933">
        <v>9</v>
      </c>
      <c r="O4933" t="s">
        <v>15522</v>
      </c>
      <c r="P4933" t="s">
        <v>18888</v>
      </c>
      <c r="Q4933">
        <v>5</v>
      </c>
      <c r="R4933">
        <v>2</v>
      </c>
      <c r="S4933">
        <v>5.53</v>
      </c>
      <c r="T4933">
        <v>5.55</v>
      </c>
      <c r="U4933">
        <v>415.97</v>
      </c>
      <c r="V4933">
        <v>67.48</v>
      </c>
      <c r="W4933">
        <v>5.47</v>
      </c>
      <c r="X4933">
        <v>11.82</v>
      </c>
      <c r="Y4933">
        <v>5.83</v>
      </c>
      <c r="Z4933">
        <v>3</v>
      </c>
      <c r="AA4933" t="s">
        <v>4250</v>
      </c>
      <c r="AB4933">
        <v>1</v>
      </c>
      <c r="AC4933">
        <v>3</v>
      </c>
      <c r="AD4933">
        <v>3.1002142857142849</v>
      </c>
      <c r="AF4933" t="s">
        <v>7949</v>
      </c>
      <c r="AI4933">
        <v>0</v>
      </c>
      <c r="AJ4933">
        <v>0</v>
      </c>
      <c r="AM4933" t="s">
        <v>20019</v>
      </c>
    </row>
    <row r="4934" spans="1:39" x14ac:dyDescent="0.25">
      <c r="A4934" t="s">
        <v>11237</v>
      </c>
      <c r="B4934" t="s">
        <v>4841</v>
      </c>
      <c r="C4934" t="s">
        <v>4842</v>
      </c>
      <c r="D4934">
        <v>222.2</v>
      </c>
      <c r="E4934" t="s">
        <v>4845</v>
      </c>
      <c r="F4934">
        <v>6.65</v>
      </c>
      <c r="I4934" t="s">
        <v>14262</v>
      </c>
      <c r="K4934" t="s">
        <v>6860</v>
      </c>
      <c r="M4934" t="s">
        <v>14977</v>
      </c>
      <c r="N4934">
        <v>8</v>
      </c>
      <c r="O4934" t="s">
        <v>15298</v>
      </c>
      <c r="P4934" t="s">
        <v>18889</v>
      </c>
      <c r="Q4934">
        <v>4</v>
      </c>
      <c r="R4934">
        <v>1</v>
      </c>
      <c r="U4934">
        <v>372.47</v>
      </c>
      <c r="V4934">
        <v>55.21</v>
      </c>
      <c r="W4934">
        <v>4.76</v>
      </c>
      <c r="Y4934">
        <v>10.48</v>
      </c>
      <c r="Z4934">
        <v>2</v>
      </c>
      <c r="AA4934" t="s">
        <v>4250</v>
      </c>
      <c r="AB4934">
        <v>0</v>
      </c>
      <c r="AC4934">
        <v>1</v>
      </c>
      <c r="AF4934" t="s">
        <v>7952</v>
      </c>
      <c r="AI4934">
        <v>0</v>
      </c>
      <c r="AJ4934">
        <v>0</v>
      </c>
      <c r="AM4934" t="s">
        <v>20019</v>
      </c>
    </row>
    <row r="4935" spans="1:39" x14ac:dyDescent="0.25">
      <c r="A4935" t="s">
        <v>11238</v>
      </c>
      <c r="B4935" t="s">
        <v>4841</v>
      </c>
      <c r="C4935" t="s">
        <v>4842</v>
      </c>
      <c r="D4935">
        <v>223</v>
      </c>
      <c r="E4935" t="s">
        <v>4845</v>
      </c>
      <c r="F4935">
        <v>6.65</v>
      </c>
      <c r="K4935" t="s">
        <v>6860</v>
      </c>
      <c r="M4935" t="s">
        <v>6865</v>
      </c>
      <c r="N4935">
        <v>8</v>
      </c>
      <c r="O4935" t="s">
        <v>15553</v>
      </c>
      <c r="P4935" t="s">
        <v>18890</v>
      </c>
      <c r="Q4935">
        <v>3</v>
      </c>
      <c r="R4935">
        <v>3</v>
      </c>
      <c r="S4935">
        <v>4.8099999999999996</v>
      </c>
      <c r="T4935">
        <v>5.52</v>
      </c>
      <c r="U4935">
        <v>598.52</v>
      </c>
      <c r="V4935">
        <v>61.36</v>
      </c>
      <c r="W4935">
        <v>5.72</v>
      </c>
      <c r="X4935">
        <v>13.91</v>
      </c>
      <c r="Y4935">
        <v>7.76</v>
      </c>
      <c r="Z4935">
        <v>2</v>
      </c>
      <c r="AA4935" t="s">
        <v>4250</v>
      </c>
      <c r="AB4935">
        <v>2</v>
      </c>
      <c r="AC4935">
        <v>8</v>
      </c>
      <c r="AD4935">
        <v>2.166666666666667</v>
      </c>
      <c r="AF4935" t="s">
        <v>7949</v>
      </c>
      <c r="AI4935">
        <v>0</v>
      </c>
      <c r="AJ4935">
        <v>0</v>
      </c>
      <c r="AK4935" t="s">
        <v>19966</v>
      </c>
      <c r="AL4935" t="s">
        <v>19966</v>
      </c>
      <c r="AM4935" t="s">
        <v>20019</v>
      </c>
    </row>
    <row r="4936" spans="1:39" x14ac:dyDescent="0.25">
      <c r="A4936" t="s">
        <v>11239</v>
      </c>
      <c r="B4936" t="s">
        <v>4841</v>
      </c>
      <c r="C4936" t="s">
        <v>4842</v>
      </c>
      <c r="D4936">
        <v>223</v>
      </c>
      <c r="E4936" t="s">
        <v>4845</v>
      </c>
      <c r="F4936">
        <v>6.65</v>
      </c>
      <c r="K4936" t="s">
        <v>6860</v>
      </c>
      <c r="M4936" t="s">
        <v>6865</v>
      </c>
      <c r="N4936">
        <v>8</v>
      </c>
      <c r="O4936" t="s">
        <v>6924</v>
      </c>
      <c r="P4936" t="s">
        <v>18891</v>
      </c>
      <c r="Q4936">
        <v>5</v>
      </c>
      <c r="R4936">
        <v>4</v>
      </c>
      <c r="S4936">
        <v>4.6500000000000004</v>
      </c>
      <c r="T4936">
        <v>5.54</v>
      </c>
      <c r="U4936">
        <v>589.74</v>
      </c>
      <c r="V4936">
        <v>107.53</v>
      </c>
      <c r="W4936">
        <v>5.52</v>
      </c>
      <c r="X4936">
        <v>11.38</v>
      </c>
      <c r="Y4936">
        <v>7.82</v>
      </c>
      <c r="Z4936">
        <v>4</v>
      </c>
      <c r="AA4936" t="s">
        <v>4250</v>
      </c>
      <c r="AB4936">
        <v>2</v>
      </c>
      <c r="AC4936">
        <v>14</v>
      </c>
      <c r="AD4936">
        <v>1.4156666666666671</v>
      </c>
      <c r="AF4936" t="s">
        <v>7949</v>
      </c>
      <c r="AI4936">
        <v>0</v>
      </c>
      <c r="AJ4936">
        <v>0</v>
      </c>
      <c r="AK4936" t="s">
        <v>7960</v>
      </c>
      <c r="AL4936" t="s">
        <v>7960</v>
      </c>
      <c r="AM4936" t="s">
        <v>20019</v>
      </c>
    </row>
    <row r="4937" spans="1:39" x14ac:dyDescent="0.25">
      <c r="A4937" t="s">
        <v>11240</v>
      </c>
      <c r="B4937" t="s">
        <v>4841</v>
      </c>
      <c r="C4937" t="s">
        <v>4842</v>
      </c>
      <c r="D4937">
        <v>224</v>
      </c>
      <c r="E4937" t="s">
        <v>4845</v>
      </c>
      <c r="F4937">
        <v>6.65</v>
      </c>
      <c r="I4937" t="s">
        <v>14263</v>
      </c>
      <c r="K4937" t="s">
        <v>6860</v>
      </c>
      <c r="L4937" t="s">
        <v>6861</v>
      </c>
      <c r="M4937" t="s">
        <v>14987</v>
      </c>
      <c r="N4937">
        <v>9</v>
      </c>
      <c r="O4937" t="s">
        <v>15311</v>
      </c>
      <c r="P4937" t="s">
        <v>18892</v>
      </c>
      <c r="Q4937">
        <v>8</v>
      </c>
      <c r="R4937">
        <v>2</v>
      </c>
      <c r="S4937">
        <v>1.61</v>
      </c>
      <c r="T4937">
        <v>1.61</v>
      </c>
      <c r="U4937">
        <v>430.39</v>
      </c>
      <c r="V4937">
        <v>107.54</v>
      </c>
      <c r="W4937">
        <v>3.11</v>
      </c>
      <c r="Y4937">
        <v>4.2</v>
      </c>
      <c r="Z4937">
        <v>3</v>
      </c>
      <c r="AA4937" t="s">
        <v>4250</v>
      </c>
      <c r="AB4937">
        <v>0</v>
      </c>
      <c r="AC4937">
        <v>5</v>
      </c>
      <c r="AD4937">
        <v>4.4125476190476176</v>
      </c>
      <c r="AF4937" t="s">
        <v>7949</v>
      </c>
      <c r="AI4937">
        <v>0</v>
      </c>
      <c r="AJ4937">
        <v>0</v>
      </c>
      <c r="AM4937" t="s">
        <v>20019</v>
      </c>
    </row>
    <row r="4938" spans="1:39" x14ac:dyDescent="0.25">
      <c r="A4938" t="s">
        <v>11100</v>
      </c>
      <c r="B4938" t="s">
        <v>4841</v>
      </c>
      <c r="C4938" t="s">
        <v>4842</v>
      </c>
      <c r="D4938">
        <v>224</v>
      </c>
      <c r="E4938" t="s">
        <v>4845</v>
      </c>
      <c r="F4938">
        <v>6.65</v>
      </c>
      <c r="I4938" t="s">
        <v>14264</v>
      </c>
      <c r="K4938" t="s">
        <v>6860</v>
      </c>
      <c r="L4938" t="s">
        <v>6861</v>
      </c>
      <c r="M4938" t="s">
        <v>14972</v>
      </c>
      <c r="N4938">
        <v>8</v>
      </c>
      <c r="O4938" t="s">
        <v>15293</v>
      </c>
      <c r="P4938" t="s">
        <v>18752</v>
      </c>
      <c r="Q4938">
        <v>7</v>
      </c>
      <c r="R4938">
        <v>2</v>
      </c>
      <c r="S4938">
        <v>3.05</v>
      </c>
      <c r="T4938">
        <v>3.05</v>
      </c>
      <c r="U4938">
        <v>467.4</v>
      </c>
      <c r="V4938">
        <v>94.65</v>
      </c>
      <c r="W4938">
        <v>4.54</v>
      </c>
      <c r="Y4938">
        <v>4.59</v>
      </c>
      <c r="Z4938">
        <v>3</v>
      </c>
      <c r="AA4938" t="s">
        <v>4250</v>
      </c>
      <c r="AB4938">
        <v>0</v>
      </c>
      <c r="AC4938">
        <v>4</v>
      </c>
      <c r="AD4938">
        <v>4.027857142857143</v>
      </c>
      <c r="AF4938" t="s">
        <v>7949</v>
      </c>
      <c r="AI4938">
        <v>0</v>
      </c>
      <c r="AJ4938">
        <v>0</v>
      </c>
      <c r="AM4938" t="s">
        <v>20019</v>
      </c>
    </row>
    <row r="4939" spans="1:39" x14ac:dyDescent="0.25">
      <c r="A4939" t="s">
        <v>5776</v>
      </c>
      <c r="B4939" t="s">
        <v>4841</v>
      </c>
      <c r="C4939" t="s">
        <v>4842</v>
      </c>
      <c r="D4939">
        <v>224</v>
      </c>
      <c r="E4939" t="s">
        <v>4845</v>
      </c>
      <c r="F4939">
        <v>6.65</v>
      </c>
      <c r="I4939" t="s">
        <v>6566</v>
      </c>
      <c r="K4939" t="s">
        <v>6860</v>
      </c>
      <c r="L4939" t="s">
        <v>6861</v>
      </c>
      <c r="M4939" t="s">
        <v>6890</v>
      </c>
      <c r="N4939">
        <v>9</v>
      </c>
      <c r="O4939" t="s">
        <v>6949</v>
      </c>
      <c r="P4939" t="s">
        <v>7502</v>
      </c>
      <c r="Q4939">
        <v>7</v>
      </c>
      <c r="R4939">
        <v>1</v>
      </c>
      <c r="S4939">
        <v>2.44</v>
      </c>
      <c r="T4939">
        <v>2.4500000000000002</v>
      </c>
      <c r="U4939">
        <v>438.39</v>
      </c>
      <c r="V4939">
        <v>96.94</v>
      </c>
      <c r="W4939">
        <v>1.47</v>
      </c>
      <c r="Y4939">
        <v>5.72</v>
      </c>
      <c r="Z4939">
        <v>2</v>
      </c>
      <c r="AA4939" t="s">
        <v>4250</v>
      </c>
      <c r="AB4939">
        <v>0</v>
      </c>
      <c r="AC4939">
        <v>3</v>
      </c>
      <c r="AD4939">
        <v>4.8220714285714283</v>
      </c>
      <c r="AF4939" t="s">
        <v>7949</v>
      </c>
      <c r="AI4939">
        <v>0</v>
      </c>
      <c r="AJ4939">
        <v>0</v>
      </c>
      <c r="AM4939" t="s">
        <v>20019</v>
      </c>
    </row>
    <row r="4940" spans="1:39" x14ac:dyDescent="0.25">
      <c r="A4940" t="s">
        <v>10107</v>
      </c>
      <c r="B4940" t="s">
        <v>4841</v>
      </c>
      <c r="C4940" t="s">
        <v>4842</v>
      </c>
      <c r="D4940">
        <v>225</v>
      </c>
      <c r="E4940" t="s">
        <v>4845</v>
      </c>
      <c r="F4940">
        <v>6.65</v>
      </c>
      <c r="K4940" t="s">
        <v>6860</v>
      </c>
      <c r="L4940" t="s">
        <v>6861</v>
      </c>
      <c r="M4940" t="s">
        <v>15164</v>
      </c>
      <c r="N4940">
        <v>9</v>
      </c>
      <c r="O4940" t="s">
        <v>15545</v>
      </c>
      <c r="P4940" t="s">
        <v>17759</v>
      </c>
      <c r="Q4940">
        <v>6</v>
      </c>
      <c r="R4940">
        <v>3</v>
      </c>
      <c r="S4940">
        <v>3.55</v>
      </c>
      <c r="T4940">
        <v>3.6</v>
      </c>
      <c r="U4940">
        <v>496.62</v>
      </c>
      <c r="V4940">
        <v>101.65</v>
      </c>
      <c r="W4940">
        <v>3.16</v>
      </c>
      <c r="X4940">
        <v>13.48</v>
      </c>
      <c r="Y4940">
        <v>6.47</v>
      </c>
      <c r="Z4940">
        <v>2</v>
      </c>
      <c r="AA4940" t="s">
        <v>4250</v>
      </c>
      <c r="AB4940">
        <v>0</v>
      </c>
      <c r="AC4940">
        <v>8</v>
      </c>
      <c r="AD4940">
        <v>2.7274761904761911</v>
      </c>
      <c r="AF4940" t="s">
        <v>7949</v>
      </c>
      <c r="AI4940">
        <v>0</v>
      </c>
      <c r="AJ4940">
        <v>0</v>
      </c>
      <c r="AK4940" t="s">
        <v>19881</v>
      </c>
      <c r="AL4940" t="s">
        <v>19881</v>
      </c>
      <c r="AM4940" t="s">
        <v>20019</v>
      </c>
    </row>
    <row r="4941" spans="1:39" x14ac:dyDescent="0.25">
      <c r="A4941" t="s">
        <v>11241</v>
      </c>
      <c r="B4941" t="s">
        <v>4841</v>
      </c>
      <c r="C4941" t="s">
        <v>4842</v>
      </c>
      <c r="D4941">
        <v>225</v>
      </c>
      <c r="E4941" t="s">
        <v>4845</v>
      </c>
      <c r="F4941">
        <v>6.65</v>
      </c>
      <c r="K4941" t="s">
        <v>6860</v>
      </c>
      <c r="M4941" t="s">
        <v>6865</v>
      </c>
      <c r="N4941">
        <v>8</v>
      </c>
      <c r="O4941" t="s">
        <v>15300</v>
      </c>
      <c r="P4941" t="s">
        <v>18893</v>
      </c>
      <c r="Q4941">
        <v>6</v>
      </c>
      <c r="R4941">
        <v>3</v>
      </c>
      <c r="S4941">
        <v>1.25</v>
      </c>
      <c r="T4941">
        <v>3.25</v>
      </c>
      <c r="U4941">
        <v>553.61</v>
      </c>
      <c r="V4941">
        <v>104.04</v>
      </c>
      <c r="W4941">
        <v>2.94</v>
      </c>
      <c r="X4941">
        <v>13.88</v>
      </c>
      <c r="Y4941">
        <v>9.39</v>
      </c>
      <c r="Z4941">
        <v>3</v>
      </c>
      <c r="AA4941" t="s">
        <v>4250</v>
      </c>
      <c r="AB4941">
        <v>1</v>
      </c>
      <c r="AC4941">
        <v>11</v>
      </c>
      <c r="AD4941">
        <v>2.8786666666666672</v>
      </c>
      <c r="AF4941" t="s">
        <v>7952</v>
      </c>
      <c r="AI4941">
        <v>0</v>
      </c>
      <c r="AJ4941">
        <v>0</v>
      </c>
      <c r="AK4941" t="s">
        <v>19855</v>
      </c>
      <c r="AL4941" t="s">
        <v>19855</v>
      </c>
      <c r="AM4941" t="s">
        <v>20019</v>
      </c>
    </row>
    <row r="4942" spans="1:39" x14ac:dyDescent="0.25">
      <c r="A4942" t="s">
        <v>8692</v>
      </c>
      <c r="B4942" t="s">
        <v>4841</v>
      </c>
      <c r="C4942" t="s">
        <v>4842</v>
      </c>
      <c r="D4942">
        <v>225</v>
      </c>
      <c r="E4942" t="s">
        <v>4845</v>
      </c>
      <c r="F4942">
        <v>6.65</v>
      </c>
      <c r="I4942" t="s">
        <v>14265</v>
      </c>
      <c r="K4942" t="s">
        <v>6860</v>
      </c>
      <c r="L4942" t="s">
        <v>6861</v>
      </c>
      <c r="M4942" t="s">
        <v>14960</v>
      </c>
      <c r="N4942">
        <v>9</v>
      </c>
      <c r="O4942" t="s">
        <v>15281</v>
      </c>
      <c r="P4942" t="s">
        <v>16344</v>
      </c>
      <c r="Q4942">
        <v>4</v>
      </c>
      <c r="R4942">
        <v>1</v>
      </c>
      <c r="S4942">
        <v>4.3600000000000003</v>
      </c>
      <c r="T4942">
        <v>4.3600000000000003</v>
      </c>
      <c r="U4942">
        <v>497.96</v>
      </c>
      <c r="V4942">
        <v>67.92</v>
      </c>
      <c r="W4942">
        <v>6.26</v>
      </c>
      <c r="Y4942">
        <v>0</v>
      </c>
      <c r="Z4942">
        <v>4</v>
      </c>
      <c r="AA4942" t="s">
        <v>4250</v>
      </c>
      <c r="AB4942">
        <v>1</v>
      </c>
      <c r="AC4942">
        <v>2</v>
      </c>
      <c r="AD4942">
        <v>3.167904761904762</v>
      </c>
      <c r="AF4942" t="s">
        <v>7949</v>
      </c>
      <c r="AI4942">
        <v>0</v>
      </c>
      <c r="AJ4942">
        <v>0</v>
      </c>
      <c r="AM4942" t="s">
        <v>20019</v>
      </c>
    </row>
    <row r="4943" spans="1:39" x14ac:dyDescent="0.25">
      <c r="A4943" t="s">
        <v>9822</v>
      </c>
      <c r="B4943" t="s">
        <v>4841</v>
      </c>
      <c r="C4943" t="s">
        <v>4842</v>
      </c>
      <c r="D4943">
        <v>225.5</v>
      </c>
      <c r="E4943" t="s">
        <v>4845</v>
      </c>
      <c r="F4943">
        <v>6.65</v>
      </c>
      <c r="I4943" t="s">
        <v>14266</v>
      </c>
      <c r="K4943" t="s">
        <v>6860</v>
      </c>
      <c r="L4943" t="s">
        <v>6861</v>
      </c>
      <c r="M4943" t="s">
        <v>14987</v>
      </c>
      <c r="N4943">
        <v>9</v>
      </c>
      <c r="O4943" t="s">
        <v>15311</v>
      </c>
      <c r="P4943" t="s">
        <v>17474</v>
      </c>
      <c r="Q4943">
        <v>7</v>
      </c>
      <c r="R4943">
        <v>2</v>
      </c>
      <c r="S4943">
        <v>2.17</v>
      </c>
      <c r="T4943">
        <v>2.23</v>
      </c>
      <c r="U4943">
        <v>505.83</v>
      </c>
      <c r="V4943">
        <v>111.72</v>
      </c>
      <c r="W4943">
        <v>3.67</v>
      </c>
      <c r="X4943">
        <v>8.19</v>
      </c>
      <c r="Y4943">
        <v>4.55</v>
      </c>
      <c r="Z4943">
        <v>2</v>
      </c>
      <c r="AA4943" t="s">
        <v>4250</v>
      </c>
      <c r="AB4943">
        <v>1</v>
      </c>
      <c r="AC4943">
        <v>6</v>
      </c>
      <c r="AD4943">
        <v>3.6909999999999998</v>
      </c>
      <c r="AF4943" t="s">
        <v>7949</v>
      </c>
      <c r="AI4943">
        <v>0</v>
      </c>
      <c r="AJ4943">
        <v>0</v>
      </c>
      <c r="AM4943" t="s">
        <v>20019</v>
      </c>
    </row>
    <row r="4944" spans="1:39" x14ac:dyDescent="0.25">
      <c r="A4944" t="s">
        <v>11242</v>
      </c>
      <c r="B4944" t="s">
        <v>4841</v>
      </c>
      <c r="C4944" t="s">
        <v>4842</v>
      </c>
      <c r="D4944">
        <v>226</v>
      </c>
      <c r="E4944" t="s">
        <v>4845</v>
      </c>
      <c r="F4944">
        <v>6.65</v>
      </c>
      <c r="K4944" t="s">
        <v>6860</v>
      </c>
      <c r="L4944" t="s">
        <v>6861</v>
      </c>
      <c r="M4944" t="s">
        <v>6891</v>
      </c>
      <c r="N4944">
        <v>9</v>
      </c>
      <c r="O4944" t="s">
        <v>15349</v>
      </c>
      <c r="P4944" t="s">
        <v>18894</v>
      </c>
      <c r="Q4944">
        <v>7</v>
      </c>
      <c r="R4944">
        <v>3</v>
      </c>
      <c r="S4944">
        <v>1.48</v>
      </c>
      <c r="T4944">
        <v>1.49</v>
      </c>
      <c r="U4944">
        <v>561.64</v>
      </c>
      <c r="V4944">
        <v>106.7</v>
      </c>
      <c r="W4944">
        <v>3.5</v>
      </c>
      <c r="X4944">
        <v>13.65</v>
      </c>
      <c r="Y4944">
        <v>5.65</v>
      </c>
      <c r="Z4944">
        <v>2</v>
      </c>
      <c r="AA4944" t="s">
        <v>4250</v>
      </c>
      <c r="AB4944">
        <v>1</v>
      </c>
      <c r="AC4944">
        <v>9</v>
      </c>
      <c r="AD4944">
        <v>3.61</v>
      </c>
      <c r="AF4944" t="s">
        <v>7949</v>
      </c>
      <c r="AI4944">
        <v>0</v>
      </c>
      <c r="AJ4944">
        <v>0</v>
      </c>
      <c r="AK4944" t="s">
        <v>19882</v>
      </c>
      <c r="AL4944" t="s">
        <v>19882</v>
      </c>
      <c r="AM4944" t="s">
        <v>20019</v>
      </c>
    </row>
    <row r="4945" spans="1:39" x14ac:dyDescent="0.25">
      <c r="A4945" t="s">
        <v>5978</v>
      </c>
      <c r="B4945" t="s">
        <v>4841</v>
      </c>
      <c r="C4945" t="s">
        <v>4842</v>
      </c>
      <c r="D4945">
        <v>226</v>
      </c>
      <c r="E4945" t="s">
        <v>4845</v>
      </c>
      <c r="F4945">
        <v>6.65</v>
      </c>
      <c r="I4945" t="s">
        <v>6716</v>
      </c>
      <c r="K4945" t="s">
        <v>6860</v>
      </c>
      <c r="L4945" t="s">
        <v>6861</v>
      </c>
      <c r="M4945" t="s">
        <v>6907</v>
      </c>
      <c r="N4945">
        <v>9</v>
      </c>
      <c r="O4945" t="s">
        <v>6972</v>
      </c>
      <c r="P4945" t="s">
        <v>7704</v>
      </c>
      <c r="Q4945">
        <v>5</v>
      </c>
      <c r="R4945">
        <v>1</v>
      </c>
      <c r="S4945">
        <v>4.05</v>
      </c>
      <c r="T4945">
        <v>4.05</v>
      </c>
      <c r="U4945">
        <v>402.85</v>
      </c>
      <c r="V4945">
        <v>66.069999999999993</v>
      </c>
      <c r="W4945">
        <v>3.87</v>
      </c>
      <c r="Y4945">
        <v>1.22</v>
      </c>
      <c r="Z4945">
        <v>2</v>
      </c>
      <c r="AA4945" t="s">
        <v>4250</v>
      </c>
      <c r="AB4945">
        <v>0</v>
      </c>
      <c r="AC4945">
        <v>1</v>
      </c>
      <c r="AD4945">
        <v>4.0022619047619052</v>
      </c>
      <c r="AF4945" t="s">
        <v>7949</v>
      </c>
      <c r="AI4945">
        <v>0</v>
      </c>
      <c r="AJ4945">
        <v>0</v>
      </c>
      <c r="AM4945" t="s">
        <v>20019</v>
      </c>
    </row>
    <row r="4946" spans="1:39" x14ac:dyDescent="0.25">
      <c r="A4946" t="s">
        <v>5978</v>
      </c>
      <c r="B4946" t="s">
        <v>4841</v>
      </c>
      <c r="C4946" t="s">
        <v>4842</v>
      </c>
      <c r="D4946">
        <v>226</v>
      </c>
      <c r="E4946" t="s">
        <v>4845</v>
      </c>
      <c r="F4946">
        <v>6.65</v>
      </c>
      <c r="I4946" t="s">
        <v>6717</v>
      </c>
      <c r="K4946" t="s">
        <v>6860</v>
      </c>
      <c r="L4946" t="s">
        <v>6861</v>
      </c>
      <c r="M4946" t="s">
        <v>6908</v>
      </c>
      <c r="N4946">
        <v>8</v>
      </c>
      <c r="O4946" t="s">
        <v>6973</v>
      </c>
      <c r="P4946" t="s">
        <v>7704</v>
      </c>
      <c r="Q4946">
        <v>5</v>
      </c>
      <c r="R4946">
        <v>1</v>
      </c>
      <c r="S4946">
        <v>4.05</v>
      </c>
      <c r="T4946">
        <v>4.05</v>
      </c>
      <c r="U4946">
        <v>402.85</v>
      </c>
      <c r="V4946">
        <v>66.069999999999993</v>
      </c>
      <c r="W4946">
        <v>3.87</v>
      </c>
      <c r="Y4946">
        <v>1.22</v>
      </c>
      <c r="Z4946">
        <v>2</v>
      </c>
      <c r="AA4946" t="s">
        <v>4250</v>
      </c>
      <c r="AB4946">
        <v>0</v>
      </c>
      <c r="AC4946">
        <v>1</v>
      </c>
      <c r="AD4946">
        <v>4.0022619047619052</v>
      </c>
      <c r="AF4946" t="s">
        <v>7949</v>
      </c>
      <c r="AI4946">
        <v>0</v>
      </c>
      <c r="AJ4946">
        <v>0</v>
      </c>
      <c r="AM4946" t="s">
        <v>20019</v>
      </c>
    </row>
    <row r="4947" spans="1:39" x14ac:dyDescent="0.25">
      <c r="A4947" t="s">
        <v>9630</v>
      </c>
      <c r="B4947" t="s">
        <v>4841</v>
      </c>
      <c r="C4947" t="s">
        <v>4842</v>
      </c>
      <c r="D4947">
        <v>227</v>
      </c>
      <c r="E4947" t="s">
        <v>4845</v>
      </c>
      <c r="F4947">
        <v>6.64</v>
      </c>
      <c r="K4947" t="s">
        <v>6860</v>
      </c>
      <c r="L4947" t="s">
        <v>6861</v>
      </c>
      <c r="M4947" t="s">
        <v>15064</v>
      </c>
      <c r="N4947">
        <v>9</v>
      </c>
      <c r="O4947" t="s">
        <v>15417</v>
      </c>
      <c r="P4947" t="s">
        <v>17282</v>
      </c>
      <c r="Q4947">
        <v>7</v>
      </c>
      <c r="R4947">
        <v>3</v>
      </c>
      <c r="S4947">
        <v>1.93</v>
      </c>
      <c r="T4947">
        <v>3.41</v>
      </c>
      <c r="U4947">
        <v>582.77</v>
      </c>
      <c r="V4947">
        <v>112.9</v>
      </c>
      <c r="W4947">
        <v>3.23</v>
      </c>
      <c r="X4947">
        <v>13.57</v>
      </c>
      <c r="Y4947">
        <v>9.15</v>
      </c>
      <c r="Z4947">
        <v>3</v>
      </c>
      <c r="AA4947" t="s">
        <v>4250</v>
      </c>
      <c r="AB4947">
        <v>1</v>
      </c>
      <c r="AC4947">
        <v>10</v>
      </c>
      <c r="AD4947">
        <v>2.6233333333333331</v>
      </c>
      <c r="AF4947" t="s">
        <v>7952</v>
      </c>
      <c r="AI4947">
        <v>0</v>
      </c>
      <c r="AJ4947">
        <v>0</v>
      </c>
      <c r="AK4947" t="s">
        <v>19877</v>
      </c>
      <c r="AL4947" t="s">
        <v>19877</v>
      </c>
      <c r="AM4947" t="s">
        <v>20019</v>
      </c>
    </row>
    <row r="4948" spans="1:39" x14ac:dyDescent="0.25">
      <c r="A4948" t="s">
        <v>11243</v>
      </c>
      <c r="B4948" t="s">
        <v>4841</v>
      </c>
      <c r="C4948" t="s">
        <v>4842</v>
      </c>
      <c r="D4948">
        <v>228.1</v>
      </c>
      <c r="E4948" t="s">
        <v>4845</v>
      </c>
      <c r="F4948">
        <v>6.64</v>
      </c>
      <c r="I4948" t="s">
        <v>14267</v>
      </c>
      <c r="K4948" t="s">
        <v>6860</v>
      </c>
      <c r="M4948" t="s">
        <v>14977</v>
      </c>
      <c r="N4948">
        <v>8</v>
      </c>
      <c r="O4948" t="s">
        <v>15298</v>
      </c>
      <c r="P4948" t="s">
        <v>18895</v>
      </c>
      <c r="Q4948">
        <v>7</v>
      </c>
      <c r="R4948">
        <v>1</v>
      </c>
      <c r="S4948">
        <v>0.22</v>
      </c>
      <c r="T4948">
        <v>2.21</v>
      </c>
      <c r="U4948">
        <v>379.46</v>
      </c>
      <c r="V4948">
        <v>85.86</v>
      </c>
      <c r="W4948">
        <v>2.62</v>
      </c>
      <c r="Y4948">
        <v>11.4</v>
      </c>
      <c r="Z4948">
        <v>2</v>
      </c>
      <c r="AA4948" t="s">
        <v>4250</v>
      </c>
      <c r="AB4948">
        <v>0</v>
      </c>
      <c r="AC4948">
        <v>2</v>
      </c>
      <c r="AD4948">
        <v>4.6943333333333337</v>
      </c>
      <c r="AF4948" t="s">
        <v>7952</v>
      </c>
      <c r="AI4948">
        <v>0</v>
      </c>
      <c r="AJ4948">
        <v>0</v>
      </c>
      <c r="AM4948" t="s">
        <v>20019</v>
      </c>
    </row>
    <row r="4949" spans="1:39" x14ac:dyDescent="0.25">
      <c r="A4949" t="s">
        <v>11244</v>
      </c>
      <c r="B4949" t="s">
        <v>4841</v>
      </c>
      <c r="C4949" t="s">
        <v>4842</v>
      </c>
      <c r="D4949">
        <v>229</v>
      </c>
      <c r="E4949" t="s">
        <v>4845</v>
      </c>
      <c r="F4949">
        <v>6.64</v>
      </c>
      <c r="I4949" t="s">
        <v>14268</v>
      </c>
      <c r="K4949" t="s">
        <v>6860</v>
      </c>
      <c r="L4949" t="s">
        <v>6861</v>
      </c>
      <c r="M4949" t="s">
        <v>15146</v>
      </c>
      <c r="N4949">
        <v>9</v>
      </c>
      <c r="O4949" t="s">
        <v>15522</v>
      </c>
      <c r="P4949" t="s">
        <v>18896</v>
      </c>
      <c r="Q4949">
        <v>8</v>
      </c>
      <c r="R4949">
        <v>2</v>
      </c>
      <c r="S4949">
        <v>3.64</v>
      </c>
      <c r="T4949">
        <v>3.64</v>
      </c>
      <c r="U4949">
        <v>398.47</v>
      </c>
      <c r="V4949">
        <v>117.18</v>
      </c>
      <c r="W4949">
        <v>4.01</v>
      </c>
      <c r="X4949">
        <v>12.59</v>
      </c>
      <c r="Y4949">
        <v>3.92</v>
      </c>
      <c r="Z4949">
        <v>3</v>
      </c>
      <c r="AA4949" t="s">
        <v>4250</v>
      </c>
      <c r="AB4949">
        <v>0</v>
      </c>
      <c r="AC4949">
        <v>4</v>
      </c>
      <c r="AD4949">
        <v>3.179214285714286</v>
      </c>
      <c r="AF4949" t="s">
        <v>7949</v>
      </c>
      <c r="AI4949">
        <v>0</v>
      </c>
      <c r="AJ4949">
        <v>0</v>
      </c>
      <c r="AM4949" t="s">
        <v>20019</v>
      </c>
    </row>
    <row r="4950" spans="1:39" x14ac:dyDescent="0.25">
      <c r="A4950" t="s">
        <v>9934</v>
      </c>
      <c r="B4950" t="s">
        <v>4841</v>
      </c>
      <c r="C4950" t="s">
        <v>4842</v>
      </c>
      <c r="D4950">
        <v>229</v>
      </c>
      <c r="E4950" t="s">
        <v>4845</v>
      </c>
      <c r="F4950">
        <v>6.64</v>
      </c>
      <c r="K4950" t="s">
        <v>6860</v>
      </c>
      <c r="L4950" t="s">
        <v>6861</v>
      </c>
      <c r="M4950" t="s">
        <v>15048</v>
      </c>
      <c r="N4950">
        <v>9</v>
      </c>
      <c r="O4950" t="s">
        <v>15397</v>
      </c>
      <c r="P4950" t="s">
        <v>17586</v>
      </c>
      <c r="Q4950">
        <v>6</v>
      </c>
      <c r="R4950">
        <v>4</v>
      </c>
      <c r="S4950">
        <v>2.4300000000000002</v>
      </c>
      <c r="T4950">
        <v>3.39</v>
      </c>
      <c r="U4950">
        <v>576.76</v>
      </c>
      <c r="V4950">
        <v>110.77</v>
      </c>
      <c r="W4950">
        <v>4.03</v>
      </c>
      <c r="X4950">
        <v>13.96</v>
      </c>
      <c r="Y4950">
        <v>8.15</v>
      </c>
      <c r="Z4950">
        <v>3</v>
      </c>
      <c r="AA4950" t="s">
        <v>4250</v>
      </c>
      <c r="AB4950">
        <v>1</v>
      </c>
      <c r="AC4950">
        <v>11</v>
      </c>
      <c r="AD4950">
        <v>2.8226666666666671</v>
      </c>
      <c r="AF4950" t="s">
        <v>7949</v>
      </c>
      <c r="AI4950">
        <v>0</v>
      </c>
      <c r="AJ4950">
        <v>0</v>
      </c>
      <c r="AK4950" t="s">
        <v>19889</v>
      </c>
      <c r="AL4950" t="s">
        <v>19889</v>
      </c>
      <c r="AM4950" t="s">
        <v>20019</v>
      </c>
    </row>
    <row r="4951" spans="1:39" x14ac:dyDescent="0.25">
      <c r="A4951" t="s">
        <v>11245</v>
      </c>
      <c r="B4951" t="s">
        <v>4841</v>
      </c>
      <c r="C4951" t="s">
        <v>4842</v>
      </c>
      <c r="D4951">
        <v>229</v>
      </c>
      <c r="E4951" t="s">
        <v>4845</v>
      </c>
      <c r="F4951">
        <v>6.64</v>
      </c>
      <c r="I4951" t="s">
        <v>14269</v>
      </c>
      <c r="K4951" t="s">
        <v>6860</v>
      </c>
      <c r="L4951" t="s">
        <v>6861</v>
      </c>
      <c r="M4951" t="s">
        <v>15145</v>
      </c>
      <c r="N4951">
        <v>9</v>
      </c>
      <c r="O4951" t="s">
        <v>15521</v>
      </c>
      <c r="P4951" t="s">
        <v>18897</v>
      </c>
      <c r="Q4951">
        <v>6</v>
      </c>
      <c r="R4951">
        <v>2</v>
      </c>
      <c r="S4951">
        <v>3.57</v>
      </c>
      <c r="T4951">
        <v>3.6</v>
      </c>
      <c r="U4951">
        <v>404.92</v>
      </c>
      <c r="V4951">
        <v>89.6</v>
      </c>
      <c r="W4951">
        <v>3.8</v>
      </c>
      <c r="X4951">
        <v>10.92</v>
      </c>
      <c r="Y4951">
        <v>6.26</v>
      </c>
      <c r="Z4951">
        <v>2</v>
      </c>
      <c r="AA4951" t="s">
        <v>4250</v>
      </c>
      <c r="AB4951">
        <v>0</v>
      </c>
      <c r="AC4951">
        <v>5</v>
      </c>
      <c r="AD4951">
        <v>4.0941428571428569</v>
      </c>
      <c r="AF4951" t="s">
        <v>7949</v>
      </c>
      <c r="AI4951">
        <v>0</v>
      </c>
      <c r="AJ4951">
        <v>0</v>
      </c>
      <c r="AM4951" t="s">
        <v>20019</v>
      </c>
    </row>
    <row r="4952" spans="1:39" x14ac:dyDescent="0.25">
      <c r="A4952" t="s">
        <v>11246</v>
      </c>
      <c r="B4952" t="s">
        <v>4841</v>
      </c>
      <c r="C4952" t="s">
        <v>4842</v>
      </c>
      <c r="D4952">
        <v>230</v>
      </c>
      <c r="E4952" t="s">
        <v>4845</v>
      </c>
      <c r="F4952">
        <v>6.64</v>
      </c>
      <c r="K4952" t="s">
        <v>6860</v>
      </c>
      <c r="L4952" t="s">
        <v>6861</v>
      </c>
      <c r="M4952" t="s">
        <v>15229</v>
      </c>
      <c r="N4952">
        <v>9</v>
      </c>
      <c r="O4952" t="s">
        <v>15626</v>
      </c>
      <c r="P4952" t="s">
        <v>18898</v>
      </c>
      <c r="Q4952">
        <v>3</v>
      </c>
      <c r="R4952">
        <v>1</v>
      </c>
      <c r="S4952">
        <v>6.12</v>
      </c>
      <c r="T4952">
        <v>6.12</v>
      </c>
      <c r="U4952">
        <v>454.7</v>
      </c>
      <c r="V4952">
        <v>54.37</v>
      </c>
      <c r="W4952">
        <v>6.53</v>
      </c>
      <c r="Y4952">
        <v>0</v>
      </c>
      <c r="Z4952">
        <v>0</v>
      </c>
      <c r="AA4952" t="s">
        <v>4250</v>
      </c>
      <c r="AB4952">
        <v>1</v>
      </c>
      <c r="AC4952">
        <v>0</v>
      </c>
      <c r="AD4952">
        <v>3.1569047619047619</v>
      </c>
      <c r="AF4952" t="s">
        <v>7949</v>
      </c>
      <c r="AI4952">
        <v>0</v>
      </c>
      <c r="AJ4952">
        <v>0</v>
      </c>
      <c r="AK4952" t="s">
        <v>20003</v>
      </c>
      <c r="AL4952" t="s">
        <v>20003</v>
      </c>
      <c r="AM4952" t="s">
        <v>20019</v>
      </c>
    </row>
    <row r="4953" spans="1:39" x14ac:dyDescent="0.25">
      <c r="A4953" t="s">
        <v>11247</v>
      </c>
      <c r="B4953" t="s">
        <v>4841</v>
      </c>
      <c r="C4953" t="s">
        <v>4842</v>
      </c>
      <c r="D4953">
        <v>230</v>
      </c>
      <c r="E4953" t="s">
        <v>4845</v>
      </c>
      <c r="F4953">
        <v>6.64</v>
      </c>
      <c r="K4953" t="s">
        <v>6860</v>
      </c>
      <c r="M4953" t="s">
        <v>15175</v>
      </c>
      <c r="N4953">
        <v>8</v>
      </c>
      <c r="O4953" t="s">
        <v>15558</v>
      </c>
      <c r="P4953" t="s">
        <v>18899</v>
      </c>
      <c r="Q4953">
        <v>3</v>
      </c>
      <c r="R4953">
        <v>3</v>
      </c>
      <c r="S4953">
        <v>1.91</v>
      </c>
      <c r="T4953">
        <v>1.99</v>
      </c>
      <c r="U4953">
        <v>466.52</v>
      </c>
      <c r="V4953">
        <v>61.36</v>
      </c>
      <c r="W4953">
        <v>4.1900000000000004</v>
      </c>
      <c r="X4953">
        <v>13.92</v>
      </c>
      <c r="Y4953">
        <v>6.44</v>
      </c>
      <c r="Z4953">
        <v>2</v>
      </c>
      <c r="AA4953" t="s">
        <v>4250</v>
      </c>
      <c r="AB4953">
        <v>0</v>
      </c>
      <c r="AC4953">
        <v>10</v>
      </c>
      <c r="AD4953">
        <v>4.4058095238095243</v>
      </c>
      <c r="AF4953" t="s">
        <v>7949</v>
      </c>
      <c r="AI4953">
        <v>0</v>
      </c>
      <c r="AJ4953">
        <v>0</v>
      </c>
      <c r="AK4953" t="s">
        <v>19971</v>
      </c>
      <c r="AL4953" t="s">
        <v>19971</v>
      </c>
      <c r="AM4953" t="s">
        <v>20019</v>
      </c>
    </row>
    <row r="4954" spans="1:39" x14ac:dyDescent="0.25">
      <c r="A4954" t="s">
        <v>9913</v>
      </c>
      <c r="B4954" t="s">
        <v>4841</v>
      </c>
      <c r="C4954" t="s">
        <v>4842</v>
      </c>
      <c r="D4954">
        <v>230</v>
      </c>
      <c r="E4954" t="s">
        <v>4845</v>
      </c>
      <c r="F4954">
        <v>6.64</v>
      </c>
      <c r="K4954" t="s">
        <v>6860</v>
      </c>
      <c r="M4954" t="s">
        <v>15222</v>
      </c>
      <c r="N4954">
        <v>8</v>
      </c>
      <c r="O4954" t="s">
        <v>15619</v>
      </c>
      <c r="P4954" t="s">
        <v>17565</v>
      </c>
      <c r="Q4954">
        <v>5</v>
      </c>
      <c r="R4954">
        <v>4</v>
      </c>
      <c r="S4954">
        <v>2.4900000000000002</v>
      </c>
      <c r="T4954">
        <v>4.7</v>
      </c>
      <c r="U4954">
        <v>536.76</v>
      </c>
      <c r="V4954">
        <v>93.7</v>
      </c>
      <c r="W4954">
        <v>5.14</v>
      </c>
      <c r="Y4954">
        <v>9.67</v>
      </c>
      <c r="Z4954">
        <v>2</v>
      </c>
      <c r="AA4954" t="s">
        <v>4250</v>
      </c>
      <c r="AB4954">
        <v>2</v>
      </c>
      <c r="AC4954">
        <v>15</v>
      </c>
      <c r="AD4954">
        <v>1.9466666666666661</v>
      </c>
      <c r="AF4954" t="s">
        <v>7952</v>
      </c>
      <c r="AI4954">
        <v>0</v>
      </c>
      <c r="AJ4954">
        <v>0</v>
      </c>
      <c r="AK4954" t="s">
        <v>19938</v>
      </c>
      <c r="AL4954" t="s">
        <v>19938</v>
      </c>
      <c r="AM4954" t="s">
        <v>20019</v>
      </c>
    </row>
    <row r="4955" spans="1:39" x14ac:dyDescent="0.25">
      <c r="A4955" t="s">
        <v>11248</v>
      </c>
      <c r="B4955" t="s">
        <v>4841</v>
      </c>
      <c r="C4955" t="s">
        <v>4842</v>
      </c>
      <c r="D4955">
        <v>230</v>
      </c>
      <c r="E4955" t="s">
        <v>4845</v>
      </c>
      <c r="F4955">
        <v>6.64</v>
      </c>
      <c r="K4955" t="s">
        <v>6860</v>
      </c>
      <c r="M4955" t="s">
        <v>6865</v>
      </c>
      <c r="N4955">
        <v>8</v>
      </c>
      <c r="O4955" t="s">
        <v>15470</v>
      </c>
      <c r="P4955" t="s">
        <v>18900</v>
      </c>
      <c r="Q4955">
        <v>7</v>
      </c>
      <c r="R4955">
        <v>4</v>
      </c>
      <c r="S4955">
        <v>0.03</v>
      </c>
      <c r="T4955">
        <v>1</v>
      </c>
      <c r="U4955">
        <v>518.66</v>
      </c>
      <c r="V4955">
        <v>111.52</v>
      </c>
      <c r="W4955">
        <v>2.95</v>
      </c>
      <c r="X4955">
        <v>13.97</v>
      </c>
      <c r="Y4955">
        <v>8.56</v>
      </c>
      <c r="Z4955">
        <v>3</v>
      </c>
      <c r="AA4955" t="s">
        <v>4250</v>
      </c>
      <c r="AB4955">
        <v>1</v>
      </c>
      <c r="AC4955">
        <v>13</v>
      </c>
      <c r="AD4955">
        <v>3.0026666666666659</v>
      </c>
      <c r="AF4955" t="s">
        <v>7952</v>
      </c>
      <c r="AI4955">
        <v>0</v>
      </c>
      <c r="AJ4955">
        <v>0</v>
      </c>
      <c r="AK4955" t="s">
        <v>19938</v>
      </c>
      <c r="AL4955" t="s">
        <v>19938</v>
      </c>
      <c r="AM4955" t="s">
        <v>20019</v>
      </c>
    </row>
    <row r="4956" spans="1:39" x14ac:dyDescent="0.25">
      <c r="A4956" t="s">
        <v>11249</v>
      </c>
      <c r="B4956" t="s">
        <v>4841</v>
      </c>
      <c r="C4956" t="s">
        <v>4842</v>
      </c>
      <c r="D4956">
        <v>230</v>
      </c>
      <c r="E4956" t="s">
        <v>4845</v>
      </c>
      <c r="F4956">
        <v>6.64</v>
      </c>
      <c r="K4956" t="s">
        <v>6860</v>
      </c>
      <c r="L4956" t="s">
        <v>6861</v>
      </c>
      <c r="M4956" t="s">
        <v>15230</v>
      </c>
      <c r="N4956">
        <v>9</v>
      </c>
      <c r="O4956" t="s">
        <v>15627</v>
      </c>
      <c r="P4956" t="s">
        <v>18901</v>
      </c>
      <c r="Q4956">
        <v>7</v>
      </c>
      <c r="R4956">
        <v>5</v>
      </c>
      <c r="S4956">
        <v>4.67</v>
      </c>
      <c r="T4956">
        <v>4.67</v>
      </c>
      <c r="U4956">
        <v>755.94</v>
      </c>
      <c r="V4956">
        <v>174.01</v>
      </c>
      <c r="W4956">
        <v>5.44</v>
      </c>
      <c r="X4956">
        <v>12.78</v>
      </c>
      <c r="Y4956">
        <v>0.39</v>
      </c>
      <c r="Z4956">
        <v>4</v>
      </c>
      <c r="AA4956" t="s">
        <v>4250</v>
      </c>
      <c r="AB4956">
        <v>2</v>
      </c>
      <c r="AC4956">
        <v>17</v>
      </c>
      <c r="AD4956">
        <v>1.165</v>
      </c>
      <c r="AF4956" t="s">
        <v>7949</v>
      </c>
      <c r="AI4956">
        <v>0</v>
      </c>
      <c r="AJ4956">
        <v>0</v>
      </c>
      <c r="AK4956" t="s">
        <v>20004</v>
      </c>
      <c r="AL4956" t="s">
        <v>20004</v>
      </c>
      <c r="AM4956" t="s">
        <v>20019</v>
      </c>
    </row>
    <row r="4957" spans="1:39" x14ac:dyDescent="0.25">
      <c r="A4957" t="s">
        <v>11250</v>
      </c>
      <c r="B4957" t="s">
        <v>4841</v>
      </c>
      <c r="C4957" t="s">
        <v>4842</v>
      </c>
      <c r="D4957">
        <v>230</v>
      </c>
      <c r="E4957" t="s">
        <v>4845</v>
      </c>
      <c r="F4957">
        <v>6.64</v>
      </c>
      <c r="K4957" t="s">
        <v>6860</v>
      </c>
      <c r="L4957" t="s">
        <v>6861</v>
      </c>
      <c r="M4957" t="s">
        <v>15096</v>
      </c>
      <c r="N4957">
        <v>9</v>
      </c>
      <c r="O4957" t="s">
        <v>15456</v>
      </c>
      <c r="P4957" t="s">
        <v>18902</v>
      </c>
      <c r="Q4957">
        <v>4</v>
      </c>
      <c r="R4957">
        <v>4</v>
      </c>
      <c r="S4957">
        <v>1.28</v>
      </c>
      <c r="T4957">
        <v>2.58</v>
      </c>
      <c r="U4957">
        <v>440.63</v>
      </c>
      <c r="V4957">
        <v>90.04</v>
      </c>
      <c r="W4957">
        <v>3.71</v>
      </c>
      <c r="X4957">
        <v>13.99</v>
      </c>
      <c r="Y4957">
        <v>8.11</v>
      </c>
      <c r="Z4957">
        <v>2</v>
      </c>
      <c r="AA4957" t="s">
        <v>4250</v>
      </c>
      <c r="AB4957">
        <v>0</v>
      </c>
      <c r="AC4957">
        <v>8</v>
      </c>
      <c r="AD4957">
        <v>4.3677380952380958</v>
      </c>
      <c r="AF4957" t="s">
        <v>7949</v>
      </c>
      <c r="AI4957">
        <v>0</v>
      </c>
      <c r="AJ4957">
        <v>0</v>
      </c>
      <c r="AK4957" t="s">
        <v>19924</v>
      </c>
      <c r="AL4957" t="s">
        <v>19924</v>
      </c>
      <c r="AM4957" t="s">
        <v>20019</v>
      </c>
    </row>
    <row r="4958" spans="1:39" x14ac:dyDescent="0.25">
      <c r="A4958" t="s">
        <v>8124</v>
      </c>
      <c r="B4958" t="s">
        <v>4841</v>
      </c>
      <c r="C4958" t="s">
        <v>4842</v>
      </c>
      <c r="D4958">
        <v>230</v>
      </c>
      <c r="E4958" t="s">
        <v>4845</v>
      </c>
      <c r="F4958">
        <v>6.64</v>
      </c>
      <c r="K4958" t="s">
        <v>6860</v>
      </c>
      <c r="L4958" t="s">
        <v>6861</v>
      </c>
      <c r="M4958" t="s">
        <v>15090</v>
      </c>
      <c r="N4958">
        <v>9</v>
      </c>
      <c r="O4958" t="s">
        <v>15449</v>
      </c>
      <c r="P4958" t="s">
        <v>15777</v>
      </c>
      <c r="Q4958">
        <v>6</v>
      </c>
      <c r="R4958">
        <v>2</v>
      </c>
      <c r="S4958">
        <v>-0.2</v>
      </c>
      <c r="T4958">
        <v>-0.2</v>
      </c>
      <c r="U4958">
        <v>382.42</v>
      </c>
      <c r="V4958">
        <v>110.16</v>
      </c>
      <c r="W4958">
        <v>2.38</v>
      </c>
      <c r="X4958">
        <v>12.16</v>
      </c>
      <c r="Y4958">
        <v>4.2300000000000004</v>
      </c>
      <c r="Z4958">
        <v>2</v>
      </c>
      <c r="AA4958" t="s">
        <v>4250</v>
      </c>
      <c r="AB4958">
        <v>0</v>
      </c>
      <c r="AC4958">
        <v>2</v>
      </c>
      <c r="AD4958">
        <v>4.6678571428571436</v>
      </c>
      <c r="AF4958" t="s">
        <v>7949</v>
      </c>
      <c r="AI4958">
        <v>0</v>
      </c>
      <c r="AJ4958">
        <v>0</v>
      </c>
      <c r="AK4958" t="s">
        <v>19832</v>
      </c>
      <c r="AL4958" t="s">
        <v>19832</v>
      </c>
      <c r="AM4958" t="s">
        <v>20019</v>
      </c>
    </row>
    <row r="4959" spans="1:39" x14ac:dyDescent="0.25">
      <c r="A4959" t="s">
        <v>11065</v>
      </c>
      <c r="B4959" t="s">
        <v>4841</v>
      </c>
      <c r="C4959" t="s">
        <v>4842</v>
      </c>
      <c r="D4959">
        <v>230</v>
      </c>
      <c r="E4959" t="s">
        <v>4845</v>
      </c>
      <c r="F4959">
        <v>6.64</v>
      </c>
      <c r="K4959" t="s">
        <v>6860</v>
      </c>
      <c r="L4959" t="s">
        <v>6861</v>
      </c>
      <c r="M4959" t="s">
        <v>15087</v>
      </c>
      <c r="N4959">
        <v>9</v>
      </c>
      <c r="O4959" t="s">
        <v>15443</v>
      </c>
      <c r="P4959" t="s">
        <v>18717</v>
      </c>
      <c r="Q4959">
        <v>6</v>
      </c>
      <c r="R4959">
        <v>1</v>
      </c>
      <c r="S4959">
        <v>2.36</v>
      </c>
      <c r="T4959">
        <v>2.38</v>
      </c>
      <c r="U4959">
        <v>369.4</v>
      </c>
      <c r="V4959">
        <v>78.959999999999994</v>
      </c>
      <c r="W4959">
        <v>2.61</v>
      </c>
      <c r="Y4959">
        <v>6.14</v>
      </c>
      <c r="Z4959">
        <v>2</v>
      </c>
      <c r="AA4959" t="s">
        <v>4250</v>
      </c>
      <c r="AB4959">
        <v>0</v>
      </c>
      <c r="AC4959">
        <v>1</v>
      </c>
      <c r="AD4959">
        <v>5.5861904761904766</v>
      </c>
      <c r="AF4959" t="s">
        <v>7949</v>
      </c>
      <c r="AI4959">
        <v>0</v>
      </c>
      <c r="AJ4959">
        <v>0</v>
      </c>
      <c r="AK4959" t="s">
        <v>19871</v>
      </c>
      <c r="AL4959" t="s">
        <v>19871</v>
      </c>
      <c r="AM4959" t="s">
        <v>20019</v>
      </c>
    </row>
    <row r="4960" spans="1:39" x14ac:dyDescent="0.25">
      <c r="A4960" t="s">
        <v>11251</v>
      </c>
      <c r="B4960" t="s">
        <v>4841</v>
      </c>
      <c r="C4960" t="s">
        <v>4842</v>
      </c>
      <c r="D4960">
        <v>230</v>
      </c>
      <c r="E4960" t="s">
        <v>4845</v>
      </c>
      <c r="F4960">
        <v>6.64</v>
      </c>
      <c r="K4960" t="s">
        <v>6860</v>
      </c>
      <c r="L4960" t="s">
        <v>6861</v>
      </c>
      <c r="M4960" t="s">
        <v>15006</v>
      </c>
      <c r="N4960">
        <v>9</v>
      </c>
      <c r="O4960" t="s">
        <v>15336</v>
      </c>
      <c r="P4960" t="s">
        <v>18903</v>
      </c>
      <c r="Q4960">
        <v>6</v>
      </c>
      <c r="R4960">
        <v>1</v>
      </c>
      <c r="S4960">
        <v>2.25</v>
      </c>
      <c r="T4960">
        <v>2.2799999999999998</v>
      </c>
      <c r="U4960">
        <v>371.82</v>
      </c>
      <c r="V4960">
        <v>78.959999999999994</v>
      </c>
      <c r="W4960">
        <v>2.74</v>
      </c>
      <c r="Y4960">
        <v>6.19</v>
      </c>
      <c r="Z4960">
        <v>2</v>
      </c>
      <c r="AA4960" t="s">
        <v>4250</v>
      </c>
      <c r="AB4960">
        <v>0</v>
      </c>
      <c r="AC4960">
        <v>1</v>
      </c>
      <c r="AD4960">
        <v>5.623904761904762</v>
      </c>
      <c r="AF4960" t="s">
        <v>7949</v>
      </c>
      <c r="AI4960">
        <v>0</v>
      </c>
      <c r="AJ4960">
        <v>0</v>
      </c>
      <c r="AK4960" t="s">
        <v>19871</v>
      </c>
      <c r="AL4960" t="s">
        <v>19871</v>
      </c>
      <c r="AM4960" t="s">
        <v>20019</v>
      </c>
    </row>
    <row r="4961" spans="1:39" x14ac:dyDescent="0.25">
      <c r="A4961" t="s">
        <v>11252</v>
      </c>
      <c r="B4961" t="s">
        <v>4841</v>
      </c>
      <c r="C4961" t="s">
        <v>4842</v>
      </c>
      <c r="D4961">
        <v>230</v>
      </c>
      <c r="E4961" t="s">
        <v>4845</v>
      </c>
      <c r="F4961">
        <v>6.64</v>
      </c>
      <c r="K4961" t="s">
        <v>6860</v>
      </c>
      <c r="M4961" t="s">
        <v>15159</v>
      </c>
      <c r="N4961">
        <v>8</v>
      </c>
      <c r="O4961" t="s">
        <v>15537</v>
      </c>
      <c r="P4961" t="s">
        <v>18904</v>
      </c>
      <c r="Q4961">
        <v>7</v>
      </c>
      <c r="R4961">
        <v>6</v>
      </c>
      <c r="S4961">
        <v>1.94</v>
      </c>
      <c r="T4961">
        <v>1.94</v>
      </c>
      <c r="U4961">
        <v>611.78</v>
      </c>
      <c r="V4961">
        <v>169.75</v>
      </c>
      <c r="W4961">
        <v>1.86</v>
      </c>
      <c r="X4961">
        <v>13.29</v>
      </c>
      <c r="Y4961">
        <v>5.15</v>
      </c>
      <c r="Z4961">
        <v>2</v>
      </c>
      <c r="AA4961" t="s">
        <v>4250</v>
      </c>
      <c r="AB4961">
        <v>2</v>
      </c>
      <c r="AC4961">
        <v>17</v>
      </c>
      <c r="AD4961">
        <v>3</v>
      </c>
      <c r="AF4961" t="s">
        <v>7949</v>
      </c>
      <c r="AI4961">
        <v>0</v>
      </c>
      <c r="AJ4961">
        <v>0</v>
      </c>
      <c r="AK4961" t="s">
        <v>19959</v>
      </c>
      <c r="AL4961" t="s">
        <v>19959</v>
      </c>
      <c r="AM4961" t="s">
        <v>20019</v>
      </c>
    </row>
    <row r="4962" spans="1:39" x14ac:dyDescent="0.25">
      <c r="A4962" t="s">
        <v>11253</v>
      </c>
      <c r="B4962" t="s">
        <v>4841</v>
      </c>
      <c r="C4962" t="s">
        <v>4842</v>
      </c>
      <c r="D4962">
        <v>230</v>
      </c>
      <c r="E4962" t="s">
        <v>4845</v>
      </c>
      <c r="F4962">
        <v>6.64</v>
      </c>
      <c r="K4962" t="s">
        <v>6860</v>
      </c>
      <c r="L4962" t="s">
        <v>6861</v>
      </c>
      <c r="M4962" t="s">
        <v>14991</v>
      </c>
      <c r="N4962">
        <v>9</v>
      </c>
      <c r="O4962" t="s">
        <v>15315</v>
      </c>
      <c r="P4962" t="s">
        <v>18905</v>
      </c>
      <c r="Q4962">
        <v>6</v>
      </c>
      <c r="R4962">
        <v>2</v>
      </c>
      <c r="S4962">
        <v>2.0499999999999998</v>
      </c>
      <c r="T4962">
        <v>2.0499999999999998</v>
      </c>
      <c r="U4962">
        <v>421.35</v>
      </c>
      <c r="V4962">
        <v>113.39</v>
      </c>
      <c r="W4962">
        <v>3.23</v>
      </c>
      <c r="X4962">
        <v>9.9499999999999993</v>
      </c>
      <c r="Y4962">
        <v>4.8499999999999996</v>
      </c>
      <c r="Z4962">
        <v>2</v>
      </c>
      <c r="AA4962" t="s">
        <v>4250</v>
      </c>
      <c r="AB4962">
        <v>0</v>
      </c>
      <c r="AC4962">
        <v>3</v>
      </c>
      <c r="AD4962">
        <v>4.2571190476190477</v>
      </c>
      <c r="AF4962" t="s">
        <v>7949</v>
      </c>
      <c r="AI4962">
        <v>0</v>
      </c>
      <c r="AJ4962">
        <v>0</v>
      </c>
      <c r="AK4962" t="s">
        <v>19861</v>
      </c>
      <c r="AL4962" t="s">
        <v>19861</v>
      </c>
      <c r="AM4962" t="s">
        <v>20019</v>
      </c>
    </row>
    <row r="4963" spans="1:39" x14ac:dyDescent="0.25">
      <c r="A4963" t="s">
        <v>11254</v>
      </c>
      <c r="B4963" t="s">
        <v>4841</v>
      </c>
      <c r="C4963" t="s">
        <v>4842</v>
      </c>
      <c r="D4963">
        <v>230</v>
      </c>
      <c r="E4963" t="s">
        <v>4845</v>
      </c>
      <c r="F4963">
        <v>6.64</v>
      </c>
      <c r="K4963" t="s">
        <v>6860</v>
      </c>
      <c r="L4963" t="s">
        <v>6861</v>
      </c>
      <c r="M4963" t="s">
        <v>14991</v>
      </c>
      <c r="N4963">
        <v>9</v>
      </c>
      <c r="O4963" t="s">
        <v>15315</v>
      </c>
      <c r="P4963" t="s">
        <v>18906</v>
      </c>
      <c r="Q4963">
        <v>5</v>
      </c>
      <c r="R4963">
        <v>2</v>
      </c>
      <c r="S4963">
        <v>1.9</v>
      </c>
      <c r="T4963">
        <v>1.9</v>
      </c>
      <c r="U4963">
        <v>364.33</v>
      </c>
      <c r="V4963">
        <v>89.6</v>
      </c>
      <c r="W4963">
        <v>2.67</v>
      </c>
      <c r="X4963">
        <v>10.72</v>
      </c>
      <c r="Y4963">
        <v>2.36</v>
      </c>
      <c r="Z4963">
        <v>2</v>
      </c>
      <c r="AA4963" t="s">
        <v>4250</v>
      </c>
      <c r="AB4963">
        <v>0</v>
      </c>
      <c r="AC4963">
        <v>3</v>
      </c>
      <c r="AD4963">
        <v>5.4690714285714286</v>
      </c>
      <c r="AF4963" t="s">
        <v>7949</v>
      </c>
      <c r="AI4963">
        <v>0</v>
      </c>
      <c r="AJ4963">
        <v>0</v>
      </c>
      <c r="AK4963" t="s">
        <v>19861</v>
      </c>
      <c r="AL4963" t="s">
        <v>19861</v>
      </c>
      <c r="AM4963" t="s">
        <v>20019</v>
      </c>
    </row>
    <row r="4964" spans="1:39" x14ac:dyDescent="0.25">
      <c r="A4964" t="s">
        <v>11255</v>
      </c>
      <c r="B4964" t="s">
        <v>4841</v>
      </c>
      <c r="C4964" t="s">
        <v>4842</v>
      </c>
      <c r="D4964">
        <v>230</v>
      </c>
      <c r="E4964" t="s">
        <v>4845</v>
      </c>
      <c r="F4964">
        <v>6.64</v>
      </c>
      <c r="K4964" t="s">
        <v>6860</v>
      </c>
      <c r="L4964" t="s">
        <v>6861</v>
      </c>
      <c r="M4964" t="s">
        <v>15082</v>
      </c>
      <c r="N4964">
        <v>9</v>
      </c>
      <c r="O4964" t="s">
        <v>15437</v>
      </c>
      <c r="P4964" t="s">
        <v>18907</v>
      </c>
      <c r="Q4964">
        <v>7</v>
      </c>
      <c r="R4964">
        <v>1</v>
      </c>
      <c r="S4964">
        <v>2.5</v>
      </c>
      <c r="T4964">
        <v>2.5</v>
      </c>
      <c r="U4964">
        <v>365.46</v>
      </c>
      <c r="V4964">
        <v>90.19</v>
      </c>
      <c r="W4964">
        <v>3.98</v>
      </c>
      <c r="Y4964">
        <v>5.26</v>
      </c>
      <c r="Z4964">
        <v>3</v>
      </c>
      <c r="AA4964" t="s">
        <v>4250</v>
      </c>
      <c r="AB4964">
        <v>0</v>
      </c>
      <c r="AC4964">
        <v>3</v>
      </c>
      <c r="AD4964">
        <v>5.5380000000000003</v>
      </c>
      <c r="AF4964" t="s">
        <v>7949</v>
      </c>
      <c r="AI4964">
        <v>0</v>
      </c>
      <c r="AJ4964">
        <v>0</v>
      </c>
      <c r="AK4964" t="s">
        <v>19922</v>
      </c>
      <c r="AL4964" t="s">
        <v>19922</v>
      </c>
      <c r="AM4964" t="s">
        <v>20019</v>
      </c>
    </row>
    <row r="4965" spans="1:39" x14ac:dyDescent="0.25">
      <c r="A4965" t="s">
        <v>11255</v>
      </c>
      <c r="B4965" t="s">
        <v>4841</v>
      </c>
      <c r="C4965" t="s">
        <v>4842</v>
      </c>
      <c r="D4965">
        <v>230</v>
      </c>
      <c r="E4965" t="s">
        <v>4845</v>
      </c>
      <c r="F4965">
        <v>6.64</v>
      </c>
      <c r="K4965" t="s">
        <v>6860</v>
      </c>
      <c r="L4965" t="s">
        <v>6861</v>
      </c>
      <c r="M4965" t="s">
        <v>14980</v>
      </c>
      <c r="N4965">
        <v>9</v>
      </c>
      <c r="O4965" t="s">
        <v>15303</v>
      </c>
      <c r="P4965" t="s">
        <v>18907</v>
      </c>
      <c r="Q4965">
        <v>7</v>
      </c>
      <c r="R4965">
        <v>1</v>
      </c>
      <c r="S4965">
        <v>2.5</v>
      </c>
      <c r="T4965">
        <v>2.5</v>
      </c>
      <c r="U4965">
        <v>365.46</v>
      </c>
      <c r="V4965">
        <v>90.19</v>
      </c>
      <c r="W4965">
        <v>3.98</v>
      </c>
      <c r="Y4965">
        <v>5.26</v>
      </c>
      <c r="Z4965">
        <v>3</v>
      </c>
      <c r="AA4965" t="s">
        <v>4250</v>
      </c>
      <c r="AB4965">
        <v>0</v>
      </c>
      <c r="AC4965">
        <v>3</v>
      </c>
      <c r="AD4965">
        <v>5.5380000000000003</v>
      </c>
      <c r="AF4965" t="s">
        <v>7949</v>
      </c>
      <c r="AI4965">
        <v>0</v>
      </c>
      <c r="AJ4965">
        <v>0</v>
      </c>
      <c r="AK4965" t="s">
        <v>19857</v>
      </c>
      <c r="AL4965" t="s">
        <v>19857</v>
      </c>
      <c r="AM4965" t="s">
        <v>20019</v>
      </c>
    </row>
    <row r="4966" spans="1:39" x14ac:dyDescent="0.25">
      <c r="A4966" t="s">
        <v>11256</v>
      </c>
      <c r="B4966" t="s">
        <v>4841</v>
      </c>
      <c r="C4966" t="s">
        <v>4842</v>
      </c>
      <c r="D4966">
        <v>230</v>
      </c>
      <c r="E4966" t="s">
        <v>4845</v>
      </c>
      <c r="F4966">
        <v>6.64</v>
      </c>
      <c r="I4966" t="s">
        <v>14270</v>
      </c>
      <c r="K4966" t="s">
        <v>6860</v>
      </c>
      <c r="L4966" t="s">
        <v>6861</v>
      </c>
      <c r="M4966" t="s">
        <v>15047</v>
      </c>
      <c r="N4966">
        <v>9</v>
      </c>
      <c r="O4966" t="s">
        <v>15395</v>
      </c>
      <c r="P4966" t="s">
        <v>18908</v>
      </c>
      <c r="Q4966">
        <v>7</v>
      </c>
      <c r="R4966">
        <v>2</v>
      </c>
      <c r="S4966">
        <v>-1.1100000000000001</v>
      </c>
      <c r="T4966">
        <v>-1.1100000000000001</v>
      </c>
      <c r="U4966">
        <v>440.4</v>
      </c>
      <c r="V4966">
        <v>115.38</v>
      </c>
      <c r="W4966">
        <v>2.8</v>
      </c>
      <c r="X4966">
        <v>9.6999999999999993</v>
      </c>
      <c r="Y4966">
        <v>3.15</v>
      </c>
      <c r="Z4966">
        <v>2</v>
      </c>
      <c r="AA4966" t="s">
        <v>4250</v>
      </c>
      <c r="AB4966">
        <v>0</v>
      </c>
      <c r="AC4966">
        <v>3</v>
      </c>
      <c r="AD4966">
        <v>4.0797142857142861</v>
      </c>
      <c r="AF4966" t="s">
        <v>7949</v>
      </c>
      <c r="AI4966">
        <v>0</v>
      </c>
      <c r="AJ4966">
        <v>0</v>
      </c>
      <c r="AM4966" t="s">
        <v>20019</v>
      </c>
    </row>
    <row r="4967" spans="1:39" x14ac:dyDescent="0.25">
      <c r="A4967" t="s">
        <v>11257</v>
      </c>
      <c r="B4967" t="s">
        <v>4841</v>
      </c>
      <c r="C4967" t="s">
        <v>4842</v>
      </c>
      <c r="D4967">
        <v>230</v>
      </c>
      <c r="E4967" t="s">
        <v>4845</v>
      </c>
      <c r="F4967">
        <v>6.64</v>
      </c>
      <c r="I4967" t="s">
        <v>14271</v>
      </c>
      <c r="K4967" t="s">
        <v>6860</v>
      </c>
      <c r="L4967" t="s">
        <v>6861</v>
      </c>
      <c r="M4967" t="s">
        <v>14996</v>
      </c>
      <c r="N4967">
        <v>9</v>
      </c>
      <c r="O4967" t="s">
        <v>15322</v>
      </c>
      <c r="P4967" t="s">
        <v>18909</v>
      </c>
      <c r="Q4967">
        <v>6</v>
      </c>
      <c r="R4967">
        <v>2</v>
      </c>
      <c r="S4967">
        <v>-1.33</v>
      </c>
      <c r="T4967">
        <v>-1.3</v>
      </c>
      <c r="U4967">
        <v>469.14</v>
      </c>
      <c r="V4967">
        <v>102.49</v>
      </c>
      <c r="W4967">
        <v>2.86</v>
      </c>
      <c r="X4967">
        <v>10.64</v>
      </c>
      <c r="Y4967">
        <v>6.13</v>
      </c>
      <c r="Z4967">
        <v>2</v>
      </c>
      <c r="AA4967" t="s">
        <v>4250</v>
      </c>
      <c r="AB4967">
        <v>0</v>
      </c>
      <c r="AC4967">
        <v>3</v>
      </c>
      <c r="AD4967">
        <v>4.304095238095238</v>
      </c>
      <c r="AF4967" t="s">
        <v>7949</v>
      </c>
      <c r="AI4967">
        <v>0</v>
      </c>
      <c r="AJ4967">
        <v>0</v>
      </c>
      <c r="AM4967" t="s">
        <v>20019</v>
      </c>
    </row>
    <row r="4968" spans="1:39" x14ac:dyDescent="0.25">
      <c r="A4968" t="s">
        <v>11258</v>
      </c>
      <c r="B4968" t="s">
        <v>4841</v>
      </c>
      <c r="C4968" t="s">
        <v>4842</v>
      </c>
      <c r="D4968">
        <v>230</v>
      </c>
      <c r="E4968" t="s">
        <v>4845</v>
      </c>
      <c r="F4968">
        <v>6.64</v>
      </c>
      <c r="K4968" t="s">
        <v>6860</v>
      </c>
      <c r="L4968" t="s">
        <v>6861</v>
      </c>
      <c r="M4968" t="s">
        <v>6886</v>
      </c>
      <c r="N4968">
        <v>9</v>
      </c>
      <c r="O4968" t="s">
        <v>15466</v>
      </c>
      <c r="P4968" t="s">
        <v>18910</v>
      </c>
      <c r="Q4968">
        <v>8</v>
      </c>
      <c r="R4968">
        <v>2</v>
      </c>
      <c r="S4968">
        <v>2.94</v>
      </c>
      <c r="T4968">
        <v>2.95</v>
      </c>
      <c r="U4968">
        <v>403.44</v>
      </c>
      <c r="V4968">
        <v>111.72</v>
      </c>
      <c r="W4968">
        <v>2.13</v>
      </c>
      <c r="X4968">
        <v>9.06</v>
      </c>
      <c r="Y4968">
        <v>5.12</v>
      </c>
      <c r="Z4968">
        <v>2</v>
      </c>
      <c r="AA4968" t="s">
        <v>4250</v>
      </c>
      <c r="AB4968">
        <v>0</v>
      </c>
      <c r="AC4968">
        <v>4</v>
      </c>
      <c r="AD4968">
        <v>3.995714285714286</v>
      </c>
      <c r="AF4968" t="s">
        <v>7949</v>
      </c>
      <c r="AI4968">
        <v>0</v>
      </c>
      <c r="AJ4968">
        <v>0</v>
      </c>
      <c r="AK4968" t="s">
        <v>19937</v>
      </c>
      <c r="AL4968" t="s">
        <v>19937</v>
      </c>
      <c r="AM4968" t="s">
        <v>20019</v>
      </c>
    </row>
    <row r="4969" spans="1:39" x14ac:dyDescent="0.25">
      <c r="A4969" t="s">
        <v>11259</v>
      </c>
      <c r="B4969" t="s">
        <v>4841</v>
      </c>
      <c r="C4969" t="s">
        <v>4842</v>
      </c>
      <c r="D4969">
        <v>231</v>
      </c>
      <c r="E4969" t="s">
        <v>4845</v>
      </c>
      <c r="F4969">
        <v>6.64</v>
      </c>
      <c r="I4969" t="s">
        <v>14272</v>
      </c>
      <c r="K4969" t="s">
        <v>6860</v>
      </c>
      <c r="L4969" t="s">
        <v>6861</v>
      </c>
      <c r="M4969" t="s">
        <v>15122</v>
      </c>
      <c r="N4969">
        <v>9</v>
      </c>
      <c r="O4969" t="s">
        <v>15515</v>
      </c>
      <c r="P4969" t="s">
        <v>18911</v>
      </c>
      <c r="Q4969">
        <v>6</v>
      </c>
      <c r="R4969">
        <v>1</v>
      </c>
      <c r="S4969">
        <v>2.76</v>
      </c>
      <c r="T4969">
        <v>2.76</v>
      </c>
      <c r="U4969">
        <v>401.39</v>
      </c>
      <c r="V4969">
        <v>73.64</v>
      </c>
      <c r="W4969">
        <v>3.93</v>
      </c>
      <c r="Y4969">
        <v>4.1100000000000003</v>
      </c>
      <c r="Z4969">
        <v>2</v>
      </c>
      <c r="AA4969" t="s">
        <v>4250</v>
      </c>
      <c r="AB4969">
        <v>0</v>
      </c>
      <c r="AC4969">
        <v>3</v>
      </c>
      <c r="AD4969">
        <v>5.157690476190476</v>
      </c>
      <c r="AF4969" t="s">
        <v>7949</v>
      </c>
      <c r="AI4969">
        <v>0</v>
      </c>
      <c r="AJ4969">
        <v>0</v>
      </c>
      <c r="AM4969" t="s">
        <v>20019</v>
      </c>
    </row>
    <row r="4970" spans="1:39" x14ac:dyDescent="0.25">
      <c r="A4970" t="s">
        <v>11260</v>
      </c>
      <c r="B4970" t="s">
        <v>4841</v>
      </c>
      <c r="C4970" t="s">
        <v>4842</v>
      </c>
      <c r="D4970">
        <v>232</v>
      </c>
      <c r="E4970" t="s">
        <v>4845</v>
      </c>
      <c r="F4970">
        <v>6.63</v>
      </c>
      <c r="I4970" t="s">
        <v>14273</v>
      </c>
      <c r="K4970" t="s">
        <v>6860</v>
      </c>
      <c r="M4970" t="s">
        <v>14989</v>
      </c>
      <c r="N4970">
        <v>8</v>
      </c>
      <c r="O4970" t="s">
        <v>15313</v>
      </c>
      <c r="P4970" t="s">
        <v>18912</v>
      </c>
      <c r="Q4970">
        <v>9</v>
      </c>
      <c r="R4970">
        <v>2</v>
      </c>
      <c r="S4970">
        <v>4.05</v>
      </c>
      <c r="T4970">
        <v>4.05</v>
      </c>
      <c r="U4970">
        <v>455.51</v>
      </c>
      <c r="V4970">
        <v>111.72</v>
      </c>
      <c r="W4970">
        <v>3.07</v>
      </c>
      <c r="X4970">
        <v>10.95</v>
      </c>
      <c r="Y4970">
        <v>3.77</v>
      </c>
      <c r="Z4970">
        <v>2</v>
      </c>
      <c r="AA4970" t="s">
        <v>4250</v>
      </c>
      <c r="AB4970">
        <v>0</v>
      </c>
      <c r="AC4970">
        <v>5</v>
      </c>
      <c r="AD4970">
        <v>2.5687857142857138</v>
      </c>
      <c r="AF4970" t="s">
        <v>7949</v>
      </c>
      <c r="AI4970">
        <v>0</v>
      </c>
      <c r="AJ4970">
        <v>0</v>
      </c>
      <c r="AM4970" t="s">
        <v>20019</v>
      </c>
    </row>
    <row r="4971" spans="1:39" x14ac:dyDescent="0.25">
      <c r="A4971" t="s">
        <v>11261</v>
      </c>
      <c r="B4971" t="s">
        <v>4841</v>
      </c>
      <c r="C4971" t="s">
        <v>4842</v>
      </c>
      <c r="D4971">
        <v>233</v>
      </c>
      <c r="E4971" t="s">
        <v>4845</v>
      </c>
      <c r="F4971">
        <v>6.63</v>
      </c>
      <c r="I4971" t="s">
        <v>14274</v>
      </c>
      <c r="K4971" t="s">
        <v>6860</v>
      </c>
      <c r="L4971" t="s">
        <v>6861</v>
      </c>
      <c r="M4971" t="s">
        <v>15122</v>
      </c>
      <c r="N4971">
        <v>9</v>
      </c>
      <c r="O4971" t="s">
        <v>15515</v>
      </c>
      <c r="P4971" t="s">
        <v>18913</v>
      </c>
      <c r="Q4971">
        <v>5</v>
      </c>
      <c r="R4971">
        <v>1</v>
      </c>
      <c r="S4971">
        <v>3.79</v>
      </c>
      <c r="T4971">
        <v>3.79</v>
      </c>
      <c r="U4971">
        <v>379.41</v>
      </c>
      <c r="V4971">
        <v>60.5</v>
      </c>
      <c r="W4971">
        <v>3.53</v>
      </c>
      <c r="Y4971">
        <v>4.12</v>
      </c>
      <c r="Z4971">
        <v>2</v>
      </c>
      <c r="AA4971" t="s">
        <v>4250</v>
      </c>
      <c r="AB4971">
        <v>0</v>
      </c>
      <c r="AC4971">
        <v>2</v>
      </c>
      <c r="AD4971">
        <v>4.4046904761904759</v>
      </c>
      <c r="AF4971" t="s">
        <v>7949</v>
      </c>
      <c r="AI4971">
        <v>0</v>
      </c>
      <c r="AJ4971">
        <v>0</v>
      </c>
      <c r="AM4971" t="s">
        <v>20019</v>
      </c>
    </row>
    <row r="4972" spans="1:39" x14ac:dyDescent="0.25">
      <c r="A4972" t="s">
        <v>5776</v>
      </c>
      <c r="B4972" t="s">
        <v>4841</v>
      </c>
      <c r="C4972" t="s">
        <v>4842</v>
      </c>
      <c r="D4972">
        <v>234</v>
      </c>
      <c r="E4972" t="s">
        <v>4845</v>
      </c>
      <c r="F4972">
        <v>6.63</v>
      </c>
      <c r="K4972" t="s">
        <v>6860</v>
      </c>
      <c r="L4972" t="s">
        <v>6861</v>
      </c>
      <c r="M4972" t="s">
        <v>15108</v>
      </c>
      <c r="N4972">
        <v>9</v>
      </c>
      <c r="O4972" t="s">
        <v>15476</v>
      </c>
      <c r="P4972" t="s">
        <v>7502</v>
      </c>
      <c r="Q4972">
        <v>7</v>
      </c>
      <c r="R4972">
        <v>1</v>
      </c>
      <c r="S4972">
        <v>2.44</v>
      </c>
      <c r="T4972">
        <v>2.4500000000000002</v>
      </c>
      <c r="U4972">
        <v>438.39</v>
      </c>
      <c r="V4972">
        <v>96.94</v>
      </c>
      <c r="W4972">
        <v>1.47</v>
      </c>
      <c r="Y4972">
        <v>5.72</v>
      </c>
      <c r="Z4972">
        <v>2</v>
      </c>
      <c r="AA4972" t="s">
        <v>4250</v>
      </c>
      <c r="AB4972">
        <v>0</v>
      </c>
      <c r="AC4972">
        <v>3</v>
      </c>
      <c r="AD4972">
        <v>4.8220714285714283</v>
      </c>
      <c r="AF4972" t="s">
        <v>7949</v>
      </c>
      <c r="AI4972">
        <v>0</v>
      </c>
      <c r="AJ4972">
        <v>0</v>
      </c>
      <c r="AK4972" t="s">
        <v>7970</v>
      </c>
      <c r="AL4972" t="s">
        <v>7970</v>
      </c>
      <c r="AM4972" t="s">
        <v>20019</v>
      </c>
    </row>
    <row r="4973" spans="1:39" x14ac:dyDescent="0.25">
      <c r="A4973" t="s">
        <v>11262</v>
      </c>
      <c r="B4973" t="s">
        <v>4841</v>
      </c>
      <c r="C4973" t="s">
        <v>4842</v>
      </c>
      <c r="D4973">
        <v>234</v>
      </c>
      <c r="E4973" t="s">
        <v>4845</v>
      </c>
      <c r="F4973">
        <v>6.63</v>
      </c>
      <c r="I4973" t="s">
        <v>14275</v>
      </c>
      <c r="K4973" t="s">
        <v>6860</v>
      </c>
      <c r="L4973" t="s">
        <v>6861</v>
      </c>
      <c r="M4973" t="s">
        <v>15075</v>
      </c>
      <c r="N4973">
        <v>9</v>
      </c>
      <c r="O4973" t="s">
        <v>15429</v>
      </c>
      <c r="P4973" t="s">
        <v>18914</v>
      </c>
      <c r="Q4973">
        <v>9</v>
      </c>
      <c r="R4973">
        <v>2</v>
      </c>
      <c r="S4973">
        <v>3.35</v>
      </c>
      <c r="T4973">
        <v>3.37</v>
      </c>
      <c r="U4973">
        <v>410.44</v>
      </c>
      <c r="V4973">
        <v>123.97</v>
      </c>
      <c r="W4973">
        <v>2.2400000000000002</v>
      </c>
      <c r="X4973">
        <v>8.7899999999999991</v>
      </c>
      <c r="Y4973">
        <v>4.25</v>
      </c>
      <c r="Z4973">
        <v>3</v>
      </c>
      <c r="AA4973" t="s">
        <v>4250</v>
      </c>
      <c r="AB4973">
        <v>0</v>
      </c>
      <c r="AC4973">
        <v>4</v>
      </c>
      <c r="AD4973">
        <v>3.2797142857142849</v>
      </c>
      <c r="AF4973" t="s">
        <v>7949</v>
      </c>
      <c r="AI4973">
        <v>0</v>
      </c>
      <c r="AJ4973">
        <v>0</v>
      </c>
      <c r="AM4973" t="s">
        <v>20019</v>
      </c>
    </row>
    <row r="4974" spans="1:39" x14ac:dyDescent="0.25">
      <c r="A4974" t="s">
        <v>11262</v>
      </c>
      <c r="B4974" t="s">
        <v>4841</v>
      </c>
      <c r="C4974" t="s">
        <v>4842</v>
      </c>
      <c r="D4974">
        <v>234</v>
      </c>
      <c r="E4974" t="s">
        <v>4845</v>
      </c>
      <c r="F4974">
        <v>6.63</v>
      </c>
      <c r="I4974" t="s">
        <v>14276</v>
      </c>
      <c r="K4974" t="s">
        <v>6860</v>
      </c>
      <c r="L4974" t="s">
        <v>6861</v>
      </c>
      <c r="M4974" t="s">
        <v>15076</v>
      </c>
      <c r="N4974">
        <v>8</v>
      </c>
      <c r="O4974" t="s">
        <v>15430</v>
      </c>
      <c r="P4974" t="s">
        <v>18914</v>
      </c>
      <c r="Q4974">
        <v>9</v>
      </c>
      <c r="R4974">
        <v>2</v>
      </c>
      <c r="S4974">
        <v>3.35</v>
      </c>
      <c r="T4974">
        <v>3.37</v>
      </c>
      <c r="U4974">
        <v>410.44</v>
      </c>
      <c r="V4974">
        <v>123.97</v>
      </c>
      <c r="W4974">
        <v>2.2400000000000002</v>
      </c>
      <c r="X4974">
        <v>8.7899999999999991</v>
      </c>
      <c r="Y4974">
        <v>4.25</v>
      </c>
      <c r="Z4974">
        <v>3</v>
      </c>
      <c r="AA4974" t="s">
        <v>4250</v>
      </c>
      <c r="AB4974">
        <v>0</v>
      </c>
      <c r="AC4974">
        <v>4</v>
      </c>
      <c r="AD4974">
        <v>3.2797142857142849</v>
      </c>
      <c r="AF4974" t="s">
        <v>7949</v>
      </c>
      <c r="AI4974">
        <v>0</v>
      </c>
      <c r="AJ4974">
        <v>0</v>
      </c>
      <c r="AM4974" t="s">
        <v>20019</v>
      </c>
    </row>
    <row r="4975" spans="1:39" x14ac:dyDescent="0.25">
      <c r="A4975" t="s">
        <v>11263</v>
      </c>
      <c r="B4975" t="s">
        <v>4841</v>
      </c>
      <c r="C4975" t="s">
        <v>4842</v>
      </c>
      <c r="D4975">
        <v>235</v>
      </c>
      <c r="E4975" t="s">
        <v>4845</v>
      </c>
      <c r="F4975">
        <v>6.63</v>
      </c>
      <c r="K4975" t="s">
        <v>6860</v>
      </c>
      <c r="M4975" t="s">
        <v>6865</v>
      </c>
      <c r="N4975">
        <v>8</v>
      </c>
      <c r="O4975" t="s">
        <v>15317</v>
      </c>
      <c r="P4975" t="s">
        <v>18915</v>
      </c>
      <c r="Q4975">
        <v>5</v>
      </c>
      <c r="R4975">
        <v>3</v>
      </c>
      <c r="S4975">
        <v>3.43</v>
      </c>
      <c r="T4975">
        <v>3.44</v>
      </c>
      <c r="U4975">
        <v>544.64</v>
      </c>
      <c r="V4975">
        <v>101.98</v>
      </c>
      <c r="W4975">
        <v>2.67</v>
      </c>
      <c r="X4975">
        <v>13.42</v>
      </c>
      <c r="Y4975">
        <v>6.58</v>
      </c>
      <c r="Z4975">
        <v>2</v>
      </c>
      <c r="AA4975" t="s">
        <v>4250</v>
      </c>
      <c r="AB4975">
        <v>1</v>
      </c>
      <c r="AC4975">
        <v>11</v>
      </c>
      <c r="AD4975">
        <v>2.8323333333333331</v>
      </c>
      <c r="AF4975" t="s">
        <v>7949</v>
      </c>
      <c r="AI4975">
        <v>0</v>
      </c>
      <c r="AJ4975">
        <v>0</v>
      </c>
      <c r="AK4975" t="s">
        <v>19863</v>
      </c>
      <c r="AL4975" t="s">
        <v>19863</v>
      </c>
      <c r="AM4975" t="s">
        <v>20019</v>
      </c>
    </row>
    <row r="4976" spans="1:39" x14ac:dyDescent="0.25">
      <c r="A4976" t="s">
        <v>5661</v>
      </c>
      <c r="B4976" t="s">
        <v>4841</v>
      </c>
      <c r="C4976" t="s">
        <v>4842</v>
      </c>
      <c r="D4976">
        <v>235</v>
      </c>
      <c r="E4976" t="s">
        <v>4845</v>
      </c>
      <c r="F4976">
        <v>6.63</v>
      </c>
      <c r="I4976" t="s">
        <v>6493</v>
      </c>
      <c r="K4976" t="s">
        <v>6860</v>
      </c>
      <c r="L4976" t="s">
        <v>6861</v>
      </c>
      <c r="M4976" t="s">
        <v>6890</v>
      </c>
      <c r="N4976">
        <v>9</v>
      </c>
      <c r="O4976" t="s">
        <v>6949</v>
      </c>
      <c r="P4976" t="s">
        <v>7387</v>
      </c>
      <c r="Q4976">
        <v>6</v>
      </c>
      <c r="R4976">
        <v>1</v>
      </c>
      <c r="S4976">
        <v>2.86</v>
      </c>
      <c r="T4976">
        <v>2.87</v>
      </c>
      <c r="U4976">
        <v>430.43</v>
      </c>
      <c r="V4976">
        <v>87.71</v>
      </c>
      <c r="W4976">
        <v>2.2000000000000002</v>
      </c>
      <c r="Y4976">
        <v>5.52</v>
      </c>
      <c r="Z4976">
        <v>2</v>
      </c>
      <c r="AA4976" t="s">
        <v>4250</v>
      </c>
      <c r="AB4976">
        <v>0</v>
      </c>
      <c r="AC4976">
        <v>3</v>
      </c>
      <c r="AD4976">
        <v>4.9002619047619049</v>
      </c>
      <c r="AF4976" t="s">
        <v>7949</v>
      </c>
      <c r="AI4976">
        <v>0</v>
      </c>
      <c r="AJ4976">
        <v>0</v>
      </c>
      <c r="AM4976" t="s">
        <v>20019</v>
      </c>
    </row>
    <row r="4977" spans="1:39" x14ac:dyDescent="0.25">
      <c r="A4977" t="s">
        <v>11264</v>
      </c>
      <c r="B4977" t="s">
        <v>4841</v>
      </c>
      <c r="C4977" t="s">
        <v>4842</v>
      </c>
      <c r="D4977">
        <v>235</v>
      </c>
      <c r="E4977" t="s">
        <v>4845</v>
      </c>
      <c r="F4977">
        <v>6.63</v>
      </c>
      <c r="I4977" t="s">
        <v>14277</v>
      </c>
      <c r="K4977" t="s">
        <v>6860</v>
      </c>
      <c r="L4977" t="s">
        <v>6861</v>
      </c>
      <c r="M4977" t="s">
        <v>15211</v>
      </c>
      <c r="N4977">
        <v>8</v>
      </c>
      <c r="O4977" t="s">
        <v>15605</v>
      </c>
      <c r="P4977" t="s">
        <v>18916</v>
      </c>
      <c r="Q4977">
        <v>4</v>
      </c>
      <c r="R4977">
        <v>1</v>
      </c>
      <c r="S4977">
        <v>3.82</v>
      </c>
      <c r="T4977">
        <v>3.82</v>
      </c>
      <c r="U4977">
        <v>338.42</v>
      </c>
      <c r="V4977">
        <v>47.61</v>
      </c>
      <c r="W4977">
        <v>3.43</v>
      </c>
      <c r="Y4977">
        <v>4.6399999999999997</v>
      </c>
      <c r="Z4977">
        <v>1</v>
      </c>
      <c r="AA4977" t="s">
        <v>4250</v>
      </c>
      <c r="AB4977">
        <v>0</v>
      </c>
      <c r="AC4977">
        <v>3</v>
      </c>
      <c r="AD4977">
        <v>4.5133333333333336</v>
      </c>
      <c r="AF4977" t="s">
        <v>7949</v>
      </c>
      <c r="AI4977">
        <v>0</v>
      </c>
      <c r="AJ4977">
        <v>0</v>
      </c>
      <c r="AM4977" t="s">
        <v>20019</v>
      </c>
    </row>
    <row r="4978" spans="1:39" x14ac:dyDescent="0.25">
      <c r="A4978" t="s">
        <v>11265</v>
      </c>
      <c r="B4978" t="s">
        <v>4841</v>
      </c>
      <c r="C4978" t="s">
        <v>4842</v>
      </c>
      <c r="D4978">
        <v>238</v>
      </c>
      <c r="E4978" t="s">
        <v>4845</v>
      </c>
      <c r="F4978">
        <v>6.62</v>
      </c>
      <c r="K4978" t="s">
        <v>6860</v>
      </c>
      <c r="L4978" t="s">
        <v>6861</v>
      </c>
      <c r="M4978" t="s">
        <v>15202</v>
      </c>
      <c r="N4978">
        <v>9</v>
      </c>
      <c r="O4978" t="s">
        <v>15592</v>
      </c>
      <c r="P4978" t="s">
        <v>18917</v>
      </c>
      <c r="Q4978">
        <v>5</v>
      </c>
      <c r="R4978">
        <v>0</v>
      </c>
      <c r="S4978">
        <v>3.54</v>
      </c>
      <c r="T4978">
        <v>4.09</v>
      </c>
      <c r="U4978">
        <v>429.52</v>
      </c>
      <c r="V4978">
        <v>51.91</v>
      </c>
      <c r="W4978">
        <v>5.5</v>
      </c>
      <c r="Y4978">
        <v>7.81</v>
      </c>
      <c r="Z4978">
        <v>4</v>
      </c>
      <c r="AA4978" t="s">
        <v>4250</v>
      </c>
      <c r="AB4978">
        <v>1</v>
      </c>
      <c r="AC4978">
        <v>8</v>
      </c>
      <c r="AD4978">
        <v>4.1884285714285721</v>
      </c>
      <c r="AF4978" t="s">
        <v>7949</v>
      </c>
      <c r="AI4978">
        <v>0</v>
      </c>
      <c r="AJ4978">
        <v>0</v>
      </c>
      <c r="AK4978" t="s">
        <v>19985</v>
      </c>
      <c r="AL4978" t="s">
        <v>19985</v>
      </c>
      <c r="AM4978" t="s">
        <v>20019</v>
      </c>
    </row>
    <row r="4979" spans="1:39" x14ac:dyDescent="0.25">
      <c r="A4979" t="s">
        <v>5784</v>
      </c>
      <c r="B4979" t="s">
        <v>4841</v>
      </c>
      <c r="C4979" t="s">
        <v>4842</v>
      </c>
      <c r="D4979">
        <v>238</v>
      </c>
      <c r="E4979" t="s">
        <v>4845</v>
      </c>
      <c r="F4979">
        <v>6.62</v>
      </c>
      <c r="K4979" t="s">
        <v>6860</v>
      </c>
      <c r="L4979" t="s">
        <v>6861</v>
      </c>
      <c r="M4979" t="s">
        <v>15108</v>
      </c>
      <c r="N4979">
        <v>9</v>
      </c>
      <c r="O4979" t="s">
        <v>15476</v>
      </c>
      <c r="P4979" t="s">
        <v>7510</v>
      </c>
      <c r="Q4979">
        <v>8</v>
      </c>
      <c r="R4979">
        <v>2</v>
      </c>
      <c r="S4979">
        <v>3.19</v>
      </c>
      <c r="T4979">
        <v>3.21</v>
      </c>
      <c r="U4979">
        <v>401.43</v>
      </c>
      <c r="V4979">
        <v>118.23</v>
      </c>
      <c r="W4979">
        <v>0.89</v>
      </c>
      <c r="Y4979">
        <v>6.33</v>
      </c>
      <c r="Z4979">
        <v>2</v>
      </c>
      <c r="AA4979" t="s">
        <v>4250</v>
      </c>
      <c r="AB4979">
        <v>0</v>
      </c>
      <c r="AC4979">
        <v>3</v>
      </c>
      <c r="AD4979">
        <v>3.563071428571428</v>
      </c>
      <c r="AF4979" t="s">
        <v>7949</v>
      </c>
      <c r="AI4979">
        <v>0</v>
      </c>
      <c r="AJ4979">
        <v>0</v>
      </c>
      <c r="AK4979" t="s">
        <v>7970</v>
      </c>
      <c r="AL4979" t="s">
        <v>7970</v>
      </c>
      <c r="AM4979" t="s">
        <v>20019</v>
      </c>
    </row>
    <row r="4980" spans="1:39" x14ac:dyDescent="0.25">
      <c r="A4980" t="s">
        <v>9967</v>
      </c>
      <c r="B4980" t="s">
        <v>4841</v>
      </c>
      <c r="C4980" t="s">
        <v>4842</v>
      </c>
      <c r="D4980">
        <v>238.4</v>
      </c>
      <c r="E4980" t="s">
        <v>4845</v>
      </c>
      <c r="F4980">
        <v>6.62</v>
      </c>
      <c r="K4980" t="s">
        <v>6860</v>
      </c>
      <c r="L4980" t="s">
        <v>6861</v>
      </c>
      <c r="M4980" t="s">
        <v>15061</v>
      </c>
      <c r="N4980">
        <v>9</v>
      </c>
      <c r="O4980" t="s">
        <v>15414</v>
      </c>
      <c r="P4980" t="s">
        <v>17619</v>
      </c>
      <c r="Q4980">
        <v>7</v>
      </c>
      <c r="R4980">
        <v>3</v>
      </c>
      <c r="S4980">
        <v>2.82</v>
      </c>
      <c r="T4980">
        <v>2.83</v>
      </c>
      <c r="U4980">
        <v>597.65</v>
      </c>
      <c r="V4980">
        <v>101.94</v>
      </c>
      <c r="W4980">
        <v>5.32</v>
      </c>
      <c r="X4980">
        <v>13.83</v>
      </c>
      <c r="Y4980">
        <v>5.94</v>
      </c>
      <c r="Z4980">
        <v>2</v>
      </c>
      <c r="AA4980" t="s">
        <v>4250</v>
      </c>
      <c r="AB4980">
        <v>2</v>
      </c>
      <c r="AC4980">
        <v>12</v>
      </c>
      <c r="AD4980">
        <v>3.3586666666666671</v>
      </c>
      <c r="AF4980" t="s">
        <v>7949</v>
      </c>
      <c r="AI4980">
        <v>0</v>
      </c>
      <c r="AJ4980">
        <v>0</v>
      </c>
      <c r="AK4980" t="s">
        <v>19913</v>
      </c>
      <c r="AL4980" t="s">
        <v>19913</v>
      </c>
      <c r="AM4980" t="s">
        <v>20019</v>
      </c>
    </row>
    <row r="4981" spans="1:39" x14ac:dyDescent="0.25">
      <c r="A4981" t="s">
        <v>11266</v>
      </c>
      <c r="B4981" t="s">
        <v>4841</v>
      </c>
      <c r="C4981" t="s">
        <v>4842</v>
      </c>
      <c r="D4981">
        <v>239</v>
      </c>
      <c r="E4981" t="s">
        <v>4845</v>
      </c>
      <c r="F4981">
        <v>6.62</v>
      </c>
      <c r="K4981" t="s">
        <v>6860</v>
      </c>
      <c r="M4981" t="s">
        <v>6865</v>
      </c>
      <c r="N4981">
        <v>8</v>
      </c>
      <c r="O4981" t="s">
        <v>15584</v>
      </c>
      <c r="P4981" t="s">
        <v>18918</v>
      </c>
      <c r="Q4981">
        <v>3</v>
      </c>
      <c r="R4981">
        <v>3</v>
      </c>
      <c r="S4981">
        <v>4.76</v>
      </c>
      <c r="T4981">
        <v>4.76</v>
      </c>
      <c r="U4981">
        <v>434.58</v>
      </c>
      <c r="V4981">
        <v>92.64</v>
      </c>
      <c r="W4981">
        <v>3.44</v>
      </c>
      <c r="Y4981">
        <v>3.94</v>
      </c>
      <c r="Z4981">
        <v>2</v>
      </c>
      <c r="AA4981" t="s">
        <v>4250</v>
      </c>
      <c r="AB4981">
        <v>0</v>
      </c>
      <c r="AC4981">
        <v>7</v>
      </c>
      <c r="AD4981">
        <v>2.665952380952382</v>
      </c>
      <c r="AF4981" t="s">
        <v>7949</v>
      </c>
      <c r="AI4981">
        <v>0</v>
      </c>
      <c r="AJ4981">
        <v>0</v>
      </c>
      <c r="AK4981" t="s">
        <v>19979</v>
      </c>
      <c r="AL4981" t="s">
        <v>19979</v>
      </c>
      <c r="AM4981" t="s">
        <v>20019</v>
      </c>
    </row>
    <row r="4982" spans="1:39" x14ac:dyDescent="0.25">
      <c r="A4982" t="s">
        <v>9566</v>
      </c>
      <c r="B4982" t="s">
        <v>4841</v>
      </c>
      <c r="C4982" t="s">
        <v>4842</v>
      </c>
      <c r="D4982">
        <v>239</v>
      </c>
      <c r="E4982" t="s">
        <v>4845</v>
      </c>
      <c r="F4982">
        <v>6.62</v>
      </c>
      <c r="I4982" t="s">
        <v>14278</v>
      </c>
      <c r="K4982" t="s">
        <v>6860</v>
      </c>
      <c r="L4982" t="s">
        <v>6861</v>
      </c>
      <c r="M4982" t="s">
        <v>14979</v>
      </c>
      <c r="N4982">
        <v>8</v>
      </c>
      <c r="O4982" t="s">
        <v>15302</v>
      </c>
      <c r="P4982" t="s">
        <v>17218</v>
      </c>
      <c r="Q4982">
        <v>7</v>
      </c>
      <c r="R4982">
        <v>2</v>
      </c>
      <c r="U4982">
        <v>434.38</v>
      </c>
      <c r="V4982">
        <v>115.96</v>
      </c>
      <c r="W4982">
        <v>2.46</v>
      </c>
      <c r="X4982">
        <v>10.17</v>
      </c>
      <c r="Y4982">
        <v>4.63</v>
      </c>
      <c r="Z4982">
        <v>2</v>
      </c>
      <c r="AA4982" t="s">
        <v>4250</v>
      </c>
      <c r="AB4982">
        <v>0</v>
      </c>
      <c r="AC4982">
        <v>3</v>
      </c>
      <c r="AF4982" t="s">
        <v>7949</v>
      </c>
      <c r="AI4982">
        <v>0</v>
      </c>
      <c r="AJ4982">
        <v>0</v>
      </c>
      <c r="AM4982" t="s">
        <v>20019</v>
      </c>
    </row>
    <row r="4983" spans="1:39" x14ac:dyDescent="0.25">
      <c r="A4983" t="s">
        <v>10452</v>
      </c>
      <c r="B4983" t="s">
        <v>4841</v>
      </c>
      <c r="C4983" t="s">
        <v>4842</v>
      </c>
      <c r="D4983">
        <v>239</v>
      </c>
      <c r="E4983" t="s">
        <v>4845</v>
      </c>
      <c r="F4983">
        <v>6.62</v>
      </c>
      <c r="I4983" t="s">
        <v>14279</v>
      </c>
      <c r="K4983" t="s">
        <v>6860</v>
      </c>
      <c r="L4983" t="s">
        <v>6861</v>
      </c>
      <c r="M4983" t="s">
        <v>15167</v>
      </c>
      <c r="N4983">
        <v>9</v>
      </c>
      <c r="O4983" t="s">
        <v>15548</v>
      </c>
      <c r="P4983" t="s">
        <v>18104</v>
      </c>
      <c r="Q4983">
        <v>6</v>
      </c>
      <c r="R4983">
        <v>1</v>
      </c>
      <c r="S4983">
        <v>2.78</v>
      </c>
      <c r="T4983">
        <v>2.79</v>
      </c>
      <c r="U4983">
        <v>385.85</v>
      </c>
      <c r="V4983">
        <v>78.959999999999994</v>
      </c>
      <c r="W4983">
        <v>3.13</v>
      </c>
      <c r="Y4983">
        <v>5.92</v>
      </c>
      <c r="Z4983">
        <v>2</v>
      </c>
      <c r="AA4983" t="s">
        <v>4250</v>
      </c>
      <c r="AB4983">
        <v>0</v>
      </c>
      <c r="AC4983">
        <v>1</v>
      </c>
      <c r="AD4983">
        <v>5.258690476190476</v>
      </c>
      <c r="AF4983" t="s">
        <v>7949</v>
      </c>
      <c r="AI4983">
        <v>0</v>
      </c>
      <c r="AJ4983">
        <v>0</v>
      </c>
      <c r="AM4983" t="s">
        <v>20019</v>
      </c>
    </row>
    <row r="4984" spans="1:39" x14ac:dyDescent="0.25">
      <c r="A4984" t="s">
        <v>10452</v>
      </c>
      <c r="B4984" t="s">
        <v>4841</v>
      </c>
      <c r="C4984" t="s">
        <v>4842</v>
      </c>
      <c r="D4984">
        <v>239</v>
      </c>
      <c r="E4984" t="s">
        <v>4845</v>
      </c>
      <c r="F4984">
        <v>6.62</v>
      </c>
      <c r="I4984" t="s">
        <v>14280</v>
      </c>
      <c r="K4984" t="s">
        <v>6860</v>
      </c>
      <c r="L4984" t="s">
        <v>6861</v>
      </c>
      <c r="M4984" t="s">
        <v>15168</v>
      </c>
      <c r="N4984">
        <v>8</v>
      </c>
      <c r="O4984" t="s">
        <v>15549</v>
      </c>
      <c r="P4984" t="s">
        <v>18104</v>
      </c>
      <c r="Q4984">
        <v>6</v>
      </c>
      <c r="R4984">
        <v>1</v>
      </c>
      <c r="S4984">
        <v>2.78</v>
      </c>
      <c r="T4984">
        <v>2.79</v>
      </c>
      <c r="U4984">
        <v>385.85</v>
      </c>
      <c r="V4984">
        <v>78.959999999999994</v>
      </c>
      <c r="W4984">
        <v>3.13</v>
      </c>
      <c r="Y4984">
        <v>5.92</v>
      </c>
      <c r="Z4984">
        <v>2</v>
      </c>
      <c r="AA4984" t="s">
        <v>4250</v>
      </c>
      <c r="AB4984">
        <v>0</v>
      </c>
      <c r="AC4984">
        <v>1</v>
      </c>
      <c r="AD4984">
        <v>5.258690476190476</v>
      </c>
      <c r="AF4984" t="s">
        <v>7949</v>
      </c>
      <c r="AI4984">
        <v>0</v>
      </c>
      <c r="AJ4984">
        <v>0</v>
      </c>
      <c r="AM4984" t="s">
        <v>20019</v>
      </c>
    </row>
    <row r="4985" spans="1:39" x14ac:dyDescent="0.25">
      <c r="A4985" t="s">
        <v>11267</v>
      </c>
      <c r="B4985" t="s">
        <v>4841</v>
      </c>
      <c r="C4985" t="s">
        <v>4842</v>
      </c>
      <c r="D4985">
        <v>240</v>
      </c>
      <c r="E4985" t="s">
        <v>4845</v>
      </c>
      <c r="F4985">
        <v>6.62</v>
      </c>
      <c r="K4985" t="s">
        <v>6860</v>
      </c>
      <c r="M4985" t="s">
        <v>14973</v>
      </c>
      <c r="N4985">
        <v>8</v>
      </c>
      <c r="O4985" t="s">
        <v>15497</v>
      </c>
      <c r="P4985" t="s">
        <v>18919</v>
      </c>
      <c r="Q4985">
        <v>5</v>
      </c>
      <c r="R4985">
        <v>1</v>
      </c>
      <c r="S4985">
        <v>0.52</v>
      </c>
      <c r="T4985">
        <v>0.54</v>
      </c>
      <c r="U4985">
        <v>348.43</v>
      </c>
      <c r="V4985">
        <v>71.58</v>
      </c>
      <c r="W4985">
        <v>2.84</v>
      </c>
      <c r="Y4985">
        <v>5.92</v>
      </c>
      <c r="Z4985">
        <v>3</v>
      </c>
      <c r="AA4985" t="s">
        <v>4250</v>
      </c>
      <c r="AB4985">
        <v>0</v>
      </c>
      <c r="AC4985">
        <v>3</v>
      </c>
      <c r="AD4985">
        <v>5.833333333333333</v>
      </c>
      <c r="AF4985" t="s">
        <v>7949</v>
      </c>
      <c r="AI4985">
        <v>0</v>
      </c>
      <c r="AJ4985">
        <v>0</v>
      </c>
      <c r="AK4985" t="s">
        <v>19944</v>
      </c>
      <c r="AL4985" t="s">
        <v>19944</v>
      </c>
      <c r="AM4985" t="s">
        <v>20019</v>
      </c>
    </row>
    <row r="4986" spans="1:39" x14ac:dyDescent="0.25">
      <c r="A4986" t="s">
        <v>11268</v>
      </c>
      <c r="B4986" t="s">
        <v>4841</v>
      </c>
      <c r="C4986" t="s">
        <v>4842</v>
      </c>
      <c r="D4986">
        <v>240</v>
      </c>
      <c r="E4986" t="s">
        <v>4845</v>
      </c>
      <c r="F4986">
        <v>6.62</v>
      </c>
      <c r="K4986" t="s">
        <v>6860</v>
      </c>
      <c r="M4986" t="s">
        <v>6865</v>
      </c>
      <c r="N4986">
        <v>8</v>
      </c>
      <c r="O4986" t="s">
        <v>15529</v>
      </c>
      <c r="P4986" t="s">
        <v>18920</v>
      </c>
      <c r="Q4986">
        <v>9</v>
      </c>
      <c r="R4986">
        <v>5</v>
      </c>
      <c r="S4986">
        <v>6.45</v>
      </c>
      <c r="T4986">
        <v>6.45</v>
      </c>
      <c r="U4986">
        <v>858.1</v>
      </c>
      <c r="V4986">
        <v>183.24</v>
      </c>
      <c r="W4986">
        <v>5.15</v>
      </c>
      <c r="X4986">
        <v>12.91</v>
      </c>
      <c r="Y4986">
        <v>0</v>
      </c>
      <c r="Z4986">
        <v>4</v>
      </c>
      <c r="AA4986" t="s">
        <v>4250</v>
      </c>
      <c r="AB4986">
        <v>2</v>
      </c>
      <c r="AC4986">
        <v>14</v>
      </c>
      <c r="AD4986">
        <v>1</v>
      </c>
      <c r="AF4986" t="s">
        <v>7949</v>
      </c>
      <c r="AI4986">
        <v>0</v>
      </c>
      <c r="AJ4986">
        <v>0</v>
      </c>
      <c r="AK4986" t="s">
        <v>19956</v>
      </c>
      <c r="AL4986" t="s">
        <v>19956</v>
      </c>
      <c r="AM4986" t="s">
        <v>20019</v>
      </c>
    </row>
    <row r="4987" spans="1:39" x14ac:dyDescent="0.25">
      <c r="A4987" t="s">
        <v>11266</v>
      </c>
      <c r="B4987" t="s">
        <v>4841</v>
      </c>
      <c r="C4987" t="s">
        <v>4842</v>
      </c>
      <c r="D4987">
        <v>240</v>
      </c>
      <c r="E4987" t="s">
        <v>4845</v>
      </c>
      <c r="F4987">
        <v>6.62</v>
      </c>
      <c r="K4987" t="s">
        <v>6860</v>
      </c>
      <c r="L4987" t="s">
        <v>6861</v>
      </c>
      <c r="M4987" t="s">
        <v>15210</v>
      </c>
      <c r="N4987">
        <v>9</v>
      </c>
      <c r="O4987" t="s">
        <v>15603</v>
      </c>
      <c r="P4987" t="s">
        <v>18918</v>
      </c>
      <c r="Q4987">
        <v>3</v>
      </c>
      <c r="R4987">
        <v>3</v>
      </c>
      <c r="S4987">
        <v>4.76</v>
      </c>
      <c r="T4987">
        <v>4.76</v>
      </c>
      <c r="U4987">
        <v>434.58</v>
      </c>
      <c r="V4987">
        <v>92.64</v>
      </c>
      <c r="W4987">
        <v>3.44</v>
      </c>
      <c r="Y4987">
        <v>3.94</v>
      </c>
      <c r="Z4987">
        <v>2</v>
      </c>
      <c r="AA4987" t="s">
        <v>4250</v>
      </c>
      <c r="AB4987">
        <v>0</v>
      </c>
      <c r="AC4987">
        <v>7</v>
      </c>
      <c r="AD4987">
        <v>2.665952380952382</v>
      </c>
      <c r="AF4987" t="s">
        <v>7949</v>
      </c>
      <c r="AI4987">
        <v>0</v>
      </c>
      <c r="AJ4987">
        <v>0</v>
      </c>
      <c r="AK4987" t="s">
        <v>19991</v>
      </c>
      <c r="AL4987" t="s">
        <v>19991</v>
      </c>
      <c r="AM4987" t="s">
        <v>20019</v>
      </c>
    </row>
    <row r="4988" spans="1:39" x14ac:dyDescent="0.25">
      <c r="A4988" t="s">
        <v>11269</v>
      </c>
      <c r="B4988" t="s">
        <v>4841</v>
      </c>
      <c r="C4988" t="s">
        <v>4842</v>
      </c>
      <c r="D4988">
        <v>240</v>
      </c>
      <c r="E4988" t="s">
        <v>4845</v>
      </c>
      <c r="F4988">
        <v>6.62</v>
      </c>
      <c r="K4988" t="s">
        <v>6860</v>
      </c>
      <c r="M4988" t="s">
        <v>15085</v>
      </c>
      <c r="N4988">
        <v>8</v>
      </c>
      <c r="O4988" t="s">
        <v>15441</v>
      </c>
      <c r="P4988" t="s">
        <v>18921</v>
      </c>
      <c r="Q4988">
        <v>6</v>
      </c>
      <c r="R4988">
        <v>5</v>
      </c>
      <c r="S4988">
        <v>1.95</v>
      </c>
      <c r="T4988">
        <v>2.89</v>
      </c>
      <c r="U4988">
        <v>546.66</v>
      </c>
      <c r="V4988">
        <v>113.93</v>
      </c>
      <c r="W4988">
        <v>3.1</v>
      </c>
      <c r="X4988">
        <v>9.61</v>
      </c>
      <c r="Y4988">
        <v>8.48</v>
      </c>
      <c r="Z4988">
        <v>2</v>
      </c>
      <c r="AA4988" t="s">
        <v>4250</v>
      </c>
      <c r="AB4988">
        <v>1</v>
      </c>
      <c r="AC4988">
        <v>9</v>
      </c>
      <c r="AD4988">
        <v>2.962333333333333</v>
      </c>
      <c r="AF4988" t="s">
        <v>7949</v>
      </c>
      <c r="AI4988">
        <v>0</v>
      </c>
      <c r="AJ4988">
        <v>0</v>
      </c>
      <c r="AK4988" t="s">
        <v>19925</v>
      </c>
      <c r="AL4988" t="s">
        <v>19925</v>
      </c>
      <c r="AM4988" t="s">
        <v>20019</v>
      </c>
    </row>
    <row r="4989" spans="1:39" x14ac:dyDescent="0.25">
      <c r="A4989" t="s">
        <v>11270</v>
      </c>
      <c r="B4989" t="s">
        <v>4841</v>
      </c>
      <c r="C4989" t="s">
        <v>4842</v>
      </c>
      <c r="D4989">
        <v>240</v>
      </c>
      <c r="E4989" t="s">
        <v>4845</v>
      </c>
      <c r="F4989">
        <v>6.62</v>
      </c>
      <c r="K4989" t="s">
        <v>6860</v>
      </c>
      <c r="M4989" t="s">
        <v>15085</v>
      </c>
      <c r="N4989">
        <v>8</v>
      </c>
      <c r="O4989" t="s">
        <v>15441</v>
      </c>
      <c r="P4989" t="s">
        <v>18922</v>
      </c>
      <c r="Q4989">
        <v>6</v>
      </c>
      <c r="R4989">
        <v>5</v>
      </c>
      <c r="S4989">
        <v>1.02</v>
      </c>
      <c r="T4989">
        <v>2.76</v>
      </c>
      <c r="U4989">
        <v>546.66</v>
      </c>
      <c r="V4989">
        <v>111.72</v>
      </c>
      <c r="W4989">
        <v>3.22</v>
      </c>
      <c r="X4989">
        <v>12.13</v>
      </c>
      <c r="Y4989">
        <v>9.07</v>
      </c>
      <c r="Z4989">
        <v>2</v>
      </c>
      <c r="AA4989" t="s">
        <v>4250</v>
      </c>
      <c r="AB4989">
        <v>1</v>
      </c>
      <c r="AC4989">
        <v>9</v>
      </c>
      <c r="AD4989">
        <v>2.7410000000000001</v>
      </c>
      <c r="AF4989" t="s">
        <v>7952</v>
      </c>
      <c r="AI4989">
        <v>0</v>
      </c>
      <c r="AJ4989">
        <v>0</v>
      </c>
      <c r="AK4989" t="s">
        <v>19925</v>
      </c>
      <c r="AL4989" t="s">
        <v>19925</v>
      </c>
      <c r="AM4989" t="s">
        <v>20019</v>
      </c>
    </row>
    <row r="4990" spans="1:39" x14ac:dyDescent="0.25">
      <c r="A4990" t="s">
        <v>10187</v>
      </c>
      <c r="B4990" t="s">
        <v>4841</v>
      </c>
      <c r="C4990" t="s">
        <v>4842</v>
      </c>
      <c r="D4990">
        <v>240</v>
      </c>
      <c r="E4990" t="s">
        <v>4845</v>
      </c>
      <c r="F4990">
        <v>6.62</v>
      </c>
      <c r="K4990" t="s">
        <v>6860</v>
      </c>
      <c r="L4990" t="s">
        <v>6861</v>
      </c>
      <c r="M4990" t="s">
        <v>15164</v>
      </c>
      <c r="N4990">
        <v>9</v>
      </c>
      <c r="O4990" t="s">
        <v>15545</v>
      </c>
      <c r="P4990" t="s">
        <v>17839</v>
      </c>
      <c r="Q4990">
        <v>6</v>
      </c>
      <c r="R4990">
        <v>4</v>
      </c>
      <c r="S4990">
        <v>2.96</v>
      </c>
      <c r="T4990">
        <v>3.01</v>
      </c>
      <c r="U4990">
        <v>546.63</v>
      </c>
      <c r="V4990">
        <v>112.65</v>
      </c>
      <c r="W4990">
        <v>3.28</v>
      </c>
      <c r="X4990">
        <v>11.99</v>
      </c>
      <c r="Y4990">
        <v>6.46</v>
      </c>
      <c r="Z4990">
        <v>2</v>
      </c>
      <c r="AA4990" t="s">
        <v>4250</v>
      </c>
      <c r="AB4990">
        <v>1</v>
      </c>
      <c r="AC4990">
        <v>7</v>
      </c>
      <c r="AD4990">
        <v>2.76</v>
      </c>
      <c r="AF4990" t="s">
        <v>7949</v>
      </c>
      <c r="AI4990">
        <v>0</v>
      </c>
      <c r="AJ4990">
        <v>0</v>
      </c>
      <c r="AK4990" t="s">
        <v>19881</v>
      </c>
      <c r="AL4990" t="s">
        <v>19881</v>
      </c>
      <c r="AM4990" t="s">
        <v>20019</v>
      </c>
    </row>
    <row r="4991" spans="1:39" x14ac:dyDescent="0.25">
      <c r="A4991" t="s">
        <v>8151</v>
      </c>
      <c r="B4991" t="s">
        <v>4841</v>
      </c>
      <c r="C4991" t="s">
        <v>4842</v>
      </c>
      <c r="D4991">
        <v>240</v>
      </c>
      <c r="E4991" t="s">
        <v>4845</v>
      </c>
      <c r="F4991">
        <v>6.62</v>
      </c>
      <c r="K4991" t="s">
        <v>6860</v>
      </c>
      <c r="L4991" t="s">
        <v>6861</v>
      </c>
      <c r="M4991" t="s">
        <v>15231</v>
      </c>
      <c r="N4991">
        <v>9</v>
      </c>
      <c r="O4991" t="s">
        <v>15628</v>
      </c>
      <c r="P4991" t="s">
        <v>15804</v>
      </c>
      <c r="Q4991">
        <v>5</v>
      </c>
      <c r="R4991">
        <v>1</v>
      </c>
      <c r="S4991">
        <v>2.46</v>
      </c>
      <c r="T4991">
        <v>2.46</v>
      </c>
      <c r="U4991">
        <v>320.37</v>
      </c>
      <c r="V4991">
        <v>64.16</v>
      </c>
      <c r="W4991">
        <v>3.09</v>
      </c>
      <c r="Y4991">
        <v>5.6</v>
      </c>
      <c r="Z4991">
        <v>2</v>
      </c>
      <c r="AA4991" t="s">
        <v>4250</v>
      </c>
      <c r="AB4991">
        <v>0</v>
      </c>
      <c r="AC4991">
        <v>2</v>
      </c>
      <c r="AD4991">
        <v>5.6033333333333326</v>
      </c>
      <c r="AF4991" t="s">
        <v>7949</v>
      </c>
      <c r="AI4991">
        <v>0</v>
      </c>
      <c r="AJ4991">
        <v>0</v>
      </c>
      <c r="AK4991" t="s">
        <v>7974</v>
      </c>
      <c r="AL4991" t="s">
        <v>7974</v>
      </c>
      <c r="AM4991" t="s">
        <v>20019</v>
      </c>
    </row>
    <row r="4992" spans="1:39" x14ac:dyDescent="0.25">
      <c r="A4992" t="s">
        <v>8151</v>
      </c>
      <c r="B4992" t="s">
        <v>4841</v>
      </c>
      <c r="C4992" t="s">
        <v>4842</v>
      </c>
      <c r="D4992">
        <v>240</v>
      </c>
      <c r="E4992" t="s">
        <v>4845</v>
      </c>
      <c r="F4992">
        <v>6.62</v>
      </c>
      <c r="K4992" t="s">
        <v>6860</v>
      </c>
      <c r="L4992" t="s">
        <v>6861</v>
      </c>
      <c r="M4992" t="s">
        <v>15232</v>
      </c>
      <c r="N4992">
        <v>9</v>
      </c>
      <c r="O4992" t="s">
        <v>15629</v>
      </c>
      <c r="P4992" t="s">
        <v>15804</v>
      </c>
      <c r="Q4992">
        <v>5</v>
      </c>
      <c r="R4992">
        <v>1</v>
      </c>
      <c r="S4992">
        <v>2.46</v>
      </c>
      <c r="T4992">
        <v>2.46</v>
      </c>
      <c r="U4992">
        <v>320.37</v>
      </c>
      <c r="V4992">
        <v>64.16</v>
      </c>
      <c r="W4992">
        <v>3.09</v>
      </c>
      <c r="Y4992">
        <v>5.6</v>
      </c>
      <c r="Z4992">
        <v>2</v>
      </c>
      <c r="AA4992" t="s">
        <v>4250</v>
      </c>
      <c r="AB4992">
        <v>0</v>
      </c>
      <c r="AC4992">
        <v>2</v>
      </c>
      <c r="AD4992">
        <v>5.6033333333333326</v>
      </c>
      <c r="AF4992" t="s">
        <v>7949</v>
      </c>
      <c r="AI4992">
        <v>0</v>
      </c>
      <c r="AJ4992">
        <v>0</v>
      </c>
      <c r="AK4992" t="s">
        <v>19857</v>
      </c>
      <c r="AL4992" t="s">
        <v>19857</v>
      </c>
      <c r="AM4992" t="s">
        <v>20019</v>
      </c>
    </row>
    <row r="4993" spans="1:39" x14ac:dyDescent="0.25">
      <c r="A4993" t="s">
        <v>8151</v>
      </c>
      <c r="B4993" t="s">
        <v>4841</v>
      </c>
      <c r="C4993" t="s">
        <v>4842</v>
      </c>
      <c r="D4993">
        <v>240</v>
      </c>
      <c r="E4993" t="s">
        <v>4845</v>
      </c>
      <c r="F4993">
        <v>6.62</v>
      </c>
      <c r="K4993" t="s">
        <v>6860</v>
      </c>
      <c r="L4993" t="s">
        <v>6861</v>
      </c>
      <c r="M4993" t="s">
        <v>15181</v>
      </c>
      <c r="N4993">
        <v>9</v>
      </c>
      <c r="O4993" t="s">
        <v>15630</v>
      </c>
      <c r="P4993" t="s">
        <v>15804</v>
      </c>
      <c r="Q4993">
        <v>5</v>
      </c>
      <c r="R4993">
        <v>1</v>
      </c>
      <c r="S4993">
        <v>2.46</v>
      </c>
      <c r="T4993">
        <v>2.46</v>
      </c>
      <c r="U4993">
        <v>320.37</v>
      </c>
      <c r="V4993">
        <v>64.16</v>
      </c>
      <c r="W4993">
        <v>3.09</v>
      </c>
      <c r="Y4993">
        <v>5.6</v>
      </c>
      <c r="Z4993">
        <v>2</v>
      </c>
      <c r="AA4993" t="s">
        <v>4250</v>
      </c>
      <c r="AB4993">
        <v>0</v>
      </c>
      <c r="AC4993">
        <v>2</v>
      </c>
      <c r="AD4993">
        <v>5.6033333333333326</v>
      </c>
      <c r="AF4993" t="s">
        <v>7949</v>
      </c>
      <c r="AI4993">
        <v>0</v>
      </c>
      <c r="AJ4993">
        <v>0</v>
      </c>
      <c r="AK4993" t="s">
        <v>19866</v>
      </c>
      <c r="AL4993" t="s">
        <v>19866</v>
      </c>
      <c r="AM4993" t="s">
        <v>20019</v>
      </c>
    </row>
    <row r="4994" spans="1:39" x14ac:dyDescent="0.25">
      <c r="A4994" t="s">
        <v>11271</v>
      </c>
      <c r="B4994" t="s">
        <v>4841</v>
      </c>
      <c r="C4994" t="s">
        <v>4842</v>
      </c>
      <c r="D4994">
        <v>240</v>
      </c>
      <c r="E4994" t="s">
        <v>4845</v>
      </c>
      <c r="F4994">
        <v>6.62</v>
      </c>
      <c r="I4994" t="s">
        <v>14281</v>
      </c>
      <c r="K4994" t="s">
        <v>6860</v>
      </c>
      <c r="L4994" t="s">
        <v>6861</v>
      </c>
      <c r="M4994" t="s">
        <v>14987</v>
      </c>
      <c r="N4994">
        <v>9</v>
      </c>
      <c r="O4994" t="s">
        <v>15311</v>
      </c>
      <c r="P4994" t="s">
        <v>18923</v>
      </c>
      <c r="Q4994">
        <v>6</v>
      </c>
      <c r="R4994">
        <v>2</v>
      </c>
      <c r="S4994">
        <v>0.8</v>
      </c>
      <c r="T4994">
        <v>0.8</v>
      </c>
      <c r="U4994">
        <v>429.35</v>
      </c>
      <c r="V4994">
        <v>94.53</v>
      </c>
      <c r="W4994">
        <v>2.94</v>
      </c>
      <c r="X4994">
        <v>11.9</v>
      </c>
      <c r="Y4994">
        <v>4.18</v>
      </c>
      <c r="Z4994">
        <v>2</v>
      </c>
      <c r="AA4994" t="s">
        <v>4250</v>
      </c>
      <c r="AB4994">
        <v>0</v>
      </c>
      <c r="AC4994">
        <v>5</v>
      </c>
      <c r="AD4994">
        <v>4.8536428571428569</v>
      </c>
      <c r="AF4994" t="s">
        <v>7949</v>
      </c>
      <c r="AI4994">
        <v>0</v>
      </c>
      <c r="AJ4994">
        <v>0</v>
      </c>
      <c r="AM4994" t="s">
        <v>20019</v>
      </c>
    </row>
    <row r="4995" spans="1:39" x14ac:dyDescent="0.25">
      <c r="A4995" t="s">
        <v>10346</v>
      </c>
      <c r="B4995" t="s">
        <v>4841</v>
      </c>
      <c r="C4995" t="s">
        <v>4842</v>
      </c>
      <c r="D4995">
        <v>240</v>
      </c>
      <c r="E4995" t="s">
        <v>4845</v>
      </c>
      <c r="F4995">
        <v>6.62</v>
      </c>
      <c r="I4995" t="s">
        <v>14282</v>
      </c>
      <c r="K4995" t="s">
        <v>6860</v>
      </c>
      <c r="L4995" t="s">
        <v>6861</v>
      </c>
      <c r="M4995" t="s">
        <v>14972</v>
      </c>
      <c r="N4995">
        <v>8</v>
      </c>
      <c r="O4995" t="s">
        <v>15293</v>
      </c>
      <c r="P4995" t="s">
        <v>17998</v>
      </c>
      <c r="Q4995">
        <v>8</v>
      </c>
      <c r="R4995">
        <v>2</v>
      </c>
      <c r="S4995">
        <v>3.41</v>
      </c>
      <c r="T4995">
        <v>3.41</v>
      </c>
      <c r="U4995">
        <v>468.39</v>
      </c>
      <c r="V4995">
        <v>107.54</v>
      </c>
      <c r="W4995">
        <v>3.94</v>
      </c>
      <c r="Y4995">
        <v>4.49</v>
      </c>
      <c r="Z4995">
        <v>3</v>
      </c>
      <c r="AA4995" t="s">
        <v>4250</v>
      </c>
      <c r="AB4995">
        <v>0</v>
      </c>
      <c r="AC4995">
        <v>4</v>
      </c>
      <c r="AD4995">
        <v>3.231119047619047</v>
      </c>
      <c r="AF4995" t="s">
        <v>7949</v>
      </c>
      <c r="AI4995">
        <v>0</v>
      </c>
      <c r="AJ4995">
        <v>0</v>
      </c>
      <c r="AM4995" t="s">
        <v>20019</v>
      </c>
    </row>
    <row r="4996" spans="1:39" x14ac:dyDescent="0.25">
      <c r="A4996" t="s">
        <v>11272</v>
      </c>
      <c r="B4996" t="s">
        <v>4841</v>
      </c>
      <c r="C4996" t="s">
        <v>4842</v>
      </c>
      <c r="D4996">
        <v>240</v>
      </c>
      <c r="E4996" t="s">
        <v>4845</v>
      </c>
      <c r="F4996">
        <v>6.62</v>
      </c>
      <c r="I4996" t="s">
        <v>14283</v>
      </c>
      <c r="K4996" t="s">
        <v>6860</v>
      </c>
      <c r="L4996" t="s">
        <v>6861</v>
      </c>
      <c r="M4996" t="s">
        <v>15100</v>
      </c>
      <c r="N4996">
        <v>8</v>
      </c>
      <c r="O4996" t="s">
        <v>15463</v>
      </c>
      <c r="P4996" t="s">
        <v>18924</v>
      </c>
      <c r="Q4996">
        <v>8</v>
      </c>
      <c r="R4996">
        <v>4</v>
      </c>
      <c r="S4996">
        <v>1.32</v>
      </c>
      <c r="T4996">
        <v>1.33</v>
      </c>
      <c r="U4996">
        <v>434.38</v>
      </c>
      <c r="V4996">
        <v>148.74</v>
      </c>
      <c r="W4996">
        <v>0.99</v>
      </c>
      <c r="X4996">
        <v>9.41</v>
      </c>
      <c r="Y4996">
        <v>1.64</v>
      </c>
      <c r="Z4996">
        <v>2</v>
      </c>
      <c r="AA4996" t="s">
        <v>4250</v>
      </c>
      <c r="AB4996">
        <v>0</v>
      </c>
      <c r="AC4996">
        <v>3</v>
      </c>
      <c r="AD4996">
        <v>3.4687142857142859</v>
      </c>
      <c r="AF4996" t="s">
        <v>7949</v>
      </c>
      <c r="AI4996">
        <v>0</v>
      </c>
      <c r="AJ4996">
        <v>0</v>
      </c>
      <c r="AM4996" t="s">
        <v>20019</v>
      </c>
    </row>
    <row r="4997" spans="1:39" x14ac:dyDescent="0.25">
      <c r="A4997" t="s">
        <v>11273</v>
      </c>
      <c r="B4997" t="s">
        <v>4841</v>
      </c>
      <c r="C4997" t="s">
        <v>4842</v>
      </c>
      <c r="D4997">
        <v>240</v>
      </c>
      <c r="E4997" t="s">
        <v>4845</v>
      </c>
      <c r="F4997">
        <v>6.62</v>
      </c>
      <c r="I4997" t="s">
        <v>14284</v>
      </c>
      <c r="K4997" t="s">
        <v>6860</v>
      </c>
      <c r="L4997" t="s">
        <v>6861</v>
      </c>
      <c r="M4997" t="s">
        <v>15100</v>
      </c>
      <c r="N4997">
        <v>8</v>
      </c>
      <c r="O4997" t="s">
        <v>15463</v>
      </c>
      <c r="P4997" t="s">
        <v>18925</v>
      </c>
      <c r="Q4997">
        <v>7</v>
      </c>
      <c r="R4997">
        <v>2</v>
      </c>
      <c r="S4997">
        <v>3.21</v>
      </c>
      <c r="T4997">
        <v>3.22</v>
      </c>
      <c r="U4997">
        <v>479.79</v>
      </c>
      <c r="V4997">
        <v>111.72</v>
      </c>
      <c r="W4997">
        <v>3.36</v>
      </c>
      <c r="X4997">
        <v>9.1999999999999993</v>
      </c>
      <c r="Y4997">
        <v>1.56</v>
      </c>
      <c r="Z4997">
        <v>2</v>
      </c>
      <c r="AA4997" t="s">
        <v>4250</v>
      </c>
      <c r="AB4997">
        <v>0</v>
      </c>
      <c r="AC4997">
        <v>6</v>
      </c>
      <c r="AD4997">
        <v>3.2053571428571428</v>
      </c>
      <c r="AF4997" t="s">
        <v>7949</v>
      </c>
      <c r="AI4997">
        <v>0</v>
      </c>
      <c r="AJ4997">
        <v>0</v>
      </c>
      <c r="AM4997" t="s">
        <v>20019</v>
      </c>
    </row>
    <row r="4998" spans="1:39" x14ac:dyDescent="0.25">
      <c r="A4998" t="s">
        <v>11274</v>
      </c>
      <c r="B4998" t="s">
        <v>4841</v>
      </c>
      <c r="C4998" t="s">
        <v>4842</v>
      </c>
      <c r="D4998">
        <v>240</v>
      </c>
      <c r="E4998" t="s">
        <v>4845</v>
      </c>
      <c r="F4998">
        <v>6.62</v>
      </c>
      <c r="I4998" t="s">
        <v>14285</v>
      </c>
      <c r="K4998" t="s">
        <v>6860</v>
      </c>
      <c r="L4998" t="s">
        <v>6861</v>
      </c>
      <c r="M4998" t="s">
        <v>14955</v>
      </c>
      <c r="N4998">
        <v>8</v>
      </c>
      <c r="O4998" t="s">
        <v>15276</v>
      </c>
      <c r="P4998" t="s">
        <v>18926</v>
      </c>
      <c r="Q4998">
        <v>5</v>
      </c>
      <c r="R4998">
        <v>1</v>
      </c>
      <c r="S4998">
        <v>2.5</v>
      </c>
      <c r="T4998">
        <v>2.5</v>
      </c>
      <c r="U4998">
        <v>372.4</v>
      </c>
      <c r="V4998">
        <v>73.39</v>
      </c>
      <c r="W4998">
        <v>3.42</v>
      </c>
      <c r="Y4998">
        <v>5.05</v>
      </c>
      <c r="Z4998">
        <v>3</v>
      </c>
      <c r="AA4998" t="s">
        <v>4250</v>
      </c>
      <c r="AB4998">
        <v>0</v>
      </c>
      <c r="AC4998">
        <v>1</v>
      </c>
      <c r="AD4998">
        <v>5.494761904761905</v>
      </c>
      <c r="AF4998" t="s">
        <v>7949</v>
      </c>
      <c r="AI4998">
        <v>0</v>
      </c>
      <c r="AJ4998">
        <v>0</v>
      </c>
      <c r="AM4998" t="s">
        <v>20019</v>
      </c>
    </row>
    <row r="4999" spans="1:39" x14ac:dyDescent="0.25">
      <c r="A4999" t="s">
        <v>11016</v>
      </c>
      <c r="B4999" t="s">
        <v>4841</v>
      </c>
      <c r="C4999" t="s">
        <v>4842</v>
      </c>
      <c r="D4999">
        <v>240</v>
      </c>
      <c r="E4999" t="s">
        <v>4845</v>
      </c>
      <c r="F4999">
        <v>6.62</v>
      </c>
      <c r="I4999" t="s">
        <v>14286</v>
      </c>
      <c r="K4999" t="s">
        <v>6860</v>
      </c>
      <c r="L4999" t="s">
        <v>6861</v>
      </c>
      <c r="M4999" t="s">
        <v>14955</v>
      </c>
      <c r="N4999">
        <v>8</v>
      </c>
      <c r="O4999" t="s">
        <v>15276</v>
      </c>
      <c r="P4999" t="s">
        <v>18668</v>
      </c>
      <c r="Q4999">
        <v>7</v>
      </c>
      <c r="R4999">
        <v>1</v>
      </c>
      <c r="S4999">
        <v>1.91</v>
      </c>
      <c r="T4999">
        <v>1.92</v>
      </c>
      <c r="U4999">
        <v>378.43</v>
      </c>
      <c r="V4999">
        <v>91.85</v>
      </c>
      <c r="W4999">
        <v>2.2599999999999998</v>
      </c>
      <c r="Y4999">
        <v>5.9</v>
      </c>
      <c r="Z4999">
        <v>2</v>
      </c>
      <c r="AA4999" t="s">
        <v>4250</v>
      </c>
      <c r="AB4999">
        <v>0</v>
      </c>
      <c r="AC4999">
        <v>3</v>
      </c>
      <c r="AD4999">
        <v>5.6400238095238091</v>
      </c>
      <c r="AF4999" t="s">
        <v>7949</v>
      </c>
      <c r="AI4999">
        <v>0</v>
      </c>
      <c r="AJ4999">
        <v>0</v>
      </c>
      <c r="AM4999" t="s">
        <v>20019</v>
      </c>
    </row>
    <row r="5000" spans="1:39" x14ac:dyDescent="0.25">
      <c r="A5000" t="s">
        <v>11275</v>
      </c>
      <c r="B5000" t="s">
        <v>4841</v>
      </c>
      <c r="C5000" t="s">
        <v>4842</v>
      </c>
      <c r="D5000">
        <v>240</v>
      </c>
      <c r="E5000" t="s">
        <v>4845</v>
      </c>
      <c r="F5000">
        <v>6.62</v>
      </c>
      <c r="I5000" t="s">
        <v>14287</v>
      </c>
      <c r="K5000" t="s">
        <v>6860</v>
      </c>
      <c r="L5000" t="s">
        <v>6861</v>
      </c>
      <c r="M5000" t="s">
        <v>14955</v>
      </c>
      <c r="N5000">
        <v>8</v>
      </c>
      <c r="O5000" t="s">
        <v>15276</v>
      </c>
      <c r="P5000" t="s">
        <v>18927</v>
      </c>
      <c r="Q5000">
        <v>6</v>
      </c>
      <c r="R5000">
        <v>1</v>
      </c>
      <c r="S5000">
        <v>-2.78</v>
      </c>
      <c r="T5000">
        <v>-2.77</v>
      </c>
      <c r="U5000">
        <v>322.37</v>
      </c>
      <c r="V5000">
        <v>82.62</v>
      </c>
      <c r="W5000">
        <v>1.9</v>
      </c>
      <c r="Y5000">
        <v>5.83</v>
      </c>
      <c r="Z5000">
        <v>2</v>
      </c>
      <c r="AA5000" t="s">
        <v>4250</v>
      </c>
      <c r="AB5000">
        <v>0</v>
      </c>
      <c r="AC5000">
        <v>1</v>
      </c>
      <c r="AD5000">
        <v>5.833333333333333</v>
      </c>
      <c r="AF5000" t="s">
        <v>7949</v>
      </c>
      <c r="AI5000">
        <v>0</v>
      </c>
      <c r="AJ5000">
        <v>0</v>
      </c>
      <c r="AM5000" t="s">
        <v>20019</v>
      </c>
    </row>
    <row r="5001" spans="1:39" x14ac:dyDescent="0.25">
      <c r="A5001" t="s">
        <v>11276</v>
      </c>
      <c r="B5001" t="s">
        <v>4841</v>
      </c>
      <c r="C5001" t="s">
        <v>4842</v>
      </c>
      <c r="D5001">
        <v>240</v>
      </c>
      <c r="E5001" t="s">
        <v>4845</v>
      </c>
      <c r="F5001">
        <v>6.62</v>
      </c>
      <c r="I5001" t="s">
        <v>14288</v>
      </c>
      <c r="K5001" t="s">
        <v>6860</v>
      </c>
      <c r="L5001" t="s">
        <v>6861</v>
      </c>
      <c r="M5001" t="s">
        <v>14955</v>
      </c>
      <c r="N5001">
        <v>8</v>
      </c>
      <c r="O5001" t="s">
        <v>15276</v>
      </c>
      <c r="P5001" t="s">
        <v>18928</v>
      </c>
      <c r="Q5001">
        <v>6</v>
      </c>
      <c r="R5001">
        <v>1</v>
      </c>
      <c r="S5001">
        <v>1.44</v>
      </c>
      <c r="T5001">
        <v>1.46</v>
      </c>
      <c r="U5001">
        <v>326.33</v>
      </c>
      <c r="V5001">
        <v>82.62</v>
      </c>
      <c r="W5001">
        <v>2</v>
      </c>
      <c r="Y5001">
        <v>5.94</v>
      </c>
      <c r="Z5001">
        <v>2</v>
      </c>
      <c r="AA5001" t="s">
        <v>4250</v>
      </c>
      <c r="AB5001">
        <v>0</v>
      </c>
      <c r="AC5001">
        <v>1</v>
      </c>
      <c r="AD5001">
        <v>5.833333333333333</v>
      </c>
      <c r="AF5001" t="s">
        <v>7949</v>
      </c>
      <c r="AI5001">
        <v>0</v>
      </c>
      <c r="AJ5001">
        <v>0</v>
      </c>
      <c r="AM5001" t="s">
        <v>20019</v>
      </c>
    </row>
    <row r="5002" spans="1:39" x14ac:dyDescent="0.25">
      <c r="A5002" t="s">
        <v>10881</v>
      </c>
      <c r="B5002" t="s">
        <v>4841</v>
      </c>
      <c r="C5002" t="s">
        <v>4842</v>
      </c>
      <c r="D5002">
        <v>240</v>
      </c>
      <c r="E5002" t="s">
        <v>4845</v>
      </c>
      <c r="F5002">
        <v>6.62</v>
      </c>
      <c r="K5002" t="s">
        <v>6860</v>
      </c>
      <c r="L5002" t="s">
        <v>6861</v>
      </c>
      <c r="M5002" t="s">
        <v>15207</v>
      </c>
      <c r="N5002">
        <v>9</v>
      </c>
      <c r="O5002" t="s">
        <v>15598</v>
      </c>
      <c r="P5002" t="s">
        <v>18533</v>
      </c>
      <c r="Q5002">
        <v>4</v>
      </c>
      <c r="R5002">
        <v>3</v>
      </c>
      <c r="S5002">
        <v>3.07</v>
      </c>
      <c r="T5002">
        <v>5.16</v>
      </c>
      <c r="U5002">
        <v>515.65</v>
      </c>
      <c r="V5002">
        <v>81.67</v>
      </c>
      <c r="W5002">
        <v>4.38</v>
      </c>
      <c r="X5002">
        <v>13.92</v>
      </c>
      <c r="Y5002">
        <v>9.64</v>
      </c>
      <c r="Z5002">
        <v>2</v>
      </c>
      <c r="AA5002" t="s">
        <v>4250</v>
      </c>
      <c r="AB5002">
        <v>1</v>
      </c>
      <c r="AC5002">
        <v>11</v>
      </c>
      <c r="AD5002">
        <v>1.811666666666667</v>
      </c>
      <c r="AF5002" t="s">
        <v>7952</v>
      </c>
      <c r="AI5002">
        <v>0</v>
      </c>
      <c r="AJ5002">
        <v>0</v>
      </c>
      <c r="AK5002" t="s">
        <v>19890</v>
      </c>
      <c r="AL5002" t="s">
        <v>19890</v>
      </c>
      <c r="AM5002" t="s">
        <v>20019</v>
      </c>
    </row>
    <row r="5003" spans="1:39" x14ac:dyDescent="0.25">
      <c r="A5003" t="s">
        <v>10881</v>
      </c>
      <c r="B5003" t="s">
        <v>4841</v>
      </c>
      <c r="C5003" t="s">
        <v>4842</v>
      </c>
      <c r="D5003">
        <v>240</v>
      </c>
      <c r="E5003" t="s">
        <v>4845</v>
      </c>
      <c r="F5003">
        <v>6.62</v>
      </c>
      <c r="K5003" t="s">
        <v>6860</v>
      </c>
      <c r="M5003" t="s">
        <v>15182</v>
      </c>
      <c r="N5003">
        <v>8</v>
      </c>
      <c r="O5003" t="s">
        <v>15568</v>
      </c>
      <c r="P5003" t="s">
        <v>18533</v>
      </c>
      <c r="Q5003">
        <v>4</v>
      </c>
      <c r="R5003">
        <v>3</v>
      </c>
      <c r="S5003">
        <v>3.07</v>
      </c>
      <c r="T5003">
        <v>5.16</v>
      </c>
      <c r="U5003">
        <v>515.65</v>
      </c>
      <c r="V5003">
        <v>81.67</v>
      </c>
      <c r="W5003">
        <v>4.38</v>
      </c>
      <c r="X5003">
        <v>13.92</v>
      </c>
      <c r="Y5003">
        <v>9.64</v>
      </c>
      <c r="Z5003">
        <v>2</v>
      </c>
      <c r="AA5003" t="s">
        <v>4250</v>
      </c>
      <c r="AB5003">
        <v>1</v>
      </c>
      <c r="AC5003">
        <v>11</v>
      </c>
      <c r="AD5003">
        <v>1.811666666666667</v>
      </c>
      <c r="AF5003" t="s">
        <v>7952</v>
      </c>
      <c r="AI5003">
        <v>0</v>
      </c>
      <c r="AJ5003">
        <v>0</v>
      </c>
      <c r="AK5003" t="s">
        <v>19863</v>
      </c>
      <c r="AL5003" t="s">
        <v>19863</v>
      </c>
      <c r="AM5003" t="s">
        <v>20019</v>
      </c>
    </row>
    <row r="5004" spans="1:39" x14ac:dyDescent="0.25">
      <c r="A5004" t="s">
        <v>11277</v>
      </c>
      <c r="B5004" t="s">
        <v>4841</v>
      </c>
      <c r="C5004" t="s">
        <v>4842</v>
      </c>
      <c r="D5004">
        <v>240</v>
      </c>
      <c r="E5004" t="s">
        <v>4845</v>
      </c>
      <c r="F5004">
        <v>6.62</v>
      </c>
      <c r="K5004" t="s">
        <v>6860</v>
      </c>
      <c r="L5004" t="s">
        <v>6861</v>
      </c>
      <c r="M5004" t="s">
        <v>15160</v>
      </c>
      <c r="N5004">
        <v>9</v>
      </c>
      <c r="O5004" t="s">
        <v>15538</v>
      </c>
      <c r="P5004" t="s">
        <v>18929</v>
      </c>
      <c r="Q5004">
        <v>6</v>
      </c>
      <c r="R5004">
        <v>3</v>
      </c>
      <c r="S5004">
        <v>0.3</v>
      </c>
      <c r="T5004">
        <v>1.28</v>
      </c>
      <c r="U5004">
        <v>501.65</v>
      </c>
      <c r="V5004">
        <v>115.81</v>
      </c>
      <c r="W5004">
        <v>2.38</v>
      </c>
      <c r="X5004">
        <v>13.73</v>
      </c>
      <c r="Y5004">
        <v>8.35</v>
      </c>
      <c r="Z5004">
        <v>2</v>
      </c>
      <c r="AA5004" t="s">
        <v>4250</v>
      </c>
      <c r="AB5004">
        <v>1</v>
      </c>
      <c r="AC5004">
        <v>12</v>
      </c>
      <c r="AD5004">
        <v>3.131333333333334</v>
      </c>
      <c r="AF5004" t="s">
        <v>7949</v>
      </c>
      <c r="AI5004">
        <v>0</v>
      </c>
      <c r="AJ5004">
        <v>0</v>
      </c>
      <c r="AK5004" t="s">
        <v>19960</v>
      </c>
      <c r="AL5004" t="s">
        <v>19960</v>
      </c>
      <c r="AM5004" t="s">
        <v>20019</v>
      </c>
    </row>
    <row r="5005" spans="1:39" x14ac:dyDescent="0.25">
      <c r="A5005" t="s">
        <v>8585</v>
      </c>
      <c r="B5005" t="s">
        <v>4841</v>
      </c>
      <c r="C5005" t="s">
        <v>4842</v>
      </c>
      <c r="D5005">
        <v>240</v>
      </c>
      <c r="E5005" t="s">
        <v>4845</v>
      </c>
      <c r="F5005">
        <v>6.62</v>
      </c>
      <c r="K5005" t="s">
        <v>6860</v>
      </c>
      <c r="M5005" t="s">
        <v>15182</v>
      </c>
      <c r="N5005">
        <v>8</v>
      </c>
      <c r="O5005" t="s">
        <v>15568</v>
      </c>
      <c r="P5005" t="s">
        <v>16238</v>
      </c>
      <c r="Q5005">
        <v>5</v>
      </c>
      <c r="R5005">
        <v>3</v>
      </c>
      <c r="S5005">
        <v>3.34</v>
      </c>
      <c r="T5005">
        <v>3.36</v>
      </c>
      <c r="U5005">
        <v>570.67999999999995</v>
      </c>
      <c r="V5005">
        <v>101.98</v>
      </c>
      <c r="W5005">
        <v>2.64</v>
      </c>
      <c r="X5005">
        <v>13.47</v>
      </c>
      <c r="Y5005">
        <v>6.84</v>
      </c>
      <c r="Z5005">
        <v>2</v>
      </c>
      <c r="AA5005" t="s">
        <v>4250</v>
      </c>
      <c r="AB5005">
        <v>1</v>
      </c>
      <c r="AC5005">
        <v>12</v>
      </c>
      <c r="AD5005">
        <v>2.917333333333334</v>
      </c>
      <c r="AF5005" t="s">
        <v>7949</v>
      </c>
      <c r="AI5005">
        <v>0</v>
      </c>
      <c r="AJ5005">
        <v>0</v>
      </c>
      <c r="AK5005" t="s">
        <v>19863</v>
      </c>
      <c r="AL5005" t="s">
        <v>19863</v>
      </c>
      <c r="AM5005" t="s">
        <v>20019</v>
      </c>
    </row>
    <row r="5006" spans="1:39" x14ac:dyDescent="0.25">
      <c r="A5006" t="s">
        <v>5458</v>
      </c>
      <c r="B5006" t="s">
        <v>4841</v>
      </c>
      <c r="C5006" t="s">
        <v>4842</v>
      </c>
      <c r="D5006">
        <v>240</v>
      </c>
      <c r="E5006" t="s">
        <v>4845</v>
      </c>
      <c r="F5006">
        <v>6.62</v>
      </c>
      <c r="K5006" t="s">
        <v>6860</v>
      </c>
      <c r="M5006" t="s">
        <v>15072</v>
      </c>
      <c r="N5006">
        <v>8</v>
      </c>
      <c r="O5006" t="s">
        <v>15425</v>
      </c>
      <c r="P5006" t="s">
        <v>7184</v>
      </c>
      <c r="Q5006">
        <v>6</v>
      </c>
      <c r="R5006">
        <v>3</v>
      </c>
      <c r="S5006">
        <v>6.66</v>
      </c>
      <c r="T5006">
        <v>6.75</v>
      </c>
      <c r="U5006">
        <v>691.24</v>
      </c>
      <c r="V5006">
        <v>119.05</v>
      </c>
      <c r="W5006">
        <v>4.55</v>
      </c>
      <c r="X5006">
        <v>13.9</v>
      </c>
      <c r="Y5006">
        <v>6.88</v>
      </c>
      <c r="Z5006">
        <v>3</v>
      </c>
      <c r="AA5006" t="s">
        <v>4250</v>
      </c>
      <c r="AB5006">
        <v>1</v>
      </c>
      <c r="AC5006">
        <v>13</v>
      </c>
      <c r="AD5006">
        <v>1.198333333333333</v>
      </c>
      <c r="AF5006" t="s">
        <v>7949</v>
      </c>
      <c r="AI5006">
        <v>0</v>
      </c>
      <c r="AJ5006">
        <v>0</v>
      </c>
      <c r="AK5006" t="s">
        <v>7966</v>
      </c>
      <c r="AL5006" t="s">
        <v>7966</v>
      </c>
      <c r="AM5006" t="s">
        <v>20019</v>
      </c>
    </row>
    <row r="5007" spans="1:39" x14ac:dyDescent="0.25">
      <c r="A5007" t="s">
        <v>9539</v>
      </c>
      <c r="B5007" t="s">
        <v>4841</v>
      </c>
      <c r="C5007" t="s">
        <v>4842</v>
      </c>
      <c r="D5007">
        <v>240</v>
      </c>
      <c r="E5007" t="s">
        <v>4845</v>
      </c>
      <c r="F5007">
        <v>6.62</v>
      </c>
      <c r="K5007" t="s">
        <v>6860</v>
      </c>
      <c r="L5007" t="s">
        <v>6861</v>
      </c>
      <c r="M5007" t="s">
        <v>15001</v>
      </c>
      <c r="N5007">
        <v>9</v>
      </c>
      <c r="O5007" t="s">
        <v>15331</v>
      </c>
      <c r="P5007" t="s">
        <v>17191</v>
      </c>
      <c r="Q5007">
        <v>5</v>
      </c>
      <c r="R5007">
        <v>3</v>
      </c>
      <c r="S5007">
        <v>2.2999999999999998</v>
      </c>
      <c r="T5007">
        <v>3.24</v>
      </c>
      <c r="U5007">
        <v>621.77</v>
      </c>
      <c r="V5007">
        <v>90.9</v>
      </c>
      <c r="W5007">
        <v>5.05</v>
      </c>
      <c r="X5007">
        <v>13.86</v>
      </c>
      <c r="Y5007">
        <v>8.4700000000000006</v>
      </c>
      <c r="Z5007">
        <v>3</v>
      </c>
      <c r="AA5007" t="s">
        <v>4250</v>
      </c>
      <c r="AB5007">
        <v>2</v>
      </c>
      <c r="AC5007">
        <v>16</v>
      </c>
      <c r="AD5007">
        <v>3.6316666666666659</v>
      </c>
      <c r="AF5007" t="s">
        <v>7949</v>
      </c>
      <c r="AI5007">
        <v>0</v>
      </c>
      <c r="AJ5007">
        <v>0</v>
      </c>
      <c r="AK5007" t="s">
        <v>19858</v>
      </c>
      <c r="AL5007" t="s">
        <v>19858</v>
      </c>
      <c r="AM5007" t="s">
        <v>20019</v>
      </c>
    </row>
    <row r="5008" spans="1:39" x14ac:dyDescent="0.25">
      <c r="A5008" t="s">
        <v>11066</v>
      </c>
      <c r="B5008" t="s">
        <v>4841</v>
      </c>
      <c r="C5008" t="s">
        <v>4842</v>
      </c>
      <c r="D5008">
        <v>240</v>
      </c>
      <c r="E5008" t="s">
        <v>4845</v>
      </c>
      <c r="F5008">
        <v>6.62</v>
      </c>
      <c r="K5008" t="s">
        <v>6860</v>
      </c>
      <c r="L5008" t="s">
        <v>6861</v>
      </c>
      <c r="M5008" t="s">
        <v>15001</v>
      </c>
      <c r="N5008">
        <v>9</v>
      </c>
      <c r="O5008" t="s">
        <v>15331</v>
      </c>
      <c r="P5008" t="s">
        <v>18718</v>
      </c>
      <c r="Q5008">
        <v>5</v>
      </c>
      <c r="R5008">
        <v>3</v>
      </c>
      <c r="S5008">
        <v>-0.39</v>
      </c>
      <c r="T5008">
        <v>0.56000000000000005</v>
      </c>
      <c r="U5008">
        <v>517.62</v>
      </c>
      <c r="V5008">
        <v>90.9</v>
      </c>
      <c r="W5008">
        <v>3.04</v>
      </c>
      <c r="X5008">
        <v>13.86</v>
      </c>
      <c r="Y5008">
        <v>8.5</v>
      </c>
      <c r="Z5008">
        <v>2</v>
      </c>
      <c r="AA5008" t="s">
        <v>4250</v>
      </c>
      <c r="AB5008">
        <v>1</v>
      </c>
      <c r="AC5008">
        <v>12</v>
      </c>
      <c r="AD5008">
        <v>3.8866666666666672</v>
      </c>
      <c r="AF5008" t="s">
        <v>7949</v>
      </c>
      <c r="AI5008">
        <v>0</v>
      </c>
      <c r="AJ5008">
        <v>0</v>
      </c>
      <c r="AK5008" t="s">
        <v>19858</v>
      </c>
      <c r="AL5008" t="s">
        <v>19858</v>
      </c>
      <c r="AM5008" t="s">
        <v>20019</v>
      </c>
    </row>
    <row r="5009" spans="1:39" x14ac:dyDescent="0.25">
      <c r="A5009" t="s">
        <v>11278</v>
      </c>
      <c r="B5009" t="s">
        <v>4841</v>
      </c>
      <c r="C5009" t="s">
        <v>4842</v>
      </c>
      <c r="D5009">
        <v>240</v>
      </c>
      <c r="E5009" t="s">
        <v>4845</v>
      </c>
      <c r="F5009">
        <v>6.62</v>
      </c>
      <c r="K5009" t="s">
        <v>6860</v>
      </c>
      <c r="L5009" t="s">
        <v>6861</v>
      </c>
      <c r="M5009" t="s">
        <v>14966</v>
      </c>
      <c r="N5009">
        <v>9</v>
      </c>
      <c r="O5009" t="s">
        <v>15287</v>
      </c>
      <c r="P5009" t="s">
        <v>18930</v>
      </c>
      <c r="Q5009">
        <v>8</v>
      </c>
      <c r="R5009">
        <v>3</v>
      </c>
      <c r="S5009">
        <v>4.67</v>
      </c>
      <c r="T5009">
        <v>4.67</v>
      </c>
      <c r="U5009">
        <v>739.84</v>
      </c>
      <c r="V5009">
        <v>143.5</v>
      </c>
      <c r="W5009">
        <v>5.01</v>
      </c>
      <c r="X5009">
        <v>13.03</v>
      </c>
      <c r="Y5009">
        <v>0</v>
      </c>
      <c r="Z5009">
        <v>4</v>
      </c>
      <c r="AA5009" t="s">
        <v>4250</v>
      </c>
      <c r="AB5009">
        <v>2</v>
      </c>
      <c r="AC5009">
        <v>18</v>
      </c>
      <c r="AD5009">
        <v>1.331666666666667</v>
      </c>
      <c r="AF5009" t="s">
        <v>7949</v>
      </c>
      <c r="AI5009">
        <v>0</v>
      </c>
      <c r="AJ5009">
        <v>0</v>
      </c>
      <c r="AK5009" t="s">
        <v>19848</v>
      </c>
      <c r="AL5009" t="s">
        <v>19848</v>
      </c>
      <c r="AM5009" t="s">
        <v>20019</v>
      </c>
    </row>
    <row r="5010" spans="1:39" x14ac:dyDescent="0.25">
      <c r="A5010" t="s">
        <v>11279</v>
      </c>
      <c r="B5010" t="s">
        <v>4841</v>
      </c>
      <c r="C5010" t="s">
        <v>4842</v>
      </c>
      <c r="D5010">
        <v>240</v>
      </c>
      <c r="E5010" t="s">
        <v>4845</v>
      </c>
      <c r="F5010">
        <v>6.62</v>
      </c>
      <c r="K5010" t="s">
        <v>6860</v>
      </c>
      <c r="L5010" t="s">
        <v>6861</v>
      </c>
      <c r="M5010" t="s">
        <v>15205</v>
      </c>
      <c r="N5010">
        <v>9</v>
      </c>
      <c r="O5010" t="s">
        <v>15596</v>
      </c>
      <c r="P5010" t="s">
        <v>18931</v>
      </c>
      <c r="Q5010">
        <v>4</v>
      </c>
      <c r="R5010">
        <v>1</v>
      </c>
      <c r="S5010">
        <v>1.69</v>
      </c>
      <c r="T5010">
        <v>3.14</v>
      </c>
      <c r="U5010">
        <v>419.52</v>
      </c>
      <c r="V5010">
        <v>64.09</v>
      </c>
      <c r="W5010">
        <v>2.95</v>
      </c>
      <c r="X5010">
        <v>9.82</v>
      </c>
      <c r="Y5010">
        <v>8.83</v>
      </c>
      <c r="Z5010">
        <v>2</v>
      </c>
      <c r="AA5010" t="s">
        <v>4250</v>
      </c>
      <c r="AB5010">
        <v>0</v>
      </c>
      <c r="AC5010">
        <v>3</v>
      </c>
      <c r="AD5010">
        <v>4.9231904761904746</v>
      </c>
      <c r="AF5010" t="s">
        <v>7952</v>
      </c>
      <c r="AI5010">
        <v>0</v>
      </c>
      <c r="AJ5010">
        <v>0</v>
      </c>
      <c r="AK5010" t="s">
        <v>19987</v>
      </c>
      <c r="AL5010" t="s">
        <v>19987</v>
      </c>
      <c r="AM5010" t="s">
        <v>20019</v>
      </c>
    </row>
    <row r="5011" spans="1:39" x14ac:dyDescent="0.25">
      <c r="A5011" t="s">
        <v>5624</v>
      </c>
      <c r="B5011" t="s">
        <v>4841</v>
      </c>
      <c r="C5011" t="s">
        <v>4842</v>
      </c>
      <c r="D5011">
        <v>240</v>
      </c>
      <c r="E5011" t="s">
        <v>4845</v>
      </c>
      <c r="F5011">
        <v>6.62</v>
      </c>
      <c r="K5011" t="s">
        <v>6860</v>
      </c>
      <c r="L5011" t="s">
        <v>6861</v>
      </c>
      <c r="M5011" t="s">
        <v>15058</v>
      </c>
      <c r="N5011">
        <v>9</v>
      </c>
      <c r="O5011" t="s">
        <v>15410</v>
      </c>
      <c r="P5011" t="s">
        <v>7350</v>
      </c>
      <c r="Q5011">
        <v>5</v>
      </c>
      <c r="R5011">
        <v>3</v>
      </c>
      <c r="S5011">
        <v>2.2799999999999998</v>
      </c>
      <c r="T5011">
        <v>2.2799999999999998</v>
      </c>
      <c r="U5011">
        <v>486</v>
      </c>
      <c r="V5011">
        <v>118.7</v>
      </c>
      <c r="W5011">
        <v>4.29</v>
      </c>
      <c r="X5011">
        <v>13.98</v>
      </c>
      <c r="Y5011">
        <v>2.41</v>
      </c>
      <c r="Z5011">
        <v>3</v>
      </c>
      <c r="AA5011" t="s">
        <v>4250</v>
      </c>
      <c r="AB5011">
        <v>0</v>
      </c>
      <c r="AC5011">
        <v>6</v>
      </c>
      <c r="AD5011">
        <v>3.17</v>
      </c>
      <c r="AF5011" t="s">
        <v>7949</v>
      </c>
      <c r="AI5011">
        <v>0</v>
      </c>
      <c r="AJ5011">
        <v>0</v>
      </c>
      <c r="AK5011" t="s">
        <v>7979</v>
      </c>
      <c r="AL5011" t="s">
        <v>7979</v>
      </c>
      <c r="AM5011" t="s">
        <v>20019</v>
      </c>
    </row>
    <row r="5012" spans="1:39" x14ac:dyDescent="0.25">
      <c r="A5012" t="s">
        <v>11280</v>
      </c>
      <c r="B5012" t="s">
        <v>4841</v>
      </c>
      <c r="C5012" t="s">
        <v>4842</v>
      </c>
      <c r="D5012">
        <v>240</v>
      </c>
      <c r="E5012" t="s">
        <v>4845</v>
      </c>
      <c r="F5012">
        <v>6.62</v>
      </c>
      <c r="K5012" t="s">
        <v>6860</v>
      </c>
      <c r="L5012" t="s">
        <v>6861</v>
      </c>
      <c r="M5012" t="s">
        <v>15019</v>
      </c>
      <c r="N5012">
        <v>9</v>
      </c>
      <c r="O5012" t="s">
        <v>15357</v>
      </c>
      <c r="P5012" t="s">
        <v>18932</v>
      </c>
      <c r="Q5012">
        <v>5</v>
      </c>
      <c r="R5012">
        <v>2</v>
      </c>
      <c r="S5012">
        <v>-2.1</v>
      </c>
      <c r="T5012">
        <v>-2.0699999999999998</v>
      </c>
      <c r="U5012">
        <v>344.8</v>
      </c>
      <c r="V5012">
        <v>89.6</v>
      </c>
      <c r="W5012">
        <v>2.59</v>
      </c>
      <c r="X5012">
        <v>11.11</v>
      </c>
      <c r="Y5012">
        <v>6.23</v>
      </c>
      <c r="Z5012">
        <v>2</v>
      </c>
      <c r="AA5012" t="s">
        <v>4250</v>
      </c>
      <c r="AB5012">
        <v>0</v>
      </c>
      <c r="AC5012">
        <v>3</v>
      </c>
      <c r="AD5012">
        <v>5.5</v>
      </c>
      <c r="AF5012" t="s">
        <v>7949</v>
      </c>
      <c r="AI5012">
        <v>0</v>
      </c>
      <c r="AJ5012">
        <v>0</v>
      </c>
      <c r="AK5012" t="s">
        <v>7974</v>
      </c>
      <c r="AL5012" t="s">
        <v>7974</v>
      </c>
      <c r="AM5012" t="s">
        <v>20019</v>
      </c>
    </row>
    <row r="5013" spans="1:39" x14ac:dyDescent="0.25">
      <c r="A5013" t="s">
        <v>11280</v>
      </c>
      <c r="B5013" t="s">
        <v>4841</v>
      </c>
      <c r="C5013" t="s">
        <v>4842</v>
      </c>
      <c r="D5013">
        <v>240</v>
      </c>
      <c r="E5013" t="s">
        <v>4845</v>
      </c>
      <c r="F5013">
        <v>6.62</v>
      </c>
      <c r="I5013" t="s">
        <v>14289</v>
      </c>
      <c r="K5013" t="s">
        <v>6860</v>
      </c>
      <c r="L5013" t="s">
        <v>6861</v>
      </c>
      <c r="M5013" t="s">
        <v>14996</v>
      </c>
      <c r="N5013">
        <v>9</v>
      </c>
      <c r="O5013" t="s">
        <v>15322</v>
      </c>
      <c r="P5013" t="s">
        <v>18932</v>
      </c>
      <c r="Q5013">
        <v>5</v>
      </c>
      <c r="R5013">
        <v>2</v>
      </c>
      <c r="S5013">
        <v>-2.1</v>
      </c>
      <c r="T5013">
        <v>-2.0699999999999998</v>
      </c>
      <c r="U5013">
        <v>344.8</v>
      </c>
      <c r="V5013">
        <v>89.6</v>
      </c>
      <c r="W5013">
        <v>2.59</v>
      </c>
      <c r="X5013">
        <v>11.11</v>
      </c>
      <c r="Y5013">
        <v>6.23</v>
      </c>
      <c r="Z5013">
        <v>2</v>
      </c>
      <c r="AA5013" t="s">
        <v>4250</v>
      </c>
      <c r="AB5013">
        <v>0</v>
      </c>
      <c r="AC5013">
        <v>3</v>
      </c>
      <c r="AD5013">
        <v>5.5</v>
      </c>
      <c r="AF5013" t="s">
        <v>7949</v>
      </c>
      <c r="AI5013">
        <v>0</v>
      </c>
      <c r="AJ5013">
        <v>0</v>
      </c>
      <c r="AM5013" t="s">
        <v>20019</v>
      </c>
    </row>
    <row r="5014" spans="1:39" x14ac:dyDescent="0.25">
      <c r="A5014" t="s">
        <v>11281</v>
      </c>
      <c r="B5014" t="s">
        <v>4841</v>
      </c>
      <c r="C5014" t="s">
        <v>4842</v>
      </c>
      <c r="D5014">
        <v>240</v>
      </c>
      <c r="E5014" t="s">
        <v>4845</v>
      </c>
      <c r="F5014">
        <v>6.62</v>
      </c>
      <c r="I5014" t="s">
        <v>14290</v>
      </c>
      <c r="K5014" t="s">
        <v>6860</v>
      </c>
      <c r="L5014" t="s">
        <v>6861</v>
      </c>
      <c r="M5014" t="s">
        <v>15122</v>
      </c>
      <c r="N5014">
        <v>9</v>
      </c>
      <c r="O5014" t="s">
        <v>15515</v>
      </c>
      <c r="P5014" t="s">
        <v>18933</v>
      </c>
      <c r="Q5014">
        <v>7</v>
      </c>
      <c r="R5014">
        <v>1</v>
      </c>
      <c r="S5014">
        <v>2.34</v>
      </c>
      <c r="T5014">
        <v>2.34</v>
      </c>
      <c r="U5014">
        <v>402.43</v>
      </c>
      <c r="V5014">
        <v>86.53</v>
      </c>
      <c r="W5014">
        <v>3.54</v>
      </c>
      <c r="Y5014">
        <v>4.0999999999999996</v>
      </c>
      <c r="Z5014">
        <v>3</v>
      </c>
      <c r="AA5014" t="s">
        <v>4250</v>
      </c>
      <c r="AB5014">
        <v>0</v>
      </c>
      <c r="AC5014">
        <v>2</v>
      </c>
      <c r="AD5014">
        <v>5.3602619047619049</v>
      </c>
      <c r="AF5014" t="s">
        <v>7949</v>
      </c>
      <c r="AI5014">
        <v>0</v>
      </c>
      <c r="AJ5014">
        <v>0</v>
      </c>
      <c r="AM5014" t="s">
        <v>20019</v>
      </c>
    </row>
    <row r="5015" spans="1:39" x14ac:dyDescent="0.25">
      <c r="A5015" t="s">
        <v>11282</v>
      </c>
      <c r="B5015" t="s">
        <v>4841</v>
      </c>
      <c r="C5015" t="s">
        <v>4842</v>
      </c>
      <c r="D5015">
        <v>240</v>
      </c>
      <c r="E5015" t="s">
        <v>4845</v>
      </c>
      <c r="F5015">
        <v>6.62</v>
      </c>
      <c r="I5015" t="s">
        <v>14291</v>
      </c>
      <c r="K5015" t="s">
        <v>6860</v>
      </c>
      <c r="L5015" t="s">
        <v>6861</v>
      </c>
      <c r="M5015" t="s">
        <v>15154</v>
      </c>
      <c r="N5015">
        <v>9</v>
      </c>
      <c r="O5015" t="s">
        <v>15531</v>
      </c>
      <c r="P5015" t="s">
        <v>18934</v>
      </c>
      <c r="Q5015">
        <v>6</v>
      </c>
      <c r="R5015">
        <v>2</v>
      </c>
      <c r="S5015">
        <v>-1.33</v>
      </c>
      <c r="T5015">
        <v>-1.33</v>
      </c>
      <c r="U5015">
        <v>381.4</v>
      </c>
      <c r="V5015">
        <v>77.459999999999994</v>
      </c>
      <c r="W5015">
        <v>3.32</v>
      </c>
      <c r="Y5015">
        <v>3</v>
      </c>
      <c r="Z5015">
        <v>2</v>
      </c>
      <c r="AA5015" t="s">
        <v>4250</v>
      </c>
      <c r="AB5015">
        <v>0</v>
      </c>
      <c r="AC5015">
        <v>3</v>
      </c>
      <c r="AD5015">
        <v>5.3471428571428579</v>
      </c>
      <c r="AF5015" t="s">
        <v>7949</v>
      </c>
      <c r="AI5015">
        <v>0</v>
      </c>
      <c r="AJ5015">
        <v>0</v>
      </c>
      <c r="AM5015" t="s">
        <v>20019</v>
      </c>
    </row>
    <row r="5016" spans="1:39" x14ac:dyDescent="0.25">
      <c r="A5016" t="s">
        <v>11283</v>
      </c>
      <c r="B5016" t="s">
        <v>4841</v>
      </c>
      <c r="C5016" t="s">
        <v>4842</v>
      </c>
      <c r="D5016">
        <v>240</v>
      </c>
      <c r="E5016" t="s">
        <v>4845</v>
      </c>
      <c r="F5016">
        <v>6.62</v>
      </c>
      <c r="I5016" t="s">
        <v>14292</v>
      </c>
      <c r="K5016" t="s">
        <v>6860</v>
      </c>
      <c r="L5016" t="s">
        <v>6861</v>
      </c>
      <c r="M5016" t="s">
        <v>14996</v>
      </c>
      <c r="N5016">
        <v>9</v>
      </c>
      <c r="O5016" t="s">
        <v>15322</v>
      </c>
      <c r="P5016" t="s">
        <v>18935</v>
      </c>
      <c r="Q5016">
        <v>6</v>
      </c>
      <c r="R5016">
        <v>2</v>
      </c>
      <c r="S5016">
        <v>-1.41</v>
      </c>
      <c r="T5016">
        <v>-1.38</v>
      </c>
      <c r="U5016">
        <v>393.24</v>
      </c>
      <c r="V5016">
        <v>102.74</v>
      </c>
      <c r="W5016">
        <v>2.6</v>
      </c>
      <c r="X5016">
        <v>10.45</v>
      </c>
      <c r="Y5016">
        <v>6.13</v>
      </c>
      <c r="Z5016">
        <v>2</v>
      </c>
      <c r="AA5016" t="s">
        <v>4250</v>
      </c>
      <c r="AB5016">
        <v>0</v>
      </c>
      <c r="AC5016">
        <v>3</v>
      </c>
      <c r="AD5016">
        <v>4.8379047619047606</v>
      </c>
      <c r="AF5016" t="s">
        <v>7949</v>
      </c>
      <c r="AI5016">
        <v>0</v>
      </c>
      <c r="AJ5016">
        <v>0</v>
      </c>
      <c r="AM5016" t="s">
        <v>20019</v>
      </c>
    </row>
    <row r="5017" spans="1:39" x14ac:dyDescent="0.25">
      <c r="A5017" t="s">
        <v>11284</v>
      </c>
      <c r="B5017" t="s">
        <v>4841</v>
      </c>
      <c r="C5017" t="s">
        <v>4842</v>
      </c>
      <c r="D5017">
        <v>240</v>
      </c>
      <c r="E5017" t="s">
        <v>4845</v>
      </c>
      <c r="F5017">
        <v>6.62</v>
      </c>
      <c r="I5017" t="s">
        <v>14293</v>
      </c>
      <c r="K5017" t="s">
        <v>6860</v>
      </c>
      <c r="L5017" t="s">
        <v>6861</v>
      </c>
      <c r="M5017" t="s">
        <v>14996</v>
      </c>
      <c r="N5017">
        <v>9</v>
      </c>
      <c r="O5017" t="s">
        <v>15322</v>
      </c>
      <c r="P5017" t="s">
        <v>18936</v>
      </c>
      <c r="Q5017">
        <v>6</v>
      </c>
      <c r="R5017">
        <v>2</v>
      </c>
      <c r="S5017">
        <v>-2.83</v>
      </c>
      <c r="T5017">
        <v>-2.83</v>
      </c>
      <c r="U5017">
        <v>421.35</v>
      </c>
      <c r="V5017">
        <v>113.39</v>
      </c>
      <c r="W5017">
        <v>2.88</v>
      </c>
      <c r="X5017">
        <v>10.01</v>
      </c>
      <c r="Y5017">
        <v>3.96</v>
      </c>
      <c r="Z5017">
        <v>2</v>
      </c>
      <c r="AA5017" t="s">
        <v>4250</v>
      </c>
      <c r="AB5017">
        <v>0</v>
      </c>
      <c r="AC5017">
        <v>3</v>
      </c>
      <c r="AD5017">
        <v>4.2821190476190472</v>
      </c>
      <c r="AF5017" t="s">
        <v>7949</v>
      </c>
      <c r="AI5017">
        <v>0</v>
      </c>
      <c r="AJ5017">
        <v>0</v>
      </c>
      <c r="AM5017" t="s">
        <v>20019</v>
      </c>
    </row>
    <row r="5018" spans="1:39" x14ac:dyDescent="0.25">
      <c r="A5018" t="s">
        <v>10116</v>
      </c>
      <c r="B5018" t="s">
        <v>4841</v>
      </c>
      <c r="C5018" t="s">
        <v>4842</v>
      </c>
      <c r="D5018">
        <v>241</v>
      </c>
      <c r="E5018" t="s">
        <v>4845</v>
      </c>
      <c r="F5018">
        <v>6.62</v>
      </c>
      <c r="K5018" t="s">
        <v>6860</v>
      </c>
      <c r="L5018" t="s">
        <v>6861</v>
      </c>
      <c r="M5018" t="s">
        <v>15023</v>
      </c>
      <c r="N5018">
        <v>9</v>
      </c>
      <c r="O5018" t="s">
        <v>15361</v>
      </c>
      <c r="P5018" t="s">
        <v>17768</v>
      </c>
      <c r="Q5018">
        <v>5</v>
      </c>
      <c r="R5018">
        <v>1</v>
      </c>
      <c r="S5018">
        <v>2.33</v>
      </c>
      <c r="T5018">
        <v>2.33</v>
      </c>
      <c r="U5018">
        <v>449.41</v>
      </c>
      <c r="V5018">
        <v>77.05</v>
      </c>
      <c r="W5018">
        <v>4.71</v>
      </c>
      <c r="Y5018">
        <v>2.4700000000000002</v>
      </c>
      <c r="Z5018">
        <v>4</v>
      </c>
      <c r="AA5018" t="s">
        <v>4250</v>
      </c>
      <c r="AB5018">
        <v>0</v>
      </c>
      <c r="AC5018">
        <v>3</v>
      </c>
      <c r="AD5018">
        <v>5.0296904761904759</v>
      </c>
      <c r="AF5018" t="s">
        <v>7949</v>
      </c>
      <c r="AI5018">
        <v>0</v>
      </c>
      <c r="AJ5018">
        <v>0</v>
      </c>
      <c r="AK5018" t="s">
        <v>19841</v>
      </c>
      <c r="AL5018" t="s">
        <v>19841</v>
      </c>
      <c r="AM5018" t="s">
        <v>20019</v>
      </c>
    </row>
    <row r="5019" spans="1:39" x14ac:dyDescent="0.25">
      <c r="A5019" t="s">
        <v>11285</v>
      </c>
      <c r="B5019" t="s">
        <v>4841</v>
      </c>
      <c r="C5019" t="s">
        <v>4842</v>
      </c>
      <c r="D5019">
        <v>241</v>
      </c>
      <c r="E5019" t="s">
        <v>4845</v>
      </c>
      <c r="F5019">
        <v>6.62</v>
      </c>
      <c r="K5019" t="s">
        <v>6860</v>
      </c>
      <c r="M5019" t="s">
        <v>6865</v>
      </c>
      <c r="N5019">
        <v>8</v>
      </c>
      <c r="O5019" t="s">
        <v>15584</v>
      </c>
      <c r="P5019" t="s">
        <v>18937</v>
      </c>
      <c r="Q5019">
        <v>5</v>
      </c>
      <c r="R5019">
        <v>2</v>
      </c>
      <c r="S5019">
        <v>4.9400000000000004</v>
      </c>
      <c r="T5019">
        <v>5.0599999999999996</v>
      </c>
      <c r="U5019">
        <v>519.04999999999995</v>
      </c>
      <c r="V5019">
        <v>99.46</v>
      </c>
      <c r="W5019">
        <v>4.9800000000000004</v>
      </c>
      <c r="Y5019">
        <v>6.96</v>
      </c>
      <c r="Z5019">
        <v>4</v>
      </c>
      <c r="AA5019" t="s">
        <v>4250</v>
      </c>
      <c r="AB5019">
        <v>1</v>
      </c>
      <c r="AC5019">
        <v>11</v>
      </c>
      <c r="AD5019">
        <v>2.1846666666666672</v>
      </c>
      <c r="AF5019" t="s">
        <v>7949</v>
      </c>
      <c r="AI5019">
        <v>0</v>
      </c>
      <c r="AJ5019">
        <v>0</v>
      </c>
      <c r="AK5019" t="s">
        <v>19979</v>
      </c>
      <c r="AL5019" t="s">
        <v>19979</v>
      </c>
      <c r="AM5019" t="s">
        <v>20019</v>
      </c>
    </row>
    <row r="5020" spans="1:39" x14ac:dyDescent="0.25">
      <c r="A5020" t="s">
        <v>11286</v>
      </c>
      <c r="B5020" t="s">
        <v>4841</v>
      </c>
      <c r="C5020" t="s">
        <v>4842</v>
      </c>
      <c r="D5020">
        <v>242</v>
      </c>
      <c r="E5020" t="s">
        <v>4845</v>
      </c>
      <c r="F5020">
        <v>6.62</v>
      </c>
      <c r="K5020" t="s">
        <v>6860</v>
      </c>
      <c r="M5020" t="s">
        <v>14992</v>
      </c>
      <c r="N5020">
        <v>8</v>
      </c>
      <c r="O5020" t="s">
        <v>15318</v>
      </c>
      <c r="P5020" t="s">
        <v>18938</v>
      </c>
      <c r="Q5020">
        <v>8</v>
      </c>
      <c r="R5020">
        <v>3</v>
      </c>
      <c r="S5020">
        <v>4.6100000000000003</v>
      </c>
      <c r="T5020">
        <v>5.67</v>
      </c>
      <c r="U5020">
        <v>722.86</v>
      </c>
      <c r="V5020">
        <v>129.56</v>
      </c>
      <c r="W5020">
        <v>5.96</v>
      </c>
      <c r="X5020">
        <v>13.5</v>
      </c>
      <c r="Y5020">
        <v>8.3800000000000008</v>
      </c>
      <c r="Z5020">
        <v>4</v>
      </c>
      <c r="AA5020" t="s">
        <v>4250</v>
      </c>
      <c r="AB5020">
        <v>2</v>
      </c>
      <c r="AC5020">
        <v>17</v>
      </c>
      <c r="AD5020">
        <v>0.97666666666666635</v>
      </c>
      <c r="AF5020" t="s">
        <v>7949</v>
      </c>
      <c r="AI5020">
        <v>0</v>
      </c>
      <c r="AJ5020">
        <v>0</v>
      </c>
      <c r="AK5020" t="s">
        <v>19864</v>
      </c>
      <c r="AL5020" t="s">
        <v>19864</v>
      </c>
      <c r="AM5020" t="s">
        <v>20019</v>
      </c>
    </row>
    <row r="5021" spans="1:39" x14ac:dyDescent="0.25">
      <c r="A5021" t="s">
        <v>11287</v>
      </c>
      <c r="B5021" t="s">
        <v>4841</v>
      </c>
      <c r="C5021" t="s">
        <v>4842</v>
      </c>
      <c r="D5021">
        <v>242</v>
      </c>
      <c r="E5021" t="s">
        <v>4845</v>
      </c>
      <c r="F5021">
        <v>6.62</v>
      </c>
      <c r="I5021" t="s">
        <v>14294</v>
      </c>
      <c r="K5021" t="s">
        <v>6860</v>
      </c>
      <c r="L5021" t="s">
        <v>6861</v>
      </c>
      <c r="M5021" t="s">
        <v>14999</v>
      </c>
      <c r="N5021">
        <v>9</v>
      </c>
      <c r="O5021" t="s">
        <v>15325</v>
      </c>
      <c r="P5021" t="s">
        <v>18939</v>
      </c>
      <c r="Q5021">
        <v>5</v>
      </c>
      <c r="R5021">
        <v>1</v>
      </c>
      <c r="S5021">
        <v>3.76</v>
      </c>
      <c r="T5021">
        <v>3.84</v>
      </c>
      <c r="U5021">
        <v>443.39</v>
      </c>
      <c r="V5021">
        <v>63.21</v>
      </c>
      <c r="W5021">
        <v>3.6</v>
      </c>
      <c r="Y5021">
        <v>6.75</v>
      </c>
      <c r="Z5021">
        <v>1</v>
      </c>
      <c r="AA5021" t="s">
        <v>4250</v>
      </c>
      <c r="AB5021">
        <v>0</v>
      </c>
      <c r="AC5021">
        <v>1</v>
      </c>
      <c r="AD5021">
        <v>3.9376904761904772</v>
      </c>
      <c r="AF5021" t="s">
        <v>7949</v>
      </c>
      <c r="AI5021">
        <v>0</v>
      </c>
      <c r="AJ5021">
        <v>0</v>
      </c>
      <c r="AM5021" t="s">
        <v>20019</v>
      </c>
    </row>
    <row r="5022" spans="1:39" x14ac:dyDescent="0.25">
      <c r="A5022" t="s">
        <v>11288</v>
      </c>
      <c r="B5022" t="s">
        <v>4841</v>
      </c>
      <c r="C5022" t="s">
        <v>4842</v>
      </c>
      <c r="D5022">
        <v>242.5</v>
      </c>
      <c r="E5022" t="s">
        <v>4845</v>
      </c>
      <c r="F5022">
        <v>6.62</v>
      </c>
      <c r="I5022" t="s">
        <v>14295</v>
      </c>
      <c r="K5022" t="s">
        <v>6860</v>
      </c>
      <c r="L5022" t="s">
        <v>6861</v>
      </c>
      <c r="M5022" t="s">
        <v>14987</v>
      </c>
      <c r="N5022">
        <v>9</v>
      </c>
      <c r="O5022" t="s">
        <v>15311</v>
      </c>
      <c r="P5022" t="s">
        <v>18940</v>
      </c>
      <c r="Q5022">
        <v>6</v>
      </c>
      <c r="R5022">
        <v>2</v>
      </c>
      <c r="S5022">
        <v>2.87</v>
      </c>
      <c r="T5022">
        <v>2.87</v>
      </c>
      <c r="U5022">
        <v>375.79</v>
      </c>
      <c r="V5022">
        <v>102.49</v>
      </c>
      <c r="W5022">
        <v>2.4700000000000002</v>
      </c>
      <c r="X5022">
        <v>9.56</v>
      </c>
      <c r="Y5022">
        <v>4.91</v>
      </c>
      <c r="Z5022">
        <v>2</v>
      </c>
      <c r="AA5022" t="s">
        <v>4250</v>
      </c>
      <c r="AB5022">
        <v>0</v>
      </c>
      <c r="AC5022">
        <v>3</v>
      </c>
      <c r="AD5022">
        <v>4.5358809523809516</v>
      </c>
      <c r="AF5022" t="s">
        <v>7949</v>
      </c>
      <c r="AI5022">
        <v>0</v>
      </c>
      <c r="AJ5022">
        <v>0</v>
      </c>
      <c r="AM5022" t="s">
        <v>20019</v>
      </c>
    </row>
    <row r="5023" spans="1:39" x14ac:dyDescent="0.25">
      <c r="A5023" t="s">
        <v>11289</v>
      </c>
      <c r="B5023" t="s">
        <v>4841</v>
      </c>
      <c r="C5023" t="s">
        <v>4842</v>
      </c>
      <c r="D5023">
        <v>243</v>
      </c>
      <c r="E5023" t="s">
        <v>4845</v>
      </c>
      <c r="F5023">
        <v>6.61</v>
      </c>
      <c r="K5023" t="s">
        <v>6860</v>
      </c>
      <c r="M5023" t="s">
        <v>6865</v>
      </c>
      <c r="N5023">
        <v>8</v>
      </c>
      <c r="O5023" t="s">
        <v>15365</v>
      </c>
      <c r="P5023" t="s">
        <v>18941</v>
      </c>
      <c r="Q5023">
        <v>5</v>
      </c>
      <c r="R5023">
        <v>3</v>
      </c>
      <c r="S5023">
        <v>0.81</v>
      </c>
      <c r="T5023">
        <v>3.3</v>
      </c>
      <c r="U5023">
        <v>535.71</v>
      </c>
      <c r="V5023">
        <v>98.74</v>
      </c>
      <c r="W5023">
        <v>4.41</v>
      </c>
      <c r="X5023">
        <v>13.57</v>
      </c>
      <c r="Y5023">
        <v>10.07</v>
      </c>
      <c r="Z5023">
        <v>3</v>
      </c>
      <c r="AA5023" t="s">
        <v>4250</v>
      </c>
      <c r="AB5023">
        <v>1</v>
      </c>
      <c r="AC5023">
        <v>11</v>
      </c>
      <c r="AD5023">
        <v>2.7253333333333329</v>
      </c>
      <c r="AF5023" t="s">
        <v>7952</v>
      </c>
      <c r="AI5023">
        <v>0</v>
      </c>
      <c r="AJ5023">
        <v>0</v>
      </c>
      <c r="AK5023" t="s">
        <v>19888</v>
      </c>
      <c r="AL5023" t="s">
        <v>19888</v>
      </c>
      <c r="AM5023" t="s">
        <v>20019</v>
      </c>
    </row>
    <row r="5024" spans="1:39" x14ac:dyDescent="0.25">
      <c r="A5024" t="s">
        <v>11290</v>
      </c>
      <c r="B5024" t="s">
        <v>4841</v>
      </c>
      <c r="C5024" t="s">
        <v>4842</v>
      </c>
      <c r="D5024">
        <v>243</v>
      </c>
      <c r="E5024" t="s">
        <v>4845</v>
      </c>
      <c r="F5024">
        <v>6.61</v>
      </c>
      <c r="I5024" t="s">
        <v>14296</v>
      </c>
      <c r="K5024" t="s">
        <v>6860</v>
      </c>
      <c r="L5024" t="s">
        <v>6861</v>
      </c>
      <c r="M5024" t="s">
        <v>15145</v>
      </c>
      <c r="N5024">
        <v>9</v>
      </c>
      <c r="O5024" t="s">
        <v>15521</v>
      </c>
      <c r="P5024" t="s">
        <v>18942</v>
      </c>
      <c r="Q5024">
        <v>5</v>
      </c>
      <c r="R5024">
        <v>2</v>
      </c>
      <c r="S5024">
        <v>3.19</v>
      </c>
      <c r="T5024">
        <v>3.2</v>
      </c>
      <c r="U5024">
        <v>349.84</v>
      </c>
      <c r="V5024">
        <v>80.62</v>
      </c>
      <c r="W5024">
        <v>3.85</v>
      </c>
      <c r="X5024">
        <v>12.06</v>
      </c>
      <c r="Y5024">
        <v>5.83</v>
      </c>
      <c r="Z5024">
        <v>2</v>
      </c>
      <c r="AA5024" t="s">
        <v>4250</v>
      </c>
      <c r="AB5024">
        <v>0</v>
      </c>
      <c r="AC5024">
        <v>3</v>
      </c>
      <c r="AD5024">
        <v>4.8049999999999997</v>
      </c>
      <c r="AF5024" t="s">
        <v>7949</v>
      </c>
      <c r="AI5024">
        <v>0</v>
      </c>
      <c r="AJ5024">
        <v>0</v>
      </c>
      <c r="AM5024" t="s">
        <v>20019</v>
      </c>
    </row>
    <row r="5025" spans="1:39" x14ac:dyDescent="0.25">
      <c r="A5025" t="s">
        <v>11290</v>
      </c>
      <c r="B5025" t="s">
        <v>4841</v>
      </c>
      <c r="C5025" t="s">
        <v>4842</v>
      </c>
      <c r="D5025">
        <v>243</v>
      </c>
      <c r="E5025" t="s">
        <v>4845</v>
      </c>
      <c r="F5025">
        <v>6.61</v>
      </c>
      <c r="I5025" t="s">
        <v>14297</v>
      </c>
      <c r="K5025" t="s">
        <v>6860</v>
      </c>
      <c r="L5025" t="s">
        <v>6861</v>
      </c>
      <c r="M5025" t="s">
        <v>15146</v>
      </c>
      <c r="N5025">
        <v>9</v>
      </c>
      <c r="O5025" t="s">
        <v>15522</v>
      </c>
      <c r="P5025" t="s">
        <v>18942</v>
      </c>
      <c r="Q5025">
        <v>5</v>
      </c>
      <c r="R5025">
        <v>2</v>
      </c>
      <c r="S5025">
        <v>3.19</v>
      </c>
      <c r="T5025">
        <v>3.2</v>
      </c>
      <c r="U5025">
        <v>349.84</v>
      </c>
      <c r="V5025">
        <v>80.62</v>
      </c>
      <c r="W5025">
        <v>3.85</v>
      </c>
      <c r="X5025">
        <v>12.06</v>
      </c>
      <c r="Y5025">
        <v>5.83</v>
      </c>
      <c r="Z5025">
        <v>2</v>
      </c>
      <c r="AA5025" t="s">
        <v>4250</v>
      </c>
      <c r="AB5025">
        <v>0</v>
      </c>
      <c r="AC5025">
        <v>3</v>
      </c>
      <c r="AD5025">
        <v>4.8049999999999997</v>
      </c>
      <c r="AF5025" t="s">
        <v>7949</v>
      </c>
      <c r="AI5025">
        <v>0</v>
      </c>
      <c r="AJ5025">
        <v>0</v>
      </c>
      <c r="AM5025" t="s">
        <v>20019</v>
      </c>
    </row>
    <row r="5026" spans="1:39" x14ac:dyDescent="0.25">
      <c r="A5026" t="s">
        <v>11291</v>
      </c>
      <c r="B5026" t="s">
        <v>4841</v>
      </c>
      <c r="C5026" t="s">
        <v>4842</v>
      </c>
      <c r="D5026">
        <v>243</v>
      </c>
      <c r="E5026" t="s">
        <v>4845</v>
      </c>
      <c r="F5026">
        <v>6.61</v>
      </c>
      <c r="I5026" t="s">
        <v>14298</v>
      </c>
      <c r="K5026" t="s">
        <v>6860</v>
      </c>
      <c r="L5026" t="s">
        <v>6861</v>
      </c>
      <c r="M5026" t="s">
        <v>15075</v>
      </c>
      <c r="N5026">
        <v>9</v>
      </c>
      <c r="O5026" t="s">
        <v>15429</v>
      </c>
      <c r="P5026" t="s">
        <v>18943</v>
      </c>
      <c r="Q5026">
        <v>9</v>
      </c>
      <c r="R5026">
        <v>2</v>
      </c>
      <c r="S5026">
        <v>2.85</v>
      </c>
      <c r="T5026">
        <v>2.88</v>
      </c>
      <c r="U5026">
        <v>453.5</v>
      </c>
      <c r="V5026">
        <v>120.31</v>
      </c>
      <c r="W5026">
        <v>2.97</v>
      </c>
      <c r="X5026">
        <v>8.76</v>
      </c>
      <c r="Y5026">
        <v>5.87</v>
      </c>
      <c r="Z5026">
        <v>3</v>
      </c>
      <c r="AA5026" t="s">
        <v>4250</v>
      </c>
      <c r="AB5026">
        <v>0</v>
      </c>
      <c r="AC5026">
        <v>6</v>
      </c>
      <c r="AD5026">
        <v>3.407142857142857</v>
      </c>
      <c r="AF5026" t="s">
        <v>7949</v>
      </c>
      <c r="AI5026">
        <v>0</v>
      </c>
      <c r="AJ5026">
        <v>0</v>
      </c>
      <c r="AM5026" t="s">
        <v>20019</v>
      </c>
    </row>
    <row r="5027" spans="1:39" x14ac:dyDescent="0.25">
      <c r="A5027" t="s">
        <v>11291</v>
      </c>
      <c r="B5027" t="s">
        <v>4841</v>
      </c>
      <c r="C5027" t="s">
        <v>4842</v>
      </c>
      <c r="D5027">
        <v>243</v>
      </c>
      <c r="E5027" t="s">
        <v>4845</v>
      </c>
      <c r="F5027">
        <v>6.61</v>
      </c>
      <c r="I5027" t="s">
        <v>14299</v>
      </c>
      <c r="K5027" t="s">
        <v>6860</v>
      </c>
      <c r="L5027" t="s">
        <v>6861</v>
      </c>
      <c r="M5027" t="s">
        <v>15076</v>
      </c>
      <c r="N5027">
        <v>8</v>
      </c>
      <c r="O5027" t="s">
        <v>15430</v>
      </c>
      <c r="P5027" t="s">
        <v>18943</v>
      </c>
      <c r="Q5027">
        <v>9</v>
      </c>
      <c r="R5027">
        <v>2</v>
      </c>
      <c r="S5027">
        <v>2.85</v>
      </c>
      <c r="T5027">
        <v>2.88</v>
      </c>
      <c r="U5027">
        <v>453.5</v>
      </c>
      <c r="V5027">
        <v>120.31</v>
      </c>
      <c r="W5027">
        <v>2.97</v>
      </c>
      <c r="X5027">
        <v>8.76</v>
      </c>
      <c r="Y5027">
        <v>5.87</v>
      </c>
      <c r="Z5027">
        <v>3</v>
      </c>
      <c r="AA5027" t="s">
        <v>4250</v>
      </c>
      <c r="AB5027">
        <v>0</v>
      </c>
      <c r="AC5027">
        <v>6</v>
      </c>
      <c r="AD5027">
        <v>3.407142857142857</v>
      </c>
      <c r="AF5027" t="s">
        <v>7949</v>
      </c>
      <c r="AI5027">
        <v>0</v>
      </c>
      <c r="AJ5027">
        <v>0</v>
      </c>
      <c r="AM5027" t="s">
        <v>20019</v>
      </c>
    </row>
    <row r="5028" spans="1:39" x14ac:dyDescent="0.25">
      <c r="A5028" t="s">
        <v>10063</v>
      </c>
      <c r="B5028" t="s">
        <v>4841</v>
      </c>
      <c r="C5028" t="s">
        <v>4842</v>
      </c>
      <c r="D5028">
        <v>245</v>
      </c>
      <c r="E5028" t="s">
        <v>4845</v>
      </c>
      <c r="F5028">
        <v>6.61</v>
      </c>
      <c r="K5028" t="s">
        <v>6860</v>
      </c>
      <c r="L5028" t="s">
        <v>6861</v>
      </c>
      <c r="M5028" t="s">
        <v>15026</v>
      </c>
      <c r="N5028">
        <v>9</v>
      </c>
      <c r="O5028" t="s">
        <v>15368</v>
      </c>
      <c r="P5028" t="s">
        <v>17715</v>
      </c>
      <c r="Q5028">
        <v>6</v>
      </c>
      <c r="R5028">
        <v>3</v>
      </c>
      <c r="S5028">
        <v>1.54</v>
      </c>
      <c r="T5028">
        <v>2.02</v>
      </c>
      <c r="U5028">
        <v>516.64</v>
      </c>
      <c r="V5028">
        <v>103.67</v>
      </c>
      <c r="W5028">
        <v>2.2400000000000002</v>
      </c>
      <c r="X5028">
        <v>13.77</v>
      </c>
      <c r="Y5028">
        <v>8.11</v>
      </c>
      <c r="Z5028">
        <v>3</v>
      </c>
      <c r="AA5028" t="s">
        <v>4250</v>
      </c>
      <c r="AB5028">
        <v>1</v>
      </c>
      <c r="AC5028">
        <v>10</v>
      </c>
      <c r="AD5028">
        <v>3.656000000000001</v>
      </c>
      <c r="AF5028" t="s">
        <v>7949</v>
      </c>
      <c r="AI5028">
        <v>0</v>
      </c>
      <c r="AJ5028">
        <v>0</v>
      </c>
      <c r="AK5028" t="s">
        <v>19878</v>
      </c>
      <c r="AL5028" t="s">
        <v>19878</v>
      </c>
      <c r="AM5028" t="s">
        <v>20019</v>
      </c>
    </row>
    <row r="5029" spans="1:39" x14ac:dyDescent="0.25">
      <c r="A5029" t="s">
        <v>11292</v>
      </c>
      <c r="B5029" t="s">
        <v>4841</v>
      </c>
      <c r="C5029" t="s">
        <v>4842</v>
      </c>
      <c r="D5029">
        <v>245.5</v>
      </c>
      <c r="E5029" t="s">
        <v>4845</v>
      </c>
      <c r="F5029">
        <v>6.61</v>
      </c>
      <c r="I5029" t="s">
        <v>14300</v>
      </c>
      <c r="K5029" t="s">
        <v>6860</v>
      </c>
      <c r="L5029" t="s">
        <v>6861</v>
      </c>
      <c r="M5029" t="s">
        <v>14987</v>
      </c>
      <c r="N5029">
        <v>9</v>
      </c>
      <c r="O5029" t="s">
        <v>15311</v>
      </c>
      <c r="P5029" t="s">
        <v>18944</v>
      </c>
      <c r="Q5029">
        <v>4</v>
      </c>
      <c r="R5029">
        <v>2</v>
      </c>
      <c r="S5029">
        <v>3.33</v>
      </c>
      <c r="T5029">
        <v>3.33</v>
      </c>
      <c r="U5029">
        <v>399.37</v>
      </c>
      <c r="V5029">
        <v>76.709999999999994</v>
      </c>
      <c r="W5029">
        <v>3.01</v>
      </c>
      <c r="X5029">
        <v>9.73</v>
      </c>
      <c r="Y5029">
        <v>4.17</v>
      </c>
      <c r="Z5029">
        <v>2</v>
      </c>
      <c r="AA5029" t="s">
        <v>4250</v>
      </c>
      <c r="AB5029">
        <v>0</v>
      </c>
      <c r="AC5029">
        <v>3</v>
      </c>
      <c r="AD5029">
        <v>4.3887857142857136</v>
      </c>
      <c r="AF5029" t="s">
        <v>7949</v>
      </c>
      <c r="AI5029">
        <v>0</v>
      </c>
      <c r="AJ5029">
        <v>0</v>
      </c>
      <c r="AM5029" t="s">
        <v>20019</v>
      </c>
    </row>
    <row r="5030" spans="1:39" x14ac:dyDescent="0.25">
      <c r="A5030" t="s">
        <v>10718</v>
      </c>
      <c r="B5030" t="s">
        <v>4841</v>
      </c>
      <c r="C5030" t="s">
        <v>4842</v>
      </c>
      <c r="D5030">
        <v>246.9</v>
      </c>
      <c r="E5030" t="s">
        <v>4845</v>
      </c>
      <c r="F5030">
        <v>6.61</v>
      </c>
      <c r="K5030" t="s">
        <v>6860</v>
      </c>
      <c r="L5030" t="s">
        <v>6861</v>
      </c>
      <c r="M5030" t="s">
        <v>15095</v>
      </c>
      <c r="N5030">
        <v>9</v>
      </c>
      <c r="O5030" t="s">
        <v>15455</v>
      </c>
      <c r="P5030" t="s">
        <v>18370</v>
      </c>
      <c r="Q5030">
        <v>6</v>
      </c>
      <c r="R5030">
        <v>4</v>
      </c>
      <c r="S5030">
        <v>1.9</v>
      </c>
      <c r="T5030">
        <v>3.11</v>
      </c>
      <c r="U5030">
        <v>596.75</v>
      </c>
      <c r="V5030">
        <v>110.77</v>
      </c>
      <c r="W5030">
        <v>3.54</v>
      </c>
      <c r="X5030">
        <v>13.81</v>
      </c>
      <c r="Y5030">
        <v>8.4700000000000006</v>
      </c>
      <c r="Z5030">
        <v>3</v>
      </c>
      <c r="AA5030" t="s">
        <v>4250</v>
      </c>
      <c r="AB5030">
        <v>1</v>
      </c>
      <c r="AC5030">
        <v>12</v>
      </c>
      <c r="AD5030">
        <v>3.0176666666666669</v>
      </c>
      <c r="AF5030" t="s">
        <v>7949</v>
      </c>
      <c r="AI5030">
        <v>0</v>
      </c>
      <c r="AJ5030">
        <v>0</v>
      </c>
      <c r="AK5030" t="s">
        <v>19876</v>
      </c>
      <c r="AL5030" t="s">
        <v>19876</v>
      </c>
      <c r="AM5030" t="s">
        <v>20019</v>
      </c>
    </row>
    <row r="5031" spans="1:39" x14ac:dyDescent="0.25">
      <c r="A5031" t="s">
        <v>11293</v>
      </c>
      <c r="B5031" t="s">
        <v>4841</v>
      </c>
      <c r="C5031" t="s">
        <v>4842</v>
      </c>
      <c r="D5031">
        <v>247.6</v>
      </c>
      <c r="E5031" t="s">
        <v>4845</v>
      </c>
      <c r="F5031">
        <v>6.61</v>
      </c>
      <c r="I5031" t="s">
        <v>14301</v>
      </c>
      <c r="K5031" t="s">
        <v>6860</v>
      </c>
      <c r="L5031" t="s">
        <v>6861</v>
      </c>
      <c r="M5031" t="s">
        <v>15042</v>
      </c>
      <c r="N5031">
        <v>9</v>
      </c>
      <c r="O5031" t="s">
        <v>15389</v>
      </c>
      <c r="P5031" t="s">
        <v>18945</v>
      </c>
      <c r="Q5031">
        <v>5</v>
      </c>
      <c r="R5031">
        <v>1</v>
      </c>
      <c r="S5031">
        <v>2.12</v>
      </c>
      <c r="T5031">
        <v>2.16</v>
      </c>
      <c r="U5031">
        <v>405.5</v>
      </c>
      <c r="V5031">
        <v>77.150000000000006</v>
      </c>
      <c r="W5031">
        <v>3.59</v>
      </c>
      <c r="Y5031">
        <v>6.37</v>
      </c>
      <c r="Z5031">
        <v>2</v>
      </c>
      <c r="AA5031" t="s">
        <v>4250</v>
      </c>
      <c r="AB5031">
        <v>0</v>
      </c>
      <c r="AC5031">
        <v>3</v>
      </c>
      <c r="AD5031">
        <v>5.4483333333333333</v>
      </c>
      <c r="AF5031" t="s">
        <v>7949</v>
      </c>
      <c r="AI5031">
        <v>0</v>
      </c>
      <c r="AJ5031">
        <v>0</v>
      </c>
      <c r="AM5031" t="s">
        <v>20019</v>
      </c>
    </row>
    <row r="5032" spans="1:39" x14ac:dyDescent="0.25">
      <c r="A5032" t="s">
        <v>11293</v>
      </c>
      <c r="B5032" t="s">
        <v>4841</v>
      </c>
      <c r="C5032" t="s">
        <v>4842</v>
      </c>
      <c r="D5032">
        <v>247.6</v>
      </c>
      <c r="E5032" t="s">
        <v>4845</v>
      </c>
      <c r="F5032">
        <v>6.61</v>
      </c>
      <c r="I5032" t="s">
        <v>14302</v>
      </c>
      <c r="K5032" t="s">
        <v>6860</v>
      </c>
      <c r="M5032" t="s">
        <v>15002</v>
      </c>
      <c r="N5032">
        <v>8</v>
      </c>
      <c r="O5032" t="s">
        <v>15332</v>
      </c>
      <c r="P5032" t="s">
        <v>18945</v>
      </c>
      <c r="Q5032">
        <v>5</v>
      </c>
      <c r="R5032">
        <v>1</v>
      </c>
      <c r="S5032">
        <v>2.12</v>
      </c>
      <c r="T5032">
        <v>2.16</v>
      </c>
      <c r="U5032">
        <v>405.5</v>
      </c>
      <c r="V5032">
        <v>77.150000000000006</v>
      </c>
      <c r="W5032">
        <v>3.59</v>
      </c>
      <c r="Y5032">
        <v>6.37</v>
      </c>
      <c r="Z5032">
        <v>2</v>
      </c>
      <c r="AA5032" t="s">
        <v>4250</v>
      </c>
      <c r="AB5032">
        <v>0</v>
      </c>
      <c r="AC5032">
        <v>3</v>
      </c>
      <c r="AD5032">
        <v>5.4483333333333333</v>
      </c>
      <c r="AF5032" t="s">
        <v>7949</v>
      </c>
      <c r="AI5032">
        <v>0</v>
      </c>
      <c r="AJ5032">
        <v>0</v>
      </c>
      <c r="AM5032" t="s">
        <v>20019</v>
      </c>
    </row>
    <row r="5033" spans="1:39" x14ac:dyDescent="0.25">
      <c r="A5033" t="s">
        <v>9808</v>
      </c>
      <c r="B5033" t="s">
        <v>4841</v>
      </c>
      <c r="C5033" t="s">
        <v>4842</v>
      </c>
      <c r="D5033">
        <v>248</v>
      </c>
      <c r="E5033" t="s">
        <v>4845</v>
      </c>
      <c r="F5033">
        <v>6.61</v>
      </c>
      <c r="K5033" t="s">
        <v>6860</v>
      </c>
      <c r="L5033" t="s">
        <v>6861</v>
      </c>
      <c r="M5033" t="s">
        <v>15064</v>
      </c>
      <c r="N5033">
        <v>9</v>
      </c>
      <c r="O5033" t="s">
        <v>15417</v>
      </c>
      <c r="P5033" t="s">
        <v>17460</v>
      </c>
      <c r="Q5033">
        <v>7</v>
      </c>
      <c r="R5033">
        <v>3</v>
      </c>
      <c r="S5033">
        <v>2.17</v>
      </c>
      <c r="T5033">
        <v>3.79</v>
      </c>
      <c r="U5033">
        <v>622.71</v>
      </c>
      <c r="V5033">
        <v>112.9</v>
      </c>
      <c r="W5033">
        <v>3.39</v>
      </c>
      <c r="X5033">
        <v>13.47</v>
      </c>
      <c r="Y5033">
        <v>9.16</v>
      </c>
      <c r="Z5033">
        <v>3</v>
      </c>
      <c r="AA5033" t="s">
        <v>4250</v>
      </c>
      <c r="AB5033">
        <v>1</v>
      </c>
      <c r="AC5033">
        <v>10</v>
      </c>
      <c r="AD5033">
        <v>2.3433333333333328</v>
      </c>
      <c r="AF5033" t="s">
        <v>7952</v>
      </c>
      <c r="AI5033">
        <v>0</v>
      </c>
      <c r="AJ5033">
        <v>0</v>
      </c>
      <c r="AK5033" t="s">
        <v>19877</v>
      </c>
      <c r="AL5033" t="s">
        <v>19877</v>
      </c>
      <c r="AM5033" t="s">
        <v>20019</v>
      </c>
    </row>
    <row r="5034" spans="1:39" x14ac:dyDescent="0.25">
      <c r="A5034" t="s">
        <v>11294</v>
      </c>
      <c r="B5034" t="s">
        <v>4841</v>
      </c>
      <c r="C5034" t="s">
        <v>4842</v>
      </c>
      <c r="D5034">
        <v>248</v>
      </c>
      <c r="E5034" t="s">
        <v>4845</v>
      </c>
      <c r="F5034">
        <v>6.61</v>
      </c>
      <c r="K5034" t="s">
        <v>6860</v>
      </c>
      <c r="L5034" t="s">
        <v>6861</v>
      </c>
      <c r="M5034" t="s">
        <v>14970</v>
      </c>
      <c r="N5034">
        <v>9</v>
      </c>
      <c r="O5034" t="s">
        <v>15291</v>
      </c>
      <c r="P5034" t="s">
        <v>18946</v>
      </c>
      <c r="Q5034">
        <v>8</v>
      </c>
      <c r="R5034">
        <v>1</v>
      </c>
      <c r="S5034">
        <v>2.79</v>
      </c>
      <c r="T5034">
        <v>2.79</v>
      </c>
      <c r="U5034">
        <v>417.47</v>
      </c>
      <c r="V5034">
        <v>104.74</v>
      </c>
      <c r="W5034">
        <v>3.66</v>
      </c>
      <c r="Y5034">
        <v>3.99</v>
      </c>
      <c r="Z5034">
        <v>3</v>
      </c>
      <c r="AA5034" t="s">
        <v>4250</v>
      </c>
      <c r="AB5034">
        <v>0</v>
      </c>
      <c r="AC5034">
        <v>3</v>
      </c>
      <c r="AD5034">
        <v>4.5364999999999993</v>
      </c>
      <c r="AF5034" t="s">
        <v>7949</v>
      </c>
      <c r="AI5034">
        <v>0</v>
      </c>
      <c r="AJ5034">
        <v>0</v>
      </c>
      <c r="AK5034" t="s">
        <v>19850</v>
      </c>
      <c r="AL5034" t="s">
        <v>19850</v>
      </c>
      <c r="AM5034" t="s">
        <v>20019</v>
      </c>
    </row>
    <row r="5035" spans="1:39" x14ac:dyDescent="0.25">
      <c r="A5035" t="s">
        <v>6004</v>
      </c>
      <c r="B5035" t="s">
        <v>4841</v>
      </c>
      <c r="C5035" t="s">
        <v>4842</v>
      </c>
      <c r="D5035">
        <v>248</v>
      </c>
      <c r="E5035" t="s">
        <v>4845</v>
      </c>
      <c r="F5035">
        <v>6.61</v>
      </c>
      <c r="I5035" t="s">
        <v>6732</v>
      </c>
      <c r="K5035" t="s">
        <v>6860</v>
      </c>
      <c r="L5035" t="s">
        <v>6861</v>
      </c>
      <c r="M5035" t="s">
        <v>6907</v>
      </c>
      <c r="N5035">
        <v>9</v>
      </c>
      <c r="O5035" t="s">
        <v>6972</v>
      </c>
      <c r="P5035" t="s">
        <v>7730</v>
      </c>
      <c r="Q5035">
        <v>7</v>
      </c>
      <c r="R5035">
        <v>2</v>
      </c>
      <c r="S5035">
        <v>1.37</v>
      </c>
      <c r="T5035">
        <v>1.43</v>
      </c>
      <c r="U5035">
        <v>389.42</v>
      </c>
      <c r="V5035">
        <v>122.62</v>
      </c>
      <c r="W5035">
        <v>2.23</v>
      </c>
      <c r="X5035">
        <v>10.62</v>
      </c>
      <c r="Y5035">
        <v>6.54</v>
      </c>
      <c r="Z5035">
        <v>2</v>
      </c>
      <c r="AA5035" t="s">
        <v>4250</v>
      </c>
      <c r="AB5035">
        <v>0</v>
      </c>
      <c r="AC5035">
        <v>2</v>
      </c>
      <c r="AD5035">
        <v>4.2898571428571426</v>
      </c>
      <c r="AF5035" t="s">
        <v>7949</v>
      </c>
      <c r="AI5035">
        <v>0</v>
      </c>
      <c r="AJ5035">
        <v>0</v>
      </c>
      <c r="AM5035" t="s">
        <v>20019</v>
      </c>
    </row>
    <row r="5036" spans="1:39" x14ac:dyDescent="0.25">
      <c r="A5036" t="s">
        <v>6004</v>
      </c>
      <c r="B5036" t="s">
        <v>4841</v>
      </c>
      <c r="C5036" t="s">
        <v>4842</v>
      </c>
      <c r="D5036">
        <v>248</v>
      </c>
      <c r="E5036" t="s">
        <v>4845</v>
      </c>
      <c r="F5036">
        <v>6.61</v>
      </c>
      <c r="I5036" t="s">
        <v>6733</v>
      </c>
      <c r="K5036" t="s">
        <v>6860</v>
      </c>
      <c r="L5036" t="s">
        <v>6861</v>
      </c>
      <c r="M5036" t="s">
        <v>6908</v>
      </c>
      <c r="N5036">
        <v>8</v>
      </c>
      <c r="O5036" t="s">
        <v>6973</v>
      </c>
      <c r="P5036" t="s">
        <v>7730</v>
      </c>
      <c r="Q5036">
        <v>7</v>
      </c>
      <c r="R5036">
        <v>2</v>
      </c>
      <c r="S5036">
        <v>1.37</v>
      </c>
      <c r="T5036">
        <v>1.43</v>
      </c>
      <c r="U5036">
        <v>389.42</v>
      </c>
      <c r="V5036">
        <v>122.62</v>
      </c>
      <c r="W5036">
        <v>2.23</v>
      </c>
      <c r="X5036">
        <v>10.62</v>
      </c>
      <c r="Y5036">
        <v>6.54</v>
      </c>
      <c r="Z5036">
        <v>2</v>
      </c>
      <c r="AA5036" t="s">
        <v>4250</v>
      </c>
      <c r="AB5036">
        <v>0</v>
      </c>
      <c r="AC5036">
        <v>2</v>
      </c>
      <c r="AD5036">
        <v>4.2898571428571426</v>
      </c>
      <c r="AF5036" t="s">
        <v>7949</v>
      </c>
      <c r="AI5036">
        <v>0</v>
      </c>
      <c r="AJ5036">
        <v>0</v>
      </c>
      <c r="AM5036" t="s">
        <v>20019</v>
      </c>
    </row>
    <row r="5037" spans="1:39" x14ac:dyDescent="0.25">
      <c r="A5037" t="s">
        <v>10608</v>
      </c>
      <c r="B5037" t="s">
        <v>4841</v>
      </c>
      <c r="C5037" t="s">
        <v>4842</v>
      </c>
      <c r="D5037">
        <v>248</v>
      </c>
      <c r="E5037" t="s">
        <v>4845</v>
      </c>
      <c r="F5037">
        <v>6.61</v>
      </c>
      <c r="K5037" t="s">
        <v>6860</v>
      </c>
      <c r="L5037" t="s">
        <v>6861</v>
      </c>
      <c r="M5037" t="s">
        <v>15101</v>
      </c>
      <c r="N5037">
        <v>9</v>
      </c>
      <c r="O5037" t="s">
        <v>15465</v>
      </c>
      <c r="P5037" t="s">
        <v>18260</v>
      </c>
      <c r="Q5037">
        <v>7</v>
      </c>
      <c r="R5037">
        <v>3</v>
      </c>
      <c r="S5037">
        <v>1.83</v>
      </c>
      <c r="T5037">
        <v>2.88</v>
      </c>
      <c r="U5037">
        <v>615.70000000000005</v>
      </c>
      <c r="V5037">
        <v>125.04</v>
      </c>
      <c r="W5037">
        <v>3.6</v>
      </c>
      <c r="X5037">
        <v>13.44</v>
      </c>
      <c r="Y5037">
        <v>8.3699999999999992</v>
      </c>
      <c r="Z5037">
        <v>3</v>
      </c>
      <c r="AA5037" t="s">
        <v>4250</v>
      </c>
      <c r="AB5037">
        <v>1</v>
      </c>
      <c r="AC5037">
        <v>12</v>
      </c>
      <c r="AD5037">
        <v>2.9816666666666669</v>
      </c>
      <c r="AF5037" t="s">
        <v>7949</v>
      </c>
      <c r="AI5037">
        <v>0</v>
      </c>
      <c r="AJ5037">
        <v>0</v>
      </c>
      <c r="AK5037" t="s">
        <v>19864</v>
      </c>
      <c r="AL5037" t="s">
        <v>19864</v>
      </c>
      <c r="AM5037" t="s">
        <v>20019</v>
      </c>
    </row>
    <row r="5038" spans="1:39" x14ac:dyDescent="0.25">
      <c r="A5038" t="s">
        <v>10799</v>
      </c>
      <c r="B5038" t="s">
        <v>4841</v>
      </c>
      <c r="C5038" t="s">
        <v>4842</v>
      </c>
      <c r="D5038">
        <v>249</v>
      </c>
      <c r="E5038" t="s">
        <v>4845</v>
      </c>
      <c r="F5038">
        <v>6.6</v>
      </c>
      <c r="I5038" t="s">
        <v>14303</v>
      </c>
      <c r="K5038" t="s">
        <v>6860</v>
      </c>
      <c r="L5038" t="s">
        <v>6861</v>
      </c>
      <c r="M5038" t="s">
        <v>14979</v>
      </c>
      <c r="N5038">
        <v>8</v>
      </c>
      <c r="O5038" t="s">
        <v>15302</v>
      </c>
      <c r="P5038" t="s">
        <v>18451</v>
      </c>
      <c r="Q5038">
        <v>7</v>
      </c>
      <c r="R5038">
        <v>2</v>
      </c>
      <c r="S5038">
        <v>3.87</v>
      </c>
      <c r="T5038">
        <v>3.87</v>
      </c>
      <c r="U5038">
        <v>443.81</v>
      </c>
      <c r="V5038">
        <v>111.72</v>
      </c>
      <c r="W5038">
        <v>3.27</v>
      </c>
      <c r="X5038">
        <v>10.36</v>
      </c>
      <c r="Y5038">
        <v>3.93</v>
      </c>
      <c r="Z5038">
        <v>2</v>
      </c>
      <c r="AA5038" t="s">
        <v>4250</v>
      </c>
      <c r="AB5038">
        <v>0</v>
      </c>
      <c r="AC5038">
        <v>4</v>
      </c>
      <c r="AD5038">
        <v>2.8073571428571431</v>
      </c>
      <c r="AF5038" t="s">
        <v>7949</v>
      </c>
      <c r="AI5038">
        <v>0</v>
      </c>
      <c r="AJ5038">
        <v>0</v>
      </c>
      <c r="AM5038" t="s">
        <v>20019</v>
      </c>
    </row>
    <row r="5039" spans="1:39" x14ac:dyDescent="0.25">
      <c r="A5039" t="s">
        <v>11295</v>
      </c>
      <c r="B5039" t="s">
        <v>4841</v>
      </c>
      <c r="C5039" t="s">
        <v>4842</v>
      </c>
      <c r="D5039">
        <v>250</v>
      </c>
      <c r="E5039" t="s">
        <v>4845</v>
      </c>
      <c r="F5039">
        <v>6.6</v>
      </c>
      <c r="K5039" t="s">
        <v>6860</v>
      </c>
      <c r="M5039" t="s">
        <v>14973</v>
      </c>
      <c r="N5039">
        <v>8</v>
      </c>
      <c r="O5039" t="s">
        <v>15497</v>
      </c>
      <c r="P5039" t="s">
        <v>18947</v>
      </c>
      <c r="Q5039">
        <v>5</v>
      </c>
      <c r="R5039">
        <v>1</v>
      </c>
      <c r="S5039">
        <v>1.71</v>
      </c>
      <c r="T5039">
        <v>1.73</v>
      </c>
      <c r="U5039">
        <v>426.4</v>
      </c>
      <c r="V5039">
        <v>80.81</v>
      </c>
      <c r="W5039">
        <v>3.68</v>
      </c>
      <c r="Y5039">
        <v>5.88</v>
      </c>
      <c r="Z5039">
        <v>3</v>
      </c>
      <c r="AA5039" t="s">
        <v>4250</v>
      </c>
      <c r="AB5039">
        <v>0</v>
      </c>
      <c r="AC5039">
        <v>4</v>
      </c>
      <c r="AD5039">
        <v>5.3590476190476188</v>
      </c>
      <c r="AF5039" t="s">
        <v>7949</v>
      </c>
      <c r="AI5039">
        <v>0</v>
      </c>
      <c r="AJ5039">
        <v>0</v>
      </c>
      <c r="AK5039" t="s">
        <v>19944</v>
      </c>
      <c r="AL5039" t="s">
        <v>19944</v>
      </c>
      <c r="AM5039" t="s">
        <v>20019</v>
      </c>
    </row>
    <row r="5040" spans="1:39" x14ac:dyDescent="0.25">
      <c r="A5040" t="s">
        <v>11296</v>
      </c>
      <c r="B5040" t="s">
        <v>4841</v>
      </c>
      <c r="C5040" t="s">
        <v>4842</v>
      </c>
      <c r="D5040">
        <v>250</v>
      </c>
      <c r="E5040" t="s">
        <v>4845</v>
      </c>
      <c r="F5040">
        <v>6.6</v>
      </c>
      <c r="K5040" t="s">
        <v>6860</v>
      </c>
      <c r="M5040" t="s">
        <v>6865</v>
      </c>
      <c r="N5040">
        <v>8</v>
      </c>
      <c r="O5040" t="s">
        <v>15342</v>
      </c>
      <c r="P5040" t="s">
        <v>18948</v>
      </c>
      <c r="Q5040">
        <v>6</v>
      </c>
      <c r="R5040">
        <v>3</v>
      </c>
      <c r="S5040">
        <v>5.74</v>
      </c>
      <c r="T5040">
        <v>6.87</v>
      </c>
      <c r="U5040">
        <v>658.88</v>
      </c>
      <c r="V5040">
        <v>111.21</v>
      </c>
      <c r="W5040">
        <v>5.71</v>
      </c>
      <c r="X5040">
        <v>13.88</v>
      </c>
      <c r="Y5040">
        <v>8.4600000000000009</v>
      </c>
      <c r="Z5040">
        <v>3</v>
      </c>
      <c r="AA5040" t="s">
        <v>4250</v>
      </c>
      <c r="AB5040">
        <v>2</v>
      </c>
      <c r="AC5040">
        <v>20</v>
      </c>
      <c r="AD5040">
        <v>1.2296666666666669</v>
      </c>
      <c r="AF5040" t="s">
        <v>7949</v>
      </c>
      <c r="AI5040">
        <v>0</v>
      </c>
      <c r="AJ5040">
        <v>0</v>
      </c>
      <c r="AK5040" t="s">
        <v>19875</v>
      </c>
      <c r="AL5040" t="s">
        <v>19875</v>
      </c>
      <c r="AM5040" t="s">
        <v>20019</v>
      </c>
    </row>
    <row r="5041" spans="1:39" x14ac:dyDescent="0.25">
      <c r="A5041" t="s">
        <v>6016</v>
      </c>
      <c r="B5041" t="s">
        <v>4841</v>
      </c>
      <c r="C5041" t="s">
        <v>4842</v>
      </c>
      <c r="D5041">
        <v>250</v>
      </c>
      <c r="E5041" t="s">
        <v>4845</v>
      </c>
      <c r="F5041">
        <v>6.6</v>
      </c>
      <c r="K5041" t="s">
        <v>6860</v>
      </c>
      <c r="L5041" t="s">
        <v>6861</v>
      </c>
      <c r="M5041" t="s">
        <v>15233</v>
      </c>
      <c r="N5041">
        <v>9</v>
      </c>
      <c r="O5041" t="s">
        <v>15631</v>
      </c>
      <c r="P5041" t="s">
        <v>7742</v>
      </c>
      <c r="Q5041">
        <v>6</v>
      </c>
      <c r="R5041">
        <v>4</v>
      </c>
      <c r="S5041">
        <v>0.9</v>
      </c>
      <c r="T5041">
        <v>1.87</v>
      </c>
      <c r="U5041">
        <v>578.74</v>
      </c>
      <c r="V5041">
        <v>127.84</v>
      </c>
      <c r="W5041">
        <v>3.03</v>
      </c>
      <c r="X5041">
        <v>13.72</v>
      </c>
      <c r="Y5041">
        <v>8.35</v>
      </c>
      <c r="Z5041">
        <v>3</v>
      </c>
      <c r="AA5041" t="s">
        <v>4250</v>
      </c>
      <c r="AB5041">
        <v>1</v>
      </c>
      <c r="AC5041">
        <v>13</v>
      </c>
      <c r="AD5041">
        <v>2.8250000000000002</v>
      </c>
      <c r="AF5041" t="s">
        <v>7949</v>
      </c>
      <c r="AI5041">
        <v>0</v>
      </c>
      <c r="AJ5041">
        <v>0</v>
      </c>
      <c r="AK5041" t="s">
        <v>19909</v>
      </c>
      <c r="AL5041" t="s">
        <v>19909</v>
      </c>
      <c r="AM5041" t="s">
        <v>20019</v>
      </c>
    </row>
    <row r="5042" spans="1:39" x14ac:dyDescent="0.25">
      <c r="A5042" t="s">
        <v>6016</v>
      </c>
      <c r="B5042" t="s">
        <v>4841</v>
      </c>
      <c r="C5042" t="s">
        <v>4842</v>
      </c>
      <c r="D5042">
        <v>250</v>
      </c>
      <c r="E5042" t="s">
        <v>4845</v>
      </c>
      <c r="F5042">
        <v>6.6</v>
      </c>
      <c r="K5042" t="s">
        <v>6860</v>
      </c>
      <c r="M5042" t="s">
        <v>15177</v>
      </c>
      <c r="N5042">
        <v>8</v>
      </c>
      <c r="O5042" t="s">
        <v>15560</v>
      </c>
      <c r="P5042" t="s">
        <v>7742</v>
      </c>
      <c r="Q5042">
        <v>6</v>
      </c>
      <c r="R5042">
        <v>4</v>
      </c>
      <c r="S5042">
        <v>0.9</v>
      </c>
      <c r="T5042">
        <v>1.87</v>
      </c>
      <c r="U5042">
        <v>578.74</v>
      </c>
      <c r="V5042">
        <v>127.84</v>
      </c>
      <c r="W5042">
        <v>3.03</v>
      </c>
      <c r="X5042">
        <v>13.72</v>
      </c>
      <c r="Y5042">
        <v>8.35</v>
      </c>
      <c r="Z5042">
        <v>3</v>
      </c>
      <c r="AA5042" t="s">
        <v>4250</v>
      </c>
      <c r="AB5042">
        <v>1</v>
      </c>
      <c r="AC5042">
        <v>13</v>
      </c>
      <c r="AD5042">
        <v>2.8250000000000002</v>
      </c>
      <c r="AF5042" t="s">
        <v>7949</v>
      </c>
      <c r="AI5042">
        <v>0</v>
      </c>
      <c r="AJ5042">
        <v>0</v>
      </c>
      <c r="AK5042" t="s">
        <v>19930</v>
      </c>
      <c r="AL5042" t="s">
        <v>19930</v>
      </c>
      <c r="AM5042" t="s">
        <v>20019</v>
      </c>
    </row>
    <row r="5043" spans="1:39" x14ac:dyDescent="0.25">
      <c r="A5043" t="s">
        <v>11297</v>
      </c>
      <c r="B5043" t="s">
        <v>4841</v>
      </c>
      <c r="C5043" t="s">
        <v>4842</v>
      </c>
      <c r="D5043">
        <v>250</v>
      </c>
      <c r="E5043" t="s">
        <v>4845</v>
      </c>
      <c r="F5043">
        <v>6.6</v>
      </c>
      <c r="K5043" t="s">
        <v>6860</v>
      </c>
      <c r="M5043" t="s">
        <v>15025</v>
      </c>
      <c r="N5043">
        <v>8</v>
      </c>
      <c r="O5043" t="s">
        <v>15366</v>
      </c>
      <c r="P5043" t="s">
        <v>18949</v>
      </c>
      <c r="Q5043">
        <v>5</v>
      </c>
      <c r="R5043">
        <v>3</v>
      </c>
      <c r="S5043">
        <v>3.09</v>
      </c>
      <c r="T5043">
        <v>3.97</v>
      </c>
      <c r="U5043">
        <v>580.65</v>
      </c>
      <c r="V5043">
        <v>87.66</v>
      </c>
      <c r="W5043">
        <v>5.73</v>
      </c>
      <c r="X5043">
        <v>13.86</v>
      </c>
      <c r="Y5043">
        <v>8.24</v>
      </c>
      <c r="Z5043">
        <v>3</v>
      </c>
      <c r="AA5043" t="s">
        <v>4250</v>
      </c>
      <c r="AB5043">
        <v>2</v>
      </c>
      <c r="AC5043">
        <v>12</v>
      </c>
      <c r="AD5043">
        <v>3.0166666666666671</v>
      </c>
      <c r="AF5043" t="s">
        <v>7949</v>
      </c>
      <c r="AI5043">
        <v>0</v>
      </c>
      <c r="AJ5043">
        <v>0</v>
      </c>
      <c r="AK5043" t="s">
        <v>19889</v>
      </c>
      <c r="AL5043" t="s">
        <v>19889</v>
      </c>
      <c r="AM5043" t="s">
        <v>20019</v>
      </c>
    </row>
    <row r="5044" spans="1:39" x14ac:dyDescent="0.25">
      <c r="A5044" t="s">
        <v>11298</v>
      </c>
      <c r="B5044" t="s">
        <v>4841</v>
      </c>
      <c r="C5044" t="s">
        <v>4842</v>
      </c>
      <c r="D5044">
        <v>250</v>
      </c>
      <c r="E5044" t="s">
        <v>4845</v>
      </c>
      <c r="F5044">
        <v>6.6</v>
      </c>
      <c r="K5044" t="s">
        <v>6860</v>
      </c>
      <c r="M5044" t="s">
        <v>6865</v>
      </c>
      <c r="N5044">
        <v>8</v>
      </c>
      <c r="O5044" t="s">
        <v>15614</v>
      </c>
      <c r="P5044" t="s">
        <v>18950</v>
      </c>
      <c r="Q5044">
        <v>4</v>
      </c>
      <c r="R5044">
        <v>4</v>
      </c>
      <c r="S5044">
        <v>3.76</v>
      </c>
      <c r="T5044">
        <v>3.76</v>
      </c>
      <c r="U5044">
        <v>453.67</v>
      </c>
      <c r="V5044">
        <v>107.53</v>
      </c>
      <c r="W5044">
        <v>3.44</v>
      </c>
      <c r="Y5044">
        <v>0</v>
      </c>
      <c r="Z5044">
        <v>0</v>
      </c>
      <c r="AA5044" t="s">
        <v>4250</v>
      </c>
      <c r="AB5044">
        <v>0</v>
      </c>
      <c r="AC5044">
        <v>7</v>
      </c>
      <c r="AD5044">
        <v>2.4865952380952381</v>
      </c>
      <c r="AF5044" t="s">
        <v>7949</v>
      </c>
      <c r="AI5044">
        <v>0</v>
      </c>
      <c r="AJ5044">
        <v>0</v>
      </c>
      <c r="AK5044" t="s">
        <v>19998</v>
      </c>
      <c r="AL5044" t="s">
        <v>19998</v>
      </c>
      <c r="AM5044" t="s">
        <v>20019</v>
      </c>
    </row>
    <row r="5045" spans="1:39" x14ac:dyDescent="0.25">
      <c r="A5045" t="s">
        <v>11298</v>
      </c>
      <c r="B5045" t="s">
        <v>4841</v>
      </c>
      <c r="C5045" t="s">
        <v>4842</v>
      </c>
      <c r="D5045">
        <v>250</v>
      </c>
      <c r="E5045" t="s">
        <v>4845</v>
      </c>
      <c r="F5045">
        <v>6.6</v>
      </c>
      <c r="K5045" t="s">
        <v>6860</v>
      </c>
      <c r="M5045" t="s">
        <v>6865</v>
      </c>
      <c r="N5045">
        <v>8</v>
      </c>
      <c r="O5045" t="s">
        <v>15346</v>
      </c>
      <c r="P5045" t="s">
        <v>18950</v>
      </c>
      <c r="Q5045">
        <v>4</v>
      </c>
      <c r="R5045">
        <v>4</v>
      </c>
      <c r="S5045">
        <v>3.76</v>
      </c>
      <c r="T5045">
        <v>3.76</v>
      </c>
      <c r="U5045">
        <v>453.67</v>
      </c>
      <c r="V5045">
        <v>107.53</v>
      </c>
      <c r="W5045">
        <v>3.44</v>
      </c>
      <c r="Y5045">
        <v>0</v>
      </c>
      <c r="Z5045">
        <v>0</v>
      </c>
      <c r="AA5045" t="s">
        <v>4250</v>
      </c>
      <c r="AB5045">
        <v>0</v>
      </c>
      <c r="AC5045">
        <v>7</v>
      </c>
      <c r="AD5045">
        <v>2.4865952380952381</v>
      </c>
      <c r="AF5045" t="s">
        <v>7949</v>
      </c>
      <c r="AI5045">
        <v>0</v>
      </c>
      <c r="AJ5045">
        <v>0</v>
      </c>
      <c r="AK5045" t="s">
        <v>19879</v>
      </c>
      <c r="AL5045" t="s">
        <v>19879</v>
      </c>
      <c r="AM5045" t="s">
        <v>20019</v>
      </c>
    </row>
    <row r="5046" spans="1:39" x14ac:dyDescent="0.25">
      <c r="A5046" t="s">
        <v>11299</v>
      </c>
      <c r="B5046" t="s">
        <v>4841</v>
      </c>
      <c r="C5046" t="s">
        <v>4842</v>
      </c>
      <c r="D5046">
        <v>250</v>
      </c>
      <c r="E5046" t="s">
        <v>4845</v>
      </c>
      <c r="F5046">
        <v>6.6</v>
      </c>
      <c r="K5046" t="s">
        <v>6860</v>
      </c>
      <c r="L5046" t="s">
        <v>6861</v>
      </c>
      <c r="M5046" t="s">
        <v>15230</v>
      </c>
      <c r="N5046">
        <v>9</v>
      </c>
      <c r="O5046" t="s">
        <v>15627</v>
      </c>
      <c r="P5046" t="s">
        <v>18951</v>
      </c>
      <c r="Q5046">
        <v>7</v>
      </c>
      <c r="R5046">
        <v>5</v>
      </c>
      <c r="S5046">
        <v>2.84</v>
      </c>
      <c r="T5046">
        <v>2.84</v>
      </c>
      <c r="U5046">
        <v>712.87</v>
      </c>
      <c r="V5046">
        <v>165.14</v>
      </c>
      <c r="W5046">
        <v>4.43</v>
      </c>
      <c r="X5046">
        <v>12.83</v>
      </c>
      <c r="Y5046">
        <v>0</v>
      </c>
      <c r="Z5046">
        <v>4</v>
      </c>
      <c r="AA5046" t="s">
        <v>4250</v>
      </c>
      <c r="AB5046">
        <v>1</v>
      </c>
      <c r="AC5046">
        <v>14</v>
      </c>
      <c r="AD5046">
        <v>2.58</v>
      </c>
      <c r="AF5046" t="s">
        <v>7949</v>
      </c>
      <c r="AI5046">
        <v>0</v>
      </c>
      <c r="AJ5046">
        <v>0</v>
      </c>
      <c r="AK5046" t="s">
        <v>20004</v>
      </c>
      <c r="AL5046" t="s">
        <v>20004</v>
      </c>
      <c r="AM5046" t="s">
        <v>20019</v>
      </c>
    </row>
    <row r="5047" spans="1:39" x14ac:dyDescent="0.25">
      <c r="A5047" t="s">
        <v>11300</v>
      </c>
      <c r="B5047" t="s">
        <v>4841</v>
      </c>
      <c r="C5047" t="s">
        <v>4842</v>
      </c>
      <c r="D5047">
        <v>250</v>
      </c>
      <c r="E5047" t="s">
        <v>4845</v>
      </c>
      <c r="F5047">
        <v>6.6</v>
      </c>
      <c r="K5047" t="s">
        <v>6860</v>
      </c>
      <c r="M5047" t="s">
        <v>6865</v>
      </c>
      <c r="N5047">
        <v>8</v>
      </c>
      <c r="O5047" t="s">
        <v>15345</v>
      </c>
      <c r="P5047" t="s">
        <v>18952</v>
      </c>
      <c r="Q5047">
        <v>7</v>
      </c>
      <c r="R5047">
        <v>3</v>
      </c>
      <c r="S5047">
        <v>2.97</v>
      </c>
      <c r="T5047">
        <v>3.93</v>
      </c>
      <c r="U5047">
        <v>497.62</v>
      </c>
      <c r="V5047">
        <v>109.66</v>
      </c>
      <c r="W5047">
        <v>2.38</v>
      </c>
      <c r="X5047">
        <v>13.43</v>
      </c>
      <c r="Y5047">
        <v>8.35</v>
      </c>
      <c r="Z5047">
        <v>3</v>
      </c>
      <c r="AA5047" t="s">
        <v>4250</v>
      </c>
      <c r="AB5047">
        <v>0</v>
      </c>
      <c r="AC5047">
        <v>9</v>
      </c>
      <c r="AD5047">
        <v>2.4033333333333329</v>
      </c>
      <c r="AF5047" t="s">
        <v>7949</v>
      </c>
      <c r="AI5047">
        <v>0</v>
      </c>
      <c r="AJ5047">
        <v>0</v>
      </c>
      <c r="AK5047" t="s">
        <v>19878</v>
      </c>
      <c r="AL5047" t="s">
        <v>19878</v>
      </c>
      <c r="AM5047" t="s">
        <v>20019</v>
      </c>
    </row>
    <row r="5048" spans="1:39" x14ac:dyDescent="0.25">
      <c r="A5048" t="s">
        <v>8194</v>
      </c>
      <c r="B5048" t="s">
        <v>4841</v>
      </c>
      <c r="C5048" t="s">
        <v>4842</v>
      </c>
      <c r="D5048">
        <v>250</v>
      </c>
      <c r="E5048" t="s">
        <v>4845</v>
      </c>
      <c r="F5048">
        <v>6.6</v>
      </c>
      <c r="K5048" t="s">
        <v>6860</v>
      </c>
      <c r="L5048" t="s">
        <v>6861</v>
      </c>
      <c r="M5048" t="s">
        <v>15005</v>
      </c>
      <c r="N5048">
        <v>9</v>
      </c>
      <c r="O5048" t="s">
        <v>15335</v>
      </c>
      <c r="P5048" t="s">
        <v>15847</v>
      </c>
      <c r="Q5048">
        <v>6</v>
      </c>
      <c r="R5048">
        <v>1</v>
      </c>
      <c r="S5048">
        <v>1.37</v>
      </c>
      <c r="T5048">
        <v>1.44</v>
      </c>
      <c r="U5048">
        <v>386.41</v>
      </c>
      <c r="V5048">
        <v>90.04</v>
      </c>
      <c r="W5048">
        <v>2.5099999999999998</v>
      </c>
      <c r="Y5048">
        <v>6.58</v>
      </c>
      <c r="Z5048">
        <v>3</v>
      </c>
      <c r="AA5048" t="s">
        <v>4250</v>
      </c>
      <c r="AB5048">
        <v>0</v>
      </c>
      <c r="AC5048">
        <v>3</v>
      </c>
      <c r="AD5048">
        <v>5.643357142857143</v>
      </c>
      <c r="AF5048" t="s">
        <v>7949</v>
      </c>
      <c r="AI5048">
        <v>0</v>
      </c>
      <c r="AJ5048">
        <v>0</v>
      </c>
      <c r="AK5048" t="s">
        <v>19835</v>
      </c>
      <c r="AL5048" t="s">
        <v>19835</v>
      </c>
      <c r="AM5048" t="s">
        <v>20019</v>
      </c>
    </row>
    <row r="5049" spans="1:39" x14ac:dyDescent="0.25">
      <c r="A5049" t="s">
        <v>8277</v>
      </c>
      <c r="B5049" t="s">
        <v>4841</v>
      </c>
      <c r="C5049" t="s">
        <v>4842</v>
      </c>
      <c r="D5049">
        <v>250</v>
      </c>
      <c r="E5049" t="s">
        <v>4845</v>
      </c>
      <c r="F5049">
        <v>6.6</v>
      </c>
      <c r="K5049" t="s">
        <v>6860</v>
      </c>
      <c r="M5049" t="s">
        <v>15234</v>
      </c>
      <c r="N5049">
        <v>8</v>
      </c>
      <c r="O5049" t="s">
        <v>15632</v>
      </c>
      <c r="P5049" t="s">
        <v>15930</v>
      </c>
      <c r="Q5049">
        <v>12</v>
      </c>
      <c r="R5049">
        <v>12</v>
      </c>
      <c r="S5049">
        <v>-6.32</v>
      </c>
      <c r="T5049">
        <v>-1.8</v>
      </c>
      <c r="U5049">
        <v>893.01</v>
      </c>
      <c r="V5049">
        <v>375.84</v>
      </c>
      <c r="W5049">
        <v>-1.74</v>
      </c>
      <c r="X5049">
        <v>3.48</v>
      </c>
      <c r="Y5049">
        <v>8.7200000000000006</v>
      </c>
      <c r="Z5049">
        <v>1</v>
      </c>
      <c r="AA5049" t="s">
        <v>4250</v>
      </c>
      <c r="AB5049">
        <v>3</v>
      </c>
      <c r="AC5049">
        <v>29</v>
      </c>
      <c r="AD5049">
        <v>2.64</v>
      </c>
      <c r="AF5049" t="s">
        <v>7950</v>
      </c>
      <c r="AI5049">
        <v>0</v>
      </c>
      <c r="AJ5049">
        <v>0</v>
      </c>
      <c r="AK5049" t="s">
        <v>20005</v>
      </c>
      <c r="AL5049" t="s">
        <v>20005</v>
      </c>
      <c r="AM5049" t="s">
        <v>20019</v>
      </c>
    </row>
    <row r="5050" spans="1:39" x14ac:dyDescent="0.25">
      <c r="A5050" t="s">
        <v>10926</v>
      </c>
      <c r="B5050" t="s">
        <v>4841</v>
      </c>
      <c r="C5050" t="s">
        <v>4842</v>
      </c>
      <c r="D5050">
        <v>250</v>
      </c>
      <c r="E5050" t="s">
        <v>4845</v>
      </c>
      <c r="F5050">
        <v>6.6</v>
      </c>
      <c r="K5050" t="s">
        <v>6860</v>
      </c>
      <c r="L5050" t="s">
        <v>6861</v>
      </c>
      <c r="M5050" t="s">
        <v>15164</v>
      </c>
      <c r="N5050">
        <v>9</v>
      </c>
      <c r="O5050" t="s">
        <v>15545</v>
      </c>
      <c r="P5050" t="s">
        <v>18578</v>
      </c>
      <c r="Q5050">
        <v>5</v>
      </c>
      <c r="R5050">
        <v>3</v>
      </c>
      <c r="S5050">
        <v>4.3499999999999996</v>
      </c>
      <c r="T5050">
        <v>4.3899999999999997</v>
      </c>
      <c r="U5050">
        <v>495.48</v>
      </c>
      <c r="V5050">
        <v>92.42</v>
      </c>
      <c r="W5050">
        <v>3.44</v>
      </c>
      <c r="X5050">
        <v>13.5</v>
      </c>
      <c r="Y5050">
        <v>6.48</v>
      </c>
      <c r="Z5050">
        <v>2</v>
      </c>
      <c r="AA5050" t="s">
        <v>4250</v>
      </c>
      <c r="AB5050">
        <v>0</v>
      </c>
      <c r="AC5050">
        <v>5</v>
      </c>
      <c r="AD5050">
        <v>2.423285714285714</v>
      </c>
      <c r="AF5050" t="s">
        <v>7949</v>
      </c>
      <c r="AI5050">
        <v>0</v>
      </c>
      <c r="AJ5050">
        <v>0</v>
      </c>
      <c r="AK5050" t="s">
        <v>19881</v>
      </c>
      <c r="AL5050" t="s">
        <v>19881</v>
      </c>
      <c r="AM5050" t="s">
        <v>20019</v>
      </c>
    </row>
    <row r="5051" spans="1:39" x14ac:dyDescent="0.25">
      <c r="A5051" t="s">
        <v>10816</v>
      </c>
      <c r="B5051" t="s">
        <v>4841</v>
      </c>
      <c r="C5051" t="s">
        <v>4842</v>
      </c>
      <c r="D5051">
        <v>250</v>
      </c>
      <c r="E5051" t="s">
        <v>4845</v>
      </c>
      <c r="F5051">
        <v>6.6</v>
      </c>
      <c r="K5051" t="s">
        <v>6860</v>
      </c>
      <c r="L5051" t="s">
        <v>6861</v>
      </c>
      <c r="M5051" t="s">
        <v>15013</v>
      </c>
      <c r="N5051">
        <v>9</v>
      </c>
      <c r="O5051" t="s">
        <v>15350</v>
      </c>
      <c r="P5051" t="s">
        <v>18468</v>
      </c>
      <c r="Q5051">
        <v>4</v>
      </c>
      <c r="R5051">
        <v>3</v>
      </c>
      <c r="S5051">
        <v>5.83</v>
      </c>
      <c r="T5051">
        <v>6.68</v>
      </c>
      <c r="U5051">
        <v>476.66</v>
      </c>
      <c r="V5051">
        <v>70.59</v>
      </c>
      <c r="W5051">
        <v>4.79</v>
      </c>
      <c r="X5051">
        <v>13.98</v>
      </c>
      <c r="Y5051">
        <v>8.19</v>
      </c>
      <c r="Z5051">
        <v>2</v>
      </c>
      <c r="AA5051" t="s">
        <v>4250</v>
      </c>
      <c r="AB5051">
        <v>0</v>
      </c>
      <c r="AC5051">
        <v>5</v>
      </c>
      <c r="AD5051">
        <v>2.238380952380953</v>
      </c>
      <c r="AF5051" t="s">
        <v>7949</v>
      </c>
      <c r="AI5051">
        <v>0</v>
      </c>
      <c r="AJ5051">
        <v>0</v>
      </c>
      <c r="AK5051" t="s">
        <v>7992</v>
      </c>
      <c r="AL5051" t="s">
        <v>7992</v>
      </c>
      <c r="AM5051" t="s">
        <v>20019</v>
      </c>
    </row>
    <row r="5052" spans="1:39" x14ac:dyDescent="0.25">
      <c r="A5052" t="s">
        <v>11301</v>
      </c>
      <c r="B5052" t="s">
        <v>4841</v>
      </c>
      <c r="C5052" t="s">
        <v>4842</v>
      </c>
      <c r="D5052">
        <v>250</v>
      </c>
      <c r="E5052" t="s">
        <v>4845</v>
      </c>
      <c r="F5052">
        <v>6.6</v>
      </c>
      <c r="I5052" t="s">
        <v>14304</v>
      </c>
      <c r="K5052" t="s">
        <v>6860</v>
      </c>
      <c r="L5052" t="s">
        <v>6861</v>
      </c>
      <c r="M5052" t="s">
        <v>15114</v>
      </c>
      <c r="N5052">
        <v>8</v>
      </c>
      <c r="O5052" t="s">
        <v>15486</v>
      </c>
      <c r="P5052" t="s">
        <v>18953</v>
      </c>
      <c r="Q5052">
        <v>5</v>
      </c>
      <c r="R5052">
        <v>2</v>
      </c>
      <c r="S5052">
        <v>0.31</v>
      </c>
      <c r="T5052">
        <v>0.35</v>
      </c>
      <c r="U5052">
        <v>384.84</v>
      </c>
      <c r="V5052">
        <v>72.53</v>
      </c>
      <c r="W5052">
        <v>4.37</v>
      </c>
      <c r="Y5052">
        <v>6.31</v>
      </c>
      <c r="Z5052">
        <v>3</v>
      </c>
      <c r="AA5052" t="s">
        <v>4250</v>
      </c>
      <c r="AB5052">
        <v>0</v>
      </c>
      <c r="AC5052">
        <v>3</v>
      </c>
      <c r="AD5052">
        <v>5.322571428571429</v>
      </c>
      <c r="AF5052" t="s">
        <v>7949</v>
      </c>
      <c r="AI5052">
        <v>0</v>
      </c>
      <c r="AJ5052">
        <v>0</v>
      </c>
      <c r="AM5052" t="s">
        <v>20019</v>
      </c>
    </row>
    <row r="5053" spans="1:39" x14ac:dyDescent="0.25">
      <c r="A5053" t="s">
        <v>11302</v>
      </c>
      <c r="B5053" t="s">
        <v>4841</v>
      </c>
      <c r="C5053" t="s">
        <v>4842</v>
      </c>
      <c r="D5053">
        <v>250</v>
      </c>
      <c r="E5053" t="s">
        <v>4845</v>
      </c>
      <c r="F5053">
        <v>6.6</v>
      </c>
      <c r="I5053" t="s">
        <v>14305</v>
      </c>
      <c r="K5053" t="s">
        <v>6860</v>
      </c>
      <c r="L5053" t="s">
        <v>6861</v>
      </c>
      <c r="M5053" t="s">
        <v>14955</v>
      </c>
      <c r="N5053">
        <v>8</v>
      </c>
      <c r="O5053" t="s">
        <v>15276</v>
      </c>
      <c r="P5053" t="s">
        <v>18954</v>
      </c>
      <c r="Q5053">
        <v>6</v>
      </c>
      <c r="R5053">
        <v>1</v>
      </c>
      <c r="S5053">
        <v>1.28</v>
      </c>
      <c r="T5053">
        <v>1.34</v>
      </c>
      <c r="U5053">
        <v>308.33999999999997</v>
      </c>
      <c r="V5053">
        <v>82.62</v>
      </c>
      <c r="W5053">
        <v>1.86</v>
      </c>
      <c r="Y5053">
        <v>6.6</v>
      </c>
      <c r="Z5053">
        <v>2</v>
      </c>
      <c r="AA5053" t="s">
        <v>4250</v>
      </c>
      <c r="AB5053">
        <v>0</v>
      </c>
      <c r="AC5053">
        <v>1</v>
      </c>
      <c r="AD5053">
        <v>5.833333333333333</v>
      </c>
      <c r="AF5053" t="s">
        <v>7949</v>
      </c>
      <c r="AI5053">
        <v>0</v>
      </c>
      <c r="AJ5053">
        <v>0</v>
      </c>
      <c r="AM5053" t="s">
        <v>20019</v>
      </c>
    </row>
    <row r="5054" spans="1:39" x14ac:dyDescent="0.25">
      <c r="A5054" t="s">
        <v>11303</v>
      </c>
      <c r="B5054" t="s">
        <v>4841</v>
      </c>
      <c r="C5054" t="s">
        <v>4842</v>
      </c>
      <c r="D5054">
        <v>250</v>
      </c>
      <c r="E5054" t="s">
        <v>4845</v>
      </c>
      <c r="F5054">
        <v>6.6</v>
      </c>
      <c r="K5054" t="s">
        <v>6860</v>
      </c>
      <c r="M5054" t="s">
        <v>15173</v>
      </c>
      <c r="N5054">
        <v>8</v>
      </c>
      <c r="O5054" t="s">
        <v>15555</v>
      </c>
      <c r="P5054" t="s">
        <v>18955</v>
      </c>
      <c r="Q5054">
        <v>7</v>
      </c>
      <c r="R5054">
        <v>7</v>
      </c>
      <c r="S5054">
        <v>0.08</v>
      </c>
      <c r="T5054">
        <v>2.97</v>
      </c>
      <c r="U5054">
        <v>681.83</v>
      </c>
      <c r="V5054">
        <v>203.03</v>
      </c>
      <c r="W5054">
        <v>2.0699999999999998</v>
      </c>
      <c r="X5054">
        <v>4.17</v>
      </c>
      <c r="Y5054">
        <v>0</v>
      </c>
      <c r="Z5054">
        <v>2</v>
      </c>
      <c r="AA5054" t="s">
        <v>4250</v>
      </c>
      <c r="AB5054">
        <v>2</v>
      </c>
      <c r="AC5054">
        <v>19</v>
      </c>
      <c r="AD5054">
        <v>3</v>
      </c>
      <c r="AF5054" t="s">
        <v>7951</v>
      </c>
      <c r="AI5054">
        <v>0</v>
      </c>
      <c r="AJ5054">
        <v>0</v>
      </c>
      <c r="AK5054" t="s">
        <v>19968</v>
      </c>
      <c r="AL5054" t="s">
        <v>19968</v>
      </c>
      <c r="AM5054" t="s">
        <v>20019</v>
      </c>
    </row>
    <row r="5055" spans="1:39" x14ac:dyDescent="0.25">
      <c r="A5055" t="s">
        <v>11304</v>
      </c>
      <c r="B5055" t="s">
        <v>4841</v>
      </c>
      <c r="C5055" t="s">
        <v>4842</v>
      </c>
      <c r="D5055">
        <v>250</v>
      </c>
      <c r="E5055" t="s">
        <v>4845</v>
      </c>
      <c r="F5055">
        <v>6.6</v>
      </c>
      <c r="K5055" t="s">
        <v>6860</v>
      </c>
      <c r="M5055" t="s">
        <v>15173</v>
      </c>
      <c r="N5055">
        <v>8</v>
      </c>
      <c r="O5055" t="s">
        <v>15555</v>
      </c>
      <c r="P5055" t="s">
        <v>18956</v>
      </c>
      <c r="Q5055">
        <v>7</v>
      </c>
      <c r="R5055">
        <v>7</v>
      </c>
      <c r="S5055">
        <v>-0.74</v>
      </c>
      <c r="T5055">
        <v>2.15</v>
      </c>
      <c r="U5055">
        <v>633.79</v>
      </c>
      <c r="V5055">
        <v>203.03</v>
      </c>
      <c r="W5055">
        <v>1.48</v>
      </c>
      <c r="X5055">
        <v>4.17</v>
      </c>
      <c r="Y5055">
        <v>0</v>
      </c>
      <c r="Z5055">
        <v>1</v>
      </c>
      <c r="AA5055" t="s">
        <v>4250</v>
      </c>
      <c r="AB5055">
        <v>2</v>
      </c>
      <c r="AC5055">
        <v>18</v>
      </c>
      <c r="AD5055">
        <v>3</v>
      </c>
      <c r="AF5055" t="s">
        <v>7951</v>
      </c>
      <c r="AI5055">
        <v>0</v>
      </c>
      <c r="AJ5055">
        <v>0</v>
      </c>
      <c r="AK5055" t="s">
        <v>19968</v>
      </c>
      <c r="AL5055" t="s">
        <v>19968</v>
      </c>
      <c r="AM5055" t="s">
        <v>20019</v>
      </c>
    </row>
    <row r="5056" spans="1:39" x14ac:dyDescent="0.25">
      <c r="A5056" t="s">
        <v>11305</v>
      </c>
      <c r="B5056" t="s">
        <v>4841</v>
      </c>
      <c r="C5056" t="s">
        <v>4842</v>
      </c>
      <c r="D5056">
        <v>250</v>
      </c>
      <c r="E5056" t="s">
        <v>4845</v>
      </c>
      <c r="F5056">
        <v>6.6</v>
      </c>
      <c r="K5056" t="s">
        <v>6860</v>
      </c>
      <c r="M5056" t="s">
        <v>15169</v>
      </c>
      <c r="N5056">
        <v>8</v>
      </c>
      <c r="O5056" t="s">
        <v>15550</v>
      </c>
      <c r="P5056" t="s">
        <v>18957</v>
      </c>
      <c r="Q5056">
        <v>4</v>
      </c>
      <c r="R5056">
        <v>3</v>
      </c>
      <c r="S5056">
        <v>2.2200000000000002</v>
      </c>
      <c r="T5056">
        <v>3.28</v>
      </c>
      <c r="U5056">
        <v>513.63</v>
      </c>
      <c r="V5056">
        <v>81.67</v>
      </c>
      <c r="W5056">
        <v>4.34</v>
      </c>
      <c r="X5056">
        <v>13.91</v>
      </c>
      <c r="Y5056">
        <v>8.11</v>
      </c>
      <c r="Z5056">
        <v>2</v>
      </c>
      <c r="AA5056" t="s">
        <v>4250</v>
      </c>
      <c r="AB5056">
        <v>1</v>
      </c>
      <c r="AC5056">
        <v>9</v>
      </c>
      <c r="AD5056">
        <v>3.8616666666666668</v>
      </c>
      <c r="AF5056" t="s">
        <v>7949</v>
      </c>
      <c r="AI5056">
        <v>0</v>
      </c>
      <c r="AJ5056">
        <v>0</v>
      </c>
      <c r="AK5056" t="s">
        <v>19965</v>
      </c>
      <c r="AL5056" t="s">
        <v>19965</v>
      </c>
      <c r="AM5056" t="s">
        <v>20019</v>
      </c>
    </row>
    <row r="5057" spans="1:39" x14ac:dyDescent="0.25">
      <c r="A5057" t="s">
        <v>8291</v>
      </c>
      <c r="B5057" t="s">
        <v>4841</v>
      </c>
      <c r="C5057" t="s">
        <v>4842</v>
      </c>
      <c r="D5057">
        <v>250</v>
      </c>
      <c r="E5057" t="s">
        <v>4845</v>
      </c>
      <c r="F5057">
        <v>6.6</v>
      </c>
      <c r="K5057" t="s">
        <v>6860</v>
      </c>
      <c r="L5057" t="s">
        <v>6861</v>
      </c>
      <c r="M5057" t="s">
        <v>15116</v>
      </c>
      <c r="N5057">
        <v>9</v>
      </c>
      <c r="O5057" t="s">
        <v>15488</v>
      </c>
      <c r="P5057" t="s">
        <v>15944</v>
      </c>
      <c r="Q5057">
        <v>3</v>
      </c>
      <c r="R5057">
        <v>2</v>
      </c>
      <c r="S5057">
        <v>6.16</v>
      </c>
      <c r="T5057">
        <v>6.18</v>
      </c>
      <c r="U5057">
        <v>403.57</v>
      </c>
      <c r="V5057">
        <v>68.010000000000005</v>
      </c>
      <c r="W5057">
        <v>5.52</v>
      </c>
      <c r="Y5057">
        <v>6.39</v>
      </c>
      <c r="Z5057">
        <v>3</v>
      </c>
      <c r="AA5057" t="s">
        <v>4250</v>
      </c>
      <c r="AB5057">
        <v>1</v>
      </c>
      <c r="AC5057">
        <v>6</v>
      </c>
      <c r="AD5057">
        <v>3.1887857142857139</v>
      </c>
      <c r="AF5057" t="s">
        <v>7949</v>
      </c>
      <c r="AI5057">
        <v>0</v>
      </c>
      <c r="AJ5057">
        <v>0</v>
      </c>
      <c r="AK5057" t="s">
        <v>19854</v>
      </c>
      <c r="AL5057" t="s">
        <v>19854</v>
      </c>
      <c r="AM5057" t="s">
        <v>20019</v>
      </c>
    </row>
    <row r="5058" spans="1:39" x14ac:dyDescent="0.25">
      <c r="A5058" t="s">
        <v>10664</v>
      </c>
      <c r="B5058" t="s">
        <v>4841</v>
      </c>
      <c r="C5058" t="s">
        <v>4842</v>
      </c>
      <c r="D5058">
        <v>250</v>
      </c>
      <c r="E5058" t="s">
        <v>4845</v>
      </c>
      <c r="F5058">
        <v>6.6</v>
      </c>
      <c r="K5058" t="s">
        <v>6860</v>
      </c>
      <c r="L5058" t="s">
        <v>6861</v>
      </c>
      <c r="M5058" t="s">
        <v>15116</v>
      </c>
      <c r="N5058">
        <v>9</v>
      </c>
      <c r="O5058" t="s">
        <v>15488</v>
      </c>
      <c r="P5058" t="s">
        <v>18316</v>
      </c>
      <c r="Q5058">
        <v>5</v>
      </c>
      <c r="R5058">
        <v>2</v>
      </c>
      <c r="S5058">
        <v>4.26</v>
      </c>
      <c r="T5058">
        <v>4.2699999999999996</v>
      </c>
      <c r="U5058">
        <v>420.56</v>
      </c>
      <c r="V5058">
        <v>90.13</v>
      </c>
      <c r="W5058">
        <v>4.62</v>
      </c>
      <c r="Y5058">
        <v>5.76</v>
      </c>
      <c r="Z5058">
        <v>3</v>
      </c>
      <c r="AA5058" t="s">
        <v>4250</v>
      </c>
      <c r="AB5058">
        <v>0</v>
      </c>
      <c r="AC5058">
        <v>7</v>
      </c>
      <c r="AD5058">
        <v>3.428095238095239</v>
      </c>
      <c r="AF5058" t="s">
        <v>7949</v>
      </c>
      <c r="AI5058">
        <v>0</v>
      </c>
      <c r="AJ5058">
        <v>0</v>
      </c>
      <c r="AK5058" t="s">
        <v>19854</v>
      </c>
      <c r="AL5058" t="s">
        <v>19854</v>
      </c>
      <c r="AM5058" t="s">
        <v>20019</v>
      </c>
    </row>
    <row r="5059" spans="1:39" x14ac:dyDescent="0.25">
      <c r="A5059" t="s">
        <v>11306</v>
      </c>
      <c r="B5059" t="s">
        <v>4841</v>
      </c>
      <c r="C5059" t="s">
        <v>4842</v>
      </c>
      <c r="D5059">
        <v>250</v>
      </c>
      <c r="E5059" t="s">
        <v>4845</v>
      </c>
      <c r="F5059">
        <v>6.6</v>
      </c>
      <c r="I5059" t="s">
        <v>14306</v>
      </c>
      <c r="K5059" t="s">
        <v>6860</v>
      </c>
      <c r="L5059" t="s">
        <v>6861</v>
      </c>
      <c r="M5059" t="s">
        <v>15075</v>
      </c>
      <c r="N5059">
        <v>9</v>
      </c>
      <c r="O5059" t="s">
        <v>15429</v>
      </c>
      <c r="P5059" t="s">
        <v>18958</v>
      </c>
      <c r="Q5059">
        <v>9</v>
      </c>
      <c r="R5059">
        <v>2</v>
      </c>
      <c r="S5059">
        <v>3.5</v>
      </c>
      <c r="T5059">
        <v>3.52</v>
      </c>
      <c r="U5059">
        <v>410.44</v>
      </c>
      <c r="V5059">
        <v>123.97</v>
      </c>
      <c r="W5059">
        <v>2.2400000000000002</v>
      </c>
      <c r="X5059">
        <v>8.7899999999999991</v>
      </c>
      <c r="Y5059">
        <v>4.25</v>
      </c>
      <c r="Z5059">
        <v>3</v>
      </c>
      <c r="AA5059" t="s">
        <v>4250</v>
      </c>
      <c r="AB5059">
        <v>0</v>
      </c>
      <c r="AC5059">
        <v>4</v>
      </c>
      <c r="AD5059">
        <v>3.1297142857142859</v>
      </c>
      <c r="AF5059" t="s">
        <v>7949</v>
      </c>
      <c r="AI5059">
        <v>0</v>
      </c>
      <c r="AJ5059">
        <v>0</v>
      </c>
      <c r="AM5059" t="s">
        <v>20019</v>
      </c>
    </row>
    <row r="5060" spans="1:39" x14ac:dyDescent="0.25">
      <c r="A5060" t="s">
        <v>11306</v>
      </c>
      <c r="B5060" t="s">
        <v>4841</v>
      </c>
      <c r="C5060" t="s">
        <v>4842</v>
      </c>
      <c r="D5060">
        <v>250</v>
      </c>
      <c r="E5060" t="s">
        <v>4845</v>
      </c>
      <c r="F5060">
        <v>6.6</v>
      </c>
      <c r="I5060" t="s">
        <v>14307</v>
      </c>
      <c r="K5060" t="s">
        <v>6860</v>
      </c>
      <c r="L5060" t="s">
        <v>6861</v>
      </c>
      <c r="M5060" t="s">
        <v>15076</v>
      </c>
      <c r="N5060">
        <v>8</v>
      </c>
      <c r="O5060" t="s">
        <v>15430</v>
      </c>
      <c r="P5060" t="s">
        <v>18958</v>
      </c>
      <c r="Q5060">
        <v>9</v>
      </c>
      <c r="R5060">
        <v>2</v>
      </c>
      <c r="S5060">
        <v>3.5</v>
      </c>
      <c r="T5060">
        <v>3.52</v>
      </c>
      <c r="U5060">
        <v>410.44</v>
      </c>
      <c r="V5060">
        <v>123.97</v>
      </c>
      <c r="W5060">
        <v>2.2400000000000002</v>
      </c>
      <c r="X5060">
        <v>8.7899999999999991</v>
      </c>
      <c r="Y5060">
        <v>4.25</v>
      </c>
      <c r="Z5060">
        <v>3</v>
      </c>
      <c r="AA5060" t="s">
        <v>4250</v>
      </c>
      <c r="AB5060">
        <v>0</v>
      </c>
      <c r="AC5060">
        <v>4</v>
      </c>
      <c r="AD5060">
        <v>3.1297142857142859</v>
      </c>
      <c r="AF5060" t="s">
        <v>7949</v>
      </c>
      <c r="AI5060">
        <v>0</v>
      </c>
      <c r="AJ5060">
        <v>0</v>
      </c>
      <c r="AM5060" t="s">
        <v>20019</v>
      </c>
    </row>
    <row r="5061" spans="1:39" x14ac:dyDescent="0.25">
      <c r="A5061" t="s">
        <v>11307</v>
      </c>
      <c r="B5061" t="s">
        <v>4841</v>
      </c>
      <c r="C5061" t="s">
        <v>4842</v>
      </c>
      <c r="D5061">
        <v>250</v>
      </c>
      <c r="E5061" t="s">
        <v>4845</v>
      </c>
      <c r="F5061">
        <v>6.6</v>
      </c>
      <c r="I5061" t="s">
        <v>14308</v>
      </c>
      <c r="K5061" t="s">
        <v>6860</v>
      </c>
      <c r="L5061" t="s">
        <v>6861</v>
      </c>
      <c r="M5061" t="s">
        <v>14952</v>
      </c>
      <c r="N5061">
        <v>9</v>
      </c>
      <c r="O5061" t="s">
        <v>15273</v>
      </c>
      <c r="P5061" t="s">
        <v>18959</v>
      </c>
      <c r="Q5061">
        <v>6</v>
      </c>
      <c r="R5061">
        <v>2</v>
      </c>
      <c r="S5061">
        <v>0.64</v>
      </c>
      <c r="T5061">
        <v>0.64</v>
      </c>
      <c r="U5061">
        <v>352.37</v>
      </c>
      <c r="V5061">
        <v>89.6</v>
      </c>
      <c r="W5061">
        <v>2.4300000000000002</v>
      </c>
      <c r="X5061">
        <v>10.97</v>
      </c>
      <c r="Y5061">
        <v>4.0999999999999996</v>
      </c>
      <c r="Z5061">
        <v>2</v>
      </c>
      <c r="AA5061" t="s">
        <v>4250</v>
      </c>
      <c r="AB5061">
        <v>0</v>
      </c>
      <c r="AC5061">
        <v>3</v>
      </c>
      <c r="AD5061">
        <v>5.5</v>
      </c>
      <c r="AF5061" t="s">
        <v>7949</v>
      </c>
      <c r="AI5061">
        <v>0</v>
      </c>
      <c r="AJ5061">
        <v>0</v>
      </c>
      <c r="AM5061" t="s">
        <v>20019</v>
      </c>
    </row>
    <row r="5062" spans="1:39" x14ac:dyDescent="0.25">
      <c r="A5062" t="s">
        <v>11308</v>
      </c>
      <c r="B5062" t="s">
        <v>4841</v>
      </c>
      <c r="C5062" t="s">
        <v>4842</v>
      </c>
      <c r="D5062">
        <v>250</v>
      </c>
      <c r="E5062" t="s">
        <v>4845</v>
      </c>
      <c r="F5062">
        <v>6.6</v>
      </c>
      <c r="I5062" t="s">
        <v>14309</v>
      </c>
      <c r="K5062" t="s">
        <v>6860</v>
      </c>
      <c r="L5062" t="s">
        <v>6861</v>
      </c>
      <c r="M5062" t="s">
        <v>15105</v>
      </c>
      <c r="N5062">
        <v>9</v>
      </c>
      <c r="O5062" t="s">
        <v>15473</v>
      </c>
      <c r="P5062" t="s">
        <v>18960</v>
      </c>
      <c r="Q5062">
        <v>5</v>
      </c>
      <c r="R5062">
        <v>1</v>
      </c>
      <c r="S5062">
        <v>4.46</v>
      </c>
      <c r="T5062">
        <v>4.6399999999999997</v>
      </c>
      <c r="U5062">
        <v>401.53</v>
      </c>
      <c r="V5062">
        <v>69.2</v>
      </c>
      <c r="W5062">
        <v>4.32</v>
      </c>
      <c r="Y5062">
        <v>6.91</v>
      </c>
      <c r="Z5062">
        <v>1</v>
      </c>
      <c r="AA5062" t="s">
        <v>4250</v>
      </c>
      <c r="AB5062">
        <v>0</v>
      </c>
      <c r="AC5062">
        <v>6</v>
      </c>
      <c r="AD5062">
        <v>3.7166904761904771</v>
      </c>
      <c r="AF5062" t="s">
        <v>7949</v>
      </c>
      <c r="AI5062">
        <v>0</v>
      </c>
      <c r="AJ5062">
        <v>0</v>
      </c>
      <c r="AM5062" t="s">
        <v>20019</v>
      </c>
    </row>
    <row r="5063" spans="1:39" x14ac:dyDescent="0.25">
      <c r="A5063" t="s">
        <v>11309</v>
      </c>
      <c r="B5063" t="s">
        <v>4841</v>
      </c>
      <c r="C5063" t="s">
        <v>4842</v>
      </c>
      <c r="D5063">
        <v>250</v>
      </c>
      <c r="E5063" t="s">
        <v>4845</v>
      </c>
      <c r="F5063">
        <v>6.6</v>
      </c>
      <c r="I5063" t="s">
        <v>14310</v>
      </c>
      <c r="K5063" t="s">
        <v>6860</v>
      </c>
      <c r="L5063" t="s">
        <v>6861</v>
      </c>
      <c r="M5063" t="s">
        <v>15114</v>
      </c>
      <c r="N5063">
        <v>8</v>
      </c>
      <c r="O5063" t="s">
        <v>15486</v>
      </c>
      <c r="P5063" t="s">
        <v>18961</v>
      </c>
      <c r="Q5063">
        <v>5</v>
      </c>
      <c r="R5063">
        <v>2</v>
      </c>
      <c r="S5063">
        <v>-0.22</v>
      </c>
      <c r="T5063">
        <v>-0.18</v>
      </c>
      <c r="U5063">
        <v>366.85</v>
      </c>
      <c r="V5063">
        <v>72.53</v>
      </c>
      <c r="W5063">
        <v>4.2300000000000004</v>
      </c>
      <c r="Y5063">
        <v>6.36</v>
      </c>
      <c r="Z5063">
        <v>3</v>
      </c>
      <c r="AA5063" t="s">
        <v>4250</v>
      </c>
      <c r="AB5063">
        <v>0</v>
      </c>
      <c r="AC5063">
        <v>3</v>
      </c>
      <c r="AD5063">
        <v>5.4510714285714279</v>
      </c>
      <c r="AF5063" t="s">
        <v>7949</v>
      </c>
      <c r="AI5063">
        <v>0</v>
      </c>
      <c r="AJ5063">
        <v>0</v>
      </c>
      <c r="AM5063" t="s">
        <v>20019</v>
      </c>
    </row>
    <row r="5064" spans="1:39" x14ac:dyDescent="0.25">
      <c r="A5064" t="s">
        <v>11310</v>
      </c>
      <c r="B5064" t="s">
        <v>4841</v>
      </c>
      <c r="C5064" t="s">
        <v>4842</v>
      </c>
      <c r="D5064">
        <v>250.5</v>
      </c>
      <c r="E5064" t="s">
        <v>4845</v>
      </c>
      <c r="F5064">
        <v>6.6</v>
      </c>
      <c r="I5064" t="s">
        <v>14311</v>
      </c>
      <c r="K5064" t="s">
        <v>6860</v>
      </c>
      <c r="L5064" t="s">
        <v>6861</v>
      </c>
      <c r="M5064" t="s">
        <v>15042</v>
      </c>
      <c r="N5064">
        <v>9</v>
      </c>
      <c r="O5064" t="s">
        <v>15389</v>
      </c>
      <c r="P5064" t="s">
        <v>18962</v>
      </c>
      <c r="Q5064">
        <v>6</v>
      </c>
      <c r="R5064">
        <v>1</v>
      </c>
      <c r="S5064">
        <v>1.8</v>
      </c>
      <c r="T5064">
        <v>1.82</v>
      </c>
      <c r="U5064">
        <v>448.59</v>
      </c>
      <c r="V5064">
        <v>91.71</v>
      </c>
      <c r="W5064">
        <v>4.18</v>
      </c>
      <c r="Y5064">
        <v>6.01</v>
      </c>
      <c r="Z5064">
        <v>2</v>
      </c>
      <c r="AA5064" t="s">
        <v>4250</v>
      </c>
      <c r="AB5064">
        <v>0</v>
      </c>
      <c r="AC5064">
        <v>3</v>
      </c>
      <c r="AD5064">
        <v>5.1435476190476193</v>
      </c>
      <c r="AF5064" t="s">
        <v>7949</v>
      </c>
      <c r="AI5064">
        <v>0</v>
      </c>
      <c r="AJ5064">
        <v>0</v>
      </c>
      <c r="AM5064" t="s">
        <v>20019</v>
      </c>
    </row>
    <row r="5065" spans="1:39" x14ac:dyDescent="0.25">
      <c r="A5065" t="s">
        <v>11310</v>
      </c>
      <c r="B5065" t="s">
        <v>4841</v>
      </c>
      <c r="C5065" t="s">
        <v>4842</v>
      </c>
      <c r="D5065">
        <v>250.5</v>
      </c>
      <c r="E5065" t="s">
        <v>4845</v>
      </c>
      <c r="F5065">
        <v>6.6</v>
      </c>
      <c r="I5065" t="s">
        <v>14312</v>
      </c>
      <c r="K5065" t="s">
        <v>6860</v>
      </c>
      <c r="M5065" t="s">
        <v>15002</v>
      </c>
      <c r="N5065">
        <v>8</v>
      </c>
      <c r="O5065" t="s">
        <v>15332</v>
      </c>
      <c r="P5065" t="s">
        <v>18962</v>
      </c>
      <c r="Q5065">
        <v>6</v>
      </c>
      <c r="R5065">
        <v>1</v>
      </c>
      <c r="S5065">
        <v>1.8</v>
      </c>
      <c r="T5065">
        <v>1.82</v>
      </c>
      <c r="U5065">
        <v>448.59</v>
      </c>
      <c r="V5065">
        <v>91.71</v>
      </c>
      <c r="W5065">
        <v>4.18</v>
      </c>
      <c r="Y5065">
        <v>6.01</v>
      </c>
      <c r="Z5065">
        <v>2</v>
      </c>
      <c r="AA5065" t="s">
        <v>4250</v>
      </c>
      <c r="AB5065">
        <v>0</v>
      </c>
      <c r="AC5065">
        <v>3</v>
      </c>
      <c r="AD5065">
        <v>5.1435476190476193</v>
      </c>
      <c r="AF5065" t="s">
        <v>7949</v>
      </c>
      <c r="AI5065">
        <v>0</v>
      </c>
      <c r="AJ5065">
        <v>0</v>
      </c>
      <c r="AM5065" t="s">
        <v>20019</v>
      </c>
    </row>
    <row r="5066" spans="1:39" x14ac:dyDescent="0.25">
      <c r="A5066" t="s">
        <v>11311</v>
      </c>
      <c r="B5066" t="s">
        <v>4841</v>
      </c>
      <c r="C5066" t="s">
        <v>4842</v>
      </c>
      <c r="D5066">
        <v>252</v>
      </c>
      <c r="E5066" t="s">
        <v>4845</v>
      </c>
      <c r="F5066">
        <v>6.6</v>
      </c>
      <c r="I5066" t="s">
        <v>14313</v>
      </c>
      <c r="K5066" t="s">
        <v>6860</v>
      </c>
      <c r="L5066" t="s">
        <v>6861</v>
      </c>
      <c r="M5066" t="s">
        <v>14987</v>
      </c>
      <c r="N5066">
        <v>9</v>
      </c>
      <c r="O5066" t="s">
        <v>15311</v>
      </c>
      <c r="P5066" t="s">
        <v>18963</v>
      </c>
      <c r="Q5066">
        <v>6</v>
      </c>
      <c r="R5066">
        <v>2</v>
      </c>
      <c r="S5066">
        <v>2.62</v>
      </c>
      <c r="T5066">
        <v>2.62</v>
      </c>
      <c r="U5066">
        <v>393.78</v>
      </c>
      <c r="V5066">
        <v>102.49</v>
      </c>
      <c r="W5066">
        <v>2.42</v>
      </c>
      <c r="X5066">
        <v>9.56</v>
      </c>
      <c r="Y5066">
        <v>3.67</v>
      </c>
      <c r="Z5066">
        <v>2</v>
      </c>
      <c r="AA5066" t="s">
        <v>4250</v>
      </c>
      <c r="AB5066">
        <v>0</v>
      </c>
      <c r="AC5066">
        <v>4</v>
      </c>
      <c r="AD5066">
        <v>4.5323809523809526</v>
      </c>
      <c r="AF5066" t="s">
        <v>7949</v>
      </c>
      <c r="AI5066">
        <v>0</v>
      </c>
      <c r="AJ5066">
        <v>0</v>
      </c>
      <c r="AM5066" t="s">
        <v>20019</v>
      </c>
    </row>
    <row r="5067" spans="1:39" x14ac:dyDescent="0.25">
      <c r="A5067" t="s">
        <v>6005</v>
      </c>
      <c r="B5067" t="s">
        <v>4841</v>
      </c>
      <c r="C5067" t="s">
        <v>4842</v>
      </c>
      <c r="D5067">
        <v>252</v>
      </c>
      <c r="E5067" t="s">
        <v>4845</v>
      </c>
      <c r="F5067">
        <v>6.6</v>
      </c>
      <c r="I5067" t="s">
        <v>6734</v>
      </c>
      <c r="K5067" t="s">
        <v>6860</v>
      </c>
      <c r="L5067" t="s">
        <v>6861</v>
      </c>
      <c r="M5067" t="s">
        <v>6907</v>
      </c>
      <c r="N5067">
        <v>9</v>
      </c>
      <c r="O5067" t="s">
        <v>6972</v>
      </c>
      <c r="P5067" t="s">
        <v>7731</v>
      </c>
      <c r="Q5067">
        <v>5</v>
      </c>
      <c r="R5067">
        <v>1</v>
      </c>
      <c r="S5067">
        <v>4.08</v>
      </c>
      <c r="T5067">
        <v>4.08</v>
      </c>
      <c r="U5067">
        <v>384.86</v>
      </c>
      <c r="V5067">
        <v>66.069999999999993</v>
      </c>
      <c r="W5067">
        <v>3.73</v>
      </c>
      <c r="Y5067">
        <v>3.65</v>
      </c>
      <c r="Z5067">
        <v>2</v>
      </c>
      <c r="AA5067" t="s">
        <v>4250</v>
      </c>
      <c r="AB5067">
        <v>0</v>
      </c>
      <c r="AC5067">
        <v>1</v>
      </c>
      <c r="AD5067">
        <v>4.1157619047619054</v>
      </c>
      <c r="AF5067" t="s">
        <v>7949</v>
      </c>
      <c r="AI5067">
        <v>0</v>
      </c>
      <c r="AJ5067">
        <v>0</v>
      </c>
      <c r="AM5067" t="s">
        <v>20019</v>
      </c>
    </row>
    <row r="5068" spans="1:39" x14ac:dyDescent="0.25">
      <c r="A5068" t="s">
        <v>6005</v>
      </c>
      <c r="B5068" t="s">
        <v>4841</v>
      </c>
      <c r="C5068" t="s">
        <v>4842</v>
      </c>
      <c r="D5068">
        <v>252</v>
      </c>
      <c r="E5068" t="s">
        <v>4845</v>
      </c>
      <c r="F5068">
        <v>6.6</v>
      </c>
      <c r="I5068" t="s">
        <v>6735</v>
      </c>
      <c r="K5068" t="s">
        <v>6860</v>
      </c>
      <c r="L5068" t="s">
        <v>6861</v>
      </c>
      <c r="M5068" t="s">
        <v>6908</v>
      </c>
      <c r="N5068">
        <v>8</v>
      </c>
      <c r="O5068" t="s">
        <v>6973</v>
      </c>
      <c r="P5068" t="s">
        <v>7731</v>
      </c>
      <c r="Q5068">
        <v>5</v>
      </c>
      <c r="R5068">
        <v>1</v>
      </c>
      <c r="S5068">
        <v>4.08</v>
      </c>
      <c r="T5068">
        <v>4.08</v>
      </c>
      <c r="U5068">
        <v>384.86</v>
      </c>
      <c r="V5068">
        <v>66.069999999999993</v>
      </c>
      <c r="W5068">
        <v>3.73</v>
      </c>
      <c r="Y5068">
        <v>3.65</v>
      </c>
      <c r="Z5068">
        <v>2</v>
      </c>
      <c r="AA5068" t="s">
        <v>4250</v>
      </c>
      <c r="AB5068">
        <v>0</v>
      </c>
      <c r="AC5068">
        <v>1</v>
      </c>
      <c r="AD5068">
        <v>4.1157619047619054</v>
      </c>
      <c r="AF5068" t="s">
        <v>7949</v>
      </c>
      <c r="AI5068">
        <v>0</v>
      </c>
      <c r="AJ5068">
        <v>0</v>
      </c>
      <c r="AM5068" t="s">
        <v>20019</v>
      </c>
    </row>
    <row r="5069" spans="1:39" x14ac:dyDescent="0.25">
      <c r="A5069" t="s">
        <v>11312</v>
      </c>
      <c r="B5069" t="s">
        <v>4841</v>
      </c>
      <c r="C5069" t="s">
        <v>4842</v>
      </c>
      <c r="D5069">
        <v>252.6</v>
      </c>
      <c r="E5069" t="s">
        <v>4845</v>
      </c>
      <c r="F5069">
        <v>6.6</v>
      </c>
      <c r="I5069" t="s">
        <v>14314</v>
      </c>
      <c r="K5069" t="s">
        <v>6860</v>
      </c>
      <c r="L5069" t="s">
        <v>6861</v>
      </c>
      <c r="M5069" t="s">
        <v>14987</v>
      </c>
      <c r="N5069">
        <v>9</v>
      </c>
      <c r="O5069" t="s">
        <v>15311</v>
      </c>
      <c r="P5069" t="s">
        <v>18964</v>
      </c>
      <c r="Q5069">
        <v>7</v>
      </c>
      <c r="R5069">
        <v>2</v>
      </c>
      <c r="S5069">
        <v>2.35</v>
      </c>
      <c r="T5069">
        <v>2.39</v>
      </c>
      <c r="U5069">
        <v>371.37</v>
      </c>
      <c r="V5069">
        <v>111.72</v>
      </c>
      <c r="W5069">
        <v>1.83</v>
      </c>
      <c r="X5069">
        <v>8.91</v>
      </c>
      <c r="Y5069">
        <v>6.26</v>
      </c>
      <c r="Z5069">
        <v>2</v>
      </c>
      <c r="AA5069" t="s">
        <v>4250</v>
      </c>
      <c r="AB5069">
        <v>0</v>
      </c>
      <c r="AC5069">
        <v>4</v>
      </c>
      <c r="AD5069">
        <v>4.5197857142857139</v>
      </c>
      <c r="AF5069" t="s">
        <v>7949</v>
      </c>
      <c r="AI5069">
        <v>0</v>
      </c>
      <c r="AJ5069">
        <v>0</v>
      </c>
      <c r="AM5069" t="s">
        <v>20019</v>
      </c>
    </row>
    <row r="5070" spans="1:39" x14ac:dyDescent="0.25">
      <c r="A5070" t="s">
        <v>11313</v>
      </c>
      <c r="B5070" t="s">
        <v>4841</v>
      </c>
      <c r="C5070" t="s">
        <v>4842</v>
      </c>
      <c r="D5070">
        <v>253</v>
      </c>
      <c r="E5070" t="s">
        <v>4845</v>
      </c>
      <c r="F5070">
        <v>6.6</v>
      </c>
      <c r="I5070" t="s">
        <v>14315</v>
      </c>
      <c r="K5070" t="s">
        <v>6860</v>
      </c>
      <c r="L5070" t="s">
        <v>6861</v>
      </c>
      <c r="M5070" t="s">
        <v>14987</v>
      </c>
      <c r="N5070">
        <v>9</v>
      </c>
      <c r="O5070" t="s">
        <v>15311</v>
      </c>
      <c r="P5070" t="s">
        <v>18965</v>
      </c>
      <c r="Q5070">
        <v>5</v>
      </c>
      <c r="R5070">
        <v>2</v>
      </c>
      <c r="S5070">
        <v>3.96</v>
      </c>
      <c r="T5070">
        <v>3.96</v>
      </c>
      <c r="U5070">
        <v>421.81</v>
      </c>
      <c r="V5070">
        <v>72.78</v>
      </c>
      <c r="W5070">
        <v>5.16</v>
      </c>
      <c r="Y5070">
        <v>4.24</v>
      </c>
      <c r="Z5070">
        <v>3</v>
      </c>
      <c r="AA5070" t="s">
        <v>4250</v>
      </c>
      <c r="AB5070">
        <v>1</v>
      </c>
      <c r="AC5070">
        <v>4</v>
      </c>
      <c r="AD5070">
        <v>3.5985</v>
      </c>
      <c r="AF5070" t="s">
        <v>7949</v>
      </c>
      <c r="AI5070">
        <v>0</v>
      </c>
      <c r="AJ5070">
        <v>0</v>
      </c>
      <c r="AM5070" t="s">
        <v>20019</v>
      </c>
    </row>
    <row r="5071" spans="1:39" x14ac:dyDescent="0.25">
      <c r="A5071" t="s">
        <v>9835</v>
      </c>
      <c r="B5071" t="s">
        <v>4841</v>
      </c>
      <c r="C5071" t="s">
        <v>4842</v>
      </c>
      <c r="D5071">
        <v>253</v>
      </c>
      <c r="E5071" t="s">
        <v>4845</v>
      </c>
      <c r="F5071">
        <v>6.6</v>
      </c>
      <c r="K5071" t="s">
        <v>6860</v>
      </c>
      <c r="L5071" t="s">
        <v>6861</v>
      </c>
      <c r="M5071" t="s">
        <v>15023</v>
      </c>
      <c r="N5071">
        <v>9</v>
      </c>
      <c r="O5071" t="s">
        <v>15361</v>
      </c>
      <c r="P5071" t="s">
        <v>17487</v>
      </c>
      <c r="Q5071">
        <v>5</v>
      </c>
      <c r="R5071">
        <v>1</v>
      </c>
      <c r="S5071">
        <v>2.58</v>
      </c>
      <c r="T5071">
        <v>2.58</v>
      </c>
      <c r="U5071">
        <v>473.43</v>
      </c>
      <c r="V5071">
        <v>87.95</v>
      </c>
      <c r="W5071">
        <v>5.18</v>
      </c>
      <c r="Y5071">
        <v>2.4500000000000002</v>
      </c>
      <c r="Z5071">
        <v>4</v>
      </c>
      <c r="AA5071" t="s">
        <v>4250</v>
      </c>
      <c r="AB5071">
        <v>1</v>
      </c>
      <c r="AC5071">
        <v>3</v>
      </c>
      <c r="AD5071">
        <v>4.7331190476190477</v>
      </c>
      <c r="AF5071" t="s">
        <v>7949</v>
      </c>
      <c r="AI5071">
        <v>0</v>
      </c>
      <c r="AJ5071">
        <v>0</v>
      </c>
      <c r="AK5071" t="s">
        <v>19841</v>
      </c>
      <c r="AL5071" t="s">
        <v>19841</v>
      </c>
      <c r="AM5071" t="s">
        <v>20019</v>
      </c>
    </row>
    <row r="5072" spans="1:39" x14ac:dyDescent="0.25">
      <c r="A5072" t="s">
        <v>10222</v>
      </c>
      <c r="B5072" t="s">
        <v>4841</v>
      </c>
      <c r="C5072" t="s">
        <v>4842</v>
      </c>
      <c r="D5072">
        <v>254</v>
      </c>
      <c r="E5072" t="s">
        <v>4845</v>
      </c>
      <c r="F5072">
        <v>6.59</v>
      </c>
      <c r="I5072" t="s">
        <v>14316</v>
      </c>
      <c r="K5072" t="s">
        <v>6860</v>
      </c>
      <c r="L5072" t="s">
        <v>6861</v>
      </c>
      <c r="M5072" t="s">
        <v>14979</v>
      </c>
      <c r="N5072">
        <v>8</v>
      </c>
      <c r="O5072" t="s">
        <v>15302</v>
      </c>
      <c r="P5072" t="s">
        <v>17874</v>
      </c>
      <c r="Q5072">
        <v>7</v>
      </c>
      <c r="R5072">
        <v>2</v>
      </c>
      <c r="S5072">
        <v>3.39</v>
      </c>
      <c r="T5072">
        <v>3.4</v>
      </c>
      <c r="U5072">
        <v>461.8</v>
      </c>
      <c r="V5072">
        <v>111.72</v>
      </c>
      <c r="W5072">
        <v>3.41</v>
      </c>
      <c r="X5072">
        <v>9.3000000000000007</v>
      </c>
      <c r="Y5072">
        <v>3.49</v>
      </c>
      <c r="Z5072">
        <v>2</v>
      </c>
      <c r="AA5072" t="s">
        <v>4250</v>
      </c>
      <c r="AB5072">
        <v>0</v>
      </c>
      <c r="AC5072">
        <v>4</v>
      </c>
      <c r="AD5072">
        <v>3.153857142857142</v>
      </c>
      <c r="AF5072" t="s">
        <v>7949</v>
      </c>
      <c r="AI5072">
        <v>0</v>
      </c>
      <c r="AJ5072">
        <v>0</v>
      </c>
      <c r="AM5072" t="s">
        <v>20019</v>
      </c>
    </row>
    <row r="5073" spans="1:39" x14ac:dyDescent="0.25">
      <c r="A5073" t="s">
        <v>11314</v>
      </c>
      <c r="B5073" t="s">
        <v>4841</v>
      </c>
      <c r="C5073" t="s">
        <v>4842</v>
      </c>
      <c r="D5073">
        <v>254</v>
      </c>
      <c r="E5073" t="s">
        <v>4845</v>
      </c>
      <c r="F5073">
        <v>6.59</v>
      </c>
      <c r="I5073" t="s">
        <v>14317</v>
      </c>
      <c r="K5073" t="s">
        <v>6860</v>
      </c>
      <c r="L5073" t="s">
        <v>6861</v>
      </c>
      <c r="M5073" t="s">
        <v>14968</v>
      </c>
      <c r="N5073">
        <v>8</v>
      </c>
      <c r="O5073" t="s">
        <v>15289</v>
      </c>
      <c r="P5073" t="s">
        <v>18966</v>
      </c>
      <c r="Q5073">
        <v>7</v>
      </c>
      <c r="R5073">
        <v>2</v>
      </c>
      <c r="S5073">
        <v>1.61</v>
      </c>
      <c r="T5073">
        <v>1.62</v>
      </c>
      <c r="U5073">
        <v>425.85</v>
      </c>
      <c r="V5073">
        <v>94.65</v>
      </c>
      <c r="W5073">
        <v>4.41</v>
      </c>
      <c r="Y5073">
        <v>5.53</v>
      </c>
      <c r="Z5073">
        <v>3</v>
      </c>
      <c r="AA5073" t="s">
        <v>4250</v>
      </c>
      <c r="AB5073">
        <v>0</v>
      </c>
      <c r="AC5073">
        <v>2</v>
      </c>
      <c r="AD5073">
        <v>4.8746428571428568</v>
      </c>
      <c r="AF5073" t="s">
        <v>7949</v>
      </c>
      <c r="AI5073">
        <v>0</v>
      </c>
      <c r="AJ5073">
        <v>0</v>
      </c>
      <c r="AM5073" t="s">
        <v>20019</v>
      </c>
    </row>
    <row r="5074" spans="1:39" x14ac:dyDescent="0.25">
      <c r="A5074" t="s">
        <v>11315</v>
      </c>
      <c r="B5074" t="s">
        <v>4841</v>
      </c>
      <c r="C5074" t="s">
        <v>4842</v>
      </c>
      <c r="D5074">
        <v>255</v>
      </c>
      <c r="E5074" t="s">
        <v>4845</v>
      </c>
      <c r="F5074">
        <v>6.59</v>
      </c>
      <c r="K5074" t="s">
        <v>6860</v>
      </c>
      <c r="M5074" t="s">
        <v>6865</v>
      </c>
      <c r="N5074">
        <v>8</v>
      </c>
      <c r="O5074" t="s">
        <v>15584</v>
      </c>
      <c r="P5074" t="s">
        <v>18967</v>
      </c>
      <c r="Q5074">
        <v>3</v>
      </c>
      <c r="R5074">
        <v>3</v>
      </c>
      <c r="S5074">
        <v>5.09</v>
      </c>
      <c r="T5074">
        <v>5.09</v>
      </c>
      <c r="U5074">
        <v>448.61</v>
      </c>
      <c r="V5074">
        <v>92.64</v>
      </c>
      <c r="W5074">
        <v>3.83</v>
      </c>
      <c r="Y5074">
        <v>4.3099999999999996</v>
      </c>
      <c r="Z5074">
        <v>2</v>
      </c>
      <c r="AA5074" t="s">
        <v>4250</v>
      </c>
      <c r="AB5074">
        <v>0</v>
      </c>
      <c r="AC5074">
        <v>8</v>
      </c>
      <c r="AD5074">
        <v>2.4457380952380952</v>
      </c>
      <c r="AF5074" t="s">
        <v>7949</v>
      </c>
      <c r="AI5074">
        <v>0</v>
      </c>
      <c r="AJ5074">
        <v>0</v>
      </c>
      <c r="AK5074" t="s">
        <v>19979</v>
      </c>
      <c r="AL5074" t="s">
        <v>19979</v>
      </c>
      <c r="AM5074" t="s">
        <v>20019</v>
      </c>
    </row>
    <row r="5075" spans="1:39" x14ac:dyDescent="0.25">
      <c r="A5075" t="s">
        <v>11316</v>
      </c>
      <c r="B5075" t="s">
        <v>4841</v>
      </c>
      <c r="C5075" t="s">
        <v>4842</v>
      </c>
      <c r="D5075">
        <v>255</v>
      </c>
      <c r="E5075" t="s">
        <v>4845</v>
      </c>
      <c r="F5075">
        <v>6.59</v>
      </c>
      <c r="K5075" t="s">
        <v>6860</v>
      </c>
      <c r="M5075" t="s">
        <v>6865</v>
      </c>
      <c r="N5075">
        <v>8</v>
      </c>
      <c r="O5075" t="s">
        <v>15584</v>
      </c>
      <c r="P5075" t="s">
        <v>18968</v>
      </c>
      <c r="Q5075">
        <v>3</v>
      </c>
      <c r="R5075">
        <v>2</v>
      </c>
      <c r="S5075">
        <v>5.09</v>
      </c>
      <c r="T5075">
        <v>5.09</v>
      </c>
      <c r="U5075">
        <v>443.6</v>
      </c>
      <c r="V5075">
        <v>96.2</v>
      </c>
      <c r="W5075">
        <v>4.3600000000000003</v>
      </c>
      <c r="Y5075">
        <v>3.79</v>
      </c>
      <c r="Z5075">
        <v>2</v>
      </c>
      <c r="AA5075" t="s">
        <v>4250</v>
      </c>
      <c r="AB5075">
        <v>0</v>
      </c>
      <c r="AC5075">
        <v>7</v>
      </c>
      <c r="AD5075">
        <v>2.696190476190476</v>
      </c>
      <c r="AF5075" t="s">
        <v>7949</v>
      </c>
      <c r="AI5075">
        <v>0</v>
      </c>
      <c r="AJ5075">
        <v>0</v>
      </c>
      <c r="AK5075" t="s">
        <v>19979</v>
      </c>
      <c r="AL5075" t="s">
        <v>19979</v>
      </c>
      <c r="AM5075" t="s">
        <v>20019</v>
      </c>
    </row>
    <row r="5076" spans="1:39" x14ac:dyDescent="0.25">
      <c r="A5076" t="s">
        <v>11317</v>
      </c>
      <c r="B5076" t="s">
        <v>4841</v>
      </c>
      <c r="C5076" t="s">
        <v>4842</v>
      </c>
      <c r="D5076">
        <v>255.1</v>
      </c>
      <c r="E5076" t="s">
        <v>4845</v>
      </c>
      <c r="F5076">
        <v>6.59</v>
      </c>
      <c r="I5076" t="s">
        <v>14318</v>
      </c>
      <c r="K5076" t="s">
        <v>6860</v>
      </c>
      <c r="M5076" t="s">
        <v>14977</v>
      </c>
      <c r="N5076">
        <v>8</v>
      </c>
      <c r="O5076" t="s">
        <v>15298</v>
      </c>
      <c r="P5076" t="s">
        <v>18969</v>
      </c>
      <c r="Q5076">
        <v>4</v>
      </c>
      <c r="R5076">
        <v>1</v>
      </c>
      <c r="S5076">
        <v>3.02</v>
      </c>
      <c r="T5076">
        <v>5.01</v>
      </c>
      <c r="U5076">
        <v>347.46</v>
      </c>
      <c r="V5076">
        <v>50.85</v>
      </c>
      <c r="W5076">
        <v>3.46</v>
      </c>
      <c r="Y5076">
        <v>11.58</v>
      </c>
      <c r="Z5076">
        <v>2</v>
      </c>
      <c r="AA5076" t="s">
        <v>4250</v>
      </c>
      <c r="AB5076">
        <v>0</v>
      </c>
      <c r="AC5076">
        <v>0</v>
      </c>
      <c r="AD5076">
        <v>3.3233333333333328</v>
      </c>
      <c r="AF5076" t="s">
        <v>7952</v>
      </c>
      <c r="AI5076">
        <v>0</v>
      </c>
      <c r="AJ5076">
        <v>0</v>
      </c>
      <c r="AM5076" t="s">
        <v>20019</v>
      </c>
    </row>
    <row r="5077" spans="1:39" x14ac:dyDescent="0.25">
      <c r="A5077" t="s">
        <v>10460</v>
      </c>
      <c r="B5077" t="s">
        <v>4841</v>
      </c>
      <c r="C5077" t="s">
        <v>4842</v>
      </c>
      <c r="D5077">
        <v>257</v>
      </c>
      <c r="E5077" t="s">
        <v>4845</v>
      </c>
      <c r="F5077">
        <v>6.59</v>
      </c>
      <c r="K5077" t="s">
        <v>6860</v>
      </c>
      <c r="L5077" t="s">
        <v>6861</v>
      </c>
      <c r="M5077" t="s">
        <v>15036</v>
      </c>
      <c r="N5077">
        <v>9</v>
      </c>
      <c r="O5077" t="s">
        <v>15379</v>
      </c>
      <c r="P5077" t="s">
        <v>18112</v>
      </c>
      <c r="Q5077">
        <v>8</v>
      </c>
      <c r="R5077">
        <v>2</v>
      </c>
      <c r="S5077">
        <v>-2.4500000000000002</v>
      </c>
      <c r="T5077">
        <v>-2.4500000000000002</v>
      </c>
      <c r="U5077">
        <v>360.35</v>
      </c>
      <c r="V5077">
        <v>124.61</v>
      </c>
      <c r="W5077">
        <v>1.03</v>
      </c>
      <c r="X5077">
        <v>10.4</v>
      </c>
      <c r="Y5077">
        <v>3.92</v>
      </c>
      <c r="Z5077">
        <v>2</v>
      </c>
      <c r="AA5077" t="s">
        <v>4250</v>
      </c>
      <c r="AB5077">
        <v>0</v>
      </c>
      <c r="AC5077">
        <v>4</v>
      </c>
      <c r="AD5077">
        <v>4.4974999999999996</v>
      </c>
      <c r="AF5077" t="s">
        <v>7949</v>
      </c>
      <c r="AI5077">
        <v>0</v>
      </c>
      <c r="AJ5077">
        <v>0</v>
      </c>
      <c r="AK5077" t="s">
        <v>19896</v>
      </c>
      <c r="AL5077" t="s">
        <v>19896</v>
      </c>
      <c r="AM5077" t="s">
        <v>20019</v>
      </c>
    </row>
    <row r="5078" spans="1:39" x14ac:dyDescent="0.25">
      <c r="A5078" t="s">
        <v>8377</v>
      </c>
      <c r="B5078" t="s">
        <v>4841</v>
      </c>
      <c r="C5078" t="s">
        <v>4842</v>
      </c>
      <c r="D5078">
        <v>258</v>
      </c>
      <c r="E5078" t="s">
        <v>4845</v>
      </c>
      <c r="F5078">
        <v>6.59</v>
      </c>
      <c r="K5078" t="s">
        <v>6860</v>
      </c>
      <c r="L5078" t="s">
        <v>6861</v>
      </c>
      <c r="M5078" t="s">
        <v>15119</v>
      </c>
      <c r="N5078">
        <v>9</v>
      </c>
      <c r="O5078" t="s">
        <v>15491</v>
      </c>
      <c r="P5078" t="s">
        <v>16030</v>
      </c>
      <c r="Q5078">
        <v>4</v>
      </c>
      <c r="R5078">
        <v>1</v>
      </c>
      <c r="S5078">
        <v>4.3600000000000003</v>
      </c>
      <c r="T5078">
        <v>4.37</v>
      </c>
      <c r="U5078">
        <v>415.51</v>
      </c>
      <c r="V5078">
        <v>60.5</v>
      </c>
      <c r="W5078">
        <v>4.67</v>
      </c>
      <c r="Y5078">
        <v>5.71</v>
      </c>
      <c r="Z5078">
        <v>2</v>
      </c>
      <c r="AA5078" t="s">
        <v>4250</v>
      </c>
      <c r="AB5078">
        <v>0</v>
      </c>
      <c r="AC5078">
        <v>2</v>
      </c>
      <c r="AD5078">
        <v>3.7518333333333329</v>
      </c>
      <c r="AF5078" t="s">
        <v>7949</v>
      </c>
      <c r="AI5078">
        <v>0</v>
      </c>
      <c r="AJ5078">
        <v>0</v>
      </c>
      <c r="AK5078" t="s">
        <v>19840</v>
      </c>
      <c r="AL5078" t="s">
        <v>19840</v>
      </c>
      <c r="AM5078" t="s">
        <v>20019</v>
      </c>
    </row>
    <row r="5079" spans="1:39" x14ac:dyDescent="0.25">
      <c r="A5079" t="s">
        <v>11318</v>
      </c>
      <c r="B5079" t="s">
        <v>4841</v>
      </c>
      <c r="C5079" t="s">
        <v>4842</v>
      </c>
      <c r="D5079">
        <v>259</v>
      </c>
      <c r="E5079" t="s">
        <v>4845</v>
      </c>
      <c r="F5079">
        <v>6.59</v>
      </c>
      <c r="I5079" t="s">
        <v>14319</v>
      </c>
      <c r="K5079" t="s">
        <v>6860</v>
      </c>
      <c r="M5079" t="s">
        <v>14989</v>
      </c>
      <c r="N5079">
        <v>8</v>
      </c>
      <c r="O5079" t="s">
        <v>15313</v>
      </c>
      <c r="P5079" t="s">
        <v>18970</v>
      </c>
      <c r="Q5079">
        <v>9</v>
      </c>
      <c r="R5079">
        <v>2</v>
      </c>
      <c r="S5079">
        <v>3.52</v>
      </c>
      <c r="T5079">
        <v>3.52</v>
      </c>
      <c r="U5079">
        <v>419.53</v>
      </c>
      <c r="V5079">
        <v>111.72</v>
      </c>
      <c r="W5079">
        <v>2.48</v>
      </c>
      <c r="X5079">
        <v>10.99</v>
      </c>
      <c r="Y5079">
        <v>4.12</v>
      </c>
      <c r="Z5079">
        <v>2</v>
      </c>
      <c r="AA5079" t="s">
        <v>4250</v>
      </c>
      <c r="AB5079">
        <v>0</v>
      </c>
      <c r="AC5079">
        <v>4</v>
      </c>
      <c r="AD5079">
        <v>3.3307857142857151</v>
      </c>
      <c r="AF5079" t="s">
        <v>7949</v>
      </c>
      <c r="AI5079">
        <v>0</v>
      </c>
      <c r="AJ5079">
        <v>0</v>
      </c>
      <c r="AM5079" t="s">
        <v>20019</v>
      </c>
    </row>
    <row r="5080" spans="1:39" x14ac:dyDescent="0.25">
      <c r="A5080" t="s">
        <v>11319</v>
      </c>
      <c r="B5080" t="s">
        <v>4841</v>
      </c>
      <c r="C5080" t="s">
        <v>4842</v>
      </c>
      <c r="D5080">
        <v>260</v>
      </c>
      <c r="E5080" t="s">
        <v>4845</v>
      </c>
      <c r="F5080">
        <v>6.58</v>
      </c>
      <c r="K5080" t="s">
        <v>6860</v>
      </c>
      <c r="L5080" t="s">
        <v>6861</v>
      </c>
      <c r="M5080" t="s">
        <v>6881</v>
      </c>
      <c r="N5080">
        <v>9</v>
      </c>
      <c r="O5080" t="s">
        <v>15460</v>
      </c>
      <c r="P5080" t="s">
        <v>18971</v>
      </c>
      <c r="Q5080">
        <v>9</v>
      </c>
      <c r="R5080">
        <v>6</v>
      </c>
      <c r="S5080">
        <v>2.59</v>
      </c>
      <c r="T5080">
        <v>5.43</v>
      </c>
      <c r="U5080">
        <v>837.9</v>
      </c>
      <c r="V5080">
        <v>220.54</v>
      </c>
      <c r="W5080">
        <v>4.26</v>
      </c>
      <c r="X5080">
        <v>4.2699999999999996</v>
      </c>
      <c r="Y5080">
        <v>0</v>
      </c>
      <c r="Z5080">
        <v>4</v>
      </c>
      <c r="AA5080" t="s">
        <v>4250</v>
      </c>
      <c r="AB5080">
        <v>2</v>
      </c>
      <c r="AC5080">
        <v>18</v>
      </c>
      <c r="AD5080">
        <v>1.7050000000000001</v>
      </c>
      <c r="AF5080" t="s">
        <v>7951</v>
      </c>
      <c r="AI5080">
        <v>0</v>
      </c>
      <c r="AJ5080">
        <v>0</v>
      </c>
      <c r="AK5080" t="s">
        <v>19933</v>
      </c>
      <c r="AL5080" t="s">
        <v>19933</v>
      </c>
      <c r="AM5080" t="s">
        <v>20019</v>
      </c>
    </row>
    <row r="5081" spans="1:39" x14ac:dyDescent="0.25">
      <c r="A5081" t="s">
        <v>9305</v>
      </c>
      <c r="B5081" t="s">
        <v>4841</v>
      </c>
      <c r="C5081" t="s">
        <v>4842</v>
      </c>
      <c r="D5081">
        <v>260</v>
      </c>
      <c r="E5081" t="s">
        <v>4845</v>
      </c>
      <c r="F5081">
        <v>6.58</v>
      </c>
      <c r="K5081" t="s">
        <v>6860</v>
      </c>
      <c r="L5081" t="s">
        <v>6861</v>
      </c>
      <c r="M5081" t="s">
        <v>15064</v>
      </c>
      <c r="N5081">
        <v>9</v>
      </c>
      <c r="O5081" t="s">
        <v>15417</v>
      </c>
      <c r="P5081" t="s">
        <v>16957</v>
      </c>
      <c r="Q5081">
        <v>7</v>
      </c>
      <c r="R5081">
        <v>4</v>
      </c>
      <c r="S5081">
        <v>2.2400000000000002</v>
      </c>
      <c r="T5081">
        <v>3.28</v>
      </c>
      <c r="U5081">
        <v>576.72</v>
      </c>
      <c r="V5081">
        <v>121.69</v>
      </c>
      <c r="W5081">
        <v>3.46</v>
      </c>
      <c r="X5081">
        <v>9.39</v>
      </c>
      <c r="Y5081">
        <v>8.4700000000000006</v>
      </c>
      <c r="Z5081">
        <v>4</v>
      </c>
      <c r="AA5081" t="s">
        <v>4250</v>
      </c>
      <c r="AB5081">
        <v>1</v>
      </c>
      <c r="AC5081">
        <v>11</v>
      </c>
      <c r="AD5081">
        <v>2.5049999999999999</v>
      </c>
      <c r="AF5081" t="s">
        <v>7949</v>
      </c>
      <c r="AI5081">
        <v>0</v>
      </c>
      <c r="AJ5081">
        <v>0</v>
      </c>
      <c r="AK5081" t="s">
        <v>19877</v>
      </c>
      <c r="AL5081" t="s">
        <v>19877</v>
      </c>
      <c r="AM5081" t="s">
        <v>20019</v>
      </c>
    </row>
    <row r="5082" spans="1:39" x14ac:dyDescent="0.25">
      <c r="A5082" t="s">
        <v>11320</v>
      </c>
      <c r="B5082" t="s">
        <v>4841</v>
      </c>
      <c r="C5082" t="s">
        <v>4842</v>
      </c>
      <c r="D5082">
        <v>260</v>
      </c>
      <c r="E5082" t="s">
        <v>4845</v>
      </c>
      <c r="F5082">
        <v>6.58</v>
      </c>
      <c r="K5082" t="s">
        <v>6860</v>
      </c>
      <c r="L5082" t="s">
        <v>6861</v>
      </c>
      <c r="M5082" t="s">
        <v>14954</v>
      </c>
      <c r="N5082">
        <v>9</v>
      </c>
      <c r="O5082" t="s">
        <v>15275</v>
      </c>
      <c r="P5082" t="s">
        <v>18972</v>
      </c>
      <c r="Q5082">
        <v>7</v>
      </c>
      <c r="R5082">
        <v>4</v>
      </c>
      <c r="S5082">
        <v>4.9000000000000004</v>
      </c>
      <c r="T5082">
        <v>5.72</v>
      </c>
      <c r="U5082">
        <v>648.83000000000004</v>
      </c>
      <c r="V5082">
        <v>137.07</v>
      </c>
      <c r="W5082">
        <v>3.9</v>
      </c>
      <c r="X5082">
        <v>13.25</v>
      </c>
      <c r="Y5082">
        <v>7.98</v>
      </c>
      <c r="Z5082">
        <v>3</v>
      </c>
      <c r="AA5082" t="s">
        <v>4250</v>
      </c>
      <c r="AB5082">
        <v>1</v>
      </c>
      <c r="AC5082">
        <v>9</v>
      </c>
      <c r="AD5082">
        <v>1</v>
      </c>
      <c r="AF5082" t="s">
        <v>7949</v>
      </c>
      <c r="AI5082">
        <v>0</v>
      </c>
      <c r="AJ5082">
        <v>0</v>
      </c>
      <c r="AK5082" t="s">
        <v>19842</v>
      </c>
      <c r="AL5082" t="s">
        <v>19842</v>
      </c>
      <c r="AM5082" t="s">
        <v>20019</v>
      </c>
    </row>
    <row r="5083" spans="1:39" x14ac:dyDescent="0.25">
      <c r="A5083" t="s">
        <v>11321</v>
      </c>
      <c r="B5083" t="s">
        <v>4841</v>
      </c>
      <c r="C5083" t="s">
        <v>4842</v>
      </c>
      <c r="D5083">
        <v>260</v>
      </c>
      <c r="E5083" t="s">
        <v>4845</v>
      </c>
      <c r="F5083">
        <v>6.58</v>
      </c>
      <c r="K5083" t="s">
        <v>6860</v>
      </c>
      <c r="L5083" t="s">
        <v>6861</v>
      </c>
      <c r="M5083" t="s">
        <v>15090</v>
      </c>
      <c r="N5083">
        <v>9</v>
      </c>
      <c r="O5083" t="s">
        <v>15449</v>
      </c>
      <c r="P5083" t="s">
        <v>18973</v>
      </c>
      <c r="Q5083">
        <v>4</v>
      </c>
      <c r="R5083">
        <v>1</v>
      </c>
      <c r="S5083">
        <v>3.29</v>
      </c>
      <c r="T5083">
        <v>3.29</v>
      </c>
      <c r="U5083">
        <v>383.88</v>
      </c>
      <c r="V5083">
        <v>67.92</v>
      </c>
      <c r="W5083">
        <v>3.94</v>
      </c>
      <c r="Y5083">
        <v>1.45</v>
      </c>
      <c r="Z5083">
        <v>2</v>
      </c>
      <c r="AA5083" t="s">
        <v>4250</v>
      </c>
      <c r="AB5083">
        <v>0</v>
      </c>
      <c r="AC5083">
        <v>2</v>
      </c>
      <c r="AD5083">
        <v>4.8727619047619051</v>
      </c>
      <c r="AF5083" t="s">
        <v>7949</v>
      </c>
      <c r="AI5083">
        <v>0</v>
      </c>
      <c r="AJ5083">
        <v>0</v>
      </c>
      <c r="AK5083" t="s">
        <v>19832</v>
      </c>
      <c r="AL5083" t="s">
        <v>19832</v>
      </c>
      <c r="AM5083" t="s">
        <v>20019</v>
      </c>
    </row>
    <row r="5084" spans="1:39" x14ac:dyDescent="0.25">
      <c r="A5084" t="s">
        <v>11322</v>
      </c>
      <c r="B5084" t="s">
        <v>4841</v>
      </c>
      <c r="C5084" t="s">
        <v>4842</v>
      </c>
      <c r="D5084">
        <v>260</v>
      </c>
      <c r="E5084" t="s">
        <v>4845</v>
      </c>
      <c r="F5084">
        <v>6.58</v>
      </c>
      <c r="I5084" t="s">
        <v>14320</v>
      </c>
      <c r="K5084" t="s">
        <v>6860</v>
      </c>
      <c r="L5084" t="s">
        <v>6861</v>
      </c>
      <c r="M5084" t="s">
        <v>14955</v>
      </c>
      <c r="N5084">
        <v>8</v>
      </c>
      <c r="O5084" t="s">
        <v>15276</v>
      </c>
      <c r="P5084" t="s">
        <v>18974</v>
      </c>
      <c r="Q5084">
        <v>6</v>
      </c>
      <c r="R5084">
        <v>1</v>
      </c>
      <c r="S5084">
        <v>1.95</v>
      </c>
      <c r="T5084">
        <v>1.96</v>
      </c>
      <c r="U5084">
        <v>375.79</v>
      </c>
      <c r="V5084">
        <v>78.959999999999994</v>
      </c>
      <c r="W5084">
        <v>2.4900000000000002</v>
      </c>
      <c r="Y5084">
        <v>5.78</v>
      </c>
      <c r="Z5084">
        <v>2</v>
      </c>
      <c r="AA5084" t="s">
        <v>4250</v>
      </c>
      <c r="AB5084">
        <v>0</v>
      </c>
      <c r="AC5084">
        <v>1</v>
      </c>
      <c r="AD5084">
        <v>5.7205476190476183</v>
      </c>
      <c r="AF5084" t="s">
        <v>7949</v>
      </c>
      <c r="AI5084">
        <v>0</v>
      </c>
      <c r="AJ5084">
        <v>0</v>
      </c>
      <c r="AM5084" t="s">
        <v>20019</v>
      </c>
    </row>
    <row r="5085" spans="1:39" x14ac:dyDescent="0.25">
      <c r="A5085" t="s">
        <v>11323</v>
      </c>
      <c r="B5085" t="s">
        <v>4841</v>
      </c>
      <c r="C5085" t="s">
        <v>4842</v>
      </c>
      <c r="D5085">
        <v>260</v>
      </c>
      <c r="E5085" t="s">
        <v>4845</v>
      </c>
      <c r="F5085">
        <v>6.58</v>
      </c>
      <c r="K5085" t="s">
        <v>6860</v>
      </c>
      <c r="M5085" t="s">
        <v>15173</v>
      </c>
      <c r="N5085">
        <v>8</v>
      </c>
      <c r="O5085" t="s">
        <v>15555</v>
      </c>
      <c r="P5085" t="s">
        <v>18975</v>
      </c>
      <c r="Q5085">
        <v>7</v>
      </c>
      <c r="R5085">
        <v>7</v>
      </c>
      <c r="S5085">
        <v>-0.23</v>
      </c>
      <c r="T5085">
        <v>2.66</v>
      </c>
      <c r="U5085">
        <v>647.80999999999995</v>
      </c>
      <c r="V5085">
        <v>203.03</v>
      </c>
      <c r="W5085">
        <v>1.87</v>
      </c>
      <c r="X5085">
        <v>4.17</v>
      </c>
      <c r="Y5085">
        <v>0</v>
      </c>
      <c r="Z5085">
        <v>1</v>
      </c>
      <c r="AA5085" t="s">
        <v>4250</v>
      </c>
      <c r="AB5085">
        <v>2</v>
      </c>
      <c r="AC5085">
        <v>19</v>
      </c>
      <c r="AD5085">
        <v>3</v>
      </c>
      <c r="AF5085" t="s">
        <v>7951</v>
      </c>
      <c r="AI5085">
        <v>0</v>
      </c>
      <c r="AJ5085">
        <v>0</v>
      </c>
      <c r="AK5085" t="s">
        <v>19968</v>
      </c>
      <c r="AL5085" t="s">
        <v>19968</v>
      </c>
      <c r="AM5085" t="s">
        <v>20019</v>
      </c>
    </row>
    <row r="5086" spans="1:39" x14ac:dyDescent="0.25">
      <c r="A5086" t="s">
        <v>11324</v>
      </c>
      <c r="B5086" t="s">
        <v>4841</v>
      </c>
      <c r="C5086" t="s">
        <v>4842</v>
      </c>
      <c r="D5086">
        <v>260</v>
      </c>
      <c r="E5086" t="s">
        <v>4845</v>
      </c>
      <c r="F5086">
        <v>6.58</v>
      </c>
      <c r="K5086" t="s">
        <v>6860</v>
      </c>
      <c r="L5086" t="s">
        <v>6861</v>
      </c>
      <c r="M5086" t="s">
        <v>15187</v>
      </c>
      <c r="N5086">
        <v>9</v>
      </c>
      <c r="O5086" t="s">
        <v>15575</v>
      </c>
      <c r="P5086" t="s">
        <v>18976</v>
      </c>
      <c r="Q5086">
        <v>8</v>
      </c>
      <c r="R5086">
        <v>5</v>
      </c>
      <c r="S5086">
        <v>0.98</v>
      </c>
      <c r="T5086">
        <v>0.98</v>
      </c>
      <c r="U5086">
        <v>674.88</v>
      </c>
      <c r="V5086">
        <v>179.06</v>
      </c>
      <c r="W5086">
        <v>3.05</v>
      </c>
      <c r="X5086">
        <v>11.37</v>
      </c>
      <c r="Y5086">
        <v>5.15</v>
      </c>
      <c r="Z5086">
        <v>1</v>
      </c>
      <c r="AA5086" t="s">
        <v>4250</v>
      </c>
      <c r="AB5086">
        <v>1</v>
      </c>
      <c r="AC5086">
        <v>12</v>
      </c>
      <c r="AD5086">
        <v>3</v>
      </c>
      <c r="AF5086" t="s">
        <v>7949</v>
      </c>
      <c r="AI5086">
        <v>0</v>
      </c>
      <c r="AJ5086">
        <v>0</v>
      </c>
      <c r="AK5086" t="s">
        <v>19977</v>
      </c>
      <c r="AL5086" t="s">
        <v>19977</v>
      </c>
      <c r="AM5086" t="s">
        <v>20019</v>
      </c>
    </row>
    <row r="5087" spans="1:39" x14ac:dyDescent="0.25">
      <c r="A5087" t="s">
        <v>11325</v>
      </c>
      <c r="B5087" t="s">
        <v>4841</v>
      </c>
      <c r="C5087" t="s">
        <v>4842</v>
      </c>
      <c r="D5087">
        <v>260</v>
      </c>
      <c r="E5087" t="s">
        <v>4845</v>
      </c>
      <c r="F5087">
        <v>6.58</v>
      </c>
      <c r="K5087" t="s">
        <v>6860</v>
      </c>
      <c r="M5087" t="s">
        <v>14973</v>
      </c>
      <c r="N5087">
        <v>8</v>
      </c>
      <c r="O5087" t="s">
        <v>15611</v>
      </c>
      <c r="P5087" t="s">
        <v>18977</v>
      </c>
      <c r="Q5087">
        <v>4</v>
      </c>
      <c r="R5087">
        <v>4</v>
      </c>
      <c r="S5087">
        <v>3.42</v>
      </c>
      <c r="T5087">
        <v>3.42</v>
      </c>
      <c r="U5087">
        <v>513.05999999999995</v>
      </c>
      <c r="V5087">
        <v>116.81</v>
      </c>
      <c r="W5087">
        <v>4.2300000000000004</v>
      </c>
      <c r="Y5087">
        <v>5.23</v>
      </c>
      <c r="Z5087">
        <v>3</v>
      </c>
      <c r="AA5087" t="s">
        <v>4250</v>
      </c>
      <c r="AB5087">
        <v>1</v>
      </c>
      <c r="AC5087">
        <v>10</v>
      </c>
      <c r="AD5087">
        <v>2.1863333333333328</v>
      </c>
      <c r="AF5087" t="s">
        <v>7949</v>
      </c>
      <c r="AI5087">
        <v>0</v>
      </c>
      <c r="AJ5087">
        <v>0</v>
      </c>
      <c r="AK5087" t="s">
        <v>19996</v>
      </c>
      <c r="AL5087" t="s">
        <v>19996</v>
      </c>
      <c r="AM5087" t="s">
        <v>20019</v>
      </c>
    </row>
    <row r="5088" spans="1:39" x14ac:dyDescent="0.25">
      <c r="A5088" t="s">
        <v>11326</v>
      </c>
      <c r="B5088" t="s">
        <v>4841</v>
      </c>
      <c r="C5088" t="s">
        <v>4842</v>
      </c>
      <c r="D5088">
        <v>260</v>
      </c>
      <c r="E5088" t="s">
        <v>4845</v>
      </c>
      <c r="F5088">
        <v>6.58</v>
      </c>
      <c r="K5088" t="s">
        <v>6860</v>
      </c>
      <c r="M5088" t="s">
        <v>15169</v>
      </c>
      <c r="N5088">
        <v>8</v>
      </c>
      <c r="O5088" t="s">
        <v>15550</v>
      </c>
      <c r="P5088" t="s">
        <v>18978</v>
      </c>
      <c r="Q5088">
        <v>4</v>
      </c>
      <c r="R5088">
        <v>4</v>
      </c>
      <c r="S5088">
        <v>1.36</v>
      </c>
      <c r="T5088">
        <v>2.48</v>
      </c>
      <c r="U5088">
        <v>488.62</v>
      </c>
      <c r="V5088">
        <v>81.59</v>
      </c>
      <c r="W5088">
        <v>4.09</v>
      </c>
      <c r="X5088">
        <v>13.91</v>
      </c>
      <c r="Y5088">
        <v>8.2799999999999994</v>
      </c>
      <c r="Z5088">
        <v>2</v>
      </c>
      <c r="AA5088" t="s">
        <v>4250</v>
      </c>
      <c r="AB5088">
        <v>0</v>
      </c>
      <c r="AC5088">
        <v>10</v>
      </c>
      <c r="AD5088">
        <v>3.9412857142857152</v>
      </c>
      <c r="AF5088" t="s">
        <v>7949</v>
      </c>
      <c r="AI5088">
        <v>0</v>
      </c>
      <c r="AJ5088">
        <v>0</v>
      </c>
      <c r="AK5088" t="s">
        <v>19965</v>
      </c>
      <c r="AL5088" t="s">
        <v>19965</v>
      </c>
      <c r="AM5088" t="s">
        <v>20019</v>
      </c>
    </row>
    <row r="5089" spans="1:39" x14ac:dyDescent="0.25">
      <c r="A5089" t="s">
        <v>11327</v>
      </c>
      <c r="B5089" t="s">
        <v>4841</v>
      </c>
      <c r="C5089" t="s">
        <v>4842</v>
      </c>
      <c r="D5089">
        <v>260</v>
      </c>
      <c r="E5089" t="s">
        <v>4845</v>
      </c>
      <c r="F5089">
        <v>6.58</v>
      </c>
      <c r="K5089" t="s">
        <v>6860</v>
      </c>
      <c r="L5089" t="s">
        <v>6861</v>
      </c>
      <c r="M5089" t="s">
        <v>15038</v>
      </c>
      <c r="N5089">
        <v>9</v>
      </c>
      <c r="O5089" t="s">
        <v>15444</v>
      </c>
      <c r="P5089" t="s">
        <v>18979</v>
      </c>
      <c r="Q5089">
        <v>4</v>
      </c>
      <c r="R5089">
        <v>1</v>
      </c>
      <c r="S5089">
        <v>1.24</v>
      </c>
      <c r="T5089">
        <v>1.26</v>
      </c>
      <c r="U5089">
        <v>355.34</v>
      </c>
      <c r="V5089">
        <v>67.92</v>
      </c>
      <c r="W5089">
        <v>2.2999999999999998</v>
      </c>
      <c r="Y5089">
        <v>6.15</v>
      </c>
      <c r="Z5089">
        <v>2</v>
      </c>
      <c r="AA5089" t="s">
        <v>4250</v>
      </c>
      <c r="AB5089">
        <v>0</v>
      </c>
      <c r="AC5089">
        <v>4</v>
      </c>
      <c r="AD5089">
        <v>5.833333333333333</v>
      </c>
      <c r="AF5089" t="s">
        <v>7949</v>
      </c>
      <c r="AI5089">
        <v>0</v>
      </c>
      <c r="AJ5089">
        <v>0</v>
      </c>
      <c r="AK5089" t="s">
        <v>19833</v>
      </c>
      <c r="AL5089" t="s">
        <v>19833</v>
      </c>
      <c r="AM5089" t="s">
        <v>20019</v>
      </c>
    </row>
    <row r="5090" spans="1:39" x14ac:dyDescent="0.25">
      <c r="A5090" t="s">
        <v>11328</v>
      </c>
      <c r="B5090" t="s">
        <v>4841</v>
      </c>
      <c r="C5090" t="s">
        <v>4842</v>
      </c>
      <c r="D5090">
        <v>260</v>
      </c>
      <c r="E5090" t="s">
        <v>4845</v>
      </c>
      <c r="F5090">
        <v>6.58</v>
      </c>
      <c r="I5090" t="s">
        <v>14321</v>
      </c>
      <c r="K5090" t="s">
        <v>6860</v>
      </c>
      <c r="L5090" t="s">
        <v>6861</v>
      </c>
      <c r="M5090" t="s">
        <v>15122</v>
      </c>
      <c r="N5090">
        <v>9</v>
      </c>
      <c r="O5090" t="s">
        <v>15567</v>
      </c>
      <c r="P5090" t="s">
        <v>18980</v>
      </c>
      <c r="Q5090">
        <v>6</v>
      </c>
      <c r="R5090">
        <v>1</v>
      </c>
      <c r="S5090">
        <v>2.89</v>
      </c>
      <c r="T5090">
        <v>2.89</v>
      </c>
      <c r="U5090">
        <v>381.47</v>
      </c>
      <c r="V5090">
        <v>60.5</v>
      </c>
      <c r="W5090">
        <v>3.76</v>
      </c>
      <c r="Y5090">
        <v>4.0999999999999996</v>
      </c>
      <c r="Z5090">
        <v>2</v>
      </c>
      <c r="AA5090" t="s">
        <v>4250</v>
      </c>
      <c r="AB5090">
        <v>0</v>
      </c>
      <c r="AC5090">
        <v>2</v>
      </c>
      <c r="AD5090">
        <v>5.23497619047619</v>
      </c>
      <c r="AF5090" t="s">
        <v>7949</v>
      </c>
      <c r="AI5090">
        <v>0</v>
      </c>
      <c r="AJ5090">
        <v>0</v>
      </c>
      <c r="AM5090" t="s">
        <v>20019</v>
      </c>
    </row>
    <row r="5091" spans="1:39" x14ac:dyDescent="0.25">
      <c r="A5091" t="s">
        <v>11329</v>
      </c>
      <c r="B5091" t="s">
        <v>4841</v>
      </c>
      <c r="C5091" t="s">
        <v>4842</v>
      </c>
      <c r="D5091">
        <v>260</v>
      </c>
      <c r="E5091" t="s">
        <v>4845</v>
      </c>
      <c r="F5091">
        <v>6.58</v>
      </c>
      <c r="I5091" t="s">
        <v>14322</v>
      </c>
      <c r="K5091" t="s">
        <v>6860</v>
      </c>
      <c r="L5091" t="s">
        <v>6861</v>
      </c>
      <c r="M5091" t="s">
        <v>14996</v>
      </c>
      <c r="N5091">
        <v>9</v>
      </c>
      <c r="O5091" t="s">
        <v>15322</v>
      </c>
      <c r="P5091" t="s">
        <v>18981</v>
      </c>
      <c r="Q5091">
        <v>7</v>
      </c>
      <c r="R5091">
        <v>3</v>
      </c>
      <c r="S5091">
        <v>-6.29</v>
      </c>
      <c r="T5091">
        <v>-4.05</v>
      </c>
      <c r="U5091">
        <v>381.31</v>
      </c>
      <c r="V5091">
        <v>122.72</v>
      </c>
      <c r="W5091">
        <v>1.42</v>
      </c>
      <c r="X5091">
        <v>-1.44</v>
      </c>
      <c r="Y5091">
        <v>3.94</v>
      </c>
      <c r="Z5091">
        <v>2</v>
      </c>
      <c r="AA5091" t="s">
        <v>4250</v>
      </c>
      <c r="AB5091">
        <v>0</v>
      </c>
      <c r="AC5091">
        <v>4</v>
      </c>
      <c r="AD5091">
        <v>4.0144523809523811</v>
      </c>
      <c r="AF5091" t="s">
        <v>7951</v>
      </c>
      <c r="AI5091">
        <v>0</v>
      </c>
      <c r="AJ5091">
        <v>0</v>
      </c>
      <c r="AM5091" t="s">
        <v>20019</v>
      </c>
    </row>
    <row r="5092" spans="1:39" x14ac:dyDescent="0.25">
      <c r="A5092" t="s">
        <v>11330</v>
      </c>
      <c r="B5092" t="s">
        <v>4841</v>
      </c>
      <c r="C5092" t="s">
        <v>4842</v>
      </c>
      <c r="D5092">
        <v>260</v>
      </c>
      <c r="E5092" t="s">
        <v>4845</v>
      </c>
      <c r="F5092">
        <v>6.58</v>
      </c>
      <c r="I5092" t="s">
        <v>14323</v>
      </c>
      <c r="K5092" t="s">
        <v>6860</v>
      </c>
      <c r="L5092" t="s">
        <v>6861</v>
      </c>
      <c r="M5092" t="s">
        <v>14996</v>
      </c>
      <c r="N5092">
        <v>9</v>
      </c>
      <c r="O5092" t="s">
        <v>15322</v>
      </c>
      <c r="P5092" t="s">
        <v>18982</v>
      </c>
      <c r="Q5092">
        <v>7</v>
      </c>
      <c r="R5092">
        <v>3</v>
      </c>
      <c r="S5092">
        <v>-4.7300000000000004</v>
      </c>
      <c r="T5092">
        <v>-4.7300000000000004</v>
      </c>
      <c r="U5092">
        <v>383.33</v>
      </c>
      <c r="V5092">
        <v>128.76</v>
      </c>
      <c r="W5092">
        <v>1.8</v>
      </c>
      <c r="X5092">
        <v>9.84</v>
      </c>
      <c r="Y5092">
        <v>3.94</v>
      </c>
      <c r="Z5092">
        <v>2</v>
      </c>
      <c r="AA5092" t="s">
        <v>4250</v>
      </c>
      <c r="AB5092">
        <v>0</v>
      </c>
      <c r="AC5092">
        <v>4</v>
      </c>
      <c r="AD5092">
        <v>4.0000238095238094</v>
      </c>
      <c r="AF5092" t="s">
        <v>7949</v>
      </c>
      <c r="AI5092">
        <v>0</v>
      </c>
      <c r="AJ5092">
        <v>0</v>
      </c>
      <c r="AM5092" t="s">
        <v>20019</v>
      </c>
    </row>
    <row r="5093" spans="1:39" x14ac:dyDescent="0.25">
      <c r="A5093" t="s">
        <v>11331</v>
      </c>
      <c r="B5093" t="s">
        <v>4841</v>
      </c>
      <c r="C5093" t="s">
        <v>4842</v>
      </c>
      <c r="D5093">
        <v>260</v>
      </c>
      <c r="E5093" t="s">
        <v>4845</v>
      </c>
      <c r="F5093">
        <v>6.58</v>
      </c>
      <c r="I5093" t="s">
        <v>14324</v>
      </c>
      <c r="K5093" t="s">
        <v>6860</v>
      </c>
      <c r="L5093" t="s">
        <v>6861</v>
      </c>
      <c r="M5093" t="s">
        <v>15114</v>
      </c>
      <c r="N5093">
        <v>8</v>
      </c>
      <c r="O5093" t="s">
        <v>15486</v>
      </c>
      <c r="P5093" t="s">
        <v>18983</v>
      </c>
      <c r="Q5093">
        <v>4</v>
      </c>
      <c r="R5093">
        <v>2</v>
      </c>
      <c r="S5093">
        <v>-2.88</v>
      </c>
      <c r="T5093">
        <v>-2.84</v>
      </c>
      <c r="U5093">
        <v>277.33999999999997</v>
      </c>
      <c r="V5093">
        <v>59.64</v>
      </c>
      <c r="W5093">
        <v>2.39</v>
      </c>
      <c r="Y5093">
        <v>6.12</v>
      </c>
      <c r="Z5093">
        <v>1</v>
      </c>
      <c r="AA5093" t="s">
        <v>4250</v>
      </c>
      <c r="AB5093">
        <v>0</v>
      </c>
      <c r="AC5093">
        <v>3</v>
      </c>
      <c r="AD5093">
        <v>5.5</v>
      </c>
      <c r="AF5093" t="s">
        <v>7949</v>
      </c>
      <c r="AI5093">
        <v>0</v>
      </c>
      <c r="AJ5093">
        <v>0</v>
      </c>
      <c r="AM5093" t="s">
        <v>20019</v>
      </c>
    </row>
    <row r="5094" spans="1:39" x14ac:dyDescent="0.25">
      <c r="A5094" t="s">
        <v>10172</v>
      </c>
      <c r="B5094" t="s">
        <v>4841</v>
      </c>
      <c r="C5094" t="s">
        <v>4842</v>
      </c>
      <c r="D5094">
        <v>262</v>
      </c>
      <c r="E5094" t="s">
        <v>4845</v>
      </c>
      <c r="F5094">
        <v>6.58</v>
      </c>
      <c r="K5094" t="s">
        <v>6860</v>
      </c>
      <c r="L5094" t="s">
        <v>6861</v>
      </c>
      <c r="M5094" t="s">
        <v>15026</v>
      </c>
      <c r="N5094">
        <v>9</v>
      </c>
      <c r="O5094" t="s">
        <v>15368</v>
      </c>
      <c r="P5094" t="s">
        <v>17824</v>
      </c>
      <c r="Q5094">
        <v>6</v>
      </c>
      <c r="R5094">
        <v>3</v>
      </c>
      <c r="S5094">
        <v>1.1399999999999999</v>
      </c>
      <c r="T5094">
        <v>2.81</v>
      </c>
      <c r="U5094">
        <v>498.65</v>
      </c>
      <c r="V5094">
        <v>103.67</v>
      </c>
      <c r="W5094">
        <v>2.29</v>
      </c>
      <c r="X5094">
        <v>13.87</v>
      </c>
      <c r="Y5094">
        <v>9.32</v>
      </c>
      <c r="Z5094">
        <v>3</v>
      </c>
      <c r="AA5094" t="s">
        <v>4250</v>
      </c>
      <c r="AB5094">
        <v>0</v>
      </c>
      <c r="AC5094">
        <v>9</v>
      </c>
      <c r="AD5094">
        <v>3.0606428571428581</v>
      </c>
      <c r="AF5094" t="s">
        <v>7952</v>
      </c>
      <c r="AI5094">
        <v>0</v>
      </c>
      <c r="AJ5094">
        <v>0</v>
      </c>
      <c r="AK5094" t="s">
        <v>19878</v>
      </c>
      <c r="AL5094" t="s">
        <v>19878</v>
      </c>
      <c r="AM5094" t="s">
        <v>20019</v>
      </c>
    </row>
    <row r="5095" spans="1:39" x14ac:dyDescent="0.25">
      <c r="A5095" t="s">
        <v>11332</v>
      </c>
      <c r="B5095" t="s">
        <v>4841</v>
      </c>
      <c r="C5095" t="s">
        <v>4842</v>
      </c>
      <c r="D5095">
        <v>262</v>
      </c>
      <c r="E5095" t="s">
        <v>4845</v>
      </c>
      <c r="F5095">
        <v>6.58</v>
      </c>
      <c r="K5095" t="s">
        <v>6860</v>
      </c>
      <c r="M5095" t="s">
        <v>15150</v>
      </c>
      <c r="N5095">
        <v>8</v>
      </c>
      <c r="O5095" t="s">
        <v>15526</v>
      </c>
      <c r="P5095" t="s">
        <v>18984</v>
      </c>
      <c r="Q5095">
        <v>5</v>
      </c>
      <c r="R5095">
        <v>4</v>
      </c>
      <c r="S5095">
        <v>4.09</v>
      </c>
      <c r="T5095">
        <v>5.07</v>
      </c>
      <c r="U5095">
        <v>559.67999999999995</v>
      </c>
      <c r="V5095">
        <v>99.69</v>
      </c>
      <c r="W5095">
        <v>4.49</v>
      </c>
      <c r="X5095">
        <v>13.71</v>
      </c>
      <c r="Y5095">
        <v>8.35</v>
      </c>
      <c r="Z5095">
        <v>3</v>
      </c>
      <c r="AA5095" t="s">
        <v>4250</v>
      </c>
      <c r="AB5095">
        <v>1</v>
      </c>
      <c r="AC5095">
        <v>11</v>
      </c>
      <c r="AD5095">
        <v>1.502</v>
      </c>
      <c r="AF5095" t="s">
        <v>7949</v>
      </c>
      <c r="AI5095">
        <v>0</v>
      </c>
      <c r="AJ5095">
        <v>0</v>
      </c>
      <c r="AK5095" t="s">
        <v>19942</v>
      </c>
      <c r="AL5095" t="s">
        <v>19942</v>
      </c>
      <c r="AM5095" t="s">
        <v>20019</v>
      </c>
    </row>
    <row r="5096" spans="1:39" x14ac:dyDescent="0.25">
      <c r="A5096" t="s">
        <v>11333</v>
      </c>
      <c r="B5096" t="s">
        <v>4841</v>
      </c>
      <c r="C5096" t="s">
        <v>4842</v>
      </c>
      <c r="D5096">
        <v>262.2</v>
      </c>
      <c r="E5096" t="s">
        <v>4845</v>
      </c>
      <c r="F5096">
        <v>6.58</v>
      </c>
      <c r="I5096" t="s">
        <v>14325</v>
      </c>
      <c r="K5096" t="s">
        <v>6860</v>
      </c>
      <c r="M5096" t="s">
        <v>15002</v>
      </c>
      <c r="N5096">
        <v>8</v>
      </c>
      <c r="O5096" t="s">
        <v>15332</v>
      </c>
      <c r="P5096" t="s">
        <v>18985</v>
      </c>
      <c r="Q5096">
        <v>5</v>
      </c>
      <c r="R5096">
        <v>1</v>
      </c>
      <c r="S5096">
        <v>1.83</v>
      </c>
      <c r="T5096">
        <v>1.83</v>
      </c>
      <c r="U5096">
        <v>447.58</v>
      </c>
      <c r="V5096">
        <v>77.150000000000006</v>
      </c>
      <c r="W5096">
        <v>3.11</v>
      </c>
      <c r="Y5096">
        <v>5.22</v>
      </c>
      <c r="Z5096">
        <v>1</v>
      </c>
      <c r="AA5096" t="s">
        <v>4250</v>
      </c>
      <c r="AB5096">
        <v>0</v>
      </c>
      <c r="AC5096">
        <v>3</v>
      </c>
      <c r="AD5096">
        <v>5.207761904761905</v>
      </c>
      <c r="AF5096" t="s">
        <v>7949</v>
      </c>
      <c r="AI5096">
        <v>0</v>
      </c>
      <c r="AJ5096">
        <v>0</v>
      </c>
      <c r="AM5096" t="s">
        <v>20019</v>
      </c>
    </row>
    <row r="5097" spans="1:39" x14ac:dyDescent="0.25">
      <c r="A5097" t="s">
        <v>10110</v>
      </c>
      <c r="B5097" t="s">
        <v>4841</v>
      </c>
      <c r="C5097" t="s">
        <v>4842</v>
      </c>
      <c r="D5097">
        <v>263</v>
      </c>
      <c r="E5097" t="s">
        <v>4845</v>
      </c>
      <c r="F5097">
        <v>6.58</v>
      </c>
      <c r="I5097" t="s">
        <v>14326</v>
      </c>
      <c r="K5097" t="s">
        <v>6860</v>
      </c>
      <c r="L5097" t="s">
        <v>6861</v>
      </c>
      <c r="M5097" t="s">
        <v>14972</v>
      </c>
      <c r="N5097">
        <v>8</v>
      </c>
      <c r="O5097" t="s">
        <v>15293</v>
      </c>
      <c r="P5097" t="s">
        <v>17762</v>
      </c>
      <c r="Q5097">
        <v>6</v>
      </c>
      <c r="R5097">
        <v>2</v>
      </c>
      <c r="S5097">
        <v>2.81</v>
      </c>
      <c r="T5097">
        <v>2.81</v>
      </c>
      <c r="U5097">
        <v>512.36</v>
      </c>
      <c r="V5097">
        <v>98.83</v>
      </c>
      <c r="W5097">
        <v>4.24</v>
      </c>
      <c r="X5097">
        <v>10.11</v>
      </c>
      <c r="Y5097">
        <v>3.89</v>
      </c>
      <c r="Z5097">
        <v>2</v>
      </c>
      <c r="AA5097" t="s">
        <v>4250</v>
      </c>
      <c r="AB5097">
        <v>1</v>
      </c>
      <c r="AC5097">
        <v>6</v>
      </c>
      <c r="AD5097">
        <v>3.800666666666666</v>
      </c>
      <c r="AF5097" t="s">
        <v>7949</v>
      </c>
      <c r="AI5097">
        <v>0</v>
      </c>
      <c r="AJ5097">
        <v>0</v>
      </c>
      <c r="AM5097" t="s">
        <v>20019</v>
      </c>
    </row>
    <row r="5098" spans="1:39" x14ac:dyDescent="0.25">
      <c r="A5098" t="s">
        <v>11334</v>
      </c>
      <c r="B5098" t="s">
        <v>4841</v>
      </c>
      <c r="C5098" t="s">
        <v>4842</v>
      </c>
      <c r="D5098">
        <v>263</v>
      </c>
      <c r="E5098" t="s">
        <v>4845</v>
      </c>
      <c r="F5098">
        <v>6.58</v>
      </c>
      <c r="K5098" t="s">
        <v>6860</v>
      </c>
      <c r="L5098" t="s">
        <v>6861</v>
      </c>
      <c r="M5098" t="s">
        <v>15142</v>
      </c>
      <c r="N5098">
        <v>9</v>
      </c>
      <c r="O5098" t="s">
        <v>15518</v>
      </c>
      <c r="P5098" t="s">
        <v>18986</v>
      </c>
      <c r="Q5098">
        <v>10</v>
      </c>
      <c r="R5098">
        <v>10</v>
      </c>
      <c r="S5098">
        <v>-3.73</v>
      </c>
      <c r="T5098">
        <v>0.47</v>
      </c>
      <c r="U5098">
        <v>706.73</v>
      </c>
      <c r="V5098">
        <v>294.77</v>
      </c>
      <c r="W5098">
        <v>-2.78</v>
      </c>
      <c r="X5098">
        <v>3.01</v>
      </c>
      <c r="Y5098">
        <v>6.65</v>
      </c>
      <c r="Z5098">
        <v>2</v>
      </c>
      <c r="AA5098" t="s">
        <v>4250</v>
      </c>
      <c r="AB5098">
        <v>2</v>
      </c>
      <c r="AC5098">
        <v>18</v>
      </c>
      <c r="AD5098">
        <v>3</v>
      </c>
      <c r="AF5098" t="s">
        <v>7951</v>
      </c>
      <c r="AI5098">
        <v>0</v>
      </c>
      <c r="AJ5098">
        <v>0</v>
      </c>
      <c r="AK5098" t="s">
        <v>19953</v>
      </c>
      <c r="AL5098" t="s">
        <v>19953</v>
      </c>
      <c r="AM5098" t="s">
        <v>20019</v>
      </c>
    </row>
    <row r="5099" spans="1:39" x14ac:dyDescent="0.25">
      <c r="A5099" t="s">
        <v>11335</v>
      </c>
      <c r="B5099" t="s">
        <v>4841</v>
      </c>
      <c r="C5099" t="s">
        <v>4842</v>
      </c>
      <c r="D5099">
        <v>263.02999999999997</v>
      </c>
      <c r="E5099" t="s">
        <v>4845</v>
      </c>
      <c r="F5099">
        <v>6.58</v>
      </c>
      <c r="K5099" t="s">
        <v>6860</v>
      </c>
      <c r="L5099" t="s">
        <v>6861</v>
      </c>
      <c r="M5099" t="s">
        <v>15106</v>
      </c>
      <c r="N5099">
        <v>9</v>
      </c>
      <c r="O5099" t="s">
        <v>15474</v>
      </c>
      <c r="P5099" t="s">
        <v>18987</v>
      </c>
      <c r="Q5099">
        <v>7</v>
      </c>
      <c r="R5099">
        <v>1</v>
      </c>
      <c r="S5099">
        <v>0.56000000000000005</v>
      </c>
      <c r="T5099">
        <v>0.62</v>
      </c>
      <c r="U5099">
        <v>369.43</v>
      </c>
      <c r="V5099">
        <v>92.65</v>
      </c>
      <c r="W5099">
        <v>2.21</v>
      </c>
      <c r="Y5099">
        <v>6.66</v>
      </c>
      <c r="Z5099">
        <v>3</v>
      </c>
      <c r="AA5099" t="s">
        <v>4250</v>
      </c>
      <c r="AB5099">
        <v>0</v>
      </c>
      <c r="AC5099">
        <v>3</v>
      </c>
      <c r="AD5099">
        <v>5.6776428571428568</v>
      </c>
      <c r="AF5099" t="s">
        <v>7949</v>
      </c>
      <c r="AI5099">
        <v>0</v>
      </c>
      <c r="AJ5099">
        <v>0</v>
      </c>
      <c r="AK5099" t="s">
        <v>19920</v>
      </c>
      <c r="AL5099" t="s">
        <v>19920</v>
      </c>
      <c r="AM5099" t="s">
        <v>20019</v>
      </c>
    </row>
    <row r="5100" spans="1:39" x14ac:dyDescent="0.25">
      <c r="A5100" t="s">
        <v>11336</v>
      </c>
      <c r="B5100" t="s">
        <v>4841</v>
      </c>
      <c r="C5100" t="s">
        <v>4842</v>
      </c>
      <c r="D5100">
        <v>263.5</v>
      </c>
      <c r="E5100" t="s">
        <v>4845</v>
      </c>
      <c r="F5100">
        <v>6.58</v>
      </c>
      <c r="I5100" t="s">
        <v>14327</v>
      </c>
      <c r="K5100" t="s">
        <v>6860</v>
      </c>
      <c r="M5100" t="s">
        <v>15002</v>
      </c>
      <c r="N5100">
        <v>8</v>
      </c>
      <c r="O5100" t="s">
        <v>15332</v>
      </c>
      <c r="P5100" t="s">
        <v>18988</v>
      </c>
      <c r="Q5100">
        <v>5</v>
      </c>
      <c r="R5100">
        <v>1</v>
      </c>
      <c r="S5100">
        <v>2.13</v>
      </c>
      <c r="T5100">
        <v>2.13</v>
      </c>
      <c r="U5100">
        <v>394.27</v>
      </c>
      <c r="V5100">
        <v>77.150000000000006</v>
      </c>
      <c r="W5100">
        <v>2.15</v>
      </c>
      <c r="Y5100">
        <v>4.37</v>
      </c>
      <c r="Z5100">
        <v>1</v>
      </c>
      <c r="AA5100" t="s">
        <v>4250</v>
      </c>
      <c r="AB5100">
        <v>0</v>
      </c>
      <c r="AC5100">
        <v>1</v>
      </c>
      <c r="AD5100">
        <v>5.5235476190476192</v>
      </c>
      <c r="AF5100" t="s">
        <v>7949</v>
      </c>
      <c r="AI5100">
        <v>0</v>
      </c>
      <c r="AJ5100">
        <v>0</v>
      </c>
      <c r="AM5100" t="s">
        <v>20019</v>
      </c>
    </row>
    <row r="5101" spans="1:39" x14ac:dyDescent="0.25">
      <c r="A5101" t="s">
        <v>11337</v>
      </c>
      <c r="B5101" t="s">
        <v>4841</v>
      </c>
      <c r="C5101" t="s">
        <v>4842</v>
      </c>
      <c r="D5101">
        <v>264</v>
      </c>
      <c r="E5101" t="s">
        <v>4845</v>
      </c>
      <c r="F5101">
        <v>6.58</v>
      </c>
      <c r="I5101" t="s">
        <v>14328</v>
      </c>
      <c r="K5101" t="s">
        <v>6860</v>
      </c>
      <c r="L5101" t="s">
        <v>6861</v>
      </c>
      <c r="M5101" t="s">
        <v>15145</v>
      </c>
      <c r="N5101">
        <v>9</v>
      </c>
      <c r="O5101" t="s">
        <v>15521</v>
      </c>
      <c r="P5101" t="s">
        <v>18989</v>
      </c>
      <c r="Q5101">
        <v>3</v>
      </c>
      <c r="R5101">
        <v>1</v>
      </c>
      <c r="S5101">
        <v>1.55</v>
      </c>
      <c r="T5101">
        <v>1.55</v>
      </c>
      <c r="U5101">
        <v>259.31</v>
      </c>
      <c r="V5101">
        <v>41.57</v>
      </c>
      <c r="W5101">
        <v>3.34</v>
      </c>
      <c r="Y5101">
        <v>5.23</v>
      </c>
      <c r="Z5101">
        <v>1</v>
      </c>
      <c r="AA5101" t="s">
        <v>4250</v>
      </c>
      <c r="AB5101">
        <v>0</v>
      </c>
      <c r="AC5101">
        <v>3</v>
      </c>
      <c r="AD5101">
        <v>5.833333333333333</v>
      </c>
      <c r="AF5101" t="s">
        <v>7949</v>
      </c>
      <c r="AI5101">
        <v>0</v>
      </c>
      <c r="AJ5101">
        <v>0</v>
      </c>
      <c r="AM5101" t="s">
        <v>20019</v>
      </c>
    </row>
    <row r="5102" spans="1:39" x14ac:dyDescent="0.25">
      <c r="A5102" t="s">
        <v>11338</v>
      </c>
      <c r="B5102" t="s">
        <v>4841</v>
      </c>
      <c r="C5102" t="s">
        <v>4842</v>
      </c>
      <c r="D5102">
        <v>264</v>
      </c>
      <c r="E5102" t="s">
        <v>4845</v>
      </c>
      <c r="F5102">
        <v>6.58</v>
      </c>
      <c r="K5102" t="s">
        <v>6860</v>
      </c>
      <c r="M5102" t="s">
        <v>6865</v>
      </c>
      <c r="N5102">
        <v>8</v>
      </c>
      <c r="O5102" t="s">
        <v>15317</v>
      </c>
      <c r="P5102" t="s">
        <v>18990</v>
      </c>
      <c r="Q5102">
        <v>5</v>
      </c>
      <c r="R5102">
        <v>4</v>
      </c>
      <c r="S5102">
        <v>4.08</v>
      </c>
      <c r="T5102">
        <v>4.0999999999999996</v>
      </c>
      <c r="U5102">
        <v>530.62</v>
      </c>
      <c r="V5102">
        <v>110.77</v>
      </c>
      <c r="W5102">
        <v>2.33</v>
      </c>
      <c r="X5102">
        <v>13.42</v>
      </c>
      <c r="Y5102">
        <v>6.9</v>
      </c>
      <c r="Z5102">
        <v>2</v>
      </c>
      <c r="AA5102" t="s">
        <v>4250</v>
      </c>
      <c r="AB5102">
        <v>1</v>
      </c>
      <c r="AC5102">
        <v>11</v>
      </c>
      <c r="AD5102">
        <v>1.7576666666666669</v>
      </c>
      <c r="AF5102" t="s">
        <v>7949</v>
      </c>
      <c r="AI5102">
        <v>0</v>
      </c>
      <c r="AJ5102">
        <v>0</v>
      </c>
      <c r="AK5102" t="s">
        <v>19863</v>
      </c>
      <c r="AL5102" t="s">
        <v>19863</v>
      </c>
      <c r="AM5102" t="s">
        <v>20019</v>
      </c>
    </row>
    <row r="5103" spans="1:39" x14ac:dyDescent="0.25">
      <c r="A5103" t="s">
        <v>11339</v>
      </c>
      <c r="B5103" t="s">
        <v>4841</v>
      </c>
      <c r="C5103" t="s">
        <v>4842</v>
      </c>
      <c r="D5103">
        <v>264</v>
      </c>
      <c r="E5103" t="s">
        <v>4845</v>
      </c>
      <c r="F5103">
        <v>6.58</v>
      </c>
      <c r="I5103" t="s">
        <v>14329</v>
      </c>
      <c r="K5103" t="s">
        <v>6860</v>
      </c>
      <c r="L5103" t="s">
        <v>6861</v>
      </c>
      <c r="M5103" t="s">
        <v>15146</v>
      </c>
      <c r="N5103">
        <v>9</v>
      </c>
      <c r="O5103" t="s">
        <v>15522</v>
      </c>
      <c r="P5103" t="s">
        <v>18991</v>
      </c>
      <c r="Q5103">
        <v>5</v>
      </c>
      <c r="R5103">
        <v>2</v>
      </c>
      <c r="S5103">
        <v>4.66</v>
      </c>
      <c r="T5103">
        <v>4.68</v>
      </c>
      <c r="U5103">
        <v>428.87</v>
      </c>
      <c r="V5103">
        <v>80.37</v>
      </c>
      <c r="W5103">
        <v>4.67</v>
      </c>
      <c r="X5103">
        <v>10.54</v>
      </c>
      <c r="Y5103">
        <v>5.9</v>
      </c>
      <c r="Z5103">
        <v>2</v>
      </c>
      <c r="AA5103" t="s">
        <v>4250</v>
      </c>
      <c r="AB5103">
        <v>0</v>
      </c>
      <c r="AC5103">
        <v>3</v>
      </c>
      <c r="AD5103">
        <v>3.168071428571428</v>
      </c>
      <c r="AF5103" t="s">
        <v>7949</v>
      </c>
      <c r="AI5103">
        <v>0</v>
      </c>
      <c r="AJ5103">
        <v>0</v>
      </c>
      <c r="AM5103" t="s">
        <v>20019</v>
      </c>
    </row>
    <row r="5104" spans="1:39" x14ac:dyDescent="0.25">
      <c r="A5104" t="s">
        <v>11340</v>
      </c>
      <c r="B5104" t="s">
        <v>4841</v>
      </c>
      <c r="C5104" t="s">
        <v>4842</v>
      </c>
      <c r="D5104">
        <v>265</v>
      </c>
      <c r="E5104" t="s">
        <v>4845</v>
      </c>
      <c r="F5104">
        <v>6.58</v>
      </c>
      <c r="K5104" t="s">
        <v>6860</v>
      </c>
      <c r="L5104" t="s">
        <v>6861</v>
      </c>
      <c r="M5104" t="s">
        <v>15136</v>
      </c>
      <c r="N5104">
        <v>9</v>
      </c>
      <c r="O5104" t="s">
        <v>15511</v>
      </c>
      <c r="P5104" t="s">
        <v>18992</v>
      </c>
      <c r="Q5104">
        <v>4</v>
      </c>
      <c r="R5104">
        <v>1</v>
      </c>
      <c r="S5104">
        <v>2.38</v>
      </c>
      <c r="T5104">
        <v>2.38</v>
      </c>
      <c r="U5104">
        <v>284.33</v>
      </c>
      <c r="V5104">
        <v>47.61</v>
      </c>
      <c r="W5104">
        <v>2.2599999999999998</v>
      </c>
      <c r="Y5104">
        <v>4.6399999999999997</v>
      </c>
      <c r="Z5104">
        <v>1</v>
      </c>
      <c r="AA5104" t="s">
        <v>4250</v>
      </c>
      <c r="AB5104">
        <v>0</v>
      </c>
      <c r="AC5104">
        <v>1</v>
      </c>
      <c r="AD5104">
        <v>5.6433333333333344</v>
      </c>
      <c r="AF5104" t="s">
        <v>7949</v>
      </c>
      <c r="AI5104">
        <v>0</v>
      </c>
      <c r="AJ5104">
        <v>0</v>
      </c>
      <c r="AK5104" t="s">
        <v>19949</v>
      </c>
      <c r="AL5104" t="s">
        <v>19949</v>
      </c>
      <c r="AM5104" t="s">
        <v>20019</v>
      </c>
    </row>
    <row r="5105" spans="1:39" x14ac:dyDescent="0.25">
      <c r="A5105" t="s">
        <v>11341</v>
      </c>
      <c r="B5105" t="s">
        <v>4841</v>
      </c>
      <c r="C5105" t="s">
        <v>4842</v>
      </c>
      <c r="D5105">
        <v>265</v>
      </c>
      <c r="E5105" t="s">
        <v>4845</v>
      </c>
      <c r="F5105">
        <v>6.58</v>
      </c>
      <c r="I5105" t="s">
        <v>14330</v>
      </c>
      <c r="K5105" t="s">
        <v>6860</v>
      </c>
      <c r="L5105" t="s">
        <v>6861</v>
      </c>
      <c r="M5105" t="s">
        <v>14987</v>
      </c>
      <c r="N5105">
        <v>9</v>
      </c>
      <c r="O5105" t="s">
        <v>15311</v>
      </c>
      <c r="P5105" t="s">
        <v>18993</v>
      </c>
      <c r="Q5105">
        <v>5</v>
      </c>
      <c r="R5105">
        <v>2</v>
      </c>
      <c r="S5105">
        <v>2.4</v>
      </c>
      <c r="T5105">
        <v>2.4</v>
      </c>
      <c r="U5105">
        <v>392.79</v>
      </c>
      <c r="V5105">
        <v>89.6</v>
      </c>
      <c r="W5105">
        <v>3.18</v>
      </c>
      <c r="X5105">
        <v>11.08</v>
      </c>
      <c r="Y5105">
        <v>4.3899999999999997</v>
      </c>
      <c r="Z5105">
        <v>2</v>
      </c>
      <c r="AA5105" t="s">
        <v>4250</v>
      </c>
      <c r="AB5105">
        <v>0</v>
      </c>
      <c r="AC5105">
        <v>4</v>
      </c>
      <c r="AD5105">
        <v>5.0657857142857141</v>
      </c>
      <c r="AF5105" t="s">
        <v>7949</v>
      </c>
      <c r="AI5105">
        <v>0</v>
      </c>
      <c r="AJ5105">
        <v>0</v>
      </c>
      <c r="AM5105" t="s">
        <v>20019</v>
      </c>
    </row>
    <row r="5106" spans="1:39" x14ac:dyDescent="0.25">
      <c r="A5106" t="s">
        <v>11342</v>
      </c>
      <c r="B5106" t="s">
        <v>4841</v>
      </c>
      <c r="C5106" t="s">
        <v>4842</v>
      </c>
      <c r="D5106">
        <v>265.3</v>
      </c>
      <c r="E5106" t="s">
        <v>4845</v>
      </c>
      <c r="F5106">
        <v>6.58</v>
      </c>
      <c r="I5106" t="s">
        <v>14331</v>
      </c>
      <c r="K5106" t="s">
        <v>6860</v>
      </c>
      <c r="M5106" t="s">
        <v>15002</v>
      </c>
      <c r="N5106">
        <v>8</v>
      </c>
      <c r="O5106" t="s">
        <v>15332</v>
      </c>
      <c r="P5106" t="s">
        <v>18994</v>
      </c>
      <c r="Q5106">
        <v>5</v>
      </c>
      <c r="R5106">
        <v>1</v>
      </c>
      <c r="S5106">
        <v>2.68</v>
      </c>
      <c r="T5106">
        <v>2.68</v>
      </c>
      <c r="U5106">
        <v>478.54</v>
      </c>
      <c r="V5106">
        <v>91.71</v>
      </c>
      <c r="W5106">
        <v>4.71</v>
      </c>
      <c r="Y5106">
        <v>0.55000000000000004</v>
      </c>
      <c r="Z5106">
        <v>2</v>
      </c>
      <c r="AA5106" t="s">
        <v>4250</v>
      </c>
      <c r="AB5106">
        <v>0</v>
      </c>
      <c r="AC5106">
        <v>4</v>
      </c>
      <c r="AD5106">
        <v>4.5896190476190482</v>
      </c>
      <c r="AF5106" t="s">
        <v>7949</v>
      </c>
      <c r="AI5106">
        <v>0</v>
      </c>
      <c r="AJ5106">
        <v>0</v>
      </c>
      <c r="AM5106" t="s">
        <v>20019</v>
      </c>
    </row>
    <row r="5107" spans="1:39" x14ac:dyDescent="0.25">
      <c r="A5107" t="s">
        <v>11052</v>
      </c>
      <c r="B5107" t="s">
        <v>4841</v>
      </c>
      <c r="C5107" t="s">
        <v>4842</v>
      </c>
      <c r="D5107">
        <v>266</v>
      </c>
      <c r="E5107" t="s">
        <v>4845</v>
      </c>
      <c r="F5107">
        <v>6.58</v>
      </c>
      <c r="K5107" t="s">
        <v>6860</v>
      </c>
      <c r="L5107" t="s">
        <v>6861</v>
      </c>
      <c r="M5107" t="s">
        <v>15101</v>
      </c>
      <c r="N5107">
        <v>9</v>
      </c>
      <c r="O5107" t="s">
        <v>15465</v>
      </c>
      <c r="P5107" t="s">
        <v>18704</v>
      </c>
      <c r="Q5107">
        <v>5</v>
      </c>
      <c r="R5107">
        <v>4</v>
      </c>
      <c r="S5107">
        <v>4.12</v>
      </c>
      <c r="T5107">
        <v>5.15</v>
      </c>
      <c r="U5107">
        <v>605.66</v>
      </c>
      <c r="V5107">
        <v>99.69</v>
      </c>
      <c r="W5107">
        <v>5.0999999999999996</v>
      </c>
      <c r="X5107">
        <v>13.22</v>
      </c>
      <c r="Y5107">
        <v>8.31</v>
      </c>
      <c r="Z5107">
        <v>4</v>
      </c>
      <c r="AA5107" t="s">
        <v>4250</v>
      </c>
      <c r="AB5107">
        <v>2</v>
      </c>
      <c r="AC5107">
        <v>13</v>
      </c>
      <c r="AD5107">
        <v>1.522</v>
      </c>
      <c r="AF5107" t="s">
        <v>7949</v>
      </c>
      <c r="AI5107">
        <v>0</v>
      </c>
      <c r="AJ5107">
        <v>0</v>
      </c>
      <c r="AK5107" t="s">
        <v>19864</v>
      </c>
      <c r="AL5107" t="s">
        <v>19864</v>
      </c>
      <c r="AM5107" t="s">
        <v>20019</v>
      </c>
    </row>
    <row r="5108" spans="1:39" x14ac:dyDescent="0.25">
      <c r="A5108" t="s">
        <v>11343</v>
      </c>
      <c r="B5108" t="s">
        <v>4841</v>
      </c>
      <c r="C5108" t="s">
        <v>4842</v>
      </c>
      <c r="D5108">
        <v>267</v>
      </c>
      <c r="E5108" t="s">
        <v>4845</v>
      </c>
      <c r="F5108">
        <v>6.57</v>
      </c>
      <c r="I5108" t="s">
        <v>14332</v>
      </c>
      <c r="K5108" t="s">
        <v>6860</v>
      </c>
      <c r="L5108" t="s">
        <v>6861</v>
      </c>
      <c r="M5108" t="s">
        <v>15042</v>
      </c>
      <c r="N5108">
        <v>9</v>
      </c>
      <c r="O5108" t="s">
        <v>15389</v>
      </c>
      <c r="P5108" t="s">
        <v>18995</v>
      </c>
      <c r="Q5108">
        <v>4</v>
      </c>
      <c r="R5108">
        <v>1</v>
      </c>
      <c r="S5108">
        <v>3.57</v>
      </c>
      <c r="T5108">
        <v>3.6</v>
      </c>
      <c r="U5108">
        <v>411.59</v>
      </c>
      <c r="V5108">
        <v>67.92</v>
      </c>
      <c r="W5108">
        <v>4.17</v>
      </c>
      <c r="Y5108">
        <v>6.21</v>
      </c>
      <c r="Z5108">
        <v>1</v>
      </c>
      <c r="AA5108" t="s">
        <v>4250</v>
      </c>
      <c r="AB5108">
        <v>0</v>
      </c>
      <c r="AC5108">
        <v>3</v>
      </c>
      <c r="AD5108">
        <v>4.3798333333333339</v>
      </c>
      <c r="AF5108" t="s">
        <v>7949</v>
      </c>
      <c r="AI5108">
        <v>0</v>
      </c>
      <c r="AJ5108">
        <v>0</v>
      </c>
      <c r="AM5108" t="s">
        <v>20019</v>
      </c>
    </row>
    <row r="5109" spans="1:39" x14ac:dyDescent="0.25">
      <c r="A5109" t="s">
        <v>11343</v>
      </c>
      <c r="B5109" t="s">
        <v>4841</v>
      </c>
      <c r="C5109" t="s">
        <v>4842</v>
      </c>
      <c r="D5109">
        <v>267</v>
      </c>
      <c r="E5109" t="s">
        <v>4845</v>
      </c>
      <c r="F5109">
        <v>6.57</v>
      </c>
      <c r="I5109" t="s">
        <v>14333</v>
      </c>
      <c r="K5109" t="s">
        <v>6860</v>
      </c>
      <c r="M5109" t="s">
        <v>15002</v>
      </c>
      <c r="N5109">
        <v>8</v>
      </c>
      <c r="O5109" t="s">
        <v>15332</v>
      </c>
      <c r="P5109" t="s">
        <v>18995</v>
      </c>
      <c r="Q5109">
        <v>4</v>
      </c>
      <c r="R5109">
        <v>1</v>
      </c>
      <c r="S5109">
        <v>3.57</v>
      </c>
      <c r="T5109">
        <v>3.6</v>
      </c>
      <c r="U5109">
        <v>411.59</v>
      </c>
      <c r="V5109">
        <v>67.92</v>
      </c>
      <c r="W5109">
        <v>4.17</v>
      </c>
      <c r="Y5109">
        <v>6.21</v>
      </c>
      <c r="Z5109">
        <v>1</v>
      </c>
      <c r="AA5109" t="s">
        <v>4250</v>
      </c>
      <c r="AB5109">
        <v>0</v>
      </c>
      <c r="AC5109">
        <v>3</v>
      </c>
      <c r="AD5109">
        <v>4.3798333333333339</v>
      </c>
      <c r="AF5109" t="s">
        <v>7949</v>
      </c>
      <c r="AI5109">
        <v>0</v>
      </c>
      <c r="AJ5109">
        <v>0</v>
      </c>
      <c r="AM5109" t="s">
        <v>20019</v>
      </c>
    </row>
    <row r="5110" spans="1:39" x14ac:dyDescent="0.25">
      <c r="A5110" t="s">
        <v>11344</v>
      </c>
      <c r="B5110" t="s">
        <v>4841</v>
      </c>
      <c r="C5110" t="s">
        <v>4842</v>
      </c>
      <c r="D5110">
        <v>267.8</v>
      </c>
      <c r="E5110" t="s">
        <v>4845</v>
      </c>
      <c r="F5110">
        <v>6.57</v>
      </c>
      <c r="I5110" t="s">
        <v>14334</v>
      </c>
      <c r="K5110" t="s">
        <v>6860</v>
      </c>
      <c r="L5110" t="s">
        <v>6861</v>
      </c>
      <c r="M5110" t="s">
        <v>15042</v>
      </c>
      <c r="N5110">
        <v>9</v>
      </c>
      <c r="O5110" t="s">
        <v>15389</v>
      </c>
      <c r="P5110" t="s">
        <v>18996</v>
      </c>
      <c r="Q5110">
        <v>5</v>
      </c>
      <c r="R5110">
        <v>1</v>
      </c>
      <c r="S5110">
        <v>1.94</v>
      </c>
      <c r="T5110">
        <v>1.97</v>
      </c>
      <c r="U5110">
        <v>415.44</v>
      </c>
      <c r="V5110">
        <v>77.150000000000006</v>
      </c>
      <c r="W5110">
        <v>2.74</v>
      </c>
      <c r="Y5110">
        <v>6.29</v>
      </c>
      <c r="Z5110">
        <v>1</v>
      </c>
      <c r="AA5110" t="s">
        <v>4250</v>
      </c>
      <c r="AB5110">
        <v>0</v>
      </c>
      <c r="AC5110">
        <v>2</v>
      </c>
      <c r="AD5110">
        <v>5.4373333333333331</v>
      </c>
      <c r="AF5110" t="s">
        <v>7949</v>
      </c>
      <c r="AI5110">
        <v>0</v>
      </c>
      <c r="AJ5110">
        <v>0</v>
      </c>
      <c r="AM5110" t="s">
        <v>20019</v>
      </c>
    </row>
    <row r="5111" spans="1:39" x14ac:dyDescent="0.25">
      <c r="A5111" t="s">
        <v>11344</v>
      </c>
      <c r="B5111" t="s">
        <v>4841</v>
      </c>
      <c r="C5111" t="s">
        <v>4842</v>
      </c>
      <c r="D5111">
        <v>267.8</v>
      </c>
      <c r="E5111" t="s">
        <v>4845</v>
      </c>
      <c r="F5111">
        <v>6.57</v>
      </c>
      <c r="I5111" t="s">
        <v>14335</v>
      </c>
      <c r="K5111" t="s">
        <v>6860</v>
      </c>
      <c r="M5111" t="s">
        <v>15002</v>
      </c>
      <c r="N5111">
        <v>8</v>
      </c>
      <c r="O5111" t="s">
        <v>15332</v>
      </c>
      <c r="P5111" t="s">
        <v>18996</v>
      </c>
      <c r="Q5111">
        <v>5</v>
      </c>
      <c r="R5111">
        <v>1</v>
      </c>
      <c r="S5111">
        <v>1.94</v>
      </c>
      <c r="T5111">
        <v>1.97</v>
      </c>
      <c r="U5111">
        <v>415.44</v>
      </c>
      <c r="V5111">
        <v>77.150000000000006</v>
      </c>
      <c r="W5111">
        <v>2.74</v>
      </c>
      <c r="Y5111">
        <v>6.29</v>
      </c>
      <c r="Z5111">
        <v>1</v>
      </c>
      <c r="AA5111" t="s">
        <v>4250</v>
      </c>
      <c r="AB5111">
        <v>0</v>
      </c>
      <c r="AC5111">
        <v>2</v>
      </c>
      <c r="AD5111">
        <v>5.4373333333333331</v>
      </c>
      <c r="AF5111" t="s">
        <v>7949</v>
      </c>
      <c r="AI5111">
        <v>0</v>
      </c>
      <c r="AJ5111">
        <v>0</v>
      </c>
      <c r="AM5111" t="s">
        <v>20019</v>
      </c>
    </row>
    <row r="5112" spans="1:39" x14ac:dyDescent="0.25">
      <c r="A5112" t="s">
        <v>11345</v>
      </c>
      <c r="B5112" t="s">
        <v>4841</v>
      </c>
      <c r="C5112" t="s">
        <v>4842</v>
      </c>
      <c r="D5112">
        <v>269</v>
      </c>
      <c r="E5112" t="s">
        <v>4845</v>
      </c>
      <c r="F5112">
        <v>6.57</v>
      </c>
      <c r="I5112" t="s">
        <v>14336</v>
      </c>
      <c r="K5112" t="s">
        <v>6860</v>
      </c>
      <c r="L5112" t="s">
        <v>6861</v>
      </c>
      <c r="M5112" t="s">
        <v>14979</v>
      </c>
      <c r="N5112">
        <v>8</v>
      </c>
      <c r="O5112" t="s">
        <v>15302</v>
      </c>
      <c r="P5112" t="s">
        <v>18997</v>
      </c>
      <c r="Q5112">
        <v>8</v>
      </c>
      <c r="R5112">
        <v>2</v>
      </c>
      <c r="S5112">
        <v>2.4500000000000002</v>
      </c>
      <c r="T5112">
        <v>2.4500000000000002</v>
      </c>
      <c r="U5112">
        <v>494.4</v>
      </c>
      <c r="V5112">
        <v>98.31</v>
      </c>
      <c r="W5112">
        <v>4.74</v>
      </c>
      <c r="Y5112">
        <v>3.66</v>
      </c>
      <c r="Z5112">
        <v>3</v>
      </c>
      <c r="AA5112" t="s">
        <v>4250</v>
      </c>
      <c r="AB5112">
        <v>0</v>
      </c>
      <c r="AC5112">
        <v>5</v>
      </c>
      <c r="AD5112">
        <v>4.0380000000000003</v>
      </c>
      <c r="AF5112" t="s">
        <v>7949</v>
      </c>
      <c r="AI5112">
        <v>0</v>
      </c>
      <c r="AJ5112">
        <v>0</v>
      </c>
      <c r="AM5112" t="s">
        <v>20019</v>
      </c>
    </row>
    <row r="5113" spans="1:39" x14ac:dyDescent="0.25">
      <c r="A5113" t="s">
        <v>8893</v>
      </c>
      <c r="B5113" t="s">
        <v>4841</v>
      </c>
      <c r="C5113" t="s">
        <v>4842</v>
      </c>
      <c r="D5113">
        <v>269</v>
      </c>
      <c r="E5113" t="s">
        <v>4845</v>
      </c>
      <c r="F5113">
        <v>6.57</v>
      </c>
      <c r="K5113" t="s">
        <v>6860</v>
      </c>
      <c r="L5113" t="s">
        <v>6861</v>
      </c>
      <c r="M5113" t="s">
        <v>15013</v>
      </c>
      <c r="N5113">
        <v>9</v>
      </c>
      <c r="O5113" t="s">
        <v>15372</v>
      </c>
      <c r="P5113" t="s">
        <v>16545</v>
      </c>
      <c r="Q5113">
        <v>7</v>
      </c>
      <c r="R5113">
        <v>1</v>
      </c>
      <c r="S5113">
        <v>4.72</v>
      </c>
      <c r="T5113">
        <v>4.72</v>
      </c>
      <c r="U5113">
        <v>442.52</v>
      </c>
      <c r="V5113">
        <v>91.85</v>
      </c>
      <c r="W5113">
        <v>4.8</v>
      </c>
      <c r="Y5113">
        <v>5.76</v>
      </c>
      <c r="Z5113">
        <v>3</v>
      </c>
      <c r="AA5113" t="s">
        <v>4250</v>
      </c>
      <c r="AB5113">
        <v>0</v>
      </c>
      <c r="AC5113">
        <v>4</v>
      </c>
      <c r="AD5113">
        <v>3.3222380952380961</v>
      </c>
      <c r="AF5113" t="s">
        <v>7949</v>
      </c>
      <c r="AI5113">
        <v>0</v>
      </c>
      <c r="AJ5113">
        <v>0</v>
      </c>
      <c r="AK5113" t="s">
        <v>19851</v>
      </c>
      <c r="AL5113" t="s">
        <v>19851</v>
      </c>
      <c r="AM5113" t="s">
        <v>20019</v>
      </c>
    </row>
    <row r="5114" spans="1:39" x14ac:dyDescent="0.25">
      <c r="A5114" t="s">
        <v>11346</v>
      </c>
      <c r="B5114" t="s">
        <v>4841</v>
      </c>
      <c r="C5114" t="s">
        <v>4842</v>
      </c>
      <c r="D5114">
        <v>269</v>
      </c>
      <c r="E5114" t="s">
        <v>4845</v>
      </c>
      <c r="F5114">
        <v>6.57</v>
      </c>
      <c r="K5114" t="s">
        <v>6860</v>
      </c>
      <c r="M5114" t="s">
        <v>6865</v>
      </c>
      <c r="N5114">
        <v>8</v>
      </c>
      <c r="O5114" t="s">
        <v>15584</v>
      </c>
      <c r="P5114" t="s">
        <v>18998</v>
      </c>
      <c r="Q5114">
        <v>5</v>
      </c>
      <c r="R5114">
        <v>2</v>
      </c>
      <c r="S5114">
        <v>4.7699999999999996</v>
      </c>
      <c r="T5114">
        <v>4.7699999999999996</v>
      </c>
      <c r="U5114">
        <v>511.02</v>
      </c>
      <c r="V5114">
        <v>100.1</v>
      </c>
      <c r="W5114">
        <v>4.46</v>
      </c>
      <c r="Y5114">
        <v>4.28</v>
      </c>
      <c r="Z5114">
        <v>3</v>
      </c>
      <c r="AA5114" t="s">
        <v>4250</v>
      </c>
      <c r="AB5114">
        <v>1</v>
      </c>
      <c r="AC5114">
        <v>10</v>
      </c>
      <c r="AD5114">
        <v>2.2783333333333342</v>
      </c>
      <c r="AF5114" t="s">
        <v>7949</v>
      </c>
      <c r="AI5114">
        <v>0</v>
      </c>
      <c r="AJ5114">
        <v>0</v>
      </c>
      <c r="AK5114" t="s">
        <v>19979</v>
      </c>
      <c r="AL5114" t="s">
        <v>19979</v>
      </c>
      <c r="AM5114" t="s">
        <v>20019</v>
      </c>
    </row>
    <row r="5115" spans="1:39" x14ac:dyDescent="0.25">
      <c r="A5115" t="s">
        <v>11347</v>
      </c>
      <c r="B5115" t="s">
        <v>4841</v>
      </c>
      <c r="C5115" t="s">
        <v>4842</v>
      </c>
      <c r="D5115">
        <v>269.2</v>
      </c>
      <c r="E5115" t="s">
        <v>4845</v>
      </c>
      <c r="F5115">
        <v>6.57</v>
      </c>
      <c r="I5115" t="s">
        <v>14337</v>
      </c>
      <c r="K5115" t="s">
        <v>6860</v>
      </c>
      <c r="M5115" t="s">
        <v>15002</v>
      </c>
      <c r="N5115">
        <v>8</v>
      </c>
      <c r="O5115" t="s">
        <v>15332</v>
      </c>
      <c r="P5115" t="s">
        <v>18999</v>
      </c>
      <c r="Q5115">
        <v>5</v>
      </c>
      <c r="R5115">
        <v>1</v>
      </c>
      <c r="S5115">
        <v>0.24</v>
      </c>
      <c r="T5115">
        <v>0.3</v>
      </c>
      <c r="U5115">
        <v>422.53</v>
      </c>
      <c r="V5115">
        <v>88.23</v>
      </c>
      <c r="W5115">
        <v>2.0499999999999998</v>
      </c>
      <c r="Y5115">
        <v>6.54</v>
      </c>
      <c r="Z5115">
        <v>1</v>
      </c>
      <c r="AA5115" t="s">
        <v>4250</v>
      </c>
      <c r="AB5115">
        <v>0</v>
      </c>
      <c r="AC5115">
        <v>2</v>
      </c>
      <c r="AD5115">
        <v>5.3866904761904761</v>
      </c>
      <c r="AF5115" t="s">
        <v>7949</v>
      </c>
      <c r="AI5115">
        <v>0</v>
      </c>
      <c r="AJ5115">
        <v>0</v>
      </c>
      <c r="AM5115" t="s">
        <v>20019</v>
      </c>
    </row>
    <row r="5116" spans="1:39" x14ac:dyDescent="0.25">
      <c r="A5116" t="s">
        <v>8126</v>
      </c>
      <c r="B5116" t="s">
        <v>4841</v>
      </c>
      <c r="C5116" t="s">
        <v>4842</v>
      </c>
      <c r="D5116">
        <v>269.77</v>
      </c>
      <c r="E5116" t="s">
        <v>4845</v>
      </c>
      <c r="F5116">
        <v>6.57</v>
      </c>
      <c r="K5116" t="s">
        <v>6860</v>
      </c>
      <c r="L5116" t="s">
        <v>6861</v>
      </c>
      <c r="M5116" t="s">
        <v>6891</v>
      </c>
      <c r="N5116">
        <v>9</v>
      </c>
      <c r="O5116" t="s">
        <v>15446</v>
      </c>
      <c r="P5116" t="s">
        <v>15779</v>
      </c>
      <c r="Q5116">
        <v>5</v>
      </c>
      <c r="R5116">
        <v>1</v>
      </c>
      <c r="S5116">
        <v>2.09</v>
      </c>
      <c r="T5116">
        <v>2.19</v>
      </c>
      <c r="U5116">
        <v>383.49</v>
      </c>
      <c r="V5116">
        <v>77.150000000000006</v>
      </c>
      <c r="W5116">
        <v>2.9</v>
      </c>
      <c r="Y5116">
        <v>6.81</v>
      </c>
      <c r="Z5116">
        <v>1</v>
      </c>
      <c r="AA5116" t="s">
        <v>4250</v>
      </c>
      <c r="AB5116">
        <v>0</v>
      </c>
      <c r="AC5116">
        <v>4</v>
      </c>
      <c r="AD5116">
        <v>5.6205476190476187</v>
      </c>
      <c r="AF5116" t="s">
        <v>7949</v>
      </c>
      <c r="AI5116">
        <v>0</v>
      </c>
      <c r="AJ5116">
        <v>0</v>
      </c>
      <c r="AK5116" t="s">
        <v>19928</v>
      </c>
      <c r="AL5116" t="s">
        <v>19928</v>
      </c>
      <c r="AM5116" t="s">
        <v>20019</v>
      </c>
    </row>
    <row r="5117" spans="1:39" x14ac:dyDescent="0.25">
      <c r="A5117" t="s">
        <v>8126</v>
      </c>
      <c r="B5117" t="s">
        <v>4841</v>
      </c>
      <c r="C5117" t="s">
        <v>4842</v>
      </c>
      <c r="D5117">
        <v>270</v>
      </c>
      <c r="E5117" t="s">
        <v>4845</v>
      </c>
      <c r="F5117">
        <v>6.57</v>
      </c>
      <c r="K5117" t="s">
        <v>6860</v>
      </c>
      <c r="L5117" t="s">
        <v>6861</v>
      </c>
      <c r="M5117" t="s">
        <v>15005</v>
      </c>
      <c r="N5117">
        <v>9</v>
      </c>
      <c r="O5117" t="s">
        <v>15335</v>
      </c>
      <c r="P5117" t="s">
        <v>15779</v>
      </c>
      <c r="Q5117">
        <v>5</v>
      </c>
      <c r="R5117">
        <v>1</v>
      </c>
      <c r="S5117">
        <v>2.09</v>
      </c>
      <c r="T5117">
        <v>2.19</v>
      </c>
      <c r="U5117">
        <v>383.49</v>
      </c>
      <c r="V5117">
        <v>77.150000000000006</v>
      </c>
      <c r="W5117">
        <v>2.9</v>
      </c>
      <c r="Y5117">
        <v>6.81</v>
      </c>
      <c r="Z5117">
        <v>1</v>
      </c>
      <c r="AA5117" t="s">
        <v>4250</v>
      </c>
      <c r="AB5117">
        <v>0</v>
      </c>
      <c r="AC5117">
        <v>4</v>
      </c>
      <c r="AD5117">
        <v>5.6205476190476187</v>
      </c>
      <c r="AF5117" t="s">
        <v>7949</v>
      </c>
      <c r="AI5117">
        <v>0</v>
      </c>
      <c r="AJ5117">
        <v>0</v>
      </c>
      <c r="AK5117" t="s">
        <v>19835</v>
      </c>
      <c r="AL5117" t="s">
        <v>19835</v>
      </c>
      <c r="AM5117" t="s">
        <v>20019</v>
      </c>
    </row>
    <row r="5118" spans="1:39" x14ac:dyDescent="0.25">
      <c r="A5118" t="s">
        <v>11348</v>
      </c>
      <c r="B5118" t="s">
        <v>4841</v>
      </c>
      <c r="C5118" t="s">
        <v>4842</v>
      </c>
      <c r="D5118">
        <v>270</v>
      </c>
      <c r="E5118" t="s">
        <v>4845</v>
      </c>
      <c r="F5118">
        <v>6.57</v>
      </c>
      <c r="K5118" t="s">
        <v>6860</v>
      </c>
      <c r="M5118" t="s">
        <v>15085</v>
      </c>
      <c r="N5118">
        <v>8</v>
      </c>
      <c r="O5118" t="s">
        <v>15441</v>
      </c>
      <c r="P5118" t="s">
        <v>19000</v>
      </c>
      <c r="Q5118">
        <v>6</v>
      </c>
      <c r="R5118">
        <v>3</v>
      </c>
      <c r="S5118">
        <v>0.99</v>
      </c>
      <c r="T5118">
        <v>1.2</v>
      </c>
      <c r="U5118">
        <v>484.55</v>
      </c>
      <c r="V5118">
        <v>88.41</v>
      </c>
      <c r="W5118">
        <v>2.85</v>
      </c>
      <c r="X5118">
        <v>13.87</v>
      </c>
      <c r="Y5118">
        <v>7.45</v>
      </c>
      <c r="Z5118">
        <v>3</v>
      </c>
      <c r="AA5118" t="s">
        <v>4250</v>
      </c>
      <c r="AB5118">
        <v>0</v>
      </c>
      <c r="AC5118">
        <v>9</v>
      </c>
      <c r="AD5118">
        <v>4.2770238095238096</v>
      </c>
      <c r="AF5118" t="s">
        <v>7949</v>
      </c>
      <c r="AI5118">
        <v>0</v>
      </c>
      <c r="AJ5118">
        <v>0</v>
      </c>
      <c r="AK5118" t="s">
        <v>19925</v>
      </c>
      <c r="AL5118" t="s">
        <v>19925</v>
      </c>
      <c r="AM5118" t="s">
        <v>20019</v>
      </c>
    </row>
    <row r="5119" spans="1:39" x14ac:dyDescent="0.25">
      <c r="A5119" t="s">
        <v>8137</v>
      </c>
      <c r="B5119" t="s">
        <v>4841</v>
      </c>
      <c r="C5119" t="s">
        <v>4842</v>
      </c>
      <c r="D5119">
        <v>270</v>
      </c>
      <c r="E5119" t="s">
        <v>4845</v>
      </c>
      <c r="F5119">
        <v>6.57</v>
      </c>
      <c r="K5119" t="s">
        <v>6860</v>
      </c>
      <c r="L5119" t="s">
        <v>6861</v>
      </c>
      <c r="M5119" t="s">
        <v>15005</v>
      </c>
      <c r="N5119">
        <v>9</v>
      </c>
      <c r="O5119" t="s">
        <v>15335</v>
      </c>
      <c r="P5119" t="s">
        <v>15790</v>
      </c>
      <c r="Q5119">
        <v>4</v>
      </c>
      <c r="R5119">
        <v>1</v>
      </c>
      <c r="S5119">
        <v>3.15</v>
      </c>
      <c r="T5119">
        <v>3.29</v>
      </c>
      <c r="U5119">
        <v>367.49</v>
      </c>
      <c r="V5119">
        <v>67.92</v>
      </c>
      <c r="W5119">
        <v>3.2</v>
      </c>
      <c r="Y5119">
        <v>7</v>
      </c>
      <c r="Z5119">
        <v>1</v>
      </c>
      <c r="AA5119" t="s">
        <v>4250</v>
      </c>
      <c r="AB5119">
        <v>0</v>
      </c>
      <c r="AC5119">
        <v>3</v>
      </c>
      <c r="AD5119">
        <v>5.0598333333333336</v>
      </c>
      <c r="AF5119" t="s">
        <v>7949</v>
      </c>
      <c r="AI5119">
        <v>0</v>
      </c>
      <c r="AJ5119">
        <v>0</v>
      </c>
      <c r="AK5119" t="s">
        <v>19835</v>
      </c>
      <c r="AL5119" t="s">
        <v>19835</v>
      </c>
      <c r="AM5119" t="s">
        <v>20019</v>
      </c>
    </row>
    <row r="5120" spans="1:39" x14ac:dyDescent="0.25">
      <c r="A5120" t="s">
        <v>8151</v>
      </c>
      <c r="B5120" t="s">
        <v>4841</v>
      </c>
      <c r="C5120" t="s">
        <v>4842</v>
      </c>
      <c r="D5120">
        <v>270</v>
      </c>
      <c r="E5120" t="s">
        <v>4845</v>
      </c>
      <c r="F5120">
        <v>6.57</v>
      </c>
      <c r="K5120" t="s">
        <v>6860</v>
      </c>
      <c r="L5120" t="s">
        <v>6861</v>
      </c>
      <c r="M5120" t="s">
        <v>14980</v>
      </c>
      <c r="N5120">
        <v>9</v>
      </c>
      <c r="O5120" t="s">
        <v>15303</v>
      </c>
      <c r="P5120" t="s">
        <v>15804</v>
      </c>
      <c r="Q5120">
        <v>5</v>
      </c>
      <c r="R5120">
        <v>1</v>
      </c>
      <c r="S5120">
        <v>2.46</v>
      </c>
      <c r="T5120">
        <v>2.46</v>
      </c>
      <c r="U5120">
        <v>320.37</v>
      </c>
      <c r="V5120">
        <v>64.16</v>
      </c>
      <c r="W5120">
        <v>3.09</v>
      </c>
      <c r="Y5120">
        <v>5.6</v>
      </c>
      <c r="Z5120">
        <v>2</v>
      </c>
      <c r="AA5120" t="s">
        <v>4250</v>
      </c>
      <c r="AB5120">
        <v>0</v>
      </c>
      <c r="AC5120">
        <v>2</v>
      </c>
      <c r="AD5120">
        <v>5.6033333333333326</v>
      </c>
      <c r="AF5120" t="s">
        <v>7949</v>
      </c>
      <c r="AI5120">
        <v>0</v>
      </c>
      <c r="AJ5120">
        <v>0</v>
      </c>
      <c r="AK5120" t="s">
        <v>19857</v>
      </c>
      <c r="AL5120" t="s">
        <v>19857</v>
      </c>
      <c r="AM5120" t="s">
        <v>20019</v>
      </c>
    </row>
    <row r="5121" spans="1:39" x14ac:dyDescent="0.25">
      <c r="A5121" t="s">
        <v>8151</v>
      </c>
      <c r="B5121" t="s">
        <v>4841</v>
      </c>
      <c r="C5121" t="s">
        <v>4842</v>
      </c>
      <c r="D5121">
        <v>270</v>
      </c>
      <c r="E5121" t="s">
        <v>4845</v>
      </c>
      <c r="F5121">
        <v>6.57</v>
      </c>
      <c r="K5121" t="s">
        <v>6860</v>
      </c>
      <c r="L5121" t="s">
        <v>6861</v>
      </c>
      <c r="M5121" t="s">
        <v>15235</v>
      </c>
      <c r="N5121">
        <v>9</v>
      </c>
      <c r="O5121" t="s">
        <v>15633</v>
      </c>
      <c r="P5121" t="s">
        <v>15804</v>
      </c>
      <c r="Q5121">
        <v>5</v>
      </c>
      <c r="R5121">
        <v>1</v>
      </c>
      <c r="S5121">
        <v>2.46</v>
      </c>
      <c r="T5121">
        <v>2.46</v>
      </c>
      <c r="U5121">
        <v>320.37</v>
      </c>
      <c r="V5121">
        <v>64.16</v>
      </c>
      <c r="W5121">
        <v>3.09</v>
      </c>
      <c r="Y5121">
        <v>5.6</v>
      </c>
      <c r="Z5121">
        <v>2</v>
      </c>
      <c r="AA5121" t="s">
        <v>4250</v>
      </c>
      <c r="AB5121">
        <v>0</v>
      </c>
      <c r="AC5121">
        <v>2</v>
      </c>
      <c r="AD5121">
        <v>5.6033333333333326</v>
      </c>
      <c r="AF5121" t="s">
        <v>7949</v>
      </c>
      <c r="AI5121">
        <v>0</v>
      </c>
      <c r="AJ5121">
        <v>0</v>
      </c>
      <c r="AK5121" t="s">
        <v>19937</v>
      </c>
      <c r="AL5121" t="s">
        <v>19937</v>
      </c>
      <c r="AM5121" t="s">
        <v>20019</v>
      </c>
    </row>
    <row r="5122" spans="1:39" x14ac:dyDescent="0.25">
      <c r="A5122" t="s">
        <v>11349</v>
      </c>
      <c r="B5122" t="s">
        <v>4841</v>
      </c>
      <c r="C5122" t="s">
        <v>4842</v>
      </c>
      <c r="D5122">
        <v>270</v>
      </c>
      <c r="E5122" t="s">
        <v>4845</v>
      </c>
      <c r="F5122">
        <v>6.57</v>
      </c>
      <c r="K5122" t="s">
        <v>6860</v>
      </c>
      <c r="L5122" t="s">
        <v>6861</v>
      </c>
      <c r="M5122" t="s">
        <v>15006</v>
      </c>
      <c r="N5122">
        <v>9</v>
      </c>
      <c r="O5122" t="s">
        <v>15336</v>
      </c>
      <c r="P5122" t="s">
        <v>19001</v>
      </c>
      <c r="Q5122">
        <v>6</v>
      </c>
      <c r="R5122">
        <v>1</v>
      </c>
      <c r="S5122">
        <v>1.82</v>
      </c>
      <c r="T5122">
        <v>1.85</v>
      </c>
      <c r="U5122">
        <v>355.37</v>
      </c>
      <c r="V5122">
        <v>78.959999999999994</v>
      </c>
      <c r="W5122">
        <v>2.23</v>
      </c>
      <c r="Y5122">
        <v>6.13</v>
      </c>
      <c r="Z5122">
        <v>2</v>
      </c>
      <c r="AA5122" t="s">
        <v>4250</v>
      </c>
      <c r="AB5122">
        <v>0</v>
      </c>
      <c r="AC5122">
        <v>1</v>
      </c>
      <c r="AD5122">
        <v>5.833333333333333</v>
      </c>
      <c r="AF5122" t="s">
        <v>7949</v>
      </c>
      <c r="AI5122">
        <v>0</v>
      </c>
      <c r="AJ5122">
        <v>0</v>
      </c>
      <c r="AK5122" t="s">
        <v>19871</v>
      </c>
      <c r="AL5122" t="s">
        <v>19871</v>
      </c>
      <c r="AM5122" t="s">
        <v>20019</v>
      </c>
    </row>
    <row r="5123" spans="1:39" x14ac:dyDescent="0.25">
      <c r="A5123" t="s">
        <v>11350</v>
      </c>
      <c r="B5123" t="s">
        <v>4841</v>
      </c>
      <c r="C5123" t="s">
        <v>4842</v>
      </c>
      <c r="D5123">
        <v>270</v>
      </c>
      <c r="E5123" t="s">
        <v>4845</v>
      </c>
      <c r="F5123">
        <v>6.57</v>
      </c>
      <c r="I5123" t="s">
        <v>14338</v>
      </c>
      <c r="K5123" t="s">
        <v>6860</v>
      </c>
      <c r="L5123" t="s">
        <v>6861</v>
      </c>
      <c r="M5123" t="s">
        <v>15114</v>
      </c>
      <c r="N5123">
        <v>8</v>
      </c>
      <c r="O5123" t="s">
        <v>15486</v>
      </c>
      <c r="P5123" t="s">
        <v>19002</v>
      </c>
      <c r="Q5123">
        <v>6</v>
      </c>
      <c r="R5123">
        <v>2</v>
      </c>
      <c r="S5123">
        <v>-1.08</v>
      </c>
      <c r="T5123">
        <v>-1.06</v>
      </c>
      <c r="U5123">
        <v>416.4</v>
      </c>
      <c r="V5123">
        <v>81.760000000000005</v>
      </c>
      <c r="W5123">
        <v>4.32</v>
      </c>
      <c r="Y5123">
        <v>6.07</v>
      </c>
      <c r="Z5123">
        <v>3</v>
      </c>
      <c r="AA5123" t="s">
        <v>4250</v>
      </c>
      <c r="AB5123">
        <v>0</v>
      </c>
      <c r="AC5123">
        <v>5</v>
      </c>
      <c r="AD5123">
        <v>5.0971428571428579</v>
      </c>
      <c r="AF5123" t="s">
        <v>7949</v>
      </c>
      <c r="AI5123">
        <v>0</v>
      </c>
      <c r="AJ5123">
        <v>0</v>
      </c>
      <c r="AM5123" t="s">
        <v>20019</v>
      </c>
    </row>
    <row r="5124" spans="1:39" x14ac:dyDescent="0.25">
      <c r="A5124" t="s">
        <v>11351</v>
      </c>
      <c r="B5124" t="s">
        <v>4841</v>
      </c>
      <c r="C5124" t="s">
        <v>4842</v>
      </c>
      <c r="D5124">
        <v>270</v>
      </c>
      <c r="E5124" t="s">
        <v>4845</v>
      </c>
      <c r="F5124">
        <v>6.57</v>
      </c>
      <c r="I5124" t="s">
        <v>14339</v>
      </c>
      <c r="K5124" t="s">
        <v>6860</v>
      </c>
      <c r="L5124" t="s">
        <v>6861</v>
      </c>
      <c r="M5124" t="s">
        <v>15105</v>
      </c>
      <c r="N5124">
        <v>9</v>
      </c>
      <c r="O5124" t="s">
        <v>15473</v>
      </c>
      <c r="P5124" t="s">
        <v>19003</v>
      </c>
      <c r="Q5124">
        <v>4</v>
      </c>
      <c r="R5124">
        <v>2</v>
      </c>
      <c r="S5124">
        <v>3.98</v>
      </c>
      <c r="T5124">
        <v>4.08</v>
      </c>
      <c r="U5124">
        <v>362.27</v>
      </c>
      <c r="V5124">
        <v>70.97</v>
      </c>
      <c r="W5124">
        <v>2.91</v>
      </c>
      <c r="Y5124">
        <v>6.99</v>
      </c>
      <c r="Z5124">
        <v>1</v>
      </c>
      <c r="AA5124" t="s">
        <v>4250</v>
      </c>
      <c r="AB5124">
        <v>0</v>
      </c>
      <c r="AC5124">
        <v>0</v>
      </c>
      <c r="AD5124">
        <v>3.953785714285714</v>
      </c>
      <c r="AF5124" t="s">
        <v>7949</v>
      </c>
      <c r="AI5124">
        <v>0</v>
      </c>
      <c r="AJ5124">
        <v>0</v>
      </c>
      <c r="AM5124" t="s">
        <v>20019</v>
      </c>
    </row>
    <row r="5125" spans="1:39" x14ac:dyDescent="0.25">
      <c r="A5125" t="s">
        <v>11352</v>
      </c>
      <c r="B5125" t="s">
        <v>4841</v>
      </c>
      <c r="C5125" t="s">
        <v>4842</v>
      </c>
      <c r="D5125">
        <v>270</v>
      </c>
      <c r="E5125" t="s">
        <v>4845</v>
      </c>
      <c r="F5125">
        <v>6.57</v>
      </c>
      <c r="I5125" t="s">
        <v>14340</v>
      </c>
      <c r="K5125" t="s">
        <v>6860</v>
      </c>
      <c r="L5125" t="s">
        <v>6861</v>
      </c>
      <c r="M5125" t="s">
        <v>15100</v>
      </c>
      <c r="N5125">
        <v>8</v>
      </c>
      <c r="O5125" t="s">
        <v>15463</v>
      </c>
      <c r="P5125" t="s">
        <v>19004</v>
      </c>
      <c r="Q5125">
        <v>7</v>
      </c>
      <c r="R5125">
        <v>2</v>
      </c>
      <c r="S5125">
        <v>2.29</v>
      </c>
      <c r="T5125">
        <v>2.29</v>
      </c>
      <c r="U5125">
        <v>409.37</v>
      </c>
      <c r="V5125">
        <v>111.72</v>
      </c>
      <c r="W5125">
        <v>2.38</v>
      </c>
      <c r="X5125">
        <v>10.07</v>
      </c>
      <c r="Y5125">
        <v>1.88</v>
      </c>
      <c r="Z5125">
        <v>2</v>
      </c>
      <c r="AA5125" t="s">
        <v>4250</v>
      </c>
      <c r="AB5125">
        <v>0</v>
      </c>
      <c r="AC5125">
        <v>4</v>
      </c>
      <c r="AD5125">
        <v>4.2783571428571427</v>
      </c>
      <c r="AF5125" t="s">
        <v>7949</v>
      </c>
      <c r="AI5125">
        <v>0</v>
      </c>
      <c r="AJ5125">
        <v>0</v>
      </c>
      <c r="AM5125" t="s">
        <v>20019</v>
      </c>
    </row>
    <row r="5126" spans="1:39" x14ac:dyDescent="0.25">
      <c r="A5126" t="s">
        <v>11353</v>
      </c>
      <c r="B5126" t="s">
        <v>4841</v>
      </c>
      <c r="C5126" t="s">
        <v>4842</v>
      </c>
      <c r="D5126">
        <v>270</v>
      </c>
      <c r="E5126" t="s">
        <v>4845</v>
      </c>
      <c r="F5126">
        <v>6.57</v>
      </c>
      <c r="K5126" t="s">
        <v>6860</v>
      </c>
      <c r="L5126" t="s">
        <v>6861</v>
      </c>
      <c r="M5126" t="s">
        <v>15098</v>
      </c>
      <c r="N5126">
        <v>9</v>
      </c>
      <c r="O5126" t="s">
        <v>15461</v>
      </c>
      <c r="P5126" t="s">
        <v>19005</v>
      </c>
      <c r="Q5126">
        <v>6</v>
      </c>
      <c r="R5126">
        <v>1</v>
      </c>
      <c r="S5126">
        <v>3.57</v>
      </c>
      <c r="T5126">
        <v>3.58</v>
      </c>
      <c r="U5126">
        <v>357.42</v>
      </c>
      <c r="V5126">
        <v>85.75</v>
      </c>
      <c r="W5126">
        <v>3.19</v>
      </c>
      <c r="Y5126">
        <v>5.73</v>
      </c>
      <c r="Z5126">
        <v>3</v>
      </c>
      <c r="AA5126" t="s">
        <v>4250</v>
      </c>
      <c r="AB5126">
        <v>0</v>
      </c>
      <c r="AC5126">
        <v>4</v>
      </c>
      <c r="AD5126">
        <v>4.7583333333333329</v>
      </c>
      <c r="AF5126" t="s">
        <v>7949</v>
      </c>
      <c r="AI5126">
        <v>0</v>
      </c>
      <c r="AJ5126">
        <v>0</v>
      </c>
      <c r="AK5126" t="s">
        <v>19934</v>
      </c>
      <c r="AL5126" t="s">
        <v>19934</v>
      </c>
      <c r="AM5126" t="s">
        <v>20019</v>
      </c>
    </row>
    <row r="5127" spans="1:39" x14ac:dyDescent="0.25">
      <c r="A5127" t="s">
        <v>11354</v>
      </c>
      <c r="B5127" t="s">
        <v>4841</v>
      </c>
      <c r="C5127" t="s">
        <v>4842</v>
      </c>
      <c r="D5127">
        <v>270</v>
      </c>
      <c r="E5127" t="s">
        <v>4845</v>
      </c>
      <c r="F5127">
        <v>6.57</v>
      </c>
      <c r="K5127" t="s">
        <v>6860</v>
      </c>
      <c r="M5127" t="s">
        <v>6865</v>
      </c>
      <c r="N5127">
        <v>8</v>
      </c>
      <c r="O5127" t="s">
        <v>15316</v>
      </c>
      <c r="P5127" t="s">
        <v>19006</v>
      </c>
      <c r="Q5127">
        <v>4</v>
      </c>
      <c r="R5127">
        <v>2</v>
      </c>
      <c r="S5127">
        <v>4.28</v>
      </c>
      <c r="T5127">
        <v>4.45</v>
      </c>
      <c r="U5127">
        <v>507.43</v>
      </c>
      <c r="V5127">
        <v>81.42</v>
      </c>
      <c r="W5127">
        <v>4.87</v>
      </c>
      <c r="X5127">
        <v>13.77</v>
      </c>
      <c r="Y5127">
        <v>7.08</v>
      </c>
      <c r="Z5127">
        <v>3</v>
      </c>
      <c r="AA5127" t="s">
        <v>4250</v>
      </c>
      <c r="AB5127">
        <v>1</v>
      </c>
      <c r="AC5127">
        <v>1</v>
      </c>
      <c r="AD5127">
        <v>2.7749999999999999</v>
      </c>
      <c r="AF5127" t="s">
        <v>7949</v>
      </c>
      <c r="AI5127">
        <v>0</v>
      </c>
      <c r="AJ5127">
        <v>0</v>
      </c>
      <c r="AK5127" t="s">
        <v>19862</v>
      </c>
      <c r="AL5127" t="s">
        <v>19862</v>
      </c>
      <c r="AM5127" t="s">
        <v>20019</v>
      </c>
    </row>
    <row r="5128" spans="1:39" x14ac:dyDescent="0.25">
      <c r="A5128" t="s">
        <v>11355</v>
      </c>
      <c r="B5128" t="s">
        <v>4841</v>
      </c>
      <c r="C5128" t="s">
        <v>4842</v>
      </c>
      <c r="D5128">
        <v>270</v>
      </c>
      <c r="E5128" t="s">
        <v>4845</v>
      </c>
      <c r="F5128">
        <v>6.57</v>
      </c>
      <c r="K5128" t="s">
        <v>6860</v>
      </c>
      <c r="M5128" t="s">
        <v>6865</v>
      </c>
      <c r="N5128">
        <v>8</v>
      </c>
      <c r="O5128" t="s">
        <v>15300</v>
      </c>
      <c r="P5128" t="s">
        <v>19007</v>
      </c>
      <c r="Q5128">
        <v>6</v>
      </c>
      <c r="R5128">
        <v>3</v>
      </c>
      <c r="S5128">
        <v>1.31</v>
      </c>
      <c r="T5128">
        <v>3.3</v>
      </c>
      <c r="U5128">
        <v>545.63</v>
      </c>
      <c r="V5128">
        <v>100.13</v>
      </c>
      <c r="W5128">
        <v>2.19</v>
      </c>
      <c r="X5128">
        <v>13.88</v>
      </c>
      <c r="Y5128">
        <v>9.39</v>
      </c>
      <c r="Z5128">
        <v>2</v>
      </c>
      <c r="AA5128" t="s">
        <v>4250</v>
      </c>
      <c r="AB5128">
        <v>1</v>
      </c>
      <c r="AC5128">
        <v>13</v>
      </c>
      <c r="AD5128">
        <v>2.984</v>
      </c>
      <c r="AF5128" t="s">
        <v>7952</v>
      </c>
      <c r="AI5128">
        <v>0</v>
      </c>
      <c r="AJ5128">
        <v>0</v>
      </c>
      <c r="AK5128" t="s">
        <v>19855</v>
      </c>
      <c r="AL5128" t="s">
        <v>19855</v>
      </c>
      <c r="AM5128" t="s">
        <v>20019</v>
      </c>
    </row>
    <row r="5129" spans="1:39" x14ac:dyDescent="0.25">
      <c r="A5129" t="s">
        <v>5363</v>
      </c>
      <c r="B5129" t="s">
        <v>4841</v>
      </c>
      <c r="C5129" t="s">
        <v>4842</v>
      </c>
      <c r="D5129">
        <v>270</v>
      </c>
      <c r="E5129" t="s">
        <v>4845</v>
      </c>
      <c r="F5129">
        <v>6.57</v>
      </c>
      <c r="K5129" t="s">
        <v>6860</v>
      </c>
      <c r="M5129" t="s">
        <v>15072</v>
      </c>
      <c r="N5129">
        <v>8</v>
      </c>
      <c r="O5129" t="s">
        <v>15425</v>
      </c>
      <c r="P5129" t="s">
        <v>7089</v>
      </c>
      <c r="Q5129">
        <v>7</v>
      </c>
      <c r="R5129">
        <v>3</v>
      </c>
      <c r="S5129">
        <v>1.61</v>
      </c>
      <c r="T5129">
        <v>1.71</v>
      </c>
      <c r="U5129">
        <v>636.76</v>
      </c>
      <c r="V5129">
        <v>128.28</v>
      </c>
      <c r="W5129">
        <v>2.13</v>
      </c>
      <c r="Y5129">
        <v>6.96</v>
      </c>
      <c r="Z5129">
        <v>2</v>
      </c>
      <c r="AA5129" t="s">
        <v>4250</v>
      </c>
      <c r="AB5129">
        <v>1</v>
      </c>
      <c r="AC5129">
        <v>13</v>
      </c>
      <c r="AD5129">
        <v>3.166666666666667</v>
      </c>
      <c r="AF5129" t="s">
        <v>7949</v>
      </c>
      <c r="AI5129">
        <v>0</v>
      </c>
      <c r="AJ5129">
        <v>0</v>
      </c>
      <c r="AK5129" t="s">
        <v>7966</v>
      </c>
      <c r="AL5129" t="s">
        <v>7966</v>
      </c>
      <c r="AM5129" t="s">
        <v>20019</v>
      </c>
    </row>
    <row r="5130" spans="1:39" x14ac:dyDescent="0.25">
      <c r="A5130" t="s">
        <v>9941</v>
      </c>
      <c r="B5130" t="s">
        <v>4841</v>
      </c>
      <c r="C5130" t="s">
        <v>4842</v>
      </c>
      <c r="D5130">
        <v>270</v>
      </c>
      <c r="E5130" t="s">
        <v>4845</v>
      </c>
      <c r="F5130">
        <v>6.57</v>
      </c>
      <c r="K5130" t="s">
        <v>6860</v>
      </c>
      <c r="L5130" t="s">
        <v>6861</v>
      </c>
      <c r="M5130" t="s">
        <v>15001</v>
      </c>
      <c r="N5130">
        <v>9</v>
      </c>
      <c r="O5130" t="s">
        <v>15331</v>
      </c>
      <c r="P5130" t="s">
        <v>17593</v>
      </c>
      <c r="Q5130">
        <v>6</v>
      </c>
      <c r="R5130">
        <v>5</v>
      </c>
      <c r="S5130">
        <v>-0.99</v>
      </c>
      <c r="T5130">
        <v>1.61</v>
      </c>
      <c r="U5130">
        <v>613.75</v>
      </c>
      <c r="V5130">
        <v>136.79</v>
      </c>
      <c r="W5130">
        <v>2.2000000000000002</v>
      </c>
      <c r="X5130">
        <v>13.86</v>
      </c>
      <c r="Y5130">
        <v>9.81</v>
      </c>
      <c r="Z5130">
        <v>2</v>
      </c>
      <c r="AA5130" t="s">
        <v>4250</v>
      </c>
      <c r="AB5130">
        <v>1</v>
      </c>
      <c r="AC5130">
        <v>13</v>
      </c>
      <c r="AD5130">
        <v>2.0950000000000002</v>
      </c>
      <c r="AF5130" t="s">
        <v>7952</v>
      </c>
      <c r="AI5130">
        <v>0</v>
      </c>
      <c r="AJ5130">
        <v>0</v>
      </c>
      <c r="AK5130" t="s">
        <v>19858</v>
      </c>
      <c r="AL5130" t="s">
        <v>19858</v>
      </c>
      <c r="AM5130" t="s">
        <v>20019</v>
      </c>
    </row>
    <row r="5131" spans="1:39" x14ac:dyDescent="0.25">
      <c r="A5131" t="s">
        <v>11356</v>
      </c>
      <c r="B5131" t="s">
        <v>4841</v>
      </c>
      <c r="C5131" t="s">
        <v>4842</v>
      </c>
      <c r="D5131">
        <v>270</v>
      </c>
      <c r="E5131" t="s">
        <v>4845</v>
      </c>
      <c r="F5131">
        <v>6.57</v>
      </c>
      <c r="K5131" t="s">
        <v>6860</v>
      </c>
      <c r="L5131" t="s">
        <v>6861</v>
      </c>
      <c r="M5131" t="s">
        <v>15035</v>
      </c>
      <c r="N5131">
        <v>9</v>
      </c>
      <c r="O5131" t="s">
        <v>15378</v>
      </c>
      <c r="P5131" t="s">
        <v>19008</v>
      </c>
      <c r="Q5131">
        <v>7</v>
      </c>
      <c r="R5131">
        <v>4</v>
      </c>
      <c r="S5131">
        <v>1.58</v>
      </c>
      <c r="T5131">
        <v>2.54</v>
      </c>
      <c r="U5131">
        <v>530.65</v>
      </c>
      <c r="V5131">
        <v>137.07</v>
      </c>
      <c r="W5131">
        <v>1.04</v>
      </c>
      <c r="X5131">
        <v>13.26</v>
      </c>
      <c r="Y5131">
        <v>8.09</v>
      </c>
      <c r="Z5131">
        <v>2</v>
      </c>
      <c r="AA5131" t="s">
        <v>4250</v>
      </c>
      <c r="AB5131">
        <v>1</v>
      </c>
      <c r="AC5131">
        <v>7</v>
      </c>
      <c r="AD5131">
        <v>2.9550000000000001</v>
      </c>
      <c r="AF5131" t="s">
        <v>7949</v>
      </c>
      <c r="AI5131">
        <v>0</v>
      </c>
      <c r="AJ5131">
        <v>0</v>
      </c>
      <c r="AK5131" t="s">
        <v>19842</v>
      </c>
      <c r="AL5131" t="s">
        <v>19842</v>
      </c>
      <c r="AM5131" t="s">
        <v>20019</v>
      </c>
    </row>
    <row r="5132" spans="1:39" x14ac:dyDescent="0.25">
      <c r="A5132" t="s">
        <v>11279</v>
      </c>
      <c r="B5132" t="s">
        <v>4841</v>
      </c>
      <c r="C5132" t="s">
        <v>4842</v>
      </c>
      <c r="D5132">
        <v>270</v>
      </c>
      <c r="E5132" t="s">
        <v>4845</v>
      </c>
      <c r="F5132">
        <v>6.57</v>
      </c>
      <c r="K5132" t="s">
        <v>6860</v>
      </c>
      <c r="L5132" t="s">
        <v>6861</v>
      </c>
      <c r="M5132" t="s">
        <v>15206</v>
      </c>
      <c r="N5132">
        <v>9</v>
      </c>
      <c r="O5132" t="s">
        <v>15597</v>
      </c>
      <c r="P5132" t="s">
        <v>18931</v>
      </c>
      <c r="Q5132">
        <v>4</v>
      </c>
      <c r="R5132">
        <v>1</v>
      </c>
      <c r="S5132">
        <v>1.69</v>
      </c>
      <c r="T5132">
        <v>3.14</v>
      </c>
      <c r="U5132">
        <v>419.52</v>
      </c>
      <c r="V5132">
        <v>64.09</v>
      </c>
      <c r="W5132">
        <v>2.95</v>
      </c>
      <c r="X5132">
        <v>9.82</v>
      </c>
      <c r="Y5132">
        <v>8.83</v>
      </c>
      <c r="Z5132">
        <v>2</v>
      </c>
      <c r="AA5132" t="s">
        <v>4250</v>
      </c>
      <c r="AB5132">
        <v>0</v>
      </c>
      <c r="AC5132">
        <v>3</v>
      </c>
      <c r="AD5132">
        <v>4.9231904761904746</v>
      </c>
      <c r="AF5132" t="s">
        <v>7952</v>
      </c>
      <c r="AI5132">
        <v>0</v>
      </c>
      <c r="AJ5132">
        <v>0</v>
      </c>
      <c r="AK5132" t="s">
        <v>19987</v>
      </c>
      <c r="AL5132" t="s">
        <v>19987</v>
      </c>
      <c r="AM5132" t="s">
        <v>20019</v>
      </c>
    </row>
    <row r="5133" spans="1:39" x14ac:dyDescent="0.25">
      <c r="A5133" t="s">
        <v>11357</v>
      </c>
      <c r="B5133" t="s">
        <v>4841</v>
      </c>
      <c r="C5133" t="s">
        <v>4842</v>
      </c>
      <c r="D5133">
        <v>270</v>
      </c>
      <c r="E5133" t="s">
        <v>4845</v>
      </c>
      <c r="F5133">
        <v>6.57</v>
      </c>
      <c r="K5133" t="s">
        <v>6860</v>
      </c>
      <c r="L5133" t="s">
        <v>6861</v>
      </c>
      <c r="M5133" t="s">
        <v>6886</v>
      </c>
      <c r="N5133">
        <v>9</v>
      </c>
      <c r="O5133" t="s">
        <v>15634</v>
      </c>
      <c r="P5133" t="s">
        <v>19009</v>
      </c>
      <c r="Q5133">
        <v>5</v>
      </c>
      <c r="R5133">
        <v>4</v>
      </c>
      <c r="S5133">
        <v>1.93</v>
      </c>
      <c r="T5133">
        <v>2.35</v>
      </c>
      <c r="U5133">
        <v>272.26</v>
      </c>
      <c r="V5133">
        <v>97.99</v>
      </c>
      <c r="W5133">
        <v>2.41</v>
      </c>
      <c r="X5133">
        <v>7.43</v>
      </c>
      <c r="Y5133">
        <v>0</v>
      </c>
      <c r="Z5133">
        <v>2</v>
      </c>
      <c r="AA5133" t="s">
        <v>4250</v>
      </c>
      <c r="AB5133">
        <v>0</v>
      </c>
      <c r="AC5133">
        <v>3</v>
      </c>
      <c r="AD5133">
        <v>4.7336666666666671</v>
      </c>
      <c r="AE5133" t="s">
        <v>19825</v>
      </c>
      <c r="AF5133" t="s">
        <v>7949</v>
      </c>
      <c r="AI5133">
        <v>0</v>
      </c>
      <c r="AJ5133">
        <v>0</v>
      </c>
      <c r="AK5133" t="s">
        <v>20006</v>
      </c>
      <c r="AL5133" t="s">
        <v>20006</v>
      </c>
      <c r="AM5133" t="s">
        <v>20019</v>
      </c>
    </row>
    <row r="5134" spans="1:39" x14ac:dyDescent="0.25">
      <c r="A5134" t="s">
        <v>11358</v>
      </c>
      <c r="B5134" t="s">
        <v>4841</v>
      </c>
      <c r="C5134" t="s">
        <v>4842</v>
      </c>
      <c r="D5134">
        <v>270</v>
      </c>
      <c r="E5134" t="s">
        <v>4845</v>
      </c>
      <c r="F5134">
        <v>6.57</v>
      </c>
      <c r="I5134" t="s">
        <v>14341</v>
      </c>
      <c r="K5134" t="s">
        <v>6860</v>
      </c>
      <c r="L5134" t="s">
        <v>6861</v>
      </c>
      <c r="M5134" t="s">
        <v>15047</v>
      </c>
      <c r="N5134">
        <v>9</v>
      </c>
      <c r="O5134" t="s">
        <v>15395</v>
      </c>
      <c r="P5134" t="s">
        <v>19010</v>
      </c>
      <c r="Q5134">
        <v>7</v>
      </c>
      <c r="R5134">
        <v>2</v>
      </c>
      <c r="S5134">
        <v>-3.37</v>
      </c>
      <c r="T5134">
        <v>-3.37</v>
      </c>
      <c r="U5134">
        <v>368.37</v>
      </c>
      <c r="V5134">
        <v>126.28</v>
      </c>
      <c r="W5134">
        <v>1.46</v>
      </c>
      <c r="X5134">
        <v>10.31</v>
      </c>
      <c r="Y5134">
        <v>4.13</v>
      </c>
      <c r="Z5134">
        <v>2</v>
      </c>
      <c r="AA5134" t="s">
        <v>4250</v>
      </c>
      <c r="AB5134">
        <v>0</v>
      </c>
      <c r="AC5134">
        <v>4</v>
      </c>
      <c r="AD5134">
        <v>4.4402142857142852</v>
      </c>
      <c r="AF5134" t="s">
        <v>7949</v>
      </c>
      <c r="AI5134">
        <v>0</v>
      </c>
      <c r="AJ5134">
        <v>0</v>
      </c>
      <c r="AM5134" t="s">
        <v>20019</v>
      </c>
    </row>
    <row r="5135" spans="1:39" x14ac:dyDescent="0.25">
      <c r="A5135" t="s">
        <v>11359</v>
      </c>
      <c r="B5135" t="s">
        <v>4841</v>
      </c>
      <c r="C5135" t="s">
        <v>4842</v>
      </c>
      <c r="D5135">
        <v>271</v>
      </c>
      <c r="E5135" t="s">
        <v>4845</v>
      </c>
      <c r="F5135">
        <v>6.57</v>
      </c>
      <c r="I5135" t="s">
        <v>14342</v>
      </c>
      <c r="K5135" t="s">
        <v>6860</v>
      </c>
      <c r="L5135" t="s">
        <v>6861</v>
      </c>
      <c r="M5135" t="s">
        <v>14987</v>
      </c>
      <c r="N5135">
        <v>9</v>
      </c>
      <c r="O5135" t="s">
        <v>15311</v>
      </c>
      <c r="P5135" t="s">
        <v>19011</v>
      </c>
      <c r="Q5135">
        <v>5</v>
      </c>
      <c r="R5135">
        <v>2</v>
      </c>
      <c r="S5135">
        <v>1.25</v>
      </c>
      <c r="T5135">
        <v>1.25</v>
      </c>
      <c r="U5135">
        <v>390.37</v>
      </c>
      <c r="V5135">
        <v>89.6</v>
      </c>
      <c r="W5135">
        <v>2.98</v>
      </c>
      <c r="X5135">
        <v>10.78</v>
      </c>
      <c r="Y5135">
        <v>4.43</v>
      </c>
      <c r="Z5135">
        <v>2</v>
      </c>
      <c r="AA5135" t="s">
        <v>4250</v>
      </c>
      <c r="AB5135">
        <v>0</v>
      </c>
      <c r="AC5135">
        <v>4</v>
      </c>
      <c r="AD5135">
        <v>5.2830714285714286</v>
      </c>
      <c r="AF5135" t="s">
        <v>7949</v>
      </c>
      <c r="AI5135">
        <v>0</v>
      </c>
      <c r="AJ5135">
        <v>0</v>
      </c>
      <c r="AM5135" t="s">
        <v>20019</v>
      </c>
    </row>
    <row r="5136" spans="1:39" x14ac:dyDescent="0.25">
      <c r="A5136" t="s">
        <v>9994</v>
      </c>
      <c r="B5136" t="s">
        <v>4841</v>
      </c>
      <c r="C5136" t="s">
        <v>4842</v>
      </c>
      <c r="D5136">
        <v>271</v>
      </c>
      <c r="E5136" t="s">
        <v>4845</v>
      </c>
      <c r="F5136">
        <v>6.57</v>
      </c>
      <c r="I5136" t="s">
        <v>14343</v>
      </c>
      <c r="K5136" t="s">
        <v>6860</v>
      </c>
      <c r="L5136" t="s">
        <v>6861</v>
      </c>
      <c r="M5136" t="s">
        <v>14972</v>
      </c>
      <c r="N5136">
        <v>8</v>
      </c>
      <c r="O5136" t="s">
        <v>15293</v>
      </c>
      <c r="P5136" t="s">
        <v>17646</v>
      </c>
      <c r="Q5136">
        <v>7</v>
      </c>
      <c r="R5136">
        <v>2</v>
      </c>
      <c r="S5136">
        <v>2.56</v>
      </c>
      <c r="T5136">
        <v>2.56</v>
      </c>
      <c r="U5136">
        <v>480.37</v>
      </c>
      <c r="V5136">
        <v>109.21</v>
      </c>
      <c r="W5136">
        <v>4.3499999999999996</v>
      </c>
      <c r="Y5136">
        <v>3.16</v>
      </c>
      <c r="Z5136">
        <v>3</v>
      </c>
      <c r="AA5136" t="s">
        <v>4250</v>
      </c>
      <c r="AB5136">
        <v>0</v>
      </c>
      <c r="AC5136">
        <v>4</v>
      </c>
      <c r="AD5136">
        <v>3.7198809523809531</v>
      </c>
      <c r="AF5136" t="s">
        <v>7949</v>
      </c>
      <c r="AI5136">
        <v>0</v>
      </c>
      <c r="AJ5136">
        <v>0</v>
      </c>
      <c r="AM5136" t="s">
        <v>20019</v>
      </c>
    </row>
    <row r="5137" spans="1:39" x14ac:dyDescent="0.25">
      <c r="A5137" t="s">
        <v>11360</v>
      </c>
      <c r="B5137" t="s">
        <v>4841</v>
      </c>
      <c r="C5137" t="s">
        <v>4842</v>
      </c>
      <c r="D5137">
        <v>273</v>
      </c>
      <c r="E5137" t="s">
        <v>4845</v>
      </c>
      <c r="F5137">
        <v>6.56</v>
      </c>
      <c r="I5137" t="s">
        <v>14344</v>
      </c>
      <c r="K5137" t="s">
        <v>6860</v>
      </c>
      <c r="L5137" t="s">
        <v>6861</v>
      </c>
      <c r="M5137" t="s">
        <v>15075</v>
      </c>
      <c r="N5137">
        <v>9</v>
      </c>
      <c r="O5137" t="s">
        <v>15429</v>
      </c>
      <c r="P5137" t="s">
        <v>19012</v>
      </c>
      <c r="Q5137">
        <v>7</v>
      </c>
      <c r="R5137">
        <v>2</v>
      </c>
      <c r="S5137">
        <v>3.4</v>
      </c>
      <c r="T5137">
        <v>3.4</v>
      </c>
      <c r="U5137">
        <v>411.41</v>
      </c>
      <c r="V5137">
        <v>102.49</v>
      </c>
      <c r="W5137">
        <v>2.95</v>
      </c>
      <c r="X5137">
        <v>9.94</v>
      </c>
      <c r="Y5137">
        <v>3.46</v>
      </c>
      <c r="Z5137">
        <v>2</v>
      </c>
      <c r="AA5137" t="s">
        <v>4250</v>
      </c>
      <c r="AB5137">
        <v>0</v>
      </c>
      <c r="AC5137">
        <v>4</v>
      </c>
      <c r="AD5137">
        <v>3.8164523809523812</v>
      </c>
      <c r="AF5137" t="s">
        <v>7949</v>
      </c>
      <c r="AI5137">
        <v>0</v>
      </c>
      <c r="AJ5137">
        <v>0</v>
      </c>
      <c r="AM5137" t="s">
        <v>20019</v>
      </c>
    </row>
    <row r="5138" spans="1:39" x14ac:dyDescent="0.25">
      <c r="A5138" t="s">
        <v>11360</v>
      </c>
      <c r="B5138" t="s">
        <v>4841</v>
      </c>
      <c r="C5138" t="s">
        <v>4842</v>
      </c>
      <c r="D5138">
        <v>273</v>
      </c>
      <c r="E5138" t="s">
        <v>4845</v>
      </c>
      <c r="F5138">
        <v>6.56</v>
      </c>
      <c r="I5138" t="s">
        <v>14345</v>
      </c>
      <c r="K5138" t="s">
        <v>6860</v>
      </c>
      <c r="L5138" t="s">
        <v>6861</v>
      </c>
      <c r="M5138" t="s">
        <v>15076</v>
      </c>
      <c r="N5138">
        <v>8</v>
      </c>
      <c r="O5138" t="s">
        <v>15430</v>
      </c>
      <c r="P5138" t="s">
        <v>19012</v>
      </c>
      <c r="Q5138">
        <v>7</v>
      </c>
      <c r="R5138">
        <v>2</v>
      </c>
      <c r="S5138">
        <v>3.4</v>
      </c>
      <c r="T5138">
        <v>3.4</v>
      </c>
      <c r="U5138">
        <v>411.41</v>
      </c>
      <c r="V5138">
        <v>102.49</v>
      </c>
      <c r="W5138">
        <v>2.95</v>
      </c>
      <c r="X5138">
        <v>9.94</v>
      </c>
      <c r="Y5138">
        <v>3.46</v>
      </c>
      <c r="Z5138">
        <v>2</v>
      </c>
      <c r="AA5138" t="s">
        <v>4250</v>
      </c>
      <c r="AB5138">
        <v>0</v>
      </c>
      <c r="AC5138">
        <v>4</v>
      </c>
      <c r="AD5138">
        <v>3.8164523809523812</v>
      </c>
      <c r="AF5138" t="s">
        <v>7949</v>
      </c>
      <c r="AI5138">
        <v>0</v>
      </c>
      <c r="AJ5138">
        <v>0</v>
      </c>
      <c r="AM5138" t="s">
        <v>20019</v>
      </c>
    </row>
    <row r="5139" spans="1:39" x14ac:dyDescent="0.25">
      <c r="A5139" t="s">
        <v>11361</v>
      </c>
      <c r="B5139" t="s">
        <v>4841</v>
      </c>
      <c r="C5139" t="s">
        <v>4842</v>
      </c>
      <c r="D5139">
        <v>273.60000000000002</v>
      </c>
      <c r="E5139" t="s">
        <v>4845</v>
      </c>
      <c r="F5139">
        <v>6.56</v>
      </c>
      <c r="I5139" t="s">
        <v>14346</v>
      </c>
      <c r="K5139" t="s">
        <v>6860</v>
      </c>
      <c r="L5139" t="s">
        <v>6861</v>
      </c>
      <c r="M5139" t="s">
        <v>15042</v>
      </c>
      <c r="N5139">
        <v>9</v>
      </c>
      <c r="O5139" t="s">
        <v>15389</v>
      </c>
      <c r="P5139" t="s">
        <v>19013</v>
      </c>
      <c r="Q5139">
        <v>5</v>
      </c>
      <c r="R5139">
        <v>1</v>
      </c>
      <c r="S5139">
        <v>1.33</v>
      </c>
      <c r="T5139">
        <v>1.35</v>
      </c>
      <c r="U5139">
        <v>380.49</v>
      </c>
      <c r="V5139">
        <v>91.71</v>
      </c>
      <c r="W5139">
        <v>2.84</v>
      </c>
      <c r="Y5139">
        <v>6.14</v>
      </c>
      <c r="Z5139">
        <v>1</v>
      </c>
      <c r="AA5139" t="s">
        <v>4250</v>
      </c>
      <c r="AB5139">
        <v>0</v>
      </c>
      <c r="AC5139">
        <v>3</v>
      </c>
      <c r="AD5139">
        <v>5.6299761904761896</v>
      </c>
      <c r="AF5139" t="s">
        <v>7949</v>
      </c>
      <c r="AI5139">
        <v>0</v>
      </c>
      <c r="AJ5139">
        <v>0</v>
      </c>
      <c r="AM5139" t="s">
        <v>20019</v>
      </c>
    </row>
    <row r="5140" spans="1:39" x14ac:dyDescent="0.25">
      <c r="A5140" t="s">
        <v>11361</v>
      </c>
      <c r="B5140" t="s">
        <v>4841</v>
      </c>
      <c r="C5140" t="s">
        <v>4842</v>
      </c>
      <c r="D5140">
        <v>273.60000000000002</v>
      </c>
      <c r="E5140" t="s">
        <v>4845</v>
      </c>
      <c r="F5140">
        <v>6.56</v>
      </c>
      <c r="I5140" t="s">
        <v>14347</v>
      </c>
      <c r="K5140" t="s">
        <v>6860</v>
      </c>
      <c r="M5140" t="s">
        <v>15002</v>
      </c>
      <c r="N5140">
        <v>8</v>
      </c>
      <c r="O5140" t="s">
        <v>15332</v>
      </c>
      <c r="P5140" t="s">
        <v>19013</v>
      </c>
      <c r="Q5140">
        <v>5</v>
      </c>
      <c r="R5140">
        <v>1</v>
      </c>
      <c r="S5140">
        <v>1.33</v>
      </c>
      <c r="T5140">
        <v>1.35</v>
      </c>
      <c r="U5140">
        <v>380.49</v>
      </c>
      <c r="V5140">
        <v>91.71</v>
      </c>
      <c r="W5140">
        <v>2.84</v>
      </c>
      <c r="Y5140">
        <v>6.14</v>
      </c>
      <c r="Z5140">
        <v>1</v>
      </c>
      <c r="AA5140" t="s">
        <v>4250</v>
      </c>
      <c r="AB5140">
        <v>0</v>
      </c>
      <c r="AC5140">
        <v>3</v>
      </c>
      <c r="AD5140">
        <v>5.6299761904761896</v>
      </c>
      <c r="AF5140" t="s">
        <v>7949</v>
      </c>
      <c r="AI5140">
        <v>0</v>
      </c>
      <c r="AJ5140">
        <v>0</v>
      </c>
      <c r="AM5140" t="s">
        <v>20019</v>
      </c>
    </row>
    <row r="5141" spans="1:39" x14ac:dyDescent="0.25">
      <c r="A5141" t="s">
        <v>8646</v>
      </c>
      <c r="B5141" t="s">
        <v>4841</v>
      </c>
      <c r="C5141" t="s">
        <v>4842</v>
      </c>
      <c r="D5141">
        <v>275</v>
      </c>
      <c r="E5141" t="s">
        <v>4845</v>
      </c>
      <c r="F5141">
        <v>6.56</v>
      </c>
      <c r="K5141" t="s">
        <v>6860</v>
      </c>
      <c r="M5141" t="s">
        <v>15131</v>
      </c>
      <c r="N5141">
        <v>8</v>
      </c>
      <c r="O5141" t="s">
        <v>15505</v>
      </c>
      <c r="P5141" t="s">
        <v>16299</v>
      </c>
      <c r="Q5141">
        <v>5</v>
      </c>
      <c r="R5141">
        <v>3</v>
      </c>
      <c r="S5141">
        <v>3.78</v>
      </c>
      <c r="T5141">
        <v>4.7</v>
      </c>
      <c r="U5141">
        <v>679.81</v>
      </c>
      <c r="V5141">
        <v>98.74</v>
      </c>
      <c r="W5141">
        <v>6.95</v>
      </c>
      <c r="X5141">
        <v>13.95</v>
      </c>
      <c r="Y5141">
        <v>8.3000000000000007</v>
      </c>
      <c r="Z5141">
        <v>4</v>
      </c>
      <c r="AA5141" t="s">
        <v>4250</v>
      </c>
      <c r="AB5141">
        <v>2</v>
      </c>
      <c r="AC5141">
        <v>13</v>
      </c>
      <c r="AD5141">
        <v>1.985333333333333</v>
      </c>
      <c r="AF5141" t="s">
        <v>7949</v>
      </c>
      <c r="AI5141">
        <v>0</v>
      </c>
      <c r="AJ5141">
        <v>0</v>
      </c>
      <c r="AK5141" t="s">
        <v>19888</v>
      </c>
      <c r="AL5141" t="s">
        <v>19888</v>
      </c>
      <c r="AM5141" t="s">
        <v>20019</v>
      </c>
    </row>
    <row r="5142" spans="1:39" x14ac:dyDescent="0.25">
      <c r="A5142" t="s">
        <v>9848</v>
      </c>
      <c r="B5142" t="s">
        <v>4841</v>
      </c>
      <c r="C5142" t="s">
        <v>4842</v>
      </c>
      <c r="D5142">
        <v>275</v>
      </c>
      <c r="E5142" t="s">
        <v>4845</v>
      </c>
      <c r="F5142">
        <v>6.56</v>
      </c>
      <c r="I5142" t="s">
        <v>14348</v>
      </c>
      <c r="K5142" t="s">
        <v>6860</v>
      </c>
      <c r="L5142" t="s">
        <v>6861</v>
      </c>
      <c r="M5142" t="s">
        <v>14972</v>
      </c>
      <c r="N5142">
        <v>8</v>
      </c>
      <c r="O5142" t="s">
        <v>15293</v>
      </c>
      <c r="P5142" t="s">
        <v>17500</v>
      </c>
      <c r="Q5142">
        <v>7</v>
      </c>
      <c r="R5142">
        <v>2</v>
      </c>
      <c r="S5142">
        <v>2.82</v>
      </c>
      <c r="T5142">
        <v>2.82</v>
      </c>
      <c r="U5142">
        <v>480.37</v>
      </c>
      <c r="V5142">
        <v>109.21</v>
      </c>
      <c r="W5142">
        <v>4.54</v>
      </c>
      <c r="Y5142">
        <v>4.37</v>
      </c>
      <c r="Z5142">
        <v>3</v>
      </c>
      <c r="AA5142" t="s">
        <v>4250</v>
      </c>
      <c r="AB5142">
        <v>0</v>
      </c>
      <c r="AC5142">
        <v>3</v>
      </c>
      <c r="AD5142">
        <v>3.5898809523809532</v>
      </c>
      <c r="AF5142" t="s">
        <v>7949</v>
      </c>
      <c r="AI5142">
        <v>0</v>
      </c>
      <c r="AJ5142">
        <v>0</v>
      </c>
      <c r="AM5142" t="s">
        <v>20019</v>
      </c>
    </row>
    <row r="5143" spans="1:39" x14ac:dyDescent="0.25">
      <c r="A5143" t="s">
        <v>11362</v>
      </c>
      <c r="B5143" t="s">
        <v>4841</v>
      </c>
      <c r="C5143" t="s">
        <v>4842</v>
      </c>
      <c r="D5143">
        <v>276</v>
      </c>
      <c r="E5143" t="s">
        <v>4845</v>
      </c>
      <c r="F5143">
        <v>6.56</v>
      </c>
      <c r="K5143" t="s">
        <v>6860</v>
      </c>
      <c r="M5143" t="s">
        <v>6865</v>
      </c>
      <c r="N5143">
        <v>8</v>
      </c>
      <c r="O5143" t="s">
        <v>15584</v>
      </c>
      <c r="P5143" t="s">
        <v>19014</v>
      </c>
      <c r="Q5143">
        <v>4</v>
      </c>
      <c r="R5143">
        <v>2</v>
      </c>
      <c r="S5143">
        <v>5.82</v>
      </c>
      <c r="T5143">
        <v>5.82</v>
      </c>
      <c r="U5143">
        <v>487.67</v>
      </c>
      <c r="V5143">
        <v>85.3</v>
      </c>
      <c r="W5143">
        <v>5.0199999999999996</v>
      </c>
      <c r="Y5143">
        <v>2.96</v>
      </c>
      <c r="Z5143">
        <v>3</v>
      </c>
      <c r="AA5143" t="s">
        <v>4250</v>
      </c>
      <c r="AB5143">
        <v>1</v>
      </c>
      <c r="AC5143">
        <v>6</v>
      </c>
      <c r="AD5143">
        <v>2.5880714285714279</v>
      </c>
      <c r="AF5143" t="s">
        <v>7949</v>
      </c>
      <c r="AI5143">
        <v>0</v>
      </c>
      <c r="AJ5143">
        <v>0</v>
      </c>
      <c r="AK5143" t="s">
        <v>19979</v>
      </c>
      <c r="AL5143" t="s">
        <v>19979</v>
      </c>
      <c r="AM5143" t="s">
        <v>20019</v>
      </c>
    </row>
    <row r="5144" spans="1:39" x14ac:dyDescent="0.25">
      <c r="A5144" t="s">
        <v>6017</v>
      </c>
      <c r="B5144" t="s">
        <v>4841</v>
      </c>
      <c r="C5144" t="s">
        <v>4842</v>
      </c>
      <c r="D5144">
        <v>276</v>
      </c>
      <c r="E5144" t="s">
        <v>4845</v>
      </c>
      <c r="F5144">
        <v>6.56</v>
      </c>
      <c r="I5144" t="s">
        <v>6741</v>
      </c>
      <c r="K5144" t="s">
        <v>6860</v>
      </c>
      <c r="L5144" t="s">
        <v>6861</v>
      </c>
      <c r="M5144" t="s">
        <v>6907</v>
      </c>
      <c r="N5144">
        <v>9</v>
      </c>
      <c r="O5144" t="s">
        <v>6972</v>
      </c>
      <c r="P5144" t="s">
        <v>7743</v>
      </c>
      <c r="Q5144">
        <v>6</v>
      </c>
      <c r="R5144">
        <v>2</v>
      </c>
      <c r="S5144">
        <v>2.48</v>
      </c>
      <c r="T5144">
        <v>2.5499999999999998</v>
      </c>
      <c r="U5144">
        <v>402.81</v>
      </c>
      <c r="V5144">
        <v>98.83</v>
      </c>
      <c r="W5144">
        <v>2.84</v>
      </c>
      <c r="X5144">
        <v>9.31</v>
      </c>
      <c r="Y5144">
        <v>6.53</v>
      </c>
      <c r="Z5144">
        <v>2</v>
      </c>
      <c r="AA5144" t="s">
        <v>4250</v>
      </c>
      <c r="AB5144">
        <v>0</v>
      </c>
      <c r="AC5144">
        <v>2</v>
      </c>
      <c r="AD5144">
        <v>4.6598809523809521</v>
      </c>
      <c r="AF5144" t="s">
        <v>7949</v>
      </c>
      <c r="AI5144">
        <v>0</v>
      </c>
      <c r="AJ5144">
        <v>0</v>
      </c>
      <c r="AM5144" t="s">
        <v>20019</v>
      </c>
    </row>
    <row r="5145" spans="1:39" x14ac:dyDescent="0.25">
      <c r="A5145" t="s">
        <v>6017</v>
      </c>
      <c r="B5145" t="s">
        <v>4841</v>
      </c>
      <c r="C5145" t="s">
        <v>4842</v>
      </c>
      <c r="D5145">
        <v>276</v>
      </c>
      <c r="E5145" t="s">
        <v>4845</v>
      </c>
      <c r="F5145">
        <v>6.56</v>
      </c>
      <c r="I5145" t="s">
        <v>6742</v>
      </c>
      <c r="K5145" t="s">
        <v>6860</v>
      </c>
      <c r="L5145" t="s">
        <v>6861</v>
      </c>
      <c r="M5145" t="s">
        <v>6908</v>
      </c>
      <c r="N5145">
        <v>8</v>
      </c>
      <c r="O5145" t="s">
        <v>6973</v>
      </c>
      <c r="P5145" t="s">
        <v>7743</v>
      </c>
      <c r="Q5145">
        <v>6</v>
      </c>
      <c r="R5145">
        <v>2</v>
      </c>
      <c r="S5145">
        <v>2.48</v>
      </c>
      <c r="T5145">
        <v>2.5499999999999998</v>
      </c>
      <c r="U5145">
        <v>402.81</v>
      </c>
      <c r="V5145">
        <v>98.83</v>
      </c>
      <c r="W5145">
        <v>2.84</v>
      </c>
      <c r="X5145">
        <v>9.31</v>
      </c>
      <c r="Y5145">
        <v>6.53</v>
      </c>
      <c r="Z5145">
        <v>2</v>
      </c>
      <c r="AA5145" t="s">
        <v>4250</v>
      </c>
      <c r="AB5145">
        <v>0</v>
      </c>
      <c r="AC5145">
        <v>2</v>
      </c>
      <c r="AD5145">
        <v>4.6598809523809521</v>
      </c>
      <c r="AF5145" t="s">
        <v>7949</v>
      </c>
      <c r="AI5145">
        <v>0</v>
      </c>
      <c r="AJ5145">
        <v>0</v>
      </c>
      <c r="AM5145" t="s">
        <v>20019</v>
      </c>
    </row>
    <row r="5146" spans="1:39" x14ac:dyDescent="0.25">
      <c r="A5146" t="s">
        <v>9673</v>
      </c>
      <c r="B5146" t="s">
        <v>4841</v>
      </c>
      <c r="C5146" t="s">
        <v>4842</v>
      </c>
      <c r="D5146">
        <v>276</v>
      </c>
      <c r="E5146" t="s">
        <v>4845</v>
      </c>
      <c r="F5146">
        <v>6.56</v>
      </c>
      <c r="K5146" t="s">
        <v>6860</v>
      </c>
      <c r="L5146" t="s">
        <v>6861</v>
      </c>
      <c r="M5146" t="s">
        <v>15101</v>
      </c>
      <c r="N5146">
        <v>9</v>
      </c>
      <c r="O5146" t="s">
        <v>15465</v>
      </c>
      <c r="P5146" t="s">
        <v>17325</v>
      </c>
      <c r="Q5146">
        <v>7</v>
      </c>
      <c r="R5146">
        <v>4</v>
      </c>
      <c r="S5146">
        <v>5.96</v>
      </c>
      <c r="T5146">
        <v>7.03</v>
      </c>
      <c r="U5146">
        <v>676.74</v>
      </c>
      <c r="V5146">
        <v>121.28</v>
      </c>
      <c r="W5146">
        <v>5.47</v>
      </c>
      <c r="X5146">
        <v>13.51</v>
      </c>
      <c r="Y5146">
        <v>8.3800000000000008</v>
      </c>
      <c r="Z5146">
        <v>4</v>
      </c>
      <c r="AA5146" t="s">
        <v>4250</v>
      </c>
      <c r="AB5146">
        <v>2</v>
      </c>
      <c r="AC5146">
        <v>15</v>
      </c>
      <c r="AD5146">
        <v>0.80999999999999961</v>
      </c>
      <c r="AF5146" t="s">
        <v>7949</v>
      </c>
      <c r="AI5146">
        <v>0</v>
      </c>
      <c r="AJ5146">
        <v>0</v>
      </c>
      <c r="AK5146" t="s">
        <v>19864</v>
      </c>
      <c r="AL5146" t="s">
        <v>19864</v>
      </c>
      <c r="AM5146" t="s">
        <v>20019</v>
      </c>
    </row>
    <row r="5147" spans="1:39" x14ac:dyDescent="0.25">
      <c r="A5147" t="s">
        <v>8105</v>
      </c>
      <c r="B5147" t="s">
        <v>4841</v>
      </c>
      <c r="C5147" t="s">
        <v>4842</v>
      </c>
      <c r="D5147">
        <v>278</v>
      </c>
      <c r="E5147" t="s">
        <v>4845</v>
      </c>
      <c r="F5147">
        <v>6.56</v>
      </c>
      <c r="K5147" t="s">
        <v>6860</v>
      </c>
      <c r="L5147" t="s">
        <v>6861</v>
      </c>
      <c r="M5147" t="s">
        <v>15090</v>
      </c>
      <c r="N5147">
        <v>9</v>
      </c>
      <c r="O5147" t="s">
        <v>15449</v>
      </c>
      <c r="P5147" t="s">
        <v>15758</v>
      </c>
      <c r="Q5147">
        <v>4</v>
      </c>
      <c r="R5147">
        <v>1</v>
      </c>
      <c r="S5147">
        <v>2.2400000000000002</v>
      </c>
      <c r="T5147">
        <v>2.25</v>
      </c>
      <c r="U5147">
        <v>341.46</v>
      </c>
      <c r="V5147">
        <v>67.92</v>
      </c>
      <c r="W5147">
        <v>3.28</v>
      </c>
      <c r="Y5147">
        <v>4.74</v>
      </c>
      <c r="Z5147">
        <v>1</v>
      </c>
      <c r="AA5147" t="s">
        <v>4250</v>
      </c>
      <c r="AB5147">
        <v>0</v>
      </c>
      <c r="AC5147">
        <v>1</v>
      </c>
      <c r="AD5147">
        <v>5.7133333333333329</v>
      </c>
      <c r="AF5147" t="s">
        <v>7949</v>
      </c>
      <c r="AI5147">
        <v>0</v>
      </c>
      <c r="AJ5147">
        <v>0</v>
      </c>
      <c r="AK5147" t="s">
        <v>19832</v>
      </c>
      <c r="AL5147" t="s">
        <v>19832</v>
      </c>
      <c r="AM5147" t="s">
        <v>20019</v>
      </c>
    </row>
    <row r="5148" spans="1:39" x14ac:dyDescent="0.25">
      <c r="A5148" t="s">
        <v>11363</v>
      </c>
      <c r="B5148" t="s">
        <v>4841</v>
      </c>
      <c r="C5148" t="s">
        <v>4842</v>
      </c>
      <c r="D5148">
        <v>278</v>
      </c>
      <c r="E5148" t="s">
        <v>4845</v>
      </c>
      <c r="F5148">
        <v>6.56</v>
      </c>
      <c r="K5148" t="s">
        <v>6860</v>
      </c>
      <c r="M5148" t="s">
        <v>6865</v>
      </c>
      <c r="N5148">
        <v>8</v>
      </c>
      <c r="O5148" t="s">
        <v>15584</v>
      </c>
      <c r="P5148" t="s">
        <v>19015</v>
      </c>
      <c r="Q5148">
        <v>4</v>
      </c>
      <c r="R5148">
        <v>3</v>
      </c>
      <c r="S5148">
        <v>1.88</v>
      </c>
      <c r="T5148">
        <v>4.62</v>
      </c>
      <c r="U5148">
        <v>482.97</v>
      </c>
      <c r="V5148">
        <v>118.94</v>
      </c>
      <c r="W5148">
        <v>4.17</v>
      </c>
      <c r="X5148">
        <v>4.29</v>
      </c>
      <c r="Y5148">
        <v>2.85</v>
      </c>
      <c r="Z5148">
        <v>3</v>
      </c>
      <c r="AA5148" t="s">
        <v>4250</v>
      </c>
      <c r="AB5148">
        <v>0</v>
      </c>
      <c r="AC5148">
        <v>10</v>
      </c>
      <c r="AD5148">
        <v>2.513642857142858</v>
      </c>
      <c r="AF5148" t="s">
        <v>7951</v>
      </c>
      <c r="AI5148">
        <v>0</v>
      </c>
      <c r="AJ5148">
        <v>0</v>
      </c>
      <c r="AK5148" t="s">
        <v>19979</v>
      </c>
      <c r="AL5148" t="s">
        <v>19979</v>
      </c>
      <c r="AM5148" t="s">
        <v>20019</v>
      </c>
    </row>
    <row r="5149" spans="1:39" x14ac:dyDescent="0.25">
      <c r="A5149" t="s">
        <v>5876</v>
      </c>
      <c r="B5149" t="s">
        <v>4841</v>
      </c>
      <c r="C5149" t="s">
        <v>4842</v>
      </c>
      <c r="D5149">
        <v>278</v>
      </c>
      <c r="E5149" t="s">
        <v>4845</v>
      </c>
      <c r="F5149">
        <v>6.56</v>
      </c>
      <c r="I5149" t="s">
        <v>14349</v>
      </c>
      <c r="K5149" t="s">
        <v>6860</v>
      </c>
      <c r="L5149" t="s">
        <v>6861</v>
      </c>
      <c r="M5149" t="s">
        <v>15236</v>
      </c>
      <c r="N5149">
        <v>8</v>
      </c>
      <c r="O5149" t="s">
        <v>15635</v>
      </c>
      <c r="P5149" t="s">
        <v>7602</v>
      </c>
      <c r="Q5149">
        <v>3</v>
      </c>
      <c r="R5149">
        <v>2</v>
      </c>
      <c r="S5149">
        <v>2.79</v>
      </c>
      <c r="T5149">
        <v>2.79</v>
      </c>
      <c r="U5149">
        <v>335.41</v>
      </c>
      <c r="V5149">
        <v>65.42</v>
      </c>
      <c r="W5149">
        <v>2.96</v>
      </c>
      <c r="Y5149">
        <v>5.09</v>
      </c>
      <c r="Z5149">
        <v>2</v>
      </c>
      <c r="AA5149" t="s">
        <v>4250</v>
      </c>
      <c r="AB5149">
        <v>0</v>
      </c>
      <c r="AC5149">
        <v>4</v>
      </c>
      <c r="AD5149">
        <v>5.1050000000000004</v>
      </c>
      <c r="AF5149" t="s">
        <v>7949</v>
      </c>
      <c r="AI5149">
        <v>0</v>
      </c>
      <c r="AJ5149">
        <v>0</v>
      </c>
      <c r="AM5149" t="s">
        <v>20019</v>
      </c>
    </row>
    <row r="5150" spans="1:39" x14ac:dyDescent="0.25">
      <c r="A5150" t="s">
        <v>11364</v>
      </c>
      <c r="B5150" t="s">
        <v>4841</v>
      </c>
      <c r="C5150" t="s">
        <v>4842</v>
      </c>
      <c r="D5150">
        <v>278</v>
      </c>
      <c r="E5150" t="s">
        <v>4845</v>
      </c>
      <c r="F5150">
        <v>6.56</v>
      </c>
      <c r="I5150" t="s">
        <v>14350</v>
      </c>
      <c r="K5150" t="s">
        <v>6860</v>
      </c>
      <c r="L5150" t="s">
        <v>6861</v>
      </c>
      <c r="M5150" t="s">
        <v>15145</v>
      </c>
      <c r="N5150">
        <v>9</v>
      </c>
      <c r="O5150" t="s">
        <v>15521</v>
      </c>
      <c r="P5150" t="s">
        <v>19016</v>
      </c>
      <c r="Q5150">
        <v>5</v>
      </c>
      <c r="R5150">
        <v>2</v>
      </c>
      <c r="S5150">
        <v>3.49</v>
      </c>
      <c r="T5150">
        <v>3.51</v>
      </c>
      <c r="U5150">
        <v>422.35</v>
      </c>
      <c r="V5150">
        <v>80.62</v>
      </c>
      <c r="W5150">
        <v>4.58</v>
      </c>
      <c r="X5150">
        <v>12.39</v>
      </c>
      <c r="Y5150">
        <v>6.01</v>
      </c>
      <c r="Z5150">
        <v>2</v>
      </c>
      <c r="AA5150" t="s">
        <v>4250</v>
      </c>
      <c r="AB5150">
        <v>0</v>
      </c>
      <c r="AC5150">
        <v>3</v>
      </c>
      <c r="AD5150">
        <v>4.0546428571428574</v>
      </c>
      <c r="AF5150" t="s">
        <v>7949</v>
      </c>
      <c r="AI5150">
        <v>0</v>
      </c>
      <c r="AJ5150">
        <v>0</v>
      </c>
      <c r="AM5150" t="s">
        <v>20019</v>
      </c>
    </row>
    <row r="5151" spans="1:39" x14ac:dyDescent="0.25">
      <c r="A5151" t="s">
        <v>11364</v>
      </c>
      <c r="B5151" t="s">
        <v>4841</v>
      </c>
      <c r="C5151" t="s">
        <v>4842</v>
      </c>
      <c r="D5151">
        <v>278</v>
      </c>
      <c r="E5151" t="s">
        <v>4845</v>
      </c>
      <c r="F5151">
        <v>6.56</v>
      </c>
      <c r="I5151" t="s">
        <v>14351</v>
      </c>
      <c r="K5151" t="s">
        <v>6860</v>
      </c>
      <c r="L5151" t="s">
        <v>6861</v>
      </c>
      <c r="M5151" t="s">
        <v>15146</v>
      </c>
      <c r="N5151">
        <v>9</v>
      </c>
      <c r="O5151" t="s">
        <v>15522</v>
      </c>
      <c r="P5151" t="s">
        <v>19016</v>
      </c>
      <c r="Q5151">
        <v>5</v>
      </c>
      <c r="R5151">
        <v>2</v>
      </c>
      <c r="S5151">
        <v>3.49</v>
      </c>
      <c r="T5151">
        <v>3.51</v>
      </c>
      <c r="U5151">
        <v>422.35</v>
      </c>
      <c r="V5151">
        <v>80.62</v>
      </c>
      <c r="W5151">
        <v>4.58</v>
      </c>
      <c r="X5151">
        <v>12.39</v>
      </c>
      <c r="Y5151">
        <v>6.01</v>
      </c>
      <c r="Z5151">
        <v>2</v>
      </c>
      <c r="AA5151" t="s">
        <v>4250</v>
      </c>
      <c r="AB5151">
        <v>0</v>
      </c>
      <c r="AC5151">
        <v>3</v>
      </c>
      <c r="AD5151">
        <v>4.0546428571428574</v>
      </c>
      <c r="AF5151" t="s">
        <v>7949</v>
      </c>
      <c r="AI5151">
        <v>0</v>
      </c>
      <c r="AJ5151">
        <v>0</v>
      </c>
      <c r="AM5151" t="s">
        <v>20019</v>
      </c>
    </row>
    <row r="5152" spans="1:39" x14ac:dyDescent="0.25">
      <c r="A5152" t="s">
        <v>9939</v>
      </c>
      <c r="B5152" t="s">
        <v>4841</v>
      </c>
      <c r="C5152" t="s">
        <v>4842</v>
      </c>
      <c r="D5152">
        <v>279</v>
      </c>
      <c r="E5152" t="s">
        <v>4845</v>
      </c>
      <c r="F5152">
        <v>6.55</v>
      </c>
      <c r="K5152" t="s">
        <v>6860</v>
      </c>
      <c r="L5152" t="s">
        <v>6861</v>
      </c>
      <c r="M5152" t="s">
        <v>15161</v>
      </c>
      <c r="N5152">
        <v>9</v>
      </c>
      <c r="O5152" t="s">
        <v>15539</v>
      </c>
      <c r="P5152" t="s">
        <v>17591</v>
      </c>
      <c r="Q5152">
        <v>6</v>
      </c>
      <c r="R5152">
        <v>3</v>
      </c>
      <c r="S5152">
        <v>1.1200000000000001</v>
      </c>
      <c r="T5152">
        <v>2.11</v>
      </c>
      <c r="U5152">
        <v>445.59</v>
      </c>
      <c r="V5152">
        <v>117.42</v>
      </c>
      <c r="W5152">
        <v>1.85</v>
      </c>
      <c r="X5152">
        <v>13.23</v>
      </c>
      <c r="Y5152">
        <v>7.75</v>
      </c>
      <c r="Z5152">
        <v>2</v>
      </c>
      <c r="AA5152" t="s">
        <v>4250</v>
      </c>
      <c r="AB5152">
        <v>0</v>
      </c>
      <c r="AC5152">
        <v>10</v>
      </c>
      <c r="AD5152">
        <v>3.6413095238095239</v>
      </c>
      <c r="AF5152" t="s">
        <v>7949</v>
      </c>
      <c r="AI5152">
        <v>0</v>
      </c>
      <c r="AJ5152">
        <v>0</v>
      </c>
      <c r="AK5152" t="s">
        <v>19884</v>
      </c>
      <c r="AL5152" t="s">
        <v>19884</v>
      </c>
      <c r="AM5152" t="s">
        <v>20019</v>
      </c>
    </row>
    <row r="5153" spans="1:39" x14ac:dyDescent="0.25">
      <c r="A5153" t="s">
        <v>8057</v>
      </c>
      <c r="B5153" t="s">
        <v>4841</v>
      </c>
      <c r="C5153" t="s">
        <v>4842</v>
      </c>
      <c r="D5153">
        <v>279.89999999999998</v>
      </c>
      <c r="E5153" t="s">
        <v>4845</v>
      </c>
      <c r="F5153">
        <v>6.55</v>
      </c>
      <c r="K5153" t="s">
        <v>6860</v>
      </c>
      <c r="L5153" t="s">
        <v>6861</v>
      </c>
      <c r="M5153" t="s">
        <v>6891</v>
      </c>
      <c r="N5153">
        <v>9</v>
      </c>
      <c r="O5153" t="s">
        <v>15446</v>
      </c>
      <c r="P5153" t="s">
        <v>15710</v>
      </c>
      <c r="Q5153">
        <v>4</v>
      </c>
      <c r="R5153">
        <v>1</v>
      </c>
      <c r="S5153">
        <v>2.5499999999999998</v>
      </c>
      <c r="T5153">
        <v>2.69</v>
      </c>
      <c r="U5153">
        <v>353.47</v>
      </c>
      <c r="V5153">
        <v>67.92</v>
      </c>
      <c r="W5153">
        <v>2.89</v>
      </c>
      <c r="Y5153">
        <v>6.99</v>
      </c>
      <c r="Z5153">
        <v>1</v>
      </c>
      <c r="AA5153" t="s">
        <v>4250</v>
      </c>
      <c r="AB5153">
        <v>0</v>
      </c>
      <c r="AC5153">
        <v>3</v>
      </c>
      <c r="AD5153">
        <v>5.5583333333333336</v>
      </c>
      <c r="AF5153" t="s">
        <v>7949</v>
      </c>
      <c r="AI5153">
        <v>0</v>
      </c>
      <c r="AJ5153">
        <v>0</v>
      </c>
      <c r="AK5153" t="s">
        <v>19928</v>
      </c>
      <c r="AL5153" t="s">
        <v>19928</v>
      </c>
      <c r="AM5153" t="s">
        <v>20019</v>
      </c>
    </row>
    <row r="5154" spans="1:39" x14ac:dyDescent="0.25">
      <c r="A5154" t="s">
        <v>10029</v>
      </c>
      <c r="B5154" t="s">
        <v>4841</v>
      </c>
      <c r="C5154" t="s">
        <v>4842</v>
      </c>
      <c r="D5154">
        <v>280</v>
      </c>
      <c r="E5154" t="s">
        <v>4845</v>
      </c>
      <c r="F5154">
        <v>6.55</v>
      </c>
      <c r="K5154" t="s">
        <v>6860</v>
      </c>
      <c r="M5154" t="s">
        <v>15237</v>
      </c>
      <c r="N5154">
        <v>8</v>
      </c>
      <c r="O5154" t="s">
        <v>15636</v>
      </c>
      <c r="P5154" t="s">
        <v>17681</v>
      </c>
      <c r="Q5154">
        <v>6</v>
      </c>
      <c r="R5154">
        <v>5</v>
      </c>
      <c r="S5154">
        <v>3.09</v>
      </c>
      <c r="T5154">
        <v>3.12</v>
      </c>
      <c r="U5154">
        <v>577.77</v>
      </c>
      <c r="V5154">
        <v>122.8</v>
      </c>
      <c r="W5154">
        <v>3.76</v>
      </c>
      <c r="X5154">
        <v>13.93</v>
      </c>
      <c r="Y5154">
        <v>6.32</v>
      </c>
      <c r="Z5154">
        <v>2</v>
      </c>
      <c r="AA5154" t="s">
        <v>4250</v>
      </c>
      <c r="AB5154">
        <v>1</v>
      </c>
      <c r="AC5154">
        <v>13</v>
      </c>
      <c r="AD5154">
        <v>2.395</v>
      </c>
      <c r="AF5154" t="s">
        <v>7949</v>
      </c>
      <c r="AI5154">
        <v>0</v>
      </c>
      <c r="AJ5154">
        <v>0</v>
      </c>
      <c r="AK5154" t="s">
        <v>19939</v>
      </c>
      <c r="AL5154" t="s">
        <v>19939</v>
      </c>
      <c r="AM5154" t="s">
        <v>20019</v>
      </c>
    </row>
    <row r="5155" spans="1:39" x14ac:dyDescent="0.25">
      <c r="A5155" t="s">
        <v>11365</v>
      </c>
      <c r="B5155" t="s">
        <v>4841</v>
      </c>
      <c r="C5155" t="s">
        <v>4842</v>
      </c>
      <c r="D5155">
        <v>280</v>
      </c>
      <c r="E5155" t="s">
        <v>4845</v>
      </c>
      <c r="F5155">
        <v>6.55</v>
      </c>
      <c r="K5155" t="s">
        <v>6860</v>
      </c>
      <c r="M5155" t="s">
        <v>15025</v>
      </c>
      <c r="N5155">
        <v>8</v>
      </c>
      <c r="O5155" t="s">
        <v>15366</v>
      </c>
      <c r="P5155" t="s">
        <v>19017</v>
      </c>
      <c r="Q5155">
        <v>5</v>
      </c>
      <c r="R5155">
        <v>3</v>
      </c>
      <c r="S5155">
        <v>4.5</v>
      </c>
      <c r="T5155">
        <v>5.16</v>
      </c>
      <c r="U5155">
        <v>604.66999999999996</v>
      </c>
      <c r="V5155">
        <v>87.66</v>
      </c>
      <c r="W5155">
        <v>6.47</v>
      </c>
      <c r="X5155">
        <v>12.06</v>
      </c>
      <c r="Y5155">
        <v>7.78</v>
      </c>
      <c r="Z5155">
        <v>4</v>
      </c>
      <c r="AA5155" t="s">
        <v>4250</v>
      </c>
      <c r="AB5155">
        <v>2</v>
      </c>
      <c r="AC5155">
        <v>13</v>
      </c>
      <c r="AD5155">
        <v>2.166666666666667</v>
      </c>
      <c r="AF5155" t="s">
        <v>7949</v>
      </c>
      <c r="AI5155">
        <v>0</v>
      </c>
      <c r="AJ5155">
        <v>0</v>
      </c>
      <c r="AK5155" t="s">
        <v>19889</v>
      </c>
      <c r="AL5155" t="s">
        <v>19889</v>
      </c>
      <c r="AM5155" t="s">
        <v>20019</v>
      </c>
    </row>
    <row r="5156" spans="1:39" x14ac:dyDescent="0.25">
      <c r="A5156" t="s">
        <v>8196</v>
      </c>
      <c r="B5156" t="s">
        <v>4841</v>
      </c>
      <c r="C5156" t="s">
        <v>4842</v>
      </c>
      <c r="D5156">
        <v>280</v>
      </c>
      <c r="E5156" t="s">
        <v>4845</v>
      </c>
      <c r="F5156">
        <v>6.55</v>
      </c>
      <c r="K5156" t="s">
        <v>6860</v>
      </c>
      <c r="L5156" t="s">
        <v>6861</v>
      </c>
      <c r="M5156" t="s">
        <v>15005</v>
      </c>
      <c r="N5156">
        <v>9</v>
      </c>
      <c r="O5156" t="s">
        <v>15335</v>
      </c>
      <c r="P5156" t="s">
        <v>15849</v>
      </c>
      <c r="Q5156">
        <v>4</v>
      </c>
      <c r="R5156">
        <v>1</v>
      </c>
      <c r="S5156">
        <v>3.66</v>
      </c>
      <c r="T5156">
        <v>3.8</v>
      </c>
      <c r="U5156">
        <v>381.52</v>
      </c>
      <c r="V5156">
        <v>67.92</v>
      </c>
      <c r="W5156">
        <v>3.46</v>
      </c>
      <c r="Y5156">
        <v>7</v>
      </c>
      <c r="Z5156">
        <v>1</v>
      </c>
      <c r="AA5156" t="s">
        <v>4250</v>
      </c>
      <c r="AB5156">
        <v>0</v>
      </c>
      <c r="AC5156">
        <v>4</v>
      </c>
      <c r="AD5156">
        <v>4.4496190476190476</v>
      </c>
      <c r="AF5156" t="s">
        <v>7949</v>
      </c>
      <c r="AI5156">
        <v>0</v>
      </c>
      <c r="AJ5156">
        <v>0</v>
      </c>
      <c r="AK5156" t="s">
        <v>19835</v>
      </c>
      <c r="AL5156" t="s">
        <v>19835</v>
      </c>
      <c r="AM5156" t="s">
        <v>20019</v>
      </c>
    </row>
    <row r="5157" spans="1:39" x14ac:dyDescent="0.25">
      <c r="A5157" t="s">
        <v>11366</v>
      </c>
      <c r="B5157" t="s">
        <v>4841</v>
      </c>
      <c r="C5157" t="s">
        <v>4842</v>
      </c>
      <c r="D5157">
        <v>280</v>
      </c>
      <c r="E5157" t="s">
        <v>4845</v>
      </c>
      <c r="F5157">
        <v>6.55</v>
      </c>
      <c r="K5157" t="s">
        <v>6860</v>
      </c>
      <c r="L5157" t="s">
        <v>6861</v>
      </c>
      <c r="M5157" t="s">
        <v>15008</v>
      </c>
      <c r="N5157">
        <v>9</v>
      </c>
      <c r="O5157" t="s">
        <v>15402</v>
      </c>
      <c r="P5157" t="s">
        <v>19018</v>
      </c>
      <c r="Q5157">
        <v>5</v>
      </c>
      <c r="R5157">
        <v>1</v>
      </c>
      <c r="S5157">
        <v>4.88</v>
      </c>
      <c r="T5157">
        <v>4.88</v>
      </c>
      <c r="U5157">
        <v>410.83</v>
      </c>
      <c r="V5157">
        <v>66.069999999999993</v>
      </c>
      <c r="W5157">
        <v>4.8499999999999996</v>
      </c>
      <c r="Y5157">
        <v>1.02</v>
      </c>
      <c r="Z5157">
        <v>3</v>
      </c>
      <c r="AA5157" t="s">
        <v>4250</v>
      </c>
      <c r="AB5157">
        <v>0</v>
      </c>
      <c r="AC5157">
        <v>2</v>
      </c>
      <c r="AD5157">
        <v>3.5302619047619048</v>
      </c>
      <c r="AF5157" t="s">
        <v>7949</v>
      </c>
      <c r="AI5157">
        <v>0</v>
      </c>
      <c r="AJ5157">
        <v>0</v>
      </c>
      <c r="AK5157" t="s">
        <v>19892</v>
      </c>
      <c r="AL5157" t="s">
        <v>19892</v>
      </c>
      <c r="AM5157" t="s">
        <v>20019</v>
      </c>
    </row>
    <row r="5158" spans="1:39" x14ac:dyDescent="0.25">
      <c r="A5158" t="s">
        <v>9662</v>
      </c>
      <c r="B5158" t="s">
        <v>4841</v>
      </c>
      <c r="C5158" t="s">
        <v>4842</v>
      </c>
      <c r="D5158">
        <v>280</v>
      </c>
      <c r="E5158" t="s">
        <v>4845</v>
      </c>
      <c r="F5158">
        <v>6.55</v>
      </c>
      <c r="K5158" t="s">
        <v>6860</v>
      </c>
      <c r="L5158" t="s">
        <v>6861</v>
      </c>
      <c r="M5158" t="s">
        <v>15218</v>
      </c>
      <c r="N5158">
        <v>9</v>
      </c>
      <c r="O5158" t="s">
        <v>15615</v>
      </c>
      <c r="P5158" t="s">
        <v>17314</v>
      </c>
      <c r="Q5158">
        <v>4</v>
      </c>
      <c r="R5158">
        <v>1</v>
      </c>
      <c r="S5158">
        <v>3.31</v>
      </c>
      <c r="T5158">
        <v>3.31</v>
      </c>
      <c r="U5158">
        <v>324.39999999999998</v>
      </c>
      <c r="V5158">
        <v>47.61</v>
      </c>
      <c r="W5158">
        <v>3.04</v>
      </c>
      <c r="Y5158">
        <v>4.62</v>
      </c>
      <c r="Z5158">
        <v>1</v>
      </c>
      <c r="AA5158" t="s">
        <v>4250</v>
      </c>
      <c r="AB5158">
        <v>0</v>
      </c>
      <c r="AC5158">
        <v>2</v>
      </c>
      <c r="AD5158">
        <v>5.0233333333333334</v>
      </c>
      <c r="AF5158" t="s">
        <v>7949</v>
      </c>
      <c r="AI5158">
        <v>0</v>
      </c>
      <c r="AJ5158">
        <v>0</v>
      </c>
      <c r="AK5158" t="s">
        <v>19949</v>
      </c>
      <c r="AL5158" t="s">
        <v>19949</v>
      </c>
      <c r="AM5158" t="s">
        <v>20019</v>
      </c>
    </row>
    <row r="5159" spans="1:39" x14ac:dyDescent="0.25">
      <c r="A5159" t="s">
        <v>9938</v>
      </c>
      <c r="B5159" t="s">
        <v>4841</v>
      </c>
      <c r="C5159" t="s">
        <v>4842</v>
      </c>
      <c r="D5159">
        <v>280</v>
      </c>
      <c r="E5159" t="s">
        <v>4845</v>
      </c>
      <c r="F5159">
        <v>6.55</v>
      </c>
      <c r="K5159" t="s">
        <v>6860</v>
      </c>
      <c r="M5159" t="s">
        <v>15178</v>
      </c>
      <c r="N5159">
        <v>8</v>
      </c>
      <c r="O5159" t="s">
        <v>15561</v>
      </c>
      <c r="P5159" t="s">
        <v>17590</v>
      </c>
      <c r="Q5159">
        <v>6</v>
      </c>
      <c r="R5159">
        <v>3</v>
      </c>
      <c r="S5159">
        <v>1.34</v>
      </c>
      <c r="T5159">
        <v>2.09</v>
      </c>
      <c r="U5159">
        <v>481.57</v>
      </c>
      <c r="V5159">
        <v>117.42</v>
      </c>
      <c r="W5159">
        <v>2.12</v>
      </c>
      <c r="X5159">
        <v>12.88</v>
      </c>
      <c r="Y5159">
        <v>7.47</v>
      </c>
      <c r="Z5159">
        <v>2</v>
      </c>
      <c r="AA5159" t="s">
        <v>4250</v>
      </c>
      <c r="AB5159">
        <v>0</v>
      </c>
      <c r="AC5159">
        <v>10</v>
      </c>
      <c r="AD5159">
        <v>3.3843095238095242</v>
      </c>
      <c r="AF5159" t="s">
        <v>7949</v>
      </c>
      <c r="AI5159">
        <v>0</v>
      </c>
      <c r="AJ5159">
        <v>0</v>
      </c>
      <c r="AK5159" t="s">
        <v>19883</v>
      </c>
      <c r="AL5159" t="s">
        <v>19883</v>
      </c>
      <c r="AM5159" t="s">
        <v>20019</v>
      </c>
    </row>
    <row r="5160" spans="1:39" x14ac:dyDescent="0.25">
      <c r="A5160" t="s">
        <v>11367</v>
      </c>
      <c r="B5160" t="s">
        <v>4841</v>
      </c>
      <c r="C5160" t="s">
        <v>4842</v>
      </c>
      <c r="D5160">
        <v>280</v>
      </c>
      <c r="E5160" t="s">
        <v>4845</v>
      </c>
      <c r="F5160">
        <v>6.55</v>
      </c>
      <c r="K5160" t="s">
        <v>6860</v>
      </c>
      <c r="M5160" t="s">
        <v>14973</v>
      </c>
      <c r="N5160">
        <v>8</v>
      </c>
      <c r="O5160" t="s">
        <v>15611</v>
      </c>
      <c r="P5160" t="s">
        <v>19019</v>
      </c>
      <c r="Q5160">
        <v>4</v>
      </c>
      <c r="R5160">
        <v>4</v>
      </c>
      <c r="S5160">
        <v>3.93</v>
      </c>
      <c r="T5160">
        <v>3.93</v>
      </c>
      <c r="U5160">
        <v>527.09</v>
      </c>
      <c r="V5160">
        <v>116.81</v>
      </c>
      <c r="W5160">
        <v>4.62</v>
      </c>
      <c r="Y5160">
        <v>5.23</v>
      </c>
      <c r="Z5160">
        <v>3</v>
      </c>
      <c r="AA5160" t="s">
        <v>4250</v>
      </c>
      <c r="AB5160">
        <v>1</v>
      </c>
      <c r="AC5160">
        <v>11</v>
      </c>
      <c r="AD5160">
        <v>1.676333333333333</v>
      </c>
      <c r="AF5160" t="s">
        <v>7949</v>
      </c>
      <c r="AI5160">
        <v>0</v>
      </c>
      <c r="AJ5160">
        <v>0</v>
      </c>
      <c r="AK5160" t="s">
        <v>19996</v>
      </c>
      <c r="AL5160" t="s">
        <v>19996</v>
      </c>
      <c r="AM5160" t="s">
        <v>20019</v>
      </c>
    </row>
    <row r="5161" spans="1:39" x14ac:dyDescent="0.25">
      <c r="A5161" t="s">
        <v>11368</v>
      </c>
      <c r="B5161" t="s">
        <v>4841</v>
      </c>
      <c r="C5161" t="s">
        <v>4842</v>
      </c>
      <c r="D5161">
        <v>280</v>
      </c>
      <c r="E5161" t="s">
        <v>4845</v>
      </c>
      <c r="F5161">
        <v>6.55</v>
      </c>
      <c r="I5161" t="s">
        <v>14352</v>
      </c>
      <c r="K5161" t="s">
        <v>6860</v>
      </c>
      <c r="L5161" t="s">
        <v>6861</v>
      </c>
      <c r="M5161" t="s">
        <v>14955</v>
      </c>
      <c r="N5161">
        <v>8</v>
      </c>
      <c r="O5161" t="s">
        <v>15276</v>
      </c>
      <c r="P5161" t="s">
        <v>19020</v>
      </c>
      <c r="Q5161">
        <v>6</v>
      </c>
      <c r="R5161">
        <v>1</v>
      </c>
      <c r="S5161">
        <v>2.95</v>
      </c>
      <c r="T5161">
        <v>2.97</v>
      </c>
      <c r="U5161">
        <v>399.88</v>
      </c>
      <c r="V5161">
        <v>78.959999999999994</v>
      </c>
      <c r="W5161">
        <v>3.44</v>
      </c>
      <c r="Y5161">
        <v>5.88</v>
      </c>
      <c r="Z5161">
        <v>2</v>
      </c>
      <c r="AA5161" t="s">
        <v>4250</v>
      </c>
      <c r="AB5161">
        <v>0</v>
      </c>
      <c r="AC5161">
        <v>1</v>
      </c>
      <c r="AD5161">
        <v>5.0734761904761907</v>
      </c>
      <c r="AF5161" t="s">
        <v>7949</v>
      </c>
      <c r="AI5161">
        <v>0</v>
      </c>
      <c r="AJ5161">
        <v>0</v>
      </c>
      <c r="AM5161" t="s">
        <v>20019</v>
      </c>
    </row>
    <row r="5162" spans="1:39" x14ac:dyDescent="0.25">
      <c r="A5162" t="s">
        <v>11369</v>
      </c>
      <c r="B5162" t="s">
        <v>4841</v>
      </c>
      <c r="C5162" t="s">
        <v>4842</v>
      </c>
      <c r="D5162">
        <v>280</v>
      </c>
      <c r="E5162" t="s">
        <v>4845</v>
      </c>
      <c r="F5162">
        <v>6.55</v>
      </c>
      <c r="I5162" t="s">
        <v>14353</v>
      </c>
      <c r="K5162" t="s">
        <v>6860</v>
      </c>
      <c r="M5162" t="s">
        <v>14989</v>
      </c>
      <c r="N5162">
        <v>8</v>
      </c>
      <c r="O5162" t="s">
        <v>15313</v>
      </c>
      <c r="P5162" t="s">
        <v>19021</v>
      </c>
      <c r="Q5162">
        <v>10</v>
      </c>
      <c r="R5162">
        <v>2</v>
      </c>
      <c r="S5162">
        <v>4.57</v>
      </c>
      <c r="T5162">
        <v>4.57</v>
      </c>
      <c r="U5162">
        <v>470.53</v>
      </c>
      <c r="V5162">
        <v>124.61</v>
      </c>
      <c r="W5162">
        <v>2.5099999999999998</v>
      </c>
      <c r="X5162">
        <v>10.11</v>
      </c>
      <c r="Y5162">
        <v>3.73</v>
      </c>
      <c r="Z5162">
        <v>2</v>
      </c>
      <c r="AA5162" t="s">
        <v>4250</v>
      </c>
      <c r="AB5162">
        <v>0</v>
      </c>
      <c r="AC5162">
        <v>6</v>
      </c>
      <c r="AD5162">
        <v>1.9255</v>
      </c>
      <c r="AF5162" t="s">
        <v>7949</v>
      </c>
      <c r="AI5162">
        <v>0</v>
      </c>
      <c r="AJ5162">
        <v>0</v>
      </c>
      <c r="AM5162" t="s">
        <v>20019</v>
      </c>
    </row>
    <row r="5163" spans="1:39" x14ac:dyDescent="0.25">
      <c r="A5163" t="s">
        <v>9662</v>
      </c>
      <c r="B5163" t="s">
        <v>4841</v>
      </c>
      <c r="C5163" t="s">
        <v>4842</v>
      </c>
      <c r="D5163">
        <v>281</v>
      </c>
      <c r="E5163" t="s">
        <v>4845</v>
      </c>
      <c r="F5163">
        <v>6.55</v>
      </c>
      <c r="I5163" t="s">
        <v>14354</v>
      </c>
      <c r="K5163" t="s">
        <v>6860</v>
      </c>
      <c r="L5163" t="s">
        <v>6861</v>
      </c>
      <c r="M5163" t="s">
        <v>15211</v>
      </c>
      <c r="N5163">
        <v>8</v>
      </c>
      <c r="O5163" t="s">
        <v>15605</v>
      </c>
      <c r="P5163" t="s">
        <v>17314</v>
      </c>
      <c r="Q5163">
        <v>4</v>
      </c>
      <c r="R5163">
        <v>1</v>
      </c>
      <c r="S5163">
        <v>3.31</v>
      </c>
      <c r="T5163">
        <v>3.31</v>
      </c>
      <c r="U5163">
        <v>324.39999999999998</v>
      </c>
      <c r="V5163">
        <v>47.61</v>
      </c>
      <c r="W5163">
        <v>3.04</v>
      </c>
      <c r="Y5163">
        <v>4.62</v>
      </c>
      <c r="Z5163">
        <v>1</v>
      </c>
      <c r="AA5163" t="s">
        <v>4250</v>
      </c>
      <c r="AB5163">
        <v>0</v>
      </c>
      <c r="AC5163">
        <v>2</v>
      </c>
      <c r="AD5163">
        <v>5.0233333333333334</v>
      </c>
      <c r="AF5163" t="s">
        <v>7949</v>
      </c>
      <c r="AI5163">
        <v>0</v>
      </c>
      <c r="AJ5163">
        <v>0</v>
      </c>
      <c r="AM5163" t="s">
        <v>20019</v>
      </c>
    </row>
    <row r="5164" spans="1:39" x14ac:dyDescent="0.25">
      <c r="A5164" t="s">
        <v>11370</v>
      </c>
      <c r="B5164" t="s">
        <v>4841</v>
      </c>
      <c r="C5164" t="s">
        <v>4842</v>
      </c>
      <c r="D5164">
        <v>281</v>
      </c>
      <c r="E5164" t="s">
        <v>4845</v>
      </c>
      <c r="F5164">
        <v>6.55</v>
      </c>
      <c r="K5164" t="s">
        <v>6860</v>
      </c>
      <c r="M5164" t="s">
        <v>15148</v>
      </c>
      <c r="N5164">
        <v>8</v>
      </c>
      <c r="O5164" t="s">
        <v>15524</v>
      </c>
      <c r="P5164" t="s">
        <v>19022</v>
      </c>
      <c r="Q5164">
        <v>8</v>
      </c>
      <c r="R5164">
        <v>6</v>
      </c>
      <c r="S5164">
        <v>3.63</v>
      </c>
      <c r="T5164">
        <v>3.64</v>
      </c>
      <c r="U5164">
        <v>768.85</v>
      </c>
      <c r="V5164">
        <v>187.85</v>
      </c>
      <c r="W5164">
        <v>3.64</v>
      </c>
      <c r="X5164">
        <v>10.79</v>
      </c>
      <c r="Y5164">
        <v>5.15</v>
      </c>
      <c r="Z5164">
        <v>2</v>
      </c>
      <c r="AA5164" t="s">
        <v>4250</v>
      </c>
      <c r="AB5164">
        <v>2</v>
      </c>
      <c r="AC5164">
        <v>19</v>
      </c>
      <c r="AD5164">
        <v>1.865</v>
      </c>
      <c r="AF5164" t="s">
        <v>7949</v>
      </c>
      <c r="AI5164">
        <v>0</v>
      </c>
      <c r="AJ5164">
        <v>0</v>
      </c>
      <c r="AK5164" t="s">
        <v>19955</v>
      </c>
      <c r="AL5164" t="s">
        <v>19955</v>
      </c>
      <c r="AM5164" t="s">
        <v>20019</v>
      </c>
    </row>
    <row r="5165" spans="1:39" x14ac:dyDescent="0.25">
      <c r="A5165" t="s">
        <v>9805</v>
      </c>
      <c r="B5165" t="s">
        <v>4841</v>
      </c>
      <c r="C5165" t="s">
        <v>4842</v>
      </c>
      <c r="D5165">
        <v>281.83999999999997</v>
      </c>
      <c r="E5165" t="s">
        <v>4845</v>
      </c>
      <c r="F5165">
        <v>6.55</v>
      </c>
      <c r="K5165" t="s">
        <v>6860</v>
      </c>
      <c r="L5165" t="s">
        <v>6861</v>
      </c>
      <c r="M5165" t="s">
        <v>15078</v>
      </c>
      <c r="N5165">
        <v>9</v>
      </c>
      <c r="O5165" t="s">
        <v>15432</v>
      </c>
      <c r="P5165" t="s">
        <v>17457</v>
      </c>
      <c r="Q5165">
        <v>6</v>
      </c>
      <c r="R5165">
        <v>1</v>
      </c>
      <c r="S5165">
        <v>2.29</v>
      </c>
      <c r="T5165">
        <v>2.29</v>
      </c>
      <c r="U5165">
        <v>451.45</v>
      </c>
      <c r="V5165">
        <v>76.099999999999994</v>
      </c>
      <c r="W5165">
        <v>3.82</v>
      </c>
      <c r="Y5165">
        <v>5.18</v>
      </c>
      <c r="Z5165">
        <v>3</v>
      </c>
      <c r="AA5165" t="s">
        <v>4250</v>
      </c>
      <c r="AB5165">
        <v>0</v>
      </c>
      <c r="AC5165">
        <v>4</v>
      </c>
      <c r="AD5165">
        <v>5.0351190476190473</v>
      </c>
      <c r="AF5165" t="s">
        <v>7949</v>
      </c>
      <c r="AI5165">
        <v>0</v>
      </c>
      <c r="AJ5165">
        <v>0</v>
      </c>
      <c r="AK5165" t="s">
        <v>19920</v>
      </c>
      <c r="AL5165" t="s">
        <v>19920</v>
      </c>
      <c r="AM5165" t="s">
        <v>20019</v>
      </c>
    </row>
    <row r="5166" spans="1:39" x14ac:dyDescent="0.25">
      <c r="A5166" t="s">
        <v>11371</v>
      </c>
      <c r="B5166" t="s">
        <v>4841</v>
      </c>
      <c r="C5166" t="s">
        <v>4842</v>
      </c>
      <c r="D5166">
        <v>282</v>
      </c>
      <c r="E5166" t="s">
        <v>4845</v>
      </c>
      <c r="F5166">
        <v>6.55</v>
      </c>
      <c r="I5166" t="s">
        <v>14355</v>
      </c>
      <c r="K5166" t="s">
        <v>6860</v>
      </c>
      <c r="M5166" t="s">
        <v>14989</v>
      </c>
      <c r="N5166">
        <v>8</v>
      </c>
      <c r="O5166" t="s">
        <v>15313</v>
      </c>
      <c r="P5166" t="s">
        <v>19023</v>
      </c>
      <c r="Q5166">
        <v>9</v>
      </c>
      <c r="R5166">
        <v>2</v>
      </c>
      <c r="S5166">
        <v>3.92</v>
      </c>
      <c r="T5166">
        <v>3.92</v>
      </c>
      <c r="U5166">
        <v>483.57</v>
      </c>
      <c r="V5166">
        <v>111.72</v>
      </c>
      <c r="W5166">
        <v>3.21</v>
      </c>
      <c r="X5166">
        <v>10.37</v>
      </c>
      <c r="Y5166">
        <v>3.8</v>
      </c>
      <c r="Z5166">
        <v>2</v>
      </c>
      <c r="AA5166" t="s">
        <v>4250</v>
      </c>
      <c r="AB5166">
        <v>0</v>
      </c>
      <c r="AC5166">
        <v>6</v>
      </c>
      <c r="AD5166">
        <v>2.473357142857143</v>
      </c>
      <c r="AF5166" t="s">
        <v>7949</v>
      </c>
      <c r="AI5166">
        <v>0</v>
      </c>
      <c r="AJ5166">
        <v>0</v>
      </c>
      <c r="AM5166" t="s">
        <v>20019</v>
      </c>
    </row>
    <row r="5167" spans="1:39" x14ac:dyDescent="0.25">
      <c r="A5167" t="s">
        <v>8647</v>
      </c>
      <c r="B5167" t="s">
        <v>4841</v>
      </c>
      <c r="C5167" t="s">
        <v>4842</v>
      </c>
      <c r="D5167">
        <v>283</v>
      </c>
      <c r="E5167" t="s">
        <v>4845</v>
      </c>
      <c r="F5167">
        <v>6.55</v>
      </c>
      <c r="K5167" t="s">
        <v>6860</v>
      </c>
      <c r="L5167" t="s">
        <v>6861</v>
      </c>
      <c r="M5167" t="s">
        <v>15163</v>
      </c>
      <c r="N5167">
        <v>9</v>
      </c>
      <c r="O5167" t="s">
        <v>15543</v>
      </c>
      <c r="P5167" t="s">
        <v>16300</v>
      </c>
      <c r="Q5167">
        <v>7</v>
      </c>
      <c r="R5167">
        <v>4</v>
      </c>
      <c r="S5167">
        <v>1.55</v>
      </c>
      <c r="T5167">
        <v>2.58</v>
      </c>
      <c r="U5167">
        <v>598.74</v>
      </c>
      <c r="V5167">
        <v>120</v>
      </c>
      <c r="W5167">
        <v>3.69</v>
      </c>
      <c r="X5167">
        <v>13.3</v>
      </c>
      <c r="Y5167">
        <v>8.31</v>
      </c>
      <c r="Z5167">
        <v>3</v>
      </c>
      <c r="AA5167" t="s">
        <v>4250</v>
      </c>
      <c r="AB5167">
        <v>1</v>
      </c>
      <c r="AC5167">
        <v>13</v>
      </c>
      <c r="AD5167">
        <v>2.8450000000000002</v>
      </c>
      <c r="AF5167" t="s">
        <v>7949</v>
      </c>
      <c r="AI5167">
        <v>0</v>
      </c>
      <c r="AJ5167">
        <v>0</v>
      </c>
      <c r="AK5167" t="s">
        <v>19889</v>
      </c>
      <c r="AL5167" t="s">
        <v>19889</v>
      </c>
      <c r="AM5167" t="s">
        <v>20019</v>
      </c>
    </row>
    <row r="5168" spans="1:39" x14ac:dyDescent="0.25">
      <c r="A5168" t="s">
        <v>11372</v>
      </c>
      <c r="B5168" t="s">
        <v>4841</v>
      </c>
      <c r="C5168" t="s">
        <v>4842</v>
      </c>
      <c r="D5168">
        <v>283</v>
      </c>
      <c r="E5168" t="s">
        <v>4845</v>
      </c>
      <c r="F5168">
        <v>6.55</v>
      </c>
      <c r="I5168" t="s">
        <v>14356</v>
      </c>
      <c r="K5168" t="s">
        <v>6860</v>
      </c>
      <c r="L5168" t="s">
        <v>6861</v>
      </c>
      <c r="M5168" t="s">
        <v>14987</v>
      </c>
      <c r="N5168">
        <v>9</v>
      </c>
      <c r="O5168" t="s">
        <v>15311</v>
      </c>
      <c r="P5168" t="s">
        <v>19024</v>
      </c>
      <c r="Q5168">
        <v>6</v>
      </c>
      <c r="R5168">
        <v>2</v>
      </c>
      <c r="S5168">
        <v>1.3</v>
      </c>
      <c r="T5168">
        <v>1.3</v>
      </c>
      <c r="U5168">
        <v>423.37</v>
      </c>
      <c r="V5168">
        <v>102.49</v>
      </c>
      <c r="W5168">
        <v>3.01</v>
      </c>
      <c r="X5168">
        <v>9.89</v>
      </c>
      <c r="Y5168">
        <v>3.87</v>
      </c>
      <c r="Z5168">
        <v>2</v>
      </c>
      <c r="AA5168" t="s">
        <v>4250</v>
      </c>
      <c r="AB5168">
        <v>0</v>
      </c>
      <c r="AC5168">
        <v>5</v>
      </c>
      <c r="AD5168">
        <v>4.6310238095238097</v>
      </c>
      <c r="AF5168" t="s">
        <v>7949</v>
      </c>
      <c r="AI5168">
        <v>0</v>
      </c>
      <c r="AJ5168">
        <v>0</v>
      </c>
      <c r="AM5168" t="s">
        <v>20019</v>
      </c>
    </row>
    <row r="5169" spans="1:39" x14ac:dyDescent="0.25">
      <c r="A5169" t="s">
        <v>11373</v>
      </c>
      <c r="B5169" t="s">
        <v>4841</v>
      </c>
      <c r="C5169" t="s">
        <v>4842</v>
      </c>
      <c r="D5169">
        <v>283</v>
      </c>
      <c r="E5169" t="s">
        <v>4845</v>
      </c>
      <c r="F5169">
        <v>6.55</v>
      </c>
      <c r="K5169" t="s">
        <v>6860</v>
      </c>
      <c r="M5169" t="s">
        <v>6865</v>
      </c>
      <c r="N5169">
        <v>8</v>
      </c>
      <c r="O5169" t="s">
        <v>15584</v>
      </c>
      <c r="P5169" t="s">
        <v>19025</v>
      </c>
      <c r="Q5169">
        <v>3</v>
      </c>
      <c r="R5169">
        <v>3</v>
      </c>
      <c r="S5169">
        <v>5.63</v>
      </c>
      <c r="T5169">
        <v>5.63</v>
      </c>
      <c r="U5169">
        <v>474.65</v>
      </c>
      <c r="V5169">
        <v>92.64</v>
      </c>
      <c r="W5169">
        <v>4.3600000000000003</v>
      </c>
      <c r="Y5169">
        <v>4.16</v>
      </c>
      <c r="Z5169">
        <v>2</v>
      </c>
      <c r="AA5169" t="s">
        <v>4250</v>
      </c>
      <c r="AB5169">
        <v>0</v>
      </c>
      <c r="AC5169">
        <v>5</v>
      </c>
      <c r="AD5169">
        <v>2.2597380952380952</v>
      </c>
      <c r="AF5169" t="s">
        <v>7949</v>
      </c>
      <c r="AI5169">
        <v>0</v>
      </c>
      <c r="AJ5169">
        <v>0</v>
      </c>
      <c r="AK5169" t="s">
        <v>19979</v>
      </c>
      <c r="AL5169" t="s">
        <v>19979</v>
      </c>
      <c r="AM5169" t="s">
        <v>20019</v>
      </c>
    </row>
    <row r="5170" spans="1:39" x14ac:dyDescent="0.25">
      <c r="A5170" t="s">
        <v>11374</v>
      </c>
      <c r="B5170" t="s">
        <v>4841</v>
      </c>
      <c r="C5170" t="s">
        <v>4842</v>
      </c>
      <c r="D5170">
        <v>284</v>
      </c>
      <c r="E5170" t="s">
        <v>4845</v>
      </c>
      <c r="F5170">
        <v>6.55</v>
      </c>
      <c r="I5170" t="s">
        <v>14357</v>
      </c>
      <c r="K5170" t="s">
        <v>6860</v>
      </c>
      <c r="L5170" t="s">
        <v>6861</v>
      </c>
      <c r="M5170" t="s">
        <v>15000</v>
      </c>
      <c r="N5170">
        <v>9</v>
      </c>
      <c r="O5170" t="s">
        <v>15330</v>
      </c>
      <c r="P5170" t="s">
        <v>19026</v>
      </c>
      <c r="Q5170">
        <v>4</v>
      </c>
      <c r="R5170">
        <v>1</v>
      </c>
      <c r="S5170">
        <v>4.34</v>
      </c>
      <c r="T5170">
        <v>4.58</v>
      </c>
      <c r="U5170">
        <v>350.85</v>
      </c>
      <c r="V5170">
        <v>63.63</v>
      </c>
      <c r="W5170">
        <v>4.1100000000000003</v>
      </c>
      <c r="Y5170">
        <v>7.05</v>
      </c>
      <c r="Z5170">
        <v>2</v>
      </c>
      <c r="AA5170" t="s">
        <v>4250</v>
      </c>
      <c r="AB5170">
        <v>0</v>
      </c>
      <c r="AC5170">
        <v>1</v>
      </c>
      <c r="AD5170">
        <v>4.043333333333333</v>
      </c>
      <c r="AF5170" t="s">
        <v>7949</v>
      </c>
      <c r="AI5170">
        <v>0</v>
      </c>
      <c r="AJ5170">
        <v>0</v>
      </c>
      <c r="AM5170" t="s">
        <v>20019</v>
      </c>
    </row>
    <row r="5171" spans="1:39" x14ac:dyDescent="0.25">
      <c r="A5171" t="s">
        <v>6026</v>
      </c>
      <c r="B5171" t="s">
        <v>4841</v>
      </c>
      <c r="C5171" t="s">
        <v>4842</v>
      </c>
      <c r="D5171">
        <v>285</v>
      </c>
      <c r="E5171" t="s">
        <v>4845</v>
      </c>
      <c r="F5171">
        <v>6.54</v>
      </c>
      <c r="I5171" t="s">
        <v>6748</v>
      </c>
      <c r="K5171" t="s">
        <v>6860</v>
      </c>
      <c r="L5171" t="s">
        <v>6861</v>
      </c>
      <c r="M5171" t="s">
        <v>6907</v>
      </c>
      <c r="N5171">
        <v>9</v>
      </c>
      <c r="O5171" t="s">
        <v>6972</v>
      </c>
      <c r="P5171" t="s">
        <v>7752</v>
      </c>
      <c r="Q5171">
        <v>7</v>
      </c>
      <c r="R5171">
        <v>1</v>
      </c>
      <c r="S5171">
        <v>1.92</v>
      </c>
      <c r="T5171">
        <v>1.94</v>
      </c>
      <c r="U5171">
        <v>381.43</v>
      </c>
      <c r="V5171">
        <v>88.19</v>
      </c>
      <c r="W5171">
        <v>2.48</v>
      </c>
      <c r="Y5171">
        <v>5.94</v>
      </c>
      <c r="Z5171">
        <v>2</v>
      </c>
      <c r="AA5171" t="s">
        <v>4250</v>
      </c>
      <c r="AB5171">
        <v>0</v>
      </c>
      <c r="AC5171">
        <v>2</v>
      </c>
      <c r="AD5171">
        <v>5.6802619047619043</v>
      </c>
      <c r="AF5171" t="s">
        <v>7949</v>
      </c>
      <c r="AI5171">
        <v>0</v>
      </c>
      <c r="AJ5171">
        <v>0</v>
      </c>
      <c r="AM5171" t="s">
        <v>20019</v>
      </c>
    </row>
    <row r="5172" spans="1:39" x14ac:dyDescent="0.25">
      <c r="A5172" t="s">
        <v>6026</v>
      </c>
      <c r="B5172" t="s">
        <v>4841</v>
      </c>
      <c r="C5172" t="s">
        <v>4842</v>
      </c>
      <c r="D5172">
        <v>285</v>
      </c>
      <c r="E5172" t="s">
        <v>4845</v>
      </c>
      <c r="F5172">
        <v>6.54</v>
      </c>
      <c r="I5172" t="s">
        <v>6749</v>
      </c>
      <c r="K5172" t="s">
        <v>6860</v>
      </c>
      <c r="L5172" t="s">
        <v>6861</v>
      </c>
      <c r="M5172" t="s">
        <v>6908</v>
      </c>
      <c r="N5172">
        <v>8</v>
      </c>
      <c r="O5172" t="s">
        <v>6973</v>
      </c>
      <c r="P5172" t="s">
        <v>7752</v>
      </c>
      <c r="Q5172">
        <v>7</v>
      </c>
      <c r="R5172">
        <v>1</v>
      </c>
      <c r="S5172">
        <v>1.92</v>
      </c>
      <c r="T5172">
        <v>1.94</v>
      </c>
      <c r="U5172">
        <v>381.43</v>
      </c>
      <c r="V5172">
        <v>88.19</v>
      </c>
      <c r="W5172">
        <v>2.48</v>
      </c>
      <c r="Y5172">
        <v>5.94</v>
      </c>
      <c r="Z5172">
        <v>2</v>
      </c>
      <c r="AA5172" t="s">
        <v>4250</v>
      </c>
      <c r="AB5172">
        <v>0</v>
      </c>
      <c r="AC5172">
        <v>2</v>
      </c>
      <c r="AD5172">
        <v>5.6802619047619043</v>
      </c>
      <c r="AF5172" t="s">
        <v>7949</v>
      </c>
      <c r="AI5172">
        <v>0</v>
      </c>
      <c r="AJ5172">
        <v>0</v>
      </c>
      <c r="AM5172" t="s">
        <v>20019</v>
      </c>
    </row>
    <row r="5173" spans="1:39" x14ac:dyDescent="0.25">
      <c r="A5173" t="s">
        <v>11375</v>
      </c>
      <c r="B5173" t="s">
        <v>4841</v>
      </c>
      <c r="C5173" t="s">
        <v>4842</v>
      </c>
      <c r="D5173">
        <v>285</v>
      </c>
      <c r="E5173" t="s">
        <v>4845</v>
      </c>
      <c r="F5173">
        <v>6.54</v>
      </c>
      <c r="K5173" t="s">
        <v>6860</v>
      </c>
      <c r="L5173" t="s">
        <v>6861</v>
      </c>
      <c r="M5173" t="s">
        <v>15187</v>
      </c>
      <c r="N5173">
        <v>9</v>
      </c>
      <c r="O5173" t="s">
        <v>15575</v>
      </c>
      <c r="P5173" t="s">
        <v>19027</v>
      </c>
      <c r="Q5173">
        <v>7</v>
      </c>
      <c r="R5173">
        <v>6</v>
      </c>
      <c r="S5173">
        <v>2.86</v>
      </c>
      <c r="T5173">
        <v>2.86</v>
      </c>
      <c r="U5173">
        <v>645.84</v>
      </c>
      <c r="V5173">
        <v>174.96</v>
      </c>
      <c r="W5173">
        <v>3.07</v>
      </c>
      <c r="X5173">
        <v>11.39</v>
      </c>
      <c r="Y5173">
        <v>0</v>
      </c>
      <c r="Z5173">
        <v>1</v>
      </c>
      <c r="AA5173" t="s">
        <v>4250</v>
      </c>
      <c r="AB5173">
        <v>2</v>
      </c>
      <c r="AC5173">
        <v>10</v>
      </c>
      <c r="AD5173">
        <v>2.57</v>
      </c>
      <c r="AF5173" t="s">
        <v>7949</v>
      </c>
      <c r="AI5173">
        <v>0</v>
      </c>
      <c r="AJ5173">
        <v>0</v>
      </c>
      <c r="AK5173" t="s">
        <v>19977</v>
      </c>
      <c r="AL5173" t="s">
        <v>19977</v>
      </c>
      <c r="AM5173" t="s">
        <v>20019</v>
      </c>
    </row>
    <row r="5174" spans="1:39" x14ac:dyDescent="0.25">
      <c r="A5174" t="s">
        <v>11376</v>
      </c>
      <c r="B5174" t="s">
        <v>4841</v>
      </c>
      <c r="C5174" t="s">
        <v>4842</v>
      </c>
      <c r="D5174">
        <v>285</v>
      </c>
      <c r="E5174" t="s">
        <v>4845</v>
      </c>
      <c r="F5174">
        <v>6.54</v>
      </c>
      <c r="I5174" t="s">
        <v>14358</v>
      </c>
      <c r="K5174" t="s">
        <v>6860</v>
      </c>
      <c r="L5174" t="s">
        <v>6861</v>
      </c>
      <c r="M5174" t="s">
        <v>14974</v>
      </c>
      <c r="N5174">
        <v>8</v>
      </c>
      <c r="O5174" t="s">
        <v>15295</v>
      </c>
      <c r="P5174" t="s">
        <v>19028</v>
      </c>
      <c r="Q5174">
        <v>6</v>
      </c>
      <c r="R5174">
        <v>1</v>
      </c>
      <c r="S5174">
        <v>0.6</v>
      </c>
      <c r="T5174">
        <v>0.61</v>
      </c>
      <c r="U5174">
        <v>479.53</v>
      </c>
      <c r="V5174">
        <v>78.959999999999994</v>
      </c>
      <c r="W5174">
        <v>5.58</v>
      </c>
      <c r="Y5174">
        <v>5.56</v>
      </c>
      <c r="Z5174">
        <v>3</v>
      </c>
      <c r="AA5174" t="s">
        <v>4250</v>
      </c>
      <c r="AB5174">
        <v>1</v>
      </c>
      <c r="AC5174">
        <v>3</v>
      </c>
      <c r="AD5174">
        <v>4.9795476190476204</v>
      </c>
      <c r="AF5174" t="s">
        <v>7949</v>
      </c>
      <c r="AI5174">
        <v>0</v>
      </c>
      <c r="AJ5174">
        <v>0</v>
      </c>
      <c r="AM5174" t="s">
        <v>20019</v>
      </c>
    </row>
    <row r="5175" spans="1:39" x14ac:dyDescent="0.25">
      <c r="A5175" t="s">
        <v>6023</v>
      </c>
      <c r="B5175" t="s">
        <v>4841</v>
      </c>
      <c r="C5175" t="s">
        <v>4842</v>
      </c>
      <c r="D5175">
        <v>287</v>
      </c>
      <c r="E5175" t="s">
        <v>4845</v>
      </c>
      <c r="F5175">
        <v>6.54</v>
      </c>
      <c r="I5175" t="s">
        <v>6745</v>
      </c>
      <c r="K5175" t="s">
        <v>6860</v>
      </c>
      <c r="L5175" t="s">
        <v>6861</v>
      </c>
      <c r="M5175" t="s">
        <v>6907</v>
      </c>
      <c r="N5175">
        <v>9</v>
      </c>
      <c r="O5175" t="s">
        <v>6972</v>
      </c>
      <c r="P5175" t="s">
        <v>7749</v>
      </c>
      <c r="Q5175">
        <v>5</v>
      </c>
      <c r="R5175">
        <v>1</v>
      </c>
      <c r="S5175">
        <v>2.72</v>
      </c>
      <c r="T5175">
        <v>2.78</v>
      </c>
      <c r="U5175">
        <v>345.4</v>
      </c>
      <c r="V5175">
        <v>69.73</v>
      </c>
      <c r="W5175">
        <v>2.83</v>
      </c>
      <c r="Y5175">
        <v>6.6</v>
      </c>
      <c r="Z5175">
        <v>2</v>
      </c>
      <c r="AA5175" t="s">
        <v>4250</v>
      </c>
      <c r="AB5175">
        <v>0</v>
      </c>
      <c r="AC5175">
        <v>1</v>
      </c>
      <c r="AD5175">
        <v>5.4733333333333327</v>
      </c>
      <c r="AF5175" t="s">
        <v>7949</v>
      </c>
      <c r="AI5175">
        <v>0</v>
      </c>
      <c r="AJ5175">
        <v>0</v>
      </c>
      <c r="AM5175" t="s">
        <v>20019</v>
      </c>
    </row>
    <row r="5176" spans="1:39" x14ac:dyDescent="0.25">
      <c r="A5176" t="s">
        <v>6023</v>
      </c>
      <c r="B5176" t="s">
        <v>4841</v>
      </c>
      <c r="C5176" t="s">
        <v>4842</v>
      </c>
      <c r="D5176">
        <v>287</v>
      </c>
      <c r="E5176" t="s">
        <v>4845</v>
      </c>
      <c r="F5176">
        <v>6.54</v>
      </c>
      <c r="I5176" t="s">
        <v>6746</v>
      </c>
      <c r="K5176" t="s">
        <v>6860</v>
      </c>
      <c r="L5176" t="s">
        <v>6861</v>
      </c>
      <c r="M5176" t="s">
        <v>6908</v>
      </c>
      <c r="N5176">
        <v>8</v>
      </c>
      <c r="O5176" t="s">
        <v>6973</v>
      </c>
      <c r="P5176" t="s">
        <v>7749</v>
      </c>
      <c r="Q5176">
        <v>5</v>
      </c>
      <c r="R5176">
        <v>1</v>
      </c>
      <c r="S5176">
        <v>2.72</v>
      </c>
      <c r="T5176">
        <v>2.78</v>
      </c>
      <c r="U5176">
        <v>345.4</v>
      </c>
      <c r="V5176">
        <v>69.73</v>
      </c>
      <c r="W5176">
        <v>2.83</v>
      </c>
      <c r="Y5176">
        <v>6.6</v>
      </c>
      <c r="Z5176">
        <v>2</v>
      </c>
      <c r="AA5176" t="s">
        <v>4250</v>
      </c>
      <c r="AB5176">
        <v>0</v>
      </c>
      <c r="AC5176">
        <v>1</v>
      </c>
      <c r="AD5176">
        <v>5.4733333333333327</v>
      </c>
      <c r="AF5176" t="s">
        <v>7949</v>
      </c>
      <c r="AI5176">
        <v>0</v>
      </c>
      <c r="AJ5176">
        <v>0</v>
      </c>
      <c r="AM5176" t="s">
        <v>20019</v>
      </c>
    </row>
    <row r="5177" spans="1:39" x14ac:dyDescent="0.25">
      <c r="A5177" t="s">
        <v>11377</v>
      </c>
      <c r="B5177" t="s">
        <v>4841</v>
      </c>
      <c r="C5177" t="s">
        <v>4842</v>
      </c>
      <c r="D5177">
        <v>290</v>
      </c>
      <c r="E5177" t="s">
        <v>4845</v>
      </c>
      <c r="F5177">
        <v>6.54</v>
      </c>
      <c r="K5177" t="s">
        <v>6860</v>
      </c>
      <c r="L5177" t="s">
        <v>6861</v>
      </c>
      <c r="M5177" t="s">
        <v>15162</v>
      </c>
      <c r="N5177">
        <v>9</v>
      </c>
      <c r="O5177" t="s">
        <v>15542</v>
      </c>
      <c r="P5177" t="s">
        <v>19029</v>
      </c>
      <c r="Q5177">
        <v>5</v>
      </c>
      <c r="R5177">
        <v>1</v>
      </c>
      <c r="S5177">
        <v>6.48</v>
      </c>
      <c r="T5177">
        <v>6.48</v>
      </c>
      <c r="U5177">
        <v>457.99</v>
      </c>
      <c r="V5177">
        <v>53.07</v>
      </c>
      <c r="W5177">
        <v>7.35</v>
      </c>
      <c r="Y5177">
        <v>4.84</v>
      </c>
      <c r="Z5177">
        <v>5</v>
      </c>
      <c r="AA5177" t="s">
        <v>4250</v>
      </c>
      <c r="AB5177">
        <v>1</v>
      </c>
      <c r="AC5177">
        <v>6</v>
      </c>
      <c r="AD5177">
        <v>3.133404761904762</v>
      </c>
      <c r="AF5177" t="s">
        <v>7949</v>
      </c>
      <c r="AI5177">
        <v>0</v>
      </c>
      <c r="AJ5177">
        <v>0</v>
      </c>
      <c r="AK5177" t="s">
        <v>19962</v>
      </c>
      <c r="AL5177" t="s">
        <v>19962</v>
      </c>
      <c r="AM5177" t="s">
        <v>20019</v>
      </c>
    </row>
    <row r="5178" spans="1:39" x14ac:dyDescent="0.25">
      <c r="A5178" t="s">
        <v>11378</v>
      </c>
      <c r="B5178" t="s">
        <v>4841</v>
      </c>
      <c r="C5178" t="s">
        <v>4842</v>
      </c>
      <c r="D5178">
        <v>290</v>
      </c>
      <c r="E5178" t="s">
        <v>4845</v>
      </c>
      <c r="F5178">
        <v>6.54</v>
      </c>
      <c r="K5178" t="s">
        <v>6860</v>
      </c>
      <c r="M5178" t="s">
        <v>6865</v>
      </c>
      <c r="N5178">
        <v>8</v>
      </c>
      <c r="O5178" t="s">
        <v>15365</v>
      </c>
      <c r="P5178" t="s">
        <v>19030</v>
      </c>
      <c r="Q5178">
        <v>6</v>
      </c>
      <c r="R5178">
        <v>3</v>
      </c>
      <c r="S5178">
        <v>1.98</v>
      </c>
      <c r="T5178">
        <v>2.81</v>
      </c>
      <c r="U5178">
        <v>612.66999999999996</v>
      </c>
      <c r="V5178">
        <v>111.63</v>
      </c>
      <c r="W5178">
        <v>4.6900000000000004</v>
      </c>
      <c r="X5178">
        <v>13.5</v>
      </c>
      <c r="Y5178">
        <v>8.15</v>
      </c>
      <c r="Z5178">
        <v>4</v>
      </c>
      <c r="AA5178" t="s">
        <v>4250</v>
      </c>
      <c r="AB5178">
        <v>1</v>
      </c>
      <c r="AC5178">
        <v>12</v>
      </c>
      <c r="AD5178">
        <v>3.3706666666666671</v>
      </c>
      <c r="AF5178" t="s">
        <v>7949</v>
      </c>
      <c r="AI5178">
        <v>0</v>
      </c>
      <c r="AJ5178">
        <v>0</v>
      </c>
      <c r="AK5178" t="s">
        <v>19888</v>
      </c>
      <c r="AL5178" t="s">
        <v>19888</v>
      </c>
      <c r="AM5178" t="s">
        <v>20019</v>
      </c>
    </row>
    <row r="5179" spans="1:39" x14ac:dyDescent="0.25">
      <c r="A5179" t="s">
        <v>11379</v>
      </c>
      <c r="B5179" t="s">
        <v>4841</v>
      </c>
      <c r="C5179" t="s">
        <v>4842</v>
      </c>
      <c r="D5179">
        <v>290</v>
      </c>
      <c r="E5179" t="s">
        <v>4845</v>
      </c>
      <c r="F5179">
        <v>6.54</v>
      </c>
      <c r="K5179" t="s">
        <v>6860</v>
      </c>
      <c r="M5179" t="s">
        <v>15175</v>
      </c>
      <c r="N5179">
        <v>8</v>
      </c>
      <c r="O5179" t="s">
        <v>15558</v>
      </c>
      <c r="P5179" t="s">
        <v>19031</v>
      </c>
      <c r="Q5179">
        <v>5</v>
      </c>
      <c r="R5179">
        <v>3</v>
      </c>
      <c r="S5179">
        <v>-0.04</v>
      </c>
      <c r="T5179">
        <v>0.3</v>
      </c>
      <c r="U5179">
        <v>488.58</v>
      </c>
      <c r="V5179">
        <v>79.819999999999993</v>
      </c>
      <c r="W5179">
        <v>3.17</v>
      </c>
      <c r="X5179">
        <v>13.88</v>
      </c>
      <c r="Y5179">
        <v>7.35</v>
      </c>
      <c r="Z5179">
        <v>2</v>
      </c>
      <c r="AA5179" t="s">
        <v>4250</v>
      </c>
      <c r="AB5179">
        <v>0</v>
      </c>
      <c r="AC5179">
        <v>9</v>
      </c>
      <c r="AD5179">
        <v>4.2482380952380954</v>
      </c>
      <c r="AF5179" t="s">
        <v>7949</v>
      </c>
      <c r="AI5179">
        <v>0</v>
      </c>
      <c r="AJ5179">
        <v>0</v>
      </c>
      <c r="AK5179" t="s">
        <v>19971</v>
      </c>
      <c r="AL5179" t="s">
        <v>19971</v>
      </c>
      <c r="AM5179" t="s">
        <v>20019</v>
      </c>
    </row>
    <row r="5180" spans="1:39" x14ac:dyDescent="0.25">
      <c r="A5180" t="s">
        <v>11380</v>
      </c>
      <c r="B5180" t="s">
        <v>4841</v>
      </c>
      <c r="C5180" t="s">
        <v>4842</v>
      </c>
      <c r="D5180">
        <v>290</v>
      </c>
      <c r="E5180" t="s">
        <v>4845</v>
      </c>
      <c r="F5180">
        <v>6.54</v>
      </c>
      <c r="K5180" t="s">
        <v>6860</v>
      </c>
      <c r="M5180" t="s">
        <v>15175</v>
      </c>
      <c r="N5180">
        <v>8</v>
      </c>
      <c r="O5180" t="s">
        <v>15558</v>
      </c>
      <c r="P5180" t="s">
        <v>19032</v>
      </c>
      <c r="Q5180">
        <v>3</v>
      </c>
      <c r="R5180">
        <v>3</v>
      </c>
      <c r="S5180">
        <v>2.08</v>
      </c>
      <c r="T5180">
        <v>2.17</v>
      </c>
      <c r="U5180">
        <v>448.53</v>
      </c>
      <c r="V5180">
        <v>61.36</v>
      </c>
      <c r="W5180">
        <v>3.9</v>
      </c>
      <c r="X5180">
        <v>13.92</v>
      </c>
      <c r="Y5180">
        <v>6.53</v>
      </c>
      <c r="Z5180">
        <v>2</v>
      </c>
      <c r="AA5180" t="s">
        <v>4250</v>
      </c>
      <c r="AB5180">
        <v>0</v>
      </c>
      <c r="AC5180">
        <v>10</v>
      </c>
      <c r="AD5180">
        <v>4.4943095238095241</v>
      </c>
      <c r="AF5180" t="s">
        <v>7949</v>
      </c>
      <c r="AI5180">
        <v>0</v>
      </c>
      <c r="AJ5180">
        <v>0</v>
      </c>
      <c r="AK5180" t="s">
        <v>19971</v>
      </c>
      <c r="AL5180" t="s">
        <v>19971</v>
      </c>
      <c r="AM5180" t="s">
        <v>20019</v>
      </c>
    </row>
    <row r="5181" spans="1:39" x14ac:dyDescent="0.25">
      <c r="A5181" t="s">
        <v>11381</v>
      </c>
      <c r="B5181" t="s">
        <v>4841</v>
      </c>
      <c r="C5181" t="s">
        <v>4842</v>
      </c>
      <c r="D5181">
        <v>290</v>
      </c>
      <c r="E5181" t="s">
        <v>4845</v>
      </c>
      <c r="F5181">
        <v>6.54</v>
      </c>
      <c r="I5181" t="s">
        <v>14359</v>
      </c>
      <c r="K5181" t="s">
        <v>6860</v>
      </c>
      <c r="L5181" t="s">
        <v>6861</v>
      </c>
      <c r="M5181" t="s">
        <v>15100</v>
      </c>
      <c r="N5181">
        <v>8</v>
      </c>
      <c r="O5181" t="s">
        <v>15463</v>
      </c>
      <c r="P5181" t="s">
        <v>19033</v>
      </c>
      <c r="Q5181">
        <v>7</v>
      </c>
      <c r="R5181">
        <v>2</v>
      </c>
      <c r="S5181">
        <v>3.57</v>
      </c>
      <c r="T5181">
        <v>3.57</v>
      </c>
      <c r="U5181">
        <v>443.81</v>
      </c>
      <c r="V5181">
        <v>111.72</v>
      </c>
      <c r="W5181">
        <v>3.12</v>
      </c>
      <c r="X5181">
        <v>9.3000000000000007</v>
      </c>
      <c r="Y5181">
        <v>1.63</v>
      </c>
      <c r="Z5181">
        <v>2</v>
      </c>
      <c r="AA5181" t="s">
        <v>4250</v>
      </c>
      <c r="AB5181">
        <v>0</v>
      </c>
      <c r="AC5181">
        <v>5</v>
      </c>
      <c r="AD5181">
        <v>3.1073571428571429</v>
      </c>
      <c r="AF5181" t="s">
        <v>7949</v>
      </c>
      <c r="AI5181">
        <v>0</v>
      </c>
      <c r="AJ5181">
        <v>0</v>
      </c>
      <c r="AM5181" t="s">
        <v>20019</v>
      </c>
    </row>
    <row r="5182" spans="1:39" x14ac:dyDescent="0.25">
      <c r="A5182" t="s">
        <v>11382</v>
      </c>
      <c r="B5182" t="s">
        <v>4841</v>
      </c>
      <c r="C5182" t="s">
        <v>4842</v>
      </c>
      <c r="D5182">
        <v>290</v>
      </c>
      <c r="E5182" t="s">
        <v>4845</v>
      </c>
      <c r="F5182">
        <v>6.54</v>
      </c>
      <c r="K5182" t="s">
        <v>6860</v>
      </c>
      <c r="M5182" t="s">
        <v>6865</v>
      </c>
      <c r="N5182">
        <v>8</v>
      </c>
      <c r="O5182" t="s">
        <v>15300</v>
      </c>
      <c r="P5182" t="s">
        <v>19034</v>
      </c>
      <c r="Q5182">
        <v>5</v>
      </c>
      <c r="R5182">
        <v>3</v>
      </c>
      <c r="S5182">
        <v>1.9</v>
      </c>
      <c r="T5182">
        <v>3.9</v>
      </c>
      <c r="U5182">
        <v>563.65</v>
      </c>
      <c r="V5182">
        <v>90.9</v>
      </c>
      <c r="W5182">
        <v>3.35</v>
      </c>
      <c r="X5182">
        <v>13.88</v>
      </c>
      <c r="Y5182">
        <v>9.39</v>
      </c>
      <c r="Z5182">
        <v>3</v>
      </c>
      <c r="AA5182" t="s">
        <v>4250</v>
      </c>
      <c r="AB5182">
        <v>1</v>
      </c>
      <c r="AC5182">
        <v>11</v>
      </c>
      <c r="AD5182">
        <v>2.9916666666666658</v>
      </c>
      <c r="AF5182" t="s">
        <v>7952</v>
      </c>
      <c r="AI5182">
        <v>0</v>
      </c>
      <c r="AJ5182">
        <v>0</v>
      </c>
      <c r="AK5182" t="s">
        <v>19855</v>
      </c>
      <c r="AL5182" t="s">
        <v>19855</v>
      </c>
      <c r="AM5182" t="s">
        <v>20019</v>
      </c>
    </row>
    <row r="5183" spans="1:39" x14ac:dyDescent="0.25">
      <c r="A5183" t="s">
        <v>11383</v>
      </c>
      <c r="B5183" t="s">
        <v>4841</v>
      </c>
      <c r="C5183" t="s">
        <v>4842</v>
      </c>
      <c r="D5183">
        <v>290</v>
      </c>
      <c r="E5183" t="s">
        <v>4845</v>
      </c>
      <c r="F5183">
        <v>6.54</v>
      </c>
      <c r="K5183" t="s">
        <v>6860</v>
      </c>
      <c r="M5183" t="s">
        <v>6865</v>
      </c>
      <c r="N5183">
        <v>8</v>
      </c>
      <c r="O5183" t="s">
        <v>15316</v>
      </c>
      <c r="P5183" t="s">
        <v>19035</v>
      </c>
      <c r="Q5183">
        <v>5</v>
      </c>
      <c r="R5183">
        <v>2</v>
      </c>
      <c r="S5183">
        <v>1.89</v>
      </c>
      <c r="T5183">
        <v>3.75</v>
      </c>
      <c r="U5183">
        <v>487.67</v>
      </c>
      <c r="V5183">
        <v>101.73</v>
      </c>
      <c r="W5183">
        <v>3.4</v>
      </c>
      <c r="Y5183">
        <v>9.2799999999999994</v>
      </c>
      <c r="Z5183">
        <v>2</v>
      </c>
      <c r="AA5183" t="s">
        <v>4250</v>
      </c>
      <c r="AB5183">
        <v>0</v>
      </c>
      <c r="AC5183">
        <v>4</v>
      </c>
      <c r="AD5183">
        <v>3.1820714285714291</v>
      </c>
      <c r="AF5183" t="s">
        <v>7952</v>
      </c>
      <c r="AI5183">
        <v>0</v>
      </c>
      <c r="AJ5183">
        <v>0</v>
      </c>
      <c r="AK5183" t="s">
        <v>19862</v>
      </c>
      <c r="AL5183" t="s">
        <v>19862</v>
      </c>
      <c r="AM5183" t="s">
        <v>20019</v>
      </c>
    </row>
    <row r="5184" spans="1:39" x14ac:dyDescent="0.25">
      <c r="A5184" t="s">
        <v>11384</v>
      </c>
      <c r="B5184" t="s">
        <v>4841</v>
      </c>
      <c r="C5184" t="s">
        <v>4842</v>
      </c>
      <c r="D5184">
        <v>290</v>
      </c>
      <c r="E5184" t="s">
        <v>4845</v>
      </c>
      <c r="F5184">
        <v>6.54</v>
      </c>
      <c r="K5184" t="s">
        <v>6860</v>
      </c>
      <c r="L5184" t="s">
        <v>6861</v>
      </c>
      <c r="M5184" t="s">
        <v>15084</v>
      </c>
      <c r="N5184">
        <v>9</v>
      </c>
      <c r="O5184" t="s">
        <v>15440</v>
      </c>
      <c r="P5184" t="s">
        <v>19036</v>
      </c>
      <c r="Q5184">
        <v>5</v>
      </c>
      <c r="R5184">
        <v>2</v>
      </c>
      <c r="S5184">
        <v>2.67</v>
      </c>
      <c r="T5184">
        <v>2.68</v>
      </c>
      <c r="U5184">
        <v>424.59</v>
      </c>
      <c r="V5184">
        <v>76.02</v>
      </c>
      <c r="W5184">
        <v>3.46</v>
      </c>
      <c r="Y5184">
        <v>5.99</v>
      </c>
      <c r="Z5184">
        <v>2</v>
      </c>
      <c r="AA5184" t="s">
        <v>4250</v>
      </c>
      <c r="AB5184">
        <v>0</v>
      </c>
      <c r="AC5184">
        <v>9</v>
      </c>
      <c r="AD5184">
        <v>4.7036428571428566</v>
      </c>
      <c r="AF5184" t="s">
        <v>7949</v>
      </c>
      <c r="AI5184">
        <v>0</v>
      </c>
      <c r="AJ5184">
        <v>0</v>
      </c>
      <c r="AK5184" t="s">
        <v>19924</v>
      </c>
      <c r="AL5184" t="s">
        <v>19924</v>
      </c>
      <c r="AM5184" t="s">
        <v>20019</v>
      </c>
    </row>
    <row r="5185" spans="1:39" x14ac:dyDescent="0.25">
      <c r="A5185" t="s">
        <v>11385</v>
      </c>
      <c r="B5185" t="s">
        <v>4841</v>
      </c>
      <c r="C5185" t="s">
        <v>4842</v>
      </c>
      <c r="D5185">
        <v>290</v>
      </c>
      <c r="E5185" t="s">
        <v>4845</v>
      </c>
      <c r="F5185">
        <v>6.54</v>
      </c>
      <c r="K5185" t="s">
        <v>6860</v>
      </c>
      <c r="L5185" t="s">
        <v>6861</v>
      </c>
      <c r="M5185" t="s">
        <v>15205</v>
      </c>
      <c r="N5185">
        <v>9</v>
      </c>
      <c r="O5185" t="s">
        <v>15596</v>
      </c>
      <c r="P5185" t="s">
        <v>19037</v>
      </c>
      <c r="Q5185">
        <v>4</v>
      </c>
      <c r="R5185">
        <v>1</v>
      </c>
      <c r="S5185">
        <v>2.72</v>
      </c>
      <c r="T5185">
        <v>3.85</v>
      </c>
      <c r="U5185">
        <v>471.6</v>
      </c>
      <c r="V5185">
        <v>72.540000000000006</v>
      </c>
      <c r="W5185">
        <v>3.68</v>
      </c>
      <c r="Y5185">
        <v>8.41</v>
      </c>
      <c r="Z5185">
        <v>3</v>
      </c>
      <c r="AA5185" t="s">
        <v>4250</v>
      </c>
      <c r="AB5185">
        <v>0</v>
      </c>
      <c r="AC5185">
        <v>4</v>
      </c>
      <c r="AD5185">
        <v>4.0461904761904766</v>
      </c>
      <c r="AF5185" t="s">
        <v>7949</v>
      </c>
      <c r="AI5185">
        <v>0</v>
      </c>
      <c r="AJ5185">
        <v>0</v>
      </c>
      <c r="AK5185" t="s">
        <v>19987</v>
      </c>
      <c r="AL5185" t="s">
        <v>19987</v>
      </c>
      <c r="AM5185" t="s">
        <v>20019</v>
      </c>
    </row>
    <row r="5186" spans="1:39" x14ac:dyDescent="0.25">
      <c r="A5186" t="s">
        <v>10737</v>
      </c>
      <c r="B5186" t="s">
        <v>4841</v>
      </c>
      <c r="C5186" t="s">
        <v>4842</v>
      </c>
      <c r="D5186">
        <v>290</v>
      </c>
      <c r="E5186" t="s">
        <v>4845</v>
      </c>
      <c r="F5186">
        <v>6.54</v>
      </c>
      <c r="K5186" t="s">
        <v>6860</v>
      </c>
      <c r="L5186" t="s">
        <v>6861</v>
      </c>
      <c r="M5186" t="s">
        <v>14991</v>
      </c>
      <c r="N5186">
        <v>9</v>
      </c>
      <c r="O5186" t="s">
        <v>15315</v>
      </c>
      <c r="P5186" t="s">
        <v>18389</v>
      </c>
      <c r="Q5186">
        <v>6</v>
      </c>
      <c r="R5186">
        <v>2</v>
      </c>
      <c r="S5186">
        <v>2.62</v>
      </c>
      <c r="T5186">
        <v>2.62</v>
      </c>
      <c r="U5186">
        <v>462.35</v>
      </c>
      <c r="V5186">
        <v>98.83</v>
      </c>
      <c r="W5186">
        <v>3.61</v>
      </c>
      <c r="X5186">
        <v>10.11</v>
      </c>
      <c r="Y5186">
        <v>2.3199999999999998</v>
      </c>
      <c r="Z5186">
        <v>2</v>
      </c>
      <c r="AA5186" t="s">
        <v>4250</v>
      </c>
      <c r="AB5186">
        <v>0</v>
      </c>
      <c r="AC5186">
        <v>5</v>
      </c>
      <c r="AD5186">
        <v>4.164595238095238</v>
      </c>
      <c r="AF5186" t="s">
        <v>7949</v>
      </c>
      <c r="AI5186">
        <v>0</v>
      </c>
      <c r="AJ5186">
        <v>0</v>
      </c>
      <c r="AK5186" t="s">
        <v>19861</v>
      </c>
      <c r="AL5186" t="s">
        <v>19861</v>
      </c>
      <c r="AM5186" t="s">
        <v>20019</v>
      </c>
    </row>
    <row r="5187" spans="1:39" x14ac:dyDescent="0.25">
      <c r="A5187" t="s">
        <v>11386</v>
      </c>
      <c r="B5187" t="s">
        <v>4841</v>
      </c>
      <c r="C5187" t="s">
        <v>4842</v>
      </c>
      <c r="D5187">
        <v>290</v>
      </c>
      <c r="E5187" t="s">
        <v>4845</v>
      </c>
      <c r="F5187">
        <v>6.54</v>
      </c>
      <c r="I5187" t="s">
        <v>14360</v>
      </c>
      <c r="K5187" t="s">
        <v>6860</v>
      </c>
      <c r="L5187" t="s">
        <v>6861</v>
      </c>
      <c r="M5187" t="s">
        <v>14996</v>
      </c>
      <c r="N5187">
        <v>9</v>
      </c>
      <c r="O5187" t="s">
        <v>15322</v>
      </c>
      <c r="P5187" t="s">
        <v>19038</v>
      </c>
      <c r="Q5187">
        <v>6</v>
      </c>
      <c r="R5187">
        <v>2</v>
      </c>
      <c r="S5187">
        <v>-4.3</v>
      </c>
      <c r="T5187">
        <v>-4.3</v>
      </c>
      <c r="U5187">
        <v>367.33</v>
      </c>
      <c r="V5187">
        <v>94.53</v>
      </c>
      <c r="W5187">
        <v>1.66</v>
      </c>
      <c r="X5187">
        <v>10.98</v>
      </c>
      <c r="Y5187">
        <v>3.95</v>
      </c>
      <c r="Z5187">
        <v>2</v>
      </c>
      <c r="AA5187" t="s">
        <v>4250</v>
      </c>
      <c r="AB5187">
        <v>0</v>
      </c>
      <c r="AC5187">
        <v>4</v>
      </c>
      <c r="AD5187">
        <v>5.2966428571428574</v>
      </c>
      <c r="AF5187" t="s">
        <v>7949</v>
      </c>
      <c r="AI5187">
        <v>0</v>
      </c>
      <c r="AJ5187">
        <v>0</v>
      </c>
      <c r="AM5187" t="s">
        <v>20019</v>
      </c>
    </row>
    <row r="5188" spans="1:39" x14ac:dyDescent="0.25">
      <c r="A5188" t="s">
        <v>11387</v>
      </c>
      <c r="B5188" t="s">
        <v>4841</v>
      </c>
      <c r="C5188" t="s">
        <v>4842</v>
      </c>
      <c r="D5188">
        <v>290</v>
      </c>
      <c r="E5188" t="s">
        <v>4845</v>
      </c>
      <c r="F5188">
        <v>6.54</v>
      </c>
      <c r="K5188" t="s">
        <v>6860</v>
      </c>
      <c r="L5188" t="s">
        <v>6861</v>
      </c>
      <c r="M5188" t="s">
        <v>14980</v>
      </c>
      <c r="N5188">
        <v>9</v>
      </c>
      <c r="O5188" t="s">
        <v>15303</v>
      </c>
      <c r="P5188" t="s">
        <v>19039</v>
      </c>
      <c r="Q5188">
        <v>7</v>
      </c>
      <c r="R5188">
        <v>1</v>
      </c>
      <c r="S5188">
        <v>3.39</v>
      </c>
      <c r="T5188">
        <v>3.39</v>
      </c>
      <c r="U5188">
        <v>442.49</v>
      </c>
      <c r="V5188">
        <v>82.62</v>
      </c>
      <c r="W5188">
        <v>4.67</v>
      </c>
      <c r="Y5188">
        <v>5.08</v>
      </c>
      <c r="Z5188">
        <v>3</v>
      </c>
      <c r="AA5188" t="s">
        <v>4250</v>
      </c>
      <c r="AB5188">
        <v>0</v>
      </c>
      <c r="AC5188">
        <v>5</v>
      </c>
      <c r="AD5188">
        <v>4.3541190476190472</v>
      </c>
      <c r="AF5188" t="s">
        <v>7949</v>
      </c>
      <c r="AI5188">
        <v>0</v>
      </c>
      <c r="AJ5188">
        <v>0</v>
      </c>
      <c r="AK5188" t="s">
        <v>19857</v>
      </c>
      <c r="AL5188" t="s">
        <v>19857</v>
      </c>
      <c r="AM5188" t="s">
        <v>20019</v>
      </c>
    </row>
    <row r="5189" spans="1:39" x14ac:dyDescent="0.25">
      <c r="A5189" t="s">
        <v>11388</v>
      </c>
      <c r="B5189" t="s">
        <v>4841</v>
      </c>
      <c r="C5189" t="s">
        <v>4842</v>
      </c>
      <c r="D5189">
        <v>290.5</v>
      </c>
      <c r="E5189" t="s">
        <v>4845</v>
      </c>
      <c r="F5189">
        <v>6.54</v>
      </c>
      <c r="I5189" t="s">
        <v>14361</v>
      </c>
      <c r="K5189" t="s">
        <v>6860</v>
      </c>
      <c r="L5189" t="s">
        <v>6861</v>
      </c>
      <c r="M5189" t="s">
        <v>14987</v>
      </c>
      <c r="N5189">
        <v>9</v>
      </c>
      <c r="O5189" t="s">
        <v>15311</v>
      </c>
      <c r="P5189" t="s">
        <v>19040</v>
      </c>
      <c r="Q5189">
        <v>5</v>
      </c>
      <c r="R5189">
        <v>2</v>
      </c>
      <c r="S5189">
        <v>1.85</v>
      </c>
      <c r="T5189">
        <v>1.85</v>
      </c>
      <c r="U5189">
        <v>392.79</v>
      </c>
      <c r="V5189">
        <v>89.6</v>
      </c>
      <c r="W5189">
        <v>3.02</v>
      </c>
      <c r="X5189">
        <v>10.14</v>
      </c>
      <c r="Y5189">
        <v>4.87</v>
      </c>
      <c r="Z5189">
        <v>2</v>
      </c>
      <c r="AA5189" t="s">
        <v>4250</v>
      </c>
      <c r="AB5189">
        <v>0</v>
      </c>
      <c r="AC5189">
        <v>4</v>
      </c>
      <c r="AD5189">
        <v>5.2657857142857143</v>
      </c>
      <c r="AF5189" t="s">
        <v>7949</v>
      </c>
      <c r="AI5189">
        <v>0</v>
      </c>
      <c r="AJ5189">
        <v>0</v>
      </c>
      <c r="AM5189" t="s">
        <v>20019</v>
      </c>
    </row>
    <row r="5190" spans="1:39" x14ac:dyDescent="0.25">
      <c r="A5190" t="s">
        <v>11389</v>
      </c>
      <c r="B5190" t="s">
        <v>4841</v>
      </c>
      <c r="C5190" t="s">
        <v>4842</v>
      </c>
      <c r="D5190">
        <v>291</v>
      </c>
      <c r="E5190" t="s">
        <v>4845</v>
      </c>
      <c r="F5190">
        <v>6.54</v>
      </c>
      <c r="I5190" t="s">
        <v>14362</v>
      </c>
      <c r="K5190" t="s">
        <v>6860</v>
      </c>
      <c r="L5190" t="s">
        <v>6861</v>
      </c>
      <c r="M5190" t="s">
        <v>14987</v>
      </c>
      <c r="N5190">
        <v>9</v>
      </c>
      <c r="O5190" t="s">
        <v>15311</v>
      </c>
      <c r="P5190" t="s">
        <v>19041</v>
      </c>
      <c r="Q5190">
        <v>6</v>
      </c>
      <c r="R5190">
        <v>2</v>
      </c>
      <c r="S5190">
        <v>0.42</v>
      </c>
      <c r="T5190">
        <v>0.43</v>
      </c>
      <c r="U5190">
        <v>413.4</v>
      </c>
      <c r="V5190">
        <v>96.32</v>
      </c>
      <c r="W5190">
        <v>3.39</v>
      </c>
      <c r="Y5190">
        <v>4.28</v>
      </c>
      <c r="Z5190">
        <v>2</v>
      </c>
      <c r="AA5190" t="s">
        <v>4250</v>
      </c>
      <c r="AB5190">
        <v>0</v>
      </c>
      <c r="AC5190">
        <v>4</v>
      </c>
      <c r="AD5190">
        <v>4.9079047619047618</v>
      </c>
      <c r="AF5190" t="s">
        <v>7949</v>
      </c>
      <c r="AI5190">
        <v>0</v>
      </c>
      <c r="AJ5190">
        <v>0</v>
      </c>
      <c r="AM5190" t="s">
        <v>20019</v>
      </c>
    </row>
    <row r="5191" spans="1:39" x14ac:dyDescent="0.25">
      <c r="A5191" t="s">
        <v>11390</v>
      </c>
      <c r="B5191" t="s">
        <v>4841</v>
      </c>
      <c r="C5191" t="s">
        <v>4842</v>
      </c>
      <c r="D5191">
        <v>292</v>
      </c>
      <c r="E5191" t="s">
        <v>4845</v>
      </c>
      <c r="F5191">
        <v>6.54</v>
      </c>
      <c r="K5191" t="s">
        <v>6860</v>
      </c>
      <c r="L5191" t="s">
        <v>6861</v>
      </c>
      <c r="M5191" t="s">
        <v>14993</v>
      </c>
      <c r="N5191">
        <v>9</v>
      </c>
      <c r="O5191" t="s">
        <v>15319</v>
      </c>
      <c r="P5191" t="s">
        <v>19042</v>
      </c>
      <c r="Q5191">
        <v>5</v>
      </c>
      <c r="R5191">
        <v>4</v>
      </c>
      <c r="S5191">
        <v>6.41</v>
      </c>
      <c r="T5191">
        <v>7.33</v>
      </c>
      <c r="U5191">
        <v>501.67</v>
      </c>
      <c r="V5191">
        <v>82.62</v>
      </c>
      <c r="W5191">
        <v>4.8899999999999997</v>
      </c>
      <c r="X5191">
        <v>13.96</v>
      </c>
      <c r="Y5191">
        <v>8.14</v>
      </c>
      <c r="Z5191">
        <v>3</v>
      </c>
      <c r="AA5191" t="s">
        <v>4250</v>
      </c>
      <c r="AB5191">
        <v>1</v>
      </c>
      <c r="AC5191">
        <v>6</v>
      </c>
      <c r="AD5191">
        <v>1.93</v>
      </c>
      <c r="AF5191" t="s">
        <v>7949</v>
      </c>
      <c r="AI5191">
        <v>0</v>
      </c>
      <c r="AJ5191">
        <v>0</v>
      </c>
      <c r="AK5191" t="s">
        <v>19865</v>
      </c>
      <c r="AL5191" t="s">
        <v>19865</v>
      </c>
      <c r="AM5191" t="s">
        <v>20019</v>
      </c>
    </row>
    <row r="5192" spans="1:39" x14ac:dyDescent="0.25">
      <c r="A5192" t="s">
        <v>5951</v>
      </c>
      <c r="B5192" t="s">
        <v>4841</v>
      </c>
      <c r="C5192" t="s">
        <v>4842</v>
      </c>
      <c r="D5192">
        <v>292</v>
      </c>
      <c r="E5192" t="s">
        <v>4845</v>
      </c>
      <c r="F5192">
        <v>6.54</v>
      </c>
      <c r="I5192" t="s">
        <v>6696</v>
      </c>
      <c r="K5192" t="s">
        <v>6860</v>
      </c>
      <c r="L5192" t="s">
        <v>6861</v>
      </c>
      <c r="M5192" t="s">
        <v>6890</v>
      </c>
      <c r="N5192">
        <v>9</v>
      </c>
      <c r="O5192" t="s">
        <v>6949</v>
      </c>
      <c r="P5192" t="s">
        <v>7677</v>
      </c>
      <c r="Q5192">
        <v>6</v>
      </c>
      <c r="R5192">
        <v>1</v>
      </c>
      <c r="S5192">
        <v>1.74</v>
      </c>
      <c r="T5192">
        <v>1.77</v>
      </c>
      <c r="U5192">
        <v>368.42</v>
      </c>
      <c r="V5192">
        <v>87.71</v>
      </c>
      <c r="W5192">
        <v>1.35</v>
      </c>
      <c r="Y5192">
        <v>6.22</v>
      </c>
      <c r="Z5192">
        <v>2</v>
      </c>
      <c r="AA5192" t="s">
        <v>4250</v>
      </c>
      <c r="AB5192">
        <v>0</v>
      </c>
      <c r="AC5192">
        <v>2</v>
      </c>
      <c r="AD5192">
        <v>5.773190476190476</v>
      </c>
      <c r="AF5192" t="s">
        <v>7949</v>
      </c>
      <c r="AI5192">
        <v>0</v>
      </c>
      <c r="AJ5192">
        <v>0</v>
      </c>
      <c r="AM5192" t="s">
        <v>20019</v>
      </c>
    </row>
    <row r="5193" spans="1:39" x14ac:dyDescent="0.25">
      <c r="A5193" t="s">
        <v>11391</v>
      </c>
      <c r="B5193" t="s">
        <v>4841</v>
      </c>
      <c r="C5193" t="s">
        <v>4842</v>
      </c>
      <c r="D5193">
        <v>292.89999999999998</v>
      </c>
      <c r="E5193" t="s">
        <v>4845</v>
      </c>
      <c r="F5193">
        <v>6.53</v>
      </c>
      <c r="I5193" t="s">
        <v>14363</v>
      </c>
      <c r="K5193" t="s">
        <v>6860</v>
      </c>
      <c r="L5193" t="s">
        <v>6861</v>
      </c>
      <c r="M5193" t="s">
        <v>15021</v>
      </c>
      <c r="N5193">
        <v>9</v>
      </c>
      <c r="O5193" t="s">
        <v>15359</v>
      </c>
      <c r="P5193" t="s">
        <v>19043</v>
      </c>
      <c r="Q5193">
        <v>5</v>
      </c>
      <c r="R5193">
        <v>1</v>
      </c>
      <c r="S5193">
        <v>3.95</v>
      </c>
      <c r="T5193">
        <v>5.79</v>
      </c>
      <c r="U5193">
        <v>434.54</v>
      </c>
      <c r="V5193">
        <v>74.64</v>
      </c>
      <c r="W5193">
        <v>4.6900000000000004</v>
      </c>
      <c r="Y5193">
        <v>9.74</v>
      </c>
      <c r="Z5193">
        <v>3</v>
      </c>
      <c r="AA5193" t="s">
        <v>4250</v>
      </c>
      <c r="AB5193">
        <v>0</v>
      </c>
      <c r="AC5193">
        <v>1</v>
      </c>
      <c r="AD5193">
        <v>2.4559047619047618</v>
      </c>
      <c r="AF5193" t="s">
        <v>7952</v>
      </c>
      <c r="AI5193">
        <v>0</v>
      </c>
      <c r="AJ5193">
        <v>0</v>
      </c>
      <c r="AM5193" t="s">
        <v>20019</v>
      </c>
    </row>
    <row r="5194" spans="1:39" x14ac:dyDescent="0.25">
      <c r="A5194" t="s">
        <v>11392</v>
      </c>
      <c r="B5194" t="s">
        <v>4841</v>
      </c>
      <c r="C5194" t="s">
        <v>4842</v>
      </c>
      <c r="D5194">
        <v>292.89999999999998</v>
      </c>
      <c r="E5194" t="s">
        <v>4845</v>
      </c>
      <c r="F5194">
        <v>6.53</v>
      </c>
      <c r="I5194" t="s">
        <v>14364</v>
      </c>
      <c r="K5194" t="s">
        <v>6860</v>
      </c>
      <c r="M5194" t="s">
        <v>14977</v>
      </c>
      <c r="N5194">
        <v>8</v>
      </c>
      <c r="O5194" t="s">
        <v>15298</v>
      </c>
      <c r="P5194" t="s">
        <v>19044</v>
      </c>
      <c r="Q5194">
        <v>4</v>
      </c>
      <c r="R5194">
        <v>1</v>
      </c>
      <c r="S5194">
        <v>5.0599999999999996</v>
      </c>
      <c r="T5194">
        <v>5.0599999999999996</v>
      </c>
      <c r="U5194">
        <v>433.56</v>
      </c>
      <c r="V5194">
        <v>62.28</v>
      </c>
      <c r="W5194">
        <v>5.22</v>
      </c>
      <c r="Y5194">
        <v>5.01</v>
      </c>
      <c r="Z5194">
        <v>3</v>
      </c>
      <c r="AA5194" t="s">
        <v>4250</v>
      </c>
      <c r="AB5194">
        <v>1</v>
      </c>
      <c r="AC5194">
        <v>1</v>
      </c>
      <c r="AD5194">
        <v>3.3079047619047621</v>
      </c>
      <c r="AF5194" t="s">
        <v>7949</v>
      </c>
      <c r="AI5194">
        <v>0</v>
      </c>
      <c r="AJ5194">
        <v>0</v>
      </c>
      <c r="AM5194" t="s">
        <v>20019</v>
      </c>
    </row>
    <row r="5195" spans="1:39" x14ac:dyDescent="0.25">
      <c r="A5195" t="s">
        <v>11393</v>
      </c>
      <c r="B5195" t="s">
        <v>4841</v>
      </c>
      <c r="C5195" t="s">
        <v>4842</v>
      </c>
      <c r="D5195">
        <v>293</v>
      </c>
      <c r="E5195" t="s">
        <v>4845</v>
      </c>
      <c r="F5195">
        <v>6.53</v>
      </c>
      <c r="K5195" t="s">
        <v>6860</v>
      </c>
      <c r="M5195" t="s">
        <v>6865</v>
      </c>
      <c r="N5195">
        <v>8</v>
      </c>
      <c r="O5195" t="s">
        <v>15300</v>
      </c>
      <c r="P5195" t="s">
        <v>19045</v>
      </c>
      <c r="Q5195">
        <v>5</v>
      </c>
      <c r="R5195">
        <v>3</v>
      </c>
      <c r="S5195">
        <v>4.43</v>
      </c>
      <c r="T5195">
        <v>6.43</v>
      </c>
      <c r="U5195">
        <v>633.78</v>
      </c>
      <c r="V5195">
        <v>90.9</v>
      </c>
      <c r="W5195">
        <v>4.8099999999999996</v>
      </c>
      <c r="X5195">
        <v>13.88</v>
      </c>
      <c r="Y5195">
        <v>9.39</v>
      </c>
      <c r="Z5195">
        <v>3</v>
      </c>
      <c r="AA5195" t="s">
        <v>4250</v>
      </c>
      <c r="AB5195">
        <v>1</v>
      </c>
      <c r="AC5195">
        <v>15</v>
      </c>
      <c r="AD5195">
        <v>1.441666666666666</v>
      </c>
      <c r="AF5195" t="s">
        <v>7952</v>
      </c>
      <c r="AI5195">
        <v>0</v>
      </c>
      <c r="AJ5195">
        <v>0</v>
      </c>
      <c r="AK5195" t="s">
        <v>19855</v>
      </c>
      <c r="AL5195" t="s">
        <v>19855</v>
      </c>
      <c r="AM5195" t="s">
        <v>20019</v>
      </c>
    </row>
    <row r="5196" spans="1:39" x14ac:dyDescent="0.25">
      <c r="A5196" t="s">
        <v>11394</v>
      </c>
      <c r="B5196" t="s">
        <v>4841</v>
      </c>
      <c r="C5196" t="s">
        <v>4842</v>
      </c>
      <c r="D5196">
        <v>293</v>
      </c>
      <c r="E5196" t="s">
        <v>4845</v>
      </c>
      <c r="F5196">
        <v>6.53</v>
      </c>
      <c r="I5196" t="s">
        <v>14365</v>
      </c>
      <c r="K5196" t="s">
        <v>6860</v>
      </c>
      <c r="L5196" t="s">
        <v>6861</v>
      </c>
      <c r="M5196" t="s">
        <v>15042</v>
      </c>
      <c r="N5196">
        <v>9</v>
      </c>
      <c r="O5196" t="s">
        <v>15389</v>
      </c>
      <c r="P5196" t="s">
        <v>19046</v>
      </c>
      <c r="Q5196">
        <v>7</v>
      </c>
      <c r="R5196">
        <v>1</v>
      </c>
      <c r="S5196">
        <v>2.33</v>
      </c>
      <c r="T5196">
        <v>4.33</v>
      </c>
      <c r="U5196">
        <v>465.59</v>
      </c>
      <c r="V5196">
        <v>78.540000000000006</v>
      </c>
      <c r="W5196">
        <v>4.24</v>
      </c>
      <c r="Y5196">
        <v>11.27</v>
      </c>
      <c r="Z5196">
        <v>2</v>
      </c>
      <c r="AA5196" t="s">
        <v>4250</v>
      </c>
      <c r="AB5196">
        <v>0</v>
      </c>
      <c r="AC5196">
        <v>7</v>
      </c>
      <c r="AD5196">
        <v>3.2491190476190481</v>
      </c>
      <c r="AF5196" t="s">
        <v>7952</v>
      </c>
      <c r="AI5196">
        <v>0</v>
      </c>
      <c r="AJ5196">
        <v>0</v>
      </c>
      <c r="AM5196" t="s">
        <v>20019</v>
      </c>
    </row>
    <row r="5197" spans="1:39" x14ac:dyDescent="0.25">
      <c r="A5197" t="s">
        <v>11394</v>
      </c>
      <c r="B5197" t="s">
        <v>4841</v>
      </c>
      <c r="C5197" t="s">
        <v>4842</v>
      </c>
      <c r="D5197">
        <v>293</v>
      </c>
      <c r="E5197" t="s">
        <v>4845</v>
      </c>
      <c r="F5197">
        <v>6.53</v>
      </c>
      <c r="I5197" t="s">
        <v>14366</v>
      </c>
      <c r="K5197" t="s">
        <v>6860</v>
      </c>
      <c r="M5197" t="s">
        <v>15002</v>
      </c>
      <c r="N5197">
        <v>8</v>
      </c>
      <c r="O5197" t="s">
        <v>15332</v>
      </c>
      <c r="P5197" t="s">
        <v>19046</v>
      </c>
      <c r="Q5197">
        <v>7</v>
      </c>
      <c r="R5197">
        <v>1</v>
      </c>
      <c r="S5197">
        <v>2.33</v>
      </c>
      <c r="T5197">
        <v>4.33</v>
      </c>
      <c r="U5197">
        <v>465.59</v>
      </c>
      <c r="V5197">
        <v>78.540000000000006</v>
      </c>
      <c r="W5197">
        <v>4.24</v>
      </c>
      <c r="Y5197">
        <v>11.27</v>
      </c>
      <c r="Z5197">
        <v>2</v>
      </c>
      <c r="AA5197" t="s">
        <v>4250</v>
      </c>
      <c r="AB5197">
        <v>0</v>
      </c>
      <c r="AC5197">
        <v>7</v>
      </c>
      <c r="AD5197">
        <v>3.2491190476190481</v>
      </c>
      <c r="AF5197" t="s">
        <v>7952</v>
      </c>
      <c r="AI5197">
        <v>0</v>
      </c>
      <c r="AJ5197">
        <v>0</v>
      </c>
      <c r="AM5197" t="s">
        <v>20019</v>
      </c>
    </row>
    <row r="5198" spans="1:39" x14ac:dyDescent="0.25">
      <c r="A5198" t="s">
        <v>11395</v>
      </c>
      <c r="B5198" t="s">
        <v>4841</v>
      </c>
      <c r="C5198" t="s">
        <v>4842</v>
      </c>
      <c r="D5198">
        <v>293.2</v>
      </c>
      <c r="E5198" t="s">
        <v>4845</v>
      </c>
      <c r="F5198">
        <v>6.53</v>
      </c>
      <c r="I5198" t="s">
        <v>14367</v>
      </c>
      <c r="K5198" t="s">
        <v>6860</v>
      </c>
      <c r="M5198" t="s">
        <v>15002</v>
      </c>
      <c r="N5198">
        <v>8</v>
      </c>
      <c r="O5198" t="s">
        <v>15332</v>
      </c>
      <c r="P5198" t="s">
        <v>19047</v>
      </c>
      <c r="Q5198">
        <v>4</v>
      </c>
      <c r="R5198">
        <v>1</v>
      </c>
      <c r="S5198">
        <v>3.78</v>
      </c>
      <c r="T5198">
        <v>3.79</v>
      </c>
      <c r="U5198">
        <v>413.52</v>
      </c>
      <c r="V5198">
        <v>67.92</v>
      </c>
      <c r="W5198">
        <v>3.53</v>
      </c>
      <c r="Y5198">
        <v>5.91</v>
      </c>
      <c r="Z5198">
        <v>2</v>
      </c>
      <c r="AA5198" t="s">
        <v>4250</v>
      </c>
      <c r="AB5198">
        <v>0</v>
      </c>
      <c r="AC5198">
        <v>1</v>
      </c>
      <c r="AD5198">
        <v>4.1660476190476192</v>
      </c>
      <c r="AF5198" t="s">
        <v>7949</v>
      </c>
      <c r="AI5198">
        <v>0</v>
      </c>
      <c r="AJ5198">
        <v>0</v>
      </c>
      <c r="AM5198" t="s">
        <v>20019</v>
      </c>
    </row>
    <row r="5199" spans="1:39" x14ac:dyDescent="0.25">
      <c r="A5199" t="s">
        <v>11396</v>
      </c>
      <c r="B5199" t="s">
        <v>4841</v>
      </c>
      <c r="C5199" t="s">
        <v>4842</v>
      </c>
      <c r="D5199">
        <v>294</v>
      </c>
      <c r="E5199" t="s">
        <v>4845</v>
      </c>
      <c r="F5199">
        <v>6.53</v>
      </c>
      <c r="I5199" t="s">
        <v>14368</v>
      </c>
      <c r="K5199" t="s">
        <v>6860</v>
      </c>
      <c r="L5199" t="s">
        <v>6861</v>
      </c>
      <c r="M5199" t="s">
        <v>14972</v>
      </c>
      <c r="N5199">
        <v>8</v>
      </c>
      <c r="O5199" t="s">
        <v>15293</v>
      </c>
      <c r="P5199" t="s">
        <v>19048</v>
      </c>
      <c r="Q5199">
        <v>5</v>
      </c>
      <c r="R5199">
        <v>1</v>
      </c>
      <c r="S5199">
        <v>2.81</v>
      </c>
      <c r="T5199">
        <v>2.81</v>
      </c>
      <c r="U5199">
        <v>405.3</v>
      </c>
      <c r="V5199">
        <v>69.73</v>
      </c>
      <c r="W5199">
        <v>3.98</v>
      </c>
      <c r="Y5199">
        <v>3.52</v>
      </c>
      <c r="Z5199">
        <v>2</v>
      </c>
      <c r="AA5199" t="s">
        <v>4250</v>
      </c>
      <c r="AB5199">
        <v>0</v>
      </c>
      <c r="AC5199">
        <v>4</v>
      </c>
      <c r="AD5199">
        <v>5.1047619047619044</v>
      </c>
      <c r="AF5199" t="s">
        <v>7949</v>
      </c>
      <c r="AI5199">
        <v>0</v>
      </c>
      <c r="AJ5199">
        <v>0</v>
      </c>
      <c r="AM5199" t="s">
        <v>20019</v>
      </c>
    </row>
    <row r="5200" spans="1:39" x14ac:dyDescent="0.25">
      <c r="A5200" t="s">
        <v>11254</v>
      </c>
      <c r="B5200" t="s">
        <v>4841</v>
      </c>
      <c r="C5200" t="s">
        <v>4842</v>
      </c>
      <c r="D5200">
        <v>294</v>
      </c>
      <c r="E5200" t="s">
        <v>4845</v>
      </c>
      <c r="F5200">
        <v>6.53</v>
      </c>
      <c r="K5200" t="s">
        <v>6860</v>
      </c>
      <c r="L5200" t="s">
        <v>6861</v>
      </c>
      <c r="M5200" t="s">
        <v>15068</v>
      </c>
      <c r="N5200">
        <v>9</v>
      </c>
      <c r="O5200" t="s">
        <v>15421</v>
      </c>
      <c r="P5200" t="s">
        <v>18906</v>
      </c>
      <c r="Q5200">
        <v>5</v>
      </c>
      <c r="R5200">
        <v>2</v>
      </c>
      <c r="S5200">
        <v>1.9</v>
      </c>
      <c r="T5200">
        <v>1.9</v>
      </c>
      <c r="U5200">
        <v>364.33</v>
      </c>
      <c r="V5200">
        <v>89.6</v>
      </c>
      <c r="W5200">
        <v>2.67</v>
      </c>
      <c r="X5200">
        <v>10.72</v>
      </c>
      <c r="Y5200">
        <v>2.36</v>
      </c>
      <c r="Z5200">
        <v>2</v>
      </c>
      <c r="AA5200" t="s">
        <v>4250</v>
      </c>
      <c r="AB5200">
        <v>0</v>
      </c>
      <c r="AC5200">
        <v>3</v>
      </c>
      <c r="AD5200">
        <v>5.4690714285714286</v>
      </c>
      <c r="AF5200" t="s">
        <v>7949</v>
      </c>
      <c r="AI5200">
        <v>0</v>
      </c>
      <c r="AJ5200">
        <v>0</v>
      </c>
      <c r="AK5200" t="s">
        <v>19861</v>
      </c>
      <c r="AL5200" t="s">
        <v>19861</v>
      </c>
      <c r="AM5200" t="s">
        <v>20019</v>
      </c>
    </row>
    <row r="5201" spans="1:39" x14ac:dyDescent="0.25">
      <c r="A5201" t="s">
        <v>11397</v>
      </c>
      <c r="B5201" t="s">
        <v>4841</v>
      </c>
      <c r="C5201" t="s">
        <v>4842</v>
      </c>
      <c r="D5201">
        <v>294</v>
      </c>
      <c r="E5201" t="s">
        <v>4845</v>
      </c>
      <c r="F5201">
        <v>6.53</v>
      </c>
      <c r="I5201" t="s">
        <v>14369</v>
      </c>
      <c r="K5201" t="s">
        <v>6860</v>
      </c>
      <c r="M5201" t="s">
        <v>15002</v>
      </c>
      <c r="N5201">
        <v>8</v>
      </c>
      <c r="O5201" t="s">
        <v>15332</v>
      </c>
      <c r="P5201" t="s">
        <v>19049</v>
      </c>
      <c r="Q5201">
        <v>4</v>
      </c>
      <c r="R5201">
        <v>1</v>
      </c>
      <c r="S5201">
        <v>1.87</v>
      </c>
      <c r="T5201">
        <v>1.91</v>
      </c>
      <c r="U5201">
        <v>413.47</v>
      </c>
      <c r="V5201">
        <v>67.92</v>
      </c>
      <c r="W5201">
        <v>3.15</v>
      </c>
      <c r="Y5201">
        <v>6.35</v>
      </c>
      <c r="Z5201">
        <v>1</v>
      </c>
      <c r="AA5201" t="s">
        <v>4250</v>
      </c>
      <c r="AB5201">
        <v>0</v>
      </c>
      <c r="AC5201">
        <v>2</v>
      </c>
      <c r="AD5201">
        <v>5.4514047619047616</v>
      </c>
      <c r="AF5201" t="s">
        <v>7949</v>
      </c>
      <c r="AI5201">
        <v>0</v>
      </c>
      <c r="AJ5201">
        <v>0</v>
      </c>
      <c r="AM5201" t="s">
        <v>20019</v>
      </c>
    </row>
    <row r="5202" spans="1:39" x14ac:dyDescent="0.25">
      <c r="A5202" t="s">
        <v>11398</v>
      </c>
      <c r="B5202" t="s">
        <v>4841</v>
      </c>
      <c r="C5202" t="s">
        <v>4842</v>
      </c>
      <c r="D5202">
        <v>295</v>
      </c>
      <c r="E5202" t="s">
        <v>4845</v>
      </c>
      <c r="F5202">
        <v>6.53</v>
      </c>
      <c r="K5202" t="s">
        <v>6860</v>
      </c>
      <c r="M5202" t="s">
        <v>6865</v>
      </c>
      <c r="N5202">
        <v>8</v>
      </c>
      <c r="O5202" t="s">
        <v>15300</v>
      </c>
      <c r="P5202" t="s">
        <v>19050</v>
      </c>
      <c r="Q5202">
        <v>5</v>
      </c>
      <c r="R5202">
        <v>3</v>
      </c>
      <c r="S5202">
        <v>4.6500000000000004</v>
      </c>
      <c r="T5202">
        <v>6.64</v>
      </c>
      <c r="U5202">
        <v>611.77</v>
      </c>
      <c r="V5202">
        <v>90.9</v>
      </c>
      <c r="W5202">
        <v>4.76</v>
      </c>
      <c r="X5202">
        <v>13.88</v>
      </c>
      <c r="Y5202">
        <v>9.39</v>
      </c>
      <c r="Z5202">
        <v>2</v>
      </c>
      <c r="AA5202" t="s">
        <v>4250</v>
      </c>
      <c r="AB5202">
        <v>1</v>
      </c>
      <c r="AC5202">
        <v>14</v>
      </c>
      <c r="AD5202">
        <v>1.441666666666666</v>
      </c>
      <c r="AF5202" t="s">
        <v>7952</v>
      </c>
      <c r="AI5202">
        <v>0</v>
      </c>
      <c r="AJ5202">
        <v>0</v>
      </c>
      <c r="AK5202" t="s">
        <v>19855</v>
      </c>
      <c r="AL5202" t="s">
        <v>19855</v>
      </c>
      <c r="AM5202" t="s">
        <v>20019</v>
      </c>
    </row>
    <row r="5203" spans="1:39" x14ac:dyDescent="0.25">
      <c r="A5203" t="s">
        <v>10556</v>
      </c>
      <c r="B5203" t="s">
        <v>4841</v>
      </c>
      <c r="C5203" t="s">
        <v>4842</v>
      </c>
      <c r="D5203">
        <v>295</v>
      </c>
      <c r="E5203" t="s">
        <v>4845</v>
      </c>
      <c r="F5203">
        <v>6.53</v>
      </c>
      <c r="K5203" t="s">
        <v>6860</v>
      </c>
      <c r="L5203" t="s">
        <v>6861</v>
      </c>
      <c r="M5203" t="s">
        <v>15166</v>
      </c>
      <c r="N5203">
        <v>9</v>
      </c>
      <c r="O5203" t="s">
        <v>15547</v>
      </c>
      <c r="P5203" t="s">
        <v>18208</v>
      </c>
      <c r="Q5203">
        <v>5</v>
      </c>
      <c r="R5203">
        <v>2</v>
      </c>
      <c r="S5203">
        <v>2.3199999999999998</v>
      </c>
      <c r="T5203">
        <v>2.33</v>
      </c>
      <c r="U5203">
        <v>371.83</v>
      </c>
      <c r="V5203">
        <v>100.68</v>
      </c>
      <c r="W5203">
        <v>2.0299999999999998</v>
      </c>
      <c r="X5203">
        <v>11.12</v>
      </c>
      <c r="Y5203">
        <v>5.28</v>
      </c>
      <c r="Z5203">
        <v>2</v>
      </c>
      <c r="AA5203" t="s">
        <v>4250</v>
      </c>
      <c r="AB5203">
        <v>0</v>
      </c>
      <c r="AC5203">
        <v>3</v>
      </c>
      <c r="AD5203">
        <v>4.8994999999999997</v>
      </c>
      <c r="AF5203" t="s">
        <v>7949</v>
      </c>
      <c r="AI5203">
        <v>0</v>
      </c>
      <c r="AJ5203">
        <v>0</v>
      </c>
      <c r="AK5203" t="s">
        <v>19951</v>
      </c>
      <c r="AL5203" t="s">
        <v>19951</v>
      </c>
      <c r="AM5203" t="s">
        <v>20019</v>
      </c>
    </row>
    <row r="5204" spans="1:39" x14ac:dyDescent="0.25">
      <c r="A5204" t="s">
        <v>11399</v>
      </c>
      <c r="B5204" t="s">
        <v>4841</v>
      </c>
      <c r="C5204" t="s">
        <v>4842</v>
      </c>
      <c r="D5204">
        <v>295.2</v>
      </c>
      <c r="E5204" t="s">
        <v>4845</v>
      </c>
      <c r="F5204">
        <v>6.53</v>
      </c>
      <c r="I5204" t="s">
        <v>14370</v>
      </c>
      <c r="K5204" t="s">
        <v>6860</v>
      </c>
      <c r="L5204" t="s">
        <v>6861</v>
      </c>
      <c r="M5204" t="s">
        <v>15021</v>
      </c>
      <c r="N5204">
        <v>9</v>
      </c>
      <c r="O5204" t="s">
        <v>15359</v>
      </c>
      <c r="P5204" t="s">
        <v>19051</v>
      </c>
      <c r="Q5204">
        <v>5</v>
      </c>
      <c r="R5204">
        <v>1</v>
      </c>
      <c r="S5204">
        <v>4.3600000000000003</v>
      </c>
      <c r="T5204">
        <v>6.14</v>
      </c>
      <c r="U5204">
        <v>432.53</v>
      </c>
      <c r="V5204">
        <v>74.64</v>
      </c>
      <c r="W5204">
        <v>4.8600000000000003</v>
      </c>
      <c r="Y5204">
        <v>9.57</v>
      </c>
      <c r="Z5204">
        <v>3</v>
      </c>
      <c r="AA5204" t="s">
        <v>4250</v>
      </c>
      <c r="AB5204">
        <v>0</v>
      </c>
      <c r="AC5204">
        <v>2</v>
      </c>
      <c r="AD5204">
        <v>2.5302619047619048</v>
      </c>
      <c r="AF5204" t="s">
        <v>7952</v>
      </c>
      <c r="AI5204">
        <v>0</v>
      </c>
      <c r="AJ5204">
        <v>0</v>
      </c>
      <c r="AM5204" t="s">
        <v>20019</v>
      </c>
    </row>
    <row r="5205" spans="1:39" x14ac:dyDescent="0.25">
      <c r="A5205" t="s">
        <v>11399</v>
      </c>
      <c r="B5205" t="s">
        <v>4841</v>
      </c>
      <c r="C5205" t="s">
        <v>4842</v>
      </c>
      <c r="D5205">
        <v>295.2</v>
      </c>
      <c r="E5205" t="s">
        <v>4845</v>
      </c>
      <c r="F5205">
        <v>6.53</v>
      </c>
      <c r="I5205" t="s">
        <v>14371</v>
      </c>
      <c r="K5205" t="s">
        <v>6860</v>
      </c>
      <c r="M5205" t="s">
        <v>14977</v>
      </c>
      <c r="N5205">
        <v>8</v>
      </c>
      <c r="O5205" t="s">
        <v>15298</v>
      </c>
      <c r="P5205" t="s">
        <v>19051</v>
      </c>
      <c r="Q5205">
        <v>5</v>
      </c>
      <c r="R5205">
        <v>1</v>
      </c>
      <c r="S5205">
        <v>4.3600000000000003</v>
      </c>
      <c r="T5205">
        <v>6.14</v>
      </c>
      <c r="U5205">
        <v>432.53</v>
      </c>
      <c r="V5205">
        <v>74.64</v>
      </c>
      <c r="W5205">
        <v>4.8600000000000003</v>
      </c>
      <c r="Y5205">
        <v>9.57</v>
      </c>
      <c r="Z5205">
        <v>3</v>
      </c>
      <c r="AA5205" t="s">
        <v>4250</v>
      </c>
      <c r="AB5205">
        <v>0</v>
      </c>
      <c r="AC5205">
        <v>2</v>
      </c>
      <c r="AD5205">
        <v>2.5302619047619048</v>
      </c>
      <c r="AF5205" t="s">
        <v>7952</v>
      </c>
      <c r="AI5205">
        <v>0</v>
      </c>
      <c r="AJ5205">
        <v>0</v>
      </c>
      <c r="AM5205" t="s">
        <v>20019</v>
      </c>
    </row>
    <row r="5206" spans="1:39" x14ac:dyDescent="0.25">
      <c r="A5206" t="s">
        <v>11400</v>
      </c>
      <c r="B5206" t="s">
        <v>4841</v>
      </c>
      <c r="C5206" t="s">
        <v>4842</v>
      </c>
      <c r="D5206">
        <v>295.5</v>
      </c>
      <c r="E5206" t="s">
        <v>4845</v>
      </c>
      <c r="F5206">
        <v>6.53</v>
      </c>
      <c r="I5206" t="s">
        <v>14372</v>
      </c>
      <c r="K5206" t="s">
        <v>6860</v>
      </c>
      <c r="L5206" t="s">
        <v>6861</v>
      </c>
      <c r="M5206" t="s">
        <v>14987</v>
      </c>
      <c r="N5206">
        <v>9</v>
      </c>
      <c r="O5206" t="s">
        <v>15311</v>
      </c>
      <c r="P5206" t="s">
        <v>19052</v>
      </c>
      <c r="Q5206">
        <v>7</v>
      </c>
      <c r="R5206">
        <v>2</v>
      </c>
      <c r="S5206">
        <v>1.83</v>
      </c>
      <c r="T5206">
        <v>1.92</v>
      </c>
      <c r="U5206">
        <v>445.4</v>
      </c>
      <c r="V5206">
        <v>111.72</v>
      </c>
      <c r="W5206">
        <v>2.31</v>
      </c>
      <c r="X5206">
        <v>8.01</v>
      </c>
      <c r="Y5206">
        <v>4.5199999999999996</v>
      </c>
      <c r="Z5206">
        <v>2</v>
      </c>
      <c r="AA5206" t="s">
        <v>4250</v>
      </c>
      <c r="AB5206">
        <v>0</v>
      </c>
      <c r="AC5206">
        <v>6</v>
      </c>
      <c r="AD5206">
        <v>4.1660000000000004</v>
      </c>
      <c r="AF5206" t="s">
        <v>7949</v>
      </c>
      <c r="AI5206">
        <v>0</v>
      </c>
      <c r="AJ5206">
        <v>0</v>
      </c>
      <c r="AM5206" t="s">
        <v>20019</v>
      </c>
    </row>
    <row r="5207" spans="1:39" x14ac:dyDescent="0.25">
      <c r="A5207" t="s">
        <v>11401</v>
      </c>
      <c r="B5207" t="s">
        <v>4841</v>
      </c>
      <c r="C5207" t="s">
        <v>4842</v>
      </c>
      <c r="D5207">
        <v>296</v>
      </c>
      <c r="E5207" t="s">
        <v>4845</v>
      </c>
      <c r="F5207">
        <v>6.53</v>
      </c>
      <c r="I5207" t="s">
        <v>14373</v>
      </c>
      <c r="K5207" t="s">
        <v>6860</v>
      </c>
      <c r="L5207" t="s">
        <v>6861</v>
      </c>
      <c r="M5207" t="s">
        <v>15075</v>
      </c>
      <c r="N5207">
        <v>9</v>
      </c>
      <c r="O5207" t="s">
        <v>15429</v>
      </c>
      <c r="P5207" t="s">
        <v>19053</v>
      </c>
      <c r="Q5207">
        <v>8</v>
      </c>
      <c r="R5207">
        <v>3</v>
      </c>
      <c r="S5207">
        <v>0.41</v>
      </c>
      <c r="T5207">
        <v>2.42</v>
      </c>
      <c r="U5207">
        <v>436.49</v>
      </c>
      <c r="V5207">
        <v>139.43</v>
      </c>
      <c r="W5207">
        <v>2.0299999999999998</v>
      </c>
      <c r="X5207">
        <v>3.27</v>
      </c>
      <c r="Y5207">
        <v>4.25</v>
      </c>
      <c r="Z5207">
        <v>2</v>
      </c>
      <c r="AA5207" t="s">
        <v>4250</v>
      </c>
      <c r="AB5207">
        <v>0</v>
      </c>
      <c r="AC5207">
        <v>5</v>
      </c>
      <c r="AD5207">
        <v>3.620309523809524</v>
      </c>
      <c r="AF5207" t="s">
        <v>7951</v>
      </c>
      <c r="AI5207">
        <v>0</v>
      </c>
      <c r="AJ5207">
        <v>0</v>
      </c>
      <c r="AM5207" t="s">
        <v>20019</v>
      </c>
    </row>
    <row r="5208" spans="1:39" x14ac:dyDescent="0.25">
      <c r="A5208" t="s">
        <v>11401</v>
      </c>
      <c r="B5208" t="s">
        <v>4841</v>
      </c>
      <c r="C5208" t="s">
        <v>4842</v>
      </c>
      <c r="D5208">
        <v>296</v>
      </c>
      <c r="E5208" t="s">
        <v>4845</v>
      </c>
      <c r="F5208">
        <v>6.53</v>
      </c>
      <c r="I5208" t="s">
        <v>14374</v>
      </c>
      <c r="K5208" t="s">
        <v>6860</v>
      </c>
      <c r="L5208" t="s">
        <v>6861</v>
      </c>
      <c r="M5208" t="s">
        <v>15076</v>
      </c>
      <c r="N5208">
        <v>8</v>
      </c>
      <c r="O5208" t="s">
        <v>15430</v>
      </c>
      <c r="P5208" t="s">
        <v>19053</v>
      </c>
      <c r="Q5208">
        <v>8</v>
      </c>
      <c r="R5208">
        <v>3</v>
      </c>
      <c r="S5208">
        <v>0.41</v>
      </c>
      <c r="T5208">
        <v>2.42</v>
      </c>
      <c r="U5208">
        <v>436.49</v>
      </c>
      <c r="V5208">
        <v>139.43</v>
      </c>
      <c r="W5208">
        <v>2.0299999999999998</v>
      </c>
      <c r="X5208">
        <v>3.27</v>
      </c>
      <c r="Y5208">
        <v>4.25</v>
      </c>
      <c r="Z5208">
        <v>2</v>
      </c>
      <c r="AA5208" t="s">
        <v>4250</v>
      </c>
      <c r="AB5208">
        <v>0</v>
      </c>
      <c r="AC5208">
        <v>5</v>
      </c>
      <c r="AD5208">
        <v>3.620309523809524</v>
      </c>
      <c r="AF5208" t="s">
        <v>7951</v>
      </c>
      <c r="AI5208">
        <v>0</v>
      </c>
      <c r="AJ5208">
        <v>0</v>
      </c>
      <c r="AM5208" t="s">
        <v>20019</v>
      </c>
    </row>
    <row r="5209" spans="1:39" x14ac:dyDescent="0.25">
      <c r="A5209" t="s">
        <v>8947</v>
      </c>
      <c r="B5209" t="s">
        <v>4841</v>
      </c>
      <c r="C5209" t="s">
        <v>4842</v>
      </c>
      <c r="D5209">
        <v>299</v>
      </c>
      <c r="E5209" t="s">
        <v>4845</v>
      </c>
      <c r="F5209">
        <v>6.52</v>
      </c>
      <c r="K5209" t="s">
        <v>6860</v>
      </c>
      <c r="L5209" t="s">
        <v>6861</v>
      </c>
      <c r="M5209" t="s">
        <v>15115</v>
      </c>
      <c r="N5209">
        <v>9</v>
      </c>
      <c r="O5209" t="s">
        <v>15487</v>
      </c>
      <c r="P5209" t="s">
        <v>16599</v>
      </c>
      <c r="Q5209">
        <v>7</v>
      </c>
      <c r="R5209">
        <v>4</v>
      </c>
      <c r="S5209">
        <v>1.87</v>
      </c>
      <c r="T5209">
        <v>3.02</v>
      </c>
      <c r="U5209">
        <v>580.75</v>
      </c>
      <c r="V5209">
        <v>120</v>
      </c>
      <c r="W5209">
        <v>3.55</v>
      </c>
      <c r="X5209">
        <v>13.98</v>
      </c>
      <c r="Y5209">
        <v>8.5299999999999994</v>
      </c>
      <c r="Z5209">
        <v>3</v>
      </c>
      <c r="AA5209" t="s">
        <v>4250</v>
      </c>
      <c r="AB5209">
        <v>1</v>
      </c>
      <c r="AC5209">
        <v>13</v>
      </c>
      <c r="AD5209">
        <v>2.725000000000001</v>
      </c>
      <c r="AF5209" t="s">
        <v>7952</v>
      </c>
      <c r="AI5209">
        <v>0</v>
      </c>
      <c r="AJ5209">
        <v>0</v>
      </c>
      <c r="AK5209" t="s">
        <v>19889</v>
      </c>
      <c r="AL5209" t="s">
        <v>19889</v>
      </c>
      <c r="AM5209" t="s">
        <v>20019</v>
      </c>
    </row>
    <row r="5210" spans="1:39" x14ac:dyDescent="0.25">
      <c r="A5210" t="s">
        <v>11402</v>
      </c>
      <c r="B5210" t="s">
        <v>4841</v>
      </c>
      <c r="C5210" t="s">
        <v>4842</v>
      </c>
      <c r="D5210">
        <v>300</v>
      </c>
      <c r="E5210" t="s">
        <v>4845</v>
      </c>
      <c r="F5210">
        <v>6.52</v>
      </c>
      <c r="K5210" t="s">
        <v>6860</v>
      </c>
      <c r="M5210" t="s">
        <v>6865</v>
      </c>
      <c r="N5210">
        <v>8</v>
      </c>
      <c r="O5210" t="s">
        <v>15365</v>
      </c>
      <c r="P5210" t="s">
        <v>19054</v>
      </c>
      <c r="Q5210">
        <v>6</v>
      </c>
      <c r="R5210">
        <v>4</v>
      </c>
      <c r="S5210">
        <v>3.63</v>
      </c>
      <c r="T5210">
        <v>3.66</v>
      </c>
      <c r="U5210">
        <v>612.84</v>
      </c>
      <c r="V5210">
        <v>127.84</v>
      </c>
      <c r="W5210">
        <v>3.91</v>
      </c>
      <c r="X5210">
        <v>13.48</v>
      </c>
      <c r="Y5210">
        <v>6.29</v>
      </c>
      <c r="Z5210">
        <v>2</v>
      </c>
      <c r="AA5210" t="s">
        <v>4250</v>
      </c>
      <c r="AB5210">
        <v>1</v>
      </c>
      <c r="AC5210">
        <v>13</v>
      </c>
      <c r="AD5210">
        <v>1.855</v>
      </c>
      <c r="AF5210" t="s">
        <v>7949</v>
      </c>
      <c r="AI5210">
        <v>0</v>
      </c>
      <c r="AJ5210">
        <v>0</v>
      </c>
      <c r="AK5210" t="s">
        <v>19888</v>
      </c>
      <c r="AL5210" t="s">
        <v>19888</v>
      </c>
      <c r="AM5210" t="s">
        <v>20019</v>
      </c>
    </row>
    <row r="5211" spans="1:39" x14ac:dyDescent="0.25">
      <c r="A5211" t="s">
        <v>11403</v>
      </c>
      <c r="B5211" t="s">
        <v>4841</v>
      </c>
      <c r="C5211" t="s">
        <v>4842</v>
      </c>
      <c r="D5211">
        <v>300</v>
      </c>
      <c r="E5211" t="s">
        <v>4845</v>
      </c>
      <c r="F5211">
        <v>6.52</v>
      </c>
      <c r="K5211" t="s">
        <v>6860</v>
      </c>
      <c r="L5211" t="s">
        <v>6861</v>
      </c>
      <c r="M5211" t="s">
        <v>15181</v>
      </c>
      <c r="N5211">
        <v>9</v>
      </c>
      <c r="O5211" t="s">
        <v>15566</v>
      </c>
      <c r="P5211" t="s">
        <v>19055</v>
      </c>
      <c r="Q5211">
        <v>5</v>
      </c>
      <c r="R5211">
        <v>3</v>
      </c>
      <c r="S5211">
        <v>4.08</v>
      </c>
      <c r="T5211">
        <v>4.16</v>
      </c>
      <c r="U5211">
        <v>482.44</v>
      </c>
      <c r="V5211">
        <v>86.63</v>
      </c>
      <c r="W5211">
        <v>3.38</v>
      </c>
      <c r="X5211">
        <v>8.51</v>
      </c>
      <c r="Y5211">
        <v>6.45</v>
      </c>
      <c r="Z5211">
        <v>2</v>
      </c>
      <c r="AA5211" t="s">
        <v>4250</v>
      </c>
      <c r="AB5211">
        <v>0</v>
      </c>
      <c r="AC5211">
        <v>6</v>
      </c>
      <c r="AD5211">
        <v>2.7120952380952379</v>
      </c>
      <c r="AF5211" t="s">
        <v>7949</v>
      </c>
      <c r="AI5211">
        <v>0</v>
      </c>
      <c r="AJ5211">
        <v>0</v>
      </c>
      <c r="AK5211" t="s">
        <v>19974</v>
      </c>
      <c r="AL5211" t="s">
        <v>19974</v>
      </c>
      <c r="AM5211" t="s">
        <v>20019</v>
      </c>
    </row>
    <row r="5212" spans="1:39" x14ac:dyDescent="0.25">
      <c r="A5212" t="s">
        <v>11404</v>
      </c>
      <c r="B5212" t="s">
        <v>4841</v>
      </c>
      <c r="C5212" t="s">
        <v>4842</v>
      </c>
      <c r="D5212">
        <v>300</v>
      </c>
      <c r="E5212" t="s">
        <v>4845</v>
      </c>
      <c r="F5212">
        <v>6.52</v>
      </c>
      <c r="K5212" t="s">
        <v>6860</v>
      </c>
      <c r="M5212" t="s">
        <v>6865</v>
      </c>
      <c r="N5212">
        <v>8</v>
      </c>
      <c r="O5212" t="s">
        <v>15342</v>
      </c>
      <c r="P5212" t="s">
        <v>19056</v>
      </c>
      <c r="Q5212">
        <v>7</v>
      </c>
      <c r="R5212">
        <v>5</v>
      </c>
      <c r="S5212">
        <v>2.75</v>
      </c>
      <c r="T5212">
        <v>3.81</v>
      </c>
      <c r="U5212">
        <v>590.72</v>
      </c>
      <c r="V5212">
        <v>154.22</v>
      </c>
      <c r="W5212">
        <v>3.25</v>
      </c>
      <c r="X5212">
        <v>9.94</v>
      </c>
      <c r="Y5212">
        <v>8.43</v>
      </c>
      <c r="Z5212">
        <v>3</v>
      </c>
      <c r="AA5212" t="s">
        <v>4250</v>
      </c>
      <c r="AB5212">
        <v>1</v>
      </c>
      <c r="AC5212">
        <v>16</v>
      </c>
      <c r="AD5212">
        <v>2.0049999999999999</v>
      </c>
      <c r="AF5212" t="s">
        <v>7949</v>
      </c>
      <c r="AI5212">
        <v>0</v>
      </c>
      <c r="AJ5212">
        <v>0</v>
      </c>
      <c r="AK5212" t="s">
        <v>19875</v>
      </c>
      <c r="AL5212" t="s">
        <v>19875</v>
      </c>
      <c r="AM5212" t="s">
        <v>20019</v>
      </c>
    </row>
    <row r="5213" spans="1:39" x14ac:dyDescent="0.25">
      <c r="A5213" t="s">
        <v>5358</v>
      </c>
      <c r="B5213" t="s">
        <v>4841</v>
      </c>
      <c r="C5213" t="s">
        <v>4842</v>
      </c>
      <c r="D5213">
        <v>300</v>
      </c>
      <c r="E5213" t="s">
        <v>4845</v>
      </c>
      <c r="F5213">
        <v>6.52</v>
      </c>
      <c r="K5213" t="s">
        <v>6860</v>
      </c>
      <c r="M5213" t="s">
        <v>15182</v>
      </c>
      <c r="N5213">
        <v>8</v>
      </c>
      <c r="O5213" t="s">
        <v>15568</v>
      </c>
      <c r="P5213" t="s">
        <v>7084</v>
      </c>
      <c r="Q5213">
        <v>5</v>
      </c>
      <c r="R5213">
        <v>3</v>
      </c>
      <c r="S5213">
        <v>4.71</v>
      </c>
      <c r="T5213">
        <v>4.72</v>
      </c>
      <c r="U5213">
        <v>620.74</v>
      </c>
      <c r="V5213">
        <v>101.98</v>
      </c>
      <c r="W5213">
        <v>4.24</v>
      </c>
      <c r="X5213">
        <v>13.42</v>
      </c>
      <c r="Y5213">
        <v>6.83</v>
      </c>
      <c r="Z5213">
        <v>3</v>
      </c>
      <c r="AA5213" t="s">
        <v>4250</v>
      </c>
      <c r="AB5213">
        <v>1</v>
      </c>
      <c r="AC5213">
        <v>13</v>
      </c>
      <c r="AD5213">
        <v>1.9073333333333331</v>
      </c>
      <c r="AF5213" t="s">
        <v>7949</v>
      </c>
      <c r="AI5213">
        <v>0</v>
      </c>
      <c r="AJ5213">
        <v>0</v>
      </c>
      <c r="AK5213" t="s">
        <v>19863</v>
      </c>
      <c r="AL5213" t="s">
        <v>19863</v>
      </c>
      <c r="AM5213" t="s">
        <v>20019</v>
      </c>
    </row>
    <row r="5214" spans="1:39" x14ac:dyDescent="0.25">
      <c r="A5214" t="s">
        <v>11405</v>
      </c>
      <c r="B5214" t="s">
        <v>4841</v>
      </c>
      <c r="C5214" t="s">
        <v>4842</v>
      </c>
      <c r="D5214">
        <v>300</v>
      </c>
      <c r="E5214" t="s">
        <v>4845</v>
      </c>
      <c r="F5214">
        <v>6.52</v>
      </c>
      <c r="K5214" t="s">
        <v>6860</v>
      </c>
      <c r="L5214" t="s">
        <v>6861</v>
      </c>
      <c r="M5214" t="s">
        <v>15038</v>
      </c>
      <c r="N5214">
        <v>9</v>
      </c>
      <c r="O5214" t="s">
        <v>15447</v>
      </c>
      <c r="P5214" t="s">
        <v>19057</v>
      </c>
      <c r="Q5214">
        <v>6</v>
      </c>
      <c r="R5214">
        <v>1</v>
      </c>
      <c r="S5214">
        <v>0.27</v>
      </c>
      <c r="T5214">
        <v>0.3</v>
      </c>
      <c r="U5214">
        <v>400.49</v>
      </c>
      <c r="V5214">
        <v>97.36</v>
      </c>
      <c r="W5214">
        <v>3</v>
      </c>
      <c r="Y5214">
        <v>6.09</v>
      </c>
      <c r="Z5214">
        <v>3</v>
      </c>
      <c r="AA5214" t="s">
        <v>4250</v>
      </c>
      <c r="AB5214">
        <v>0</v>
      </c>
      <c r="AC5214">
        <v>4</v>
      </c>
      <c r="AD5214">
        <v>5.2987857142857147</v>
      </c>
      <c r="AF5214" t="s">
        <v>7949</v>
      </c>
      <c r="AI5214">
        <v>0</v>
      </c>
      <c r="AJ5214">
        <v>0</v>
      </c>
      <c r="AK5214" t="s">
        <v>19929</v>
      </c>
      <c r="AL5214" t="s">
        <v>19929</v>
      </c>
      <c r="AM5214" t="s">
        <v>20019</v>
      </c>
    </row>
    <row r="5215" spans="1:39" x14ac:dyDescent="0.25">
      <c r="A5215" t="s">
        <v>10332</v>
      </c>
      <c r="B5215" t="s">
        <v>4841</v>
      </c>
      <c r="C5215" t="s">
        <v>4842</v>
      </c>
      <c r="D5215">
        <v>300</v>
      </c>
      <c r="E5215" t="s">
        <v>4845</v>
      </c>
      <c r="F5215">
        <v>6.52</v>
      </c>
      <c r="K5215" t="s">
        <v>6860</v>
      </c>
      <c r="L5215" t="s">
        <v>6861</v>
      </c>
      <c r="M5215" t="s">
        <v>15164</v>
      </c>
      <c r="N5215">
        <v>9</v>
      </c>
      <c r="O5215" t="s">
        <v>15545</v>
      </c>
      <c r="P5215" t="s">
        <v>17984</v>
      </c>
      <c r="Q5215">
        <v>6</v>
      </c>
      <c r="R5215">
        <v>3</v>
      </c>
      <c r="S5215">
        <v>2.97</v>
      </c>
      <c r="T5215">
        <v>3.1</v>
      </c>
      <c r="U5215">
        <v>519.67999999999995</v>
      </c>
      <c r="V5215">
        <v>98.74</v>
      </c>
      <c r="W5215">
        <v>2.73</v>
      </c>
      <c r="X5215">
        <v>13.3</v>
      </c>
      <c r="Y5215">
        <v>7.34</v>
      </c>
      <c r="Z5215">
        <v>2</v>
      </c>
      <c r="AA5215" t="s">
        <v>4250</v>
      </c>
      <c r="AB5215">
        <v>1</v>
      </c>
      <c r="AC5215">
        <v>8</v>
      </c>
      <c r="AD5215">
        <v>3.340333333333334</v>
      </c>
      <c r="AF5215" t="s">
        <v>7949</v>
      </c>
      <c r="AI5215">
        <v>0</v>
      </c>
      <c r="AJ5215">
        <v>0</v>
      </c>
      <c r="AK5215" t="s">
        <v>19881</v>
      </c>
      <c r="AL5215" t="s">
        <v>19881</v>
      </c>
      <c r="AM5215" t="s">
        <v>20019</v>
      </c>
    </row>
    <row r="5216" spans="1:39" x14ac:dyDescent="0.25">
      <c r="A5216" t="s">
        <v>8151</v>
      </c>
      <c r="B5216" t="s">
        <v>4841</v>
      </c>
      <c r="C5216" t="s">
        <v>4842</v>
      </c>
      <c r="D5216">
        <v>300</v>
      </c>
      <c r="E5216" t="s">
        <v>4845</v>
      </c>
      <c r="F5216">
        <v>6.52</v>
      </c>
      <c r="K5216" t="s">
        <v>6860</v>
      </c>
      <c r="L5216" t="s">
        <v>6861</v>
      </c>
      <c r="M5216" t="s">
        <v>15238</v>
      </c>
      <c r="N5216">
        <v>9</v>
      </c>
      <c r="O5216" t="s">
        <v>15637</v>
      </c>
      <c r="P5216" t="s">
        <v>15804</v>
      </c>
      <c r="Q5216">
        <v>5</v>
      </c>
      <c r="R5216">
        <v>1</v>
      </c>
      <c r="S5216">
        <v>2.46</v>
      </c>
      <c r="T5216">
        <v>2.46</v>
      </c>
      <c r="U5216">
        <v>320.37</v>
      </c>
      <c r="V5216">
        <v>64.16</v>
      </c>
      <c r="W5216">
        <v>3.09</v>
      </c>
      <c r="Y5216">
        <v>5.6</v>
      </c>
      <c r="Z5216">
        <v>2</v>
      </c>
      <c r="AA5216" t="s">
        <v>4250</v>
      </c>
      <c r="AB5216">
        <v>0</v>
      </c>
      <c r="AC5216">
        <v>2</v>
      </c>
      <c r="AD5216">
        <v>5.6033333333333326</v>
      </c>
      <c r="AF5216" t="s">
        <v>7949</v>
      </c>
      <c r="AI5216">
        <v>0</v>
      </c>
      <c r="AJ5216">
        <v>0</v>
      </c>
      <c r="AK5216" t="s">
        <v>19866</v>
      </c>
      <c r="AL5216" t="s">
        <v>19866</v>
      </c>
      <c r="AM5216" t="s">
        <v>20019</v>
      </c>
    </row>
    <row r="5217" spans="1:39" x14ac:dyDescent="0.25">
      <c r="A5217" t="s">
        <v>9957</v>
      </c>
      <c r="B5217" t="s">
        <v>4841</v>
      </c>
      <c r="C5217" t="s">
        <v>4842</v>
      </c>
      <c r="D5217">
        <v>300</v>
      </c>
      <c r="E5217" t="s">
        <v>4845</v>
      </c>
      <c r="F5217">
        <v>6.52</v>
      </c>
      <c r="K5217" t="s">
        <v>6860</v>
      </c>
      <c r="L5217" t="s">
        <v>6861</v>
      </c>
      <c r="M5217" t="s">
        <v>15087</v>
      </c>
      <c r="N5217">
        <v>9</v>
      </c>
      <c r="O5217" t="s">
        <v>15443</v>
      </c>
      <c r="P5217" t="s">
        <v>17609</v>
      </c>
      <c r="Q5217">
        <v>6</v>
      </c>
      <c r="R5217">
        <v>1</v>
      </c>
      <c r="S5217">
        <v>2.54</v>
      </c>
      <c r="T5217">
        <v>2.54</v>
      </c>
      <c r="U5217">
        <v>375.43</v>
      </c>
      <c r="V5217">
        <v>89.86</v>
      </c>
      <c r="W5217">
        <v>2.95</v>
      </c>
      <c r="Y5217">
        <v>3.48</v>
      </c>
      <c r="Z5217">
        <v>2</v>
      </c>
      <c r="AA5217" t="s">
        <v>4250</v>
      </c>
      <c r="AB5217">
        <v>0</v>
      </c>
      <c r="AC5217">
        <v>1</v>
      </c>
      <c r="AD5217">
        <v>5.4531190476190474</v>
      </c>
      <c r="AF5217" t="s">
        <v>7949</v>
      </c>
      <c r="AI5217">
        <v>0</v>
      </c>
      <c r="AJ5217">
        <v>0</v>
      </c>
      <c r="AK5217" t="s">
        <v>19871</v>
      </c>
      <c r="AL5217" t="s">
        <v>19871</v>
      </c>
      <c r="AM5217" t="s">
        <v>20019</v>
      </c>
    </row>
    <row r="5218" spans="1:39" x14ac:dyDescent="0.25">
      <c r="A5218" t="s">
        <v>11406</v>
      </c>
      <c r="B5218" t="s">
        <v>4841</v>
      </c>
      <c r="C5218" t="s">
        <v>4842</v>
      </c>
      <c r="D5218">
        <v>300</v>
      </c>
      <c r="E5218" t="s">
        <v>4845</v>
      </c>
      <c r="F5218">
        <v>6.52</v>
      </c>
      <c r="I5218" t="s">
        <v>14375</v>
      </c>
      <c r="K5218" t="s">
        <v>6860</v>
      </c>
      <c r="L5218" t="s">
        <v>6861</v>
      </c>
      <c r="M5218" t="s">
        <v>14955</v>
      </c>
      <c r="N5218">
        <v>8</v>
      </c>
      <c r="O5218" t="s">
        <v>15276</v>
      </c>
      <c r="P5218" t="s">
        <v>19058</v>
      </c>
      <c r="Q5218">
        <v>5</v>
      </c>
      <c r="R5218">
        <v>1</v>
      </c>
      <c r="S5218">
        <v>2.76</v>
      </c>
      <c r="T5218">
        <v>2.81</v>
      </c>
      <c r="U5218">
        <v>359.79</v>
      </c>
      <c r="V5218">
        <v>69.73</v>
      </c>
      <c r="W5218">
        <v>3.25</v>
      </c>
      <c r="Y5218">
        <v>6.47</v>
      </c>
      <c r="Z5218">
        <v>2</v>
      </c>
      <c r="AA5218" t="s">
        <v>4250</v>
      </c>
      <c r="AB5218">
        <v>0</v>
      </c>
      <c r="AC5218">
        <v>1</v>
      </c>
      <c r="AD5218">
        <v>5.4533333333333331</v>
      </c>
      <c r="AF5218" t="s">
        <v>7949</v>
      </c>
      <c r="AI5218">
        <v>0</v>
      </c>
      <c r="AJ5218">
        <v>0</v>
      </c>
      <c r="AM5218" t="s">
        <v>20019</v>
      </c>
    </row>
    <row r="5219" spans="1:39" x14ac:dyDescent="0.25">
      <c r="A5219" t="s">
        <v>11407</v>
      </c>
      <c r="B5219" t="s">
        <v>4841</v>
      </c>
      <c r="C5219" t="s">
        <v>4842</v>
      </c>
      <c r="D5219">
        <v>300</v>
      </c>
      <c r="E5219" t="s">
        <v>4845</v>
      </c>
      <c r="F5219">
        <v>6.52</v>
      </c>
      <c r="K5219" t="s">
        <v>6860</v>
      </c>
      <c r="L5219" t="s">
        <v>6861</v>
      </c>
      <c r="M5219" t="s">
        <v>14973</v>
      </c>
      <c r="N5219">
        <v>9</v>
      </c>
      <c r="O5219" t="s">
        <v>15556</v>
      </c>
      <c r="P5219" t="s">
        <v>19059</v>
      </c>
      <c r="Q5219">
        <v>3</v>
      </c>
      <c r="R5219">
        <v>2</v>
      </c>
      <c r="S5219">
        <v>2.48</v>
      </c>
      <c r="T5219">
        <v>3.73</v>
      </c>
      <c r="U5219">
        <v>407.52</v>
      </c>
      <c r="V5219">
        <v>44.37</v>
      </c>
      <c r="W5219">
        <v>5.17</v>
      </c>
      <c r="X5219">
        <v>12.85</v>
      </c>
      <c r="Y5219">
        <v>8.82</v>
      </c>
      <c r="Z5219">
        <v>4</v>
      </c>
      <c r="AA5219" t="s">
        <v>4250</v>
      </c>
      <c r="AB5219">
        <v>1</v>
      </c>
      <c r="AC5219">
        <v>4</v>
      </c>
      <c r="AD5219">
        <v>4.1455714285714276</v>
      </c>
      <c r="AF5219" t="s">
        <v>7952</v>
      </c>
      <c r="AI5219">
        <v>0</v>
      </c>
      <c r="AJ5219">
        <v>0</v>
      </c>
      <c r="AK5219" t="s">
        <v>19969</v>
      </c>
      <c r="AL5219" t="s">
        <v>19969</v>
      </c>
      <c r="AM5219" t="s">
        <v>20019</v>
      </c>
    </row>
    <row r="5220" spans="1:39" x14ac:dyDescent="0.25">
      <c r="A5220" t="s">
        <v>11407</v>
      </c>
      <c r="B5220" t="s">
        <v>4841</v>
      </c>
      <c r="C5220" t="s">
        <v>4842</v>
      </c>
      <c r="D5220">
        <v>300</v>
      </c>
      <c r="E5220" t="s">
        <v>4845</v>
      </c>
      <c r="F5220">
        <v>6.52</v>
      </c>
      <c r="K5220" t="s">
        <v>6860</v>
      </c>
      <c r="M5220" t="s">
        <v>15174</v>
      </c>
      <c r="N5220">
        <v>8</v>
      </c>
      <c r="O5220" t="s">
        <v>15557</v>
      </c>
      <c r="P5220" t="s">
        <v>19059</v>
      </c>
      <c r="Q5220">
        <v>3</v>
      </c>
      <c r="R5220">
        <v>2</v>
      </c>
      <c r="S5220">
        <v>2.48</v>
      </c>
      <c r="T5220">
        <v>3.73</v>
      </c>
      <c r="U5220">
        <v>407.52</v>
      </c>
      <c r="V5220">
        <v>44.37</v>
      </c>
      <c r="W5220">
        <v>5.17</v>
      </c>
      <c r="X5220">
        <v>12.85</v>
      </c>
      <c r="Y5220">
        <v>8.82</v>
      </c>
      <c r="Z5220">
        <v>4</v>
      </c>
      <c r="AA5220" t="s">
        <v>4250</v>
      </c>
      <c r="AB5220">
        <v>1</v>
      </c>
      <c r="AC5220">
        <v>4</v>
      </c>
      <c r="AD5220">
        <v>4.1455714285714276</v>
      </c>
      <c r="AF5220" t="s">
        <v>7952</v>
      </c>
      <c r="AI5220">
        <v>0</v>
      </c>
      <c r="AJ5220">
        <v>0</v>
      </c>
      <c r="AK5220" t="s">
        <v>19970</v>
      </c>
      <c r="AL5220" t="s">
        <v>19970</v>
      </c>
      <c r="AM5220" t="s">
        <v>20019</v>
      </c>
    </row>
    <row r="5221" spans="1:39" x14ac:dyDescent="0.25">
      <c r="A5221" t="s">
        <v>11408</v>
      </c>
      <c r="B5221" t="s">
        <v>4841</v>
      </c>
      <c r="C5221" t="s">
        <v>4842</v>
      </c>
      <c r="D5221">
        <v>300</v>
      </c>
      <c r="E5221" t="s">
        <v>4845</v>
      </c>
      <c r="F5221">
        <v>6.52</v>
      </c>
      <c r="K5221" t="s">
        <v>6860</v>
      </c>
      <c r="M5221" t="s">
        <v>15129</v>
      </c>
      <c r="N5221">
        <v>8</v>
      </c>
      <c r="O5221" t="s">
        <v>15502</v>
      </c>
      <c r="P5221" t="s">
        <v>19060</v>
      </c>
      <c r="Q5221">
        <v>11</v>
      </c>
      <c r="R5221">
        <v>10</v>
      </c>
      <c r="S5221">
        <v>-4.6500000000000004</v>
      </c>
      <c r="T5221">
        <v>0.09</v>
      </c>
      <c r="U5221">
        <v>894.1</v>
      </c>
      <c r="V5221">
        <v>298.52999999999997</v>
      </c>
      <c r="W5221">
        <v>0.47</v>
      </c>
      <c r="X5221">
        <v>3.48</v>
      </c>
      <c r="Y5221">
        <v>0</v>
      </c>
      <c r="Z5221">
        <v>1</v>
      </c>
      <c r="AA5221" t="s">
        <v>4250</v>
      </c>
      <c r="AB5221">
        <v>3</v>
      </c>
      <c r="AC5221">
        <v>28</v>
      </c>
      <c r="AD5221">
        <v>3</v>
      </c>
      <c r="AF5221" t="s">
        <v>7951</v>
      </c>
      <c r="AI5221">
        <v>0</v>
      </c>
      <c r="AJ5221">
        <v>0</v>
      </c>
      <c r="AK5221" t="s">
        <v>19947</v>
      </c>
      <c r="AL5221" t="s">
        <v>19947</v>
      </c>
      <c r="AM5221" t="s">
        <v>20019</v>
      </c>
    </row>
    <row r="5222" spans="1:39" x14ac:dyDescent="0.25">
      <c r="A5222" t="s">
        <v>11409</v>
      </c>
      <c r="B5222" t="s">
        <v>4841</v>
      </c>
      <c r="C5222" t="s">
        <v>4842</v>
      </c>
      <c r="D5222">
        <v>300</v>
      </c>
      <c r="E5222" t="s">
        <v>4845</v>
      </c>
      <c r="F5222">
        <v>6.52</v>
      </c>
      <c r="K5222" t="s">
        <v>6860</v>
      </c>
      <c r="M5222" t="s">
        <v>15213</v>
      </c>
      <c r="N5222">
        <v>8</v>
      </c>
      <c r="O5222" t="s">
        <v>15607</v>
      </c>
      <c r="P5222" t="s">
        <v>19061</v>
      </c>
      <c r="Q5222">
        <v>10</v>
      </c>
      <c r="R5222">
        <v>8</v>
      </c>
      <c r="S5222">
        <v>-1.2</v>
      </c>
      <c r="T5222">
        <v>3.52</v>
      </c>
      <c r="U5222">
        <v>773.99</v>
      </c>
      <c r="V5222">
        <v>249.56</v>
      </c>
      <c r="W5222">
        <v>2.27</v>
      </c>
      <c r="X5222">
        <v>3.77</v>
      </c>
      <c r="Y5222">
        <v>0</v>
      </c>
      <c r="Z5222">
        <v>0</v>
      </c>
      <c r="AA5222" t="s">
        <v>4250</v>
      </c>
      <c r="AB5222">
        <v>2</v>
      </c>
      <c r="AC5222">
        <v>20</v>
      </c>
      <c r="AD5222">
        <v>2.74</v>
      </c>
      <c r="AF5222" t="s">
        <v>7951</v>
      </c>
      <c r="AI5222">
        <v>0</v>
      </c>
      <c r="AJ5222">
        <v>0</v>
      </c>
      <c r="AK5222" t="s">
        <v>19993</v>
      </c>
      <c r="AL5222" t="s">
        <v>19993</v>
      </c>
      <c r="AM5222" t="s">
        <v>20019</v>
      </c>
    </row>
    <row r="5223" spans="1:39" x14ac:dyDescent="0.25">
      <c r="A5223" t="s">
        <v>11410</v>
      </c>
      <c r="B5223" t="s">
        <v>4841</v>
      </c>
      <c r="C5223" t="s">
        <v>4842</v>
      </c>
      <c r="D5223">
        <v>300</v>
      </c>
      <c r="E5223" t="s">
        <v>4845</v>
      </c>
      <c r="F5223">
        <v>6.52</v>
      </c>
      <c r="K5223" t="s">
        <v>6860</v>
      </c>
      <c r="L5223" t="s">
        <v>6861</v>
      </c>
      <c r="M5223" t="s">
        <v>15133</v>
      </c>
      <c r="N5223">
        <v>9</v>
      </c>
      <c r="O5223" t="s">
        <v>15507</v>
      </c>
      <c r="P5223" t="s">
        <v>19062</v>
      </c>
      <c r="Q5223">
        <v>11</v>
      </c>
      <c r="R5223">
        <v>10</v>
      </c>
      <c r="S5223">
        <v>-4.6500000000000004</v>
      </c>
      <c r="T5223">
        <v>0.09</v>
      </c>
      <c r="U5223">
        <v>894.1</v>
      </c>
      <c r="V5223">
        <v>298.52999999999997</v>
      </c>
      <c r="W5223">
        <v>0.47</v>
      </c>
      <c r="X5223">
        <v>3.48</v>
      </c>
      <c r="Y5223">
        <v>0</v>
      </c>
      <c r="Z5223">
        <v>1</v>
      </c>
      <c r="AA5223" t="s">
        <v>4250</v>
      </c>
      <c r="AB5223">
        <v>3</v>
      </c>
      <c r="AC5223">
        <v>28</v>
      </c>
      <c r="AD5223">
        <v>3</v>
      </c>
      <c r="AF5223" t="s">
        <v>7951</v>
      </c>
      <c r="AI5223">
        <v>0</v>
      </c>
      <c r="AJ5223">
        <v>0</v>
      </c>
      <c r="AK5223" t="s">
        <v>19948</v>
      </c>
      <c r="AL5223" t="s">
        <v>19948</v>
      </c>
      <c r="AM5223" t="s">
        <v>20019</v>
      </c>
    </row>
    <row r="5224" spans="1:39" x14ac:dyDescent="0.25">
      <c r="A5224" t="s">
        <v>11410</v>
      </c>
      <c r="B5224" t="s">
        <v>4841</v>
      </c>
      <c r="C5224" t="s">
        <v>4842</v>
      </c>
      <c r="D5224">
        <v>300</v>
      </c>
      <c r="E5224" t="s">
        <v>4845</v>
      </c>
      <c r="F5224">
        <v>6.52</v>
      </c>
      <c r="K5224" t="s">
        <v>6860</v>
      </c>
      <c r="M5224" t="s">
        <v>15011</v>
      </c>
      <c r="N5224">
        <v>8</v>
      </c>
      <c r="O5224" t="s">
        <v>15347</v>
      </c>
      <c r="P5224" t="s">
        <v>19062</v>
      </c>
      <c r="Q5224">
        <v>11</v>
      </c>
      <c r="R5224">
        <v>10</v>
      </c>
      <c r="S5224">
        <v>-4.6500000000000004</v>
      </c>
      <c r="T5224">
        <v>0.09</v>
      </c>
      <c r="U5224">
        <v>894.1</v>
      </c>
      <c r="V5224">
        <v>298.52999999999997</v>
      </c>
      <c r="W5224">
        <v>0.47</v>
      </c>
      <c r="X5224">
        <v>3.48</v>
      </c>
      <c r="Y5224">
        <v>0</v>
      </c>
      <c r="Z5224">
        <v>1</v>
      </c>
      <c r="AA5224" t="s">
        <v>4250</v>
      </c>
      <c r="AB5224">
        <v>3</v>
      </c>
      <c r="AC5224">
        <v>28</v>
      </c>
      <c r="AD5224">
        <v>3</v>
      </c>
      <c r="AF5224" t="s">
        <v>7951</v>
      </c>
      <c r="AI5224">
        <v>0</v>
      </c>
      <c r="AJ5224">
        <v>0</v>
      </c>
      <c r="AK5224" t="s">
        <v>19880</v>
      </c>
      <c r="AL5224" t="s">
        <v>19880</v>
      </c>
      <c r="AM5224" t="s">
        <v>20019</v>
      </c>
    </row>
    <row r="5225" spans="1:39" x14ac:dyDescent="0.25">
      <c r="A5225" t="s">
        <v>11410</v>
      </c>
      <c r="B5225" t="s">
        <v>4841</v>
      </c>
      <c r="C5225" t="s">
        <v>4842</v>
      </c>
      <c r="D5225">
        <v>300</v>
      </c>
      <c r="E5225" t="s">
        <v>4845</v>
      </c>
      <c r="F5225">
        <v>6.52</v>
      </c>
      <c r="K5225" t="s">
        <v>6860</v>
      </c>
      <c r="M5225" t="s">
        <v>15213</v>
      </c>
      <c r="N5225">
        <v>8</v>
      </c>
      <c r="O5225" t="s">
        <v>15607</v>
      </c>
      <c r="P5225" t="s">
        <v>19062</v>
      </c>
      <c r="Q5225">
        <v>11</v>
      </c>
      <c r="R5225">
        <v>10</v>
      </c>
      <c r="S5225">
        <v>-4.6500000000000004</v>
      </c>
      <c r="T5225">
        <v>0.09</v>
      </c>
      <c r="U5225">
        <v>894.1</v>
      </c>
      <c r="V5225">
        <v>298.52999999999997</v>
      </c>
      <c r="W5225">
        <v>0.47</v>
      </c>
      <c r="X5225">
        <v>3.48</v>
      </c>
      <c r="Y5225">
        <v>0</v>
      </c>
      <c r="Z5225">
        <v>1</v>
      </c>
      <c r="AA5225" t="s">
        <v>4250</v>
      </c>
      <c r="AB5225">
        <v>3</v>
      </c>
      <c r="AC5225">
        <v>28</v>
      </c>
      <c r="AD5225">
        <v>3</v>
      </c>
      <c r="AF5225" t="s">
        <v>7951</v>
      </c>
      <c r="AI5225">
        <v>0</v>
      </c>
      <c r="AJ5225">
        <v>0</v>
      </c>
      <c r="AK5225" t="s">
        <v>19993</v>
      </c>
      <c r="AL5225" t="s">
        <v>19993</v>
      </c>
      <c r="AM5225" t="s">
        <v>20019</v>
      </c>
    </row>
    <row r="5226" spans="1:39" x14ac:dyDescent="0.25">
      <c r="A5226" t="s">
        <v>9855</v>
      </c>
      <c r="B5226" t="s">
        <v>4841</v>
      </c>
      <c r="C5226" t="s">
        <v>4842</v>
      </c>
      <c r="D5226">
        <v>300</v>
      </c>
      <c r="E5226" t="s">
        <v>4845</v>
      </c>
      <c r="F5226">
        <v>6.52</v>
      </c>
      <c r="I5226" t="s">
        <v>14376</v>
      </c>
      <c r="K5226" t="s">
        <v>6860</v>
      </c>
      <c r="L5226" t="s">
        <v>6861</v>
      </c>
      <c r="M5226" t="s">
        <v>14996</v>
      </c>
      <c r="N5226">
        <v>9</v>
      </c>
      <c r="O5226" t="s">
        <v>15322</v>
      </c>
      <c r="P5226" t="s">
        <v>17507</v>
      </c>
      <c r="Q5226">
        <v>5</v>
      </c>
      <c r="R5226">
        <v>2</v>
      </c>
      <c r="S5226">
        <v>-2.3199999999999998</v>
      </c>
      <c r="T5226">
        <v>-2.3199999999999998</v>
      </c>
      <c r="U5226">
        <v>380.78</v>
      </c>
      <c r="V5226">
        <v>89.6</v>
      </c>
      <c r="W5226">
        <v>2.84</v>
      </c>
      <c r="X5226">
        <v>11.11</v>
      </c>
      <c r="Y5226">
        <v>4.16</v>
      </c>
      <c r="Z5226">
        <v>2</v>
      </c>
      <c r="AA5226" t="s">
        <v>4250</v>
      </c>
      <c r="AB5226">
        <v>0</v>
      </c>
      <c r="AC5226">
        <v>4</v>
      </c>
      <c r="AD5226">
        <v>5.3515714285714289</v>
      </c>
      <c r="AF5226" t="s">
        <v>7949</v>
      </c>
      <c r="AI5226">
        <v>0</v>
      </c>
      <c r="AJ5226">
        <v>0</v>
      </c>
      <c r="AM5226" t="s">
        <v>20019</v>
      </c>
    </row>
    <row r="5227" spans="1:39" x14ac:dyDescent="0.25">
      <c r="A5227" t="s">
        <v>10938</v>
      </c>
      <c r="B5227" t="s">
        <v>4841</v>
      </c>
      <c r="C5227" t="s">
        <v>4842</v>
      </c>
      <c r="D5227">
        <v>300</v>
      </c>
      <c r="E5227" t="s">
        <v>4845</v>
      </c>
      <c r="F5227">
        <v>6.52</v>
      </c>
      <c r="K5227" t="s">
        <v>6860</v>
      </c>
      <c r="L5227" t="s">
        <v>6861</v>
      </c>
      <c r="M5227" t="s">
        <v>6886</v>
      </c>
      <c r="N5227">
        <v>9</v>
      </c>
      <c r="O5227" t="s">
        <v>15570</v>
      </c>
      <c r="P5227" t="s">
        <v>18590</v>
      </c>
      <c r="Q5227">
        <v>6</v>
      </c>
      <c r="R5227">
        <v>1</v>
      </c>
      <c r="S5227">
        <v>2.19</v>
      </c>
      <c r="T5227">
        <v>2.19</v>
      </c>
      <c r="U5227">
        <v>361.4</v>
      </c>
      <c r="V5227">
        <v>89.86</v>
      </c>
      <c r="W5227">
        <v>2.56</v>
      </c>
      <c r="Y5227">
        <v>4.09</v>
      </c>
      <c r="Z5227">
        <v>2</v>
      </c>
      <c r="AA5227" t="s">
        <v>4250</v>
      </c>
      <c r="AB5227">
        <v>0</v>
      </c>
      <c r="AC5227">
        <v>1</v>
      </c>
      <c r="AD5227">
        <v>5.7283333333333326</v>
      </c>
      <c r="AF5227" t="s">
        <v>7949</v>
      </c>
      <c r="AI5227">
        <v>0</v>
      </c>
      <c r="AJ5227">
        <v>0</v>
      </c>
      <c r="AK5227" t="s">
        <v>19946</v>
      </c>
      <c r="AL5227" t="s">
        <v>19946</v>
      </c>
      <c r="AM5227" t="s">
        <v>20019</v>
      </c>
    </row>
    <row r="5228" spans="1:39" x14ac:dyDescent="0.25">
      <c r="A5228" t="s">
        <v>11411</v>
      </c>
      <c r="B5228" t="s">
        <v>4841</v>
      </c>
      <c r="C5228" t="s">
        <v>4842</v>
      </c>
      <c r="D5228">
        <v>300</v>
      </c>
      <c r="E5228" t="s">
        <v>4845</v>
      </c>
      <c r="F5228">
        <v>6.52</v>
      </c>
      <c r="K5228" t="s">
        <v>6860</v>
      </c>
      <c r="L5228" t="s">
        <v>6861</v>
      </c>
      <c r="M5228" t="s">
        <v>15082</v>
      </c>
      <c r="N5228">
        <v>9</v>
      </c>
      <c r="O5228" t="s">
        <v>15437</v>
      </c>
      <c r="P5228" t="s">
        <v>19063</v>
      </c>
      <c r="Q5228">
        <v>7</v>
      </c>
      <c r="R5228">
        <v>1</v>
      </c>
      <c r="S5228">
        <v>3.46</v>
      </c>
      <c r="T5228">
        <v>3.46</v>
      </c>
      <c r="U5228">
        <v>394.53</v>
      </c>
      <c r="V5228">
        <v>88.2</v>
      </c>
      <c r="W5228">
        <v>5.13</v>
      </c>
      <c r="Y5228">
        <v>4.8899999999999997</v>
      </c>
      <c r="Z5228">
        <v>3</v>
      </c>
      <c r="AA5228" t="s">
        <v>4250</v>
      </c>
      <c r="AB5228">
        <v>1</v>
      </c>
      <c r="AC5228">
        <v>3</v>
      </c>
      <c r="AD5228">
        <v>4.6266904761904772</v>
      </c>
      <c r="AF5228" t="s">
        <v>7949</v>
      </c>
      <c r="AI5228">
        <v>0</v>
      </c>
      <c r="AJ5228">
        <v>0</v>
      </c>
      <c r="AK5228" t="s">
        <v>19922</v>
      </c>
      <c r="AL5228" t="s">
        <v>19922</v>
      </c>
      <c r="AM5228" t="s">
        <v>20019</v>
      </c>
    </row>
    <row r="5229" spans="1:39" x14ac:dyDescent="0.25">
      <c r="A5229" t="s">
        <v>11412</v>
      </c>
      <c r="B5229" t="s">
        <v>4841</v>
      </c>
      <c r="C5229" t="s">
        <v>4842</v>
      </c>
      <c r="D5229">
        <v>300</v>
      </c>
      <c r="E5229" t="s">
        <v>4845</v>
      </c>
      <c r="F5229">
        <v>6.52</v>
      </c>
      <c r="I5229" t="s">
        <v>14377</v>
      </c>
      <c r="K5229" t="s">
        <v>6860</v>
      </c>
      <c r="L5229" t="s">
        <v>6861</v>
      </c>
      <c r="M5229" t="s">
        <v>15120</v>
      </c>
      <c r="N5229">
        <v>8</v>
      </c>
      <c r="O5229" t="s">
        <v>15492</v>
      </c>
      <c r="P5229" t="s">
        <v>19064</v>
      </c>
      <c r="Q5229">
        <v>6</v>
      </c>
      <c r="R5229">
        <v>2</v>
      </c>
      <c r="S5229">
        <v>-2.84</v>
      </c>
      <c r="T5229">
        <v>-2.81</v>
      </c>
      <c r="U5229">
        <v>366.34</v>
      </c>
      <c r="V5229">
        <v>81.760000000000005</v>
      </c>
      <c r="W5229">
        <v>2.82</v>
      </c>
      <c r="Y5229">
        <v>6.13</v>
      </c>
      <c r="Z5229">
        <v>2</v>
      </c>
      <c r="AA5229" t="s">
        <v>4250</v>
      </c>
      <c r="AB5229">
        <v>0</v>
      </c>
      <c r="AC5229">
        <v>5</v>
      </c>
      <c r="AD5229">
        <v>5.4547142857142861</v>
      </c>
      <c r="AF5229" t="s">
        <v>7949</v>
      </c>
      <c r="AI5229">
        <v>0</v>
      </c>
      <c r="AJ5229">
        <v>0</v>
      </c>
      <c r="AM5229" t="s">
        <v>20019</v>
      </c>
    </row>
    <row r="5230" spans="1:39" x14ac:dyDescent="0.25">
      <c r="A5230" t="s">
        <v>11413</v>
      </c>
      <c r="B5230" t="s">
        <v>4841</v>
      </c>
      <c r="C5230" t="s">
        <v>4842</v>
      </c>
      <c r="D5230">
        <v>300.5</v>
      </c>
      <c r="E5230" t="s">
        <v>4845</v>
      </c>
      <c r="F5230">
        <v>6.52</v>
      </c>
      <c r="I5230" t="s">
        <v>14378</v>
      </c>
      <c r="K5230" t="s">
        <v>6860</v>
      </c>
      <c r="L5230" t="s">
        <v>6861</v>
      </c>
      <c r="M5230" t="s">
        <v>14987</v>
      </c>
      <c r="N5230">
        <v>9</v>
      </c>
      <c r="O5230" t="s">
        <v>15311</v>
      </c>
      <c r="P5230" t="s">
        <v>19065</v>
      </c>
      <c r="Q5230">
        <v>5</v>
      </c>
      <c r="R5230">
        <v>2</v>
      </c>
      <c r="S5230">
        <v>1.41</v>
      </c>
      <c r="T5230">
        <v>1.41</v>
      </c>
      <c r="U5230">
        <v>376.34</v>
      </c>
      <c r="V5230">
        <v>89.6</v>
      </c>
      <c r="W5230">
        <v>2.67</v>
      </c>
      <c r="X5230">
        <v>10.72</v>
      </c>
      <c r="Y5230">
        <v>4.43</v>
      </c>
      <c r="Z5230">
        <v>2</v>
      </c>
      <c r="AA5230" t="s">
        <v>4250</v>
      </c>
      <c r="AB5230">
        <v>0</v>
      </c>
      <c r="AC5230">
        <v>4</v>
      </c>
      <c r="AD5230">
        <v>5.383285714285714</v>
      </c>
      <c r="AF5230" t="s">
        <v>7949</v>
      </c>
      <c r="AI5230">
        <v>0</v>
      </c>
      <c r="AJ5230">
        <v>0</v>
      </c>
      <c r="AM5230" t="s">
        <v>20019</v>
      </c>
    </row>
    <row r="5231" spans="1:39" x14ac:dyDescent="0.25">
      <c r="A5231" t="s">
        <v>11414</v>
      </c>
      <c r="B5231" t="s">
        <v>4841</v>
      </c>
      <c r="C5231" t="s">
        <v>4842</v>
      </c>
      <c r="D5231">
        <v>301</v>
      </c>
      <c r="E5231" t="s">
        <v>4845</v>
      </c>
      <c r="F5231">
        <v>6.52</v>
      </c>
      <c r="I5231" t="s">
        <v>14379</v>
      </c>
      <c r="K5231" t="s">
        <v>6860</v>
      </c>
      <c r="L5231" t="s">
        <v>6861</v>
      </c>
      <c r="M5231" t="s">
        <v>15122</v>
      </c>
      <c r="N5231">
        <v>9</v>
      </c>
      <c r="O5231" t="s">
        <v>15567</v>
      </c>
      <c r="P5231" t="s">
        <v>19066</v>
      </c>
      <c r="Q5231">
        <v>7</v>
      </c>
      <c r="R5231">
        <v>1</v>
      </c>
      <c r="S5231">
        <v>2.27</v>
      </c>
      <c r="T5231">
        <v>2.27</v>
      </c>
      <c r="U5231">
        <v>366.39</v>
      </c>
      <c r="V5231">
        <v>86.53</v>
      </c>
      <c r="W5231">
        <v>2.69</v>
      </c>
      <c r="Y5231">
        <v>3.94</v>
      </c>
      <c r="Z5231">
        <v>2</v>
      </c>
      <c r="AA5231" t="s">
        <v>4250</v>
      </c>
      <c r="AB5231">
        <v>0</v>
      </c>
      <c r="AC5231">
        <v>2</v>
      </c>
      <c r="AD5231">
        <v>5.6526904761904762</v>
      </c>
      <c r="AF5231" t="s">
        <v>7949</v>
      </c>
      <c r="AI5231">
        <v>0</v>
      </c>
      <c r="AJ5231">
        <v>0</v>
      </c>
      <c r="AM5231" t="s">
        <v>20019</v>
      </c>
    </row>
    <row r="5232" spans="1:39" x14ac:dyDescent="0.25">
      <c r="A5232" t="s">
        <v>11415</v>
      </c>
      <c r="B5232" t="s">
        <v>4841</v>
      </c>
      <c r="C5232" t="s">
        <v>4842</v>
      </c>
      <c r="D5232">
        <v>302</v>
      </c>
      <c r="E5232" t="s">
        <v>4845</v>
      </c>
      <c r="F5232">
        <v>6.52</v>
      </c>
      <c r="I5232" t="s">
        <v>14380</v>
      </c>
      <c r="K5232" t="s">
        <v>6860</v>
      </c>
      <c r="L5232" t="s">
        <v>6861</v>
      </c>
      <c r="M5232" t="s">
        <v>15211</v>
      </c>
      <c r="N5232">
        <v>8</v>
      </c>
      <c r="O5232" t="s">
        <v>15605</v>
      </c>
      <c r="P5232" t="s">
        <v>19067</v>
      </c>
      <c r="Q5232">
        <v>5</v>
      </c>
      <c r="R5232">
        <v>1</v>
      </c>
      <c r="S5232">
        <v>2.65</v>
      </c>
      <c r="T5232">
        <v>2.65</v>
      </c>
      <c r="U5232">
        <v>354.42</v>
      </c>
      <c r="V5232">
        <v>56.84</v>
      </c>
      <c r="W5232">
        <v>2.81</v>
      </c>
      <c r="Y5232">
        <v>4.46</v>
      </c>
      <c r="Z5232">
        <v>1</v>
      </c>
      <c r="AA5232" t="s">
        <v>4250</v>
      </c>
      <c r="AB5232">
        <v>0</v>
      </c>
      <c r="AC5232">
        <v>2</v>
      </c>
      <c r="AD5232">
        <v>5.5083333333333329</v>
      </c>
      <c r="AF5232" t="s">
        <v>7949</v>
      </c>
      <c r="AI5232">
        <v>0</v>
      </c>
      <c r="AJ5232">
        <v>0</v>
      </c>
      <c r="AM5232" t="s">
        <v>20019</v>
      </c>
    </row>
    <row r="5233" spans="1:39" x14ac:dyDescent="0.25">
      <c r="A5233" t="s">
        <v>11416</v>
      </c>
      <c r="B5233" t="s">
        <v>4841</v>
      </c>
      <c r="C5233" t="s">
        <v>4842</v>
      </c>
      <c r="D5233">
        <v>303</v>
      </c>
      <c r="E5233" t="s">
        <v>4845</v>
      </c>
      <c r="F5233">
        <v>6.52</v>
      </c>
      <c r="K5233" t="s">
        <v>6860</v>
      </c>
      <c r="M5233" t="s">
        <v>6865</v>
      </c>
      <c r="N5233">
        <v>8</v>
      </c>
      <c r="O5233" t="s">
        <v>15300</v>
      </c>
      <c r="P5233" t="s">
        <v>19068</v>
      </c>
      <c r="Q5233">
        <v>6</v>
      </c>
      <c r="R5233">
        <v>3</v>
      </c>
      <c r="S5233">
        <v>1.86</v>
      </c>
      <c r="T5233">
        <v>3.86</v>
      </c>
      <c r="U5233">
        <v>569.66999999999996</v>
      </c>
      <c r="V5233">
        <v>90.9</v>
      </c>
      <c r="W5233">
        <v>3.41</v>
      </c>
      <c r="X5233">
        <v>13.88</v>
      </c>
      <c r="Y5233">
        <v>9.39</v>
      </c>
      <c r="Z5233">
        <v>3</v>
      </c>
      <c r="AA5233" t="s">
        <v>4250</v>
      </c>
      <c r="AB5233">
        <v>1</v>
      </c>
      <c r="AC5233">
        <v>11</v>
      </c>
      <c r="AD5233">
        <v>3.0116666666666658</v>
      </c>
      <c r="AF5233" t="s">
        <v>7952</v>
      </c>
      <c r="AI5233">
        <v>0</v>
      </c>
      <c r="AJ5233">
        <v>0</v>
      </c>
      <c r="AK5233" t="s">
        <v>19855</v>
      </c>
      <c r="AL5233" t="s">
        <v>19855</v>
      </c>
      <c r="AM5233" t="s">
        <v>20019</v>
      </c>
    </row>
    <row r="5234" spans="1:39" x14ac:dyDescent="0.25">
      <c r="A5234" t="s">
        <v>11417</v>
      </c>
      <c r="B5234" t="s">
        <v>4841</v>
      </c>
      <c r="C5234" t="s">
        <v>4842</v>
      </c>
      <c r="D5234">
        <v>304</v>
      </c>
      <c r="E5234" t="s">
        <v>4845</v>
      </c>
      <c r="F5234">
        <v>6.52</v>
      </c>
      <c r="I5234" t="s">
        <v>14381</v>
      </c>
      <c r="K5234" t="s">
        <v>6860</v>
      </c>
      <c r="L5234" t="s">
        <v>6861</v>
      </c>
      <c r="M5234" t="s">
        <v>15075</v>
      </c>
      <c r="N5234">
        <v>9</v>
      </c>
      <c r="O5234" t="s">
        <v>15429</v>
      </c>
      <c r="P5234" t="s">
        <v>19069</v>
      </c>
      <c r="Q5234">
        <v>8</v>
      </c>
      <c r="R5234">
        <v>2</v>
      </c>
      <c r="S5234">
        <v>3.62</v>
      </c>
      <c r="T5234">
        <v>3.63</v>
      </c>
      <c r="U5234">
        <v>410.43</v>
      </c>
      <c r="V5234">
        <v>119.29</v>
      </c>
      <c r="W5234">
        <v>3.31</v>
      </c>
      <c r="X5234">
        <v>8.92</v>
      </c>
      <c r="Y5234">
        <v>4.25</v>
      </c>
      <c r="Z5234">
        <v>3</v>
      </c>
      <c r="AA5234" t="s">
        <v>4250</v>
      </c>
      <c r="AB5234">
        <v>0</v>
      </c>
      <c r="AC5234">
        <v>4</v>
      </c>
      <c r="AD5234">
        <v>3.0384523809523798</v>
      </c>
      <c r="AF5234" t="s">
        <v>7949</v>
      </c>
      <c r="AI5234">
        <v>0</v>
      </c>
      <c r="AJ5234">
        <v>0</v>
      </c>
      <c r="AM5234" t="s">
        <v>20019</v>
      </c>
    </row>
    <row r="5235" spans="1:39" x14ac:dyDescent="0.25">
      <c r="A5235" t="s">
        <v>11417</v>
      </c>
      <c r="B5235" t="s">
        <v>4841</v>
      </c>
      <c r="C5235" t="s">
        <v>4842</v>
      </c>
      <c r="D5235">
        <v>304</v>
      </c>
      <c r="E5235" t="s">
        <v>4845</v>
      </c>
      <c r="F5235">
        <v>6.52</v>
      </c>
      <c r="I5235" t="s">
        <v>14382</v>
      </c>
      <c r="K5235" t="s">
        <v>6860</v>
      </c>
      <c r="L5235" t="s">
        <v>6861</v>
      </c>
      <c r="M5235" t="s">
        <v>15076</v>
      </c>
      <c r="N5235">
        <v>8</v>
      </c>
      <c r="O5235" t="s">
        <v>15430</v>
      </c>
      <c r="P5235" t="s">
        <v>19069</v>
      </c>
      <c r="Q5235">
        <v>8</v>
      </c>
      <c r="R5235">
        <v>2</v>
      </c>
      <c r="S5235">
        <v>3.62</v>
      </c>
      <c r="T5235">
        <v>3.63</v>
      </c>
      <c r="U5235">
        <v>410.43</v>
      </c>
      <c r="V5235">
        <v>119.29</v>
      </c>
      <c r="W5235">
        <v>3.31</v>
      </c>
      <c r="X5235">
        <v>8.92</v>
      </c>
      <c r="Y5235">
        <v>4.25</v>
      </c>
      <c r="Z5235">
        <v>3</v>
      </c>
      <c r="AA5235" t="s">
        <v>4250</v>
      </c>
      <c r="AB5235">
        <v>0</v>
      </c>
      <c r="AC5235">
        <v>4</v>
      </c>
      <c r="AD5235">
        <v>3.0384523809523798</v>
      </c>
      <c r="AF5235" t="s">
        <v>7949</v>
      </c>
      <c r="AI5235">
        <v>0</v>
      </c>
      <c r="AJ5235">
        <v>0</v>
      </c>
      <c r="AM5235" t="s">
        <v>20019</v>
      </c>
    </row>
    <row r="5236" spans="1:39" x14ac:dyDescent="0.25">
      <c r="A5236" t="s">
        <v>11418</v>
      </c>
      <c r="B5236" t="s">
        <v>4841</v>
      </c>
      <c r="C5236" t="s">
        <v>4842</v>
      </c>
      <c r="D5236">
        <v>305</v>
      </c>
      <c r="E5236" t="s">
        <v>4845</v>
      </c>
      <c r="F5236">
        <v>6.52</v>
      </c>
      <c r="K5236" t="s">
        <v>6860</v>
      </c>
      <c r="M5236" t="s">
        <v>6865</v>
      </c>
      <c r="N5236">
        <v>8</v>
      </c>
      <c r="O5236" t="s">
        <v>15470</v>
      </c>
      <c r="P5236" t="s">
        <v>19070</v>
      </c>
      <c r="Q5236">
        <v>5</v>
      </c>
      <c r="R5236">
        <v>4</v>
      </c>
      <c r="S5236">
        <v>1.93</v>
      </c>
      <c r="T5236">
        <v>3.94</v>
      </c>
      <c r="U5236">
        <v>508.71</v>
      </c>
      <c r="V5236">
        <v>93.7</v>
      </c>
      <c r="W5236">
        <v>4.3600000000000003</v>
      </c>
      <c r="Y5236">
        <v>9.5500000000000007</v>
      </c>
      <c r="Z5236">
        <v>2</v>
      </c>
      <c r="AA5236" t="s">
        <v>4250</v>
      </c>
      <c r="AB5236">
        <v>1</v>
      </c>
      <c r="AC5236">
        <v>15</v>
      </c>
      <c r="AD5236">
        <v>2.6316666666666659</v>
      </c>
      <c r="AF5236" t="s">
        <v>7952</v>
      </c>
      <c r="AI5236">
        <v>0</v>
      </c>
      <c r="AJ5236">
        <v>0</v>
      </c>
      <c r="AK5236" t="s">
        <v>19938</v>
      </c>
      <c r="AL5236" t="s">
        <v>19938</v>
      </c>
      <c r="AM5236" t="s">
        <v>20019</v>
      </c>
    </row>
    <row r="5237" spans="1:39" x14ac:dyDescent="0.25">
      <c r="A5237" t="s">
        <v>11419</v>
      </c>
      <c r="B5237" t="s">
        <v>4841</v>
      </c>
      <c r="C5237" t="s">
        <v>4842</v>
      </c>
      <c r="D5237">
        <v>305</v>
      </c>
      <c r="E5237" t="s">
        <v>4845</v>
      </c>
      <c r="F5237">
        <v>6.52</v>
      </c>
      <c r="I5237" t="s">
        <v>14383</v>
      </c>
      <c r="K5237" t="s">
        <v>6860</v>
      </c>
      <c r="L5237" t="s">
        <v>6861</v>
      </c>
      <c r="M5237" t="s">
        <v>14987</v>
      </c>
      <c r="N5237">
        <v>9</v>
      </c>
      <c r="O5237" t="s">
        <v>15311</v>
      </c>
      <c r="P5237" t="s">
        <v>19071</v>
      </c>
      <c r="Q5237">
        <v>5</v>
      </c>
      <c r="R5237">
        <v>2</v>
      </c>
      <c r="S5237">
        <v>3.21</v>
      </c>
      <c r="T5237">
        <v>3.22</v>
      </c>
      <c r="U5237">
        <v>452.86</v>
      </c>
      <c r="V5237">
        <v>89.6</v>
      </c>
      <c r="W5237">
        <v>4.4400000000000004</v>
      </c>
      <c r="X5237">
        <v>10.01</v>
      </c>
      <c r="Y5237">
        <v>4.17</v>
      </c>
      <c r="Z5237">
        <v>2</v>
      </c>
      <c r="AA5237" t="s">
        <v>4250</v>
      </c>
      <c r="AB5237">
        <v>0</v>
      </c>
      <c r="AC5237">
        <v>5</v>
      </c>
      <c r="AD5237">
        <v>4.1217142857142859</v>
      </c>
      <c r="AF5237" t="s">
        <v>7949</v>
      </c>
      <c r="AI5237">
        <v>0</v>
      </c>
      <c r="AJ5237">
        <v>0</v>
      </c>
      <c r="AM5237" t="s">
        <v>20019</v>
      </c>
    </row>
    <row r="5238" spans="1:39" x14ac:dyDescent="0.25">
      <c r="A5238" t="s">
        <v>10111</v>
      </c>
      <c r="B5238" t="s">
        <v>4841</v>
      </c>
      <c r="C5238" t="s">
        <v>4842</v>
      </c>
      <c r="D5238">
        <v>305</v>
      </c>
      <c r="E5238" t="s">
        <v>4845</v>
      </c>
      <c r="F5238">
        <v>6.52</v>
      </c>
      <c r="K5238" t="s">
        <v>6860</v>
      </c>
      <c r="L5238" t="s">
        <v>6861</v>
      </c>
      <c r="M5238" t="s">
        <v>15101</v>
      </c>
      <c r="N5238">
        <v>9</v>
      </c>
      <c r="O5238" t="s">
        <v>15465</v>
      </c>
      <c r="P5238" t="s">
        <v>17763</v>
      </c>
      <c r="Q5238">
        <v>7</v>
      </c>
      <c r="R5238">
        <v>4</v>
      </c>
      <c r="S5238">
        <v>0.53</v>
      </c>
      <c r="T5238">
        <v>1.63</v>
      </c>
      <c r="U5238">
        <v>617.72</v>
      </c>
      <c r="V5238">
        <v>128.19999999999999</v>
      </c>
      <c r="W5238">
        <v>3.45</v>
      </c>
      <c r="X5238">
        <v>13.74</v>
      </c>
      <c r="Y5238">
        <v>8.44</v>
      </c>
      <c r="Z5238">
        <v>3</v>
      </c>
      <c r="AA5238" t="s">
        <v>4250</v>
      </c>
      <c r="AB5238">
        <v>1</v>
      </c>
      <c r="AC5238">
        <v>12</v>
      </c>
      <c r="AD5238">
        <v>2.78</v>
      </c>
      <c r="AF5238" t="s">
        <v>7949</v>
      </c>
      <c r="AI5238">
        <v>0</v>
      </c>
      <c r="AJ5238">
        <v>0</v>
      </c>
      <c r="AK5238" t="s">
        <v>19864</v>
      </c>
      <c r="AL5238" t="s">
        <v>19864</v>
      </c>
      <c r="AM5238" t="s">
        <v>20019</v>
      </c>
    </row>
    <row r="5239" spans="1:39" x14ac:dyDescent="0.25">
      <c r="A5239" t="s">
        <v>11420</v>
      </c>
      <c r="B5239" t="s">
        <v>4841</v>
      </c>
      <c r="C5239" t="s">
        <v>4842</v>
      </c>
      <c r="D5239">
        <v>306</v>
      </c>
      <c r="E5239" t="s">
        <v>4845</v>
      </c>
      <c r="F5239">
        <v>6.51</v>
      </c>
      <c r="I5239" t="s">
        <v>14384</v>
      </c>
      <c r="K5239" t="s">
        <v>6860</v>
      </c>
      <c r="L5239" t="s">
        <v>6861</v>
      </c>
      <c r="M5239" t="s">
        <v>14987</v>
      </c>
      <c r="N5239">
        <v>9</v>
      </c>
      <c r="O5239" t="s">
        <v>15311</v>
      </c>
      <c r="P5239" t="s">
        <v>19072</v>
      </c>
      <c r="Q5239">
        <v>5</v>
      </c>
      <c r="R5239">
        <v>2</v>
      </c>
      <c r="S5239">
        <v>1.46</v>
      </c>
      <c r="T5239">
        <v>1.47</v>
      </c>
      <c r="U5239">
        <v>410.78</v>
      </c>
      <c r="V5239">
        <v>89.6</v>
      </c>
      <c r="W5239">
        <v>3.16</v>
      </c>
      <c r="X5239">
        <v>9.27</v>
      </c>
      <c r="Y5239">
        <v>4.5199999999999996</v>
      </c>
      <c r="Z5239">
        <v>2</v>
      </c>
      <c r="AA5239" t="s">
        <v>4250</v>
      </c>
      <c r="AB5239">
        <v>0</v>
      </c>
      <c r="AC5239">
        <v>4</v>
      </c>
      <c r="AD5239">
        <v>5.1372857142857136</v>
      </c>
      <c r="AF5239" t="s">
        <v>7949</v>
      </c>
      <c r="AI5239">
        <v>0</v>
      </c>
      <c r="AJ5239">
        <v>0</v>
      </c>
      <c r="AM5239" t="s">
        <v>20019</v>
      </c>
    </row>
    <row r="5240" spans="1:39" x14ac:dyDescent="0.25">
      <c r="A5240" t="s">
        <v>9254</v>
      </c>
      <c r="B5240" t="s">
        <v>4841</v>
      </c>
      <c r="C5240" t="s">
        <v>4842</v>
      </c>
      <c r="D5240">
        <v>307</v>
      </c>
      <c r="E5240" t="s">
        <v>4845</v>
      </c>
      <c r="F5240">
        <v>6.51</v>
      </c>
      <c r="K5240" t="s">
        <v>6860</v>
      </c>
      <c r="M5240" t="s">
        <v>15131</v>
      </c>
      <c r="N5240">
        <v>8</v>
      </c>
      <c r="O5240" t="s">
        <v>15505</v>
      </c>
      <c r="P5240" t="s">
        <v>16906</v>
      </c>
      <c r="Q5240">
        <v>6</v>
      </c>
      <c r="R5240">
        <v>5</v>
      </c>
      <c r="S5240">
        <v>2.73</v>
      </c>
      <c r="T5240">
        <v>2.77</v>
      </c>
      <c r="U5240">
        <v>563.74</v>
      </c>
      <c r="V5240">
        <v>122.8</v>
      </c>
      <c r="W5240">
        <v>3.37</v>
      </c>
      <c r="X5240">
        <v>13.93</v>
      </c>
      <c r="Y5240">
        <v>6.32</v>
      </c>
      <c r="Z5240">
        <v>2</v>
      </c>
      <c r="AA5240" t="s">
        <v>4250</v>
      </c>
      <c r="AB5240">
        <v>1</v>
      </c>
      <c r="AC5240">
        <v>13</v>
      </c>
      <c r="AD5240">
        <v>2.6349999999999998</v>
      </c>
      <c r="AF5240" t="s">
        <v>7949</v>
      </c>
      <c r="AI5240">
        <v>0</v>
      </c>
      <c r="AJ5240">
        <v>0</v>
      </c>
      <c r="AK5240" t="s">
        <v>19888</v>
      </c>
      <c r="AL5240" t="s">
        <v>19888</v>
      </c>
      <c r="AM5240" t="s">
        <v>20019</v>
      </c>
    </row>
    <row r="5241" spans="1:39" x14ac:dyDescent="0.25">
      <c r="A5241" t="s">
        <v>5576</v>
      </c>
      <c r="B5241" t="s">
        <v>4841</v>
      </c>
      <c r="C5241" t="s">
        <v>4842</v>
      </c>
      <c r="D5241">
        <v>308</v>
      </c>
      <c r="E5241" t="s">
        <v>4845</v>
      </c>
      <c r="F5241">
        <v>6.51</v>
      </c>
      <c r="K5241" t="s">
        <v>6860</v>
      </c>
      <c r="L5241" t="s">
        <v>6861</v>
      </c>
      <c r="M5241" t="s">
        <v>15081</v>
      </c>
      <c r="N5241">
        <v>9</v>
      </c>
      <c r="O5241" t="s">
        <v>15436</v>
      </c>
      <c r="P5241" t="s">
        <v>7302</v>
      </c>
      <c r="Q5241">
        <v>6</v>
      </c>
      <c r="R5241">
        <v>2</v>
      </c>
      <c r="S5241">
        <v>3.11</v>
      </c>
      <c r="T5241">
        <v>3.16</v>
      </c>
      <c r="U5241">
        <v>485.61</v>
      </c>
      <c r="V5241">
        <v>92.45</v>
      </c>
      <c r="W5241">
        <v>4.4000000000000004</v>
      </c>
      <c r="Y5241">
        <v>6.85</v>
      </c>
      <c r="Z5241">
        <v>3</v>
      </c>
      <c r="AA5241" t="s">
        <v>4250</v>
      </c>
      <c r="AB5241">
        <v>0</v>
      </c>
      <c r="AC5241">
        <v>5</v>
      </c>
      <c r="AD5241">
        <v>3.8861190476190468</v>
      </c>
      <c r="AF5241" t="s">
        <v>7949</v>
      </c>
      <c r="AI5241">
        <v>0</v>
      </c>
      <c r="AJ5241">
        <v>0</v>
      </c>
      <c r="AK5241" t="s">
        <v>7967</v>
      </c>
      <c r="AL5241" t="s">
        <v>7967</v>
      </c>
      <c r="AM5241" t="s">
        <v>20019</v>
      </c>
    </row>
    <row r="5242" spans="1:39" x14ac:dyDescent="0.25">
      <c r="A5242" t="s">
        <v>11421</v>
      </c>
      <c r="B5242" t="s">
        <v>4841</v>
      </c>
      <c r="C5242" t="s">
        <v>4842</v>
      </c>
      <c r="D5242">
        <v>308</v>
      </c>
      <c r="E5242" t="s">
        <v>4845</v>
      </c>
      <c r="F5242">
        <v>6.51</v>
      </c>
      <c r="I5242" t="s">
        <v>14385</v>
      </c>
      <c r="K5242" t="s">
        <v>6860</v>
      </c>
      <c r="M5242" t="s">
        <v>14989</v>
      </c>
      <c r="N5242">
        <v>8</v>
      </c>
      <c r="O5242" t="s">
        <v>15313</v>
      </c>
      <c r="P5242" t="s">
        <v>19073</v>
      </c>
      <c r="Q5242">
        <v>9</v>
      </c>
      <c r="R5242">
        <v>2</v>
      </c>
      <c r="S5242">
        <v>4.83</v>
      </c>
      <c r="T5242">
        <v>4.83</v>
      </c>
      <c r="U5242">
        <v>483.57</v>
      </c>
      <c r="V5242">
        <v>111.72</v>
      </c>
      <c r="W5242">
        <v>3.85</v>
      </c>
      <c r="X5242">
        <v>10.64</v>
      </c>
      <c r="Y5242">
        <v>3.8</v>
      </c>
      <c r="Z5242">
        <v>2</v>
      </c>
      <c r="AA5242" t="s">
        <v>4250</v>
      </c>
      <c r="AB5242">
        <v>0</v>
      </c>
      <c r="AC5242">
        <v>6</v>
      </c>
      <c r="AD5242">
        <v>1.9783571428571429</v>
      </c>
      <c r="AF5242" t="s">
        <v>7949</v>
      </c>
      <c r="AI5242">
        <v>0</v>
      </c>
      <c r="AJ5242">
        <v>0</v>
      </c>
      <c r="AM5242" t="s">
        <v>20019</v>
      </c>
    </row>
    <row r="5243" spans="1:39" x14ac:dyDescent="0.25">
      <c r="A5243" t="s">
        <v>11422</v>
      </c>
      <c r="B5243" t="s">
        <v>4841</v>
      </c>
      <c r="C5243" t="s">
        <v>4842</v>
      </c>
      <c r="D5243">
        <v>310</v>
      </c>
      <c r="E5243" t="s">
        <v>4845</v>
      </c>
      <c r="F5243">
        <v>6.51</v>
      </c>
      <c r="K5243" t="s">
        <v>6860</v>
      </c>
      <c r="M5243" t="s">
        <v>15239</v>
      </c>
      <c r="N5243">
        <v>8</v>
      </c>
      <c r="O5243" t="s">
        <v>15638</v>
      </c>
      <c r="P5243" t="s">
        <v>19074</v>
      </c>
      <c r="Q5243">
        <v>3</v>
      </c>
      <c r="R5243">
        <v>1</v>
      </c>
      <c r="S5243">
        <v>0.1</v>
      </c>
      <c r="T5243">
        <v>0.1</v>
      </c>
      <c r="U5243">
        <v>483.41</v>
      </c>
      <c r="V5243">
        <v>59.28</v>
      </c>
      <c r="W5243">
        <v>4.68</v>
      </c>
      <c r="X5243">
        <v>13.26</v>
      </c>
      <c r="Y5243">
        <v>0</v>
      </c>
      <c r="Z5243">
        <v>3</v>
      </c>
      <c r="AA5243" t="s">
        <v>4250</v>
      </c>
      <c r="AB5243">
        <v>0</v>
      </c>
      <c r="AC5243">
        <v>10</v>
      </c>
      <c r="AD5243">
        <v>4.9518333333333331</v>
      </c>
      <c r="AF5243" t="s">
        <v>7949</v>
      </c>
      <c r="AI5243">
        <v>0</v>
      </c>
      <c r="AJ5243">
        <v>0</v>
      </c>
      <c r="AK5243" t="s">
        <v>20007</v>
      </c>
      <c r="AL5243" t="s">
        <v>20007</v>
      </c>
      <c r="AM5243" t="s">
        <v>20019</v>
      </c>
    </row>
    <row r="5244" spans="1:39" x14ac:dyDescent="0.25">
      <c r="A5244" t="s">
        <v>11423</v>
      </c>
      <c r="B5244" t="s">
        <v>4841</v>
      </c>
      <c r="C5244" t="s">
        <v>4842</v>
      </c>
      <c r="D5244">
        <v>310</v>
      </c>
      <c r="E5244" t="s">
        <v>4845</v>
      </c>
      <c r="F5244">
        <v>6.51</v>
      </c>
      <c r="K5244" t="s">
        <v>6860</v>
      </c>
      <c r="L5244" t="s">
        <v>6861</v>
      </c>
      <c r="M5244" t="s">
        <v>15229</v>
      </c>
      <c r="N5244">
        <v>9</v>
      </c>
      <c r="O5244" t="s">
        <v>15626</v>
      </c>
      <c r="P5244" t="s">
        <v>19075</v>
      </c>
      <c r="Q5244">
        <v>8</v>
      </c>
      <c r="R5244">
        <v>6</v>
      </c>
      <c r="S5244">
        <v>1.65</v>
      </c>
      <c r="T5244">
        <v>4.8600000000000003</v>
      </c>
      <c r="U5244">
        <v>642.83000000000004</v>
      </c>
      <c r="V5244">
        <v>164.75</v>
      </c>
      <c r="W5244">
        <v>4.91</v>
      </c>
      <c r="X5244">
        <v>4.1500000000000004</v>
      </c>
      <c r="Y5244">
        <v>0</v>
      </c>
      <c r="Z5244">
        <v>1</v>
      </c>
      <c r="AA5244" t="s">
        <v>4250</v>
      </c>
      <c r="AB5244">
        <v>2</v>
      </c>
      <c r="AC5244">
        <v>4</v>
      </c>
      <c r="AD5244">
        <v>2.0699999999999998</v>
      </c>
      <c r="AF5244" t="s">
        <v>7951</v>
      </c>
      <c r="AI5244">
        <v>0</v>
      </c>
      <c r="AJ5244">
        <v>0</v>
      </c>
      <c r="AK5244" t="s">
        <v>20003</v>
      </c>
      <c r="AL5244" t="s">
        <v>20003</v>
      </c>
      <c r="AM5244" t="s">
        <v>20019</v>
      </c>
    </row>
    <row r="5245" spans="1:39" x14ac:dyDescent="0.25">
      <c r="A5245" t="s">
        <v>11424</v>
      </c>
      <c r="B5245" t="s">
        <v>4841</v>
      </c>
      <c r="C5245" t="s">
        <v>4842</v>
      </c>
      <c r="D5245">
        <v>310</v>
      </c>
      <c r="E5245" t="s">
        <v>4845</v>
      </c>
      <c r="F5245">
        <v>6.51</v>
      </c>
      <c r="K5245" t="s">
        <v>6860</v>
      </c>
      <c r="M5245" t="s">
        <v>6865</v>
      </c>
      <c r="N5245">
        <v>8</v>
      </c>
      <c r="O5245" t="s">
        <v>15365</v>
      </c>
      <c r="P5245" t="s">
        <v>19076</v>
      </c>
      <c r="Q5245">
        <v>7</v>
      </c>
      <c r="R5245">
        <v>4</v>
      </c>
      <c r="S5245">
        <v>2.4</v>
      </c>
      <c r="T5245">
        <v>2.4300000000000002</v>
      </c>
      <c r="U5245">
        <v>631.79999999999995</v>
      </c>
      <c r="V5245">
        <v>151.63</v>
      </c>
      <c r="W5245">
        <v>3.78</v>
      </c>
      <c r="X5245">
        <v>13.47</v>
      </c>
      <c r="Y5245">
        <v>6.29</v>
      </c>
      <c r="Z5245">
        <v>3</v>
      </c>
      <c r="AA5245" t="s">
        <v>4250</v>
      </c>
      <c r="AB5245">
        <v>1</v>
      </c>
      <c r="AC5245">
        <v>13</v>
      </c>
      <c r="AD5245">
        <v>2.8</v>
      </c>
      <c r="AF5245" t="s">
        <v>7949</v>
      </c>
      <c r="AI5245">
        <v>0</v>
      </c>
      <c r="AJ5245">
        <v>0</v>
      </c>
      <c r="AK5245" t="s">
        <v>19888</v>
      </c>
      <c r="AL5245" t="s">
        <v>19888</v>
      </c>
      <c r="AM5245" t="s">
        <v>20019</v>
      </c>
    </row>
    <row r="5246" spans="1:39" x14ac:dyDescent="0.25">
      <c r="A5246" t="s">
        <v>9254</v>
      </c>
      <c r="B5246" t="s">
        <v>4841</v>
      </c>
      <c r="C5246" t="s">
        <v>4842</v>
      </c>
      <c r="D5246">
        <v>310</v>
      </c>
      <c r="E5246" t="s">
        <v>4845</v>
      </c>
      <c r="F5246">
        <v>6.51</v>
      </c>
      <c r="K5246" t="s">
        <v>6860</v>
      </c>
      <c r="M5246" t="s">
        <v>15222</v>
      </c>
      <c r="N5246">
        <v>8</v>
      </c>
      <c r="O5246" t="s">
        <v>15619</v>
      </c>
      <c r="P5246" t="s">
        <v>16906</v>
      </c>
      <c r="Q5246">
        <v>6</v>
      </c>
      <c r="R5246">
        <v>5</v>
      </c>
      <c r="S5246">
        <v>2.73</v>
      </c>
      <c r="T5246">
        <v>2.77</v>
      </c>
      <c r="U5246">
        <v>563.74</v>
      </c>
      <c r="V5246">
        <v>122.8</v>
      </c>
      <c r="W5246">
        <v>3.37</v>
      </c>
      <c r="X5246">
        <v>13.93</v>
      </c>
      <c r="Y5246">
        <v>6.32</v>
      </c>
      <c r="Z5246">
        <v>2</v>
      </c>
      <c r="AA5246" t="s">
        <v>4250</v>
      </c>
      <c r="AB5246">
        <v>1</v>
      </c>
      <c r="AC5246">
        <v>13</v>
      </c>
      <c r="AD5246">
        <v>2.6349999999999998</v>
      </c>
      <c r="AF5246" t="s">
        <v>7949</v>
      </c>
      <c r="AI5246">
        <v>0</v>
      </c>
      <c r="AJ5246">
        <v>0</v>
      </c>
      <c r="AK5246" t="s">
        <v>19938</v>
      </c>
      <c r="AL5246" t="s">
        <v>19938</v>
      </c>
      <c r="AM5246" t="s">
        <v>20019</v>
      </c>
    </row>
    <row r="5247" spans="1:39" x14ac:dyDescent="0.25">
      <c r="A5247" t="s">
        <v>9254</v>
      </c>
      <c r="B5247" t="s">
        <v>4841</v>
      </c>
      <c r="C5247" t="s">
        <v>4842</v>
      </c>
      <c r="D5247">
        <v>310</v>
      </c>
      <c r="E5247" t="s">
        <v>4845</v>
      </c>
      <c r="F5247">
        <v>6.51</v>
      </c>
      <c r="K5247" t="s">
        <v>6860</v>
      </c>
      <c r="M5247" t="s">
        <v>15240</v>
      </c>
      <c r="N5247">
        <v>8</v>
      </c>
      <c r="O5247" t="s">
        <v>15639</v>
      </c>
      <c r="P5247" t="s">
        <v>16906</v>
      </c>
      <c r="Q5247">
        <v>6</v>
      </c>
      <c r="R5247">
        <v>5</v>
      </c>
      <c r="S5247">
        <v>2.73</v>
      </c>
      <c r="T5247">
        <v>2.77</v>
      </c>
      <c r="U5247">
        <v>563.74</v>
      </c>
      <c r="V5247">
        <v>122.8</v>
      </c>
      <c r="W5247">
        <v>3.37</v>
      </c>
      <c r="X5247">
        <v>13.93</v>
      </c>
      <c r="Y5247">
        <v>6.32</v>
      </c>
      <c r="Z5247">
        <v>2</v>
      </c>
      <c r="AA5247" t="s">
        <v>4250</v>
      </c>
      <c r="AB5247">
        <v>1</v>
      </c>
      <c r="AC5247">
        <v>13</v>
      </c>
      <c r="AD5247">
        <v>2.6349999999999998</v>
      </c>
      <c r="AF5247" t="s">
        <v>7949</v>
      </c>
      <c r="AI5247">
        <v>0</v>
      </c>
      <c r="AJ5247">
        <v>0</v>
      </c>
      <c r="AK5247" t="s">
        <v>19939</v>
      </c>
      <c r="AL5247" t="s">
        <v>19939</v>
      </c>
      <c r="AM5247" t="s">
        <v>20019</v>
      </c>
    </row>
    <row r="5248" spans="1:39" x14ac:dyDescent="0.25">
      <c r="A5248" t="s">
        <v>11425</v>
      </c>
      <c r="B5248" t="s">
        <v>4841</v>
      </c>
      <c r="C5248" t="s">
        <v>4842</v>
      </c>
      <c r="D5248">
        <v>310</v>
      </c>
      <c r="E5248" t="s">
        <v>4845</v>
      </c>
      <c r="F5248">
        <v>6.51</v>
      </c>
      <c r="K5248" t="s">
        <v>6860</v>
      </c>
      <c r="M5248" t="s">
        <v>6865</v>
      </c>
      <c r="N5248">
        <v>8</v>
      </c>
      <c r="O5248" t="s">
        <v>15584</v>
      </c>
      <c r="P5248" t="s">
        <v>19077</v>
      </c>
      <c r="Q5248">
        <v>3</v>
      </c>
      <c r="R5248">
        <v>2</v>
      </c>
      <c r="S5248">
        <v>4.88</v>
      </c>
      <c r="T5248">
        <v>4.88</v>
      </c>
      <c r="U5248">
        <v>429.57</v>
      </c>
      <c r="V5248">
        <v>96.2</v>
      </c>
      <c r="W5248">
        <v>3.97</v>
      </c>
      <c r="Y5248">
        <v>2.62</v>
      </c>
      <c r="Z5248">
        <v>2</v>
      </c>
      <c r="AA5248" t="s">
        <v>4250</v>
      </c>
      <c r="AB5248">
        <v>0</v>
      </c>
      <c r="AC5248">
        <v>6</v>
      </c>
      <c r="AD5248">
        <v>2.8564047619047619</v>
      </c>
      <c r="AF5248" t="s">
        <v>7949</v>
      </c>
      <c r="AI5248">
        <v>0</v>
      </c>
      <c r="AJ5248">
        <v>0</v>
      </c>
      <c r="AK5248" t="s">
        <v>19979</v>
      </c>
      <c r="AL5248" t="s">
        <v>19979</v>
      </c>
      <c r="AM5248" t="s">
        <v>20019</v>
      </c>
    </row>
    <row r="5249" spans="1:39" x14ac:dyDescent="0.25">
      <c r="A5249" t="s">
        <v>9971</v>
      </c>
      <c r="B5249" t="s">
        <v>4841</v>
      </c>
      <c r="C5249" t="s">
        <v>4842</v>
      </c>
      <c r="D5249">
        <v>310</v>
      </c>
      <c r="E5249" t="s">
        <v>4845</v>
      </c>
      <c r="F5249">
        <v>6.51</v>
      </c>
      <c r="K5249" t="s">
        <v>6860</v>
      </c>
      <c r="L5249" t="s">
        <v>6861</v>
      </c>
      <c r="M5249" t="s">
        <v>15164</v>
      </c>
      <c r="N5249">
        <v>9</v>
      </c>
      <c r="O5249" t="s">
        <v>15545</v>
      </c>
      <c r="P5249" t="s">
        <v>17623</v>
      </c>
      <c r="Q5249">
        <v>6</v>
      </c>
      <c r="R5249">
        <v>3</v>
      </c>
      <c r="S5249">
        <v>3.97</v>
      </c>
      <c r="T5249">
        <v>4.0199999999999996</v>
      </c>
      <c r="U5249">
        <v>514.61</v>
      </c>
      <c r="V5249">
        <v>101.65</v>
      </c>
      <c r="W5249">
        <v>3.61</v>
      </c>
      <c r="X5249">
        <v>13.52</v>
      </c>
      <c r="Y5249">
        <v>6.49</v>
      </c>
      <c r="Z5249">
        <v>2</v>
      </c>
      <c r="AA5249" t="s">
        <v>4250</v>
      </c>
      <c r="AB5249">
        <v>1</v>
      </c>
      <c r="AC5249">
        <v>7</v>
      </c>
      <c r="AD5249">
        <v>2.2833333333333332</v>
      </c>
      <c r="AF5249" t="s">
        <v>7949</v>
      </c>
      <c r="AI5249">
        <v>0</v>
      </c>
      <c r="AJ5249">
        <v>0</v>
      </c>
      <c r="AK5249" t="s">
        <v>19881</v>
      </c>
      <c r="AL5249" t="s">
        <v>19881</v>
      </c>
      <c r="AM5249" t="s">
        <v>20019</v>
      </c>
    </row>
    <row r="5250" spans="1:39" x14ac:dyDescent="0.25">
      <c r="A5250" t="s">
        <v>11426</v>
      </c>
      <c r="B5250" t="s">
        <v>4841</v>
      </c>
      <c r="C5250" t="s">
        <v>4842</v>
      </c>
      <c r="D5250">
        <v>310</v>
      </c>
      <c r="E5250" t="s">
        <v>4845</v>
      </c>
      <c r="F5250">
        <v>6.51</v>
      </c>
      <c r="K5250" t="s">
        <v>6860</v>
      </c>
      <c r="L5250" t="s">
        <v>6861</v>
      </c>
      <c r="M5250" t="s">
        <v>15098</v>
      </c>
      <c r="N5250">
        <v>9</v>
      </c>
      <c r="O5250" t="s">
        <v>15461</v>
      </c>
      <c r="P5250" t="s">
        <v>19078</v>
      </c>
      <c r="Q5250">
        <v>4</v>
      </c>
      <c r="R5250">
        <v>1</v>
      </c>
      <c r="S5250">
        <v>3.92</v>
      </c>
      <c r="T5250">
        <v>3.98</v>
      </c>
      <c r="U5250">
        <v>324.82</v>
      </c>
      <c r="V5250">
        <v>63.63</v>
      </c>
      <c r="W5250">
        <v>3.8</v>
      </c>
      <c r="Y5250">
        <v>6.37</v>
      </c>
      <c r="Z5250">
        <v>2</v>
      </c>
      <c r="AA5250" t="s">
        <v>4250</v>
      </c>
      <c r="AB5250">
        <v>0</v>
      </c>
      <c r="AC5250">
        <v>3</v>
      </c>
      <c r="AD5250">
        <v>4.3833333333333329</v>
      </c>
      <c r="AF5250" t="s">
        <v>7949</v>
      </c>
      <c r="AI5250">
        <v>0</v>
      </c>
      <c r="AJ5250">
        <v>0</v>
      </c>
      <c r="AK5250" t="s">
        <v>19934</v>
      </c>
      <c r="AL5250" t="s">
        <v>19934</v>
      </c>
      <c r="AM5250" t="s">
        <v>20019</v>
      </c>
    </row>
    <row r="5251" spans="1:39" x14ac:dyDescent="0.25">
      <c r="A5251" t="s">
        <v>11427</v>
      </c>
      <c r="B5251" t="s">
        <v>4841</v>
      </c>
      <c r="C5251" t="s">
        <v>4842</v>
      </c>
      <c r="D5251">
        <v>310</v>
      </c>
      <c r="E5251" t="s">
        <v>4845</v>
      </c>
      <c r="F5251">
        <v>6.51</v>
      </c>
      <c r="K5251" t="s">
        <v>6860</v>
      </c>
      <c r="L5251" t="s">
        <v>6861</v>
      </c>
      <c r="M5251" t="s">
        <v>15054</v>
      </c>
      <c r="N5251">
        <v>9</v>
      </c>
      <c r="O5251" t="s">
        <v>15405</v>
      </c>
      <c r="P5251" t="s">
        <v>19079</v>
      </c>
      <c r="Q5251">
        <v>4</v>
      </c>
      <c r="R5251">
        <v>3</v>
      </c>
      <c r="S5251">
        <v>5.28</v>
      </c>
      <c r="T5251">
        <v>6.08</v>
      </c>
      <c r="U5251">
        <v>627.57000000000005</v>
      </c>
      <c r="V5251">
        <v>81.67</v>
      </c>
      <c r="W5251">
        <v>5.05</v>
      </c>
      <c r="X5251">
        <v>13.72</v>
      </c>
      <c r="Y5251">
        <v>8.1300000000000008</v>
      </c>
      <c r="Z5251">
        <v>3</v>
      </c>
      <c r="AA5251" t="s">
        <v>4250</v>
      </c>
      <c r="AB5251">
        <v>2</v>
      </c>
      <c r="AC5251">
        <v>14</v>
      </c>
      <c r="AD5251">
        <v>2.101666666666667</v>
      </c>
      <c r="AF5251" t="s">
        <v>7949</v>
      </c>
      <c r="AI5251">
        <v>0</v>
      </c>
      <c r="AJ5251">
        <v>0</v>
      </c>
      <c r="AK5251" t="s">
        <v>19907</v>
      </c>
      <c r="AL5251" t="s">
        <v>19907</v>
      </c>
      <c r="AM5251" t="s">
        <v>20019</v>
      </c>
    </row>
    <row r="5252" spans="1:39" x14ac:dyDescent="0.25">
      <c r="A5252" t="s">
        <v>11428</v>
      </c>
      <c r="B5252" t="s">
        <v>4841</v>
      </c>
      <c r="C5252" t="s">
        <v>4842</v>
      </c>
      <c r="D5252">
        <v>310</v>
      </c>
      <c r="E5252" t="s">
        <v>4845</v>
      </c>
      <c r="F5252">
        <v>6.51</v>
      </c>
      <c r="K5252" t="s">
        <v>6860</v>
      </c>
      <c r="M5252" t="s">
        <v>6865</v>
      </c>
      <c r="N5252">
        <v>8</v>
      </c>
      <c r="O5252" t="s">
        <v>15428</v>
      </c>
      <c r="P5252" t="s">
        <v>19080</v>
      </c>
      <c r="Q5252">
        <v>7</v>
      </c>
      <c r="R5252">
        <v>3</v>
      </c>
      <c r="S5252">
        <v>1.32</v>
      </c>
      <c r="T5252">
        <v>1.36</v>
      </c>
      <c r="U5252">
        <v>557.64</v>
      </c>
      <c r="V5252">
        <v>139.03</v>
      </c>
      <c r="W5252">
        <v>2.69</v>
      </c>
      <c r="X5252">
        <v>11.9</v>
      </c>
      <c r="Y5252">
        <v>5.62</v>
      </c>
      <c r="Z5252">
        <v>3</v>
      </c>
      <c r="AA5252" t="s">
        <v>4250</v>
      </c>
      <c r="AB5252">
        <v>1</v>
      </c>
      <c r="AC5252">
        <v>11</v>
      </c>
      <c r="AD5252">
        <v>3.166666666666667</v>
      </c>
      <c r="AF5252" t="s">
        <v>7949</v>
      </c>
      <c r="AI5252">
        <v>0</v>
      </c>
      <c r="AJ5252">
        <v>0</v>
      </c>
      <c r="AK5252" t="s">
        <v>19905</v>
      </c>
      <c r="AL5252" t="s">
        <v>19905</v>
      </c>
      <c r="AM5252" t="s">
        <v>20019</v>
      </c>
    </row>
    <row r="5253" spans="1:39" x14ac:dyDescent="0.25">
      <c r="A5253" t="s">
        <v>5621</v>
      </c>
      <c r="B5253" t="s">
        <v>4841</v>
      </c>
      <c r="C5253" t="s">
        <v>4842</v>
      </c>
      <c r="D5253">
        <v>310</v>
      </c>
      <c r="E5253" t="s">
        <v>4845</v>
      </c>
      <c r="F5253">
        <v>6.51</v>
      </c>
      <c r="K5253" t="s">
        <v>6860</v>
      </c>
      <c r="M5253" t="s">
        <v>15074</v>
      </c>
      <c r="N5253">
        <v>8</v>
      </c>
      <c r="O5253" t="s">
        <v>15427</v>
      </c>
      <c r="P5253" t="s">
        <v>7347</v>
      </c>
      <c r="Q5253">
        <v>6</v>
      </c>
      <c r="R5253">
        <v>2</v>
      </c>
      <c r="S5253">
        <v>3.6</v>
      </c>
      <c r="T5253">
        <v>6.1</v>
      </c>
      <c r="U5253">
        <v>558.72</v>
      </c>
      <c r="V5253">
        <v>108.46</v>
      </c>
      <c r="W5253">
        <v>6</v>
      </c>
      <c r="X5253">
        <v>4.84</v>
      </c>
      <c r="Y5253">
        <v>10.029999999999999</v>
      </c>
      <c r="Z5253">
        <v>2</v>
      </c>
      <c r="AA5253" t="s">
        <v>4250</v>
      </c>
      <c r="AB5253">
        <v>2</v>
      </c>
      <c r="AC5253">
        <v>3</v>
      </c>
      <c r="AD5253">
        <v>1.0846666666666669</v>
      </c>
      <c r="AF5253" t="s">
        <v>7950</v>
      </c>
      <c r="AI5253">
        <v>0</v>
      </c>
      <c r="AJ5253">
        <v>0</v>
      </c>
      <c r="AK5253" t="s">
        <v>7980</v>
      </c>
      <c r="AL5253" t="s">
        <v>7980</v>
      </c>
      <c r="AM5253" t="s">
        <v>20019</v>
      </c>
    </row>
    <row r="5254" spans="1:39" x14ac:dyDescent="0.25">
      <c r="A5254" t="s">
        <v>5409</v>
      </c>
      <c r="B5254" t="s">
        <v>4841</v>
      </c>
      <c r="C5254" t="s">
        <v>4842</v>
      </c>
      <c r="D5254">
        <v>310</v>
      </c>
      <c r="E5254" t="s">
        <v>4845</v>
      </c>
      <c r="F5254">
        <v>6.51</v>
      </c>
      <c r="K5254" t="s">
        <v>6860</v>
      </c>
      <c r="L5254" t="s">
        <v>6861</v>
      </c>
      <c r="M5254" t="s">
        <v>15057</v>
      </c>
      <c r="N5254">
        <v>9</v>
      </c>
      <c r="O5254" t="s">
        <v>15409</v>
      </c>
      <c r="P5254" t="s">
        <v>7135</v>
      </c>
      <c r="Q5254">
        <v>5</v>
      </c>
      <c r="R5254">
        <v>3</v>
      </c>
      <c r="S5254">
        <v>2.4300000000000002</v>
      </c>
      <c r="T5254">
        <v>2.4300000000000002</v>
      </c>
      <c r="U5254">
        <v>506.42</v>
      </c>
      <c r="V5254">
        <v>118.7</v>
      </c>
      <c r="W5254">
        <v>4.6399999999999997</v>
      </c>
      <c r="X5254">
        <v>13.04</v>
      </c>
      <c r="Y5254">
        <v>2.4</v>
      </c>
      <c r="Z5254">
        <v>3</v>
      </c>
      <c r="AA5254" t="s">
        <v>4250</v>
      </c>
      <c r="AB5254">
        <v>1</v>
      </c>
      <c r="AC5254">
        <v>6</v>
      </c>
      <c r="AD5254">
        <v>2.9950000000000001</v>
      </c>
      <c r="AF5254" t="s">
        <v>7949</v>
      </c>
      <c r="AI5254">
        <v>0</v>
      </c>
      <c r="AJ5254">
        <v>0</v>
      </c>
      <c r="AK5254" t="s">
        <v>7979</v>
      </c>
      <c r="AL5254" t="s">
        <v>7979</v>
      </c>
      <c r="AM5254" t="s">
        <v>20019</v>
      </c>
    </row>
    <row r="5255" spans="1:39" x14ac:dyDescent="0.25">
      <c r="A5255" t="s">
        <v>5409</v>
      </c>
      <c r="B5255" t="s">
        <v>4841</v>
      </c>
      <c r="C5255" t="s">
        <v>4842</v>
      </c>
      <c r="D5255">
        <v>310</v>
      </c>
      <c r="E5255" t="s">
        <v>4845</v>
      </c>
      <c r="F5255">
        <v>6.51</v>
      </c>
      <c r="K5255" t="s">
        <v>6860</v>
      </c>
      <c r="L5255" t="s">
        <v>6861</v>
      </c>
      <c r="M5255" t="s">
        <v>15058</v>
      </c>
      <c r="N5255">
        <v>9</v>
      </c>
      <c r="O5255" t="s">
        <v>15410</v>
      </c>
      <c r="P5255" t="s">
        <v>7135</v>
      </c>
      <c r="Q5255">
        <v>5</v>
      </c>
      <c r="R5255">
        <v>3</v>
      </c>
      <c r="S5255">
        <v>2.4300000000000002</v>
      </c>
      <c r="T5255">
        <v>2.4300000000000002</v>
      </c>
      <c r="U5255">
        <v>506.42</v>
      </c>
      <c r="V5255">
        <v>118.7</v>
      </c>
      <c r="W5255">
        <v>4.6399999999999997</v>
      </c>
      <c r="X5255">
        <v>13.04</v>
      </c>
      <c r="Y5255">
        <v>2.4</v>
      </c>
      <c r="Z5255">
        <v>3</v>
      </c>
      <c r="AA5255" t="s">
        <v>4250</v>
      </c>
      <c r="AB5255">
        <v>1</v>
      </c>
      <c r="AC5255">
        <v>6</v>
      </c>
      <c r="AD5255">
        <v>2.9950000000000001</v>
      </c>
      <c r="AF5255" t="s">
        <v>7949</v>
      </c>
      <c r="AI5255">
        <v>0</v>
      </c>
      <c r="AJ5255">
        <v>0</v>
      </c>
      <c r="AK5255" t="s">
        <v>7979</v>
      </c>
      <c r="AL5255" t="s">
        <v>7979</v>
      </c>
      <c r="AM5255" t="s">
        <v>20019</v>
      </c>
    </row>
    <row r="5256" spans="1:39" x14ac:dyDescent="0.25">
      <c r="A5256" t="s">
        <v>11429</v>
      </c>
      <c r="B5256" t="s">
        <v>4841</v>
      </c>
      <c r="C5256" t="s">
        <v>4842</v>
      </c>
      <c r="D5256">
        <v>310</v>
      </c>
      <c r="E5256" t="s">
        <v>4845</v>
      </c>
      <c r="F5256">
        <v>6.51</v>
      </c>
      <c r="K5256" t="s">
        <v>6860</v>
      </c>
      <c r="L5256" t="s">
        <v>6861</v>
      </c>
      <c r="M5256" t="s">
        <v>15080</v>
      </c>
      <c r="N5256">
        <v>9</v>
      </c>
      <c r="O5256" t="s">
        <v>15435</v>
      </c>
      <c r="P5256" t="s">
        <v>19081</v>
      </c>
      <c r="Q5256">
        <v>4</v>
      </c>
      <c r="R5256">
        <v>2</v>
      </c>
      <c r="S5256">
        <v>3.04</v>
      </c>
      <c r="T5256">
        <v>5.69</v>
      </c>
      <c r="U5256">
        <v>441.78</v>
      </c>
      <c r="V5256">
        <v>61.69</v>
      </c>
      <c r="W5256">
        <v>4.53</v>
      </c>
      <c r="X5256">
        <v>3.07</v>
      </c>
      <c r="Y5256">
        <v>7.55</v>
      </c>
      <c r="Z5256">
        <v>2</v>
      </c>
      <c r="AA5256" t="s">
        <v>4250</v>
      </c>
      <c r="AB5256">
        <v>0</v>
      </c>
      <c r="AC5256">
        <v>4</v>
      </c>
      <c r="AD5256">
        <v>3.3958571428571429</v>
      </c>
      <c r="AF5256" t="s">
        <v>7951</v>
      </c>
      <c r="AI5256">
        <v>0</v>
      </c>
      <c r="AJ5256">
        <v>0</v>
      </c>
      <c r="AK5256" t="s">
        <v>19921</v>
      </c>
      <c r="AL5256" t="s">
        <v>19921</v>
      </c>
      <c r="AM5256" t="s">
        <v>20019</v>
      </c>
    </row>
    <row r="5257" spans="1:39" x14ac:dyDescent="0.25">
      <c r="A5257" t="s">
        <v>11430</v>
      </c>
      <c r="B5257" t="s">
        <v>4841</v>
      </c>
      <c r="C5257" t="s">
        <v>4842</v>
      </c>
      <c r="D5257">
        <v>310</v>
      </c>
      <c r="E5257" t="s">
        <v>4845</v>
      </c>
      <c r="F5257">
        <v>6.51</v>
      </c>
      <c r="I5257" t="s">
        <v>14386</v>
      </c>
      <c r="K5257" t="s">
        <v>6860</v>
      </c>
      <c r="L5257" t="s">
        <v>6861</v>
      </c>
      <c r="M5257" t="s">
        <v>15154</v>
      </c>
      <c r="N5257">
        <v>9</v>
      </c>
      <c r="O5257" t="s">
        <v>15531</v>
      </c>
      <c r="P5257" t="s">
        <v>19082</v>
      </c>
      <c r="Q5257">
        <v>6</v>
      </c>
      <c r="R5257">
        <v>2</v>
      </c>
      <c r="S5257">
        <v>-2.25</v>
      </c>
      <c r="T5257">
        <v>-2.25</v>
      </c>
      <c r="U5257">
        <v>443.47</v>
      </c>
      <c r="V5257">
        <v>96.32</v>
      </c>
      <c r="W5257">
        <v>4.21</v>
      </c>
      <c r="Y5257">
        <v>3.01</v>
      </c>
      <c r="Z5257">
        <v>2</v>
      </c>
      <c r="AA5257" t="s">
        <v>4250</v>
      </c>
      <c r="AB5257">
        <v>0</v>
      </c>
      <c r="AC5257">
        <v>3</v>
      </c>
      <c r="AD5257">
        <v>4.6931190476190476</v>
      </c>
      <c r="AF5257" t="s">
        <v>7949</v>
      </c>
      <c r="AI5257">
        <v>0</v>
      </c>
      <c r="AJ5257">
        <v>0</v>
      </c>
      <c r="AM5257" t="s">
        <v>20019</v>
      </c>
    </row>
    <row r="5258" spans="1:39" x14ac:dyDescent="0.25">
      <c r="A5258" t="s">
        <v>11431</v>
      </c>
      <c r="B5258" t="s">
        <v>4841</v>
      </c>
      <c r="C5258" t="s">
        <v>4842</v>
      </c>
      <c r="D5258">
        <v>310</v>
      </c>
      <c r="E5258" t="s">
        <v>4845</v>
      </c>
      <c r="F5258">
        <v>6.51</v>
      </c>
      <c r="I5258" t="s">
        <v>14387</v>
      </c>
      <c r="K5258" t="s">
        <v>6860</v>
      </c>
      <c r="L5258" t="s">
        <v>6861</v>
      </c>
      <c r="M5258" t="s">
        <v>15154</v>
      </c>
      <c r="N5258">
        <v>9</v>
      </c>
      <c r="O5258" t="s">
        <v>15531</v>
      </c>
      <c r="P5258" t="s">
        <v>19083</v>
      </c>
      <c r="Q5258">
        <v>4</v>
      </c>
      <c r="R5258">
        <v>2</v>
      </c>
      <c r="S5258">
        <v>0.36</v>
      </c>
      <c r="T5258">
        <v>0.36</v>
      </c>
      <c r="U5258">
        <v>395.4</v>
      </c>
      <c r="V5258">
        <v>59.64</v>
      </c>
      <c r="W5258">
        <v>4.72</v>
      </c>
      <c r="Y5258">
        <v>2.99</v>
      </c>
      <c r="Z5258">
        <v>2</v>
      </c>
      <c r="AA5258" t="s">
        <v>4250</v>
      </c>
      <c r="AB5258">
        <v>0</v>
      </c>
      <c r="AC5258">
        <v>3</v>
      </c>
      <c r="AD5258">
        <v>5.2471428571428573</v>
      </c>
      <c r="AF5258" t="s">
        <v>7949</v>
      </c>
      <c r="AI5258">
        <v>0</v>
      </c>
      <c r="AJ5258">
        <v>0</v>
      </c>
      <c r="AM5258" t="s">
        <v>20019</v>
      </c>
    </row>
    <row r="5259" spans="1:39" x14ac:dyDescent="0.25">
      <c r="A5259" t="s">
        <v>11432</v>
      </c>
      <c r="B5259" t="s">
        <v>4841</v>
      </c>
      <c r="C5259" t="s">
        <v>4842</v>
      </c>
      <c r="D5259">
        <v>310</v>
      </c>
      <c r="E5259" t="s">
        <v>4845</v>
      </c>
      <c r="F5259">
        <v>6.51</v>
      </c>
      <c r="I5259" t="s">
        <v>14388</v>
      </c>
      <c r="K5259" t="s">
        <v>6860</v>
      </c>
      <c r="L5259" t="s">
        <v>6861</v>
      </c>
      <c r="M5259" t="s">
        <v>14955</v>
      </c>
      <c r="N5259">
        <v>8</v>
      </c>
      <c r="O5259" t="s">
        <v>15276</v>
      </c>
      <c r="P5259" t="s">
        <v>19084</v>
      </c>
      <c r="Q5259">
        <v>6</v>
      </c>
      <c r="R5259">
        <v>2</v>
      </c>
      <c r="S5259">
        <v>2.34</v>
      </c>
      <c r="T5259">
        <v>2.36</v>
      </c>
      <c r="U5259">
        <v>390.44</v>
      </c>
      <c r="V5259">
        <v>94.75</v>
      </c>
      <c r="W5259">
        <v>2.96</v>
      </c>
      <c r="X5259">
        <v>13.72</v>
      </c>
      <c r="Y5259">
        <v>6</v>
      </c>
      <c r="Z5259">
        <v>3</v>
      </c>
      <c r="AA5259" t="s">
        <v>4250</v>
      </c>
      <c r="AB5259">
        <v>0</v>
      </c>
      <c r="AC5259">
        <v>1</v>
      </c>
      <c r="AD5259">
        <v>4.9542380952380949</v>
      </c>
      <c r="AF5259" t="s">
        <v>7949</v>
      </c>
      <c r="AI5259">
        <v>0</v>
      </c>
      <c r="AJ5259">
        <v>0</v>
      </c>
      <c r="AM5259" t="s">
        <v>20019</v>
      </c>
    </row>
    <row r="5260" spans="1:39" x14ac:dyDescent="0.25">
      <c r="A5260" t="s">
        <v>11433</v>
      </c>
      <c r="B5260" t="s">
        <v>4841</v>
      </c>
      <c r="C5260" t="s">
        <v>4842</v>
      </c>
      <c r="D5260">
        <v>310</v>
      </c>
      <c r="E5260" t="s">
        <v>4845</v>
      </c>
      <c r="F5260">
        <v>6.51</v>
      </c>
      <c r="I5260" t="s">
        <v>14389</v>
      </c>
      <c r="K5260" t="s">
        <v>6860</v>
      </c>
      <c r="L5260" t="s">
        <v>6861</v>
      </c>
      <c r="M5260" t="s">
        <v>15114</v>
      </c>
      <c r="N5260">
        <v>8</v>
      </c>
      <c r="O5260" t="s">
        <v>15486</v>
      </c>
      <c r="P5260" t="s">
        <v>19085</v>
      </c>
      <c r="Q5260">
        <v>5</v>
      </c>
      <c r="R5260">
        <v>2</v>
      </c>
      <c r="S5260">
        <v>-2.91</v>
      </c>
      <c r="T5260">
        <v>-2.88</v>
      </c>
      <c r="U5260">
        <v>311.43</v>
      </c>
      <c r="V5260">
        <v>59.64</v>
      </c>
      <c r="W5260">
        <v>2.59</v>
      </c>
      <c r="Y5260">
        <v>6.21</v>
      </c>
      <c r="Z5260">
        <v>1</v>
      </c>
      <c r="AA5260" t="s">
        <v>4250</v>
      </c>
      <c r="AB5260">
        <v>0</v>
      </c>
      <c r="AC5260">
        <v>6</v>
      </c>
      <c r="AD5260">
        <v>5.5</v>
      </c>
      <c r="AF5260" t="s">
        <v>7949</v>
      </c>
      <c r="AI5260">
        <v>0</v>
      </c>
      <c r="AJ5260">
        <v>0</v>
      </c>
      <c r="AM5260" t="s">
        <v>20019</v>
      </c>
    </row>
    <row r="5261" spans="1:39" x14ac:dyDescent="0.25">
      <c r="A5261" t="s">
        <v>8203</v>
      </c>
      <c r="B5261" t="s">
        <v>4841</v>
      </c>
      <c r="C5261" t="s">
        <v>4842</v>
      </c>
      <c r="D5261">
        <v>310</v>
      </c>
      <c r="E5261" t="s">
        <v>4845</v>
      </c>
      <c r="F5261">
        <v>6.51</v>
      </c>
      <c r="K5261" t="s">
        <v>6860</v>
      </c>
      <c r="L5261" t="s">
        <v>6861</v>
      </c>
      <c r="M5261" t="s">
        <v>15193</v>
      </c>
      <c r="N5261">
        <v>9</v>
      </c>
      <c r="O5261" t="s">
        <v>15581</v>
      </c>
      <c r="P5261" t="s">
        <v>15856</v>
      </c>
      <c r="Q5261">
        <v>3</v>
      </c>
      <c r="R5261">
        <v>3</v>
      </c>
      <c r="S5261">
        <v>3.9</v>
      </c>
      <c r="T5261">
        <v>3.92</v>
      </c>
      <c r="U5261">
        <v>379.42</v>
      </c>
      <c r="V5261">
        <v>86.46</v>
      </c>
      <c r="W5261">
        <v>4.87</v>
      </c>
      <c r="X5261">
        <v>12.43</v>
      </c>
      <c r="Y5261">
        <v>6.2</v>
      </c>
      <c r="Z5261">
        <v>5</v>
      </c>
      <c r="AA5261" t="s">
        <v>4250</v>
      </c>
      <c r="AB5261">
        <v>0</v>
      </c>
      <c r="AC5261">
        <v>4</v>
      </c>
      <c r="AD5261">
        <v>3.617952380952381</v>
      </c>
      <c r="AF5261" t="s">
        <v>7949</v>
      </c>
      <c r="AI5261">
        <v>0</v>
      </c>
      <c r="AJ5261">
        <v>0</v>
      </c>
      <c r="AK5261" t="s">
        <v>19838</v>
      </c>
      <c r="AL5261" t="s">
        <v>19838</v>
      </c>
      <c r="AM5261" t="s">
        <v>20019</v>
      </c>
    </row>
    <row r="5262" spans="1:39" x14ac:dyDescent="0.25">
      <c r="A5262" t="s">
        <v>11434</v>
      </c>
      <c r="B5262" t="s">
        <v>4841</v>
      </c>
      <c r="C5262" t="s">
        <v>4842</v>
      </c>
      <c r="D5262">
        <v>312</v>
      </c>
      <c r="E5262" t="s">
        <v>4845</v>
      </c>
      <c r="F5262">
        <v>6.51</v>
      </c>
      <c r="K5262" t="s">
        <v>6860</v>
      </c>
      <c r="M5262" t="s">
        <v>6865</v>
      </c>
      <c r="N5262">
        <v>8</v>
      </c>
      <c r="O5262" t="s">
        <v>15300</v>
      </c>
      <c r="P5262" t="s">
        <v>19086</v>
      </c>
      <c r="Q5262">
        <v>6</v>
      </c>
      <c r="R5262">
        <v>3</v>
      </c>
      <c r="S5262">
        <v>0.69</v>
      </c>
      <c r="T5262">
        <v>2.69</v>
      </c>
      <c r="U5262">
        <v>564.63</v>
      </c>
      <c r="V5262">
        <v>103.79</v>
      </c>
      <c r="W5262">
        <v>2.74</v>
      </c>
      <c r="X5262">
        <v>13.88</v>
      </c>
      <c r="Y5262">
        <v>9.39</v>
      </c>
      <c r="Z5262">
        <v>3</v>
      </c>
      <c r="AA5262" t="s">
        <v>4250</v>
      </c>
      <c r="AB5262">
        <v>1</v>
      </c>
      <c r="AC5262">
        <v>11</v>
      </c>
      <c r="AD5262">
        <v>3.012</v>
      </c>
      <c r="AF5262" t="s">
        <v>7952</v>
      </c>
      <c r="AI5262">
        <v>0</v>
      </c>
      <c r="AJ5262">
        <v>0</v>
      </c>
      <c r="AK5262" t="s">
        <v>19855</v>
      </c>
      <c r="AL5262" t="s">
        <v>19855</v>
      </c>
      <c r="AM5262" t="s">
        <v>20019</v>
      </c>
    </row>
    <row r="5263" spans="1:39" x14ac:dyDescent="0.25">
      <c r="A5263" t="s">
        <v>6063</v>
      </c>
      <c r="B5263" t="s">
        <v>4841</v>
      </c>
      <c r="C5263" t="s">
        <v>4842</v>
      </c>
      <c r="D5263">
        <v>312</v>
      </c>
      <c r="E5263" t="s">
        <v>4845</v>
      </c>
      <c r="F5263">
        <v>6.51</v>
      </c>
      <c r="K5263" t="s">
        <v>6860</v>
      </c>
      <c r="M5263" t="s">
        <v>15117</v>
      </c>
      <c r="N5263">
        <v>8</v>
      </c>
      <c r="O5263" t="s">
        <v>15489</v>
      </c>
      <c r="P5263" t="s">
        <v>7789</v>
      </c>
      <c r="Q5263">
        <v>4</v>
      </c>
      <c r="R5263">
        <v>2</v>
      </c>
      <c r="S5263">
        <v>4.43</v>
      </c>
      <c r="T5263">
        <v>4.6100000000000003</v>
      </c>
      <c r="U5263">
        <v>399.47</v>
      </c>
      <c r="V5263">
        <v>58.01</v>
      </c>
      <c r="W5263">
        <v>5.89</v>
      </c>
      <c r="X5263">
        <v>9.3000000000000007</v>
      </c>
      <c r="Y5263">
        <v>7.1</v>
      </c>
      <c r="Z5263">
        <v>5</v>
      </c>
      <c r="AA5263" t="s">
        <v>4250</v>
      </c>
      <c r="AB5263">
        <v>1</v>
      </c>
      <c r="AC5263">
        <v>3</v>
      </c>
      <c r="AD5263">
        <v>3.4130714285714281</v>
      </c>
      <c r="AF5263" t="s">
        <v>7949</v>
      </c>
      <c r="AI5263">
        <v>0</v>
      </c>
      <c r="AJ5263">
        <v>0</v>
      </c>
      <c r="AK5263" t="s">
        <v>7990</v>
      </c>
      <c r="AL5263" t="s">
        <v>7990</v>
      </c>
      <c r="AM5263" t="s">
        <v>20019</v>
      </c>
    </row>
    <row r="5264" spans="1:39" x14ac:dyDescent="0.25">
      <c r="A5264" t="s">
        <v>9894</v>
      </c>
      <c r="B5264" t="s">
        <v>4841</v>
      </c>
      <c r="C5264" t="s">
        <v>4842</v>
      </c>
      <c r="D5264">
        <v>313</v>
      </c>
      <c r="E5264" t="s">
        <v>4845</v>
      </c>
      <c r="F5264">
        <v>6.5</v>
      </c>
      <c r="I5264" t="s">
        <v>14390</v>
      </c>
      <c r="K5264" t="s">
        <v>6860</v>
      </c>
      <c r="L5264" t="s">
        <v>6861</v>
      </c>
      <c r="M5264" t="s">
        <v>15167</v>
      </c>
      <c r="N5264">
        <v>9</v>
      </c>
      <c r="O5264" t="s">
        <v>15548</v>
      </c>
      <c r="P5264" t="s">
        <v>17546</v>
      </c>
      <c r="Q5264">
        <v>6</v>
      </c>
      <c r="R5264">
        <v>1</v>
      </c>
      <c r="S5264">
        <v>2.86</v>
      </c>
      <c r="T5264">
        <v>2.87</v>
      </c>
      <c r="U5264">
        <v>403.84</v>
      </c>
      <c r="V5264">
        <v>78.959999999999994</v>
      </c>
      <c r="W5264">
        <v>3.27</v>
      </c>
      <c r="Y5264">
        <v>5.81</v>
      </c>
      <c r="Z5264">
        <v>2</v>
      </c>
      <c r="AA5264" t="s">
        <v>4250</v>
      </c>
      <c r="AB5264">
        <v>0</v>
      </c>
      <c r="AC5264">
        <v>1</v>
      </c>
      <c r="AD5264">
        <v>5.0901904761904762</v>
      </c>
      <c r="AF5264" t="s">
        <v>7949</v>
      </c>
      <c r="AI5264">
        <v>0</v>
      </c>
      <c r="AJ5264">
        <v>0</v>
      </c>
      <c r="AM5264" t="s">
        <v>20019</v>
      </c>
    </row>
    <row r="5265" spans="1:39" x14ac:dyDescent="0.25">
      <c r="A5265" t="s">
        <v>9894</v>
      </c>
      <c r="B5265" t="s">
        <v>4841</v>
      </c>
      <c r="C5265" t="s">
        <v>4842</v>
      </c>
      <c r="D5265">
        <v>313</v>
      </c>
      <c r="E5265" t="s">
        <v>4845</v>
      </c>
      <c r="F5265">
        <v>6.5</v>
      </c>
      <c r="I5265" t="s">
        <v>14391</v>
      </c>
      <c r="K5265" t="s">
        <v>6860</v>
      </c>
      <c r="L5265" t="s">
        <v>6861</v>
      </c>
      <c r="M5265" t="s">
        <v>15168</v>
      </c>
      <c r="N5265">
        <v>8</v>
      </c>
      <c r="O5265" t="s">
        <v>15549</v>
      </c>
      <c r="P5265" t="s">
        <v>17546</v>
      </c>
      <c r="Q5265">
        <v>6</v>
      </c>
      <c r="R5265">
        <v>1</v>
      </c>
      <c r="S5265">
        <v>2.86</v>
      </c>
      <c r="T5265">
        <v>2.87</v>
      </c>
      <c r="U5265">
        <v>403.84</v>
      </c>
      <c r="V5265">
        <v>78.959999999999994</v>
      </c>
      <c r="W5265">
        <v>3.27</v>
      </c>
      <c r="Y5265">
        <v>5.81</v>
      </c>
      <c r="Z5265">
        <v>2</v>
      </c>
      <c r="AA5265" t="s">
        <v>4250</v>
      </c>
      <c r="AB5265">
        <v>0</v>
      </c>
      <c r="AC5265">
        <v>1</v>
      </c>
      <c r="AD5265">
        <v>5.0901904761904762</v>
      </c>
      <c r="AF5265" t="s">
        <v>7949</v>
      </c>
      <c r="AI5265">
        <v>0</v>
      </c>
      <c r="AJ5265">
        <v>0</v>
      </c>
      <c r="AM5265" t="s">
        <v>20019</v>
      </c>
    </row>
    <row r="5266" spans="1:39" x14ac:dyDescent="0.25">
      <c r="A5266" t="s">
        <v>11435</v>
      </c>
      <c r="B5266" t="s">
        <v>4841</v>
      </c>
      <c r="C5266" t="s">
        <v>4842</v>
      </c>
      <c r="D5266">
        <v>313.5</v>
      </c>
      <c r="E5266" t="s">
        <v>4845</v>
      </c>
      <c r="F5266">
        <v>6.5</v>
      </c>
      <c r="I5266" t="s">
        <v>14392</v>
      </c>
      <c r="K5266" t="s">
        <v>6860</v>
      </c>
      <c r="L5266" t="s">
        <v>6861</v>
      </c>
      <c r="M5266" t="s">
        <v>14987</v>
      </c>
      <c r="N5266">
        <v>9</v>
      </c>
      <c r="O5266" t="s">
        <v>15311</v>
      </c>
      <c r="P5266" t="s">
        <v>19087</v>
      </c>
      <c r="Q5266">
        <v>7</v>
      </c>
      <c r="R5266">
        <v>2</v>
      </c>
      <c r="S5266">
        <v>2.79</v>
      </c>
      <c r="T5266">
        <v>2.79</v>
      </c>
      <c r="U5266">
        <v>403.39</v>
      </c>
      <c r="V5266">
        <v>111.72</v>
      </c>
      <c r="W5266">
        <v>2.2400000000000002</v>
      </c>
      <c r="X5266">
        <v>9.94</v>
      </c>
      <c r="Y5266">
        <v>4.62</v>
      </c>
      <c r="Z5266">
        <v>2</v>
      </c>
      <c r="AA5266" t="s">
        <v>4250</v>
      </c>
      <c r="AB5266">
        <v>0</v>
      </c>
      <c r="AC5266">
        <v>5</v>
      </c>
      <c r="AD5266">
        <v>4.0710714285714289</v>
      </c>
      <c r="AF5266" t="s">
        <v>7949</v>
      </c>
      <c r="AI5266">
        <v>0</v>
      </c>
      <c r="AJ5266">
        <v>0</v>
      </c>
      <c r="AM5266" t="s">
        <v>20019</v>
      </c>
    </row>
    <row r="5267" spans="1:39" x14ac:dyDescent="0.25">
      <c r="A5267" t="s">
        <v>11436</v>
      </c>
      <c r="B5267" t="s">
        <v>4841</v>
      </c>
      <c r="C5267" t="s">
        <v>4842</v>
      </c>
      <c r="D5267">
        <v>314</v>
      </c>
      <c r="E5267" t="s">
        <v>4845</v>
      </c>
      <c r="F5267">
        <v>6.5</v>
      </c>
      <c r="K5267" t="s">
        <v>6860</v>
      </c>
      <c r="L5267" t="s">
        <v>6861</v>
      </c>
      <c r="M5267" t="s">
        <v>15215</v>
      </c>
      <c r="N5267">
        <v>9</v>
      </c>
      <c r="O5267" t="s">
        <v>15610</v>
      </c>
      <c r="P5267" t="s">
        <v>19088</v>
      </c>
      <c r="Q5267">
        <v>6</v>
      </c>
      <c r="R5267">
        <v>3</v>
      </c>
      <c r="S5267">
        <v>2.1</v>
      </c>
      <c r="T5267">
        <v>3.18</v>
      </c>
      <c r="U5267">
        <v>518.72</v>
      </c>
      <c r="V5267">
        <v>104.73</v>
      </c>
      <c r="W5267">
        <v>3.65</v>
      </c>
      <c r="Y5267">
        <v>8.61</v>
      </c>
      <c r="Z5267">
        <v>2</v>
      </c>
      <c r="AA5267" t="s">
        <v>4250</v>
      </c>
      <c r="AB5267">
        <v>1</v>
      </c>
      <c r="AC5267">
        <v>17</v>
      </c>
      <c r="AD5267">
        <v>3.230666666666667</v>
      </c>
      <c r="AF5267" t="s">
        <v>7952</v>
      </c>
      <c r="AI5267">
        <v>0</v>
      </c>
      <c r="AJ5267">
        <v>0</v>
      </c>
      <c r="AK5267" t="s">
        <v>19907</v>
      </c>
      <c r="AL5267" t="s">
        <v>19907</v>
      </c>
      <c r="AM5267" t="s">
        <v>20019</v>
      </c>
    </row>
    <row r="5268" spans="1:39" x14ac:dyDescent="0.25">
      <c r="A5268" t="s">
        <v>11437</v>
      </c>
      <c r="B5268" t="s">
        <v>4841</v>
      </c>
      <c r="C5268" t="s">
        <v>4842</v>
      </c>
      <c r="D5268">
        <v>315</v>
      </c>
      <c r="E5268" t="s">
        <v>4845</v>
      </c>
      <c r="F5268">
        <v>6.5</v>
      </c>
      <c r="I5268" t="s">
        <v>14393</v>
      </c>
      <c r="K5268" t="s">
        <v>6860</v>
      </c>
      <c r="L5268" t="s">
        <v>6861</v>
      </c>
      <c r="M5268" t="s">
        <v>14987</v>
      </c>
      <c r="N5268">
        <v>9</v>
      </c>
      <c r="O5268" t="s">
        <v>15311</v>
      </c>
      <c r="P5268" t="s">
        <v>19089</v>
      </c>
      <c r="Q5268">
        <v>4</v>
      </c>
      <c r="R5268">
        <v>2</v>
      </c>
      <c r="S5268">
        <v>3.06</v>
      </c>
      <c r="T5268">
        <v>3.06</v>
      </c>
      <c r="U5268">
        <v>466.3</v>
      </c>
      <c r="V5268">
        <v>59.64</v>
      </c>
      <c r="W5268">
        <v>4.88</v>
      </c>
      <c r="Y5268">
        <v>4.28</v>
      </c>
      <c r="Z5268">
        <v>2</v>
      </c>
      <c r="AA5268" t="s">
        <v>4250</v>
      </c>
      <c r="AB5268">
        <v>0</v>
      </c>
      <c r="AC5268">
        <v>4</v>
      </c>
      <c r="AD5268">
        <v>4.180714285714286</v>
      </c>
      <c r="AF5268" t="s">
        <v>7949</v>
      </c>
      <c r="AI5268">
        <v>0</v>
      </c>
      <c r="AJ5268">
        <v>0</v>
      </c>
      <c r="AM5268" t="s">
        <v>20019</v>
      </c>
    </row>
    <row r="5269" spans="1:39" x14ac:dyDescent="0.25">
      <c r="A5269" t="s">
        <v>11438</v>
      </c>
      <c r="B5269" t="s">
        <v>4841</v>
      </c>
      <c r="C5269" t="s">
        <v>4842</v>
      </c>
      <c r="D5269">
        <v>315</v>
      </c>
      <c r="E5269" t="s">
        <v>4845</v>
      </c>
      <c r="F5269">
        <v>6.5</v>
      </c>
      <c r="I5269" t="s">
        <v>14394</v>
      </c>
      <c r="K5269" t="s">
        <v>6860</v>
      </c>
      <c r="L5269" t="s">
        <v>6861</v>
      </c>
      <c r="M5269" t="s">
        <v>14968</v>
      </c>
      <c r="N5269">
        <v>8</v>
      </c>
      <c r="O5269" t="s">
        <v>15289</v>
      </c>
      <c r="P5269" t="s">
        <v>19090</v>
      </c>
      <c r="Q5269">
        <v>7</v>
      </c>
      <c r="R5269">
        <v>2</v>
      </c>
      <c r="S5269">
        <v>1.52</v>
      </c>
      <c r="T5269">
        <v>1.52</v>
      </c>
      <c r="U5269">
        <v>481.46</v>
      </c>
      <c r="V5269">
        <v>104.4</v>
      </c>
      <c r="W5269">
        <v>4.32</v>
      </c>
      <c r="X5269">
        <v>11.92</v>
      </c>
      <c r="Y5269">
        <v>4.8899999999999997</v>
      </c>
      <c r="Z5269">
        <v>3</v>
      </c>
      <c r="AA5269" t="s">
        <v>4250</v>
      </c>
      <c r="AB5269">
        <v>0</v>
      </c>
      <c r="AC5269">
        <v>4</v>
      </c>
      <c r="AD5269">
        <v>4.1524285714285716</v>
      </c>
      <c r="AF5269" t="s">
        <v>7949</v>
      </c>
      <c r="AI5269">
        <v>0</v>
      </c>
      <c r="AJ5269">
        <v>0</v>
      </c>
      <c r="AM5269" t="s">
        <v>20019</v>
      </c>
    </row>
    <row r="5270" spans="1:39" x14ac:dyDescent="0.25">
      <c r="A5270" t="s">
        <v>6064</v>
      </c>
      <c r="B5270" t="s">
        <v>4841</v>
      </c>
      <c r="C5270" t="s">
        <v>4842</v>
      </c>
      <c r="D5270">
        <v>315</v>
      </c>
      <c r="E5270" t="s">
        <v>4845</v>
      </c>
      <c r="F5270">
        <v>6.5</v>
      </c>
      <c r="K5270" t="s">
        <v>6860</v>
      </c>
      <c r="M5270" t="s">
        <v>15117</v>
      </c>
      <c r="N5270">
        <v>8</v>
      </c>
      <c r="O5270" t="s">
        <v>15489</v>
      </c>
      <c r="P5270" t="s">
        <v>7790</v>
      </c>
      <c r="Q5270">
        <v>4</v>
      </c>
      <c r="R5270">
        <v>2</v>
      </c>
      <c r="S5270">
        <v>2.56</v>
      </c>
      <c r="T5270">
        <v>2.56</v>
      </c>
      <c r="U5270">
        <v>474.59</v>
      </c>
      <c r="V5270">
        <v>95.16</v>
      </c>
      <c r="W5270">
        <v>4.63</v>
      </c>
      <c r="X5270">
        <v>11.65</v>
      </c>
      <c r="Y5270">
        <v>5.18</v>
      </c>
      <c r="Z5270">
        <v>4</v>
      </c>
      <c r="AA5270" t="s">
        <v>4250</v>
      </c>
      <c r="AB5270">
        <v>0</v>
      </c>
      <c r="AC5270">
        <v>7</v>
      </c>
      <c r="AD5270">
        <v>4.2294999999999998</v>
      </c>
      <c r="AF5270" t="s">
        <v>7949</v>
      </c>
      <c r="AI5270">
        <v>0</v>
      </c>
      <c r="AJ5270">
        <v>0</v>
      </c>
      <c r="AK5270" t="s">
        <v>7990</v>
      </c>
      <c r="AL5270" t="s">
        <v>7990</v>
      </c>
      <c r="AM5270" t="s">
        <v>20019</v>
      </c>
    </row>
    <row r="5271" spans="1:39" x14ac:dyDescent="0.25">
      <c r="A5271" t="s">
        <v>11439</v>
      </c>
      <c r="B5271" t="s">
        <v>4841</v>
      </c>
      <c r="C5271" t="s">
        <v>4842</v>
      </c>
      <c r="D5271">
        <v>315</v>
      </c>
      <c r="E5271" t="s">
        <v>4845</v>
      </c>
      <c r="F5271">
        <v>6.5</v>
      </c>
      <c r="I5271" t="s">
        <v>14395</v>
      </c>
      <c r="K5271" t="s">
        <v>6860</v>
      </c>
      <c r="M5271" t="s">
        <v>14989</v>
      </c>
      <c r="N5271">
        <v>8</v>
      </c>
      <c r="O5271" t="s">
        <v>15313</v>
      </c>
      <c r="P5271" t="s">
        <v>19091</v>
      </c>
      <c r="Q5271">
        <v>9</v>
      </c>
      <c r="R5271">
        <v>2</v>
      </c>
      <c r="S5271">
        <v>3.12</v>
      </c>
      <c r="T5271">
        <v>3.12</v>
      </c>
      <c r="U5271">
        <v>422.51</v>
      </c>
      <c r="V5271">
        <v>115.38</v>
      </c>
      <c r="W5271">
        <v>2.34</v>
      </c>
      <c r="X5271">
        <v>10.3</v>
      </c>
      <c r="Y5271">
        <v>3.74</v>
      </c>
      <c r="Z5271">
        <v>2</v>
      </c>
      <c r="AA5271" t="s">
        <v>4250</v>
      </c>
      <c r="AB5271">
        <v>0</v>
      </c>
      <c r="AC5271">
        <v>4</v>
      </c>
      <c r="AD5271">
        <v>3.5874999999999999</v>
      </c>
      <c r="AF5271" t="s">
        <v>7949</v>
      </c>
      <c r="AI5271">
        <v>0</v>
      </c>
      <c r="AJ5271">
        <v>0</v>
      </c>
      <c r="AM5271" t="s">
        <v>20019</v>
      </c>
    </row>
    <row r="5272" spans="1:39" x14ac:dyDescent="0.25">
      <c r="A5272" t="s">
        <v>5918</v>
      </c>
      <c r="B5272" t="s">
        <v>4841</v>
      </c>
      <c r="C5272" t="s">
        <v>4842</v>
      </c>
      <c r="D5272">
        <v>316</v>
      </c>
      <c r="E5272" t="s">
        <v>4845</v>
      </c>
      <c r="F5272">
        <v>6.5</v>
      </c>
      <c r="I5272" t="s">
        <v>14396</v>
      </c>
      <c r="K5272" t="s">
        <v>6860</v>
      </c>
      <c r="L5272" t="s">
        <v>6861</v>
      </c>
      <c r="M5272" t="s">
        <v>15167</v>
      </c>
      <c r="N5272">
        <v>9</v>
      </c>
      <c r="O5272" t="s">
        <v>15548</v>
      </c>
      <c r="P5272" t="s">
        <v>7644</v>
      </c>
      <c r="Q5272">
        <v>6</v>
      </c>
      <c r="R5272">
        <v>1</v>
      </c>
      <c r="S5272">
        <v>1.92</v>
      </c>
      <c r="T5272">
        <v>1.93</v>
      </c>
      <c r="U5272">
        <v>361.4</v>
      </c>
      <c r="V5272">
        <v>78.959999999999994</v>
      </c>
      <c r="W5272">
        <v>2.0699999999999998</v>
      </c>
      <c r="Y5272">
        <v>5.91</v>
      </c>
      <c r="Z5272">
        <v>2</v>
      </c>
      <c r="AA5272" t="s">
        <v>4250</v>
      </c>
      <c r="AB5272">
        <v>0</v>
      </c>
      <c r="AC5272">
        <v>1</v>
      </c>
      <c r="AD5272">
        <v>5.8233333333333333</v>
      </c>
      <c r="AF5272" t="s">
        <v>7949</v>
      </c>
      <c r="AI5272">
        <v>0</v>
      </c>
      <c r="AJ5272">
        <v>0</v>
      </c>
      <c r="AM5272" t="s">
        <v>20019</v>
      </c>
    </row>
    <row r="5273" spans="1:39" x14ac:dyDescent="0.25">
      <c r="A5273" t="s">
        <v>5918</v>
      </c>
      <c r="B5273" t="s">
        <v>4841</v>
      </c>
      <c r="C5273" t="s">
        <v>4842</v>
      </c>
      <c r="D5273">
        <v>316</v>
      </c>
      <c r="E5273" t="s">
        <v>4845</v>
      </c>
      <c r="F5273">
        <v>6.5</v>
      </c>
      <c r="I5273" t="s">
        <v>14397</v>
      </c>
      <c r="K5273" t="s">
        <v>6860</v>
      </c>
      <c r="L5273" t="s">
        <v>6861</v>
      </c>
      <c r="M5273" t="s">
        <v>15168</v>
      </c>
      <c r="N5273">
        <v>8</v>
      </c>
      <c r="O5273" t="s">
        <v>15549</v>
      </c>
      <c r="P5273" t="s">
        <v>7644</v>
      </c>
      <c r="Q5273">
        <v>6</v>
      </c>
      <c r="R5273">
        <v>1</v>
      </c>
      <c r="S5273">
        <v>1.92</v>
      </c>
      <c r="T5273">
        <v>1.93</v>
      </c>
      <c r="U5273">
        <v>361.4</v>
      </c>
      <c r="V5273">
        <v>78.959999999999994</v>
      </c>
      <c r="W5273">
        <v>2.0699999999999998</v>
      </c>
      <c r="Y5273">
        <v>5.91</v>
      </c>
      <c r="Z5273">
        <v>2</v>
      </c>
      <c r="AA5273" t="s">
        <v>4250</v>
      </c>
      <c r="AB5273">
        <v>0</v>
      </c>
      <c r="AC5273">
        <v>1</v>
      </c>
      <c r="AD5273">
        <v>5.8233333333333333</v>
      </c>
      <c r="AF5273" t="s">
        <v>7949</v>
      </c>
      <c r="AI5273">
        <v>0</v>
      </c>
      <c r="AJ5273">
        <v>0</v>
      </c>
      <c r="AM5273" t="s">
        <v>20019</v>
      </c>
    </row>
    <row r="5274" spans="1:39" x14ac:dyDescent="0.25">
      <c r="A5274" t="s">
        <v>11440</v>
      </c>
      <c r="B5274" t="s">
        <v>4841</v>
      </c>
      <c r="C5274" t="s">
        <v>4842</v>
      </c>
      <c r="D5274">
        <v>316</v>
      </c>
      <c r="E5274" t="s">
        <v>4845</v>
      </c>
      <c r="F5274">
        <v>6.5</v>
      </c>
      <c r="K5274" t="s">
        <v>6860</v>
      </c>
      <c r="L5274" t="s">
        <v>6861</v>
      </c>
      <c r="M5274" t="s">
        <v>15071</v>
      </c>
      <c r="N5274">
        <v>9</v>
      </c>
      <c r="O5274" t="s">
        <v>15424</v>
      </c>
      <c r="P5274" t="s">
        <v>19092</v>
      </c>
      <c r="Q5274">
        <v>6</v>
      </c>
      <c r="R5274">
        <v>2</v>
      </c>
      <c r="S5274">
        <v>0.08</v>
      </c>
      <c r="T5274">
        <v>0.09</v>
      </c>
      <c r="U5274">
        <v>449.77</v>
      </c>
      <c r="V5274">
        <v>102.49</v>
      </c>
      <c r="W5274">
        <v>3.35</v>
      </c>
      <c r="X5274">
        <v>8.75</v>
      </c>
      <c r="Y5274">
        <v>2.87</v>
      </c>
      <c r="Z5274">
        <v>2</v>
      </c>
      <c r="AA5274" t="s">
        <v>4250</v>
      </c>
      <c r="AB5274">
        <v>0</v>
      </c>
      <c r="AC5274">
        <v>3</v>
      </c>
      <c r="AD5274">
        <v>4.442452380952381</v>
      </c>
      <c r="AF5274" t="s">
        <v>7949</v>
      </c>
      <c r="AI5274">
        <v>0</v>
      </c>
      <c r="AJ5274">
        <v>0</v>
      </c>
      <c r="AK5274" t="s">
        <v>19896</v>
      </c>
      <c r="AL5274" t="s">
        <v>19896</v>
      </c>
      <c r="AM5274" t="s">
        <v>20019</v>
      </c>
    </row>
    <row r="5275" spans="1:39" x14ac:dyDescent="0.25">
      <c r="A5275" t="s">
        <v>11441</v>
      </c>
      <c r="B5275" t="s">
        <v>4841</v>
      </c>
      <c r="C5275" t="s">
        <v>4842</v>
      </c>
      <c r="D5275">
        <v>316</v>
      </c>
      <c r="E5275" t="s">
        <v>4845</v>
      </c>
      <c r="F5275">
        <v>6.5</v>
      </c>
      <c r="I5275" t="s">
        <v>14398</v>
      </c>
      <c r="K5275" t="s">
        <v>6860</v>
      </c>
      <c r="L5275" t="s">
        <v>6861</v>
      </c>
      <c r="M5275" t="s">
        <v>15122</v>
      </c>
      <c r="N5275">
        <v>9</v>
      </c>
      <c r="O5275" t="s">
        <v>15567</v>
      </c>
      <c r="P5275" t="s">
        <v>19093</v>
      </c>
      <c r="Q5275">
        <v>6</v>
      </c>
      <c r="R5275">
        <v>1</v>
      </c>
      <c r="S5275">
        <v>2.64</v>
      </c>
      <c r="T5275">
        <v>2.64</v>
      </c>
      <c r="U5275">
        <v>365.4</v>
      </c>
      <c r="V5275">
        <v>73.64</v>
      </c>
      <c r="W5275">
        <v>3.3</v>
      </c>
      <c r="Y5275">
        <v>4.13</v>
      </c>
      <c r="Z5275">
        <v>2</v>
      </c>
      <c r="AA5275" t="s">
        <v>4250</v>
      </c>
      <c r="AB5275">
        <v>0</v>
      </c>
      <c r="AC5275">
        <v>2</v>
      </c>
      <c r="AD5275">
        <v>5.4747619047619036</v>
      </c>
      <c r="AF5275" t="s">
        <v>7949</v>
      </c>
      <c r="AI5275">
        <v>0</v>
      </c>
      <c r="AJ5275">
        <v>0</v>
      </c>
      <c r="AM5275" t="s">
        <v>20019</v>
      </c>
    </row>
    <row r="5276" spans="1:39" x14ac:dyDescent="0.25">
      <c r="A5276" t="s">
        <v>11442</v>
      </c>
      <c r="B5276" t="s">
        <v>4841</v>
      </c>
      <c r="C5276" t="s">
        <v>4842</v>
      </c>
      <c r="D5276">
        <v>316.10000000000002</v>
      </c>
      <c r="E5276" t="s">
        <v>4845</v>
      </c>
      <c r="F5276">
        <v>6.5</v>
      </c>
      <c r="I5276" t="s">
        <v>14399</v>
      </c>
      <c r="K5276" t="s">
        <v>6860</v>
      </c>
      <c r="M5276" t="s">
        <v>15002</v>
      </c>
      <c r="N5276">
        <v>8</v>
      </c>
      <c r="O5276" t="s">
        <v>15332</v>
      </c>
      <c r="P5276" t="s">
        <v>19094</v>
      </c>
      <c r="Q5276">
        <v>6</v>
      </c>
      <c r="R5276">
        <v>2</v>
      </c>
      <c r="S5276">
        <v>0.47</v>
      </c>
      <c r="T5276">
        <v>0.47</v>
      </c>
      <c r="U5276">
        <v>403.43</v>
      </c>
      <c r="V5276">
        <v>117.73</v>
      </c>
      <c r="W5276">
        <v>1.59</v>
      </c>
      <c r="Y5276">
        <v>4.87</v>
      </c>
      <c r="Z5276">
        <v>1</v>
      </c>
      <c r="AA5276" t="s">
        <v>4250</v>
      </c>
      <c r="AB5276">
        <v>0</v>
      </c>
      <c r="AC5276">
        <v>3</v>
      </c>
      <c r="AD5276">
        <v>4.2654523809523814</v>
      </c>
      <c r="AF5276" t="s">
        <v>7949</v>
      </c>
      <c r="AI5276">
        <v>0</v>
      </c>
      <c r="AJ5276">
        <v>0</v>
      </c>
      <c r="AM5276" t="s">
        <v>20019</v>
      </c>
    </row>
    <row r="5277" spans="1:39" x14ac:dyDescent="0.25">
      <c r="A5277" t="s">
        <v>11443</v>
      </c>
      <c r="B5277" t="s">
        <v>4841</v>
      </c>
      <c r="C5277" t="s">
        <v>4842</v>
      </c>
      <c r="D5277">
        <v>317</v>
      </c>
      <c r="E5277" t="s">
        <v>4845</v>
      </c>
      <c r="F5277">
        <v>6.5</v>
      </c>
      <c r="K5277" t="s">
        <v>6860</v>
      </c>
      <c r="M5277" t="s">
        <v>6865</v>
      </c>
      <c r="N5277">
        <v>8</v>
      </c>
      <c r="O5277" t="s">
        <v>6924</v>
      </c>
      <c r="P5277" t="s">
        <v>19095</v>
      </c>
      <c r="Q5277">
        <v>5</v>
      </c>
      <c r="R5277">
        <v>4</v>
      </c>
      <c r="S5277">
        <v>4.25</v>
      </c>
      <c r="T5277">
        <v>5.32</v>
      </c>
      <c r="U5277">
        <v>589.74</v>
      </c>
      <c r="V5277">
        <v>107.53</v>
      </c>
      <c r="W5277">
        <v>5.5</v>
      </c>
      <c r="X5277">
        <v>11.38</v>
      </c>
      <c r="Y5277">
        <v>8.5299999999999994</v>
      </c>
      <c r="Z5277">
        <v>4</v>
      </c>
      <c r="AA5277" t="s">
        <v>4250</v>
      </c>
      <c r="AB5277">
        <v>2</v>
      </c>
      <c r="AC5277">
        <v>13</v>
      </c>
      <c r="AD5277">
        <v>1.1506666666666669</v>
      </c>
      <c r="AF5277" t="s">
        <v>7952</v>
      </c>
      <c r="AI5277">
        <v>0</v>
      </c>
      <c r="AJ5277">
        <v>0</v>
      </c>
      <c r="AK5277" t="s">
        <v>7960</v>
      </c>
      <c r="AL5277" t="s">
        <v>7960</v>
      </c>
      <c r="AM5277" t="s">
        <v>20019</v>
      </c>
    </row>
    <row r="5278" spans="1:39" x14ac:dyDescent="0.25">
      <c r="A5278" t="s">
        <v>11444</v>
      </c>
      <c r="B5278" t="s">
        <v>4841</v>
      </c>
      <c r="C5278" t="s">
        <v>4842</v>
      </c>
      <c r="D5278">
        <v>318</v>
      </c>
      <c r="E5278" t="s">
        <v>4845</v>
      </c>
      <c r="F5278">
        <v>6.5</v>
      </c>
      <c r="K5278" t="s">
        <v>6860</v>
      </c>
      <c r="M5278" t="s">
        <v>6865</v>
      </c>
      <c r="N5278">
        <v>8</v>
      </c>
      <c r="O5278" t="s">
        <v>15553</v>
      </c>
      <c r="P5278" t="s">
        <v>19096</v>
      </c>
      <c r="Q5278">
        <v>4</v>
      </c>
      <c r="R5278">
        <v>4</v>
      </c>
      <c r="S5278">
        <v>1.91</v>
      </c>
      <c r="T5278">
        <v>3.04</v>
      </c>
      <c r="U5278">
        <v>487.64</v>
      </c>
      <c r="V5278">
        <v>87.38</v>
      </c>
      <c r="W5278">
        <v>4.7</v>
      </c>
      <c r="X5278">
        <v>13.91</v>
      </c>
      <c r="Y5278">
        <v>8.6199999999999992</v>
      </c>
      <c r="Z5278">
        <v>2</v>
      </c>
      <c r="AA5278" t="s">
        <v>4250</v>
      </c>
      <c r="AB5278">
        <v>0</v>
      </c>
      <c r="AC5278">
        <v>8</v>
      </c>
      <c r="AD5278">
        <v>3.7582857142857149</v>
      </c>
      <c r="AF5278" t="s">
        <v>7952</v>
      </c>
      <c r="AI5278">
        <v>0</v>
      </c>
      <c r="AJ5278">
        <v>0</v>
      </c>
      <c r="AK5278" t="s">
        <v>19966</v>
      </c>
      <c r="AL5278" t="s">
        <v>19966</v>
      </c>
      <c r="AM5278" t="s">
        <v>20019</v>
      </c>
    </row>
    <row r="5279" spans="1:39" x14ac:dyDescent="0.25">
      <c r="A5279" t="s">
        <v>11445</v>
      </c>
      <c r="B5279" t="s">
        <v>4841</v>
      </c>
      <c r="C5279" t="s">
        <v>4842</v>
      </c>
      <c r="D5279">
        <v>318</v>
      </c>
      <c r="E5279" t="s">
        <v>4845</v>
      </c>
      <c r="F5279">
        <v>6.5</v>
      </c>
      <c r="I5279" t="s">
        <v>14400</v>
      </c>
      <c r="K5279" t="s">
        <v>6860</v>
      </c>
      <c r="L5279" t="s">
        <v>6861</v>
      </c>
      <c r="M5279" t="s">
        <v>14979</v>
      </c>
      <c r="N5279">
        <v>8</v>
      </c>
      <c r="O5279" t="s">
        <v>15302</v>
      </c>
      <c r="P5279" t="s">
        <v>19097</v>
      </c>
      <c r="Q5279">
        <v>4</v>
      </c>
      <c r="R5279">
        <v>1</v>
      </c>
      <c r="S5279">
        <v>3.24</v>
      </c>
      <c r="T5279">
        <v>3.24</v>
      </c>
      <c r="U5279">
        <v>409.36</v>
      </c>
      <c r="V5279">
        <v>60.5</v>
      </c>
      <c r="W5279">
        <v>4.09</v>
      </c>
      <c r="Y5279">
        <v>3.67</v>
      </c>
      <c r="Z5279">
        <v>2</v>
      </c>
      <c r="AA5279" t="s">
        <v>4250</v>
      </c>
      <c r="AB5279">
        <v>0</v>
      </c>
      <c r="AC5279">
        <v>3</v>
      </c>
      <c r="AD5279">
        <v>4.7407619047619054</v>
      </c>
      <c r="AF5279" t="s">
        <v>7949</v>
      </c>
      <c r="AI5279">
        <v>0</v>
      </c>
      <c r="AJ5279">
        <v>0</v>
      </c>
      <c r="AM5279" t="s">
        <v>20019</v>
      </c>
    </row>
    <row r="5280" spans="1:39" x14ac:dyDescent="0.25">
      <c r="A5280" t="s">
        <v>6047</v>
      </c>
      <c r="B5280" t="s">
        <v>4841</v>
      </c>
      <c r="C5280" t="s">
        <v>4842</v>
      </c>
      <c r="D5280">
        <v>318</v>
      </c>
      <c r="E5280" t="s">
        <v>4845</v>
      </c>
      <c r="F5280">
        <v>6.5</v>
      </c>
      <c r="I5280" t="s">
        <v>6761</v>
      </c>
      <c r="K5280" t="s">
        <v>6860</v>
      </c>
      <c r="L5280" t="s">
        <v>6861</v>
      </c>
      <c r="M5280" t="s">
        <v>6907</v>
      </c>
      <c r="N5280">
        <v>9</v>
      </c>
      <c r="O5280" t="s">
        <v>6972</v>
      </c>
      <c r="P5280" t="s">
        <v>7773</v>
      </c>
      <c r="Q5280">
        <v>7</v>
      </c>
      <c r="R5280">
        <v>2</v>
      </c>
      <c r="S5280">
        <v>2.0099999999999998</v>
      </c>
      <c r="T5280">
        <v>2.08</v>
      </c>
      <c r="U5280">
        <v>409.83</v>
      </c>
      <c r="V5280">
        <v>122.62</v>
      </c>
      <c r="W5280">
        <v>2.57</v>
      </c>
      <c r="X5280">
        <v>9.32</v>
      </c>
      <c r="Y5280">
        <v>6.53</v>
      </c>
      <c r="Z5280">
        <v>2</v>
      </c>
      <c r="AA5280" t="s">
        <v>4250</v>
      </c>
      <c r="AB5280">
        <v>0</v>
      </c>
      <c r="AC5280">
        <v>2</v>
      </c>
      <c r="AD5280">
        <v>4.1390714285714294</v>
      </c>
      <c r="AF5280" t="s">
        <v>7949</v>
      </c>
      <c r="AI5280">
        <v>0</v>
      </c>
      <c r="AJ5280">
        <v>0</v>
      </c>
      <c r="AM5280" t="s">
        <v>20019</v>
      </c>
    </row>
    <row r="5281" spans="1:39" x14ac:dyDescent="0.25">
      <c r="A5281" t="s">
        <v>6047</v>
      </c>
      <c r="B5281" t="s">
        <v>4841</v>
      </c>
      <c r="C5281" t="s">
        <v>4842</v>
      </c>
      <c r="D5281">
        <v>318</v>
      </c>
      <c r="E5281" t="s">
        <v>4845</v>
      </c>
      <c r="F5281">
        <v>6.5</v>
      </c>
      <c r="I5281" t="s">
        <v>6762</v>
      </c>
      <c r="K5281" t="s">
        <v>6860</v>
      </c>
      <c r="L5281" t="s">
        <v>6861</v>
      </c>
      <c r="M5281" t="s">
        <v>6908</v>
      </c>
      <c r="N5281">
        <v>8</v>
      </c>
      <c r="O5281" t="s">
        <v>6973</v>
      </c>
      <c r="P5281" t="s">
        <v>7773</v>
      </c>
      <c r="Q5281">
        <v>7</v>
      </c>
      <c r="R5281">
        <v>2</v>
      </c>
      <c r="S5281">
        <v>2.0099999999999998</v>
      </c>
      <c r="T5281">
        <v>2.08</v>
      </c>
      <c r="U5281">
        <v>409.83</v>
      </c>
      <c r="V5281">
        <v>122.62</v>
      </c>
      <c r="W5281">
        <v>2.57</v>
      </c>
      <c r="X5281">
        <v>9.32</v>
      </c>
      <c r="Y5281">
        <v>6.53</v>
      </c>
      <c r="Z5281">
        <v>2</v>
      </c>
      <c r="AA5281" t="s">
        <v>4250</v>
      </c>
      <c r="AB5281">
        <v>0</v>
      </c>
      <c r="AC5281">
        <v>2</v>
      </c>
      <c r="AD5281">
        <v>4.1390714285714294</v>
      </c>
      <c r="AF5281" t="s">
        <v>7949</v>
      </c>
      <c r="AI5281">
        <v>0</v>
      </c>
      <c r="AJ5281">
        <v>0</v>
      </c>
      <c r="AM5281" t="s">
        <v>20019</v>
      </c>
    </row>
    <row r="5282" spans="1:39" x14ac:dyDescent="0.25">
      <c r="A5282" t="s">
        <v>10488</v>
      </c>
      <c r="B5282" t="s">
        <v>4841</v>
      </c>
      <c r="C5282" t="s">
        <v>4842</v>
      </c>
      <c r="D5282">
        <v>319</v>
      </c>
      <c r="E5282" t="s">
        <v>4845</v>
      </c>
      <c r="F5282">
        <v>6.5</v>
      </c>
      <c r="I5282" t="s">
        <v>14401</v>
      </c>
      <c r="K5282" t="s">
        <v>6860</v>
      </c>
      <c r="L5282" t="s">
        <v>6861</v>
      </c>
      <c r="M5282" t="s">
        <v>6907</v>
      </c>
      <c r="N5282">
        <v>9</v>
      </c>
      <c r="O5282" t="s">
        <v>6972</v>
      </c>
      <c r="P5282" t="s">
        <v>18140</v>
      </c>
      <c r="Q5282">
        <v>7</v>
      </c>
      <c r="R5282">
        <v>1</v>
      </c>
      <c r="S5282">
        <v>1.92</v>
      </c>
      <c r="T5282">
        <v>1.94</v>
      </c>
      <c r="U5282">
        <v>378.43</v>
      </c>
      <c r="V5282">
        <v>91.85</v>
      </c>
      <c r="W5282">
        <v>2.41</v>
      </c>
      <c r="Y5282">
        <v>6.17</v>
      </c>
      <c r="Z5282">
        <v>2</v>
      </c>
      <c r="AA5282" t="s">
        <v>4250</v>
      </c>
      <c r="AB5282">
        <v>0</v>
      </c>
      <c r="AC5282">
        <v>1</v>
      </c>
      <c r="AD5282">
        <v>5.6400238095238091</v>
      </c>
      <c r="AF5282" t="s">
        <v>7949</v>
      </c>
      <c r="AI5282">
        <v>0</v>
      </c>
      <c r="AJ5282">
        <v>0</v>
      </c>
      <c r="AM5282" t="s">
        <v>20019</v>
      </c>
    </row>
    <row r="5283" spans="1:39" x14ac:dyDescent="0.25">
      <c r="A5283" t="s">
        <v>10488</v>
      </c>
      <c r="B5283" t="s">
        <v>4841</v>
      </c>
      <c r="C5283" t="s">
        <v>4842</v>
      </c>
      <c r="D5283">
        <v>319</v>
      </c>
      <c r="E5283" t="s">
        <v>4845</v>
      </c>
      <c r="F5283">
        <v>6.5</v>
      </c>
      <c r="I5283" t="s">
        <v>14402</v>
      </c>
      <c r="K5283" t="s">
        <v>6860</v>
      </c>
      <c r="L5283" t="s">
        <v>6861</v>
      </c>
      <c r="M5283" t="s">
        <v>6908</v>
      </c>
      <c r="N5283">
        <v>8</v>
      </c>
      <c r="O5283" t="s">
        <v>6973</v>
      </c>
      <c r="P5283" t="s">
        <v>18140</v>
      </c>
      <c r="Q5283">
        <v>7</v>
      </c>
      <c r="R5283">
        <v>1</v>
      </c>
      <c r="S5283">
        <v>1.92</v>
      </c>
      <c r="T5283">
        <v>1.94</v>
      </c>
      <c r="U5283">
        <v>378.43</v>
      </c>
      <c r="V5283">
        <v>91.85</v>
      </c>
      <c r="W5283">
        <v>2.41</v>
      </c>
      <c r="Y5283">
        <v>6.17</v>
      </c>
      <c r="Z5283">
        <v>2</v>
      </c>
      <c r="AA5283" t="s">
        <v>4250</v>
      </c>
      <c r="AB5283">
        <v>0</v>
      </c>
      <c r="AC5283">
        <v>1</v>
      </c>
      <c r="AD5283">
        <v>5.6400238095238091</v>
      </c>
      <c r="AF5283" t="s">
        <v>7949</v>
      </c>
      <c r="AI5283">
        <v>0</v>
      </c>
      <c r="AJ5283">
        <v>0</v>
      </c>
      <c r="AM5283" t="s">
        <v>20019</v>
      </c>
    </row>
    <row r="5284" spans="1:39" x14ac:dyDescent="0.25">
      <c r="A5284" t="s">
        <v>11446</v>
      </c>
      <c r="B5284" t="s">
        <v>4841</v>
      </c>
      <c r="C5284" t="s">
        <v>4842</v>
      </c>
      <c r="D5284">
        <v>320</v>
      </c>
      <c r="E5284" t="s">
        <v>4845</v>
      </c>
      <c r="F5284">
        <v>6.5</v>
      </c>
      <c r="K5284" t="s">
        <v>6860</v>
      </c>
      <c r="M5284" t="s">
        <v>6865</v>
      </c>
      <c r="N5284">
        <v>8</v>
      </c>
      <c r="O5284" t="s">
        <v>15553</v>
      </c>
      <c r="P5284" t="s">
        <v>19098</v>
      </c>
      <c r="Q5284">
        <v>4</v>
      </c>
      <c r="R5284">
        <v>3</v>
      </c>
      <c r="S5284">
        <v>2.3199999999999998</v>
      </c>
      <c r="T5284">
        <v>3.57</v>
      </c>
      <c r="U5284">
        <v>464.62</v>
      </c>
      <c r="V5284">
        <v>61.36</v>
      </c>
      <c r="W5284">
        <v>5.01</v>
      </c>
      <c r="X5284">
        <v>13.91</v>
      </c>
      <c r="Y5284">
        <v>8.52</v>
      </c>
      <c r="Z5284">
        <v>2</v>
      </c>
      <c r="AA5284" t="s">
        <v>4250</v>
      </c>
      <c r="AB5284">
        <v>1</v>
      </c>
      <c r="AC5284">
        <v>9</v>
      </c>
      <c r="AD5284">
        <v>3.714380952380953</v>
      </c>
      <c r="AF5284" t="s">
        <v>7952</v>
      </c>
      <c r="AI5284">
        <v>0</v>
      </c>
      <c r="AJ5284">
        <v>0</v>
      </c>
      <c r="AK5284" t="s">
        <v>19966</v>
      </c>
      <c r="AL5284" t="s">
        <v>19966</v>
      </c>
      <c r="AM5284" t="s">
        <v>20019</v>
      </c>
    </row>
    <row r="5285" spans="1:39" x14ac:dyDescent="0.25">
      <c r="A5285" t="s">
        <v>11249</v>
      </c>
      <c r="B5285" t="s">
        <v>4841</v>
      </c>
      <c r="C5285" t="s">
        <v>4842</v>
      </c>
      <c r="D5285">
        <v>320</v>
      </c>
      <c r="E5285" t="s">
        <v>4845</v>
      </c>
      <c r="F5285">
        <v>6.5</v>
      </c>
      <c r="K5285" t="s">
        <v>6860</v>
      </c>
      <c r="L5285" t="s">
        <v>6861</v>
      </c>
      <c r="M5285" t="s">
        <v>15230</v>
      </c>
      <c r="N5285">
        <v>9</v>
      </c>
      <c r="O5285" t="s">
        <v>15627</v>
      </c>
      <c r="P5285" t="s">
        <v>18901</v>
      </c>
      <c r="Q5285">
        <v>7</v>
      </c>
      <c r="R5285">
        <v>5</v>
      </c>
      <c r="S5285">
        <v>4.67</v>
      </c>
      <c r="T5285">
        <v>4.67</v>
      </c>
      <c r="U5285">
        <v>755.94</v>
      </c>
      <c r="V5285">
        <v>174.01</v>
      </c>
      <c r="W5285">
        <v>5.44</v>
      </c>
      <c r="X5285">
        <v>12.78</v>
      </c>
      <c r="Y5285">
        <v>0.39</v>
      </c>
      <c r="Z5285">
        <v>4</v>
      </c>
      <c r="AA5285" t="s">
        <v>4250</v>
      </c>
      <c r="AB5285">
        <v>2</v>
      </c>
      <c r="AC5285">
        <v>17</v>
      </c>
      <c r="AD5285">
        <v>1.165</v>
      </c>
      <c r="AF5285" t="s">
        <v>7949</v>
      </c>
      <c r="AI5285">
        <v>0</v>
      </c>
      <c r="AJ5285">
        <v>0</v>
      </c>
      <c r="AK5285" t="s">
        <v>20004</v>
      </c>
      <c r="AL5285" t="s">
        <v>20004</v>
      </c>
      <c r="AM5285" t="s">
        <v>20019</v>
      </c>
    </row>
    <row r="5286" spans="1:39" x14ac:dyDescent="0.25">
      <c r="A5286" t="s">
        <v>11447</v>
      </c>
      <c r="B5286" t="s">
        <v>4841</v>
      </c>
      <c r="C5286" t="s">
        <v>4842</v>
      </c>
      <c r="D5286">
        <v>320</v>
      </c>
      <c r="E5286" t="s">
        <v>4845</v>
      </c>
      <c r="F5286">
        <v>6.5</v>
      </c>
      <c r="K5286" t="s">
        <v>6860</v>
      </c>
      <c r="L5286" t="s">
        <v>6861</v>
      </c>
      <c r="M5286" t="s">
        <v>15005</v>
      </c>
      <c r="N5286">
        <v>9</v>
      </c>
      <c r="O5286" t="s">
        <v>15335</v>
      </c>
      <c r="P5286" t="s">
        <v>19099</v>
      </c>
      <c r="Q5286">
        <v>6</v>
      </c>
      <c r="R5286">
        <v>1</v>
      </c>
      <c r="S5286">
        <v>0.95</v>
      </c>
      <c r="T5286">
        <v>0.97</v>
      </c>
      <c r="U5286">
        <v>445.38</v>
      </c>
      <c r="V5286">
        <v>93.7</v>
      </c>
      <c r="W5286">
        <v>3.21</v>
      </c>
      <c r="Y5286">
        <v>5.9</v>
      </c>
      <c r="Z5286">
        <v>3</v>
      </c>
      <c r="AA5286" t="s">
        <v>4250</v>
      </c>
      <c r="AB5286">
        <v>0</v>
      </c>
      <c r="AC5286">
        <v>4</v>
      </c>
      <c r="AD5286">
        <v>5.1001428571428571</v>
      </c>
      <c r="AF5286" t="s">
        <v>7949</v>
      </c>
      <c r="AI5286">
        <v>0</v>
      </c>
      <c r="AJ5286">
        <v>0</v>
      </c>
      <c r="AK5286" t="s">
        <v>19835</v>
      </c>
      <c r="AL5286" t="s">
        <v>19835</v>
      </c>
      <c r="AM5286" t="s">
        <v>20019</v>
      </c>
    </row>
    <row r="5287" spans="1:39" x14ac:dyDescent="0.25">
      <c r="A5287" t="s">
        <v>11448</v>
      </c>
      <c r="B5287" t="s">
        <v>4841</v>
      </c>
      <c r="C5287" t="s">
        <v>4842</v>
      </c>
      <c r="D5287">
        <v>320</v>
      </c>
      <c r="E5287" t="s">
        <v>4845</v>
      </c>
      <c r="F5287">
        <v>6.5</v>
      </c>
      <c r="K5287" t="s">
        <v>6860</v>
      </c>
      <c r="L5287" t="s">
        <v>6861</v>
      </c>
      <c r="M5287" t="s">
        <v>15155</v>
      </c>
      <c r="N5287">
        <v>9</v>
      </c>
      <c r="O5287" t="s">
        <v>15532</v>
      </c>
      <c r="P5287" t="s">
        <v>19100</v>
      </c>
      <c r="Q5287">
        <v>5</v>
      </c>
      <c r="R5287">
        <v>1</v>
      </c>
      <c r="S5287">
        <v>3.75</v>
      </c>
      <c r="T5287">
        <v>3.75</v>
      </c>
      <c r="U5287">
        <v>332.43</v>
      </c>
      <c r="V5287">
        <v>64.16</v>
      </c>
      <c r="W5287">
        <v>3.83</v>
      </c>
      <c r="Y5287">
        <v>4.2</v>
      </c>
      <c r="Z5287">
        <v>3</v>
      </c>
      <c r="AA5287" t="s">
        <v>4250</v>
      </c>
      <c r="AB5287">
        <v>0</v>
      </c>
      <c r="AC5287">
        <v>2</v>
      </c>
      <c r="AD5287">
        <v>4.5833333333333339</v>
      </c>
      <c r="AF5287" t="s">
        <v>7949</v>
      </c>
      <c r="AI5287">
        <v>0</v>
      </c>
      <c r="AJ5287">
        <v>0</v>
      </c>
      <c r="AK5287" t="s">
        <v>19957</v>
      </c>
      <c r="AL5287" t="s">
        <v>19957</v>
      </c>
      <c r="AM5287" t="s">
        <v>20019</v>
      </c>
    </row>
    <row r="5288" spans="1:39" x14ac:dyDescent="0.25">
      <c r="A5288" t="s">
        <v>11449</v>
      </c>
      <c r="B5288" t="s">
        <v>4841</v>
      </c>
      <c r="C5288" t="s">
        <v>4842</v>
      </c>
      <c r="D5288">
        <v>320</v>
      </c>
      <c r="E5288" t="s">
        <v>4845</v>
      </c>
      <c r="F5288">
        <v>6.5</v>
      </c>
      <c r="K5288" t="s">
        <v>6860</v>
      </c>
      <c r="L5288" t="s">
        <v>6861</v>
      </c>
      <c r="M5288" t="s">
        <v>15155</v>
      </c>
      <c r="N5288">
        <v>9</v>
      </c>
      <c r="O5288" t="s">
        <v>15532</v>
      </c>
      <c r="P5288" t="s">
        <v>19101</v>
      </c>
      <c r="Q5288">
        <v>4</v>
      </c>
      <c r="R5288">
        <v>1</v>
      </c>
      <c r="S5288">
        <v>0.72</v>
      </c>
      <c r="T5288">
        <v>0.82</v>
      </c>
      <c r="U5288">
        <v>312.44</v>
      </c>
      <c r="V5288">
        <v>47.61</v>
      </c>
      <c r="W5288">
        <v>3.68</v>
      </c>
      <c r="Y5288">
        <v>6.82</v>
      </c>
      <c r="Z5288">
        <v>2</v>
      </c>
      <c r="AA5288" t="s">
        <v>4250</v>
      </c>
      <c r="AB5288">
        <v>0</v>
      </c>
      <c r="AC5288">
        <v>3</v>
      </c>
      <c r="AD5288">
        <v>5.833333333333333</v>
      </c>
      <c r="AF5288" t="s">
        <v>7949</v>
      </c>
      <c r="AI5288">
        <v>0</v>
      </c>
      <c r="AJ5288">
        <v>0</v>
      </c>
      <c r="AK5288" t="s">
        <v>19957</v>
      </c>
      <c r="AL5288" t="s">
        <v>19957</v>
      </c>
      <c r="AM5288" t="s">
        <v>20019</v>
      </c>
    </row>
    <row r="5289" spans="1:39" x14ac:dyDescent="0.25">
      <c r="A5289" t="s">
        <v>11450</v>
      </c>
      <c r="B5289" t="s">
        <v>4841</v>
      </c>
      <c r="C5289" t="s">
        <v>4842</v>
      </c>
      <c r="D5289">
        <v>320</v>
      </c>
      <c r="E5289" t="s">
        <v>4845</v>
      </c>
      <c r="F5289">
        <v>6.5</v>
      </c>
      <c r="K5289" t="s">
        <v>6860</v>
      </c>
      <c r="L5289" t="s">
        <v>6861</v>
      </c>
      <c r="M5289" t="s">
        <v>15241</v>
      </c>
      <c r="N5289">
        <v>9</v>
      </c>
      <c r="O5289" t="s">
        <v>15640</v>
      </c>
      <c r="P5289" t="s">
        <v>19102</v>
      </c>
      <c r="Q5289">
        <v>7</v>
      </c>
      <c r="R5289">
        <v>1</v>
      </c>
      <c r="S5289">
        <v>2.62</v>
      </c>
      <c r="T5289">
        <v>2.62</v>
      </c>
      <c r="U5289">
        <v>396.45</v>
      </c>
      <c r="V5289">
        <v>91.21</v>
      </c>
      <c r="W5289">
        <v>3.13</v>
      </c>
      <c r="Y5289">
        <v>4.9800000000000004</v>
      </c>
      <c r="Z5289">
        <v>4</v>
      </c>
      <c r="AA5289" t="s">
        <v>4250</v>
      </c>
      <c r="AB5289">
        <v>0</v>
      </c>
      <c r="AC5289">
        <v>4</v>
      </c>
      <c r="AD5289">
        <v>5.2226428571428576</v>
      </c>
      <c r="AF5289" t="s">
        <v>7949</v>
      </c>
      <c r="AI5289">
        <v>0</v>
      </c>
      <c r="AJ5289">
        <v>0</v>
      </c>
      <c r="AK5289" t="s">
        <v>19957</v>
      </c>
      <c r="AL5289" t="s">
        <v>19957</v>
      </c>
      <c r="AM5289" t="s">
        <v>20019</v>
      </c>
    </row>
    <row r="5290" spans="1:39" x14ac:dyDescent="0.25">
      <c r="A5290" t="s">
        <v>10508</v>
      </c>
      <c r="B5290" t="s">
        <v>4841</v>
      </c>
      <c r="C5290" t="s">
        <v>4842</v>
      </c>
      <c r="D5290">
        <v>320</v>
      </c>
      <c r="E5290" t="s">
        <v>4845</v>
      </c>
      <c r="F5290">
        <v>6.5</v>
      </c>
      <c r="K5290" t="s">
        <v>6860</v>
      </c>
      <c r="L5290" t="s">
        <v>6861</v>
      </c>
      <c r="M5290" t="s">
        <v>15155</v>
      </c>
      <c r="N5290">
        <v>9</v>
      </c>
      <c r="O5290" t="s">
        <v>15532</v>
      </c>
      <c r="P5290" t="s">
        <v>18160</v>
      </c>
      <c r="Q5290">
        <v>5</v>
      </c>
      <c r="R5290">
        <v>1</v>
      </c>
      <c r="S5290">
        <v>-0.72</v>
      </c>
      <c r="T5290">
        <v>-0.7</v>
      </c>
      <c r="U5290">
        <v>373.46</v>
      </c>
      <c r="V5290">
        <v>69.73</v>
      </c>
      <c r="W5290">
        <v>3.78</v>
      </c>
      <c r="Y5290">
        <v>6.09</v>
      </c>
      <c r="Z5290">
        <v>3</v>
      </c>
      <c r="AA5290" t="s">
        <v>4250</v>
      </c>
      <c r="AB5290">
        <v>0</v>
      </c>
      <c r="AC5290">
        <v>5</v>
      </c>
      <c r="AD5290">
        <v>5.7371904761904764</v>
      </c>
      <c r="AF5290" t="s">
        <v>7949</v>
      </c>
      <c r="AI5290">
        <v>0</v>
      </c>
      <c r="AJ5290">
        <v>0</v>
      </c>
      <c r="AK5290" t="s">
        <v>19957</v>
      </c>
      <c r="AL5290" t="s">
        <v>19957</v>
      </c>
      <c r="AM5290" t="s">
        <v>20019</v>
      </c>
    </row>
    <row r="5291" spans="1:39" x14ac:dyDescent="0.25">
      <c r="A5291" t="s">
        <v>10165</v>
      </c>
      <c r="B5291" t="s">
        <v>4841</v>
      </c>
      <c r="C5291" t="s">
        <v>4842</v>
      </c>
      <c r="D5291">
        <v>320</v>
      </c>
      <c r="E5291" t="s">
        <v>4845</v>
      </c>
      <c r="F5291">
        <v>6.5</v>
      </c>
      <c r="K5291" t="s">
        <v>6860</v>
      </c>
      <c r="L5291" t="s">
        <v>6861</v>
      </c>
      <c r="M5291" t="s">
        <v>15176</v>
      </c>
      <c r="N5291">
        <v>9</v>
      </c>
      <c r="O5291" t="s">
        <v>15559</v>
      </c>
      <c r="P5291" t="s">
        <v>17817</v>
      </c>
      <c r="Q5291">
        <v>12</v>
      </c>
      <c r="R5291">
        <v>12</v>
      </c>
      <c r="S5291">
        <v>-7.7</v>
      </c>
      <c r="T5291">
        <v>-1.19</v>
      </c>
      <c r="U5291">
        <v>939.95</v>
      </c>
      <c r="V5291">
        <v>387.12</v>
      </c>
      <c r="W5291">
        <v>-0.37</v>
      </c>
      <c r="X5291">
        <v>2.71</v>
      </c>
      <c r="Y5291">
        <v>8.74</v>
      </c>
      <c r="Z5291">
        <v>1</v>
      </c>
      <c r="AA5291" t="s">
        <v>4250</v>
      </c>
      <c r="AB5291">
        <v>3</v>
      </c>
      <c r="AC5291">
        <v>23</v>
      </c>
      <c r="AD5291">
        <v>2.63</v>
      </c>
      <c r="AF5291" t="s">
        <v>7950</v>
      </c>
      <c r="AI5291">
        <v>0</v>
      </c>
      <c r="AJ5291">
        <v>0</v>
      </c>
      <c r="AK5291" t="s">
        <v>19917</v>
      </c>
      <c r="AL5291" t="s">
        <v>19917</v>
      </c>
      <c r="AM5291" t="s">
        <v>20019</v>
      </c>
    </row>
    <row r="5292" spans="1:39" x14ac:dyDescent="0.25">
      <c r="A5292" t="s">
        <v>11451</v>
      </c>
      <c r="B5292" t="s">
        <v>4841</v>
      </c>
      <c r="C5292" t="s">
        <v>4842</v>
      </c>
      <c r="D5292">
        <v>320</v>
      </c>
      <c r="E5292" t="s">
        <v>4845</v>
      </c>
      <c r="F5292">
        <v>6.5</v>
      </c>
      <c r="I5292" t="s">
        <v>14403</v>
      </c>
      <c r="K5292" t="s">
        <v>6860</v>
      </c>
      <c r="L5292" t="s">
        <v>6861</v>
      </c>
      <c r="M5292" t="s">
        <v>15154</v>
      </c>
      <c r="N5292">
        <v>9</v>
      </c>
      <c r="O5292" t="s">
        <v>15531</v>
      </c>
      <c r="P5292" t="s">
        <v>19103</v>
      </c>
      <c r="Q5292">
        <v>5</v>
      </c>
      <c r="R5292">
        <v>2</v>
      </c>
      <c r="S5292">
        <v>0.03</v>
      </c>
      <c r="T5292">
        <v>0.03</v>
      </c>
      <c r="U5292">
        <v>453.89</v>
      </c>
      <c r="V5292">
        <v>68.87</v>
      </c>
      <c r="W5292">
        <v>5.04</v>
      </c>
      <c r="Y5292">
        <v>3.01</v>
      </c>
      <c r="Z5292">
        <v>2</v>
      </c>
      <c r="AA5292" t="s">
        <v>4250</v>
      </c>
      <c r="AB5292">
        <v>1</v>
      </c>
      <c r="AC5292">
        <v>3</v>
      </c>
      <c r="AD5292">
        <v>4.8293571428571429</v>
      </c>
      <c r="AF5292" t="s">
        <v>7949</v>
      </c>
      <c r="AI5292">
        <v>0</v>
      </c>
      <c r="AJ5292">
        <v>0</v>
      </c>
      <c r="AM5292" t="s">
        <v>20019</v>
      </c>
    </row>
    <row r="5293" spans="1:39" x14ac:dyDescent="0.25">
      <c r="A5293" t="s">
        <v>11452</v>
      </c>
      <c r="B5293" t="s">
        <v>4841</v>
      </c>
      <c r="C5293" t="s">
        <v>4842</v>
      </c>
      <c r="D5293">
        <v>320</v>
      </c>
      <c r="E5293" t="s">
        <v>4845</v>
      </c>
      <c r="F5293">
        <v>6.5</v>
      </c>
      <c r="I5293" t="s">
        <v>14404</v>
      </c>
      <c r="K5293" t="s">
        <v>6860</v>
      </c>
      <c r="L5293" t="s">
        <v>6861</v>
      </c>
      <c r="M5293" t="s">
        <v>15042</v>
      </c>
      <c r="N5293">
        <v>9</v>
      </c>
      <c r="O5293" t="s">
        <v>15389</v>
      </c>
      <c r="P5293" t="s">
        <v>19104</v>
      </c>
      <c r="Q5293">
        <v>6</v>
      </c>
      <c r="R5293">
        <v>1</v>
      </c>
      <c r="S5293">
        <v>2.2200000000000002</v>
      </c>
      <c r="T5293">
        <v>2.2200000000000002</v>
      </c>
      <c r="U5293">
        <v>478.54</v>
      </c>
      <c r="V5293">
        <v>80.81</v>
      </c>
      <c r="W5293">
        <v>4.16</v>
      </c>
      <c r="Y5293">
        <v>2.88</v>
      </c>
      <c r="Z5293">
        <v>2</v>
      </c>
      <c r="AA5293" t="s">
        <v>4250</v>
      </c>
      <c r="AB5293">
        <v>0</v>
      </c>
      <c r="AC5293">
        <v>3</v>
      </c>
      <c r="AD5293">
        <v>4.8766190476190472</v>
      </c>
      <c r="AF5293" t="s">
        <v>7949</v>
      </c>
      <c r="AI5293">
        <v>0</v>
      </c>
      <c r="AJ5293">
        <v>0</v>
      </c>
      <c r="AM5293" t="s">
        <v>20019</v>
      </c>
    </row>
    <row r="5294" spans="1:39" x14ac:dyDescent="0.25">
      <c r="A5294" t="s">
        <v>11452</v>
      </c>
      <c r="B5294" t="s">
        <v>4841</v>
      </c>
      <c r="C5294" t="s">
        <v>4842</v>
      </c>
      <c r="D5294">
        <v>320</v>
      </c>
      <c r="E5294" t="s">
        <v>4845</v>
      </c>
      <c r="F5294">
        <v>6.5</v>
      </c>
      <c r="I5294" t="s">
        <v>14405</v>
      </c>
      <c r="K5294" t="s">
        <v>6860</v>
      </c>
      <c r="M5294" t="s">
        <v>15002</v>
      </c>
      <c r="N5294">
        <v>8</v>
      </c>
      <c r="O5294" t="s">
        <v>15332</v>
      </c>
      <c r="P5294" t="s">
        <v>19104</v>
      </c>
      <c r="Q5294">
        <v>6</v>
      </c>
      <c r="R5294">
        <v>1</v>
      </c>
      <c r="S5294">
        <v>2.2200000000000002</v>
      </c>
      <c r="T5294">
        <v>2.2200000000000002</v>
      </c>
      <c r="U5294">
        <v>478.54</v>
      </c>
      <c r="V5294">
        <v>80.81</v>
      </c>
      <c r="W5294">
        <v>4.16</v>
      </c>
      <c r="Y5294">
        <v>2.88</v>
      </c>
      <c r="Z5294">
        <v>2</v>
      </c>
      <c r="AA5294" t="s">
        <v>4250</v>
      </c>
      <c r="AB5294">
        <v>0</v>
      </c>
      <c r="AC5294">
        <v>3</v>
      </c>
      <c r="AD5294">
        <v>4.8766190476190472</v>
      </c>
      <c r="AF5294" t="s">
        <v>7949</v>
      </c>
      <c r="AI5294">
        <v>0</v>
      </c>
      <c r="AJ5294">
        <v>0</v>
      </c>
      <c r="AM5294" t="s">
        <v>20019</v>
      </c>
    </row>
    <row r="5295" spans="1:39" x14ac:dyDescent="0.25">
      <c r="A5295" t="s">
        <v>11453</v>
      </c>
      <c r="B5295" t="s">
        <v>4841</v>
      </c>
      <c r="C5295" t="s">
        <v>4842</v>
      </c>
      <c r="D5295">
        <v>320</v>
      </c>
      <c r="E5295" t="s">
        <v>4845</v>
      </c>
      <c r="F5295">
        <v>6.5</v>
      </c>
      <c r="I5295" t="s">
        <v>14406</v>
      </c>
      <c r="K5295" t="s">
        <v>6860</v>
      </c>
      <c r="L5295" t="s">
        <v>6861</v>
      </c>
      <c r="M5295" t="s">
        <v>15122</v>
      </c>
      <c r="N5295">
        <v>9</v>
      </c>
      <c r="O5295" t="s">
        <v>15494</v>
      </c>
      <c r="P5295" t="s">
        <v>19105</v>
      </c>
      <c r="Q5295">
        <v>6</v>
      </c>
      <c r="R5295">
        <v>1</v>
      </c>
      <c r="S5295">
        <v>1.85</v>
      </c>
      <c r="T5295">
        <v>1.85</v>
      </c>
      <c r="U5295">
        <v>353.39</v>
      </c>
      <c r="V5295">
        <v>80.63</v>
      </c>
      <c r="W5295">
        <v>2.14</v>
      </c>
      <c r="Y5295">
        <v>4.12</v>
      </c>
      <c r="Z5295">
        <v>1</v>
      </c>
      <c r="AA5295" t="s">
        <v>4250</v>
      </c>
      <c r="AB5295">
        <v>0</v>
      </c>
      <c r="AC5295">
        <v>3</v>
      </c>
      <c r="AD5295">
        <v>5.833333333333333</v>
      </c>
      <c r="AF5295" t="s">
        <v>7949</v>
      </c>
      <c r="AI5295">
        <v>0</v>
      </c>
      <c r="AJ5295">
        <v>0</v>
      </c>
      <c r="AM5295" t="s">
        <v>20019</v>
      </c>
    </row>
    <row r="5296" spans="1:39" x14ac:dyDescent="0.25">
      <c r="A5296" t="s">
        <v>11454</v>
      </c>
      <c r="B5296" t="s">
        <v>4841</v>
      </c>
      <c r="C5296" t="s">
        <v>4842</v>
      </c>
      <c r="D5296">
        <v>320</v>
      </c>
      <c r="E5296" t="s">
        <v>4845</v>
      </c>
      <c r="F5296">
        <v>6.5</v>
      </c>
      <c r="I5296" t="s">
        <v>14407</v>
      </c>
      <c r="K5296" t="s">
        <v>6860</v>
      </c>
      <c r="M5296" t="s">
        <v>14989</v>
      </c>
      <c r="N5296">
        <v>8</v>
      </c>
      <c r="O5296" t="s">
        <v>15313</v>
      </c>
      <c r="P5296" t="s">
        <v>19106</v>
      </c>
      <c r="Q5296">
        <v>10</v>
      </c>
      <c r="R5296">
        <v>2</v>
      </c>
      <c r="S5296">
        <v>3.64</v>
      </c>
      <c r="T5296">
        <v>3.64</v>
      </c>
      <c r="U5296">
        <v>434.55</v>
      </c>
      <c r="V5296">
        <v>124.61</v>
      </c>
      <c r="W5296">
        <v>2.1800000000000002</v>
      </c>
      <c r="X5296">
        <v>10.23</v>
      </c>
      <c r="Y5296">
        <v>3.74</v>
      </c>
      <c r="Z5296">
        <v>2</v>
      </c>
      <c r="AA5296" t="s">
        <v>4250</v>
      </c>
      <c r="AB5296">
        <v>0</v>
      </c>
      <c r="AC5296">
        <v>4</v>
      </c>
      <c r="AD5296">
        <v>2.8275000000000001</v>
      </c>
      <c r="AF5296" t="s">
        <v>7949</v>
      </c>
      <c r="AI5296">
        <v>0</v>
      </c>
      <c r="AJ5296">
        <v>0</v>
      </c>
      <c r="AM5296" t="s">
        <v>20019</v>
      </c>
    </row>
    <row r="5297" spans="1:39" x14ac:dyDescent="0.25">
      <c r="A5297" t="s">
        <v>11455</v>
      </c>
      <c r="B5297" t="s">
        <v>4841</v>
      </c>
      <c r="C5297" t="s">
        <v>4842</v>
      </c>
      <c r="D5297">
        <v>320</v>
      </c>
      <c r="E5297" t="s">
        <v>4845</v>
      </c>
      <c r="F5297">
        <v>6.5</v>
      </c>
      <c r="I5297" t="s">
        <v>14408</v>
      </c>
      <c r="K5297" t="s">
        <v>6860</v>
      </c>
      <c r="L5297" t="s">
        <v>6861</v>
      </c>
      <c r="M5297" t="s">
        <v>15114</v>
      </c>
      <c r="N5297">
        <v>8</v>
      </c>
      <c r="O5297" t="s">
        <v>15486</v>
      </c>
      <c r="P5297" t="s">
        <v>19107</v>
      </c>
      <c r="Q5297">
        <v>5</v>
      </c>
      <c r="R5297">
        <v>2</v>
      </c>
      <c r="S5297">
        <v>-2.88</v>
      </c>
      <c r="T5297">
        <v>-2.85</v>
      </c>
      <c r="U5297">
        <v>374.85</v>
      </c>
      <c r="V5297">
        <v>72.53</v>
      </c>
      <c r="W5297">
        <v>3.58</v>
      </c>
      <c r="Y5297">
        <v>6.11</v>
      </c>
      <c r="Z5297">
        <v>2</v>
      </c>
      <c r="AA5297" t="s">
        <v>4250</v>
      </c>
      <c r="AB5297">
        <v>0</v>
      </c>
      <c r="AC5297">
        <v>3</v>
      </c>
      <c r="AD5297">
        <v>5.393928571428571</v>
      </c>
      <c r="AF5297" t="s">
        <v>7949</v>
      </c>
      <c r="AI5297">
        <v>0</v>
      </c>
      <c r="AJ5297">
        <v>0</v>
      </c>
      <c r="AM5297" t="s">
        <v>20019</v>
      </c>
    </row>
    <row r="5298" spans="1:39" x14ac:dyDescent="0.25">
      <c r="A5298" t="s">
        <v>11456</v>
      </c>
      <c r="B5298" t="s">
        <v>4841</v>
      </c>
      <c r="C5298" t="s">
        <v>4842</v>
      </c>
      <c r="D5298">
        <v>320</v>
      </c>
      <c r="E5298" t="s">
        <v>4845</v>
      </c>
      <c r="F5298">
        <v>6.5</v>
      </c>
      <c r="I5298" t="s">
        <v>14409</v>
      </c>
      <c r="K5298" t="s">
        <v>6860</v>
      </c>
      <c r="L5298" t="s">
        <v>6861</v>
      </c>
      <c r="M5298" t="s">
        <v>15114</v>
      </c>
      <c r="N5298">
        <v>8</v>
      </c>
      <c r="O5298" t="s">
        <v>15486</v>
      </c>
      <c r="P5298" t="s">
        <v>19108</v>
      </c>
      <c r="Q5298">
        <v>5</v>
      </c>
      <c r="R5298">
        <v>2</v>
      </c>
      <c r="S5298">
        <v>-5.04</v>
      </c>
      <c r="T5298">
        <v>-5.01</v>
      </c>
      <c r="U5298">
        <v>293.33999999999997</v>
      </c>
      <c r="V5298">
        <v>68.87</v>
      </c>
      <c r="W5298">
        <v>1.63</v>
      </c>
      <c r="Y5298">
        <v>6.12</v>
      </c>
      <c r="Z5298">
        <v>1</v>
      </c>
      <c r="AA5298" t="s">
        <v>4250</v>
      </c>
      <c r="AB5298">
        <v>0</v>
      </c>
      <c r="AC5298">
        <v>3</v>
      </c>
      <c r="AD5298">
        <v>5.5</v>
      </c>
      <c r="AF5298" t="s">
        <v>7949</v>
      </c>
      <c r="AI5298">
        <v>0</v>
      </c>
      <c r="AJ5298">
        <v>0</v>
      </c>
      <c r="AM5298" t="s">
        <v>20019</v>
      </c>
    </row>
    <row r="5299" spans="1:39" x14ac:dyDescent="0.25">
      <c r="A5299" t="s">
        <v>11457</v>
      </c>
      <c r="B5299" t="s">
        <v>4841</v>
      </c>
      <c r="C5299" t="s">
        <v>4842</v>
      </c>
      <c r="D5299">
        <v>321</v>
      </c>
      <c r="E5299" t="s">
        <v>4845</v>
      </c>
      <c r="F5299">
        <v>6.49</v>
      </c>
      <c r="K5299" t="s">
        <v>6860</v>
      </c>
      <c r="M5299" t="s">
        <v>6865</v>
      </c>
      <c r="N5299">
        <v>8</v>
      </c>
      <c r="O5299" t="s">
        <v>15584</v>
      </c>
      <c r="P5299" t="s">
        <v>19109</v>
      </c>
      <c r="Q5299">
        <v>4</v>
      </c>
      <c r="R5299">
        <v>2</v>
      </c>
      <c r="S5299">
        <v>6.01</v>
      </c>
      <c r="T5299">
        <v>6.01</v>
      </c>
      <c r="U5299">
        <v>499.08</v>
      </c>
      <c r="V5299">
        <v>81.64</v>
      </c>
      <c r="W5299">
        <v>5.45</v>
      </c>
      <c r="Y5299">
        <v>4.0199999999999996</v>
      </c>
      <c r="Z5299">
        <v>3</v>
      </c>
      <c r="AA5299" t="s">
        <v>4250</v>
      </c>
      <c r="AB5299">
        <v>1</v>
      </c>
      <c r="AC5299">
        <v>11</v>
      </c>
      <c r="AD5299">
        <v>2.5065714285714291</v>
      </c>
      <c r="AF5299" t="s">
        <v>7949</v>
      </c>
      <c r="AI5299">
        <v>0</v>
      </c>
      <c r="AJ5299">
        <v>0</v>
      </c>
      <c r="AK5299" t="s">
        <v>19979</v>
      </c>
      <c r="AL5299" t="s">
        <v>19979</v>
      </c>
      <c r="AM5299" t="s">
        <v>20019</v>
      </c>
    </row>
    <row r="5300" spans="1:39" x14ac:dyDescent="0.25">
      <c r="A5300" t="s">
        <v>11458</v>
      </c>
      <c r="B5300" t="s">
        <v>4841</v>
      </c>
      <c r="C5300" t="s">
        <v>4842</v>
      </c>
      <c r="D5300">
        <v>321.3</v>
      </c>
      <c r="E5300" t="s">
        <v>4845</v>
      </c>
      <c r="F5300">
        <v>6.49</v>
      </c>
      <c r="I5300" t="s">
        <v>14410</v>
      </c>
      <c r="K5300" t="s">
        <v>6860</v>
      </c>
      <c r="M5300" t="s">
        <v>15002</v>
      </c>
      <c r="N5300">
        <v>8</v>
      </c>
      <c r="O5300" t="s">
        <v>15332</v>
      </c>
      <c r="P5300" t="s">
        <v>19110</v>
      </c>
      <c r="Q5300">
        <v>4</v>
      </c>
      <c r="R5300">
        <v>1</v>
      </c>
      <c r="S5300">
        <v>1.02</v>
      </c>
      <c r="T5300">
        <v>1.04</v>
      </c>
      <c r="U5300">
        <v>381.4</v>
      </c>
      <c r="V5300">
        <v>67.92</v>
      </c>
      <c r="W5300">
        <v>2.82</v>
      </c>
      <c r="Y5300">
        <v>6.11</v>
      </c>
      <c r="Z5300">
        <v>1</v>
      </c>
      <c r="AA5300" t="s">
        <v>4250</v>
      </c>
      <c r="AB5300">
        <v>0</v>
      </c>
      <c r="AC5300">
        <v>1</v>
      </c>
      <c r="AD5300">
        <v>5.6804761904761909</v>
      </c>
      <c r="AF5300" t="s">
        <v>7949</v>
      </c>
      <c r="AI5300">
        <v>0</v>
      </c>
      <c r="AJ5300">
        <v>0</v>
      </c>
      <c r="AM5300" t="s">
        <v>20019</v>
      </c>
    </row>
    <row r="5301" spans="1:39" x14ac:dyDescent="0.25">
      <c r="A5301" t="s">
        <v>11459</v>
      </c>
      <c r="B5301" t="s">
        <v>4841</v>
      </c>
      <c r="C5301" t="s">
        <v>4842</v>
      </c>
      <c r="D5301">
        <v>323</v>
      </c>
      <c r="E5301" t="s">
        <v>4845</v>
      </c>
      <c r="F5301">
        <v>6.49</v>
      </c>
      <c r="K5301" t="s">
        <v>6860</v>
      </c>
      <c r="L5301" t="s">
        <v>6861</v>
      </c>
      <c r="M5301" t="s">
        <v>14971</v>
      </c>
      <c r="N5301">
        <v>9</v>
      </c>
      <c r="O5301" t="s">
        <v>15292</v>
      </c>
      <c r="P5301" t="s">
        <v>19111</v>
      </c>
      <c r="Q5301">
        <v>6</v>
      </c>
      <c r="R5301">
        <v>1</v>
      </c>
      <c r="S5301">
        <v>4.66</v>
      </c>
      <c r="T5301">
        <v>4.68</v>
      </c>
      <c r="U5301">
        <v>415.49</v>
      </c>
      <c r="V5301">
        <v>78.959999999999994</v>
      </c>
      <c r="W5301">
        <v>4.87</v>
      </c>
      <c r="Y5301">
        <v>5.77</v>
      </c>
      <c r="Z5301">
        <v>3</v>
      </c>
      <c r="AA5301" t="s">
        <v>4250</v>
      </c>
      <c r="AB5301">
        <v>0</v>
      </c>
      <c r="AC5301">
        <v>3</v>
      </c>
      <c r="AD5301">
        <v>3.596976190476191</v>
      </c>
      <c r="AF5301" t="s">
        <v>7949</v>
      </c>
      <c r="AI5301">
        <v>0</v>
      </c>
      <c r="AJ5301">
        <v>0</v>
      </c>
      <c r="AK5301" t="s">
        <v>19851</v>
      </c>
      <c r="AL5301" t="s">
        <v>19851</v>
      </c>
      <c r="AM5301" t="s">
        <v>20019</v>
      </c>
    </row>
    <row r="5302" spans="1:39" x14ac:dyDescent="0.25">
      <c r="A5302" t="s">
        <v>5793</v>
      </c>
      <c r="B5302" t="s">
        <v>4841</v>
      </c>
      <c r="C5302" t="s">
        <v>4842</v>
      </c>
      <c r="D5302">
        <v>323</v>
      </c>
      <c r="E5302" t="s">
        <v>4845</v>
      </c>
      <c r="F5302">
        <v>6.49</v>
      </c>
      <c r="I5302" t="s">
        <v>6578</v>
      </c>
      <c r="K5302" t="s">
        <v>6860</v>
      </c>
      <c r="L5302" t="s">
        <v>6861</v>
      </c>
      <c r="M5302" t="s">
        <v>6890</v>
      </c>
      <c r="N5302">
        <v>9</v>
      </c>
      <c r="O5302" t="s">
        <v>6949</v>
      </c>
      <c r="P5302" t="s">
        <v>7519</v>
      </c>
      <c r="Q5302">
        <v>7</v>
      </c>
      <c r="R5302">
        <v>1</v>
      </c>
      <c r="S5302">
        <v>2.78</v>
      </c>
      <c r="T5302">
        <v>2.82</v>
      </c>
      <c r="U5302">
        <v>398.44</v>
      </c>
      <c r="V5302">
        <v>96.94</v>
      </c>
      <c r="W5302">
        <v>1.44</v>
      </c>
      <c r="Y5302">
        <v>6.3</v>
      </c>
      <c r="Z5302">
        <v>2</v>
      </c>
      <c r="AA5302" t="s">
        <v>4250</v>
      </c>
      <c r="AB5302">
        <v>0</v>
      </c>
      <c r="AC5302">
        <v>4</v>
      </c>
      <c r="AD5302">
        <v>4.9374285714285717</v>
      </c>
      <c r="AF5302" t="s">
        <v>7949</v>
      </c>
      <c r="AI5302">
        <v>0</v>
      </c>
      <c r="AJ5302">
        <v>0</v>
      </c>
      <c r="AM5302" t="s">
        <v>20019</v>
      </c>
    </row>
    <row r="5303" spans="1:39" x14ac:dyDescent="0.25">
      <c r="A5303" t="s">
        <v>9977</v>
      </c>
      <c r="B5303" t="s">
        <v>4841</v>
      </c>
      <c r="C5303" t="s">
        <v>4842</v>
      </c>
      <c r="D5303">
        <v>324</v>
      </c>
      <c r="E5303" t="s">
        <v>4845</v>
      </c>
      <c r="F5303">
        <v>6.49</v>
      </c>
      <c r="K5303" t="s">
        <v>6860</v>
      </c>
      <c r="L5303" t="s">
        <v>6861</v>
      </c>
      <c r="M5303" t="s">
        <v>15166</v>
      </c>
      <c r="N5303">
        <v>9</v>
      </c>
      <c r="O5303" t="s">
        <v>15547</v>
      </c>
      <c r="P5303" t="s">
        <v>17629</v>
      </c>
      <c r="Q5303">
        <v>5</v>
      </c>
      <c r="R5303">
        <v>2</v>
      </c>
      <c r="S5303">
        <v>-1.1100000000000001</v>
      </c>
      <c r="T5303">
        <v>-1.1100000000000001</v>
      </c>
      <c r="U5303">
        <v>371.83</v>
      </c>
      <c r="V5303">
        <v>100.68</v>
      </c>
      <c r="W5303">
        <v>2.0299999999999998</v>
      </c>
      <c r="X5303">
        <v>11.04</v>
      </c>
      <c r="Y5303">
        <v>5.21</v>
      </c>
      <c r="Z5303">
        <v>2</v>
      </c>
      <c r="AA5303" t="s">
        <v>4250</v>
      </c>
      <c r="AB5303">
        <v>0</v>
      </c>
      <c r="AC5303">
        <v>3</v>
      </c>
      <c r="AD5303">
        <v>5.0594999999999999</v>
      </c>
      <c r="AF5303" t="s">
        <v>7949</v>
      </c>
      <c r="AI5303">
        <v>0</v>
      </c>
      <c r="AJ5303">
        <v>0</v>
      </c>
      <c r="AK5303" t="s">
        <v>19951</v>
      </c>
      <c r="AL5303" t="s">
        <v>19951</v>
      </c>
      <c r="AM5303" t="s">
        <v>20019</v>
      </c>
    </row>
    <row r="5304" spans="1:39" x14ac:dyDescent="0.25">
      <c r="A5304" t="s">
        <v>11440</v>
      </c>
      <c r="B5304" t="s">
        <v>4841</v>
      </c>
      <c r="C5304" t="s">
        <v>4842</v>
      </c>
      <c r="D5304">
        <v>324</v>
      </c>
      <c r="E5304" t="s">
        <v>4845</v>
      </c>
      <c r="F5304">
        <v>6.49</v>
      </c>
      <c r="K5304" t="s">
        <v>6860</v>
      </c>
      <c r="L5304" t="s">
        <v>6861</v>
      </c>
      <c r="M5304" t="s">
        <v>15036</v>
      </c>
      <c r="N5304">
        <v>9</v>
      </c>
      <c r="O5304" t="s">
        <v>15379</v>
      </c>
      <c r="P5304" t="s">
        <v>19092</v>
      </c>
      <c r="Q5304">
        <v>6</v>
      </c>
      <c r="R5304">
        <v>2</v>
      </c>
      <c r="S5304">
        <v>0.08</v>
      </c>
      <c r="T5304">
        <v>0.09</v>
      </c>
      <c r="U5304">
        <v>449.77</v>
      </c>
      <c r="V5304">
        <v>102.49</v>
      </c>
      <c r="W5304">
        <v>3.35</v>
      </c>
      <c r="X5304">
        <v>8.75</v>
      </c>
      <c r="Y5304">
        <v>2.87</v>
      </c>
      <c r="Z5304">
        <v>2</v>
      </c>
      <c r="AA5304" t="s">
        <v>4250</v>
      </c>
      <c r="AB5304">
        <v>0</v>
      </c>
      <c r="AC5304">
        <v>3</v>
      </c>
      <c r="AD5304">
        <v>4.442452380952381</v>
      </c>
      <c r="AF5304" t="s">
        <v>7949</v>
      </c>
      <c r="AI5304">
        <v>0</v>
      </c>
      <c r="AJ5304">
        <v>0</v>
      </c>
      <c r="AK5304" t="s">
        <v>19896</v>
      </c>
      <c r="AL5304" t="s">
        <v>19896</v>
      </c>
      <c r="AM5304" t="s">
        <v>20019</v>
      </c>
    </row>
    <row r="5305" spans="1:39" x14ac:dyDescent="0.25">
      <c r="A5305" t="s">
        <v>10189</v>
      </c>
      <c r="B5305" t="s">
        <v>4841</v>
      </c>
      <c r="C5305" t="s">
        <v>4842</v>
      </c>
      <c r="D5305">
        <v>325</v>
      </c>
      <c r="E5305" t="s">
        <v>4845</v>
      </c>
      <c r="F5305">
        <v>6.49</v>
      </c>
      <c r="I5305" t="s">
        <v>14411</v>
      </c>
      <c r="K5305" t="s">
        <v>6860</v>
      </c>
      <c r="L5305" t="s">
        <v>6861</v>
      </c>
      <c r="M5305" t="s">
        <v>14972</v>
      </c>
      <c r="N5305">
        <v>8</v>
      </c>
      <c r="O5305" t="s">
        <v>15293</v>
      </c>
      <c r="P5305" t="s">
        <v>17841</v>
      </c>
      <c r="Q5305">
        <v>7</v>
      </c>
      <c r="R5305">
        <v>2</v>
      </c>
      <c r="S5305">
        <v>3.58</v>
      </c>
      <c r="T5305">
        <v>3.59</v>
      </c>
      <c r="U5305">
        <v>527.37</v>
      </c>
      <c r="V5305">
        <v>111.72</v>
      </c>
      <c r="W5305">
        <v>3.95</v>
      </c>
      <c r="X5305">
        <v>8.84</v>
      </c>
      <c r="Y5305">
        <v>3.63</v>
      </c>
      <c r="Z5305">
        <v>2</v>
      </c>
      <c r="AA5305" t="s">
        <v>4250</v>
      </c>
      <c r="AB5305">
        <v>1</v>
      </c>
      <c r="AC5305">
        <v>6</v>
      </c>
      <c r="AD5305">
        <v>2.6909999999999998</v>
      </c>
      <c r="AF5305" t="s">
        <v>7949</v>
      </c>
      <c r="AI5305">
        <v>0</v>
      </c>
      <c r="AJ5305">
        <v>0</v>
      </c>
      <c r="AM5305" t="s">
        <v>20019</v>
      </c>
    </row>
    <row r="5306" spans="1:39" x14ac:dyDescent="0.25">
      <c r="A5306" t="s">
        <v>11460</v>
      </c>
      <c r="B5306" t="s">
        <v>4841</v>
      </c>
      <c r="C5306" t="s">
        <v>4842</v>
      </c>
      <c r="D5306">
        <v>325</v>
      </c>
      <c r="E5306" t="s">
        <v>4845</v>
      </c>
      <c r="F5306">
        <v>6.49</v>
      </c>
      <c r="I5306" t="s">
        <v>14412</v>
      </c>
      <c r="K5306" t="s">
        <v>6860</v>
      </c>
      <c r="L5306" t="s">
        <v>6861</v>
      </c>
      <c r="M5306" t="s">
        <v>15000</v>
      </c>
      <c r="N5306">
        <v>9</v>
      </c>
      <c r="O5306" t="s">
        <v>15330</v>
      </c>
      <c r="P5306" t="s">
        <v>19112</v>
      </c>
      <c r="Q5306">
        <v>4</v>
      </c>
      <c r="R5306">
        <v>1</v>
      </c>
      <c r="S5306">
        <v>3.9</v>
      </c>
      <c r="T5306">
        <v>4.1500000000000004</v>
      </c>
      <c r="U5306">
        <v>324.82</v>
      </c>
      <c r="V5306">
        <v>63.63</v>
      </c>
      <c r="W5306">
        <v>3.72</v>
      </c>
      <c r="Y5306">
        <v>7.09</v>
      </c>
      <c r="Z5306">
        <v>2</v>
      </c>
      <c r="AA5306" t="s">
        <v>4250</v>
      </c>
      <c r="AB5306">
        <v>0</v>
      </c>
      <c r="AC5306">
        <v>1</v>
      </c>
      <c r="AD5306">
        <v>4.3083333333333336</v>
      </c>
      <c r="AF5306" t="s">
        <v>7949</v>
      </c>
      <c r="AI5306">
        <v>0</v>
      </c>
      <c r="AJ5306">
        <v>0</v>
      </c>
      <c r="AM5306" t="s">
        <v>20019</v>
      </c>
    </row>
    <row r="5307" spans="1:39" x14ac:dyDescent="0.25">
      <c r="A5307" t="s">
        <v>11461</v>
      </c>
      <c r="B5307" t="s">
        <v>4841</v>
      </c>
      <c r="C5307" t="s">
        <v>4842</v>
      </c>
      <c r="D5307">
        <v>326</v>
      </c>
      <c r="E5307" t="s">
        <v>4845</v>
      </c>
      <c r="F5307">
        <v>6.49</v>
      </c>
      <c r="K5307" t="s">
        <v>6860</v>
      </c>
      <c r="L5307" t="s">
        <v>6861</v>
      </c>
      <c r="M5307" t="s">
        <v>15027</v>
      </c>
      <c r="N5307">
        <v>9</v>
      </c>
      <c r="O5307" t="s">
        <v>15369</v>
      </c>
      <c r="P5307" t="s">
        <v>19113</v>
      </c>
      <c r="Q5307">
        <v>7</v>
      </c>
      <c r="R5307">
        <v>1</v>
      </c>
      <c r="S5307">
        <v>6.48</v>
      </c>
      <c r="T5307">
        <v>6.66</v>
      </c>
      <c r="U5307">
        <v>690.6</v>
      </c>
      <c r="V5307">
        <v>98.46</v>
      </c>
      <c r="W5307">
        <v>6.49</v>
      </c>
      <c r="X5307">
        <v>11.69</v>
      </c>
      <c r="Y5307">
        <v>7.41</v>
      </c>
      <c r="Z5307">
        <v>5</v>
      </c>
      <c r="AA5307" t="s">
        <v>4250</v>
      </c>
      <c r="AB5307">
        <v>2</v>
      </c>
      <c r="AC5307">
        <v>8</v>
      </c>
      <c r="AD5307">
        <v>2.5513333333333339</v>
      </c>
      <c r="AF5307" t="s">
        <v>7949</v>
      </c>
      <c r="AI5307">
        <v>0</v>
      </c>
      <c r="AJ5307">
        <v>0</v>
      </c>
      <c r="AK5307" t="s">
        <v>19891</v>
      </c>
      <c r="AL5307" t="s">
        <v>19891</v>
      </c>
      <c r="AM5307" t="s">
        <v>20019</v>
      </c>
    </row>
    <row r="5308" spans="1:39" x14ac:dyDescent="0.25">
      <c r="A5308" t="s">
        <v>11462</v>
      </c>
      <c r="B5308" t="s">
        <v>4841</v>
      </c>
      <c r="C5308" t="s">
        <v>4842</v>
      </c>
      <c r="D5308">
        <v>327</v>
      </c>
      <c r="E5308" t="s">
        <v>4845</v>
      </c>
      <c r="F5308">
        <v>6.49</v>
      </c>
      <c r="I5308" t="s">
        <v>14413</v>
      </c>
      <c r="K5308" t="s">
        <v>6860</v>
      </c>
      <c r="L5308" t="s">
        <v>6861</v>
      </c>
      <c r="M5308" t="s">
        <v>14987</v>
      </c>
      <c r="N5308">
        <v>9</v>
      </c>
      <c r="O5308" t="s">
        <v>15311</v>
      </c>
      <c r="P5308" t="s">
        <v>19114</v>
      </c>
      <c r="Q5308">
        <v>6</v>
      </c>
      <c r="R5308">
        <v>2</v>
      </c>
      <c r="S5308">
        <v>2.27</v>
      </c>
      <c r="T5308">
        <v>2.27</v>
      </c>
      <c r="U5308">
        <v>470.45</v>
      </c>
      <c r="V5308">
        <v>98.83</v>
      </c>
      <c r="W5308">
        <v>3.05</v>
      </c>
      <c r="X5308">
        <v>10.24</v>
      </c>
      <c r="Y5308">
        <v>4.17</v>
      </c>
      <c r="Z5308">
        <v>2</v>
      </c>
      <c r="AA5308" t="s">
        <v>4250</v>
      </c>
      <c r="AB5308">
        <v>0</v>
      </c>
      <c r="AC5308">
        <v>4</v>
      </c>
      <c r="AD5308">
        <v>4.2817380952380946</v>
      </c>
      <c r="AF5308" t="s">
        <v>7949</v>
      </c>
      <c r="AI5308">
        <v>0</v>
      </c>
      <c r="AJ5308">
        <v>0</v>
      </c>
      <c r="AM5308" t="s">
        <v>20019</v>
      </c>
    </row>
    <row r="5309" spans="1:39" x14ac:dyDescent="0.25">
      <c r="A5309" t="s">
        <v>10029</v>
      </c>
      <c r="B5309" t="s">
        <v>4841</v>
      </c>
      <c r="C5309" t="s">
        <v>4842</v>
      </c>
      <c r="D5309">
        <v>330</v>
      </c>
      <c r="E5309" t="s">
        <v>4845</v>
      </c>
      <c r="F5309">
        <v>6.48</v>
      </c>
      <c r="K5309" t="s">
        <v>6860</v>
      </c>
      <c r="M5309" t="s">
        <v>15240</v>
      </c>
      <c r="N5309">
        <v>8</v>
      </c>
      <c r="O5309" t="s">
        <v>15639</v>
      </c>
      <c r="P5309" t="s">
        <v>17681</v>
      </c>
      <c r="Q5309">
        <v>6</v>
      </c>
      <c r="R5309">
        <v>5</v>
      </c>
      <c r="S5309">
        <v>3.09</v>
      </c>
      <c r="T5309">
        <v>3.12</v>
      </c>
      <c r="U5309">
        <v>577.77</v>
      </c>
      <c r="V5309">
        <v>122.8</v>
      </c>
      <c r="W5309">
        <v>3.76</v>
      </c>
      <c r="X5309">
        <v>13.93</v>
      </c>
      <c r="Y5309">
        <v>6.32</v>
      </c>
      <c r="Z5309">
        <v>2</v>
      </c>
      <c r="AA5309" t="s">
        <v>4250</v>
      </c>
      <c r="AB5309">
        <v>1</v>
      </c>
      <c r="AC5309">
        <v>13</v>
      </c>
      <c r="AD5309">
        <v>2.395</v>
      </c>
      <c r="AF5309" t="s">
        <v>7949</v>
      </c>
      <c r="AI5309">
        <v>0</v>
      </c>
      <c r="AJ5309">
        <v>0</v>
      </c>
      <c r="AK5309" t="s">
        <v>19939</v>
      </c>
      <c r="AL5309" t="s">
        <v>19939</v>
      </c>
      <c r="AM5309" t="s">
        <v>20019</v>
      </c>
    </row>
    <row r="5310" spans="1:39" x14ac:dyDescent="0.25">
      <c r="A5310" t="s">
        <v>11463</v>
      </c>
      <c r="B5310" t="s">
        <v>4841</v>
      </c>
      <c r="C5310" t="s">
        <v>4842</v>
      </c>
      <c r="D5310">
        <v>330</v>
      </c>
      <c r="E5310" t="s">
        <v>4845</v>
      </c>
      <c r="F5310">
        <v>6.48</v>
      </c>
      <c r="K5310" t="s">
        <v>6860</v>
      </c>
      <c r="M5310" t="s">
        <v>6865</v>
      </c>
      <c r="N5310">
        <v>8</v>
      </c>
      <c r="O5310" t="s">
        <v>15470</v>
      </c>
      <c r="P5310" t="s">
        <v>19115</v>
      </c>
      <c r="Q5310">
        <v>7</v>
      </c>
      <c r="R5310">
        <v>4</v>
      </c>
      <c r="S5310">
        <v>1.42</v>
      </c>
      <c r="T5310">
        <v>1.57</v>
      </c>
      <c r="U5310">
        <v>531.66</v>
      </c>
      <c r="V5310">
        <v>115.82</v>
      </c>
      <c r="W5310">
        <v>3.14</v>
      </c>
      <c r="X5310">
        <v>13.92</v>
      </c>
      <c r="Y5310">
        <v>7.54</v>
      </c>
      <c r="Z5310">
        <v>3</v>
      </c>
      <c r="AA5310" t="s">
        <v>4250</v>
      </c>
      <c r="AB5310">
        <v>1</v>
      </c>
      <c r="AC5310">
        <v>13</v>
      </c>
      <c r="AD5310">
        <v>3.139333333333334</v>
      </c>
      <c r="AF5310" t="s">
        <v>7949</v>
      </c>
      <c r="AI5310">
        <v>0</v>
      </c>
      <c r="AJ5310">
        <v>0</v>
      </c>
      <c r="AK5310" t="s">
        <v>19938</v>
      </c>
      <c r="AL5310" t="s">
        <v>19938</v>
      </c>
      <c r="AM5310" t="s">
        <v>20019</v>
      </c>
    </row>
    <row r="5311" spans="1:39" x14ac:dyDescent="0.25">
      <c r="A5311" t="s">
        <v>8166</v>
      </c>
      <c r="B5311" t="s">
        <v>4841</v>
      </c>
      <c r="C5311" t="s">
        <v>4842</v>
      </c>
      <c r="D5311">
        <v>330</v>
      </c>
      <c r="E5311" t="s">
        <v>4845</v>
      </c>
      <c r="F5311">
        <v>6.48</v>
      </c>
      <c r="K5311" t="s">
        <v>6860</v>
      </c>
      <c r="L5311" t="s">
        <v>6861</v>
      </c>
      <c r="M5311" t="s">
        <v>15005</v>
      </c>
      <c r="N5311">
        <v>9</v>
      </c>
      <c r="O5311" t="s">
        <v>15335</v>
      </c>
      <c r="P5311" t="s">
        <v>15819</v>
      </c>
      <c r="Q5311">
        <v>4</v>
      </c>
      <c r="R5311">
        <v>1</v>
      </c>
      <c r="S5311">
        <v>3.05</v>
      </c>
      <c r="T5311">
        <v>3.2</v>
      </c>
      <c r="U5311">
        <v>367.49</v>
      </c>
      <c r="V5311">
        <v>67.92</v>
      </c>
      <c r="W5311">
        <v>3.28</v>
      </c>
      <c r="Y5311">
        <v>7.01</v>
      </c>
      <c r="Z5311">
        <v>1</v>
      </c>
      <c r="AA5311" t="s">
        <v>4250</v>
      </c>
      <c r="AB5311">
        <v>0</v>
      </c>
      <c r="AC5311">
        <v>4</v>
      </c>
      <c r="AD5311">
        <v>5.1548333333333334</v>
      </c>
      <c r="AF5311" t="s">
        <v>7949</v>
      </c>
      <c r="AI5311">
        <v>0</v>
      </c>
      <c r="AJ5311">
        <v>0</v>
      </c>
      <c r="AK5311" t="s">
        <v>19835</v>
      </c>
      <c r="AL5311" t="s">
        <v>19835</v>
      </c>
      <c r="AM5311" t="s">
        <v>20019</v>
      </c>
    </row>
    <row r="5312" spans="1:39" x14ac:dyDescent="0.25">
      <c r="A5312" t="s">
        <v>11464</v>
      </c>
      <c r="B5312" t="s">
        <v>4841</v>
      </c>
      <c r="C5312" t="s">
        <v>4842</v>
      </c>
      <c r="D5312">
        <v>330</v>
      </c>
      <c r="E5312" t="s">
        <v>4845</v>
      </c>
      <c r="F5312">
        <v>6.48</v>
      </c>
      <c r="K5312" t="s">
        <v>6860</v>
      </c>
      <c r="M5312" t="s">
        <v>15085</v>
      </c>
      <c r="N5312">
        <v>8</v>
      </c>
      <c r="O5312" t="s">
        <v>15441</v>
      </c>
      <c r="P5312" t="s">
        <v>19116</v>
      </c>
      <c r="Q5312">
        <v>4</v>
      </c>
      <c r="R5312">
        <v>4</v>
      </c>
      <c r="S5312">
        <v>1.53</v>
      </c>
      <c r="T5312">
        <v>2.36</v>
      </c>
      <c r="U5312">
        <v>516.63</v>
      </c>
      <c r="V5312">
        <v>107.69</v>
      </c>
      <c r="W5312">
        <v>3.33</v>
      </c>
      <c r="X5312">
        <v>13.89</v>
      </c>
      <c r="Y5312">
        <v>8.4600000000000009</v>
      </c>
      <c r="Z5312">
        <v>2</v>
      </c>
      <c r="AA5312" t="s">
        <v>4250</v>
      </c>
      <c r="AB5312">
        <v>1</v>
      </c>
      <c r="AC5312">
        <v>8</v>
      </c>
      <c r="AD5312">
        <v>3.180333333333333</v>
      </c>
      <c r="AF5312" t="s">
        <v>7949</v>
      </c>
      <c r="AI5312">
        <v>0</v>
      </c>
      <c r="AJ5312">
        <v>0</v>
      </c>
      <c r="AK5312" t="s">
        <v>19925</v>
      </c>
      <c r="AL5312" t="s">
        <v>19925</v>
      </c>
      <c r="AM5312" t="s">
        <v>20019</v>
      </c>
    </row>
    <row r="5313" spans="1:39" x14ac:dyDescent="0.25">
      <c r="A5313" t="s">
        <v>10589</v>
      </c>
      <c r="B5313" t="s">
        <v>4841</v>
      </c>
      <c r="C5313" t="s">
        <v>4842</v>
      </c>
      <c r="D5313">
        <v>330</v>
      </c>
      <c r="E5313" t="s">
        <v>4845</v>
      </c>
      <c r="F5313">
        <v>6.48</v>
      </c>
      <c r="K5313" t="s">
        <v>6860</v>
      </c>
      <c r="L5313" t="s">
        <v>6861</v>
      </c>
      <c r="M5313" t="s">
        <v>15091</v>
      </c>
      <c r="N5313">
        <v>9</v>
      </c>
      <c r="O5313" t="s">
        <v>15450</v>
      </c>
      <c r="P5313" t="s">
        <v>18241</v>
      </c>
      <c r="Q5313">
        <v>5</v>
      </c>
      <c r="R5313">
        <v>3</v>
      </c>
      <c r="S5313">
        <v>4</v>
      </c>
      <c r="T5313">
        <v>4.12</v>
      </c>
      <c r="U5313">
        <v>584.6</v>
      </c>
      <c r="V5313">
        <v>84.58</v>
      </c>
      <c r="W5313">
        <v>5.0199999999999996</v>
      </c>
      <c r="X5313">
        <v>13.68</v>
      </c>
      <c r="Y5313">
        <v>6.92</v>
      </c>
      <c r="Z5313">
        <v>2</v>
      </c>
      <c r="AA5313" t="s">
        <v>4250</v>
      </c>
      <c r="AB5313">
        <v>2</v>
      </c>
      <c r="AC5313">
        <v>7</v>
      </c>
      <c r="AD5313">
        <v>2.606666666666666</v>
      </c>
      <c r="AF5313" t="s">
        <v>7949</v>
      </c>
      <c r="AI5313">
        <v>0</v>
      </c>
      <c r="AJ5313">
        <v>0</v>
      </c>
      <c r="AK5313" t="s">
        <v>19882</v>
      </c>
      <c r="AL5313" t="s">
        <v>19882</v>
      </c>
      <c r="AM5313" t="s">
        <v>20019</v>
      </c>
    </row>
    <row r="5314" spans="1:39" x14ac:dyDescent="0.25">
      <c r="A5314" t="s">
        <v>11108</v>
      </c>
      <c r="B5314" t="s">
        <v>4841</v>
      </c>
      <c r="C5314" t="s">
        <v>4842</v>
      </c>
      <c r="D5314">
        <v>330</v>
      </c>
      <c r="E5314" t="s">
        <v>4845</v>
      </c>
      <c r="F5314">
        <v>6.48</v>
      </c>
      <c r="K5314" t="s">
        <v>6860</v>
      </c>
      <c r="L5314" t="s">
        <v>6861</v>
      </c>
      <c r="M5314" t="s">
        <v>15087</v>
      </c>
      <c r="N5314">
        <v>9</v>
      </c>
      <c r="O5314" t="s">
        <v>15443</v>
      </c>
      <c r="P5314" t="s">
        <v>18760</v>
      </c>
      <c r="Q5314">
        <v>6</v>
      </c>
      <c r="R5314">
        <v>1</v>
      </c>
      <c r="S5314">
        <v>2.93</v>
      </c>
      <c r="T5314">
        <v>2.94</v>
      </c>
      <c r="U5314">
        <v>371.44</v>
      </c>
      <c r="V5314">
        <v>69.73</v>
      </c>
      <c r="W5314">
        <v>2.94</v>
      </c>
      <c r="Y5314">
        <v>5.89</v>
      </c>
      <c r="Z5314">
        <v>2</v>
      </c>
      <c r="AA5314" t="s">
        <v>4250</v>
      </c>
      <c r="AB5314">
        <v>0</v>
      </c>
      <c r="AC5314">
        <v>1</v>
      </c>
      <c r="AD5314">
        <v>5.2866190476190473</v>
      </c>
      <c r="AF5314" t="s">
        <v>7949</v>
      </c>
      <c r="AI5314">
        <v>0</v>
      </c>
      <c r="AJ5314">
        <v>0</v>
      </c>
      <c r="AK5314" t="s">
        <v>19871</v>
      </c>
      <c r="AL5314" t="s">
        <v>19871</v>
      </c>
      <c r="AM5314" t="s">
        <v>20019</v>
      </c>
    </row>
    <row r="5315" spans="1:39" x14ac:dyDescent="0.25">
      <c r="A5315" t="s">
        <v>11465</v>
      </c>
      <c r="B5315" t="s">
        <v>4841</v>
      </c>
      <c r="C5315" t="s">
        <v>4842</v>
      </c>
      <c r="D5315">
        <v>330</v>
      </c>
      <c r="E5315" t="s">
        <v>4845</v>
      </c>
      <c r="F5315">
        <v>6.48</v>
      </c>
      <c r="I5315" t="s">
        <v>14414</v>
      </c>
      <c r="K5315" t="s">
        <v>6860</v>
      </c>
      <c r="L5315" t="s">
        <v>6861</v>
      </c>
      <c r="M5315" t="s">
        <v>15100</v>
      </c>
      <c r="N5315">
        <v>8</v>
      </c>
      <c r="O5315" t="s">
        <v>15463</v>
      </c>
      <c r="P5315" t="s">
        <v>19117</v>
      </c>
      <c r="Q5315">
        <v>7</v>
      </c>
      <c r="R5315">
        <v>3</v>
      </c>
      <c r="S5315">
        <v>1.71</v>
      </c>
      <c r="T5315">
        <v>1.71</v>
      </c>
      <c r="U5315">
        <v>398.32</v>
      </c>
      <c r="V5315">
        <v>128.51</v>
      </c>
      <c r="W5315">
        <v>1.78</v>
      </c>
      <c r="X5315">
        <v>9.5299999999999994</v>
      </c>
      <c r="Y5315">
        <v>1.64</v>
      </c>
      <c r="Z5315">
        <v>2</v>
      </c>
      <c r="AA5315" t="s">
        <v>4250</v>
      </c>
      <c r="AB5315">
        <v>0</v>
      </c>
      <c r="AC5315">
        <v>3</v>
      </c>
      <c r="AD5315">
        <v>3.8929523809523809</v>
      </c>
      <c r="AF5315" t="s">
        <v>7949</v>
      </c>
      <c r="AI5315">
        <v>0</v>
      </c>
      <c r="AJ5315">
        <v>0</v>
      </c>
      <c r="AM5315" t="s">
        <v>20019</v>
      </c>
    </row>
    <row r="5316" spans="1:39" x14ac:dyDescent="0.25">
      <c r="A5316" t="s">
        <v>11466</v>
      </c>
      <c r="B5316" t="s">
        <v>4841</v>
      </c>
      <c r="C5316" t="s">
        <v>4842</v>
      </c>
      <c r="D5316">
        <v>330</v>
      </c>
      <c r="E5316" t="s">
        <v>4845</v>
      </c>
      <c r="F5316">
        <v>6.48</v>
      </c>
      <c r="K5316" t="s">
        <v>6860</v>
      </c>
      <c r="L5316" t="s">
        <v>6861</v>
      </c>
      <c r="M5316" t="s">
        <v>15098</v>
      </c>
      <c r="N5316">
        <v>9</v>
      </c>
      <c r="O5316" t="s">
        <v>15461</v>
      </c>
      <c r="P5316" t="s">
        <v>19118</v>
      </c>
      <c r="Q5316">
        <v>5</v>
      </c>
      <c r="R5316">
        <v>1</v>
      </c>
      <c r="S5316">
        <v>4.3499999999999996</v>
      </c>
      <c r="T5316">
        <v>4.37</v>
      </c>
      <c r="U5316">
        <v>356.43</v>
      </c>
      <c r="V5316">
        <v>72.86</v>
      </c>
      <c r="W5316">
        <v>3.79</v>
      </c>
      <c r="Y5316">
        <v>5.78</v>
      </c>
      <c r="Z5316">
        <v>3</v>
      </c>
      <c r="AA5316" t="s">
        <v>4250</v>
      </c>
      <c r="AB5316">
        <v>0</v>
      </c>
      <c r="AC5316">
        <v>4</v>
      </c>
      <c r="AD5316">
        <v>4.1483333333333334</v>
      </c>
      <c r="AF5316" t="s">
        <v>7949</v>
      </c>
      <c r="AI5316">
        <v>0</v>
      </c>
      <c r="AJ5316">
        <v>0</v>
      </c>
      <c r="AK5316" t="s">
        <v>19934</v>
      </c>
      <c r="AL5316" t="s">
        <v>19934</v>
      </c>
      <c r="AM5316" t="s">
        <v>20019</v>
      </c>
    </row>
    <row r="5317" spans="1:39" x14ac:dyDescent="0.25">
      <c r="A5317" t="s">
        <v>10371</v>
      </c>
      <c r="B5317" t="s">
        <v>4841</v>
      </c>
      <c r="C5317" t="s">
        <v>4842</v>
      </c>
      <c r="D5317">
        <v>330</v>
      </c>
      <c r="E5317" t="s">
        <v>4845</v>
      </c>
      <c r="F5317">
        <v>6.48</v>
      </c>
      <c r="K5317" t="s">
        <v>6860</v>
      </c>
      <c r="L5317" t="s">
        <v>6861</v>
      </c>
      <c r="M5317" t="s">
        <v>15207</v>
      </c>
      <c r="N5317">
        <v>9</v>
      </c>
      <c r="O5317" t="s">
        <v>15598</v>
      </c>
      <c r="P5317" t="s">
        <v>18023</v>
      </c>
      <c r="Q5317">
        <v>4</v>
      </c>
      <c r="R5317">
        <v>3</v>
      </c>
      <c r="S5317">
        <v>1.84</v>
      </c>
      <c r="T5317">
        <v>4.63</v>
      </c>
      <c r="U5317">
        <v>501.62</v>
      </c>
      <c r="V5317">
        <v>81.67</v>
      </c>
      <c r="W5317">
        <v>3.99</v>
      </c>
      <c r="X5317">
        <v>13.84</v>
      </c>
      <c r="Y5317">
        <v>10.36</v>
      </c>
      <c r="Z5317">
        <v>2</v>
      </c>
      <c r="AA5317" t="s">
        <v>4250</v>
      </c>
      <c r="AB5317">
        <v>1</v>
      </c>
      <c r="AC5317">
        <v>11</v>
      </c>
      <c r="AD5317">
        <v>2.351666666666667</v>
      </c>
      <c r="AF5317" t="s">
        <v>7952</v>
      </c>
      <c r="AI5317">
        <v>0</v>
      </c>
      <c r="AJ5317">
        <v>0</v>
      </c>
      <c r="AK5317" t="s">
        <v>19890</v>
      </c>
      <c r="AL5317" t="s">
        <v>19890</v>
      </c>
      <c r="AM5317" t="s">
        <v>20019</v>
      </c>
    </row>
    <row r="5318" spans="1:39" x14ac:dyDescent="0.25">
      <c r="A5318" t="s">
        <v>11467</v>
      </c>
      <c r="B5318" t="s">
        <v>4841</v>
      </c>
      <c r="C5318" t="s">
        <v>4842</v>
      </c>
      <c r="D5318">
        <v>330</v>
      </c>
      <c r="E5318" t="s">
        <v>4845</v>
      </c>
      <c r="F5318">
        <v>6.48</v>
      </c>
      <c r="K5318" t="s">
        <v>6860</v>
      </c>
      <c r="L5318" t="s">
        <v>6861</v>
      </c>
      <c r="M5318" t="s">
        <v>6891</v>
      </c>
      <c r="N5318">
        <v>9</v>
      </c>
      <c r="O5318" t="s">
        <v>15367</v>
      </c>
      <c r="P5318" t="s">
        <v>19119</v>
      </c>
      <c r="Q5318">
        <v>5</v>
      </c>
      <c r="R5318">
        <v>3</v>
      </c>
      <c r="S5318">
        <v>5.62</v>
      </c>
      <c r="T5318">
        <v>7.15</v>
      </c>
      <c r="U5318">
        <v>635.79999999999995</v>
      </c>
      <c r="V5318">
        <v>90.9</v>
      </c>
      <c r="W5318">
        <v>5.86</v>
      </c>
      <c r="X5318">
        <v>13.92</v>
      </c>
      <c r="Y5318">
        <v>8.7899999999999991</v>
      </c>
      <c r="Z5318">
        <v>3</v>
      </c>
      <c r="AA5318" t="s">
        <v>4250</v>
      </c>
      <c r="AB5318">
        <v>2</v>
      </c>
      <c r="AC5318">
        <v>14</v>
      </c>
      <c r="AD5318">
        <v>1.7416666666666669</v>
      </c>
      <c r="AF5318" t="s">
        <v>7952</v>
      </c>
      <c r="AI5318">
        <v>0</v>
      </c>
      <c r="AJ5318">
        <v>0</v>
      </c>
      <c r="AK5318" t="s">
        <v>19890</v>
      </c>
      <c r="AL5318" t="s">
        <v>19890</v>
      </c>
      <c r="AM5318" t="s">
        <v>20019</v>
      </c>
    </row>
    <row r="5319" spans="1:39" x14ac:dyDescent="0.25">
      <c r="A5319" t="s">
        <v>11468</v>
      </c>
      <c r="B5319" t="s">
        <v>4841</v>
      </c>
      <c r="C5319" t="s">
        <v>4842</v>
      </c>
      <c r="D5319">
        <v>330</v>
      </c>
      <c r="E5319" t="s">
        <v>4845</v>
      </c>
      <c r="F5319">
        <v>6.48</v>
      </c>
      <c r="K5319" t="s">
        <v>6860</v>
      </c>
      <c r="L5319" t="s">
        <v>6861</v>
      </c>
      <c r="M5319" t="s">
        <v>15038</v>
      </c>
      <c r="N5319">
        <v>9</v>
      </c>
      <c r="O5319" t="s">
        <v>15444</v>
      </c>
      <c r="P5319" t="s">
        <v>19120</v>
      </c>
      <c r="Q5319">
        <v>4</v>
      </c>
      <c r="R5319">
        <v>1</v>
      </c>
      <c r="S5319">
        <v>3.42</v>
      </c>
      <c r="T5319">
        <v>3.45</v>
      </c>
      <c r="U5319">
        <v>437.49</v>
      </c>
      <c r="V5319">
        <v>67.92</v>
      </c>
      <c r="W5319">
        <v>4.25</v>
      </c>
      <c r="Y5319">
        <v>6.19</v>
      </c>
      <c r="Z5319">
        <v>2</v>
      </c>
      <c r="AA5319" t="s">
        <v>4250</v>
      </c>
      <c r="AB5319">
        <v>0</v>
      </c>
      <c r="AC5319">
        <v>4</v>
      </c>
      <c r="AD5319">
        <v>4.3448333333333338</v>
      </c>
      <c r="AF5319" t="s">
        <v>7949</v>
      </c>
      <c r="AI5319">
        <v>0</v>
      </c>
      <c r="AJ5319">
        <v>0</v>
      </c>
      <c r="AK5319" t="s">
        <v>19833</v>
      </c>
      <c r="AL5319" t="s">
        <v>19833</v>
      </c>
      <c r="AM5319" t="s">
        <v>20019</v>
      </c>
    </row>
    <row r="5320" spans="1:39" x14ac:dyDescent="0.25">
      <c r="A5320" t="s">
        <v>11469</v>
      </c>
      <c r="B5320" t="s">
        <v>4841</v>
      </c>
      <c r="C5320" t="s">
        <v>4842</v>
      </c>
      <c r="D5320">
        <v>330</v>
      </c>
      <c r="E5320" t="s">
        <v>4845</v>
      </c>
      <c r="F5320">
        <v>6.48</v>
      </c>
      <c r="K5320" t="s">
        <v>6860</v>
      </c>
      <c r="L5320" t="s">
        <v>6861</v>
      </c>
      <c r="M5320" t="s">
        <v>15001</v>
      </c>
      <c r="N5320">
        <v>9</v>
      </c>
      <c r="O5320" t="s">
        <v>15331</v>
      </c>
      <c r="P5320" t="s">
        <v>19121</v>
      </c>
      <c r="Q5320">
        <v>6</v>
      </c>
      <c r="R5320">
        <v>3</v>
      </c>
      <c r="S5320">
        <v>0.23</v>
      </c>
      <c r="T5320">
        <v>1.77</v>
      </c>
      <c r="U5320">
        <v>544.64</v>
      </c>
      <c r="V5320">
        <v>103.79</v>
      </c>
      <c r="W5320">
        <v>2.84</v>
      </c>
      <c r="X5320">
        <v>13.88</v>
      </c>
      <c r="Y5320">
        <v>9.06</v>
      </c>
      <c r="Z5320">
        <v>2</v>
      </c>
      <c r="AA5320" t="s">
        <v>4250</v>
      </c>
      <c r="AB5320">
        <v>1</v>
      </c>
      <c r="AC5320">
        <v>11</v>
      </c>
      <c r="AD5320">
        <v>3.177</v>
      </c>
      <c r="AF5320" t="s">
        <v>7952</v>
      </c>
      <c r="AI5320">
        <v>0</v>
      </c>
      <c r="AJ5320">
        <v>0</v>
      </c>
      <c r="AK5320" t="s">
        <v>19858</v>
      </c>
      <c r="AL5320" t="s">
        <v>19858</v>
      </c>
      <c r="AM5320" t="s">
        <v>20019</v>
      </c>
    </row>
    <row r="5321" spans="1:39" x14ac:dyDescent="0.25">
      <c r="A5321" t="s">
        <v>5625</v>
      </c>
      <c r="B5321" t="s">
        <v>4841</v>
      </c>
      <c r="C5321" t="s">
        <v>4842</v>
      </c>
      <c r="D5321">
        <v>330</v>
      </c>
      <c r="E5321" t="s">
        <v>4845</v>
      </c>
      <c r="F5321">
        <v>6.48</v>
      </c>
      <c r="K5321" t="s">
        <v>6860</v>
      </c>
      <c r="L5321" t="s">
        <v>6861</v>
      </c>
      <c r="M5321" t="s">
        <v>15058</v>
      </c>
      <c r="N5321">
        <v>9</v>
      </c>
      <c r="O5321" t="s">
        <v>15410</v>
      </c>
      <c r="P5321" t="s">
        <v>7351</v>
      </c>
      <c r="Q5321">
        <v>5</v>
      </c>
      <c r="R5321">
        <v>3</v>
      </c>
      <c r="S5321">
        <v>3.56</v>
      </c>
      <c r="T5321">
        <v>3.56</v>
      </c>
      <c r="U5321">
        <v>495.97</v>
      </c>
      <c r="V5321">
        <v>131.84</v>
      </c>
      <c r="W5321">
        <v>4.21</v>
      </c>
      <c r="X5321">
        <v>13.73</v>
      </c>
      <c r="Y5321">
        <v>2.13</v>
      </c>
      <c r="Z5321">
        <v>3</v>
      </c>
      <c r="AA5321" t="s">
        <v>4250</v>
      </c>
      <c r="AB5321">
        <v>0</v>
      </c>
      <c r="AC5321">
        <v>7</v>
      </c>
      <c r="AD5321">
        <v>2.1354523809523811</v>
      </c>
      <c r="AF5321" t="s">
        <v>7949</v>
      </c>
      <c r="AI5321">
        <v>0</v>
      </c>
      <c r="AJ5321">
        <v>0</v>
      </c>
      <c r="AK5321" t="s">
        <v>7979</v>
      </c>
      <c r="AL5321" t="s">
        <v>7979</v>
      </c>
      <c r="AM5321" t="s">
        <v>20019</v>
      </c>
    </row>
    <row r="5322" spans="1:39" x14ac:dyDescent="0.25">
      <c r="A5322" t="s">
        <v>11470</v>
      </c>
      <c r="B5322" t="s">
        <v>4841</v>
      </c>
      <c r="C5322" t="s">
        <v>4842</v>
      </c>
      <c r="D5322">
        <v>330</v>
      </c>
      <c r="E5322" t="s">
        <v>4845</v>
      </c>
      <c r="F5322">
        <v>6.48</v>
      </c>
      <c r="I5322" t="s">
        <v>14415</v>
      </c>
      <c r="K5322" t="s">
        <v>6860</v>
      </c>
      <c r="L5322" t="s">
        <v>6861</v>
      </c>
      <c r="M5322" t="s">
        <v>15242</v>
      </c>
      <c r="N5322">
        <v>9</v>
      </c>
      <c r="O5322" t="s">
        <v>15641</v>
      </c>
      <c r="P5322" t="s">
        <v>19122</v>
      </c>
      <c r="Q5322">
        <v>4</v>
      </c>
      <c r="R5322">
        <v>2</v>
      </c>
      <c r="S5322">
        <v>4.03</v>
      </c>
      <c r="T5322">
        <v>4.12</v>
      </c>
      <c r="U5322">
        <v>387.23</v>
      </c>
      <c r="V5322">
        <v>74.599999999999994</v>
      </c>
      <c r="W5322">
        <v>4.12</v>
      </c>
      <c r="X5322">
        <v>8.23</v>
      </c>
      <c r="Y5322">
        <v>0</v>
      </c>
      <c r="Z5322">
        <v>2</v>
      </c>
      <c r="AA5322" t="s">
        <v>4250</v>
      </c>
      <c r="AB5322">
        <v>0</v>
      </c>
      <c r="AC5322">
        <v>6</v>
      </c>
      <c r="AD5322">
        <v>3.7454999999999998</v>
      </c>
      <c r="AF5322" t="s">
        <v>7949</v>
      </c>
      <c r="AI5322">
        <v>0</v>
      </c>
      <c r="AJ5322">
        <v>0</v>
      </c>
      <c r="AM5322" t="s">
        <v>20019</v>
      </c>
    </row>
    <row r="5323" spans="1:39" x14ac:dyDescent="0.25">
      <c r="A5323" t="s">
        <v>11471</v>
      </c>
      <c r="B5323" t="s">
        <v>4841</v>
      </c>
      <c r="C5323" t="s">
        <v>4842</v>
      </c>
      <c r="D5323">
        <v>330</v>
      </c>
      <c r="E5323" t="s">
        <v>4845</v>
      </c>
      <c r="F5323">
        <v>6.48</v>
      </c>
      <c r="I5323" t="s">
        <v>14416</v>
      </c>
      <c r="K5323" t="s">
        <v>6860</v>
      </c>
      <c r="L5323" t="s">
        <v>6861</v>
      </c>
      <c r="M5323" t="s">
        <v>14996</v>
      </c>
      <c r="N5323">
        <v>9</v>
      </c>
      <c r="O5323" t="s">
        <v>15322</v>
      </c>
      <c r="P5323" t="s">
        <v>19123</v>
      </c>
      <c r="Q5323">
        <v>6</v>
      </c>
      <c r="R5323">
        <v>2</v>
      </c>
      <c r="S5323">
        <v>-2.84</v>
      </c>
      <c r="T5323">
        <v>-2.81</v>
      </c>
      <c r="U5323">
        <v>340.38</v>
      </c>
      <c r="V5323">
        <v>98.83</v>
      </c>
      <c r="W5323">
        <v>1.95</v>
      </c>
      <c r="X5323">
        <v>11.29</v>
      </c>
      <c r="Y5323">
        <v>6.23</v>
      </c>
      <c r="Z5323">
        <v>2</v>
      </c>
      <c r="AA5323" t="s">
        <v>4250</v>
      </c>
      <c r="AB5323">
        <v>0</v>
      </c>
      <c r="AC5323">
        <v>4</v>
      </c>
      <c r="AD5323">
        <v>5.2056666666666667</v>
      </c>
      <c r="AF5323" t="s">
        <v>7949</v>
      </c>
      <c r="AI5323">
        <v>0</v>
      </c>
      <c r="AJ5323">
        <v>0</v>
      </c>
      <c r="AM5323" t="s">
        <v>20019</v>
      </c>
    </row>
    <row r="5324" spans="1:39" x14ac:dyDescent="0.25">
      <c r="A5324" t="s">
        <v>11472</v>
      </c>
      <c r="B5324" t="s">
        <v>4841</v>
      </c>
      <c r="C5324" t="s">
        <v>4842</v>
      </c>
      <c r="D5324">
        <v>330</v>
      </c>
      <c r="E5324" t="s">
        <v>4845</v>
      </c>
      <c r="F5324">
        <v>6.48</v>
      </c>
      <c r="I5324" t="s">
        <v>14417</v>
      </c>
      <c r="K5324" t="s">
        <v>6860</v>
      </c>
      <c r="L5324" t="s">
        <v>6861</v>
      </c>
      <c r="M5324" t="s">
        <v>14996</v>
      </c>
      <c r="N5324">
        <v>9</v>
      </c>
      <c r="O5324" t="s">
        <v>15322</v>
      </c>
      <c r="P5324" t="s">
        <v>19124</v>
      </c>
      <c r="Q5324">
        <v>6</v>
      </c>
      <c r="R5324">
        <v>2</v>
      </c>
      <c r="S5324">
        <v>-2.88</v>
      </c>
      <c r="T5324">
        <v>-2.88</v>
      </c>
      <c r="U5324">
        <v>382.34</v>
      </c>
      <c r="V5324">
        <v>102.74</v>
      </c>
      <c r="W5324">
        <v>2.48</v>
      </c>
      <c r="X5324">
        <v>10.11</v>
      </c>
      <c r="Y5324">
        <v>3.94</v>
      </c>
      <c r="Z5324">
        <v>2</v>
      </c>
      <c r="AA5324" t="s">
        <v>4250</v>
      </c>
      <c r="AB5324">
        <v>0</v>
      </c>
      <c r="AC5324">
        <v>5</v>
      </c>
      <c r="AD5324">
        <v>4.9157619047619043</v>
      </c>
      <c r="AF5324" t="s">
        <v>7949</v>
      </c>
      <c r="AI5324">
        <v>0</v>
      </c>
      <c r="AJ5324">
        <v>0</v>
      </c>
      <c r="AM5324" t="s">
        <v>20019</v>
      </c>
    </row>
    <row r="5325" spans="1:39" x14ac:dyDescent="0.25">
      <c r="A5325" t="s">
        <v>8166</v>
      </c>
      <c r="B5325" t="s">
        <v>4841</v>
      </c>
      <c r="C5325" t="s">
        <v>4842</v>
      </c>
      <c r="D5325">
        <v>330.37</v>
      </c>
      <c r="E5325" t="s">
        <v>4845</v>
      </c>
      <c r="F5325">
        <v>6.48</v>
      </c>
      <c r="K5325" t="s">
        <v>6860</v>
      </c>
      <c r="L5325" t="s">
        <v>6861</v>
      </c>
      <c r="M5325" t="s">
        <v>6891</v>
      </c>
      <c r="N5325">
        <v>9</v>
      </c>
      <c r="O5325" t="s">
        <v>15446</v>
      </c>
      <c r="P5325" t="s">
        <v>15819</v>
      </c>
      <c r="Q5325">
        <v>4</v>
      </c>
      <c r="R5325">
        <v>1</v>
      </c>
      <c r="S5325">
        <v>3.05</v>
      </c>
      <c r="T5325">
        <v>3.2</v>
      </c>
      <c r="U5325">
        <v>367.49</v>
      </c>
      <c r="V5325">
        <v>67.92</v>
      </c>
      <c r="W5325">
        <v>3.28</v>
      </c>
      <c r="Y5325">
        <v>7.01</v>
      </c>
      <c r="Z5325">
        <v>1</v>
      </c>
      <c r="AA5325" t="s">
        <v>4250</v>
      </c>
      <c r="AB5325">
        <v>0</v>
      </c>
      <c r="AC5325">
        <v>4</v>
      </c>
      <c r="AD5325">
        <v>5.1548333333333334</v>
      </c>
      <c r="AF5325" t="s">
        <v>7949</v>
      </c>
      <c r="AI5325">
        <v>0</v>
      </c>
      <c r="AJ5325">
        <v>0</v>
      </c>
      <c r="AK5325" t="s">
        <v>19928</v>
      </c>
      <c r="AL5325" t="s">
        <v>19928</v>
      </c>
      <c r="AM5325" t="s">
        <v>20019</v>
      </c>
    </row>
    <row r="5326" spans="1:39" x14ac:dyDescent="0.25">
      <c r="A5326" t="s">
        <v>11473</v>
      </c>
      <c r="B5326" t="s">
        <v>4841</v>
      </c>
      <c r="C5326" t="s">
        <v>4842</v>
      </c>
      <c r="D5326">
        <v>333</v>
      </c>
      <c r="E5326" t="s">
        <v>4845</v>
      </c>
      <c r="F5326">
        <v>6.48</v>
      </c>
      <c r="I5326" t="s">
        <v>14418</v>
      </c>
      <c r="K5326" t="s">
        <v>6860</v>
      </c>
      <c r="L5326" t="s">
        <v>6861</v>
      </c>
      <c r="M5326" t="s">
        <v>15121</v>
      </c>
      <c r="N5326">
        <v>9</v>
      </c>
      <c r="O5326" t="s">
        <v>15493</v>
      </c>
      <c r="P5326" t="s">
        <v>19125</v>
      </c>
      <c r="Q5326">
        <v>5</v>
      </c>
      <c r="R5326">
        <v>1</v>
      </c>
      <c r="S5326">
        <v>4.78</v>
      </c>
      <c r="T5326">
        <v>4.96</v>
      </c>
      <c r="U5326">
        <v>422.96</v>
      </c>
      <c r="V5326">
        <v>72.86</v>
      </c>
      <c r="W5326">
        <v>4.91</v>
      </c>
      <c r="Y5326">
        <v>6.9</v>
      </c>
      <c r="Z5326">
        <v>2</v>
      </c>
      <c r="AA5326" t="s">
        <v>4250</v>
      </c>
      <c r="AB5326">
        <v>0</v>
      </c>
      <c r="AC5326">
        <v>2</v>
      </c>
      <c r="AD5326">
        <v>3.4036190476190482</v>
      </c>
      <c r="AF5326" t="s">
        <v>7949</v>
      </c>
      <c r="AI5326">
        <v>0</v>
      </c>
      <c r="AJ5326">
        <v>0</v>
      </c>
      <c r="AM5326" t="s">
        <v>20019</v>
      </c>
    </row>
    <row r="5327" spans="1:39" x14ac:dyDescent="0.25">
      <c r="A5327" t="s">
        <v>11474</v>
      </c>
      <c r="B5327" t="s">
        <v>4841</v>
      </c>
      <c r="C5327" t="s">
        <v>4842</v>
      </c>
      <c r="D5327">
        <v>333.2</v>
      </c>
      <c r="E5327" t="s">
        <v>4845</v>
      </c>
      <c r="F5327">
        <v>6.48</v>
      </c>
      <c r="I5327" t="s">
        <v>14419</v>
      </c>
      <c r="K5327" t="s">
        <v>6860</v>
      </c>
      <c r="M5327" t="s">
        <v>15002</v>
      </c>
      <c r="N5327">
        <v>8</v>
      </c>
      <c r="O5327" t="s">
        <v>15332</v>
      </c>
      <c r="P5327" t="s">
        <v>19126</v>
      </c>
      <c r="Q5327">
        <v>6</v>
      </c>
      <c r="R5327">
        <v>1</v>
      </c>
      <c r="S5327">
        <v>0.33</v>
      </c>
      <c r="T5327">
        <v>0.33</v>
      </c>
      <c r="U5327">
        <v>396.49</v>
      </c>
      <c r="V5327">
        <v>100.94</v>
      </c>
      <c r="W5327">
        <v>2.08</v>
      </c>
      <c r="Y5327">
        <v>4.71</v>
      </c>
      <c r="Z5327">
        <v>1</v>
      </c>
      <c r="AA5327" t="s">
        <v>4250</v>
      </c>
      <c r="AB5327">
        <v>0</v>
      </c>
      <c r="AC5327">
        <v>4</v>
      </c>
      <c r="AD5327">
        <v>5.2080238095238096</v>
      </c>
      <c r="AF5327" t="s">
        <v>7949</v>
      </c>
      <c r="AI5327">
        <v>0</v>
      </c>
      <c r="AJ5327">
        <v>0</v>
      </c>
      <c r="AM5327" t="s">
        <v>20019</v>
      </c>
    </row>
    <row r="5328" spans="1:39" x14ac:dyDescent="0.25">
      <c r="A5328" t="s">
        <v>10259</v>
      </c>
      <c r="B5328" t="s">
        <v>4841</v>
      </c>
      <c r="C5328" t="s">
        <v>4842</v>
      </c>
      <c r="D5328">
        <v>334</v>
      </c>
      <c r="E5328" t="s">
        <v>4845</v>
      </c>
      <c r="F5328">
        <v>6.48</v>
      </c>
      <c r="I5328" t="s">
        <v>14420</v>
      </c>
      <c r="K5328" t="s">
        <v>6860</v>
      </c>
      <c r="L5328" t="s">
        <v>6861</v>
      </c>
      <c r="M5328" t="s">
        <v>14979</v>
      </c>
      <c r="N5328">
        <v>8</v>
      </c>
      <c r="O5328" t="s">
        <v>15302</v>
      </c>
      <c r="P5328" t="s">
        <v>17911</v>
      </c>
      <c r="Q5328">
        <v>6</v>
      </c>
      <c r="R5328">
        <v>2</v>
      </c>
      <c r="S5328">
        <v>2.29</v>
      </c>
      <c r="T5328">
        <v>2.29</v>
      </c>
      <c r="U5328">
        <v>426.37</v>
      </c>
      <c r="V5328">
        <v>98.83</v>
      </c>
      <c r="W5328">
        <v>3.17</v>
      </c>
      <c r="X5328">
        <v>11.27</v>
      </c>
      <c r="Y5328">
        <v>4.18</v>
      </c>
      <c r="Z5328">
        <v>2</v>
      </c>
      <c r="AA5328" t="s">
        <v>4250</v>
      </c>
      <c r="AB5328">
        <v>0</v>
      </c>
      <c r="AC5328">
        <v>5</v>
      </c>
      <c r="AD5328">
        <v>4.5865952380952386</v>
      </c>
      <c r="AF5328" t="s">
        <v>7949</v>
      </c>
      <c r="AI5328">
        <v>0</v>
      </c>
      <c r="AJ5328">
        <v>0</v>
      </c>
      <c r="AM5328" t="s">
        <v>20019</v>
      </c>
    </row>
    <row r="5329" spans="1:39" x14ac:dyDescent="0.25">
      <c r="A5329" t="s">
        <v>9206</v>
      </c>
      <c r="B5329" t="s">
        <v>4841</v>
      </c>
      <c r="C5329" t="s">
        <v>4842</v>
      </c>
      <c r="D5329">
        <v>335</v>
      </c>
      <c r="E5329" t="s">
        <v>4845</v>
      </c>
      <c r="F5329">
        <v>6.47</v>
      </c>
      <c r="K5329" t="s">
        <v>6860</v>
      </c>
      <c r="L5329" t="s">
        <v>6861</v>
      </c>
      <c r="M5329" t="s">
        <v>15189</v>
      </c>
      <c r="N5329">
        <v>9</v>
      </c>
      <c r="O5329" t="s">
        <v>15577</v>
      </c>
      <c r="P5329" t="s">
        <v>16858</v>
      </c>
      <c r="Q5329">
        <v>4</v>
      </c>
      <c r="R5329">
        <v>2</v>
      </c>
      <c r="S5329">
        <v>2.6</v>
      </c>
      <c r="T5329">
        <v>2.61</v>
      </c>
      <c r="U5329">
        <v>361.41</v>
      </c>
      <c r="V5329">
        <v>50.41</v>
      </c>
      <c r="W5329">
        <v>3.52</v>
      </c>
      <c r="Y5329">
        <v>5.69</v>
      </c>
      <c r="Z5329">
        <v>1</v>
      </c>
      <c r="AA5329" t="s">
        <v>4250</v>
      </c>
      <c r="AB5329">
        <v>0</v>
      </c>
      <c r="AC5329">
        <v>5</v>
      </c>
      <c r="AD5329">
        <v>5.1899285714285712</v>
      </c>
      <c r="AF5329" t="s">
        <v>7949</v>
      </c>
      <c r="AI5329">
        <v>0</v>
      </c>
      <c r="AJ5329">
        <v>0</v>
      </c>
      <c r="AK5329" t="s">
        <v>19839</v>
      </c>
      <c r="AL5329" t="s">
        <v>19839</v>
      </c>
      <c r="AM5329" t="s">
        <v>20019</v>
      </c>
    </row>
    <row r="5330" spans="1:39" x14ac:dyDescent="0.25">
      <c r="A5330" t="s">
        <v>11475</v>
      </c>
      <c r="B5330" t="s">
        <v>4841</v>
      </c>
      <c r="C5330" t="s">
        <v>4842</v>
      </c>
      <c r="D5330">
        <v>335</v>
      </c>
      <c r="E5330" t="s">
        <v>4845</v>
      </c>
      <c r="F5330">
        <v>6.47</v>
      </c>
      <c r="I5330" t="s">
        <v>14421</v>
      </c>
      <c r="K5330" t="s">
        <v>6860</v>
      </c>
      <c r="L5330" t="s">
        <v>6861</v>
      </c>
      <c r="M5330" t="s">
        <v>15069</v>
      </c>
      <c r="N5330">
        <v>8</v>
      </c>
      <c r="O5330" t="s">
        <v>15422</v>
      </c>
      <c r="P5330" t="s">
        <v>19127</v>
      </c>
      <c r="Q5330">
        <v>5</v>
      </c>
      <c r="R5330">
        <v>1</v>
      </c>
      <c r="S5330">
        <v>3.8</v>
      </c>
      <c r="T5330">
        <v>3.8</v>
      </c>
      <c r="U5330">
        <v>408.45</v>
      </c>
      <c r="V5330">
        <v>56.84</v>
      </c>
      <c r="W5330">
        <v>4.1500000000000004</v>
      </c>
      <c r="Y5330">
        <v>4.37</v>
      </c>
      <c r="Z5330">
        <v>2</v>
      </c>
      <c r="AA5330" t="s">
        <v>4250</v>
      </c>
      <c r="AB5330">
        <v>0</v>
      </c>
      <c r="AC5330">
        <v>3</v>
      </c>
      <c r="AD5330">
        <v>4.1872619047619057</v>
      </c>
      <c r="AF5330" t="s">
        <v>7949</v>
      </c>
      <c r="AI5330">
        <v>0</v>
      </c>
      <c r="AJ5330">
        <v>0</v>
      </c>
      <c r="AM5330" t="s">
        <v>20019</v>
      </c>
    </row>
    <row r="5331" spans="1:39" x14ac:dyDescent="0.25">
      <c r="A5331" t="s">
        <v>10797</v>
      </c>
      <c r="B5331" t="s">
        <v>4841</v>
      </c>
      <c r="C5331" t="s">
        <v>4842</v>
      </c>
      <c r="D5331">
        <v>336</v>
      </c>
      <c r="E5331" t="s">
        <v>4845</v>
      </c>
      <c r="F5331">
        <v>6.47</v>
      </c>
      <c r="I5331" t="s">
        <v>14422</v>
      </c>
      <c r="K5331" t="s">
        <v>6860</v>
      </c>
      <c r="L5331" t="s">
        <v>6861</v>
      </c>
      <c r="M5331" t="s">
        <v>14972</v>
      </c>
      <c r="N5331">
        <v>8</v>
      </c>
      <c r="O5331" t="s">
        <v>15293</v>
      </c>
      <c r="P5331" t="s">
        <v>18449</v>
      </c>
      <c r="Q5331">
        <v>7</v>
      </c>
      <c r="R5331">
        <v>2</v>
      </c>
      <c r="S5331">
        <v>2.08</v>
      </c>
      <c r="T5331">
        <v>2.08</v>
      </c>
      <c r="U5331">
        <v>506.36</v>
      </c>
      <c r="V5331">
        <v>98.31</v>
      </c>
      <c r="W5331">
        <v>4.76</v>
      </c>
      <c r="Y5331">
        <v>3.65</v>
      </c>
      <c r="Z5331">
        <v>3</v>
      </c>
      <c r="AA5331" t="s">
        <v>4250</v>
      </c>
      <c r="AB5331">
        <v>1</v>
      </c>
      <c r="AC5331">
        <v>4</v>
      </c>
      <c r="AD5331">
        <v>4.1829999999999998</v>
      </c>
      <c r="AF5331" t="s">
        <v>7949</v>
      </c>
      <c r="AI5331">
        <v>0</v>
      </c>
      <c r="AJ5331">
        <v>0</v>
      </c>
      <c r="AM5331" t="s">
        <v>20019</v>
      </c>
    </row>
    <row r="5332" spans="1:39" x14ac:dyDescent="0.25">
      <c r="A5332" t="s">
        <v>11476</v>
      </c>
      <c r="B5332" t="s">
        <v>4841</v>
      </c>
      <c r="C5332" t="s">
        <v>4842</v>
      </c>
      <c r="D5332">
        <v>337</v>
      </c>
      <c r="E5332" t="s">
        <v>4845</v>
      </c>
      <c r="F5332">
        <v>6.47</v>
      </c>
      <c r="I5332" t="s">
        <v>14423</v>
      </c>
      <c r="K5332" t="s">
        <v>6860</v>
      </c>
      <c r="L5332" t="s">
        <v>6861</v>
      </c>
      <c r="M5332" t="s">
        <v>15211</v>
      </c>
      <c r="N5332">
        <v>8</v>
      </c>
      <c r="O5332" t="s">
        <v>15605</v>
      </c>
      <c r="P5332" t="s">
        <v>19128</v>
      </c>
      <c r="Q5332">
        <v>4</v>
      </c>
      <c r="R5332">
        <v>1</v>
      </c>
      <c r="S5332">
        <v>3.84</v>
      </c>
      <c r="T5332">
        <v>3.84</v>
      </c>
      <c r="U5332">
        <v>338.42</v>
      </c>
      <c r="V5332">
        <v>47.61</v>
      </c>
      <c r="W5332">
        <v>3.43</v>
      </c>
      <c r="Y5332">
        <v>4.66</v>
      </c>
      <c r="Z5332">
        <v>1</v>
      </c>
      <c r="AA5332" t="s">
        <v>4250</v>
      </c>
      <c r="AB5332">
        <v>0</v>
      </c>
      <c r="AC5332">
        <v>2</v>
      </c>
      <c r="AD5332">
        <v>4.4933333333333341</v>
      </c>
      <c r="AF5332" t="s">
        <v>7949</v>
      </c>
      <c r="AI5332">
        <v>0</v>
      </c>
      <c r="AJ5332">
        <v>0</v>
      </c>
      <c r="AM5332" t="s">
        <v>20019</v>
      </c>
    </row>
    <row r="5333" spans="1:39" x14ac:dyDescent="0.25">
      <c r="A5333" t="s">
        <v>10779</v>
      </c>
      <c r="B5333" t="s">
        <v>4841</v>
      </c>
      <c r="C5333" t="s">
        <v>4842</v>
      </c>
      <c r="D5333">
        <v>338</v>
      </c>
      <c r="E5333" t="s">
        <v>4845</v>
      </c>
      <c r="F5333">
        <v>6.47</v>
      </c>
      <c r="I5333" t="s">
        <v>14424</v>
      </c>
      <c r="K5333" t="s">
        <v>6860</v>
      </c>
      <c r="L5333" t="s">
        <v>6861</v>
      </c>
      <c r="M5333" t="s">
        <v>14972</v>
      </c>
      <c r="N5333">
        <v>8</v>
      </c>
      <c r="O5333" t="s">
        <v>15293</v>
      </c>
      <c r="P5333" t="s">
        <v>18431</v>
      </c>
      <c r="Q5333">
        <v>7</v>
      </c>
      <c r="R5333">
        <v>2</v>
      </c>
      <c r="S5333">
        <v>0.92</v>
      </c>
      <c r="T5333">
        <v>0.92</v>
      </c>
      <c r="U5333">
        <v>454.36</v>
      </c>
      <c r="V5333">
        <v>126.28</v>
      </c>
      <c r="W5333">
        <v>2.88</v>
      </c>
      <c r="X5333">
        <v>9.64</v>
      </c>
      <c r="Y5333">
        <v>2.48</v>
      </c>
      <c r="Z5333">
        <v>2</v>
      </c>
      <c r="AA5333" t="s">
        <v>4250</v>
      </c>
      <c r="AB5333">
        <v>0</v>
      </c>
      <c r="AC5333">
        <v>4</v>
      </c>
      <c r="AD5333">
        <v>3.8260000000000001</v>
      </c>
      <c r="AF5333" t="s">
        <v>7949</v>
      </c>
      <c r="AI5333">
        <v>0</v>
      </c>
      <c r="AJ5333">
        <v>0</v>
      </c>
      <c r="AM5333" t="s">
        <v>20019</v>
      </c>
    </row>
    <row r="5334" spans="1:39" x14ac:dyDescent="0.25">
      <c r="A5334" t="s">
        <v>11477</v>
      </c>
      <c r="B5334" t="s">
        <v>4841</v>
      </c>
      <c r="C5334" t="s">
        <v>4842</v>
      </c>
      <c r="D5334">
        <v>338</v>
      </c>
      <c r="E5334" t="s">
        <v>4845</v>
      </c>
      <c r="F5334">
        <v>6.47</v>
      </c>
      <c r="K5334" t="s">
        <v>6860</v>
      </c>
      <c r="M5334" t="s">
        <v>6865</v>
      </c>
      <c r="N5334">
        <v>8</v>
      </c>
      <c r="O5334" t="s">
        <v>15300</v>
      </c>
      <c r="P5334" t="s">
        <v>19129</v>
      </c>
      <c r="Q5334">
        <v>5</v>
      </c>
      <c r="R5334">
        <v>3</v>
      </c>
      <c r="S5334">
        <v>1.98</v>
      </c>
      <c r="T5334">
        <v>3.98</v>
      </c>
      <c r="U5334">
        <v>581.64</v>
      </c>
      <c r="V5334">
        <v>90.9</v>
      </c>
      <c r="W5334">
        <v>3.49</v>
      </c>
      <c r="X5334">
        <v>13.88</v>
      </c>
      <c r="Y5334">
        <v>9.39</v>
      </c>
      <c r="Z5334">
        <v>3</v>
      </c>
      <c r="AA5334" t="s">
        <v>4250</v>
      </c>
      <c r="AB5334">
        <v>1</v>
      </c>
      <c r="AC5334">
        <v>11</v>
      </c>
      <c r="AD5334">
        <v>2.9516666666666662</v>
      </c>
      <c r="AF5334" t="s">
        <v>7952</v>
      </c>
      <c r="AI5334">
        <v>0</v>
      </c>
      <c r="AJ5334">
        <v>0</v>
      </c>
      <c r="AK5334" t="s">
        <v>19855</v>
      </c>
      <c r="AL5334" t="s">
        <v>19855</v>
      </c>
      <c r="AM5334" t="s">
        <v>20019</v>
      </c>
    </row>
    <row r="5335" spans="1:39" x14ac:dyDescent="0.25">
      <c r="A5335" t="s">
        <v>9789</v>
      </c>
      <c r="B5335" t="s">
        <v>4841</v>
      </c>
      <c r="C5335" t="s">
        <v>4842</v>
      </c>
      <c r="D5335">
        <v>339</v>
      </c>
      <c r="E5335" t="s">
        <v>4845</v>
      </c>
      <c r="F5335">
        <v>6.47</v>
      </c>
      <c r="K5335" t="s">
        <v>6860</v>
      </c>
      <c r="L5335" t="s">
        <v>6861</v>
      </c>
      <c r="M5335" t="s">
        <v>15064</v>
      </c>
      <c r="N5335">
        <v>9</v>
      </c>
      <c r="O5335" t="s">
        <v>15417</v>
      </c>
      <c r="P5335" t="s">
        <v>17441</v>
      </c>
      <c r="Q5335">
        <v>7</v>
      </c>
      <c r="R5335">
        <v>4</v>
      </c>
      <c r="S5335">
        <v>3.94</v>
      </c>
      <c r="T5335">
        <v>3.94</v>
      </c>
      <c r="U5335">
        <v>576.72</v>
      </c>
      <c r="V5335">
        <v>121.69</v>
      </c>
      <c r="W5335">
        <v>4.17</v>
      </c>
      <c r="X5335">
        <v>9.3699999999999992</v>
      </c>
      <c r="Y5335">
        <v>4.9400000000000004</v>
      </c>
      <c r="Z5335">
        <v>4</v>
      </c>
      <c r="AA5335" t="s">
        <v>4250</v>
      </c>
      <c r="AB5335">
        <v>1</v>
      </c>
      <c r="AC5335">
        <v>10</v>
      </c>
      <c r="AD5335">
        <v>1.56</v>
      </c>
      <c r="AF5335" t="s">
        <v>7949</v>
      </c>
      <c r="AI5335">
        <v>0</v>
      </c>
      <c r="AJ5335">
        <v>0</v>
      </c>
      <c r="AK5335" t="s">
        <v>19877</v>
      </c>
      <c r="AL5335" t="s">
        <v>19877</v>
      </c>
      <c r="AM5335" t="s">
        <v>20019</v>
      </c>
    </row>
    <row r="5336" spans="1:39" x14ac:dyDescent="0.25">
      <c r="A5336" t="s">
        <v>11478</v>
      </c>
      <c r="B5336" t="s">
        <v>4841</v>
      </c>
      <c r="C5336" t="s">
        <v>4842</v>
      </c>
      <c r="D5336">
        <v>339</v>
      </c>
      <c r="E5336" t="s">
        <v>4845</v>
      </c>
      <c r="F5336">
        <v>6.47</v>
      </c>
      <c r="I5336" t="s">
        <v>14425</v>
      </c>
      <c r="K5336" t="s">
        <v>6860</v>
      </c>
      <c r="L5336" t="s">
        <v>6861</v>
      </c>
      <c r="M5336" t="s">
        <v>14987</v>
      </c>
      <c r="N5336">
        <v>9</v>
      </c>
      <c r="O5336" t="s">
        <v>15311</v>
      </c>
      <c r="P5336" t="s">
        <v>19130</v>
      </c>
      <c r="Q5336">
        <v>6</v>
      </c>
      <c r="R5336">
        <v>2</v>
      </c>
      <c r="S5336">
        <v>2.65</v>
      </c>
      <c r="T5336">
        <v>2.65</v>
      </c>
      <c r="U5336">
        <v>411.77</v>
      </c>
      <c r="V5336">
        <v>102.49</v>
      </c>
      <c r="W5336">
        <v>2.72</v>
      </c>
      <c r="X5336">
        <v>9.56</v>
      </c>
      <c r="Y5336">
        <v>2.82</v>
      </c>
      <c r="Z5336">
        <v>2</v>
      </c>
      <c r="AA5336" t="s">
        <v>4250</v>
      </c>
      <c r="AB5336">
        <v>0</v>
      </c>
      <c r="AC5336">
        <v>4</v>
      </c>
      <c r="AD5336">
        <v>4.3888809523809522</v>
      </c>
      <c r="AF5336" t="s">
        <v>7949</v>
      </c>
      <c r="AI5336">
        <v>0</v>
      </c>
      <c r="AJ5336">
        <v>0</v>
      </c>
      <c r="AM5336" t="s">
        <v>20019</v>
      </c>
    </row>
    <row r="5337" spans="1:39" x14ac:dyDescent="0.25">
      <c r="A5337" t="s">
        <v>11479</v>
      </c>
      <c r="B5337" t="s">
        <v>4841</v>
      </c>
      <c r="C5337" t="s">
        <v>4842</v>
      </c>
      <c r="D5337">
        <v>339.7</v>
      </c>
      <c r="E5337" t="s">
        <v>4845</v>
      </c>
      <c r="F5337">
        <v>6.47</v>
      </c>
      <c r="I5337" t="s">
        <v>14426</v>
      </c>
      <c r="K5337" t="s">
        <v>6860</v>
      </c>
      <c r="M5337" t="s">
        <v>15002</v>
      </c>
      <c r="N5337">
        <v>8</v>
      </c>
      <c r="O5337" t="s">
        <v>15332</v>
      </c>
      <c r="P5337" t="s">
        <v>19131</v>
      </c>
      <c r="Q5337">
        <v>4</v>
      </c>
      <c r="R5337">
        <v>1</v>
      </c>
      <c r="S5337">
        <v>6.07</v>
      </c>
      <c r="T5337">
        <v>6.07</v>
      </c>
      <c r="U5337">
        <v>495.95</v>
      </c>
      <c r="V5337">
        <v>50.85</v>
      </c>
      <c r="W5337">
        <v>5.67</v>
      </c>
      <c r="Y5337">
        <v>3.75</v>
      </c>
      <c r="Z5337">
        <v>2</v>
      </c>
      <c r="AA5337" t="s">
        <v>4250</v>
      </c>
      <c r="AB5337">
        <v>1</v>
      </c>
      <c r="AC5337">
        <v>3</v>
      </c>
      <c r="AD5337">
        <v>2.8622619047619051</v>
      </c>
      <c r="AF5337" t="s">
        <v>7949</v>
      </c>
      <c r="AI5337">
        <v>0</v>
      </c>
      <c r="AJ5337">
        <v>0</v>
      </c>
      <c r="AM5337" t="s">
        <v>20019</v>
      </c>
    </row>
    <row r="5338" spans="1:39" x14ac:dyDescent="0.25">
      <c r="A5338" t="s">
        <v>9069</v>
      </c>
      <c r="B5338" t="s">
        <v>4841</v>
      </c>
      <c r="C5338" t="s">
        <v>4842</v>
      </c>
      <c r="D5338">
        <v>340</v>
      </c>
      <c r="E5338" t="s">
        <v>4845</v>
      </c>
      <c r="F5338">
        <v>6.47</v>
      </c>
      <c r="K5338" t="s">
        <v>6860</v>
      </c>
      <c r="L5338" t="s">
        <v>6861</v>
      </c>
      <c r="M5338" t="s">
        <v>15219</v>
      </c>
      <c r="N5338">
        <v>9</v>
      </c>
      <c r="O5338" t="s">
        <v>15616</v>
      </c>
      <c r="P5338" t="s">
        <v>16721</v>
      </c>
      <c r="Q5338">
        <v>8</v>
      </c>
      <c r="R5338">
        <v>5</v>
      </c>
      <c r="S5338">
        <v>4.5599999999999996</v>
      </c>
      <c r="T5338">
        <v>4.5599999999999996</v>
      </c>
      <c r="U5338">
        <v>835.97</v>
      </c>
      <c r="V5338">
        <v>183.24</v>
      </c>
      <c r="W5338">
        <v>4.87</v>
      </c>
      <c r="X5338">
        <v>13.05</v>
      </c>
      <c r="Y5338">
        <v>0</v>
      </c>
      <c r="Z5338">
        <v>4</v>
      </c>
      <c r="AA5338" t="s">
        <v>4250</v>
      </c>
      <c r="AB5338">
        <v>1</v>
      </c>
      <c r="AC5338">
        <v>19</v>
      </c>
      <c r="AD5338">
        <v>1.22</v>
      </c>
      <c r="AF5338" t="s">
        <v>7949</v>
      </c>
      <c r="AI5338">
        <v>0</v>
      </c>
      <c r="AJ5338">
        <v>0</v>
      </c>
      <c r="AK5338" t="s">
        <v>19895</v>
      </c>
      <c r="AL5338" t="s">
        <v>19895</v>
      </c>
      <c r="AM5338" t="s">
        <v>20019</v>
      </c>
    </row>
    <row r="5339" spans="1:39" x14ac:dyDescent="0.25">
      <c r="A5339" t="s">
        <v>11480</v>
      </c>
      <c r="B5339" t="s">
        <v>4841</v>
      </c>
      <c r="C5339" t="s">
        <v>4842</v>
      </c>
      <c r="D5339">
        <v>340</v>
      </c>
      <c r="E5339" t="s">
        <v>4845</v>
      </c>
      <c r="F5339">
        <v>6.47</v>
      </c>
      <c r="I5339" t="s">
        <v>14427</v>
      </c>
      <c r="K5339" t="s">
        <v>6860</v>
      </c>
      <c r="L5339" t="s">
        <v>6861</v>
      </c>
      <c r="M5339" t="s">
        <v>14955</v>
      </c>
      <c r="N5339">
        <v>8</v>
      </c>
      <c r="O5339" t="s">
        <v>15276</v>
      </c>
      <c r="P5339" t="s">
        <v>19132</v>
      </c>
      <c r="Q5339">
        <v>7</v>
      </c>
      <c r="R5339">
        <v>1</v>
      </c>
      <c r="S5339">
        <v>2.0299999999999998</v>
      </c>
      <c r="T5339">
        <v>2.04</v>
      </c>
      <c r="U5339">
        <v>366.42</v>
      </c>
      <c r="V5339">
        <v>91.85</v>
      </c>
      <c r="W5339">
        <v>2.2599999999999998</v>
      </c>
      <c r="Y5339">
        <v>5.92</v>
      </c>
      <c r="Z5339">
        <v>2</v>
      </c>
      <c r="AA5339" t="s">
        <v>4250</v>
      </c>
      <c r="AB5339">
        <v>0</v>
      </c>
      <c r="AC5339">
        <v>3</v>
      </c>
      <c r="AD5339">
        <v>5.710809523809524</v>
      </c>
      <c r="AF5339" t="s">
        <v>7949</v>
      </c>
      <c r="AI5339">
        <v>0</v>
      </c>
      <c r="AJ5339">
        <v>0</v>
      </c>
      <c r="AM5339" t="s">
        <v>20019</v>
      </c>
    </row>
    <row r="5340" spans="1:39" x14ac:dyDescent="0.25">
      <c r="A5340" t="s">
        <v>11481</v>
      </c>
      <c r="B5340" t="s">
        <v>4841</v>
      </c>
      <c r="C5340" t="s">
        <v>4842</v>
      </c>
      <c r="D5340">
        <v>340</v>
      </c>
      <c r="E5340" t="s">
        <v>4845</v>
      </c>
      <c r="F5340">
        <v>6.47</v>
      </c>
      <c r="I5340" t="s">
        <v>14428</v>
      </c>
      <c r="K5340" t="s">
        <v>6860</v>
      </c>
      <c r="L5340" t="s">
        <v>6861</v>
      </c>
      <c r="M5340" t="s">
        <v>14955</v>
      </c>
      <c r="N5340">
        <v>8</v>
      </c>
      <c r="O5340" t="s">
        <v>15276</v>
      </c>
      <c r="P5340" t="s">
        <v>19133</v>
      </c>
      <c r="Q5340">
        <v>6</v>
      </c>
      <c r="R5340">
        <v>1</v>
      </c>
      <c r="S5340">
        <v>1.81</v>
      </c>
      <c r="T5340">
        <v>1.87</v>
      </c>
      <c r="U5340">
        <v>337.38</v>
      </c>
      <c r="V5340">
        <v>78.959999999999994</v>
      </c>
      <c r="W5340">
        <v>2.4700000000000002</v>
      </c>
      <c r="Y5340">
        <v>6.6</v>
      </c>
      <c r="Z5340">
        <v>2</v>
      </c>
      <c r="AA5340" t="s">
        <v>4250</v>
      </c>
      <c r="AB5340">
        <v>0</v>
      </c>
      <c r="AC5340">
        <v>2</v>
      </c>
      <c r="AD5340">
        <v>5.833333333333333</v>
      </c>
      <c r="AF5340" t="s">
        <v>7949</v>
      </c>
      <c r="AI5340">
        <v>0</v>
      </c>
      <c r="AJ5340">
        <v>0</v>
      </c>
      <c r="AM5340" t="s">
        <v>20019</v>
      </c>
    </row>
    <row r="5341" spans="1:39" x14ac:dyDescent="0.25">
      <c r="A5341" t="s">
        <v>11482</v>
      </c>
      <c r="B5341" t="s">
        <v>4841</v>
      </c>
      <c r="C5341" t="s">
        <v>4842</v>
      </c>
      <c r="D5341">
        <v>340</v>
      </c>
      <c r="E5341" t="s">
        <v>4845</v>
      </c>
      <c r="F5341">
        <v>6.47</v>
      </c>
      <c r="K5341" t="s">
        <v>6860</v>
      </c>
      <c r="M5341" t="s">
        <v>15169</v>
      </c>
      <c r="N5341">
        <v>8</v>
      </c>
      <c r="O5341" t="s">
        <v>15550</v>
      </c>
      <c r="P5341" t="s">
        <v>19134</v>
      </c>
      <c r="Q5341">
        <v>4</v>
      </c>
      <c r="R5341">
        <v>3</v>
      </c>
      <c r="S5341">
        <v>2.29</v>
      </c>
      <c r="T5341">
        <v>3.35</v>
      </c>
      <c r="U5341">
        <v>525.64</v>
      </c>
      <c r="V5341">
        <v>81.67</v>
      </c>
      <c r="W5341">
        <v>4.34</v>
      </c>
      <c r="X5341">
        <v>13.91</v>
      </c>
      <c r="Y5341">
        <v>8.11</v>
      </c>
      <c r="Z5341">
        <v>2</v>
      </c>
      <c r="AA5341" t="s">
        <v>4250</v>
      </c>
      <c r="AB5341">
        <v>1</v>
      </c>
      <c r="AC5341">
        <v>9</v>
      </c>
      <c r="AD5341">
        <v>3.791666666666667</v>
      </c>
      <c r="AF5341" t="s">
        <v>7949</v>
      </c>
      <c r="AI5341">
        <v>0</v>
      </c>
      <c r="AJ5341">
        <v>0</v>
      </c>
      <c r="AK5341" t="s">
        <v>19965</v>
      </c>
      <c r="AL5341" t="s">
        <v>19965</v>
      </c>
      <c r="AM5341" t="s">
        <v>20019</v>
      </c>
    </row>
    <row r="5342" spans="1:39" x14ac:dyDescent="0.25">
      <c r="A5342" t="s">
        <v>11483</v>
      </c>
      <c r="B5342" t="s">
        <v>4841</v>
      </c>
      <c r="C5342" t="s">
        <v>4842</v>
      </c>
      <c r="D5342">
        <v>340</v>
      </c>
      <c r="E5342" t="s">
        <v>4845</v>
      </c>
      <c r="F5342">
        <v>6.47</v>
      </c>
      <c r="K5342" t="s">
        <v>6860</v>
      </c>
      <c r="L5342" t="s">
        <v>6861</v>
      </c>
      <c r="M5342" t="s">
        <v>14988</v>
      </c>
      <c r="N5342">
        <v>9</v>
      </c>
      <c r="O5342" t="s">
        <v>15312</v>
      </c>
      <c r="P5342" t="s">
        <v>19135</v>
      </c>
      <c r="Q5342">
        <v>5</v>
      </c>
      <c r="R5342">
        <v>2</v>
      </c>
      <c r="S5342">
        <v>0.28999999999999998</v>
      </c>
      <c r="T5342">
        <v>0.52</v>
      </c>
      <c r="U5342">
        <v>357.8</v>
      </c>
      <c r="V5342">
        <v>100.68</v>
      </c>
      <c r="W5342">
        <v>1.99</v>
      </c>
      <c r="X5342">
        <v>10.99</v>
      </c>
      <c r="Y5342">
        <v>7.2</v>
      </c>
      <c r="Z5342">
        <v>2</v>
      </c>
      <c r="AA5342" t="s">
        <v>4250</v>
      </c>
      <c r="AB5342">
        <v>0</v>
      </c>
      <c r="AC5342">
        <v>3</v>
      </c>
      <c r="AD5342">
        <v>5.1440000000000001</v>
      </c>
      <c r="AF5342" t="s">
        <v>7949</v>
      </c>
      <c r="AI5342">
        <v>0</v>
      </c>
      <c r="AJ5342">
        <v>0</v>
      </c>
      <c r="AK5342" t="s">
        <v>19860</v>
      </c>
      <c r="AL5342" t="s">
        <v>19860</v>
      </c>
      <c r="AM5342" t="s">
        <v>20019</v>
      </c>
    </row>
    <row r="5343" spans="1:39" x14ac:dyDescent="0.25">
      <c r="A5343" t="s">
        <v>11484</v>
      </c>
      <c r="B5343" t="s">
        <v>4841</v>
      </c>
      <c r="C5343" t="s">
        <v>4842</v>
      </c>
      <c r="D5343">
        <v>340</v>
      </c>
      <c r="E5343" t="s">
        <v>4845</v>
      </c>
      <c r="F5343">
        <v>6.47</v>
      </c>
      <c r="I5343" t="s">
        <v>14429</v>
      </c>
      <c r="K5343" t="s">
        <v>6860</v>
      </c>
      <c r="L5343" t="s">
        <v>6861</v>
      </c>
      <c r="M5343" t="s">
        <v>14996</v>
      </c>
      <c r="N5343">
        <v>9</v>
      </c>
      <c r="O5343" t="s">
        <v>15322</v>
      </c>
      <c r="P5343" t="s">
        <v>19136</v>
      </c>
      <c r="Q5343">
        <v>7</v>
      </c>
      <c r="R5343">
        <v>3</v>
      </c>
      <c r="S5343">
        <v>-5.61</v>
      </c>
      <c r="T5343">
        <v>-3.63</v>
      </c>
      <c r="U5343">
        <v>381.31</v>
      </c>
      <c r="V5343">
        <v>122.72</v>
      </c>
      <c r="W5343">
        <v>1.42</v>
      </c>
      <c r="X5343">
        <v>5.47</v>
      </c>
      <c r="Y5343">
        <v>3.94</v>
      </c>
      <c r="Z5343">
        <v>2</v>
      </c>
      <c r="AA5343" t="s">
        <v>4250</v>
      </c>
      <c r="AB5343">
        <v>0</v>
      </c>
      <c r="AC5343">
        <v>4</v>
      </c>
      <c r="AD5343">
        <v>4.0144523809523811</v>
      </c>
      <c r="AF5343" t="s">
        <v>7951</v>
      </c>
      <c r="AI5343">
        <v>0</v>
      </c>
      <c r="AJ5343">
        <v>0</v>
      </c>
      <c r="AM5343" t="s">
        <v>20019</v>
      </c>
    </row>
    <row r="5344" spans="1:39" x14ac:dyDescent="0.25">
      <c r="A5344" t="s">
        <v>11485</v>
      </c>
      <c r="B5344" t="s">
        <v>4841</v>
      </c>
      <c r="C5344" t="s">
        <v>4842</v>
      </c>
      <c r="D5344">
        <v>340</v>
      </c>
      <c r="E5344" t="s">
        <v>4845</v>
      </c>
      <c r="F5344">
        <v>6.47</v>
      </c>
      <c r="I5344" t="s">
        <v>14430</v>
      </c>
      <c r="K5344" t="s">
        <v>6860</v>
      </c>
      <c r="L5344" t="s">
        <v>6861</v>
      </c>
      <c r="M5344" t="s">
        <v>14996</v>
      </c>
      <c r="N5344">
        <v>9</v>
      </c>
      <c r="O5344" t="s">
        <v>15322</v>
      </c>
      <c r="P5344" t="s">
        <v>19137</v>
      </c>
      <c r="Q5344">
        <v>7</v>
      </c>
      <c r="R5344">
        <v>2</v>
      </c>
      <c r="S5344">
        <v>-1.88</v>
      </c>
      <c r="T5344">
        <v>-1.87</v>
      </c>
      <c r="U5344">
        <v>423.4</v>
      </c>
      <c r="V5344">
        <v>111.72</v>
      </c>
      <c r="W5344">
        <v>2.5</v>
      </c>
      <c r="X5344">
        <v>8.85</v>
      </c>
      <c r="Y5344">
        <v>3.94</v>
      </c>
      <c r="Z5344">
        <v>2</v>
      </c>
      <c r="AA5344" t="s">
        <v>4250</v>
      </c>
      <c r="AB5344">
        <v>0</v>
      </c>
      <c r="AC5344">
        <v>6</v>
      </c>
      <c r="AD5344">
        <v>4.323142857142857</v>
      </c>
      <c r="AF5344" t="s">
        <v>7949</v>
      </c>
      <c r="AI5344">
        <v>0</v>
      </c>
      <c r="AJ5344">
        <v>0</v>
      </c>
      <c r="AM5344" t="s">
        <v>20019</v>
      </c>
    </row>
    <row r="5345" spans="1:39" x14ac:dyDescent="0.25">
      <c r="A5345" t="s">
        <v>11486</v>
      </c>
      <c r="B5345" t="s">
        <v>4841</v>
      </c>
      <c r="C5345" t="s">
        <v>4842</v>
      </c>
      <c r="D5345">
        <v>340</v>
      </c>
      <c r="E5345" t="s">
        <v>4845</v>
      </c>
      <c r="F5345">
        <v>6.47</v>
      </c>
      <c r="I5345" t="s">
        <v>14431</v>
      </c>
      <c r="K5345" t="s">
        <v>6860</v>
      </c>
      <c r="L5345" t="s">
        <v>6861</v>
      </c>
      <c r="M5345" t="s">
        <v>14996</v>
      </c>
      <c r="N5345">
        <v>9</v>
      </c>
      <c r="O5345" t="s">
        <v>15322</v>
      </c>
      <c r="P5345" t="s">
        <v>19138</v>
      </c>
      <c r="Q5345">
        <v>7</v>
      </c>
      <c r="R5345">
        <v>2</v>
      </c>
      <c r="S5345">
        <v>-3.48</v>
      </c>
      <c r="T5345">
        <v>-3.48</v>
      </c>
      <c r="U5345">
        <v>438.41</v>
      </c>
      <c r="V5345">
        <v>108.06</v>
      </c>
      <c r="W5345">
        <v>2.35</v>
      </c>
      <c r="X5345">
        <v>10.19</v>
      </c>
      <c r="Y5345">
        <v>4.2</v>
      </c>
      <c r="Z5345">
        <v>2</v>
      </c>
      <c r="AA5345" t="s">
        <v>4250</v>
      </c>
      <c r="AB5345">
        <v>0</v>
      </c>
      <c r="AC5345">
        <v>8</v>
      </c>
      <c r="AD5345">
        <v>4.3379285714285709</v>
      </c>
      <c r="AF5345" t="s">
        <v>7949</v>
      </c>
      <c r="AI5345">
        <v>0</v>
      </c>
      <c r="AJ5345">
        <v>0</v>
      </c>
      <c r="AM5345" t="s">
        <v>20019</v>
      </c>
    </row>
    <row r="5346" spans="1:39" x14ac:dyDescent="0.25">
      <c r="A5346" t="s">
        <v>11487</v>
      </c>
      <c r="B5346" t="s">
        <v>4841</v>
      </c>
      <c r="C5346" t="s">
        <v>4842</v>
      </c>
      <c r="D5346">
        <v>340</v>
      </c>
      <c r="E5346" t="s">
        <v>4845</v>
      </c>
      <c r="F5346">
        <v>6.47</v>
      </c>
      <c r="I5346" t="s">
        <v>14432</v>
      </c>
      <c r="K5346" t="s">
        <v>6860</v>
      </c>
      <c r="L5346" t="s">
        <v>6861</v>
      </c>
      <c r="M5346" t="s">
        <v>14996</v>
      </c>
      <c r="N5346">
        <v>9</v>
      </c>
      <c r="O5346" t="s">
        <v>15322</v>
      </c>
      <c r="P5346" t="s">
        <v>19139</v>
      </c>
      <c r="Q5346">
        <v>7</v>
      </c>
      <c r="R5346">
        <v>2</v>
      </c>
      <c r="S5346">
        <v>-4.03</v>
      </c>
      <c r="T5346">
        <v>-4.01</v>
      </c>
      <c r="U5346">
        <v>456.4</v>
      </c>
      <c r="V5346">
        <v>108.06</v>
      </c>
      <c r="W5346">
        <v>2.4900000000000002</v>
      </c>
      <c r="X5346">
        <v>8.84</v>
      </c>
      <c r="Y5346">
        <v>3.94</v>
      </c>
      <c r="Z5346">
        <v>2</v>
      </c>
      <c r="AA5346" t="s">
        <v>4250</v>
      </c>
      <c r="AB5346">
        <v>0</v>
      </c>
      <c r="AC5346">
        <v>8</v>
      </c>
      <c r="AD5346">
        <v>4.2094285714285711</v>
      </c>
      <c r="AF5346" t="s">
        <v>7949</v>
      </c>
      <c r="AI5346">
        <v>0</v>
      </c>
      <c r="AJ5346">
        <v>0</v>
      </c>
      <c r="AM5346" t="s">
        <v>20019</v>
      </c>
    </row>
    <row r="5347" spans="1:39" x14ac:dyDescent="0.25">
      <c r="A5347" t="s">
        <v>11488</v>
      </c>
      <c r="B5347" t="s">
        <v>4841</v>
      </c>
      <c r="C5347" t="s">
        <v>4842</v>
      </c>
      <c r="D5347">
        <v>340</v>
      </c>
      <c r="E5347" t="s">
        <v>4845</v>
      </c>
      <c r="F5347">
        <v>6.47</v>
      </c>
      <c r="I5347" t="s">
        <v>14433</v>
      </c>
      <c r="K5347" t="s">
        <v>6860</v>
      </c>
      <c r="L5347" t="s">
        <v>6861</v>
      </c>
      <c r="M5347" t="s">
        <v>15114</v>
      </c>
      <c r="N5347">
        <v>8</v>
      </c>
      <c r="O5347" t="s">
        <v>15486</v>
      </c>
      <c r="P5347" t="s">
        <v>19140</v>
      </c>
      <c r="Q5347">
        <v>4</v>
      </c>
      <c r="R5347">
        <v>2</v>
      </c>
      <c r="S5347">
        <v>-2.2599999999999998</v>
      </c>
      <c r="T5347">
        <v>-2.23</v>
      </c>
      <c r="U5347">
        <v>279.36</v>
      </c>
      <c r="V5347">
        <v>59.64</v>
      </c>
      <c r="W5347">
        <v>2.64</v>
      </c>
      <c r="Y5347">
        <v>6.21</v>
      </c>
      <c r="Z5347">
        <v>1</v>
      </c>
      <c r="AA5347" t="s">
        <v>4250</v>
      </c>
      <c r="AB5347">
        <v>0</v>
      </c>
      <c r="AC5347">
        <v>5</v>
      </c>
      <c r="AD5347">
        <v>5.5</v>
      </c>
      <c r="AF5347" t="s">
        <v>7949</v>
      </c>
      <c r="AI5347">
        <v>0</v>
      </c>
      <c r="AJ5347">
        <v>0</v>
      </c>
      <c r="AM5347" t="s">
        <v>20019</v>
      </c>
    </row>
    <row r="5348" spans="1:39" x14ac:dyDescent="0.25">
      <c r="A5348" t="s">
        <v>11489</v>
      </c>
      <c r="B5348" t="s">
        <v>4841</v>
      </c>
      <c r="C5348" t="s">
        <v>4842</v>
      </c>
      <c r="D5348">
        <v>341</v>
      </c>
      <c r="E5348" t="s">
        <v>4845</v>
      </c>
      <c r="F5348">
        <v>6.47</v>
      </c>
      <c r="K5348" t="s">
        <v>6860</v>
      </c>
      <c r="M5348" t="s">
        <v>6865</v>
      </c>
      <c r="N5348">
        <v>8</v>
      </c>
      <c r="O5348" t="s">
        <v>15553</v>
      </c>
      <c r="P5348" t="s">
        <v>19141</v>
      </c>
      <c r="Q5348">
        <v>3</v>
      </c>
      <c r="R5348">
        <v>3</v>
      </c>
      <c r="S5348">
        <v>3.62</v>
      </c>
      <c r="T5348">
        <v>3.74</v>
      </c>
      <c r="U5348">
        <v>444.57</v>
      </c>
      <c r="V5348">
        <v>61.36</v>
      </c>
      <c r="W5348">
        <v>4.24</v>
      </c>
      <c r="X5348">
        <v>13.92</v>
      </c>
      <c r="Y5348">
        <v>6.64</v>
      </c>
      <c r="Z5348">
        <v>2</v>
      </c>
      <c r="AA5348" t="s">
        <v>4250</v>
      </c>
      <c r="AB5348">
        <v>0</v>
      </c>
      <c r="AC5348">
        <v>9</v>
      </c>
      <c r="AD5348">
        <v>3.382595238095238</v>
      </c>
      <c r="AF5348" t="s">
        <v>7949</v>
      </c>
      <c r="AI5348">
        <v>0</v>
      </c>
      <c r="AJ5348">
        <v>0</v>
      </c>
      <c r="AK5348" t="s">
        <v>19966</v>
      </c>
      <c r="AL5348" t="s">
        <v>19966</v>
      </c>
      <c r="AM5348" t="s">
        <v>20019</v>
      </c>
    </row>
    <row r="5349" spans="1:39" x14ac:dyDescent="0.25">
      <c r="A5349" t="s">
        <v>11490</v>
      </c>
      <c r="B5349" t="s">
        <v>4841</v>
      </c>
      <c r="C5349" t="s">
        <v>4842</v>
      </c>
      <c r="D5349">
        <v>341</v>
      </c>
      <c r="E5349" t="s">
        <v>4845</v>
      </c>
      <c r="F5349">
        <v>6.47</v>
      </c>
      <c r="I5349" t="s">
        <v>14434</v>
      </c>
      <c r="K5349" t="s">
        <v>6860</v>
      </c>
      <c r="L5349" t="s">
        <v>6861</v>
      </c>
      <c r="M5349" t="s">
        <v>15122</v>
      </c>
      <c r="N5349">
        <v>9</v>
      </c>
      <c r="O5349" t="s">
        <v>15515</v>
      </c>
      <c r="P5349" t="s">
        <v>19142</v>
      </c>
      <c r="Q5349">
        <v>7</v>
      </c>
      <c r="R5349">
        <v>1</v>
      </c>
      <c r="S5349">
        <v>2.17</v>
      </c>
      <c r="T5349">
        <v>2.17</v>
      </c>
      <c r="U5349">
        <v>366.39</v>
      </c>
      <c r="V5349">
        <v>86.53</v>
      </c>
      <c r="W5349">
        <v>2.69</v>
      </c>
      <c r="Y5349">
        <v>3.87</v>
      </c>
      <c r="Z5349">
        <v>2</v>
      </c>
      <c r="AA5349" t="s">
        <v>4250</v>
      </c>
      <c r="AB5349">
        <v>0</v>
      </c>
      <c r="AC5349">
        <v>2</v>
      </c>
      <c r="AD5349">
        <v>5.702690476190476</v>
      </c>
      <c r="AF5349" t="s">
        <v>7949</v>
      </c>
      <c r="AI5349">
        <v>0</v>
      </c>
      <c r="AJ5349">
        <v>0</v>
      </c>
      <c r="AM5349" t="s">
        <v>20019</v>
      </c>
    </row>
    <row r="5350" spans="1:39" x14ac:dyDescent="0.25">
      <c r="A5350" t="s">
        <v>11491</v>
      </c>
      <c r="B5350" t="s">
        <v>4841</v>
      </c>
      <c r="C5350" t="s">
        <v>4842</v>
      </c>
      <c r="D5350">
        <v>341</v>
      </c>
      <c r="E5350" t="s">
        <v>4845</v>
      </c>
      <c r="F5350">
        <v>6.47</v>
      </c>
      <c r="I5350" t="s">
        <v>14435</v>
      </c>
      <c r="K5350" t="s">
        <v>6860</v>
      </c>
      <c r="M5350" t="s">
        <v>14989</v>
      </c>
      <c r="N5350">
        <v>8</v>
      </c>
      <c r="O5350" t="s">
        <v>15313</v>
      </c>
      <c r="P5350" t="s">
        <v>19143</v>
      </c>
      <c r="Q5350">
        <v>9</v>
      </c>
      <c r="R5350">
        <v>2</v>
      </c>
      <c r="S5350">
        <v>3.85</v>
      </c>
      <c r="T5350">
        <v>3.85</v>
      </c>
      <c r="U5350">
        <v>407.52</v>
      </c>
      <c r="V5350">
        <v>115.63</v>
      </c>
      <c r="W5350">
        <v>2.63</v>
      </c>
      <c r="X5350">
        <v>11.08</v>
      </c>
      <c r="Y5350">
        <v>3.76</v>
      </c>
      <c r="Z5350">
        <v>2</v>
      </c>
      <c r="AA5350" t="s">
        <v>4250</v>
      </c>
      <c r="AB5350">
        <v>0</v>
      </c>
      <c r="AC5350">
        <v>4</v>
      </c>
      <c r="AD5350">
        <v>2.956238095238096</v>
      </c>
      <c r="AF5350" t="s">
        <v>7949</v>
      </c>
      <c r="AI5350">
        <v>0</v>
      </c>
      <c r="AJ5350">
        <v>0</v>
      </c>
      <c r="AM5350" t="s">
        <v>20019</v>
      </c>
    </row>
    <row r="5351" spans="1:39" x14ac:dyDescent="0.25">
      <c r="A5351" t="s">
        <v>11492</v>
      </c>
      <c r="B5351" t="s">
        <v>4841</v>
      </c>
      <c r="C5351" t="s">
        <v>4842</v>
      </c>
      <c r="D5351">
        <v>342</v>
      </c>
      <c r="E5351" t="s">
        <v>4845</v>
      </c>
      <c r="F5351">
        <v>6.47</v>
      </c>
      <c r="I5351" t="s">
        <v>14436</v>
      </c>
      <c r="K5351" t="s">
        <v>6860</v>
      </c>
      <c r="L5351" t="s">
        <v>6861</v>
      </c>
      <c r="M5351" t="s">
        <v>15122</v>
      </c>
      <c r="N5351">
        <v>9</v>
      </c>
      <c r="O5351" t="s">
        <v>15494</v>
      </c>
      <c r="P5351" t="s">
        <v>19144</v>
      </c>
      <c r="Q5351">
        <v>5</v>
      </c>
      <c r="R5351">
        <v>1</v>
      </c>
      <c r="S5351">
        <v>2.35</v>
      </c>
      <c r="T5351">
        <v>2.35</v>
      </c>
      <c r="U5351">
        <v>331.42</v>
      </c>
      <c r="V5351">
        <v>71.400000000000006</v>
      </c>
      <c r="W5351">
        <v>2.77</v>
      </c>
      <c r="Y5351">
        <v>4.5999999999999996</v>
      </c>
      <c r="Z5351">
        <v>1</v>
      </c>
      <c r="AA5351" t="s">
        <v>4250</v>
      </c>
      <c r="AB5351">
        <v>0</v>
      </c>
      <c r="AC5351">
        <v>2</v>
      </c>
      <c r="AD5351">
        <v>5.6583333333333332</v>
      </c>
      <c r="AF5351" t="s">
        <v>7949</v>
      </c>
      <c r="AI5351">
        <v>0</v>
      </c>
      <c r="AJ5351">
        <v>0</v>
      </c>
      <c r="AM5351" t="s">
        <v>20019</v>
      </c>
    </row>
    <row r="5352" spans="1:39" x14ac:dyDescent="0.25">
      <c r="A5352" t="s">
        <v>11493</v>
      </c>
      <c r="B5352" t="s">
        <v>4841</v>
      </c>
      <c r="C5352" t="s">
        <v>4842</v>
      </c>
      <c r="D5352">
        <v>342.7</v>
      </c>
      <c r="E5352" t="s">
        <v>4845</v>
      </c>
      <c r="F5352">
        <v>6.46</v>
      </c>
      <c r="I5352" t="s">
        <v>14437</v>
      </c>
      <c r="K5352" t="s">
        <v>6860</v>
      </c>
      <c r="M5352" t="s">
        <v>15002</v>
      </c>
      <c r="N5352">
        <v>8</v>
      </c>
      <c r="O5352" t="s">
        <v>15332</v>
      </c>
      <c r="P5352" t="s">
        <v>19145</v>
      </c>
      <c r="Q5352">
        <v>4</v>
      </c>
      <c r="R5352">
        <v>1</v>
      </c>
      <c r="S5352">
        <v>1.21</v>
      </c>
      <c r="T5352">
        <v>1.21</v>
      </c>
      <c r="U5352">
        <v>341.46</v>
      </c>
      <c r="V5352">
        <v>67.92</v>
      </c>
      <c r="W5352">
        <v>2.58</v>
      </c>
      <c r="Y5352">
        <v>4.6100000000000003</v>
      </c>
      <c r="Z5352">
        <v>1</v>
      </c>
      <c r="AA5352" t="s">
        <v>4250</v>
      </c>
      <c r="AB5352">
        <v>0</v>
      </c>
      <c r="AC5352">
        <v>2</v>
      </c>
      <c r="AD5352">
        <v>5.833333333333333</v>
      </c>
      <c r="AF5352" t="s">
        <v>7949</v>
      </c>
      <c r="AI5352">
        <v>0</v>
      </c>
      <c r="AJ5352">
        <v>0</v>
      </c>
      <c r="AM5352" t="s">
        <v>20019</v>
      </c>
    </row>
    <row r="5353" spans="1:39" x14ac:dyDescent="0.25">
      <c r="A5353" t="s">
        <v>11494</v>
      </c>
      <c r="B5353" t="s">
        <v>4841</v>
      </c>
      <c r="C5353" t="s">
        <v>4842</v>
      </c>
      <c r="D5353">
        <v>343</v>
      </c>
      <c r="E5353" t="s">
        <v>4845</v>
      </c>
      <c r="F5353">
        <v>6.46</v>
      </c>
      <c r="I5353" t="s">
        <v>14438</v>
      </c>
      <c r="K5353" t="s">
        <v>6860</v>
      </c>
      <c r="L5353" t="s">
        <v>6861</v>
      </c>
      <c r="M5353" t="s">
        <v>15122</v>
      </c>
      <c r="N5353">
        <v>9</v>
      </c>
      <c r="O5353" t="s">
        <v>15515</v>
      </c>
      <c r="P5353" t="s">
        <v>19146</v>
      </c>
      <c r="Q5353">
        <v>7</v>
      </c>
      <c r="R5353">
        <v>1</v>
      </c>
      <c r="S5353">
        <v>1.91</v>
      </c>
      <c r="T5353">
        <v>1.91</v>
      </c>
      <c r="U5353">
        <v>392.43</v>
      </c>
      <c r="V5353">
        <v>82.62</v>
      </c>
      <c r="W5353">
        <v>2.8</v>
      </c>
      <c r="Y5353">
        <v>4.1900000000000004</v>
      </c>
      <c r="Z5353">
        <v>2</v>
      </c>
      <c r="AA5353" t="s">
        <v>4250</v>
      </c>
      <c r="AB5353">
        <v>0</v>
      </c>
      <c r="AC5353">
        <v>3</v>
      </c>
      <c r="AD5353">
        <v>5.601690476190476</v>
      </c>
      <c r="AF5353" t="s">
        <v>7949</v>
      </c>
      <c r="AI5353">
        <v>0</v>
      </c>
      <c r="AJ5353">
        <v>0</v>
      </c>
      <c r="AM5353" t="s">
        <v>20019</v>
      </c>
    </row>
    <row r="5354" spans="1:39" x14ac:dyDescent="0.25">
      <c r="A5354" t="s">
        <v>8210</v>
      </c>
      <c r="B5354" t="s">
        <v>4841</v>
      </c>
      <c r="C5354" t="s">
        <v>4842</v>
      </c>
      <c r="D5354">
        <v>344</v>
      </c>
      <c r="E5354" t="s">
        <v>4845</v>
      </c>
      <c r="F5354">
        <v>6.46</v>
      </c>
      <c r="K5354" t="s">
        <v>6860</v>
      </c>
      <c r="L5354" t="s">
        <v>6861</v>
      </c>
      <c r="M5354" t="s">
        <v>15090</v>
      </c>
      <c r="N5354">
        <v>9</v>
      </c>
      <c r="O5354" t="s">
        <v>15449</v>
      </c>
      <c r="P5354" t="s">
        <v>15863</v>
      </c>
      <c r="Q5354">
        <v>5</v>
      </c>
      <c r="R5354">
        <v>1</v>
      </c>
      <c r="S5354">
        <v>2.0299999999999998</v>
      </c>
      <c r="T5354">
        <v>2.0299999999999998</v>
      </c>
      <c r="U5354">
        <v>381.5</v>
      </c>
      <c r="V5354">
        <v>67.92</v>
      </c>
      <c r="W5354">
        <v>3.62</v>
      </c>
      <c r="Y5354">
        <v>2.39</v>
      </c>
      <c r="Z5354">
        <v>2</v>
      </c>
      <c r="AA5354" t="s">
        <v>4250</v>
      </c>
      <c r="AB5354">
        <v>0</v>
      </c>
      <c r="AC5354">
        <v>2</v>
      </c>
      <c r="AD5354">
        <v>5.6647619047619049</v>
      </c>
      <c r="AF5354" t="s">
        <v>7949</v>
      </c>
      <c r="AI5354">
        <v>0</v>
      </c>
      <c r="AJ5354">
        <v>0</v>
      </c>
      <c r="AK5354" t="s">
        <v>19832</v>
      </c>
      <c r="AL5354" t="s">
        <v>19832</v>
      </c>
      <c r="AM5354" t="s">
        <v>20019</v>
      </c>
    </row>
    <row r="5355" spans="1:39" x14ac:dyDescent="0.25">
      <c r="A5355" t="s">
        <v>10913</v>
      </c>
      <c r="B5355" t="s">
        <v>4841</v>
      </c>
      <c r="C5355" t="s">
        <v>4842</v>
      </c>
      <c r="D5355">
        <v>344</v>
      </c>
      <c r="E5355" t="s">
        <v>4845</v>
      </c>
      <c r="F5355">
        <v>6.46</v>
      </c>
      <c r="K5355" t="s">
        <v>6860</v>
      </c>
      <c r="M5355" t="s">
        <v>6865</v>
      </c>
      <c r="N5355">
        <v>8</v>
      </c>
      <c r="O5355" t="s">
        <v>15428</v>
      </c>
      <c r="P5355" t="s">
        <v>18565</v>
      </c>
      <c r="Q5355">
        <v>5</v>
      </c>
      <c r="R5355">
        <v>2</v>
      </c>
      <c r="S5355">
        <v>1.03</v>
      </c>
      <c r="T5355">
        <v>2.88</v>
      </c>
      <c r="U5355">
        <v>527.66</v>
      </c>
      <c r="V5355">
        <v>101.73</v>
      </c>
      <c r="W5355">
        <v>4.1900000000000004</v>
      </c>
      <c r="X5355">
        <v>13.96</v>
      </c>
      <c r="Y5355">
        <v>9.27</v>
      </c>
      <c r="Z5355">
        <v>3</v>
      </c>
      <c r="AA5355" t="s">
        <v>4250</v>
      </c>
      <c r="AB5355">
        <v>1</v>
      </c>
      <c r="AC5355">
        <v>11</v>
      </c>
      <c r="AD5355">
        <v>3.4740000000000002</v>
      </c>
      <c r="AF5355" t="s">
        <v>7952</v>
      </c>
      <c r="AI5355">
        <v>0</v>
      </c>
      <c r="AJ5355">
        <v>0</v>
      </c>
      <c r="AK5355" t="s">
        <v>19905</v>
      </c>
      <c r="AL5355" t="s">
        <v>19905</v>
      </c>
      <c r="AM5355" t="s">
        <v>20019</v>
      </c>
    </row>
    <row r="5356" spans="1:39" x14ac:dyDescent="0.25">
      <c r="A5356" t="s">
        <v>11495</v>
      </c>
      <c r="B5356" t="s">
        <v>4841</v>
      </c>
      <c r="C5356" t="s">
        <v>4842</v>
      </c>
      <c r="D5356">
        <v>345</v>
      </c>
      <c r="E5356" t="s">
        <v>4845</v>
      </c>
      <c r="F5356">
        <v>6.46</v>
      </c>
      <c r="I5356" t="s">
        <v>14439</v>
      </c>
      <c r="K5356" t="s">
        <v>6860</v>
      </c>
      <c r="L5356" t="s">
        <v>6861</v>
      </c>
      <c r="M5356" t="s">
        <v>6907</v>
      </c>
      <c r="N5356">
        <v>9</v>
      </c>
      <c r="O5356" t="s">
        <v>6972</v>
      </c>
      <c r="P5356" t="s">
        <v>19147</v>
      </c>
      <c r="Q5356">
        <v>6</v>
      </c>
      <c r="R5356">
        <v>1</v>
      </c>
      <c r="S5356">
        <v>3.04</v>
      </c>
      <c r="T5356">
        <v>3.05</v>
      </c>
      <c r="U5356">
        <v>377.47</v>
      </c>
      <c r="V5356">
        <v>69.73</v>
      </c>
      <c r="W5356">
        <v>2.79</v>
      </c>
      <c r="Y5356">
        <v>5.67</v>
      </c>
      <c r="Z5356">
        <v>2</v>
      </c>
      <c r="AA5356" t="s">
        <v>4250</v>
      </c>
      <c r="AB5356">
        <v>0</v>
      </c>
      <c r="AC5356">
        <v>1</v>
      </c>
      <c r="AD5356">
        <v>5.1635476190476188</v>
      </c>
      <c r="AF5356" t="s">
        <v>7949</v>
      </c>
      <c r="AI5356">
        <v>0</v>
      </c>
      <c r="AJ5356">
        <v>0</v>
      </c>
      <c r="AM5356" t="s">
        <v>20019</v>
      </c>
    </row>
    <row r="5357" spans="1:39" x14ac:dyDescent="0.25">
      <c r="A5357" t="s">
        <v>11495</v>
      </c>
      <c r="B5357" t="s">
        <v>4841</v>
      </c>
      <c r="C5357" t="s">
        <v>4842</v>
      </c>
      <c r="D5357">
        <v>345</v>
      </c>
      <c r="E5357" t="s">
        <v>4845</v>
      </c>
      <c r="F5357">
        <v>6.46</v>
      </c>
      <c r="I5357" t="s">
        <v>14440</v>
      </c>
      <c r="K5357" t="s">
        <v>6860</v>
      </c>
      <c r="L5357" t="s">
        <v>6861</v>
      </c>
      <c r="M5357" t="s">
        <v>6908</v>
      </c>
      <c r="N5357">
        <v>8</v>
      </c>
      <c r="O5357" t="s">
        <v>6973</v>
      </c>
      <c r="P5357" t="s">
        <v>19147</v>
      </c>
      <c r="Q5357">
        <v>6</v>
      </c>
      <c r="R5357">
        <v>1</v>
      </c>
      <c r="S5357">
        <v>3.04</v>
      </c>
      <c r="T5357">
        <v>3.05</v>
      </c>
      <c r="U5357">
        <v>377.47</v>
      </c>
      <c r="V5357">
        <v>69.73</v>
      </c>
      <c r="W5357">
        <v>2.79</v>
      </c>
      <c r="Y5357">
        <v>5.67</v>
      </c>
      <c r="Z5357">
        <v>2</v>
      </c>
      <c r="AA5357" t="s">
        <v>4250</v>
      </c>
      <c r="AB5357">
        <v>0</v>
      </c>
      <c r="AC5357">
        <v>1</v>
      </c>
      <c r="AD5357">
        <v>5.1635476190476188</v>
      </c>
      <c r="AF5357" t="s">
        <v>7949</v>
      </c>
      <c r="AI5357">
        <v>0</v>
      </c>
      <c r="AJ5357">
        <v>0</v>
      </c>
      <c r="AM5357" t="s">
        <v>20019</v>
      </c>
    </row>
    <row r="5358" spans="1:39" x14ac:dyDescent="0.25">
      <c r="A5358" t="s">
        <v>11496</v>
      </c>
      <c r="B5358" t="s">
        <v>4841</v>
      </c>
      <c r="C5358" t="s">
        <v>4842</v>
      </c>
      <c r="D5358">
        <v>345</v>
      </c>
      <c r="E5358" t="s">
        <v>4845</v>
      </c>
      <c r="F5358">
        <v>6.46</v>
      </c>
      <c r="K5358" t="s">
        <v>6860</v>
      </c>
      <c r="M5358" t="s">
        <v>6865</v>
      </c>
      <c r="N5358">
        <v>8</v>
      </c>
      <c r="O5358" t="s">
        <v>15317</v>
      </c>
      <c r="P5358" t="s">
        <v>19148</v>
      </c>
      <c r="Q5358">
        <v>5</v>
      </c>
      <c r="R5358">
        <v>3</v>
      </c>
      <c r="S5358">
        <v>5.42</v>
      </c>
      <c r="T5358">
        <v>5.89</v>
      </c>
      <c r="U5358">
        <v>592.73</v>
      </c>
      <c r="V5358">
        <v>84.91</v>
      </c>
      <c r="W5358">
        <v>4.72</v>
      </c>
      <c r="X5358">
        <v>13.89</v>
      </c>
      <c r="Y5358">
        <v>8.11</v>
      </c>
      <c r="Z5358">
        <v>3</v>
      </c>
      <c r="AA5358" t="s">
        <v>4250</v>
      </c>
      <c r="AB5358">
        <v>1</v>
      </c>
      <c r="AC5358">
        <v>12</v>
      </c>
      <c r="AD5358">
        <v>2.1116666666666668</v>
      </c>
      <c r="AF5358" t="s">
        <v>7949</v>
      </c>
      <c r="AI5358">
        <v>0</v>
      </c>
      <c r="AJ5358">
        <v>0</v>
      </c>
      <c r="AK5358" t="s">
        <v>19863</v>
      </c>
      <c r="AL5358" t="s">
        <v>19863</v>
      </c>
      <c r="AM5358" t="s">
        <v>20019</v>
      </c>
    </row>
    <row r="5359" spans="1:39" x14ac:dyDescent="0.25">
      <c r="A5359" t="s">
        <v>10229</v>
      </c>
      <c r="B5359" t="s">
        <v>4841</v>
      </c>
      <c r="C5359" t="s">
        <v>4842</v>
      </c>
      <c r="D5359">
        <v>345</v>
      </c>
      <c r="E5359" t="s">
        <v>4845</v>
      </c>
      <c r="F5359">
        <v>6.46</v>
      </c>
      <c r="K5359" t="s">
        <v>6860</v>
      </c>
      <c r="L5359" t="s">
        <v>6861</v>
      </c>
      <c r="M5359" t="s">
        <v>15101</v>
      </c>
      <c r="N5359">
        <v>9</v>
      </c>
      <c r="O5359" t="s">
        <v>15465</v>
      </c>
      <c r="P5359" t="s">
        <v>17881</v>
      </c>
      <c r="Q5359">
        <v>8</v>
      </c>
      <c r="R5359">
        <v>3</v>
      </c>
      <c r="S5359">
        <v>3.04</v>
      </c>
      <c r="T5359">
        <v>4.1100000000000003</v>
      </c>
      <c r="U5359">
        <v>644.74</v>
      </c>
      <c r="V5359">
        <v>129.56</v>
      </c>
      <c r="W5359">
        <v>3.77</v>
      </c>
      <c r="X5359">
        <v>13.54</v>
      </c>
      <c r="Y5359">
        <v>8.39</v>
      </c>
      <c r="Z5359">
        <v>3</v>
      </c>
      <c r="AA5359" t="s">
        <v>4250</v>
      </c>
      <c r="AB5359">
        <v>1</v>
      </c>
      <c r="AC5359">
        <v>13</v>
      </c>
      <c r="AD5359">
        <v>1.8966666666666661</v>
      </c>
      <c r="AF5359" t="s">
        <v>7949</v>
      </c>
      <c r="AI5359">
        <v>0</v>
      </c>
      <c r="AJ5359">
        <v>0</v>
      </c>
      <c r="AK5359" t="s">
        <v>19864</v>
      </c>
      <c r="AL5359" t="s">
        <v>19864</v>
      </c>
      <c r="AM5359" t="s">
        <v>20019</v>
      </c>
    </row>
    <row r="5360" spans="1:39" x14ac:dyDescent="0.25">
      <c r="A5360" t="s">
        <v>11497</v>
      </c>
      <c r="B5360" t="s">
        <v>4841</v>
      </c>
      <c r="C5360" t="s">
        <v>4842</v>
      </c>
      <c r="D5360">
        <v>346</v>
      </c>
      <c r="E5360" t="s">
        <v>4845</v>
      </c>
      <c r="F5360">
        <v>6.46</v>
      </c>
      <c r="K5360" t="s">
        <v>6860</v>
      </c>
      <c r="M5360" t="s">
        <v>6865</v>
      </c>
      <c r="N5360">
        <v>8</v>
      </c>
      <c r="O5360" t="s">
        <v>15553</v>
      </c>
      <c r="P5360" t="s">
        <v>19149</v>
      </c>
      <c r="Q5360">
        <v>5</v>
      </c>
      <c r="R5360">
        <v>3</v>
      </c>
      <c r="S5360">
        <v>1.89</v>
      </c>
      <c r="T5360">
        <v>1.94</v>
      </c>
      <c r="U5360">
        <v>434.53</v>
      </c>
      <c r="V5360">
        <v>79.180000000000007</v>
      </c>
      <c r="W5360">
        <v>2.89</v>
      </c>
      <c r="X5360">
        <v>13.92</v>
      </c>
      <c r="Y5360">
        <v>7.47</v>
      </c>
      <c r="Z5360">
        <v>2</v>
      </c>
      <c r="AA5360" t="s">
        <v>4250</v>
      </c>
      <c r="AB5360">
        <v>0</v>
      </c>
      <c r="AC5360">
        <v>9</v>
      </c>
      <c r="AD5360">
        <v>4.6343095238095238</v>
      </c>
      <c r="AF5360" t="s">
        <v>7949</v>
      </c>
      <c r="AI5360">
        <v>0</v>
      </c>
      <c r="AJ5360">
        <v>0</v>
      </c>
      <c r="AK5360" t="s">
        <v>19966</v>
      </c>
      <c r="AL5360" t="s">
        <v>19966</v>
      </c>
      <c r="AM5360" t="s">
        <v>20019</v>
      </c>
    </row>
    <row r="5361" spans="1:39" x14ac:dyDescent="0.25">
      <c r="A5361" t="s">
        <v>9890</v>
      </c>
      <c r="B5361" t="s">
        <v>4841</v>
      </c>
      <c r="C5361" t="s">
        <v>4842</v>
      </c>
      <c r="D5361">
        <v>346</v>
      </c>
      <c r="E5361" t="s">
        <v>4845</v>
      </c>
      <c r="F5361">
        <v>6.46</v>
      </c>
      <c r="K5361" t="s">
        <v>6860</v>
      </c>
      <c r="L5361" t="s">
        <v>6861</v>
      </c>
      <c r="M5361" t="s">
        <v>15164</v>
      </c>
      <c r="N5361">
        <v>9</v>
      </c>
      <c r="O5361" t="s">
        <v>15545</v>
      </c>
      <c r="P5361" t="s">
        <v>17542</v>
      </c>
      <c r="Q5361">
        <v>7</v>
      </c>
      <c r="R5361">
        <v>3</v>
      </c>
      <c r="S5361">
        <v>4.6500000000000004</v>
      </c>
      <c r="T5361">
        <v>4.7</v>
      </c>
      <c r="U5361">
        <v>590.67999999999995</v>
      </c>
      <c r="V5361">
        <v>110.88</v>
      </c>
      <c r="W5361">
        <v>4.16</v>
      </c>
      <c r="X5361">
        <v>13.47</v>
      </c>
      <c r="Y5361">
        <v>6.46</v>
      </c>
      <c r="Z5361">
        <v>2</v>
      </c>
      <c r="AA5361" t="s">
        <v>4250</v>
      </c>
      <c r="AB5361">
        <v>1</v>
      </c>
      <c r="AC5361">
        <v>10</v>
      </c>
      <c r="AD5361">
        <v>1.6206666666666669</v>
      </c>
      <c r="AF5361" t="s">
        <v>7949</v>
      </c>
      <c r="AI5361">
        <v>0</v>
      </c>
      <c r="AJ5361">
        <v>0</v>
      </c>
      <c r="AK5361" t="s">
        <v>19881</v>
      </c>
      <c r="AL5361" t="s">
        <v>19881</v>
      </c>
      <c r="AM5361" t="s">
        <v>20019</v>
      </c>
    </row>
    <row r="5362" spans="1:39" x14ac:dyDescent="0.25">
      <c r="A5362" t="s">
        <v>11498</v>
      </c>
      <c r="B5362" t="s">
        <v>4841</v>
      </c>
      <c r="C5362" t="s">
        <v>4842</v>
      </c>
      <c r="D5362">
        <v>346</v>
      </c>
      <c r="E5362" t="s">
        <v>4845</v>
      </c>
      <c r="F5362">
        <v>6.46</v>
      </c>
      <c r="I5362" t="s">
        <v>14441</v>
      </c>
      <c r="K5362" t="s">
        <v>6860</v>
      </c>
      <c r="L5362" t="s">
        <v>6861</v>
      </c>
      <c r="M5362" t="s">
        <v>15211</v>
      </c>
      <c r="N5362">
        <v>8</v>
      </c>
      <c r="O5362" t="s">
        <v>15605</v>
      </c>
      <c r="P5362" t="s">
        <v>19150</v>
      </c>
      <c r="Q5362">
        <v>4</v>
      </c>
      <c r="R5362">
        <v>1</v>
      </c>
      <c r="S5362">
        <v>3.66</v>
      </c>
      <c r="T5362">
        <v>3.66</v>
      </c>
      <c r="U5362">
        <v>356.41</v>
      </c>
      <c r="V5362">
        <v>47.61</v>
      </c>
      <c r="W5362">
        <v>3.37</v>
      </c>
      <c r="Y5362">
        <v>4.01</v>
      </c>
      <c r="Z5362">
        <v>1</v>
      </c>
      <c r="AA5362" t="s">
        <v>4250</v>
      </c>
      <c r="AB5362">
        <v>0</v>
      </c>
      <c r="AC5362">
        <v>3</v>
      </c>
      <c r="AD5362">
        <v>4.6733333333333338</v>
      </c>
      <c r="AF5362" t="s">
        <v>7949</v>
      </c>
      <c r="AI5362">
        <v>0</v>
      </c>
      <c r="AJ5362">
        <v>0</v>
      </c>
      <c r="AM5362" t="s">
        <v>20019</v>
      </c>
    </row>
    <row r="5363" spans="1:39" x14ac:dyDescent="0.25">
      <c r="A5363" t="s">
        <v>9976</v>
      </c>
      <c r="B5363" t="s">
        <v>4841</v>
      </c>
      <c r="C5363" t="s">
        <v>4842</v>
      </c>
      <c r="D5363">
        <v>348</v>
      </c>
      <c r="E5363" t="s">
        <v>4845</v>
      </c>
      <c r="F5363">
        <v>6.46</v>
      </c>
      <c r="I5363" t="s">
        <v>14442</v>
      </c>
      <c r="K5363" t="s">
        <v>6860</v>
      </c>
      <c r="L5363" t="s">
        <v>6861</v>
      </c>
      <c r="M5363" t="s">
        <v>6907</v>
      </c>
      <c r="N5363">
        <v>9</v>
      </c>
      <c r="O5363" t="s">
        <v>6972</v>
      </c>
      <c r="P5363" t="s">
        <v>17628</v>
      </c>
      <c r="Q5363">
        <v>6</v>
      </c>
      <c r="R5363">
        <v>1</v>
      </c>
      <c r="S5363">
        <v>2.35</v>
      </c>
      <c r="T5363">
        <v>2.36</v>
      </c>
      <c r="U5363">
        <v>369.4</v>
      </c>
      <c r="V5363">
        <v>78.959999999999994</v>
      </c>
      <c r="W5363">
        <v>2.62</v>
      </c>
      <c r="Y5363">
        <v>5.87</v>
      </c>
      <c r="Z5363">
        <v>2</v>
      </c>
      <c r="AA5363" t="s">
        <v>4250</v>
      </c>
      <c r="AB5363">
        <v>0</v>
      </c>
      <c r="AC5363">
        <v>1</v>
      </c>
      <c r="AD5363">
        <v>5.5911904761904756</v>
      </c>
      <c r="AF5363" t="s">
        <v>7949</v>
      </c>
      <c r="AI5363">
        <v>0</v>
      </c>
      <c r="AJ5363">
        <v>0</v>
      </c>
      <c r="AM5363" t="s">
        <v>20019</v>
      </c>
    </row>
    <row r="5364" spans="1:39" x14ac:dyDescent="0.25">
      <c r="A5364" t="s">
        <v>9976</v>
      </c>
      <c r="B5364" t="s">
        <v>4841</v>
      </c>
      <c r="C5364" t="s">
        <v>4842</v>
      </c>
      <c r="D5364">
        <v>348</v>
      </c>
      <c r="E5364" t="s">
        <v>4845</v>
      </c>
      <c r="F5364">
        <v>6.46</v>
      </c>
      <c r="I5364" t="s">
        <v>14443</v>
      </c>
      <c r="K5364" t="s">
        <v>6860</v>
      </c>
      <c r="L5364" t="s">
        <v>6861</v>
      </c>
      <c r="M5364" t="s">
        <v>6908</v>
      </c>
      <c r="N5364">
        <v>8</v>
      </c>
      <c r="O5364" t="s">
        <v>6973</v>
      </c>
      <c r="P5364" t="s">
        <v>17628</v>
      </c>
      <c r="Q5364">
        <v>6</v>
      </c>
      <c r="R5364">
        <v>1</v>
      </c>
      <c r="S5364">
        <v>2.35</v>
      </c>
      <c r="T5364">
        <v>2.36</v>
      </c>
      <c r="U5364">
        <v>369.4</v>
      </c>
      <c r="V5364">
        <v>78.959999999999994</v>
      </c>
      <c r="W5364">
        <v>2.62</v>
      </c>
      <c r="Y5364">
        <v>5.87</v>
      </c>
      <c r="Z5364">
        <v>2</v>
      </c>
      <c r="AA5364" t="s">
        <v>4250</v>
      </c>
      <c r="AB5364">
        <v>0</v>
      </c>
      <c r="AC5364">
        <v>1</v>
      </c>
      <c r="AD5364">
        <v>5.5911904761904756</v>
      </c>
      <c r="AF5364" t="s">
        <v>7949</v>
      </c>
      <c r="AI5364">
        <v>0</v>
      </c>
      <c r="AJ5364">
        <v>0</v>
      </c>
      <c r="AM5364" t="s">
        <v>20019</v>
      </c>
    </row>
    <row r="5365" spans="1:39" x14ac:dyDescent="0.25">
      <c r="A5365" t="s">
        <v>11499</v>
      </c>
      <c r="B5365" t="s">
        <v>4841</v>
      </c>
      <c r="C5365" t="s">
        <v>4842</v>
      </c>
      <c r="D5365">
        <v>348</v>
      </c>
      <c r="E5365" t="s">
        <v>4845</v>
      </c>
      <c r="F5365">
        <v>6.46</v>
      </c>
      <c r="K5365" t="s">
        <v>6860</v>
      </c>
      <c r="M5365" t="s">
        <v>6865</v>
      </c>
      <c r="N5365">
        <v>8</v>
      </c>
      <c r="O5365" t="s">
        <v>6924</v>
      </c>
      <c r="P5365" t="s">
        <v>19151</v>
      </c>
      <c r="Q5365">
        <v>5</v>
      </c>
      <c r="R5365">
        <v>4</v>
      </c>
      <c r="S5365">
        <v>6.26</v>
      </c>
      <c r="T5365">
        <v>7.05</v>
      </c>
      <c r="U5365">
        <v>653.82000000000005</v>
      </c>
      <c r="V5365">
        <v>107.53</v>
      </c>
      <c r="W5365">
        <v>7.1</v>
      </c>
      <c r="X5365">
        <v>11.37</v>
      </c>
      <c r="Y5365">
        <v>7.85</v>
      </c>
      <c r="Z5365">
        <v>5</v>
      </c>
      <c r="AA5365" t="s">
        <v>4250</v>
      </c>
      <c r="AB5365">
        <v>2</v>
      </c>
      <c r="AC5365">
        <v>14</v>
      </c>
      <c r="AD5365">
        <v>1.4156666666666671</v>
      </c>
      <c r="AF5365" t="s">
        <v>7949</v>
      </c>
      <c r="AI5365">
        <v>0</v>
      </c>
      <c r="AJ5365">
        <v>0</v>
      </c>
      <c r="AK5365" t="s">
        <v>7960</v>
      </c>
      <c r="AL5365" t="s">
        <v>7960</v>
      </c>
      <c r="AM5365" t="s">
        <v>20019</v>
      </c>
    </row>
    <row r="5366" spans="1:39" x14ac:dyDescent="0.25">
      <c r="A5366" t="s">
        <v>10499</v>
      </c>
      <c r="B5366" t="s">
        <v>4841</v>
      </c>
      <c r="C5366" t="s">
        <v>4842</v>
      </c>
      <c r="D5366">
        <v>348</v>
      </c>
      <c r="E5366" t="s">
        <v>4845</v>
      </c>
      <c r="F5366">
        <v>6.46</v>
      </c>
      <c r="K5366" t="s">
        <v>6860</v>
      </c>
      <c r="L5366" t="s">
        <v>6861</v>
      </c>
      <c r="M5366" t="s">
        <v>15102</v>
      </c>
      <c r="N5366">
        <v>9</v>
      </c>
      <c r="O5366" t="s">
        <v>15467</v>
      </c>
      <c r="P5366" t="s">
        <v>18151</v>
      </c>
      <c r="Q5366">
        <v>5</v>
      </c>
      <c r="R5366">
        <v>2</v>
      </c>
      <c r="S5366">
        <v>-1.1100000000000001</v>
      </c>
      <c r="T5366">
        <v>-1.1100000000000001</v>
      </c>
      <c r="U5366">
        <v>371.83</v>
      </c>
      <c r="V5366">
        <v>100.68</v>
      </c>
      <c r="W5366">
        <v>2.0299999999999998</v>
      </c>
      <c r="X5366">
        <v>11.04</v>
      </c>
      <c r="Y5366">
        <v>5.21</v>
      </c>
      <c r="Z5366">
        <v>2</v>
      </c>
      <c r="AA5366" t="s">
        <v>4250</v>
      </c>
      <c r="AB5366">
        <v>0</v>
      </c>
      <c r="AC5366">
        <v>3</v>
      </c>
      <c r="AD5366">
        <v>5.0594999999999999</v>
      </c>
      <c r="AF5366" t="s">
        <v>7949</v>
      </c>
      <c r="AI5366">
        <v>0</v>
      </c>
      <c r="AJ5366">
        <v>0</v>
      </c>
      <c r="AK5366" t="s">
        <v>19860</v>
      </c>
      <c r="AL5366" t="s">
        <v>19860</v>
      </c>
      <c r="AM5366" t="s">
        <v>20019</v>
      </c>
    </row>
    <row r="5367" spans="1:39" x14ac:dyDescent="0.25">
      <c r="A5367" t="s">
        <v>11500</v>
      </c>
      <c r="B5367" t="s">
        <v>4841</v>
      </c>
      <c r="C5367" t="s">
        <v>4842</v>
      </c>
      <c r="D5367">
        <v>348</v>
      </c>
      <c r="E5367" t="s">
        <v>4845</v>
      </c>
      <c r="F5367">
        <v>6.46</v>
      </c>
      <c r="I5367" t="s">
        <v>14444</v>
      </c>
      <c r="K5367" t="s">
        <v>6860</v>
      </c>
      <c r="M5367" t="s">
        <v>14989</v>
      </c>
      <c r="N5367">
        <v>8</v>
      </c>
      <c r="O5367" t="s">
        <v>15313</v>
      </c>
      <c r="P5367" t="s">
        <v>19152</v>
      </c>
      <c r="Q5367">
        <v>8</v>
      </c>
      <c r="R5367">
        <v>2</v>
      </c>
      <c r="S5367">
        <v>2.12</v>
      </c>
      <c r="T5367">
        <v>2.13</v>
      </c>
      <c r="U5367">
        <v>377.5</v>
      </c>
      <c r="V5367">
        <v>113.39</v>
      </c>
      <c r="W5367">
        <v>2.0699999999999998</v>
      </c>
      <c r="X5367">
        <v>10.8</v>
      </c>
      <c r="Y5367">
        <v>3.82</v>
      </c>
      <c r="Z5367">
        <v>1</v>
      </c>
      <c r="AA5367" t="s">
        <v>4250</v>
      </c>
      <c r="AB5367">
        <v>0</v>
      </c>
      <c r="AC5367">
        <v>3</v>
      </c>
      <c r="AD5367">
        <v>4.535333333333333</v>
      </c>
      <c r="AF5367" t="s">
        <v>7949</v>
      </c>
      <c r="AI5367">
        <v>0</v>
      </c>
      <c r="AJ5367">
        <v>0</v>
      </c>
      <c r="AM5367" t="s">
        <v>20019</v>
      </c>
    </row>
    <row r="5368" spans="1:39" x14ac:dyDescent="0.25">
      <c r="A5368" t="s">
        <v>6071</v>
      </c>
      <c r="B5368" t="s">
        <v>4841</v>
      </c>
      <c r="C5368" t="s">
        <v>4842</v>
      </c>
      <c r="D5368">
        <v>349</v>
      </c>
      <c r="E5368" t="s">
        <v>4845</v>
      </c>
      <c r="F5368">
        <v>6.46</v>
      </c>
      <c r="I5368" t="s">
        <v>6771</v>
      </c>
      <c r="K5368" t="s">
        <v>6860</v>
      </c>
      <c r="L5368" t="s">
        <v>6861</v>
      </c>
      <c r="M5368" t="s">
        <v>6907</v>
      </c>
      <c r="N5368">
        <v>9</v>
      </c>
      <c r="O5368" t="s">
        <v>6972</v>
      </c>
      <c r="P5368" t="s">
        <v>7797</v>
      </c>
      <c r="Q5368">
        <v>6</v>
      </c>
      <c r="R5368">
        <v>2</v>
      </c>
      <c r="S5368">
        <v>2.62</v>
      </c>
      <c r="T5368">
        <v>2.68</v>
      </c>
      <c r="U5368">
        <v>398.85</v>
      </c>
      <c r="V5368">
        <v>98.83</v>
      </c>
      <c r="W5368">
        <v>3.01</v>
      </c>
      <c r="X5368">
        <v>10.72</v>
      </c>
      <c r="Y5368">
        <v>6.54</v>
      </c>
      <c r="Z5368">
        <v>2</v>
      </c>
      <c r="AA5368" t="s">
        <v>4250</v>
      </c>
      <c r="AB5368">
        <v>0</v>
      </c>
      <c r="AC5368">
        <v>2</v>
      </c>
      <c r="AD5368">
        <v>4.6181666666666663</v>
      </c>
      <c r="AF5368" t="s">
        <v>7949</v>
      </c>
      <c r="AI5368">
        <v>0</v>
      </c>
      <c r="AJ5368">
        <v>0</v>
      </c>
      <c r="AM5368" t="s">
        <v>20019</v>
      </c>
    </row>
    <row r="5369" spans="1:39" x14ac:dyDescent="0.25">
      <c r="A5369" t="s">
        <v>6071</v>
      </c>
      <c r="B5369" t="s">
        <v>4841</v>
      </c>
      <c r="C5369" t="s">
        <v>4842</v>
      </c>
      <c r="D5369">
        <v>349</v>
      </c>
      <c r="E5369" t="s">
        <v>4845</v>
      </c>
      <c r="F5369">
        <v>6.46</v>
      </c>
      <c r="I5369" t="s">
        <v>6772</v>
      </c>
      <c r="K5369" t="s">
        <v>6860</v>
      </c>
      <c r="L5369" t="s">
        <v>6861</v>
      </c>
      <c r="M5369" t="s">
        <v>6908</v>
      </c>
      <c r="N5369">
        <v>8</v>
      </c>
      <c r="O5369" t="s">
        <v>6973</v>
      </c>
      <c r="P5369" t="s">
        <v>7797</v>
      </c>
      <c r="Q5369">
        <v>6</v>
      </c>
      <c r="R5369">
        <v>2</v>
      </c>
      <c r="S5369">
        <v>2.62</v>
      </c>
      <c r="T5369">
        <v>2.68</v>
      </c>
      <c r="U5369">
        <v>398.85</v>
      </c>
      <c r="V5369">
        <v>98.83</v>
      </c>
      <c r="W5369">
        <v>3.01</v>
      </c>
      <c r="X5369">
        <v>10.72</v>
      </c>
      <c r="Y5369">
        <v>6.54</v>
      </c>
      <c r="Z5369">
        <v>2</v>
      </c>
      <c r="AA5369" t="s">
        <v>4250</v>
      </c>
      <c r="AB5369">
        <v>0</v>
      </c>
      <c r="AC5369">
        <v>2</v>
      </c>
      <c r="AD5369">
        <v>4.6181666666666663</v>
      </c>
      <c r="AF5369" t="s">
        <v>7949</v>
      </c>
      <c r="AI5369">
        <v>0</v>
      </c>
      <c r="AJ5369">
        <v>0</v>
      </c>
      <c r="AM5369" t="s">
        <v>20019</v>
      </c>
    </row>
    <row r="5370" spans="1:39" x14ac:dyDescent="0.25">
      <c r="A5370" t="s">
        <v>5745</v>
      </c>
      <c r="B5370" t="s">
        <v>4841</v>
      </c>
      <c r="C5370" t="s">
        <v>4842</v>
      </c>
      <c r="D5370">
        <v>349</v>
      </c>
      <c r="E5370" t="s">
        <v>4845</v>
      </c>
      <c r="F5370">
        <v>6.46</v>
      </c>
      <c r="I5370" t="s">
        <v>6550</v>
      </c>
      <c r="K5370" t="s">
        <v>6860</v>
      </c>
      <c r="L5370" t="s">
        <v>6861</v>
      </c>
      <c r="M5370" t="s">
        <v>6890</v>
      </c>
      <c r="N5370">
        <v>9</v>
      </c>
      <c r="O5370" t="s">
        <v>6949</v>
      </c>
      <c r="P5370" t="s">
        <v>7471</v>
      </c>
      <c r="Q5370">
        <v>6</v>
      </c>
      <c r="R5370">
        <v>1</v>
      </c>
      <c r="S5370">
        <v>2.85</v>
      </c>
      <c r="T5370">
        <v>2.88</v>
      </c>
      <c r="U5370">
        <v>394.45</v>
      </c>
      <c r="V5370">
        <v>87.71</v>
      </c>
      <c r="W5370">
        <v>1.92</v>
      </c>
      <c r="Y5370">
        <v>6.21</v>
      </c>
      <c r="Z5370">
        <v>2</v>
      </c>
      <c r="AA5370" t="s">
        <v>4250</v>
      </c>
      <c r="AB5370">
        <v>0</v>
      </c>
      <c r="AC5370">
        <v>3</v>
      </c>
      <c r="AD5370">
        <v>5.1622619047619036</v>
      </c>
      <c r="AF5370" t="s">
        <v>7949</v>
      </c>
      <c r="AI5370">
        <v>0</v>
      </c>
      <c r="AJ5370">
        <v>0</v>
      </c>
      <c r="AM5370" t="s">
        <v>20019</v>
      </c>
    </row>
    <row r="5371" spans="1:39" x14ac:dyDescent="0.25">
      <c r="A5371" t="s">
        <v>11497</v>
      </c>
      <c r="B5371" t="s">
        <v>4841</v>
      </c>
      <c r="C5371" t="s">
        <v>4842</v>
      </c>
      <c r="D5371">
        <v>350</v>
      </c>
      <c r="E5371" t="s">
        <v>4845</v>
      </c>
      <c r="F5371">
        <v>6.46</v>
      </c>
      <c r="K5371" t="s">
        <v>6860</v>
      </c>
      <c r="M5371" t="s">
        <v>15175</v>
      </c>
      <c r="N5371">
        <v>8</v>
      </c>
      <c r="O5371" t="s">
        <v>15558</v>
      </c>
      <c r="P5371" t="s">
        <v>19149</v>
      </c>
      <c r="Q5371">
        <v>5</v>
      </c>
      <c r="R5371">
        <v>3</v>
      </c>
      <c r="S5371">
        <v>1.89</v>
      </c>
      <c r="T5371">
        <v>1.94</v>
      </c>
      <c r="U5371">
        <v>434.53</v>
      </c>
      <c r="V5371">
        <v>79.180000000000007</v>
      </c>
      <c r="W5371">
        <v>2.89</v>
      </c>
      <c r="X5371">
        <v>13.92</v>
      </c>
      <c r="Y5371">
        <v>7.47</v>
      </c>
      <c r="Z5371">
        <v>2</v>
      </c>
      <c r="AA5371" t="s">
        <v>4250</v>
      </c>
      <c r="AB5371">
        <v>0</v>
      </c>
      <c r="AC5371">
        <v>9</v>
      </c>
      <c r="AD5371">
        <v>4.6343095238095238</v>
      </c>
      <c r="AF5371" t="s">
        <v>7949</v>
      </c>
      <c r="AI5371">
        <v>0</v>
      </c>
      <c r="AJ5371">
        <v>0</v>
      </c>
      <c r="AK5371" t="s">
        <v>19971</v>
      </c>
      <c r="AL5371" t="s">
        <v>19971</v>
      </c>
      <c r="AM5371" t="s">
        <v>20019</v>
      </c>
    </row>
    <row r="5372" spans="1:39" x14ac:dyDescent="0.25">
      <c r="A5372" t="s">
        <v>11501</v>
      </c>
      <c r="B5372" t="s">
        <v>4841</v>
      </c>
      <c r="C5372" t="s">
        <v>4842</v>
      </c>
      <c r="D5372">
        <v>350</v>
      </c>
      <c r="E5372" t="s">
        <v>4845</v>
      </c>
      <c r="F5372">
        <v>6.46</v>
      </c>
      <c r="K5372" t="s">
        <v>6860</v>
      </c>
      <c r="M5372" t="s">
        <v>15085</v>
      </c>
      <c r="N5372">
        <v>8</v>
      </c>
      <c r="O5372" t="s">
        <v>15441</v>
      </c>
      <c r="P5372" t="s">
        <v>19153</v>
      </c>
      <c r="Q5372">
        <v>5</v>
      </c>
      <c r="R5372">
        <v>5</v>
      </c>
      <c r="S5372">
        <v>1.74</v>
      </c>
      <c r="T5372">
        <v>2.4300000000000002</v>
      </c>
      <c r="U5372">
        <v>530.66</v>
      </c>
      <c r="V5372">
        <v>102.49</v>
      </c>
      <c r="W5372">
        <v>3</v>
      </c>
      <c r="X5372">
        <v>13.89</v>
      </c>
      <c r="Y5372">
        <v>8.4600000000000009</v>
      </c>
      <c r="Z5372">
        <v>2</v>
      </c>
      <c r="AA5372" t="s">
        <v>4250</v>
      </c>
      <c r="AB5372">
        <v>1</v>
      </c>
      <c r="AC5372">
        <v>9</v>
      </c>
      <c r="AD5372">
        <v>3.3536666666666659</v>
      </c>
      <c r="AF5372" t="s">
        <v>7949</v>
      </c>
      <c r="AI5372">
        <v>0</v>
      </c>
      <c r="AJ5372">
        <v>0</v>
      </c>
      <c r="AK5372" t="s">
        <v>19925</v>
      </c>
      <c r="AL5372" t="s">
        <v>19925</v>
      </c>
      <c r="AM5372" t="s">
        <v>20019</v>
      </c>
    </row>
    <row r="5373" spans="1:39" x14ac:dyDescent="0.25">
      <c r="A5373" t="s">
        <v>11502</v>
      </c>
      <c r="B5373" t="s">
        <v>4841</v>
      </c>
      <c r="C5373" t="s">
        <v>4842</v>
      </c>
      <c r="D5373">
        <v>350</v>
      </c>
      <c r="E5373" t="s">
        <v>4845</v>
      </c>
      <c r="F5373">
        <v>6.46</v>
      </c>
      <c r="K5373" t="s">
        <v>6860</v>
      </c>
      <c r="L5373" t="s">
        <v>6861</v>
      </c>
      <c r="M5373" t="s">
        <v>15012</v>
      </c>
      <c r="N5373">
        <v>9</v>
      </c>
      <c r="O5373" t="s">
        <v>15348</v>
      </c>
      <c r="P5373" t="s">
        <v>19154</v>
      </c>
      <c r="Q5373">
        <v>5</v>
      </c>
      <c r="R5373">
        <v>3</v>
      </c>
      <c r="S5373">
        <v>3.38</v>
      </c>
      <c r="T5373">
        <v>3.42</v>
      </c>
      <c r="U5373">
        <v>434.58</v>
      </c>
      <c r="V5373">
        <v>92.42</v>
      </c>
      <c r="W5373">
        <v>2.81</v>
      </c>
      <c r="X5373">
        <v>13.48</v>
      </c>
      <c r="Y5373">
        <v>6.47</v>
      </c>
      <c r="Z5373">
        <v>2</v>
      </c>
      <c r="AA5373" t="s">
        <v>4250</v>
      </c>
      <c r="AB5373">
        <v>0</v>
      </c>
      <c r="AC5373">
        <v>5</v>
      </c>
      <c r="AD5373">
        <v>3.653285714285714</v>
      </c>
      <c r="AF5373" t="s">
        <v>7949</v>
      </c>
      <c r="AI5373">
        <v>0</v>
      </c>
      <c r="AJ5373">
        <v>0</v>
      </c>
      <c r="AK5373" t="s">
        <v>19881</v>
      </c>
      <c r="AL5373" t="s">
        <v>19881</v>
      </c>
      <c r="AM5373" t="s">
        <v>20019</v>
      </c>
    </row>
    <row r="5374" spans="1:39" x14ac:dyDescent="0.25">
      <c r="A5374" t="s">
        <v>9790</v>
      </c>
      <c r="B5374" t="s">
        <v>4841</v>
      </c>
      <c r="C5374" t="s">
        <v>4842</v>
      </c>
      <c r="D5374">
        <v>350</v>
      </c>
      <c r="E5374" t="s">
        <v>4845</v>
      </c>
      <c r="F5374">
        <v>6.46</v>
      </c>
      <c r="K5374" t="s">
        <v>6860</v>
      </c>
      <c r="L5374" t="s">
        <v>6861</v>
      </c>
      <c r="M5374" t="s">
        <v>15164</v>
      </c>
      <c r="N5374">
        <v>9</v>
      </c>
      <c r="O5374" t="s">
        <v>15545</v>
      </c>
      <c r="P5374" t="s">
        <v>17442</v>
      </c>
      <c r="Q5374">
        <v>6</v>
      </c>
      <c r="R5374">
        <v>4</v>
      </c>
      <c r="S5374">
        <v>3.72</v>
      </c>
      <c r="T5374">
        <v>3.77</v>
      </c>
      <c r="U5374">
        <v>500.64</v>
      </c>
      <c r="V5374">
        <v>121.1</v>
      </c>
      <c r="W5374">
        <v>3.2</v>
      </c>
      <c r="X5374">
        <v>12.62</v>
      </c>
      <c r="Y5374">
        <v>6.46</v>
      </c>
      <c r="Z5374">
        <v>3</v>
      </c>
      <c r="AA5374" t="s">
        <v>4250</v>
      </c>
      <c r="AB5374">
        <v>1</v>
      </c>
      <c r="AC5374">
        <v>6</v>
      </c>
      <c r="AD5374">
        <v>1.7549999999999999</v>
      </c>
      <c r="AF5374" t="s">
        <v>7949</v>
      </c>
      <c r="AI5374">
        <v>0</v>
      </c>
      <c r="AJ5374">
        <v>0</v>
      </c>
      <c r="AK5374" t="s">
        <v>19881</v>
      </c>
      <c r="AL5374" t="s">
        <v>19881</v>
      </c>
      <c r="AM5374" t="s">
        <v>20019</v>
      </c>
    </row>
    <row r="5375" spans="1:39" x14ac:dyDescent="0.25">
      <c r="A5375" t="s">
        <v>11503</v>
      </c>
      <c r="B5375" t="s">
        <v>4841</v>
      </c>
      <c r="C5375" t="s">
        <v>4842</v>
      </c>
      <c r="D5375">
        <v>350</v>
      </c>
      <c r="E5375" t="s">
        <v>4845</v>
      </c>
      <c r="F5375">
        <v>6.46</v>
      </c>
      <c r="I5375" t="s">
        <v>14445</v>
      </c>
      <c r="K5375" t="s">
        <v>6860</v>
      </c>
      <c r="L5375" t="s">
        <v>6861</v>
      </c>
      <c r="M5375" t="s">
        <v>14955</v>
      </c>
      <c r="N5375">
        <v>8</v>
      </c>
      <c r="O5375" t="s">
        <v>15276</v>
      </c>
      <c r="P5375" t="s">
        <v>19155</v>
      </c>
      <c r="Q5375">
        <v>5</v>
      </c>
      <c r="R5375">
        <v>2</v>
      </c>
      <c r="S5375">
        <v>2.2200000000000002</v>
      </c>
      <c r="T5375">
        <v>2.2999999999999998</v>
      </c>
      <c r="U5375">
        <v>346.39</v>
      </c>
      <c r="V5375">
        <v>85.52</v>
      </c>
      <c r="W5375">
        <v>2.94</v>
      </c>
      <c r="X5375">
        <v>13.74</v>
      </c>
      <c r="Y5375">
        <v>6.66</v>
      </c>
      <c r="Z5375">
        <v>3</v>
      </c>
      <c r="AA5375" t="s">
        <v>4250</v>
      </c>
      <c r="AB5375">
        <v>0</v>
      </c>
      <c r="AC5375">
        <v>1</v>
      </c>
      <c r="AD5375">
        <v>5.39</v>
      </c>
      <c r="AF5375" t="s">
        <v>7949</v>
      </c>
      <c r="AI5375">
        <v>0</v>
      </c>
      <c r="AJ5375">
        <v>0</v>
      </c>
      <c r="AM5375" t="s">
        <v>20019</v>
      </c>
    </row>
    <row r="5376" spans="1:39" x14ac:dyDescent="0.25">
      <c r="A5376" t="s">
        <v>11504</v>
      </c>
      <c r="B5376" t="s">
        <v>4841</v>
      </c>
      <c r="C5376" t="s">
        <v>4842</v>
      </c>
      <c r="D5376">
        <v>350</v>
      </c>
      <c r="E5376" t="s">
        <v>4845</v>
      </c>
      <c r="F5376">
        <v>6.46</v>
      </c>
      <c r="K5376" t="s">
        <v>6860</v>
      </c>
      <c r="M5376" t="s">
        <v>15011</v>
      </c>
      <c r="N5376">
        <v>8</v>
      </c>
      <c r="O5376" t="s">
        <v>15347</v>
      </c>
      <c r="P5376" t="s">
        <v>19156</v>
      </c>
      <c r="Q5376">
        <v>2</v>
      </c>
      <c r="R5376">
        <v>0</v>
      </c>
      <c r="S5376">
        <v>5.76</v>
      </c>
      <c r="T5376">
        <v>7.83</v>
      </c>
      <c r="U5376">
        <v>425.62</v>
      </c>
      <c r="V5376">
        <v>12.47</v>
      </c>
      <c r="W5376">
        <v>6.91</v>
      </c>
      <c r="Y5376">
        <v>9.51</v>
      </c>
      <c r="Z5376">
        <v>3</v>
      </c>
      <c r="AA5376" t="s">
        <v>4250</v>
      </c>
      <c r="AB5376">
        <v>1</v>
      </c>
      <c r="AC5376">
        <v>7</v>
      </c>
      <c r="AD5376">
        <v>1.776285714285714</v>
      </c>
      <c r="AF5376" t="s">
        <v>7952</v>
      </c>
      <c r="AI5376">
        <v>0</v>
      </c>
      <c r="AJ5376">
        <v>0</v>
      </c>
      <c r="AK5376" t="s">
        <v>19880</v>
      </c>
      <c r="AL5376" t="s">
        <v>19880</v>
      </c>
      <c r="AM5376" t="s">
        <v>20019</v>
      </c>
    </row>
    <row r="5377" spans="1:39" x14ac:dyDescent="0.25">
      <c r="A5377" t="s">
        <v>11505</v>
      </c>
      <c r="B5377" t="s">
        <v>4841</v>
      </c>
      <c r="C5377" t="s">
        <v>4842</v>
      </c>
      <c r="D5377">
        <v>350</v>
      </c>
      <c r="E5377" t="s">
        <v>4845</v>
      </c>
      <c r="F5377">
        <v>6.46</v>
      </c>
      <c r="K5377" t="s">
        <v>6860</v>
      </c>
      <c r="M5377" t="s">
        <v>15159</v>
      </c>
      <c r="N5377">
        <v>8</v>
      </c>
      <c r="O5377" t="s">
        <v>15537</v>
      </c>
      <c r="P5377" t="s">
        <v>19157</v>
      </c>
      <c r="Q5377">
        <v>8</v>
      </c>
      <c r="R5377">
        <v>7</v>
      </c>
      <c r="S5377">
        <v>1.05</v>
      </c>
      <c r="T5377">
        <v>1.05</v>
      </c>
      <c r="U5377">
        <v>613.76</v>
      </c>
      <c r="V5377">
        <v>189.98</v>
      </c>
      <c r="W5377">
        <v>0.45</v>
      </c>
      <c r="X5377">
        <v>13.11</v>
      </c>
      <c r="Y5377">
        <v>5.15</v>
      </c>
      <c r="Z5377">
        <v>2</v>
      </c>
      <c r="AA5377" t="s">
        <v>4250</v>
      </c>
      <c r="AB5377">
        <v>2</v>
      </c>
      <c r="AC5377">
        <v>17</v>
      </c>
      <c r="AD5377">
        <v>3</v>
      </c>
      <c r="AF5377" t="s">
        <v>7949</v>
      </c>
      <c r="AI5377">
        <v>0</v>
      </c>
      <c r="AJ5377">
        <v>0</v>
      </c>
      <c r="AK5377" t="s">
        <v>19959</v>
      </c>
      <c r="AL5377" t="s">
        <v>19959</v>
      </c>
      <c r="AM5377" t="s">
        <v>20019</v>
      </c>
    </row>
    <row r="5378" spans="1:39" x14ac:dyDescent="0.25">
      <c r="A5378" t="s">
        <v>11506</v>
      </c>
      <c r="B5378" t="s">
        <v>4841</v>
      </c>
      <c r="C5378" t="s">
        <v>4842</v>
      </c>
      <c r="D5378">
        <v>350</v>
      </c>
      <c r="E5378" t="s">
        <v>4845</v>
      </c>
      <c r="F5378">
        <v>6.46</v>
      </c>
      <c r="K5378" t="s">
        <v>6860</v>
      </c>
      <c r="M5378" t="s">
        <v>15015</v>
      </c>
      <c r="N5378">
        <v>8</v>
      </c>
      <c r="O5378" t="s">
        <v>15352</v>
      </c>
      <c r="P5378" t="s">
        <v>19158</v>
      </c>
      <c r="Q5378">
        <v>6</v>
      </c>
      <c r="R5378">
        <v>2</v>
      </c>
      <c r="S5378">
        <v>2.92</v>
      </c>
      <c r="T5378">
        <v>2.92</v>
      </c>
      <c r="U5378">
        <v>538.66</v>
      </c>
      <c r="V5378">
        <v>102.84</v>
      </c>
      <c r="W5378">
        <v>3.49</v>
      </c>
      <c r="X5378">
        <v>12.58</v>
      </c>
      <c r="Y5378">
        <v>0.74</v>
      </c>
      <c r="Z5378">
        <v>2</v>
      </c>
      <c r="AA5378" t="s">
        <v>4250</v>
      </c>
      <c r="AB5378">
        <v>1</v>
      </c>
      <c r="AC5378">
        <v>13</v>
      </c>
      <c r="AD5378">
        <v>3.6120000000000001</v>
      </c>
      <c r="AF5378" t="s">
        <v>7949</v>
      </c>
      <c r="AI5378">
        <v>0</v>
      </c>
      <c r="AJ5378">
        <v>0</v>
      </c>
      <c r="AK5378" t="s">
        <v>19883</v>
      </c>
      <c r="AL5378" t="s">
        <v>19883</v>
      </c>
      <c r="AM5378" t="s">
        <v>20019</v>
      </c>
    </row>
    <row r="5379" spans="1:39" x14ac:dyDescent="0.25">
      <c r="A5379" t="s">
        <v>11507</v>
      </c>
      <c r="B5379" t="s">
        <v>4841</v>
      </c>
      <c r="C5379" t="s">
        <v>4842</v>
      </c>
      <c r="D5379">
        <v>350</v>
      </c>
      <c r="E5379" t="s">
        <v>4845</v>
      </c>
      <c r="F5379">
        <v>6.46</v>
      </c>
      <c r="K5379" t="s">
        <v>6860</v>
      </c>
      <c r="M5379" t="s">
        <v>6865</v>
      </c>
      <c r="N5379">
        <v>8</v>
      </c>
      <c r="O5379" t="s">
        <v>15300</v>
      </c>
      <c r="P5379" t="s">
        <v>19159</v>
      </c>
      <c r="Q5379">
        <v>5</v>
      </c>
      <c r="R5379">
        <v>3</v>
      </c>
      <c r="S5379">
        <v>2.4500000000000002</v>
      </c>
      <c r="T5379">
        <v>4.45</v>
      </c>
      <c r="U5379">
        <v>577.66999999999996</v>
      </c>
      <c r="V5379">
        <v>90.9</v>
      </c>
      <c r="W5379">
        <v>3.66</v>
      </c>
      <c r="X5379">
        <v>13.88</v>
      </c>
      <c r="Y5379">
        <v>9.39</v>
      </c>
      <c r="Z5379">
        <v>3</v>
      </c>
      <c r="AA5379" t="s">
        <v>4250</v>
      </c>
      <c r="AB5379">
        <v>1</v>
      </c>
      <c r="AC5379">
        <v>11</v>
      </c>
      <c r="AD5379">
        <v>2.4916666666666658</v>
      </c>
      <c r="AF5379" t="s">
        <v>7952</v>
      </c>
      <c r="AI5379">
        <v>0</v>
      </c>
      <c r="AJ5379">
        <v>0</v>
      </c>
      <c r="AK5379" t="s">
        <v>19855</v>
      </c>
      <c r="AL5379" t="s">
        <v>19855</v>
      </c>
      <c r="AM5379" t="s">
        <v>20019</v>
      </c>
    </row>
    <row r="5380" spans="1:39" x14ac:dyDescent="0.25">
      <c r="A5380" t="s">
        <v>11508</v>
      </c>
      <c r="B5380" t="s">
        <v>4841</v>
      </c>
      <c r="C5380" t="s">
        <v>4842</v>
      </c>
      <c r="D5380">
        <v>350</v>
      </c>
      <c r="E5380" t="s">
        <v>4845</v>
      </c>
      <c r="F5380">
        <v>6.46</v>
      </c>
      <c r="K5380" t="s">
        <v>6860</v>
      </c>
      <c r="M5380" t="s">
        <v>15159</v>
      </c>
      <c r="N5380">
        <v>8</v>
      </c>
      <c r="O5380" t="s">
        <v>15537</v>
      </c>
      <c r="P5380" t="s">
        <v>19160</v>
      </c>
      <c r="Q5380">
        <v>8</v>
      </c>
      <c r="R5380">
        <v>6</v>
      </c>
      <c r="S5380">
        <v>2.12</v>
      </c>
      <c r="T5380">
        <v>2.12</v>
      </c>
      <c r="U5380">
        <v>657.88</v>
      </c>
      <c r="V5380">
        <v>169.75</v>
      </c>
      <c r="W5380">
        <v>2.21</v>
      </c>
      <c r="X5380">
        <v>13.13</v>
      </c>
      <c r="Y5380">
        <v>5.15</v>
      </c>
      <c r="Z5380">
        <v>2</v>
      </c>
      <c r="AA5380" t="s">
        <v>4250</v>
      </c>
      <c r="AB5380">
        <v>2</v>
      </c>
      <c r="AC5380">
        <v>19</v>
      </c>
      <c r="AD5380">
        <v>2.94</v>
      </c>
      <c r="AF5380" t="s">
        <v>7949</v>
      </c>
      <c r="AI5380">
        <v>0</v>
      </c>
      <c r="AJ5380">
        <v>0</v>
      </c>
      <c r="AK5380" t="s">
        <v>19959</v>
      </c>
      <c r="AL5380" t="s">
        <v>19959</v>
      </c>
      <c r="AM5380" t="s">
        <v>20019</v>
      </c>
    </row>
    <row r="5381" spans="1:39" x14ac:dyDescent="0.25">
      <c r="A5381" t="s">
        <v>11509</v>
      </c>
      <c r="B5381" t="s">
        <v>4841</v>
      </c>
      <c r="C5381" t="s">
        <v>4842</v>
      </c>
      <c r="D5381">
        <v>350</v>
      </c>
      <c r="E5381" t="s">
        <v>4845</v>
      </c>
      <c r="F5381">
        <v>6.46</v>
      </c>
      <c r="K5381" t="s">
        <v>6860</v>
      </c>
      <c r="M5381" t="s">
        <v>15243</v>
      </c>
      <c r="N5381">
        <v>8</v>
      </c>
      <c r="O5381" t="s">
        <v>15642</v>
      </c>
      <c r="P5381" t="s">
        <v>19161</v>
      </c>
      <c r="Q5381">
        <v>10</v>
      </c>
      <c r="R5381">
        <v>4</v>
      </c>
      <c r="S5381">
        <v>3.36</v>
      </c>
      <c r="T5381">
        <v>5.07</v>
      </c>
      <c r="U5381">
        <v>582.55999999999995</v>
      </c>
      <c r="V5381">
        <v>155.88999999999999</v>
      </c>
      <c r="W5381">
        <v>5.98</v>
      </c>
      <c r="X5381">
        <v>6.36</v>
      </c>
      <c r="Y5381">
        <v>0</v>
      </c>
      <c r="Z5381">
        <v>5</v>
      </c>
      <c r="AA5381" t="s">
        <v>4250</v>
      </c>
      <c r="AB5381">
        <v>2</v>
      </c>
      <c r="AC5381">
        <v>5</v>
      </c>
      <c r="AD5381">
        <v>1.32</v>
      </c>
      <c r="AF5381" t="s">
        <v>7951</v>
      </c>
      <c r="AI5381">
        <v>0</v>
      </c>
      <c r="AJ5381">
        <v>0</v>
      </c>
      <c r="AK5381" t="s">
        <v>20008</v>
      </c>
      <c r="AL5381" t="s">
        <v>20008</v>
      </c>
      <c r="AM5381" t="s">
        <v>20019</v>
      </c>
    </row>
    <row r="5382" spans="1:39" x14ac:dyDescent="0.25">
      <c r="A5382" t="s">
        <v>10017</v>
      </c>
      <c r="B5382" t="s">
        <v>4841</v>
      </c>
      <c r="C5382" t="s">
        <v>4842</v>
      </c>
      <c r="D5382">
        <v>350</v>
      </c>
      <c r="E5382" t="s">
        <v>4845</v>
      </c>
      <c r="F5382">
        <v>6.46</v>
      </c>
      <c r="K5382" t="s">
        <v>6860</v>
      </c>
      <c r="L5382" t="s">
        <v>6861</v>
      </c>
      <c r="M5382" t="s">
        <v>15001</v>
      </c>
      <c r="N5382">
        <v>9</v>
      </c>
      <c r="O5382" t="s">
        <v>15331</v>
      </c>
      <c r="P5382" t="s">
        <v>17669</v>
      </c>
      <c r="Q5382">
        <v>5</v>
      </c>
      <c r="R5382">
        <v>3</v>
      </c>
      <c r="S5382">
        <v>2.46</v>
      </c>
      <c r="T5382">
        <v>3.4</v>
      </c>
      <c r="U5382">
        <v>621.77</v>
      </c>
      <c r="V5382">
        <v>90.9</v>
      </c>
      <c r="W5382">
        <v>5.19</v>
      </c>
      <c r="X5382">
        <v>13.86</v>
      </c>
      <c r="Y5382">
        <v>8.4700000000000006</v>
      </c>
      <c r="Z5382">
        <v>3</v>
      </c>
      <c r="AA5382" t="s">
        <v>4250</v>
      </c>
      <c r="AB5382">
        <v>2</v>
      </c>
      <c r="AC5382">
        <v>17</v>
      </c>
      <c r="AD5382">
        <v>3.4716666666666671</v>
      </c>
      <c r="AF5382" t="s">
        <v>7949</v>
      </c>
      <c r="AI5382">
        <v>0</v>
      </c>
      <c r="AJ5382">
        <v>0</v>
      </c>
      <c r="AK5382" t="s">
        <v>19858</v>
      </c>
      <c r="AL5382" t="s">
        <v>19858</v>
      </c>
      <c r="AM5382" t="s">
        <v>20019</v>
      </c>
    </row>
    <row r="5383" spans="1:39" x14ac:dyDescent="0.25">
      <c r="A5383" t="s">
        <v>11510</v>
      </c>
      <c r="B5383" t="s">
        <v>4841</v>
      </c>
      <c r="C5383" t="s">
        <v>4842</v>
      </c>
      <c r="D5383">
        <v>350</v>
      </c>
      <c r="E5383" t="s">
        <v>4845</v>
      </c>
      <c r="F5383">
        <v>6.46</v>
      </c>
      <c r="K5383" t="s">
        <v>6860</v>
      </c>
      <c r="M5383" t="s">
        <v>15045</v>
      </c>
      <c r="N5383">
        <v>8</v>
      </c>
      <c r="O5383" t="s">
        <v>15571</v>
      </c>
      <c r="P5383" t="s">
        <v>19162</v>
      </c>
      <c r="Q5383">
        <v>4</v>
      </c>
      <c r="R5383">
        <v>1</v>
      </c>
      <c r="S5383">
        <v>3.61</v>
      </c>
      <c r="T5383">
        <v>4.71</v>
      </c>
      <c r="U5383">
        <v>401.43</v>
      </c>
      <c r="V5383">
        <v>53.07</v>
      </c>
      <c r="W5383">
        <v>4.5</v>
      </c>
      <c r="Y5383">
        <v>8.48</v>
      </c>
      <c r="Z5383">
        <v>3</v>
      </c>
      <c r="AA5383" t="s">
        <v>4250</v>
      </c>
      <c r="AB5383">
        <v>0</v>
      </c>
      <c r="AC5383">
        <v>4</v>
      </c>
      <c r="AD5383">
        <v>3.637404761904762</v>
      </c>
      <c r="AF5383" t="s">
        <v>7949</v>
      </c>
      <c r="AI5383">
        <v>0</v>
      </c>
      <c r="AJ5383">
        <v>0</v>
      </c>
      <c r="AK5383" t="s">
        <v>19976</v>
      </c>
      <c r="AL5383" t="s">
        <v>19976</v>
      </c>
      <c r="AM5383" t="s">
        <v>20019</v>
      </c>
    </row>
    <row r="5384" spans="1:39" x14ac:dyDescent="0.25">
      <c r="A5384" t="s">
        <v>11511</v>
      </c>
      <c r="B5384" t="s">
        <v>4841</v>
      </c>
      <c r="C5384" t="s">
        <v>4842</v>
      </c>
      <c r="D5384">
        <v>350</v>
      </c>
      <c r="E5384" t="s">
        <v>4845</v>
      </c>
      <c r="F5384">
        <v>6.46</v>
      </c>
      <c r="K5384" t="s">
        <v>6860</v>
      </c>
      <c r="M5384" t="s">
        <v>15144</v>
      </c>
      <c r="N5384">
        <v>8</v>
      </c>
      <c r="O5384" t="s">
        <v>15520</v>
      </c>
      <c r="P5384" t="s">
        <v>19163</v>
      </c>
      <c r="Q5384">
        <v>3</v>
      </c>
      <c r="R5384">
        <v>4</v>
      </c>
      <c r="S5384">
        <v>7.58</v>
      </c>
      <c r="T5384">
        <v>7.59</v>
      </c>
      <c r="U5384">
        <v>523.77</v>
      </c>
      <c r="V5384">
        <v>97.32</v>
      </c>
      <c r="W5384">
        <v>6.22</v>
      </c>
      <c r="X5384">
        <v>13.92</v>
      </c>
      <c r="Y5384">
        <v>4.07</v>
      </c>
      <c r="Z5384">
        <v>1</v>
      </c>
      <c r="AA5384" t="s">
        <v>4250</v>
      </c>
      <c r="AB5384">
        <v>2</v>
      </c>
      <c r="AC5384">
        <v>12</v>
      </c>
      <c r="AD5384">
        <v>1.756</v>
      </c>
      <c r="AF5384" t="s">
        <v>7949</v>
      </c>
      <c r="AI5384">
        <v>0</v>
      </c>
      <c r="AJ5384">
        <v>0</v>
      </c>
      <c r="AK5384" t="s">
        <v>19954</v>
      </c>
      <c r="AL5384" t="s">
        <v>19954</v>
      </c>
      <c r="AM5384" t="s">
        <v>20019</v>
      </c>
    </row>
    <row r="5385" spans="1:39" x14ac:dyDescent="0.25">
      <c r="A5385" t="s">
        <v>11512</v>
      </c>
      <c r="B5385" t="s">
        <v>4841</v>
      </c>
      <c r="C5385" t="s">
        <v>4842</v>
      </c>
      <c r="D5385">
        <v>350</v>
      </c>
      <c r="E5385" t="s">
        <v>4845</v>
      </c>
      <c r="F5385">
        <v>6.46</v>
      </c>
      <c r="K5385" t="s">
        <v>6860</v>
      </c>
      <c r="L5385" t="s">
        <v>6861</v>
      </c>
      <c r="M5385" t="s">
        <v>15205</v>
      </c>
      <c r="N5385">
        <v>9</v>
      </c>
      <c r="O5385" t="s">
        <v>15596</v>
      </c>
      <c r="P5385" t="s">
        <v>19164</v>
      </c>
      <c r="Q5385">
        <v>4</v>
      </c>
      <c r="R5385">
        <v>1</v>
      </c>
      <c r="S5385">
        <v>2.82</v>
      </c>
      <c r="T5385">
        <v>3.58</v>
      </c>
      <c r="U5385">
        <v>453.97</v>
      </c>
      <c r="V5385">
        <v>64.09</v>
      </c>
      <c r="W5385">
        <v>3.6</v>
      </c>
      <c r="X5385">
        <v>7.97</v>
      </c>
      <c r="Y5385">
        <v>0</v>
      </c>
      <c r="Z5385">
        <v>2</v>
      </c>
      <c r="AA5385" t="s">
        <v>4250</v>
      </c>
      <c r="AB5385">
        <v>0</v>
      </c>
      <c r="AC5385">
        <v>3</v>
      </c>
      <c r="AD5385">
        <v>4.4621190476190478</v>
      </c>
      <c r="AF5385" t="s">
        <v>7949</v>
      </c>
      <c r="AI5385">
        <v>0</v>
      </c>
      <c r="AJ5385">
        <v>0</v>
      </c>
      <c r="AK5385" t="s">
        <v>19987</v>
      </c>
      <c r="AL5385" t="s">
        <v>19987</v>
      </c>
      <c r="AM5385" t="s">
        <v>20019</v>
      </c>
    </row>
    <row r="5386" spans="1:39" x14ac:dyDescent="0.25">
      <c r="A5386" t="s">
        <v>11513</v>
      </c>
      <c r="B5386" t="s">
        <v>4841</v>
      </c>
      <c r="C5386" t="s">
        <v>4842</v>
      </c>
      <c r="D5386">
        <v>350</v>
      </c>
      <c r="E5386" t="s">
        <v>4845</v>
      </c>
      <c r="F5386">
        <v>6.46</v>
      </c>
      <c r="I5386" t="s">
        <v>14446</v>
      </c>
      <c r="K5386" t="s">
        <v>6860</v>
      </c>
      <c r="L5386" t="s">
        <v>6861</v>
      </c>
      <c r="M5386" t="s">
        <v>14996</v>
      </c>
      <c r="N5386">
        <v>9</v>
      </c>
      <c r="O5386" t="s">
        <v>15322</v>
      </c>
      <c r="P5386" t="s">
        <v>19165</v>
      </c>
      <c r="Q5386">
        <v>6</v>
      </c>
      <c r="R5386">
        <v>2</v>
      </c>
      <c r="S5386">
        <v>-3.55</v>
      </c>
      <c r="T5386">
        <v>-3.55</v>
      </c>
      <c r="U5386">
        <v>371.35</v>
      </c>
      <c r="V5386">
        <v>113.39</v>
      </c>
      <c r="W5386">
        <v>2.0499999999999998</v>
      </c>
      <c r="X5386">
        <v>11</v>
      </c>
      <c r="Y5386">
        <v>4.16</v>
      </c>
      <c r="Z5386">
        <v>2</v>
      </c>
      <c r="AA5386" t="s">
        <v>4250</v>
      </c>
      <c r="AB5386">
        <v>0</v>
      </c>
      <c r="AC5386">
        <v>4</v>
      </c>
      <c r="AD5386">
        <v>4.6392619047619048</v>
      </c>
      <c r="AF5386" t="s">
        <v>7949</v>
      </c>
      <c r="AI5386">
        <v>0</v>
      </c>
      <c r="AJ5386">
        <v>0</v>
      </c>
      <c r="AM5386" t="s">
        <v>20019</v>
      </c>
    </row>
    <row r="5387" spans="1:39" x14ac:dyDescent="0.25">
      <c r="A5387" t="s">
        <v>11514</v>
      </c>
      <c r="B5387" t="s">
        <v>4841</v>
      </c>
      <c r="C5387" t="s">
        <v>4842</v>
      </c>
      <c r="D5387">
        <v>350</v>
      </c>
      <c r="E5387" t="s">
        <v>4845</v>
      </c>
      <c r="F5387">
        <v>6.46</v>
      </c>
      <c r="I5387" t="s">
        <v>14447</v>
      </c>
      <c r="K5387" t="s">
        <v>6860</v>
      </c>
      <c r="L5387" t="s">
        <v>6861</v>
      </c>
      <c r="M5387" t="s">
        <v>14996</v>
      </c>
      <c r="N5387">
        <v>9</v>
      </c>
      <c r="O5387" t="s">
        <v>15322</v>
      </c>
      <c r="P5387" t="s">
        <v>19166</v>
      </c>
      <c r="Q5387">
        <v>5</v>
      </c>
      <c r="R5387">
        <v>2</v>
      </c>
      <c r="S5387">
        <v>-3.29</v>
      </c>
      <c r="T5387">
        <v>-3.25</v>
      </c>
      <c r="U5387">
        <v>378.23</v>
      </c>
      <c r="V5387">
        <v>89.85</v>
      </c>
      <c r="W5387">
        <v>2.9</v>
      </c>
      <c r="X5387">
        <v>12.05</v>
      </c>
      <c r="Y5387">
        <v>6.26</v>
      </c>
      <c r="Z5387">
        <v>2</v>
      </c>
      <c r="AA5387" t="s">
        <v>4250</v>
      </c>
      <c r="AB5387">
        <v>0</v>
      </c>
      <c r="AC5387">
        <v>3</v>
      </c>
      <c r="AD5387">
        <v>5.3697857142857144</v>
      </c>
      <c r="AF5387" t="s">
        <v>7949</v>
      </c>
      <c r="AI5387">
        <v>0</v>
      </c>
      <c r="AJ5387">
        <v>0</v>
      </c>
      <c r="AM5387" t="s">
        <v>20019</v>
      </c>
    </row>
    <row r="5388" spans="1:39" x14ac:dyDescent="0.25">
      <c r="A5388" t="s">
        <v>11515</v>
      </c>
      <c r="B5388" t="s">
        <v>4841</v>
      </c>
      <c r="C5388" t="s">
        <v>4842</v>
      </c>
      <c r="D5388">
        <v>350</v>
      </c>
      <c r="E5388" t="s">
        <v>4845</v>
      </c>
      <c r="F5388">
        <v>6.46</v>
      </c>
      <c r="I5388" t="s">
        <v>14448</v>
      </c>
      <c r="K5388" t="s">
        <v>6860</v>
      </c>
      <c r="L5388" t="s">
        <v>6861</v>
      </c>
      <c r="M5388" t="s">
        <v>14996</v>
      </c>
      <c r="N5388">
        <v>9</v>
      </c>
      <c r="O5388" t="s">
        <v>15322</v>
      </c>
      <c r="P5388" t="s">
        <v>19167</v>
      </c>
      <c r="Q5388">
        <v>5</v>
      </c>
      <c r="R5388">
        <v>2</v>
      </c>
      <c r="S5388">
        <v>-2.4700000000000002</v>
      </c>
      <c r="T5388">
        <v>-2.4700000000000002</v>
      </c>
      <c r="U5388">
        <v>394.81</v>
      </c>
      <c r="V5388">
        <v>89.6</v>
      </c>
      <c r="W5388">
        <v>3.14</v>
      </c>
      <c r="X5388">
        <v>11.16</v>
      </c>
      <c r="Y5388">
        <v>4.16</v>
      </c>
      <c r="Z5388">
        <v>2</v>
      </c>
      <c r="AA5388" t="s">
        <v>4250</v>
      </c>
      <c r="AB5388">
        <v>0</v>
      </c>
      <c r="AC5388">
        <v>4</v>
      </c>
      <c r="AD5388">
        <v>5.2513571428571426</v>
      </c>
      <c r="AF5388" t="s">
        <v>7949</v>
      </c>
      <c r="AI5388">
        <v>0</v>
      </c>
      <c r="AJ5388">
        <v>0</v>
      </c>
      <c r="AM5388" t="s">
        <v>20019</v>
      </c>
    </row>
    <row r="5389" spans="1:39" x14ac:dyDescent="0.25">
      <c r="A5389" t="s">
        <v>11516</v>
      </c>
      <c r="B5389" t="s">
        <v>4841</v>
      </c>
      <c r="C5389" t="s">
        <v>4842</v>
      </c>
      <c r="D5389">
        <v>350</v>
      </c>
      <c r="E5389" t="s">
        <v>4845</v>
      </c>
      <c r="F5389">
        <v>6.46</v>
      </c>
      <c r="I5389" t="s">
        <v>14449</v>
      </c>
      <c r="K5389" t="s">
        <v>6860</v>
      </c>
      <c r="L5389" t="s">
        <v>6861</v>
      </c>
      <c r="M5389" t="s">
        <v>15120</v>
      </c>
      <c r="N5389">
        <v>8</v>
      </c>
      <c r="O5389" t="s">
        <v>15492</v>
      </c>
      <c r="P5389" t="s">
        <v>19168</v>
      </c>
      <c r="Q5389">
        <v>7</v>
      </c>
      <c r="R5389">
        <v>2</v>
      </c>
      <c r="S5389">
        <v>-3.65</v>
      </c>
      <c r="T5389">
        <v>-3.65</v>
      </c>
      <c r="U5389">
        <v>390.37</v>
      </c>
      <c r="V5389">
        <v>89.83</v>
      </c>
      <c r="W5389">
        <v>2.77</v>
      </c>
      <c r="Y5389">
        <v>5.63</v>
      </c>
      <c r="Z5389">
        <v>3</v>
      </c>
      <c r="AA5389" t="s">
        <v>4250</v>
      </c>
      <c r="AB5389">
        <v>0</v>
      </c>
      <c r="AC5389">
        <v>4</v>
      </c>
      <c r="AD5389">
        <v>5.2830714285714286</v>
      </c>
      <c r="AF5389" t="s">
        <v>7949</v>
      </c>
      <c r="AI5389">
        <v>0</v>
      </c>
      <c r="AJ5389">
        <v>0</v>
      </c>
      <c r="AM5389" t="s">
        <v>20019</v>
      </c>
    </row>
    <row r="5390" spans="1:39" x14ac:dyDescent="0.25">
      <c r="A5390" t="s">
        <v>11517</v>
      </c>
      <c r="B5390" t="s">
        <v>4841</v>
      </c>
      <c r="C5390" t="s">
        <v>4842</v>
      </c>
      <c r="D5390">
        <v>350</v>
      </c>
      <c r="E5390" t="s">
        <v>4845</v>
      </c>
      <c r="F5390">
        <v>6.46</v>
      </c>
      <c r="I5390" t="s">
        <v>14450</v>
      </c>
      <c r="K5390" t="s">
        <v>6860</v>
      </c>
      <c r="L5390" t="s">
        <v>6861</v>
      </c>
      <c r="M5390" t="s">
        <v>15114</v>
      </c>
      <c r="N5390">
        <v>8</v>
      </c>
      <c r="O5390" t="s">
        <v>15486</v>
      </c>
      <c r="P5390" t="s">
        <v>19169</v>
      </c>
      <c r="Q5390">
        <v>4</v>
      </c>
      <c r="R5390">
        <v>2</v>
      </c>
      <c r="S5390">
        <v>-4.1500000000000004</v>
      </c>
      <c r="T5390">
        <v>-4.13</v>
      </c>
      <c r="U5390">
        <v>305.27</v>
      </c>
      <c r="V5390">
        <v>59.64</v>
      </c>
      <c r="W5390">
        <v>2.4</v>
      </c>
      <c r="Y5390">
        <v>6.03</v>
      </c>
      <c r="Z5390">
        <v>1</v>
      </c>
      <c r="AA5390" t="s">
        <v>4250</v>
      </c>
      <c r="AB5390">
        <v>0</v>
      </c>
      <c r="AC5390">
        <v>3</v>
      </c>
      <c r="AD5390">
        <v>5.5</v>
      </c>
      <c r="AF5390" t="s">
        <v>7949</v>
      </c>
      <c r="AI5390">
        <v>0</v>
      </c>
      <c r="AJ5390">
        <v>0</v>
      </c>
      <c r="AM5390" t="s">
        <v>20019</v>
      </c>
    </row>
    <row r="5391" spans="1:39" x14ac:dyDescent="0.25">
      <c r="A5391" t="s">
        <v>11518</v>
      </c>
      <c r="B5391" t="s">
        <v>4841</v>
      </c>
      <c r="C5391" t="s">
        <v>4842</v>
      </c>
      <c r="D5391">
        <v>350.6</v>
      </c>
      <c r="E5391" t="s">
        <v>4845</v>
      </c>
      <c r="F5391">
        <v>6.46</v>
      </c>
      <c r="I5391" t="s">
        <v>14451</v>
      </c>
      <c r="K5391" t="s">
        <v>6860</v>
      </c>
      <c r="M5391" t="s">
        <v>14977</v>
      </c>
      <c r="N5391">
        <v>8</v>
      </c>
      <c r="O5391" t="s">
        <v>15298</v>
      </c>
      <c r="P5391" t="s">
        <v>19170</v>
      </c>
      <c r="Q5391">
        <v>4</v>
      </c>
      <c r="R5391">
        <v>1</v>
      </c>
      <c r="S5391">
        <v>2.2000000000000002</v>
      </c>
      <c r="T5391">
        <v>2.2000000000000002</v>
      </c>
      <c r="U5391">
        <v>418.34</v>
      </c>
      <c r="V5391">
        <v>67.92</v>
      </c>
      <c r="W5391">
        <v>3.1</v>
      </c>
      <c r="Y5391">
        <v>4.2699999999999996</v>
      </c>
      <c r="Z5391">
        <v>1</v>
      </c>
      <c r="AA5391" t="s">
        <v>4250</v>
      </c>
      <c r="AB5391">
        <v>0</v>
      </c>
      <c r="AC5391">
        <v>2</v>
      </c>
      <c r="AD5391">
        <v>5.3166190476190476</v>
      </c>
      <c r="AF5391" t="s">
        <v>7949</v>
      </c>
      <c r="AI5391">
        <v>0</v>
      </c>
      <c r="AJ5391">
        <v>0</v>
      </c>
      <c r="AM5391" t="s">
        <v>20019</v>
      </c>
    </row>
    <row r="5392" spans="1:39" x14ac:dyDescent="0.25">
      <c r="A5392" t="s">
        <v>11519</v>
      </c>
      <c r="B5392" t="s">
        <v>4841</v>
      </c>
      <c r="C5392" t="s">
        <v>4842</v>
      </c>
      <c r="D5392">
        <v>352</v>
      </c>
      <c r="E5392" t="s">
        <v>4845</v>
      </c>
      <c r="F5392">
        <v>6.45</v>
      </c>
      <c r="K5392" t="s">
        <v>6860</v>
      </c>
      <c r="M5392" t="s">
        <v>6865</v>
      </c>
      <c r="N5392">
        <v>8</v>
      </c>
      <c r="O5392" t="s">
        <v>15553</v>
      </c>
      <c r="P5392" t="s">
        <v>19171</v>
      </c>
      <c r="Q5392">
        <v>4</v>
      </c>
      <c r="R5392">
        <v>3</v>
      </c>
      <c r="S5392">
        <v>3.23</v>
      </c>
      <c r="T5392">
        <v>3.75</v>
      </c>
      <c r="U5392">
        <v>464.62</v>
      </c>
      <c r="V5392">
        <v>61.36</v>
      </c>
      <c r="W5392">
        <v>5.01</v>
      </c>
      <c r="X5392">
        <v>13.91</v>
      </c>
      <c r="Y5392">
        <v>7.32</v>
      </c>
      <c r="Z5392">
        <v>2</v>
      </c>
      <c r="AA5392" t="s">
        <v>4250</v>
      </c>
      <c r="AB5392">
        <v>1</v>
      </c>
      <c r="AC5392">
        <v>9</v>
      </c>
      <c r="AD5392">
        <v>3.429380952380952</v>
      </c>
      <c r="AF5392" t="s">
        <v>7949</v>
      </c>
      <c r="AI5392">
        <v>0</v>
      </c>
      <c r="AJ5392">
        <v>0</v>
      </c>
      <c r="AK5392" t="s">
        <v>19966</v>
      </c>
      <c r="AL5392" t="s">
        <v>19966</v>
      </c>
      <c r="AM5392" t="s">
        <v>20019</v>
      </c>
    </row>
    <row r="5393" spans="1:39" x14ac:dyDescent="0.25">
      <c r="A5393" t="s">
        <v>11520</v>
      </c>
      <c r="B5393" t="s">
        <v>4841</v>
      </c>
      <c r="C5393" t="s">
        <v>4842</v>
      </c>
      <c r="D5393">
        <v>352</v>
      </c>
      <c r="E5393" t="s">
        <v>4845</v>
      </c>
      <c r="F5393">
        <v>6.45</v>
      </c>
      <c r="I5393" t="s">
        <v>14452</v>
      </c>
      <c r="K5393" t="s">
        <v>6860</v>
      </c>
      <c r="L5393" t="s">
        <v>6861</v>
      </c>
      <c r="M5393" t="s">
        <v>15075</v>
      </c>
      <c r="N5393">
        <v>9</v>
      </c>
      <c r="O5393" t="s">
        <v>15429</v>
      </c>
      <c r="P5393" t="s">
        <v>19172</v>
      </c>
      <c r="Q5393">
        <v>5</v>
      </c>
      <c r="R5393">
        <v>2</v>
      </c>
      <c r="S5393">
        <v>4.84</v>
      </c>
      <c r="T5393">
        <v>4.8600000000000003</v>
      </c>
      <c r="U5393">
        <v>461.35</v>
      </c>
      <c r="V5393">
        <v>80.37</v>
      </c>
      <c r="W5393">
        <v>5.08</v>
      </c>
      <c r="X5393">
        <v>9.81</v>
      </c>
      <c r="Y5393">
        <v>6.02</v>
      </c>
      <c r="Z5393">
        <v>3</v>
      </c>
      <c r="AA5393" t="s">
        <v>4250</v>
      </c>
      <c r="AB5393">
        <v>1</v>
      </c>
      <c r="AC5393">
        <v>4</v>
      </c>
      <c r="AD5393">
        <v>2.8460714285714279</v>
      </c>
      <c r="AF5393" t="s">
        <v>7949</v>
      </c>
      <c r="AI5393">
        <v>0</v>
      </c>
      <c r="AJ5393">
        <v>0</v>
      </c>
      <c r="AM5393" t="s">
        <v>20019</v>
      </c>
    </row>
    <row r="5394" spans="1:39" x14ac:dyDescent="0.25">
      <c r="A5394" t="s">
        <v>11520</v>
      </c>
      <c r="B5394" t="s">
        <v>4841</v>
      </c>
      <c r="C5394" t="s">
        <v>4842</v>
      </c>
      <c r="D5394">
        <v>352</v>
      </c>
      <c r="E5394" t="s">
        <v>4845</v>
      </c>
      <c r="F5394">
        <v>6.45</v>
      </c>
      <c r="I5394" t="s">
        <v>14453</v>
      </c>
      <c r="K5394" t="s">
        <v>6860</v>
      </c>
      <c r="L5394" t="s">
        <v>6861</v>
      </c>
      <c r="M5394" t="s">
        <v>15076</v>
      </c>
      <c r="N5394">
        <v>8</v>
      </c>
      <c r="O5394" t="s">
        <v>15430</v>
      </c>
      <c r="P5394" t="s">
        <v>19172</v>
      </c>
      <c r="Q5394">
        <v>5</v>
      </c>
      <c r="R5394">
        <v>2</v>
      </c>
      <c r="S5394">
        <v>4.84</v>
      </c>
      <c r="T5394">
        <v>4.8600000000000003</v>
      </c>
      <c r="U5394">
        <v>461.35</v>
      </c>
      <c r="V5394">
        <v>80.37</v>
      </c>
      <c r="W5394">
        <v>5.08</v>
      </c>
      <c r="X5394">
        <v>9.81</v>
      </c>
      <c r="Y5394">
        <v>6.02</v>
      </c>
      <c r="Z5394">
        <v>3</v>
      </c>
      <c r="AA5394" t="s">
        <v>4250</v>
      </c>
      <c r="AB5394">
        <v>1</v>
      </c>
      <c r="AC5394">
        <v>4</v>
      </c>
      <c r="AD5394">
        <v>2.8460714285714279</v>
      </c>
      <c r="AF5394" t="s">
        <v>7949</v>
      </c>
      <c r="AI5394">
        <v>0</v>
      </c>
      <c r="AJ5394">
        <v>0</v>
      </c>
      <c r="AM5394" t="s">
        <v>20019</v>
      </c>
    </row>
    <row r="5395" spans="1:39" x14ac:dyDescent="0.25">
      <c r="A5395" t="s">
        <v>11521</v>
      </c>
      <c r="B5395" t="s">
        <v>4841</v>
      </c>
      <c r="C5395" t="s">
        <v>4842</v>
      </c>
      <c r="D5395">
        <v>352.5</v>
      </c>
      <c r="E5395" t="s">
        <v>4845</v>
      </c>
      <c r="F5395">
        <v>6.45</v>
      </c>
      <c r="I5395" t="s">
        <v>14454</v>
      </c>
      <c r="K5395" t="s">
        <v>6860</v>
      </c>
      <c r="L5395" t="s">
        <v>6861</v>
      </c>
      <c r="M5395" t="s">
        <v>14987</v>
      </c>
      <c r="N5395">
        <v>9</v>
      </c>
      <c r="O5395" t="s">
        <v>15311</v>
      </c>
      <c r="P5395" t="s">
        <v>19173</v>
      </c>
      <c r="Q5395">
        <v>7</v>
      </c>
      <c r="R5395">
        <v>2</v>
      </c>
      <c r="S5395">
        <v>1.73</v>
      </c>
      <c r="T5395">
        <v>1.73</v>
      </c>
      <c r="U5395">
        <v>419.84</v>
      </c>
      <c r="V5395">
        <v>111.72</v>
      </c>
      <c r="W5395">
        <v>2.6</v>
      </c>
      <c r="X5395">
        <v>9.1199999999999992</v>
      </c>
      <c r="Y5395">
        <v>4.87</v>
      </c>
      <c r="Z5395">
        <v>2</v>
      </c>
      <c r="AA5395" t="s">
        <v>4250</v>
      </c>
      <c r="AB5395">
        <v>0</v>
      </c>
      <c r="AC5395">
        <v>5</v>
      </c>
      <c r="AD5395">
        <v>4.3485714285714288</v>
      </c>
      <c r="AF5395" t="s">
        <v>7949</v>
      </c>
      <c r="AI5395">
        <v>0</v>
      </c>
      <c r="AJ5395">
        <v>0</v>
      </c>
      <c r="AM5395" t="s">
        <v>20019</v>
      </c>
    </row>
    <row r="5396" spans="1:39" x14ac:dyDescent="0.25">
      <c r="A5396" t="s">
        <v>11522</v>
      </c>
      <c r="B5396" t="s">
        <v>4841</v>
      </c>
      <c r="C5396" t="s">
        <v>4842</v>
      </c>
      <c r="D5396">
        <v>353</v>
      </c>
      <c r="E5396" t="s">
        <v>4845</v>
      </c>
      <c r="F5396">
        <v>6.45</v>
      </c>
      <c r="K5396" t="s">
        <v>6860</v>
      </c>
      <c r="M5396" t="s">
        <v>15177</v>
      </c>
      <c r="N5396">
        <v>8</v>
      </c>
      <c r="O5396" t="s">
        <v>15560</v>
      </c>
      <c r="P5396" t="s">
        <v>19174</v>
      </c>
      <c r="Q5396">
        <v>12</v>
      </c>
      <c r="R5396">
        <v>7</v>
      </c>
      <c r="S5396">
        <v>0.92</v>
      </c>
      <c r="T5396">
        <v>0.92</v>
      </c>
      <c r="U5396">
        <v>979.19</v>
      </c>
      <c r="V5396">
        <v>287.18</v>
      </c>
      <c r="W5396">
        <v>0.35</v>
      </c>
      <c r="X5396">
        <v>13.29</v>
      </c>
      <c r="Y5396">
        <v>0</v>
      </c>
      <c r="Z5396">
        <v>2</v>
      </c>
      <c r="AA5396" t="s">
        <v>4250</v>
      </c>
      <c r="AB5396">
        <v>3</v>
      </c>
      <c r="AC5396">
        <v>26</v>
      </c>
      <c r="AD5396">
        <v>3</v>
      </c>
      <c r="AE5396" t="s">
        <v>19826</v>
      </c>
      <c r="AF5396" t="s">
        <v>7949</v>
      </c>
      <c r="AI5396">
        <v>0</v>
      </c>
      <c r="AJ5396">
        <v>0</v>
      </c>
      <c r="AK5396" t="s">
        <v>19930</v>
      </c>
      <c r="AL5396" t="s">
        <v>19930</v>
      </c>
      <c r="AM5396" t="s">
        <v>20019</v>
      </c>
    </row>
    <row r="5397" spans="1:39" x14ac:dyDescent="0.25">
      <c r="A5397" t="s">
        <v>11523</v>
      </c>
      <c r="B5397" t="s">
        <v>4841</v>
      </c>
      <c r="C5397" t="s">
        <v>4842</v>
      </c>
      <c r="D5397">
        <v>353</v>
      </c>
      <c r="E5397" t="s">
        <v>4845</v>
      </c>
      <c r="F5397">
        <v>6.45</v>
      </c>
      <c r="I5397" t="s">
        <v>14455</v>
      </c>
      <c r="K5397" t="s">
        <v>6860</v>
      </c>
      <c r="M5397" t="s">
        <v>15002</v>
      </c>
      <c r="N5397">
        <v>8</v>
      </c>
      <c r="O5397" t="s">
        <v>15332</v>
      </c>
      <c r="P5397" t="s">
        <v>19175</v>
      </c>
      <c r="Q5397">
        <v>5</v>
      </c>
      <c r="R5397">
        <v>1</v>
      </c>
      <c r="S5397">
        <v>2.74</v>
      </c>
      <c r="T5397">
        <v>2.76</v>
      </c>
      <c r="U5397">
        <v>485.38</v>
      </c>
      <c r="V5397">
        <v>84.42</v>
      </c>
      <c r="W5397">
        <v>3.88</v>
      </c>
      <c r="X5397">
        <v>8.9600000000000009</v>
      </c>
      <c r="Y5397">
        <v>2.62</v>
      </c>
      <c r="Z5397">
        <v>2</v>
      </c>
      <c r="AA5397" t="s">
        <v>4250</v>
      </c>
      <c r="AB5397">
        <v>0</v>
      </c>
      <c r="AC5397">
        <v>3</v>
      </c>
      <c r="AD5397">
        <v>4.5677619047619054</v>
      </c>
      <c r="AF5397" t="s">
        <v>7949</v>
      </c>
      <c r="AI5397">
        <v>0</v>
      </c>
      <c r="AJ5397">
        <v>0</v>
      </c>
      <c r="AM5397" t="s">
        <v>20019</v>
      </c>
    </row>
    <row r="5398" spans="1:39" x14ac:dyDescent="0.25">
      <c r="A5398" t="s">
        <v>11524</v>
      </c>
      <c r="B5398" t="s">
        <v>4841</v>
      </c>
      <c r="C5398" t="s">
        <v>4842</v>
      </c>
      <c r="D5398">
        <v>357.5</v>
      </c>
      <c r="E5398" t="s">
        <v>4845</v>
      </c>
      <c r="F5398">
        <v>6.45</v>
      </c>
      <c r="I5398" t="s">
        <v>14456</v>
      </c>
      <c r="K5398" t="s">
        <v>6860</v>
      </c>
      <c r="L5398" t="s">
        <v>6861</v>
      </c>
      <c r="M5398" t="s">
        <v>14987</v>
      </c>
      <c r="N5398">
        <v>9</v>
      </c>
      <c r="O5398" t="s">
        <v>15311</v>
      </c>
      <c r="P5398" t="s">
        <v>19176</v>
      </c>
      <c r="Q5398">
        <v>7</v>
      </c>
      <c r="R5398">
        <v>2</v>
      </c>
      <c r="S5398">
        <v>0.37</v>
      </c>
      <c r="T5398">
        <v>0.37</v>
      </c>
      <c r="U5398">
        <v>445.4</v>
      </c>
      <c r="V5398">
        <v>122.62</v>
      </c>
      <c r="W5398">
        <v>2.88</v>
      </c>
      <c r="X5398">
        <v>10.15</v>
      </c>
      <c r="Y5398">
        <v>4.43</v>
      </c>
      <c r="Z5398">
        <v>2</v>
      </c>
      <c r="AA5398" t="s">
        <v>4250</v>
      </c>
      <c r="AB5398">
        <v>0</v>
      </c>
      <c r="AC5398">
        <v>6</v>
      </c>
      <c r="AD5398">
        <v>3.89</v>
      </c>
      <c r="AF5398" t="s">
        <v>7949</v>
      </c>
      <c r="AI5398">
        <v>0</v>
      </c>
      <c r="AJ5398">
        <v>0</v>
      </c>
      <c r="AM5398" t="s">
        <v>20019</v>
      </c>
    </row>
    <row r="5399" spans="1:39" x14ac:dyDescent="0.25">
      <c r="A5399" t="s">
        <v>11525</v>
      </c>
      <c r="B5399" t="s">
        <v>4841</v>
      </c>
      <c r="C5399" t="s">
        <v>4842</v>
      </c>
      <c r="D5399">
        <v>360</v>
      </c>
      <c r="E5399" t="s">
        <v>4845</v>
      </c>
      <c r="F5399">
        <v>6.44</v>
      </c>
      <c r="K5399" t="s">
        <v>6860</v>
      </c>
      <c r="M5399" t="s">
        <v>6865</v>
      </c>
      <c r="N5399">
        <v>8</v>
      </c>
      <c r="O5399" t="s">
        <v>15342</v>
      </c>
      <c r="P5399" t="s">
        <v>19177</v>
      </c>
      <c r="Q5399">
        <v>6</v>
      </c>
      <c r="R5399">
        <v>3</v>
      </c>
      <c r="S5399">
        <v>2.59</v>
      </c>
      <c r="T5399">
        <v>3.74</v>
      </c>
      <c r="U5399">
        <v>570.73</v>
      </c>
      <c r="V5399">
        <v>114.69</v>
      </c>
      <c r="W5399">
        <v>4.5199999999999996</v>
      </c>
      <c r="X5399">
        <v>13.96</v>
      </c>
      <c r="Y5399">
        <v>8.48</v>
      </c>
      <c r="Z5399">
        <v>3</v>
      </c>
      <c r="AA5399" t="s">
        <v>4250</v>
      </c>
      <c r="AB5399">
        <v>1</v>
      </c>
      <c r="AC5399">
        <v>16</v>
      </c>
      <c r="AD5399">
        <v>2.4386666666666672</v>
      </c>
      <c r="AF5399" t="s">
        <v>7949</v>
      </c>
      <c r="AI5399">
        <v>0</v>
      </c>
      <c r="AJ5399">
        <v>0</v>
      </c>
      <c r="AK5399" t="s">
        <v>19875</v>
      </c>
      <c r="AL5399" t="s">
        <v>19875</v>
      </c>
      <c r="AM5399" t="s">
        <v>20019</v>
      </c>
    </row>
    <row r="5400" spans="1:39" x14ac:dyDescent="0.25">
      <c r="A5400" t="s">
        <v>9254</v>
      </c>
      <c r="B5400" t="s">
        <v>4841</v>
      </c>
      <c r="C5400" t="s">
        <v>4842</v>
      </c>
      <c r="D5400">
        <v>360</v>
      </c>
      <c r="E5400" t="s">
        <v>4845</v>
      </c>
      <c r="F5400">
        <v>6.44</v>
      </c>
      <c r="K5400" t="s">
        <v>6860</v>
      </c>
      <c r="M5400" t="s">
        <v>15225</v>
      </c>
      <c r="N5400">
        <v>8</v>
      </c>
      <c r="O5400" t="s">
        <v>15622</v>
      </c>
      <c r="P5400" t="s">
        <v>16906</v>
      </c>
      <c r="Q5400">
        <v>6</v>
      </c>
      <c r="R5400">
        <v>5</v>
      </c>
      <c r="S5400">
        <v>2.73</v>
      </c>
      <c r="T5400">
        <v>2.77</v>
      </c>
      <c r="U5400">
        <v>563.74</v>
      </c>
      <c r="V5400">
        <v>122.8</v>
      </c>
      <c r="W5400">
        <v>3.37</v>
      </c>
      <c r="X5400">
        <v>13.93</v>
      </c>
      <c r="Y5400">
        <v>6.32</v>
      </c>
      <c r="Z5400">
        <v>2</v>
      </c>
      <c r="AA5400" t="s">
        <v>4250</v>
      </c>
      <c r="AB5400">
        <v>1</v>
      </c>
      <c r="AC5400">
        <v>13</v>
      </c>
      <c r="AD5400">
        <v>2.6349999999999998</v>
      </c>
      <c r="AF5400" t="s">
        <v>7949</v>
      </c>
      <c r="AI5400">
        <v>0</v>
      </c>
      <c r="AJ5400">
        <v>0</v>
      </c>
      <c r="AK5400" t="s">
        <v>19938</v>
      </c>
      <c r="AL5400" t="s">
        <v>19938</v>
      </c>
      <c r="AM5400" t="s">
        <v>20019</v>
      </c>
    </row>
    <row r="5401" spans="1:39" x14ac:dyDescent="0.25">
      <c r="A5401" t="s">
        <v>9254</v>
      </c>
      <c r="B5401" t="s">
        <v>4841</v>
      </c>
      <c r="C5401" t="s">
        <v>4842</v>
      </c>
      <c r="D5401">
        <v>360</v>
      </c>
      <c r="E5401" t="s">
        <v>4845</v>
      </c>
      <c r="F5401">
        <v>6.44</v>
      </c>
      <c r="K5401" t="s">
        <v>6860</v>
      </c>
      <c r="M5401" t="s">
        <v>15237</v>
      </c>
      <c r="N5401">
        <v>8</v>
      </c>
      <c r="O5401" t="s">
        <v>15636</v>
      </c>
      <c r="P5401" t="s">
        <v>16906</v>
      </c>
      <c r="Q5401">
        <v>6</v>
      </c>
      <c r="R5401">
        <v>5</v>
      </c>
      <c r="S5401">
        <v>2.73</v>
      </c>
      <c r="T5401">
        <v>2.77</v>
      </c>
      <c r="U5401">
        <v>563.74</v>
      </c>
      <c r="V5401">
        <v>122.8</v>
      </c>
      <c r="W5401">
        <v>3.37</v>
      </c>
      <c r="X5401">
        <v>13.93</v>
      </c>
      <c r="Y5401">
        <v>6.32</v>
      </c>
      <c r="Z5401">
        <v>2</v>
      </c>
      <c r="AA5401" t="s">
        <v>4250</v>
      </c>
      <c r="AB5401">
        <v>1</v>
      </c>
      <c r="AC5401">
        <v>13</v>
      </c>
      <c r="AD5401">
        <v>2.6349999999999998</v>
      </c>
      <c r="AF5401" t="s">
        <v>7949</v>
      </c>
      <c r="AI5401">
        <v>0</v>
      </c>
      <c r="AJ5401">
        <v>0</v>
      </c>
      <c r="AK5401" t="s">
        <v>19939</v>
      </c>
      <c r="AL5401" t="s">
        <v>19939</v>
      </c>
      <c r="AM5401" t="s">
        <v>20019</v>
      </c>
    </row>
    <row r="5402" spans="1:39" x14ac:dyDescent="0.25">
      <c r="A5402" t="s">
        <v>11526</v>
      </c>
      <c r="B5402" t="s">
        <v>4841</v>
      </c>
      <c r="C5402" t="s">
        <v>4842</v>
      </c>
      <c r="D5402">
        <v>360</v>
      </c>
      <c r="E5402" t="s">
        <v>4845</v>
      </c>
      <c r="F5402">
        <v>6.44</v>
      </c>
      <c r="K5402" t="s">
        <v>6860</v>
      </c>
      <c r="M5402" t="s">
        <v>6865</v>
      </c>
      <c r="N5402">
        <v>8</v>
      </c>
      <c r="O5402" t="s">
        <v>15345</v>
      </c>
      <c r="P5402" t="s">
        <v>19178</v>
      </c>
      <c r="Q5402">
        <v>7</v>
      </c>
      <c r="R5402">
        <v>3</v>
      </c>
      <c r="S5402">
        <v>3.61</v>
      </c>
      <c r="T5402">
        <v>3.79</v>
      </c>
      <c r="U5402">
        <v>495.6</v>
      </c>
      <c r="V5402">
        <v>109.66</v>
      </c>
      <c r="W5402">
        <v>1.85</v>
      </c>
      <c r="X5402">
        <v>13.41</v>
      </c>
      <c r="Y5402">
        <v>7.4</v>
      </c>
      <c r="Z5402">
        <v>3</v>
      </c>
      <c r="AA5402" t="s">
        <v>4250</v>
      </c>
      <c r="AB5402">
        <v>0</v>
      </c>
      <c r="AC5402">
        <v>9</v>
      </c>
      <c r="AD5402">
        <v>2.3427619047619048</v>
      </c>
      <c r="AF5402" t="s">
        <v>7949</v>
      </c>
      <c r="AI5402">
        <v>0</v>
      </c>
      <c r="AJ5402">
        <v>0</v>
      </c>
      <c r="AK5402" t="s">
        <v>19878</v>
      </c>
      <c r="AL5402" t="s">
        <v>19878</v>
      </c>
      <c r="AM5402" t="s">
        <v>20019</v>
      </c>
    </row>
    <row r="5403" spans="1:39" x14ac:dyDescent="0.25">
      <c r="A5403" t="s">
        <v>11527</v>
      </c>
      <c r="B5403" t="s">
        <v>4841</v>
      </c>
      <c r="C5403" t="s">
        <v>4842</v>
      </c>
      <c r="D5403">
        <v>360</v>
      </c>
      <c r="E5403" t="s">
        <v>4845</v>
      </c>
      <c r="F5403">
        <v>6.44</v>
      </c>
      <c r="I5403" t="s">
        <v>14457</v>
      </c>
      <c r="K5403" t="s">
        <v>6860</v>
      </c>
      <c r="L5403" t="s">
        <v>6861</v>
      </c>
      <c r="M5403" t="s">
        <v>15100</v>
      </c>
      <c r="N5403">
        <v>8</v>
      </c>
      <c r="O5403" t="s">
        <v>15463</v>
      </c>
      <c r="P5403" t="s">
        <v>19179</v>
      </c>
      <c r="Q5403">
        <v>6</v>
      </c>
      <c r="R5403">
        <v>2</v>
      </c>
      <c r="S5403">
        <v>2.86</v>
      </c>
      <c r="T5403">
        <v>2.86</v>
      </c>
      <c r="U5403">
        <v>399.76</v>
      </c>
      <c r="V5403">
        <v>102.49</v>
      </c>
      <c r="W5403">
        <v>2.72</v>
      </c>
      <c r="X5403">
        <v>9.25</v>
      </c>
      <c r="Y5403">
        <v>1.63</v>
      </c>
      <c r="Z5403">
        <v>2</v>
      </c>
      <c r="AA5403" t="s">
        <v>4250</v>
      </c>
      <c r="AB5403">
        <v>0</v>
      </c>
      <c r="AC5403">
        <v>3</v>
      </c>
      <c r="AD5403">
        <v>4.3696666666666673</v>
      </c>
      <c r="AF5403" t="s">
        <v>7949</v>
      </c>
      <c r="AI5403">
        <v>0</v>
      </c>
      <c r="AJ5403">
        <v>0</v>
      </c>
      <c r="AM5403" t="s">
        <v>20019</v>
      </c>
    </row>
    <row r="5404" spans="1:39" x14ac:dyDescent="0.25">
      <c r="A5404" t="s">
        <v>11528</v>
      </c>
      <c r="B5404" t="s">
        <v>4841</v>
      </c>
      <c r="C5404" t="s">
        <v>4842</v>
      </c>
      <c r="D5404">
        <v>360</v>
      </c>
      <c r="E5404" t="s">
        <v>4845</v>
      </c>
      <c r="F5404">
        <v>6.44</v>
      </c>
      <c r="K5404" t="s">
        <v>6860</v>
      </c>
      <c r="L5404" t="s">
        <v>6861</v>
      </c>
      <c r="M5404" t="s">
        <v>6887</v>
      </c>
      <c r="N5404">
        <v>9</v>
      </c>
      <c r="O5404" t="s">
        <v>15327</v>
      </c>
      <c r="P5404" t="s">
        <v>19180</v>
      </c>
      <c r="Q5404">
        <v>9</v>
      </c>
      <c r="R5404">
        <v>5</v>
      </c>
      <c r="S5404">
        <v>-1.29</v>
      </c>
      <c r="T5404">
        <v>1.36</v>
      </c>
      <c r="U5404">
        <v>634.65</v>
      </c>
      <c r="V5404">
        <v>195.29</v>
      </c>
      <c r="W5404">
        <v>2.0699999999999998</v>
      </c>
      <c r="X5404">
        <v>4.2699999999999996</v>
      </c>
      <c r="Y5404">
        <v>1.25</v>
      </c>
      <c r="Z5404">
        <v>5</v>
      </c>
      <c r="AA5404" t="s">
        <v>4250</v>
      </c>
      <c r="AB5404">
        <v>1</v>
      </c>
      <c r="AC5404">
        <v>10</v>
      </c>
      <c r="AD5404">
        <v>3</v>
      </c>
      <c r="AF5404" t="s">
        <v>7951</v>
      </c>
      <c r="AI5404">
        <v>0</v>
      </c>
      <c r="AJ5404">
        <v>0</v>
      </c>
      <c r="AK5404" t="s">
        <v>19868</v>
      </c>
      <c r="AL5404" t="s">
        <v>19868</v>
      </c>
      <c r="AM5404" t="s">
        <v>20019</v>
      </c>
    </row>
    <row r="5405" spans="1:39" x14ac:dyDescent="0.25">
      <c r="A5405" t="s">
        <v>11528</v>
      </c>
      <c r="B5405" t="s">
        <v>4841</v>
      </c>
      <c r="C5405" t="s">
        <v>4842</v>
      </c>
      <c r="D5405">
        <v>360</v>
      </c>
      <c r="E5405" t="s">
        <v>4845</v>
      </c>
      <c r="F5405">
        <v>6.44</v>
      </c>
      <c r="K5405" t="s">
        <v>6860</v>
      </c>
      <c r="L5405" t="s">
        <v>6861</v>
      </c>
      <c r="M5405" t="s">
        <v>15086</v>
      </c>
      <c r="N5405">
        <v>9</v>
      </c>
      <c r="O5405" t="s">
        <v>15442</v>
      </c>
      <c r="P5405" t="s">
        <v>19180</v>
      </c>
      <c r="Q5405">
        <v>9</v>
      </c>
      <c r="R5405">
        <v>5</v>
      </c>
      <c r="S5405">
        <v>-1.29</v>
      </c>
      <c r="T5405">
        <v>1.36</v>
      </c>
      <c r="U5405">
        <v>634.65</v>
      </c>
      <c r="V5405">
        <v>195.29</v>
      </c>
      <c r="W5405">
        <v>2.0699999999999998</v>
      </c>
      <c r="X5405">
        <v>4.2699999999999996</v>
      </c>
      <c r="Y5405">
        <v>1.25</v>
      </c>
      <c r="Z5405">
        <v>5</v>
      </c>
      <c r="AA5405" t="s">
        <v>4250</v>
      </c>
      <c r="AB5405">
        <v>1</v>
      </c>
      <c r="AC5405">
        <v>10</v>
      </c>
      <c r="AD5405">
        <v>3</v>
      </c>
      <c r="AF5405" t="s">
        <v>7951</v>
      </c>
      <c r="AI5405">
        <v>0</v>
      </c>
      <c r="AJ5405">
        <v>0</v>
      </c>
      <c r="AK5405" t="s">
        <v>19926</v>
      </c>
      <c r="AL5405" t="s">
        <v>19926</v>
      </c>
      <c r="AM5405" t="s">
        <v>20019</v>
      </c>
    </row>
    <row r="5406" spans="1:39" x14ac:dyDescent="0.25">
      <c r="A5406" t="s">
        <v>11529</v>
      </c>
      <c r="B5406" t="s">
        <v>4841</v>
      </c>
      <c r="C5406" t="s">
        <v>4842</v>
      </c>
      <c r="D5406">
        <v>360</v>
      </c>
      <c r="E5406" t="s">
        <v>4845</v>
      </c>
      <c r="F5406">
        <v>6.44</v>
      </c>
      <c r="K5406" t="s">
        <v>6860</v>
      </c>
      <c r="L5406" t="s">
        <v>6861</v>
      </c>
      <c r="M5406" t="s">
        <v>15001</v>
      </c>
      <c r="N5406">
        <v>9</v>
      </c>
      <c r="O5406" t="s">
        <v>15331</v>
      </c>
      <c r="P5406" t="s">
        <v>19181</v>
      </c>
      <c r="Q5406">
        <v>6</v>
      </c>
      <c r="R5406">
        <v>3</v>
      </c>
      <c r="S5406">
        <v>2.5499999999999998</v>
      </c>
      <c r="T5406">
        <v>4.0999999999999996</v>
      </c>
      <c r="U5406">
        <v>634.77</v>
      </c>
      <c r="V5406">
        <v>103.79</v>
      </c>
      <c r="W5406">
        <v>4.5999999999999996</v>
      </c>
      <c r="X5406">
        <v>13.86</v>
      </c>
      <c r="Y5406">
        <v>9.0500000000000007</v>
      </c>
      <c r="Z5406">
        <v>3</v>
      </c>
      <c r="AA5406" t="s">
        <v>4250</v>
      </c>
      <c r="AB5406">
        <v>1</v>
      </c>
      <c r="AC5406">
        <v>15</v>
      </c>
      <c r="AD5406">
        <v>2.3570000000000002</v>
      </c>
      <c r="AF5406" t="s">
        <v>7952</v>
      </c>
      <c r="AI5406">
        <v>0</v>
      </c>
      <c r="AJ5406">
        <v>0</v>
      </c>
      <c r="AK5406" t="s">
        <v>19858</v>
      </c>
      <c r="AL5406" t="s">
        <v>19858</v>
      </c>
      <c r="AM5406" t="s">
        <v>20019</v>
      </c>
    </row>
    <row r="5407" spans="1:39" x14ac:dyDescent="0.25">
      <c r="A5407" t="s">
        <v>10609</v>
      </c>
      <c r="B5407" t="s">
        <v>4841</v>
      </c>
      <c r="C5407" t="s">
        <v>4842</v>
      </c>
      <c r="D5407">
        <v>360</v>
      </c>
      <c r="E5407" t="s">
        <v>4845</v>
      </c>
      <c r="F5407">
        <v>6.44</v>
      </c>
      <c r="K5407" t="s">
        <v>6860</v>
      </c>
      <c r="L5407" t="s">
        <v>6861</v>
      </c>
      <c r="M5407" t="s">
        <v>6886</v>
      </c>
      <c r="N5407">
        <v>9</v>
      </c>
      <c r="O5407" t="s">
        <v>15570</v>
      </c>
      <c r="P5407" t="s">
        <v>18261</v>
      </c>
      <c r="Q5407">
        <v>6</v>
      </c>
      <c r="R5407">
        <v>1</v>
      </c>
      <c r="S5407">
        <v>1.63</v>
      </c>
      <c r="T5407">
        <v>1.66</v>
      </c>
      <c r="U5407">
        <v>355.37</v>
      </c>
      <c r="V5407">
        <v>78.959999999999994</v>
      </c>
      <c r="W5407">
        <v>2.23</v>
      </c>
      <c r="Y5407">
        <v>6.25</v>
      </c>
      <c r="Z5407">
        <v>2</v>
      </c>
      <c r="AA5407" t="s">
        <v>4250</v>
      </c>
      <c r="AB5407">
        <v>0</v>
      </c>
      <c r="AC5407">
        <v>1</v>
      </c>
      <c r="AD5407">
        <v>5.833333333333333</v>
      </c>
      <c r="AF5407" t="s">
        <v>7949</v>
      </c>
      <c r="AI5407">
        <v>0</v>
      </c>
      <c r="AJ5407">
        <v>0</v>
      </c>
      <c r="AK5407" t="s">
        <v>19946</v>
      </c>
      <c r="AL5407" t="s">
        <v>19946</v>
      </c>
      <c r="AM5407" t="s">
        <v>20019</v>
      </c>
    </row>
    <row r="5408" spans="1:39" x14ac:dyDescent="0.25">
      <c r="A5408" t="s">
        <v>11530</v>
      </c>
      <c r="B5408" t="s">
        <v>4841</v>
      </c>
      <c r="C5408" t="s">
        <v>4842</v>
      </c>
      <c r="D5408">
        <v>360</v>
      </c>
      <c r="E5408" t="s">
        <v>4845</v>
      </c>
      <c r="F5408">
        <v>6.44</v>
      </c>
      <c r="K5408" t="s">
        <v>6860</v>
      </c>
      <c r="L5408" t="s">
        <v>6861</v>
      </c>
      <c r="M5408" t="s">
        <v>15179</v>
      </c>
      <c r="N5408">
        <v>9</v>
      </c>
      <c r="O5408" t="s">
        <v>15562</v>
      </c>
      <c r="P5408" t="s">
        <v>19182</v>
      </c>
      <c r="Q5408">
        <v>7</v>
      </c>
      <c r="R5408">
        <v>2</v>
      </c>
      <c r="S5408">
        <v>7.17</v>
      </c>
      <c r="T5408">
        <v>7.18</v>
      </c>
      <c r="U5408">
        <v>549.03</v>
      </c>
      <c r="V5408">
        <v>105.78</v>
      </c>
      <c r="W5408">
        <v>6.27</v>
      </c>
      <c r="X5408">
        <v>10.17</v>
      </c>
      <c r="Y5408">
        <v>5.72</v>
      </c>
      <c r="Z5408">
        <v>4</v>
      </c>
      <c r="AA5408" t="s">
        <v>4250</v>
      </c>
      <c r="AB5408">
        <v>2</v>
      </c>
      <c r="AC5408">
        <v>6</v>
      </c>
      <c r="AD5408">
        <v>1.974</v>
      </c>
      <c r="AF5408" t="s">
        <v>7949</v>
      </c>
      <c r="AI5408">
        <v>0</v>
      </c>
      <c r="AJ5408">
        <v>0</v>
      </c>
      <c r="AK5408" t="s">
        <v>19972</v>
      </c>
      <c r="AL5408" t="s">
        <v>19972</v>
      </c>
      <c r="AM5408" t="s">
        <v>20019</v>
      </c>
    </row>
    <row r="5409" spans="1:39" x14ac:dyDescent="0.25">
      <c r="A5409" t="s">
        <v>11531</v>
      </c>
      <c r="B5409" t="s">
        <v>4841</v>
      </c>
      <c r="C5409" t="s">
        <v>4842</v>
      </c>
      <c r="D5409">
        <v>360</v>
      </c>
      <c r="E5409" t="s">
        <v>4845</v>
      </c>
      <c r="F5409">
        <v>6.44</v>
      </c>
      <c r="I5409" t="s">
        <v>14458</v>
      </c>
      <c r="K5409" t="s">
        <v>6860</v>
      </c>
      <c r="M5409" t="s">
        <v>14989</v>
      </c>
      <c r="N5409">
        <v>8</v>
      </c>
      <c r="O5409" t="s">
        <v>15313</v>
      </c>
      <c r="P5409" t="s">
        <v>19183</v>
      </c>
      <c r="Q5409">
        <v>10</v>
      </c>
      <c r="R5409">
        <v>2</v>
      </c>
      <c r="S5409">
        <v>4.74</v>
      </c>
      <c r="T5409">
        <v>4.74</v>
      </c>
      <c r="U5409">
        <v>466.56</v>
      </c>
      <c r="V5409">
        <v>124.61</v>
      </c>
      <c r="W5409">
        <v>2.6</v>
      </c>
      <c r="X5409">
        <v>10.130000000000001</v>
      </c>
      <c r="Y5409">
        <v>3.73</v>
      </c>
      <c r="Z5409">
        <v>2</v>
      </c>
      <c r="AA5409" t="s">
        <v>4250</v>
      </c>
      <c r="AB5409">
        <v>0</v>
      </c>
      <c r="AC5409">
        <v>6</v>
      </c>
      <c r="AD5409">
        <v>1.868857142857143</v>
      </c>
      <c r="AF5409" t="s">
        <v>7949</v>
      </c>
      <c r="AI5409">
        <v>0</v>
      </c>
      <c r="AJ5409">
        <v>0</v>
      </c>
      <c r="AM5409" t="s">
        <v>20019</v>
      </c>
    </row>
    <row r="5410" spans="1:39" x14ac:dyDescent="0.25">
      <c r="A5410" t="s">
        <v>8812</v>
      </c>
      <c r="B5410" t="s">
        <v>4841</v>
      </c>
      <c r="C5410" t="s">
        <v>4842</v>
      </c>
      <c r="D5410">
        <v>361</v>
      </c>
      <c r="E5410" t="s">
        <v>4845</v>
      </c>
      <c r="F5410">
        <v>6.44</v>
      </c>
      <c r="K5410" t="s">
        <v>6860</v>
      </c>
      <c r="L5410" t="s">
        <v>6861</v>
      </c>
      <c r="M5410" t="s">
        <v>15163</v>
      </c>
      <c r="N5410">
        <v>9</v>
      </c>
      <c r="O5410" t="s">
        <v>15543</v>
      </c>
      <c r="P5410" t="s">
        <v>16464</v>
      </c>
      <c r="Q5410">
        <v>8</v>
      </c>
      <c r="R5410">
        <v>4</v>
      </c>
      <c r="S5410">
        <v>-0.15</v>
      </c>
      <c r="T5410">
        <v>0.86</v>
      </c>
      <c r="U5410">
        <v>586.73</v>
      </c>
      <c r="V5410">
        <v>128.59</v>
      </c>
      <c r="W5410">
        <v>2.9</v>
      </c>
      <c r="X5410">
        <v>13.29</v>
      </c>
      <c r="Y5410">
        <v>8.4700000000000006</v>
      </c>
      <c r="Z5410">
        <v>3</v>
      </c>
      <c r="AA5410" t="s">
        <v>4250</v>
      </c>
      <c r="AB5410">
        <v>1</v>
      </c>
      <c r="AC5410">
        <v>13</v>
      </c>
      <c r="AD5410">
        <v>2.7650000000000001</v>
      </c>
      <c r="AF5410" t="s">
        <v>7949</v>
      </c>
      <c r="AI5410">
        <v>0</v>
      </c>
      <c r="AJ5410">
        <v>0</v>
      </c>
      <c r="AK5410" t="s">
        <v>19889</v>
      </c>
      <c r="AL5410" t="s">
        <v>19889</v>
      </c>
      <c r="AM5410" t="s">
        <v>20019</v>
      </c>
    </row>
    <row r="5411" spans="1:39" x14ac:dyDescent="0.25">
      <c r="A5411" t="s">
        <v>5757</v>
      </c>
      <c r="B5411" t="s">
        <v>4841</v>
      </c>
      <c r="C5411" t="s">
        <v>4842</v>
      </c>
      <c r="D5411">
        <v>361</v>
      </c>
      <c r="E5411" t="s">
        <v>4845</v>
      </c>
      <c r="F5411">
        <v>6.44</v>
      </c>
      <c r="K5411" t="s">
        <v>6860</v>
      </c>
      <c r="L5411" t="s">
        <v>6861</v>
      </c>
      <c r="M5411" t="s">
        <v>15108</v>
      </c>
      <c r="N5411">
        <v>9</v>
      </c>
      <c r="O5411" t="s">
        <v>15476</v>
      </c>
      <c r="P5411" t="s">
        <v>7483</v>
      </c>
      <c r="Q5411">
        <v>8</v>
      </c>
      <c r="R5411">
        <v>2</v>
      </c>
      <c r="S5411">
        <v>3.95</v>
      </c>
      <c r="T5411">
        <v>3.98</v>
      </c>
      <c r="U5411">
        <v>429.48</v>
      </c>
      <c r="V5411">
        <v>118.23</v>
      </c>
      <c r="W5411">
        <v>1.58</v>
      </c>
      <c r="Y5411">
        <v>6.34</v>
      </c>
      <c r="Z5411">
        <v>2</v>
      </c>
      <c r="AA5411" t="s">
        <v>4250</v>
      </c>
      <c r="AB5411">
        <v>0</v>
      </c>
      <c r="AC5411">
        <v>4</v>
      </c>
      <c r="AD5411">
        <v>2.597714285714285</v>
      </c>
      <c r="AF5411" t="s">
        <v>7949</v>
      </c>
      <c r="AI5411">
        <v>0</v>
      </c>
      <c r="AJ5411">
        <v>0</v>
      </c>
      <c r="AK5411" t="s">
        <v>7970</v>
      </c>
      <c r="AL5411" t="s">
        <v>7970</v>
      </c>
      <c r="AM5411" t="s">
        <v>20019</v>
      </c>
    </row>
    <row r="5412" spans="1:39" x14ac:dyDescent="0.25">
      <c r="A5412" t="s">
        <v>9254</v>
      </c>
      <c r="B5412" t="s">
        <v>4841</v>
      </c>
      <c r="C5412" t="s">
        <v>4842</v>
      </c>
      <c r="D5412">
        <v>363</v>
      </c>
      <c r="E5412" t="s">
        <v>4845</v>
      </c>
      <c r="F5412">
        <v>6.44</v>
      </c>
      <c r="K5412" t="s">
        <v>6860</v>
      </c>
      <c r="M5412" t="s">
        <v>15158</v>
      </c>
      <c r="N5412">
        <v>8</v>
      </c>
      <c r="O5412" t="s">
        <v>15536</v>
      </c>
      <c r="P5412" t="s">
        <v>16906</v>
      </c>
      <c r="Q5412">
        <v>6</v>
      </c>
      <c r="R5412">
        <v>5</v>
      </c>
      <c r="S5412">
        <v>2.73</v>
      </c>
      <c r="T5412">
        <v>2.77</v>
      </c>
      <c r="U5412">
        <v>563.74</v>
      </c>
      <c r="V5412">
        <v>122.8</v>
      </c>
      <c r="W5412">
        <v>3.37</v>
      </c>
      <c r="X5412">
        <v>13.93</v>
      </c>
      <c r="Y5412">
        <v>6.32</v>
      </c>
      <c r="Z5412">
        <v>2</v>
      </c>
      <c r="AA5412" t="s">
        <v>4250</v>
      </c>
      <c r="AB5412">
        <v>1</v>
      </c>
      <c r="AC5412">
        <v>13</v>
      </c>
      <c r="AD5412">
        <v>2.6349999999999998</v>
      </c>
      <c r="AF5412" t="s">
        <v>7949</v>
      </c>
      <c r="AI5412">
        <v>0</v>
      </c>
      <c r="AJ5412">
        <v>0</v>
      </c>
      <c r="AK5412" t="s">
        <v>19888</v>
      </c>
      <c r="AL5412" t="s">
        <v>19888</v>
      </c>
      <c r="AM5412" t="s">
        <v>20019</v>
      </c>
    </row>
    <row r="5413" spans="1:39" x14ac:dyDescent="0.25">
      <c r="A5413" t="s">
        <v>10993</v>
      </c>
      <c r="B5413" t="s">
        <v>4841</v>
      </c>
      <c r="C5413" t="s">
        <v>4842</v>
      </c>
      <c r="D5413">
        <v>363</v>
      </c>
      <c r="E5413" t="s">
        <v>4845</v>
      </c>
      <c r="F5413">
        <v>6.44</v>
      </c>
      <c r="K5413" t="s">
        <v>6860</v>
      </c>
      <c r="L5413" t="s">
        <v>6861</v>
      </c>
      <c r="M5413" t="s">
        <v>15101</v>
      </c>
      <c r="N5413">
        <v>9</v>
      </c>
      <c r="O5413" t="s">
        <v>15465</v>
      </c>
      <c r="P5413" t="s">
        <v>18645</v>
      </c>
      <c r="Q5413">
        <v>8</v>
      </c>
      <c r="R5413">
        <v>3</v>
      </c>
      <c r="S5413">
        <v>2.52</v>
      </c>
      <c r="T5413">
        <v>3.59</v>
      </c>
      <c r="U5413">
        <v>644.74</v>
      </c>
      <c r="V5413">
        <v>129.56</v>
      </c>
      <c r="W5413">
        <v>3.79</v>
      </c>
      <c r="X5413">
        <v>13.53</v>
      </c>
      <c r="Y5413">
        <v>8.39</v>
      </c>
      <c r="Z5413">
        <v>3</v>
      </c>
      <c r="AA5413" t="s">
        <v>4250</v>
      </c>
      <c r="AB5413">
        <v>1</v>
      </c>
      <c r="AC5413">
        <v>16</v>
      </c>
      <c r="AD5413">
        <v>2.416666666666667</v>
      </c>
      <c r="AF5413" t="s">
        <v>7949</v>
      </c>
      <c r="AI5413">
        <v>0</v>
      </c>
      <c r="AJ5413">
        <v>0</v>
      </c>
      <c r="AK5413" t="s">
        <v>19864</v>
      </c>
      <c r="AL5413" t="s">
        <v>19864</v>
      </c>
      <c r="AM5413" t="s">
        <v>20019</v>
      </c>
    </row>
    <row r="5414" spans="1:39" x14ac:dyDescent="0.25">
      <c r="A5414" t="s">
        <v>11532</v>
      </c>
      <c r="B5414" t="s">
        <v>4841</v>
      </c>
      <c r="C5414" t="s">
        <v>4842</v>
      </c>
      <c r="D5414">
        <v>364</v>
      </c>
      <c r="E5414" t="s">
        <v>4845</v>
      </c>
      <c r="F5414">
        <v>6.44</v>
      </c>
      <c r="I5414" t="s">
        <v>14459</v>
      </c>
      <c r="K5414" t="s">
        <v>6860</v>
      </c>
      <c r="M5414" t="s">
        <v>14989</v>
      </c>
      <c r="N5414">
        <v>8</v>
      </c>
      <c r="O5414" t="s">
        <v>15313</v>
      </c>
      <c r="P5414" t="s">
        <v>19184</v>
      </c>
      <c r="Q5414">
        <v>9</v>
      </c>
      <c r="R5414">
        <v>2</v>
      </c>
      <c r="S5414">
        <v>2.1</v>
      </c>
      <c r="T5414">
        <v>2.1</v>
      </c>
      <c r="U5414">
        <v>406.54</v>
      </c>
      <c r="V5414">
        <v>107.42</v>
      </c>
      <c r="W5414">
        <v>2.12</v>
      </c>
      <c r="X5414">
        <v>11.99</v>
      </c>
      <c r="Y5414">
        <v>3.81</v>
      </c>
      <c r="Z5414">
        <v>2</v>
      </c>
      <c r="AA5414" t="s">
        <v>4250</v>
      </c>
      <c r="AB5414">
        <v>0</v>
      </c>
      <c r="AC5414">
        <v>3</v>
      </c>
      <c r="AD5414">
        <v>4.5369047619047622</v>
      </c>
      <c r="AF5414" t="s">
        <v>7949</v>
      </c>
      <c r="AI5414">
        <v>0</v>
      </c>
      <c r="AJ5414">
        <v>0</v>
      </c>
      <c r="AM5414" t="s">
        <v>20019</v>
      </c>
    </row>
    <row r="5415" spans="1:39" x14ac:dyDescent="0.25">
      <c r="A5415" t="s">
        <v>11533</v>
      </c>
      <c r="B5415" t="s">
        <v>4841</v>
      </c>
      <c r="C5415" t="s">
        <v>4842</v>
      </c>
      <c r="D5415">
        <v>365</v>
      </c>
      <c r="E5415" t="s">
        <v>4845</v>
      </c>
      <c r="F5415">
        <v>6.44</v>
      </c>
      <c r="K5415" t="s">
        <v>6860</v>
      </c>
      <c r="M5415" t="s">
        <v>6865</v>
      </c>
      <c r="N5415">
        <v>8</v>
      </c>
      <c r="O5415" t="s">
        <v>15300</v>
      </c>
      <c r="P5415" t="s">
        <v>19185</v>
      </c>
      <c r="Q5415">
        <v>5</v>
      </c>
      <c r="R5415">
        <v>3</v>
      </c>
      <c r="S5415">
        <v>1.47</v>
      </c>
      <c r="T5415">
        <v>3.46</v>
      </c>
      <c r="U5415">
        <v>581.64</v>
      </c>
      <c r="V5415">
        <v>90.9</v>
      </c>
      <c r="W5415">
        <v>3.49</v>
      </c>
      <c r="X5415">
        <v>13.88</v>
      </c>
      <c r="Y5415">
        <v>9.39</v>
      </c>
      <c r="Z5415">
        <v>3</v>
      </c>
      <c r="AA5415" t="s">
        <v>4250</v>
      </c>
      <c r="AB5415">
        <v>1</v>
      </c>
      <c r="AC5415">
        <v>11</v>
      </c>
      <c r="AD5415">
        <v>3.211666666666666</v>
      </c>
      <c r="AF5415" t="s">
        <v>7952</v>
      </c>
      <c r="AI5415">
        <v>0</v>
      </c>
      <c r="AJ5415">
        <v>0</v>
      </c>
      <c r="AK5415" t="s">
        <v>19855</v>
      </c>
      <c r="AL5415" t="s">
        <v>19855</v>
      </c>
      <c r="AM5415" t="s">
        <v>20019</v>
      </c>
    </row>
    <row r="5416" spans="1:39" x14ac:dyDescent="0.25">
      <c r="A5416" t="s">
        <v>11534</v>
      </c>
      <c r="B5416" t="s">
        <v>4841</v>
      </c>
      <c r="C5416" t="s">
        <v>4842</v>
      </c>
      <c r="D5416">
        <v>365</v>
      </c>
      <c r="E5416" t="s">
        <v>4845</v>
      </c>
      <c r="F5416">
        <v>6.44</v>
      </c>
      <c r="K5416" t="s">
        <v>6860</v>
      </c>
      <c r="M5416" t="s">
        <v>6865</v>
      </c>
      <c r="N5416">
        <v>8</v>
      </c>
      <c r="O5416" t="s">
        <v>15300</v>
      </c>
      <c r="P5416" t="s">
        <v>19186</v>
      </c>
      <c r="Q5416">
        <v>5</v>
      </c>
      <c r="R5416">
        <v>3</v>
      </c>
      <c r="S5416">
        <v>4.57</v>
      </c>
      <c r="T5416">
        <v>6.57</v>
      </c>
      <c r="U5416">
        <v>599.76</v>
      </c>
      <c r="V5416">
        <v>90.9</v>
      </c>
      <c r="W5416">
        <v>4.6100000000000003</v>
      </c>
      <c r="X5416">
        <v>13.88</v>
      </c>
      <c r="Y5416">
        <v>9.39</v>
      </c>
      <c r="Z5416">
        <v>2</v>
      </c>
      <c r="AA5416" t="s">
        <v>4250</v>
      </c>
      <c r="AB5416">
        <v>1</v>
      </c>
      <c r="AC5416">
        <v>15</v>
      </c>
      <c r="AD5416">
        <v>1.441666666666666</v>
      </c>
      <c r="AF5416" t="s">
        <v>7952</v>
      </c>
      <c r="AI5416">
        <v>0</v>
      </c>
      <c r="AJ5416">
        <v>0</v>
      </c>
      <c r="AK5416" t="s">
        <v>19855</v>
      </c>
      <c r="AL5416" t="s">
        <v>19855</v>
      </c>
      <c r="AM5416" t="s">
        <v>20019</v>
      </c>
    </row>
    <row r="5417" spans="1:39" x14ac:dyDescent="0.25">
      <c r="A5417" t="s">
        <v>8726</v>
      </c>
      <c r="B5417" t="s">
        <v>4841</v>
      </c>
      <c r="C5417" t="s">
        <v>4842</v>
      </c>
      <c r="D5417">
        <v>366</v>
      </c>
      <c r="E5417" t="s">
        <v>4845</v>
      </c>
      <c r="F5417">
        <v>6.44</v>
      </c>
      <c r="K5417" t="s">
        <v>6860</v>
      </c>
      <c r="L5417" t="s">
        <v>6861</v>
      </c>
      <c r="M5417" t="s">
        <v>15115</v>
      </c>
      <c r="N5417">
        <v>9</v>
      </c>
      <c r="O5417" t="s">
        <v>15487</v>
      </c>
      <c r="P5417" t="s">
        <v>16378</v>
      </c>
      <c r="Q5417">
        <v>5</v>
      </c>
      <c r="R5417">
        <v>3</v>
      </c>
      <c r="S5417">
        <v>3.7</v>
      </c>
      <c r="T5417">
        <v>4.62</v>
      </c>
      <c r="U5417">
        <v>617.73</v>
      </c>
      <c r="V5417">
        <v>98.74</v>
      </c>
      <c r="W5417">
        <v>5.08</v>
      </c>
      <c r="X5417">
        <v>13.96</v>
      </c>
      <c r="Y5417">
        <v>8.31</v>
      </c>
      <c r="Z5417">
        <v>3</v>
      </c>
      <c r="AA5417" t="s">
        <v>4250</v>
      </c>
      <c r="AB5417">
        <v>2</v>
      </c>
      <c r="AC5417">
        <v>12</v>
      </c>
      <c r="AD5417">
        <v>2.0603333333333329</v>
      </c>
      <c r="AF5417" t="s">
        <v>7949</v>
      </c>
      <c r="AI5417">
        <v>0</v>
      </c>
      <c r="AJ5417">
        <v>0</v>
      </c>
      <c r="AK5417" t="s">
        <v>19889</v>
      </c>
      <c r="AL5417" t="s">
        <v>19889</v>
      </c>
      <c r="AM5417" t="s">
        <v>20019</v>
      </c>
    </row>
    <row r="5418" spans="1:39" x14ac:dyDescent="0.25">
      <c r="A5418" t="s">
        <v>9247</v>
      </c>
      <c r="B5418" t="s">
        <v>4841</v>
      </c>
      <c r="C5418" t="s">
        <v>4842</v>
      </c>
      <c r="D5418">
        <v>366</v>
      </c>
      <c r="E5418" t="s">
        <v>4845</v>
      </c>
      <c r="F5418">
        <v>6.44</v>
      </c>
      <c r="I5418" t="s">
        <v>14460</v>
      </c>
      <c r="K5418" t="s">
        <v>6860</v>
      </c>
      <c r="L5418" t="s">
        <v>6861</v>
      </c>
      <c r="M5418" t="s">
        <v>14979</v>
      </c>
      <c r="N5418">
        <v>8</v>
      </c>
      <c r="O5418" t="s">
        <v>15302</v>
      </c>
      <c r="P5418" t="s">
        <v>16899</v>
      </c>
      <c r="Q5418">
        <v>7</v>
      </c>
      <c r="R5418">
        <v>2</v>
      </c>
      <c r="S5418">
        <v>1.1200000000000001</v>
      </c>
      <c r="T5418">
        <v>1.1299999999999999</v>
      </c>
      <c r="U5418">
        <v>443.81</v>
      </c>
      <c r="V5418">
        <v>111.6</v>
      </c>
      <c r="W5418">
        <v>2.57</v>
      </c>
      <c r="X5418">
        <v>10.27</v>
      </c>
      <c r="Y5418">
        <v>4.63</v>
      </c>
      <c r="Z5418">
        <v>2</v>
      </c>
      <c r="AA5418" t="s">
        <v>4250</v>
      </c>
      <c r="AB5418">
        <v>0</v>
      </c>
      <c r="AC5418">
        <v>3</v>
      </c>
      <c r="AD5418">
        <v>4.1813571428571432</v>
      </c>
      <c r="AF5418" t="s">
        <v>7949</v>
      </c>
      <c r="AI5418">
        <v>0</v>
      </c>
      <c r="AJ5418">
        <v>0</v>
      </c>
      <c r="AM5418" t="s">
        <v>20019</v>
      </c>
    </row>
    <row r="5419" spans="1:39" x14ac:dyDescent="0.25">
      <c r="A5419" t="s">
        <v>10263</v>
      </c>
      <c r="B5419" t="s">
        <v>4841</v>
      </c>
      <c r="C5419" t="s">
        <v>4842</v>
      </c>
      <c r="D5419">
        <v>367</v>
      </c>
      <c r="E5419" t="s">
        <v>4845</v>
      </c>
      <c r="F5419">
        <v>6.43</v>
      </c>
      <c r="K5419" t="s">
        <v>6860</v>
      </c>
      <c r="L5419" t="s">
        <v>6861</v>
      </c>
      <c r="M5419" t="s">
        <v>15101</v>
      </c>
      <c r="N5419">
        <v>9</v>
      </c>
      <c r="O5419" t="s">
        <v>15465</v>
      </c>
      <c r="P5419" t="s">
        <v>17915</v>
      </c>
      <c r="Q5419">
        <v>7</v>
      </c>
      <c r="R5419">
        <v>3</v>
      </c>
      <c r="S5419">
        <v>6.78</v>
      </c>
      <c r="T5419">
        <v>7.86</v>
      </c>
      <c r="U5419">
        <v>680.84</v>
      </c>
      <c r="V5419">
        <v>112.49</v>
      </c>
      <c r="W5419">
        <v>6.12</v>
      </c>
      <c r="X5419">
        <v>13.6</v>
      </c>
      <c r="Y5419">
        <v>8.41</v>
      </c>
      <c r="Z5419">
        <v>3</v>
      </c>
      <c r="AA5419" t="s">
        <v>4250</v>
      </c>
      <c r="AB5419">
        <v>2</v>
      </c>
      <c r="AC5419">
        <v>19</v>
      </c>
      <c r="AD5419">
        <v>1.212</v>
      </c>
      <c r="AF5419" t="s">
        <v>7949</v>
      </c>
      <c r="AI5419">
        <v>0</v>
      </c>
      <c r="AJ5419">
        <v>0</v>
      </c>
      <c r="AK5419" t="s">
        <v>19864</v>
      </c>
      <c r="AL5419" t="s">
        <v>19864</v>
      </c>
      <c r="AM5419" t="s">
        <v>20019</v>
      </c>
    </row>
    <row r="5420" spans="1:39" x14ac:dyDescent="0.25">
      <c r="A5420" t="s">
        <v>10627</v>
      </c>
      <c r="B5420" t="s">
        <v>4841</v>
      </c>
      <c r="C5420" t="s">
        <v>4842</v>
      </c>
      <c r="D5420">
        <v>368</v>
      </c>
      <c r="E5420" t="s">
        <v>4845</v>
      </c>
      <c r="F5420">
        <v>6.43</v>
      </c>
      <c r="I5420" t="s">
        <v>14461</v>
      </c>
      <c r="K5420" t="s">
        <v>6860</v>
      </c>
      <c r="L5420" t="s">
        <v>6861</v>
      </c>
      <c r="M5420" t="s">
        <v>14979</v>
      </c>
      <c r="N5420">
        <v>8</v>
      </c>
      <c r="O5420" t="s">
        <v>15302</v>
      </c>
      <c r="P5420" t="s">
        <v>18279</v>
      </c>
      <c r="Q5420">
        <v>9</v>
      </c>
      <c r="R5420">
        <v>2</v>
      </c>
      <c r="S5420">
        <v>1.78</v>
      </c>
      <c r="T5420">
        <v>1.78</v>
      </c>
      <c r="U5420">
        <v>446.37</v>
      </c>
      <c r="V5420">
        <v>134.99</v>
      </c>
      <c r="W5420">
        <v>3.06</v>
      </c>
      <c r="Y5420">
        <v>3.79</v>
      </c>
      <c r="Z5420">
        <v>3</v>
      </c>
      <c r="AA5420" t="s">
        <v>4250</v>
      </c>
      <c r="AB5420">
        <v>0</v>
      </c>
      <c r="AC5420">
        <v>3</v>
      </c>
      <c r="AD5420">
        <v>3.8830714285714278</v>
      </c>
      <c r="AF5420" t="s">
        <v>7949</v>
      </c>
      <c r="AI5420">
        <v>0</v>
      </c>
      <c r="AJ5420">
        <v>0</v>
      </c>
      <c r="AM5420" t="s">
        <v>20019</v>
      </c>
    </row>
    <row r="5421" spans="1:39" x14ac:dyDescent="0.25">
      <c r="A5421" t="s">
        <v>11535</v>
      </c>
      <c r="B5421" t="s">
        <v>4841</v>
      </c>
      <c r="C5421" t="s">
        <v>4842</v>
      </c>
      <c r="D5421">
        <v>368.5</v>
      </c>
      <c r="E5421" t="s">
        <v>4845</v>
      </c>
      <c r="F5421">
        <v>6.43</v>
      </c>
      <c r="I5421" t="s">
        <v>14462</v>
      </c>
      <c r="K5421" t="s">
        <v>6860</v>
      </c>
      <c r="M5421" t="s">
        <v>15002</v>
      </c>
      <c r="N5421">
        <v>8</v>
      </c>
      <c r="O5421" t="s">
        <v>15332</v>
      </c>
      <c r="P5421" t="s">
        <v>19187</v>
      </c>
      <c r="Q5421">
        <v>6</v>
      </c>
      <c r="R5421">
        <v>1</v>
      </c>
      <c r="S5421">
        <v>-1.7</v>
      </c>
      <c r="T5421">
        <v>-0.35</v>
      </c>
      <c r="U5421">
        <v>400.52</v>
      </c>
      <c r="V5421">
        <v>80.39</v>
      </c>
      <c r="W5421">
        <v>1.74</v>
      </c>
      <c r="Y5421">
        <v>8.69</v>
      </c>
      <c r="Z5421">
        <v>1</v>
      </c>
      <c r="AA5421" t="s">
        <v>4250</v>
      </c>
      <c r="AB5421">
        <v>0</v>
      </c>
      <c r="AC5421">
        <v>5</v>
      </c>
      <c r="AD5421">
        <v>5.1989047619047621</v>
      </c>
      <c r="AF5421" t="s">
        <v>7952</v>
      </c>
      <c r="AI5421">
        <v>0</v>
      </c>
      <c r="AJ5421">
        <v>0</v>
      </c>
      <c r="AM5421" t="s">
        <v>20019</v>
      </c>
    </row>
    <row r="5422" spans="1:39" x14ac:dyDescent="0.25">
      <c r="A5422" t="s">
        <v>11536</v>
      </c>
      <c r="B5422" t="s">
        <v>4841</v>
      </c>
      <c r="C5422" t="s">
        <v>4842</v>
      </c>
      <c r="D5422">
        <v>369</v>
      </c>
      <c r="E5422" t="s">
        <v>4845</v>
      </c>
      <c r="F5422">
        <v>6.43</v>
      </c>
      <c r="I5422" t="s">
        <v>14463</v>
      </c>
      <c r="K5422" t="s">
        <v>6860</v>
      </c>
      <c r="M5422" t="s">
        <v>14989</v>
      </c>
      <c r="N5422">
        <v>8</v>
      </c>
      <c r="O5422" t="s">
        <v>15313</v>
      </c>
      <c r="P5422" t="s">
        <v>19188</v>
      </c>
      <c r="Q5422">
        <v>9</v>
      </c>
      <c r="R5422">
        <v>2</v>
      </c>
      <c r="S5422">
        <v>2.61</v>
      </c>
      <c r="T5422">
        <v>2.61</v>
      </c>
      <c r="U5422">
        <v>420.56</v>
      </c>
      <c r="V5422">
        <v>107.42</v>
      </c>
      <c r="W5422">
        <v>2.37</v>
      </c>
      <c r="X5422">
        <v>12</v>
      </c>
      <c r="Y5422">
        <v>3.81</v>
      </c>
      <c r="Z5422">
        <v>2</v>
      </c>
      <c r="AA5422" t="s">
        <v>4250</v>
      </c>
      <c r="AB5422">
        <v>0</v>
      </c>
      <c r="AC5422">
        <v>4</v>
      </c>
      <c r="AD5422">
        <v>4.1817619047619052</v>
      </c>
      <c r="AF5422" t="s">
        <v>7949</v>
      </c>
      <c r="AI5422">
        <v>0</v>
      </c>
      <c r="AJ5422">
        <v>0</v>
      </c>
      <c r="AM5422" t="s">
        <v>20019</v>
      </c>
    </row>
    <row r="5423" spans="1:39" x14ac:dyDescent="0.25">
      <c r="A5423" t="s">
        <v>10921</v>
      </c>
      <c r="B5423" t="s">
        <v>4841</v>
      </c>
      <c r="C5423" t="s">
        <v>4842</v>
      </c>
      <c r="D5423">
        <v>369</v>
      </c>
      <c r="E5423" t="s">
        <v>4845</v>
      </c>
      <c r="F5423">
        <v>6.43</v>
      </c>
      <c r="I5423" t="s">
        <v>14464</v>
      </c>
      <c r="K5423" t="s">
        <v>6860</v>
      </c>
      <c r="L5423" t="s">
        <v>6861</v>
      </c>
      <c r="M5423" t="s">
        <v>14974</v>
      </c>
      <c r="N5423">
        <v>8</v>
      </c>
      <c r="O5423" t="s">
        <v>15295</v>
      </c>
      <c r="P5423" t="s">
        <v>18573</v>
      </c>
      <c r="Q5423">
        <v>7</v>
      </c>
      <c r="R5423">
        <v>1</v>
      </c>
      <c r="S5423">
        <v>-1.0900000000000001</v>
      </c>
      <c r="T5423">
        <v>-1.0900000000000001</v>
      </c>
      <c r="U5423">
        <v>471.47</v>
      </c>
      <c r="V5423">
        <v>95.51</v>
      </c>
      <c r="W5423">
        <v>4.6100000000000003</v>
      </c>
      <c r="Y5423">
        <v>3.62</v>
      </c>
      <c r="Z5423">
        <v>4</v>
      </c>
      <c r="AA5423" t="s">
        <v>4250</v>
      </c>
      <c r="AB5423">
        <v>0</v>
      </c>
      <c r="AC5423">
        <v>2</v>
      </c>
      <c r="AD5423">
        <v>4.8534523809523797</v>
      </c>
      <c r="AF5423" t="s">
        <v>7949</v>
      </c>
      <c r="AI5423">
        <v>0</v>
      </c>
      <c r="AJ5423">
        <v>0</v>
      </c>
      <c r="AM5423" t="s">
        <v>20019</v>
      </c>
    </row>
    <row r="5424" spans="1:39" x14ac:dyDescent="0.25">
      <c r="A5424" t="s">
        <v>11537</v>
      </c>
      <c r="B5424" t="s">
        <v>4841</v>
      </c>
      <c r="C5424" t="s">
        <v>4842</v>
      </c>
      <c r="D5424">
        <v>370</v>
      </c>
      <c r="E5424" t="s">
        <v>4845</v>
      </c>
      <c r="F5424">
        <v>6.43</v>
      </c>
      <c r="K5424" t="s">
        <v>6860</v>
      </c>
      <c r="M5424" t="s">
        <v>6865</v>
      </c>
      <c r="N5424">
        <v>8</v>
      </c>
      <c r="O5424" t="s">
        <v>15362</v>
      </c>
      <c r="P5424" t="s">
        <v>19189</v>
      </c>
      <c r="Q5424">
        <v>6</v>
      </c>
      <c r="R5424">
        <v>5</v>
      </c>
      <c r="S5424">
        <v>2.5099999999999998</v>
      </c>
      <c r="T5424">
        <v>2.5099999999999998</v>
      </c>
      <c r="U5424">
        <v>530.78</v>
      </c>
      <c r="V5424">
        <v>136.63</v>
      </c>
      <c r="W5424">
        <v>2.2200000000000002</v>
      </c>
      <c r="X5424">
        <v>13.26</v>
      </c>
      <c r="Y5424">
        <v>0</v>
      </c>
      <c r="Z5424">
        <v>0</v>
      </c>
      <c r="AA5424" t="s">
        <v>4250</v>
      </c>
      <c r="AB5424">
        <v>1</v>
      </c>
      <c r="AC5424">
        <v>18</v>
      </c>
      <c r="AD5424">
        <v>2.7450000000000001</v>
      </c>
      <c r="AF5424" t="s">
        <v>7949</v>
      </c>
      <c r="AI5424">
        <v>0</v>
      </c>
      <c r="AJ5424">
        <v>0</v>
      </c>
      <c r="AK5424" t="s">
        <v>19887</v>
      </c>
      <c r="AL5424" t="s">
        <v>19887</v>
      </c>
      <c r="AM5424" t="s">
        <v>20019</v>
      </c>
    </row>
    <row r="5425" spans="1:39" x14ac:dyDescent="0.25">
      <c r="A5425" t="s">
        <v>11538</v>
      </c>
      <c r="B5425" t="s">
        <v>4841</v>
      </c>
      <c r="C5425" t="s">
        <v>4842</v>
      </c>
      <c r="D5425">
        <v>370</v>
      </c>
      <c r="E5425" t="s">
        <v>4845</v>
      </c>
      <c r="F5425">
        <v>6.43</v>
      </c>
      <c r="K5425" t="s">
        <v>6860</v>
      </c>
      <c r="L5425" t="s">
        <v>6861</v>
      </c>
      <c r="M5425" t="s">
        <v>15181</v>
      </c>
      <c r="N5425">
        <v>9</v>
      </c>
      <c r="O5425" t="s">
        <v>15566</v>
      </c>
      <c r="P5425" t="s">
        <v>19190</v>
      </c>
      <c r="Q5425">
        <v>5</v>
      </c>
      <c r="R5425">
        <v>3</v>
      </c>
      <c r="S5425">
        <v>4.21</v>
      </c>
      <c r="T5425">
        <v>4.26</v>
      </c>
      <c r="U5425">
        <v>431.6</v>
      </c>
      <c r="V5425">
        <v>86.63</v>
      </c>
      <c r="W5425">
        <v>3.18</v>
      </c>
      <c r="X5425">
        <v>10.35</v>
      </c>
      <c r="Y5425">
        <v>6.48</v>
      </c>
      <c r="Z5425">
        <v>2</v>
      </c>
      <c r="AA5425" t="s">
        <v>4250</v>
      </c>
      <c r="AB5425">
        <v>0</v>
      </c>
      <c r="AC5425">
        <v>7</v>
      </c>
      <c r="AD5425">
        <v>3.0252380952380959</v>
      </c>
      <c r="AF5425" t="s">
        <v>7949</v>
      </c>
      <c r="AI5425">
        <v>0</v>
      </c>
      <c r="AJ5425">
        <v>0</v>
      </c>
      <c r="AK5425" t="s">
        <v>19974</v>
      </c>
      <c r="AL5425" t="s">
        <v>19974</v>
      </c>
      <c r="AM5425" t="s">
        <v>20019</v>
      </c>
    </row>
    <row r="5426" spans="1:39" x14ac:dyDescent="0.25">
      <c r="A5426" t="s">
        <v>11539</v>
      </c>
      <c r="B5426" t="s">
        <v>4841</v>
      </c>
      <c r="C5426" t="s">
        <v>4842</v>
      </c>
      <c r="D5426">
        <v>370</v>
      </c>
      <c r="E5426" t="s">
        <v>4845</v>
      </c>
      <c r="F5426">
        <v>6.43</v>
      </c>
      <c r="K5426" t="s">
        <v>6860</v>
      </c>
      <c r="L5426" t="s">
        <v>6861</v>
      </c>
      <c r="M5426" t="s">
        <v>15004</v>
      </c>
      <c r="N5426">
        <v>9</v>
      </c>
      <c r="O5426" t="s">
        <v>15334</v>
      </c>
      <c r="P5426" t="s">
        <v>19191</v>
      </c>
      <c r="Q5426">
        <v>6</v>
      </c>
      <c r="R5426">
        <v>1</v>
      </c>
      <c r="S5426">
        <v>3.89</v>
      </c>
      <c r="T5426">
        <v>3.98</v>
      </c>
      <c r="U5426">
        <v>469.44</v>
      </c>
      <c r="V5426">
        <v>76.099999999999994</v>
      </c>
      <c r="W5426">
        <v>4.46</v>
      </c>
      <c r="Y5426">
        <v>6.89</v>
      </c>
      <c r="Z5426">
        <v>3</v>
      </c>
      <c r="AA5426" t="s">
        <v>4250</v>
      </c>
      <c r="AB5426">
        <v>0</v>
      </c>
      <c r="AC5426">
        <v>4</v>
      </c>
      <c r="AD5426">
        <v>3.6166190476190478</v>
      </c>
      <c r="AF5426" t="s">
        <v>7949</v>
      </c>
      <c r="AI5426">
        <v>0</v>
      </c>
      <c r="AJ5426">
        <v>0</v>
      </c>
      <c r="AK5426" t="s">
        <v>19837</v>
      </c>
      <c r="AL5426" t="s">
        <v>19837</v>
      </c>
      <c r="AM5426" t="s">
        <v>20019</v>
      </c>
    </row>
    <row r="5427" spans="1:39" x14ac:dyDescent="0.25">
      <c r="A5427" t="s">
        <v>11540</v>
      </c>
      <c r="B5427" t="s">
        <v>4841</v>
      </c>
      <c r="C5427" t="s">
        <v>4842</v>
      </c>
      <c r="D5427">
        <v>370</v>
      </c>
      <c r="E5427" t="s">
        <v>4845</v>
      </c>
      <c r="F5427">
        <v>6.43</v>
      </c>
      <c r="K5427" t="s">
        <v>6860</v>
      </c>
      <c r="M5427" t="s">
        <v>14973</v>
      </c>
      <c r="N5427">
        <v>8</v>
      </c>
      <c r="O5427" t="s">
        <v>15434</v>
      </c>
      <c r="P5427" t="s">
        <v>19192</v>
      </c>
      <c r="Q5427">
        <v>6</v>
      </c>
      <c r="R5427">
        <v>1</v>
      </c>
      <c r="S5427">
        <v>-0.02</v>
      </c>
      <c r="T5427">
        <v>0.05</v>
      </c>
      <c r="U5427">
        <v>363.45</v>
      </c>
      <c r="V5427">
        <v>84.47</v>
      </c>
      <c r="W5427">
        <v>2.54</v>
      </c>
      <c r="Y5427">
        <v>6.69</v>
      </c>
      <c r="Z5427">
        <v>3</v>
      </c>
      <c r="AA5427" t="s">
        <v>4250</v>
      </c>
      <c r="AB5427">
        <v>0</v>
      </c>
      <c r="AC5427">
        <v>3</v>
      </c>
      <c r="AD5427">
        <v>5.8086904761904758</v>
      </c>
      <c r="AF5427" t="s">
        <v>7949</v>
      </c>
      <c r="AI5427">
        <v>0</v>
      </c>
      <c r="AJ5427">
        <v>0</v>
      </c>
      <c r="AK5427" t="s">
        <v>19834</v>
      </c>
      <c r="AL5427" t="s">
        <v>19834</v>
      </c>
      <c r="AM5427" t="s">
        <v>20019</v>
      </c>
    </row>
    <row r="5428" spans="1:39" x14ac:dyDescent="0.25">
      <c r="A5428" t="s">
        <v>10874</v>
      </c>
      <c r="B5428" t="s">
        <v>4841</v>
      </c>
      <c r="C5428" t="s">
        <v>4842</v>
      </c>
      <c r="D5428">
        <v>370</v>
      </c>
      <c r="E5428" t="s">
        <v>4845</v>
      </c>
      <c r="F5428">
        <v>6.43</v>
      </c>
      <c r="K5428" t="s">
        <v>6860</v>
      </c>
      <c r="L5428" t="s">
        <v>6861</v>
      </c>
      <c r="M5428" t="s">
        <v>15164</v>
      </c>
      <c r="N5428">
        <v>9</v>
      </c>
      <c r="O5428" t="s">
        <v>15545</v>
      </c>
      <c r="P5428" t="s">
        <v>18526</v>
      </c>
      <c r="Q5428">
        <v>5</v>
      </c>
      <c r="R5428">
        <v>3</v>
      </c>
      <c r="S5428">
        <v>3.94</v>
      </c>
      <c r="T5428">
        <v>3.98</v>
      </c>
      <c r="U5428">
        <v>530.63</v>
      </c>
      <c r="V5428">
        <v>92.42</v>
      </c>
      <c r="W5428">
        <v>4.3099999999999996</v>
      </c>
      <c r="X5428">
        <v>13.47</v>
      </c>
      <c r="Y5428">
        <v>6.46</v>
      </c>
      <c r="Z5428">
        <v>2</v>
      </c>
      <c r="AA5428" t="s">
        <v>4250</v>
      </c>
      <c r="AB5428">
        <v>1</v>
      </c>
      <c r="AC5428">
        <v>7</v>
      </c>
      <c r="AD5428">
        <v>2.6259999999999999</v>
      </c>
      <c r="AF5428" t="s">
        <v>7949</v>
      </c>
      <c r="AI5428">
        <v>0</v>
      </c>
      <c r="AJ5428">
        <v>0</v>
      </c>
      <c r="AK5428" t="s">
        <v>19881</v>
      </c>
      <c r="AL5428" t="s">
        <v>19881</v>
      </c>
      <c r="AM5428" t="s">
        <v>20019</v>
      </c>
    </row>
    <row r="5429" spans="1:39" x14ac:dyDescent="0.25">
      <c r="A5429" t="s">
        <v>10391</v>
      </c>
      <c r="B5429" t="s">
        <v>4841</v>
      </c>
      <c r="C5429" t="s">
        <v>4842</v>
      </c>
      <c r="D5429">
        <v>370</v>
      </c>
      <c r="E5429" t="s">
        <v>4845</v>
      </c>
      <c r="F5429">
        <v>6.43</v>
      </c>
      <c r="K5429" t="s">
        <v>6860</v>
      </c>
      <c r="L5429" t="s">
        <v>6861</v>
      </c>
      <c r="M5429" t="s">
        <v>15164</v>
      </c>
      <c r="N5429">
        <v>9</v>
      </c>
      <c r="O5429" t="s">
        <v>15545</v>
      </c>
      <c r="P5429" t="s">
        <v>18043</v>
      </c>
      <c r="Q5429">
        <v>7</v>
      </c>
      <c r="R5429">
        <v>3</v>
      </c>
      <c r="S5429">
        <v>3.33</v>
      </c>
      <c r="T5429">
        <v>3.33</v>
      </c>
      <c r="U5429">
        <v>601.58000000000004</v>
      </c>
      <c r="V5429">
        <v>114.54</v>
      </c>
      <c r="W5429">
        <v>4.08</v>
      </c>
      <c r="X5429">
        <v>13.43</v>
      </c>
      <c r="Y5429">
        <v>5.5</v>
      </c>
      <c r="Z5429">
        <v>2</v>
      </c>
      <c r="AA5429" t="s">
        <v>4250</v>
      </c>
      <c r="AB5429">
        <v>1</v>
      </c>
      <c r="AC5429">
        <v>7</v>
      </c>
      <c r="AD5429">
        <v>2.5186666666666668</v>
      </c>
      <c r="AF5429" t="s">
        <v>7949</v>
      </c>
      <c r="AI5429">
        <v>0</v>
      </c>
      <c r="AJ5429">
        <v>0</v>
      </c>
      <c r="AK5429" t="s">
        <v>19881</v>
      </c>
      <c r="AL5429" t="s">
        <v>19881</v>
      </c>
      <c r="AM5429" t="s">
        <v>20019</v>
      </c>
    </row>
    <row r="5430" spans="1:39" x14ac:dyDescent="0.25">
      <c r="A5430" t="s">
        <v>10745</v>
      </c>
      <c r="B5430" t="s">
        <v>4841</v>
      </c>
      <c r="C5430" t="s">
        <v>4842</v>
      </c>
      <c r="D5430">
        <v>370</v>
      </c>
      <c r="E5430" t="s">
        <v>4845</v>
      </c>
      <c r="F5430">
        <v>6.43</v>
      </c>
      <c r="K5430" t="s">
        <v>6860</v>
      </c>
      <c r="M5430" t="s">
        <v>15007</v>
      </c>
      <c r="N5430">
        <v>8</v>
      </c>
      <c r="O5430" t="s">
        <v>15338</v>
      </c>
      <c r="P5430" t="s">
        <v>18397</v>
      </c>
      <c r="Q5430">
        <v>4</v>
      </c>
      <c r="R5430">
        <v>3</v>
      </c>
      <c r="S5430">
        <v>2.71</v>
      </c>
      <c r="T5430">
        <v>3.55</v>
      </c>
      <c r="U5430">
        <v>422.57</v>
      </c>
      <c r="V5430">
        <v>70.59</v>
      </c>
      <c r="W5430">
        <v>3.69</v>
      </c>
      <c r="Y5430">
        <v>8.19</v>
      </c>
      <c r="Z5430">
        <v>2</v>
      </c>
      <c r="AA5430" t="s">
        <v>4250</v>
      </c>
      <c r="AB5430">
        <v>0</v>
      </c>
      <c r="AC5430">
        <v>8</v>
      </c>
      <c r="AD5430">
        <v>3.994738095238096</v>
      </c>
      <c r="AF5430" t="s">
        <v>7949</v>
      </c>
      <c r="AI5430">
        <v>0</v>
      </c>
      <c r="AJ5430">
        <v>0</v>
      </c>
      <c r="AK5430" t="s">
        <v>19859</v>
      </c>
      <c r="AL5430" t="s">
        <v>19859</v>
      </c>
      <c r="AM5430" t="s">
        <v>20019</v>
      </c>
    </row>
    <row r="5431" spans="1:39" x14ac:dyDescent="0.25">
      <c r="A5431" t="s">
        <v>10745</v>
      </c>
      <c r="B5431" t="s">
        <v>4841</v>
      </c>
      <c r="C5431" t="s">
        <v>4842</v>
      </c>
      <c r="D5431">
        <v>370</v>
      </c>
      <c r="E5431" t="s">
        <v>4845</v>
      </c>
      <c r="F5431">
        <v>6.43</v>
      </c>
      <c r="K5431" t="s">
        <v>6860</v>
      </c>
      <c r="L5431" t="s">
        <v>6861</v>
      </c>
      <c r="M5431" t="s">
        <v>15013</v>
      </c>
      <c r="N5431">
        <v>9</v>
      </c>
      <c r="O5431" t="s">
        <v>15350</v>
      </c>
      <c r="P5431" t="s">
        <v>18397</v>
      </c>
      <c r="Q5431">
        <v>4</v>
      </c>
      <c r="R5431">
        <v>3</v>
      </c>
      <c r="S5431">
        <v>2.71</v>
      </c>
      <c r="T5431">
        <v>3.55</v>
      </c>
      <c r="U5431">
        <v>422.57</v>
      </c>
      <c r="V5431">
        <v>70.59</v>
      </c>
      <c r="W5431">
        <v>3.69</v>
      </c>
      <c r="Y5431">
        <v>8.19</v>
      </c>
      <c r="Z5431">
        <v>2</v>
      </c>
      <c r="AA5431" t="s">
        <v>4250</v>
      </c>
      <c r="AB5431">
        <v>0</v>
      </c>
      <c r="AC5431">
        <v>8</v>
      </c>
      <c r="AD5431">
        <v>3.994738095238096</v>
      </c>
      <c r="AF5431" t="s">
        <v>7949</v>
      </c>
      <c r="AI5431">
        <v>0</v>
      </c>
      <c r="AJ5431">
        <v>0</v>
      </c>
      <c r="AK5431" t="s">
        <v>7992</v>
      </c>
      <c r="AL5431" t="s">
        <v>7992</v>
      </c>
      <c r="AM5431" t="s">
        <v>20019</v>
      </c>
    </row>
    <row r="5432" spans="1:39" x14ac:dyDescent="0.25">
      <c r="A5432" t="s">
        <v>11541</v>
      </c>
      <c r="B5432" t="s">
        <v>4841</v>
      </c>
      <c r="C5432" t="s">
        <v>4842</v>
      </c>
      <c r="D5432">
        <v>370</v>
      </c>
      <c r="E5432" t="s">
        <v>4845</v>
      </c>
      <c r="F5432">
        <v>6.43</v>
      </c>
      <c r="I5432" t="s">
        <v>14465</v>
      </c>
      <c r="K5432" t="s">
        <v>6860</v>
      </c>
      <c r="L5432" t="s">
        <v>6861</v>
      </c>
      <c r="M5432" t="s">
        <v>14955</v>
      </c>
      <c r="N5432">
        <v>8</v>
      </c>
      <c r="O5432" t="s">
        <v>15276</v>
      </c>
      <c r="P5432" t="s">
        <v>19193</v>
      </c>
      <c r="Q5432">
        <v>7</v>
      </c>
      <c r="R5432">
        <v>1</v>
      </c>
      <c r="S5432">
        <v>2.38</v>
      </c>
      <c r="T5432">
        <v>2.39</v>
      </c>
      <c r="U5432">
        <v>380.45</v>
      </c>
      <c r="V5432">
        <v>91.85</v>
      </c>
      <c r="W5432">
        <v>2.5099999999999998</v>
      </c>
      <c r="Y5432">
        <v>5.92</v>
      </c>
      <c r="Z5432">
        <v>2</v>
      </c>
      <c r="AA5432" t="s">
        <v>4250</v>
      </c>
      <c r="AB5432">
        <v>0</v>
      </c>
      <c r="AC5432">
        <v>3</v>
      </c>
      <c r="AD5432">
        <v>5.4355952380952379</v>
      </c>
      <c r="AF5432" t="s">
        <v>7949</v>
      </c>
      <c r="AI5432">
        <v>0</v>
      </c>
      <c r="AJ5432">
        <v>0</v>
      </c>
      <c r="AM5432" t="s">
        <v>20019</v>
      </c>
    </row>
    <row r="5433" spans="1:39" x14ac:dyDescent="0.25">
      <c r="A5433" t="s">
        <v>11542</v>
      </c>
      <c r="B5433" t="s">
        <v>4841</v>
      </c>
      <c r="C5433" t="s">
        <v>4842</v>
      </c>
      <c r="D5433">
        <v>370</v>
      </c>
      <c r="E5433" t="s">
        <v>4845</v>
      </c>
      <c r="F5433">
        <v>6.43</v>
      </c>
      <c r="K5433" t="s">
        <v>6860</v>
      </c>
      <c r="M5433" t="s">
        <v>6865</v>
      </c>
      <c r="N5433">
        <v>8</v>
      </c>
      <c r="O5433" t="s">
        <v>15300</v>
      </c>
      <c r="P5433" t="s">
        <v>19194</v>
      </c>
      <c r="Q5433">
        <v>5</v>
      </c>
      <c r="R5433">
        <v>3</v>
      </c>
      <c r="S5433">
        <v>2.16</v>
      </c>
      <c r="T5433">
        <v>4.1500000000000004</v>
      </c>
      <c r="U5433">
        <v>529.63</v>
      </c>
      <c r="V5433">
        <v>90.9</v>
      </c>
      <c r="W5433">
        <v>2.95</v>
      </c>
      <c r="X5433">
        <v>13.88</v>
      </c>
      <c r="Y5433">
        <v>9.39</v>
      </c>
      <c r="Z5433">
        <v>2</v>
      </c>
      <c r="AA5433" t="s">
        <v>4250</v>
      </c>
      <c r="AB5433">
        <v>1</v>
      </c>
      <c r="AC5433">
        <v>12</v>
      </c>
      <c r="AD5433">
        <v>2.7866666666666662</v>
      </c>
      <c r="AF5433" t="s">
        <v>7952</v>
      </c>
      <c r="AI5433">
        <v>0</v>
      </c>
      <c r="AJ5433">
        <v>0</v>
      </c>
      <c r="AK5433" t="s">
        <v>19855</v>
      </c>
      <c r="AL5433" t="s">
        <v>19855</v>
      </c>
      <c r="AM5433" t="s">
        <v>20019</v>
      </c>
    </row>
    <row r="5434" spans="1:39" x14ac:dyDescent="0.25">
      <c r="A5434" t="s">
        <v>11543</v>
      </c>
      <c r="B5434" t="s">
        <v>4841</v>
      </c>
      <c r="C5434" t="s">
        <v>4842</v>
      </c>
      <c r="D5434">
        <v>370</v>
      </c>
      <c r="E5434" t="s">
        <v>4845</v>
      </c>
      <c r="F5434">
        <v>6.43</v>
      </c>
      <c r="K5434" t="s">
        <v>6860</v>
      </c>
      <c r="M5434" t="s">
        <v>15169</v>
      </c>
      <c r="N5434">
        <v>8</v>
      </c>
      <c r="O5434" t="s">
        <v>15550</v>
      </c>
      <c r="P5434" t="s">
        <v>19195</v>
      </c>
      <c r="Q5434">
        <v>4</v>
      </c>
      <c r="R5434">
        <v>3</v>
      </c>
      <c r="S5434">
        <v>3.69</v>
      </c>
      <c r="T5434">
        <v>4.63</v>
      </c>
      <c r="U5434">
        <v>498.64</v>
      </c>
      <c r="V5434">
        <v>61.36</v>
      </c>
      <c r="W5434">
        <v>5.55</v>
      </c>
      <c r="X5434">
        <v>13.91</v>
      </c>
      <c r="Y5434">
        <v>8.09</v>
      </c>
      <c r="Z5434">
        <v>3</v>
      </c>
      <c r="AA5434" t="s">
        <v>4250</v>
      </c>
      <c r="AB5434">
        <v>1</v>
      </c>
      <c r="AC5434">
        <v>9</v>
      </c>
      <c r="AD5434">
        <v>2.4713809523809531</v>
      </c>
      <c r="AF5434" t="s">
        <v>7949</v>
      </c>
      <c r="AI5434">
        <v>0</v>
      </c>
      <c r="AJ5434">
        <v>0</v>
      </c>
      <c r="AK5434" t="s">
        <v>19965</v>
      </c>
      <c r="AL5434" t="s">
        <v>19965</v>
      </c>
      <c r="AM5434" t="s">
        <v>20019</v>
      </c>
    </row>
    <row r="5435" spans="1:39" x14ac:dyDescent="0.25">
      <c r="A5435" t="s">
        <v>10449</v>
      </c>
      <c r="B5435" t="s">
        <v>4841</v>
      </c>
      <c r="C5435" t="s">
        <v>4842</v>
      </c>
      <c r="D5435">
        <v>370</v>
      </c>
      <c r="E5435" t="s">
        <v>4845</v>
      </c>
      <c r="F5435">
        <v>6.43</v>
      </c>
      <c r="K5435" t="s">
        <v>6860</v>
      </c>
      <c r="L5435" t="s">
        <v>6861</v>
      </c>
      <c r="M5435" t="s">
        <v>15102</v>
      </c>
      <c r="N5435">
        <v>9</v>
      </c>
      <c r="O5435" t="s">
        <v>15467</v>
      </c>
      <c r="P5435" t="s">
        <v>18101</v>
      </c>
      <c r="Q5435">
        <v>5</v>
      </c>
      <c r="R5435">
        <v>2</v>
      </c>
      <c r="S5435">
        <v>-2.1800000000000002</v>
      </c>
      <c r="T5435">
        <v>-2.09</v>
      </c>
      <c r="U5435">
        <v>374.8</v>
      </c>
      <c r="V5435">
        <v>89.6</v>
      </c>
      <c r="W5435">
        <v>2.73</v>
      </c>
      <c r="X5435">
        <v>10.3</v>
      </c>
      <c r="Y5435">
        <v>6.7</v>
      </c>
      <c r="Z5435">
        <v>2</v>
      </c>
      <c r="AA5435" t="s">
        <v>4250</v>
      </c>
      <c r="AB5435">
        <v>0</v>
      </c>
      <c r="AC5435">
        <v>3</v>
      </c>
      <c r="AD5435">
        <v>5.3942857142857141</v>
      </c>
      <c r="AF5435" t="s">
        <v>7949</v>
      </c>
      <c r="AI5435">
        <v>0</v>
      </c>
      <c r="AJ5435">
        <v>0</v>
      </c>
      <c r="AK5435" t="s">
        <v>19860</v>
      </c>
      <c r="AL5435" t="s">
        <v>19860</v>
      </c>
      <c r="AM5435" t="s">
        <v>20019</v>
      </c>
    </row>
    <row r="5436" spans="1:39" x14ac:dyDescent="0.25">
      <c r="A5436" t="s">
        <v>11544</v>
      </c>
      <c r="B5436" t="s">
        <v>4841</v>
      </c>
      <c r="C5436" t="s">
        <v>4842</v>
      </c>
      <c r="D5436">
        <v>370</v>
      </c>
      <c r="E5436" t="s">
        <v>4845</v>
      </c>
      <c r="F5436">
        <v>6.43</v>
      </c>
      <c r="I5436" t="s">
        <v>14466</v>
      </c>
      <c r="K5436" t="s">
        <v>6860</v>
      </c>
      <c r="L5436" t="s">
        <v>6861</v>
      </c>
      <c r="M5436" t="s">
        <v>14955</v>
      </c>
      <c r="N5436">
        <v>8</v>
      </c>
      <c r="O5436" t="s">
        <v>15276</v>
      </c>
      <c r="P5436" t="s">
        <v>19196</v>
      </c>
      <c r="Q5436">
        <v>6</v>
      </c>
      <c r="R5436">
        <v>1</v>
      </c>
      <c r="S5436">
        <v>2.31</v>
      </c>
      <c r="T5436">
        <v>2.3199999999999998</v>
      </c>
      <c r="U5436">
        <v>403.84</v>
      </c>
      <c r="V5436">
        <v>78.959999999999994</v>
      </c>
      <c r="W5436">
        <v>3.27</v>
      </c>
      <c r="Y5436">
        <v>5.78</v>
      </c>
      <c r="Z5436">
        <v>2</v>
      </c>
      <c r="AA5436" t="s">
        <v>4250</v>
      </c>
      <c r="AB5436">
        <v>0</v>
      </c>
      <c r="AC5436">
        <v>1</v>
      </c>
      <c r="AD5436">
        <v>5.3651904761904756</v>
      </c>
      <c r="AF5436" t="s">
        <v>7949</v>
      </c>
      <c r="AI5436">
        <v>0</v>
      </c>
      <c r="AJ5436">
        <v>0</v>
      </c>
      <c r="AM5436" t="s">
        <v>20019</v>
      </c>
    </row>
    <row r="5437" spans="1:39" x14ac:dyDescent="0.25">
      <c r="A5437" t="s">
        <v>11545</v>
      </c>
      <c r="B5437" t="s">
        <v>4841</v>
      </c>
      <c r="C5437" t="s">
        <v>4842</v>
      </c>
      <c r="D5437">
        <v>370</v>
      </c>
      <c r="E5437" t="s">
        <v>4845</v>
      </c>
      <c r="F5437">
        <v>6.43</v>
      </c>
      <c r="I5437" t="s">
        <v>14467</v>
      </c>
      <c r="K5437" t="s">
        <v>6860</v>
      </c>
      <c r="L5437" t="s">
        <v>6861</v>
      </c>
      <c r="M5437" t="s">
        <v>15154</v>
      </c>
      <c r="N5437">
        <v>9</v>
      </c>
      <c r="O5437" t="s">
        <v>15531</v>
      </c>
      <c r="P5437" t="s">
        <v>19197</v>
      </c>
      <c r="Q5437">
        <v>5</v>
      </c>
      <c r="R5437">
        <v>2</v>
      </c>
      <c r="S5437">
        <v>-0.12</v>
      </c>
      <c r="T5437">
        <v>-0.12</v>
      </c>
      <c r="U5437">
        <v>412.84</v>
      </c>
      <c r="V5437">
        <v>72.53</v>
      </c>
      <c r="W5437">
        <v>4.63</v>
      </c>
      <c r="Y5437">
        <v>3</v>
      </c>
      <c r="Z5437">
        <v>2</v>
      </c>
      <c r="AA5437" t="s">
        <v>4250</v>
      </c>
      <c r="AB5437">
        <v>0</v>
      </c>
      <c r="AC5437">
        <v>3</v>
      </c>
      <c r="AD5437">
        <v>5.1225714285714288</v>
      </c>
      <c r="AF5437" t="s">
        <v>7949</v>
      </c>
      <c r="AI5437">
        <v>0</v>
      </c>
      <c r="AJ5437">
        <v>0</v>
      </c>
      <c r="AM5437" t="s">
        <v>20019</v>
      </c>
    </row>
    <row r="5438" spans="1:39" x14ac:dyDescent="0.25">
      <c r="A5438" t="s">
        <v>11546</v>
      </c>
      <c r="B5438" t="s">
        <v>4841</v>
      </c>
      <c r="C5438" t="s">
        <v>4842</v>
      </c>
      <c r="D5438">
        <v>370</v>
      </c>
      <c r="E5438" t="s">
        <v>4845</v>
      </c>
      <c r="F5438">
        <v>6.43</v>
      </c>
      <c r="I5438" t="s">
        <v>14468</v>
      </c>
      <c r="K5438" t="s">
        <v>6860</v>
      </c>
      <c r="L5438" t="s">
        <v>6861</v>
      </c>
      <c r="M5438" t="s">
        <v>15242</v>
      </c>
      <c r="N5438">
        <v>9</v>
      </c>
      <c r="O5438" t="s">
        <v>15641</v>
      </c>
      <c r="P5438" t="s">
        <v>19198</v>
      </c>
      <c r="Q5438">
        <v>4</v>
      </c>
      <c r="R5438">
        <v>1</v>
      </c>
      <c r="S5438">
        <v>5.65</v>
      </c>
      <c r="T5438">
        <v>5.73</v>
      </c>
      <c r="U5438">
        <v>477.35</v>
      </c>
      <c r="V5438">
        <v>63.6</v>
      </c>
      <c r="W5438">
        <v>5.99</v>
      </c>
      <c r="X5438">
        <v>8.19</v>
      </c>
      <c r="Y5438">
        <v>0</v>
      </c>
      <c r="Z5438">
        <v>3</v>
      </c>
      <c r="AA5438" t="s">
        <v>4250</v>
      </c>
      <c r="AB5438">
        <v>1</v>
      </c>
      <c r="AC5438">
        <v>9</v>
      </c>
      <c r="AD5438">
        <v>2.9951190476190481</v>
      </c>
      <c r="AF5438" t="s">
        <v>7949</v>
      </c>
      <c r="AI5438">
        <v>0</v>
      </c>
      <c r="AJ5438">
        <v>0</v>
      </c>
      <c r="AM5438" t="s">
        <v>20019</v>
      </c>
    </row>
    <row r="5439" spans="1:39" x14ac:dyDescent="0.25">
      <c r="A5439" t="s">
        <v>10204</v>
      </c>
      <c r="B5439" t="s">
        <v>4841</v>
      </c>
      <c r="C5439" t="s">
        <v>4842</v>
      </c>
      <c r="D5439">
        <v>372</v>
      </c>
      <c r="E5439" t="s">
        <v>4845</v>
      </c>
      <c r="F5439">
        <v>6.43</v>
      </c>
      <c r="I5439" t="s">
        <v>14469</v>
      </c>
      <c r="K5439" t="s">
        <v>6860</v>
      </c>
      <c r="L5439" t="s">
        <v>6861</v>
      </c>
      <c r="M5439" t="s">
        <v>14972</v>
      </c>
      <c r="N5439">
        <v>8</v>
      </c>
      <c r="O5439" t="s">
        <v>15293</v>
      </c>
      <c r="P5439" t="s">
        <v>17856</v>
      </c>
      <c r="Q5439">
        <v>8</v>
      </c>
      <c r="R5439">
        <v>2</v>
      </c>
      <c r="S5439">
        <v>3.04</v>
      </c>
      <c r="T5439">
        <v>3.04</v>
      </c>
      <c r="U5439">
        <v>468.39</v>
      </c>
      <c r="V5439">
        <v>107.54</v>
      </c>
      <c r="W5439">
        <v>3.75</v>
      </c>
      <c r="Y5439">
        <v>4.8899999999999997</v>
      </c>
      <c r="Z5439">
        <v>3</v>
      </c>
      <c r="AA5439" t="s">
        <v>4250</v>
      </c>
      <c r="AB5439">
        <v>0</v>
      </c>
      <c r="AC5439">
        <v>5</v>
      </c>
      <c r="AD5439">
        <v>3.6011190476190471</v>
      </c>
      <c r="AF5439" t="s">
        <v>7949</v>
      </c>
      <c r="AI5439">
        <v>0</v>
      </c>
      <c r="AJ5439">
        <v>0</v>
      </c>
      <c r="AM5439" t="s">
        <v>20019</v>
      </c>
    </row>
    <row r="5440" spans="1:39" x14ac:dyDescent="0.25">
      <c r="A5440" t="s">
        <v>11547</v>
      </c>
      <c r="B5440" t="s">
        <v>4841</v>
      </c>
      <c r="C5440" t="s">
        <v>4842</v>
      </c>
      <c r="D5440">
        <v>372</v>
      </c>
      <c r="E5440" t="s">
        <v>4845</v>
      </c>
      <c r="F5440">
        <v>6.43</v>
      </c>
      <c r="I5440" t="s">
        <v>14470</v>
      </c>
      <c r="K5440" t="s">
        <v>6860</v>
      </c>
      <c r="M5440" t="s">
        <v>14989</v>
      </c>
      <c r="N5440">
        <v>8</v>
      </c>
      <c r="O5440" t="s">
        <v>15313</v>
      </c>
      <c r="P5440" t="s">
        <v>19199</v>
      </c>
      <c r="Q5440">
        <v>10</v>
      </c>
      <c r="R5440">
        <v>2</v>
      </c>
      <c r="S5440">
        <v>4.74</v>
      </c>
      <c r="T5440">
        <v>4.74</v>
      </c>
      <c r="U5440">
        <v>466.56</v>
      </c>
      <c r="V5440">
        <v>124.61</v>
      </c>
      <c r="W5440">
        <v>2.6</v>
      </c>
      <c r="X5440">
        <v>10.130000000000001</v>
      </c>
      <c r="Y5440">
        <v>3.73</v>
      </c>
      <c r="Z5440">
        <v>2</v>
      </c>
      <c r="AA5440" t="s">
        <v>4250</v>
      </c>
      <c r="AB5440">
        <v>0</v>
      </c>
      <c r="AC5440">
        <v>6</v>
      </c>
      <c r="AD5440">
        <v>1.868857142857143</v>
      </c>
      <c r="AF5440" t="s">
        <v>7949</v>
      </c>
      <c r="AI5440">
        <v>0</v>
      </c>
      <c r="AJ5440">
        <v>0</v>
      </c>
      <c r="AM5440" t="s">
        <v>20019</v>
      </c>
    </row>
    <row r="5441" spans="1:39" x14ac:dyDescent="0.25">
      <c r="A5441" t="s">
        <v>11548</v>
      </c>
      <c r="B5441" t="s">
        <v>4841</v>
      </c>
      <c r="C5441" t="s">
        <v>4842</v>
      </c>
      <c r="D5441">
        <v>375</v>
      </c>
      <c r="E5441" t="s">
        <v>4845</v>
      </c>
      <c r="F5441">
        <v>6.43</v>
      </c>
      <c r="K5441" t="s">
        <v>6860</v>
      </c>
      <c r="L5441" t="s">
        <v>6861</v>
      </c>
      <c r="M5441" t="s">
        <v>15136</v>
      </c>
      <c r="N5441">
        <v>9</v>
      </c>
      <c r="O5441" t="s">
        <v>15511</v>
      </c>
      <c r="P5441" t="s">
        <v>19200</v>
      </c>
      <c r="Q5441">
        <v>4</v>
      </c>
      <c r="R5441">
        <v>1</v>
      </c>
      <c r="S5441">
        <v>2.1</v>
      </c>
      <c r="T5441">
        <v>2.1</v>
      </c>
      <c r="U5441">
        <v>270.3</v>
      </c>
      <c r="V5441">
        <v>47.61</v>
      </c>
      <c r="W5441">
        <v>1.87</v>
      </c>
      <c r="Y5441">
        <v>4.67</v>
      </c>
      <c r="Z5441">
        <v>1</v>
      </c>
      <c r="AA5441" t="s">
        <v>4250</v>
      </c>
      <c r="AB5441">
        <v>0</v>
      </c>
      <c r="AC5441">
        <v>1</v>
      </c>
      <c r="AD5441">
        <v>5.7833333333333332</v>
      </c>
      <c r="AF5441" t="s">
        <v>7949</v>
      </c>
      <c r="AI5441">
        <v>0</v>
      </c>
      <c r="AJ5441">
        <v>0</v>
      </c>
      <c r="AK5441" t="s">
        <v>19949</v>
      </c>
      <c r="AL5441" t="s">
        <v>19949</v>
      </c>
      <c r="AM5441" t="s">
        <v>20019</v>
      </c>
    </row>
    <row r="5442" spans="1:39" x14ac:dyDescent="0.25">
      <c r="A5442" t="s">
        <v>11549</v>
      </c>
      <c r="B5442" t="s">
        <v>4841</v>
      </c>
      <c r="C5442" t="s">
        <v>4842</v>
      </c>
      <c r="D5442">
        <v>375</v>
      </c>
      <c r="E5442" t="s">
        <v>4845</v>
      </c>
      <c r="F5442">
        <v>6.43</v>
      </c>
      <c r="I5442" t="s">
        <v>14471</v>
      </c>
      <c r="K5442" t="s">
        <v>6860</v>
      </c>
      <c r="L5442" t="s">
        <v>6861</v>
      </c>
      <c r="M5442" t="s">
        <v>14987</v>
      </c>
      <c r="N5442">
        <v>9</v>
      </c>
      <c r="O5442" t="s">
        <v>15311</v>
      </c>
      <c r="P5442" t="s">
        <v>19201</v>
      </c>
      <c r="Q5442">
        <v>8</v>
      </c>
      <c r="R5442">
        <v>2</v>
      </c>
      <c r="S5442">
        <v>4.1500000000000004</v>
      </c>
      <c r="T5442">
        <v>4.1500000000000004</v>
      </c>
      <c r="U5442">
        <v>474.9</v>
      </c>
      <c r="V5442">
        <v>107.54</v>
      </c>
      <c r="W5442">
        <v>4.25</v>
      </c>
      <c r="Y5442">
        <v>4.79</v>
      </c>
      <c r="Z5442">
        <v>3</v>
      </c>
      <c r="AA5442" t="s">
        <v>4250</v>
      </c>
      <c r="AB5442">
        <v>0</v>
      </c>
      <c r="AC5442">
        <v>6</v>
      </c>
      <c r="AD5442">
        <v>2.519619047619047</v>
      </c>
      <c r="AF5442" t="s">
        <v>7949</v>
      </c>
      <c r="AI5442">
        <v>0</v>
      </c>
      <c r="AJ5442">
        <v>0</v>
      </c>
      <c r="AM5442" t="s">
        <v>20019</v>
      </c>
    </row>
    <row r="5443" spans="1:39" x14ac:dyDescent="0.25">
      <c r="A5443" t="s">
        <v>11040</v>
      </c>
      <c r="B5443" t="s">
        <v>4841</v>
      </c>
      <c r="C5443" t="s">
        <v>4842</v>
      </c>
      <c r="D5443">
        <v>375</v>
      </c>
      <c r="E5443" t="s">
        <v>4845</v>
      </c>
      <c r="F5443">
        <v>6.43</v>
      </c>
      <c r="I5443" t="s">
        <v>14472</v>
      </c>
      <c r="K5443" t="s">
        <v>6860</v>
      </c>
      <c r="L5443" t="s">
        <v>6861</v>
      </c>
      <c r="M5443" t="s">
        <v>14979</v>
      </c>
      <c r="N5443">
        <v>8</v>
      </c>
      <c r="O5443" t="s">
        <v>15302</v>
      </c>
      <c r="P5443" t="s">
        <v>18692</v>
      </c>
      <c r="Q5443">
        <v>7</v>
      </c>
      <c r="R5443">
        <v>2</v>
      </c>
      <c r="S5443">
        <v>2.67</v>
      </c>
      <c r="T5443">
        <v>2.67</v>
      </c>
      <c r="U5443">
        <v>467.4</v>
      </c>
      <c r="V5443">
        <v>94.65</v>
      </c>
      <c r="W5443">
        <v>4.3499999999999996</v>
      </c>
      <c r="Y5443">
        <v>5</v>
      </c>
      <c r="Z5443">
        <v>3</v>
      </c>
      <c r="AA5443" t="s">
        <v>4250</v>
      </c>
      <c r="AB5443">
        <v>0</v>
      </c>
      <c r="AC5443">
        <v>5</v>
      </c>
      <c r="AD5443">
        <v>4.2428571428571429</v>
      </c>
      <c r="AF5443" t="s">
        <v>7949</v>
      </c>
      <c r="AI5443">
        <v>0</v>
      </c>
      <c r="AJ5443">
        <v>0</v>
      </c>
      <c r="AM5443" t="s">
        <v>20019</v>
      </c>
    </row>
    <row r="5444" spans="1:39" x14ac:dyDescent="0.25">
      <c r="A5444" t="s">
        <v>11550</v>
      </c>
      <c r="B5444" t="s">
        <v>4841</v>
      </c>
      <c r="C5444" t="s">
        <v>4842</v>
      </c>
      <c r="D5444">
        <v>376</v>
      </c>
      <c r="E5444" t="s">
        <v>4845</v>
      </c>
      <c r="F5444">
        <v>6.42</v>
      </c>
      <c r="I5444" t="s">
        <v>14473</v>
      </c>
      <c r="K5444" t="s">
        <v>6860</v>
      </c>
      <c r="L5444" t="s">
        <v>6861</v>
      </c>
      <c r="M5444" t="s">
        <v>15122</v>
      </c>
      <c r="N5444">
        <v>9</v>
      </c>
      <c r="O5444" t="s">
        <v>15494</v>
      </c>
      <c r="P5444" t="s">
        <v>19202</v>
      </c>
      <c r="Q5444">
        <v>5</v>
      </c>
      <c r="R5444">
        <v>2</v>
      </c>
      <c r="S5444">
        <v>2.75</v>
      </c>
      <c r="T5444">
        <v>2.75</v>
      </c>
      <c r="U5444">
        <v>409.42</v>
      </c>
      <c r="V5444">
        <v>59.64</v>
      </c>
      <c r="W5444">
        <v>3.11</v>
      </c>
      <c r="Y5444">
        <v>4.57</v>
      </c>
      <c r="Z5444">
        <v>1</v>
      </c>
      <c r="AA5444" t="s">
        <v>4250</v>
      </c>
      <c r="AB5444">
        <v>0</v>
      </c>
      <c r="AC5444">
        <v>5</v>
      </c>
      <c r="AD5444">
        <v>4.7720000000000002</v>
      </c>
      <c r="AF5444" t="s">
        <v>7949</v>
      </c>
      <c r="AI5444">
        <v>0</v>
      </c>
      <c r="AJ5444">
        <v>0</v>
      </c>
      <c r="AM5444" t="s">
        <v>20019</v>
      </c>
    </row>
    <row r="5445" spans="1:39" x14ac:dyDescent="0.25">
      <c r="A5445" t="s">
        <v>11551</v>
      </c>
      <c r="B5445" t="s">
        <v>4841</v>
      </c>
      <c r="C5445" t="s">
        <v>4842</v>
      </c>
      <c r="D5445">
        <v>376</v>
      </c>
      <c r="E5445" t="s">
        <v>4845</v>
      </c>
      <c r="F5445">
        <v>6.42</v>
      </c>
      <c r="I5445" t="s">
        <v>14474</v>
      </c>
      <c r="K5445" t="s">
        <v>6860</v>
      </c>
      <c r="M5445" t="s">
        <v>14989</v>
      </c>
      <c r="N5445">
        <v>8</v>
      </c>
      <c r="O5445" t="s">
        <v>15313</v>
      </c>
      <c r="P5445" t="s">
        <v>19203</v>
      </c>
      <c r="Q5445">
        <v>7</v>
      </c>
      <c r="R5445">
        <v>2</v>
      </c>
      <c r="S5445">
        <v>3.4</v>
      </c>
      <c r="T5445">
        <v>3.4</v>
      </c>
      <c r="U5445">
        <v>366.51</v>
      </c>
      <c r="V5445">
        <v>89.6</v>
      </c>
      <c r="W5445">
        <v>2.56</v>
      </c>
      <c r="X5445">
        <v>13.18</v>
      </c>
      <c r="Y5445">
        <v>3.82</v>
      </c>
      <c r="Z5445">
        <v>1</v>
      </c>
      <c r="AA5445" t="s">
        <v>4250</v>
      </c>
      <c r="AB5445">
        <v>0</v>
      </c>
      <c r="AC5445">
        <v>3</v>
      </c>
      <c r="AD5445">
        <v>4.5534999999999997</v>
      </c>
      <c r="AF5445" t="s">
        <v>7949</v>
      </c>
      <c r="AI5445">
        <v>0</v>
      </c>
      <c r="AJ5445">
        <v>0</v>
      </c>
      <c r="AM5445" t="s">
        <v>20019</v>
      </c>
    </row>
    <row r="5446" spans="1:39" x14ac:dyDescent="0.25">
      <c r="A5446" t="s">
        <v>11552</v>
      </c>
      <c r="B5446" t="s">
        <v>4841</v>
      </c>
      <c r="C5446" t="s">
        <v>4842</v>
      </c>
      <c r="D5446">
        <v>378</v>
      </c>
      <c r="E5446" t="s">
        <v>4845</v>
      </c>
      <c r="F5446">
        <v>6.42</v>
      </c>
      <c r="K5446" t="s">
        <v>6860</v>
      </c>
      <c r="L5446" t="s">
        <v>6861</v>
      </c>
      <c r="M5446" t="s">
        <v>15065</v>
      </c>
      <c r="N5446">
        <v>9</v>
      </c>
      <c r="O5446" t="s">
        <v>15418</v>
      </c>
      <c r="P5446" t="s">
        <v>19204</v>
      </c>
      <c r="Q5446">
        <v>3</v>
      </c>
      <c r="R5446">
        <v>3</v>
      </c>
      <c r="S5446">
        <v>2.08</v>
      </c>
      <c r="T5446">
        <v>3.2</v>
      </c>
      <c r="U5446">
        <v>444.57</v>
      </c>
      <c r="V5446">
        <v>61.36</v>
      </c>
      <c r="W5446">
        <v>4.34</v>
      </c>
      <c r="X5446">
        <v>13.88</v>
      </c>
      <c r="Y5446">
        <v>8.6300000000000008</v>
      </c>
      <c r="Z5446">
        <v>2</v>
      </c>
      <c r="AA5446" t="s">
        <v>4250</v>
      </c>
      <c r="AB5446">
        <v>0</v>
      </c>
      <c r="AC5446">
        <v>7</v>
      </c>
      <c r="AD5446">
        <v>4.1075952380952376</v>
      </c>
      <c r="AF5446" t="s">
        <v>7952</v>
      </c>
      <c r="AI5446">
        <v>0</v>
      </c>
      <c r="AJ5446">
        <v>0</v>
      </c>
      <c r="AK5446" t="s">
        <v>19915</v>
      </c>
      <c r="AL5446" t="s">
        <v>19915</v>
      </c>
      <c r="AM5446" t="s">
        <v>20019</v>
      </c>
    </row>
    <row r="5447" spans="1:39" x14ac:dyDescent="0.25">
      <c r="A5447" t="s">
        <v>11553</v>
      </c>
      <c r="B5447" t="s">
        <v>4841</v>
      </c>
      <c r="C5447" t="s">
        <v>4842</v>
      </c>
      <c r="D5447">
        <v>378.3</v>
      </c>
      <c r="E5447" t="s">
        <v>4845</v>
      </c>
      <c r="F5447">
        <v>6.42</v>
      </c>
      <c r="I5447" t="s">
        <v>14475</v>
      </c>
      <c r="K5447" t="s">
        <v>6860</v>
      </c>
      <c r="L5447" t="s">
        <v>6861</v>
      </c>
      <c r="M5447" t="s">
        <v>15021</v>
      </c>
      <c r="N5447">
        <v>9</v>
      </c>
      <c r="O5447" t="s">
        <v>15359</v>
      </c>
      <c r="P5447" t="s">
        <v>19205</v>
      </c>
      <c r="Q5447">
        <v>5</v>
      </c>
      <c r="R5447">
        <v>1</v>
      </c>
      <c r="S5447">
        <v>3.21</v>
      </c>
      <c r="T5447">
        <v>4.9400000000000004</v>
      </c>
      <c r="U5447">
        <v>456.5</v>
      </c>
      <c r="V5447">
        <v>74.64</v>
      </c>
      <c r="W5447">
        <v>4.58</v>
      </c>
      <c r="Y5447">
        <v>9.4600000000000009</v>
      </c>
      <c r="Z5447">
        <v>3</v>
      </c>
      <c r="AA5447" t="s">
        <v>4250</v>
      </c>
      <c r="AB5447">
        <v>0</v>
      </c>
      <c r="AC5447">
        <v>1</v>
      </c>
      <c r="AD5447">
        <v>2.8390476190476179</v>
      </c>
      <c r="AF5447" t="s">
        <v>7952</v>
      </c>
      <c r="AI5447">
        <v>0</v>
      </c>
      <c r="AJ5447">
        <v>0</v>
      </c>
      <c r="AM5447" t="s">
        <v>20019</v>
      </c>
    </row>
    <row r="5448" spans="1:39" x14ac:dyDescent="0.25">
      <c r="A5448" t="s">
        <v>11553</v>
      </c>
      <c r="B5448" t="s">
        <v>4841</v>
      </c>
      <c r="C5448" t="s">
        <v>4842</v>
      </c>
      <c r="D5448">
        <v>378.3</v>
      </c>
      <c r="E5448" t="s">
        <v>4845</v>
      </c>
      <c r="F5448">
        <v>6.42</v>
      </c>
      <c r="I5448" t="s">
        <v>14476</v>
      </c>
      <c r="K5448" t="s">
        <v>6860</v>
      </c>
      <c r="M5448" t="s">
        <v>14977</v>
      </c>
      <c r="N5448">
        <v>8</v>
      </c>
      <c r="O5448" t="s">
        <v>15298</v>
      </c>
      <c r="P5448" t="s">
        <v>19205</v>
      </c>
      <c r="Q5448">
        <v>5</v>
      </c>
      <c r="R5448">
        <v>1</v>
      </c>
      <c r="S5448">
        <v>3.21</v>
      </c>
      <c r="T5448">
        <v>4.9400000000000004</v>
      </c>
      <c r="U5448">
        <v>456.5</v>
      </c>
      <c r="V5448">
        <v>74.64</v>
      </c>
      <c r="W5448">
        <v>4.58</v>
      </c>
      <c r="Y5448">
        <v>9.4600000000000009</v>
      </c>
      <c r="Z5448">
        <v>3</v>
      </c>
      <c r="AA5448" t="s">
        <v>4250</v>
      </c>
      <c r="AB5448">
        <v>0</v>
      </c>
      <c r="AC5448">
        <v>1</v>
      </c>
      <c r="AD5448">
        <v>2.8390476190476179</v>
      </c>
      <c r="AF5448" t="s">
        <v>7952</v>
      </c>
      <c r="AI5448">
        <v>0</v>
      </c>
      <c r="AJ5448">
        <v>0</v>
      </c>
      <c r="AM5448" t="s">
        <v>20019</v>
      </c>
    </row>
    <row r="5449" spans="1:39" x14ac:dyDescent="0.25">
      <c r="A5449" t="s">
        <v>9568</v>
      </c>
      <c r="B5449" t="s">
        <v>4841</v>
      </c>
      <c r="C5449" t="s">
        <v>4842</v>
      </c>
      <c r="D5449">
        <v>379</v>
      </c>
      <c r="E5449" t="s">
        <v>4845</v>
      </c>
      <c r="F5449">
        <v>6.42</v>
      </c>
      <c r="I5449" t="s">
        <v>14477</v>
      </c>
      <c r="K5449" t="s">
        <v>6860</v>
      </c>
      <c r="L5449" t="s">
        <v>6861</v>
      </c>
      <c r="M5449" t="s">
        <v>14972</v>
      </c>
      <c r="N5449">
        <v>8</v>
      </c>
      <c r="O5449" t="s">
        <v>15293</v>
      </c>
      <c r="P5449" t="s">
        <v>17220</v>
      </c>
      <c r="Q5449">
        <v>5</v>
      </c>
      <c r="R5449">
        <v>2</v>
      </c>
      <c r="S5449">
        <v>2.81</v>
      </c>
      <c r="T5449">
        <v>2.81</v>
      </c>
      <c r="U5449">
        <v>496.41</v>
      </c>
      <c r="V5449">
        <v>89.6</v>
      </c>
      <c r="W5449">
        <v>4.2</v>
      </c>
      <c r="X5449">
        <v>9.5</v>
      </c>
      <c r="Y5449">
        <v>3.39</v>
      </c>
      <c r="Z5449">
        <v>2</v>
      </c>
      <c r="AA5449" t="s">
        <v>4250</v>
      </c>
      <c r="AB5449">
        <v>0</v>
      </c>
      <c r="AC5449">
        <v>4</v>
      </c>
      <c r="AD5449">
        <v>4.1206428571428564</v>
      </c>
      <c r="AF5449" t="s">
        <v>7949</v>
      </c>
      <c r="AI5449">
        <v>0</v>
      </c>
      <c r="AJ5449">
        <v>0</v>
      </c>
      <c r="AM5449" t="s">
        <v>20019</v>
      </c>
    </row>
    <row r="5450" spans="1:39" x14ac:dyDescent="0.25">
      <c r="A5450" t="s">
        <v>11554</v>
      </c>
      <c r="B5450" t="s">
        <v>4841</v>
      </c>
      <c r="C5450" t="s">
        <v>4842</v>
      </c>
      <c r="D5450">
        <v>380</v>
      </c>
      <c r="E5450" t="s">
        <v>4845</v>
      </c>
      <c r="F5450">
        <v>6.42</v>
      </c>
      <c r="K5450" t="s">
        <v>6860</v>
      </c>
      <c r="M5450" t="s">
        <v>15025</v>
      </c>
      <c r="N5450">
        <v>8</v>
      </c>
      <c r="O5450" t="s">
        <v>15366</v>
      </c>
      <c r="P5450" t="s">
        <v>19206</v>
      </c>
      <c r="Q5450">
        <v>5</v>
      </c>
      <c r="R5450">
        <v>3</v>
      </c>
      <c r="S5450">
        <v>2.48</v>
      </c>
      <c r="T5450">
        <v>3.35</v>
      </c>
      <c r="U5450">
        <v>569.62</v>
      </c>
      <c r="V5450">
        <v>90.9</v>
      </c>
      <c r="W5450">
        <v>4.72</v>
      </c>
      <c r="X5450">
        <v>13.85</v>
      </c>
      <c r="Y5450">
        <v>8.23</v>
      </c>
      <c r="Z5450">
        <v>3</v>
      </c>
      <c r="AA5450" t="s">
        <v>4250</v>
      </c>
      <c r="AB5450">
        <v>1</v>
      </c>
      <c r="AC5450">
        <v>12</v>
      </c>
      <c r="AD5450">
        <v>3.606666666666666</v>
      </c>
      <c r="AF5450" t="s">
        <v>7949</v>
      </c>
      <c r="AI5450">
        <v>0</v>
      </c>
      <c r="AJ5450">
        <v>0</v>
      </c>
      <c r="AK5450" t="s">
        <v>19889</v>
      </c>
      <c r="AL5450" t="s">
        <v>19889</v>
      </c>
      <c r="AM5450" t="s">
        <v>20019</v>
      </c>
    </row>
    <row r="5451" spans="1:39" x14ac:dyDescent="0.25">
      <c r="A5451" t="s">
        <v>11555</v>
      </c>
      <c r="B5451" t="s">
        <v>4841</v>
      </c>
      <c r="C5451" t="s">
        <v>4842</v>
      </c>
      <c r="D5451">
        <v>380</v>
      </c>
      <c r="E5451" t="s">
        <v>4845</v>
      </c>
      <c r="F5451">
        <v>6.42</v>
      </c>
      <c r="K5451" t="s">
        <v>6860</v>
      </c>
      <c r="M5451" t="s">
        <v>15085</v>
      </c>
      <c r="N5451">
        <v>8</v>
      </c>
      <c r="O5451" t="s">
        <v>15441</v>
      </c>
      <c r="P5451" t="s">
        <v>19207</v>
      </c>
      <c r="Q5451">
        <v>5</v>
      </c>
      <c r="R5451">
        <v>4</v>
      </c>
      <c r="S5451">
        <v>2.59</v>
      </c>
      <c r="T5451">
        <v>2.96</v>
      </c>
      <c r="U5451">
        <v>498.62</v>
      </c>
      <c r="V5451">
        <v>97.18</v>
      </c>
      <c r="W5451">
        <v>3.43</v>
      </c>
      <c r="X5451">
        <v>13.89</v>
      </c>
      <c r="Y5451">
        <v>8.1199999999999992</v>
      </c>
      <c r="Z5451">
        <v>2</v>
      </c>
      <c r="AA5451" t="s">
        <v>4250</v>
      </c>
      <c r="AB5451">
        <v>0</v>
      </c>
      <c r="AC5451">
        <v>8</v>
      </c>
      <c r="AD5451">
        <v>3.4155238095238101</v>
      </c>
      <c r="AF5451" t="s">
        <v>7949</v>
      </c>
      <c r="AI5451">
        <v>0</v>
      </c>
      <c r="AJ5451">
        <v>0</v>
      </c>
      <c r="AK5451" t="s">
        <v>19925</v>
      </c>
      <c r="AL5451" t="s">
        <v>19925</v>
      </c>
      <c r="AM5451" t="s">
        <v>20019</v>
      </c>
    </row>
    <row r="5452" spans="1:39" x14ac:dyDescent="0.25">
      <c r="A5452" t="s">
        <v>11556</v>
      </c>
      <c r="B5452" t="s">
        <v>4841</v>
      </c>
      <c r="C5452" t="s">
        <v>4842</v>
      </c>
      <c r="D5452">
        <v>380</v>
      </c>
      <c r="E5452" t="s">
        <v>4845</v>
      </c>
      <c r="F5452">
        <v>6.42</v>
      </c>
      <c r="K5452" t="s">
        <v>6860</v>
      </c>
      <c r="M5452" t="s">
        <v>15085</v>
      </c>
      <c r="N5452">
        <v>8</v>
      </c>
      <c r="O5452" t="s">
        <v>15441</v>
      </c>
      <c r="P5452" t="s">
        <v>19208</v>
      </c>
      <c r="Q5452">
        <v>4</v>
      </c>
      <c r="R5452">
        <v>4</v>
      </c>
      <c r="S5452">
        <v>1.52</v>
      </c>
      <c r="T5452">
        <v>2.2400000000000002</v>
      </c>
      <c r="U5452">
        <v>516.63</v>
      </c>
      <c r="V5452">
        <v>107.69</v>
      </c>
      <c r="W5452">
        <v>3.33</v>
      </c>
      <c r="X5452">
        <v>13.89</v>
      </c>
      <c r="Y5452">
        <v>8.09</v>
      </c>
      <c r="Z5452">
        <v>2</v>
      </c>
      <c r="AA5452" t="s">
        <v>4250</v>
      </c>
      <c r="AB5452">
        <v>1</v>
      </c>
      <c r="AC5452">
        <v>8</v>
      </c>
      <c r="AD5452">
        <v>3.365333333333334</v>
      </c>
      <c r="AF5452" t="s">
        <v>7949</v>
      </c>
      <c r="AI5452">
        <v>0</v>
      </c>
      <c r="AJ5452">
        <v>0</v>
      </c>
      <c r="AK5452" t="s">
        <v>19925</v>
      </c>
      <c r="AL5452" t="s">
        <v>19925</v>
      </c>
      <c r="AM5452" t="s">
        <v>20019</v>
      </c>
    </row>
    <row r="5453" spans="1:39" x14ac:dyDescent="0.25">
      <c r="A5453" t="s">
        <v>9972</v>
      </c>
      <c r="B5453" t="s">
        <v>4841</v>
      </c>
      <c r="C5453" t="s">
        <v>4842</v>
      </c>
      <c r="D5453">
        <v>380</v>
      </c>
      <c r="E5453" t="s">
        <v>4845</v>
      </c>
      <c r="F5453">
        <v>6.42</v>
      </c>
      <c r="K5453" t="s">
        <v>6860</v>
      </c>
      <c r="L5453" t="s">
        <v>6861</v>
      </c>
      <c r="M5453" t="s">
        <v>15164</v>
      </c>
      <c r="N5453">
        <v>9</v>
      </c>
      <c r="O5453" t="s">
        <v>15545</v>
      </c>
      <c r="P5453" t="s">
        <v>17624</v>
      </c>
      <c r="Q5453">
        <v>8</v>
      </c>
      <c r="R5453">
        <v>3</v>
      </c>
      <c r="S5453">
        <v>2.63</v>
      </c>
      <c r="T5453">
        <v>2.65</v>
      </c>
      <c r="U5453">
        <v>604.59</v>
      </c>
      <c r="V5453">
        <v>119.47</v>
      </c>
      <c r="W5453">
        <v>3.63</v>
      </c>
      <c r="X5453">
        <v>13.45</v>
      </c>
      <c r="Y5453">
        <v>6.11</v>
      </c>
      <c r="Z5453">
        <v>2</v>
      </c>
      <c r="AA5453" t="s">
        <v>4250</v>
      </c>
      <c r="AB5453">
        <v>1</v>
      </c>
      <c r="AC5453">
        <v>8</v>
      </c>
      <c r="AD5453">
        <v>2.869333333333334</v>
      </c>
      <c r="AF5453" t="s">
        <v>7949</v>
      </c>
      <c r="AI5453">
        <v>0</v>
      </c>
      <c r="AJ5453">
        <v>0</v>
      </c>
      <c r="AK5453" t="s">
        <v>19881</v>
      </c>
      <c r="AL5453" t="s">
        <v>19881</v>
      </c>
      <c r="AM5453" t="s">
        <v>20019</v>
      </c>
    </row>
    <row r="5454" spans="1:39" x14ac:dyDescent="0.25">
      <c r="A5454" t="s">
        <v>6083</v>
      </c>
      <c r="B5454" t="s">
        <v>4841</v>
      </c>
      <c r="C5454" t="s">
        <v>4842</v>
      </c>
      <c r="D5454">
        <v>380</v>
      </c>
      <c r="E5454" t="s">
        <v>4845</v>
      </c>
      <c r="F5454">
        <v>6.42</v>
      </c>
      <c r="I5454" t="s">
        <v>6781</v>
      </c>
      <c r="K5454" t="s">
        <v>6860</v>
      </c>
      <c r="L5454" t="s">
        <v>6861</v>
      </c>
      <c r="M5454" t="s">
        <v>6907</v>
      </c>
      <c r="N5454">
        <v>9</v>
      </c>
      <c r="O5454" t="s">
        <v>6972</v>
      </c>
      <c r="P5454" t="s">
        <v>7809</v>
      </c>
      <c r="Q5454">
        <v>7</v>
      </c>
      <c r="R5454">
        <v>2</v>
      </c>
      <c r="S5454">
        <v>1.54</v>
      </c>
      <c r="T5454">
        <v>1.6</v>
      </c>
      <c r="U5454">
        <v>375.39</v>
      </c>
      <c r="V5454">
        <v>122.62</v>
      </c>
      <c r="W5454">
        <v>1.92</v>
      </c>
      <c r="X5454">
        <v>10.56</v>
      </c>
      <c r="Y5454">
        <v>6.54</v>
      </c>
      <c r="Z5454">
        <v>2</v>
      </c>
      <c r="AA5454" t="s">
        <v>4250</v>
      </c>
      <c r="AB5454">
        <v>0</v>
      </c>
      <c r="AC5454">
        <v>2</v>
      </c>
      <c r="AD5454">
        <v>4.3900714285714288</v>
      </c>
      <c r="AF5454" t="s">
        <v>7949</v>
      </c>
      <c r="AI5454">
        <v>0</v>
      </c>
      <c r="AJ5454">
        <v>0</v>
      </c>
      <c r="AM5454" t="s">
        <v>20019</v>
      </c>
    </row>
    <row r="5455" spans="1:39" x14ac:dyDescent="0.25">
      <c r="A5455" t="s">
        <v>6083</v>
      </c>
      <c r="B5455" t="s">
        <v>4841</v>
      </c>
      <c r="C5455" t="s">
        <v>4842</v>
      </c>
      <c r="D5455">
        <v>380</v>
      </c>
      <c r="E5455" t="s">
        <v>4845</v>
      </c>
      <c r="F5455">
        <v>6.42</v>
      </c>
      <c r="I5455" t="s">
        <v>6782</v>
      </c>
      <c r="K5455" t="s">
        <v>6860</v>
      </c>
      <c r="L5455" t="s">
        <v>6861</v>
      </c>
      <c r="M5455" t="s">
        <v>6908</v>
      </c>
      <c r="N5455">
        <v>8</v>
      </c>
      <c r="O5455" t="s">
        <v>6973</v>
      </c>
      <c r="P5455" t="s">
        <v>7809</v>
      </c>
      <c r="Q5455">
        <v>7</v>
      </c>
      <c r="R5455">
        <v>2</v>
      </c>
      <c r="S5455">
        <v>1.54</v>
      </c>
      <c r="T5455">
        <v>1.6</v>
      </c>
      <c r="U5455">
        <v>375.39</v>
      </c>
      <c r="V5455">
        <v>122.62</v>
      </c>
      <c r="W5455">
        <v>1.92</v>
      </c>
      <c r="X5455">
        <v>10.56</v>
      </c>
      <c r="Y5455">
        <v>6.54</v>
      </c>
      <c r="Z5455">
        <v>2</v>
      </c>
      <c r="AA5455" t="s">
        <v>4250</v>
      </c>
      <c r="AB5455">
        <v>0</v>
      </c>
      <c r="AC5455">
        <v>2</v>
      </c>
      <c r="AD5455">
        <v>4.3900714285714288</v>
      </c>
      <c r="AF5455" t="s">
        <v>7949</v>
      </c>
      <c r="AI5455">
        <v>0</v>
      </c>
      <c r="AJ5455">
        <v>0</v>
      </c>
      <c r="AM5455" t="s">
        <v>20019</v>
      </c>
    </row>
    <row r="5456" spans="1:39" x14ac:dyDescent="0.25">
      <c r="A5456" t="s">
        <v>11480</v>
      </c>
      <c r="B5456" t="s">
        <v>4841</v>
      </c>
      <c r="C5456" t="s">
        <v>4842</v>
      </c>
      <c r="D5456">
        <v>380</v>
      </c>
      <c r="E5456" t="s">
        <v>4845</v>
      </c>
      <c r="F5456">
        <v>6.42</v>
      </c>
      <c r="I5456" t="s">
        <v>14478</v>
      </c>
      <c r="K5456" t="s">
        <v>6860</v>
      </c>
      <c r="L5456" t="s">
        <v>6861</v>
      </c>
      <c r="M5456" t="s">
        <v>14955</v>
      </c>
      <c r="N5456">
        <v>8</v>
      </c>
      <c r="O5456" t="s">
        <v>15276</v>
      </c>
      <c r="P5456" t="s">
        <v>19132</v>
      </c>
      <c r="Q5456">
        <v>7</v>
      </c>
      <c r="R5456">
        <v>1</v>
      </c>
      <c r="S5456">
        <v>2.0299999999999998</v>
      </c>
      <c r="T5456">
        <v>2.04</v>
      </c>
      <c r="U5456">
        <v>366.42</v>
      </c>
      <c r="V5456">
        <v>91.85</v>
      </c>
      <c r="W5456">
        <v>2.2599999999999998</v>
      </c>
      <c r="Y5456">
        <v>5.92</v>
      </c>
      <c r="Z5456">
        <v>2</v>
      </c>
      <c r="AA5456" t="s">
        <v>4250</v>
      </c>
      <c r="AB5456">
        <v>0</v>
      </c>
      <c r="AC5456">
        <v>3</v>
      </c>
      <c r="AD5456">
        <v>5.710809523809524</v>
      </c>
      <c r="AF5456" t="s">
        <v>7949</v>
      </c>
      <c r="AI5456">
        <v>0</v>
      </c>
      <c r="AJ5456">
        <v>0</v>
      </c>
      <c r="AM5456" t="s">
        <v>20019</v>
      </c>
    </row>
    <row r="5457" spans="1:39" x14ac:dyDescent="0.25">
      <c r="A5457" t="s">
        <v>11557</v>
      </c>
      <c r="B5457" t="s">
        <v>4841</v>
      </c>
      <c r="C5457" t="s">
        <v>4842</v>
      </c>
      <c r="D5457">
        <v>380</v>
      </c>
      <c r="E5457" t="s">
        <v>4845</v>
      </c>
      <c r="F5457">
        <v>6.42</v>
      </c>
      <c r="K5457" t="s">
        <v>6860</v>
      </c>
      <c r="M5457" t="s">
        <v>14973</v>
      </c>
      <c r="N5457">
        <v>8</v>
      </c>
      <c r="O5457" t="s">
        <v>15589</v>
      </c>
      <c r="P5457" t="s">
        <v>19209</v>
      </c>
      <c r="Q5457">
        <v>4</v>
      </c>
      <c r="R5457">
        <v>1</v>
      </c>
      <c r="S5457">
        <v>1.86</v>
      </c>
      <c r="T5457">
        <v>2.31</v>
      </c>
      <c r="U5457">
        <v>323.39999999999998</v>
      </c>
      <c r="V5457">
        <v>67.92</v>
      </c>
      <c r="W5457">
        <v>2.75</v>
      </c>
      <c r="Y5457">
        <v>7.67</v>
      </c>
      <c r="Z5457">
        <v>2</v>
      </c>
      <c r="AA5457" t="s">
        <v>4250</v>
      </c>
      <c r="AB5457">
        <v>0</v>
      </c>
      <c r="AC5457">
        <v>3</v>
      </c>
      <c r="AD5457">
        <v>5.833333333333333</v>
      </c>
      <c r="AF5457" t="s">
        <v>7949</v>
      </c>
      <c r="AI5457">
        <v>0</v>
      </c>
      <c r="AJ5457">
        <v>0</v>
      </c>
      <c r="AK5457" t="s">
        <v>19983</v>
      </c>
      <c r="AL5457" t="s">
        <v>19983</v>
      </c>
      <c r="AM5457" t="s">
        <v>20019</v>
      </c>
    </row>
    <row r="5458" spans="1:39" x14ac:dyDescent="0.25">
      <c r="A5458" t="s">
        <v>11558</v>
      </c>
      <c r="B5458" t="s">
        <v>4841</v>
      </c>
      <c r="C5458" t="s">
        <v>4842</v>
      </c>
      <c r="D5458">
        <v>380</v>
      </c>
      <c r="E5458" t="s">
        <v>4845</v>
      </c>
      <c r="F5458">
        <v>6.42</v>
      </c>
      <c r="K5458" t="s">
        <v>6860</v>
      </c>
      <c r="M5458" t="s">
        <v>15169</v>
      </c>
      <c r="N5458">
        <v>8</v>
      </c>
      <c r="O5458" t="s">
        <v>15550</v>
      </c>
      <c r="P5458" t="s">
        <v>19210</v>
      </c>
      <c r="Q5458">
        <v>3</v>
      </c>
      <c r="R5458">
        <v>3</v>
      </c>
      <c r="S5458">
        <v>3.36</v>
      </c>
      <c r="T5458">
        <v>4.4800000000000004</v>
      </c>
      <c r="U5458">
        <v>470.6</v>
      </c>
      <c r="V5458">
        <v>61.36</v>
      </c>
      <c r="W5458">
        <v>5.25</v>
      </c>
      <c r="X5458">
        <v>13.91</v>
      </c>
      <c r="Y5458">
        <v>8.31</v>
      </c>
      <c r="Z5458">
        <v>2</v>
      </c>
      <c r="AA5458" t="s">
        <v>4250</v>
      </c>
      <c r="AB5458">
        <v>1</v>
      </c>
      <c r="AC5458">
        <v>9</v>
      </c>
      <c r="AD5458">
        <v>2.8016666666666659</v>
      </c>
      <c r="AF5458" t="s">
        <v>7949</v>
      </c>
      <c r="AI5458">
        <v>0</v>
      </c>
      <c r="AJ5458">
        <v>0</v>
      </c>
      <c r="AK5458" t="s">
        <v>19965</v>
      </c>
      <c r="AL5458" t="s">
        <v>19965</v>
      </c>
      <c r="AM5458" t="s">
        <v>20019</v>
      </c>
    </row>
    <row r="5459" spans="1:39" x14ac:dyDescent="0.25">
      <c r="A5459" t="s">
        <v>11559</v>
      </c>
      <c r="B5459" t="s">
        <v>4841</v>
      </c>
      <c r="C5459" t="s">
        <v>4842</v>
      </c>
      <c r="D5459">
        <v>380</v>
      </c>
      <c r="E5459" t="s">
        <v>4845</v>
      </c>
      <c r="F5459">
        <v>6.42</v>
      </c>
      <c r="K5459" t="s">
        <v>6860</v>
      </c>
      <c r="L5459" t="s">
        <v>6861</v>
      </c>
      <c r="M5459" t="s">
        <v>15038</v>
      </c>
      <c r="N5459">
        <v>9</v>
      </c>
      <c r="O5459" t="s">
        <v>15544</v>
      </c>
      <c r="P5459" t="s">
        <v>19211</v>
      </c>
      <c r="Q5459">
        <v>6</v>
      </c>
      <c r="R5459">
        <v>2</v>
      </c>
      <c r="S5459">
        <v>1.04</v>
      </c>
      <c r="T5459">
        <v>1.24</v>
      </c>
      <c r="U5459">
        <v>434.5</v>
      </c>
      <c r="V5459">
        <v>106.25</v>
      </c>
      <c r="W5459">
        <v>3.23</v>
      </c>
      <c r="X5459">
        <v>13.26</v>
      </c>
      <c r="Y5459">
        <v>7.18</v>
      </c>
      <c r="Z5459">
        <v>2</v>
      </c>
      <c r="AA5459" t="s">
        <v>4250</v>
      </c>
      <c r="AB5459">
        <v>0</v>
      </c>
      <c r="AC5459">
        <v>4</v>
      </c>
      <c r="AD5459">
        <v>4.4261904761904756</v>
      </c>
      <c r="AF5459" t="s">
        <v>7949</v>
      </c>
      <c r="AI5459">
        <v>0</v>
      </c>
      <c r="AJ5459">
        <v>0</v>
      </c>
      <c r="AK5459" t="s">
        <v>19963</v>
      </c>
      <c r="AL5459" t="s">
        <v>19963</v>
      </c>
      <c r="AM5459" t="s">
        <v>20019</v>
      </c>
    </row>
    <row r="5460" spans="1:39" x14ac:dyDescent="0.25">
      <c r="A5460" t="s">
        <v>5792</v>
      </c>
      <c r="B5460" t="s">
        <v>4841</v>
      </c>
      <c r="C5460" t="s">
        <v>4842</v>
      </c>
      <c r="D5460">
        <v>380</v>
      </c>
      <c r="E5460" t="s">
        <v>4845</v>
      </c>
      <c r="F5460">
        <v>6.42</v>
      </c>
      <c r="K5460" t="s">
        <v>6860</v>
      </c>
      <c r="L5460" t="s">
        <v>6861</v>
      </c>
      <c r="M5460" t="s">
        <v>15200</v>
      </c>
      <c r="N5460">
        <v>9</v>
      </c>
      <c r="O5460" t="s">
        <v>15590</v>
      </c>
      <c r="P5460" t="s">
        <v>7518</v>
      </c>
      <c r="Q5460">
        <v>3</v>
      </c>
      <c r="R5460">
        <v>2</v>
      </c>
      <c r="S5460">
        <v>2.48</v>
      </c>
      <c r="T5460">
        <v>2.48</v>
      </c>
      <c r="U5460">
        <v>340.81</v>
      </c>
      <c r="V5460">
        <v>69.08</v>
      </c>
      <c r="W5460">
        <v>3</v>
      </c>
      <c r="Y5460">
        <v>5.04</v>
      </c>
      <c r="Z5460">
        <v>2</v>
      </c>
      <c r="AA5460" t="s">
        <v>4250</v>
      </c>
      <c r="AB5460">
        <v>0</v>
      </c>
      <c r="AC5460">
        <v>3</v>
      </c>
      <c r="AD5460">
        <v>5.26</v>
      </c>
      <c r="AF5460" t="s">
        <v>7949</v>
      </c>
      <c r="AI5460">
        <v>0</v>
      </c>
      <c r="AJ5460">
        <v>0</v>
      </c>
      <c r="AK5460" t="s">
        <v>7981</v>
      </c>
      <c r="AL5460" t="s">
        <v>7981</v>
      </c>
      <c r="AM5460" t="s">
        <v>20019</v>
      </c>
    </row>
    <row r="5461" spans="1:39" x14ac:dyDescent="0.25">
      <c r="A5461" t="s">
        <v>11560</v>
      </c>
      <c r="B5461" t="s">
        <v>4841</v>
      </c>
      <c r="C5461" t="s">
        <v>4842</v>
      </c>
      <c r="D5461">
        <v>380</v>
      </c>
      <c r="E5461" t="s">
        <v>4845</v>
      </c>
      <c r="F5461">
        <v>6.42</v>
      </c>
      <c r="K5461" t="s">
        <v>6860</v>
      </c>
      <c r="L5461" t="s">
        <v>6861</v>
      </c>
      <c r="M5461" t="s">
        <v>14988</v>
      </c>
      <c r="N5461">
        <v>9</v>
      </c>
      <c r="O5461" t="s">
        <v>15312</v>
      </c>
      <c r="P5461" t="s">
        <v>19212</v>
      </c>
      <c r="Q5461">
        <v>5</v>
      </c>
      <c r="R5461">
        <v>2</v>
      </c>
      <c r="S5461">
        <v>3.58</v>
      </c>
      <c r="T5461">
        <v>3.64</v>
      </c>
      <c r="U5461">
        <v>358.85</v>
      </c>
      <c r="V5461">
        <v>80.37</v>
      </c>
      <c r="W5461">
        <v>3.19</v>
      </c>
      <c r="X5461">
        <v>11.22</v>
      </c>
      <c r="Y5461">
        <v>6.52</v>
      </c>
      <c r="Z5461">
        <v>2</v>
      </c>
      <c r="AA5461" t="s">
        <v>4250</v>
      </c>
      <c r="AB5461">
        <v>0</v>
      </c>
      <c r="AC5461">
        <v>2</v>
      </c>
      <c r="AD5461">
        <v>4.3899999999999997</v>
      </c>
      <c r="AF5461" t="s">
        <v>7949</v>
      </c>
      <c r="AI5461">
        <v>0</v>
      </c>
      <c r="AJ5461">
        <v>0</v>
      </c>
      <c r="AK5461" t="s">
        <v>19860</v>
      </c>
      <c r="AL5461" t="s">
        <v>19860</v>
      </c>
      <c r="AM5461" t="s">
        <v>20019</v>
      </c>
    </row>
    <row r="5462" spans="1:39" x14ac:dyDescent="0.25">
      <c r="A5462" t="s">
        <v>11561</v>
      </c>
      <c r="B5462" t="s">
        <v>4841</v>
      </c>
      <c r="C5462" t="s">
        <v>4842</v>
      </c>
      <c r="D5462">
        <v>380</v>
      </c>
      <c r="E5462" t="s">
        <v>4845</v>
      </c>
      <c r="F5462">
        <v>6.42</v>
      </c>
      <c r="I5462" t="s">
        <v>14479</v>
      </c>
      <c r="K5462" t="s">
        <v>6860</v>
      </c>
      <c r="L5462" t="s">
        <v>6861</v>
      </c>
      <c r="M5462" t="s">
        <v>15047</v>
      </c>
      <c r="N5462">
        <v>9</v>
      </c>
      <c r="O5462" t="s">
        <v>15395</v>
      </c>
      <c r="P5462" t="s">
        <v>19213</v>
      </c>
      <c r="Q5462">
        <v>7</v>
      </c>
      <c r="R5462">
        <v>2</v>
      </c>
      <c r="S5462">
        <v>-2.5099999999999998</v>
      </c>
      <c r="T5462">
        <v>-2.5099999999999998</v>
      </c>
      <c r="U5462">
        <v>432.41</v>
      </c>
      <c r="V5462">
        <v>126.28</v>
      </c>
      <c r="W5462">
        <v>2.33</v>
      </c>
      <c r="X5462">
        <v>9.2899999999999991</v>
      </c>
      <c r="Y5462">
        <v>3.25</v>
      </c>
      <c r="Z5462">
        <v>2</v>
      </c>
      <c r="AA5462" t="s">
        <v>4250</v>
      </c>
      <c r="AB5462">
        <v>0</v>
      </c>
      <c r="AC5462">
        <v>5</v>
      </c>
      <c r="AD5462">
        <v>3.9827857142857139</v>
      </c>
      <c r="AF5462" t="s">
        <v>7949</v>
      </c>
      <c r="AI5462">
        <v>0</v>
      </c>
      <c r="AJ5462">
        <v>0</v>
      </c>
      <c r="AM5462" t="s">
        <v>20019</v>
      </c>
    </row>
    <row r="5463" spans="1:39" x14ac:dyDescent="0.25">
      <c r="A5463" t="s">
        <v>11562</v>
      </c>
      <c r="B5463" t="s">
        <v>4841</v>
      </c>
      <c r="C5463" t="s">
        <v>4842</v>
      </c>
      <c r="D5463">
        <v>380</v>
      </c>
      <c r="E5463" t="s">
        <v>4845</v>
      </c>
      <c r="F5463">
        <v>6.42</v>
      </c>
      <c r="I5463" t="s">
        <v>14480</v>
      </c>
      <c r="K5463" t="s">
        <v>6860</v>
      </c>
      <c r="L5463" t="s">
        <v>6861</v>
      </c>
      <c r="M5463" t="s">
        <v>14996</v>
      </c>
      <c r="N5463">
        <v>9</v>
      </c>
      <c r="O5463" t="s">
        <v>15322</v>
      </c>
      <c r="P5463" t="s">
        <v>19214</v>
      </c>
      <c r="Q5463">
        <v>6</v>
      </c>
      <c r="R5463">
        <v>2</v>
      </c>
      <c r="S5463">
        <v>-1.68</v>
      </c>
      <c r="T5463">
        <v>-1.66</v>
      </c>
      <c r="U5463">
        <v>414.26</v>
      </c>
      <c r="V5463">
        <v>113.39</v>
      </c>
      <c r="W5463">
        <v>2.57</v>
      </c>
      <c r="X5463">
        <v>10.33</v>
      </c>
      <c r="Y5463">
        <v>6.13</v>
      </c>
      <c r="Z5463">
        <v>2</v>
      </c>
      <c r="AA5463" t="s">
        <v>4250</v>
      </c>
      <c r="AB5463">
        <v>0</v>
      </c>
      <c r="AC5463">
        <v>3</v>
      </c>
      <c r="AD5463">
        <v>4.332761904761905</v>
      </c>
      <c r="AF5463" t="s">
        <v>7949</v>
      </c>
      <c r="AI5463">
        <v>0</v>
      </c>
      <c r="AJ5463">
        <v>0</v>
      </c>
      <c r="AM5463" t="s">
        <v>20019</v>
      </c>
    </row>
    <row r="5464" spans="1:39" x14ac:dyDescent="0.25">
      <c r="A5464" t="s">
        <v>10697</v>
      </c>
      <c r="B5464" t="s">
        <v>4841</v>
      </c>
      <c r="C5464" t="s">
        <v>4842</v>
      </c>
      <c r="D5464">
        <v>382</v>
      </c>
      <c r="E5464" t="s">
        <v>4845</v>
      </c>
      <c r="F5464">
        <v>6.42</v>
      </c>
      <c r="K5464" t="s">
        <v>6860</v>
      </c>
      <c r="L5464" t="s">
        <v>6861</v>
      </c>
      <c r="M5464" t="s">
        <v>15164</v>
      </c>
      <c r="N5464">
        <v>9</v>
      </c>
      <c r="O5464" t="s">
        <v>15545</v>
      </c>
      <c r="P5464" t="s">
        <v>18349</v>
      </c>
      <c r="Q5464">
        <v>7</v>
      </c>
      <c r="R5464">
        <v>3</v>
      </c>
      <c r="S5464">
        <v>3.05</v>
      </c>
      <c r="T5464">
        <v>3.1</v>
      </c>
      <c r="U5464">
        <v>508.66</v>
      </c>
      <c r="V5464">
        <v>110.88</v>
      </c>
      <c r="W5464">
        <v>2.84</v>
      </c>
      <c r="X5464">
        <v>13.48</v>
      </c>
      <c r="Y5464">
        <v>6.47</v>
      </c>
      <c r="Z5464">
        <v>2</v>
      </c>
      <c r="AA5464" t="s">
        <v>4250</v>
      </c>
      <c r="AB5464">
        <v>1</v>
      </c>
      <c r="AC5464">
        <v>9</v>
      </c>
      <c r="AD5464">
        <v>2.8956666666666671</v>
      </c>
      <c r="AF5464" t="s">
        <v>7949</v>
      </c>
      <c r="AI5464">
        <v>0</v>
      </c>
      <c r="AJ5464">
        <v>0</v>
      </c>
      <c r="AK5464" t="s">
        <v>19881</v>
      </c>
      <c r="AL5464" t="s">
        <v>19881</v>
      </c>
      <c r="AM5464" t="s">
        <v>20019</v>
      </c>
    </row>
    <row r="5465" spans="1:39" x14ac:dyDescent="0.25">
      <c r="A5465" t="s">
        <v>11214</v>
      </c>
      <c r="B5465" t="s">
        <v>4841</v>
      </c>
      <c r="C5465" t="s">
        <v>4842</v>
      </c>
      <c r="D5465">
        <v>382</v>
      </c>
      <c r="E5465" t="s">
        <v>4845</v>
      </c>
      <c r="F5465">
        <v>6.42</v>
      </c>
      <c r="K5465" t="s">
        <v>6860</v>
      </c>
      <c r="L5465" t="s">
        <v>6861</v>
      </c>
      <c r="M5465" t="s">
        <v>15091</v>
      </c>
      <c r="N5465">
        <v>9</v>
      </c>
      <c r="O5465" t="s">
        <v>15450</v>
      </c>
      <c r="P5465" t="s">
        <v>18866</v>
      </c>
      <c r="Q5465">
        <v>7</v>
      </c>
      <c r="R5465">
        <v>3</v>
      </c>
      <c r="S5465">
        <v>2.2599999999999998</v>
      </c>
      <c r="T5465">
        <v>2.2999999999999998</v>
      </c>
      <c r="U5465">
        <v>588.54</v>
      </c>
      <c r="V5465">
        <v>103.04</v>
      </c>
      <c r="W5465">
        <v>3.7</v>
      </c>
      <c r="X5465">
        <v>13.67</v>
      </c>
      <c r="Y5465">
        <v>6.36</v>
      </c>
      <c r="Z5465">
        <v>2</v>
      </c>
      <c r="AA5465" t="s">
        <v>4250</v>
      </c>
      <c r="AB5465">
        <v>1</v>
      </c>
      <c r="AC5465">
        <v>10</v>
      </c>
      <c r="AD5465">
        <v>3.6019999999999999</v>
      </c>
      <c r="AF5465" t="s">
        <v>7949</v>
      </c>
      <c r="AI5465">
        <v>0</v>
      </c>
      <c r="AJ5465">
        <v>0</v>
      </c>
      <c r="AK5465" t="s">
        <v>19882</v>
      </c>
      <c r="AL5465" t="s">
        <v>19882</v>
      </c>
      <c r="AM5465" t="s">
        <v>20019</v>
      </c>
    </row>
    <row r="5466" spans="1:39" x14ac:dyDescent="0.25">
      <c r="A5466" t="s">
        <v>11144</v>
      </c>
      <c r="B5466" t="s">
        <v>4841</v>
      </c>
      <c r="C5466" t="s">
        <v>4842</v>
      </c>
      <c r="D5466">
        <v>383</v>
      </c>
      <c r="E5466" t="s">
        <v>4845</v>
      </c>
      <c r="F5466">
        <v>6.42</v>
      </c>
      <c r="I5466" t="s">
        <v>14481</v>
      </c>
      <c r="K5466" t="s">
        <v>6860</v>
      </c>
      <c r="L5466" t="s">
        <v>6861</v>
      </c>
      <c r="M5466" t="s">
        <v>14972</v>
      </c>
      <c r="N5466">
        <v>8</v>
      </c>
      <c r="O5466" t="s">
        <v>15293</v>
      </c>
      <c r="P5466" t="s">
        <v>18796</v>
      </c>
      <c r="Q5466">
        <v>8</v>
      </c>
      <c r="R5466">
        <v>2</v>
      </c>
      <c r="S5466">
        <v>3.13</v>
      </c>
      <c r="T5466">
        <v>3.13</v>
      </c>
      <c r="U5466">
        <v>463.37</v>
      </c>
      <c r="V5466">
        <v>122.1</v>
      </c>
      <c r="W5466">
        <v>3.8</v>
      </c>
      <c r="Y5466">
        <v>3.55</v>
      </c>
      <c r="Z5466">
        <v>3</v>
      </c>
      <c r="AA5466" t="s">
        <v>4250</v>
      </c>
      <c r="AB5466">
        <v>0</v>
      </c>
      <c r="AC5466">
        <v>3</v>
      </c>
      <c r="AD5466">
        <v>3.131642857142857</v>
      </c>
      <c r="AF5466" t="s">
        <v>7949</v>
      </c>
      <c r="AI5466">
        <v>0</v>
      </c>
      <c r="AJ5466">
        <v>0</v>
      </c>
      <c r="AM5466" t="s">
        <v>20019</v>
      </c>
    </row>
    <row r="5467" spans="1:39" x14ac:dyDescent="0.25">
      <c r="A5467" t="s">
        <v>5918</v>
      </c>
      <c r="B5467" t="s">
        <v>4841</v>
      </c>
      <c r="C5467" t="s">
        <v>4842</v>
      </c>
      <c r="D5467">
        <v>383</v>
      </c>
      <c r="E5467" t="s">
        <v>4845</v>
      </c>
      <c r="F5467">
        <v>6.42</v>
      </c>
      <c r="I5467" t="s">
        <v>6677</v>
      </c>
      <c r="K5467" t="s">
        <v>6860</v>
      </c>
      <c r="L5467" t="s">
        <v>6861</v>
      </c>
      <c r="M5467" t="s">
        <v>6907</v>
      </c>
      <c r="N5467">
        <v>9</v>
      </c>
      <c r="O5467" t="s">
        <v>6972</v>
      </c>
      <c r="P5467" t="s">
        <v>7644</v>
      </c>
      <c r="Q5467">
        <v>6</v>
      </c>
      <c r="R5467">
        <v>1</v>
      </c>
      <c r="S5467">
        <v>1.92</v>
      </c>
      <c r="T5467">
        <v>1.93</v>
      </c>
      <c r="U5467">
        <v>361.4</v>
      </c>
      <c r="V5467">
        <v>78.959999999999994</v>
      </c>
      <c r="W5467">
        <v>2.0699999999999998</v>
      </c>
      <c r="Y5467">
        <v>5.91</v>
      </c>
      <c r="Z5467">
        <v>2</v>
      </c>
      <c r="AA5467" t="s">
        <v>4250</v>
      </c>
      <c r="AB5467">
        <v>0</v>
      </c>
      <c r="AC5467">
        <v>1</v>
      </c>
      <c r="AD5467">
        <v>5.8233333333333333</v>
      </c>
      <c r="AF5467" t="s">
        <v>7949</v>
      </c>
      <c r="AI5467">
        <v>0</v>
      </c>
      <c r="AJ5467">
        <v>0</v>
      </c>
      <c r="AM5467" t="s">
        <v>20019</v>
      </c>
    </row>
    <row r="5468" spans="1:39" x14ac:dyDescent="0.25">
      <c r="A5468" t="s">
        <v>5918</v>
      </c>
      <c r="B5468" t="s">
        <v>4841</v>
      </c>
      <c r="C5468" t="s">
        <v>4842</v>
      </c>
      <c r="D5468">
        <v>383</v>
      </c>
      <c r="E5468" t="s">
        <v>4845</v>
      </c>
      <c r="F5468">
        <v>6.42</v>
      </c>
      <c r="I5468" t="s">
        <v>6678</v>
      </c>
      <c r="K5468" t="s">
        <v>6860</v>
      </c>
      <c r="L5468" t="s">
        <v>6861</v>
      </c>
      <c r="M5468" t="s">
        <v>6908</v>
      </c>
      <c r="N5468">
        <v>8</v>
      </c>
      <c r="O5468" t="s">
        <v>6973</v>
      </c>
      <c r="P5468" t="s">
        <v>7644</v>
      </c>
      <c r="Q5468">
        <v>6</v>
      </c>
      <c r="R5468">
        <v>1</v>
      </c>
      <c r="S5468">
        <v>1.92</v>
      </c>
      <c r="T5468">
        <v>1.93</v>
      </c>
      <c r="U5468">
        <v>361.4</v>
      </c>
      <c r="V5468">
        <v>78.959999999999994</v>
      </c>
      <c r="W5468">
        <v>2.0699999999999998</v>
      </c>
      <c r="Y5468">
        <v>5.91</v>
      </c>
      <c r="Z5468">
        <v>2</v>
      </c>
      <c r="AA5468" t="s">
        <v>4250</v>
      </c>
      <c r="AB5468">
        <v>0</v>
      </c>
      <c r="AC5468">
        <v>1</v>
      </c>
      <c r="AD5468">
        <v>5.8233333333333333</v>
      </c>
      <c r="AF5468" t="s">
        <v>7949</v>
      </c>
      <c r="AI5468">
        <v>0</v>
      </c>
      <c r="AJ5468">
        <v>0</v>
      </c>
      <c r="AM5468" t="s">
        <v>20019</v>
      </c>
    </row>
    <row r="5469" spans="1:39" x14ac:dyDescent="0.25">
      <c r="A5469" t="s">
        <v>11563</v>
      </c>
      <c r="B5469" t="s">
        <v>4841</v>
      </c>
      <c r="C5469" t="s">
        <v>4842</v>
      </c>
      <c r="D5469">
        <v>384</v>
      </c>
      <c r="E5469" t="s">
        <v>4845</v>
      </c>
      <c r="F5469">
        <v>6.42</v>
      </c>
      <c r="I5469" t="s">
        <v>14482</v>
      </c>
      <c r="K5469" t="s">
        <v>6860</v>
      </c>
      <c r="L5469" t="s">
        <v>6861</v>
      </c>
      <c r="M5469" t="s">
        <v>15122</v>
      </c>
      <c r="N5469">
        <v>9</v>
      </c>
      <c r="O5469" t="s">
        <v>15515</v>
      </c>
      <c r="P5469" t="s">
        <v>19215</v>
      </c>
      <c r="Q5469">
        <v>6</v>
      </c>
      <c r="R5469">
        <v>1</v>
      </c>
      <c r="S5469">
        <v>3.6</v>
      </c>
      <c r="T5469">
        <v>3.6</v>
      </c>
      <c r="U5469">
        <v>391.44</v>
      </c>
      <c r="V5469">
        <v>69.73</v>
      </c>
      <c r="W5469">
        <v>3.4</v>
      </c>
      <c r="Y5469">
        <v>4.1399999999999997</v>
      </c>
      <c r="Z5469">
        <v>2</v>
      </c>
      <c r="AA5469" t="s">
        <v>4250</v>
      </c>
      <c r="AB5469">
        <v>0</v>
      </c>
      <c r="AC5469">
        <v>3</v>
      </c>
      <c r="AD5469">
        <v>4.5087619047619043</v>
      </c>
      <c r="AF5469" t="s">
        <v>7949</v>
      </c>
      <c r="AI5469">
        <v>0</v>
      </c>
      <c r="AJ5469">
        <v>0</v>
      </c>
      <c r="AM5469" t="s">
        <v>20019</v>
      </c>
    </row>
    <row r="5470" spans="1:39" x14ac:dyDescent="0.25">
      <c r="A5470" t="s">
        <v>11016</v>
      </c>
      <c r="B5470" t="s">
        <v>4841</v>
      </c>
      <c r="C5470" t="s">
        <v>4842</v>
      </c>
      <c r="D5470">
        <v>388</v>
      </c>
      <c r="E5470" t="s">
        <v>4845</v>
      </c>
      <c r="F5470">
        <v>6.41</v>
      </c>
      <c r="I5470" t="s">
        <v>14483</v>
      </c>
      <c r="K5470" t="s">
        <v>6860</v>
      </c>
      <c r="L5470" t="s">
        <v>6861</v>
      </c>
      <c r="M5470" t="s">
        <v>6907</v>
      </c>
      <c r="N5470">
        <v>9</v>
      </c>
      <c r="O5470" t="s">
        <v>6972</v>
      </c>
      <c r="P5470" t="s">
        <v>18668</v>
      </c>
      <c r="Q5470">
        <v>7</v>
      </c>
      <c r="R5470">
        <v>1</v>
      </c>
      <c r="S5470">
        <v>1.91</v>
      </c>
      <c r="T5470">
        <v>1.92</v>
      </c>
      <c r="U5470">
        <v>378.43</v>
      </c>
      <c r="V5470">
        <v>91.85</v>
      </c>
      <c r="W5470">
        <v>2.2599999999999998</v>
      </c>
      <c r="Y5470">
        <v>5.9</v>
      </c>
      <c r="Z5470">
        <v>2</v>
      </c>
      <c r="AA5470" t="s">
        <v>4250</v>
      </c>
      <c r="AB5470">
        <v>0</v>
      </c>
      <c r="AC5470">
        <v>3</v>
      </c>
      <c r="AD5470">
        <v>5.6400238095238091</v>
      </c>
      <c r="AF5470" t="s">
        <v>7949</v>
      </c>
      <c r="AI5470">
        <v>0</v>
      </c>
      <c r="AJ5470">
        <v>0</v>
      </c>
      <c r="AM5470" t="s">
        <v>20019</v>
      </c>
    </row>
    <row r="5471" spans="1:39" x14ac:dyDescent="0.25">
      <c r="A5471" t="s">
        <v>11016</v>
      </c>
      <c r="B5471" t="s">
        <v>4841</v>
      </c>
      <c r="C5471" t="s">
        <v>4842</v>
      </c>
      <c r="D5471">
        <v>388</v>
      </c>
      <c r="E5471" t="s">
        <v>4845</v>
      </c>
      <c r="F5471">
        <v>6.41</v>
      </c>
      <c r="I5471" t="s">
        <v>14484</v>
      </c>
      <c r="K5471" t="s">
        <v>6860</v>
      </c>
      <c r="L5471" t="s">
        <v>6861</v>
      </c>
      <c r="M5471" t="s">
        <v>6908</v>
      </c>
      <c r="N5471">
        <v>8</v>
      </c>
      <c r="O5471" t="s">
        <v>6973</v>
      </c>
      <c r="P5471" t="s">
        <v>18668</v>
      </c>
      <c r="Q5471">
        <v>7</v>
      </c>
      <c r="R5471">
        <v>1</v>
      </c>
      <c r="S5471">
        <v>1.91</v>
      </c>
      <c r="T5471">
        <v>1.92</v>
      </c>
      <c r="U5471">
        <v>378.43</v>
      </c>
      <c r="V5471">
        <v>91.85</v>
      </c>
      <c r="W5471">
        <v>2.2599999999999998</v>
      </c>
      <c r="Y5471">
        <v>5.9</v>
      </c>
      <c r="Z5471">
        <v>2</v>
      </c>
      <c r="AA5471" t="s">
        <v>4250</v>
      </c>
      <c r="AB5471">
        <v>0</v>
      </c>
      <c r="AC5471">
        <v>3</v>
      </c>
      <c r="AD5471">
        <v>5.6400238095238091</v>
      </c>
      <c r="AF5471" t="s">
        <v>7949</v>
      </c>
      <c r="AI5471">
        <v>0</v>
      </c>
      <c r="AJ5471">
        <v>0</v>
      </c>
      <c r="AM5471" t="s">
        <v>20019</v>
      </c>
    </row>
    <row r="5472" spans="1:39" x14ac:dyDescent="0.25">
      <c r="A5472" t="s">
        <v>10191</v>
      </c>
      <c r="B5472" t="s">
        <v>4841</v>
      </c>
      <c r="C5472" t="s">
        <v>4842</v>
      </c>
      <c r="D5472">
        <v>388</v>
      </c>
      <c r="E5472" t="s">
        <v>4845</v>
      </c>
      <c r="F5472">
        <v>6.41</v>
      </c>
      <c r="I5472" t="s">
        <v>14485</v>
      </c>
      <c r="K5472" t="s">
        <v>6860</v>
      </c>
      <c r="L5472" t="s">
        <v>6861</v>
      </c>
      <c r="M5472" t="s">
        <v>15167</v>
      </c>
      <c r="N5472">
        <v>9</v>
      </c>
      <c r="O5472" t="s">
        <v>15548</v>
      </c>
      <c r="P5472" t="s">
        <v>17843</v>
      </c>
      <c r="Q5472">
        <v>7</v>
      </c>
      <c r="R5472">
        <v>1</v>
      </c>
      <c r="S5472">
        <v>2.12</v>
      </c>
      <c r="T5472">
        <v>2.15</v>
      </c>
      <c r="U5472">
        <v>381.43</v>
      </c>
      <c r="V5472">
        <v>88.19</v>
      </c>
      <c r="W5472">
        <v>2.48</v>
      </c>
      <c r="Y5472">
        <v>5.91</v>
      </c>
      <c r="Z5472">
        <v>2</v>
      </c>
      <c r="AA5472" t="s">
        <v>4250</v>
      </c>
      <c r="AB5472">
        <v>0</v>
      </c>
      <c r="AC5472">
        <v>2</v>
      </c>
      <c r="AD5472">
        <v>5.6202619047619047</v>
      </c>
      <c r="AF5472" t="s">
        <v>7949</v>
      </c>
      <c r="AI5472">
        <v>0</v>
      </c>
      <c r="AJ5472">
        <v>0</v>
      </c>
      <c r="AM5472" t="s">
        <v>20019</v>
      </c>
    </row>
    <row r="5473" spans="1:39" x14ac:dyDescent="0.25">
      <c r="A5473" t="s">
        <v>10191</v>
      </c>
      <c r="B5473" t="s">
        <v>4841</v>
      </c>
      <c r="C5473" t="s">
        <v>4842</v>
      </c>
      <c r="D5473">
        <v>388</v>
      </c>
      <c r="E5473" t="s">
        <v>4845</v>
      </c>
      <c r="F5473">
        <v>6.41</v>
      </c>
      <c r="I5473" t="s">
        <v>14486</v>
      </c>
      <c r="K5473" t="s">
        <v>6860</v>
      </c>
      <c r="L5473" t="s">
        <v>6861</v>
      </c>
      <c r="M5473" t="s">
        <v>15168</v>
      </c>
      <c r="N5473">
        <v>8</v>
      </c>
      <c r="O5473" t="s">
        <v>15549</v>
      </c>
      <c r="P5473" t="s">
        <v>17843</v>
      </c>
      <c r="Q5473">
        <v>7</v>
      </c>
      <c r="R5473">
        <v>1</v>
      </c>
      <c r="S5473">
        <v>2.12</v>
      </c>
      <c r="T5473">
        <v>2.15</v>
      </c>
      <c r="U5473">
        <v>381.43</v>
      </c>
      <c r="V5473">
        <v>88.19</v>
      </c>
      <c r="W5473">
        <v>2.48</v>
      </c>
      <c r="Y5473">
        <v>5.91</v>
      </c>
      <c r="Z5473">
        <v>2</v>
      </c>
      <c r="AA5473" t="s">
        <v>4250</v>
      </c>
      <c r="AB5473">
        <v>0</v>
      </c>
      <c r="AC5473">
        <v>2</v>
      </c>
      <c r="AD5473">
        <v>5.6202619047619047</v>
      </c>
      <c r="AF5473" t="s">
        <v>7949</v>
      </c>
      <c r="AI5473">
        <v>0</v>
      </c>
      <c r="AJ5473">
        <v>0</v>
      </c>
      <c r="AM5473" t="s">
        <v>20019</v>
      </c>
    </row>
    <row r="5474" spans="1:39" x14ac:dyDescent="0.25">
      <c r="A5474" t="s">
        <v>11564</v>
      </c>
      <c r="B5474" t="s">
        <v>4841</v>
      </c>
      <c r="C5474" t="s">
        <v>4842</v>
      </c>
      <c r="D5474">
        <v>389</v>
      </c>
      <c r="E5474" t="s">
        <v>4845</v>
      </c>
      <c r="F5474">
        <v>6.41</v>
      </c>
      <c r="I5474" t="s">
        <v>14487</v>
      </c>
      <c r="K5474" t="s">
        <v>6860</v>
      </c>
      <c r="L5474" t="s">
        <v>6861</v>
      </c>
      <c r="M5474" t="s">
        <v>15122</v>
      </c>
      <c r="N5474">
        <v>9</v>
      </c>
      <c r="O5474" t="s">
        <v>15515</v>
      </c>
      <c r="P5474" t="s">
        <v>19216</v>
      </c>
      <c r="Q5474">
        <v>6</v>
      </c>
      <c r="R5474">
        <v>1</v>
      </c>
      <c r="S5474">
        <v>3.01</v>
      </c>
      <c r="T5474">
        <v>3.01</v>
      </c>
      <c r="U5474">
        <v>376.43</v>
      </c>
      <c r="V5474">
        <v>73.39</v>
      </c>
      <c r="W5474">
        <v>3.1</v>
      </c>
      <c r="Y5474">
        <v>4.04</v>
      </c>
      <c r="Z5474">
        <v>2</v>
      </c>
      <c r="AA5474" t="s">
        <v>4250</v>
      </c>
      <c r="AB5474">
        <v>0</v>
      </c>
      <c r="AC5474">
        <v>2</v>
      </c>
      <c r="AD5474">
        <v>5.2059761904761901</v>
      </c>
      <c r="AF5474" t="s">
        <v>7949</v>
      </c>
      <c r="AI5474">
        <v>0</v>
      </c>
      <c r="AJ5474">
        <v>0</v>
      </c>
      <c r="AM5474" t="s">
        <v>20019</v>
      </c>
    </row>
    <row r="5475" spans="1:39" x14ac:dyDescent="0.25">
      <c r="A5475" t="s">
        <v>11565</v>
      </c>
      <c r="B5475" t="s">
        <v>4841</v>
      </c>
      <c r="C5475" t="s">
        <v>4842</v>
      </c>
      <c r="D5475">
        <v>389</v>
      </c>
      <c r="E5475" t="s">
        <v>4845</v>
      </c>
      <c r="F5475">
        <v>6.41</v>
      </c>
      <c r="I5475" t="s">
        <v>14488</v>
      </c>
      <c r="K5475" t="s">
        <v>6860</v>
      </c>
      <c r="L5475" t="s">
        <v>6861</v>
      </c>
      <c r="M5475" t="s">
        <v>6907</v>
      </c>
      <c r="N5475">
        <v>9</v>
      </c>
      <c r="O5475" t="s">
        <v>6972</v>
      </c>
      <c r="P5475" t="s">
        <v>19217</v>
      </c>
      <c r="Q5475">
        <v>5</v>
      </c>
      <c r="R5475">
        <v>1</v>
      </c>
      <c r="S5475">
        <v>4.74</v>
      </c>
      <c r="T5475">
        <v>4.75</v>
      </c>
      <c r="U5475">
        <v>390.48</v>
      </c>
      <c r="V5475">
        <v>66.069999999999993</v>
      </c>
      <c r="W5475">
        <v>3.96</v>
      </c>
      <c r="Y5475">
        <v>5.73</v>
      </c>
      <c r="Z5475">
        <v>2</v>
      </c>
      <c r="AA5475" t="s">
        <v>4250</v>
      </c>
      <c r="AB5475">
        <v>0</v>
      </c>
      <c r="AC5475">
        <v>2</v>
      </c>
      <c r="AD5475">
        <v>3.740619047619048</v>
      </c>
      <c r="AF5475" t="s">
        <v>7949</v>
      </c>
      <c r="AI5475">
        <v>0</v>
      </c>
      <c r="AJ5475">
        <v>0</v>
      </c>
      <c r="AM5475" t="s">
        <v>20019</v>
      </c>
    </row>
    <row r="5476" spans="1:39" x14ac:dyDescent="0.25">
      <c r="A5476" t="s">
        <v>11565</v>
      </c>
      <c r="B5476" t="s">
        <v>4841</v>
      </c>
      <c r="C5476" t="s">
        <v>4842</v>
      </c>
      <c r="D5476">
        <v>389</v>
      </c>
      <c r="E5476" t="s">
        <v>4845</v>
      </c>
      <c r="F5476">
        <v>6.41</v>
      </c>
      <c r="I5476" t="s">
        <v>14489</v>
      </c>
      <c r="K5476" t="s">
        <v>6860</v>
      </c>
      <c r="L5476" t="s">
        <v>6861</v>
      </c>
      <c r="M5476" t="s">
        <v>6908</v>
      </c>
      <c r="N5476">
        <v>8</v>
      </c>
      <c r="O5476" t="s">
        <v>6973</v>
      </c>
      <c r="P5476" t="s">
        <v>19217</v>
      </c>
      <c r="Q5476">
        <v>5</v>
      </c>
      <c r="R5476">
        <v>1</v>
      </c>
      <c r="S5476">
        <v>4.74</v>
      </c>
      <c r="T5476">
        <v>4.75</v>
      </c>
      <c r="U5476">
        <v>390.48</v>
      </c>
      <c r="V5476">
        <v>66.069999999999993</v>
      </c>
      <c r="W5476">
        <v>3.96</v>
      </c>
      <c r="Y5476">
        <v>5.73</v>
      </c>
      <c r="Z5476">
        <v>2</v>
      </c>
      <c r="AA5476" t="s">
        <v>4250</v>
      </c>
      <c r="AB5476">
        <v>0</v>
      </c>
      <c r="AC5476">
        <v>2</v>
      </c>
      <c r="AD5476">
        <v>3.740619047619048</v>
      </c>
      <c r="AF5476" t="s">
        <v>7949</v>
      </c>
      <c r="AI5476">
        <v>0</v>
      </c>
      <c r="AJ5476">
        <v>0</v>
      </c>
      <c r="AM5476" t="s">
        <v>20019</v>
      </c>
    </row>
    <row r="5477" spans="1:39" x14ac:dyDescent="0.25">
      <c r="A5477" t="s">
        <v>11566</v>
      </c>
      <c r="B5477" t="s">
        <v>4841</v>
      </c>
      <c r="C5477" t="s">
        <v>4842</v>
      </c>
      <c r="D5477">
        <v>390</v>
      </c>
      <c r="E5477" t="s">
        <v>4845</v>
      </c>
      <c r="F5477">
        <v>6.41</v>
      </c>
      <c r="K5477" t="s">
        <v>6860</v>
      </c>
      <c r="M5477" t="s">
        <v>15175</v>
      </c>
      <c r="N5477">
        <v>8</v>
      </c>
      <c r="O5477" t="s">
        <v>15558</v>
      </c>
      <c r="P5477" t="s">
        <v>19218</v>
      </c>
      <c r="Q5477">
        <v>3</v>
      </c>
      <c r="R5477">
        <v>3</v>
      </c>
      <c r="S5477">
        <v>1.71</v>
      </c>
      <c r="T5477">
        <v>1.79</v>
      </c>
      <c r="U5477">
        <v>466.52</v>
      </c>
      <c r="V5477">
        <v>61.36</v>
      </c>
      <c r="W5477">
        <v>3.85</v>
      </c>
      <c r="X5477">
        <v>13.92</v>
      </c>
      <c r="Y5477">
        <v>6.4</v>
      </c>
      <c r="Z5477">
        <v>2</v>
      </c>
      <c r="AA5477" t="s">
        <v>4250</v>
      </c>
      <c r="AB5477">
        <v>0</v>
      </c>
      <c r="AC5477">
        <v>11</v>
      </c>
      <c r="AD5477">
        <v>4.4058095238095243</v>
      </c>
      <c r="AF5477" t="s">
        <v>7949</v>
      </c>
      <c r="AI5477">
        <v>0</v>
      </c>
      <c r="AJ5477">
        <v>0</v>
      </c>
      <c r="AK5477" t="s">
        <v>19971</v>
      </c>
      <c r="AL5477" t="s">
        <v>19971</v>
      </c>
      <c r="AM5477" t="s">
        <v>20019</v>
      </c>
    </row>
    <row r="5478" spans="1:39" x14ac:dyDescent="0.25">
      <c r="A5478" t="s">
        <v>11567</v>
      </c>
      <c r="B5478" t="s">
        <v>4841</v>
      </c>
      <c r="C5478" t="s">
        <v>4842</v>
      </c>
      <c r="D5478">
        <v>390</v>
      </c>
      <c r="E5478" t="s">
        <v>4845</v>
      </c>
      <c r="F5478">
        <v>6.41</v>
      </c>
      <c r="K5478" t="s">
        <v>6860</v>
      </c>
      <c r="L5478" t="s">
        <v>6861</v>
      </c>
      <c r="M5478" t="s">
        <v>15179</v>
      </c>
      <c r="N5478">
        <v>9</v>
      </c>
      <c r="O5478" t="s">
        <v>15562</v>
      </c>
      <c r="P5478" t="s">
        <v>19219</v>
      </c>
      <c r="Q5478">
        <v>5</v>
      </c>
      <c r="R5478">
        <v>2</v>
      </c>
      <c r="S5478">
        <v>6.85</v>
      </c>
      <c r="T5478">
        <v>7</v>
      </c>
      <c r="U5478">
        <v>516.6</v>
      </c>
      <c r="V5478">
        <v>87.32</v>
      </c>
      <c r="W5478">
        <v>5.7</v>
      </c>
      <c r="X5478">
        <v>11.44</v>
      </c>
      <c r="Y5478">
        <v>6.8</v>
      </c>
      <c r="Z5478">
        <v>5</v>
      </c>
      <c r="AA5478" t="s">
        <v>4250</v>
      </c>
      <c r="AB5478">
        <v>2</v>
      </c>
      <c r="AC5478">
        <v>6</v>
      </c>
      <c r="AD5478">
        <v>2.5</v>
      </c>
      <c r="AF5478" t="s">
        <v>7949</v>
      </c>
      <c r="AI5478">
        <v>0</v>
      </c>
      <c r="AJ5478">
        <v>0</v>
      </c>
      <c r="AK5478" t="s">
        <v>19972</v>
      </c>
      <c r="AL5478" t="s">
        <v>19972</v>
      </c>
      <c r="AM5478" t="s">
        <v>20019</v>
      </c>
    </row>
    <row r="5479" spans="1:39" x14ac:dyDescent="0.25">
      <c r="A5479" t="s">
        <v>11568</v>
      </c>
      <c r="B5479" t="s">
        <v>4841</v>
      </c>
      <c r="C5479" t="s">
        <v>4842</v>
      </c>
      <c r="D5479">
        <v>390</v>
      </c>
      <c r="E5479" t="s">
        <v>4845</v>
      </c>
      <c r="F5479">
        <v>6.41</v>
      </c>
      <c r="K5479" t="s">
        <v>6860</v>
      </c>
      <c r="L5479" t="s">
        <v>6861</v>
      </c>
      <c r="M5479" t="s">
        <v>15165</v>
      </c>
      <c r="N5479">
        <v>9</v>
      </c>
      <c r="O5479" t="s">
        <v>15546</v>
      </c>
      <c r="P5479" t="s">
        <v>19220</v>
      </c>
      <c r="Q5479">
        <v>4</v>
      </c>
      <c r="R5479">
        <v>1</v>
      </c>
      <c r="S5479">
        <v>6.38</v>
      </c>
      <c r="T5479">
        <v>6.42</v>
      </c>
      <c r="U5479">
        <v>560.54</v>
      </c>
      <c r="V5479">
        <v>55.76</v>
      </c>
      <c r="W5479">
        <v>8.14</v>
      </c>
      <c r="X5479">
        <v>8.36</v>
      </c>
      <c r="Y5479">
        <v>0</v>
      </c>
      <c r="Z5479">
        <v>4</v>
      </c>
      <c r="AA5479" t="s">
        <v>4250</v>
      </c>
      <c r="AB5479">
        <v>2</v>
      </c>
      <c r="AC5479">
        <v>11</v>
      </c>
      <c r="AD5479">
        <v>2.833333333333333</v>
      </c>
      <c r="AF5479" t="s">
        <v>7949</v>
      </c>
      <c r="AI5479">
        <v>0</v>
      </c>
      <c r="AJ5479">
        <v>0</v>
      </c>
      <c r="AK5479" t="s">
        <v>19964</v>
      </c>
      <c r="AL5479" t="s">
        <v>19964</v>
      </c>
      <c r="AM5479" t="s">
        <v>20019</v>
      </c>
    </row>
    <row r="5480" spans="1:39" x14ac:dyDescent="0.25">
      <c r="A5480" t="s">
        <v>11569</v>
      </c>
      <c r="B5480" t="s">
        <v>4841</v>
      </c>
      <c r="C5480" t="s">
        <v>4842</v>
      </c>
      <c r="D5480">
        <v>390</v>
      </c>
      <c r="E5480" t="s">
        <v>4845</v>
      </c>
      <c r="F5480">
        <v>6.41</v>
      </c>
      <c r="K5480" t="s">
        <v>6860</v>
      </c>
      <c r="L5480" t="s">
        <v>6861</v>
      </c>
      <c r="M5480" t="s">
        <v>14978</v>
      </c>
      <c r="N5480">
        <v>9</v>
      </c>
      <c r="O5480" t="s">
        <v>15299</v>
      </c>
      <c r="P5480" t="s">
        <v>19221</v>
      </c>
      <c r="Q5480">
        <v>5</v>
      </c>
      <c r="R5480">
        <v>2</v>
      </c>
      <c r="S5480">
        <v>4.0199999999999996</v>
      </c>
      <c r="T5480">
        <v>4.0199999999999996</v>
      </c>
      <c r="U5480">
        <v>415.54</v>
      </c>
      <c r="V5480">
        <v>104.69</v>
      </c>
      <c r="W5480">
        <v>4.4800000000000004</v>
      </c>
      <c r="Y5480">
        <v>5.57</v>
      </c>
      <c r="Z5480">
        <v>3</v>
      </c>
      <c r="AA5480" t="s">
        <v>4250</v>
      </c>
      <c r="AB5480">
        <v>0</v>
      </c>
      <c r="AC5480">
        <v>6</v>
      </c>
      <c r="AD5480">
        <v>3.1036190476190479</v>
      </c>
      <c r="AF5480" t="s">
        <v>7949</v>
      </c>
      <c r="AI5480">
        <v>0</v>
      </c>
      <c r="AJ5480">
        <v>0</v>
      </c>
      <c r="AK5480" t="s">
        <v>19854</v>
      </c>
      <c r="AL5480" t="s">
        <v>19854</v>
      </c>
      <c r="AM5480" t="s">
        <v>20019</v>
      </c>
    </row>
    <row r="5481" spans="1:39" x14ac:dyDescent="0.25">
      <c r="A5481" t="s">
        <v>11019</v>
      </c>
      <c r="B5481" t="s">
        <v>4841</v>
      </c>
      <c r="C5481" t="s">
        <v>4842</v>
      </c>
      <c r="D5481">
        <v>390</v>
      </c>
      <c r="E5481" t="s">
        <v>4845</v>
      </c>
      <c r="F5481">
        <v>6.41</v>
      </c>
      <c r="K5481" t="s">
        <v>6860</v>
      </c>
      <c r="L5481" t="s">
        <v>6861</v>
      </c>
      <c r="M5481" t="s">
        <v>15001</v>
      </c>
      <c r="N5481">
        <v>9</v>
      </c>
      <c r="O5481" t="s">
        <v>15331</v>
      </c>
      <c r="P5481" t="s">
        <v>18671</v>
      </c>
      <c r="Q5481">
        <v>5</v>
      </c>
      <c r="R5481">
        <v>3</v>
      </c>
      <c r="S5481">
        <v>-0.63</v>
      </c>
      <c r="T5481">
        <v>1.37</v>
      </c>
      <c r="U5481">
        <v>495.61</v>
      </c>
      <c r="V5481">
        <v>90.9</v>
      </c>
      <c r="W5481">
        <v>2.4</v>
      </c>
      <c r="X5481">
        <v>13.88</v>
      </c>
      <c r="Y5481">
        <v>9.43</v>
      </c>
      <c r="Z5481">
        <v>1</v>
      </c>
      <c r="AA5481" t="s">
        <v>4250</v>
      </c>
      <c r="AB5481">
        <v>0</v>
      </c>
      <c r="AC5481">
        <v>11</v>
      </c>
      <c r="AD5481">
        <v>3.4530238095238102</v>
      </c>
      <c r="AF5481" t="s">
        <v>7952</v>
      </c>
      <c r="AI5481">
        <v>0</v>
      </c>
      <c r="AJ5481">
        <v>0</v>
      </c>
      <c r="AK5481" t="s">
        <v>19858</v>
      </c>
      <c r="AL5481" t="s">
        <v>19858</v>
      </c>
      <c r="AM5481" t="s">
        <v>20019</v>
      </c>
    </row>
    <row r="5482" spans="1:39" x14ac:dyDescent="0.25">
      <c r="A5482" t="s">
        <v>11570</v>
      </c>
      <c r="B5482" t="s">
        <v>4841</v>
      </c>
      <c r="C5482" t="s">
        <v>4842</v>
      </c>
      <c r="D5482">
        <v>390</v>
      </c>
      <c r="E5482" t="s">
        <v>4845</v>
      </c>
      <c r="F5482">
        <v>6.41</v>
      </c>
      <c r="K5482" t="s">
        <v>6860</v>
      </c>
      <c r="L5482" t="s">
        <v>6861</v>
      </c>
      <c r="M5482" t="s">
        <v>15038</v>
      </c>
      <c r="N5482">
        <v>9</v>
      </c>
      <c r="O5482" t="s">
        <v>15544</v>
      </c>
      <c r="P5482" t="s">
        <v>19222</v>
      </c>
      <c r="Q5482">
        <v>4</v>
      </c>
      <c r="R5482">
        <v>2</v>
      </c>
      <c r="S5482">
        <v>0.06</v>
      </c>
      <c r="T5482">
        <v>2.58</v>
      </c>
      <c r="U5482">
        <v>397.52</v>
      </c>
      <c r="V5482">
        <v>95.99</v>
      </c>
      <c r="W5482">
        <v>3.51</v>
      </c>
      <c r="X5482">
        <v>4.82</v>
      </c>
      <c r="Y5482">
        <v>7.27</v>
      </c>
      <c r="Z5482">
        <v>1</v>
      </c>
      <c r="AA5482" t="s">
        <v>4250</v>
      </c>
      <c r="AB5482">
        <v>0</v>
      </c>
      <c r="AC5482">
        <v>5</v>
      </c>
      <c r="AD5482">
        <v>5.0323333333333338</v>
      </c>
      <c r="AF5482" t="s">
        <v>7951</v>
      </c>
      <c r="AI5482">
        <v>0</v>
      </c>
      <c r="AJ5482">
        <v>0</v>
      </c>
      <c r="AK5482" t="s">
        <v>19963</v>
      </c>
      <c r="AL5482" t="s">
        <v>19963</v>
      </c>
      <c r="AM5482" t="s">
        <v>20019</v>
      </c>
    </row>
    <row r="5483" spans="1:39" x14ac:dyDescent="0.25">
      <c r="A5483" t="s">
        <v>5878</v>
      </c>
      <c r="B5483" t="s">
        <v>4841</v>
      </c>
      <c r="C5483" t="s">
        <v>4842</v>
      </c>
      <c r="D5483">
        <v>390</v>
      </c>
      <c r="E5483" t="s">
        <v>4845</v>
      </c>
      <c r="F5483">
        <v>6.41</v>
      </c>
      <c r="K5483" t="s">
        <v>6860</v>
      </c>
      <c r="L5483" t="s">
        <v>6861</v>
      </c>
      <c r="M5483" t="s">
        <v>15200</v>
      </c>
      <c r="N5483">
        <v>9</v>
      </c>
      <c r="O5483" t="s">
        <v>15590</v>
      </c>
      <c r="P5483" t="s">
        <v>7604</v>
      </c>
      <c r="Q5483">
        <v>4</v>
      </c>
      <c r="R5483">
        <v>2</v>
      </c>
      <c r="S5483">
        <v>1.62</v>
      </c>
      <c r="T5483">
        <v>1.62</v>
      </c>
      <c r="U5483">
        <v>336.4</v>
      </c>
      <c r="V5483">
        <v>78.31</v>
      </c>
      <c r="W5483">
        <v>2.36</v>
      </c>
      <c r="Y5483">
        <v>5.05</v>
      </c>
      <c r="Z5483">
        <v>2</v>
      </c>
      <c r="AA5483" t="s">
        <v>4250</v>
      </c>
      <c r="AB5483">
        <v>0</v>
      </c>
      <c r="AC5483">
        <v>4</v>
      </c>
      <c r="AD5483">
        <v>5.5</v>
      </c>
      <c r="AF5483" t="s">
        <v>7949</v>
      </c>
      <c r="AI5483">
        <v>0</v>
      </c>
      <c r="AJ5483">
        <v>0</v>
      </c>
      <c r="AK5483" t="s">
        <v>7981</v>
      </c>
      <c r="AL5483" t="s">
        <v>7981</v>
      </c>
      <c r="AM5483" t="s">
        <v>20019</v>
      </c>
    </row>
    <row r="5484" spans="1:39" x14ac:dyDescent="0.25">
      <c r="A5484" t="s">
        <v>11571</v>
      </c>
      <c r="B5484" t="s">
        <v>4841</v>
      </c>
      <c r="C5484" t="s">
        <v>4842</v>
      </c>
      <c r="D5484">
        <v>390</v>
      </c>
      <c r="E5484" t="s">
        <v>4845</v>
      </c>
      <c r="F5484">
        <v>6.41</v>
      </c>
      <c r="I5484" t="s">
        <v>14490</v>
      </c>
      <c r="K5484" t="s">
        <v>6860</v>
      </c>
      <c r="L5484" t="s">
        <v>6861</v>
      </c>
      <c r="M5484" t="s">
        <v>15122</v>
      </c>
      <c r="N5484">
        <v>9</v>
      </c>
      <c r="O5484" t="s">
        <v>15567</v>
      </c>
      <c r="P5484" t="s">
        <v>19223</v>
      </c>
      <c r="Q5484">
        <v>6</v>
      </c>
      <c r="R5484">
        <v>1</v>
      </c>
      <c r="S5484">
        <v>2.2000000000000002</v>
      </c>
      <c r="T5484">
        <v>2.2000000000000002</v>
      </c>
      <c r="U5484">
        <v>362.4</v>
      </c>
      <c r="V5484">
        <v>73.39</v>
      </c>
      <c r="W5484">
        <v>2.79</v>
      </c>
      <c r="Y5484">
        <v>4.2</v>
      </c>
      <c r="Z5484">
        <v>2</v>
      </c>
      <c r="AA5484" t="s">
        <v>4250</v>
      </c>
      <c r="AB5484">
        <v>0</v>
      </c>
      <c r="AC5484">
        <v>2</v>
      </c>
      <c r="AD5484">
        <v>5.7161904761904756</v>
      </c>
      <c r="AF5484" t="s">
        <v>7949</v>
      </c>
      <c r="AI5484">
        <v>0</v>
      </c>
      <c r="AJ5484">
        <v>0</v>
      </c>
      <c r="AM5484" t="s">
        <v>20019</v>
      </c>
    </row>
    <row r="5485" spans="1:39" x14ac:dyDescent="0.25">
      <c r="A5485" t="s">
        <v>11572</v>
      </c>
      <c r="B5485" t="s">
        <v>4841</v>
      </c>
      <c r="C5485" t="s">
        <v>4842</v>
      </c>
      <c r="D5485">
        <v>390</v>
      </c>
      <c r="E5485" t="s">
        <v>4845</v>
      </c>
      <c r="F5485">
        <v>6.41</v>
      </c>
      <c r="I5485" t="s">
        <v>14491</v>
      </c>
      <c r="K5485" t="s">
        <v>6860</v>
      </c>
      <c r="L5485" t="s">
        <v>6861</v>
      </c>
      <c r="M5485" t="s">
        <v>15047</v>
      </c>
      <c r="N5485">
        <v>9</v>
      </c>
      <c r="O5485" t="s">
        <v>15395</v>
      </c>
      <c r="P5485" t="s">
        <v>19224</v>
      </c>
      <c r="Q5485">
        <v>6</v>
      </c>
      <c r="R5485">
        <v>2</v>
      </c>
      <c r="S5485">
        <v>-1.55</v>
      </c>
      <c r="T5485">
        <v>-1.55</v>
      </c>
      <c r="U5485">
        <v>390.24</v>
      </c>
      <c r="V5485">
        <v>102.49</v>
      </c>
      <c r="W5485">
        <v>2.09</v>
      </c>
      <c r="X5485">
        <v>10.61</v>
      </c>
      <c r="Y5485">
        <v>5.35</v>
      </c>
      <c r="Z5485">
        <v>2</v>
      </c>
      <c r="AA5485" t="s">
        <v>4250</v>
      </c>
      <c r="AB5485">
        <v>0</v>
      </c>
      <c r="AC5485">
        <v>3</v>
      </c>
      <c r="AD5485">
        <v>4.8676666666666666</v>
      </c>
      <c r="AF5485" t="s">
        <v>7949</v>
      </c>
      <c r="AI5485">
        <v>0</v>
      </c>
      <c r="AJ5485">
        <v>0</v>
      </c>
      <c r="AM5485" t="s">
        <v>20019</v>
      </c>
    </row>
    <row r="5486" spans="1:39" x14ac:dyDescent="0.25">
      <c r="A5486" t="s">
        <v>11573</v>
      </c>
      <c r="B5486" t="s">
        <v>4841</v>
      </c>
      <c r="C5486" t="s">
        <v>4842</v>
      </c>
      <c r="D5486">
        <v>390</v>
      </c>
      <c r="E5486" t="s">
        <v>4845</v>
      </c>
      <c r="F5486">
        <v>6.41</v>
      </c>
      <c r="I5486" t="s">
        <v>14492</v>
      </c>
      <c r="K5486" t="s">
        <v>6860</v>
      </c>
      <c r="L5486" t="s">
        <v>6861</v>
      </c>
      <c r="M5486" t="s">
        <v>15042</v>
      </c>
      <c r="N5486">
        <v>9</v>
      </c>
      <c r="O5486" t="s">
        <v>15389</v>
      </c>
      <c r="P5486" t="s">
        <v>19225</v>
      </c>
      <c r="Q5486">
        <v>6</v>
      </c>
      <c r="R5486">
        <v>1</v>
      </c>
      <c r="S5486">
        <v>1.64</v>
      </c>
      <c r="T5486">
        <v>1.65</v>
      </c>
      <c r="U5486">
        <v>443.59</v>
      </c>
      <c r="V5486">
        <v>86.38</v>
      </c>
      <c r="W5486">
        <v>3.38</v>
      </c>
      <c r="Y5486">
        <v>5.94</v>
      </c>
      <c r="Z5486">
        <v>1</v>
      </c>
      <c r="AA5486" t="s">
        <v>4250</v>
      </c>
      <c r="AB5486">
        <v>0</v>
      </c>
      <c r="AC5486">
        <v>7</v>
      </c>
      <c r="AD5486">
        <v>5.2362619047619052</v>
      </c>
      <c r="AF5486" t="s">
        <v>7949</v>
      </c>
      <c r="AI5486">
        <v>0</v>
      </c>
      <c r="AJ5486">
        <v>0</v>
      </c>
      <c r="AM5486" t="s">
        <v>20019</v>
      </c>
    </row>
    <row r="5487" spans="1:39" x14ac:dyDescent="0.25">
      <c r="A5487" t="s">
        <v>11573</v>
      </c>
      <c r="B5487" t="s">
        <v>4841</v>
      </c>
      <c r="C5487" t="s">
        <v>4842</v>
      </c>
      <c r="D5487">
        <v>390</v>
      </c>
      <c r="E5487" t="s">
        <v>4845</v>
      </c>
      <c r="F5487">
        <v>6.41</v>
      </c>
      <c r="I5487" t="s">
        <v>14493</v>
      </c>
      <c r="K5487" t="s">
        <v>6860</v>
      </c>
      <c r="M5487" t="s">
        <v>15002</v>
      </c>
      <c r="N5487">
        <v>8</v>
      </c>
      <c r="O5487" t="s">
        <v>15332</v>
      </c>
      <c r="P5487" t="s">
        <v>19225</v>
      </c>
      <c r="Q5487">
        <v>6</v>
      </c>
      <c r="R5487">
        <v>1</v>
      </c>
      <c r="S5487">
        <v>1.64</v>
      </c>
      <c r="T5487">
        <v>1.65</v>
      </c>
      <c r="U5487">
        <v>443.59</v>
      </c>
      <c r="V5487">
        <v>86.38</v>
      </c>
      <c r="W5487">
        <v>3.38</v>
      </c>
      <c r="Y5487">
        <v>5.94</v>
      </c>
      <c r="Z5487">
        <v>1</v>
      </c>
      <c r="AA5487" t="s">
        <v>4250</v>
      </c>
      <c r="AB5487">
        <v>0</v>
      </c>
      <c r="AC5487">
        <v>7</v>
      </c>
      <c r="AD5487">
        <v>5.2362619047619052</v>
      </c>
      <c r="AF5487" t="s">
        <v>7949</v>
      </c>
      <c r="AI5487">
        <v>0</v>
      </c>
      <c r="AJ5487">
        <v>0</v>
      </c>
      <c r="AM5487" t="s">
        <v>20019</v>
      </c>
    </row>
    <row r="5488" spans="1:39" x14ac:dyDescent="0.25">
      <c r="A5488" t="s">
        <v>11574</v>
      </c>
      <c r="B5488" t="s">
        <v>4841</v>
      </c>
      <c r="C5488" t="s">
        <v>4842</v>
      </c>
      <c r="D5488">
        <v>390</v>
      </c>
      <c r="E5488" t="s">
        <v>4845</v>
      </c>
      <c r="F5488">
        <v>6.41</v>
      </c>
      <c r="I5488" t="s">
        <v>14494</v>
      </c>
      <c r="K5488" t="s">
        <v>6860</v>
      </c>
      <c r="L5488" t="s">
        <v>6861</v>
      </c>
      <c r="M5488" t="s">
        <v>14996</v>
      </c>
      <c r="N5488">
        <v>9</v>
      </c>
      <c r="O5488" t="s">
        <v>15322</v>
      </c>
      <c r="P5488" t="s">
        <v>19226</v>
      </c>
      <c r="Q5488">
        <v>6</v>
      </c>
      <c r="R5488">
        <v>2</v>
      </c>
      <c r="S5488">
        <v>-1.37</v>
      </c>
      <c r="T5488">
        <v>-1.36</v>
      </c>
      <c r="U5488">
        <v>455.26</v>
      </c>
      <c r="V5488">
        <v>98.83</v>
      </c>
      <c r="W5488">
        <v>2.8</v>
      </c>
      <c r="X5488">
        <v>9.15</v>
      </c>
      <c r="Y5488">
        <v>4.79</v>
      </c>
      <c r="Z5488">
        <v>2</v>
      </c>
      <c r="AA5488" t="s">
        <v>4250</v>
      </c>
      <c r="AB5488">
        <v>0</v>
      </c>
      <c r="AC5488">
        <v>5</v>
      </c>
      <c r="AD5488">
        <v>4.5252380952380964</v>
      </c>
      <c r="AF5488" t="s">
        <v>7949</v>
      </c>
      <c r="AI5488">
        <v>0</v>
      </c>
      <c r="AJ5488">
        <v>0</v>
      </c>
      <c r="AM5488" t="s">
        <v>20019</v>
      </c>
    </row>
    <row r="5489" spans="1:39" x14ac:dyDescent="0.25">
      <c r="A5489" t="s">
        <v>11575</v>
      </c>
      <c r="B5489" t="s">
        <v>4841</v>
      </c>
      <c r="C5489" t="s">
        <v>4842</v>
      </c>
      <c r="D5489">
        <v>392</v>
      </c>
      <c r="E5489" t="s">
        <v>4845</v>
      </c>
      <c r="F5489">
        <v>6.41</v>
      </c>
      <c r="K5489" t="s">
        <v>6860</v>
      </c>
      <c r="M5489" t="s">
        <v>6865</v>
      </c>
      <c r="N5489">
        <v>8</v>
      </c>
      <c r="O5489" t="s">
        <v>15553</v>
      </c>
      <c r="P5489" t="s">
        <v>19227</v>
      </c>
      <c r="Q5489">
        <v>6</v>
      </c>
      <c r="R5489">
        <v>3</v>
      </c>
      <c r="S5489">
        <v>4.09</v>
      </c>
      <c r="T5489">
        <v>4.09</v>
      </c>
      <c r="U5489">
        <v>541.69000000000005</v>
      </c>
      <c r="V5489">
        <v>92.07</v>
      </c>
      <c r="W5489">
        <v>4.34</v>
      </c>
      <c r="X5489">
        <v>13.91</v>
      </c>
      <c r="Y5489">
        <v>5.7</v>
      </c>
      <c r="Z5489">
        <v>2</v>
      </c>
      <c r="AA5489" t="s">
        <v>4250</v>
      </c>
      <c r="AB5489">
        <v>1</v>
      </c>
      <c r="AC5489">
        <v>9</v>
      </c>
      <c r="AD5489">
        <v>2.5526666666666671</v>
      </c>
      <c r="AF5489" t="s">
        <v>7949</v>
      </c>
      <c r="AI5489">
        <v>0</v>
      </c>
      <c r="AJ5489">
        <v>0</v>
      </c>
      <c r="AK5489" t="s">
        <v>19966</v>
      </c>
      <c r="AL5489" t="s">
        <v>19966</v>
      </c>
      <c r="AM5489" t="s">
        <v>20019</v>
      </c>
    </row>
    <row r="5490" spans="1:39" x14ac:dyDescent="0.25">
      <c r="A5490" t="s">
        <v>11576</v>
      </c>
      <c r="B5490" t="s">
        <v>4841</v>
      </c>
      <c r="C5490" t="s">
        <v>4842</v>
      </c>
      <c r="D5490">
        <v>392</v>
      </c>
      <c r="E5490" t="s">
        <v>4845</v>
      </c>
      <c r="F5490">
        <v>6.41</v>
      </c>
      <c r="I5490" t="s">
        <v>14495</v>
      </c>
      <c r="K5490" t="s">
        <v>6860</v>
      </c>
      <c r="L5490" t="s">
        <v>6861</v>
      </c>
      <c r="M5490" t="s">
        <v>15121</v>
      </c>
      <c r="N5490">
        <v>9</v>
      </c>
      <c r="O5490" t="s">
        <v>15493</v>
      </c>
      <c r="P5490" t="s">
        <v>19228</v>
      </c>
      <c r="Q5490">
        <v>5</v>
      </c>
      <c r="R5490">
        <v>1</v>
      </c>
      <c r="S5490">
        <v>5.42</v>
      </c>
      <c r="T5490">
        <v>5.42</v>
      </c>
      <c r="U5490">
        <v>446.98</v>
      </c>
      <c r="V5490">
        <v>83.76</v>
      </c>
      <c r="W5490">
        <v>5.38</v>
      </c>
      <c r="Y5490">
        <v>1.44</v>
      </c>
      <c r="Z5490">
        <v>2</v>
      </c>
      <c r="AA5490" t="s">
        <v>4250</v>
      </c>
      <c r="AB5490">
        <v>1</v>
      </c>
      <c r="AC5490">
        <v>2</v>
      </c>
      <c r="AD5490">
        <v>3.212047619047619</v>
      </c>
      <c r="AF5490" t="s">
        <v>7949</v>
      </c>
      <c r="AI5490">
        <v>0</v>
      </c>
      <c r="AJ5490">
        <v>0</v>
      </c>
      <c r="AM5490" t="s">
        <v>20019</v>
      </c>
    </row>
    <row r="5491" spans="1:39" x14ac:dyDescent="0.25">
      <c r="A5491" t="s">
        <v>9219</v>
      </c>
      <c r="B5491" t="s">
        <v>4841</v>
      </c>
      <c r="C5491" t="s">
        <v>4842</v>
      </c>
      <c r="D5491">
        <v>392</v>
      </c>
      <c r="E5491" t="s">
        <v>4845</v>
      </c>
      <c r="F5491">
        <v>6.41</v>
      </c>
      <c r="K5491" t="s">
        <v>6860</v>
      </c>
      <c r="L5491" t="s">
        <v>6861</v>
      </c>
      <c r="M5491" t="s">
        <v>15101</v>
      </c>
      <c r="N5491">
        <v>9</v>
      </c>
      <c r="O5491" t="s">
        <v>15465</v>
      </c>
      <c r="P5491" t="s">
        <v>16871</v>
      </c>
      <c r="Q5491">
        <v>8</v>
      </c>
      <c r="R5491">
        <v>3</v>
      </c>
      <c r="S5491">
        <v>4.75</v>
      </c>
      <c r="T5491">
        <v>5.78</v>
      </c>
      <c r="U5491">
        <v>737.87</v>
      </c>
      <c r="V5491">
        <v>134.27000000000001</v>
      </c>
      <c r="W5491">
        <v>5.57</v>
      </c>
      <c r="X5491">
        <v>13.25</v>
      </c>
      <c r="Y5491">
        <v>8.32</v>
      </c>
      <c r="Z5491">
        <v>4</v>
      </c>
      <c r="AA5491" t="s">
        <v>4250</v>
      </c>
      <c r="AB5491">
        <v>2</v>
      </c>
      <c r="AC5491">
        <v>18</v>
      </c>
      <c r="AD5491">
        <v>1.006666666666667</v>
      </c>
      <c r="AF5491" t="s">
        <v>7949</v>
      </c>
      <c r="AI5491">
        <v>0</v>
      </c>
      <c r="AJ5491">
        <v>0</v>
      </c>
      <c r="AK5491" t="s">
        <v>19864</v>
      </c>
      <c r="AL5491" t="s">
        <v>19864</v>
      </c>
      <c r="AM5491" t="s">
        <v>20019</v>
      </c>
    </row>
    <row r="5492" spans="1:39" x14ac:dyDescent="0.25">
      <c r="A5492" t="s">
        <v>5982</v>
      </c>
      <c r="B5492" t="s">
        <v>4841</v>
      </c>
      <c r="C5492" t="s">
        <v>4842</v>
      </c>
      <c r="D5492">
        <v>392</v>
      </c>
      <c r="E5492" t="s">
        <v>4845</v>
      </c>
      <c r="F5492">
        <v>6.41</v>
      </c>
      <c r="I5492" t="s">
        <v>14496</v>
      </c>
      <c r="K5492" t="s">
        <v>6860</v>
      </c>
      <c r="L5492" t="s">
        <v>6861</v>
      </c>
      <c r="M5492" t="s">
        <v>15236</v>
      </c>
      <c r="N5492">
        <v>8</v>
      </c>
      <c r="O5492" t="s">
        <v>15635</v>
      </c>
      <c r="P5492" t="s">
        <v>7708</v>
      </c>
      <c r="Q5492">
        <v>3</v>
      </c>
      <c r="R5492">
        <v>2</v>
      </c>
      <c r="S5492">
        <v>3.13</v>
      </c>
      <c r="T5492">
        <v>3.14</v>
      </c>
      <c r="U5492">
        <v>371.44</v>
      </c>
      <c r="V5492">
        <v>65.42</v>
      </c>
      <c r="W5492">
        <v>3.6</v>
      </c>
      <c r="Y5492">
        <v>4.92</v>
      </c>
      <c r="Z5492">
        <v>3</v>
      </c>
      <c r="AA5492" t="s">
        <v>4250</v>
      </c>
      <c r="AB5492">
        <v>0</v>
      </c>
      <c r="AC5492">
        <v>4</v>
      </c>
      <c r="AD5492">
        <v>4.7832857142857144</v>
      </c>
      <c r="AF5492" t="s">
        <v>7949</v>
      </c>
      <c r="AI5492">
        <v>0</v>
      </c>
      <c r="AJ5492">
        <v>0</v>
      </c>
      <c r="AM5492" t="s">
        <v>20019</v>
      </c>
    </row>
    <row r="5493" spans="1:39" x14ac:dyDescent="0.25">
      <c r="A5493" t="s">
        <v>11577</v>
      </c>
      <c r="B5493" t="s">
        <v>4841</v>
      </c>
      <c r="C5493" t="s">
        <v>4842</v>
      </c>
      <c r="D5493">
        <v>395</v>
      </c>
      <c r="E5493" t="s">
        <v>4845</v>
      </c>
      <c r="F5493">
        <v>6.4</v>
      </c>
      <c r="I5493" t="s">
        <v>14497</v>
      </c>
      <c r="K5493" t="s">
        <v>6860</v>
      </c>
      <c r="L5493" t="s">
        <v>6861</v>
      </c>
      <c r="M5493" t="s">
        <v>15211</v>
      </c>
      <c r="N5493">
        <v>8</v>
      </c>
      <c r="O5493" t="s">
        <v>15605</v>
      </c>
      <c r="P5493" t="s">
        <v>19229</v>
      </c>
      <c r="Q5493">
        <v>4</v>
      </c>
      <c r="R5493">
        <v>1</v>
      </c>
      <c r="S5493">
        <v>3.17</v>
      </c>
      <c r="T5493">
        <v>3.17</v>
      </c>
      <c r="U5493">
        <v>324.39999999999998</v>
      </c>
      <c r="V5493">
        <v>47.61</v>
      </c>
      <c r="W5493">
        <v>3.04</v>
      </c>
      <c r="Y5493">
        <v>4.24</v>
      </c>
      <c r="Z5493">
        <v>1</v>
      </c>
      <c r="AA5493" t="s">
        <v>4250</v>
      </c>
      <c r="AB5493">
        <v>0</v>
      </c>
      <c r="AC5493">
        <v>2</v>
      </c>
      <c r="AD5493">
        <v>5.1633333333333331</v>
      </c>
      <c r="AF5493" t="s">
        <v>7949</v>
      </c>
      <c r="AI5493">
        <v>0</v>
      </c>
      <c r="AJ5493">
        <v>0</v>
      </c>
      <c r="AM5493" t="s">
        <v>20019</v>
      </c>
    </row>
    <row r="5494" spans="1:39" x14ac:dyDescent="0.25">
      <c r="A5494" t="s">
        <v>11578</v>
      </c>
      <c r="B5494" t="s">
        <v>4841</v>
      </c>
      <c r="C5494" t="s">
        <v>4842</v>
      </c>
      <c r="D5494">
        <v>396</v>
      </c>
      <c r="E5494" t="s">
        <v>4845</v>
      </c>
      <c r="F5494">
        <v>6.4</v>
      </c>
      <c r="I5494" t="s">
        <v>14498</v>
      </c>
      <c r="K5494" t="s">
        <v>6860</v>
      </c>
      <c r="L5494" t="s">
        <v>6861</v>
      </c>
      <c r="M5494" t="s">
        <v>15122</v>
      </c>
      <c r="N5494">
        <v>9</v>
      </c>
      <c r="O5494" t="s">
        <v>15533</v>
      </c>
      <c r="P5494" t="s">
        <v>19230</v>
      </c>
      <c r="Q5494">
        <v>5</v>
      </c>
      <c r="R5494">
        <v>1</v>
      </c>
      <c r="S5494">
        <v>2.69</v>
      </c>
      <c r="T5494">
        <v>2.69</v>
      </c>
      <c r="U5494">
        <v>338.45</v>
      </c>
      <c r="V5494">
        <v>56.84</v>
      </c>
      <c r="W5494">
        <v>2.91</v>
      </c>
      <c r="Y5494">
        <v>4.53</v>
      </c>
      <c r="Z5494">
        <v>1</v>
      </c>
      <c r="AA5494" t="s">
        <v>4250</v>
      </c>
      <c r="AB5494">
        <v>0</v>
      </c>
      <c r="AC5494">
        <v>4</v>
      </c>
      <c r="AD5494">
        <v>5.4883333333333333</v>
      </c>
      <c r="AF5494" t="s">
        <v>7949</v>
      </c>
      <c r="AI5494">
        <v>0</v>
      </c>
      <c r="AJ5494">
        <v>0</v>
      </c>
      <c r="AM5494" t="s">
        <v>20019</v>
      </c>
    </row>
    <row r="5495" spans="1:39" x14ac:dyDescent="0.25">
      <c r="A5495" t="s">
        <v>11579</v>
      </c>
      <c r="B5495" t="s">
        <v>4841</v>
      </c>
      <c r="C5495" t="s">
        <v>4842</v>
      </c>
      <c r="D5495">
        <v>396.5</v>
      </c>
      <c r="E5495" t="s">
        <v>4845</v>
      </c>
      <c r="F5495">
        <v>6.4</v>
      </c>
      <c r="I5495" t="s">
        <v>14499</v>
      </c>
      <c r="K5495" t="s">
        <v>6860</v>
      </c>
      <c r="L5495" t="s">
        <v>6861</v>
      </c>
      <c r="M5495" t="s">
        <v>14987</v>
      </c>
      <c r="N5495">
        <v>9</v>
      </c>
      <c r="O5495" t="s">
        <v>15311</v>
      </c>
      <c r="P5495" t="s">
        <v>19231</v>
      </c>
      <c r="Q5495">
        <v>5</v>
      </c>
      <c r="R5495">
        <v>2</v>
      </c>
      <c r="S5495">
        <v>2.42</v>
      </c>
      <c r="T5495">
        <v>2.4300000000000002</v>
      </c>
      <c r="U5495">
        <v>374.8</v>
      </c>
      <c r="V5495">
        <v>89.6</v>
      </c>
      <c r="W5495">
        <v>2.89</v>
      </c>
      <c r="X5495">
        <v>11.08</v>
      </c>
      <c r="Y5495">
        <v>5.25</v>
      </c>
      <c r="Z5495">
        <v>2</v>
      </c>
      <c r="AA5495" t="s">
        <v>4250</v>
      </c>
      <c r="AB5495">
        <v>0</v>
      </c>
      <c r="AC5495">
        <v>4</v>
      </c>
      <c r="AD5495">
        <v>5.1842857142857142</v>
      </c>
      <c r="AF5495" t="s">
        <v>7949</v>
      </c>
      <c r="AI5495">
        <v>0</v>
      </c>
      <c r="AJ5495">
        <v>0</v>
      </c>
      <c r="AM5495" t="s">
        <v>20019</v>
      </c>
    </row>
    <row r="5496" spans="1:39" x14ac:dyDescent="0.25">
      <c r="A5496" t="s">
        <v>5933</v>
      </c>
      <c r="B5496" t="s">
        <v>4841</v>
      </c>
      <c r="C5496" t="s">
        <v>4842</v>
      </c>
      <c r="D5496">
        <v>397</v>
      </c>
      <c r="E5496" t="s">
        <v>4845</v>
      </c>
      <c r="F5496">
        <v>6.4</v>
      </c>
      <c r="I5496" t="s">
        <v>14500</v>
      </c>
      <c r="K5496" t="s">
        <v>6860</v>
      </c>
      <c r="L5496" t="s">
        <v>6861</v>
      </c>
      <c r="M5496" t="s">
        <v>6907</v>
      </c>
      <c r="N5496">
        <v>9</v>
      </c>
      <c r="O5496" t="s">
        <v>6972</v>
      </c>
      <c r="P5496" t="s">
        <v>7659</v>
      </c>
      <c r="Q5496">
        <v>7</v>
      </c>
      <c r="R5496">
        <v>1</v>
      </c>
      <c r="S5496">
        <v>1.39</v>
      </c>
      <c r="T5496">
        <v>1.4</v>
      </c>
      <c r="U5496">
        <v>352.39</v>
      </c>
      <c r="V5496">
        <v>91.85</v>
      </c>
      <c r="W5496">
        <v>1.87</v>
      </c>
      <c r="Y5496">
        <v>5.94</v>
      </c>
      <c r="Z5496">
        <v>2</v>
      </c>
      <c r="AA5496" t="s">
        <v>4250</v>
      </c>
      <c r="AB5496">
        <v>0</v>
      </c>
      <c r="AC5496">
        <v>1</v>
      </c>
      <c r="AD5496">
        <v>5.7716666666666674</v>
      </c>
      <c r="AF5496" t="s">
        <v>7949</v>
      </c>
      <c r="AI5496">
        <v>0</v>
      </c>
      <c r="AJ5496">
        <v>0</v>
      </c>
      <c r="AM5496" t="s">
        <v>20019</v>
      </c>
    </row>
    <row r="5497" spans="1:39" x14ac:dyDescent="0.25">
      <c r="A5497" t="s">
        <v>5933</v>
      </c>
      <c r="B5497" t="s">
        <v>4841</v>
      </c>
      <c r="C5497" t="s">
        <v>4842</v>
      </c>
      <c r="D5497">
        <v>397</v>
      </c>
      <c r="E5497" t="s">
        <v>4845</v>
      </c>
      <c r="F5497">
        <v>6.4</v>
      </c>
      <c r="I5497" t="s">
        <v>14501</v>
      </c>
      <c r="K5497" t="s">
        <v>6860</v>
      </c>
      <c r="L5497" t="s">
        <v>6861</v>
      </c>
      <c r="M5497" t="s">
        <v>6908</v>
      </c>
      <c r="N5497">
        <v>8</v>
      </c>
      <c r="O5497" t="s">
        <v>6973</v>
      </c>
      <c r="P5497" t="s">
        <v>7659</v>
      </c>
      <c r="Q5497">
        <v>7</v>
      </c>
      <c r="R5497">
        <v>1</v>
      </c>
      <c r="S5497">
        <v>1.39</v>
      </c>
      <c r="T5497">
        <v>1.4</v>
      </c>
      <c r="U5497">
        <v>352.39</v>
      </c>
      <c r="V5497">
        <v>91.85</v>
      </c>
      <c r="W5497">
        <v>1.87</v>
      </c>
      <c r="Y5497">
        <v>5.94</v>
      </c>
      <c r="Z5497">
        <v>2</v>
      </c>
      <c r="AA5497" t="s">
        <v>4250</v>
      </c>
      <c r="AB5497">
        <v>0</v>
      </c>
      <c r="AC5497">
        <v>1</v>
      </c>
      <c r="AD5497">
        <v>5.7716666666666674</v>
      </c>
      <c r="AF5497" t="s">
        <v>7949</v>
      </c>
      <c r="AI5497">
        <v>0</v>
      </c>
      <c r="AJ5497">
        <v>0</v>
      </c>
      <c r="AM5497" t="s">
        <v>20019</v>
      </c>
    </row>
    <row r="5498" spans="1:39" x14ac:dyDescent="0.25">
      <c r="A5498" t="s">
        <v>11580</v>
      </c>
      <c r="B5498" t="s">
        <v>4841</v>
      </c>
      <c r="C5498" t="s">
        <v>4842</v>
      </c>
      <c r="D5498">
        <v>397</v>
      </c>
      <c r="E5498" t="s">
        <v>4845</v>
      </c>
      <c r="F5498">
        <v>6.4</v>
      </c>
      <c r="I5498" t="s">
        <v>14502</v>
      </c>
      <c r="K5498" t="s">
        <v>6860</v>
      </c>
      <c r="L5498" t="s">
        <v>6861</v>
      </c>
      <c r="M5498" t="s">
        <v>15069</v>
      </c>
      <c r="N5498">
        <v>8</v>
      </c>
      <c r="O5498" t="s">
        <v>15422</v>
      </c>
      <c r="P5498" t="s">
        <v>19232</v>
      </c>
      <c r="Q5498">
        <v>5</v>
      </c>
      <c r="R5498">
        <v>1</v>
      </c>
      <c r="S5498">
        <v>4.28</v>
      </c>
      <c r="T5498">
        <v>4.28</v>
      </c>
      <c r="U5498">
        <v>408.45</v>
      </c>
      <c r="V5498">
        <v>56.84</v>
      </c>
      <c r="W5498">
        <v>4.1500000000000004</v>
      </c>
      <c r="Y5498">
        <v>4.33</v>
      </c>
      <c r="Z5498">
        <v>2</v>
      </c>
      <c r="AA5498" t="s">
        <v>4250</v>
      </c>
      <c r="AB5498">
        <v>0</v>
      </c>
      <c r="AC5498">
        <v>3</v>
      </c>
      <c r="AD5498">
        <v>3.847261904761905</v>
      </c>
      <c r="AF5498" t="s">
        <v>7949</v>
      </c>
      <c r="AI5498">
        <v>0</v>
      </c>
      <c r="AJ5498">
        <v>0</v>
      </c>
      <c r="AM5498" t="s">
        <v>20019</v>
      </c>
    </row>
    <row r="5499" spans="1:39" x14ac:dyDescent="0.25">
      <c r="A5499" t="s">
        <v>11396</v>
      </c>
      <c r="B5499" t="s">
        <v>4841</v>
      </c>
      <c r="C5499" t="s">
        <v>4842</v>
      </c>
      <c r="D5499">
        <v>398</v>
      </c>
      <c r="E5499" t="s">
        <v>4845</v>
      </c>
      <c r="F5499">
        <v>6.4</v>
      </c>
      <c r="I5499" t="s">
        <v>14503</v>
      </c>
      <c r="K5499" t="s">
        <v>6860</v>
      </c>
      <c r="L5499" t="s">
        <v>6861</v>
      </c>
      <c r="M5499" t="s">
        <v>14979</v>
      </c>
      <c r="N5499">
        <v>8</v>
      </c>
      <c r="O5499" t="s">
        <v>15302</v>
      </c>
      <c r="P5499" t="s">
        <v>19048</v>
      </c>
      <c r="Q5499">
        <v>5</v>
      </c>
      <c r="R5499">
        <v>1</v>
      </c>
      <c r="S5499">
        <v>2.81</v>
      </c>
      <c r="T5499">
        <v>2.81</v>
      </c>
      <c r="U5499">
        <v>405.3</v>
      </c>
      <c r="V5499">
        <v>69.73</v>
      </c>
      <c r="W5499">
        <v>3.98</v>
      </c>
      <c r="Y5499">
        <v>3.52</v>
      </c>
      <c r="Z5499">
        <v>2</v>
      </c>
      <c r="AA5499" t="s">
        <v>4250</v>
      </c>
      <c r="AB5499">
        <v>0</v>
      </c>
      <c r="AC5499">
        <v>4</v>
      </c>
      <c r="AD5499">
        <v>5.1047619047619044</v>
      </c>
      <c r="AF5499" t="s">
        <v>7949</v>
      </c>
      <c r="AI5499">
        <v>0</v>
      </c>
      <c r="AJ5499">
        <v>0</v>
      </c>
      <c r="AM5499" t="s">
        <v>20019</v>
      </c>
    </row>
    <row r="5500" spans="1:39" x14ac:dyDescent="0.25">
      <c r="A5500" t="s">
        <v>11581</v>
      </c>
      <c r="B5500" t="s">
        <v>4841</v>
      </c>
      <c r="C5500" t="s">
        <v>4842</v>
      </c>
      <c r="D5500">
        <v>398</v>
      </c>
      <c r="E5500" t="s">
        <v>4845</v>
      </c>
      <c r="F5500">
        <v>6.4</v>
      </c>
      <c r="I5500" t="s">
        <v>14504</v>
      </c>
      <c r="K5500" t="s">
        <v>6860</v>
      </c>
      <c r="M5500" t="s">
        <v>14989</v>
      </c>
      <c r="N5500">
        <v>8</v>
      </c>
      <c r="O5500" t="s">
        <v>15313</v>
      </c>
      <c r="P5500" t="s">
        <v>19233</v>
      </c>
      <c r="Q5500">
        <v>9</v>
      </c>
      <c r="R5500">
        <v>2</v>
      </c>
      <c r="S5500">
        <v>2.46</v>
      </c>
      <c r="T5500">
        <v>2.46</v>
      </c>
      <c r="U5500">
        <v>442.52</v>
      </c>
      <c r="V5500">
        <v>107.42</v>
      </c>
      <c r="W5500">
        <v>2.54</v>
      </c>
      <c r="X5500">
        <v>11.6</v>
      </c>
      <c r="Y5500">
        <v>3.78</v>
      </c>
      <c r="Z5500">
        <v>2</v>
      </c>
      <c r="AA5500" t="s">
        <v>4250</v>
      </c>
      <c r="AB5500">
        <v>0</v>
      </c>
      <c r="AC5500">
        <v>5</v>
      </c>
      <c r="AD5500">
        <v>4.0999047619047619</v>
      </c>
      <c r="AF5500" t="s">
        <v>7949</v>
      </c>
      <c r="AI5500">
        <v>0</v>
      </c>
      <c r="AJ5500">
        <v>0</v>
      </c>
      <c r="AM5500" t="s">
        <v>20019</v>
      </c>
    </row>
    <row r="5501" spans="1:39" x14ac:dyDescent="0.25">
      <c r="A5501" t="s">
        <v>11582</v>
      </c>
      <c r="B5501" t="s">
        <v>4841</v>
      </c>
      <c r="C5501" t="s">
        <v>4842</v>
      </c>
      <c r="D5501">
        <v>400</v>
      </c>
      <c r="E5501" t="s">
        <v>4845</v>
      </c>
      <c r="F5501">
        <v>6.4</v>
      </c>
      <c r="K5501" t="s">
        <v>6860</v>
      </c>
      <c r="M5501" t="s">
        <v>15244</v>
      </c>
      <c r="N5501">
        <v>8</v>
      </c>
      <c r="O5501" t="s">
        <v>15643</v>
      </c>
      <c r="P5501" t="s">
        <v>19234</v>
      </c>
      <c r="Q5501">
        <v>4</v>
      </c>
      <c r="R5501">
        <v>2</v>
      </c>
      <c r="S5501">
        <v>8.42</v>
      </c>
      <c r="T5501">
        <v>9.2899999999999991</v>
      </c>
      <c r="U5501">
        <v>560.75</v>
      </c>
      <c r="V5501">
        <v>49.84</v>
      </c>
      <c r="W5501">
        <v>9.4</v>
      </c>
      <c r="Y5501">
        <v>8.34</v>
      </c>
      <c r="Z5501">
        <v>6</v>
      </c>
      <c r="AA5501" t="s">
        <v>4250</v>
      </c>
      <c r="AB5501">
        <v>2</v>
      </c>
      <c r="AC5501">
        <v>10</v>
      </c>
      <c r="AD5501">
        <v>2.33</v>
      </c>
      <c r="AF5501" t="s">
        <v>7949</v>
      </c>
      <c r="AI5501">
        <v>0</v>
      </c>
      <c r="AJ5501">
        <v>0</v>
      </c>
      <c r="AK5501" t="s">
        <v>20009</v>
      </c>
      <c r="AL5501" t="s">
        <v>20009</v>
      </c>
      <c r="AM5501" t="s">
        <v>20019</v>
      </c>
    </row>
    <row r="5502" spans="1:39" x14ac:dyDescent="0.25">
      <c r="A5502" t="s">
        <v>11583</v>
      </c>
      <c r="B5502" t="s">
        <v>4841</v>
      </c>
      <c r="C5502" t="s">
        <v>4842</v>
      </c>
      <c r="D5502">
        <v>400</v>
      </c>
      <c r="E5502" t="s">
        <v>4845</v>
      </c>
      <c r="F5502">
        <v>6.4</v>
      </c>
      <c r="K5502" t="s">
        <v>6860</v>
      </c>
      <c r="M5502" t="s">
        <v>15085</v>
      </c>
      <c r="N5502">
        <v>8</v>
      </c>
      <c r="O5502" t="s">
        <v>15441</v>
      </c>
      <c r="P5502" t="s">
        <v>19235</v>
      </c>
      <c r="Q5502">
        <v>5</v>
      </c>
      <c r="R5502">
        <v>4</v>
      </c>
      <c r="S5502">
        <v>1.06</v>
      </c>
      <c r="T5502">
        <v>1.76</v>
      </c>
      <c r="U5502">
        <v>489.61</v>
      </c>
      <c r="V5502">
        <v>84.83</v>
      </c>
      <c r="W5502">
        <v>3.64</v>
      </c>
      <c r="X5502">
        <v>13.84</v>
      </c>
      <c r="Y5502">
        <v>8.06</v>
      </c>
      <c r="Z5502">
        <v>2</v>
      </c>
      <c r="AA5502" t="s">
        <v>4250</v>
      </c>
      <c r="AB5502">
        <v>0</v>
      </c>
      <c r="AC5502">
        <v>8</v>
      </c>
      <c r="AD5502">
        <v>4.0442142857142853</v>
      </c>
      <c r="AF5502" t="s">
        <v>7949</v>
      </c>
      <c r="AI5502">
        <v>0</v>
      </c>
      <c r="AJ5502">
        <v>0</v>
      </c>
      <c r="AK5502" t="s">
        <v>19925</v>
      </c>
      <c r="AL5502" t="s">
        <v>19925</v>
      </c>
      <c r="AM5502" t="s">
        <v>20019</v>
      </c>
    </row>
    <row r="5503" spans="1:39" x14ac:dyDescent="0.25">
      <c r="A5503" t="s">
        <v>11584</v>
      </c>
      <c r="B5503" t="s">
        <v>4841</v>
      </c>
      <c r="C5503" t="s">
        <v>4842</v>
      </c>
      <c r="D5503">
        <v>400</v>
      </c>
      <c r="E5503" t="s">
        <v>4845</v>
      </c>
      <c r="F5503">
        <v>6.4</v>
      </c>
      <c r="K5503" t="s">
        <v>6860</v>
      </c>
      <c r="M5503" t="s">
        <v>15085</v>
      </c>
      <c r="N5503">
        <v>8</v>
      </c>
      <c r="O5503" t="s">
        <v>15441</v>
      </c>
      <c r="P5503" t="s">
        <v>19236</v>
      </c>
      <c r="Q5503">
        <v>6</v>
      </c>
      <c r="R5503">
        <v>5</v>
      </c>
      <c r="S5503">
        <v>1.87</v>
      </c>
      <c r="T5503">
        <v>2.4700000000000002</v>
      </c>
      <c r="U5503">
        <v>566.72</v>
      </c>
      <c r="V5503">
        <v>119.56</v>
      </c>
      <c r="W5503">
        <v>2.41</v>
      </c>
      <c r="X5503">
        <v>10.8</v>
      </c>
      <c r="Y5503">
        <v>8.31</v>
      </c>
      <c r="Z5503">
        <v>2</v>
      </c>
      <c r="AA5503" t="s">
        <v>4250</v>
      </c>
      <c r="AB5503">
        <v>1</v>
      </c>
      <c r="AC5503">
        <v>10</v>
      </c>
      <c r="AD5503">
        <v>2.859666666666667</v>
      </c>
      <c r="AF5503" t="s">
        <v>7949</v>
      </c>
      <c r="AI5503">
        <v>0</v>
      </c>
      <c r="AJ5503">
        <v>0</v>
      </c>
      <c r="AK5503" t="s">
        <v>19925</v>
      </c>
      <c r="AL5503" t="s">
        <v>19925</v>
      </c>
      <c r="AM5503" t="s">
        <v>20019</v>
      </c>
    </row>
    <row r="5504" spans="1:39" x14ac:dyDescent="0.25">
      <c r="A5504" t="s">
        <v>11320</v>
      </c>
      <c r="B5504" t="s">
        <v>4841</v>
      </c>
      <c r="C5504" t="s">
        <v>4842</v>
      </c>
      <c r="D5504">
        <v>400</v>
      </c>
      <c r="E5504" t="s">
        <v>4845</v>
      </c>
      <c r="F5504">
        <v>6.4</v>
      </c>
      <c r="K5504" t="s">
        <v>6860</v>
      </c>
      <c r="L5504" t="s">
        <v>6861</v>
      </c>
      <c r="M5504" t="s">
        <v>15035</v>
      </c>
      <c r="N5504">
        <v>9</v>
      </c>
      <c r="O5504" t="s">
        <v>15378</v>
      </c>
      <c r="P5504" t="s">
        <v>18972</v>
      </c>
      <c r="Q5504">
        <v>7</v>
      </c>
      <c r="R5504">
        <v>4</v>
      </c>
      <c r="S5504">
        <v>4.9000000000000004</v>
      </c>
      <c r="T5504">
        <v>5.72</v>
      </c>
      <c r="U5504">
        <v>648.83000000000004</v>
      </c>
      <c r="V5504">
        <v>137.07</v>
      </c>
      <c r="W5504">
        <v>3.9</v>
      </c>
      <c r="X5504">
        <v>13.25</v>
      </c>
      <c r="Y5504">
        <v>7.98</v>
      </c>
      <c r="Z5504">
        <v>3</v>
      </c>
      <c r="AA5504" t="s">
        <v>4250</v>
      </c>
      <c r="AB5504">
        <v>1</v>
      </c>
      <c r="AC5504">
        <v>9</v>
      </c>
      <c r="AD5504">
        <v>1</v>
      </c>
      <c r="AF5504" t="s">
        <v>7949</v>
      </c>
      <c r="AI5504">
        <v>0</v>
      </c>
      <c r="AJ5504">
        <v>0</v>
      </c>
      <c r="AK5504" t="s">
        <v>19842</v>
      </c>
      <c r="AL5504" t="s">
        <v>19842</v>
      </c>
      <c r="AM5504" t="s">
        <v>20019</v>
      </c>
    </row>
    <row r="5505" spans="1:39" x14ac:dyDescent="0.25">
      <c r="A5505" t="s">
        <v>8953</v>
      </c>
      <c r="B5505" t="s">
        <v>4841</v>
      </c>
      <c r="C5505" t="s">
        <v>4842</v>
      </c>
      <c r="D5505">
        <v>400</v>
      </c>
      <c r="E5505" t="s">
        <v>4845</v>
      </c>
      <c r="F5505">
        <v>6.4</v>
      </c>
      <c r="K5505" t="s">
        <v>6860</v>
      </c>
      <c r="L5505" t="s">
        <v>6861</v>
      </c>
      <c r="M5505" t="s">
        <v>15245</v>
      </c>
      <c r="N5505">
        <v>9</v>
      </c>
      <c r="O5505" t="s">
        <v>15644</v>
      </c>
      <c r="P5505" t="s">
        <v>16605</v>
      </c>
      <c r="Q5505">
        <v>5</v>
      </c>
      <c r="R5505">
        <v>3</v>
      </c>
      <c r="S5505">
        <v>3.32</v>
      </c>
      <c r="T5505">
        <v>5.95</v>
      </c>
      <c r="U5505">
        <v>471.03</v>
      </c>
      <c r="V5505">
        <v>90.37</v>
      </c>
      <c r="W5505">
        <v>5.1100000000000003</v>
      </c>
      <c r="X5505">
        <v>3.19</v>
      </c>
      <c r="Y5505">
        <v>7.6</v>
      </c>
      <c r="Z5505">
        <v>3</v>
      </c>
      <c r="AA5505" t="s">
        <v>4250</v>
      </c>
      <c r="AB5505">
        <v>1</v>
      </c>
      <c r="AC5505">
        <v>7</v>
      </c>
      <c r="AD5505">
        <v>2.7012619047619051</v>
      </c>
      <c r="AF5505" t="s">
        <v>7951</v>
      </c>
      <c r="AI5505">
        <v>0</v>
      </c>
      <c r="AJ5505">
        <v>0</v>
      </c>
      <c r="AK5505" t="s">
        <v>19921</v>
      </c>
      <c r="AL5505" t="s">
        <v>19921</v>
      </c>
      <c r="AM5505" t="s">
        <v>20019</v>
      </c>
    </row>
    <row r="5506" spans="1:39" x14ac:dyDescent="0.25">
      <c r="A5506" t="s">
        <v>11585</v>
      </c>
      <c r="B5506" t="s">
        <v>4841</v>
      </c>
      <c r="C5506" t="s">
        <v>4842</v>
      </c>
      <c r="D5506">
        <v>400</v>
      </c>
      <c r="E5506" t="s">
        <v>4845</v>
      </c>
      <c r="F5506">
        <v>6.4</v>
      </c>
      <c r="K5506" t="s">
        <v>6860</v>
      </c>
      <c r="L5506" t="s">
        <v>6861</v>
      </c>
      <c r="M5506" t="s">
        <v>15006</v>
      </c>
      <c r="N5506">
        <v>9</v>
      </c>
      <c r="O5506" t="s">
        <v>15336</v>
      </c>
      <c r="P5506" t="s">
        <v>19237</v>
      </c>
      <c r="Q5506">
        <v>6</v>
      </c>
      <c r="R5506">
        <v>1</v>
      </c>
      <c r="S5506">
        <v>2.1</v>
      </c>
      <c r="T5506">
        <v>2.13</v>
      </c>
      <c r="U5506">
        <v>369.4</v>
      </c>
      <c r="V5506">
        <v>78.959999999999994</v>
      </c>
      <c r="W5506">
        <v>2.62</v>
      </c>
      <c r="Y5506">
        <v>6.16</v>
      </c>
      <c r="Z5506">
        <v>2</v>
      </c>
      <c r="AA5506" t="s">
        <v>4250</v>
      </c>
      <c r="AB5506">
        <v>0</v>
      </c>
      <c r="AC5506">
        <v>1</v>
      </c>
      <c r="AD5506">
        <v>5.7161904761904756</v>
      </c>
      <c r="AF5506" t="s">
        <v>7949</v>
      </c>
      <c r="AI5506">
        <v>0</v>
      </c>
      <c r="AJ5506">
        <v>0</v>
      </c>
      <c r="AK5506" t="s">
        <v>19871</v>
      </c>
      <c r="AL5506" t="s">
        <v>19871</v>
      </c>
      <c r="AM5506" t="s">
        <v>20019</v>
      </c>
    </row>
    <row r="5507" spans="1:39" x14ac:dyDescent="0.25">
      <c r="A5507" t="s">
        <v>11586</v>
      </c>
      <c r="B5507" t="s">
        <v>4841</v>
      </c>
      <c r="C5507" t="s">
        <v>4842</v>
      </c>
      <c r="D5507">
        <v>400</v>
      </c>
      <c r="E5507" t="s">
        <v>4845</v>
      </c>
      <c r="F5507">
        <v>6.4</v>
      </c>
      <c r="K5507" t="s">
        <v>6860</v>
      </c>
      <c r="L5507" t="s">
        <v>6861</v>
      </c>
      <c r="M5507" t="s">
        <v>14950</v>
      </c>
      <c r="N5507">
        <v>9</v>
      </c>
      <c r="O5507" t="s">
        <v>15271</v>
      </c>
      <c r="P5507" t="s">
        <v>19238</v>
      </c>
      <c r="Q5507">
        <v>4</v>
      </c>
      <c r="R5507">
        <v>2</v>
      </c>
      <c r="S5507">
        <v>3.22</v>
      </c>
      <c r="T5507">
        <v>3.42</v>
      </c>
      <c r="U5507">
        <v>367.39</v>
      </c>
      <c r="V5507">
        <v>50.41</v>
      </c>
      <c r="W5507">
        <v>3.67</v>
      </c>
      <c r="Y5507">
        <v>7.14</v>
      </c>
      <c r="Z5507">
        <v>1</v>
      </c>
      <c r="AA5507" t="s">
        <v>4250</v>
      </c>
      <c r="AB5507">
        <v>0</v>
      </c>
      <c r="AC5507">
        <v>5</v>
      </c>
      <c r="AD5507">
        <v>4.6272142857142864</v>
      </c>
      <c r="AF5507" t="s">
        <v>7949</v>
      </c>
      <c r="AI5507">
        <v>0</v>
      </c>
      <c r="AJ5507">
        <v>0</v>
      </c>
      <c r="AK5507" t="s">
        <v>19839</v>
      </c>
      <c r="AL5507" t="s">
        <v>19839</v>
      </c>
      <c r="AM5507" t="s">
        <v>20019</v>
      </c>
    </row>
    <row r="5508" spans="1:39" x14ac:dyDescent="0.25">
      <c r="A5508" t="s">
        <v>11587</v>
      </c>
      <c r="B5508" t="s">
        <v>4841</v>
      </c>
      <c r="C5508" t="s">
        <v>4842</v>
      </c>
      <c r="D5508">
        <v>400</v>
      </c>
      <c r="E5508" t="s">
        <v>4845</v>
      </c>
      <c r="F5508">
        <v>6.4</v>
      </c>
      <c r="K5508" t="s">
        <v>6860</v>
      </c>
      <c r="L5508" t="s">
        <v>6861</v>
      </c>
      <c r="M5508" t="s">
        <v>15165</v>
      </c>
      <c r="N5508">
        <v>9</v>
      </c>
      <c r="O5508" t="s">
        <v>15546</v>
      </c>
      <c r="P5508" t="s">
        <v>19239</v>
      </c>
      <c r="Q5508">
        <v>4</v>
      </c>
      <c r="R5508">
        <v>1</v>
      </c>
      <c r="S5508">
        <v>6.06</v>
      </c>
      <c r="T5508">
        <v>6.1</v>
      </c>
      <c r="U5508">
        <v>560.54</v>
      </c>
      <c r="V5508">
        <v>55.76</v>
      </c>
      <c r="W5508">
        <v>8.14</v>
      </c>
      <c r="X5508">
        <v>8.36</v>
      </c>
      <c r="Y5508">
        <v>0</v>
      </c>
      <c r="Z5508">
        <v>4</v>
      </c>
      <c r="AA5508" t="s">
        <v>4250</v>
      </c>
      <c r="AB5508">
        <v>2</v>
      </c>
      <c r="AC5508">
        <v>11</v>
      </c>
      <c r="AD5508">
        <v>2.833333333333333</v>
      </c>
      <c r="AF5508" t="s">
        <v>7949</v>
      </c>
      <c r="AI5508">
        <v>0</v>
      </c>
      <c r="AJ5508">
        <v>0</v>
      </c>
      <c r="AK5508" t="s">
        <v>19964</v>
      </c>
      <c r="AL5508" t="s">
        <v>19964</v>
      </c>
      <c r="AM5508" t="s">
        <v>20019</v>
      </c>
    </row>
    <row r="5509" spans="1:39" x14ac:dyDescent="0.25">
      <c r="A5509" t="s">
        <v>11588</v>
      </c>
      <c r="B5509" t="s">
        <v>4841</v>
      </c>
      <c r="C5509" t="s">
        <v>4842</v>
      </c>
      <c r="D5509">
        <v>400</v>
      </c>
      <c r="E5509" t="s">
        <v>4845</v>
      </c>
      <c r="F5509">
        <v>6.4</v>
      </c>
      <c r="K5509" t="s">
        <v>6860</v>
      </c>
      <c r="L5509" t="s">
        <v>6861</v>
      </c>
      <c r="M5509" t="s">
        <v>15109</v>
      </c>
      <c r="N5509">
        <v>9</v>
      </c>
      <c r="O5509" t="s">
        <v>15477</v>
      </c>
      <c r="P5509" t="s">
        <v>19240</v>
      </c>
      <c r="Q5509">
        <v>6</v>
      </c>
      <c r="R5509">
        <v>1</v>
      </c>
      <c r="S5509">
        <v>4.78</v>
      </c>
      <c r="T5509">
        <v>4.8</v>
      </c>
      <c r="U5509">
        <v>385.47</v>
      </c>
      <c r="V5509">
        <v>85.75</v>
      </c>
      <c r="W5509">
        <v>3.8</v>
      </c>
      <c r="Y5509">
        <v>5.74</v>
      </c>
      <c r="Z5509">
        <v>3</v>
      </c>
      <c r="AA5509" t="s">
        <v>4250</v>
      </c>
      <c r="AB5509">
        <v>0</v>
      </c>
      <c r="AC5509">
        <v>4</v>
      </c>
      <c r="AD5509">
        <v>3.7514047619047619</v>
      </c>
      <c r="AF5509" t="s">
        <v>7949</v>
      </c>
      <c r="AI5509">
        <v>0</v>
      </c>
      <c r="AJ5509">
        <v>0</v>
      </c>
      <c r="AK5509" t="s">
        <v>19934</v>
      </c>
      <c r="AL5509" t="s">
        <v>19934</v>
      </c>
      <c r="AM5509" t="s">
        <v>20019</v>
      </c>
    </row>
    <row r="5510" spans="1:39" x14ac:dyDescent="0.25">
      <c r="A5510" t="s">
        <v>10190</v>
      </c>
      <c r="B5510" t="s">
        <v>4841</v>
      </c>
      <c r="C5510" t="s">
        <v>4842</v>
      </c>
      <c r="D5510">
        <v>400</v>
      </c>
      <c r="E5510" t="s">
        <v>4845</v>
      </c>
      <c r="F5510">
        <v>6.4</v>
      </c>
      <c r="K5510" t="s">
        <v>6860</v>
      </c>
      <c r="L5510" t="s">
        <v>6861</v>
      </c>
      <c r="M5510" t="s">
        <v>14991</v>
      </c>
      <c r="N5510">
        <v>9</v>
      </c>
      <c r="O5510" t="s">
        <v>15315</v>
      </c>
      <c r="P5510" t="s">
        <v>17842</v>
      </c>
      <c r="Q5510">
        <v>6</v>
      </c>
      <c r="R5510">
        <v>2</v>
      </c>
      <c r="S5510">
        <v>1.62</v>
      </c>
      <c r="T5510">
        <v>1.63</v>
      </c>
      <c r="U5510">
        <v>407.33</v>
      </c>
      <c r="V5510">
        <v>113.39</v>
      </c>
      <c r="W5510">
        <v>2.4900000000000002</v>
      </c>
      <c r="X5510">
        <v>9.9499999999999993</v>
      </c>
      <c r="Y5510">
        <v>1.65</v>
      </c>
      <c r="Z5510">
        <v>2</v>
      </c>
      <c r="AA5510" t="s">
        <v>4250</v>
      </c>
      <c r="AB5510">
        <v>0</v>
      </c>
      <c r="AC5510">
        <v>4</v>
      </c>
      <c r="AD5510">
        <v>4.3822619047619051</v>
      </c>
      <c r="AF5510" t="s">
        <v>7949</v>
      </c>
      <c r="AI5510">
        <v>0</v>
      </c>
      <c r="AJ5510">
        <v>0</v>
      </c>
      <c r="AK5510" t="s">
        <v>19861</v>
      </c>
      <c r="AL5510" t="s">
        <v>19861</v>
      </c>
      <c r="AM5510" t="s">
        <v>20019</v>
      </c>
    </row>
    <row r="5511" spans="1:39" x14ac:dyDescent="0.25">
      <c r="A5511" t="s">
        <v>11589</v>
      </c>
      <c r="B5511" t="s">
        <v>4841</v>
      </c>
      <c r="C5511" t="s">
        <v>4842</v>
      </c>
      <c r="D5511">
        <v>400</v>
      </c>
      <c r="E5511" t="s">
        <v>4845</v>
      </c>
      <c r="F5511">
        <v>6.4</v>
      </c>
      <c r="K5511" t="s">
        <v>6860</v>
      </c>
      <c r="L5511" t="s">
        <v>6861</v>
      </c>
      <c r="M5511" t="s">
        <v>15155</v>
      </c>
      <c r="N5511">
        <v>9</v>
      </c>
      <c r="O5511" t="s">
        <v>15532</v>
      </c>
      <c r="P5511" t="s">
        <v>19241</v>
      </c>
      <c r="Q5511">
        <v>4</v>
      </c>
      <c r="R5511">
        <v>1</v>
      </c>
      <c r="S5511">
        <v>4.04</v>
      </c>
      <c r="T5511">
        <v>4.0599999999999996</v>
      </c>
      <c r="U5511">
        <v>312.44</v>
      </c>
      <c r="V5511">
        <v>47.61</v>
      </c>
      <c r="W5511">
        <v>4.03</v>
      </c>
      <c r="Y5511">
        <v>6.21</v>
      </c>
      <c r="Z5511">
        <v>2</v>
      </c>
      <c r="AA5511" t="s">
        <v>4250</v>
      </c>
      <c r="AB5511">
        <v>0</v>
      </c>
      <c r="AC5511">
        <v>3</v>
      </c>
      <c r="AD5511">
        <v>4.3033333333333337</v>
      </c>
      <c r="AF5511" t="s">
        <v>7949</v>
      </c>
      <c r="AI5511">
        <v>0</v>
      </c>
      <c r="AJ5511">
        <v>0</v>
      </c>
      <c r="AK5511" t="s">
        <v>19957</v>
      </c>
      <c r="AL5511" t="s">
        <v>19957</v>
      </c>
      <c r="AM5511" t="s">
        <v>20019</v>
      </c>
    </row>
    <row r="5512" spans="1:39" x14ac:dyDescent="0.25">
      <c r="A5512" t="s">
        <v>11590</v>
      </c>
      <c r="B5512" t="s">
        <v>4841</v>
      </c>
      <c r="C5512" t="s">
        <v>4842</v>
      </c>
      <c r="D5512">
        <v>400</v>
      </c>
      <c r="E5512" t="s">
        <v>4845</v>
      </c>
      <c r="F5512">
        <v>6.4</v>
      </c>
      <c r="K5512" t="s">
        <v>6860</v>
      </c>
      <c r="L5512" t="s">
        <v>6861</v>
      </c>
      <c r="M5512" t="s">
        <v>15155</v>
      </c>
      <c r="N5512">
        <v>9</v>
      </c>
      <c r="O5512" t="s">
        <v>15532</v>
      </c>
      <c r="P5512" t="s">
        <v>19242</v>
      </c>
      <c r="Q5512">
        <v>5</v>
      </c>
      <c r="R5512">
        <v>1</v>
      </c>
      <c r="S5512">
        <v>2.6</v>
      </c>
      <c r="T5512">
        <v>2.62</v>
      </c>
      <c r="U5512">
        <v>361.47</v>
      </c>
      <c r="V5512">
        <v>60.5</v>
      </c>
      <c r="W5512">
        <v>4.0599999999999996</v>
      </c>
      <c r="Y5512">
        <v>5.84</v>
      </c>
      <c r="Z5512">
        <v>3</v>
      </c>
      <c r="AA5512" t="s">
        <v>4250</v>
      </c>
      <c r="AB5512">
        <v>0</v>
      </c>
      <c r="AC5512">
        <v>4</v>
      </c>
      <c r="AD5512">
        <v>5.5228333333333328</v>
      </c>
      <c r="AF5512" t="s">
        <v>7949</v>
      </c>
      <c r="AI5512">
        <v>0</v>
      </c>
      <c r="AJ5512">
        <v>0</v>
      </c>
      <c r="AK5512" t="s">
        <v>19957</v>
      </c>
      <c r="AL5512" t="s">
        <v>19957</v>
      </c>
      <c r="AM5512" t="s">
        <v>20019</v>
      </c>
    </row>
    <row r="5513" spans="1:39" x14ac:dyDescent="0.25">
      <c r="A5513" t="s">
        <v>10508</v>
      </c>
      <c r="B5513" t="s">
        <v>4841</v>
      </c>
      <c r="C5513" t="s">
        <v>4842</v>
      </c>
      <c r="D5513">
        <v>400</v>
      </c>
      <c r="E5513" t="s">
        <v>4845</v>
      </c>
      <c r="F5513">
        <v>6.4</v>
      </c>
      <c r="K5513" t="s">
        <v>6860</v>
      </c>
      <c r="L5513" t="s">
        <v>6861</v>
      </c>
      <c r="M5513" t="s">
        <v>15155</v>
      </c>
      <c r="N5513">
        <v>9</v>
      </c>
      <c r="O5513" t="s">
        <v>15532</v>
      </c>
      <c r="P5513" t="s">
        <v>18160</v>
      </c>
      <c r="Q5513">
        <v>5</v>
      </c>
      <c r="R5513">
        <v>1</v>
      </c>
      <c r="S5513">
        <v>-0.72</v>
      </c>
      <c r="T5513">
        <v>-0.7</v>
      </c>
      <c r="U5513">
        <v>373.46</v>
      </c>
      <c r="V5513">
        <v>69.73</v>
      </c>
      <c r="W5513">
        <v>3.78</v>
      </c>
      <c r="Y5513">
        <v>6.09</v>
      </c>
      <c r="Z5513">
        <v>3</v>
      </c>
      <c r="AA5513" t="s">
        <v>4250</v>
      </c>
      <c r="AB5513">
        <v>0</v>
      </c>
      <c r="AC5513">
        <v>5</v>
      </c>
      <c r="AD5513">
        <v>5.7371904761904764</v>
      </c>
      <c r="AF5513" t="s">
        <v>7949</v>
      </c>
      <c r="AI5513">
        <v>0</v>
      </c>
      <c r="AJ5513">
        <v>0</v>
      </c>
      <c r="AK5513" t="s">
        <v>19957</v>
      </c>
      <c r="AL5513" t="s">
        <v>19957</v>
      </c>
      <c r="AM5513" t="s">
        <v>20019</v>
      </c>
    </row>
    <row r="5514" spans="1:39" x14ac:dyDescent="0.25">
      <c r="A5514" t="s">
        <v>11591</v>
      </c>
      <c r="B5514" t="s">
        <v>4841</v>
      </c>
      <c r="C5514" t="s">
        <v>4842</v>
      </c>
      <c r="D5514">
        <v>400</v>
      </c>
      <c r="E5514" t="s">
        <v>4845</v>
      </c>
      <c r="F5514">
        <v>6.4</v>
      </c>
      <c r="I5514" t="s">
        <v>14505</v>
      </c>
      <c r="K5514" t="s">
        <v>6860</v>
      </c>
      <c r="L5514" t="s">
        <v>6861</v>
      </c>
      <c r="M5514" t="s">
        <v>6907</v>
      </c>
      <c r="N5514">
        <v>9</v>
      </c>
      <c r="O5514" t="s">
        <v>6972</v>
      </c>
      <c r="P5514" t="s">
        <v>19243</v>
      </c>
      <c r="Q5514">
        <v>5</v>
      </c>
      <c r="R5514">
        <v>1</v>
      </c>
      <c r="S5514">
        <v>2.89</v>
      </c>
      <c r="T5514">
        <v>2.9</v>
      </c>
      <c r="U5514">
        <v>363.39</v>
      </c>
      <c r="V5514">
        <v>69.73</v>
      </c>
      <c r="W5514">
        <v>2.97</v>
      </c>
      <c r="Y5514">
        <v>5.94</v>
      </c>
      <c r="Z5514">
        <v>2</v>
      </c>
      <c r="AA5514" t="s">
        <v>4250</v>
      </c>
      <c r="AB5514">
        <v>0</v>
      </c>
      <c r="AC5514">
        <v>1</v>
      </c>
      <c r="AD5514">
        <v>5.364119047619047</v>
      </c>
      <c r="AF5514" t="s">
        <v>7949</v>
      </c>
      <c r="AI5514">
        <v>0</v>
      </c>
      <c r="AJ5514">
        <v>0</v>
      </c>
      <c r="AM5514" t="s">
        <v>20019</v>
      </c>
    </row>
    <row r="5515" spans="1:39" x14ac:dyDescent="0.25">
      <c r="A5515" t="s">
        <v>11591</v>
      </c>
      <c r="B5515" t="s">
        <v>4841</v>
      </c>
      <c r="C5515" t="s">
        <v>4842</v>
      </c>
      <c r="D5515">
        <v>400</v>
      </c>
      <c r="E5515" t="s">
        <v>4845</v>
      </c>
      <c r="F5515">
        <v>6.4</v>
      </c>
      <c r="I5515" t="s">
        <v>14506</v>
      </c>
      <c r="K5515" t="s">
        <v>6860</v>
      </c>
      <c r="L5515" t="s">
        <v>6861</v>
      </c>
      <c r="M5515" t="s">
        <v>6908</v>
      </c>
      <c r="N5515">
        <v>8</v>
      </c>
      <c r="O5515" t="s">
        <v>6973</v>
      </c>
      <c r="P5515" t="s">
        <v>19243</v>
      </c>
      <c r="Q5515">
        <v>5</v>
      </c>
      <c r="R5515">
        <v>1</v>
      </c>
      <c r="S5515">
        <v>2.89</v>
      </c>
      <c r="T5515">
        <v>2.9</v>
      </c>
      <c r="U5515">
        <v>363.39</v>
      </c>
      <c r="V5515">
        <v>69.73</v>
      </c>
      <c r="W5515">
        <v>2.97</v>
      </c>
      <c r="Y5515">
        <v>5.94</v>
      </c>
      <c r="Z5515">
        <v>2</v>
      </c>
      <c r="AA5515" t="s">
        <v>4250</v>
      </c>
      <c r="AB5515">
        <v>0</v>
      </c>
      <c r="AC5515">
        <v>1</v>
      </c>
      <c r="AD5515">
        <v>5.364119047619047</v>
      </c>
      <c r="AF5515" t="s">
        <v>7949</v>
      </c>
      <c r="AI5515">
        <v>0</v>
      </c>
      <c r="AJ5515">
        <v>0</v>
      </c>
      <c r="AM5515" t="s">
        <v>20019</v>
      </c>
    </row>
    <row r="5516" spans="1:39" x14ac:dyDescent="0.25">
      <c r="A5516" t="s">
        <v>11592</v>
      </c>
      <c r="B5516" t="s">
        <v>4841</v>
      </c>
      <c r="C5516" t="s">
        <v>4842</v>
      </c>
      <c r="D5516">
        <v>400</v>
      </c>
      <c r="E5516" t="s">
        <v>4845</v>
      </c>
      <c r="F5516">
        <v>6.4</v>
      </c>
      <c r="K5516" t="s">
        <v>6860</v>
      </c>
      <c r="L5516" t="s">
        <v>6861</v>
      </c>
      <c r="M5516" t="s">
        <v>6872</v>
      </c>
      <c r="N5516">
        <v>9</v>
      </c>
      <c r="O5516" t="s">
        <v>15564</v>
      </c>
      <c r="P5516" t="s">
        <v>19244</v>
      </c>
      <c r="Q5516">
        <v>5</v>
      </c>
      <c r="R5516">
        <v>4</v>
      </c>
      <c r="S5516">
        <v>1.46</v>
      </c>
      <c r="T5516">
        <v>4.1500000000000004</v>
      </c>
      <c r="U5516">
        <v>617.73</v>
      </c>
      <c r="V5516">
        <v>136.04</v>
      </c>
      <c r="W5516">
        <v>4.72</v>
      </c>
      <c r="X5516">
        <v>4.7</v>
      </c>
      <c r="Y5516">
        <v>0</v>
      </c>
      <c r="Z5516">
        <v>2</v>
      </c>
      <c r="AA5516" t="s">
        <v>4250</v>
      </c>
      <c r="AB5516">
        <v>1</v>
      </c>
      <c r="AC5516">
        <v>19</v>
      </c>
      <c r="AD5516">
        <v>2.4249999999999998</v>
      </c>
      <c r="AF5516" t="s">
        <v>7951</v>
      </c>
      <c r="AI5516">
        <v>0</v>
      </c>
      <c r="AJ5516">
        <v>0</v>
      </c>
      <c r="AK5516" t="s">
        <v>7964</v>
      </c>
      <c r="AL5516" t="s">
        <v>7964</v>
      </c>
      <c r="AM5516" t="s">
        <v>20019</v>
      </c>
    </row>
    <row r="5517" spans="1:39" x14ac:dyDescent="0.25">
      <c r="A5517" t="s">
        <v>11593</v>
      </c>
      <c r="B5517" t="s">
        <v>4841</v>
      </c>
      <c r="C5517" t="s">
        <v>4842</v>
      </c>
      <c r="D5517">
        <v>400</v>
      </c>
      <c r="E5517" t="s">
        <v>4845</v>
      </c>
      <c r="F5517">
        <v>6.4</v>
      </c>
      <c r="K5517" t="s">
        <v>6860</v>
      </c>
      <c r="M5517" t="s">
        <v>6865</v>
      </c>
      <c r="N5517">
        <v>8</v>
      </c>
      <c r="O5517" t="s">
        <v>15354</v>
      </c>
      <c r="P5517" t="s">
        <v>19245</v>
      </c>
      <c r="Q5517">
        <v>7</v>
      </c>
      <c r="R5517">
        <v>2</v>
      </c>
      <c r="S5517">
        <v>1.91</v>
      </c>
      <c r="T5517">
        <v>2.08</v>
      </c>
      <c r="U5517">
        <v>446.57</v>
      </c>
      <c r="V5517">
        <v>114.62</v>
      </c>
      <c r="W5517">
        <v>2.23</v>
      </c>
      <c r="Y5517">
        <v>7.02</v>
      </c>
      <c r="Z5517">
        <v>2</v>
      </c>
      <c r="AA5517" t="s">
        <v>4250</v>
      </c>
      <c r="AB5517">
        <v>0</v>
      </c>
      <c r="AC5517">
        <v>2</v>
      </c>
      <c r="AD5517">
        <v>4.0609761904761914</v>
      </c>
      <c r="AF5517" t="s">
        <v>7949</v>
      </c>
      <c r="AI5517">
        <v>0</v>
      </c>
      <c r="AJ5517">
        <v>0</v>
      </c>
      <c r="AK5517" t="s">
        <v>19885</v>
      </c>
      <c r="AL5517" t="s">
        <v>19885</v>
      </c>
      <c r="AM5517" t="s">
        <v>20019</v>
      </c>
    </row>
    <row r="5518" spans="1:39" x14ac:dyDescent="0.25">
      <c r="A5518" t="s">
        <v>5515</v>
      </c>
      <c r="B5518" t="s">
        <v>4841</v>
      </c>
      <c r="C5518" t="s">
        <v>4842</v>
      </c>
      <c r="D5518">
        <v>400</v>
      </c>
      <c r="E5518" t="s">
        <v>4845</v>
      </c>
      <c r="F5518">
        <v>6.4</v>
      </c>
      <c r="K5518" t="s">
        <v>6860</v>
      </c>
      <c r="M5518" t="s">
        <v>15072</v>
      </c>
      <c r="N5518">
        <v>8</v>
      </c>
      <c r="O5518" t="s">
        <v>15425</v>
      </c>
      <c r="P5518" t="s">
        <v>7241</v>
      </c>
      <c r="Q5518">
        <v>7</v>
      </c>
      <c r="R5518">
        <v>3</v>
      </c>
      <c r="S5518">
        <v>4.7300000000000004</v>
      </c>
      <c r="T5518">
        <v>4.78</v>
      </c>
      <c r="U5518">
        <v>657.78</v>
      </c>
      <c r="V5518">
        <v>131.94</v>
      </c>
      <c r="W5518">
        <v>3.3</v>
      </c>
      <c r="X5518">
        <v>13.89</v>
      </c>
      <c r="Y5518">
        <v>6.59</v>
      </c>
      <c r="Z5518">
        <v>3</v>
      </c>
      <c r="AA5518" t="s">
        <v>4250</v>
      </c>
      <c r="AB5518">
        <v>1</v>
      </c>
      <c r="AC5518">
        <v>13</v>
      </c>
      <c r="AD5518">
        <v>1.2766666666666671</v>
      </c>
      <c r="AF5518" t="s">
        <v>7949</v>
      </c>
      <c r="AI5518">
        <v>0</v>
      </c>
      <c r="AJ5518">
        <v>0</v>
      </c>
      <c r="AK5518" t="s">
        <v>7966</v>
      </c>
      <c r="AL5518" t="s">
        <v>7966</v>
      </c>
      <c r="AM5518" t="s">
        <v>20019</v>
      </c>
    </row>
    <row r="5519" spans="1:39" x14ac:dyDescent="0.25">
      <c r="A5519" t="s">
        <v>11594</v>
      </c>
      <c r="B5519" t="s">
        <v>4841</v>
      </c>
      <c r="C5519" t="s">
        <v>4842</v>
      </c>
      <c r="D5519">
        <v>400</v>
      </c>
      <c r="E5519" t="s">
        <v>4845</v>
      </c>
      <c r="F5519">
        <v>6.4</v>
      </c>
      <c r="K5519" t="s">
        <v>6860</v>
      </c>
      <c r="M5519" t="s">
        <v>6865</v>
      </c>
      <c r="N5519">
        <v>8</v>
      </c>
      <c r="O5519" t="s">
        <v>15438</v>
      </c>
      <c r="P5519" t="s">
        <v>19246</v>
      </c>
      <c r="Q5519">
        <v>11</v>
      </c>
      <c r="R5519">
        <v>9</v>
      </c>
      <c r="S5519">
        <v>-1.04</v>
      </c>
      <c r="T5519">
        <v>3.07</v>
      </c>
      <c r="U5519">
        <v>722.8</v>
      </c>
      <c r="V5519">
        <v>283.51</v>
      </c>
      <c r="W5519">
        <v>-0.25</v>
      </c>
      <c r="X5519">
        <v>2.5</v>
      </c>
      <c r="Y5519">
        <v>5.8</v>
      </c>
      <c r="Z5519">
        <v>3</v>
      </c>
      <c r="AA5519" t="s">
        <v>4250</v>
      </c>
      <c r="AB5519">
        <v>3</v>
      </c>
      <c r="AC5519">
        <v>19</v>
      </c>
      <c r="AD5519">
        <v>2.9649999999999999</v>
      </c>
      <c r="AF5519" t="s">
        <v>7951</v>
      </c>
      <c r="AI5519">
        <v>0</v>
      </c>
      <c r="AJ5519">
        <v>0</v>
      </c>
      <c r="AK5519" t="s">
        <v>19923</v>
      </c>
      <c r="AL5519" t="s">
        <v>19923</v>
      </c>
      <c r="AM5519" t="s">
        <v>20019</v>
      </c>
    </row>
    <row r="5520" spans="1:39" x14ac:dyDescent="0.25">
      <c r="A5520" t="s">
        <v>11595</v>
      </c>
      <c r="B5520" t="s">
        <v>4841</v>
      </c>
      <c r="C5520" t="s">
        <v>4842</v>
      </c>
      <c r="D5520">
        <v>400</v>
      </c>
      <c r="E5520" t="s">
        <v>4845</v>
      </c>
      <c r="F5520">
        <v>6.4</v>
      </c>
      <c r="K5520" t="s">
        <v>6860</v>
      </c>
      <c r="L5520" t="s">
        <v>6861</v>
      </c>
      <c r="M5520" t="s">
        <v>15001</v>
      </c>
      <c r="N5520">
        <v>9</v>
      </c>
      <c r="O5520" t="s">
        <v>15331</v>
      </c>
      <c r="P5520" t="s">
        <v>19247</v>
      </c>
      <c r="Q5520">
        <v>6</v>
      </c>
      <c r="R5520">
        <v>3</v>
      </c>
      <c r="S5520">
        <v>-2.04</v>
      </c>
      <c r="T5520">
        <v>-1.08</v>
      </c>
      <c r="U5520">
        <v>519.59</v>
      </c>
      <c r="V5520">
        <v>100.13</v>
      </c>
      <c r="W5520">
        <v>2.0299999999999998</v>
      </c>
      <c r="X5520">
        <v>13.86</v>
      </c>
      <c r="Y5520">
        <v>8.5</v>
      </c>
      <c r="Z5520">
        <v>2</v>
      </c>
      <c r="AA5520" t="s">
        <v>4250</v>
      </c>
      <c r="AB5520">
        <v>1</v>
      </c>
      <c r="AC5520">
        <v>13</v>
      </c>
      <c r="AD5520">
        <v>3.5790000000000011</v>
      </c>
      <c r="AF5520" t="s">
        <v>7949</v>
      </c>
      <c r="AI5520">
        <v>0</v>
      </c>
      <c r="AJ5520">
        <v>0</v>
      </c>
      <c r="AK5520" t="s">
        <v>19858</v>
      </c>
      <c r="AL5520" t="s">
        <v>19858</v>
      </c>
      <c r="AM5520" t="s">
        <v>20019</v>
      </c>
    </row>
    <row r="5521" spans="1:39" x14ac:dyDescent="0.25">
      <c r="A5521" t="s">
        <v>5997</v>
      </c>
      <c r="B5521" t="s">
        <v>4841</v>
      </c>
      <c r="C5521" t="s">
        <v>4842</v>
      </c>
      <c r="D5521">
        <v>400</v>
      </c>
      <c r="E5521" t="s">
        <v>4845</v>
      </c>
      <c r="F5521">
        <v>6.4</v>
      </c>
      <c r="K5521" t="s">
        <v>6860</v>
      </c>
      <c r="L5521" t="s">
        <v>6861</v>
      </c>
      <c r="M5521" t="s">
        <v>15097</v>
      </c>
      <c r="N5521">
        <v>9</v>
      </c>
      <c r="O5521" t="s">
        <v>15458</v>
      </c>
      <c r="P5521" t="s">
        <v>7723</v>
      </c>
      <c r="Q5521">
        <v>4</v>
      </c>
      <c r="R5521">
        <v>2</v>
      </c>
      <c r="S5521">
        <v>1.94</v>
      </c>
      <c r="T5521">
        <v>1.95</v>
      </c>
      <c r="U5521">
        <v>324.41000000000003</v>
      </c>
      <c r="V5521">
        <v>79.98</v>
      </c>
      <c r="W5521">
        <v>2.89</v>
      </c>
      <c r="Y5521">
        <v>7.83</v>
      </c>
      <c r="Z5521">
        <v>2</v>
      </c>
      <c r="AA5521" t="s">
        <v>4250</v>
      </c>
      <c r="AB5521">
        <v>0</v>
      </c>
      <c r="AC5521">
        <v>2</v>
      </c>
      <c r="AD5521">
        <v>5.5</v>
      </c>
      <c r="AF5521" t="s">
        <v>7949</v>
      </c>
      <c r="AI5521">
        <v>0</v>
      </c>
      <c r="AJ5521">
        <v>0</v>
      </c>
      <c r="AK5521" t="s">
        <v>7973</v>
      </c>
      <c r="AL5521" t="s">
        <v>7973</v>
      </c>
      <c r="AM5521" t="s">
        <v>20019</v>
      </c>
    </row>
    <row r="5522" spans="1:39" x14ac:dyDescent="0.25">
      <c r="A5522" t="s">
        <v>11596</v>
      </c>
      <c r="B5522" t="s">
        <v>4841</v>
      </c>
      <c r="C5522" t="s">
        <v>4842</v>
      </c>
      <c r="D5522">
        <v>400</v>
      </c>
      <c r="E5522" t="s">
        <v>4845</v>
      </c>
      <c r="F5522">
        <v>6.4</v>
      </c>
      <c r="I5522" t="s">
        <v>14507</v>
      </c>
      <c r="K5522" t="s">
        <v>6860</v>
      </c>
      <c r="L5522" t="s">
        <v>6861</v>
      </c>
      <c r="M5522" t="s">
        <v>15047</v>
      </c>
      <c r="N5522">
        <v>9</v>
      </c>
      <c r="O5522" t="s">
        <v>15395</v>
      </c>
      <c r="P5522" t="s">
        <v>19248</v>
      </c>
      <c r="Q5522">
        <v>9</v>
      </c>
      <c r="R5522">
        <v>3</v>
      </c>
      <c r="S5522">
        <v>0.7</v>
      </c>
      <c r="T5522">
        <v>0.71</v>
      </c>
      <c r="U5522">
        <v>525.39</v>
      </c>
      <c r="V5522">
        <v>150.63</v>
      </c>
      <c r="W5522">
        <v>2.71</v>
      </c>
      <c r="X5522">
        <v>8.89</v>
      </c>
      <c r="Y5522">
        <v>3.13</v>
      </c>
      <c r="Z5522">
        <v>2</v>
      </c>
      <c r="AA5522" t="s">
        <v>4250</v>
      </c>
      <c r="AB5522">
        <v>1</v>
      </c>
      <c r="AC5522">
        <v>5</v>
      </c>
      <c r="AD5522">
        <v>3.166666666666667</v>
      </c>
      <c r="AF5522" t="s">
        <v>7949</v>
      </c>
      <c r="AI5522">
        <v>0</v>
      </c>
      <c r="AJ5522">
        <v>0</v>
      </c>
      <c r="AM5522" t="s">
        <v>20019</v>
      </c>
    </row>
    <row r="5523" spans="1:39" x14ac:dyDescent="0.25">
      <c r="A5523" t="s">
        <v>11597</v>
      </c>
      <c r="B5523" t="s">
        <v>4841</v>
      </c>
      <c r="C5523" t="s">
        <v>4842</v>
      </c>
      <c r="D5523">
        <v>400</v>
      </c>
      <c r="E5523" t="s">
        <v>4845</v>
      </c>
      <c r="F5523">
        <v>6.4</v>
      </c>
      <c r="I5523" t="s">
        <v>14508</v>
      </c>
      <c r="K5523" t="s">
        <v>6860</v>
      </c>
      <c r="L5523" t="s">
        <v>6861</v>
      </c>
      <c r="M5523" t="s">
        <v>15154</v>
      </c>
      <c r="N5523">
        <v>9</v>
      </c>
      <c r="O5523" t="s">
        <v>15531</v>
      </c>
      <c r="P5523" t="s">
        <v>19249</v>
      </c>
      <c r="Q5523">
        <v>5</v>
      </c>
      <c r="R5523">
        <v>2</v>
      </c>
      <c r="S5523">
        <v>-2.89</v>
      </c>
      <c r="T5523">
        <v>-2.88</v>
      </c>
      <c r="U5523">
        <v>339.39</v>
      </c>
      <c r="V5523">
        <v>68.87</v>
      </c>
      <c r="W5523">
        <v>2.36</v>
      </c>
      <c r="Y5523">
        <v>5.1100000000000003</v>
      </c>
      <c r="Z5523">
        <v>1</v>
      </c>
      <c r="AA5523" t="s">
        <v>4250</v>
      </c>
      <c r="AB5523">
        <v>0</v>
      </c>
      <c r="AC5523">
        <v>3</v>
      </c>
      <c r="AD5523">
        <v>5.5</v>
      </c>
      <c r="AF5523" t="s">
        <v>7949</v>
      </c>
      <c r="AI5523">
        <v>0</v>
      </c>
      <c r="AJ5523">
        <v>0</v>
      </c>
      <c r="AM5523" t="s">
        <v>20019</v>
      </c>
    </row>
    <row r="5524" spans="1:39" x14ac:dyDescent="0.25">
      <c r="A5524" t="s">
        <v>11598</v>
      </c>
      <c r="B5524" t="s">
        <v>4841</v>
      </c>
      <c r="C5524" t="s">
        <v>4842</v>
      </c>
      <c r="D5524">
        <v>400</v>
      </c>
      <c r="E5524" t="s">
        <v>4845</v>
      </c>
      <c r="F5524">
        <v>6.4</v>
      </c>
      <c r="I5524" t="s">
        <v>14509</v>
      </c>
      <c r="K5524" t="s">
        <v>6860</v>
      </c>
      <c r="L5524" t="s">
        <v>6861</v>
      </c>
      <c r="M5524" t="s">
        <v>14955</v>
      </c>
      <c r="N5524">
        <v>8</v>
      </c>
      <c r="O5524" t="s">
        <v>15276</v>
      </c>
      <c r="P5524" t="s">
        <v>19250</v>
      </c>
      <c r="Q5524">
        <v>6</v>
      </c>
      <c r="R5524">
        <v>1</v>
      </c>
      <c r="S5524">
        <v>2.6</v>
      </c>
      <c r="T5524">
        <v>2.6</v>
      </c>
      <c r="U5524">
        <v>393.42</v>
      </c>
      <c r="V5524">
        <v>89.86</v>
      </c>
      <c r="W5524">
        <v>3.09</v>
      </c>
      <c r="Y5524">
        <v>0.77</v>
      </c>
      <c r="Z5524">
        <v>2</v>
      </c>
      <c r="AA5524" t="s">
        <v>4250</v>
      </c>
      <c r="AB5524">
        <v>0</v>
      </c>
      <c r="AC5524">
        <v>1</v>
      </c>
      <c r="AD5524">
        <v>5.2946190476190473</v>
      </c>
      <c r="AF5524" t="s">
        <v>7949</v>
      </c>
      <c r="AI5524">
        <v>0</v>
      </c>
      <c r="AJ5524">
        <v>0</v>
      </c>
      <c r="AM5524" t="s">
        <v>20019</v>
      </c>
    </row>
    <row r="5525" spans="1:39" x14ac:dyDescent="0.25">
      <c r="A5525" t="s">
        <v>11599</v>
      </c>
      <c r="B5525" t="s">
        <v>4841</v>
      </c>
      <c r="C5525" t="s">
        <v>4842</v>
      </c>
      <c r="D5525">
        <v>400</v>
      </c>
      <c r="E5525" t="s">
        <v>4845</v>
      </c>
      <c r="F5525">
        <v>6.4</v>
      </c>
      <c r="I5525" t="s">
        <v>14510</v>
      </c>
      <c r="K5525" t="s">
        <v>6860</v>
      </c>
      <c r="L5525" t="s">
        <v>6861</v>
      </c>
      <c r="M5525" t="s">
        <v>14996</v>
      </c>
      <c r="N5525">
        <v>9</v>
      </c>
      <c r="O5525" t="s">
        <v>15322</v>
      </c>
      <c r="P5525" t="s">
        <v>19251</v>
      </c>
      <c r="Q5525">
        <v>5</v>
      </c>
      <c r="R5525">
        <v>2</v>
      </c>
      <c r="S5525">
        <v>-1.32</v>
      </c>
      <c r="T5525">
        <v>-1.29</v>
      </c>
      <c r="U5525">
        <v>412.8</v>
      </c>
      <c r="V5525">
        <v>89.6</v>
      </c>
      <c r="W5525">
        <v>3.61</v>
      </c>
      <c r="X5525">
        <v>9.94</v>
      </c>
      <c r="Y5525">
        <v>6.19</v>
      </c>
      <c r="Z5525">
        <v>2</v>
      </c>
      <c r="AA5525" t="s">
        <v>4250</v>
      </c>
      <c r="AB5525">
        <v>0</v>
      </c>
      <c r="AC5525">
        <v>3</v>
      </c>
      <c r="AD5525">
        <v>5.1228571428571428</v>
      </c>
      <c r="AF5525" t="s">
        <v>7949</v>
      </c>
      <c r="AI5525">
        <v>0</v>
      </c>
      <c r="AJ5525">
        <v>0</v>
      </c>
      <c r="AM5525" t="s">
        <v>20019</v>
      </c>
    </row>
    <row r="5526" spans="1:39" x14ac:dyDescent="0.25">
      <c r="A5526" t="s">
        <v>9589</v>
      </c>
      <c r="B5526" t="s">
        <v>4841</v>
      </c>
      <c r="C5526" t="s">
        <v>4842</v>
      </c>
      <c r="D5526">
        <v>401</v>
      </c>
      <c r="E5526" t="s">
        <v>4845</v>
      </c>
      <c r="F5526">
        <v>6.4</v>
      </c>
      <c r="K5526" t="s">
        <v>6860</v>
      </c>
      <c r="L5526" t="s">
        <v>6861</v>
      </c>
      <c r="M5526" t="s">
        <v>15023</v>
      </c>
      <c r="N5526">
        <v>9</v>
      </c>
      <c r="O5526" t="s">
        <v>15361</v>
      </c>
      <c r="P5526" t="s">
        <v>17241</v>
      </c>
      <c r="Q5526">
        <v>6</v>
      </c>
      <c r="R5526">
        <v>1</v>
      </c>
      <c r="S5526">
        <v>2.98</v>
      </c>
      <c r="T5526">
        <v>2.98</v>
      </c>
      <c r="U5526">
        <v>411.44</v>
      </c>
      <c r="V5526">
        <v>86.28</v>
      </c>
      <c r="W5526">
        <v>3.7</v>
      </c>
      <c r="Y5526">
        <v>3.29</v>
      </c>
      <c r="Z5526">
        <v>4</v>
      </c>
      <c r="AA5526" t="s">
        <v>4250</v>
      </c>
      <c r="AB5526">
        <v>0</v>
      </c>
      <c r="AC5526">
        <v>4</v>
      </c>
      <c r="AD5526">
        <v>4.9759047619047614</v>
      </c>
      <c r="AF5526" t="s">
        <v>7949</v>
      </c>
      <c r="AI5526">
        <v>0</v>
      </c>
      <c r="AJ5526">
        <v>0</v>
      </c>
      <c r="AK5526" t="s">
        <v>19841</v>
      </c>
      <c r="AL5526" t="s">
        <v>19841</v>
      </c>
      <c r="AM5526" t="s">
        <v>20019</v>
      </c>
    </row>
    <row r="5527" spans="1:39" x14ac:dyDescent="0.25">
      <c r="A5527" t="s">
        <v>10981</v>
      </c>
      <c r="B5527" t="s">
        <v>4841</v>
      </c>
      <c r="C5527" t="s">
        <v>4842</v>
      </c>
      <c r="D5527">
        <v>401</v>
      </c>
      <c r="E5527" t="s">
        <v>4845</v>
      </c>
      <c r="F5527">
        <v>6.4</v>
      </c>
      <c r="I5527" t="s">
        <v>14511</v>
      </c>
      <c r="K5527" t="s">
        <v>6860</v>
      </c>
      <c r="L5527" t="s">
        <v>6861</v>
      </c>
      <c r="M5527" t="s">
        <v>6907</v>
      </c>
      <c r="N5527">
        <v>9</v>
      </c>
      <c r="O5527" t="s">
        <v>6972</v>
      </c>
      <c r="P5527" t="s">
        <v>18633</v>
      </c>
      <c r="Q5527">
        <v>6</v>
      </c>
      <c r="R5527">
        <v>1</v>
      </c>
      <c r="S5527">
        <v>3.1</v>
      </c>
      <c r="T5527">
        <v>3.1</v>
      </c>
      <c r="U5527">
        <v>380.44</v>
      </c>
      <c r="V5527">
        <v>75.3</v>
      </c>
      <c r="W5527">
        <v>3.09</v>
      </c>
      <c r="Y5527">
        <v>4.42</v>
      </c>
      <c r="Z5527">
        <v>2</v>
      </c>
      <c r="AA5527" t="s">
        <v>4250</v>
      </c>
      <c r="AB5527">
        <v>0</v>
      </c>
      <c r="AC5527">
        <v>2</v>
      </c>
      <c r="AD5527">
        <v>5.0873333333333326</v>
      </c>
      <c r="AF5527" t="s">
        <v>7949</v>
      </c>
      <c r="AI5527">
        <v>0</v>
      </c>
      <c r="AJ5527">
        <v>0</v>
      </c>
      <c r="AM5527" t="s">
        <v>20019</v>
      </c>
    </row>
    <row r="5528" spans="1:39" x14ac:dyDescent="0.25">
      <c r="A5528" t="s">
        <v>10981</v>
      </c>
      <c r="B5528" t="s">
        <v>4841</v>
      </c>
      <c r="C5528" t="s">
        <v>4842</v>
      </c>
      <c r="D5528">
        <v>401</v>
      </c>
      <c r="E5528" t="s">
        <v>4845</v>
      </c>
      <c r="F5528">
        <v>6.4</v>
      </c>
      <c r="I5528" t="s">
        <v>14512</v>
      </c>
      <c r="K5528" t="s">
        <v>6860</v>
      </c>
      <c r="L5528" t="s">
        <v>6861</v>
      </c>
      <c r="M5528" t="s">
        <v>6908</v>
      </c>
      <c r="N5528">
        <v>8</v>
      </c>
      <c r="O5528" t="s">
        <v>6973</v>
      </c>
      <c r="P5528" t="s">
        <v>18633</v>
      </c>
      <c r="Q5528">
        <v>6</v>
      </c>
      <c r="R5528">
        <v>1</v>
      </c>
      <c r="S5528">
        <v>3.1</v>
      </c>
      <c r="T5528">
        <v>3.1</v>
      </c>
      <c r="U5528">
        <v>380.44</v>
      </c>
      <c r="V5528">
        <v>75.3</v>
      </c>
      <c r="W5528">
        <v>3.09</v>
      </c>
      <c r="Y5528">
        <v>4.42</v>
      </c>
      <c r="Z5528">
        <v>2</v>
      </c>
      <c r="AA5528" t="s">
        <v>4250</v>
      </c>
      <c r="AB5528">
        <v>0</v>
      </c>
      <c r="AC5528">
        <v>2</v>
      </c>
      <c r="AD5528">
        <v>5.0873333333333326</v>
      </c>
      <c r="AF5528" t="s">
        <v>7949</v>
      </c>
      <c r="AI5528">
        <v>0</v>
      </c>
      <c r="AJ5528">
        <v>0</v>
      </c>
      <c r="AM5528" t="s">
        <v>20019</v>
      </c>
    </row>
    <row r="5529" spans="1:39" x14ac:dyDescent="0.25">
      <c r="A5529" t="s">
        <v>11600</v>
      </c>
      <c r="B5529" t="s">
        <v>4841</v>
      </c>
      <c r="C5529" t="s">
        <v>4842</v>
      </c>
      <c r="D5529">
        <v>401</v>
      </c>
      <c r="E5529" t="s">
        <v>4845</v>
      </c>
      <c r="F5529">
        <v>6.4</v>
      </c>
      <c r="I5529" t="s">
        <v>14513</v>
      </c>
      <c r="K5529" t="s">
        <v>6860</v>
      </c>
      <c r="L5529" t="s">
        <v>6861</v>
      </c>
      <c r="M5529" t="s">
        <v>15000</v>
      </c>
      <c r="N5529">
        <v>9</v>
      </c>
      <c r="O5529" t="s">
        <v>15330</v>
      </c>
      <c r="P5529" t="s">
        <v>19252</v>
      </c>
      <c r="Q5529">
        <v>4</v>
      </c>
      <c r="R5529">
        <v>1</v>
      </c>
      <c r="S5529">
        <v>5.12</v>
      </c>
      <c r="T5529">
        <v>5.31</v>
      </c>
      <c r="U5529">
        <v>390.33</v>
      </c>
      <c r="V5529">
        <v>59.97</v>
      </c>
      <c r="W5529">
        <v>3.96</v>
      </c>
      <c r="Y5529">
        <v>6.95</v>
      </c>
      <c r="Z5529">
        <v>1</v>
      </c>
      <c r="AA5529" t="s">
        <v>4250</v>
      </c>
      <c r="AB5529">
        <v>0</v>
      </c>
      <c r="AC5529">
        <v>2</v>
      </c>
      <c r="AD5529">
        <v>3.616690476190477</v>
      </c>
      <c r="AF5529" t="s">
        <v>7949</v>
      </c>
      <c r="AI5529">
        <v>0</v>
      </c>
      <c r="AJ5529">
        <v>0</v>
      </c>
      <c r="AM5529" t="s">
        <v>20019</v>
      </c>
    </row>
    <row r="5530" spans="1:39" x14ac:dyDescent="0.25">
      <c r="A5530" t="s">
        <v>10452</v>
      </c>
      <c r="B5530" t="s">
        <v>4841</v>
      </c>
      <c r="C5530" t="s">
        <v>4842</v>
      </c>
      <c r="D5530">
        <v>401</v>
      </c>
      <c r="E5530" t="s">
        <v>4845</v>
      </c>
      <c r="F5530">
        <v>6.4</v>
      </c>
      <c r="I5530" t="s">
        <v>14514</v>
      </c>
      <c r="K5530" t="s">
        <v>6860</v>
      </c>
      <c r="L5530" t="s">
        <v>6861</v>
      </c>
      <c r="M5530" t="s">
        <v>6907</v>
      </c>
      <c r="N5530">
        <v>9</v>
      </c>
      <c r="O5530" t="s">
        <v>6972</v>
      </c>
      <c r="P5530" t="s">
        <v>18104</v>
      </c>
      <c r="Q5530">
        <v>6</v>
      </c>
      <c r="R5530">
        <v>1</v>
      </c>
      <c r="S5530">
        <v>2.78</v>
      </c>
      <c r="T5530">
        <v>2.79</v>
      </c>
      <c r="U5530">
        <v>385.85</v>
      </c>
      <c r="V5530">
        <v>78.959999999999994</v>
      </c>
      <c r="W5530">
        <v>3.13</v>
      </c>
      <c r="Y5530">
        <v>5.92</v>
      </c>
      <c r="Z5530">
        <v>2</v>
      </c>
      <c r="AA5530" t="s">
        <v>4250</v>
      </c>
      <c r="AB5530">
        <v>0</v>
      </c>
      <c r="AC5530">
        <v>1</v>
      </c>
      <c r="AD5530">
        <v>5.258690476190476</v>
      </c>
      <c r="AF5530" t="s">
        <v>7949</v>
      </c>
      <c r="AI5530">
        <v>0</v>
      </c>
      <c r="AJ5530">
        <v>0</v>
      </c>
      <c r="AM5530" t="s">
        <v>20019</v>
      </c>
    </row>
    <row r="5531" spans="1:39" x14ac:dyDescent="0.25">
      <c r="A5531" t="s">
        <v>10452</v>
      </c>
      <c r="B5531" t="s">
        <v>4841</v>
      </c>
      <c r="C5531" t="s">
        <v>4842</v>
      </c>
      <c r="D5531">
        <v>401</v>
      </c>
      <c r="E5531" t="s">
        <v>4845</v>
      </c>
      <c r="F5531">
        <v>6.4</v>
      </c>
      <c r="I5531" t="s">
        <v>14515</v>
      </c>
      <c r="K5531" t="s">
        <v>6860</v>
      </c>
      <c r="L5531" t="s">
        <v>6861</v>
      </c>
      <c r="M5531" t="s">
        <v>6908</v>
      </c>
      <c r="N5531">
        <v>8</v>
      </c>
      <c r="O5531" t="s">
        <v>6973</v>
      </c>
      <c r="P5531" t="s">
        <v>18104</v>
      </c>
      <c r="Q5531">
        <v>6</v>
      </c>
      <c r="R5531">
        <v>1</v>
      </c>
      <c r="S5531">
        <v>2.78</v>
      </c>
      <c r="T5531">
        <v>2.79</v>
      </c>
      <c r="U5531">
        <v>385.85</v>
      </c>
      <c r="V5531">
        <v>78.959999999999994</v>
      </c>
      <c r="W5531">
        <v>3.13</v>
      </c>
      <c r="Y5531">
        <v>5.92</v>
      </c>
      <c r="Z5531">
        <v>2</v>
      </c>
      <c r="AA5531" t="s">
        <v>4250</v>
      </c>
      <c r="AB5531">
        <v>0</v>
      </c>
      <c r="AC5531">
        <v>1</v>
      </c>
      <c r="AD5531">
        <v>5.258690476190476</v>
      </c>
      <c r="AF5531" t="s">
        <v>7949</v>
      </c>
      <c r="AI5531">
        <v>0</v>
      </c>
      <c r="AJ5531">
        <v>0</v>
      </c>
      <c r="AM5531" t="s">
        <v>20019</v>
      </c>
    </row>
    <row r="5532" spans="1:39" x14ac:dyDescent="0.25">
      <c r="A5532" t="s">
        <v>9669</v>
      </c>
      <c r="B5532" t="s">
        <v>4841</v>
      </c>
      <c r="C5532" t="s">
        <v>4842</v>
      </c>
      <c r="D5532">
        <v>402</v>
      </c>
      <c r="E5532" t="s">
        <v>4845</v>
      </c>
      <c r="F5532">
        <v>6.4</v>
      </c>
      <c r="K5532" t="s">
        <v>6860</v>
      </c>
      <c r="L5532" t="s">
        <v>6861</v>
      </c>
      <c r="M5532" t="s">
        <v>15161</v>
      </c>
      <c r="N5532">
        <v>9</v>
      </c>
      <c r="O5532" t="s">
        <v>15539</v>
      </c>
      <c r="P5532" t="s">
        <v>17321</v>
      </c>
      <c r="Q5532">
        <v>7</v>
      </c>
      <c r="R5532">
        <v>2</v>
      </c>
      <c r="S5532">
        <v>2.06</v>
      </c>
      <c r="T5532">
        <v>2.56</v>
      </c>
      <c r="U5532">
        <v>545.75</v>
      </c>
      <c r="V5532">
        <v>117.86</v>
      </c>
      <c r="W5532">
        <v>3.05</v>
      </c>
      <c r="X5532">
        <v>13.17</v>
      </c>
      <c r="Y5532">
        <v>7.03</v>
      </c>
      <c r="Z5532">
        <v>2</v>
      </c>
      <c r="AA5532" t="s">
        <v>4250</v>
      </c>
      <c r="AB5532">
        <v>1</v>
      </c>
      <c r="AC5532">
        <v>14</v>
      </c>
      <c r="AD5532">
        <v>3.5413333333333332</v>
      </c>
      <c r="AF5532" t="s">
        <v>7949</v>
      </c>
      <c r="AI5532">
        <v>0</v>
      </c>
      <c r="AJ5532">
        <v>0</v>
      </c>
      <c r="AK5532" t="s">
        <v>19884</v>
      </c>
      <c r="AL5532" t="s">
        <v>19884</v>
      </c>
      <c r="AM5532" t="s">
        <v>20019</v>
      </c>
    </row>
    <row r="5533" spans="1:39" x14ac:dyDescent="0.25">
      <c r="A5533" t="s">
        <v>11601</v>
      </c>
      <c r="B5533" t="s">
        <v>4841</v>
      </c>
      <c r="C5533" t="s">
        <v>4842</v>
      </c>
      <c r="D5533">
        <v>403</v>
      </c>
      <c r="E5533" t="s">
        <v>4845</v>
      </c>
      <c r="F5533">
        <v>6.39</v>
      </c>
      <c r="I5533" t="s">
        <v>14516</v>
      </c>
      <c r="K5533" t="s">
        <v>6860</v>
      </c>
      <c r="L5533" t="s">
        <v>6861</v>
      </c>
      <c r="M5533" t="s">
        <v>15042</v>
      </c>
      <c r="N5533">
        <v>9</v>
      </c>
      <c r="O5533" t="s">
        <v>15389</v>
      </c>
      <c r="P5533" t="s">
        <v>19253</v>
      </c>
      <c r="Q5533">
        <v>5</v>
      </c>
      <c r="R5533">
        <v>1</v>
      </c>
      <c r="S5533">
        <v>3.09</v>
      </c>
      <c r="T5533">
        <v>5.09</v>
      </c>
      <c r="U5533">
        <v>405.54</v>
      </c>
      <c r="V5533">
        <v>60.08</v>
      </c>
      <c r="W5533">
        <v>3.95</v>
      </c>
      <c r="Y5533">
        <v>11.54</v>
      </c>
      <c r="Z5533">
        <v>2</v>
      </c>
      <c r="AA5533" t="s">
        <v>4250</v>
      </c>
      <c r="AB5533">
        <v>0</v>
      </c>
      <c r="AC5533">
        <v>4</v>
      </c>
      <c r="AD5533">
        <v>2.9630476190476189</v>
      </c>
      <c r="AF5533" t="s">
        <v>7952</v>
      </c>
      <c r="AI5533">
        <v>0</v>
      </c>
      <c r="AJ5533">
        <v>0</v>
      </c>
      <c r="AM5533" t="s">
        <v>20019</v>
      </c>
    </row>
    <row r="5534" spans="1:39" x14ac:dyDescent="0.25">
      <c r="A5534" t="s">
        <v>11601</v>
      </c>
      <c r="B5534" t="s">
        <v>4841</v>
      </c>
      <c r="C5534" t="s">
        <v>4842</v>
      </c>
      <c r="D5534">
        <v>403</v>
      </c>
      <c r="E5534" t="s">
        <v>4845</v>
      </c>
      <c r="F5534">
        <v>6.39</v>
      </c>
      <c r="I5534" t="s">
        <v>14517</v>
      </c>
      <c r="K5534" t="s">
        <v>6860</v>
      </c>
      <c r="M5534" t="s">
        <v>15002</v>
      </c>
      <c r="N5534">
        <v>8</v>
      </c>
      <c r="O5534" t="s">
        <v>15332</v>
      </c>
      <c r="P5534" t="s">
        <v>19253</v>
      </c>
      <c r="Q5534">
        <v>5</v>
      </c>
      <c r="R5534">
        <v>1</v>
      </c>
      <c r="S5534">
        <v>3.09</v>
      </c>
      <c r="T5534">
        <v>5.09</v>
      </c>
      <c r="U5534">
        <v>405.54</v>
      </c>
      <c r="V5534">
        <v>60.08</v>
      </c>
      <c r="W5534">
        <v>3.95</v>
      </c>
      <c r="Y5534">
        <v>11.54</v>
      </c>
      <c r="Z5534">
        <v>2</v>
      </c>
      <c r="AA5534" t="s">
        <v>4250</v>
      </c>
      <c r="AB5534">
        <v>0</v>
      </c>
      <c r="AC5534">
        <v>4</v>
      </c>
      <c r="AD5534">
        <v>2.9630476190476189</v>
      </c>
      <c r="AF5534" t="s">
        <v>7952</v>
      </c>
      <c r="AI5534">
        <v>0</v>
      </c>
      <c r="AJ5534">
        <v>0</v>
      </c>
      <c r="AM5534" t="s">
        <v>20019</v>
      </c>
    </row>
    <row r="5535" spans="1:39" x14ac:dyDescent="0.25">
      <c r="A5535" t="s">
        <v>11602</v>
      </c>
      <c r="B5535" t="s">
        <v>4841</v>
      </c>
      <c r="C5535" t="s">
        <v>4842</v>
      </c>
      <c r="D5535">
        <v>406</v>
      </c>
      <c r="E5535" t="s">
        <v>4845</v>
      </c>
      <c r="F5535">
        <v>6.39</v>
      </c>
      <c r="K5535" t="s">
        <v>6860</v>
      </c>
      <c r="L5535" t="s">
        <v>6861</v>
      </c>
      <c r="M5535" t="s">
        <v>15080</v>
      </c>
      <c r="N5535">
        <v>9</v>
      </c>
      <c r="O5535" t="s">
        <v>15435</v>
      </c>
      <c r="P5535" t="s">
        <v>19254</v>
      </c>
      <c r="Q5535">
        <v>6</v>
      </c>
      <c r="R5535">
        <v>3</v>
      </c>
      <c r="S5535">
        <v>4.9000000000000004</v>
      </c>
      <c r="T5535">
        <v>5.01</v>
      </c>
      <c r="U5535">
        <v>521.09</v>
      </c>
      <c r="V5535">
        <v>98.82</v>
      </c>
      <c r="W5535">
        <v>5.48</v>
      </c>
      <c r="X5535">
        <v>8.56</v>
      </c>
      <c r="Y5535">
        <v>6.7</v>
      </c>
      <c r="Z5535">
        <v>4</v>
      </c>
      <c r="AA5535" t="s">
        <v>4250</v>
      </c>
      <c r="AB5535">
        <v>2</v>
      </c>
      <c r="AC5535">
        <v>7</v>
      </c>
      <c r="AD5535">
        <v>1.8726666666666669</v>
      </c>
      <c r="AF5535" t="s">
        <v>7949</v>
      </c>
      <c r="AI5535">
        <v>0</v>
      </c>
      <c r="AJ5535">
        <v>0</v>
      </c>
      <c r="AK5535" t="s">
        <v>19921</v>
      </c>
      <c r="AL5535" t="s">
        <v>19921</v>
      </c>
      <c r="AM5535" t="s">
        <v>20019</v>
      </c>
    </row>
    <row r="5536" spans="1:39" x14ac:dyDescent="0.25">
      <c r="A5536" t="s">
        <v>10509</v>
      </c>
      <c r="B5536" t="s">
        <v>4841</v>
      </c>
      <c r="C5536" t="s">
        <v>4842</v>
      </c>
      <c r="D5536">
        <v>406</v>
      </c>
      <c r="E5536" t="s">
        <v>4845</v>
      </c>
      <c r="F5536">
        <v>6.39</v>
      </c>
      <c r="I5536" t="s">
        <v>14518</v>
      </c>
      <c r="K5536" t="s">
        <v>6860</v>
      </c>
      <c r="L5536" t="s">
        <v>6861</v>
      </c>
      <c r="M5536" t="s">
        <v>6907</v>
      </c>
      <c r="N5536">
        <v>9</v>
      </c>
      <c r="O5536" t="s">
        <v>6972</v>
      </c>
      <c r="P5536" t="s">
        <v>18161</v>
      </c>
      <c r="Q5536">
        <v>7</v>
      </c>
      <c r="R5536">
        <v>1</v>
      </c>
      <c r="S5536">
        <v>2.5099999999999998</v>
      </c>
      <c r="T5536">
        <v>2.52</v>
      </c>
      <c r="U5536">
        <v>368.46</v>
      </c>
      <c r="V5536">
        <v>82.62</v>
      </c>
      <c r="W5536">
        <v>2.59</v>
      </c>
      <c r="Y5536">
        <v>5.7</v>
      </c>
      <c r="Z5536">
        <v>2</v>
      </c>
      <c r="AA5536" t="s">
        <v>4250</v>
      </c>
      <c r="AB5536">
        <v>0</v>
      </c>
      <c r="AC5536">
        <v>1</v>
      </c>
      <c r="AD5536">
        <v>5.5179047619047621</v>
      </c>
      <c r="AF5536" t="s">
        <v>7949</v>
      </c>
      <c r="AI5536">
        <v>0</v>
      </c>
      <c r="AJ5536">
        <v>0</v>
      </c>
      <c r="AM5536" t="s">
        <v>20019</v>
      </c>
    </row>
    <row r="5537" spans="1:39" x14ac:dyDescent="0.25">
      <c r="A5537" t="s">
        <v>10509</v>
      </c>
      <c r="B5537" t="s">
        <v>4841</v>
      </c>
      <c r="C5537" t="s">
        <v>4842</v>
      </c>
      <c r="D5537">
        <v>406</v>
      </c>
      <c r="E5537" t="s">
        <v>4845</v>
      </c>
      <c r="F5537">
        <v>6.39</v>
      </c>
      <c r="I5537" t="s">
        <v>14519</v>
      </c>
      <c r="K5537" t="s">
        <v>6860</v>
      </c>
      <c r="L5537" t="s">
        <v>6861</v>
      </c>
      <c r="M5537" t="s">
        <v>6908</v>
      </c>
      <c r="N5537">
        <v>8</v>
      </c>
      <c r="O5537" t="s">
        <v>6973</v>
      </c>
      <c r="P5537" t="s">
        <v>18161</v>
      </c>
      <c r="Q5537">
        <v>7</v>
      </c>
      <c r="R5537">
        <v>1</v>
      </c>
      <c r="S5537">
        <v>2.5099999999999998</v>
      </c>
      <c r="T5537">
        <v>2.52</v>
      </c>
      <c r="U5537">
        <v>368.46</v>
      </c>
      <c r="V5537">
        <v>82.62</v>
      </c>
      <c r="W5537">
        <v>2.59</v>
      </c>
      <c r="Y5537">
        <v>5.7</v>
      </c>
      <c r="Z5537">
        <v>2</v>
      </c>
      <c r="AA5537" t="s">
        <v>4250</v>
      </c>
      <c r="AB5537">
        <v>0</v>
      </c>
      <c r="AC5537">
        <v>1</v>
      </c>
      <c r="AD5537">
        <v>5.5179047619047621</v>
      </c>
      <c r="AF5537" t="s">
        <v>7949</v>
      </c>
      <c r="AI5537">
        <v>0</v>
      </c>
      <c r="AJ5537">
        <v>0</v>
      </c>
      <c r="AM5537" t="s">
        <v>20019</v>
      </c>
    </row>
    <row r="5538" spans="1:39" x14ac:dyDescent="0.25">
      <c r="A5538" t="s">
        <v>8607</v>
      </c>
      <c r="B5538" t="s">
        <v>4841</v>
      </c>
      <c r="C5538" t="s">
        <v>4842</v>
      </c>
      <c r="D5538">
        <v>408</v>
      </c>
      <c r="E5538" t="s">
        <v>4845</v>
      </c>
      <c r="F5538">
        <v>6.39</v>
      </c>
      <c r="K5538" t="s">
        <v>6860</v>
      </c>
      <c r="L5538" t="s">
        <v>6861</v>
      </c>
      <c r="M5538" t="s">
        <v>15062</v>
      </c>
      <c r="N5538">
        <v>9</v>
      </c>
      <c r="O5538" t="s">
        <v>15415</v>
      </c>
      <c r="P5538" t="s">
        <v>16260</v>
      </c>
      <c r="Q5538">
        <v>8</v>
      </c>
      <c r="R5538">
        <v>4</v>
      </c>
      <c r="S5538">
        <v>3.56</v>
      </c>
      <c r="T5538">
        <v>3.58</v>
      </c>
      <c r="U5538">
        <v>578.78</v>
      </c>
      <c r="V5538">
        <v>116.6</v>
      </c>
      <c r="W5538">
        <v>4.5999999999999996</v>
      </c>
      <c r="X5538">
        <v>13.33</v>
      </c>
      <c r="Y5538">
        <v>5.93</v>
      </c>
      <c r="Z5538">
        <v>3</v>
      </c>
      <c r="AA5538" t="s">
        <v>4250</v>
      </c>
      <c r="AB5538">
        <v>1</v>
      </c>
      <c r="AC5538">
        <v>10</v>
      </c>
      <c r="AD5538">
        <v>2.043333333333333</v>
      </c>
      <c r="AF5538" t="s">
        <v>7949</v>
      </c>
      <c r="AI5538">
        <v>0</v>
      </c>
      <c r="AJ5538">
        <v>0</v>
      </c>
      <c r="AK5538" t="s">
        <v>19873</v>
      </c>
      <c r="AL5538" t="s">
        <v>19873</v>
      </c>
      <c r="AM5538" t="s">
        <v>20019</v>
      </c>
    </row>
    <row r="5539" spans="1:39" x14ac:dyDescent="0.25">
      <c r="A5539" t="s">
        <v>11603</v>
      </c>
      <c r="B5539" t="s">
        <v>4841</v>
      </c>
      <c r="C5539" t="s">
        <v>4842</v>
      </c>
      <c r="D5539">
        <v>408</v>
      </c>
      <c r="E5539" t="s">
        <v>4845</v>
      </c>
      <c r="F5539">
        <v>6.39</v>
      </c>
      <c r="I5539" t="s">
        <v>14520</v>
      </c>
      <c r="K5539" t="s">
        <v>6860</v>
      </c>
      <c r="L5539" t="s">
        <v>6861</v>
      </c>
      <c r="M5539" t="s">
        <v>15000</v>
      </c>
      <c r="N5539">
        <v>9</v>
      </c>
      <c r="O5539" t="s">
        <v>15330</v>
      </c>
      <c r="P5539" t="s">
        <v>19255</v>
      </c>
      <c r="Q5539">
        <v>5</v>
      </c>
      <c r="R5539">
        <v>2</v>
      </c>
      <c r="S5539">
        <v>4.3499999999999996</v>
      </c>
      <c r="T5539">
        <v>4.42</v>
      </c>
      <c r="U5539">
        <v>457.91</v>
      </c>
      <c r="V5539">
        <v>92.73</v>
      </c>
      <c r="W5539">
        <v>4.72</v>
      </c>
      <c r="X5539">
        <v>11.29</v>
      </c>
      <c r="Y5539">
        <v>6.4</v>
      </c>
      <c r="Z5539">
        <v>2</v>
      </c>
      <c r="AA5539" t="s">
        <v>4250</v>
      </c>
      <c r="AB5539">
        <v>0</v>
      </c>
      <c r="AC5539">
        <v>2</v>
      </c>
      <c r="AD5539">
        <v>2.9996428571428568</v>
      </c>
      <c r="AF5539" t="s">
        <v>7949</v>
      </c>
      <c r="AI5539">
        <v>0</v>
      </c>
      <c r="AJ5539">
        <v>0</v>
      </c>
      <c r="AM5539" t="s">
        <v>20019</v>
      </c>
    </row>
    <row r="5540" spans="1:39" x14ac:dyDescent="0.25">
      <c r="A5540" t="s">
        <v>11604</v>
      </c>
      <c r="B5540" t="s">
        <v>4841</v>
      </c>
      <c r="C5540" t="s">
        <v>4842</v>
      </c>
      <c r="D5540">
        <v>410</v>
      </c>
      <c r="E5540" t="s">
        <v>4845</v>
      </c>
      <c r="F5540">
        <v>6.39</v>
      </c>
      <c r="K5540" t="s">
        <v>6860</v>
      </c>
      <c r="L5540" t="s">
        <v>6861</v>
      </c>
      <c r="M5540" t="s">
        <v>15162</v>
      </c>
      <c r="N5540">
        <v>9</v>
      </c>
      <c r="O5540" t="s">
        <v>15542</v>
      </c>
      <c r="P5540" t="s">
        <v>19256</v>
      </c>
      <c r="Q5540">
        <v>5</v>
      </c>
      <c r="R5540">
        <v>1</v>
      </c>
      <c r="S5540">
        <v>5.39</v>
      </c>
      <c r="T5540">
        <v>5.39</v>
      </c>
      <c r="U5540">
        <v>452.95</v>
      </c>
      <c r="V5540">
        <v>65.959999999999994</v>
      </c>
      <c r="W5540">
        <v>6.69</v>
      </c>
      <c r="Y5540">
        <v>4.84</v>
      </c>
      <c r="Z5540">
        <v>5</v>
      </c>
      <c r="AA5540" t="s">
        <v>4250</v>
      </c>
      <c r="AB5540">
        <v>1</v>
      </c>
      <c r="AC5540">
        <v>6</v>
      </c>
      <c r="AD5540">
        <v>3.1694047619047621</v>
      </c>
      <c r="AF5540" t="s">
        <v>7949</v>
      </c>
      <c r="AI5540">
        <v>0</v>
      </c>
      <c r="AJ5540">
        <v>0</v>
      </c>
      <c r="AK5540" t="s">
        <v>19962</v>
      </c>
      <c r="AL5540" t="s">
        <v>19962</v>
      </c>
      <c r="AM5540" t="s">
        <v>20019</v>
      </c>
    </row>
    <row r="5541" spans="1:39" x14ac:dyDescent="0.25">
      <c r="A5541" t="s">
        <v>11605</v>
      </c>
      <c r="B5541" t="s">
        <v>4841</v>
      </c>
      <c r="C5541" t="s">
        <v>4842</v>
      </c>
      <c r="D5541">
        <v>410</v>
      </c>
      <c r="E5541" t="s">
        <v>4845</v>
      </c>
      <c r="F5541">
        <v>6.39</v>
      </c>
      <c r="K5541" t="s">
        <v>6860</v>
      </c>
      <c r="L5541" t="s">
        <v>6861</v>
      </c>
      <c r="M5541" t="s">
        <v>15162</v>
      </c>
      <c r="N5541">
        <v>9</v>
      </c>
      <c r="O5541" t="s">
        <v>15542</v>
      </c>
      <c r="P5541" t="s">
        <v>19257</v>
      </c>
      <c r="Q5541">
        <v>6</v>
      </c>
      <c r="R5541">
        <v>1</v>
      </c>
      <c r="S5541">
        <v>4.54</v>
      </c>
      <c r="T5541">
        <v>4.55</v>
      </c>
      <c r="U5541">
        <v>453.93</v>
      </c>
      <c r="V5541">
        <v>78.849999999999994</v>
      </c>
      <c r="W5541">
        <v>6.08</v>
      </c>
      <c r="Y5541">
        <v>4.84</v>
      </c>
      <c r="Z5541">
        <v>5</v>
      </c>
      <c r="AA5541" t="s">
        <v>4250</v>
      </c>
      <c r="AB5541">
        <v>1</v>
      </c>
      <c r="AC5541">
        <v>6</v>
      </c>
      <c r="AD5541">
        <v>3.387404761904762</v>
      </c>
      <c r="AF5541" t="s">
        <v>7949</v>
      </c>
      <c r="AI5541">
        <v>0</v>
      </c>
      <c r="AJ5541">
        <v>0</v>
      </c>
      <c r="AK5541" t="s">
        <v>19962</v>
      </c>
      <c r="AL5541" t="s">
        <v>19962</v>
      </c>
      <c r="AM5541" t="s">
        <v>20019</v>
      </c>
    </row>
    <row r="5542" spans="1:39" x14ac:dyDescent="0.25">
      <c r="A5542" t="s">
        <v>10495</v>
      </c>
      <c r="B5542" t="s">
        <v>4841</v>
      </c>
      <c r="C5542" t="s">
        <v>4842</v>
      </c>
      <c r="D5542">
        <v>410</v>
      </c>
      <c r="E5542" t="s">
        <v>4845</v>
      </c>
      <c r="F5542">
        <v>6.39</v>
      </c>
      <c r="K5542" t="s">
        <v>6860</v>
      </c>
      <c r="L5542" t="s">
        <v>6861</v>
      </c>
      <c r="M5542" t="s">
        <v>15164</v>
      </c>
      <c r="N5542">
        <v>9</v>
      </c>
      <c r="O5542" t="s">
        <v>15545</v>
      </c>
      <c r="P5542" t="s">
        <v>18147</v>
      </c>
      <c r="Q5542">
        <v>6</v>
      </c>
      <c r="R5542">
        <v>3</v>
      </c>
      <c r="S5542">
        <v>3.52</v>
      </c>
      <c r="T5542">
        <v>3.57</v>
      </c>
      <c r="U5542">
        <v>560.65</v>
      </c>
      <c r="V5542">
        <v>101.65</v>
      </c>
      <c r="W5542">
        <v>3.93</v>
      </c>
      <c r="X5542">
        <v>13.47</v>
      </c>
      <c r="Y5542">
        <v>6.46</v>
      </c>
      <c r="Z5542">
        <v>2</v>
      </c>
      <c r="AA5542" t="s">
        <v>4250</v>
      </c>
      <c r="AB5542">
        <v>1</v>
      </c>
      <c r="AC5542">
        <v>8</v>
      </c>
      <c r="AD5542">
        <v>2.7333333333333329</v>
      </c>
      <c r="AF5542" t="s">
        <v>7949</v>
      </c>
      <c r="AI5542">
        <v>0</v>
      </c>
      <c r="AJ5542">
        <v>0</v>
      </c>
      <c r="AK5542" t="s">
        <v>19881</v>
      </c>
      <c r="AL5542" t="s">
        <v>19881</v>
      </c>
      <c r="AM5542" t="s">
        <v>20019</v>
      </c>
    </row>
    <row r="5543" spans="1:39" x14ac:dyDescent="0.25">
      <c r="A5543" t="s">
        <v>11606</v>
      </c>
      <c r="B5543" t="s">
        <v>4841</v>
      </c>
      <c r="C5543" t="s">
        <v>4842</v>
      </c>
      <c r="D5543">
        <v>410</v>
      </c>
      <c r="E5543" t="s">
        <v>4845</v>
      </c>
      <c r="F5543">
        <v>6.39</v>
      </c>
      <c r="K5543" t="s">
        <v>6860</v>
      </c>
      <c r="L5543" t="s">
        <v>6861</v>
      </c>
      <c r="M5543" t="s">
        <v>15008</v>
      </c>
      <c r="N5543">
        <v>9</v>
      </c>
      <c r="O5543" t="s">
        <v>15402</v>
      </c>
      <c r="P5543" t="s">
        <v>19258</v>
      </c>
      <c r="Q5543">
        <v>7</v>
      </c>
      <c r="R5543">
        <v>1</v>
      </c>
      <c r="S5543">
        <v>2.23</v>
      </c>
      <c r="T5543">
        <v>2.2400000000000002</v>
      </c>
      <c r="U5543">
        <v>360.37</v>
      </c>
      <c r="V5543">
        <v>91.85</v>
      </c>
      <c r="W5543">
        <v>2.85</v>
      </c>
      <c r="Y5543">
        <v>5.74</v>
      </c>
      <c r="Z5543">
        <v>3</v>
      </c>
      <c r="AA5543" t="s">
        <v>4250</v>
      </c>
      <c r="AB5543">
        <v>0</v>
      </c>
      <c r="AC5543">
        <v>2</v>
      </c>
      <c r="AD5543">
        <v>5.6540238095238093</v>
      </c>
      <c r="AF5543" t="s">
        <v>7949</v>
      </c>
      <c r="AI5543">
        <v>0</v>
      </c>
      <c r="AJ5543">
        <v>0</v>
      </c>
      <c r="AK5543" t="s">
        <v>19892</v>
      </c>
      <c r="AL5543" t="s">
        <v>19892</v>
      </c>
      <c r="AM5543" t="s">
        <v>20019</v>
      </c>
    </row>
    <row r="5544" spans="1:39" x14ac:dyDescent="0.25">
      <c r="A5544" t="s">
        <v>11607</v>
      </c>
      <c r="B5544" t="s">
        <v>4841</v>
      </c>
      <c r="C5544" t="s">
        <v>4842</v>
      </c>
      <c r="D5544">
        <v>410</v>
      </c>
      <c r="E5544" t="s">
        <v>4845</v>
      </c>
      <c r="F5544">
        <v>6.39</v>
      </c>
      <c r="I5544" t="s">
        <v>14521</v>
      </c>
      <c r="K5544" t="s">
        <v>6860</v>
      </c>
      <c r="L5544" t="s">
        <v>6861</v>
      </c>
      <c r="M5544" t="s">
        <v>14955</v>
      </c>
      <c r="N5544">
        <v>8</v>
      </c>
      <c r="O5544" t="s">
        <v>15276</v>
      </c>
      <c r="P5544" t="s">
        <v>19259</v>
      </c>
      <c r="Q5544">
        <v>7</v>
      </c>
      <c r="R5544">
        <v>1</v>
      </c>
      <c r="S5544">
        <v>1.52</v>
      </c>
      <c r="T5544">
        <v>1.53</v>
      </c>
      <c r="U5544">
        <v>352.39</v>
      </c>
      <c r="V5544">
        <v>91.85</v>
      </c>
      <c r="W5544">
        <v>1.87</v>
      </c>
      <c r="Y5544">
        <v>5.92</v>
      </c>
      <c r="Z5544">
        <v>2</v>
      </c>
      <c r="AA5544" t="s">
        <v>4250</v>
      </c>
      <c r="AB5544">
        <v>0</v>
      </c>
      <c r="AC5544">
        <v>2</v>
      </c>
      <c r="AD5544">
        <v>5.7716666666666674</v>
      </c>
      <c r="AF5544" t="s">
        <v>7949</v>
      </c>
      <c r="AI5544">
        <v>0</v>
      </c>
      <c r="AJ5544">
        <v>0</v>
      </c>
      <c r="AM5544" t="s">
        <v>20019</v>
      </c>
    </row>
    <row r="5545" spans="1:39" x14ac:dyDescent="0.25">
      <c r="A5545" t="s">
        <v>11608</v>
      </c>
      <c r="B5545" t="s">
        <v>4841</v>
      </c>
      <c r="C5545" t="s">
        <v>4842</v>
      </c>
      <c r="D5545">
        <v>410</v>
      </c>
      <c r="E5545" t="s">
        <v>4845</v>
      </c>
      <c r="F5545">
        <v>6.39</v>
      </c>
      <c r="I5545" t="s">
        <v>14522</v>
      </c>
      <c r="K5545" t="s">
        <v>6860</v>
      </c>
      <c r="L5545" t="s">
        <v>6861</v>
      </c>
      <c r="M5545" t="s">
        <v>14955</v>
      </c>
      <c r="N5545">
        <v>8</v>
      </c>
      <c r="O5545" t="s">
        <v>15276</v>
      </c>
      <c r="P5545" t="s">
        <v>19260</v>
      </c>
      <c r="Q5545">
        <v>7</v>
      </c>
      <c r="R5545">
        <v>1</v>
      </c>
      <c r="S5545">
        <v>1.82</v>
      </c>
      <c r="T5545">
        <v>1.83</v>
      </c>
      <c r="U5545">
        <v>420.39</v>
      </c>
      <c r="V5545">
        <v>91.85</v>
      </c>
      <c r="W5545">
        <v>2.8</v>
      </c>
      <c r="Y5545">
        <v>5.8</v>
      </c>
      <c r="Z5545">
        <v>2</v>
      </c>
      <c r="AA5545" t="s">
        <v>4250</v>
      </c>
      <c r="AB5545">
        <v>0</v>
      </c>
      <c r="AC5545">
        <v>3</v>
      </c>
      <c r="AD5545">
        <v>5.3403095238095242</v>
      </c>
      <c r="AF5545" t="s">
        <v>7949</v>
      </c>
      <c r="AI5545">
        <v>0</v>
      </c>
      <c r="AJ5545">
        <v>0</v>
      </c>
      <c r="AM5545" t="s">
        <v>20019</v>
      </c>
    </row>
    <row r="5546" spans="1:39" x14ac:dyDescent="0.25">
      <c r="A5546" t="s">
        <v>11609</v>
      </c>
      <c r="B5546" t="s">
        <v>4841</v>
      </c>
      <c r="C5546" t="s">
        <v>4842</v>
      </c>
      <c r="D5546">
        <v>410</v>
      </c>
      <c r="E5546" t="s">
        <v>4845</v>
      </c>
      <c r="F5546">
        <v>6.39</v>
      </c>
      <c r="K5546" t="s">
        <v>6860</v>
      </c>
      <c r="M5546" t="s">
        <v>15169</v>
      </c>
      <c r="N5546">
        <v>8</v>
      </c>
      <c r="O5546" t="s">
        <v>15550</v>
      </c>
      <c r="P5546" t="s">
        <v>19261</v>
      </c>
      <c r="Q5546">
        <v>4</v>
      </c>
      <c r="R5546">
        <v>3</v>
      </c>
      <c r="S5546">
        <v>0.85</v>
      </c>
      <c r="T5546">
        <v>1.94</v>
      </c>
      <c r="U5546">
        <v>459.58</v>
      </c>
      <c r="V5546">
        <v>64.599999999999994</v>
      </c>
      <c r="W5546">
        <v>3.89</v>
      </c>
      <c r="X5546">
        <v>13.91</v>
      </c>
      <c r="Y5546">
        <v>8.5299999999999994</v>
      </c>
      <c r="Z5546">
        <v>2</v>
      </c>
      <c r="AA5546" t="s">
        <v>4250</v>
      </c>
      <c r="AB5546">
        <v>0</v>
      </c>
      <c r="AC5546">
        <v>9</v>
      </c>
      <c r="AD5546">
        <v>4.190380952380953</v>
      </c>
      <c r="AF5546" t="s">
        <v>7952</v>
      </c>
      <c r="AI5546">
        <v>0</v>
      </c>
      <c r="AJ5546">
        <v>0</v>
      </c>
      <c r="AK5546" t="s">
        <v>19965</v>
      </c>
      <c r="AL5546" t="s">
        <v>19965</v>
      </c>
      <c r="AM5546" t="s">
        <v>20019</v>
      </c>
    </row>
    <row r="5547" spans="1:39" x14ac:dyDescent="0.25">
      <c r="A5547" t="s">
        <v>11610</v>
      </c>
      <c r="B5547" t="s">
        <v>4841</v>
      </c>
      <c r="C5547" t="s">
        <v>4842</v>
      </c>
      <c r="D5547">
        <v>410</v>
      </c>
      <c r="E5547" t="s">
        <v>4845</v>
      </c>
      <c r="F5547">
        <v>6.39</v>
      </c>
      <c r="K5547" t="s">
        <v>6860</v>
      </c>
      <c r="L5547" t="s">
        <v>6861</v>
      </c>
      <c r="M5547" t="s">
        <v>6886</v>
      </c>
      <c r="N5547">
        <v>9</v>
      </c>
      <c r="O5547" t="s">
        <v>15645</v>
      </c>
      <c r="P5547" t="s">
        <v>19262</v>
      </c>
      <c r="U5547">
        <v>1084.72</v>
      </c>
      <c r="Y5547">
        <v>0</v>
      </c>
      <c r="AE5547" t="s">
        <v>19827</v>
      </c>
      <c r="AI5547">
        <v>0</v>
      </c>
      <c r="AJ5547">
        <v>0</v>
      </c>
      <c r="AK5547" t="s">
        <v>20010</v>
      </c>
      <c r="AL5547" t="s">
        <v>20010</v>
      </c>
      <c r="AM5547" t="s">
        <v>20019</v>
      </c>
    </row>
    <row r="5548" spans="1:39" x14ac:dyDescent="0.25">
      <c r="A5548" t="s">
        <v>11565</v>
      </c>
      <c r="B5548" t="s">
        <v>4841</v>
      </c>
      <c r="C5548" t="s">
        <v>4842</v>
      </c>
      <c r="D5548">
        <v>410</v>
      </c>
      <c r="E5548" t="s">
        <v>4845</v>
      </c>
      <c r="F5548">
        <v>6.39</v>
      </c>
      <c r="I5548" t="s">
        <v>14523</v>
      </c>
      <c r="K5548" t="s">
        <v>6860</v>
      </c>
      <c r="L5548" t="s">
        <v>6861</v>
      </c>
      <c r="M5548" t="s">
        <v>14955</v>
      </c>
      <c r="N5548">
        <v>8</v>
      </c>
      <c r="O5548" t="s">
        <v>15276</v>
      </c>
      <c r="P5548" t="s">
        <v>19217</v>
      </c>
      <c r="Q5548">
        <v>5</v>
      </c>
      <c r="R5548">
        <v>1</v>
      </c>
      <c r="S5548">
        <v>4.74</v>
      </c>
      <c r="T5548">
        <v>4.75</v>
      </c>
      <c r="U5548">
        <v>390.48</v>
      </c>
      <c r="V5548">
        <v>66.069999999999993</v>
      </c>
      <c r="W5548">
        <v>3.96</v>
      </c>
      <c r="Y5548">
        <v>5.73</v>
      </c>
      <c r="Z5548">
        <v>2</v>
      </c>
      <c r="AA5548" t="s">
        <v>4250</v>
      </c>
      <c r="AB5548">
        <v>0</v>
      </c>
      <c r="AC5548">
        <v>2</v>
      </c>
      <c r="AD5548">
        <v>3.740619047619048</v>
      </c>
      <c r="AF5548" t="s">
        <v>7949</v>
      </c>
      <c r="AI5548">
        <v>0</v>
      </c>
      <c r="AJ5548">
        <v>0</v>
      </c>
      <c r="AM5548" t="s">
        <v>20019</v>
      </c>
    </row>
    <row r="5549" spans="1:39" x14ac:dyDescent="0.25">
      <c r="A5549" t="s">
        <v>11611</v>
      </c>
      <c r="B5549" t="s">
        <v>4841</v>
      </c>
      <c r="C5549" t="s">
        <v>4842</v>
      </c>
      <c r="D5549">
        <v>410</v>
      </c>
      <c r="E5549" t="s">
        <v>4845</v>
      </c>
      <c r="F5549">
        <v>6.39</v>
      </c>
      <c r="I5549" t="s">
        <v>14524</v>
      </c>
      <c r="K5549" t="s">
        <v>6860</v>
      </c>
      <c r="L5549" t="s">
        <v>6861</v>
      </c>
      <c r="M5549" t="s">
        <v>15047</v>
      </c>
      <c r="N5549">
        <v>9</v>
      </c>
      <c r="O5549" t="s">
        <v>15395</v>
      </c>
      <c r="P5549" t="s">
        <v>19263</v>
      </c>
      <c r="Q5549">
        <v>7</v>
      </c>
      <c r="R5549">
        <v>2</v>
      </c>
      <c r="S5549">
        <v>0.13</v>
      </c>
      <c r="T5549">
        <v>0.14000000000000001</v>
      </c>
      <c r="U5549">
        <v>511.81</v>
      </c>
      <c r="V5549">
        <v>111.72</v>
      </c>
      <c r="W5549">
        <v>4.05</v>
      </c>
      <c r="X5549">
        <v>8.9700000000000006</v>
      </c>
      <c r="Y5549">
        <v>3.15</v>
      </c>
      <c r="Z5549">
        <v>2</v>
      </c>
      <c r="AA5549" t="s">
        <v>4250</v>
      </c>
      <c r="AB5549">
        <v>1</v>
      </c>
      <c r="AC5549">
        <v>5</v>
      </c>
      <c r="AD5549">
        <v>3.7759999999999998</v>
      </c>
      <c r="AF5549" t="s">
        <v>7949</v>
      </c>
      <c r="AI5549">
        <v>0</v>
      </c>
      <c r="AJ5549">
        <v>0</v>
      </c>
      <c r="AM5549" t="s">
        <v>20019</v>
      </c>
    </row>
    <row r="5550" spans="1:39" x14ac:dyDescent="0.25">
      <c r="A5550" t="s">
        <v>11612</v>
      </c>
      <c r="B5550" t="s">
        <v>4841</v>
      </c>
      <c r="C5550" t="s">
        <v>4842</v>
      </c>
      <c r="D5550">
        <v>410</v>
      </c>
      <c r="E5550" t="s">
        <v>4845</v>
      </c>
      <c r="F5550">
        <v>6.39</v>
      </c>
      <c r="I5550" t="s">
        <v>14525</v>
      </c>
      <c r="K5550" t="s">
        <v>6860</v>
      </c>
      <c r="L5550" t="s">
        <v>6861</v>
      </c>
      <c r="M5550" t="s">
        <v>15154</v>
      </c>
      <c r="N5550">
        <v>9</v>
      </c>
      <c r="O5550" t="s">
        <v>15531</v>
      </c>
      <c r="P5550" t="s">
        <v>19264</v>
      </c>
      <c r="Q5550">
        <v>6</v>
      </c>
      <c r="R5550">
        <v>2</v>
      </c>
      <c r="S5550">
        <v>-0.31</v>
      </c>
      <c r="T5550">
        <v>-0.31</v>
      </c>
      <c r="U5550">
        <v>408.42</v>
      </c>
      <c r="V5550">
        <v>81.760000000000005</v>
      </c>
      <c r="W5550">
        <v>3.99</v>
      </c>
      <c r="Y5550">
        <v>3.6</v>
      </c>
      <c r="Z5550">
        <v>2</v>
      </c>
      <c r="AA5550" t="s">
        <v>4250</v>
      </c>
      <c r="AB5550">
        <v>0</v>
      </c>
      <c r="AC5550">
        <v>4</v>
      </c>
      <c r="AD5550">
        <v>5.1541428571428556</v>
      </c>
      <c r="AF5550" t="s">
        <v>7949</v>
      </c>
      <c r="AI5550">
        <v>0</v>
      </c>
      <c r="AJ5550">
        <v>0</v>
      </c>
      <c r="AM5550" t="s">
        <v>20019</v>
      </c>
    </row>
    <row r="5551" spans="1:39" x14ac:dyDescent="0.25">
      <c r="A5551" t="s">
        <v>11613</v>
      </c>
      <c r="B5551" t="s">
        <v>4841</v>
      </c>
      <c r="C5551" t="s">
        <v>4842</v>
      </c>
      <c r="D5551">
        <v>410</v>
      </c>
      <c r="E5551" t="s">
        <v>4845</v>
      </c>
      <c r="F5551">
        <v>6.39</v>
      </c>
      <c r="I5551" t="s">
        <v>14526</v>
      </c>
      <c r="K5551" t="s">
        <v>6860</v>
      </c>
      <c r="L5551" t="s">
        <v>6861</v>
      </c>
      <c r="M5551" t="s">
        <v>14955</v>
      </c>
      <c r="N5551">
        <v>8</v>
      </c>
      <c r="O5551" t="s">
        <v>15276</v>
      </c>
      <c r="P5551" t="s">
        <v>19265</v>
      </c>
      <c r="Q5551">
        <v>7</v>
      </c>
      <c r="R5551">
        <v>1</v>
      </c>
      <c r="S5551">
        <v>1.31</v>
      </c>
      <c r="T5551">
        <v>1.32</v>
      </c>
      <c r="U5551">
        <v>362.39</v>
      </c>
      <c r="V5551">
        <v>91.85</v>
      </c>
      <c r="W5551">
        <v>1.46</v>
      </c>
      <c r="Y5551">
        <v>5.87</v>
      </c>
      <c r="Z5551">
        <v>2</v>
      </c>
      <c r="AA5551" t="s">
        <v>4250</v>
      </c>
      <c r="AB5551">
        <v>0</v>
      </c>
      <c r="AC5551">
        <v>1</v>
      </c>
      <c r="AD5551">
        <v>5.7545952380952379</v>
      </c>
      <c r="AF5551" t="s">
        <v>7949</v>
      </c>
      <c r="AI5551">
        <v>0</v>
      </c>
      <c r="AJ5551">
        <v>0</v>
      </c>
      <c r="AM5551" t="s">
        <v>20019</v>
      </c>
    </row>
    <row r="5552" spans="1:39" x14ac:dyDescent="0.25">
      <c r="A5552" t="s">
        <v>11614</v>
      </c>
      <c r="B5552" t="s">
        <v>4841</v>
      </c>
      <c r="C5552" t="s">
        <v>4842</v>
      </c>
      <c r="D5552">
        <v>410</v>
      </c>
      <c r="E5552" t="s">
        <v>4845</v>
      </c>
      <c r="F5552">
        <v>6.39</v>
      </c>
      <c r="I5552" t="s">
        <v>14527</v>
      </c>
      <c r="K5552" t="s">
        <v>6860</v>
      </c>
      <c r="L5552" t="s">
        <v>6861</v>
      </c>
      <c r="M5552" t="s">
        <v>15114</v>
      </c>
      <c r="N5552">
        <v>8</v>
      </c>
      <c r="O5552" t="s">
        <v>15486</v>
      </c>
      <c r="P5552" t="s">
        <v>19266</v>
      </c>
      <c r="Q5552">
        <v>4</v>
      </c>
      <c r="R5552">
        <v>2</v>
      </c>
      <c r="S5552">
        <v>-4.28</v>
      </c>
      <c r="T5552">
        <v>-4.25</v>
      </c>
      <c r="U5552">
        <v>287.29000000000002</v>
      </c>
      <c r="V5552">
        <v>59.64</v>
      </c>
      <c r="W5552">
        <v>2.11</v>
      </c>
      <c r="Y5552">
        <v>6.17</v>
      </c>
      <c r="Z5552">
        <v>1</v>
      </c>
      <c r="AA5552" t="s">
        <v>4250</v>
      </c>
      <c r="AB5552">
        <v>0</v>
      </c>
      <c r="AC5552">
        <v>4</v>
      </c>
      <c r="AD5552">
        <v>5.5</v>
      </c>
      <c r="AF5552" t="s">
        <v>7949</v>
      </c>
      <c r="AI5552">
        <v>0</v>
      </c>
      <c r="AJ5552">
        <v>0</v>
      </c>
      <c r="AM5552" t="s">
        <v>20019</v>
      </c>
    </row>
    <row r="5553" spans="1:39" x14ac:dyDescent="0.25">
      <c r="A5553" t="s">
        <v>11615</v>
      </c>
      <c r="B5553" t="s">
        <v>4841</v>
      </c>
      <c r="C5553" t="s">
        <v>4842</v>
      </c>
      <c r="D5553">
        <v>411</v>
      </c>
      <c r="E5553" t="s">
        <v>4845</v>
      </c>
      <c r="F5553">
        <v>6.39</v>
      </c>
      <c r="I5553" t="s">
        <v>14528</v>
      </c>
      <c r="K5553" t="s">
        <v>6860</v>
      </c>
      <c r="L5553" t="s">
        <v>6861</v>
      </c>
      <c r="M5553" t="s">
        <v>15121</v>
      </c>
      <c r="N5553">
        <v>9</v>
      </c>
      <c r="O5553" t="s">
        <v>15493</v>
      </c>
      <c r="P5553" t="s">
        <v>19267</v>
      </c>
      <c r="Q5553">
        <v>4</v>
      </c>
      <c r="R5553">
        <v>1</v>
      </c>
      <c r="S5553">
        <v>5.1100000000000003</v>
      </c>
      <c r="T5553">
        <v>5.29</v>
      </c>
      <c r="U5553">
        <v>390.33</v>
      </c>
      <c r="V5553">
        <v>59.97</v>
      </c>
      <c r="W5553">
        <v>3.96</v>
      </c>
      <c r="Y5553">
        <v>6.92</v>
      </c>
      <c r="Z5553">
        <v>1</v>
      </c>
      <c r="AA5553" t="s">
        <v>4250</v>
      </c>
      <c r="AB5553">
        <v>0</v>
      </c>
      <c r="AC5553">
        <v>1</v>
      </c>
      <c r="AD5553">
        <v>3.616690476190477</v>
      </c>
      <c r="AF5553" t="s">
        <v>7949</v>
      </c>
      <c r="AI5553">
        <v>0</v>
      </c>
      <c r="AJ5553">
        <v>0</v>
      </c>
      <c r="AM5553" t="s">
        <v>20019</v>
      </c>
    </row>
    <row r="5554" spans="1:39" x14ac:dyDescent="0.25">
      <c r="A5554" t="s">
        <v>9097</v>
      </c>
      <c r="B5554" t="s">
        <v>4841</v>
      </c>
      <c r="C5554" t="s">
        <v>4842</v>
      </c>
      <c r="D5554">
        <v>412</v>
      </c>
      <c r="E5554" t="s">
        <v>4845</v>
      </c>
      <c r="F5554">
        <v>6.38</v>
      </c>
      <c r="K5554" t="s">
        <v>6860</v>
      </c>
      <c r="L5554" t="s">
        <v>6861</v>
      </c>
      <c r="M5554" t="s">
        <v>15101</v>
      </c>
      <c r="N5554">
        <v>9</v>
      </c>
      <c r="O5554" t="s">
        <v>15465</v>
      </c>
      <c r="P5554" t="s">
        <v>16749</v>
      </c>
      <c r="Q5554">
        <v>7</v>
      </c>
      <c r="R5554">
        <v>3</v>
      </c>
      <c r="S5554">
        <v>5.03</v>
      </c>
      <c r="T5554">
        <v>6.08</v>
      </c>
      <c r="U5554">
        <v>689.8</v>
      </c>
      <c r="V5554">
        <v>109.36</v>
      </c>
      <c r="W5554">
        <v>6.53</v>
      </c>
      <c r="X5554">
        <v>13.41</v>
      </c>
      <c r="Y5554">
        <v>8.36</v>
      </c>
      <c r="Z5554">
        <v>4</v>
      </c>
      <c r="AA5554" t="s">
        <v>4250</v>
      </c>
      <c r="AB5554">
        <v>2</v>
      </c>
      <c r="AC5554">
        <v>18</v>
      </c>
      <c r="AD5554">
        <v>1.3413333333333339</v>
      </c>
      <c r="AF5554" t="s">
        <v>7949</v>
      </c>
      <c r="AI5554">
        <v>0</v>
      </c>
      <c r="AJ5554">
        <v>0</v>
      </c>
      <c r="AK5554" t="s">
        <v>19864</v>
      </c>
      <c r="AL5554" t="s">
        <v>19864</v>
      </c>
      <c r="AM5554" t="s">
        <v>20019</v>
      </c>
    </row>
    <row r="5555" spans="1:39" x14ac:dyDescent="0.25">
      <c r="A5555" t="s">
        <v>11616</v>
      </c>
      <c r="B5555" t="s">
        <v>4841</v>
      </c>
      <c r="C5555" t="s">
        <v>4842</v>
      </c>
      <c r="D5555">
        <v>413</v>
      </c>
      <c r="E5555" t="s">
        <v>4845</v>
      </c>
      <c r="F5555">
        <v>6.38</v>
      </c>
      <c r="I5555" t="s">
        <v>14529</v>
      </c>
      <c r="K5555" t="s">
        <v>6860</v>
      </c>
      <c r="L5555" t="s">
        <v>6861</v>
      </c>
      <c r="M5555" t="s">
        <v>14987</v>
      </c>
      <c r="N5555">
        <v>9</v>
      </c>
      <c r="O5555" t="s">
        <v>15311</v>
      </c>
      <c r="P5555" t="s">
        <v>19268</v>
      </c>
      <c r="Q5555">
        <v>6</v>
      </c>
      <c r="R5555">
        <v>2</v>
      </c>
      <c r="S5555">
        <v>2.21</v>
      </c>
      <c r="T5555">
        <v>2.23</v>
      </c>
      <c r="U5555">
        <v>424.35</v>
      </c>
      <c r="V5555">
        <v>98.83</v>
      </c>
      <c r="W5555">
        <v>2.81</v>
      </c>
      <c r="X5555">
        <v>9.11</v>
      </c>
      <c r="Y5555">
        <v>4.17</v>
      </c>
      <c r="Z5555">
        <v>2</v>
      </c>
      <c r="AA5555" t="s">
        <v>4250</v>
      </c>
      <c r="AB5555">
        <v>0</v>
      </c>
      <c r="AC5555">
        <v>5</v>
      </c>
      <c r="AD5555">
        <v>4.6410238095238094</v>
      </c>
      <c r="AF5555" t="s">
        <v>7949</v>
      </c>
      <c r="AI5555">
        <v>0</v>
      </c>
      <c r="AJ5555">
        <v>0</v>
      </c>
      <c r="AM5555" t="s">
        <v>20019</v>
      </c>
    </row>
    <row r="5556" spans="1:39" x14ac:dyDescent="0.25">
      <c r="A5556" t="s">
        <v>11617</v>
      </c>
      <c r="B5556" t="s">
        <v>4841</v>
      </c>
      <c r="C5556" t="s">
        <v>4842</v>
      </c>
      <c r="D5556">
        <v>413</v>
      </c>
      <c r="E5556" t="s">
        <v>4845</v>
      </c>
      <c r="F5556">
        <v>6.38</v>
      </c>
      <c r="K5556" t="s">
        <v>6860</v>
      </c>
      <c r="M5556" t="s">
        <v>15246</v>
      </c>
      <c r="N5556">
        <v>8</v>
      </c>
      <c r="O5556" t="s">
        <v>15646</v>
      </c>
      <c r="P5556" t="s">
        <v>19269</v>
      </c>
      <c r="Q5556">
        <v>13</v>
      </c>
      <c r="R5556">
        <v>13</v>
      </c>
      <c r="S5556">
        <v>-5.2</v>
      </c>
      <c r="T5556">
        <v>0.31</v>
      </c>
      <c r="U5556">
        <v>999.09</v>
      </c>
      <c r="V5556">
        <v>399.15</v>
      </c>
      <c r="W5556">
        <v>-1.44</v>
      </c>
      <c r="X5556">
        <v>3.48</v>
      </c>
      <c r="Y5556">
        <v>8.7200000000000006</v>
      </c>
      <c r="Z5556">
        <v>2</v>
      </c>
      <c r="AA5556" t="s">
        <v>4250</v>
      </c>
      <c r="AB5556">
        <v>3</v>
      </c>
      <c r="AC5556">
        <v>31</v>
      </c>
      <c r="AD5556">
        <v>2.64</v>
      </c>
      <c r="AE5556" t="s">
        <v>19828</v>
      </c>
      <c r="AF5556" t="s">
        <v>7950</v>
      </c>
      <c r="AI5556">
        <v>0</v>
      </c>
      <c r="AJ5556">
        <v>0</v>
      </c>
      <c r="AK5556" t="s">
        <v>20011</v>
      </c>
      <c r="AL5556" t="s">
        <v>20011</v>
      </c>
      <c r="AM5556" t="s">
        <v>20019</v>
      </c>
    </row>
    <row r="5557" spans="1:39" x14ac:dyDescent="0.25">
      <c r="A5557" t="s">
        <v>11618</v>
      </c>
      <c r="B5557" t="s">
        <v>4841</v>
      </c>
      <c r="C5557" t="s">
        <v>4842</v>
      </c>
      <c r="D5557">
        <v>413</v>
      </c>
      <c r="E5557" t="s">
        <v>4845</v>
      </c>
      <c r="F5557">
        <v>6.38</v>
      </c>
      <c r="I5557" t="s">
        <v>14530</v>
      </c>
      <c r="K5557" t="s">
        <v>6860</v>
      </c>
      <c r="L5557" t="s">
        <v>6861</v>
      </c>
      <c r="M5557" t="s">
        <v>15040</v>
      </c>
      <c r="N5557">
        <v>9</v>
      </c>
      <c r="O5557" t="s">
        <v>15384</v>
      </c>
      <c r="P5557" t="s">
        <v>19270</v>
      </c>
      <c r="Q5557">
        <v>4</v>
      </c>
      <c r="R5557">
        <v>1</v>
      </c>
      <c r="S5557">
        <v>4.3600000000000003</v>
      </c>
      <c r="T5557">
        <v>4.37</v>
      </c>
      <c r="U5557">
        <v>368.86</v>
      </c>
      <c r="V5557">
        <v>56.84</v>
      </c>
      <c r="W5557">
        <v>4.0199999999999996</v>
      </c>
      <c r="Y5557">
        <v>5.69</v>
      </c>
      <c r="Z5557">
        <v>2</v>
      </c>
      <c r="AA5557" t="s">
        <v>4250</v>
      </c>
      <c r="AB5557">
        <v>0</v>
      </c>
      <c r="AC5557">
        <v>1</v>
      </c>
      <c r="AD5557">
        <v>4.0850476190476197</v>
      </c>
      <c r="AF5557" t="s">
        <v>7949</v>
      </c>
      <c r="AI5557">
        <v>0</v>
      </c>
      <c r="AJ5557">
        <v>0</v>
      </c>
      <c r="AM5557" t="s">
        <v>20019</v>
      </c>
    </row>
    <row r="5558" spans="1:39" x14ac:dyDescent="0.25">
      <c r="A5558" t="s">
        <v>9139</v>
      </c>
      <c r="B5558" t="s">
        <v>4841</v>
      </c>
      <c r="C5558" t="s">
        <v>4842</v>
      </c>
      <c r="D5558">
        <v>414</v>
      </c>
      <c r="E5558" t="s">
        <v>4845</v>
      </c>
      <c r="F5558">
        <v>6.38</v>
      </c>
      <c r="K5558" t="s">
        <v>6860</v>
      </c>
      <c r="L5558" t="s">
        <v>6861</v>
      </c>
      <c r="M5558" t="s">
        <v>15115</v>
      </c>
      <c r="N5558">
        <v>9</v>
      </c>
      <c r="O5558" t="s">
        <v>15487</v>
      </c>
      <c r="P5558" t="s">
        <v>16791</v>
      </c>
      <c r="Q5558">
        <v>6</v>
      </c>
      <c r="R5558">
        <v>4</v>
      </c>
      <c r="S5558">
        <v>2.87</v>
      </c>
      <c r="T5558">
        <v>3.79</v>
      </c>
      <c r="U5558">
        <v>632.75</v>
      </c>
      <c r="V5558">
        <v>110.77</v>
      </c>
      <c r="W5558">
        <v>4.95</v>
      </c>
      <c r="X5558">
        <v>13.96</v>
      </c>
      <c r="Y5558">
        <v>8.31</v>
      </c>
      <c r="Z5558">
        <v>3</v>
      </c>
      <c r="AA5558" t="s">
        <v>4250</v>
      </c>
      <c r="AB5558">
        <v>1</v>
      </c>
      <c r="AC5558">
        <v>12</v>
      </c>
      <c r="AD5558">
        <v>2.3226666666666671</v>
      </c>
      <c r="AF5558" t="s">
        <v>7949</v>
      </c>
      <c r="AI5558">
        <v>0</v>
      </c>
      <c r="AJ5558">
        <v>0</v>
      </c>
      <c r="AK5558" t="s">
        <v>19889</v>
      </c>
      <c r="AL5558" t="s">
        <v>19889</v>
      </c>
      <c r="AM5558" t="s">
        <v>20019</v>
      </c>
    </row>
    <row r="5559" spans="1:39" x14ac:dyDescent="0.25">
      <c r="A5559" t="s">
        <v>11619</v>
      </c>
      <c r="B5559" t="s">
        <v>4841</v>
      </c>
      <c r="C5559" t="s">
        <v>4842</v>
      </c>
      <c r="D5559">
        <v>414</v>
      </c>
      <c r="E5559" t="s">
        <v>4845</v>
      </c>
      <c r="F5559">
        <v>6.38</v>
      </c>
      <c r="K5559" t="s">
        <v>6860</v>
      </c>
      <c r="L5559" t="s">
        <v>6861</v>
      </c>
      <c r="M5559" t="s">
        <v>15065</v>
      </c>
      <c r="N5559">
        <v>9</v>
      </c>
      <c r="O5559" t="s">
        <v>15418</v>
      </c>
      <c r="P5559" t="s">
        <v>19271</v>
      </c>
      <c r="Q5559">
        <v>5</v>
      </c>
      <c r="R5559">
        <v>3</v>
      </c>
      <c r="S5559">
        <v>1.59</v>
      </c>
      <c r="T5559">
        <v>1.96</v>
      </c>
      <c r="U5559">
        <v>448.51</v>
      </c>
      <c r="V5559">
        <v>79.819999999999993</v>
      </c>
      <c r="W5559">
        <v>3.27</v>
      </c>
      <c r="X5559">
        <v>13.85</v>
      </c>
      <c r="Y5559">
        <v>7.39</v>
      </c>
      <c r="Z5559">
        <v>2</v>
      </c>
      <c r="AA5559" t="s">
        <v>4250</v>
      </c>
      <c r="AB5559">
        <v>0</v>
      </c>
      <c r="AC5559">
        <v>9</v>
      </c>
      <c r="AD5559">
        <v>4.5344523809523816</v>
      </c>
      <c r="AF5559" t="s">
        <v>7949</v>
      </c>
      <c r="AI5559">
        <v>0</v>
      </c>
      <c r="AJ5559">
        <v>0</v>
      </c>
      <c r="AK5559" t="s">
        <v>19915</v>
      </c>
      <c r="AL5559" t="s">
        <v>19915</v>
      </c>
      <c r="AM5559" t="s">
        <v>20019</v>
      </c>
    </row>
    <row r="5560" spans="1:39" x14ac:dyDescent="0.25">
      <c r="A5560" t="s">
        <v>9162</v>
      </c>
      <c r="B5560" t="s">
        <v>4841</v>
      </c>
      <c r="C5560" t="s">
        <v>4842</v>
      </c>
      <c r="D5560">
        <v>414</v>
      </c>
      <c r="E5560" t="s">
        <v>4845</v>
      </c>
      <c r="F5560">
        <v>6.38</v>
      </c>
      <c r="K5560" t="s">
        <v>6860</v>
      </c>
      <c r="L5560" t="s">
        <v>6861</v>
      </c>
      <c r="M5560" t="s">
        <v>15062</v>
      </c>
      <c r="N5560">
        <v>9</v>
      </c>
      <c r="O5560" t="s">
        <v>15415</v>
      </c>
      <c r="P5560" t="s">
        <v>16814</v>
      </c>
      <c r="Q5560">
        <v>7</v>
      </c>
      <c r="R5560">
        <v>3</v>
      </c>
      <c r="S5560">
        <v>4</v>
      </c>
      <c r="T5560">
        <v>4.0199999999999996</v>
      </c>
      <c r="U5560">
        <v>562.78</v>
      </c>
      <c r="V5560">
        <v>96.37</v>
      </c>
      <c r="W5560">
        <v>5.63</v>
      </c>
      <c r="X5560">
        <v>13.9</v>
      </c>
      <c r="Y5560">
        <v>5.96</v>
      </c>
      <c r="Z5560">
        <v>3</v>
      </c>
      <c r="AA5560" t="s">
        <v>4250</v>
      </c>
      <c r="AB5560">
        <v>2</v>
      </c>
      <c r="AC5560">
        <v>10</v>
      </c>
      <c r="AD5560">
        <v>2.4443333333333341</v>
      </c>
      <c r="AF5560" t="s">
        <v>7949</v>
      </c>
      <c r="AI5560">
        <v>0</v>
      </c>
      <c r="AJ5560">
        <v>0</v>
      </c>
      <c r="AK5560" t="s">
        <v>19873</v>
      </c>
      <c r="AL5560" t="s">
        <v>19873</v>
      </c>
      <c r="AM5560" t="s">
        <v>20019</v>
      </c>
    </row>
    <row r="5561" spans="1:39" x14ac:dyDescent="0.25">
      <c r="A5561" t="s">
        <v>11620</v>
      </c>
      <c r="B5561" t="s">
        <v>4841</v>
      </c>
      <c r="C5561" t="s">
        <v>4842</v>
      </c>
      <c r="D5561">
        <v>414.5</v>
      </c>
      <c r="E5561" t="s">
        <v>4845</v>
      </c>
      <c r="F5561">
        <v>6.38</v>
      </c>
      <c r="I5561" t="s">
        <v>14531</v>
      </c>
      <c r="K5561" t="s">
        <v>6860</v>
      </c>
      <c r="L5561" t="s">
        <v>6861</v>
      </c>
      <c r="M5561" t="s">
        <v>14987</v>
      </c>
      <c r="N5561">
        <v>9</v>
      </c>
      <c r="O5561" t="s">
        <v>15311</v>
      </c>
      <c r="P5561" t="s">
        <v>19272</v>
      </c>
      <c r="Q5561">
        <v>6</v>
      </c>
      <c r="R5561">
        <v>2</v>
      </c>
      <c r="S5561">
        <v>2.34</v>
      </c>
      <c r="T5561">
        <v>2.34</v>
      </c>
      <c r="U5561">
        <v>456.37</v>
      </c>
      <c r="V5561">
        <v>98.83</v>
      </c>
      <c r="W5561">
        <v>3.66</v>
      </c>
      <c r="X5561">
        <v>10.119999999999999</v>
      </c>
      <c r="Y5561">
        <v>4.17</v>
      </c>
      <c r="Z5561">
        <v>2</v>
      </c>
      <c r="AA5561" t="s">
        <v>4250</v>
      </c>
      <c r="AB5561">
        <v>0</v>
      </c>
      <c r="AC5561">
        <v>6</v>
      </c>
      <c r="AD5561">
        <v>4.3473095238095238</v>
      </c>
      <c r="AF5561" t="s">
        <v>7949</v>
      </c>
      <c r="AI5561">
        <v>0</v>
      </c>
      <c r="AJ5561">
        <v>0</v>
      </c>
      <c r="AM5561" t="s">
        <v>20019</v>
      </c>
    </row>
    <row r="5562" spans="1:39" x14ac:dyDescent="0.25">
      <c r="A5562" t="s">
        <v>11621</v>
      </c>
      <c r="B5562" t="s">
        <v>4841</v>
      </c>
      <c r="C5562" t="s">
        <v>4842</v>
      </c>
      <c r="D5562">
        <v>415.5</v>
      </c>
      <c r="E5562" t="s">
        <v>4845</v>
      </c>
      <c r="F5562">
        <v>6.38</v>
      </c>
      <c r="I5562" t="s">
        <v>14532</v>
      </c>
      <c r="K5562" t="s">
        <v>6860</v>
      </c>
      <c r="M5562" t="s">
        <v>15002</v>
      </c>
      <c r="N5562">
        <v>8</v>
      </c>
      <c r="O5562" t="s">
        <v>15332</v>
      </c>
      <c r="P5562" t="s">
        <v>19273</v>
      </c>
      <c r="Q5562">
        <v>5</v>
      </c>
      <c r="R5562">
        <v>1</v>
      </c>
      <c r="S5562">
        <v>2.16</v>
      </c>
      <c r="T5562">
        <v>2.16</v>
      </c>
      <c r="U5562">
        <v>437.58</v>
      </c>
      <c r="V5562">
        <v>77.150000000000006</v>
      </c>
      <c r="W5562">
        <v>3.3</v>
      </c>
      <c r="Y5562">
        <v>5.45</v>
      </c>
      <c r="Z5562">
        <v>1</v>
      </c>
      <c r="AA5562" t="s">
        <v>4250</v>
      </c>
      <c r="AB5562">
        <v>0</v>
      </c>
      <c r="AC5562">
        <v>6</v>
      </c>
      <c r="AD5562">
        <v>5.1991904761904761</v>
      </c>
      <c r="AF5562" t="s">
        <v>7949</v>
      </c>
      <c r="AI5562">
        <v>0</v>
      </c>
      <c r="AJ5562">
        <v>0</v>
      </c>
      <c r="AM5562" t="s">
        <v>20019</v>
      </c>
    </row>
    <row r="5563" spans="1:39" x14ac:dyDescent="0.25">
      <c r="A5563" t="s">
        <v>10660</v>
      </c>
      <c r="B5563" t="s">
        <v>4841</v>
      </c>
      <c r="C5563" t="s">
        <v>4842</v>
      </c>
      <c r="D5563">
        <v>418</v>
      </c>
      <c r="E5563" t="s">
        <v>4845</v>
      </c>
      <c r="F5563">
        <v>6.38</v>
      </c>
      <c r="I5563" t="s">
        <v>14533</v>
      </c>
      <c r="K5563" t="s">
        <v>6860</v>
      </c>
      <c r="L5563" t="s">
        <v>6861</v>
      </c>
      <c r="M5563" t="s">
        <v>14972</v>
      </c>
      <c r="N5563">
        <v>8</v>
      </c>
      <c r="O5563" t="s">
        <v>15293</v>
      </c>
      <c r="P5563" t="s">
        <v>18312</v>
      </c>
      <c r="Q5563">
        <v>6</v>
      </c>
      <c r="R5563">
        <v>2</v>
      </c>
      <c r="S5563">
        <v>2.3199999999999998</v>
      </c>
      <c r="T5563">
        <v>2.3199999999999998</v>
      </c>
      <c r="U5563">
        <v>449.77</v>
      </c>
      <c r="V5563">
        <v>102.49</v>
      </c>
      <c r="W5563">
        <v>3.35</v>
      </c>
      <c r="X5563">
        <v>9.94</v>
      </c>
      <c r="Y5563">
        <v>2.76</v>
      </c>
      <c r="Z5563">
        <v>2</v>
      </c>
      <c r="AA5563" t="s">
        <v>4250</v>
      </c>
      <c r="AB5563">
        <v>0</v>
      </c>
      <c r="AC5563">
        <v>4</v>
      </c>
      <c r="AD5563">
        <v>4.2824523809523809</v>
      </c>
      <c r="AF5563" t="s">
        <v>7949</v>
      </c>
      <c r="AI5563">
        <v>0</v>
      </c>
      <c r="AJ5563">
        <v>0</v>
      </c>
      <c r="AM5563" t="s">
        <v>20019</v>
      </c>
    </row>
    <row r="5564" spans="1:39" x14ac:dyDescent="0.25">
      <c r="A5564" t="s">
        <v>6094</v>
      </c>
      <c r="B5564" t="s">
        <v>4841</v>
      </c>
      <c r="C5564" t="s">
        <v>4842</v>
      </c>
      <c r="D5564">
        <v>418</v>
      </c>
      <c r="E5564" t="s">
        <v>4845</v>
      </c>
      <c r="F5564">
        <v>6.38</v>
      </c>
      <c r="I5564" t="s">
        <v>6788</v>
      </c>
      <c r="K5564" t="s">
        <v>6860</v>
      </c>
      <c r="L5564" t="s">
        <v>6861</v>
      </c>
      <c r="M5564" t="s">
        <v>6907</v>
      </c>
      <c r="N5564">
        <v>9</v>
      </c>
      <c r="O5564" t="s">
        <v>6972</v>
      </c>
      <c r="P5564" t="s">
        <v>7820</v>
      </c>
      <c r="Q5564">
        <v>6</v>
      </c>
      <c r="R5564">
        <v>2</v>
      </c>
      <c r="S5564">
        <v>2.77</v>
      </c>
      <c r="T5564">
        <v>2.83</v>
      </c>
      <c r="U5564">
        <v>384.82</v>
      </c>
      <c r="V5564">
        <v>98.83</v>
      </c>
      <c r="W5564">
        <v>2.7</v>
      </c>
      <c r="X5564">
        <v>10.66</v>
      </c>
      <c r="Y5564">
        <v>6.54</v>
      </c>
      <c r="Z5564">
        <v>2</v>
      </c>
      <c r="AA5564" t="s">
        <v>4250</v>
      </c>
      <c r="AB5564">
        <v>0</v>
      </c>
      <c r="AC5564">
        <v>2</v>
      </c>
      <c r="AD5564">
        <v>4.6433809523809524</v>
      </c>
      <c r="AF5564" t="s">
        <v>7949</v>
      </c>
      <c r="AI5564">
        <v>0</v>
      </c>
      <c r="AJ5564">
        <v>0</v>
      </c>
      <c r="AM5564" t="s">
        <v>20019</v>
      </c>
    </row>
    <row r="5565" spans="1:39" x14ac:dyDescent="0.25">
      <c r="A5565" t="s">
        <v>6094</v>
      </c>
      <c r="B5565" t="s">
        <v>4841</v>
      </c>
      <c r="C5565" t="s">
        <v>4842</v>
      </c>
      <c r="D5565">
        <v>418</v>
      </c>
      <c r="E5565" t="s">
        <v>4845</v>
      </c>
      <c r="F5565">
        <v>6.38</v>
      </c>
      <c r="I5565" t="s">
        <v>6789</v>
      </c>
      <c r="K5565" t="s">
        <v>6860</v>
      </c>
      <c r="L5565" t="s">
        <v>6861</v>
      </c>
      <c r="M5565" t="s">
        <v>6908</v>
      </c>
      <c r="N5565">
        <v>8</v>
      </c>
      <c r="O5565" t="s">
        <v>6973</v>
      </c>
      <c r="P5565" t="s">
        <v>7820</v>
      </c>
      <c r="Q5565">
        <v>6</v>
      </c>
      <c r="R5565">
        <v>2</v>
      </c>
      <c r="S5565">
        <v>2.77</v>
      </c>
      <c r="T5565">
        <v>2.83</v>
      </c>
      <c r="U5565">
        <v>384.82</v>
      </c>
      <c r="V5565">
        <v>98.83</v>
      </c>
      <c r="W5565">
        <v>2.7</v>
      </c>
      <c r="X5565">
        <v>10.66</v>
      </c>
      <c r="Y5565">
        <v>6.54</v>
      </c>
      <c r="Z5565">
        <v>2</v>
      </c>
      <c r="AA5565" t="s">
        <v>4250</v>
      </c>
      <c r="AB5565">
        <v>0</v>
      </c>
      <c r="AC5565">
        <v>2</v>
      </c>
      <c r="AD5565">
        <v>4.6433809523809524</v>
      </c>
      <c r="AF5565" t="s">
        <v>7949</v>
      </c>
      <c r="AI5565">
        <v>0</v>
      </c>
      <c r="AJ5565">
        <v>0</v>
      </c>
      <c r="AM5565" t="s">
        <v>20019</v>
      </c>
    </row>
    <row r="5566" spans="1:39" x14ac:dyDescent="0.25">
      <c r="A5566" t="s">
        <v>11622</v>
      </c>
      <c r="B5566" t="s">
        <v>4841</v>
      </c>
      <c r="C5566" t="s">
        <v>4842</v>
      </c>
      <c r="D5566">
        <v>418</v>
      </c>
      <c r="E5566" t="s">
        <v>4845</v>
      </c>
      <c r="F5566">
        <v>6.38</v>
      </c>
      <c r="K5566" t="s">
        <v>6860</v>
      </c>
      <c r="M5566" t="s">
        <v>6865</v>
      </c>
      <c r="N5566">
        <v>8</v>
      </c>
      <c r="O5566" t="s">
        <v>6924</v>
      </c>
      <c r="P5566" t="s">
        <v>19274</v>
      </c>
      <c r="Q5566">
        <v>5</v>
      </c>
      <c r="R5566">
        <v>4</v>
      </c>
      <c r="S5566">
        <v>4.21</v>
      </c>
      <c r="T5566">
        <v>5.83</v>
      </c>
      <c r="U5566">
        <v>603.76</v>
      </c>
      <c r="V5566">
        <v>107.53</v>
      </c>
      <c r="W5566">
        <v>5.75</v>
      </c>
      <c r="X5566">
        <v>11.38</v>
      </c>
      <c r="Y5566">
        <v>8.3800000000000008</v>
      </c>
      <c r="Z5566">
        <v>4</v>
      </c>
      <c r="AA5566" t="s">
        <v>4250</v>
      </c>
      <c r="AB5566">
        <v>2</v>
      </c>
      <c r="AC5566">
        <v>14</v>
      </c>
      <c r="AD5566">
        <v>1.225666666666666</v>
      </c>
      <c r="AF5566" t="s">
        <v>7949</v>
      </c>
      <c r="AI5566">
        <v>0</v>
      </c>
      <c r="AJ5566">
        <v>0</v>
      </c>
      <c r="AK5566" t="s">
        <v>7960</v>
      </c>
      <c r="AL5566" t="s">
        <v>7960</v>
      </c>
      <c r="AM5566" t="s">
        <v>20019</v>
      </c>
    </row>
    <row r="5567" spans="1:39" x14ac:dyDescent="0.25">
      <c r="A5567" t="s">
        <v>11623</v>
      </c>
      <c r="B5567" t="s">
        <v>4841</v>
      </c>
      <c r="C5567" t="s">
        <v>4842</v>
      </c>
      <c r="D5567">
        <v>418</v>
      </c>
      <c r="E5567" t="s">
        <v>4845</v>
      </c>
      <c r="F5567">
        <v>6.38</v>
      </c>
      <c r="I5567" t="s">
        <v>14534</v>
      </c>
      <c r="K5567" t="s">
        <v>6860</v>
      </c>
      <c r="M5567" t="s">
        <v>14989</v>
      </c>
      <c r="N5567">
        <v>8</v>
      </c>
      <c r="O5567" t="s">
        <v>15313</v>
      </c>
      <c r="P5567" t="s">
        <v>19275</v>
      </c>
      <c r="Q5567">
        <v>10</v>
      </c>
      <c r="R5567">
        <v>2</v>
      </c>
      <c r="S5567">
        <v>2.12</v>
      </c>
      <c r="T5567">
        <v>2.12</v>
      </c>
      <c r="U5567">
        <v>436.56</v>
      </c>
      <c r="V5567">
        <v>116.65</v>
      </c>
      <c r="W5567">
        <v>1.92</v>
      </c>
      <c r="X5567">
        <v>11.7</v>
      </c>
      <c r="Y5567">
        <v>3.78</v>
      </c>
      <c r="Z5567">
        <v>2</v>
      </c>
      <c r="AA5567" t="s">
        <v>4250</v>
      </c>
      <c r="AB5567">
        <v>0</v>
      </c>
      <c r="AC5567">
        <v>6</v>
      </c>
      <c r="AD5567">
        <v>4.0048095238095236</v>
      </c>
      <c r="AF5567" t="s">
        <v>7949</v>
      </c>
      <c r="AI5567">
        <v>0</v>
      </c>
      <c r="AJ5567">
        <v>0</v>
      </c>
      <c r="AM5567" t="s">
        <v>20019</v>
      </c>
    </row>
    <row r="5568" spans="1:39" x14ac:dyDescent="0.25">
      <c r="A5568" t="s">
        <v>11624</v>
      </c>
      <c r="B5568" t="s">
        <v>4841</v>
      </c>
      <c r="C5568" t="s">
        <v>4842</v>
      </c>
      <c r="D5568">
        <v>419</v>
      </c>
      <c r="E5568" t="s">
        <v>4845</v>
      </c>
      <c r="F5568">
        <v>6.38</v>
      </c>
      <c r="K5568" t="s">
        <v>6860</v>
      </c>
      <c r="M5568" t="s">
        <v>15148</v>
      </c>
      <c r="N5568">
        <v>8</v>
      </c>
      <c r="O5568" t="s">
        <v>15524</v>
      </c>
      <c r="P5568" t="s">
        <v>19276</v>
      </c>
      <c r="Q5568">
        <v>8</v>
      </c>
      <c r="R5568">
        <v>6</v>
      </c>
      <c r="S5568">
        <v>3.43</v>
      </c>
      <c r="T5568">
        <v>3.44</v>
      </c>
      <c r="U5568">
        <v>764.89</v>
      </c>
      <c r="V5568">
        <v>187.85</v>
      </c>
      <c r="W5568">
        <v>4.08</v>
      </c>
      <c r="X5568">
        <v>11.21</v>
      </c>
      <c r="Y5568">
        <v>5.15</v>
      </c>
      <c r="Z5568">
        <v>2</v>
      </c>
      <c r="AA5568" t="s">
        <v>4250</v>
      </c>
      <c r="AB5568">
        <v>2</v>
      </c>
      <c r="AC5568">
        <v>19</v>
      </c>
      <c r="AD5568">
        <v>2.0649999999999999</v>
      </c>
      <c r="AF5568" t="s">
        <v>7949</v>
      </c>
      <c r="AI5568">
        <v>0</v>
      </c>
      <c r="AJ5568">
        <v>0</v>
      </c>
      <c r="AK5568" t="s">
        <v>19955</v>
      </c>
      <c r="AL5568" t="s">
        <v>19955</v>
      </c>
      <c r="AM5568" t="s">
        <v>20019</v>
      </c>
    </row>
    <row r="5569" spans="1:39" x14ac:dyDescent="0.25">
      <c r="A5569" t="s">
        <v>11625</v>
      </c>
      <c r="B5569" t="s">
        <v>4841</v>
      </c>
      <c r="C5569" t="s">
        <v>4842</v>
      </c>
      <c r="D5569">
        <v>420</v>
      </c>
      <c r="E5569" t="s">
        <v>4845</v>
      </c>
      <c r="F5569">
        <v>6.38</v>
      </c>
      <c r="K5569" t="s">
        <v>6860</v>
      </c>
      <c r="L5569" t="s">
        <v>6861</v>
      </c>
      <c r="M5569" t="s">
        <v>15162</v>
      </c>
      <c r="N5569">
        <v>9</v>
      </c>
      <c r="O5569" t="s">
        <v>15542</v>
      </c>
      <c r="P5569" t="s">
        <v>19277</v>
      </c>
      <c r="Q5569">
        <v>5</v>
      </c>
      <c r="R5569">
        <v>1</v>
      </c>
      <c r="S5569">
        <v>4.2300000000000004</v>
      </c>
      <c r="T5569">
        <v>4.24</v>
      </c>
      <c r="U5569">
        <v>442.95</v>
      </c>
      <c r="V5569">
        <v>76.86</v>
      </c>
      <c r="W5569">
        <v>6.18</v>
      </c>
      <c r="Y5569">
        <v>4.84</v>
      </c>
      <c r="Z5569">
        <v>4</v>
      </c>
      <c r="AA5569" t="s">
        <v>4250</v>
      </c>
      <c r="AB5569">
        <v>1</v>
      </c>
      <c r="AC5569">
        <v>8</v>
      </c>
      <c r="AD5569">
        <v>3.620833333333334</v>
      </c>
      <c r="AF5569" t="s">
        <v>7949</v>
      </c>
      <c r="AI5569">
        <v>0</v>
      </c>
      <c r="AJ5569">
        <v>0</v>
      </c>
      <c r="AK5569" t="s">
        <v>19962</v>
      </c>
      <c r="AL5569" t="s">
        <v>19962</v>
      </c>
      <c r="AM5569" t="s">
        <v>20019</v>
      </c>
    </row>
    <row r="5570" spans="1:39" x14ac:dyDescent="0.25">
      <c r="A5570" t="s">
        <v>11626</v>
      </c>
      <c r="B5570" t="s">
        <v>4841</v>
      </c>
      <c r="C5570" t="s">
        <v>4842</v>
      </c>
      <c r="D5570">
        <v>420</v>
      </c>
      <c r="E5570" t="s">
        <v>4845</v>
      </c>
      <c r="F5570">
        <v>6.38</v>
      </c>
      <c r="K5570" t="s">
        <v>6860</v>
      </c>
      <c r="M5570" t="s">
        <v>6865</v>
      </c>
      <c r="N5570">
        <v>8</v>
      </c>
      <c r="O5570" t="s">
        <v>15401</v>
      </c>
      <c r="P5570" t="s">
        <v>19278</v>
      </c>
      <c r="Q5570">
        <v>7</v>
      </c>
      <c r="R5570">
        <v>4</v>
      </c>
      <c r="S5570">
        <v>0.47</v>
      </c>
      <c r="T5570">
        <v>1.42</v>
      </c>
      <c r="U5570">
        <v>571.67999999999995</v>
      </c>
      <c r="V5570">
        <v>128.69</v>
      </c>
      <c r="W5570">
        <v>2.98</v>
      </c>
      <c r="X5570">
        <v>11.06</v>
      </c>
      <c r="Y5570">
        <v>8.3000000000000007</v>
      </c>
      <c r="Z5570">
        <v>4</v>
      </c>
      <c r="AA5570" t="s">
        <v>4250</v>
      </c>
      <c r="AB5570">
        <v>1</v>
      </c>
      <c r="AC5570">
        <v>12</v>
      </c>
      <c r="AD5570">
        <v>2.85</v>
      </c>
      <c r="AF5570" t="s">
        <v>7949</v>
      </c>
      <c r="AI5570">
        <v>0</v>
      </c>
      <c r="AJ5570">
        <v>0</v>
      </c>
      <c r="AK5570" t="s">
        <v>19874</v>
      </c>
      <c r="AL5570" t="s">
        <v>19874</v>
      </c>
      <c r="AM5570" t="s">
        <v>20019</v>
      </c>
    </row>
    <row r="5571" spans="1:39" x14ac:dyDescent="0.25">
      <c r="A5571" t="s">
        <v>11107</v>
      </c>
      <c r="B5571" t="s">
        <v>4841</v>
      </c>
      <c r="C5571" t="s">
        <v>4842</v>
      </c>
      <c r="D5571">
        <v>420</v>
      </c>
      <c r="E5571" t="s">
        <v>4845</v>
      </c>
      <c r="F5571">
        <v>6.38</v>
      </c>
      <c r="K5571" t="s">
        <v>6860</v>
      </c>
      <c r="L5571" t="s">
        <v>6861</v>
      </c>
      <c r="M5571" t="s">
        <v>15087</v>
      </c>
      <c r="N5571">
        <v>9</v>
      </c>
      <c r="O5571" t="s">
        <v>15443</v>
      </c>
      <c r="P5571" t="s">
        <v>18759</v>
      </c>
      <c r="Q5571">
        <v>7</v>
      </c>
      <c r="R5571">
        <v>1</v>
      </c>
      <c r="S5571">
        <v>1.1499999999999999</v>
      </c>
      <c r="T5571">
        <v>1.17</v>
      </c>
      <c r="U5571">
        <v>352.39</v>
      </c>
      <c r="V5571">
        <v>91.85</v>
      </c>
      <c r="W5571">
        <v>1.87</v>
      </c>
      <c r="Y5571">
        <v>6.22</v>
      </c>
      <c r="Z5571">
        <v>2</v>
      </c>
      <c r="AA5571" t="s">
        <v>4250</v>
      </c>
      <c r="AB5571">
        <v>0</v>
      </c>
      <c r="AC5571">
        <v>1</v>
      </c>
      <c r="AD5571">
        <v>5.7716666666666674</v>
      </c>
      <c r="AF5571" t="s">
        <v>7949</v>
      </c>
      <c r="AI5571">
        <v>0</v>
      </c>
      <c r="AJ5571">
        <v>0</v>
      </c>
      <c r="AK5571" t="s">
        <v>19871</v>
      </c>
      <c r="AL5571" t="s">
        <v>19871</v>
      </c>
      <c r="AM5571" t="s">
        <v>20019</v>
      </c>
    </row>
    <row r="5572" spans="1:39" x14ac:dyDescent="0.25">
      <c r="A5572" t="s">
        <v>11627</v>
      </c>
      <c r="B5572" t="s">
        <v>4841</v>
      </c>
      <c r="C5572" t="s">
        <v>4842</v>
      </c>
      <c r="D5572">
        <v>420</v>
      </c>
      <c r="E5572" t="s">
        <v>4845</v>
      </c>
      <c r="F5572">
        <v>6.38</v>
      </c>
      <c r="K5572" t="s">
        <v>6860</v>
      </c>
      <c r="L5572" t="s">
        <v>6861</v>
      </c>
      <c r="M5572" t="s">
        <v>15160</v>
      </c>
      <c r="N5572">
        <v>9</v>
      </c>
      <c r="O5572" t="s">
        <v>15538</v>
      </c>
      <c r="P5572" t="s">
        <v>19279</v>
      </c>
      <c r="Q5572">
        <v>5</v>
      </c>
      <c r="R5572">
        <v>3</v>
      </c>
      <c r="S5572">
        <v>1.1499999999999999</v>
      </c>
      <c r="T5572">
        <v>2.11</v>
      </c>
      <c r="U5572">
        <v>499.68</v>
      </c>
      <c r="V5572">
        <v>98.74</v>
      </c>
      <c r="W5572">
        <v>2.88</v>
      </c>
      <c r="Y5572">
        <v>8.32</v>
      </c>
      <c r="Z5572">
        <v>2</v>
      </c>
      <c r="AA5572" t="s">
        <v>4250</v>
      </c>
      <c r="AB5572">
        <v>0</v>
      </c>
      <c r="AC5572">
        <v>13</v>
      </c>
      <c r="AD5572">
        <v>3.7176190476190469</v>
      </c>
      <c r="AF5572" t="s">
        <v>7949</v>
      </c>
      <c r="AI5572">
        <v>0</v>
      </c>
      <c r="AJ5572">
        <v>0</v>
      </c>
      <c r="AK5572" t="s">
        <v>19960</v>
      </c>
      <c r="AL5572" t="s">
        <v>19960</v>
      </c>
      <c r="AM5572" t="s">
        <v>20019</v>
      </c>
    </row>
    <row r="5573" spans="1:39" x14ac:dyDescent="0.25">
      <c r="A5573" t="s">
        <v>11628</v>
      </c>
      <c r="B5573" t="s">
        <v>4841</v>
      </c>
      <c r="C5573" t="s">
        <v>4842</v>
      </c>
      <c r="D5573">
        <v>420</v>
      </c>
      <c r="E5573" t="s">
        <v>4845</v>
      </c>
      <c r="F5573">
        <v>6.38</v>
      </c>
      <c r="K5573" t="s">
        <v>6860</v>
      </c>
      <c r="L5573" t="s">
        <v>6861</v>
      </c>
      <c r="M5573" t="s">
        <v>15019</v>
      </c>
      <c r="N5573">
        <v>9</v>
      </c>
      <c r="O5573" t="s">
        <v>15357</v>
      </c>
      <c r="P5573" t="s">
        <v>19280</v>
      </c>
      <c r="Q5573">
        <v>5</v>
      </c>
      <c r="R5573">
        <v>2</v>
      </c>
      <c r="S5573">
        <v>-1.82</v>
      </c>
      <c r="T5573">
        <v>-1.82</v>
      </c>
      <c r="U5573">
        <v>398.77</v>
      </c>
      <c r="V5573">
        <v>89.6</v>
      </c>
      <c r="W5573">
        <v>3.13</v>
      </c>
      <c r="X5573">
        <v>11.11</v>
      </c>
      <c r="Y5573">
        <v>3.66</v>
      </c>
      <c r="Z5573">
        <v>2</v>
      </c>
      <c r="AA5573" t="s">
        <v>4250</v>
      </c>
      <c r="AB5573">
        <v>0</v>
      </c>
      <c r="AC5573">
        <v>3</v>
      </c>
      <c r="AD5573">
        <v>5.2230714285714281</v>
      </c>
      <c r="AF5573" t="s">
        <v>7949</v>
      </c>
      <c r="AI5573">
        <v>0</v>
      </c>
      <c r="AJ5573">
        <v>0</v>
      </c>
      <c r="AK5573" t="s">
        <v>7974</v>
      </c>
      <c r="AL5573" t="s">
        <v>7974</v>
      </c>
      <c r="AM5573" t="s">
        <v>20019</v>
      </c>
    </row>
    <row r="5574" spans="1:39" x14ac:dyDescent="0.25">
      <c r="A5574" t="s">
        <v>11629</v>
      </c>
      <c r="B5574" t="s">
        <v>4841</v>
      </c>
      <c r="C5574" t="s">
        <v>4842</v>
      </c>
      <c r="D5574">
        <v>420</v>
      </c>
      <c r="E5574" t="s">
        <v>4845</v>
      </c>
      <c r="F5574">
        <v>6.38</v>
      </c>
      <c r="I5574" t="s">
        <v>14535</v>
      </c>
      <c r="K5574" t="s">
        <v>6860</v>
      </c>
      <c r="L5574" t="s">
        <v>6861</v>
      </c>
      <c r="M5574" t="s">
        <v>14996</v>
      </c>
      <c r="N5574">
        <v>9</v>
      </c>
      <c r="O5574" t="s">
        <v>15322</v>
      </c>
      <c r="P5574" t="s">
        <v>19281</v>
      </c>
      <c r="Q5574">
        <v>5</v>
      </c>
      <c r="R5574">
        <v>2</v>
      </c>
      <c r="S5574">
        <v>-1.75</v>
      </c>
      <c r="T5574">
        <v>-1.72</v>
      </c>
      <c r="U5574">
        <v>378.35</v>
      </c>
      <c r="V5574">
        <v>89.6</v>
      </c>
      <c r="W5574">
        <v>2.96</v>
      </c>
      <c r="X5574">
        <v>11.18</v>
      </c>
      <c r="Y5574">
        <v>6.23</v>
      </c>
      <c r="Z5574">
        <v>2</v>
      </c>
      <c r="AA5574" t="s">
        <v>4250</v>
      </c>
      <c r="AB5574">
        <v>0</v>
      </c>
      <c r="AC5574">
        <v>3</v>
      </c>
      <c r="AD5574">
        <v>5.3689285714285706</v>
      </c>
      <c r="AF5574" t="s">
        <v>7949</v>
      </c>
      <c r="AI5574">
        <v>0</v>
      </c>
      <c r="AJ5574">
        <v>0</v>
      </c>
      <c r="AM5574" t="s">
        <v>20019</v>
      </c>
    </row>
    <row r="5575" spans="1:39" x14ac:dyDescent="0.25">
      <c r="A5575" t="s">
        <v>11630</v>
      </c>
      <c r="B5575" t="s">
        <v>4841</v>
      </c>
      <c r="C5575" t="s">
        <v>4842</v>
      </c>
      <c r="D5575">
        <v>420</v>
      </c>
      <c r="E5575" t="s">
        <v>4845</v>
      </c>
      <c r="F5575">
        <v>6.38</v>
      </c>
      <c r="I5575" t="s">
        <v>14536</v>
      </c>
      <c r="K5575" t="s">
        <v>6860</v>
      </c>
      <c r="L5575" t="s">
        <v>6861</v>
      </c>
      <c r="M5575" t="s">
        <v>14996</v>
      </c>
      <c r="N5575">
        <v>9</v>
      </c>
      <c r="O5575" t="s">
        <v>15322</v>
      </c>
      <c r="P5575" t="s">
        <v>19282</v>
      </c>
      <c r="Q5575">
        <v>5</v>
      </c>
      <c r="R5575">
        <v>2</v>
      </c>
      <c r="S5575">
        <v>-1.57</v>
      </c>
      <c r="T5575">
        <v>-1.57</v>
      </c>
      <c r="U5575">
        <v>443.22</v>
      </c>
      <c r="V5575">
        <v>89.6</v>
      </c>
      <c r="W5575">
        <v>3.24</v>
      </c>
      <c r="X5575">
        <v>11.06</v>
      </c>
      <c r="Y5575">
        <v>3.66</v>
      </c>
      <c r="Z5575">
        <v>2</v>
      </c>
      <c r="AA5575" t="s">
        <v>4250</v>
      </c>
      <c r="AB5575">
        <v>0</v>
      </c>
      <c r="AC5575">
        <v>3</v>
      </c>
      <c r="AD5575">
        <v>4.9055714285714282</v>
      </c>
      <c r="AF5575" t="s">
        <v>7949</v>
      </c>
      <c r="AI5575">
        <v>0</v>
      </c>
      <c r="AJ5575">
        <v>0</v>
      </c>
      <c r="AM5575" t="s">
        <v>20019</v>
      </c>
    </row>
    <row r="5576" spans="1:39" x14ac:dyDescent="0.25">
      <c r="A5576" t="s">
        <v>11242</v>
      </c>
      <c r="B5576" t="s">
        <v>4841</v>
      </c>
      <c r="C5576" t="s">
        <v>4842</v>
      </c>
      <c r="D5576">
        <v>422</v>
      </c>
      <c r="E5576" t="s">
        <v>4845</v>
      </c>
      <c r="F5576">
        <v>6.38</v>
      </c>
      <c r="K5576" t="s">
        <v>6860</v>
      </c>
      <c r="L5576" t="s">
        <v>6861</v>
      </c>
      <c r="M5576" t="s">
        <v>15091</v>
      </c>
      <c r="N5576">
        <v>9</v>
      </c>
      <c r="O5576" t="s">
        <v>15450</v>
      </c>
      <c r="P5576" t="s">
        <v>18894</v>
      </c>
      <c r="Q5576">
        <v>7</v>
      </c>
      <c r="R5576">
        <v>3</v>
      </c>
      <c r="S5576">
        <v>1.48</v>
      </c>
      <c r="T5576">
        <v>1.49</v>
      </c>
      <c r="U5576">
        <v>561.64</v>
      </c>
      <c r="V5576">
        <v>106.7</v>
      </c>
      <c r="W5576">
        <v>3.5</v>
      </c>
      <c r="X5576">
        <v>13.65</v>
      </c>
      <c r="Y5576">
        <v>5.65</v>
      </c>
      <c r="Z5576">
        <v>2</v>
      </c>
      <c r="AA5576" t="s">
        <v>4250</v>
      </c>
      <c r="AB5576">
        <v>1</v>
      </c>
      <c r="AC5576">
        <v>9</v>
      </c>
      <c r="AD5576">
        <v>3.61</v>
      </c>
      <c r="AF5576" t="s">
        <v>7949</v>
      </c>
      <c r="AI5576">
        <v>0</v>
      </c>
      <c r="AJ5576">
        <v>0</v>
      </c>
      <c r="AK5576" t="s">
        <v>19882</v>
      </c>
      <c r="AL5576" t="s">
        <v>19882</v>
      </c>
      <c r="AM5576" t="s">
        <v>20019</v>
      </c>
    </row>
    <row r="5577" spans="1:39" x14ac:dyDescent="0.25">
      <c r="A5577" t="s">
        <v>11631</v>
      </c>
      <c r="B5577" t="s">
        <v>4841</v>
      </c>
      <c r="C5577" t="s">
        <v>4842</v>
      </c>
      <c r="D5577">
        <v>422</v>
      </c>
      <c r="E5577" t="s">
        <v>4845</v>
      </c>
      <c r="F5577">
        <v>6.38</v>
      </c>
      <c r="I5577" t="s">
        <v>14537</v>
      </c>
      <c r="K5577" t="s">
        <v>6860</v>
      </c>
      <c r="L5577" t="s">
        <v>6861</v>
      </c>
      <c r="M5577" t="s">
        <v>15211</v>
      </c>
      <c r="N5577">
        <v>8</v>
      </c>
      <c r="O5577" t="s">
        <v>15605</v>
      </c>
      <c r="P5577" t="s">
        <v>19283</v>
      </c>
      <c r="Q5577">
        <v>4</v>
      </c>
      <c r="R5577">
        <v>1</v>
      </c>
      <c r="S5577">
        <v>3.07</v>
      </c>
      <c r="T5577">
        <v>3.08</v>
      </c>
      <c r="U5577">
        <v>306.41000000000003</v>
      </c>
      <c r="V5577">
        <v>47.61</v>
      </c>
      <c r="W5577">
        <v>2.9</v>
      </c>
      <c r="Y5577">
        <v>4.6900000000000004</v>
      </c>
      <c r="Z5577">
        <v>1</v>
      </c>
      <c r="AA5577" t="s">
        <v>4250</v>
      </c>
      <c r="AB5577">
        <v>0</v>
      </c>
      <c r="AC5577">
        <v>2</v>
      </c>
      <c r="AD5577">
        <v>5.2583333333333329</v>
      </c>
      <c r="AF5577" t="s">
        <v>7949</v>
      </c>
      <c r="AI5577">
        <v>0</v>
      </c>
      <c r="AJ5577">
        <v>0</v>
      </c>
      <c r="AM5577" t="s">
        <v>20019</v>
      </c>
    </row>
    <row r="5578" spans="1:39" x14ac:dyDescent="0.25">
      <c r="A5578" t="s">
        <v>11632</v>
      </c>
      <c r="B5578" t="s">
        <v>4841</v>
      </c>
      <c r="C5578" t="s">
        <v>4842</v>
      </c>
      <c r="D5578">
        <v>423.4</v>
      </c>
      <c r="E5578" t="s">
        <v>4845</v>
      </c>
      <c r="F5578">
        <v>6.37</v>
      </c>
      <c r="I5578" t="s">
        <v>14538</v>
      </c>
      <c r="K5578" t="s">
        <v>6860</v>
      </c>
      <c r="M5578" t="s">
        <v>15002</v>
      </c>
      <c r="N5578">
        <v>8</v>
      </c>
      <c r="O5578" t="s">
        <v>15332</v>
      </c>
      <c r="P5578" t="s">
        <v>19284</v>
      </c>
      <c r="Q5578">
        <v>5</v>
      </c>
      <c r="R5578">
        <v>1</v>
      </c>
      <c r="S5578">
        <v>1.08</v>
      </c>
      <c r="T5578">
        <v>1.1299999999999999</v>
      </c>
      <c r="U5578">
        <v>383.49</v>
      </c>
      <c r="V5578">
        <v>77.150000000000006</v>
      </c>
      <c r="W5578">
        <v>2.59</v>
      </c>
      <c r="Y5578">
        <v>6.42</v>
      </c>
      <c r="Z5578">
        <v>1</v>
      </c>
      <c r="AA5578" t="s">
        <v>4250</v>
      </c>
      <c r="AB5578">
        <v>0</v>
      </c>
      <c r="AC5578">
        <v>4</v>
      </c>
      <c r="AD5578">
        <v>5.6655476190476186</v>
      </c>
      <c r="AF5578" t="s">
        <v>7949</v>
      </c>
      <c r="AI5578">
        <v>0</v>
      </c>
      <c r="AJ5578">
        <v>0</v>
      </c>
      <c r="AM5578" t="s">
        <v>20019</v>
      </c>
    </row>
    <row r="5579" spans="1:39" x14ac:dyDescent="0.25">
      <c r="A5579" t="s">
        <v>11633</v>
      </c>
      <c r="B5579" t="s">
        <v>4841</v>
      </c>
      <c r="C5579" t="s">
        <v>4842</v>
      </c>
      <c r="D5579">
        <v>423.8</v>
      </c>
      <c r="E5579" t="s">
        <v>4845</v>
      </c>
      <c r="F5579">
        <v>6.37</v>
      </c>
      <c r="I5579" t="s">
        <v>14539</v>
      </c>
      <c r="K5579" t="s">
        <v>6860</v>
      </c>
      <c r="L5579" t="s">
        <v>6861</v>
      </c>
      <c r="M5579" t="s">
        <v>15042</v>
      </c>
      <c r="N5579">
        <v>9</v>
      </c>
      <c r="O5579" t="s">
        <v>15389</v>
      </c>
      <c r="P5579" t="s">
        <v>19285</v>
      </c>
      <c r="Q5579">
        <v>5</v>
      </c>
      <c r="R5579">
        <v>1</v>
      </c>
      <c r="S5579">
        <v>2.4</v>
      </c>
      <c r="T5579">
        <v>2.4</v>
      </c>
      <c r="U5579">
        <v>430.25</v>
      </c>
      <c r="V5579">
        <v>77.150000000000006</v>
      </c>
      <c r="W5579">
        <v>2.74</v>
      </c>
      <c r="Y5579">
        <v>4.29</v>
      </c>
      <c r="Z5579">
        <v>1</v>
      </c>
      <c r="AA5579" t="s">
        <v>4250</v>
      </c>
      <c r="AB5579">
        <v>0</v>
      </c>
      <c r="AC5579">
        <v>2</v>
      </c>
      <c r="AD5579">
        <v>5.1315476190476188</v>
      </c>
      <c r="AF5579" t="s">
        <v>7949</v>
      </c>
      <c r="AI5579">
        <v>0</v>
      </c>
      <c r="AJ5579">
        <v>0</v>
      </c>
      <c r="AM5579" t="s">
        <v>20019</v>
      </c>
    </row>
    <row r="5580" spans="1:39" x14ac:dyDescent="0.25">
      <c r="A5580" t="s">
        <v>11633</v>
      </c>
      <c r="B5580" t="s">
        <v>4841</v>
      </c>
      <c r="C5580" t="s">
        <v>4842</v>
      </c>
      <c r="D5580">
        <v>423.8</v>
      </c>
      <c r="E5580" t="s">
        <v>4845</v>
      </c>
      <c r="F5580">
        <v>6.37</v>
      </c>
      <c r="I5580" t="s">
        <v>14540</v>
      </c>
      <c r="K5580" t="s">
        <v>6860</v>
      </c>
      <c r="M5580" t="s">
        <v>15002</v>
      </c>
      <c r="N5580">
        <v>8</v>
      </c>
      <c r="O5580" t="s">
        <v>15332</v>
      </c>
      <c r="P5580" t="s">
        <v>19285</v>
      </c>
      <c r="Q5580">
        <v>5</v>
      </c>
      <c r="R5580">
        <v>1</v>
      </c>
      <c r="S5580">
        <v>2.4</v>
      </c>
      <c r="T5580">
        <v>2.4</v>
      </c>
      <c r="U5580">
        <v>430.25</v>
      </c>
      <c r="V5580">
        <v>77.150000000000006</v>
      </c>
      <c r="W5580">
        <v>2.74</v>
      </c>
      <c r="Y5580">
        <v>4.29</v>
      </c>
      <c r="Z5580">
        <v>1</v>
      </c>
      <c r="AA5580" t="s">
        <v>4250</v>
      </c>
      <c r="AB5580">
        <v>0</v>
      </c>
      <c r="AC5580">
        <v>2</v>
      </c>
      <c r="AD5580">
        <v>5.1315476190476188</v>
      </c>
      <c r="AF5580" t="s">
        <v>7949</v>
      </c>
      <c r="AI5580">
        <v>0</v>
      </c>
      <c r="AJ5580">
        <v>0</v>
      </c>
      <c r="AM5580" t="s">
        <v>20019</v>
      </c>
    </row>
    <row r="5581" spans="1:39" x14ac:dyDescent="0.25">
      <c r="A5581" t="s">
        <v>10274</v>
      </c>
      <c r="B5581" t="s">
        <v>4841</v>
      </c>
      <c r="C5581" t="s">
        <v>4842</v>
      </c>
      <c r="D5581">
        <v>424</v>
      </c>
      <c r="E5581" t="s">
        <v>4845</v>
      </c>
      <c r="F5581">
        <v>6.37</v>
      </c>
      <c r="K5581" t="s">
        <v>6860</v>
      </c>
      <c r="L5581" t="s">
        <v>6861</v>
      </c>
      <c r="M5581" t="s">
        <v>15164</v>
      </c>
      <c r="N5581">
        <v>9</v>
      </c>
      <c r="O5581" t="s">
        <v>15545</v>
      </c>
      <c r="P5581" t="s">
        <v>17926</v>
      </c>
      <c r="Q5581">
        <v>6</v>
      </c>
      <c r="R5581">
        <v>3</v>
      </c>
      <c r="S5581">
        <v>4.37</v>
      </c>
      <c r="T5581">
        <v>4.42</v>
      </c>
      <c r="U5581">
        <v>492.66</v>
      </c>
      <c r="V5581">
        <v>101.65</v>
      </c>
      <c r="W5581">
        <v>3.6</v>
      </c>
      <c r="X5581">
        <v>13.48</v>
      </c>
      <c r="Y5581">
        <v>6.47</v>
      </c>
      <c r="Z5581">
        <v>2</v>
      </c>
      <c r="AA5581" t="s">
        <v>4250</v>
      </c>
      <c r="AB5581">
        <v>0</v>
      </c>
      <c r="AC5581">
        <v>8</v>
      </c>
      <c r="AD5581">
        <v>2.120761904761904</v>
      </c>
      <c r="AF5581" t="s">
        <v>7949</v>
      </c>
      <c r="AI5581">
        <v>0</v>
      </c>
      <c r="AJ5581">
        <v>0</v>
      </c>
      <c r="AK5581" t="s">
        <v>19881</v>
      </c>
      <c r="AL5581" t="s">
        <v>19881</v>
      </c>
      <c r="AM5581" t="s">
        <v>20019</v>
      </c>
    </row>
    <row r="5582" spans="1:39" x14ac:dyDescent="0.25">
      <c r="A5582" t="s">
        <v>11634</v>
      </c>
      <c r="B5582" t="s">
        <v>4841</v>
      </c>
      <c r="C5582" t="s">
        <v>4842</v>
      </c>
      <c r="D5582">
        <v>428</v>
      </c>
      <c r="E5582" t="s">
        <v>4845</v>
      </c>
      <c r="F5582">
        <v>6.37</v>
      </c>
      <c r="K5582" t="s">
        <v>6860</v>
      </c>
      <c r="M5582" t="s">
        <v>14992</v>
      </c>
      <c r="N5582">
        <v>8</v>
      </c>
      <c r="O5582" t="s">
        <v>15318</v>
      </c>
      <c r="P5582" t="s">
        <v>19286</v>
      </c>
      <c r="Q5582">
        <v>8</v>
      </c>
      <c r="R5582">
        <v>3</v>
      </c>
      <c r="S5582">
        <v>4.42</v>
      </c>
      <c r="T5582">
        <v>5.48</v>
      </c>
      <c r="U5582">
        <v>686.82</v>
      </c>
      <c r="V5582">
        <v>129.56</v>
      </c>
      <c r="W5582">
        <v>4.79</v>
      </c>
      <c r="X5582">
        <v>13.54</v>
      </c>
      <c r="Y5582">
        <v>8.39</v>
      </c>
      <c r="Z5582">
        <v>3</v>
      </c>
      <c r="AA5582" t="s">
        <v>4250</v>
      </c>
      <c r="AB5582">
        <v>1</v>
      </c>
      <c r="AC5582">
        <v>15</v>
      </c>
      <c r="AD5582">
        <v>0.97166666666666646</v>
      </c>
      <c r="AF5582" t="s">
        <v>7949</v>
      </c>
      <c r="AI5582">
        <v>0</v>
      </c>
      <c r="AJ5582">
        <v>0</v>
      </c>
      <c r="AK5582" t="s">
        <v>19864</v>
      </c>
      <c r="AL5582" t="s">
        <v>19864</v>
      </c>
      <c r="AM5582" t="s">
        <v>20019</v>
      </c>
    </row>
    <row r="5583" spans="1:39" x14ac:dyDescent="0.25">
      <c r="A5583" t="s">
        <v>10480</v>
      </c>
      <c r="B5583" t="s">
        <v>4841</v>
      </c>
      <c r="C5583" t="s">
        <v>4842</v>
      </c>
      <c r="D5583">
        <v>429</v>
      </c>
      <c r="E5583" t="s">
        <v>4845</v>
      </c>
      <c r="F5583">
        <v>6.37</v>
      </c>
      <c r="K5583" t="s">
        <v>6860</v>
      </c>
      <c r="L5583" t="s">
        <v>6861</v>
      </c>
      <c r="M5583" t="s">
        <v>15101</v>
      </c>
      <c r="N5583">
        <v>9</v>
      </c>
      <c r="O5583" t="s">
        <v>15465</v>
      </c>
      <c r="P5583" t="s">
        <v>18132</v>
      </c>
      <c r="Q5583">
        <v>8</v>
      </c>
      <c r="R5583">
        <v>4</v>
      </c>
      <c r="S5583">
        <v>0.94</v>
      </c>
      <c r="T5583">
        <v>2</v>
      </c>
      <c r="U5583">
        <v>604.67999999999995</v>
      </c>
      <c r="V5583">
        <v>140.56</v>
      </c>
      <c r="W5583">
        <v>3.06</v>
      </c>
      <c r="X5583">
        <v>10.96</v>
      </c>
      <c r="Y5583">
        <v>8.3800000000000008</v>
      </c>
      <c r="Z5583">
        <v>3</v>
      </c>
      <c r="AA5583" t="s">
        <v>4250</v>
      </c>
      <c r="AB5583">
        <v>1</v>
      </c>
      <c r="AC5583">
        <v>13</v>
      </c>
      <c r="AD5583">
        <v>2.81</v>
      </c>
      <c r="AF5583" t="s">
        <v>7949</v>
      </c>
      <c r="AI5583">
        <v>0</v>
      </c>
      <c r="AJ5583">
        <v>0</v>
      </c>
      <c r="AK5583" t="s">
        <v>19864</v>
      </c>
      <c r="AL5583" t="s">
        <v>19864</v>
      </c>
      <c r="AM5583" t="s">
        <v>20019</v>
      </c>
    </row>
    <row r="5584" spans="1:39" x14ac:dyDescent="0.25">
      <c r="A5584" t="s">
        <v>11635</v>
      </c>
      <c r="B5584" t="s">
        <v>4841</v>
      </c>
      <c r="C5584" t="s">
        <v>4842</v>
      </c>
      <c r="D5584">
        <v>429</v>
      </c>
      <c r="E5584" t="s">
        <v>4845</v>
      </c>
      <c r="F5584">
        <v>6.37</v>
      </c>
      <c r="I5584" t="s">
        <v>14541</v>
      </c>
      <c r="K5584" t="s">
        <v>6860</v>
      </c>
      <c r="L5584" t="s">
        <v>6861</v>
      </c>
      <c r="M5584" t="s">
        <v>14972</v>
      </c>
      <c r="N5584">
        <v>8</v>
      </c>
      <c r="O5584" t="s">
        <v>15293</v>
      </c>
      <c r="P5584" t="s">
        <v>19287</v>
      </c>
      <c r="Q5584">
        <v>6</v>
      </c>
      <c r="R5584">
        <v>0</v>
      </c>
      <c r="S5584">
        <v>5.78</v>
      </c>
      <c r="T5584">
        <v>5.78</v>
      </c>
      <c r="U5584">
        <v>578.33000000000004</v>
      </c>
      <c r="V5584">
        <v>81.09</v>
      </c>
      <c r="W5584">
        <v>5.93</v>
      </c>
      <c r="Y5584">
        <v>1.39</v>
      </c>
      <c r="Z5584">
        <v>2</v>
      </c>
      <c r="AA5584" t="s">
        <v>4250</v>
      </c>
      <c r="AB5584">
        <v>2</v>
      </c>
      <c r="AC5584">
        <v>3</v>
      </c>
      <c r="AD5584">
        <v>3</v>
      </c>
      <c r="AF5584" t="s">
        <v>7949</v>
      </c>
      <c r="AI5584">
        <v>0</v>
      </c>
      <c r="AJ5584">
        <v>0</v>
      </c>
      <c r="AM5584" t="s">
        <v>20019</v>
      </c>
    </row>
    <row r="5585" spans="1:39" x14ac:dyDescent="0.25">
      <c r="A5585" t="s">
        <v>11636</v>
      </c>
      <c r="B5585" t="s">
        <v>4841</v>
      </c>
      <c r="C5585" t="s">
        <v>4842</v>
      </c>
      <c r="D5585">
        <v>430</v>
      </c>
      <c r="E5585" t="s">
        <v>4845</v>
      </c>
      <c r="F5585">
        <v>6.37</v>
      </c>
      <c r="K5585" t="s">
        <v>6860</v>
      </c>
      <c r="L5585" t="s">
        <v>6861</v>
      </c>
      <c r="M5585" t="s">
        <v>15224</v>
      </c>
      <c r="N5585">
        <v>9</v>
      </c>
      <c r="O5585" t="s">
        <v>15621</v>
      </c>
      <c r="P5585" t="s">
        <v>19288</v>
      </c>
      <c r="Q5585">
        <v>5</v>
      </c>
      <c r="R5585">
        <v>2</v>
      </c>
      <c r="S5585">
        <v>5.26</v>
      </c>
      <c r="T5585">
        <v>6.56</v>
      </c>
      <c r="U5585">
        <v>485.63</v>
      </c>
      <c r="V5585">
        <v>76.39</v>
      </c>
      <c r="W5585">
        <v>6.66</v>
      </c>
      <c r="X5585">
        <v>13.95</v>
      </c>
      <c r="Y5585">
        <v>9.1</v>
      </c>
      <c r="Z5585">
        <v>4</v>
      </c>
      <c r="AA5585" t="s">
        <v>4250</v>
      </c>
      <c r="AB5585">
        <v>1</v>
      </c>
      <c r="AC5585">
        <v>11</v>
      </c>
      <c r="AD5585">
        <v>2.0526428571428581</v>
      </c>
      <c r="AF5585" t="s">
        <v>7952</v>
      </c>
      <c r="AI5585">
        <v>0</v>
      </c>
      <c r="AJ5585">
        <v>0</v>
      </c>
      <c r="AK5585" t="s">
        <v>19990</v>
      </c>
      <c r="AL5585" t="s">
        <v>19990</v>
      </c>
      <c r="AM5585" t="s">
        <v>20019</v>
      </c>
    </row>
    <row r="5586" spans="1:39" x14ac:dyDescent="0.25">
      <c r="A5586" t="s">
        <v>5497</v>
      </c>
      <c r="B5586" t="s">
        <v>4841</v>
      </c>
      <c r="C5586" t="s">
        <v>4842</v>
      </c>
      <c r="D5586">
        <v>430</v>
      </c>
      <c r="E5586" t="s">
        <v>4845</v>
      </c>
      <c r="F5586">
        <v>6.37</v>
      </c>
      <c r="K5586" t="s">
        <v>6860</v>
      </c>
      <c r="L5586" t="s">
        <v>6861</v>
      </c>
      <c r="M5586" t="s">
        <v>15217</v>
      </c>
      <c r="N5586">
        <v>9</v>
      </c>
      <c r="O5586" t="s">
        <v>15613</v>
      </c>
      <c r="P5586" t="s">
        <v>7223</v>
      </c>
      <c r="Q5586">
        <v>4</v>
      </c>
      <c r="R5586">
        <v>4</v>
      </c>
      <c r="S5586">
        <v>3.43</v>
      </c>
      <c r="T5586">
        <v>4.55</v>
      </c>
      <c r="U5586">
        <v>564.67999999999995</v>
      </c>
      <c r="V5586">
        <v>93.7</v>
      </c>
      <c r="W5586">
        <v>4.03</v>
      </c>
      <c r="X5586">
        <v>12.54</v>
      </c>
      <c r="Y5586">
        <v>8.6</v>
      </c>
      <c r="Z5586">
        <v>3</v>
      </c>
      <c r="AA5586" t="s">
        <v>4250</v>
      </c>
      <c r="AB5586">
        <v>1</v>
      </c>
      <c r="AC5586">
        <v>11</v>
      </c>
      <c r="AD5586">
        <v>2.0866666666666669</v>
      </c>
      <c r="AF5586" t="s">
        <v>7952</v>
      </c>
      <c r="AI5586">
        <v>0</v>
      </c>
      <c r="AJ5586">
        <v>0</v>
      </c>
      <c r="AK5586" t="s">
        <v>7975</v>
      </c>
      <c r="AL5586" t="s">
        <v>7975</v>
      </c>
      <c r="AM5586" t="s">
        <v>20019</v>
      </c>
    </row>
    <row r="5587" spans="1:39" x14ac:dyDescent="0.25">
      <c r="A5587" t="s">
        <v>11607</v>
      </c>
      <c r="B5587" t="s">
        <v>4841</v>
      </c>
      <c r="C5587" t="s">
        <v>4842</v>
      </c>
      <c r="D5587">
        <v>430</v>
      </c>
      <c r="E5587" t="s">
        <v>4845</v>
      </c>
      <c r="F5587">
        <v>6.37</v>
      </c>
      <c r="I5587" t="s">
        <v>14542</v>
      </c>
      <c r="K5587" t="s">
        <v>6860</v>
      </c>
      <c r="L5587" t="s">
        <v>6861</v>
      </c>
      <c r="M5587" t="s">
        <v>14955</v>
      </c>
      <c r="N5587">
        <v>8</v>
      </c>
      <c r="O5587" t="s">
        <v>15276</v>
      </c>
      <c r="P5587" t="s">
        <v>19259</v>
      </c>
      <c r="Q5587">
        <v>7</v>
      </c>
      <c r="R5587">
        <v>1</v>
      </c>
      <c r="S5587">
        <v>1.52</v>
      </c>
      <c r="T5587">
        <v>1.53</v>
      </c>
      <c r="U5587">
        <v>352.39</v>
      </c>
      <c r="V5587">
        <v>91.85</v>
      </c>
      <c r="W5587">
        <v>1.87</v>
      </c>
      <c r="Y5587">
        <v>5.92</v>
      </c>
      <c r="Z5587">
        <v>2</v>
      </c>
      <c r="AA5587" t="s">
        <v>4250</v>
      </c>
      <c r="AB5587">
        <v>0</v>
      </c>
      <c r="AC5587">
        <v>2</v>
      </c>
      <c r="AD5587">
        <v>5.7716666666666674</v>
      </c>
      <c r="AF5587" t="s">
        <v>7949</v>
      </c>
      <c r="AI5587">
        <v>0</v>
      </c>
      <c r="AJ5587">
        <v>0</v>
      </c>
      <c r="AM5587" t="s">
        <v>20019</v>
      </c>
    </row>
    <row r="5588" spans="1:39" x14ac:dyDescent="0.25">
      <c r="A5588" t="s">
        <v>10913</v>
      </c>
      <c r="B5588" t="s">
        <v>4841</v>
      </c>
      <c r="C5588" t="s">
        <v>4842</v>
      </c>
      <c r="D5588">
        <v>430</v>
      </c>
      <c r="E5588" t="s">
        <v>4845</v>
      </c>
      <c r="F5588">
        <v>6.37</v>
      </c>
      <c r="K5588" t="s">
        <v>6860</v>
      </c>
      <c r="M5588" t="s">
        <v>6865</v>
      </c>
      <c r="N5588">
        <v>8</v>
      </c>
      <c r="O5588" t="s">
        <v>15464</v>
      </c>
      <c r="P5588" t="s">
        <v>18565</v>
      </c>
      <c r="Q5588">
        <v>5</v>
      </c>
      <c r="R5588">
        <v>2</v>
      </c>
      <c r="S5588">
        <v>1.03</v>
      </c>
      <c r="T5588">
        <v>2.88</v>
      </c>
      <c r="U5588">
        <v>527.66</v>
      </c>
      <c r="V5588">
        <v>101.73</v>
      </c>
      <c r="W5588">
        <v>4.1900000000000004</v>
      </c>
      <c r="X5588">
        <v>13.96</v>
      </c>
      <c r="Y5588">
        <v>9.27</v>
      </c>
      <c r="Z5588">
        <v>3</v>
      </c>
      <c r="AA5588" t="s">
        <v>4250</v>
      </c>
      <c r="AB5588">
        <v>1</v>
      </c>
      <c r="AC5588">
        <v>11</v>
      </c>
      <c r="AD5588">
        <v>3.4740000000000002</v>
      </c>
      <c r="AF5588" t="s">
        <v>7952</v>
      </c>
      <c r="AI5588">
        <v>0</v>
      </c>
      <c r="AJ5588">
        <v>0</v>
      </c>
      <c r="AK5588" t="s">
        <v>19936</v>
      </c>
      <c r="AL5588" t="s">
        <v>19936</v>
      </c>
      <c r="AM5588" t="s">
        <v>20019</v>
      </c>
    </row>
    <row r="5589" spans="1:39" x14ac:dyDescent="0.25">
      <c r="A5589" t="s">
        <v>11637</v>
      </c>
      <c r="B5589" t="s">
        <v>4841</v>
      </c>
      <c r="C5589" t="s">
        <v>4842</v>
      </c>
      <c r="D5589">
        <v>430</v>
      </c>
      <c r="E5589" t="s">
        <v>4845</v>
      </c>
      <c r="F5589">
        <v>6.37</v>
      </c>
      <c r="K5589" t="s">
        <v>6860</v>
      </c>
      <c r="M5589" t="s">
        <v>6865</v>
      </c>
      <c r="N5589">
        <v>8</v>
      </c>
      <c r="O5589" t="s">
        <v>15438</v>
      </c>
      <c r="P5589" t="s">
        <v>19289</v>
      </c>
      <c r="Q5589">
        <v>11</v>
      </c>
      <c r="R5589">
        <v>9</v>
      </c>
      <c r="S5589">
        <v>-1.87</v>
      </c>
      <c r="T5589">
        <v>2.2400000000000002</v>
      </c>
      <c r="U5589">
        <v>708.78</v>
      </c>
      <c r="V5589">
        <v>283.51</v>
      </c>
      <c r="W5589">
        <v>-0.64</v>
      </c>
      <c r="X5589">
        <v>2.5</v>
      </c>
      <c r="Y5589">
        <v>5.8</v>
      </c>
      <c r="Z5589">
        <v>3</v>
      </c>
      <c r="AA5589" t="s">
        <v>4250</v>
      </c>
      <c r="AB5589">
        <v>3</v>
      </c>
      <c r="AC5589">
        <v>18</v>
      </c>
      <c r="AD5589">
        <v>3</v>
      </c>
      <c r="AF5589" t="s">
        <v>7951</v>
      </c>
      <c r="AI5589">
        <v>0</v>
      </c>
      <c r="AJ5589">
        <v>0</v>
      </c>
      <c r="AK5589" t="s">
        <v>19923</v>
      </c>
      <c r="AL5589" t="s">
        <v>19923</v>
      </c>
      <c r="AM5589" t="s">
        <v>20019</v>
      </c>
    </row>
    <row r="5590" spans="1:39" x14ac:dyDescent="0.25">
      <c r="A5590" t="s">
        <v>9876</v>
      </c>
      <c r="B5590" t="s">
        <v>4841</v>
      </c>
      <c r="C5590" t="s">
        <v>4842</v>
      </c>
      <c r="D5590">
        <v>430</v>
      </c>
      <c r="E5590" t="s">
        <v>4845</v>
      </c>
      <c r="F5590">
        <v>6.37</v>
      </c>
      <c r="K5590" t="s">
        <v>6860</v>
      </c>
      <c r="L5590" t="s">
        <v>6861</v>
      </c>
      <c r="M5590" t="s">
        <v>15116</v>
      </c>
      <c r="N5590">
        <v>9</v>
      </c>
      <c r="O5590" t="s">
        <v>15488</v>
      </c>
      <c r="P5590" t="s">
        <v>17528</v>
      </c>
      <c r="Q5590">
        <v>5</v>
      </c>
      <c r="R5590">
        <v>2</v>
      </c>
      <c r="S5590">
        <v>4.01</v>
      </c>
      <c r="T5590">
        <v>4.03</v>
      </c>
      <c r="U5590">
        <v>416.55</v>
      </c>
      <c r="V5590">
        <v>80.900000000000006</v>
      </c>
      <c r="W5590">
        <v>4.74</v>
      </c>
      <c r="Y5590">
        <v>6.38</v>
      </c>
      <c r="Z5590">
        <v>4</v>
      </c>
      <c r="AA5590" t="s">
        <v>4250</v>
      </c>
      <c r="AB5590">
        <v>0</v>
      </c>
      <c r="AC5590">
        <v>6</v>
      </c>
      <c r="AD5590">
        <v>3.5810714285714291</v>
      </c>
      <c r="AF5590" t="s">
        <v>7949</v>
      </c>
      <c r="AI5590">
        <v>0</v>
      </c>
      <c r="AJ5590">
        <v>0</v>
      </c>
      <c r="AK5590" t="s">
        <v>19854</v>
      </c>
      <c r="AL5590" t="s">
        <v>19854</v>
      </c>
      <c r="AM5590" t="s">
        <v>20019</v>
      </c>
    </row>
    <row r="5591" spans="1:39" x14ac:dyDescent="0.25">
      <c r="A5591" t="s">
        <v>5683</v>
      </c>
      <c r="B5591" t="s">
        <v>4841</v>
      </c>
      <c r="C5591" t="s">
        <v>4842</v>
      </c>
      <c r="D5591">
        <v>430</v>
      </c>
      <c r="E5591" t="s">
        <v>4845</v>
      </c>
      <c r="F5591">
        <v>6.37</v>
      </c>
      <c r="K5591" t="s">
        <v>6860</v>
      </c>
      <c r="L5591" t="s">
        <v>6861</v>
      </c>
      <c r="M5591" t="s">
        <v>15058</v>
      </c>
      <c r="N5591">
        <v>9</v>
      </c>
      <c r="O5591" t="s">
        <v>15410</v>
      </c>
      <c r="P5591" t="s">
        <v>7409</v>
      </c>
      <c r="Q5591">
        <v>5</v>
      </c>
      <c r="R5591">
        <v>3</v>
      </c>
      <c r="S5591">
        <v>4.07</v>
      </c>
      <c r="T5591">
        <v>4.07</v>
      </c>
      <c r="U5591">
        <v>548.07000000000005</v>
      </c>
      <c r="V5591">
        <v>118.7</v>
      </c>
      <c r="W5591">
        <v>5.59</v>
      </c>
      <c r="X5591">
        <v>12.37</v>
      </c>
      <c r="Y5591">
        <v>2.41</v>
      </c>
      <c r="Z5591">
        <v>4</v>
      </c>
      <c r="AA5591" t="s">
        <v>4250</v>
      </c>
      <c r="AB5591">
        <v>2</v>
      </c>
      <c r="AC5591">
        <v>7</v>
      </c>
      <c r="AD5591">
        <v>1.675</v>
      </c>
      <c r="AF5591" t="s">
        <v>7949</v>
      </c>
      <c r="AI5591">
        <v>0</v>
      </c>
      <c r="AJ5591">
        <v>0</v>
      </c>
      <c r="AK5591" t="s">
        <v>7979</v>
      </c>
      <c r="AL5591" t="s">
        <v>7979</v>
      </c>
      <c r="AM5591" t="s">
        <v>20019</v>
      </c>
    </row>
    <row r="5592" spans="1:39" x14ac:dyDescent="0.25">
      <c r="A5592" t="s">
        <v>11638</v>
      </c>
      <c r="B5592" t="s">
        <v>4841</v>
      </c>
      <c r="C5592" t="s">
        <v>4842</v>
      </c>
      <c r="D5592">
        <v>430</v>
      </c>
      <c r="E5592" t="s">
        <v>4845</v>
      </c>
      <c r="F5592">
        <v>6.37</v>
      </c>
      <c r="I5592" t="s">
        <v>14543</v>
      </c>
      <c r="K5592" t="s">
        <v>6860</v>
      </c>
      <c r="L5592" t="s">
        <v>6861</v>
      </c>
      <c r="M5592" t="s">
        <v>14955</v>
      </c>
      <c r="N5592">
        <v>8</v>
      </c>
      <c r="O5592" t="s">
        <v>15276</v>
      </c>
      <c r="P5592" t="s">
        <v>19290</v>
      </c>
      <c r="Q5592">
        <v>7</v>
      </c>
      <c r="R5592">
        <v>1</v>
      </c>
      <c r="S5592">
        <v>1.52</v>
      </c>
      <c r="T5592">
        <v>1.54</v>
      </c>
      <c r="U5592">
        <v>391.43</v>
      </c>
      <c r="V5592">
        <v>88.19</v>
      </c>
      <c r="W5592">
        <v>1.7</v>
      </c>
      <c r="Y5592">
        <v>5.9</v>
      </c>
      <c r="Z5592">
        <v>2</v>
      </c>
      <c r="AA5592" t="s">
        <v>4250</v>
      </c>
      <c r="AB5592">
        <v>0</v>
      </c>
      <c r="AC5592">
        <v>2</v>
      </c>
      <c r="AD5592">
        <v>5.6088333333333331</v>
      </c>
      <c r="AF5592" t="s">
        <v>7949</v>
      </c>
      <c r="AI5592">
        <v>0</v>
      </c>
      <c r="AJ5592">
        <v>0</v>
      </c>
      <c r="AM5592" t="s">
        <v>20019</v>
      </c>
    </row>
    <row r="5593" spans="1:39" x14ac:dyDescent="0.25">
      <c r="A5593" t="s">
        <v>11639</v>
      </c>
      <c r="B5593" t="s">
        <v>4841</v>
      </c>
      <c r="C5593" t="s">
        <v>4842</v>
      </c>
      <c r="D5593">
        <v>431</v>
      </c>
      <c r="E5593" t="s">
        <v>4845</v>
      </c>
      <c r="F5593">
        <v>6.37</v>
      </c>
      <c r="K5593" t="s">
        <v>6860</v>
      </c>
      <c r="L5593" t="s">
        <v>6861</v>
      </c>
      <c r="M5593" t="s">
        <v>15090</v>
      </c>
      <c r="N5593">
        <v>9</v>
      </c>
      <c r="O5593" t="s">
        <v>15449</v>
      </c>
      <c r="P5593" t="s">
        <v>19291</v>
      </c>
      <c r="Q5593">
        <v>5</v>
      </c>
      <c r="R5593">
        <v>1</v>
      </c>
      <c r="S5593">
        <v>1.52</v>
      </c>
      <c r="T5593">
        <v>1.53</v>
      </c>
      <c r="U5593">
        <v>331.42</v>
      </c>
      <c r="V5593">
        <v>77.150000000000006</v>
      </c>
      <c r="W5593">
        <v>2.2599999999999998</v>
      </c>
      <c r="Y5593">
        <v>5.89</v>
      </c>
      <c r="Z5593">
        <v>1</v>
      </c>
      <c r="AA5593" t="s">
        <v>4250</v>
      </c>
      <c r="AB5593">
        <v>0</v>
      </c>
      <c r="AC5593">
        <v>3</v>
      </c>
      <c r="AD5593">
        <v>5.833333333333333</v>
      </c>
      <c r="AF5593" t="s">
        <v>7949</v>
      </c>
      <c r="AI5593">
        <v>0</v>
      </c>
      <c r="AJ5593">
        <v>0</v>
      </c>
      <c r="AK5593" t="s">
        <v>19832</v>
      </c>
      <c r="AL5593" t="s">
        <v>19832</v>
      </c>
      <c r="AM5593" t="s">
        <v>20019</v>
      </c>
    </row>
    <row r="5594" spans="1:39" x14ac:dyDescent="0.25">
      <c r="A5594" t="s">
        <v>11640</v>
      </c>
      <c r="B5594" t="s">
        <v>4841</v>
      </c>
      <c r="C5594" t="s">
        <v>4842</v>
      </c>
      <c r="D5594">
        <v>432</v>
      </c>
      <c r="E5594" t="s">
        <v>4845</v>
      </c>
      <c r="F5594">
        <v>6.37</v>
      </c>
      <c r="K5594" t="s">
        <v>6860</v>
      </c>
      <c r="L5594" t="s">
        <v>6861</v>
      </c>
      <c r="M5594" t="s">
        <v>15044</v>
      </c>
      <c r="N5594">
        <v>9</v>
      </c>
      <c r="O5594" t="s">
        <v>15392</v>
      </c>
      <c r="P5594" t="s">
        <v>19292</v>
      </c>
      <c r="Q5594">
        <v>5</v>
      </c>
      <c r="R5594">
        <v>2</v>
      </c>
      <c r="S5594">
        <v>2.6</v>
      </c>
      <c r="T5594">
        <v>2.79</v>
      </c>
      <c r="U5594">
        <v>545.65</v>
      </c>
      <c r="V5594">
        <v>101.73</v>
      </c>
      <c r="W5594">
        <v>4.1399999999999997</v>
      </c>
      <c r="X5594">
        <v>13.95</v>
      </c>
      <c r="Y5594">
        <v>7.14</v>
      </c>
      <c r="Z5594">
        <v>3</v>
      </c>
      <c r="AA5594" t="s">
        <v>4250</v>
      </c>
      <c r="AB5594">
        <v>1</v>
      </c>
      <c r="AC5594">
        <v>12</v>
      </c>
      <c r="AD5594">
        <v>3.8090000000000002</v>
      </c>
      <c r="AF5594" t="s">
        <v>7949</v>
      </c>
      <c r="AI5594">
        <v>0</v>
      </c>
      <c r="AJ5594">
        <v>0</v>
      </c>
      <c r="AK5594" t="s">
        <v>19905</v>
      </c>
      <c r="AL5594" t="s">
        <v>19905</v>
      </c>
      <c r="AM5594" t="s">
        <v>20019</v>
      </c>
    </row>
    <row r="5595" spans="1:39" x14ac:dyDescent="0.25">
      <c r="A5595" t="s">
        <v>11641</v>
      </c>
      <c r="B5595" t="s">
        <v>4841</v>
      </c>
      <c r="C5595" t="s">
        <v>4842</v>
      </c>
      <c r="D5595">
        <v>432.3</v>
      </c>
      <c r="E5595" t="s">
        <v>4845</v>
      </c>
      <c r="F5595">
        <v>6.36</v>
      </c>
      <c r="I5595" t="s">
        <v>14544</v>
      </c>
      <c r="K5595" t="s">
        <v>6860</v>
      </c>
      <c r="L5595" t="s">
        <v>6861</v>
      </c>
      <c r="M5595" t="s">
        <v>15021</v>
      </c>
      <c r="N5595">
        <v>9</v>
      </c>
      <c r="O5595" t="s">
        <v>15359</v>
      </c>
      <c r="P5595" t="s">
        <v>19293</v>
      </c>
      <c r="Q5595">
        <v>6</v>
      </c>
      <c r="R5595">
        <v>1</v>
      </c>
      <c r="S5595">
        <v>2.46</v>
      </c>
      <c r="T5595">
        <v>4.3</v>
      </c>
      <c r="U5595">
        <v>416.53</v>
      </c>
      <c r="V5595">
        <v>83.87</v>
      </c>
      <c r="W5595">
        <v>4.09</v>
      </c>
      <c r="Y5595">
        <v>9.75</v>
      </c>
      <c r="Z5595">
        <v>2</v>
      </c>
      <c r="AA5595" t="s">
        <v>4250</v>
      </c>
      <c r="AB5595">
        <v>0</v>
      </c>
      <c r="AC5595">
        <v>3</v>
      </c>
      <c r="AD5595">
        <v>3.674547619047619</v>
      </c>
      <c r="AF5595" t="s">
        <v>7952</v>
      </c>
      <c r="AI5595">
        <v>0</v>
      </c>
      <c r="AJ5595">
        <v>0</v>
      </c>
      <c r="AM5595" t="s">
        <v>20019</v>
      </c>
    </row>
    <row r="5596" spans="1:39" x14ac:dyDescent="0.25">
      <c r="A5596" t="s">
        <v>11641</v>
      </c>
      <c r="B5596" t="s">
        <v>4841</v>
      </c>
      <c r="C5596" t="s">
        <v>4842</v>
      </c>
      <c r="D5596">
        <v>432.3</v>
      </c>
      <c r="E5596" t="s">
        <v>4845</v>
      </c>
      <c r="F5596">
        <v>6.36</v>
      </c>
      <c r="I5596" t="s">
        <v>14545</v>
      </c>
      <c r="K5596" t="s">
        <v>6860</v>
      </c>
      <c r="M5596" t="s">
        <v>14977</v>
      </c>
      <c r="N5596">
        <v>8</v>
      </c>
      <c r="O5596" t="s">
        <v>15298</v>
      </c>
      <c r="P5596" t="s">
        <v>19293</v>
      </c>
      <c r="Q5596">
        <v>6</v>
      </c>
      <c r="R5596">
        <v>1</v>
      </c>
      <c r="S5596">
        <v>2.46</v>
      </c>
      <c r="T5596">
        <v>4.3</v>
      </c>
      <c r="U5596">
        <v>416.53</v>
      </c>
      <c r="V5596">
        <v>83.87</v>
      </c>
      <c r="W5596">
        <v>4.09</v>
      </c>
      <c r="Y5596">
        <v>9.75</v>
      </c>
      <c r="Z5596">
        <v>2</v>
      </c>
      <c r="AA5596" t="s">
        <v>4250</v>
      </c>
      <c r="AB5596">
        <v>0</v>
      </c>
      <c r="AC5596">
        <v>3</v>
      </c>
      <c r="AD5596">
        <v>3.674547619047619</v>
      </c>
      <c r="AF5596" t="s">
        <v>7952</v>
      </c>
      <c r="AI5596">
        <v>0</v>
      </c>
      <c r="AJ5596">
        <v>0</v>
      </c>
      <c r="AM5596" t="s">
        <v>20019</v>
      </c>
    </row>
    <row r="5597" spans="1:39" x14ac:dyDescent="0.25">
      <c r="A5597" t="s">
        <v>9762</v>
      </c>
      <c r="B5597" t="s">
        <v>4841</v>
      </c>
      <c r="C5597" t="s">
        <v>4842</v>
      </c>
      <c r="D5597">
        <v>435</v>
      </c>
      <c r="E5597" t="s">
        <v>4845</v>
      </c>
      <c r="F5597">
        <v>6.36</v>
      </c>
      <c r="K5597" t="s">
        <v>6860</v>
      </c>
      <c r="L5597" t="s">
        <v>6861</v>
      </c>
      <c r="M5597" t="s">
        <v>15068</v>
      </c>
      <c r="N5597">
        <v>9</v>
      </c>
      <c r="O5597" t="s">
        <v>15421</v>
      </c>
      <c r="P5597" t="s">
        <v>17414</v>
      </c>
      <c r="Q5597">
        <v>6</v>
      </c>
      <c r="R5597">
        <v>2</v>
      </c>
      <c r="S5597">
        <v>1.55</v>
      </c>
      <c r="T5597">
        <v>1.55</v>
      </c>
      <c r="U5597">
        <v>371.35</v>
      </c>
      <c r="V5597">
        <v>113.39</v>
      </c>
      <c r="W5597">
        <v>2.2400000000000002</v>
      </c>
      <c r="X5597">
        <v>9.9499999999999993</v>
      </c>
      <c r="Y5597">
        <v>4.09</v>
      </c>
      <c r="Z5597">
        <v>2</v>
      </c>
      <c r="AA5597" t="s">
        <v>4250</v>
      </c>
      <c r="AB5597">
        <v>0</v>
      </c>
      <c r="AC5597">
        <v>3</v>
      </c>
      <c r="AD5597">
        <v>4.6392619047619048</v>
      </c>
      <c r="AF5597" t="s">
        <v>7949</v>
      </c>
      <c r="AI5597">
        <v>0</v>
      </c>
      <c r="AJ5597">
        <v>0</v>
      </c>
      <c r="AK5597" t="s">
        <v>19861</v>
      </c>
      <c r="AL5597" t="s">
        <v>19861</v>
      </c>
      <c r="AM5597" t="s">
        <v>20019</v>
      </c>
    </row>
    <row r="5598" spans="1:39" x14ac:dyDescent="0.25">
      <c r="A5598" t="s">
        <v>11642</v>
      </c>
      <c r="B5598" t="s">
        <v>4841</v>
      </c>
      <c r="C5598" t="s">
        <v>4842</v>
      </c>
      <c r="D5598">
        <v>435</v>
      </c>
      <c r="E5598" t="s">
        <v>4845</v>
      </c>
      <c r="F5598">
        <v>6.36</v>
      </c>
      <c r="I5598" t="s">
        <v>14546</v>
      </c>
      <c r="K5598" t="s">
        <v>6860</v>
      </c>
      <c r="L5598" t="s">
        <v>6861</v>
      </c>
      <c r="M5598" t="s">
        <v>15145</v>
      </c>
      <c r="N5598">
        <v>9</v>
      </c>
      <c r="O5598" t="s">
        <v>15521</v>
      </c>
      <c r="P5598" t="s">
        <v>19294</v>
      </c>
      <c r="Q5598">
        <v>6</v>
      </c>
      <c r="R5598">
        <v>3</v>
      </c>
      <c r="S5598">
        <v>1.76</v>
      </c>
      <c r="T5598">
        <v>1.78</v>
      </c>
      <c r="U5598">
        <v>369.45</v>
      </c>
      <c r="V5598">
        <v>123.46</v>
      </c>
      <c r="W5598">
        <v>2.1</v>
      </c>
      <c r="X5598">
        <v>11.38</v>
      </c>
      <c r="Y5598">
        <v>6.11</v>
      </c>
      <c r="Z5598">
        <v>2</v>
      </c>
      <c r="AA5598" t="s">
        <v>4250</v>
      </c>
      <c r="AB5598">
        <v>0</v>
      </c>
      <c r="AC5598">
        <v>4</v>
      </c>
      <c r="AD5598">
        <v>4.0991666666666671</v>
      </c>
      <c r="AF5598" t="s">
        <v>7949</v>
      </c>
      <c r="AI5598">
        <v>0</v>
      </c>
      <c r="AJ5598">
        <v>0</v>
      </c>
      <c r="AM5598" t="s">
        <v>20019</v>
      </c>
    </row>
    <row r="5599" spans="1:39" x14ac:dyDescent="0.25">
      <c r="A5599" t="s">
        <v>11642</v>
      </c>
      <c r="B5599" t="s">
        <v>4841</v>
      </c>
      <c r="C5599" t="s">
        <v>4842</v>
      </c>
      <c r="D5599">
        <v>435</v>
      </c>
      <c r="E5599" t="s">
        <v>4845</v>
      </c>
      <c r="F5599">
        <v>6.36</v>
      </c>
      <c r="I5599" t="s">
        <v>14547</v>
      </c>
      <c r="K5599" t="s">
        <v>6860</v>
      </c>
      <c r="L5599" t="s">
        <v>6861</v>
      </c>
      <c r="M5599" t="s">
        <v>15146</v>
      </c>
      <c r="N5599">
        <v>9</v>
      </c>
      <c r="O5599" t="s">
        <v>15522</v>
      </c>
      <c r="P5599" t="s">
        <v>19294</v>
      </c>
      <c r="Q5599">
        <v>6</v>
      </c>
      <c r="R5599">
        <v>3</v>
      </c>
      <c r="S5599">
        <v>1.76</v>
      </c>
      <c r="T5599">
        <v>1.78</v>
      </c>
      <c r="U5599">
        <v>369.45</v>
      </c>
      <c r="V5599">
        <v>123.46</v>
      </c>
      <c r="W5599">
        <v>2.1</v>
      </c>
      <c r="X5599">
        <v>11.38</v>
      </c>
      <c r="Y5599">
        <v>6.11</v>
      </c>
      <c r="Z5599">
        <v>2</v>
      </c>
      <c r="AA5599" t="s">
        <v>4250</v>
      </c>
      <c r="AB5599">
        <v>0</v>
      </c>
      <c r="AC5599">
        <v>4</v>
      </c>
      <c r="AD5599">
        <v>4.0991666666666671</v>
      </c>
      <c r="AF5599" t="s">
        <v>7949</v>
      </c>
      <c r="AI5599">
        <v>0</v>
      </c>
      <c r="AJ5599">
        <v>0</v>
      </c>
      <c r="AM5599" t="s">
        <v>20019</v>
      </c>
    </row>
    <row r="5600" spans="1:39" x14ac:dyDescent="0.25">
      <c r="A5600" t="s">
        <v>11643</v>
      </c>
      <c r="B5600" t="s">
        <v>4841</v>
      </c>
      <c r="C5600" t="s">
        <v>4842</v>
      </c>
      <c r="D5600">
        <v>435</v>
      </c>
      <c r="E5600" t="s">
        <v>4845</v>
      </c>
      <c r="F5600">
        <v>6.36</v>
      </c>
      <c r="I5600" t="s">
        <v>14548</v>
      </c>
      <c r="K5600" t="s">
        <v>6860</v>
      </c>
      <c r="L5600" t="s">
        <v>6861</v>
      </c>
      <c r="M5600" t="s">
        <v>15075</v>
      </c>
      <c r="N5600">
        <v>9</v>
      </c>
      <c r="O5600" t="s">
        <v>15429</v>
      </c>
      <c r="P5600" t="s">
        <v>19295</v>
      </c>
      <c r="Q5600">
        <v>7</v>
      </c>
      <c r="R5600">
        <v>3</v>
      </c>
      <c r="S5600">
        <v>1.86</v>
      </c>
      <c r="T5600">
        <v>1.86</v>
      </c>
      <c r="U5600">
        <v>372.43</v>
      </c>
      <c r="V5600">
        <v>97.33</v>
      </c>
      <c r="W5600">
        <v>2.4900000000000002</v>
      </c>
      <c r="X5600">
        <v>10.87</v>
      </c>
      <c r="Y5600">
        <v>4.26</v>
      </c>
      <c r="Z5600">
        <v>2</v>
      </c>
      <c r="AA5600" t="s">
        <v>4250</v>
      </c>
      <c r="AB5600">
        <v>0</v>
      </c>
      <c r="AC5600">
        <v>3</v>
      </c>
      <c r="AD5600">
        <v>4.8335476190476188</v>
      </c>
      <c r="AF5600" t="s">
        <v>7949</v>
      </c>
      <c r="AI5600">
        <v>0</v>
      </c>
      <c r="AJ5600">
        <v>0</v>
      </c>
      <c r="AM5600" t="s">
        <v>20019</v>
      </c>
    </row>
    <row r="5601" spans="1:39" x14ac:dyDescent="0.25">
      <c r="A5601" t="s">
        <v>11643</v>
      </c>
      <c r="B5601" t="s">
        <v>4841</v>
      </c>
      <c r="C5601" t="s">
        <v>4842</v>
      </c>
      <c r="D5601">
        <v>435</v>
      </c>
      <c r="E5601" t="s">
        <v>4845</v>
      </c>
      <c r="F5601">
        <v>6.36</v>
      </c>
      <c r="I5601" t="s">
        <v>14549</v>
      </c>
      <c r="K5601" t="s">
        <v>6860</v>
      </c>
      <c r="L5601" t="s">
        <v>6861</v>
      </c>
      <c r="M5601" t="s">
        <v>15076</v>
      </c>
      <c r="N5601">
        <v>8</v>
      </c>
      <c r="O5601" t="s">
        <v>15430</v>
      </c>
      <c r="P5601" t="s">
        <v>19295</v>
      </c>
      <c r="Q5601">
        <v>7</v>
      </c>
      <c r="R5601">
        <v>3</v>
      </c>
      <c r="S5601">
        <v>1.86</v>
      </c>
      <c r="T5601">
        <v>1.86</v>
      </c>
      <c r="U5601">
        <v>372.43</v>
      </c>
      <c r="V5601">
        <v>97.33</v>
      </c>
      <c r="W5601">
        <v>2.4900000000000002</v>
      </c>
      <c r="X5601">
        <v>10.87</v>
      </c>
      <c r="Y5601">
        <v>4.26</v>
      </c>
      <c r="Z5601">
        <v>2</v>
      </c>
      <c r="AA5601" t="s">
        <v>4250</v>
      </c>
      <c r="AB5601">
        <v>0</v>
      </c>
      <c r="AC5601">
        <v>3</v>
      </c>
      <c r="AD5601">
        <v>4.8335476190476188</v>
      </c>
      <c r="AF5601" t="s">
        <v>7949</v>
      </c>
      <c r="AI5601">
        <v>0</v>
      </c>
      <c r="AJ5601">
        <v>0</v>
      </c>
      <c r="AM5601" t="s">
        <v>20019</v>
      </c>
    </row>
    <row r="5602" spans="1:39" x14ac:dyDescent="0.25">
      <c r="A5602" t="s">
        <v>11644</v>
      </c>
      <c r="B5602" t="s">
        <v>4841</v>
      </c>
      <c r="C5602" t="s">
        <v>4842</v>
      </c>
      <c r="D5602">
        <v>435</v>
      </c>
      <c r="E5602" t="s">
        <v>4845</v>
      </c>
      <c r="F5602">
        <v>6.36</v>
      </c>
      <c r="I5602" t="s">
        <v>14550</v>
      </c>
      <c r="K5602" t="s">
        <v>6860</v>
      </c>
      <c r="M5602" t="s">
        <v>14989</v>
      </c>
      <c r="N5602">
        <v>8</v>
      </c>
      <c r="O5602" t="s">
        <v>15313</v>
      </c>
      <c r="P5602" t="s">
        <v>19296</v>
      </c>
      <c r="Q5602">
        <v>10</v>
      </c>
      <c r="R5602">
        <v>2</v>
      </c>
      <c r="S5602">
        <v>2.54</v>
      </c>
      <c r="T5602">
        <v>2.54</v>
      </c>
      <c r="U5602">
        <v>393.5</v>
      </c>
      <c r="V5602">
        <v>120.31</v>
      </c>
      <c r="W5602">
        <v>1.21</v>
      </c>
      <c r="X5602">
        <v>10.66</v>
      </c>
      <c r="Y5602">
        <v>3.75</v>
      </c>
      <c r="Z5602">
        <v>2</v>
      </c>
      <c r="AA5602" t="s">
        <v>4250</v>
      </c>
      <c r="AB5602">
        <v>0</v>
      </c>
      <c r="AC5602">
        <v>3</v>
      </c>
      <c r="AD5602">
        <v>3.9907142857142861</v>
      </c>
      <c r="AF5602" t="s">
        <v>7949</v>
      </c>
      <c r="AI5602">
        <v>0</v>
      </c>
      <c r="AJ5602">
        <v>0</v>
      </c>
      <c r="AM5602" t="s">
        <v>20019</v>
      </c>
    </row>
    <row r="5603" spans="1:39" x14ac:dyDescent="0.25">
      <c r="A5603" t="s">
        <v>11645</v>
      </c>
      <c r="B5603" t="s">
        <v>4841</v>
      </c>
      <c r="C5603" t="s">
        <v>4842</v>
      </c>
      <c r="D5603">
        <v>435.5</v>
      </c>
      <c r="E5603" t="s">
        <v>4845</v>
      </c>
      <c r="F5603">
        <v>6.36</v>
      </c>
      <c r="I5603" t="s">
        <v>14551</v>
      </c>
      <c r="K5603" t="s">
        <v>6860</v>
      </c>
      <c r="L5603" t="s">
        <v>6861</v>
      </c>
      <c r="M5603" t="s">
        <v>14987</v>
      </c>
      <c r="N5603">
        <v>9</v>
      </c>
      <c r="O5603" t="s">
        <v>15311</v>
      </c>
      <c r="P5603" t="s">
        <v>19297</v>
      </c>
      <c r="Q5603">
        <v>8</v>
      </c>
      <c r="R5603">
        <v>2</v>
      </c>
      <c r="S5603">
        <v>1.71</v>
      </c>
      <c r="T5603">
        <v>1.72</v>
      </c>
      <c r="U5603">
        <v>372.36</v>
      </c>
      <c r="V5603">
        <v>124.61</v>
      </c>
      <c r="W5603">
        <v>1.22</v>
      </c>
      <c r="X5603">
        <v>9.64</v>
      </c>
      <c r="Y5603">
        <v>5.03</v>
      </c>
      <c r="Z5603">
        <v>2</v>
      </c>
      <c r="AA5603" t="s">
        <v>4250</v>
      </c>
      <c r="AB5603">
        <v>0</v>
      </c>
      <c r="AC5603">
        <v>4</v>
      </c>
      <c r="AD5603">
        <v>4.4117142857142859</v>
      </c>
      <c r="AF5603" t="s">
        <v>7949</v>
      </c>
      <c r="AI5603">
        <v>0</v>
      </c>
      <c r="AJ5603">
        <v>0</v>
      </c>
      <c r="AM5603" t="s">
        <v>20019</v>
      </c>
    </row>
    <row r="5604" spans="1:39" x14ac:dyDescent="0.25">
      <c r="A5604" t="s">
        <v>11646</v>
      </c>
      <c r="B5604" t="s">
        <v>4841</v>
      </c>
      <c r="C5604" t="s">
        <v>4842</v>
      </c>
      <c r="D5604">
        <v>437</v>
      </c>
      <c r="E5604" t="s">
        <v>4845</v>
      </c>
      <c r="F5604">
        <v>6.36</v>
      </c>
      <c r="K5604" t="s">
        <v>6860</v>
      </c>
      <c r="M5604" t="s">
        <v>6865</v>
      </c>
      <c r="N5604">
        <v>8</v>
      </c>
      <c r="O5604" t="s">
        <v>15584</v>
      </c>
      <c r="P5604" t="s">
        <v>19298</v>
      </c>
      <c r="Q5604">
        <v>3</v>
      </c>
      <c r="R5604">
        <v>3</v>
      </c>
      <c r="S5604">
        <v>4.93</v>
      </c>
      <c r="T5604">
        <v>4.93</v>
      </c>
      <c r="U5604">
        <v>434.58</v>
      </c>
      <c r="V5604">
        <v>92.64</v>
      </c>
      <c r="W5604">
        <v>3.43</v>
      </c>
      <c r="Y5604">
        <v>4.13</v>
      </c>
      <c r="Z5604">
        <v>2</v>
      </c>
      <c r="AA5604" t="s">
        <v>4250</v>
      </c>
      <c r="AB5604">
        <v>0</v>
      </c>
      <c r="AC5604">
        <v>6</v>
      </c>
      <c r="AD5604">
        <v>2.580952380952382</v>
      </c>
      <c r="AF5604" t="s">
        <v>7949</v>
      </c>
      <c r="AI5604">
        <v>0</v>
      </c>
      <c r="AJ5604">
        <v>0</v>
      </c>
      <c r="AK5604" t="s">
        <v>19979</v>
      </c>
      <c r="AL5604" t="s">
        <v>19979</v>
      </c>
      <c r="AM5604" t="s">
        <v>20019</v>
      </c>
    </row>
    <row r="5605" spans="1:39" x14ac:dyDescent="0.25">
      <c r="A5605" t="s">
        <v>11647</v>
      </c>
      <c r="B5605" t="s">
        <v>4841</v>
      </c>
      <c r="C5605" t="s">
        <v>4842</v>
      </c>
      <c r="D5605">
        <v>437</v>
      </c>
      <c r="E5605" t="s">
        <v>4845</v>
      </c>
      <c r="F5605">
        <v>6.36</v>
      </c>
      <c r="I5605" t="s">
        <v>14552</v>
      </c>
      <c r="K5605" t="s">
        <v>6860</v>
      </c>
      <c r="L5605" t="s">
        <v>6861</v>
      </c>
      <c r="M5605" t="s">
        <v>14960</v>
      </c>
      <c r="N5605">
        <v>9</v>
      </c>
      <c r="O5605" t="s">
        <v>15281</v>
      </c>
      <c r="P5605" t="s">
        <v>19299</v>
      </c>
      <c r="Q5605">
        <v>7</v>
      </c>
      <c r="R5605">
        <v>1</v>
      </c>
      <c r="S5605">
        <v>1.95</v>
      </c>
      <c r="T5605">
        <v>1.95</v>
      </c>
      <c r="U5605">
        <v>484.47</v>
      </c>
      <c r="V5605">
        <v>106.59</v>
      </c>
      <c r="W5605">
        <v>4.01</v>
      </c>
      <c r="Y5605">
        <v>2.2599999999999998</v>
      </c>
      <c r="Z5605">
        <v>4</v>
      </c>
      <c r="AA5605" t="s">
        <v>4250</v>
      </c>
      <c r="AB5605">
        <v>0</v>
      </c>
      <c r="AC5605">
        <v>2</v>
      </c>
      <c r="AD5605">
        <v>4.3912619047619046</v>
      </c>
      <c r="AF5605" t="s">
        <v>7949</v>
      </c>
      <c r="AI5605">
        <v>0</v>
      </c>
      <c r="AJ5605">
        <v>0</v>
      </c>
      <c r="AM5605" t="s">
        <v>20019</v>
      </c>
    </row>
    <row r="5606" spans="1:39" x14ac:dyDescent="0.25">
      <c r="A5606" t="s">
        <v>11648</v>
      </c>
      <c r="B5606" t="s">
        <v>4841</v>
      </c>
      <c r="C5606" t="s">
        <v>4842</v>
      </c>
      <c r="D5606">
        <v>439</v>
      </c>
      <c r="E5606" t="s">
        <v>4845</v>
      </c>
      <c r="F5606">
        <v>6.36</v>
      </c>
      <c r="I5606" t="s">
        <v>14553</v>
      </c>
      <c r="K5606" t="s">
        <v>6860</v>
      </c>
      <c r="L5606" t="s">
        <v>6861</v>
      </c>
      <c r="M5606" t="s">
        <v>15122</v>
      </c>
      <c r="N5606">
        <v>9</v>
      </c>
      <c r="O5606" t="s">
        <v>15567</v>
      </c>
      <c r="P5606" t="s">
        <v>19300</v>
      </c>
      <c r="Q5606">
        <v>7</v>
      </c>
      <c r="R5606">
        <v>1</v>
      </c>
      <c r="S5606">
        <v>2.17</v>
      </c>
      <c r="T5606">
        <v>2.17</v>
      </c>
      <c r="U5606">
        <v>366.39</v>
      </c>
      <c r="V5606">
        <v>86.53</v>
      </c>
      <c r="W5606">
        <v>2.69</v>
      </c>
      <c r="Y5606">
        <v>3.94</v>
      </c>
      <c r="Z5606">
        <v>2</v>
      </c>
      <c r="AA5606" t="s">
        <v>4250</v>
      </c>
      <c r="AB5606">
        <v>0</v>
      </c>
      <c r="AC5606">
        <v>2</v>
      </c>
      <c r="AD5606">
        <v>5.702690476190476</v>
      </c>
      <c r="AF5606" t="s">
        <v>7949</v>
      </c>
      <c r="AI5606">
        <v>0</v>
      </c>
      <c r="AJ5606">
        <v>0</v>
      </c>
      <c r="AM5606" t="s">
        <v>20019</v>
      </c>
    </row>
    <row r="5607" spans="1:39" x14ac:dyDescent="0.25">
      <c r="A5607" t="s">
        <v>11649</v>
      </c>
      <c r="B5607" t="s">
        <v>4841</v>
      </c>
      <c r="C5607" t="s">
        <v>4842</v>
      </c>
      <c r="D5607">
        <v>440</v>
      </c>
      <c r="E5607" t="s">
        <v>4845</v>
      </c>
      <c r="F5607">
        <v>6.36</v>
      </c>
      <c r="K5607" t="s">
        <v>6860</v>
      </c>
      <c r="M5607" t="s">
        <v>6865</v>
      </c>
      <c r="N5607">
        <v>8</v>
      </c>
      <c r="O5607" t="s">
        <v>15365</v>
      </c>
      <c r="P5607" t="s">
        <v>19301</v>
      </c>
      <c r="Q5607">
        <v>5</v>
      </c>
      <c r="R5607">
        <v>3</v>
      </c>
      <c r="S5607">
        <v>0.74</v>
      </c>
      <c r="T5607">
        <v>1.72</v>
      </c>
      <c r="U5607">
        <v>493.63</v>
      </c>
      <c r="V5607">
        <v>98.74</v>
      </c>
      <c r="W5607">
        <v>3.24</v>
      </c>
      <c r="X5607">
        <v>13.57</v>
      </c>
      <c r="Y5607">
        <v>8.36</v>
      </c>
      <c r="Z5607">
        <v>3</v>
      </c>
      <c r="AA5607" t="s">
        <v>4250</v>
      </c>
      <c r="AB5607">
        <v>0</v>
      </c>
      <c r="AC5607">
        <v>11</v>
      </c>
      <c r="AD5607">
        <v>3.7408333333333341</v>
      </c>
      <c r="AF5607" t="s">
        <v>7949</v>
      </c>
      <c r="AI5607">
        <v>0</v>
      </c>
      <c r="AJ5607">
        <v>0</v>
      </c>
      <c r="AK5607" t="s">
        <v>19888</v>
      </c>
      <c r="AL5607" t="s">
        <v>19888</v>
      </c>
      <c r="AM5607" t="s">
        <v>20019</v>
      </c>
    </row>
    <row r="5608" spans="1:39" x14ac:dyDescent="0.25">
      <c r="A5608" t="s">
        <v>10680</v>
      </c>
      <c r="B5608" t="s">
        <v>4841</v>
      </c>
      <c r="C5608" t="s">
        <v>4842</v>
      </c>
      <c r="D5608">
        <v>440</v>
      </c>
      <c r="E5608" t="s">
        <v>4845</v>
      </c>
      <c r="F5608">
        <v>6.36</v>
      </c>
      <c r="K5608" t="s">
        <v>6860</v>
      </c>
      <c r="L5608" t="s">
        <v>6861</v>
      </c>
      <c r="M5608" t="s">
        <v>15096</v>
      </c>
      <c r="N5608">
        <v>9</v>
      </c>
      <c r="O5608" t="s">
        <v>15456</v>
      </c>
      <c r="P5608" t="s">
        <v>18332</v>
      </c>
      <c r="Q5608">
        <v>5</v>
      </c>
      <c r="R5608">
        <v>3</v>
      </c>
      <c r="S5608">
        <v>1.87</v>
      </c>
      <c r="T5608">
        <v>2.71</v>
      </c>
      <c r="U5608">
        <v>440.63</v>
      </c>
      <c r="V5608">
        <v>79.180000000000007</v>
      </c>
      <c r="W5608">
        <v>3.64</v>
      </c>
      <c r="Y5608">
        <v>8.26</v>
      </c>
      <c r="Z5608">
        <v>2</v>
      </c>
      <c r="AA5608" t="s">
        <v>4250</v>
      </c>
      <c r="AB5608">
        <v>0</v>
      </c>
      <c r="AC5608">
        <v>8</v>
      </c>
      <c r="AD5608">
        <v>4.4607380952380957</v>
      </c>
      <c r="AF5608" t="s">
        <v>7949</v>
      </c>
      <c r="AI5608">
        <v>0</v>
      </c>
      <c r="AJ5608">
        <v>0</v>
      </c>
      <c r="AK5608" t="s">
        <v>19924</v>
      </c>
      <c r="AL5608" t="s">
        <v>19924</v>
      </c>
      <c r="AM5608" t="s">
        <v>20019</v>
      </c>
    </row>
    <row r="5609" spans="1:39" x14ac:dyDescent="0.25">
      <c r="A5609" t="s">
        <v>10818</v>
      </c>
      <c r="B5609" t="s">
        <v>4841</v>
      </c>
      <c r="C5609" t="s">
        <v>4842</v>
      </c>
      <c r="D5609">
        <v>440</v>
      </c>
      <c r="E5609" t="s">
        <v>4845</v>
      </c>
      <c r="F5609">
        <v>6.36</v>
      </c>
      <c r="K5609" t="s">
        <v>6860</v>
      </c>
      <c r="L5609" t="s">
        <v>6861</v>
      </c>
      <c r="M5609" t="s">
        <v>15087</v>
      </c>
      <c r="N5609">
        <v>9</v>
      </c>
      <c r="O5609" t="s">
        <v>15443</v>
      </c>
      <c r="P5609" t="s">
        <v>18470</v>
      </c>
      <c r="Q5609">
        <v>6</v>
      </c>
      <c r="R5609">
        <v>1</v>
      </c>
      <c r="S5609">
        <v>2.25</v>
      </c>
      <c r="T5609">
        <v>2.2799999999999998</v>
      </c>
      <c r="U5609">
        <v>371.82</v>
      </c>
      <c r="V5609">
        <v>78.959999999999994</v>
      </c>
      <c r="W5609">
        <v>2.74</v>
      </c>
      <c r="Y5609">
        <v>6.19</v>
      </c>
      <c r="Z5609">
        <v>2</v>
      </c>
      <c r="AA5609" t="s">
        <v>4250</v>
      </c>
      <c r="AB5609">
        <v>0</v>
      </c>
      <c r="AC5609">
        <v>1</v>
      </c>
      <c r="AD5609">
        <v>5.623904761904762</v>
      </c>
      <c r="AF5609" t="s">
        <v>7949</v>
      </c>
      <c r="AI5609">
        <v>0</v>
      </c>
      <c r="AJ5609">
        <v>0</v>
      </c>
      <c r="AK5609" t="s">
        <v>19871</v>
      </c>
      <c r="AL5609" t="s">
        <v>19871</v>
      </c>
      <c r="AM5609" t="s">
        <v>20019</v>
      </c>
    </row>
    <row r="5610" spans="1:39" x14ac:dyDescent="0.25">
      <c r="A5610" t="s">
        <v>11650</v>
      </c>
      <c r="B5610" t="s">
        <v>4841</v>
      </c>
      <c r="C5610" t="s">
        <v>4842</v>
      </c>
      <c r="D5610">
        <v>440</v>
      </c>
      <c r="E5610" t="s">
        <v>4845</v>
      </c>
      <c r="F5610">
        <v>6.36</v>
      </c>
      <c r="I5610" t="s">
        <v>14554</v>
      </c>
      <c r="K5610" t="s">
        <v>6860</v>
      </c>
      <c r="L5610" t="s">
        <v>6861</v>
      </c>
      <c r="M5610" t="s">
        <v>14955</v>
      </c>
      <c r="N5610">
        <v>8</v>
      </c>
      <c r="O5610" t="s">
        <v>15276</v>
      </c>
      <c r="P5610" t="s">
        <v>19302</v>
      </c>
      <c r="Q5610">
        <v>5</v>
      </c>
      <c r="R5610">
        <v>1</v>
      </c>
      <c r="S5610">
        <v>4.58</v>
      </c>
      <c r="T5610">
        <v>4.58</v>
      </c>
      <c r="U5610">
        <v>415.29</v>
      </c>
      <c r="V5610">
        <v>66.069999999999993</v>
      </c>
      <c r="W5610">
        <v>3.01</v>
      </c>
      <c r="Y5610">
        <v>5.69</v>
      </c>
      <c r="Z5610">
        <v>2</v>
      </c>
      <c r="AA5610" t="s">
        <v>4250</v>
      </c>
      <c r="AB5610">
        <v>0</v>
      </c>
      <c r="AC5610">
        <v>2</v>
      </c>
      <c r="AD5610">
        <v>3.6484047619047622</v>
      </c>
      <c r="AF5610" t="s">
        <v>7949</v>
      </c>
      <c r="AI5610">
        <v>0</v>
      </c>
      <c r="AJ5610">
        <v>0</v>
      </c>
      <c r="AM5610" t="s">
        <v>20019</v>
      </c>
    </row>
    <row r="5611" spans="1:39" x14ac:dyDescent="0.25">
      <c r="A5611" t="s">
        <v>11651</v>
      </c>
      <c r="B5611" t="s">
        <v>4841</v>
      </c>
      <c r="C5611" t="s">
        <v>4842</v>
      </c>
      <c r="D5611">
        <v>440</v>
      </c>
      <c r="E5611" t="s">
        <v>4845</v>
      </c>
      <c r="F5611">
        <v>6.36</v>
      </c>
      <c r="K5611" t="s">
        <v>6860</v>
      </c>
      <c r="L5611" t="s">
        <v>6861</v>
      </c>
      <c r="M5611" t="s">
        <v>6891</v>
      </c>
      <c r="N5611">
        <v>9</v>
      </c>
      <c r="O5611" t="s">
        <v>15367</v>
      </c>
      <c r="P5611" t="s">
        <v>19303</v>
      </c>
      <c r="Q5611">
        <v>5</v>
      </c>
      <c r="R5611">
        <v>3</v>
      </c>
      <c r="S5611">
        <v>5.46</v>
      </c>
      <c r="T5611">
        <v>6.99</v>
      </c>
      <c r="U5611">
        <v>635.79999999999995</v>
      </c>
      <c r="V5611">
        <v>90.9</v>
      </c>
      <c r="W5611">
        <v>5.86</v>
      </c>
      <c r="X5611">
        <v>13.92</v>
      </c>
      <c r="Y5611">
        <v>8.7899999999999991</v>
      </c>
      <c r="Z5611">
        <v>3</v>
      </c>
      <c r="AA5611" t="s">
        <v>4250</v>
      </c>
      <c r="AB5611">
        <v>2</v>
      </c>
      <c r="AC5611">
        <v>14</v>
      </c>
      <c r="AD5611">
        <v>1.7416666666666669</v>
      </c>
      <c r="AF5611" t="s">
        <v>7952</v>
      </c>
      <c r="AI5611">
        <v>0</v>
      </c>
      <c r="AJ5611">
        <v>0</v>
      </c>
      <c r="AK5611" t="s">
        <v>19890</v>
      </c>
      <c r="AL5611" t="s">
        <v>19890</v>
      </c>
      <c r="AM5611" t="s">
        <v>20019</v>
      </c>
    </row>
    <row r="5612" spans="1:39" x14ac:dyDescent="0.25">
      <c r="A5612" t="s">
        <v>5622</v>
      </c>
      <c r="B5612" t="s">
        <v>4841</v>
      </c>
      <c r="C5612" t="s">
        <v>4842</v>
      </c>
      <c r="D5612">
        <v>440</v>
      </c>
      <c r="E5612" t="s">
        <v>4845</v>
      </c>
      <c r="F5612">
        <v>6.36</v>
      </c>
      <c r="K5612" t="s">
        <v>6860</v>
      </c>
      <c r="M5612" t="s">
        <v>15072</v>
      </c>
      <c r="N5612">
        <v>8</v>
      </c>
      <c r="O5612" t="s">
        <v>15425</v>
      </c>
      <c r="P5612" t="s">
        <v>7348</v>
      </c>
      <c r="Q5612">
        <v>7</v>
      </c>
      <c r="R5612">
        <v>3</v>
      </c>
      <c r="S5612">
        <v>6.41</v>
      </c>
      <c r="T5612">
        <v>6.51</v>
      </c>
      <c r="U5612">
        <v>686.82</v>
      </c>
      <c r="V5612">
        <v>128.28</v>
      </c>
      <c r="W5612">
        <v>3.91</v>
      </c>
      <c r="X5612">
        <v>13.9</v>
      </c>
      <c r="Y5612">
        <v>6.91</v>
      </c>
      <c r="Z5612">
        <v>3</v>
      </c>
      <c r="AA5612" t="s">
        <v>4250</v>
      </c>
      <c r="AB5612">
        <v>1</v>
      </c>
      <c r="AC5612">
        <v>14</v>
      </c>
      <c r="AD5612">
        <v>1.166666666666667</v>
      </c>
      <c r="AF5612" t="s">
        <v>7949</v>
      </c>
      <c r="AI5612">
        <v>0</v>
      </c>
      <c r="AJ5612">
        <v>0</v>
      </c>
      <c r="AK5612" t="s">
        <v>7966</v>
      </c>
      <c r="AL5612" t="s">
        <v>7966</v>
      </c>
      <c r="AM5612" t="s">
        <v>20019</v>
      </c>
    </row>
    <row r="5613" spans="1:39" x14ac:dyDescent="0.25">
      <c r="A5613" t="s">
        <v>11652</v>
      </c>
      <c r="B5613" t="s">
        <v>4841</v>
      </c>
      <c r="C5613" t="s">
        <v>4842</v>
      </c>
      <c r="D5613">
        <v>440</v>
      </c>
      <c r="E5613" t="s">
        <v>4845</v>
      </c>
      <c r="F5613">
        <v>6.36</v>
      </c>
      <c r="K5613" t="s">
        <v>6860</v>
      </c>
      <c r="M5613" t="s">
        <v>6865</v>
      </c>
      <c r="N5613">
        <v>8</v>
      </c>
      <c r="O5613" t="s">
        <v>15438</v>
      </c>
      <c r="P5613" t="s">
        <v>19304</v>
      </c>
      <c r="Q5613">
        <v>11</v>
      </c>
      <c r="R5613">
        <v>9</v>
      </c>
      <c r="S5613">
        <v>-3.29</v>
      </c>
      <c r="T5613">
        <v>0.82</v>
      </c>
      <c r="U5613">
        <v>618.65</v>
      </c>
      <c r="V5613">
        <v>283.51</v>
      </c>
      <c r="W5613">
        <v>-2.2599999999999998</v>
      </c>
      <c r="X5613">
        <v>2.5</v>
      </c>
      <c r="Y5613">
        <v>5.8</v>
      </c>
      <c r="Z5613">
        <v>2</v>
      </c>
      <c r="AA5613" t="s">
        <v>4250</v>
      </c>
      <c r="AB5613">
        <v>3</v>
      </c>
      <c r="AC5613">
        <v>16</v>
      </c>
      <c r="AD5613">
        <v>3</v>
      </c>
      <c r="AF5613" t="s">
        <v>7951</v>
      </c>
      <c r="AI5613">
        <v>0</v>
      </c>
      <c r="AJ5613">
        <v>0</v>
      </c>
      <c r="AK5613" t="s">
        <v>19923</v>
      </c>
      <c r="AL5613" t="s">
        <v>19923</v>
      </c>
      <c r="AM5613" t="s">
        <v>20019</v>
      </c>
    </row>
    <row r="5614" spans="1:39" x14ac:dyDescent="0.25">
      <c r="A5614" t="s">
        <v>11653</v>
      </c>
      <c r="B5614" t="s">
        <v>4841</v>
      </c>
      <c r="C5614" t="s">
        <v>4842</v>
      </c>
      <c r="D5614">
        <v>440</v>
      </c>
      <c r="E5614" t="s">
        <v>4845</v>
      </c>
      <c r="F5614">
        <v>6.36</v>
      </c>
      <c r="I5614" t="s">
        <v>14555</v>
      </c>
      <c r="K5614" t="s">
        <v>6860</v>
      </c>
      <c r="L5614" t="s">
        <v>6861</v>
      </c>
      <c r="M5614" t="s">
        <v>15154</v>
      </c>
      <c r="N5614">
        <v>9</v>
      </c>
      <c r="O5614" t="s">
        <v>15531</v>
      </c>
      <c r="P5614" t="s">
        <v>19305</v>
      </c>
      <c r="Q5614">
        <v>5</v>
      </c>
      <c r="R5614">
        <v>2</v>
      </c>
      <c r="S5614">
        <v>-0.63</v>
      </c>
      <c r="T5614">
        <v>-0.63</v>
      </c>
      <c r="U5614">
        <v>396.39</v>
      </c>
      <c r="V5614">
        <v>72.53</v>
      </c>
      <c r="W5614">
        <v>4.12</v>
      </c>
      <c r="Y5614">
        <v>3.01</v>
      </c>
      <c r="Z5614">
        <v>2</v>
      </c>
      <c r="AA5614" t="s">
        <v>4250</v>
      </c>
      <c r="AB5614">
        <v>0</v>
      </c>
      <c r="AC5614">
        <v>3</v>
      </c>
      <c r="AD5614">
        <v>5.2400714285714276</v>
      </c>
      <c r="AF5614" t="s">
        <v>7949</v>
      </c>
      <c r="AI5614">
        <v>0</v>
      </c>
      <c r="AJ5614">
        <v>0</v>
      </c>
      <c r="AM5614" t="s">
        <v>20019</v>
      </c>
    </row>
    <row r="5615" spans="1:39" x14ac:dyDescent="0.25">
      <c r="A5615" t="s">
        <v>11654</v>
      </c>
      <c r="B5615" t="s">
        <v>4841</v>
      </c>
      <c r="C5615" t="s">
        <v>4842</v>
      </c>
      <c r="D5615">
        <v>440</v>
      </c>
      <c r="E5615" t="s">
        <v>4845</v>
      </c>
      <c r="F5615">
        <v>6.36</v>
      </c>
      <c r="I5615" t="s">
        <v>14556</v>
      </c>
      <c r="K5615" t="s">
        <v>6860</v>
      </c>
      <c r="L5615" t="s">
        <v>6861</v>
      </c>
      <c r="M5615" t="s">
        <v>14996</v>
      </c>
      <c r="N5615">
        <v>9</v>
      </c>
      <c r="O5615" t="s">
        <v>15322</v>
      </c>
      <c r="P5615" t="s">
        <v>19306</v>
      </c>
      <c r="Q5615">
        <v>5</v>
      </c>
      <c r="R5615">
        <v>2</v>
      </c>
      <c r="S5615">
        <v>-0.11</v>
      </c>
      <c r="T5615">
        <v>-0.08</v>
      </c>
      <c r="U5615">
        <v>457.25</v>
      </c>
      <c r="V5615">
        <v>89.6</v>
      </c>
      <c r="W5615">
        <v>3.72</v>
      </c>
      <c r="X5615">
        <v>10.51</v>
      </c>
      <c r="Y5615">
        <v>6.13</v>
      </c>
      <c r="Z5615">
        <v>2</v>
      </c>
      <c r="AA5615" t="s">
        <v>4250</v>
      </c>
      <c r="AB5615">
        <v>0</v>
      </c>
      <c r="AC5615">
        <v>3</v>
      </c>
      <c r="AD5615">
        <v>4.8053571428571429</v>
      </c>
      <c r="AF5615" t="s">
        <v>7949</v>
      </c>
      <c r="AI5615">
        <v>0</v>
      </c>
      <c r="AJ5615">
        <v>0</v>
      </c>
      <c r="AM5615" t="s">
        <v>20019</v>
      </c>
    </row>
    <row r="5616" spans="1:39" x14ac:dyDescent="0.25">
      <c r="A5616" t="s">
        <v>11655</v>
      </c>
      <c r="B5616" t="s">
        <v>4841</v>
      </c>
      <c r="C5616" t="s">
        <v>4842</v>
      </c>
      <c r="D5616">
        <v>440</v>
      </c>
      <c r="E5616" t="s">
        <v>4845</v>
      </c>
      <c r="F5616">
        <v>6.36</v>
      </c>
      <c r="K5616" t="s">
        <v>6860</v>
      </c>
      <c r="L5616" t="s">
        <v>6861</v>
      </c>
      <c r="M5616" t="s">
        <v>15179</v>
      </c>
      <c r="N5616">
        <v>9</v>
      </c>
      <c r="O5616" t="s">
        <v>15562</v>
      </c>
      <c r="P5616" t="s">
        <v>19307</v>
      </c>
      <c r="Q5616">
        <v>6</v>
      </c>
      <c r="R5616">
        <v>2</v>
      </c>
      <c r="S5616">
        <v>7.46</v>
      </c>
      <c r="T5616">
        <v>7.47</v>
      </c>
      <c r="U5616">
        <v>533.03</v>
      </c>
      <c r="V5616">
        <v>96.55</v>
      </c>
      <c r="W5616">
        <v>6.14</v>
      </c>
      <c r="X5616">
        <v>10.17</v>
      </c>
      <c r="Y5616">
        <v>5.72</v>
      </c>
      <c r="Z5616">
        <v>4</v>
      </c>
      <c r="AA5616" t="s">
        <v>4250</v>
      </c>
      <c r="AB5616">
        <v>2</v>
      </c>
      <c r="AC5616">
        <v>5</v>
      </c>
      <c r="AD5616">
        <v>2.2816666666666672</v>
      </c>
      <c r="AF5616" t="s">
        <v>7949</v>
      </c>
      <c r="AI5616">
        <v>0</v>
      </c>
      <c r="AJ5616">
        <v>0</v>
      </c>
      <c r="AK5616" t="s">
        <v>19972</v>
      </c>
      <c r="AL5616" t="s">
        <v>19972</v>
      </c>
      <c r="AM5616" t="s">
        <v>20019</v>
      </c>
    </row>
    <row r="5617" spans="1:39" x14ac:dyDescent="0.25">
      <c r="A5617" t="s">
        <v>10108</v>
      </c>
      <c r="B5617" t="s">
        <v>4841</v>
      </c>
      <c r="C5617" t="s">
        <v>4842</v>
      </c>
      <c r="D5617">
        <v>443</v>
      </c>
      <c r="E5617" t="s">
        <v>4845</v>
      </c>
      <c r="F5617">
        <v>6.35</v>
      </c>
      <c r="K5617" t="s">
        <v>6860</v>
      </c>
      <c r="L5617" t="s">
        <v>6861</v>
      </c>
      <c r="M5617" t="s">
        <v>15164</v>
      </c>
      <c r="N5617">
        <v>9</v>
      </c>
      <c r="O5617" t="s">
        <v>15545</v>
      </c>
      <c r="P5617" t="s">
        <v>17760</v>
      </c>
      <c r="Q5617">
        <v>6</v>
      </c>
      <c r="R5617">
        <v>3</v>
      </c>
      <c r="S5617">
        <v>4.22</v>
      </c>
      <c r="T5617">
        <v>4.26</v>
      </c>
      <c r="U5617">
        <v>492.66</v>
      </c>
      <c r="V5617">
        <v>101.65</v>
      </c>
      <c r="W5617">
        <v>3.6</v>
      </c>
      <c r="X5617">
        <v>13.48</v>
      </c>
      <c r="Y5617">
        <v>6.47</v>
      </c>
      <c r="Z5617">
        <v>2</v>
      </c>
      <c r="AA5617" t="s">
        <v>4250</v>
      </c>
      <c r="AB5617">
        <v>0</v>
      </c>
      <c r="AC5617">
        <v>7</v>
      </c>
      <c r="AD5617">
        <v>2.200761904761904</v>
      </c>
      <c r="AF5617" t="s">
        <v>7949</v>
      </c>
      <c r="AI5617">
        <v>0</v>
      </c>
      <c r="AJ5617">
        <v>0</v>
      </c>
      <c r="AK5617" t="s">
        <v>19881</v>
      </c>
      <c r="AL5617" t="s">
        <v>19881</v>
      </c>
      <c r="AM5617" t="s">
        <v>20019</v>
      </c>
    </row>
    <row r="5618" spans="1:39" x14ac:dyDescent="0.25">
      <c r="A5618" t="s">
        <v>11656</v>
      </c>
      <c r="B5618" t="s">
        <v>4841</v>
      </c>
      <c r="C5618" t="s">
        <v>4842</v>
      </c>
      <c r="D5618">
        <v>443.2</v>
      </c>
      <c r="E5618" t="s">
        <v>4845</v>
      </c>
      <c r="F5618">
        <v>6.35</v>
      </c>
      <c r="I5618" t="s">
        <v>14557</v>
      </c>
      <c r="K5618" t="s">
        <v>6860</v>
      </c>
      <c r="L5618" t="s">
        <v>6861</v>
      </c>
      <c r="M5618" t="s">
        <v>15021</v>
      </c>
      <c r="N5618">
        <v>9</v>
      </c>
      <c r="O5618" t="s">
        <v>15359</v>
      </c>
      <c r="P5618" t="s">
        <v>19308</v>
      </c>
      <c r="Q5618">
        <v>5</v>
      </c>
      <c r="R5618">
        <v>1</v>
      </c>
      <c r="S5618">
        <v>2.56</v>
      </c>
      <c r="T5618">
        <v>4.43</v>
      </c>
      <c r="U5618">
        <v>358.45</v>
      </c>
      <c r="V5618">
        <v>74.64</v>
      </c>
      <c r="W5618">
        <v>3.69</v>
      </c>
      <c r="Y5618">
        <v>9.8699999999999992</v>
      </c>
      <c r="Z5618">
        <v>2</v>
      </c>
      <c r="AA5618" t="s">
        <v>4250</v>
      </c>
      <c r="AB5618">
        <v>0</v>
      </c>
      <c r="AC5618">
        <v>1</v>
      </c>
      <c r="AD5618">
        <v>3.9033333333333342</v>
      </c>
      <c r="AF5618" t="s">
        <v>7952</v>
      </c>
      <c r="AI5618">
        <v>0</v>
      </c>
      <c r="AJ5618">
        <v>0</v>
      </c>
      <c r="AM5618" t="s">
        <v>20019</v>
      </c>
    </row>
    <row r="5619" spans="1:39" x14ac:dyDescent="0.25">
      <c r="A5619" t="s">
        <v>11656</v>
      </c>
      <c r="B5619" t="s">
        <v>4841</v>
      </c>
      <c r="C5619" t="s">
        <v>4842</v>
      </c>
      <c r="D5619">
        <v>443.2</v>
      </c>
      <c r="E5619" t="s">
        <v>4845</v>
      </c>
      <c r="F5619">
        <v>6.35</v>
      </c>
      <c r="I5619" t="s">
        <v>14558</v>
      </c>
      <c r="K5619" t="s">
        <v>6860</v>
      </c>
      <c r="M5619" t="s">
        <v>14977</v>
      </c>
      <c r="N5619">
        <v>8</v>
      </c>
      <c r="O5619" t="s">
        <v>15298</v>
      </c>
      <c r="P5619" t="s">
        <v>19308</v>
      </c>
      <c r="Q5619">
        <v>5</v>
      </c>
      <c r="R5619">
        <v>1</v>
      </c>
      <c r="S5619">
        <v>2.56</v>
      </c>
      <c r="T5619">
        <v>4.43</v>
      </c>
      <c r="U5619">
        <v>358.45</v>
      </c>
      <c r="V5619">
        <v>74.64</v>
      </c>
      <c r="W5619">
        <v>3.69</v>
      </c>
      <c r="Y5619">
        <v>9.8699999999999992</v>
      </c>
      <c r="Z5619">
        <v>2</v>
      </c>
      <c r="AA5619" t="s">
        <v>4250</v>
      </c>
      <c r="AB5619">
        <v>0</v>
      </c>
      <c r="AC5619">
        <v>1</v>
      </c>
      <c r="AD5619">
        <v>3.9033333333333342</v>
      </c>
      <c r="AF5619" t="s">
        <v>7952</v>
      </c>
      <c r="AI5619">
        <v>0</v>
      </c>
      <c r="AJ5619">
        <v>0</v>
      </c>
      <c r="AM5619" t="s">
        <v>20019</v>
      </c>
    </row>
    <row r="5620" spans="1:39" x14ac:dyDescent="0.25">
      <c r="A5620" t="s">
        <v>11657</v>
      </c>
      <c r="B5620" t="s">
        <v>4841</v>
      </c>
      <c r="C5620" t="s">
        <v>4842</v>
      </c>
      <c r="D5620">
        <v>444</v>
      </c>
      <c r="E5620" t="s">
        <v>4845</v>
      </c>
      <c r="F5620">
        <v>6.35</v>
      </c>
      <c r="I5620" t="s">
        <v>14559</v>
      </c>
      <c r="K5620" t="s">
        <v>6860</v>
      </c>
      <c r="L5620" t="s">
        <v>6861</v>
      </c>
      <c r="M5620" t="s">
        <v>15122</v>
      </c>
      <c r="N5620">
        <v>9</v>
      </c>
      <c r="O5620" t="s">
        <v>15567</v>
      </c>
      <c r="P5620" t="s">
        <v>19309</v>
      </c>
      <c r="Q5620">
        <v>6</v>
      </c>
      <c r="R5620">
        <v>1</v>
      </c>
      <c r="S5620">
        <v>3.22</v>
      </c>
      <c r="T5620">
        <v>3.22</v>
      </c>
      <c r="U5620">
        <v>390.46</v>
      </c>
      <c r="V5620">
        <v>65.430000000000007</v>
      </c>
      <c r="W5620">
        <v>3.53</v>
      </c>
      <c r="Y5620">
        <v>4.25</v>
      </c>
      <c r="Z5620">
        <v>2</v>
      </c>
      <c r="AA5620" t="s">
        <v>4250</v>
      </c>
      <c r="AB5620">
        <v>0</v>
      </c>
      <c r="AC5620">
        <v>3</v>
      </c>
      <c r="AD5620">
        <v>4.8957619047619048</v>
      </c>
      <c r="AF5620" t="s">
        <v>7949</v>
      </c>
      <c r="AI5620">
        <v>0</v>
      </c>
      <c r="AJ5620">
        <v>0</v>
      </c>
      <c r="AM5620" t="s">
        <v>20019</v>
      </c>
    </row>
    <row r="5621" spans="1:39" x14ac:dyDescent="0.25">
      <c r="A5621" t="s">
        <v>11658</v>
      </c>
      <c r="B5621" t="s">
        <v>4841</v>
      </c>
      <c r="C5621" t="s">
        <v>4842</v>
      </c>
      <c r="D5621">
        <v>445</v>
      </c>
      <c r="E5621" t="s">
        <v>4845</v>
      </c>
      <c r="F5621">
        <v>6.35</v>
      </c>
      <c r="I5621" t="s">
        <v>14560</v>
      </c>
      <c r="K5621" t="s">
        <v>6860</v>
      </c>
      <c r="L5621" t="s">
        <v>6861</v>
      </c>
      <c r="M5621" t="s">
        <v>15122</v>
      </c>
      <c r="N5621">
        <v>9</v>
      </c>
      <c r="O5621" t="s">
        <v>15494</v>
      </c>
      <c r="P5621" t="s">
        <v>19310</v>
      </c>
      <c r="Q5621">
        <v>6</v>
      </c>
      <c r="R5621">
        <v>1</v>
      </c>
      <c r="S5621">
        <v>3.65</v>
      </c>
      <c r="T5621">
        <v>3.65</v>
      </c>
      <c r="U5621">
        <v>429.49</v>
      </c>
      <c r="V5621">
        <v>80.63</v>
      </c>
      <c r="W5621">
        <v>3.72</v>
      </c>
      <c r="Y5621">
        <v>4.1100000000000003</v>
      </c>
      <c r="Z5621">
        <v>2</v>
      </c>
      <c r="AA5621" t="s">
        <v>4250</v>
      </c>
      <c r="AB5621">
        <v>0</v>
      </c>
      <c r="AC5621">
        <v>5</v>
      </c>
      <c r="AD5621">
        <v>4.1869761904761909</v>
      </c>
      <c r="AF5621" t="s">
        <v>7949</v>
      </c>
      <c r="AI5621">
        <v>0</v>
      </c>
      <c r="AJ5621">
        <v>0</v>
      </c>
      <c r="AM5621" t="s">
        <v>20019</v>
      </c>
    </row>
    <row r="5622" spans="1:39" x14ac:dyDescent="0.25">
      <c r="A5622" t="s">
        <v>10759</v>
      </c>
      <c r="B5622" t="s">
        <v>4841</v>
      </c>
      <c r="C5622" t="s">
        <v>4842</v>
      </c>
      <c r="D5622">
        <v>446</v>
      </c>
      <c r="E5622" t="s">
        <v>4845</v>
      </c>
      <c r="F5622">
        <v>6.35</v>
      </c>
      <c r="K5622" t="s">
        <v>6860</v>
      </c>
      <c r="L5622" t="s">
        <v>6861</v>
      </c>
      <c r="M5622" t="s">
        <v>15068</v>
      </c>
      <c r="N5622">
        <v>9</v>
      </c>
      <c r="O5622" t="s">
        <v>15421</v>
      </c>
      <c r="P5622" t="s">
        <v>18411</v>
      </c>
      <c r="Q5622">
        <v>6</v>
      </c>
      <c r="R5622">
        <v>2</v>
      </c>
      <c r="S5622">
        <v>0.89</v>
      </c>
      <c r="T5622">
        <v>0.89</v>
      </c>
      <c r="U5622">
        <v>367.33</v>
      </c>
      <c r="V5622">
        <v>94.53</v>
      </c>
      <c r="W5622">
        <v>2.0099999999999998</v>
      </c>
      <c r="X5622">
        <v>10.96</v>
      </c>
      <c r="Y5622">
        <v>2.0699999999999998</v>
      </c>
      <c r="Z5622">
        <v>2</v>
      </c>
      <c r="AA5622" t="s">
        <v>4250</v>
      </c>
      <c r="AB5622">
        <v>0</v>
      </c>
      <c r="AC5622">
        <v>3</v>
      </c>
      <c r="AD5622">
        <v>5.2966428571428574</v>
      </c>
      <c r="AF5622" t="s">
        <v>7949</v>
      </c>
      <c r="AI5622">
        <v>0</v>
      </c>
      <c r="AJ5622">
        <v>0</v>
      </c>
      <c r="AK5622" t="s">
        <v>19861</v>
      </c>
      <c r="AL5622" t="s">
        <v>19861</v>
      </c>
      <c r="AM5622" t="s">
        <v>20019</v>
      </c>
    </row>
    <row r="5623" spans="1:39" x14ac:dyDescent="0.25">
      <c r="A5623" t="s">
        <v>10499</v>
      </c>
      <c r="B5623" t="s">
        <v>4841</v>
      </c>
      <c r="C5623" t="s">
        <v>4842</v>
      </c>
      <c r="D5623">
        <v>447</v>
      </c>
      <c r="E5623" t="s">
        <v>4845</v>
      </c>
      <c r="F5623">
        <v>6.35</v>
      </c>
      <c r="K5623" t="s">
        <v>6860</v>
      </c>
      <c r="L5623" t="s">
        <v>6861</v>
      </c>
      <c r="M5623" t="s">
        <v>15166</v>
      </c>
      <c r="N5623">
        <v>9</v>
      </c>
      <c r="O5623" t="s">
        <v>15547</v>
      </c>
      <c r="P5623" t="s">
        <v>18151</v>
      </c>
      <c r="Q5623">
        <v>5</v>
      </c>
      <c r="R5623">
        <v>2</v>
      </c>
      <c r="S5623">
        <v>-1.1100000000000001</v>
      </c>
      <c r="T5623">
        <v>-1.1100000000000001</v>
      </c>
      <c r="U5623">
        <v>371.83</v>
      </c>
      <c r="V5623">
        <v>100.68</v>
      </c>
      <c r="W5623">
        <v>2.0299999999999998</v>
      </c>
      <c r="X5623">
        <v>11.04</v>
      </c>
      <c r="Y5623">
        <v>5.21</v>
      </c>
      <c r="Z5623">
        <v>2</v>
      </c>
      <c r="AA5623" t="s">
        <v>4250</v>
      </c>
      <c r="AB5623">
        <v>0</v>
      </c>
      <c r="AC5623">
        <v>3</v>
      </c>
      <c r="AD5623">
        <v>5.0594999999999999</v>
      </c>
      <c r="AF5623" t="s">
        <v>7949</v>
      </c>
      <c r="AI5623">
        <v>0</v>
      </c>
      <c r="AJ5623">
        <v>0</v>
      </c>
      <c r="AK5623" t="s">
        <v>19951</v>
      </c>
      <c r="AL5623" t="s">
        <v>19951</v>
      </c>
      <c r="AM5623" t="s">
        <v>20019</v>
      </c>
    </row>
    <row r="5624" spans="1:39" x14ac:dyDescent="0.25">
      <c r="A5624" t="s">
        <v>11659</v>
      </c>
      <c r="B5624" t="s">
        <v>4841</v>
      </c>
      <c r="C5624" t="s">
        <v>4842</v>
      </c>
      <c r="D5624">
        <v>447</v>
      </c>
      <c r="E5624" t="s">
        <v>4845</v>
      </c>
      <c r="F5624">
        <v>6.35</v>
      </c>
      <c r="I5624" t="s">
        <v>14561</v>
      </c>
      <c r="K5624" t="s">
        <v>6860</v>
      </c>
      <c r="M5624" t="s">
        <v>14989</v>
      </c>
      <c r="N5624">
        <v>8</v>
      </c>
      <c r="O5624" t="s">
        <v>15313</v>
      </c>
      <c r="P5624" t="s">
        <v>19311</v>
      </c>
      <c r="Q5624">
        <v>9</v>
      </c>
      <c r="R5624">
        <v>2</v>
      </c>
      <c r="U5624">
        <v>444.54</v>
      </c>
      <c r="V5624">
        <v>116.08</v>
      </c>
      <c r="W5624">
        <v>2.73</v>
      </c>
      <c r="X5624">
        <v>10.84</v>
      </c>
      <c r="Y5624">
        <v>3.8</v>
      </c>
      <c r="Z5624">
        <v>2</v>
      </c>
      <c r="AA5624" t="s">
        <v>4250</v>
      </c>
      <c r="AB5624">
        <v>0</v>
      </c>
      <c r="AC5624">
        <v>5</v>
      </c>
      <c r="AF5624" t="s">
        <v>7949</v>
      </c>
      <c r="AI5624">
        <v>0</v>
      </c>
      <c r="AJ5624">
        <v>0</v>
      </c>
      <c r="AM5624" t="s">
        <v>20019</v>
      </c>
    </row>
    <row r="5625" spans="1:39" x14ac:dyDescent="0.25">
      <c r="A5625" t="s">
        <v>11660</v>
      </c>
      <c r="B5625" t="s">
        <v>4841</v>
      </c>
      <c r="C5625" t="s">
        <v>4842</v>
      </c>
      <c r="D5625">
        <v>447</v>
      </c>
      <c r="E5625" t="s">
        <v>4845</v>
      </c>
      <c r="F5625">
        <v>6.35</v>
      </c>
      <c r="I5625" t="s">
        <v>14562</v>
      </c>
      <c r="K5625" t="s">
        <v>6860</v>
      </c>
      <c r="L5625" t="s">
        <v>6861</v>
      </c>
      <c r="M5625" t="s">
        <v>15211</v>
      </c>
      <c r="N5625">
        <v>8</v>
      </c>
      <c r="O5625" t="s">
        <v>15605</v>
      </c>
      <c r="P5625" t="s">
        <v>19312</v>
      </c>
      <c r="Q5625">
        <v>5</v>
      </c>
      <c r="R5625">
        <v>1</v>
      </c>
      <c r="S5625">
        <v>2.65</v>
      </c>
      <c r="T5625">
        <v>2.65</v>
      </c>
      <c r="U5625">
        <v>354.42</v>
      </c>
      <c r="V5625">
        <v>56.84</v>
      </c>
      <c r="W5625">
        <v>2.81</v>
      </c>
      <c r="Y5625">
        <v>4.46</v>
      </c>
      <c r="Z5625">
        <v>1</v>
      </c>
      <c r="AA5625" t="s">
        <v>4250</v>
      </c>
      <c r="AB5625">
        <v>0</v>
      </c>
      <c r="AC5625">
        <v>2</v>
      </c>
      <c r="AD5625">
        <v>5.5083333333333329</v>
      </c>
      <c r="AF5625" t="s">
        <v>7949</v>
      </c>
      <c r="AI5625">
        <v>0</v>
      </c>
      <c r="AJ5625">
        <v>0</v>
      </c>
      <c r="AM5625" t="s">
        <v>20019</v>
      </c>
    </row>
    <row r="5626" spans="1:39" x14ac:dyDescent="0.25">
      <c r="A5626" t="s">
        <v>11661</v>
      </c>
      <c r="B5626" t="s">
        <v>4841</v>
      </c>
      <c r="C5626" t="s">
        <v>4842</v>
      </c>
      <c r="D5626">
        <v>450</v>
      </c>
      <c r="E5626" t="s">
        <v>4845</v>
      </c>
      <c r="F5626">
        <v>6.35</v>
      </c>
      <c r="K5626" t="s">
        <v>6860</v>
      </c>
      <c r="M5626" t="s">
        <v>6865</v>
      </c>
      <c r="N5626">
        <v>8</v>
      </c>
      <c r="O5626" t="s">
        <v>15553</v>
      </c>
      <c r="P5626" t="s">
        <v>19313</v>
      </c>
      <c r="Q5626">
        <v>6</v>
      </c>
      <c r="R5626">
        <v>3</v>
      </c>
      <c r="S5626">
        <v>1.38</v>
      </c>
      <c r="T5626">
        <v>1.38</v>
      </c>
      <c r="U5626">
        <v>435.52</v>
      </c>
      <c r="V5626">
        <v>92.07</v>
      </c>
      <c r="W5626">
        <v>2.29</v>
      </c>
      <c r="X5626">
        <v>13.92</v>
      </c>
      <c r="Y5626">
        <v>3.95</v>
      </c>
      <c r="Z5626">
        <v>2</v>
      </c>
      <c r="AA5626" t="s">
        <v>4250</v>
      </c>
      <c r="AB5626">
        <v>0</v>
      </c>
      <c r="AC5626">
        <v>9</v>
      </c>
      <c r="AD5626">
        <v>4.5582380952380959</v>
      </c>
      <c r="AF5626" t="s">
        <v>7949</v>
      </c>
      <c r="AI5626">
        <v>0</v>
      </c>
      <c r="AJ5626">
        <v>0</v>
      </c>
      <c r="AK5626" t="s">
        <v>19966</v>
      </c>
      <c r="AL5626" t="s">
        <v>19966</v>
      </c>
      <c r="AM5626" t="s">
        <v>20019</v>
      </c>
    </row>
    <row r="5627" spans="1:39" x14ac:dyDescent="0.25">
      <c r="A5627" t="s">
        <v>8731</v>
      </c>
      <c r="B5627" t="s">
        <v>4841</v>
      </c>
      <c r="C5627" t="s">
        <v>4842</v>
      </c>
      <c r="D5627">
        <v>450</v>
      </c>
      <c r="E5627" t="s">
        <v>4845</v>
      </c>
      <c r="F5627">
        <v>6.35</v>
      </c>
      <c r="K5627" t="s">
        <v>6860</v>
      </c>
      <c r="L5627" t="s">
        <v>6861</v>
      </c>
      <c r="M5627" t="s">
        <v>15163</v>
      </c>
      <c r="N5627">
        <v>9</v>
      </c>
      <c r="O5627" t="s">
        <v>15543</v>
      </c>
      <c r="P5627" t="s">
        <v>16383</v>
      </c>
      <c r="Q5627">
        <v>7</v>
      </c>
      <c r="R5627">
        <v>4</v>
      </c>
      <c r="S5627">
        <v>1.9</v>
      </c>
      <c r="T5627">
        <v>3</v>
      </c>
      <c r="U5627">
        <v>616.73</v>
      </c>
      <c r="V5627">
        <v>120</v>
      </c>
      <c r="W5627">
        <v>3.83</v>
      </c>
      <c r="X5627">
        <v>13.82</v>
      </c>
      <c r="Y5627">
        <v>8.4600000000000009</v>
      </c>
      <c r="Z5627">
        <v>3</v>
      </c>
      <c r="AA5627" t="s">
        <v>4250</v>
      </c>
      <c r="AB5627">
        <v>1</v>
      </c>
      <c r="AC5627">
        <v>13</v>
      </c>
      <c r="AD5627">
        <v>2.77</v>
      </c>
      <c r="AF5627" t="s">
        <v>7949</v>
      </c>
      <c r="AI5627">
        <v>0</v>
      </c>
      <c r="AJ5627">
        <v>0</v>
      </c>
      <c r="AK5627" t="s">
        <v>19889</v>
      </c>
      <c r="AL5627" t="s">
        <v>19889</v>
      </c>
      <c r="AM5627" t="s">
        <v>20019</v>
      </c>
    </row>
    <row r="5628" spans="1:39" x14ac:dyDescent="0.25">
      <c r="A5628" t="s">
        <v>10256</v>
      </c>
      <c r="B5628" t="s">
        <v>4841</v>
      </c>
      <c r="C5628" t="s">
        <v>4842</v>
      </c>
      <c r="D5628">
        <v>450</v>
      </c>
      <c r="E5628" t="s">
        <v>4845</v>
      </c>
      <c r="F5628">
        <v>6.35</v>
      </c>
      <c r="K5628" t="s">
        <v>6860</v>
      </c>
      <c r="L5628" t="s">
        <v>6861</v>
      </c>
      <c r="M5628" t="s">
        <v>15164</v>
      </c>
      <c r="N5628">
        <v>9</v>
      </c>
      <c r="O5628" t="s">
        <v>15545</v>
      </c>
      <c r="P5628" t="s">
        <v>17908</v>
      </c>
      <c r="Q5628">
        <v>5</v>
      </c>
      <c r="R5628">
        <v>3</v>
      </c>
      <c r="S5628">
        <v>4.43</v>
      </c>
      <c r="T5628">
        <v>4.47</v>
      </c>
      <c r="U5628">
        <v>513.47</v>
      </c>
      <c r="V5628">
        <v>92.42</v>
      </c>
      <c r="W5628">
        <v>3.57</v>
      </c>
      <c r="X5628">
        <v>13.46</v>
      </c>
      <c r="Y5628">
        <v>6.46</v>
      </c>
      <c r="Z5628">
        <v>2</v>
      </c>
      <c r="AA5628" t="s">
        <v>4250</v>
      </c>
      <c r="AB5628">
        <v>1</v>
      </c>
      <c r="AC5628">
        <v>5</v>
      </c>
      <c r="AD5628">
        <v>2.351</v>
      </c>
      <c r="AF5628" t="s">
        <v>7949</v>
      </c>
      <c r="AI5628">
        <v>0</v>
      </c>
      <c r="AJ5628">
        <v>0</v>
      </c>
      <c r="AK5628" t="s">
        <v>19881</v>
      </c>
      <c r="AL5628" t="s">
        <v>19881</v>
      </c>
      <c r="AM5628" t="s">
        <v>20019</v>
      </c>
    </row>
    <row r="5629" spans="1:39" x14ac:dyDescent="0.25">
      <c r="A5629" t="s">
        <v>11662</v>
      </c>
      <c r="B5629" t="s">
        <v>4841</v>
      </c>
      <c r="C5629" t="s">
        <v>4842</v>
      </c>
      <c r="D5629">
        <v>450</v>
      </c>
      <c r="E5629" t="s">
        <v>4845</v>
      </c>
      <c r="F5629">
        <v>6.35</v>
      </c>
      <c r="I5629" t="s">
        <v>14563</v>
      </c>
      <c r="K5629" t="s">
        <v>6860</v>
      </c>
      <c r="L5629" t="s">
        <v>6861</v>
      </c>
      <c r="M5629" t="s">
        <v>14955</v>
      </c>
      <c r="N5629">
        <v>8</v>
      </c>
      <c r="O5629" t="s">
        <v>15276</v>
      </c>
      <c r="P5629" t="s">
        <v>19314</v>
      </c>
      <c r="Q5629">
        <v>6</v>
      </c>
      <c r="R5629">
        <v>1</v>
      </c>
      <c r="S5629">
        <v>1.97</v>
      </c>
      <c r="T5629">
        <v>1.98</v>
      </c>
      <c r="U5629">
        <v>355.37</v>
      </c>
      <c r="V5629">
        <v>78.959999999999994</v>
      </c>
      <c r="W5629">
        <v>2.23</v>
      </c>
      <c r="Y5629">
        <v>5.85</v>
      </c>
      <c r="Z5629">
        <v>2</v>
      </c>
      <c r="AA5629" t="s">
        <v>4250</v>
      </c>
      <c r="AB5629">
        <v>0</v>
      </c>
      <c r="AC5629">
        <v>1</v>
      </c>
      <c r="AD5629">
        <v>5.833333333333333</v>
      </c>
      <c r="AF5629" t="s">
        <v>7949</v>
      </c>
      <c r="AI5629">
        <v>0</v>
      </c>
      <c r="AJ5629">
        <v>0</v>
      </c>
      <c r="AM5629" t="s">
        <v>20019</v>
      </c>
    </row>
    <row r="5630" spans="1:39" x14ac:dyDescent="0.25">
      <c r="A5630" t="s">
        <v>11663</v>
      </c>
      <c r="B5630" t="s">
        <v>4841</v>
      </c>
      <c r="C5630" t="s">
        <v>4842</v>
      </c>
      <c r="D5630">
        <v>450</v>
      </c>
      <c r="E5630" t="s">
        <v>4845</v>
      </c>
      <c r="F5630">
        <v>6.35</v>
      </c>
      <c r="I5630" t="s">
        <v>14564</v>
      </c>
      <c r="K5630" t="s">
        <v>6860</v>
      </c>
      <c r="L5630" t="s">
        <v>6861</v>
      </c>
      <c r="M5630" t="s">
        <v>14955</v>
      </c>
      <c r="N5630">
        <v>8</v>
      </c>
      <c r="O5630" t="s">
        <v>15276</v>
      </c>
      <c r="P5630" t="s">
        <v>19315</v>
      </c>
      <c r="Q5630">
        <v>5</v>
      </c>
      <c r="R5630">
        <v>1</v>
      </c>
      <c r="S5630">
        <v>2.2400000000000002</v>
      </c>
      <c r="T5630">
        <v>2.29</v>
      </c>
      <c r="U5630">
        <v>325.33999999999997</v>
      </c>
      <c r="V5630">
        <v>69.73</v>
      </c>
      <c r="W5630">
        <v>2.6</v>
      </c>
      <c r="Y5630">
        <v>6.53</v>
      </c>
      <c r="Z5630">
        <v>2</v>
      </c>
      <c r="AA5630" t="s">
        <v>4250</v>
      </c>
      <c r="AB5630">
        <v>0</v>
      </c>
      <c r="AC5630">
        <v>1</v>
      </c>
      <c r="AD5630">
        <v>5.7133333333333329</v>
      </c>
      <c r="AF5630" t="s">
        <v>7949</v>
      </c>
      <c r="AI5630">
        <v>0</v>
      </c>
      <c r="AJ5630">
        <v>0</v>
      </c>
      <c r="AM5630" t="s">
        <v>20019</v>
      </c>
    </row>
    <row r="5631" spans="1:39" x14ac:dyDescent="0.25">
      <c r="A5631" t="s">
        <v>11664</v>
      </c>
      <c r="B5631" t="s">
        <v>4841</v>
      </c>
      <c r="C5631" t="s">
        <v>4842</v>
      </c>
      <c r="D5631">
        <v>450</v>
      </c>
      <c r="E5631" t="s">
        <v>4845</v>
      </c>
      <c r="F5631">
        <v>6.35</v>
      </c>
      <c r="K5631" t="s">
        <v>6860</v>
      </c>
      <c r="L5631" t="s">
        <v>6861</v>
      </c>
      <c r="M5631" t="s">
        <v>15160</v>
      </c>
      <c r="N5631">
        <v>9</v>
      </c>
      <c r="O5631" t="s">
        <v>15538</v>
      </c>
      <c r="P5631" t="s">
        <v>19316</v>
      </c>
      <c r="Q5631">
        <v>6</v>
      </c>
      <c r="R5631">
        <v>3</v>
      </c>
      <c r="S5631">
        <v>1.41</v>
      </c>
      <c r="T5631">
        <v>2.39</v>
      </c>
      <c r="U5631">
        <v>541.71</v>
      </c>
      <c r="V5631">
        <v>115.81</v>
      </c>
      <c r="W5631">
        <v>3.3</v>
      </c>
      <c r="X5631">
        <v>13.79</v>
      </c>
      <c r="Y5631">
        <v>8.35</v>
      </c>
      <c r="Z5631">
        <v>2</v>
      </c>
      <c r="AA5631" t="s">
        <v>4250</v>
      </c>
      <c r="AB5631">
        <v>1</v>
      </c>
      <c r="AC5631">
        <v>12</v>
      </c>
      <c r="AD5631">
        <v>3.131333333333334</v>
      </c>
      <c r="AF5631" t="s">
        <v>7949</v>
      </c>
      <c r="AI5631">
        <v>0</v>
      </c>
      <c r="AJ5631">
        <v>0</v>
      </c>
      <c r="AK5631" t="s">
        <v>19960</v>
      </c>
      <c r="AL5631" t="s">
        <v>19960</v>
      </c>
      <c r="AM5631" t="s">
        <v>20019</v>
      </c>
    </row>
    <row r="5632" spans="1:39" x14ac:dyDescent="0.25">
      <c r="A5632" t="s">
        <v>11665</v>
      </c>
      <c r="B5632" t="s">
        <v>4841</v>
      </c>
      <c r="C5632" t="s">
        <v>4842</v>
      </c>
      <c r="D5632">
        <v>450</v>
      </c>
      <c r="E5632" t="s">
        <v>4845</v>
      </c>
      <c r="F5632">
        <v>6.35</v>
      </c>
      <c r="K5632" t="s">
        <v>6860</v>
      </c>
      <c r="L5632" t="s">
        <v>6861</v>
      </c>
      <c r="M5632" t="s">
        <v>15230</v>
      </c>
      <c r="N5632">
        <v>9</v>
      </c>
      <c r="O5632" t="s">
        <v>15627</v>
      </c>
      <c r="P5632" t="s">
        <v>19317</v>
      </c>
      <c r="Q5632">
        <v>7</v>
      </c>
      <c r="R5632">
        <v>5</v>
      </c>
      <c r="S5632">
        <v>4.3899999999999997</v>
      </c>
      <c r="T5632">
        <v>4.3899999999999997</v>
      </c>
      <c r="U5632">
        <v>769.97</v>
      </c>
      <c r="V5632">
        <v>174.01</v>
      </c>
      <c r="W5632">
        <v>5.1100000000000003</v>
      </c>
      <c r="X5632">
        <v>12.75</v>
      </c>
      <c r="Y5632">
        <v>0</v>
      </c>
      <c r="Z5632">
        <v>4</v>
      </c>
      <c r="AA5632" t="s">
        <v>4250</v>
      </c>
      <c r="AB5632">
        <v>2</v>
      </c>
      <c r="AC5632">
        <v>18</v>
      </c>
      <c r="AD5632">
        <v>1.3049999999999999</v>
      </c>
      <c r="AF5632" t="s">
        <v>7949</v>
      </c>
      <c r="AI5632">
        <v>0</v>
      </c>
      <c r="AJ5632">
        <v>0</v>
      </c>
      <c r="AK5632" t="s">
        <v>20004</v>
      </c>
      <c r="AL5632" t="s">
        <v>20004</v>
      </c>
      <c r="AM5632" t="s">
        <v>20019</v>
      </c>
    </row>
    <row r="5633" spans="1:39" x14ac:dyDescent="0.25">
      <c r="A5633" t="s">
        <v>6086</v>
      </c>
      <c r="B5633" t="s">
        <v>4841</v>
      </c>
      <c r="C5633" t="s">
        <v>4842</v>
      </c>
      <c r="D5633">
        <v>450</v>
      </c>
      <c r="E5633" t="s">
        <v>4845</v>
      </c>
      <c r="F5633">
        <v>6.35</v>
      </c>
      <c r="K5633" t="s">
        <v>6860</v>
      </c>
      <c r="L5633" t="s">
        <v>6861</v>
      </c>
      <c r="M5633" t="s">
        <v>15097</v>
      </c>
      <c r="N5633">
        <v>9</v>
      </c>
      <c r="O5633" t="s">
        <v>15458</v>
      </c>
      <c r="P5633" t="s">
        <v>7812</v>
      </c>
      <c r="Q5633">
        <v>3</v>
      </c>
      <c r="R5633">
        <v>2</v>
      </c>
      <c r="S5633">
        <v>1.45</v>
      </c>
      <c r="T5633">
        <v>1.99</v>
      </c>
      <c r="U5633">
        <v>318.38</v>
      </c>
      <c r="V5633">
        <v>79.98</v>
      </c>
      <c r="W5633">
        <v>2.83</v>
      </c>
      <c r="Y5633">
        <v>7.81</v>
      </c>
      <c r="Z5633">
        <v>2</v>
      </c>
      <c r="AA5633" t="s">
        <v>4250</v>
      </c>
      <c r="AB5633">
        <v>0</v>
      </c>
      <c r="AC5633">
        <v>2</v>
      </c>
      <c r="AD5633">
        <v>5.5</v>
      </c>
      <c r="AF5633" t="s">
        <v>7949</v>
      </c>
      <c r="AI5633">
        <v>0</v>
      </c>
      <c r="AJ5633">
        <v>0</v>
      </c>
      <c r="AK5633" t="s">
        <v>7973</v>
      </c>
      <c r="AL5633" t="s">
        <v>7973</v>
      </c>
      <c r="AM5633" t="s">
        <v>20019</v>
      </c>
    </row>
    <row r="5634" spans="1:39" x14ac:dyDescent="0.25">
      <c r="A5634" t="s">
        <v>11666</v>
      </c>
      <c r="B5634" t="s">
        <v>4841</v>
      </c>
      <c r="C5634" t="s">
        <v>4842</v>
      </c>
      <c r="D5634">
        <v>450</v>
      </c>
      <c r="E5634" t="s">
        <v>4845</v>
      </c>
      <c r="F5634">
        <v>6.35</v>
      </c>
      <c r="K5634" t="s">
        <v>6860</v>
      </c>
      <c r="L5634" t="s">
        <v>6861</v>
      </c>
      <c r="M5634" t="s">
        <v>15080</v>
      </c>
      <c r="N5634">
        <v>9</v>
      </c>
      <c r="O5634" t="s">
        <v>15435</v>
      </c>
      <c r="P5634" t="s">
        <v>19318</v>
      </c>
      <c r="Q5634">
        <v>5</v>
      </c>
      <c r="R5634">
        <v>3</v>
      </c>
      <c r="S5634">
        <v>2.09</v>
      </c>
      <c r="T5634">
        <v>4.72</v>
      </c>
      <c r="U5634">
        <v>428.95</v>
      </c>
      <c r="V5634">
        <v>90.37</v>
      </c>
      <c r="W5634">
        <v>4.16</v>
      </c>
      <c r="X5634">
        <v>3.19</v>
      </c>
      <c r="Y5634">
        <v>7.6</v>
      </c>
      <c r="Z5634">
        <v>3</v>
      </c>
      <c r="AA5634" t="s">
        <v>4250</v>
      </c>
      <c r="AB5634">
        <v>0</v>
      </c>
      <c r="AC5634">
        <v>5</v>
      </c>
      <c r="AD5634">
        <v>3.7568333333333341</v>
      </c>
      <c r="AF5634" t="s">
        <v>7951</v>
      </c>
      <c r="AI5634">
        <v>0</v>
      </c>
      <c r="AJ5634">
        <v>0</v>
      </c>
      <c r="AK5634" t="s">
        <v>19921</v>
      </c>
      <c r="AL5634" t="s">
        <v>19921</v>
      </c>
      <c r="AM5634" t="s">
        <v>20019</v>
      </c>
    </row>
    <row r="5635" spans="1:39" x14ac:dyDescent="0.25">
      <c r="A5635" t="s">
        <v>11667</v>
      </c>
      <c r="B5635" t="s">
        <v>4841</v>
      </c>
      <c r="C5635" t="s">
        <v>4842</v>
      </c>
      <c r="D5635">
        <v>450</v>
      </c>
      <c r="E5635" t="s">
        <v>4845</v>
      </c>
      <c r="F5635">
        <v>6.35</v>
      </c>
      <c r="I5635" t="s">
        <v>14565</v>
      </c>
      <c r="K5635" t="s">
        <v>6860</v>
      </c>
      <c r="L5635" t="s">
        <v>6861</v>
      </c>
      <c r="M5635" t="s">
        <v>15145</v>
      </c>
      <c r="N5635">
        <v>9</v>
      </c>
      <c r="O5635" t="s">
        <v>15521</v>
      </c>
      <c r="P5635" t="s">
        <v>19319</v>
      </c>
      <c r="Q5635">
        <v>4</v>
      </c>
      <c r="R5635">
        <v>3</v>
      </c>
      <c r="S5635">
        <v>4.17</v>
      </c>
      <c r="T5635">
        <v>4.18</v>
      </c>
      <c r="U5635">
        <v>400.45</v>
      </c>
      <c r="V5635">
        <v>83.27</v>
      </c>
      <c r="W5635">
        <v>4.37</v>
      </c>
      <c r="X5635">
        <v>12.89</v>
      </c>
      <c r="Y5635">
        <v>5.9</v>
      </c>
      <c r="Z5635">
        <v>3</v>
      </c>
      <c r="AA5635" t="s">
        <v>4250</v>
      </c>
      <c r="AB5635">
        <v>0</v>
      </c>
      <c r="AC5635">
        <v>3</v>
      </c>
      <c r="AD5635">
        <v>3.2877380952380961</v>
      </c>
      <c r="AF5635" t="s">
        <v>7949</v>
      </c>
      <c r="AI5635">
        <v>0</v>
      </c>
      <c r="AJ5635">
        <v>0</v>
      </c>
      <c r="AM5635" t="s">
        <v>20019</v>
      </c>
    </row>
    <row r="5636" spans="1:39" x14ac:dyDescent="0.25">
      <c r="A5636" t="s">
        <v>11667</v>
      </c>
      <c r="B5636" t="s">
        <v>4841</v>
      </c>
      <c r="C5636" t="s">
        <v>4842</v>
      </c>
      <c r="D5636">
        <v>450</v>
      </c>
      <c r="E5636" t="s">
        <v>4845</v>
      </c>
      <c r="F5636">
        <v>6.35</v>
      </c>
      <c r="I5636" t="s">
        <v>14566</v>
      </c>
      <c r="K5636" t="s">
        <v>6860</v>
      </c>
      <c r="L5636" t="s">
        <v>6861</v>
      </c>
      <c r="M5636" t="s">
        <v>15146</v>
      </c>
      <c r="N5636">
        <v>9</v>
      </c>
      <c r="O5636" t="s">
        <v>15522</v>
      </c>
      <c r="P5636" t="s">
        <v>19319</v>
      </c>
      <c r="Q5636">
        <v>4</v>
      </c>
      <c r="R5636">
        <v>3</v>
      </c>
      <c r="S5636">
        <v>4.17</v>
      </c>
      <c r="T5636">
        <v>4.18</v>
      </c>
      <c r="U5636">
        <v>400.45</v>
      </c>
      <c r="V5636">
        <v>83.27</v>
      </c>
      <c r="W5636">
        <v>4.37</v>
      </c>
      <c r="X5636">
        <v>12.89</v>
      </c>
      <c r="Y5636">
        <v>5.9</v>
      </c>
      <c r="Z5636">
        <v>3</v>
      </c>
      <c r="AA5636" t="s">
        <v>4250</v>
      </c>
      <c r="AB5636">
        <v>0</v>
      </c>
      <c r="AC5636">
        <v>3</v>
      </c>
      <c r="AD5636">
        <v>3.2877380952380961</v>
      </c>
      <c r="AF5636" t="s">
        <v>7949</v>
      </c>
      <c r="AI5636">
        <v>0</v>
      </c>
      <c r="AJ5636">
        <v>0</v>
      </c>
      <c r="AM5636" t="s">
        <v>20019</v>
      </c>
    </row>
    <row r="5637" spans="1:39" x14ac:dyDescent="0.25">
      <c r="A5637" t="s">
        <v>11668</v>
      </c>
      <c r="B5637" t="s">
        <v>4841</v>
      </c>
      <c r="C5637" t="s">
        <v>4842</v>
      </c>
      <c r="D5637">
        <v>450</v>
      </c>
      <c r="E5637" t="s">
        <v>4845</v>
      </c>
      <c r="F5637">
        <v>6.35</v>
      </c>
      <c r="I5637" t="s">
        <v>14567</v>
      </c>
      <c r="K5637" t="s">
        <v>6860</v>
      </c>
      <c r="L5637" t="s">
        <v>6861</v>
      </c>
      <c r="M5637" t="s">
        <v>15138</v>
      </c>
      <c r="N5637">
        <v>9</v>
      </c>
      <c r="O5637" t="s">
        <v>15513</v>
      </c>
      <c r="P5637" t="s">
        <v>19320</v>
      </c>
      <c r="Q5637">
        <v>3</v>
      </c>
      <c r="R5637">
        <v>1</v>
      </c>
      <c r="S5637">
        <v>4.6100000000000003</v>
      </c>
      <c r="T5637">
        <v>6.36</v>
      </c>
      <c r="U5637">
        <v>500.09</v>
      </c>
      <c r="V5637">
        <v>45.23</v>
      </c>
      <c r="W5637">
        <v>5.98</v>
      </c>
      <c r="Y5637">
        <v>9.44</v>
      </c>
      <c r="Z5637">
        <v>3</v>
      </c>
      <c r="AA5637" t="s">
        <v>4250</v>
      </c>
      <c r="AB5637">
        <v>2</v>
      </c>
      <c r="AC5637">
        <v>3</v>
      </c>
      <c r="AD5637">
        <v>2.1133333333333342</v>
      </c>
      <c r="AF5637" t="s">
        <v>7952</v>
      </c>
      <c r="AI5637">
        <v>0</v>
      </c>
      <c r="AJ5637">
        <v>0</v>
      </c>
      <c r="AM5637" t="s">
        <v>20019</v>
      </c>
    </row>
    <row r="5638" spans="1:39" x14ac:dyDescent="0.25">
      <c r="A5638" t="s">
        <v>11669</v>
      </c>
      <c r="B5638" t="s">
        <v>4841</v>
      </c>
      <c r="C5638" t="s">
        <v>4842</v>
      </c>
      <c r="D5638">
        <v>450</v>
      </c>
      <c r="E5638" t="s">
        <v>4845</v>
      </c>
      <c r="F5638">
        <v>6.35</v>
      </c>
      <c r="I5638" t="s">
        <v>14568</v>
      </c>
      <c r="K5638" t="s">
        <v>6860</v>
      </c>
      <c r="L5638" t="s">
        <v>6861</v>
      </c>
      <c r="M5638" t="s">
        <v>14955</v>
      </c>
      <c r="N5638">
        <v>8</v>
      </c>
      <c r="O5638" t="s">
        <v>15276</v>
      </c>
      <c r="P5638" t="s">
        <v>19321</v>
      </c>
      <c r="Q5638">
        <v>7</v>
      </c>
      <c r="R5638">
        <v>1</v>
      </c>
      <c r="S5638">
        <v>2.16</v>
      </c>
      <c r="T5638">
        <v>2.17</v>
      </c>
      <c r="U5638">
        <v>386.84</v>
      </c>
      <c r="V5638">
        <v>91.85</v>
      </c>
      <c r="W5638">
        <v>2.52</v>
      </c>
      <c r="Y5638">
        <v>5.78</v>
      </c>
      <c r="Z5638">
        <v>2</v>
      </c>
      <c r="AA5638" t="s">
        <v>4250</v>
      </c>
      <c r="AB5638">
        <v>0</v>
      </c>
      <c r="AC5638">
        <v>1</v>
      </c>
      <c r="AD5638">
        <v>5.4999523809523811</v>
      </c>
      <c r="AF5638" t="s">
        <v>7949</v>
      </c>
      <c r="AI5638">
        <v>0</v>
      </c>
      <c r="AJ5638">
        <v>0</v>
      </c>
      <c r="AM5638" t="s">
        <v>20019</v>
      </c>
    </row>
    <row r="5639" spans="1:39" x14ac:dyDescent="0.25">
      <c r="A5639" t="s">
        <v>11670</v>
      </c>
      <c r="B5639" t="s">
        <v>4841</v>
      </c>
      <c r="C5639" t="s">
        <v>4842</v>
      </c>
      <c r="D5639">
        <v>450</v>
      </c>
      <c r="E5639" t="s">
        <v>4845</v>
      </c>
      <c r="F5639">
        <v>6.35</v>
      </c>
      <c r="K5639" t="s">
        <v>6860</v>
      </c>
      <c r="L5639" t="s">
        <v>6861</v>
      </c>
      <c r="M5639" t="s">
        <v>15179</v>
      </c>
      <c r="N5639">
        <v>9</v>
      </c>
      <c r="O5639" t="s">
        <v>15562</v>
      </c>
      <c r="P5639" t="s">
        <v>19322</v>
      </c>
      <c r="Q5639">
        <v>7</v>
      </c>
      <c r="R5639">
        <v>2</v>
      </c>
      <c r="S5639">
        <v>6.58</v>
      </c>
      <c r="T5639">
        <v>6.68</v>
      </c>
      <c r="U5639">
        <v>528.61</v>
      </c>
      <c r="V5639">
        <v>105.78</v>
      </c>
      <c r="W5639">
        <v>5.5</v>
      </c>
      <c r="X5639">
        <v>10.62</v>
      </c>
      <c r="Y5639">
        <v>6.68</v>
      </c>
      <c r="Z5639">
        <v>4</v>
      </c>
      <c r="AA5639" t="s">
        <v>4250</v>
      </c>
      <c r="AB5639">
        <v>2</v>
      </c>
      <c r="AC5639">
        <v>6</v>
      </c>
      <c r="AD5639">
        <v>1.974</v>
      </c>
      <c r="AF5639" t="s">
        <v>7949</v>
      </c>
      <c r="AI5639">
        <v>0</v>
      </c>
      <c r="AJ5639">
        <v>0</v>
      </c>
      <c r="AK5639" t="s">
        <v>19972</v>
      </c>
      <c r="AL5639" t="s">
        <v>19972</v>
      </c>
      <c r="AM5639" t="s">
        <v>20019</v>
      </c>
    </row>
    <row r="5640" spans="1:39" x14ac:dyDescent="0.25">
      <c r="A5640" t="s">
        <v>11671</v>
      </c>
      <c r="B5640" t="s">
        <v>4841</v>
      </c>
      <c r="C5640" t="s">
        <v>4842</v>
      </c>
      <c r="D5640">
        <v>450</v>
      </c>
      <c r="E5640" t="s">
        <v>4845</v>
      </c>
      <c r="F5640">
        <v>6.35</v>
      </c>
      <c r="I5640" t="s">
        <v>14569</v>
      </c>
      <c r="K5640" t="s">
        <v>6860</v>
      </c>
      <c r="L5640" t="s">
        <v>6861</v>
      </c>
      <c r="M5640" t="s">
        <v>15114</v>
      </c>
      <c r="N5640">
        <v>8</v>
      </c>
      <c r="O5640" t="s">
        <v>15486</v>
      </c>
      <c r="P5640" t="s">
        <v>19323</v>
      </c>
      <c r="Q5640">
        <v>4</v>
      </c>
      <c r="R5640">
        <v>2</v>
      </c>
      <c r="S5640">
        <v>-1.78</v>
      </c>
      <c r="T5640">
        <v>-1.73</v>
      </c>
      <c r="U5640">
        <v>329.83</v>
      </c>
      <c r="V5640">
        <v>59.64</v>
      </c>
      <c r="W5640">
        <v>3.55</v>
      </c>
      <c r="Y5640">
        <v>6.44</v>
      </c>
      <c r="Z5640">
        <v>2</v>
      </c>
      <c r="AA5640" t="s">
        <v>4250</v>
      </c>
      <c r="AB5640">
        <v>0</v>
      </c>
      <c r="AC5640">
        <v>4</v>
      </c>
      <c r="AD5640">
        <v>5.5</v>
      </c>
      <c r="AF5640" t="s">
        <v>7949</v>
      </c>
      <c r="AI5640">
        <v>0</v>
      </c>
      <c r="AJ5640">
        <v>0</v>
      </c>
      <c r="AM5640" t="s">
        <v>20019</v>
      </c>
    </row>
    <row r="5641" spans="1:39" x14ac:dyDescent="0.25">
      <c r="A5641" t="s">
        <v>11672</v>
      </c>
      <c r="B5641" t="s">
        <v>4841</v>
      </c>
      <c r="C5641" t="s">
        <v>4842</v>
      </c>
      <c r="D5641">
        <v>450</v>
      </c>
      <c r="E5641" t="s">
        <v>4845</v>
      </c>
      <c r="F5641">
        <v>6.35</v>
      </c>
      <c r="I5641" t="s">
        <v>14570</v>
      </c>
      <c r="K5641" t="s">
        <v>6860</v>
      </c>
      <c r="L5641" t="s">
        <v>6861</v>
      </c>
      <c r="M5641" t="s">
        <v>15139</v>
      </c>
      <c r="N5641">
        <v>8</v>
      </c>
      <c r="O5641" t="s">
        <v>15514</v>
      </c>
      <c r="P5641" t="s">
        <v>19324</v>
      </c>
      <c r="Q5641">
        <v>3</v>
      </c>
      <c r="R5641">
        <v>1</v>
      </c>
      <c r="S5641">
        <v>4.6100000000000003</v>
      </c>
      <c r="T5641">
        <v>6.36</v>
      </c>
      <c r="U5641">
        <v>500.09</v>
      </c>
      <c r="V5641">
        <v>45.23</v>
      </c>
      <c r="W5641">
        <v>5.98</v>
      </c>
      <c r="Y5641">
        <v>9.44</v>
      </c>
      <c r="Z5641">
        <v>3</v>
      </c>
      <c r="AA5641" t="s">
        <v>4250</v>
      </c>
      <c r="AB5641">
        <v>2</v>
      </c>
      <c r="AC5641">
        <v>3</v>
      </c>
      <c r="AD5641">
        <v>2.1133333333333342</v>
      </c>
      <c r="AF5641" t="s">
        <v>7952</v>
      </c>
      <c r="AI5641">
        <v>0</v>
      </c>
      <c r="AJ5641">
        <v>0</v>
      </c>
      <c r="AM5641" t="s">
        <v>20019</v>
      </c>
    </row>
    <row r="5642" spans="1:39" x14ac:dyDescent="0.25">
      <c r="A5642" t="s">
        <v>8167</v>
      </c>
      <c r="B5642" t="s">
        <v>4841</v>
      </c>
      <c r="C5642" t="s">
        <v>4842</v>
      </c>
      <c r="D5642">
        <v>455</v>
      </c>
      <c r="E5642" t="s">
        <v>4845</v>
      </c>
      <c r="F5642">
        <v>6.34</v>
      </c>
      <c r="K5642" t="s">
        <v>6860</v>
      </c>
      <c r="L5642" t="s">
        <v>6861</v>
      </c>
      <c r="M5642" t="s">
        <v>15090</v>
      </c>
      <c r="N5642">
        <v>9</v>
      </c>
      <c r="O5642" t="s">
        <v>15449</v>
      </c>
      <c r="P5642" t="s">
        <v>15820</v>
      </c>
      <c r="Q5642">
        <v>4</v>
      </c>
      <c r="R5642">
        <v>1</v>
      </c>
      <c r="S5642">
        <v>2.1800000000000002</v>
      </c>
      <c r="T5642">
        <v>2.1800000000000002</v>
      </c>
      <c r="U5642">
        <v>335.41</v>
      </c>
      <c r="V5642">
        <v>67.92</v>
      </c>
      <c r="W5642">
        <v>2.9</v>
      </c>
      <c r="Y5642">
        <v>4.05</v>
      </c>
      <c r="Z5642">
        <v>2</v>
      </c>
      <c r="AA5642" t="s">
        <v>4250</v>
      </c>
      <c r="AB5642">
        <v>0</v>
      </c>
      <c r="AC5642">
        <v>1</v>
      </c>
      <c r="AD5642">
        <v>5.7433333333333332</v>
      </c>
      <c r="AF5642" t="s">
        <v>7949</v>
      </c>
      <c r="AI5642">
        <v>0</v>
      </c>
      <c r="AJ5642">
        <v>0</v>
      </c>
      <c r="AK5642" t="s">
        <v>19832</v>
      </c>
      <c r="AL5642" t="s">
        <v>19832</v>
      </c>
      <c r="AM5642" t="s">
        <v>20019</v>
      </c>
    </row>
    <row r="5643" spans="1:39" x14ac:dyDescent="0.25">
      <c r="A5643" t="s">
        <v>11673</v>
      </c>
      <c r="B5643" t="s">
        <v>4841</v>
      </c>
      <c r="C5643" t="s">
        <v>4842</v>
      </c>
      <c r="D5643">
        <v>455</v>
      </c>
      <c r="E5643" t="s">
        <v>4845</v>
      </c>
      <c r="F5643">
        <v>6.34</v>
      </c>
      <c r="I5643" t="s">
        <v>14571</v>
      </c>
      <c r="K5643" t="s">
        <v>6860</v>
      </c>
      <c r="L5643" t="s">
        <v>6861</v>
      </c>
      <c r="M5643" t="s">
        <v>15042</v>
      </c>
      <c r="N5643">
        <v>9</v>
      </c>
      <c r="O5643" t="s">
        <v>15389</v>
      </c>
      <c r="P5643" t="s">
        <v>19325</v>
      </c>
      <c r="Q5643">
        <v>6</v>
      </c>
      <c r="R5643">
        <v>1</v>
      </c>
      <c r="S5643">
        <v>3.15</v>
      </c>
      <c r="T5643">
        <v>5.14</v>
      </c>
      <c r="U5643">
        <v>435.57</v>
      </c>
      <c r="V5643">
        <v>69.31</v>
      </c>
      <c r="W5643">
        <v>4.62</v>
      </c>
      <c r="Y5643">
        <v>11.27</v>
      </c>
      <c r="Z5643">
        <v>2</v>
      </c>
      <c r="AA5643" t="s">
        <v>4250</v>
      </c>
      <c r="AB5643">
        <v>0</v>
      </c>
      <c r="AC5643">
        <v>5</v>
      </c>
      <c r="AD5643">
        <v>2.718547619047619</v>
      </c>
      <c r="AF5643" t="s">
        <v>7952</v>
      </c>
      <c r="AI5643">
        <v>0</v>
      </c>
      <c r="AJ5643">
        <v>0</v>
      </c>
      <c r="AM5643" t="s">
        <v>20019</v>
      </c>
    </row>
    <row r="5644" spans="1:39" x14ac:dyDescent="0.25">
      <c r="A5644" t="s">
        <v>11673</v>
      </c>
      <c r="B5644" t="s">
        <v>4841</v>
      </c>
      <c r="C5644" t="s">
        <v>4842</v>
      </c>
      <c r="D5644">
        <v>455</v>
      </c>
      <c r="E5644" t="s">
        <v>4845</v>
      </c>
      <c r="F5644">
        <v>6.34</v>
      </c>
      <c r="I5644" t="s">
        <v>14572</v>
      </c>
      <c r="K5644" t="s">
        <v>6860</v>
      </c>
      <c r="M5644" t="s">
        <v>15002</v>
      </c>
      <c r="N5644">
        <v>8</v>
      </c>
      <c r="O5644" t="s">
        <v>15332</v>
      </c>
      <c r="P5644" t="s">
        <v>19325</v>
      </c>
      <c r="Q5644">
        <v>6</v>
      </c>
      <c r="R5644">
        <v>1</v>
      </c>
      <c r="S5644">
        <v>3.15</v>
      </c>
      <c r="T5644">
        <v>5.14</v>
      </c>
      <c r="U5644">
        <v>435.57</v>
      </c>
      <c r="V5644">
        <v>69.31</v>
      </c>
      <c r="W5644">
        <v>4.62</v>
      </c>
      <c r="Y5644">
        <v>11.27</v>
      </c>
      <c r="Z5644">
        <v>2</v>
      </c>
      <c r="AA5644" t="s">
        <v>4250</v>
      </c>
      <c r="AB5644">
        <v>0</v>
      </c>
      <c r="AC5644">
        <v>5</v>
      </c>
      <c r="AD5644">
        <v>2.718547619047619</v>
      </c>
      <c r="AF5644" t="s">
        <v>7952</v>
      </c>
      <c r="AI5644">
        <v>0</v>
      </c>
      <c r="AJ5644">
        <v>0</v>
      </c>
      <c r="AM5644" t="s">
        <v>20019</v>
      </c>
    </row>
    <row r="5645" spans="1:39" x14ac:dyDescent="0.25">
      <c r="A5645" t="s">
        <v>11674</v>
      </c>
      <c r="B5645" t="s">
        <v>4841</v>
      </c>
      <c r="C5645" t="s">
        <v>4842</v>
      </c>
      <c r="D5645">
        <v>456</v>
      </c>
      <c r="E5645" t="s">
        <v>4845</v>
      </c>
      <c r="F5645">
        <v>6.34</v>
      </c>
      <c r="I5645" t="s">
        <v>14573</v>
      </c>
      <c r="K5645" t="s">
        <v>6860</v>
      </c>
      <c r="L5645" t="s">
        <v>6861</v>
      </c>
      <c r="M5645" t="s">
        <v>14987</v>
      </c>
      <c r="N5645">
        <v>9</v>
      </c>
      <c r="O5645" t="s">
        <v>15311</v>
      </c>
      <c r="P5645" t="s">
        <v>19326</v>
      </c>
      <c r="Q5645">
        <v>7</v>
      </c>
      <c r="R5645">
        <v>2</v>
      </c>
      <c r="S5645">
        <v>2</v>
      </c>
      <c r="T5645">
        <v>2.0099999999999998</v>
      </c>
      <c r="U5645">
        <v>429.4</v>
      </c>
      <c r="V5645">
        <v>94.65</v>
      </c>
      <c r="W5645">
        <v>3.71</v>
      </c>
      <c r="Y5645">
        <v>4.9800000000000004</v>
      </c>
      <c r="Z5645">
        <v>3</v>
      </c>
      <c r="AA5645" t="s">
        <v>4250</v>
      </c>
      <c r="AB5645">
        <v>0</v>
      </c>
      <c r="AC5645">
        <v>5</v>
      </c>
      <c r="AD5645">
        <v>4.8492857142857142</v>
      </c>
      <c r="AF5645" t="s">
        <v>7949</v>
      </c>
      <c r="AI5645">
        <v>0</v>
      </c>
      <c r="AJ5645">
        <v>0</v>
      </c>
      <c r="AM5645" t="s">
        <v>20019</v>
      </c>
    </row>
    <row r="5646" spans="1:39" x14ac:dyDescent="0.25">
      <c r="A5646" t="s">
        <v>11675</v>
      </c>
      <c r="B5646" t="s">
        <v>4841</v>
      </c>
      <c r="C5646" t="s">
        <v>4842</v>
      </c>
      <c r="D5646">
        <v>457.9</v>
      </c>
      <c r="E5646" t="s">
        <v>4845</v>
      </c>
      <c r="F5646">
        <v>6.34</v>
      </c>
      <c r="I5646" t="s">
        <v>14574</v>
      </c>
      <c r="K5646" t="s">
        <v>6860</v>
      </c>
      <c r="L5646" t="s">
        <v>6861</v>
      </c>
      <c r="M5646" t="s">
        <v>15042</v>
      </c>
      <c r="N5646">
        <v>9</v>
      </c>
      <c r="O5646" t="s">
        <v>15389</v>
      </c>
      <c r="P5646" t="s">
        <v>19327</v>
      </c>
      <c r="Q5646">
        <v>6</v>
      </c>
      <c r="R5646">
        <v>1</v>
      </c>
      <c r="S5646">
        <v>-1.64</v>
      </c>
      <c r="T5646">
        <v>-1.6</v>
      </c>
      <c r="U5646">
        <v>406.49</v>
      </c>
      <c r="V5646">
        <v>89.92</v>
      </c>
      <c r="W5646">
        <v>1.95</v>
      </c>
      <c r="Y5646">
        <v>6.35</v>
      </c>
      <c r="Z5646">
        <v>2</v>
      </c>
      <c r="AA5646" t="s">
        <v>4250</v>
      </c>
      <c r="AB5646">
        <v>0</v>
      </c>
      <c r="AC5646">
        <v>2</v>
      </c>
      <c r="AD5646">
        <v>5.5012619047619049</v>
      </c>
      <c r="AF5646" t="s">
        <v>7949</v>
      </c>
      <c r="AI5646">
        <v>0</v>
      </c>
      <c r="AJ5646">
        <v>0</v>
      </c>
      <c r="AM5646" t="s">
        <v>20019</v>
      </c>
    </row>
    <row r="5647" spans="1:39" x14ac:dyDescent="0.25">
      <c r="A5647" t="s">
        <v>11675</v>
      </c>
      <c r="B5647" t="s">
        <v>4841</v>
      </c>
      <c r="C5647" t="s">
        <v>4842</v>
      </c>
      <c r="D5647">
        <v>457.9</v>
      </c>
      <c r="E5647" t="s">
        <v>4845</v>
      </c>
      <c r="F5647">
        <v>6.34</v>
      </c>
      <c r="I5647" t="s">
        <v>14575</v>
      </c>
      <c r="K5647" t="s">
        <v>6860</v>
      </c>
      <c r="M5647" t="s">
        <v>15002</v>
      </c>
      <c r="N5647">
        <v>8</v>
      </c>
      <c r="O5647" t="s">
        <v>15332</v>
      </c>
      <c r="P5647" t="s">
        <v>19327</v>
      </c>
      <c r="Q5647">
        <v>6</v>
      </c>
      <c r="R5647">
        <v>1</v>
      </c>
      <c r="S5647">
        <v>-1.64</v>
      </c>
      <c r="T5647">
        <v>-1.6</v>
      </c>
      <c r="U5647">
        <v>406.49</v>
      </c>
      <c r="V5647">
        <v>89.92</v>
      </c>
      <c r="W5647">
        <v>1.95</v>
      </c>
      <c r="Y5647">
        <v>6.35</v>
      </c>
      <c r="Z5647">
        <v>2</v>
      </c>
      <c r="AA5647" t="s">
        <v>4250</v>
      </c>
      <c r="AB5647">
        <v>0</v>
      </c>
      <c r="AC5647">
        <v>2</v>
      </c>
      <c r="AD5647">
        <v>5.5012619047619049</v>
      </c>
      <c r="AF5647" t="s">
        <v>7949</v>
      </c>
      <c r="AI5647">
        <v>0</v>
      </c>
      <c r="AJ5647">
        <v>0</v>
      </c>
      <c r="AM5647" t="s">
        <v>20019</v>
      </c>
    </row>
    <row r="5648" spans="1:39" x14ac:dyDescent="0.25">
      <c r="A5648" t="s">
        <v>5263</v>
      </c>
      <c r="B5648" t="s">
        <v>4841</v>
      </c>
      <c r="C5648" t="s">
        <v>4842</v>
      </c>
      <c r="D5648">
        <v>458</v>
      </c>
      <c r="E5648" t="s">
        <v>4845</v>
      </c>
      <c r="F5648">
        <v>6.34</v>
      </c>
      <c r="K5648" t="s">
        <v>6860</v>
      </c>
      <c r="L5648" t="s">
        <v>6861</v>
      </c>
      <c r="M5648" t="s">
        <v>14934</v>
      </c>
      <c r="N5648">
        <v>9</v>
      </c>
      <c r="O5648" t="s">
        <v>15485</v>
      </c>
      <c r="P5648" t="s">
        <v>6989</v>
      </c>
      <c r="Q5648">
        <v>5</v>
      </c>
      <c r="R5648">
        <v>3</v>
      </c>
      <c r="S5648">
        <v>8.4499999999999993</v>
      </c>
      <c r="T5648">
        <v>8.4700000000000006</v>
      </c>
      <c r="U5648">
        <v>613.74</v>
      </c>
      <c r="V5648">
        <v>110</v>
      </c>
      <c r="W5648">
        <v>7.16</v>
      </c>
      <c r="X5648">
        <v>11.86</v>
      </c>
      <c r="Y5648">
        <v>6.17</v>
      </c>
      <c r="Z5648">
        <v>5</v>
      </c>
      <c r="AA5648" t="s">
        <v>4250</v>
      </c>
      <c r="AB5648">
        <v>2</v>
      </c>
      <c r="AC5648">
        <v>8</v>
      </c>
      <c r="AD5648">
        <v>1.5</v>
      </c>
      <c r="AF5648" t="s">
        <v>7949</v>
      </c>
      <c r="AI5648">
        <v>0</v>
      </c>
      <c r="AJ5648">
        <v>0</v>
      </c>
      <c r="AK5648" t="s">
        <v>7955</v>
      </c>
      <c r="AL5648" t="s">
        <v>7955</v>
      </c>
      <c r="AM5648" t="s">
        <v>20019</v>
      </c>
    </row>
    <row r="5649" spans="1:39" x14ac:dyDescent="0.25">
      <c r="A5649" t="s">
        <v>11676</v>
      </c>
      <c r="B5649" t="s">
        <v>4841</v>
      </c>
      <c r="C5649" t="s">
        <v>4842</v>
      </c>
      <c r="D5649">
        <v>460</v>
      </c>
      <c r="E5649" t="s">
        <v>4845</v>
      </c>
      <c r="F5649">
        <v>6.34</v>
      </c>
      <c r="K5649" t="s">
        <v>6860</v>
      </c>
      <c r="L5649" t="s">
        <v>6861</v>
      </c>
      <c r="M5649" t="s">
        <v>15162</v>
      </c>
      <c r="N5649">
        <v>9</v>
      </c>
      <c r="O5649" t="s">
        <v>15542</v>
      </c>
      <c r="P5649" t="s">
        <v>19328</v>
      </c>
      <c r="Q5649">
        <v>6</v>
      </c>
      <c r="R5649">
        <v>1</v>
      </c>
      <c r="S5649">
        <v>4.4800000000000004</v>
      </c>
      <c r="T5649">
        <v>4.4800000000000004</v>
      </c>
      <c r="U5649">
        <v>453.93</v>
      </c>
      <c r="V5649">
        <v>78.849999999999994</v>
      </c>
      <c r="W5649">
        <v>6.08</v>
      </c>
      <c r="Y5649">
        <v>4.83</v>
      </c>
      <c r="Z5649">
        <v>5</v>
      </c>
      <c r="AA5649" t="s">
        <v>4250</v>
      </c>
      <c r="AB5649">
        <v>1</v>
      </c>
      <c r="AC5649">
        <v>6</v>
      </c>
      <c r="AD5649">
        <v>3.4224047619047622</v>
      </c>
      <c r="AF5649" t="s">
        <v>7949</v>
      </c>
      <c r="AI5649">
        <v>0</v>
      </c>
      <c r="AJ5649">
        <v>0</v>
      </c>
      <c r="AK5649" t="s">
        <v>19962</v>
      </c>
      <c r="AL5649" t="s">
        <v>19962</v>
      </c>
      <c r="AM5649" t="s">
        <v>20019</v>
      </c>
    </row>
    <row r="5650" spans="1:39" x14ac:dyDescent="0.25">
      <c r="A5650" t="s">
        <v>11016</v>
      </c>
      <c r="B5650" t="s">
        <v>4841</v>
      </c>
      <c r="C5650" t="s">
        <v>4842</v>
      </c>
      <c r="D5650">
        <v>460</v>
      </c>
      <c r="E5650" t="s">
        <v>4845</v>
      </c>
      <c r="F5650">
        <v>6.34</v>
      </c>
      <c r="I5650" t="s">
        <v>14576</v>
      </c>
      <c r="K5650" t="s">
        <v>6860</v>
      </c>
      <c r="L5650" t="s">
        <v>6861</v>
      </c>
      <c r="M5650" t="s">
        <v>6907</v>
      </c>
      <c r="N5650">
        <v>9</v>
      </c>
      <c r="O5650" t="s">
        <v>6972</v>
      </c>
      <c r="P5650" t="s">
        <v>18668</v>
      </c>
      <c r="Q5650">
        <v>7</v>
      </c>
      <c r="R5650">
        <v>1</v>
      </c>
      <c r="S5650">
        <v>1.91</v>
      </c>
      <c r="T5650">
        <v>1.92</v>
      </c>
      <c r="U5650">
        <v>378.43</v>
      </c>
      <c r="V5650">
        <v>91.85</v>
      </c>
      <c r="W5650">
        <v>2.2599999999999998</v>
      </c>
      <c r="Y5650">
        <v>5.9</v>
      </c>
      <c r="Z5650">
        <v>2</v>
      </c>
      <c r="AA5650" t="s">
        <v>4250</v>
      </c>
      <c r="AB5650">
        <v>0</v>
      </c>
      <c r="AC5650">
        <v>3</v>
      </c>
      <c r="AD5650">
        <v>5.6400238095238091</v>
      </c>
      <c r="AF5650" t="s">
        <v>7949</v>
      </c>
      <c r="AI5650">
        <v>0</v>
      </c>
      <c r="AJ5650">
        <v>0</v>
      </c>
      <c r="AM5650" t="s">
        <v>20019</v>
      </c>
    </row>
    <row r="5651" spans="1:39" x14ac:dyDescent="0.25">
      <c r="A5651" t="s">
        <v>11016</v>
      </c>
      <c r="B5651" t="s">
        <v>4841</v>
      </c>
      <c r="C5651" t="s">
        <v>4842</v>
      </c>
      <c r="D5651">
        <v>460</v>
      </c>
      <c r="E5651" t="s">
        <v>4845</v>
      </c>
      <c r="F5651">
        <v>6.34</v>
      </c>
      <c r="I5651" t="s">
        <v>14577</v>
      </c>
      <c r="K5651" t="s">
        <v>6860</v>
      </c>
      <c r="L5651" t="s">
        <v>6861</v>
      </c>
      <c r="M5651" t="s">
        <v>6908</v>
      </c>
      <c r="N5651">
        <v>8</v>
      </c>
      <c r="O5651" t="s">
        <v>6973</v>
      </c>
      <c r="P5651" t="s">
        <v>18668</v>
      </c>
      <c r="Q5651">
        <v>7</v>
      </c>
      <c r="R5651">
        <v>1</v>
      </c>
      <c r="S5651">
        <v>1.91</v>
      </c>
      <c r="T5651">
        <v>1.92</v>
      </c>
      <c r="U5651">
        <v>378.43</v>
      </c>
      <c r="V5651">
        <v>91.85</v>
      </c>
      <c r="W5651">
        <v>2.2599999999999998</v>
      </c>
      <c r="Y5651">
        <v>5.9</v>
      </c>
      <c r="Z5651">
        <v>2</v>
      </c>
      <c r="AA5651" t="s">
        <v>4250</v>
      </c>
      <c r="AB5651">
        <v>0</v>
      </c>
      <c r="AC5651">
        <v>3</v>
      </c>
      <c r="AD5651">
        <v>5.6400238095238091</v>
      </c>
      <c r="AF5651" t="s">
        <v>7949</v>
      </c>
      <c r="AI5651">
        <v>0</v>
      </c>
      <c r="AJ5651">
        <v>0</v>
      </c>
      <c r="AM5651" t="s">
        <v>20019</v>
      </c>
    </row>
    <row r="5652" spans="1:39" x14ac:dyDescent="0.25">
      <c r="A5652" t="s">
        <v>11677</v>
      </c>
      <c r="B5652" t="s">
        <v>4841</v>
      </c>
      <c r="C5652" t="s">
        <v>4842</v>
      </c>
      <c r="D5652">
        <v>460</v>
      </c>
      <c r="E5652" t="s">
        <v>4845</v>
      </c>
      <c r="F5652">
        <v>6.34</v>
      </c>
      <c r="I5652" t="s">
        <v>14578</v>
      </c>
      <c r="K5652" t="s">
        <v>6860</v>
      </c>
      <c r="L5652" t="s">
        <v>6861</v>
      </c>
      <c r="M5652" t="s">
        <v>14955</v>
      </c>
      <c r="N5652">
        <v>8</v>
      </c>
      <c r="O5652" t="s">
        <v>15276</v>
      </c>
      <c r="P5652" t="s">
        <v>19329</v>
      </c>
      <c r="Q5652">
        <v>5</v>
      </c>
      <c r="R5652">
        <v>1</v>
      </c>
      <c r="S5652">
        <v>2.67</v>
      </c>
      <c r="T5652">
        <v>2.73</v>
      </c>
      <c r="U5652">
        <v>341.8</v>
      </c>
      <c r="V5652">
        <v>69.73</v>
      </c>
      <c r="W5652">
        <v>3.11</v>
      </c>
      <c r="Y5652">
        <v>6.58</v>
      </c>
      <c r="Z5652">
        <v>2</v>
      </c>
      <c r="AA5652" t="s">
        <v>4250</v>
      </c>
      <c r="AB5652">
        <v>0</v>
      </c>
      <c r="AC5652">
        <v>1</v>
      </c>
      <c r="AD5652">
        <v>5.4983333333333331</v>
      </c>
      <c r="AF5652" t="s">
        <v>7949</v>
      </c>
      <c r="AI5652">
        <v>0</v>
      </c>
      <c r="AJ5652">
        <v>0</v>
      </c>
      <c r="AM5652" t="s">
        <v>20019</v>
      </c>
    </row>
    <row r="5653" spans="1:39" x14ac:dyDescent="0.25">
      <c r="A5653" t="s">
        <v>11678</v>
      </c>
      <c r="B5653" t="s">
        <v>4841</v>
      </c>
      <c r="C5653" t="s">
        <v>4842</v>
      </c>
      <c r="D5653">
        <v>460</v>
      </c>
      <c r="E5653" t="s">
        <v>4845</v>
      </c>
      <c r="F5653">
        <v>6.34</v>
      </c>
      <c r="K5653" t="s">
        <v>6860</v>
      </c>
      <c r="L5653" t="s">
        <v>6861</v>
      </c>
      <c r="M5653" t="s">
        <v>15133</v>
      </c>
      <c r="N5653">
        <v>9</v>
      </c>
      <c r="O5653" t="s">
        <v>15507</v>
      </c>
      <c r="P5653" t="s">
        <v>19330</v>
      </c>
      <c r="Q5653">
        <v>9</v>
      </c>
      <c r="R5653">
        <v>8</v>
      </c>
      <c r="S5653">
        <v>-0.18</v>
      </c>
      <c r="T5653">
        <v>2.69</v>
      </c>
      <c r="U5653">
        <v>751.99</v>
      </c>
      <c r="V5653">
        <v>223.26</v>
      </c>
      <c r="W5653">
        <v>2.35</v>
      </c>
      <c r="X5653">
        <v>4.2</v>
      </c>
      <c r="Y5653">
        <v>0</v>
      </c>
      <c r="Z5653">
        <v>1</v>
      </c>
      <c r="AA5653" t="s">
        <v>4250</v>
      </c>
      <c r="AB5653">
        <v>2</v>
      </c>
      <c r="AC5653">
        <v>24</v>
      </c>
      <c r="AD5653">
        <v>3</v>
      </c>
      <c r="AF5653" t="s">
        <v>7951</v>
      </c>
      <c r="AI5653">
        <v>0</v>
      </c>
      <c r="AJ5653">
        <v>0</v>
      </c>
      <c r="AK5653" t="s">
        <v>19948</v>
      </c>
      <c r="AL5653" t="s">
        <v>19948</v>
      </c>
      <c r="AM5653" t="s">
        <v>20019</v>
      </c>
    </row>
    <row r="5654" spans="1:39" x14ac:dyDescent="0.25">
      <c r="A5654" t="s">
        <v>11679</v>
      </c>
      <c r="B5654" t="s">
        <v>4841</v>
      </c>
      <c r="C5654" t="s">
        <v>4842</v>
      </c>
      <c r="D5654">
        <v>460</v>
      </c>
      <c r="E5654" t="s">
        <v>4845</v>
      </c>
      <c r="F5654">
        <v>6.34</v>
      </c>
      <c r="K5654" t="s">
        <v>6860</v>
      </c>
      <c r="M5654" t="s">
        <v>15169</v>
      </c>
      <c r="N5654">
        <v>8</v>
      </c>
      <c r="O5654" t="s">
        <v>15550</v>
      </c>
      <c r="P5654" t="s">
        <v>19331</v>
      </c>
      <c r="Q5654">
        <v>3</v>
      </c>
      <c r="R5654">
        <v>3</v>
      </c>
      <c r="S5654">
        <v>3.46</v>
      </c>
      <c r="T5654">
        <v>4.1500000000000004</v>
      </c>
      <c r="U5654">
        <v>542.41</v>
      </c>
      <c r="V5654">
        <v>61.36</v>
      </c>
      <c r="W5654">
        <v>4.43</v>
      </c>
      <c r="X5654">
        <v>13.91</v>
      </c>
      <c r="Y5654">
        <v>7.75</v>
      </c>
      <c r="Z5654">
        <v>2</v>
      </c>
      <c r="AA5654" t="s">
        <v>4250</v>
      </c>
      <c r="AB5654">
        <v>1</v>
      </c>
      <c r="AC5654">
        <v>8</v>
      </c>
      <c r="AD5654">
        <v>2.8616666666666659</v>
      </c>
      <c r="AF5654" t="s">
        <v>7949</v>
      </c>
      <c r="AI5654">
        <v>0</v>
      </c>
      <c r="AJ5654">
        <v>0</v>
      </c>
      <c r="AK5654" t="s">
        <v>19965</v>
      </c>
      <c r="AL5654" t="s">
        <v>19965</v>
      </c>
      <c r="AM5654" t="s">
        <v>20019</v>
      </c>
    </row>
    <row r="5655" spans="1:39" x14ac:dyDescent="0.25">
      <c r="A5655" t="s">
        <v>6162</v>
      </c>
      <c r="B5655" t="s">
        <v>4841</v>
      </c>
      <c r="C5655" t="s">
        <v>4842</v>
      </c>
      <c r="D5655">
        <v>460</v>
      </c>
      <c r="E5655" t="s">
        <v>4845</v>
      </c>
      <c r="F5655">
        <v>6.34</v>
      </c>
      <c r="K5655" t="s">
        <v>6860</v>
      </c>
      <c r="L5655" t="s">
        <v>6861</v>
      </c>
      <c r="M5655" t="s">
        <v>15097</v>
      </c>
      <c r="N5655">
        <v>9</v>
      </c>
      <c r="O5655" t="s">
        <v>15458</v>
      </c>
      <c r="P5655" t="s">
        <v>7888</v>
      </c>
      <c r="Q5655">
        <v>3</v>
      </c>
      <c r="R5655">
        <v>2</v>
      </c>
      <c r="S5655">
        <v>0.88</v>
      </c>
      <c r="T5655">
        <v>1.41</v>
      </c>
      <c r="U5655">
        <v>294.36</v>
      </c>
      <c r="V5655">
        <v>69.08</v>
      </c>
      <c r="W5655">
        <v>2.35</v>
      </c>
      <c r="Y5655">
        <v>7.8</v>
      </c>
      <c r="Z5655">
        <v>2</v>
      </c>
      <c r="AA5655" t="s">
        <v>4250</v>
      </c>
      <c r="AB5655">
        <v>0</v>
      </c>
      <c r="AC5655">
        <v>2</v>
      </c>
      <c r="AD5655">
        <v>5.5</v>
      </c>
      <c r="AF5655" t="s">
        <v>7949</v>
      </c>
      <c r="AI5655">
        <v>0</v>
      </c>
      <c r="AJ5655">
        <v>0</v>
      </c>
      <c r="AK5655" t="s">
        <v>7973</v>
      </c>
      <c r="AL5655" t="s">
        <v>7973</v>
      </c>
      <c r="AM5655" t="s">
        <v>20019</v>
      </c>
    </row>
    <row r="5656" spans="1:39" x14ac:dyDescent="0.25">
      <c r="A5656" t="s">
        <v>11680</v>
      </c>
      <c r="B5656" t="s">
        <v>4841</v>
      </c>
      <c r="C5656" t="s">
        <v>4842</v>
      </c>
      <c r="D5656">
        <v>460</v>
      </c>
      <c r="E5656" t="s">
        <v>4845</v>
      </c>
      <c r="F5656">
        <v>6.34</v>
      </c>
      <c r="I5656" t="s">
        <v>14579</v>
      </c>
      <c r="K5656" t="s">
        <v>6860</v>
      </c>
      <c r="L5656" t="s">
        <v>6861</v>
      </c>
      <c r="M5656" t="s">
        <v>14955</v>
      </c>
      <c r="N5656">
        <v>8</v>
      </c>
      <c r="O5656" t="s">
        <v>15276</v>
      </c>
      <c r="P5656" t="s">
        <v>19332</v>
      </c>
      <c r="Q5656">
        <v>6</v>
      </c>
      <c r="R5656">
        <v>1</v>
      </c>
      <c r="S5656">
        <v>3.61</v>
      </c>
      <c r="T5656">
        <v>3.61</v>
      </c>
      <c r="U5656">
        <v>394.47</v>
      </c>
      <c r="V5656">
        <v>75.3</v>
      </c>
      <c r="W5656">
        <v>3.48</v>
      </c>
      <c r="Y5656">
        <v>4.51</v>
      </c>
      <c r="Z5656">
        <v>2</v>
      </c>
      <c r="AA5656" t="s">
        <v>4250</v>
      </c>
      <c r="AB5656">
        <v>0</v>
      </c>
      <c r="AC5656">
        <v>3</v>
      </c>
      <c r="AD5656">
        <v>4.4771190476190483</v>
      </c>
      <c r="AF5656" t="s">
        <v>7949</v>
      </c>
      <c r="AI5656">
        <v>0</v>
      </c>
      <c r="AJ5656">
        <v>0</v>
      </c>
      <c r="AM5656" t="s">
        <v>20019</v>
      </c>
    </row>
    <row r="5657" spans="1:39" x14ac:dyDescent="0.25">
      <c r="A5657" t="s">
        <v>11681</v>
      </c>
      <c r="B5657" t="s">
        <v>4841</v>
      </c>
      <c r="C5657" t="s">
        <v>4842</v>
      </c>
      <c r="D5657">
        <v>461</v>
      </c>
      <c r="E5657" t="s">
        <v>4845</v>
      </c>
      <c r="F5657">
        <v>6.34</v>
      </c>
      <c r="I5657" t="s">
        <v>14580</v>
      </c>
      <c r="K5657" t="s">
        <v>6860</v>
      </c>
      <c r="M5657" t="s">
        <v>14989</v>
      </c>
      <c r="N5657">
        <v>8</v>
      </c>
      <c r="O5657" t="s">
        <v>15313</v>
      </c>
      <c r="P5657" t="s">
        <v>19333</v>
      </c>
      <c r="Q5657">
        <v>7</v>
      </c>
      <c r="R5657">
        <v>2</v>
      </c>
      <c r="S5657">
        <v>3.78</v>
      </c>
      <c r="T5657">
        <v>3.78</v>
      </c>
      <c r="U5657">
        <v>380.54</v>
      </c>
      <c r="V5657">
        <v>89.6</v>
      </c>
      <c r="W5657">
        <v>2.95</v>
      </c>
      <c r="X5657">
        <v>13.42</v>
      </c>
      <c r="Y5657">
        <v>3.82</v>
      </c>
      <c r="Z5657">
        <v>1</v>
      </c>
      <c r="AA5657" t="s">
        <v>4250</v>
      </c>
      <c r="AB5657">
        <v>0</v>
      </c>
      <c r="AC5657">
        <v>3</v>
      </c>
      <c r="AD5657">
        <v>4.0732857142857144</v>
      </c>
      <c r="AF5657" t="s">
        <v>7949</v>
      </c>
      <c r="AI5657">
        <v>0</v>
      </c>
      <c r="AJ5657">
        <v>0</v>
      </c>
      <c r="AM5657" t="s">
        <v>20019</v>
      </c>
    </row>
    <row r="5658" spans="1:39" x14ac:dyDescent="0.25">
      <c r="A5658" t="s">
        <v>11682</v>
      </c>
      <c r="B5658" t="s">
        <v>4841</v>
      </c>
      <c r="C5658" t="s">
        <v>4842</v>
      </c>
      <c r="D5658">
        <v>462</v>
      </c>
      <c r="E5658" t="s">
        <v>4845</v>
      </c>
      <c r="F5658">
        <v>6.33</v>
      </c>
      <c r="K5658" t="s">
        <v>6860</v>
      </c>
      <c r="L5658" t="s">
        <v>6861</v>
      </c>
      <c r="M5658" t="s">
        <v>15190</v>
      </c>
      <c r="N5658">
        <v>9</v>
      </c>
      <c r="O5658" t="s">
        <v>15578</v>
      </c>
      <c r="P5658" t="s">
        <v>19334</v>
      </c>
      <c r="Q5658">
        <v>5</v>
      </c>
      <c r="R5658">
        <v>3</v>
      </c>
      <c r="S5658">
        <v>2.35</v>
      </c>
      <c r="T5658">
        <v>2.35</v>
      </c>
      <c r="U5658">
        <v>527.62</v>
      </c>
      <c r="V5658">
        <v>115.81</v>
      </c>
      <c r="W5658">
        <v>3.05</v>
      </c>
      <c r="X5658">
        <v>13.68</v>
      </c>
      <c r="Y5658">
        <v>0</v>
      </c>
      <c r="Z5658">
        <v>3</v>
      </c>
      <c r="AA5658" t="s">
        <v>4250</v>
      </c>
      <c r="AB5658">
        <v>1</v>
      </c>
      <c r="AC5658">
        <v>10</v>
      </c>
      <c r="AD5658">
        <v>3.131333333333334</v>
      </c>
      <c r="AF5658" t="s">
        <v>7949</v>
      </c>
      <c r="AI5658">
        <v>0</v>
      </c>
      <c r="AJ5658">
        <v>0</v>
      </c>
      <c r="AK5658" t="s">
        <v>19973</v>
      </c>
      <c r="AL5658" t="s">
        <v>19973</v>
      </c>
      <c r="AM5658" t="s">
        <v>20019</v>
      </c>
    </row>
    <row r="5659" spans="1:39" x14ac:dyDescent="0.25">
      <c r="A5659" t="s">
        <v>11683</v>
      </c>
      <c r="B5659" t="s">
        <v>4841</v>
      </c>
      <c r="C5659" t="s">
        <v>4842</v>
      </c>
      <c r="D5659">
        <v>465.8</v>
      </c>
      <c r="E5659" t="s">
        <v>4845</v>
      </c>
      <c r="F5659">
        <v>6.33</v>
      </c>
      <c r="I5659" t="s">
        <v>14581</v>
      </c>
      <c r="K5659" t="s">
        <v>6860</v>
      </c>
      <c r="L5659" t="s">
        <v>6861</v>
      </c>
      <c r="M5659" t="s">
        <v>15021</v>
      </c>
      <c r="N5659">
        <v>9</v>
      </c>
      <c r="O5659" t="s">
        <v>15359</v>
      </c>
      <c r="P5659" t="s">
        <v>19335</v>
      </c>
      <c r="Q5659">
        <v>6</v>
      </c>
      <c r="R5659">
        <v>1</v>
      </c>
      <c r="S5659">
        <v>1.24</v>
      </c>
      <c r="T5659">
        <v>3.02</v>
      </c>
      <c r="U5659">
        <v>374.44</v>
      </c>
      <c r="V5659">
        <v>83.87</v>
      </c>
      <c r="W5659">
        <v>2.92</v>
      </c>
      <c r="Y5659">
        <v>9.59</v>
      </c>
      <c r="Z5659">
        <v>2</v>
      </c>
      <c r="AA5659" t="s">
        <v>4250</v>
      </c>
      <c r="AB5659">
        <v>0</v>
      </c>
      <c r="AC5659">
        <v>1</v>
      </c>
      <c r="AD5659">
        <v>4.9251904761904761</v>
      </c>
      <c r="AF5659" t="s">
        <v>7952</v>
      </c>
      <c r="AI5659">
        <v>0</v>
      </c>
      <c r="AJ5659">
        <v>0</v>
      </c>
      <c r="AM5659" t="s">
        <v>20019</v>
      </c>
    </row>
    <row r="5660" spans="1:39" x14ac:dyDescent="0.25">
      <c r="A5660" t="s">
        <v>11683</v>
      </c>
      <c r="B5660" t="s">
        <v>4841</v>
      </c>
      <c r="C5660" t="s">
        <v>4842</v>
      </c>
      <c r="D5660">
        <v>465.8</v>
      </c>
      <c r="E5660" t="s">
        <v>4845</v>
      </c>
      <c r="F5660">
        <v>6.33</v>
      </c>
      <c r="I5660" t="s">
        <v>14582</v>
      </c>
      <c r="K5660" t="s">
        <v>6860</v>
      </c>
      <c r="M5660" t="s">
        <v>14977</v>
      </c>
      <c r="N5660">
        <v>8</v>
      </c>
      <c r="O5660" t="s">
        <v>15298</v>
      </c>
      <c r="P5660" t="s">
        <v>19335</v>
      </c>
      <c r="Q5660">
        <v>6</v>
      </c>
      <c r="R5660">
        <v>1</v>
      </c>
      <c r="S5660">
        <v>1.24</v>
      </c>
      <c r="T5660">
        <v>3.02</v>
      </c>
      <c r="U5660">
        <v>374.44</v>
      </c>
      <c r="V5660">
        <v>83.87</v>
      </c>
      <c r="W5660">
        <v>2.92</v>
      </c>
      <c r="Y5660">
        <v>9.59</v>
      </c>
      <c r="Z5660">
        <v>2</v>
      </c>
      <c r="AA5660" t="s">
        <v>4250</v>
      </c>
      <c r="AB5660">
        <v>0</v>
      </c>
      <c r="AC5660">
        <v>1</v>
      </c>
      <c r="AD5660">
        <v>4.9251904761904761</v>
      </c>
      <c r="AF5660" t="s">
        <v>7952</v>
      </c>
      <c r="AI5660">
        <v>0</v>
      </c>
      <c r="AJ5660">
        <v>0</v>
      </c>
      <c r="AM5660" t="s">
        <v>20019</v>
      </c>
    </row>
    <row r="5661" spans="1:39" x14ac:dyDescent="0.25">
      <c r="A5661" t="s">
        <v>11684</v>
      </c>
      <c r="B5661" t="s">
        <v>4841</v>
      </c>
      <c r="C5661" t="s">
        <v>4842</v>
      </c>
      <c r="D5661">
        <v>466</v>
      </c>
      <c r="E5661" t="s">
        <v>4845</v>
      </c>
      <c r="F5661">
        <v>6.33</v>
      </c>
      <c r="I5661" t="s">
        <v>14583</v>
      </c>
      <c r="K5661" t="s">
        <v>6860</v>
      </c>
      <c r="L5661" t="s">
        <v>6861</v>
      </c>
      <c r="M5661" t="s">
        <v>15122</v>
      </c>
      <c r="N5661">
        <v>9</v>
      </c>
      <c r="O5661" t="s">
        <v>15515</v>
      </c>
      <c r="P5661" t="s">
        <v>19336</v>
      </c>
      <c r="Q5661">
        <v>7</v>
      </c>
      <c r="R5661">
        <v>1</v>
      </c>
      <c r="S5661">
        <v>2.0499999999999998</v>
      </c>
      <c r="T5661">
        <v>2.0499999999999998</v>
      </c>
      <c r="U5661">
        <v>365.41</v>
      </c>
      <c r="V5661">
        <v>78.319999999999993</v>
      </c>
      <c r="W5661">
        <v>2.13</v>
      </c>
      <c r="Y5661">
        <v>4.1100000000000003</v>
      </c>
      <c r="Z5661">
        <v>2</v>
      </c>
      <c r="AA5661" t="s">
        <v>4250</v>
      </c>
      <c r="AB5661">
        <v>0</v>
      </c>
      <c r="AC5661">
        <v>2</v>
      </c>
      <c r="AD5661">
        <v>5.7696904761904761</v>
      </c>
      <c r="AF5661" t="s">
        <v>7949</v>
      </c>
      <c r="AI5661">
        <v>0</v>
      </c>
      <c r="AJ5661">
        <v>0</v>
      </c>
      <c r="AM5661" t="s">
        <v>20019</v>
      </c>
    </row>
    <row r="5662" spans="1:39" x14ac:dyDescent="0.25">
      <c r="A5662" t="s">
        <v>11685</v>
      </c>
      <c r="B5662" t="s">
        <v>4841</v>
      </c>
      <c r="C5662" t="s">
        <v>4842</v>
      </c>
      <c r="D5662">
        <v>467</v>
      </c>
      <c r="E5662" t="s">
        <v>4845</v>
      </c>
      <c r="F5662">
        <v>6.33</v>
      </c>
      <c r="I5662" t="s">
        <v>14584</v>
      </c>
      <c r="K5662" t="s">
        <v>6860</v>
      </c>
      <c r="L5662" t="s">
        <v>6861</v>
      </c>
      <c r="M5662" t="s">
        <v>15122</v>
      </c>
      <c r="N5662">
        <v>9</v>
      </c>
      <c r="O5662" t="s">
        <v>15567</v>
      </c>
      <c r="P5662" t="s">
        <v>19337</v>
      </c>
      <c r="Q5662">
        <v>6</v>
      </c>
      <c r="R5662">
        <v>1</v>
      </c>
      <c r="S5662">
        <v>2.5099999999999998</v>
      </c>
      <c r="T5662">
        <v>2.5099999999999998</v>
      </c>
      <c r="U5662">
        <v>419.38</v>
      </c>
      <c r="V5662">
        <v>73.64</v>
      </c>
      <c r="W5662">
        <v>4.01</v>
      </c>
      <c r="Y5662">
        <v>4.09</v>
      </c>
      <c r="Z5662">
        <v>2</v>
      </c>
      <c r="AA5662" t="s">
        <v>4250</v>
      </c>
      <c r="AB5662">
        <v>0</v>
      </c>
      <c r="AC5662">
        <v>2</v>
      </c>
      <c r="AD5662">
        <v>5.1541904761904762</v>
      </c>
      <c r="AF5662" t="s">
        <v>7949</v>
      </c>
      <c r="AI5662">
        <v>0</v>
      </c>
      <c r="AJ5662">
        <v>0</v>
      </c>
      <c r="AM5662" t="s">
        <v>20019</v>
      </c>
    </row>
    <row r="5663" spans="1:39" x14ac:dyDescent="0.25">
      <c r="A5663" t="s">
        <v>8208</v>
      </c>
      <c r="B5663" t="s">
        <v>4841</v>
      </c>
      <c r="C5663" t="s">
        <v>4842</v>
      </c>
      <c r="D5663">
        <v>469.89</v>
      </c>
      <c r="E5663" t="s">
        <v>4845</v>
      </c>
      <c r="F5663">
        <v>6.33</v>
      </c>
      <c r="K5663" t="s">
        <v>6860</v>
      </c>
      <c r="L5663" t="s">
        <v>6861</v>
      </c>
      <c r="M5663" t="s">
        <v>6891</v>
      </c>
      <c r="N5663">
        <v>9</v>
      </c>
      <c r="O5663" t="s">
        <v>15446</v>
      </c>
      <c r="P5663" t="s">
        <v>15861</v>
      </c>
      <c r="Q5663">
        <v>4</v>
      </c>
      <c r="R5663">
        <v>1</v>
      </c>
      <c r="S5663">
        <v>3.64</v>
      </c>
      <c r="T5663">
        <v>3.73</v>
      </c>
      <c r="U5663">
        <v>407.44</v>
      </c>
      <c r="V5663">
        <v>67.92</v>
      </c>
      <c r="W5663">
        <v>3.78</v>
      </c>
      <c r="Y5663">
        <v>6.79</v>
      </c>
      <c r="Z5663">
        <v>1</v>
      </c>
      <c r="AA5663" t="s">
        <v>4250</v>
      </c>
      <c r="AB5663">
        <v>0</v>
      </c>
      <c r="AC5663">
        <v>3</v>
      </c>
      <c r="AD5663">
        <v>4.3094761904761896</v>
      </c>
      <c r="AF5663" t="s">
        <v>7949</v>
      </c>
      <c r="AI5663">
        <v>0</v>
      </c>
      <c r="AJ5663">
        <v>0</v>
      </c>
      <c r="AK5663" t="s">
        <v>19928</v>
      </c>
      <c r="AL5663" t="s">
        <v>19928</v>
      </c>
      <c r="AM5663" t="s">
        <v>20019</v>
      </c>
    </row>
    <row r="5664" spans="1:39" x14ac:dyDescent="0.25">
      <c r="A5664" t="s">
        <v>11686</v>
      </c>
      <c r="B5664" t="s">
        <v>4841</v>
      </c>
      <c r="C5664" t="s">
        <v>4842</v>
      </c>
      <c r="D5664">
        <v>470</v>
      </c>
      <c r="E5664" t="s">
        <v>4845</v>
      </c>
      <c r="F5664">
        <v>6.33</v>
      </c>
      <c r="K5664" t="s">
        <v>6860</v>
      </c>
      <c r="M5664" t="s">
        <v>6865</v>
      </c>
      <c r="N5664">
        <v>8</v>
      </c>
      <c r="O5664" t="s">
        <v>15553</v>
      </c>
      <c r="P5664" t="s">
        <v>19338</v>
      </c>
      <c r="Q5664">
        <v>4</v>
      </c>
      <c r="R5664">
        <v>3</v>
      </c>
      <c r="S5664">
        <v>3.5</v>
      </c>
      <c r="T5664">
        <v>3.52</v>
      </c>
      <c r="U5664">
        <v>450.6</v>
      </c>
      <c r="V5664">
        <v>61.36</v>
      </c>
      <c r="W5664">
        <v>4.3</v>
      </c>
      <c r="X5664">
        <v>13.92</v>
      </c>
      <c r="Y5664">
        <v>5.62</v>
      </c>
      <c r="Z5664">
        <v>2</v>
      </c>
      <c r="AA5664" t="s">
        <v>4250</v>
      </c>
      <c r="AB5664">
        <v>0</v>
      </c>
      <c r="AC5664">
        <v>9</v>
      </c>
      <c r="AD5664">
        <v>3.509523809523809</v>
      </c>
      <c r="AF5664" t="s">
        <v>7949</v>
      </c>
      <c r="AI5664">
        <v>0</v>
      </c>
      <c r="AJ5664">
        <v>0</v>
      </c>
      <c r="AK5664" t="s">
        <v>19966</v>
      </c>
      <c r="AL5664" t="s">
        <v>19966</v>
      </c>
      <c r="AM5664" t="s">
        <v>20019</v>
      </c>
    </row>
    <row r="5665" spans="1:39" x14ac:dyDescent="0.25">
      <c r="A5665" t="s">
        <v>8208</v>
      </c>
      <c r="B5665" t="s">
        <v>4841</v>
      </c>
      <c r="C5665" t="s">
        <v>4842</v>
      </c>
      <c r="D5665">
        <v>470</v>
      </c>
      <c r="E5665" t="s">
        <v>4845</v>
      </c>
      <c r="F5665">
        <v>6.33</v>
      </c>
      <c r="K5665" t="s">
        <v>6860</v>
      </c>
      <c r="L5665" t="s">
        <v>6861</v>
      </c>
      <c r="M5665" t="s">
        <v>15005</v>
      </c>
      <c r="N5665">
        <v>9</v>
      </c>
      <c r="O5665" t="s">
        <v>15335</v>
      </c>
      <c r="P5665" t="s">
        <v>15861</v>
      </c>
      <c r="Q5665">
        <v>4</v>
      </c>
      <c r="R5665">
        <v>1</v>
      </c>
      <c r="S5665">
        <v>3.64</v>
      </c>
      <c r="T5665">
        <v>3.73</v>
      </c>
      <c r="U5665">
        <v>407.44</v>
      </c>
      <c r="V5665">
        <v>67.92</v>
      </c>
      <c r="W5665">
        <v>3.78</v>
      </c>
      <c r="Y5665">
        <v>6.79</v>
      </c>
      <c r="Z5665">
        <v>1</v>
      </c>
      <c r="AA5665" t="s">
        <v>4250</v>
      </c>
      <c r="AB5665">
        <v>0</v>
      </c>
      <c r="AC5665">
        <v>3</v>
      </c>
      <c r="AD5665">
        <v>4.3094761904761896</v>
      </c>
      <c r="AF5665" t="s">
        <v>7949</v>
      </c>
      <c r="AI5665">
        <v>0</v>
      </c>
      <c r="AJ5665">
        <v>0</v>
      </c>
      <c r="AK5665" t="s">
        <v>19835</v>
      </c>
      <c r="AL5665" t="s">
        <v>19835</v>
      </c>
      <c r="AM5665" t="s">
        <v>20019</v>
      </c>
    </row>
    <row r="5666" spans="1:39" x14ac:dyDescent="0.25">
      <c r="A5666" t="s">
        <v>11687</v>
      </c>
      <c r="B5666" t="s">
        <v>4841</v>
      </c>
      <c r="C5666" t="s">
        <v>4842</v>
      </c>
      <c r="D5666">
        <v>470</v>
      </c>
      <c r="E5666" t="s">
        <v>4845</v>
      </c>
      <c r="F5666">
        <v>6.33</v>
      </c>
      <c r="K5666" t="s">
        <v>6860</v>
      </c>
      <c r="M5666" t="s">
        <v>14973</v>
      </c>
      <c r="N5666">
        <v>8</v>
      </c>
      <c r="O5666" t="s">
        <v>15434</v>
      </c>
      <c r="P5666" t="s">
        <v>19339</v>
      </c>
      <c r="Q5666">
        <v>6</v>
      </c>
      <c r="R5666">
        <v>1</v>
      </c>
      <c r="S5666">
        <v>0.75</v>
      </c>
      <c r="T5666">
        <v>0.77</v>
      </c>
      <c r="U5666">
        <v>397.89</v>
      </c>
      <c r="V5666">
        <v>84.47</v>
      </c>
      <c r="W5666">
        <v>3.2</v>
      </c>
      <c r="Y5666">
        <v>6.14</v>
      </c>
      <c r="Z5666">
        <v>3</v>
      </c>
      <c r="AA5666" t="s">
        <v>4250</v>
      </c>
      <c r="AB5666">
        <v>0</v>
      </c>
      <c r="AC5666">
        <v>3</v>
      </c>
      <c r="AD5666">
        <v>5.5626904761904763</v>
      </c>
      <c r="AF5666" t="s">
        <v>7949</v>
      </c>
      <c r="AI5666">
        <v>0</v>
      </c>
      <c r="AJ5666">
        <v>0</v>
      </c>
      <c r="AK5666" t="s">
        <v>19834</v>
      </c>
      <c r="AL5666" t="s">
        <v>19834</v>
      </c>
      <c r="AM5666" t="s">
        <v>20019</v>
      </c>
    </row>
    <row r="5667" spans="1:39" x14ac:dyDescent="0.25">
      <c r="A5667" t="s">
        <v>8885</v>
      </c>
      <c r="B5667" t="s">
        <v>4841</v>
      </c>
      <c r="C5667" t="s">
        <v>4842</v>
      </c>
      <c r="D5667">
        <v>470</v>
      </c>
      <c r="E5667" t="s">
        <v>4845</v>
      </c>
      <c r="F5667">
        <v>6.33</v>
      </c>
      <c r="K5667" t="s">
        <v>6860</v>
      </c>
      <c r="L5667" t="s">
        <v>6861</v>
      </c>
      <c r="M5667" t="s">
        <v>15164</v>
      </c>
      <c r="N5667">
        <v>9</v>
      </c>
      <c r="O5667" t="s">
        <v>15545</v>
      </c>
      <c r="P5667" t="s">
        <v>16537</v>
      </c>
      <c r="Q5667">
        <v>8</v>
      </c>
      <c r="R5667">
        <v>3</v>
      </c>
      <c r="S5667">
        <v>4.18</v>
      </c>
      <c r="T5667">
        <v>4.18</v>
      </c>
      <c r="U5667">
        <v>605.57000000000005</v>
      </c>
      <c r="V5667">
        <v>127.68</v>
      </c>
      <c r="W5667">
        <v>3.96</v>
      </c>
      <c r="X5667">
        <v>13.41</v>
      </c>
      <c r="Y5667">
        <v>4.6900000000000004</v>
      </c>
      <c r="Z5667">
        <v>2</v>
      </c>
      <c r="AA5667" t="s">
        <v>4250</v>
      </c>
      <c r="AB5667">
        <v>1</v>
      </c>
      <c r="AC5667">
        <v>8</v>
      </c>
      <c r="AD5667">
        <v>1.5766666666666671</v>
      </c>
      <c r="AF5667" t="s">
        <v>7949</v>
      </c>
      <c r="AI5667">
        <v>0</v>
      </c>
      <c r="AJ5667">
        <v>0</v>
      </c>
      <c r="AK5667" t="s">
        <v>19881</v>
      </c>
      <c r="AL5667" t="s">
        <v>19881</v>
      </c>
      <c r="AM5667" t="s">
        <v>20019</v>
      </c>
    </row>
    <row r="5668" spans="1:39" x14ac:dyDescent="0.25">
      <c r="A5668" t="s">
        <v>10305</v>
      </c>
      <c r="B5668" t="s">
        <v>4841</v>
      </c>
      <c r="C5668" t="s">
        <v>4842</v>
      </c>
      <c r="D5668">
        <v>470</v>
      </c>
      <c r="E5668" t="s">
        <v>4845</v>
      </c>
      <c r="F5668">
        <v>6.33</v>
      </c>
      <c r="K5668" t="s">
        <v>6860</v>
      </c>
      <c r="L5668" t="s">
        <v>6861</v>
      </c>
      <c r="M5668" t="s">
        <v>15218</v>
      </c>
      <c r="N5668">
        <v>9</v>
      </c>
      <c r="O5668" t="s">
        <v>15615</v>
      </c>
      <c r="P5668" t="s">
        <v>17957</v>
      </c>
      <c r="Q5668">
        <v>4</v>
      </c>
      <c r="R5668">
        <v>1</v>
      </c>
      <c r="S5668">
        <v>3.43</v>
      </c>
      <c r="T5668">
        <v>3.43</v>
      </c>
      <c r="U5668">
        <v>312.39</v>
      </c>
      <c r="V5668">
        <v>47.61</v>
      </c>
      <c r="W5668">
        <v>3.04</v>
      </c>
      <c r="Y5668">
        <v>4.66</v>
      </c>
      <c r="Z5668">
        <v>1</v>
      </c>
      <c r="AA5668" t="s">
        <v>4250</v>
      </c>
      <c r="AB5668">
        <v>0</v>
      </c>
      <c r="AC5668">
        <v>2</v>
      </c>
      <c r="AD5668">
        <v>4.9033333333333333</v>
      </c>
      <c r="AF5668" t="s">
        <v>7949</v>
      </c>
      <c r="AI5668">
        <v>0</v>
      </c>
      <c r="AJ5668">
        <v>0</v>
      </c>
      <c r="AK5668" t="s">
        <v>19949</v>
      </c>
      <c r="AL5668" t="s">
        <v>19949</v>
      </c>
      <c r="AM5668" t="s">
        <v>20019</v>
      </c>
    </row>
    <row r="5669" spans="1:39" x14ac:dyDescent="0.25">
      <c r="A5669" t="s">
        <v>10529</v>
      </c>
      <c r="B5669" t="s">
        <v>4841</v>
      </c>
      <c r="C5669" t="s">
        <v>4842</v>
      </c>
      <c r="D5669">
        <v>470</v>
      </c>
      <c r="E5669" t="s">
        <v>4845</v>
      </c>
      <c r="F5669">
        <v>6.33</v>
      </c>
      <c r="K5669" t="s">
        <v>6860</v>
      </c>
      <c r="L5669" t="s">
        <v>6861</v>
      </c>
      <c r="M5669" t="s">
        <v>15247</v>
      </c>
      <c r="N5669">
        <v>9</v>
      </c>
      <c r="O5669" t="s">
        <v>15647</v>
      </c>
      <c r="P5669" t="s">
        <v>18181</v>
      </c>
      <c r="Q5669">
        <v>4</v>
      </c>
      <c r="R5669">
        <v>1</v>
      </c>
      <c r="S5669">
        <v>3.37</v>
      </c>
      <c r="T5669">
        <v>3.39</v>
      </c>
      <c r="U5669">
        <v>351.45</v>
      </c>
      <c r="V5669">
        <v>67.92</v>
      </c>
      <c r="W5669">
        <v>3.23</v>
      </c>
      <c r="Y5669">
        <v>8.3699999999999992</v>
      </c>
      <c r="Z5669">
        <v>2</v>
      </c>
      <c r="AA5669" t="s">
        <v>4250</v>
      </c>
      <c r="AB5669">
        <v>0</v>
      </c>
      <c r="AC5669">
        <v>5</v>
      </c>
      <c r="AD5669">
        <v>4.7683333333333344</v>
      </c>
      <c r="AF5669" t="s">
        <v>7949</v>
      </c>
      <c r="AI5669">
        <v>0</v>
      </c>
      <c r="AJ5669">
        <v>0</v>
      </c>
      <c r="AK5669" t="s">
        <v>19983</v>
      </c>
      <c r="AL5669" t="s">
        <v>19983</v>
      </c>
      <c r="AM5669" t="s">
        <v>20019</v>
      </c>
    </row>
    <row r="5670" spans="1:39" x14ac:dyDescent="0.25">
      <c r="A5670" t="s">
        <v>11688</v>
      </c>
      <c r="B5670" t="s">
        <v>4841</v>
      </c>
      <c r="C5670" t="s">
        <v>4842</v>
      </c>
      <c r="D5670">
        <v>470</v>
      </c>
      <c r="E5670" t="s">
        <v>4845</v>
      </c>
      <c r="F5670">
        <v>6.33</v>
      </c>
      <c r="K5670" t="s">
        <v>6860</v>
      </c>
      <c r="M5670" t="s">
        <v>15248</v>
      </c>
      <c r="N5670">
        <v>8</v>
      </c>
      <c r="O5670" t="s">
        <v>15648</v>
      </c>
      <c r="P5670" t="s">
        <v>19340</v>
      </c>
      <c r="Q5670">
        <v>7</v>
      </c>
      <c r="R5670">
        <v>1</v>
      </c>
      <c r="S5670">
        <v>2.41</v>
      </c>
      <c r="T5670">
        <v>3.34</v>
      </c>
      <c r="U5670">
        <v>382.42</v>
      </c>
      <c r="V5670">
        <v>105.44</v>
      </c>
      <c r="W5670">
        <v>3.3</v>
      </c>
      <c r="Y5670">
        <v>8.2799999999999994</v>
      </c>
      <c r="Z5670">
        <v>3</v>
      </c>
      <c r="AA5670" t="s">
        <v>4250</v>
      </c>
      <c r="AB5670">
        <v>0</v>
      </c>
      <c r="AC5670">
        <v>7</v>
      </c>
      <c r="AD5670">
        <v>4.6435238095238098</v>
      </c>
      <c r="AF5670" t="s">
        <v>7949</v>
      </c>
      <c r="AI5670">
        <v>0</v>
      </c>
      <c r="AJ5670">
        <v>0</v>
      </c>
      <c r="AK5670" t="s">
        <v>20012</v>
      </c>
      <c r="AL5670" t="s">
        <v>20012</v>
      </c>
      <c r="AM5670" t="s">
        <v>20019</v>
      </c>
    </row>
    <row r="5671" spans="1:39" x14ac:dyDescent="0.25">
      <c r="A5671" t="s">
        <v>11688</v>
      </c>
      <c r="B5671" t="s">
        <v>4841</v>
      </c>
      <c r="C5671" t="s">
        <v>4842</v>
      </c>
      <c r="D5671">
        <v>470</v>
      </c>
      <c r="E5671" t="s">
        <v>4845</v>
      </c>
      <c r="F5671">
        <v>6.33</v>
      </c>
      <c r="K5671" t="s">
        <v>6860</v>
      </c>
      <c r="M5671" t="s">
        <v>15045</v>
      </c>
      <c r="N5671">
        <v>8</v>
      </c>
      <c r="O5671" t="s">
        <v>15571</v>
      </c>
      <c r="P5671" t="s">
        <v>19340</v>
      </c>
      <c r="Q5671">
        <v>7</v>
      </c>
      <c r="R5671">
        <v>1</v>
      </c>
      <c r="S5671">
        <v>2.41</v>
      </c>
      <c r="T5671">
        <v>3.34</v>
      </c>
      <c r="U5671">
        <v>382.42</v>
      </c>
      <c r="V5671">
        <v>105.44</v>
      </c>
      <c r="W5671">
        <v>3.3</v>
      </c>
      <c r="Y5671">
        <v>8.2799999999999994</v>
      </c>
      <c r="Z5671">
        <v>3</v>
      </c>
      <c r="AA5671" t="s">
        <v>4250</v>
      </c>
      <c r="AB5671">
        <v>0</v>
      </c>
      <c r="AC5671">
        <v>7</v>
      </c>
      <c r="AD5671">
        <v>4.6435238095238098</v>
      </c>
      <c r="AF5671" t="s">
        <v>7949</v>
      </c>
      <c r="AI5671">
        <v>0</v>
      </c>
      <c r="AJ5671">
        <v>0</v>
      </c>
      <c r="AK5671" t="s">
        <v>19976</v>
      </c>
      <c r="AL5671" t="s">
        <v>19976</v>
      </c>
      <c r="AM5671" t="s">
        <v>20019</v>
      </c>
    </row>
    <row r="5672" spans="1:39" x14ac:dyDescent="0.25">
      <c r="A5672" t="s">
        <v>11689</v>
      </c>
      <c r="B5672" t="s">
        <v>4841</v>
      </c>
      <c r="C5672" t="s">
        <v>4842</v>
      </c>
      <c r="D5672">
        <v>470</v>
      </c>
      <c r="E5672" t="s">
        <v>4845</v>
      </c>
      <c r="F5672">
        <v>6.33</v>
      </c>
      <c r="K5672" t="s">
        <v>6860</v>
      </c>
      <c r="L5672" t="s">
        <v>6861</v>
      </c>
      <c r="M5672" t="s">
        <v>15221</v>
      </c>
      <c r="N5672">
        <v>9</v>
      </c>
      <c r="O5672" t="s">
        <v>15618</v>
      </c>
      <c r="P5672" t="s">
        <v>19341</v>
      </c>
      <c r="Q5672">
        <v>5</v>
      </c>
      <c r="R5672">
        <v>2</v>
      </c>
      <c r="S5672">
        <v>3.15</v>
      </c>
      <c r="T5672">
        <v>4.3099999999999996</v>
      </c>
      <c r="U5672">
        <v>431.93</v>
      </c>
      <c r="V5672">
        <v>93.93</v>
      </c>
      <c r="W5672">
        <v>3.95</v>
      </c>
      <c r="X5672">
        <v>5.95</v>
      </c>
      <c r="Y5672">
        <v>6.94</v>
      </c>
      <c r="Z5672">
        <v>3</v>
      </c>
      <c r="AA5672" t="s">
        <v>4250</v>
      </c>
      <c r="AB5672">
        <v>0</v>
      </c>
      <c r="AC5672">
        <v>4</v>
      </c>
      <c r="AD5672">
        <v>3.6252142857142862</v>
      </c>
      <c r="AF5672" t="s">
        <v>7951</v>
      </c>
      <c r="AI5672">
        <v>0</v>
      </c>
      <c r="AJ5672">
        <v>0</v>
      </c>
      <c r="AK5672" t="s">
        <v>20000</v>
      </c>
      <c r="AL5672" t="s">
        <v>20000</v>
      </c>
      <c r="AM5672" t="s">
        <v>20019</v>
      </c>
    </row>
    <row r="5673" spans="1:39" x14ac:dyDescent="0.25">
      <c r="A5673" t="s">
        <v>11690</v>
      </c>
      <c r="B5673" t="s">
        <v>4841</v>
      </c>
      <c r="C5673" t="s">
        <v>4842</v>
      </c>
      <c r="D5673">
        <v>470</v>
      </c>
      <c r="E5673" t="s">
        <v>4845</v>
      </c>
      <c r="F5673">
        <v>6.33</v>
      </c>
      <c r="I5673" t="s">
        <v>14585</v>
      </c>
      <c r="K5673" t="s">
        <v>6860</v>
      </c>
      <c r="L5673" t="s">
        <v>6861</v>
      </c>
      <c r="M5673" t="s">
        <v>14955</v>
      </c>
      <c r="N5673">
        <v>8</v>
      </c>
      <c r="O5673" t="s">
        <v>15276</v>
      </c>
      <c r="P5673" t="s">
        <v>19342</v>
      </c>
      <c r="Q5673">
        <v>5</v>
      </c>
      <c r="R5673">
        <v>1</v>
      </c>
      <c r="S5673">
        <v>3.25</v>
      </c>
      <c r="T5673">
        <v>3.31</v>
      </c>
      <c r="U5673">
        <v>359.43</v>
      </c>
      <c r="V5673">
        <v>69.73</v>
      </c>
      <c r="W5673">
        <v>3.22</v>
      </c>
      <c r="Y5673">
        <v>6.55</v>
      </c>
      <c r="Z5673">
        <v>2</v>
      </c>
      <c r="AA5673" t="s">
        <v>4250</v>
      </c>
      <c r="AB5673">
        <v>0</v>
      </c>
      <c r="AC5673">
        <v>1</v>
      </c>
      <c r="AD5673">
        <v>5.0533333333333328</v>
      </c>
      <c r="AF5673" t="s">
        <v>7949</v>
      </c>
      <c r="AI5673">
        <v>0</v>
      </c>
      <c r="AJ5673">
        <v>0</v>
      </c>
      <c r="AM5673" t="s">
        <v>20019</v>
      </c>
    </row>
    <row r="5674" spans="1:39" x14ac:dyDescent="0.25">
      <c r="A5674" t="s">
        <v>11691</v>
      </c>
      <c r="B5674" t="s">
        <v>4841</v>
      </c>
      <c r="C5674" t="s">
        <v>4842</v>
      </c>
      <c r="D5674">
        <v>473</v>
      </c>
      <c r="E5674" t="s">
        <v>4845</v>
      </c>
      <c r="F5674">
        <v>6.33</v>
      </c>
      <c r="I5674" t="s">
        <v>14586</v>
      </c>
      <c r="K5674" t="s">
        <v>6860</v>
      </c>
      <c r="L5674" t="s">
        <v>6861</v>
      </c>
      <c r="M5674" t="s">
        <v>14987</v>
      </c>
      <c r="N5674">
        <v>9</v>
      </c>
      <c r="O5674" t="s">
        <v>15311</v>
      </c>
      <c r="P5674" t="s">
        <v>19343</v>
      </c>
      <c r="Q5674">
        <v>7</v>
      </c>
      <c r="R5674">
        <v>3</v>
      </c>
      <c r="S5674">
        <v>0.68</v>
      </c>
      <c r="T5674">
        <v>0.69</v>
      </c>
      <c r="U5674">
        <v>406.37</v>
      </c>
      <c r="V5674">
        <v>114.52</v>
      </c>
      <c r="W5674">
        <v>2.1</v>
      </c>
      <c r="X5674">
        <v>10.91</v>
      </c>
      <c r="Y5674">
        <v>4.18</v>
      </c>
      <c r="Z5674">
        <v>2</v>
      </c>
      <c r="AA5674" t="s">
        <v>4250</v>
      </c>
      <c r="AB5674">
        <v>0</v>
      </c>
      <c r="AC5674">
        <v>5</v>
      </c>
      <c r="AD5674">
        <v>4.0181190476190478</v>
      </c>
      <c r="AF5674" t="s">
        <v>7949</v>
      </c>
      <c r="AI5674">
        <v>0</v>
      </c>
      <c r="AJ5674">
        <v>0</v>
      </c>
      <c r="AM5674" t="s">
        <v>20019</v>
      </c>
    </row>
    <row r="5675" spans="1:39" x14ac:dyDescent="0.25">
      <c r="A5675" t="s">
        <v>11692</v>
      </c>
      <c r="B5675" t="s">
        <v>4841</v>
      </c>
      <c r="C5675" t="s">
        <v>4842</v>
      </c>
      <c r="D5675">
        <v>473</v>
      </c>
      <c r="E5675" t="s">
        <v>4845</v>
      </c>
      <c r="F5675">
        <v>6.33</v>
      </c>
      <c r="I5675" t="s">
        <v>14587</v>
      </c>
      <c r="K5675" t="s">
        <v>6860</v>
      </c>
      <c r="L5675" t="s">
        <v>6861</v>
      </c>
      <c r="M5675" t="s">
        <v>15122</v>
      </c>
      <c r="N5675">
        <v>9</v>
      </c>
      <c r="O5675" t="s">
        <v>15567</v>
      </c>
      <c r="P5675" t="s">
        <v>19344</v>
      </c>
      <c r="Q5675">
        <v>6</v>
      </c>
      <c r="R5675">
        <v>1</v>
      </c>
      <c r="S5675">
        <v>2.97</v>
      </c>
      <c r="T5675">
        <v>2.97</v>
      </c>
      <c r="U5675">
        <v>379.43</v>
      </c>
      <c r="V5675">
        <v>73.64</v>
      </c>
      <c r="W5675">
        <v>3.68</v>
      </c>
      <c r="Y5675">
        <v>4.2</v>
      </c>
      <c r="Z5675">
        <v>2</v>
      </c>
      <c r="AA5675" t="s">
        <v>4250</v>
      </c>
      <c r="AB5675">
        <v>0</v>
      </c>
      <c r="AC5675">
        <v>2</v>
      </c>
      <c r="AD5675">
        <v>5.2095476190476182</v>
      </c>
      <c r="AF5675" t="s">
        <v>7949</v>
      </c>
      <c r="AI5675">
        <v>0</v>
      </c>
      <c r="AJ5675">
        <v>0</v>
      </c>
      <c r="AM5675" t="s">
        <v>20019</v>
      </c>
    </row>
    <row r="5676" spans="1:39" x14ac:dyDescent="0.25">
      <c r="A5676" t="s">
        <v>11693</v>
      </c>
      <c r="B5676" t="s">
        <v>4841</v>
      </c>
      <c r="C5676" t="s">
        <v>4842</v>
      </c>
      <c r="D5676">
        <v>473.3</v>
      </c>
      <c r="E5676" t="s">
        <v>4845</v>
      </c>
      <c r="F5676">
        <v>6.33</v>
      </c>
      <c r="I5676" t="s">
        <v>14588</v>
      </c>
      <c r="K5676" t="s">
        <v>6860</v>
      </c>
      <c r="M5676" t="s">
        <v>15002</v>
      </c>
      <c r="N5676">
        <v>8</v>
      </c>
      <c r="O5676" t="s">
        <v>15332</v>
      </c>
      <c r="P5676" t="s">
        <v>19345</v>
      </c>
      <c r="Q5676">
        <v>4</v>
      </c>
      <c r="R5676">
        <v>1</v>
      </c>
      <c r="S5676">
        <v>1.48</v>
      </c>
      <c r="T5676">
        <v>1.48</v>
      </c>
      <c r="U5676">
        <v>377.44</v>
      </c>
      <c r="V5676">
        <v>67.92</v>
      </c>
      <c r="W5676">
        <v>3.17</v>
      </c>
      <c r="Y5676">
        <v>4.53</v>
      </c>
      <c r="Z5676">
        <v>1</v>
      </c>
      <c r="AA5676" t="s">
        <v>4250</v>
      </c>
      <c r="AB5676">
        <v>0</v>
      </c>
      <c r="AC5676">
        <v>3</v>
      </c>
      <c r="AD5676">
        <v>5.7087619047619036</v>
      </c>
      <c r="AF5676" t="s">
        <v>7949</v>
      </c>
      <c r="AI5676">
        <v>0</v>
      </c>
      <c r="AJ5676">
        <v>0</v>
      </c>
      <c r="AM5676" t="s">
        <v>20019</v>
      </c>
    </row>
    <row r="5677" spans="1:39" x14ac:dyDescent="0.25">
      <c r="A5677" t="s">
        <v>11694</v>
      </c>
      <c r="B5677" t="s">
        <v>4841</v>
      </c>
      <c r="C5677" t="s">
        <v>4842</v>
      </c>
      <c r="D5677">
        <v>475</v>
      </c>
      <c r="E5677" t="s">
        <v>4845</v>
      </c>
      <c r="F5677">
        <v>6.32</v>
      </c>
      <c r="I5677" t="s">
        <v>14589</v>
      </c>
      <c r="K5677" t="s">
        <v>6860</v>
      </c>
      <c r="M5677" t="s">
        <v>14989</v>
      </c>
      <c r="N5677">
        <v>8</v>
      </c>
      <c r="O5677" t="s">
        <v>15313</v>
      </c>
      <c r="P5677" t="s">
        <v>19346</v>
      </c>
      <c r="Q5677">
        <v>7</v>
      </c>
      <c r="R5677">
        <v>2</v>
      </c>
      <c r="S5677">
        <v>2.87</v>
      </c>
      <c r="T5677">
        <v>2.87</v>
      </c>
      <c r="U5677">
        <v>352.49</v>
      </c>
      <c r="V5677">
        <v>89.6</v>
      </c>
      <c r="W5677">
        <v>2.17</v>
      </c>
      <c r="X5677">
        <v>13.28</v>
      </c>
      <c r="Y5677">
        <v>3.83</v>
      </c>
      <c r="Z5677">
        <v>1</v>
      </c>
      <c r="AA5677" t="s">
        <v>4250</v>
      </c>
      <c r="AB5677">
        <v>0</v>
      </c>
      <c r="AC5677">
        <v>3</v>
      </c>
      <c r="AD5677">
        <v>5.0650000000000004</v>
      </c>
      <c r="AF5677" t="s">
        <v>7949</v>
      </c>
      <c r="AI5677">
        <v>0</v>
      </c>
      <c r="AJ5677">
        <v>0</v>
      </c>
      <c r="AM5677" t="s">
        <v>20019</v>
      </c>
    </row>
    <row r="5678" spans="1:39" x14ac:dyDescent="0.25">
      <c r="A5678" t="s">
        <v>11595</v>
      </c>
      <c r="B5678" t="s">
        <v>4841</v>
      </c>
      <c r="C5678" t="s">
        <v>4842</v>
      </c>
      <c r="D5678">
        <v>480</v>
      </c>
      <c r="E5678" t="s">
        <v>4845</v>
      </c>
      <c r="F5678">
        <v>6.32</v>
      </c>
      <c r="K5678" t="s">
        <v>6860</v>
      </c>
      <c r="M5678" t="s">
        <v>14983</v>
      </c>
      <c r="N5678">
        <v>8</v>
      </c>
      <c r="O5678" t="s">
        <v>15306</v>
      </c>
      <c r="P5678" t="s">
        <v>19247</v>
      </c>
      <c r="Q5678">
        <v>6</v>
      </c>
      <c r="R5678">
        <v>3</v>
      </c>
      <c r="S5678">
        <v>-2.04</v>
      </c>
      <c r="T5678">
        <v>-1.08</v>
      </c>
      <c r="U5678">
        <v>519.59</v>
      </c>
      <c r="V5678">
        <v>100.13</v>
      </c>
      <c r="W5678">
        <v>2.0299999999999998</v>
      </c>
      <c r="X5678">
        <v>13.86</v>
      </c>
      <c r="Y5678">
        <v>8.5</v>
      </c>
      <c r="Z5678">
        <v>2</v>
      </c>
      <c r="AA5678" t="s">
        <v>4250</v>
      </c>
      <c r="AB5678">
        <v>1</v>
      </c>
      <c r="AC5678">
        <v>13</v>
      </c>
      <c r="AD5678">
        <v>3.5790000000000011</v>
      </c>
      <c r="AF5678" t="s">
        <v>7949</v>
      </c>
      <c r="AI5678">
        <v>0</v>
      </c>
      <c r="AJ5678">
        <v>0</v>
      </c>
      <c r="AK5678" t="s">
        <v>19858</v>
      </c>
      <c r="AL5678" t="s">
        <v>19858</v>
      </c>
      <c r="AM5678" t="s">
        <v>20019</v>
      </c>
    </row>
    <row r="5679" spans="1:39" x14ac:dyDescent="0.25">
      <c r="A5679" t="s">
        <v>11695</v>
      </c>
      <c r="B5679" t="s">
        <v>4841</v>
      </c>
      <c r="C5679" t="s">
        <v>4842</v>
      </c>
      <c r="D5679">
        <v>480</v>
      </c>
      <c r="E5679" t="s">
        <v>4845</v>
      </c>
      <c r="F5679">
        <v>6.32</v>
      </c>
      <c r="K5679" t="s">
        <v>6860</v>
      </c>
      <c r="L5679" t="s">
        <v>6861</v>
      </c>
      <c r="M5679" t="s">
        <v>14966</v>
      </c>
      <c r="N5679">
        <v>9</v>
      </c>
      <c r="O5679" t="s">
        <v>15287</v>
      </c>
      <c r="P5679" t="s">
        <v>19347</v>
      </c>
      <c r="Q5679">
        <v>8</v>
      </c>
      <c r="R5679">
        <v>3</v>
      </c>
      <c r="S5679">
        <v>3.8</v>
      </c>
      <c r="T5679">
        <v>3.8</v>
      </c>
      <c r="U5679">
        <v>691.79</v>
      </c>
      <c r="V5679">
        <v>143.5</v>
      </c>
      <c r="W5679">
        <v>4.22</v>
      </c>
      <c r="X5679">
        <v>13.04</v>
      </c>
      <c r="Y5679">
        <v>0</v>
      </c>
      <c r="Z5679">
        <v>3</v>
      </c>
      <c r="AA5679" t="s">
        <v>4250</v>
      </c>
      <c r="AB5679">
        <v>1</v>
      </c>
      <c r="AC5679">
        <v>17</v>
      </c>
      <c r="AD5679">
        <v>1.8666666666666669</v>
      </c>
      <c r="AF5679" t="s">
        <v>7949</v>
      </c>
      <c r="AI5679">
        <v>0</v>
      </c>
      <c r="AJ5679">
        <v>0</v>
      </c>
      <c r="AK5679" t="s">
        <v>19848</v>
      </c>
      <c r="AL5679" t="s">
        <v>19848</v>
      </c>
      <c r="AM5679" t="s">
        <v>20019</v>
      </c>
    </row>
    <row r="5680" spans="1:39" x14ac:dyDescent="0.25">
      <c r="A5680" t="s">
        <v>11131</v>
      </c>
      <c r="B5680" t="s">
        <v>4841</v>
      </c>
      <c r="C5680" t="s">
        <v>4842</v>
      </c>
      <c r="D5680">
        <v>480</v>
      </c>
      <c r="E5680" t="s">
        <v>4845</v>
      </c>
      <c r="F5680">
        <v>6.32</v>
      </c>
      <c r="K5680" t="s">
        <v>6860</v>
      </c>
      <c r="L5680" t="s">
        <v>6861</v>
      </c>
      <c r="M5680" t="s">
        <v>14991</v>
      </c>
      <c r="N5680">
        <v>9</v>
      </c>
      <c r="O5680" t="s">
        <v>15315</v>
      </c>
      <c r="P5680" t="s">
        <v>18783</v>
      </c>
      <c r="Q5680">
        <v>6</v>
      </c>
      <c r="R5680">
        <v>2</v>
      </c>
      <c r="S5680">
        <v>2.5299999999999998</v>
      </c>
      <c r="T5680">
        <v>2.5299999999999998</v>
      </c>
      <c r="U5680">
        <v>408.38</v>
      </c>
      <c r="V5680">
        <v>98.83</v>
      </c>
      <c r="W5680">
        <v>3.07</v>
      </c>
      <c r="X5680">
        <v>10.28</v>
      </c>
      <c r="Y5680">
        <v>2.3199999999999998</v>
      </c>
      <c r="Z5680">
        <v>2</v>
      </c>
      <c r="AA5680" t="s">
        <v>4250</v>
      </c>
      <c r="AB5680">
        <v>0</v>
      </c>
      <c r="AC5680">
        <v>5</v>
      </c>
      <c r="AD5680">
        <v>4.5950952380952383</v>
      </c>
      <c r="AF5680" t="s">
        <v>7949</v>
      </c>
      <c r="AI5680">
        <v>0</v>
      </c>
      <c r="AJ5680">
        <v>0</v>
      </c>
      <c r="AK5680" t="s">
        <v>19861</v>
      </c>
      <c r="AL5680" t="s">
        <v>19861</v>
      </c>
      <c r="AM5680" t="s">
        <v>20019</v>
      </c>
    </row>
    <row r="5681" spans="1:39" x14ac:dyDescent="0.25">
      <c r="A5681" t="s">
        <v>11696</v>
      </c>
      <c r="B5681" t="s">
        <v>4841</v>
      </c>
      <c r="C5681" t="s">
        <v>4842</v>
      </c>
      <c r="D5681">
        <v>480</v>
      </c>
      <c r="E5681" t="s">
        <v>4845</v>
      </c>
      <c r="F5681">
        <v>6.32</v>
      </c>
      <c r="K5681" t="s">
        <v>6860</v>
      </c>
      <c r="L5681" t="s">
        <v>6861</v>
      </c>
      <c r="M5681" t="s">
        <v>15141</v>
      </c>
      <c r="N5681">
        <v>9</v>
      </c>
      <c r="O5681" t="s">
        <v>15517</v>
      </c>
      <c r="P5681" t="s">
        <v>19348</v>
      </c>
      <c r="Q5681">
        <v>7</v>
      </c>
      <c r="R5681">
        <v>5</v>
      </c>
      <c r="S5681">
        <v>1.5</v>
      </c>
      <c r="T5681">
        <v>5.01</v>
      </c>
      <c r="U5681">
        <v>785.98</v>
      </c>
      <c r="V5681">
        <v>185.45</v>
      </c>
      <c r="W5681">
        <v>4.2300000000000004</v>
      </c>
      <c r="X5681">
        <v>3.52</v>
      </c>
      <c r="Y5681">
        <v>0</v>
      </c>
      <c r="Z5681">
        <v>3</v>
      </c>
      <c r="AA5681" t="s">
        <v>4250</v>
      </c>
      <c r="AB5681">
        <v>1</v>
      </c>
      <c r="AC5681">
        <v>22</v>
      </c>
      <c r="AD5681">
        <v>2</v>
      </c>
      <c r="AF5681" t="s">
        <v>7951</v>
      </c>
      <c r="AI5681">
        <v>0</v>
      </c>
      <c r="AJ5681">
        <v>0</v>
      </c>
      <c r="AK5681" t="s">
        <v>19952</v>
      </c>
      <c r="AL5681" t="s">
        <v>19952</v>
      </c>
      <c r="AM5681" t="s">
        <v>20019</v>
      </c>
    </row>
    <row r="5682" spans="1:39" x14ac:dyDescent="0.25">
      <c r="A5682" t="s">
        <v>11697</v>
      </c>
      <c r="B5682" t="s">
        <v>4841</v>
      </c>
      <c r="C5682" t="s">
        <v>4842</v>
      </c>
      <c r="D5682">
        <v>480</v>
      </c>
      <c r="E5682" t="s">
        <v>4845</v>
      </c>
      <c r="F5682">
        <v>6.32</v>
      </c>
      <c r="I5682" t="s">
        <v>14590</v>
      </c>
      <c r="K5682" t="s">
        <v>6860</v>
      </c>
      <c r="L5682" t="s">
        <v>6861</v>
      </c>
      <c r="M5682" t="s">
        <v>14955</v>
      </c>
      <c r="N5682">
        <v>8</v>
      </c>
      <c r="O5682" t="s">
        <v>15276</v>
      </c>
      <c r="P5682" t="s">
        <v>19349</v>
      </c>
      <c r="Q5682">
        <v>5</v>
      </c>
      <c r="R5682">
        <v>1</v>
      </c>
      <c r="S5682">
        <v>3.86</v>
      </c>
      <c r="T5682">
        <v>3.86</v>
      </c>
      <c r="U5682">
        <v>382.44</v>
      </c>
      <c r="V5682">
        <v>66.069999999999993</v>
      </c>
      <c r="W5682">
        <v>3.53</v>
      </c>
      <c r="Y5682">
        <v>3.38</v>
      </c>
      <c r="Z5682">
        <v>2</v>
      </c>
      <c r="AA5682" t="s">
        <v>4250</v>
      </c>
      <c r="AB5682">
        <v>0</v>
      </c>
      <c r="AC5682">
        <v>1</v>
      </c>
      <c r="AD5682">
        <v>4.3130476190476186</v>
      </c>
      <c r="AF5682" t="s">
        <v>7949</v>
      </c>
      <c r="AI5682">
        <v>0</v>
      </c>
      <c r="AJ5682">
        <v>0</v>
      </c>
      <c r="AM5682" t="s">
        <v>20019</v>
      </c>
    </row>
    <row r="5683" spans="1:39" x14ac:dyDescent="0.25">
      <c r="A5683" t="s">
        <v>11698</v>
      </c>
      <c r="B5683" t="s">
        <v>4841</v>
      </c>
      <c r="C5683" t="s">
        <v>4842</v>
      </c>
      <c r="D5683">
        <v>480</v>
      </c>
      <c r="E5683" t="s">
        <v>4845</v>
      </c>
      <c r="F5683">
        <v>6.32</v>
      </c>
      <c r="I5683" t="s">
        <v>14591</v>
      </c>
      <c r="K5683" t="s">
        <v>6860</v>
      </c>
      <c r="L5683" t="s">
        <v>6861</v>
      </c>
      <c r="M5683" t="s">
        <v>15242</v>
      </c>
      <c r="N5683">
        <v>9</v>
      </c>
      <c r="O5683" t="s">
        <v>15641</v>
      </c>
      <c r="P5683" t="s">
        <v>19350</v>
      </c>
      <c r="Q5683">
        <v>6</v>
      </c>
      <c r="R5683">
        <v>2</v>
      </c>
      <c r="S5683">
        <v>3.78</v>
      </c>
      <c r="T5683">
        <v>3.88</v>
      </c>
      <c r="U5683">
        <v>368.39</v>
      </c>
      <c r="V5683">
        <v>93.06</v>
      </c>
      <c r="W5683">
        <v>3.37</v>
      </c>
      <c r="X5683">
        <v>8.16</v>
      </c>
      <c r="Y5683">
        <v>0</v>
      </c>
      <c r="Z5683">
        <v>2</v>
      </c>
      <c r="AA5683" t="s">
        <v>4250</v>
      </c>
      <c r="AB5683">
        <v>0</v>
      </c>
      <c r="AC5683">
        <v>8</v>
      </c>
      <c r="AD5683">
        <v>4.0080714285714283</v>
      </c>
      <c r="AF5683" t="s">
        <v>7949</v>
      </c>
      <c r="AI5683">
        <v>0</v>
      </c>
      <c r="AJ5683">
        <v>0</v>
      </c>
      <c r="AM5683" t="s">
        <v>20019</v>
      </c>
    </row>
    <row r="5684" spans="1:39" x14ac:dyDescent="0.25">
      <c r="A5684" t="s">
        <v>11699</v>
      </c>
      <c r="B5684" t="s">
        <v>4841</v>
      </c>
      <c r="C5684" t="s">
        <v>4842</v>
      </c>
      <c r="D5684">
        <v>480</v>
      </c>
      <c r="E5684" t="s">
        <v>4845</v>
      </c>
      <c r="F5684">
        <v>6.32</v>
      </c>
      <c r="I5684" t="s">
        <v>14592</v>
      </c>
      <c r="K5684" t="s">
        <v>6860</v>
      </c>
      <c r="L5684" t="s">
        <v>6861</v>
      </c>
      <c r="M5684" t="s">
        <v>15242</v>
      </c>
      <c r="N5684">
        <v>9</v>
      </c>
      <c r="O5684" t="s">
        <v>15641</v>
      </c>
      <c r="P5684" t="s">
        <v>19351</v>
      </c>
      <c r="Q5684">
        <v>4</v>
      </c>
      <c r="R5684">
        <v>1</v>
      </c>
      <c r="S5684">
        <v>5.91</v>
      </c>
      <c r="T5684">
        <v>5.97</v>
      </c>
      <c r="U5684">
        <v>474.56</v>
      </c>
      <c r="V5684">
        <v>63.6</v>
      </c>
      <c r="W5684">
        <v>6.89</v>
      </c>
      <c r="X5684">
        <v>8.35</v>
      </c>
      <c r="Y5684">
        <v>0</v>
      </c>
      <c r="Z5684">
        <v>4</v>
      </c>
      <c r="AA5684" t="s">
        <v>4250</v>
      </c>
      <c r="AB5684">
        <v>1</v>
      </c>
      <c r="AC5684">
        <v>10</v>
      </c>
      <c r="AD5684">
        <v>3.015047619047619</v>
      </c>
      <c r="AF5684" t="s">
        <v>7949</v>
      </c>
      <c r="AI5684">
        <v>0</v>
      </c>
      <c r="AJ5684">
        <v>0</v>
      </c>
      <c r="AM5684" t="s">
        <v>20019</v>
      </c>
    </row>
    <row r="5685" spans="1:39" x14ac:dyDescent="0.25">
      <c r="A5685" t="s">
        <v>11700</v>
      </c>
      <c r="B5685" t="s">
        <v>4841</v>
      </c>
      <c r="C5685" t="s">
        <v>4842</v>
      </c>
      <c r="D5685">
        <v>480</v>
      </c>
      <c r="E5685" t="s">
        <v>4845</v>
      </c>
      <c r="F5685">
        <v>6.32</v>
      </c>
      <c r="K5685" t="s">
        <v>6860</v>
      </c>
      <c r="L5685" t="s">
        <v>6861</v>
      </c>
      <c r="M5685" t="s">
        <v>15179</v>
      </c>
      <c r="N5685">
        <v>9</v>
      </c>
      <c r="O5685" t="s">
        <v>15562</v>
      </c>
      <c r="P5685" t="s">
        <v>19352</v>
      </c>
      <c r="Q5685">
        <v>5</v>
      </c>
      <c r="R5685">
        <v>2</v>
      </c>
      <c r="S5685">
        <v>6.98</v>
      </c>
      <c r="T5685">
        <v>7</v>
      </c>
      <c r="U5685">
        <v>508.62</v>
      </c>
      <c r="V5685">
        <v>87.32</v>
      </c>
      <c r="W5685">
        <v>4.9000000000000004</v>
      </c>
      <c r="X5685">
        <v>9.98</v>
      </c>
      <c r="Y5685">
        <v>5.91</v>
      </c>
      <c r="Z5685">
        <v>4</v>
      </c>
      <c r="AA5685" t="s">
        <v>4250</v>
      </c>
      <c r="AB5685">
        <v>1</v>
      </c>
      <c r="AC5685">
        <v>8</v>
      </c>
      <c r="AD5685">
        <v>2.5</v>
      </c>
      <c r="AF5685" t="s">
        <v>7949</v>
      </c>
      <c r="AI5685">
        <v>0</v>
      </c>
      <c r="AJ5685">
        <v>0</v>
      </c>
      <c r="AK5685" t="s">
        <v>19972</v>
      </c>
      <c r="AL5685" t="s">
        <v>19972</v>
      </c>
      <c r="AM5685" t="s">
        <v>20019</v>
      </c>
    </row>
    <row r="5686" spans="1:39" x14ac:dyDescent="0.25">
      <c r="A5686" t="s">
        <v>11232</v>
      </c>
      <c r="B5686" t="s">
        <v>4841</v>
      </c>
      <c r="C5686" t="s">
        <v>4842</v>
      </c>
      <c r="D5686">
        <v>480</v>
      </c>
      <c r="E5686" t="s">
        <v>4845</v>
      </c>
      <c r="F5686">
        <v>6.32</v>
      </c>
      <c r="K5686" t="s">
        <v>6860</v>
      </c>
      <c r="L5686" t="s">
        <v>6861</v>
      </c>
      <c r="M5686" t="s">
        <v>15134</v>
      </c>
      <c r="N5686">
        <v>9</v>
      </c>
      <c r="O5686" t="s">
        <v>15508</v>
      </c>
      <c r="P5686" t="s">
        <v>18884</v>
      </c>
      <c r="Q5686">
        <v>5</v>
      </c>
      <c r="R5686">
        <v>3</v>
      </c>
      <c r="S5686">
        <v>3.05</v>
      </c>
      <c r="T5686">
        <v>3.24</v>
      </c>
      <c r="U5686">
        <v>540.53</v>
      </c>
      <c r="V5686">
        <v>79.819999999999993</v>
      </c>
      <c r="W5686">
        <v>2.2799999999999998</v>
      </c>
      <c r="X5686">
        <v>13.97</v>
      </c>
      <c r="Y5686">
        <v>7.32</v>
      </c>
      <c r="Z5686">
        <v>1</v>
      </c>
      <c r="AA5686" t="s">
        <v>4250</v>
      </c>
      <c r="AB5686">
        <v>0</v>
      </c>
      <c r="AC5686">
        <v>8</v>
      </c>
      <c r="AD5686">
        <v>3.5216666666666669</v>
      </c>
      <c r="AF5686" t="s">
        <v>7949</v>
      </c>
      <c r="AI5686">
        <v>0</v>
      </c>
      <c r="AJ5686">
        <v>0</v>
      </c>
      <c r="AK5686" t="s">
        <v>19912</v>
      </c>
      <c r="AL5686" t="s">
        <v>19912</v>
      </c>
      <c r="AM5686" t="s">
        <v>20019</v>
      </c>
    </row>
    <row r="5687" spans="1:39" x14ac:dyDescent="0.25">
      <c r="A5687" t="s">
        <v>11701</v>
      </c>
      <c r="B5687" t="s">
        <v>4841</v>
      </c>
      <c r="C5687" t="s">
        <v>4842</v>
      </c>
      <c r="D5687">
        <v>481.5</v>
      </c>
      <c r="E5687" t="s">
        <v>4845</v>
      </c>
      <c r="F5687">
        <v>6.32</v>
      </c>
      <c r="I5687" t="s">
        <v>14593</v>
      </c>
      <c r="K5687" t="s">
        <v>6860</v>
      </c>
      <c r="M5687" t="s">
        <v>15002</v>
      </c>
      <c r="N5687">
        <v>8</v>
      </c>
      <c r="O5687" t="s">
        <v>15332</v>
      </c>
      <c r="P5687" t="s">
        <v>19353</v>
      </c>
      <c r="Q5687">
        <v>5</v>
      </c>
      <c r="R5687">
        <v>1</v>
      </c>
      <c r="S5687">
        <v>2.71</v>
      </c>
      <c r="T5687">
        <v>2.72</v>
      </c>
      <c r="U5687">
        <v>439.6</v>
      </c>
      <c r="V5687">
        <v>77.150000000000006</v>
      </c>
      <c r="W5687">
        <v>3.55</v>
      </c>
      <c r="Y5687">
        <v>5.15</v>
      </c>
      <c r="Z5687">
        <v>1</v>
      </c>
      <c r="AA5687" t="s">
        <v>4250</v>
      </c>
      <c r="AB5687">
        <v>0</v>
      </c>
      <c r="AC5687">
        <v>7</v>
      </c>
      <c r="AD5687">
        <v>4.9097619047619041</v>
      </c>
      <c r="AF5687" t="s">
        <v>7949</v>
      </c>
      <c r="AI5687">
        <v>0</v>
      </c>
      <c r="AJ5687">
        <v>0</v>
      </c>
      <c r="AM5687" t="s">
        <v>20019</v>
      </c>
    </row>
    <row r="5688" spans="1:39" x14ac:dyDescent="0.25">
      <c r="A5688" t="s">
        <v>9738</v>
      </c>
      <c r="B5688" t="s">
        <v>4841</v>
      </c>
      <c r="C5688" t="s">
        <v>4842</v>
      </c>
      <c r="D5688">
        <v>482</v>
      </c>
      <c r="E5688" t="s">
        <v>4845</v>
      </c>
      <c r="F5688">
        <v>6.32</v>
      </c>
      <c r="K5688" t="s">
        <v>6860</v>
      </c>
      <c r="L5688" t="s">
        <v>6861</v>
      </c>
      <c r="M5688" t="s">
        <v>15207</v>
      </c>
      <c r="N5688">
        <v>9</v>
      </c>
      <c r="O5688" t="s">
        <v>15598</v>
      </c>
      <c r="P5688" t="s">
        <v>17390</v>
      </c>
      <c r="Q5688">
        <v>6</v>
      </c>
      <c r="R5688">
        <v>3</v>
      </c>
      <c r="S5688">
        <v>1.91</v>
      </c>
      <c r="T5688">
        <v>4.7</v>
      </c>
      <c r="U5688">
        <v>602.77</v>
      </c>
      <c r="V5688">
        <v>94.14</v>
      </c>
      <c r="W5688">
        <v>3.94</v>
      </c>
      <c r="X5688">
        <v>13.92</v>
      </c>
      <c r="Y5688">
        <v>9.01</v>
      </c>
      <c r="Z5688">
        <v>2</v>
      </c>
      <c r="AA5688" t="s">
        <v>4250</v>
      </c>
      <c r="AB5688">
        <v>1</v>
      </c>
      <c r="AC5688">
        <v>15</v>
      </c>
      <c r="AD5688">
        <v>2.6736666666666671</v>
      </c>
      <c r="AF5688" t="s">
        <v>7952</v>
      </c>
      <c r="AI5688">
        <v>0</v>
      </c>
      <c r="AJ5688">
        <v>0</v>
      </c>
      <c r="AK5688" t="s">
        <v>19890</v>
      </c>
      <c r="AL5688" t="s">
        <v>19890</v>
      </c>
      <c r="AM5688" t="s">
        <v>20019</v>
      </c>
    </row>
    <row r="5689" spans="1:39" x14ac:dyDescent="0.25">
      <c r="A5689" t="s">
        <v>10870</v>
      </c>
      <c r="B5689" t="s">
        <v>4841</v>
      </c>
      <c r="C5689" t="s">
        <v>4842</v>
      </c>
      <c r="D5689">
        <v>484</v>
      </c>
      <c r="E5689" t="s">
        <v>4845</v>
      </c>
      <c r="F5689">
        <v>6.32</v>
      </c>
      <c r="K5689" t="s">
        <v>6860</v>
      </c>
      <c r="L5689" t="s">
        <v>6861</v>
      </c>
      <c r="M5689" t="s">
        <v>15054</v>
      </c>
      <c r="N5689">
        <v>9</v>
      </c>
      <c r="O5689" t="s">
        <v>15405</v>
      </c>
      <c r="P5689" t="s">
        <v>18522</v>
      </c>
      <c r="Q5689">
        <v>6</v>
      </c>
      <c r="R5689">
        <v>3</v>
      </c>
      <c r="S5689">
        <v>3.04</v>
      </c>
      <c r="T5689">
        <v>4.16</v>
      </c>
      <c r="U5689">
        <v>547.76</v>
      </c>
      <c r="V5689">
        <v>107.97</v>
      </c>
      <c r="W5689">
        <v>3.5</v>
      </c>
      <c r="Y5689">
        <v>8.69</v>
      </c>
      <c r="Z5689">
        <v>2</v>
      </c>
      <c r="AA5689" t="s">
        <v>4250</v>
      </c>
      <c r="AB5689">
        <v>1</v>
      </c>
      <c r="AC5689">
        <v>19</v>
      </c>
      <c r="AD5689">
        <v>2.1226666666666669</v>
      </c>
      <c r="AF5689" t="s">
        <v>7952</v>
      </c>
      <c r="AI5689">
        <v>0</v>
      </c>
      <c r="AJ5689">
        <v>0</v>
      </c>
      <c r="AK5689" t="s">
        <v>19907</v>
      </c>
      <c r="AL5689" t="s">
        <v>19907</v>
      </c>
      <c r="AM5689" t="s">
        <v>20019</v>
      </c>
    </row>
    <row r="5690" spans="1:39" x14ac:dyDescent="0.25">
      <c r="A5690" t="s">
        <v>11702</v>
      </c>
      <c r="B5690" t="s">
        <v>4841</v>
      </c>
      <c r="C5690" t="s">
        <v>4842</v>
      </c>
      <c r="D5690">
        <v>484</v>
      </c>
      <c r="E5690" t="s">
        <v>4845</v>
      </c>
      <c r="F5690">
        <v>6.32</v>
      </c>
      <c r="I5690" t="s">
        <v>14594</v>
      </c>
      <c r="K5690" t="s">
        <v>6860</v>
      </c>
      <c r="L5690" t="s">
        <v>6861</v>
      </c>
      <c r="M5690" t="s">
        <v>15211</v>
      </c>
      <c r="N5690">
        <v>8</v>
      </c>
      <c r="O5690" t="s">
        <v>15605</v>
      </c>
      <c r="P5690" t="s">
        <v>19354</v>
      </c>
      <c r="Q5690">
        <v>4</v>
      </c>
      <c r="R5690">
        <v>1</v>
      </c>
      <c r="S5690">
        <v>3.69</v>
      </c>
      <c r="T5690">
        <v>3.69</v>
      </c>
      <c r="U5690">
        <v>338.42</v>
      </c>
      <c r="V5690">
        <v>47.61</v>
      </c>
      <c r="W5690">
        <v>3.43</v>
      </c>
      <c r="Y5690">
        <v>4.62</v>
      </c>
      <c r="Z5690">
        <v>1</v>
      </c>
      <c r="AA5690" t="s">
        <v>4250</v>
      </c>
      <c r="AB5690">
        <v>0</v>
      </c>
      <c r="AC5690">
        <v>2</v>
      </c>
      <c r="AD5690">
        <v>4.6433333333333344</v>
      </c>
      <c r="AF5690" t="s">
        <v>7949</v>
      </c>
      <c r="AI5690">
        <v>0</v>
      </c>
      <c r="AJ5690">
        <v>0</v>
      </c>
      <c r="AM5690" t="s">
        <v>20019</v>
      </c>
    </row>
    <row r="5691" spans="1:39" x14ac:dyDescent="0.25">
      <c r="A5691" t="s">
        <v>11703</v>
      </c>
      <c r="B5691" t="s">
        <v>4841</v>
      </c>
      <c r="C5691" t="s">
        <v>4842</v>
      </c>
      <c r="D5691">
        <v>485</v>
      </c>
      <c r="E5691" t="s">
        <v>4845</v>
      </c>
      <c r="F5691">
        <v>6.31</v>
      </c>
      <c r="I5691" t="s">
        <v>14595</v>
      </c>
      <c r="K5691" t="s">
        <v>6860</v>
      </c>
      <c r="M5691" t="s">
        <v>14989</v>
      </c>
      <c r="N5691">
        <v>8</v>
      </c>
      <c r="O5691" t="s">
        <v>15313</v>
      </c>
      <c r="P5691" t="s">
        <v>19355</v>
      </c>
      <c r="Q5691">
        <v>9</v>
      </c>
      <c r="R5691">
        <v>2</v>
      </c>
      <c r="S5691">
        <v>3.68</v>
      </c>
      <c r="T5691">
        <v>3.68</v>
      </c>
      <c r="U5691">
        <v>469.54</v>
      </c>
      <c r="V5691">
        <v>111.72</v>
      </c>
      <c r="W5691">
        <v>3.12</v>
      </c>
      <c r="X5691">
        <v>10.89</v>
      </c>
      <c r="Y5691">
        <v>4</v>
      </c>
      <c r="Z5691">
        <v>2</v>
      </c>
      <c r="AA5691" t="s">
        <v>4250</v>
      </c>
      <c r="AB5691">
        <v>0</v>
      </c>
      <c r="AC5691">
        <v>6</v>
      </c>
      <c r="AD5691">
        <v>2.8135714285714291</v>
      </c>
      <c r="AF5691" t="s">
        <v>7949</v>
      </c>
      <c r="AI5691">
        <v>0</v>
      </c>
      <c r="AJ5691">
        <v>0</v>
      </c>
      <c r="AM5691" t="s">
        <v>20019</v>
      </c>
    </row>
    <row r="5692" spans="1:39" x14ac:dyDescent="0.25">
      <c r="A5692" t="s">
        <v>9250</v>
      </c>
      <c r="B5692" t="s">
        <v>4841</v>
      </c>
      <c r="C5692" t="s">
        <v>4842</v>
      </c>
      <c r="D5692">
        <v>487</v>
      </c>
      <c r="E5692" t="s">
        <v>4845</v>
      </c>
      <c r="F5692">
        <v>6.31</v>
      </c>
      <c r="I5692" t="s">
        <v>14596</v>
      </c>
      <c r="K5692" t="s">
        <v>6860</v>
      </c>
      <c r="L5692" t="s">
        <v>6861</v>
      </c>
      <c r="M5692" t="s">
        <v>14972</v>
      </c>
      <c r="N5692">
        <v>8</v>
      </c>
      <c r="O5692" t="s">
        <v>15293</v>
      </c>
      <c r="P5692" t="s">
        <v>16902</v>
      </c>
      <c r="Q5692">
        <v>6</v>
      </c>
      <c r="R5692">
        <v>2</v>
      </c>
      <c r="S5692">
        <v>3</v>
      </c>
      <c r="T5692">
        <v>3</v>
      </c>
      <c r="U5692">
        <v>498.45</v>
      </c>
      <c r="V5692">
        <v>98.83</v>
      </c>
      <c r="W5692">
        <v>4.4000000000000004</v>
      </c>
      <c r="X5692">
        <v>10.23</v>
      </c>
      <c r="Y5692">
        <v>3.89</v>
      </c>
      <c r="Z5692">
        <v>2</v>
      </c>
      <c r="AA5692" t="s">
        <v>4250</v>
      </c>
      <c r="AB5692">
        <v>0</v>
      </c>
      <c r="AC5692">
        <v>7</v>
      </c>
      <c r="AD5692">
        <v>3.716738095238096</v>
      </c>
      <c r="AF5692" t="s">
        <v>7949</v>
      </c>
      <c r="AI5692">
        <v>0</v>
      </c>
      <c r="AJ5692">
        <v>0</v>
      </c>
      <c r="AM5692" t="s">
        <v>20019</v>
      </c>
    </row>
    <row r="5693" spans="1:39" x14ac:dyDescent="0.25">
      <c r="A5693" t="s">
        <v>11704</v>
      </c>
      <c r="B5693" t="s">
        <v>4841</v>
      </c>
      <c r="C5693" t="s">
        <v>4842</v>
      </c>
      <c r="D5693">
        <v>490</v>
      </c>
      <c r="E5693" t="s">
        <v>4845</v>
      </c>
      <c r="F5693">
        <v>6.31</v>
      </c>
      <c r="K5693" t="s">
        <v>6860</v>
      </c>
      <c r="M5693" t="s">
        <v>6865</v>
      </c>
      <c r="N5693">
        <v>8</v>
      </c>
      <c r="O5693" t="s">
        <v>15344</v>
      </c>
      <c r="P5693" t="s">
        <v>19356</v>
      </c>
      <c r="Q5693">
        <v>6</v>
      </c>
      <c r="R5693">
        <v>4</v>
      </c>
      <c r="S5693">
        <v>1.39</v>
      </c>
      <c r="T5693">
        <v>2.2400000000000002</v>
      </c>
      <c r="U5693">
        <v>510.66</v>
      </c>
      <c r="V5693">
        <v>112.46</v>
      </c>
      <c r="W5693">
        <v>2.8</v>
      </c>
      <c r="X5693">
        <v>9.3800000000000008</v>
      </c>
      <c r="Y5693">
        <v>8.34</v>
      </c>
      <c r="Z5693">
        <v>3</v>
      </c>
      <c r="AA5693" t="s">
        <v>4250</v>
      </c>
      <c r="AB5693">
        <v>1</v>
      </c>
      <c r="AC5693">
        <v>9</v>
      </c>
      <c r="AD5693">
        <v>3.0813333333333341</v>
      </c>
      <c r="AF5693" t="s">
        <v>7949</v>
      </c>
      <c r="AI5693">
        <v>0</v>
      </c>
      <c r="AJ5693">
        <v>0</v>
      </c>
      <c r="AK5693" t="s">
        <v>19877</v>
      </c>
      <c r="AL5693" t="s">
        <v>19877</v>
      </c>
      <c r="AM5693" t="s">
        <v>20019</v>
      </c>
    </row>
    <row r="5694" spans="1:39" x14ac:dyDescent="0.25">
      <c r="A5694" t="s">
        <v>11705</v>
      </c>
      <c r="B5694" t="s">
        <v>4841</v>
      </c>
      <c r="C5694" t="s">
        <v>4842</v>
      </c>
      <c r="D5694">
        <v>490</v>
      </c>
      <c r="E5694" t="s">
        <v>4845</v>
      </c>
      <c r="F5694">
        <v>6.31</v>
      </c>
      <c r="K5694" t="s">
        <v>6860</v>
      </c>
      <c r="L5694" t="s">
        <v>6861</v>
      </c>
      <c r="M5694" t="s">
        <v>15087</v>
      </c>
      <c r="N5694">
        <v>9</v>
      </c>
      <c r="O5694" t="s">
        <v>15443</v>
      </c>
      <c r="P5694" t="s">
        <v>19357</v>
      </c>
      <c r="Q5694">
        <v>6</v>
      </c>
      <c r="R5694">
        <v>1</v>
      </c>
      <c r="S5694">
        <v>0.04</v>
      </c>
      <c r="T5694">
        <v>0.04</v>
      </c>
      <c r="U5694">
        <v>382.4</v>
      </c>
      <c r="V5694">
        <v>90.04</v>
      </c>
      <c r="W5694">
        <v>1.67</v>
      </c>
      <c r="Y5694">
        <v>3.6</v>
      </c>
      <c r="Z5694">
        <v>2</v>
      </c>
      <c r="AA5694" t="s">
        <v>4250</v>
      </c>
      <c r="AB5694">
        <v>0</v>
      </c>
      <c r="AC5694">
        <v>1</v>
      </c>
      <c r="AD5694">
        <v>5.6720000000000006</v>
      </c>
      <c r="AF5694" t="s">
        <v>7949</v>
      </c>
      <c r="AI5694">
        <v>0</v>
      </c>
      <c r="AJ5694">
        <v>0</v>
      </c>
      <c r="AK5694" t="s">
        <v>19871</v>
      </c>
      <c r="AL5694" t="s">
        <v>19871</v>
      </c>
      <c r="AM5694" t="s">
        <v>20019</v>
      </c>
    </row>
    <row r="5695" spans="1:39" x14ac:dyDescent="0.25">
      <c r="A5695" t="s">
        <v>9873</v>
      </c>
      <c r="B5695" t="s">
        <v>4841</v>
      </c>
      <c r="C5695" t="s">
        <v>4842</v>
      </c>
      <c r="D5695">
        <v>490</v>
      </c>
      <c r="E5695" t="s">
        <v>4845</v>
      </c>
      <c r="F5695">
        <v>6.31</v>
      </c>
      <c r="K5695" t="s">
        <v>6860</v>
      </c>
      <c r="L5695" t="s">
        <v>6861</v>
      </c>
      <c r="M5695" t="s">
        <v>15189</v>
      </c>
      <c r="N5695">
        <v>9</v>
      </c>
      <c r="O5695" t="s">
        <v>15577</v>
      </c>
      <c r="P5695" t="s">
        <v>17525</v>
      </c>
      <c r="Q5695">
        <v>4</v>
      </c>
      <c r="R5695">
        <v>2</v>
      </c>
      <c r="S5695">
        <v>3.52</v>
      </c>
      <c r="T5695">
        <v>3.52</v>
      </c>
      <c r="U5695">
        <v>381.41</v>
      </c>
      <c r="V5695">
        <v>50.41</v>
      </c>
      <c r="W5695">
        <v>4.0599999999999996</v>
      </c>
      <c r="Y5695">
        <v>5.69</v>
      </c>
      <c r="Z5695">
        <v>1</v>
      </c>
      <c r="AA5695" t="s">
        <v>4250</v>
      </c>
      <c r="AB5695">
        <v>0</v>
      </c>
      <c r="AC5695">
        <v>4</v>
      </c>
      <c r="AD5695">
        <v>4.3270714285714282</v>
      </c>
      <c r="AF5695" t="s">
        <v>7949</v>
      </c>
      <c r="AI5695">
        <v>0</v>
      </c>
      <c r="AJ5695">
        <v>0</v>
      </c>
      <c r="AK5695" t="s">
        <v>19839</v>
      </c>
      <c r="AL5695" t="s">
        <v>19839</v>
      </c>
      <c r="AM5695" t="s">
        <v>20019</v>
      </c>
    </row>
    <row r="5696" spans="1:39" x14ac:dyDescent="0.25">
      <c r="A5696" t="s">
        <v>11706</v>
      </c>
      <c r="B5696" t="s">
        <v>4841</v>
      </c>
      <c r="C5696" t="s">
        <v>4842</v>
      </c>
      <c r="D5696">
        <v>490</v>
      </c>
      <c r="E5696" t="s">
        <v>4845</v>
      </c>
      <c r="F5696">
        <v>6.31</v>
      </c>
      <c r="K5696" t="s">
        <v>6860</v>
      </c>
      <c r="L5696" t="s">
        <v>6861</v>
      </c>
      <c r="M5696" t="s">
        <v>15098</v>
      </c>
      <c r="N5696">
        <v>9</v>
      </c>
      <c r="O5696" t="s">
        <v>15461</v>
      </c>
      <c r="P5696" t="s">
        <v>19358</v>
      </c>
      <c r="Q5696">
        <v>4</v>
      </c>
      <c r="R5696">
        <v>1</v>
      </c>
      <c r="S5696">
        <v>4.5</v>
      </c>
      <c r="T5696">
        <v>4.5199999999999996</v>
      </c>
      <c r="U5696">
        <v>344.39</v>
      </c>
      <c r="V5696">
        <v>63.63</v>
      </c>
      <c r="W5696">
        <v>3.92</v>
      </c>
      <c r="Y5696">
        <v>5.65</v>
      </c>
      <c r="Z5696">
        <v>3</v>
      </c>
      <c r="AA5696" t="s">
        <v>4250</v>
      </c>
      <c r="AB5696">
        <v>0</v>
      </c>
      <c r="AC5696">
        <v>3</v>
      </c>
      <c r="AD5696">
        <v>4.0733333333333341</v>
      </c>
      <c r="AF5696" t="s">
        <v>7949</v>
      </c>
      <c r="AI5696">
        <v>0</v>
      </c>
      <c r="AJ5696">
        <v>0</v>
      </c>
      <c r="AK5696" t="s">
        <v>19934</v>
      </c>
      <c r="AL5696" t="s">
        <v>19934</v>
      </c>
      <c r="AM5696" t="s">
        <v>20019</v>
      </c>
    </row>
    <row r="5697" spans="1:39" x14ac:dyDescent="0.25">
      <c r="A5697" t="s">
        <v>11707</v>
      </c>
      <c r="B5697" t="s">
        <v>4841</v>
      </c>
      <c r="C5697" t="s">
        <v>4842</v>
      </c>
      <c r="D5697">
        <v>490</v>
      </c>
      <c r="E5697" t="s">
        <v>4845</v>
      </c>
      <c r="F5697">
        <v>6.31</v>
      </c>
      <c r="K5697" t="s">
        <v>6860</v>
      </c>
      <c r="M5697" t="s">
        <v>6875</v>
      </c>
      <c r="N5697">
        <v>8</v>
      </c>
      <c r="O5697" t="s">
        <v>6932</v>
      </c>
      <c r="P5697" t="s">
        <v>19359</v>
      </c>
      <c r="Q5697">
        <v>5</v>
      </c>
      <c r="R5697">
        <v>4</v>
      </c>
      <c r="S5697">
        <v>2.19</v>
      </c>
      <c r="T5697">
        <v>3.69</v>
      </c>
      <c r="U5697">
        <v>516.63</v>
      </c>
      <c r="V5697">
        <v>93.7</v>
      </c>
      <c r="W5697">
        <v>2.8</v>
      </c>
      <c r="X5697">
        <v>13.9</v>
      </c>
      <c r="Y5697">
        <v>8.75</v>
      </c>
      <c r="Z5697">
        <v>2</v>
      </c>
      <c r="AA5697" t="s">
        <v>4250</v>
      </c>
      <c r="AB5697">
        <v>1</v>
      </c>
      <c r="AC5697">
        <v>11</v>
      </c>
      <c r="AD5697">
        <v>3.061666666666667</v>
      </c>
      <c r="AF5697" t="s">
        <v>7952</v>
      </c>
      <c r="AI5697">
        <v>0</v>
      </c>
      <c r="AJ5697">
        <v>0</v>
      </c>
      <c r="AK5697" t="s">
        <v>7966</v>
      </c>
      <c r="AL5697" t="s">
        <v>7966</v>
      </c>
      <c r="AM5697" t="s">
        <v>20019</v>
      </c>
    </row>
    <row r="5698" spans="1:39" x14ac:dyDescent="0.25">
      <c r="A5698" t="s">
        <v>10211</v>
      </c>
      <c r="B5698" t="s">
        <v>4841</v>
      </c>
      <c r="C5698" t="s">
        <v>4842</v>
      </c>
      <c r="D5698">
        <v>490</v>
      </c>
      <c r="E5698" t="s">
        <v>4845</v>
      </c>
      <c r="F5698">
        <v>6.31</v>
      </c>
      <c r="K5698" t="s">
        <v>6860</v>
      </c>
      <c r="L5698" t="s">
        <v>6861</v>
      </c>
      <c r="M5698" t="s">
        <v>15116</v>
      </c>
      <c r="N5698">
        <v>9</v>
      </c>
      <c r="O5698" t="s">
        <v>15488</v>
      </c>
      <c r="P5698" t="s">
        <v>17863</v>
      </c>
      <c r="Q5698">
        <v>5</v>
      </c>
      <c r="R5698">
        <v>2</v>
      </c>
      <c r="S5698">
        <v>4.07</v>
      </c>
      <c r="T5698">
        <v>4.09</v>
      </c>
      <c r="U5698">
        <v>411.51</v>
      </c>
      <c r="V5698">
        <v>93.79</v>
      </c>
      <c r="W5698">
        <v>4.08</v>
      </c>
      <c r="Y5698">
        <v>6.38</v>
      </c>
      <c r="Z5698">
        <v>4</v>
      </c>
      <c r="AA5698" t="s">
        <v>4250</v>
      </c>
      <c r="AB5698">
        <v>0</v>
      </c>
      <c r="AC5698">
        <v>6</v>
      </c>
      <c r="AD5698">
        <v>3.4607380952380948</v>
      </c>
      <c r="AF5698" t="s">
        <v>7949</v>
      </c>
      <c r="AI5698">
        <v>0</v>
      </c>
      <c r="AJ5698">
        <v>0</v>
      </c>
      <c r="AK5698" t="s">
        <v>19854</v>
      </c>
      <c r="AL5698" t="s">
        <v>19854</v>
      </c>
      <c r="AM5698" t="s">
        <v>20019</v>
      </c>
    </row>
    <row r="5699" spans="1:39" x14ac:dyDescent="0.25">
      <c r="A5699" t="s">
        <v>11708</v>
      </c>
      <c r="B5699" t="s">
        <v>4841</v>
      </c>
      <c r="C5699" t="s">
        <v>4842</v>
      </c>
      <c r="D5699">
        <v>490</v>
      </c>
      <c r="E5699" t="s">
        <v>4845</v>
      </c>
      <c r="F5699">
        <v>6.31</v>
      </c>
      <c r="I5699" t="s">
        <v>14597</v>
      </c>
      <c r="K5699" t="s">
        <v>6860</v>
      </c>
      <c r="L5699" t="s">
        <v>6861</v>
      </c>
      <c r="M5699" t="s">
        <v>15047</v>
      </c>
      <c r="N5699">
        <v>9</v>
      </c>
      <c r="O5699" t="s">
        <v>15395</v>
      </c>
      <c r="P5699" t="s">
        <v>19360</v>
      </c>
      <c r="Q5699">
        <v>7</v>
      </c>
      <c r="R5699">
        <v>2</v>
      </c>
      <c r="S5699">
        <v>-1.39</v>
      </c>
      <c r="T5699">
        <v>-1.38</v>
      </c>
      <c r="U5699">
        <v>450.4</v>
      </c>
      <c r="V5699">
        <v>126.28</v>
      </c>
      <c r="W5699">
        <v>2.97</v>
      </c>
      <c r="X5699">
        <v>9.2899999999999991</v>
      </c>
      <c r="Y5699">
        <v>3.2</v>
      </c>
      <c r="Z5699">
        <v>2</v>
      </c>
      <c r="AA5699" t="s">
        <v>4250</v>
      </c>
      <c r="AB5699">
        <v>0</v>
      </c>
      <c r="AC5699">
        <v>3</v>
      </c>
      <c r="AD5699">
        <v>3.854285714285715</v>
      </c>
      <c r="AF5699" t="s">
        <v>7949</v>
      </c>
      <c r="AI5699">
        <v>0</v>
      </c>
      <c r="AJ5699">
        <v>0</v>
      </c>
      <c r="AM5699" t="s">
        <v>20019</v>
      </c>
    </row>
    <row r="5700" spans="1:39" x14ac:dyDescent="0.25">
      <c r="A5700" t="s">
        <v>11709</v>
      </c>
      <c r="B5700" t="s">
        <v>4841</v>
      </c>
      <c r="C5700" t="s">
        <v>4842</v>
      </c>
      <c r="D5700">
        <v>490</v>
      </c>
      <c r="E5700" t="s">
        <v>4845</v>
      </c>
      <c r="F5700">
        <v>6.31</v>
      </c>
      <c r="I5700" t="s">
        <v>14598</v>
      </c>
      <c r="K5700" t="s">
        <v>6860</v>
      </c>
      <c r="L5700" t="s">
        <v>6861</v>
      </c>
      <c r="M5700" t="s">
        <v>15242</v>
      </c>
      <c r="N5700">
        <v>9</v>
      </c>
      <c r="O5700" t="s">
        <v>15641</v>
      </c>
      <c r="P5700" t="s">
        <v>19361</v>
      </c>
      <c r="Q5700">
        <v>3</v>
      </c>
      <c r="R5700">
        <v>1</v>
      </c>
      <c r="S5700">
        <v>5.83</v>
      </c>
      <c r="T5700">
        <v>5.89</v>
      </c>
      <c r="U5700">
        <v>418.49</v>
      </c>
      <c r="V5700">
        <v>54.37</v>
      </c>
      <c r="W5700">
        <v>6.47</v>
      </c>
      <c r="X5700">
        <v>8.32</v>
      </c>
      <c r="Y5700">
        <v>0</v>
      </c>
      <c r="Z5700">
        <v>4</v>
      </c>
      <c r="AA5700" t="s">
        <v>4250</v>
      </c>
      <c r="AB5700">
        <v>1</v>
      </c>
      <c r="AC5700">
        <v>7</v>
      </c>
      <c r="AD5700">
        <v>3.4155476190476191</v>
      </c>
      <c r="AF5700" t="s">
        <v>7949</v>
      </c>
      <c r="AI5700">
        <v>0</v>
      </c>
      <c r="AJ5700">
        <v>0</v>
      </c>
      <c r="AM5700" t="s">
        <v>20019</v>
      </c>
    </row>
    <row r="5701" spans="1:39" x14ac:dyDescent="0.25">
      <c r="A5701" t="s">
        <v>11710</v>
      </c>
      <c r="B5701" t="s">
        <v>4841</v>
      </c>
      <c r="C5701" t="s">
        <v>4842</v>
      </c>
      <c r="D5701">
        <v>490</v>
      </c>
      <c r="E5701" t="s">
        <v>4845</v>
      </c>
      <c r="F5701">
        <v>6.31</v>
      </c>
      <c r="I5701" t="s">
        <v>14599</v>
      </c>
      <c r="K5701" t="s">
        <v>6860</v>
      </c>
      <c r="L5701" t="s">
        <v>6861</v>
      </c>
      <c r="M5701" t="s">
        <v>14955</v>
      </c>
      <c r="N5701">
        <v>8</v>
      </c>
      <c r="O5701" t="s">
        <v>15276</v>
      </c>
      <c r="P5701" t="s">
        <v>19362</v>
      </c>
      <c r="Q5701">
        <v>6</v>
      </c>
      <c r="R5701">
        <v>1</v>
      </c>
      <c r="S5701">
        <v>2.79</v>
      </c>
      <c r="T5701">
        <v>2.81</v>
      </c>
      <c r="U5701">
        <v>401.47</v>
      </c>
      <c r="V5701">
        <v>78.959999999999994</v>
      </c>
      <c r="W5701">
        <v>3.63</v>
      </c>
      <c r="Y5701">
        <v>6.03</v>
      </c>
      <c r="Z5701">
        <v>3</v>
      </c>
      <c r="AA5701" t="s">
        <v>4250</v>
      </c>
      <c r="AB5701">
        <v>0</v>
      </c>
      <c r="AC5701">
        <v>1</v>
      </c>
      <c r="AD5701">
        <v>5.1421190476190466</v>
      </c>
      <c r="AF5701" t="s">
        <v>7949</v>
      </c>
      <c r="AI5701">
        <v>0</v>
      </c>
      <c r="AJ5701">
        <v>0</v>
      </c>
      <c r="AM5701" t="s">
        <v>20019</v>
      </c>
    </row>
    <row r="5702" spans="1:39" x14ac:dyDescent="0.25">
      <c r="A5702" t="s">
        <v>11711</v>
      </c>
      <c r="B5702" t="s">
        <v>4841</v>
      </c>
      <c r="C5702" t="s">
        <v>4842</v>
      </c>
      <c r="D5702">
        <v>493</v>
      </c>
      <c r="E5702" t="s">
        <v>4845</v>
      </c>
      <c r="F5702">
        <v>6.31</v>
      </c>
      <c r="I5702" t="s">
        <v>14600</v>
      </c>
      <c r="K5702" t="s">
        <v>6860</v>
      </c>
      <c r="M5702" t="s">
        <v>14977</v>
      </c>
      <c r="N5702">
        <v>8</v>
      </c>
      <c r="O5702" t="s">
        <v>15298</v>
      </c>
      <c r="P5702" t="s">
        <v>19363</v>
      </c>
      <c r="Q5702">
        <v>4</v>
      </c>
      <c r="R5702">
        <v>1</v>
      </c>
      <c r="S5702">
        <v>0.01</v>
      </c>
      <c r="T5702">
        <v>0.01</v>
      </c>
      <c r="U5702">
        <v>331.39</v>
      </c>
      <c r="V5702">
        <v>67.92</v>
      </c>
      <c r="W5702">
        <v>1.94</v>
      </c>
      <c r="Y5702">
        <v>4.43</v>
      </c>
      <c r="Z5702">
        <v>1</v>
      </c>
      <c r="AA5702" t="s">
        <v>4250</v>
      </c>
      <c r="AB5702">
        <v>0</v>
      </c>
      <c r="AC5702">
        <v>1</v>
      </c>
      <c r="AD5702">
        <v>5.833333333333333</v>
      </c>
      <c r="AF5702" t="s">
        <v>7949</v>
      </c>
      <c r="AI5702">
        <v>0</v>
      </c>
      <c r="AJ5702">
        <v>0</v>
      </c>
      <c r="AM5702" t="s">
        <v>20019</v>
      </c>
    </row>
    <row r="5703" spans="1:39" x14ac:dyDescent="0.25">
      <c r="A5703" t="s">
        <v>11712</v>
      </c>
      <c r="B5703" t="s">
        <v>4841</v>
      </c>
      <c r="C5703" t="s">
        <v>4842</v>
      </c>
      <c r="D5703">
        <v>494.5</v>
      </c>
      <c r="E5703" t="s">
        <v>4845</v>
      </c>
      <c r="F5703">
        <v>6.31</v>
      </c>
      <c r="I5703" t="s">
        <v>14601</v>
      </c>
      <c r="K5703" t="s">
        <v>6860</v>
      </c>
      <c r="L5703" t="s">
        <v>6861</v>
      </c>
      <c r="M5703" t="s">
        <v>14987</v>
      </c>
      <c r="N5703">
        <v>9</v>
      </c>
      <c r="O5703" t="s">
        <v>15311</v>
      </c>
      <c r="P5703" t="s">
        <v>19364</v>
      </c>
      <c r="Q5703">
        <v>8</v>
      </c>
      <c r="R5703">
        <v>2</v>
      </c>
      <c r="S5703">
        <v>3.43</v>
      </c>
      <c r="T5703">
        <v>3.48</v>
      </c>
      <c r="U5703">
        <v>437.38</v>
      </c>
      <c r="V5703">
        <v>120.95</v>
      </c>
      <c r="W5703">
        <v>2.08</v>
      </c>
      <c r="X5703">
        <v>8.0299999999999994</v>
      </c>
      <c r="Y5703">
        <v>4.16</v>
      </c>
      <c r="Z5703">
        <v>2</v>
      </c>
      <c r="AA5703" t="s">
        <v>4250</v>
      </c>
      <c r="AB5703">
        <v>0</v>
      </c>
      <c r="AC5703">
        <v>6</v>
      </c>
      <c r="AD5703">
        <v>2.992285714285714</v>
      </c>
      <c r="AF5703" t="s">
        <v>7949</v>
      </c>
      <c r="AI5703">
        <v>0</v>
      </c>
      <c r="AJ5703">
        <v>0</v>
      </c>
      <c r="AM5703" t="s">
        <v>20019</v>
      </c>
    </row>
    <row r="5704" spans="1:39" x14ac:dyDescent="0.25">
      <c r="A5704" t="s">
        <v>8032</v>
      </c>
      <c r="B5704" t="s">
        <v>4841</v>
      </c>
      <c r="C5704" t="s">
        <v>4842</v>
      </c>
      <c r="D5704">
        <v>495</v>
      </c>
      <c r="E5704" t="s">
        <v>4845</v>
      </c>
      <c r="F5704">
        <v>6.3</v>
      </c>
      <c r="K5704" t="s">
        <v>6860</v>
      </c>
      <c r="M5704" t="s">
        <v>14985</v>
      </c>
      <c r="N5704">
        <v>8</v>
      </c>
      <c r="O5704" t="s">
        <v>15309</v>
      </c>
      <c r="P5704" t="s">
        <v>15685</v>
      </c>
      <c r="Q5704">
        <v>6</v>
      </c>
      <c r="R5704">
        <v>4</v>
      </c>
      <c r="S5704">
        <v>5.99</v>
      </c>
      <c r="T5704">
        <v>6.9</v>
      </c>
      <c r="U5704">
        <v>671.85</v>
      </c>
      <c r="V5704">
        <v>124.6</v>
      </c>
      <c r="W5704">
        <v>4.8899999999999997</v>
      </c>
      <c r="X5704">
        <v>12.37</v>
      </c>
      <c r="Y5704">
        <v>8.25</v>
      </c>
      <c r="Z5704">
        <v>3</v>
      </c>
      <c r="AA5704" t="s">
        <v>4250</v>
      </c>
      <c r="AB5704">
        <v>1</v>
      </c>
      <c r="AC5704">
        <v>19</v>
      </c>
      <c r="AD5704">
        <v>0.875</v>
      </c>
      <c r="AF5704" t="s">
        <v>7949</v>
      </c>
      <c r="AI5704">
        <v>0</v>
      </c>
      <c r="AJ5704">
        <v>0</v>
      </c>
      <c r="AK5704" t="s">
        <v>19831</v>
      </c>
      <c r="AL5704" t="s">
        <v>19831</v>
      </c>
      <c r="AM5704" t="s">
        <v>20019</v>
      </c>
    </row>
    <row r="5705" spans="1:39" x14ac:dyDescent="0.25">
      <c r="A5705" t="s">
        <v>11713</v>
      </c>
      <c r="B5705" t="s">
        <v>4841</v>
      </c>
      <c r="C5705" t="s">
        <v>4842</v>
      </c>
      <c r="D5705">
        <v>495.6</v>
      </c>
      <c r="E5705" t="s">
        <v>4845</v>
      </c>
      <c r="F5705">
        <v>6.3</v>
      </c>
      <c r="I5705" t="s">
        <v>14602</v>
      </c>
      <c r="K5705" t="s">
        <v>6860</v>
      </c>
      <c r="M5705" t="s">
        <v>15002</v>
      </c>
      <c r="N5705">
        <v>8</v>
      </c>
      <c r="O5705" t="s">
        <v>15332</v>
      </c>
      <c r="P5705" t="s">
        <v>19365</v>
      </c>
      <c r="Q5705">
        <v>5</v>
      </c>
      <c r="R5705">
        <v>1</v>
      </c>
      <c r="S5705">
        <v>1.1399999999999999</v>
      </c>
      <c r="T5705">
        <v>1.17</v>
      </c>
      <c r="U5705">
        <v>429.41</v>
      </c>
      <c r="V5705">
        <v>77.150000000000006</v>
      </c>
      <c r="W5705">
        <v>3.04</v>
      </c>
      <c r="Y5705">
        <v>6.19</v>
      </c>
      <c r="Z5705">
        <v>1</v>
      </c>
      <c r="AA5705" t="s">
        <v>4250</v>
      </c>
      <c r="AB5705">
        <v>0</v>
      </c>
      <c r="AC5705">
        <v>4</v>
      </c>
      <c r="AD5705">
        <v>5.3375476190476183</v>
      </c>
      <c r="AF5705" t="s">
        <v>7949</v>
      </c>
      <c r="AI5705">
        <v>0</v>
      </c>
      <c r="AJ5705">
        <v>0</v>
      </c>
      <c r="AM5705" t="s">
        <v>20019</v>
      </c>
    </row>
    <row r="5706" spans="1:39" x14ac:dyDescent="0.25">
      <c r="A5706" t="s">
        <v>11714</v>
      </c>
      <c r="B5706" t="s">
        <v>4841</v>
      </c>
      <c r="C5706" t="s">
        <v>4842</v>
      </c>
      <c r="D5706">
        <v>499.5</v>
      </c>
      <c r="E5706" t="s">
        <v>4845</v>
      </c>
      <c r="F5706">
        <v>6.3</v>
      </c>
      <c r="I5706" t="s">
        <v>14603</v>
      </c>
      <c r="K5706" t="s">
        <v>6860</v>
      </c>
      <c r="L5706" t="s">
        <v>6861</v>
      </c>
      <c r="M5706" t="s">
        <v>14987</v>
      </c>
      <c r="N5706">
        <v>9</v>
      </c>
      <c r="O5706" t="s">
        <v>15311</v>
      </c>
      <c r="P5706" t="s">
        <v>19366</v>
      </c>
      <c r="Q5706">
        <v>5</v>
      </c>
      <c r="R5706">
        <v>2</v>
      </c>
      <c r="S5706">
        <v>2.66</v>
      </c>
      <c r="T5706">
        <v>2.67</v>
      </c>
      <c r="U5706">
        <v>408.41</v>
      </c>
      <c r="V5706">
        <v>89.6</v>
      </c>
      <c r="W5706">
        <v>3.52</v>
      </c>
      <c r="X5706">
        <v>10.72</v>
      </c>
      <c r="Y5706">
        <v>5.03</v>
      </c>
      <c r="Z5706">
        <v>3</v>
      </c>
      <c r="AA5706" t="s">
        <v>4250</v>
      </c>
      <c r="AB5706">
        <v>0</v>
      </c>
      <c r="AC5706">
        <v>4</v>
      </c>
      <c r="AD5706">
        <v>4.8242142857142856</v>
      </c>
      <c r="AF5706" t="s">
        <v>7949</v>
      </c>
      <c r="AI5706">
        <v>0</v>
      </c>
      <c r="AJ5706">
        <v>0</v>
      </c>
      <c r="AM5706" t="s">
        <v>20019</v>
      </c>
    </row>
    <row r="5707" spans="1:39" x14ac:dyDescent="0.25">
      <c r="A5707" t="s">
        <v>11715</v>
      </c>
      <c r="B5707" t="s">
        <v>4841</v>
      </c>
      <c r="C5707" t="s">
        <v>4842</v>
      </c>
      <c r="D5707">
        <v>500</v>
      </c>
      <c r="E5707" t="s">
        <v>4845</v>
      </c>
      <c r="F5707">
        <v>6.3</v>
      </c>
      <c r="K5707" t="s">
        <v>6860</v>
      </c>
      <c r="M5707" t="s">
        <v>15085</v>
      </c>
      <c r="N5707">
        <v>8</v>
      </c>
      <c r="O5707" t="s">
        <v>15441</v>
      </c>
      <c r="P5707" t="s">
        <v>19367</v>
      </c>
      <c r="Q5707">
        <v>6</v>
      </c>
      <c r="R5707">
        <v>5</v>
      </c>
      <c r="S5707">
        <v>1.44</v>
      </c>
      <c r="T5707">
        <v>2.87</v>
      </c>
      <c r="U5707">
        <v>565.71</v>
      </c>
      <c r="V5707">
        <v>98.31</v>
      </c>
      <c r="W5707">
        <v>4.37</v>
      </c>
      <c r="X5707">
        <v>13.89</v>
      </c>
      <c r="Y5707">
        <v>8.52</v>
      </c>
      <c r="Z5707">
        <v>3</v>
      </c>
      <c r="AA5707" t="s">
        <v>4250</v>
      </c>
      <c r="AB5707">
        <v>1</v>
      </c>
      <c r="AC5707">
        <v>10</v>
      </c>
      <c r="AD5707">
        <v>3.4630000000000001</v>
      </c>
      <c r="AF5707" t="s">
        <v>7952</v>
      </c>
      <c r="AI5707">
        <v>0</v>
      </c>
      <c r="AJ5707">
        <v>0</v>
      </c>
      <c r="AK5707" t="s">
        <v>19925</v>
      </c>
      <c r="AL5707" t="s">
        <v>19925</v>
      </c>
      <c r="AM5707" t="s">
        <v>20019</v>
      </c>
    </row>
    <row r="5708" spans="1:39" x14ac:dyDescent="0.25">
      <c r="A5708" t="s">
        <v>11226</v>
      </c>
      <c r="B5708" t="s">
        <v>4841</v>
      </c>
      <c r="C5708" t="s">
        <v>4842</v>
      </c>
      <c r="D5708">
        <v>500</v>
      </c>
      <c r="E5708" t="s">
        <v>4845</v>
      </c>
      <c r="F5708">
        <v>6.3</v>
      </c>
      <c r="K5708" t="s">
        <v>6860</v>
      </c>
      <c r="L5708" t="s">
        <v>6861</v>
      </c>
      <c r="M5708" t="s">
        <v>15035</v>
      </c>
      <c r="N5708">
        <v>9</v>
      </c>
      <c r="O5708" t="s">
        <v>15378</v>
      </c>
      <c r="P5708" t="s">
        <v>18878</v>
      </c>
      <c r="Q5708">
        <v>5</v>
      </c>
      <c r="R5708">
        <v>4</v>
      </c>
      <c r="S5708">
        <v>5.15</v>
      </c>
      <c r="T5708">
        <v>5.99</v>
      </c>
      <c r="U5708">
        <v>479.62</v>
      </c>
      <c r="V5708">
        <v>99.69</v>
      </c>
      <c r="W5708">
        <v>3.07</v>
      </c>
      <c r="X5708">
        <v>13.7</v>
      </c>
      <c r="Y5708">
        <v>8.01</v>
      </c>
      <c r="Z5708">
        <v>2</v>
      </c>
      <c r="AA5708" t="s">
        <v>4250</v>
      </c>
      <c r="AB5708">
        <v>0</v>
      </c>
      <c r="AC5708">
        <v>6</v>
      </c>
      <c r="AD5708">
        <v>1.8175714285714291</v>
      </c>
      <c r="AF5708" t="s">
        <v>7949</v>
      </c>
      <c r="AI5708">
        <v>0</v>
      </c>
      <c r="AJ5708">
        <v>0</v>
      </c>
      <c r="AK5708" t="s">
        <v>19842</v>
      </c>
      <c r="AL5708" t="s">
        <v>19842</v>
      </c>
      <c r="AM5708" t="s">
        <v>20019</v>
      </c>
    </row>
    <row r="5709" spans="1:39" x14ac:dyDescent="0.25">
      <c r="A5709" t="s">
        <v>11716</v>
      </c>
      <c r="B5709" t="s">
        <v>4841</v>
      </c>
      <c r="C5709" t="s">
        <v>4842</v>
      </c>
      <c r="D5709">
        <v>500</v>
      </c>
      <c r="E5709" t="s">
        <v>4845</v>
      </c>
      <c r="F5709">
        <v>6.3</v>
      </c>
      <c r="I5709" t="s">
        <v>14604</v>
      </c>
      <c r="K5709" t="s">
        <v>6860</v>
      </c>
      <c r="L5709" t="s">
        <v>6861</v>
      </c>
      <c r="M5709" t="s">
        <v>14987</v>
      </c>
      <c r="N5709">
        <v>9</v>
      </c>
      <c r="O5709" t="s">
        <v>15311</v>
      </c>
      <c r="P5709" t="s">
        <v>19368</v>
      </c>
      <c r="Q5709">
        <v>7</v>
      </c>
      <c r="R5709">
        <v>2</v>
      </c>
      <c r="S5709">
        <v>2.1</v>
      </c>
      <c r="T5709">
        <v>2.1</v>
      </c>
      <c r="U5709">
        <v>389.36</v>
      </c>
      <c r="V5709">
        <v>111.72</v>
      </c>
      <c r="W5709">
        <v>1.93</v>
      </c>
      <c r="X5709">
        <v>9.93</v>
      </c>
      <c r="Y5709">
        <v>4.32</v>
      </c>
      <c r="Z5709">
        <v>2</v>
      </c>
      <c r="AA5709" t="s">
        <v>4250</v>
      </c>
      <c r="AB5709">
        <v>0</v>
      </c>
      <c r="AC5709">
        <v>5</v>
      </c>
      <c r="AD5709">
        <v>4.516285714285714</v>
      </c>
      <c r="AF5709" t="s">
        <v>7949</v>
      </c>
      <c r="AI5709">
        <v>0</v>
      </c>
      <c r="AJ5709">
        <v>0</v>
      </c>
      <c r="AM5709" t="s">
        <v>20019</v>
      </c>
    </row>
    <row r="5710" spans="1:39" x14ac:dyDescent="0.25">
      <c r="A5710" t="s">
        <v>10616</v>
      </c>
      <c r="B5710" t="s">
        <v>4841</v>
      </c>
      <c r="C5710" t="s">
        <v>4842</v>
      </c>
      <c r="D5710">
        <v>500</v>
      </c>
      <c r="E5710" t="s">
        <v>4845</v>
      </c>
      <c r="F5710">
        <v>6.3</v>
      </c>
      <c r="K5710" t="s">
        <v>6860</v>
      </c>
      <c r="L5710" t="s">
        <v>6861</v>
      </c>
      <c r="M5710" t="s">
        <v>15023</v>
      </c>
      <c r="N5710">
        <v>9</v>
      </c>
      <c r="O5710" t="s">
        <v>15361</v>
      </c>
      <c r="P5710" t="s">
        <v>18268</v>
      </c>
      <c r="Q5710">
        <v>5</v>
      </c>
      <c r="R5710">
        <v>1</v>
      </c>
      <c r="S5710">
        <v>2.33</v>
      </c>
      <c r="T5710">
        <v>2.33</v>
      </c>
      <c r="U5710">
        <v>363.42</v>
      </c>
      <c r="V5710">
        <v>77.05</v>
      </c>
      <c r="W5710">
        <v>3.55</v>
      </c>
      <c r="Y5710">
        <v>5.21</v>
      </c>
      <c r="Z5710">
        <v>4</v>
      </c>
      <c r="AA5710" t="s">
        <v>4250</v>
      </c>
      <c r="AB5710">
        <v>0</v>
      </c>
      <c r="AC5710">
        <v>3</v>
      </c>
      <c r="AD5710">
        <v>5.6439047619047624</v>
      </c>
      <c r="AF5710" t="s">
        <v>7949</v>
      </c>
      <c r="AI5710">
        <v>0</v>
      </c>
      <c r="AJ5710">
        <v>0</v>
      </c>
      <c r="AK5710" t="s">
        <v>19841</v>
      </c>
      <c r="AL5710" t="s">
        <v>19841</v>
      </c>
      <c r="AM5710" t="s">
        <v>20019</v>
      </c>
    </row>
    <row r="5711" spans="1:39" x14ac:dyDescent="0.25">
      <c r="A5711" t="s">
        <v>11717</v>
      </c>
      <c r="B5711" t="s">
        <v>4841</v>
      </c>
      <c r="C5711" t="s">
        <v>4842</v>
      </c>
      <c r="D5711">
        <v>500</v>
      </c>
      <c r="E5711" t="s">
        <v>4845</v>
      </c>
      <c r="F5711">
        <v>6.3</v>
      </c>
      <c r="K5711" t="s">
        <v>6860</v>
      </c>
      <c r="L5711" t="s">
        <v>6861</v>
      </c>
      <c r="M5711" t="s">
        <v>15155</v>
      </c>
      <c r="N5711">
        <v>9</v>
      </c>
      <c r="O5711" t="s">
        <v>15532</v>
      </c>
      <c r="P5711" t="s">
        <v>19369</v>
      </c>
      <c r="Q5711">
        <v>4</v>
      </c>
      <c r="R5711">
        <v>1</v>
      </c>
      <c r="S5711">
        <v>3.56</v>
      </c>
      <c r="T5711">
        <v>3.56</v>
      </c>
      <c r="U5711">
        <v>315.38</v>
      </c>
      <c r="V5711">
        <v>60.5</v>
      </c>
      <c r="W5711">
        <v>3.72</v>
      </c>
      <c r="Y5711">
        <v>4.6100000000000003</v>
      </c>
      <c r="Z5711">
        <v>3</v>
      </c>
      <c r="AA5711" t="s">
        <v>4250</v>
      </c>
      <c r="AB5711">
        <v>0</v>
      </c>
      <c r="AC5711">
        <v>2</v>
      </c>
      <c r="AD5711">
        <v>4.7733333333333334</v>
      </c>
      <c r="AF5711" t="s">
        <v>7949</v>
      </c>
      <c r="AI5711">
        <v>0</v>
      </c>
      <c r="AJ5711">
        <v>0</v>
      </c>
      <c r="AK5711" t="s">
        <v>19957</v>
      </c>
      <c r="AL5711" t="s">
        <v>19957</v>
      </c>
      <c r="AM5711" t="s">
        <v>20019</v>
      </c>
    </row>
    <row r="5712" spans="1:39" x14ac:dyDescent="0.25">
      <c r="A5712" t="s">
        <v>11718</v>
      </c>
      <c r="B5712" t="s">
        <v>4841</v>
      </c>
      <c r="C5712" t="s">
        <v>4842</v>
      </c>
      <c r="D5712">
        <v>500</v>
      </c>
      <c r="E5712" t="s">
        <v>4845</v>
      </c>
      <c r="F5712">
        <v>6.3</v>
      </c>
      <c r="K5712" t="s">
        <v>6860</v>
      </c>
      <c r="L5712" t="s">
        <v>6861</v>
      </c>
      <c r="M5712" t="s">
        <v>15241</v>
      </c>
      <c r="N5712">
        <v>9</v>
      </c>
      <c r="O5712" t="s">
        <v>15640</v>
      </c>
      <c r="P5712" t="s">
        <v>19370</v>
      </c>
      <c r="Q5712">
        <v>5</v>
      </c>
      <c r="R5712">
        <v>1</v>
      </c>
      <c r="S5712">
        <v>2.37</v>
      </c>
      <c r="T5712">
        <v>2.37</v>
      </c>
      <c r="U5712">
        <v>361.47</v>
      </c>
      <c r="V5712">
        <v>60.5</v>
      </c>
      <c r="W5712">
        <v>4.0599999999999996</v>
      </c>
      <c r="Y5712">
        <v>5.04</v>
      </c>
      <c r="Z5712">
        <v>3</v>
      </c>
      <c r="AA5712" t="s">
        <v>4250</v>
      </c>
      <c r="AB5712">
        <v>0</v>
      </c>
      <c r="AC5712">
        <v>4</v>
      </c>
      <c r="AD5712">
        <v>5.637833333333333</v>
      </c>
      <c r="AF5712" t="s">
        <v>7949</v>
      </c>
      <c r="AI5712">
        <v>0</v>
      </c>
      <c r="AJ5712">
        <v>0</v>
      </c>
      <c r="AK5712" t="s">
        <v>19957</v>
      </c>
      <c r="AL5712" t="s">
        <v>19957</v>
      </c>
      <c r="AM5712" t="s">
        <v>20019</v>
      </c>
    </row>
    <row r="5713" spans="1:39" x14ac:dyDescent="0.25">
      <c r="A5713" t="s">
        <v>11495</v>
      </c>
      <c r="B5713" t="s">
        <v>4841</v>
      </c>
      <c r="C5713" t="s">
        <v>4842</v>
      </c>
      <c r="D5713">
        <v>500</v>
      </c>
      <c r="E5713" t="s">
        <v>4845</v>
      </c>
      <c r="F5713">
        <v>6.3</v>
      </c>
      <c r="I5713" t="s">
        <v>14605</v>
      </c>
      <c r="K5713" t="s">
        <v>6860</v>
      </c>
      <c r="L5713" t="s">
        <v>6861</v>
      </c>
      <c r="M5713" t="s">
        <v>14955</v>
      </c>
      <c r="N5713">
        <v>8</v>
      </c>
      <c r="O5713" t="s">
        <v>15276</v>
      </c>
      <c r="P5713" t="s">
        <v>19147</v>
      </c>
      <c r="Q5713">
        <v>6</v>
      </c>
      <c r="R5713">
        <v>1</v>
      </c>
      <c r="S5713">
        <v>3.04</v>
      </c>
      <c r="T5713">
        <v>3.05</v>
      </c>
      <c r="U5713">
        <v>377.47</v>
      </c>
      <c r="V5713">
        <v>69.73</v>
      </c>
      <c r="W5713">
        <v>2.79</v>
      </c>
      <c r="Y5713">
        <v>5.67</v>
      </c>
      <c r="Z5713">
        <v>2</v>
      </c>
      <c r="AA5713" t="s">
        <v>4250</v>
      </c>
      <c r="AB5713">
        <v>0</v>
      </c>
      <c r="AC5713">
        <v>1</v>
      </c>
      <c r="AD5713">
        <v>5.1635476190476188</v>
      </c>
      <c r="AF5713" t="s">
        <v>7949</v>
      </c>
      <c r="AI5713">
        <v>0</v>
      </c>
      <c r="AJ5713">
        <v>0</v>
      </c>
      <c r="AM5713" t="s">
        <v>20019</v>
      </c>
    </row>
    <row r="5714" spans="1:39" x14ac:dyDescent="0.25">
      <c r="A5714" t="s">
        <v>11541</v>
      </c>
      <c r="B5714" t="s">
        <v>4841</v>
      </c>
      <c r="C5714" t="s">
        <v>4842</v>
      </c>
      <c r="D5714">
        <v>500</v>
      </c>
      <c r="E5714" t="s">
        <v>4845</v>
      </c>
      <c r="F5714">
        <v>6.3</v>
      </c>
      <c r="I5714" t="s">
        <v>14606</v>
      </c>
      <c r="K5714" t="s">
        <v>6860</v>
      </c>
      <c r="L5714" t="s">
        <v>6861</v>
      </c>
      <c r="M5714" t="s">
        <v>14955</v>
      </c>
      <c r="N5714">
        <v>8</v>
      </c>
      <c r="O5714" t="s">
        <v>15276</v>
      </c>
      <c r="P5714" t="s">
        <v>19193</v>
      </c>
      <c r="Q5714">
        <v>7</v>
      </c>
      <c r="R5714">
        <v>1</v>
      </c>
      <c r="S5714">
        <v>2.38</v>
      </c>
      <c r="T5714">
        <v>2.39</v>
      </c>
      <c r="U5714">
        <v>380.45</v>
      </c>
      <c r="V5714">
        <v>91.85</v>
      </c>
      <c r="W5714">
        <v>2.5099999999999998</v>
      </c>
      <c r="Y5714">
        <v>5.92</v>
      </c>
      <c r="Z5714">
        <v>2</v>
      </c>
      <c r="AA5714" t="s">
        <v>4250</v>
      </c>
      <c r="AB5714">
        <v>0</v>
      </c>
      <c r="AC5714">
        <v>3</v>
      </c>
      <c r="AD5714">
        <v>5.4355952380952379</v>
      </c>
      <c r="AF5714" t="s">
        <v>7949</v>
      </c>
      <c r="AI5714">
        <v>0</v>
      </c>
      <c r="AJ5714">
        <v>0</v>
      </c>
      <c r="AM5714" t="s">
        <v>20019</v>
      </c>
    </row>
    <row r="5715" spans="1:39" x14ac:dyDescent="0.25">
      <c r="A5715" t="s">
        <v>11719</v>
      </c>
      <c r="B5715" t="s">
        <v>4841</v>
      </c>
      <c r="C5715" t="s">
        <v>4842</v>
      </c>
      <c r="D5715">
        <v>500</v>
      </c>
      <c r="E5715" t="s">
        <v>4845</v>
      </c>
      <c r="F5715">
        <v>6.3</v>
      </c>
      <c r="K5715" t="s">
        <v>6860</v>
      </c>
      <c r="L5715" t="s">
        <v>6861</v>
      </c>
      <c r="M5715" t="s">
        <v>15053</v>
      </c>
      <c r="N5715">
        <v>9</v>
      </c>
      <c r="O5715" t="s">
        <v>15404</v>
      </c>
      <c r="P5715" t="s">
        <v>19371</v>
      </c>
      <c r="Q5715">
        <v>5</v>
      </c>
      <c r="R5715">
        <v>4</v>
      </c>
      <c r="S5715">
        <v>4.03</v>
      </c>
      <c r="T5715">
        <v>4.05</v>
      </c>
      <c r="U5715">
        <v>574.71</v>
      </c>
      <c r="V5715">
        <v>110.77</v>
      </c>
      <c r="W5715">
        <v>3.68</v>
      </c>
      <c r="X5715">
        <v>13.37</v>
      </c>
      <c r="Y5715">
        <v>6.26</v>
      </c>
      <c r="Z5715">
        <v>2</v>
      </c>
      <c r="AA5715" t="s">
        <v>4250</v>
      </c>
      <c r="AB5715">
        <v>1</v>
      </c>
      <c r="AC5715">
        <v>16</v>
      </c>
      <c r="AD5715">
        <v>1.7826666666666671</v>
      </c>
      <c r="AF5715" t="s">
        <v>7949</v>
      </c>
      <c r="AI5715">
        <v>0</v>
      </c>
      <c r="AJ5715">
        <v>0</v>
      </c>
      <c r="AK5715" t="s">
        <v>19906</v>
      </c>
      <c r="AL5715" t="s">
        <v>19906</v>
      </c>
      <c r="AM5715" t="s">
        <v>20019</v>
      </c>
    </row>
    <row r="5716" spans="1:39" x14ac:dyDescent="0.25">
      <c r="A5716" t="s">
        <v>11720</v>
      </c>
      <c r="B5716" t="s">
        <v>4841</v>
      </c>
      <c r="C5716" t="s">
        <v>4842</v>
      </c>
      <c r="D5716">
        <v>500</v>
      </c>
      <c r="E5716" t="s">
        <v>4845</v>
      </c>
      <c r="F5716">
        <v>6.3</v>
      </c>
      <c r="K5716" t="s">
        <v>6860</v>
      </c>
      <c r="M5716" t="s">
        <v>15129</v>
      </c>
      <c r="N5716">
        <v>8</v>
      </c>
      <c r="O5716" t="s">
        <v>15502</v>
      </c>
      <c r="P5716" t="s">
        <v>19372</v>
      </c>
      <c r="U5716">
        <v>1623.78</v>
      </c>
      <c r="Y5716">
        <v>0</v>
      </c>
      <c r="AI5716">
        <v>0</v>
      </c>
      <c r="AJ5716">
        <v>0</v>
      </c>
      <c r="AK5716" t="s">
        <v>19947</v>
      </c>
      <c r="AL5716" t="s">
        <v>19947</v>
      </c>
      <c r="AM5716" t="s">
        <v>20019</v>
      </c>
    </row>
    <row r="5717" spans="1:39" x14ac:dyDescent="0.25">
      <c r="A5717" t="s">
        <v>11721</v>
      </c>
      <c r="B5717" t="s">
        <v>4841</v>
      </c>
      <c r="C5717" t="s">
        <v>4842</v>
      </c>
      <c r="D5717">
        <v>500</v>
      </c>
      <c r="E5717" t="s">
        <v>4845</v>
      </c>
      <c r="F5717">
        <v>6.3</v>
      </c>
      <c r="K5717" t="s">
        <v>6860</v>
      </c>
      <c r="M5717" t="s">
        <v>14973</v>
      </c>
      <c r="N5717">
        <v>8</v>
      </c>
      <c r="O5717" t="s">
        <v>15649</v>
      </c>
      <c r="P5717" t="s">
        <v>19373</v>
      </c>
      <c r="Q5717">
        <v>5</v>
      </c>
      <c r="R5717">
        <v>3</v>
      </c>
      <c r="S5717">
        <v>5.05</v>
      </c>
      <c r="T5717">
        <v>5.09</v>
      </c>
      <c r="U5717">
        <v>440.5</v>
      </c>
      <c r="V5717">
        <v>102.36</v>
      </c>
      <c r="W5717">
        <v>4.63</v>
      </c>
      <c r="X5717">
        <v>9.5</v>
      </c>
      <c r="Y5717">
        <v>6.3</v>
      </c>
      <c r="Z5717">
        <v>4</v>
      </c>
      <c r="AA5717" t="s">
        <v>4250</v>
      </c>
      <c r="AB5717">
        <v>0</v>
      </c>
      <c r="AC5717">
        <v>7</v>
      </c>
      <c r="AD5717">
        <v>2.1796666666666669</v>
      </c>
      <c r="AF5717" t="s">
        <v>7949</v>
      </c>
      <c r="AI5717">
        <v>0</v>
      </c>
      <c r="AJ5717">
        <v>0</v>
      </c>
      <c r="AK5717" t="s">
        <v>20013</v>
      </c>
      <c r="AL5717" t="s">
        <v>20013</v>
      </c>
      <c r="AM5717" t="s">
        <v>20019</v>
      </c>
    </row>
    <row r="5718" spans="1:39" x14ac:dyDescent="0.25">
      <c r="A5718" t="s">
        <v>11722</v>
      </c>
      <c r="B5718" t="s">
        <v>4841</v>
      </c>
      <c r="C5718" t="s">
        <v>4842</v>
      </c>
      <c r="D5718">
        <v>500</v>
      </c>
      <c r="E5718" t="s">
        <v>4845</v>
      </c>
      <c r="F5718">
        <v>6.3</v>
      </c>
      <c r="K5718" t="s">
        <v>6860</v>
      </c>
      <c r="M5718" t="s">
        <v>15129</v>
      </c>
      <c r="N5718">
        <v>8</v>
      </c>
      <c r="O5718" t="s">
        <v>15502</v>
      </c>
      <c r="P5718" t="s">
        <v>19374</v>
      </c>
      <c r="Q5718">
        <v>11</v>
      </c>
      <c r="R5718">
        <v>11</v>
      </c>
      <c r="S5718">
        <v>-6.17</v>
      </c>
      <c r="T5718">
        <v>-1.42</v>
      </c>
      <c r="U5718">
        <v>877.01</v>
      </c>
      <c r="V5718">
        <v>341.62</v>
      </c>
      <c r="W5718">
        <v>-1.4</v>
      </c>
      <c r="X5718">
        <v>3.48</v>
      </c>
      <c r="Y5718">
        <v>0</v>
      </c>
      <c r="Z5718">
        <v>1</v>
      </c>
      <c r="AA5718" t="s">
        <v>4250</v>
      </c>
      <c r="AB5718">
        <v>3</v>
      </c>
      <c r="AC5718">
        <v>27</v>
      </c>
      <c r="AD5718">
        <v>3</v>
      </c>
      <c r="AF5718" t="s">
        <v>7951</v>
      </c>
      <c r="AI5718">
        <v>0</v>
      </c>
      <c r="AJ5718">
        <v>0</v>
      </c>
      <c r="AK5718" t="s">
        <v>19947</v>
      </c>
      <c r="AL5718" t="s">
        <v>19947</v>
      </c>
      <c r="AM5718" t="s">
        <v>20019</v>
      </c>
    </row>
    <row r="5719" spans="1:39" x14ac:dyDescent="0.25">
      <c r="A5719" t="s">
        <v>11723</v>
      </c>
      <c r="B5719" t="s">
        <v>4841</v>
      </c>
      <c r="C5719" t="s">
        <v>4842</v>
      </c>
      <c r="D5719">
        <v>500</v>
      </c>
      <c r="E5719" t="s">
        <v>4845</v>
      </c>
      <c r="F5719">
        <v>6.3</v>
      </c>
      <c r="K5719" t="s">
        <v>6860</v>
      </c>
      <c r="L5719" t="s">
        <v>6861</v>
      </c>
      <c r="M5719" t="s">
        <v>15054</v>
      </c>
      <c r="N5719">
        <v>9</v>
      </c>
      <c r="O5719" t="s">
        <v>15405</v>
      </c>
      <c r="P5719" t="s">
        <v>19375</v>
      </c>
      <c r="Q5719">
        <v>5</v>
      </c>
      <c r="R5719">
        <v>3</v>
      </c>
      <c r="S5719">
        <v>3.52</v>
      </c>
      <c r="T5719">
        <v>4.63</v>
      </c>
      <c r="U5719">
        <v>531.70000000000005</v>
      </c>
      <c r="V5719">
        <v>90.9</v>
      </c>
      <c r="W5719">
        <v>4.45</v>
      </c>
      <c r="X5719">
        <v>13.73</v>
      </c>
      <c r="Y5719">
        <v>8.42</v>
      </c>
      <c r="Z5719">
        <v>3</v>
      </c>
      <c r="AA5719" t="s">
        <v>4250</v>
      </c>
      <c r="AB5719">
        <v>1</v>
      </c>
      <c r="AC5719">
        <v>15</v>
      </c>
      <c r="AD5719">
        <v>2.351666666666667</v>
      </c>
      <c r="AF5719" t="s">
        <v>7949</v>
      </c>
      <c r="AI5719">
        <v>0</v>
      </c>
      <c r="AJ5719">
        <v>0</v>
      </c>
      <c r="AK5719" t="s">
        <v>19907</v>
      </c>
      <c r="AL5719" t="s">
        <v>19907</v>
      </c>
      <c r="AM5719" t="s">
        <v>20019</v>
      </c>
    </row>
    <row r="5720" spans="1:39" x14ac:dyDescent="0.25">
      <c r="A5720" t="s">
        <v>11724</v>
      </c>
      <c r="B5720" t="s">
        <v>4841</v>
      </c>
      <c r="C5720" t="s">
        <v>4842</v>
      </c>
      <c r="D5720">
        <v>500</v>
      </c>
      <c r="E5720" t="s">
        <v>4845</v>
      </c>
      <c r="F5720">
        <v>6.3</v>
      </c>
      <c r="K5720" t="s">
        <v>6860</v>
      </c>
      <c r="M5720" t="s">
        <v>15129</v>
      </c>
      <c r="N5720">
        <v>8</v>
      </c>
      <c r="O5720" t="s">
        <v>15502</v>
      </c>
      <c r="P5720" t="s">
        <v>19376</v>
      </c>
      <c r="Q5720">
        <v>11</v>
      </c>
      <c r="R5720">
        <v>10</v>
      </c>
      <c r="S5720">
        <v>-4.84</v>
      </c>
      <c r="T5720">
        <v>-0.1</v>
      </c>
      <c r="U5720">
        <v>928.12</v>
      </c>
      <c r="V5720">
        <v>298.52999999999997</v>
      </c>
      <c r="W5720">
        <v>0.67</v>
      </c>
      <c r="X5720">
        <v>3.48</v>
      </c>
      <c r="Y5720">
        <v>0</v>
      </c>
      <c r="Z5720">
        <v>2</v>
      </c>
      <c r="AA5720" t="s">
        <v>4250</v>
      </c>
      <c r="AB5720">
        <v>3</v>
      </c>
      <c r="AC5720">
        <v>28</v>
      </c>
      <c r="AD5720">
        <v>3</v>
      </c>
      <c r="AF5720" t="s">
        <v>7951</v>
      </c>
      <c r="AI5720">
        <v>0</v>
      </c>
      <c r="AJ5720">
        <v>0</v>
      </c>
      <c r="AK5720" t="s">
        <v>19947</v>
      </c>
      <c r="AL5720" t="s">
        <v>19947</v>
      </c>
      <c r="AM5720" t="s">
        <v>20019</v>
      </c>
    </row>
    <row r="5721" spans="1:39" x14ac:dyDescent="0.25">
      <c r="A5721" t="s">
        <v>10577</v>
      </c>
      <c r="B5721" t="s">
        <v>4841</v>
      </c>
      <c r="C5721" t="s">
        <v>4842</v>
      </c>
      <c r="D5721">
        <v>500</v>
      </c>
      <c r="E5721" t="s">
        <v>4845</v>
      </c>
      <c r="F5721">
        <v>6.3</v>
      </c>
      <c r="K5721" t="s">
        <v>6860</v>
      </c>
      <c r="L5721" t="s">
        <v>6861</v>
      </c>
      <c r="M5721" t="s">
        <v>15101</v>
      </c>
      <c r="N5721">
        <v>9</v>
      </c>
      <c r="O5721" t="s">
        <v>15465</v>
      </c>
      <c r="P5721" t="s">
        <v>18229</v>
      </c>
      <c r="Q5721">
        <v>7</v>
      </c>
      <c r="R5721">
        <v>4</v>
      </c>
      <c r="S5721">
        <v>6.35</v>
      </c>
      <c r="T5721">
        <v>7.42</v>
      </c>
      <c r="U5721">
        <v>684.78</v>
      </c>
      <c r="V5721">
        <v>121.28</v>
      </c>
      <c r="W5721">
        <v>5.88</v>
      </c>
      <c r="X5721">
        <v>13.5</v>
      </c>
      <c r="Y5721">
        <v>8.3800000000000008</v>
      </c>
      <c r="Z5721">
        <v>4</v>
      </c>
      <c r="AA5721" t="s">
        <v>4250</v>
      </c>
      <c r="AB5721">
        <v>2</v>
      </c>
      <c r="AC5721">
        <v>17</v>
      </c>
      <c r="AD5721">
        <v>0.80999999999999961</v>
      </c>
      <c r="AF5721" t="s">
        <v>7949</v>
      </c>
      <c r="AI5721">
        <v>0</v>
      </c>
      <c r="AJ5721">
        <v>0</v>
      </c>
      <c r="AK5721" t="s">
        <v>19864</v>
      </c>
      <c r="AL5721" t="s">
        <v>19864</v>
      </c>
      <c r="AM5721" t="s">
        <v>20019</v>
      </c>
    </row>
    <row r="5722" spans="1:39" x14ac:dyDescent="0.25">
      <c r="A5722" t="s">
        <v>11725</v>
      </c>
      <c r="B5722" t="s">
        <v>4841</v>
      </c>
      <c r="C5722" t="s">
        <v>4842</v>
      </c>
      <c r="D5722">
        <v>500</v>
      </c>
      <c r="E5722" t="s">
        <v>4845</v>
      </c>
      <c r="F5722">
        <v>6.3</v>
      </c>
      <c r="K5722" t="s">
        <v>6860</v>
      </c>
      <c r="L5722" t="s">
        <v>6861</v>
      </c>
      <c r="M5722" t="s">
        <v>15155</v>
      </c>
      <c r="N5722">
        <v>9</v>
      </c>
      <c r="O5722" t="s">
        <v>15532</v>
      </c>
      <c r="P5722" t="s">
        <v>19377</v>
      </c>
      <c r="Q5722">
        <v>4</v>
      </c>
      <c r="R5722">
        <v>1</v>
      </c>
      <c r="S5722">
        <v>-2.96</v>
      </c>
      <c r="T5722">
        <v>-1.38</v>
      </c>
      <c r="U5722">
        <v>324.39999999999998</v>
      </c>
      <c r="V5722">
        <v>54.51</v>
      </c>
      <c r="W5722">
        <v>3.29</v>
      </c>
      <c r="Y5722">
        <v>8.9499999999999993</v>
      </c>
      <c r="Z5722">
        <v>2</v>
      </c>
      <c r="AA5722" t="s">
        <v>4250</v>
      </c>
      <c r="AB5722">
        <v>0</v>
      </c>
      <c r="AC5722">
        <v>2</v>
      </c>
      <c r="AD5722">
        <v>5.3583333333333334</v>
      </c>
      <c r="AF5722" t="s">
        <v>7952</v>
      </c>
      <c r="AI5722">
        <v>0</v>
      </c>
      <c r="AJ5722">
        <v>0</v>
      </c>
      <c r="AK5722" t="s">
        <v>19957</v>
      </c>
      <c r="AL5722" t="s">
        <v>19957</v>
      </c>
      <c r="AM5722" t="s">
        <v>20019</v>
      </c>
    </row>
    <row r="5723" spans="1:39" x14ac:dyDescent="0.25">
      <c r="A5723" t="s">
        <v>8212</v>
      </c>
      <c r="B5723" t="s">
        <v>4841</v>
      </c>
      <c r="C5723" t="s">
        <v>4842</v>
      </c>
      <c r="D5723">
        <v>501</v>
      </c>
      <c r="E5723" t="s">
        <v>4845</v>
      </c>
      <c r="F5723">
        <v>6.3</v>
      </c>
      <c r="K5723" t="s">
        <v>6860</v>
      </c>
      <c r="L5723" t="s">
        <v>6861</v>
      </c>
      <c r="M5723" t="s">
        <v>15090</v>
      </c>
      <c r="N5723">
        <v>9</v>
      </c>
      <c r="O5723" t="s">
        <v>15449</v>
      </c>
      <c r="P5723" t="s">
        <v>15865</v>
      </c>
      <c r="Q5723">
        <v>6</v>
      </c>
      <c r="R5723">
        <v>1</v>
      </c>
      <c r="S5723">
        <v>1.08</v>
      </c>
      <c r="T5723">
        <v>1.08</v>
      </c>
      <c r="U5723">
        <v>342.42</v>
      </c>
      <c r="V5723">
        <v>80.81</v>
      </c>
      <c r="W5723">
        <v>2.35</v>
      </c>
      <c r="Y5723">
        <v>4.34</v>
      </c>
      <c r="Z5723">
        <v>2</v>
      </c>
      <c r="AA5723" t="s">
        <v>4250</v>
      </c>
      <c r="AB5723">
        <v>0</v>
      </c>
      <c r="AC5723">
        <v>1</v>
      </c>
      <c r="AD5723">
        <v>5.833333333333333</v>
      </c>
      <c r="AF5723" t="s">
        <v>7949</v>
      </c>
      <c r="AI5723">
        <v>0</v>
      </c>
      <c r="AJ5723">
        <v>0</v>
      </c>
      <c r="AK5723" t="s">
        <v>19832</v>
      </c>
      <c r="AL5723" t="s">
        <v>19832</v>
      </c>
      <c r="AM5723" t="s">
        <v>20019</v>
      </c>
    </row>
    <row r="5724" spans="1:39" x14ac:dyDescent="0.25">
      <c r="A5724" t="s">
        <v>11726</v>
      </c>
      <c r="B5724" t="s">
        <v>4841</v>
      </c>
      <c r="C5724" t="s">
        <v>4842</v>
      </c>
      <c r="D5724">
        <v>503</v>
      </c>
      <c r="E5724" t="s">
        <v>4845</v>
      </c>
      <c r="F5724">
        <v>6.3</v>
      </c>
      <c r="K5724" t="s">
        <v>6860</v>
      </c>
      <c r="L5724" t="s">
        <v>6861</v>
      </c>
      <c r="M5724" t="s">
        <v>15027</v>
      </c>
      <c r="N5724">
        <v>9</v>
      </c>
      <c r="O5724" t="s">
        <v>15369</v>
      </c>
      <c r="P5724" t="s">
        <v>19378</v>
      </c>
      <c r="Q5724">
        <v>5</v>
      </c>
      <c r="R5724">
        <v>1</v>
      </c>
      <c r="S5724">
        <v>7.02</v>
      </c>
      <c r="T5724">
        <v>7.04</v>
      </c>
      <c r="U5724">
        <v>593.53</v>
      </c>
      <c r="V5724">
        <v>61.08</v>
      </c>
      <c r="W5724">
        <v>7</v>
      </c>
      <c r="X5724">
        <v>11.69</v>
      </c>
      <c r="Y5724">
        <v>6.16</v>
      </c>
      <c r="Z5724">
        <v>5</v>
      </c>
      <c r="AA5724" t="s">
        <v>4250</v>
      </c>
      <c r="AB5724">
        <v>2</v>
      </c>
      <c r="AC5724">
        <v>6</v>
      </c>
      <c r="AD5724">
        <v>2.833333333333333</v>
      </c>
      <c r="AF5724" t="s">
        <v>7949</v>
      </c>
      <c r="AI5724">
        <v>0</v>
      </c>
      <c r="AJ5724">
        <v>0</v>
      </c>
      <c r="AK5724" t="s">
        <v>19891</v>
      </c>
      <c r="AL5724" t="s">
        <v>19891</v>
      </c>
      <c r="AM5724" t="s">
        <v>20019</v>
      </c>
    </row>
    <row r="5725" spans="1:39" x14ac:dyDescent="0.25">
      <c r="A5725" t="s">
        <v>11727</v>
      </c>
      <c r="B5725" t="s">
        <v>4841</v>
      </c>
      <c r="C5725" t="s">
        <v>4842</v>
      </c>
      <c r="D5725">
        <v>505</v>
      </c>
      <c r="E5725" t="s">
        <v>4845</v>
      </c>
      <c r="F5725">
        <v>6.3</v>
      </c>
      <c r="I5725" t="s">
        <v>14607</v>
      </c>
      <c r="K5725" t="s">
        <v>6860</v>
      </c>
      <c r="L5725" t="s">
        <v>6861</v>
      </c>
      <c r="M5725" t="s">
        <v>15145</v>
      </c>
      <c r="N5725">
        <v>9</v>
      </c>
      <c r="O5725" t="s">
        <v>15521</v>
      </c>
      <c r="P5725" t="s">
        <v>19379</v>
      </c>
      <c r="Q5725">
        <v>5</v>
      </c>
      <c r="R5725">
        <v>2</v>
      </c>
      <c r="S5725">
        <v>3.1</v>
      </c>
      <c r="T5725">
        <v>3.12</v>
      </c>
      <c r="U5725">
        <v>346.84</v>
      </c>
      <c r="V5725">
        <v>80.37</v>
      </c>
      <c r="W5725">
        <v>3.48</v>
      </c>
      <c r="X5725">
        <v>11.08</v>
      </c>
      <c r="Y5725">
        <v>6.04</v>
      </c>
      <c r="Z5725">
        <v>2</v>
      </c>
      <c r="AA5725" t="s">
        <v>4250</v>
      </c>
      <c r="AB5725">
        <v>0</v>
      </c>
      <c r="AC5725">
        <v>3</v>
      </c>
      <c r="AD5725">
        <v>4.8899999999999997</v>
      </c>
      <c r="AF5725" t="s">
        <v>7949</v>
      </c>
      <c r="AI5725">
        <v>0</v>
      </c>
      <c r="AJ5725">
        <v>0</v>
      </c>
      <c r="AM5725" t="s">
        <v>20019</v>
      </c>
    </row>
    <row r="5726" spans="1:39" x14ac:dyDescent="0.25">
      <c r="A5726" t="s">
        <v>11727</v>
      </c>
      <c r="B5726" t="s">
        <v>4841</v>
      </c>
      <c r="C5726" t="s">
        <v>4842</v>
      </c>
      <c r="D5726">
        <v>505</v>
      </c>
      <c r="E5726" t="s">
        <v>4845</v>
      </c>
      <c r="F5726">
        <v>6.3</v>
      </c>
      <c r="I5726" t="s">
        <v>14608</v>
      </c>
      <c r="K5726" t="s">
        <v>6860</v>
      </c>
      <c r="L5726" t="s">
        <v>6861</v>
      </c>
      <c r="M5726" t="s">
        <v>15146</v>
      </c>
      <c r="N5726">
        <v>9</v>
      </c>
      <c r="O5726" t="s">
        <v>15522</v>
      </c>
      <c r="P5726" t="s">
        <v>19379</v>
      </c>
      <c r="Q5726">
        <v>5</v>
      </c>
      <c r="R5726">
        <v>2</v>
      </c>
      <c r="S5726">
        <v>3.1</v>
      </c>
      <c r="T5726">
        <v>3.12</v>
      </c>
      <c r="U5726">
        <v>346.84</v>
      </c>
      <c r="V5726">
        <v>80.37</v>
      </c>
      <c r="W5726">
        <v>3.48</v>
      </c>
      <c r="X5726">
        <v>11.08</v>
      </c>
      <c r="Y5726">
        <v>6.04</v>
      </c>
      <c r="Z5726">
        <v>2</v>
      </c>
      <c r="AA5726" t="s">
        <v>4250</v>
      </c>
      <c r="AB5726">
        <v>0</v>
      </c>
      <c r="AC5726">
        <v>3</v>
      </c>
      <c r="AD5726">
        <v>4.8899999999999997</v>
      </c>
      <c r="AF5726" t="s">
        <v>7949</v>
      </c>
      <c r="AI5726">
        <v>0</v>
      </c>
      <c r="AJ5726">
        <v>0</v>
      </c>
      <c r="AM5726" t="s">
        <v>20019</v>
      </c>
    </row>
    <row r="5727" spans="1:39" x14ac:dyDescent="0.25">
      <c r="A5727" t="s">
        <v>11728</v>
      </c>
      <c r="B5727" t="s">
        <v>4841</v>
      </c>
      <c r="C5727" t="s">
        <v>4842</v>
      </c>
      <c r="D5727">
        <v>505.8</v>
      </c>
      <c r="E5727" t="s">
        <v>4845</v>
      </c>
      <c r="F5727">
        <v>6.3</v>
      </c>
      <c r="I5727" t="s">
        <v>14609</v>
      </c>
      <c r="K5727" t="s">
        <v>6860</v>
      </c>
      <c r="L5727" t="s">
        <v>6861</v>
      </c>
      <c r="M5727" t="s">
        <v>15021</v>
      </c>
      <c r="N5727">
        <v>9</v>
      </c>
      <c r="O5727" t="s">
        <v>15359</v>
      </c>
      <c r="P5727" t="s">
        <v>19380</v>
      </c>
      <c r="Q5727">
        <v>6</v>
      </c>
      <c r="R5727">
        <v>1</v>
      </c>
      <c r="S5727">
        <v>2.4700000000000002</v>
      </c>
      <c r="T5727">
        <v>4.3</v>
      </c>
      <c r="U5727">
        <v>416.53</v>
      </c>
      <c r="V5727">
        <v>83.87</v>
      </c>
      <c r="W5727">
        <v>4.09</v>
      </c>
      <c r="Y5727">
        <v>9.7100000000000009</v>
      </c>
      <c r="Z5727">
        <v>2</v>
      </c>
      <c r="AA5727" t="s">
        <v>4250</v>
      </c>
      <c r="AB5727">
        <v>0</v>
      </c>
      <c r="AC5727">
        <v>2</v>
      </c>
      <c r="AD5727">
        <v>3.6895476190476191</v>
      </c>
      <c r="AF5727" t="s">
        <v>7952</v>
      </c>
      <c r="AI5727">
        <v>0</v>
      </c>
      <c r="AJ5727">
        <v>0</v>
      </c>
      <c r="AM5727" t="s">
        <v>20019</v>
      </c>
    </row>
    <row r="5728" spans="1:39" x14ac:dyDescent="0.25">
      <c r="A5728" t="s">
        <v>11728</v>
      </c>
      <c r="B5728" t="s">
        <v>4841</v>
      </c>
      <c r="C5728" t="s">
        <v>4842</v>
      </c>
      <c r="D5728">
        <v>505.8</v>
      </c>
      <c r="E5728" t="s">
        <v>4845</v>
      </c>
      <c r="F5728">
        <v>6.3</v>
      </c>
      <c r="I5728" t="s">
        <v>14610</v>
      </c>
      <c r="K5728" t="s">
        <v>6860</v>
      </c>
      <c r="M5728" t="s">
        <v>14977</v>
      </c>
      <c r="N5728">
        <v>8</v>
      </c>
      <c r="O5728" t="s">
        <v>15298</v>
      </c>
      <c r="P5728" t="s">
        <v>19380</v>
      </c>
      <c r="Q5728">
        <v>6</v>
      </c>
      <c r="R5728">
        <v>1</v>
      </c>
      <c r="S5728">
        <v>2.4700000000000002</v>
      </c>
      <c r="T5728">
        <v>4.3</v>
      </c>
      <c r="U5728">
        <v>416.53</v>
      </c>
      <c r="V5728">
        <v>83.87</v>
      </c>
      <c r="W5728">
        <v>4.09</v>
      </c>
      <c r="Y5728">
        <v>9.7100000000000009</v>
      </c>
      <c r="Z5728">
        <v>2</v>
      </c>
      <c r="AA5728" t="s">
        <v>4250</v>
      </c>
      <c r="AB5728">
        <v>0</v>
      </c>
      <c r="AC5728">
        <v>2</v>
      </c>
      <c r="AD5728">
        <v>3.6895476190476191</v>
      </c>
      <c r="AF5728" t="s">
        <v>7952</v>
      </c>
      <c r="AI5728">
        <v>0</v>
      </c>
      <c r="AJ5728">
        <v>0</v>
      </c>
      <c r="AM5728" t="s">
        <v>20019</v>
      </c>
    </row>
    <row r="5729" spans="1:39" x14ac:dyDescent="0.25">
      <c r="A5729" t="s">
        <v>11345</v>
      </c>
      <c r="B5729" t="s">
        <v>4841</v>
      </c>
      <c r="C5729" t="s">
        <v>4842</v>
      </c>
      <c r="D5729">
        <v>506</v>
      </c>
      <c r="E5729" t="s">
        <v>4845</v>
      </c>
      <c r="F5729">
        <v>6.3</v>
      </c>
      <c r="I5729" t="s">
        <v>14611</v>
      </c>
      <c r="K5729" t="s">
        <v>6860</v>
      </c>
      <c r="L5729" t="s">
        <v>6861</v>
      </c>
      <c r="M5729" t="s">
        <v>14972</v>
      </c>
      <c r="N5729">
        <v>8</v>
      </c>
      <c r="O5729" t="s">
        <v>15293</v>
      </c>
      <c r="P5729" t="s">
        <v>18997</v>
      </c>
      <c r="Q5729">
        <v>8</v>
      </c>
      <c r="R5729">
        <v>2</v>
      </c>
      <c r="S5729">
        <v>2.4500000000000002</v>
      </c>
      <c r="T5729">
        <v>2.4500000000000002</v>
      </c>
      <c r="U5729">
        <v>494.4</v>
      </c>
      <c r="V5729">
        <v>98.31</v>
      </c>
      <c r="W5729">
        <v>4.74</v>
      </c>
      <c r="Y5729">
        <v>3.66</v>
      </c>
      <c r="Z5729">
        <v>3</v>
      </c>
      <c r="AA5729" t="s">
        <v>4250</v>
      </c>
      <c r="AB5729">
        <v>0</v>
      </c>
      <c r="AC5729">
        <v>5</v>
      </c>
      <c r="AD5729">
        <v>4.0380000000000003</v>
      </c>
      <c r="AF5729" t="s">
        <v>7949</v>
      </c>
      <c r="AI5729">
        <v>0</v>
      </c>
      <c r="AJ5729">
        <v>0</v>
      </c>
      <c r="AM5729" t="s">
        <v>20019</v>
      </c>
    </row>
    <row r="5730" spans="1:39" x14ac:dyDescent="0.25">
      <c r="A5730" t="s">
        <v>11729</v>
      </c>
      <c r="B5730" t="s">
        <v>4841</v>
      </c>
      <c r="C5730" t="s">
        <v>4842</v>
      </c>
      <c r="D5730">
        <v>506.5</v>
      </c>
      <c r="E5730" t="s">
        <v>4845</v>
      </c>
      <c r="F5730">
        <v>6.29</v>
      </c>
      <c r="I5730" t="s">
        <v>14612</v>
      </c>
      <c r="K5730" t="s">
        <v>6860</v>
      </c>
      <c r="L5730" t="s">
        <v>6861</v>
      </c>
      <c r="M5730" t="s">
        <v>14987</v>
      </c>
      <c r="N5730">
        <v>9</v>
      </c>
      <c r="O5730" t="s">
        <v>15311</v>
      </c>
      <c r="P5730" t="s">
        <v>19381</v>
      </c>
      <c r="Q5730">
        <v>7</v>
      </c>
      <c r="R5730">
        <v>2</v>
      </c>
      <c r="S5730">
        <v>2.38</v>
      </c>
      <c r="T5730">
        <v>2.42</v>
      </c>
      <c r="U5730">
        <v>393.42</v>
      </c>
      <c r="V5730">
        <v>94.65</v>
      </c>
      <c r="W5730">
        <v>3.47</v>
      </c>
      <c r="Y5730">
        <v>6.29</v>
      </c>
      <c r="Z5730">
        <v>3</v>
      </c>
      <c r="AA5730" t="s">
        <v>4250</v>
      </c>
      <c r="AB5730">
        <v>0</v>
      </c>
      <c r="AC5730">
        <v>4</v>
      </c>
      <c r="AD5730">
        <v>4.9162857142857144</v>
      </c>
      <c r="AF5730" t="s">
        <v>7949</v>
      </c>
      <c r="AI5730">
        <v>0</v>
      </c>
      <c r="AJ5730">
        <v>0</v>
      </c>
      <c r="AM5730" t="s">
        <v>20019</v>
      </c>
    </row>
    <row r="5731" spans="1:39" x14ac:dyDescent="0.25">
      <c r="A5731" t="s">
        <v>11730</v>
      </c>
      <c r="B5731" t="s">
        <v>4841</v>
      </c>
      <c r="C5731" t="s">
        <v>4842</v>
      </c>
      <c r="D5731">
        <v>509</v>
      </c>
      <c r="E5731" t="s">
        <v>4845</v>
      </c>
      <c r="F5731">
        <v>6.29</v>
      </c>
      <c r="I5731" t="s">
        <v>14613</v>
      </c>
      <c r="K5731" t="s">
        <v>6860</v>
      </c>
      <c r="L5731" t="s">
        <v>6861</v>
      </c>
      <c r="M5731" t="s">
        <v>14979</v>
      </c>
      <c r="N5731">
        <v>8</v>
      </c>
      <c r="O5731" t="s">
        <v>15302</v>
      </c>
      <c r="P5731" t="s">
        <v>19382</v>
      </c>
      <c r="Q5731">
        <v>5</v>
      </c>
      <c r="R5731">
        <v>1</v>
      </c>
      <c r="S5731">
        <v>3.32</v>
      </c>
      <c r="T5731">
        <v>3.32</v>
      </c>
      <c r="U5731">
        <v>420.34</v>
      </c>
      <c r="V5731">
        <v>84.29</v>
      </c>
      <c r="W5731">
        <v>3.32</v>
      </c>
      <c r="Y5731">
        <v>3.59</v>
      </c>
      <c r="Z5731">
        <v>2</v>
      </c>
      <c r="AA5731" t="s">
        <v>4250</v>
      </c>
      <c r="AB5731">
        <v>0</v>
      </c>
      <c r="AC5731">
        <v>2</v>
      </c>
      <c r="AD5731">
        <v>4.5823333333333336</v>
      </c>
      <c r="AF5731" t="s">
        <v>7949</v>
      </c>
      <c r="AI5731">
        <v>0</v>
      </c>
      <c r="AJ5731">
        <v>0</v>
      </c>
      <c r="AM5731" t="s">
        <v>20019</v>
      </c>
    </row>
    <row r="5732" spans="1:39" x14ac:dyDescent="0.25">
      <c r="A5732" t="s">
        <v>11730</v>
      </c>
      <c r="B5732" t="s">
        <v>4841</v>
      </c>
      <c r="C5732" t="s">
        <v>4842</v>
      </c>
      <c r="D5732">
        <v>509</v>
      </c>
      <c r="E5732" t="s">
        <v>4845</v>
      </c>
      <c r="F5732">
        <v>6.29</v>
      </c>
      <c r="I5732" t="s">
        <v>14614</v>
      </c>
      <c r="K5732" t="s">
        <v>6860</v>
      </c>
      <c r="L5732" t="s">
        <v>6861</v>
      </c>
      <c r="M5732" t="s">
        <v>14972</v>
      </c>
      <c r="N5732">
        <v>8</v>
      </c>
      <c r="O5732" t="s">
        <v>15293</v>
      </c>
      <c r="P5732" t="s">
        <v>19382</v>
      </c>
      <c r="Q5732">
        <v>5</v>
      </c>
      <c r="R5732">
        <v>1</v>
      </c>
      <c r="S5732">
        <v>3.32</v>
      </c>
      <c r="T5732">
        <v>3.32</v>
      </c>
      <c r="U5732">
        <v>420.34</v>
      </c>
      <c r="V5732">
        <v>84.29</v>
      </c>
      <c r="W5732">
        <v>3.32</v>
      </c>
      <c r="Y5732">
        <v>3.59</v>
      </c>
      <c r="Z5732">
        <v>2</v>
      </c>
      <c r="AA5732" t="s">
        <v>4250</v>
      </c>
      <c r="AB5732">
        <v>0</v>
      </c>
      <c r="AC5732">
        <v>2</v>
      </c>
      <c r="AD5732">
        <v>4.5823333333333336</v>
      </c>
      <c r="AF5732" t="s">
        <v>7949</v>
      </c>
      <c r="AI5732">
        <v>0</v>
      </c>
      <c r="AJ5732">
        <v>0</v>
      </c>
      <c r="AM5732" t="s">
        <v>20019</v>
      </c>
    </row>
    <row r="5733" spans="1:39" x14ac:dyDescent="0.25">
      <c r="A5733" t="s">
        <v>9348</v>
      </c>
      <c r="B5733" t="s">
        <v>4841</v>
      </c>
      <c r="C5733" t="s">
        <v>4842</v>
      </c>
      <c r="D5733">
        <v>510</v>
      </c>
      <c r="E5733" t="s">
        <v>4845</v>
      </c>
      <c r="F5733">
        <v>6.29</v>
      </c>
      <c r="K5733" t="s">
        <v>6860</v>
      </c>
      <c r="M5733" t="s">
        <v>15158</v>
      </c>
      <c r="N5733">
        <v>8</v>
      </c>
      <c r="O5733" t="s">
        <v>15536</v>
      </c>
      <c r="P5733" t="s">
        <v>17000</v>
      </c>
      <c r="Q5733">
        <v>6</v>
      </c>
      <c r="R5733">
        <v>4</v>
      </c>
      <c r="S5733">
        <v>3.04</v>
      </c>
      <c r="T5733">
        <v>3.07</v>
      </c>
      <c r="U5733">
        <v>606.79</v>
      </c>
      <c r="V5733">
        <v>127.84</v>
      </c>
      <c r="W5733">
        <v>3.91</v>
      </c>
      <c r="X5733">
        <v>13.55</v>
      </c>
      <c r="Y5733">
        <v>6.29</v>
      </c>
      <c r="Z5733">
        <v>3</v>
      </c>
      <c r="AA5733" t="s">
        <v>4250</v>
      </c>
      <c r="AB5733">
        <v>1</v>
      </c>
      <c r="AC5733">
        <v>13</v>
      </c>
      <c r="AD5733">
        <v>2.4449999999999998</v>
      </c>
      <c r="AF5733" t="s">
        <v>7949</v>
      </c>
      <c r="AI5733">
        <v>0</v>
      </c>
      <c r="AJ5733">
        <v>0</v>
      </c>
      <c r="AK5733" t="s">
        <v>19888</v>
      </c>
      <c r="AL5733" t="s">
        <v>19888</v>
      </c>
      <c r="AM5733" t="s">
        <v>20019</v>
      </c>
    </row>
    <row r="5734" spans="1:39" x14ac:dyDescent="0.25">
      <c r="A5734" t="s">
        <v>11731</v>
      </c>
      <c r="B5734" t="s">
        <v>4841</v>
      </c>
      <c r="C5734" t="s">
        <v>4842</v>
      </c>
      <c r="D5734">
        <v>510</v>
      </c>
      <c r="E5734" t="s">
        <v>4845</v>
      </c>
      <c r="F5734">
        <v>6.29</v>
      </c>
      <c r="K5734" t="s">
        <v>6860</v>
      </c>
      <c r="L5734" t="s">
        <v>6861</v>
      </c>
      <c r="M5734" t="s">
        <v>14985</v>
      </c>
      <c r="N5734">
        <v>9</v>
      </c>
      <c r="O5734" t="s">
        <v>15594</v>
      </c>
      <c r="P5734" t="s">
        <v>19383</v>
      </c>
      <c r="Q5734">
        <v>8</v>
      </c>
      <c r="R5734">
        <v>5</v>
      </c>
      <c r="S5734">
        <v>2.02</v>
      </c>
      <c r="T5734">
        <v>2.02</v>
      </c>
      <c r="U5734">
        <v>558.74</v>
      </c>
      <c r="V5734">
        <v>155.09</v>
      </c>
      <c r="W5734">
        <v>1.49</v>
      </c>
      <c r="X5734">
        <v>10.85</v>
      </c>
      <c r="Y5734">
        <v>0</v>
      </c>
      <c r="Z5734">
        <v>0</v>
      </c>
      <c r="AA5734" t="s">
        <v>4250</v>
      </c>
      <c r="AB5734">
        <v>1</v>
      </c>
      <c r="AC5734">
        <v>8</v>
      </c>
      <c r="AD5734">
        <v>2.99</v>
      </c>
      <c r="AF5734" t="s">
        <v>7949</v>
      </c>
      <c r="AI5734">
        <v>0</v>
      </c>
      <c r="AJ5734">
        <v>0</v>
      </c>
      <c r="AK5734" t="s">
        <v>19986</v>
      </c>
      <c r="AL5734" t="s">
        <v>19986</v>
      </c>
      <c r="AM5734" t="s">
        <v>20019</v>
      </c>
    </row>
    <row r="5735" spans="1:39" x14ac:dyDescent="0.25">
      <c r="A5735" t="s">
        <v>11732</v>
      </c>
      <c r="B5735" t="s">
        <v>4841</v>
      </c>
      <c r="C5735" t="s">
        <v>4842</v>
      </c>
      <c r="D5735">
        <v>510</v>
      </c>
      <c r="E5735" t="s">
        <v>4845</v>
      </c>
      <c r="F5735">
        <v>6.29</v>
      </c>
      <c r="I5735" t="s">
        <v>14615</v>
      </c>
      <c r="K5735" t="s">
        <v>6860</v>
      </c>
      <c r="L5735" t="s">
        <v>6861</v>
      </c>
      <c r="M5735" t="s">
        <v>14955</v>
      </c>
      <c r="N5735">
        <v>8</v>
      </c>
      <c r="O5735" t="s">
        <v>15276</v>
      </c>
      <c r="P5735" t="s">
        <v>19384</v>
      </c>
      <c r="Q5735">
        <v>7</v>
      </c>
      <c r="R5735">
        <v>1</v>
      </c>
      <c r="S5735">
        <v>1.54</v>
      </c>
      <c r="T5735">
        <v>1.55</v>
      </c>
      <c r="U5735">
        <v>367.41</v>
      </c>
      <c r="V5735">
        <v>88.19</v>
      </c>
      <c r="W5735">
        <v>2.09</v>
      </c>
      <c r="Y5735">
        <v>5.92</v>
      </c>
      <c r="Z5735">
        <v>2</v>
      </c>
      <c r="AA5735" t="s">
        <v>4250</v>
      </c>
      <c r="AB5735">
        <v>0</v>
      </c>
      <c r="AC5735">
        <v>2</v>
      </c>
      <c r="AD5735">
        <v>5.7804047619047614</v>
      </c>
      <c r="AF5735" t="s">
        <v>7949</v>
      </c>
      <c r="AI5735">
        <v>0</v>
      </c>
      <c r="AJ5735">
        <v>0</v>
      </c>
      <c r="AM5735" t="s">
        <v>20019</v>
      </c>
    </row>
    <row r="5736" spans="1:39" x14ac:dyDescent="0.25">
      <c r="A5736" t="s">
        <v>9019</v>
      </c>
      <c r="B5736" t="s">
        <v>4841</v>
      </c>
      <c r="C5736" t="s">
        <v>4842</v>
      </c>
      <c r="D5736">
        <v>510</v>
      </c>
      <c r="E5736" t="s">
        <v>4845</v>
      </c>
      <c r="F5736">
        <v>6.29</v>
      </c>
      <c r="K5736" t="s">
        <v>6860</v>
      </c>
      <c r="M5736" t="s">
        <v>15182</v>
      </c>
      <c r="N5736">
        <v>8</v>
      </c>
      <c r="O5736" t="s">
        <v>15568</v>
      </c>
      <c r="P5736" t="s">
        <v>16671</v>
      </c>
      <c r="Q5736">
        <v>5</v>
      </c>
      <c r="R5736">
        <v>3</v>
      </c>
      <c r="S5736">
        <v>1.79</v>
      </c>
      <c r="T5736">
        <v>1.81</v>
      </c>
      <c r="U5736">
        <v>528.6</v>
      </c>
      <c r="V5736">
        <v>101.98</v>
      </c>
      <c r="W5736">
        <v>1.61</v>
      </c>
      <c r="X5736">
        <v>13.47</v>
      </c>
      <c r="Y5736">
        <v>6.84</v>
      </c>
      <c r="Z5736">
        <v>2</v>
      </c>
      <c r="AA5736" t="s">
        <v>4250</v>
      </c>
      <c r="AB5736">
        <v>1</v>
      </c>
      <c r="AC5736">
        <v>10</v>
      </c>
      <c r="AD5736">
        <v>3.7673333333333332</v>
      </c>
      <c r="AF5736" t="s">
        <v>7949</v>
      </c>
      <c r="AI5736">
        <v>0</v>
      </c>
      <c r="AJ5736">
        <v>0</v>
      </c>
      <c r="AK5736" t="s">
        <v>19863</v>
      </c>
      <c r="AL5736" t="s">
        <v>19863</v>
      </c>
      <c r="AM5736" t="s">
        <v>20019</v>
      </c>
    </row>
    <row r="5737" spans="1:39" x14ac:dyDescent="0.25">
      <c r="A5737" t="s">
        <v>11733</v>
      </c>
      <c r="B5737" t="s">
        <v>4841</v>
      </c>
      <c r="C5737" t="s">
        <v>4842</v>
      </c>
      <c r="D5737">
        <v>510</v>
      </c>
      <c r="E5737" t="s">
        <v>4845</v>
      </c>
      <c r="F5737">
        <v>6.29</v>
      </c>
      <c r="K5737" t="s">
        <v>6860</v>
      </c>
      <c r="L5737" t="s">
        <v>6861</v>
      </c>
      <c r="M5737" t="s">
        <v>15001</v>
      </c>
      <c r="N5737">
        <v>9</v>
      </c>
      <c r="O5737" t="s">
        <v>15331</v>
      </c>
      <c r="P5737" t="s">
        <v>19385</v>
      </c>
      <c r="Q5737">
        <v>6</v>
      </c>
      <c r="R5737">
        <v>3</v>
      </c>
      <c r="S5737">
        <v>2.4</v>
      </c>
      <c r="T5737">
        <v>3.94</v>
      </c>
      <c r="U5737">
        <v>634.77</v>
      </c>
      <c r="V5737">
        <v>103.79</v>
      </c>
      <c r="W5737">
        <v>4.45</v>
      </c>
      <c r="X5737">
        <v>13.86</v>
      </c>
      <c r="Y5737">
        <v>9.0500000000000007</v>
      </c>
      <c r="Z5737">
        <v>3</v>
      </c>
      <c r="AA5737" t="s">
        <v>4250</v>
      </c>
      <c r="AB5737">
        <v>1</v>
      </c>
      <c r="AC5737">
        <v>14</v>
      </c>
      <c r="AD5737">
        <v>2.512</v>
      </c>
      <c r="AF5737" t="s">
        <v>7952</v>
      </c>
      <c r="AI5737">
        <v>0</v>
      </c>
      <c r="AJ5737">
        <v>0</v>
      </c>
      <c r="AK5737" t="s">
        <v>19858</v>
      </c>
      <c r="AL5737" t="s">
        <v>19858</v>
      </c>
      <c r="AM5737" t="s">
        <v>20019</v>
      </c>
    </row>
    <row r="5738" spans="1:39" x14ac:dyDescent="0.25">
      <c r="A5738" t="s">
        <v>11734</v>
      </c>
      <c r="B5738" t="s">
        <v>4841</v>
      </c>
      <c r="C5738" t="s">
        <v>4842</v>
      </c>
      <c r="D5738">
        <v>510</v>
      </c>
      <c r="E5738" t="s">
        <v>4845</v>
      </c>
      <c r="F5738">
        <v>6.29</v>
      </c>
      <c r="K5738" t="s">
        <v>6860</v>
      </c>
      <c r="L5738" t="s">
        <v>6861</v>
      </c>
      <c r="M5738" t="s">
        <v>15080</v>
      </c>
      <c r="N5738">
        <v>9</v>
      </c>
      <c r="O5738" t="s">
        <v>15435</v>
      </c>
      <c r="P5738" t="s">
        <v>19386</v>
      </c>
      <c r="Q5738">
        <v>4</v>
      </c>
      <c r="R5738">
        <v>2</v>
      </c>
      <c r="S5738">
        <v>2.86</v>
      </c>
      <c r="T5738">
        <v>5.5</v>
      </c>
      <c r="U5738">
        <v>400.93</v>
      </c>
      <c r="V5738">
        <v>61.69</v>
      </c>
      <c r="W5738">
        <v>4.1399999999999997</v>
      </c>
      <c r="X5738">
        <v>3.13</v>
      </c>
      <c r="Y5738">
        <v>7.58</v>
      </c>
      <c r="Z5738">
        <v>2</v>
      </c>
      <c r="AA5738" t="s">
        <v>4250</v>
      </c>
      <c r="AB5738">
        <v>0</v>
      </c>
      <c r="AC5738">
        <v>4</v>
      </c>
      <c r="AD5738">
        <v>3.7776428571428569</v>
      </c>
      <c r="AF5738" t="s">
        <v>7951</v>
      </c>
      <c r="AI5738">
        <v>0</v>
      </c>
      <c r="AJ5738">
        <v>0</v>
      </c>
      <c r="AK5738" t="s">
        <v>19921</v>
      </c>
      <c r="AL5738" t="s">
        <v>19921</v>
      </c>
      <c r="AM5738" t="s">
        <v>20019</v>
      </c>
    </row>
    <row r="5739" spans="1:39" x14ac:dyDescent="0.25">
      <c r="A5739" t="s">
        <v>11735</v>
      </c>
      <c r="B5739" t="s">
        <v>4841</v>
      </c>
      <c r="C5739" t="s">
        <v>4842</v>
      </c>
      <c r="D5739">
        <v>510</v>
      </c>
      <c r="E5739" t="s">
        <v>4845</v>
      </c>
      <c r="F5739">
        <v>6.29</v>
      </c>
      <c r="I5739" t="s">
        <v>14616</v>
      </c>
      <c r="K5739" t="s">
        <v>6860</v>
      </c>
      <c r="L5739" t="s">
        <v>6861</v>
      </c>
      <c r="M5739" t="s">
        <v>15093</v>
      </c>
      <c r="N5739">
        <v>9</v>
      </c>
      <c r="O5739" t="s">
        <v>15453</v>
      </c>
      <c r="P5739" t="s">
        <v>19387</v>
      </c>
      <c r="Q5739">
        <v>6</v>
      </c>
      <c r="R5739">
        <v>2</v>
      </c>
      <c r="S5739">
        <v>1.97</v>
      </c>
      <c r="T5739">
        <v>3.71</v>
      </c>
      <c r="U5739">
        <v>355.44</v>
      </c>
      <c r="V5739">
        <v>67.709999999999994</v>
      </c>
      <c r="W5739">
        <v>3.88</v>
      </c>
      <c r="Y5739">
        <v>9.2200000000000006</v>
      </c>
      <c r="Z5739">
        <v>3</v>
      </c>
      <c r="AA5739" t="s">
        <v>4250</v>
      </c>
      <c r="AB5739">
        <v>0</v>
      </c>
      <c r="AC5739">
        <v>3</v>
      </c>
      <c r="AD5739">
        <v>4.5350000000000001</v>
      </c>
      <c r="AF5739" t="s">
        <v>7952</v>
      </c>
      <c r="AI5739">
        <v>0</v>
      </c>
      <c r="AJ5739">
        <v>0</v>
      </c>
      <c r="AM5739" t="s">
        <v>20019</v>
      </c>
    </row>
    <row r="5740" spans="1:39" x14ac:dyDescent="0.25">
      <c r="A5740" t="s">
        <v>11735</v>
      </c>
      <c r="B5740" t="s">
        <v>4841</v>
      </c>
      <c r="C5740" t="s">
        <v>4842</v>
      </c>
      <c r="D5740">
        <v>510</v>
      </c>
      <c r="E5740" t="s">
        <v>4845</v>
      </c>
      <c r="F5740">
        <v>6.29</v>
      </c>
      <c r="I5740" t="s">
        <v>14617</v>
      </c>
      <c r="K5740" t="s">
        <v>6860</v>
      </c>
      <c r="L5740" t="s">
        <v>6861</v>
      </c>
      <c r="M5740" t="s">
        <v>15094</v>
      </c>
      <c r="N5740">
        <v>9</v>
      </c>
      <c r="O5740" t="s">
        <v>15454</v>
      </c>
      <c r="P5740" t="s">
        <v>19387</v>
      </c>
      <c r="Q5740">
        <v>6</v>
      </c>
      <c r="R5740">
        <v>2</v>
      </c>
      <c r="S5740">
        <v>1.97</v>
      </c>
      <c r="T5740">
        <v>3.71</v>
      </c>
      <c r="U5740">
        <v>355.44</v>
      </c>
      <c r="V5740">
        <v>67.709999999999994</v>
      </c>
      <c r="W5740">
        <v>3.88</v>
      </c>
      <c r="Y5740">
        <v>9.2200000000000006</v>
      </c>
      <c r="Z5740">
        <v>3</v>
      </c>
      <c r="AA5740" t="s">
        <v>4250</v>
      </c>
      <c r="AB5740">
        <v>0</v>
      </c>
      <c r="AC5740">
        <v>3</v>
      </c>
      <c r="AD5740">
        <v>4.5350000000000001</v>
      </c>
      <c r="AF5740" t="s">
        <v>7952</v>
      </c>
      <c r="AI5740">
        <v>0</v>
      </c>
      <c r="AJ5740">
        <v>0</v>
      </c>
      <c r="AM5740" t="s">
        <v>20019</v>
      </c>
    </row>
    <row r="5741" spans="1:39" x14ac:dyDescent="0.25">
      <c r="A5741" t="s">
        <v>11736</v>
      </c>
      <c r="B5741" t="s">
        <v>4841</v>
      </c>
      <c r="C5741" t="s">
        <v>4842</v>
      </c>
      <c r="D5741">
        <v>510</v>
      </c>
      <c r="E5741" t="s">
        <v>4845</v>
      </c>
      <c r="F5741">
        <v>6.29</v>
      </c>
      <c r="I5741" t="s">
        <v>14618</v>
      </c>
      <c r="K5741" t="s">
        <v>6860</v>
      </c>
      <c r="L5741" t="s">
        <v>6861</v>
      </c>
      <c r="M5741" t="s">
        <v>15242</v>
      </c>
      <c r="N5741">
        <v>9</v>
      </c>
      <c r="O5741" t="s">
        <v>15641</v>
      </c>
      <c r="P5741" t="s">
        <v>19388</v>
      </c>
      <c r="Q5741">
        <v>3</v>
      </c>
      <c r="R5741">
        <v>1</v>
      </c>
      <c r="S5741">
        <v>4</v>
      </c>
      <c r="T5741">
        <v>4.0999999999999996</v>
      </c>
      <c r="U5741">
        <v>378.32</v>
      </c>
      <c r="V5741">
        <v>54.37</v>
      </c>
      <c r="W5741">
        <v>4.8099999999999996</v>
      </c>
      <c r="X5741">
        <v>8.0399999999999991</v>
      </c>
      <c r="Y5741">
        <v>0</v>
      </c>
      <c r="Z5741">
        <v>2</v>
      </c>
      <c r="AA5741" t="s">
        <v>4250</v>
      </c>
      <c r="AB5741">
        <v>0</v>
      </c>
      <c r="AC5741">
        <v>6</v>
      </c>
      <c r="AD5741">
        <v>4.1524761904761913</v>
      </c>
      <c r="AF5741" t="s">
        <v>7949</v>
      </c>
      <c r="AI5741">
        <v>0</v>
      </c>
      <c r="AJ5741">
        <v>0</v>
      </c>
      <c r="AM5741" t="s">
        <v>20019</v>
      </c>
    </row>
    <row r="5742" spans="1:39" x14ac:dyDescent="0.25">
      <c r="A5742" t="s">
        <v>11737</v>
      </c>
      <c r="B5742" t="s">
        <v>4841</v>
      </c>
      <c r="C5742" t="s">
        <v>4842</v>
      </c>
      <c r="D5742">
        <v>510</v>
      </c>
      <c r="E5742" t="s">
        <v>4845</v>
      </c>
      <c r="F5742">
        <v>6.29</v>
      </c>
      <c r="K5742" t="s">
        <v>6860</v>
      </c>
      <c r="L5742" t="s">
        <v>6861</v>
      </c>
      <c r="M5742" t="s">
        <v>6886</v>
      </c>
      <c r="N5742">
        <v>9</v>
      </c>
      <c r="O5742" t="s">
        <v>15466</v>
      </c>
      <c r="P5742" t="s">
        <v>19389</v>
      </c>
      <c r="Q5742">
        <v>6</v>
      </c>
      <c r="R5742">
        <v>2</v>
      </c>
      <c r="S5742">
        <v>2.08</v>
      </c>
      <c r="T5742">
        <v>2.08</v>
      </c>
      <c r="U5742">
        <v>390.42</v>
      </c>
      <c r="V5742">
        <v>89.6</v>
      </c>
      <c r="W5742">
        <v>2.86</v>
      </c>
      <c r="X5742">
        <v>9.51</v>
      </c>
      <c r="Y5742">
        <v>5.12</v>
      </c>
      <c r="Z5742">
        <v>2</v>
      </c>
      <c r="AA5742" t="s">
        <v>4250</v>
      </c>
      <c r="AB5742">
        <v>0</v>
      </c>
      <c r="AC5742">
        <v>3</v>
      </c>
      <c r="AD5742">
        <v>5.2427142857142854</v>
      </c>
      <c r="AF5742" t="s">
        <v>7949</v>
      </c>
      <c r="AI5742">
        <v>0</v>
      </c>
      <c r="AJ5742">
        <v>0</v>
      </c>
      <c r="AK5742" t="s">
        <v>19937</v>
      </c>
      <c r="AL5742" t="s">
        <v>19937</v>
      </c>
      <c r="AM5742" t="s">
        <v>20019</v>
      </c>
    </row>
    <row r="5743" spans="1:39" x14ac:dyDescent="0.25">
      <c r="A5743" t="s">
        <v>9760</v>
      </c>
      <c r="B5743" t="s">
        <v>4841</v>
      </c>
      <c r="C5743" t="s">
        <v>4842</v>
      </c>
      <c r="D5743">
        <v>511</v>
      </c>
      <c r="E5743" t="s">
        <v>4845</v>
      </c>
      <c r="F5743">
        <v>6.29</v>
      </c>
      <c r="I5743" t="s">
        <v>14619</v>
      </c>
      <c r="K5743" t="s">
        <v>6860</v>
      </c>
      <c r="L5743" t="s">
        <v>6861</v>
      </c>
      <c r="M5743" t="s">
        <v>15122</v>
      </c>
      <c r="N5743">
        <v>9</v>
      </c>
      <c r="O5743" t="s">
        <v>15567</v>
      </c>
      <c r="P5743" t="s">
        <v>17412</v>
      </c>
      <c r="Q5743">
        <v>6</v>
      </c>
      <c r="R5743">
        <v>1</v>
      </c>
      <c r="S5743">
        <v>2.14</v>
      </c>
      <c r="T5743">
        <v>2.14</v>
      </c>
      <c r="U5743">
        <v>351.38</v>
      </c>
      <c r="V5743">
        <v>73.64</v>
      </c>
      <c r="W5743">
        <v>2.99</v>
      </c>
      <c r="Y5743">
        <v>4.17</v>
      </c>
      <c r="Z5743">
        <v>2</v>
      </c>
      <c r="AA5743" t="s">
        <v>4250</v>
      </c>
      <c r="AB5743">
        <v>0</v>
      </c>
      <c r="AC5743">
        <v>2</v>
      </c>
      <c r="AD5743">
        <v>5.7633333333333328</v>
      </c>
      <c r="AF5743" t="s">
        <v>7949</v>
      </c>
      <c r="AI5743">
        <v>0</v>
      </c>
      <c r="AJ5743">
        <v>0</v>
      </c>
      <c r="AM5743" t="s">
        <v>20019</v>
      </c>
    </row>
    <row r="5744" spans="1:39" x14ac:dyDescent="0.25">
      <c r="A5744" t="s">
        <v>10253</v>
      </c>
      <c r="B5744" t="s">
        <v>4841</v>
      </c>
      <c r="C5744" t="s">
        <v>4842</v>
      </c>
      <c r="D5744">
        <v>511</v>
      </c>
      <c r="E5744" t="s">
        <v>4845</v>
      </c>
      <c r="F5744">
        <v>6.29</v>
      </c>
      <c r="K5744" t="s">
        <v>6860</v>
      </c>
      <c r="L5744" t="s">
        <v>6861</v>
      </c>
      <c r="M5744" t="s">
        <v>15190</v>
      </c>
      <c r="N5744">
        <v>9</v>
      </c>
      <c r="O5744" t="s">
        <v>15578</v>
      </c>
      <c r="P5744" t="s">
        <v>17905</v>
      </c>
      <c r="Q5744">
        <v>7</v>
      </c>
      <c r="R5744">
        <v>4</v>
      </c>
      <c r="S5744">
        <v>1.75</v>
      </c>
      <c r="T5744">
        <v>3.81</v>
      </c>
      <c r="U5744">
        <v>711.93</v>
      </c>
      <c r="V5744">
        <v>131.08000000000001</v>
      </c>
      <c r="W5744">
        <v>4.53</v>
      </c>
      <c r="X5744">
        <v>13.72</v>
      </c>
      <c r="Y5744">
        <v>9.3800000000000008</v>
      </c>
      <c r="Z5744">
        <v>4</v>
      </c>
      <c r="AA5744" t="s">
        <v>4250</v>
      </c>
      <c r="AB5744">
        <v>1</v>
      </c>
      <c r="AC5744">
        <v>15</v>
      </c>
      <c r="AD5744">
        <v>1.905</v>
      </c>
      <c r="AF5744" t="s">
        <v>7952</v>
      </c>
      <c r="AI5744">
        <v>0</v>
      </c>
      <c r="AJ5744">
        <v>0</v>
      </c>
      <c r="AK5744" t="s">
        <v>19973</v>
      </c>
      <c r="AL5744" t="s">
        <v>19973</v>
      </c>
      <c r="AM5744" t="s">
        <v>20019</v>
      </c>
    </row>
    <row r="5745" spans="1:39" x14ac:dyDescent="0.25">
      <c r="A5745" t="s">
        <v>6131</v>
      </c>
      <c r="B5745" t="s">
        <v>4841</v>
      </c>
      <c r="C5745" t="s">
        <v>4842</v>
      </c>
      <c r="D5745">
        <v>514</v>
      </c>
      <c r="E5745" t="s">
        <v>4845</v>
      </c>
      <c r="F5745">
        <v>6.29</v>
      </c>
      <c r="K5745" t="s">
        <v>6860</v>
      </c>
      <c r="M5745" t="s">
        <v>15117</v>
      </c>
      <c r="N5745">
        <v>8</v>
      </c>
      <c r="O5745" t="s">
        <v>15489</v>
      </c>
      <c r="P5745" t="s">
        <v>7857</v>
      </c>
      <c r="Q5745">
        <v>4</v>
      </c>
      <c r="R5745">
        <v>2</v>
      </c>
      <c r="S5745">
        <v>4.21</v>
      </c>
      <c r="T5745">
        <v>4.41</v>
      </c>
      <c r="U5745">
        <v>381.48</v>
      </c>
      <c r="V5745">
        <v>58.01</v>
      </c>
      <c r="W5745">
        <v>5.76</v>
      </c>
      <c r="X5745">
        <v>11.24</v>
      </c>
      <c r="Y5745">
        <v>7.19</v>
      </c>
      <c r="Z5745">
        <v>5</v>
      </c>
      <c r="AA5745" t="s">
        <v>4250</v>
      </c>
      <c r="AB5745">
        <v>1</v>
      </c>
      <c r="AC5745">
        <v>3</v>
      </c>
      <c r="AD5745">
        <v>3.641571428571428</v>
      </c>
      <c r="AF5745" t="s">
        <v>7949</v>
      </c>
      <c r="AI5745">
        <v>0</v>
      </c>
      <c r="AJ5745">
        <v>0</v>
      </c>
      <c r="AK5745" t="s">
        <v>7990</v>
      </c>
      <c r="AL5745" t="s">
        <v>7990</v>
      </c>
      <c r="AM5745" t="s">
        <v>20019</v>
      </c>
    </row>
    <row r="5746" spans="1:39" x14ac:dyDescent="0.25">
      <c r="A5746" t="s">
        <v>11738</v>
      </c>
      <c r="B5746" t="s">
        <v>4841</v>
      </c>
      <c r="C5746" t="s">
        <v>4842</v>
      </c>
      <c r="D5746">
        <v>514</v>
      </c>
      <c r="E5746" t="s">
        <v>4845</v>
      </c>
      <c r="F5746">
        <v>6.29</v>
      </c>
      <c r="K5746" t="s">
        <v>6860</v>
      </c>
      <c r="L5746" t="s">
        <v>6861</v>
      </c>
      <c r="M5746" t="s">
        <v>15118</v>
      </c>
      <c r="N5746">
        <v>9</v>
      </c>
      <c r="O5746" t="s">
        <v>15490</v>
      </c>
      <c r="P5746" t="s">
        <v>19390</v>
      </c>
      <c r="Q5746">
        <v>7</v>
      </c>
      <c r="R5746">
        <v>2</v>
      </c>
      <c r="S5746">
        <v>4.7300000000000004</v>
      </c>
      <c r="T5746">
        <v>4.91</v>
      </c>
      <c r="U5746">
        <v>411.53</v>
      </c>
      <c r="V5746">
        <v>102.49</v>
      </c>
      <c r="W5746">
        <v>3.57</v>
      </c>
      <c r="X5746">
        <v>9.91</v>
      </c>
      <c r="Y5746">
        <v>7.03</v>
      </c>
      <c r="Z5746">
        <v>2</v>
      </c>
      <c r="AA5746" t="s">
        <v>4250</v>
      </c>
      <c r="AB5746">
        <v>0</v>
      </c>
      <c r="AC5746">
        <v>5</v>
      </c>
      <c r="AD5746">
        <v>2.7605952380952381</v>
      </c>
      <c r="AF5746" t="s">
        <v>7949</v>
      </c>
      <c r="AI5746">
        <v>0</v>
      </c>
      <c r="AJ5746">
        <v>0</v>
      </c>
      <c r="AK5746" t="s">
        <v>7974</v>
      </c>
      <c r="AL5746" t="s">
        <v>7974</v>
      </c>
      <c r="AM5746" t="s">
        <v>20019</v>
      </c>
    </row>
    <row r="5747" spans="1:39" x14ac:dyDescent="0.25">
      <c r="A5747" t="s">
        <v>11739</v>
      </c>
      <c r="B5747" t="s">
        <v>4841</v>
      </c>
      <c r="C5747" t="s">
        <v>4842</v>
      </c>
      <c r="D5747">
        <v>514</v>
      </c>
      <c r="E5747" t="s">
        <v>4845</v>
      </c>
      <c r="F5747">
        <v>6.29</v>
      </c>
      <c r="I5747" t="s">
        <v>14620</v>
      </c>
      <c r="K5747" t="s">
        <v>6860</v>
      </c>
      <c r="L5747" t="s">
        <v>6861</v>
      </c>
      <c r="M5747" t="s">
        <v>15075</v>
      </c>
      <c r="N5747">
        <v>9</v>
      </c>
      <c r="O5747" t="s">
        <v>15429</v>
      </c>
      <c r="P5747" t="s">
        <v>19391</v>
      </c>
      <c r="Q5747">
        <v>7</v>
      </c>
      <c r="R5747">
        <v>2</v>
      </c>
      <c r="S5747">
        <v>4.7300000000000004</v>
      </c>
      <c r="T5747">
        <v>4.91</v>
      </c>
      <c r="U5747">
        <v>411.53</v>
      </c>
      <c r="V5747">
        <v>102.49</v>
      </c>
      <c r="W5747">
        <v>3.57</v>
      </c>
      <c r="X5747">
        <v>9.91</v>
      </c>
      <c r="Y5747">
        <v>7.03</v>
      </c>
      <c r="Z5747">
        <v>2</v>
      </c>
      <c r="AA5747" t="s">
        <v>4250</v>
      </c>
      <c r="AB5747">
        <v>0</v>
      </c>
      <c r="AC5747">
        <v>5</v>
      </c>
      <c r="AD5747">
        <v>2.7605952380952381</v>
      </c>
      <c r="AF5747" t="s">
        <v>7949</v>
      </c>
      <c r="AI5747">
        <v>0</v>
      </c>
      <c r="AJ5747">
        <v>0</v>
      </c>
      <c r="AM5747" t="s">
        <v>20019</v>
      </c>
    </row>
    <row r="5748" spans="1:39" x14ac:dyDescent="0.25">
      <c r="A5748" t="s">
        <v>11739</v>
      </c>
      <c r="B5748" t="s">
        <v>4841</v>
      </c>
      <c r="C5748" t="s">
        <v>4842</v>
      </c>
      <c r="D5748">
        <v>514</v>
      </c>
      <c r="E5748" t="s">
        <v>4845</v>
      </c>
      <c r="F5748">
        <v>6.29</v>
      </c>
      <c r="I5748" t="s">
        <v>14621</v>
      </c>
      <c r="K5748" t="s">
        <v>6860</v>
      </c>
      <c r="L5748" t="s">
        <v>6861</v>
      </c>
      <c r="M5748" t="s">
        <v>15076</v>
      </c>
      <c r="N5748">
        <v>8</v>
      </c>
      <c r="O5748" t="s">
        <v>15430</v>
      </c>
      <c r="P5748" t="s">
        <v>19391</v>
      </c>
      <c r="Q5748">
        <v>7</v>
      </c>
      <c r="R5748">
        <v>2</v>
      </c>
      <c r="S5748">
        <v>4.7300000000000004</v>
      </c>
      <c r="T5748">
        <v>4.91</v>
      </c>
      <c r="U5748">
        <v>411.53</v>
      </c>
      <c r="V5748">
        <v>102.49</v>
      </c>
      <c r="W5748">
        <v>3.57</v>
      </c>
      <c r="X5748">
        <v>9.91</v>
      </c>
      <c r="Y5748">
        <v>7.03</v>
      </c>
      <c r="Z5748">
        <v>2</v>
      </c>
      <c r="AA5748" t="s">
        <v>4250</v>
      </c>
      <c r="AB5748">
        <v>0</v>
      </c>
      <c r="AC5748">
        <v>5</v>
      </c>
      <c r="AD5748">
        <v>2.7605952380952381</v>
      </c>
      <c r="AF5748" t="s">
        <v>7949</v>
      </c>
      <c r="AI5748">
        <v>0</v>
      </c>
      <c r="AJ5748">
        <v>0</v>
      </c>
      <c r="AM5748" t="s">
        <v>20019</v>
      </c>
    </row>
    <row r="5749" spans="1:39" x14ac:dyDescent="0.25">
      <c r="A5749" t="s">
        <v>11399</v>
      </c>
      <c r="B5749" t="s">
        <v>4841</v>
      </c>
      <c r="C5749" t="s">
        <v>4842</v>
      </c>
      <c r="D5749">
        <v>514.4</v>
      </c>
      <c r="E5749" t="s">
        <v>4845</v>
      </c>
      <c r="F5749">
        <v>6.29</v>
      </c>
      <c r="I5749" t="s">
        <v>14622</v>
      </c>
      <c r="K5749" t="s">
        <v>6860</v>
      </c>
      <c r="L5749" t="s">
        <v>6861</v>
      </c>
      <c r="M5749" t="s">
        <v>15021</v>
      </c>
      <c r="N5749">
        <v>9</v>
      </c>
      <c r="O5749" t="s">
        <v>15359</v>
      </c>
      <c r="P5749" t="s">
        <v>19051</v>
      </c>
      <c r="Q5749">
        <v>5</v>
      </c>
      <c r="R5749">
        <v>1</v>
      </c>
      <c r="S5749">
        <v>4.3600000000000003</v>
      </c>
      <c r="T5749">
        <v>6.14</v>
      </c>
      <c r="U5749">
        <v>432.53</v>
      </c>
      <c r="V5749">
        <v>74.64</v>
      </c>
      <c r="W5749">
        <v>4.8600000000000003</v>
      </c>
      <c r="Y5749">
        <v>9.57</v>
      </c>
      <c r="Z5749">
        <v>3</v>
      </c>
      <c r="AA5749" t="s">
        <v>4250</v>
      </c>
      <c r="AB5749">
        <v>0</v>
      </c>
      <c r="AC5749">
        <v>2</v>
      </c>
      <c r="AD5749">
        <v>2.5302619047619048</v>
      </c>
      <c r="AF5749" t="s">
        <v>7952</v>
      </c>
      <c r="AI5749">
        <v>0</v>
      </c>
      <c r="AJ5749">
        <v>0</v>
      </c>
      <c r="AM5749" t="s">
        <v>20019</v>
      </c>
    </row>
    <row r="5750" spans="1:39" x14ac:dyDescent="0.25">
      <c r="A5750" t="s">
        <v>11399</v>
      </c>
      <c r="B5750" t="s">
        <v>4841</v>
      </c>
      <c r="C5750" t="s">
        <v>4842</v>
      </c>
      <c r="D5750">
        <v>514.4</v>
      </c>
      <c r="E5750" t="s">
        <v>4845</v>
      </c>
      <c r="F5750">
        <v>6.29</v>
      </c>
      <c r="I5750" t="s">
        <v>14623</v>
      </c>
      <c r="K5750" t="s">
        <v>6860</v>
      </c>
      <c r="M5750" t="s">
        <v>14977</v>
      </c>
      <c r="N5750">
        <v>8</v>
      </c>
      <c r="O5750" t="s">
        <v>15298</v>
      </c>
      <c r="P5750" t="s">
        <v>19051</v>
      </c>
      <c r="Q5750">
        <v>5</v>
      </c>
      <c r="R5750">
        <v>1</v>
      </c>
      <c r="S5750">
        <v>4.3600000000000003</v>
      </c>
      <c r="T5750">
        <v>6.14</v>
      </c>
      <c r="U5750">
        <v>432.53</v>
      </c>
      <c r="V5750">
        <v>74.64</v>
      </c>
      <c r="W5750">
        <v>4.8600000000000003</v>
      </c>
      <c r="Y5750">
        <v>9.57</v>
      </c>
      <c r="Z5750">
        <v>3</v>
      </c>
      <c r="AA5750" t="s">
        <v>4250</v>
      </c>
      <c r="AB5750">
        <v>0</v>
      </c>
      <c r="AC5750">
        <v>2</v>
      </c>
      <c r="AD5750">
        <v>2.5302619047619048</v>
      </c>
      <c r="AF5750" t="s">
        <v>7952</v>
      </c>
      <c r="AI5750">
        <v>0</v>
      </c>
      <c r="AJ5750">
        <v>0</v>
      </c>
      <c r="AM5750" t="s">
        <v>20019</v>
      </c>
    </row>
    <row r="5751" spans="1:39" x14ac:dyDescent="0.25">
      <c r="A5751" t="s">
        <v>11740</v>
      </c>
      <c r="B5751" t="s">
        <v>4841</v>
      </c>
      <c r="C5751" t="s">
        <v>4842</v>
      </c>
      <c r="D5751">
        <v>516</v>
      </c>
      <c r="E5751" t="s">
        <v>4845</v>
      </c>
      <c r="F5751">
        <v>6.29</v>
      </c>
      <c r="I5751" t="s">
        <v>14624</v>
      </c>
      <c r="K5751" t="s">
        <v>6860</v>
      </c>
      <c r="L5751" t="s">
        <v>6861</v>
      </c>
      <c r="M5751" t="s">
        <v>15121</v>
      </c>
      <c r="N5751">
        <v>9</v>
      </c>
      <c r="O5751" t="s">
        <v>15510</v>
      </c>
      <c r="P5751" t="s">
        <v>19392</v>
      </c>
      <c r="Q5751">
        <v>4</v>
      </c>
      <c r="R5751">
        <v>1</v>
      </c>
      <c r="S5751">
        <v>4.3899999999999997</v>
      </c>
      <c r="T5751">
        <v>4.43</v>
      </c>
      <c r="U5751">
        <v>394.29</v>
      </c>
      <c r="V5751">
        <v>59.97</v>
      </c>
      <c r="W5751">
        <v>3.7</v>
      </c>
      <c r="Y5751">
        <v>6.18</v>
      </c>
      <c r="Z5751">
        <v>1</v>
      </c>
      <c r="AA5751" t="s">
        <v>4250</v>
      </c>
      <c r="AB5751">
        <v>0</v>
      </c>
      <c r="AC5751">
        <v>1</v>
      </c>
      <c r="AD5751">
        <v>3.8734047619047618</v>
      </c>
      <c r="AF5751" t="s">
        <v>7949</v>
      </c>
      <c r="AI5751">
        <v>0</v>
      </c>
      <c r="AJ5751">
        <v>0</v>
      </c>
      <c r="AM5751" t="s">
        <v>20019</v>
      </c>
    </row>
    <row r="5752" spans="1:39" x14ac:dyDescent="0.25">
      <c r="A5752" t="s">
        <v>9012</v>
      </c>
      <c r="B5752" t="s">
        <v>4841</v>
      </c>
      <c r="C5752" t="s">
        <v>4842</v>
      </c>
      <c r="D5752">
        <v>519</v>
      </c>
      <c r="E5752" t="s">
        <v>4845</v>
      </c>
      <c r="F5752">
        <v>6.29</v>
      </c>
      <c r="K5752" t="s">
        <v>6860</v>
      </c>
      <c r="L5752" t="s">
        <v>6861</v>
      </c>
      <c r="M5752" t="s">
        <v>15153</v>
      </c>
      <c r="N5752">
        <v>9</v>
      </c>
      <c r="O5752" t="s">
        <v>15530</v>
      </c>
      <c r="P5752" t="s">
        <v>16664</v>
      </c>
      <c r="Q5752">
        <v>5</v>
      </c>
      <c r="R5752">
        <v>4</v>
      </c>
      <c r="S5752">
        <v>2</v>
      </c>
      <c r="T5752">
        <v>2.82</v>
      </c>
      <c r="U5752">
        <v>586.63</v>
      </c>
      <c r="V5752">
        <v>93.7</v>
      </c>
      <c r="W5752">
        <v>4.8899999999999997</v>
      </c>
      <c r="X5752">
        <v>13.38</v>
      </c>
      <c r="Y5752">
        <v>8.1199999999999992</v>
      </c>
      <c r="Z5752">
        <v>3</v>
      </c>
      <c r="AA5752" t="s">
        <v>4250</v>
      </c>
      <c r="AB5752">
        <v>1</v>
      </c>
      <c r="AC5752">
        <v>12</v>
      </c>
      <c r="AD5752">
        <v>3.8166666666666669</v>
      </c>
      <c r="AF5752" t="s">
        <v>7949</v>
      </c>
      <c r="AI5752">
        <v>0</v>
      </c>
      <c r="AJ5752">
        <v>0</v>
      </c>
      <c r="AK5752" t="s">
        <v>19874</v>
      </c>
      <c r="AL5752" t="s">
        <v>19874</v>
      </c>
      <c r="AM5752" t="s">
        <v>20019</v>
      </c>
    </row>
    <row r="5753" spans="1:39" x14ac:dyDescent="0.25">
      <c r="A5753" t="s">
        <v>11741</v>
      </c>
      <c r="B5753" t="s">
        <v>4841</v>
      </c>
      <c r="C5753" t="s">
        <v>4842</v>
      </c>
      <c r="D5753">
        <v>519</v>
      </c>
      <c r="E5753" t="s">
        <v>4845</v>
      </c>
      <c r="F5753">
        <v>6.29</v>
      </c>
      <c r="I5753" t="s">
        <v>14625</v>
      </c>
      <c r="K5753" t="s">
        <v>6860</v>
      </c>
      <c r="L5753" t="s">
        <v>6861</v>
      </c>
      <c r="M5753" t="s">
        <v>6907</v>
      </c>
      <c r="N5753">
        <v>9</v>
      </c>
      <c r="O5753" t="s">
        <v>6972</v>
      </c>
      <c r="P5753" t="s">
        <v>19393</v>
      </c>
      <c r="Q5753">
        <v>6</v>
      </c>
      <c r="R5753">
        <v>1</v>
      </c>
      <c r="S5753">
        <v>1.7</v>
      </c>
      <c r="T5753">
        <v>1.71</v>
      </c>
      <c r="U5753">
        <v>347.37</v>
      </c>
      <c r="V5753">
        <v>78.959999999999994</v>
      </c>
      <c r="W5753">
        <v>1.68</v>
      </c>
      <c r="Y5753">
        <v>5.92</v>
      </c>
      <c r="Z5753">
        <v>2</v>
      </c>
      <c r="AA5753" t="s">
        <v>4250</v>
      </c>
      <c r="AB5753">
        <v>0</v>
      </c>
      <c r="AC5753">
        <v>1</v>
      </c>
      <c r="AD5753">
        <v>5.833333333333333</v>
      </c>
      <c r="AF5753" t="s">
        <v>7949</v>
      </c>
      <c r="AI5753">
        <v>0</v>
      </c>
      <c r="AJ5753">
        <v>0</v>
      </c>
      <c r="AM5753" t="s">
        <v>20019</v>
      </c>
    </row>
    <row r="5754" spans="1:39" x14ac:dyDescent="0.25">
      <c r="A5754" t="s">
        <v>11741</v>
      </c>
      <c r="B5754" t="s">
        <v>4841</v>
      </c>
      <c r="C5754" t="s">
        <v>4842</v>
      </c>
      <c r="D5754">
        <v>519</v>
      </c>
      <c r="E5754" t="s">
        <v>4845</v>
      </c>
      <c r="F5754">
        <v>6.29</v>
      </c>
      <c r="I5754" t="s">
        <v>14626</v>
      </c>
      <c r="K5754" t="s">
        <v>6860</v>
      </c>
      <c r="L5754" t="s">
        <v>6861</v>
      </c>
      <c r="M5754" t="s">
        <v>6908</v>
      </c>
      <c r="N5754">
        <v>8</v>
      </c>
      <c r="O5754" t="s">
        <v>6973</v>
      </c>
      <c r="P5754" t="s">
        <v>19393</v>
      </c>
      <c r="Q5754">
        <v>6</v>
      </c>
      <c r="R5754">
        <v>1</v>
      </c>
      <c r="S5754">
        <v>1.7</v>
      </c>
      <c r="T5754">
        <v>1.71</v>
      </c>
      <c r="U5754">
        <v>347.37</v>
      </c>
      <c r="V5754">
        <v>78.959999999999994</v>
      </c>
      <c r="W5754">
        <v>1.68</v>
      </c>
      <c r="Y5754">
        <v>5.92</v>
      </c>
      <c r="Z5754">
        <v>2</v>
      </c>
      <c r="AA5754" t="s">
        <v>4250</v>
      </c>
      <c r="AB5754">
        <v>0</v>
      </c>
      <c r="AC5754">
        <v>1</v>
      </c>
      <c r="AD5754">
        <v>5.833333333333333</v>
      </c>
      <c r="AF5754" t="s">
        <v>7949</v>
      </c>
      <c r="AI5754">
        <v>0</v>
      </c>
      <c r="AJ5754">
        <v>0</v>
      </c>
      <c r="AM5754" t="s">
        <v>20019</v>
      </c>
    </row>
    <row r="5755" spans="1:39" x14ac:dyDescent="0.25">
      <c r="A5755" t="s">
        <v>11742</v>
      </c>
      <c r="B5755" t="s">
        <v>4841</v>
      </c>
      <c r="C5755" t="s">
        <v>4842</v>
      </c>
      <c r="D5755">
        <v>519</v>
      </c>
      <c r="E5755" t="s">
        <v>4845</v>
      </c>
      <c r="F5755">
        <v>6.29</v>
      </c>
      <c r="I5755" t="s">
        <v>14627</v>
      </c>
      <c r="K5755" t="s">
        <v>6860</v>
      </c>
      <c r="M5755" t="s">
        <v>14989</v>
      </c>
      <c r="N5755">
        <v>8</v>
      </c>
      <c r="O5755" t="s">
        <v>15313</v>
      </c>
      <c r="P5755" t="s">
        <v>19394</v>
      </c>
      <c r="Q5755">
        <v>10</v>
      </c>
      <c r="R5755">
        <v>2</v>
      </c>
      <c r="S5755">
        <v>4.3600000000000003</v>
      </c>
      <c r="T5755">
        <v>4.3600000000000003</v>
      </c>
      <c r="U5755">
        <v>446.56</v>
      </c>
      <c r="V5755">
        <v>124.61</v>
      </c>
      <c r="W5755">
        <v>2.41</v>
      </c>
      <c r="X5755">
        <v>10.220000000000001</v>
      </c>
      <c r="Y5755">
        <v>3.73</v>
      </c>
      <c r="Z5755">
        <v>2</v>
      </c>
      <c r="AA5755" t="s">
        <v>4250</v>
      </c>
      <c r="AB5755">
        <v>0</v>
      </c>
      <c r="AC5755">
        <v>5</v>
      </c>
      <c r="AD5755">
        <v>2.201714285714286</v>
      </c>
      <c r="AF5755" t="s">
        <v>7949</v>
      </c>
      <c r="AI5755">
        <v>0</v>
      </c>
      <c r="AJ5755">
        <v>0</v>
      </c>
      <c r="AM5755" t="s">
        <v>20019</v>
      </c>
    </row>
    <row r="5756" spans="1:39" x14ac:dyDescent="0.25">
      <c r="A5756" t="s">
        <v>11743</v>
      </c>
      <c r="B5756" t="s">
        <v>4841</v>
      </c>
      <c r="C5756" t="s">
        <v>4842</v>
      </c>
      <c r="D5756">
        <v>520</v>
      </c>
      <c r="E5756" t="s">
        <v>4845</v>
      </c>
      <c r="F5756">
        <v>6.28</v>
      </c>
      <c r="K5756" t="s">
        <v>6860</v>
      </c>
      <c r="L5756" t="s">
        <v>6861</v>
      </c>
      <c r="M5756" t="s">
        <v>15005</v>
      </c>
      <c r="N5756">
        <v>9</v>
      </c>
      <c r="O5756" t="s">
        <v>15335</v>
      </c>
      <c r="P5756" t="s">
        <v>19395</v>
      </c>
      <c r="Q5756">
        <v>6</v>
      </c>
      <c r="R5756">
        <v>1</v>
      </c>
      <c r="S5756">
        <v>2.6</v>
      </c>
      <c r="T5756">
        <v>2.62</v>
      </c>
      <c r="U5756">
        <v>456.42</v>
      </c>
      <c r="V5756">
        <v>90.04</v>
      </c>
      <c r="W5756">
        <v>3.69</v>
      </c>
      <c r="Y5756">
        <v>6.03</v>
      </c>
      <c r="Z5756">
        <v>3</v>
      </c>
      <c r="AA5756" t="s">
        <v>4250</v>
      </c>
      <c r="AB5756">
        <v>0</v>
      </c>
      <c r="AC5756">
        <v>5</v>
      </c>
      <c r="AD5756">
        <v>4.843285714285714</v>
      </c>
      <c r="AF5756" t="s">
        <v>7949</v>
      </c>
      <c r="AI5756">
        <v>0</v>
      </c>
      <c r="AJ5756">
        <v>0</v>
      </c>
      <c r="AK5756" t="s">
        <v>19835</v>
      </c>
      <c r="AL5756" t="s">
        <v>19835</v>
      </c>
      <c r="AM5756" t="s">
        <v>20019</v>
      </c>
    </row>
    <row r="5757" spans="1:39" x14ac:dyDescent="0.25">
      <c r="A5757" t="s">
        <v>11744</v>
      </c>
      <c r="B5757" t="s">
        <v>4841</v>
      </c>
      <c r="C5757" t="s">
        <v>4842</v>
      </c>
      <c r="D5757">
        <v>520</v>
      </c>
      <c r="E5757" t="s">
        <v>4845</v>
      </c>
      <c r="F5757">
        <v>6.28</v>
      </c>
      <c r="K5757" t="s">
        <v>6860</v>
      </c>
      <c r="M5757" t="s">
        <v>15173</v>
      </c>
      <c r="N5757">
        <v>8</v>
      </c>
      <c r="O5757" t="s">
        <v>15555</v>
      </c>
      <c r="P5757" t="s">
        <v>19396</v>
      </c>
      <c r="Q5757">
        <v>7</v>
      </c>
      <c r="R5757">
        <v>7</v>
      </c>
      <c r="S5757">
        <v>-0.74</v>
      </c>
      <c r="T5757">
        <v>2.15</v>
      </c>
      <c r="U5757">
        <v>633.79</v>
      </c>
      <c r="V5757">
        <v>203.03</v>
      </c>
      <c r="W5757">
        <v>1.48</v>
      </c>
      <c r="X5757">
        <v>4.17</v>
      </c>
      <c r="Y5757">
        <v>0</v>
      </c>
      <c r="Z5757">
        <v>1</v>
      </c>
      <c r="AA5757" t="s">
        <v>4250</v>
      </c>
      <c r="AB5757">
        <v>2</v>
      </c>
      <c r="AC5757">
        <v>18</v>
      </c>
      <c r="AD5757">
        <v>3</v>
      </c>
      <c r="AF5757" t="s">
        <v>7951</v>
      </c>
      <c r="AI5757">
        <v>0</v>
      </c>
      <c r="AJ5757">
        <v>0</v>
      </c>
      <c r="AK5757" t="s">
        <v>19968</v>
      </c>
      <c r="AL5757" t="s">
        <v>19968</v>
      </c>
      <c r="AM5757" t="s">
        <v>20019</v>
      </c>
    </row>
    <row r="5758" spans="1:39" x14ac:dyDescent="0.25">
      <c r="A5758" t="s">
        <v>11745</v>
      </c>
      <c r="B5758" t="s">
        <v>4841</v>
      </c>
      <c r="C5758" t="s">
        <v>4842</v>
      </c>
      <c r="D5758">
        <v>521.1</v>
      </c>
      <c r="E5758" t="s">
        <v>4845</v>
      </c>
      <c r="F5758">
        <v>6.28</v>
      </c>
      <c r="I5758" t="s">
        <v>14628</v>
      </c>
      <c r="K5758" t="s">
        <v>6860</v>
      </c>
      <c r="L5758" t="s">
        <v>6861</v>
      </c>
      <c r="M5758" t="s">
        <v>15042</v>
      </c>
      <c r="N5758">
        <v>9</v>
      </c>
      <c r="O5758" t="s">
        <v>15389</v>
      </c>
      <c r="P5758" t="s">
        <v>19397</v>
      </c>
      <c r="Q5758">
        <v>5</v>
      </c>
      <c r="R5758">
        <v>1</v>
      </c>
      <c r="S5758">
        <v>1.71</v>
      </c>
      <c r="T5758">
        <v>3.71</v>
      </c>
      <c r="U5758">
        <v>329.44</v>
      </c>
      <c r="V5758">
        <v>60.08</v>
      </c>
      <c r="W5758">
        <v>2.73</v>
      </c>
      <c r="Y5758">
        <v>11.54</v>
      </c>
      <c r="Z5758">
        <v>1</v>
      </c>
      <c r="AA5758" t="s">
        <v>4250</v>
      </c>
      <c r="AB5758">
        <v>0</v>
      </c>
      <c r="AC5758">
        <v>2</v>
      </c>
      <c r="AD5758">
        <v>4.4783333333333326</v>
      </c>
      <c r="AF5758" t="s">
        <v>7952</v>
      </c>
      <c r="AI5758">
        <v>0</v>
      </c>
      <c r="AJ5758">
        <v>0</v>
      </c>
      <c r="AM5758" t="s">
        <v>20019</v>
      </c>
    </row>
    <row r="5759" spans="1:39" x14ac:dyDescent="0.25">
      <c r="A5759" t="s">
        <v>11745</v>
      </c>
      <c r="B5759" t="s">
        <v>4841</v>
      </c>
      <c r="C5759" t="s">
        <v>4842</v>
      </c>
      <c r="D5759">
        <v>521.1</v>
      </c>
      <c r="E5759" t="s">
        <v>4845</v>
      </c>
      <c r="F5759">
        <v>6.28</v>
      </c>
      <c r="I5759" t="s">
        <v>14629</v>
      </c>
      <c r="K5759" t="s">
        <v>6860</v>
      </c>
      <c r="M5759" t="s">
        <v>15002</v>
      </c>
      <c r="N5759">
        <v>8</v>
      </c>
      <c r="O5759" t="s">
        <v>15332</v>
      </c>
      <c r="P5759" t="s">
        <v>19397</v>
      </c>
      <c r="Q5759">
        <v>5</v>
      </c>
      <c r="R5759">
        <v>1</v>
      </c>
      <c r="S5759">
        <v>1.71</v>
      </c>
      <c r="T5759">
        <v>3.71</v>
      </c>
      <c r="U5759">
        <v>329.44</v>
      </c>
      <c r="V5759">
        <v>60.08</v>
      </c>
      <c r="W5759">
        <v>2.73</v>
      </c>
      <c r="Y5759">
        <v>11.54</v>
      </c>
      <c r="Z5759">
        <v>1</v>
      </c>
      <c r="AA5759" t="s">
        <v>4250</v>
      </c>
      <c r="AB5759">
        <v>0</v>
      </c>
      <c r="AC5759">
        <v>2</v>
      </c>
      <c r="AD5759">
        <v>4.4783333333333326</v>
      </c>
      <c r="AF5759" t="s">
        <v>7952</v>
      </c>
      <c r="AI5759">
        <v>0</v>
      </c>
      <c r="AJ5759">
        <v>0</v>
      </c>
      <c r="AM5759" t="s">
        <v>20019</v>
      </c>
    </row>
    <row r="5760" spans="1:39" x14ac:dyDescent="0.25">
      <c r="A5760" t="s">
        <v>9315</v>
      </c>
      <c r="B5760" t="s">
        <v>4841</v>
      </c>
      <c r="C5760" t="s">
        <v>4842</v>
      </c>
      <c r="D5760">
        <v>522</v>
      </c>
      <c r="E5760" t="s">
        <v>4845</v>
      </c>
      <c r="F5760">
        <v>6.28</v>
      </c>
      <c r="K5760" t="s">
        <v>6860</v>
      </c>
      <c r="L5760" t="s">
        <v>6861</v>
      </c>
      <c r="M5760" t="s">
        <v>15207</v>
      </c>
      <c r="N5760">
        <v>9</v>
      </c>
      <c r="O5760" t="s">
        <v>15598</v>
      </c>
      <c r="P5760" t="s">
        <v>16967</v>
      </c>
      <c r="Q5760">
        <v>4</v>
      </c>
      <c r="R5760">
        <v>3</v>
      </c>
      <c r="S5760">
        <v>5.58</v>
      </c>
      <c r="T5760">
        <v>7.1</v>
      </c>
      <c r="U5760">
        <v>605.77</v>
      </c>
      <c r="V5760">
        <v>81.67</v>
      </c>
      <c r="W5760">
        <v>5.85</v>
      </c>
      <c r="X5760">
        <v>13.91</v>
      </c>
      <c r="Y5760">
        <v>8.7799999999999994</v>
      </c>
      <c r="Z5760">
        <v>3</v>
      </c>
      <c r="AA5760" t="s">
        <v>4250</v>
      </c>
      <c r="AB5760">
        <v>2</v>
      </c>
      <c r="AC5760">
        <v>13</v>
      </c>
      <c r="AD5760">
        <v>1.7766666666666671</v>
      </c>
      <c r="AF5760" t="s">
        <v>7952</v>
      </c>
      <c r="AI5760">
        <v>0</v>
      </c>
      <c r="AJ5760">
        <v>0</v>
      </c>
      <c r="AK5760" t="s">
        <v>19890</v>
      </c>
      <c r="AL5760" t="s">
        <v>19890</v>
      </c>
      <c r="AM5760" t="s">
        <v>20019</v>
      </c>
    </row>
    <row r="5761" spans="1:39" x14ac:dyDescent="0.25">
      <c r="A5761" t="s">
        <v>9315</v>
      </c>
      <c r="B5761" t="s">
        <v>4841</v>
      </c>
      <c r="C5761" t="s">
        <v>4842</v>
      </c>
      <c r="D5761">
        <v>522</v>
      </c>
      <c r="E5761" t="s">
        <v>4845</v>
      </c>
      <c r="F5761">
        <v>6.28</v>
      </c>
      <c r="K5761" t="s">
        <v>6860</v>
      </c>
      <c r="M5761" t="s">
        <v>15182</v>
      </c>
      <c r="N5761">
        <v>8</v>
      </c>
      <c r="O5761" t="s">
        <v>15568</v>
      </c>
      <c r="P5761" t="s">
        <v>16967</v>
      </c>
      <c r="Q5761">
        <v>4</v>
      </c>
      <c r="R5761">
        <v>3</v>
      </c>
      <c r="S5761">
        <v>5.58</v>
      </c>
      <c r="T5761">
        <v>7.1</v>
      </c>
      <c r="U5761">
        <v>605.77</v>
      </c>
      <c r="V5761">
        <v>81.67</v>
      </c>
      <c r="W5761">
        <v>5.85</v>
      </c>
      <c r="X5761">
        <v>13.91</v>
      </c>
      <c r="Y5761">
        <v>8.7799999999999994</v>
      </c>
      <c r="Z5761">
        <v>3</v>
      </c>
      <c r="AA5761" t="s">
        <v>4250</v>
      </c>
      <c r="AB5761">
        <v>2</v>
      </c>
      <c r="AC5761">
        <v>13</v>
      </c>
      <c r="AD5761">
        <v>1.7766666666666671</v>
      </c>
      <c r="AF5761" t="s">
        <v>7952</v>
      </c>
      <c r="AI5761">
        <v>0</v>
      </c>
      <c r="AJ5761">
        <v>0</v>
      </c>
      <c r="AK5761" t="s">
        <v>19863</v>
      </c>
      <c r="AL5761" t="s">
        <v>19863</v>
      </c>
      <c r="AM5761" t="s">
        <v>20019</v>
      </c>
    </row>
    <row r="5762" spans="1:39" x14ac:dyDescent="0.25">
      <c r="A5762" t="s">
        <v>10165</v>
      </c>
      <c r="B5762" t="s">
        <v>4841</v>
      </c>
      <c r="C5762" t="s">
        <v>4842</v>
      </c>
      <c r="D5762">
        <v>522</v>
      </c>
      <c r="E5762" t="s">
        <v>4845</v>
      </c>
      <c r="F5762">
        <v>6.28</v>
      </c>
      <c r="K5762" t="s">
        <v>6860</v>
      </c>
      <c r="L5762" t="s">
        <v>6861</v>
      </c>
      <c r="M5762" t="s">
        <v>15176</v>
      </c>
      <c r="N5762">
        <v>9</v>
      </c>
      <c r="O5762" t="s">
        <v>15559</v>
      </c>
      <c r="P5762" t="s">
        <v>17817</v>
      </c>
      <c r="Q5762">
        <v>12</v>
      </c>
      <c r="R5762">
        <v>12</v>
      </c>
      <c r="S5762">
        <v>-7.7</v>
      </c>
      <c r="T5762">
        <v>-1.19</v>
      </c>
      <c r="U5762">
        <v>939.95</v>
      </c>
      <c r="V5762">
        <v>387.12</v>
      </c>
      <c r="W5762">
        <v>-0.37</v>
      </c>
      <c r="X5762">
        <v>2.71</v>
      </c>
      <c r="Y5762">
        <v>8.74</v>
      </c>
      <c r="Z5762">
        <v>1</v>
      </c>
      <c r="AA5762" t="s">
        <v>4250</v>
      </c>
      <c r="AB5762">
        <v>3</v>
      </c>
      <c r="AC5762">
        <v>23</v>
      </c>
      <c r="AD5762">
        <v>2.63</v>
      </c>
      <c r="AF5762" t="s">
        <v>7950</v>
      </c>
      <c r="AI5762">
        <v>0</v>
      </c>
      <c r="AJ5762">
        <v>0</v>
      </c>
      <c r="AK5762" t="s">
        <v>19917</v>
      </c>
      <c r="AL5762" t="s">
        <v>19917</v>
      </c>
      <c r="AM5762" t="s">
        <v>20019</v>
      </c>
    </row>
    <row r="5763" spans="1:39" x14ac:dyDescent="0.25">
      <c r="A5763" t="s">
        <v>11746</v>
      </c>
      <c r="B5763" t="s">
        <v>4841</v>
      </c>
      <c r="C5763" t="s">
        <v>4842</v>
      </c>
      <c r="D5763">
        <v>523</v>
      </c>
      <c r="E5763" t="s">
        <v>4845</v>
      </c>
      <c r="F5763">
        <v>6.28</v>
      </c>
      <c r="I5763" t="s">
        <v>14630</v>
      </c>
      <c r="K5763" t="s">
        <v>6860</v>
      </c>
      <c r="L5763" t="s">
        <v>6861</v>
      </c>
      <c r="M5763" t="s">
        <v>15000</v>
      </c>
      <c r="N5763">
        <v>9</v>
      </c>
      <c r="O5763" t="s">
        <v>15330</v>
      </c>
      <c r="P5763" t="s">
        <v>19398</v>
      </c>
      <c r="Q5763">
        <v>3</v>
      </c>
      <c r="R5763">
        <v>1</v>
      </c>
      <c r="S5763">
        <v>4.5199999999999996</v>
      </c>
      <c r="T5763">
        <v>4.74</v>
      </c>
      <c r="U5763">
        <v>303.41000000000003</v>
      </c>
      <c r="V5763">
        <v>50.74</v>
      </c>
      <c r="W5763">
        <v>3.16</v>
      </c>
      <c r="Y5763">
        <v>7.03</v>
      </c>
      <c r="Z5763">
        <v>1</v>
      </c>
      <c r="AA5763" t="s">
        <v>4250</v>
      </c>
      <c r="AB5763">
        <v>0</v>
      </c>
      <c r="AC5763">
        <v>0</v>
      </c>
      <c r="AD5763">
        <v>3.9633333333333329</v>
      </c>
      <c r="AF5763" t="s">
        <v>7949</v>
      </c>
      <c r="AI5763">
        <v>0</v>
      </c>
      <c r="AJ5763">
        <v>0</v>
      </c>
      <c r="AM5763" t="s">
        <v>20019</v>
      </c>
    </row>
    <row r="5764" spans="1:39" x14ac:dyDescent="0.25">
      <c r="A5764" t="s">
        <v>11747</v>
      </c>
      <c r="B5764" t="s">
        <v>4841</v>
      </c>
      <c r="C5764" t="s">
        <v>4842</v>
      </c>
      <c r="D5764">
        <v>524</v>
      </c>
      <c r="E5764" t="s">
        <v>4845</v>
      </c>
      <c r="F5764">
        <v>6.28</v>
      </c>
      <c r="K5764" t="s">
        <v>6860</v>
      </c>
      <c r="M5764" t="s">
        <v>15150</v>
      </c>
      <c r="N5764">
        <v>8</v>
      </c>
      <c r="O5764" t="s">
        <v>15526</v>
      </c>
      <c r="P5764" t="s">
        <v>19399</v>
      </c>
      <c r="Q5764">
        <v>5</v>
      </c>
      <c r="R5764">
        <v>4</v>
      </c>
      <c r="S5764">
        <v>4.29</v>
      </c>
      <c r="T5764">
        <v>5.26</v>
      </c>
      <c r="U5764">
        <v>525.65</v>
      </c>
      <c r="V5764">
        <v>103.6</v>
      </c>
      <c r="W5764">
        <v>4.6900000000000004</v>
      </c>
      <c r="X5764">
        <v>13.41</v>
      </c>
      <c r="Y5764">
        <v>8.3699999999999992</v>
      </c>
      <c r="Z5764">
        <v>4</v>
      </c>
      <c r="AA5764" t="s">
        <v>4250</v>
      </c>
      <c r="AB5764">
        <v>1</v>
      </c>
      <c r="AC5764">
        <v>11</v>
      </c>
      <c r="AD5764">
        <v>1.361666666666667</v>
      </c>
      <c r="AF5764" t="s">
        <v>7949</v>
      </c>
      <c r="AI5764">
        <v>0</v>
      </c>
      <c r="AJ5764">
        <v>0</v>
      </c>
      <c r="AK5764" t="s">
        <v>19942</v>
      </c>
      <c r="AL5764" t="s">
        <v>19942</v>
      </c>
      <c r="AM5764" t="s">
        <v>20019</v>
      </c>
    </row>
    <row r="5765" spans="1:39" x14ac:dyDescent="0.25">
      <c r="A5765" t="s">
        <v>11341</v>
      </c>
      <c r="B5765" t="s">
        <v>4841</v>
      </c>
      <c r="C5765" t="s">
        <v>4842</v>
      </c>
      <c r="D5765">
        <v>525</v>
      </c>
      <c r="E5765" t="s">
        <v>4845</v>
      </c>
      <c r="F5765">
        <v>6.28</v>
      </c>
      <c r="I5765" t="s">
        <v>14631</v>
      </c>
      <c r="K5765" t="s">
        <v>6860</v>
      </c>
      <c r="L5765" t="s">
        <v>6861</v>
      </c>
      <c r="M5765" t="s">
        <v>14987</v>
      </c>
      <c r="N5765">
        <v>9</v>
      </c>
      <c r="O5765" t="s">
        <v>15311</v>
      </c>
      <c r="P5765" t="s">
        <v>18993</v>
      </c>
      <c r="Q5765">
        <v>5</v>
      </c>
      <c r="R5765">
        <v>2</v>
      </c>
      <c r="S5765">
        <v>2.4</v>
      </c>
      <c r="T5765">
        <v>2.4</v>
      </c>
      <c r="U5765">
        <v>392.79</v>
      </c>
      <c r="V5765">
        <v>89.6</v>
      </c>
      <c r="W5765">
        <v>3.18</v>
      </c>
      <c r="X5765">
        <v>11.08</v>
      </c>
      <c r="Y5765">
        <v>4.3899999999999997</v>
      </c>
      <c r="Z5765">
        <v>2</v>
      </c>
      <c r="AA5765" t="s">
        <v>4250</v>
      </c>
      <c r="AB5765">
        <v>0</v>
      </c>
      <c r="AC5765">
        <v>4</v>
      </c>
      <c r="AD5765">
        <v>5.0657857142857141</v>
      </c>
      <c r="AF5765" t="s">
        <v>7949</v>
      </c>
      <c r="AI5765">
        <v>0</v>
      </c>
      <c r="AJ5765">
        <v>0</v>
      </c>
      <c r="AM5765" t="s">
        <v>20019</v>
      </c>
    </row>
    <row r="5766" spans="1:39" x14ac:dyDescent="0.25">
      <c r="A5766" t="s">
        <v>11748</v>
      </c>
      <c r="B5766" t="s">
        <v>4841</v>
      </c>
      <c r="C5766" t="s">
        <v>4842</v>
      </c>
      <c r="D5766">
        <v>525</v>
      </c>
      <c r="E5766" t="s">
        <v>4845</v>
      </c>
      <c r="F5766">
        <v>6.28</v>
      </c>
      <c r="I5766" t="s">
        <v>14632</v>
      </c>
      <c r="K5766" t="s">
        <v>6860</v>
      </c>
      <c r="L5766" t="s">
        <v>6861</v>
      </c>
      <c r="M5766" t="s">
        <v>14972</v>
      </c>
      <c r="N5766">
        <v>8</v>
      </c>
      <c r="O5766" t="s">
        <v>15293</v>
      </c>
      <c r="P5766" t="s">
        <v>19400</v>
      </c>
      <c r="Q5766">
        <v>4</v>
      </c>
      <c r="R5766">
        <v>2</v>
      </c>
      <c r="S5766">
        <v>3.68</v>
      </c>
      <c r="T5766">
        <v>3.68</v>
      </c>
      <c r="U5766">
        <v>464.46</v>
      </c>
      <c r="V5766">
        <v>79.95</v>
      </c>
      <c r="W5766">
        <v>4.28</v>
      </c>
      <c r="X5766">
        <v>11.58</v>
      </c>
      <c r="Y5766">
        <v>4.8600000000000003</v>
      </c>
      <c r="Z5766">
        <v>1</v>
      </c>
      <c r="AA5766" t="s">
        <v>4250</v>
      </c>
      <c r="AB5766">
        <v>0</v>
      </c>
      <c r="AC5766">
        <v>2</v>
      </c>
      <c r="AD5766">
        <v>3.5738571428571428</v>
      </c>
      <c r="AF5766" t="s">
        <v>7949</v>
      </c>
      <c r="AI5766">
        <v>0</v>
      </c>
      <c r="AJ5766">
        <v>0</v>
      </c>
      <c r="AM5766" t="s">
        <v>20019</v>
      </c>
    </row>
    <row r="5767" spans="1:39" x14ac:dyDescent="0.25">
      <c r="A5767" t="s">
        <v>8566</v>
      </c>
      <c r="B5767" t="s">
        <v>4841</v>
      </c>
      <c r="C5767" t="s">
        <v>4842</v>
      </c>
      <c r="D5767">
        <v>529</v>
      </c>
      <c r="E5767" t="s">
        <v>4845</v>
      </c>
      <c r="F5767">
        <v>6.28</v>
      </c>
      <c r="K5767" t="s">
        <v>6860</v>
      </c>
      <c r="L5767" t="s">
        <v>6861</v>
      </c>
      <c r="M5767" t="s">
        <v>15163</v>
      </c>
      <c r="N5767">
        <v>9</v>
      </c>
      <c r="O5767" t="s">
        <v>15543</v>
      </c>
      <c r="P5767" t="s">
        <v>16219</v>
      </c>
      <c r="Q5767">
        <v>6</v>
      </c>
      <c r="R5767">
        <v>4</v>
      </c>
      <c r="S5767">
        <v>2.5299999999999998</v>
      </c>
      <c r="T5767">
        <v>3.43</v>
      </c>
      <c r="U5767">
        <v>618.72</v>
      </c>
      <c r="V5767">
        <v>110.77</v>
      </c>
      <c r="W5767">
        <v>4.5599999999999996</v>
      </c>
      <c r="X5767">
        <v>13.96</v>
      </c>
      <c r="Y5767">
        <v>8.31</v>
      </c>
      <c r="Z5767">
        <v>3</v>
      </c>
      <c r="AA5767" t="s">
        <v>4250</v>
      </c>
      <c r="AB5767">
        <v>1</v>
      </c>
      <c r="AC5767">
        <v>12</v>
      </c>
      <c r="AD5767">
        <v>2.6726666666666659</v>
      </c>
      <c r="AF5767" t="s">
        <v>7949</v>
      </c>
      <c r="AI5767">
        <v>0</v>
      </c>
      <c r="AJ5767">
        <v>0</v>
      </c>
      <c r="AK5767" t="s">
        <v>19889</v>
      </c>
      <c r="AL5767" t="s">
        <v>19889</v>
      </c>
      <c r="AM5767" t="s">
        <v>20019</v>
      </c>
    </row>
    <row r="5768" spans="1:39" x14ac:dyDescent="0.25">
      <c r="A5768" t="s">
        <v>11749</v>
      </c>
      <c r="B5768" t="s">
        <v>4841</v>
      </c>
      <c r="C5768" t="s">
        <v>4842</v>
      </c>
      <c r="D5768">
        <v>530</v>
      </c>
      <c r="E5768" t="s">
        <v>4845</v>
      </c>
      <c r="F5768">
        <v>6.28</v>
      </c>
      <c r="K5768" t="s">
        <v>6860</v>
      </c>
      <c r="L5768" t="s">
        <v>6861</v>
      </c>
      <c r="M5768" t="s">
        <v>6891</v>
      </c>
      <c r="N5768">
        <v>9</v>
      </c>
      <c r="O5768" t="s">
        <v>15349</v>
      </c>
      <c r="P5768" t="s">
        <v>19401</v>
      </c>
      <c r="Q5768">
        <v>5</v>
      </c>
      <c r="R5768">
        <v>4</v>
      </c>
      <c r="S5768">
        <v>2.04</v>
      </c>
      <c r="T5768">
        <v>2.1800000000000002</v>
      </c>
      <c r="U5768">
        <v>434.58</v>
      </c>
      <c r="V5768">
        <v>95.58</v>
      </c>
      <c r="W5768">
        <v>2.85</v>
      </c>
      <c r="X5768">
        <v>8.76</v>
      </c>
      <c r="Y5768">
        <v>6.92</v>
      </c>
      <c r="Z5768">
        <v>2</v>
      </c>
      <c r="AA5768" t="s">
        <v>4250</v>
      </c>
      <c r="AB5768">
        <v>0</v>
      </c>
      <c r="AC5768">
        <v>5</v>
      </c>
      <c r="AD5768">
        <v>4.2612857142857141</v>
      </c>
      <c r="AF5768" t="s">
        <v>7949</v>
      </c>
      <c r="AI5768">
        <v>0</v>
      </c>
      <c r="AJ5768">
        <v>0</v>
      </c>
      <c r="AK5768" t="s">
        <v>19882</v>
      </c>
      <c r="AL5768" t="s">
        <v>19882</v>
      </c>
      <c r="AM5768" t="s">
        <v>20019</v>
      </c>
    </row>
    <row r="5769" spans="1:39" x14ac:dyDescent="0.25">
      <c r="A5769" t="s">
        <v>10681</v>
      </c>
      <c r="B5769" t="s">
        <v>4841</v>
      </c>
      <c r="C5769" t="s">
        <v>4842</v>
      </c>
      <c r="D5769">
        <v>530</v>
      </c>
      <c r="E5769" t="s">
        <v>4845</v>
      </c>
      <c r="F5769">
        <v>6.28</v>
      </c>
      <c r="K5769" t="s">
        <v>6860</v>
      </c>
      <c r="L5769" t="s">
        <v>6861</v>
      </c>
      <c r="M5769" t="s">
        <v>15087</v>
      </c>
      <c r="N5769">
        <v>9</v>
      </c>
      <c r="O5769" t="s">
        <v>15443</v>
      </c>
      <c r="P5769" t="s">
        <v>18333</v>
      </c>
      <c r="Q5769">
        <v>6</v>
      </c>
      <c r="R5769">
        <v>1</v>
      </c>
      <c r="S5769">
        <v>1.98</v>
      </c>
      <c r="T5769">
        <v>2</v>
      </c>
      <c r="U5769">
        <v>369.4</v>
      </c>
      <c r="V5769">
        <v>78.959999999999994</v>
      </c>
      <c r="W5769">
        <v>2.62</v>
      </c>
      <c r="Y5769">
        <v>6.2</v>
      </c>
      <c r="Z5769">
        <v>2</v>
      </c>
      <c r="AA5769" t="s">
        <v>4250</v>
      </c>
      <c r="AB5769">
        <v>0</v>
      </c>
      <c r="AC5769">
        <v>1</v>
      </c>
      <c r="AD5769">
        <v>5.7661904761904763</v>
      </c>
      <c r="AF5769" t="s">
        <v>7949</v>
      </c>
      <c r="AI5769">
        <v>0</v>
      </c>
      <c r="AJ5769">
        <v>0</v>
      </c>
      <c r="AK5769" t="s">
        <v>19871</v>
      </c>
      <c r="AL5769" t="s">
        <v>19871</v>
      </c>
      <c r="AM5769" t="s">
        <v>20019</v>
      </c>
    </row>
    <row r="5770" spans="1:39" x14ac:dyDescent="0.25">
      <c r="A5770" t="s">
        <v>8929</v>
      </c>
      <c r="B5770" t="s">
        <v>4841</v>
      </c>
      <c r="C5770" t="s">
        <v>4842</v>
      </c>
      <c r="D5770">
        <v>530</v>
      </c>
      <c r="E5770" t="s">
        <v>4845</v>
      </c>
      <c r="F5770">
        <v>6.28</v>
      </c>
      <c r="I5770" t="s">
        <v>14633</v>
      </c>
      <c r="K5770" t="s">
        <v>6860</v>
      </c>
      <c r="L5770" t="s">
        <v>6861</v>
      </c>
      <c r="M5770" t="s">
        <v>15105</v>
      </c>
      <c r="N5770">
        <v>9</v>
      </c>
      <c r="O5770" t="s">
        <v>15473</v>
      </c>
      <c r="P5770" t="s">
        <v>16581</v>
      </c>
      <c r="Q5770">
        <v>5</v>
      </c>
      <c r="R5770">
        <v>1</v>
      </c>
      <c r="S5770">
        <v>3.75</v>
      </c>
      <c r="T5770">
        <v>3.92</v>
      </c>
      <c r="U5770">
        <v>409.45</v>
      </c>
      <c r="V5770">
        <v>69.2</v>
      </c>
      <c r="W5770">
        <v>4.13</v>
      </c>
      <c r="Y5770">
        <v>6.87</v>
      </c>
      <c r="Z5770">
        <v>1</v>
      </c>
      <c r="AA5770" t="s">
        <v>4250</v>
      </c>
      <c r="AB5770">
        <v>0</v>
      </c>
      <c r="AC5770">
        <v>4</v>
      </c>
      <c r="AD5770">
        <v>4.1451190476190476</v>
      </c>
      <c r="AF5770" t="s">
        <v>7949</v>
      </c>
      <c r="AI5770">
        <v>0</v>
      </c>
      <c r="AJ5770">
        <v>0</v>
      </c>
      <c r="AM5770" t="s">
        <v>20019</v>
      </c>
    </row>
    <row r="5771" spans="1:39" x14ac:dyDescent="0.25">
      <c r="A5771" t="s">
        <v>11750</v>
      </c>
      <c r="B5771" t="s">
        <v>4841</v>
      </c>
      <c r="C5771" t="s">
        <v>4842</v>
      </c>
      <c r="D5771">
        <v>530</v>
      </c>
      <c r="E5771" t="s">
        <v>4845</v>
      </c>
      <c r="F5771">
        <v>6.28</v>
      </c>
      <c r="K5771" t="s">
        <v>6860</v>
      </c>
      <c r="M5771" t="s">
        <v>15173</v>
      </c>
      <c r="N5771">
        <v>8</v>
      </c>
      <c r="O5771" t="s">
        <v>15555</v>
      </c>
      <c r="P5771" t="s">
        <v>19402</v>
      </c>
      <c r="Q5771">
        <v>10</v>
      </c>
      <c r="R5771">
        <v>10</v>
      </c>
      <c r="S5771">
        <v>-3.6</v>
      </c>
      <c r="T5771">
        <v>-1.0900000000000001</v>
      </c>
      <c r="U5771">
        <v>686.81</v>
      </c>
      <c r="V5771">
        <v>315.23</v>
      </c>
      <c r="W5771">
        <v>-2.91</v>
      </c>
      <c r="X5771">
        <v>4.24</v>
      </c>
      <c r="Y5771">
        <v>8.7200000000000006</v>
      </c>
      <c r="Z5771">
        <v>0</v>
      </c>
      <c r="AA5771" t="s">
        <v>4250</v>
      </c>
      <c r="AB5771">
        <v>2</v>
      </c>
      <c r="AC5771">
        <v>22</v>
      </c>
      <c r="AD5771">
        <v>2.64</v>
      </c>
      <c r="AF5771" t="s">
        <v>7950</v>
      </c>
      <c r="AI5771">
        <v>0</v>
      </c>
      <c r="AJ5771">
        <v>0</v>
      </c>
      <c r="AK5771" t="s">
        <v>19968</v>
      </c>
      <c r="AL5771" t="s">
        <v>19968</v>
      </c>
      <c r="AM5771" t="s">
        <v>20019</v>
      </c>
    </row>
    <row r="5772" spans="1:39" x14ac:dyDescent="0.25">
      <c r="A5772" t="s">
        <v>9089</v>
      </c>
      <c r="B5772" t="s">
        <v>4841</v>
      </c>
      <c r="C5772" t="s">
        <v>4842</v>
      </c>
      <c r="D5772">
        <v>530</v>
      </c>
      <c r="E5772" t="s">
        <v>4845</v>
      </c>
      <c r="F5772">
        <v>6.28</v>
      </c>
      <c r="K5772" t="s">
        <v>6860</v>
      </c>
      <c r="M5772" t="s">
        <v>15182</v>
      </c>
      <c r="N5772">
        <v>8</v>
      </c>
      <c r="O5772" t="s">
        <v>15568</v>
      </c>
      <c r="P5772" t="s">
        <v>16741</v>
      </c>
      <c r="Q5772">
        <v>5</v>
      </c>
      <c r="R5772">
        <v>3</v>
      </c>
      <c r="S5772">
        <v>1.67</v>
      </c>
      <c r="T5772">
        <v>1.69</v>
      </c>
      <c r="U5772">
        <v>540.61</v>
      </c>
      <c r="V5772">
        <v>101.98</v>
      </c>
      <c r="W5772">
        <v>1.61</v>
      </c>
      <c r="X5772">
        <v>13.47</v>
      </c>
      <c r="Y5772">
        <v>6.84</v>
      </c>
      <c r="Z5772">
        <v>2</v>
      </c>
      <c r="AA5772" t="s">
        <v>4250</v>
      </c>
      <c r="AB5772">
        <v>1</v>
      </c>
      <c r="AC5772">
        <v>10</v>
      </c>
      <c r="AD5772">
        <v>3.7673333333333332</v>
      </c>
      <c r="AF5772" t="s">
        <v>7949</v>
      </c>
      <c r="AI5772">
        <v>0</v>
      </c>
      <c r="AJ5772">
        <v>0</v>
      </c>
      <c r="AK5772" t="s">
        <v>19863</v>
      </c>
      <c r="AL5772" t="s">
        <v>19863</v>
      </c>
      <c r="AM5772" t="s">
        <v>20019</v>
      </c>
    </row>
    <row r="5773" spans="1:39" x14ac:dyDescent="0.25">
      <c r="A5773" t="s">
        <v>11055</v>
      </c>
      <c r="B5773" t="s">
        <v>4841</v>
      </c>
      <c r="C5773" t="s">
        <v>4842</v>
      </c>
      <c r="D5773">
        <v>530</v>
      </c>
      <c r="E5773" t="s">
        <v>4845</v>
      </c>
      <c r="F5773">
        <v>6.28</v>
      </c>
      <c r="K5773" t="s">
        <v>6860</v>
      </c>
      <c r="L5773" t="s">
        <v>6861</v>
      </c>
      <c r="M5773" t="s">
        <v>15101</v>
      </c>
      <c r="N5773">
        <v>9</v>
      </c>
      <c r="O5773" t="s">
        <v>15465</v>
      </c>
      <c r="P5773" t="s">
        <v>18707</v>
      </c>
      <c r="Q5773">
        <v>7</v>
      </c>
      <c r="R5773">
        <v>4</v>
      </c>
      <c r="S5773">
        <v>6.63</v>
      </c>
      <c r="T5773">
        <v>7.7</v>
      </c>
      <c r="U5773">
        <v>702.77</v>
      </c>
      <c r="V5773">
        <v>121.28</v>
      </c>
      <c r="W5773">
        <v>6.02</v>
      </c>
      <c r="X5773">
        <v>13.49</v>
      </c>
      <c r="Y5773">
        <v>8.3800000000000008</v>
      </c>
      <c r="Z5773">
        <v>4</v>
      </c>
      <c r="AA5773" t="s">
        <v>4250</v>
      </c>
      <c r="AB5773">
        <v>2</v>
      </c>
      <c r="AC5773">
        <v>17</v>
      </c>
      <c r="AD5773">
        <v>0.80999999999999961</v>
      </c>
      <c r="AF5773" t="s">
        <v>7949</v>
      </c>
      <c r="AI5773">
        <v>0</v>
      </c>
      <c r="AJ5773">
        <v>0</v>
      </c>
      <c r="AK5773" t="s">
        <v>19864</v>
      </c>
      <c r="AL5773" t="s">
        <v>19864</v>
      </c>
      <c r="AM5773" t="s">
        <v>20019</v>
      </c>
    </row>
    <row r="5774" spans="1:39" x14ac:dyDescent="0.25">
      <c r="A5774" t="s">
        <v>11751</v>
      </c>
      <c r="B5774" t="s">
        <v>4841</v>
      </c>
      <c r="C5774" t="s">
        <v>4842</v>
      </c>
      <c r="D5774">
        <v>530</v>
      </c>
      <c r="E5774" t="s">
        <v>4845</v>
      </c>
      <c r="F5774">
        <v>6.28</v>
      </c>
      <c r="K5774" t="s">
        <v>6860</v>
      </c>
      <c r="L5774" t="s">
        <v>6861</v>
      </c>
      <c r="M5774" t="s">
        <v>15134</v>
      </c>
      <c r="N5774">
        <v>9</v>
      </c>
      <c r="O5774" t="s">
        <v>15508</v>
      </c>
      <c r="P5774" t="s">
        <v>19403</v>
      </c>
      <c r="Q5774">
        <v>4</v>
      </c>
      <c r="R5774">
        <v>3</v>
      </c>
      <c r="S5774">
        <v>2.2000000000000002</v>
      </c>
      <c r="T5774">
        <v>3.52</v>
      </c>
      <c r="U5774">
        <v>460.99</v>
      </c>
      <c r="V5774">
        <v>70.59</v>
      </c>
      <c r="W5774">
        <v>3.09</v>
      </c>
      <c r="Y5774">
        <v>8.85</v>
      </c>
      <c r="Z5774">
        <v>1</v>
      </c>
      <c r="AA5774" t="s">
        <v>4250</v>
      </c>
      <c r="AB5774">
        <v>0</v>
      </c>
      <c r="AC5774">
        <v>8</v>
      </c>
      <c r="AD5774">
        <v>3.660309523809524</v>
      </c>
      <c r="AF5774" t="s">
        <v>7952</v>
      </c>
      <c r="AI5774">
        <v>0</v>
      </c>
      <c r="AJ5774">
        <v>0</v>
      </c>
      <c r="AK5774" t="s">
        <v>19912</v>
      </c>
      <c r="AL5774" t="s">
        <v>19912</v>
      </c>
      <c r="AM5774" t="s">
        <v>20019</v>
      </c>
    </row>
    <row r="5775" spans="1:39" x14ac:dyDescent="0.25">
      <c r="A5775" t="s">
        <v>11752</v>
      </c>
      <c r="B5775" t="s">
        <v>4841</v>
      </c>
      <c r="C5775" t="s">
        <v>4842</v>
      </c>
      <c r="D5775">
        <v>532.70000000000005</v>
      </c>
      <c r="E5775" t="s">
        <v>4845</v>
      </c>
      <c r="F5775">
        <v>6.27</v>
      </c>
      <c r="I5775" t="s">
        <v>14634</v>
      </c>
      <c r="K5775" t="s">
        <v>6860</v>
      </c>
      <c r="M5775" t="s">
        <v>15002</v>
      </c>
      <c r="N5775">
        <v>8</v>
      </c>
      <c r="O5775" t="s">
        <v>15332</v>
      </c>
      <c r="P5775" t="s">
        <v>19404</v>
      </c>
      <c r="Q5775">
        <v>4</v>
      </c>
      <c r="R5775">
        <v>1</v>
      </c>
      <c r="S5775">
        <v>3.16</v>
      </c>
      <c r="T5775">
        <v>4.2699999999999996</v>
      </c>
      <c r="U5775">
        <v>492.48</v>
      </c>
      <c r="V5775">
        <v>44.81</v>
      </c>
      <c r="W5775">
        <v>3.59</v>
      </c>
      <c r="X5775">
        <v>9.83</v>
      </c>
      <c r="Y5775">
        <v>8.57</v>
      </c>
      <c r="Z5775">
        <v>1</v>
      </c>
      <c r="AA5775" t="s">
        <v>4250</v>
      </c>
      <c r="AB5775">
        <v>0</v>
      </c>
      <c r="AC5775">
        <v>2</v>
      </c>
      <c r="AD5775">
        <v>3.3870476190476189</v>
      </c>
      <c r="AF5775" t="s">
        <v>7952</v>
      </c>
      <c r="AI5775">
        <v>0</v>
      </c>
      <c r="AJ5775">
        <v>0</v>
      </c>
      <c r="AM5775" t="s">
        <v>20019</v>
      </c>
    </row>
    <row r="5776" spans="1:39" x14ac:dyDescent="0.25">
      <c r="A5776" t="s">
        <v>10733</v>
      </c>
      <c r="B5776" t="s">
        <v>4841</v>
      </c>
      <c r="C5776" t="s">
        <v>4842</v>
      </c>
      <c r="D5776">
        <v>534</v>
      </c>
      <c r="E5776" t="s">
        <v>4845</v>
      </c>
      <c r="F5776">
        <v>6.27</v>
      </c>
      <c r="K5776" t="s">
        <v>6860</v>
      </c>
      <c r="L5776" t="s">
        <v>6861</v>
      </c>
      <c r="M5776" t="s">
        <v>15028</v>
      </c>
      <c r="N5776">
        <v>9</v>
      </c>
      <c r="O5776" t="s">
        <v>15370</v>
      </c>
      <c r="P5776" t="s">
        <v>18385</v>
      </c>
      <c r="Q5776">
        <v>7</v>
      </c>
      <c r="R5776">
        <v>1</v>
      </c>
      <c r="S5776">
        <v>2.23</v>
      </c>
      <c r="T5776">
        <v>2.2400000000000002</v>
      </c>
      <c r="U5776">
        <v>360.37</v>
      </c>
      <c r="V5776">
        <v>91.85</v>
      </c>
      <c r="W5776">
        <v>2.85</v>
      </c>
      <c r="Y5776">
        <v>5.74</v>
      </c>
      <c r="Z5776">
        <v>3</v>
      </c>
      <c r="AA5776" t="s">
        <v>4250</v>
      </c>
      <c r="AB5776">
        <v>0</v>
      </c>
      <c r="AC5776">
        <v>2</v>
      </c>
      <c r="AD5776">
        <v>5.6540238095238093</v>
      </c>
      <c r="AF5776" t="s">
        <v>7949</v>
      </c>
      <c r="AI5776">
        <v>0</v>
      </c>
      <c r="AJ5776">
        <v>0</v>
      </c>
      <c r="AK5776" t="s">
        <v>19892</v>
      </c>
      <c r="AL5776" t="s">
        <v>19892</v>
      </c>
      <c r="AM5776" t="s">
        <v>20019</v>
      </c>
    </row>
    <row r="5777" spans="1:39" x14ac:dyDescent="0.25">
      <c r="A5777" t="s">
        <v>10386</v>
      </c>
      <c r="B5777" t="s">
        <v>4841</v>
      </c>
      <c r="C5777" t="s">
        <v>4842</v>
      </c>
      <c r="D5777">
        <v>534</v>
      </c>
      <c r="E5777" t="s">
        <v>4845</v>
      </c>
      <c r="F5777">
        <v>6.27</v>
      </c>
      <c r="K5777" t="s">
        <v>6860</v>
      </c>
      <c r="L5777" t="s">
        <v>6861</v>
      </c>
      <c r="M5777" t="s">
        <v>15101</v>
      </c>
      <c r="N5777">
        <v>9</v>
      </c>
      <c r="O5777" t="s">
        <v>15465</v>
      </c>
      <c r="P5777" t="s">
        <v>18038</v>
      </c>
      <c r="Q5777">
        <v>7</v>
      </c>
      <c r="R5777">
        <v>3</v>
      </c>
      <c r="S5777">
        <v>6.74</v>
      </c>
      <c r="T5777">
        <v>7.82</v>
      </c>
      <c r="U5777">
        <v>714.85</v>
      </c>
      <c r="V5777">
        <v>112.49</v>
      </c>
      <c r="W5777">
        <v>6.67</v>
      </c>
      <c r="X5777">
        <v>13.59</v>
      </c>
      <c r="Y5777">
        <v>8.4</v>
      </c>
      <c r="Z5777">
        <v>4</v>
      </c>
      <c r="AA5777" t="s">
        <v>4250</v>
      </c>
      <c r="AB5777">
        <v>2</v>
      </c>
      <c r="AC5777">
        <v>19</v>
      </c>
      <c r="AD5777">
        <v>1.2170000000000001</v>
      </c>
      <c r="AF5777" t="s">
        <v>7949</v>
      </c>
      <c r="AI5777">
        <v>0</v>
      </c>
      <c r="AJ5777">
        <v>0</v>
      </c>
      <c r="AK5777" t="s">
        <v>19864</v>
      </c>
      <c r="AL5777" t="s">
        <v>19864</v>
      </c>
      <c r="AM5777" t="s">
        <v>20019</v>
      </c>
    </row>
    <row r="5778" spans="1:39" x14ac:dyDescent="0.25">
      <c r="A5778" t="s">
        <v>9634</v>
      </c>
      <c r="B5778" t="s">
        <v>4841</v>
      </c>
      <c r="C5778" t="s">
        <v>4842</v>
      </c>
      <c r="D5778">
        <v>535</v>
      </c>
      <c r="E5778" t="s">
        <v>4845</v>
      </c>
      <c r="F5778">
        <v>6.27</v>
      </c>
      <c r="I5778" t="s">
        <v>14635</v>
      </c>
      <c r="K5778" t="s">
        <v>6860</v>
      </c>
      <c r="L5778" t="s">
        <v>6861</v>
      </c>
      <c r="M5778" t="s">
        <v>14972</v>
      </c>
      <c r="N5778">
        <v>8</v>
      </c>
      <c r="O5778" t="s">
        <v>15293</v>
      </c>
      <c r="P5778" t="s">
        <v>17286</v>
      </c>
      <c r="Q5778">
        <v>6</v>
      </c>
      <c r="R5778">
        <v>2</v>
      </c>
      <c r="S5778">
        <v>4.0199999999999996</v>
      </c>
      <c r="T5778">
        <v>4.0199999999999996</v>
      </c>
      <c r="U5778">
        <v>489.81</v>
      </c>
      <c r="V5778">
        <v>85.42</v>
      </c>
      <c r="W5778">
        <v>5.14</v>
      </c>
      <c r="Y5778">
        <v>3.57</v>
      </c>
      <c r="Z5778">
        <v>3</v>
      </c>
      <c r="AA5778" t="s">
        <v>4250</v>
      </c>
      <c r="AB5778">
        <v>1</v>
      </c>
      <c r="AC5778">
        <v>4</v>
      </c>
      <c r="AD5778">
        <v>3.062785714285714</v>
      </c>
      <c r="AF5778" t="s">
        <v>7949</v>
      </c>
      <c r="AI5778">
        <v>0</v>
      </c>
      <c r="AJ5778">
        <v>0</v>
      </c>
      <c r="AM5778" t="s">
        <v>20019</v>
      </c>
    </row>
    <row r="5779" spans="1:39" x14ac:dyDescent="0.25">
      <c r="A5779" t="s">
        <v>11753</v>
      </c>
      <c r="B5779" t="s">
        <v>4841</v>
      </c>
      <c r="C5779" t="s">
        <v>4842</v>
      </c>
      <c r="D5779">
        <v>536</v>
      </c>
      <c r="E5779" t="s">
        <v>4845</v>
      </c>
      <c r="F5779">
        <v>6.27</v>
      </c>
      <c r="K5779" t="s">
        <v>6860</v>
      </c>
      <c r="M5779" t="s">
        <v>6865</v>
      </c>
      <c r="N5779">
        <v>8</v>
      </c>
      <c r="O5779" t="s">
        <v>15584</v>
      </c>
      <c r="P5779" t="s">
        <v>19405</v>
      </c>
      <c r="Q5779">
        <v>4</v>
      </c>
      <c r="R5779">
        <v>4</v>
      </c>
      <c r="S5779">
        <v>4.18</v>
      </c>
      <c r="T5779">
        <v>4.18</v>
      </c>
      <c r="U5779">
        <v>450.58</v>
      </c>
      <c r="V5779">
        <v>112.87</v>
      </c>
      <c r="W5779">
        <v>2.41</v>
      </c>
      <c r="X5779">
        <v>13.57</v>
      </c>
      <c r="Y5779">
        <v>3.33</v>
      </c>
      <c r="Z5779">
        <v>2</v>
      </c>
      <c r="AA5779" t="s">
        <v>4250</v>
      </c>
      <c r="AB5779">
        <v>0</v>
      </c>
      <c r="AC5779">
        <v>7</v>
      </c>
      <c r="AD5779">
        <v>2.000666666666667</v>
      </c>
      <c r="AF5779" t="s">
        <v>7949</v>
      </c>
      <c r="AI5779">
        <v>0</v>
      </c>
      <c r="AJ5779">
        <v>0</v>
      </c>
      <c r="AK5779" t="s">
        <v>19979</v>
      </c>
      <c r="AL5779" t="s">
        <v>19979</v>
      </c>
      <c r="AM5779" t="s">
        <v>20019</v>
      </c>
    </row>
    <row r="5780" spans="1:39" x14ac:dyDescent="0.25">
      <c r="A5780" t="s">
        <v>11754</v>
      </c>
      <c r="B5780" t="s">
        <v>4841</v>
      </c>
      <c r="C5780" t="s">
        <v>4842</v>
      </c>
      <c r="D5780">
        <v>536</v>
      </c>
      <c r="E5780" t="s">
        <v>4845</v>
      </c>
      <c r="F5780">
        <v>6.27</v>
      </c>
      <c r="I5780" t="s">
        <v>14636</v>
      </c>
      <c r="K5780" t="s">
        <v>6860</v>
      </c>
      <c r="M5780" t="s">
        <v>14989</v>
      </c>
      <c r="N5780">
        <v>8</v>
      </c>
      <c r="O5780" t="s">
        <v>15313</v>
      </c>
      <c r="P5780" t="s">
        <v>19406</v>
      </c>
      <c r="Q5780">
        <v>10</v>
      </c>
      <c r="R5780">
        <v>2</v>
      </c>
      <c r="S5780">
        <v>3.97</v>
      </c>
      <c r="T5780">
        <v>3.97</v>
      </c>
      <c r="U5780">
        <v>420.52</v>
      </c>
      <c r="V5780">
        <v>124.61</v>
      </c>
      <c r="W5780">
        <v>1.88</v>
      </c>
      <c r="X5780">
        <v>10.210000000000001</v>
      </c>
      <c r="Y5780">
        <v>3.74</v>
      </c>
      <c r="Z5780">
        <v>2</v>
      </c>
      <c r="AA5780" t="s">
        <v>4250</v>
      </c>
      <c r="AB5780">
        <v>0</v>
      </c>
      <c r="AC5780">
        <v>4</v>
      </c>
      <c r="AD5780">
        <v>2.5977142857142859</v>
      </c>
      <c r="AF5780" t="s">
        <v>7949</v>
      </c>
      <c r="AI5780">
        <v>0</v>
      </c>
      <c r="AJ5780">
        <v>0</v>
      </c>
      <c r="AM5780" t="s">
        <v>20019</v>
      </c>
    </row>
    <row r="5781" spans="1:39" x14ac:dyDescent="0.25">
      <c r="A5781" t="s">
        <v>11755</v>
      </c>
      <c r="B5781" t="s">
        <v>4841</v>
      </c>
      <c r="C5781" t="s">
        <v>4842</v>
      </c>
      <c r="D5781">
        <v>538</v>
      </c>
      <c r="E5781" t="s">
        <v>4845</v>
      </c>
      <c r="F5781">
        <v>6.27</v>
      </c>
      <c r="K5781" t="s">
        <v>6860</v>
      </c>
      <c r="L5781" t="s">
        <v>6861</v>
      </c>
      <c r="M5781" t="s">
        <v>15065</v>
      </c>
      <c r="N5781">
        <v>9</v>
      </c>
      <c r="O5781" t="s">
        <v>15418</v>
      </c>
      <c r="P5781" t="s">
        <v>19407</v>
      </c>
      <c r="Q5781">
        <v>3</v>
      </c>
      <c r="R5781">
        <v>3</v>
      </c>
      <c r="S5781">
        <v>2.02</v>
      </c>
      <c r="T5781">
        <v>3.13</v>
      </c>
      <c r="U5781">
        <v>416.51</v>
      </c>
      <c r="V5781">
        <v>61.36</v>
      </c>
      <c r="W5781">
        <v>3.6</v>
      </c>
      <c r="X5781">
        <v>13.88</v>
      </c>
      <c r="Y5781">
        <v>8.6199999999999992</v>
      </c>
      <c r="Z5781">
        <v>2</v>
      </c>
      <c r="AA5781" t="s">
        <v>4250</v>
      </c>
      <c r="AB5781">
        <v>0</v>
      </c>
      <c r="AC5781">
        <v>8</v>
      </c>
      <c r="AD5781">
        <v>4.3780238095238104</v>
      </c>
      <c r="AF5781" t="s">
        <v>7952</v>
      </c>
      <c r="AI5781">
        <v>0</v>
      </c>
      <c r="AJ5781">
        <v>0</v>
      </c>
      <c r="AK5781" t="s">
        <v>19915</v>
      </c>
      <c r="AL5781" t="s">
        <v>19915</v>
      </c>
      <c r="AM5781" t="s">
        <v>20019</v>
      </c>
    </row>
    <row r="5782" spans="1:39" x14ac:dyDescent="0.25">
      <c r="A5782" t="s">
        <v>11756</v>
      </c>
      <c r="B5782" t="s">
        <v>4841</v>
      </c>
      <c r="C5782" t="s">
        <v>4842</v>
      </c>
      <c r="D5782">
        <v>540</v>
      </c>
      <c r="E5782" t="s">
        <v>4845</v>
      </c>
      <c r="F5782">
        <v>6.27</v>
      </c>
      <c r="I5782" t="s">
        <v>14637</v>
      </c>
      <c r="K5782" t="s">
        <v>6860</v>
      </c>
      <c r="L5782" t="s">
        <v>6861</v>
      </c>
      <c r="M5782" t="s">
        <v>15100</v>
      </c>
      <c r="N5782">
        <v>8</v>
      </c>
      <c r="O5782" t="s">
        <v>15463</v>
      </c>
      <c r="P5782" t="s">
        <v>19408</v>
      </c>
      <c r="Q5782">
        <v>8</v>
      </c>
      <c r="R5782">
        <v>3</v>
      </c>
      <c r="S5782">
        <v>1.59</v>
      </c>
      <c r="T5782">
        <v>1.59</v>
      </c>
      <c r="U5782">
        <v>381.32</v>
      </c>
      <c r="V5782">
        <v>141.4</v>
      </c>
      <c r="W5782">
        <v>1.04</v>
      </c>
      <c r="X5782">
        <v>9.3699999999999992</v>
      </c>
      <c r="Y5782">
        <v>1.64</v>
      </c>
      <c r="Z5782">
        <v>2</v>
      </c>
      <c r="AA5782" t="s">
        <v>4250</v>
      </c>
      <c r="AB5782">
        <v>0</v>
      </c>
      <c r="AC5782">
        <v>3</v>
      </c>
      <c r="AD5782">
        <v>4.0143809523809528</v>
      </c>
      <c r="AF5782" t="s">
        <v>7949</v>
      </c>
      <c r="AI5782">
        <v>0</v>
      </c>
      <c r="AJ5782">
        <v>0</v>
      </c>
      <c r="AM5782" t="s">
        <v>20019</v>
      </c>
    </row>
    <row r="5783" spans="1:39" x14ac:dyDescent="0.25">
      <c r="A5783" t="s">
        <v>11757</v>
      </c>
      <c r="B5783" t="s">
        <v>4841</v>
      </c>
      <c r="C5783" t="s">
        <v>4842</v>
      </c>
      <c r="D5783">
        <v>540</v>
      </c>
      <c r="E5783" t="s">
        <v>4845</v>
      </c>
      <c r="F5783">
        <v>6.27</v>
      </c>
      <c r="K5783" t="s">
        <v>6860</v>
      </c>
      <c r="L5783" t="s">
        <v>6861</v>
      </c>
      <c r="M5783" t="s">
        <v>15038</v>
      </c>
      <c r="N5783">
        <v>9</v>
      </c>
      <c r="O5783" t="s">
        <v>15444</v>
      </c>
      <c r="P5783" t="s">
        <v>19409</v>
      </c>
      <c r="Q5783">
        <v>4</v>
      </c>
      <c r="R5783">
        <v>1</v>
      </c>
      <c r="S5783">
        <v>2.29</v>
      </c>
      <c r="T5783">
        <v>2.33</v>
      </c>
      <c r="U5783">
        <v>415.42</v>
      </c>
      <c r="V5783">
        <v>67.92</v>
      </c>
      <c r="W5783">
        <v>4.04</v>
      </c>
      <c r="Y5783">
        <v>6.33</v>
      </c>
      <c r="Z5783">
        <v>2</v>
      </c>
      <c r="AA5783" t="s">
        <v>4250</v>
      </c>
      <c r="AB5783">
        <v>0</v>
      </c>
      <c r="AC5783">
        <v>6</v>
      </c>
      <c r="AD5783">
        <v>5.2924761904761901</v>
      </c>
      <c r="AF5783" t="s">
        <v>7949</v>
      </c>
      <c r="AI5783">
        <v>0</v>
      </c>
      <c r="AJ5783">
        <v>0</v>
      </c>
      <c r="AK5783" t="s">
        <v>19833</v>
      </c>
      <c r="AL5783" t="s">
        <v>19833</v>
      </c>
      <c r="AM5783" t="s">
        <v>20019</v>
      </c>
    </row>
    <row r="5784" spans="1:39" x14ac:dyDescent="0.25">
      <c r="A5784" t="s">
        <v>11758</v>
      </c>
      <c r="B5784" t="s">
        <v>4841</v>
      </c>
      <c r="C5784" t="s">
        <v>4842</v>
      </c>
      <c r="D5784">
        <v>540</v>
      </c>
      <c r="E5784" t="s">
        <v>4845</v>
      </c>
      <c r="F5784">
        <v>6.27</v>
      </c>
      <c r="I5784" t="s">
        <v>14638</v>
      </c>
      <c r="K5784" t="s">
        <v>6860</v>
      </c>
      <c r="L5784" t="s">
        <v>6861</v>
      </c>
      <c r="M5784" t="s">
        <v>14996</v>
      </c>
      <c r="N5784">
        <v>9</v>
      </c>
      <c r="O5784" t="s">
        <v>15322</v>
      </c>
      <c r="P5784" t="s">
        <v>19410</v>
      </c>
      <c r="Q5784">
        <v>6</v>
      </c>
      <c r="R5784">
        <v>2</v>
      </c>
      <c r="S5784">
        <v>-2.97</v>
      </c>
      <c r="T5784">
        <v>-2.94</v>
      </c>
      <c r="U5784">
        <v>390.24</v>
      </c>
      <c r="V5784">
        <v>102.49</v>
      </c>
      <c r="W5784">
        <v>2.09</v>
      </c>
      <c r="X5784">
        <v>11.31</v>
      </c>
      <c r="Y5784">
        <v>6.16</v>
      </c>
      <c r="Z5784">
        <v>2</v>
      </c>
      <c r="AA5784" t="s">
        <v>4250</v>
      </c>
      <c r="AB5784">
        <v>0</v>
      </c>
      <c r="AC5784">
        <v>3</v>
      </c>
      <c r="AD5784">
        <v>4.8676666666666666</v>
      </c>
      <c r="AF5784" t="s">
        <v>7949</v>
      </c>
      <c r="AI5784">
        <v>0</v>
      </c>
      <c r="AJ5784">
        <v>0</v>
      </c>
      <c r="AM5784" t="s">
        <v>20019</v>
      </c>
    </row>
    <row r="5785" spans="1:39" x14ac:dyDescent="0.25">
      <c r="A5785" t="s">
        <v>11759</v>
      </c>
      <c r="B5785" t="s">
        <v>4841</v>
      </c>
      <c r="C5785" t="s">
        <v>4842</v>
      </c>
      <c r="D5785">
        <v>542</v>
      </c>
      <c r="E5785" t="s">
        <v>4845</v>
      </c>
      <c r="F5785">
        <v>6.27</v>
      </c>
      <c r="I5785" t="s">
        <v>14639</v>
      </c>
      <c r="K5785" t="s">
        <v>6860</v>
      </c>
      <c r="L5785" t="s">
        <v>6861</v>
      </c>
      <c r="M5785" t="s">
        <v>14979</v>
      </c>
      <c r="N5785">
        <v>8</v>
      </c>
      <c r="O5785" t="s">
        <v>15302</v>
      </c>
      <c r="P5785" t="s">
        <v>19411</v>
      </c>
      <c r="Q5785">
        <v>5</v>
      </c>
      <c r="R5785">
        <v>1</v>
      </c>
      <c r="S5785">
        <v>4.34</v>
      </c>
      <c r="T5785">
        <v>4.34</v>
      </c>
      <c r="U5785">
        <v>445.78</v>
      </c>
      <c r="V5785">
        <v>73.64</v>
      </c>
      <c r="W5785">
        <v>5.12</v>
      </c>
      <c r="Y5785">
        <v>3.64</v>
      </c>
      <c r="Z5785">
        <v>3</v>
      </c>
      <c r="AA5785" t="s">
        <v>4250</v>
      </c>
      <c r="AB5785">
        <v>1</v>
      </c>
      <c r="AC5785">
        <v>3</v>
      </c>
      <c r="AD5785">
        <v>3.550619047619048</v>
      </c>
      <c r="AF5785" t="s">
        <v>7949</v>
      </c>
      <c r="AI5785">
        <v>0</v>
      </c>
      <c r="AJ5785">
        <v>0</v>
      </c>
      <c r="AM5785" t="s">
        <v>20019</v>
      </c>
    </row>
    <row r="5786" spans="1:39" x14ac:dyDescent="0.25">
      <c r="A5786" t="s">
        <v>6136</v>
      </c>
      <c r="B5786" t="s">
        <v>4841</v>
      </c>
      <c r="C5786" t="s">
        <v>4842</v>
      </c>
      <c r="D5786">
        <v>545</v>
      </c>
      <c r="E5786" t="s">
        <v>4845</v>
      </c>
      <c r="F5786">
        <v>6.26</v>
      </c>
      <c r="K5786" t="s">
        <v>6860</v>
      </c>
      <c r="M5786" t="s">
        <v>15117</v>
      </c>
      <c r="N5786">
        <v>8</v>
      </c>
      <c r="O5786" t="s">
        <v>15489</v>
      </c>
      <c r="P5786" t="s">
        <v>7862</v>
      </c>
      <c r="Q5786">
        <v>5</v>
      </c>
      <c r="R5786">
        <v>2</v>
      </c>
      <c r="S5786">
        <v>1.24</v>
      </c>
      <c r="T5786">
        <v>1.24</v>
      </c>
      <c r="U5786">
        <v>478.57</v>
      </c>
      <c r="V5786">
        <v>104.39</v>
      </c>
      <c r="W5786">
        <v>4.13</v>
      </c>
      <c r="X5786">
        <v>10.27</v>
      </c>
      <c r="Y5786">
        <v>4.46</v>
      </c>
      <c r="Z5786">
        <v>4</v>
      </c>
      <c r="AA5786" t="s">
        <v>4250</v>
      </c>
      <c r="AB5786">
        <v>0</v>
      </c>
      <c r="AC5786">
        <v>7</v>
      </c>
      <c r="AD5786">
        <v>4.1734047619047621</v>
      </c>
      <c r="AF5786" t="s">
        <v>7949</v>
      </c>
      <c r="AI5786">
        <v>0</v>
      </c>
      <c r="AJ5786">
        <v>0</v>
      </c>
      <c r="AK5786" t="s">
        <v>7990</v>
      </c>
      <c r="AL5786" t="s">
        <v>7990</v>
      </c>
      <c r="AM5786" t="s">
        <v>20019</v>
      </c>
    </row>
    <row r="5787" spans="1:39" x14ac:dyDescent="0.25">
      <c r="A5787" t="s">
        <v>11760</v>
      </c>
      <c r="B5787" t="s">
        <v>4841</v>
      </c>
      <c r="C5787" t="s">
        <v>4842</v>
      </c>
      <c r="D5787">
        <v>546.70000000000005</v>
      </c>
      <c r="E5787" t="s">
        <v>4845</v>
      </c>
      <c r="F5787">
        <v>6.26</v>
      </c>
      <c r="I5787" t="s">
        <v>14640</v>
      </c>
      <c r="K5787" t="s">
        <v>6860</v>
      </c>
      <c r="L5787" t="s">
        <v>6861</v>
      </c>
      <c r="M5787" t="s">
        <v>15042</v>
      </c>
      <c r="N5787">
        <v>9</v>
      </c>
      <c r="O5787" t="s">
        <v>15389</v>
      </c>
      <c r="P5787" t="s">
        <v>19412</v>
      </c>
      <c r="Q5787">
        <v>6</v>
      </c>
      <c r="R5787">
        <v>1</v>
      </c>
      <c r="S5787">
        <v>3.61</v>
      </c>
      <c r="T5787">
        <v>3.63</v>
      </c>
      <c r="U5787">
        <v>448.59</v>
      </c>
      <c r="V5787">
        <v>91.71</v>
      </c>
      <c r="W5787">
        <v>4.18</v>
      </c>
      <c r="Y5787">
        <v>6.01</v>
      </c>
      <c r="Z5787">
        <v>2</v>
      </c>
      <c r="AA5787" t="s">
        <v>4250</v>
      </c>
      <c r="AB5787">
        <v>0</v>
      </c>
      <c r="AC5787">
        <v>3</v>
      </c>
      <c r="AD5787">
        <v>4.02354761904762</v>
      </c>
      <c r="AF5787" t="s">
        <v>7949</v>
      </c>
      <c r="AI5787">
        <v>0</v>
      </c>
      <c r="AJ5787">
        <v>0</v>
      </c>
      <c r="AM5787" t="s">
        <v>20019</v>
      </c>
    </row>
    <row r="5788" spans="1:39" x14ac:dyDescent="0.25">
      <c r="A5788" t="s">
        <v>11760</v>
      </c>
      <c r="B5788" t="s">
        <v>4841</v>
      </c>
      <c r="C5788" t="s">
        <v>4842</v>
      </c>
      <c r="D5788">
        <v>546.70000000000005</v>
      </c>
      <c r="E5788" t="s">
        <v>4845</v>
      </c>
      <c r="F5788">
        <v>6.26</v>
      </c>
      <c r="I5788" t="s">
        <v>14641</v>
      </c>
      <c r="K5788" t="s">
        <v>6860</v>
      </c>
      <c r="M5788" t="s">
        <v>15002</v>
      </c>
      <c r="N5788">
        <v>8</v>
      </c>
      <c r="O5788" t="s">
        <v>15332</v>
      </c>
      <c r="P5788" t="s">
        <v>19412</v>
      </c>
      <c r="Q5788">
        <v>6</v>
      </c>
      <c r="R5788">
        <v>1</v>
      </c>
      <c r="S5788">
        <v>3.61</v>
      </c>
      <c r="T5788">
        <v>3.63</v>
      </c>
      <c r="U5788">
        <v>448.59</v>
      </c>
      <c r="V5788">
        <v>91.71</v>
      </c>
      <c r="W5788">
        <v>4.18</v>
      </c>
      <c r="Y5788">
        <v>6.01</v>
      </c>
      <c r="Z5788">
        <v>2</v>
      </c>
      <c r="AA5788" t="s">
        <v>4250</v>
      </c>
      <c r="AB5788">
        <v>0</v>
      </c>
      <c r="AC5788">
        <v>3</v>
      </c>
      <c r="AD5788">
        <v>4.02354761904762</v>
      </c>
      <c r="AF5788" t="s">
        <v>7949</v>
      </c>
      <c r="AI5788">
        <v>0</v>
      </c>
      <c r="AJ5788">
        <v>0</v>
      </c>
      <c r="AM5788" t="s">
        <v>20019</v>
      </c>
    </row>
    <row r="5789" spans="1:39" x14ac:dyDescent="0.25">
      <c r="A5789" t="s">
        <v>10575</v>
      </c>
      <c r="B5789" t="s">
        <v>4841</v>
      </c>
      <c r="C5789" t="s">
        <v>4842</v>
      </c>
      <c r="D5789">
        <v>548</v>
      </c>
      <c r="E5789" t="s">
        <v>4845</v>
      </c>
      <c r="F5789">
        <v>6.26</v>
      </c>
      <c r="I5789" t="s">
        <v>14642</v>
      </c>
      <c r="K5789" t="s">
        <v>6860</v>
      </c>
      <c r="L5789" t="s">
        <v>6861</v>
      </c>
      <c r="M5789" t="s">
        <v>14972</v>
      </c>
      <c r="N5789">
        <v>8</v>
      </c>
      <c r="O5789" t="s">
        <v>15293</v>
      </c>
      <c r="P5789" t="s">
        <v>18227</v>
      </c>
      <c r="Q5789">
        <v>5</v>
      </c>
      <c r="R5789">
        <v>2</v>
      </c>
      <c r="S5789">
        <v>3.58</v>
      </c>
      <c r="T5789">
        <v>3.58</v>
      </c>
      <c r="U5789">
        <v>464.85</v>
      </c>
      <c r="V5789">
        <v>72.53</v>
      </c>
      <c r="W5789">
        <v>4.49</v>
      </c>
      <c r="X5789">
        <v>9.14</v>
      </c>
      <c r="Y5789">
        <v>3.62</v>
      </c>
      <c r="Z5789">
        <v>2</v>
      </c>
      <c r="AA5789" t="s">
        <v>4250</v>
      </c>
      <c r="AB5789">
        <v>0</v>
      </c>
      <c r="AC5789">
        <v>4</v>
      </c>
      <c r="AD5789">
        <v>3.671071428571429</v>
      </c>
      <c r="AF5789" t="s">
        <v>7949</v>
      </c>
      <c r="AI5789">
        <v>0</v>
      </c>
      <c r="AJ5789">
        <v>0</v>
      </c>
      <c r="AM5789" t="s">
        <v>20019</v>
      </c>
    </row>
    <row r="5790" spans="1:39" x14ac:dyDescent="0.25">
      <c r="A5790" t="s">
        <v>10661</v>
      </c>
      <c r="B5790" t="s">
        <v>4841</v>
      </c>
      <c r="C5790" t="s">
        <v>4842</v>
      </c>
      <c r="D5790">
        <v>549</v>
      </c>
      <c r="E5790" t="s">
        <v>4845</v>
      </c>
      <c r="F5790">
        <v>6.26</v>
      </c>
      <c r="I5790" t="s">
        <v>14643</v>
      </c>
      <c r="K5790" t="s">
        <v>6860</v>
      </c>
      <c r="L5790" t="s">
        <v>6861</v>
      </c>
      <c r="M5790" t="s">
        <v>14972</v>
      </c>
      <c r="N5790">
        <v>8</v>
      </c>
      <c r="O5790" t="s">
        <v>15293</v>
      </c>
      <c r="P5790" t="s">
        <v>18313</v>
      </c>
      <c r="Q5790">
        <v>6</v>
      </c>
      <c r="R5790">
        <v>2</v>
      </c>
      <c r="S5790">
        <v>2.4700000000000002</v>
      </c>
      <c r="T5790">
        <v>2.4700000000000002</v>
      </c>
      <c r="U5790">
        <v>498.45</v>
      </c>
      <c r="V5790">
        <v>98.83</v>
      </c>
      <c r="W5790">
        <v>4.59</v>
      </c>
      <c r="X5790">
        <v>9.4499999999999993</v>
      </c>
      <c r="Y5790">
        <v>4.6100000000000003</v>
      </c>
      <c r="Z5790">
        <v>2</v>
      </c>
      <c r="AA5790" t="s">
        <v>4250</v>
      </c>
      <c r="AB5790">
        <v>0</v>
      </c>
      <c r="AC5790">
        <v>6</v>
      </c>
      <c r="AD5790">
        <v>3.9817380952380952</v>
      </c>
      <c r="AF5790" t="s">
        <v>7949</v>
      </c>
      <c r="AI5790">
        <v>0</v>
      </c>
      <c r="AJ5790">
        <v>0</v>
      </c>
      <c r="AM5790" t="s">
        <v>20019</v>
      </c>
    </row>
    <row r="5791" spans="1:39" x14ac:dyDescent="0.25">
      <c r="A5791" t="s">
        <v>11761</v>
      </c>
      <c r="B5791" t="s">
        <v>4841</v>
      </c>
      <c r="C5791" t="s">
        <v>4842</v>
      </c>
      <c r="D5791">
        <v>550</v>
      </c>
      <c r="E5791" t="s">
        <v>4845</v>
      </c>
      <c r="F5791">
        <v>6.26</v>
      </c>
      <c r="K5791" t="s">
        <v>6860</v>
      </c>
      <c r="L5791" t="s">
        <v>6861</v>
      </c>
      <c r="M5791" t="s">
        <v>15063</v>
      </c>
      <c r="N5791">
        <v>9</v>
      </c>
      <c r="O5791" t="s">
        <v>15416</v>
      </c>
      <c r="P5791" t="s">
        <v>19413</v>
      </c>
      <c r="Q5791">
        <v>6</v>
      </c>
      <c r="R5791">
        <v>1</v>
      </c>
      <c r="S5791">
        <v>3.38</v>
      </c>
      <c r="T5791">
        <v>3.39</v>
      </c>
      <c r="U5791">
        <v>371.44</v>
      </c>
      <c r="V5791">
        <v>69.73</v>
      </c>
      <c r="W5791">
        <v>3.08</v>
      </c>
      <c r="Y5791">
        <v>5.53</v>
      </c>
      <c r="Z5791">
        <v>2</v>
      </c>
      <c r="AA5791" t="s">
        <v>4250</v>
      </c>
      <c r="AB5791">
        <v>0</v>
      </c>
      <c r="AC5791">
        <v>1</v>
      </c>
      <c r="AD5791">
        <v>4.8666190476190483</v>
      </c>
      <c r="AF5791" t="s">
        <v>7949</v>
      </c>
      <c r="AI5791">
        <v>0</v>
      </c>
      <c r="AJ5791">
        <v>0</v>
      </c>
      <c r="AK5791" t="s">
        <v>19914</v>
      </c>
      <c r="AL5791" t="s">
        <v>19914</v>
      </c>
      <c r="AM5791" t="s">
        <v>20019</v>
      </c>
    </row>
    <row r="5792" spans="1:39" x14ac:dyDescent="0.25">
      <c r="A5792" t="s">
        <v>11762</v>
      </c>
      <c r="B5792" t="s">
        <v>4841</v>
      </c>
      <c r="C5792" t="s">
        <v>4842</v>
      </c>
      <c r="D5792">
        <v>550</v>
      </c>
      <c r="E5792" t="s">
        <v>4845</v>
      </c>
      <c r="F5792">
        <v>6.26</v>
      </c>
      <c r="K5792" t="s">
        <v>6860</v>
      </c>
      <c r="L5792" t="s">
        <v>6861</v>
      </c>
      <c r="M5792" t="s">
        <v>15162</v>
      </c>
      <c r="N5792">
        <v>9</v>
      </c>
      <c r="O5792" t="s">
        <v>15542</v>
      </c>
      <c r="P5792" t="s">
        <v>19414</v>
      </c>
      <c r="Q5792">
        <v>4</v>
      </c>
      <c r="R5792">
        <v>1</v>
      </c>
      <c r="S5792">
        <v>6.57</v>
      </c>
      <c r="T5792">
        <v>6.57</v>
      </c>
      <c r="U5792">
        <v>445.99</v>
      </c>
      <c r="V5792">
        <v>53.07</v>
      </c>
      <c r="W5792">
        <v>7.07</v>
      </c>
      <c r="Y5792">
        <v>4.84</v>
      </c>
      <c r="Z5792">
        <v>4</v>
      </c>
      <c r="AA5792" t="s">
        <v>4250</v>
      </c>
      <c r="AB5792">
        <v>1</v>
      </c>
      <c r="AC5792">
        <v>9</v>
      </c>
      <c r="AD5792">
        <v>3.2191190476190479</v>
      </c>
      <c r="AF5792" t="s">
        <v>7949</v>
      </c>
      <c r="AI5792">
        <v>0</v>
      </c>
      <c r="AJ5792">
        <v>0</v>
      </c>
      <c r="AK5792" t="s">
        <v>19962</v>
      </c>
      <c r="AL5792" t="s">
        <v>19962</v>
      </c>
      <c r="AM5792" t="s">
        <v>20019</v>
      </c>
    </row>
    <row r="5793" spans="1:39" x14ac:dyDescent="0.25">
      <c r="A5793" t="s">
        <v>10255</v>
      </c>
      <c r="B5793" t="s">
        <v>4841</v>
      </c>
      <c r="C5793" t="s">
        <v>4842</v>
      </c>
      <c r="D5793">
        <v>550</v>
      </c>
      <c r="E5793" t="s">
        <v>4845</v>
      </c>
      <c r="F5793">
        <v>6.26</v>
      </c>
      <c r="K5793" t="s">
        <v>6860</v>
      </c>
      <c r="L5793" t="s">
        <v>6861</v>
      </c>
      <c r="M5793" t="s">
        <v>15249</v>
      </c>
      <c r="N5793">
        <v>9</v>
      </c>
      <c r="O5793" t="s">
        <v>15650</v>
      </c>
      <c r="P5793" t="s">
        <v>17907</v>
      </c>
      <c r="Q5793">
        <v>5</v>
      </c>
      <c r="R5793">
        <v>3</v>
      </c>
      <c r="S5793">
        <v>4.49</v>
      </c>
      <c r="T5793">
        <v>4.57</v>
      </c>
      <c r="U5793">
        <v>496.47</v>
      </c>
      <c r="V5793">
        <v>86.63</v>
      </c>
      <c r="W5793">
        <v>3.56</v>
      </c>
      <c r="X5793">
        <v>8.51</v>
      </c>
      <c r="Y5793">
        <v>6.48</v>
      </c>
      <c r="Z5793">
        <v>2</v>
      </c>
      <c r="AA5793" t="s">
        <v>4250</v>
      </c>
      <c r="AB5793">
        <v>0</v>
      </c>
      <c r="AC5793">
        <v>5</v>
      </c>
      <c r="AD5793">
        <v>2.406880952380952</v>
      </c>
      <c r="AF5793" t="s">
        <v>7949</v>
      </c>
      <c r="AI5793">
        <v>0</v>
      </c>
      <c r="AJ5793">
        <v>0</v>
      </c>
      <c r="AK5793" t="s">
        <v>19974</v>
      </c>
      <c r="AL5793" t="s">
        <v>19974</v>
      </c>
      <c r="AM5793" t="s">
        <v>20019</v>
      </c>
    </row>
    <row r="5794" spans="1:39" x14ac:dyDescent="0.25">
      <c r="A5794" t="s">
        <v>11763</v>
      </c>
      <c r="B5794" t="s">
        <v>4841</v>
      </c>
      <c r="C5794" t="s">
        <v>4842</v>
      </c>
      <c r="D5794">
        <v>550</v>
      </c>
      <c r="E5794" t="s">
        <v>4845</v>
      </c>
      <c r="F5794">
        <v>6.26</v>
      </c>
      <c r="K5794" t="s">
        <v>6860</v>
      </c>
      <c r="M5794" t="s">
        <v>6865</v>
      </c>
      <c r="N5794">
        <v>8</v>
      </c>
      <c r="O5794" t="s">
        <v>15470</v>
      </c>
      <c r="P5794" t="s">
        <v>19415</v>
      </c>
      <c r="Q5794">
        <v>5</v>
      </c>
      <c r="R5794">
        <v>4</v>
      </c>
      <c r="S5794">
        <v>1.91</v>
      </c>
      <c r="T5794">
        <v>4.3499999999999996</v>
      </c>
      <c r="U5794">
        <v>522.73</v>
      </c>
      <c r="V5794">
        <v>93.7</v>
      </c>
      <c r="W5794">
        <v>4.9000000000000004</v>
      </c>
      <c r="Y5794">
        <v>10.01</v>
      </c>
      <c r="Z5794">
        <v>2</v>
      </c>
      <c r="AA5794" t="s">
        <v>4250</v>
      </c>
      <c r="AB5794">
        <v>1</v>
      </c>
      <c r="AC5794">
        <v>15</v>
      </c>
      <c r="AD5794">
        <v>2.2016666666666671</v>
      </c>
      <c r="AF5794" t="s">
        <v>7952</v>
      </c>
      <c r="AI5794">
        <v>0</v>
      </c>
      <c r="AJ5794">
        <v>0</v>
      </c>
      <c r="AK5794" t="s">
        <v>19938</v>
      </c>
      <c r="AL5794" t="s">
        <v>19938</v>
      </c>
      <c r="AM5794" t="s">
        <v>20019</v>
      </c>
    </row>
    <row r="5795" spans="1:39" x14ac:dyDescent="0.25">
      <c r="A5795" t="s">
        <v>11764</v>
      </c>
      <c r="B5795" t="s">
        <v>4841</v>
      </c>
      <c r="C5795" t="s">
        <v>4842</v>
      </c>
      <c r="D5795">
        <v>550</v>
      </c>
      <c r="E5795" t="s">
        <v>4845</v>
      </c>
      <c r="F5795">
        <v>6.26</v>
      </c>
      <c r="K5795" t="s">
        <v>6860</v>
      </c>
      <c r="M5795" t="s">
        <v>6865</v>
      </c>
      <c r="N5795">
        <v>8</v>
      </c>
      <c r="O5795" t="s">
        <v>15344</v>
      </c>
      <c r="P5795" t="s">
        <v>19416</v>
      </c>
      <c r="Q5795">
        <v>7</v>
      </c>
      <c r="R5795">
        <v>3</v>
      </c>
      <c r="S5795">
        <v>-2.54</v>
      </c>
      <c r="T5795">
        <v>-1.63</v>
      </c>
      <c r="U5795">
        <v>527.69000000000005</v>
      </c>
      <c r="V5795">
        <v>105.22</v>
      </c>
      <c r="W5795">
        <v>1.57</v>
      </c>
      <c r="X5795">
        <v>13.69</v>
      </c>
      <c r="Y5795">
        <v>8.35</v>
      </c>
      <c r="Z5795">
        <v>2</v>
      </c>
      <c r="AA5795" t="s">
        <v>4250</v>
      </c>
      <c r="AB5795">
        <v>1</v>
      </c>
      <c r="AC5795">
        <v>9</v>
      </c>
      <c r="AD5795">
        <v>3.4843333333333342</v>
      </c>
      <c r="AF5795" t="s">
        <v>7949</v>
      </c>
      <c r="AI5795">
        <v>0</v>
      </c>
      <c r="AJ5795">
        <v>0</v>
      </c>
      <c r="AK5795" t="s">
        <v>19877</v>
      </c>
      <c r="AL5795" t="s">
        <v>19877</v>
      </c>
      <c r="AM5795" t="s">
        <v>20019</v>
      </c>
    </row>
    <row r="5796" spans="1:39" x14ac:dyDescent="0.25">
      <c r="A5796" t="s">
        <v>10873</v>
      </c>
      <c r="B5796" t="s">
        <v>4841</v>
      </c>
      <c r="C5796" t="s">
        <v>4842</v>
      </c>
      <c r="D5796">
        <v>550</v>
      </c>
      <c r="E5796" t="s">
        <v>4845</v>
      </c>
      <c r="F5796">
        <v>6.26</v>
      </c>
      <c r="K5796" t="s">
        <v>6860</v>
      </c>
      <c r="L5796" t="s">
        <v>6861</v>
      </c>
      <c r="M5796" t="s">
        <v>15164</v>
      </c>
      <c r="N5796">
        <v>9</v>
      </c>
      <c r="O5796" t="s">
        <v>15545</v>
      </c>
      <c r="P5796" t="s">
        <v>18525</v>
      </c>
      <c r="Q5796">
        <v>5</v>
      </c>
      <c r="R5796">
        <v>3</v>
      </c>
      <c r="S5796">
        <v>4.53</v>
      </c>
      <c r="T5796">
        <v>4.58</v>
      </c>
      <c r="U5796">
        <v>476.66</v>
      </c>
      <c r="V5796">
        <v>92.42</v>
      </c>
      <c r="W5796">
        <v>3.76</v>
      </c>
      <c r="X5796">
        <v>13.48</v>
      </c>
      <c r="Y5796">
        <v>6.47</v>
      </c>
      <c r="Z5796">
        <v>2</v>
      </c>
      <c r="AA5796" t="s">
        <v>4250</v>
      </c>
      <c r="AB5796">
        <v>0</v>
      </c>
      <c r="AC5796">
        <v>7</v>
      </c>
      <c r="AD5796">
        <v>2.4627142857142861</v>
      </c>
      <c r="AF5796" t="s">
        <v>7949</v>
      </c>
      <c r="AI5796">
        <v>0</v>
      </c>
      <c r="AJ5796">
        <v>0</v>
      </c>
      <c r="AK5796" t="s">
        <v>19881</v>
      </c>
      <c r="AL5796" t="s">
        <v>19881</v>
      </c>
      <c r="AM5796" t="s">
        <v>20019</v>
      </c>
    </row>
    <row r="5797" spans="1:39" x14ac:dyDescent="0.25">
      <c r="A5797" t="s">
        <v>11705</v>
      </c>
      <c r="B5797" t="s">
        <v>4841</v>
      </c>
      <c r="C5797" t="s">
        <v>4842</v>
      </c>
      <c r="D5797">
        <v>550</v>
      </c>
      <c r="E5797" t="s">
        <v>4845</v>
      </c>
      <c r="F5797">
        <v>6.26</v>
      </c>
      <c r="K5797" t="s">
        <v>6860</v>
      </c>
      <c r="L5797" t="s">
        <v>6861</v>
      </c>
      <c r="M5797" t="s">
        <v>15006</v>
      </c>
      <c r="N5797">
        <v>9</v>
      </c>
      <c r="O5797" t="s">
        <v>15336</v>
      </c>
      <c r="P5797" t="s">
        <v>19357</v>
      </c>
      <c r="Q5797">
        <v>6</v>
      </c>
      <c r="R5797">
        <v>1</v>
      </c>
      <c r="S5797">
        <v>0.04</v>
      </c>
      <c r="T5797">
        <v>0.04</v>
      </c>
      <c r="U5797">
        <v>382.4</v>
      </c>
      <c r="V5797">
        <v>90.04</v>
      </c>
      <c r="W5797">
        <v>1.67</v>
      </c>
      <c r="Y5797">
        <v>3.6</v>
      </c>
      <c r="Z5797">
        <v>2</v>
      </c>
      <c r="AA5797" t="s">
        <v>4250</v>
      </c>
      <c r="AB5797">
        <v>0</v>
      </c>
      <c r="AC5797">
        <v>1</v>
      </c>
      <c r="AD5797">
        <v>5.6720000000000006</v>
      </c>
      <c r="AF5797" t="s">
        <v>7949</v>
      </c>
      <c r="AI5797">
        <v>0</v>
      </c>
      <c r="AJ5797">
        <v>0</v>
      </c>
      <c r="AK5797" t="s">
        <v>19871</v>
      </c>
      <c r="AL5797" t="s">
        <v>19871</v>
      </c>
      <c r="AM5797" t="s">
        <v>20019</v>
      </c>
    </row>
    <row r="5798" spans="1:39" x14ac:dyDescent="0.25">
      <c r="A5798" t="s">
        <v>8742</v>
      </c>
      <c r="B5798" t="s">
        <v>4841</v>
      </c>
      <c r="C5798" t="s">
        <v>4842</v>
      </c>
      <c r="D5798">
        <v>550</v>
      </c>
      <c r="E5798" t="s">
        <v>4845</v>
      </c>
      <c r="F5798">
        <v>6.26</v>
      </c>
      <c r="K5798" t="s">
        <v>6860</v>
      </c>
      <c r="M5798" t="s">
        <v>15182</v>
      </c>
      <c r="N5798">
        <v>8</v>
      </c>
      <c r="O5798" t="s">
        <v>15568</v>
      </c>
      <c r="P5798" t="s">
        <v>16394</v>
      </c>
      <c r="Q5798">
        <v>6</v>
      </c>
      <c r="R5798">
        <v>3</v>
      </c>
      <c r="S5798">
        <v>4.88</v>
      </c>
      <c r="T5798">
        <v>4.91</v>
      </c>
      <c r="U5798">
        <v>650.77</v>
      </c>
      <c r="V5798">
        <v>111.21</v>
      </c>
      <c r="W5798">
        <v>4.25</v>
      </c>
      <c r="X5798">
        <v>13.42</v>
      </c>
      <c r="Y5798">
        <v>6.83</v>
      </c>
      <c r="Z5798">
        <v>3</v>
      </c>
      <c r="AA5798" t="s">
        <v>4250</v>
      </c>
      <c r="AB5798">
        <v>1</v>
      </c>
      <c r="AC5798">
        <v>14</v>
      </c>
      <c r="AD5798">
        <v>1.504666666666667</v>
      </c>
      <c r="AF5798" t="s">
        <v>7949</v>
      </c>
      <c r="AI5798">
        <v>0</v>
      </c>
      <c r="AJ5798">
        <v>0</v>
      </c>
      <c r="AK5798" t="s">
        <v>19863</v>
      </c>
      <c r="AL5798" t="s">
        <v>19863</v>
      </c>
      <c r="AM5798" t="s">
        <v>20019</v>
      </c>
    </row>
    <row r="5799" spans="1:39" x14ac:dyDescent="0.25">
      <c r="A5799" t="s">
        <v>11765</v>
      </c>
      <c r="B5799" t="s">
        <v>4841</v>
      </c>
      <c r="C5799" t="s">
        <v>4842</v>
      </c>
      <c r="D5799">
        <v>550</v>
      </c>
      <c r="E5799" t="s">
        <v>4845</v>
      </c>
      <c r="F5799">
        <v>6.26</v>
      </c>
      <c r="K5799" t="s">
        <v>6860</v>
      </c>
      <c r="M5799" t="s">
        <v>15159</v>
      </c>
      <c r="N5799">
        <v>8</v>
      </c>
      <c r="O5799" t="s">
        <v>15537</v>
      </c>
      <c r="P5799" t="s">
        <v>19417</v>
      </c>
      <c r="Q5799">
        <v>7</v>
      </c>
      <c r="R5799">
        <v>6</v>
      </c>
      <c r="S5799">
        <v>2.44</v>
      </c>
      <c r="T5799">
        <v>2.4500000000000002</v>
      </c>
      <c r="U5799">
        <v>625.80999999999995</v>
      </c>
      <c r="V5799">
        <v>169.75</v>
      </c>
      <c r="W5799">
        <v>2.2599999999999998</v>
      </c>
      <c r="X5799">
        <v>13.15</v>
      </c>
      <c r="Y5799">
        <v>5.15</v>
      </c>
      <c r="Z5799">
        <v>2</v>
      </c>
      <c r="AA5799" t="s">
        <v>4250</v>
      </c>
      <c r="AB5799">
        <v>2</v>
      </c>
      <c r="AC5799">
        <v>18</v>
      </c>
      <c r="AD5799">
        <v>2.78</v>
      </c>
      <c r="AF5799" t="s">
        <v>7949</v>
      </c>
      <c r="AI5799">
        <v>0</v>
      </c>
      <c r="AJ5799">
        <v>0</v>
      </c>
      <c r="AK5799" t="s">
        <v>19959</v>
      </c>
      <c r="AL5799" t="s">
        <v>19959</v>
      </c>
      <c r="AM5799" t="s">
        <v>20019</v>
      </c>
    </row>
    <row r="5800" spans="1:39" x14ac:dyDescent="0.25">
      <c r="A5800" t="s">
        <v>10556</v>
      </c>
      <c r="B5800" t="s">
        <v>4841</v>
      </c>
      <c r="C5800" t="s">
        <v>4842</v>
      </c>
      <c r="D5800">
        <v>550</v>
      </c>
      <c r="E5800" t="s">
        <v>4845</v>
      </c>
      <c r="F5800">
        <v>6.26</v>
      </c>
      <c r="K5800" t="s">
        <v>6860</v>
      </c>
      <c r="L5800" t="s">
        <v>6861</v>
      </c>
      <c r="M5800" t="s">
        <v>15166</v>
      </c>
      <c r="N5800">
        <v>9</v>
      </c>
      <c r="O5800" t="s">
        <v>15547</v>
      </c>
      <c r="P5800" t="s">
        <v>18208</v>
      </c>
      <c r="Q5800">
        <v>5</v>
      </c>
      <c r="R5800">
        <v>2</v>
      </c>
      <c r="S5800">
        <v>2.3199999999999998</v>
      </c>
      <c r="T5800">
        <v>2.33</v>
      </c>
      <c r="U5800">
        <v>371.83</v>
      </c>
      <c r="V5800">
        <v>100.68</v>
      </c>
      <c r="W5800">
        <v>2.0299999999999998</v>
      </c>
      <c r="X5800">
        <v>11.12</v>
      </c>
      <c r="Y5800">
        <v>5.28</v>
      </c>
      <c r="Z5800">
        <v>2</v>
      </c>
      <c r="AA5800" t="s">
        <v>4250</v>
      </c>
      <c r="AB5800">
        <v>0</v>
      </c>
      <c r="AC5800">
        <v>3</v>
      </c>
      <c r="AD5800">
        <v>4.8994999999999997</v>
      </c>
      <c r="AF5800" t="s">
        <v>7949</v>
      </c>
      <c r="AI5800">
        <v>0</v>
      </c>
      <c r="AJ5800">
        <v>0</v>
      </c>
      <c r="AK5800" t="s">
        <v>19951</v>
      </c>
      <c r="AL5800" t="s">
        <v>19951</v>
      </c>
      <c r="AM5800" t="s">
        <v>20019</v>
      </c>
    </row>
    <row r="5801" spans="1:39" x14ac:dyDescent="0.25">
      <c r="A5801" t="s">
        <v>11209</v>
      </c>
      <c r="B5801" t="s">
        <v>4841</v>
      </c>
      <c r="C5801" t="s">
        <v>4842</v>
      </c>
      <c r="D5801">
        <v>550</v>
      </c>
      <c r="E5801" t="s">
        <v>4845</v>
      </c>
      <c r="F5801">
        <v>6.26</v>
      </c>
      <c r="K5801" t="s">
        <v>6860</v>
      </c>
      <c r="L5801" t="s">
        <v>6861</v>
      </c>
      <c r="M5801" t="s">
        <v>15102</v>
      </c>
      <c r="N5801">
        <v>9</v>
      </c>
      <c r="O5801" t="s">
        <v>15467</v>
      </c>
      <c r="P5801" t="s">
        <v>18861</v>
      </c>
      <c r="Q5801">
        <v>4</v>
      </c>
      <c r="R5801">
        <v>2</v>
      </c>
      <c r="S5801">
        <v>3.64</v>
      </c>
      <c r="T5801">
        <v>3.65</v>
      </c>
      <c r="U5801">
        <v>376.85</v>
      </c>
      <c r="V5801">
        <v>80.37</v>
      </c>
      <c r="W5801">
        <v>3.97</v>
      </c>
      <c r="X5801">
        <v>11.08</v>
      </c>
      <c r="Y5801">
        <v>5.49</v>
      </c>
      <c r="Z5801">
        <v>3</v>
      </c>
      <c r="AA5801" t="s">
        <v>4250</v>
      </c>
      <c r="AB5801">
        <v>0</v>
      </c>
      <c r="AC5801">
        <v>3</v>
      </c>
      <c r="AD5801">
        <v>4.2346428571428572</v>
      </c>
      <c r="AF5801" t="s">
        <v>7949</v>
      </c>
      <c r="AI5801">
        <v>0</v>
      </c>
      <c r="AJ5801">
        <v>0</v>
      </c>
      <c r="AK5801" t="s">
        <v>19860</v>
      </c>
      <c r="AL5801" t="s">
        <v>19860</v>
      </c>
      <c r="AM5801" t="s">
        <v>20019</v>
      </c>
    </row>
    <row r="5802" spans="1:39" x14ac:dyDescent="0.25">
      <c r="A5802" t="s">
        <v>11766</v>
      </c>
      <c r="B5802" t="s">
        <v>4841</v>
      </c>
      <c r="C5802" t="s">
        <v>4842</v>
      </c>
      <c r="D5802">
        <v>550</v>
      </c>
      <c r="E5802" t="s">
        <v>4845</v>
      </c>
      <c r="F5802">
        <v>6.26</v>
      </c>
      <c r="I5802" t="s">
        <v>14644</v>
      </c>
      <c r="K5802" t="s">
        <v>6860</v>
      </c>
      <c r="L5802" t="s">
        <v>6861</v>
      </c>
      <c r="M5802" t="s">
        <v>14996</v>
      </c>
      <c r="N5802">
        <v>9</v>
      </c>
      <c r="O5802" t="s">
        <v>15322</v>
      </c>
      <c r="P5802" t="s">
        <v>19418</v>
      </c>
      <c r="Q5802">
        <v>6</v>
      </c>
      <c r="R5802">
        <v>2</v>
      </c>
      <c r="S5802">
        <v>-3.25</v>
      </c>
      <c r="T5802">
        <v>-3.24</v>
      </c>
      <c r="U5802">
        <v>379.34</v>
      </c>
      <c r="V5802">
        <v>102.49</v>
      </c>
      <c r="W5802">
        <v>2.02</v>
      </c>
      <c r="X5802">
        <v>9.4499999999999993</v>
      </c>
      <c r="Y5802">
        <v>3.94</v>
      </c>
      <c r="Z5802">
        <v>2</v>
      </c>
      <c r="AA5802" t="s">
        <v>4250</v>
      </c>
      <c r="AB5802">
        <v>0</v>
      </c>
      <c r="AC5802">
        <v>4</v>
      </c>
      <c r="AD5802">
        <v>4.9455238095238103</v>
      </c>
      <c r="AF5802" t="s">
        <v>7949</v>
      </c>
      <c r="AI5802">
        <v>0</v>
      </c>
      <c r="AJ5802">
        <v>0</v>
      </c>
      <c r="AM5802" t="s">
        <v>20019</v>
      </c>
    </row>
    <row r="5803" spans="1:39" x14ac:dyDescent="0.25">
      <c r="A5803" t="s">
        <v>9812</v>
      </c>
      <c r="B5803" t="s">
        <v>4841</v>
      </c>
      <c r="C5803" t="s">
        <v>4842</v>
      </c>
      <c r="D5803">
        <v>552</v>
      </c>
      <c r="E5803" t="s">
        <v>4845</v>
      </c>
      <c r="F5803">
        <v>6.26</v>
      </c>
      <c r="I5803" t="s">
        <v>14645</v>
      </c>
      <c r="K5803" t="s">
        <v>6860</v>
      </c>
      <c r="L5803" t="s">
        <v>6861</v>
      </c>
      <c r="M5803" t="s">
        <v>14972</v>
      </c>
      <c r="N5803">
        <v>8</v>
      </c>
      <c r="O5803" t="s">
        <v>15293</v>
      </c>
      <c r="P5803" t="s">
        <v>17464</v>
      </c>
      <c r="Q5803">
        <v>6</v>
      </c>
      <c r="R5803">
        <v>2</v>
      </c>
      <c r="S5803">
        <v>3.9</v>
      </c>
      <c r="T5803">
        <v>3.9</v>
      </c>
      <c r="U5803">
        <v>489.81</v>
      </c>
      <c r="V5803">
        <v>85.42</v>
      </c>
      <c r="W5803">
        <v>5.14</v>
      </c>
      <c r="Y5803">
        <v>3.65</v>
      </c>
      <c r="Z5803">
        <v>3</v>
      </c>
      <c r="AA5803" t="s">
        <v>4250</v>
      </c>
      <c r="AB5803">
        <v>1</v>
      </c>
      <c r="AC5803">
        <v>4</v>
      </c>
      <c r="AD5803">
        <v>3.1727857142857139</v>
      </c>
      <c r="AF5803" t="s">
        <v>7949</v>
      </c>
      <c r="AI5803">
        <v>0</v>
      </c>
      <c r="AJ5803">
        <v>0</v>
      </c>
      <c r="AM5803" t="s">
        <v>20019</v>
      </c>
    </row>
    <row r="5804" spans="1:39" x14ac:dyDescent="0.25">
      <c r="A5804" t="s">
        <v>11767</v>
      </c>
      <c r="B5804" t="s">
        <v>4841</v>
      </c>
      <c r="C5804" t="s">
        <v>4842</v>
      </c>
      <c r="D5804">
        <v>555</v>
      </c>
      <c r="E5804" t="s">
        <v>4845</v>
      </c>
      <c r="F5804">
        <v>6.26</v>
      </c>
      <c r="I5804" t="s">
        <v>14646</v>
      </c>
      <c r="K5804" t="s">
        <v>6860</v>
      </c>
      <c r="L5804" t="s">
        <v>6861</v>
      </c>
      <c r="M5804" t="s">
        <v>15122</v>
      </c>
      <c r="N5804">
        <v>9</v>
      </c>
      <c r="O5804" t="s">
        <v>15515</v>
      </c>
      <c r="P5804" t="s">
        <v>19419</v>
      </c>
      <c r="Q5804">
        <v>7</v>
      </c>
      <c r="R5804">
        <v>1</v>
      </c>
      <c r="S5804">
        <v>1.97</v>
      </c>
      <c r="T5804">
        <v>1.97</v>
      </c>
      <c r="U5804">
        <v>376.39</v>
      </c>
      <c r="V5804">
        <v>97.43</v>
      </c>
      <c r="W5804">
        <v>2.86</v>
      </c>
      <c r="Y5804">
        <v>4.0599999999999996</v>
      </c>
      <c r="Z5804">
        <v>2</v>
      </c>
      <c r="AA5804" t="s">
        <v>4250</v>
      </c>
      <c r="AB5804">
        <v>0</v>
      </c>
      <c r="AC5804">
        <v>2</v>
      </c>
      <c r="AD5804">
        <v>5.4685952380952383</v>
      </c>
      <c r="AF5804" t="s">
        <v>7949</v>
      </c>
      <c r="AI5804">
        <v>0</v>
      </c>
      <c r="AJ5804">
        <v>0</v>
      </c>
      <c r="AM5804" t="s">
        <v>20019</v>
      </c>
    </row>
    <row r="5805" spans="1:39" x14ac:dyDescent="0.25">
      <c r="A5805" t="s">
        <v>11768</v>
      </c>
      <c r="B5805" t="s">
        <v>4841</v>
      </c>
      <c r="C5805" t="s">
        <v>4842</v>
      </c>
      <c r="D5805">
        <v>558</v>
      </c>
      <c r="E5805" t="s">
        <v>4845</v>
      </c>
      <c r="F5805">
        <v>6.25</v>
      </c>
      <c r="K5805" t="s">
        <v>6860</v>
      </c>
      <c r="M5805" t="s">
        <v>6865</v>
      </c>
      <c r="N5805">
        <v>8</v>
      </c>
      <c r="O5805" t="s">
        <v>15584</v>
      </c>
      <c r="P5805" t="s">
        <v>19420</v>
      </c>
      <c r="Q5805">
        <v>4</v>
      </c>
      <c r="R5805">
        <v>2</v>
      </c>
      <c r="S5805">
        <v>5.81</v>
      </c>
      <c r="T5805">
        <v>5.81</v>
      </c>
      <c r="U5805">
        <v>490.99</v>
      </c>
      <c r="V5805">
        <v>94.78</v>
      </c>
      <c r="W5805">
        <v>5.49</v>
      </c>
      <c r="Y5805">
        <v>2.88</v>
      </c>
      <c r="Z5805">
        <v>4</v>
      </c>
      <c r="AA5805" t="s">
        <v>4250</v>
      </c>
      <c r="AB5805">
        <v>1</v>
      </c>
      <c r="AC5805">
        <v>9</v>
      </c>
      <c r="AD5805">
        <v>2.4050238095238101</v>
      </c>
      <c r="AF5805" t="s">
        <v>7949</v>
      </c>
      <c r="AI5805">
        <v>0</v>
      </c>
      <c r="AJ5805">
        <v>0</v>
      </c>
      <c r="AK5805" t="s">
        <v>19979</v>
      </c>
      <c r="AL5805" t="s">
        <v>19979</v>
      </c>
      <c r="AM5805" t="s">
        <v>20019</v>
      </c>
    </row>
    <row r="5806" spans="1:39" x14ac:dyDescent="0.25">
      <c r="A5806" t="s">
        <v>11769</v>
      </c>
      <c r="B5806" t="s">
        <v>4841</v>
      </c>
      <c r="C5806" t="s">
        <v>4842</v>
      </c>
      <c r="D5806">
        <v>559</v>
      </c>
      <c r="E5806" t="s">
        <v>4845</v>
      </c>
      <c r="F5806">
        <v>6.25</v>
      </c>
      <c r="K5806" t="s">
        <v>6860</v>
      </c>
      <c r="M5806" t="s">
        <v>6865</v>
      </c>
      <c r="N5806">
        <v>8</v>
      </c>
      <c r="O5806" t="s">
        <v>15584</v>
      </c>
      <c r="P5806" t="s">
        <v>19421</v>
      </c>
      <c r="Q5806">
        <v>3</v>
      </c>
      <c r="R5806">
        <v>2</v>
      </c>
      <c r="S5806">
        <v>7</v>
      </c>
      <c r="T5806">
        <v>7</v>
      </c>
      <c r="U5806">
        <v>486.69</v>
      </c>
      <c r="V5806">
        <v>72.41</v>
      </c>
      <c r="W5806">
        <v>5.36</v>
      </c>
      <c r="Y5806">
        <v>3.83</v>
      </c>
      <c r="Z5806">
        <v>3</v>
      </c>
      <c r="AA5806" t="s">
        <v>4250</v>
      </c>
      <c r="AB5806">
        <v>1</v>
      </c>
      <c r="AC5806">
        <v>7</v>
      </c>
      <c r="AD5806">
        <v>2.595071428571428</v>
      </c>
      <c r="AF5806" t="s">
        <v>7949</v>
      </c>
      <c r="AI5806">
        <v>0</v>
      </c>
      <c r="AJ5806">
        <v>0</v>
      </c>
      <c r="AK5806" t="s">
        <v>19979</v>
      </c>
      <c r="AL5806" t="s">
        <v>19979</v>
      </c>
      <c r="AM5806" t="s">
        <v>20019</v>
      </c>
    </row>
    <row r="5807" spans="1:39" x14ac:dyDescent="0.25">
      <c r="A5807" t="s">
        <v>10850</v>
      </c>
      <c r="B5807" t="s">
        <v>4841</v>
      </c>
      <c r="C5807" t="s">
        <v>4842</v>
      </c>
      <c r="D5807">
        <v>559</v>
      </c>
      <c r="E5807" t="s">
        <v>4845</v>
      </c>
      <c r="F5807">
        <v>6.25</v>
      </c>
      <c r="K5807" t="s">
        <v>6860</v>
      </c>
      <c r="L5807" t="s">
        <v>6861</v>
      </c>
      <c r="M5807" t="s">
        <v>15101</v>
      </c>
      <c r="N5807">
        <v>9</v>
      </c>
      <c r="O5807" t="s">
        <v>15465</v>
      </c>
      <c r="P5807" t="s">
        <v>18502</v>
      </c>
      <c r="Q5807">
        <v>7</v>
      </c>
      <c r="R5807">
        <v>3</v>
      </c>
      <c r="S5807">
        <v>0.64</v>
      </c>
      <c r="T5807">
        <v>1.69</v>
      </c>
      <c r="U5807">
        <v>589.66</v>
      </c>
      <c r="V5807">
        <v>125.04</v>
      </c>
      <c r="W5807">
        <v>3.06</v>
      </c>
      <c r="X5807">
        <v>13.44</v>
      </c>
      <c r="Y5807">
        <v>8.3699999999999992</v>
      </c>
      <c r="Z5807">
        <v>3</v>
      </c>
      <c r="AA5807" t="s">
        <v>4250</v>
      </c>
      <c r="AB5807">
        <v>1</v>
      </c>
      <c r="AC5807">
        <v>13</v>
      </c>
      <c r="AD5807">
        <v>2.9816666666666669</v>
      </c>
      <c r="AF5807" t="s">
        <v>7949</v>
      </c>
      <c r="AI5807">
        <v>0</v>
      </c>
      <c r="AJ5807">
        <v>0</v>
      </c>
      <c r="AK5807" t="s">
        <v>19864</v>
      </c>
      <c r="AL5807" t="s">
        <v>19864</v>
      </c>
      <c r="AM5807" t="s">
        <v>20019</v>
      </c>
    </row>
    <row r="5808" spans="1:39" x14ac:dyDescent="0.25">
      <c r="A5808" t="s">
        <v>8039</v>
      </c>
      <c r="B5808" t="s">
        <v>4841</v>
      </c>
      <c r="C5808" t="s">
        <v>4842</v>
      </c>
      <c r="D5808">
        <v>560</v>
      </c>
      <c r="E5808" t="s">
        <v>4845</v>
      </c>
      <c r="F5808">
        <v>6.25</v>
      </c>
      <c r="K5808" t="s">
        <v>6860</v>
      </c>
      <c r="L5808" t="s">
        <v>6861</v>
      </c>
      <c r="M5808" t="s">
        <v>15005</v>
      </c>
      <c r="N5808">
        <v>9</v>
      </c>
      <c r="O5808" t="s">
        <v>15335</v>
      </c>
      <c r="P5808" t="s">
        <v>15692</v>
      </c>
      <c r="Q5808">
        <v>5</v>
      </c>
      <c r="R5808">
        <v>1</v>
      </c>
      <c r="S5808">
        <v>2.09</v>
      </c>
      <c r="T5808">
        <v>2.11</v>
      </c>
      <c r="U5808">
        <v>422.44</v>
      </c>
      <c r="V5808">
        <v>80.81</v>
      </c>
      <c r="W5808">
        <v>3.37</v>
      </c>
      <c r="Y5808">
        <v>6.1</v>
      </c>
      <c r="Z5808">
        <v>3</v>
      </c>
      <c r="AA5808" t="s">
        <v>4250</v>
      </c>
      <c r="AB5808">
        <v>0</v>
      </c>
      <c r="AC5808">
        <v>4</v>
      </c>
      <c r="AD5808">
        <v>5.3423333333333334</v>
      </c>
      <c r="AF5808" t="s">
        <v>7949</v>
      </c>
      <c r="AI5808">
        <v>0</v>
      </c>
      <c r="AJ5808">
        <v>0</v>
      </c>
      <c r="AK5808" t="s">
        <v>19835</v>
      </c>
      <c r="AL5808" t="s">
        <v>19835</v>
      </c>
      <c r="AM5808" t="s">
        <v>20019</v>
      </c>
    </row>
    <row r="5809" spans="1:39" x14ac:dyDescent="0.25">
      <c r="A5809" t="s">
        <v>10527</v>
      </c>
      <c r="B5809" t="s">
        <v>4841</v>
      </c>
      <c r="C5809" t="s">
        <v>4842</v>
      </c>
      <c r="D5809">
        <v>560</v>
      </c>
      <c r="E5809" t="s">
        <v>4845</v>
      </c>
      <c r="F5809">
        <v>6.25</v>
      </c>
      <c r="K5809" t="s">
        <v>6860</v>
      </c>
      <c r="L5809" t="s">
        <v>6861</v>
      </c>
      <c r="M5809" t="s">
        <v>15012</v>
      </c>
      <c r="N5809">
        <v>9</v>
      </c>
      <c r="O5809" t="s">
        <v>15348</v>
      </c>
      <c r="P5809" t="s">
        <v>18179</v>
      </c>
      <c r="Q5809">
        <v>5</v>
      </c>
      <c r="R5809">
        <v>3</v>
      </c>
      <c r="S5809">
        <v>4.9400000000000004</v>
      </c>
      <c r="T5809">
        <v>4.99</v>
      </c>
      <c r="U5809">
        <v>500.68</v>
      </c>
      <c r="V5809">
        <v>78.430000000000007</v>
      </c>
      <c r="W5809">
        <v>4.08</v>
      </c>
      <c r="X5809">
        <v>13.48</v>
      </c>
      <c r="Y5809">
        <v>6.47</v>
      </c>
      <c r="Z5809">
        <v>2</v>
      </c>
      <c r="AA5809" t="s">
        <v>4250</v>
      </c>
      <c r="AB5809">
        <v>1</v>
      </c>
      <c r="AC5809">
        <v>5</v>
      </c>
      <c r="AD5809">
        <v>2.1716666666666669</v>
      </c>
      <c r="AF5809" t="s">
        <v>7949</v>
      </c>
      <c r="AI5809">
        <v>0</v>
      </c>
      <c r="AJ5809">
        <v>0</v>
      </c>
      <c r="AK5809" t="s">
        <v>19881</v>
      </c>
      <c r="AL5809" t="s">
        <v>19881</v>
      </c>
      <c r="AM5809" t="s">
        <v>20019</v>
      </c>
    </row>
    <row r="5810" spans="1:39" x14ac:dyDescent="0.25">
      <c r="A5810" t="s">
        <v>8951</v>
      </c>
      <c r="B5810" t="s">
        <v>4841</v>
      </c>
      <c r="C5810" t="s">
        <v>4842</v>
      </c>
      <c r="D5810">
        <v>560</v>
      </c>
      <c r="E5810" t="s">
        <v>4845</v>
      </c>
      <c r="F5810">
        <v>6.25</v>
      </c>
      <c r="K5810" t="s">
        <v>6860</v>
      </c>
      <c r="L5810" t="s">
        <v>6861</v>
      </c>
      <c r="M5810" t="s">
        <v>15164</v>
      </c>
      <c r="N5810">
        <v>9</v>
      </c>
      <c r="O5810" t="s">
        <v>15545</v>
      </c>
      <c r="P5810" t="s">
        <v>16603</v>
      </c>
      <c r="Q5810">
        <v>5</v>
      </c>
      <c r="R5810">
        <v>3</v>
      </c>
      <c r="S5810">
        <v>3.19</v>
      </c>
      <c r="T5810">
        <v>3.24</v>
      </c>
      <c r="U5810">
        <v>504.67</v>
      </c>
      <c r="V5810">
        <v>95.5</v>
      </c>
      <c r="W5810">
        <v>3.75</v>
      </c>
      <c r="X5810">
        <v>13.47</v>
      </c>
      <c r="Y5810">
        <v>6.46</v>
      </c>
      <c r="Z5810">
        <v>2</v>
      </c>
      <c r="AA5810" t="s">
        <v>4250</v>
      </c>
      <c r="AB5810">
        <v>1</v>
      </c>
      <c r="AC5810">
        <v>7</v>
      </c>
      <c r="AD5810">
        <v>3.268333333333334</v>
      </c>
      <c r="AF5810" t="s">
        <v>7949</v>
      </c>
      <c r="AI5810">
        <v>0</v>
      </c>
      <c r="AJ5810">
        <v>0</v>
      </c>
      <c r="AK5810" t="s">
        <v>19881</v>
      </c>
      <c r="AL5810" t="s">
        <v>19881</v>
      </c>
      <c r="AM5810" t="s">
        <v>20019</v>
      </c>
    </row>
    <row r="5811" spans="1:39" x14ac:dyDescent="0.25">
      <c r="A5811" t="s">
        <v>11770</v>
      </c>
      <c r="B5811" t="s">
        <v>4841</v>
      </c>
      <c r="C5811" t="s">
        <v>4842</v>
      </c>
      <c r="D5811">
        <v>560</v>
      </c>
      <c r="E5811" t="s">
        <v>4845</v>
      </c>
      <c r="F5811">
        <v>6.25</v>
      </c>
      <c r="I5811" t="s">
        <v>14647</v>
      </c>
      <c r="K5811" t="s">
        <v>6860</v>
      </c>
      <c r="L5811" t="s">
        <v>6861</v>
      </c>
      <c r="M5811" t="s">
        <v>14979</v>
      </c>
      <c r="N5811">
        <v>8</v>
      </c>
      <c r="O5811" t="s">
        <v>15302</v>
      </c>
      <c r="P5811" t="s">
        <v>19422</v>
      </c>
      <c r="Q5811">
        <v>5</v>
      </c>
      <c r="R5811">
        <v>1</v>
      </c>
      <c r="S5811">
        <v>2.88</v>
      </c>
      <c r="T5811">
        <v>2.88</v>
      </c>
      <c r="U5811">
        <v>387.31</v>
      </c>
      <c r="V5811">
        <v>69.73</v>
      </c>
      <c r="W5811">
        <v>3.84</v>
      </c>
      <c r="Y5811">
        <v>3.55</v>
      </c>
      <c r="Z5811">
        <v>2</v>
      </c>
      <c r="AA5811" t="s">
        <v>4250</v>
      </c>
      <c r="AB5811">
        <v>0</v>
      </c>
      <c r="AC5811">
        <v>4</v>
      </c>
      <c r="AD5811">
        <v>5.198261904761905</v>
      </c>
      <c r="AF5811" t="s">
        <v>7949</v>
      </c>
      <c r="AI5811">
        <v>0</v>
      </c>
      <c r="AJ5811">
        <v>0</v>
      </c>
      <c r="AM5811" t="s">
        <v>20019</v>
      </c>
    </row>
    <row r="5812" spans="1:39" x14ac:dyDescent="0.25">
      <c r="A5812" t="s">
        <v>11771</v>
      </c>
      <c r="B5812" t="s">
        <v>4841</v>
      </c>
      <c r="C5812" t="s">
        <v>4842</v>
      </c>
      <c r="D5812">
        <v>560</v>
      </c>
      <c r="E5812" t="s">
        <v>4845</v>
      </c>
      <c r="F5812">
        <v>6.25</v>
      </c>
      <c r="K5812" t="s">
        <v>6860</v>
      </c>
      <c r="M5812" t="s">
        <v>15169</v>
      </c>
      <c r="N5812">
        <v>8</v>
      </c>
      <c r="O5812" t="s">
        <v>15550</v>
      </c>
      <c r="P5812" t="s">
        <v>19423</v>
      </c>
      <c r="Q5812">
        <v>5</v>
      </c>
      <c r="R5812">
        <v>3</v>
      </c>
      <c r="S5812">
        <v>0.76</v>
      </c>
      <c r="T5812">
        <v>1.82</v>
      </c>
      <c r="U5812">
        <v>516.63</v>
      </c>
      <c r="V5812">
        <v>79.819999999999993</v>
      </c>
      <c r="W5812">
        <v>4.3</v>
      </c>
      <c r="X5812">
        <v>13.91</v>
      </c>
      <c r="Y5812">
        <v>8.23</v>
      </c>
      <c r="Z5812">
        <v>2</v>
      </c>
      <c r="AA5812" t="s">
        <v>4250</v>
      </c>
      <c r="AB5812">
        <v>1</v>
      </c>
      <c r="AC5812">
        <v>9</v>
      </c>
      <c r="AD5812">
        <v>4.0516666666666667</v>
      </c>
      <c r="AF5812" t="s">
        <v>7949</v>
      </c>
      <c r="AI5812">
        <v>0</v>
      </c>
      <c r="AJ5812">
        <v>0</v>
      </c>
      <c r="AK5812" t="s">
        <v>19965</v>
      </c>
      <c r="AL5812" t="s">
        <v>19965</v>
      </c>
      <c r="AM5812" t="s">
        <v>20019</v>
      </c>
    </row>
    <row r="5813" spans="1:39" x14ac:dyDescent="0.25">
      <c r="A5813" t="s">
        <v>10591</v>
      </c>
      <c r="B5813" t="s">
        <v>4841</v>
      </c>
      <c r="C5813" t="s">
        <v>4842</v>
      </c>
      <c r="D5813">
        <v>560</v>
      </c>
      <c r="E5813" t="s">
        <v>4845</v>
      </c>
      <c r="F5813">
        <v>6.25</v>
      </c>
      <c r="K5813" t="s">
        <v>6860</v>
      </c>
      <c r="L5813" t="s">
        <v>6861</v>
      </c>
      <c r="M5813" t="s">
        <v>15116</v>
      </c>
      <c r="N5813">
        <v>9</v>
      </c>
      <c r="O5813" t="s">
        <v>15488</v>
      </c>
      <c r="P5813" t="s">
        <v>18243</v>
      </c>
      <c r="Q5813">
        <v>4</v>
      </c>
      <c r="R5813">
        <v>2</v>
      </c>
      <c r="S5813">
        <v>4.34</v>
      </c>
      <c r="T5813">
        <v>4.3600000000000003</v>
      </c>
      <c r="U5813">
        <v>410.52</v>
      </c>
      <c r="V5813">
        <v>80.900000000000006</v>
      </c>
      <c r="W5813">
        <v>4.68</v>
      </c>
      <c r="Y5813">
        <v>6.38</v>
      </c>
      <c r="Z5813">
        <v>4</v>
      </c>
      <c r="AA5813" t="s">
        <v>4250</v>
      </c>
      <c r="AB5813">
        <v>0</v>
      </c>
      <c r="AC5813">
        <v>6</v>
      </c>
      <c r="AD5813">
        <v>3.4591428571428571</v>
      </c>
      <c r="AF5813" t="s">
        <v>7949</v>
      </c>
      <c r="AI5813">
        <v>0</v>
      </c>
      <c r="AJ5813">
        <v>0</v>
      </c>
      <c r="AK5813" t="s">
        <v>19854</v>
      </c>
      <c r="AL5813" t="s">
        <v>19854</v>
      </c>
      <c r="AM5813" t="s">
        <v>20019</v>
      </c>
    </row>
    <row r="5814" spans="1:39" x14ac:dyDescent="0.25">
      <c r="A5814" t="s">
        <v>11356</v>
      </c>
      <c r="B5814" t="s">
        <v>4841</v>
      </c>
      <c r="C5814" t="s">
        <v>4842</v>
      </c>
      <c r="D5814">
        <v>560</v>
      </c>
      <c r="E5814" t="s">
        <v>4845</v>
      </c>
      <c r="F5814">
        <v>6.25</v>
      </c>
      <c r="K5814" t="s">
        <v>6860</v>
      </c>
      <c r="L5814" t="s">
        <v>6861</v>
      </c>
      <c r="M5814" t="s">
        <v>14954</v>
      </c>
      <c r="N5814">
        <v>9</v>
      </c>
      <c r="O5814" t="s">
        <v>15275</v>
      </c>
      <c r="P5814" t="s">
        <v>19008</v>
      </c>
      <c r="Q5814">
        <v>7</v>
      </c>
      <c r="R5814">
        <v>4</v>
      </c>
      <c r="S5814">
        <v>1.58</v>
      </c>
      <c r="T5814">
        <v>2.54</v>
      </c>
      <c r="U5814">
        <v>530.65</v>
      </c>
      <c r="V5814">
        <v>137.07</v>
      </c>
      <c r="W5814">
        <v>1.04</v>
      </c>
      <c r="X5814">
        <v>13.26</v>
      </c>
      <c r="Y5814">
        <v>8.09</v>
      </c>
      <c r="Z5814">
        <v>2</v>
      </c>
      <c r="AA5814" t="s">
        <v>4250</v>
      </c>
      <c r="AB5814">
        <v>1</v>
      </c>
      <c r="AC5814">
        <v>7</v>
      </c>
      <c r="AD5814">
        <v>2.9550000000000001</v>
      </c>
      <c r="AF5814" t="s">
        <v>7949</v>
      </c>
      <c r="AI5814">
        <v>0</v>
      </c>
      <c r="AJ5814">
        <v>0</v>
      </c>
      <c r="AK5814" t="s">
        <v>19842</v>
      </c>
      <c r="AL5814" t="s">
        <v>19842</v>
      </c>
      <c r="AM5814" t="s">
        <v>20019</v>
      </c>
    </row>
    <row r="5815" spans="1:39" x14ac:dyDescent="0.25">
      <c r="A5815" t="s">
        <v>11772</v>
      </c>
      <c r="B5815" t="s">
        <v>4841</v>
      </c>
      <c r="C5815" t="s">
        <v>4842</v>
      </c>
      <c r="D5815">
        <v>560</v>
      </c>
      <c r="E5815" t="s">
        <v>4845</v>
      </c>
      <c r="F5815">
        <v>6.25</v>
      </c>
      <c r="K5815" t="s">
        <v>6860</v>
      </c>
      <c r="L5815" t="s">
        <v>6861</v>
      </c>
      <c r="M5815" t="s">
        <v>15221</v>
      </c>
      <c r="N5815">
        <v>9</v>
      </c>
      <c r="O5815" t="s">
        <v>15618</v>
      </c>
      <c r="P5815" t="s">
        <v>19424</v>
      </c>
      <c r="Q5815">
        <v>4</v>
      </c>
      <c r="R5815">
        <v>2</v>
      </c>
      <c r="S5815">
        <v>3.96</v>
      </c>
      <c r="T5815">
        <v>4.66</v>
      </c>
      <c r="U5815">
        <v>441.36</v>
      </c>
      <c r="V5815">
        <v>70.14</v>
      </c>
      <c r="W5815">
        <v>4.7300000000000004</v>
      </c>
      <c r="X5815">
        <v>6.6</v>
      </c>
      <c r="Y5815">
        <v>6.94</v>
      </c>
      <c r="Z5815">
        <v>3</v>
      </c>
      <c r="AA5815" t="s">
        <v>4250</v>
      </c>
      <c r="AB5815">
        <v>0</v>
      </c>
      <c r="AC5815">
        <v>4</v>
      </c>
      <c r="AD5815">
        <v>3.108857142857143</v>
      </c>
      <c r="AF5815" t="s">
        <v>7949</v>
      </c>
      <c r="AI5815">
        <v>0</v>
      </c>
      <c r="AJ5815">
        <v>0</v>
      </c>
      <c r="AK5815" t="s">
        <v>20000</v>
      </c>
      <c r="AL5815" t="s">
        <v>20000</v>
      </c>
      <c r="AM5815" t="s">
        <v>20019</v>
      </c>
    </row>
    <row r="5816" spans="1:39" x14ac:dyDescent="0.25">
      <c r="A5816" t="s">
        <v>11773</v>
      </c>
      <c r="B5816" t="s">
        <v>4841</v>
      </c>
      <c r="C5816" t="s">
        <v>4842</v>
      </c>
      <c r="D5816">
        <v>560</v>
      </c>
      <c r="E5816" t="s">
        <v>4845</v>
      </c>
      <c r="F5816">
        <v>6.25</v>
      </c>
      <c r="I5816" t="s">
        <v>14648</v>
      </c>
      <c r="K5816" t="s">
        <v>6860</v>
      </c>
      <c r="L5816" t="s">
        <v>6861</v>
      </c>
      <c r="M5816" t="s">
        <v>15000</v>
      </c>
      <c r="N5816">
        <v>9</v>
      </c>
      <c r="O5816" t="s">
        <v>15330</v>
      </c>
      <c r="P5816" t="s">
        <v>19425</v>
      </c>
      <c r="Q5816">
        <v>6</v>
      </c>
      <c r="R5816">
        <v>2</v>
      </c>
      <c r="S5816">
        <v>4.21</v>
      </c>
      <c r="T5816">
        <v>4.3099999999999996</v>
      </c>
      <c r="U5816">
        <v>404.26</v>
      </c>
      <c r="V5816">
        <v>101.96</v>
      </c>
      <c r="W5816">
        <v>3.41</v>
      </c>
      <c r="X5816">
        <v>9.58</v>
      </c>
      <c r="Y5816">
        <v>6.57</v>
      </c>
      <c r="Z5816">
        <v>2</v>
      </c>
      <c r="AA5816" t="s">
        <v>4250</v>
      </c>
      <c r="AB5816">
        <v>0</v>
      </c>
      <c r="AC5816">
        <v>2</v>
      </c>
      <c r="AD5816">
        <v>3.1301904761904771</v>
      </c>
      <c r="AF5816" t="s">
        <v>7949</v>
      </c>
      <c r="AI5816">
        <v>0</v>
      </c>
      <c r="AJ5816">
        <v>0</v>
      </c>
      <c r="AM5816" t="s">
        <v>20019</v>
      </c>
    </row>
    <row r="5817" spans="1:39" x14ac:dyDescent="0.25">
      <c r="A5817" t="s">
        <v>11774</v>
      </c>
      <c r="B5817" t="s">
        <v>4841</v>
      </c>
      <c r="C5817" t="s">
        <v>4842</v>
      </c>
      <c r="D5817">
        <v>560</v>
      </c>
      <c r="E5817" t="s">
        <v>4845</v>
      </c>
      <c r="F5817">
        <v>6.25</v>
      </c>
      <c r="I5817" t="s">
        <v>14649</v>
      </c>
      <c r="K5817" t="s">
        <v>6860</v>
      </c>
      <c r="L5817" t="s">
        <v>6861</v>
      </c>
      <c r="M5817" t="s">
        <v>14996</v>
      </c>
      <c r="N5817">
        <v>9</v>
      </c>
      <c r="O5817" t="s">
        <v>15322</v>
      </c>
      <c r="P5817" t="s">
        <v>19426</v>
      </c>
      <c r="Q5817">
        <v>7</v>
      </c>
      <c r="R5817">
        <v>2</v>
      </c>
      <c r="S5817">
        <v>-2.39</v>
      </c>
      <c r="T5817">
        <v>-2.36</v>
      </c>
      <c r="U5817">
        <v>341.37</v>
      </c>
      <c r="V5817">
        <v>111.72</v>
      </c>
      <c r="W5817">
        <v>1.34</v>
      </c>
      <c r="X5817">
        <v>9.9600000000000009</v>
      </c>
      <c r="Y5817">
        <v>6.16</v>
      </c>
      <c r="Z5817">
        <v>2</v>
      </c>
      <c r="AA5817" t="s">
        <v>4250</v>
      </c>
      <c r="AB5817">
        <v>0</v>
      </c>
      <c r="AC5817">
        <v>4</v>
      </c>
      <c r="AD5817">
        <v>4.7759999999999998</v>
      </c>
      <c r="AF5817" t="s">
        <v>7949</v>
      </c>
      <c r="AI5817">
        <v>0</v>
      </c>
      <c r="AJ5817">
        <v>0</v>
      </c>
      <c r="AM5817" t="s">
        <v>20019</v>
      </c>
    </row>
    <row r="5818" spans="1:39" x14ac:dyDescent="0.25">
      <c r="A5818" t="s">
        <v>11775</v>
      </c>
      <c r="B5818" t="s">
        <v>4841</v>
      </c>
      <c r="C5818" t="s">
        <v>4842</v>
      </c>
      <c r="D5818">
        <v>560</v>
      </c>
      <c r="E5818" t="s">
        <v>4845</v>
      </c>
      <c r="F5818">
        <v>6.25</v>
      </c>
      <c r="I5818" t="s">
        <v>14650</v>
      </c>
      <c r="K5818" t="s">
        <v>6860</v>
      </c>
      <c r="L5818" t="s">
        <v>6861</v>
      </c>
      <c r="M5818" t="s">
        <v>14996</v>
      </c>
      <c r="N5818">
        <v>9</v>
      </c>
      <c r="O5818" t="s">
        <v>15322</v>
      </c>
      <c r="P5818" t="s">
        <v>19427</v>
      </c>
      <c r="Q5818">
        <v>5</v>
      </c>
      <c r="R5818">
        <v>2</v>
      </c>
      <c r="S5818">
        <v>-2.0699999999999998</v>
      </c>
      <c r="T5818">
        <v>-2.0699999999999998</v>
      </c>
      <c r="U5818">
        <v>425.23</v>
      </c>
      <c r="V5818">
        <v>89.6</v>
      </c>
      <c r="W5818">
        <v>2.94</v>
      </c>
      <c r="X5818">
        <v>11.06</v>
      </c>
      <c r="Y5818">
        <v>4.16</v>
      </c>
      <c r="Z5818">
        <v>2</v>
      </c>
      <c r="AA5818" t="s">
        <v>4250</v>
      </c>
      <c r="AB5818">
        <v>0</v>
      </c>
      <c r="AC5818">
        <v>4</v>
      </c>
      <c r="AD5818">
        <v>5.0340714285714281</v>
      </c>
      <c r="AF5818" t="s">
        <v>7949</v>
      </c>
      <c r="AI5818">
        <v>0</v>
      </c>
      <c r="AJ5818">
        <v>0</v>
      </c>
      <c r="AM5818" t="s">
        <v>20019</v>
      </c>
    </row>
    <row r="5819" spans="1:39" x14ac:dyDescent="0.25">
      <c r="A5819" t="s">
        <v>10807</v>
      </c>
      <c r="B5819" t="s">
        <v>4841</v>
      </c>
      <c r="C5819" t="s">
        <v>4842</v>
      </c>
      <c r="D5819">
        <v>565</v>
      </c>
      <c r="E5819" t="s">
        <v>4845</v>
      </c>
      <c r="F5819">
        <v>6.25</v>
      </c>
      <c r="K5819" t="s">
        <v>6860</v>
      </c>
      <c r="L5819" t="s">
        <v>6861</v>
      </c>
      <c r="M5819" t="s">
        <v>15049</v>
      </c>
      <c r="N5819">
        <v>9</v>
      </c>
      <c r="O5819" t="s">
        <v>15398</v>
      </c>
      <c r="P5819" t="s">
        <v>18459</v>
      </c>
      <c r="Q5819">
        <v>6</v>
      </c>
      <c r="R5819">
        <v>4</v>
      </c>
      <c r="S5819">
        <v>1.9</v>
      </c>
      <c r="T5819">
        <v>3.11</v>
      </c>
      <c r="U5819">
        <v>550.73</v>
      </c>
      <c r="V5819">
        <v>110.77</v>
      </c>
      <c r="W5819">
        <v>3.54</v>
      </c>
      <c r="X5819">
        <v>13.81</v>
      </c>
      <c r="Y5819">
        <v>8.4700000000000006</v>
      </c>
      <c r="Z5819">
        <v>3</v>
      </c>
      <c r="AA5819" t="s">
        <v>4250</v>
      </c>
      <c r="AB5819">
        <v>1</v>
      </c>
      <c r="AC5819">
        <v>12</v>
      </c>
      <c r="AD5819">
        <v>3.0176666666666669</v>
      </c>
      <c r="AF5819" t="s">
        <v>7949</v>
      </c>
      <c r="AI5819">
        <v>0</v>
      </c>
      <c r="AJ5819">
        <v>0</v>
      </c>
      <c r="AK5819" t="s">
        <v>19889</v>
      </c>
      <c r="AL5819" t="s">
        <v>19889</v>
      </c>
      <c r="AM5819" t="s">
        <v>20019</v>
      </c>
    </row>
    <row r="5820" spans="1:39" x14ac:dyDescent="0.25">
      <c r="A5820" t="s">
        <v>11776</v>
      </c>
      <c r="B5820" t="s">
        <v>4841</v>
      </c>
      <c r="C5820" t="s">
        <v>4842</v>
      </c>
      <c r="D5820">
        <v>565</v>
      </c>
      <c r="E5820" t="s">
        <v>4845</v>
      </c>
      <c r="F5820">
        <v>6.25</v>
      </c>
      <c r="K5820" t="s">
        <v>6860</v>
      </c>
      <c r="M5820" t="s">
        <v>6865</v>
      </c>
      <c r="N5820">
        <v>8</v>
      </c>
      <c r="O5820" t="s">
        <v>15584</v>
      </c>
      <c r="P5820" t="s">
        <v>19428</v>
      </c>
      <c r="Q5820">
        <v>3</v>
      </c>
      <c r="R5820">
        <v>2</v>
      </c>
      <c r="S5820">
        <v>6.98</v>
      </c>
      <c r="T5820">
        <v>6.98</v>
      </c>
      <c r="U5820">
        <v>486.69</v>
      </c>
      <c r="V5820">
        <v>72.41</v>
      </c>
      <c r="W5820">
        <v>5.36</v>
      </c>
      <c r="Y5820">
        <v>4.16</v>
      </c>
      <c r="Z5820">
        <v>3</v>
      </c>
      <c r="AA5820" t="s">
        <v>4250</v>
      </c>
      <c r="AB5820">
        <v>1</v>
      </c>
      <c r="AC5820">
        <v>7</v>
      </c>
      <c r="AD5820">
        <v>2.595071428571428</v>
      </c>
      <c r="AF5820" t="s">
        <v>7949</v>
      </c>
      <c r="AI5820">
        <v>0</v>
      </c>
      <c r="AJ5820">
        <v>0</v>
      </c>
      <c r="AK5820" t="s">
        <v>19979</v>
      </c>
      <c r="AL5820" t="s">
        <v>19979</v>
      </c>
      <c r="AM5820" t="s">
        <v>20019</v>
      </c>
    </row>
    <row r="5821" spans="1:39" x14ac:dyDescent="0.25">
      <c r="A5821" t="s">
        <v>11777</v>
      </c>
      <c r="B5821" t="s">
        <v>4841</v>
      </c>
      <c r="C5821" t="s">
        <v>4842</v>
      </c>
      <c r="D5821">
        <v>566</v>
      </c>
      <c r="E5821" t="s">
        <v>4845</v>
      </c>
      <c r="F5821">
        <v>6.25</v>
      </c>
      <c r="I5821" t="s">
        <v>14651</v>
      </c>
      <c r="K5821" t="s">
        <v>6860</v>
      </c>
      <c r="M5821" t="s">
        <v>15002</v>
      </c>
      <c r="N5821">
        <v>8</v>
      </c>
      <c r="O5821" t="s">
        <v>15332</v>
      </c>
      <c r="P5821" t="s">
        <v>19429</v>
      </c>
      <c r="Q5821">
        <v>3</v>
      </c>
      <c r="R5821">
        <v>2</v>
      </c>
      <c r="S5821">
        <v>7.4</v>
      </c>
      <c r="T5821">
        <v>7.47</v>
      </c>
      <c r="U5821">
        <v>375.52</v>
      </c>
      <c r="V5821">
        <v>58.36</v>
      </c>
      <c r="W5821">
        <v>3.09</v>
      </c>
      <c r="Y5821">
        <v>8.1300000000000008</v>
      </c>
      <c r="Z5821">
        <v>2</v>
      </c>
      <c r="AA5821" t="s">
        <v>4250</v>
      </c>
      <c r="AB5821">
        <v>0</v>
      </c>
      <c r="AC5821">
        <v>1</v>
      </c>
      <c r="AD5821">
        <v>3.3241428571428568</v>
      </c>
      <c r="AF5821" t="s">
        <v>7949</v>
      </c>
      <c r="AI5821">
        <v>0</v>
      </c>
      <c r="AJ5821">
        <v>0</v>
      </c>
      <c r="AM5821" t="s">
        <v>20019</v>
      </c>
    </row>
    <row r="5822" spans="1:39" x14ac:dyDescent="0.25">
      <c r="A5822" t="s">
        <v>11778</v>
      </c>
      <c r="B5822" t="s">
        <v>4841</v>
      </c>
      <c r="C5822" t="s">
        <v>4842</v>
      </c>
      <c r="D5822">
        <v>566.5</v>
      </c>
      <c r="E5822" t="s">
        <v>4845</v>
      </c>
      <c r="F5822">
        <v>6.25</v>
      </c>
      <c r="I5822" t="s">
        <v>14652</v>
      </c>
      <c r="K5822" t="s">
        <v>6860</v>
      </c>
      <c r="M5822" t="s">
        <v>15002</v>
      </c>
      <c r="N5822">
        <v>8</v>
      </c>
      <c r="O5822" t="s">
        <v>15332</v>
      </c>
      <c r="P5822" t="s">
        <v>19430</v>
      </c>
      <c r="Q5822">
        <v>5</v>
      </c>
      <c r="R5822">
        <v>2</v>
      </c>
      <c r="S5822">
        <v>-1.67</v>
      </c>
      <c r="T5822">
        <v>1.0900000000000001</v>
      </c>
      <c r="U5822">
        <v>433.51</v>
      </c>
      <c r="V5822">
        <v>105.22</v>
      </c>
      <c r="W5822">
        <v>3.07</v>
      </c>
      <c r="X5822">
        <v>3.98</v>
      </c>
      <c r="Y5822">
        <v>6.47</v>
      </c>
      <c r="Z5822">
        <v>2</v>
      </c>
      <c r="AA5822" t="s">
        <v>4250</v>
      </c>
      <c r="AB5822">
        <v>0</v>
      </c>
      <c r="AC5822">
        <v>4</v>
      </c>
      <c r="AD5822">
        <v>4.467595238095238</v>
      </c>
      <c r="AF5822" t="s">
        <v>7951</v>
      </c>
      <c r="AI5822">
        <v>0</v>
      </c>
      <c r="AJ5822">
        <v>0</v>
      </c>
      <c r="AM5822" t="s">
        <v>20019</v>
      </c>
    </row>
    <row r="5823" spans="1:39" x14ac:dyDescent="0.25">
      <c r="A5823" t="s">
        <v>9213</v>
      </c>
      <c r="B5823" t="s">
        <v>4841</v>
      </c>
      <c r="C5823" t="s">
        <v>4842</v>
      </c>
      <c r="D5823">
        <v>567</v>
      </c>
      <c r="E5823" t="s">
        <v>4845</v>
      </c>
      <c r="F5823">
        <v>6.25</v>
      </c>
      <c r="K5823" t="s">
        <v>6860</v>
      </c>
      <c r="L5823" t="s">
        <v>6861</v>
      </c>
      <c r="M5823" t="s">
        <v>15207</v>
      </c>
      <c r="N5823">
        <v>9</v>
      </c>
      <c r="O5823" t="s">
        <v>15598</v>
      </c>
      <c r="P5823" t="s">
        <v>16865</v>
      </c>
      <c r="Q5823">
        <v>5</v>
      </c>
      <c r="R5823">
        <v>3</v>
      </c>
      <c r="S5823">
        <v>5.71</v>
      </c>
      <c r="T5823">
        <v>7.38</v>
      </c>
      <c r="U5823">
        <v>627.82000000000005</v>
      </c>
      <c r="V5823">
        <v>90.9</v>
      </c>
      <c r="W5823">
        <v>5.95</v>
      </c>
      <c r="X5823">
        <v>13.92</v>
      </c>
      <c r="Y5823">
        <v>9.18</v>
      </c>
      <c r="Z5823">
        <v>2</v>
      </c>
      <c r="AA5823" t="s">
        <v>4250</v>
      </c>
      <c r="AB5823">
        <v>2</v>
      </c>
      <c r="AC5823">
        <v>14</v>
      </c>
      <c r="AD5823">
        <v>1.5466666666666671</v>
      </c>
      <c r="AF5823" t="s">
        <v>7952</v>
      </c>
      <c r="AI5823">
        <v>0</v>
      </c>
      <c r="AJ5823">
        <v>0</v>
      </c>
      <c r="AK5823" t="s">
        <v>19890</v>
      </c>
      <c r="AL5823" t="s">
        <v>19890</v>
      </c>
      <c r="AM5823" t="s">
        <v>20019</v>
      </c>
    </row>
    <row r="5824" spans="1:39" x14ac:dyDescent="0.25">
      <c r="A5824" t="s">
        <v>10678</v>
      </c>
      <c r="B5824" t="s">
        <v>4841</v>
      </c>
      <c r="C5824" t="s">
        <v>4842</v>
      </c>
      <c r="D5824">
        <v>567</v>
      </c>
      <c r="E5824" t="s">
        <v>4845</v>
      </c>
      <c r="F5824">
        <v>6.25</v>
      </c>
      <c r="K5824" t="s">
        <v>6860</v>
      </c>
      <c r="L5824" t="s">
        <v>6861</v>
      </c>
      <c r="M5824" t="s">
        <v>15190</v>
      </c>
      <c r="N5824">
        <v>9</v>
      </c>
      <c r="O5824" t="s">
        <v>15578</v>
      </c>
      <c r="P5824" t="s">
        <v>18330</v>
      </c>
      <c r="Q5824">
        <v>7</v>
      </c>
      <c r="R5824">
        <v>4</v>
      </c>
      <c r="S5824">
        <v>1.06</v>
      </c>
      <c r="T5824">
        <v>4.24</v>
      </c>
      <c r="U5824">
        <v>739.98</v>
      </c>
      <c r="V5824">
        <v>131.08000000000001</v>
      </c>
      <c r="W5824">
        <v>5.17</v>
      </c>
      <c r="X5824">
        <v>13.72</v>
      </c>
      <c r="Y5824">
        <v>9.3699999999999992</v>
      </c>
      <c r="Z5824">
        <v>4</v>
      </c>
      <c r="AA5824" t="s">
        <v>4250</v>
      </c>
      <c r="AB5824">
        <v>2</v>
      </c>
      <c r="AC5824">
        <v>17</v>
      </c>
      <c r="AD5824">
        <v>1.6950000000000001</v>
      </c>
      <c r="AF5824" t="s">
        <v>7952</v>
      </c>
      <c r="AI5824">
        <v>0</v>
      </c>
      <c r="AJ5824">
        <v>0</v>
      </c>
      <c r="AK5824" t="s">
        <v>19973</v>
      </c>
      <c r="AL5824" t="s">
        <v>19973</v>
      </c>
      <c r="AM5824" t="s">
        <v>20019</v>
      </c>
    </row>
    <row r="5825" spans="1:39" x14ac:dyDescent="0.25">
      <c r="A5825" t="s">
        <v>9348</v>
      </c>
      <c r="B5825" t="s">
        <v>4841</v>
      </c>
      <c r="C5825" t="s">
        <v>4842</v>
      </c>
      <c r="D5825">
        <v>570</v>
      </c>
      <c r="E5825" t="s">
        <v>4845</v>
      </c>
      <c r="F5825">
        <v>6.24</v>
      </c>
      <c r="K5825" t="s">
        <v>6860</v>
      </c>
      <c r="M5825" t="s">
        <v>15131</v>
      </c>
      <c r="N5825">
        <v>8</v>
      </c>
      <c r="O5825" t="s">
        <v>15505</v>
      </c>
      <c r="P5825" t="s">
        <v>17000</v>
      </c>
      <c r="Q5825">
        <v>6</v>
      </c>
      <c r="R5825">
        <v>4</v>
      </c>
      <c r="S5825">
        <v>3.04</v>
      </c>
      <c r="T5825">
        <v>3.07</v>
      </c>
      <c r="U5825">
        <v>606.79</v>
      </c>
      <c r="V5825">
        <v>127.84</v>
      </c>
      <c r="W5825">
        <v>3.91</v>
      </c>
      <c r="X5825">
        <v>13.55</v>
      </c>
      <c r="Y5825">
        <v>6.29</v>
      </c>
      <c r="Z5825">
        <v>3</v>
      </c>
      <c r="AA5825" t="s">
        <v>4250</v>
      </c>
      <c r="AB5825">
        <v>1</v>
      </c>
      <c r="AC5825">
        <v>13</v>
      </c>
      <c r="AD5825">
        <v>2.4449999999999998</v>
      </c>
      <c r="AF5825" t="s">
        <v>7949</v>
      </c>
      <c r="AI5825">
        <v>0</v>
      </c>
      <c r="AJ5825">
        <v>0</v>
      </c>
      <c r="AK5825" t="s">
        <v>19888</v>
      </c>
      <c r="AL5825" t="s">
        <v>19888</v>
      </c>
      <c r="AM5825" t="s">
        <v>20019</v>
      </c>
    </row>
    <row r="5826" spans="1:39" x14ac:dyDescent="0.25">
      <c r="A5826" t="s">
        <v>11299</v>
      </c>
      <c r="B5826" t="s">
        <v>4841</v>
      </c>
      <c r="C5826" t="s">
        <v>4842</v>
      </c>
      <c r="D5826">
        <v>570</v>
      </c>
      <c r="E5826" t="s">
        <v>4845</v>
      </c>
      <c r="F5826">
        <v>6.24</v>
      </c>
      <c r="K5826" t="s">
        <v>6860</v>
      </c>
      <c r="L5826" t="s">
        <v>6861</v>
      </c>
      <c r="M5826" t="s">
        <v>15230</v>
      </c>
      <c r="N5826">
        <v>9</v>
      </c>
      <c r="O5826" t="s">
        <v>15627</v>
      </c>
      <c r="P5826" t="s">
        <v>18951</v>
      </c>
      <c r="Q5826">
        <v>7</v>
      </c>
      <c r="R5826">
        <v>5</v>
      </c>
      <c r="S5826">
        <v>2.84</v>
      </c>
      <c r="T5826">
        <v>2.84</v>
      </c>
      <c r="U5826">
        <v>712.87</v>
      </c>
      <c r="V5826">
        <v>165.14</v>
      </c>
      <c r="W5826">
        <v>4.43</v>
      </c>
      <c r="X5826">
        <v>12.83</v>
      </c>
      <c r="Y5826">
        <v>0</v>
      </c>
      <c r="Z5826">
        <v>4</v>
      </c>
      <c r="AA5826" t="s">
        <v>4250</v>
      </c>
      <c r="AB5826">
        <v>1</v>
      </c>
      <c r="AC5826">
        <v>14</v>
      </c>
      <c r="AD5826">
        <v>2.58</v>
      </c>
      <c r="AF5826" t="s">
        <v>7949</v>
      </c>
      <c r="AI5826">
        <v>0</v>
      </c>
      <c r="AJ5826">
        <v>0</v>
      </c>
      <c r="AK5826" t="s">
        <v>20004</v>
      </c>
      <c r="AL5826" t="s">
        <v>20004</v>
      </c>
      <c r="AM5826" t="s">
        <v>20019</v>
      </c>
    </row>
    <row r="5827" spans="1:39" x14ac:dyDescent="0.25">
      <c r="A5827" t="s">
        <v>9809</v>
      </c>
      <c r="B5827" t="s">
        <v>4841</v>
      </c>
      <c r="C5827" t="s">
        <v>4842</v>
      </c>
      <c r="D5827">
        <v>570</v>
      </c>
      <c r="E5827" t="s">
        <v>4845</v>
      </c>
      <c r="F5827">
        <v>6.24</v>
      </c>
      <c r="K5827" t="s">
        <v>6860</v>
      </c>
      <c r="L5827" t="s">
        <v>6861</v>
      </c>
      <c r="M5827" t="s">
        <v>15204</v>
      </c>
      <c r="N5827">
        <v>9</v>
      </c>
      <c r="O5827" t="s">
        <v>15595</v>
      </c>
      <c r="P5827" t="s">
        <v>17461</v>
      </c>
      <c r="Q5827">
        <v>3</v>
      </c>
      <c r="R5827">
        <v>1</v>
      </c>
      <c r="S5827">
        <v>4.78</v>
      </c>
      <c r="T5827">
        <v>6.52</v>
      </c>
      <c r="U5827">
        <v>492.11</v>
      </c>
      <c r="V5827">
        <v>45.23</v>
      </c>
      <c r="W5827">
        <v>5.88</v>
      </c>
      <c r="Y5827">
        <v>9.44</v>
      </c>
      <c r="Z5827">
        <v>2</v>
      </c>
      <c r="AA5827" t="s">
        <v>4250</v>
      </c>
      <c r="AB5827">
        <v>1</v>
      </c>
      <c r="AC5827">
        <v>3</v>
      </c>
      <c r="AD5827">
        <v>2.1696904761904769</v>
      </c>
      <c r="AF5827" t="s">
        <v>7952</v>
      </c>
      <c r="AI5827">
        <v>0</v>
      </c>
      <c r="AJ5827">
        <v>0</v>
      </c>
      <c r="AK5827" t="s">
        <v>19950</v>
      </c>
      <c r="AL5827" t="s">
        <v>19950</v>
      </c>
      <c r="AM5827" t="s">
        <v>20019</v>
      </c>
    </row>
    <row r="5828" spans="1:39" x14ac:dyDescent="0.25">
      <c r="A5828" t="s">
        <v>11779</v>
      </c>
      <c r="B5828" t="s">
        <v>4841</v>
      </c>
      <c r="C5828" t="s">
        <v>4842</v>
      </c>
      <c r="D5828">
        <v>570</v>
      </c>
      <c r="E5828" t="s">
        <v>4845</v>
      </c>
      <c r="F5828">
        <v>6.24</v>
      </c>
      <c r="I5828" t="s">
        <v>14653</v>
      </c>
      <c r="K5828" t="s">
        <v>6860</v>
      </c>
      <c r="L5828" t="s">
        <v>6861</v>
      </c>
      <c r="M5828" t="s">
        <v>15100</v>
      </c>
      <c r="N5828">
        <v>8</v>
      </c>
      <c r="O5828" t="s">
        <v>15463</v>
      </c>
      <c r="P5828" t="s">
        <v>19431</v>
      </c>
      <c r="Q5828">
        <v>9</v>
      </c>
      <c r="R5828">
        <v>3</v>
      </c>
      <c r="S5828">
        <v>2.97</v>
      </c>
      <c r="T5828">
        <v>2.98</v>
      </c>
      <c r="U5828">
        <v>443.36</v>
      </c>
      <c r="V5828">
        <v>150.63</v>
      </c>
      <c r="W5828">
        <v>1.39</v>
      </c>
      <c r="X5828">
        <v>8.94</v>
      </c>
      <c r="Y5828">
        <v>1.55</v>
      </c>
      <c r="Z5828">
        <v>2</v>
      </c>
      <c r="AA5828" t="s">
        <v>4250</v>
      </c>
      <c r="AB5828">
        <v>0</v>
      </c>
      <c r="AC5828">
        <v>6</v>
      </c>
      <c r="AD5828">
        <v>3.086238095238095</v>
      </c>
      <c r="AF5828" t="s">
        <v>7949</v>
      </c>
      <c r="AI5828">
        <v>0</v>
      </c>
      <c r="AJ5828">
        <v>0</v>
      </c>
      <c r="AM5828" t="s">
        <v>20019</v>
      </c>
    </row>
    <row r="5829" spans="1:39" x14ac:dyDescent="0.25">
      <c r="A5829" t="s">
        <v>11780</v>
      </c>
      <c r="B5829" t="s">
        <v>4841</v>
      </c>
      <c r="C5829" t="s">
        <v>4842</v>
      </c>
      <c r="D5829">
        <v>570</v>
      </c>
      <c r="E5829" t="s">
        <v>4845</v>
      </c>
      <c r="F5829">
        <v>6.24</v>
      </c>
      <c r="K5829" t="s">
        <v>6860</v>
      </c>
      <c r="M5829" t="s">
        <v>6865</v>
      </c>
      <c r="N5829">
        <v>8</v>
      </c>
      <c r="O5829" t="s">
        <v>15300</v>
      </c>
      <c r="P5829" t="s">
        <v>19432</v>
      </c>
      <c r="Q5829">
        <v>5</v>
      </c>
      <c r="R5829">
        <v>3</v>
      </c>
      <c r="S5829">
        <v>3.59</v>
      </c>
      <c r="T5829">
        <v>5.59</v>
      </c>
      <c r="U5829">
        <v>583.72</v>
      </c>
      <c r="V5829">
        <v>90.9</v>
      </c>
      <c r="W5829">
        <v>3.98</v>
      </c>
      <c r="X5829">
        <v>13.88</v>
      </c>
      <c r="Y5829">
        <v>9.39</v>
      </c>
      <c r="Z5829">
        <v>2</v>
      </c>
      <c r="AA5829" t="s">
        <v>4250</v>
      </c>
      <c r="AB5829">
        <v>1</v>
      </c>
      <c r="AC5829">
        <v>14</v>
      </c>
      <c r="AD5829">
        <v>1.6466666666666669</v>
      </c>
      <c r="AF5829" t="s">
        <v>7952</v>
      </c>
      <c r="AI5829">
        <v>0</v>
      </c>
      <c r="AJ5829">
        <v>0</v>
      </c>
      <c r="AK5829" t="s">
        <v>19855</v>
      </c>
      <c r="AL5829" t="s">
        <v>19855</v>
      </c>
      <c r="AM5829" t="s">
        <v>20019</v>
      </c>
    </row>
    <row r="5830" spans="1:39" x14ac:dyDescent="0.25">
      <c r="A5830" t="s">
        <v>11781</v>
      </c>
      <c r="B5830" t="s">
        <v>4841</v>
      </c>
      <c r="C5830" t="s">
        <v>4842</v>
      </c>
      <c r="D5830">
        <v>570</v>
      </c>
      <c r="E5830" t="s">
        <v>4845</v>
      </c>
      <c r="F5830">
        <v>6.24</v>
      </c>
      <c r="K5830" t="s">
        <v>6860</v>
      </c>
      <c r="L5830" t="s">
        <v>6861</v>
      </c>
      <c r="M5830" t="s">
        <v>15080</v>
      </c>
      <c r="N5830">
        <v>9</v>
      </c>
      <c r="O5830" t="s">
        <v>15435</v>
      </c>
      <c r="P5830" t="s">
        <v>19433</v>
      </c>
      <c r="Q5830">
        <v>4</v>
      </c>
      <c r="R5830">
        <v>2</v>
      </c>
      <c r="S5830">
        <v>3.66</v>
      </c>
      <c r="T5830">
        <v>6.28</v>
      </c>
      <c r="U5830">
        <v>431</v>
      </c>
      <c r="V5830">
        <v>61.69</v>
      </c>
      <c r="W5830">
        <v>5.1100000000000003</v>
      </c>
      <c r="X5830">
        <v>3.27</v>
      </c>
      <c r="Y5830">
        <v>7.62</v>
      </c>
      <c r="Z5830">
        <v>2</v>
      </c>
      <c r="AA5830" t="s">
        <v>4250</v>
      </c>
      <c r="AB5830">
        <v>1</v>
      </c>
      <c r="AC5830">
        <v>7</v>
      </c>
      <c r="AD5830">
        <v>3.1628571428571428</v>
      </c>
      <c r="AF5830" t="s">
        <v>7951</v>
      </c>
      <c r="AI5830">
        <v>0</v>
      </c>
      <c r="AJ5830">
        <v>0</v>
      </c>
      <c r="AK5830" t="s">
        <v>19921</v>
      </c>
      <c r="AL5830" t="s">
        <v>19921</v>
      </c>
      <c r="AM5830" t="s">
        <v>20019</v>
      </c>
    </row>
    <row r="5831" spans="1:39" x14ac:dyDescent="0.25">
      <c r="A5831" t="s">
        <v>11782</v>
      </c>
      <c r="B5831" t="s">
        <v>4841</v>
      </c>
      <c r="C5831" t="s">
        <v>4842</v>
      </c>
      <c r="D5831">
        <v>570</v>
      </c>
      <c r="E5831" t="s">
        <v>4845</v>
      </c>
      <c r="F5831">
        <v>6.24</v>
      </c>
      <c r="K5831" t="s">
        <v>6860</v>
      </c>
      <c r="L5831" t="s">
        <v>6861</v>
      </c>
      <c r="M5831" t="s">
        <v>15179</v>
      </c>
      <c r="N5831">
        <v>9</v>
      </c>
      <c r="O5831" t="s">
        <v>15562</v>
      </c>
      <c r="P5831" t="s">
        <v>19434</v>
      </c>
      <c r="Q5831">
        <v>7</v>
      </c>
      <c r="R5831">
        <v>2</v>
      </c>
      <c r="S5831">
        <v>5.28</v>
      </c>
      <c r="T5831">
        <v>5.46</v>
      </c>
      <c r="U5831">
        <v>484.56</v>
      </c>
      <c r="V5831">
        <v>96.55</v>
      </c>
      <c r="W5831">
        <v>4.03</v>
      </c>
      <c r="X5831">
        <v>11.44</v>
      </c>
      <c r="Y5831">
        <v>6.8</v>
      </c>
      <c r="Z5831">
        <v>4</v>
      </c>
      <c r="AA5831" t="s">
        <v>4250</v>
      </c>
      <c r="AB5831">
        <v>0</v>
      </c>
      <c r="AC5831">
        <v>7</v>
      </c>
      <c r="AD5831">
        <v>2.3919523809523811</v>
      </c>
      <c r="AF5831" t="s">
        <v>7949</v>
      </c>
      <c r="AI5831">
        <v>0</v>
      </c>
      <c r="AJ5831">
        <v>0</v>
      </c>
      <c r="AK5831" t="s">
        <v>19972</v>
      </c>
      <c r="AL5831" t="s">
        <v>19972</v>
      </c>
      <c r="AM5831" t="s">
        <v>20019</v>
      </c>
    </row>
    <row r="5832" spans="1:39" x14ac:dyDescent="0.25">
      <c r="A5832" t="s">
        <v>11783</v>
      </c>
      <c r="B5832" t="s">
        <v>4841</v>
      </c>
      <c r="C5832" t="s">
        <v>4842</v>
      </c>
      <c r="D5832">
        <v>570</v>
      </c>
      <c r="E5832" t="s">
        <v>4845</v>
      </c>
      <c r="F5832">
        <v>6.24</v>
      </c>
      <c r="I5832" t="s">
        <v>14654</v>
      </c>
      <c r="K5832" t="s">
        <v>6860</v>
      </c>
      <c r="L5832" t="s">
        <v>6861</v>
      </c>
      <c r="M5832" t="s">
        <v>15120</v>
      </c>
      <c r="N5832">
        <v>8</v>
      </c>
      <c r="O5832" t="s">
        <v>15492</v>
      </c>
      <c r="P5832" t="s">
        <v>19435</v>
      </c>
      <c r="Q5832">
        <v>7</v>
      </c>
      <c r="R5832">
        <v>2</v>
      </c>
      <c r="S5832">
        <v>-3.58</v>
      </c>
      <c r="T5832">
        <v>-3.58</v>
      </c>
      <c r="U5832">
        <v>455.24</v>
      </c>
      <c r="V5832">
        <v>89.83</v>
      </c>
      <c r="W5832">
        <v>3.22</v>
      </c>
      <c r="Y5832">
        <v>3.97</v>
      </c>
      <c r="Z5832">
        <v>3</v>
      </c>
      <c r="AA5832" t="s">
        <v>4250</v>
      </c>
      <c r="AB5832">
        <v>0</v>
      </c>
      <c r="AC5832">
        <v>4</v>
      </c>
      <c r="AD5832">
        <v>4.8197142857142854</v>
      </c>
      <c r="AF5832" t="s">
        <v>7949</v>
      </c>
      <c r="AI5832">
        <v>0</v>
      </c>
      <c r="AJ5832">
        <v>0</v>
      </c>
      <c r="AM5832" t="s">
        <v>20019</v>
      </c>
    </row>
    <row r="5833" spans="1:39" x14ac:dyDescent="0.25">
      <c r="A5833" t="s">
        <v>11784</v>
      </c>
      <c r="B5833" t="s">
        <v>4841</v>
      </c>
      <c r="C5833" t="s">
        <v>4842</v>
      </c>
      <c r="D5833">
        <v>572</v>
      </c>
      <c r="E5833" t="s">
        <v>4845</v>
      </c>
      <c r="F5833">
        <v>6.24</v>
      </c>
      <c r="I5833" t="s">
        <v>14655</v>
      </c>
      <c r="K5833" t="s">
        <v>6860</v>
      </c>
      <c r="L5833" t="s">
        <v>6861</v>
      </c>
      <c r="M5833" t="s">
        <v>15075</v>
      </c>
      <c r="N5833">
        <v>9</v>
      </c>
      <c r="O5833" t="s">
        <v>15429</v>
      </c>
      <c r="P5833" t="s">
        <v>19436</v>
      </c>
      <c r="Q5833">
        <v>7</v>
      </c>
      <c r="R5833">
        <v>2</v>
      </c>
      <c r="S5833">
        <v>3.95</v>
      </c>
      <c r="T5833">
        <v>3.96</v>
      </c>
      <c r="U5833">
        <v>387.44</v>
      </c>
      <c r="V5833">
        <v>102.49</v>
      </c>
      <c r="W5833">
        <v>3.06</v>
      </c>
      <c r="X5833">
        <v>8.8699999999999992</v>
      </c>
      <c r="Y5833">
        <v>4.71</v>
      </c>
      <c r="Z5833">
        <v>2</v>
      </c>
      <c r="AA5833" t="s">
        <v>4250</v>
      </c>
      <c r="AB5833">
        <v>0</v>
      </c>
      <c r="AC5833">
        <v>4</v>
      </c>
      <c r="AD5833">
        <v>3.432666666666667</v>
      </c>
      <c r="AF5833" t="s">
        <v>7949</v>
      </c>
      <c r="AI5833">
        <v>0</v>
      </c>
      <c r="AJ5833">
        <v>0</v>
      </c>
      <c r="AM5833" t="s">
        <v>20019</v>
      </c>
    </row>
    <row r="5834" spans="1:39" x14ac:dyDescent="0.25">
      <c r="A5834" t="s">
        <v>11784</v>
      </c>
      <c r="B5834" t="s">
        <v>4841</v>
      </c>
      <c r="C5834" t="s">
        <v>4842</v>
      </c>
      <c r="D5834">
        <v>572</v>
      </c>
      <c r="E5834" t="s">
        <v>4845</v>
      </c>
      <c r="F5834">
        <v>6.24</v>
      </c>
      <c r="I5834" t="s">
        <v>14656</v>
      </c>
      <c r="K5834" t="s">
        <v>6860</v>
      </c>
      <c r="L5834" t="s">
        <v>6861</v>
      </c>
      <c r="M5834" t="s">
        <v>15076</v>
      </c>
      <c r="N5834">
        <v>8</v>
      </c>
      <c r="O5834" t="s">
        <v>15430</v>
      </c>
      <c r="P5834" t="s">
        <v>19436</v>
      </c>
      <c r="Q5834">
        <v>7</v>
      </c>
      <c r="R5834">
        <v>2</v>
      </c>
      <c r="S5834">
        <v>3.95</v>
      </c>
      <c r="T5834">
        <v>3.96</v>
      </c>
      <c r="U5834">
        <v>387.44</v>
      </c>
      <c r="V5834">
        <v>102.49</v>
      </c>
      <c r="W5834">
        <v>3.06</v>
      </c>
      <c r="X5834">
        <v>8.8699999999999992</v>
      </c>
      <c r="Y5834">
        <v>4.71</v>
      </c>
      <c r="Z5834">
        <v>2</v>
      </c>
      <c r="AA5834" t="s">
        <v>4250</v>
      </c>
      <c r="AB5834">
        <v>0</v>
      </c>
      <c r="AC5834">
        <v>4</v>
      </c>
      <c r="AD5834">
        <v>3.432666666666667</v>
      </c>
      <c r="AF5834" t="s">
        <v>7949</v>
      </c>
      <c r="AI5834">
        <v>0</v>
      </c>
      <c r="AJ5834">
        <v>0</v>
      </c>
      <c r="AM5834" t="s">
        <v>20019</v>
      </c>
    </row>
    <row r="5835" spans="1:39" x14ac:dyDescent="0.25">
      <c r="A5835" t="s">
        <v>11785</v>
      </c>
      <c r="B5835" t="s">
        <v>4841</v>
      </c>
      <c r="C5835" t="s">
        <v>4842</v>
      </c>
      <c r="D5835">
        <v>572</v>
      </c>
      <c r="E5835" t="s">
        <v>4845</v>
      </c>
      <c r="F5835">
        <v>6.24</v>
      </c>
      <c r="I5835" t="s">
        <v>14657</v>
      </c>
      <c r="K5835" t="s">
        <v>6860</v>
      </c>
      <c r="L5835" t="s">
        <v>6861</v>
      </c>
      <c r="M5835" t="s">
        <v>15211</v>
      </c>
      <c r="N5835">
        <v>8</v>
      </c>
      <c r="O5835" t="s">
        <v>15605</v>
      </c>
      <c r="P5835" t="s">
        <v>19437</v>
      </c>
      <c r="Q5835">
        <v>4</v>
      </c>
      <c r="R5835">
        <v>1</v>
      </c>
      <c r="S5835">
        <v>3.21</v>
      </c>
      <c r="T5835">
        <v>3.21</v>
      </c>
      <c r="U5835">
        <v>306.41000000000003</v>
      </c>
      <c r="V5835">
        <v>47.61</v>
      </c>
      <c r="W5835">
        <v>2.9</v>
      </c>
      <c r="Y5835">
        <v>5.07</v>
      </c>
      <c r="Z5835">
        <v>1</v>
      </c>
      <c r="AA5835" t="s">
        <v>4250</v>
      </c>
      <c r="AB5835">
        <v>0</v>
      </c>
      <c r="AC5835">
        <v>2</v>
      </c>
      <c r="AD5835">
        <v>5.1233333333333331</v>
      </c>
      <c r="AF5835" t="s">
        <v>7949</v>
      </c>
      <c r="AI5835">
        <v>0</v>
      </c>
      <c r="AJ5835">
        <v>0</v>
      </c>
      <c r="AM5835" t="s">
        <v>20019</v>
      </c>
    </row>
    <row r="5836" spans="1:39" x14ac:dyDescent="0.25">
      <c r="A5836" t="s">
        <v>10807</v>
      </c>
      <c r="B5836" t="s">
        <v>4841</v>
      </c>
      <c r="C5836" t="s">
        <v>4842</v>
      </c>
      <c r="D5836">
        <v>573</v>
      </c>
      <c r="E5836" t="s">
        <v>4845</v>
      </c>
      <c r="F5836">
        <v>6.24</v>
      </c>
      <c r="K5836" t="s">
        <v>6860</v>
      </c>
      <c r="L5836" t="s">
        <v>6861</v>
      </c>
      <c r="M5836" t="s">
        <v>15048</v>
      </c>
      <c r="N5836">
        <v>9</v>
      </c>
      <c r="O5836" t="s">
        <v>15397</v>
      </c>
      <c r="P5836" t="s">
        <v>18459</v>
      </c>
      <c r="Q5836">
        <v>6</v>
      </c>
      <c r="R5836">
        <v>4</v>
      </c>
      <c r="S5836">
        <v>1.9</v>
      </c>
      <c r="T5836">
        <v>3.11</v>
      </c>
      <c r="U5836">
        <v>550.73</v>
      </c>
      <c r="V5836">
        <v>110.77</v>
      </c>
      <c r="W5836">
        <v>3.54</v>
      </c>
      <c r="X5836">
        <v>13.81</v>
      </c>
      <c r="Y5836">
        <v>8.4700000000000006</v>
      </c>
      <c r="Z5836">
        <v>3</v>
      </c>
      <c r="AA5836" t="s">
        <v>4250</v>
      </c>
      <c r="AB5836">
        <v>1</v>
      </c>
      <c r="AC5836">
        <v>12</v>
      </c>
      <c r="AD5836">
        <v>3.0176666666666669</v>
      </c>
      <c r="AF5836" t="s">
        <v>7949</v>
      </c>
      <c r="AI5836">
        <v>0</v>
      </c>
      <c r="AJ5836">
        <v>0</v>
      </c>
      <c r="AK5836" t="s">
        <v>19889</v>
      </c>
      <c r="AL5836" t="s">
        <v>19889</v>
      </c>
      <c r="AM5836" t="s">
        <v>20019</v>
      </c>
    </row>
    <row r="5837" spans="1:39" x14ac:dyDescent="0.25">
      <c r="A5837" t="s">
        <v>11786</v>
      </c>
      <c r="B5837" t="s">
        <v>4841</v>
      </c>
      <c r="C5837" t="s">
        <v>4842</v>
      </c>
      <c r="D5837">
        <v>574</v>
      </c>
      <c r="E5837" t="s">
        <v>4845</v>
      </c>
      <c r="F5837">
        <v>6.24</v>
      </c>
      <c r="K5837" t="s">
        <v>6860</v>
      </c>
      <c r="L5837" t="s">
        <v>6861</v>
      </c>
      <c r="M5837" t="s">
        <v>15065</v>
      </c>
      <c r="N5837">
        <v>9</v>
      </c>
      <c r="O5837" t="s">
        <v>15418</v>
      </c>
      <c r="P5837" t="s">
        <v>19438</v>
      </c>
      <c r="Q5837">
        <v>3</v>
      </c>
      <c r="R5837">
        <v>3</v>
      </c>
      <c r="S5837">
        <v>3.04</v>
      </c>
      <c r="T5837">
        <v>4.1500000000000004</v>
      </c>
      <c r="U5837">
        <v>444.57</v>
      </c>
      <c r="V5837">
        <v>61.36</v>
      </c>
      <c r="W5837">
        <v>4.38</v>
      </c>
      <c r="X5837">
        <v>13.88</v>
      </c>
      <c r="Y5837">
        <v>8.6199999999999992</v>
      </c>
      <c r="Z5837">
        <v>2</v>
      </c>
      <c r="AA5837" t="s">
        <v>4250</v>
      </c>
      <c r="AB5837">
        <v>0</v>
      </c>
      <c r="AC5837">
        <v>10</v>
      </c>
      <c r="AD5837">
        <v>3.1575952380952379</v>
      </c>
      <c r="AF5837" t="s">
        <v>7952</v>
      </c>
      <c r="AI5837">
        <v>0</v>
      </c>
      <c r="AJ5837">
        <v>0</v>
      </c>
      <c r="AK5837" t="s">
        <v>19915</v>
      </c>
      <c r="AL5837" t="s">
        <v>19915</v>
      </c>
      <c r="AM5837" t="s">
        <v>20019</v>
      </c>
    </row>
    <row r="5838" spans="1:39" x14ac:dyDescent="0.25">
      <c r="A5838" t="s">
        <v>11787</v>
      </c>
      <c r="B5838" t="s">
        <v>4841</v>
      </c>
      <c r="C5838" t="s">
        <v>4842</v>
      </c>
      <c r="D5838">
        <v>574</v>
      </c>
      <c r="E5838" t="s">
        <v>4845</v>
      </c>
      <c r="F5838">
        <v>6.24</v>
      </c>
      <c r="I5838" t="s">
        <v>14658</v>
      </c>
      <c r="K5838" t="s">
        <v>6860</v>
      </c>
      <c r="L5838" t="s">
        <v>6861</v>
      </c>
      <c r="M5838" t="s">
        <v>14979</v>
      </c>
      <c r="N5838">
        <v>8</v>
      </c>
      <c r="O5838" t="s">
        <v>15302</v>
      </c>
      <c r="P5838" t="s">
        <v>19439</v>
      </c>
      <c r="Q5838">
        <v>5</v>
      </c>
      <c r="R5838">
        <v>2</v>
      </c>
      <c r="S5838">
        <v>2.82</v>
      </c>
      <c r="T5838">
        <v>2.82</v>
      </c>
      <c r="U5838">
        <v>404.31</v>
      </c>
      <c r="V5838">
        <v>72.53</v>
      </c>
      <c r="W5838">
        <v>3.93</v>
      </c>
      <c r="Y5838">
        <v>3.66</v>
      </c>
      <c r="Z5838">
        <v>2</v>
      </c>
      <c r="AA5838" t="s">
        <v>4250</v>
      </c>
      <c r="AB5838">
        <v>0</v>
      </c>
      <c r="AC5838">
        <v>4</v>
      </c>
      <c r="AD5838">
        <v>4.7735000000000003</v>
      </c>
      <c r="AF5838" t="s">
        <v>7949</v>
      </c>
      <c r="AI5838">
        <v>0</v>
      </c>
      <c r="AJ5838">
        <v>0</v>
      </c>
      <c r="AM5838" t="s">
        <v>20019</v>
      </c>
    </row>
    <row r="5839" spans="1:39" x14ac:dyDescent="0.25">
      <c r="A5839" t="s">
        <v>11788</v>
      </c>
      <c r="B5839" t="s">
        <v>4841</v>
      </c>
      <c r="C5839" t="s">
        <v>4842</v>
      </c>
      <c r="D5839">
        <v>575</v>
      </c>
      <c r="E5839" t="s">
        <v>4845</v>
      </c>
      <c r="F5839">
        <v>6.24</v>
      </c>
      <c r="I5839" t="s">
        <v>14659</v>
      </c>
      <c r="K5839" t="s">
        <v>6860</v>
      </c>
      <c r="M5839" t="s">
        <v>14989</v>
      </c>
      <c r="N5839">
        <v>8</v>
      </c>
      <c r="O5839" t="s">
        <v>15313</v>
      </c>
      <c r="P5839" t="s">
        <v>19440</v>
      </c>
      <c r="Q5839">
        <v>9</v>
      </c>
      <c r="R5839">
        <v>2</v>
      </c>
      <c r="S5839">
        <v>2.9</v>
      </c>
      <c r="T5839">
        <v>2.9</v>
      </c>
      <c r="U5839">
        <v>390.49</v>
      </c>
      <c r="V5839">
        <v>115.38</v>
      </c>
      <c r="W5839">
        <v>1.87</v>
      </c>
      <c r="X5839">
        <v>10.09</v>
      </c>
      <c r="Y5839">
        <v>3.72</v>
      </c>
      <c r="Z5839">
        <v>2</v>
      </c>
      <c r="AA5839" t="s">
        <v>4250</v>
      </c>
      <c r="AB5839">
        <v>0</v>
      </c>
      <c r="AC5839">
        <v>3</v>
      </c>
      <c r="AD5839">
        <v>3.986214285714285</v>
      </c>
      <c r="AF5839" t="s">
        <v>7949</v>
      </c>
      <c r="AI5839">
        <v>0</v>
      </c>
      <c r="AJ5839">
        <v>0</v>
      </c>
      <c r="AM5839" t="s">
        <v>20019</v>
      </c>
    </row>
    <row r="5840" spans="1:39" x14ac:dyDescent="0.25">
      <c r="A5840" t="s">
        <v>11789</v>
      </c>
      <c r="B5840" t="s">
        <v>4841</v>
      </c>
      <c r="C5840" t="s">
        <v>4842</v>
      </c>
      <c r="D5840">
        <v>575.20000000000005</v>
      </c>
      <c r="E5840" t="s">
        <v>4845</v>
      </c>
      <c r="F5840">
        <v>6.24</v>
      </c>
      <c r="I5840" t="s">
        <v>14660</v>
      </c>
      <c r="K5840" t="s">
        <v>6860</v>
      </c>
      <c r="M5840" t="s">
        <v>15002</v>
      </c>
      <c r="N5840">
        <v>8</v>
      </c>
      <c r="O5840" t="s">
        <v>15332</v>
      </c>
      <c r="P5840" t="s">
        <v>19441</v>
      </c>
      <c r="Q5840">
        <v>4</v>
      </c>
      <c r="R5840">
        <v>1</v>
      </c>
      <c r="S5840">
        <v>3.65</v>
      </c>
      <c r="T5840">
        <v>3.65</v>
      </c>
      <c r="U5840">
        <v>438.39</v>
      </c>
      <c r="V5840">
        <v>44.81</v>
      </c>
      <c r="W5840">
        <v>2.97</v>
      </c>
      <c r="X5840">
        <v>13.28</v>
      </c>
      <c r="Y5840">
        <v>0.3</v>
      </c>
      <c r="Z5840">
        <v>1</v>
      </c>
      <c r="AA5840" t="s">
        <v>4250</v>
      </c>
      <c r="AB5840">
        <v>0</v>
      </c>
      <c r="AC5840">
        <v>2</v>
      </c>
      <c r="AD5840">
        <v>4.1234047619047622</v>
      </c>
      <c r="AF5840" t="s">
        <v>7949</v>
      </c>
      <c r="AI5840">
        <v>0</v>
      </c>
      <c r="AJ5840">
        <v>0</v>
      </c>
      <c r="AM5840" t="s">
        <v>20019</v>
      </c>
    </row>
    <row r="5841" spans="1:39" x14ac:dyDescent="0.25">
      <c r="A5841" t="s">
        <v>11790</v>
      </c>
      <c r="B5841" t="s">
        <v>4841</v>
      </c>
      <c r="C5841" t="s">
        <v>4842</v>
      </c>
      <c r="D5841">
        <v>577</v>
      </c>
      <c r="E5841" t="s">
        <v>4845</v>
      </c>
      <c r="F5841">
        <v>6.24</v>
      </c>
      <c r="I5841" t="s">
        <v>14661</v>
      </c>
      <c r="K5841" t="s">
        <v>6860</v>
      </c>
      <c r="L5841" t="s">
        <v>6861</v>
      </c>
      <c r="M5841" t="s">
        <v>14979</v>
      </c>
      <c r="N5841">
        <v>8</v>
      </c>
      <c r="O5841" t="s">
        <v>15302</v>
      </c>
      <c r="P5841" t="s">
        <v>19442</v>
      </c>
      <c r="Q5841">
        <v>3</v>
      </c>
      <c r="R5841">
        <v>2</v>
      </c>
      <c r="S5841">
        <v>4.9400000000000004</v>
      </c>
      <c r="T5841">
        <v>4.9400000000000004</v>
      </c>
      <c r="U5841">
        <v>433.38</v>
      </c>
      <c r="V5841">
        <v>63.4</v>
      </c>
      <c r="W5841">
        <v>4.54</v>
      </c>
      <c r="Y5841">
        <v>3.63</v>
      </c>
      <c r="Z5841">
        <v>3</v>
      </c>
      <c r="AA5841" t="s">
        <v>4250</v>
      </c>
      <c r="AB5841">
        <v>0</v>
      </c>
      <c r="AC5841">
        <v>2</v>
      </c>
      <c r="AD5841">
        <v>3.0058571428571428</v>
      </c>
      <c r="AF5841" t="s">
        <v>7949</v>
      </c>
      <c r="AI5841">
        <v>0</v>
      </c>
      <c r="AJ5841">
        <v>0</v>
      </c>
      <c r="AM5841" t="s">
        <v>20019</v>
      </c>
    </row>
    <row r="5842" spans="1:39" x14ac:dyDescent="0.25">
      <c r="A5842" t="s">
        <v>11791</v>
      </c>
      <c r="B5842" t="s">
        <v>4841</v>
      </c>
      <c r="C5842" t="s">
        <v>4842</v>
      </c>
      <c r="D5842">
        <v>578</v>
      </c>
      <c r="E5842" t="s">
        <v>4845</v>
      </c>
      <c r="F5842">
        <v>6.24</v>
      </c>
      <c r="K5842" t="s">
        <v>6860</v>
      </c>
      <c r="L5842" t="s">
        <v>6861</v>
      </c>
      <c r="M5842" t="s">
        <v>15027</v>
      </c>
      <c r="N5842">
        <v>9</v>
      </c>
      <c r="O5842" t="s">
        <v>15369</v>
      </c>
      <c r="P5842" t="s">
        <v>19443</v>
      </c>
      <c r="Q5842">
        <v>6</v>
      </c>
      <c r="R5842">
        <v>1</v>
      </c>
      <c r="S5842">
        <v>6.91</v>
      </c>
      <c r="T5842">
        <v>6.93</v>
      </c>
      <c r="U5842">
        <v>623.54999999999995</v>
      </c>
      <c r="V5842">
        <v>70.31</v>
      </c>
      <c r="W5842">
        <v>7.01</v>
      </c>
      <c r="X5842">
        <v>11.69</v>
      </c>
      <c r="Y5842">
        <v>6.22</v>
      </c>
      <c r="Z5842">
        <v>5</v>
      </c>
      <c r="AA5842" t="s">
        <v>4250</v>
      </c>
      <c r="AB5842">
        <v>2</v>
      </c>
      <c r="AC5842">
        <v>7</v>
      </c>
      <c r="AD5842">
        <v>2.833333333333333</v>
      </c>
      <c r="AF5842" t="s">
        <v>7949</v>
      </c>
      <c r="AI5842">
        <v>0</v>
      </c>
      <c r="AJ5842">
        <v>0</v>
      </c>
      <c r="AK5842" t="s">
        <v>19891</v>
      </c>
      <c r="AL5842" t="s">
        <v>19891</v>
      </c>
      <c r="AM5842" t="s">
        <v>20019</v>
      </c>
    </row>
    <row r="5843" spans="1:39" x14ac:dyDescent="0.25">
      <c r="A5843" t="s">
        <v>11792</v>
      </c>
      <c r="B5843" t="s">
        <v>4841</v>
      </c>
      <c r="C5843" t="s">
        <v>4842</v>
      </c>
      <c r="D5843">
        <v>580</v>
      </c>
      <c r="E5843" t="s">
        <v>4845</v>
      </c>
      <c r="F5843">
        <v>6.24</v>
      </c>
      <c r="K5843" t="s">
        <v>6860</v>
      </c>
      <c r="M5843" t="s">
        <v>6865</v>
      </c>
      <c r="N5843">
        <v>8</v>
      </c>
      <c r="O5843" t="s">
        <v>15362</v>
      </c>
      <c r="P5843" t="s">
        <v>19444</v>
      </c>
      <c r="Q5843">
        <v>4</v>
      </c>
      <c r="R5843">
        <v>4</v>
      </c>
      <c r="S5843">
        <v>3.5</v>
      </c>
      <c r="T5843">
        <v>4.67</v>
      </c>
      <c r="U5843">
        <v>535.77</v>
      </c>
      <c r="V5843">
        <v>90.46</v>
      </c>
      <c r="W5843">
        <v>5.0999999999999996</v>
      </c>
      <c r="Y5843">
        <v>8.7799999999999994</v>
      </c>
      <c r="Z5843">
        <v>2</v>
      </c>
      <c r="AA5843" t="s">
        <v>4250</v>
      </c>
      <c r="AB5843">
        <v>2</v>
      </c>
      <c r="AC5843">
        <v>13</v>
      </c>
      <c r="AD5843">
        <v>2.0096666666666669</v>
      </c>
      <c r="AF5843" t="s">
        <v>7952</v>
      </c>
      <c r="AI5843">
        <v>0</v>
      </c>
      <c r="AJ5843">
        <v>0</v>
      </c>
      <c r="AK5843" t="s">
        <v>19887</v>
      </c>
      <c r="AL5843" t="s">
        <v>19887</v>
      </c>
      <c r="AM5843" t="s">
        <v>20019</v>
      </c>
    </row>
    <row r="5844" spans="1:39" x14ac:dyDescent="0.25">
      <c r="A5844" t="s">
        <v>5598</v>
      </c>
      <c r="B5844" t="s">
        <v>4841</v>
      </c>
      <c r="C5844" t="s">
        <v>4842</v>
      </c>
      <c r="D5844">
        <v>580</v>
      </c>
      <c r="E5844" t="s">
        <v>4845</v>
      </c>
      <c r="F5844">
        <v>6.24</v>
      </c>
      <c r="K5844" t="s">
        <v>6860</v>
      </c>
      <c r="L5844" t="s">
        <v>6861</v>
      </c>
      <c r="M5844" t="s">
        <v>15217</v>
      </c>
      <c r="N5844">
        <v>9</v>
      </c>
      <c r="O5844" t="s">
        <v>15613</v>
      </c>
      <c r="P5844" t="s">
        <v>7324</v>
      </c>
      <c r="Q5844">
        <v>4</v>
      </c>
      <c r="R5844">
        <v>4</v>
      </c>
      <c r="S5844">
        <v>3.04</v>
      </c>
      <c r="T5844">
        <v>4.1399999999999997</v>
      </c>
      <c r="U5844">
        <v>550.65</v>
      </c>
      <c r="V5844">
        <v>93.7</v>
      </c>
      <c r="W5844">
        <v>3.86</v>
      </c>
      <c r="X5844">
        <v>12.54</v>
      </c>
      <c r="Y5844">
        <v>8.58</v>
      </c>
      <c r="Z5844">
        <v>3</v>
      </c>
      <c r="AA5844" t="s">
        <v>4250</v>
      </c>
      <c r="AB5844">
        <v>1</v>
      </c>
      <c r="AC5844">
        <v>12</v>
      </c>
      <c r="AD5844">
        <v>2.496666666666667</v>
      </c>
      <c r="AF5844" t="s">
        <v>7952</v>
      </c>
      <c r="AI5844">
        <v>0</v>
      </c>
      <c r="AJ5844">
        <v>0</v>
      </c>
      <c r="AK5844" t="s">
        <v>7975</v>
      </c>
      <c r="AL5844" t="s">
        <v>7975</v>
      </c>
      <c r="AM5844" t="s">
        <v>20019</v>
      </c>
    </row>
    <row r="5845" spans="1:39" x14ac:dyDescent="0.25">
      <c r="A5845" t="s">
        <v>10647</v>
      </c>
      <c r="B5845" t="s">
        <v>4841</v>
      </c>
      <c r="C5845" t="s">
        <v>4842</v>
      </c>
      <c r="D5845">
        <v>580</v>
      </c>
      <c r="E5845" t="s">
        <v>4845</v>
      </c>
      <c r="F5845">
        <v>6.24</v>
      </c>
      <c r="K5845" t="s">
        <v>6860</v>
      </c>
      <c r="L5845" t="s">
        <v>6861</v>
      </c>
      <c r="M5845" t="s">
        <v>15164</v>
      </c>
      <c r="N5845">
        <v>9</v>
      </c>
      <c r="O5845" t="s">
        <v>15545</v>
      </c>
      <c r="P5845" t="s">
        <v>18299</v>
      </c>
      <c r="Q5845">
        <v>5</v>
      </c>
      <c r="R5845">
        <v>3</v>
      </c>
      <c r="S5845">
        <v>4.6900000000000004</v>
      </c>
      <c r="T5845">
        <v>4.74</v>
      </c>
      <c r="U5845">
        <v>474.64</v>
      </c>
      <c r="V5845">
        <v>92.42</v>
      </c>
      <c r="W5845">
        <v>3.69</v>
      </c>
      <c r="X5845">
        <v>13.48</v>
      </c>
      <c r="Y5845">
        <v>6.47</v>
      </c>
      <c r="Z5845">
        <v>2</v>
      </c>
      <c r="AA5845" t="s">
        <v>4250</v>
      </c>
      <c r="AB5845">
        <v>0</v>
      </c>
      <c r="AC5845">
        <v>6</v>
      </c>
      <c r="AD5845">
        <v>2.3971428571428568</v>
      </c>
      <c r="AF5845" t="s">
        <v>7949</v>
      </c>
      <c r="AI5845">
        <v>0</v>
      </c>
      <c r="AJ5845">
        <v>0</v>
      </c>
      <c r="AK5845" t="s">
        <v>19881</v>
      </c>
      <c r="AL5845" t="s">
        <v>19881</v>
      </c>
      <c r="AM5845" t="s">
        <v>20019</v>
      </c>
    </row>
    <row r="5846" spans="1:39" x14ac:dyDescent="0.25">
      <c r="A5846" t="s">
        <v>11793</v>
      </c>
      <c r="B5846" t="s">
        <v>4841</v>
      </c>
      <c r="C5846" t="s">
        <v>4842</v>
      </c>
      <c r="D5846">
        <v>580</v>
      </c>
      <c r="E5846" t="s">
        <v>4845</v>
      </c>
      <c r="F5846">
        <v>6.24</v>
      </c>
      <c r="K5846" t="s">
        <v>6860</v>
      </c>
      <c r="L5846" t="s">
        <v>6861</v>
      </c>
      <c r="M5846" t="s">
        <v>14973</v>
      </c>
      <c r="N5846">
        <v>9</v>
      </c>
      <c r="O5846" t="s">
        <v>15556</v>
      </c>
      <c r="P5846" t="s">
        <v>19445</v>
      </c>
      <c r="Q5846">
        <v>5</v>
      </c>
      <c r="R5846">
        <v>2</v>
      </c>
      <c r="S5846">
        <v>1.88</v>
      </c>
      <c r="T5846">
        <v>3.12</v>
      </c>
      <c r="U5846">
        <v>539.51</v>
      </c>
      <c r="V5846">
        <v>74.58</v>
      </c>
      <c r="W5846">
        <v>4.12</v>
      </c>
      <c r="X5846">
        <v>11.96</v>
      </c>
      <c r="Y5846">
        <v>8.82</v>
      </c>
      <c r="Z5846">
        <v>4</v>
      </c>
      <c r="AA5846" t="s">
        <v>4250</v>
      </c>
      <c r="AB5846">
        <v>0</v>
      </c>
      <c r="AC5846">
        <v>4</v>
      </c>
      <c r="AD5846">
        <v>4.0299999999999994</v>
      </c>
      <c r="AF5846" t="s">
        <v>7952</v>
      </c>
      <c r="AI5846">
        <v>0</v>
      </c>
      <c r="AJ5846">
        <v>0</v>
      </c>
      <c r="AK5846" t="s">
        <v>19969</v>
      </c>
      <c r="AL5846" t="s">
        <v>19969</v>
      </c>
      <c r="AM5846" t="s">
        <v>20019</v>
      </c>
    </row>
    <row r="5847" spans="1:39" x14ac:dyDescent="0.25">
      <c r="A5847" t="s">
        <v>11794</v>
      </c>
      <c r="B5847" t="s">
        <v>4841</v>
      </c>
      <c r="C5847" t="s">
        <v>4842</v>
      </c>
      <c r="D5847">
        <v>580</v>
      </c>
      <c r="E5847" t="s">
        <v>4845</v>
      </c>
      <c r="F5847">
        <v>6.24</v>
      </c>
      <c r="K5847" t="s">
        <v>6860</v>
      </c>
      <c r="L5847" t="s">
        <v>6861</v>
      </c>
      <c r="M5847" t="s">
        <v>15044</v>
      </c>
      <c r="N5847">
        <v>9</v>
      </c>
      <c r="O5847" t="s">
        <v>15392</v>
      </c>
      <c r="P5847" t="s">
        <v>19446</v>
      </c>
      <c r="Q5847">
        <v>6</v>
      </c>
      <c r="R5847">
        <v>3</v>
      </c>
      <c r="S5847">
        <v>0.51</v>
      </c>
      <c r="T5847">
        <v>1.89</v>
      </c>
      <c r="U5847">
        <v>543.66</v>
      </c>
      <c r="V5847">
        <v>121.96</v>
      </c>
      <c r="W5847">
        <v>3.16</v>
      </c>
      <c r="X5847">
        <v>12.51</v>
      </c>
      <c r="Y5847">
        <v>8.1199999999999992</v>
      </c>
      <c r="Z5847">
        <v>3</v>
      </c>
      <c r="AA5847" t="s">
        <v>4250</v>
      </c>
      <c r="AB5847">
        <v>1</v>
      </c>
      <c r="AC5847">
        <v>12</v>
      </c>
      <c r="AD5847">
        <v>3.1066666666666669</v>
      </c>
      <c r="AF5847" t="s">
        <v>7949</v>
      </c>
      <c r="AI5847">
        <v>0</v>
      </c>
      <c r="AJ5847">
        <v>0</v>
      </c>
      <c r="AK5847" t="s">
        <v>19905</v>
      </c>
      <c r="AL5847" t="s">
        <v>19905</v>
      </c>
      <c r="AM5847" t="s">
        <v>20019</v>
      </c>
    </row>
    <row r="5848" spans="1:39" x14ac:dyDescent="0.25">
      <c r="A5848" t="s">
        <v>11795</v>
      </c>
      <c r="B5848" t="s">
        <v>4841</v>
      </c>
      <c r="C5848" t="s">
        <v>4842</v>
      </c>
      <c r="D5848">
        <v>580</v>
      </c>
      <c r="E5848" t="s">
        <v>4845</v>
      </c>
      <c r="F5848">
        <v>6.24</v>
      </c>
      <c r="K5848" t="s">
        <v>6860</v>
      </c>
      <c r="M5848" t="s">
        <v>15174</v>
      </c>
      <c r="N5848">
        <v>8</v>
      </c>
      <c r="O5848" t="s">
        <v>15557</v>
      </c>
      <c r="P5848" t="s">
        <v>19447</v>
      </c>
      <c r="Q5848">
        <v>5</v>
      </c>
      <c r="R5848">
        <v>2</v>
      </c>
      <c r="S5848">
        <v>1.88</v>
      </c>
      <c r="T5848">
        <v>3.12</v>
      </c>
      <c r="U5848">
        <v>425.49</v>
      </c>
      <c r="V5848">
        <v>74.58</v>
      </c>
      <c r="W5848">
        <v>4.12</v>
      </c>
      <c r="X5848">
        <v>11.96</v>
      </c>
      <c r="Y5848">
        <v>8.82</v>
      </c>
      <c r="Z5848">
        <v>4</v>
      </c>
      <c r="AA5848" t="s">
        <v>4250</v>
      </c>
      <c r="AB5848">
        <v>0</v>
      </c>
      <c r="AC5848">
        <v>4</v>
      </c>
      <c r="AD5848">
        <v>4.5622142857142851</v>
      </c>
      <c r="AF5848" t="s">
        <v>7952</v>
      </c>
      <c r="AI5848">
        <v>0</v>
      </c>
      <c r="AJ5848">
        <v>0</v>
      </c>
      <c r="AK5848" t="s">
        <v>19970</v>
      </c>
      <c r="AL5848" t="s">
        <v>19970</v>
      </c>
      <c r="AM5848" t="s">
        <v>20019</v>
      </c>
    </row>
    <row r="5849" spans="1:39" x14ac:dyDescent="0.25">
      <c r="A5849" t="s">
        <v>11796</v>
      </c>
      <c r="B5849" t="s">
        <v>4841</v>
      </c>
      <c r="C5849" t="s">
        <v>4842</v>
      </c>
      <c r="D5849">
        <v>580</v>
      </c>
      <c r="E5849" t="s">
        <v>4845</v>
      </c>
      <c r="F5849">
        <v>6.24</v>
      </c>
      <c r="K5849" t="s">
        <v>6860</v>
      </c>
      <c r="M5849" t="s">
        <v>15169</v>
      </c>
      <c r="N5849">
        <v>8</v>
      </c>
      <c r="O5849" t="s">
        <v>15550</v>
      </c>
      <c r="P5849" t="s">
        <v>19448</v>
      </c>
      <c r="Q5849">
        <v>4</v>
      </c>
      <c r="R5849">
        <v>3</v>
      </c>
      <c r="S5849">
        <v>0.72</v>
      </c>
      <c r="T5849">
        <v>0.8</v>
      </c>
      <c r="U5849">
        <v>444.52</v>
      </c>
      <c r="V5849">
        <v>70.59</v>
      </c>
      <c r="W5849">
        <v>3.5</v>
      </c>
      <c r="X5849">
        <v>13.92</v>
      </c>
      <c r="Y5849">
        <v>6.45</v>
      </c>
      <c r="Z5849">
        <v>2</v>
      </c>
      <c r="AA5849" t="s">
        <v>4250</v>
      </c>
      <c r="AB5849">
        <v>0</v>
      </c>
      <c r="AC5849">
        <v>9</v>
      </c>
      <c r="AD5849">
        <v>4.5629523809523809</v>
      </c>
      <c r="AF5849" t="s">
        <v>7949</v>
      </c>
      <c r="AI5849">
        <v>0</v>
      </c>
      <c r="AJ5849">
        <v>0</v>
      </c>
      <c r="AK5849" t="s">
        <v>19965</v>
      </c>
      <c r="AL5849" t="s">
        <v>19965</v>
      </c>
      <c r="AM5849" t="s">
        <v>20019</v>
      </c>
    </row>
    <row r="5850" spans="1:39" x14ac:dyDescent="0.25">
      <c r="A5850" t="s">
        <v>11797</v>
      </c>
      <c r="B5850" t="s">
        <v>4841</v>
      </c>
      <c r="C5850" t="s">
        <v>4842</v>
      </c>
      <c r="D5850">
        <v>580</v>
      </c>
      <c r="E5850" t="s">
        <v>4845</v>
      </c>
      <c r="F5850">
        <v>6.24</v>
      </c>
      <c r="K5850" t="s">
        <v>6860</v>
      </c>
      <c r="M5850" t="s">
        <v>15169</v>
      </c>
      <c r="N5850">
        <v>8</v>
      </c>
      <c r="O5850" t="s">
        <v>15550</v>
      </c>
      <c r="P5850" t="s">
        <v>19449</v>
      </c>
      <c r="Q5850">
        <v>4</v>
      </c>
      <c r="R5850">
        <v>3</v>
      </c>
      <c r="S5850">
        <v>1.07</v>
      </c>
      <c r="T5850">
        <v>1.18</v>
      </c>
      <c r="U5850">
        <v>458.55</v>
      </c>
      <c r="V5850">
        <v>70.59</v>
      </c>
      <c r="W5850">
        <v>3.68</v>
      </c>
      <c r="X5850">
        <v>13.92</v>
      </c>
      <c r="Y5850">
        <v>6.61</v>
      </c>
      <c r="Z5850">
        <v>2</v>
      </c>
      <c r="AA5850" t="s">
        <v>4250</v>
      </c>
      <c r="AB5850">
        <v>0</v>
      </c>
      <c r="AC5850">
        <v>9</v>
      </c>
      <c r="AD5850">
        <v>4.4627380952380964</v>
      </c>
      <c r="AF5850" t="s">
        <v>7949</v>
      </c>
      <c r="AI5850">
        <v>0</v>
      </c>
      <c r="AJ5850">
        <v>0</v>
      </c>
      <c r="AK5850" t="s">
        <v>19965</v>
      </c>
      <c r="AL5850" t="s">
        <v>19965</v>
      </c>
      <c r="AM5850" t="s">
        <v>20019</v>
      </c>
    </row>
    <row r="5851" spans="1:39" x14ac:dyDescent="0.25">
      <c r="A5851" t="s">
        <v>11798</v>
      </c>
      <c r="B5851" t="s">
        <v>4841</v>
      </c>
      <c r="C5851" t="s">
        <v>4842</v>
      </c>
      <c r="D5851">
        <v>580</v>
      </c>
      <c r="E5851" t="s">
        <v>4845</v>
      </c>
      <c r="F5851">
        <v>6.24</v>
      </c>
      <c r="K5851" t="s">
        <v>6860</v>
      </c>
      <c r="L5851" t="s">
        <v>6861</v>
      </c>
      <c r="M5851" t="s">
        <v>14995</v>
      </c>
      <c r="N5851">
        <v>9</v>
      </c>
      <c r="O5851" t="s">
        <v>15321</v>
      </c>
      <c r="P5851" t="s">
        <v>19450</v>
      </c>
      <c r="Q5851">
        <v>6</v>
      </c>
      <c r="R5851">
        <v>2</v>
      </c>
      <c r="S5851">
        <v>-3.05</v>
      </c>
      <c r="T5851">
        <v>-3.01</v>
      </c>
      <c r="U5851">
        <v>272.31</v>
      </c>
      <c r="V5851">
        <v>85.67</v>
      </c>
      <c r="W5851">
        <v>2.02</v>
      </c>
      <c r="Y5851">
        <v>6.32</v>
      </c>
      <c r="Z5851">
        <v>2</v>
      </c>
      <c r="AA5851" t="s">
        <v>4250</v>
      </c>
      <c r="AB5851">
        <v>0</v>
      </c>
      <c r="AC5851">
        <v>3</v>
      </c>
      <c r="AD5851">
        <v>5.5</v>
      </c>
      <c r="AF5851" t="s">
        <v>7949</v>
      </c>
      <c r="AI5851">
        <v>0</v>
      </c>
      <c r="AJ5851">
        <v>0</v>
      </c>
      <c r="AK5851" t="s">
        <v>7974</v>
      </c>
      <c r="AL5851" t="s">
        <v>7974</v>
      </c>
      <c r="AM5851" t="s">
        <v>20019</v>
      </c>
    </row>
    <row r="5852" spans="1:39" x14ac:dyDescent="0.25">
      <c r="A5852" t="s">
        <v>11799</v>
      </c>
      <c r="B5852" t="s">
        <v>4841</v>
      </c>
      <c r="C5852" t="s">
        <v>4842</v>
      </c>
      <c r="D5852">
        <v>580</v>
      </c>
      <c r="E5852" t="s">
        <v>4845</v>
      </c>
      <c r="F5852">
        <v>6.24</v>
      </c>
      <c r="I5852" t="s">
        <v>14662</v>
      </c>
      <c r="K5852" t="s">
        <v>6860</v>
      </c>
      <c r="L5852" t="s">
        <v>6861</v>
      </c>
      <c r="M5852" t="s">
        <v>14955</v>
      </c>
      <c r="N5852">
        <v>8</v>
      </c>
      <c r="O5852" t="s">
        <v>15276</v>
      </c>
      <c r="P5852" t="s">
        <v>19451</v>
      </c>
      <c r="Q5852">
        <v>5</v>
      </c>
      <c r="R5852">
        <v>1</v>
      </c>
      <c r="S5852">
        <v>3.44</v>
      </c>
      <c r="T5852">
        <v>3.44</v>
      </c>
      <c r="U5852">
        <v>380.42</v>
      </c>
      <c r="V5852">
        <v>66.069999999999993</v>
      </c>
      <c r="W5852">
        <v>3.36</v>
      </c>
      <c r="Y5852">
        <v>3.56</v>
      </c>
      <c r="Z5852">
        <v>2</v>
      </c>
      <c r="AA5852" t="s">
        <v>4250</v>
      </c>
      <c r="AB5852">
        <v>0</v>
      </c>
      <c r="AC5852">
        <v>1</v>
      </c>
      <c r="AD5852">
        <v>4.7474761904761902</v>
      </c>
      <c r="AF5852" t="s">
        <v>7949</v>
      </c>
      <c r="AI5852">
        <v>0</v>
      </c>
      <c r="AJ5852">
        <v>0</v>
      </c>
      <c r="AM5852" t="s">
        <v>20019</v>
      </c>
    </row>
    <row r="5853" spans="1:39" x14ac:dyDescent="0.25">
      <c r="A5853" t="s">
        <v>11800</v>
      </c>
      <c r="B5853" t="s">
        <v>4841</v>
      </c>
      <c r="C5853" t="s">
        <v>4842</v>
      </c>
      <c r="D5853">
        <v>580</v>
      </c>
      <c r="E5853" t="s">
        <v>4845</v>
      </c>
      <c r="F5853">
        <v>6.24</v>
      </c>
      <c r="I5853" t="s">
        <v>14663</v>
      </c>
      <c r="K5853" t="s">
        <v>6860</v>
      </c>
      <c r="L5853" t="s">
        <v>6861</v>
      </c>
      <c r="M5853" t="s">
        <v>15154</v>
      </c>
      <c r="N5853">
        <v>9</v>
      </c>
      <c r="O5853" t="s">
        <v>15531</v>
      </c>
      <c r="P5853" t="s">
        <v>19452</v>
      </c>
      <c r="Q5853">
        <v>5</v>
      </c>
      <c r="R5853">
        <v>2</v>
      </c>
      <c r="S5853">
        <v>-4.18</v>
      </c>
      <c r="T5853">
        <v>-4.18</v>
      </c>
      <c r="U5853">
        <v>325.36</v>
      </c>
      <c r="V5853">
        <v>68.87</v>
      </c>
      <c r="W5853">
        <v>1.97</v>
      </c>
      <c r="Y5853">
        <v>5.0999999999999996</v>
      </c>
      <c r="Z5853">
        <v>1</v>
      </c>
      <c r="AA5853" t="s">
        <v>4250</v>
      </c>
      <c r="AB5853">
        <v>0</v>
      </c>
      <c r="AC5853">
        <v>3</v>
      </c>
      <c r="AD5853">
        <v>5.5</v>
      </c>
      <c r="AF5853" t="s">
        <v>7949</v>
      </c>
      <c r="AI5853">
        <v>0</v>
      </c>
      <c r="AJ5853">
        <v>0</v>
      </c>
      <c r="AM5853" t="s">
        <v>20019</v>
      </c>
    </row>
    <row r="5854" spans="1:39" x14ac:dyDescent="0.25">
      <c r="A5854" t="s">
        <v>11801</v>
      </c>
      <c r="B5854" t="s">
        <v>4841</v>
      </c>
      <c r="C5854" t="s">
        <v>4842</v>
      </c>
      <c r="D5854">
        <v>580</v>
      </c>
      <c r="E5854" t="s">
        <v>4845</v>
      </c>
      <c r="F5854">
        <v>6.24</v>
      </c>
      <c r="I5854" t="s">
        <v>14664</v>
      </c>
      <c r="K5854" t="s">
        <v>6860</v>
      </c>
      <c r="L5854" t="s">
        <v>6861</v>
      </c>
      <c r="M5854" t="s">
        <v>14955</v>
      </c>
      <c r="N5854">
        <v>8</v>
      </c>
      <c r="O5854" t="s">
        <v>15276</v>
      </c>
      <c r="P5854" t="s">
        <v>19453</v>
      </c>
      <c r="Q5854">
        <v>6</v>
      </c>
      <c r="R5854">
        <v>1</v>
      </c>
      <c r="S5854">
        <v>2.0499999999999998</v>
      </c>
      <c r="T5854">
        <v>2.06</v>
      </c>
      <c r="U5854">
        <v>361.4</v>
      </c>
      <c r="V5854">
        <v>78.959999999999994</v>
      </c>
      <c r="W5854">
        <v>2.0699999999999998</v>
      </c>
      <c r="Y5854">
        <v>5.87</v>
      </c>
      <c r="Z5854">
        <v>2</v>
      </c>
      <c r="AA5854" t="s">
        <v>4250</v>
      </c>
      <c r="AB5854">
        <v>0</v>
      </c>
      <c r="AC5854">
        <v>1</v>
      </c>
      <c r="AD5854">
        <v>5.7983333333333338</v>
      </c>
      <c r="AF5854" t="s">
        <v>7949</v>
      </c>
      <c r="AI5854">
        <v>0</v>
      </c>
      <c r="AJ5854">
        <v>0</v>
      </c>
      <c r="AM5854" t="s">
        <v>20019</v>
      </c>
    </row>
    <row r="5855" spans="1:39" x14ac:dyDescent="0.25">
      <c r="A5855" t="s">
        <v>11802</v>
      </c>
      <c r="B5855" t="s">
        <v>4841</v>
      </c>
      <c r="C5855" t="s">
        <v>4842</v>
      </c>
      <c r="D5855">
        <v>580</v>
      </c>
      <c r="E5855" t="s">
        <v>4845</v>
      </c>
      <c r="F5855">
        <v>6.24</v>
      </c>
      <c r="I5855" t="s">
        <v>14665</v>
      </c>
      <c r="K5855" t="s">
        <v>6860</v>
      </c>
      <c r="L5855" t="s">
        <v>6861</v>
      </c>
      <c r="M5855" t="s">
        <v>15114</v>
      </c>
      <c r="N5855">
        <v>8</v>
      </c>
      <c r="O5855" t="s">
        <v>15486</v>
      </c>
      <c r="P5855" t="s">
        <v>19454</v>
      </c>
      <c r="Q5855">
        <v>6</v>
      </c>
      <c r="R5855">
        <v>2</v>
      </c>
      <c r="S5855">
        <v>-2.85</v>
      </c>
      <c r="T5855">
        <v>-2.83</v>
      </c>
      <c r="U5855">
        <v>290.3</v>
      </c>
      <c r="V5855">
        <v>85.67</v>
      </c>
      <c r="W5855">
        <v>2.16</v>
      </c>
      <c r="Y5855">
        <v>6.05</v>
      </c>
      <c r="Z5855">
        <v>2</v>
      </c>
      <c r="AA5855" t="s">
        <v>4250</v>
      </c>
      <c r="AB5855">
        <v>0</v>
      </c>
      <c r="AC5855">
        <v>3</v>
      </c>
      <c r="AD5855">
        <v>5.5</v>
      </c>
      <c r="AF5855" t="s">
        <v>7949</v>
      </c>
      <c r="AI5855">
        <v>0</v>
      </c>
      <c r="AJ5855">
        <v>0</v>
      </c>
      <c r="AM5855" t="s">
        <v>20019</v>
      </c>
    </row>
    <row r="5856" spans="1:39" x14ac:dyDescent="0.25">
      <c r="A5856" t="s">
        <v>9641</v>
      </c>
      <c r="B5856" t="s">
        <v>4841</v>
      </c>
      <c r="C5856" t="s">
        <v>4842</v>
      </c>
      <c r="D5856">
        <v>583</v>
      </c>
      <c r="E5856" t="s">
        <v>4845</v>
      </c>
      <c r="F5856">
        <v>6.23</v>
      </c>
      <c r="K5856" t="s">
        <v>6860</v>
      </c>
      <c r="L5856" t="s">
        <v>6861</v>
      </c>
      <c r="M5856" t="s">
        <v>15013</v>
      </c>
      <c r="N5856">
        <v>9</v>
      </c>
      <c r="O5856" t="s">
        <v>15372</v>
      </c>
      <c r="P5856" t="s">
        <v>17293</v>
      </c>
      <c r="Q5856">
        <v>6</v>
      </c>
      <c r="R5856">
        <v>1</v>
      </c>
      <c r="S5856">
        <v>4.9000000000000004</v>
      </c>
      <c r="T5856">
        <v>4.91</v>
      </c>
      <c r="U5856">
        <v>415.49</v>
      </c>
      <c r="V5856">
        <v>78.959999999999994</v>
      </c>
      <c r="W5856">
        <v>4.87</v>
      </c>
      <c r="Y5856">
        <v>5.77</v>
      </c>
      <c r="Z5856">
        <v>3</v>
      </c>
      <c r="AA5856" t="s">
        <v>4250</v>
      </c>
      <c r="AB5856">
        <v>0</v>
      </c>
      <c r="AC5856">
        <v>3</v>
      </c>
      <c r="AD5856">
        <v>3.4819761904761899</v>
      </c>
      <c r="AF5856" t="s">
        <v>7949</v>
      </c>
      <c r="AI5856">
        <v>0</v>
      </c>
      <c r="AJ5856">
        <v>0</v>
      </c>
      <c r="AK5856" t="s">
        <v>19851</v>
      </c>
      <c r="AL5856" t="s">
        <v>19851</v>
      </c>
      <c r="AM5856" t="s">
        <v>20019</v>
      </c>
    </row>
    <row r="5857" spans="1:39" x14ac:dyDescent="0.25">
      <c r="A5857" t="s">
        <v>11803</v>
      </c>
      <c r="B5857" t="s">
        <v>4841</v>
      </c>
      <c r="C5857" t="s">
        <v>4842</v>
      </c>
      <c r="D5857">
        <v>583</v>
      </c>
      <c r="E5857" t="s">
        <v>4845</v>
      </c>
      <c r="F5857">
        <v>6.23</v>
      </c>
      <c r="I5857" t="s">
        <v>14666</v>
      </c>
      <c r="K5857" t="s">
        <v>6860</v>
      </c>
      <c r="L5857" t="s">
        <v>6861</v>
      </c>
      <c r="M5857" t="s">
        <v>15122</v>
      </c>
      <c r="N5857">
        <v>9</v>
      </c>
      <c r="O5857" t="s">
        <v>15567</v>
      </c>
      <c r="P5857" t="s">
        <v>19455</v>
      </c>
      <c r="Q5857">
        <v>6</v>
      </c>
      <c r="R5857">
        <v>1</v>
      </c>
      <c r="S5857">
        <v>2.2999999999999998</v>
      </c>
      <c r="T5857">
        <v>2.2999999999999998</v>
      </c>
      <c r="U5857">
        <v>376.43</v>
      </c>
      <c r="V5857">
        <v>73.39</v>
      </c>
      <c r="W5857">
        <v>3.1</v>
      </c>
      <c r="Y5857">
        <v>4.22</v>
      </c>
      <c r="Z5857">
        <v>2</v>
      </c>
      <c r="AA5857" t="s">
        <v>4250</v>
      </c>
      <c r="AB5857">
        <v>0</v>
      </c>
      <c r="AC5857">
        <v>2</v>
      </c>
      <c r="AD5857">
        <v>5.5659761904761904</v>
      </c>
      <c r="AF5857" t="s">
        <v>7949</v>
      </c>
      <c r="AI5857">
        <v>0</v>
      </c>
      <c r="AJ5857">
        <v>0</v>
      </c>
      <c r="AM5857" t="s">
        <v>20019</v>
      </c>
    </row>
    <row r="5858" spans="1:39" x14ac:dyDescent="0.25">
      <c r="A5858" t="s">
        <v>10781</v>
      </c>
      <c r="B5858" t="s">
        <v>4841</v>
      </c>
      <c r="C5858" t="s">
        <v>4842</v>
      </c>
      <c r="D5858">
        <v>587</v>
      </c>
      <c r="E5858" t="s">
        <v>4845</v>
      </c>
      <c r="F5858">
        <v>6.23</v>
      </c>
      <c r="I5858" t="s">
        <v>14667</v>
      </c>
      <c r="K5858" t="s">
        <v>6860</v>
      </c>
      <c r="L5858" t="s">
        <v>6861</v>
      </c>
      <c r="M5858" t="s">
        <v>14972</v>
      </c>
      <c r="N5858">
        <v>8</v>
      </c>
      <c r="O5858" t="s">
        <v>15293</v>
      </c>
      <c r="P5858" t="s">
        <v>18433</v>
      </c>
      <c r="Q5858">
        <v>7</v>
      </c>
      <c r="R5858">
        <v>2</v>
      </c>
      <c r="S5858">
        <v>1.58</v>
      </c>
      <c r="T5858">
        <v>1.58</v>
      </c>
      <c r="U5858">
        <v>445.35</v>
      </c>
      <c r="V5858">
        <v>111.72</v>
      </c>
      <c r="W5858">
        <v>2.71</v>
      </c>
      <c r="X5858">
        <v>10.43</v>
      </c>
      <c r="Y5858">
        <v>2.8</v>
      </c>
      <c r="Z5858">
        <v>2</v>
      </c>
      <c r="AA5858" t="s">
        <v>4250</v>
      </c>
      <c r="AB5858">
        <v>0</v>
      </c>
      <c r="AC5858">
        <v>5</v>
      </c>
      <c r="AD5858">
        <v>4.1663571428571426</v>
      </c>
      <c r="AF5858" t="s">
        <v>7949</v>
      </c>
      <c r="AI5858">
        <v>0</v>
      </c>
      <c r="AJ5858">
        <v>0</v>
      </c>
      <c r="AM5858" t="s">
        <v>20019</v>
      </c>
    </row>
    <row r="5859" spans="1:39" x14ac:dyDescent="0.25">
      <c r="A5859" t="s">
        <v>11804</v>
      </c>
      <c r="B5859" t="s">
        <v>4841</v>
      </c>
      <c r="C5859" t="s">
        <v>4842</v>
      </c>
      <c r="D5859">
        <v>587</v>
      </c>
      <c r="E5859" t="s">
        <v>4845</v>
      </c>
      <c r="F5859">
        <v>6.23</v>
      </c>
      <c r="I5859" t="s">
        <v>14668</v>
      </c>
      <c r="K5859" t="s">
        <v>6860</v>
      </c>
      <c r="L5859" t="s">
        <v>6861</v>
      </c>
      <c r="M5859" t="s">
        <v>15121</v>
      </c>
      <c r="N5859">
        <v>9</v>
      </c>
      <c r="O5859" t="s">
        <v>15493</v>
      </c>
      <c r="P5859" t="s">
        <v>19456</v>
      </c>
      <c r="Q5859">
        <v>6</v>
      </c>
      <c r="R5859">
        <v>1</v>
      </c>
      <c r="S5859">
        <v>4.93</v>
      </c>
      <c r="T5859">
        <v>4.93</v>
      </c>
      <c r="U5859">
        <v>442.56</v>
      </c>
      <c r="V5859">
        <v>92.99</v>
      </c>
      <c r="W5859">
        <v>4.74</v>
      </c>
      <c r="Y5859">
        <v>2.37</v>
      </c>
      <c r="Z5859">
        <v>2</v>
      </c>
      <c r="AA5859" t="s">
        <v>4250</v>
      </c>
      <c r="AB5859">
        <v>0</v>
      </c>
      <c r="AC5859">
        <v>3</v>
      </c>
      <c r="AD5859">
        <v>3.178952380952381</v>
      </c>
      <c r="AF5859" t="s">
        <v>7949</v>
      </c>
      <c r="AI5859">
        <v>0</v>
      </c>
      <c r="AJ5859">
        <v>0</v>
      </c>
      <c r="AM5859" t="s">
        <v>20019</v>
      </c>
    </row>
    <row r="5860" spans="1:39" x14ac:dyDescent="0.25">
      <c r="A5860" t="s">
        <v>11598</v>
      </c>
      <c r="B5860" t="s">
        <v>4841</v>
      </c>
      <c r="C5860" t="s">
        <v>4842</v>
      </c>
      <c r="D5860">
        <v>588</v>
      </c>
      <c r="E5860" t="s">
        <v>4845</v>
      </c>
      <c r="F5860">
        <v>6.23</v>
      </c>
      <c r="I5860" t="s">
        <v>14669</v>
      </c>
      <c r="K5860" t="s">
        <v>6860</v>
      </c>
      <c r="L5860" t="s">
        <v>6861</v>
      </c>
      <c r="M5860" t="s">
        <v>15167</v>
      </c>
      <c r="N5860">
        <v>9</v>
      </c>
      <c r="O5860" t="s">
        <v>15548</v>
      </c>
      <c r="P5860" t="s">
        <v>19250</v>
      </c>
      <c r="Q5860">
        <v>6</v>
      </c>
      <c r="R5860">
        <v>1</v>
      </c>
      <c r="S5860">
        <v>2.6</v>
      </c>
      <c r="T5860">
        <v>2.6</v>
      </c>
      <c r="U5860">
        <v>393.42</v>
      </c>
      <c r="V5860">
        <v>89.86</v>
      </c>
      <c r="W5860">
        <v>3.09</v>
      </c>
      <c r="Y5860">
        <v>0.77</v>
      </c>
      <c r="Z5860">
        <v>2</v>
      </c>
      <c r="AA5860" t="s">
        <v>4250</v>
      </c>
      <c r="AB5860">
        <v>0</v>
      </c>
      <c r="AC5860">
        <v>1</v>
      </c>
      <c r="AD5860">
        <v>5.2946190476190473</v>
      </c>
      <c r="AF5860" t="s">
        <v>7949</v>
      </c>
      <c r="AI5860">
        <v>0</v>
      </c>
      <c r="AJ5860">
        <v>0</v>
      </c>
      <c r="AM5860" t="s">
        <v>20019</v>
      </c>
    </row>
    <row r="5861" spans="1:39" x14ac:dyDescent="0.25">
      <c r="A5861" t="s">
        <v>11598</v>
      </c>
      <c r="B5861" t="s">
        <v>4841</v>
      </c>
      <c r="C5861" t="s">
        <v>4842</v>
      </c>
      <c r="D5861">
        <v>588</v>
      </c>
      <c r="E5861" t="s">
        <v>4845</v>
      </c>
      <c r="F5861">
        <v>6.23</v>
      </c>
      <c r="I5861" t="s">
        <v>14670</v>
      </c>
      <c r="K5861" t="s">
        <v>6860</v>
      </c>
      <c r="L5861" t="s">
        <v>6861</v>
      </c>
      <c r="M5861" t="s">
        <v>15168</v>
      </c>
      <c r="N5861">
        <v>8</v>
      </c>
      <c r="O5861" t="s">
        <v>15549</v>
      </c>
      <c r="P5861" t="s">
        <v>19250</v>
      </c>
      <c r="Q5861">
        <v>6</v>
      </c>
      <c r="R5861">
        <v>1</v>
      </c>
      <c r="S5861">
        <v>2.6</v>
      </c>
      <c r="T5861">
        <v>2.6</v>
      </c>
      <c r="U5861">
        <v>393.42</v>
      </c>
      <c r="V5861">
        <v>89.86</v>
      </c>
      <c r="W5861">
        <v>3.09</v>
      </c>
      <c r="Y5861">
        <v>0.77</v>
      </c>
      <c r="Z5861">
        <v>2</v>
      </c>
      <c r="AA5861" t="s">
        <v>4250</v>
      </c>
      <c r="AB5861">
        <v>0</v>
      </c>
      <c r="AC5861">
        <v>1</v>
      </c>
      <c r="AD5861">
        <v>5.2946190476190473</v>
      </c>
      <c r="AF5861" t="s">
        <v>7949</v>
      </c>
      <c r="AI5861">
        <v>0</v>
      </c>
      <c r="AJ5861">
        <v>0</v>
      </c>
      <c r="AM5861" t="s">
        <v>20019</v>
      </c>
    </row>
    <row r="5862" spans="1:39" x14ac:dyDescent="0.25">
      <c r="A5862" t="s">
        <v>9874</v>
      </c>
      <c r="B5862" t="s">
        <v>4841</v>
      </c>
      <c r="C5862" t="s">
        <v>4842</v>
      </c>
      <c r="D5862">
        <v>589</v>
      </c>
      <c r="E5862" t="s">
        <v>4845</v>
      </c>
      <c r="F5862">
        <v>6.23</v>
      </c>
      <c r="K5862" t="s">
        <v>6860</v>
      </c>
      <c r="L5862" t="s">
        <v>6861</v>
      </c>
      <c r="M5862" t="s">
        <v>15161</v>
      </c>
      <c r="N5862">
        <v>9</v>
      </c>
      <c r="O5862" t="s">
        <v>15539</v>
      </c>
      <c r="P5862" t="s">
        <v>17526</v>
      </c>
      <c r="Q5862">
        <v>6</v>
      </c>
      <c r="R5862">
        <v>2</v>
      </c>
      <c r="S5862">
        <v>0.53</v>
      </c>
      <c r="T5862">
        <v>2.95</v>
      </c>
      <c r="U5862">
        <v>515.72</v>
      </c>
      <c r="V5862">
        <v>108.63</v>
      </c>
      <c r="W5862">
        <v>3.43</v>
      </c>
      <c r="X5862">
        <v>13.32</v>
      </c>
      <c r="Y5862">
        <v>9.69</v>
      </c>
      <c r="Z5862">
        <v>2</v>
      </c>
      <c r="AA5862" t="s">
        <v>4250</v>
      </c>
      <c r="AB5862">
        <v>1</v>
      </c>
      <c r="AC5862">
        <v>13</v>
      </c>
      <c r="AD5862">
        <v>3.0339999999999998</v>
      </c>
      <c r="AF5862" t="s">
        <v>7952</v>
      </c>
      <c r="AI5862">
        <v>0</v>
      </c>
      <c r="AJ5862">
        <v>0</v>
      </c>
      <c r="AK5862" t="s">
        <v>19884</v>
      </c>
      <c r="AL5862" t="s">
        <v>19884</v>
      </c>
      <c r="AM5862" t="s">
        <v>20019</v>
      </c>
    </row>
    <row r="5863" spans="1:39" x14ac:dyDescent="0.25">
      <c r="A5863" t="s">
        <v>11805</v>
      </c>
      <c r="B5863" t="s">
        <v>4841</v>
      </c>
      <c r="C5863" t="s">
        <v>4842</v>
      </c>
      <c r="D5863">
        <v>590</v>
      </c>
      <c r="E5863" t="s">
        <v>4845</v>
      </c>
      <c r="F5863">
        <v>6.23</v>
      </c>
      <c r="K5863" t="s">
        <v>6860</v>
      </c>
      <c r="L5863" t="s">
        <v>6861</v>
      </c>
      <c r="M5863" t="s">
        <v>15162</v>
      </c>
      <c r="N5863">
        <v>9</v>
      </c>
      <c r="O5863" t="s">
        <v>15542</v>
      </c>
      <c r="P5863" t="s">
        <v>19457</v>
      </c>
      <c r="Q5863">
        <v>5</v>
      </c>
      <c r="R5863">
        <v>1</v>
      </c>
      <c r="S5863">
        <v>5.28</v>
      </c>
      <c r="T5863">
        <v>5.29</v>
      </c>
      <c r="U5863">
        <v>452.95</v>
      </c>
      <c r="V5863">
        <v>65.959999999999994</v>
      </c>
      <c r="W5863">
        <v>6.69</v>
      </c>
      <c r="Y5863">
        <v>6.01</v>
      </c>
      <c r="Z5863">
        <v>5</v>
      </c>
      <c r="AA5863" t="s">
        <v>4250</v>
      </c>
      <c r="AB5863">
        <v>1</v>
      </c>
      <c r="AC5863">
        <v>6</v>
      </c>
      <c r="AD5863">
        <v>3.1694047619047621</v>
      </c>
      <c r="AF5863" t="s">
        <v>7949</v>
      </c>
      <c r="AI5863">
        <v>0</v>
      </c>
      <c r="AJ5863">
        <v>0</v>
      </c>
      <c r="AK5863" t="s">
        <v>19962</v>
      </c>
      <c r="AL5863" t="s">
        <v>19962</v>
      </c>
      <c r="AM5863" t="s">
        <v>20019</v>
      </c>
    </row>
    <row r="5864" spans="1:39" x14ac:dyDescent="0.25">
      <c r="A5864" t="s">
        <v>11806</v>
      </c>
      <c r="B5864" t="s">
        <v>4841</v>
      </c>
      <c r="C5864" t="s">
        <v>4842</v>
      </c>
      <c r="D5864">
        <v>590</v>
      </c>
      <c r="E5864" t="s">
        <v>4845</v>
      </c>
      <c r="F5864">
        <v>6.23</v>
      </c>
      <c r="K5864" t="s">
        <v>6860</v>
      </c>
      <c r="L5864" t="s">
        <v>6861</v>
      </c>
      <c r="M5864" t="s">
        <v>15162</v>
      </c>
      <c r="N5864">
        <v>9</v>
      </c>
      <c r="O5864" t="s">
        <v>15542</v>
      </c>
      <c r="P5864" t="s">
        <v>19458</v>
      </c>
      <c r="Q5864">
        <v>4</v>
      </c>
      <c r="R5864">
        <v>2</v>
      </c>
      <c r="S5864">
        <v>4.42</v>
      </c>
      <c r="T5864">
        <v>4.42</v>
      </c>
      <c r="U5864">
        <v>408.51</v>
      </c>
      <c r="V5864">
        <v>72.94</v>
      </c>
      <c r="W5864">
        <v>4.76</v>
      </c>
      <c r="Y5864">
        <v>4.8499999999999996</v>
      </c>
      <c r="Z5864">
        <v>4</v>
      </c>
      <c r="AA5864" t="s">
        <v>4250</v>
      </c>
      <c r="AB5864">
        <v>0</v>
      </c>
      <c r="AC5864">
        <v>7</v>
      </c>
      <c r="AD5864">
        <v>3.4434999999999998</v>
      </c>
      <c r="AF5864" t="s">
        <v>7949</v>
      </c>
      <c r="AI5864">
        <v>0</v>
      </c>
      <c r="AJ5864">
        <v>0</v>
      </c>
      <c r="AK5864" t="s">
        <v>19962</v>
      </c>
      <c r="AL5864" t="s">
        <v>19962</v>
      </c>
      <c r="AM5864" t="s">
        <v>20019</v>
      </c>
    </row>
    <row r="5865" spans="1:39" x14ac:dyDescent="0.25">
      <c r="A5865" t="s">
        <v>11807</v>
      </c>
      <c r="B5865" t="s">
        <v>4841</v>
      </c>
      <c r="C5865" t="s">
        <v>4842</v>
      </c>
      <c r="D5865">
        <v>590</v>
      </c>
      <c r="E5865" t="s">
        <v>4845</v>
      </c>
      <c r="F5865">
        <v>6.23</v>
      </c>
      <c r="K5865" t="s">
        <v>6860</v>
      </c>
      <c r="M5865" t="s">
        <v>6865</v>
      </c>
      <c r="N5865">
        <v>8</v>
      </c>
      <c r="O5865" t="s">
        <v>15614</v>
      </c>
      <c r="P5865" t="s">
        <v>19459</v>
      </c>
      <c r="Q5865">
        <v>4</v>
      </c>
      <c r="R5865">
        <v>4</v>
      </c>
      <c r="S5865">
        <v>3.23</v>
      </c>
      <c r="T5865">
        <v>3.23</v>
      </c>
      <c r="U5865">
        <v>439.64</v>
      </c>
      <c r="V5865">
        <v>107.53</v>
      </c>
      <c r="W5865">
        <v>3.05</v>
      </c>
      <c r="Y5865">
        <v>0</v>
      </c>
      <c r="Z5865">
        <v>0</v>
      </c>
      <c r="AA5865" t="s">
        <v>4250</v>
      </c>
      <c r="AB5865">
        <v>0</v>
      </c>
      <c r="AC5865">
        <v>7</v>
      </c>
      <c r="AD5865">
        <v>3.1168095238095241</v>
      </c>
      <c r="AF5865" t="s">
        <v>7949</v>
      </c>
      <c r="AI5865">
        <v>0</v>
      </c>
      <c r="AJ5865">
        <v>0</v>
      </c>
      <c r="AK5865" t="s">
        <v>19998</v>
      </c>
      <c r="AL5865" t="s">
        <v>19998</v>
      </c>
      <c r="AM5865" t="s">
        <v>20019</v>
      </c>
    </row>
    <row r="5866" spans="1:39" x14ac:dyDescent="0.25">
      <c r="A5866" t="s">
        <v>11807</v>
      </c>
      <c r="B5866" t="s">
        <v>4841</v>
      </c>
      <c r="C5866" t="s">
        <v>4842</v>
      </c>
      <c r="D5866">
        <v>590</v>
      </c>
      <c r="E5866" t="s">
        <v>4845</v>
      </c>
      <c r="F5866">
        <v>6.23</v>
      </c>
      <c r="K5866" t="s">
        <v>6860</v>
      </c>
      <c r="M5866" t="s">
        <v>6865</v>
      </c>
      <c r="N5866">
        <v>8</v>
      </c>
      <c r="O5866" t="s">
        <v>15346</v>
      </c>
      <c r="P5866" t="s">
        <v>19459</v>
      </c>
      <c r="Q5866">
        <v>4</v>
      </c>
      <c r="R5866">
        <v>4</v>
      </c>
      <c r="S5866">
        <v>3.23</v>
      </c>
      <c r="T5866">
        <v>3.23</v>
      </c>
      <c r="U5866">
        <v>439.64</v>
      </c>
      <c r="V5866">
        <v>107.53</v>
      </c>
      <c r="W5866">
        <v>3.05</v>
      </c>
      <c r="Y5866">
        <v>0</v>
      </c>
      <c r="Z5866">
        <v>0</v>
      </c>
      <c r="AA5866" t="s">
        <v>4250</v>
      </c>
      <c r="AB5866">
        <v>0</v>
      </c>
      <c r="AC5866">
        <v>7</v>
      </c>
      <c r="AD5866">
        <v>3.1168095238095241</v>
      </c>
      <c r="AF5866" t="s">
        <v>7949</v>
      </c>
      <c r="AI5866">
        <v>0</v>
      </c>
      <c r="AJ5866">
        <v>0</v>
      </c>
      <c r="AK5866" t="s">
        <v>19879</v>
      </c>
      <c r="AL5866" t="s">
        <v>19879</v>
      </c>
      <c r="AM5866" t="s">
        <v>20019</v>
      </c>
    </row>
    <row r="5867" spans="1:39" x14ac:dyDescent="0.25">
      <c r="A5867" t="s">
        <v>11808</v>
      </c>
      <c r="B5867" t="s">
        <v>4841</v>
      </c>
      <c r="C5867" t="s">
        <v>4842</v>
      </c>
      <c r="D5867">
        <v>590</v>
      </c>
      <c r="E5867" t="s">
        <v>4845</v>
      </c>
      <c r="F5867">
        <v>6.23</v>
      </c>
      <c r="I5867" t="s">
        <v>14671</v>
      </c>
      <c r="K5867" t="s">
        <v>6860</v>
      </c>
      <c r="L5867" t="s">
        <v>6861</v>
      </c>
      <c r="M5867" t="s">
        <v>15100</v>
      </c>
      <c r="N5867">
        <v>8</v>
      </c>
      <c r="O5867" t="s">
        <v>15463</v>
      </c>
      <c r="P5867" t="s">
        <v>19460</v>
      </c>
      <c r="Q5867">
        <v>9</v>
      </c>
      <c r="R5867">
        <v>3</v>
      </c>
      <c r="S5867">
        <v>3.82</v>
      </c>
      <c r="T5867">
        <v>3.83</v>
      </c>
      <c r="U5867">
        <v>479.34</v>
      </c>
      <c r="V5867">
        <v>150.63</v>
      </c>
      <c r="W5867">
        <v>1.98</v>
      </c>
      <c r="X5867">
        <v>8.8699999999999992</v>
      </c>
      <c r="Y5867">
        <v>1.55</v>
      </c>
      <c r="Z5867">
        <v>2</v>
      </c>
      <c r="AA5867" t="s">
        <v>4250</v>
      </c>
      <c r="AB5867">
        <v>0</v>
      </c>
      <c r="AC5867">
        <v>5</v>
      </c>
      <c r="AD5867">
        <v>1.9892380952380959</v>
      </c>
      <c r="AF5867" t="s">
        <v>7949</v>
      </c>
      <c r="AI5867">
        <v>0</v>
      </c>
      <c r="AJ5867">
        <v>0</v>
      </c>
      <c r="AM5867" t="s">
        <v>20019</v>
      </c>
    </row>
    <row r="5868" spans="1:39" x14ac:dyDescent="0.25">
      <c r="A5868" t="s">
        <v>11809</v>
      </c>
      <c r="B5868" t="s">
        <v>4841</v>
      </c>
      <c r="C5868" t="s">
        <v>4842</v>
      </c>
      <c r="D5868">
        <v>590</v>
      </c>
      <c r="E5868" t="s">
        <v>4845</v>
      </c>
      <c r="F5868">
        <v>6.23</v>
      </c>
      <c r="I5868" t="s">
        <v>14672</v>
      </c>
      <c r="K5868" t="s">
        <v>6860</v>
      </c>
      <c r="L5868" t="s">
        <v>6861</v>
      </c>
      <c r="M5868" t="s">
        <v>14955</v>
      </c>
      <c r="N5868">
        <v>8</v>
      </c>
      <c r="O5868" t="s">
        <v>15276</v>
      </c>
      <c r="P5868" t="s">
        <v>19461</v>
      </c>
      <c r="Q5868">
        <v>7</v>
      </c>
      <c r="R5868">
        <v>1</v>
      </c>
      <c r="S5868">
        <v>1.39</v>
      </c>
      <c r="T5868">
        <v>1.41</v>
      </c>
      <c r="U5868">
        <v>364.4</v>
      </c>
      <c r="V5868">
        <v>91.85</v>
      </c>
      <c r="W5868">
        <v>2.02</v>
      </c>
      <c r="Y5868">
        <v>6.17</v>
      </c>
      <c r="Z5868">
        <v>2</v>
      </c>
      <c r="AA5868" t="s">
        <v>4250</v>
      </c>
      <c r="AB5868">
        <v>0</v>
      </c>
      <c r="AC5868">
        <v>1</v>
      </c>
      <c r="AD5868">
        <v>5.7402380952380954</v>
      </c>
      <c r="AF5868" t="s">
        <v>7949</v>
      </c>
      <c r="AI5868">
        <v>0</v>
      </c>
      <c r="AJ5868">
        <v>0</v>
      </c>
      <c r="AM5868" t="s">
        <v>20019</v>
      </c>
    </row>
    <row r="5869" spans="1:39" x14ac:dyDescent="0.25">
      <c r="A5869" t="s">
        <v>11810</v>
      </c>
      <c r="B5869" t="s">
        <v>4841</v>
      </c>
      <c r="C5869" t="s">
        <v>4842</v>
      </c>
      <c r="D5869">
        <v>590</v>
      </c>
      <c r="E5869" t="s">
        <v>4845</v>
      </c>
      <c r="F5869">
        <v>6.23</v>
      </c>
      <c r="K5869" t="s">
        <v>6860</v>
      </c>
      <c r="M5869" t="s">
        <v>14973</v>
      </c>
      <c r="N5869">
        <v>8</v>
      </c>
      <c r="O5869" t="s">
        <v>15611</v>
      </c>
      <c r="P5869" t="s">
        <v>19462</v>
      </c>
      <c r="Q5869">
        <v>4</v>
      </c>
      <c r="R5869">
        <v>3</v>
      </c>
      <c r="S5869">
        <v>4.2699999999999996</v>
      </c>
      <c r="T5869">
        <v>4.28</v>
      </c>
      <c r="U5869">
        <v>427.96</v>
      </c>
      <c r="V5869">
        <v>88.2</v>
      </c>
      <c r="W5869">
        <v>5.08</v>
      </c>
      <c r="X5869">
        <v>11.6</v>
      </c>
      <c r="Y5869">
        <v>7.58</v>
      </c>
      <c r="Z5869">
        <v>3</v>
      </c>
      <c r="AA5869" t="s">
        <v>4250</v>
      </c>
      <c r="AB5869">
        <v>1</v>
      </c>
      <c r="AC5869">
        <v>7</v>
      </c>
      <c r="AD5869">
        <v>3.041238095238096</v>
      </c>
      <c r="AF5869" t="s">
        <v>7949</v>
      </c>
      <c r="AI5869">
        <v>0</v>
      </c>
      <c r="AJ5869">
        <v>0</v>
      </c>
      <c r="AK5869" t="s">
        <v>19996</v>
      </c>
      <c r="AL5869" t="s">
        <v>19996</v>
      </c>
      <c r="AM5869" t="s">
        <v>20019</v>
      </c>
    </row>
    <row r="5870" spans="1:39" x14ac:dyDescent="0.25">
      <c r="A5870" t="s">
        <v>11557</v>
      </c>
      <c r="B5870" t="s">
        <v>4841</v>
      </c>
      <c r="C5870" t="s">
        <v>4842</v>
      </c>
      <c r="D5870">
        <v>590</v>
      </c>
      <c r="E5870" t="s">
        <v>4845</v>
      </c>
      <c r="F5870">
        <v>6.23</v>
      </c>
      <c r="K5870" t="s">
        <v>6860</v>
      </c>
      <c r="M5870" t="s">
        <v>15250</v>
      </c>
      <c r="N5870">
        <v>8</v>
      </c>
      <c r="O5870" t="s">
        <v>15651</v>
      </c>
      <c r="P5870" t="s">
        <v>19209</v>
      </c>
      <c r="Q5870">
        <v>4</v>
      </c>
      <c r="R5870">
        <v>1</v>
      </c>
      <c r="S5870">
        <v>1.86</v>
      </c>
      <c r="T5870">
        <v>2.31</v>
      </c>
      <c r="U5870">
        <v>323.39999999999998</v>
      </c>
      <c r="V5870">
        <v>67.92</v>
      </c>
      <c r="W5870">
        <v>2.75</v>
      </c>
      <c r="Y5870">
        <v>7.67</v>
      </c>
      <c r="Z5870">
        <v>2</v>
      </c>
      <c r="AA5870" t="s">
        <v>4250</v>
      </c>
      <c r="AB5870">
        <v>0</v>
      </c>
      <c r="AC5870">
        <v>3</v>
      </c>
      <c r="AD5870">
        <v>5.833333333333333</v>
      </c>
      <c r="AF5870" t="s">
        <v>7949</v>
      </c>
      <c r="AI5870">
        <v>0</v>
      </c>
      <c r="AJ5870">
        <v>0</v>
      </c>
      <c r="AK5870" t="s">
        <v>19983</v>
      </c>
      <c r="AL5870" t="s">
        <v>19983</v>
      </c>
      <c r="AM5870" t="s">
        <v>20019</v>
      </c>
    </row>
    <row r="5871" spans="1:39" x14ac:dyDescent="0.25">
      <c r="A5871" t="s">
        <v>11811</v>
      </c>
      <c r="B5871" t="s">
        <v>4841</v>
      </c>
      <c r="C5871" t="s">
        <v>4842</v>
      </c>
      <c r="D5871">
        <v>590</v>
      </c>
      <c r="E5871" t="s">
        <v>4845</v>
      </c>
      <c r="F5871">
        <v>6.23</v>
      </c>
      <c r="K5871" t="s">
        <v>6860</v>
      </c>
      <c r="L5871" t="s">
        <v>6861</v>
      </c>
      <c r="M5871" t="s">
        <v>15221</v>
      </c>
      <c r="N5871">
        <v>9</v>
      </c>
      <c r="O5871" t="s">
        <v>15618</v>
      </c>
      <c r="P5871" t="s">
        <v>19463</v>
      </c>
      <c r="Q5871">
        <v>4</v>
      </c>
      <c r="R5871">
        <v>2</v>
      </c>
      <c r="S5871">
        <v>4.05</v>
      </c>
      <c r="T5871">
        <v>4.58</v>
      </c>
      <c r="U5871">
        <v>532.80999999999995</v>
      </c>
      <c r="V5871">
        <v>70.14</v>
      </c>
      <c r="W5871">
        <v>4.68</v>
      </c>
      <c r="X5871">
        <v>6.83</v>
      </c>
      <c r="Y5871">
        <v>0</v>
      </c>
      <c r="Z5871">
        <v>3</v>
      </c>
      <c r="AA5871" t="s">
        <v>4250</v>
      </c>
      <c r="AB5871">
        <v>1</v>
      </c>
      <c r="AC5871">
        <v>4</v>
      </c>
      <c r="AD5871">
        <v>2.71</v>
      </c>
      <c r="AF5871" t="s">
        <v>7949</v>
      </c>
      <c r="AI5871">
        <v>0</v>
      </c>
      <c r="AJ5871">
        <v>0</v>
      </c>
      <c r="AK5871" t="s">
        <v>20000</v>
      </c>
      <c r="AL5871" t="s">
        <v>20000</v>
      </c>
      <c r="AM5871" t="s">
        <v>20019</v>
      </c>
    </row>
    <row r="5872" spans="1:39" x14ac:dyDescent="0.25">
      <c r="A5872" t="s">
        <v>11812</v>
      </c>
      <c r="B5872" t="s">
        <v>4841</v>
      </c>
      <c r="C5872" t="s">
        <v>4842</v>
      </c>
      <c r="D5872">
        <v>590</v>
      </c>
      <c r="E5872" t="s">
        <v>4845</v>
      </c>
      <c r="F5872">
        <v>6.23</v>
      </c>
      <c r="I5872" t="s">
        <v>14673</v>
      </c>
      <c r="K5872" t="s">
        <v>6860</v>
      </c>
      <c r="L5872" t="s">
        <v>6861</v>
      </c>
      <c r="M5872" t="s">
        <v>14996</v>
      </c>
      <c r="N5872">
        <v>9</v>
      </c>
      <c r="O5872" t="s">
        <v>15322</v>
      </c>
      <c r="P5872" t="s">
        <v>19464</v>
      </c>
      <c r="Q5872">
        <v>6</v>
      </c>
      <c r="R5872">
        <v>2</v>
      </c>
      <c r="S5872">
        <v>-3.42</v>
      </c>
      <c r="T5872">
        <v>-3.39</v>
      </c>
      <c r="U5872">
        <v>328.37</v>
      </c>
      <c r="V5872">
        <v>102.74</v>
      </c>
      <c r="W5872">
        <v>2.15</v>
      </c>
      <c r="X5872">
        <v>11.17</v>
      </c>
      <c r="Y5872">
        <v>6.2</v>
      </c>
      <c r="Z5872">
        <v>2</v>
      </c>
      <c r="AA5872" t="s">
        <v>4250</v>
      </c>
      <c r="AB5872">
        <v>0</v>
      </c>
      <c r="AC5872">
        <v>3</v>
      </c>
      <c r="AD5872">
        <v>5.075333333333333</v>
      </c>
      <c r="AF5872" t="s">
        <v>7949</v>
      </c>
      <c r="AI5872">
        <v>0</v>
      </c>
      <c r="AJ5872">
        <v>0</v>
      </c>
      <c r="AM5872" t="s">
        <v>20019</v>
      </c>
    </row>
    <row r="5873" spans="1:39" x14ac:dyDescent="0.25">
      <c r="A5873" t="s">
        <v>11436</v>
      </c>
      <c r="B5873" t="s">
        <v>4841</v>
      </c>
      <c r="C5873" t="s">
        <v>4842</v>
      </c>
      <c r="D5873">
        <v>596</v>
      </c>
      <c r="E5873" t="s">
        <v>4845</v>
      </c>
      <c r="F5873">
        <v>6.22</v>
      </c>
      <c r="K5873" t="s">
        <v>6860</v>
      </c>
      <c r="L5873" t="s">
        <v>6861</v>
      </c>
      <c r="M5873" t="s">
        <v>15054</v>
      </c>
      <c r="N5873">
        <v>9</v>
      </c>
      <c r="O5873" t="s">
        <v>15405</v>
      </c>
      <c r="P5873" t="s">
        <v>19088</v>
      </c>
      <c r="Q5873">
        <v>6</v>
      </c>
      <c r="R5873">
        <v>3</v>
      </c>
      <c r="S5873">
        <v>2.1</v>
      </c>
      <c r="T5873">
        <v>3.18</v>
      </c>
      <c r="U5873">
        <v>518.72</v>
      </c>
      <c r="V5873">
        <v>104.73</v>
      </c>
      <c r="W5873">
        <v>3.65</v>
      </c>
      <c r="Y5873">
        <v>8.61</v>
      </c>
      <c r="Z5873">
        <v>2</v>
      </c>
      <c r="AA5873" t="s">
        <v>4250</v>
      </c>
      <c r="AB5873">
        <v>1</v>
      </c>
      <c r="AC5873">
        <v>17</v>
      </c>
      <c r="AD5873">
        <v>3.230666666666667</v>
      </c>
      <c r="AF5873" t="s">
        <v>7952</v>
      </c>
      <c r="AI5873">
        <v>0</v>
      </c>
      <c r="AJ5873">
        <v>0</v>
      </c>
      <c r="AK5873" t="s">
        <v>19907</v>
      </c>
      <c r="AL5873" t="s">
        <v>19907</v>
      </c>
      <c r="AM5873" t="s">
        <v>20019</v>
      </c>
    </row>
    <row r="5874" spans="1:39" x14ac:dyDescent="0.25">
      <c r="A5874" t="s">
        <v>11813</v>
      </c>
      <c r="B5874" t="s">
        <v>4841</v>
      </c>
      <c r="C5874" t="s">
        <v>4842</v>
      </c>
      <c r="D5874">
        <v>599</v>
      </c>
      <c r="E5874" t="s">
        <v>4845</v>
      </c>
      <c r="F5874">
        <v>6.22</v>
      </c>
      <c r="K5874" t="s">
        <v>6860</v>
      </c>
      <c r="L5874" t="s">
        <v>6861</v>
      </c>
      <c r="M5874" t="s">
        <v>15157</v>
      </c>
      <c r="N5874">
        <v>9</v>
      </c>
      <c r="O5874" t="s">
        <v>15535</v>
      </c>
      <c r="P5874" t="s">
        <v>19465</v>
      </c>
      <c r="Q5874">
        <v>5</v>
      </c>
      <c r="R5874">
        <v>2</v>
      </c>
      <c r="S5874">
        <v>2.12</v>
      </c>
      <c r="T5874">
        <v>2.12</v>
      </c>
      <c r="U5874">
        <v>350.39</v>
      </c>
      <c r="V5874">
        <v>76.290000000000006</v>
      </c>
      <c r="W5874">
        <v>2.72</v>
      </c>
      <c r="X5874">
        <v>13.87</v>
      </c>
      <c r="Y5874">
        <v>4.37</v>
      </c>
      <c r="Z5874">
        <v>2</v>
      </c>
      <c r="AA5874" t="s">
        <v>4250</v>
      </c>
      <c r="AB5874">
        <v>0</v>
      </c>
      <c r="AC5874">
        <v>2</v>
      </c>
      <c r="AD5874">
        <v>5.44</v>
      </c>
      <c r="AF5874" t="s">
        <v>7949</v>
      </c>
      <c r="AI5874">
        <v>0</v>
      </c>
      <c r="AJ5874">
        <v>0</v>
      </c>
      <c r="AK5874" t="s">
        <v>19893</v>
      </c>
      <c r="AL5874" t="s">
        <v>19893</v>
      </c>
      <c r="AM5874" t="s">
        <v>20019</v>
      </c>
    </row>
    <row r="5875" spans="1:39" x14ac:dyDescent="0.25">
      <c r="A5875" t="s">
        <v>11814</v>
      </c>
      <c r="B5875" t="s">
        <v>4841</v>
      </c>
      <c r="C5875" t="s">
        <v>4842</v>
      </c>
      <c r="D5875">
        <v>600</v>
      </c>
      <c r="E5875" t="s">
        <v>4845</v>
      </c>
      <c r="F5875">
        <v>6.22</v>
      </c>
      <c r="K5875" t="s">
        <v>6860</v>
      </c>
      <c r="M5875" t="s">
        <v>6865</v>
      </c>
      <c r="N5875">
        <v>8</v>
      </c>
      <c r="O5875" t="s">
        <v>15652</v>
      </c>
      <c r="P5875" t="s">
        <v>19466</v>
      </c>
      <c r="Q5875">
        <v>5</v>
      </c>
      <c r="R5875">
        <v>2</v>
      </c>
      <c r="S5875">
        <v>4</v>
      </c>
      <c r="T5875">
        <v>4.6900000000000004</v>
      </c>
      <c r="U5875">
        <v>407.95</v>
      </c>
      <c r="V5875">
        <v>53.08</v>
      </c>
      <c r="W5875">
        <v>4.82</v>
      </c>
      <c r="Y5875">
        <v>8.07</v>
      </c>
      <c r="Z5875">
        <v>3</v>
      </c>
      <c r="AA5875" t="s">
        <v>4250</v>
      </c>
      <c r="AB5875">
        <v>0</v>
      </c>
      <c r="AC5875">
        <v>7</v>
      </c>
      <c r="AD5875">
        <v>3.2774999999999999</v>
      </c>
      <c r="AF5875" t="s">
        <v>7949</v>
      </c>
      <c r="AI5875">
        <v>0</v>
      </c>
      <c r="AJ5875">
        <v>0</v>
      </c>
      <c r="AK5875" t="s">
        <v>20014</v>
      </c>
      <c r="AL5875" t="s">
        <v>20014</v>
      </c>
      <c r="AM5875" t="s">
        <v>20019</v>
      </c>
    </row>
    <row r="5876" spans="1:39" x14ac:dyDescent="0.25">
      <c r="A5876" t="s">
        <v>11815</v>
      </c>
      <c r="B5876" t="s">
        <v>4841</v>
      </c>
      <c r="C5876" t="s">
        <v>4842</v>
      </c>
      <c r="D5876">
        <v>600</v>
      </c>
      <c r="E5876" t="s">
        <v>4845</v>
      </c>
      <c r="F5876">
        <v>6.22</v>
      </c>
      <c r="K5876" t="s">
        <v>6860</v>
      </c>
      <c r="M5876" t="s">
        <v>6865</v>
      </c>
      <c r="N5876">
        <v>8</v>
      </c>
      <c r="O5876" t="s">
        <v>15652</v>
      </c>
      <c r="P5876" t="s">
        <v>19467</v>
      </c>
      <c r="Q5876">
        <v>6</v>
      </c>
      <c r="R5876">
        <v>2</v>
      </c>
      <c r="S5876">
        <v>3.42</v>
      </c>
      <c r="T5876">
        <v>4.13</v>
      </c>
      <c r="U5876">
        <v>403.53</v>
      </c>
      <c r="V5876">
        <v>62.31</v>
      </c>
      <c r="W5876">
        <v>4.17</v>
      </c>
      <c r="Y5876">
        <v>8.07</v>
      </c>
      <c r="Z5876">
        <v>3</v>
      </c>
      <c r="AA5876" t="s">
        <v>4250</v>
      </c>
      <c r="AB5876">
        <v>0</v>
      </c>
      <c r="AC5876">
        <v>8</v>
      </c>
      <c r="AD5876">
        <v>3.8790714285714292</v>
      </c>
      <c r="AF5876" t="s">
        <v>7949</v>
      </c>
      <c r="AI5876">
        <v>0</v>
      </c>
      <c r="AJ5876">
        <v>0</v>
      </c>
      <c r="AK5876" t="s">
        <v>20014</v>
      </c>
      <c r="AL5876" t="s">
        <v>20014</v>
      </c>
      <c r="AM5876" t="s">
        <v>20019</v>
      </c>
    </row>
    <row r="5877" spans="1:39" x14ac:dyDescent="0.25">
      <c r="A5877" t="s">
        <v>11816</v>
      </c>
      <c r="B5877" t="s">
        <v>4841</v>
      </c>
      <c r="C5877" t="s">
        <v>4842</v>
      </c>
      <c r="D5877">
        <v>600</v>
      </c>
      <c r="E5877" t="s">
        <v>4845</v>
      </c>
      <c r="F5877">
        <v>6.22</v>
      </c>
      <c r="K5877" t="s">
        <v>6860</v>
      </c>
      <c r="M5877" t="s">
        <v>14973</v>
      </c>
      <c r="N5877">
        <v>8</v>
      </c>
      <c r="O5877" t="s">
        <v>15649</v>
      </c>
      <c r="P5877" t="s">
        <v>19468</v>
      </c>
      <c r="Q5877">
        <v>4</v>
      </c>
      <c r="R5877">
        <v>4</v>
      </c>
      <c r="S5877">
        <v>4.76</v>
      </c>
      <c r="T5877">
        <v>4.79</v>
      </c>
      <c r="U5877">
        <v>516.4</v>
      </c>
      <c r="V5877">
        <v>113</v>
      </c>
      <c r="W5877">
        <v>4.8499999999999996</v>
      </c>
      <c r="X5877">
        <v>9.48</v>
      </c>
      <c r="Y5877">
        <v>6.29</v>
      </c>
      <c r="Z5877">
        <v>4</v>
      </c>
      <c r="AA5877" t="s">
        <v>4250</v>
      </c>
      <c r="AB5877">
        <v>1</v>
      </c>
      <c r="AC5877">
        <v>6</v>
      </c>
      <c r="AD5877">
        <v>1.3383333333333329</v>
      </c>
      <c r="AF5877" t="s">
        <v>7949</v>
      </c>
      <c r="AI5877">
        <v>0</v>
      </c>
      <c r="AJ5877">
        <v>0</v>
      </c>
      <c r="AK5877" t="s">
        <v>20013</v>
      </c>
      <c r="AL5877" t="s">
        <v>20013</v>
      </c>
      <c r="AM5877" t="s">
        <v>20019</v>
      </c>
    </row>
    <row r="5878" spans="1:39" x14ac:dyDescent="0.25">
      <c r="A5878" t="s">
        <v>11816</v>
      </c>
      <c r="B5878" t="s">
        <v>4841</v>
      </c>
      <c r="C5878" t="s">
        <v>4842</v>
      </c>
      <c r="D5878">
        <v>600</v>
      </c>
      <c r="E5878" t="s">
        <v>4845</v>
      </c>
      <c r="F5878">
        <v>6.22</v>
      </c>
      <c r="K5878" t="s">
        <v>6860</v>
      </c>
      <c r="L5878" t="s">
        <v>6861</v>
      </c>
      <c r="M5878" t="s">
        <v>15038</v>
      </c>
      <c r="N5878">
        <v>9</v>
      </c>
      <c r="O5878" t="s">
        <v>15544</v>
      </c>
      <c r="P5878" t="s">
        <v>19468</v>
      </c>
      <c r="Q5878">
        <v>4</v>
      </c>
      <c r="R5878">
        <v>4</v>
      </c>
      <c r="S5878">
        <v>4.76</v>
      </c>
      <c r="T5878">
        <v>4.79</v>
      </c>
      <c r="U5878">
        <v>516.4</v>
      </c>
      <c r="V5878">
        <v>113</v>
      </c>
      <c r="W5878">
        <v>4.8499999999999996</v>
      </c>
      <c r="X5878">
        <v>9.48</v>
      </c>
      <c r="Y5878">
        <v>6.29</v>
      </c>
      <c r="Z5878">
        <v>4</v>
      </c>
      <c r="AA5878" t="s">
        <v>4250</v>
      </c>
      <c r="AB5878">
        <v>1</v>
      </c>
      <c r="AC5878">
        <v>6</v>
      </c>
      <c r="AD5878">
        <v>1.3383333333333329</v>
      </c>
      <c r="AF5878" t="s">
        <v>7949</v>
      </c>
      <c r="AI5878">
        <v>0</v>
      </c>
      <c r="AJ5878">
        <v>0</v>
      </c>
      <c r="AK5878" t="s">
        <v>19963</v>
      </c>
      <c r="AL5878" t="s">
        <v>19963</v>
      </c>
      <c r="AM5878" t="s">
        <v>20019</v>
      </c>
    </row>
    <row r="5879" spans="1:39" x14ac:dyDescent="0.25">
      <c r="A5879" t="s">
        <v>11817</v>
      </c>
      <c r="B5879" t="s">
        <v>4841</v>
      </c>
      <c r="C5879" t="s">
        <v>4842</v>
      </c>
      <c r="D5879">
        <v>600</v>
      </c>
      <c r="E5879" t="s">
        <v>4845</v>
      </c>
      <c r="F5879">
        <v>6.22</v>
      </c>
      <c r="K5879" t="s">
        <v>6860</v>
      </c>
      <c r="L5879" t="s">
        <v>6861</v>
      </c>
      <c r="M5879" t="s">
        <v>15210</v>
      </c>
      <c r="N5879">
        <v>9</v>
      </c>
      <c r="O5879" t="s">
        <v>15603</v>
      </c>
      <c r="P5879" t="s">
        <v>19469</v>
      </c>
      <c r="Q5879">
        <v>2</v>
      </c>
      <c r="R5879">
        <v>2</v>
      </c>
      <c r="S5879">
        <v>4.8499999999999996</v>
      </c>
      <c r="T5879">
        <v>4.8499999999999996</v>
      </c>
      <c r="U5879">
        <v>376.5</v>
      </c>
      <c r="V5879">
        <v>86.4</v>
      </c>
      <c r="W5879">
        <v>3.42</v>
      </c>
      <c r="Y5879">
        <v>4.33</v>
      </c>
      <c r="Z5879">
        <v>2</v>
      </c>
      <c r="AA5879" t="s">
        <v>4250</v>
      </c>
      <c r="AB5879">
        <v>0</v>
      </c>
      <c r="AC5879">
        <v>4</v>
      </c>
      <c r="AD5879">
        <v>3.4571428571428569</v>
      </c>
      <c r="AF5879" t="s">
        <v>7949</v>
      </c>
      <c r="AI5879">
        <v>0</v>
      </c>
      <c r="AJ5879">
        <v>0</v>
      </c>
      <c r="AK5879" t="s">
        <v>19991</v>
      </c>
      <c r="AL5879" t="s">
        <v>19991</v>
      </c>
      <c r="AM5879" t="s">
        <v>20019</v>
      </c>
    </row>
    <row r="5880" spans="1:39" x14ac:dyDescent="0.25">
      <c r="A5880" t="s">
        <v>11817</v>
      </c>
      <c r="B5880" t="s">
        <v>4841</v>
      </c>
      <c r="C5880" t="s">
        <v>4842</v>
      </c>
      <c r="D5880">
        <v>600</v>
      </c>
      <c r="E5880" t="s">
        <v>4845</v>
      </c>
      <c r="F5880">
        <v>6.22</v>
      </c>
      <c r="K5880" t="s">
        <v>6860</v>
      </c>
      <c r="M5880" t="s">
        <v>6865</v>
      </c>
      <c r="N5880">
        <v>8</v>
      </c>
      <c r="O5880" t="s">
        <v>15584</v>
      </c>
      <c r="P5880" t="s">
        <v>19469</v>
      </c>
      <c r="Q5880">
        <v>2</v>
      </c>
      <c r="R5880">
        <v>2</v>
      </c>
      <c r="S5880">
        <v>4.8499999999999996</v>
      </c>
      <c r="T5880">
        <v>4.8499999999999996</v>
      </c>
      <c r="U5880">
        <v>376.5</v>
      </c>
      <c r="V5880">
        <v>86.4</v>
      </c>
      <c r="W5880">
        <v>3.42</v>
      </c>
      <c r="Y5880">
        <v>4.33</v>
      </c>
      <c r="Z5880">
        <v>2</v>
      </c>
      <c r="AA5880" t="s">
        <v>4250</v>
      </c>
      <c r="AB5880">
        <v>0</v>
      </c>
      <c r="AC5880">
        <v>4</v>
      </c>
      <c r="AD5880">
        <v>3.4571428571428569</v>
      </c>
      <c r="AF5880" t="s">
        <v>7949</v>
      </c>
      <c r="AI5880">
        <v>0</v>
      </c>
      <c r="AJ5880">
        <v>0</v>
      </c>
      <c r="AK5880" t="s">
        <v>19979</v>
      </c>
      <c r="AL5880" t="s">
        <v>19979</v>
      </c>
      <c r="AM5880" t="s">
        <v>20019</v>
      </c>
    </row>
    <row r="5881" spans="1:39" x14ac:dyDescent="0.25">
      <c r="A5881" t="s">
        <v>11818</v>
      </c>
      <c r="B5881" t="s">
        <v>4841</v>
      </c>
      <c r="C5881" t="s">
        <v>4842</v>
      </c>
      <c r="D5881">
        <v>600</v>
      </c>
      <c r="E5881" t="s">
        <v>4845</v>
      </c>
      <c r="F5881">
        <v>6.22</v>
      </c>
      <c r="K5881" t="s">
        <v>6860</v>
      </c>
      <c r="M5881" t="s">
        <v>6865</v>
      </c>
      <c r="N5881">
        <v>8</v>
      </c>
      <c r="O5881" t="s">
        <v>15470</v>
      </c>
      <c r="P5881" t="s">
        <v>19470</v>
      </c>
      <c r="Q5881">
        <v>5</v>
      </c>
      <c r="R5881">
        <v>4</v>
      </c>
      <c r="S5881">
        <v>1.68</v>
      </c>
      <c r="T5881">
        <v>3.25</v>
      </c>
      <c r="U5881">
        <v>514.66999999999996</v>
      </c>
      <c r="V5881">
        <v>93.7</v>
      </c>
      <c r="W5881">
        <v>3.78</v>
      </c>
      <c r="Y5881">
        <v>9.07</v>
      </c>
      <c r="Z5881">
        <v>3</v>
      </c>
      <c r="AA5881" t="s">
        <v>4250</v>
      </c>
      <c r="AB5881">
        <v>1</v>
      </c>
      <c r="AC5881">
        <v>13</v>
      </c>
      <c r="AD5881">
        <v>3.2166666666666659</v>
      </c>
      <c r="AF5881" t="s">
        <v>7952</v>
      </c>
      <c r="AI5881">
        <v>0</v>
      </c>
      <c r="AJ5881">
        <v>0</v>
      </c>
      <c r="AK5881" t="s">
        <v>19938</v>
      </c>
      <c r="AL5881" t="s">
        <v>19938</v>
      </c>
      <c r="AM5881" t="s">
        <v>20019</v>
      </c>
    </row>
    <row r="5882" spans="1:39" x14ac:dyDescent="0.25">
      <c r="A5882" t="s">
        <v>11819</v>
      </c>
      <c r="B5882" t="s">
        <v>4841</v>
      </c>
      <c r="C5882" t="s">
        <v>4842</v>
      </c>
      <c r="D5882">
        <v>600</v>
      </c>
      <c r="E5882" t="s">
        <v>4845</v>
      </c>
      <c r="F5882">
        <v>6.22</v>
      </c>
      <c r="K5882" t="s">
        <v>6860</v>
      </c>
      <c r="M5882" t="s">
        <v>14973</v>
      </c>
      <c r="N5882">
        <v>8</v>
      </c>
      <c r="O5882" t="s">
        <v>15649</v>
      </c>
      <c r="P5882" t="s">
        <v>19471</v>
      </c>
      <c r="Q5882">
        <v>6</v>
      </c>
      <c r="R5882">
        <v>3</v>
      </c>
      <c r="S5882">
        <v>4.37</v>
      </c>
      <c r="T5882">
        <v>4.41</v>
      </c>
      <c r="U5882">
        <v>482.54</v>
      </c>
      <c r="V5882">
        <v>119.43</v>
      </c>
      <c r="W5882">
        <v>4.84</v>
      </c>
      <c r="X5882">
        <v>9.5</v>
      </c>
      <c r="Y5882">
        <v>6.3</v>
      </c>
      <c r="Z5882">
        <v>4</v>
      </c>
      <c r="AA5882" t="s">
        <v>4250</v>
      </c>
      <c r="AB5882">
        <v>0</v>
      </c>
      <c r="AC5882">
        <v>8</v>
      </c>
      <c r="AD5882">
        <v>1.6053809523809519</v>
      </c>
      <c r="AF5882" t="s">
        <v>7949</v>
      </c>
      <c r="AI5882">
        <v>0</v>
      </c>
      <c r="AJ5882">
        <v>0</v>
      </c>
      <c r="AK5882" t="s">
        <v>20013</v>
      </c>
      <c r="AL5882" t="s">
        <v>20013</v>
      </c>
      <c r="AM5882" t="s">
        <v>20019</v>
      </c>
    </row>
    <row r="5883" spans="1:39" x14ac:dyDescent="0.25">
      <c r="A5883" t="s">
        <v>11820</v>
      </c>
      <c r="B5883" t="s">
        <v>4841</v>
      </c>
      <c r="C5883" t="s">
        <v>4842</v>
      </c>
      <c r="D5883">
        <v>600</v>
      </c>
      <c r="E5883" t="s">
        <v>4845</v>
      </c>
      <c r="F5883">
        <v>6.22</v>
      </c>
      <c r="K5883" t="s">
        <v>6860</v>
      </c>
      <c r="M5883" t="s">
        <v>14973</v>
      </c>
      <c r="N5883">
        <v>8</v>
      </c>
      <c r="O5883" t="s">
        <v>15649</v>
      </c>
      <c r="P5883" t="s">
        <v>19472</v>
      </c>
      <c r="Q5883">
        <v>5</v>
      </c>
      <c r="R5883">
        <v>3</v>
      </c>
      <c r="S5883">
        <v>4.53</v>
      </c>
      <c r="T5883">
        <v>4.5599999999999996</v>
      </c>
      <c r="U5883">
        <v>435.49</v>
      </c>
      <c r="V5883">
        <v>116.92</v>
      </c>
      <c r="W5883">
        <v>4.5</v>
      </c>
      <c r="X5883">
        <v>9.48</v>
      </c>
      <c r="Y5883">
        <v>6.29</v>
      </c>
      <c r="Z5883">
        <v>4</v>
      </c>
      <c r="AA5883" t="s">
        <v>4250</v>
      </c>
      <c r="AB5883">
        <v>0</v>
      </c>
      <c r="AC5883">
        <v>6</v>
      </c>
      <c r="AD5883">
        <v>1.950119047619048</v>
      </c>
      <c r="AF5883" t="s">
        <v>7949</v>
      </c>
      <c r="AI5883">
        <v>0</v>
      </c>
      <c r="AJ5883">
        <v>0</v>
      </c>
      <c r="AK5883" t="s">
        <v>20013</v>
      </c>
      <c r="AL5883" t="s">
        <v>20013</v>
      </c>
      <c r="AM5883" t="s">
        <v>20019</v>
      </c>
    </row>
    <row r="5884" spans="1:39" x14ac:dyDescent="0.25">
      <c r="A5884" t="s">
        <v>11821</v>
      </c>
      <c r="B5884" t="s">
        <v>4841</v>
      </c>
      <c r="C5884" t="s">
        <v>4842</v>
      </c>
      <c r="D5884">
        <v>600</v>
      </c>
      <c r="E5884" t="s">
        <v>4845</v>
      </c>
      <c r="F5884">
        <v>6.22</v>
      </c>
      <c r="K5884" t="s">
        <v>6860</v>
      </c>
      <c r="M5884" t="s">
        <v>14973</v>
      </c>
      <c r="N5884">
        <v>8</v>
      </c>
      <c r="O5884" t="s">
        <v>15649</v>
      </c>
      <c r="P5884" t="s">
        <v>19473</v>
      </c>
      <c r="Q5884">
        <v>4</v>
      </c>
      <c r="R5884">
        <v>3</v>
      </c>
      <c r="S5884">
        <v>5.15</v>
      </c>
      <c r="T5884">
        <v>5.18</v>
      </c>
      <c r="U5884">
        <v>478.47</v>
      </c>
      <c r="V5884">
        <v>93.13</v>
      </c>
      <c r="W5884">
        <v>5.64</v>
      </c>
      <c r="X5884">
        <v>9.4499999999999993</v>
      </c>
      <c r="Y5884">
        <v>6.27</v>
      </c>
      <c r="Z5884">
        <v>4</v>
      </c>
      <c r="AA5884" t="s">
        <v>4250</v>
      </c>
      <c r="AB5884">
        <v>1</v>
      </c>
      <c r="AC5884">
        <v>6</v>
      </c>
      <c r="AD5884">
        <v>2.2161190476190482</v>
      </c>
      <c r="AF5884" t="s">
        <v>7949</v>
      </c>
      <c r="AI5884">
        <v>0</v>
      </c>
      <c r="AJ5884">
        <v>0</v>
      </c>
      <c r="AK5884" t="s">
        <v>20013</v>
      </c>
      <c r="AL5884" t="s">
        <v>20013</v>
      </c>
      <c r="AM5884" t="s">
        <v>20019</v>
      </c>
    </row>
    <row r="5885" spans="1:39" x14ac:dyDescent="0.25">
      <c r="A5885" t="s">
        <v>11822</v>
      </c>
      <c r="B5885" t="s">
        <v>4841</v>
      </c>
      <c r="C5885" t="s">
        <v>4842</v>
      </c>
      <c r="D5885">
        <v>600</v>
      </c>
      <c r="E5885" t="s">
        <v>4845</v>
      </c>
      <c r="F5885">
        <v>6.22</v>
      </c>
      <c r="K5885" t="s">
        <v>6860</v>
      </c>
      <c r="M5885" t="s">
        <v>15045</v>
      </c>
      <c r="N5885">
        <v>8</v>
      </c>
      <c r="O5885" t="s">
        <v>15393</v>
      </c>
      <c r="P5885" t="s">
        <v>19474</v>
      </c>
      <c r="Q5885">
        <v>5</v>
      </c>
      <c r="R5885">
        <v>4</v>
      </c>
      <c r="S5885">
        <v>2.0099999999999998</v>
      </c>
      <c r="T5885">
        <v>3.41</v>
      </c>
      <c r="U5885">
        <v>660.81</v>
      </c>
      <c r="V5885">
        <v>110.77</v>
      </c>
      <c r="W5885">
        <v>4.22</v>
      </c>
      <c r="X5885">
        <v>13.67</v>
      </c>
      <c r="Y5885">
        <v>8.83</v>
      </c>
      <c r="Z5885">
        <v>3</v>
      </c>
      <c r="AA5885" t="s">
        <v>4250</v>
      </c>
      <c r="AB5885">
        <v>1</v>
      </c>
      <c r="AC5885">
        <v>13</v>
      </c>
      <c r="AD5885">
        <v>2.682666666666667</v>
      </c>
      <c r="AF5885" t="s">
        <v>7952</v>
      </c>
      <c r="AI5885">
        <v>0</v>
      </c>
      <c r="AJ5885">
        <v>0</v>
      </c>
      <c r="AK5885" t="s">
        <v>19886</v>
      </c>
      <c r="AL5885" t="s">
        <v>19886</v>
      </c>
      <c r="AM5885" t="s">
        <v>20019</v>
      </c>
    </row>
    <row r="5886" spans="1:39" x14ac:dyDescent="0.25">
      <c r="A5886" t="s">
        <v>11823</v>
      </c>
      <c r="B5886" t="s">
        <v>4841</v>
      </c>
      <c r="C5886" t="s">
        <v>4842</v>
      </c>
      <c r="D5886">
        <v>600</v>
      </c>
      <c r="E5886" t="s">
        <v>4845</v>
      </c>
      <c r="F5886">
        <v>6.22</v>
      </c>
      <c r="K5886" t="s">
        <v>6860</v>
      </c>
      <c r="M5886" t="s">
        <v>15137</v>
      </c>
      <c r="N5886">
        <v>8</v>
      </c>
      <c r="O5886" t="s">
        <v>15512</v>
      </c>
      <c r="P5886" t="s">
        <v>19475</v>
      </c>
      <c r="Q5886">
        <v>2</v>
      </c>
      <c r="R5886">
        <v>1</v>
      </c>
      <c r="S5886">
        <v>4.3499999999999996</v>
      </c>
      <c r="T5886">
        <v>5.98</v>
      </c>
      <c r="U5886">
        <v>489.46</v>
      </c>
      <c r="V5886">
        <v>32.340000000000003</v>
      </c>
      <c r="W5886">
        <v>5.9</v>
      </c>
      <c r="Y5886">
        <v>9.25</v>
      </c>
      <c r="Z5886">
        <v>3</v>
      </c>
      <c r="AA5886" t="s">
        <v>4250</v>
      </c>
      <c r="AB5886">
        <v>1</v>
      </c>
      <c r="AC5886">
        <v>4</v>
      </c>
      <c r="AD5886">
        <v>1.9006190476190481</v>
      </c>
      <c r="AF5886" t="s">
        <v>7952</v>
      </c>
      <c r="AI5886">
        <v>0</v>
      </c>
      <c r="AJ5886">
        <v>0</v>
      </c>
      <c r="AK5886" t="s">
        <v>19950</v>
      </c>
      <c r="AL5886" t="s">
        <v>19950</v>
      </c>
      <c r="AM5886" t="s">
        <v>20019</v>
      </c>
    </row>
    <row r="5887" spans="1:39" x14ac:dyDescent="0.25">
      <c r="A5887" t="s">
        <v>11824</v>
      </c>
      <c r="B5887" t="s">
        <v>4841</v>
      </c>
      <c r="C5887" t="s">
        <v>4842</v>
      </c>
      <c r="D5887">
        <v>600</v>
      </c>
      <c r="E5887" t="s">
        <v>4845</v>
      </c>
      <c r="F5887">
        <v>6.22</v>
      </c>
      <c r="I5887" t="s">
        <v>14674</v>
      </c>
      <c r="K5887" t="s">
        <v>6860</v>
      </c>
      <c r="L5887" t="s">
        <v>6861</v>
      </c>
      <c r="M5887" t="s">
        <v>15242</v>
      </c>
      <c r="N5887">
        <v>9</v>
      </c>
      <c r="O5887" t="s">
        <v>15641</v>
      </c>
      <c r="P5887" t="s">
        <v>19476</v>
      </c>
      <c r="Q5887">
        <v>6</v>
      </c>
      <c r="R5887">
        <v>2</v>
      </c>
      <c r="S5887">
        <v>2.23</v>
      </c>
      <c r="T5887">
        <v>2.99</v>
      </c>
      <c r="U5887">
        <v>355.35</v>
      </c>
      <c r="V5887">
        <v>117.74</v>
      </c>
      <c r="W5887">
        <v>3.18</v>
      </c>
      <c r="X5887">
        <v>6.69</v>
      </c>
      <c r="Y5887">
        <v>0</v>
      </c>
      <c r="Z5887">
        <v>2</v>
      </c>
      <c r="AA5887" t="s">
        <v>4250</v>
      </c>
      <c r="AB5887">
        <v>0</v>
      </c>
      <c r="AC5887">
        <v>8</v>
      </c>
      <c r="AD5887">
        <v>4.4603333333333328</v>
      </c>
      <c r="AF5887" t="s">
        <v>7949</v>
      </c>
      <c r="AI5887">
        <v>0</v>
      </c>
      <c r="AJ5887">
        <v>0</v>
      </c>
      <c r="AM5887" t="s">
        <v>20019</v>
      </c>
    </row>
    <row r="5888" spans="1:39" x14ac:dyDescent="0.25">
      <c r="A5888" t="s">
        <v>11825</v>
      </c>
      <c r="B5888" t="s">
        <v>4841</v>
      </c>
      <c r="C5888" t="s">
        <v>4842</v>
      </c>
      <c r="D5888">
        <v>600</v>
      </c>
      <c r="E5888" t="s">
        <v>4845</v>
      </c>
      <c r="F5888">
        <v>6.22</v>
      </c>
      <c r="K5888" t="s">
        <v>6860</v>
      </c>
      <c r="L5888" t="s">
        <v>6861</v>
      </c>
      <c r="M5888" t="s">
        <v>6886</v>
      </c>
      <c r="N5888">
        <v>9</v>
      </c>
      <c r="O5888" t="s">
        <v>15653</v>
      </c>
      <c r="P5888" t="s">
        <v>19477</v>
      </c>
      <c r="Q5888">
        <v>7</v>
      </c>
      <c r="R5888">
        <v>1</v>
      </c>
      <c r="S5888">
        <v>8.5399999999999991</v>
      </c>
      <c r="T5888">
        <v>8.58</v>
      </c>
      <c r="U5888">
        <v>675.61</v>
      </c>
      <c r="V5888">
        <v>83.58</v>
      </c>
      <c r="W5888">
        <v>7.45</v>
      </c>
      <c r="X5888">
        <v>12.8</v>
      </c>
      <c r="Y5888">
        <v>6.46</v>
      </c>
      <c r="Z5888">
        <v>4</v>
      </c>
      <c r="AA5888" t="s">
        <v>4250</v>
      </c>
      <c r="AB5888">
        <v>2</v>
      </c>
      <c r="AC5888">
        <v>8</v>
      </c>
      <c r="AD5888">
        <v>2.833333333333333</v>
      </c>
      <c r="AF5888" t="s">
        <v>7949</v>
      </c>
      <c r="AI5888">
        <v>0</v>
      </c>
      <c r="AJ5888">
        <v>0</v>
      </c>
      <c r="AK5888" t="s">
        <v>19972</v>
      </c>
      <c r="AL5888" t="s">
        <v>19972</v>
      </c>
      <c r="AM5888" t="s">
        <v>20019</v>
      </c>
    </row>
    <row r="5889" spans="1:39" x14ac:dyDescent="0.25">
      <c r="A5889" t="s">
        <v>11826</v>
      </c>
      <c r="B5889" t="s">
        <v>4841</v>
      </c>
      <c r="C5889" t="s">
        <v>4842</v>
      </c>
      <c r="D5889">
        <v>600</v>
      </c>
      <c r="E5889" t="s">
        <v>4845</v>
      </c>
      <c r="F5889">
        <v>6.22</v>
      </c>
      <c r="K5889" t="s">
        <v>6860</v>
      </c>
      <c r="L5889" t="s">
        <v>6861</v>
      </c>
      <c r="M5889" t="s">
        <v>6886</v>
      </c>
      <c r="N5889">
        <v>9</v>
      </c>
      <c r="O5889" t="s">
        <v>15466</v>
      </c>
      <c r="P5889" t="s">
        <v>19478</v>
      </c>
      <c r="Q5889">
        <v>6</v>
      </c>
      <c r="R5889">
        <v>2</v>
      </c>
      <c r="S5889">
        <v>2.61</v>
      </c>
      <c r="T5889">
        <v>2.61</v>
      </c>
      <c r="U5889">
        <v>406.87</v>
      </c>
      <c r="V5889">
        <v>89.6</v>
      </c>
      <c r="W5889">
        <v>3.38</v>
      </c>
      <c r="X5889">
        <v>10.44</v>
      </c>
      <c r="Y5889">
        <v>5.0599999999999996</v>
      </c>
      <c r="Z5889">
        <v>2</v>
      </c>
      <c r="AA5889" t="s">
        <v>4250</v>
      </c>
      <c r="AB5889">
        <v>0</v>
      </c>
      <c r="AC5889">
        <v>3</v>
      </c>
      <c r="AD5889">
        <v>4.860214285714286</v>
      </c>
      <c r="AF5889" t="s">
        <v>7949</v>
      </c>
      <c r="AI5889">
        <v>0</v>
      </c>
      <c r="AJ5889">
        <v>0</v>
      </c>
      <c r="AK5889" t="s">
        <v>19937</v>
      </c>
      <c r="AL5889" t="s">
        <v>19937</v>
      </c>
      <c r="AM5889" t="s">
        <v>20019</v>
      </c>
    </row>
    <row r="5890" spans="1:39" x14ac:dyDescent="0.25">
      <c r="A5890" t="s">
        <v>11827</v>
      </c>
      <c r="B5890" t="s">
        <v>4841</v>
      </c>
      <c r="C5890" t="s">
        <v>4842</v>
      </c>
      <c r="D5890">
        <v>600</v>
      </c>
      <c r="E5890" t="s">
        <v>4845</v>
      </c>
      <c r="F5890">
        <v>6.22</v>
      </c>
      <c r="I5890" t="s">
        <v>14675</v>
      </c>
      <c r="K5890" t="s">
        <v>6860</v>
      </c>
      <c r="L5890" t="s">
        <v>6861</v>
      </c>
      <c r="M5890" t="s">
        <v>15120</v>
      </c>
      <c r="N5890">
        <v>8</v>
      </c>
      <c r="O5890" t="s">
        <v>15492</v>
      </c>
      <c r="P5890" t="s">
        <v>19479</v>
      </c>
      <c r="Q5890">
        <v>8</v>
      </c>
      <c r="R5890">
        <v>2</v>
      </c>
      <c r="S5890">
        <v>-3.01</v>
      </c>
      <c r="T5890">
        <v>-3.01</v>
      </c>
      <c r="U5890">
        <v>461.44</v>
      </c>
      <c r="V5890">
        <v>103.88</v>
      </c>
      <c r="W5890">
        <v>3.39</v>
      </c>
      <c r="Y5890">
        <v>4.88</v>
      </c>
      <c r="Z5890">
        <v>3</v>
      </c>
      <c r="AA5890" t="s">
        <v>4250</v>
      </c>
      <c r="AB5890">
        <v>0</v>
      </c>
      <c r="AC5890">
        <v>8</v>
      </c>
      <c r="AD5890">
        <v>4.3127619047619046</v>
      </c>
      <c r="AF5890" t="s">
        <v>7949</v>
      </c>
      <c r="AI5890">
        <v>0</v>
      </c>
      <c r="AJ5890">
        <v>0</v>
      </c>
      <c r="AM5890" t="s">
        <v>20019</v>
      </c>
    </row>
    <row r="5891" spans="1:39" x14ac:dyDescent="0.25">
      <c r="A5891" t="s">
        <v>10674</v>
      </c>
      <c r="B5891" t="s">
        <v>4841</v>
      </c>
      <c r="C5891" t="s">
        <v>4842</v>
      </c>
      <c r="D5891">
        <v>602</v>
      </c>
      <c r="E5891" t="s">
        <v>4845</v>
      </c>
      <c r="F5891">
        <v>6.22</v>
      </c>
      <c r="I5891" t="s">
        <v>14676</v>
      </c>
      <c r="K5891" t="s">
        <v>6860</v>
      </c>
      <c r="L5891" t="s">
        <v>6861</v>
      </c>
      <c r="M5891" t="s">
        <v>6907</v>
      </c>
      <c r="N5891">
        <v>9</v>
      </c>
      <c r="O5891" t="s">
        <v>6972</v>
      </c>
      <c r="P5891" t="s">
        <v>18326</v>
      </c>
      <c r="Q5891">
        <v>7</v>
      </c>
      <c r="R5891">
        <v>2</v>
      </c>
      <c r="S5891">
        <v>2.79</v>
      </c>
      <c r="T5891">
        <v>2.82</v>
      </c>
      <c r="U5891">
        <v>412.88</v>
      </c>
      <c r="V5891">
        <v>90.99</v>
      </c>
      <c r="W5891">
        <v>3.35</v>
      </c>
      <c r="Y5891">
        <v>6.16</v>
      </c>
      <c r="Z5891">
        <v>2</v>
      </c>
      <c r="AA5891" t="s">
        <v>4250</v>
      </c>
      <c r="AB5891">
        <v>0</v>
      </c>
      <c r="AC5891">
        <v>2</v>
      </c>
      <c r="AD5891">
        <v>4.6942857142857148</v>
      </c>
      <c r="AF5891" t="s">
        <v>7949</v>
      </c>
      <c r="AI5891">
        <v>0</v>
      </c>
      <c r="AJ5891">
        <v>0</v>
      </c>
      <c r="AM5891" t="s">
        <v>20019</v>
      </c>
    </row>
    <row r="5892" spans="1:39" x14ac:dyDescent="0.25">
      <c r="A5892" t="s">
        <v>10674</v>
      </c>
      <c r="B5892" t="s">
        <v>4841</v>
      </c>
      <c r="C5892" t="s">
        <v>4842</v>
      </c>
      <c r="D5892">
        <v>602</v>
      </c>
      <c r="E5892" t="s">
        <v>4845</v>
      </c>
      <c r="F5892">
        <v>6.22</v>
      </c>
      <c r="I5892" t="s">
        <v>14677</v>
      </c>
      <c r="K5892" t="s">
        <v>6860</v>
      </c>
      <c r="L5892" t="s">
        <v>6861</v>
      </c>
      <c r="M5892" t="s">
        <v>6908</v>
      </c>
      <c r="N5892">
        <v>8</v>
      </c>
      <c r="O5892" t="s">
        <v>6973</v>
      </c>
      <c r="P5892" t="s">
        <v>18326</v>
      </c>
      <c r="Q5892">
        <v>7</v>
      </c>
      <c r="R5892">
        <v>2</v>
      </c>
      <c r="S5892">
        <v>2.79</v>
      </c>
      <c r="T5892">
        <v>2.82</v>
      </c>
      <c r="U5892">
        <v>412.88</v>
      </c>
      <c r="V5892">
        <v>90.99</v>
      </c>
      <c r="W5892">
        <v>3.35</v>
      </c>
      <c r="Y5892">
        <v>6.16</v>
      </c>
      <c r="Z5892">
        <v>2</v>
      </c>
      <c r="AA5892" t="s">
        <v>4250</v>
      </c>
      <c r="AB5892">
        <v>0</v>
      </c>
      <c r="AC5892">
        <v>2</v>
      </c>
      <c r="AD5892">
        <v>4.6942857142857148</v>
      </c>
      <c r="AF5892" t="s">
        <v>7949</v>
      </c>
      <c r="AI5892">
        <v>0</v>
      </c>
      <c r="AJ5892">
        <v>0</v>
      </c>
      <c r="AM5892" t="s">
        <v>20019</v>
      </c>
    </row>
    <row r="5893" spans="1:39" x14ac:dyDescent="0.25">
      <c r="A5893" t="s">
        <v>10377</v>
      </c>
      <c r="B5893" t="s">
        <v>4841</v>
      </c>
      <c r="C5893" t="s">
        <v>4842</v>
      </c>
      <c r="D5893">
        <v>603</v>
      </c>
      <c r="E5893" t="s">
        <v>4845</v>
      </c>
      <c r="F5893">
        <v>6.22</v>
      </c>
      <c r="K5893" t="s">
        <v>6860</v>
      </c>
      <c r="L5893" t="s">
        <v>6861</v>
      </c>
      <c r="M5893" t="s">
        <v>15036</v>
      </c>
      <c r="N5893">
        <v>9</v>
      </c>
      <c r="O5893" t="s">
        <v>15379</v>
      </c>
      <c r="P5893" t="s">
        <v>18029</v>
      </c>
      <c r="Q5893">
        <v>7</v>
      </c>
      <c r="R5893">
        <v>2</v>
      </c>
      <c r="S5893">
        <v>-1.59</v>
      </c>
      <c r="T5893">
        <v>-1.58</v>
      </c>
      <c r="U5893">
        <v>403.39</v>
      </c>
      <c r="V5893">
        <v>111.72</v>
      </c>
      <c r="W5893">
        <v>2.16</v>
      </c>
      <c r="X5893">
        <v>8.94</v>
      </c>
      <c r="Y5893">
        <v>3.85</v>
      </c>
      <c r="Z5893">
        <v>2</v>
      </c>
      <c r="AA5893" t="s">
        <v>4250</v>
      </c>
      <c r="AB5893">
        <v>0</v>
      </c>
      <c r="AC5893">
        <v>5</v>
      </c>
      <c r="AD5893">
        <v>4.4660714285714276</v>
      </c>
      <c r="AF5893" t="s">
        <v>7949</v>
      </c>
      <c r="AI5893">
        <v>0</v>
      </c>
      <c r="AJ5893">
        <v>0</v>
      </c>
      <c r="AK5893" t="s">
        <v>19896</v>
      </c>
      <c r="AL5893" t="s">
        <v>19896</v>
      </c>
      <c r="AM5893" t="s">
        <v>20019</v>
      </c>
    </row>
    <row r="5894" spans="1:39" x14ac:dyDescent="0.25">
      <c r="A5894" t="s">
        <v>11828</v>
      </c>
      <c r="B5894" t="s">
        <v>4841</v>
      </c>
      <c r="C5894" t="s">
        <v>4842</v>
      </c>
      <c r="D5894">
        <v>604</v>
      </c>
      <c r="E5894" t="s">
        <v>4845</v>
      </c>
      <c r="F5894">
        <v>6.22</v>
      </c>
      <c r="K5894" t="s">
        <v>6860</v>
      </c>
      <c r="L5894" t="s">
        <v>6861</v>
      </c>
      <c r="M5894" t="s">
        <v>15090</v>
      </c>
      <c r="N5894">
        <v>9</v>
      </c>
      <c r="O5894" t="s">
        <v>15449</v>
      </c>
      <c r="P5894" t="s">
        <v>19480</v>
      </c>
      <c r="Q5894">
        <v>4</v>
      </c>
      <c r="R5894">
        <v>1</v>
      </c>
      <c r="S5894">
        <v>4.0199999999999996</v>
      </c>
      <c r="T5894">
        <v>4.0199999999999996</v>
      </c>
      <c r="U5894">
        <v>437.85</v>
      </c>
      <c r="V5894">
        <v>67.92</v>
      </c>
      <c r="W5894">
        <v>4.4800000000000004</v>
      </c>
      <c r="Y5894">
        <v>0</v>
      </c>
      <c r="Z5894">
        <v>2</v>
      </c>
      <c r="AA5894" t="s">
        <v>4250</v>
      </c>
      <c r="AB5894">
        <v>0</v>
      </c>
      <c r="AC5894">
        <v>2</v>
      </c>
      <c r="AD5894">
        <v>3.7672619047619049</v>
      </c>
      <c r="AF5894" t="s">
        <v>7949</v>
      </c>
      <c r="AI5894">
        <v>0</v>
      </c>
      <c r="AJ5894">
        <v>0</v>
      </c>
      <c r="AK5894" t="s">
        <v>19832</v>
      </c>
      <c r="AL5894" t="s">
        <v>19832</v>
      </c>
      <c r="AM5894" t="s">
        <v>20019</v>
      </c>
    </row>
    <row r="5895" spans="1:39" x14ac:dyDescent="0.25">
      <c r="A5895" t="s">
        <v>11829</v>
      </c>
      <c r="B5895" t="s">
        <v>4841</v>
      </c>
      <c r="C5895" t="s">
        <v>4842</v>
      </c>
      <c r="D5895">
        <v>604.1</v>
      </c>
      <c r="E5895" t="s">
        <v>4845</v>
      </c>
      <c r="F5895">
        <v>6.22</v>
      </c>
      <c r="I5895" t="s">
        <v>14678</v>
      </c>
      <c r="K5895" t="s">
        <v>6860</v>
      </c>
      <c r="M5895" t="s">
        <v>15002</v>
      </c>
      <c r="N5895">
        <v>8</v>
      </c>
      <c r="O5895" t="s">
        <v>15332</v>
      </c>
      <c r="P5895" t="s">
        <v>19481</v>
      </c>
      <c r="Q5895">
        <v>4</v>
      </c>
      <c r="R5895">
        <v>1</v>
      </c>
      <c r="S5895">
        <v>3.45</v>
      </c>
      <c r="T5895">
        <v>3.45</v>
      </c>
      <c r="U5895">
        <v>458.39</v>
      </c>
      <c r="V5895">
        <v>67.92</v>
      </c>
      <c r="W5895">
        <v>4.7699999999999996</v>
      </c>
      <c r="Y5895">
        <v>0</v>
      </c>
      <c r="Z5895">
        <v>2</v>
      </c>
      <c r="AA5895" t="s">
        <v>4250</v>
      </c>
      <c r="AB5895">
        <v>0</v>
      </c>
      <c r="AC5895">
        <v>2</v>
      </c>
      <c r="AD5895">
        <v>4.1805476190476192</v>
      </c>
      <c r="AF5895" t="s">
        <v>7949</v>
      </c>
      <c r="AI5895">
        <v>0</v>
      </c>
      <c r="AJ5895">
        <v>0</v>
      </c>
      <c r="AM5895" t="s">
        <v>20019</v>
      </c>
    </row>
    <row r="5896" spans="1:39" x14ac:dyDescent="0.25">
      <c r="A5896" t="s">
        <v>11830</v>
      </c>
      <c r="B5896" t="s">
        <v>4841</v>
      </c>
      <c r="C5896" t="s">
        <v>4842</v>
      </c>
      <c r="D5896">
        <v>604.5</v>
      </c>
      <c r="E5896" t="s">
        <v>4845</v>
      </c>
      <c r="F5896">
        <v>6.22</v>
      </c>
      <c r="I5896" t="s">
        <v>14679</v>
      </c>
      <c r="K5896" t="s">
        <v>6860</v>
      </c>
      <c r="L5896" t="s">
        <v>6861</v>
      </c>
      <c r="M5896" t="s">
        <v>14987</v>
      </c>
      <c r="N5896">
        <v>9</v>
      </c>
      <c r="O5896" t="s">
        <v>15311</v>
      </c>
      <c r="P5896" t="s">
        <v>19482</v>
      </c>
      <c r="Q5896">
        <v>7</v>
      </c>
      <c r="R5896">
        <v>2</v>
      </c>
      <c r="S5896">
        <v>2.35</v>
      </c>
      <c r="T5896">
        <v>2.39</v>
      </c>
      <c r="U5896">
        <v>371.37</v>
      </c>
      <c r="V5896">
        <v>111.72</v>
      </c>
      <c r="W5896">
        <v>1.83</v>
      </c>
      <c r="X5896">
        <v>8.91</v>
      </c>
      <c r="Y5896">
        <v>6.26</v>
      </c>
      <c r="Z5896">
        <v>2</v>
      </c>
      <c r="AA5896" t="s">
        <v>4250</v>
      </c>
      <c r="AB5896">
        <v>0</v>
      </c>
      <c r="AC5896">
        <v>4</v>
      </c>
      <c r="AD5896">
        <v>4.5197857142857139</v>
      </c>
      <c r="AF5896" t="s">
        <v>7949</v>
      </c>
      <c r="AI5896">
        <v>0</v>
      </c>
      <c r="AJ5896">
        <v>0</v>
      </c>
      <c r="AM5896" t="s">
        <v>20019</v>
      </c>
    </row>
    <row r="5897" spans="1:39" x14ac:dyDescent="0.25">
      <c r="A5897" t="s">
        <v>11831</v>
      </c>
      <c r="B5897" t="s">
        <v>4841</v>
      </c>
      <c r="C5897" t="s">
        <v>4842</v>
      </c>
      <c r="D5897">
        <v>605</v>
      </c>
      <c r="E5897" t="s">
        <v>4845</v>
      </c>
      <c r="F5897">
        <v>6.22</v>
      </c>
      <c r="K5897" t="s">
        <v>6860</v>
      </c>
      <c r="M5897" t="s">
        <v>6865</v>
      </c>
      <c r="N5897">
        <v>8</v>
      </c>
      <c r="O5897" t="s">
        <v>15471</v>
      </c>
      <c r="P5897" t="s">
        <v>19483</v>
      </c>
      <c r="Q5897">
        <v>6</v>
      </c>
      <c r="R5897">
        <v>4</v>
      </c>
      <c r="S5897">
        <v>3.47</v>
      </c>
      <c r="T5897">
        <v>3.5</v>
      </c>
      <c r="U5897">
        <v>578.75</v>
      </c>
      <c r="V5897">
        <v>120</v>
      </c>
      <c r="W5897">
        <v>3.73</v>
      </c>
      <c r="X5897">
        <v>13.84</v>
      </c>
      <c r="Y5897">
        <v>6.3</v>
      </c>
      <c r="Z5897">
        <v>2</v>
      </c>
      <c r="AA5897" t="s">
        <v>4250</v>
      </c>
      <c r="AB5897">
        <v>1</v>
      </c>
      <c r="AC5897">
        <v>14</v>
      </c>
      <c r="AD5897">
        <v>2.0150000000000001</v>
      </c>
      <c r="AF5897" t="s">
        <v>7949</v>
      </c>
      <c r="AI5897">
        <v>0</v>
      </c>
      <c r="AJ5897">
        <v>0</v>
      </c>
      <c r="AK5897" t="s">
        <v>19939</v>
      </c>
      <c r="AL5897" t="s">
        <v>19939</v>
      </c>
      <c r="AM5897" t="s">
        <v>20019</v>
      </c>
    </row>
    <row r="5898" spans="1:39" x14ac:dyDescent="0.25">
      <c r="A5898" t="s">
        <v>11832</v>
      </c>
      <c r="B5898" t="s">
        <v>4841</v>
      </c>
      <c r="C5898" t="s">
        <v>4842</v>
      </c>
      <c r="D5898">
        <v>605</v>
      </c>
      <c r="E5898" t="s">
        <v>4845</v>
      </c>
      <c r="F5898">
        <v>6.22</v>
      </c>
      <c r="K5898" t="s">
        <v>6860</v>
      </c>
      <c r="M5898" t="s">
        <v>15144</v>
      </c>
      <c r="N5898">
        <v>8</v>
      </c>
      <c r="O5898" t="s">
        <v>15520</v>
      </c>
      <c r="P5898" t="s">
        <v>19484</v>
      </c>
      <c r="Q5898">
        <v>2</v>
      </c>
      <c r="R5898">
        <v>2</v>
      </c>
      <c r="S5898">
        <v>5.59</v>
      </c>
      <c r="T5898">
        <v>5.6</v>
      </c>
      <c r="U5898">
        <v>319.49</v>
      </c>
      <c r="V5898">
        <v>56.19</v>
      </c>
      <c r="W5898">
        <v>4.05</v>
      </c>
      <c r="Y5898">
        <v>5.31</v>
      </c>
      <c r="Z5898">
        <v>0</v>
      </c>
      <c r="AA5898" t="s">
        <v>4250</v>
      </c>
      <c r="AB5898">
        <v>0</v>
      </c>
      <c r="AC5898">
        <v>5</v>
      </c>
      <c r="AD5898">
        <v>3.5</v>
      </c>
      <c r="AF5898" t="s">
        <v>7949</v>
      </c>
      <c r="AI5898">
        <v>0</v>
      </c>
      <c r="AJ5898">
        <v>0</v>
      </c>
      <c r="AK5898" t="s">
        <v>19954</v>
      </c>
      <c r="AL5898" t="s">
        <v>19954</v>
      </c>
      <c r="AM5898" t="s">
        <v>20019</v>
      </c>
    </row>
    <row r="5899" spans="1:39" x14ac:dyDescent="0.25">
      <c r="A5899" t="s">
        <v>11833</v>
      </c>
      <c r="B5899" t="s">
        <v>4841</v>
      </c>
      <c r="C5899" t="s">
        <v>4842</v>
      </c>
      <c r="D5899">
        <v>610</v>
      </c>
      <c r="E5899" t="s">
        <v>4845</v>
      </c>
      <c r="F5899">
        <v>6.21</v>
      </c>
      <c r="K5899" t="s">
        <v>6860</v>
      </c>
      <c r="M5899" t="s">
        <v>15175</v>
      </c>
      <c r="N5899">
        <v>8</v>
      </c>
      <c r="O5899" t="s">
        <v>15558</v>
      </c>
      <c r="P5899" t="s">
        <v>19485</v>
      </c>
      <c r="Q5899">
        <v>3</v>
      </c>
      <c r="R5899">
        <v>3</v>
      </c>
      <c r="S5899">
        <v>1.97</v>
      </c>
      <c r="T5899">
        <v>3.16</v>
      </c>
      <c r="U5899">
        <v>444.57</v>
      </c>
      <c r="V5899">
        <v>61.36</v>
      </c>
      <c r="W5899">
        <v>4.34</v>
      </c>
      <c r="X5899">
        <v>13.91</v>
      </c>
      <c r="Y5899">
        <v>8.42</v>
      </c>
      <c r="Z5899">
        <v>2</v>
      </c>
      <c r="AA5899" t="s">
        <v>4250</v>
      </c>
      <c r="AB5899">
        <v>0</v>
      </c>
      <c r="AC5899">
        <v>8</v>
      </c>
      <c r="AD5899">
        <v>4.2725952380952386</v>
      </c>
      <c r="AF5899" t="s">
        <v>7949</v>
      </c>
      <c r="AI5899">
        <v>0</v>
      </c>
      <c r="AJ5899">
        <v>0</v>
      </c>
      <c r="AK5899" t="s">
        <v>19971</v>
      </c>
      <c r="AL5899" t="s">
        <v>19971</v>
      </c>
      <c r="AM5899" t="s">
        <v>20019</v>
      </c>
    </row>
    <row r="5900" spans="1:39" x14ac:dyDescent="0.25">
      <c r="A5900" t="s">
        <v>11834</v>
      </c>
      <c r="B5900" t="s">
        <v>4841</v>
      </c>
      <c r="C5900" t="s">
        <v>4842</v>
      </c>
      <c r="D5900">
        <v>610</v>
      </c>
      <c r="E5900" t="s">
        <v>4845</v>
      </c>
      <c r="F5900">
        <v>6.21</v>
      </c>
      <c r="I5900" t="s">
        <v>14680</v>
      </c>
      <c r="K5900" t="s">
        <v>6860</v>
      </c>
      <c r="L5900" t="s">
        <v>6861</v>
      </c>
      <c r="M5900" t="s">
        <v>14955</v>
      </c>
      <c r="N5900">
        <v>8</v>
      </c>
      <c r="O5900" t="s">
        <v>15276</v>
      </c>
      <c r="P5900" t="s">
        <v>19486</v>
      </c>
      <c r="Q5900">
        <v>5</v>
      </c>
      <c r="R5900">
        <v>1</v>
      </c>
      <c r="S5900">
        <v>3.2</v>
      </c>
      <c r="T5900">
        <v>3.27</v>
      </c>
      <c r="U5900">
        <v>347.42</v>
      </c>
      <c r="V5900">
        <v>69.73</v>
      </c>
      <c r="W5900">
        <v>3.34</v>
      </c>
      <c r="Y5900">
        <v>6.64</v>
      </c>
      <c r="Z5900">
        <v>2</v>
      </c>
      <c r="AA5900" t="s">
        <v>4250</v>
      </c>
      <c r="AB5900">
        <v>0</v>
      </c>
      <c r="AC5900">
        <v>2</v>
      </c>
      <c r="AD5900">
        <v>5.0983333333333327</v>
      </c>
      <c r="AF5900" t="s">
        <v>7949</v>
      </c>
      <c r="AI5900">
        <v>0</v>
      </c>
      <c r="AJ5900">
        <v>0</v>
      </c>
      <c r="AM5900" t="s">
        <v>20019</v>
      </c>
    </row>
    <row r="5901" spans="1:39" x14ac:dyDescent="0.25">
      <c r="A5901" t="s">
        <v>11835</v>
      </c>
      <c r="B5901" t="s">
        <v>4841</v>
      </c>
      <c r="C5901" t="s">
        <v>4842</v>
      </c>
      <c r="D5901">
        <v>610</v>
      </c>
      <c r="E5901" t="s">
        <v>4845</v>
      </c>
      <c r="F5901">
        <v>6.21</v>
      </c>
      <c r="K5901" t="s">
        <v>6860</v>
      </c>
      <c r="L5901" t="s">
        <v>6861</v>
      </c>
      <c r="M5901" t="s">
        <v>6891</v>
      </c>
      <c r="N5901">
        <v>9</v>
      </c>
      <c r="O5901" t="s">
        <v>15367</v>
      </c>
      <c r="P5901" t="s">
        <v>19487</v>
      </c>
      <c r="Q5901">
        <v>4</v>
      </c>
      <c r="R5901">
        <v>3</v>
      </c>
      <c r="S5901">
        <v>5.57</v>
      </c>
      <c r="T5901">
        <v>7.67</v>
      </c>
      <c r="U5901">
        <v>597.79</v>
      </c>
      <c r="V5901">
        <v>81.67</v>
      </c>
      <c r="W5901">
        <v>6.19</v>
      </c>
      <c r="X5901">
        <v>13.92</v>
      </c>
      <c r="Y5901">
        <v>9.64</v>
      </c>
      <c r="Z5901">
        <v>2</v>
      </c>
      <c r="AA5901" t="s">
        <v>4250</v>
      </c>
      <c r="AB5901">
        <v>2</v>
      </c>
      <c r="AC5901">
        <v>12</v>
      </c>
      <c r="AD5901">
        <v>1.346666666666666</v>
      </c>
      <c r="AF5901" t="s">
        <v>7952</v>
      </c>
      <c r="AI5901">
        <v>0</v>
      </c>
      <c r="AJ5901">
        <v>0</v>
      </c>
      <c r="AK5901" t="s">
        <v>19890</v>
      </c>
      <c r="AL5901" t="s">
        <v>19890</v>
      </c>
      <c r="AM5901" t="s">
        <v>20019</v>
      </c>
    </row>
    <row r="5902" spans="1:39" x14ac:dyDescent="0.25">
      <c r="A5902" t="s">
        <v>6041</v>
      </c>
      <c r="B5902" t="s">
        <v>4841</v>
      </c>
      <c r="C5902" t="s">
        <v>4842</v>
      </c>
      <c r="D5902">
        <v>610</v>
      </c>
      <c r="E5902" t="s">
        <v>4845</v>
      </c>
      <c r="F5902">
        <v>6.21</v>
      </c>
      <c r="K5902" t="s">
        <v>6860</v>
      </c>
      <c r="L5902" t="s">
        <v>6861</v>
      </c>
      <c r="M5902" t="s">
        <v>15200</v>
      </c>
      <c r="N5902">
        <v>9</v>
      </c>
      <c r="O5902" t="s">
        <v>15590</v>
      </c>
      <c r="P5902" t="s">
        <v>7767</v>
      </c>
      <c r="Q5902">
        <v>4</v>
      </c>
      <c r="R5902">
        <v>2</v>
      </c>
      <c r="S5902">
        <v>1.34</v>
      </c>
      <c r="T5902">
        <v>1.34</v>
      </c>
      <c r="U5902">
        <v>331.38</v>
      </c>
      <c r="V5902">
        <v>92.87</v>
      </c>
      <c r="W5902">
        <v>2.2200000000000002</v>
      </c>
      <c r="Y5902">
        <v>5.04</v>
      </c>
      <c r="Z5902">
        <v>2</v>
      </c>
      <c r="AA5902" t="s">
        <v>4250</v>
      </c>
      <c r="AB5902">
        <v>0</v>
      </c>
      <c r="AC5902">
        <v>3</v>
      </c>
      <c r="AD5902">
        <v>5.4043333333333337</v>
      </c>
      <c r="AF5902" t="s">
        <v>7949</v>
      </c>
      <c r="AI5902">
        <v>0</v>
      </c>
      <c r="AJ5902">
        <v>0</v>
      </c>
      <c r="AK5902" t="s">
        <v>7981</v>
      </c>
      <c r="AL5902" t="s">
        <v>7981</v>
      </c>
      <c r="AM5902" t="s">
        <v>20019</v>
      </c>
    </row>
    <row r="5903" spans="1:39" x14ac:dyDescent="0.25">
      <c r="A5903" t="s">
        <v>11836</v>
      </c>
      <c r="B5903" t="s">
        <v>4841</v>
      </c>
      <c r="C5903" t="s">
        <v>4842</v>
      </c>
      <c r="D5903">
        <v>610</v>
      </c>
      <c r="E5903" t="s">
        <v>4845</v>
      </c>
      <c r="F5903">
        <v>6.21</v>
      </c>
      <c r="K5903" t="s">
        <v>6860</v>
      </c>
      <c r="L5903" t="s">
        <v>6861</v>
      </c>
      <c r="M5903" t="s">
        <v>15080</v>
      </c>
      <c r="N5903">
        <v>9</v>
      </c>
      <c r="O5903" t="s">
        <v>15435</v>
      </c>
      <c r="P5903" t="s">
        <v>19488</v>
      </c>
      <c r="Q5903">
        <v>4</v>
      </c>
      <c r="R5903">
        <v>2</v>
      </c>
      <c r="S5903">
        <v>3.27</v>
      </c>
      <c r="T5903">
        <v>5.89</v>
      </c>
      <c r="U5903">
        <v>404.96</v>
      </c>
      <c r="V5903">
        <v>61.69</v>
      </c>
      <c r="W5903">
        <v>4.72</v>
      </c>
      <c r="X5903">
        <v>3.25</v>
      </c>
      <c r="Y5903">
        <v>7.62</v>
      </c>
      <c r="Z5903">
        <v>2</v>
      </c>
      <c r="AA5903" t="s">
        <v>4250</v>
      </c>
      <c r="AB5903">
        <v>0</v>
      </c>
      <c r="AC5903">
        <v>6</v>
      </c>
      <c r="AD5903">
        <v>3.543857142857143</v>
      </c>
      <c r="AF5903" t="s">
        <v>7951</v>
      </c>
      <c r="AI5903">
        <v>0</v>
      </c>
      <c r="AJ5903">
        <v>0</v>
      </c>
      <c r="AK5903" t="s">
        <v>19921</v>
      </c>
      <c r="AL5903" t="s">
        <v>19921</v>
      </c>
      <c r="AM5903" t="s">
        <v>20019</v>
      </c>
    </row>
    <row r="5904" spans="1:39" x14ac:dyDescent="0.25">
      <c r="A5904" t="s">
        <v>11837</v>
      </c>
      <c r="B5904" t="s">
        <v>4841</v>
      </c>
      <c r="C5904" t="s">
        <v>4842</v>
      </c>
      <c r="D5904">
        <v>610</v>
      </c>
      <c r="E5904" t="s">
        <v>4845</v>
      </c>
      <c r="F5904">
        <v>6.21</v>
      </c>
      <c r="I5904" t="s">
        <v>14681</v>
      </c>
      <c r="K5904" t="s">
        <v>6860</v>
      </c>
      <c r="L5904" t="s">
        <v>6861</v>
      </c>
      <c r="M5904" t="s">
        <v>15242</v>
      </c>
      <c r="N5904">
        <v>9</v>
      </c>
      <c r="O5904" t="s">
        <v>15641</v>
      </c>
      <c r="P5904" t="s">
        <v>19489</v>
      </c>
      <c r="Q5904">
        <v>4</v>
      </c>
      <c r="R5904">
        <v>1</v>
      </c>
      <c r="S5904">
        <v>5.49</v>
      </c>
      <c r="T5904">
        <v>5.5</v>
      </c>
      <c r="U5904">
        <v>423.51</v>
      </c>
      <c r="V5904">
        <v>59.3</v>
      </c>
      <c r="W5904">
        <v>5.57</v>
      </c>
      <c r="X5904">
        <v>8.91</v>
      </c>
      <c r="Y5904">
        <v>0</v>
      </c>
      <c r="Z5904">
        <v>4</v>
      </c>
      <c r="AA5904" t="s">
        <v>4250</v>
      </c>
      <c r="AB5904">
        <v>1</v>
      </c>
      <c r="AC5904">
        <v>9</v>
      </c>
      <c r="AD5904">
        <v>3.379690476190476</v>
      </c>
      <c r="AF5904" t="s">
        <v>7949</v>
      </c>
      <c r="AI5904">
        <v>0</v>
      </c>
      <c r="AJ5904">
        <v>0</v>
      </c>
      <c r="AM5904" t="s">
        <v>20019</v>
      </c>
    </row>
    <row r="5905" spans="1:39" x14ac:dyDescent="0.25">
      <c r="A5905" t="s">
        <v>11838</v>
      </c>
      <c r="B5905" t="s">
        <v>4841</v>
      </c>
      <c r="C5905" t="s">
        <v>4842</v>
      </c>
      <c r="D5905">
        <v>610</v>
      </c>
      <c r="E5905" t="s">
        <v>4845</v>
      </c>
      <c r="F5905">
        <v>6.21</v>
      </c>
      <c r="I5905" t="s">
        <v>14682</v>
      </c>
      <c r="K5905" t="s">
        <v>6860</v>
      </c>
      <c r="L5905" t="s">
        <v>6861</v>
      </c>
      <c r="M5905" t="s">
        <v>15114</v>
      </c>
      <c r="N5905">
        <v>8</v>
      </c>
      <c r="O5905" t="s">
        <v>15486</v>
      </c>
      <c r="P5905" t="s">
        <v>19490</v>
      </c>
      <c r="Q5905">
        <v>5</v>
      </c>
      <c r="R5905">
        <v>3</v>
      </c>
      <c r="S5905">
        <v>-3.93</v>
      </c>
      <c r="T5905">
        <v>-3.9</v>
      </c>
      <c r="U5905">
        <v>307.37</v>
      </c>
      <c r="V5905">
        <v>79.87</v>
      </c>
      <c r="W5905">
        <v>1.75</v>
      </c>
      <c r="Y5905">
        <v>6.12</v>
      </c>
      <c r="Z5905">
        <v>1</v>
      </c>
      <c r="AA5905" t="s">
        <v>4250</v>
      </c>
      <c r="AB5905">
        <v>0</v>
      </c>
      <c r="AC5905">
        <v>3</v>
      </c>
      <c r="AD5905">
        <v>5.166666666666667</v>
      </c>
      <c r="AF5905" t="s">
        <v>7949</v>
      </c>
      <c r="AI5905">
        <v>0</v>
      </c>
      <c r="AJ5905">
        <v>0</v>
      </c>
      <c r="AM5905" t="s">
        <v>20019</v>
      </c>
    </row>
    <row r="5906" spans="1:39" x14ac:dyDescent="0.25">
      <c r="A5906" t="s">
        <v>11839</v>
      </c>
      <c r="B5906" t="s">
        <v>4841</v>
      </c>
      <c r="C5906" t="s">
        <v>4842</v>
      </c>
      <c r="D5906">
        <v>611</v>
      </c>
      <c r="E5906" t="s">
        <v>4845</v>
      </c>
      <c r="F5906">
        <v>6.21</v>
      </c>
      <c r="I5906" t="s">
        <v>14683</v>
      </c>
      <c r="K5906" t="s">
        <v>6860</v>
      </c>
      <c r="L5906" t="s">
        <v>6861</v>
      </c>
      <c r="M5906" t="s">
        <v>15075</v>
      </c>
      <c r="N5906">
        <v>9</v>
      </c>
      <c r="O5906" t="s">
        <v>15429</v>
      </c>
      <c r="P5906" t="s">
        <v>19491</v>
      </c>
      <c r="Q5906">
        <v>7</v>
      </c>
      <c r="R5906">
        <v>2</v>
      </c>
      <c r="S5906">
        <v>3.82</v>
      </c>
      <c r="T5906">
        <v>3.82</v>
      </c>
      <c r="U5906">
        <v>443.43</v>
      </c>
      <c r="V5906">
        <v>102.49</v>
      </c>
      <c r="W5906">
        <v>3.29</v>
      </c>
      <c r="X5906">
        <v>9.84</v>
      </c>
      <c r="Y5906">
        <v>3.46</v>
      </c>
      <c r="Z5906">
        <v>2</v>
      </c>
      <c r="AA5906" t="s">
        <v>4250</v>
      </c>
      <c r="AB5906">
        <v>0</v>
      </c>
      <c r="AC5906">
        <v>6</v>
      </c>
      <c r="AD5906">
        <v>3.167738095238096</v>
      </c>
      <c r="AF5906" t="s">
        <v>7949</v>
      </c>
      <c r="AI5906">
        <v>0</v>
      </c>
      <c r="AJ5906">
        <v>0</v>
      </c>
      <c r="AM5906" t="s">
        <v>20019</v>
      </c>
    </row>
    <row r="5907" spans="1:39" x14ac:dyDescent="0.25">
      <c r="A5907" t="s">
        <v>11839</v>
      </c>
      <c r="B5907" t="s">
        <v>4841</v>
      </c>
      <c r="C5907" t="s">
        <v>4842</v>
      </c>
      <c r="D5907">
        <v>611</v>
      </c>
      <c r="E5907" t="s">
        <v>4845</v>
      </c>
      <c r="F5907">
        <v>6.21</v>
      </c>
      <c r="I5907" t="s">
        <v>14684</v>
      </c>
      <c r="K5907" t="s">
        <v>6860</v>
      </c>
      <c r="L5907" t="s">
        <v>6861</v>
      </c>
      <c r="M5907" t="s">
        <v>15076</v>
      </c>
      <c r="N5907">
        <v>8</v>
      </c>
      <c r="O5907" t="s">
        <v>15430</v>
      </c>
      <c r="P5907" t="s">
        <v>19491</v>
      </c>
      <c r="Q5907">
        <v>7</v>
      </c>
      <c r="R5907">
        <v>2</v>
      </c>
      <c r="S5907">
        <v>3.82</v>
      </c>
      <c r="T5907">
        <v>3.82</v>
      </c>
      <c r="U5907">
        <v>443.43</v>
      </c>
      <c r="V5907">
        <v>102.49</v>
      </c>
      <c r="W5907">
        <v>3.29</v>
      </c>
      <c r="X5907">
        <v>9.84</v>
      </c>
      <c r="Y5907">
        <v>3.46</v>
      </c>
      <c r="Z5907">
        <v>2</v>
      </c>
      <c r="AA5907" t="s">
        <v>4250</v>
      </c>
      <c r="AB5907">
        <v>0</v>
      </c>
      <c r="AC5907">
        <v>6</v>
      </c>
      <c r="AD5907">
        <v>3.167738095238096</v>
      </c>
      <c r="AF5907" t="s">
        <v>7949</v>
      </c>
      <c r="AI5907">
        <v>0</v>
      </c>
      <c r="AJ5907">
        <v>0</v>
      </c>
      <c r="AM5907" t="s">
        <v>20019</v>
      </c>
    </row>
    <row r="5908" spans="1:39" x14ac:dyDescent="0.25">
      <c r="A5908" t="s">
        <v>11840</v>
      </c>
      <c r="B5908" t="s">
        <v>4841</v>
      </c>
      <c r="C5908" t="s">
        <v>4842</v>
      </c>
      <c r="D5908">
        <v>613</v>
      </c>
      <c r="E5908" t="s">
        <v>4845</v>
      </c>
      <c r="F5908">
        <v>6.21</v>
      </c>
      <c r="I5908" t="s">
        <v>14685</v>
      </c>
      <c r="K5908" t="s">
        <v>6860</v>
      </c>
      <c r="M5908" t="s">
        <v>15212</v>
      </c>
      <c r="N5908">
        <v>8</v>
      </c>
      <c r="O5908" t="s">
        <v>15606</v>
      </c>
      <c r="P5908" t="s">
        <v>19492</v>
      </c>
      <c r="Q5908">
        <v>5</v>
      </c>
      <c r="R5908">
        <v>1</v>
      </c>
      <c r="S5908">
        <v>3.1</v>
      </c>
      <c r="T5908">
        <v>3.1</v>
      </c>
      <c r="U5908">
        <v>356.44</v>
      </c>
      <c r="V5908">
        <v>56.84</v>
      </c>
      <c r="W5908">
        <v>3.05</v>
      </c>
      <c r="Y5908">
        <v>4.49</v>
      </c>
      <c r="Z5908">
        <v>1</v>
      </c>
      <c r="AA5908" t="s">
        <v>4250</v>
      </c>
      <c r="AB5908">
        <v>0</v>
      </c>
      <c r="AC5908">
        <v>4</v>
      </c>
      <c r="AD5908">
        <v>5.2333333333333334</v>
      </c>
      <c r="AF5908" t="s">
        <v>7949</v>
      </c>
      <c r="AI5908">
        <v>0</v>
      </c>
      <c r="AJ5908">
        <v>0</v>
      </c>
      <c r="AM5908" t="s">
        <v>20019</v>
      </c>
    </row>
    <row r="5909" spans="1:39" x14ac:dyDescent="0.25">
      <c r="A5909" t="s">
        <v>11841</v>
      </c>
      <c r="B5909" t="s">
        <v>4841</v>
      </c>
      <c r="C5909" t="s">
        <v>4842</v>
      </c>
      <c r="D5909">
        <v>613.29999999999995</v>
      </c>
      <c r="E5909" t="s">
        <v>4845</v>
      </c>
      <c r="F5909">
        <v>6.21</v>
      </c>
      <c r="I5909" t="s">
        <v>14686</v>
      </c>
      <c r="K5909" t="s">
        <v>6860</v>
      </c>
      <c r="L5909" t="s">
        <v>6861</v>
      </c>
      <c r="M5909" t="s">
        <v>14987</v>
      </c>
      <c r="N5909">
        <v>9</v>
      </c>
      <c r="O5909" t="s">
        <v>15311</v>
      </c>
      <c r="P5909" t="s">
        <v>19493</v>
      </c>
      <c r="Q5909">
        <v>5</v>
      </c>
      <c r="R5909">
        <v>1</v>
      </c>
      <c r="S5909">
        <v>3.67</v>
      </c>
      <c r="T5909">
        <v>3.67</v>
      </c>
      <c r="U5909">
        <v>407.78</v>
      </c>
      <c r="V5909">
        <v>73.64</v>
      </c>
      <c r="W5909">
        <v>4.4800000000000004</v>
      </c>
      <c r="Y5909">
        <v>4.18</v>
      </c>
      <c r="Z5909">
        <v>3</v>
      </c>
      <c r="AA5909" t="s">
        <v>4250</v>
      </c>
      <c r="AB5909">
        <v>0</v>
      </c>
      <c r="AC5909">
        <v>3</v>
      </c>
      <c r="AD5909">
        <v>4.3220476190476198</v>
      </c>
      <c r="AF5909" t="s">
        <v>7949</v>
      </c>
      <c r="AI5909">
        <v>0</v>
      </c>
      <c r="AJ5909">
        <v>0</v>
      </c>
      <c r="AM5909" t="s">
        <v>20019</v>
      </c>
    </row>
    <row r="5910" spans="1:39" x14ac:dyDescent="0.25">
      <c r="A5910" t="s">
        <v>9760</v>
      </c>
      <c r="B5910" t="s">
        <v>4841</v>
      </c>
      <c r="C5910" t="s">
        <v>4842</v>
      </c>
      <c r="D5910">
        <v>614</v>
      </c>
      <c r="E5910" t="s">
        <v>4845</v>
      </c>
      <c r="F5910">
        <v>6.21</v>
      </c>
      <c r="K5910" t="s">
        <v>6860</v>
      </c>
      <c r="L5910" t="s">
        <v>6861</v>
      </c>
      <c r="M5910" t="s">
        <v>15157</v>
      </c>
      <c r="N5910">
        <v>9</v>
      </c>
      <c r="O5910" t="s">
        <v>15535</v>
      </c>
      <c r="P5910" t="s">
        <v>17412</v>
      </c>
      <c r="Q5910">
        <v>6</v>
      </c>
      <c r="R5910">
        <v>1</v>
      </c>
      <c r="S5910">
        <v>2.14</v>
      </c>
      <c r="T5910">
        <v>2.14</v>
      </c>
      <c r="U5910">
        <v>351.38</v>
      </c>
      <c r="V5910">
        <v>73.64</v>
      </c>
      <c r="W5910">
        <v>2.99</v>
      </c>
      <c r="Y5910">
        <v>4.17</v>
      </c>
      <c r="Z5910">
        <v>2</v>
      </c>
      <c r="AA5910" t="s">
        <v>4250</v>
      </c>
      <c r="AB5910">
        <v>0</v>
      </c>
      <c r="AC5910">
        <v>2</v>
      </c>
      <c r="AD5910">
        <v>5.7633333333333328</v>
      </c>
      <c r="AF5910" t="s">
        <v>7949</v>
      </c>
      <c r="AI5910">
        <v>0</v>
      </c>
      <c r="AJ5910">
        <v>0</v>
      </c>
      <c r="AK5910" t="s">
        <v>19893</v>
      </c>
      <c r="AL5910" t="s">
        <v>19893</v>
      </c>
      <c r="AM5910" t="s">
        <v>20019</v>
      </c>
    </row>
    <row r="5911" spans="1:39" x14ac:dyDescent="0.25">
      <c r="A5911" t="s">
        <v>11697</v>
      </c>
      <c r="B5911" t="s">
        <v>4841</v>
      </c>
      <c r="C5911" t="s">
        <v>4842</v>
      </c>
      <c r="D5911">
        <v>614</v>
      </c>
      <c r="E5911" t="s">
        <v>4845</v>
      </c>
      <c r="F5911">
        <v>6.21</v>
      </c>
      <c r="I5911" t="s">
        <v>14687</v>
      </c>
      <c r="K5911" t="s">
        <v>6860</v>
      </c>
      <c r="L5911" t="s">
        <v>6861</v>
      </c>
      <c r="M5911" t="s">
        <v>6907</v>
      </c>
      <c r="N5911">
        <v>9</v>
      </c>
      <c r="O5911" t="s">
        <v>6972</v>
      </c>
      <c r="P5911" t="s">
        <v>19349</v>
      </c>
      <c r="Q5911">
        <v>5</v>
      </c>
      <c r="R5911">
        <v>1</v>
      </c>
      <c r="S5911">
        <v>3.86</v>
      </c>
      <c r="T5911">
        <v>3.86</v>
      </c>
      <c r="U5911">
        <v>382.44</v>
      </c>
      <c r="V5911">
        <v>66.069999999999993</v>
      </c>
      <c r="W5911">
        <v>3.53</v>
      </c>
      <c r="Y5911">
        <v>3.38</v>
      </c>
      <c r="Z5911">
        <v>2</v>
      </c>
      <c r="AA5911" t="s">
        <v>4250</v>
      </c>
      <c r="AB5911">
        <v>0</v>
      </c>
      <c r="AC5911">
        <v>1</v>
      </c>
      <c r="AD5911">
        <v>4.3130476190476186</v>
      </c>
      <c r="AF5911" t="s">
        <v>7949</v>
      </c>
      <c r="AI5911">
        <v>0</v>
      </c>
      <c r="AJ5911">
        <v>0</v>
      </c>
      <c r="AM5911" t="s">
        <v>20019</v>
      </c>
    </row>
    <row r="5912" spans="1:39" x14ac:dyDescent="0.25">
      <c r="A5912" t="s">
        <v>11697</v>
      </c>
      <c r="B5912" t="s">
        <v>4841</v>
      </c>
      <c r="C5912" t="s">
        <v>4842</v>
      </c>
      <c r="D5912">
        <v>614</v>
      </c>
      <c r="E5912" t="s">
        <v>4845</v>
      </c>
      <c r="F5912">
        <v>6.21</v>
      </c>
      <c r="I5912" t="s">
        <v>14688</v>
      </c>
      <c r="K5912" t="s">
        <v>6860</v>
      </c>
      <c r="L5912" t="s">
        <v>6861</v>
      </c>
      <c r="M5912" t="s">
        <v>6908</v>
      </c>
      <c r="N5912">
        <v>8</v>
      </c>
      <c r="O5912" t="s">
        <v>6973</v>
      </c>
      <c r="P5912" t="s">
        <v>19349</v>
      </c>
      <c r="Q5912">
        <v>5</v>
      </c>
      <c r="R5912">
        <v>1</v>
      </c>
      <c r="S5912">
        <v>3.86</v>
      </c>
      <c r="T5912">
        <v>3.86</v>
      </c>
      <c r="U5912">
        <v>382.44</v>
      </c>
      <c r="V5912">
        <v>66.069999999999993</v>
      </c>
      <c r="W5912">
        <v>3.53</v>
      </c>
      <c r="Y5912">
        <v>3.38</v>
      </c>
      <c r="Z5912">
        <v>2</v>
      </c>
      <c r="AA5912" t="s">
        <v>4250</v>
      </c>
      <c r="AB5912">
        <v>0</v>
      </c>
      <c r="AC5912">
        <v>1</v>
      </c>
      <c r="AD5912">
        <v>4.3130476190476186</v>
      </c>
      <c r="AF5912" t="s">
        <v>7949</v>
      </c>
      <c r="AI5912">
        <v>0</v>
      </c>
      <c r="AJ5912">
        <v>0</v>
      </c>
      <c r="AM5912" t="s">
        <v>20019</v>
      </c>
    </row>
    <row r="5913" spans="1:39" x14ac:dyDescent="0.25">
      <c r="A5913" t="s">
        <v>11842</v>
      </c>
      <c r="B5913" t="s">
        <v>4841</v>
      </c>
      <c r="C5913" t="s">
        <v>4842</v>
      </c>
      <c r="D5913">
        <v>614</v>
      </c>
      <c r="E5913" t="s">
        <v>4845</v>
      </c>
      <c r="F5913">
        <v>6.21</v>
      </c>
      <c r="I5913" t="s">
        <v>14689</v>
      </c>
      <c r="K5913" t="s">
        <v>6860</v>
      </c>
      <c r="L5913" t="s">
        <v>6861</v>
      </c>
      <c r="M5913" t="s">
        <v>15042</v>
      </c>
      <c r="N5913">
        <v>9</v>
      </c>
      <c r="O5913" t="s">
        <v>15389</v>
      </c>
      <c r="P5913" t="s">
        <v>19494</v>
      </c>
      <c r="Q5913">
        <v>5</v>
      </c>
      <c r="R5913">
        <v>1</v>
      </c>
      <c r="S5913">
        <v>0.59</v>
      </c>
      <c r="T5913">
        <v>0.59</v>
      </c>
      <c r="U5913">
        <v>391.9</v>
      </c>
      <c r="V5913">
        <v>77.150000000000006</v>
      </c>
      <c r="W5913">
        <v>2.4700000000000002</v>
      </c>
      <c r="Y5913">
        <v>4.42</v>
      </c>
      <c r="Z5913">
        <v>1</v>
      </c>
      <c r="AA5913" t="s">
        <v>4250</v>
      </c>
      <c r="AB5913">
        <v>0</v>
      </c>
      <c r="AC5913">
        <v>4</v>
      </c>
      <c r="AD5913">
        <v>5.6054761904761907</v>
      </c>
      <c r="AF5913" t="s">
        <v>7949</v>
      </c>
      <c r="AI5913">
        <v>0</v>
      </c>
      <c r="AJ5913">
        <v>0</v>
      </c>
      <c r="AM5913" t="s">
        <v>20019</v>
      </c>
    </row>
    <row r="5914" spans="1:39" x14ac:dyDescent="0.25">
      <c r="A5914" t="s">
        <v>11842</v>
      </c>
      <c r="B5914" t="s">
        <v>4841</v>
      </c>
      <c r="C5914" t="s">
        <v>4842</v>
      </c>
      <c r="D5914">
        <v>614</v>
      </c>
      <c r="E5914" t="s">
        <v>4845</v>
      </c>
      <c r="F5914">
        <v>6.21</v>
      </c>
      <c r="I5914" t="s">
        <v>14690</v>
      </c>
      <c r="K5914" t="s">
        <v>6860</v>
      </c>
      <c r="M5914" t="s">
        <v>15002</v>
      </c>
      <c r="N5914">
        <v>8</v>
      </c>
      <c r="O5914" t="s">
        <v>15332</v>
      </c>
      <c r="P5914" t="s">
        <v>19494</v>
      </c>
      <c r="Q5914">
        <v>5</v>
      </c>
      <c r="R5914">
        <v>1</v>
      </c>
      <c r="S5914">
        <v>0.59</v>
      </c>
      <c r="T5914">
        <v>0.59</v>
      </c>
      <c r="U5914">
        <v>391.9</v>
      </c>
      <c r="V5914">
        <v>77.150000000000006</v>
      </c>
      <c r="W5914">
        <v>2.4700000000000002</v>
      </c>
      <c r="Y5914">
        <v>4.42</v>
      </c>
      <c r="Z5914">
        <v>1</v>
      </c>
      <c r="AA5914" t="s">
        <v>4250</v>
      </c>
      <c r="AB5914">
        <v>0</v>
      </c>
      <c r="AC5914">
        <v>4</v>
      </c>
      <c r="AD5914">
        <v>5.6054761904761907</v>
      </c>
      <c r="AF5914" t="s">
        <v>7949</v>
      </c>
      <c r="AI5914">
        <v>0</v>
      </c>
      <c r="AJ5914">
        <v>0</v>
      </c>
      <c r="AM5914" t="s">
        <v>20019</v>
      </c>
    </row>
    <row r="5915" spans="1:39" x14ac:dyDescent="0.25">
      <c r="A5915" t="s">
        <v>11843</v>
      </c>
      <c r="B5915" t="s">
        <v>4841</v>
      </c>
      <c r="C5915" t="s">
        <v>4842</v>
      </c>
      <c r="D5915">
        <v>616</v>
      </c>
      <c r="E5915" t="s">
        <v>4845</v>
      </c>
      <c r="F5915">
        <v>6.21</v>
      </c>
      <c r="K5915" t="s">
        <v>6860</v>
      </c>
      <c r="L5915" t="s">
        <v>6861</v>
      </c>
      <c r="M5915" t="s">
        <v>15190</v>
      </c>
      <c r="N5915">
        <v>9</v>
      </c>
      <c r="O5915" t="s">
        <v>15578</v>
      </c>
      <c r="P5915" t="s">
        <v>19495</v>
      </c>
      <c r="Q5915">
        <v>7</v>
      </c>
      <c r="R5915">
        <v>4</v>
      </c>
      <c r="S5915">
        <v>3.79</v>
      </c>
      <c r="T5915">
        <v>5.05</v>
      </c>
      <c r="U5915">
        <v>765.99</v>
      </c>
      <c r="V5915">
        <v>148.15</v>
      </c>
      <c r="W5915">
        <v>5.27</v>
      </c>
      <c r="X5915">
        <v>13.68</v>
      </c>
      <c r="Y5915">
        <v>8.6300000000000008</v>
      </c>
      <c r="Z5915">
        <v>3</v>
      </c>
      <c r="AA5915" t="s">
        <v>4250</v>
      </c>
      <c r="AB5915">
        <v>2</v>
      </c>
      <c r="AC5915">
        <v>17</v>
      </c>
      <c r="AD5915">
        <v>0.78999999999999959</v>
      </c>
      <c r="AF5915" t="s">
        <v>7952</v>
      </c>
      <c r="AI5915">
        <v>0</v>
      </c>
      <c r="AJ5915">
        <v>0</v>
      </c>
      <c r="AK5915" t="s">
        <v>19973</v>
      </c>
      <c r="AL5915" t="s">
        <v>19973</v>
      </c>
      <c r="AM5915" t="s">
        <v>20019</v>
      </c>
    </row>
    <row r="5916" spans="1:39" x14ac:dyDescent="0.25">
      <c r="A5916" t="s">
        <v>11844</v>
      </c>
      <c r="B5916" t="s">
        <v>4841</v>
      </c>
      <c r="C5916" t="s">
        <v>4842</v>
      </c>
      <c r="D5916">
        <v>617.9</v>
      </c>
      <c r="E5916" t="s">
        <v>4845</v>
      </c>
      <c r="F5916">
        <v>6.21</v>
      </c>
      <c r="I5916" t="s">
        <v>14691</v>
      </c>
      <c r="K5916" t="s">
        <v>6860</v>
      </c>
      <c r="L5916" t="s">
        <v>6861</v>
      </c>
      <c r="M5916" t="s">
        <v>15021</v>
      </c>
      <c r="N5916">
        <v>9</v>
      </c>
      <c r="O5916" t="s">
        <v>15359</v>
      </c>
      <c r="P5916" t="s">
        <v>19496</v>
      </c>
      <c r="Q5916">
        <v>5</v>
      </c>
      <c r="R5916">
        <v>1</v>
      </c>
      <c r="S5916">
        <v>3.18</v>
      </c>
      <c r="T5916">
        <v>4.96</v>
      </c>
      <c r="U5916">
        <v>438.51</v>
      </c>
      <c r="V5916">
        <v>74.64</v>
      </c>
      <c r="W5916">
        <v>4.4400000000000004</v>
      </c>
      <c r="Y5916">
        <v>9.57</v>
      </c>
      <c r="Z5916">
        <v>3</v>
      </c>
      <c r="AA5916" t="s">
        <v>4250</v>
      </c>
      <c r="AB5916">
        <v>0</v>
      </c>
      <c r="AC5916">
        <v>1</v>
      </c>
      <c r="AD5916">
        <v>2.9175476190476188</v>
      </c>
      <c r="AF5916" t="s">
        <v>7952</v>
      </c>
      <c r="AI5916">
        <v>0</v>
      </c>
      <c r="AJ5916">
        <v>0</v>
      </c>
      <c r="AM5916" t="s">
        <v>20019</v>
      </c>
    </row>
    <row r="5917" spans="1:39" x14ac:dyDescent="0.25">
      <c r="A5917" t="s">
        <v>11845</v>
      </c>
      <c r="B5917" t="s">
        <v>4841</v>
      </c>
      <c r="C5917" t="s">
        <v>4842</v>
      </c>
      <c r="D5917">
        <v>617.9</v>
      </c>
      <c r="E5917" t="s">
        <v>4845</v>
      </c>
      <c r="F5917">
        <v>6.21</v>
      </c>
      <c r="I5917" t="s">
        <v>14692</v>
      </c>
      <c r="K5917" t="s">
        <v>6860</v>
      </c>
      <c r="M5917" t="s">
        <v>14977</v>
      </c>
      <c r="N5917">
        <v>8</v>
      </c>
      <c r="O5917" t="s">
        <v>15298</v>
      </c>
      <c r="P5917" t="s">
        <v>19497</v>
      </c>
      <c r="Q5917">
        <v>5</v>
      </c>
      <c r="R5917">
        <v>1</v>
      </c>
      <c r="S5917">
        <v>4.3499999999999996</v>
      </c>
      <c r="T5917">
        <v>6.17</v>
      </c>
      <c r="U5917">
        <v>448.57</v>
      </c>
      <c r="V5917">
        <v>74.64</v>
      </c>
      <c r="W5917">
        <v>5</v>
      </c>
      <c r="Y5917">
        <v>9.68</v>
      </c>
      <c r="Z5917">
        <v>3</v>
      </c>
      <c r="AA5917" t="s">
        <v>4250</v>
      </c>
      <c r="AB5917">
        <v>0</v>
      </c>
      <c r="AC5917">
        <v>1</v>
      </c>
      <c r="AD5917">
        <v>2.3606904761904759</v>
      </c>
      <c r="AF5917" t="s">
        <v>7952</v>
      </c>
      <c r="AI5917">
        <v>0</v>
      </c>
      <c r="AJ5917">
        <v>0</v>
      </c>
      <c r="AM5917" t="s">
        <v>20019</v>
      </c>
    </row>
    <row r="5918" spans="1:39" x14ac:dyDescent="0.25">
      <c r="A5918" t="s">
        <v>11846</v>
      </c>
      <c r="B5918" t="s">
        <v>4841</v>
      </c>
      <c r="C5918" t="s">
        <v>4842</v>
      </c>
      <c r="D5918">
        <v>618</v>
      </c>
      <c r="E5918" t="s">
        <v>4845</v>
      </c>
      <c r="F5918">
        <v>6.21</v>
      </c>
      <c r="I5918" t="s">
        <v>14693</v>
      </c>
      <c r="K5918" t="s">
        <v>6860</v>
      </c>
      <c r="M5918" t="s">
        <v>15002</v>
      </c>
      <c r="N5918">
        <v>8</v>
      </c>
      <c r="O5918" t="s">
        <v>15332</v>
      </c>
      <c r="P5918" t="s">
        <v>19498</v>
      </c>
      <c r="Q5918">
        <v>4</v>
      </c>
      <c r="R5918">
        <v>1</v>
      </c>
      <c r="S5918">
        <v>1.79</v>
      </c>
      <c r="T5918">
        <v>1.79</v>
      </c>
      <c r="U5918">
        <v>395.48</v>
      </c>
      <c r="V5918">
        <v>67.92</v>
      </c>
      <c r="W5918">
        <v>2.7</v>
      </c>
      <c r="Y5918">
        <v>4.2699999999999996</v>
      </c>
      <c r="Z5918">
        <v>1</v>
      </c>
      <c r="AA5918" t="s">
        <v>4250</v>
      </c>
      <c r="AB5918">
        <v>0</v>
      </c>
      <c r="AC5918">
        <v>1</v>
      </c>
      <c r="AD5918">
        <v>5.5799047619047606</v>
      </c>
      <c r="AF5918" t="s">
        <v>7949</v>
      </c>
      <c r="AI5918">
        <v>0</v>
      </c>
      <c r="AJ5918">
        <v>0</v>
      </c>
      <c r="AM5918" t="s">
        <v>20019</v>
      </c>
    </row>
    <row r="5919" spans="1:39" x14ac:dyDescent="0.25">
      <c r="A5919" t="s">
        <v>11847</v>
      </c>
      <c r="B5919" t="s">
        <v>4841</v>
      </c>
      <c r="C5919" t="s">
        <v>4842</v>
      </c>
      <c r="D5919">
        <v>620</v>
      </c>
      <c r="E5919" t="s">
        <v>4845</v>
      </c>
      <c r="F5919">
        <v>6.21</v>
      </c>
      <c r="K5919" t="s">
        <v>6860</v>
      </c>
      <c r="L5919" t="s">
        <v>6861</v>
      </c>
      <c r="M5919" t="s">
        <v>15224</v>
      </c>
      <c r="N5919">
        <v>9</v>
      </c>
      <c r="O5919" t="s">
        <v>15621</v>
      </c>
      <c r="P5919" t="s">
        <v>19499</v>
      </c>
      <c r="Q5919">
        <v>5</v>
      </c>
      <c r="R5919">
        <v>1</v>
      </c>
      <c r="S5919">
        <v>8.3800000000000008</v>
      </c>
      <c r="T5919">
        <v>9.85</v>
      </c>
      <c r="U5919">
        <v>571.77</v>
      </c>
      <c r="V5919">
        <v>54.44</v>
      </c>
      <c r="W5919">
        <v>9.67</v>
      </c>
      <c r="Y5919">
        <v>9.1</v>
      </c>
      <c r="Z5919">
        <v>6</v>
      </c>
      <c r="AA5919" t="s">
        <v>4250</v>
      </c>
      <c r="AB5919">
        <v>2</v>
      </c>
      <c r="AC5919">
        <v>13</v>
      </c>
      <c r="AD5919">
        <v>2.2833333333333341</v>
      </c>
      <c r="AF5919" t="s">
        <v>7952</v>
      </c>
      <c r="AI5919">
        <v>0</v>
      </c>
      <c r="AJ5919">
        <v>0</v>
      </c>
      <c r="AK5919" t="s">
        <v>19990</v>
      </c>
      <c r="AL5919" t="s">
        <v>19990</v>
      </c>
      <c r="AM5919" t="s">
        <v>20019</v>
      </c>
    </row>
    <row r="5920" spans="1:39" x14ac:dyDescent="0.25">
      <c r="A5920" t="s">
        <v>6013</v>
      </c>
      <c r="B5920" t="s">
        <v>4841</v>
      </c>
      <c r="C5920" t="s">
        <v>4842</v>
      </c>
      <c r="D5920">
        <v>620</v>
      </c>
      <c r="E5920" t="s">
        <v>4845</v>
      </c>
      <c r="F5920">
        <v>6.21</v>
      </c>
      <c r="K5920" t="s">
        <v>6860</v>
      </c>
      <c r="M5920" t="s">
        <v>14990</v>
      </c>
      <c r="N5920">
        <v>8</v>
      </c>
      <c r="O5920" t="s">
        <v>15314</v>
      </c>
      <c r="P5920" t="s">
        <v>7739</v>
      </c>
      <c r="Q5920">
        <v>6</v>
      </c>
      <c r="R5920">
        <v>5</v>
      </c>
      <c r="S5920">
        <v>2.77</v>
      </c>
      <c r="T5920">
        <v>3.92</v>
      </c>
      <c r="U5920">
        <v>667.83</v>
      </c>
      <c r="V5920">
        <v>143.63</v>
      </c>
      <c r="W5920">
        <v>4.55</v>
      </c>
      <c r="X5920">
        <v>13.72</v>
      </c>
      <c r="Y5920">
        <v>8.52</v>
      </c>
      <c r="Z5920">
        <v>5</v>
      </c>
      <c r="AA5920" t="s">
        <v>4250</v>
      </c>
      <c r="AB5920">
        <v>1</v>
      </c>
      <c r="AC5920">
        <v>14</v>
      </c>
      <c r="AD5920">
        <v>1.895</v>
      </c>
      <c r="AF5920" t="s">
        <v>7952</v>
      </c>
      <c r="AI5920">
        <v>0</v>
      </c>
      <c r="AJ5920">
        <v>0</v>
      </c>
      <c r="AK5920" t="s">
        <v>7958</v>
      </c>
      <c r="AL5920" t="s">
        <v>7958</v>
      </c>
      <c r="AM5920" t="s">
        <v>20019</v>
      </c>
    </row>
    <row r="5921" spans="1:39" x14ac:dyDescent="0.25">
      <c r="A5921" t="s">
        <v>9020</v>
      </c>
      <c r="B5921" t="s">
        <v>4841</v>
      </c>
      <c r="C5921" t="s">
        <v>4842</v>
      </c>
      <c r="D5921">
        <v>620</v>
      </c>
      <c r="E5921" t="s">
        <v>4845</v>
      </c>
      <c r="F5921">
        <v>6.21</v>
      </c>
      <c r="K5921" t="s">
        <v>6860</v>
      </c>
      <c r="M5921" t="s">
        <v>15182</v>
      </c>
      <c r="N5921">
        <v>8</v>
      </c>
      <c r="O5921" t="s">
        <v>15568</v>
      </c>
      <c r="P5921" t="s">
        <v>16672</v>
      </c>
      <c r="Q5921">
        <v>5</v>
      </c>
      <c r="R5921">
        <v>3</v>
      </c>
      <c r="S5921">
        <v>2.91</v>
      </c>
      <c r="T5921">
        <v>2.93</v>
      </c>
      <c r="U5921">
        <v>557.64</v>
      </c>
      <c r="V5921">
        <v>105.22</v>
      </c>
      <c r="W5921">
        <v>1.89</v>
      </c>
      <c r="X5921">
        <v>13.47</v>
      </c>
      <c r="Y5921">
        <v>6.84</v>
      </c>
      <c r="Z5921">
        <v>2</v>
      </c>
      <c r="AA5921" t="s">
        <v>4250</v>
      </c>
      <c r="AB5921">
        <v>1</v>
      </c>
      <c r="AC5921">
        <v>11</v>
      </c>
      <c r="AD5921">
        <v>3.204333333333333</v>
      </c>
      <c r="AF5921" t="s">
        <v>7949</v>
      </c>
      <c r="AI5921">
        <v>0</v>
      </c>
      <c r="AJ5921">
        <v>0</v>
      </c>
      <c r="AK5921" t="s">
        <v>19863</v>
      </c>
      <c r="AL5921" t="s">
        <v>19863</v>
      </c>
      <c r="AM5921" t="s">
        <v>20019</v>
      </c>
    </row>
    <row r="5922" spans="1:39" x14ac:dyDescent="0.25">
      <c r="A5922" t="s">
        <v>11073</v>
      </c>
      <c r="B5922" t="s">
        <v>4841</v>
      </c>
      <c r="C5922" t="s">
        <v>4842</v>
      </c>
      <c r="D5922">
        <v>621</v>
      </c>
      <c r="E5922" t="s">
        <v>4845</v>
      </c>
      <c r="F5922">
        <v>6.21</v>
      </c>
      <c r="I5922" t="s">
        <v>14694</v>
      </c>
      <c r="K5922" t="s">
        <v>6860</v>
      </c>
      <c r="L5922" t="s">
        <v>6861</v>
      </c>
      <c r="M5922" t="s">
        <v>6907</v>
      </c>
      <c r="N5922">
        <v>9</v>
      </c>
      <c r="O5922" t="s">
        <v>6972</v>
      </c>
      <c r="P5922" t="s">
        <v>18725</v>
      </c>
      <c r="Q5922">
        <v>5</v>
      </c>
      <c r="R5922">
        <v>1</v>
      </c>
      <c r="S5922">
        <v>3.33</v>
      </c>
      <c r="T5922">
        <v>3.33</v>
      </c>
      <c r="U5922">
        <v>386.4</v>
      </c>
      <c r="V5922">
        <v>66.069999999999993</v>
      </c>
      <c r="W5922">
        <v>3.36</v>
      </c>
      <c r="Y5922">
        <v>0.9</v>
      </c>
      <c r="Z5922">
        <v>2</v>
      </c>
      <c r="AA5922" t="s">
        <v>4250</v>
      </c>
      <c r="AB5922">
        <v>0</v>
      </c>
      <c r="AC5922">
        <v>1</v>
      </c>
      <c r="AD5922">
        <v>4.8147619047619052</v>
      </c>
      <c r="AF5922" t="s">
        <v>7949</v>
      </c>
      <c r="AI5922">
        <v>0</v>
      </c>
      <c r="AJ5922">
        <v>0</v>
      </c>
      <c r="AM5922" t="s">
        <v>20019</v>
      </c>
    </row>
    <row r="5923" spans="1:39" x14ac:dyDescent="0.25">
      <c r="A5923" t="s">
        <v>11073</v>
      </c>
      <c r="B5923" t="s">
        <v>4841</v>
      </c>
      <c r="C5923" t="s">
        <v>4842</v>
      </c>
      <c r="D5923">
        <v>621</v>
      </c>
      <c r="E5923" t="s">
        <v>4845</v>
      </c>
      <c r="F5923">
        <v>6.21</v>
      </c>
      <c r="I5923" t="s">
        <v>14695</v>
      </c>
      <c r="K5923" t="s">
        <v>6860</v>
      </c>
      <c r="L5923" t="s">
        <v>6861</v>
      </c>
      <c r="M5923" t="s">
        <v>6908</v>
      </c>
      <c r="N5923">
        <v>8</v>
      </c>
      <c r="O5923" t="s">
        <v>6973</v>
      </c>
      <c r="P5923" t="s">
        <v>18725</v>
      </c>
      <c r="Q5923">
        <v>5</v>
      </c>
      <c r="R5923">
        <v>1</v>
      </c>
      <c r="S5923">
        <v>3.33</v>
      </c>
      <c r="T5923">
        <v>3.33</v>
      </c>
      <c r="U5923">
        <v>386.4</v>
      </c>
      <c r="V5923">
        <v>66.069999999999993</v>
      </c>
      <c r="W5923">
        <v>3.36</v>
      </c>
      <c r="Y5923">
        <v>0.9</v>
      </c>
      <c r="Z5923">
        <v>2</v>
      </c>
      <c r="AA5923" t="s">
        <v>4250</v>
      </c>
      <c r="AB5923">
        <v>0</v>
      </c>
      <c r="AC5923">
        <v>1</v>
      </c>
      <c r="AD5923">
        <v>4.8147619047619052</v>
      </c>
      <c r="AF5923" t="s">
        <v>7949</v>
      </c>
      <c r="AI5923">
        <v>0</v>
      </c>
      <c r="AJ5923">
        <v>0</v>
      </c>
      <c r="AM5923" t="s">
        <v>20019</v>
      </c>
    </row>
    <row r="5924" spans="1:39" x14ac:dyDescent="0.25">
      <c r="A5924" t="s">
        <v>11541</v>
      </c>
      <c r="B5924" t="s">
        <v>4841</v>
      </c>
      <c r="C5924" t="s">
        <v>4842</v>
      </c>
      <c r="D5924">
        <v>629</v>
      </c>
      <c r="E5924" t="s">
        <v>4845</v>
      </c>
      <c r="F5924">
        <v>6.2</v>
      </c>
      <c r="I5924" t="s">
        <v>14696</v>
      </c>
      <c r="K5924" t="s">
        <v>6860</v>
      </c>
      <c r="L5924" t="s">
        <v>6861</v>
      </c>
      <c r="M5924" t="s">
        <v>6907</v>
      </c>
      <c r="N5924">
        <v>9</v>
      </c>
      <c r="O5924" t="s">
        <v>6972</v>
      </c>
      <c r="P5924" t="s">
        <v>19193</v>
      </c>
      <c r="Q5924">
        <v>7</v>
      </c>
      <c r="R5924">
        <v>1</v>
      </c>
      <c r="S5924">
        <v>2.38</v>
      </c>
      <c r="T5924">
        <v>2.39</v>
      </c>
      <c r="U5924">
        <v>380.45</v>
      </c>
      <c r="V5924">
        <v>91.85</v>
      </c>
      <c r="W5924">
        <v>2.5099999999999998</v>
      </c>
      <c r="Y5924">
        <v>5.92</v>
      </c>
      <c r="Z5924">
        <v>2</v>
      </c>
      <c r="AA5924" t="s">
        <v>4250</v>
      </c>
      <c r="AB5924">
        <v>0</v>
      </c>
      <c r="AC5924">
        <v>3</v>
      </c>
      <c r="AD5924">
        <v>5.4355952380952379</v>
      </c>
      <c r="AF5924" t="s">
        <v>7949</v>
      </c>
      <c r="AI5924">
        <v>0</v>
      </c>
      <c r="AJ5924">
        <v>0</v>
      </c>
      <c r="AM5924" t="s">
        <v>20019</v>
      </c>
    </row>
    <row r="5925" spans="1:39" x14ac:dyDescent="0.25">
      <c r="A5925" t="s">
        <v>11541</v>
      </c>
      <c r="B5925" t="s">
        <v>4841</v>
      </c>
      <c r="C5925" t="s">
        <v>4842</v>
      </c>
      <c r="D5925">
        <v>629</v>
      </c>
      <c r="E5925" t="s">
        <v>4845</v>
      </c>
      <c r="F5925">
        <v>6.2</v>
      </c>
      <c r="I5925" t="s">
        <v>14697</v>
      </c>
      <c r="K5925" t="s">
        <v>6860</v>
      </c>
      <c r="L5925" t="s">
        <v>6861</v>
      </c>
      <c r="M5925" t="s">
        <v>6908</v>
      </c>
      <c r="N5925">
        <v>8</v>
      </c>
      <c r="O5925" t="s">
        <v>6973</v>
      </c>
      <c r="P5925" t="s">
        <v>19193</v>
      </c>
      <c r="Q5925">
        <v>7</v>
      </c>
      <c r="R5925">
        <v>1</v>
      </c>
      <c r="S5925">
        <v>2.38</v>
      </c>
      <c r="T5925">
        <v>2.39</v>
      </c>
      <c r="U5925">
        <v>380.45</v>
      </c>
      <c r="V5925">
        <v>91.85</v>
      </c>
      <c r="W5925">
        <v>2.5099999999999998</v>
      </c>
      <c r="Y5925">
        <v>5.92</v>
      </c>
      <c r="Z5925">
        <v>2</v>
      </c>
      <c r="AA5925" t="s">
        <v>4250</v>
      </c>
      <c r="AB5925">
        <v>0</v>
      </c>
      <c r="AC5925">
        <v>3</v>
      </c>
      <c r="AD5925">
        <v>5.4355952380952379</v>
      </c>
      <c r="AF5925" t="s">
        <v>7949</v>
      </c>
      <c r="AI5925">
        <v>0</v>
      </c>
      <c r="AJ5925">
        <v>0</v>
      </c>
      <c r="AM5925" t="s">
        <v>20019</v>
      </c>
    </row>
    <row r="5926" spans="1:39" x14ac:dyDescent="0.25">
      <c r="A5926" t="s">
        <v>11848</v>
      </c>
      <c r="B5926" t="s">
        <v>4841</v>
      </c>
      <c r="C5926" t="s">
        <v>4842</v>
      </c>
      <c r="D5926">
        <v>630</v>
      </c>
      <c r="E5926" t="s">
        <v>4845</v>
      </c>
      <c r="F5926">
        <v>6.2</v>
      </c>
      <c r="K5926" t="s">
        <v>6860</v>
      </c>
      <c r="M5926" t="s">
        <v>14973</v>
      </c>
      <c r="N5926">
        <v>8</v>
      </c>
      <c r="O5926" t="s">
        <v>15497</v>
      </c>
      <c r="P5926" t="s">
        <v>19500</v>
      </c>
      <c r="Q5926">
        <v>5</v>
      </c>
      <c r="R5926">
        <v>1</v>
      </c>
      <c r="S5926">
        <v>0.54</v>
      </c>
      <c r="T5926">
        <v>0.56000000000000005</v>
      </c>
      <c r="U5926">
        <v>332.36</v>
      </c>
      <c r="V5926">
        <v>84.72</v>
      </c>
      <c r="W5926">
        <v>2.37</v>
      </c>
      <c r="Y5926">
        <v>5.92</v>
      </c>
      <c r="Z5926">
        <v>3</v>
      </c>
      <c r="AA5926" t="s">
        <v>4250</v>
      </c>
      <c r="AB5926">
        <v>0</v>
      </c>
      <c r="AC5926">
        <v>3</v>
      </c>
      <c r="AD5926">
        <v>5.833333333333333</v>
      </c>
      <c r="AF5926" t="s">
        <v>7949</v>
      </c>
      <c r="AI5926">
        <v>0</v>
      </c>
      <c r="AJ5926">
        <v>0</v>
      </c>
      <c r="AK5926" t="s">
        <v>19944</v>
      </c>
      <c r="AL5926" t="s">
        <v>19944</v>
      </c>
      <c r="AM5926" t="s">
        <v>20019</v>
      </c>
    </row>
    <row r="5927" spans="1:39" x14ac:dyDescent="0.25">
      <c r="A5927" t="s">
        <v>11849</v>
      </c>
      <c r="B5927" t="s">
        <v>4841</v>
      </c>
      <c r="C5927" t="s">
        <v>4842</v>
      </c>
      <c r="D5927">
        <v>630</v>
      </c>
      <c r="E5927" t="s">
        <v>4845</v>
      </c>
      <c r="F5927">
        <v>6.2</v>
      </c>
      <c r="K5927" t="s">
        <v>6860</v>
      </c>
      <c r="L5927" t="s">
        <v>6861</v>
      </c>
      <c r="M5927" t="s">
        <v>15005</v>
      </c>
      <c r="N5927">
        <v>9</v>
      </c>
      <c r="O5927" t="s">
        <v>15335</v>
      </c>
      <c r="P5927" t="s">
        <v>19501</v>
      </c>
      <c r="Q5927">
        <v>6</v>
      </c>
      <c r="R5927">
        <v>1</v>
      </c>
      <c r="S5927">
        <v>1.23</v>
      </c>
      <c r="T5927">
        <v>1.25</v>
      </c>
      <c r="U5927">
        <v>411.47</v>
      </c>
      <c r="V5927">
        <v>104.6</v>
      </c>
      <c r="W5927">
        <v>2.97</v>
      </c>
      <c r="Y5927">
        <v>6.14</v>
      </c>
      <c r="Z5927">
        <v>3</v>
      </c>
      <c r="AA5927" t="s">
        <v>4250</v>
      </c>
      <c r="AB5927">
        <v>0</v>
      </c>
      <c r="AC5927">
        <v>4</v>
      </c>
      <c r="AD5927">
        <v>4.9790238095238104</v>
      </c>
      <c r="AF5927" t="s">
        <v>7949</v>
      </c>
      <c r="AI5927">
        <v>0</v>
      </c>
      <c r="AJ5927">
        <v>0</v>
      </c>
      <c r="AK5927" t="s">
        <v>19835</v>
      </c>
      <c r="AL5927" t="s">
        <v>19835</v>
      </c>
      <c r="AM5927" t="s">
        <v>20019</v>
      </c>
    </row>
    <row r="5928" spans="1:39" x14ac:dyDescent="0.25">
      <c r="A5928" t="s">
        <v>11502</v>
      </c>
      <c r="B5928" t="s">
        <v>4841</v>
      </c>
      <c r="C5928" t="s">
        <v>4842</v>
      </c>
      <c r="D5928">
        <v>630</v>
      </c>
      <c r="E5928" t="s">
        <v>4845</v>
      </c>
      <c r="F5928">
        <v>6.2</v>
      </c>
      <c r="K5928" t="s">
        <v>6860</v>
      </c>
      <c r="L5928" t="s">
        <v>6861</v>
      </c>
      <c r="M5928" t="s">
        <v>15164</v>
      </c>
      <c r="N5928">
        <v>9</v>
      </c>
      <c r="O5928" t="s">
        <v>15545</v>
      </c>
      <c r="P5928" t="s">
        <v>19154</v>
      </c>
      <c r="Q5928">
        <v>5</v>
      </c>
      <c r="R5928">
        <v>3</v>
      </c>
      <c r="S5928">
        <v>3.38</v>
      </c>
      <c r="T5928">
        <v>3.42</v>
      </c>
      <c r="U5928">
        <v>434.58</v>
      </c>
      <c r="V5928">
        <v>92.42</v>
      </c>
      <c r="W5928">
        <v>2.81</v>
      </c>
      <c r="X5928">
        <v>13.48</v>
      </c>
      <c r="Y5928">
        <v>6.47</v>
      </c>
      <c r="Z5928">
        <v>2</v>
      </c>
      <c r="AA5928" t="s">
        <v>4250</v>
      </c>
      <c r="AB5928">
        <v>0</v>
      </c>
      <c r="AC5928">
        <v>5</v>
      </c>
      <c r="AD5928">
        <v>3.653285714285714</v>
      </c>
      <c r="AF5928" t="s">
        <v>7949</v>
      </c>
      <c r="AI5928">
        <v>0</v>
      </c>
      <c r="AJ5928">
        <v>0</v>
      </c>
      <c r="AK5928" t="s">
        <v>19881</v>
      </c>
      <c r="AL5928" t="s">
        <v>19881</v>
      </c>
      <c r="AM5928" t="s">
        <v>20019</v>
      </c>
    </row>
    <row r="5929" spans="1:39" x14ac:dyDescent="0.25">
      <c r="A5929" t="s">
        <v>10354</v>
      </c>
      <c r="B5929" t="s">
        <v>4841</v>
      </c>
      <c r="C5929" t="s">
        <v>4842</v>
      </c>
      <c r="D5929">
        <v>630</v>
      </c>
      <c r="E5929" t="s">
        <v>4845</v>
      </c>
      <c r="F5929">
        <v>6.2</v>
      </c>
      <c r="K5929" t="s">
        <v>6860</v>
      </c>
      <c r="L5929" t="s">
        <v>6861</v>
      </c>
      <c r="M5929" t="s">
        <v>15241</v>
      </c>
      <c r="N5929">
        <v>9</v>
      </c>
      <c r="O5929" t="s">
        <v>15640</v>
      </c>
      <c r="P5929" t="s">
        <v>18006</v>
      </c>
      <c r="Q5929">
        <v>4</v>
      </c>
      <c r="R5929">
        <v>1</v>
      </c>
      <c r="S5929">
        <v>1.27</v>
      </c>
      <c r="T5929">
        <v>1.33</v>
      </c>
      <c r="U5929">
        <v>312.44</v>
      </c>
      <c r="V5929">
        <v>47.61</v>
      </c>
      <c r="W5929">
        <v>4.03</v>
      </c>
      <c r="Y5929">
        <v>6.58</v>
      </c>
      <c r="Z5929">
        <v>2</v>
      </c>
      <c r="AA5929" t="s">
        <v>4250</v>
      </c>
      <c r="AB5929">
        <v>0</v>
      </c>
      <c r="AC5929">
        <v>3</v>
      </c>
      <c r="AD5929">
        <v>5.833333333333333</v>
      </c>
      <c r="AF5929" t="s">
        <v>7949</v>
      </c>
      <c r="AI5929">
        <v>0</v>
      </c>
      <c r="AJ5929">
        <v>0</v>
      </c>
      <c r="AK5929" t="s">
        <v>19957</v>
      </c>
      <c r="AL5929" t="s">
        <v>19957</v>
      </c>
      <c r="AM5929" t="s">
        <v>20019</v>
      </c>
    </row>
    <row r="5930" spans="1:39" x14ac:dyDescent="0.25">
      <c r="A5930" t="s">
        <v>9893</v>
      </c>
      <c r="B5930" t="s">
        <v>4841</v>
      </c>
      <c r="C5930" t="s">
        <v>4842</v>
      </c>
      <c r="D5930">
        <v>630</v>
      </c>
      <c r="E5930" t="s">
        <v>4845</v>
      </c>
      <c r="F5930">
        <v>6.2</v>
      </c>
      <c r="K5930" t="s">
        <v>6860</v>
      </c>
      <c r="L5930" t="s">
        <v>6861</v>
      </c>
      <c r="M5930" t="s">
        <v>15241</v>
      </c>
      <c r="N5930">
        <v>9</v>
      </c>
      <c r="O5930" t="s">
        <v>15640</v>
      </c>
      <c r="P5930" t="s">
        <v>17545</v>
      </c>
      <c r="Q5930">
        <v>7</v>
      </c>
      <c r="R5930">
        <v>1</v>
      </c>
      <c r="S5930">
        <v>2.37</v>
      </c>
      <c r="T5930">
        <v>2.37</v>
      </c>
      <c r="U5930">
        <v>413.51</v>
      </c>
      <c r="V5930">
        <v>86.28</v>
      </c>
      <c r="W5930">
        <v>3.93</v>
      </c>
      <c r="Y5930">
        <v>2.63</v>
      </c>
      <c r="Z5930">
        <v>4</v>
      </c>
      <c r="AA5930" t="s">
        <v>4250</v>
      </c>
      <c r="AB5930">
        <v>0</v>
      </c>
      <c r="AC5930">
        <v>4</v>
      </c>
      <c r="AD5930">
        <v>5.2661190476190471</v>
      </c>
      <c r="AF5930" t="s">
        <v>7949</v>
      </c>
      <c r="AI5930">
        <v>0</v>
      </c>
      <c r="AJ5930">
        <v>0</v>
      </c>
      <c r="AK5930" t="s">
        <v>19957</v>
      </c>
      <c r="AL5930" t="s">
        <v>19957</v>
      </c>
      <c r="AM5930" t="s">
        <v>20019</v>
      </c>
    </row>
    <row r="5931" spans="1:39" x14ac:dyDescent="0.25">
      <c r="A5931" t="s">
        <v>11850</v>
      </c>
      <c r="B5931" t="s">
        <v>4841</v>
      </c>
      <c r="C5931" t="s">
        <v>4842</v>
      </c>
      <c r="D5931">
        <v>630</v>
      </c>
      <c r="E5931" t="s">
        <v>4845</v>
      </c>
      <c r="F5931">
        <v>6.2</v>
      </c>
      <c r="K5931" t="s">
        <v>6860</v>
      </c>
      <c r="L5931" t="s">
        <v>6861</v>
      </c>
      <c r="M5931" t="s">
        <v>14973</v>
      </c>
      <c r="N5931">
        <v>9</v>
      </c>
      <c r="O5931" t="s">
        <v>15556</v>
      </c>
      <c r="P5931" t="s">
        <v>19502</v>
      </c>
      <c r="Q5931">
        <v>6</v>
      </c>
      <c r="R5931">
        <v>2</v>
      </c>
      <c r="S5931">
        <v>2.48</v>
      </c>
      <c r="T5931">
        <v>2.63</v>
      </c>
      <c r="U5931">
        <v>472.34</v>
      </c>
      <c r="V5931">
        <v>86.02</v>
      </c>
      <c r="W5931">
        <v>2.92</v>
      </c>
      <c r="X5931">
        <v>11.47</v>
      </c>
      <c r="Y5931">
        <v>7.32</v>
      </c>
      <c r="Z5931">
        <v>3</v>
      </c>
      <c r="AA5931" t="s">
        <v>4250</v>
      </c>
      <c r="AB5931">
        <v>0</v>
      </c>
      <c r="AC5931">
        <v>5</v>
      </c>
      <c r="AD5931">
        <v>4.4575714285714287</v>
      </c>
      <c r="AF5931" t="s">
        <v>7949</v>
      </c>
      <c r="AI5931">
        <v>0</v>
      </c>
      <c r="AJ5931">
        <v>0</v>
      </c>
      <c r="AK5931" t="s">
        <v>19969</v>
      </c>
      <c r="AL5931" t="s">
        <v>19969</v>
      </c>
      <c r="AM5931" t="s">
        <v>20019</v>
      </c>
    </row>
    <row r="5932" spans="1:39" x14ac:dyDescent="0.25">
      <c r="A5932" t="s">
        <v>11850</v>
      </c>
      <c r="B5932" t="s">
        <v>4841</v>
      </c>
      <c r="C5932" t="s">
        <v>4842</v>
      </c>
      <c r="D5932">
        <v>630</v>
      </c>
      <c r="E5932" t="s">
        <v>4845</v>
      </c>
      <c r="F5932">
        <v>6.2</v>
      </c>
      <c r="K5932" t="s">
        <v>6860</v>
      </c>
      <c r="M5932" t="s">
        <v>15174</v>
      </c>
      <c r="N5932">
        <v>8</v>
      </c>
      <c r="O5932" t="s">
        <v>15557</v>
      </c>
      <c r="P5932" t="s">
        <v>19502</v>
      </c>
      <c r="Q5932">
        <v>6</v>
      </c>
      <c r="R5932">
        <v>2</v>
      </c>
      <c r="S5932">
        <v>2.48</v>
      </c>
      <c r="T5932">
        <v>2.63</v>
      </c>
      <c r="U5932">
        <v>472.34</v>
      </c>
      <c r="V5932">
        <v>86.02</v>
      </c>
      <c r="W5932">
        <v>2.92</v>
      </c>
      <c r="X5932">
        <v>11.47</v>
      </c>
      <c r="Y5932">
        <v>7.32</v>
      </c>
      <c r="Z5932">
        <v>3</v>
      </c>
      <c r="AA5932" t="s">
        <v>4250</v>
      </c>
      <c r="AB5932">
        <v>0</v>
      </c>
      <c r="AC5932">
        <v>5</v>
      </c>
      <c r="AD5932">
        <v>4.4575714285714287</v>
      </c>
      <c r="AF5932" t="s">
        <v>7949</v>
      </c>
      <c r="AI5932">
        <v>0</v>
      </c>
      <c r="AJ5932">
        <v>0</v>
      </c>
      <c r="AK5932" t="s">
        <v>19970</v>
      </c>
      <c r="AL5932" t="s">
        <v>19970</v>
      </c>
      <c r="AM5932" t="s">
        <v>20019</v>
      </c>
    </row>
    <row r="5933" spans="1:39" x14ac:dyDescent="0.25">
      <c r="A5933" t="s">
        <v>11851</v>
      </c>
      <c r="B5933" t="s">
        <v>4841</v>
      </c>
      <c r="C5933" t="s">
        <v>4842</v>
      </c>
      <c r="D5933">
        <v>630</v>
      </c>
      <c r="E5933" t="s">
        <v>4845</v>
      </c>
      <c r="F5933">
        <v>6.2</v>
      </c>
      <c r="K5933" t="s">
        <v>6860</v>
      </c>
      <c r="M5933" t="s">
        <v>14973</v>
      </c>
      <c r="N5933">
        <v>8</v>
      </c>
      <c r="O5933" t="s">
        <v>15611</v>
      </c>
      <c r="P5933" t="s">
        <v>19503</v>
      </c>
      <c r="Q5933">
        <v>3</v>
      </c>
      <c r="R5933">
        <v>2</v>
      </c>
      <c r="S5933">
        <v>4.47</v>
      </c>
      <c r="T5933">
        <v>4.4800000000000004</v>
      </c>
      <c r="U5933">
        <v>427.96</v>
      </c>
      <c r="V5933">
        <v>90.7</v>
      </c>
      <c r="W5933">
        <v>4.87</v>
      </c>
      <c r="Y5933">
        <v>5.63</v>
      </c>
      <c r="Z5933">
        <v>3</v>
      </c>
      <c r="AA5933" t="s">
        <v>4250</v>
      </c>
      <c r="AB5933">
        <v>0</v>
      </c>
      <c r="AC5933">
        <v>7</v>
      </c>
      <c r="AD5933">
        <v>3.251238095238095</v>
      </c>
      <c r="AF5933" t="s">
        <v>7949</v>
      </c>
      <c r="AI5933">
        <v>0</v>
      </c>
      <c r="AJ5933">
        <v>0</v>
      </c>
      <c r="AK5933" t="s">
        <v>19996</v>
      </c>
      <c r="AL5933" t="s">
        <v>19996</v>
      </c>
      <c r="AM5933" t="s">
        <v>20019</v>
      </c>
    </row>
    <row r="5934" spans="1:39" x14ac:dyDescent="0.25">
      <c r="A5934" t="s">
        <v>11852</v>
      </c>
      <c r="B5934" t="s">
        <v>4841</v>
      </c>
      <c r="C5934" t="s">
        <v>4842</v>
      </c>
      <c r="D5934">
        <v>630</v>
      </c>
      <c r="E5934" t="s">
        <v>4845</v>
      </c>
      <c r="F5934">
        <v>6.2</v>
      </c>
      <c r="K5934" t="s">
        <v>6860</v>
      </c>
      <c r="L5934" t="s">
        <v>6861</v>
      </c>
      <c r="M5934" t="s">
        <v>6891</v>
      </c>
      <c r="N5934">
        <v>9</v>
      </c>
      <c r="O5934" t="s">
        <v>15367</v>
      </c>
      <c r="P5934" t="s">
        <v>19504</v>
      </c>
      <c r="Q5934">
        <v>4</v>
      </c>
      <c r="R5934">
        <v>3</v>
      </c>
      <c r="S5934">
        <v>6.55</v>
      </c>
      <c r="T5934">
        <v>8.18</v>
      </c>
      <c r="U5934">
        <v>611.82000000000005</v>
      </c>
      <c r="V5934">
        <v>81.67</v>
      </c>
      <c r="W5934">
        <v>6.58</v>
      </c>
      <c r="X5934">
        <v>13.92</v>
      </c>
      <c r="Y5934">
        <v>8.89</v>
      </c>
      <c r="Z5934">
        <v>2</v>
      </c>
      <c r="AA5934" t="s">
        <v>4250</v>
      </c>
      <c r="AB5934">
        <v>2</v>
      </c>
      <c r="AC5934">
        <v>13</v>
      </c>
      <c r="AD5934">
        <v>1.721666666666666</v>
      </c>
      <c r="AF5934" t="s">
        <v>7952</v>
      </c>
      <c r="AI5934">
        <v>0</v>
      </c>
      <c r="AJ5934">
        <v>0</v>
      </c>
      <c r="AK5934" t="s">
        <v>19890</v>
      </c>
      <c r="AL5934" t="s">
        <v>19890</v>
      </c>
      <c r="AM5934" t="s">
        <v>20019</v>
      </c>
    </row>
    <row r="5935" spans="1:39" x14ac:dyDescent="0.25">
      <c r="A5935" t="s">
        <v>11682</v>
      </c>
      <c r="B5935" t="s">
        <v>4841</v>
      </c>
      <c r="C5935" t="s">
        <v>4842</v>
      </c>
      <c r="D5935">
        <v>630</v>
      </c>
      <c r="E5935" t="s">
        <v>4845</v>
      </c>
      <c r="F5935">
        <v>6.2</v>
      </c>
      <c r="K5935" t="s">
        <v>6860</v>
      </c>
      <c r="L5935" t="s">
        <v>6861</v>
      </c>
      <c r="M5935" t="s">
        <v>6865</v>
      </c>
      <c r="N5935">
        <v>9</v>
      </c>
      <c r="O5935" t="s">
        <v>15390</v>
      </c>
      <c r="P5935" t="s">
        <v>19334</v>
      </c>
      <c r="Q5935">
        <v>5</v>
      </c>
      <c r="R5935">
        <v>3</v>
      </c>
      <c r="S5935">
        <v>2.35</v>
      </c>
      <c r="T5935">
        <v>2.35</v>
      </c>
      <c r="U5935">
        <v>527.62</v>
      </c>
      <c r="V5935">
        <v>115.81</v>
      </c>
      <c r="W5935">
        <v>3.05</v>
      </c>
      <c r="X5935">
        <v>13.68</v>
      </c>
      <c r="Y5935">
        <v>0</v>
      </c>
      <c r="Z5935">
        <v>3</v>
      </c>
      <c r="AA5935" t="s">
        <v>4250</v>
      </c>
      <c r="AB5935">
        <v>1</v>
      </c>
      <c r="AC5935">
        <v>10</v>
      </c>
      <c r="AD5935">
        <v>3.131333333333334</v>
      </c>
      <c r="AF5935" t="s">
        <v>7949</v>
      </c>
      <c r="AI5935">
        <v>0</v>
      </c>
      <c r="AJ5935">
        <v>0</v>
      </c>
      <c r="AK5935" t="s">
        <v>19903</v>
      </c>
      <c r="AL5935" t="s">
        <v>19903</v>
      </c>
      <c r="AM5935" t="s">
        <v>20019</v>
      </c>
    </row>
    <row r="5936" spans="1:39" x14ac:dyDescent="0.25">
      <c r="A5936" t="s">
        <v>5898</v>
      </c>
      <c r="B5936" t="s">
        <v>4841</v>
      </c>
      <c r="C5936" t="s">
        <v>4842</v>
      </c>
      <c r="D5936">
        <v>630</v>
      </c>
      <c r="E5936" t="s">
        <v>4845</v>
      </c>
      <c r="F5936">
        <v>6.2</v>
      </c>
      <c r="K5936" t="s">
        <v>6860</v>
      </c>
      <c r="L5936" t="s">
        <v>6861</v>
      </c>
      <c r="M5936" t="s">
        <v>15200</v>
      </c>
      <c r="N5936">
        <v>9</v>
      </c>
      <c r="O5936" t="s">
        <v>15590</v>
      </c>
      <c r="P5936" t="s">
        <v>7624</v>
      </c>
      <c r="Q5936">
        <v>3</v>
      </c>
      <c r="R5936">
        <v>2</v>
      </c>
      <c r="S5936">
        <v>2.23</v>
      </c>
      <c r="T5936">
        <v>2.23</v>
      </c>
      <c r="U5936">
        <v>342.4</v>
      </c>
      <c r="V5936">
        <v>69.08</v>
      </c>
      <c r="W5936">
        <v>2.99</v>
      </c>
      <c r="Y5936">
        <v>4.8899999999999997</v>
      </c>
      <c r="Z5936">
        <v>3</v>
      </c>
      <c r="AA5936" t="s">
        <v>4250</v>
      </c>
      <c r="AB5936">
        <v>0</v>
      </c>
      <c r="AC5936">
        <v>3</v>
      </c>
      <c r="AD5936">
        <v>5.3849999999999998</v>
      </c>
      <c r="AF5936" t="s">
        <v>7949</v>
      </c>
      <c r="AI5936">
        <v>0</v>
      </c>
      <c r="AJ5936">
        <v>0</v>
      </c>
      <c r="AK5936" t="s">
        <v>7981</v>
      </c>
      <c r="AL5936" t="s">
        <v>7981</v>
      </c>
      <c r="AM5936" t="s">
        <v>20019</v>
      </c>
    </row>
    <row r="5937" spans="1:39" x14ac:dyDescent="0.25">
      <c r="A5937" t="s">
        <v>5733</v>
      </c>
      <c r="B5937" t="s">
        <v>4841</v>
      </c>
      <c r="C5937" t="s">
        <v>4842</v>
      </c>
      <c r="D5937">
        <v>630</v>
      </c>
      <c r="E5937" t="s">
        <v>4845</v>
      </c>
      <c r="F5937">
        <v>6.2</v>
      </c>
      <c r="K5937" t="s">
        <v>6860</v>
      </c>
      <c r="L5937" t="s">
        <v>6861</v>
      </c>
      <c r="M5937" t="s">
        <v>15058</v>
      </c>
      <c r="N5937">
        <v>9</v>
      </c>
      <c r="O5937" t="s">
        <v>15410</v>
      </c>
      <c r="P5937" t="s">
        <v>7459</v>
      </c>
      <c r="Q5937">
        <v>5</v>
      </c>
      <c r="R5937">
        <v>3</v>
      </c>
      <c r="S5937">
        <v>3.82</v>
      </c>
      <c r="T5937">
        <v>3.82</v>
      </c>
      <c r="U5937">
        <v>464.38</v>
      </c>
      <c r="V5937">
        <v>115.62</v>
      </c>
      <c r="W5937">
        <v>4.26</v>
      </c>
      <c r="Y5937">
        <v>2.41</v>
      </c>
      <c r="Z5937">
        <v>3</v>
      </c>
      <c r="AA5937" t="s">
        <v>4250</v>
      </c>
      <c r="AB5937">
        <v>0</v>
      </c>
      <c r="AC5937">
        <v>5</v>
      </c>
      <c r="AD5937">
        <v>2.247095238095238</v>
      </c>
      <c r="AF5937" t="s">
        <v>7949</v>
      </c>
      <c r="AI5937">
        <v>0</v>
      </c>
      <c r="AJ5937">
        <v>0</v>
      </c>
      <c r="AK5937" t="s">
        <v>7979</v>
      </c>
      <c r="AL5937" t="s">
        <v>7979</v>
      </c>
      <c r="AM5937" t="s">
        <v>20019</v>
      </c>
    </row>
    <row r="5938" spans="1:39" x14ac:dyDescent="0.25">
      <c r="A5938" t="s">
        <v>11853</v>
      </c>
      <c r="B5938" t="s">
        <v>4841</v>
      </c>
      <c r="C5938" t="s">
        <v>4842</v>
      </c>
      <c r="D5938">
        <v>630</v>
      </c>
      <c r="E5938" t="s">
        <v>4845</v>
      </c>
      <c r="F5938">
        <v>6.2</v>
      </c>
      <c r="K5938" t="s">
        <v>6860</v>
      </c>
      <c r="L5938" t="s">
        <v>6861</v>
      </c>
      <c r="M5938" t="s">
        <v>15155</v>
      </c>
      <c r="N5938">
        <v>9</v>
      </c>
      <c r="O5938" t="s">
        <v>15532</v>
      </c>
      <c r="P5938" t="s">
        <v>19505</v>
      </c>
      <c r="Q5938">
        <v>4</v>
      </c>
      <c r="R5938">
        <v>1</v>
      </c>
      <c r="S5938">
        <v>-0.89</v>
      </c>
      <c r="T5938">
        <v>-0.87</v>
      </c>
      <c r="U5938">
        <v>296.37</v>
      </c>
      <c r="V5938">
        <v>56.84</v>
      </c>
      <c r="W5938">
        <v>3.31</v>
      </c>
      <c r="Y5938">
        <v>5.87</v>
      </c>
      <c r="Z5938">
        <v>2</v>
      </c>
      <c r="AA5938" t="s">
        <v>4250</v>
      </c>
      <c r="AB5938">
        <v>0</v>
      </c>
      <c r="AC5938">
        <v>3</v>
      </c>
      <c r="AD5938">
        <v>5.833333333333333</v>
      </c>
      <c r="AF5938" t="s">
        <v>7949</v>
      </c>
      <c r="AI5938">
        <v>0</v>
      </c>
      <c r="AJ5938">
        <v>0</v>
      </c>
      <c r="AK5938" t="s">
        <v>19957</v>
      </c>
      <c r="AL5938" t="s">
        <v>19957</v>
      </c>
      <c r="AM5938" t="s">
        <v>20019</v>
      </c>
    </row>
    <row r="5939" spans="1:39" x14ac:dyDescent="0.25">
      <c r="A5939" t="s">
        <v>11854</v>
      </c>
      <c r="B5939" t="s">
        <v>4841</v>
      </c>
      <c r="C5939" t="s">
        <v>4842</v>
      </c>
      <c r="D5939">
        <v>630</v>
      </c>
      <c r="E5939" t="s">
        <v>4845</v>
      </c>
      <c r="F5939">
        <v>6.2</v>
      </c>
      <c r="K5939" t="s">
        <v>6860</v>
      </c>
      <c r="L5939" t="s">
        <v>6861</v>
      </c>
      <c r="M5939" t="s">
        <v>15155</v>
      </c>
      <c r="N5939">
        <v>9</v>
      </c>
      <c r="O5939" t="s">
        <v>15532</v>
      </c>
      <c r="P5939" t="s">
        <v>19506</v>
      </c>
      <c r="Q5939">
        <v>4</v>
      </c>
      <c r="R5939">
        <v>1</v>
      </c>
      <c r="S5939">
        <v>-2.96</v>
      </c>
      <c r="T5939">
        <v>-1.38</v>
      </c>
      <c r="U5939">
        <v>324.39999999999998</v>
      </c>
      <c r="V5939">
        <v>54.51</v>
      </c>
      <c r="W5939">
        <v>3.29</v>
      </c>
      <c r="Y5939">
        <v>8.9499999999999993</v>
      </c>
      <c r="Z5939">
        <v>2</v>
      </c>
      <c r="AA5939" t="s">
        <v>4250</v>
      </c>
      <c r="AB5939">
        <v>0</v>
      </c>
      <c r="AC5939">
        <v>2</v>
      </c>
      <c r="AD5939">
        <v>5.3583333333333334</v>
      </c>
      <c r="AF5939" t="s">
        <v>7952</v>
      </c>
      <c r="AI5939">
        <v>0</v>
      </c>
      <c r="AJ5939">
        <v>0</v>
      </c>
      <c r="AK5939" t="s">
        <v>19957</v>
      </c>
      <c r="AL5939" t="s">
        <v>19957</v>
      </c>
      <c r="AM5939" t="s">
        <v>20019</v>
      </c>
    </row>
    <row r="5940" spans="1:39" x14ac:dyDescent="0.25">
      <c r="A5940" t="s">
        <v>11855</v>
      </c>
      <c r="B5940" t="s">
        <v>4841</v>
      </c>
      <c r="C5940" t="s">
        <v>4842</v>
      </c>
      <c r="D5940">
        <v>630</v>
      </c>
      <c r="E5940" t="s">
        <v>4845</v>
      </c>
      <c r="F5940">
        <v>6.2</v>
      </c>
      <c r="K5940" t="s">
        <v>6860</v>
      </c>
      <c r="L5940" t="s">
        <v>6861</v>
      </c>
      <c r="M5940" t="s">
        <v>15080</v>
      </c>
      <c r="N5940">
        <v>9</v>
      </c>
      <c r="O5940" t="s">
        <v>15435</v>
      </c>
      <c r="P5940" t="s">
        <v>19507</v>
      </c>
      <c r="Q5940">
        <v>4</v>
      </c>
      <c r="R5940">
        <v>2</v>
      </c>
      <c r="S5940">
        <v>2.76</v>
      </c>
      <c r="T5940">
        <v>5.38</v>
      </c>
      <c r="U5940">
        <v>390.94</v>
      </c>
      <c r="V5940">
        <v>61.69</v>
      </c>
      <c r="W5940">
        <v>4.33</v>
      </c>
      <c r="X5940">
        <v>3.26</v>
      </c>
      <c r="Y5940">
        <v>7.62</v>
      </c>
      <c r="Z5940">
        <v>2</v>
      </c>
      <c r="AA5940" t="s">
        <v>4250</v>
      </c>
      <c r="AB5940">
        <v>0</v>
      </c>
      <c r="AC5940">
        <v>5</v>
      </c>
      <c r="AD5940">
        <v>3.899</v>
      </c>
      <c r="AF5940" t="s">
        <v>7951</v>
      </c>
      <c r="AI5940">
        <v>0</v>
      </c>
      <c r="AJ5940">
        <v>0</v>
      </c>
      <c r="AK5940" t="s">
        <v>19921</v>
      </c>
      <c r="AL5940" t="s">
        <v>19921</v>
      </c>
      <c r="AM5940" t="s">
        <v>20019</v>
      </c>
    </row>
    <row r="5941" spans="1:39" x14ac:dyDescent="0.25">
      <c r="A5941" t="s">
        <v>11856</v>
      </c>
      <c r="B5941" t="s">
        <v>4841</v>
      </c>
      <c r="C5941" t="s">
        <v>4842</v>
      </c>
      <c r="D5941">
        <v>630</v>
      </c>
      <c r="E5941" t="s">
        <v>4845</v>
      </c>
      <c r="F5941">
        <v>6.2</v>
      </c>
      <c r="I5941" t="s">
        <v>14698</v>
      </c>
      <c r="K5941" t="s">
        <v>6860</v>
      </c>
      <c r="L5941" t="s">
        <v>6861</v>
      </c>
      <c r="M5941" t="s">
        <v>15242</v>
      </c>
      <c r="N5941">
        <v>9</v>
      </c>
      <c r="O5941" t="s">
        <v>15641</v>
      </c>
      <c r="P5941" t="s">
        <v>19508</v>
      </c>
      <c r="Q5941">
        <v>7</v>
      </c>
      <c r="R5941">
        <v>2</v>
      </c>
      <c r="S5941">
        <v>2.39</v>
      </c>
      <c r="T5941">
        <v>3.22</v>
      </c>
      <c r="U5941">
        <v>383.36</v>
      </c>
      <c r="V5941">
        <v>126.97</v>
      </c>
      <c r="W5941">
        <v>3.27</v>
      </c>
      <c r="X5941">
        <v>6.68</v>
      </c>
      <c r="Y5941">
        <v>0</v>
      </c>
      <c r="Z5941">
        <v>2</v>
      </c>
      <c r="AA5941" t="s">
        <v>4250</v>
      </c>
      <c r="AB5941">
        <v>0</v>
      </c>
      <c r="AC5941">
        <v>8</v>
      </c>
      <c r="AD5941">
        <v>4.028142857142857</v>
      </c>
      <c r="AF5941" t="s">
        <v>7949</v>
      </c>
      <c r="AI5941">
        <v>0</v>
      </c>
      <c r="AJ5941">
        <v>0</v>
      </c>
      <c r="AM5941" t="s">
        <v>20019</v>
      </c>
    </row>
    <row r="5942" spans="1:39" x14ac:dyDescent="0.25">
      <c r="A5942" t="s">
        <v>11857</v>
      </c>
      <c r="B5942" t="s">
        <v>4841</v>
      </c>
      <c r="C5942" t="s">
        <v>4842</v>
      </c>
      <c r="D5942">
        <v>630</v>
      </c>
      <c r="E5942" t="s">
        <v>4845</v>
      </c>
      <c r="F5942">
        <v>6.2</v>
      </c>
      <c r="I5942" t="s">
        <v>14699</v>
      </c>
      <c r="K5942" t="s">
        <v>6860</v>
      </c>
      <c r="L5942" t="s">
        <v>6861</v>
      </c>
      <c r="M5942" t="s">
        <v>14955</v>
      </c>
      <c r="N5942">
        <v>8</v>
      </c>
      <c r="O5942" t="s">
        <v>15276</v>
      </c>
      <c r="P5942" t="s">
        <v>19509</v>
      </c>
      <c r="Q5942">
        <v>7</v>
      </c>
      <c r="R5942">
        <v>1</v>
      </c>
      <c r="S5942">
        <v>3.31</v>
      </c>
      <c r="T5942">
        <v>3.33</v>
      </c>
      <c r="U5942">
        <v>415.88</v>
      </c>
      <c r="V5942">
        <v>88.19</v>
      </c>
      <c r="W5942">
        <v>3.14</v>
      </c>
      <c r="Y5942">
        <v>5.85</v>
      </c>
      <c r="Z5942">
        <v>2</v>
      </c>
      <c r="AA5942" t="s">
        <v>4250</v>
      </c>
      <c r="AB5942">
        <v>0</v>
      </c>
      <c r="AC5942">
        <v>2</v>
      </c>
      <c r="AD5942">
        <v>4.6141904761904762</v>
      </c>
      <c r="AF5942" t="s">
        <v>7949</v>
      </c>
      <c r="AI5942">
        <v>0</v>
      </c>
      <c r="AJ5942">
        <v>0</v>
      </c>
      <c r="AM5942" t="s">
        <v>20019</v>
      </c>
    </row>
    <row r="5943" spans="1:39" x14ac:dyDescent="0.25">
      <c r="A5943" t="s">
        <v>11858</v>
      </c>
      <c r="B5943" t="s">
        <v>4841</v>
      </c>
      <c r="C5943" t="s">
        <v>4842</v>
      </c>
      <c r="D5943">
        <v>631.29999999999995</v>
      </c>
      <c r="E5943" t="s">
        <v>4845</v>
      </c>
      <c r="F5943">
        <v>6.2</v>
      </c>
      <c r="I5943" t="s">
        <v>14700</v>
      </c>
      <c r="K5943" t="s">
        <v>6860</v>
      </c>
      <c r="M5943" t="s">
        <v>15002</v>
      </c>
      <c r="N5943">
        <v>8</v>
      </c>
      <c r="O5943" t="s">
        <v>15332</v>
      </c>
      <c r="P5943" t="s">
        <v>19510</v>
      </c>
      <c r="Q5943">
        <v>5</v>
      </c>
      <c r="R5943">
        <v>1</v>
      </c>
      <c r="S5943">
        <v>2.54</v>
      </c>
      <c r="T5943">
        <v>2.56</v>
      </c>
      <c r="U5943">
        <v>486.54</v>
      </c>
      <c r="V5943">
        <v>80.81</v>
      </c>
      <c r="W5943">
        <v>4.66</v>
      </c>
      <c r="Y5943">
        <v>6</v>
      </c>
      <c r="Z5943">
        <v>2</v>
      </c>
      <c r="AA5943" t="s">
        <v>4250</v>
      </c>
      <c r="AB5943">
        <v>0</v>
      </c>
      <c r="AC5943">
        <v>3</v>
      </c>
      <c r="AD5943">
        <v>4.659476190476191</v>
      </c>
      <c r="AF5943" t="s">
        <v>7949</v>
      </c>
      <c r="AI5943">
        <v>0</v>
      </c>
      <c r="AJ5943">
        <v>0</v>
      </c>
      <c r="AM5943" t="s">
        <v>20019</v>
      </c>
    </row>
    <row r="5944" spans="1:39" x14ac:dyDescent="0.25">
      <c r="A5944" t="s">
        <v>11859</v>
      </c>
      <c r="B5944" t="s">
        <v>4841</v>
      </c>
      <c r="C5944" t="s">
        <v>4842</v>
      </c>
      <c r="D5944">
        <v>632</v>
      </c>
      <c r="E5944" t="s">
        <v>4845</v>
      </c>
      <c r="F5944">
        <v>6.2</v>
      </c>
      <c r="I5944" t="s">
        <v>14701</v>
      </c>
      <c r="K5944" t="s">
        <v>6860</v>
      </c>
      <c r="L5944" t="s">
        <v>6861</v>
      </c>
      <c r="M5944" t="s">
        <v>15000</v>
      </c>
      <c r="N5944">
        <v>9</v>
      </c>
      <c r="O5944" t="s">
        <v>15330</v>
      </c>
      <c r="P5944" t="s">
        <v>19511</v>
      </c>
      <c r="Q5944">
        <v>5</v>
      </c>
      <c r="R5944">
        <v>1</v>
      </c>
      <c r="S5944">
        <v>3.53</v>
      </c>
      <c r="T5944">
        <v>3.53</v>
      </c>
      <c r="U5944">
        <v>400.46</v>
      </c>
      <c r="V5944">
        <v>91.6</v>
      </c>
      <c r="W5944">
        <v>4.03</v>
      </c>
      <c r="Y5944">
        <v>0.91</v>
      </c>
      <c r="Z5944">
        <v>2</v>
      </c>
      <c r="AA5944" t="s">
        <v>4250</v>
      </c>
      <c r="AB5944">
        <v>0</v>
      </c>
      <c r="AC5944">
        <v>1</v>
      </c>
      <c r="AD5944">
        <v>4.4610000000000003</v>
      </c>
      <c r="AF5944" t="s">
        <v>7949</v>
      </c>
      <c r="AI5944">
        <v>0</v>
      </c>
      <c r="AJ5944">
        <v>0</v>
      </c>
      <c r="AM5944" t="s">
        <v>20019</v>
      </c>
    </row>
    <row r="5945" spans="1:39" x14ac:dyDescent="0.25">
      <c r="A5945" t="s">
        <v>11860</v>
      </c>
      <c r="B5945" t="s">
        <v>4841</v>
      </c>
      <c r="C5945" t="s">
        <v>4842</v>
      </c>
      <c r="D5945">
        <v>634.1</v>
      </c>
      <c r="E5945" t="s">
        <v>4845</v>
      </c>
      <c r="F5945">
        <v>6.2</v>
      </c>
      <c r="I5945" t="s">
        <v>14702</v>
      </c>
      <c r="K5945" t="s">
        <v>6860</v>
      </c>
      <c r="M5945" t="s">
        <v>15002</v>
      </c>
      <c r="N5945">
        <v>8</v>
      </c>
      <c r="O5945" t="s">
        <v>15332</v>
      </c>
      <c r="P5945" t="s">
        <v>19512</v>
      </c>
      <c r="Q5945">
        <v>3</v>
      </c>
      <c r="R5945">
        <v>1</v>
      </c>
      <c r="S5945">
        <v>5.0199999999999996</v>
      </c>
      <c r="T5945">
        <v>5.0199999999999996</v>
      </c>
      <c r="U5945">
        <v>452.4</v>
      </c>
      <c r="V5945">
        <v>58.69</v>
      </c>
      <c r="W5945">
        <v>4.41</v>
      </c>
      <c r="Y5945">
        <v>4.87</v>
      </c>
      <c r="Z5945">
        <v>2</v>
      </c>
      <c r="AA5945" t="s">
        <v>4250</v>
      </c>
      <c r="AB5945">
        <v>0</v>
      </c>
      <c r="AC5945">
        <v>2</v>
      </c>
      <c r="AD5945">
        <v>3.1733333333333338</v>
      </c>
      <c r="AF5945" t="s">
        <v>7949</v>
      </c>
      <c r="AI5945">
        <v>0</v>
      </c>
      <c r="AJ5945">
        <v>0</v>
      </c>
      <c r="AM5945" t="s">
        <v>20019</v>
      </c>
    </row>
    <row r="5946" spans="1:39" x14ac:dyDescent="0.25">
      <c r="A5946" t="s">
        <v>11861</v>
      </c>
      <c r="B5946" t="s">
        <v>4841</v>
      </c>
      <c r="C5946" t="s">
        <v>4842</v>
      </c>
      <c r="D5946">
        <v>635</v>
      </c>
      <c r="E5946" t="s">
        <v>4845</v>
      </c>
      <c r="F5946">
        <v>6.2</v>
      </c>
      <c r="I5946" t="s">
        <v>14703</v>
      </c>
      <c r="K5946" t="s">
        <v>6860</v>
      </c>
      <c r="L5946" t="s">
        <v>6861</v>
      </c>
      <c r="M5946" t="s">
        <v>6907</v>
      </c>
      <c r="N5946">
        <v>9</v>
      </c>
      <c r="O5946" t="s">
        <v>6972</v>
      </c>
      <c r="P5946" t="s">
        <v>19513</v>
      </c>
      <c r="Q5946">
        <v>6</v>
      </c>
      <c r="R5946">
        <v>1</v>
      </c>
      <c r="S5946">
        <v>3.32</v>
      </c>
      <c r="T5946">
        <v>3.32</v>
      </c>
      <c r="U5946">
        <v>410.45</v>
      </c>
      <c r="V5946">
        <v>75.3</v>
      </c>
      <c r="W5946">
        <v>3.37</v>
      </c>
      <c r="Y5946">
        <v>2.21</v>
      </c>
      <c r="Z5946">
        <v>2</v>
      </c>
      <c r="AA5946" t="s">
        <v>4250</v>
      </c>
      <c r="AB5946">
        <v>0</v>
      </c>
      <c r="AC5946">
        <v>2</v>
      </c>
      <c r="AD5946">
        <v>4.6529761904761902</v>
      </c>
      <c r="AF5946" t="s">
        <v>7949</v>
      </c>
      <c r="AI5946">
        <v>0</v>
      </c>
      <c r="AJ5946">
        <v>0</v>
      </c>
      <c r="AM5946" t="s">
        <v>20019</v>
      </c>
    </row>
    <row r="5947" spans="1:39" x14ac:dyDescent="0.25">
      <c r="A5947" t="s">
        <v>11861</v>
      </c>
      <c r="B5947" t="s">
        <v>4841</v>
      </c>
      <c r="C5947" t="s">
        <v>4842</v>
      </c>
      <c r="D5947">
        <v>635</v>
      </c>
      <c r="E5947" t="s">
        <v>4845</v>
      </c>
      <c r="F5947">
        <v>6.2</v>
      </c>
      <c r="I5947" t="s">
        <v>14704</v>
      </c>
      <c r="K5947" t="s">
        <v>6860</v>
      </c>
      <c r="L5947" t="s">
        <v>6861</v>
      </c>
      <c r="M5947" t="s">
        <v>6908</v>
      </c>
      <c r="N5947">
        <v>8</v>
      </c>
      <c r="O5947" t="s">
        <v>6973</v>
      </c>
      <c r="P5947" t="s">
        <v>19513</v>
      </c>
      <c r="Q5947">
        <v>6</v>
      </c>
      <c r="R5947">
        <v>1</v>
      </c>
      <c r="S5947">
        <v>3.32</v>
      </c>
      <c r="T5947">
        <v>3.32</v>
      </c>
      <c r="U5947">
        <v>410.45</v>
      </c>
      <c r="V5947">
        <v>75.3</v>
      </c>
      <c r="W5947">
        <v>3.37</v>
      </c>
      <c r="Y5947">
        <v>2.21</v>
      </c>
      <c r="Z5947">
        <v>2</v>
      </c>
      <c r="AA5947" t="s">
        <v>4250</v>
      </c>
      <c r="AB5947">
        <v>0</v>
      </c>
      <c r="AC5947">
        <v>2</v>
      </c>
      <c r="AD5947">
        <v>4.6529761904761902</v>
      </c>
      <c r="AF5947" t="s">
        <v>7949</v>
      </c>
      <c r="AI5947">
        <v>0</v>
      </c>
      <c r="AJ5947">
        <v>0</v>
      </c>
      <c r="AM5947" t="s">
        <v>20019</v>
      </c>
    </row>
    <row r="5948" spans="1:39" x14ac:dyDescent="0.25">
      <c r="A5948" t="s">
        <v>8619</v>
      </c>
      <c r="B5948" t="s">
        <v>4841</v>
      </c>
      <c r="C5948" t="s">
        <v>4842</v>
      </c>
      <c r="D5948">
        <v>636</v>
      </c>
      <c r="E5948" t="s">
        <v>4845</v>
      </c>
      <c r="F5948">
        <v>6.2</v>
      </c>
      <c r="I5948" t="s">
        <v>14705</v>
      </c>
      <c r="K5948" t="s">
        <v>6860</v>
      </c>
      <c r="L5948" t="s">
        <v>6861</v>
      </c>
      <c r="M5948" t="s">
        <v>15000</v>
      </c>
      <c r="N5948">
        <v>9</v>
      </c>
      <c r="O5948" t="s">
        <v>15330</v>
      </c>
      <c r="P5948" t="s">
        <v>16272</v>
      </c>
      <c r="Q5948">
        <v>5</v>
      </c>
      <c r="R5948">
        <v>1</v>
      </c>
      <c r="S5948">
        <v>4.37</v>
      </c>
      <c r="T5948">
        <v>4.37</v>
      </c>
      <c r="U5948">
        <v>416.5</v>
      </c>
      <c r="V5948">
        <v>83.76</v>
      </c>
      <c r="W5948">
        <v>4.4800000000000004</v>
      </c>
      <c r="Y5948">
        <v>1.08</v>
      </c>
      <c r="Z5948">
        <v>2</v>
      </c>
      <c r="AA5948" t="s">
        <v>4250</v>
      </c>
      <c r="AB5948">
        <v>0</v>
      </c>
      <c r="AC5948">
        <v>2</v>
      </c>
      <c r="AD5948">
        <v>3.744761904761905</v>
      </c>
      <c r="AF5948" t="s">
        <v>7949</v>
      </c>
      <c r="AI5948">
        <v>0</v>
      </c>
      <c r="AJ5948">
        <v>0</v>
      </c>
      <c r="AM5948" t="s">
        <v>20019</v>
      </c>
    </row>
    <row r="5949" spans="1:39" x14ac:dyDescent="0.25">
      <c r="A5949" t="s">
        <v>11079</v>
      </c>
      <c r="B5949" t="s">
        <v>4841</v>
      </c>
      <c r="C5949" t="s">
        <v>4842</v>
      </c>
      <c r="D5949">
        <v>639</v>
      </c>
      <c r="E5949" t="s">
        <v>4845</v>
      </c>
      <c r="F5949">
        <v>6.19</v>
      </c>
      <c r="I5949" t="s">
        <v>14706</v>
      </c>
      <c r="K5949" t="s">
        <v>6860</v>
      </c>
      <c r="L5949" t="s">
        <v>6861</v>
      </c>
      <c r="M5949" t="s">
        <v>14972</v>
      </c>
      <c r="N5949">
        <v>8</v>
      </c>
      <c r="O5949" t="s">
        <v>15293</v>
      </c>
      <c r="P5949" t="s">
        <v>18731</v>
      </c>
      <c r="Q5949">
        <v>7</v>
      </c>
      <c r="R5949">
        <v>2</v>
      </c>
      <c r="S5949">
        <v>1.0900000000000001</v>
      </c>
      <c r="T5949">
        <v>1.0900000000000001</v>
      </c>
      <c r="U5949">
        <v>440.33</v>
      </c>
      <c r="V5949">
        <v>126.28</v>
      </c>
      <c r="W5949">
        <v>2.57</v>
      </c>
      <c r="X5949">
        <v>9.6300000000000008</v>
      </c>
      <c r="Y5949">
        <v>2.48</v>
      </c>
      <c r="Z5949">
        <v>2</v>
      </c>
      <c r="AA5949" t="s">
        <v>4250</v>
      </c>
      <c r="AB5949">
        <v>0</v>
      </c>
      <c r="AC5949">
        <v>4</v>
      </c>
      <c r="AD5949">
        <v>3.9262142857142859</v>
      </c>
      <c r="AF5949" t="s">
        <v>7949</v>
      </c>
      <c r="AI5949">
        <v>0</v>
      </c>
      <c r="AJ5949">
        <v>0</v>
      </c>
      <c r="AM5949" t="s">
        <v>20019</v>
      </c>
    </row>
    <row r="5950" spans="1:39" x14ac:dyDescent="0.25">
      <c r="A5950" t="s">
        <v>11862</v>
      </c>
      <c r="B5950" t="s">
        <v>4841</v>
      </c>
      <c r="C5950" t="s">
        <v>4842</v>
      </c>
      <c r="D5950">
        <v>639.79999999999995</v>
      </c>
      <c r="E5950" t="s">
        <v>4845</v>
      </c>
      <c r="F5950">
        <v>6.19</v>
      </c>
      <c r="I5950" t="s">
        <v>14707</v>
      </c>
      <c r="K5950" t="s">
        <v>6860</v>
      </c>
      <c r="M5950" t="s">
        <v>15002</v>
      </c>
      <c r="N5950">
        <v>8</v>
      </c>
      <c r="O5950" t="s">
        <v>15332</v>
      </c>
      <c r="P5950" t="s">
        <v>19514</v>
      </c>
      <c r="Q5950">
        <v>7</v>
      </c>
      <c r="R5950">
        <v>3</v>
      </c>
      <c r="S5950">
        <v>1.92</v>
      </c>
      <c r="T5950">
        <v>2.19</v>
      </c>
      <c r="U5950">
        <v>526.64</v>
      </c>
      <c r="V5950">
        <v>131.24</v>
      </c>
      <c r="W5950">
        <v>2.73</v>
      </c>
      <c r="X5950">
        <v>9.8000000000000007</v>
      </c>
      <c r="Y5950">
        <v>7.21</v>
      </c>
      <c r="Z5950">
        <v>2</v>
      </c>
      <c r="AA5950" t="s">
        <v>4250</v>
      </c>
      <c r="AB5950">
        <v>1</v>
      </c>
      <c r="AC5950">
        <v>4</v>
      </c>
      <c r="AD5950">
        <v>3.166666666666667</v>
      </c>
      <c r="AF5950" t="s">
        <v>7949</v>
      </c>
      <c r="AI5950">
        <v>0</v>
      </c>
      <c r="AJ5950">
        <v>0</v>
      </c>
      <c r="AM5950" t="s">
        <v>20019</v>
      </c>
    </row>
    <row r="5951" spans="1:39" x14ac:dyDescent="0.25">
      <c r="A5951" t="s">
        <v>11863</v>
      </c>
      <c r="B5951" t="s">
        <v>4841</v>
      </c>
      <c r="C5951" t="s">
        <v>4842</v>
      </c>
      <c r="D5951">
        <v>640</v>
      </c>
      <c r="E5951" t="s">
        <v>4845</v>
      </c>
      <c r="F5951">
        <v>6.19</v>
      </c>
      <c r="K5951" t="s">
        <v>6860</v>
      </c>
      <c r="M5951" t="s">
        <v>6865</v>
      </c>
      <c r="N5951">
        <v>8</v>
      </c>
      <c r="O5951" t="s">
        <v>15553</v>
      </c>
      <c r="P5951" t="s">
        <v>19515</v>
      </c>
      <c r="Q5951">
        <v>4</v>
      </c>
      <c r="R5951">
        <v>3</v>
      </c>
      <c r="S5951">
        <v>0.7</v>
      </c>
      <c r="T5951">
        <v>1.01</v>
      </c>
      <c r="U5951">
        <v>431.53</v>
      </c>
      <c r="V5951">
        <v>74.25</v>
      </c>
      <c r="W5951">
        <v>3.34</v>
      </c>
      <c r="X5951">
        <v>13.92</v>
      </c>
      <c r="Y5951">
        <v>6.5</v>
      </c>
      <c r="Z5951">
        <v>2</v>
      </c>
      <c r="AA5951" t="s">
        <v>4250</v>
      </c>
      <c r="AB5951">
        <v>0</v>
      </c>
      <c r="AC5951">
        <v>8</v>
      </c>
      <c r="AD5951">
        <v>4.655738095238096</v>
      </c>
      <c r="AF5951" t="s">
        <v>7949</v>
      </c>
      <c r="AI5951">
        <v>0</v>
      </c>
      <c r="AJ5951">
        <v>0</v>
      </c>
      <c r="AK5951" t="s">
        <v>19966</v>
      </c>
      <c r="AL5951" t="s">
        <v>19966</v>
      </c>
      <c r="AM5951" t="s">
        <v>20019</v>
      </c>
    </row>
    <row r="5952" spans="1:39" x14ac:dyDescent="0.25">
      <c r="A5952" t="s">
        <v>11188</v>
      </c>
      <c r="B5952" t="s">
        <v>4841</v>
      </c>
      <c r="C5952" t="s">
        <v>4842</v>
      </c>
      <c r="D5952">
        <v>640</v>
      </c>
      <c r="E5952" t="s">
        <v>4845</v>
      </c>
      <c r="F5952">
        <v>6.19</v>
      </c>
      <c r="K5952" t="s">
        <v>6860</v>
      </c>
      <c r="L5952" t="s">
        <v>6861</v>
      </c>
      <c r="M5952" t="s">
        <v>15247</v>
      </c>
      <c r="N5952">
        <v>9</v>
      </c>
      <c r="O5952" t="s">
        <v>15647</v>
      </c>
      <c r="P5952" t="s">
        <v>18840</v>
      </c>
      <c r="Q5952">
        <v>4</v>
      </c>
      <c r="R5952">
        <v>1</v>
      </c>
      <c r="S5952">
        <v>3.37</v>
      </c>
      <c r="T5952">
        <v>3.39</v>
      </c>
      <c r="U5952">
        <v>351.45</v>
      </c>
      <c r="V5952">
        <v>67.92</v>
      </c>
      <c r="W5952">
        <v>3.23</v>
      </c>
      <c r="Y5952">
        <v>8.3699999999999992</v>
      </c>
      <c r="Z5952">
        <v>2</v>
      </c>
      <c r="AA5952" t="s">
        <v>4250</v>
      </c>
      <c r="AB5952">
        <v>0</v>
      </c>
      <c r="AC5952">
        <v>5</v>
      </c>
      <c r="AD5952">
        <v>4.7683333333333344</v>
      </c>
      <c r="AF5952" t="s">
        <v>7949</v>
      </c>
      <c r="AI5952">
        <v>0</v>
      </c>
      <c r="AJ5952">
        <v>0</v>
      </c>
      <c r="AK5952" t="s">
        <v>19983</v>
      </c>
      <c r="AL5952" t="s">
        <v>19983</v>
      </c>
      <c r="AM5952" t="s">
        <v>20019</v>
      </c>
    </row>
    <row r="5953" spans="1:39" x14ac:dyDescent="0.25">
      <c r="A5953" t="s">
        <v>10846</v>
      </c>
      <c r="B5953" t="s">
        <v>4841</v>
      </c>
      <c r="C5953" t="s">
        <v>4842</v>
      </c>
      <c r="D5953">
        <v>640</v>
      </c>
      <c r="E5953" t="s">
        <v>4845</v>
      </c>
      <c r="F5953">
        <v>6.19</v>
      </c>
      <c r="K5953" t="s">
        <v>6860</v>
      </c>
      <c r="L5953" t="s">
        <v>6861</v>
      </c>
      <c r="M5953" t="s">
        <v>15101</v>
      </c>
      <c r="N5953">
        <v>9</v>
      </c>
      <c r="O5953" t="s">
        <v>15465</v>
      </c>
      <c r="P5953" t="s">
        <v>18498</v>
      </c>
      <c r="Q5953">
        <v>6</v>
      </c>
      <c r="R5953">
        <v>4</v>
      </c>
      <c r="S5953">
        <v>1.19</v>
      </c>
      <c r="T5953">
        <v>3.53</v>
      </c>
      <c r="U5953">
        <v>610.75</v>
      </c>
      <c r="V5953">
        <v>116.92</v>
      </c>
      <c r="W5953">
        <v>4.75</v>
      </c>
      <c r="X5953">
        <v>13.76</v>
      </c>
      <c r="Y5953">
        <v>8.65</v>
      </c>
      <c r="Z5953">
        <v>3</v>
      </c>
      <c r="AA5953" t="s">
        <v>4250</v>
      </c>
      <c r="AB5953">
        <v>1</v>
      </c>
      <c r="AC5953">
        <v>16</v>
      </c>
      <c r="AD5953">
        <v>2.512666666666667</v>
      </c>
      <c r="AF5953" t="s">
        <v>7952</v>
      </c>
      <c r="AI5953">
        <v>0</v>
      </c>
      <c r="AJ5953">
        <v>0</v>
      </c>
      <c r="AK5953" t="s">
        <v>19864</v>
      </c>
      <c r="AL5953" t="s">
        <v>19864</v>
      </c>
      <c r="AM5953" t="s">
        <v>20019</v>
      </c>
    </row>
    <row r="5954" spans="1:39" x14ac:dyDescent="0.25">
      <c r="A5954" t="s">
        <v>6021</v>
      </c>
      <c r="B5954" t="s">
        <v>4841</v>
      </c>
      <c r="C5954" t="s">
        <v>4842</v>
      </c>
      <c r="D5954">
        <v>640</v>
      </c>
      <c r="E5954" t="s">
        <v>4845</v>
      </c>
      <c r="F5954">
        <v>6.19</v>
      </c>
      <c r="K5954" t="s">
        <v>6860</v>
      </c>
      <c r="L5954" t="s">
        <v>6861</v>
      </c>
      <c r="M5954" t="s">
        <v>15200</v>
      </c>
      <c r="N5954">
        <v>9</v>
      </c>
      <c r="O5954" t="s">
        <v>15590</v>
      </c>
      <c r="P5954" t="s">
        <v>7747</v>
      </c>
      <c r="Q5954">
        <v>3</v>
      </c>
      <c r="R5954">
        <v>2</v>
      </c>
      <c r="S5954">
        <v>2.38</v>
      </c>
      <c r="T5954">
        <v>2.39</v>
      </c>
      <c r="U5954">
        <v>320.39999999999998</v>
      </c>
      <c r="V5954">
        <v>69.08</v>
      </c>
      <c r="W5954">
        <v>2.66</v>
      </c>
      <c r="Y5954">
        <v>5.0599999999999996</v>
      </c>
      <c r="Z5954">
        <v>2</v>
      </c>
      <c r="AA5954" t="s">
        <v>4250</v>
      </c>
      <c r="AB5954">
        <v>0</v>
      </c>
      <c r="AC5954">
        <v>3</v>
      </c>
      <c r="AD5954">
        <v>5.31</v>
      </c>
      <c r="AF5954" t="s">
        <v>7949</v>
      </c>
      <c r="AI5954">
        <v>0</v>
      </c>
      <c r="AJ5954">
        <v>0</v>
      </c>
      <c r="AK5954" t="s">
        <v>7981</v>
      </c>
      <c r="AL5954" t="s">
        <v>7981</v>
      </c>
      <c r="AM5954" t="s">
        <v>20019</v>
      </c>
    </row>
    <row r="5955" spans="1:39" x14ac:dyDescent="0.25">
      <c r="A5955" t="s">
        <v>5684</v>
      </c>
      <c r="B5955" t="s">
        <v>4841</v>
      </c>
      <c r="C5955" t="s">
        <v>4842</v>
      </c>
      <c r="D5955">
        <v>640</v>
      </c>
      <c r="E5955" t="s">
        <v>4845</v>
      </c>
      <c r="F5955">
        <v>6.19</v>
      </c>
      <c r="K5955" t="s">
        <v>6860</v>
      </c>
      <c r="L5955" t="s">
        <v>6861</v>
      </c>
      <c r="M5955" t="s">
        <v>15058</v>
      </c>
      <c r="N5955">
        <v>9</v>
      </c>
      <c r="O5955" t="s">
        <v>15410</v>
      </c>
      <c r="P5955" t="s">
        <v>7410</v>
      </c>
      <c r="Q5955">
        <v>6</v>
      </c>
      <c r="R5955">
        <v>3</v>
      </c>
      <c r="S5955">
        <v>3.9</v>
      </c>
      <c r="T5955">
        <v>3.9</v>
      </c>
      <c r="U5955">
        <v>530.04999999999995</v>
      </c>
      <c r="V5955">
        <v>131.84</v>
      </c>
      <c r="W5955">
        <v>4.5599999999999996</v>
      </c>
      <c r="X5955">
        <v>13.29</v>
      </c>
      <c r="Y5955">
        <v>2.15</v>
      </c>
      <c r="Z5955">
        <v>3</v>
      </c>
      <c r="AA5955" t="s">
        <v>4250</v>
      </c>
      <c r="AB5955">
        <v>1</v>
      </c>
      <c r="AC5955">
        <v>9</v>
      </c>
      <c r="AD5955">
        <v>1.7666666666666671</v>
      </c>
      <c r="AF5955" t="s">
        <v>7949</v>
      </c>
      <c r="AI5955">
        <v>0</v>
      </c>
      <c r="AJ5955">
        <v>0</v>
      </c>
      <c r="AK5955" t="s">
        <v>7979</v>
      </c>
      <c r="AL5955" t="s">
        <v>7979</v>
      </c>
      <c r="AM5955" t="s">
        <v>20019</v>
      </c>
    </row>
    <row r="5956" spans="1:39" x14ac:dyDescent="0.25">
      <c r="A5956" t="s">
        <v>11864</v>
      </c>
      <c r="B5956" t="s">
        <v>4841</v>
      </c>
      <c r="C5956" t="s">
        <v>4842</v>
      </c>
      <c r="D5956">
        <v>640</v>
      </c>
      <c r="E5956" t="s">
        <v>4845</v>
      </c>
      <c r="F5956">
        <v>6.19</v>
      </c>
      <c r="I5956" t="s">
        <v>14708</v>
      </c>
      <c r="K5956" t="s">
        <v>6860</v>
      </c>
      <c r="L5956" t="s">
        <v>6861</v>
      </c>
      <c r="M5956" t="s">
        <v>14996</v>
      </c>
      <c r="N5956">
        <v>9</v>
      </c>
      <c r="O5956" t="s">
        <v>15322</v>
      </c>
      <c r="P5956" t="s">
        <v>19516</v>
      </c>
      <c r="Q5956">
        <v>6</v>
      </c>
      <c r="R5956">
        <v>2</v>
      </c>
      <c r="S5956">
        <v>-3.05</v>
      </c>
      <c r="T5956">
        <v>-3.02</v>
      </c>
      <c r="U5956">
        <v>314.35000000000002</v>
      </c>
      <c r="V5956">
        <v>102.74</v>
      </c>
      <c r="W5956">
        <v>1.84</v>
      </c>
      <c r="X5956">
        <v>11.12</v>
      </c>
      <c r="Y5956">
        <v>6.2</v>
      </c>
      <c r="Z5956">
        <v>2</v>
      </c>
      <c r="AA5956" t="s">
        <v>4250</v>
      </c>
      <c r="AB5956">
        <v>0</v>
      </c>
      <c r="AC5956">
        <v>3</v>
      </c>
      <c r="AD5956">
        <v>5.075333333333333</v>
      </c>
      <c r="AF5956" t="s">
        <v>7949</v>
      </c>
      <c r="AI5956">
        <v>0</v>
      </c>
      <c r="AJ5956">
        <v>0</v>
      </c>
      <c r="AM5956" t="s">
        <v>20019</v>
      </c>
    </row>
    <row r="5957" spans="1:39" x14ac:dyDescent="0.25">
      <c r="A5957" t="s">
        <v>11865</v>
      </c>
      <c r="B5957" t="s">
        <v>4841</v>
      </c>
      <c r="C5957" t="s">
        <v>4842</v>
      </c>
      <c r="D5957">
        <v>640</v>
      </c>
      <c r="E5957" t="s">
        <v>4845</v>
      </c>
      <c r="F5957">
        <v>6.19</v>
      </c>
      <c r="K5957" t="s">
        <v>6860</v>
      </c>
      <c r="L5957" t="s">
        <v>6861</v>
      </c>
      <c r="M5957" t="s">
        <v>15179</v>
      </c>
      <c r="N5957">
        <v>9</v>
      </c>
      <c r="O5957" t="s">
        <v>15562</v>
      </c>
      <c r="P5957" t="s">
        <v>19517</v>
      </c>
      <c r="Q5957">
        <v>5</v>
      </c>
      <c r="R5957">
        <v>2</v>
      </c>
      <c r="S5957">
        <v>5.86</v>
      </c>
      <c r="T5957">
        <v>5.88</v>
      </c>
      <c r="U5957">
        <v>474.6</v>
      </c>
      <c r="V5957">
        <v>87.32</v>
      </c>
      <c r="W5957">
        <v>4.25</v>
      </c>
      <c r="X5957">
        <v>9.98</v>
      </c>
      <c r="Y5957">
        <v>5.91</v>
      </c>
      <c r="Z5957">
        <v>3</v>
      </c>
      <c r="AA5957" t="s">
        <v>4250</v>
      </c>
      <c r="AB5957">
        <v>0</v>
      </c>
      <c r="AC5957">
        <v>9</v>
      </c>
      <c r="AD5957">
        <v>2.6814285714285711</v>
      </c>
      <c r="AF5957" t="s">
        <v>7949</v>
      </c>
      <c r="AI5957">
        <v>0</v>
      </c>
      <c r="AJ5957">
        <v>0</v>
      </c>
      <c r="AK5957" t="s">
        <v>19972</v>
      </c>
      <c r="AL5957" t="s">
        <v>19972</v>
      </c>
      <c r="AM5957" t="s">
        <v>20019</v>
      </c>
    </row>
    <row r="5958" spans="1:39" x14ac:dyDescent="0.25">
      <c r="A5958" t="s">
        <v>11866</v>
      </c>
      <c r="B5958" t="s">
        <v>4841</v>
      </c>
      <c r="C5958" t="s">
        <v>4842</v>
      </c>
      <c r="D5958">
        <v>643</v>
      </c>
      <c r="E5958" t="s">
        <v>4845</v>
      </c>
      <c r="F5958">
        <v>6.19</v>
      </c>
      <c r="K5958" t="s">
        <v>6860</v>
      </c>
      <c r="L5958" t="s">
        <v>6861</v>
      </c>
      <c r="M5958" t="s">
        <v>15065</v>
      </c>
      <c r="N5958">
        <v>9</v>
      </c>
      <c r="O5958" t="s">
        <v>15418</v>
      </c>
      <c r="P5958" t="s">
        <v>19518</v>
      </c>
      <c r="Q5958">
        <v>4</v>
      </c>
      <c r="R5958">
        <v>3</v>
      </c>
      <c r="S5958">
        <v>3.21</v>
      </c>
      <c r="T5958">
        <v>3.76</v>
      </c>
      <c r="U5958">
        <v>473.61</v>
      </c>
      <c r="V5958">
        <v>64.599999999999994</v>
      </c>
      <c r="W5958">
        <v>4.13</v>
      </c>
      <c r="X5958">
        <v>13.87</v>
      </c>
      <c r="Y5958">
        <v>8.18</v>
      </c>
      <c r="Z5958">
        <v>2</v>
      </c>
      <c r="AA5958" t="s">
        <v>4250</v>
      </c>
      <c r="AB5958">
        <v>0</v>
      </c>
      <c r="AC5958">
        <v>8</v>
      </c>
      <c r="AD5958">
        <v>3.2801666666666671</v>
      </c>
      <c r="AF5958" t="s">
        <v>7949</v>
      </c>
      <c r="AI5958">
        <v>0</v>
      </c>
      <c r="AJ5958">
        <v>0</v>
      </c>
      <c r="AK5958" t="s">
        <v>19915</v>
      </c>
      <c r="AL5958" t="s">
        <v>19915</v>
      </c>
      <c r="AM5958" t="s">
        <v>20019</v>
      </c>
    </row>
    <row r="5959" spans="1:39" x14ac:dyDescent="0.25">
      <c r="A5959" t="s">
        <v>11867</v>
      </c>
      <c r="B5959" t="s">
        <v>4841</v>
      </c>
      <c r="C5959" t="s">
        <v>4842</v>
      </c>
      <c r="D5959">
        <v>647</v>
      </c>
      <c r="E5959" t="s">
        <v>4845</v>
      </c>
      <c r="F5959">
        <v>6.19</v>
      </c>
      <c r="I5959" t="s">
        <v>14709</v>
      </c>
      <c r="K5959" t="s">
        <v>6860</v>
      </c>
      <c r="M5959" t="s">
        <v>14989</v>
      </c>
      <c r="N5959">
        <v>8</v>
      </c>
      <c r="O5959" t="s">
        <v>15313</v>
      </c>
      <c r="P5959" t="s">
        <v>19519</v>
      </c>
      <c r="Q5959">
        <v>9</v>
      </c>
      <c r="R5959">
        <v>2</v>
      </c>
      <c r="S5959">
        <v>3.11</v>
      </c>
      <c r="T5959">
        <v>3.11</v>
      </c>
      <c r="U5959">
        <v>390.49</v>
      </c>
      <c r="V5959">
        <v>115.38</v>
      </c>
      <c r="W5959">
        <v>1.87</v>
      </c>
      <c r="X5959">
        <v>10.58</v>
      </c>
      <c r="Y5959">
        <v>3.75</v>
      </c>
      <c r="Z5959">
        <v>2</v>
      </c>
      <c r="AA5959" t="s">
        <v>4250</v>
      </c>
      <c r="AB5959">
        <v>0</v>
      </c>
      <c r="AC5959">
        <v>3</v>
      </c>
      <c r="AD5959">
        <v>3.8262142857142858</v>
      </c>
      <c r="AF5959" t="s">
        <v>7949</v>
      </c>
      <c r="AI5959">
        <v>0</v>
      </c>
      <c r="AJ5959">
        <v>0</v>
      </c>
      <c r="AM5959" t="s">
        <v>20019</v>
      </c>
    </row>
    <row r="5960" spans="1:39" x14ac:dyDescent="0.25">
      <c r="A5960" t="s">
        <v>11868</v>
      </c>
      <c r="B5960" t="s">
        <v>4841</v>
      </c>
      <c r="C5960" t="s">
        <v>4842</v>
      </c>
      <c r="D5960">
        <v>647.5</v>
      </c>
      <c r="E5960" t="s">
        <v>4845</v>
      </c>
      <c r="F5960">
        <v>6.19</v>
      </c>
      <c r="I5960" t="s">
        <v>14710</v>
      </c>
      <c r="K5960" t="s">
        <v>6860</v>
      </c>
      <c r="M5960" t="s">
        <v>15002</v>
      </c>
      <c r="N5960">
        <v>8</v>
      </c>
      <c r="O5960" t="s">
        <v>15332</v>
      </c>
      <c r="P5960" t="s">
        <v>19520</v>
      </c>
      <c r="Q5960">
        <v>5</v>
      </c>
      <c r="R5960">
        <v>1</v>
      </c>
      <c r="S5960">
        <v>-1.21</v>
      </c>
      <c r="T5960">
        <v>-1.1499999999999999</v>
      </c>
      <c r="U5960">
        <v>384.48</v>
      </c>
      <c r="V5960">
        <v>88.23</v>
      </c>
      <c r="W5960">
        <v>1.5</v>
      </c>
      <c r="Y5960">
        <v>6.45</v>
      </c>
      <c r="Z5960">
        <v>1</v>
      </c>
      <c r="AA5960" t="s">
        <v>4250</v>
      </c>
      <c r="AB5960">
        <v>0</v>
      </c>
      <c r="AC5960">
        <v>2</v>
      </c>
      <c r="AD5960">
        <v>5.6584761904761898</v>
      </c>
      <c r="AF5960" t="s">
        <v>7949</v>
      </c>
      <c r="AI5960">
        <v>0</v>
      </c>
      <c r="AJ5960">
        <v>0</v>
      </c>
      <c r="AM5960" t="s">
        <v>20019</v>
      </c>
    </row>
    <row r="5961" spans="1:39" x14ac:dyDescent="0.25">
      <c r="A5961" t="s">
        <v>11869</v>
      </c>
      <c r="B5961" t="s">
        <v>4841</v>
      </c>
      <c r="C5961" t="s">
        <v>4842</v>
      </c>
      <c r="D5961">
        <v>650</v>
      </c>
      <c r="E5961" t="s">
        <v>4845</v>
      </c>
      <c r="F5961">
        <v>6.19</v>
      </c>
      <c r="K5961" t="s">
        <v>6860</v>
      </c>
      <c r="M5961" t="s">
        <v>6865</v>
      </c>
      <c r="N5961">
        <v>8</v>
      </c>
      <c r="O5961" t="s">
        <v>15470</v>
      </c>
      <c r="P5961" t="s">
        <v>19521</v>
      </c>
      <c r="Q5961">
        <v>6</v>
      </c>
      <c r="R5961">
        <v>4</v>
      </c>
      <c r="S5961">
        <v>1.1599999999999999</v>
      </c>
      <c r="T5961">
        <v>2.63</v>
      </c>
      <c r="U5961">
        <v>510.7</v>
      </c>
      <c r="V5961">
        <v>93.7</v>
      </c>
      <c r="W5961">
        <v>3.43</v>
      </c>
      <c r="X5961">
        <v>13.98</v>
      </c>
      <c r="Y5961">
        <v>9.09</v>
      </c>
      <c r="Z5961">
        <v>2</v>
      </c>
      <c r="AA5961" t="s">
        <v>4250</v>
      </c>
      <c r="AB5961">
        <v>1</v>
      </c>
      <c r="AC5961">
        <v>11</v>
      </c>
      <c r="AD5961">
        <v>3.331666666666667</v>
      </c>
      <c r="AF5961" t="s">
        <v>7952</v>
      </c>
      <c r="AI5961">
        <v>0</v>
      </c>
      <c r="AJ5961">
        <v>0</v>
      </c>
      <c r="AK5961" t="s">
        <v>19938</v>
      </c>
      <c r="AL5961" t="s">
        <v>19938</v>
      </c>
      <c r="AM5961" t="s">
        <v>20019</v>
      </c>
    </row>
    <row r="5962" spans="1:39" x14ac:dyDescent="0.25">
      <c r="A5962" t="s">
        <v>11870</v>
      </c>
      <c r="B5962" t="s">
        <v>4841</v>
      </c>
      <c r="C5962" t="s">
        <v>4842</v>
      </c>
      <c r="D5962">
        <v>650</v>
      </c>
      <c r="E5962" t="s">
        <v>4845</v>
      </c>
      <c r="F5962">
        <v>6.19</v>
      </c>
      <c r="K5962" t="s">
        <v>6860</v>
      </c>
      <c r="L5962" t="s">
        <v>6861</v>
      </c>
      <c r="M5962" t="s">
        <v>15006</v>
      </c>
      <c r="N5962">
        <v>9</v>
      </c>
      <c r="O5962" t="s">
        <v>15336</v>
      </c>
      <c r="P5962" t="s">
        <v>19522</v>
      </c>
      <c r="Q5962">
        <v>7</v>
      </c>
      <c r="R5962">
        <v>1</v>
      </c>
      <c r="S5962">
        <v>0.87</v>
      </c>
      <c r="T5962">
        <v>0.89</v>
      </c>
      <c r="U5962">
        <v>338.37</v>
      </c>
      <c r="V5962">
        <v>91.85</v>
      </c>
      <c r="W5962">
        <v>1.48</v>
      </c>
      <c r="Y5962">
        <v>6.2</v>
      </c>
      <c r="Z5962">
        <v>2</v>
      </c>
      <c r="AA5962" t="s">
        <v>4250</v>
      </c>
      <c r="AB5962">
        <v>0</v>
      </c>
      <c r="AC5962">
        <v>1</v>
      </c>
      <c r="AD5962">
        <v>5.7716666666666674</v>
      </c>
      <c r="AF5962" t="s">
        <v>7949</v>
      </c>
      <c r="AI5962">
        <v>0</v>
      </c>
      <c r="AJ5962">
        <v>0</v>
      </c>
      <c r="AK5962" t="s">
        <v>19871</v>
      </c>
      <c r="AL5962" t="s">
        <v>19871</v>
      </c>
      <c r="AM5962" t="s">
        <v>20019</v>
      </c>
    </row>
    <row r="5963" spans="1:39" x14ac:dyDescent="0.25">
      <c r="A5963" t="s">
        <v>11871</v>
      </c>
      <c r="B5963" t="s">
        <v>4841</v>
      </c>
      <c r="C5963" t="s">
        <v>4842</v>
      </c>
      <c r="D5963">
        <v>650</v>
      </c>
      <c r="E5963" t="s">
        <v>4845</v>
      </c>
      <c r="F5963">
        <v>6.19</v>
      </c>
      <c r="I5963" t="s">
        <v>14711</v>
      </c>
      <c r="K5963" t="s">
        <v>6860</v>
      </c>
      <c r="L5963" t="s">
        <v>6861</v>
      </c>
      <c r="M5963" t="s">
        <v>15100</v>
      </c>
      <c r="N5963">
        <v>8</v>
      </c>
      <c r="O5963" t="s">
        <v>15463</v>
      </c>
      <c r="P5963" t="s">
        <v>19523</v>
      </c>
      <c r="Q5963">
        <v>7</v>
      </c>
      <c r="R5963">
        <v>2</v>
      </c>
      <c r="S5963">
        <v>3.79</v>
      </c>
      <c r="T5963">
        <v>3.81</v>
      </c>
      <c r="U5963">
        <v>511.81</v>
      </c>
      <c r="V5963">
        <v>111.72</v>
      </c>
      <c r="W5963">
        <v>3.75</v>
      </c>
      <c r="X5963">
        <v>8.65</v>
      </c>
      <c r="Y5963">
        <v>1.49</v>
      </c>
      <c r="Z5963">
        <v>2</v>
      </c>
      <c r="AA5963" t="s">
        <v>4250</v>
      </c>
      <c r="AB5963">
        <v>1</v>
      </c>
      <c r="AC5963">
        <v>6</v>
      </c>
      <c r="AD5963">
        <v>2.476</v>
      </c>
      <c r="AF5963" t="s">
        <v>7949</v>
      </c>
      <c r="AI5963">
        <v>0</v>
      </c>
      <c r="AJ5963">
        <v>0</v>
      </c>
      <c r="AM5963" t="s">
        <v>20019</v>
      </c>
    </row>
    <row r="5964" spans="1:39" x14ac:dyDescent="0.25">
      <c r="A5964" t="s">
        <v>11872</v>
      </c>
      <c r="B5964" t="s">
        <v>4841</v>
      </c>
      <c r="C5964" t="s">
        <v>4842</v>
      </c>
      <c r="D5964">
        <v>650</v>
      </c>
      <c r="E5964" t="s">
        <v>4845</v>
      </c>
      <c r="F5964">
        <v>6.19</v>
      </c>
      <c r="K5964" t="s">
        <v>6860</v>
      </c>
      <c r="L5964" t="s">
        <v>6861</v>
      </c>
      <c r="M5964" t="s">
        <v>15133</v>
      </c>
      <c r="N5964">
        <v>9</v>
      </c>
      <c r="O5964" t="s">
        <v>15507</v>
      </c>
      <c r="P5964" t="s">
        <v>19524</v>
      </c>
      <c r="Q5964">
        <v>8</v>
      </c>
      <c r="R5964">
        <v>8</v>
      </c>
      <c r="S5964">
        <v>0.35</v>
      </c>
      <c r="T5964">
        <v>3.23</v>
      </c>
      <c r="U5964">
        <v>767.97</v>
      </c>
      <c r="V5964">
        <v>223.26</v>
      </c>
      <c r="W5964">
        <v>2.84</v>
      </c>
      <c r="X5964">
        <v>4.2</v>
      </c>
      <c r="Y5964">
        <v>0</v>
      </c>
      <c r="Z5964">
        <v>2</v>
      </c>
      <c r="AA5964" t="s">
        <v>4250</v>
      </c>
      <c r="AB5964">
        <v>2</v>
      </c>
      <c r="AC5964">
        <v>23</v>
      </c>
      <c r="AD5964">
        <v>2.8849999999999998</v>
      </c>
      <c r="AF5964" t="s">
        <v>7951</v>
      </c>
      <c r="AI5964">
        <v>0</v>
      </c>
      <c r="AJ5964">
        <v>0</v>
      </c>
      <c r="AK5964" t="s">
        <v>19948</v>
      </c>
      <c r="AL5964" t="s">
        <v>19948</v>
      </c>
      <c r="AM5964" t="s">
        <v>20019</v>
      </c>
    </row>
    <row r="5965" spans="1:39" x14ac:dyDescent="0.25">
      <c r="A5965" t="s">
        <v>9702</v>
      </c>
      <c r="B5965" t="s">
        <v>4841</v>
      </c>
      <c r="C5965" t="s">
        <v>4842</v>
      </c>
      <c r="D5965">
        <v>650</v>
      </c>
      <c r="E5965" t="s">
        <v>4845</v>
      </c>
      <c r="F5965">
        <v>6.19</v>
      </c>
      <c r="K5965" t="s">
        <v>6860</v>
      </c>
      <c r="L5965" t="s">
        <v>6861</v>
      </c>
      <c r="M5965" t="s">
        <v>15001</v>
      </c>
      <c r="N5965">
        <v>9</v>
      </c>
      <c r="O5965" t="s">
        <v>15331</v>
      </c>
      <c r="P5965" t="s">
        <v>17354</v>
      </c>
      <c r="Q5965">
        <v>5</v>
      </c>
      <c r="R5965">
        <v>4</v>
      </c>
      <c r="S5965">
        <v>0.43</v>
      </c>
      <c r="T5965">
        <v>2.57</v>
      </c>
      <c r="U5965">
        <v>557.67999999999995</v>
      </c>
      <c r="V5965">
        <v>101.9</v>
      </c>
      <c r="W5965">
        <v>3.12</v>
      </c>
      <c r="X5965">
        <v>13.86</v>
      </c>
      <c r="Y5965">
        <v>9.57</v>
      </c>
      <c r="Z5965">
        <v>2</v>
      </c>
      <c r="AA5965" t="s">
        <v>4250</v>
      </c>
      <c r="AB5965">
        <v>1</v>
      </c>
      <c r="AC5965">
        <v>13</v>
      </c>
      <c r="AD5965">
        <v>2.8183333333333329</v>
      </c>
      <c r="AF5965" t="s">
        <v>7952</v>
      </c>
      <c r="AI5965">
        <v>0</v>
      </c>
      <c r="AJ5965">
        <v>0</v>
      </c>
      <c r="AK5965" t="s">
        <v>19858</v>
      </c>
      <c r="AL5965" t="s">
        <v>19858</v>
      </c>
      <c r="AM5965" t="s">
        <v>20019</v>
      </c>
    </row>
    <row r="5966" spans="1:39" x14ac:dyDescent="0.25">
      <c r="A5966" t="s">
        <v>11873</v>
      </c>
      <c r="B5966" t="s">
        <v>4841</v>
      </c>
      <c r="C5966" t="s">
        <v>4842</v>
      </c>
      <c r="D5966">
        <v>651</v>
      </c>
      <c r="E5966" t="s">
        <v>4845</v>
      </c>
      <c r="F5966">
        <v>6.19</v>
      </c>
      <c r="K5966" t="s">
        <v>6860</v>
      </c>
      <c r="M5966" t="s">
        <v>6865</v>
      </c>
      <c r="N5966">
        <v>8</v>
      </c>
      <c r="O5966" t="s">
        <v>15584</v>
      </c>
      <c r="P5966" t="s">
        <v>19525</v>
      </c>
      <c r="Q5966">
        <v>5</v>
      </c>
      <c r="R5966">
        <v>3</v>
      </c>
      <c r="S5966">
        <v>5.87</v>
      </c>
      <c r="T5966">
        <v>5.87</v>
      </c>
      <c r="U5966">
        <v>547.05999999999995</v>
      </c>
      <c r="V5966">
        <v>111.1</v>
      </c>
      <c r="W5966">
        <v>5.61</v>
      </c>
      <c r="X5966">
        <v>10.16</v>
      </c>
      <c r="Y5966">
        <v>2.95</v>
      </c>
      <c r="Z5966">
        <v>4</v>
      </c>
      <c r="AA5966" t="s">
        <v>4250</v>
      </c>
      <c r="AB5966">
        <v>2</v>
      </c>
      <c r="AC5966">
        <v>10</v>
      </c>
      <c r="AD5966">
        <v>1.463333333333334</v>
      </c>
      <c r="AF5966" t="s">
        <v>7949</v>
      </c>
      <c r="AI5966">
        <v>0</v>
      </c>
      <c r="AJ5966">
        <v>0</v>
      </c>
      <c r="AK5966" t="s">
        <v>19979</v>
      </c>
      <c r="AL5966" t="s">
        <v>19979</v>
      </c>
      <c r="AM5966" t="s">
        <v>20019</v>
      </c>
    </row>
    <row r="5967" spans="1:39" x14ac:dyDescent="0.25">
      <c r="A5967" t="s">
        <v>11480</v>
      </c>
      <c r="B5967" t="s">
        <v>4841</v>
      </c>
      <c r="C5967" t="s">
        <v>4842</v>
      </c>
      <c r="D5967">
        <v>656</v>
      </c>
      <c r="E5967" t="s">
        <v>4845</v>
      </c>
      <c r="F5967">
        <v>6.18</v>
      </c>
      <c r="I5967" t="s">
        <v>14712</v>
      </c>
      <c r="K5967" t="s">
        <v>6860</v>
      </c>
      <c r="L5967" t="s">
        <v>6861</v>
      </c>
      <c r="M5967" t="s">
        <v>6907</v>
      </c>
      <c r="N5967">
        <v>9</v>
      </c>
      <c r="O5967" t="s">
        <v>6972</v>
      </c>
      <c r="P5967" t="s">
        <v>19132</v>
      </c>
      <c r="Q5967">
        <v>7</v>
      </c>
      <c r="R5967">
        <v>1</v>
      </c>
      <c r="S5967">
        <v>2.0299999999999998</v>
      </c>
      <c r="T5967">
        <v>2.04</v>
      </c>
      <c r="U5967">
        <v>366.42</v>
      </c>
      <c r="V5967">
        <v>91.85</v>
      </c>
      <c r="W5967">
        <v>2.2599999999999998</v>
      </c>
      <c r="Y5967">
        <v>5.92</v>
      </c>
      <c r="Z5967">
        <v>2</v>
      </c>
      <c r="AA5967" t="s">
        <v>4250</v>
      </c>
      <c r="AB5967">
        <v>0</v>
      </c>
      <c r="AC5967">
        <v>3</v>
      </c>
      <c r="AD5967">
        <v>5.710809523809524</v>
      </c>
      <c r="AF5967" t="s">
        <v>7949</v>
      </c>
      <c r="AI5967">
        <v>0</v>
      </c>
      <c r="AJ5967">
        <v>0</v>
      </c>
      <c r="AM5967" t="s">
        <v>20019</v>
      </c>
    </row>
    <row r="5968" spans="1:39" x14ac:dyDescent="0.25">
      <c r="A5968" t="s">
        <v>11480</v>
      </c>
      <c r="B5968" t="s">
        <v>4841</v>
      </c>
      <c r="C5968" t="s">
        <v>4842</v>
      </c>
      <c r="D5968">
        <v>656</v>
      </c>
      <c r="E5968" t="s">
        <v>4845</v>
      </c>
      <c r="F5968">
        <v>6.18</v>
      </c>
      <c r="I5968" t="s">
        <v>14713</v>
      </c>
      <c r="K5968" t="s">
        <v>6860</v>
      </c>
      <c r="L5968" t="s">
        <v>6861</v>
      </c>
      <c r="M5968" t="s">
        <v>6908</v>
      </c>
      <c r="N5968">
        <v>8</v>
      </c>
      <c r="O5968" t="s">
        <v>6973</v>
      </c>
      <c r="P5968" t="s">
        <v>19132</v>
      </c>
      <c r="Q5968">
        <v>7</v>
      </c>
      <c r="R5968">
        <v>1</v>
      </c>
      <c r="S5968">
        <v>2.0299999999999998</v>
      </c>
      <c r="T5968">
        <v>2.04</v>
      </c>
      <c r="U5968">
        <v>366.42</v>
      </c>
      <c r="V5968">
        <v>91.85</v>
      </c>
      <c r="W5968">
        <v>2.2599999999999998</v>
      </c>
      <c r="Y5968">
        <v>5.92</v>
      </c>
      <c r="Z5968">
        <v>2</v>
      </c>
      <c r="AA5968" t="s">
        <v>4250</v>
      </c>
      <c r="AB5968">
        <v>0</v>
      </c>
      <c r="AC5968">
        <v>3</v>
      </c>
      <c r="AD5968">
        <v>5.710809523809524</v>
      </c>
      <c r="AF5968" t="s">
        <v>7949</v>
      </c>
      <c r="AI5968">
        <v>0</v>
      </c>
      <c r="AJ5968">
        <v>0</v>
      </c>
      <c r="AM5968" t="s">
        <v>20019</v>
      </c>
    </row>
    <row r="5969" spans="1:39" x14ac:dyDescent="0.25">
      <c r="A5969" t="s">
        <v>11874</v>
      </c>
      <c r="B5969" t="s">
        <v>4841</v>
      </c>
      <c r="C5969" t="s">
        <v>4842</v>
      </c>
      <c r="D5969">
        <v>659.5</v>
      </c>
      <c r="E5969" t="s">
        <v>4845</v>
      </c>
      <c r="F5969">
        <v>6.18</v>
      </c>
      <c r="I5969" t="s">
        <v>14714</v>
      </c>
      <c r="K5969" t="s">
        <v>6860</v>
      </c>
      <c r="L5969" t="s">
        <v>6861</v>
      </c>
      <c r="M5969" t="s">
        <v>14987</v>
      </c>
      <c r="N5969">
        <v>9</v>
      </c>
      <c r="O5969" t="s">
        <v>15311</v>
      </c>
      <c r="P5969" t="s">
        <v>19526</v>
      </c>
      <c r="Q5969">
        <v>7</v>
      </c>
      <c r="R5969">
        <v>2</v>
      </c>
      <c r="S5969">
        <v>0.83</v>
      </c>
      <c r="T5969">
        <v>0.83</v>
      </c>
      <c r="U5969">
        <v>445.4</v>
      </c>
      <c r="V5969">
        <v>122.62</v>
      </c>
      <c r="W5969">
        <v>2.96</v>
      </c>
      <c r="X5969">
        <v>10.09</v>
      </c>
      <c r="Y5969">
        <v>4.17</v>
      </c>
      <c r="Z5969">
        <v>2</v>
      </c>
      <c r="AA5969" t="s">
        <v>4250</v>
      </c>
      <c r="AB5969">
        <v>0</v>
      </c>
      <c r="AC5969">
        <v>6</v>
      </c>
      <c r="AD5969">
        <v>3.89</v>
      </c>
      <c r="AF5969" t="s">
        <v>7949</v>
      </c>
      <c r="AI5969">
        <v>0</v>
      </c>
      <c r="AJ5969">
        <v>0</v>
      </c>
      <c r="AM5969" t="s">
        <v>20019</v>
      </c>
    </row>
    <row r="5970" spans="1:39" x14ac:dyDescent="0.25">
      <c r="A5970" t="s">
        <v>10973</v>
      </c>
      <c r="B5970" t="s">
        <v>4841</v>
      </c>
      <c r="C5970" t="s">
        <v>4842</v>
      </c>
      <c r="D5970">
        <v>660</v>
      </c>
      <c r="E5970" t="s">
        <v>4845</v>
      </c>
      <c r="F5970">
        <v>6.18</v>
      </c>
      <c r="K5970" t="s">
        <v>6860</v>
      </c>
      <c r="M5970" t="s">
        <v>15188</v>
      </c>
      <c r="N5970">
        <v>8</v>
      </c>
      <c r="O5970" t="s">
        <v>15576</v>
      </c>
      <c r="P5970" t="s">
        <v>18625</v>
      </c>
      <c r="Q5970">
        <v>4</v>
      </c>
      <c r="R5970">
        <v>3</v>
      </c>
      <c r="S5970">
        <v>3.94</v>
      </c>
      <c r="T5970">
        <v>5.1100000000000003</v>
      </c>
      <c r="U5970">
        <v>549.79999999999995</v>
      </c>
      <c r="V5970">
        <v>81.67</v>
      </c>
      <c r="W5970">
        <v>5.44</v>
      </c>
      <c r="Y5970">
        <v>8.7799999999999994</v>
      </c>
      <c r="Z5970">
        <v>2</v>
      </c>
      <c r="AA5970" t="s">
        <v>4250</v>
      </c>
      <c r="AB5970">
        <v>2</v>
      </c>
      <c r="AC5970">
        <v>13</v>
      </c>
      <c r="AD5970">
        <v>1.8066666666666671</v>
      </c>
      <c r="AF5970" t="s">
        <v>7952</v>
      </c>
      <c r="AI5970">
        <v>0</v>
      </c>
      <c r="AJ5970">
        <v>0</v>
      </c>
      <c r="AK5970" t="s">
        <v>19887</v>
      </c>
      <c r="AL5970" t="s">
        <v>19887</v>
      </c>
      <c r="AM5970" t="s">
        <v>20019</v>
      </c>
    </row>
    <row r="5971" spans="1:39" x14ac:dyDescent="0.25">
      <c r="A5971" t="s">
        <v>11875</v>
      </c>
      <c r="B5971" t="s">
        <v>4841</v>
      </c>
      <c r="C5971" t="s">
        <v>4842</v>
      </c>
      <c r="D5971">
        <v>660</v>
      </c>
      <c r="E5971" t="s">
        <v>4845</v>
      </c>
      <c r="F5971">
        <v>6.18</v>
      </c>
      <c r="K5971" t="s">
        <v>6860</v>
      </c>
      <c r="L5971" t="s">
        <v>6861</v>
      </c>
      <c r="M5971" t="s">
        <v>15179</v>
      </c>
      <c r="N5971">
        <v>9</v>
      </c>
      <c r="O5971" t="s">
        <v>15562</v>
      </c>
      <c r="P5971" t="s">
        <v>19527</v>
      </c>
      <c r="Q5971">
        <v>5</v>
      </c>
      <c r="R5971">
        <v>3</v>
      </c>
      <c r="S5971">
        <v>5.17</v>
      </c>
      <c r="T5971">
        <v>6.05</v>
      </c>
      <c r="U5971">
        <v>412.49</v>
      </c>
      <c r="V5971">
        <v>79.040000000000006</v>
      </c>
      <c r="W5971">
        <v>4.1500000000000004</v>
      </c>
      <c r="X5971">
        <v>11.44</v>
      </c>
      <c r="Y5971">
        <v>8.09</v>
      </c>
      <c r="Z5971">
        <v>4</v>
      </c>
      <c r="AA5971" t="s">
        <v>4250</v>
      </c>
      <c r="AB5971">
        <v>0</v>
      </c>
      <c r="AC5971">
        <v>5</v>
      </c>
      <c r="AD5971">
        <v>2.7467380952380949</v>
      </c>
      <c r="AF5971" t="s">
        <v>7949</v>
      </c>
      <c r="AI5971">
        <v>0</v>
      </c>
      <c r="AJ5971">
        <v>0</v>
      </c>
      <c r="AK5971" t="s">
        <v>19972</v>
      </c>
      <c r="AL5971" t="s">
        <v>19972</v>
      </c>
      <c r="AM5971" t="s">
        <v>20019</v>
      </c>
    </row>
    <row r="5972" spans="1:39" x14ac:dyDescent="0.25">
      <c r="A5972" t="s">
        <v>11876</v>
      </c>
      <c r="B5972" t="s">
        <v>4841</v>
      </c>
      <c r="C5972" t="s">
        <v>4842</v>
      </c>
      <c r="D5972">
        <v>660</v>
      </c>
      <c r="E5972" t="s">
        <v>4845</v>
      </c>
      <c r="F5972">
        <v>6.18</v>
      </c>
      <c r="I5972" t="s">
        <v>14715</v>
      </c>
      <c r="K5972" t="s">
        <v>6860</v>
      </c>
      <c r="L5972" t="s">
        <v>6861</v>
      </c>
      <c r="M5972" t="s">
        <v>15114</v>
      </c>
      <c r="N5972">
        <v>8</v>
      </c>
      <c r="O5972" t="s">
        <v>15486</v>
      </c>
      <c r="P5972" t="s">
        <v>19528</v>
      </c>
      <c r="Q5972">
        <v>5</v>
      </c>
      <c r="R5972">
        <v>2</v>
      </c>
      <c r="S5972">
        <v>0.82</v>
      </c>
      <c r="T5972">
        <v>0.84</v>
      </c>
      <c r="U5972">
        <v>419.29</v>
      </c>
      <c r="V5972">
        <v>72.53</v>
      </c>
      <c r="W5972">
        <v>5.03</v>
      </c>
      <c r="Y5972">
        <v>6.05</v>
      </c>
      <c r="Z5972">
        <v>3</v>
      </c>
      <c r="AA5972" t="s">
        <v>4250</v>
      </c>
      <c r="AB5972">
        <v>1</v>
      </c>
      <c r="AC5972">
        <v>3</v>
      </c>
      <c r="AD5972">
        <v>5.0764999999999993</v>
      </c>
      <c r="AF5972" t="s">
        <v>7949</v>
      </c>
      <c r="AI5972">
        <v>0</v>
      </c>
      <c r="AJ5972">
        <v>0</v>
      </c>
      <c r="AM5972" t="s">
        <v>20019</v>
      </c>
    </row>
    <row r="5973" spans="1:39" x14ac:dyDescent="0.25">
      <c r="A5973" t="s">
        <v>11877</v>
      </c>
      <c r="B5973" t="s">
        <v>4841</v>
      </c>
      <c r="C5973" t="s">
        <v>4842</v>
      </c>
      <c r="D5973">
        <v>660</v>
      </c>
      <c r="E5973" t="s">
        <v>4845</v>
      </c>
      <c r="F5973">
        <v>6.18</v>
      </c>
      <c r="K5973" t="s">
        <v>6860</v>
      </c>
      <c r="L5973" t="s">
        <v>6861</v>
      </c>
      <c r="M5973" t="s">
        <v>15109</v>
      </c>
      <c r="N5973">
        <v>9</v>
      </c>
      <c r="O5973" t="s">
        <v>15477</v>
      </c>
      <c r="P5973" t="s">
        <v>19529</v>
      </c>
      <c r="Q5973">
        <v>4</v>
      </c>
      <c r="R5973">
        <v>1</v>
      </c>
      <c r="S5973">
        <v>4.88</v>
      </c>
      <c r="T5973">
        <v>4.96</v>
      </c>
      <c r="U5973">
        <v>332.45</v>
      </c>
      <c r="V5973">
        <v>63.63</v>
      </c>
      <c r="W5973">
        <v>4.3099999999999996</v>
      </c>
      <c r="Y5973">
        <v>6.5</v>
      </c>
      <c r="Z5973">
        <v>2</v>
      </c>
      <c r="AA5973" t="s">
        <v>4250</v>
      </c>
      <c r="AB5973">
        <v>0</v>
      </c>
      <c r="AC5973">
        <v>3</v>
      </c>
      <c r="AD5973">
        <v>3.8533333333333331</v>
      </c>
      <c r="AF5973" t="s">
        <v>7949</v>
      </c>
      <c r="AI5973">
        <v>0</v>
      </c>
      <c r="AJ5973">
        <v>0</v>
      </c>
      <c r="AK5973" t="s">
        <v>19934</v>
      </c>
      <c r="AL5973" t="s">
        <v>19934</v>
      </c>
      <c r="AM5973" t="s">
        <v>20019</v>
      </c>
    </row>
    <row r="5974" spans="1:39" x14ac:dyDescent="0.25">
      <c r="A5974" t="s">
        <v>11591</v>
      </c>
      <c r="B5974" t="s">
        <v>4841</v>
      </c>
      <c r="C5974" t="s">
        <v>4842</v>
      </c>
      <c r="D5974">
        <v>660</v>
      </c>
      <c r="E5974" t="s">
        <v>4845</v>
      </c>
      <c r="F5974">
        <v>6.18</v>
      </c>
      <c r="I5974" t="s">
        <v>14716</v>
      </c>
      <c r="K5974" t="s">
        <v>6860</v>
      </c>
      <c r="L5974" t="s">
        <v>6861</v>
      </c>
      <c r="M5974" t="s">
        <v>14955</v>
      </c>
      <c r="N5974">
        <v>8</v>
      </c>
      <c r="O5974" t="s">
        <v>15276</v>
      </c>
      <c r="P5974" t="s">
        <v>19243</v>
      </c>
      <c r="Q5974">
        <v>5</v>
      </c>
      <c r="R5974">
        <v>1</v>
      </c>
      <c r="S5974">
        <v>2.89</v>
      </c>
      <c r="T5974">
        <v>2.9</v>
      </c>
      <c r="U5974">
        <v>363.39</v>
      </c>
      <c r="V5974">
        <v>69.73</v>
      </c>
      <c r="W5974">
        <v>2.97</v>
      </c>
      <c r="Y5974">
        <v>5.94</v>
      </c>
      <c r="Z5974">
        <v>2</v>
      </c>
      <c r="AA5974" t="s">
        <v>4250</v>
      </c>
      <c r="AB5974">
        <v>0</v>
      </c>
      <c r="AC5974">
        <v>1</v>
      </c>
      <c r="AD5974">
        <v>5.364119047619047</v>
      </c>
      <c r="AF5974" t="s">
        <v>7949</v>
      </c>
      <c r="AI5974">
        <v>0</v>
      </c>
      <c r="AJ5974">
        <v>0</v>
      </c>
      <c r="AM5974" t="s">
        <v>20019</v>
      </c>
    </row>
    <row r="5975" spans="1:39" x14ac:dyDescent="0.25">
      <c r="A5975" t="s">
        <v>5977</v>
      </c>
      <c r="B5975" t="s">
        <v>4841</v>
      </c>
      <c r="C5975" t="s">
        <v>4842</v>
      </c>
      <c r="D5975">
        <v>660</v>
      </c>
      <c r="E5975" t="s">
        <v>4845</v>
      </c>
      <c r="F5975">
        <v>6.18</v>
      </c>
      <c r="K5975" t="s">
        <v>6860</v>
      </c>
      <c r="M5975" t="s">
        <v>15074</v>
      </c>
      <c r="N5975">
        <v>8</v>
      </c>
      <c r="O5975" t="s">
        <v>15427</v>
      </c>
      <c r="P5975" t="s">
        <v>7703</v>
      </c>
      <c r="Q5975">
        <v>5</v>
      </c>
      <c r="R5975">
        <v>1</v>
      </c>
      <c r="S5975">
        <v>5.77</v>
      </c>
      <c r="T5975">
        <v>7.65</v>
      </c>
      <c r="U5975">
        <v>528.74</v>
      </c>
      <c r="V5975">
        <v>71.16</v>
      </c>
      <c r="W5975">
        <v>7.08</v>
      </c>
      <c r="Y5975">
        <v>9.9700000000000006</v>
      </c>
      <c r="Z5975">
        <v>2</v>
      </c>
      <c r="AA5975" t="s">
        <v>4250</v>
      </c>
      <c r="AB5975">
        <v>2</v>
      </c>
      <c r="AC5975">
        <v>2</v>
      </c>
      <c r="AD5975">
        <v>1.8483333333333329</v>
      </c>
      <c r="AF5975" t="s">
        <v>7952</v>
      </c>
      <c r="AI5975">
        <v>0</v>
      </c>
      <c r="AJ5975">
        <v>0</v>
      </c>
      <c r="AK5975" t="s">
        <v>7980</v>
      </c>
      <c r="AL5975" t="s">
        <v>7980</v>
      </c>
      <c r="AM5975" t="s">
        <v>20019</v>
      </c>
    </row>
    <row r="5976" spans="1:39" x14ac:dyDescent="0.25">
      <c r="A5976" t="s">
        <v>11861</v>
      </c>
      <c r="B5976" t="s">
        <v>4841</v>
      </c>
      <c r="C5976" t="s">
        <v>4842</v>
      </c>
      <c r="D5976">
        <v>660</v>
      </c>
      <c r="E5976" t="s">
        <v>4845</v>
      </c>
      <c r="F5976">
        <v>6.18</v>
      </c>
      <c r="I5976" t="s">
        <v>14717</v>
      </c>
      <c r="K5976" t="s">
        <v>6860</v>
      </c>
      <c r="L5976" t="s">
        <v>6861</v>
      </c>
      <c r="M5976" t="s">
        <v>14955</v>
      </c>
      <c r="N5976">
        <v>8</v>
      </c>
      <c r="O5976" t="s">
        <v>15276</v>
      </c>
      <c r="P5976" t="s">
        <v>19513</v>
      </c>
      <c r="Q5976">
        <v>6</v>
      </c>
      <c r="R5976">
        <v>1</v>
      </c>
      <c r="S5976">
        <v>3.32</v>
      </c>
      <c r="T5976">
        <v>3.32</v>
      </c>
      <c r="U5976">
        <v>410.45</v>
      </c>
      <c r="V5976">
        <v>75.3</v>
      </c>
      <c r="W5976">
        <v>3.37</v>
      </c>
      <c r="Y5976">
        <v>2.21</v>
      </c>
      <c r="Z5976">
        <v>2</v>
      </c>
      <c r="AA5976" t="s">
        <v>4250</v>
      </c>
      <c r="AB5976">
        <v>0</v>
      </c>
      <c r="AC5976">
        <v>2</v>
      </c>
      <c r="AD5976">
        <v>4.6529761904761902</v>
      </c>
      <c r="AF5976" t="s">
        <v>7949</v>
      </c>
      <c r="AI5976">
        <v>0</v>
      </c>
      <c r="AJ5976">
        <v>0</v>
      </c>
      <c r="AM5976" t="s">
        <v>20019</v>
      </c>
    </row>
    <row r="5977" spans="1:39" x14ac:dyDescent="0.25">
      <c r="A5977" t="s">
        <v>11878</v>
      </c>
      <c r="B5977" t="s">
        <v>4841</v>
      </c>
      <c r="C5977" t="s">
        <v>4842</v>
      </c>
      <c r="D5977">
        <v>660</v>
      </c>
      <c r="E5977" t="s">
        <v>4845</v>
      </c>
      <c r="F5977">
        <v>6.18</v>
      </c>
      <c r="I5977" t="s">
        <v>14718</v>
      </c>
      <c r="K5977" t="s">
        <v>6860</v>
      </c>
      <c r="L5977" t="s">
        <v>6861</v>
      </c>
      <c r="M5977" t="s">
        <v>14955</v>
      </c>
      <c r="N5977">
        <v>8</v>
      </c>
      <c r="O5977" t="s">
        <v>15276</v>
      </c>
      <c r="P5977" t="s">
        <v>19530</v>
      </c>
      <c r="Q5977">
        <v>6</v>
      </c>
      <c r="R5977">
        <v>1</v>
      </c>
      <c r="S5977">
        <v>2.65</v>
      </c>
      <c r="T5977">
        <v>2.66</v>
      </c>
      <c r="U5977">
        <v>383.42</v>
      </c>
      <c r="V5977">
        <v>78.959999999999994</v>
      </c>
      <c r="W5977">
        <v>2.92</v>
      </c>
      <c r="Y5977">
        <v>5.92</v>
      </c>
      <c r="Z5977">
        <v>2</v>
      </c>
      <c r="AA5977" t="s">
        <v>4250</v>
      </c>
      <c r="AB5977">
        <v>0</v>
      </c>
      <c r="AC5977">
        <v>1</v>
      </c>
      <c r="AD5977">
        <v>5.341047619047619</v>
      </c>
      <c r="AF5977" t="s">
        <v>7949</v>
      </c>
      <c r="AI5977">
        <v>0</v>
      </c>
      <c r="AJ5977">
        <v>0</v>
      </c>
      <c r="AM5977" t="s">
        <v>20019</v>
      </c>
    </row>
    <row r="5978" spans="1:39" x14ac:dyDescent="0.25">
      <c r="A5978" t="s">
        <v>8186</v>
      </c>
      <c r="B5978" t="s">
        <v>4841</v>
      </c>
      <c r="C5978" t="s">
        <v>4842</v>
      </c>
      <c r="D5978">
        <v>660</v>
      </c>
      <c r="E5978" t="s">
        <v>4845</v>
      </c>
      <c r="F5978">
        <v>6.18</v>
      </c>
      <c r="K5978" t="s">
        <v>6860</v>
      </c>
      <c r="L5978" t="s">
        <v>6861</v>
      </c>
      <c r="M5978" t="s">
        <v>15193</v>
      </c>
      <c r="N5978">
        <v>9</v>
      </c>
      <c r="O5978" t="s">
        <v>15581</v>
      </c>
      <c r="P5978" t="s">
        <v>15839</v>
      </c>
      <c r="Q5978">
        <v>3</v>
      </c>
      <c r="R5978">
        <v>3</v>
      </c>
      <c r="S5978">
        <v>3.65</v>
      </c>
      <c r="T5978">
        <v>3.68</v>
      </c>
      <c r="U5978">
        <v>379.42</v>
      </c>
      <c r="V5978">
        <v>86.46</v>
      </c>
      <c r="W5978">
        <v>4.87</v>
      </c>
      <c r="X5978">
        <v>12.13</v>
      </c>
      <c r="Y5978">
        <v>6.2</v>
      </c>
      <c r="Z5978">
        <v>5</v>
      </c>
      <c r="AA5978" t="s">
        <v>4250</v>
      </c>
      <c r="AB5978">
        <v>0</v>
      </c>
      <c r="AC5978">
        <v>4</v>
      </c>
      <c r="AD5978">
        <v>3.8629523809523811</v>
      </c>
      <c r="AF5978" t="s">
        <v>7949</v>
      </c>
      <c r="AI5978">
        <v>0</v>
      </c>
      <c r="AJ5978">
        <v>0</v>
      </c>
      <c r="AK5978" t="s">
        <v>19838</v>
      </c>
      <c r="AL5978" t="s">
        <v>19838</v>
      </c>
      <c r="AM5978" t="s">
        <v>20019</v>
      </c>
    </row>
    <row r="5979" spans="1:39" x14ac:dyDescent="0.25">
      <c r="A5979" t="s">
        <v>6156</v>
      </c>
      <c r="B5979" t="s">
        <v>4841</v>
      </c>
      <c r="C5979" t="s">
        <v>4842</v>
      </c>
      <c r="D5979">
        <v>661</v>
      </c>
      <c r="E5979" t="s">
        <v>4845</v>
      </c>
      <c r="F5979">
        <v>6.18</v>
      </c>
      <c r="I5979" t="s">
        <v>6820</v>
      </c>
      <c r="K5979" t="s">
        <v>6860</v>
      </c>
      <c r="L5979" t="s">
        <v>6861</v>
      </c>
      <c r="M5979" t="s">
        <v>6907</v>
      </c>
      <c r="N5979">
        <v>9</v>
      </c>
      <c r="O5979" t="s">
        <v>6972</v>
      </c>
      <c r="P5979" t="s">
        <v>7882</v>
      </c>
      <c r="Q5979">
        <v>7</v>
      </c>
      <c r="R5979">
        <v>2</v>
      </c>
      <c r="S5979">
        <v>1.72</v>
      </c>
      <c r="T5979">
        <v>1.78</v>
      </c>
      <c r="U5979">
        <v>430.26</v>
      </c>
      <c r="V5979">
        <v>111.72</v>
      </c>
      <c r="W5979">
        <v>2.2000000000000002</v>
      </c>
      <c r="X5979">
        <v>10.87</v>
      </c>
      <c r="Y5979">
        <v>6.54</v>
      </c>
      <c r="Z5979">
        <v>2</v>
      </c>
      <c r="AA5979" t="s">
        <v>4250</v>
      </c>
      <c r="AB5979">
        <v>0</v>
      </c>
      <c r="AC5979">
        <v>2</v>
      </c>
      <c r="AD5979">
        <v>4.2741428571428566</v>
      </c>
      <c r="AF5979" t="s">
        <v>7949</v>
      </c>
      <c r="AI5979">
        <v>0</v>
      </c>
      <c r="AJ5979">
        <v>0</v>
      </c>
      <c r="AM5979" t="s">
        <v>20019</v>
      </c>
    </row>
    <row r="5980" spans="1:39" x14ac:dyDescent="0.25">
      <c r="A5980" t="s">
        <v>6156</v>
      </c>
      <c r="B5980" t="s">
        <v>4841</v>
      </c>
      <c r="C5980" t="s">
        <v>4842</v>
      </c>
      <c r="D5980">
        <v>661</v>
      </c>
      <c r="E5980" t="s">
        <v>4845</v>
      </c>
      <c r="F5980">
        <v>6.18</v>
      </c>
      <c r="I5980" t="s">
        <v>6821</v>
      </c>
      <c r="K5980" t="s">
        <v>6860</v>
      </c>
      <c r="L5980" t="s">
        <v>6861</v>
      </c>
      <c r="M5980" t="s">
        <v>6908</v>
      </c>
      <c r="N5980">
        <v>8</v>
      </c>
      <c r="O5980" t="s">
        <v>6973</v>
      </c>
      <c r="P5980" t="s">
        <v>7882</v>
      </c>
      <c r="Q5980">
        <v>7</v>
      </c>
      <c r="R5980">
        <v>2</v>
      </c>
      <c r="S5980">
        <v>1.72</v>
      </c>
      <c r="T5980">
        <v>1.78</v>
      </c>
      <c r="U5980">
        <v>430.26</v>
      </c>
      <c r="V5980">
        <v>111.72</v>
      </c>
      <c r="W5980">
        <v>2.2000000000000002</v>
      </c>
      <c r="X5980">
        <v>10.87</v>
      </c>
      <c r="Y5980">
        <v>6.54</v>
      </c>
      <c r="Z5980">
        <v>2</v>
      </c>
      <c r="AA5980" t="s">
        <v>4250</v>
      </c>
      <c r="AB5980">
        <v>0</v>
      </c>
      <c r="AC5980">
        <v>2</v>
      </c>
      <c r="AD5980">
        <v>4.2741428571428566</v>
      </c>
      <c r="AF5980" t="s">
        <v>7949</v>
      </c>
      <c r="AI5980">
        <v>0</v>
      </c>
      <c r="AJ5980">
        <v>0</v>
      </c>
      <c r="AM5980" t="s">
        <v>20019</v>
      </c>
    </row>
    <row r="5981" spans="1:39" x14ac:dyDescent="0.25">
      <c r="A5981" t="s">
        <v>5872</v>
      </c>
      <c r="B5981" t="s">
        <v>4841</v>
      </c>
      <c r="C5981" t="s">
        <v>4842</v>
      </c>
      <c r="D5981">
        <v>664</v>
      </c>
      <c r="E5981" t="s">
        <v>4845</v>
      </c>
      <c r="F5981">
        <v>6.18</v>
      </c>
      <c r="I5981" t="s">
        <v>6645</v>
      </c>
      <c r="K5981" t="s">
        <v>6860</v>
      </c>
      <c r="L5981" t="s">
        <v>6861</v>
      </c>
      <c r="M5981" t="s">
        <v>6890</v>
      </c>
      <c r="N5981">
        <v>9</v>
      </c>
      <c r="O5981" t="s">
        <v>6949</v>
      </c>
      <c r="P5981" t="s">
        <v>7598</v>
      </c>
      <c r="Q5981">
        <v>6</v>
      </c>
      <c r="R5981">
        <v>1</v>
      </c>
      <c r="S5981">
        <v>2.52</v>
      </c>
      <c r="T5981">
        <v>2.5499999999999998</v>
      </c>
      <c r="U5981">
        <v>410.91</v>
      </c>
      <c r="V5981">
        <v>87.71</v>
      </c>
      <c r="W5981">
        <v>2.4300000000000002</v>
      </c>
      <c r="Y5981">
        <v>6.22</v>
      </c>
      <c r="Z5981">
        <v>2</v>
      </c>
      <c r="AA5981" t="s">
        <v>4250</v>
      </c>
      <c r="AB5981">
        <v>0</v>
      </c>
      <c r="AC5981">
        <v>3</v>
      </c>
      <c r="AD5981">
        <v>5.2096904761904756</v>
      </c>
      <c r="AF5981" t="s">
        <v>7949</v>
      </c>
      <c r="AI5981">
        <v>0</v>
      </c>
      <c r="AJ5981">
        <v>0</v>
      </c>
      <c r="AM5981" t="s">
        <v>20019</v>
      </c>
    </row>
    <row r="5982" spans="1:39" x14ac:dyDescent="0.25">
      <c r="A5982" t="s">
        <v>11879</v>
      </c>
      <c r="B5982" t="s">
        <v>4841</v>
      </c>
      <c r="C5982" t="s">
        <v>4842</v>
      </c>
      <c r="D5982">
        <v>665</v>
      </c>
      <c r="E5982" t="s">
        <v>4845</v>
      </c>
      <c r="F5982">
        <v>6.18</v>
      </c>
      <c r="K5982" t="s">
        <v>6860</v>
      </c>
      <c r="M5982" t="s">
        <v>6865</v>
      </c>
      <c r="N5982">
        <v>8</v>
      </c>
      <c r="O5982" t="s">
        <v>15584</v>
      </c>
      <c r="P5982" t="s">
        <v>19531</v>
      </c>
      <c r="Q5982">
        <v>5</v>
      </c>
      <c r="R5982">
        <v>2</v>
      </c>
      <c r="S5982">
        <v>5.26</v>
      </c>
      <c r="T5982">
        <v>5.26</v>
      </c>
      <c r="U5982">
        <v>472.59</v>
      </c>
      <c r="V5982">
        <v>111.33</v>
      </c>
      <c r="W5982">
        <v>3.95</v>
      </c>
      <c r="Y5982">
        <v>0.55000000000000004</v>
      </c>
      <c r="Z5982">
        <v>3</v>
      </c>
      <c r="AA5982" t="s">
        <v>4250</v>
      </c>
      <c r="AB5982">
        <v>0</v>
      </c>
      <c r="AC5982">
        <v>6</v>
      </c>
      <c r="AD5982">
        <v>1.984785714285715</v>
      </c>
      <c r="AF5982" t="s">
        <v>7949</v>
      </c>
      <c r="AI5982">
        <v>0</v>
      </c>
      <c r="AJ5982">
        <v>0</v>
      </c>
      <c r="AK5982" t="s">
        <v>19979</v>
      </c>
      <c r="AL5982" t="s">
        <v>19979</v>
      </c>
      <c r="AM5982" t="s">
        <v>20019</v>
      </c>
    </row>
    <row r="5983" spans="1:39" x14ac:dyDescent="0.25">
      <c r="A5983" t="s">
        <v>11880</v>
      </c>
      <c r="B5983" t="s">
        <v>4841</v>
      </c>
      <c r="C5983" t="s">
        <v>4842</v>
      </c>
      <c r="D5983">
        <v>668</v>
      </c>
      <c r="E5983" t="s">
        <v>4845</v>
      </c>
      <c r="F5983">
        <v>6.17</v>
      </c>
      <c r="K5983" t="s">
        <v>6860</v>
      </c>
      <c r="L5983" t="s">
        <v>6861</v>
      </c>
      <c r="M5983" t="s">
        <v>14993</v>
      </c>
      <c r="N5983">
        <v>9</v>
      </c>
      <c r="O5983" t="s">
        <v>15319</v>
      </c>
      <c r="P5983" t="s">
        <v>19532</v>
      </c>
      <c r="Q5983">
        <v>7</v>
      </c>
      <c r="R5983">
        <v>4</v>
      </c>
      <c r="S5983">
        <v>6.53</v>
      </c>
      <c r="T5983">
        <v>6.84</v>
      </c>
      <c r="U5983">
        <v>603.79999999999995</v>
      </c>
      <c r="V5983">
        <v>101.08</v>
      </c>
      <c r="W5983">
        <v>5.39</v>
      </c>
      <c r="X5983">
        <v>13.86</v>
      </c>
      <c r="Y5983">
        <v>7.26</v>
      </c>
      <c r="Z5983">
        <v>3</v>
      </c>
      <c r="AA5983" t="s">
        <v>4250</v>
      </c>
      <c r="AB5983">
        <v>2</v>
      </c>
      <c r="AC5983">
        <v>9</v>
      </c>
      <c r="AD5983">
        <v>1.6306666666666669</v>
      </c>
      <c r="AF5983" t="s">
        <v>7949</v>
      </c>
      <c r="AI5983">
        <v>0</v>
      </c>
      <c r="AJ5983">
        <v>0</v>
      </c>
      <c r="AK5983" t="s">
        <v>19865</v>
      </c>
      <c r="AL5983" t="s">
        <v>19865</v>
      </c>
      <c r="AM5983" t="s">
        <v>20019</v>
      </c>
    </row>
    <row r="5984" spans="1:39" x14ac:dyDescent="0.25">
      <c r="A5984" t="s">
        <v>11881</v>
      </c>
      <c r="B5984" t="s">
        <v>4841</v>
      </c>
      <c r="C5984" t="s">
        <v>4842</v>
      </c>
      <c r="D5984">
        <v>670</v>
      </c>
      <c r="E5984" t="s">
        <v>4845</v>
      </c>
      <c r="F5984">
        <v>6.17</v>
      </c>
      <c r="K5984" t="s">
        <v>6860</v>
      </c>
      <c r="L5984" t="s">
        <v>6861</v>
      </c>
      <c r="M5984" t="s">
        <v>15012</v>
      </c>
      <c r="N5984">
        <v>9</v>
      </c>
      <c r="O5984" t="s">
        <v>15348</v>
      </c>
      <c r="P5984" t="s">
        <v>19533</v>
      </c>
      <c r="Q5984">
        <v>5</v>
      </c>
      <c r="R5984">
        <v>2</v>
      </c>
      <c r="S5984">
        <v>5.4</v>
      </c>
      <c r="T5984">
        <v>5.45</v>
      </c>
      <c r="U5984">
        <v>459.65</v>
      </c>
      <c r="V5984">
        <v>75.63</v>
      </c>
      <c r="W5984">
        <v>3.88</v>
      </c>
      <c r="X5984">
        <v>13.52</v>
      </c>
      <c r="Y5984">
        <v>6.5</v>
      </c>
      <c r="Z5984">
        <v>2</v>
      </c>
      <c r="AA5984" t="s">
        <v>4250</v>
      </c>
      <c r="AB5984">
        <v>0</v>
      </c>
      <c r="AC5984">
        <v>8</v>
      </c>
      <c r="AD5984">
        <v>2.788214285714286</v>
      </c>
      <c r="AF5984" t="s">
        <v>7949</v>
      </c>
      <c r="AI5984">
        <v>0</v>
      </c>
      <c r="AJ5984">
        <v>0</v>
      </c>
      <c r="AK5984" t="s">
        <v>19881</v>
      </c>
      <c r="AL5984" t="s">
        <v>19881</v>
      </c>
      <c r="AM5984" t="s">
        <v>20019</v>
      </c>
    </row>
    <row r="5985" spans="1:39" x14ac:dyDescent="0.25">
      <c r="A5985" t="s">
        <v>11882</v>
      </c>
      <c r="B5985" t="s">
        <v>4841</v>
      </c>
      <c r="C5985" t="s">
        <v>4842</v>
      </c>
      <c r="D5985">
        <v>670</v>
      </c>
      <c r="E5985" t="s">
        <v>4845</v>
      </c>
      <c r="F5985">
        <v>6.17</v>
      </c>
      <c r="K5985" t="s">
        <v>6860</v>
      </c>
      <c r="L5985" t="s">
        <v>6861</v>
      </c>
      <c r="M5985" t="s">
        <v>15006</v>
      </c>
      <c r="N5985">
        <v>9</v>
      </c>
      <c r="O5985" t="s">
        <v>15336</v>
      </c>
      <c r="P5985" t="s">
        <v>19534</v>
      </c>
      <c r="Q5985">
        <v>6</v>
      </c>
      <c r="R5985">
        <v>1</v>
      </c>
      <c r="S5985">
        <v>1.82</v>
      </c>
      <c r="T5985">
        <v>1.85</v>
      </c>
      <c r="U5985">
        <v>355.37</v>
      </c>
      <c r="V5985">
        <v>78.959999999999994</v>
      </c>
      <c r="W5985">
        <v>2.23</v>
      </c>
      <c r="Y5985">
        <v>6.13</v>
      </c>
      <c r="Z5985">
        <v>2</v>
      </c>
      <c r="AA5985" t="s">
        <v>4250</v>
      </c>
      <c r="AB5985">
        <v>0</v>
      </c>
      <c r="AC5985">
        <v>1</v>
      </c>
      <c r="AD5985">
        <v>5.833333333333333</v>
      </c>
      <c r="AF5985" t="s">
        <v>7949</v>
      </c>
      <c r="AI5985">
        <v>0</v>
      </c>
      <c r="AJ5985">
        <v>0</v>
      </c>
      <c r="AK5985" t="s">
        <v>19871</v>
      </c>
      <c r="AL5985" t="s">
        <v>19871</v>
      </c>
      <c r="AM5985" t="s">
        <v>20019</v>
      </c>
    </row>
    <row r="5986" spans="1:39" x14ac:dyDescent="0.25">
      <c r="A5986" t="s">
        <v>11883</v>
      </c>
      <c r="B5986" t="s">
        <v>4841</v>
      </c>
      <c r="C5986" t="s">
        <v>4842</v>
      </c>
      <c r="D5986">
        <v>670</v>
      </c>
      <c r="E5986" t="s">
        <v>4845</v>
      </c>
      <c r="F5986">
        <v>6.17</v>
      </c>
      <c r="K5986" t="s">
        <v>6860</v>
      </c>
      <c r="L5986" t="s">
        <v>6861</v>
      </c>
      <c r="M5986" t="s">
        <v>15087</v>
      </c>
      <c r="N5986">
        <v>9</v>
      </c>
      <c r="O5986" t="s">
        <v>15443</v>
      </c>
      <c r="P5986" t="s">
        <v>19535</v>
      </c>
      <c r="Q5986">
        <v>5</v>
      </c>
      <c r="R5986">
        <v>1</v>
      </c>
      <c r="S5986">
        <v>0.94</v>
      </c>
      <c r="T5986">
        <v>0.94</v>
      </c>
      <c r="U5986">
        <v>366.21</v>
      </c>
      <c r="V5986">
        <v>77.150000000000006</v>
      </c>
      <c r="W5986">
        <v>1.23</v>
      </c>
      <c r="Y5986">
        <v>3.37</v>
      </c>
      <c r="Z5986">
        <v>1</v>
      </c>
      <c r="AA5986" t="s">
        <v>4250</v>
      </c>
      <c r="AB5986">
        <v>0</v>
      </c>
      <c r="AC5986">
        <v>0</v>
      </c>
      <c r="AD5986">
        <v>5.7889761904761903</v>
      </c>
      <c r="AF5986" t="s">
        <v>7949</v>
      </c>
      <c r="AI5986">
        <v>0</v>
      </c>
      <c r="AJ5986">
        <v>0</v>
      </c>
      <c r="AK5986" t="s">
        <v>19871</v>
      </c>
      <c r="AL5986" t="s">
        <v>19871</v>
      </c>
      <c r="AM5986" t="s">
        <v>20019</v>
      </c>
    </row>
    <row r="5987" spans="1:39" x14ac:dyDescent="0.25">
      <c r="A5987" t="s">
        <v>10304</v>
      </c>
      <c r="B5987" t="s">
        <v>4841</v>
      </c>
      <c r="C5987" t="s">
        <v>4842</v>
      </c>
      <c r="D5987">
        <v>670</v>
      </c>
      <c r="E5987" t="s">
        <v>4845</v>
      </c>
      <c r="F5987">
        <v>6.17</v>
      </c>
      <c r="K5987" t="s">
        <v>6860</v>
      </c>
      <c r="L5987" t="s">
        <v>6861</v>
      </c>
      <c r="M5987" t="s">
        <v>15218</v>
      </c>
      <c r="N5987">
        <v>9</v>
      </c>
      <c r="O5987" t="s">
        <v>15615</v>
      </c>
      <c r="P5987" t="s">
        <v>17956</v>
      </c>
      <c r="Q5987">
        <v>4</v>
      </c>
      <c r="R5987">
        <v>1</v>
      </c>
      <c r="S5987">
        <v>3.11</v>
      </c>
      <c r="T5987">
        <v>3.11</v>
      </c>
      <c r="U5987">
        <v>334.34</v>
      </c>
      <c r="V5987">
        <v>47.61</v>
      </c>
      <c r="W5987">
        <v>2.89</v>
      </c>
      <c r="Y5987">
        <v>4.0999999999999996</v>
      </c>
      <c r="Z5987">
        <v>1</v>
      </c>
      <c r="AA5987" t="s">
        <v>4250</v>
      </c>
      <c r="AB5987">
        <v>0</v>
      </c>
      <c r="AC5987">
        <v>2</v>
      </c>
      <c r="AD5987">
        <v>5.2233333333333336</v>
      </c>
      <c r="AF5987" t="s">
        <v>7949</v>
      </c>
      <c r="AI5987">
        <v>0</v>
      </c>
      <c r="AJ5987">
        <v>0</v>
      </c>
      <c r="AK5987" t="s">
        <v>19949</v>
      </c>
      <c r="AL5987" t="s">
        <v>19949</v>
      </c>
      <c r="AM5987" t="s">
        <v>20019</v>
      </c>
    </row>
    <row r="5988" spans="1:39" x14ac:dyDescent="0.25">
      <c r="A5988" t="s">
        <v>10207</v>
      </c>
      <c r="B5988" t="s">
        <v>4841</v>
      </c>
      <c r="C5988" t="s">
        <v>4842</v>
      </c>
      <c r="D5988">
        <v>670</v>
      </c>
      <c r="E5988" t="s">
        <v>4845</v>
      </c>
      <c r="F5988">
        <v>6.17</v>
      </c>
      <c r="K5988" t="s">
        <v>6860</v>
      </c>
      <c r="L5988" t="s">
        <v>6861</v>
      </c>
      <c r="M5988" t="s">
        <v>15133</v>
      </c>
      <c r="N5988">
        <v>9</v>
      </c>
      <c r="O5988" t="s">
        <v>15507</v>
      </c>
      <c r="P5988" t="s">
        <v>17859</v>
      </c>
      <c r="Q5988">
        <v>8</v>
      </c>
      <c r="R5988">
        <v>8</v>
      </c>
      <c r="S5988">
        <v>0.95</v>
      </c>
      <c r="T5988">
        <v>3.83</v>
      </c>
      <c r="U5988">
        <v>794</v>
      </c>
      <c r="V5988">
        <v>223.26</v>
      </c>
      <c r="W5988">
        <v>3.38</v>
      </c>
      <c r="X5988">
        <v>4.2</v>
      </c>
      <c r="Y5988">
        <v>0</v>
      </c>
      <c r="Z5988">
        <v>2</v>
      </c>
      <c r="AA5988" t="s">
        <v>4250</v>
      </c>
      <c r="AB5988">
        <v>2</v>
      </c>
      <c r="AC5988">
        <v>22</v>
      </c>
      <c r="AD5988">
        <v>2.585</v>
      </c>
      <c r="AF5988" t="s">
        <v>7951</v>
      </c>
      <c r="AI5988">
        <v>0</v>
      </c>
      <c r="AJ5988">
        <v>0</v>
      </c>
      <c r="AK5988" t="s">
        <v>19948</v>
      </c>
      <c r="AL5988" t="s">
        <v>19948</v>
      </c>
      <c r="AM5988" t="s">
        <v>20019</v>
      </c>
    </row>
    <row r="5989" spans="1:39" x14ac:dyDescent="0.25">
      <c r="A5989" t="s">
        <v>11884</v>
      </c>
      <c r="B5989" t="s">
        <v>4841</v>
      </c>
      <c r="C5989" t="s">
        <v>4842</v>
      </c>
      <c r="D5989">
        <v>670</v>
      </c>
      <c r="E5989" t="s">
        <v>4845</v>
      </c>
      <c r="F5989">
        <v>6.17</v>
      </c>
      <c r="K5989" t="s">
        <v>6860</v>
      </c>
      <c r="L5989" t="s">
        <v>6861</v>
      </c>
      <c r="M5989" t="s">
        <v>15201</v>
      </c>
      <c r="N5989">
        <v>9</v>
      </c>
      <c r="O5989" t="s">
        <v>15591</v>
      </c>
      <c r="P5989" t="s">
        <v>19536</v>
      </c>
      <c r="Q5989">
        <v>5</v>
      </c>
      <c r="R5989">
        <v>2</v>
      </c>
      <c r="S5989">
        <v>1.96</v>
      </c>
      <c r="T5989">
        <v>3.16</v>
      </c>
      <c r="U5989">
        <v>542.30999999999995</v>
      </c>
      <c r="V5989">
        <v>74.58</v>
      </c>
      <c r="W5989">
        <v>3.22</v>
      </c>
      <c r="X5989">
        <v>11.47</v>
      </c>
      <c r="Y5989">
        <v>8.7799999999999994</v>
      </c>
      <c r="Z5989">
        <v>3</v>
      </c>
      <c r="AA5989" t="s">
        <v>4250</v>
      </c>
      <c r="AB5989">
        <v>0</v>
      </c>
      <c r="AC5989">
        <v>3</v>
      </c>
      <c r="AD5989">
        <v>4.03</v>
      </c>
      <c r="AF5989" t="s">
        <v>7952</v>
      </c>
      <c r="AI5989">
        <v>0</v>
      </c>
      <c r="AJ5989">
        <v>0</v>
      </c>
      <c r="AK5989" t="s">
        <v>19984</v>
      </c>
      <c r="AL5989" t="s">
        <v>19984</v>
      </c>
      <c r="AM5989" t="s">
        <v>20019</v>
      </c>
    </row>
    <row r="5990" spans="1:39" x14ac:dyDescent="0.25">
      <c r="A5990" t="s">
        <v>11884</v>
      </c>
      <c r="B5990" t="s">
        <v>4841</v>
      </c>
      <c r="C5990" t="s">
        <v>4842</v>
      </c>
      <c r="D5990">
        <v>670</v>
      </c>
      <c r="E5990" t="s">
        <v>4845</v>
      </c>
      <c r="F5990">
        <v>6.17</v>
      </c>
      <c r="K5990" t="s">
        <v>6860</v>
      </c>
      <c r="L5990" t="s">
        <v>6861</v>
      </c>
      <c r="M5990" t="s">
        <v>14973</v>
      </c>
      <c r="N5990">
        <v>9</v>
      </c>
      <c r="O5990" t="s">
        <v>15556</v>
      </c>
      <c r="P5990" t="s">
        <v>19536</v>
      </c>
      <c r="Q5990">
        <v>5</v>
      </c>
      <c r="R5990">
        <v>2</v>
      </c>
      <c r="S5990">
        <v>1.96</v>
      </c>
      <c r="T5990">
        <v>3.16</v>
      </c>
      <c r="U5990">
        <v>542.30999999999995</v>
      </c>
      <c r="V5990">
        <v>74.58</v>
      </c>
      <c r="W5990">
        <v>3.22</v>
      </c>
      <c r="X5990">
        <v>11.47</v>
      </c>
      <c r="Y5990">
        <v>8.7799999999999994</v>
      </c>
      <c r="Z5990">
        <v>3</v>
      </c>
      <c r="AA5990" t="s">
        <v>4250</v>
      </c>
      <c r="AB5990">
        <v>0</v>
      </c>
      <c r="AC5990">
        <v>3</v>
      </c>
      <c r="AD5990">
        <v>4.03</v>
      </c>
      <c r="AF5990" t="s">
        <v>7952</v>
      </c>
      <c r="AI5990">
        <v>0</v>
      </c>
      <c r="AJ5990">
        <v>0</v>
      </c>
      <c r="AK5990" t="s">
        <v>19969</v>
      </c>
      <c r="AL5990" t="s">
        <v>19969</v>
      </c>
      <c r="AM5990" t="s">
        <v>20019</v>
      </c>
    </row>
    <row r="5991" spans="1:39" x14ac:dyDescent="0.25">
      <c r="A5991" t="s">
        <v>11557</v>
      </c>
      <c r="B5991" t="s">
        <v>4841</v>
      </c>
      <c r="C5991" t="s">
        <v>4842</v>
      </c>
      <c r="D5991">
        <v>670</v>
      </c>
      <c r="E5991" t="s">
        <v>4845</v>
      </c>
      <c r="F5991">
        <v>6.17</v>
      </c>
      <c r="K5991" t="s">
        <v>6860</v>
      </c>
      <c r="M5991" t="s">
        <v>15251</v>
      </c>
      <c r="N5991">
        <v>8</v>
      </c>
      <c r="O5991" t="s">
        <v>15654</v>
      </c>
      <c r="P5991" t="s">
        <v>19209</v>
      </c>
      <c r="Q5991">
        <v>4</v>
      </c>
      <c r="R5991">
        <v>1</v>
      </c>
      <c r="S5991">
        <v>1.86</v>
      </c>
      <c r="T5991">
        <v>2.31</v>
      </c>
      <c r="U5991">
        <v>323.39999999999998</v>
      </c>
      <c r="V5991">
        <v>67.92</v>
      </c>
      <c r="W5991">
        <v>2.75</v>
      </c>
      <c r="Y5991">
        <v>7.67</v>
      </c>
      <c r="Z5991">
        <v>2</v>
      </c>
      <c r="AA5991" t="s">
        <v>4250</v>
      </c>
      <c r="AB5991">
        <v>0</v>
      </c>
      <c r="AC5991">
        <v>3</v>
      </c>
      <c r="AD5991">
        <v>5.833333333333333</v>
      </c>
      <c r="AF5991" t="s">
        <v>7949</v>
      </c>
      <c r="AI5991">
        <v>0</v>
      </c>
      <c r="AJ5991">
        <v>0</v>
      </c>
      <c r="AK5991" t="s">
        <v>19983</v>
      </c>
      <c r="AL5991" t="s">
        <v>19983</v>
      </c>
      <c r="AM5991" t="s">
        <v>20019</v>
      </c>
    </row>
    <row r="5992" spans="1:39" x14ac:dyDescent="0.25">
      <c r="A5992" t="s">
        <v>11885</v>
      </c>
      <c r="B5992" t="s">
        <v>4841</v>
      </c>
      <c r="C5992" t="s">
        <v>4842</v>
      </c>
      <c r="D5992">
        <v>670</v>
      </c>
      <c r="E5992" t="s">
        <v>4845</v>
      </c>
      <c r="F5992">
        <v>6.17</v>
      </c>
      <c r="K5992" t="s">
        <v>6860</v>
      </c>
      <c r="M5992" t="s">
        <v>15174</v>
      </c>
      <c r="N5992">
        <v>8</v>
      </c>
      <c r="O5992" t="s">
        <v>15557</v>
      </c>
      <c r="P5992" t="s">
        <v>19537</v>
      </c>
      <c r="Q5992">
        <v>5</v>
      </c>
      <c r="R5992">
        <v>2</v>
      </c>
      <c r="S5992">
        <v>1.96</v>
      </c>
      <c r="T5992">
        <v>3.16</v>
      </c>
      <c r="U5992">
        <v>428.29</v>
      </c>
      <c r="V5992">
        <v>74.58</v>
      </c>
      <c r="W5992">
        <v>3.22</v>
      </c>
      <c r="X5992">
        <v>11.47</v>
      </c>
      <c r="Y5992">
        <v>8.7799999999999994</v>
      </c>
      <c r="Z5992">
        <v>3</v>
      </c>
      <c r="AA5992" t="s">
        <v>4250</v>
      </c>
      <c r="AB5992">
        <v>0</v>
      </c>
      <c r="AC5992">
        <v>3</v>
      </c>
      <c r="AD5992">
        <v>4.5422142857142864</v>
      </c>
      <c r="AF5992" t="s">
        <v>7952</v>
      </c>
      <c r="AI5992">
        <v>0</v>
      </c>
      <c r="AJ5992">
        <v>0</v>
      </c>
      <c r="AK5992" t="s">
        <v>19970</v>
      </c>
      <c r="AL5992" t="s">
        <v>19970</v>
      </c>
      <c r="AM5992" t="s">
        <v>20019</v>
      </c>
    </row>
    <row r="5993" spans="1:39" x14ac:dyDescent="0.25">
      <c r="A5993" t="s">
        <v>11886</v>
      </c>
      <c r="B5993" t="s">
        <v>4841</v>
      </c>
      <c r="C5993" t="s">
        <v>4842</v>
      </c>
      <c r="D5993">
        <v>670</v>
      </c>
      <c r="E5993" t="s">
        <v>4845</v>
      </c>
      <c r="F5993">
        <v>6.17</v>
      </c>
      <c r="K5993" t="s">
        <v>6860</v>
      </c>
      <c r="L5993" t="s">
        <v>6861</v>
      </c>
      <c r="M5993" t="s">
        <v>15179</v>
      </c>
      <c r="N5993">
        <v>9</v>
      </c>
      <c r="O5993" t="s">
        <v>15562</v>
      </c>
      <c r="P5993" t="s">
        <v>19538</v>
      </c>
      <c r="Q5993">
        <v>6</v>
      </c>
      <c r="R5993">
        <v>2</v>
      </c>
      <c r="S5993">
        <v>6.11</v>
      </c>
      <c r="T5993">
        <v>6.14</v>
      </c>
      <c r="U5993">
        <v>488.59</v>
      </c>
      <c r="V5993">
        <v>104.39</v>
      </c>
      <c r="W5993">
        <v>3.89</v>
      </c>
      <c r="X5993">
        <v>9.98</v>
      </c>
      <c r="Y5993">
        <v>5.91</v>
      </c>
      <c r="Z5993">
        <v>3</v>
      </c>
      <c r="AA5993" t="s">
        <v>4250</v>
      </c>
      <c r="AB5993">
        <v>0</v>
      </c>
      <c r="AC5993">
        <v>8</v>
      </c>
      <c r="AD5993">
        <v>2.101833333333333</v>
      </c>
      <c r="AF5993" t="s">
        <v>7949</v>
      </c>
      <c r="AI5993">
        <v>0</v>
      </c>
      <c r="AJ5993">
        <v>0</v>
      </c>
      <c r="AK5993" t="s">
        <v>19972</v>
      </c>
      <c r="AL5993" t="s">
        <v>19972</v>
      </c>
      <c r="AM5993" t="s">
        <v>20019</v>
      </c>
    </row>
    <row r="5994" spans="1:39" x14ac:dyDescent="0.25">
      <c r="A5994" t="s">
        <v>11887</v>
      </c>
      <c r="B5994" t="s">
        <v>4841</v>
      </c>
      <c r="C5994" t="s">
        <v>4842</v>
      </c>
      <c r="D5994">
        <v>670.4</v>
      </c>
      <c r="E5994" t="s">
        <v>4845</v>
      </c>
      <c r="F5994">
        <v>6.17</v>
      </c>
      <c r="I5994" t="s">
        <v>14719</v>
      </c>
      <c r="K5994" t="s">
        <v>6860</v>
      </c>
      <c r="L5994" t="s">
        <v>6861</v>
      </c>
      <c r="M5994" t="s">
        <v>15021</v>
      </c>
      <c r="N5994">
        <v>9</v>
      </c>
      <c r="O5994" t="s">
        <v>15359</v>
      </c>
      <c r="P5994" t="s">
        <v>19539</v>
      </c>
      <c r="Q5994">
        <v>4</v>
      </c>
      <c r="R5994">
        <v>1</v>
      </c>
      <c r="S5994">
        <v>2.92</v>
      </c>
      <c r="T5994">
        <v>2.92</v>
      </c>
      <c r="U5994">
        <v>391.52</v>
      </c>
      <c r="V5994">
        <v>67.92</v>
      </c>
      <c r="W5994">
        <v>2.95</v>
      </c>
      <c r="Y5994">
        <v>7.63</v>
      </c>
      <c r="Z5994">
        <v>1</v>
      </c>
      <c r="AA5994" t="s">
        <v>4250</v>
      </c>
      <c r="AB5994">
        <v>0</v>
      </c>
      <c r="AC5994">
        <v>1</v>
      </c>
      <c r="AD5994">
        <v>5.148190476190476</v>
      </c>
      <c r="AF5994" t="s">
        <v>7949</v>
      </c>
      <c r="AI5994">
        <v>0</v>
      </c>
      <c r="AJ5994">
        <v>0</v>
      </c>
      <c r="AM5994" t="s">
        <v>20019</v>
      </c>
    </row>
    <row r="5995" spans="1:39" x14ac:dyDescent="0.25">
      <c r="A5995" t="s">
        <v>11887</v>
      </c>
      <c r="B5995" t="s">
        <v>4841</v>
      </c>
      <c r="C5995" t="s">
        <v>4842</v>
      </c>
      <c r="D5995">
        <v>670.4</v>
      </c>
      <c r="E5995" t="s">
        <v>4845</v>
      </c>
      <c r="F5995">
        <v>6.17</v>
      </c>
      <c r="I5995" t="s">
        <v>14720</v>
      </c>
      <c r="K5995" t="s">
        <v>6860</v>
      </c>
      <c r="M5995" t="s">
        <v>14977</v>
      </c>
      <c r="N5995">
        <v>8</v>
      </c>
      <c r="O5995" t="s">
        <v>15298</v>
      </c>
      <c r="P5995" t="s">
        <v>19539</v>
      </c>
      <c r="Q5995">
        <v>4</v>
      </c>
      <c r="R5995">
        <v>1</v>
      </c>
      <c r="S5995">
        <v>2.92</v>
      </c>
      <c r="T5995">
        <v>2.92</v>
      </c>
      <c r="U5995">
        <v>391.52</v>
      </c>
      <c r="V5995">
        <v>67.92</v>
      </c>
      <c r="W5995">
        <v>2.95</v>
      </c>
      <c r="Y5995">
        <v>7.63</v>
      </c>
      <c r="Z5995">
        <v>1</v>
      </c>
      <c r="AA5995" t="s">
        <v>4250</v>
      </c>
      <c r="AB5995">
        <v>0</v>
      </c>
      <c r="AC5995">
        <v>1</v>
      </c>
      <c r="AD5995">
        <v>5.148190476190476</v>
      </c>
      <c r="AF5995" t="s">
        <v>7949</v>
      </c>
      <c r="AI5995">
        <v>0</v>
      </c>
      <c r="AJ5995">
        <v>0</v>
      </c>
      <c r="AM5995" t="s">
        <v>20019</v>
      </c>
    </row>
    <row r="5996" spans="1:39" x14ac:dyDescent="0.25">
      <c r="A5996" t="s">
        <v>11888</v>
      </c>
      <c r="B5996" t="s">
        <v>4841</v>
      </c>
      <c r="C5996" t="s">
        <v>4842</v>
      </c>
      <c r="D5996">
        <v>671</v>
      </c>
      <c r="E5996" t="s">
        <v>4845</v>
      </c>
      <c r="F5996">
        <v>6.17</v>
      </c>
      <c r="I5996" t="s">
        <v>14721</v>
      </c>
      <c r="K5996" t="s">
        <v>6860</v>
      </c>
      <c r="M5996" t="s">
        <v>14989</v>
      </c>
      <c r="N5996">
        <v>8</v>
      </c>
      <c r="O5996" t="s">
        <v>15313</v>
      </c>
      <c r="P5996" t="s">
        <v>19540</v>
      </c>
      <c r="Q5996">
        <v>9</v>
      </c>
      <c r="R5996">
        <v>2</v>
      </c>
      <c r="S5996">
        <v>2.0099999999999998</v>
      </c>
      <c r="T5996">
        <v>2.0099999999999998</v>
      </c>
      <c r="U5996">
        <v>428.49</v>
      </c>
      <c r="V5996">
        <v>107.42</v>
      </c>
      <c r="W5996">
        <v>2.67</v>
      </c>
      <c r="X5996">
        <v>11.7</v>
      </c>
      <c r="Y5996">
        <v>3.79</v>
      </c>
      <c r="Z5996">
        <v>2</v>
      </c>
      <c r="AA5996" t="s">
        <v>4250</v>
      </c>
      <c r="AB5996">
        <v>0</v>
      </c>
      <c r="AC5996">
        <v>4</v>
      </c>
      <c r="AD5996">
        <v>4.4251190476190478</v>
      </c>
      <c r="AF5996" t="s">
        <v>7949</v>
      </c>
      <c r="AI5996">
        <v>0</v>
      </c>
      <c r="AJ5996">
        <v>0</v>
      </c>
      <c r="AM5996" t="s">
        <v>20019</v>
      </c>
    </row>
    <row r="5997" spans="1:39" x14ac:dyDescent="0.25">
      <c r="A5997" t="s">
        <v>10304</v>
      </c>
      <c r="B5997" t="s">
        <v>4841</v>
      </c>
      <c r="C5997" t="s">
        <v>4842</v>
      </c>
      <c r="D5997">
        <v>672</v>
      </c>
      <c r="E5997" t="s">
        <v>4845</v>
      </c>
      <c r="F5997">
        <v>6.17</v>
      </c>
      <c r="I5997" t="s">
        <v>14722</v>
      </c>
      <c r="K5997" t="s">
        <v>6860</v>
      </c>
      <c r="M5997" t="s">
        <v>15212</v>
      </c>
      <c r="N5997">
        <v>8</v>
      </c>
      <c r="O5997" t="s">
        <v>15606</v>
      </c>
      <c r="P5997" t="s">
        <v>17956</v>
      </c>
      <c r="Q5997">
        <v>4</v>
      </c>
      <c r="R5997">
        <v>1</v>
      </c>
      <c r="S5997">
        <v>3.11</v>
      </c>
      <c r="T5997">
        <v>3.11</v>
      </c>
      <c r="U5997">
        <v>334.34</v>
      </c>
      <c r="V5997">
        <v>47.61</v>
      </c>
      <c r="W5997">
        <v>2.89</v>
      </c>
      <c r="Y5997">
        <v>4.0999999999999996</v>
      </c>
      <c r="Z5997">
        <v>1</v>
      </c>
      <c r="AA5997" t="s">
        <v>4250</v>
      </c>
      <c r="AB5997">
        <v>0</v>
      </c>
      <c r="AC5997">
        <v>2</v>
      </c>
      <c r="AD5997">
        <v>5.2233333333333336</v>
      </c>
      <c r="AF5997" t="s">
        <v>7949</v>
      </c>
      <c r="AI5997">
        <v>0</v>
      </c>
      <c r="AJ5997">
        <v>0</v>
      </c>
      <c r="AM5997" t="s">
        <v>20019</v>
      </c>
    </row>
    <row r="5998" spans="1:39" x14ac:dyDescent="0.25">
      <c r="A5998" t="s">
        <v>11889</v>
      </c>
      <c r="B5998" t="s">
        <v>4841</v>
      </c>
      <c r="C5998" t="s">
        <v>4842</v>
      </c>
      <c r="D5998">
        <v>674</v>
      </c>
      <c r="E5998" t="s">
        <v>4845</v>
      </c>
      <c r="F5998">
        <v>6.17</v>
      </c>
      <c r="K5998" t="s">
        <v>6860</v>
      </c>
      <c r="M5998" t="s">
        <v>6865</v>
      </c>
      <c r="N5998">
        <v>8</v>
      </c>
      <c r="O5998" t="s">
        <v>6924</v>
      </c>
      <c r="P5998" t="s">
        <v>19541</v>
      </c>
      <c r="Q5998">
        <v>5</v>
      </c>
      <c r="R5998">
        <v>4</v>
      </c>
      <c r="S5998">
        <v>3.53</v>
      </c>
      <c r="T5998">
        <v>5.79</v>
      </c>
      <c r="U5998">
        <v>591.75</v>
      </c>
      <c r="V5998">
        <v>107.53</v>
      </c>
      <c r="W5998">
        <v>5.75</v>
      </c>
      <c r="X5998">
        <v>11.38</v>
      </c>
      <c r="Y5998">
        <v>9.83</v>
      </c>
      <c r="Z5998">
        <v>4</v>
      </c>
      <c r="AA5998" t="s">
        <v>4250</v>
      </c>
      <c r="AB5998">
        <v>2</v>
      </c>
      <c r="AC5998">
        <v>13</v>
      </c>
      <c r="AD5998">
        <v>0.73566666666666669</v>
      </c>
      <c r="AF5998" t="s">
        <v>7952</v>
      </c>
      <c r="AI5998">
        <v>0</v>
      </c>
      <c r="AJ5998">
        <v>0</v>
      </c>
      <c r="AK5998" t="s">
        <v>7960</v>
      </c>
      <c r="AL5998" t="s">
        <v>7960</v>
      </c>
      <c r="AM5998" t="s">
        <v>20019</v>
      </c>
    </row>
    <row r="5999" spans="1:39" x14ac:dyDescent="0.25">
      <c r="A5999" t="s">
        <v>11890</v>
      </c>
      <c r="B5999" t="s">
        <v>4841</v>
      </c>
      <c r="C5999" t="s">
        <v>4842</v>
      </c>
      <c r="D5999">
        <v>674</v>
      </c>
      <c r="E5999" t="s">
        <v>4845</v>
      </c>
      <c r="F5999">
        <v>6.17</v>
      </c>
      <c r="I5999" t="s">
        <v>14723</v>
      </c>
      <c r="K5999" t="s">
        <v>6860</v>
      </c>
      <c r="L5999" t="s">
        <v>6861</v>
      </c>
      <c r="M5999" t="s">
        <v>15000</v>
      </c>
      <c r="N5999">
        <v>9</v>
      </c>
      <c r="O5999" t="s">
        <v>15330</v>
      </c>
      <c r="P5999" t="s">
        <v>19542</v>
      </c>
      <c r="Q5999">
        <v>5</v>
      </c>
      <c r="R5999">
        <v>1</v>
      </c>
      <c r="S5999">
        <v>5.28</v>
      </c>
      <c r="T5999">
        <v>5.41</v>
      </c>
      <c r="U5999">
        <v>378.27</v>
      </c>
      <c r="V5999">
        <v>69.2</v>
      </c>
      <c r="W5999">
        <v>3.15</v>
      </c>
      <c r="Y5999">
        <v>6.75</v>
      </c>
      <c r="Z5999">
        <v>1</v>
      </c>
      <c r="AA5999" t="s">
        <v>4250</v>
      </c>
      <c r="AB5999">
        <v>0</v>
      </c>
      <c r="AC5999">
        <v>1</v>
      </c>
      <c r="AD5999">
        <v>3.702833333333333</v>
      </c>
      <c r="AF5999" t="s">
        <v>7949</v>
      </c>
      <c r="AI5999">
        <v>0</v>
      </c>
      <c r="AJ5999">
        <v>0</v>
      </c>
      <c r="AM5999" t="s">
        <v>20019</v>
      </c>
    </row>
    <row r="6000" spans="1:39" x14ac:dyDescent="0.25">
      <c r="A6000" t="s">
        <v>11891</v>
      </c>
      <c r="B6000" t="s">
        <v>4841</v>
      </c>
      <c r="C6000" t="s">
        <v>4842</v>
      </c>
      <c r="D6000">
        <v>675</v>
      </c>
      <c r="E6000" t="s">
        <v>4845</v>
      </c>
      <c r="F6000">
        <v>6.17</v>
      </c>
      <c r="K6000" t="s">
        <v>6860</v>
      </c>
      <c r="L6000" t="s">
        <v>6861</v>
      </c>
      <c r="M6000" t="s">
        <v>15066</v>
      </c>
      <c r="N6000">
        <v>9</v>
      </c>
      <c r="O6000" t="s">
        <v>15419</v>
      </c>
      <c r="P6000" t="s">
        <v>19543</v>
      </c>
      <c r="Q6000">
        <v>12</v>
      </c>
      <c r="R6000">
        <v>12</v>
      </c>
      <c r="S6000">
        <v>-6.77</v>
      </c>
      <c r="T6000">
        <v>-0.26</v>
      </c>
      <c r="U6000">
        <v>970.02</v>
      </c>
      <c r="V6000">
        <v>387.12</v>
      </c>
      <c r="W6000">
        <v>0.37</v>
      </c>
      <c r="X6000">
        <v>2.66</v>
      </c>
      <c r="Y6000">
        <v>8.73</v>
      </c>
      <c r="Z6000">
        <v>1</v>
      </c>
      <c r="AA6000" t="s">
        <v>4250</v>
      </c>
      <c r="AB6000">
        <v>3</v>
      </c>
      <c r="AC6000">
        <v>31</v>
      </c>
      <c r="AD6000">
        <v>2.6349999999999998</v>
      </c>
      <c r="AF6000" t="s">
        <v>7950</v>
      </c>
      <c r="AI6000">
        <v>0</v>
      </c>
      <c r="AJ6000">
        <v>0</v>
      </c>
      <c r="AK6000" t="s">
        <v>19916</v>
      </c>
      <c r="AL6000" t="s">
        <v>19916</v>
      </c>
      <c r="AM6000" t="s">
        <v>20019</v>
      </c>
    </row>
    <row r="6001" spans="1:39" x14ac:dyDescent="0.25">
      <c r="A6001" t="s">
        <v>11892</v>
      </c>
      <c r="B6001" t="s">
        <v>4841</v>
      </c>
      <c r="C6001" t="s">
        <v>4842</v>
      </c>
      <c r="D6001">
        <v>680</v>
      </c>
      <c r="E6001" t="s">
        <v>4845</v>
      </c>
      <c r="F6001">
        <v>6.17</v>
      </c>
      <c r="K6001" t="s">
        <v>6860</v>
      </c>
      <c r="M6001" t="s">
        <v>6865</v>
      </c>
      <c r="N6001">
        <v>8</v>
      </c>
      <c r="O6001" t="s">
        <v>15584</v>
      </c>
      <c r="P6001" t="s">
        <v>19544</v>
      </c>
      <c r="Q6001">
        <v>3</v>
      </c>
      <c r="R6001">
        <v>3</v>
      </c>
      <c r="S6001">
        <v>4.58</v>
      </c>
      <c r="T6001">
        <v>4.58</v>
      </c>
      <c r="U6001">
        <v>420.56</v>
      </c>
      <c r="V6001">
        <v>92.64</v>
      </c>
      <c r="W6001">
        <v>3.05</v>
      </c>
      <c r="Y6001">
        <v>3.46</v>
      </c>
      <c r="Z6001">
        <v>2</v>
      </c>
      <c r="AA6001" t="s">
        <v>4250</v>
      </c>
      <c r="AB6001">
        <v>0</v>
      </c>
      <c r="AC6001">
        <v>6</v>
      </c>
      <c r="AD6001">
        <v>2.856095238095238</v>
      </c>
      <c r="AF6001" t="s">
        <v>7949</v>
      </c>
      <c r="AI6001">
        <v>0</v>
      </c>
      <c r="AJ6001">
        <v>0</v>
      </c>
      <c r="AK6001" t="s">
        <v>19979</v>
      </c>
      <c r="AL6001" t="s">
        <v>19979</v>
      </c>
      <c r="AM6001" t="s">
        <v>20019</v>
      </c>
    </row>
    <row r="6002" spans="1:39" x14ac:dyDescent="0.25">
      <c r="A6002" t="s">
        <v>11893</v>
      </c>
      <c r="B6002" t="s">
        <v>4841</v>
      </c>
      <c r="C6002" t="s">
        <v>4842</v>
      </c>
      <c r="D6002">
        <v>680</v>
      </c>
      <c r="E6002" t="s">
        <v>4845</v>
      </c>
      <c r="F6002">
        <v>6.17</v>
      </c>
      <c r="K6002" t="s">
        <v>6860</v>
      </c>
      <c r="M6002" t="s">
        <v>14973</v>
      </c>
      <c r="N6002">
        <v>8</v>
      </c>
      <c r="O6002" t="s">
        <v>15611</v>
      </c>
      <c r="P6002" t="s">
        <v>19545</v>
      </c>
      <c r="Q6002">
        <v>3</v>
      </c>
      <c r="R6002">
        <v>2</v>
      </c>
      <c r="S6002">
        <v>4.1900000000000004</v>
      </c>
      <c r="T6002">
        <v>4.2</v>
      </c>
      <c r="U6002">
        <v>393.51</v>
      </c>
      <c r="V6002">
        <v>90.7</v>
      </c>
      <c r="W6002">
        <v>4.21</v>
      </c>
      <c r="Y6002">
        <v>5.66</v>
      </c>
      <c r="Z6002">
        <v>3</v>
      </c>
      <c r="AA6002" t="s">
        <v>4250</v>
      </c>
      <c r="AB6002">
        <v>0</v>
      </c>
      <c r="AC6002">
        <v>7</v>
      </c>
      <c r="AD6002">
        <v>3.6373095238095239</v>
      </c>
      <c r="AF6002" t="s">
        <v>7949</v>
      </c>
      <c r="AI6002">
        <v>0</v>
      </c>
      <c r="AJ6002">
        <v>0</v>
      </c>
      <c r="AK6002" t="s">
        <v>19996</v>
      </c>
      <c r="AL6002" t="s">
        <v>19996</v>
      </c>
      <c r="AM6002" t="s">
        <v>20019</v>
      </c>
    </row>
    <row r="6003" spans="1:39" x14ac:dyDescent="0.25">
      <c r="A6003" t="s">
        <v>11894</v>
      </c>
      <c r="B6003" t="s">
        <v>4841</v>
      </c>
      <c r="C6003" t="s">
        <v>4842</v>
      </c>
      <c r="D6003">
        <v>680</v>
      </c>
      <c r="E6003" t="s">
        <v>4845</v>
      </c>
      <c r="F6003">
        <v>6.17</v>
      </c>
      <c r="K6003" t="s">
        <v>6860</v>
      </c>
      <c r="M6003" t="s">
        <v>6865</v>
      </c>
      <c r="N6003">
        <v>8</v>
      </c>
      <c r="O6003" t="s">
        <v>15438</v>
      </c>
      <c r="P6003" t="s">
        <v>19546</v>
      </c>
      <c r="Q6003">
        <v>11</v>
      </c>
      <c r="R6003">
        <v>9</v>
      </c>
      <c r="S6003">
        <v>-0.76</v>
      </c>
      <c r="T6003">
        <v>3.35</v>
      </c>
      <c r="U6003">
        <v>748.84</v>
      </c>
      <c r="V6003">
        <v>283.51</v>
      </c>
      <c r="W6003">
        <v>0.28000000000000003</v>
      </c>
      <c r="X6003">
        <v>2.5</v>
      </c>
      <c r="Y6003">
        <v>5.8</v>
      </c>
      <c r="Z6003">
        <v>3</v>
      </c>
      <c r="AA6003" t="s">
        <v>4250</v>
      </c>
      <c r="AB6003">
        <v>3</v>
      </c>
      <c r="AC6003">
        <v>18</v>
      </c>
      <c r="AD6003">
        <v>2.8250000000000002</v>
      </c>
      <c r="AF6003" t="s">
        <v>7951</v>
      </c>
      <c r="AI6003">
        <v>0</v>
      </c>
      <c r="AJ6003">
        <v>0</v>
      </c>
      <c r="AK6003" t="s">
        <v>19923</v>
      </c>
      <c r="AL6003" t="s">
        <v>19923</v>
      </c>
      <c r="AM6003" t="s">
        <v>20019</v>
      </c>
    </row>
    <row r="6004" spans="1:39" x14ac:dyDescent="0.25">
      <c r="A6004" t="s">
        <v>11895</v>
      </c>
      <c r="B6004" t="s">
        <v>4841</v>
      </c>
      <c r="C6004" t="s">
        <v>4842</v>
      </c>
      <c r="D6004">
        <v>680</v>
      </c>
      <c r="E6004" t="s">
        <v>4845</v>
      </c>
      <c r="F6004">
        <v>6.17</v>
      </c>
      <c r="I6004" t="s">
        <v>14724</v>
      </c>
      <c r="K6004" t="s">
        <v>6860</v>
      </c>
      <c r="L6004" t="s">
        <v>6861</v>
      </c>
      <c r="M6004" t="s">
        <v>14996</v>
      </c>
      <c r="N6004">
        <v>9</v>
      </c>
      <c r="O6004" t="s">
        <v>15322</v>
      </c>
      <c r="P6004" t="s">
        <v>19547</v>
      </c>
      <c r="Q6004">
        <v>6</v>
      </c>
      <c r="R6004">
        <v>2</v>
      </c>
      <c r="S6004">
        <v>-3.45</v>
      </c>
      <c r="T6004">
        <v>-3.45</v>
      </c>
      <c r="U6004">
        <v>403.36</v>
      </c>
      <c r="V6004">
        <v>94.01</v>
      </c>
      <c r="W6004">
        <v>2.57</v>
      </c>
      <c r="X6004">
        <v>11</v>
      </c>
      <c r="Y6004">
        <v>3.95</v>
      </c>
      <c r="Z6004">
        <v>3</v>
      </c>
      <c r="AA6004" t="s">
        <v>4250</v>
      </c>
      <c r="AB6004">
        <v>0</v>
      </c>
      <c r="AC6004">
        <v>4</v>
      </c>
      <c r="AD6004">
        <v>5.0566190476190478</v>
      </c>
      <c r="AF6004" t="s">
        <v>7949</v>
      </c>
      <c r="AI6004">
        <v>0</v>
      </c>
      <c r="AJ6004">
        <v>0</v>
      </c>
      <c r="AM6004" t="s">
        <v>20019</v>
      </c>
    </row>
    <row r="6005" spans="1:39" x14ac:dyDescent="0.25">
      <c r="A6005" t="s">
        <v>11428</v>
      </c>
      <c r="B6005" t="s">
        <v>4841</v>
      </c>
      <c r="C6005" t="s">
        <v>4842</v>
      </c>
      <c r="D6005">
        <v>684</v>
      </c>
      <c r="E6005" t="s">
        <v>4845</v>
      </c>
      <c r="F6005">
        <v>6.17</v>
      </c>
      <c r="K6005" t="s">
        <v>6860</v>
      </c>
      <c r="L6005" t="s">
        <v>6861</v>
      </c>
      <c r="M6005" t="s">
        <v>15044</v>
      </c>
      <c r="N6005">
        <v>9</v>
      </c>
      <c r="O6005" t="s">
        <v>15392</v>
      </c>
      <c r="P6005" t="s">
        <v>19080</v>
      </c>
      <c r="Q6005">
        <v>7</v>
      </c>
      <c r="R6005">
        <v>3</v>
      </c>
      <c r="S6005">
        <v>1.32</v>
      </c>
      <c r="T6005">
        <v>1.36</v>
      </c>
      <c r="U6005">
        <v>557.64</v>
      </c>
      <c r="V6005">
        <v>139.03</v>
      </c>
      <c r="W6005">
        <v>2.69</v>
      </c>
      <c r="X6005">
        <v>11.9</v>
      </c>
      <c r="Y6005">
        <v>5.62</v>
      </c>
      <c r="Z6005">
        <v>3</v>
      </c>
      <c r="AA6005" t="s">
        <v>4250</v>
      </c>
      <c r="AB6005">
        <v>1</v>
      </c>
      <c r="AC6005">
        <v>11</v>
      </c>
      <c r="AD6005">
        <v>3.166666666666667</v>
      </c>
      <c r="AF6005" t="s">
        <v>7949</v>
      </c>
      <c r="AI6005">
        <v>0</v>
      </c>
      <c r="AJ6005">
        <v>0</v>
      </c>
      <c r="AK6005" t="s">
        <v>19905</v>
      </c>
      <c r="AL6005" t="s">
        <v>19905</v>
      </c>
      <c r="AM6005" t="s">
        <v>20019</v>
      </c>
    </row>
    <row r="6006" spans="1:39" x14ac:dyDescent="0.25">
      <c r="A6006" t="s">
        <v>5637</v>
      </c>
      <c r="B6006" t="s">
        <v>4841</v>
      </c>
      <c r="C6006" t="s">
        <v>4842</v>
      </c>
      <c r="D6006">
        <v>685</v>
      </c>
      <c r="E6006" t="s">
        <v>4845</v>
      </c>
      <c r="F6006">
        <v>6.16</v>
      </c>
      <c r="K6006" t="s">
        <v>6860</v>
      </c>
      <c r="M6006" t="s">
        <v>15074</v>
      </c>
      <c r="N6006">
        <v>8</v>
      </c>
      <c r="O6006" t="s">
        <v>15427</v>
      </c>
      <c r="P6006" t="s">
        <v>7363</v>
      </c>
      <c r="Q6006">
        <v>6</v>
      </c>
      <c r="R6006">
        <v>1</v>
      </c>
      <c r="S6006">
        <v>2.7</v>
      </c>
      <c r="T6006">
        <v>4.58</v>
      </c>
      <c r="U6006">
        <v>476.62</v>
      </c>
      <c r="V6006">
        <v>80.39</v>
      </c>
      <c r="W6006">
        <v>4.6100000000000003</v>
      </c>
      <c r="Y6006">
        <v>10</v>
      </c>
      <c r="Z6006">
        <v>2</v>
      </c>
      <c r="AA6006" t="s">
        <v>4250</v>
      </c>
      <c r="AB6006">
        <v>0</v>
      </c>
      <c r="AC6006">
        <v>2</v>
      </c>
      <c r="AD6006">
        <v>2.8603333333333332</v>
      </c>
      <c r="AF6006" t="s">
        <v>7952</v>
      </c>
      <c r="AI6006">
        <v>0</v>
      </c>
      <c r="AJ6006">
        <v>0</v>
      </c>
      <c r="AK6006" t="s">
        <v>7980</v>
      </c>
      <c r="AL6006" t="s">
        <v>7980</v>
      </c>
      <c r="AM6006" t="s">
        <v>20019</v>
      </c>
    </row>
    <row r="6007" spans="1:39" x14ac:dyDescent="0.25">
      <c r="A6007" t="s">
        <v>11896</v>
      </c>
      <c r="B6007" t="s">
        <v>4841</v>
      </c>
      <c r="C6007" t="s">
        <v>4842</v>
      </c>
      <c r="D6007">
        <v>687</v>
      </c>
      <c r="E6007" t="s">
        <v>4845</v>
      </c>
      <c r="F6007">
        <v>6.16</v>
      </c>
      <c r="I6007" t="s">
        <v>14725</v>
      </c>
      <c r="K6007" t="s">
        <v>6860</v>
      </c>
      <c r="L6007" t="s">
        <v>6861</v>
      </c>
      <c r="M6007" t="s">
        <v>14972</v>
      </c>
      <c r="N6007">
        <v>8</v>
      </c>
      <c r="O6007" t="s">
        <v>15293</v>
      </c>
      <c r="P6007" t="s">
        <v>19548</v>
      </c>
      <c r="Q6007">
        <v>4</v>
      </c>
      <c r="R6007">
        <v>2</v>
      </c>
      <c r="S6007">
        <v>3.76</v>
      </c>
      <c r="T6007">
        <v>3.76</v>
      </c>
      <c r="U6007">
        <v>450.44</v>
      </c>
      <c r="V6007">
        <v>79.95</v>
      </c>
      <c r="W6007">
        <v>4.3</v>
      </c>
      <c r="X6007">
        <v>11.44</v>
      </c>
      <c r="Y6007">
        <v>4.8600000000000003</v>
      </c>
      <c r="Z6007">
        <v>2</v>
      </c>
      <c r="AA6007" t="s">
        <v>4250</v>
      </c>
      <c r="AB6007">
        <v>0</v>
      </c>
      <c r="AC6007">
        <v>2</v>
      </c>
      <c r="AD6007">
        <v>3.5939999999999999</v>
      </c>
      <c r="AF6007" t="s">
        <v>7949</v>
      </c>
      <c r="AI6007">
        <v>0</v>
      </c>
      <c r="AJ6007">
        <v>0</v>
      </c>
      <c r="AM6007" t="s">
        <v>20019</v>
      </c>
    </row>
    <row r="6008" spans="1:39" x14ac:dyDescent="0.25">
      <c r="A6008" t="s">
        <v>10764</v>
      </c>
      <c r="B6008" t="s">
        <v>4841</v>
      </c>
      <c r="C6008" t="s">
        <v>4842</v>
      </c>
      <c r="D6008">
        <v>688</v>
      </c>
      <c r="E6008" t="s">
        <v>4845</v>
      </c>
      <c r="F6008">
        <v>6.16</v>
      </c>
      <c r="I6008" t="s">
        <v>14726</v>
      </c>
      <c r="K6008" t="s">
        <v>6860</v>
      </c>
      <c r="L6008" t="s">
        <v>6861</v>
      </c>
      <c r="M6008" t="s">
        <v>6907</v>
      </c>
      <c r="N6008">
        <v>9</v>
      </c>
      <c r="O6008" t="s">
        <v>6972</v>
      </c>
      <c r="P6008" t="s">
        <v>18416</v>
      </c>
      <c r="Q6008">
        <v>6</v>
      </c>
      <c r="R6008">
        <v>1</v>
      </c>
      <c r="S6008">
        <v>3.13</v>
      </c>
      <c r="T6008">
        <v>3.14</v>
      </c>
      <c r="U6008">
        <v>420.3</v>
      </c>
      <c r="V6008">
        <v>78.959999999999994</v>
      </c>
      <c r="W6008">
        <v>3.78</v>
      </c>
      <c r="Y6008">
        <v>5.82</v>
      </c>
      <c r="Z6008">
        <v>2</v>
      </c>
      <c r="AA6008" t="s">
        <v>4250</v>
      </c>
      <c r="AB6008">
        <v>0</v>
      </c>
      <c r="AC6008">
        <v>1</v>
      </c>
      <c r="AD6008">
        <v>4.7676190476190481</v>
      </c>
      <c r="AF6008" t="s">
        <v>7949</v>
      </c>
      <c r="AI6008">
        <v>0</v>
      </c>
      <c r="AJ6008">
        <v>0</v>
      </c>
      <c r="AM6008" t="s">
        <v>20019</v>
      </c>
    </row>
    <row r="6009" spans="1:39" x14ac:dyDescent="0.25">
      <c r="A6009" t="s">
        <v>10764</v>
      </c>
      <c r="B6009" t="s">
        <v>4841</v>
      </c>
      <c r="C6009" t="s">
        <v>4842</v>
      </c>
      <c r="D6009">
        <v>688</v>
      </c>
      <c r="E6009" t="s">
        <v>4845</v>
      </c>
      <c r="F6009">
        <v>6.16</v>
      </c>
      <c r="I6009" t="s">
        <v>14727</v>
      </c>
      <c r="K6009" t="s">
        <v>6860</v>
      </c>
      <c r="L6009" t="s">
        <v>6861</v>
      </c>
      <c r="M6009" t="s">
        <v>6908</v>
      </c>
      <c r="N6009">
        <v>8</v>
      </c>
      <c r="O6009" t="s">
        <v>6973</v>
      </c>
      <c r="P6009" t="s">
        <v>18416</v>
      </c>
      <c r="Q6009">
        <v>6</v>
      </c>
      <c r="R6009">
        <v>1</v>
      </c>
      <c r="S6009">
        <v>3.13</v>
      </c>
      <c r="T6009">
        <v>3.14</v>
      </c>
      <c r="U6009">
        <v>420.3</v>
      </c>
      <c r="V6009">
        <v>78.959999999999994</v>
      </c>
      <c r="W6009">
        <v>3.78</v>
      </c>
      <c r="Y6009">
        <v>5.82</v>
      </c>
      <c r="Z6009">
        <v>2</v>
      </c>
      <c r="AA6009" t="s">
        <v>4250</v>
      </c>
      <c r="AB6009">
        <v>0</v>
      </c>
      <c r="AC6009">
        <v>1</v>
      </c>
      <c r="AD6009">
        <v>4.7676190476190481</v>
      </c>
      <c r="AF6009" t="s">
        <v>7949</v>
      </c>
      <c r="AI6009">
        <v>0</v>
      </c>
      <c r="AJ6009">
        <v>0</v>
      </c>
      <c r="AM6009" t="s">
        <v>20019</v>
      </c>
    </row>
    <row r="6010" spans="1:39" x14ac:dyDescent="0.25">
      <c r="A6010" t="s">
        <v>11897</v>
      </c>
      <c r="B6010" t="s">
        <v>4841</v>
      </c>
      <c r="C6010" t="s">
        <v>4842</v>
      </c>
      <c r="D6010">
        <v>688</v>
      </c>
      <c r="E6010" t="s">
        <v>4845</v>
      </c>
      <c r="F6010">
        <v>6.16</v>
      </c>
      <c r="I6010" t="s">
        <v>14728</v>
      </c>
      <c r="K6010" t="s">
        <v>6860</v>
      </c>
      <c r="L6010" t="s">
        <v>6861</v>
      </c>
      <c r="M6010" t="s">
        <v>15122</v>
      </c>
      <c r="N6010">
        <v>9</v>
      </c>
      <c r="O6010" t="s">
        <v>15567</v>
      </c>
      <c r="P6010" t="s">
        <v>19549</v>
      </c>
      <c r="Q6010">
        <v>6</v>
      </c>
      <c r="R6010">
        <v>1</v>
      </c>
      <c r="S6010">
        <v>2.21</v>
      </c>
      <c r="T6010">
        <v>2.21</v>
      </c>
      <c r="U6010">
        <v>376.43</v>
      </c>
      <c r="V6010">
        <v>73.39</v>
      </c>
      <c r="W6010">
        <v>3.1</v>
      </c>
      <c r="Y6010">
        <v>4.25</v>
      </c>
      <c r="Z6010">
        <v>2</v>
      </c>
      <c r="AA6010" t="s">
        <v>4250</v>
      </c>
      <c r="AB6010">
        <v>0</v>
      </c>
      <c r="AC6010">
        <v>2</v>
      </c>
      <c r="AD6010">
        <v>5.6109761904761903</v>
      </c>
      <c r="AF6010" t="s">
        <v>7949</v>
      </c>
      <c r="AI6010">
        <v>0</v>
      </c>
      <c r="AJ6010">
        <v>0</v>
      </c>
      <c r="AM6010" t="s">
        <v>20019</v>
      </c>
    </row>
    <row r="6011" spans="1:39" x14ac:dyDescent="0.25">
      <c r="A6011" t="s">
        <v>11898</v>
      </c>
      <c r="B6011" t="s">
        <v>4841</v>
      </c>
      <c r="C6011" t="s">
        <v>4842</v>
      </c>
      <c r="D6011">
        <v>690</v>
      </c>
      <c r="E6011" t="s">
        <v>4845</v>
      </c>
      <c r="F6011">
        <v>6.16</v>
      </c>
      <c r="K6011" t="s">
        <v>6860</v>
      </c>
      <c r="L6011" t="s">
        <v>6861</v>
      </c>
      <c r="M6011" t="s">
        <v>15038</v>
      </c>
      <c r="N6011">
        <v>9</v>
      </c>
      <c r="O6011" t="s">
        <v>15609</v>
      </c>
      <c r="P6011" t="s">
        <v>19550</v>
      </c>
      <c r="Q6011">
        <v>11</v>
      </c>
      <c r="R6011">
        <v>2</v>
      </c>
      <c r="S6011">
        <v>3.62</v>
      </c>
      <c r="T6011">
        <v>3.62</v>
      </c>
      <c r="U6011">
        <v>536.69000000000005</v>
      </c>
      <c r="V6011">
        <v>112.31</v>
      </c>
      <c r="W6011">
        <v>4.43</v>
      </c>
      <c r="X6011">
        <v>13.58</v>
      </c>
      <c r="Y6011">
        <v>5.22</v>
      </c>
      <c r="Z6011">
        <v>4</v>
      </c>
      <c r="AA6011" t="s">
        <v>4250</v>
      </c>
      <c r="AB6011">
        <v>2</v>
      </c>
      <c r="AC6011">
        <v>9</v>
      </c>
      <c r="AD6011">
        <v>2.636333333333333</v>
      </c>
      <c r="AF6011" t="s">
        <v>7949</v>
      </c>
      <c r="AI6011">
        <v>0</v>
      </c>
      <c r="AJ6011">
        <v>0</v>
      </c>
      <c r="AK6011" t="s">
        <v>19995</v>
      </c>
      <c r="AL6011" t="s">
        <v>19995</v>
      </c>
      <c r="AM6011" t="s">
        <v>20019</v>
      </c>
    </row>
    <row r="6012" spans="1:39" x14ac:dyDescent="0.25">
      <c r="A6012" t="s">
        <v>10436</v>
      </c>
      <c r="B6012" t="s">
        <v>4841</v>
      </c>
      <c r="C6012" t="s">
        <v>4842</v>
      </c>
      <c r="D6012">
        <v>690</v>
      </c>
      <c r="E6012" t="s">
        <v>4845</v>
      </c>
      <c r="F6012">
        <v>6.16</v>
      </c>
      <c r="K6012" t="s">
        <v>6860</v>
      </c>
      <c r="M6012" t="s">
        <v>15237</v>
      </c>
      <c r="N6012">
        <v>8</v>
      </c>
      <c r="O6012" t="s">
        <v>15636</v>
      </c>
      <c r="P6012" t="s">
        <v>18088</v>
      </c>
      <c r="Q6012">
        <v>5</v>
      </c>
      <c r="R6012">
        <v>4</v>
      </c>
      <c r="S6012">
        <v>3.21</v>
      </c>
      <c r="T6012">
        <v>3.23</v>
      </c>
      <c r="U6012">
        <v>562.76</v>
      </c>
      <c r="V6012">
        <v>110.77</v>
      </c>
      <c r="W6012">
        <v>3.89</v>
      </c>
      <c r="X6012">
        <v>13.93</v>
      </c>
      <c r="Y6012">
        <v>6.32</v>
      </c>
      <c r="Z6012">
        <v>2</v>
      </c>
      <c r="AA6012" t="s">
        <v>4250</v>
      </c>
      <c r="AB6012">
        <v>1</v>
      </c>
      <c r="AC6012">
        <v>13</v>
      </c>
      <c r="AD6012">
        <v>2.5876666666666668</v>
      </c>
      <c r="AF6012" t="s">
        <v>7949</v>
      </c>
      <c r="AI6012">
        <v>0</v>
      </c>
      <c r="AJ6012">
        <v>0</v>
      </c>
      <c r="AK6012" t="s">
        <v>19939</v>
      </c>
      <c r="AL6012" t="s">
        <v>19939</v>
      </c>
      <c r="AM6012" t="s">
        <v>20019</v>
      </c>
    </row>
    <row r="6013" spans="1:39" x14ac:dyDescent="0.25">
      <c r="A6013" t="s">
        <v>11426</v>
      </c>
      <c r="B6013" t="s">
        <v>4841</v>
      </c>
      <c r="C6013" t="s">
        <v>4842</v>
      </c>
      <c r="D6013">
        <v>690</v>
      </c>
      <c r="E6013" t="s">
        <v>4845</v>
      </c>
      <c r="F6013">
        <v>6.16</v>
      </c>
      <c r="K6013" t="s">
        <v>6860</v>
      </c>
      <c r="L6013" t="s">
        <v>6861</v>
      </c>
      <c r="M6013" t="s">
        <v>15109</v>
      </c>
      <c r="N6013">
        <v>9</v>
      </c>
      <c r="O6013" t="s">
        <v>15477</v>
      </c>
      <c r="P6013" t="s">
        <v>19078</v>
      </c>
      <c r="Q6013">
        <v>4</v>
      </c>
      <c r="R6013">
        <v>1</v>
      </c>
      <c r="S6013">
        <v>3.92</v>
      </c>
      <c r="T6013">
        <v>3.98</v>
      </c>
      <c r="U6013">
        <v>324.82</v>
      </c>
      <c r="V6013">
        <v>63.63</v>
      </c>
      <c r="W6013">
        <v>3.8</v>
      </c>
      <c r="Y6013">
        <v>6.37</v>
      </c>
      <c r="Z6013">
        <v>2</v>
      </c>
      <c r="AA6013" t="s">
        <v>4250</v>
      </c>
      <c r="AB6013">
        <v>0</v>
      </c>
      <c r="AC6013">
        <v>3</v>
      </c>
      <c r="AD6013">
        <v>4.3833333333333329</v>
      </c>
      <c r="AF6013" t="s">
        <v>7949</v>
      </c>
      <c r="AI6013">
        <v>0</v>
      </c>
      <c r="AJ6013">
        <v>0</v>
      </c>
      <c r="AK6013" t="s">
        <v>19934</v>
      </c>
      <c r="AL6013" t="s">
        <v>19934</v>
      </c>
      <c r="AM6013" t="s">
        <v>20019</v>
      </c>
    </row>
    <row r="6014" spans="1:39" x14ac:dyDescent="0.25">
      <c r="A6014" t="s">
        <v>11899</v>
      </c>
      <c r="B6014" t="s">
        <v>4841</v>
      </c>
      <c r="C6014" t="s">
        <v>4842</v>
      </c>
      <c r="D6014">
        <v>690</v>
      </c>
      <c r="E6014" t="s">
        <v>4845</v>
      </c>
      <c r="F6014">
        <v>6.16</v>
      </c>
      <c r="K6014" t="s">
        <v>6860</v>
      </c>
      <c r="L6014" t="s">
        <v>6861</v>
      </c>
      <c r="M6014" t="s">
        <v>15065</v>
      </c>
      <c r="N6014">
        <v>9</v>
      </c>
      <c r="O6014" t="s">
        <v>15418</v>
      </c>
      <c r="P6014" t="s">
        <v>19551</v>
      </c>
      <c r="Q6014">
        <v>5</v>
      </c>
      <c r="R6014">
        <v>3</v>
      </c>
      <c r="S6014">
        <v>2.92</v>
      </c>
      <c r="T6014">
        <v>3.29</v>
      </c>
      <c r="U6014">
        <v>490.59</v>
      </c>
      <c r="V6014">
        <v>79.819999999999993</v>
      </c>
      <c r="W6014">
        <v>4.4400000000000004</v>
      </c>
      <c r="X6014">
        <v>13.85</v>
      </c>
      <c r="Y6014">
        <v>7.39</v>
      </c>
      <c r="Z6014">
        <v>2</v>
      </c>
      <c r="AA6014" t="s">
        <v>4250</v>
      </c>
      <c r="AB6014">
        <v>0</v>
      </c>
      <c r="AC6014">
        <v>8</v>
      </c>
      <c r="AD6014">
        <v>3.628880952380952</v>
      </c>
      <c r="AF6014" t="s">
        <v>7949</v>
      </c>
      <c r="AI6014">
        <v>0</v>
      </c>
      <c r="AJ6014">
        <v>0</v>
      </c>
      <c r="AK6014" t="s">
        <v>19915</v>
      </c>
      <c r="AL6014" t="s">
        <v>19915</v>
      </c>
      <c r="AM6014" t="s">
        <v>20019</v>
      </c>
    </row>
    <row r="6015" spans="1:39" x14ac:dyDescent="0.25">
      <c r="A6015" t="s">
        <v>11900</v>
      </c>
      <c r="B6015" t="s">
        <v>4841</v>
      </c>
      <c r="C6015" t="s">
        <v>4842</v>
      </c>
      <c r="D6015">
        <v>690</v>
      </c>
      <c r="E6015" t="s">
        <v>4845</v>
      </c>
      <c r="F6015">
        <v>6.16</v>
      </c>
      <c r="K6015" t="s">
        <v>6860</v>
      </c>
      <c r="L6015" t="s">
        <v>6861</v>
      </c>
      <c r="M6015" t="s">
        <v>15199</v>
      </c>
      <c r="N6015">
        <v>9</v>
      </c>
      <c r="O6015" t="s">
        <v>15588</v>
      </c>
      <c r="P6015" t="s">
        <v>19552</v>
      </c>
      <c r="Q6015">
        <v>12</v>
      </c>
      <c r="R6015">
        <v>7</v>
      </c>
      <c r="S6015">
        <v>1.07</v>
      </c>
      <c r="T6015">
        <v>1.07</v>
      </c>
      <c r="U6015">
        <v>979.19</v>
      </c>
      <c r="V6015">
        <v>287.18</v>
      </c>
      <c r="W6015">
        <v>0.35</v>
      </c>
      <c r="X6015">
        <v>13.29</v>
      </c>
      <c r="Y6015">
        <v>0</v>
      </c>
      <c r="Z6015">
        <v>2</v>
      </c>
      <c r="AA6015" t="s">
        <v>4250</v>
      </c>
      <c r="AB6015">
        <v>3</v>
      </c>
      <c r="AC6015">
        <v>27</v>
      </c>
      <c r="AD6015">
        <v>3</v>
      </c>
      <c r="AF6015" t="s">
        <v>7949</v>
      </c>
      <c r="AI6015">
        <v>0</v>
      </c>
      <c r="AJ6015">
        <v>0</v>
      </c>
      <c r="AK6015" t="s">
        <v>19982</v>
      </c>
      <c r="AL6015" t="s">
        <v>19982</v>
      </c>
      <c r="AM6015" t="s">
        <v>20019</v>
      </c>
    </row>
    <row r="6016" spans="1:39" x14ac:dyDescent="0.25">
      <c r="A6016" t="s">
        <v>11901</v>
      </c>
      <c r="B6016" t="s">
        <v>4841</v>
      </c>
      <c r="C6016" t="s">
        <v>4842</v>
      </c>
      <c r="D6016">
        <v>690</v>
      </c>
      <c r="E6016" t="s">
        <v>4845</v>
      </c>
      <c r="F6016">
        <v>6.16</v>
      </c>
      <c r="K6016" t="s">
        <v>6860</v>
      </c>
      <c r="M6016" t="s">
        <v>6865</v>
      </c>
      <c r="N6016">
        <v>8</v>
      </c>
      <c r="O6016" t="s">
        <v>15655</v>
      </c>
      <c r="P6016" t="s">
        <v>19553</v>
      </c>
      <c r="Q6016">
        <v>4</v>
      </c>
      <c r="R6016">
        <v>3</v>
      </c>
      <c r="S6016">
        <v>4.25</v>
      </c>
      <c r="T6016">
        <v>4.32</v>
      </c>
      <c r="U6016">
        <v>420.52</v>
      </c>
      <c r="V6016">
        <v>75.959999999999994</v>
      </c>
      <c r="W6016">
        <v>6</v>
      </c>
      <c r="Y6016">
        <v>6.65</v>
      </c>
      <c r="Z6016">
        <v>5</v>
      </c>
      <c r="AA6016" t="s">
        <v>4250</v>
      </c>
      <c r="AB6016">
        <v>1</v>
      </c>
      <c r="AC6016">
        <v>7</v>
      </c>
      <c r="AD6016">
        <v>3.074380952380952</v>
      </c>
      <c r="AF6016" t="s">
        <v>7949</v>
      </c>
      <c r="AI6016">
        <v>0</v>
      </c>
      <c r="AJ6016">
        <v>0</v>
      </c>
      <c r="AK6016" t="s">
        <v>20015</v>
      </c>
      <c r="AL6016" t="s">
        <v>20015</v>
      </c>
      <c r="AM6016" t="s">
        <v>20019</v>
      </c>
    </row>
    <row r="6017" spans="1:39" x14ac:dyDescent="0.25">
      <c r="A6017" t="s">
        <v>11902</v>
      </c>
      <c r="B6017" t="s">
        <v>4841</v>
      </c>
      <c r="C6017" t="s">
        <v>4842</v>
      </c>
      <c r="D6017">
        <v>690</v>
      </c>
      <c r="E6017" t="s">
        <v>4845</v>
      </c>
      <c r="F6017">
        <v>6.16</v>
      </c>
      <c r="K6017" t="s">
        <v>6860</v>
      </c>
      <c r="M6017" t="s">
        <v>15169</v>
      </c>
      <c r="N6017">
        <v>8</v>
      </c>
      <c r="O6017" t="s">
        <v>15550</v>
      </c>
      <c r="P6017" t="s">
        <v>19554</v>
      </c>
      <c r="Q6017">
        <v>3</v>
      </c>
      <c r="R6017">
        <v>3</v>
      </c>
      <c r="S6017">
        <v>2.88</v>
      </c>
      <c r="T6017">
        <v>4.04</v>
      </c>
      <c r="U6017">
        <v>444.57</v>
      </c>
      <c r="V6017">
        <v>61.36</v>
      </c>
      <c r="W6017">
        <v>4.38</v>
      </c>
      <c r="X6017">
        <v>13.91</v>
      </c>
      <c r="Y6017">
        <v>8.35</v>
      </c>
      <c r="Z6017">
        <v>2</v>
      </c>
      <c r="AA6017" t="s">
        <v>4250</v>
      </c>
      <c r="AB6017">
        <v>0</v>
      </c>
      <c r="AC6017">
        <v>9</v>
      </c>
      <c r="AD6017">
        <v>3.4275952380952388</v>
      </c>
      <c r="AF6017" t="s">
        <v>7949</v>
      </c>
      <c r="AI6017">
        <v>0</v>
      </c>
      <c r="AJ6017">
        <v>0</v>
      </c>
      <c r="AK6017" t="s">
        <v>19965</v>
      </c>
      <c r="AL6017" t="s">
        <v>19965</v>
      </c>
      <c r="AM6017" t="s">
        <v>20019</v>
      </c>
    </row>
    <row r="6018" spans="1:39" x14ac:dyDescent="0.25">
      <c r="A6018" t="s">
        <v>11903</v>
      </c>
      <c r="B6018" t="s">
        <v>4841</v>
      </c>
      <c r="C6018" t="s">
        <v>4842</v>
      </c>
      <c r="D6018">
        <v>690</v>
      </c>
      <c r="E6018" t="s">
        <v>4845</v>
      </c>
      <c r="F6018">
        <v>6.16</v>
      </c>
      <c r="I6018" t="s">
        <v>14729</v>
      </c>
      <c r="K6018" t="s">
        <v>6860</v>
      </c>
      <c r="L6018" t="s">
        <v>6861</v>
      </c>
      <c r="M6018" t="s">
        <v>14955</v>
      </c>
      <c r="N6018">
        <v>8</v>
      </c>
      <c r="O6018" t="s">
        <v>15276</v>
      </c>
      <c r="P6018" t="s">
        <v>19555</v>
      </c>
      <c r="Q6018">
        <v>6</v>
      </c>
      <c r="R6018">
        <v>1</v>
      </c>
      <c r="S6018">
        <v>3.22</v>
      </c>
      <c r="T6018">
        <v>3.25</v>
      </c>
      <c r="U6018">
        <v>427.5</v>
      </c>
      <c r="V6018">
        <v>78.959999999999994</v>
      </c>
      <c r="W6018">
        <v>3.38</v>
      </c>
      <c r="Y6018">
        <v>6.17</v>
      </c>
      <c r="Z6018">
        <v>2</v>
      </c>
      <c r="AA6018" t="s">
        <v>4250</v>
      </c>
      <c r="AB6018">
        <v>0</v>
      </c>
      <c r="AC6018">
        <v>1</v>
      </c>
      <c r="AD6018">
        <v>4.616190476190476</v>
      </c>
      <c r="AF6018" t="s">
        <v>7949</v>
      </c>
      <c r="AI6018">
        <v>0</v>
      </c>
      <c r="AJ6018">
        <v>0</v>
      </c>
      <c r="AM6018" t="s">
        <v>20019</v>
      </c>
    </row>
    <row r="6019" spans="1:39" x14ac:dyDescent="0.25">
      <c r="A6019" t="s">
        <v>11904</v>
      </c>
      <c r="B6019" t="s">
        <v>4841</v>
      </c>
      <c r="C6019" t="s">
        <v>4842</v>
      </c>
      <c r="D6019">
        <v>691</v>
      </c>
      <c r="E6019" t="s">
        <v>4845</v>
      </c>
      <c r="F6019">
        <v>6.16</v>
      </c>
      <c r="I6019" t="s">
        <v>14730</v>
      </c>
      <c r="K6019" t="s">
        <v>6860</v>
      </c>
      <c r="M6019" t="s">
        <v>15002</v>
      </c>
      <c r="N6019">
        <v>8</v>
      </c>
      <c r="O6019" t="s">
        <v>15332</v>
      </c>
      <c r="P6019" t="s">
        <v>19556</v>
      </c>
      <c r="Q6019">
        <v>5</v>
      </c>
      <c r="R6019">
        <v>2</v>
      </c>
      <c r="S6019">
        <v>5.68</v>
      </c>
      <c r="T6019">
        <v>6.5</v>
      </c>
      <c r="U6019">
        <v>399.54</v>
      </c>
      <c r="V6019">
        <v>76.819999999999993</v>
      </c>
      <c r="W6019">
        <v>2.64</v>
      </c>
      <c r="Y6019">
        <v>8.3800000000000008</v>
      </c>
      <c r="Z6019">
        <v>1</v>
      </c>
      <c r="AA6019" t="s">
        <v>4250</v>
      </c>
      <c r="AB6019">
        <v>0</v>
      </c>
      <c r="AC6019">
        <v>3</v>
      </c>
      <c r="AD6019">
        <v>3.0275714285714281</v>
      </c>
      <c r="AF6019" t="s">
        <v>7949</v>
      </c>
      <c r="AI6019">
        <v>0</v>
      </c>
      <c r="AJ6019">
        <v>0</v>
      </c>
      <c r="AM6019" t="s">
        <v>20019</v>
      </c>
    </row>
    <row r="6020" spans="1:39" x14ac:dyDescent="0.25">
      <c r="A6020" t="s">
        <v>11905</v>
      </c>
      <c r="B6020" t="s">
        <v>4841</v>
      </c>
      <c r="C6020" t="s">
        <v>4842</v>
      </c>
      <c r="D6020">
        <v>693.3</v>
      </c>
      <c r="E6020" t="s">
        <v>4845</v>
      </c>
      <c r="F6020">
        <v>6.16</v>
      </c>
      <c r="I6020" t="s">
        <v>14731</v>
      </c>
      <c r="K6020" t="s">
        <v>6860</v>
      </c>
      <c r="M6020" t="s">
        <v>14977</v>
      </c>
      <c r="N6020">
        <v>8</v>
      </c>
      <c r="O6020" t="s">
        <v>15298</v>
      </c>
      <c r="P6020" t="s">
        <v>19557</v>
      </c>
      <c r="Q6020">
        <v>7</v>
      </c>
      <c r="R6020">
        <v>1</v>
      </c>
      <c r="S6020">
        <v>0.78</v>
      </c>
      <c r="T6020">
        <v>2.41</v>
      </c>
      <c r="U6020">
        <v>422.51</v>
      </c>
      <c r="V6020">
        <v>108.78</v>
      </c>
      <c r="W6020">
        <v>2.3199999999999998</v>
      </c>
      <c r="Y6020">
        <v>9.26</v>
      </c>
      <c r="Z6020">
        <v>2</v>
      </c>
      <c r="AA6020" t="s">
        <v>4250</v>
      </c>
      <c r="AB6020">
        <v>0</v>
      </c>
      <c r="AC6020">
        <v>1</v>
      </c>
      <c r="AD6020">
        <v>4.1308333333333334</v>
      </c>
      <c r="AF6020" t="s">
        <v>7952</v>
      </c>
      <c r="AI6020">
        <v>0</v>
      </c>
      <c r="AJ6020">
        <v>0</v>
      </c>
      <c r="AM6020" t="s">
        <v>20019</v>
      </c>
    </row>
    <row r="6021" spans="1:39" x14ac:dyDescent="0.25">
      <c r="A6021" t="s">
        <v>11906</v>
      </c>
      <c r="B6021" t="s">
        <v>4841</v>
      </c>
      <c r="C6021" t="s">
        <v>4842</v>
      </c>
      <c r="D6021">
        <v>693.5</v>
      </c>
      <c r="E6021" t="s">
        <v>4845</v>
      </c>
      <c r="F6021">
        <v>6.16</v>
      </c>
      <c r="I6021" t="s">
        <v>14732</v>
      </c>
      <c r="K6021" t="s">
        <v>6860</v>
      </c>
      <c r="M6021" t="s">
        <v>14977</v>
      </c>
      <c r="N6021">
        <v>8</v>
      </c>
      <c r="O6021" t="s">
        <v>15298</v>
      </c>
      <c r="P6021" t="s">
        <v>19558</v>
      </c>
      <c r="Q6021">
        <v>4</v>
      </c>
      <c r="R6021">
        <v>1</v>
      </c>
      <c r="S6021">
        <v>1.59</v>
      </c>
      <c r="T6021">
        <v>1.64</v>
      </c>
      <c r="U6021">
        <v>377.49</v>
      </c>
      <c r="V6021">
        <v>67.92</v>
      </c>
      <c r="W6021">
        <v>2.56</v>
      </c>
      <c r="Y6021">
        <v>6.44</v>
      </c>
      <c r="Z6021">
        <v>1</v>
      </c>
      <c r="AA6021" t="s">
        <v>4250</v>
      </c>
      <c r="AB6021">
        <v>0</v>
      </c>
      <c r="AC6021">
        <v>1</v>
      </c>
      <c r="AD6021">
        <v>5.7084047619047613</v>
      </c>
      <c r="AF6021" t="s">
        <v>7949</v>
      </c>
      <c r="AI6021">
        <v>0</v>
      </c>
      <c r="AJ6021">
        <v>0</v>
      </c>
      <c r="AM6021" t="s">
        <v>20019</v>
      </c>
    </row>
    <row r="6022" spans="1:39" x14ac:dyDescent="0.25">
      <c r="A6022" t="s">
        <v>11907</v>
      </c>
      <c r="B6022" t="s">
        <v>4841</v>
      </c>
      <c r="C6022" t="s">
        <v>4842</v>
      </c>
      <c r="D6022">
        <v>694</v>
      </c>
      <c r="E6022" t="s">
        <v>4845</v>
      </c>
      <c r="F6022">
        <v>6.16</v>
      </c>
      <c r="K6022" t="s">
        <v>6860</v>
      </c>
      <c r="L6022" t="s">
        <v>6861</v>
      </c>
      <c r="M6022" t="s">
        <v>14961</v>
      </c>
      <c r="N6022">
        <v>9</v>
      </c>
      <c r="O6022" t="s">
        <v>15282</v>
      </c>
      <c r="P6022" t="s">
        <v>19559</v>
      </c>
      <c r="Q6022">
        <v>9</v>
      </c>
      <c r="R6022">
        <v>1</v>
      </c>
      <c r="T6022">
        <v>3.41</v>
      </c>
      <c r="U6022">
        <v>485.55</v>
      </c>
      <c r="V6022">
        <v>132.09</v>
      </c>
      <c r="W6022">
        <v>2.97</v>
      </c>
      <c r="Y6022">
        <v>0</v>
      </c>
      <c r="Z6022">
        <v>3</v>
      </c>
      <c r="AA6022" t="s">
        <v>4250</v>
      </c>
      <c r="AB6022">
        <v>0</v>
      </c>
      <c r="AC6022">
        <v>4</v>
      </c>
      <c r="AI6022">
        <v>0</v>
      </c>
      <c r="AJ6022">
        <v>0</v>
      </c>
      <c r="AK6022" t="s">
        <v>19845</v>
      </c>
      <c r="AL6022" t="s">
        <v>19845</v>
      </c>
      <c r="AM6022" t="s">
        <v>20019</v>
      </c>
    </row>
    <row r="6023" spans="1:39" x14ac:dyDescent="0.25">
      <c r="A6023" t="s">
        <v>11908</v>
      </c>
      <c r="B6023" t="s">
        <v>4841</v>
      </c>
      <c r="C6023" t="s">
        <v>4842</v>
      </c>
      <c r="D6023">
        <v>696</v>
      </c>
      <c r="E6023" t="s">
        <v>4845</v>
      </c>
      <c r="F6023">
        <v>6.16</v>
      </c>
      <c r="I6023" t="s">
        <v>14733</v>
      </c>
      <c r="K6023" t="s">
        <v>6860</v>
      </c>
      <c r="L6023" t="s">
        <v>6861</v>
      </c>
      <c r="M6023" t="s">
        <v>6907</v>
      </c>
      <c r="N6023">
        <v>9</v>
      </c>
      <c r="O6023" t="s">
        <v>6972</v>
      </c>
      <c r="P6023" t="s">
        <v>19560</v>
      </c>
      <c r="Q6023">
        <v>6</v>
      </c>
      <c r="R6023">
        <v>1</v>
      </c>
      <c r="S6023">
        <v>3.11</v>
      </c>
      <c r="T6023">
        <v>3.11</v>
      </c>
      <c r="U6023">
        <v>392.46</v>
      </c>
      <c r="V6023">
        <v>75.3</v>
      </c>
      <c r="W6023">
        <v>3.23</v>
      </c>
      <c r="Y6023">
        <v>4.6500000000000004</v>
      </c>
      <c r="Z6023">
        <v>2</v>
      </c>
      <c r="AA6023" t="s">
        <v>4250</v>
      </c>
      <c r="AB6023">
        <v>0</v>
      </c>
      <c r="AC6023">
        <v>2</v>
      </c>
      <c r="AD6023">
        <v>4.9914761904761908</v>
      </c>
      <c r="AF6023" t="s">
        <v>7949</v>
      </c>
      <c r="AI6023">
        <v>0</v>
      </c>
      <c r="AJ6023">
        <v>0</v>
      </c>
      <c r="AM6023" t="s">
        <v>20019</v>
      </c>
    </row>
    <row r="6024" spans="1:39" x14ac:dyDescent="0.25">
      <c r="A6024" t="s">
        <v>11908</v>
      </c>
      <c r="B6024" t="s">
        <v>4841</v>
      </c>
      <c r="C6024" t="s">
        <v>4842</v>
      </c>
      <c r="D6024">
        <v>696</v>
      </c>
      <c r="E6024" t="s">
        <v>4845</v>
      </c>
      <c r="F6024">
        <v>6.16</v>
      </c>
      <c r="I6024" t="s">
        <v>14734</v>
      </c>
      <c r="K6024" t="s">
        <v>6860</v>
      </c>
      <c r="L6024" t="s">
        <v>6861</v>
      </c>
      <c r="M6024" t="s">
        <v>6908</v>
      </c>
      <c r="N6024">
        <v>8</v>
      </c>
      <c r="O6024" t="s">
        <v>6973</v>
      </c>
      <c r="P6024" t="s">
        <v>19560</v>
      </c>
      <c r="Q6024">
        <v>6</v>
      </c>
      <c r="R6024">
        <v>1</v>
      </c>
      <c r="S6024">
        <v>3.11</v>
      </c>
      <c r="T6024">
        <v>3.11</v>
      </c>
      <c r="U6024">
        <v>392.46</v>
      </c>
      <c r="V6024">
        <v>75.3</v>
      </c>
      <c r="W6024">
        <v>3.23</v>
      </c>
      <c r="Y6024">
        <v>4.6500000000000004</v>
      </c>
      <c r="Z6024">
        <v>2</v>
      </c>
      <c r="AA6024" t="s">
        <v>4250</v>
      </c>
      <c r="AB6024">
        <v>0</v>
      </c>
      <c r="AC6024">
        <v>2</v>
      </c>
      <c r="AD6024">
        <v>4.9914761904761908</v>
      </c>
      <c r="AF6024" t="s">
        <v>7949</v>
      </c>
      <c r="AI6024">
        <v>0</v>
      </c>
      <c r="AJ6024">
        <v>0</v>
      </c>
      <c r="AM6024" t="s">
        <v>20019</v>
      </c>
    </row>
    <row r="6025" spans="1:39" x14ac:dyDescent="0.25">
      <c r="A6025" t="s">
        <v>11909</v>
      </c>
      <c r="B6025" t="s">
        <v>4841</v>
      </c>
      <c r="C6025" t="s">
        <v>4842</v>
      </c>
      <c r="D6025">
        <v>697</v>
      </c>
      <c r="E6025" t="s">
        <v>4845</v>
      </c>
      <c r="F6025">
        <v>6.16</v>
      </c>
      <c r="I6025" t="s">
        <v>14735</v>
      </c>
      <c r="K6025" t="s">
        <v>6860</v>
      </c>
      <c r="L6025" t="s">
        <v>6861</v>
      </c>
      <c r="M6025" t="s">
        <v>15075</v>
      </c>
      <c r="N6025">
        <v>9</v>
      </c>
      <c r="O6025" t="s">
        <v>15429</v>
      </c>
      <c r="P6025" t="s">
        <v>19561</v>
      </c>
      <c r="Q6025">
        <v>9</v>
      </c>
      <c r="R6025">
        <v>2</v>
      </c>
      <c r="S6025">
        <v>4.3600000000000003</v>
      </c>
      <c r="T6025">
        <v>4.38</v>
      </c>
      <c r="U6025">
        <v>424.47</v>
      </c>
      <c r="V6025">
        <v>123.97</v>
      </c>
      <c r="W6025">
        <v>2.5499999999999998</v>
      </c>
      <c r="X6025">
        <v>8.8000000000000007</v>
      </c>
      <c r="Y6025">
        <v>4.25</v>
      </c>
      <c r="Z6025">
        <v>3</v>
      </c>
      <c r="AA6025" t="s">
        <v>4250</v>
      </c>
      <c r="AB6025">
        <v>0</v>
      </c>
      <c r="AC6025">
        <v>4</v>
      </c>
      <c r="AD6025">
        <v>2.3494999999999999</v>
      </c>
      <c r="AF6025" t="s">
        <v>7949</v>
      </c>
      <c r="AI6025">
        <v>0</v>
      </c>
      <c r="AJ6025">
        <v>0</v>
      </c>
      <c r="AM6025" t="s">
        <v>20019</v>
      </c>
    </row>
    <row r="6026" spans="1:39" x14ac:dyDescent="0.25">
      <c r="A6026" t="s">
        <v>11909</v>
      </c>
      <c r="B6026" t="s">
        <v>4841</v>
      </c>
      <c r="C6026" t="s">
        <v>4842</v>
      </c>
      <c r="D6026">
        <v>697</v>
      </c>
      <c r="E6026" t="s">
        <v>4845</v>
      </c>
      <c r="F6026">
        <v>6.16</v>
      </c>
      <c r="I6026" t="s">
        <v>14736</v>
      </c>
      <c r="K6026" t="s">
        <v>6860</v>
      </c>
      <c r="L6026" t="s">
        <v>6861</v>
      </c>
      <c r="M6026" t="s">
        <v>15076</v>
      </c>
      <c r="N6026">
        <v>8</v>
      </c>
      <c r="O6026" t="s">
        <v>15430</v>
      </c>
      <c r="P6026" t="s">
        <v>19561</v>
      </c>
      <c r="Q6026">
        <v>9</v>
      </c>
      <c r="R6026">
        <v>2</v>
      </c>
      <c r="S6026">
        <v>4.3600000000000003</v>
      </c>
      <c r="T6026">
        <v>4.38</v>
      </c>
      <c r="U6026">
        <v>424.47</v>
      </c>
      <c r="V6026">
        <v>123.97</v>
      </c>
      <c r="W6026">
        <v>2.5499999999999998</v>
      </c>
      <c r="X6026">
        <v>8.8000000000000007</v>
      </c>
      <c r="Y6026">
        <v>4.25</v>
      </c>
      <c r="Z6026">
        <v>3</v>
      </c>
      <c r="AA6026" t="s">
        <v>4250</v>
      </c>
      <c r="AB6026">
        <v>0</v>
      </c>
      <c r="AC6026">
        <v>4</v>
      </c>
      <c r="AD6026">
        <v>2.3494999999999999</v>
      </c>
      <c r="AF6026" t="s">
        <v>7949</v>
      </c>
      <c r="AI6026">
        <v>0</v>
      </c>
      <c r="AJ6026">
        <v>0</v>
      </c>
      <c r="AM6026" t="s">
        <v>20019</v>
      </c>
    </row>
    <row r="6027" spans="1:39" x14ac:dyDescent="0.25">
      <c r="A6027" t="s">
        <v>11910</v>
      </c>
      <c r="B6027" t="s">
        <v>4841</v>
      </c>
      <c r="C6027" t="s">
        <v>4842</v>
      </c>
      <c r="D6027">
        <v>700</v>
      </c>
      <c r="E6027" t="s">
        <v>4845</v>
      </c>
      <c r="F6027">
        <v>6.16</v>
      </c>
      <c r="K6027" t="s">
        <v>6860</v>
      </c>
      <c r="M6027" t="s">
        <v>6865</v>
      </c>
      <c r="N6027">
        <v>8</v>
      </c>
      <c r="O6027" t="s">
        <v>15652</v>
      </c>
      <c r="P6027" t="s">
        <v>19562</v>
      </c>
      <c r="Q6027">
        <v>5</v>
      </c>
      <c r="R6027">
        <v>2</v>
      </c>
      <c r="S6027">
        <v>3.63</v>
      </c>
      <c r="T6027">
        <v>4.33</v>
      </c>
      <c r="U6027">
        <v>391.49</v>
      </c>
      <c r="V6027">
        <v>53.08</v>
      </c>
      <c r="W6027">
        <v>4.3</v>
      </c>
      <c r="Y6027">
        <v>8.07</v>
      </c>
      <c r="Z6027">
        <v>3</v>
      </c>
      <c r="AA6027" t="s">
        <v>4250</v>
      </c>
      <c r="AB6027">
        <v>0</v>
      </c>
      <c r="AC6027">
        <v>7</v>
      </c>
      <c r="AD6027">
        <v>3.760071428571429</v>
      </c>
      <c r="AF6027" t="s">
        <v>7949</v>
      </c>
      <c r="AI6027">
        <v>0</v>
      </c>
      <c r="AJ6027">
        <v>0</v>
      </c>
      <c r="AK6027" t="s">
        <v>20014</v>
      </c>
      <c r="AL6027" t="s">
        <v>20014</v>
      </c>
      <c r="AM6027" t="s">
        <v>20019</v>
      </c>
    </row>
    <row r="6028" spans="1:39" x14ac:dyDescent="0.25">
      <c r="A6028" t="s">
        <v>11911</v>
      </c>
      <c r="B6028" t="s">
        <v>4841</v>
      </c>
      <c r="C6028" t="s">
        <v>4842</v>
      </c>
      <c r="D6028">
        <v>700</v>
      </c>
      <c r="E6028" t="s">
        <v>4845</v>
      </c>
      <c r="F6028">
        <v>6.16</v>
      </c>
      <c r="K6028" t="s">
        <v>6860</v>
      </c>
      <c r="L6028" t="s">
        <v>6861</v>
      </c>
      <c r="M6028" t="s">
        <v>15104</v>
      </c>
      <c r="N6028">
        <v>9</v>
      </c>
      <c r="O6028" t="s">
        <v>15469</v>
      </c>
      <c r="P6028" t="s">
        <v>19563</v>
      </c>
      <c r="Q6028">
        <v>6</v>
      </c>
      <c r="R6028">
        <v>1</v>
      </c>
      <c r="S6028">
        <v>0.43</v>
      </c>
      <c r="T6028">
        <v>0.43</v>
      </c>
      <c r="U6028">
        <v>382.39</v>
      </c>
      <c r="V6028">
        <v>90.04</v>
      </c>
      <c r="W6028">
        <v>1.81</v>
      </c>
      <c r="Y6028">
        <v>3.03</v>
      </c>
      <c r="Z6028">
        <v>2</v>
      </c>
      <c r="AA6028" t="s">
        <v>4250</v>
      </c>
      <c r="AB6028">
        <v>0</v>
      </c>
      <c r="AC6028">
        <v>1</v>
      </c>
      <c r="AD6028">
        <v>5.6720714285714289</v>
      </c>
      <c r="AF6028" t="s">
        <v>7949</v>
      </c>
      <c r="AI6028">
        <v>0</v>
      </c>
      <c r="AJ6028">
        <v>0</v>
      </c>
      <c r="AK6028" t="s">
        <v>19914</v>
      </c>
      <c r="AL6028" t="s">
        <v>19914</v>
      </c>
      <c r="AM6028" t="s">
        <v>20019</v>
      </c>
    </row>
    <row r="6029" spans="1:39" x14ac:dyDescent="0.25">
      <c r="A6029" t="s">
        <v>11012</v>
      </c>
      <c r="B6029" t="s">
        <v>4841</v>
      </c>
      <c r="C6029" t="s">
        <v>4842</v>
      </c>
      <c r="D6029">
        <v>700</v>
      </c>
      <c r="E6029" t="s">
        <v>4845</v>
      </c>
      <c r="F6029">
        <v>6.16</v>
      </c>
      <c r="K6029" t="s">
        <v>6860</v>
      </c>
      <c r="M6029" t="s">
        <v>14973</v>
      </c>
      <c r="N6029">
        <v>8</v>
      </c>
      <c r="O6029" t="s">
        <v>15649</v>
      </c>
      <c r="P6029" t="s">
        <v>18664</v>
      </c>
      <c r="Q6029">
        <v>5</v>
      </c>
      <c r="R6029">
        <v>3</v>
      </c>
      <c r="S6029">
        <v>4.84</v>
      </c>
      <c r="T6029">
        <v>4.87</v>
      </c>
      <c r="U6029">
        <v>486.96</v>
      </c>
      <c r="V6029">
        <v>110.2</v>
      </c>
      <c r="W6029">
        <v>5.48</v>
      </c>
      <c r="X6029">
        <v>9.4600000000000009</v>
      </c>
      <c r="Y6029">
        <v>6.27</v>
      </c>
      <c r="Z6029">
        <v>4</v>
      </c>
      <c r="AA6029" t="s">
        <v>4250</v>
      </c>
      <c r="AB6029">
        <v>1</v>
      </c>
      <c r="AC6029">
        <v>7</v>
      </c>
      <c r="AD6029">
        <v>1.651476190476191</v>
      </c>
      <c r="AF6029" t="s">
        <v>7949</v>
      </c>
      <c r="AI6029">
        <v>0</v>
      </c>
      <c r="AJ6029">
        <v>0</v>
      </c>
      <c r="AK6029" t="s">
        <v>20013</v>
      </c>
      <c r="AL6029" t="s">
        <v>20013</v>
      </c>
      <c r="AM6029" t="s">
        <v>20019</v>
      </c>
    </row>
    <row r="6030" spans="1:39" x14ac:dyDescent="0.25">
      <c r="A6030" t="s">
        <v>11012</v>
      </c>
      <c r="B6030" t="s">
        <v>4841</v>
      </c>
      <c r="C6030" t="s">
        <v>4842</v>
      </c>
      <c r="D6030">
        <v>700</v>
      </c>
      <c r="E6030" t="s">
        <v>4845</v>
      </c>
      <c r="F6030">
        <v>6.16</v>
      </c>
      <c r="K6030" t="s">
        <v>6860</v>
      </c>
      <c r="M6030" t="s">
        <v>6865</v>
      </c>
      <c r="N6030">
        <v>8</v>
      </c>
      <c r="O6030" t="s">
        <v>15584</v>
      </c>
      <c r="P6030" t="s">
        <v>18664</v>
      </c>
      <c r="Q6030">
        <v>5</v>
      </c>
      <c r="R6030">
        <v>3</v>
      </c>
      <c r="S6030">
        <v>4.84</v>
      </c>
      <c r="T6030">
        <v>4.87</v>
      </c>
      <c r="U6030">
        <v>486.96</v>
      </c>
      <c r="V6030">
        <v>110.2</v>
      </c>
      <c r="W6030">
        <v>5.48</v>
      </c>
      <c r="X6030">
        <v>9.4600000000000009</v>
      </c>
      <c r="Y6030">
        <v>6.27</v>
      </c>
      <c r="Z6030">
        <v>4</v>
      </c>
      <c r="AA6030" t="s">
        <v>4250</v>
      </c>
      <c r="AB6030">
        <v>1</v>
      </c>
      <c r="AC6030">
        <v>7</v>
      </c>
      <c r="AD6030">
        <v>1.651476190476191</v>
      </c>
      <c r="AF6030" t="s">
        <v>7949</v>
      </c>
      <c r="AI6030">
        <v>0</v>
      </c>
      <c r="AJ6030">
        <v>0</v>
      </c>
      <c r="AK6030" t="s">
        <v>19979</v>
      </c>
      <c r="AL6030" t="s">
        <v>19979</v>
      </c>
      <c r="AM6030" t="s">
        <v>20019</v>
      </c>
    </row>
    <row r="6031" spans="1:39" x14ac:dyDescent="0.25">
      <c r="A6031" t="s">
        <v>10031</v>
      </c>
      <c r="B6031" t="s">
        <v>4841</v>
      </c>
      <c r="C6031" t="s">
        <v>4842</v>
      </c>
      <c r="D6031">
        <v>700</v>
      </c>
      <c r="E6031" t="s">
        <v>4845</v>
      </c>
      <c r="F6031">
        <v>6.16</v>
      </c>
      <c r="K6031" t="s">
        <v>6860</v>
      </c>
      <c r="L6031" t="s">
        <v>6861</v>
      </c>
      <c r="M6031" t="s">
        <v>15218</v>
      </c>
      <c r="N6031">
        <v>9</v>
      </c>
      <c r="O6031" t="s">
        <v>15615</v>
      </c>
      <c r="P6031" t="s">
        <v>17683</v>
      </c>
      <c r="Q6031">
        <v>4</v>
      </c>
      <c r="R6031">
        <v>1</v>
      </c>
      <c r="S6031">
        <v>2.92</v>
      </c>
      <c r="T6031">
        <v>2.92</v>
      </c>
      <c r="U6031">
        <v>298.36</v>
      </c>
      <c r="V6031">
        <v>47.61</v>
      </c>
      <c r="W6031">
        <v>2.65</v>
      </c>
      <c r="Y6031">
        <v>4.66</v>
      </c>
      <c r="Z6031">
        <v>1</v>
      </c>
      <c r="AA6031" t="s">
        <v>4250</v>
      </c>
      <c r="AB6031">
        <v>0</v>
      </c>
      <c r="AC6031">
        <v>1</v>
      </c>
      <c r="AD6031">
        <v>5.3733333333333331</v>
      </c>
      <c r="AF6031" t="s">
        <v>7949</v>
      </c>
      <c r="AI6031">
        <v>0</v>
      </c>
      <c r="AJ6031">
        <v>0</v>
      </c>
      <c r="AK6031" t="s">
        <v>19949</v>
      </c>
      <c r="AL6031" t="s">
        <v>19949</v>
      </c>
      <c r="AM6031" t="s">
        <v>20019</v>
      </c>
    </row>
    <row r="6032" spans="1:39" x14ac:dyDescent="0.25">
      <c r="A6032" t="s">
        <v>11912</v>
      </c>
      <c r="B6032" t="s">
        <v>4841</v>
      </c>
      <c r="C6032" t="s">
        <v>4842</v>
      </c>
      <c r="D6032">
        <v>700</v>
      </c>
      <c r="E6032" t="s">
        <v>4845</v>
      </c>
      <c r="F6032">
        <v>6.16</v>
      </c>
      <c r="I6032" t="s">
        <v>14737</v>
      </c>
      <c r="K6032" t="s">
        <v>6860</v>
      </c>
      <c r="L6032" t="s">
        <v>6861</v>
      </c>
      <c r="M6032" t="s">
        <v>14955</v>
      </c>
      <c r="N6032">
        <v>8</v>
      </c>
      <c r="O6032" t="s">
        <v>15276</v>
      </c>
      <c r="P6032" t="s">
        <v>19564</v>
      </c>
      <c r="Q6032">
        <v>6</v>
      </c>
      <c r="R6032">
        <v>1</v>
      </c>
      <c r="S6032">
        <v>2.81</v>
      </c>
      <c r="T6032">
        <v>2.84</v>
      </c>
      <c r="U6032">
        <v>395.43</v>
      </c>
      <c r="V6032">
        <v>78.959999999999994</v>
      </c>
      <c r="W6032">
        <v>3.07</v>
      </c>
      <c r="Y6032">
        <v>6.09</v>
      </c>
      <c r="Z6032">
        <v>2</v>
      </c>
      <c r="AA6032" t="s">
        <v>4250</v>
      </c>
      <c r="AB6032">
        <v>0</v>
      </c>
      <c r="AC6032">
        <v>1</v>
      </c>
      <c r="AD6032">
        <v>5.1752619047619044</v>
      </c>
      <c r="AF6032" t="s">
        <v>7949</v>
      </c>
      <c r="AI6032">
        <v>0</v>
      </c>
      <c r="AJ6032">
        <v>0</v>
      </c>
      <c r="AM6032" t="s">
        <v>20019</v>
      </c>
    </row>
    <row r="6033" spans="1:39" x14ac:dyDescent="0.25">
      <c r="A6033" t="s">
        <v>11913</v>
      </c>
      <c r="B6033" t="s">
        <v>4841</v>
      </c>
      <c r="C6033" t="s">
        <v>4842</v>
      </c>
      <c r="D6033">
        <v>700</v>
      </c>
      <c r="E6033" t="s">
        <v>4845</v>
      </c>
      <c r="F6033">
        <v>6.16</v>
      </c>
      <c r="K6033" t="s">
        <v>6860</v>
      </c>
      <c r="M6033" t="s">
        <v>14973</v>
      </c>
      <c r="N6033">
        <v>8</v>
      </c>
      <c r="O6033" t="s">
        <v>15649</v>
      </c>
      <c r="P6033" t="s">
        <v>19565</v>
      </c>
      <c r="Q6033">
        <v>5</v>
      </c>
      <c r="R6033">
        <v>3</v>
      </c>
      <c r="S6033">
        <v>5.97</v>
      </c>
      <c r="T6033">
        <v>6</v>
      </c>
      <c r="U6033">
        <v>466.57</v>
      </c>
      <c r="V6033">
        <v>93.13</v>
      </c>
      <c r="W6033">
        <v>5.84</v>
      </c>
      <c r="X6033">
        <v>9.5</v>
      </c>
      <c r="Y6033">
        <v>6.3</v>
      </c>
      <c r="Z6033">
        <v>5</v>
      </c>
      <c r="AA6033" t="s">
        <v>4250</v>
      </c>
      <c r="AB6033">
        <v>1</v>
      </c>
      <c r="AC6033">
        <v>6</v>
      </c>
      <c r="AD6033">
        <v>2.3011190476190482</v>
      </c>
      <c r="AF6033" t="s">
        <v>7949</v>
      </c>
      <c r="AI6033">
        <v>0</v>
      </c>
      <c r="AJ6033">
        <v>0</v>
      </c>
      <c r="AK6033" t="s">
        <v>20013</v>
      </c>
      <c r="AL6033" t="s">
        <v>20013</v>
      </c>
      <c r="AM6033" t="s">
        <v>20019</v>
      </c>
    </row>
    <row r="6034" spans="1:39" x14ac:dyDescent="0.25">
      <c r="A6034" t="s">
        <v>8465</v>
      </c>
      <c r="B6034" t="s">
        <v>4841</v>
      </c>
      <c r="C6034" t="s">
        <v>4842</v>
      </c>
      <c r="D6034">
        <v>700</v>
      </c>
      <c r="E6034" t="s">
        <v>4845</v>
      </c>
      <c r="F6034">
        <v>6.16</v>
      </c>
      <c r="K6034" t="s">
        <v>6860</v>
      </c>
      <c r="M6034" t="s">
        <v>15182</v>
      </c>
      <c r="N6034">
        <v>8</v>
      </c>
      <c r="O6034" t="s">
        <v>15568</v>
      </c>
      <c r="P6034" t="s">
        <v>16118</v>
      </c>
      <c r="Q6034">
        <v>6</v>
      </c>
      <c r="R6034">
        <v>3</v>
      </c>
      <c r="S6034">
        <v>4.25</v>
      </c>
      <c r="T6034">
        <v>4.25</v>
      </c>
      <c r="U6034">
        <v>620.70000000000005</v>
      </c>
      <c r="V6034">
        <v>111.21</v>
      </c>
      <c r="W6034">
        <v>3.18</v>
      </c>
      <c r="X6034">
        <v>13.1</v>
      </c>
      <c r="Y6034">
        <v>5.36</v>
      </c>
      <c r="Z6034">
        <v>3</v>
      </c>
      <c r="AA6034" t="s">
        <v>4250</v>
      </c>
      <c r="AB6034">
        <v>1</v>
      </c>
      <c r="AC6034">
        <v>11</v>
      </c>
      <c r="AD6034">
        <v>1.8346666666666669</v>
      </c>
      <c r="AF6034" t="s">
        <v>7949</v>
      </c>
      <c r="AI6034">
        <v>0</v>
      </c>
      <c r="AJ6034">
        <v>0</v>
      </c>
      <c r="AK6034" t="s">
        <v>19863</v>
      </c>
      <c r="AL6034" t="s">
        <v>19863</v>
      </c>
      <c r="AM6034" t="s">
        <v>20019</v>
      </c>
    </row>
    <row r="6035" spans="1:39" x14ac:dyDescent="0.25">
      <c r="A6035" t="s">
        <v>11914</v>
      </c>
      <c r="B6035" t="s">
        <v>4841</v>
      </c>
      <c r="C6035" t="s">
        <v>4842</v>
      </c>
      <c r="D6035">
        <v>700</v>
      </c>
      <c r="E6035" t="s">
        <v>4845</v>
      </c>
      <c r="F6035">
        <v>6.16</v>
      </c>
      <c r="K6035" t="s">
        <v>6860</v>
      </c>
      <c r="M6035" t="s">
        <v>15169</v>
      </c>
      <c r="N6035">
        <v>8</v>
      </c>
      <c r="O6035" t="s">
        <v>15550</v>
      </c>
      <c r="P6035" t="s">
        <v>19566</v>
      </c>
      <c r="Q6035">
        <v>5</v>
      </c>
      <c r="R6035">
        <v>3</v>
      </c>
      <c r="S6035">
        <v>1.35</v>
      </c>
      <c r="T6035">
        <v>2.82</v>
      </c>
      <c r="U6035">
        <v>515.65</v>
      </c>
      <c r="V6035">
        <v>73.83</v>
      </c>
      <c r="W6035">
        <v>4.05</v>
      </c>
      <c r="X6035">
        <v>13.91</v>
      </c>
      <c r="Y6035">
        <v>8.7200000000000006</v>
      </c>
      <c r="Z6035">
        <v>2</v>
      </c>
      <c r="AA6035" t="s">
        <v>4250</v>
      </c>
      <c r="AB6035">
        <v>1</v>
      </c>
      <c r="AC6035">
        <v>9</v>
      </c>
      <c r="AD6035">
        <v>3.8066666666666671</v>
      </c>
      <c r="AF6035" t="s">
        <v>7952</v>
      </c>
      <c r="AI6035">
        <v>0</v>
      </c>
      <c r="AJ6035">
        <v>0</v>
      </c>
      <c r="AK6035" t="s">
        <v>19965</v>
      </c>
      <c r="AL6035" t="s">
        <v>19965</v>
      </c>
      <c r="AM6035" t="s">
        <v>20019</v>
      </c>
    </row>
    <row r="6036" spans="1:39" x14ac:dyDescent="0.25">
      <c r="A6036" t="s">
        <v>11915</v>
      </c>
      <c r="B6036" t="s">
        <v>4841</v>
      </c>
      <c r="C6036" t="s">
        <v>4842</v>
      </c>
      <c r="D6036">
        <v>700</v>
      </c>
      <c r="E6036" t="s">
        <v>4845</v>
      </c>
      <c r="F6036">
        <v>6.16</v>
      </c>
      <c r="I6036" t="s">
        <v>14738</v>
      </c>
      <c r="K6036" t="s">
        <v>6860</v>
      </c>
      <c r="L6036" t="s">
        <v>6861</v>
      </c>
      <c r="M6036" t="s">
        <v>15154</v>
      </c>
      <c r="N6036">
        <v>9</v>
      </c>
      <c r="O6036" t="s">
        <v>15531</v>
      </c>
      <c r="P6036" t="s">
        <v>19567</v>
      </c>
      <c r="Q6036">
        <v>5</v>
      </c>
      <c r="R6036">
        <v>2</v>
      </c>
      <c r="S6036">
        <v>-0.87</v>
      </c>
      <c r="T6036">
        <v>-0.87</v>
      </c>
      <c r="U6036">
        <v>374.37</v>
      </c>
      <c r="V6036">
        <v>83.43</v>
      </c>
      <c r="W6036">
        <v>3.68</v>
      </c>
      <c r="Y6036">
        <v>2.97</v>
      </c>
      <c r="Z6036">
        <v>2</v>
      </c>
      <c r="AA6036" t="s">
        <v>4250</v>
      </c>
      <c r="AB6036">
        <v>0</v>
      </c>
      <c r="AC6036">
        <v>3</v>
      </c>
      <c r="AD6036">
        <v>5.3973571428571434</v>
      </c>
      <c r="AF6036" t="s">
        <v>7949</v>
      </c>
      <c r="AI6036">
        <v>0</v>
      </c>
      <c r="AJ6036">
        <v>0</v>
      </c>
      <c r="AM6036" t="s">
        <v>20019</v>
      </c>
    </row>
    <row r="6037" spans="1:39" x14ac:dyDescent="0.25">
      <c r="A6037" t="s">
        <v>11916</v>
      </c>
      <c r="B6037" t="s">
        <v>4841</v>
      </c>
      <c r="C6037" t="s">
        <v>4842</v>
      </c>
      <c r="D6037">
        <v>700</v>
      </c>
      <c r="E6037" t="s">
        <v>4845</v>
      </c>
      <c r="F6037">
        <v>6.16</v>
      </c>
      <c r="I6037" t="s">
        <v>14739</v>
      </c>
      <c r="K6037" t="s">
        <v>6860</v>
      </c>
      <c r="L6037" t="s">
        <v>6861</v>
      </c>
      <c r="M6037" t="s">
        <v>14996</v>
      </c>
      <c r="N6037">
        <v>9</v>
      </c>
      <c r="O6037" t="s">
        <v>15322</v>
      </c>
      <c r="P6037" t="s">
        <v>19568</v>
      </c>
      <c r="Q6037">
        <v>6</v>
      </c>
      <c r="R6037">
        <v>2</v>
      </c>
      <c r="S6037">
        <v>-2.86</v>
      </c>
      <c r="T6037">
        <v>-2.85</v>
      </c>
      <c r="U6037">
        <v>384.38</v>
      </c>
      <c r="V6037">
        <v>89.6</v>
      </c>
      <c r="W6037">
        <v>2.69</v>
      </c>
      <c r="X6037">
        <v>10.130000000000001</v>
      </c>
      <c r="Y6037">
        <v>3.94</v>
      </c>
      <c r="Z6037">
        <v>2</v>
      </c>
      <c r="AA6037" t="s">
        <v>4250</v>
      </c>
      <c r="AB6037">
        <v>0</v>
      </c>
      <c r="AC6037">
        <v>4</v>
      </c>
      <c r="AD6037">
        <v>5.3258571428571431</v>
      </c>
      <c r="AF6037" t="s">
        <v>7949</v>
      </c>
      <c r="AI6037">
        <v>0</v>
      </c>
      <c r="AJ6037">
        <v>0</v>
      </c>
      <c r="AM6037" t="s">
        <v>20019</v>
      </c>
    </row>
    <row r="6038" spans="1:39" x14ac:dyDescent="0.25">
      <c r="A6038" t="s">
        <v>11917</v>
      </c>
      <c r="B6038" t="s">
        <v>4841</v>
      </c>
      <c r="C6038" t="s">
        <v>4842</v>
      </c>
      <c r="D6038">
        <v>700</v>
      </c>
      <c r="E6038" t="s">
        <v>4845</v>
      </c>
      <c r="F6038">
        <v>6.16</v>
      </c>
      <c r="I6038" t="s">
        <v>14740</v>
      </c>
      <c r="K6038" t="s">
        <v>6860</v>
      </c>
      <c r="L6038" t="s">
        <v>6861</v>
      </c>
      <c r="M6038" t="s">
        <v>14996</v>
      </c>
      <c r="N6038">
        <v>9</v>
      </c>
      <c r="O6038" t="s">
        <v>15322</v>
      </c>
      <c r="P6038" t="s">
        <v>19569</v>
      </c>
      <c r="Q6038">
        <v>6</v>
      </c>
      <c r="R6038">
        <v>2</v>
      </c>
      <c r="S6038">
        <v>-2.63</v>
      </c>
      <c r="T6038">
        <v>-2.62</v>
      </c>
      <c r="U6038">
        <v>442.83</v>
      </c>
      <c r="V6038">
        <v>98.83</v>
      </c>
      <c r="W6038">
        <v>3.12</v>
      </c>
      <c r="X6038">
        <v>9.34</v>
      </c>
      <c r="Y6038">
        <v>3.94</v>
      </c>
      <c r="Z6038">
        <v>2</v>
      </c>
      <c r="AA6038" t="s">
        <v>4250</v>
      </c>
      <c r="AB6038">
        <v>0</v>
      </c>
      <c r="AC6038">
        <v>6</v>
      </c>
      <c r="AD6038">
        <v>4.6140238095238093</v>
      </c>
      <c r="AF6038" t="s">
        <v>7949</v>
      </c>
      <c r="AI6038">
        <v>0</v>
      </c>
      <c r="AJ6038">
        <v>0</v>
      </c>
      <c r="AM6038" t="s">
        <v>20019</v>
      </c>
    </row>
    <row r="6039" spans="1:39" x14ac:dyDescent="0.25">
      <c r="A6039" t="s">
        <v>8849</v>
      </c>
      <c r="B6039" t="s">
        <v>4841</v>
      </c>
      <c r="C6039" t="s">
        <v>4842</v>
      </c>
      <c r="D6039">
        <v>701</v>
      </c>
      <c r="E6039" t="s">
        <v>4845</v>
      </c>
      <c r="F6039">
        <v>6.15</v>
      </c>
      <c r="I6039" t="s">
        <v>14741</v>
      </c>
      <c r="K6039" t="s">
        <v>6860</v>
      </c>
      <c r="L6039" t="s">
        <v>6861</v>
      </c>
      <c r="M6039" t="s">
        <v>14987</v>
      </c>
      <c r="N6039">
        <v>9</v>
      </c>
      <c r="O6039" t="s">
        <v>15311</v>
      </c>
      <c r="P6039" t="s">
        <v>16501</v>
      </c>
      <c r="Q6039">
        <v>7</v>
      </c>
      <c r="R6039">
        <v>2</v>
      </c>
      <c r="S6039">
        <v>2.73</v>
      </c>
      <c r="T6039">
        <v>2.74</v>
      </c>
      <c r="U6039">
        <v>447.83</v>
      </c>
      <c r="V6039">
        <v>111.72</v>
      </c>
      <c r="W6039">
        <v>2.59</v>
      </c>
      <c r="X6039">
        <v>8.94</v>
      </c>
      <c r="Y6039">
        <v>4.01</v>
      </c>
      <c r="Z6039">
        <v>2</v>
      </c>
      <c r="AA6039" t="s">
        <v>4250</v>
      </c>
      <c r="AB6039">
        <v>0</v>
      </c>
      <c r="AC6039">
        <v>6</v>
      </c>
      <c r="AD6039">
        <v>3.7836428571428571</v>
      </c>
      <c r="AF6039" t="s">
        <v>7949</v>
      </c>
      <c r="AI6039">
        <v>0</v>
      </c>
      <c r="AJ6039">
        <v>0</v>
      </c>
      <c r="AM6039" t="s">
        <v>20019</v>
      </c>
    </row>
    <row r="6040" spans="1:39" x14ac:dyDescent="0.25">
      <c r="A6040" t="s">
        <v>11918</v>
      </c>
      <c r="B6040" t="s">
        <v>4841</v>
      </c>
      <c r="C6040" t="s">
        <v>4842</v>
      </c>
      <c r="D6040">
        <v>703</v>
      </c>
      <c r="E6040" t="s">
        <v>4845</v>
      </c>
      <c r="F6040">
        <v>6.15</v>
      </c>
      <c r="K6040" t="s">
        <v>6860</v>
      </c>
      <c r="L6040" t="s">
        <v>6861</v>
      </c>
      <c r="M6040" t="s">
        <v>15090</v>
      </c>
      <c r="N6040">
        <v>9</v>
      </c>
      <c r="O6040" t="s">
        <v>15449</v>
      </c>
      <c r="P6040" t="s">
        <v>19570</v>
      </c>
      <c r="Q6040">
        <v>6</v>
      </c>
      <c r="R6040">
        <v>1</v>
      </c>
      <c r="S6040">
        <v>-0.56999999999999995</v>
      </c>
      <c r="T6040">
        <v>-0.56000000000000005</v>
      </c>
      <c r="U6040">
        <v>349.39</v>
      </c>
      <c r="V6040">
        <v>101.54</v>
      </c>
      <c r="W6040">
        <v>1.74</v>
      </c>
      <c r="Y6040">
        <v>5.94</v>
      </c>
      <c r="Z6040">
        <v>2</v>
      </c>
      <c r="AA6040" t="s">
        <v>4250</v>
      </c>
      <c r="AB6040">
        <v>0</v>
      </c>
      <c r="AC6040">
        <v>1</v>
      </c>
      <c r="AD6040">
        <v>5.4486666666666661</v>
      </c>
      <c r="AF6040" t="s">
        <v>7949</v>
      </c>
      <c r="AI6040">
        <v>0</v>
      </c>
      <c r="AJ6040">
        <v>0</v>
      </c>
      <c r="AK6040" t="s">
        <v>19832</v>
      </c>
      <c r="AL6040" t="s">
        <v>19832</v>
      </c>
      <c r="AM6040" t="s">
        <v>20019</v>
      </c>
    </row>
    <row r="6041" spans="1:39" x14ac:dyDescent="0.25">
      <c r="A6041" t="s">
        <v>10031</v>
      </c>
      <c r="B6041" t="s">
        <v>4841</v>
      </c>
      <c r="C6041" t="s">
        <v>4842</v>
      </c>
      <c r="D6041">
        <v>704</v>
      </c>
      <c r="E6041" t="s">
        <v>4845</v>
      </c>
      <c r="F6041">
        <v>6.15</v>
      </c>
      <c r="I6041" t="s">
        <v>14742</v>
      </c>
      <c r="K6041" t="s">
        <v>6860</v>
      </c>
      <c r="M6041" t="s">
        <v>15212</v>
      </c>
      <c r="N6041">
        <v>8</v>
      </c>
      <c r="O6041" t="s">
        <v>15606</v>
      </c>
      <c r="P6041" t="s">
        <v>17683</v>
      </c>
      <c r="Q6041">
        <v>4</v>
      </c>
      <c r="R6041">
        <v>1</v>
      </c>
      <c r="S6041">
        <v>2.92</v>
      </c>
      <c r="T6041">
        <v>2.92</v>
      </c>
      <c r="U6041">
        <v>298.36</v>
      </c>
      <c r="V6041">
        <v>47.61</v>
      </c>
      <c r="W6041">
        <v>2.65</v>
      </c>
      <c r="Y6041">
        <v>4.66</v>
      </c>
      <c r="Z6041">
        <v>1</v>
      </c>
      <c r="AA6041" t="s">
        <v>4250</v>
      </c>
      <c r="AB6041">
        <v>0</v>
      </c>
      <c r="AC6041">
        <v>1</v>
      </c>
      <c r="AD6041">
        <v>5.3733333333333331</v>
      </c>
      <c r="AF6041" t="s">
        <v>7949</v>
      </c>
      <c r="AI6041">
        <v>0</v>
      </c>
      <c r="AJ6041">
        <v>0</v>
      </c>
      <c r="AM6041" t="s">
        <v>20019</v>
      </c>
    </row>
    <row r="6042" spans="1:39" x14ac:dyDescent="0.25">
      <c r="A6042" t="s">
        <v>11919</v>
      </c>
      <c r="B6042" t="s">
        <v>4841</v>
      </c>
      <c r="C6042" t="s">
        <v>4842</v>
      </c>
      <c r="D6042">
        <v>705</v>
      </c>
      <c r="E6042" t="s">
        <v>4845</v>
      </c>
      <c r="F6042">
        <v>6.15</v>
      </c>
      <c r="K6042" t="s">
        <v>6860</v>
      </c>
      <c r="M6042" t="s">
        <v>15148</v>
      </c>
      <c r="N6042">
        <v>8</v>
      </c>
      <c r="O6042" t="s">
        <v>15524</v>
      </c>
      <c r="P6042" t="s">
        <v>19571</v>
      </c>
      <c r="Q6042">
        <v>9</v>
      </c>
      <c r="R6042">
        <v>6</v>
      </c>
      <c r="S6042">
        <v>2.4300000000000002</v>
      </c>
      <c r="T6042">
        <v>2.4300000000000002</v>
      </c>
      <c r="U6042">
        <v>712.89</v>
      </c>
      <c r="V6042">
        <v>197.08</v>
      </c>
      <c r="W6042">
        <v>2.39</v>
      </c>
      <c r="X6042">
        <v>11.13</v>
      </c>
      <c r="Y6042">
        <v>5.15</v>
      </c>
      <c r="Z6042">
        <v>2</v>
      </c>
      <c r="AA6042" t="s">
        <v>4250</v>
      </c>
      <c r="AB6042">
        <v>2</v>
      </c>
      <c r="AC6042">
        <v>19</v>
      </c>
      <c r="AD6042">
        <v>2.7850000000000001</v>
      </c>
      <c r="AF6042" t="s">
        <v>7949</v>
      </c>
      <c r="AI6042">
        <v>0</v>
      </c>
      <c r="AJ6042">
        <v>0</v>
      </c>
      <c r="AK6042" t="s">
        <v>19955</v>
      </c>
      <c r="AL6042" t="s">
        <v>19955</v>
      </c>
      <c r="AM6042" t="s">
        <v>20019</v>
      </c>
    </row>
    <row r="6043" spans="1:39" x14ac:dyDescent="0.25">
      <c r="A6043" t="s">
        <v>11920</v>
      </c>
      <c r="B6043" t="s">
        <v>4841</v>
      </c>
      <c r="C6043" t="s">
        <v>4842</v>
      </c>
      <c r="D6043">
        <v>705.8</v>
      </c>
      <c r="E6043" t="s">
        <v>4845</v>
      </c>
      <c r="F6043">
        <v>6.15</v>
      </c>
      <c r="I6043" t="s">
        <v>14743</v>
      </c>
      <c r="K6043" t="s">
        <v>6860</v>
      </c>
      <c r="M6043" t="s">
        <v>15002</v>
      </c>
      <c r="N6043">
        <v>8</v>
      </c>
      <c r="O6043" t="s">
        <v>15332</v>
      </c>
      <c r="P6043" t="s">
        <v>19572</v>
      </c>
      <c r="Q6043">
        <v>4</v>
      </c>
      <c r="R6043">
        <v>1</v>
      </c>
      <c r="S6043">
        <v>3.23</v>
      </c>
      <c r="T6043">
        <v>3.25</v>
      </c>
      <c r="U6043">
        <v>453.59</v>
      </c>
      <c r="V6043">
        <v>67.92</v>
      </c>
      <c r="W6043">
        <v>4.13</v>
      </c>
      <c r="Y6043">
        <v>6.1</v>
      </c>
      <c r="Z6043">
        <v>2</v>
      </c>
      <c r="AA6043" t="s">
        <v>4250</v>
      </c>
      <c r="AB6043">
        <v>0</v>
      </c>
      <c r="AC6043">
        <v>3</v>
      </c>
      <c r="AD6043">
        <v>4.4248333333333338</v>
      </c>
      <c r="AF6043" t="s">
        <v>7949</v>
      </c>
      <c r="AI6043">
        <v>0</v>
      </c>
      <c r="AJ6043">
        <v>0</v>
      </c>
      <c r="AM6043" t="s">
        <v>20019</v>
      </c>
    </row>
    <row r="6044" spans="1:39" x14ac:dyDescent="0.25">
      <c r="A6044" t="s">
        <v>11921</v>
      </c>
      <c r="B6044" t="s">
        <v>4841</v>
      </c>
      <c r="C6044" t="s">
        <v>4842</v>
      </c>
      <c r="D6044">
        <v>710</v>
      </c>
      <c r="E6044" t="s">
        <v>4845</v>
      </c>
      <c r="F6044">
        <v>6.15</v>
      </c>
      <c r="K6044" t="s">
        <v>6860</v>
      </c>
      <c r="L6044" t="s">
        <v>6861</v>
      </c>
      <c r="M6044" t="s">
        <v>14973</v>
      </c>
      <c r="N6044">
        <v>9</v>
      </c>
      <c r="O6044" t="s">
        <v>15656</v>
      </c>
      <c r="P6044" t="s">
        <v>19573</v>
      </c>
      <c r="Q6044">
        <v>3</v>
      </c>
      <c r="R6044">
        <v>1</v>
      </c>
      <c r="S6044">
        <v>7.7</v>
      </c>
      <c r="T6044">
        <v>7.7</v>
      </c>
      <c r="U6044">
        <v>390.49</v>
      </c>
      <c r="V6044">
        <v>30.09</v>
      </c>
      <c r="W6044">
        <v>5.96</v>
      </c>
      <c r="X6044">
        <v>13.01</v>
      </c>
      <c r="Y6044">
        <v>0</v>
      </c>
      <c r="Z6044">
        <v>6</v>
      </c>
      <c r="AA6044" t="s">
        <v>4250</v>
      </c>
      <c r="AB6044">
        <v>1</v>
      </c>
      <c r="AC6044">
        <v>4</v>
      </c>
      <c r="AD6044">
        <v>3.120047619047619</v>
      </c>
      <c r="AF6044" t="s">
        <v>7949</v>
      </c>
      <c r="AI6044">
        <v>0</v>
      </c>
      <c r="AJ6044">
        <v>0</v>
      </c>
      <c r="AK6044" t="s">
        <v>20016</v>
      </c>
      <c r="AL6044" t="s">
        <v>20016</v>
      </c>
      <c r="AM6044" t="s">
        <v>20019</v>
      </c>
    </row>
    <row r="6045" spans="1:39" x14ac:dyDescent="0.25">
      <c r="A6045" t="s">
        <v>11922</v>
      </c>
      <c r="B6045" t="s">
        <v>4841</v>
      </c>
      <c r="C6045" t="s">
        <v>4842</v>
      </c>
      <c r="D6045">
        <v>710</v>
      </c>
      <c r="E6045" t="s">
        <v>4845</v>
      </c>
      <c r="F6045">
        <v>6.15</v>
      </c>
      <c r="K6045" t="s">
        <v>6860</v>
      </c>
      <c r="L6045" t="s">
        <v>6861</v>
      </c>
      <c r="M6045" t="s">
        <v>15109</v>
      </c>
      <c r="N6045">
        <v>9</v>
      </c>
      <c r="O6045" t="s">
        <v>15477</v>
      </c>
      <c r="P6045" t="s">
        <v>19574</v>
      </c>
      <c r="Q6045">
        <v>5</v>
      </c>
      <c r="R6045">
        <v>1</v>
      </c>
      <c r="S6045">
        <v>3.65</v>
      </c>
      <c r="T6045">
        <v>3.71</v>
      </c>
      <c r="U6045">
        <v>341.42</v>
      </c>
      <c r="V6045">
        <v>76.52</v>
      </c>
      <c r="W6045">
        <v>3.37</v>
      </c>
      <c r="Y6045">
        <v>6.44</v>
      </c>
      <c r="Z6045">
        <v>3</v>
      </c>
      <c r="AA6045" t="s">
        <v>4250</v>
      </c>
      <c r="AB6045">
        <v>0</v>
      </c>
      <c r="AC6045">
        <v>4</v>
      </c>
      <c r="AD6045">
        <v>4.6533333333333342</v>
      </c>
      <c r="AF6045" t="s">
        <v>7949</v>
      </c>
      <c r="AI6045">
        <v>0</v>
      </c>
      <c r="AJ6045">
        <v>0</v>
      </c>
      <c r="AK6045" t="s">
        <v>19934</v>
      </c>
      <c r="AL6045" t="s">
        <v>19934</v>
      </c>
      <c r="AM6045" t="s">
        <v>20019</v>
      </c>
    </row>
    <row r="6046" spans="1:39" x14ac:dyDescent="0.25">
      <c r="A6046" t="s">
        <v>11923</v>
      </c>
      <c r="B6046" t="s">
        <v>4841</v>
      </c>
      <c r="C6046" t="s">
        <v>4842</v>
      </c>
      <c r="D6046">
        <v>710</v>
      </c>
      <c r="E6046" t="s">
        <v>4845</v>
      </c>
      <c r="F6046">
        <v>6.15</v>
      </c>
      <c r="I6046" t="s">
        <v>14744</v>
      </c>
      <c r="K6046" t="s">
        <v>6860</v>
      </c>
      <c r="L6046" t="s">
        <v>6861</v>
      </c>
      <c r="M6046" t="s">
        <v>14955</v>
      </c>
      <c r="N6046">
        <v>8</v>
      </c>
      <c r="O6046" t="s">
        <v>15276</v>
      </c>
      <c r="P6046" t="s">
        <v>19575</v>
      </c>
      <c r="Q6046">
        <v>7</v>
      </c>
      <c r="R6046">
        <v>1</v>
      </c>
      <c r="S6046">
        <v>1.01</v>
      </c>
      <c r="T6046">
        <v>1.02</v>
      </c>
      <c r="U6046">
        <v>338.37</v>
      </c>
      <c r="V6046">
        <v>91.85</v>
      </c>
      <c r="W6046">
        <v>1.48</v>
      </c>
      <c r="Y6046">
        <v>5.92</v>
      </c>
      <c r="Z6046">
        <v>2</v>
      </c>
      <c r="AA6046" t="s">
        <v>4250</v>
      </c>
      <c r="AB6046">
        <v>0</v>
      </c>
      <c r="AC6046">
        <v>1</v>
      </c>
      <c r="AD6046">
        <v>5.7716666666666674</v>
      </c>
      <c r="AF6046" t="s">
        <v>7949</v>
      </c>
      <c r="AI6046">
        <v>0</v>
      </c>
      <c r="AJ6046">
        <v>0</v>
      </c>
      <c r="AM6046" t="s">
        <v>20019</v>
      </c>
    </row>
    <row r="6047" spans="1:39" x14ac:dyDescent="0.25">
      <c r="A6047" t="s">
        <v>11924</v>
      </c>
      <c r="B6047" t="s">
        <v>4841</v>
      </c>
      <c r="C6047" t="s">
        <v>4842</v>
      </c>
      <c r="D6047">
        <v>710</v>
      </c>
      <c r="E6047" t="s">
        <v>4845</v>
      </c>
      <c r="F6047">
        <v>6.15</v>
      </c>
      <c r="K6047" t="s">
        <v>6860</v>
      </c>
      <c r="L6047" t="s">
        <v>6861</v>
      </c>
      <c r="M6047" t="s">
        <v>15205</v>
      </c>
      <c r="N6047">
        <v>9</v>
      </c>
      <c r="O6047" t="s">
        <v>15596</v>
      </c>
      <c r="P6047" t="s">
        <v>19576</v>
      </c>
      <c r="Q6047">
        <v>3</v>
      </c>
      <c r="R6047">
        <v>1</v>
      </c>
      <c r="S6047">
        <v>4.16</v>
      </c>
      <c r="T6047">
        <v>5.19</v>
      </c>
      <c r="U6047">
        <v>500.04</v>
      </c>
      <c r="V6047">
        <v>52.65</v>
      </c>
      <c r="W6047">
        <v>5.22</v>
      </c>
      <c r="X6047">
        <v>10.43</v>
      </c>
      <c r="Y6047">
        <v>8.41</v>
      </c>
      <c r="Z6047">
        <v>3</v>
      </c>
      <c r="AA6047" t="s">
        <v>4250</v>
      </c>
      <c r="AB6047">
        <v>2</v>
      </c>
      <c r="AC6047">
        <v>4</v>
      </c>
      <c r="AD6047">
        <v>2.628333333333333</v>
      </c>
      <c r="AF6047" t="s">
        <v>7949</v>
      </c>
      <c r="AI6047">
        <v>0</v>
      </c>
      <c r="AJ6047">
        <v>0</v>
      </c>
      <c r="AK6047" t="s">
        <v>19987</v>
      </c>
      <c r="AL6047" t="s">
        <v>19987</v>
      </c>
      <c r="AM6047" t="s">
        <v>20019</v>
      </c>
    </row>
    <row r="6048" spans="1:39" x14ac:dyDescent="0.25">
      <c r="A6048" t="s">
        <v>11925</v>
      </c>
      <c r="B6048" t="s">
        <v>4841</v>
      </c>
      <c r="C6048" t="s">
        <v>4842</v>
      </c>
      <c r="D6048">
        <v>710</v>
      </c>
      <c r="E6048" t="s">
        <v>4845</v>
      </c>
      <c r="F6048">
        <v>6.15</v>
      </c>
      <c r="K6048" t="s">
        <v>6860</v>
      </c>
      <c r="L6048" t="s">
        <v>6861</v>
      </c>
      <c r="M6048" t="s">
        <v>15080</v>
      </c>
      <c r="N6048">
        <v>9</v>
      </c>
      <c r="O6048" t="s">
        <v>15435</v>
      </c>
      <c r="P6048" t="s">
        <v>19577</v>
      </c>
      <c r="Q6048">
        <v>4</v>
      </c>
      <c r="R6048">
        <v>2</v>
      </c>
      <c r="S6048">
        <v>2.93</v>
      </c>
      <c r="T6048">
        <v>5.6</v>
      </c>
      <c r="U6048">
        <v>441.78</v>
      </c>
      <c r="V6048">
        <v>61.69</v>
      </c>
      <c r="W6048">
        <v>4.53</v>
      </c>
      <c r="X6048">
        <v>2.92</v>
      </c>
      <c r="Y6048">
        <v>7.5</v>
      </c>
      <c r="Z6048">
        <v>2</v>
      </c>
      <c r="AA6048" t="s">
        <v>4250</v>
      </c>
      <c r="AB6048">
        <v>0</v>
      </c>
      <c r="AC6048">
        <v>4</v>
      </c>
      <c r="AD6048">
        <v>3.4508571428571431</v>
      </c>
      <c r="AF6048" t="s">
        <v>7951</v>
      </c>
      <c r="AI6048">
        <v>0</v>
      </c>
      <c r="AJ6048">
        <v>0</v>
      </c>
      <c r="AK6048" t="s">
        <v>19921</v>
      </c>
      <c r="AL6048" t="s">
        <v>19921</v>
      </c>
      <c r="AM6048" t="s">
        <v>20019</v>
      </c>
    </row>
    <row r="6049" spans="1:39" x14ac:dyDescent="0.25">
      <c r="A6049" t="s">
        <v>11926</v>
      </c>
      <c r="B6049" t="s">
        <v>4841</v>
      </c>
      <c r="C6049" t="s">
        <v>4842</v>
      </c>
      <c r="D6049">
        <v>710</v>
      </c>
      <c r="E6049" t="s">
        <v>4845</v>
      </c>
      <c r="F6049">
        <v>6.15</v>
      </c>
      <c r="K6049" t="s">
        <v>6860</v>
      </c>
      <c r="L6049" t="s">
        <v>6861</v>
      </c>
      <c r="M6049" t="s">
        <v>14995</v>
      </c>
      <c r="N6049">
        <v>9</v>
      </c>
      <c r="O6049" t="s">
        <v>15321</v>
      </c>
      <c r="P6049" t="s">
        <v>19578</v>
      </c>
      <c r="Q6049">
        <v>5</v>
      </c>
      <c r="R6049">
        <v>1</v>
      </c>
      <c r="S6049">
        <v>-3.23</v>
      </c>
      <c r="T6049">
        <v>-3.21</v>
      </c>
      <c r="U6049">
        <v>268.32</v>
      </c>
      <c r="V6049">
        <v>73.39</v>
      </c>
      <c r="W6049">
        <v>1.75</v>
      </c>
      <c r="Y6049">
        <v>6.16</v>
      </c>
      <c r="Z6049">
        <v>2</v>
      </c>
      <c r="AA6049" t="s">
        <v>4250</v>
      </c>
      <c r="AB6049">
        <v>0</v>
      </c>
      <c r="AC6049">
        <v>2</v>
      </c>
      <c r="AD6049">
        <v>5.833333333333333</v>
      </c>
      <c r="AF6049" t="s">
        <v>7949</v>
      </c>
      <c r="AI6049">
        <v>0</v>
      </c>
      <c r="AJ6049">
        <v>0</v>
      </c>
      <c r="AK6049" t="s">
        <v>7974</v>
      </c>
      <c r="AL6049" t="s">
        <v>7974</v>
      </c>
      <c r="AM6049" t="s">
        <v>20019</v>
      </c>
    </row>
    <row r="6050" spans="1:39" x14ac:dyDescent="0.25">
      <c r="A6050" t="s">
        <v>8729</v>
      </c>
      <c r="B6050" t="s">
        <v>4841</v>
      </c>
      <c r="C6050" t="s">
        <v>4842</v>
      </c>
      <c r="D6050">
        <v>711</v>
      </c>
      <c r="E6050" t="s">
        <v>4845</v>
      </c>
      <c r="F6050">
        <v>6.15</v>
      </c>
      <c r="K6050" t="s">
        <v>6860</v>
      </c>
      <c r="L6050" t="s">
        <v>6861</v>
      </c>
      <c r="M6050" t="s">
        <v>15163</v>
      </c>
      <c r="N6050">
        <v>9</v>
      </c>
      <c r="O6050" t="s">
        <v>15543</v>
      </c>
      <c r="P6050" t="s">
        <v>16381</v>
      </c>
      <c r="Q6050">
        <v>7</v>
      </c>
      <c r="R6050">
        <v>3</v>
      </c>
      <c r="S6050">
        <v>4.1399999999999997</v>
      </c>
      <c r="T6050">
        <v>4.8899999999999997</v>
      </c>
      <c r="U6050">
        <v>635.71</v>
      </c>
      <c r="V6050">
        <v>117.2</v>
      </c>
      <c r="W6050">
        <v>4.41</v>
      </c>
      <c r="X6050">
        <v>13.76</v>
      </c>
      <c r="Y6050">
        <v>8.08</v>
      </c>
      <c r="Z6050">
        <v>3</v>
      </c>
      <c r="AA6050" t="s">
        <v>4250</v>
      </c>
      <c r="AB6050">
        <v>1</v>
      </c>
      <c r="AC6050">
        <v>13</v>
      </c>
      <c r="AD6050">
        <v>1.2749999999999999</v>
      </c>
      <c r="AF6050" t="s">
        <v>7949</v>
      </c>
      <c r="AI6050">
        <v>0</v>
      </c>
      <c r="AJ6050">
        <v>0</v>
      </c>
      <c r="AK6050" t="s">
        <v>19889</v>
      </c>
      <c r="AL6050" t="s">
        <v>19889</v>
      </c>
      <c r="AM6050" t="s">
        <v>20019</v>
      </c>
    </row>
    <row r="6051" spans="1:39" x14ac:dyDescent="0.25">
      <c r="A6051" t="s">
        <v>8811</v>
      </c>
      <c r="B6051" t="s">
        <v>4841</v>
      </c>
      <c r="C6051" t="s">
        <v>4842</v>
      </c>
      <c r="D6051">
        <v>715</v>
      </c>
      <c r="E6051" t="s">
        <v>4845</v>
      </c>
      <c r="F6051">
        <v>6.15</v>
      </c>
      <c r="K6051" t="s">
        <v>6860</v>
      </c>
      <c r="L6051" t="s">
        <v>6861</v>
      </c>
      <c r="M6051" t="s">
        <v>15163</v>
      </c>
      <c r="N6051">
        <v>9</v>
      </c>
      <c r="O6051" t="s">
        <v>15543</v>
      </c>
      <c r="P6051" t="s">
        <v>16463</v>
      </c>
      <c r="Q6051">
        <v>6</v>
      </c>
      <c r="R6051">
        <v>3</v>
      </c>
      <c r="S6051">
        <v>3.38</v>
      </c>
      <c r="T6051">
        <v>4.25</v>
      </c>
      <c r="U6051">
        <v>619.71</v>
      </c>
      <c r="V6051">
        <v>107.97</v>
      </c>
      <c r="W6051">
        <v>4.53</v>
      </c>
      <c r="X6051">
        <v>13.76</v>
      </c>
      <c r="Y6051">
        <v>8.2100000000000009</v>
      </c>
      <c r="Z6051">
        <v>3</v>
      </c>
      <c r="AA6051" t="s">
        <v>4250</v>
      </c>
      <c r="AB6051">
        <v>1</v>
      </c>
      <c r="AC6051">
        <v>12</v>
      </c>
      <c r="AD6051">
        <v>2.1476666666666659</v>
      </c>
      <c r="AF6051" t="s">
        <v>7949</v>
      </c>
      <c r="AI6051">
        <v>0</v>
      </c>
      <c r="AJ6051">
        <v>0</v>
      </c>
      <c r="AK6051" t="s">
        <v>19889</v>
      </c>
      <c r="AL6051" t="s">
        <v>19889</v>
      </c>
      <c r="AM6051" t="s">
        <v>20019</v>
      </c>
    </row>
    <row r="6052" spans="1:39" x14ac:dyDescent="0.25">
      <c r="A6052" t="s">
        <v>11927</v>
      </c>
      <c r="B6052" t="s">
        <v>4841</v>
      </c>
      <c r="C6052" t="s">
        <v>4842</v>
      </c>
      <c r="D6052">
        <v>715</v>
      </c>
      <c r="E6052" t="s">
        <v>4845</v>
      </c>
      <c r="F6052">
        <v>6.15</v>
      </c>
      <c r="I6052" t="s">
        <v>14745</v>
      </c>
      <c r="K6052" t="s">
        <v>6860</v>
      </c>
      <c r="L6052" t="s">
        <v>6861</v>
      </c>
      <c r="M6052" t="s">
        <v>15211</v>
      </c>
      <c r="N6052">
        <v>8</v>
      </c>
      <c r="O6052" t="s">
        <v>15605</v>
      </c>
      <c r="P6052" t="s">
        <v>19579</v>
      </c>
      <c r="Q6052">
        <v>4</v>
      </c>
      <c r="R6052">
        <v>1</v>
      </c>
      <c r="S6052">
        <v>3.39</v>
      </c>
      <c r="T6052">
        <v>3.39</v>
      </c>
      <c r="U6052">
        <v>320.43</v>
      </c>
      <c r="V6052">
        <v>47.61</v>
      </c>
      <c r="W6052">
        <v>3.21</v>
      </c>
      <c r="Y6052">
        <v>4.8099999999999996</v>
      </c>
      <c r="Z6052">
        <v>1</v>
      </c>
      <c r="AA6052" t="s">
        <v>4250</v>
      </c>
      <c r="AB6052">
        <v>0</v>
      </c>
      <c r="AC6052">
        <v>2</v>
      </c>
      <c r="AD6052">
        <v>4.9433333333333334</v>
      </c>
      <c r="AF6052" t="s">
        <v>7949</v>
      </c>
      <c r="AI6052">
        <v>0</v>
      </c>
      <c r="AJ6052">
        <v>0</v>
      </c>
      <c r="AM6052" t="s">
        <v>20019</v>
      </c>
    </row>
    <row r="6053" spans="1:39" x14ac:dyDescent="0.25">
      <c r="A6053" t="s">
        <v>11928</v>
      </c>
      <c r="B6053" t="s">
        <v>4841</v>
      </c>
      <c r="C6053" t="s">
        <v>4842</v>
      </c>
      <c r="D6053">
        <v>716.1</v>
      </c>
      <c r="E6053" t="s">
        <v>4845</v>
      </c>
      <c r="F6053">
        <v>6.14</v>
      </c>
      <c r="I6053" t="s">
        <v>14746</v>
      </c>
      <c r="K6053" t="s">
        <v>6860</v>
      </c>
      <c r="M6053" t="s">
        <v>15002</v>
      </c>
      <c r="N6053">
        <v>8</v>
      </c>
      <c r="O6053" t="s">
        <v>15332</v>
      </c>
      <c r="P6053" t="s">
        <v>19580</v>
      </c>
      <c r="Q6053">
        <v>4</v>
      </c>
      <c r="R6053">
        <v>1</v>
      </c>
      <c r="S6053">
        <v>0.73</v>
      </c>
      <c r="T6053">
        <v>0.79</v>
      </c>
      <c r="U6053">
        <v>409.45</v>
      </c>
      <c r="V6053">
        <v>67.92</v>
      </c>
      <c r="W6053">
        <v>3.47</v>
      </c>
      <c r="Y6053">
        <v>6.54</v>
      </c>
      <c r="Z6053">
        <v>1</v>
      </c>
      <c r="AA6053" t="s">
        <v>4250</v>
      </c>
      <c r="AB6053">
        <v>0</v>
      </c>
      <c r="AC6053">
        <v>2</v>
      </c>
      <c r="AD6053">
        <v>5.4801190476190476</v>
      </c>
      <c r="AF6053" t="s">
        <v>7949</v>
      </c>
      <c r="AI6053">
        <v>0</v>
      </c>
      <c r="AJ6053">
        <v>0</v>
      </c>
      <c r="AM6053" t="s">
        <v>20019</v>
      </c>
    </row>
    <row r="6054" spans="1:39" x14ac:dyDescent="0.25">
      <c r="A6054" t="s">
        <v>11929</v>
      </c>
      <c r="B6054" t="s">
        <v>4841</v>
      </c>
      <c r="C6054" t="s">
        <v>4842</v>
      </c>
      <c r="D6054">
        <v>718</v>
      </c>
      <c r="E6054" t="s">
        <v>4845</v>
      </c>
      <c r="F6054">
        <v>6.14</v>
      </c>
      <c r="I6054" t="s">
        <v>14747</v>
      </c>
      <c r="K6054" t="s">
        <v>6860</v>
      </c>
      <c r="M6054" t="s">
        <v>15212</v>
      </c>
      <c r="N6054">
        <v>8</v>
      </c>
      <c r="O6054" t="s">
        <v>15606</v>
      </c>
      <c r="P6054" t="s">
        <v>19581</v>
      </c>
      <c r="Q6054">
        <v>5</v>
      </c>
      <c r="R6054">
        <v>1</v>
      </c>
      <c r="S6054">
        <v>3.46</v>
      </c>
      <c r="T6054">
        <v>3.46</v>
      </c>
      <c r="U6054">
        <v>370.46</v>
      </c>
      <c r="V6054">
        <v>56.84</v>
      </c>
      <c r="W6054">
        <v>3.44</v>
      </c>
      <c r="Y6054">
        <v>4.5</v>
      </c>
      <c r="Z6054">
        <v>1</v>
      </c>
      <c r="AA6054" t="s">
        <v>4250</v>
      </c>
      <c r="AB6054">
        <v>0</v>
      </c>
      <c r="AC6054">
        <v>4</v>
      </c>
      <c r="AD6054">
        <v>4.7986190476190487</v>
      </c>
      <c r="AF6054" t="s">
        <v>7949</v>
      </c>
      <c r="AI6054">
        <v>0</v>
      </c>
      <c r="AJ6054">
        <v>0</v>
      </c>
      <c r="AM6054" t="s">
        <v>20019</v>
      </c>
    </row>
    <row r="6055" spans="1:39" x14ac:dyDescent="0.25">
      <c r="A6055" t="s">
        <v>11930</v>
      </c>
      <c r="B6055" t="s">
        <v>4841</v>
      </c>
      <c r="C6055" t="s">
        <v>4842</v>
      </c>
      <c r="D6055">
        <v>720</v>
      </c>
      <c r="E6055" t="s">
        <v>4845</v>
      </c>
      <c r="F6055">
        <v>6.14</v>
      </c>
      <c r="K6055" t="s">
        <v>6860</v>
      </c>
      <c r="M6055" t="s">
        <v>6865</v>
      </c>
      <c r="N6055">
        <v>8</v>
      </c>
      <c r="O6055" t="s">
        <v>15553</v>
      </c>
      <c r="P6055" t="s">
        <v>19582</v>
      </c>
      <c r="Q6055">
        <v>4</v>
      </c>
      <c r="R6055">
        <v>3</v>
      </c>
      <c r="S6055">
        <v>0.82</v>
      </c>
      <c r="T6055">
        <v>0.82</v>
      </c>
      <c r="U6055">
        <v>461.55</v>
      </c>
      <c r="V6055">
        <v>88.3</v>
      </c>
      <c r="W6055">
        <v>2.87</v>
      </c>
      <c r="X6055">
        <v>13.92</v>
      </c>
      <c r="Y6055">
        <v>4.54</v>
      </c>
      <c r="Z6055">
        <v>2</v>
      </c>
      <c r="AA6055" t="s">
        <v>4250</v>
      </c>
      <c r="AB6055">
        <v>0</v>
      </c>
      <c r="AC6055">
        <v>9</v>
      </c>
      <c r="AD6055">
        <v>4.4413095238095242</v>
      </c>
      <c r="AF6055" t="s">
        <v>7949</v>
      </c>
      <c r="AI6055">
        <v>0</v>
      </c>
      <c r="AJ6055">
        <v>0</v>
      </c>
      <c r="AK6055" t="s">
        <v>19966</v>
      </c>
      <c r="AL6055" t="s">
        <v>19966</v>
      </c>
      <c r="AM6055" t="s">
        <v>20019</v>
      </c>
    </row>
    <row r="6056" spans="1:39" x14ac:dyDescent="0.25">
      <c r="A6056" t="s">
        <v>11931</v>
      </c>
      <c r="B6056" t="s">
        <v>4841</v>
      </c>
      <c r="C6056" t="s">
        <v>4842</v>
      </c>
      <c r="D6056">
        <v>720</v>
      </c>
      <c r="E6056" t="s">
        <v>4845</v>
      </c>
      <c r="F6056">
        <v>6.14</v>
      </c>
      <c r="K6056" t="s">
        <v>6860</v>
      </c>
      <c r="L6056" t="s">
        <v>6861</v>
      </c>
      <c r="M6056" t="s">
        <v>14976</v>
      </c>
      <c r="N6056">
        <v>9</v>
      </c>
      <c r="O6056" t="s">
        <v>15297</v>
      </c>
      <c r="P6056" t="s">
        <v>19583</v>
      </c>
      <c r="Q6056">
        <v>8</v>
      </c>
      <c r="R6056">
        <v>6</v>
      </c>
      <c r="S6056">
        <v>-4.46</v>
      </c>
      <c r="T6056">
        <v>-1.03</v>
      </c>
      <c r="U6056">
        <v>600.78</v>
      </c>
      <c r="V6056">
        <v>191</v>
      </c>
      <c r="W6056">
        <v>0.85</v>
      </c>
      <c r="X6056">
        <v>3.69</v>
      </c>
      <c r="Y6056">
        <v>0</v>
      </c>
      <c r="Z6056">
        <v>0</v>
      </c>
      <c r="AA6056" t="s">
        <v>4250</v>
      </c>
      <c r="AB6056">
        <v>2</v>
      </c>
      <c r="AC6056">
        <v>17</v>
      </c>
      <c r="AD6056">
        <v>3</v>
      </c>
      <c r="AF6056" t="s">
        <v>7951</v>
      </c>
      <c r="AI6056">
        <v>0</v>
      </c>
      <c r="AJ6056">
        <v>0</v>
      </c>
      <c r="AK6056" t="s">
        <v>19853</v>
      </c>
      <c r="AL6056" t="s">
        <v>19853</v>
      </c>
      <c r="AM6056" t="s">
        <v>20019</v>
      </c>
    </row>
    <row r="6057" spans="1:39" x14ac:dyDescent="0.25">
      <c r="A6057" t="s">
        <v>11932</v>
      </c>
      <c r="B6057" t="s">
        <v>4841</v>
      </c>
      <c r="C6057" t="s">
        <v>4842</v>
      </c>
      <c r="D6057">
        <v>720</v>
      </c>
      <c r="E6057" t="s">
        <v>4845</v>
      </c>
      <c r="F6057">
        <v>6.14</v>
      </c>
      <c r="K6057" t="s">
        <v>6860</v>
      </c>
      <c r="M6057" t="s">
        <v>15169</v>
      </c>
      <c r="N6057">
        <v>8</v>
      </c>
      <c r="O6057" t="s">
        <v>15550</v>
      </c>
      <c r="P6057" t="s">
        <v>19584</v>
      </c>
      <c r="Q6057">
        <v>5</v>
      </c>
      <c r="R6057">
        <v>3</v>
      </c>
      <c r="S6057">
        <v>1.55</v>
      </c>
      <c r="T6057">
        <v>1.96</v>
      </c>
      <c r="U6057">
        <v>494.6</v>
      </c>
      <c r="V6057">
        <v>95.5</v>
      </c>
      <c r="W6057">
        <v>3.23</v>
      </c>
      <c r="X6057">
        <v>13.91</v>
      </c>
      <c r="Y6057">
        <v>7.33</v>
      </c>
      <c r="Z6057">
        <v>2</v>
      </c>
      <c r="AA6057" t="s">
        <v>4250</v>
      </c>
      <c r="AB6057">
        <v>0</v>
      </c>
      <c r="AC6057">
        <v>9</v>
      </c>
      <c r="AD6057">
        <v>4.0219047619047616</v>
      </c>
      <c r="AF6057" t="s">
        <v>7949</v>
      </c>
      <c r="AI6057">
        <v>0</v>
      </c>
      <c r="AJ6057">
        <v>0</v>
      </c>
      <c r="AK6057" t="s">
        <v>19965</v>
      </c>
      <c r="AL6057" t="s">
        <v>19965</v>
      </c>
      <c r="AM6057" t="s">
        <v>20019</v>
      </c>
    </row>
    <row r="6058" spans="1:39" x14ac:dyDescent="0.25">
      <c r="A6058" t="s">
        <v>11933</v>
      </c>
      <c r="B6058" t="s">
        <v>4841</v>
      </c>
      <c r="C6058" t="s">
        <v>4842</v>
      </c>
      <c r="D6058">
        <v>720</v>
      </c>
      <c r="E6058" t="s">
        <v>4845</v>
      </c>
      <c r="F6058">
        <v>6.14</v>
      </c>
      <c r="K6058" t="s">
        <v>6860</v>
      </c>
      <c r="L6058" t="s">
        <v>6861</v>
      </c>
      <c r="M6058" t="s">
        <v>15001</v>
      </c>
      <c r="N6058">
        <v>9</v>
      </c>
      <c r="O6058" t="s">
        <v>15331</v>
      </c>
      <c r="P6058" t="s">
        <v>19585</v>
      </c>
      <c r="Q6058">
        <v>4</v>
      </c>
      <c r="R6058">
        <v>3</v>
      </c>
      <c r="S6058">
        <v>1.23</v>
      </c>
      <c r="T6058">
        <v>2.62</v>
      </c>
      <c r="U6058">
        <v>513.63</v>
      </c>
      <c r="V6058">
        <v>81.67</v>
      </c>
      <c r="W6058">
        <v>3.49</v>
      </c>
      <c r="X6058">
        <v>13.68</v>
      </c>
      <c r="Y6058">
        <v>8.83</v>
      </c>
      <c r="Z6058">
        <v>2</v>
      </c>
      <c r="AA6058" t="s">
        <v>4250</v>
      </c>
      <c r="AB6058">
        <v>1</v>
      </c>
      <c r="AC6058">
        <v>10</v>
      </c>
      <c r="AD6058">
        <v>3.7516666666666669</v>
      </c>
      <c r="AF6058" t="s">
        <v>7952</v>
      </c>
      <c r="AI6058">
        <v>0</v>
      </c>
      <c r="AJ6058">
        <v>0</v>
      </c>
      <c r="AK6058" t="s">
        <v>19858</v>
      </c>
      <c r="AL6058" t="s">
        <v>19858</v>
      </c>
      <c r="AM6058" t="s">
        <v>20019</v>
      </c>
    </row>
    <row r="6059" spans="1:39" x14ac:dyDescent="0.25">
      <c r="A6059" t="s">
        <v>11933</v>
      </c>
      <c r="B6059" t="s">
        <v>4841</v>
      </c>
      <c r="C6059" t="s">
        <v>4842</v>
      </c>
      <c r="D6059">
        <v>720</v>
      </c>
      <c r="E6059" t="s">
        <v>4845</v>
      </c>
      <c r="F6059">
        <v>6.14</v>
      </c>
      <c r="K6059" t="s">
        <v>6860</v>
      </c>
      <c r="L6059" t="s">
        <v>6861</v>
      </c>
      <c r="M6059" t="s">
        <v>15032</v>
      </c>
      <c r="N6059">
        <v>9</v>
      </c>
      <c r="O6059" t="s">
        <v>15375</v>
      </c>
      <c r="P6059" t="s">
        <v>19585</v>
      </c>
      <c r="Q6059">
        <v>4</v>
      </c>
      <c r="R6059">
        <v>3</v>
      </c>
      <c r="S6059">
        <v>1.23</v>
      </c>
      <c r="T6059">
        <v>2.62</v>
      </c>
      <c r="U6059">
        <v>513.63</v>
      </c>
      <c r="V6059">
        <v>81.67</v>
      </c>
      <c r="W6059">
        <v>3.49</v>
      </c>
      <c r="X6059">
        <v>13.68</v>
      </c>
      <c r="Y6059">
        <v>8.83</v>
      </c>
      <c r="Z6059">
        <v>2</v>
      </c>
      <c r="AA6059" t="s">
        <v>4250</v>
      </c>
      <c r="AB6059">
        <v>1</v>
      </c>
      <c r="AC6059">
        <v>10</v>
      </c>
      <c r="AD6059">
        <v>3.7516666666666669</v>
      </c>
      <c r="AF6059" t="s">
        <v>7952</v>
      </c>
      <c r="AI6059">
        <v>0</v>
      </c>
      <c r="AJ6059">
        <v>0</v>
      </c>
      <c r="AK6059" t="s">
        <v>19886</v>
      </c>
      <c r="AL6059" t="s">
        <v>19886</v>
      </c>
      <c r="AM6059" t="s">
        <v>20019</v>
      </c>
    </row>
    <row r="6060" spans="1:39" x14ac:dyDescent="0.25">
      <c r="A6060" t="s">
        <v>10758</v>
      </c>
      <c r="B6060" t="s">
        <v>4841</v>
      </c>
      <c r="C6060" t="s">
        <v>4842</v>
      </c>
      <c r="D6060">
        <v>720</v>
      </c>
      <c r="E6060" t="s">
        <v>4845</v>
      </c>
      <c r="F6060">
        <v>6.14</v>
      </c>
      <c r="K6060" t="s">
        <v>6860</v>
      </c>
      <c r="L6060" t="s">
        <v>6861</v>
      </c>
      <c r="M6060" t="s">
        <v>15001</v>
      </c>
      <c r="N6060">
        <v>9</v>
      </c>
      <c r="O6060" t="s">
        <v>15331</v>
      </c>
      <c r="P6060" t="s">
        <v>18410</v>
      </c>
      <c r="Q6060">
        <v>5</v>
      </c>
      <c r="R6060">
        <v>4</v>
      </c>
      <c r="S6060">
        <v>0.43</v>
      </c>
      <c r="T6060">
        <v>2.57</v>
      </c>
      <c r="U6060">
        <v>557.67999999999995</v>
      </c>
      <c r="V6060">
        <v>101.9</v>
      </c>
      <c r="W6060">
        <v>3.12</v>
      </c>
      <c r="X6060">
        <v>13.86</v>
      </c>
      <c r="Y6060">
        <v>9.57</v>
      </c>
      <c r="Z6060">
        <v>2</v>
      </c>
      <c r="AA6060" t="s">
        <v>4250</v>
      </c>
      <c r="AB6060">
        <v>1</v>
      </c>
      <c r="AC6060">
        <v>13</v>
      </c>
      <c r="AD6060">
        <v>2.8183333333333329</v>
      </c>
      <c r="AF6060" t="s">
        <v>7952</v>
      </c>
      <c r="AI6060">
        <v>0</v>
      </c>
      <c r="AJ6060">
        <v>0</v>
      </c>
      <c r="AK6060" t="s">
        <v>19858</v>
      </c>
      <c r="AL6060" t="s">
        <v>19858</v>
      </c>
      <c r="AM6060" t="s">
        <v>20019</v>
      </c>
    </row>
    <row r="6061" spans="1:39" x14ac:dyDescent="0.25">
      <c r="A6061" t="s">
        <v>11934</v>
      </c>
      <c r="B6061" t="s">
        <v>4841</v>
      </c>
      <c r="C6061" t="s">
        <v>4842</v>
      </c>
      <c r="D6061">
        <v>720</v>
      </c>
      <c r="E6061" t="s">
        <v>4845</v>
      </c>
      <c r="F6061">
        <v>6.14</v>
      </c>
      <c r="I6061" t="s">
        <v>14748</v>
      </c>
      <c r="K6061" t="s">
        <v>6860</v>
      </c>
      <c r="L6061" t="s">
        <v>6861</v>
      </c>
      <c r="M6061" t="s">
        <v>15145</v>
      </c>
      <c r="N6061">
        <v>9</v>
      </c>
      <c r="O6061" t="s">
        <v>15521</v>
      </c>
      <c r="P6061" t="s">
        <v>19586</v>
      </c>
      <c r="Q6061">
        <v>5</v>
      </c>
      <c r="R6061">
        <v>2</v>
      </c>
      <c r="S6061">
        <v>4.2699999999999996</v>
      </c>
      <c r="T6061">
        <v>4.29</v>
      </c>
      <c r="U6061">
        <v>405.32</v>
      </c>
      <c r="V6061">
        <v>80.37</v>
      </c>
      <c r="W6061">
        <v>3.76</v>
      </c>
      <c r="X6061">
        <v>11.07</v>
      </c>
      <c r="Y6061">
        <v>6</v>
      </c>
      <c r="Z6061">
        <v>2</v>
      </c>
      <c r="AA6061" t="s">
        <v>4250</v>
      </c>
      <c r="AB6061">
        <v>0</v>
      </c>
      <c r="AC6061">
        <v>3</v>
      </c>
      <c r="AD6061">
        <v>3.531285714285715</v>
      </c>
      <c r="AF6061" t="s">
        <v>7949</v>
      </c>
      <c r="AI6061">
        <v>0</v>
      </c>
      <c r="AJ6061">
        <v>0</v>
      </c>
      <c r="AM6061" t="s">
        <v>20019</v>
      </c>
    </row>
    <row r="6062" spans="1:39" x14ac:dyDescent="0.25">
      <c r="A6062" t="s">
        <v>11934</v>
      </c>
      <c r="B6062" t="s">
        <v>4841</v>
      </c>
      <c r="C6062" t="s">
        <v>4842</v>
      </c>
      <c r="D6062">
        <v>720</v>
      </c>
      <c r="E6062" t="s">
        <v>4845</v>
      </c>
      <c r="F6062">
        <v>6.14</v>
      </c>
      <c r="I6062" t="s">
        <v>14749</v>
      </c>
      <c r="K6062" t="s">
        <v>6860</v>
      </c>
      <c r="L6062" t="s">
        <v>6861</v>
      </c>
      <c r="M6062" t="s">
        <v>15146</v>
      </c>
      <c r="N6062">
        <v>9</v>
      </c>
      <c r="O6062" t="s">
        <v>15522</v>
      </c>
      <c r="P6062" t="s">
        <v>19586</v>
      </c>
      <c r="Q6062">
        <v>5</v>
      </c>
      <c r="R6062">
        <v>2</v>
      </c>
      <c r="S6062">
        <v>4.2699999999999996</v>
      </c>
      <c r="T6062">
        <v>4.29</v>
      </c>
      <c r="U6062">
        <v>405.32</v>
      </c>
      <c r="V6062">
        <v>80.37</v>
      </c>
      <c r="W6062">
        <v>3.76</v>
      </c>
      <c r="X6062">
        <v>11.07</v>
      </c>
      <c r="Y6062">
        <v>6</v>
      </c>
      <c r="Z6062">
        <v>2</v>
      </c>
      <c r="AA6062" t="s">
        <v>4250</v>
      </c>
      <c r="AB6062">
        <v>0</v>
      </c>
      <c r="AC6062">
        <v>3</v>
      </c>
      <c r="AD6062">
        <v>3.531285714285715</v>
      </c>
      <c r="AF6062" t="s">
        <v>7949</v>
      </c>
      <c r="AI6062">
        <v>0</v>
      </c>
      <c r="AJ6062">
        <v>0</v>
      </c>
      <c r="AM6062" t="s">
        <v>20019</v>
      </c>
    </row>
    <row r="6063" spans="1:39" x14ac:dyDescent="0.25">
      <c r="A6063" t="s">
        <v>11935</v>
      </c>
      <c r="B6063" t="s">
        <v>4841</v>
      </c>
      <c r="C6063" t="s">
        <v>4842</v>
      </c>
      <c r="D6063">
        <v>720</v>
      </c>
      <c r="E6063" t="s">
        <v>4845</v>
      </c>
      <c r="F6063">
        <v>6.14</v>
      </c>
      <c r="I6063" t="s">
        <v>14750</v>
      </c>
      <c r="K6063" t="s">
        <v>6860</v>
      </c>
      <c r="L6063" t="s">
        <v>6861</v>
      </c>
      <c r="M6063" t="s">
        <v>15093</v>
      </c>
      <c r="N6063">
        <v>9</v>
      </c>
      <c r="O6063" t="s">
        <v>15453</v>
      </c>
      <c r="P6063" t="s">
        <v>19587</v>
      </c>
      <c r="Q6063">
        <v>4</v>
      </c>
      <c r="R6063">
        <v>2</v>
      </c>
      <c r="S6063">
        <v>2.77</v>
      </c>
      <c r="T6063">
        <v>2.8</v>
      </c>
      <c r="U6063">
        <v>287.39</v>
      </c>
      <c r="V6063">
        <v>67.48</v>
      </c>
      <c r="W6063">
        <v>2.3199999999999998</v>
      </c>
      <c r="X6063">
        <v>11.13</v>
      </c>
      <c r="Y6063">
        <v>6.15</v>
      </c>
      <c r="Z6063">
        <v>1</v>
      </c>
      <c r="AA6063" t="s">
        <v>4250</v>
      </c>
      <c r="AB6063">
        <v>0</v>
      </c>
      <c r="AC6063">
        <v>2</v>
      </c>
      <c r="AD6063">
        <v>5.1150000000000002</v>
      </c>
      <c r="AF6063" t="s">
        <v>7949</v>
      </c>
      <c r="AI6063">
        <v>0</v>
      </c>
      <c r="AJ6063">
        <v>0</v>
      </c>
      <c r="AM6063" t="s">
        <v>20019</v>
      </c>
    </row>
    <row r="6064" spans="1:39" x14ac:dyDescent="0.25">
      <c r="A6064" t="s">
        <v>11935</v>
      </c>
      <c r="B6064" t="s">
        <v>4841</v>
      </c>
      <c r="C6064" t="s">
        <v>4842</v>
      </c>
      <c r="D6064">
        <v>720</v>
      </c>
      <c r="E6064" t="s">
        <v>4845</v>
      </c>
      <c r="F6064">
        <v>6.14</v>
      </c>
      <c r="I6064" t="s">
        <v>14751</v>
      </c>
      <c r="K6064" t="s">
        <v>6860</v>
      </c>
      <c r="L6064" t="s">
        <v>6861</v>
      </c>
      <c r="M6064" t="s">
        <v>15094</v>
      </c>
      <c r="N6064">
        <v>9</v>
      </c>
      <c r="O6064" t="s">
        <v>15454</v>
      </c>
      <c r="P6064" t="s">
        <v>19587</v>
      </c>
      <c r="Q6064">
        <v>4</v>
      </c>
      <c r="R6064">
        <v>2</v>
      </c>
      <c r="S6064">
        <v>2.77</v>
      </c>
      <c r="T6064">
        <v>2.8</v>
      </c>
      <c r="U6064">
        <v>287.39</v>
      </c>
      <c r="V6064">
        <v>67.48</v>
      </c>
      <c r="W6064">
        <v>2.3199999999999998</v>
      </c>
      <c r="X6064">
        <v>11.13</v>
      </c>
      <c r="Y6064">
        <v>6.15</v>
      </c>
      <c r="Z6064">
        <v>1</v>
      </c>
      <c r="AA6064" t="s">
        <v>4250</v>
      </c>
      <c r="AB6064">
        <v>0</v>
      </c>
      <c r="AC6064">
        <v>2</v>
      </c>
      <c r="AD6064">
        <v>5.1150000000000002</v>
      </c>
      <c r="AF6064" t="s">
        <v>7949</v>
      </c>
      <c r="AI6064">
        <v>0</v>
      </c>
      <c r="AJ6064">
        <v>0</v>
      </c>
      <c r="AM6064" t="s">
        <v>20019</v>
      </c>
    </row>
    <row r="6065" spans="1:39" x14ac:dyDescent="0.25">
      <c r="A6065" t="s">
        <v>11936</v>
      </c>
      <c r="B6065" t="s">
        <v>4841</v>
      </c>
      <c r="C6065" t="s">
        <v>4842</v>
      </c>
      <c r="D6065">
        <v>720</v>
      </c>
      <c r="E6065" t="s">
        <v>4845</v>
      </c>
      <c r="F6065">
        <v>6.14</v>
      </c>
      <c r="I6065" t="s">
        <v>14752</v>
      </c>
      <c r="K6065" t="s">
        <v>6860</v>
      </c>
      <c r="L6065" t="s">
        <v>6861</v>
      </c>
      <c r="M6065" t="s">
        <v>15242</v>
      </c>
      <c r="N6065">
        <v>9</v>
      </c>
      <c r="O6065" t="s">
        <v>15641</v>
      </c>
      <c r="P6065" t="s">
        <v>19588</v>
      </c>
      <c r="Q6065">
        <v>4</v>
      </c>
      <c r="R6065">
        <v>2</v>
      </c>
      <c r="S6065">
        <v>3.52</v>
      </c>
      <c r="T6065">
        <v>3.58</v>
      </c>
      <c r="U6065">
        <v>322.36</v>
      </c>
      <c r="V6065">
        <v>74.599999999999994</v>
      </c>
      <c r="W6065">
        <v>3.66</v>
      </c>
      <c r="X6065">
        <v>8.41</v>
      </c>
      <c r="Y6065">
        <v>0</v>
      </c>
      <c r="Z6065">
        <v>2</v>
      </c>
      <c r="AA6065" t="s">
        <v>4250</v>
      </c>
      <c r="AB6065">
        <v>0</v>
      </c>
      <c r="AC6065">
        <v>6</v>
      </c>
      <c r="AD6065">
        <v>4.45</v>
      </c>
      <c r="AF6065" t="s">
        <v>7949</v>
      </c>
      <c r="AI6065">
        <v>0</v>
      </c>
      <c r="AJ6065">
        <v>0</v>
      </c>
      <c r="AM6065" t="s">
        <v>20019</v>
      </c>
    </row>
    <row r="6066" spans="1:39" x14ac:dyDescent="0.25">
      <c r="A6066" t="s">
        <v>11937</v>
      </c>
      <c r="B6066" t="s">
        <v>4841</v>
      </c>
      <c r="C6066" t="s">
        <v>4842</v>
      </c>
      <c r="D6066">
        <v>720</v>
      </c>
      <c r="E6066" t="s">
        <v>4845</v>
      </c>
      <c r="F6066">
        <v>6.14</v>
      </c>
      <c r="I6066" t="s">
        <v>14753</v>
      </c>
      <c r="K6066" t="s">
        <v>6860</v>
      </c>
      <c r="L6066" t="s">
        <v>6861</v>
      </c>
      <c r="M6066" t="s">
        <v>15242</v>
      </c>
      <c r="N6066">
        <v>9</v>
      </c>
      <c r="O6066" t="s">
        <v>15641</v>
      </c>
      <c r="P6066" t="s">
        <v>19589</v>
      </c>
      <c r="Q6066">
        <v>4</v>
      </c>
      <c r="R6066">
        <v>2</v>
      </c>
      <c r="S6066">
        <v>4.68</v>
      </c>
      <c r="T6066">
        <v>4.95</v>
      </c>
      <c r="U6066">
        <v>377.22</v>
      </c>
      <c r="V6066">
        <v>74.599999999999994</v>
      </c>
      <c r="W6066">
        <v>4.66</v>
      </c>
      <c r="X6066">
        <v>7.67</v>
      </c>
      <c r="Y6066">
        <v>0</v>
      </c>
      <c r="Z6066">
        <v>2</v>
      </c>
      <c r="AA6066" t="s">
        <v>4250</v>
      </c>
      <c r="AB6066">
        <v>0</v>
      </c>
      <c r="AC6066">
        <v>6</v>
      </c>
      <c r="AD6066">
        <v>3.4020000000000001</v>
      </c>
      <c r="AF6066" t="s">
        <v>7949</v>
      </c>
      <c r="AI6066">
        <v>0</v>
      </c>
      <c r="AJ6066">
        <v>0</v>
      </c>
      <c r="AM6066" t="s">
        <v>20019</v>
      </c>
    </row>
    <row r="6067" spans="1:39" x14ac:dyDescent="0.25">
      <c r="A6067" t="s">
        <v>11938</v>
      </c>
      <c r="B6067" t="s">
        <v>4841</v>
      </c>
      <c r="C6067" t="s">
        <v>4842</v>
      </c>
      <c r="D6067">
        <v>720</v>
      </c>
      <c r="E6067" t="s">
        <v>4845</v>
      </c>
      <c r="F6067">
        <v>6.14</v>
      </c>
      <c r="K6067" t="s">
        <v>6860</v>
      </c>
      <c r="L6067" t="s">
        <v>6861</v>
      </c>
      <c r="M6067" t="s">
        <v>15179</v>
      </c>
      <c r="N6067">
        <v>9</v>
      </c>
      <c r="O6067" t="s">
        <v>15562</v>
      </c>
      <c r="P6067" t="s">
        <v>19590</v>
      </c>
      <c r="Q6067">
        <v>5</v>
      </c>
      <c r="R6067">
        <v>2</v>
      </c>
      <c r="S6067">
        <v>5.37</v>
      </c>
      <c r="T6067">
        <v>5.54</v>
      </c>
      <c r="U6067">
        <v>454.53</v>
      </c>
      <c r="V6067">
        <v>87.32</v>
      </c>
      <c r="W6067">
        <v>4.41</v>
      </c>
      <c r="X6067">
        <v>11.44</v>
      </c>
      <c r="Y6067">
        <v>6.8</v>
      </c>
      <c r="Z6067">
        <v>4</v>
      </c>
      <c r="AA6067" t="s">
        <v>4250</v>
      </c>
      <c r="AB6067">
        <v>0</v>
      </c>
      <c r="AC6067">
        <v>5</v>
      </c>
      <c r="AD6067">
        <v>2.824785714285714</v>
      </c>
      <c r="AF6067" t="s">
        <v>7949</v>
      </c>
      <c r="AI6067">
        <v>0</v>
      </c>
      <c r="AJ6067">
        <v>0</v>
      </c>
      <c r="AK6067" t="s">
        <v>19972</v>
      </c>
      <c r="AL6067" t="s">
        <v>19972</v>
      </c>
      <c r="AM6067" t="s">
        <v>20019</v>
      </c>
    </row>
    <row r="6068" spans="1:39" x14ac:dyDescent="0.25">
      <c r="A6068" t="s">
        <v>11939</v>
      </c>
      <c r="B6068" t="s">
        <v>4841</v>
      </c>
      <c r="C6068" t="s">
        <v>4842</v>
      </c>
      <c r="D6068">
        <v>720</v>
      </c>
      <c r="E6068" t="s">
        <v>4845</v>
      </c>
      <c r="F6068">
        <v>6.14</v>
      </c>
      <c r="K6068" t="s">
        <v>6860</v>
      </c>
      <c r="L6068" t="s">
        <v>6861</v>
      </c>
      <c r="M6068" t="s">
        <v>15179</v>
      </c>
      <c r="N6068">
        <v>9</v>
      </c>
      <c r="O6068" t="s">
        <v>15562</v>
      </c>
      <c r="P6068" t="s">
        <v>19591</v>
      </c>
      <c r="Q6068">
        <v>6</v>
      </c>
      <c r="R6068">
        <v>2</v>
      </c>
      <c r="S6068">
        <v>7.23</v>
      </c>
      <c r="T6068">
        <v>7.26</v>
      </c>
      <c r="U6068">
        <v>522.6</v>
      </c>
      <c r="V6068">
        <v>104.39</v>
      </c>
      <c r="W6068">
        <v>4.54</v>
      </c>
      <c r="X6068">
        <v>9.98</v>
      </c>
      <c r="Y6068">
        <v>5.91</v>
      </c>
      <c r="Z6068">
        <v>4</v>
      </c>
      <c r="AA6068" t="s">
        <v>4250</v>
      </c>
      <c r="AB6068">
        <v>1</v>
      </c>
      <c r="AC6068">
        <v>7</v>
      </c>
      <c r="AD6068">
        <v>2.0203333333333329</v>
      </c>
      <c r="AF6068" t="s">
        <v>7949</v>
      </c>
      <c r="AI6068">
        <v>0</v>
      </c>
      <c r="AJ6068">
        <v>0</v>
      </c>
      <c r="AK6068" t="s">
        <v>19972</v>
      </c>
      <c r="AL6068" t="s">
        <v>19972</v>
      </c>
      <c r="AM6068" t="s">
        <v>20019</v>
      </c>
    </row>
    <row r="6069" spans="1:39" x14ac:dyDescent="0.25">
      <c r="A6069" t="s">
        <v>11940</v>
      </c>
      <c r="B6069" t="s">
        <v>4841</v>
      </c>
      <c r="C6069" t="s">
        <v>4842</v>
      </c>
      <c r="D6069">
        <v>730</v>
      </c>
      <c r="E6069" t="s">
        <v>4845</v>
      </c>
      <c r="F6069">
        <v>6.14</v>
      </c>
      <c r="K6069" t="s">
        <v>6860</v>
      </c>
      <c r="L6069" t="s">
        <v>6861</v>
      </c>
      <c r="M6069" t="s">
        <v>15165</v>
      </c>
      <c r="N6069">
        <v>9</v>
      </c>
      <c r="O6069" t="s">
        <v>15546</v>
      </c>
      <c r="P6069" t="s">
        <v>19592</v>
      </c>
      <c r="Q6069">
        <v>4</v>
      </c>
      <c r="R6069">
        <v>0</v>
      </c>
      <c r="S6069">
        <v>6.8</v>
      </c>
      <c r="T6069">
        <v>6.85</v>
      </c>
      <c r="U6069">
        <v>560.54</v>
      </c>
      <c r="V6069">
        <v>52.6</v>
      </c>
      <c r="W6069">
        <v>7.66</v>
      </c>
      <c r="X6069">
        <v>8.33</v>
      </c>
      <c r="Y6069">
        <v>0</v>
      </c>
      <c r="Z6069">
        <v>4</v>
      </c>
      <c r="AA6069" t="s">
        <v>4250</v>
      </c>
      <c r="AB6069">
        <v>2</v>
      </c>
      <c r="AC6069">
        <v>12</v>
      </c>
      <c r="AD6069">
        <v>3</v>
      </c>
      <c r="AF6069" t="s">
        <v>7949</v>
      </c>
      <c r="AI6069">
        <v>0</v>
      </c>
      <c r="AJ6069">
        <v>0</v>
      </c>
      <c r="AK6069" t="s">
        <v>19964</v>
      </c>
      <c r="AL6069" t="s">
        <v>19964</v>
      </c>
      <c r="AM6069" t="s">
        <v>20019</v>
      </c>
    </row>
    <row r="6070" spans="1:39" x14ac:dyDescent="0.25">
      <c r="A6070" t="s">
        <v>11941</v>
      </c>
      <c r="B6070" t="s">
        <v>4841</v>
      </c>
      <c r="C6070" t="s">
        <v>4842</v>
      </c>
      <c r="D6070">
        <v>730</v>
      </c>
      <c r="E6070" t="s">
        <v>4845</v>
      </c>
      <c r="F6070">
        <v>6.14</v>
      </c>
      <c r="K6070" t="s">
        <v>6860</v>
      </c>
      <c r="L6070" t="s">
        <v>6861</v>
      </c>
      <c r="M6070" t="s">
        <v>15160</v>
      </c>
      <c r="N6070">
        <v>9</v>
      </c>
      <c r="O6070" t="s">
        <v>15538</v>
      </c>
      <c r="P6070" t="s">
        <v>19593</v>
      </c>
      <c r="Q6070">
        <v>5</v>
      </c>
      <c r="R6070">
        <v>3</v>
      </c>
      <c r="S6070">
        <v>0.56999999999999995</v>
      </c>
      <c r="T6070">
        <v>1.53</v>
      </c>
      <c r="U6070">
        <v>497.66</v>
      </c>
      <c r="V6070">
        <v>98.74</v>
      </c>
      <c r="W6070">
        <v>2.96</v>
      </c>
      <c r="X6070">
        <v>14</v>
      </c>
      <c r="Y6070">
        <v>8.32</v>
      </c>
      <c r="Z6070">
        <v>2</v>
      </c>
      <c r="AA6070" t="s">
        <v>4250</v>
      </c>
      <c r="AB6070">
        <v>0</v>
      </c>
      <c r="AC6070">
        <v>12</v>
      </c>
      <c r="AD6070">
        <v>3.7320476190476191</v>
      </c>
      <c r="AF6070" t="s">
        <v>7949</v>
      </c>
      <c r="AI6070">
        <v>0</v>
      </c>
      <c r="AJ6070">
        <v>0</v>
      </c>
      <c r="AK6070" t="s">
        <v>19960</v>
      </c>
      <c r="AL6070" t="s">
        <v>19960</v>
      </c>
      <c r="AM6070" t="s">
        <v>20019</v>
      </c>
    </row>
    <row r="6071" spans="1:39" x14ac:dyDescent="0.25">
      <c r="A6071" t="s">
        <v>11942</v>
      </c>
      <c r="B6071" t="s">
        <v>4841</v>
      </c>
      <c r="C6071" t="s">
        <v>4842</v>
      </c>
      <c r="D6071">
        <v>730</v>
      </c>
      <c r="E6071" t="s">
        <v>4845</v>
      </c>
      <c r="F6071">
        <v>6.14</v>
      </c>
      <c r="I6071" t="s">
        <v>14754</v>
      </c>
      <c r="K6071" t="s">
        <v>6860</v>
      </c>
      <c r="L6071" t="s">
        <v>6861</v>
      </c>
      <c r="M6071" t="s">
        <v>15242</v>
      </c>
      <c r="N6071">
        <v>9</v>
      </c>
      <c r="O6071" t="s">
        <v>15641</v>
      </c>
      <c r="P6071" t="s">
        <v>19594</v>
      </c>
      <c r="Q6071">
        <v>4</v>
      </c>
      <c r="R6071">
        <v>2</v>
      </c>
      <c r="S6071">
        <v>3.72</v>
      </c>
      <c r="T6071">
        <v>3.87</v>
      </c>
      <c r="U6071">
        <v>342.78</v>
      </c>
      <c r="V6071">
        <v>74.599999999999994</v>
      </c>
      <c r="W6071">
        <v>4.01</v>
      </c>
      <c r="X6071">
        <v>8.14</v>
      </c>
      <c r="Y6071">
        <v>0</v>
      </c>
      <c r="Z6071">
        <v>2</v>
      </c>
      <c r="AA6071" t="s">
        <v>4250</v>
      </c>
      <c r="AB6071">
        <v>0</v>
      </c>
      <c r="AC6071">
        <v>6</v>
      </c>
      <c r="AD6071">
        <v>4.2050000000000001</v>
      </c>
      <c r="AF6071" t="s">
        <v>7949</v>
      </c>
      <c r="AI6071">
        <v>0</v>
      </c>
      <c r="AJ6071">
        <v>0</v>
      </c>
      <c r="AM6071" t="s">
        <v>20019</v>
      </c>
    </row>
    <row r="6072" spans="1:39" x14ac:dyDescent="0.25">
      <c r="A6072" t="s">
        <v>11943</v>
      </c>
      <c r="B6072" t="s">
        <v>4841</v>
      </c>
      <c r="C6072" t="s">
        <v>4842</v>
      </c>
      <c r="D6072">
        <v>730</v>
      </c>
      <c r="E6072" t="s">
        <v>4845</v>
      </c>
      <c r="F6072">
        <v>6.14</v>
      </c>
      <c r="I6072" t="s">
        <v>14755</v>
      </c>
      <c r="K6072" t="s">
        <v>6860</v>
      </c>
      <c r="L6072" t="s">
        <v>6861</v>
      </c>
      <c r="M6072" t="s">
        <v>14952</v>
      </c>
      <c r="N6072">
        <v>9</v>
      </c>
      <c r="O6072" t="s">
        <v>15273</v>
      </c>
      <c r="P6072" t="s">
        <v>19595</v>
      </c>
      <c r="Q6072">
        <v>4</v>
      </c>
      <c r="R6072">
        <v>2</v>
      </c>
      <c r="S6072">
        <v>1.82</v>
      </c>
      <c r="T6072">
        <v>1.82</v>
      </c>
      <c r="U6072">
        <v>309.32</v>
      </c>
      <c r="V6072">
        <v>76.709999999999994</v>
      </c>
      <c r="W6072">
        <v>2.0699999999999998</v>
      </c>
      <c r="X6072">
        <v>13.69</v>
      </c>
      <c r="Y6072">
        <v>4.1100000000000003</v>
      </c>
      <c r="Z6072">
        <v>1</v>
      </c>
      <c r="AA6072" t="s">
        <v>4250</v>
      </c>
      <c r="AB6072">
        <v>0</v>
      </c>
      <c r="AC6072">
        <v>3</v>
      </c>
      <c r="AD6072">
        <v>5.5</v>
      </c>
      <c r="AF6072" t="s">
        <v>7949</v>
      </c>
      <c r="AI6072">
        <v>0</v>
      </c>
      <c r="AJ6072">
        <v>0</v>
      </c>
      <c r="AM6072" t="s">
        <v>20019</v>
      </c>
    </row>
    <row r="6073" spans="1:39" x14ac:dyDescent="0.25">
      <c r="A6073" t="s">
        <v>11944</v>
      </c>
      <c r="B6073" t="s">
        <v>4841</v>
      </c>
      <c r="C6073" t="s">
        <v>4842</v>
      </c>
      <c r="D6073">
        <v>730</v>
      </c>
      <c r="E6073" t="s">
        <v>4845</v>
      </c>
      <c r="F6073">
        <v>6.14</v>
      </c>
      <c r="K6073" t="s">
        <v>6860</v>
      </c>
      <c r="L6073" t="s">
        <v>6861</v>
      </c>
      <c r="M6073" t="s">
        <v>15179</v>
      </c>
      <c r="N6073">
        <v>9</v>
      </c>
      <c r="O6073" t="s">
        <v>15562</v>
      </c>
      <c r="P6073" t="s">
        <v>19596</v>
      </c>
      <c r="Q6073">
        <v>5</v>
      </c>
      <c r="R6073">
        <v>2</v>
      </c>
      <c r="S6073">
        <v>6.05</v>
      </c>
      <c r="T6073">
        <v>6.07</v>
      </c>
      <c r="U6073">
        <v>468.57</v>
      </c>
      <c r="V6073">
        <v>79.48</v>
      </c>
      <c r="W6073">
        <v>5.44</v>
      </c>
      <c r="X6073">
        <v>9.98</v>
      </c>
      <c r="Y6073">
        <v>5.91</v>
      </c>
      <c r="Z6073">
        <v>3</v>
      </c>
      <c r="AA6073" t="s">
        <v>4250</v>
      </c>
      <c r="AB6073">
        <v>1</v>
      </c>
      <c r="AC6073">
        <v>6</v>
      </c>
      <c r="AD6073">
        <v>2.7244999999999999</v>
      </c>
      <c r="AF6073" t="s">
        <v>7949</v>
      </c>
      <c r="AI6073">
        <v>0</v>
      </c>
      <c r="AJ6073">
        <v>0</v>
      </c>
      <c r="AK6073" t="s">
        <v>19972</v>
      </c>
      <c r="AL6073" t="s">
        <v>19972</v>
      </c>
      <c r="AM6073" t="s">
        <v>20019</v>
      </c>
    </row>
    <row r="6074" spans="1:39" x14ac:dyDescent="0.25">
      <c r="A6074" t="s">
        <v>11945</v>
      </c>
      <c r="B6074" t="s">
        <v>4841</v>
      </c>
      <c r="C6074" t="s">
        <v>4842</v>
      </c>
      <c r="D6074">
        <v>730.2</v>
      </c>
      <c r="E6074" t="s">
        <v>4845</v>
      </c>
      <c r="F6074">
        <v>6.14</v>
      </c>
      <c r="I6074" t="s">
        <v>14756</v>
      </c>
      <c r="K6074" t="s">
        <v>6860</v>
      </c>
      <c r="M6074" t="s">
        <v>15002</v>
      </c>
      <c r="N6074">
        <v>8</v>
      </c>
      <c r="O6074" t="s">
        <v>15332</v>
      </c>
      <c r="P6074" t="s">
        <v>19597</v>
      </c>
      <c r="Q6074">
        <v>5</v>
      </c>
      <c r="R6074">
        <v>1</v>
      </c>
      <c r="U6074">
        <v>419.55</v>
      </c>
      <c r="V6074">
        <v>61.2</v>
      </c>
      <c r="W6074">
        <v>5.27</v>
      </c>
      <c r="Y6074">
        <v>4.18</v>
      </c>
      <c r="Z6074">
        <v>2</v>
      </c>
      <c r="AA6074" t="s">
        <v>4250</v>
      </c>
      <c r="AB6074">
        <v>1</v>
      </c>
      <c r="AC6074">
        <v>2</v>
      </c>
      <c r="AF6074" t="s">
        <v>7949</v>
      </c>
      <c r="AI6074">
        <v>0</v>
      </c>
      <c r="AJ6074">
        <v>0</v>
      </c>
      <c r="AM6074" t="s">
        <v>20019</v>
      </c>
    </row>
    <row r="6075" spans="1:39" x14ac:dyDescent="0.25">
      <c r="A6075" t="s">
        <v>11946</v>
      </c>
      <c r="B6075" t="s">
        <v>4841</v>
      </c>
      <c r="C6075" t="s">
        <v>4842</v>
      </c>
      <c r="D6075">
        <v>731.5</v>
      </c>
      <c r="E6075" t="s">
        <v>4845</v>
      </c>
      <c r="F6075">
        <v>6.14</v>
      </c>
      <c r="I6075" t="s">
        <v>14757</v>
      </c>
      <c r="K6075" t="s">
        <v>6860</v>
      </c>
      <c r="L6075" t="s">
        <v>6861</v>
      </c>
      <c r="M6075" t="s">
        <v>14987</v>
      </c>
      <c r="N6075">
        <v>9</v>
      </c>
      <c r="O6075" t="s">
        <v>15311</v>
      </c>
      <c r="P6075" t="s">
        <v>19598</v>
      </c>
      <c r="Q6075">
        <v>7</v>
      </c>
      <c r="R6075">
        <v>2</v>
      </c>
      <c r="S6075">
        <v>2.83</v>
      </c>
      <c r="T6075">
        <v>2.84</v>
      </c>
      <c r="U6075">
        <v>435.41</v>
      </c>
      <c r="V6075">
        <v>111.72</v>
      </c>
      <c r="W6075">
        <v>2.85</v>
      </c>
      <c r="X6075">
        <v>8.82</v>
      </c>
      <c r="Y6075">
        <v>4.17</v>
      </c>
      <c r="Z6075">
        <v>2</v>
      </c>
      <c r="AA6075" t="s">
        <v>4250</v>
      </c>
      <c r="AB6075">
        <v>0</v>
      </c>
      <c r="AC6075">
        <v>6</v>
      </c>
      <c r="AD6075">
        <v>3.8223571428571419</v>
      </c>
      <c r="AF6075" t="s">
        <v>7949</v>
      </c>
      <c r="AI6075">
        <v>0</v>
      </c>
      <c r="AJ6075">
        <v>0</v>
      </c>
      <c r="AM6075" t="s">
        <v>20019</v>
      </c>
    </row>
    <row r="6076" spans="1:39" x14ac:dyDescent="0.25">
      <c r="A6076" t="s">
        <v>11947</v>
      </c>
      <c r="B6076" t="s">
        <v>4841</v>
      </c>
      <c r="C6076" t="s">
        <v>4842</v>
      </c>
      <c r="D6076">
        <v>733</v>
      </c>
      <c r="E6076" t="s">
        <v>4845</v>
      </c>
      <c r="F6076">
        <v>6.13</v>
      </c>
      <c r="I6076" t="s">
        <v>14758</v>
      </c>
      <c r="K6076" t="s">
        <v>6860</v>
      </c>
      <c r="L6076" t="s">
        <v>6861</v>
      </c>
      <c r="M6076" t="s">
        <v>14999</v>
      </c>
      <c r="N6076">
        <v>9</v>
      </c>
      <c r="O6076" t="s">
        <v>15325</v>
      </c>
      <c r="P6076" t="s">
        <v>19599</v>
      </c>
      <c r="Q6076">
        <v>5</v>
      </c>
      <c r="R6076">
        <v>1</v>
      </c>
      <c r="S6076">
        <v>3.52</v>
      </c>
      <c r="T6076">
        <v>3.67</v>
      </c>
      <c r="U6076">
        <v>428.58</v>
      </c>
      <c r="V6076">
        <v>63.21</v>
      </c>
      <c r="W6076">
        <v>3.6</v>
      </c>
      <c r="Y6076">
        <v>7.19</v>
      </c>
      <c r="Z6076">
        <v>1</v>
      </c>
      <c r="AA6076" t="s">
        <v>4250</v>
      </c>
      <c r="AB6076">
        <v>0</v>
      </c>
      <c r="AC6076">
        <v>1</v>
      </c>
      <c r="AD6076">
        <v>4.2484761904761914</v>
      </c>
      <c r="AF6076" t="s">
        <v>7949</v>
      </c>
      <c r="AI6076">
        <v>0</v>
      </c>
      <c r="AJ6076">
        <v>0</v>
      </c>
      <c r="AM6076" t="s">
        <v>20019</v>
      </c>
    </row>
    <row r="6077" spans="1:39" x14ac:dyDescent="0.25">
      <c r="A6077" t="s">
        <v>11607</v>
      </c>
      <c r="B6077" t="s">
        <v>4841</v>
      </c>
      <c r="C6077" t="s">
        <v>4842</v>
      </c>
      <c r="D6077">
        <v>735</v>
      </c>
      <c r="E6077" t="s">
        <v>4845</v>
      </c>
      <c r="F6077">
        <v>6.13</v>
      </c>
      <c r="I6077" t="s">
        <v>14759</v>
      </c>
      <c r="K6077" t="s">
        <v>6860</v>
      </c>
      <c r="L6077" t="s">
        <v>6861</v>
      </c>
      <c r="M6077" t="s">
        <v>6907</v>
      </c>
      <c r="N6077">
        <v>9</v>
      </c>
      <c r="O6077" t="s">
        <v>6972</v>
      </c>
      <c r="P6077" t="s">
        <v>19259</v>
      </c>
      <c r="Q6077">
        <v>7</v>
      </c>
      <c r="R6077">
        <v>1</v>
      </c>
      <c r="S6077">
        <v>1.52</v>
      </c>
      <c r="T6077">
        <v>1.53</v>
      </c>
      <c r="U6077">
        <v>352.39</v>
      </c>
      <c r="V6077">
        <v>91.85</v>
      </c>
      <c r="W6077">
        <v>1.87</v>
      </c>
      <c r="Y6077">
        <v>5.92</v>
      </c>
      <c r="Z6077">
        <v>2</v>
      </c>
      <c r="AA6077" t="s">
        <v>4250</v>
      </c>
      <c r="AB6077">
        <v>0</v>
      </c>
      <c r="AC6077">
        <v>2</v>
      </c>
      <c r="AD6077">
        <v>5.7716666666666674</v>
      </c>
      <c r="AF6077" t="s">
        <v>7949</v>
      </c>
      <c r="AI6077">
        <v>0</v>
      </c>
      <c r="AJ6077">
        <v>0</v>
      </c>
      <c r="AM6077" t="s">
        <v>20019</v>
      </c>
    </row>
    <row r="6078" spans="1:39" x14ac:dyDescent="0.25">
      <c r="A6078" t="s">
        <v>11607</v>
      </c>
      <c r="B6078" t="s">
        <v>4841</v>
      </c>
      <c r="C6078" t="s">
        <v>4842</v>
      </c>
      <c r="D6078">
        <v>735</v>
      </c>
      <c r="E6078" t="s">
        <v>4845</v>
      </c>
      <c r="F6078">
        <v>6.13</v>
      </c>
      <c r="I6078" t="s">
        <v>14760</v>
      </c>
      <c r="K6078" t="s">
        <v>6860</v>
      </c>
      <c r="L6078" t="s">
        <v>6861</v>
      </c>
      <c r="M6078" t="s">
        <v>6908</v>
      </c>
      <c r="N6078">
        <v>8</v>
      </c>
      <c r="O6078" t="s">
        <v>6973</v>
      </c>
      <c r="P6078" t="s">
        <v>19259</v>
      </c>
      <c r="Q6078">
        <v>7</v>
      </c>
      <c r="R6078">
        <v>1</v>
      </c>
      <c r="S6078">
        <v>1.52</v>
      </c>
      <c r="T6078">
        <v>1.53</v>
      </c>
      <c r="U6078">
        <v>352.39</v>
      </c>
      <c r="V6078">
        <v>91.85</v>
      </c>
      <c r="W6078">
        <v>1.87</v>
      </c>
      <c r="Y6078">
        <v>5.92</v>
      </c>
      <c r="Z6078">
        <v>2</v>
      </c>
      <c r="AA6078" t="s">
        <v>4250</v>
      </c>
      <c r="AB6078">
        <v>0</v>
      </c>
      <c r="AC6078">
        <v>2</v>
      </c>
      <c r="AD6078">
        <v>5.7716666666666674</v>
      </c>
      <c r="AF6078" t="s">
        <v>7949</v>
      </c>
      <c r="AI6078">
        <v>0</v>
      </c>
      <c r="AJ6078">
        <v>0</v>
      </c>
      <c r="AM6078" t="s">
        <v>20019</v>
      </c>
    </row>
    <row r="6079" spans="1:39" x14ac:dyDescent="0.25">
      <c r="A6079" t="s">
        <v>11274</v>
      </c>
      <c r="B6079" t="s">
        <v>4841</v>
      </c>
      <c r="C6079" t="s">
        <v>4842</v>
      </c>
      <c r="D6079">
        <v>736</v>
      </c>
      <c r="E6079" t="s">
        <v>4845</v>
      </c>
      <c r="F6079">
        <v>6.13</v>
      </c>
      <c r="I6079" t="s">
        <v>14761</v>
      </c>
      <c r="K6079" t="s">
        <v>6860</v>
      </c>
      <c r="L6079" t="s">
        <v>6861</v>
      </c>
      <c r="M6079" t="s">
        <v>6907</v>
      </c>
      <c r="N6079">
        <v>9</v>
      </c>
      <c r="O6079" t="s">
        <v>6972</v>
      </c>
      <c r="P6079" t="s">
        <v>18926</v>
      </c>
      <c r="Q6079">
        <v>5</v>
      </c>
      <c r="R6079">
        <v>1</v>
      </c>
      <c r="S6079">
        <v>2.5</v>
      </c>
      <c r="T6079">
        <v>2.5</v>
      </c>
      <c r="U6079">
        <v>372.4</v>
      </c>
      <c r="V6079">
        <v>73.39</v>
      </c>
      <c r="W6079">
        <v>3.42</v>
      </c>
      <c r="Y6079">
        <v>5.05</v>
      </c>
      <c r="Z6079">
        <v>3</v>
      </c>
      <c r="AA6079" t="s">
        <v>4250</v>
      </c>
      <c r="AB6079">
        <v>0</v>
      </c>
      <c r="AC6079">
        <v>1</v>
      </c>
      <c r="AD6079">
        <v>5.494761904761905</v>
      </c>
      <c r="AF6079" t="s">
        <v>7949</v>
      </c>
      <c r="AI6079">
        <v>0</v>
      </c>
      <c r="AJ6079">
        <v>0</v>
      </c>
      <c r="AM6079" t="s">
        <v>20019</v>
      </c>
    </row>
    <row r="6080" spans="1:39" x14ac:dyDescent="0.25">
      <c r="A6080" t="s">
        <v>11274</v>
      </c>
      <c r="B6080" t="s">
        <v>4841</v>
      </c>
      <c r="C6080" t="s">
        <v>4842</v>
      </c>
      <c r="D6080">
        <v>736</v>
      </c>
      <c r="E6080" t="s">
        <v>4845</v>
      </c>
      <c r="F6080">
        <v>6.13</v>
      </c>
      <c r="I6080" t="s">
        <v>14762</v>
      </c>
      <c r="K6080" t="s">
        <v>6860</v>
      </c>
      <c r="L6080" t="s">
        <v>6861</v>
      </c>
      <c r="M6080" t="s">
        <v>6908</v>
      </c>
      <c r="N6080">
        <v>8</v>
      </c>
      <c r="O6080" t="s">
        <v>6973</v>
      </c>
      <c r="P6080" t="s">
        <v>18926</v>
      </c>
      <c r="Q6080">
        <v>5</v>
      </c>
      <c r="R6080">
        <v>1</v>
      </c>
      <c r="S6080">
        <v>2.5</v>
      </c>
      <c r="T6080">
        <v>2.5</v>
      </c>
      <c r="U6080">
        <v>372.4</v>
      </c>
      <c r="V6080">
        <v>73.39</v>
      </c>
      <c r="W6080">
        <v>3.42</v>
      </c>
      <c r="Y6080">
        <v>5.05</v>
      </c>
      <c r="Z6080">
        <v>3</v>
      </c>
      <c r="AA6080" t="s">
        <v>4250</v>
      </c>
      <c r="AB6080">
        <v>0</v>
      </c>
      <c r="AC6080">
        <v>1</v>
      </c>
      <c r="AD6080">
        <v>5.494761904761905</v>
      </c>
      <c r="AF6080" t="s">
        <v>7949</v>
      </c>
      <c r="AI6080">
        <v>0</v>
      </c>
      <c r="AJ6080">
        <v>0</v>
      </c>
      <c r="AM6080" t="s">
        <v>20019</v>
      </c>
    </row>
    <row r="6081" spans="1:39" x14ac:dyDescent="0.25">
      <c r="A6081" t="s">
        <v>11948</v>
      </c>
      <c r="B6081" t="s">
        <v>4841</v>
      </c>
      <c r="C6081" t="s">
        <v>4842</v>
      </c>
      <c r="D6081">
        <v>737</v>
      </c>
      <c r="E6081" t="s">
        <v>4845</v>
      </c>
      <c r="F6081">
        <v>6.13</v>
      </c>
      <c r="I6081" t="s">
        <v>14763</v>
      </c>
      <c r="K6081" t="s">
        <v>6860</v>
      </c>
      <c r="M6081" t="s">
        <v>15212</v>
      </c>
      <c r="N6081">
        <v>8</v>
      </c>
      <c r="O6081" t="s">
        <v>15606</v>
      </c>
      <c r="P6081" t="s">
        <v>19600</v>
      </c>
      <c r="Q6081">
        <v>5</v>
      </c>
      <c r="R6081">
        <v>1</v>
      </c>
      <c r="S6081">
        <v>2.6</v>
      </c>
      <c r="T6081">
        <v>2.6</v>
      </c>
      <c r="U6081">
        <v>342.41</v>
      </c>
      <c r="V6081">
        <v>56.84</v>
      </c>
      <c r="W6081">
        <v>2.66</v>
      </c>
      <c r="Y6081">
        <v>4.49</v>
      </c>
      <c r="Z6081">
        <v>1</v>
      </c>
      <c r="AA6081" t="s">
        <v>4250</v>
      </c>
      <c r="AB6081">
        <v>0</v>
      </c>
      <c r="AC6081">
        <v>3</v>
      </c>
      <c r="AD6081">
        <v>5.5333333333333332</v>
      </c>
      <c r="AF6081" t="s">
        <v>7949</v>
      </c>
      <c r="AI6081">
        <v>0</v>
      </c>
      <c r="AJ6081">
        <v>0</v>
      </c>
      <c r="AM6081" t="s">
        <v>20019</v>
      </c>
    </row>
    <row r="6082" spans="1:39" x14ac:dyDescent="0.25">
      <c r="A6082" t="s">
        <v>8744</v>
      </c>
      <c r="B6082" t="s">
        <v>4841</v>
      </c>
      <c r="C6082" t="s">
        <v>4842</v>
      </c>
      <c r="D6082">
        <v>739</v>
      </c>
      <c r="E6082" t="s">
        <v>4845</v>
      </c>
      <c r="F6082">
        <v>6.13</v>
      </c>
      <c r="K6082" t="s">
        <v>6860</v>
      </c>
      <c r="L6082" t="s">
        <v>6861</v>
      </c>
      <c r="M6082" t="s">
        <v>15026</v>
      </c>
      <c r="N6082">
        <v>9</v>
      </c>
      <c r="O6082" t="s">
        <v>15368</v>
      </c>
      <c r="P6082" t="s">
        <v>16396</v>
      </c>
      <c r="Q6082">
        <v>6</v>
      </c>
      <c r="R6082">
        <v>3</v>
      </c>
      <c r="S6082">
        <v>3.93</v>
      </c>
      <c r="T6082">
        <v>3.93</v>
      </c>
      <c r="U6082">
        <v>546.69000000000005</v>
      </c>
      <c r="V6082">
        <v>103.67</v>
      </c>
      <c r="W6082">
        <v>3.8</v>
      </c>
      <c r="X6082">
        <v>13.64</v>
      </c>
      <c r="Y6082">
        <v>4.09</v>
      </c>
      <c r="Z6082">
        <v>4</v>
      </c>
      <c r="AA6082" t="s">
        <v>4250</v>
      </c>
      <c r="AB6082">
        <v>1</v>
      </c>
      <c r="AC6082">
        <v>9</v>
      </c>
      <c r="AD6082">
        <v>2.2810000000000001</v>
      </c>
      <c r="AF6082" t="s">
        <v>7949</v>
      </c>
      <c r="AI6082">
        <v>0</v>
      </c>
      <c r="AJ6082">
        <v>0</v>
      </c>
      <c r="AK6082" t="s">
        <v>19878</v>
      </c>
      <c r="AL6082" t="s">
        <v>19878</v>
      </c>
      <c r="AM6082" t="s">
        <v>20019</v>
      </c>
    </row>
    <row r="6083" spans="1:39" x14ac:dyDescent="0.25">
      <c r="A6083" t="s">
        <v>11949</v>
      </c>
      <c r="B6083" t="s">
        <v>4841</v>
      </c>
      <c r="C6083" t="s">
        <v>4842</v>
      </c>
      <c r="D6083">
        <v>740</v>
      </c>
      <c r="E6083" t="s">
        <v>4845</v>
      </c>
      <c r="F6083">
        <v>6.13</v>
      </c>
      <c r="K6083" t="s">
        <v>6860</v>
      </c>
      <c r="L6083" t="s">
        <v>6861</v>
      </c>
      <c r="M6083" t="s">
        <v>15004</v>
      </c>
      <c r="N6083">
        <v>9</v>
      </c>
      <c r="O6083" t="s">
        <v>15334</v>
      </c>
      <c r="P6083" t="s">
        <v>19601</v>
      </c>
      <c r="Q6083">
        <v>7</v>
      </c>
      <c r="R6083">
        <v>1</v>
      </c>
      <c r="S6083">
        <v>3.05</v>
      </c>
      <c r="T6083">
        <v>3.17</v>
      </c>
      <c r="U6083">
        <v>465.44</v>
      </c>
      <c r="V6083">
        <v>85.33</v>
      </c>
      <c r="W6083">
        <v>3.89</v>
      </c>
      <c r="Y6083">
        <v>6.98</v>
      </c>
      <c r="Z6083">
        <v>3</v>
      </c>
      <c r="AA6083" t="s">
        <v>4250</v>
      </c>
      <c r="AB6083">
        <v>0</v>
      </c>
      <c r="AC6083">
        <v>3</v>
      </c>
      <c r="AD6083">
        <v>4.470190476190476</v>
      </c>
      <c r="AF6083" t="s">
        <v>7949</v>
      </c>
      <c r="AI6083">
        <v>0</v>
      </c>
      <c r="AJ6083">
        <v>0</v>
      </c>
      <c r="AK6083" t="s">
        <v>19837</v>
      </c>
      <c r="AL6083" t="s">
        <v>19837</v>
      </c>
      <c r="AM6083" t="s">
        <v>20019</v>
      </c>
    </row>
    <row r="6084" spans="1:39" x14ac:dyDescent="0.25">
      <c r="A6084" t="s">
        <v>11184</v>
      </c>
      <c r="B6084" t="s">
        <v>4841</v>
      </c>
      <c r="C6084" t="s">
        <v>4842</v>
      </c>
      <c r="D6084">
        <v>740</v>
      </c>
      <c r="E6084" t="s">
        <v>4845</v>
      </c>
      <c r="F6084">
        <v>6.13</v>
      </c>
      <c r="K6084" t="s">
        <v>6860</v>
      </c>
      <c r="L6084" t="s">
        <v>6861</v>
      </c>
      <c r="M6084" t="s">
        <v>15164</v>
      </c>
      <c r="N6084">
        <v>9</v>
      </c>
      <c r="O6084" t="s">
        <v>15545</v>
      </c>
      <c r="P6084" t="s">
        <v>18836</v>
      </c>
      <c r="Q6084">
        <v>4</v>
      </c>
      <c r="R6084">
        <v>3</v>
      </c>
      <c r="S6084">
        <v>5.1100000000000003</v>
      </c>
      <c r="T6084">
        <v>5.16</v>
      </c>
      <c r="U6084">
        <v>468.66</v>
      </c>
      <c r="V6084">
        <v>82.19</v>
      </c>
      <c r="W6084">
        <v>4.13</v>
      </c>
      <c r="X6084">
        <v>13.55</v>
      </c>
      <c r="Y6084">
        <v>6.51</v>
      </c>
      <c r="Z6084">
        <v>3</v>
      </c>
      <c r="AA6084" t="s">
        <v>4250</v>
      </c>
      <c r="AB6084">
        <v>0</v>
      </c>
      <c r="AC6084">
        <v>6</v>
      </c>
      <c r="AD6084">
        <v>2.3905238095238102</v>
      </c>
      <c r="AF6084" t="s">
        <v>7949</v>
      </c>
      <c r="AI6084">
        <v>0</v>
      </c>
      <c r="AJ6084">
        <v>0</v>
      </c>
      <c r="AK6084" t="s">
        <v>19881</v>
      </c>
      <c r="AL6084" t="s">
        <v>19881</v>
      </c>
      <c r="AM6084" t="s">
        <v>20019</v>
      </c>
    </row>
    <row r="6085" spans="1:39" x14ac:dyDescent="0.25">
      <c r="A6085" t="s">
        <v>11950</v>
      </c>
      <c r="B6085" t="s">
        <v>4841</v>
      </c>
      <c r="C6085" t="s">
        <v>4842</v>
      </c>
      <c r="D6085">
        <v>740</v>
      </c>
      <c r="E6085" t="s">
        <v>4845</v>
      </c>
      <c r="F6085">
        <v>6.13</v>
      </c>
      <c r="K6085" t="s">
        <v>6860</v>
      </c>
      <c r="L6085" t="s">
        <v>6861</v>
      </c>
      <c r="M6085" t="s">
        <v>15008</v>
      </c>
      <c r="N6085">
        <v>9</v>
      </c>
      <c r="O6085" t="s">
        <v>15402</v>
      </c>
      <c r="P6085" t="s">
        <v>19602</v>
      </c>
      <c r="Q6085">
        <v>6</v>
      </c>
      <c r="R6085">
        <v>1</v>
      </c>
      <c r="S6085">
        <v>4.1500000000000004</v>
      </c>
      <c r="T6085">
        <v>4.1500000000000004</v>
      </c>
      <c r="U6085">
        <v>406.41</v>
      </c>
      <c r="V6085">
        <v>75.3</v>
      </c>
      <c r="W6085">
        <v>4.2</v>
      </c>
      <c r="Y6085">
        <v>1.79</v>
      </c>
      <c r="Z6085">
        <v>3</v>
      </c>
      <c r="AA6085" t="s">
        <v>4250</v>
      </c>
      <c r="AB6085">
        <v>0</v>
      </c>
      <c r="AC6085">
        <v>3</v>
      </c>
      <c r="AD6085">
        <v>3.9268333333333332</v>
      </c>
      <c r="AF6085" t="s">
        <v>7949</v>
      </c>
      <c r="AI6085">
        <v>0</v>
      </c>
      <c r="AJ6085">
        <v>0</v>
      </c>
      <c r="AK6085" t="s">
        <v>19892</v>
      </c>
      <c r="AL6085" t="s">
        <v>19892</v>
      </c>
      <c r="AM6085" t="s">
        <v>20019</v>
      </c>
    </row>
    <row r="6086" spans="1:39" x14ac:dyDescent="0.25">
      <c r="A6086" t="s">
        <v>11951</v>
      </c>
      <c r="B6086" t="s">
        <v>4841</v>
      </c>
      <c r="C6086" t="s">
        <v>4842</v>
      </c>
      <c r="D6086">
        <v>740</v>
      </c>
      <c r="E6086" t="s">
        <v>4845</v>
      </c>
      <c r="F6086">
        <v>6.13</v>
      </c>
      <c r="I6086" t="s">
        <v>14764</v>
      </c>
      <c r="K6086" t="s">
        <v>6860</v>
      </c>
      <c r="L6086" t="s">
        <v>6861</v>
      </c>
      <c r="M6086" t="s">
        <v>14955</v>
      </c>
      <c r="N6086">
        <v>8</v>
      </c>
      <c r="O6086" t="s">
        <v>15276</v>
      </c>
      <c r="P6086" t="s">
        <v>19603</v>
      </c>
      <c r="Q6086">
        <v>6</v>
      </c>
      <c r="R6086">
        <v>1</v>
      </c>
      <c r="S6086">
        <v>1.79</v>
      </c>
      <c r="T6086">
        <v>1.81</v>
      </c>
      <c r="U6086">
        <v>361.4</v>
      </c>
      <c r="V6086">
        <v>78.959999999999994</v>
      </c>
      <c r="W6086">
        <v>2.0699999999999998</v>
      </c>
      <c r="Y6086">
        <v>5.88</v>
      </c>
      <c r="Z6086">
        <v>2</v>
      </c>
      <c r="AA6086" t="s">
        <v>4250</v>
      </c>
      <c r="AB6086">
        <v>0</v>
      </c>
      <c r="AC6086">
        <v>1</v>
      </c>
      <c r="AD6086">
        <v>5.8233333333333333</v>
      </c>
      <c r="AF6086" t="s">
        <v>7949</v>
      </c>
      <c r="AI6086">
        <v>0</v>
      </c>
      <c r="AJ6086">
        <v>0</v>
      </c>
      <c r="AM6086" t="s">
        <v>20019</v>
      </c>
    </row>
    <row r="6087" spans="1:39" x14ac:dyDescent="0.25">
      <c r="A6087" t="s">
        <v>11952</v>
      </c>
      <c r="B6087" t="s">
        <v>4841</v>
      </c>
      <c r="C6087" t="s">
        <v>4842</v>
      </c>
      <c r="D6087">
        <v>740</v>
      </c>
      <c r="E6087" t="s">
        <v>4845</v>
      </c>
      <c r="F6087">
        <v>6.13</v>
      </c>
      <c r="I6087" t="s">
        <v>14765</v>
      </c>
      <c r="K6087" t="s">
        <v>6860</v>
      </c>
      <c r="L6087" t="s">
        <v>6861</v>
      </c>
      <c r="M6087" t="s">
        <v>6907</v>
      </c>
      <c r="N6087">
        <v>9</v>
      </c>
      <c r="O6087" t="s">
        <v>6972</v>
      </c>
      <c r="P6087" t="s">
        <v>19604</v>
      </c>
      <c r="Q6087">
        <v>6</v>
      </c>
      <c r="R6087">
        <v>1</v>
      </c>
      <c r="S6087">
        <v>3.16</v>
      </c>
      <c r="T6087">
        <v>3.21</v>
      </c>
      <c r="U6087">
        <v>418.42</v>
      </c>
      <c r="V6087">
        <v>82.62</v>
      </c>
      <c r="W6087">
        <v>3.96</v>
      </c>
      <c r="Y6087">
        <v>6.45</v>
      </c>
      <c r="Z6087">
        <v>2</v>
      </c>
      <c r="AA6087" t="s">
        <v>4250</v>
      </c>
      <c r="AB6087">
        <v>0</v>
      </c>
      <c r="AC6087">
        <v>3</v>
      </c>
      <c r="AD6087">
        <v>4.7310476190476187</v>
      </c>
      <c r="AF6087" t="s">
        <v>7949</v>
      </c>
      <c r="AI6087">
        <v>0</v>
      </c>
      <c r="AJ6087">
        <v>0</v>
      </c>
      <c r="AM6087" t="s">
        <v>20019</v>
      </c>
    </row>
    <row r="6088" spans="1:39" x14ac:dyDescent="0.25">
      <c r="A6088" t="s">
        <v>11608</v>
      </c>
      <c r="B6088" t="s">
        <v>4841</v>
      </c>
      <c r="C6088" t="s">
        <v>4842</v>
      </c>
      <c r="D6088">
        <v>740</v>
      </c>
      <c r="E6088" t="s">
        <v>4845</v>
      </c>
      <c r="F6088">
        <v>6.13</v>
      </c>
      <c r="I6088" t="s">
        <v>14766</v>
      </c>
      <c r="K6088" t="s">
        <v>6860</v>
      </c>
      <c r="L6088" t="s">
        <v>6861</v>
      </c>
      <c r="M6088" t="s">
        <v>6908</v>
      </c>
      <c r="N6088">
        <v>8</v>
      </c>
      <c r="O6088" t="s">
        <v>6973</v>
      </c>
      <c r="P6088" t="s">
        <v>19260</v>
      </c>
      <c r="Q6088">
        <v>7</v>
      </c>
      <c r="R6088">
        <v>1</v>
      </c>
      <c r="S6088">
        <v>1.82</v>
      </c>
      <c r="T6088">
        <v>1.83</v>
      </c>
      <c r="U6088">
        <v>420.39</v>
      </c>
      <c r="V6088">
        <v>91.85</v>
      </c>
      <c r="W6088">
        <v>2.8</v>
      </c>
      <c r="Y6088">
        <v>5.8</v>
      </c>
      <c r="Z6088">
        <v>2</v>
      </c>
      <c r="AA6088" t="s">
        <v>4250</v>
      </c>
      <c r="AB6088">
        <v>0</v>
      </c>
      <c r="AC6088">
        <v>3</v>
      </c>
      <c r="AD6088">
        <v>5.3403095238095242</v>
      </c>
      <c r="AF6088" t="s">
        <v>7949</v>
      </c>
      <c r="AI6088">
        <v>0</v>
      </c>
      <c r="AJ6088">
        <v>0</v>
      </c>
      <c r="AM6088" t="s">
        <v>20019</v>
      </c>
    </row>
    <row r="6089" spans="1:39" x14ac:dyDescent="0.25">
      <c r="A6089" t="s">
        <v>11953</v>
      </c>
      <c r="B6089" t="s">
        <v>4841</v>
      </c>
      <c r="C6089" t="s">
        <v>4842</v>
      </c>
      <c r="D6089">
        <v>740</v>
      </c>
      <c r="E6089" t="s">
        <v>4845</v>
      </c>
      <c r="F6089">
        <v>6.13</v>
      </c>
      <c r="K6089" t="s">
        <v>6860</v>
      </c>
      <c r="M6089" t="s">
        <v>15150</v>
      </c>
      <c r="N6089">
        <v>8</v>
      </c>
      <c r="O6089" t="s">
        <v>15526</v>
      </c>
      <c r="P6089" t="s">
        <v>19605</v>
      </c>
      <c r="Q6089">
        <v>5</v>
      </c>
      <c r="R6089">
        <v>4</v>
      </c>
      <c r="S6089">
        <v>3.57</v>
      </c>
      <c r="T6089">
        <v>4.55</v>
      </c>
      <c r="U6089">
        <v>545.66</v>
      </c>
      <c r="V6089">
        <v>99.69</v>
      </c>
      <c r="W6089">
        <v>4.0999999999999996</v>
      </c>
      <c r="X6089">
        <v>13.71</v>
      </c>
      <c r="Y6089">
        <v>8.35</v>
      </c>
      <c r="Z6089">
        <v>3</v>
      </c>
      <c r="AA6089" t="s">
        <v>4250</v>
      </c>
      <c r="AB6089">
        <v>1</v>
      </c>
      <c r="AC6089">
        <v>11</v>
      </c>
      <c r="AD6089">
        <v>1.9419999999999999</v>
      </c>
      <c r="AF6089" t="s">
        <v>7949</v>
      </c>
      <c r="AI6089">
        <v>0</v>
      </c>
      <c r="AJ6089">
        <v>0</v>
      </c>
      <c r="AK6089" t="s">
        <v>19942</v>
      </c>
      <c r="AL6089" t="s">
        <v>19942</v>
      </c>
      <c r="AM6089" t="s">
        <v>20019</v>
      </c>
    </row>
    <row r="6090" spans="1:39" x14ac:dyDescent="0.25">
      <c r="A6090" t="s">
        <v>11954</v>
      </c>
      <c r="B6090" t="s">
        <v>4841</v>
      </c>
      <c r="C6090" t="s">
        <v>4842</v>
      </c>
      <c r="D6090">
        <v>740</v>
      </c>
      <c r="E6090" t="s">
        <v>4845</v>
      </c>
      <c r="F6090">
        <v>6.13</v>
      </c>
      <c r="I6090" t="s">
        <v>14767</v>
      </c>
      <c r="K6090" t="s">
        <v>6860</v>
      </c>
      <c r="L6090" t="s">
        <v>6861</v>
      </c>
      <c r="M6090" t="s">
        <v>15242</v>
      </c>
      <c r="N6090">
        <v>9</v>
      </c>
      <c r="O6090" t="s">
        <v>15641</v>
      </c>
      <c r="P6090" t="s">
        <v>19606</v>
      </c>
      <c r="Q6090">
        <v>6</v>
      </c>
      <c r="R6090">
        <v>1</v>
      </c>
      <c r="S6090">
        <v>4.8899999999999997</v>
      </c>
      <c r="T6090">
        <v>4.99</v>
      </c>
      <c r="U6090">
        <v>443.46</v>
      </c>
      <c r="V6090">
        <v>106.74</v>
      </c>
      <c r="W6090">
        <v>5.13</v>
      </c>
      <c r="X6090">
        <v>8.1</v>
      </c>
      <c r="Y6090">
        <v>0</v>
      </c>
      <c r="Z6090">
        <v>3</v>
      </c>
      <c r="AA6090" t="s">
        <v>4250</v>
      </c>
      <c r="AB6090">
        <v>1</v>
      </c>
      <c r="AC6090">
        <v>10</v>
      </c>
      <c r="AD6090">
        <v>2.684190476190476</v>
      </c>
      <c r="AF6090" t="s">
        <v>7949</v>
      </c>
      <c r="AI6090">
        <v>0</v>
      </c>
      <c r="AJ6090">
        <v>0</v>
      </c>
      <c r="AM6090" t="s">
        <v>20019</v>
      </c>
    </row>
    <row r="6091" spans="1:39" x14ac:dyDescent="0.25">
      <c r="A6091" t="s">
        <v>11955</v>
      </c>
      <c r="B6091" t="s">
        <v>4841</v>
      </c>
      <c r="C6091" t="s">
        <v>4842</v>
      </c>
      <c r="D6091">
        <v>740</v>
      </c>
      <c r="E6091" t="s">
        <v>4845</v>
      </c>
      <c r="F6091">
        <v>6.13</v>
      </c>
      <c r="I6091" t="s">
        <v>14768</v>
      </c>
      <c r="K6091" t="s">
        <v>6860</v>
      </c>
      <c r="L6091" t="s">
        <v>6861</v>
      </c>
      <c r="M6091" t="s">
        <v>14996</v>
      </c>
      <c r="N6091">
        <v>9</v>
      </c>
      <c r="O6091" t="s">
        <v>15322</v>
      </c>
      <c r="P6091" t="s">
        <v>19607</v>
      </c>
      <c r="Q6091">
        <v>6</v>
      </c>
      <c r="R6091">
        <v>2</v>
      </c>
      <c r="S6091">
        <v>-2.73</v>
      </c>
      <c r="T6091">
        <v>-2.73</v>
      </c>
      <c r="U6091">
        <v>403.36</v>
      </c>
      <c r="V6091">
        <v>94.01</v>
      </c>
      <c r="W6091">
        <v>2.57</v>
      </c>
      <c r="X6091">
        <v>11</v>
      </c>
      <c r="Y6091">
        <v>3.95</v>
      </c>
      <c r="Z6091">
        <v>3</v>
      </c>
      <c r="AA6091" t="s">
        <v>4250</v>
      </c>
      <c r="AB6091">
        <v>0</v>
      </c>
      <c r="AC6091">
        <v>4</v>
      </c>
      <c r="AD6091">
        <v>5.0566190476190478</v>
      </c>
      <c r="AF6091" t="s">
        <v>7949</v>
      </c>
      <c r="AI6091">
        <v>0</v>
      </c>
      <c r="AJ6091">
        <v>0</v>
      </c>
      <c r="AM6091" t="s">
        <v>20019</v>
      </c>
    </row>
    <row r="6092" spans="1:39" x14ac:dyDescent="0.25">
      <c r="A6092" t="s">
        <v>11956</v>
      </c>
      <c r="B6092" t="s">
        <v>4841</v>
      </c>
      <c r="C6092" t="s">
        <v>4842</v>
      </c>
      <c r="D6092">
        <v>740</v>
      </c>
      <c r="E6092" t="s">
        <v>4845</v>
      </c>
      <c r="F6092">
        <v>6.13</v>
      </c>
      <c r="I6092" t="s">
        <v>14769</v>
      </c>
      <c r="K6092" t="s">
        <v>6860</v>
      </c>
      <c r="M6092" t="s">
        <v>14989</v>
      </c>
      <c r="N6092">
        <v>8</v>
      </c>
      <c r="O6092" t="s">
        <v>15313</v>
      </c>
      <c r="P6092" t="s">
        <v>19608</v>
      </c>
      <c r="Q6092">
        <v>9</v>
      </c>
      <c r="R6092">
        <v>2</v>
      </c>
      <c r="S6092">
        <v>2.02</v>
      </c>
      <c r="T6092">
        <v>2.02</v>
      </c>
      <c r="U6092">
        <v>407.52</v>
      </c>
      <c r="V6092">
        <v>115.63</v>
      </c>
      <c r="W6092">
        <v>2.68</v>
      </c>
      <c r="X6092">
        <v>11.3</v>
      </c>
      <c r="Y6092">
        <v>3.78</v>
      </c>
      <c r="Z6092">
        <v>2</v>
      </c>
      <c r="AA6092" t="s">
        <v>4250</v>
      </c>
      <c r="AB6092">
        <v>0</v>
      </c>
      <c r="AC6092">
        <v>3</v>
      </c>
      <c r="AD6092">
        <v>4.2962380952380954</v>
      </c>
      <c r="AF6092" t="s">
        <v>7949</v>
      </c>
      <c r="AI6092">
        <v>0</v>
      </c>
      <c r="AJ6092">
        <v>0</v>
      </c>
      <c r="AM6092" t="s">
        <v>20019</v>
      </c>
    </row>
    <row r="6093" spans="1:39" x14ac:dyDescent="0.25">
      <c r="A6093" t="s">
        <v>11957</v>
      </c>
      <c r="B6093" t="s">
        <v>4841</v>
      </c>
      <c r="C6093" t="s">
        <v>4842</v>
      </c>
      <c r="D6093">
        <v>741</v>
      </c>
      <c r="E6093" t="s">
        <v>4845</v>
      </c>
      <c r="F6093">
        <v>6.13</v>
      </c>
      <c r="K6093" t="s">
        <v>6860</v>
      </c>
      <c r="L6093" t="s">
        <v>6861</v>
      </c>
      <c r="M6093" t="s">
        <v>15027</v>
      </c>
      <c r="N6093">
        <v>9</v>
      </c>
      <c r="O6093" t="s">
        <v>15369</v>
      </c>
      <c r="P6093" t="s">
        <v>19609</v>
      </c>
      <c r="Q6093">
        <v>6</v>
      </c>
      <c r="R6093">
        <v>1</v>
      </c>
      <c r="S6093">
        <v>6.28</v>
      </c>
      <c r="T6093">
        <v>6.28</v>
      </c>
      <c r="U6093">
        <v>597.47</v>
      </c>
      <c r="V6093">
        <v>91.29</v>
      </c>
      <c r="W6093">
        <v>6.24</v>
      </c>
      <c r="X6093">
        <v>11.69</v>
      </c>
      <c r="Y6093">
        <v>2.83</v>
      </c>
      <c r="Z6093">
        <v>5</v>
      </c>
      <c r="AA6093" t="s">
        <v>4250</v>
      </c>
      <c r="AB6093">
        <v>2</v>
      </c>
      <c r="AC6093">
        <v>5</v>
      </c>
      <c r="AD6093">
        <v>2.7903333333333329</v>
      </c>
      <c r="AF6093" t="s">
        <v>7949</v>
      </c>
      <c r="AI6093">
        <v>0</v>
      </c>
      <c r="AJ6093">
        <v>0</v>
      </c>
      <c r="AK6093" t="s">
        <v>19891</v>
      </c>
      <c r="AL6093" t="s">
        <v>19891</v>
      </c>
      <c r="AM6093" t="s">
        <v>20019</v>
      </c>
    </row>
    <row r="6094" spans="1:39" x14ac:dyDescent="0.25">
      <c r="A6094" t="s">
        <v>11958</v>
      </c>
      <c r="B6094" t="s">
        <v>4841</v>
      </c>
      <c r="C6094" t="s">
        <v>4842</v>
      </c>
      <c r="D6094">
        <v>743</v>
      </c>
      <c r="E6094" t="s">
        <v>4845</v>
      </c>
      <c r="F6094">
        <v>6.13</v>
      </c>
      <c r="I6094" t="s">
        <v>14770</v>
      </c>
      <c r="K6094" t="s">
        <v>6860</v>
      </c>
      <c r="L6094" t="s">
        <v>6861</v>
      </c>
      <c r="M6094" t="s">
        <v>15000</v>
      </c>
      <c r="N6094">
        <v>9</v>
      </c>
      <c r="O6094" t="s">
        <v>15330</v>
      </c>
      <c r="P6094" t="s">
        <v>19610</v>
      </c>
      <c r="Q6094">
        <v>5</v>
      </c>
      <c r="R6094">
        <v>1</v>
      </c>
      <c r="S6094">
        <v>3.53</v>
      </c>
      <c r="T6094">
        <v>3.63</v>
      </c>
      <c r="U6094">
        <v>326.79000000000002</v>
      </c>
      <c r="V6094">
        <v>72.86</v>
      </c>
      <c r="W6094">
        <v>3.17</v>
      </c>
      <c r="Y6094">
        <v>6.63</v>
      </c>
      <c r="Z6094">
        <v>2</v>
      </c>
      <c r="AA6094" t="s">
        <v>4250</v>
      </c>
      <c r="AB6094">
        <v>0</v>
      </c>
      <c r="AC6094">
        <v>1</v>
      </c>
      <c r="AD6094">
        <v>4.7533333333333339</v>
      </c>
      <c r="AF6094" t="s">
        <v>7949</v>
      </c>
      <c r="AI6094">
        <v>0</v>
      </c>
      <c r="AJ6094">
        <v>0</v>
      </c>
      <c r="AM6094" t="s">
        <v>20019</v>
      </c>
    </row>
    <row r="6095" spans="1:39" x14ac:dyDescent="0.25">
      <c r="A6095" t="s">
        <v>11959</v>
      </c>
      <c r="B6095" t="s">
        <v>4841</v>
      </c>
      <c r="C6095" t="s">
        <v>4842</v>
      </c>
      <c r="D6095">
        <v>744</v>
      </c>
      <c r="E6095" t="s">
        <v>4845</v>
      </c>
      <c r="F6095">
        <v>6.13</v>
      </c>
      <c r="K6095" t="s">
        <v>6860</v>
      </c>
      <c r="M6095" t="s">
        <v>6865</v>
      </c>
      <c r="N6095">
        <v>8</v>
      </c>
      <c r="O6095" t="s">
        <v>15584</v>
      </c>
      <c r="P6095" t="s">
        <v>19611</v>
      </c>
      <c r="Q6095">
        <v>3</v>
      </c>
      <c r="R6095">
        <v>3</v>
      </c>
      <c r="S6095">
        <v>5.67</v>
      </c>
      <c r="T6095">
        <v>5.67</v>
      </c>
      <c r="U6095">
        <v>481.64</v>
      </c>
      <c r="V6095">
        <v>98.43</v>
      </c>
      <c r="W6095">
        <v>4.84</v>
      </c>
      <c r="Y6095">
        <v>4.6399999999999997</v>
      </c>
      <c r="Z6095">
        <v>3</v>
      </c>
      <c r="AA6095" t="s">
        <v>4250</v>
      </c>
      <c r="AB6095">
        <v>0</v>
      </c>
      <c r="AC6095">
        <v>6</v>
      </c>
      <c r="AD6095">
        <v>2.0168095238095241</v>
      </c>
      <c r="AF6095" t="s">
        <v>7949</v>
      </c>
      <c r="AI6095">
        <v>0</v>
      </c>
      <c r="AJ6095">
        <v>0</v>
      </c>
      <c r="AK6095" t="s">
        <v>19979</v>
      </c>
      <c r="AL6095" t="s">
        <v>19979</v>
      </c>
      <c r="AM6095" t="s">
        <v>20019</v>
      </c>
    </row>
    <row r="6096" spans="1:39" x14ac:dyDescent="0.25">
      <c r="A6096" t="s">
        <v>11960</v>
      </c>
      <c r="B6096" t="s">
        <v>4841</v>
      </c>
      <c r="C6096" t="s">
        <v>4842</v>
      </c>
      <c r="D6096">
        <v>745</v>
      </c>
      <c r="E6096" t="s">
        <v>4845</v>
      </c>
      <c r="F6096">
        <v>6.13</v>
      </c>
      <c r="K6096" t="s">
        <v>6860</v>
      </c>
      <c r="M6096" t="s">
        <v>6865</v>
      </c>
      <c r="N6096">
        <v>8</v>
      </c>
      <c r="O6096" t="s">
        <v>15471</v>
      </c>
      <c r="P6096" t="s">
        <v>19612</v>
      </c>
      <c r="Q6096">
        <v>6</v>
      </c>
      <c r="R6096">
        <v>4</v>
      </c>
      <c r="S6096">
        <v>2.4500000000000002</v>
      </c>
      <c r="T6096">
        <v>2.48</v>
      </c>
      <c r="U6096">
        <v>550.70000000000005</v>
      </c>
      <c r="V6096">
        <v>120</v>
      </c>
      <c r="W6096">
        <v>2.95</v>
      </c>
      <c r="X6096">
        <v>13.84</v>
      </c>
      <c r="Y6096">
        <v>6.3</v>
      </c>
      <c r="Z6096">
        <v>2</v>
      </c>
      <c r="AA6096" t="s">
        <v>4250</v>
      </c>
      <c r="AB6096">
        <v>1</v>
      </c>
      <c r="AC6096">
        <v>12</v>
      </c>
      <c r="AD6096">
        <v>2.7749999999999999</v>
      </c>
      <c r="AF6096" t="s">
        <v>7949</v>
      </c>
      <c r="AI6096">
        <v>0</v>
      </c>
      <c r="AJ6096">
        <v>0</v>
      </c>
      <c r="AK6096" t="s">
        <v>19939</v>
      </c>
      <c r="AL6096" t="s">
        <v>19939</v>
      </c>
      <c r="AM6096" t="s">
        <v>20019</v>
      </c>
    </row>
    <row r="6097" spans="1:39" x14ac:dyDescent="0.25">
      <c r="A6097" t="s">
        <v>11961</v>
      </c>
      <c r="B6097" t="s">
        <v>4841</v>
      </c>
      <c r="C6097" t="s">
        <v>4842</v>
      </c>
      <c r="D6097">
        <v>747</v>
      </c>
      <c r="E6097" t="s">
        <v>4845</v>
      </c>
      <c r="F6097">
        <v>6.13</v>
      </c>
      <c r="I6097" t="s">
        <v>14771</v>
      </c>
      <c r="K6097" t="s">
        <v>6860</v>
      </c>
      <c r="L6097" t="s">
        <v>6861</v>
      </c>
      <c r="M6097" t="s">
        <v>15167</v>
      </c>
      <c r="N6097">
        <v>9</v>
      </c>
      <c r="O6097" t="s">
        <v>15548</v>
      </c>
      <c r="P6097" t="s">
        <v>19613</v>
      </c>
      <c r="Q6097">
        <v>8</v>
      </c>
      <c r="R6097">
        <v>1</v>
      </c>
      <c r="S6097">
        <v>2.98</v>
      </c>
      <c r="T6097">
        <v>2.99</v>
      </c>
      <c r="U6097">
        <v>392.42</v>
      </c>
      <c r="V6097">
        <v>104.99</v>
      </c>
      <c r="W6097">
        <v>2.62</v>
      </c>
      <c r="Y6097">
        <v>5.96</v>
      </c>
      <c r="Z6097">
        <v>3</v>
      </c>
      <c r="AA6097" t="s">
        <v>4250</v>
      </c>
      <c r="AB6097">
        <v>0</v>
      </c>
      <c r="AC6097">
        <v>1</v>
      </c>
      <c r="AD6097">
        <v>4.6120952380952378</v>
      </c>
      <c r="AF6097" t="s">
        <v>7949</v>
      </c>
      <c r="AI6097">
        <v>0</v>
      </c>
      <c r="AJ6097">
        <v>0</v>
      </c>
      <c r="AM6097" t="s">
        <v>20019</v>
      </c>
    </row>
    <row r="6098" spans="1:39" x14ac:dyDescent="0.25">
      <c r="A6098" t="s">
        <v>11961</v>
      </c>
      <c r="B6098" t="s">
        <v>4841</v>
      </c>
      <c r="C6098" t="s">
        <v>4842</v>
      </c>
      <c r="D6098">
        <v>747</v>
      </c>
      <c r="E6098" t="s">
        <v>4845</v>
      </c>
      <c r="F6098">
        <v>6.13</v>
      </c>
      <c r="I6098" t="s">
        <v>14772</v>
      </c>
      <c r="K6098" t="s">
        <v>6860</v>
      </c>
      <c r="L6098" t="s">
        <v>6861</v>
      </c>
      <c r="M6098" t="s">
        <v>15168</v>
      </c>
      <c r="N6098">
        <v>8</v>
      </c>
      <c r="O6098" t="s">
        <v>15549</v>
      </c>
      <c r="P6098" t="s">
        <v>19613</v>
      </c>
      <c r="Q6098">
        <v>8</v>
      </c>
      <c r="R6098">
        <v>1</v>
      </c>
      <c r="S6098">
        <v>2.98</v>
      </c>
      <c r="T6098">
        <v>2.99</v>
      </c>
      <c r="U6098">
        <v>392.42</v>
      </c>
      <c r="V6098">
        <v>104.99</v>
      </c>
      <c r="W6098">
        <v>2.62</v>
      </c>
      <c r="Y6098">
        <v>5.96</v>
      </c>
      <c r="Z6098">
        <v>3</v>
      </c>
      <c r="AA6098" t="s">
        <v>4250</v>
      </c>
      <c r="AB6098">
        <v>0</v>
      </c>
      <c r="AC6098">
        <v>1</v>
      </c>
      <c r="AD6098">
        <v>4.6120952380952378</v>
      </c>
      <c r="AF6098" t="s">
        <v>7949</v>
      </c>
      <c r="AI6098">
        <v>0</v>
      </c>
      <c r="AJ6098">
        <v>0</v>
      </c>
      <c r="AM6098" t="s">
        <v>20019</v>
      </c>
    </row>
    <row r="6099" spans="1:39" x14ac:dyDescent="0.25">
      <c r="A6099" t="s">
        <v>11962</v>
      </c>
      <c r="B6099" t="s">
        <v>4841</v>
      </c>
      <c r="C6099" t="s">
        <v>4842</v>
      </c>
      <c r="D6099">
        <v>748</v>
      </c>
      <c r="E6099" t="s">
        <v>4845</v>
      </c>
      <c r="F6099">
        <v>6.13</v>
      </c>
      <c r="I6099" t="s">
        <v>14773</v>
      </c>
      <c r="K6099" t="s">
        <v>6860</v>
      </c>
      <c r="L6099" t="s">
        <v>6861</v>
      </c>
      <c r="M6099" t="s">
        <v>15000</v>
      </c>
      <c r="N6099">
        <v>9</v>
      </c>
      <c r="O6099" t="s">
        <v>15330</v>
      </c>
      <c r="P6099" t="s">
        <v>19614</v>
      </c>
      <c r="Q6099">
        <v>4</v>
      </c>
      <c r="R6099">
        <v>1</v>
      </c>
      <c r="S6099">
        <v>5.22</v>
      </c>
      <c r="T6099">
        <v>5.41</v>
      </c>
      <c r="U6099">
        <v>428.91</v>
      </c>
      <c r="V6099">
        <v>63.63</v>
      </c>
      <c r="W6099">
        <v>5.38</v>
      </c>
      <c r="Y6099">
        <v>6.92</v>
      </c>
      <c r="Z6099">
        <v>2</v>
      </c>
      <c r="AA6099" t="s">
        <v>4250</v>
      </c>
      <c r="AB6099">
        <v>1</v>
      </c>
      <c r="AC6099">
        <v>2</v>
      </c>
      <c r="AD6099">
        <v>3.3411190476190469</v>
      </c>
      <c r="AF6099" t="s">
        <v>7949</v>
      </c>
      <c r="AI6099">
        <v>0</v>
      </c>
      <c r="AJ6099">
        <v>0</v>
      </c>
      <c r="AM6099" t="s">
        <v>20019</v>
      </c>
    </row>
    <row r="6100" spans="1:39" x14ac:dyDescent="0.25">
      <c r="A6100" t="s">
        <v>11963</v>
      </c>
      <c r="B6100" t="s">
        <v>4841</v>
      </c>
      <c r="C6100" t="s">
        <v>4842</v>
      </c>
      <c r="D6100">
        <v>750</v>
      </c>
      <c r="E6100" t="s">
        <v>4845</v>
      </c>
      <c r="F6100">
        <v>6.12</v>
      </c>
      <c r="K6100" t="s">
        <v>6860</v>
      </c>
      <c r="M6100" t="s">
        <v>15243</v>
      </c>
      <c r="N6100">
        <v>8</v>
      </c>
      <c r="O6100" t="s">
        <v>15642</v>
      </c>
      <c r="P6100" t="s">
        <v>19615</v>
      </c>
      <c r="Q6100">
        <v>10</v>
      </c>
      <c r="R6100">
        <v>6</v>
      </c>
      <c r="S6100">
        <v>1.89</v>
      </c>
      <c r="T6100">
        <v>4.17</v>
      </c>
      <c r="U6100">
        <v>540.48</v>
      </c>
      <c r="V6100">
        <v>177.89</v>
      </c>
      <c r="W6100">
        <v>5.07</v>
      </c>
      <c r="X6100">
        <v>6.14</v>
      </c>
      <c r="Y6100">
        <v>0</v>
      </c>
      <c r="Z6100">
        <v>5</v>
      </c>
      <c r="AA6100" t="s">
        <v>4250</v>
      </c>
      <c r="AB6100">
        <v>3</v>
      </c>
      <c r="AC6100">
        <v>3</v>
      </c>
      <c r="AD6100">
        <v>2.415</v>
      </c>
      <c r="AF6100" t="s">
        <v>7951</v>
      </c>
      <c r="AI6100">
        <v>0</v>
      </c>
      <c r="AJ6100">
        <v>0</v>
      </c>
      <c r="AK6100" t="s">
        <v>20008</v>
      </c>
      <c r="AL6100" t="s">
        <v>20008</v>
      </c>
      <c r="AM6100" t="s">
        <v>20019</v>
      </c>
    </row>
    <row r="6101" spans="1:39" x14ac:dyDescent="0.25">
      <c r="A6101" t="s">
        <v>11964</v>
      </c>
      <c r="B6101" t="s">
        <v>4841</v>
      </c>
      <c r="C6101" t="s">
        <v>4842</v>
      </c>
      <c r="D6101">
        <v>750</v>
      </c>
      <c r="E6101" t="s">
        <v>4845</v>
      </c>
      <c r="F6101">
        <v>6.12</v>
      </c>
      <c r="K6101" t="s">
        <v>6860</v>
      </c>
      <c r="M6101" t="s">
        <v>14973</v>
      </c>
      <c r="N6101">
        <v>8</v>
      </c>
      <c r="O6101" t="s">
        <v>15611</v>
      </c>
      <c r="P6101" t="s">
        <v>19616</v>
      </c>
      <c r="Q6101">
        <v>4</v>
      </c>
      <c r="R6101">
        <v>2</v>
      </c>
      <c r="S6101">
        <v>4.95</v>
      </c>
      <c r="T6101">
        <v>4.96</v>
      </c>
      <c r="U6101">
        <v>504.01</v>
      </c>
      <c r="V6101">
        <v>107.77</v>
      </c>
      <c r="W6101">
        <v>6.07</v>
      </c>
      <c r="Y6101">
        <v>5.63</v>
      </c>
      <c r="Z6101">
        <v>4</v>
      </c>
      <c r="AA6101" t="s">
        <v>4250</v>
      </c>
      <c r="AB6101">
        <v>2</v>
      </c>
      <c r="AC6101">
        <v>7</v>
      </c>
      <c r="AD6101">
        <v>1.9276666666666671</v>
      </c>
      <c r="AF6101" t="s">
        <v>7949</v>
      </c>
      <c r="AI6101">
        <v>0</v>
      </c>
      <c r="AJ6101">
        <v>0</v>
      </c>
      <c r="AK6101" t="s">
        <v>19996</v>
      </c>
      <c r="AL6101" t="s">
        <v>19996</v>
      </c>
      <c r="AM6101" t="s">
        <v>20019</v>
      </c>
    </row>
    <row r="6102" spans="1:39" x14ac:dyDescent="0.25">
      <c r="A6102" t="s">
        <v>11965</v>
      </c>
      <c r="B6102" t="s">
        <v>4841</v>
      </c>
      <c r="C6102" t="s">
        <v>4842</v>
      </c>
      <c r="D6102">
        <v>750</v>
      </c>
      <c r="E6102" t="s">
        <v>4845</v>
      </c>
      <c r="F6102">
        <v>6.12</v>
      </c>
      <c r="K6102" t="s">
        <v>6860</v>
      </c>
      <c r="M6102" t="s">
        <v>15169</v>
      </c>
      <c r="N6102">
        <v>8</v>
      </c>
      <c r="O6102" t="s">
        <v>15550</v>
      </c>
      <c r="P6102" t="s">
        <v>19617</v>
      </c>
      <c r="Q6102">
        <v>5</v>
      </c>
      <c r="R6102">
        <v>3</v>
      </c>
      <c r="S6102">
        <v>0.74</v>
      </c>
      <c r="T6102">
        <v>1.76</v>
      </c>
      <c r="U6102">
        <v>529.63</v>
      </c>
      <c r="V6102">
        <v>90.9</v>
      </c>
      <c r="W6102">
        <v>3.58</v>
      </c>
      <c r="X6102">
        <v>13.91</v>
      </c>
      <c r="Y6102">
        <v>8.0500000000000007</v>
      </c>
      <c r="Z6102">
        <v>2</v>
      </c>
      <c r="AA6102" t="s">
        <v>4250</v>
      </c>
      <c r="AB6102">
        <v>1</v>
      </c>
      <c r="AC6102">
        <v>9</v>
      </c>
      <c r="AD6102">
        <v>4.1116666666666664</v>
      </c>
      <c r="AF6102" t="s">
        <v>7949</v>
      </c>
      <c r="AI6102">
        <v>0</v>
      </c>
      <c r="AJ6102">
        <v>0</v>
      </c>
      <c r="AK6102" t="s">
        <v>19965</v>
      </c>
      <c r="AL6102" t="s">
        <v>19965</v>
      </c>
      <c r="AM6102" t="s">
        <v>20019</v>
      </c>
    </row>
    <row r="6103" spans="1:39" x14ac:dyDescent="0.25">
      <c r="A6103" t="s">
        <v>11966</v>
      </c>
      <c r="B6103" t="s">
        <v>4841</v>
      </c>
      <c r="C6103" t="s">
        <v>4842</v>
      </c>
      <c r="D6103">
        <v>750</v>
      </c>
      <c r="E6103" t="s">
        <v>4845</v>
      </c>
      <c r="F6103">
        <v>6.12</v>
      </c>
      <c r="K6103" t="s">
        <v>6860</v>
      </c>
      <c r="L6103" t="s">
        <v>6861</v>
      </c>
      <c r="M6103" t="s">
        <v>15221</v>
      </c>
      <c r="N6103">
        <v>9</v>
      </c>
      <c r="O6103" t="s">
        <v>15618</v>
      </c>
      <c r="P6103" t="s">
        <v>19618</v>
      </c>
      <c r="Q6103">
        <v>5</v>
      </c>
      <c r="R6103">
        <v>2</v>
      </c>
      <c r="S6103">
        <v>3.63</v>
      </c>
      <c r="T6103">
        <v>4.1500000000000004</v>
      </c>
      <c r="U6103">
        <v>396.88</v>
      </c>
      <c r="V6103">
        <v>83.28</v>
      </c>
      <c r="W6103">
        <v>3.67</v>
      </c>
      <c r="X6103">
        <v>7.07</v>
      </c>
      <c r="Y6103">
        <v>6.7</v>
      </c>
      <c r="Z6103">
        <v>3</v>
      </c>
      <c r="AA6103" t="s">
        <v>4250</v>
      </c>
      <c r="AB6103">
        <v>0</v>
      </c>
      <c r="AC6103">
        <v>4</v>
      </c>
      <c r="AD6103">
        <v>3.846571428571429</v>
      </c>
      <c r="AF6103" t="s">
        <v>7949</v>
      </c>
      <c r="AI6103">
        <v>0</v>
      </c>
      <c r="AJ6103">
        <v>0</v>
      </c>
      <c r="AK6103" t="s">
        <v>20000</v>
      </c>
      <c r="AL6103" t="s">
        <v>20000</v>
      </c>
      <c r="AM6103" t="s">
        <v>20019</v>
      </c>
    </row>
    <row r="6104" spans="1:39" x14ac:dyDescent="0.25">
      <c r="A6104" t="s">
        <v>11967</v>
      </c>
      <c r="B6104" t="s">
        <v>4841</v>
      </c>
      <c r="C6104" t="s">
        <v>4842</v>
      </c>
      <c r="D6104">
        <v>750</v>
      </c>
      <c r="E6104" t="s">
        <v>4845</v>
      </c>
      <c r="F6104">
        <v>6.12</v>
      </c>
      <c r="I6104" t="s">
        <v>14774</v>
      </c>
      <c r="K6104" t="s">
        <v>6860</v>
      </c>
      <c r="L6104" t="s">
        <v>6861</v>
      </c>
      <c r="M6104" t="s">
        <v>15242</v>
      </c>
      <c r="N6104">
        <v>9</v>
      </c>
      <c r="O6104" t="s">
        <v>15641</v>
      </c>
      <c r="P6104" t="s">
        <v>19619</v>
      </c>
      <c r="Q6104">
        <v>5</v>
      </c>
      <c r="R6104">
        <v>2</v>
      </c>
      <c r="S6104">
        <v>3.33</v>
      </c>
      <c r="T6104">
        <v>3.41</v>
      </c>
      <c r="U6104">
        <v>338.36</v>
      </c>
      <c r="V6104">
        <v>83.83</v>
      </c>
      <c r="W6104">
        <v>3.36</v>
      </c>
      <c r="X6104">
        <v>8.3000000000000007</v>
      </c>
      <c r="Y6104">
        <v>0</v>
      </c>
      <c r="Z6104">
        <v>2</v>
      </c>
      <c r="AA6104" t="s">
        <v>4250</v>
      </c>
      <c r="AB6104">
        <v>0</v>
      </c>
      <c r="AC6104">
        <v>7</v>
      </c>
      <c r="AD6104">
        <v>4.63</v>
      </c>
      <c r="AF6104" t="s">
        <v>7949</v>
      </c>
      <c r="AI6104">
        <v>0</v>
      </c>
      <c r="AJ6104">
        <v>0</v>
      </c>
      <c r="AM6104" t="s">
        <v>20019</v>
      </c>
    </row>
    <row r="6105" spans="1:39" x14ac:dyDescent="0.25">
      <c r="A6105" t="s">
        <v>11968</v>
      </c>
      <c r="B6105" t="s">
        <v>4841</v>
      </c>
      <c r="C6105" t="s">
        <v>4842</v>
      </c>
      <c r="D6105">
        <v>752</v>
      </c>
      <c r="E6105" t="s">
        <v>4845</v>
      </c>
      <c r="F6105">
        <v>6.12</v>
      </c>
      <c r="K6105" t="s">
        <v>6860</v>
      </c>
      <c r="M6105" t="s">
        <v>6865</v>
      </c>
      <c r="N6105">
        <v>8</v>
      </c>
      <c r="O6105" t="s">
        <v>15584</v>
      </c>
      <c r="P6105" t="s">
        <v>19620</v>
      </c>
      <c r="Q6105">
        <v>4</v>
      </c>
      <c r="R6105">
        <v>2</v>
      </c>
      <c r="S6105">
        <v>6.42</v>
      </c>
      <c r="T6105">
        <v>6.42</v>
      </c>
      <c r="U6105">
        <v>507.06</v>
      </c>
      <c r="V6105">
        <v>81.64</v>
      </c>
      <c r="W6105">
        <v>5.96</v>
      </c>
      <c r="Y6105">
        <v>2.7</v>
      </c>
      <c r="Z6105">
        <v>4</v>
      </c>
      <c r="AA6105" t="s">
        <v>4250</v>
      </c>
      <c r="AB6105">
        <v>2</v>
      </c>
      <c r="AC6105">
        <v>9</v>
      </c>
      <c r="AD6105">
        <v>2.5</v>
      </c>
      <c r="AF6105" t="s">
        <v>7949</v>
      </c>
      <c r="AI6105">
        <v>0</v>
      </c>
      <c r="AJ6105">
        <v>0</v>
      </c>
      <c r="AK6105" t="s">
        <v>19979</v>
      </c>
      <c r="AL6105" t="s">
        <v>19979</v>
      </c>
      <c r="AM6105" t="s">
        <v>20019</v>
      </c>
    </row>
    <row r="6106" spans="1:39" x14ac:dyDescent="0.25">
      <c r="A6106" t="s">
        <v>9764</v>
      </c>
      <c r="B6106" t="s">
        <v>4841</v>
      </c>
      <c r="C6106" t="s">
        <v>4842</v>
      </c>
      <c r="D6106">
        <v>755</v>
      </c>
      <c r="E6106" t="s">
        <v>4845</v>
      </c>
      <c r="F6106">
        <v>6.12</v>
      </c>
      <c r="K6106" t="s">
        <v>6860</v>
      </c>
      <c r="M6106" t="s">
        <v>15182</v>
      </c>
      <c r="N6106">
        <v>8</v>
      </c>
      <c r="O6106" t="s">
        <v>15568</v>
      </c>
      <c r="P6106" t="s">
        <v>17416</v>
      </c>
      <c r="Q6106">
        <v>5</v>
      </c>
      <c r="R6106">
        <v>3</v>
      </c>
      <c r="S6106">
        <v>5.98</v>
      </c>
      <c r="T6106">
        <v>6.75</v>
      </c>
      <c r="U6106">
        <v>641.20000000000005</v>
      </c>
      <c r="V6106">
        <v>84.91</v>
      </c>
      <c r="W6106">
        <v>5.36</v>
      </c>
      <c r="X6106">
        <v>13.89</v>
      </c>
      <c r="Y6106">
        <v>8.24</v>
      </c>
      <c r="Z6106">
        <v>3</v>
      </c>
      <c r="AA6106" t="s">
        <v>4250</v>
      </c>
      <c r="AB6106">
        <v>2</v>
      </c>
      <c r="AC6106">
        <v>13</v>
      </c>
      <c r="AD6106">
        <v>2.0466666666666669</v>
      </c>
      <c r="AF6106" t="s">
        <v>7949</v>
      </c>
      <c r="AI6106">
        <v>0</v>
      </c>
      <c r="AJ6106">
        <v>0</v>
      </c>
      <c r="AK6106" t="s">
        <v>19863</v>
      </c>
      <c r="AL6106" t="s">
        <v>19863</v>
      </c>
      <c r="AM6106" t="s">
        <v>20019</v>
      </c>
    </row>
    <row r="6107" spans="1:39" x14ac:dyDescent="0.25">
      <c r="A6107" t="s">
        <v>11969</v>
      </c>
      <c r="B6107" t="s">
        <v>4841</v>
      </c>
      <c r="C6107" t="s">
        <v>4842</v>
      </c>
      <c r="D6107">
        <v>757</v>
      </c>
      <c r="E6107" t="s">
        <v>4845</v>
      </c>
      <c r="F6107">
        <v>6.12</v>
      </c>
      <c r="K6107" t="s">
        <v>6860</v>
      </c>
      <c r="L6107" t="s">
        <v>6861</v>
      </c>
      <c r="M6107" t="s">
        <v>15124</v>
      </c>
      <c r="N6107">
        <v>9</v>
      </c>
      <c r="O6107" t="s">
        <v>15496</v>
      </c>
      <c r="P6107" t="s">
        <v>19621</v>
      </c>
      <c r="Q6107">
        <v>11</v>
      </c>
      <c r="R6107">
        <v>8</v>
      </c>
      <c r="S6107">
        <v>0.48</v>
      </c>
      <c r="T6107">
        <v>0.64</v>
      </c>
      <c r="U6107">
        <v>458.38</v>
      </c>
      <c r="V6107">
        <v>197.37</v>
      </c>
      <c r="W6107">
        <v>2.23</v>
      </c>
      <c r="X6107">
        <v>7.75</v>
      </c>
      <c r="Y6107">
        <v>0</v>
      </c>
      <c r="Z6107">
        <v>3</v>
      </c>
      <c r="AA6107" t="s">
        <v>4250</v>
      </c>
      <c r="AB6107">
        <v>2</v>
      </c>
      <c r="AC6107">
        <v>3</v>
      </c>
      <c r="AD6107">
        <v>3.297285714285715</v>
      </c>
      <c r="AE6107" t="s">
        <v>19829</v>
      </c>
      <c r="AF6107" t="s">
        <v>7949</v>
      </c>
      <c r="AI6107">
        <v>0</v>
      </c>
      <c r="AJ6107">
        <v>0</v>
      </c>
      <c r="AK6107" t="s">
        <v>19836</v>
      </c>
      <c r="AL6107" t="s">
        <v>19836</v>
      </c>
      <c r="AM6107" t="s">
        <v>20019</v>
      </c>
    </row>
    <row r="6108" spans="1:39" x14ac:dyDescent="0.25">
      <c r="A6108" t="s">
        <v>11787</v>
      </c>
      <c r="B6108" t="s">
        <v>4841</v>
      </c>
      <c r="C6108" t="s">
        <v>4842</v>
      </c>
      <c r="D6108">
        <v>758</v>
      </c>
      <c r="E6108" t="s">
        <v>4845</v>
      </c>
      <c r="F6108">
        <v>6.12</v>
      </c>
      <c r="I6108" t="s">
        <v>14775</v>
      </c>
      <c r="K6108" t="s">
        <v>6860</v>
      </c>
      <c r="L6108" t="s">
        <v>6861</v>
      </c>
      <c r="M6108" t="s">
        <v>14972</v>
      </c>
      <c r="N6108">
        <v>8</v>
      </c>
      <c r="O6108" t="s">
        <v>15293</v>
      </c>
      <c r="P6108" t="s">
        <v>19439</v>
      </c>
      <c r="Q6108">
        <v>5</v>
      </c>
      <c r="R6108">
        <v>2</v>
      </c>
      <c r="S6108">
        <v>2.82</v>
      </c>
      <c r="T6108">
        <v>2.82</v>
      </c>
      <c r="U6108">
        <v>404.31</v>
      </c>
      <c r="V6108">
        <v>72.53</v>
      </c>
      <c r="W6108">
        <v>3.93</v>
      </c>
      <c r="Y6108">
        <v>3.66</v>
      </c>
      <c r="Z6108">
        <v>2</v>
      </c>
      <c r="AA6108" t="s">
        <v>4250</v>
      </c>
      <c r="AB6108">
        <v>0</v>
      </c>
      <c r="AC6108">
        <v>4</v>
      </c>
      <c r="AD6108">
        <v>4.7735000000000003</v>
      </c>
      <c r="AF6108" t="s">
        <v>7949</v>
      </c>
      <c r="AI6108">
        <v>0</v>
      </c>
      <c r="AJ6108">
        <v>0</v>
      </c>
      <c r="AM6108" t="s">
        <v>20019</v>
      </c>
    </row>
    <row r="6109" spans="1:39" x14ac:dyDescent="0.25">
      <c r="A6109" t="s">
        <v>11970</v>
      </c>
      <c r="B6109" t="s">
        <v>4841</v>
      </c>
      <c r="C6109" t="s">
        <v>4842</v>
      </c>
      <c r="D6109">
        <v>759</v>
      </c>
      <c r="E6109" t="s">
        <v>4845</v>
      </c>
      <c r="F6109">
        <v>6.12</v>
      </c>
      <c r="K6109" t="s">
        <v>6860</v>
      </c>
      <c r="L6109" t="s">
        <v>6861</v>
      </c>
      <c r="M6109" t="s">
        <v>15063</v>
      </c>
      <c r="N6109">
        <v>9</v>
      </c>
      <c r="O6109" t="s">
        <v>15416</v>
      </c>
      <c r="P6109" t="s">
        <v>19622</v>
      </c>
      <c r="Q6109">
        <v>6</v>
      </c>
      <c r="R6109">
        <v>1</v>
      </c>
      <c r="S6109">
        <v>2.27</v>
      </c>
      <c r="T6109">
        <v>2.2799999999999998</v>
      </c>
      <c r="U6109">
        <v>355.37</v>
      </c>
      <c r="V6109">
        <v>78.959999999999994</v>
      </c>
      <c r="W6109">
        <v>2.37</v>
      </c>
      <c r="Y6109">
        <v>5.76</v>
      </c>
      <c r="Z6109">
        <v>2</v>
      </c>
      <c r="AA6109" t="s">
        <v>4250</v>
      </c>
      <c r="AB6109">
        <v>0</v>
      </c>
      <c r="AC6109">
        <v>1</v>
      </c>
      <c r="AD6109">
        <v>5.6983333333333333</v>
      </c>
      <c r="AF6109" t="s">
        <v>7949</v>
      </c>
      <c r="AI6109">
        <v>0</v>
      </c>
      <c r="AJ6109">
        <v>0</v>
      </c>
      <c r="AK6109" t="s">
        <v>19914</v>
      </c>
      <c r="AL6109" t="s">
        <v>19914</v>
      </c>
      <c r="AM6109" t="s">
        <v>20019</v>
      </c>
    </row>
    <row r="6110" spans="1:39" x14ac:dyDescent="0.25">
      <c r="A6110" t="s">
        <v>11669</v>
      </c>
      <c r="B6110" t="s">
        <v>4841</v>
      </c>
      <c r="C6110" t="s">
        <v>4842</v>
      </c>
      <c r="D6110">
        <v>759</v>
      </c>
      <c r="E6110" t="s">
        <v>4845</v>
      </c>
      <c r="F6110">
        <v>6.12</v>
      </c>
      <c r="I6110" t="s">
        <v>14776</v>
      </c>
      <c r="K6110" t="s">
        <v>6860</v>
      </c>
      <c r="L6110" t="s">
        <v>6861</v>
      </c>
      <c r="M6110" t="s">
        <v>15167</v>
      </c>
      <c r="N6110">
        <v>9</v>
      </c>
      <c r="O6110" t="s">
        <v>15548</v>
      </c>
      <c r="P6110" t="s">
        <v>19321</v>
      </c>
      <c r="Q6110">
        <v>7</v>
      </c>
      <c r="R6110">
        <v>1</v>
      </c>
      <c r="S6110">
        <v>2.16</v>
      </c>
      <c r="T6110">
        <v>2.17</v>
      </c>
      <c r="U6110">
        <v>386.84</v>
      </c>
      <c r="V6110">
        <v>91.85</v>
      </c>
      <c r="W6110">
        <v>2.52</v>
      </c>
      <c r="Y6110">
        <v>5.78</v>
      </c>
      <c r="Z6110">
        <v>2</v>
      </c>
      <c r="AA6110" t="s">
        <v>4250</v>
      </c>
      <c r="AB6110">
        <v>0</v>
      </c>
      <c r="AC6110">
        <v>1</v>
      </c>
      <c r="AD6110">
        <v>5.4999523809523811</v>
      </c>
      <c r="AF6110" t="s">
        <v>7949</v>
      </c>
      <c r="AI6110">
        <v>0</v>
      </c>
      <c r="AJ6110">
        <v>0</v>
      </c>
      <c r="AM6110" t="s">
        <v>20019</v>
      </c>
    </row>
    <row r="6111" spans="1:39" x14ac:dyDescent="0.25">
      <c r="A6111" t="s">
        <v>11669</v>
      </c>
      <c r="B6111" t="s">
        <v>4841</v>
      </c>
      <c r="C6111" t="s">
        <v>4842</v>
      </c>
      <c r="D6111">
        <v>759</v>
      </c>
      <c r="E6111" t="s">
        <v>4845</v>
      </c>
      <c r="F6111">
        <v>6.12</v>
      </c>
      <c r="I6111" t="s">
        <v>14777</v>
      </c>
      <c r="K6111" t="s">
        <v>6860</v>
      </c>
      <c r="L6111" t="s">
        <v>6861</v>
      </c>
      <c r="M6111" t="s">
        <v>15168</v>
      </c>
      <c r="N6111">
        <v>8</v>
      </c>
      <c r="O6111" t="s">
        <v>15549</v>
      </c>
      <c r="P6111" t="s">
        <v>19321</v>
      </c>
      <c r="Q6111">
        <v>7</v>
      </c>
      <c r="R6111">
        <v>1</v>
      </c>
      <c r="S6111">
        <v>2.16</v>
      </c>
      <c r="T6111">
        <v>2.17</v>
      </c>
      <c r="U6111">
        <v>386.84</v>
      </c>
      <c r="V6111">
        <v>91.85</v>
      </c>
      <c r="W6111">
        <v>2.52</v>
      </c>
      <c r="Y6111">
        <v>5.78</v>
      </c>
      <c r="Z6111">
        <v>2</v>
      </c>
      <c r="AA6111" t="s">
        <v>4250</v>
      </c>
      <c r="AB6111">
        <v>0</v>
      </c>
      <c r="AC6111">
        <v>1</v>
      </c>
      <c r="AD6111">
        <v>5.4999523809523811</v>
      </c>
      <c r="AF6111" t="s">
        <v>7949</v>
      </c>
      <c r="AI6111">
        <v>0</v>
      </c>
      <c r="AJ6111">
        <v>0</v>
      </c>
      <c r="AM6111" t="s">
        <v>20019</v>
      </c>
    </row>
    <row r="6112" spans="1:39" x14ac:dyDescent="0.25">
      <c r="A6112" t="s">
        <v>11971</v>
      </c>
      <c r="B6112" t="s">
        <v>4841</v>
      </c>
      <c r="C6112" t="s">
        <v>4842</v>
      </c>
      <c r="D6112">
        <v>760</v>
      </c>
      <c r="E6112" t="s">
        <v>4845</v>
      </c>
      <c r="F6112">
        <v>6.12</v>
      </c>
      <c r="K6112" t="s">
        <v>6860</v>
      </c>
      <c r="M6112" t="s">
        <v>15175</v>
      </c>
      <c r="N6112">
        <v>8</v>
      </c>
      <c r="O6112" t="s">
        <v>15558</v>
      </c>
      <c r="P6112" t="s">
        <v>19623</v>
      </c>
      <c r="Q6112">
        <v>4</v>
      </c>
      <c r="R6112">
        <v>3</v>
      </c>
      <c r="S6112">
        <v>0.4</v>
      </c>
      <c r="T6112">
        <v>0.49</v>
      </c>
      <c r="U6112">
        <v>444.52</v>
      </c>
      <c r="V6112">
        <v>70.59</v>
      </c>
      <c r="W6112">
        <v>3.16</v>
      </c>
      <c r="X6112">
        <v>13.92</v>
      </c>
      <c r="Y6112">
        <v>6.54</v>
      </c>
      <c r="Z6112">
        <v>2</v>
      </c>
      <c r="AA6112" t="s">
        <v>4250</v>
      </c>
      <c r="AB6112">
        <v>0</v>
      </c>
      <c r="AC6112">
        <v>9</v>
      </c>
      <c r="AD6112">
        <v>4.5629523809523809</v>
      </c>
      <c r="AF6112" t="s">
        <v>7949</v>
      </c>
      <c r="AI6112">
        <v>0</v>
      </c>
      <c r="AJ6112">
        <v>0</v>
      </c>
      <c r="AK6112" t="s">
        <v>19971</v>
      </c>
      <c r="AL6112" t="s">
        <v>19971</v>
      </c>
      <c r="AM6112" t="s">
        <v>20019</v>
      </c>
    </row>
    <row r="6113" spans="1:39" x14ac:dyDescent="0.25">
      <c r="A6113" t="s">
        <v>11972</v>
      </c>
      <c r="B6113" t="s">
        <v>4841</v>
      </c>
      <c r="C6113" t="s">
        <v>4842</v>
      </c>
      <c r="D6113">
        <v>760</v>
      </c>
      <c r="E6113" t="s">
        <v>4845</v>
      </c>
      <c r="F6113">
        <v>6.12</v>
      </c>
      <c r="K6113" t="s">
        <v>6860</v>
      </c>
      <c r="L6113" t="s">
        <v>6861</v>
      </c>
      <c r="M6113" t="s">
        <v>15181</v>
      </c>
      <c r="N6113">
        <v>9</v>
      </c>
      <c r="O6113" t="s">
        <v>15566</v>
      </c>
      <c r="P6113" t="s">
        <v>19624</v>
      </c>
      <c r="Q6113">
        <v>4</v>
      </c>
      <c r="R6113">
        <v>2</v>
      </c>
      <c r="S6113">
        <v>4.6900000000000004</v>
      </c>
      <c r="T6113">
        <v>4.74</v>
      </c>
      <c r="U6113">
        <v>466.44</v>
      </c>
      <c r="V6113">
        <v>66.400000000000006</v>
      </c>
      <c r="W6113">
        <v>3.68</v>
      </c>
      <c r="X6113">
        <v>13.52</v>
      </c>
      <c r="Y6113">
        <v>6.46</v>
      </c>
      <c r="Z6113">
        <v>2</v>
      </c>
      <c r="AA6113" t="s">
        <v>4250</v>
      </c>
      <c r="AB6113">
        <v>0</v>
      </c>
      <c r="AC6113">
        <v>6</v>
      </c>
      <c r="AD6113">
        <v>2.8697142857142861</v>
      </c>
      <c r="AF6113" t="s">
        <v>7949</v>
      </c>
      <c r="AI6113">
        <v>0</v>
      </c>
      <c r="AJ6113">
        <v>0</v>
      </c>
      <c r="AK6113" t="s">
        <v>19974</v>
      </c>
      <c r="AL6113" t="s">
        <v>19974</v>
      </c>
      <c r="AM6113" t="s">
        <v>20019</v>
      </c>
    </row>
    <row r="6114" spans="1:39" x14ac:dyDescent="0.25">
      <c r="A6114" t="s">
        <v>11973</v>
      </c>
      <c r="B6114" t="s">
        <v>4841</v>
      </c>
      <c r="C6114" t="s">
        <v>4842</v>
      </c>
      <c r="D6114">
        <v>760</v>
      </c>
      <c r="E6114" t="s">
        <v>4845</v>
      </c>
      <c r="F6114">
        <v>6.12</v>
      </c>
      <c r="K6114" t="s">
        <v>6860</v>
      </c>
      <c r="M6114" t="s">
        <v>6865</v>
      </c>
      <c r="N6114">
        <v>8</v>
      </c>
      <c r="O6114" t="s">
        <v>15470</v>
      </c>
      <c r="P6114" t="s">
        <v>19625</v>
      </c>
      <c r="Q6114">
        <v>5</v>
      </c>
      <c r="R6114">
        <v>4</v>
      </c>
      <c r="S6114">
        <v>1.67</v>
      </c>
      <c r="T6114">
        <v>2.81</v>
      </c>
      <c r="U6114">
        <v>500.64</v>
      </c>
      <c r="V6114">
        <v>93.7</v>
      </c>
      <c r="W6114">
        <v>3.74</v>
      </c>
      <c r="X6114">
        <v>13.82</v>
      </c>
      <c r="Y6114">
        <v>8.49</v>
      </c>
      <c r="Z6114">
        <v>3</v>
      </c>
      <c r="AA6114" t="s">
        <v>4250</v>
      </c>
      <c r="AB6114">
        <v>1</v>
      </c>
      <c r="AC6114">
        <v>12</v>
      </c>
      <c r="AD6114">
        <v>3.6316666666666659</v>
      </c>
      <c r="AF6114" t="s">
        <v>7949</v>
      </c>
      <c r="AI6114">
        <v>0</v>
      </c>
      <c r="AJ6114">
        <v>0</v>
      </c>
      <c r="AK6114" t="s">
        <v>19938</v>
      </c>
      <c r="AL6114" t="s">
        <v>19938</v>
      </c>
      <c r="AM6114" t="s">
        <v>20019</v>
      </c>
    </row>
    <row r="6115" spans="1:39" x14ac:dyDescent="0.25">
      <c r="A6115" t="s">
        <v>11251</v>
      </c>
      <c r="B6115" t="s">
        <v>4841</v>
      </c>
      <c r="C6115" t="s">
        <v>4842</v>
      </c>
      <c r="D6115">
        <v>760</v>
      </c>
      <c r="E6115" t="s">
        <v>4845</v>
      </c>
      <c r="F6115">
        <v>6.12</v>
      </c>
      <c r="K6115" t="s">
        <v>6860</v>
      </c>
      <c r="L6115" t="s">
        <v>6861</v>
      </c>
      <c r="M6115" t="s">
        <v>15087</v>
      </c>
      <c r="N6115">
        <v>9</v>
      </c>
      <c r="O6115" t="s">
        <v>15443</v>
      </c>
      <c r="P6115" t="s">
        <v>18903</v>
      </c>
      <c r="Q6115">
        <v>6</v>
      </c>
      <c r="R6115">
        <v>1</v>
      </c>
      <c r="S6115">
        <v>2.25</v>
      </c>
      <c r="T6115">
        <v>2.2799999999999998</v>
      </c>
      <c r="U6115">
        <v>371.82</v>
      </c>
      <c r="V6115">
        <v>78.959999999999994</v>
      </c>
      <c r="W6115">
        <v>2.74</v>
      </c>
      <c r="Y6115">
        <v>6.19</v>
      </c>
      <c r="Z6115">
        <v>2</v>
      </c>
      <c r="AA6115" t="s">
        <v>4250</v>
      </c>
      <c r="AB6115">
        <v>0</v>
      </c>
      <c r="AC6115">
        <v>1</v>
      </c>
      <c r="AD6115">
        <v>5.623904761904762</v>
      </c>
      <c r="AF6115" t="s">
        <v>7949</v>
      </c>
      <c r="AI6115">
        <v>0</v>
      </c>
      <c r="AJ6115">
        <v>0</v>
      </c>
      <c r="AK6115" t="s">
        <v>19871</v>
      </c>
      <c r="AL6115" t="s">
        <v>19871</v>
      </c>
      <c r="AM6115" t="s">
        <v>20019</v>
      </c>
    </row>
    <row r="6116" spans="1:39" x14ac:dyDescent="0.25">
      <c r="A6116" t="s">
        <v>11974</v>
      </c>
      <c r="B6116" t="s">
        <v>4841</v>
      </c>
      <c r="C6116" t="s">
        <v>4842</v>
      </c>
      <c r="D6116">
        <v>760</v>
      </c>
      <c r="E6116" t="s">
        <v>4845</v>
      </c>
      <c r="F6116">
        <v>6.12</v>
      </c>
      <c r="K6116" t="s">
        <v>6860</v>
      </c>
      <c r="L6116" t="s">
        <v>6861</v>
      </c>
      <c r="M6116" t="s">
        <v>15201</v>
      </c>
      <c r="N6116">
        <v>9</v>
      </c>
      <c r="O6116" t="s">
        <v>15591</v>
      </c>
      <c r="P6116" t="s">
        <v>19626</v>
      </c>
      <c r="Q6116">
        <v>5</v>
      </c>
      <c r="R6116">
        <v>1</v>
      </c>
      <c r="S6116">
        <v>4.99</v>
      </c>
      <c r="T6116">
        <v>5.01</v>
      </c>
      <c r="U6116">
        <v>518.41</v>
      </c>
      <c r="V6116">
        <v>65.790000000000006</v>
      </c>
      <c r="W6116">
        <v>5.13</v>
      </c>
      <c r="X6116">
        <v>11.47</v>
      </c>
      <c r="Y6116">
        <v>6.16</v>
      </c>
      <c r="Z6116">
        <v>4</v>
      </c>
      <c r="AA6116" t="s">
        <v>4250</v>
      </c>
      <c r="AB6116">
        <v>2</v>
      </c>
      <c r="AC6116">
        <v>5</v>
      </c>
      <c r="AD6116">
        <v>2.833333333333333</v>
      </c>
      <c r="AF6116" t="s">
        <v>7949</v>
      </c>
      <c r="AI6116">
        <v>0</v>
      </c>
      <c r="AJ6116">
        <v>0</v>
      </c>
      <c r="AK6116" t="s">
        <v>19984</v>
      </c>
      <c r="AL6116" t="s">
        <v>19984</v>
      </c>
      <c r="AM6116" t="s">
        <v>20019</v>
      </c>
    </row>
    <row r="6117" spans="1:39" x14ac:dyDescent="0.25">
      <c r="A6117" t="s">
        <v>11974</v>
      </c>
      <c r="B6117" t="s">
        <v>4841</v>
      </c>
      <c r="C6117" t="s">
        <v>4842</v>
      </c>
      <c r="D6117">
        <v>760</v>
      </c>
      <c r="E6117" t="s">
        <v>4845</v>
      </c>
      <c r="F6117">
        <v>6.12</v>
      </c>
      <c r="K6117" t="s">
        <v>6860</v>
      </c>
      <c r="L6117" t="s">
        <v>6861</v>
      </c>
      <c r="M6117" t="s">
        <v>14973</v>
      </c>
      <c r="N6117">
        <v>9</v>
      </c>
      <c r="O6117" t="s">
        <v>15556</v>
      </c>
      <c r="P6117" t="s">
        <v>19626</v>
      </c>
      <c r="Q6117">
        <v>5</v>
      </c>
      <c r="R6117">
        <v>1</v>
      </c>
      <c r="S6117">
        <v>4.99</v>
      </c>
      <c r="T6117">
        <v>5.01</v>
      </c>
      <c r="U6117">
        <v>518.41</v>
      </c>
      <c r="V6117">
        <v>65.790000000000006</v>
      </c>
      <c r="W6117">
        <v>5.13</v>
      </c>
      <c r="X6117">
        <v>11.47</v>
      </c>
      <c r="Y6117">
        <v>6.16</v>
      </c>
      <c r="Z6117">
        <v>4</v>
      </c>
      <c r="AA6117" t="s">
        <v>4250</v>
      </c>
      <c r="AB6117">
        <v>2</v>
      </c>
      <c r="AC6117">
        <v>5</v>
      </c>
      <c r="AD6117">
        <v>2.833333333333333</v>
      </c>
      <c r="AF6117" t="s">
        <v>7949</v>
      </c>
      <c r="AI6117">
        <v>0</v>
      </c>
      <c r="AJ6117">
        <v>0</v>
      </c>
      <c r="AK6117" t="s">
        <v>19969</v>
      </c>
      <c r="AL6117" t="s">
        <v>19969</v>
      </c>
      <c r="AM6117" t="s">
        <v>20019</v>
      </c>
    </row>
    <row r="6118" spans="1:39" x14ac:dyDescent="0.25">
      <c r="A6118" t="s">
        <v>11974</v>
      </c>
      <c r="B6118" t="s">
        <v>4841</v>
      </c>
      <c r="C6118" t="s">
        <v>4842</v>
      </c>
      <c r="D6118">
        <v>760</v>
      </c>
      <c r="E6118" t="s">
        <v>4845</v>
      </c>
      <c r="F6118">
        <v>6.12</v>
      </c>
      <c r="K6118" t="s">
        <v>6860</v>
      </c>
      <c r="M6118" t="s">
        <v>15174</v>
      </c>
      <c r="N6118">
        <v>8</v>
      </c>
      <c r="O6118" t="s">
        <v>15557</v>
      </c>
      <c r="P6118" t="s">
        <v>19626</v>
      </c>
      <c r="Q6118">
        <v>5</v>
      </c>
      <c r="R6118">
        <v>1</v>
      </c>
      <c r="S6118">
        <v>4.99</v>
      </c>
      <c r="T6118">
        <v>5.01</v>
      </c>
      <c r="U6118">
        <v>518.41</v>
      </c>
      <c r="V6118">
        <v>65.790000000000006</v>
      </c>
      <c r="W6118">
        <v>5.13</v>
      </c>
      <c r="X6118">
        <v>11.47</v>
      </c>
      <c r="Y6118">
        <v>6.16</v>
      </c>
      <c r="Z6118">
        <v>4</v>
      </c>
      <c r="AA6118" t="s">
        <v>4250</v>
      </c>
      <c r="AB6118">
        <v>2</v>
      </c>
      <c r="AC6118">
        <v>5</v>
      </c>
      <c r="AD6118">
        <v>2.833333333333333</v>
      </c>
      <c r="AF6118" t="s">
        <v>7949</v>
      </c>
      <c r="AI6118">
        <v>0</v>
      </c>
      <c r="AJ6118">
        <v>0</v>
      </c>
      <c r="AK6118" t="s">
        <v>19970</v>
      </c>
      <c r="AL6118" t="s">
        <v>19970</v>
      </c>
      <c r="AM6118" t="s">
        <v>20019</v>
      </c>
    </row>
    <row r="6119" spans="1:39" x14ac:dyDescent="0.25">
      <c r="A6119" t="s">
        <v>11975</v>
      </c>
      <c r="B6119" t="s">
        <v>4841</v>
      </c>
      <c r="C6119" t="s">
        <v>4842</v>
      </c>
      <c r="D6119">
        <v>760</v>
      </c>
      <c r="E6119" t="s">
        <v>4845</v>
      </c>
      <c r="F6119">
        <v>6.12</v>
      </c>
      <c r="K6119" t="s">
        <v>6860</v>
      </c>
      <c r="L6119" t="s">
        <v>6861</v>
      </c>
      <c r="M6119" t="s">
        <v>15080</v>
      </c>
      <c r="N6119">
        <v>9</v>
      </c>
      <c r="O6119" t="s">
        <v>15435</v>
      </c>
      <c r="P6119" t="s">
        <v>19627</v>
      </c>
      <c r="Q6119">
        <v>4</v>
      </c>
      <c r="R6119">
        <v>2</v>
      </c>
      <c r="S6119">
        <v>2.65</v>
      </c>
      <c r="T6119">
        <v>5.28</v>
      </c>
      <c r="U6119">
        <v>386.9</v>
      </c>
      <c r="V6119">
        <v>61.69</v>
      </c>
      <c r="W6119">
        <v>3.75</v>
      </c>
      <c r="X6119">
        <v>3.17</v>
      </c>
      <c r="Y6119">
        <v>7.59</v>
      </c>
      <c r="Z6119">
        <v>2</v>
      </c>
      <c r="AA6119" t="s">
        <v>4250</v>
      </c>
      <c r="AB6119">
        <v>0</v>
      </c>
      <c r="AC6119">
        <v>4</v>
      </c>
      <c r="AD6119">
        <v>3.9828571428571431</v>
      </c>
      <c r="AF6119" t="s">
        <v>7951</v>
      </c>
      <c r="AI6119">
        <v>0</v>
      </c>
      <c r="AJ6119">
        <v>0</v>
      </c>
      <c r="AK6119" t="s">
        <v>19921</v>
      </c>
      <c r="AL6119" t="s">
        <v>19921</v>
      </c>
      <c r="AM6119" t="s">
        <v>20019</v>
      </c>
    </row>
    <row r="6120" spans="1:39" x14ac:dyDescent="0.25">
      <c r="A6120" t="s">
        <v>10937</v>
      </c>
      <c r="B6120" t="s">
        <v>4841</v>
      </c>
      <c r="C6120" t="s">
        <v>4842</v>
      </c>
      <c r="D6120">
        <v>760</v>
      </c>
      <c r="E6120" t="s">
        <v>4845</v>
      </c>
      <c r="F6120">
        <v>6.12</v>
      </c>
      <c r="K6120" t="s">
        <v>6860</v>
      </c>
      <c r="L6120" t="s">
        <v>6861</v>
      </c>
      <c r="M6120" t="s">
        <v>15102</v>
      </c>
      <c r="N6120">
        <v>9</v>
      </c>
      <c r="O6120" t="s">
        <v>15467</v>
      </c>
      <c r="P6120" t="s">
        <v>18589</v>
      </c>
      <c r="Q6120">
        <v>5</v>
      </c>
      <c r="R6120">
        <v>2</v>
      </c>
      <c r="S6120">
        <v>3.09</v>
      </c>
      <c r="T6120">
        <v>3.13</v>
      </c>
      <c r="U6120">
        <v>358.85</v>
      </c>
      <c r="V6120">
        <v>80.37</v>
      </c>
      <c r="W6120">
        <v>3.26</v>
      </c>
      <c r="X6120">
        <v>11.23</v>
      </c>
      <c r="Y6120">
        <v>6.33</v>
      </c>
      <c r="Z6120">
        <v>2</v>
      </c>
      <c r="AA6120" t="s">
        <v>4250</v>
      </c>
      <c r="AB6120">
        <v>0</v>
      </c>
      <c r="AC6120">
        <v>3</v>
      </c>
      <c r="AD6120">
        <v>4.8900000000000006</v>
      </c>
      <c r="AF6120" t="s">
        <v>7949</v>
      </c>
      <c r="AI6120">
        <v>0</v>
      </c>
      <c r="AJ6120">
        <v>0</v>
      </c>
      <c r="AK6120" t="s">
        <v>19860</v>
      </c>
      <c r="AL6120" t="s">
        <v>19860</v>
      </c>
      <c r="AM6120" t="s">
        <v>20019</v>
      </c>
    </row>
    <row r="6121" spans="1:39" x14ac:dyDescent="0.25">
      <c r="A6121" t="s">
        <v>11976</v>
      </c>
      <c r="B6121" t="s">
        <v>4841</v>
      </c>
      <c r="C6121" t="s">
        <v>4842</v>
      </c>
      <c r="D6121">
        <v>760</v>
      </c>
      <c r="E6121" t="s">
        <v>4845</v>
      </c>
      <c r="F6121">
        <v>6.12</v>
      </c>
      <c r="I6121" t="s">
        <v>14778</v>
      </c>
      <c r="K6121" t="s">
        <v>6860</v>
      </c>
      <c r="L6121" t="s">
        <v>6861</v>
      </c>
      <c r="M6121" t="s">
        <v>6907</v>
      </c>
      <c r="N6121">
        <v>9</v>
      </c>
      <c r="O6121" t="s">
        <v>6972</v>
      </c>
      <c r="P6121" t="s">
        <v>19628</v>
      </c>
      <c r="Q6121">
        <v>5</v>
      </c>
      <c r="R6121">
        <v>1</v>
      </c>
      <c r="S6121">
        <v>4.4400000000000004</v>
      </c>
      <c r="T6121">
        <v>4.47</v>
      </c>
      <c r="U6121">
        <v>368.48</v>
      </c>
      <c r="V6121">
        <v>66.069999999999993</v>
      </c>
      <c r="W6121">
        <v>3.76</v>
      </c>
      <c r="Y6121">
        <v>6.14</v>
      </c>
      <c r="Z6121">
        <v>1</v>
      </c>
      <c r="AA6121" t="s">
        <v>4250</v>
      </c>
      <c r="AB6121">
        <v>0</v>
      </c>
      <c r="AC6121">
        <v>1</v>
      </c>
      <c r="AD6121">
        <v>4.0377619047619042</v>
      </c>
      <c r="AF6121" t="s">
        <v>7949</v>
      </c>
      <c r="AI6121">
        <v>0</v>
      </c>
      <c r="AJ6121">
        <v>0</v>
      </c>
      <c r="AM6121" t="s">
        <v>20019</v>
      </c>
    </row>
    <row r="6122" spans="1:39" x14ac:dyDescent="0.25">
      <c r="A6122" t="s">
        <v>11976</v>
      </c>
      <c r="B6122" t="s">
        <v>4841</v>
      </c>
      <c r="C6122" t="s">
        <v>4842</v>
      </c>
      <c r="D6122">
        <v>760</v>
      </c>
      <c r="E6122" t="s">
        <v>4845</v>
      </c>
      <c r="F6122">
        <v>6.12</v>
      </c>
      <c r="I6122" t="s">
        <v>14779</v>
      </c>
      <c r="K6122" t="s">
        <v>6860</v>
      </c>
      <c r="L6122" t="s">
        <v>6861</v>
      </c>
      <c r="M6122" t="s">
        <v>6908</v>
      </c>
      <c r="N6122">
        <v>8</v>
      </c>
      <c r="O6122" t="s">
        <v>6973</v>
      </c>
      <c r="P6122" t="s">
        <v>19628</v>
      </c>
      <c r="Q6122">
        <v>5</v>
      </c>
      <c r="R6122">
        <v>1</v>
      </c>
      <c r="S6122">
        <v>4.4400000000000004</v>
      </c>
      <c r="T6122">
        <v>4.47</v>
      </c>
      <c r="U6122">
        <v>368.48</v>
      </c>
      <c r="V6122">
        <v>66.069999999999993</v>
      </c>
      <c r="W6122">
        <v>3.76</v>
      </c>
      <c r="Y6122">
        <v>6.14</v>
      </c>
      <c r="Z6122">
        <v>1</v>
      </c>
      <c r="AA6122" t="s">
        <v>4250</v>
      </c>
      <c r="AB6122">
        <v>0</v>
      </c>
      <c r="AC6122">
        <v>1</v>
      </c>
      <c r="AD6122">
        <v>4.0377619047619042</v>
      </c>
      <c r="AF6122" t="s">
        <v>7949</v>
      </c>
      <c r="AI6122">
        <v>0</v>
      </c>
      <c r="AJ6122">
        <v>0</v>
      </c>
      <c r="AM6122" t="s">
        <v>20019</v>
      </c>
    </row>
    <row r="6123" spans="1:39" x14ac:dyDescent="0.25">
      <c r="A6123" t="s">
        <v>11977</v>
      </c>
      <c r="B6123" t="s">
        <v>4841</v>
      </c>
      <c r="C6123" t="s">
        <v>4842</v>
      </c>
      <c r="D6123">
        <v>760</v>
      </c>
      <c r="E6123" t="s">
        <v>4845</v>
      </c>
      <c r="F6123">
        <v>6.12</v>
      </c>
      <c r="I6123" t="s">
        <v>14780</v>
      </c>
      <c r="K6123" t="s">
        <v>6860</v>
      </c>
      <c r="L6123" t="s">
        <v>6861</v>
      </c>
      <c r="M6123" t="s">
        <v>14952</v>
      </c>
      <c r="N6123">
        <v>9</v>
      </c>
      <c r="O6123" t="s">
        <v>15273</v>
      </c>
      <c r="P6123" t="s">
        <v>19629</v>
      </c>
      <c r="Q6123">
        <v>6</v>
      </c>
      <c r="R6123">
        <v>2</v>
      </c>
      <c r="S6123">
        <v>0.64</v>
      </c>
      <c r="T6123">
        <v>0.64</v>
      </c>
      <c r="U6123">
        <v>363.37</v>
      </c>
      <c r="V6123">
        <v>94.53</v>
      </c>
      <c r="W6123">
        <v>2.02</v>
      </c>
      <c r="X6123">
        <v>10.99</v>
      </c>
      <c r="Y6123">
        <v>4.0999999999999996</v>
      </c>
      <c r="Z6123">
        <v>2</v>
      </c>
      <c r="AA6123" t="s">
        <v>4250</v>
      </c>
      <c r="AB6123">
        <v>0</v>
      </c>
      <c r="AC6123">
        <v>3</v>
      </c>
      <c r="AD6123">
        <v>5.3249285714285719</v>
      </c>
      <c r="AF6123" t="s">
        <v>7949</v>
      </c>
      <c r="AI6123">
        <v>0</v>
      </c>
      <c r="AJ6123">
        <v>0</v>
      </c>
      <c r="AM6123" t="s">
        <v>20019</v>
      </c>
    </row>
    <row r="6124" spans="1:39" x14ac:dyDescent="0.25">
      <c r="A6124" t="s">
        <v>11432</v>
      </c>
      <c r="B6124" t="s">
        <v>4841</v>
      </c>
      <c r="C6124" t="s">
        <v>4842</v>
      </c>
      <c r="D6124">
        <v>760</v>
      </c>
      <c r="E6124" t="s">
        <v>4845</v>
      </c>
      <c r="F6124">
        <v>6.12</v>
      </c>
      <c r="I6124" t="s">
        <v>14781</v>
      </c>
      <c r="K6124" t="s">
        <v>6860</v>
      </c>
      <c r="L6124" t="s">
        <v>6861</v>
      </c>
      <c r="M6124" t="s">
        <v>15167</v>
      </c>
      <c r="N6124">
        <v>9</v>
      </c>
      <c r="O6124" t="s">
        <v>15548</v>
      </c>
      <c r="P6124" t="s">
        <v>19084</v>
      </c>
      <c r="Q6124">
        <v>6</v>
      </c>
      <c r="R6124">
        <v>2</v>
      </c>
      <c r="S6124">
        <v>2.34</v>
      </c>
      <c r="T6124">
        <v>2.36</v>
      </c>
      <c r="U6124">
        <v>390.44</v>
      </c>
      <c r="V6124">
        <v>94.75</v>
      </c>
      <c r="W6124">
        <v>2.96</v>
      </c>
      <c r="X6124">
        <v>13.72</v>
      </c>
      <c r="Y6124">
        <v>6</v>
      </c>
      <c r="Z6124">
        <v>3</v>
      </c>
      <c r="AA6124" t="s">
        <v>4250</v>
      </c>
      <c r="AB6124">
        <v>0</v>
      </c>
      <c r="AC6124">
        <v>1</v>
      </c>
      <c r="AD6124">
        <v>4.9542380952380949</v>
      </c>
      <c r="AF6124" t="s">
        <v>7949</v>
      </c>
      <c r="AI6124">
        <v>0</v>
      </c>
      <c r="AJ6124">
        <v>0</v>
      </c>
      <c r="AM6124" t="s">
        <v>20019</v>
      </c>
    </row>
    <row r="6125" spans="1:39" x14ac:dyDescent="0.25">
      <c r="A6125" t="s">
        <v>11432</v>
      </c>
      <c r="B6125" t="s">
        <v>4841</v>
      </c>
      <c r="C6125" t="s">
        <v>4842</v>
      </c>
      <c r="D6125">
        <v>760</v>
      </c>
      <c r="E6125" t="s">
        <v>4845</v>
      </c>
      <c r="F6125">
        <v>6.12</v>
      </c>
      <c r="I6125" t="s">
        <v>14782</v>
      </c>
      <c r="K6125" t="s">
        <v>6860</v>
      </c>
      <c r="L6125" t="s">
        <v>6861</v>
      </c>
      <c r="M6125" t="s">
        <v>15168</v>
      </c>
      <c r="N6125">
        <v>8</v>
      </c>
      <c r="O6125" t="s">
        <v>15549</v>
      </c>
      <c r="P6125" t="s">
        <v>19084</v>
      </c>
      <c r="Q6125">
        <v>6</v>
      </c>
      <c r="R6125">
        <v>2</v>
      </c>
      <c r="S6125">
        <v>2.34</v>
      </c>
      <c r="T6125">
        <v>2.36</v>
      </c>
      <c r="U6125">
        <v>390.44</v>
      </c>
      <c r="V6125">
        <v>94.75</v>
      </c>
      <c r="W6125">
        <v>2.96</v>
      </c>
      <c r="X6125">
        <v>13.72</v>
      </c>
      <c r="Y6125">
        <v>6</v>
      </c>
      <c r="Z6125">
        <v>3</v>
      </c>
      <c r="AA6125" t="s">
        <v>4250</v>
      </c>
      <c r="AB6125">
        <v>0</v>
      </c>
      <c r="AC6125">
        <v>1</v>
      </c>
      <c r="AD6125">
        <v>4.9542380952380949</v>
      </c>
      <c r="AF6125" t="s">
        <v>7949</v>
      </c>
      <c r="AI6125">
        <v>0</v>
      </c>
      <c r="AJ6125">
        <v>0</v>
      </c>
      <c r="AM6125" t="s">
        <v>20019</v>
      </c>
    </row>
    <row r="6126" spans="1:39" x14ac:dyDescent="0.25">
      <c r="A6126" t="s">
        <v>11978</v>
      </c>
      <c r="B6126" t="s">
        <v>4841</v>
      </c>
      <c r="C6126" t="s">
        <v>4842</v>
      </c>
      <c r="D6126">
        <v>760</v>
      </c>
      <c r="E6126" t="s">
        <v>4845</v>
      </c>
      <c r="F6126">
        <v>6.12</v>
      </c>
      <c r="I6126" t="s">
        <v>14783</v>
      </c>
      <c r="K6126" t="s">
        <v>6860</v>
      </c>
      <c r="L6126" t="s">
        <v>6861</v>
      </c>
      <c r="M6126" t="s">
        <v>14955</v>
      </c>
      <c r="N6126">
        <v>8</v>
      </c>
      <c r="O6126" t="s">
        <v>15276</v>
      </c>
      <c r="P6126" t="s">
        <v>19630</v>
      </c>
      <c r="Q6126">
        <v>5</v>
      </c>
      <c r="R6126">
        <v>1</v>
      </c>
      <c r="S6126">
        <v>3.41</v>
      </c>
      <c r="T6126">
        <v>3.41</v>
      </c>
      <c r="U6126">
        <v>404.39</v>
      </c>
      <c r="V6126">
        <v>66.069999999999993</v>
      </c>
      <c r="W6126">
        <v>3.5</v>
      </c>
      <c r="Y6126">
        <v>0</v>
      </c>
      <c r="Z6126">
        <v>2</v>
      </c>
      <c r="AA6126" t="s">
        <v>4250</v>
      </c>
      <c r="AB6126">
        <v>0</v>
      </c>
      <c r="AC6126">
        <v>1</v>
      </c>
      <c r="AD6126">
        <v>4.6062619047619036</v>
      </c>
      <c r="AF6126" t="s">
        <v>7949</v>
      </c>
      <c r="AI6126">
        <v>0</v>
      </c>
      <c r="AJ6126">
        <v>0</v>
      </c>
      <c r="AM6126" t="s">
        <v>20019</v>
      </c>
    </row>
    <row r="6127" spans="1:39" x14ac:dyDescent="0.25">
      <c r="A6127" t="s">
        <v>11979</v>
      </c>
      <c r="B6127" t="s">
        <v>4841</v>
      </c>
      <c r="C6127" t="s">
        <v>4842</v>
      </c>
      <c r="D6127">
        <v>761</v>
      </c>
      <c r="E6127" t="s">
        <v>4845</v>
      </c>
      <c r="F6127">
        <v>6.12</v>
      </c>
      <c r="K6127" t="s">
        <v>6860</v>
      </c>
      <c r="L6127" t="s">
        <v>6861</v>
      </c>
      <c r="M6127" t="s">
        <v>15252</v>
      </c>
      <c r="N6127">
        <v>9</v>
      </c>
      <c r="O6127" t="s">
        <v>15657</v>
      </c>
      <c r="P6127" t="s">
        <v>19631</v>
      </c>
      <c r="Q6127">
        <v>5</v>
      </c>
      <c r="R6127">
        <v>1</v>
      </c>
      <c r="S6127">
        <v>4.18</v>
      </c>
      <c r="T6127">
        <v>4.2</v>
      </c>
      <c r="U6127">
        <v>438.86</v>
      </c>
      <c r="V6127">
        <v>64.680000000000007</v>
      </c>
      <c r="W6127">
        <v>3.1</v>
      </c>
      <c r="Y6127">
        <v>6.01</v>
      </c>
      <c r="Z6127">
        <v>1</v>
      </c>
      <c r="AA6127" t="s">
        <v>4250</v>
      </c>
      <c r="AB6127">
        <v>0</v>
      </c>
      <c r="AC6127">
        <v>2</v>
      </c>
      <c r="AD6127">
        <v>3.6700476190476188</v>
      </c>
      <c r="AF6127" t="s">
        <v>7949</v>
      </c>
      <c r="AI6127">
        <v>0</v>
      </c>
      <c r="AJ6127">
        <v>0</v>
      </c>
      <c r="AK6127" t="s">
        <v>20017</v>
      </c>
      <c r="AL6127" t="s">
        <v>20017</v>
      </c>
      <c r="AM6127" t="s">
        <v>20019</v>
      </c>
    </row>
    <row r="6128" spans="1:39" x14ac:dyDescent="0.25">
      <c r="A6128" t="s">
        <v>9493</v>
      </c>
      <c r="B6128" t="s">
        <v>4841</v>
      </c>
      <c r="C6128" t="s">
        <v>4842</v>
      </c>
      <c r="D6128">
        <v>764</v>
      </c>
      <c r="E6128" t="s">
        <v>4845</v>
      </c>
      <c r="F6128">
        <v>6.12</v>
      </c>
      <c r="K6128" t="s">
        <v>6860</v>
      </c>
      <c r="L6128" t="s">
        <v>6861</v>
      </c>
      <c r="M6128" t="s">
        <v>15091</v>
      </c>
      <c r="N6128">
        <v>9</v>
      </c>
      <c r="O6128" t="s">
        <v>15450</v>
      </c>
      <c r="P6128" t="s">
        <v>17145</v>
      </c>
      <c r="Q6128">
        <v>8</v>
      </c>
      <c r="R6128">
        <v>3</v>
      </c>
      <c r="S6128">
        <v>2.34</v>
      </c>
      <c r="T6128">
        <v>2.34</v>
      </c>
      <c r="U6128">
        <v>565.63</v>
      </c>
      <c r="V6128">
        <v>119.84</v>
      </c>
      <c r="W6128">
        <v>3.38</v>
      </c>
      <c r="X6128">
        <v>13.63</v>
      </c>
      <c r="Y6128">
        <v>5.16</v>
      </c>
      <c r="Z6128">
        <v>2</v>
      </c>
      <c r="AA6128" t="s">
        <v>4250</v>
      </c>
      <c r="AB6128">
        <v>1</v>
      </c>
      <c r="AC6128">
        <v>10</v>
      </c>
      <c r="AD6128">
        <v>3.0019999999999998</v>
      </c>
      <c r="AF6128" t="s">
        <v>7949</v>
      </c>
      <c r="AI6128">
        <v>0</v>
      </c>
      <c r="AJ6128">
        <v>0</v>
      </c>
      <c r="AK6128" t="s">
        <v>19882</v>
      </c>
      <c r="AL6128" t="s">
        <v>19882</v>
      </c>
      <c r="AM6128" t="s">
        <v>20019</v>
      </c>
    </row>
    <row r="6129" spans="1:39" x14ac:dyDescent="0.25">
      <c r="A6129" t="s">
        <v>11980</v>
      </c>
      <c r="B6129" t="s">
        <v>4841</v>
      </c>
      <c r="C6129" t="s">
        <v>4842</v>
      </c>
      <c r="D6129">
        <v>770</v>
      </c>
      <c r="E6129" t="s">
        <v>4845</v>
      </c>
      <c r="F6129">
        <v>6.11</v>
      </c>
      <c r="K6129" t="s">
        <v>6860</v>
      </c>
      <c r="M6129" t="s">
        <v>6865</v>
      </c>
      <c r="N6129">
        <v>8</v>
      </c>
      <c r="O6129" t="s">
        <v>15342</v>
      </c>
      <c r="P6129" t="s">
        <v>19632</v>
      </c>
      <c r="Q6129">
        <v>6</v>
      </c>
      <c r="R6129">
        <v>4</v>
      </c>
      <c r="S6129">
        <v>3.26</v>
      </c>
      <c r="T6129">
        <v>4.34</v>
      </c>
      <c r="U6129">
        <v>514.63</v>
      </c>
      <c r="V6129">
        <v>123.48</v>
      </c>
      <c r="W6129">
        <v>3.2</v>
      </c>
      <c r="X6129">
        <v>13.45</v>
      </c>
      <c r="Y6129">
        <v>8.35</v>
      </c>
      <c r="Z6129">
        <v>3</v>
      </c>
      <c r="AA6129" t="s">
        <v>4250</v>
      </c>
      <c r="AB6129">
        <v>1</v>
      </c>
      <c r="AC6129">
        <v>13</v>
      </c>
      <c r="AD6129">
        <v>1.5249999999999999</v>
      </c>
      <c r="AF6129" t="s">
        <v>7949</v>
      </c>
      <c r="AI6129">
        <v>0</v>
      </c>
      <c r="AJ6129">
        <v>0</v>
      </c>
      <c r="AK6129" t="s">
        <v>19875</v>
      </c>
      <c r="AL6129" t="s">
        <v>19875</v>
      </c>
      <c r="AM6129" t="s">
        <v>20019</v>
      </c>
    </row>
    <row r="6130" spans="1:39" x14ac:dyDescent="0.25">
      <c r="A6130" t="s">
        <v>9436</v>
      </c>
      <c r="B6130" t="s">
        <v>4841</v>
      </c>
      <c r="C6130" t="s">
        <v>4842</v>
      </c>
      <c r="D6130">
        <v>770</v>
      </c>
      <c r="E6130" t="s">
        <v>4845</v>
      </c>
      <c r="F6130">
        <v>6.11</v>
      </c>
      <c r="K6130" t="s">
        <v>6860</v>
      </c>
      <c r="L6130" t="s">
        <v>6861</v>
      </c>
      <c r="M6130" t="s">
        <v>15189</v>
      </c>
      <c r="N6130">
        <v>9</v>
      </c>
      <c r="O6130" t="s">
        <v>15577</v>
      </c>
      <c r="P6130" t="s">
        <v>17088</v>
      </c>
      <c r="Q6130">
        <v>5</v>
      </c>
      <c r="R6130">
        <v>2</v>
      </c>
      <c r="S6130">
        <v>3.22</v>
      </c>
      <c r="T6130">
        <v>3.23</v>
      </c>
      <c r="U6130">
        <v>395.4</v>
      </c>
      <c r="V6130">
        <v>59.64</v>
      </c>
      <c r="W6130">
        <v>3.05</v>
      </c>
      <c r="Y6130">
        <v>5.68</v>
      </c>
      <c r="Z6130">
        <v>1</v>
      </c>
      <c r="AA6130" t="s">
        <v>4250</v>
      </c>
      <c r="AB6130">
        <v>0</v>
      </c>
      <c r="AC6130">
        <v>4</v>
      </c>
      <c r="AD6130">
        <v>4.5221428571428568</v>
      </c>
      <c r="AF6130" t="s">
        <v>7949</v>
      </c>
      <c r="AI6130">
        <v>0</v>
      </c>
      <c r="AJ6130">
        <v>0</v>
      </c>
      <c r="AK6130" t="s">
        <v>19839</v>
      </c>
      <c r="AL6130" t="s">
        <v>19839</v>
      </c>
      <c r="AM6130" t="s">
        <v>20019</v>
      </c>
    </row>
    <row r="6131" spans="1:39" x14ac:dyDescent="0.25">
      <c r="A6131" t="s">
        <v>11981</v>
      </c>
      <c r="B6131" t="s">
        <v>4841</v>
      </c>
      <c r="C6131" t="s">
        <v>4842</v>
      </c>
      <c r="D6131">
        <v>770</v>
      </c>
      <c r="E6131" t="s">
        <v>4845</v>
      </c>
      <c r="F6131">
        <v>6.11</v>
      </c>
      <c r="K6131" t="s">
        <v>6860</v>
      </c>
      <c r="L6131" t="s">
        <v>6861</v>
      </c>
      <c r="M6131" t="s">
        <v>6891</v>
      </c>
      <c r="N6131">
        <v>9</v>
      </c>
      <c r="O6131" t="s">
        <v>15367</v>
      </c>
      <c r="P6131" t="s">
        <v>19633</v>
      </c>
      <c r="Q6131">
        <v>4</v>
      </c>
      <c r="R6131">
        <v>3</v>
      </c>
      <c r="S6131">
        <v>1.7</v>
      </c>
      <c r="T6131">
        <v>4.41</v>
      </c>
      <c r="U6131">
        <v>487.59</v>
      </c>
      <c r="V6131">
        <v>81.67</v>
      </c>
      <c r="W6131">
        <v>3.6</v>
      </c>
      <c r="X6131">
        <v>13.84</v>
      </c>
      <c r="Y6131">
        <v>10.35</v>
      </c>
      <c r="Z6131">
        <v>2</v>
      </c>
      <c r="AA6131" t="s">
        <v>4250</v>
      </c>
      <c r="AB6131">
        <v>0</v>
      </c>
      <c r="AC6131">
        <v>11</v>
      </c>
      <c r="AD6131">
        <v>2.5503095238095241</v>
      </c>
      <c r="AF6131" t="s">
        <v>7952</v>
      </c>
      <c r="AI6131">
        <v>0</v>
      </c>
      <c r="AJ6131">
        <v>0</v>
      </c>
      <c r="AK6131" t="s">
        <v>19890</v>
      </c>
      <c r="AL6131" t="s">
        <v>19890</v>
      </c>
      <c r="AM6131" t="s">
        <v>20019</v>
      </c>
    </row>
    <row r="6132" spans="1:39" x14ac:dyDescent="0.25">
      <c r="A6132" t="s">
        <v>11982</v>
      </c>
      <c r="B6132" t="s">
        <v>4841</v>
      </c>
      <c r="C6132" t="s">
        <v>4842</v>
      </c>
      <c r="D6132">
        <v>770</v>
      </c>
      <c r="E6132" t="s">
        <v>4845</v>
      </c>
      <c r="F6132">
        <v>6.11</v>
      </c>
      <c r="K6132" t="s">
        <v>6860</v>
      </c>
      <c r="L6132" t="s">
        <v>6861</v>
      </c>
      <c r="M6132" t="s">
        <v>15205</v>
      </c>
      <c r="N6132">
        <v>9</v>
      </c>
      <c r="O6132" t="s">
        <v>15596</v>
      </c>
      <c r="P6132" t="s">
        <v>19634</v>
      </c>
      <c r="Q6132">
        <v>3</v>
      </c>
      <c r="R6132">
        <v>1</v>
      </c>
      <c r="S6132">
        <v>2.7</v>
      </c>
      <c r="T6132">
        <v>4.08</v>
      </c>
      <c r="U6132">
        <v>442.56</v>
      </c>
      <c r="V6132">
        <v>59.65</v>
      </c>
      <c r="W6132">
        <v>3.73</v>
      </c>
      <c r="Y6132">
        <v>8.7100000000000009</v>
      </c>
      <c r="Z6132">
        <v>3</v>
      </c>
      <c r="AA6132" t="s">
        <v>4250</v>
      </c>
      <c r="AB6132">
        <v>0</v>
      </c>
      <c r="AC6132">
        <v>3</v>
      </c>
      <c r="AD6132">
        <v>3.9986190476190471</v>
      </c>
      <c r="AF6132" t="s">
        <v>7952</v>
      </c>
      <c r="AI6132">
        <v>0</v>
      </c>
      <c r="AJ6132">
        <v>0</v>
      </c>
      <c r="AK6132" t="s">
        <v>19987</v>
      </c>
      <c r="AL6132" t="s">
        <v>19987</v>
      </c>
      <c r="AM6132" t="s">
        <v>20019</v>
      </c>
    </row>
    <row r="6133" spans="1:39" x14ac:dyDescent="0.25">
      <c r="A6133" t="s">
        <v>11983</v>
      </c>
      <c r="B6133" t="s">
        <v>4841</v>
      </c>
      <c r="C6133" t="s">
        <v>4842</v>
      </c>
      <c r="D6133">
        <v>771</v>
      </c>
      <c r="E6133" t="s">
        <v>4845</v>
      </c>
      <c r="F6133">
        <v>6.11</v>
      </c>
      <c r="K6133" t="s">
        <v>6860</v>
      </c>
      <c r="L6133" t="s">
        <v>6861</v>
      </c>
      <c r="M6133" t="s">
        <v>15190</v>
      </c>
      <c r="N6133">
        <v>9</v>
      </c>
      <c r="O6133" t="s">
        <v>15578</v>
      </c>
      <c r="P6133" t="s">
        <v>19635</v>
      </c>
      <c r="Q6133">
        <v>7</v>
      </c>
      <c r="R6133">
        <v>4</v>
      </c>
      <c r="S6133">
        <v>2.04</v>
      </c>
      <c r="T6133">
        <v>4.0999999999999996</v>
      </c>
      <c r="U6133">
        <v>729.92</v>
      </c>
      <c r="V6133">
        <v>131.08000000000001</v>
      </c>
      <c r="W6133">
        <v>4.67</v>
      </c>
      <c r="X6133">
        <v>13.68</v>
      </c>
      <c r="Y6133">
        <v>9.3800000000000008</v>
      </c>
      <c r="Z6133">
        <v>4</v>
      </c>
      <c r="AA6133" t="s">
        <v>4250</v>
      </c>
      <c r="AB6133">
        <v>1</v>
      </c>
      <c r="AC6133">
        <v>15</v>
      </c>
      <c r="AD6133">
        <v>1.74</v>
      </c>
      <c r="AF6133" t="s">
        <v>7952</v>
      </c>
      <c r="AI6133">
        <v>0</v>
      </c>
      <c r="AJ6133">
        <v>0</v>
      </c>
      <c r="AK6133" t="s">
        <v>19973</v>
      </c>
      <c r="AL6133" t="s">
        <v>19973</v>
      </c>
      <c r="AM6133" t="s">
        <v>20019</v>
      </c>
    </row>
    <row r="6134" spans="1:39" x14ac:dyDescent="0.25">
      <c r="A6134" t="s">
        <v>11984</v>
      </c>
      <c r="B6134" t="s">
        <v>4841</v>
      </c>
      <c r="C6134" t="s">
        <v>4842</v>
      </c>
      <c r="D6134">
        <v>773</v>
      </c>
      <c r="E6134" t="s">
        <v>4845</v>
      </c>
      <c r="F6134">
        <v>6.11</v>
      </c>
      <c r="I6134" t="s">
        <v>14784</v>
      </c>
      <c r="K6134" t="s">
        <v>6860</v>
      </c>
      <c r="L6134" t="s">
        <v>6861</v>
      </c>
      <c r="M6134" t="s">
        <v>6907</v>
      </c>
      <c r="N6134">
        <v>9</v>
      </c>
      <c r="O6134" t="s">
        <v>6972</v>
      </c>
      <c r="P6134" t="s">
        <v>19636</v>
      </c>
      <c r="Q6134">
        <v>6</v>
      </c>
      <c r="R6134">
        <v>1</v>
      </c>
      <c r="S6134">
        <v>3.33</v>
      </c>
      <c r="T6134">
        <v>3.33</v>
      </c>
      <c r="U6134">
        <v>410.45</v>
      </c>
      <c r="V6134">
        <v>75.3</v>
      </c>
      <c r="W6134">
        <v>3.37</v>
      </c>
      <c r="Y6134">
        <v>2.21</v>
      </c>
      <c r="Z6134">
        <v>2</v>
      </c>
      <c r="AA6134" t="s">
        <v>4250</v>
      </c>
      <c r="AB6134">
        <v>0</v>
      </c>
      <c r="AC6134">
        <v>2</v>
      </c>
      <c r="AD6134">
        <v>4.6429761904761904</v>
      </c>
      <c r="AF6134" t="s">
        <v>7949</v>
      </c>
      <c r="AI6134">
        <v>0</v>
      </c>
      <c r="AJ6134">
        <v>0</v>
      </c>
      <c r="AM6134" t="s">
        <v>20019</v>
      </c>
    </row>
    <row r="6135" spans="1:39" x14ac:dyDescent="0.25">
      <c r="A6135" t="s">
        <v>11984</v>
      </c>
      <c r="B6135" t="s">
        <v>4841</v>
      </c>
      <c r="C6135" t="s">
        <v>4842</v>
      </c>
      <c r="D6135">
        <v>773</v>
      </c>
      <c r="E6135" t="s">
        <v>4845</v>
      </c>
      <c r="F6135">
        <v>6.11</v>
      </c>
      <c r="I6135" t="s">
        <v>14785</v>
      </c>
      <c r="K6135" t="s">
        <v>6860</v>
      </c>
      <c r="L6135" t="s">
        <v>6861</v>
      </c>
      <c r="M6135" t="s">
        <v>6908</v>
      </c>
      <c r="N6135">
        <v>8</v>
      </c>
      <c r="O6135" t="s">
        <v>6973</v>
      </c>
      <c r="P6135" t="s">
        <v>19636</v>
      </c>
      <c r="Q6135">
        <v>6</v>
      </c>
      <c r="R6135">
        <v>1</v>
      </c>
      <c r="S6135">
        <v>3.33</v>
      </c>
      <c r="T6135">
        <v>3.33</v>
      </c>
      <c r="U6135">
        <v>410.45</v>
      </c>
      <c r="V6135">
        <v>75.3</v>
      </c>
      <c r="W6135">
        <v>3.37</v>
      </c>
      <c r="Y6135">
        <v>2.21</v>
      </c>
      <c r="Z6135">
        <v>2</v>
      </c>
      <c r="AA6135" t="s">
        <v>4250</v>
      </c>
      <c r="AB6135">
        <v>0</v>
      </c>
      <c r="AC6135">
        <v>2</v>
      </c>
      <c r="AD6135">
        <v>4.6429761904761904</v>
      </c>
      <c r="AF6135" t="s">
        <v>7949</v>
      </c>
      <c r="AI6135">
        <v>0</v>
      </c>
      <c r="AJ6135">
        <v>0</v>
      </c>
      <c r="AM6135" t="s">
        <v>20019</v>
      </c>
    </row>
    <row r="6136" spans="1:39" x14ac:dyDescent="0.25">
      <c r="A6136" t="s">
        <v>11253</v>
      </c>
      <c r="B6136" t="s">
        <v>4841</v>
      </c>
      <c r="C6136" t="s">
        <v>4842</v>
      </c>
      <c r="D6136">
        <v>776</v>
      </c>
      <c r="E6136" t="s">
        <v>4845</v>
      </c>
      <c r="F6136">
        <v>6.11</v>
      </c>
      <c r="K6136" t="s">
        <v>6860</v>
      </c>
      <c r="L6136" t="s">
        <v>6861</v>
      </c>
      <c r="M6136" t="s">
        <v>15068</v>
      </c>
      <c r="N6136">
        <v>9</v>
      </c>
      <c r="O6136" t="s">
        <v>15421</v>
      </c>
      <c r="P6136" t="s">
        <v>18905</v>
      </c>
      <c r="Q6136">
        <v>6</v>
      </c>
      <c r="R6136">
        <v>2</v>
      </c>
      <c r="S6136">
        <v>2.0499999999999998</v>
      </c>
      <c r="T6136">
        <v>2.0499999999999998</v>
      </c>
      <c r="U6136">
        <v>421.35</v>
      </c>
      <c r="V6136">
        <v>113.39</v>
      </c>
      <c r="W6136">
        <v>3.23</v>
      </c>
      <c r="X6136">
        <v>9.9499999999999993</v>
      </c>
      <c r="Y6136">
        <v>4.8499999999999996</v>
      </c>
      <c r="Z6136">
        <v>2</v>
      </c>
      <c r="AA6136" t="s">
        <v>4250</v>
      </c>
      <c r="AB6136">
        <v>0</v>
      </c>
      <c r="AC6136">
        <v>3</v>
      </c>
      <c r="AD6136">
        <v>4.2571190476190477</v>
      </c>
      <c r="AF6136" t="s">
        <v>7949</v>
      </c>
      <c r="AI6136">
        <v>0</v>
      </c>
      <c r="AJ6136">
        <v>0</v>
      </c>
      <c r="AK6136" t="s">
        <v>19861</v>
      </c>
      <c r="AL6136" t="s">
        <v>19861</v>
      </c>
      <c r="AM6136" t="s">
        <v>20019</v>
      </c>
    </row>
    <row r="6137" spans="1:39" x14ac:dyDescent="0.25">
      <c r="A6137" t="s">
        <v>11985</v>
      </c>
      <c r="B6137" t="s">
        <v>4841</v>
      </c>
      <c r="C6137" t="s">
        <v>4842</v>
      </c>
      <c r="D6137">
        <v>777</v>
      </c>
      <c r="E6137" t="s">
        <v>4845</v>
      </c>
      <c r="F6137">
        <v>6.11</v>
      </c>
      <c r="I6137" t="s">
        <v>14786</v>
      </c>
      <c r="K6137" t="s">
        <v>6860</v>
      </c>
      <c r="M6137" t="s">
        <v>14989</v>
      </c>
      <c r="N6137">
        <v>8</v>
      </c>
      <c r="O6137" t="s">
        <v>15313</v>
      </c>
      <c r="P6137" t="s">
        <v>19637</v>
      </c>
      <c r="Q6137">
        <v>9</v>
      </c>
      <c r="R6137">
        <v>2</v>
      </c>
      <c r="S6137">
        <v>2.7</v>
      </c>
      <c r="T6137">
        <v>2.7</v>
      </c>
      <c r="U6137">
        <v>379.47</v>
      </c>
      <c r="V6137">
        <v>115.63</v>
      </c>
      <c r="W6137">
        <v>2.0699999999999998</v>
      </c>
      <c r="X6137">
        <v>11.08</v>
      </c>
      <c r="Y6137">
        <v>3.76</v>
      </c>
      <c r="Z6137">
        <v>2</v>
      </c>
      <c r="AA6137" t="s">
        <v>4250</v>
      </c>
      <c r="AB6137">
        <v>0</v>
      </c>
      <c r="AC6137">
        <v>3</v>
      </c>
      <c r="AD6137">
        <v>4.156595238095238</v>
      </c>
      <c r="AF6137" t="s">
        <v>7949</v>
      </c>
      <c r="AI6137">
        <v>0</v>
      </c>
      <c r="AJ6137">
        <v>0</v>
      </c>
      <c r="AM6137" t="s">
        <v>20019</v>
      </c>
    </row>
    <row r="6138" spans="1:39" x14ac:dyDescent="0.25">
      <c r="A6138" t="s">
        <v>11986</v>
      </c>
      <c r="B6138" t="s">
        <v>4841</v>
      </c>
      <c r="C6138" t="s">
        <v>4842</v>
      </c>
      <c r="D6138">
        <v>780</v>
      </c>
      <c r="E6138" t="s">
        <v>4845</v>
      </c>
      <c r="F6138">
        <v>6.11</v>
      </c>
      <c r="K6138" t="s">
        <v>6860</v>
      </c>
      <c r="M6138" t="s">
        <v>6865</v>
      </c>
      <c r="N6138">
        <v>8</v>
      </c>
      <c r="O6138" t="s">
        <v>15553</v>
      </c>
      <c r="P6138" t="s">
        <v>19638</v>
      </c>
      <c r="Q6138">
        <v>4</v>
      </c>
      <c r="R6138">
        <v>3</v>
      </c>
      <c r="S6138">
        <v>2.17</v>
      </c>
      <c r="T6138">
        <v>2.2000000000000002</v>
      </c>
      <c r="U6138">
        <v>445.55</v>
      </c>
      <c r="V6138">
        <v>74.25</v>
      </c>
      <c r="W6138">
        <v>3.64</v>
      </c>
      <c r="X6138">
        <v>13.92</v>
      </c>
      <c r="Y6138">
        <v>5.78</v>
      </c>
      <c r="Z6138">
        <v>2</v>
      </c>
      <c r="AA6138" t="s">
        <v>4250</v>
      </c>
      <c r="AB6138">
        <v>0</v>
      </c>
      <c r="AC6138">
        <v>9</v>
      </c>
      <c r="AD6138">
        <v>4.4705952380952381</v>
      </c>
      <c r="AF6138" t="s">
        <v>7949</v>
      </c>
      <c r="AI6138">
        <v>0</v>
      </c>
      <c r="AJ6138">
        <v>0</v>
      </c>
      <c r="AK6138" t="s">
        <v>19966</v>
      </c>
      <c r="AL6138" t="s">
        <v>19966</v>
      </c>
      <c r="AM6138" t="s">
        <v>20019</v>
      </c>
    </row>
    <row r="6139" spans="1:39" x14ac:dyDescent="0.25">
      <c r="A6139" t="s">
        <v>11987</v>
      </c>
      <c r="B6139" t="s">
        <v>4841</v>
      </c>
      <c r="C6139" t="s">
        <v>4842</v>
      </c>
      <c r="D6139">
        <v>780</v>
      </c>
      <c r="E6139" t="s">
        <v>4845</v>
      </c>
      <c r="F6139">
        <v>6.11</v>
      </c>
      <c r="I6139" t="s">
        <v>14787</v>
      </c>
      <c r="K6139" t="s">
        <v>6860</v>
      </c>
      <c r="L6139" t="s">
        <v>6861</v>
      </c>
      <c r="M6139" t="s">
        <v>15105</v>
      </c>
      <c r="N6139">
        <v>9</v>
      </c>
      <c r="O6139" t="s">
        <v>15473</v>
      </c>
      <c r="P6139" t="s">
        <v>19639</v>
      </c>
      <c r="Q6139">
        <v>5</v>
      </c>
      <c r="R6139">
        <v>2</v>
      </c>
      <c r="S6139">
        <v>4.21</v>
      </c>
      <c r="T6139">
        <v>4.21</v>
      </c>
      <c r="U6139">
        <v>418.93</v>
      </c>
      <c r="V6139">
        <v>94.76</v>
      </c>
      <c r="W6139">
        <v>4.34</v>
      </c>
      <c r="Y6139">
        <v>1.5</v>
      </c>
      <c r="Z6139">
        <v>2</v>
      </c>
      <c r="AA6139" t="s">
        <v>4250</v>
      </c>
      <c r="AB6139">
        <v>0</v>
      </c>
      <c r="AC6139">
        <v>1</v>
      </c>
      <c r="AD6139">
        <v>3.315404761904762</v>
      </c>
      <c r="AF6139" t="s">
        <v>7949</v>
      </c>
      <c r="AI6139">
        <v>0</v>
      </c>
      <c r="AJ6139">
        <v>0</v>
      </c>
      <c r="AM6139" t="s">
        <v>20019</v>
      </c>
    </row>
    <row r="6140" spans="1:39" x14ac:dyDescent="0.25">
      <c r="A6140" t="s">
        <v>11988</v>
      </c>
      <c r="B6140" t="s">
        <v>4841</v>
      </c>
      <c r="C6140" t="s">
        <v>4842</v>
      </c>
      <c r="D6140">
        <v>780</v>
      </c>
      <c r="E6140" t="s">
        <v>4845</v>
      </c>
      <c r="F6140">
        <v>6.11</v>
      </c>
      <c r="K6140" t="s">
        <v>6860</v>
      </c>
      <c r="M6140" t="s">
        <v>6865</v>
      </c>
      <c r="N6140">
        <v>8</v>
      </c>
      <c r="O6140" t="s">
        <v>15316</v>
      </c>
      <c r="P6140" t="s">
        <v>19640</v>
      </c>
      <c r="Q6140">
        <v>6</v>
      </c>
      <c r="R6140">
        <v>2</v>
      </c>
      <c r="S6140">
        <v>4.1900000000000004</v>
      </c>
      <c r="T6140">
        <v>4.3600000000000003</v>
      </c>
      <c r="U6140">
        <v>495.58</v>
      </c>
      <c r="V6140">
        <v>107.45</v>
      </c>
      <c r="W6140">
        <v>4.76</v>
      </c>
      <c r="Y6140">
        <v>7.1</v>
      </c>
      <c r="Z6140">
        <v>4</v>
      </c>
      <c r="AA6140" t="s">
        <v>4250</v>
      </c>
      <c r="AB6140">
        <v>0</v>
      </c>
      <c r="AC6140">
        <v>2</v>
      </c>
      <c r="AD6140">
        <v>2.2699047619047619</v>
      </c>
      <c r="AF6140" t="s">
        <v>7949</v>
      </c>
      <c r="AI6140">
        <v>0</v>
      </c>
      <c r="AJ6140">
        <v>0</v>
      </c>
      <c r="AK6140" t="s">
        <v>19862</v>
      </c>
      <c r="AL6140" t="s">
        <v>19862</v>
      </c>
      <c r="AM6140" t="s">
        <v>20019</v>
      </c>
    </row>
    <row r="6141" spans="1:39" x14ac:dyDescent="0.25">
      <c r="A6141" t="s">
        <v>11141</v>
      </c>
      <c r="B6141" t="s">
        <v>4841</v>
      </c>
      <c r="C6141" t="s">
        <v>4842</v>
      </c>
      <c r="D6141">
        <v>780</v>
      </c>
      <c r="E6141" t="s">
        <v>4845</v>
      </c>
      <c r="F6141">
        <v>6.11</v>
      </c>
      <c r="K6141" t="s">
        <v>6860</v>
      </c>
      <c r="L6141" t="s">
        <v>6861</v>
      </c>
      <c r="M6141" t="s">
        <v>15207</v>
      </c>
      <c r="N6141">
        <v>9</v>
      </c>
      <c r="O6141" t="s">
        <v>15598</v>
      </c>
      <c r="P6141" t="s">
        <v>18793</v>
      </c>
      <c r="Q6141">
        <v>5</v>
      </c>
      <c r="R6141">
        <v>3</v>
      </c>
      <c r="S6141">
        <v>2.6</v>
      </c>
      <c r="T6141">
        <v>4.6399999999999997</v>
      </c>
      <c r="U6141">
        <v>531.64</v>
      </c>
      <c r="V6141">
        <v>90.9</v>
      </c>
      <c r="W6141">
        <v>3.61</v>
      </c>
      <c r="X6141">
        <v>13.84</v>
      </c>
      <c r="Y6141">
        <v>9.35</v>
      </c>
      <c r="Z6141">
        <v>2</v>
      </c>
      <c r="AA6141" t="s">
        <v>4250</v>
      </c>
      <c r="AB6141">
        <v>1</v>
      </c>
      <c r="AC6141">
        <v>12</v>
      </c>
      <c r="AD6141">
        <v>2.3416666666666668</v>
      </c>
      <c r="AF6141" t="s">
        <v>7952</v>
      </c>
      <c r="AI6141">
        <v>0</v>
      </c>
      <c r="AJ6141">
        <v>0</v>
      </c>
      <c r="AK6141" t="s">
        <v>19890</v>
      </c>
      <c r="AL6141" t="s">
        <v>19890</v>
      </c>
      <c r="AM6141" t="s">
        <v>20019</v>
      </c>
    </row>
    <row r="6142" spans="1:39" x14ac:dyDescent="0.25">
      <c r="A6142" t="s">
        <v>5734</v>
      </c>
      <c r="B6142" t="s">
        <v>4841</v>
      </c>
      <c r="C6142" t="s">
        <v>4842</v>
      </c>
      <c r="D6142">
        <v>780</v>
      </c>
      <c r="E6142" t="s">
        <v>4845</v>
      </c>
      <c r="F6142">
        <v>6.11</v>
      </c>
      <c r="K6142" t="s">
        <v>6860</v>
      </c>
      <c r="L6142" t="s">
        <v>6861</v>
      </c>
      <c r="M6142" t="s">
        <v>15058</v>
      </c>
      <c r="N6142">
        <v>9</v>
      </c>
      <c r="O6142" t="s">
        <v>15410</v>
      </c>
      <c r="P6142" t="s">
        <v>7460</v>
      </c>
      <c r="Q6142">
        <v>5</v>
      </c>
      <c r="R6142">
        <v>3</v>
      </c>
      <c r="S6142">
        <v>3.68</v>
      </c>
      <c r="T6142">
        <v>3.68</v>
      </c>
      <c r="U6142">
        <v>483.96</v>
      </c>
      <c r="V6142">
        <v>131.84</v>
      </c>
      <c r="W6142">
        <v>4.21</v>
      </c>
      <c r="X6142">
        <v>13.97</v>
      </c>
      <c r="Y6142">
        <v>2.15</v>
      </c>
      <c r="Z6142">
        <v>3</v>
      </c>
      <c r="AA6142" t="s">
        <v>4250</v>
      </c>
      <c r="AB6142">
        <v>0</v>
      </c>
      <c r="AC6142">
        <v>7</v>
      </c>
      <c r="AD6142">
        <v>2.1012380952380951</v>
      </c>
      <c r="AF6142" t="s">
        <v>7949</v>
      </c>
      <c r="AI6142">
        <v>0</v>
      </c>
      <c r="AJ6142">
        <v>0</v>
      </c>
      <c r="AK6142" t="s">
        <v>7979</v>
      </c>
      <c r="AL6142" t="s">
        <v>7979</v>
      </c>
      <c r="AM6142" t="s">
        <v>20019</v>
      </c>
    </row>
    <row r="6143" spans="1:39" x14ac:dyDescent="0.25">
      <c r="A6143" t="s">
        <v>11989</v>
      </c>
      <c r="B6143" t="s">
        <v>4841</v>
      </c>
      <c r="C6143" t="s">
        <v>4842</v>
      </c>
      <c r="D6143">
        <v>780</v>
      </c>
      <c r="E6143" t="s">
        <v>4845</v>
      </c>
      <c r="F6143">
        <v>6.11</v>
      </c>
      <c r="I6143" t="s">
        <v>14788</v>
      </c>
      <c r="K6143" t="s">
        <v>6860</v>
      </c>
      <c r="L6143" t="s">
        <v>6861</v>
      </c>
      <c r="M6143" t="s">
        <v>14996</v>
      </c>
      <c r="N6143">
        <v>9</v>
      </c>
      <c r="O6143" t="s">
        <v>15322</v>
      </c>
      <c r="P6143" t="s">
        <v>19641</v>
      </c>
      <c r="Q6143">
        <v>5</v>
      </c>
      <c r="R6143">
        <v>2</v>
      </c>
      <c r="S6143">
        <v>-1.97</v>
      </c>
      <c r="T6143">
        <v>-1.97</v>
      </c>
      <c r="U6143">
        <v>414.33</v>
      </c>
      <c r="V6143">
        <v>89.6</v>
      </c>
      <c r="W6143">
        <v>3.2</v>
      </c>
      <c r="X6143">
        <v>11.18</v>
      </c>
      <c r="Y6143">
        <v>4.16</v>
      </c>
      <c r="Z6143">
        <v>2</v>
      </c>
      <c r="AA6143" t="s">
        <v>4250</v>
      </c>
      <c r="AB6143">
        <v>0</v>
      </c>
      <c r="AC6143">
        <v>4</v>
      </c>
      <c r="AD6143">
        <v>5.1119285714285718</v>
      </c>
      <c r="AF6143" t="s">
        <v>7949</v>
      </c>
      <c r="AI6143">
        <v>0</v>
      </c>
      <c r="AJ6143">
        <v>0</v>
      </c>
      <c r="AM6143" t="s">
        <v>20019</v>
      </c>
    </row>
    <row r="6144" spans="1:39" x14ac:dyDescent="0.25">
      <c r="A6144" t="s">
        <v>11990</v>
      </c>
      <c r="B6144" t="s">
        <v>4841</v>
      </c>
      <c r="C6144" t="s">
        <v>4842</v>
      </c>
      <c r="D6144">
        <v>780</v>
      </c>
      <c r="E6144" t="s">
        <v>4845</v>
      </c>
      <c r="F6144">
        <v>6.11</v>
      </c>
      <c r="I6144" t="s">
        <v>14789</v>
      </c>
      <c r="K6144" t="s">
        <v>6860</v>
      </c>
      <c r="L6144" t="s">
        <v>6861</v>
      </c>
      <c r="M6144" t="s">
        <v>14996</v>
      </c>
      <c r="N6144">
        <v>9</v>
      </c>
      <c r="O6144" t="s">
        <v>15322</v>
      </c>
      <c r="P6144" t="s">
        <v>19642</v>
      </c>
      <c r="Q6144">
        <v>6</v>
      </c>
      <c r="R6144">
        <v>2</v>
      </c>
      <c r="S6144">
        <v>-1.78</v>
      </c>
      <c r="T6144">
        <v>-1.75</v>
      </c>
      <c r="U6144">
        <v>407.27</v>
      </c>
      <c r="V6144">
        <v>102.74</v>
      </c>
      <c r="W6144">
        <v>2.91</v>
      </c>
      <c r="X6144">
        <v>10.5</v>
      </c>
      <c r="Y6144">
        <v>6.13</v>
      </c>
      <c r="Z6144">
        <v>2</v>
      </c>
      <c r="AA6144" t="s">
        <v>4250</v>
      </c>
      <c r="AB6144">
        <v>0</v>
      </c>
      <c r="AC6144">
        <v>3</v>
      </c>
      <c r="AD6144">
        <v>4.7376904761904761</v>
      </c>
      <c r="AF6144" t="s">
        <v>7949</v>
      </c>
      <c r="AI6144">
        <v>0</v>
      </c>
      <c r="AJ6144">
        <v>0</v>
      </c>
      <c r="AM6144" t="s">
        <v>20019</v>
      </c>
    </row>
    <row r="6145" spans="1:39" x14ac:dyDescent="0.25">
      <c r="A6145" t="s">
        <v>6176</v>
      </c>
      <c r="B6145" t="s">
        <v>4841</v>
      </c>
      <c r="C6145" t="s">
        <v>4842</v>
      </c>
      <c r="D6145">
        <v>786</v>
      </c>
      <c r="E6145" t="s">
        <v>4845</v>
      </c>
      <c r="F6145">
        <v>6.11</v>
      </c>
      <c r="K6145" t="s">
        <v>6860</v>
      </c>
      <c r="M6145" t="s">
        <v>15117</v>
      </c>
      <c r="N6145">
        <v>8</v>
      </c>
      <c r="O6145" t="s">
        <v>15489</v>
      </c>
      <c r="P6145" t="s">
        <v>7902</v>
      </c>
      <c r="Q6145">
        <v>4</v>
      </c>
      <c r="R6145">
        <v>2</v>
      </c>
      <c r="S6145">
        <v>1.49</v>
      </c>
      <c r="T6145">
        <v>1.49</v>
      </c>
      <c r="U6145">
        <v>466.54</v>
      </c>
      <c r="V6145">
        <v>95.16</v>
      </c>
      <c r="W6145">
        <v>4.26</v>
      </c>
      <c r="X6145">
        <v>9.6300000000000008</v>
      </c>
      <c r="Y6145">
        <v>3.69</v>
      </c>
      <c r="Z6145">
        <v>4</v>
      </c>
      <c r="AA6145" t="s">
        <v>4250</v>
      </c>
      <c r="AB6145">
        <v>0</v>
      </c>
      <c r="AC6145">
        <v>6</v>
      </c>
      <c r="AD6145">
        <v>4.5670000000000002</v>
      </c>
      <c r="AF6145" t="s">
        <v>7949</v>
      </c>
      <c r="AI6145">
        <v>0</v>
      </c>
      <c r="AJ6145">
        <v>0</v>
      </c>
      <c r="AK6145" t="s">
        <v>7990</v>
      </c>
      <c r="AL6145" t="s">
        <v>7990</v>
      </c>
      <c r="AM6145" t="s">
        <v>20019</v>
      </c>
    </row>
    <row r="6146" spans="1:39" x14ac:dyDescent="0.25">
      <c r="A6146" t="s">
        <v>11857</v>
      </c>
      <c r="B6146" t="s">
        <v>4841</v>
      </c>
      <c r="C6146" t="s">
        <v>4842</v>
      </c>
      <c r="D6146">
        <v>786</v>
      </c>
      <c r="E6146" t="s">
        <v>4845</v>
      </c>
      <c r="F6146">
        <v>6.11</v>
      </c>
      <c r="I6146" t="s">
        <v>14790</v>
      </c>
      <c r="K6146" t="s">
        <v>6860</v>
      </c>
      <c r="L6146" t="s">
        <v>6861</v>
      </c>
      <c r="M6146" t="s">
        <v>15167</v>
      </c>
      <c r="N6146">
        <v>9</v>
      </c>
      <c r="O6146" t="s">
        <v>15548</v>
      </c>
      <c r="P6146" t="s">
        <v>19509</v>
      </c>
      <c r="Q6146">
        <v>7</v>
      </c>
      <c r="R6146">
        <v>1</v>
      </c>
      <c r="S6146">
        <v>3.31</v>
      </c>
      <c r="T6146">
        <v>3.33</v>
      </c>
      <c r="U6146">
        <v>415.88</v>
      </c>
      <c r="V6146">
        <v>88.19</v>
      </c>
      <c r="W6146">
        <v>3.14</v>
      </c>
      <c r="Y6146">
        <v>5.85</v>
      </c>
      <c r="Z6146">
        <v>2</v>
      </c>
      <c r="AA6146" t="s">
        <v>4250</v>
      </c>
      <c r="AB6146">
        <v>0</v>
      </c>
      <c r="AC6146">
        <v>2</v>
      </c>
      <c r="AD6146">
        <v>4.6141904761904762</v>
      </c>
      <c r="AF6146" t="s">
        <v>7949</v>
      </c>
      <c r="AI6146">
        <v>0</v>
      </c>
      <c r="AJ6146">
        <v>0</v>
      </c>
      <c r="AM6146" t="s">
        <v>20019</v>
      </c>
    </row>
    <row r="6147" spans="1:39" x14ac:dyDescent="0.25">
      <c r="A6147" t="s">
        <v>11857</v>
      </c>
      <c r="B6147" t="s">
        <v>4841</v>
      </c>
      <c r="C6147" t="s">
        <v>4842</v>
      </c>
      <c r="D6147">
        <v>786</v>
      </c>
      <c r="E6147" t="s">
        <v>4845</v>
      </c>
      <c r="F6147">
        <v>6.11</v>
      </c>
      <c r="I6147" t="s">
        <v>14791</v>
      </c>
      <c r="K6147" t="s">
        <v>6860</v>
      </c>
      <c r="L6147" t="s">
        <v>6861</v>
      </c>
      <c r="M6147" t="s">
        <v>15168</v>
      </c>
      <c r="N6147">
        <v>8</v>
      </c>
      <c r="O6147" t="s">
        <v>15549</v>
      </c>
      <c r="P6147" t="s">
        <v>19509</v>
      </c>
      <c r="Q6147">
        <v>7</v>
      </c>
      <c r="R6147">
        <v>1</v>
      </c>
      <c r="S6147">
        <v>3.31</v>
      </c>
      <c r="T6147">
        <v>3.33</v>
      </c>
      <c r="U6147">
        <v>415.88</v>
      </c>
      <c r="V6147">
        <v>88.19</v>
      </c>
      <c r="W6147">
        <v>3.14</v>
      </c>
      <c r="Y6147">
        <v>5.85</v>
      </c>
      <c r="Z6147">
        <v>2</v>
      </c>
      <c r="AA6147" t="s">
        <v>4250</v>
      </c>
      <c r="AB6147">
        <v>0</v>
      </c>
      <c r="AC6147">
        <v>2</v>
      </c>
      <c r="AD6147">
        <v>4.6141904761904762</v>
      </c>
      <c r="AF6147" t="s">
        <v>7949</v>
      </c>
      <c r="AI6147">
        <v>0</v>
      </c>
      <c r="AJ6147">
        <v>0</v>
      </c>
      <c r="AM6147" t="s">
        <v>20019</v>
      </c>
    </row>
    <row r="6148" spans="1:39" x14ac:dyDescent="0.25">
      <c r="A6148" t="s">
        <v>8135</v>
      </c>
      <c r="B6148" t="s">
        <v>4841</v>
      </c>
      <c r="C6148" t="s">
        <v>4842</v>
      </c>
      <c r="D6148">
        <v>789</v>
      </c>
      <c r="E6148" t="s">
        <v>4845</v>
      </c>
      <c r="F6148">
        <v>6.1</v>
      </c>
      <c r="K6148" t="s">
        <v>6860</v>
      </c>
      <c r="L6148" t="s">
        <v>6861</v>
      </c>
      <c r="M6148" t="s">
        <v>15090</v>
      </c>
      <c r="N6148">
        <v>9</v>
      </c>
      <c r="O6148" t="s">
        <v>15449</v>
      </c>
      <c r="P6148" t="s">
        <v>15788</v>
      </c>
      <c r="Q6148">
        <v>4</v>
      </c>
      <c r="R6148">
        <v>1</v>
      </c>
      <c r="S6148">
        <v>3.76</v>
      </c>
      <c r="T6148">
        <v>3.88</v>
      </c>
      <c r="U6148">
        <v>341.84</v>
      </c>
      <c r="V6148">
        <v>60.5</v>
      </c>
      <c r="W6148">
        <v>3.91</v>
      </c>
      <c r="Y6148">
        <v>6.89</v>
      </c>
      <c r="Z6148">
        <v>2</v>
      </c>
      <c r="AA6148" t="s">
        <v>4250</v>
      </c>
      <c r="AB6148">
        <v>0</v>
      </c>
      <c r="AC6148">
        <v>1</v>
      </c>
      <c r="AD6148">
        <v>4.5133333333333336</v>
      </c>
      <c r="AF6148" t="s">
        <v>7949</v>
      </c>
      <c r="AI6148">
        <v>0</v>
      </c>
      <c r="AJ6148">
        <v>0</v>
      </c>
      <c r="AK6148" t="s">
        <v>19832</v>
      </c>
      <c r="AL6148" t="s">
        <v>19832</v>
      </c>
      <c r="AM6148" t="s">
        <v>20019</v>
      </c>
    </row>
    <row r="6149" spans="1:39" x14ac:dyDescent="0.25">
      <c r="A6149" t="s">
        <v>11991</v>
      </c>
      <c r="B6149" t="s">
        <v>4841</v>
      </c>
      <c r="C6149" t="s">
        <v>4842</v>
      </c>
      <c r="D6149">
        <v>790</v>
      </c>
      <c r="E6149" t="s">
        <v>4845</v>
      </c>
      <c r="F6149">
        <v>6.1</v>
      </c>
      <c r="K6149" t="s">
        <v>6860</v>
      </c>
      <c r="M6149" t="s">
        <v>6865</v>
      </c>
      <c r="N6149">
        <v>8</v>
      </c>
      <c r="O6149" t="s">
        <v>15470</v>
      </c>
      <c r="P6149" t="s">
        <v>19643</v>
      </c>
      <c r="Q6149">
        <v>6</v>
      </c>
      <c r="R6149">
        <v>4</v>
      </c>
      <c r="S6149">
        <v>2.23</v>
      </c>
      <c r="T6149">
        <v>3.17</v>
      </c>
      <c r="U6149">
        <v>538.73</v>
      </c>
      <c r="V6149">
        <v>102.93</v>
      </c>
      <c r="W6149">
        <v>3.99</v>
      </c>
      <c r="X6149">
        <v>13.99</v>
      </c>
      <c r="Y6149">
        <v>8.08</v>
      </c>
      <c r="Z6149">
        <v>2</v>
      </c>
      <c r="AA6149" t="s">
        <v>4250</v>
      </c>
      <c r="AB6149">
        <v>1</v>
      </c>
      <c r="AC6149">
        <v>15</v>
      </c>
      <c r="AD6149">
        <v>3.3290000000000002</v>
      </c>
      <c r="AF6149" t="s">
        <v>7949</v>
      </c>
      <c r="AI6149">
        <v>0</v>
      </c>
      <c r="AJ6149">
        <v>0</v>
      </c>
      <c r="AK6149" t="s">
        <v>19938</v>
      </c>
      <c r="AL6149" t="s">
        <v>19938</v>
      </c>
      <c r="AM6149" t="s">
        <v>20019</v>
      </c>
    </row>
    <row r="6150" spans="1:39" x14ac:dyDescent="0.25">
      <c r="A6150" t="s">
        <v>11992</v>
      </c>
      <c r="B6150" t="s">
        <v>4841</v>
      </c>
      <c r="C6150" t="s">
        <v>4842</v>
      </c>
      <c r="D6150">
        <v>790</v>
      </c>
      <c r="E6150" t="s">
        <v>4845</v>
      </c>
      <c r="F6150">
        <v>6.1</v>
      </c>
      <c r="K6150" t="s">
        <v>6860</v>
      </c>
      <c r="L6150" t="s">
        <v>6861</v>
      </c>
      <c r="M6150" t="s">
        <v>15004</v>
      </c>
      <c r="N6150">
        <v>9</v>
      </c>
      <c r="O6150" t="s">
        <v>15334</v>
      </c>
      <c r="P6150" t="s">
        <v>19644</v>
      </c>
      <c r="Q6150">
        <v>7</v>
      </c>
      <c r="R6150">
        <v>1</v>
      </c>
      <c r="S6150">
        <v>2.93</v>
      </c>
      <c r="T6150">
        <v>3.02</v>
      </c>
      <c r="U6150">
        <v>452.44</v>
      </c>
      <c r="V6150">
        <v>88.99</v>
      </c>
      <c r="W6150">
        <v>3.72</v>
      </c>
      <c r="Y6150">
        <v>6.92</v>
      </c>
      <c r="Z6150">
        <v>3</v>
      </c>
      <c r="AA6150" t="s">
        <v>4250</v>
      </c>
      <c r="AB6150">
        <v>0</v>
      </c>
      <c r="AC6150">
        <v>4</v>
      </c>
      <c r="AD6150">
        <v>4.6980476190476192</v>
      </c>
      <c r="AF6150" t="s">
        <v>7949</v>
      </c>
      <c r="AI6150">
        <v>0</v>
      </c>
      <c r="AJ6150">
        <v>0</v>
      </c>
      <c r="AK6150" t="s">
        <v>19837</v>
      </c>
      <c r="AL6150" t="s">
        <v>19837</v>
      </c>
      <c r="AM6150" t="s">
        <v>20019</v>
      </c>
    </row>
    <row r="6151" spans="1:39" x14ac:dyDescent="0.25">
      <c r="A6151" t="s">
        <v>11993</v>
      </c>
      <c r="B6151" t="s">
        <v>4841</v>
      </c>
      <c r="C6151" t="s">
        <v>4842</v>
      </c>
      <c r="D6151">
        <v>790</v>
      </c>
      <c r="E6151" t="s">
        <v>4845</v>
      </c>
      <c r="F6151">
        <v>6.1</v>
      </c>
      <c r="K6151" t="s">
        <v>6860</v>
      </c>
      <c r="L6151" t="s">
        <v>6861</v>
      </c>
      <c r="M6151" t="s">
        <v>15155</v>
      </c>
      <c r="N6151">
        <v>9</v>
      </c>
      <c r="O6151" t="s">
        <v>15532</v>
      </c>
      <c r="P6151" t="s">
        <v>19645</v>
      </c>
      <c r="Q6151">
        <v>3</v>
      </c>
      <c r="R6151">
        <v>1</v>
      </c>
      <c r="S6151">
        <v>0.1</v>
      </c>
      <c r="T6151">
        <v>0.11</v>
      </c>
      <c r="U6151">
        <v>300.79000000000002</v>
      </c>
      <c r="V6151">
        <v>47.61</v>
      </c>
      <c r="W6151">
        <v>3.96</v>
      </c>
      <c r="Y6151">
        <v>5.81</v>
      </c>
      <c r="Z6151">
        <v>2</v>
      </c>
      <c r="AA6151" t="s">
        <v>4250</v>
      </c>
      <c r="AB6151">
        <v>0</v>
      </c>
      <c r="AC6151">
        <v>2</v>
      </c>
      <c r="AD6151">
        <v>5.833333333333333</v>
      </c>
      <c r="AF6151" t="s">
        <v>7949</v>
      </c>
      <c r="AI6151">
        <v>0</v>
      </c>
      <c r="AJ6151">
        <v>0</v>
      </c>
      <c r="AK6151" t="s">
        <v>19957</v>
      </c>
      <c r="AL6151" t="s">
        <v>19957</v>
      </c>
      <c r="AM6151" t="s">
        <v>20019</v>
      </c>
    </row>
    <row r="6152" spans="1:39" x14ac:dyDescent="0.25">
      <c r="A6152" t="s">
        <v>11450</v>
      </c>
      <c r="B6152" t="s">
        <v>4841</v>
      </c>
      <c r="C6152" t="s">
        <v>4842</v>
      </c>
      <c r="D6152">
        <v>790</v>
      </c>
      <c r="E6152" t="s">
        <v>4845</v>
      </c>
      <c r="F6152">
        <v>6.1</v>
      </c>
      <c r="K6152" t="s">
        <v>6860</v>
      </c>
      <c r="L6152" t="s">
        <v>6861</v>
      </c>
      <c r="M6152" t="s">
        <v>15155</v>
      </c>
      <c r="N6152">
        <v>9</v>
      </c>
      <c r="O6152" t="s">
        <v>15532</v>
      </c>
      <c r="P6152" t="s">
        <v>19102</v>
      </c>
      <c r="Q6152">
        <v>7</v>
      </c>
      <c r="R6152">
        <v>1</v>
      </c>
      <c r="S6152">
        <v>2.62</v>
      </c>
      <c r="T6152">
        <v>2.62</v>
      </c>
      <c r="U6152">
        <v>396.45</v>
      </c>
      <c r="V6152">
        <v>91.21</v>
      </c>
      <c r="W6152">
        <v>3.13</v>
      </c>
      <c r="Y6152">
        <v>4.9800000000000004</v>
      </c>
      <c r="Z6152">
        <v>4</v>
      </c>
      <c r="AA6152" t="s">
        <v>4250</v>
      </c>
      <c r="AB6152">
        <v>0</v>
      </c>
      <c r="AC6152">
        <v>4</v>
      </c>
      <c r="AD6152">
        <v>5.2226428571428576</v>
      </c>
      <c r="AF6152" t="s">
        <v>7949</v>
      </c>
      <c r="AI6152">
        <v>0</v>
      </c>
      <c r="AJ6152">
        <v>0</v>
      </c>
      <c r="AK6152" t="s">
        <v>19957</v>
      </c>
      <c r="AL6152" t="s">
        <v>19957</v>
      </c>
      <c r="AM6152" t="s">
        <v>20019</v>
      </c>
    </row>
    <row r="6153" spans="1:39" x14ac:dyDescent="0.25">
      <c r="A6153" t="s">
        <v>11590</v>
      </c>
      <c r="B6153" t="s">
        <v>4841</v>
      </c>
      <c r="C6153" t="s">
        <v>4842</v>
      </c>
      <c r="D6153">
        <v>790</v>
      </c>
      <c r="E6153" t="s">
        <v>4845</v>
      </c>
      <c r="F6153">
        <v>6.1</v>
      </c>
      <c r="K6153" t="s">
        <v>6860</v>
      </c>
      <c r="L6153" t="s">
        <v>6861</v>
      </c>
      <c r="M6153" t="s">
        <v>15241</v>
      </c>
      <c r="N6153">
        <v>9</v>
      </c>
      <c r="O6153" t="s">
        <v>15640</v>
      </c>
      <c r="P6153" t="s">
        <v>19242</v>
      </c>
      <c r="Q6153">
        <v>5</v>
      </c>
      <c r="R6153">
        <v>1</v>
      </c>
      <c r="S6153">
        <v>2.6</v>
      </c>
      <c r="T6153">
        <v>2.62</v>
      </c>
      <c r="U6153">
        <v>361.47</v>
      </c>
      <c r="V6153">
        <v>60.5</v>
      </c>
      <c r="W6153">
        <v>4.0599999999999996</v>
      </c>
      <c r="Y6153">
        <v>5.84</v>
      </c>
      <c r="Z6153">
        <v>3</v>
      </c>
      <c r="AA6153" t="s">
        <v>4250</v>
      </c>
      <c r="AB6153">
        <v>0</v>
      </c>
      <c r="AC6153">
        <v>4</v>
      </c>
      <c r="AD6153">
        <v>5.5228333333333328</v>
      </c>
      <c r="AF6153" t="s">
        <v>7949</v>
      </c>
      <c r="AI6153">
        <v>0</v>
      </c>
      <c r="AJ6153">
        <v>0</v>
      </c>
      <c r="AK6153" t="s">
        <v>19957</v>
      </c>
      <c r="AL6153" t="s">
        <v>19957</v>
      </c>
      <c r="AM6153" t="s">
        <v>20019</v>
      </c>
    </row>
    <row r="6154" spans="1:39" x14ac:dyDescent="0.25">
      <c r="A6154" t="s">
        <v>10508</v>
      </c>
      <c r="B6154" t="s">
        <v>4841</v>
      </c>
      <c r="C6154" t="s">
        <v>4842</v>
      </c>
      <c r="D6154">
        <v>790</v>
      </c>
      <c r="E6154" t="s">
        <v>4845</v>
      </c>
      <c r="F6154">
        <v>6.1</v>
      </c>
      <c r="K6154" t="s">
        <v>6860</v>
      </c>
      <c r="L6154" t="s">
        <v>6861</v>
      </c>
      <c r="M6154" t="s">
        <v>15155</v>
      </c>
      <c r="N6154">
        <v>9</v>
      </c>
      <c r="O6154" t="s">
        <v>15532</v>
      </c>
      <c r="P6154" t="s">
        <v>18160</v>
      </c>
      <c r="Q6154">
        <v>5</v>
      </c>
      <c r="R6154">
        <v>1</v>
      </c>
      <c r="S6154">
        <v>-0.72</v>
      </c>
      <c r="T6154">
        <v>-0.7</v>
      </c>
      <c r="U6154">
        <v>373.46</v>
      </c>
      <c r="V6154">
        <v>69.73</v>
      </c>
      <c r="W6154">
        <v>3.78</v>
      </c>
      <c r="Y6154">
        <v>6.09</v>
      </c>
      <c r="Z6154">
        <v>3</v>
      </c>
      <c r="AA6154" t="s">
        <v>4250</v>
      </c>
      <c r="AB6154">
        <v>0</v>
      </c>
      <c r="AC6154">
        <v>5</v>
      </c>
      <c r="AD6154">
        <v>5.7371904761904764</v>
      </c>
      <c r="AF6154" t="s">
        <v>7949</v>
      </c>
      <c r="AI6154">
        <v>0</v>
      </c>
      <c r="AJ6154">
        <v>0</v>
      </c>
      <c r="AK6154" t="s">
        <v>19957</v>
      </c>
      <c r="AL6154" t="s">
        <v>19957</v>
      </c>
      <c r="AM6154" t="s">
        <v>20019</v>
      </c>
    </row>
    <row r="6155" spans="1:39" x14ac:dyDescent="0.25">
      <c r="A6155" t="s">
        <v>9599</v>
      </c>
      <c r="B6155" t="s">
        <v>4841</v>
      </c>
      <c r="C6155" t="s">
        <v>4842</v>
      </c>
      <c r="D6155">
        <v>790</v>
      </c>
      <c r="E6155" t="s">
        <v>4845</v>
      </c>
      <c r="F6155">
        <v>6.1</v>
      </c>
      <c r="K6155" t="s">
        <v>6860</v>
      </c>
      <c r="M6155" t="s">
        <v>15182</v>
      </c>
      <c r="N6155">
        <v>8</v>
      </c>
      <c r="O6155" t="s">
        <v>15568</v>
      </c>
      <c r="P6155" t="s">
        <v>17251</v>
      </c>
      <c r="Q6155">
        <v>5</v>
      </c>
      <c r="R6155">
        <v>3</v>
      </c>
      <c r="S6155">
        <v>3.48</v>
      </c>
      <c r="T6155">
        <v>3.5</v>
      </c>
      <c r="U6155">
        <v>585.70000000000005</v>
      </c>
      <c r="V6155">
        <v>105.22</v>
      </c>
      <c r="W6155">
        <v>2.5299999999999998</v>
      </c>
      <c r="X6155">
        <v>13.49</v>
      </c>
      <c r="Y6155">
        <v>6.84</v>
      </c>
      <c r="Z6155">
        <v>2</v>
      </c>
      <c r="AA6155" t="s">
        <v>4250</v>
      </c>
      <c r="AB6155">
        <v>1</v>
      </c>
      <c r="AC6155">
        <v>12</v>
      </c>
      <c r="AD6155">
        <v>2.6693333333333329</v>
      </c>
      <c r="AF6155" t="s">
        <v>7949</v>
      </c>
      <c r="AI6155">
        <v>0</v>
      </c>
      <c r="AJ6155">
        <v>0</v>
      </c>
      <c r="AK6155" t="s">
        <v>19863</v>
      </c>
      <c r="AL6155" t="s">
        <v>19863</v>
      </c>
      <c r="AM6155" t="s">
        <v>20019</v>
      </c>
    </row>
    <row r="6156" spans="1:39" x14ac:dyDescent="0.25">
      <c r="A6156" t="s">
        <v>5519</v>
      </c>
      <c r="B6156" t="s">
        <v>4841</v>
      </c>
      <c r="C6156" t="s">
        <v>4842</v>
      </c>
      <c r="D6156">
        <v>790</v>
      </c>
      <c r="E6156" t="s">
        <v>4845</v>
      </c>
      <c r="F6156">
        <v>6.1</v>
      </c>
      <c r="K6156" t="s">
        <v>6860</v>
      </c>
      <c r="L6156" t="s">
        <v>6861</v>
      </c>
      <c r="M6156" t="s">
        <v>15058</v>
      </c>
      <c r="N6156">
        <v>9</v>
      </c>
      <c r="O6156" t="s">
        <v>15410</v>
      </c>
      <c r="P6156" t="s">
        <v>7245</v>
      </c>
      <c r="Q6156">
        <v>5</v>
      </c>
      <c r="R6156">
        <v>3</v>
      </c>
      <c r="S6156">
        <v>3.32</v>
      </c>
      <c r="T6156">
        <v>3.32</v>
      </c>
      <c r="U6156">
        <v>490.35</v>
      </c>
      <c r="V6156">
        <v>131.84</v>
      </c>
      <c r="W6156">
        <v>4.17</v>
      </c>
      <c r="X6156">
        <v>13.04</v>
      </c>
      <c r="Y6156">
        <v>1.69</v>
      </c>
      <c r="Z6156">
        <v>3</v>
      </c>
      <c r="AA6156" t="s">
        <v>4250</v>
      </c>
      <c r="AB6156">
        <v>0</v>
      </c>
      <c r="AC6156">
        <v>6</v>
      </c>
      <c r="AD6156">
        <v>2.4155952380952379</v>
      </c>
      <c r="AF6156" t="s">
        <v>7949</v>
      </c>
      <c r="AI6156">
        <v>0</v>
      </c>
      <c r="AJ6156">
        <v>0</v>
      </c>
      <c r="AK6156" t="s">
        <v>7979</v>
      </c>
      <c r="AL6156" t="s">
        <v>7979</v>
      </c>
      <c r="AM6156" t="s">
        <v>20019</v>
      </c>
    </row>
    <row r="6157" spans="1:39" x14ac:dyDescent="0.25">
      <c r="A6157" t="s">
        <v>11994</v>
      </c>
      <c r="B6157" t="s">
        <v>4841</v>
      </c>
      <c r="C6157" t="s">
        <v>4842</v>
      </c>
      <c r="D6157">
        <v>790</v>
      </c>
      <c r="E6157" t="s">
        <v>4845</v>
      </c>
      <c r="F6157">
        <v>6.1</v>
      </c>
      <c r="I6157" t="s">
        <v>14792</v>
      </c>
      <c r="K6157" t="s">
        <v>6860</v>
      </c>
      <c r="L6157" t="s">
        <v>6861</v>
      </c>
      <c r="M6157" t="s">
        <v>15047</v>
      </c>
      <c r="N6157">
        <v>9</v>
      </c>
      <c r="O6157" t="s">
        <v>15395</v>
      </c>
      <c r="P6157" t="s">
        <v>19646</v>
      </c>
      <c r="Q6157">
        <v>6</v>
      </c>
      <c r="R6157">
        <v>2</v>
      </c>
      <c r="S6157">
        <v>-1.55</v>
      </c>
      <c r="T6157">
        <v>-1.55</v>
      </c>
      <c r="U6157">
        <v>390.24</v>
      </c>
      <c r="V6157">
        <v>102.49</v>
      </c>
      <c r="W6157">
        <v>2.09</v>
      </c>
      <c r="X6157">
        <v>10.61</v>
      </c>
      <c r="Y6157">
        <v>5.35</v>
      </c>
      <c r="Z6157">
        <v>2</v>
      </c>
      <c r="AA6157" t="s">
        <v>4250</v>
      </c>
      <c r="AB6157">
        <v>0</v>
      </c>
      <c r="AC6157">
        <v>3</v>
      </c>
      <c r="AD6157">
        <v>4.8676666666666666</v>
      </c>
      <c r="AF6157" t="s">
        <v>7949</v>
      </c>
      <c r="AI6157">
        <v>0</v>
      </c>
      <c r="AJ6157">
        <v>0</v>
      </c>
      <c r="AM6157" t="s">
        <v>20019</v>
      </c>
    </row>
    <row r="6158" spans="1:39" x14ac:dyDescent="0.25">
      <c r="A6158" t="s">
        <v>11995</v>
      </c>
      <c r="B6158" t="s">
        <v>4841</v>
      </c>
      <c r="C6158" t="s">
        <v>4842</v>
      </c>
      <c r="D6158">
        <v>790</v>
      </c>
      <c r="E6158" t="s">
        <v>4845</v>
      </c>
      <c r="F6158">
        <v>6.1</v>
      </c>
      <c r="I6158" t="s">
        <v>14793</v>
      </c>
      <c r="K6158" t="s">
        <v>6860</v>
      </c>
      <c r="L6158" t="s">
        <v>6861</v>
      </c>
      <c r="M6158" t="s">
        <v>15242</v>
      </c>
      <c r="N6158">
        <v>9</v>
      </c>
      <c r="O6158" t="s">
        <v>15641</v>
      </c>
      <c r="P6158" t="s">
        <v>19647</v>
      </c>
      <c r="Q6158">
        <v>7</v>
      </c>
      <c r="R6158">
        <v>2</v>
      </c>
      <c r="S6158">
        <v>2.56</v>
      </c>
      <c r="T6158">
        <v>3.39</v>
      </c>
      <c r="U6158">
        <v>383.36</v>
      </c>
      <c r="V6158">
        <v>126.97</v>
      </c>
      <c r="W6158">
        <v>3.27</v>
      </c>
      <c r="X6158">
        <v>6.68</v>
      </c>
      <c r="Y6158">
        <v>0</v>
      </c>
      <c r="Z6158">
        <v>2</v>
      </c>
      <c r="AA6158" t="s">
        <v>4250</v>
      </c>
      <c r="AB6158">
        <v>0</v>
      </c>
      <c r="AC6158">
        <v>8</v>
      </c>
      <c r="AD6158">
        <v>3.8581428571428571</v>
      </c>
      <c r="AF6158" t="s">
        <v>7949</v>
      </c>
      <c r="AI6158">
        <v>0</v>
      </c>
      <c r="AJ6158">
        <v>0</v>
      </c>
      <c r="AM6158" t="s">
        <v>20019</v>
      </c>
    </row>
    <row r="6159" spans="1:39" x14ac:dyDescent="0.25">
      <c r="A6159" t="s">
        <v>11996</v>
      </c>
      <c r="B6159" t="s">
        <v>4841</v>
      </c>
      <c r="C6159" t="s">
        <v>4842</v>
      </c>
      <c r="D6159">
        <v>790</v>
      </c>
      <c r="E6159" t="s">
        <v>4845</v>
      </c>
      <c r="F6159">
        <v>6.1</v>
      </c>
      <c r="I6159" t="s">
        <v>14794</v>
      </c>
      <c r="K6159" t="s">
        <v>6860</v>
      </c>
      <c r="L6159" t="s">
        <v>6861</v>
      </c>
      <c r="M6159" t="s">
        <v>15242</v>
      </c>
      <c r="N6159">
        <v>9</v>
      </c>
      <c r="O6159" t="s">
        <v>15641</v>
      </c>
      <c r="P6159" t="s">
        <v>19648</v>
      </c>
      <c r="Q6159">
        <v>8</v>
      </c>
      <c r="R6159">
        <v>2</v>
      </c>
      <c r="S6159">
        <v>2.15</v>
      </c>
      <c r="T6159">
        <v>3.71</v>
      </c>
      <c r="U6159">
        <v>398.33</v>
      </c>
      <c r="V6159">
        <v>160.88</v>
      </c>
      <c r="W6159">
        <v>3.17</v>
      </c>
      <c r="X6159">
        <v>6.38</v>
      </c>
      <c r="Y6159">
        <v>0</v>
      </c>
      <c r="Z6159">
        <v>2</v>
      </c>
      <c r="AA6159" t="s">
        <v>4250</v>
      </c>
      <c r="AB6159">
        <v>0</v>
      </c>
      <c r="AC6159">
        <v>8</v>
      </c>
      <c r="AD6159">
        <v>3.796214285714286</v>
      </c>
      <c r="AF6159" t="s">
        <v>7951</v>
      </c>
      <c r="AI6159">
        <v>0</v>
      </c>
      <c r="AJ6159">
        <v>0</v>
      </c>
      <c r="AM6159" t="s">
        <v>20019</v>
      </c>
    </row>
    <row r="6160" spans="1:39" x14ac:dyDescent="0.25">
      <c r="A6160" t="s">
        <v>11997</v>
      </c>
      <c r="B6160" t="s">
        <v>4841</v>
      </c>
      <c r="C6160" t="s">
        <v>4842</v>
      </c>
      <c r="D6160">
        <v>800</v>
      </c>
      <c r="E6160" t="s">
        <v>4845</v>
      </c>
      <c r="F6160">
        <v>6.1</v>
      </c>
      <c r="K6160" t="s">
        <v>6860</v>
      </c>
      <c r="M6160" t="s">
        <v>6865</v>
      </c>
      <c r="N6160">
        <v>8</v>
      </c>
      <c r="O6160" t="s">
        <v>15362</v>
      </c>
      <c r="P6160" t="s">
        <v>19649</v>
      </c>
      <c r="Q6160">
        <v>4</v>
      </c>
      <c r="R6160">
        <v>4</v>
      </c>
      <c r="S6160">
        <v>3.42</v>
      </c>
      <c r="T6160">
        <v>3.42</v>
      </c>
      <c r="U6160">
        <v>515.74</v>
      </c>
      <c r="V6160">
        <v>107.53</v>
      </c>
      <c r="W6160">
        <v>3.98</v>
      </c>
      <c r="Y6160">
        <v>0</v>
      </c>
      <c r="Z6160">
        <v>1</v>
      </c>
      <c r="AA6160" t="s">
        <v>4250</v>
      </c>
      <c r="AB6160">
        <v>1</v>
      </c>
      <c r="AC6160">
        <v>14</v>
      </c>
      <c r="AD6160">
        <v>2.4956666666666671</v>
      </c>
      <c r="AF6160" t="s">
        <v>7949</v>
      </c>
      <c r="AI6160">
        <v>0</v>
      </c>
      <c r="AJ6160">
        <v>0</v>
      </c>
      <c r="AK6160" t="s">
        <v>19887</v>
      </c>
      <c r="AL6160" t="s">
        <v>19887</v>
      </c>
      <c r="AM6160" t="s">
        <v>20019</v>
      </c>
    </row>
    <row r="6161" spans="1:39" x14ac:dyDescent="0.25">
      <c r="A6161" t="s">
        <v>11998</v>
      </c>
      <c r="B6161" t="s">
        <v>4841</v>
      </c>
      <c r="C6161" t="s">
        <v>4842</v>
      </c>
      <c r="D6161">
        <v>800</v>
      </c>
      <c r="E6161" t="s">
        <v>4845</v>
      </c>
      <c r="F6161">
        <v>6.1</v>
      </c>
      <c r="K6161" t="s">
        <v>6860</v>
      </c>
      <c r="L6161" t="s">
        <v>6861</v>
      </c>
      <c r="M6161" t="s">
        <v>15008</v>
      </c>
      <c r="N6161">
        <v>9</v>
      </c>
      <c r="O6161" t="s">
        <v>15402</v>
      </c>
      <c r="P6161" t="s">
        <v>19650</v>
      </c>
      <c r="Q6161">
        <v>6</v>
      </c>
      <c r="R6161">
        <v>1</v>
      </c>
      <c r="S6161">
        <v>3.19</v>
      </c>
      <c r="T6161">
        <v>3.2</v>
      </c>
      <c r="U6161">
        <v>377.38</v>
      </c>
      <c r="V6161">
        <v>78.959999999999994</v>
      </c>
      <c r="W6161">
        <v>3.59</v>
      </c>
      <c r="Y6161">
        <v>5.67</v>
      </c>
      <c r="Z6161">
        <v>3</v>
      </c>
      <c r="AA6161" t="s">
        <v>4250</v>
      </c>
      <c r="AB6161">
        <v>0</v>
      </c>
      <c r="AC6161">
        <v>2</v>
      </c>
      <c r="AD6161">
        <v>5.0141904761904756</v>
      </c>
      <c r="AF6161" t="s">
        <v>7949</v>
      </c>
      <c r="AI6161">
        <v>0</v>
      </c>
      <c r="AJ6161">
        <v>0</v>
      </c>
      <c r="AK6161" t="s">
        <v>19892</v>
      </c>
      <c r="AL6161" t="s">
        <v>19892</v>
      </c>
      <c r="AM6161" t="s">
        <v>20019</v>
      </c>
    </row>
    <row r="6162" spans="1:39" x14ac:dyDescent="0.25">
      <c r="A6162" t="s">
        <v>11948</v>
      </c>
      <c r="B6162" t="s">
        <v>4841</v>
      </c>
      <c r="C6162" t="s">
        <v>4842</v>
      </c>
      <c r="D6162">
        <v>800</v>
      </c>
      <c r="E6162" t="s">
        <v>4845</v>
      </c>
      <c r="F6162">
        <v>6.1</v>
      </c>
      <c r="K6162" t="s">
        <v>6860</v>
      </c>
      <c r="L6162" t="s">
        <v>6861</v>
      </c>
      <c r="M6162" t="s">
        <v>15157</v>
      </c>
      <c r="N6162">
        <v>9</v>
      </c>
      <c r="O6162" t="s">
        <v>15535</v>
      </c>
      <c r="P6162" t="s">
        <v>19600</v>
      </c>
      <c r="Q6162">
        <v>5</v>
      </c>
      <c r="R6162">
        <v>1</v>
      </c>
      <c r="S6162">
        <v>2.6</v>
      </c>
      <c r="T6162">
        <v>2.6</v>
      </c>
      <c r="U6162">
        <v>342.41</v>
      </c>
      <c r="V6162">
        <v>56.84</v>
      </c>
      <c r="W6162">
        <v>2.66</v>
      </c>
      <c r="Y6162">
        <v>4.49</v>
      </c>
      <c r="Z6162">
        <v>1</v>
      </c>
      <c r="AA6162" t="s">
        <v>4250</v>
      </c>
      <c r="AB6162">
        <v>0</v>
      </c>
      <c r="AC6162">
        <v>3</v>
      </c>
      <c r="AD6162">
        <v>5.5333333333333332</v>
      </c>
      <c r="AF6162" t="s">
        <v>7949</v>
      </c>
      <c r="AI6162">
        <v>0</v>
      </c>
      <c r="AJ6162">
        <v>0</v>
      </c>
      <c r="AK6162" t="s">
        <v>19893</v>
      </c>
      <c r="AL6162" t="s">
        <v>19893</v>
      </c>
      <c r="AM6162" t="s">
        <v>20019</v>
      </c>
    </row>
    <row r="6163" spans="1:39" x14ac:dyDescent="0.25">
      <c r="A6163" t="s">
        <v>11999</v>
      </c>
      <c r="B6163" t="s">
        <v>4841</v>
      </c>
      <c r="C6163" t="s">
        <v>4842</v>
      </c>
      <c r="D6163">
        <v>800</v>
      </c>
      <c r="E6163" t="s">
        <v>4845</v>
      </c>
      <c r="F6163">
        <v>6.1</v>
      </c>
      <c r="K6163" t="s">
        <v>6860</v>
      </c>
      <c r="L6163" t="s">
        <v>6861</v>
      </c>
      <c r="M6163" t="s">
        <v>15098</v>
      </c>
      <c r="N6163">
        <v>9</v>
      </c>
      <c r="O6163" t="s">
        <v>15461</v>
      </c>
      <c r="P6163" t="s">
        <v>19651</v>
      </c>
      <c r="Q6163">
        <v>5</v>
      </c>
      <c r="R6163">
        <v>1</v>
      </c>
      <c r="S6163">
        <v>3.66</v>
      </c>
      <c r="T6163">
        <v>3.73</v>
      </c>
      <c r="U6163">
        <v>404.51</v>
      </c>
      <c r="V6163">
        <v>80.28</v>
      </c>
      <c r="W6163">
        <v>3.61</v>
      </c>
      <c r="Y6163">
        <v>6.41</v>
      </c>
      <c r="Z6163">
        <v>2</v>
      </c>
      <c r="AA6163" t="s">
        <v>4250</v>
      </c>
      <c r="AB6163">
        <v>0</v>
      </c>
      <c r="AC6163">
        <v>4</v>
      </c>
      <c r="AD6163">
        <v>4.3204047619047614</v>
      </c>
      <c r="AF6163" t="s">
        <v>7949</v>
      </c>
      <c r="AI6163">
        <v>0</v>
      </c>
      <c r="AJ6163">
        <v>0</v>
      </c>
      <c r="AK6163" t="s">
        <v>19934</v>
      </c>
      <c r="AL6163" t="s">
        <v>19934</v>
      </c>
      <c r="AM6163" t="s">
        <v>20019</v>
      </c>
    </row>
    <row r="6164" spans="1:39" x14ac:dyDescent="0.25">
      <c r="A6164" t="s">
        <v>12000</v>
      </c>
      <c r="B6164" t="s">
        <v>4841</v>
      </c>
      <c r="C6164" t="s">
        <v>4842</v>
      </c>
      <c r="D6164">
        <v>800</v>
      </c>
      <c r="E6164" t="s">
        <v>4845</v>
      </c>
      <c r="F6164">
        <v>6.1</v>
      </c>
      <c r="K6164" t="s">
        <v>6860</v>
      </c>
      <c r="M6164" t="s">
        <v>14973</v>
      </c>
      <c r="N6164">
        <v>8</v>
      </c>
      <c r="O6164" t="s">
        <v>15649</v>
      </c>
      <c r="P6164" t="s">
        <v>19652</v>
      </c>
      <c r="Q6164">
        <v>6</v>
      </c>
      <c r="R6164">
        <v>3</v>
      </c>
      <c r="S6164">
        <v>3.85</v>
      </c>
      <c r="T6164">
        <v>3.88</v>
      </c>
      <c r="U6164">
        <v>477.52</v>
      </c>
      <c r="V6164">
        <v>133.99</v>
      </c>
      <c r="W6164">
        <v>4.7</v>
      </c>
      <c r="X6164">
        <v>9.48</v>
      </c>
      <c r="Y6164">
        <v>6.29</v>
      </c>
      <c r="Z6164">
        <v>4</v>
      </c>
      <c r="AA6164" t="s">
        <v>4250</v>
      </c>
      <c r="AB6164">
        <v>0</v>
      </c>
      <c r="AC6164">
        <v>7</v>
      </c>
      <c r="AD6164">
        <v>1.962238095238096</v>
      </c>
      <c r="AF6164" t="s">
        <v>7949</v>
      </c>
      <c r="AI6164">
        <v>0</v>
      </c>
      <c r="AJ6164">
        <v>0</v>
      </c>
      <c r="AK6164" t="s">
        <v>20013</v>
      </c>
      <c r="AL6164" t="s">
        <v>20013</v>
      </c>
      <c r="AM6164" t="s">
        <v>20019</v>
      </c>
    </row>
    <row r="6165" spans="1:39" x14ac:dyDescent="0.25">
      <c r="A6165" t="s">
        <v>12001</v>
      </c>
      <c r="B6165" t="s">
        <v>4841</v>
      </c>
      <c r="C6165" t="s">
        <v>4842</v>
      </c>
      <c r="D6165">
        <v>800</v>
      </c>
      <c r="E6165" t="s">
        <v>4845</v>
      </c>
      <c r="F6165">
        <v>6.1</v>
      </c>
      <c r="K6165" t="s">
        <v>6860</v>
      </c>
      <c r="M6165" t="s">
        <v>15169</v>
      </c>
      <c r="N6165">
        <v>8</v>
      </c>
      <c r="O6165" t="s">
        <v>15550</v>
      </c>
      <c r="P6165" t="s">
        <v>19653</v>
      </c>
      <c r="Q6165">
        <v>4</v>
      </c>
      <c r="R6165">
        <v>3</v>
      </c>
      <c r="S6165">
        <v>1.78</v>
      </c>
      <c r="T6165">
        <v>2.78</v>
      </c>
      <c r="U6165">
        <v>498.61</v>
      </c>
      <c r="V6165">
        <v>78.430000000000007</v>
      </c>
      <c r="W6165">
        <v>4.66</v>
      </c>
      <c r="X6165">
        <v>13.91</v>
      </c>
      <c r="Y6165">
        <v>8.16</v>
      </c>
      <c r="Z6165">
        <v>2</v>
      </c>
      <c r="AA6165" t="s">
        <v>4250</v>
      </c>
      <c r="AB6165">
        <v>0</v>
      </c>
      <c r="AC6165">
        <v>9</v>
      </c>
      <c r="AD6165">
        <v>4.0965952380952384</v>
      </c>
      <c r="AF6165" t="s">
        <v>7949</v>
      </c>
      <c r="AI6165">
        <v>0</v>
      </c>
      <c r="AJ6165">
        <v>0</v>
      </c>
      <c r="AK6165" t="s">
        <v>19965</v>
      </c>
      <c r="AL6165" t="s">
        <v>19965</v>
      </c>
      <c r="AM6165" t="s">
        <v>20019</v>
      </c>
    </row>
    <row r="6166" spans="1:39" x14ac:dyDescent="0.25">
      <c r="A6166" t="s">
        <v>5956</v>
      </c>
      <c r="B6166" t="s">
        <v>4841</v>
      </c>
      <c r="C6166" t="s">
        <v>4842</v>
      </c>
      <c r="D6166">
        <v>800</v>
      </c>
      <c r="E6166" t="s">
        <v>4845</v>
      </c>
      <c r="F6166">
        <v>6.1</v>
      </c>
      <c r="K6166" t="s">
        <v>6860</v>
      </c>
      <c r="L6166" t="s">
        <v>6861</v>
      </c>
      <c r="M6166" t="s">
        <v>15200</v>
      </c>
      <c r="N6166">
        <v>9</v>
      </c>
      <c r="O6166" t="s">
        <v>15590</v>
      </c>
      <c r="P6166" t="s">
        <v>7682</v>
      </c>
      <c r="Q6166">
        <v>3</v>
      </c>
      <c r="R6166">
        <v>2</v>
      </c>
      <c r="S6166">
        <v>1.92</v>
      </c>
      <c r="T6166">
        <v>1.93</v>
      </c>
      <c r="U6166">
        <v>324.36</v>
      </c>
      <c r="V6166">
        <v>69.08</v>
      </c>
      <c r="W6166">
        <v>2.4900000000000002</v>
      </c>
      <c r="Y6166">
        <v>5.04</v>
      </c>
      <c r="Z6166">
        <v>2</v>
      </c>
      <c r="AA6166" t="s">
        <v>4250</v>
      </c>
      <c r="AB6166">
        <v>0</v>
      </c>
      <c r="AC6166">
        <v>3</v>
      </c>
      <c r="AD6166">
        <v>5.5</v>
      </c>
      <c r="AF6166" t="s">
        <v>7949</v>
      </c>
      <c r="AI6166">
        <v>0</v>
      </c>
      <c r="AJ6166">
        <v>0</v>
      </c>
      <c r="AK6166" t="s">
        <v>7981</v>
      </c>
      <c r="AL6166" t="s">
        <v>7981</v>
      </c>
      <c r="AM6166" t="s">
        <v>20019</v>
      </c>
    </row>
    <row r="6167" spans="1:39" x14ac:dyDescent="0.25">
      <c r="A6167" t="s">
        <v>12002</v>
      </c>
      <c r="B6167" t="s">
        <v>4841</v>
      </c>
      <c r="C6167" t="s">
        <v>4842</v>
      </c>
      <c r="D6167">
        <v>800</v>
      </c>
      <c r="E6167" t="s">
        <v>4845</v>
      </c>
      <c r="F6167">
        <v>6.1</v>
      </c>
      <c r="I6167" t="s">
        <v>14795</v>
      </c>
      <c r="K6167" t="s">
        <v>6860</v>
      </c>
      <c r="L6167" t="s">
        <v>6861</v>
      </c>
      <c r="M6167" t="s">
        <v>15242</v>
      </c>
      <c r="N6167">
        <v>9</v>
      </c>
      <c r="O6167" t="s">
        <v>15641</v>
      </c>
      <c r="P6167" t="s">
        <v>19654</v>
      </c>
      <c r="Q6167">
        <v>3</v>
      </c>
      <c r="R6167">
        <v>2</v>
      </c>
      <c r="S6167">
        <v>3.73</v>
      </c>
      <c r="T6167">
        <v>3.77</v>
      </c>
      <c r="U6167">
        <v>331.37</v>
      </c>
      <c r="V6167">
        <v>70.16</v>
      </c>
      <c r="W6167">
        <v>4.13</v>
      </c>
      <c r="X6167">
        <v>8.4700000000000006</v>
      </c>
      <c r="Y6167">
        <v>0</v>
      </c>
      <c r="Z6167">
        <v>3</v>
      </c>
      <c r="AA6167" t="s">
        <v>4250</v>
      </c>
      <c r="AB6167">
        <v>0</v>
      </c>
      <c r="AC6167">
        <v>6</v>
      </c>
      <c r="AD6167">
        <v>4.25</v>
      </c>
      <c r="AF6167" t="s">
        <v>7949</v>
      </c>
      <c r="AI6167">
        <v>0</v>
      </c>
      <c r="AJ6167">
        <v>0</v>
      </c>
      <c r="AM6167" t="s">
        <v>20019</v>
      </c>
    </row>
    <row r="6168" spans="1:39" x14ac:dyDescent="0.25">
      <c r="A6168" t="s">
        <v>12003</v>
      </c>
      <c r="B6168" t="s">
        <v>4841</v>
      </c>
      <c r="C6168" t="s">
        <v>4842</v>
      </c>
      <c r="D6168">
        <v>800</v>
      </c>
      <c r="E6168" t="s">
        <v>4845</v>
      </c>
      <c r="F6168">
        <v>6.1</v>
      </c>
      <c r="K6168" t="s">
        <v>6860</v>
      </c>
      <c r="L6168" t="s">
        <v>6861</v>
      </c>
      <c r="M6168" t="s">
        <v>15134</v>
      </c>
      <c r="N6168">
        <v>9</v>
      </c>
      <c r="O6168" t="s">
        <v>15508</v>
      </c>
      <c r="P6168" t="s">
        <v>19655</v>
      </c>
      <c r="Q6168">
        <v>4</v>
      </c>
      <c r="R6168">
        <v>3</v>
      </c>
      <c r="S6168">
        <v>1.1200000000000001</v>
      </c>
      <c r="T6168">
        <v>3.33</v>
      </c>
      <c r="U6168">
        <v>446.97</v>
      </c>
      <c r="V6168">
        <v>70.59</v>
      </c>
      <c r="W6168">
        <v>2.7</v>
      </c>
      <c r="X6168">
        <v>13.9</v>
      </c>
      <c r="Y6168">
        <v>9.65</v>
      </c>
      <c r="Z6168">
        <v>1</v>
      </c>
      <c r="AA6168" t="s">
        <v>4250</v>
      </c>
      <c r="AB6168">
        <v>0</v>
      </c>
      <c r="AC6168">
        <v>8</v>
      </c>
      <c r="AD6168">
        <v>3.555452380952381</v>
      </c>
      <c r="AF6168" t="s">
        <v>7952</v>
      </c>
      <c r="AI6168">
        <v>0</v>
      </c>
      <c r="AJ6168">
        <v>0</v>
      </c>
      <c r="AK6168" t="s">
        <v>19912</v>
      </c>
      <c r="AL6168" t="s">
        <v>19912</v>
      </c>
      <c r="AM6168" t="s">
        <v>20019</v>
      </c>
    </row>
    <row r="6169" spans="1:39" x14ac:dyDescent="0.25">
      <c r="A6169" t="s">
        <v>12004</v>
      </c>
      <c r="B6169" t="s">
        <v>4841</v>
      </c>
      <c r="C6169" t="s">
        <v>4842</v>
      </c>
      <c r="D6169">
        <v>803</v>
      </c>
      <c r="E6169" t="s">
        <v>4845</v>
      </c>
      <c r="F6169">
        <v>6.09</v>
      </c>
      <c r="I6169" t="s">
        <v>14796</v>
      </c>
      <c r="K6169" t="s">
        <v>6860</v>
      </c>
      <c r="L6169" t="s">
        <v>6861</v>
      </c>
      <c r="M6169" t="s">
        <v>15000</v>
      </c>
      <c r="N6169">
        <v>9</v>
      </c>
      <c r="O6169" t="s">
        <v>15330</v>
      </c>
      <c r="P6169" t="s">
        <v>19656</v>
      </c>
      <c r="Q6169">
        <v>5</v>
      </c>
      <c r="R6169">
        <v>1</v>
      </c>
      <c r="S6169">
        <v>5.33</v>
      </c>
      <c r="T6169">
        <v>5.33</v>
      </c>
      <c r="U6169">
        <v>409.92</v>
      </c>
      <c r="V6169">
        <v>69.2</v>
      </c>
      <c r="W6169">
        <v>4.57</v>
      </c>
      <c r="Y6169">
        <v>3.75</v>
      </c>
      <c r="Z6169">
        <v>2</v>
      </c>
      <c r="AA6169" t="s">
        <v>4250</v>
      </c>
      <c r="AB6169">
        <v>0</v>
      </c>
      <c r="AC6169">
        <v>2</v>
      </c>
      <c r="AD6169">
        <v>3.4767619047619052</v>
      </c>
      <c r="AF6169" t="s">
        <v>7949</v>
      </c>
      <c r="AI6169">
        <v>0</v>
      </c>
      <c r="AJ6169">
        <v>0</v>
      </c>
      <c r="AM6169" t="s">
        <v>20019</v>
      </c>
    </row>
    <row r="6170" spans="1:39" x14ac:dyDescent="0.25">
      <c r="A6170" t="s">
        <v>12005</v>
      </c>
      <c r="B6170" t="s">
        <v>4841</v>
      </c>
      <c r="C6170" t="s">
        <v>4842</v>
      </c>
      <c r="D6170">
        <v>804</v>
      </c>
      <c r="E6170" t="s">
        <v>4845</v>
      </c>
      <c r="F6170">
        <v>6.09</v>
      </c>
      <c r="K6170" t="s">
        <v>6860</v>
      </c>
      <c r="L6170" t="s">
        <v>6861</v>
      </c>
      <c r="M6170" t="s">
        <v>15028</v>
      </c>
      <c r="N6170">
        <v>9</v>
      </c>
      <c r="O6170" t="s">
        <v>15370</v>
      </c>
      <c r="P6170" t="s">
        <v>19657</v>
      </c>
      <c r="Q6170">
        <v>5</v>
      </c>
      <c r="R6170">
        <v>3</v>
      </c>
      <c r="S6170">
        <v>0.4</v>
      </c>
      <c r="T6170">
        <v>0.41</v>
      </c>
      <c r="U6170">
        <v>395.5</v>
      </c>
      <c r="V6170">
        <v>83.48</v>
      </c>
      <c r="W6170">
        <v>2.5299999999999998</v>
      </c>
      <c r="X6170">
        <v>13.97</v>
      </c>
      <c r="Y6170">
        <v>5.99</v>
      </c>
      <c r="Z6170">
        <v>2</v>
      </c>
      <c r="AA6170" t="s">
        <v>4250</v>
      </c>
      <c r="AB6170">
        <v>0</v>
      </c>
      <c r="AC6170">
        <v>7</v>
      </c>
      <c r="AD6170">
        <v>4.913095238095238</v>
      </c>
      <c r="AF6170" t="s">
        <v>7949</v>
      </c>
      <c r="AI6170">
        <v>0</v>
      </c>
      <c r="AJ6170">
        <v>0</v>
      </c>
      <c r="AK6170" t="s">
        <v>19892</v>
      </c>
      <c r="AL6170" t="s">
        <v>19892</v>
      </c>
      <c r="AM6170" t="s">
        <v>20019</v>
      </c>
    </row>
    <row r="6171" spans="1:39" x14ac:dyDescent="0.25">
      <c r="A6171" t="s">
        <v>12006</v>
      </c>
      <c r="B6171" t="s">
        <v>4841</v>
      </c>
      <c r="C6171" t="s">
        <v>4842</v>
      </c>
      <c r="D6171">
        <v>805</v>
      </c>
      <c r="E6171" t="s">
        <v>4845</v>
      </c>
      <c r="F6171">
        <v>6.09</v>
      </c>
      <c r="I6171" t="s">
        <v>14797</v>
      </c>
      <c r="K6171" t="s">
        <v>6860</v>
      </c>
      <c r="M6171" t="s">
        <v>15212</v>
      </c>
      <c r="N6171">
        <v>8</v>
      </c>
      <c r="O6171" t="s">
        <v>15606</v>
      </c>
      <c r="P6171" t="s">
        <v>19658</v>
      </c>
      <c r="Q6171">
        <v>4</v>
      </c>
      <c r="R6171">
        <v>1</v>
      </c>
      <c r="S6171">
        <v>3.41</v>
      </c>
      <c r="T6171">
        <v>3.41</v>
      </c>
      <c r="U6171">
        <v>330.38</v>
      </c>
      <c r="V6171">
        <v>47.61</v>
      </c>
      <c r="W6171">
        <v>2.98</v>
      </c>
      <c r="Y6171">
        <v>4.3600000000000003</v>
      </c>
      <c r="Z6171">
        <v>1</v>
      </c>
      <c r="AA6171" t="s">
        <v>4250</v>
      </c>
      <c r="AB6171">
        <v>0</v>
      </c>
      <c r="AC6171">
        <v>2</v>
      </c>
      <c r="AD6171">
        <v>4.9233333333333338</v>
      </c>
      <c r="AF6171" t="s">
        <v>7949</v>
      </c>
      <c r="AI6171">
        <v>0</v>
      </c>
      <c r="AJ6171">
        <v>0</v>
      </c>
      <c r="AM6171" t="s">
        <v>20019</v>
      </c>
    </row>
    <row r="6172" spans="1:39" x14ac:dyDescent="0.25">
      <c r="A6172" t="s">
        <v>12007</v>
      </c>
      <c r="B6172" t="s">
        <v>4841</v>
      </c>
      <c r="C6172" t="s">
        <v>4842</v>
      </c>
      <c r="D6172">
        <v>807</v>
      </c>
      <c r="E6172" t="s">
        <v>4845</v>
      </c>
      <c r="F6172">
        <v>6.09</v>
      </c>
      <c r="I6172" t="s">
        <v>14798</v>
      </c>
      <c r="K6172" t="s">
        <v>6860</v>
      </c>
      <c r="L6172" t="s">
        <v>6861</v>
      </c>
      <c r="M6172" t="s">
        <v>15042</v>
      </c>
      <c r="N6172">
        <v>9</v>
      </c>
      <c r="O6172" t="s">
        <v>15389</v>
      </c>
      <c r="P6172" t="s">
        <v>19659</v>
      </c>
      <c r="Q6172">
        <v>6</v>
      </c>
      <c r="R6172">
        <v>1</v>
      </c>
      <c r="S6172">
        <v>1.37</v>
      </c>
      <c r="T6172">
        <v>1.41</v>
      </c>
      <c r="U6172">
        <v>449.55</v>
      </c>
      <c r="V6172">
        <v>86.38</v>
      </c>
      <c r="W6172">
        <v>3.39</v>
      </c>
      <c r="Y6172">
        <v>6.4</v>
      </c>
      <c r="Z6172">
        <v>2</v>
      </c>
      <c r="AA6172" t="s">
        <v>4250</v>
      </c>
      <c r="AB6172">
        <v>0</v>
      </c>
      <c r="AC6172">
        <v>5</v>
      </c>
      <c r="AD6172">
        <v>5.1936904761904756</v>
      </c>
      <c r="AF6172" t="s">
        <v>7949</v>
      </c>
      <c r="AI6172">
        <v>0</v>
      </c>
      <c r="AJ6172">
        <v>0</v>
      </c>
      <c r="AM6172" t="s">
        <v>20019</v>
      </c>
    </row>
    <row r="6173" spans="1:39" x14ac:dyDescent="0.25">
      <c r="A6173" t="s">
        <v>12008</v>
      </c>
      <c r="B6173" t="s">
        <v>4841</v>
      </c>
      <c r="C6173" t="s">
        <v>4842</v>
      </c>
      <c r="D6173">
        <v>807</v>
      </c>
      <c r="E6173" t="s">
        <v>4845</v>
      </c>
      <c r="F6173">
        <v>6.09</v>
      </c>
      <c r="I6173" t="s">
        <v>14799</v>
      </c>
      <c r="K6173" t="s">
        <v>6860</v>
      </c>
      <c r="M6173" t="s">
        <v>15002</v>
      </c>
      <c r="N6173">
        <v>8</v>
      </c>
      <c r="O6173" t="s">
        <v>15332</v>
      </c>
      <c r="P6173" t="s">
        <v>19660</v>
      </c>
      <c r="Q6173">
        <v>7</v>
      </c>
      <c r="R6173">
        <v>1</v>
      </c>
      <c r="S6173">
        <v>1.75</v>
      </c>
      <c r="T6173">
        <v>3.75</v>
      </c>
      <c r="U6173">
        <v>437.54</v>
      </c>
      <c r="V6173">
        <v>78.540000000000006</v>
      </c>
      <c r="W6173">
        <v>3.75</v>
      </c>
      <c r="Y6173">
        <v>11.35</v>
      </c>
      <c r="Z6173">
        <v>2</v>
      </c>
      <c r="AA6173" t="s">
        <v>4250</v>
      </c>
      <c r="AB6173">
        <v>0</v>
      </c>
      <c r="AC6173">
        <v>5</v>
      </c>
      <c r="AD6173">
        <v>3.9044761904761911</v>
      </c>
      <c r="AF6173" t="s">
        <v>7952</v>
      </c>
      <c r="AI6173">
        <v>0</v>
      </c>
      <c r="AJ6173">
        <v>0</v>
      </c>
      <c r="AM6173" t="s">
        <v>20019</v>
      </c>
    </row>
    <row r="6174" spans="1:39" x14ac:dyDescent="0.25">
      <c r="A6174" t="s">
        <v>10165</v>
      </c>
      <c r="B6174" t="s">
        <v>4841</v>
      </c>
      <c r="C6174" t="s">
        <v>4842</v>
      </c>
      <c r="D6174">
        <v>808</v>
      </c>
      <c r="E6174" t="s">
        <v>4845</v>
      </c>
      <c r="F6174">
        <v>6.09</v>
      </c>
      <c r="K6174" t="s">
        <v>6860</v>
      </c>
      <c r="L6174" t="s">
        <v>6861</v>
      </c>
      <c r="M6174" t="s">
        <v>15176</v>
      </c>
      <c r="N6174">
        <v>9</v>
      </c>
      <c r="O6174" t="s">
        <v>15559</v>
      </c>
      <c r="P6174" t="s">
        <v>17817</v>
      </c>
      <c r="Q6174">
        <v>12</v>
      </c>
      <c r="R6174">
        <v>12</v>
      </c>
      <c r="S6174">
        <v>-7.7</v>
      </c>
      <c r="T6174">
        <v>-1.19</v>
      </c>
      <c r="U6174">
        <v>939.95</v>
      </c>
      <c r="V6174">
        <v>387.12</v>
      </c>
      <c r="W6174">
        <v>-0.37</v>
      </c>
      <c r="X6174">
        <v>2.71</v>
      </c>
      <c r="Y6174">
        <v>8.74</v>
      </c>
      <c r="Z6174">
        <v>1</v>
      </c>
      <c r="AA6174" t="s">
        <v>4250</v>
      </c>
      <c r="AB6174">
        <v>3</v>
      </c>
      <c r="AC6174">
        <v>23</v>
      </c>
      <c r="AD6174">
        <v>2.63</v>
      </c>
      <c r="AF6174" t="s">
        <v>7950</v>
      </c>
      <c r="AI6174">
        <v>0</v>
      </c>
      <c r="AJ6174">
        <v>0</v>
      </c>
      <c r="AK6174" t="s">
        <v>19917</v>
      </c>
      <c r="AL6174" t="s">
        <v>19917</v>
      </c>
      <c r="AM6174" t="s">
        <v>20019</v>
      </c>
    </row>
    <row r="6175" spans="1:39" x14ac:dyDescent="0.25">
      <c r="A6175" t="s">
        <v>11761</v>
      </c>
      <c r="B6175" t="s">
        <v>4841</v>
      </c>
      <c r="C6175" t="s">
        <v>4842</v>
      </c>
      <c r="D6175">
        <v>810</v>
      </c>
      <c r="E6175" t="s">
        <v>4845</v>
      </c>
      <c r="F6175">
        <v>6.09</v>
      </c>
      <c r="K6175" t="s">
        <v>6860</v>
      </c>
      <c r="L6175" t="s">
        <v>6861</v>
      </c>
      <c r="M6175" t="s">
        <v>15104</v>
      </c>
      <c r="N6175">
        <v>9</v>
      </c>
      <c r="O6175" t="s">
        <v>15469</v>
      </c>
      <c r="P6175" t="s">
        <v>19413</v>
      </c>
      <c r="Q6175">
        <v>6</v>
      </c>
      <c r="R6175">
        <v>1</v>
      </c>
      <c r="S6175">
        <v>3.38</v>
      </c>
      <c r="T6175">
        <v>3.39</v>
      </c>
      <c r="U6175">
        <v>371.44</v>
      </c>
      <c r="V6175">
        <v>69.73</v>
      </c>
      <c r="W6175">
        <v>3.08</v>
      </c>
      <c r="Y6175">
        <v>5.53</v>
      </c>
      <c r="Z6175">
        <v>2</v>
      </c>
      <c r="AA6175" t="s">
        <v>4250</v>
      </c>
      <c r="AB6175">
        <v>0</v>
      </c>
      <c r="AC6175">
        <v>1</v>
      </c>
      <c r="AD6175">
        <v>4.8666190476190483</v>
      </c>
      <c r="AF6175" t="s">
        <v>7949</v>
      </c>
      <c r="AI6175">
        <v>0</v>
      </c>
      <c r="AJ6175">
        <v>0</v>
      </c>
      <c r="AK6175" t="s">
        <v>19914</v>
      </c>
      <c r="AL6175" t="s">
        <v>19914</v>
      </c>
      <c r="AM6175" t="s">
        <v>20019</v>
      </c>
    </row>
    <row r="6176" spans="1:39" x14ac:dyDescent="0.25">
      <c r="A6176" t="s">
        <v>12009</v>
      </c>
      <c r="B6176" t="s">
        <v>4841</v>
      </c>
      <c r="C6176" t="s">
        <v>4842</v>
      </c>
      <c r="D6176">
        <v>810</v>
      </c>
      <c r="E6176" t="s">
        <v>4845</v>
      </c>
      <c r="F6176">
        <v>6.09</v>
      </c>
      <c r="K6176" t="s">
        <v>6860</v>
      </c>
      <c r="L6176" t="s">
        <v>6861</v>
      </c>
      <c r="M6176" t="s">
        <v>15162</v>
      </c>
      <c r="N6176">
        <v>9</v>
      </c>
      <c r="O6176" t="s">
        <v>15542</v>
      </c>
      <c r="P6176" t="s">
        <v>19661</v>
      </c>
      <c r="Q6176">
        <v>5</v>
      </c>
      <c r="R6176">
        <v>1</v>
      </c>
      <c r="S6176">
        <v>5.29</v>
      </c>
      <c r="T6176">
        <v>5.29</v>
      </c>
      <c r="U6176">
        <v>452.95</v>
      </c>
      <c r="V6176">
        <v>65.959999999999994</v>
      </c>
      <c r="W6176">
        <v>6.69</v>
      </c>
      <c r="Y6176">
        <v>4.84</v>
      </c>
      <c r="Z6176">
        <v>5</v>
      </c>
      <c r="AA6176" t="s">
        <v>4250</v>
      </c>
      <c r="AB6176">
        <v>1</v>
      </c>
      <c r="AC6176">
        <v>6</v>
      </c>
      <c r="AD6176">
        <v>3.1694047619047621</v>
      </c>
      <c r="AF6176" t="s">
        <v>7949</v>
      </c>
      <c r="AI6176">
        <v>0</v>
      </c>
      <c r="AJ6176">
        <v>0</v>
      </c>
      <c r="AK6176" t="s">
        <v>19962</v>
      </c>
      <c r="AL6176" t="s">
        <v>19962</v>
      </c>
      <c r="AM6176" t="s">
        <v>20019</v>
      </c>
    </row>
    <row r="6177" spans="1:39" x14ac:dyDescent="0.25">
      <c r="A6177" t="s">
        <v>10134</v>
      </c>
      <c r="B6177" t="s">
        <v>4841</v>
      </c>
      <c r="C6177" t="s">
        <v>4842</v>
      </c>
      <c r="D6177">
        <v>810</v>
      </c>
      <c r="E6177" t="s">
        <v>4845</v>
      </c>
      <c r="F6177">
        <v>6.09</v>
      </c>
      <c r="K6177" t="s">
        <v>6860</v>
      </c>
      <c r="L6177" t="s">
        <v>6861</v>
      </c>
      <c r="M6177" t="s">
        <v>15013</v>
      </c>
      <c r="N6177">
        <v>9</v>
      </c>
      <c r="O6177" t="s">
        <v>15350</v>
      </c>
      <c r="P6177" t="s">
        <v>17786</v>
      </c>
      <c r="Q6177">
        <v>4</v>
      </c>
      <c r="R6177">
        <v>3</v>
      </c>
      <c r="S6177">
        <v>5.51</v>
      </c>
      <c r="T6177">
        <v>6.33</v>
      </c>
      <c r="U6177">
        <v>516.73</v>
      </c>
      <c r="V6177">
        <v>70.59</v>
      </c>
      <c r="W6177">
        <v>5.76</v>
      </c>
      <c r="X6177">
        <v>13.97</v>
      </c>
      <c r="Y6177">
        <v>8.18</v>
      </c>
      <c r="Z6177">
        <v>2</v>
      </c>
      <c r="AA6177" t="s">
        <v>4250</v>
      </c>
      <c r="AB6177">
        <v>2</v>
      </c>
      <c r="AC6177">
        <v>14</v>
      </c>
      <c r="AD6177">
        <v>2.0766666666666671</v>
      </c>
      <c r="AF6177" t="s">
        <v>7949</v>
      </c>
      <c r="AI6177">
        <v>0</v>
      </c>
      <c r="AJ6177">
        <v>0</v>
      </c>
      <c r="AK6177" t="s">
        <v>7992</v>
      </c>
      <c r="AL6177" t="s">
        <v>7992</v>
      </c>
      <c r="AM6177" t="s">
        <v>20019</v>
      </c>
    </row>
    <row r="6178" spans="1:39" x14ac:dyDescent="0.25">
      <c r="A6178" t="s">
        <v>11466</v>
      </c>
      <c r="B6178" t="s">
        <v>4841</v>
      </c>
      <c r="C6178" t="s">
        <v>4842</v>
      </c>
      <c r="D6178">
        <v>810</v>
      </c>
      <c r="E6178" t="s">
        <v>4845</v>
      </c>
      <c r="F6178">
        <v>6.09</v>
      </c>
      <c r="K6178" t="s">
        <v>6860</v>
      </c>
      <c r="L6178" t="s">
        <v>6861</v>
      </c>
      <c r="M6178" t="s">
        <v>15109</v>
      </c>
      <c r="N6178">
        <v>9</v>
      </c>
      <c r="O6178" t="s">
        <v>15477</v>
      </c>
      <c r="P6178" t="s">
        <v>19118</v>
      </c>
      <c r="Q6178">
        <v>5</v>
      </c>
      <c r="R6178">
        <v>1</v>
      </c>
      <c r="S6178">
        <v>4.3499999999999996</v>
      </c>
      <c r="T6178">
        <v>4.37</v>
      </c>
      <c r="U6178">
        <v>356.43</v>
      </c>
      <c r="V6178">
        <v>72.86</v>
      </c>
      <c r="W6178">
        <v>3.79</v>
      </c>
      <c r="Y6178">
        <v>5.78</v>
      </c>
      <c r="Z6178">
        <v>3</v>
      </c>
      <c r="AA6178" t="s">
        <v>4250</v>
      </c>
      <c r="AB6178">
        <v>0</v>
      </c>
      <c r="AC6178">
        <v>4</v>
      </c>
      <c r="AD6178">
        <v>4.1483333333333334</v>
      </c>
      <c r="AF6178" t="s">
        <v>7949</v>
      </c>
      <c r="AI6178">
        <v>0</v>
      </c>
      <c r="AJ6178">
        <v>0</v>
      </c>
      <c r="AK6178" t="s">
        <v>19934</v>
      </c>
      <c r="AL6178" t="s">
        <v>19934</v>
      </c>
      <c r="AM6178" t="s">
        <v>20019</v>
      </c>
    </row>
    <row r="6179" spans="1:39" x14ac:dyDescent="0.25">
      <c r="A6179" t="s">
        <v>12010</v>
      </c>
      <c r="B6179" t="s">
        <v>4841</v>
      </c>
      <c r="C6179" t="s">
        <v>4842</v>
      </c>
      <c r="D6179">
        <v>810</v>
      </c>
      <c r="E6179" t="s">
        <v>4845</v>
      </c>
      <c r="F6179">
        <v>6.09</v>
      </c>
      <c r="K6179" t="s">
        <v>6860</v>
      </c>
      <c r="M6179" t="s">
        <v>15169</v>
      </c>
      <c r="N6179">
        <v>8</v>
      </c>
      <c r="O6179" t="s">
        <v>15550</v>
      </c>
      <c r="P6179" t="s">
        <v>19662</v>
      </c>
      <c r="Q6179">
        <v>3</v>
      </c>
      <c r="R6179">
        <v>3</v>
      </c>
      <c r="S6179">
        <v>3.76</v>
      </c>
      <c r="T6179">
        <v>4.91</v>
      </c>
      <c r="U6179">
        <v>472.62</v>
      </c>
      <c r="V6179">
        <v>61.36</v>
      </c>
      <c r="W6179">
        <v>5.0199999999999996</v>
      </c>
      <c r="X6179">
        <v>13.91</v>
      </c>
      <c r="Y6179">
        <v>8.33</v>
      </c>
      <c r="Z6179">
        <v>2</v>
      </c>
      <c r="AA6179" t="s">
        <v>4250</v>
      </c>
      <c r="AB6179">
        <v>1</v>
      </c>
      <c r="AC6179">
        <v>10</v>
      </c>
      <c r="AD6179">
        <v>2.3622380952380948</v>
      </c>
      <c r="AF6179" t="s">
        <v>7949</v>
      </c>
      <c r="AI6179">
        <v>0</v>
      </c>
      <c r="AJ6179">
        <v>0</v>
      </c>
      <c r="AK6179" t="s">
        <v>19965</v>
      </c>
      <c r="AL6179" t="s">
        <v>19965</v>
      </c>
      <c r="AM6179" t="s">
        <v>20019</v>
      </c>
    </row>
    <row r="6180" spans="1:39" x14ac:dyDescent="0.25">
      <c r="A6180" t="s">
        <v>12011</v>
      </c>
      <c r="B6180" t="s">
        <v>4841</v>
      </c>
      <c r="C6180" t="s">
        <v>4842</v>
      </c>
      <c r="D6180">
        <v>810</v>
      </c>
      <c r="E6180" t="s">
        <v>4845</v>
      </c>
      <c r="F6180">
        <v>6.09</v>
      </c>
      <c r="I6180" t="s">
        <v>14800</v>
      </c>
      <c r="K6180" t="s">
        <v>6860</v>
      </c>
      <c r="L6180" t="s">
        <v>6861</v>
      </c>
      <c r="M6180" t="s">
        <v>15242</v>
      </c>
      <c r="N6180">
        <v>9</v>
      </c>
      <c r="O6180" t="s">
        <v>15641</v>
      </c>
      <c r="P6180" t="s">
        <v>19663</v>
      </c>
      <c r="Q6180">
        <v>5</v>
      </c>
      <c r="R6180">
        <v>2</v>
      </c>
      <c r="S6180">
        <v>3.83</v>
      </c>
      <c r="T6180">
        <v>4.01</v>
      </c>
      <c r="U6180">
        <v>372.8</v>
      </c>
      <c r="V6180">
        <v>83.83</v>
      </c>
      <c r="W6180">
        <v>4.01</v>
      </c>
      <c r="X6180">
        <v>7.89</v>
      </c>
      <c r="Y6180">
        <v>0</v>
      </c>
      <c r="Z6180">
        <v>2</v>
      </c>
      <c r="AA6180" t="s">
        <v>4250</v>
      </c>
      <c r="AB6180">
        <v>0</v>
      </c>
      <c r="AC6180">
        <v>7</v>
      </c>
      <c r="AD6180">
        <v>3.988571428571428</v>
      </c>
      <c r="AF6180" t="s">
        <v>7949</v>
      </c>
      <c r="AI6180">
        <v>0</v>
      </c>
      <c r="AJ6180">
        <v>0</v>
      </c>
      <c r="AM6180" t="s">
        <v>20019</v>
      </c>
    </row>
    <row r="6181" spans="1:39" x14ac:dyDescent="0.25">
      <c r="A6181" t="s">
        <v>12012</v>
      </c>
      <c r="B6181" t="s">
        <v>4841</v>
      </c>
      <c r="C6181" t="s">
        <v>4842</v>
      </c>
      <c r="D6181">
        <v>810</v>
      </c>
      <c r="E6181" t="s">
        <v>4845</v>
      </c>
      <c r="F6181">
        <v>6.09</v>
      </c>
      <c r="I6181" t="s">
        <v>14801</v>
      </c>
      <c r="K6181" t="s">
        <v>6860</v>
      </c>
      <c r="L6181" t="s">
        <v>6861</v>
      </c>
      <c r="M6181" t="s">
        <v>14955</v>
      </c>
      <c r="N6181">
        <v>8</v>
      </c>
      <c r="O6181" t="s">
        <v>15276</v>
      </c>
      <c r="P6181" t="s">
        <v>19664</v>
      </c>
      <c r="Q6181">
        <v>7</v>
      </c>
      <c r="R6181">
        <v>1</v>
      </c>
      <c r="S6181">
        <v>0.47</v>
      </c>
      <c r="T6181">
        <v>0.49</v>
      </c>
      <c r="U6181">
        <v>324.33999999999997</v>
      </c>
      <c r="V6181">
        <v>91.85</v>
      </c>
      <c r="W6181">
        <v>1.0900000000000001</v>
      </c>
      <c r="Y6181">
        <v>5.91</v>
      </c>
      <c r="Z6181">
        <v>2</v>
      </c>
      <c r="AA6181" t="s">
        <v>4250</v>
      </c>
      <c r="AB6181">
        <v>0</v>
      </c>
      <c r="AC6181">
        <v>1</v>
      </c>
      <c r="AD6181">
        <v>5.7716666666666674</v>
      </c>
      <c r="AF6181" t="s">
        <v>7949</v>
      </c>
      <c r="AI6181">
        <v>0</v>
      </c>
      <c r="AJ6181">
        <v>0</v>
      </c>
      <c r="AM6181" t="s">
        <v>20019</v>
      </c>
    </row>
    <row r="6182" spans="1:39" x14ac:dyDescent="0.25">
      <c r="A6182" t="s">
        <v>11961</v>
      </c>
      <c r="B6182" t="s">
        <v>4841</v>
      </c>
      <c r="C6182" t="s">
        <v>4842</v>
      </c>
      <c r="D6182">
        <v>810</v>
      </c>
      <c r="E6182" t="s">
        <v>4845</v>
      </c>
      <c r="F6182">
        <v>6.09</v>
      </c>
      <c r="I6182" t="s">
        <v>14802</v>
      </c>
      <c r="K6182" t="s">
        <v>6860</v>
      </c>
      <c r="L6182" t="s">
        <v>6861</v>
      </c>
      <c r="M6182" t="s">
        <v>14955</v>
      </c>
      <c r="N6182">
        <v>8</v>
      </c>
      <c r="O6182" t="s">
        <v>15276</v>
      </c>
      <c r="P6182" t="s">
        <v>19613</v>
      </c>
      <c r="Q6182">
        <v>8</v>
      </c>
      <c r="R6182">
        <v>1</v>
      </c>
      <c r="S6182">
        <v>2.98</v>
      </c>
      <c r="T6182">
        <v>2.99</v>
      </c>
      <c r="U6182">
        <v>392.42</v>
      </c>
      <c r="V6182">
        <v>104.99</v>
      </c>
      <c r="W6182">
        <v>2.62</v>
      </c>
      <c r="Y6182">
        <v>5.96</v>
      </c>
      <c r="Z6182">
        <v>3</v>
      </c>
      <c r="AA6182" t="s">
        <v>4250</v>
      </c>
      <c r="AB6182">
        <v>0</v>
      </c>
      <c r="AC6182">
        <v>1</v>
      </c>
      <c r="AD6182">
        <v>4.6120952380952378</v>
      </c>
      <c r="AF6182" t="s">
        <v>7949</v>
      </c>
      <c r="AI6182">
        <v>0</v>
      </c>
      <c r="AJ6182">
        <v>0</v>
      </c>
      <c r="AM6182" t="s">
        <v>20019</v>
      </c>
    </row>
    <row r="6183" spans="1:39" x14ac:dyDescent="0.25">
      <c r="A6183" t="s">
        <v>12013</v>
      </c>
      <c r="B6183" t="s">
        <v>4841</v>
      </c>
      <c r="C6183" t="s">
        <v>4842</v>
      </c>
      <c r="D6183">
        <v>811</v>
      </c>
      <c r="E6183" t="s">
        <v>4845</v>
      </c>
      <c r="F6183">
        <v>6.09</v>
      </c>
      <c r="K6183" t="s">
        <v>6860</v>
      </c>
      <c r="M6183" t="s">
        <v>15150</v>
      </c>
      <c r="N6183">
        <v>8</v>
      </c>
      <c r="O6183" t="s">
        <v>15526</v>
      </c>
      <c r="P6183" t="s">
        <v>19665</v>
      </c>
      <c r="Q6183">
        <v>4</v>
      </c>
      <c r="R6183">
        <v>4</v>
      </c>
      <c r="S6183">
        <v>5.96</v>
      </c>
      <c r="T6183">
        <v>7.07</v>
      </c>
      <c r="U6183">
        <v>582.14</v>
      </c>
      <c r="V6183">
        <v>90.46</v>
      </c>
      <c r="W6183">
        <v>5.95</v>
      </c>
      <c r="X6183">
        <v>10.199999999999999</v>
      </c>
      <c r="Y6183">
        <v>8.6199999999999992</v>
      </c>
      <c r="Z6183">
        <v>4</v>
      </c>
      <c r="AA6183" t="s">
        <v>4250</v>
      </c>
      <c r="AB6183">
        <v>2</v>
      </c>
      <c r="AC6183">
        <v>12</v>
      </c>
      <c r="AD6183">
        <v>1.674666666666667</v>
      </c>
      <c r="AF6183" t="s">
        <v>7952</v>
      </c>
      <c r="AI6183">
        <v>0</v>
      </c>
      <c r="AJ6183">
        <v>0</v>
      </c>
      <c r="AK6183" t="s">
        <v>19942</v>
      </c>
      <c r="AL6183" t="s">
        <v>19942</v>
      </c>
      <c r="AM6183" t="s">
        <v>20019</v>
      </c>
    </row>
    <row r="6184" spans="1:39" x14ac:dyDescent="0.25">
      <c r="A6184" t="s">
        <v>10954</v>
      </c>
      <c r="B6184" t="s">
        <v>4841</v>
      </c>
      <c r="C6184" t="s">
        <v>4842</v>
      </c>
      <c r="D6184">
        <v>812</v>
      </c>
      <c r="E6184" t="s">
        <v>4845</v>
      </c>
      <c r="F6184">
        <v>6.09</v>
      </c>
      <c r="K6184" t="s">
        <v>6860</v>
      </c>
      <c r="L6184" t="s">
        <v>6861</v>
      </c>
      <c r="M6184" t="s">
        <v>15061</v>
      </c>
      <c r="N6184">
        <v>9</v>
      </c>
      <c r="O6184" t="s">
        <v>15414</v>
      </c>
      <c r="P6184" t="s">
        <v>18606</v>
      </c>
      <c r="Q6184">
        <v>7</v>
      </c>
      <c r="R6184">
        <v>3</v>
      </c>
      <c r="S6184">
        <v>3.44</v>
      </c>
      <c r="T6184">
        <v>3.45</v>
      </c>
      <c r="U6184">
        <v>537.70000000000005</v>
      </c>
      <c r="V6184">
        <v>101.94</v>
      </c>
      <c r="W6184">
        <v>4.4800000000000004</v>
      </c>
      <c r="X6184">
        <v>13.91</v>
      </c>
      <c r="Y6184">
        <v>5.94</v>
      </c>
      <c r="Z6184">
        <v>2</v>
      </c>
      <c r="AA6184" t="s">
        <v>4250</v>
      </c>
      <c r="AB6184">
        <v>1</v>
      </c>
      <c r="AC6184">
        <v>9</v>
      </c>
      <c r="AD6184">
        <v>2.823666666666667</v>
      </c>
      <c r="AF6184" t="s">
        <v>7949</v>
      </c>
      <c r="AI6184">
        <v>0</v>
      </c>
      <c r="AJ6184">
        <v>0</v>
      </c>
      <c r="AK6184" t="s">
        <v>19913</v>
      </c>
      <c r="AL6184" t="s">
        <v>19913</v>
      </c>
      <c r="AM6184" t="s">
        <v>20019</v>
      </c>
    </row>
    <row r="6185" spans="1:39" x14ac:dyDescent="0.25">
      <c r="A6185" t="s">
        <v>12014</v>
      </c>
      <c r="B6185" t="s">
        <v>4841</v>
      </c>
      <c r="C6185" t="s">
        <v>4842</v>
      </c>
      <c r="D6185">
        <v>813</v>
      </c>
      <c r="E6185" t="s">
        <v>4845</v>
      </c>
      <c r="F6185">
        <v>6.09</v>
      </c>
      <c r="I6185" t="s">
        <v>14803</v>
      </c>
      <c r="K6185" t="s">
        <v>6860</v>
      </c>
      <c r="L6185" t="s">
        <v>6861</v>
      </c>
      <c r="M6185" t="s">
        <v>14979</v>
      </c>
      <c r="N6185">
        <v>8</v>
      </c>
      <c r="O6185" t="s">
        <v>15302</v>
      </c>
      <c r="P6185" t="s">
        <v>19666</v>
      </c>
      <c r="Q6185">
        <v>7</v>
      </c>
      <c r="R6185">
        <v>2</v>
      </c>
      <c r="S6185">
        <v>2.64</v>
      </c>
      <c r="T6185">
        <v>2.65</v>
      </c>
      <c r="U6185">
        <v>445.35</v>
      </c>
      <c r="V6185">
        <v>111.72</v>
      </c>
      <c r="W6185">
        <v>2.71</v>
      </c>
      <c r="X6185">
        <v>8.92</v>
      </c>
      <c r="Y6185">
        <v>3.63</v>
      </c>
      <c r="Z6185">
        <v>2</v>
      </c>
      <c r="AA6185" t="s">
        <v>4250</v>
      </c>
      <c r="AB6185">
        <v>0</v>
      </c>
      <c r="AC6185">
        <v>5</v>
      </c>
      <c r="AD6185">
        <v>3.8463571428571419</v>
      </c>
      <c r="AF6185" t="s">
        <v>7949</v>
      </c>
      <c r="AI6185">
        <v>0</v>
      </c>
      <c r="AJ6185">
        <v>0</v>
      </c>
      <c r="AM6185" t="s">
        <v>20019</v>
      </c>
    </row>
    <row r="6186" spans="1:39" x14ac:dyDescent="0.25">
      <c r="A6186" t="s">
        <v>10992</v>
      </c>
      <c r="B6186" t="s">
        <v>4841</v>
      </c>
      <c r="C6186" t="s">
        <v>4842</v>
      </c>
      <c r="D6186">
        <v>813</v>
      </c>
      <c r="E6186" t="s">
        <v>4845</v>
      </c>
      <c r="F6186">
        <v>6.09</v>
      </c>
      <c r="K6186" t="s">
        <v>6860</v>
      </c>
      <c r="L6186" t="s">
        <v>6861</v>
      </c>
      <c r="M6186" t="s">
        <v>15166</v>
      </c>
      <c r="N6186">
        <v>9</v>
      </c>
      <c r="O6186" t="s">
        <v>15547</v>
      </c>
      <c r="P6186" t="s">
        <v>18644</v>
      </c>
      <c r="Q6186">
        <v>6</v>
      </c>
      <c r="R6186">
        <v>2</v>
      </c>
      <c r="S6186">
        <v>-2.34</v>
      </c>
      <c r="T6186">
        <v>-2.34</v>
      </c>
      <c r="U6186">
        <v>362.39</v>
      </c>
      <c r="V6186">
        <v>124.47</v>
      </c>
      <c r="W6186">
        <v>1.25</v>
      </c>
      <c r="X6186">
        <v>10.94</v>
      </c>
      <c r="Y6186">
        <v>5.21</v>
      </c>
      <c r="Z6186">
        <v>2</v>
      </c>
      <c r="AA6186" t="s">
        <v>4250</v>
      </c>
      <c r="AB6186">
        <v>0</v>
      </c>
      <c r="AC6186">
        <v>3</v>
      </c>
      <c r="AD6186">
        <v>4.4829285714285714</v>
      </c>
      <c r="AF6186" t="s">
        <v>7949</v>
      </c>
      <c r="AI6186">
        <v>0</v>
      </c>
      <c r="AJ6186">
        <v>0</v>
      </c>
      <c r="AK6186" t="s">
        <v>19951</v>
      </c>
      <c r="AL6186" t="s">
        <v>19951</v>
      </c>
      <c r="AM6186" t="s">
        <v>20019</v>
      </c>
    </row>
    <row r="6187" spans="1:39" x14ac:dyDescent="0.25">
      <c r="A6187" t="s">
        <v>12015</v>
      </c>
      <c r="B6187" t="s">
        <v>4841</v>
      </c>
      <c r="C6187" t="s">
        <v>4842</v>
      </c>
      <c r="D6187">
        <v>813.7</v>
      </c>
      <c r="E6187" t="s">
        <v>4845</v>
      </c>
      <c r="F6187">
        <v>6.09</v>
      </c>
      <c r="I6187" t="s">
        <v>14804</v>
      </c>
      <c r="K6187" t="s">
        <v>6860</v>
      </c>
      <c r="M6187" t="s">
        <v>15002</v>
      </c>
      <c r="N6187">
        <v>8</v>
      </c>
      <c r="O6187" t="s">
        <v>15332</v>
      </c>
      <c r="P6187" t="s">
        <v>19667</v>
      </c>
      <c r="Q6187">
        <v>5</v>
      </c>
      <c r="R6187">
        <v>1</v>
      </c>
      <c r="S6187">
        <v>-0.66</v>
      </c>
      <c r="T6187">
        <v>-0.61</v>
      </c>
      <c r="U6187">
        <v>410.52</v>
      </c>
      <c r="V6187">
        <v>88.23</v>
      </c>
      <c r="W6187">
        <v>2.04</v>
      </c>
      <c r="Y6187">
        <v>6.45</v>
      </c>
      <c r="Z6187">
        <v>1</v>
      </c>
      <c r="AA6187" t="s">
        <v>4250</v>
      </c>
      <c r="AB6187">
        <v>0</v>
      </c>
      <c r="AC6187">
        <v>2</v>
      </c>
      <c r="AD6187">
        <v>5.4724761904761907</v>
      </c>
      <c r="AF6187" t="s">
        <v>7949</v>
      </c>
      <c r="AI6187">
        <v>0</v>
      </c>
      <c r="AJ6187">
        <v>0</v>
      </c>
      <c r="AM6187" t="s">
        <v>20019</v>
      </c>
    </row>
    <row r="6188" spans="1:39" x14ac:dyDescent="0.25">
      <c r="A6188" t="s">
        <v>12016</v>
      </c>
      <c r="B6188" t="s">
        <v>4841</v>
      </c>
      <c r="C6188" t="s">
        <v>4842</v>
      </c>
      <c r="D6188">
        <v>816</v>
      </c>
      <c r="E6188" t="s">
        <v>4845</v>
      </c>
      <c r="F6188">
        <v>6.09</v>
      </c>
      <c r="I6188" t="s">
        <v>14805</v>
      </c>
      <c r="K6188" t="s">
        <v>6860</v>
      </c>
      <c r="L6188" t="s">
        <v>6861</v>
      </c>
      <c r="M6188" t="s">
        <v>15145</v>
      </c>
      <c r="N6188">
        <v>9</v>
      </c>
      <c r="O6188" t="s">
        <v>15521</v>
      </c>
      <c r="P6188" t="s">
        <v>19668</v>
      </c>
      <c r="Q6188">
        <v>5</v>
      </c>
      <c r="R6188">
        <v>2</v>
      </c>
      <c r="S6188">
        <v>5.01</v>
      </c>
      <c r="T6188">
        <v>5.03</v>
      </c>
      <c r="U6188">
        <v>462.42</v>
      </c>
      <c r="V6188">
        <v>80.37</v>
      </c>
      <c r="W6188">
        <v>5.04</v>
      </c>
      <c r="X6188">
        <v>10.61</v>
      </c>
      <c r="Y6188">
        <v>5.9</v>
      </c>
      <c r="Z6188">
        <v>2</v>
      </c>
      <c r="AA6188" t="s">
        <v>4250</v>
      </c>
      <c r="AB6188">
        <v>1</v>
      </c>
      <c r="AC6188">
        <v>3</v>
      </c>
      <c r="AD6188">
        <v>2.7684285714285708</v>
      </c>
      <c r="AF6188" t="s">
        <v>7949</v>
      </c>
      <c r="AI6188">
        <v>0</v>
      </c>
      <c r="AJ6188">
        <v>0</v>
      </c>
      <c r="AM6188" t="s">
        <v>20019</v>
      </c>
    </row>
    <row r="6189" spans="1:39" x14ac:dyDescent="0.25">
      <c r="A6189" t="s">
        <v>12016</v>
      </c>
      <c r="B6189" t="s">
        <v>4841</v>
      </c>
      <c r="C6189" t="s">
        <v>4842</v>
      </c>
      <c r="D6189">
        <v>816</v>
      </c>
      <c r="E6189" t="s">
        <v>4845</v>
      </c>
      <c r="F6189">
        <v>6.09</v>
      </c>
      <c r="I6189" t="s">
        <v>14806</v>
      </c>
      <c r="K6189" t="s">
        <v>6860</v>
      </c>
      <c r="L6189" t="s">
        <v>6861</v>
      </c>
      <c r="M6189" t="s">
        <v>15146</v>
      </c>
      <c r="N6189">
        <v>9</v>
      </c>
      <c r="O6189" t="s">
        <v>15522</v>
      </c>
      <c r="P6189" t="s">
        <v>19668</v>
      </c>
      <c r="Q6189">
        <v>5</v>
      </c>
      <c r="R6189">
        <v>2</v>
      </c>
      <c r="S6189">
        <v>5.01</v>
      </c>
      <c r="T6189">
        <v>5.03</v>
      </c>
      <c r="U6189">
        <v>462.42</v>
      </c>
      <c r="V6189">
        <v>80.37</v>
      </c>
      <c r="W6189">
        <v>5.04</v>
      </c>
      <c r="X6189">
        <v>10.61</v>
      </c>
      <c r="Y6189">
        <v>5.9</v>
      </c>
      <c r="Z6189">
        <v>2</v>
      </c>
      <c r="AA6189" t="s">
        <v>4250</v>
      </c>
      <c r="AB6189">
        <v>1</v>
      </c>
      <c r="AC6189">
        <v>3</v>
      </c>
      <c r="AD6189">
        <v>2.7684285714285708</v>
      </c>
      <c r="AF6189" t="s">
        <v>7949</v>
      </c>
      <c r="AI6189">
        <v>0</v>
      </c>
      <c r="AJ6189">
        <v>0</v>
      </c>
      <c r="AM6189" t="s">
        <v>20019</v>
      </c>
    </row>
    <row r="6190" spans="1:39" x14ac:dyDescent="0.25">
      <c r="A6190" t="s">
        <v>12017</v>
      </c>
      <c r="B6190" t="s">
        <v>4841</v>
      </c>
      <c r="C6190" t="s">
        <v>4842</v>
      </c>
      <c r="D6190">
        <v>817</v>
      </c>
      <c r="E6190" t="s">
        <v>4845</v>
      </c>
      <c r="F6190">
        <v>6.09</v>
      </c>
      <c r="I6190" t="s">
        <v>14807</v>
      </c>
      <c r="K6190" t="s">
        <v>6860</v>
      </c>
      <c r="L6190" t="s">
        <v>6861</v>
      </c>
      <c r="M6190" t="s">
        <v>14987</v>
      </c>
      <c r="N6190">
        <v>9</v>
      </c>
      <c r="O6190" t="s">
        <v>15311</v>
      </c>
      <c r="P6190" t="s">
        <v>19669</v>
      </c>
      <c r="Q6190">
        <v>6</v>
      </c>
      <c r="R6190">
        <v>2</v>
      </c>
      <c r="S6190">
        <v>1.47</v>
      </c>
      <c r="T6190">
        <v>1.47</v>
      </c>
      <c r="U6190">
        <v>391.35</v>
      </c>
      <c r="V6190">
        <v>102.49</v>
      </c>
      <c r="W6190">
        <v>2.37</v>
      </c>
      <c r="X6190">
        <v>9.42</v>
      </c>
      <c r="Y6190">
        <v>4.17</v>
      </c>
      <c r="Z6190">
        <v>2</v>
      </c>
      <c r="AA6190" t="s">
        <v>4250</v>
      </c>
      <c r="AB6190">
        <v>0</v>
      </c>
      <c r="AC6190">
        <v>4</v>
      </c>
      <c r="AD6190">
        <v>4.8597380952380957</v>
      </c>
      <c r="AF6190" t="s">
        <v>7949</v>
      </c>
      <c r="AI6190">
        <v>0</v>
      </c>
      <c r="AJ6190">
        <v>0</v>
      </c>
      <c r="AM6190" t="s">
        <v>20019</v>
      </c>
    </row>
    <row r="6191" spans="1:39" x14ac:dyDescent="0.25">
      <c r="A6191" t="s">
        <v>10393</v>
      </c>
      <c r="B6191" t="s">
        <v>4841</v>
      </c>
      <c r="C6191" t="s">
        <v>4842</v>
      </c>
      <c r="D6191">
        <v>817</v>
      </c>
      <c r="E6191" t="s">
        <v>4845</v>
      </c>
      <c r="F6191">
        <v>6.09</v>
      </c>
      <c r="I6191" t="s">
        <v>14808</v>
      </c>
      <c r="K6191" t="s">
        <v>6860</v>
      </c>
      <c r="L6191" t="s">
        <v>6861</v>
      </c>
      <c r="M6191" t="s">
        <v>6907</v>
      </c>
      <c r="N6191">
        <v>9</v>
      </c>
      <c r="O6191" t="s">
        <v>6972</v>
      </c>
      <c r="P6191" t="s">
        <v>18045</v>
      </c>
      <c r="Q6191">
        <v>7</v>
      </c>
      <c r="R6191">
        <v>1</v>
      </c>
      <c r="S6191">
        <v>1.92</v>
      </c>
      <c r="T6191">
        <v>1.94</v>
      </c>
      <c r="U6191">
        <v>393.44</v>
      </c>
      <c r="V6191">
        <v>88.19</v>
      </c>
      <c r="W6191">
        <v>2.63</v>
      </c>
      <c r="Y6191">
        <v>6.16</v>
      </c>
      <c r="Z6191">
        <v>2</v>
      </c>
      <c r="AA6191" t="s">
        <v>4250</v>
      </c>
      <c r="AB6191">
        <v>0</v>
      </c>
      <c r="AC6191">
        <v>2</v>
      </c>
      <c r="AD6191">
        <v>5.5944761904761906</v>
      </c>
      <c r="AF6191" t="s">
        <v>7949</v>
      </c>
      <c r="AI6191">
        <v>0</v>
      </c>
      <c r="AJ6191">
        <v>0</v>
      </c>
      <c r="AM6191" t="s">
        <v>20019</v>
      </c>
    </row>
    <row r="6192" spans="1:39" x14ac:dyDescent="0.25">
      <c r="A6192" t="s">
        <v>10393</v>
      </c>
      <c r="B6192" t="s">
        <v>4841</v>
      </c>
      <c r="C6192" t="s">
        <v>4842</v>
      </c>
      <c r="D6192">
        <v>817</v>
      </c>
      <c r="E6192" t="s">
        <v>4845</v>
      </c>
      <c r="F6192">
        <v>6.09</v>
      </c>
      <c r="I6192" t="s">
        <v>14809</v>
      </c>
      <c r="K6192" t="s">
        <v>6860</v>
      </c>
      <c r="L6192" t="s">
        <v>6861</v>
      </c>
      <c r="M6192" t="s">
        <v>6908</v>
      </c>
      <c r="N6192">
        <v>8</v>
      </c>
      <c r="O6192" t="s">
        <v>6973</v>
      </c>
      <c r="P6192" t="s">
        <v>18045</v>
      </c>
      <c r="Q6192">
        <v>7</v>
      </c>
      <c r="R6192">
        <v>1</v>
      </c>
      <c r="S6192">
        <v>1.92</v>
      </c>
      <c r="T6192">
        <v>1.94</v>
      </c>
      <c r="U6192">
        <v>393.44</v>
      </c>
      <c r="V6192">
        <v>88.19</v>
      </c>
      <c r="W6192">
        <v>2.63</v>
      </c>
      <c r="Y6192">
        <v>6.16</v>
      </c>
      <c r="Z6192">
        <v>2</v>
      </c>
      <c r="AA6192" t="s">
        <v>4250</v>
      </c>
      <c r="AB6192">
        <v>0</v>
      </c>
      <c r="AC6192">
        <v>2</v>
      </c>
      <c r="AD6192">
        <v>5.5944761904761906</v>
      </c>
      <c r="AF6192" t="s">
        <v>7949</v>
      </c>
      <c r="AI6192">
        <v>0</v>
      </c>
      <c r="AJ6192">
        <v>0</v>
      </c>
      <c r="AM6192" t="s">
        <v>20019</v>
      </c>
    </row>
    <row r="6193" spans="1:39" x14ac:dyDescent="0.25">
      <c r="A6193" t="s">
        <v>12018</v>
      </c>
      <c r="B6193" t="s">
        <v>4841</v>
      </c>
      <c r="C6193" t="s">
        <v>4842</v>
      </c>
      <c r="D6193">
        <v>820</v>
      </c>
      <c r="E6193" t="s">
        <v>4845</v>
      </c>
      <c r="F6193">
        <v>6.09</v>
      </c>
      <c r="K6193" t="s">
        <v>6860</v>
      </c>
      <c r="M6193" t="s">
        <v>15169</v>
      </c>
      <c r="N6193">
        <v>8</v>
      </c>
      <c r="O6193" t="s">
        <v>15550</v>
      </c>
      <c r="P6193" t="s">
        <v>19670</v>
      </c>
      <c r="Q6193">
        <v>4</v>
      </c>
      <c r="R6193">
        <v>3</v>
      </c>
      <c r="S6193">
        <v>1.68</v>
      </c>
      <c r="T6193">
        <v>2.75</v>
      </c>
      <c r="U6193">
        <v>499.6</v>
      </c>
      <c r="V6193">
        <v>81.67</v>
      </c>
      <c r="W6193">
        <v>3.95</v>
      </c>
      <c r="X6193">
        <v>13.91</v>
      </c>
      <c r="Y6193">
        <v>8.1199999999999992</v>
      </c>
      <c r="Z6193">
        <v>2</v>
      </c>
      <c r="AA6193" t="s">
        <v>4250</v>
      </c>
      <c r="AB6193">
        <v>0</v>
      </c>
      <c r="AC6193">
        <v>9</v>
      </c>
      <c r="AD6193">
        <v>4.10952380952381</v>
      </c>
      <c r="AF6193" t="s">
        <v>7949</v>
      </c>
      <c r="AI6193">
        <v>0</v>
      </c>
      <c r="AJ6193">
        <v>0</v>
      </c>
      <c r="AK6193" t="s">
        <v>19965</v>
      </c>
      <c r="AL6193" t="s">
        <v>19965</v>
      </c>
      <c r="AM6193" t="s">
        <v>20019</v>
      </c>
    </row>
    <row r="6194" spans="1:39" x14ac:dyDescent="0.25">
      <c r="A6194" t="s">
        <v>12019</v>
      </c>
      <c r="B6194" t="s">
        <v>4841</v>
      </c>
      <c r="C6194" t="s">
        <v>4842</v>
      </c>
      <c r="D6194">
        <v>820</v>
      </c>
      <c r="E6194" t="s">
        <v>4845</v>
      </c>
      <c r="F6194">
        <v>6.09</v>
      </c>
      <c r="K6194" t="s">
        <v>6860</v>
      </c>
      <c r="L6194" t="s">
        <v>6861</v>
      </c>
      <c r="M6194" t="s">
        <v>15080</v>
      </c>
      <c r="N6194">
        <v>9</v>
      </c>
      <c r="O6194" t="s">
        <v>15435</v>
      </c>
      <c r="P6194" t="s">
        <v>19671</v>
      </c>
      <c r="Q6194">
        <v>6</v>
      </c>
      <c r="R6194">
        <v>2</v>
      </c>
      <c r="S6194">
        <v>2.74</v>
      </c>
      <c r="T6194">
        <v>5.38</v>
      </c>
      <c r="U6194">
        <v>429.93</v>
      </c>
      <c r="V6194">
        <v>87.72</v>
      </c>
      <c r="W6194">
        <v>4.42</v>
      </c>
      <c r="X6194">
        <v>3.14</v>
      </c>
      <c r="Y6194">
        <v>7.58</v>
      </c>
      <c r="Z6194">
        <v>3</v>
      </c>
      <c r="AA6194" t="s">
        <v>4250</v>
      </c>
      <c r="AB6194">
        <v>0</v>
      </c>
      <c r="AC6194">
        <v>5</v>
      </c>
      <c r="AD6194">
        <v>3.6305000000000001</v>
      </c>
      <c r="AF6194" t="s">
        <v>7951</v>
      </c>
      <c r="AI6194">
        <v>0</v>
      </c>
      <c r="AJ6194">
        <v>0</v>
      </c>
      <c r="AK6194" t="s">
        <v>19921</v>
      </c>
      <c r="AL6194" t="s">
        <v>19921</v>
      </c>
      <c r="AM6194" t="s">
        <v>20019</v>
      </c>
    </row>
    <row r="6195" spans="1:39" x14ac:dyDescent="0.25">
      <c r="A6195" t="s">
        <v>12020</v>
      </c>
      <c r="B6195" t="s">
        <v>4841</v>
      </c>
      <c r="C6195" t="s">
        <v>4842</v>
      </c>
      <c r="D6195">
        <v>820</v>
      </c>
      <c r="E6195" t="s">
        <v>4845</v>
      </c>
      <c r="F6195">
        <v>6.09</v>
      </c>
      <c r="I6195" t="s">
        <v>14810</v>
      </c>
      <c r="K6195" t="s">
        <v>6860</v>
      </c>
      <c r="L6195" t="s">
        <v>6861</v>
      </c>
      <c r="M6195" t="s">
        <v>15047</v>
      </c>
      <c r="N6195">
        <v>9</v>
      </c>
      <c r="O6195" t="s">
        <v>15395</v>
      </c>
      <c r="P6195" t="s">
        <v>19672</v>
      </c>
      <c r="Q6195">
        <v>7</v>
      </c>
      <c r="R6195">
        <v>2</v>
      </c>
      <c r="S6195">
        <v>-0.79</v>
      </c>
      <c r="T6195">
        <v>-0.79</v>
      </c>
      <c r="U6195">
        <v>426.37</v>
      </c>
      <c r="V6195">
        <v>115.38</v>
      </c>
      <c r="W6195">
        <v>2.5</v>
      </c>
      <c r="X6195">
        <v>9.69</v>
      </c>
      <c r="Y6195">
        <v>3.15</v>
      </c>
      <c r="Z6195">
        <v>2</v>
      </c>
      <c r="AA6195" t="s">
        <v>4250</v>
      </c>
      <c r="AB6195">
        <v>0</v>
      </c>
      <c r="AC6195">
        <v>3</v>
      </c>
      <c r="AD6195">
        <v>4.1799285714285714</v>
      </c>
      <c r="AF6195" t="s">
        <v>7949</v>
      </c>
      <c r="AI6195">
        <v>0</v>
      </c>
      <c r="AJ6195">
        <v>0</v>
      </c>
      <c r="AM6195" t="s">
        <v>20019</v>
      </c>
    </row>
    <row r="6196" spans="1:39" x14ac:dyDescent="0.25">
      <c r="A6196" t="s">
        <v>12021</v>
      </c>
      <c r="B6196" t="s">
        <v>4841</v>
      </c>
      <c r="C6196" t="s">
        <v>4842</v>
      </c>
      <c r="D6196">
        <v>820</v>
      </c>
      <c r="E6196" t="s">
        <v>4845</v>
      </c>
      <c r="F6196">
        <v>6.09</v>
      </c>
      <c r="I6196" t="s">
        <v>14811</v>
      </c>
      <c r="K6196" t="s">
        <v>6860</v>
      </c>
      <c r="L6196" t="s">
        <v>6861</v>
      </c>
      <c r="M6196" t="s">
        <v>14955</v>
      </c>
      <c r="N6196">
        <v>8</v>
      </c>
      <c r="O6196" t="s">
        <v>15276</v>
      </c>
      <c r="P6196" t="s">
        <v>19673</v>
      </c>
      <c r="Q6196">
        <v>6</v>
      </c>
      <c r="R6196">
        <v>1</v>
      </c>
      <c r="S6196">
        <v>2.04</v>
      </c>
      <c r="T6196">
        <v>2.06</v>
      </c>
      <c r="U6196">
        <v>344.41</v>
      </c>
      <c r="V6196">
        <v>75.3</v>
      </c>
      <c r="W6196">
        <v>2.0699999999999998</v>
      </c>
      <c r="Y6196">
        <v>6.08</v>
      </c>
      <c r="Z6196">
        <v>1</v>
      </c>
      <c r="AA6196" t="s">
        <v>4250</v>
      </c>
      <c r="AB6196">
        <v>0</v>
      </c>
      <c r="AC6196">
        <v>3</v>
      </c>
      <c r="AD6196">
        <v>5.8133333333333326</v>
      </c>
      <c r="AF6196" t="s">
        <v>7949</v>
      </c>
      <c r="AI6196">
        <v>0</v>
      </c>
      <c r="AJ6196">
        <v>0</v>
      </c>
      <c r="AM6196" t="s">
        <v>20019</v>
      </c>
    </row>
    <row r="6197" spans="1:39" x14ac:dyDescent="0.25">
      <c r="A6197" t="s">
        <v>12022</v>
      </c>
      <c r="B6197" t="s">
        <v>4841</v>
      </c>
      <c r="C6197" t="s">
        <v>4842</v>
      </c>
      <c r="D6197">
        <v>820</v>
      </c>
      <c r="E6197" t="s">
        <v>4845</v>
      </c>
      <c r="F6197">
        <v>6.09</v>
      </c>
      <c r="I6197" t="s">
        <v>14812</v>
      </c>
      <c r="K6197" t="s">
        <v>6860</v>
      </c>
      <c r="L6197" t="s">
        <v>6861</v>
      </c>
      <c r="M6197" t="s">
        <v>14996</v>
      </c>
      <c r="N6197">
        <v>9</v>
      </c>
      <c r="O6197" t="s">
        <v>15322</v>
      </c>
      <c r="P6197" t="s">
        <v>19674</v>
      </c>
      <c r="Q6197">
        <v>6</v>
      </c>
      <c r="R6197">
        <v>2</v>
      </c>
      <c r="S6197">
        <v>-1.26</v>
      </c>
      <c r="T6197">
        <v>-1.26</v>
      </c>
      <c r="U6197">
        <v>455.26</v>
      </c>
      <c r="V6197">
        <v>98.83</v>
      </c>
      <c r="W6197">
        <v>2.95</v>
      </c>
      <c r="X6197">
        <v>10.17</v>
      </c>
      <c r="Y6197">
        <v>4.13</v>
      </c>
      <c r="Z6197">
        <v>2</v>
      </c>
      <c r="AA6197" t="s">
        <v>4250</v>
      </c>
      <c r="AB6197">
        <v>0</v>
      </c>
      <c r="AC6197">
        <v>5</v>
      </c>
      <c r="AD6197">
        <v>4.5252380952380964</v>
      </c>
      <c r="AF6197" t="s">
        <v>7949</v>
      </c>
      <c r="AI6197">
        <v>0</v>
      </c>
      <c r="AJ6197">
        <v>0</v>
      </c>
      <c r="AM6197" t="s">
        <v>20019</v>
      </c>
    </row>
    <row r="6198" spans="1:39" x14ac:dyDescent="0.25">
      <c r="A6198" t="s">
        <v>12023</v>
      </c>
      <c r="B6198" t="s">
        <v>4841</v>
      </c>
      <c r="C6198" t="s">
        <v>4842</v>
      </c>
      <c r="D6198">
        <v>820</v>
      </c>
      <c r="E6198" t="s">
        <v>4845</v>
      </c>
      <c r="F6198">
        <v>6.09</v>
      </c>
      <c r="I6198" t="s">
        <v>14813</v>
      </c>
      <c r="K6198" t="s">
        <v>6860</v>
      </c>
      <c r="L6198" t="s">
        <v>6861</v>
      </c>
      <c r="M6198" t="s">
        <v>14996</v>
      </c>
      <c r="N6198">
        <v>9</v>
      </c>
      <c r="O6198" t="s">
        <v>15322</v>
      </c>
      <c r="P6198" t="s">
        <v>19675</v>
      </c>
      <c r="Q6198">
        <v>5</v>
      </c>
      <c r="R6198">
        <v>3</v>
      </c>
      <c r="S6198">
        <v>-4.55</v>
      </c>
      <c r="T6198">
        <v>-4.55</v>
      </c>
      <c r="U6198">
        <v>367.33</v>
      </c>
      <c r="V6198">
        <v>105.39</v>
      </c>
      <c r="W6198">
        <v>1.96</v>
      </c>
      <c r="X6198">
        <v>10.98</v>
      </c>
      <c r="Y6198">
        <v>3.95</v>
      </c>
      <c r="Z6198">
        <v>2</v>
      </c>
      <c r="AA6198" t="s">
        <v>4250</v>
      </c>
      <c r="AB6198">
        <v>0</v>
      </c>
      <c r="AC6198">
        <v>4</v>
      </c>
      <c r="AD6198">
        <v>4.6013095238095243</v>
      </c>
      <c r="AF6198" t="s">
        <v>7949</v>
      </c>
      <c r="AI6198">
        <v>0</v>
      </c>
      <c r="AJ6198">
        <v>0</v>
      </c>
      <c r="AM6198" t="s">
        <v>20019</v>
      </c>
    </row>
    <row r="6199" spans="1:39" x14ac:dyDescent="0.25">
      <c r="A6199" t="s">
        <v>12024</v>
      </c>
      <c r="B6199" t="s">
        <v>4841</v>
      </c>
      <c r="C6199" t="s">
        <v>4842</v>
      </c>
      <c r="D6199">
        <v>821</v>
      </c>
      <c r="E6199" t="s">
        <v>4845</v>
      </c>
      <c r="F6199">
        <v>6.09</v>
      </c>
      <c r="I6199" t="s">
        <v>14814</v>
      </c>
      <c r="K6199" t="s">
        <v>6860</v>
      </c>
      <c r="L6199" t="s">
        <v>6861</v>
      </c>
      <c r="M6199" t="s">
        <v>14987</v>
      </c>
      <c r="N6199">
        <v>9</v>
      </c>
      <c r="O6199" t="s">
        <v>15311</v>
      </c>
      <c r="P6199" t="s">
        <v>19676</v>
      </c>
      <c r="Q6199">
        <v>5</v>
      </c>
      <c r="R6199">
        <v>2</v>
      </c>
      <c r="S6199">
        <v>0.83</v>
      </c>
      <c r="T6199">
        <v>0.83</v>
      </c>
      <c r="U6199">
        <v>343.31</v>
      </c>
      <c r="V6199">
        <v>85.94</v>
      </c>
      <c r="W6199">
        <v>1.6</v>
      </c>
      <c r="X6199">
        <v>12.45</v>
      </c>
      <c r="Y6199">
        <v>4.2</v>
      </c>
      <c r="Z6199">
        <v>1</v>
      </c>
      <c r="AA6199" t="s">
        <v>4250</v>
      </c>
      <c r="AB6199">
        <v>0</v>
      </c>
      <c r="AC6199">
        <v>5</v>
      </c>
      <c r="AD6199">
        <v>5.5</v>
      </c>
      <c r="AF6199" t="s">
        <v>7949</v>
      </c>
      <c r="AI6199">
        <v>0</v>
      </c>
      <c r="AJ6199">
        <v>0</v>
      </c>
      <c r="AM6199" t="s">
        <v>20019</v>
      </c>
    </row>
    <row r="6200" spans="1:39" x14ac:dyDescent="0.25">
      <c r="A6200" t="s">
        <v>9878</v>
      </c>
      <c r="B6200" t="s">
        <v>4841</v>
      </c>
      <c r="C6200" t="s">
        <v>4842</v>
      </c>
      <c r="D6200">
        <v>821</v>
      </c>
      <c r="E6200" t="s">
        <v>4845</v>
      </c>
      <c r="F6200">
        <v>6.09</v>
      </c>
      <c r="K6200" t="s">
        <v>6860</v>
      </c>
      <c r="L6200" t="s">
        <v>6861</v>
      </c>
      <c r="M6200" t="s">
        <v>15101</v>
      </c>
      <c r="N6200">
        <v>9</v>
      </c>
      <c r="O6200" t="s">
        <v>15465</v>
      </c>
      <c r="P6200" t="s">
        <v>17530</v>
      </c>
      <c r="Q6200">
        <v>8</v>
      </c>
      <c r="R6200">
        <v>3</v>
      </c>
      <c r="S6200">
        <v>4.38</v>
      </c>
      <c r="T6200">
        <v>5.44</v>
      </c>
      <c r="U6200">
        <v>720.84</v>
      </c>
      <c r="V6200">
        <v>129.56</v>
      </c>
      <c r="W6200">
        <v>5.34</v>
      </c>
      <c r="X6200">
        <v>13.53</v>
      </c>
      <c r="Y6200">
        <v>8.39</v>
      </c>
      <c r="Z6200">
        <v>4</v>
      </c>
      <c r="AA6200" t="s">
        <v>4250</v>
      </c>
      <c r="AB6200">
        <v>2</v>
      </c>
      <c r="AC6200">
        <v>15</v>
      </c>
      <c r="AD6200">
        <v>0.97166666666666646</v>
      </c>
      <c r="AF6200" t="s">
        <v>7949</v>
      </c>
      <c r="AI6200">
        <v>0</v>
      </c>
      <c r="AJ6200">
        <v>0</v>
      </c>
      <c r="AK6200" t="s">
        <v>19864</v>
      </c>
      <c r="AL6200" t="s">
        <v>19864</v>
      </c>
      <c r="AM6200" t="s">
        <v>20019</v>
      </c>
    </row>
    <row r="6201" spans="1:39" x14ac:dyDescent="0.25">
      <c r="A6201" t="s">
        <v>12025</v>
      </c>
      <c r="B6201" t="s">
        <v>4841</v>
      </c>
      <c r="C6201" t="s">
        <v>4842</v>
      </c>
      <c r="D6201">
        <v>822</v>
      </c>
      <c r="E6201" t="s">
        <v>4845</v>
      </c>
      <c r="F6201">
        <v>6.08</v>
      </c>
      <c r="K6201" t="s">
        <v>6860</v>
      </c>
      <c r="M6201" t="s">
        <v>6865</v>
      </c>
      <c r="N6201">
        <v>8</v>
      </c>
      <c r="O6201" t="s">
        <v>15428</v>
      </c>
      <c r="P6201" t="s">
        <v>19677</v>
      </c>
      <c r="Q6201">
        <v>6</v>
      </c>
      <c r="R6201">
        <v>3</v>
      </c>
      <c r="S6201">
        <v>1.53</v>
      </c>
      <c r="T6201">
        <v>2.12</v>
      </c>
      <c r="U6201">
        <v>550.66</v>
      </c>
      <c r="V6201">
        <v>134.07</v>
      </c>
      <c r="W6201">
        <v>3.91</v>
      </c>
      <c r="X6201">
        <v>13.89</v>
      </c>
      <c r="Y6201">
        <v>10.82</v>
      </c>
      <c r="Z6201">
        <v>4</v>
      </c>
      <c r="AA6201" t="s">
        <v>4250</v>
      </c>
      <c r="AB6201">
        <v>1</v>
      </c>
      <c r="AC6201">
        <v>9</v>
      </c>
      <c r="AD6201">
        <v>2.166666666666667</v>
      </c>
      <c r="AF6201" t="s">
        <v>7952</v>
      </c>
      <c r="AI6201">
        <v>0</v>
      </c>
      <c r="AJ6201">
        <v>0</v>
      </c>
      <c r="AK6201" t="s">
        <v>19905</v>
      </c>
      <c r="AL6201" t="s">
        <v>19905</v>
      </c>
      <c r="AM6201" t="s">
        <v>20019</v>
      </c>
    </row>
    <row r="6202" spans="1:39" x14ac:dyDescent="0.25">
      <c r="A6202" t="s">
        <v>12026</v>
      </c>
      <c r="B6202" t="s">
        <v>4841</v>
      </c>
      <c r="C6202" t="s">
        <v>4842</v>
      </c>
      <c r="D6202">
        <v>825.3</v>
      </c>
      <c r="E6202" t="s">
        <v>4845</v>
      </c>
      <c r="F6202">
        <v>6.08</v>
      </c>
      <c r="I6202" t="s">
        <v>14815</v>
      </c>
      <c r="K6202" t="s">
        <v>6860</v>
      </c>
      <c r="M6202" t="s">
        <v>15002</v>
      </c>
      <c r="N6202">
        <v>8</v>
      </c>
      <c r="O6202" t="s">
        <v>15332</v>
      </c>
      <c r="P6202" t="s">
        <v>19678</v>
      </c>
      <c r="Q6202">
        <v>4</v>
      </c>
      <c r="R6202">
        <v>1</v>
      </c>
      <c r="S6202">
        <v>0.52</v>
      </c>
      <c r="T6202">
        <v>0.52</v>
      </c>
      <c r="U6202">
        <v>331.39</v>
      </c>
      <c r="V6202">
        <v>67.92</v>
      </c>
      <c r="W6202">
        <v>1.94</v>
      </c>
      <c r="Y6202">
        <v>4.75</v>
      </c>
      <c r="Z6202">
        <v>1</v>
      </c>
      <c r="AA6202" t="s">
        <v>4250</v>
      </c>
      <c r="AB6202">
        <v>0</v>
      </c>
      <c r="AC6202">
        <v>1</v>
      </c>
      <c r="AD6202">
        <v>5.833333333333333</v>
      </c>
      <c r="AF6202" t="s">
        <v>7949</v>
      </c>
      <c r="AI6202">
        <v>0</v>
      </c>
      <c r="AJ6202">
        <v>0</v>
      </c>
      <c r="AM6202" t="s">
        <v>20019</v>
      </c>
    </row>
    <row r="6203" spans="1:39" x14ac:dyDescent="0.25">
      <c r="A6203" t="s">
        <v>12027</v>
      </c>
      <c r="B6203" t="s">
        <v>4841</v>
      </c>
      <c r="C6203" t="s">
        <v>4842</v>
      </c>
      <c r="D6203">
        <v>826</v>
      </c>
      <c r="E6203" t="s">
        <v>4845</v>
      </c>
      <c r="F6203">
        <v>6.08</v>
      </c>
      <c r="I6203" t="s">
        <v>14816</v>
      </c>
      <c r="K6203" t="s">
        <v>6860</v>
      </c>
      <c r="L6203" t="s">
        <v>6861</v>
      </c>
      <c r="M6203" t="s">
        <v>14972</v>
      </c>
      <c r="N6203">
        <v>8</v>
      </c>
      <c r="O6203" t="s">
        <v>15293</v>
      </c>
      <c r="P6203" t="s">
        <v>19679</v>
      </c>
      <c r="Q6203">
        <v>4</v>
      </c>
      <c r="R6203">
        <v>2</v>
      </c>
      <c r="S6203">
        <v>2.35</v>
      </c>
      <c r="T6203">
        <v>2.35</v>
      </c>
      <c r="U6203">
        <v>452.4</v>
      </c>
      <c r="V6203">
        <v>79.95</v>
      </c>
      <c r="W6203">
        <v>4.22</v>
      </c>
      <c r="X6203">
        <v>12.96</v>
      </c>
      <c r="Y6203">
        <v>4.87</v>
      </c>
      <c r="Z6203">
        <v>1</v>
      </c>
      <c r="AA6203" t="s">
        <v>4250</v>
      </c>
      <c r="AB6203">
        <v>0</v>
      </c>
      <c r="AC6203">
        <v>3</v>
      </c>
      <c r="AD6203">
        <v>4.6650000000000009</v>
      </c>
      <c r="AF6203" t="s">
        <v>7949</v>
      </c>
      <c r="AI6203">
        <v>0</v>
      </c>
      <c r="AJ6203">
        <v>0</v>
      </c>
      <c r="AM6203" t="s">
        <v>20019</v>
      </c>
    </row>
    <row r="6204" spans="1:39" x14ac:dyDescent="0.25">
      <c r="A6204" t="s">
        <v>12028</v>
      </c>
      <c r="B6204" t="s">
        <v>4841</v>
      </c>
      <c r="C6204" t="s">
        <v>4842</v>
      </c>
      <c r="D6204">
        <v>826</v>
      </c>
      <c r="E6204" t="s">
        <v>4845</v>
      </c>
      <c r="F6204">
        <v>6.08</v>
      </c>
      <c r="I6204" t="s">
        <v>14817</v>
      </c>
      <c r="K6204" t="s">
        <v>6860</v>
      </c>
      <c r="L6204" t="s">
        <v>6861</v>
      </c>
      <c r="M6204" t="s">
        <v>15122</v>
      </c>
      <c r="N6204">
        <v>9</v>
      </c>
      <c r="O6204" t="s">
        <v>15533</v>
      </c>
      <c r="P6204" t="s">
        <v>19680</v>
      </c>
      <c r="Q6204">
        <v>5</v>
      </c>
      <c r="R6204">
        <v>1</v>
      </c>
      <c r="S6204">
        <v>3.92</v>
      </c>
      <c r="T6204">
        <v>3.92</v>
      </c>
      <c r="U6204">
        <v>372.46</v>
      </c>
      <c r="V6204">
        <v>56.84</v>
      </c>
      <c r="W6204">
        <v>3.57</v>
      </c>
      <c r="Y6204">
        <v>4.5</v>
      </c>
      <c r="Z6204">
        <v>2</v>
      </c>
      <c r="AA6204" t="s">
        <v>4250</v>
      </c>
      <c r="AB6204">
        <v>0</v>
      </c>
      <c r="AC6204">
        <v>4</v>
      </c>
      <c r="AD6204">
        <v>4.3243333333333336</v>
      </c>
      <c r="AF6204" t="s">
        <v>7949</v>
      </c>
      <c r="AI6204">
        <v>0</v>
      </c>
      <c r="AJ6204">
        <v>0</v>
      </c>
      <c r="AM6204" t="s">
        <v>20019</v>
      </c>
    </row>
    <row r="6205" spans="1:39" x14ac:dyDescent="0.25">
      <c r="A6205" t="s">
        <v>10424</v>
      </c>
      <c r="B6205" t="s">
        <v>4841</v>
      </c>
      <c r="C6205" t="s">
        <v>4842</v>
      </c>
      <c r="D6205">
        <v>827</v>
      </c>
      <c r="E6205" t="s">
        <v>4845</v>
      </c>
      <c r="F6205">
        <v>6.08</v>
      </c>
      <c r="I6205" t="s">
        <v>14818</v>
      </c>
      <c r="K6205" t="s">
        <v>6860</v>
      </c>
      <c r="L6205" t="s">
        <v>6861</v>
      </c>
      <c r="M6205" t="s">
        <v>6907</v>
      </c>
      <c r="N6205">
        <v>9</v>
      </c>
      <c r="O6205" t="s">
        <v>6972</v>
      </c>
      <c r="P6205" t="s">
        <v>18076</v>
      </c>
      <c r="Q6205">
        <v>6</v>
      </c>
      <c r="R6205">
        <v>1</v>
      </c>
      <c r="S6205">
        <v>2.86</v>
      </c>
      <c r="T6205">
        <v>2.88</v>
      </c>
      <c r="U6205">
        <v>415.85</v>
      </c>
      <c r="V6205">
        <v>78.959999999999994</v>
      </c>
      <c r="W6205">
        <v>3.41</v>
      </c>
      <c r="Y6205">
        <v>6.04</v>
      </c>
      <c r="Z6205">
        <v>2</v>
      </c>
      <c r="AA6205" t="s">
        <v>4250</v>
      </c>
      <c r="AB6205">
        <v>0</v>
      </c>
      <c r="AC6205">
        <v>1</v>
      </c>
      <c r="AD6205">
        <v>5.0044047619047616</v>
      </c>
      <c r="AF6205" t="s">
        <v>7949</v>
      </c>
      <c r="AI6205">
        <v>0</v>
      </c>
      <c r="AJ6205">
        <v>0</v>
      </c>
      <c r="AM6205" t="s">
        <v>20019</v>
      </c>
    </row>
    <row r="6206" spans="1:39" x14ac:dyDescent="0.25">
      <c r="A6206" t="s">
        <v>10424</v>
      </c>
      <c r="B6206" t="s">
        <v>4841</v>
      </c>
      <c r="C6206" t="s">
        <v>4842</v>
      </c>
      <c r="D6206">
        <v>827</v>
      </c>
      <c r="E6206" t="s">
        <v>4845</v>
      </c>
      <c r="F6206">
        <v>6.08</v>
      </c>
      <c r="I6206" t="s">
        <v>14819</v>
      </c>
      <c r="K6206" t="s">
        <v>6860</v>
      </c>
      <c r="L6206" t="s">
        <v>6861</v>
      </c>
      <c r="M6206" t="s">
        <v>6908</v>
      </c>
      <c r="N6206">
        <v>8</v>
      </c>
      <c r="O6206" t="s">
        <v>6973</v>
      </c>
      <c r="P6206" t="s">
        <v>18076</v>
      </c>
      <c r="Q6206">
        <v>6</v>
      </c>
      <c r="R6206">
        <v>1</v>
      </c>
      <c r="S6206">
        <v>2.86</v>
      </c>
      <c r="T6206">
        <v>2.88</v>
      </c>
      <c r="U6206">
        <v>415.85</v>
      </c>
      <c r="V6206">
        <v>78.959999999999994</v>
      </c>
      <c r="W6206">
        <v>3.41</v>
      </c>
      <c r="Y6206">
        <v>6.04</v>
      </c>
      <c r="Z6206">
        <v>2</v>
      </c>
      <c r="AA6206" t="s">
        <v>4250</v>
      </c>
      <c r="AB6206">
        <v>0</v>
      </c>
      <c r="AC6206">
        <v>1</v>
      </c>
      <c r="AD6206">
        <v>5.0044047619047616</v>
      </c>
      <c r="AF6206" t="s">
        <v>7949</v>
      </c>
      <c r="AI6206">
        <v>0</v>
      </c>
      <c r="AJ6206">
        <v>0</v>
      </c>
      <c r="AM6206" t="s">
        <v>20019</v>
      </c>
    </row>
    <row r="6207" spans="1:39" x14ac:dyDescent="0.25">
      <c r="A6207" t="s">
        <v>11349</v>
      </c>
      <c r="B6207" t="s">
        <v>4841</v>
      </c>
      <c r="C6207" t="s">
        <v>4842</v>
      </c>
      <c r="D6207">
        <v>830</v>
      </c>
      <c r="E6207" t="s">
        <v>4845</v>
      </c>
      <c r="F6207">
        <v>6.08</v>
      </c>
      <c r="K6207" t="s">
        <v>6860</v>
      </c>
      <c r="L6207" t="s">
        <v>6861</v>
      </c>
      <c r="M6207" t="s">
        <v>15087</v>
      </c>
      <c r="N6207">
        <v>9</v>
      </c>
      <c r="O6207" t="s">
        <v>15443</v>
      </c>
      <c r="P6207" t="s">
        <v>19001</v>
      </c>
      <c r="Q6207">
        <v>6</v>
      </c>
      <c r="R6207">
        <v>1</v>
      </c>
      <c r="S6207">
        <v>1.82</v>
      </c>
      <c r="T6207">
        <v>1.85</v>
      </c>
      <c r="U6207">
        <v>355.37</v>
      </c>
      <c r="V6207">
        <v>78.959999999999994</v>
      </c>
      <c r="W6207">
        <v>2.23</v>
      </c>
      <c r="Y6207">
        <v>6.13</v>
      </c>
      <c r="Z6207">
        <v>2</v>
      </c>
      <c r="AA6207" t="s">
        <v>4250</v>
      </c>
      <c r="AB6207">
        <v>0</v>
      </c>
      <c r="AC6207">
        <v>1</v>
      </c>
      <c r="AD6207">
        <v>5.833333333333333</v>
      </c>
      <c r="AF6207" t="s">
        <v>7949</v>
      </c>
      <c r="AI6207">
        <v>0</v>
      </c>
      <c r="AJ6207">
        <v>0</v>
      </c>
      <c r="AK6207" t="s">
        <v>19871</v>
      </c>
      <c r="AL6207" t="s">
        <v>19871</v>
      </c>
      <c r="AM6207" t="s">
        <v>20019</v>
      </c>
    </row>
    <row r="6208" spans="1:39" x14ac:dyDescent="0.25">
      <c r="A6208" t="s">
        <v>12029</v>
      </c>
      <c r="B6208" t="s">
        <v>4841</v>
      </c>
      <c r="C6208" t="s">
        <v>4842</v>
      </c>
      <c r="D6208">
        <v>830</v>
      </c>
      <c r="E6208" t="s">
        <v>4845</v>
      </c>
      <c r="F6208">
        <v>6.08</v>
      </c>
      <c r="I6208" t="s">
        <v>14820</v>
      </c>
      <c r="K6208" t="s">
        <v>6860</v>
      </c>
      <c r="L6208" t="s">
        <v>6861</v>
      </c>
      <c r="M6208" t="s">
        <v>14979</v>
      </c>
      <c r="N6208">
        <v>8</v>
      </c>
      <c r="O6208" t="s">
        <v>15302</v>
      </c>
      <c r="P6208" t="s">
        <v>19681</v>
      </c>
      <c r="Q6208">
        <v>5</v>
      </c>
      <c r="R6208">
        <v>1</v>
      </c>
      <c r="S6208">
        <v>4.5999999999999996</v>
      </c>
      <c r="T6208">
        <v>4.5999999999999996</v>
      </c>
      <c r="U6208">
        <v>463.41</v>
      </c>
      <c r="V6208">
        <v>69.73</v>
      </c>
      <c r="W6208">
        <v>5.51</v>
      </c>
      <c r="Y6208">
        <v>3.55</v>
      </c>
      <c r="Z6208">
        <v>3</v>
      </c>
      <c r="AA6208" t="s">
        <v>4250</v>
      </c>
      <c r="AB6208">
        <v>1</v>
      </c>
      <c r="AC6208">
        <v>5</v>
      </c>
      <c r="AD6208">
        <v>3.2946904761904769</v>
      </c>
      <c r="AF6208" t="s">
        <v>7949</v>
      </c>
      <c r="AI6208">
        <v>0</v>
      </c>
      <c r="AJ6208">
        <v>0</v>
      </c>
      <c r="AM6208" t="s">
        <v>20019</v>
      </c>
    </row>
    <row r="6209" spans="1:39" x14ac:dyDescent="0.25">
      <c r="A6209" t="s">
        <v>12030</v>
      </c>
      <c r="B6209" t="s">
        <v>4841</v>
      </c>
      <c r="C6209" t="s">
        <v>4842</v>
      </c>
      <c r="D6209">
        <v>830</v>
      </c>
      <c r="E6209" t="s">
        <v>4845</v>
      </c>
      <c r="F6209">
        <v>6.08</v>
      </c>
      <c r="K6209" t="s">
        <v>6860</v>
      </c>
      <c r="L6209" t="s">
        <v>6861</v>
      </c>
      <c r="M6209" t="s">
        <v>15099</v>
      </c>
      <c r="N6209">
        <v>9</v>
      </c>
      <c r="O6209" t="s">
        <v>15462</v>
      </c>
      <c r="P6209" t="s">
        <v>19682</v>
      </c>
      <c r="Q6209">
        <v>9</v>
      </c>
      <c r="R6209">
        <v>3</v>
      </c>
      <c r="S6209">
        <v>3.15</v>
      </c>
      <c r="T6209">
        <v>3.16</v>
      </c>
      <c r="U6209">
        <v>461.35</v>
      </c>
      <c r="V6209">
        <v>150.63</v>
      </c>
      <c r="W6209">
        <v>1.68</v>
      </c>
      <c r="X6209">
        <v>8.89</v>
      </c>
      <c r="Y6209">
        <v>1.55</v>
      </c>
      <c r="Z6209">
        <v>2</v>
      </c>
      <c r="AA6209" t="s">
        <v>4250</v>
      </c>
      <c r="AB6209">
        <v>0</v>
      </c>
      <c r="AC6209">
        <v>6</v>
      </c>
      <c r="AD6209">
        <v>2.7877380952380948</v>
      </c>
      <c r="AF6209" t="s">
        <v>7949</v>
      </c>
      <c r="AI6209">
        <v>0</v>
      </c>
      <c r="AJ6209">
        <v>0</v>
      </c>
      <c r="AK6209" t="s">
        <v>19935</v>
      </c>
      <c r="AL6209" t="s">
        <v>19935</v>
      </c>
      <c r="AM6209" t="s">
        <v>20019</v>
      </c>
    </row>
    <row r="6210" spans="1:39" x14ac:dyDescent="0.25">
      <c r="A6210" t="s">
        <v>12030</v>
      </c>
      <c r="B6210" t="s">
        <v>4841</v>
      </c>
      <c r="C6210" t="s">
        <v>4842</v>
      </c>
      <c r="D6210">
        <v>830</v>
      </c>
      <c r="E6210" t="s">
        <v>4845</v>
      </c>
      <c r="F6210">
        <v>6.08</v>
      </c>
      <c r="I6210" t="s">
        <v>14821</v>
      </c>
      <c r="K6210" t="s">
        <v>6860</v>
      </c>
      <c r="L6210" t="s">
        <v>6861</v>
      </c>
      <c r="M6210" t="s">
        <v>15100</v>
      </c>
      <c r="N6210">
        <v>8</v>
      </c>
      <c r="O6210" t="s">
        <v>15463</v>
      </c>
      <c r="P6210" t="s">
        <v>19682</v>
      </c>
      <c r="Q6210">
        <v>9</v>
      </c>
      <c r="R6210">
        <v>3</v>
      </c>
      <c r="S6210">
        <v>3.15</v>
      </c>
      <c r="T6210">
        <v>3.16</v>
      </c>
      <c r="U6210">
        <v>461.35</v>
      </c>
      <c r="V6210">
        <v>150.63</v>
      </c>
      <c r="W6210">
        <v>1.68</v>
      </c>
      <c r="X6210">
        <v>8.89</v>
      </c>
      <c r="Y6210">
        <v>1.55</v>
      </c>
      <c r="Z6210">
        <v>2</v>
      </c>
      <c r="AA6210" t="s">
        <v>4250</v>
      </c>
      <c r="AB6210">
        <v>0</v>
      </c>
      <c r="AC6210">
        <v>6</v>
      </c>
      <c r="AD6210">
        <v>2.7877380952380948</v>
      </c>
      <c r="AF6210" t="s">
        <v>7949</v>
      </c>
      <c r="AI6210">
        <v>0</v>
      </c>
      <c r="AJ6210">
        <v>0</v>
      </c>
      <c r="AM6210" t="s">
        <v>20019</v>
      </c>
    </row>
    <row r="6211" spans="1:39" x14ac:dyDescent="0.25">
      <c r="A6211" t="s">
        <v>12031</v>
      </c>
      <c r="B6211" t="s">
        <v>4841</v>
      </c>
      <c r="C6211" t="s">
        <v>4842</v>
      </c>
      <c r="D6211">
        <v>830</v>
      </c>
      <c r="E6211" t="s">
        <v>4845</v>
      </c>
      <c r="F6211">
        <v>6.08</v>
      </c>
      <c r="I6211" t="s">
        <v>14822</v>
      </c>
      <c r="K6211" t="s">
        <v>6860</v>
      </c>
      <c r="L6211" t="s">
        <v>6861</v>
      </c>
      <c r="M6211" t="s">
        <v>14955</v>
      </c>
      <c r="N6211">
        <v>8</v>
      </c>
      <c r="O6211" t="s">
        <v>15276</v>
      </c>
      <c r="P6211" t="s">
        <v>19683</v>
      </c>
      <c r="Q6211">
        <v>6</v>
      </c>
      <c r="R6211">
        <v>1</v>
      </c>
      <c r="S6211">
        <v>2.17</v>
      </c>
      <c r="T6211">
        <v>2.2000000000000002</v>
      </c>
      <c r="U6211">
        <v>363.42</v>
      </c>
      <c r="V6211">
        <v>78.959999999999994</v>
      </c>
      <c r="W6211">
        <v>2.62</v>
      </c>
      <c r="Y6211">
        <v>6.2</v>
      </c>
      <c r="Z6211">
        <v>2</v>
      </c>
      <c r="AA6211" t="s">
        <v>4250</v>
      </c>
      <c r="AB6211">
        <v>0</v>
      </c>
      <c r="AC6211">
        <v>1</v>
      </c>
      <c r="AD6211">
        <v>5.7239047619047616</v>
      </c>
      <c r="AF6211" t="s">
        <v>7949</v>
      </c>
      <c r="AI6211">
        <v>0</v>
      </c>
      <c r="AJ6211">
        <v>0</v>
      </c>
      <c r="AM6211" t="s">
        <v>20019</v>
      </c>
    </row>
    <row r="6212" spans="1:39" x14ac:dyDescent="0.25">
      <c r="A6212" t="s">
        <v>12032</v>
      </c>
      <c r="B6212" t="s">
        <v>4841</v>
      </c>
      <c r="C6212" t="s">
        <v>4842</v>
      </c>
      <c r="D6212">
        <v>830</v>
      </c>
      <c r="E6212" t="s">
        <v>4845</v>
      </c>
      <c r="F6212">
        <v>6.08</v>
      </c>
      <c r="K6212" t="s">
        <v>6860</v>
      </c>
      <c r="M6212" t="s">
        <v>15173</v>
      </c>
      <c r="N6212">
        <v>8</v>
      </c>
      <c r="O6212" t="s">
        <v>15555</v>
      </c>
      <c r="P6212" t="s">
        <v>19684</v>
      </c>
      <c r="Q6212">
        <v>7</v>
      </c>
      <c r="R6212">
        <v>7</v>
      </c>
      <c r="S6212">
        <v>-1.0900000000000001</v>
      </c>
      <c r="T6212">
        <v>1.79</v>
      </c>
      <c r="U6212">
        <v>619.76</v>
      </c>
      <c r="V6212">
        <v>203.03</v>
      </c>
      <c r="W6212">
        <v>1.23</v>
      </c>
      <c r="X6212">
        <v>4.17</v>
      </c>
      <c r="Y6212">
        <v>0</v>
      </c>
      <c r="Z6212">
        <v>1</v>
      </c>
      <c r="AA6212" t="s">
        <v>4250</v>
      </c>
      <c r="AB6212">
        <v>2</v>
      </c>
      <c r="AC6212">
        <v>18</v>
      </c>
      <c r="AD6212">
        <v>3</v>
      </c>
      <c r="AF6212" t="s">
        <v>7951</v>
      </c>
      <c r="AI6212">
        <v>0</v>
      </c>
      <c r="AJ6212">
        <v>0</v>
      </c>
      <c r="AK6212" t="s">
        <v>19968</v>
      </c>
      <c r="AL6212" t="s">
        <v>19968</v>
      </c>
      <c r="AM6212" t="s">
        <v>20019</v>
      </c>
    </row>
    <row r="6213" spans="1:39" x14ac:dyDescent="0.25">
      <c r="A6213" t="s">
        <v>11984</v>
      </c>
      <c r="B6213" t="s">
        <v>4841</v>
      </c>
      <c r="C6213" t="s">
        <v>4842</v>
      </c>
      <c r="D6213">
        <v>830</v>
      </c>
      <c r="E6213" t="s">
        <v>4845</v>
      </c>
      <c r="F6213">
        <v>6.08</v>
      </c>
      <c r="I6213" t="s">
        <v>14823</v>
      </c>
      <c r="K6213" t="s">
        <v>6860</v>
      </c>
      <c r="L6213" t="s">
        <v>6861</v>
      </c>
      <c r="M6213" t="s">
        <v>14955</v>
      </c>
      <c r="N6213">
        <v>8</v>
      </c>
      <c r="O6213" t="s">
        <v>15276</v>
      </c>
      <c r="P6213" t="s">
        <v>19636</v>
      </c>
      <c r="Q6213">
        <v>6</v>
      </c>
      <c r="R6213">
        <v>1</v>
      </c>
      <c r="S6213">
        <v>3.33</v>
      </c>
      <c r="T6213">
        <v>3.33</v>
      </c>
      <c r="U6213">
        <v>410.45</v>
      </c>
      <c r="V6213">
        <v>75.3</v>
      </c>
      <c r="W6213">
        <v>3.37</v>
      </c>
      <c r="Y6213">
        <v>2.21</v>
      </c>
      <c r="Z6213">
        <v>2</v>
      </c>
      <c r="AA6213" t="s">
        <v>4250</v>
      </c>
      <c r="AB6213">
        <v>0</v>
      </c>
      <c r="AC6213">
        <v>2</v>
      </c>
      <c r="AD6213">
        <v>4.6429761904761904</v>
      </c>
      <c r="AF6213" t="s">
        <v>7949</v>
      </c>
      <c r="AI6213">
        <v>0</v>
      </c>
      <c r="AJ6213">
        <v>0</v>
      </c>
      <c r="AM6213" t="s">
        <v>20019</v>
      </c>
    </row>
    <row r="6214" spans="1:39" x14ac:dyDescent="0.25">
      <c r="A6214" t="s">
        <v>12033</v>
      </c>
      <c r="B6214" t="s">
        <v>4841</v>
      </c>
      <c r="C6214" t="s">
        <v>4842</v>
      </c>
      <c r="D6214">
        <v>830</v>
      </c>
      <c r="E6214" t="s">
        <v>4845</v>
      </c>
      <c r="F6214">
        <v>6.08</v>
      </c>
      <c r="I6214" t="s">
        <v>14824</v>
      </c>
      <c r="K6214" t="s">
        <v>6860</v>
      </c>
      <c r="L6214" t="s">
        <v>6861</v>
      </c>
      <c r="M6214" t="s">
        <v>15242</v>
      </c>
      <c r="N6214">
        <v>9</v>
      </c>
      <c r="O6214" t="s">
        <v>15641</v>
      </c>
      <c r="P6214" t="s">
        <v>19685</v>
      </c>
      <c r="Q6214">
        <v>5</v>
      </c>
      <c r="R6214">
        <v>2</v>
      </c>
      <c r="S6214">
        <v>3.77</v>
      </c>
      <c r="T6214">
        <v>3.86</v>
      </c>
      <c r="U6214">
        <v>376.37</v>
      </c>
      <c r="V6214">
        <v>113.3</v>
      </c>
      <c r="W6214">
        <v>4.04</v>
      </c>
      <c r="X6214">
        <v>8.23</v>
      </c>
      <c r="Y6214">
        <v>0</v>
      </c>
      <c r="Z6214">
        <v>3</v>
      </c>
      <c r="AA6214" t="s">
        <v>4250</v>
      </c>
      <c r="AB6214">
        <v>0</v>
      </c>
      <c r="AC6214">
        <v>7</v>
      </c>
      <c r="AD6214">
        <v>3.2914047619047619</v>
      </c>
      <c r="AF6214" t="s">
        <v>7949</v>
      </c>
      <c r="AI6214">
        <v>0</v>
      </c>
      <c r="AJ6214">
        <v>0</v>
      </c>
      <c r="AM6214" t="s">
        <v>20019</v>
      </c>
    </row>
    <row r="6215" spans="1:39" x14ac:dyDescent="0.25">
      <c r="A6215" t="s">
        <v>12034</v>
      </c>
      <c r="B6215" t="s">
        <v>4841</v>
      </c>
      <c r="C6215" t="s">
        <v>4842</v>
      </c>
      <c r="D6215">
        <v>833</v>
      </c>
      <c r="E6215" t="s">
        <v>4845</v>
      </c>
      <c r="F6215">
        <v>6.08</v>
      </c>
      <c r="I6215" t="s">
        <v>14825</v>
      </c>
      <c r="K6215" t="s">
        <v>6860</v>
      </c>
      <c r="L6215" t="s">
        <v>6861</v>
      </c>
      <c r="M6215" t="s">
        <v>15145</v>
      </c>
      <c r="N6215">
        <v>9</v>
      </c>
      <c r="O6215" t="s">
        <v>15521</v>
      </c>
      <c r="P6215" t="s">
        <v>19686</v>
      </c>
      <c r="Q6215">
        <v>6</v>
      </c>
      <c r="R6215">
        <v>2</v>
      </c>
      <c r="S6215">
        <v>2.68</v>
      </c>
      <c r="T6215">
        <v>2.7</v>
      </c>
      <c r="U6215">
        <v>341.44</v>
      </c>
      <c r="V6215">
        <v>93.26</v>
      </c>
      <c r="W6215">
        <v>2.7</v>
      </c>
      <c r="X6215">
        <v>10.45</v>
      </c>
      <c r="Y6215">
        <v>6.05</v>
      </c>
      <c r="Z6215">
        <v>2</v>
      </c>
      <c r="AA6215" t="s">
        <v>4250</v>
      </c>
      <c r="AB6215">
        <v>0</v>
      </c>
      <c r="AC6215">
        <v>3</v>
      </c>
      <c r="AD6215">
        <v>5.051333333333333</v>
      </c>
      <c r="AF6215" t="s">
        <v>7949</v>
      </c>
      <c r="AI6215">
        <v>0</v>
      </c>
      <c r="AJ6215">
        <v>0</v>
      </c>
      <c r="AM6215" t="s">
        <v>20019</v>
      </c>
    </row>
    <row r="6216" spans="1:39" x14ac:dyDescent="0.25">
      <c r="A6216" t="s">
        <v>12034</v>
      </c>
      <c r="B6216" t="s">
        <v>4841</v>
      </c>
      <c r="C6216" t="s">
        <v>4842</v>
      </c>
      <c r="D6216">
        <v>833</v>
      </c>
      <c r="E6216" t="s">
        <v>4845</v>
      </c>
      <c r="F6216">
        <v>6.08</v>
      </c>
      <c r="I6216" t="s">
        <v>14826</v>
      </c>
      <c r="K6216" t="s">
        <v>6860</v>
      </c>
      <c r="L6216" t="s">
        <v>6861</v>
      </c>
      <c r="M6216" t="s">
        <v>15146</v>
      </c>
      <c r="N6216">
        <v>9</v>
      </c>
      <c r="O6216" t="s">
        <v>15522</v>
      </c>
      <c r="P6216" t="s">
        <v>19686</v>
      </c>
      <c r="Q6216">
        <v>6</v>
      </c>
      <c r="R6216">
        <v>2</v>
      </c>
      <c r="S6216">
        <v>2.68</v>
      </c>
      <c r="T6216">
        <v>2.7</v>
      </c>
      <c r="U6216">
        <v>341.44</v>
      </c>
      <c r="V6216">
        <v>93.26</v>
      </c>
      <c r="W6216">
        <v>2.7</v>
      </c>
      <c r="X6216">
        <v>10.45</v>
      </c>
      <c r="Y6216">
        <v>6.05</v>
      </c>
      <c r="Z6216">
        <v>2</v>
      </c>
      <c r="AA6216" t="s">
        <v>4250</v>
      </c>
      <c r="AB6216">
        <v>0</v>
      </c>
      <c r="AC6216">
        <v>3</v>
      </c>
      <c r="AD6216">
        <v>5.051333333333333</v>
      </c>
      <c r="AF6216" t="s">
        <v>7949</v>
      </c>
      <c r="AI6216">
        <v>0</v>
      </c>
      <c r="AJ6216">
        <v>0</v>
      </c>
      <c r="AM6216" t="s">
        <v>20019</v>
      </c>
    </row>
    <row r="6217" spans="1:39" x14ac:dyDescent="0.25">
      <c r="A6217" t="s">
        <v>8640</v>
      </c>
      <c r="B6217" t="s">
        <v>4841</v>
      </c>
      <c r="C6217" t="s">
        <v>4842</v>
      </c>
      <c r="D6217">
        <v>837.5</v>
      </c>
      <c r="E6217" t="s">
        <v>4845</v>
      </c>
      <c r="F6217">
        <v>6.08</v>
      </c>
      <c r="I6217" t="s">
        <v>14827</v>
      </c>
      <c r="K6217" t="s">
        <v>6860</v>
      </c>
      <c r="L6217" t="s">
        <v>6861</v>
      </c>
      <c r="M6217" t="s">
        <v>14987</v>
      </c>
      <c r="N6217">
        <v>9</v>
      </c>
      <c r="O6217" t="s">
        <v>15311</v>
      </c>
      <c r="P6217" t="s">
        <v>16293</v>
      </c>
      <c r="Q6217">
        <v>7</v>
      </c>
      <c r="R6217">
        <v>2</v>
      </c>
      <c r="S6217">
        <v>2.8</v>
      </c>
      <c r="T6217">
        <v>2.81</v>
      </c>
      <c r="U6217">
        <v>461.86</v>
      </c>
      <c r="V6217">
        <v>111.72</v>
      </c>
      <c r="W6217">
        <v>2.98</v>
      </c>
      <c r="X6217">
        <v>8.94</v>
      </c>
      <c r="Y6217">
        <v>4.01</v>
      </c>
      <c r="Z6217">
        <v>2</v>
      </c>
      <c r="AA6217" t="s">
        <v>4250</v>
      </c>
      <c r="AB6217">
        <v>0</v>
      </c>
      <c r="AC6217">
        <v>6</v>
      </c>
      <c r="AD6217">
        <v>3.6484285714285711</v>
      </c>
      <c r="AF6217" t="s">
        <v>7949</v>
      </c>
      <c r="AI6217">
        <v>0</v>
      </c>
      <c r="AJ6217">
        <v>0</v>
      </c>
      <c r="AM6217" t="s">
        <v>20019</v>
      </c>
    </row>
    <row r="6218" spans="1:39" x14ac:dyDescent="0.25">
      <c r="A6218" t="s">
        <v>12035</v>
      </c>
      <c r="B6218" t="s">
        <v>4841</v>
      </c>
      <c r="C6218" t="s">
        <v>4842</v>
      </c>
      <c r="D6218">
        <v>838</v>
      </c>
      <c r="E6218" t="s">
        <v>4845</v>
      </c>
      <c r="F6218">
        <v>6.08</v>
      </c>
      <c r="I6218" t="s">
        <v>14828</v>
      </c>
      <c r="K6218" t="s">
        <v>6860</v>
      </c>
      <c r="L6218" t="s">
        <v>6861</v>
      </c>
      <c r="M6218" t="s">
        <v>15122</v>
      </c>
      <c r="N6218">
        <v>9</v>
      </c>
      <c r="O6218" t="s">
        <v>15533</v>
      </c>
      <c r="P6218" t="s">
        <v>19687</v>
      </c>
      <c r="Q6218">
        <v>4</v>
      </c>
      <c r="R6218">
        <v>1</v>
      </c>
      <c r="S6218">
        <v>2.64</v>
      </c>
      <c r="T6218">
        <v>2.64</v>
      </c>
      <c r="U6218">
        <v>298.36</v>
      </c>
      <c r="V6218">
        <v>47.61</v>
      </c>
      <c r="W6218">
        <v>2.46</v>
      </c>
      <c r="Y6218">
        <v>4.3899999999999997</v>
      </c>
      <c r="Z6218">
        <v>1</v>
      </c>
      <c r="AA6218" t="s">
        <v>4250</v>
      </c>
      <c r="AB6218">
        <v>0</v>
      </c>
      <c r="AC6218">
        <v>2</v>
      </c>
      <c r="AD6218">
        <v>5.5133333333333328</v>
      </c>
      <c r="AF6218" t="s">
        <v>7949</v>
      </c>
      <c r="AI6218">
        <v>0</v>
      </c>
      <c r="AJ6218">
        <v>0</v>
      </c>
      <c r="AM6218" t="s">
        <v>20019</v>
      </c>
    </row>
    <row r="6219" spans="1:39" x14ac:dyDescent="0.25">
      <c r="A6219" t="s">
        <v>6039</v>
      </c>
      <c r="B6219" t="s">
        <v>4841</v>
      </c>
      <c r="C6219" t="s">
        <v>4842</v>
      </c>
      <c r="D6219">
        <v>840</v>
      </c>
      <c r="E6219" t="s">
        <v>4845</v>
      </c>
      <c r="F6219">
        <v>6.08</v>
      </c>
      <c r="K6219" t="s">
        <v>6860</v>
      </c>
      <c r="L6219" t="s">
        <v>6861</v>
      </c>
      <c r="M6219" t="s">
        <v>15097</v>
      </c>
      <c r="N6219">
        <v>9</v>
      </c>
      <c r="O6219" t="s">
        <v>15458</v>
      </c>
      <c r="P6219" t="s">
        <v>7765</v>
      </c>
      <c r="Q6219">
        <v>4</v>
      </c>
      <c r="R6219">
        <v>1</v>
      </c>
      <c r="S6219">
        <v>1.86</v>
      </c>
      <c r="T6219">
        <v>2.31</v>
      </c>
      <c r="U6219">
        <v>323.39999999999998</v>
      </c>
      <c r="V6219">
        <v>67.92</v>
      </c>
      <c r="W6219">
        <v>2.75</v>
      </c>
      <c r="Y6219">
        <v>7.67</v>
      </c>
      <c r="Z6219">
        <v>2</v>
      </c>
      <c r="AA6219" t="s">
        <v>4250</v>
      </c>
      <c r="AB6219">
        <v>0</v>
      </c>
      <c r="AC6219">
        <v>3</v>
      </c>
      <c r="AD6219">
        <v>5.833333333333333</v>
      </c>
      <c r="AF6219" t="s">
        <v>7949</v>
      </c>
      <c r="AI6219">
        <v>0</v>
      </c>
      <c r="AJ6219">
        <v>0</v>
      </c>
      <c r="AK6219" t="s">
        <v>7973</v>
      </c>
      <c r="AL6219" t="s">
        <v>7973</v>
      </c>
      <c r="AM6219" t="s">
        <v>20019</v>
      </c>
    </row>
    <row r="6220" spans="1:39" x14ac:dyDescent="0.25">
      <c r="A6220" t="s">
        <v>12036</v>
      </c>
      <c r="B6220" t="s">
        <v>4841</v>
      </c>
      <c r="C6220" t="s">
        <v>4842</v>
      </c>
      <c r="D6220">
        <v>842</v>
      </c>
      <c r="E6220" t="s">
        <v>4845</v>
      </c>
      <c r="F6220">
        <v>6.08</v>
      </c>
      <c r="I6220" t="s">
        <v>14829</v>
      </c>
      <c r="K6220" t="s">
        <v>6860</v>
      </c>
      <c r="L6220" t="s">
        <v>6861</v>
      </c>
      <c r="M6220" t="s">
        <v>15000</v>
      </c>
      <c r="N6220">
        <v>9</v>
      </c>
      <c r="O6220" t="s">
        <v>15330</v>
      </c>
      <c r="P6220" t="s">
        <v>19688</v>
      </c>
      <c r="Q6220">
        <v>4</v>
      </c>
      <c r="R6220">
        <v>1</v>
      </c>
      <c r="S6220">
        <v>5.1100000000000003</v>
      </c>
      <c r="T6220">
        <v>5.31</v>
      </c>
      <c r="U6220">
        <v>390.33</v>
      </c>
      <c r="V6220">
        <v>59.97</v>
      </c>
      <c r="W6220">
        <v>3.96</v>
      </c>
      <c r="Y6220">
        <v>6.96</v>
      </c>
      <c r="Z6220">
        <v>1</v>
      </c>
      <c r="AA6220" t="s">
        <v>4250</v>
      </c>
      <c r="AB6220">
        <v>0</v>
      </c>
      <c r="AC6220">
        <v>2</v>
      </c>
      <c r="AD6220">
        <v>3.616690476190477</v>
      </c>
      <c r="AF6220" t="s">
        <v>7949</v>
      </c>
      <c r="AI6220">
        <v>0</v>
      </c>
      <c r="AJ6220">
        <v>0</v>
      </c>
      <c r="AM6220" t="s">
        <v>20019</v>
      </c>
    </row>
    <row r="6221" spans="1:39" x14ac:dyDescent="0.25">
      <c r="A6221" t="s">
        <v>8726</v>
      </c>
      <c r="B6221" t="s">
        <v>4841</v>
      </c>
      <c r="C6221" t="s">
        <v>4842</v>
      </c>
      <c r="D6221">
        <v>844</v>
      </c>
      <c r="E6221" t="s">
        <v>4845</v>
      </c>
      <c r="F6221">
        <v>6.07</v>
      </c>
      <c r="K6221" t="s">
        <v>6860</v>
      </c>
      <c r="L6221" t="s">
        <v>6861</v>
      </c>
      <c r="M6221" t="s">
        <v>15163</v>
      </c>
      <c r="N6221">
        <v>9</v>
      </c>
      <c r="O6221" t="s">
        <v>15543</v>
      </c>
      <c r="P6221" t="s">
        <v>16378</v>
      </c>
      <c r="Q6221">
        <v>5</v>
      </c>
      <c r="R6221">
        <v>3</v>
      </c>
      <c r="S6221">
        <v>3.7</v>
      </c>
      <c r="T6221">
        <v>4.62</v>
      </c>
      <c r="U6221">
        <v>617.73</v>
      </c>
      <c r="V6221">
        <v>98.74</v>
      </c>
      <c r="W6221">
        <v>5.08</v>
      </c>
      <c r="X6221">
        <v>13.96</v>
      </c>
      <c r="Y6221">
        <v>8.31</v>
      </c>
      <c r="Z6221">
        <v>3</v>
      </c>
      <c r="AA6221" t="s">
        <v>4250</v>
      </c>
      <c r="AB6221">
        <v>2</v>
      </c>
      <c r="AC6221">
        <v>12</v>
      </c>
      <c r="AD6221">
        <v>2.0603333333333329</v>
      </c>
      <c r="AF6221" t="s">
        <v>7949</v>
      </c>
      <c r="AI6221">
        <v>0</v>
      </c>
      <c r="AJ6221">
        <v>0</v>
      </c>
      <c r="AK6221" t="s">
        <v>19889</v>
      </c>
      <c r="AL6221" t="s">
        <v>19889</v>
      </c>
      <c r="AM6221" t="s">
        <v>20019</v>
      </c>
    </row>
    <row r="6222" spans="1:39" x14ac:dyDescent="0.25">
      <c r="A6222" t="s">
        <v>9670</v>
      </c>
      <c r="B6222" t="s">
        <v>4841</v>
      </c>
      <c r="C6222" t="s">
        <v>4842</v>
      </c>
      <c r="D6222">
        <v>845</v>
      </c>
      <c r="E6222" t="s">
        <v>4845</v>
      </c>
      <c r="F6222">
        <v>6.07</v>
      </c>
      <c r="K6222" t="s">
        <v>6860</v>
      </c>
      <c r="L6222" t="s">
        <v>6861</v>
      </c>
      <c r="M6222" t="s">
        <v>15161</v>
      </c>
      <c r="N6222">
        <v>9</v>
      </c>
      <c r="O6222" t="s">
        <v>15539</v>
      </c>
      <c r="P6222" t="s">
        <v>17322</v>
      </c>
      <c r="Q6222">
        <v>7</v>
      </c>
      <c r="R6222">
        <v>2</v>
      </c>
      <c r="S6222">
        <v>1.56</v>
      </c>
      <c r="T6222">
        <v>2.0499999999999998</v>
      </c>
      <c r="U6222">
        <v>531.72</v>
      </c>
      <c r="V6222">
        <v>117.86</v>
      </c>
      <c r="W6222">
        <v>2.66</v>
      </c>
      <c r="X6222">
        <v>13.17</v>
      </c>
      <c r="Y6222">
        <v>7.02</v>
      </c>
      <c r="Z6222">
        <v>2</v>
      </c>
      <c r="AA6222" t="s">
        <v>4250</v>
      </c>
      <c r="AB6222">
        <v>1</v>
      </c>
      <c r="AC6222">
        <v>13</v>
      </c>
      <c r="AD6222">
        <v>3.571333333333333</v>
      </c>
      <c r="AF6222" t="s">
        <v>7949</v>
      </c>
      <c r="AI6222">
        <v>0</v>
      </c>
      <c r="AJ6222">
        <v>0</v>
      </c>
      <c r="AK6222" t="s">
        <v>19884</v>
      </c>
      <c r="AL6222" t="s">
        <v>19884</v>
      </c>
      <c r="AM6222" t="s">
        <v>20019</v>
      </c>
    </row>
    <row r="6223" spans="1:39" x14ac:dyDescent="0.25">
      <c r="A6223" t="s">
        <v>12037</v>
      </c>
      <c r="B6223" t="s">
        <v>4841</v>
      </c>
      <c r="C6223" t="s">
        <v>4842</v>
      </c>
      <c r="D6223">
        <v>849</v>
      </c>
      <c r="E6223" t="s">
        <v>4845</v>
      </c>
      <c r="F6223">
        <v>6.07</v>
      </c>
      <c r="K6223" t="s">
        <v>6860</v>
      </c>
      <c r="L6223" t="s">
        <v>6861</v>
      </c>
      <c r="M6223" t="s">
        <v>15027</v>
      </c>
      <c r="N6223">
        <v>9</v>
      </c>
      <c r="O6223" t="s">
        <v>15369</v>
      </c>
      <c r="P6223" t="s">
        <v>19689</v>
      </c>
      <c r="Q6223">
        <v>6</v>
      </c>
      <c r="R6223">
        <v>2</v>
      </c>
      <c r="S6223">
        <v>4.51</v>
      </c>
      <c r="T6223">
        <v>4.66</v>
      </c>
      <c r="U6223">
        <v>547.45000000000005</v>
      </c>
      <c r="V6223">
        <v>81.31</v>
      </c>
      <c r="W6223">
        <v>4.79</v>
      </c>
      <c r="X6223">
        <v>11.69</v>
      </c>
      <c r="Y6223">
        <v>7.33</v>
      </c>
      <c r="Z6223">
        <v>4</v>
      </c>
      <c r="AA6223" t="s">
        <v>4250</v>
      </c>
      <c r="AB6223">
        <v>1</v>
      </c>
      <c r="AC6223">
        <v>6</v>
      </c>
      <c r="AD6223">
        <v>2.67</v>
      </c>
      <c r="AF6223" t="s">
        <v>7949</v>
      </c>
      <c r="AI6223">
        <v>0</v>
      </c>
      <c r="AJ6223">
        <v>0</v>
      </c>
      <c r="AK6223" t="s">
        <v>19891</v>
      </c>
      <c r="AL6223" t="s">
        <v>19891</v>
      </c>
      <c r="AM6223" t="s">
        <v>20019</v>
      </c>
    </row>
    <row r="6224" spans="1:39" x14ac:dyDescent="0.25">
      <c r="A6224" t="s">
        <v>12038</v>
      </c>
      <c r="B6224" t="s">
        <v>4841</v>
      </c>
      <c r="C6224" t="s">
        <v>4842</v>
      </c>
      <c r="D6224">
        <v>850</v>
      </c>
      <c r="E6224" t="s">
        <v>4845</v>
      </c>
      <c r="F6224">
        <v>6.07</v>
      </c>
      <c r="K6224" t="s">
        <v>6860</v>
      </c>
      <c r="L6224" t="s">
        <v>6861</v>
      </c>
      <c r="M6224" t="s">
        <v>15162</v>
      </c>
      <c r="N6224">
        <v>9</v>
      </c>
      <c r="O6224" t="s">
        <v>15542</v>
      </c>
      <c r="P6224" t="s">
        <v>19690</v>
      </c>
      <c r="Q6224">
        <v>4</v>
      </c>
      <c r="R6224">
        <v>1</v>
      </c>
      <c r="S6224">
        <v>6.71</v>
      </c>
      <c r="T6224">
        <v>6.71</v>
      </c>
      <c r="U6224">
        <v>451.96</v>
      </c>
      <c r="V6224">
        <v>53.07</v>
      </c>
      <c r="W6224">
        <v>7.29</v>
      </c>
      <c r="Y6224">
        <v>4.84</v>
      </c>
      <c r="Z6224">
        <v>5</v>
      </c>
      <c r="AA6224" t="s">
        <v>4250</v>
      </c>
      <c r="AB6224">
        <v>1</v>
      </c>
      <c r="AC6224">
        <v>6</v>
      </c>
      <c r="AD6224">
        <v>3.1764761904761909</v>
      </c>
      <c r="AF6224" t="s">
        <v>7949</v>
      </c>
      <c r="AI6224">
        <v>0</v>
      </c>
      <c r="AJ6224">
        <v>0</v>
      </c>
      <c r="AK6224" t="s">
        <v>19962</v>
      </c>
      <c r="AL6224" t="s">
        <v>19962</v>
      </c>
      <c r="AM6224" t="s">
        <v>20019</v>
      </c>
    </row>
    <row r="6225" spans="1:39" x14ac:dyDescent="0.25">
      <c r="A6225" t="s">
        <v>12039</v>
      </c>
      <c r="B6225" t="s">
        <v>4841</v>
      </c>
      <c r="C6225" t="s">
        <v>4842</v>
      </c>
      <c r="D6225">
        <v>850</v>
      </c>
      <c r="E6225" t="s">
        <v>4845</v>
      </c>
      <c r="F6225">
        <v>6.07</v>
      </c>
      <c r="K6225" t="s">
        <v>6860</v>
      </c>
      <c r="L6225" t="s">
        <v>6861</v>
      </c>
      <c r="M6225" t="s">
        <v>15136</v>
      </c>
      <c r="N6225">
        <v>9</v>
      </c>
      <c r="O6225" t="s">
        <v>15511</v>
      </c>
      <c r="P6225" t="s">
        <v>19691</v>
      </c>
      <c r="Q6225">
        <v>4</v>
      </c>
      <c r="R6225">
        <v>1</v>
      </c>
      <c r="S6225">
        <v>2.77</v>
      </c>
      <c r="T6225">
        <v>2.77</v>
      </c>
      <c r="U6225">
        <v>286.35000000000002</v>
      </c>
      <c r="V6225">
        <v>47.61</v>
      </c>
      <c r="W6225">
        <v>2.5</v>
      </c>
      <c r="Y6225">
        <v>5.34</v>
      </c>
      <c r="Z6225">
        <v>1</v>
      </c>
      <c r="AA6225" t="s">
        <v>4250</v>
      </c>
      <c r="AB6225">
        <v>0</v>
      </c>
      <c r="AC6225">
        <v>3</v>
      </c>
      <c r="AD6225">
        <v>5.4483333333333333</v>
      </c>
      <c r="AF6225" t="s">
        <v>7949</v>
      </c>
      <c r="AI6225">
        <v>0</v>
      </c>
      <c r="AJ6225">
        <v>0</v>
      </c>
      <c r="AK6225" t="s">
        <v>19949</v>
      </c>
      <c r="AL6225" t="s">
        <v>19949</v>
      </c>
      <c r="AM6225" t="s">
        <v>20019</v>
      </c>
    </row>
    <row r="6226" spans="1:39" x14ac:dyDescent="0.25">
      <c r="A6226" t="s">
        <v>9845</v>
      </c>
      <c r="B6226" t="s">
        <v>4841</v>
      </c>
      <c r="C6226" t="s">
        <v>4842</v>
      </c>
      <c r="D6226">
        <v>850</v>
      </c>
      <c r="E6226" t="s">
        <v>4845</v>
      </c>
      <c r="F6226">
        <v>6.07</v>
      </c>
      <c r="K6226" t="s">
        <v>6860</v>
      </c>
      <c r="L6226" t="s">
        <v>6861</v>
      </c>
      <c r="M6226" t="s">
        <v>15218</v>
      </c>
      <c r="N6226">
        <v>9</v>
      </c>
      <c r="O6226" t="s">
        <v>15615</v>
      </c>
      <c r="P6226" t="s">
        <v>17497</v>
      </c>
      <c r="Q6226">
        <v>5</v>
      </c>
      <c r="R6226">
        <v>1</v>
      </c>
      <c r="S6226">
        <v>2.06</v>
      </c>
      <c r="T6226">
        <v>2.06</v>
      </c>
      <c r="U6226">
        <v>328.38</v>
      </c>
      <c r="V6226">
        <v>56.84</v>
      </c>
      <c r="W6226">
        <v>2.27</v>
      </c>
      <c r="Y6226">
        <v>4.45</v>
      </c>
      <c r="Z6226">
        <v>1</v>
      </c>
      <c r="AA6226" t="s">
        <v>4250</v>
      </c>
      <c r="AB6226">
        <v>0</v>
      </c>
      <c r="AC6226">
        <v>3</v>
      </c>
      <c r="AD6226">
        <v>5.8033333333333328</v>
      </c>
      <c r="AF6226" t="s">
        <v>7949</v>
      </c>
      <c r="AI6226">
        <v>0</v>
      </c>
      <c r="AJ6226">
        <v>0</v>
      </c>
      <c r="AK6226" t="s">
        <v>19949</v>
      </c>
      <c r="AL6226" t="s">
        <v>19949</v>
      </c>
      <c r="AM6226" t="s">
        <v>20019</v>
      </c>
    </row>
    <row r="6227" spans="1:39" x14ac:dyDescent="0.25">
      <c r="A6227" t="s">
        <v>12040</v>
      </c>
      <c r="B6227" t="s">
        <v>4841</v>
      </c>
      <c r="C6227" t="s">
        <v>4842</v>
      </c>
      <c r="D6227">
        <v>850</v>
      </c>
      <c r="E6227" t="s">
        <v>4845</v>
      </c>
      <c r="F6227">
        <v>6.07</v>
      </c>
      <c r="K6227" t="s">
        <v>6860</v>
      </c>
      <c r="M6227" t="s">
        <v>6865</v>
      </c>
      <c r="N6227">
        <v>8</v>
      </c>
      <c r="O6227" t="s">
        <v>15300</v>
      </c>
      <c r="P6227" t="s">
        <v>19692</v>
      </c>
      <c r="Q6227">
        <v>6</v>
      </c>
      <c r="R6227">
        <v>3</v>
      </c>
      <c r="S6227">
        <v>1.82</v>
      </c>
      <c r="T6227">
        <v>3.81</v>
      </c>
      <c r="U6227">
        <v>559.65</v>
      </c>
      <c r="V6227">
        <v>100.13</v>
      </c>
      <c r="W6227">
        <v>2.58</v>
      </c>
      <c r="X6227">
        <v>13.88</v>
      </c>
      <c r="Y6227">
        <v>9.39</v>
      </c>
      <c r="Z6227">
        <v>2</v>
      </c>
      <c r="AA6227" t="s">
        <v>4250</v>
      </c>
      <c r="AB6227">
        <v>1</v>
      </c>
      <c r="AC6227">
        <v>14</v>
      </c>
      <c r="AD6227">
        <v>2.7290000000000001</v>
      </c>
      <c r="AF6227" t="s">
        <v>7952</v>
      </c>
      <c r="AI6227">
        <v>0</v>
      </c>
      <c r="AJ6227">
        <v>0</v>
      </c>
      <c r="AK6227" t="s">
        <v>19855</v>
      </c>
      <c r="AL6227" t="s">
        <v>19855</v>
      </c>
      <c r="AM6227" t="s">
        <v>20019</v>
      </c>
    </row>
    <row r="6228" spans="1:39" x14ac:dyDescent="0.25">
      <c r="A6228" t="s">
        <v>12041</v>
      </c>
      <c r="B6228" t="s">
        <v>4841</v>
      </c>
      <c r="C6228" t="s">
        <v>4842</v>
      </c>
      <c r="D6228">
        <v>850</v>
      </c>
      <c r="E6228" t="s">
        <v>4845</v>
      </c>
      <c r="F6228">
        <v>6.07</v>
      </c>
      <c r="I6228" t="s">
        <v>14830</v>
      </c>
      <c r="K6228" t="s">
        <v>6860</v>
      </c>
      <c r="L6228" t="s">
        <v>6861</v>
      </c>
      <c r="M6228" t="s">
        <v>15242</v>
      </c>
      <c r="N6228">
        <v>9</v>
      </c>
      <c r="O6228" t="s">
        <v>15641</v>
      </c>
      <c r="P6228" t="s">
        <v>19693</v>
      </c>
      <c r="Q6228">
        <v>3</v>
      </c>
      <c r="R6228">
        <v>1</v>
      </c>
      <c r="S6228">
        <v>4.32</v>
      </c>
      <c r="T6228">
        <v>4.4000000000000004</v>
      </c>
      <c r="U6228">
        <v>360.33</v>
      </c>
      <c r="V6228">
        <v>54.37</v>
      </c>
      <c r="W6228">
        <v>4.67</v>
      </c>
      <c r="X6228">
        <v>8.1999999999999993</v>
      </c>
      <c r="Y6228">
        <v>0</v>
      </c>
      <c r="Z6228">
        <v>2</v>
      </c>
      <c r="AA6228" t="s">
        <v>4250</v>
      </c>
      <c r="AB6228">
        <v>0</v>
      </c>
      <c r="AC6228">
        <v>6</v>
      </c>
      <c r="AD6228">
        <v>4.1309761904761899</v>
      </c>
      <c r="AF6228" t="s">
        <v>7949</v>
      </c>
      <c r="AI6228">
        <v>0</v>
      </c>
      <c r="AJ6228">
        <v>0</v>
      </c>
      <c r="AM6228" t="s">
        <v>20019</v>
      </c>
    </row>
    <row r="6229" spans="1:39" x14ac:dyDescent="0.25">
      <c r="A6229" t="s">
        <v>12042</v>
      </c>
      <c r="B6229" t="s">
        <v>4841</v>
      </c>
      <c r="C6229" t="s">
        <v>4842</v>
      </c>
      <c r="D6229">
        <v>850</v>
      </c>
      <c r="E6229" t="s">
        <v>4845</v>
      </c>
      <c r="F6229">
        <v>6.07</v>
      </c>
      <c r="I6229" t="s">
        <v>14831</v>
      </c>
      <c r="K6229" t="s">
        <v>6860</v>
      </c>
      <c r="L6229" t="s">
        <v>6861</v>
      </c>
      <c r="M6229" t="s">
        <v>14955</v>
      </c>
      <c r="N6229">
        <v>8</v>
      </c>
      <c r="O6229" t="s">
        <v>15276</v>
      </c>
      <c r="P6229" t="s">
        <v>19694</v>
      </c>
      <c r="Q6229">
        <v>6</v>
      </c>
      <c r="R6229">
        <v>2</v>
      </c>
      <c r="S6229">
        <v>2.94</v>
      </c>
      <c r="T6229">
        <v>2.96</v>
      </c>
      <c r="U6229">
        <v>390.44</v>
      </c>
      <c r="V6229">
        <v>94.75</v>
      </c>
      <c r="W6229">
        <v>2.96</v>
      </c>
      <c r="X6229">
        <v>13.96</v>
      </c>
      <c r="Y6229">
        <v>6.05</v>
      </c>
      <c r="Z6229">
        <v>3</v>
      </c>
      <c r="AA6229" t="s">
        <v>4250</v>
      </c>
      <c r="AB6229">
        <v>0</v>
      </c>
      <c r="AC6229">
        <v>1</v>
      </c>
      <c r="AD6229">
        <v>4.6542380952380951</v>
      </c>
      <c r="AF6229" t="s">
        <v>7949</v>
      </c>
      <c r="AI6229">
        <v>0</v>
      </c>
      <c r="AJ6229">
        <v>0</v>
      </c>
      <c r="AM6229" t="s">
        <v>20019</v>
      </c>
    </row>
    <row r="6230" spans="1:39" x14ac:dyDescent="0.25">
      <c r="A6230" t="s">
        <v>12043</v>
      </c>
      <c r="B6230" t="s">
        <v>4841</v>
      </c>
      <c r="C6230" t="s">
        <v>4842</v>
      </c>
      <c r="D6230">
        <v>850</v>
      </c>
      <c r="E6230" t="s">
        <v>4845</v>
      </c>
      <c r="F6230">
        <v>6.07</v>
      </c>
      <c r="I6230" t="s">
        <v>14832</v>
      </c>
      <c r="K6230" t="s">
        <v>6860</v>
      </c>
      <c r="L6230" t="s">
        <v>6861</v>
      </c>
      <c r="M6230" t="s">
        <v>14996</v>
      </c>
      <c r="N6230">
        <v>9</v>
      </c>
      <c r="O6230" t="s">
        <v>15322</v>
      </c>
      <c r="P6230" t="s">
        <v>19695</v>
      </c>
      <c r="Q6230">
        <v>7</v>
      </c>
      <c r="R6230">
        <v>3</v>
      </c>
      <c r="S6230">
        <v>-5.94</v>
      </c>
      <c r="T6230">
        <v>-3.68</v>
      </c>
      <c r="U6230">
        <v>327.33999999999997</v>
      </c>
      <c r="V6230">
        <v>122.72</v>
      </c>
      <c r="W6230">
        <v>1.04</v>
      </c>
      <c r="X6230">
        <v>-1.32</v>
      </c>
      <c r="Y6230">
        <v>8.6199999999999992</v>
      </c>
      <c r="Z6230">
        <v>2</v>
      </c>
      <c r="AA6230" t="s">
        <v>4250</v>
      </c>
      <c r="AB6230">
        <v>0</v>
      </c>
      <c r="AC6230">
        <v>3</v>
      </c>
      <c r="AD6230">
        <v>3.8566666666666669</v>
      </c>
      <c r="AF6230" t="s">
        <v>7950</v>
      </c>
      <c r="AI6230">
        <v>0</v>
      </c>
      <c r="AJ6230">
        <v>0</v>
      </c>
      <c r="AM6230" t="s">
        <v>20019</v>
      </c>
    </row>
    <row r="6231" spans="1:39" x14ac:dyDescent="0.25">
      <c r="A6231" t="s">
        <v>12044</v>
      </c>
      <c r="B6231" t="s">
        <v>4841</v>
      </c>
      <c r="C6231" t="s">
        <v>4842</v>
      </c>
      <c r="D6231">
        <v>850.9</v>
      </c>
      <c r="E6231" t="s">
        <v>4845</v>
      </c>
      <c r="F6231">
        <v>6.07</v>
      </c>
      <c r="I6231" t="s">
        <v>14833</v>
      </c>
      <c r="K6231" t="s">
        <v>6860</v>
      </c>
      <c r="M6231" t="s">
        <v>15002</v>
      </c>
      <c r="N6231">
        <v>8</v>
      </c>
      <c r="O6231" t="s">
        <v>15332</v>
      </c>
      <c r="P6231" t="s">
        <v>19696</v>
      </c>
      <c r="Q6231">
        <v>5</v>
      </c>
      <c r="R6231">
        <v>1</v>
      </c>
      <c r="S6231">
        <v>1.98</v>
      </c>
      <c r="T6231">
        <v>1.99</v>
      </c>
      <c r="U6231">
        <v>411.55</v>
      </c>
      <c r="V6231">
        <v>77.150000000000006</v>
      </c>
      <c r="W6231">
        <v>3.37</v>
      </c>
      <c r="Y6231">
        <v>5.96</v>
      </c>
      <c r="Z6231">
        <v>1</v>
      </c>
      <c r="AA6231" t="s">
        <v>4250</v>
      </c>
      <c r="AB6231">
        <v>0</v>
      </c>
      <c r="AC6231">
        <v>5</v>
      </c>
      <c r="AD6231">
        <v>5.465119047619047</v>
      </c>
      <c r="AF6231" t="s">
        <v>7949</v>
      </c>
      <c r="AI6231">
        <v>0</v>
      </c>
      <c r="AJ6231">
        <v>0</v>
      </c>
      <c r="AM6231" t="s">
        <v>20019</v>
      </c>
    </row>
    <row r="6232" spans="1:39" x14ac:dyDescent="0.25">
      <c r="A6232" t="s">
        <v>12045</v>
      </c>
      <c r="B6232" t="s">
        <v>4841</v>
      </c>
      <c r="C6232" t="s">
        <v>4842</v>
      </c>
      <c r="D6232">
        <v>854</v>
      </c>
      <c r="E6232" t="s">
        <v>4845</v>
      </c>
      <c r="F6232">
        <v>6.07</v>
      </c>
      <c r="K6232" t="s">
        <v>6860</v>
      </c>
      <c r="L6232" t="s">
        <v>6861</v>
      </c>
      <c r="M6232" t="s">
        <v>15027</v>
      </c>
      <c r="N6232">
        <v>9</v>
      </c>
      <c r="O6232" t="s">
        <v>15369</v>
      </c>
      <c r="P6232" t="s">
        <v>19697</v>
      </c>
      <c r="Q6232">
        <v>7</v>
      </c>
      <c r="R6232">
        <v>1</v>
      </c>
      <c r="S6232">
        <v>6.76</v>
      </c>
      <c r="T6232">
        <v>7.09</v>
      </c>
      <c r="U6232">
        <v>704.63</v>
      </c>
      <c r="V6232">
        <v>98.46</v>
      </c>
      <c r="W6232">
        <v>6.88</v>
      </c>
      <c r="X6232">
        <v>11.69</v>
      </c>
      <c r="Y6232">
        <v>7.76</v>
      </c>
      <c r="Z6232">
        <v>5</v>
      </c>
      <c r="AA6232" t="s">
        <v>4250</v>
      </c>
      <c r="AB6232">
        <v>2</v>
      </c>
      <c r="AC6232">
        <v>9</v>
      </c>
      <c r="AD6232">
        <v>2.5513333333333339</v>
      </c>
      <c r="AF6232" t="s">
        <v>7949</v>
      </c>
      <c r="AI6232">
        <v>0</v>
      </c>
      <c r="AJ6232">
        <v>0</v>
      </c>
      <c r="AK6232" t="s">
        <v>19891</v>
      </c>
      <c r="AL6232" t="s">
        <v>19891</v>
      </c>
      <c r="AM6232" t="s">
        <v>20019</v>
      </c>
    </row>
    <row r="6233" spans="1:39" x14ac:dyDescent="0.25">
      <c r="A6233" t="s">
        <v>12046</v>
      </c>
      <c r="B6233" t="s">
        <v>4841</v>
      </c>
      <c r="C6233" t="s">
        <v>4842</v>
      </c>
      <c r="D6233">
        <v>854</v>
      </c>
      <c r="E6233" t="s">
        <v>4845</v>
      </c>
      <c r="F6233">
        <v>6.07</v>
      </c>
      <c r="I6233" t="s">
        <v>14834</v>
      </c>
      <c r="K6233" t="s">
        <v>6860</v>
      </c>
      <c r="L6233" t="s">
        <v>6861</v>
      </c>
      <c r="M6233" t="s">
        <v>15122</v>
      </c>
      <c r="N6233">
        <v>9</v>
      </c>
      <c r="O6233" t="s">
        <v>15494</v>
      </c>
      <c r="P6233" t="s">
        <v>19698</v>
      </c>
      <c r="Q6233">
        <v>5</v>
      </c>
      <c r="R6233">
        <v>1</v>
      </c>
      <c r="S6233">
        <v>2.67</v>
      </c>
      <c r="T6233">
        <v>2.67</v>
      </c>
      <c r="U6233">
        <v>341.36</v>
      </c>
      <c r="V6233">
        <v>71.400000000000006</v>
      </c>
      <c r="W6233">
        <v>2.4700000000000002</v>
      </c>
      <c r="Y6233">
        <v>3.99</v>
      </c>
      <c r="Z6233">
        <v>1</v>
      </c>
      <c r="AA6233" t="s">
        <v>4250</v>
      </c>
      <c r="AB6233">
        <v>0</v>
      </c>
      <c r="AC6233">
        <v>2</v>
      </c>
      <c r="AD6233">
        <v>5.4983333333333331</v>
      </c>
      <c r="AF6233" t="s">
        <v>7949</v>
      </c>
      <c r="AI6233">
        <v>0</v>
      </c>
      <c r="AJ6233">
        <v>0</v>
      </c>
      <c r="AM6233" t="s">
        <v>20019</v>
      </c>
    </row>
    <row r="6234" spans="1:39" x14ac:dyDescent="0.25">
      <c r="A6234" t="s">
        <v>9845</v>
      </c>
      <c r="B6234" t="s">
        <v>4841</v>
      </c>
      <c r="C6234" t="s">
        <v>4842</v>
      </c>
      <c r="D6234">
        <v>855</v>
      </c>
      <c r="E6234" t="s">
        <v>4845</v>
      </c>
      <c r="F6234">
        <v>6.07</v>
      </c>
      <c r="K6234" t="s">
        <v>6860</v>
      </c>
      <c r="L6234" t="s">
        <v>6861</v>
      </c>
      <c r="M6234" t="s">
        <v>15157</v>
      </c>
      <c r="N6234">
        <v>9</v>
      </c>
      <c r="O6234" t="s">
        <v>15535</v>
      </c>
      <c r="P6234" t="s">
        <v>17497</v>
      </c>
      <c r="Q6234">
        <v>5</v>
      </c>
      <c r="R6234">
        <v>1</v>
      </c>
      <c r="S6234">
        <v>2.06</v>
      </c>
      <c r="T6234">
        <v>2.06</v>
      </c>
      <c r="U6234">
        <v>328.38</v>
      </c>
      <c r="V6234">
        <v>56.84</v>
      </c>
      <c r="W6234">
        <v>2.27</v>
      </c>
      <c r="Y6234">
        <v>4.45</v>
      </c>
      <c r="Z6234">
        <v>1</v>
      </c>
      <c r="AA6234" t="s">
        <v>4250</v>
      </c>
      <c r="AB6234">
        <v>0</v>
      </c>
      <c r="AC6234">
        <v>3</v>
      </c>
      <c r="AD6234">
        <v>5.8033333333333328</v>
      </c>
      <c r="AF6234" t="s">
        <v>7949</v>
      </c>
      <c r="AI6234">
        <v>0</v>
      </c>
      <c r="AJ6234">
        <v>0</v>
      </c>
      <c r="AK6234" t="s">
        <v>19893</v>
      </c>
      <c r="AL6234" t="s">
        <v>19893</v>
      </c>
      <c r="AM6234" t="s">
        <v>20019</v>
      </c>
    </row>
    <row r="6235" spans="1:39" x14ac:dyDescent="0.25">
      <c r="A6235" t="s">
        <v>9845</v>
      </c>
      <c r="B6235" t="s">
        <v>4841</v>
      </c>
      <c r="C6235" t="s">
        <v>4842</v>
      </c>
      <c r="D6235">
        <v>855</v>
      </c>
      <c r="E6235" t="s">
        <v>4845</v>
      </c>
      <c r="F6235">
        <v>6.07</v>
      </c>
      <c r="I6235" t="s">
        <v>14835</v>
      </c>
      <c r="K6235" t="s">
        <v>6860</v>
      </c>
      <c r="M6235" t="s">
        <v>15212</v>
      </c>
      <c r="N6235">
        <v>8</v>
      </c>
      <c r="O6235" t="s">
        <v>15606</v>
      </c>
      <c r="P6235" t="s">
        <v>17497</v>
      </c>
      <c r="Q6235">
        <v>5</v>
      </c>
      <c r="R6235">
        <v>1</v>
      </c>
      <c r="S6235">
        <v>2.06</v>
      </c>
      <c r="T6235">
        <v>2.06</v>
      </c>
      <c r="U6235">
        <v>328.38</v>
      </c>
      <c r="V6235">
        <v>56.84</v>
      </c>
      <c r="W6235">
        <v>2.27</v>
      </c>
      <c r="Y6235">
        <v>4.45</v>
      </c>
      <c r="Z6235">
        <v>1</v>
      </c>
      <c r="AA6235" t="s">
        <v>4250</v>
      </c>
      <c r="AB6235">
        <v>0</v>
      </c>
      <c r="AC6235">
        <v>3</v>
      </c>
      <c r="AD6235">
        <v>5.8033333333333328</v>
      </c>
      <c r="AF6235" t="s">
        <v>7949</v>
      </c>
      <c r="AI6235">
        <v>0</v>
      </c>
      <c r="AJ6235">
        <v>0</v>
      </c>
      <c r="AM6235" t="s">
        <v>20019</v>
      </c>
    </row>
    <row r="6236" spans="1:39" x14ac:dyDescent="0.25">
      <c r="A6236" t="s">
        <v>12047</v>
      </c>
      <c r="B6236" t="s">
        <v>4841</v>
      </c>
      <c r="C6236" t="s">
        <v>4842</v>
      </c>
      <c r="D6236">
        <v>858</v>
      </c>
      <c r="E6236" t="s">
        <v>4845</v>
      </c>
      <c r="F6236">
        <v>6.07</v>
      </c>
      <c r="K6236" t="s">
        <v>6860</v>
      </c>
      <c r="L6236" t="s">
        <v>6861</v>
      </c>
      <c r="M6236" t="s">
        <v>15065</v>
      </c>
      <c r="N6236">
        <v>9</v>
      </c>
      <c r="O6236" t="s">
        <v>15418</v>
      </c>
      <c r="P6236" t="s">
        <v>19699</v>
      </c>
      <c r="Q6236">
        <v>6</v>
      </c>
      <c r="R6236">
        <v>3</v>
      </c>
      <c r="S6236">
        <v>0.36</v>
      </c>
      <c r="T6236">
        <v>0.68</v>
      </c>
      <c r="U6236">
        <v>476.52</v>
      </c>
      <c r="V6236">
        <v>89.05</v>
      </c>
      <c r="W6236">
        <v>2.65</v>
      </c>
      <c r="X6236">
        <v>13.84</v>
      </c>
      <c r="Y6236">
        <v>7.25</v>
      </c>
      <c r="Z6236">
        <v>2</v>
      </c>
      <c r="AA6236" t="s">
        <v>4250</v>
      </c>
      <c r="AB6236">
        <v>0</v>
      </c>
      <c r="AC6236">
        <v>9</v>
      </c>
      <c r="AD6236">
        <v>4.3343809523809522</v>
      </c>
      <c r="AF6236" t="s">
        <v>7949</v>
      </c>
      <c r="AI6236">
        <v>0</v>
      </c>
      <c r="AJ6236">
        <v>0</v>
      </c>
      <c r="AK6236" t="s">
        <v>19915</v>
      </c>
      <c r="AL6236" t="s">
        <v>19915</v>
      </c>
      <c r="AM6236" t="s">
        <v>20019</v>
      </c>
    </row>
    <row r="6237" spans="1:39" x14ac:dyDescent="0.25">
      <c r="A6237" t="s">
        <v>10823</v>
      </c>
      <c r="B6237" t="s">
        <v>4841</v>
      </c>
      <c r="C6237" t="s">
        <v>4842</v>
      </c>
      <c r="D6237">
        <v>858</v>
      </c>
      <c r="E6237" t="s">
        <v>4845</v>
      </c>
      <c r="F6237">
        <v>6.07</v>
      </c>
      <c r="K6237" t="s">
        <v>6860</v>
      </c>
      <c r="L6237" t="s">
        <v>6861</v>
      </c>
      <c r="M6237" t="s">
        <v>15207</v>
      </c>
      <c r="N6237">
        <v>9</v>
      </c>
      <c r="O6237" t="s">
        <v>15598</v>
      </c>
      <c r="P6237" t="s">
        <v>18475</v>
      </c>
      <c r="Q6237">
        <v>5</v>
      </c>
      <c r="R6237">
        <v>3</v>
      </c>
      <c r="S6237">
        <v>4.1900000000000004</v>
      </c>
      <c r="T6237">
        <v>5.76</v>
      </c>
      <c r="U6237">
        <v>573.73</v>
      </c>
      <c r="V6237">
        <v>90.9</v>
      </c>
      <c r="W6237">
        <v>4.78</v>
      </c>
      <c r="X6237">
        <v>13.92</v>
      </c>
      <c r="Y6237">
        <v>9.08</v>
      </c>
      <c r="Z6237">
        <v>2</v>
      </c>
      <c r="AA6237" t="s">
        <v>4250</v>
      </c>
      <c r="AB6237">
        <v>1</v>
      </c>
      <c r="AC6237">
        <v>13</v>
      </c>
      <c r="AD6237">
        <v>1.5966666666666669</v>
      </c>
      <c r="AF6237" t="s">
        <v>7952</v>
      </c>
      <c r="AI6237">
        <v>0</v>
      </c>
      <c r="AJ6237">
        <v>0</v>
      </c>
      <c r="AK6237" t="s">
        <v>19890</v>
      </c>
      <c r="AL6237" t="s">
        <v>19890</v>
      </c>
      <c r="AM6237" t="s">
        <v>20019</v>
      </c>
    </row>
    <row r="6238" spans="1:39" x14ac:dyDescent="0.25">
      <c r="A6238" t="s">
        <v>12048</v>
      </c>
      <c r="B6238" t="s">
        <v>4841</v>
      </c>
      <c r="C6238" t="s">
        <v>4842</v>
      </c>
      <c r="D6238">
        <v>859</v>
      </c>
      <c r="E6238" t="s">
        <v>4845</v>
      </c>
      <c r="F6238">
        <v>6.07</v>
      </c>
      <c r="I6238" t="s">
        <v>14836</v>
      </c>
      <c r="K6238" t="s">
        <v>6860</v>
      </c>
      <c r="L6238" t="s">
        <v>6861</v>
      </c>
      <c r="M6238" t="s">
        <v>15167</v>
      </c>
      <c r="N6238">
        <v>9</v>
      </c>
      <c r="O6238" t="s">
        <v>15548</v>
      </c>
      <c r="P6238" t="s">
        <v>19700</v>
      </c>
      <c r="Q6238">
        <v>6</v>
      </c>
      <c r="R6238">
        <v>2</v>
      </c>
      <c r="S6238">
        <v>3.2</v>
      </c>
      <c r="T6238">
        <v>3.21</v>
      </c>
      <c r="U6238">
        <v>384.41</v>
      </c>
      <c r="V6238">
        <v>86.3</v>
      </c>
      <c r="W6238">
        <v>2.93</v>
      </c>
      <c r="X6238">
        <v>8.77</v>
      </c>
      <c r="Y6238">
        <v>2.2599999999999998</v>
      </c>
      <c r="Z6238">
        <v>2</v>
      </c>
      <c r="AA6238" t="s">
        <v>4250</v>
      </c>
      <c r="AB6238">
        <v>0</v>
      </c>
      <c r="AC6238">
        <v>1</v>
      </c>
      <c r="AD6238">
        <v>4.6206428571428564</v>
      </c>
      <c r="AF6238" t="s">
        <v>7949</v>
      </c>
      <c r="AI6238">
        <v>0</v>
      </c>
      <c r="AJ6238">
        <v>0</v>
      </c>
      <c r="AM6238" t="s">
        <v>20019</v>
      </c>
    </row>
    <row r="6239" spans="1:39" x14ac:dyDescent="0.25">
      <c r="A6239" t="s">
        <v>12048</v>
      </c>
      <c r="B6239" t="s">
        <v>4841</v>
      </c>
      <c r="C6239" t="s">
        <v>4842</v>
      </c>
      <c r="D6239">
        <v>859</v>
      </c>
      <c r="E6239" t="s">
        <v>4845</v>
      </c>
      <c r="F6239">
        <v>6.07</v>
      </c>
      <c r="I6239" t="s">
        <v>14837</v>
      </c>
      <c r="K6239" t="s">
        <v>6860</v>
      </c>
      <c r="L6239" t="s">
        <v>6861</v>
      </c>
      <c r="M6239" t="s">
        <v>15168</v>
      </c>
      <c r="N6239">
        <v>8</v>
      </c>
      <c r="O6239" t="s">
        <v>15549</v>
      </c>
      <c r="P6239" t="s">
        <v>19700</v>
      </c>
      <c r="Q6239">
        <v>6</v>
      </c>
      <c r="R6239">
        <v>2</v>
      </c>
      <c r="S6239">
        <v>3.2</v>
      </c>
      <c r="T6239">
        <v>3.21</v>
      </c>
      <c r="U6239">
        <v>384.41</v>
      </c>
      <c r="V6239">
        <v>86.3</v>
      </c>
      <c r="W6239">
        <v>2.93</v>
      </c>
      <c r="X6239">
        <v>8.77</v>
      </c>
      <c r="Y6239">
        <v>2.2599999999999998</v>
      </c>
      <c r="Z6239">
        <v>2</v>
      </c>
      <c r="AA6239" t="s">
        <v>4250</v>
      </c>
      <c r="AB6239">
        <v>0</v>
      </c>
      <c r="AC6239">
        <v>1</v>
      </c>
      <c r="AD6239">
        <v>4.6206428571428564</v>
      </c>
      <c r="AF6239" t="s">
        <v>7949</v>
      </c>
      <c r="AI6239">
        <v>0</v>
      </c>
      <c r="AJ6239">
        <v>0</v>
      </c>
      <c r="AM6239" t="s">
        <v>20019</v>
      </c>
    </row>
    <row r="6240" spans="1:39" x14ac:dyDescent="0.25">
      <c r="A6240" t="s">
        <v>12049</v>
      </c>
      <c r="B6240" t="s">
        <v>4841</v>
      </c>
      <c r="C6240" t="s">
        <v>4842</v>
      </c>
      <c r="D6240">
        <v>860</v>
      </c>
      <c r="E6240" t="s">
        <v>4845</v>
      </c>
      <c r="F6240">
        <v>6.07</v>
      </c>
      <c r="K6240" t="s">
        <v>6860</v>
      </c>
      <c r="M6240" t="s">
        <v>6865</v>
      </c>
      <c r="N6240">
        <v>8</v>
      </c>
      <c r="O6240" t="s">
        <v>15471</v>
      </c>
      <c r="P6240" t="s">
        <v>19701</v>
      </c>
      <c r="Q6240">
        <v>6</v>
      </c>
      <c r="R6240">
        <v>4</v>
      </c>
      <c r="S6240">
        <v>1.83</v>
      </c>
      <c r="T6240">
        <v>1.86</v>
      </c>
      <c r="U6240">
        <v>589.78</v>
      </c>
      <c r="V6240">
        <v>114.01</v>
      </c>
      <c r="W6240">
        <v>3.54</v>
      </c>
      <c r="X6240">
        <v>13.91</v>
      </c>
      <c r="Y6240">
        <v>6.31</v>
      </c>
      <c r="Z6240">
        <v>2</v>
      </c>
      <c r="AA6240" t="s">
        <v>4250</v>
      </c>
      <c r="AB6240">
        <v>1</v>
      </c>
      <c r="AC6240">
        <v>12</v>
      </c>
      <c r="AD6240">
        <v>3.199666666666666</v>
      </c>
      <c r="AF6240" t="s">
        <v>7949</v>
      </c>
      <c r="AI6240">
        <v>0</v>
      </c>
      <c r="AJ6240">
        <v>0</v>
      </c>
      <c r="AK6240" t="s">
        <v>19939</v>
      </c>
      <c r="AL6240" t="s">
        <v>19939</v>
      </c>
      <c r="AM6240" t="s">
        <v>20019</v>
      </c>
    </row>
    <row r="6241" spans="1:39" x14ac:dyDescent="0.25">
      <c r="A6241" t="s">
        <v>12050</v>
      </c>
      <c r="B6241" t="s">
        <v>4841</v>
      </c>
      <c r="C6241" t="s">
        <v>4842</v>
      </c>
      <c r="D6241">
        <v>860</v>
      </c>
      <c r="E6241" t="s">
        <v>4845</v>
      </c>
      <c r="F6241">
        <v>6.07</v>
      </c>
      <c r="K6241" t="s">
        <v>6860</v>
      </c>
      <c r="M6241" t="s">
        <v>15085</v>
      </c>
      <c r="N6241">
        <v>8</v>
      </c>
      <c r="O6241" t="s">
        <v>15441</v>
      </c>
      <c r="P6241" t="s">
        <v>19702</v>
      </c>
      <c r="Q6241">
        <v>5</v>
      </c>
      <c r="R6241">
        <v>3</v>
      </c>
      <c r="S6241">
        <v>4.08</v>
      </c>
      <c r="T6241">
        <v>4.79</v>
      </c>
      <c r="U6241">
        <v>607.74</v>
      </c>
      <c r="V6241">
        <v>90.9</v>
      </c>
      <c r="W6241">
        <v>5.59</v>
      </c>
      <c r="X6241">
        <v>13.89</v>
      </c>
      <c r="Y6241">
        <v>8.15</v>
      </c>
      <c r="Z6241">
        <v>3</v>
      </c>
      <c r="AA6241" t="s">
        <v>4250</v>
      </c>
      <c r="AB6241">
        <v>2</v>
      </c>
      <c r="AC6241">
        <v>10</v>
      </c>
      <c r="AD6241">
        <v>2.166666666666667</v>
      </c>
      <c r="AF6241" t="s">
        <v>7949</v>
      </c>
      <c r="AI6241">
        <v>0</v>
      </c>
      <c r="AJ6241">
        <v>0</v>
      </c>
      <c r="AK6241" t="s">
        <v>19925</v>
      </c>
      <c r="AL6241" t="s">
        <v>19925</v>
      </c>
      <c r="AM6241" t="s">
        <v>20019</v>
      </c>
    </row>
    <row r="6242" spans="1:39" x14ac:dyDescent="0.25">
      <c r="A6242" t="s">
        <v>12051</v>
      </c>
      <c r="B6242" t="s">
        <v>4841</v>
      </c>
      <c r="C6242" t="s">
        <v>4842</v>
      </c>
      <c r="D6242">
        <v>860</v>
      </c>
      <c r="E6242" t="s">
        <v>4845</v>
      </c>
      <c r="F6242">
        <v>6.07</v>
      </c>
      <c r="K6242" t="s">
        <v>6860</v>
      </c>
      <c r="L6242" t="s">
        <v>6861</v>
      </c>
      <c r="M6242" t="s">
        <v>15038</v>
      </c>
      <c r="N6242">
        <v>9</v>
      </c>
      <c r="O6242" t="s">
        <v>15544</v>
      </c>
      <c r="P6242" t="s">
        <v>19703</v>
      </c>
      <c r="Q6242">
        <v>5</v>
      </c>
      <c r="R6242">
        <v>2</v>
      </c>
      <c r="S6242">
        <v>1.86</v>
      </c>
      <c r="T6242">
        <v>2.09</v>
      </c>
      <c r="U6242">
        <v>393.49</v>
      </c>
      <c r="V6242">
        <v>92.72</v>
      </c>
      <c r="W6242">
        <v>2.84</v>
      </c>
      <c r="Y6242">
        <v>7.21</v>
      </c>
      <c r="Z6242">
        <v>2</v>
      </c>
      <c r="AA6242" t="s">
        <v>4250</v>
      </c>
      <c r="AB6242">
        <v>0</v>
      </c>
      <c r="AC6242">
        <v>4</v>
      </c>
      <c r="AD6242">
        <v>5.1701190476190479</v>
      </c>
      <c r="AF6242" t="s">
        <v>7949</v>
      </c>
      <c r="AI6242">
        <v>0</v>
      </c>
      <c r="AJ6242">
        <v>0</v>
      </c>
      <c r="AK6242" t="s">
        <v>19963</v>
      </c>
      <c r="AL6242" t="s">
        <v>19963</v>
      </c>
      <c r="AM6242" t="s">
        <v>20019</v>
      </c>
    </row>
    <row r="6243" spans="1:39" x14ac:dyDescent="0.25">
      <c r="A6243" t="s">
        <v>12052</v>
      </c>
      <c r="B6243" t="s">
        <v>4841</v>
      </c>
      <c r="C6243" t="s">
        <v>4842</v>
      </c>
      <c r="D6243">
        <v>860</v>
      </c>
      <c r="E6243" t="s">
        <v>4845</v>
      </c>
      <c r="F6243">
        <v>6.07</v>
      </c>
      <c r="K6243" t="s">
        <v>6860</v>
      </c>
      <c r="L6243" t="s">
        <v>6861</v>
      </c>
      <c r="M6243" t="s">
        <v>6886</v>
      </c>
      <c r="N6243">
        <v>9</v>
      </c>
      <c r="O6243" t="s">
        <v>15466</v>
      </c>
      <c r="P6243" t="s">
        <v>19704</v>
      </c>
      <c r="Q6243">
        <v>6</v>
      </c>
      <c r="R6243">
        <v>2</v>
      </c>
      <c r="S6243">
        <v>2.38</v>
      </c>
      <c r="T6243">
        <v>2.38</v>
      </c>
      <c r="U6243">
        <v>372.43</v>
      </c>
      <c r="V6243">
        <v>89.6</v>
      </c>
      <c r="W6243">
        <v>2.72</v>
      </c>
      <c r="X6243">
        <v>10.87</v>
      </c>
      <c r="Y6243">
        <v>5.38</v>
      </c>
      <c r="Z6243">
        <v>2</v>
      </c>
      <c r="AA6243" t="s">
        <v>4250</v>
      </c>
      <c r="AB6243">
        <v>0</v>
      </c>
      <c r="AC6243">
        <v>3</v>
      </c>
      <c r="AD6243">
        <v>5.2212142857142858</v>
      </c>
      <c r="AF6243" t="s">
        <v>7949</v>
      </c>
      <c r="AI6243">
        <v>0</v>
      </c>
      <c r="AJ6243">
        <v>0</v>
      </c>
      <c r="AK6243" t="s">
        <v>19937</v>
      </c>
      <c r="AL6243" t="s">
        <v>19937</v>
      </c>
      <c r="AM6243" t="s">
        <v>20019</v>
      </c>
    </row>
    <row r="6244" spans="1:39" x14ac:dyDescent="0.25">
      <c r="A6244" t="s">
        <v>12053</v>
      </c>
      <c r="B6244" t="s">
        <v>4841</v>
      </c>
      <c r="C6244" t="s">
        <v>4842</v>
      </c>
      <c r="D6244">
        <v>861</v>
      </c>
      <c r="E6244" t="s">
        <v>4845</v>
      </c>
      <c r="F6244">
        <v>6.07</v>
      </c>
      <c r="I6244" t="s">
        <v>14838</v>
      </c>
      <c r="K6244" t="s">
        <v>6860</v>
      </c>
      <c r="L6244" t="s">
        <v>6861</v>
      </c>
      <c r="M6244" t="s">
        <v>14987</v>
      </c>
      <c r="N6244">
        <v>9</v>
      </c>
      <c r="O6244" t="s">
        <v>15311</v>
      </c>
      <c r="P6244" t="s">
        <v>19705</v>
      </c>
      <c r="Q6244">
        <v>5</v>
      </c>
      <c r="R6244">
        <v>2</v>
      </c>
      <c r="S6244">
        <v>2.69</v>
      </c>
      <c r="T6244">
        <v>2.69</v>
      </c>
      <c r="U6244">
        <v>428.77</v>
      </c>
      <c r="V6244">
        <v>89.6</v>
      </c>
      <c r="W6244">
        <v>3.62</v>
      </c>
      <c r="X6244">
        <v>10.06</v>
      </c>
      <c r="Y6244">
        <v>3.67</v>
      </c>
      <c r="Z6244">
        <v>2</v>
      </c>
      <c r="AA6244" t="s">
        <v>4250</v>
      </c>
      <c r="AB6244">
        <v>0</v>
      </c>
      <c r="AC6244">
        <v>3</v>
      </c>
      <c r="AD6244">
        <v>4.6637857142857149</v>
      </c>
      <c r="AF6244" t="s">
        <v>7949</v>
      </c>
      <c r="AI6244">
        <v>0</v>
      </c>
      <c r="AJ6244">
        <v>0</v>
      </c>
      <c r="AM6244" t="s">
        <v>20019</v>
      </c>
    </row>
    <row r="6245" spans="1:39" x14ac:dyDescent="0.25">
      <c r="A6245" t="s">
        <v>11480</v>
      </c>
      <c r="B6245" t="s">
        <v>4841</v>
      </c>
      <c r="C6245" t="s">
        <v>4842</v>
      </c>
      <c r="D6245">
        <v>862</v>
      </c>
      <c r="E6245" t="s">
        <v>4845</v>
      </c>
      <c r="F6245">
        <v>6.06</v>
      </c>
      <c r="I6245" t="s">
        <v>14839</v>
      </c>
      <c r="K6245" t="s">
        <v>6860</v>
      </c>
      <c r="L6245" t="s">
        <v>6861</v>
      </c>
      <c r="M6245" t="s">
        <v>6907</v>
      </c>
      <c r="N6245">
        <v>9</v>
      </c>
      <c r="O6245" t="s">
        <v>6972</v>
      </c>
      <c r="P6245" t="s">
        <v>19132</v>
      </c>
      <c r="Q6245">
        <v>7</v>
      </c>
      <c r="R6245">
        <v>1</v>
      </c>
      <c r="S6245">
        <v>2.0299999999999998</v>
      </c>
      <c r="T6245">
        <v>2.04</v>
      </c>
      <c r="U6245">
        <v>366.42</v>
      </c>
      <c r="V6245">
        <v>91.85</v>
      </c>
      <c r="W6245">
        <v>2.2599999999999998</v>
      </c>
      <c r="Y6245">
        <v>5.92</v>
      </c>
      <c r="Z6245">
        <v>2</v>
      </c>
      <c r="AA6245" t="s">
        <v>4250</v>
      </c>
      <c r="AB6245">
        <v>0</v>
      </c>
      <c r="AC6245">
        <v>3</v>
      </c>
      <c r="AD6245">
        <v>5.710809523809524</v>
      </c>
      <c r="AF6245" t="s">
        <v>7949</v>
      </c>
      <c r="AI6245">
        <v>0</v>
      </c>
      <c r="AJ6245">
        <v>0</v>
      </c>
      <c r="AM6245" t="s">
        <v>20019</v>
      </c>
    </row>
    <row r="6246" spans="1:39" x14ac:dyDescent="0.25">
      <c r="A6246" t="s">
        <v>11480</v>
      </c>
      <c r="B6246" t="s">
        <v>4841</v>
      </c>
      <c r="C6246" t="s">
        <v>4842</v>
      </c>
      <c r="D6246">
        <v>862</v>
      </c>
      <c r="E6246" t="s">
        <v>4845</v>
      </c>
      <c r="F6246">
        <v>6.06</v>
      </c>
      <c r="I6246" t="s">
        <v>14840</v>
      </c>
      <c r="K6246" t="s">
        <v>6860</v>
      </c>
      <c r="L6246" t="s">
        <v>6861</v>
      </c>
      <c r="M6246" t="s">
        <v>6908</v>
      </c>
      <c r="N6246">
        <v>8</v>
      </c>
      <c r="O6246" t="s">
        <v>6973</v>
      </c>
      <c r="P6246" t="s">
        <v>19132</v>
      </c>
      <c r="Q6246">
        <v>7</v>
      </c>
      <c r="R6246">
        <v>1</v>
      </c>
      <c r="S6246">
        <v>2.0299999999999998</v>
      </c>
      <c r="T6246">
        <v>2.04</v>
      </c>
      <c r="U6246">
        <v>366.42</v>
      </c>
      <c r="V6246">
        <v>91.85</v>
      </c>
      <c r="W6246">
        <v>2.2599999999999998</v>
      </c>
      <c r="Y6246">
        <v>5.92</v>
      </c>
      <c r="Z6246">
        <v>2</v>
      </c>
      <c r="AA6246" t="s">
        <v>4250</v>
      </c>
      <c r="AB6246">
        <v>0</v>
      </c>
      <c r="AC6246">
        <v>3</v>
      </c>
      <c r="AD6246">
        <v>5.710809523809524</v>
      </c>
      <c r="AF6246" t="s">
        <v>7949</v>
      </c>
      <c r="AI6246">
        <v>0</v>
      </c>
      <c r="AJ6246">
        <v>0</v>
      </c>
      <c r="AM6246" t="s">
        <v>20019</v>
      </c>
    </row>
    <row r="6247" spans="1:39" x14ac:dyDescent="0.25">
      <c r="A6247" t="s">
        <v>12054</v>
      </c>
      <c r="B6247" t="s">
        <v>4841</v>
      </c>
      <c r="C6247" t="s">
        <v>4842</v>
      </c>
      <c r="D6247">
        <v>866</v>
      </c>
      <c r="E6247" t="s">
        <v>4845</v>
      </c>
      <c r="F6247">
        <v>6.06</v>
      </c>
      <c r="I6247" t="s">
        <v>14841</v>
      </c>
      <c r="K6247" t="s">
        <v>6860</v>
      </c>
      <c r="M6247" t="s">
        <v>14989</v>
      </c>
      <c r="N6247">
        <v>8</v>
      </c>
      <c r="O6247" t="s">
        <v>15313</v>
      </c>
      <c r="P6247" t="s">
        <v>19706</v>
      </c>
      <c r="Q6247">
        <v>7</v>
      </c>
      <c r="R6247">
        <v>2</v>
      </c>
      <c r="S6247">
        <v>3.91</v>
      </c>
      <c r="T6247">
        <v>3.91</v>
      </c>
      <c r="U6247">
        <v>406.51</v>
      </c>
      <c r="V6247">
        <v>89.6</v>
      </c>
      <c r="W6247">
        <v>3.22</v>
      </c>
      <c r="X6247">
        <v>11.84</v>
      </c>
      <c r="Y6247">
        <v>3.81</v>
      </c>
      <c r="Z6247">
        <v>2</v>
      </c>
      <c r="AA6247" t="s">
        <v>4250</v>
      </c>
      <c r="AB6247">
        <v>0</v>
      </c>
      <c r="AC6247">
        <v>3</v>
      </c>
      <c r="AD6247">
        <v>3.7577857142857138</v>
      </c>
      <c r="AF6247" t="s">
        <v>7949</v>
      </c>
      <c r="AI6247">
        <v>0</v>
      </c>
      <c r="AJ6247">
        <v>0</v>
      </c>
      <c r="AM6247" t="s">
        <v>20019</v>
      </c>
    </row>
    <row r="6248" spans="1:39" x14ac:dyDescent="0.25">
      <c r="A6248" t="s">
        <v>10619</v>
      </c>
      <c r="B6248" t="s">
        <v>4841</v>
      </c>
      <c r="C6248" t="s">
        <v>4842</v>
      </c>
      <c r="D6248">
        <v>868</v>
      </c>
      <c r="E6248" t="s">
        <v>4845</v>
      </c>
      <c r="F6248">
        <v>6.06</v>
      </c>
      <c r="K6248" t="s">
        <v>6860</v>
      </c>
      <c r="L6248" t="s">
        <v>6861</v>
      </c>
      <c r="M6248" t="s">
        <v>15064</v>
      </c>
      <c r="N6248">
        <v>9</v>
      </c>
      <c r="O6248" t="s">
        <v>15417</v>
      </c>
      <c r="P6248" t="s">
        <v>18271</v>
      </c>
      <c r="Q6248">
        <v>6</v>
      </c>
      <c r="R6248">
        <v>3</v>
      </c>
      <c r="S6248">
        <v>-0.23</v>
      </c>
      <c r="T6248">
        <v>1.58</v>
      </c>
      <c r="U6248">
        <v>470.6</v>
      </c>
      <c r="V6248">
        <v>103.67</v>
      </c>
      <c r="W6248">
        <v>1.86</v>
      </c>
      <c r="X6248">
        <v>13.65</v>
      </c>
      <c r="Y6248">
        <v>9.06</v>
      </c>
      <c r="Z6248">
        <v>3</v>
      </c>
      <c r="AA6248" t="s">
        <v>4250</v>
      </c>
      <c r="AB6248">
        <v>0</v>
      </c>
      <c r="AC6248">
        <v>8</v>
      </c>
      <c r="AD6248">
        <v>3.391</v>
      </c>
      <c r="AF6248" t="s">
        <v>7952</v>
      </c>
      <c r="AI6248">
        <v>0</v>
      </c>
      <c r="AJ6248">
        <v>0</v>
      </c>
      <c r="AK6248" t="s">
        <v>19877</v>
      </c>
      <c r="AL6248" t="s">
        <v>19877</v>
      </c>
      <c r="AM6248" t="s">
        <v>20019</v>
      </c>
    </row>
    <row r="6249" spans="1:39" x14ac:dyDescent="0.25">
      <c r="A6249" t="s">
        <v>12055</v>
      </c>
      <c r="B6249" t="s">
        <v>4841</v>
      </c>
      <c r="C6249" t="s">
        <v>4842</v>
      </c>
      <c r="D6249">
        <v>869</v>
      </c>
      <c r="E6249" t="s">
        <v>4845</v>
      </c>
      <c r="F6249">
        <v>6.06</v>
      </c>
      <c r="I6249" t="s">
        <v>14842</v>
      </c>
      <c r="K6249" t="s">
        <v>6860</v>
      </c>
      <c r="L6249" t="s">
        <v>6861</v>
      </c>
      <c r="M6249" t="s">
        <v>6907</v>
      </c>
      <c r="N6249">
        <v>9</v>
      </c>
      <c r="O6249" t="s">
        <v>6972</v>
      </c>
      <c r="P6249" t="s">
        <v>19707</v>
      </c>
      <c r="Q6249">
        <v>5</v>
      </c>
      <c r="R6249">
        <v>1</v>
      </c>
      <c r="S6249">
        <v>3.94</v>
      </c>
      <c r="T6249">
        <v>3.96</v>
      </c>
      <c r="U6249">
        <v>342.44</v>
      </c>
      <c r="V6249">
        <v>66.069999999999993</v>
      </c>
      <c r="W6249">
        <v>3.23</v>
      </c>
      <c r="Y6249">
        <v>6.13</v>
      </c>
      <c r="Z6249">
        <v>1</v>
      </c>
      <c r="AA6249" t="s">
        <v>4250</v>
      </c>
      <c r="AB6249">
        <v>0</v>
      </c>
      <c r="AC6249">
        <v>3</v>
      </c>
      <c r="AD6249">
        <v>4.3833333333333329</v>
      </c>
      <c r="AF6249" t="s">
        <v>7949</v>
      </c>
      <c r="AI6249">
        <v>0</v>
      </c>
      <c r="AJ6249">
        <v>0</v>
      </c>
      <c r="AM6249" t="s">
        <v>20019</v>
      </c>
    </row>
    <row r="6250" spans="1:39" x14ac:dyDescent="0.25">
      <c r="A6250" t="s">
        <v>12055</v>
      </c>
      <c r="B6250" t="s">
        <v>4841</v>
      </c>
      <c r="C6250" t="s">
        <v>4842</v>
      </c>
      <c r="D6250">
        <v>869</v>
      </c>
      <c r="E6250" t="s">
        <v>4845</v>
      </c>
      <c r="F6250">
        <v>6.06</v>
      </c>
      <c r="I6250" t="s">
        <v>14843</v>
      </c>
      <c r="K6250" t="s">
        <v>6860</v>
      </c>
      <c r="L6250" t="s">
        <v>6861</v>
      </c>
      <c r="M6250" t="s">
        <v>6908</v>
      </c>
      <c r="N6250">
        <v>8</v>
      </c>
      <c r="O6250" t="s">
        <v>6973</v>
      </c>
      <c r="P6250" t="s">
        <v>19707</v>
      </c>
      <c r="Q6250">
        <v>5</v>
      </c>
      <c r="R6250">
        <v>1</v>
      </c>
      <c r="S6250">
        <v>3.94</v>
      </c>
      <c r="T6250">
        <v>3.96</v>
      </c>
      <c r="U6250">
        <v>342.44</v>
      </c>
      <c r="V6250">
        <v>66.069999999999993</v>
      </c>
      <c r="W6250">
        <v>3.23</v>
      </c>
      <c r="Y6250">
        <v>6.13</v>
      </c>
      <c r="Z6250">
        <v>1</v>
      </c>
      <c r="AA6250" t="s">
        <v>4250</v>
      </c>
      <c r="AB6250">
        <v>0</v>
      </c>
      <c r="AC6250">
        <v>3</v>
      </c>
      <c r="AD6250">
        <v>4.3833333333333329</v>
      </c>
      <c r="AF6250" t="s">
        <v>7949</v>
      </c>
      <c r="AI6250">
        <v>0</v>
      </c>
      <c r="AJ6250">
        <v>0</v>
      </c>
      <c r="AM6250" t="s">
        <v>20019</v>
      </c>
    </row>
    <row r="6251" spans="1:39" x14ac:dyDescent="0.25">
      <c r="A6251" t="s">
        <v>12056</v>
      </c>
      <c r="B6251" t="s">
        <v>4841</v>
      </c>
      <c r="C6251" t="s">
        <v>4842</v>
      </c>
      <c r="D6251">
        <v>869.5</v>
      </c>
      <c r="E6251" t="s">
        <v>4845</v>
      </c>
      <c r="F6251">
        <v>6.06</v>
      </c>
      <c r="I6251" t="s">
        <v>14844</v>
      </c>
      <c r="K6251" t="s">
        <v>6860</v>
      </c>
      <c r="M6251" t="s">
        <v>14977</v>
      </c>
      <c r="N6251">
        <v>8</v>
      </c>
      <c r="O6251" t="s">
        <v>15298</v>
      </c>
      <c r="P6251" t="s">
        <v>19708</v>
      </c>
      <c r="Q6251">
        <v>6</v>
      </c>
      <c r="R6251">
        <v>1</v>
      </c>
      <c r="S6251">
        <v>-1.44</v>
      </c>
      <c r="T6251">
        <v>-1.44</v>
      </c>
      <c r="U6251">
        <v>420.48</v>
      </c>
      <c r="V6251">
        <v>108.26</v>
      </c>
      <c r="W6251">
        <v>2.34</v>
      </c>
      <c r="Y6251">
        <v>4.3099999999999996</v>
      </c>
      <c r="Z6251">
        <v>3</v>
      </c>
      <c r="AA6251" t="s">
        <v>4250</v>
      </c>
      <c r="AB6251">
        <v>0</v>
      </c>
      <c r="AC6251">
        <v>1</v>
      </c>
      <c r="AD6251">
        <v>4.7926666666666664</v>
      </c>
      <c r="AF6251" t="s">
        <v>7949</v>
      </c>
      <c r="AI6251">
        <v>0</v>
      </c>
      <c r="AJ6251">
        <v>0</v>
      </c>
      <c r="AM6251" t="s">
        <v>20019</v>
      </c>
    </row>
    <row r="6252" spans="1:39" x14ac:dyDescent="0.25">
      <c r="A6252" t="s">
        <v>12057</v>
      </c>
      <c r="B6252" t="s">
        <v>4841</v>
      </c>
      <c r="C6252" t="s">
        <v>4842</v>
      </c>
      <c r="D6252">
        <v>870</v>
      </c>
      <c r="E6252" t="s">
        <v>4845</v>
      </c>
      <c r="F6252">
        <v>6.06</v>
      </c>
      <c r="K6252" t="s">
        <v>6860</v>
      </c>
      <c r="M6252" t="s">
        <v>6865</v>
      </c>
      <c r="N6252">
        <v>8</v>
      </c>
      <c r="O6252" t="s">
        <v>15553</v>
      </c>
      <c r="P6252" t="s">
        <v>19709</v>
      </c>
      <c r="Q6252">
        <v>5</v>
      </c>
      <c r="R6252">
        <v>3</v>
      </c>
      <c r="S6252">
        <v>0.95</v>
      </c>
      <c r="T6252">
        <v>0.95</v>
      </c>
      <c r="U6252">
        <v>434.53</v>
      </c>
      <c r="V6252">
        <v>79.180000000000007</v>
      </c>
      <c r="W6252">
        <v>2.89</v>
      </c>
      <c r="X6252">
        <v>13.92</v>
      </c>
      <c r="Y6252">
        <v>5.05</v>
      </c>
      <c r="Z6252">
        <v>2</v>
      </c>
      <c r="AA6252" t="s">
        <v>4250</v>
      </c>
      <c r="AB6252">
        <v>0</v>
      </c>
      <c r="AC6252">
        <v>9</v>
      </c>
      <c r="AD6252">
        <v>4.6343095238095238</v>
      </c>
      <c r="AF6252" t="s">
        <v>7949</v>
      </c>
      <c r="AI6252">
        <v>0</v>
      </c>
      <c r="AJ6252">
        <v>0</v>
      </c>
      <c r="AK6252" t="s">
        <v>19966</v>
      </c>
      <c r="AL6252" t="s">
        <v>19966</v>
      </c>
      <c r="AM6252" t="s">
        <v>20019</v>
      </c>
    </row>
    <row r="6253" spans="1:39" x14ac:dyDescent="0.25">
      <c r="A6253" t="s">
        <v>8185</v>
      </c>
      <c r="B6253" t="s">
        <v>4841</v>
      </c>
      <c r="C6253" t="s">
        <v>4842</v>
      </c>
      <c r="D6253">
        <v>870</v>
      </c>
      <c r="E6253" t="s">
        <v>4845</v>
      </c>
      <c r="F6253">
        <v>6.06</v>
      </c>
      <c r="K6253" t="s">
        <v>6860</v>
      </c>
      <c r="L6253" t="s">
        <v>6861</v>
      </c>
      <c r="M6253" t="s">
        <v>15005</v>
      </c>
      <c r="N6253">
        <v>9</v>
      </c>
      <c r="O6253" t="s">
        <v>15335</v>
      </c>
      <c r="P6253" t="s">
        <v>15838</v>
      </c>
      <c r="Q6253">
        <v>4</v>
      </c>
      <c r="R6253">
        <v>1</v>
      </c>
      <c r="S6253">
        <v>4.07</v>
      </c>
      <c r="T6253">
        <v>4.22</v>
      </c>
      <c r="U6253">
        <v>395.55</v>
      </c>
      <c r="V6253">
        <v>67.92</v>
      </c>
      <c r="W6253">
        <v>4.0599999999999996</v>
      </c>
      <c r="Y6253">
        <v>7</v>
      </c>
      <c r="Z6253">
        <v>1</v>
      </c>
      <c r="AA6253" t="s">
        <v>4250</v>
      </c>
      <c r="AB6253">
        <v>0</v>
      </c>
      <c r="AC6253">
        <v>6</v>
      </c>
      <c r="AD6253">
        <v>3.9694047619047619</v>
      </c>
      <c r="AF6253" t="s">
        <v>7949</v>
      </c>
      <c r="AI6253">
        <v>0</v>
      </c>
      <c r="AJ6253">
        <v>0</v>
      </c>
      <c r="AK6253" t="s">
        <v>19835</v>
      </c>
      <c r="AL6253" t="s">
        <v>19835</v>
      </c>
      <c r="AM6253" t="s">
        <v>20019</v>
      </c>
    </row>
    <row r="6254" spans="1:39" x14ac:dyDescent="0.25">
      <c r="A6254" t="s">
        <v>12058</v>
      </c>
      <c r="B6254" t="s">
        <v>4841</v>
      </c>
      <c r="C6254" t="s">
        <v>4842</v>
      </c>
      <c r="D6254">
        <v>870</v>
      </c>
      <c r="E6254" t="s">
        <v>4845</v>
      </c>
      <c r="F6254">
        <v>6.06</v>
      </c>
      <c r="K6254" t="s">
        <v>6860</v>
      </c>
      <c r="L6254" t="s">
        <v>6861</v>
      </c>
      <c r="M6254" t="s">
        <v>15012</v>
      </c>
      <c r="N6254">
        <v>9</v>
      </c>
      <c r="O6254" t="s">
        <v>15348</v>
      </c>
      <c r="P6254" t="s">
        <v>19710</v>
      </c>
      <c r="Q6254">
        <v>5</v>
      </c>
      <c r="R6254">
        <v>3</v>
      </c>
      <c r="S6254">
        <v>4.0199999999999996</v>
      </c>
      <c r="T6254">
        <v>4.07</v>
      </c>
      <c r="U6254">
        <v>462.63</v>
      </c>
      <c r="V6254">
        <v>92.42</v>
      </c>
      <c r="W6254">
        <v>3.37</v>
      </c>
      <c r="X6254">
        <v>13.48</v>
      </c>
      <c r="Y6254">
        <v>6.47</v>
      </c>
      <c r="Z6254">
        <v>2</v>
      </c>
      <c r="AA6254" t="s">
        <v>4250</v>
      </c>
      <c r="AB6254">
        <v>0</v>
      </c>
      <c r="AC6254">
        <v>6</v>
      </c>
      <c r="AD6254">
        <v>2.8179285714285709</v>
      </c>
      <c r="AF6254" t="s">
        <v>7949</v>
      </c>
      <c r="AI6254">
        <v>0</v>
      </c>
      <c r="AJ6254">
        <v>0</v>
      </c>
      <c r="AK6254" t="s">
        <v>19881</v>
      </c>
      <c r="AL6254" t="s">
        <v>19881</v>
      </c>
      <c r="AM6254" t="s">
        <v>20019</v>
      </c>
    </row>
    <row r="6255" spans="1:39" x14ac:dyDescent="0.25">
      <c r="A6255" t="s">
        <v>12059</v>
      </c>
      <c r="B6255" t="s">
        <v>4841</v>
      </c>
      <c r="C6255" t="s">
        <v>4842</v>
      </c>
      <c r="D6255">
        <v>870</v>
      </c>
      <c r="E6255" t="s">
        <v>4845</v>
      </c>
      <c r="F6255">
        <v>6.06</v>
      </c>
      <c r="K6255" t="s">
        <v>6860</v>
      </c>
      <c r="M6255" t="s">
        <v>6865</v>
      </c>
      <c r="N6255">
        <v>8</v>
      </c>
      <c r="O6255" t="s">
        <v>15438</v>
      </c>
      <c r="P6255" t="s">
        <v>19711</v>
      </c>
      <c r="Q6255">
        <v>10</v>
      </c>
      <c r="R6255">
        <v>8</v>
      </c>
      <c r="S6255">
        <v>-3.14</v>
      </c>
      <c r="T6255">
        <v>0.97</v>
      </c>
      <c r="U6255">
        <v>602.65</v>
      </c>
      <c r="V6255">
        <v>263.27999999999997</v>
      </c>
      <c r="W6255">
        <v>-1.23</v>
      </c>
      <c r="X6255">
        <v>2.5</v>
      </c>
      <c r="Y6255">
        <v>5.8</v>
      </c>
      <c r="Z6255">
        <v>2</v>
      </c>
      <c r="AA6255" t="s">
        <v>4250</v>
      </c>
      <c r="AB6255">
        <v>2</v>
      </c>
      <c r="AC6255">
        <v>16</v>
      </c>
      <c r="AD6255">
        <v>3</v>
      </c>
      <c r="AF6255" t="s">
        <v>7951</v>
      </c>
      <c r="AI6255">
        <v>0</v>
      </c>
      <c r="AJ6255">
        <v>0</v>
      </c>
      <c r="AK6255" t="s">
        <v>19923</v>
      </c>
      <c r="AL6255" t="s">
        <v>19923</v>
      </c>
      <c r="AM6255" t="s">
        <v>20019</v>
      </c>
    </row>
    <row r="6256" spans="1:39" x14ac:dyDescent="0.25">
      <c r="A6256" t="s">
        <v>10064</v>
      </c>
      <c r="B6256" t="s">
        <v>4841</v>
      </c>
      <c r="C6256" t="s">
        <v>4842</v>
      </c>
      <c r="D6256">
        <v>870</v>
      </c>
      <c r="E6256" t="s">
        <v>4845</v>
      </c>
      <c r="F6256">
        <v>6.06</v>
      </c>
      <c r="K6256" t="s">
        <v>6860</v>
      </c>
      <c r="L6256" t="s">
        <v>6861</v>
      </c>
      <c r="M6256" t="s">
        <v>15001</v>
      </c>
      <c r="N6256">
        <v>9</v>
      </c>
      <c r="O6256" t="s">
        <v>15331</v>
      </c>
      <c r="P6256" t="s">
        <v>17716</v>
      </c>
      <c r="Q6256">
        <v>6</v>
      </c>
      <c r="R6256">
        <v>5</v>
      </c>
      <c r="S6256">
        <v>-3.3</v>
      </c>
      <c r="T6256">
        <v>-1.1599999999999999</v>
      </c>
      <c r="U6256">
        <v>483.56</v>
      </c>
      <c r="V6256">
        <v>122.13</v>
      </c>
      <c r="W6256">
        <v>0.47</v>
      </c>
      <c r="X6256">
        <v>13.88</v>
      </c>
      <c r="Y6256">
        <v>9.57</v>
      </c>
      <c r="Z6256">
        <v>1</v>
      </c>
      <c r="AA6256" t="s">
        <v>4250</v>
      </c>
      <c r="AB6256">
        <v>0</v>
      </c>
      <c r="AC6256">
        <v>10</v>
      </c>
      <c r="AD6256">
        <v>2.3324285714285709</v>
      </c>
      <c r="AF6256" t="s">
        <v>7952</v>
      </c>
      <c r="AI6256">
        <v>0</v>
      </c>
      <c r="AJ6256">
        <v>0</v>
      </c>
      <c r="AK6256" t="s">
        <v>19858</v>
      </c>
      <c r="AL6256" t="s">
        <v>19858</v>
      </c>
      <c r="AM6256" t="s">
        <v>20019</v>
      </c>
    </row>
    <row r="6257" spans="1:39" x14ac:dyDescent="0.25">
      <c r="A6257" t="s">
        <v>12060</v>
      </c>
      <c r="B6257" t="s">
        <v>4841</v>
      </c>
      <c r="C6257" t="s">
        <v>4842</v>
      </c>
      <c r="D6257">
        <v>870</v>
      </c>
      <c r="E6257" t="s">
        <v>4845</v>
      </c>
      <c r="F6257">
        <v>6.06</v>
      </c>
      <c r="K6257" t="s">
        <v>6860</v>
      </c>
      <c r="M6257" t="s">
        <v>15045</v>
      </c>
      <c r="N6257">
        <v>8</v>
      </c>
      <c r="O6257" t="s">
        <v>15393</v>
      </c>
      <c r="P6257" t="s">
        <v>19712</v>
      </c>
      <c r="Q6257">
        <v>6</v>
      </c>
      <c r="R6257">
        <v>5</v>
      </c>
      <c r="S6257">
        <v>1.92</v>
      </c>
      <c r="T6257">
        <v>3</v>
      </c>
      <c r="U6257">
        <v>676.81</v>
      </c>
      <c r="V6257">
        <v>131</v>
      </c>
      <c r="W6257">
        <v>3.93</v>
      </c>
      <c r="X6257">
        <v>9.92</v>
      </c>
      <c r="Y6257">
        <v>8.4499999999999993</v>
      </c>
      <c r="Z6257">
        <v>3</v>
      </c>
      <c r="AA6257" t="s">
        <v>4250</v>
      </c>
      <c r="AB6257">
        <v>1</v>
      </c>
      <c r="AC6257">
        <v>13</v>
      </c>
      <c r="AD6257">
        <v>2.7749999999999999</v>
      </c>
      <c r="AF6257" t="s">
        <v>7949</v>
      </c>
      <c r="AI6257">
        <v>0</v>
      </c>
      <c r="AJ6257">
        <v>0</v>
      </c>
      <c r="AK6257" t="s">
        <v>19886</v>
      </c>
      <c r="AL6257" t="s">
        <v>19886</v>
      </c>
      <c r="AM6257" t="s">
        <v>20019</v>
      </c>
    </row>
    <row r="6258" spans="1:39" x14ac:dyDescent="0.25">
      <c r="A6258" t="s">
        <v>12061</v>
      </c>
      <c r="B6258" t="s">
        <v>4841</v>
      </c>
      <c r="C6258" t="s">
        <v>4842</v>
      </c>
      <c r="D6258">
        <v>870</v>
      </c>
      <c r="E6258" t="s">
        <v>4845</v>
      </c>
      <c r="F6258">
        <v>6.06</v>
      </c>
      <c r="K6258" t="s">
        <v>6860</v>
      </c>
      <c r="L6258" t="s">
        <v>6861</v>
      </c>
      <c r="M6258" t="s">
        <v>15141</v>
      </c>
      <c r="N6258">
        <v>9</v>
      </c>
      <c r="O6258" t="s">
        <v>15517</v>
      </c>
      <c r="P6258" t="s">
        <v>19713</v>
      </c>
      <c r="Q6258">
        <v>11</v>
      </c>
      <c r="R6258">
        <v>6</v>
      </c>
      <c r="S6258">
        <v>4.83</v>
      </c>
      <c r="T6258">
        <v>4.83</v>
      </c>
      <c r="U6258">
        <v>944.14</v>
      </c>
      <c r="V6258">
        <v>255.87</v>
      </c>
      <c r="W6258">
        <v>2.79</v>
      </c>
      <c r="X6258">
        <v>11.16</v>
      </c>
      <c r="Y6258">
        <v>0</v>
      </c>
      <c r="Z6258">
        <v>3</v>
      </c>
      <c r="AA6258" t="s">
        <v>4250</v>
      </c>
      <c r="AB6258">
        <v>3</v>
      </c>
      <c r="AC6258">
        <v>26</v>
      </c>
      <c r="AD6258">
        <v>1.085</v>
      </c>
      <c r="AF6258" t="s">
        <v>7949</v>
      </c>
      <c r="AI6258">
        <v>0</v>
      </c>
      <c r="AJ6258">
        <v>0</v>
      </c>
      <c r="AK6258" t="s">
        <v>19952</v>
      </c>
      <c r="AL6258" t="s">
        <v>19952</v>
      </c>
      <c r="AM6258" t="s">
        <v>20019</v>
      </c>
    </row>
    <row r="6259" spans="1:39" x14ac:dyDescent="0.25">
      <c r="A6259" t="s">
        <v>12062</v>
      </c>
      <c r="B6259" t="s">
        <v>4841</v>
      </c>
      <c r="C6259" t="s">
        <v>4842</v>
      </c>
      <c r="D6259">
        <v>870</v>
      </c>
      <c r="E6259" t="s">
        <v>4845</v>
      </c>
      <c r="F6259">
        <v>6.06</v>
      </c>
      <c r="I6259" t="s">
        <v>14845</v>
      </c>
      <c r="K6259" t="s">
        <v>6860</v>
      </c>
      <c r="L6259" t="s">
        <v>6861</v>
      </c>
      <c r="M6259" t="s">
        <v>15093</v>
      </c>
      <c r="N6259">
        <v>9</v>
      </c>
      <c r="O6259" t="s">
        <v>15453</v>
      </c>
      <c r="P6259" t="s">
        <v>19714</v>
      </c>
      <c r="Q6259">
        <v>5</v>
      </c>
      <c r="R6259">
        <v>2</v>
      </c>
      <c r="S6259">
        <v>5.03</v>
      </c>
      <c r="T6259">
        <v>5.03</v>
      </c>
      <c r="U6259">
        <v>436.5</v>
      </c>
      <c r="V6259">
        <v>80.37</v>
      </c>
      <c r="W6259">
        <v>4.7300000000000004</v>
      </c>
      <c r="X6259">
        <v>10.79</v>
      </c>
      <c r="Y6259">
        <v>2.69</v>
      </c>
      <c r="Z6259">
        <v>2</v>
      </c>
      <c r="AA6259" t="s">
        <v>4250</v>
      </c>
      <c r="AB6259">
        <v>0</v>
      </c>
      <c r="AC6259">
        <v>6</v>
      </c>
      <c r="AD6259">
        <v>2.9535714285714292</v>
      </c>
      <c r="AF6259" t="s">
        <v>7949</v>
      </c>
      <c r="AI6259">
        <v>0</v>
      </c>
      <c r="AJ6259">
        <v>0</v>
      </c>
      <c r="AM6259" t="s">
        <v>20019</v>
      </c>
    </row>
    <row r="6260" spans="1:39" x14ac:dyDescent="0.25">
      <c r="A6260" t="s">
        <v>12062</v>
      </c>
      <c r="B6260" t="s">
        <v>4841</v>
      </c>
      <c r="C6260" t="s">
        <v>4842</v>
      </c>
      <c r="D6260">
        <v>870</v>
      </c>
      <c r="E6260" t="s">
        <v>4845</v>
      </c>
      <c r="F6260">
        <v>6.06</v>
      </c>
      <c r="I6260" t="s">
        <v>14846</v>
      </c>
      <c r="K6260" t="s">
        <v>6860</v>
      </c>
      <c r="L6260" t="s">
        <v>6861</v>
      </c>
      <c r="M6260" t="s">
        <v>15094</v>
      </c>
      <c r="N6260">
        <v>9</v>
      </c>
      <c r="O6260" t="s">
        <v>15454</v>
      </c>
      <c r="P6260" t="s">
        <v>19714</v>
      </c>
      <c r="Q6260">
        <v>5</v>
      </c>
      <c r="R6260">
        <v>2</v>
      </c>
      <c r="S6260">
        <v>5.03</v>
      </c>
      <c r="T6260">
        <v>5.03</v>
      </c>
      <c r="U6260">
        <v>436.5</v>
      </c>
      <c r="V6260">
        <v>80.37</v>
      </c>
      <c r="W6260">
        <v>4.7300000000000004</v>
      </c>
      <c r="X6260">
        <v>10.79</v>
      </c>
      <c r="Y6260">
        <v>2.69</v>
      </c>
      <c r="Z6260">
        <v>2</v>
      </c>
      <c r="AA6260" t="s">
        <v>4250</v>
      </c>
      <c r="AB6260">
        <v>0</v>
      </c>
      <c r="AC6260">
        <v>6</v>
      </c>
      <c r="AD6260">
        <v>2.9535714285714292</v>
      </c>
      <c r="AF6260" t="s">
        <v>7949</v>
      </c>
      <c r="AI6260">
        <v>0</v>
      </c>
      <c r="AJ6260">
        <v>0</v>
      </c>
      <c r="AM6260" t="s">
        <v>20019</v>
      </c>
    </row>
    <row r="6261" spans="1:39" x14ac:dyDescent="0.25">
      <c r="A6261" t="s">
        <v>12063</v>
      </c>
      <c r="B6261" t="s">
        <v>4841</v>
      </c>
      <c r="C6261" t="s">
        <v>4842</v>
      </c>
      <c r="D6261">
        <v>870</v>
      </c>
      <c r="E6261" t="s">
        <v>4845</v>
      </c>
      <c r="F6261">
        <v>6.06</v>
      </c>
      <c r="I6261" t="s">
        <v>14847</v>
      </c>
      <c r="K6261" t="s">
        <v>6860</v>
      </c>
      <c r="L6261" t="s">
        <v>6861</v>
      </c>
      <c r="M6261" t="s">
        <v>15242</v>
      </c>
      <c r="N6261">
        <v>9</v>
      </c>
      <c r="O6261" t="s">
        <v>15641</v>
      </c>
      <c r="P6261" t="s">
        <v>19715</v>
      </c>
      <c r="Q6261">
        <v>4</v>
      </c>
      <c r="R6261">
        <v>2</v>
      </c>
      <c r="S6261">
        <v>4.68</v>
      </c>
      <c r="T6261">
        <v>5.08</v>
      </c>
      <c r="U6261">
        <v>466.12</v>
      </c>
      <c r="V6261">
        <v>74.599999999999994</v>
      </c>
      <c r="W6261">
        <v>4.88</v>
      </c>
      <c r="X6261">
        <v>7.37</v>
      </c>
      <c r="Y6261">
        <v>0</v>
      </c>
      <c r="Z6261">
        <v>2</v>
      </c>
      <c r="AA6261" t="s">
        <v>4250</v>
      </c>
      <c r="AB6261">
        <v>0</v>
      </c>
      <c r="AC6261">
        <v>6</v>
      </c>
      <c r="AD6261">
        <v>2.742</v>
      </c>
      <c r="AF6261" t="s">
        <v>7949</v>
      </c>
      <c r="AI6261">
        <v>0</v>
      </c>
      <c r="AJ6261">
        <v>0</v>
      </c>
      <c r="AM6261" t="s">
        <v>20019</v>
      </c>
    </row>
    <row r="6262" spans="1:39" x14ac:dyDescent="0.25">
      <c r="A6262" t="s">
        <v>12064</v>
      </c>
      <c r="B6262" t="s">
        <v>4841</v>
      </c>
      <c r="C6262" t="s">
        <v>4842</v>
      </c>
      <c r="D6262">
        <v>870.5</v>
      </c>
      <c r="E6262" t="s">
        <v>4845</v>
      </c>
      <c r="F6262">
        <v>6.06</v>
      </c>
      <c r="I6262" t="s">
        <v>14848</v>
      </c>
      <c r="K6262" t="s">
        <v>6860</v>
      </c>
      <c r="L6262" t="s">
        <v>6861</v>
      </c>
      <c r="M6262" t="s">
        <v>14987</v>
      </c>
      <c r="N6262">
        <v>9</v>
      </c>
      <c r="O6262" t="s">
        <v>15311</v>
      </c>
      <c r="P6262" t="s">
        <v>19716</v>
      </c>
      <c r="Q6262">
        <v>5</v>
      </c>
      <c r="R6262">
        <v>2</v>
      </c>
      <c r="S6262">
        <v>2.0099999999999998</v>
      </c>
      <c r="T6262">
        <v>2.0099999999999998</v>
      </c>
      <c r="U6262">
        <v>415.82</v>
      </c>
      <c r="V6262">
        <v>76.709999999999994</v>
      </c>
      <c r="W6262">
        <v>3.99</v>
      </c>
      <c r="X6262">
        <v>10.8</v>
      </c>
      <c r="Y6262">
        <v>4.18</v>
      </c>
      <c r="Z6262">
        <v>2</v>
      </c>
      <c r="AA6262" t="s">
        <v>4250</v>
      </c>
      <c r="AB6262">
        <v>0</v>
      </c>
      <c r="AC6262">
        <v>4</v>
      </c>
      <c r="AD6262">
        <v>5.096285714285715</v>
      </c>
      <c r="AF6262" t="s">
        <v>7949</v>
      </c>
      <c r="AI6262">
        <v>0</v>
      </c>
      <c r="AJ6262">
        <v>0</v>
      </c>
      <c r="AM6262" t="s">
        <v>20019</v>
      </c>
    </row>
    <row r="6263" spans="1:39" x14ac:dyDescent="0.25">
      <c r="A6263" t="s">
        <v>8185</v>
      </c>
      <c r="B6263" t="s">
        <v>4841</v>
      </c>
      <c r="C6263" t="s">
        <v>4842</v>
      </c>
      <c r="D6263">
        <v>870.96</v>
      </c>
      <c r="E6263" t="s">
        <v>4845</v>
      </c>
      <c r="F6263">
        <v>6.06</v>
      </c>
      <c r="K6263" t="s">
        <v>6860</v>
      </c>
      <c r="L6263" t="s">
        <v>6861</v>
      </c>
      <c r="M6263" t="s">
        <v>6891</v>
      </c>
      <c r="N6263">
        <v>9</v>
      </c>
      <c r="O6263" t="s">
        <v>15446</v>
      </c>
      <c r="P6263" t="s">
        <v>15838</v>
      </c>
      <c r="Q6263">
        <v>4</v>
      </c>
      <c r="R6263">
        <v>1</v>
      </c>
      <c r="S6263">
        <v>4.07</v>
      </c>
      <c r="T6263">
        <v>4.22</v>
      </c>
      <c r="U6263">
        <v>395.55</v>
      </c>
      <c r="V6263">
        <v>67.92</v>
      </c>
      <c r="W6263">
        <v>4.0599999999999996</v>
      </c>
      <c r="Y6263">
        <v>7</v>
      </c>
      <c r="Z6263">
        <v>1</v>
      </c>
      <c r="AA6263" t="s">
        <v>4250</v>
      </c>
      <c r="AB6263">
        <v>0</v>
      </c>
      <c r="AC6263">
        <v>6</v>
      </c>
      <c r="AD6263">
        <v>3.9694047619047619</v>
      </c>
      <c r="AF6263" t="s">
        <v>7949</v>
      </c>
      <c r="AI6263">
        <v>0</v>
      </c>
      <c r="AJ6263">
        <v>0</v>
      </c>
      <c r="AK6263" t="s">
        <v>19928</v>
      </c>
      <c r="AL6263" t="s">
        <v>19928</v>
      </c>
      <c r="AM6263" t="s">
        <v>20019</v>
      </c>
    </row>
    <row r="6264" spans="1:39" x14ac:dyDescent="0.25">
      <c r="A6264" t="s">
        <v>12065</v>
      </c>
      <c r="B6264" t="s">
        <v>4841</v>
      </c>
      <c r="C6264" t="s">
        <v>4842</v>
      </c>
      <c r="D6264">
        <v>877</v>
      </c>
      <c r="E6264" t="s">
        <v>4845</v>
      </c>
      <c r="F6264">
        <v>6.06</v>
      </c>
      <c r="I6264" t="s">
        <v>14849</v>
      </c>
      <c r="K6264" t="s">
        <v>6860</v>
      </c>
      <c r="L6264" t="s">
        <v>6861</v>
      </c>
      <c r="M6264" t="s">
        <v>15122</v>
      </c>
      <c r="N6264">
        <v>9</v>
      </c>
      <c r="O6264" t="s">
        <v>15515</v>
      </c>
      <c r="P6264" t="s">
        <v>19717</v>
      </c>
      <c r="Q6264">
        <v>7</v>
      </c>
      <c r="R6264">
        <v>1</v>
      </c>
      <c r="S6264">
        <v>2.06</v>
      </c>
      <c r="T6264">
        <v>2.06</v>
      </c>
      <c r="U6264">
        <v>365.41</v>
      </c>
      <c r="V6264">
        <v>78.319999999999993</v>
      </c>
      <c r="W6264">
        <v>2.13</v>
      </c>
      <c r="Y6264">
        <v>4.1100000000000003</v>
      </c>
      <c r="Z6264">
        <v>2</v>
      </c>
      <c r="AA6264" t="s">
        <v>4250</v>
      </c>
      <c r="AB6264">
        <v>0</v>
      </c>
      <c r="AC6264">
        <v>2</v>
      </c>
      <c r="AD6264">
        <v>5.7646904761904754</v>
      </c>
      <c r="AF6264" t="s">
        <v>7949</v>
      </c>
      <c r="AI6264">
        <v>0</v>
      </c>
      <c r="AJ6264">
        <v>0</v>
      </c>
      <c r="AM6264" t="s">
        <v>20019</v>
      </c>
    </row>
    <row r="6265" spans="1:39" x14ac:dyDescent="0.25">
      <c r="A6265" t="s">
        <v>12066</v>
      </c>
      <c r="B6265" t="s">
        <v>4841</v>
      </c>
      <c r="C6265" t="s">
        <v>4842</v>
      </c>
      <c r="D6265">
        <v>877.1</v>
      </c>
      <c r="E6265" t="s">
        <v>4845</v>
      </c>
      <c r="F6265">
        <v>6.06</v>
      </c>
      <c r="I6265" t="s">
        <v>14850</v>
      </c>
      <c r="K6265" t="s">
        <v>6860</v>
      </c>
      <c r="L6265" t="s">
        <v>6861</v>
      </c>
      <c r="M6265" t="s">
        <v>15042</v>
      </c>
      <c r="N6265">
        <v>9</v>
      </c>
      <c r="O6265" t="s">
        <v>15389</v>
      </c>
      <c r="P6265" t="s">
        <v>19718</v>
      </c>
      <c r="Q6265">
        <v>6</v>
      </c>
      <c r="R6265">
        <v>2</v>
      </c>
      <c r="S6265">
        <v>1.8</v>
      </c>
      <c r="T6265">
        <v>3.79</v>
      </c>
      <c r="U6265">
        <v>407.51</v>
      </c>
      <c r="V6265">
        <v>80.31</v>
      </c>
      <c r="W6265">
        <v>3.57</v>
      </c>
      <c r="Y6265">
        <v>11.31</v>
      </c>
      <c r="Z6265">
        <v>2</v>
      </c>
      <c r="AA6265" t="s">
        <v>4250</v>
      </c>
      <c r="AB6265">
        <v>0</v>
      </c>
      <c r="AC6265">
        <v>2</v>
      </c>
      <c r="AD6265">
        <v>3.7656428571428568</v>
      </c>
      <c r="AF6265" t="s">
        <v>7952</v>
      </c>
      <c r="AI6265">
        <v>0</v>
      </c>
      <c r="AJ6265">
        <v>0</v>
      </c>
      <c r="AM6265" t="s">
        <v>20019</v>
      </c>
    </row>
    <row r="6266" spans="1:39" x14ac:dyDescent="0.25">
      <c r="A6266" t="s">
        <v>12066</v>
      </c>
      <c r="B6266" t="s">
        <v>4841</v>
      </c>
      <c r="C6266" t="s">
        <v>4842</v>
      </c>
      <c r="D6266">
        <v>877.1</v>
      </c>
      <c r="E6266" t="s">
        <v>4845</v>
      </c>
      <c r="F6266">
        <v>6.06</v>
      </c>
      <c r="I6266" t="s">
        <v>14851</v>
      </c>
      <c r="K6266" t="s">
        <v>6860</v>
      </c>
      <c r="M6266" t="s">
        <v>15002</v>
      </c>
      <c r="N6266">
        <v>8</v>
      </c>
      <c r="O6266" t="s">
        <v>15332</v>
      </c>
      <c r="P6266" t="s">
        <v>19718</v>
      </c>
      <c r="Q6266">
        <v>6</v>
      </c>
      <c r="R6266">
        <v>2</v>
      </c>
      <c r="S6266">
        <v>1.8</v>
      </c>
      <c r="T6266">
        <v>3.79</v>
      </c>
      <c r="U6266">
        <v>407.51</v>
      </c>
      <c r="V6266">
        <v>80.31</v>
      </c>
      <c r="W6266">
        <v>3.57</v>
      </c>
      <c r="Y6266">
        <v>11.31</v>
      </c>
      <c r="Z6266">
        <v>2</v>
      </c>
      <c r="AA6266" t="s">
        <v>4250</v>
      </c>
      <c r="AB6266">
        <v>0</v>
      </c>
      <c r="AC6266">
        <v>2</v>
      </c>
      <c r="AD6266">
        <v>3.7656428571428568</v>
      </c>
      <c r="AF6266" t="s">
        <v>7952</v>
      </c>
      <c r="AI6266">
        <v>0</v>
      </c>
      <c r="AJ6266">
        <v>0</v>
      </c>
      <c r="AM6266" t="s">
        <v>20019</v>
      </c>
    </row>
    <row r="6267" spans="1:39" x14ac:dyDescent="0.25">
      <c r="A6267" t="s">
        <v>12067</v>
      </c>
      <c r="B6267" t="s">
        <v>4841</v>
      </c>
      <c r="C6267" t="s">
        <v>4842</v>
      </c>
      <c r="D6267">
        <v>877.2</v>
      </c>
      <c r="E6267" t="s">
        <v>4845</v>
      </c>
      <c r="F6267">
        <v>6.06</v>
      </c>
      <c r="I6267" t="s">
        <v>14852</v>
      </c>
      <c r="K6267" t="s">
        <v>6860</v>
      </c>
      <c r="M6267" t="s">
        <v>14977</v>
      </c>
      <c r="N6267">
        <v>8</v>
      </c>
      <c r="O6267" t="s">
        <v>15298</v>
      </c>
      <c r="P6267" t="s">
        <v>19719</v>
      </c>
      <c r="Q6267">
        <v>7</v>
      </c>
      <c r="R6267">
        <v>1</v>
      </c>
      <c r="S6267">
        <v>0.45</v>
      </c>
      <c r="T6267">
        <v>2.23</v>
      </c>
      <c r="U6267">
        <v>436.52</v>
      </c>
      <c r="V6267">
        <v>100.42</v>
      </c>
      <c r="W6267">
        <v>3.48</v>
      </c>
      <c r="Y6267">
        <v>9.58</v>
      </c>
      <c r="Z6267">
        <v>3</v>
      </c>
      <c r="AA6267" t="s">
        <v>4250</v>
      </c>
      <c r="AB6267">
        <v>0</v>
      </c>
      <c r="AC6267">
        <v>1</v>
      </c>
      <c r="AD6267">
        <v>4.1494285714285706</v>
      </c>
      <c r="AF6267" t="s">
        <v>7952</v>
      </c>
      <c r="AI6267">
        <v>0</v>
      </c>
      <c r="AJ6267">
        <v>0</v>
      </c>
      <c r="AM6267" t="s">
        <v>20019</v>
      </c>
    </row>
    <row r="6268" spans="1:39" x14ac:dyDescent="0.25">
      <c r="A6268" t="s">
        <v>11680</v>
      </c>
      <c r="B6268" t="s">
        <v>4841</v>
      </c>
      <c r="C6268" t="s">
        <v>4842</v>
      </c>
      <c r="D6268">
        <v>879</v>
      </c>
      <c r="E6268" t="s">
        <v>4845</v>
      </c>
      <c r="F6268">
        <v>6.06</v>
      </c>
      <c r="I6268" t="s">
        <v>14853</v>
      </c>
      <c r="K6268" t="s">
        <v>6860</v>
      </c>
      <c r="L6268" t="s">
        <v>6861</v>
      </c>
      <c r="M6268" t="s">
        <v>6907</v>
      </c>
      <c r="N6268">
        <v>9</v>
      </c>
      <c r="O6268" t="s">
        <v>6972</v>
      </c>
      <c r="P6268" t="s">
        <v>19332</v>
      </c>
      <c r="Q6268">
        <v>6</v>
      </c>
      <c r="R6268">
        <v>1</v>
      </c>
      <c r="S6268">
        <v>3.61</v>
      </c>
      <c r="T6268">
        <v>3.61</v>
      </c>
      <c r="U6268">
        <v>394.47</v>
      </c>
      <c r="V6268">
        <v>75.3</v>
      </c>
      <c r="W6268">
        <v>3.48</v>
      </c>
      <c r="Y6268">
        <v>4.51</v>
      </c>
      <c r="Z6268">
        <v>2</v>
      </c>
      <c r="AA6268" t="s">
        <v>4250</v>
      </c>
      <c r="AB6268">
        <v>0</v>
      </c>
      <c r="AC6268">
        <v>3</v>
      </c>
      <c r="AD6268">
        <v>4.4771190476190483</v>
      </c>
      <c r="AF6268" t="s">
        <v>7949</v>
      </c>
      <c r="AI6268">
        <v>0</v>
      </c>
      <c r="AJ6268">
        <v>0</v>
      </c>
      <c r="AM6268" t="s">
        <v>20019</v>
      </c>
    </row>
    <row r="6269" spans="1:39" x14ac:dyDescent="0.25">
      <c r="A6269" t="s">
        <v>11680</v>
      </c>
      <c r="B6269" t="s">
        <v>4841</v>
      </c>
      <c r="C6269" t="s">
        <v>4842</v>
      </c>
      <c r="D6269">
        <v>879</v>
      </c>
      <c r="E6269" t="s">
        <v>4845</v>
      </c>
      <c r="F6269">
        <v>6.06</v>
      </c>
      <c r="I6269" t="s">
        <v>14854</v>
      </c>
      <c r="K6269" t="s">
        <v>6860</v>
      </c>
      <c r="L6269" t="s">
        <v>6861</v>
      </c>
      <c r="M6269" t="s">
        <v>6908</v>
      </c>
      <c r="N6269">
        <v>8</v>
      </c>
      <c r="O6269" t="s">
        <v>6973</v>
      </c>
      <c r="P6269" t="s">
        <v>19332</v>
      </c>
      <c r="Q6269">
        <v>6</v>
      </c>
      <c r="R6269">
        <v>1</v>
      </c>
      <c r="S6269">
        <v>3.61</v>
      </c>
      <c r="T6269">
        <v>3.61</v>
      </c>
      <c r="U6269">
        <v>394.47</v>
      </c>
      <c r="V6269">
        <v>75.3</v>
      </c>
      <c r="W6269">
        <v>3.48</v>
      </c>
      <c r="Y6269">
        <v>4.51</v>
      </c>
      <c r="Z6269">
        <v>2</v>
      </c>
      <c r="AA6269" t="s">
        <v>4250</v>
      </c>
      <c r="AB6269">
        <v>0</v>
      </c>
      <c r="AC6269">
        <v>3</v>
      </c>
      <c r="AD6269">
        <v>4.4771190476190483</v>
      </c>
      <c r="AF6269" t="s">
        <v>7949</v>
      </c>
      <c r="AI6269">
        <v>0</v>
      </c>
      <c r="AJ6269">
        <v>0</v>
      </c>
      <c r="AM6269" t="s">
        <v>20019</v>
      </c>
    </row>
    <row r="6270" spans="1:39" x14ac:dyDescent="0.25">
      <c r="A6270" t="s">
        <v>6040</v>
      </c>
      <c r="B6270" t="s">
        <v>4841</v>
      </c>
      <c r="C6270" t="s">
        <v>4842</v>
      </c>
      <c r="D6270">
        <v>880</v>
      </c>
      <c r="E6270" t="s">
        <v>4845</v>
      </c>
      <c r="F6270">
        <v>6.06</v>
      </c>
      <c r="K6270" t="s">
        <v>6860</v>
      </c>
      <c r="L6270" t="s">
        <v>6861</v>
      </c>
      <c r="M6270" t="s">
        <v>15200</v>
      </c>
      <c r="N6270">
        <v>9</v>
      </c>
      <c r="O6270" t="s">
        <v>15590</v>
      </c>
      <c r="P6270" t="s">
        <v>7766</v>
      </c>
      <c r="Q6270">
        <v>3</v>
      </c>
      <c r="R6270">
        <v>2</v>
      </c>
      <c r="S6270">
        <v>1.88</v>
      </c>
      <c r="T6270">
        <v>1.88</v>
      </c>
      <c r="U6270">
        <v>306.37</v>
      </c>
      <c r="V6270">
        <v>69.08</v>
      </c>
      <c r="W6270">
        <v>2.35</v>
      </c>
      <c r="Y6270">
        <v>5.0599999999999996</v>
      </c>
      <c r="Z6270">
        <v>2</v>
      </c>
      <c r="AA6270" t="s">
        <v>4250</v>
      </c>
      <c r="AB6270">
        <v>0</v>
      </c>
      <c r="AC6270">
        <v>3</v>
      </c>
      <c r="AD6270">
        <v>5.5</v>
      </c>
      <c r="AF6270" t="s">
        <v>7949</v>
      </c>
      <c r="AI6270">
        <v>0</v>
      </c>
      <c r="AJ6270">
        <v>0</v>
      </c>
      <c r="AK6270" t="s">
        <v>7981</v>
      </c>
      <c r="AL6270" t="s">
        <v>7981</v>
      </c>
      <c r="AM6270" t="s">
        <v>20019</v>
      </c>
    </row>
    <row r="6271" spans="1:39" x14ac:dyDescent="0.25">
      <c r="A6271" t="s">
        <v>12068</v>
      </c>
      <c r="B6271" t="s">
        <v>4841</v>
      </c>
      <c r="C6271" t="s">
        <v>4842</v>
      </c>
      <c r="D6271">
        <v>880</v>
      </c>
      <c r="E6271" t="s">
        <v>4845</v>
      </c>
      <c r="F6271">
        <v>6.06</v>
      </c>
      <c r="I6271" t="s">
        <v>14855</v>
      </c>
      <c r="K6271" t="s">
        <v>6860</v>
      </c>
      <c r="L6271" t="s">
        <v>6861</v>
      </c>
      <c r="M6271" t="s">
        <v>15242</v>
      </c>
      <c r="N6271">
        <v>9</v>
      </c>
      <c r="O6271" t="s">
        <v>15641</v>
      </c>
      <c r="P6271" t="s">
        <v>19720</v>
      </c>
      <c r="Q6271">
        <v>3</v>
      </c>
      <c r="R6271">
        <v>1</v>
      </c>
      <c r="S6271">
        <v>4.6399999999999997</v>
      </c>
      <c r="T6271">
        <v>4.7</v>
      </c>
      <c r="U6271">
        <v>368.43</v>
      </c>
      <c r="V6271">
        <v>54.37</v>
      </c>
      <c r="W6271">
        <v>5.31</v>
      </c>
      <c r="X6271">
        <v>8.32</v>
      </c>
      <c r="Y6271">
        <v>0</v>
      </c>
      <c r="Z6271">
        <v>3</v>
      </c>
      <c r="AA6271" t="s">
        <v>4250</v>
      </c>
      <c r="AB6271">
        <v>1</v>
      </c>
      <c r="AC6271">
        <v>7</v>
      </c>
      <c r="AD6271">
        <v>3.9231190476190481</v>
      </c>
      <c r="AF6271" t="s">
        <v>7949</v>
      </c>
      <c r="AI6271">
        <v>0</v>
      </c>
      <c r="AJ6271">
        <v>0</v>
      </c>
      <c r="AM6271" t="s">
        <v>20019</v>
      </c>
    </row>
    <row r="6272" spans="1:39" x14ac:dyDescent="0.25">
      <c r="A6272" t="s">
        <v>12069</v>
      </c>
      <c r="B6272" t="s">
        <v>4841</v>
      </c>
      <c r="C6272" t="s">
        <v>4842</v>
      </c>
      <c r="D6272">
        <v>880</v>
      </c>
      <c r="E6272" t="s">
        <v>4845</v>
      </c>
      <c r="F6272">
        <v>6.06</v>
      </c>
      <c r="I6272" t="s">
        <v>14856</v>
      </c>
      <c r="K6272" t="s">
        <v>6860</v>
      </c>
      <c r="L6272" t="s">
        <v>6861</v>
      </c>
      <c r="M6272" t="s">
        <v>15167</v>
      </c>
      <c r="N6272">
        <v>9</v>
      </c>
      <c r="O6272" t="s">
        <v>15548</v>
      </c>
      <c r="P6272" t="s">
        <v>19721</v>
      </c>
      <c r="Q6272">
        <v>6</v>
      </c>
      <c r="R6272">
        <v>1</v>
      </c>
      <c r="S6272">
        <v>4.1399999999999997</v>
      </c>
      <c r="T6272">
        <v>4.1399999999999997</v>
      </c>
      <c r="U6272">
        <v>434.41</v>
      </c>
      <c r="V6272">
        <v>75.3</v>
      </c>
      <c r="W6272">
        <v>3.98</v>
      </c>
      <c r="Y6272">
        <v>3.37</v>
      </c>
      <c r="Z6272">
        <v>2</v>
      </c>
      <c r="AA6272" t="s">
        <v>4250</v>
      </c>
      <c r="AB6272">
        <v>0</v>
      </c>
      <c r="AC6272">
        <v>2</v>
      </c>
      <c r="AD6272">
        <v>3.7318333333333329</v>
      </c>
      <c r="AF6272" t="s">
        <v>7949</v>
      </c>
      <c r="AI6272">
        <v>0</v>
      </c>
      <c r="AJ6272">
        <v>0</v>
      </c>
      <c r="AM6272" t="s">
        <v>20019</v>
      </c>
    </row>
    <row r="6273" spans="1:39" x14ac:dyDescent="0.25">
      <c r="A6273" t="s">
        <v>12069</v>
      </c>
      <c r="B6273" t="s">
        <v>4841</v>
      </c>
      <c r="C6273" t="s">
        <v>4842</v>
      </c>
      <c r="D6273">
        <v>880</v>
      </c>
      <c r="E6273" t="s">
        <v>4845</v>
      </c>
      <c r="F6273">
        <v>6.06</v>
      </c>
      <c r="I6273" t="s">
        <v>14857</v>
      </c>
      <c r="K6273" t="s">
        <v>6860</v>
      </c>
      <c r="L6273" t="s">
        <v>6861</v>
      </c>
      <c r="M6273" t="s">
        <v>15168</v>
      </c>
      <c r="N6273">
        <v>8</v>
      </c>
      <c r="O6273" t="s">
        <v>15549</v>
      </c>
      <c r="P6273" t="s">
        <v>19721</v>
      </c>
      <c r="Q6273">
        <v>6</v>
      </c>
      <c r="R6273">
        <v>1</v>
      </c>
      <c r="S6273">
        <v>4.1399999999999997</v>
      </c>
      <c r="T6273">
        <v>4.1399999999999997</v>
      </c>
      <c r="U6273">
        <v>434.41</v>
      </c>
      <c r="V6273">
        <v>75.3</v>
      </c>
      <c r="W6273">
        <v>3.98</v>
      </c>
      <c r="Y6273">
        <v>3.37</v>
      </c>
      <c r="Z6273">
        <v>2</v>
      </c>
      <c r="AA6273" t="s">
        <v>4250</v>
      </c>
      <c r="AB6273">
        <v>0</v>
      </c>
      <c r="AC6273">
        <v>2</v>
      </c>
      <c r="AD6273">
        <v>3.7318333333333329</v>
      </c>
      <c r="AF6273" t="s">
        <v>7949</v>
      </c>
      <c r="AI6273">
        <v>0</v>
      </c>
      <c r="AJ6273">
        <v>0</v>
      </c>
      <c r="AM6273" t="s">
        <v>20019</v>
      </c>
    </row>
    <row r="6274" spans="1:39" x14ac:dyDescent="0.25">
      <c r="A6274" t="s">
        <v>12070</v>
      </c>
      <c r="B6274" t="s">
        <v>4841</v>
      </c>
      <c r="C6274" t="s">
        <v>4842</v>
      </c>
      <c r="D6274">
        <v>886.8</v>
      </c>
      <c r="E6274" t="s">
        <v>4845</v>
      </c>
      <c r="F6274">
        <v>6.05</v>
      </c>
      <c r="I6274" t="s">
        <v>14858</v>
      </c>
      <c r="K6274" t="s">
        <v>6860</v>
      </c>
      <c r="M6274" t="s">
        <v>15002</v>
      </c>
      <c r="N6274">
        <v>8</v>
      </c>
      <c r="O6274" t="s">
        <v>15332</v>
      </c>
      <c r="P6274" t="s">
        <v>19722</v>
      </c>
      <c r="Q6274">
        <v>5</v>
      </c>
      <c r="R6274">
        <v>1</v>
      </c>
      <c r="S6274">
        <v>2.16</v>
      </c>
      <c r="T6274">
        <v>2.16</v>
      </c>
      <c r="U6274">
        <v>437.58</v>
      </c>
      <c r="V6274">
        <v>77.150000000000006</v>
      </c>
      <c r="W6274">
        <v>3.3</v>
      </c>
      <c r="Y6274">
        <v>5.45</v>
      </c>
      <c r="Z6274">
        <v>1</v>
      </c>
      <c r="AA6274" t="s">
        <v>4250</v>
      </c>
      <c r="AB6274">
        <v>0</v>
      </c>
      <c r="AC6274">
        <v>6</v>
      </c>
      <c r="AD6274">
        <v>5.1991904761904761</v>
      </c>
      <c r="AF6274" t="s">
        <v>7949</v>
      </c>
      <c r="AI6274">
        <v>0</v>
      </c>
      <c r="AJ6274">
        <v>0</v>
      </c>
      <c r="AM6274" t="s">
        <v>20019</v>
      </c>
    </row>
    <row r="6275" spans="1:39" x14ac:dyDescent="0.25">
      <c r="A6275" t="s">
        <v>12071</v>
      </c>
      <c r="B6275" t="s">
        <v>4841</v>
      </c>
      <c r="C6275" t="s">
        <v>4842</v>
      </c>
      <c r="D6275">
        <v>888</v>
      </c>
      <c r="E6275" t="s">
        <v>4845</v>
      </c>
      <c r="F6275">
        <v>6.05</v>
      </c>
      <c r="I6275" t="s">
        <v>14859</v>
      </c>
      <c r="K6275" t="s">
        <v>6860</v>
      </c>
      <c r="L6275" t="s">
        <v>6861</v>
      </c>
      <c r="M6275" t="s">
        <v>14972</v>
      </c>
      <c r="N6275">
        <v>8</v>
      </c>
      <c r="O6275" t="s">
        <v>15293</v>
      </c>
      <c r="P6275" t="s">
        <v>19723</v>
      </c>
      <c r="Q6275">
        <v>6</v>
      </c>
      <c r="R6275">
        <v>2</v>
      </c>
      <c r="S6275">
        <v>2.27</v>
      </c>
      <c r="T6275">
        <v>2.27</v>
      </c>
      <c r="U6275">
        <v>467.4</v>
      </c>
      <c r="V6275">
        <v>94.01</v>
      </c>
      <c r="W6275">
        <v>3.86</v>
      </c>
      <c r="X6275">
        <v>10.85</v>
      </c>
      <c r="Y6275">
        <v>4.12</v>
      </c>
      <c r="Z6275">
        <v>3</v>
      </c>
      <c r="AA6275" t="s">
        <v>4250</v>
      </c>
      <c r="AB6275">
        <v>0</v>
      </c>
      <c r="AC6275">
        <v>4</v>
      </c>
      <c r="AD6275">
        <v>4.4641904761904767</v>
      </c>
      <c r="AF6275" t="s">
        <v>7949</v>
      </c>
      <c r="AI6275">
        <v>0</v>
      </c>
      <c r="AJ6275">
        <v>0</v>
      </c>
      <c r="AM6275" t="s">
        <v>20019</v>
      </c>
    </row>
    <row r="6276" spans="1:39" x14ac:dyDescent="0.25">
      <c r="A6276" t="s">
        <v>12072</v>
      </c>
      <c r="B6276" t="s">
        <v>4841</v>
      </c>
      <c r="C6276" t="s">
        <v>4842</v>
      </c>
      <c r="D6276">
        <v>889</v>
      </c>
      <c r="E6276" t="s">
        <v>4845</v>
      </c>
      <c r="F6276">
        <v>6.05</v>
      </c>
      <c r="K6276" t="s">
        <v>6860</v>
      </c>
      <c r="M6276" t="s">
        <v>15150</v>
      </c>
      <c r="N6276">
        <v>8</v>
      </c>
      <c r="O6276" t="s">
        <v>15526</v>
      </c>
      <c r="P6276" t="s">
        <v>19724</v>
      </c>
      <c r="Q6276">
        <v>4</v>
      </c>
      <c r="R6276">
        <v>4</v>
      </c>
      <c r="S6276">
        <v>4.04</v>
      </c>
      <c r="T6276">
        <v>5</v>
      </c>
      <c r="U6276">
        <v>495.62</v>
      </c>
      <c r="V6276">
        <v>90.46</v>
      </c>
      <c r="W6276">
        <v>3.61</v>
      </c>
      <c r="X6276">
        <v>13.77</v>
      </c>
      <c r="Y6276">
        <v>8.35</v>
      </c>
      <c r="Z6276">
        <v>3</v>
      </c>
      <c r="AA6276" t="s">
        <v>4250</v>
      </c>
      <c r="AB6276">
        <v>0</v>
      </c>
      <c r="AC6276">
        <v>11</v>
      </c>
      <c r="AD6276">
        <v>1.8409523809523809</v>
      </c>
      <c r="AF6276" t="s">
        <v>7949</v>
      </c>
      <c r="AI6276">
        <v>0</v>
      </c>
      <c r="AJ6276">
        <v>0</v>
      </c>
      <c r="AK6276" t="s">
        <v>19942</v>
      </c>
      <c r="AL6276" t="s">
        <v>19942</v>
      </c>
      <c r="AM6276" t="s">
        <v>20019</v>
      </c>
    </row>
    <row r="6277" spans="1:39" x14ac:dyDescent="0.25">
      <c r="A6277" t="s">
        <v>12073</v>
      </c>
      <c r="B6277" t="s">
        <v>4841</v>
      </c>
      <c r="C6277" t="s">
        <v>4842</v>
      </c>
      <c r="D6277">
        <v>890</v>
      </c>
      <c r="E6277" t="s">
        <v>4845</v>
      </c>
      <c r="F6277">
        <v>6.05</v>
      </c>
      <c r="K6277" t="s">
        <v>6860</v>
      </c>
      <c r="M6277" t="s">
        <v>15173</v>
      </c>
      <c r="N6277">
        <v>8</v>
      </c>
      <c r="O6277" t="s">
        <v>15555</v>
      </c>
      <c r="P6277" t="s">
        <v>19725</v>
      </c>
      <c r="Q6277">
        <v>8</v>
      </c>
      <c r="R6277">
        <v>7</v>
      </c>
      <c r="S6277">
        <v>-0.04</v>
      </c>
      <c r="T6277">
        <v>2.85</v>
      </c>
      <c r="U6277">
        <v>693.91</v>
      </c>
      <c r="V6277">
        <v>203.03</v>
      </c>
      <c r="W6277">
        <v>2.21</v>
      </c>
      <c r="X6277">
        <v>4.17</v>
      </c>
      <c r="Y6277">
        <v>0</v>
      </c>
      <c r="Z6277">
        <v>1</v>
      </c>
      <c r="AA6277" t="s">
        <v>4250</v>
      </c>
      <c r="AB6277">
        <v>2</v>
      </c>
      <c r="AC6277">
        <v>21</v>
      </c>
      <c r="AD6277">
        <v>3</v>
      </c>
      <c r="AF6277" t="s">
        <v>7951</v>
      </c>
      <c r="AI6277">
        <v>0</v>
      </c>
      <c r="AJ6277">
        <v>0</v>
      </c>
      <c r="AK6277" t="s">
        <v>19968</v>
      </c>
      <c r="AL6277" t="s">
        <v>19968</v>
      </c>
      <c r="AM6277" t="s">
        <v>20019</v>
      </c>
    </row>
    <row r="6278" spans="1:39" x14ac:dyDescent="0.25">
      <c r="A6278" t="s">
        <v>12074</v>
      </c>
      <c r="B6278" t="s">
        <v>4841</v>
      </c>
      <c r="C6278" t="s">
        <v>4842</v>
      </c>
      <c r="D6278">
        <v>890</v>
      </c>
      <c r="E6278" t="s">
        <v>4845</v>
      </c>
      <c r="F6278">
        <v>6.05</v>
      </c>
      <c r="I6278" t="s">
        <v>14860</v>
      </c>
      <c r="K6278" t="s">
        <v>6860</v>
      </c>
      <c r="L6278" t="s">
        <v>6861</v>
      </c>
      <c r="M6278" t="s">
        <v>15042</v>
      </c>
      <c r="N6278">
        <v>9</v>
      </c>
      <c r="O6278" t="s">
        <v>15389</v>
      </c>
      <c r="P6278" t="s">
        <v>19726</v>
      </c>
      <c r="Q6278">
        <v>6</v>
      </c>
      <c r="R6278">
        <v>1</v>
      </c>
      <c r="S6278">
        <v>1.86</v>
      </c>
      <c r="T6278">
        <v>3.86</v>
      </c>
      <c r="U6278">
        <v>407.51</v>
      </c>
      <c r="V6278">
        <v>69.31</v>
      </c>
      <c r="W6278">
        <v>3.74</v>
      </c>
      <c r="Y6278">
        <v>11.35</v>
      </c>
      <c r="Z6278">
        <v>2</v>
      </c>
      <c r="AA6278" t="s">
        <v>4250</v>
      </c>
      <c r="AB6278">
        <v>0</v>
      </c>
      <c r="AC6278">
        <v>4</v>
      </c>
      <c r="AD6278">
        <v>4.0639761904761906</v>
      </c>
      <c r="AF6278" t="s">
        <v>7952</v>
      </c>
      <c r="AI6278">
        <v>0</v>
      </c>
      <c r="AJ6278">
        <v>0</v>
      </c>
      <c r="AM6278" t="s">
        <v>20019</v>
      </c>
    </row>
    <row r="6279" spans="1:39" x14ac:dyDescent="0.25">
      <c r="A6279" t="s">
        <v>12075</v>
      </c>
      <c r="B6279" t="s">
        <v>4841</v>
      </c>
      <c r="C6279" t="s">
        <v>4842</v>
      </c>
      <c r="D6279">
        <v>890</v>
      </c>
      <c r="E6279" t="s">
        <v>4845</v>
      </c>
      <c r="F6279">
        <v>6.05</v>
      </c>
      <c r="I6279" t="s">
        <v>14861</v>
      </c>
      <c r="K6279" t="s">
        <v>6860</v>
      </c>
      <c r="L6279" t="s">
        <v>6861</v>
      </c>
      <c r="M6279" t="s">
        <v>14996</v>
      </c>
      <c r="N6279">
        <v>9</v>
      </c>
      <c r="O6279" t="s">
        <v>15322</v>
      </c>
      <c r="P6279" t="s">
        <v>19727</v>
      </c>
      <c r="Q6279">
        <v>5</v>
      </c>
      <c r="R6279">
        <v>2</v>
      </c>
      <c r="S6279">
        <v>-3.5</v>
      </c>
      <c r="T6279">
        <v>-3.5</v>
      </c>
      <c r="U6279">
        <v>414.21</v>
      </c>
      <c r="V6279">
        <v>89.85</v>
      </c>
      <c r="W6279">
        <v>3.14</v>
      </c>
      <c r="X6279">
        <v>12.05</v>
      </c>
      <c r="Y6279">
        <v>4.1900000000000004</v>
      </c>
      <c r="Z6279">
        <v>2</v>
      </c>
      <c r="AA6279" t="s">
        <v>4250</v>
      </c>
      <c r="AB6279">
        <v>0</v>
      </c>
      <c r="AC6279">
        <v>4</v>
      </c>
      <c r="AD6279">
        <v>5.1127857142857147</v>
      </c>
      <c r="AF6279" t="s">
        <v>7949</v>
      </c>
      <c r="AI6279">
        <v>0</v>
      </c>
      <c r="AJ6279">
        <v>0</v>
      </c>
      <c r="AM6279" t="s">
        <v>20019</v>
      </c>
    </row>
    <row r="6280" spans="1:39" x14ac:dyDescent="0.25">
      <c r="A6280" t="s">
        <v>12076</v>
      </c>
      <c r="B6280" t="s">
        <v>4841</v>
      </c>
      <c r="C6280" t="s">
        <v>4842</v>
      </c>
      <c r="D6280">
        <v>890</v>
      </c>
      <c r="E6280" t="s">
        <v>4845</v>
      </c>
      <c r="F6280">
        <v>6.05</v>
      </c>
      <c r="I6280" t="s">
        <v>14862</v>
      </c>
      <c r="K6280" t="s">
        <v>6860</v>
      </c>
      <c r="L6280" t="s">
        <v>6861</v>
      </c>
      <c r="M6280" t="s">
        <v>15114</v>
      </c>
      <c r="N6280">
        <v>8</v>
      </c>
      <c r="O6280" t="s">
        <v>15486</v>
      </c>
      <c r="P6280" t="s">
        <v>19728</v>
      </c>
      <c r="Q6280">
        <v>5</v>
      </c>
      <c r="R6280">
        <v>2</v>
      </c>
      <c r="S6280">
        <v>-1.64</v>
      </c>
      <c r="T6280">
        <v>-1.6</v>
      </c>
      <c r="U6280">
        <v>347.37</v>
      </c>
      <c r="V6280">
        <v>68.87</v>
      </c>
      <c r="W6280">
        <v>3.63</v>
      </c>
      <c r="Y6280">
        <v>6.4</v>
      </c>
      <c r="Z6280">
        <v>2</v>
      </c>
      <c r="AA6280" t="s">
        <v>4250</v>
      </c>
      <c r="AB6280">
        <v>0</v>
      </c>
      <c r="AC6280">
        <v>5</v>
      </c>
      <c r="AD6280">
        <v>5.5</v>
      </c>
      <c r="AF6280" t="s">
        <v>7949</v>
      </c>
      <c r="AI6280">
        <v>0</v>
      </c>
      <c r="AJ6280">
        <v>0</v>
      </c>
      <c r="AM6280" t="s">
        <v>20019</v>
      </c>
    </row>
    <row r="6281" spans="1:39" x14ac:dyDescent="0.25">
      <c r="A6281" t="s">
        <v>12077</v>
      </c>
      <c r="B6281" t="s">
        <v>4841</v>
      </c>
      <c r="C6281" t="s">
        <v>4842</v>
      </c>
      <c r="D6281">
        <v>890</v>
      </c>
      <c r="E6281" t="s">
        <v>4845</v>
      </c>
      <c r="F6281">
        <v>6.05</v>
      </c>
      <c r="I6281" t="s">
        <v>14863</v>
      </c>
      <c r="K6281" t="s">
        <v>6860</v>
      </c>
      <c r="M6281" t="s">
        <v>15002</v>
      </c>
      <c r="N6281">
        <v>8</v>
      </c>
      <c r="O6281" t="s">
        <v>15332</v>
      </c>
      <c r="P6281" t="s">
        <v>19729</v>
      </c>
      <c r="Q6281">
        <v>6</v>
      </c>
      <c r="R6281">
        <v>1</v>
      </c>
      <c r="S6281">
        <v>1.86</v>
      </c>
      <c r="T6281">
        <v>3.86</v>
      </c>
      <c r="U6281">
        <v>407.51</v>
      </c>
      <c r="V6281">
        <v>69.31</v>
      </c>
      <c r="W6281">
        <v>3.74</v>
      </c>
      <c r="Y6281">
        <v>11.35</v>
      </c>
      <c r="Z6281">
        <v>2</v>
      </c>
      <c r="AA6281" t="s">
        <v>4250</v>
      </c>
      <c r="AB6281">
        <v>0</v>
      </c>
      <c r="AC6281">
        <v>4</v>
      </c>
      <c r="AD6281">
        <v>4.0639761904761906</v>
      </c>
      <c r="AF6281" t="s">
        <v>7952</v>
      </c>
      <c r="AI6281">
        <v>0</v>
      </c>
      <c r="AJ6281">
        <v>0</v>
      </c>
      <c r="AM6281" t="s">
        <v>20019</v>
      </c>
    </row>
    <row r="6282" spans="1:39" x14ac:dyDescent="0.25">
      <c r="A6282" t="s">
        <v>12078</v>
      </c>
      <c r="B6282" t="s">
        <v>4841</v>
      </c>
      <c r="C6282" t="s">
        <v>4842</v>
      </c>
      <c r="D6282">
        <v>896</v>
      </c>
      <c r="E6282" t="s">
        <v>4845</v>
      </c>
      <c r="F6282">
        <v>6.05</v>
      </c>
      <c r="I6282" t="s">
        <v>14864</v>
      </c>
      <c r="K6282" t="s">
        <v>6860</v>
      </c>
      <c r="L6282" t="s">
        <v>6861</v>
      </c>
      <c r="M6282" t="s">
        <v>14979</v>
      </c>
      <c r="N6282">
        <v>8</v>
      </c>
      <c r="O6282" t="s">
        <v>15302</v>
      </c>
      <c r="P6282" t="s">
        <v>19730</v>
      </c>
      <c r="Q6282">
        <v>5</v>
      </c>
      <c r="R6282">
        <v>1</v>
      </c>
      <c r="S6282">
        <v>3.59</v>
      </c>
      <c r="T6282">
        <v>3.59</v>
      </c>
      <c r="U6282">
        <v>466.2</v>
      </c>
      <c r="V6282">
        <v>69.73</v>
      </c>
      <c r="W6282">
        <v>4.6100000000000003</v>
      </c>
      <c r="Y6282">
        <v>3.54</v>
      </c>
      <c r="Z6282">
        <v>2</v>
      </c>
      <c r="AA6282" t="s">
        <v>4250</v>
      </c>
      <c r="AB6282">
        <v>0</v>
      </c>
      <c r="AC6282">
        <v>4</v>
      </c>
      <c r="AD6282">
        <v>3.9847619047619052</v>
      </c>
      <c r="AF6282" t="s">
        <v>7949</v>
      </c>
      <c r="AI6282">
        <v>0</v>
      </c>
      <c r="AJ6282">
        <v>0</v>
      </c>
      <c r="AM6282" t="s">
        <v>20019</v>
      </c>
    </row>
    <row r="6283" spans="1:39" x14ac:dyDescent="0.25">
      <c r="A6283" t="s">
        <v>12079</v>
      </c>
      <c r="B6283" t="s">
        <v>4841</v>
      </c>
      <c r="C6283" t="s">
        <v>4842</v>
      </c>
      <c r="D6283">
        <v>897</v>
      </c>
      <c r="E6283" t="s">
        <v>4845</v>
      </c>
      <c r="F6283">
        <v>6.05</v>
      </c>
      <c r="I6283" t="s">
        <v>14865</v>
      </c>
      <c r="K6283" t="s">
        <v>6860</v>
      </c>
      <c r="L6283" t="s">
        <v>6861</v>
      </c>
      <c r="M6283" t="s">
        <v>15211</v>
      </c>
      <c r="N6283">
        <v>8</v>
      </c>
      <c r="O6283" t="s">
        <v>15605</v>
      </c>
      <c r="P6283" t="s">
        <v>19731</v>
      </c>
      <c r="Q6283">
        <v>4</v>
      </c>
      <c r="R6283">
        <v>1</v>
      </c>
      <c r="S6283">
        <v>3.12</v>
      </c>
      <c r="T6283">
        <v>3.12</v>
      </c>
      <c r="U6283">
        <v>320.43</v>
      </c>
      <c r="V6283">
        <v>47.61</v>
      </c>
      <c r="W6283">
        <v>3.21</v>
      </c>
      <c r="Y6283">
        <v>4.88</v>
      </c>
      <c r="Z6283">
        <v>1</v>
      </c>
      <c r="AA6283" t="s">
        <v>4250</v>
      </c>
      <c r="AB6283">
        <v>0</v>
      </c>
      <c r="AC6283">
        <v>2</v>
      </c>
      <c r="AD6283">
        <v>5.2133333333333329</v>
      </c>
      <c r="AF6283" t="s">
        <v>7949</v>
      </c>
      <c r="AI6283">
        <v>0</v>
      </c>
      <c r="AJ6283">
        <v>0</v>
      </c>
      <c r="AM6283" t="s">
        <v>20019</v>
      </c>
    </row>
    <row r="6284" spans="1:39" x14ac:dyDescent="0.25">
      <c r="A6284" t="s">
        <v>12080</v>
      </c>
      <c r="B6284" t="s">
        <v>4841</v>
      </c>
      <c r="C6284" t="s">
        <v>4842</v>
      </c>
      <c r="D6284">
        <v>899.5</v>
      </c>
      <c r="E6284" t="s">
        <v>4845</v>
      </c>
      <c r="F6284">
        <v>6.05</v>
      </c>
      <c r="K6284" t="s">
        <v>6860</v>
      </c>
      <c r="L6284" t="s">
        <v>6861</v>
      </c>
      <c r="M6284" t="s">
        <v>6891</v>
      </c>
      <c r="N6284">
        <v>9</v>
      </c>
      <c r="O6284" t="s">
        <v>15446</v>
      </c>
      <c r="P6284" t="s">
        <v>19732</v>
      </c>
      <c r="Q6284">
        <v>6</v>
      </c>
      <c r="R6284">
        <v>1</v>
      </c>
      <c r="S6284">
        <v>2.71</v>
      </c>
      <c r="T6284">
        <v>2.73</v>
      </c>
      <c r="U6284">
        <v>456.42</v>
      </c>
      <c r="V6284">
        <v>90.04</v>
      </c>
      <c r="W6284">
        <v>3.69</v>
      </c>
      <c r="Y6284">
        <v>6.06</v>
      </c>
      <c r="Z6284">
        <v>3</v>
      </c>
      <c r="AA6284" t="s">
        <v>4250</v>
      </c>
      <c r="AB6284">
        <v>0</v>
      </c>
      <c r="AC6284">
        <v>5</v>
      </c>
      <c r="AD6284">
        <v>4.7882857142857143</v>
      </c>
      <c r="AF6284" t="s">
        <v>7949</v>
      </c>
      <c r="AI6284">
        <v>0</v>
      </c>
      <c r="AJ6284">
        <v>0</v>
      </c>
      <c r="AK6284" t="s">
        <v>19928</v>
      </c>
      <c r="AL6284" t="s">
        <v>19928</v>
      </c>
      <c r="AM6284" t="s">
        <v>20019</v>
      </c>
    </row>
    <row r="6285" spans="1:39" x14ac:dyDescent="0.25">
      <c r="A6285" t="s">
        <v>12080</v>
      </c>
      <c r="B6285" t="s">
        <v>4841</v>
      </c>
      <c r="C6285" t="s">
        <v>4842</v>
      </c>
      <c r="D6285">
        <v>900</v>
      </c>
      <c r="E6285" t="s">
        <v>4845</v>
      </c>
      <c r="F6285">
        <v>6.05</v>
      </c>
      <c r="K6285" t="s">
        <v>6860</v>
      </c>
      <c r="L6285" t="s">
        <v>6861</v>
      </c>
      <c r="M6285" t="s">
        <v>15005</v>
      </c>
      <c r="N6285">
        <v>9</v>
      </c>
      <c r="O6285" t="s">
        <v>15335</v>
      </c>
      <c r="P6285" t="s">
        <v>19732</v>
      </c>
      <c r="Q6285">
        <v>6</v>
      </c>
      <c r="R6285">
        <v>1</v>
      </c>
      <c r="S6285">
        <v>2.71</v>
      </c>
      <c r="T6285">
        <v>2.73</v>
      </c>
      <c r="U6285">
        <v>456.42</v>
      </c>
      <c r="V6285">
        <v>90.04</v>
      </c>
      <c r="W6285">
        <v>3.69</v>
      </c>
      <c r="Y6285">
        <v>6.06</v>
      </c>
      <c r="Z6285">
        <v>3</v>
      </c>
      <c r="AA6285" t="s">
        <v>4250</v>
      </c>
      <c r="AB6285">
        <v>0</v>
      </c>
      <c r="AC6285">
        <v>5</v>
      </c>
      <c r="AD6285">
        <v>4.7882857142857143</v>
      </c>
      <c r="AF6285" t="s">
        <v>7949</v>
      </c>
      <c r="AI6285">
        <v>0</v>
      </c>
      <c r="AJ6285">
        <v>0</v>
      </c>
      <c r="AK6285" t="s">
        <v>19835</v>
      </c>
      <c r="AL6285" t="s">
        <v>19835</v>
      </c>
      <c r="AM6285" t="s">
        <v>20019</v>
      </c>
    </row>
    <row r="6286" spans="1:39" x14ac:dyDescent="0.25">
      <c r="A6286" t="s">
        <v>12081</v>
      </c>
      <c r="B6286" t="s">
        <v>4841</v>
      </c>
      <c r="C6286" t="s">
        <v>4842</v>
      </c>
      <c r="D6286">
        <v>900</v>
      </c>
      <c r="E6286" t="s">
        <v>4845</v>
      </c>
      <c r="F6286">
        <v>6.05</v>
      </c>
      <c r="K6286" t="s">
        <v>6860</v>
      </c>
      <c r="L6286" t="s">
        <v>6861</v>
      </c>
      <c r="M6286" t="s">
        <v>15008</v>
      </c>
      <c r="N6286">
        <v>9</v>
      </c>
      <c r="O6286" t="s">
        <v>15402</v>
      </c>
      <c r="P6286" t="s">
        <v>19733</v>
      </c>
      <c r="Q6286">
        <v>6</v>
      </c>
      <c r="R6286">
        <v>1</v>
      </c>
      <c r="S6286">
        <v>4.17</v>
      </c>
      <c r="T6286">
        <v>4.17</v>
      </c>
      <c r="U6286">
        <v>406.41</v>
      </c>
      <c r="V6286">
        <v>75.3</v>
      </c>
      <c r="W6286">
        <v>4.2</v>
      </c>
      <c r="Y6286">
        <v>1.79</v>
      </c>
      <c r="Z6286">
        <v>3</v>
      </c>
      <c r="AA6286" t="s">
        <v>4250</v>
      </c>
      <c r="AB6286">
        <v>0</v>
      </c>
      <c r="AC6286">
        <v>3</v>
      </c>
      <c r="AD6286">
        <v>3.9168333333333329</v>
      </c>
      <c r="AF6286" t="s">
        <v>7949</v>
      </c>
      <c r="AI6286">
        <v>0</v>
      </c>
      <c r="AJ6286">
        <v>0</v>
      </c>
      <c r="AK6286" t="s">
        <v>19892</v>
      </c>
      <c r="AL6286" t="s">
        <v>19892</v>
      </c>
      <c r="AM6286" t="s">
        <v>20019</v>
      </c>
    </row>
    <row r="6287" spans="1:39" x14ac:dyDescent="0.25">
      <c r="A6287" t="s">
        <v>12082</v>
      </c>
      <c r="B6287" t="s">
        <v>4841</v>
      </c>
      <c r="C6287" t="s">
        <v>4842</v>
      </c>
      <c r="D6287">
        <v>900</v>
      </c>
      <c r="E6287" t="s">
        <v>4845</v>
      </c>
      <c r="F6287">
        <v>6.05</v>
      </c>
      <c r="K6287" t="s">
        <v>6860</v>
      </c>
      <c r="L6287" t="s">
        <v>6861</v>
      </c>
      <c r="M6287" t="s">
        <v>15008</v>
      </c>
      <c r="N6287">
        <v>9</v>
      </c>
      <c r="O6287" t="s">
        <v>15402</v>
      </c>
      <c r="P6287" t="s">
        <v>19734</v>
      </c>
      <c r="Q6287">
        <v>6</v>
      </c>
      <c r="R6287">
        <v>1</v>
      </c>
      <c r="S6287">
        <v>3.33</v>
      </c>
      <c r="T6287">
        <v>3.34</v>
      </c>
      <c r="U6287">
        <v>377.38</v>
      </c>
      <c r="V6287">
        <v>78.959999999999994</v>
      </c>
      <c r="W6287">
        <v>3.59</v>
      </c>
      <c r="Y6287">
        <v>5.67</v>
      </c>
      <c r="Z6287">
        <v>3</v>
      </c>
      <c r="AA6287" t="s">
        <v>4250</v>
      </c>
      <c r="AB6287">
        <v>0</v>
      </c>
      <c r="AC6287">
        <v>2</v>
      </c>
      <c r="AD6287">
        <v>4.874190476190476</v>
      </c>
      <c r="AF6287" t="s">
        <v>7949</v>
      </c>
      <c r="AI6287">
        <v>0</v>
      </c>
      <c r="AJ6287">
        <v>0</v>
      </c>
      <c r="AK6287" t="s">
        <v>19892</v>
      </c>
      <c r="AL6287" t="s">
        <v>19892</v>
      </c>
      <c r="AM6287" t="s">
        <v>20019</v>
      </c>
    </row>
    <row r="6288" spans="1:39" x14ac:dyDescent="0.25">
      <c r="A6288" t="s">
        <v>12083</v>
      </c>
      <c r="B6288" t="s">
        <v>4841</v>
      </c>
      <c r="C6288" t="s">
        <v>4842</v>
      </c>
      <c r="D6288">
        <v>900</v>
      </c>
      <c r="E6288" t="s">
        <v>4845</v>
      </c>
      <c r="F6288">
        <v>6.05</v>
      </c>
      <c r="K6288" t="s">
        <v>6860</v>
      </c>
      <c r="M6288" t="s">
        <v>14973</v>
      </c>
      <c r="N6288">
        <v>8</v>
      </c>
      <c r="O6288" t="s">
        <v>15649</v>
      </c>
      <c r="P6288" t="s">
        <v>19735</v>
      </c>
      <c r="Q6288">
        <v>5</v>
      </c>
      <c r="R6288">
        <v>3</v>
      </c>
      <c r="S6288">
        <v>4.47</v>
      </c>
      <c r="T6288">
        <v>4.5</v>
      </c>
      <c r="U6288">
        <v>520.51</v>
      </c>
      <c r="V6288">
        <v>110.2</v>
      </c>
      <c r="W6288">
        <v>5.85</v>
      </c>
      <c r="X6288">
        <v>9.4499999999999993</v>
      </c>
      <c r="Y6288">
        <v>6.27</v>
      </c>
      <c r="Z6288">
        <v>4</v>
      </c>
      <c r="AA6288" t="s">
        <v>4250</v>
      </c>
      <c r="AB6288">
        <v>2</v>
      </c>
      <c r="AC6288">
        <v>7</v>
      </c>
      <c r="AD6288">
        <v>1.743333333333333</v>
      </c>
      <c r="AF6288" t="s">
        <v>7949</v>
      </c>
      <c r="AI6288">
        <v>0</v>
      </c>
      <c r="AJ6288">
        <v>0</v>
      </c>
      <c r="AK6288" t="s">
        <v>20013</v>
      </c>
      <c r="AL6288" t="s">
        <v>20013</v>
      </c>
      <c r="AM6288" t="s">
        <v>20019</v>
      </c>
    </row>
    <row r="6289" spans="1:39" x14ac:dyDescent="0.25">
      <c r="A6289" t="s">
        <v>12084</v>
      </c>
      <c r="B6289" t="s">
        <v>4841</v>
      </c>
      <c r="C6289" t="s">
        <v>4842</v>
      </c>
      <c r="D6289">
        <v>900</v>
      </c>
      <c r="E6289" t="s">
        <v>4845</v>
      </c>
      <c r="F6289">
        <v>6.05</v>
      </c>
      <c r="K6289" t="s">
        <v>6860</v>
      </c>
      <c r="M6289" t="s">
        <v>6865</v>
      </c>
      <c r="N6289">
        <v>8</v>
      </c>
      <c r="O6289" t="s">
        <v>15300</v>
      </c>
      <c r="P6289" t="s">
        <v>19736</v>
      </c>
      <c r="Q6289">
        <v>5</v>
      </c>
      <c r="R6289">
        <v>3</v>
      </c>
      <c r="S6289">
        <v>1.65</v>
      </c>
      <c r="T6289">
        <v>3.64</v>
      </c>
      <c r="U6289">
        <v>515.6</v>
      </c>
      <c r="V6289">
        <v>90.9</v>
      </c>
      <c r="W6289">
        <v>2.56</v>
      </c>
      <c r="X6289">
        <v>13.88</v>
      </c>
      <c r="Y6289">
        <v>9.39</v>
      </c>
      <c r="Z6289">
        <v>2</v>
      </c>
      <c r="AA6289" t="s">
        <v>4250</v>
      </c>
      <c r="AB6289">
        <v>1</v>
      </c>
      <c r="AC6289">
        <v>11</v>
      </c>
      <c r="AD6289">
        <v>3.1216666666666661</v>
      </c>
      <c r="AF6289" t="s">
        <v>7952</v>
      </c>
      <c r="AI6289">
        <v>0</v>
      </c>
      <c r="AJ6289">
        <v>0</v>
      </c>
      <c r="AK6289" t="s">
        <v>19855</v>
      </c>
      <c r="AL6289" t="s">
        <v>19855</v>
      </c>
      <c r="AM6289" t="s">
        <v>20019</v>
      </c>
    </row>
    <row r="6290" spans="1:39" x14ac:dyDescent="0.25">
      <c r="A6290" t="s">
        <v>12085</v>
      </c>
      <c r="B6290" t="s">
        <v>4841</v>
      </c>
      <c r="C6290" t="s">
        <v>4842</v>
      </c>
      <c r="D6290">
        <v>900</v>
      </c>
      <c r="E6290" t="s">
        <v>4845</v>
      </c>
      <c r="F6290">
        <v>6.05</v>
      </c>
      <c r="K6290" t="s">
        <v>6860</v>
      </c>
      <c r="M6290" t="s">
        <v>14973</v>
      </c>
      <c r="N6290">
        <v>8</v>
      </c>
      <c r="O6290" t="s">
        <v>15649</v>
      </c>
      <c r="P6290" t="s">
        <v>19737</v>
      </c>
      <c r="Q6290">
        <v>5</v>
      </c>
      <c r="R6290">
        <v>3</v>
      </c>
      <c r="S6290">
        <v>2.77</v>
      </c>
      <c r="T6290">
        <v>2.8</v>
      </c>
      <c r="U6290">
        <v>401.47</v>
      </c>
      <c r="V6290">
        <v>116.92</v>
      </c>
      <c r="W6290">
        <v>3.51</v>
      </c>
      <c r="X6290">
        <v>9.49</v>
      </c>
      <c r="Y6290">
        <v>6.29</v>
      </c>
      <c r="Z6290">
        <v>3</v>
      </c>
      <c r="AA6290" t="s">
        <v>4250</v>
      </c>
      <c r="AB6290">
        <v>0</v>
      </c>
      <c r="AC6290">
        <v>8</v>
      </c>
      <c r="AD6290">
        <v>3.5881190476190481</v>
      </c>
      <c r="AF6290" t="s">
        <v>7949</v>
      </c>
      <c r="AI6290">
        <v>0</v>
      </c>
      <c r="AJ6290">
        <v>0</v>
      </c>
      <c r="AK6290" t="s">
        <v>20013</v>
      </c>
      <c r="AL6290" t="s">
        <v>20013</v>
      </c>
      <c r="AM6290" t="s">
        <v>20019</v>
      </c>
    </row>
    <row r="6291" spans="1:39" x14ac:dyDescent="0.25">
      <c r="A6291" t="s">
        <v>12086</v>
      </c>
      <c r="B6291" t="s">
        <v>4841</v>
      </c>
      <c r="C6291" t="s">
        <v>4842</v>
      </c>
      <c r="D6291">
        <v>900</v>
      </c>
      <c r="E6291" t="s">
        <v>4845</v>
      </c>
      <c r="F6291">
        <v>6.05</v>
      </c>
      <c r="K6291" t="s">
        <v>6860</v>
      </c>
      <c r="L6291" t="s">
        <v>6861</v>
      </c>
      <c r="M6291" t="s">
        <v>15038</v>
      </c>
      <c r="N6291">
        <v>9</v>
      </c>
      <c r="O6291" t="s">
        <v>15444</v>
      </c>
      <c r="P6291" t="s">
        <v>19738</v>
      </c>
      <c r="Q6291">
        <v>4</v>
      </c>
      <c r="R6291">
        <v>1</v>
      </c>
      <c r="S6291">
        <v>1.89</v>
      </c>
      <c r="T6291">
        <v>1.93</v>
      </c>
      <c r="U6291">
        <v>359.38</v>
      </c>
      <c r="V6291">
        <v>67.92</v>
      </c>
      <c r="W6291">
        <v>2.88</v>
      </c>
      <c r="Y6291">
        <v>6.35</v>
      </c>
      <c r="Z6291">
        <v>2</v>
      </c>
      <c r="AA6291" t="s">
        <v>4250</v>
      </c>
      <c r="AB6291">
        <v>0</v>
      </c>
      <c r="AC6291">
        <v>5</v>
      </c>
      <c r="AD6291">
        <v>5.833333333333333</v>
      </c>
      <c r="AF6291" t="s">
        <v>7949</v>
      </c>
      <c r="AI6291">
        <v>0</v>
      </c>
      <c r="AJ6291">
        <v>0</v>
      </c>
      <c r="AK6291" t="s">
        <v>19833</v>
      </c>
      <c r="AL6291" t="s">
        <v>19833</v>
      </c>
      <c r="AM6291" t="s">
        <v>20019</v>
      </c>
    </row>
    <row r="6292" spans="1:39" x14ac:dyDescent="0.25">
      <c r="A6292" t="s">
        <v>12048</v>
      </c>
      <c r="B6292" t="s">
        <v>4841</v>
      </c>
      <c r="C6292" t="s">
        <v>4842</v>
      </c>
      <c r="D6292">
        <v>900</v>
      </c>
      <c r="E6292" t="s">
        <v>4845</v>
      </c>
      <c r="F6292">
        <v>6.05</v>
      </c>
      <c r="I6292" t="s">
        <v>14866</v>
      </c>
      <c r="K6292" t="s">
        <v>6860</v>
      </c>
      <c r="L6292" t="s">
        <v>6861</v>
      </c>
      <c r="M6292" t="s">
        <v>14955</v>
      </c>
      <c r="N6292">
        <v>8</v>
      </c>
      <c r="O6292" t="s">
        <v>15276</v>
      </c>
      <c r="P6292" t="s">
        <v>19700</v>
      </c>
      <c r="Q6292">
        <v>6</v>
      </c>
      <c r="R6292">
        <v>2</v>
      </c>
      <c r="S6292">
        <v>3.2</v>
      </c>
      <c r="T6292">
        <v>3.21</v>
      </c>
      <c r="U6292">
        <v>384.41</v>
      </c>
      <c r="V6292">
        <v>86.3</v>
      </c>
      <c r="W6292">
        <v>2.93</v>
      </c>
      <c r="X6292">
        <v>8.77</v>
      </c>
      <c r="Y6292">
        <v>2.2599999999999998</v>
      </c>
      <c r="Z6292">
        <v>2</v>
      </c>
      <c r="AA6292" t="s">
        <v>4250</v>
      </c>
      <c r="AB6292">
        <v>0</v>
      </c>
      <c r="AC6292">
        <v>1</v>
      </c>
      <c r="AD6292">
        <v>4.6206428571428564</v>
      </c>
      <c r="AF6292" t="s">
        <v>7949</v>
      </c>
      <c r="AI6292">
        <v>0</v>
      </c>
      <c r="AJ6292">
        <v>0</v>
      </c>
      <c r="AM6292" t="s">
        <v>20019</v>
      </c>
    </row>
    <row r="6293" spans="1:39" x14ac:dyDescent="0.25">
      <c r="A6293" t="s">
        <v>12087</v>
      </c>
      <c r="B6293" t="s">
        <v>4841</v>
      </c>
      <c r="C6293" t="s">
        <v>4842</v>
      </c>
      <c r="D6293">
        <v>900</v>
      </c>
      <c r="E6293" t="s">
        <v>4845</v>
      </c>
      <c r="F6293">
        <v>6.05</v>
      </c>
      <c r="I6293" t="s">
        <v>14867</v>
      </c>
      <c r="K6293" t="s">
        <v>6860</v>
      </c>
      <c r="L6293" t="s">
        <v>6861</v>
      </c>
      <c r="M6293" t="s">
        <v>15184</v>
      </c>
      <c r="N6293">
        <v>9</v>
      </c>
      <c r="O6293" t="s">
        <v>15572</v>
      </c>
      <c r="P6293" t="s">
        <v>19739</v>
      </c>
      <c r="Q6293">
        <v>4</v>
      </c>
      <c r="R6293">
        <v>1</v>
      </c>
      <c r="S6293">
        <v>3.24</v>
      </c>
      <c r="T6293">
        <v>4.26</v>
      </c>
      <c r="U6293">
        <v>386.29</v>
      </c>
      <c r="V6293">
        <v>53.07</v>
      </c>
      <c r="W6293">
        <v>4.1500000000000004</v>
      </c>
      <c r="Y6293">
        <v>8.39</v>
      </c>
      <c r="Z6293">
        <v>3</v>
      </c>
      <c r="AA6293" t="s">
        <v>4250</v>
      </c>
      <c r="AB6293">
        <v>0</v>
      </c>
      <c r="AC6293">
        <v>5</v>
      </c>
      <c r="AD6293">
        <v>4.2005476190476188</v>
      </c>
      <c r="AF6293" t="s">
        <v>7949</v>
      </c>
      <c r="AI6293">
        <v>0</v>
      </c>
      <c r="AJ6293">
        <v>0</v>
      </c>
      <c r="AM6293" t="s">
        <v>20019</v>
      </c>
    </row>
    <row r="6294" spans="1:39" x14ac:dyDescent="0.25">
      <c r="A6294" t="s">
        <v>11741</v>
      </c>
      <c r="B6294" t="s">
        <v>4841</v>
      </c>
      <c r="C6294" t="s">
        <v>4842</v>
      </c>
      <c r="D6294">
        <v>900</v>
      </c>
      <c r="E6294" t="s">
        <v>4845</v>
      </c>
      <c r="F6294">
        <v>6.05</v>
      </c>
      <c r="I6294" t="s">
        <v>14868</v>
      </c>
      <c r="K6294" t="s">
        <v>6860</v>
      </c>
      <c r="L6294" t="s">
        <v>6861</v>
      </c>
      <c r="M6294" t="s">
        <v>14955</v>
      </c>
      <c r="N6294">
        <v>8</v>
      </c>
      <c r="O6294" t="s">
        <v>15276</v>
      </c>
      <c r="P6294" t="s">
        <v>19393</v>
      </c>
      <c r="Q6294">
        <v>6</v>
      </c>
      <c r="R6294">
        <v>1</v>
      </c>
      <c r="S6294">
        <v>1.7</v>
      </c>
      <c r="T6294">
        <v>1.71</v>
      </c>
      <c r="U6294">
        <v>347.37</v>
      </c>
      <c r="V6294">
        <v>78.959999999999994</v>
      </c>
      <c r="W6294">
        <v>1.68</v>
      </c>
      <c r="Y6294">
        <v>5.92</v>
      </c>
      <c r="Z6294">
        <v>2</v>
      </c>
      <c r="AA6294" t="s">
        <v>4250</v>
      </c>
      <c r="AB6294">
        <v>0</v>
      </c>
      <c r="AC6294">
        <v>1</v>
      </c>
      <c r="AD6294">
        <v>5.833333333333333</v>
      </c>
      <c r="AF6294" t="s">
        <v>7949</v>
      </c>
      <c r="AI6294">
        <v>0</v>
      </c>
      <c r="AJ6294">
        <v>0</v>
      </c>
      <c r="AM6294" t="s">
        <v>20019</v>
      </c>
    </row>
    <row r="6295" spans="1:39" x14ac:dyDescent="0.25">
      <c r="A6295" t="s">
        <v>11541</v>
      </c>
      <c r="B6295" t="s">
        <v>4841</v>
      </c>
      <c r="C6295" t="s">
        <v>4842</v>
      </c>
      <c r="D6295">
        <v>901</v>
      </c>
      <c r="E6295" t="s">
        <v>4845</v>
      </c>
      <c r="F6295">
        <v>6.04</v>
      </c>
      <c r="I6295" t="s">
        <v>14869</v>
      </c>
      <c r="K6295" t="s">
        <v>6860</v>
      </c>
      <c r="L6295" t="s">
        <v>6861</v>
      </c>
      <c r="M6295" t="s">
        <v>6907</v>
      </c>
      <c r="N6295">
        <v>9</v>
      </c>
      <c r="O6295" t="s">
        <v>6972</v>
      </c>
      <c r="P6295" t="s">
        <v>19193</v>
      </c>
      <c r="Q6295">
        <v>7</v>
      </c>
      <c r="R6295">
        <v>1</v>
      </c>
      <c r="S6295">
        <v>2.38</v>
      </c>
      <c r="T6295">
        <v>2.39</v>
      </c>
      <c r="U6295">
        <v>380.45</v>
      </c>
      <c r="V6295">
        <v>91.85</v>
      </c>
      <c r="W6295">
        <v>2.5099999999999998</v>
      </c>
      <c r="Y6295">
        <v>5.92</v>
      </c>
      <c r="Z6295">
        <v>2</v>
      </c>
      <c r="AA6295" t="s">
        <v>4250</v>
      </c>
      <c r="AB6295">
        <v>0</v>
      </c>
      <c r="AC6295">
        <v>3</v>
      </c>
      <c r="AD6295">
        <v>5.4355952380952379</v>
      </c>
      <c r="AF6295" t="s">
        <v>7949</v>
      </c>
      <c r="AI6295">
        <v>0</v>
      </c>
      <c r="AJ6295">
        <v>0</v>
      </c>
      <c r="AM6295" t="s">
        <v>20019</v>
      </c>
    </row>
    <row r="6296" spans="1:39" x14ac:dyDescent="0.25">
      <c r="A6296" t="s">
        <v>11541</v>
      </c>
      <c r="B6296" t="s">
        <v>4841</v>
      </c>
      <c r="C6296" t="s">
        <v>4842</v>
      </c>
      <c r="D6296">
        <v>901</v>
      </c>
      <c r="E6296" t="s">
        <v>4845</v>
      </c>
      <c r="F6296">
        <v>6.04</v>
      </c>
      <c r="I6296" t="s">
        <v>14870</v>
      </c>
      <c r="K6296" t="s">
        <v>6860</v>
      </c>
      <c r="L6296" t="s">
        <v>6861</v>
      </c>
      <c r="M6296" t="s">
        <v>6908</v>
      </c>
      <c r="N6296">
        <v>8</v>
      </c>
      <c r="O6296" t="s">
        <v>6973</v>
      </c>
      <c r="P6296" t="s">
        <v>19193</v>
      </c>
      <c r="Q6296">
        <v>7</v>
      </c>
      <c r="R6296">
        <v>1</v>
      </c>
      <c r="S6296">
        <v>2.38</v>
      </c>
      <c r="T6296">
        <v>2.39</v>
      </c>
      <c r="U6296">
        <v>380.45</v>
      </c>
      <c r="V6296">
        <v>91.85</v>
      </c>
      <c r="W6296">
        <v>2.5099999999999998</v>
      </c>
      <c r="Y6296">
        <v>5.92</v>
      </c>
      <c r="Z6296">
        <v>2</v>
      </c>
      <c r="AA6296" t="s">
        <v>4250</v>
      </c>
      <c r="AB6296">
        <v>0</v>
      </c>
      <c r="AC6296">
        <v>3</v>
      </c>
      <c r="AD6296">
        <v>5.4355952380952379</v>
      </c>
      <c r="AF6296" t="s">
        <v>7949</v>
      </c>
      <c r="AI6296">
        <v>0</v>
      </c>
      <c r="AJ6296">
        <v>0</v>
      </c>
      <c r="AM6296" t="s">
        <v>20019</v>
      </c>
    </row>
    <row r="6297" spans="1:39" x14ac:dyDescent="0.25">
      <c r="A6297" t="s">
        <v>12088</v>
      </c>
      <c r="B6297" t="s">
        <v>4841</v>
      </c>
      <c r="C6297" t="s">
        <v>4842</v>
      </c>
      <c r="D6297">
        <v>903</v>
      </c>
      <c r="E6297" t="s">
        <v>4845</v>
      </c>
      <c r="F6297">
        <v>6.04</v>
      </c>
      <c r="I6297" t="s">
        <v>14871</v>
      </c>
      <c r="K6297" t="s">
        <v>6860</v>
      </c>
      <c r="L6297" t="s">
        <v>6861</v>
      </c>
      <c r="M6297" t="s">
        <v>6907</v>
      </c>
      <c r="N6297">
        <v>9</v>
      </c>
      <c r="O6297" t="s">
        <v>6972</v>
      </c>
      <c r="P6297" t="s">
        <v>19740</v>
      </c>
      <c r="Q6297">
        <v>5</v>
      </c>
      <c r="R6297">
        <v>1</v>
      </c>
      <c r="S6297">
        <v>4.05</v>
      </c>
      <c r="T6297">
        <v>4.05</v>
      </c>
      <c r="U6297">
        <v>418.42</v>
      </c>
      <c r="V6297">
        <v>66.069999999999993</v>
      </c>
      <c r="W6297">
        <v>4.0999999999999996</v>
      </c>
      <c r="Y6297">
        <v>3.97</v>
      </c>
      <c r="Z6297">
        <v>2</v>
      </c>
      <c r="AA6297" t="s">
        <v>4250</v>
      </c>
      <c r="AB6297">
        <v>0</v>
      </c>
      <c r="AC6297">
        <v>1</v>
      </c>
      <c r="AD6297">
        <v>3.8910476190476189</v>
      </c>
      <c r="AF6297" t="s">
        <v>7949</v>
      </c>
      <c r="AI6297">
        <v>0</v>
      </c>
      <c r="AJ6297">
        <v>0</v>
      </c>
      <c r="AM6297" t="s">
        <v>20019</v>
      </c>
    </row>
    <row r="6298" spans="1:39" x14ac:dyDescent="0.25">
      <c r="A6298" t="s">
        <v>12088</v>
      </c>
      <c r="B6298" t="s">
        <v>4841</v>
      </c>
      <c r="C6298" t="s">
        <v>4842</v>
      </c>
      <c r="D6298">
        <v>903</v>
      </c>
      <c r="E6298" t="s">
        <v>4845</v>
      </c>
      <c r="F6298">
        <v>6.04</v>
      </c>
      <c r="I6298" t="s">
        <v>14872</v>
      </c>
      <c r="K6298" t="s">
        <v>6860</v>
      </c>
      <c r="L6298" t="s">
        <v>6861</v>
      </c>
      <c r="M6298" t="s">
        <v>6908</v>
      </c>
      <c r="N6298">
        <v>8</v>
      </c>
      <c r="O6298" t="s">
        <v>6973</v>
      </c>
      <c r="P6298" t="s">
        <v>19740</v>
      </c>
      <c r="Q6298">
        <v>5</v>
      </c>
      <c r="R6298">
        <v>1</v>
      </c>
      <c r="S6298">
        <v>4.05</v>
      </c>
      <c r="T6298">
        <v>4.05</v>
      </c>
      <c r="U6298">
        <v>418.42</v>
      </c>
      <c r="V6298">
        <v>66.069999999999993</v>
      </c>
      <c r="W6298">
        <v>4.0999999999999996</v>
      </c>
      <c r="Y6298">
        <v>3.97</v>
      </c>
      <c r="Z6298">
        <v>2</v>
      </c>
      <c r="AA6298" t="s">
        <v>4250</v>
      </c>
      <c r="AB6298">
        <v>0</v>
      </c>
      <c r="AC6298">
        <v>1</v>
      </c>
      <c r="AD6298">
        <v>3.8910476190476189</v>
      </c>
      <c r="AF6298" t="s">
        <v>7949</v>
      </c>
      <c r="AI6298">
        <v>0</v>
      </c>
      <c r="AJ6298">
        <v>0</v>
      </c>
      <c r="AM6298" t="s">
        <v>20019</v>
      </c>
    </row>
    <row r="6299" spans="1:39" x14ac:dyDescent="0.25">
      <c r="A6299" t="s">
        <v>12089</v>
      </c>
      <c r="B6299" t="s">
        <v>4841</v>
      </c>
      <c r="C6299" t="s">
        <v>4842</v>
      </c>
      <c r="D6299">
        <v>905</v>
      </c>
      <c r="E6299" t="s">
        <v>4845</v>
      </c>
      <c r="F6299">
        <v>6.04</v>
      </c>
      <c r="K6299" t="s">
        <v>6860</v>
      </c>
      <c r="M6299" t="s">
        <v>6865</v>
      </c>
      <c r="N6299">
        <v>8</v>
      </c>
      <c r="O6299" t="s">
        <v>15317</v>
      </c>
      <c r="P6299" t="s">
        <v>19741</v>
      </c>
      <c r="Q6299">
        <v>5</v>
      </c>
      <c r="R6299">
        <v>3</v>
      </c>
      <c r="S6299">
        <v>2.59</v>
      </c>
      <c r="T6299">
        <v>2.59</v>
      </c>
      <c r="U6299">
        <v>514.57000000000005</v>
      </c>
      <c r="V6299">
        <v>101.98</v>
      </c>
      <c r="W6299">
        <v>1.57</v>
      </c>
      <c r="X6299">
        <v>13.16</v>
      </c>
      <c r="Y6299">
        <v>5.38</v>
      </c>
      <c r="Z6299">
        <v>2</v>
      </c>
      <c r="AA6299" t="s">
        <v>4250</v>
      </c>
      <c r="AB6299">
        <v>1</v>
      </c>
      <c r="AC6299">
        <v>10</v>
      </c>
      <c r="AD6299">
        <v>3.4723333333333328</v>
      </c>
      <c r="AF6299" t="s">
        <v>7949</v>
      </c>
      <c r="AI6299">
        <v>0</v>
      </c>
      <c r="AJ6299">
        <v>0</v>
      </c>
      <c r="AK6299" t="s">
        <v>19863</v>
      </c>
      <c r="AL6299" t="s">
        <v>19863</v>
      </c>
      <c r="AM6299" t="s">
        <v>20019</v>
      </c>
    </row>
    <row r="6300" spans="1:39" x14ac:dyDescent="0.25">
      <c r="A6300" t="s">
        <v>12090</v>
      </c>
      <c r="B6300" t="s">
        <v>4841</v>
      </c>
      <c r="C6300" t="s">
        <v>4842</v>
      </c>
      <c r="D6300">
        <v>908</v>
      </c>
      <c r="E6300" t="s">
        <v>4845</v>
      </c>
      <c r="F6300">
        <v>6.04</v>
      </c>
      <c r="I6300" t="s">
        <v>14873</v>
      </c>
      <c r="K6300" t="s">
        <v>6860</v>
      </c>
      <c r="L6300" t="s">
        <v>6861</v>
      </c>
      <c r="M6300" t="s">
        <v>14972</v>
      </c>
      <c r="N6300">
        <v>8</v>
      </c>
      <c r="O6300" t="s">
        <v>15293</v>
      </c>
      <c r="P6300" t="s">
        <v>19742</v>
      </c>
      <c r="Q6300">
        <v>4</v>
      </c>
      <c r="R6300">
        <v>2</v>
      </c>
      <c r="S6300">
        <v>2.46</v>
      </c>
      <c r="T6300">
        <v>2.46</v>
      </c>
      <c r="U6300">
        <v>400.38</v>
      </c>
      <c r="V6300">
        <v>79.95</v>
      </c>
      <c r="W6300">
        <v>3.5</v>
      </c>
      <c r="X6300">
        <v>11.58</v>
      </c>
      <c r="Y6300">
        <v>4.8600000000000003</v>
      </c>
      <c r="Z6300">
        <v>1</v>
      </c>
      <c r="AA6300" t="s">
        <v>4250</v>
      </c>
      <c r="AB6300">
        <v>0</v>
      </c>
      <c r="AC6300">
        <v>2</v>
      </c>
      <c r="AD6300">
        <v>4.9815714285714288</v>
      </c>
      <c r="AF6300" t="s">
        <v>7949</v>
      </c>
      <c r="AI6300">
        <v>0</v>
      </c>
      <c r="AJ6300">
        <v>0</v>
      </c>
      <c r="AM6300" t="s">
        <v>20019</v>
      </c>
    </row>
    <row r="6301" spans="1:39" x14ac:dyDescent="0.25">
      <c r="A6301" t="s">
        <v>12091</v>
      </c>
      <c r="B6301" t="s">
        <v>4841</v>
      </c>
      <c r="C6301" t="s">
        <v>4842</v>
      </c>
      <c r="D6301">
        <v>909</v>
      </c>
      <c r="E6301" t="s">
        <v>4845</v>
      </c>
      <c r="F6301">
        <v>6.04</v>
      </c>
      <c r="I6301" t="s">
        <v>14874</v>
      </c>
      <c r="K6301" t="s">
        <v>6860</v>
      </c>
      <c r="L6301" t="s">
        <v>6861</v>
      </c>
      <c r="M6301" t="s">
        <v>14972</v>
      </c>
      <c r="N6301">
        <v>8</v>
      </c>
      <c r="O6301" t="s">
        <v>15293</v>
      </c>
      <c r="P6301" t="s">
        <v>19743</v>
      </c>
      <c r="Q6301">
        <v>5</v>
      </c>
      <c r="R6301">
        <v>2</v>
      </c>
      <c r="S6301">
        <v>3.76</v>
      </c>
      <c r="T6301">
        <v>3.77</v>
      </c>
      <c r="U6301">
        <v>478.87</v>
      </c>
      <c r="V6301">
        <v>72.53</v>
      </c>
      <c r="W6301">
        <v>4.8</v>
      </c>
      <c r="X6301">
        <v>9.15</v>
      </c>
      <c r="Y6301">
        <v>3.62</v>
      </c>
      <c r="Z6301">
        <v>2</v>
      </c>
      <c r="AA6301" t="s">
        <v>4250</v>
      </c>
      <c r="AB6301">
        <v>0</v>
      </c>
      <c r="AC6301">
        <v>4</v>
      </c>
      <c r="AD6301">
        <v>3.385928571428571</v>
      </c>
      <c r="AF6301" t="s">
        <v>7949</v>
      </c>
      <c r="AI6301">
        <v>0</v>
      </c>
      <c r="AJ6301">
        <v>0</v>
      </c>
      <c r="AM6301" t="s">
        <v>20019</v>
      </c>
    </row>
    <row r="6302" spans="1:39" x14ac:dyDescent="0.25">
      <c r="A6302" t="s">
        <v>12092</v>
      </c>
      <c r="B6302" t="s">
        <v>4841</v>
      </c>
      <c r="C6302" t="s">
        <v>4842</v>
      </c>
      <c r="D6302">
        <v>910</v>
      </c>
      <c r="E6302" t="s">
        <v>4845</v>
      </c>
      <c r="F6302">
        <v>6.04</v>
      </c>
      <c r="K6302" t="s">
        <v>6860</v>
      </c>
      <c r="M6302" t="s">
        <v>6865</v>
      </c>
      <c r="N6302">
        <v>8</v>
      </c>
      <c r="O6302" t="s">
        <v>15365</v>
      </c>
      <c r="P6302" t="s">
        <v>19744</v>
      </c>
      <c r="Q6302">
        <v>6</v>
      </c>
      <c r="R6302">
        <v>3</v>
      </c>
      <c r="S6302">
        <v>2.71</v>
      </c>
      <c r="T6302">
        <v>3.55</v>
      </c>
      <c r="U6302">
        <v>611.64</v>
      </c>
      <c r="V6302">
        <v>107.97</v>
      </c>
      <c r="W6302">
        <v>4.97</v>
      </c>
      <c r="X6302">
        <v>13.45</v>
      </c>
      <c r="Y6302">
        <v>8.1300000000000008</v>
      </c>
      <c r="Z6302">
        <v>4</v>
      </c>
      <c r="AA6302" t="s">
        <v>4250</v>
      </c>
      <c r="AB6302">
        <v>1</v>
      </c>
      <c r="AC6302">
        <v>10</v>
      </c>
      <c r="AD6302">
        <v>2.872666666666666</v>
      </c>
      <c r="AF6302" t="s">
        <v>7949</v>
      </c>
      <c r="AI6302">
        <v>0</v>
      </c>
      <c r="AJ6302">
        <v>0</v>
      </c>
      <c r="AK6302" t="s">
        <v>19888</v>
      </c>
      <c r="AL6302" t="s">
        <v>19888</v>
      </c>
      <c r="AM6302" t="s">
        <v>20019</v>
      </c>
    </row>
    <row r="6303" spans="1:39" x14ac:dyDescent="0.25">
      <c r="A6303" t="s">
        <v>9139</v>
      </c>
      <c r="B6303" t="s">
        <v>4841</v>
      </c>
      <c r="C6303" t="s">
        <v>4842</v>
      </c>
      <c r="D6303">
        <v>910</v>
      </c>
      <c r="E6303" t="s">
        <v>4845</v>
      </c>
      <c r="F6303">
        <v>6.04</v>
      </c>
      <c r="K6303" t="s">
        <v>6860</v>
      </c>
      <c r="L6303" t="s">
        <v>6861</v>
      </c>
      <c r="M6303" t="s">
        <v>15163</v>
      </c>
      <c r="N6303">
        <v>9</v>
      </c>
      <c r="O6303" t="s">
        <v>15543</v>
      </c>
      <c r="P6303" t="s">
        <v>16791</v>
      </c>
      <c r="Q6303">
        <v>6</v>
      </c>
      <c r="R6303">
        <v>4</v>
      </c>
      <c r="S6303">
        <v>2.87</v>
      </c>
      <c r="T6303">
        <v>3.79</v>
      </c>
      <c r="U6303">
        <v>632.75</v>
      </c>
      <c r="V6303">
        <v>110.77</v>
      </c>
      <c r="W6303">
        <v>4.95</v>
      </c>
      <c r="X6303">
        <v>13.96</v>
      </c>
      <c r="Y6303">
        <v>8.31</v>
      </c>
      <c r="Z6303">
        <v>3</v>
      </c>
      <c r="AA6303" t="s">
        <v>4250</v>
      </c>
      <c r="AB6303">
        <v>1</v>
      </c>
      <c r="AC6303">
        <v>12</v>
      </c>
      <c r="AD6303">
        <v>2.3226666666666671</v>
      </c>
      <c r="AF6303" t="s">
        <v>7949</v>
      </c>
      <c r="AI6303">
        <v>0</v>
      </c>
      <c r="AJ6303">
        <v>0</v>
      </c>
      <c r="AK6303" t="s">
        <v>19889</v>
      </c>
      <c r="AL6303" t="s">
        <v>19889</v>
      </c>
      <c r="AM6303" t="s">
        <v>20019</v>
      </c>
    </row>
    <row r="6304" spans="1:39" x14ac:dyDescent="0.25">
      <c r="A6304" t="s">
        <v>9469</v>
      </c>
      <c r="B6304" t="s">
        <v>4841</v>
      </c>
      <c r="C6304" t="s">
        <v>4842</v>
      </c>
      <c r="D6304">
        <v>910</v>
      </c>
      <c r="E6304" t="s">
        <v>4845</v>
      </c>
      <c r="F6304">
        <v>6.04</v>
      </c>
      <c r="K6304" t="s">
        <v>6860</v>
      </c>
      <c r="M6304" t="s">
        <v>15178</v>
      </c>
      <c r="N6304">
        <v>8</v>
      </c>
      <c r="O6304" t="s">
        <v>15561</v>
      </c>
      <c r="P6304" t="s">
        <v>17121</v>
      </c>
      <c r="Q6304">
        <v>6</v>
      </c>
      <c r="R6304">
        <v>2</v>
      </c>
      <c r="S6304">
        <v>2.2200000000000002</v>
      </c>
      <c r="T6304">
        <v>2.3199999999999998</v>
      </c>
      <c r="U6304">
        <v>555.66999999999996</v>
      </c>
      <c r="V6304">
        <v>108.63</v>
      </c>
      <c r="W6304">
        <v>3.26</v>
      </c>
      <c r="X6304">
        <v>12.73</v>
      </c>
      <c r="Y6304">
        <v>6.11</v>
      </c>
      <c r="Z6304">
        <v>2</v>
      </c>
      <c r="AA6304" t="s">
        <v>4250</v>
      </c>
      <c r="AB6304">
        <v>1</v>
      </c>
      <c r="AC6304">
        <v>12</v>
      </c>
      <c r="AD6304">
        <v>3.7690000000000001</v>
      </c>
      <c r="AF6304" t="s">
        <v>7949</v>
      </c>
      <c r="AI6304">
        <v>0</v>
      </c>
      <c r="AJ6304">
        <v>0</v>
      </c>
      <c r="AK6304" t="s">
        <v>19883</v>
      </c>
      <c r="AL6304" t="s">
        <v>19883</v>
      </c>
      <c r="AM6304" t="s">
        <v>20019</v>
      </c>
    </row>
    <row r="6305" spans="1:39" x14ac:dyDescent="0.25">
      <c r="A6305" t="s">
        <v>12093</v>
      </c>
      <c r="B6305" t="s">
        <v>4841</v>
      </c>
      <c r="C6305" t="s">
        <v>4842</v>
      </c>
      <c r="D6305">
        <v>910</v>
      </c>
      <c r="E6305" t="s">
        <v>4845</v>
      </c>
      <c r="F6305">
        <v>6.04</v>
      </c>
      <c r="I6305" t="s">
        <v>14875</v>
      </c>
      <c r="K6305" t="s">
        <v>6860</v>
      </c>
      <c r="L6305" t="s">
        <v>6861</v>
      </c>
      <c r="M6305" t="s">
        <v>15242</v>
      </c>
      <c r="N6305">
        <v>9</v>
      </c>
      <c r="O6305" t="s">
        <v>15641</v>
      </c>
      <c r="P6305" t="s">
        <v>19745</v>
      </c>
      <c r="Q6305">
        <v>6</v>
      </c>
      <c r="R6305">
        <v>2</v>
      </c>
      <c r="S6305">
        <v>2.63</v>
      </c>
      <c r="T6305">
        <v>3.43</v>
      </c>
      <c r="U6305">
        <v>353.33</v>
      </c>
      <c r="V6305">
        <v>117.74</v>
      </c>
      <c r="W6305">
        <v>3.26</v>
      </c>
      <c r="X6305">
        <v>6.69</v>
      </c>
      <c r="Y6305">
        <v>0</v>
      </c>
      <c r="Z6305">
        <v>2</v>
      </c>
      <c r="AA6305" t="s">
        <v>4250</v>
      </c>
      <c r="AB6305">
        <v>0</v>
      </c>
      <c r="AC6305">
        <v>7</v>
      </c>
      <c r="AD6305">
        <v>4.0453333333333337</v>
      </c>
      <c r="AF6305" t="s">
        <v>7949</v>
      </c>
      <c r="AI6305">
        <v>0</v>
      </c>
      <c r="AJ6305">
        <v>0</v>
      </c>
      <c r="AM6305" t="s">
        <v>20019</v>
      </c>
    </row>
    <row r="6306" spans="1:39" x14ac:dyDescent="0.25">
      <c r="A6306" t="s">
        <v>12094</v>
      </c>
      <c r="B6306" t="s">
        <v>4841</v>
      </c>
      <c r="C6306" t="s">
        <v>4842</v>
      </c>
      <c r="D6306">
        <v>912</v>
      </c>
      <c r="E6306" t="s">
        <v>4845</v>
      </c>
      <c r="F6306">
        <v>6.04</v>
      </c>
      <c r="I6306" t="s">
        <v>14876</v>
      </c>
      <c r="K6306" t="s">
        <v>6860</v>
      </c>
      <c r="L6306" t="s">
        <v>6861</v>
      </c>
      <c r="M6306" t="s">
        <v>15145</v>
      </c>
      <c r="N6306">
        <v>9</v>
      </c>
      <c r="O6306" t="s">
        <v>15521</v>
      </c>
      <c r="P6306" t="s">
        <v>19746</v>
      </c>
      <c r="Q6306">
        <v>5</v>
      </c>
      <c r="R6306">
        <v>2</v>
      </c>
      <c r="S6306">
        <v>4.1100000000000003</v>
      </c>
      <c r="T6306">
        <v>4.1399999999999997</v>
      </c>
      <c r="U6306">
        <v>448.39</v>
      </c>
      <c r="V6306">
        <v>76.709999999999994</v>
      </c>
      <c r="W6306">
        <v>4.51</v>
      </c>
      <c r="X6306">
        <v>12.82</v>
      </c>
      <c r="Y6306">
        <v>6.28</v>
      </c>
      <c r="Z6306">
        <v>2</v>
      </c>
      <c r="AA6306" t="s">
        <v>4250</v>
      </c>
      <c r="AB6306">
        <v>0</v>
      </c>
      <c r="AC6306">
        <v>5</v>
      </c>
      <c r="AD6306">
        <v>3.2986428571428572</v>
      </c>
      <c r="AF6306" t="s">
        <v>7949</v>
      </c>
      <c r="AI6306">
        <v>0</v>
      </c>
      <c r="AJ6306">
        <v>0</v>
      </c>
      <c r="AM6306" t="s">
        <v>20019</v>
      </c>
    </row>
    <row r="6307" spans="1:39" x14ac:dyDescent="0.25">
      <c r="A6307" t="s">
        <v>12094</v>
      </c>
      <c r="B6307" t="s">
        <v>4841</v>
      </c>
      <c r="C6307" t="s">
        <v>4842</v>
      </c>
      <c r="D6307">
        <v>912</v>
      </c>
      <c r="E6307" t="s">
        <v>4845</v>
      </c>
      <c r="F6307">
        <v>6.04</v>
      </c>
      <c r="I6307" t="s">
        <v>14877</v>
      </c>
      <c r="K6307" t="s">
        <v>6860</v>
      </c>
      <c r="L6307" t="s">
        <v>6861</v>
      </c>
      <c r="M6307" t="s">
        <v>15146</v>
      </c>
      <c r="N6307">
        <v>9</v>
      </c>
      <c r="O6307" t="s">
        <v>15522</v>
      </c>
      <c r="P6307" t="s">
        <v>19746</v>
      </c>
      <c r="Q6307">
        <v>5</v>
      </c>
      <c r="R6307">
        <v>2</v>
      </c>
      <c r="S6307">
        <v>4.1100000000000003</v>
      </c>
      <c r="T6307">
        <v>4.1399999999999997</v>
      </c>
      <c r="U6307">
        <v>448.39</v>
      </c>
      <c r="V6307">
        <v>76.709999999999994</v>
      </c>
      <c r="W6307">
        <v>4.51</v>
      </c>
      <c r="X6307">
        <v>12.82</v>
      </c>
      <c r="Y6307">
        <v>6.28</v>
      </c>
      <c r="Z6307">
        <v>2</v>
      </c>
      <c r="AA6307" t="s">
        <v>4250</v>
      </c>
      <c r="AB6307">
        <v>0</v>
      </c>
      <c r="AC6307">
        <v>5</v>
      </c>
      <c r="AD6307">
        <v>3.2986428571428572</v>
      </c>
      <c r="AF6307" t="s">
        <v>7949</v>
      </c>
      <c r="AI6307">
        <v>0</v>
      </c>
      <c r="AJ6307">
        <v>0</v>
      </c>
      <c r="AM6307" t="s">
        <v>20019</v>
      </c>
    </row>
    <row r="6308" spans="1:39" x14ac:dyDescent="0.25">
      <c r="A6308" t="s">
        <v>8845</v>
      </c>
      <c r="B6308" t="s">
        <v>4841</v>
      </c>
      <c r="C6308" t="s">
        <v>4842</v>
      </c>
      <c r="D6308">
        <v>913.5</v>
      </c>
      <c r="E6308" t="s">
        <v>4845</v>
      </c>
      <c r="F6308">
        <v>6.04</v>
      </c>
      <c r="I6308" t="s">
        <v>14878</v>
      </c>
      <c r="K6308" t="s">
        <v>6860</v>
      </c>
      <c r="L6308" t="s">
        <v>6861</v>
      </c>
      <c r="M6308" t="s">
        <v>14968</v>
      </c>
      <c r="N6308">
        <v>8</v>
      </c>
      <c r="O6308" t="s">
        <v>15289</v>
      </c>
      <c r="P6308" t="s">
        <v>16497</v>
      </c>
      <c r="Q6308">
        <v>9</v>
      </c>
      <c r="R6308">
        <v>2</v>
      </c>
      <c r="S6308">
        <v>2.4300000000000002</v>
      </c>
      <c r="T6308">
        <v>2.44</v>
      </c>
      <c r="U6308">
        <v>486.92</v>
      </c>
      <c r="V6308">
        <v>124.61</v>
      </c>
      <c r="W6308">
        <v>3.73</v>
      </c>
      <c r="X6308">
        <v>8.7799999999999994</v>
      </c>
      <c r="Y6308">
        <v>1.98</v>
      </c>
      <c r="Z6308">
        <v>3</v>
      </c>
      <c r="AA6308" t="s">
        <v>4250</v>
      </c>
      <c r="AB6308">
        <v>0</v>
      </c>
      <c r="AC6308">
        <v>3</v>
      </c>
      <c r="AD6308">
        <v>3.378428571428572</v>
      </c>
      <c r="AF6308" t="s">
        <v>7949</v>
      </c>
      <c r="AI6308">
        <v>0</v>
      </c>
      <c r="AJ6308">
        <v>0</v>
      </c>
      <c r="AM6308" t="s">
        <v>20019</v>
      </c>
    </row>
    <row r="6309" spans="1:39" x14ac:dyDescent="0.25">
      <c r="A6309" t="s">
        <v>12095</v>
      </c>
      <c r="B6309" t="s">
        <v>4841</v>
      </c>
      <c r="C6309" t="s">
        <v>4842</v>
      </c>
      <c r="D6309">
        <v>914</v>
      </c>
      <c r="E6309" t="s">
        <v>4845</v>
      </c>
      <c r="F6309">
        <v>6.04</v>
      </c>
      <c r="I6309" t="s">
        <v>14879</v>
      </c>
      <c r="K6309" t="s">
        <v>6860</v>
      </c>
      <c r="L6309" t="s">
        <v>6861</v>
      </c>
      <c r="M6309" t="s">
        <v>15122</v>
      </c>
      <c r="N6309">
        <v>9</v>
      </c>
      <c r="O6309" t="s">
        <v>15533</v>
      </c>
      <c r="P6309" t="s">
        <v>19747</v>
      </c>
      <c r="Q6309">
        <v>5</v>
      </c>
      <c r="R6309">
        <v>1</v>
      </c>
      <c r="S6309">
        <v>2.33</v>
      </c>
      <c r="T6309">
        <v>2.33</v>
      </c>
      <c r="U6309">
        <v>324.42</v>
      </c>
      <c r="V6309">
        <v>56.84</v>
      </c>
      <c r="W6309">
        <v>2.52</v>
      </c>
      <c r="Y6309">
        <v>4.5199999999999996</v>
      </c>
      <c r="Z6309">
        <v>1</v>
      </c>
      <c r="AA6309" t="s">
        <v>4250</v>
      </c>
      <c r="AB6309">
        <v>0</v>
      </c>
      <c r="AC6309">
        <v>4</v>
      </c>
      <c r="AD6309">
        <v>5.668333333333333</v>
      </c>
      <c r="AF6309" t="s">
        <v>7949</v>
      </c>
      <c r="AI6309">
        <v>0</v>
      </c>
      <c r="AJ6309">
        <v>0</v>
      </c>
      <c r="AM6309" t="s">
        <v>20019</v>
      </c>
    </row>
    <row r="6310" spans="1:39" x14ac:dyDescent="0.25">
      <c r="A6310" t="s">
        <v>9091</v>
      </c>
      <c r="B6310" t="s">
        <v>4841</v>
      </c>
      <c r="C6310" t="s">
        <v>4842</v>
      </c>
      <c r="D6310">
        <v>915</v>
      </c>
      <c r="E6310" t="s">
        <v>4845</v>
      </c>
      <c r="F6310">
        <v>6.04</v>
      </c>
      <c r="K6310" t="s">
        <v>6860</v>
      </c>
      <c r="M6310" t="s">
        <v>15182</v>
      </c>
      <c r="N6310">
        <v>8</v>
      </c>
      <c r="O6310" t="s">
        <v>15568</v>
      </c>
      <c r="P6310" t="s">
        <v>16743</v>
      </c>
      <c r="Q6310">
        <v>5</v>
      </c>
      <c r="R6310">
        <v>3</v>
      </c>
      <c r="S6310">
        <v>4.32</v>
      </c>
      <c r="T6310">
        <v>4.34</v>
      </c>
      <c r="U6310">
        <v>584.71</v>
      </c>
      <c r="V6310">
        <v>101.98</v>
      </c>
      <c r="W6310">
        <v>3.45</v>
      </c>
      <c r="X6310">
        <v>13.42</v>
      </c>
      <c r="Y6310">
        <v>6.97</v>
      </c>
      <c r="Z6310">
        <v>2</v>
      </c>
      <c r="AA6310" t="s">
        <v>4250</v>
      </c>
      <c r="AB6310">
        <v>1</v>
      </c>
      <c r="AC6310">
        <v>13</v>
      </c>
      <c r="AD6310">
        <v>2.0973333333333328</v>
      </c>
      <c r="AF6310" t="s">
        <v>7949</v>
      </c>
      <c r="AI6310">
        <v>0</v>
      </c>
      <c r="AJ6310">
        <v>0</v>
      </c>
      <c r="AK6310" t="s">
        <v>19863</v>
      </c>
      <c r="AL6310" t="s">
        <v>19863</v>
      </c>
      <c r="AM6310" t="s">
        <v>20019</v>
      </c>
    </row>
    <row r="6311" spans="1:39" x14ac:dyDescent="0.25">
      <c r="A6311" t="s">
        <v>12096</v>
      </c>
      <c r="B6311" t="s">
        <v>4841</v>
      </c>
      <c r="C6311" t="s">
        <v>4842</v>
      </c>
      <c r="D6311">
        <v>920</v>
      </c>
      <c r="E6311" t="s">
        <v>4845</v>
      </c>
      <c r="F6311">
        <v>6.04</v>
      </c>
      <c r="I6311" t="s">
        <v>14880</v>
      </c>
      <c r="K6311" t="s">
        <v>6860</v>
      </c>
      <c r="L6311" t="s">
        <v>6861</v>
      </c>
      <c r="M6311" t="s">
        <v>14955</v>
      </c>
      <c r="N6311">
        <v>8</v>
      </c>
      <c r="O6311" t="s">
        <v>15276</v>
      </c>
      <c r="P6311" t="s">
        <v>19748</v>
      </c>
      <c r="Q6311">
        <v>6</v>
      </c>
      <c r="R6311">
        <v>1</v>
      </c>
      <c r="S6311">
        <v>1.97</v>
      </c>
      <c r="T6311">
        <v>1.98</v>
      </c>
      <c r="U6311">
        <v>355.37</v>
      </c>
      <c r="V6311">
        <v>78.959999999999994</v>
      </c>
      <c r="W6311">
        <v>2.23</v>
      </c>
      <c r="Y6311">
        <v>5.85</v>
      </c>
      <c r="Z6311">
        <v>2</v>
      </c>
      <c r="AA6311" t="s">
        <v>4250</v>
      </c>
      <c r="AB6311">
        <v>0</v>
      </c>
      <c r="AC6311">
        <v>1</v>
      </c>
      <c r="AD6311">
        <v>5.833333333333333</v>
      </c>
      <c r="AF6311" t="s">
        <v>7949</v>
      </c>
      <c r="AI6311">
        <v>0</v>
      </c>
      <c r="AJ6311">
        <v>0</v>
      </c>
      <c r="AM6311" t="s">
        <v>20019</v>
      </c>
    </row>
    <row r="6312" spans="1:39" x14ac:dyDescent="0.25">
      <c r="A6312" t="s">
        <v>12097</v>
      </c>
      <c r="B6312" t="s">
        <v>4841</v>
      </c>
      <c r="C6312" t="s">
        <v>4842</v>
      </c>
      <c r="D6312">
        <v>920</v>
      </c>
      <c r="E6312" t="s">
        <v>4845</v>
      </c>
      <c r="F6312">
        <v>6.04</v>
      </c>
      <c r="I6312" t="s">
        <v>14881</v>
      </c>
      <c r="K6312" t="s">
        <v>6860</v>
      </c>
      <c r="L6312" t="s">
        <v>6861</v>
      </c>
      <c r="M6312" t="s">
        <v>15242</v>
      </c>
      <c r="N6312">
        <v>9</v>
      </c>
      <c r="O6312" t="s">
        <v>15641</v>
      </c>
      <c r="P6312" t="s">
        <v>19749</v>
      </c>
      <c r="Q6312">
        <v>4</v>
      </c>
      <c r="R6312">
        <v>1</v>
      </c>
      <c r="S6312">
        <v>5.91</v>
      </c>
      <c r="T6312">
        <v>5.95</v>
      </c>
      <c r="U6312">
        <v>421.5</v>
      </c>
      <c r="V6312">
        <v>59.3</v>
      </c>
      <c r="W6312">
        <v>5.65</v>
      </c>
      <c r="X6312">
        <v>8.49</v>
      </c>
      <c r="Y6312">
        <v>0</v>
      </c>
      <c r="Z6312">
        <v>4</v>
      </c>
      <c r="AA6312" t="s">
        <v>4250</v>
      </c>
      <c r="AB6312">
        <v>1</v>
      </c>
      <c r="AC6312">
        <v>8</v>
      </c>
      <c r="AD6312">
        <v>3.394047619047619</v>
      </c>
      <c r="AF6312" t="s">
        <v>7949</v>
      </c>
      <c r="AI6312">
        <v>0</v>
      </c>
      <c r="AJ6312">
        <v>0</v>
      </c>
      <c r="AM6312" t="s">
        <v>20019</v>
      </c>
    </row>
    <row r="6313" spans="1:39" x14ac:dyDescent="0.25">
      <c r="A6313" t="s">
        <v>12098</v>
      </c>
      <c r="B6313" t="s">
        <v>4841</v>
      </c>
      <c r="C6313" t="s">
        <v>4842</v>
      </c>
      <c r="D6313">
        <v>920</v>
      </c>
      <c r="E6313" t="s">
        <v>4845</v>
      </c>
      <c r="F6313">
        <v>6.04</v>
      </c>
      <c r="I6313" t="s">
        <v>14882</v>
      </c>
      <c r="K6313" t="s">
        <v>6860</v>
      </c>
      <c r="L6313" t="s">
        <v>6861</v>
      </c>
      <c r="M6313" t="s">
        <v>15138</v>
      </c>
      <c r="N6313">
        <v>9</v>
      </c>
      <c r="O6313" t="s">
        <v>15513</v>
      </c>
      <c r="P6313" t="s">
        <v>19750</v>
      </c>
      <c r="Q6313">
        <v>2</v>
      </c>
      <c r="R6313">
        <v>1</v>
      </c>
      <c r="S6313">
        <v>3.03</v>
      </c>
      <c r="T6313">
        <v>5.3</v>
      </c>
      <c r="U6313">
        <v>408.97</v>
      </c>
      <c r="V6313">
        <v>32.340000000000003</v>
      </c>
      <c r="W6313">
        <v>4.54</v>
      </c>
      <c r="Y6313">
        <v>10.01</v>
      </c>
      <c r="Z6313">
        <v>2</v>
      </c>
      <c r="AA6313" t="s">
        <v>4250</v>
      </c>
      <c r="AB6313">
        <v>0</v>
      </c>
      <c r="AC6313">
        <v>2</v>
      </c>
      <c r="AD6313">
        <v>2.585547619047619</v>
      </c>
      <c r="AF6313" t="s">
        <v>7952</v>
      </c>
      <c r="AI6313">
        <v>0</v>
      </c>
      <c r="AJ6313">
        <v>0</v>
      </c>
      <c r="AM6313" t="s">
        <v>20019</v>
      </c>
    </row>
    <row r="6314" spans="1:39" x14ac:dyDescent="0.25">
      <c r="A6314" t="s">
        <v>12098</v>
      </c>
      <c r="B6314" t="s">
        <v>4841</v>
      </c>
      <c r="C6314" t="s">
        <v>4842</v>
      </c>
      <c r="D6314">
        <v>920</v>
      </c>
      <c r="E6314" t="s">
        <v>4845</v>
      </c>
      <c r="F6314">
        <v>6.04</v>
      </c>
      <c r="I6314" t="s">
        <v>14883</v>
      </c>
      <c r="K6314" t="s">
        <v>6860</v>
      </c>
      <c r="L6314" t="s">
        <v>6861</v>
      </c>
      <c r="M6314" t="s">
        <v>15139</v>
      </c>
      <c r="N6314">
        <v>8</v>
      </c>
      <c r="O6314" t="s">
        <v>15514</v>
      </c>
      <c r="P6314" t="s">
        <v>19750</v>
      </c>
      <c r="Q6314">
        <v>2</v>
      </c>
      <c r="R6314">
        <v>1</v>
      </c>
      <c r="S6314">
        <v>3.03</v>
      </c>
      <c r="T6314">
        <v>5.3</v>
      </c>
      <c r="U6314">
        <v>408.97</v>
      </c>
      <c r="V6314">
        <v>32.340000000000003</v>
      </c>
      <c r="W6314">
        <v>4.54</v>
      </c>
      <c r="Y6314">
        <v>10.01</v>
      </c>
      <c r="Z6314">
        <v>2</v>
      </c>
      <c r="AA6314" t="s">
        <v>4250</v>
      </c>
      <c r="AB6314">
        <v>0</v>
      </c>
      <c r="AC6314">
        <v>2</v>
      </c>
      <c r="AD6314">
        <v>2.585547619047619</v>
      </c>
      <c r="AF6314" t="s">
        <v>7952</v>
      </c>
      <c r="AI6314">
        <v>0</v>
      </c>
      <c r="AJ6314">
        <v>0</v>
      </c>
      <c r="AM6314" t="s">
        <v>20019</v>
      </c>
    </row>
    <row r="6315" spans="1:39" x14ac:dyDescent="0.25">
      <c r="A6315" t="s">
        <v>12099</v>
      </c>
      <c r="B6315" t="s">
        <v>4841</v>
      </c>
      <c r="C6315" t="s">
        <v>4842</v>
      </c>
      <c r="D6315">
        <v>920</v>
      </c>
      <c r="E6315" t="s">
        <v>4845</v>
      </c>
      <c r="F6315">
        <v>6.04</v>
      </c>
      <c r="I6315" t="s">
        <v>14884</v>
      </c>
      <c r="K6315" t="s">
        <v>6860</v>
      </c>
      <c r="L6315" t="s">
        <v>6861</v>
      </c>
      <c r="M6315" t="s">
        <v>14996</v>
      </c>
      <c r="N6315">
        <v>9</v>
      </c>
      <c r="O6315" t="s">
        <v>15322</v>
      </c>
      <c r="P6315" t="s">
        <v>19751</v>
      </c>
      <c r="Q6315">
        <v>7</v>
      </c>
      <c r="R6315">
        <v>2</v>
      </c>
      <c r="S6315">
        <v>-2.41</v>
      </c>
      <c r="T6315">
        <v>-2.41</v>
      </c>
      <c r="U6315">
        <v>424.38</v>
      </c>
      <c r="V6315">
        <v>108.06</v>
      </c>
      <c r="W6315">
        <v>2.34</v>
      </c>
      <c r="X6315">
        <v>9.39</v>
      </c>
      <c r="Y6315">
        <v>4.2</v>
      </c>
      <c r="Z6315">
        <v>2</v>
      </c>
      <c r="AA6315" t="s">
        <v>4250</v>
      </c>
      <c r="AB6315">
        <v>0</v>
      </c>
      <c r="AC6315">
        <v>6</v>
      </c>
      <c r="AD6315">
        <v>4.4381428571428572</v>
      </c>
      <c r="AF6315" t="s">
        <v>7949</v>
      </c>
      <c r="AI6315">
        <v>0</v>
      </c>
      <c r="AJ6315">
        <v>0</v>
      </c>
      <c r="AM6315" t="s">
        <v>20019</v>
      </c>
    </row>
    <row r="6316" spans="1:39" x14ac:dyDescent="0.25">
      <c r="A6316" t="s">
        <v>12100</v>
      </c>
      <c r="B6316" t="s">
        <v>4841</v>
      </c>
      <c r="C6316" t="s">
        <v>4842</v>
      </c>
      <c r="D6316">
        <v>925</v>
      </c>
      <c r="E6316" t="s">
        <v>4845</v>
      </c>
      <c r="F6316">
        <v>6.03</v>
      </c>
      <c r="K6316" t="s">
        <v>6860</v>
      </c>
      <c r="M6316" t="s">
        <v>6865</v>
      </c>
      <c r="N6316">
        <v>8</v>
      </c>
      <c r="O6316" t="s">
        <v>15428</v>
      </c>
      <c r="P6316" t="s">
        <v>19752</v>
      </c>
      <c r="Q6316">
        <v>5</v>
      </c>
      <c r="R6316">
        <v>2</v>
      </c>
      <c r="S6316">
        <v>2.93</v>
      </c>
      <c r="T6316">
        <v>2.98</v>
      </c>
      <c r="U6316">
        <v>563.64</v>
      </c>
      <c r="V6316">
        <v>101.73</v>
      </c>
      <c r="W6316">
        <v>4.43</v>
      </c>
      <c r="X6316">
        <v>13.95</v>
      </c>
      <c r="Y6316">
        <v>6.48</v>
      </c>
      <c r="Z6316">
        <v>3</v>
      </c>
      <c r="AA6316" t="s">
        <v>4250</v>
      </c>
      <c r="AB6316">
        <v>1</v>
      </c>
      <c r="AC6316">
        <v>12</v>
      </c>
      <c r="AD6316">
        <v>3.6440000000000001</v>
      </c>
      <c r="AF6316" t="s">
        <v>7949</v>
      </c>
      <c r="AI6316">
        <v>0</v>
      </c>
      <c r="AJ6316">
        <v>0</v>
      </c>
      <c r="AK6316" t="s">
        <v>19905</v>
      </c>
      <c r="AL6316" t="s">
        <v>19905</v>
      </c>
      <c r="AM6316" t="s">
        <v>20019</v>
      </c>
    </row>
    <row r="6317" spans="1:39" x14ac:dyDescent="0.25">
      <c r="A6317" t="s">
        <v>8947</v>
      </c>
      <c r="B6317" t="s">
        <v>4841</v>
      </c>
      <c r="C6317" t="s">
        <v>4842</v>
      </c>
      <c r="D6317">
        <v>928</v>
      </c>
      <c r="E6317" t="s">
        <v>4845</v>
      </c>
      <c r="F6317">
        <v>6.03</v>
      </c>
      <c r="K6317" t="s">
        <v>6860</v>
      </c>
      <c r="L6317" t="s">
        <v>6861</v>
      </c>
      <c r="M6317" t="s">
        <v>15163</v>
      </c>
      <c r="N6317">
        <v>9</v>
      </c>
      <c r="O6317" t="s">
        <v>15543</v>
      </c>
      <c r="P6317" t="s">
        <v>16599</v>
      </c>
      <c r="Q6317">
        <v>7</v>
      </c>
      <c r="R6317">
        <v>4</v>
      </c>
      <c r="S6317">
        <v>1.87</v>
      </c>
      <c r="T6317">
        <v>3.02</v>
      </c>
      <c r="U6317">
        <v>580.75</v>
      </c>
      <c r="V6317">
        <v>120</v>
      </c>
      <c r="W6317">
        <v>3.55</v>
      </c>
      <c r="X6317">
        <v>13.98</v>
      </c>
      <c r="Y6317">
        <v>8.5299999999999994</v>
      </c>
      <c r="Z6317">
        <v>3</v>
      </c>
      <c r="AA6317" t="s">
        <v>4250</v>
      </c>
      <c r="AB6317">
        <v>1</v>
      </c>
      <c r="AC6317">
        <v>13</v>
      </c>
      <c r="AD6317">
        <v>2.725000000000001</v>
      </c>
      <c r="AF6317" t="s">
        <v>7952</v>
      </c>
      <c r="AI6317">
        <v>0</v>
      </c>
      <c r="AJ6317">
        <v>0</v>
      </c>
      <c r="AK6317" t="s">
        <v>19889</v>
      </c>
      <c r="AL6317" t="s">
        <v>19889</v>
      </c>
      <c r="AM6317" t="s">
        <v>20019</v>
      </c>
    </row>
    <row r="6318" spans="1:39" x14ac:dyDescent="0.25">
      <c r="A6318" t="s">
        <v>12101</v>
      </c>
      <c r="B6318" t="s">
        <v>4841</v>
      </c>
      <c r="C6318" t="s">
        <v>4842</v>
      </c>
      <c r="D6318">
        <v>928</v>
      </c>
      <c r="E6318" t="s">
        <v>4845</v>
      </c>
      <c r="F6318">
        <v>6.03</v>
      </c>
      <c r="K6318" t="s">
        <v>6860</v>
      </c>
      <c r="L6318" t="s">
        <v>6861</v>
      </c>
      <c r="M6318" t="s">
        <v>15027</v>
      </c>
      <c r="N6318">
        <v>9</v>
      </c>
      <c r="O6318" t="s">
        <v>15369</v>
      </c>
      <c r="P6318" t="s">
        <v>19753</v>
      </c>
      <c r="Q6318">
        <v>5</v>
      </c>
      <c r="R6318">
        <v>2</v>
      </c>
      <c r="S6318">
        <v>7.08</v>
      </c>
      <c r="T6318">
        <v>7.63</v>
      </c>
      <c r="U6318">
        <v>646.59</v>
      </c>
      <c r="V6318">
        <v>76.87</v>
      </c>
      <c r="W6318">
        <v>7.53</v>
      </c>
      <c r="X6318">
        <v>11.69</v>
      </c>
      <c r="Y6318">
        <v>7.81</v>
      </c>
      <c r="Z6318">
        <v>6</v>
      </c>
      <c r="AA6318" t="s">
        <v>4250</v>
      </c>
      <c r="AB6318">
        <v>2</v>
      </c>
      <c r="AC6318">
        <v>7</v>
      </c>
      <c r="AD6318">
        <v>2.5</v>
      </c>
      <c r="AF6318" t="s">
        <v>7949</v>
      </c>
      <c r="AI6318">
        <v>0</v>
      </c>
      <c r="AJ6318">
        <v>0</v>
      </c>
      <c r="AK6318" t="s">
        <v>19891</v>
      </c>
      <c r="AL6318" t="s">
        <v>19891</v>
      </c>
      <c r="AM6318" t="s">
        <v>20019</v>
      </c>
    </row>
    <row r="6319" spans="1:39" x14ac:dyDescent="0.25">
      <c r="A6319" t="s">
        <v>12102</v>
      </c>
      <c r="B6319" t="s">
        <v>4841</v>
      </c>
      <c r="C6319" t="s">
        <v>4842</v>
      </c>
      <c r="D6319">
        <v>930</v>
      </c>
      <c r="E6319" t="s">
        <v>4845</v>
      </c>
      <c r="F6319">
        <v>6.03</v>
      </c>
      <c r="I6319" t="s">
        <v>14885</v>
      </c>
      <c r="K6319" t="s">
        <v>6860</v>
      </c>
      <c r="L6319" t="s">
        <v>6861</v>
      </c>
      <c r="M6319" t="s">
        <v>15145</v>
      </c>
      <c r="N6319">
        <v>9</v>
      </c>
      <c r="O6319" t="s">
        <v>15521</v>
      </c>
      <c r="P6319" t="s">
        <v>19754</v>
      </c>
      <c r="Q6319">
        <v>7</v>
      </c>
      <c r="R6319">
        <v>1</v>
      </c>
      <c r="S6319">
        <v>-0.09</v>
      </c>
      <c r="T6319">
        <v>3.04</v>
      </c>
      <c r="U6319">
        <v>281.39</v>
      </c>
      <c r="V6319">
        <v>51.81</v>
      </c>
      <c r="W6319">
        <v>3.26</v>
      </c>
      <c r="X6319">
        <v>2.8</v>
      </c>
      <c r="Y6319">
        <v>0</v>
      </c>
      <c r="Z6319">
        <v>3</v>
      </c>
      <c r="AA6319" t="s">
        <v>4250</v>
      </c>
      <c r="AB6319">
        <v>0</v>
      </c>
      <c r="AC6319">
        <v>3</v>
      </c>
      <c r="AD6319">
        <v>5.8133333333333326</v>
      </c>
      <c r="AF6319" t="s">
        <v>7951</v>
      </c>
      <c r="AI6319">
        <v>0</v>
      </c>
      <c r="AJ6319">
        <v>0</v>
      </c>
      <c r="AM6319" t="s">
        <v>20019</v>
      </c>
    </row>
    <row r="6320" spans="1:39" x14ac:dyDescent="0.25">
      <c r="A6320" t="s">
        <v>12103</v>
      </c>
      <c r="B6320" t="s">
        <v>4841</v>
      </c>
      <c r="C6320" t="s">
        <v>4842</v>
      </c>
      <c r="D6320">
        <v>930</v>
      </c>
      <c r="E6320" t="s">
        <v>4845</v>
      </c>
      <c r="F6320">
        <v>6.03</v>
      </c>
      <c r="K6320" t="s">
        <v>6860</v>
      </c>
      <c r="M6320" t="s">
        <v>6865</v>
      </c>
      <c r="N6320">
        <v>8</v>
      </c>
      <c r="O6320" t="s">
        <v>15365</v>
      </c>
      <c r="P6320" t="s">
        <v>19755</v>
      </c>
      <c r="Q6320">
        <v>5</v>
      </c>
      <c r="R6320">
        <v>3</v>
      </c>
      <c r="S6320">
        <v>2.97</v>
      </c>
      <c r="T6320">
        <v>3.87</v>
      </c>
      <c r="U6320">
        <v>625.71</v>
      </c>
      <c r="V6320">
        <v>98.74</v>
      </c>
      <c r="W6320">
        <v>5.6</v>
      </c>
      <c r="X6320">
        <v>13.97</v>
      </c>
      <c r="Y6320">
        <v>8.3000000000000007</v>
      </c>
      <c r="Z6320">
        <v>4</v>
      </c>
      <c r="AA6320" t="s">
        <v>4250</v>
      </c>
      <c r="AB6320">
        <v>2</v>
      </c>
      <c r="AC6320">
        <v>12</v>
      </c>
      <c r="AD6320">
        <v>2.805333333333333</v>
      </c>
      <c r="AF6320" t="s">
        <v>7949</v>
      </c>
      <c r="AI6320">
        <v>0</v>
      </c>
      <c r="AJ6320">
        <v>0</v>
      </c>
      <c r="AK6320" t="s">
        <v>19888</v>
      </c>
      <c r="AL6320" t="s">
        <v>19888</v>
      </c>
      <c r="AM6320" t="s">
        <v>20019</v>
      </c>
    </row>
    <row r="6321" spans="1:39" x14ac:dyDescent="0.25">
      <c r="A6321" t="s">
        <v>12104</v>
      </c>
      <c r="B6321" t="s">
        <v>4841</v>
      </c>
      <c r="C6321" t="s">
        <v>4842</v>
      </c>
      <c r="D6321">
        <v>930</v>
      </c>
      <c r="E6321" t="s">
        <v>4845</v>
      </c>
      <c r="F6321">
        <v>6.03</v>
      </c>
      <c r="K6321" t="s">
        <v>6860</v>
      </c>
      <c r="M6321" t="s">
        <v>14973</v>
      </c>
      <c r="N6321">
        <v>8</v>
      </c>
      <c r="O6321" t="s">
        <v>15611</v>
      </c>
      <c r="P6321" t="s">
        <v>19756</v>
      </c>
      <c r="Q6321">
        <v>4</v>
      </c>
      <c r="R6321">
        <v>4</v>
      </c>
      <c r="S6321">
        <v>4.28</v>
      </c>
      <c r="T6321">
        <v>4.29</v>
      </c>
      <c r="U6321">
        <v>541.12</v>
      </c>
      <c r="V6321">
        <v>116.81</v>
      </c>
      <c r="W6321">
        <v>5.01</v>
      </c>
      <c r="Y6321">
        <v>5.23</v>
      </c>
      <c r="Z6321">
        <v>3</v>
      </c>
      <c r="AA6321" t="s">
        <v>4250</v>
      </c>
      <c r="AB6321">
        <v>2</v>
      </c>
      <c r="AC6321">
        <v>11</v>
      </c>
      <c r="AD6321">
        <v>1.4613333333333329</v>
      </c>
      <c r="AF6321" t="s">
        <v>7949</v>
      </c>
      <c r="AI6321">
        <v>0</v>
      </c>
      <c r="AJ6321">
        <v>0</v>
      </c>
      <c r="AK6321" t="s">
        <v>19996</v>
      </c>
      <c r="AL6321" t="s">
        <v>19996</v>
      </c>
      <c r="AM6321" t="s">
        <v>20019</v>
      </c>
    </row>
    <row r="6322" spans="1:39" x14ac:dyDescent="0.25">
      <c r="A6322" t="s">
        <v>12105</v>
      </c>
      <c r="B6322" t="s">
        <v>4841</v>
      </c>
      <c r="C6322" t="s">
        <v>4842</v>
      </c>
      <c r="D6322">
        <v>930</v>
      </c>
      <c r="E6322" t="s">
        <v>4845</v>
      </c>
      <c r="F6322">
        <v>6.03</v>
      </c>
      <c r="I6322" t="s">
        <v>14886</v>
      </c>
      <c r="K6322" t="s">
        <v>6860</v>
      </c>
      <c r="L6322" t="s">
        <v>6861</v>
      </c>
      <c r="M6322" t="s">
        <v>15146</v>
      </c>
      <c r="N6322">
        <v>9</v>
      </c>
      <c r="O6322" t="s">
        <v>15522</v>
      </c>
      <c r="P6322" t="s">
        <v>19757</v>
      </c>
      <c r="Q6322">
        <v>5</v>
      </c>
      <c r="R6322">
        <v>2</v>
      </c>
      <c r="S6322">
        <v>2.44</v>
      </c>
      <c r="T6322">
        <v>2.46</v>
      </c>
      <c r="U6322">
        <v>350.45</v>
      </c>
      <c r="V6322">
        <v>91.27</v>
      </c>
      <c r="W6322">
        <v>3.48</v>
      </c>
      <c r="X6322">
        <v>12.67</v>
      </c>
      <c r="Y6322">
        <v>6.11</v>
      </c>
      <c r="Z6322">
        <v>2</v>
      </c>
      <c r="AA6322" t="s">
        <v>4250</v>
      </c>
      <c r="AB6322">
        <v>0</v>
      </c>
      <c r="AC6322">
        <v>3</v>
      </c>
      <c r="AD6322">
        <v>5.2376666666666667</v>
      </c>
      <c r="AF6322" t="s">
        <v>7949</v>
      </c>
      <c r="AI6322">
        <v>0</v>
      </c>
      <c r="AJ6322">
        <v>0</v>
      </c>
      <c r="AM6322" t="s">
        <v>20019</v>
      </c>
    </row>
    <row r="6323" spans="1:39" x14ac:dyDescent="0.25">
      <c r="A6323" t="s">
        <v>11544</v>
      </c>
      <c r="B6323" t="s">
        <v>4841</v>
      </c>
      <c r="C6323" t="s">
        <v>4842</v>
      </c>
      <c r="D6323">
        <v>930</v>
      </c>
      <c r="E6323" t="s">
        <v>4845</v>
      </c>
      <c r="F6323">
        <v>6.03</v>
      </c>
      <c r="I6323" t="s">
        <v>14887</v>
      </c>
      <c r="K6323" t="s">
        <v>6860</v>
      </c>
      <c r="L6323" t="s">
        <v>6861</v>
      </c>
      <c r="M6323" t="s">
        <v>6907</v>
      </c>
      <c r="N6323">
        <v>9</v>
      </c>
      <c r="O6323" t="s">
        <v>6972</v>
      </c>
      <c r="P6323" t="s">
        <v>19196</v>
      </c>
      <c r="Q6323">
        <v>6</v>
      </c>
      <c r="R6323">
        <v>1</v>
      </c>
      <c r="S6323">
        <v>2.31</v>
      </c>
      <c r="T6323">
        <v>2.3199999999999998</v>
      </c>
      <c r="U6323">
        <v>403.84</v>
      </c>
      <c r="V6323">
        <v>78.959999999999994</v>
      </c>
      <c r="W6323">
        <v>3.27</v>
      </c>
      <c r="Y6323">
        <v>5.78</v>
      </c>
      <c r="Z6323">
        <v>2</v>
      </c>
      <c r="AA6323" t="s">
        <v>4250</v>
      </c>
      <c r="AB6323">
        <v>0</v>
      </c>
      <c r="AC6323">
        <v>1</v>
      </c>
      <c r="AD6323">
        <v>5.3651904761904756</v>
      </c>
      <c r="AF6323" t="s">
        <v>7949</v>
      </c>
      <c r="AI6323">
        <v>0</v>
      </c>
      <c r="AJ6323">
        <v>0</v>
      </c>
      <c r="AM6323" t="s">
        <v>20019</v>
      </c>
    </row>
    <row r="6324" spans="1:39" x14ac:dyDescent="0.25">
      <c r="A6324" t="s">
        <v>11544</v>
      </c>
      <c r="B6324" t="s">
        <v>4841</v>
      </c>
      <c r="C6324" t="s">
        <v>4842</v>
      </c>
      <c r="D6324">
        <v>930</v>
      </c>
      <c r="E6324" t="s">
        <v>4845</v>
      </c>
      <c r="F6324">
        <v>6.03</v>
      </c>
      <c r="I6324" t="s">
        <v>14888</v>
      </c>
      <c r="K6324" t="s">
        <v>6860</v>
      </c>
      <c r="L6324" t="s">
        <v>6861</v>
      </c>
      <c r="M6324" t="s">
        <v>6908</v>
      </c>
      <c r="N6324">
        <v>8</v>
      </c>
      <c r="O6324" t="s">
        <v>6973</v>
      </c>
      <c r="P6324" t="s">
        <v>19196</v>
      </c>
      <c r="Q6324">
        <v>6</v>
      </c>
      <c r="R6324">
        <v>1</v>
      </c>
      <c r="S6324">
        <v>2.31</v>
      </c>
      <c r="T6324">
        <v>2.3199999999999998</v>
      </c>
      <c r="U6324">
        <v>403.84</v>
      </c>
      <c r="V6324">
        <v>78.959999999999994</v>
      </c>
      <c r="W6324">
        <v>3.27</v>
      </c>
      <c r="Y6324">
        <v>5.78</v>
      </c>
      <c r="Z6324">
        <v>2</v>
      </c>
      <c r="AA6324" t="s">
        <v>4250</v>
      </c>
      <c r="AB6324">
        <v>0</v>
      </c>
      <c r="AC6324">
        <v>1</v>
      </c>
      <c r="AD6324">
        <v>5.3651904761904756</v>
      </c>
      <c r="AF6324" t="s">
        <v>7949</v>
      </c>
      <c r="AI6324">
        <v>0</v>
      </c>
      <c r="AJ6324">
        <v>0</v>
      </c>
      <c r="AM6324" t="s">
        <v>20019</v>
      </c>
    </row>
    <row r="6325" spans="1:39" x14ac:dyDescent="0.25">
      <c r="A6325" t="s">
        <v>12106</v>
      </c>
      <c r="B6325" t="s">
        <v>4841</v>
      </c>
      <c r="C6325" t="s">
        <v>4842</v>
      </c>
      <c r="D6325">
        <v>930</v>
      </c>
      <c r="E6325" t="s">
        <v>4845</v>
      </c>
      <c r="F6325">
        <v>6.03</v>
      </c>
      <c r="I6325" t="s">
        <v>14889</v>
      </c>
      <c r="K6325" t="s">
        <v>6860</v>
      </c>
      <c r="L6325" t="s">
        <v>6861</v>
      </c>
      <c r="M6325" t="s">
        <v>14996</v>
      </c>
      <c r="N6325">
        <v>9</v>
      </c>
      <c r="O6325" t="s">
        <v>15322</v>
      </c>
      <c r="P6325" t="s">
        <v>19758</v>
      </c>
      <c r="Q6325">
        <v>6</v>
      </c>
      <c r="R6325">
        <v>3</v>
      </c>
      <c r="S6325">
        <v>-5.0599999999999996</v>
      </c>
      <c r="T6325">
        <v>-1.93</v>
      </c>
      <c r="U6325">
        <v>477.21</v>
      </c>
      <c r="V6325">
        <v>109.83</v>
      </c>
      <c r="W6325">
        <v>2.93</v>
      </c>
      <c r="X6325">
        <v>3.03</v>
      </c>
      <c r="Y6325">
        <v>3.9</v>
      </c>
      <c r="Z6325">
        <v>2</v>
      </c>
      <c r="AA6325" t="s">
        <v>4250</v>
      </c>
      <c r="AB6325">
        <v>0</v>
      </c>
      <c r="AC6325">
        <v>4</v>
      </c>
      <c r="AD6325">
        <v>3.668452380952381</v>
      </c>
      <c r="AF6325" t="s">
        <v>7951</v>
      </c>
      <c r="AI6325">
        <v>0</v>
      </c>
      <c r="AJ6325">
        <v>0</v>
      </c>
      <c r="AM6325" t="s">
        <v>20019</v>
      </c>
    </row>
    <row r="6326" spans="1:39" x14ac:dyDescent="0.25">
      <c r="A6326" t="s">
        <v>12107</v>
      </c>
      <c r="B6326" t="s">
        <v>4841</v>
      </c>
      <c r="C6326" t="s">
        <v>4842</v>
      </c>
      <c r="D6326">
        <v>933</v>
      </c>
      <c r="E6326" t="s">
        <v>4845</v>
      </c>
      <c r="F6326">
        <v>6.03</v>
      </c>
      <c r="I6326" t="s">
        <v>14890</v>
      </c>
      <c r="K6326" t="s">
        <v>6860</v>
      </c>
      <c r="L6326" t="s">
        <v>6861</v>
      </c>
      <c r="M6326" t="s">
        <v>6907</v>
      </c>
      <c r="N6326">
        <v>9</v>
      </c>
      <c r="O6326" t="s">
        <v>6972</v>
      </c>
      <c r="P6326" t="s">
        <v>19759</v>
      </c>
      <c r="Q6326">
        <v>6</v>
      </c>
      <c r="R6326">
        <v>1</v>
      </c>
      <c r="S6326">
        <v>3.84</v>
      </c>
      <c r="T6326">
        <v>3.84</v>
      </c>
      <c r="U6326">
        <v>410.54</v>
      </c>
      <c r="V6326">
        <v>66.069999999999993</v>
      </c>
      <c r="W6326">
        <v>4.1900000000000004</v>
      </c>
      <c r="Y6326">
        <v>4.5999999999999996</v>
      </c>
      <c r="Z6326">
        <v>2</v>
      </c>
      <c r="AA6326" t="s">
        <v>4250</v>
      </c>
      <c r="AB6326">
        <v>0</v>
      </c>
      <c r="AC6326">
        <v>3</v>
      </c>
      <c r="AD6326">
        <v>4.1323333333333334</v>
      </c>
      <c r="AF6326" t="s">
        <v>7949</v>
      </c>
      <c r="AI6326">
        <v>0</v>
      </c>
      <c r="AJ6326">
        <v>0</v>
      </c>
      <c r="AM6326" t="s">
        <v>20019</v>
      </c>
    </row>
    <row r="6327" spans="1:39" x14ac:dyDescent="0.25">
      <c r="A6327" t="s">
        <v>12107</v>
      </c>
      <c r="B6327" t="s">
        <v>4841</v>
      </c>
      <c r="C6327" t="s">
        <v>4842</v>
      </c>
      <c r="D6327">
        <v>933</v>
      </c>
      <c r="E6327" t="s">
        <v>4845</v>
      </c>
      <c r="F6327">
        <v>6.03</v>
      </c>
      <c r="I6327" t="s">
        <v>14891</v>
      </c>
      <c r="K6327" t="s">
        <v>6860</v>
      </c>
      <c r="L6327" t="s">
        <v>6861</v>
      </c>
      <c r="M6327" t="s">
        <v>6908</v>
      </c>
      <c r="N6327">
        <v>8</v>
      </c>
      <c r="O6327" t="s">
        <v>6973</v>
      </c>
      <c r="P6327" t="s">
        <v>19759</v>
      </c>
      <c r="Q6327">
        <v>6</v>
      </c>
      <c r="R6327">
        <v>1</v>
      </c>
      <c r="S6327">
        <v>3.84</v>
      </c>
      <c r="T6327">
        <v>3.84</v>
      </c>
      <c r="U6327">
        <v>410.54</v>
      </c>
      <c r="V6327">
        <v>66.069999999999993</v>
      </c>
      <c r="W6327">
        <v>4.1900000000000004</v>
      </c>
      <c r="Y6327">
        <v>4.5999999999999996</v>
      </c>
      <c r="Z6327">
        <v>2</v>
      </c>
      <c r="AA6327" t="s">
        <v>4250</v>
      </c>
      <c r="AB6327">
        <v>0</v>
      </c>
      <c r="AC6327">
        <v>3</v>
      </c>
      <c r="AD6327">
        <v>4.1323333333333334</v>
      </c>
      <c r="AF6327" t="s">
        <v>7949</v>
      </c>
      <c r="AI6327">
        <v>0</v>
      </c>
      <c r="AJ6327">
        <v>0</v>
      </c>
      <c r="AM6327" t="s">
        <v>20019</v>
      </c>
    </row>
    <row r="6328" spans="1:39" x14ac:dyDescent="0.25">
      <c r="A6328" t="s">
        <v>12108</v>
      </c>
      <c r="B6328" t="s">
        <v>4841</v>
      </c>
      <c r="C6328" t="s">
        <v>4842</v>
      </c>
      <c r="D6328">
        <v>935.52</v>
      </c>
      <c r="E6328" t="s">
        <v>4845</v>
      </c>
      <c r="F6328">
        <v>6.03</v>
      </c>
      <c r="I6328" t="s">
        <v>14892</v>
      </c>
      <c r="K6328" t="s">
        <v>6860</v>
      </c>
      <c r="L6328" t="s">
        <v>6861</v>
      </c>
      <c r="M6328" t="s">
        <v>15021</v>
      </c>
      <c r="N6328">
        <v>9</v>
      </c>
      <c r="O6328" t="s">
        <v>15359</v>
      </c>
      <c r="P6328" t="s">
        <v>19760</v>
      </c>
      <c r="Q6328">
        <v>7</v>
      </c>
      <c r="R6328">
        <v>1</v>
      </c>
      <c r="S6328">
        <v>1.3</v>
      </c>
      <c r="T6328">
        <v>2.98</v>
      </c>
      <c r="U6328">
        <v>418.5</v>
      </c>
      <c r="V6328">
        <v>93.1</v>
      </c>
      <c r="W6328">
        <v>2.94</v>
      </c>
      <c r="Y6328">
        <v>9.36</v>
      </c>
      <c r="Z6328">
        <v>2</v>
      </c>
      <c r="AA6328" t="s">
        <v>4250</v>
      </c>
      <c r="AB6328">
        <v>0</v>
      </c>
      <c r="AC6328">
        <v>3</v>
      </c>
      <c r="AD6328">
        <v>4.632142857142858</v>
      </c>
      <c r="AF6328" t="s">
        <v>7952</v>
      </c>
      <c r="AI6328">
        <v>0</v>
      </c>
      <c r="AJ6328">
        <v>0</v>
      </c>
      <c r="AM6328" t="s">
        <v>20019</v>
      </c>
    </row>
    <row r="6329" spans="1:39" x14ac:dyDescent="0.25">
      <c r="A6329" t="s">
        <v>12108</v>
      </c>
      <c r="B6329" t="s">
        <v>4841</v>
      </c>
      <c r="C6329" t="s">
        <v>4842</v>
      </c>
      <c r="D6329">
        <v>935.52</v>
      </c>
      <c r="E6329" t="s">
        <v>4845</v>
      </c>
      <c r="F6329">
        <v>6.03</v>
      </c>
      <c r="I6329" t="s">
        <v>14893</v>
      </c>
      <c r="K6329" t="s">
        <v>6860</v>
      </c>
      <c r="M6329" t="s">
        <v>14977</v>
      </c>
      <c r="N6329">
        <v>8</v>
      </c>
      <c r="O6329" t="s">
        <v>15298</v>
      </c>
      <c r="P6329" t="s">
        <v>19760</v>
      </c>
      <c r="Q6329">
        <v>7</v>
      </c>
      <c r="R6329">
        <v>1</v>
      </c>
      <c r="S6329">
        <v>1.3</v>
      </c>
      <c r="T6329">
        <v>2.98</v>
      </c>
      <c r="U6329">
        <v>418.5</v>
      </c>
      <c r="V6329">
        <v>93.1</v>
      </c>
      <c r="W6329">
        <v>2.94</v>
      </c>
      <c r="Y6329">
        <v>9.36</v>
      </c>
      <c r="Z6329">
        <v>2</v>
      </c>
      <c r="AA6329" t="s">
        <v>4250</v>
      </c>
      <c r="AB6329">
        <v>0</v>
      </c>
      <c r="AC6329">
        <v>3</v>
      </c>
      <c r="AD6329">
        <v>4.632142857142858</v>
      </c>
      <c r="AF6329" t="s">
        <v>7952</v>
      </c>
      <c r="AI6329">
        <v>0</v>
      </c>
      <c r="AJ6329">
        <v>0</v>
      </c>
      <c r="AM6329" t="s">
        <v>20019</v>
      </c>
    </row>
    <row r="6330" spans="1:39" x14ac:dyDescent="0.25">
      <c r="A6330" t="s">
        <v>12109</v>
      </c>
      <c r="B6330" t="s">
        <v>4841</v>
      </c>
      <c r="C6330" t="s">
        <v>4842</v>
      </c>
      <c r="D6330">
        <v>940</v>
      </c>
      <c r="E6330" t="s">
        <v>4845</v>
      </c>
      <c r="F6330">
        <v>6.03</v>
      </c>
      <c r="K6330" t="s">
        <v>6860</v>
      </c>
      <c r="L6330" t="s">
        <v>6861</v>
      </c>
      <c r="M6330" t="s">
        <v>15006</v>
      </c>
      <c r="N6330">
        <v>9</v>
      </c>
      <c r="O6330" t="s">
        <v>15336</v>
      </c>
      <c r="P6330" t="s">
        <v>19761</v>
      </c>
      <c r="Q6330">
        <v>7</v>
      </c>
      <c r="R6330">
        <v>1</v>
      </c>
      <c r="S6330">
        <v>0.87</v>
      </c>
      <c r="T6330">
        <v>0.89</v>
      </c>
      <c r="U6330">
        <v>338.37</v>
      </c>
      <c r="V6330">
        <v>91.85</v>
      </c>
      <c r="W6330">
        <v>1.48</v>
      </c>
      <c r="Y6330">
        <v>6.2</v>
      </c>
      <c r="Z6330">
        <v>2</v>
      </c>
      <c r="AA6330" t="s">
        <v>4250</v>
      </c>
      <c r="AB6330">
        <v>0</v>
      </c>
      <c r="AC6330">
        <v>1</v>
      </c>
      <c r="AD6330">
        <v>5.7716666666666674</v>
      </c>
      <c r="AF6330" t="s">
        <v>7949</v>
      </c>
      <c r="AI6330">
        <v>0</v>
      </c>
      <c r="AJ6330">
        <v>0</v>
      </c>
      <c r="AK6330" t="s">
        <v>19871</v>
      </c>
      <c r="AL6330" t="s">
        <v>19871</v>
      </c>
      <c r="AM6330" t="s">
        <v>20019</v>
      </c>
    </row>
    <row r="6331" spans="1:39" x14ac:dyDescent="0.25">
      <c r="A6331" t="s">
        <v>12110</v>
      </c>
      <c r="B6331" t="s">
        <v>4841</v>
      </c>
      <c r="C6331" t="s">
        <v>4842</v>
      </c>
      <c r="D6331">
        <v>940</v>
      </c>
      <c r="E6331" t="s">
        <v>4845</v>
      </c>
      <c r="F6331">
        <v>6.03</v>
      </c>
      <c r="K6331" t="s">
        <v>6860</v>
      </c>
      <c r="M6331" t="s">
        <v>15169</v>
      </c>
      <c r="N6331">
        <v>8</v>
      </c>
      <c r="O6331" t="s">
        <v>15550</v>
      </c>
      <c r="P6331" t="s">
        <v>19762</v>
      </c>
      <c r="Q6331">
        <v>3</v>
      </c>
      <c r="R6331">
        <v>3</v>
      </c>
      <c r="S6331">
        <v>3.25</v>
      </c>
      <c r="T6331">
        <v>4.38</v>
      </c>
      <c r="U6331">
        <v>484.63</v>
      </c>
      <c r="V6331">
        <v>61.36</v>
      </c>
      <c r="W6331">
        <v>5.48</v>
      </c>
      <c r="X6331">
        <v>13.91</v>
      </c>
      <c r="Y6331">
        <v>8.31</v>
      </c>
      <c r="Z6331">
        <v>2</v>
      </c>
      <c r="AA6331" t="s">
        <v>4250</v>
      </c>
      <c r="AB6331">
        <v>1</v>
      </c>
      <c r="AC6331">
        <v>9</v>
      </c>
      <c r="AD6331">
        <v>2.8064523809523809</v>
      </c>
      <c r="AF6331" t="s">
        <v>7949</v>
      </c>
      <c r="AI6331">
        <v>0</v>
      </c>
      <c r="AJ6331">
        <v>0</v>
      </c>
      <c r="AK6331" t="s">
        <v>19965</v>
      </c>
      <c r="AL6331" t="s">
        <v>19965</v>
      </c>
      <c r="AM6331" t="s">
        <v>20019</v>
      </c>
    </row>
    <row r="6332" spans="1:39" x14ac:dyDescent="0.25">
      <c r="A6332" t="s">
        <v>5924</v>
      </c>
      <c r="B6332" t="s">
        <v>4841</v>
      </c>
      <c r="C6332" t="s">
        <v>4842</v>
      </c>
      <c r="D6332">
        <v>940</v>
      </c>
      <c r="E6332" t="s">
        <v>4845</v>
      </c>
      <c r="F6332">
        <v>6.03</v>
      </c>
      <c r="K6332" t="s">
        <v>6860</v>
      </c>
      <c r="L6332" t="s">
        <v>6861</v>
      </c>
      <c r="M6332" t="s">
        <v>15200</v>
      </c>
      <c r="N6332">
        <v>9</v>
      </c>
      <c r="O6332" t="s">
        <v>15590</v>
      </c>
      <c r="P6332" t="s">
        <v>7650</v>
      </c>
      <c r="Q6332">
        <v>3</v>
      </c>
      <c r="R6332">
        <v>2</v>
      </c>
      <c r="S6332">
        <v>2.4500000000000002</v>
      </c>
      <c r="T6332">
        <v>2.46</v>
      </c>
      <c r="U6332">
        <v>330.39</v>
      </c>
      <c r="V6332">
        <v>79.98</v>
      </c>
      <c r="W6332">
        <v>2.83</v>
      </c>
      <c r="Y6332">
        <v>5.07</v>
      </c>
      <c r="Z6332">
        <v>2</v>
      </c>
      <c r="AA6332" t="s">
        <v>4250</v>
      </c>
      <c r="AB6332">
        <v>0</v>
      </c>
      <c r="AC6332">
        <v>3</v>
      </c>
      <c r="AD6332">
        <v>5.2750000000000004</v>
      </c>
      <c r="AF6332" t="s">
        <v>7949</v>
      </c>
      <c r="AI6332">
        <v>0</v>
      </c>
      <c r="AJ6332">
        <v>0</v>
      </c>
      <c r="AK6332" t="s">
        <v>7981</v>
      </c>
      <c r="AL6332" t="s">
        <v>7981</v>
      </c>
      <c r="AM6332" t="s">
        <v>20019</v>
      </c>
    </row>
    <row r="6333" spans="1:39" x14ac:dyDescent="0.25">
      <c r="A6333" t="s">
        <v>12111</v>
      </c>
      <c r="B6333" t="s">
        <v>4841</v>
      </c>
      <c r="C6333" t="s">
        <v>4842</v>
      </c>
      <c r="D6333">
        <v>940</v>
      </c>
      <c r="E6333" t="s">
        <v>4845</v>
      </c>
      <c r="F6333">
        <v>6.03</v>
      </c>
      <c r="I6333" t="s">
        <v>14894</v>
      </c>
      <c r="K6333" t="s">
        <v>6860</v>
      </c>
      <c r="L6333" t="s">
        <v>6861</v>
      </c>
      <c r="M6333" t="s">
        <v>15242</v>
      </c>
      <c r="N6333">
        <v>9</v>
      </c>
      <c r="O6333" t="s">
        <v>15641</v>
      </c>
      <c r="P6333" t="s">
        <v>19763</v>
      </c>
      <c r="Q6333">
        <v>2</v>
      </c>
      <c r="R6333">
        <v>2</v>
      </c>
      <c r="S6333">
        <v>4.71</v>
      </c>
      <c r="T6333">
        <v>4.75</v>
      </c>
      <c r="U6333">
        <v>354.41</v>
      </c>
      <c r="V6333">
        <v>65.72</v>
      </c>
      <c r="W6333">
        <v>4.9000000000000004</v>
      </c>
      <c r="X6333">
        <v>8.5299999999999994</v>
      </c>
      <c r="Y6333">
        <v>0</v>
      </c>
      <c r="Z6333">
        <v>4</v>
      </c>
      <c r="AA6333" t="s">
        <v>4250</v>
      </c>
      <c r="AB6333">
        <v>0</v>
      </c>
      <c r="AC6333">
        <v>6</v>
      </c>
      <c r="AD6333">
        <v>3.625</v>
      </c>
      <c r="AF6333" t="s">
        <v>7949</v>
      </c>
      <c r="AI6333">
        <v>0</v>
      </c>
      <c r="AJ6333">
        <v>0</v>
      </c>
      <c r="AM6333" t="s">
        <v>20019</v>
      </c>
    </row>
    <row r="6334" spans="1:39" x14ac:dyDescent="0.25">
      <c r="A6334" t="s">
        <v>12112</v>
      </c>
      <c r="B6334" t="s">
        <v>4841</v>
      </c>
      <c r="C6334" t="s">
        <v>4842</v>
      </c>
      <c r="D6334">
        <v>940</v>
      </c>
      <c r="E6334" t="s">
        <v>4845</v>
      </c>
      <c r="F6334">
        <v>6.03</v>
      </c>
      <c r="I6334" t="s">
        <v>14895</v>
      </c>
      <c r="K6334" t="s">
        <v>6860</v>
      </c>
      <c r="L6334" t="s">
        <v>6861</v>
      </c>
      <c r="M6334" t="s">
        <v>14996</v>
      </c>
      <c r="N6334">
        <v>9</v>
      </c>
      <c r="O6334" t="s">
        <v>15322</v>
      </c>
      <c r="P6334" t="s">
        <v>19764</v>
      </c>
      <c r="Q6334">
        <v>6</v>
      </c>
      <c r="R6334">
        <v>2</v>
      </c>
      <c r="S6334">
        <v>-3.75</v>
      </c>
      <c r="T6334">
        <v>-3.75</v>
      </c>
      <c r="U6334">
        <v>384.38</v>
      </c>
      <c r="V6334">
        <v>89.6</v>
      </c>
      <c r="W6334">
        <v>2.69</v>
      </c>
      <c r="X6334">
        <v>10.29</v>
      </c>
      <c r="Y6334">
        <v>3.94</v>
      </c>
      <c r="Z6334">
        <v>2</v>
      </c>
      <c r="AA6334" t="s">
        <v>4250</v>
      </c>
      <c r="AB6334">
        <v>0</v>
      </c>
      <c r="AC6334">
        <v>4</v>
      </c>
      <c r="AD6334">
        <v>5.3258571428571431</v>
      </c>
      <c r="AF6334" t="s">
        <v>7949</v>
      </c>
      <c r="AI6334">
        <v>0</v>
      </c>
      <c r="AJ6334">
        <v>0</v>
      </c>
      <c r="AM6334" t="s">
        <v>20019</v>
      </c>
    </row>
    <row r="6335" spans="1:39" x14ac:dyDescent="0.25">
      <c r="A6335" t="s">
        <v>12113</v>
      </c>
      <c r="B6335" t="s">
        <v>4841</v>
      </c>
      <c r="C6335" t="s">
        <v>4842</v>
      </c>
      <c r="D6335">
        <v>942</v>
      </c>
      <c r="E6335" t="s">
        <v>4845</v>
      </c>
      <c r="F6335">
        <v>6.03</v>
      </c>
      <c r="K6335" t="s">
        <v>6860</v>
      </c>
      <c r="M6335" t="s">
        <v>6865</v>
      </c>
      <c r="N6335">
        <v>8</v>
      </c>
      <c r="O6335" t="s">
        <v>15584</v>
      </c>
      <c r="P6335" t="s">
        <v>19765</v>
      </c>
      <c r="Q6335">
        <v>3</v>
      </c>
      <c r="R6335">
        <v>3</v>
      </c>
      <c r="S6335">
        <v>4.93</v>
      </c>
      <c r="T6335">
        <v>4.93</v>
      </c>
      <c r="U6335">
        <v>434.58</v>
      </c>
      <c r="V6335">
        <v>92.64</v>
      </c>
      <c r="W6335">
        <v>3.43</v>
      </c>
      <c r="Y6335">
        <v>4.13</v>
      </c>
      <c r="Z6335">
        <v>2</v>
      </c>
      <c r="AA6335" t="s">
        <v>4250</v>
      </c>
      <c r="AB6335">
        <v>0</v>
      </c>
      <c r="AC6335">
        <v>6</v>
      </c>
      <c r="AD6335">
        <v>2.580952380952382</v>
      </c>
      <c r="AF6335" t="s">
        <v>7949</v>
      </c>
      <c r="AI6335">
        <v>0</v>
      </c>
      <c r="AJ6335">
        <v>0</v>
      </c>
      <c r="AK6335" t="s">
        <v>19979</v>
      </c>
      <c r="AL6335" t="s">
        <v>19979</v>
      </c>
      <c r="AM6335" t="s">
        <v>20019</v>
      </c>
    </row>
    <row r="6336" spans="1:39" x14ac:dyDescent="0.25">
      <c r="A6336" t="s">
        <v>10118</v>
      </c>
      <c r="B6336" t="s">
        <v>4841</v>
      </c>
      <c r="C6336" t="s">
        <v>4842</v>
      </c>
      <c r="D6336">
        <v>950</v>
      </c>
      <c r="E6336" t="s">
        <v>4845</v>
      </c>
      <c r="F6336">
        <v>6.02</v>
      </c>
      <c r="K6336" t="s">
        <v>6860</v>
      </c>
      <c r="L6336" t="s">
        <v>6861</v>
      </c>
      <c r="M6336" t="s">
        <v>15164</v>
      </c>
      <c r="N6336">
        <v>9</v>
      </c>
      <c r="O6336" t="s">
        <v>15545</v>
      </c>
      <c r="P6336" t="s">
        <v>17770</v>
      </c>
      <c r="Q6336">
        <v>7</v>
      </c>
      <c r="R6336">
        <v>3</v>
      </c>
      <c r="S6336">
        <v>4.13</v>
      </c>
      <c r="T6336">
        <v>4.1399999999999997</v>
      </c>
      <c r="U6336">
        <v>628.49</v>
      </c>
      <c r="V6336">
        <v>110.88</v>
      </c>
      <c r="W6336">
        <v>4.28</v>
      </c>
      <c r="X6336">
        <v>13.45</v>
      </c>
      <c r="Y6336">
        <v>5.89</v>
      </c>
      <c r="Z6336">
        <v>2</v>
      </c>
      <c r="AA6336" t="s">
        <v>4250</v>
      </c>
      <c r="AB6336">
        <v>1</v>
      </c>
      <c r="AC6336">
        <v>8</v>
      </c>
      <c r="AD6336">
        <v>1.9006666666666669</v>
      </c>
      <c r="AF6336" t="s">
        <v>7949</v>
      </c>
      <c r="AI6336">
        <v>0</v>
      </c>
      <c r="AJ6336">
        <v>0</v>
      </c>
      <c r="AK6336" t="s">
        <v>19881</v>
      </c>
      <c r="AL6336" t="s">
        <v>19881</v>
      </c>
      <c r="AM6336" t="s">
        <v>20019</v>
      </c>
    </row>
    <row r="6337" spans="1:39" x14ac:dyDescent="0.25">
      <c r="A6337" t="s">
        <v>12114</v>
      </c>
      <c r="B6337" t="s">
        <v>4841</v>
      </c>
      <c r="C6337" t="s">
        <v>4842</v>
      </c>
      <c r="D6337">
        <v>950</v>
      </c>
      <c r="E6337" t="s">
        <v>4845</v>
      </c>
      <c r="F6337">
        <v>6.02</v>
      </c>
      <c r="K6337" t="s">
        <v>6860</v>
      </c>
      <c r="L6337" t="s">
        <v>6861</v>
      </c>
      <c r="M6337" t="s">
        <v>15181</v>
      </c>
      <c r="N6337">
        <v>9</v>
      </c>
      <c r="O6337" t="s">
        <v>15566</v>
      </c>
      <c r="P6337" t="s">
        <v>19766</v>
      </c>
      <c r="Q6337">
        <v>5</v>
      </c>
      <c r="R6337">
        <v>3</v>
      </c>
      <c r="S6337">
        <v>3.71</v>
      </c>
      <c r="T6337">
        <v>3.79</v>
      </c>
      <c r="U6337">
        <v>480.42</v>
      </c>
      <c r="V6337">
        <v>86.63</v>
      </c>
      <c r="W6337">
        <v>3.14</v>
      </c>
      <c r="X6337">
        <v>8.51</v>
      </c>
      <c r="Y6337">
        <v>6.45</v>
      </c>
      <c r="Z6337">
        <v>2</v>
      </c>
      <c r="AA6337" t="s">
        <v>4250</v>
      </c>
      <c r="AB6337">
        <v>0</v>
      </c>
      <c r="AC6337">
        <v>6</v>
      </c>
      <c r="AD6337">
        <v>3.0565238095238092</v>
      </c>
      <c r="AF6337" t="s">
        <v>7949</v>
      </c>
      <c r="AI6337">
        <v>0</v>
      </c>
      <c r="AJ6337">
        <v>0</v>
      </c>
      <c r="AK6337" t="s">
        <v>19974</v>
      </c>
      <c r="AL6337" t="s">
        <v>19974</v>
      </c>
      <c r="AM6337" t="s">
        <v>20019</v>
      </c>
    </row>
    <row r="6338" spans="1:39" x14ac:dyDescent="0.25">
      <c r="A6338" t="s">
        <v>12115</v>
      </c>
      <c r="B6338" t="s">
        <v>4841</v>
      </c>
      <c r="C6338" t="s">
        <v>4842</v>
      </c>
      <c r="D6338">
        <v>950</v>
      </c>
      <c r="E6338" t="s">
        <v>4845</v>
      </c>
      <c r="F6338">
        <v>6.02</v>
      </c>
      <c r="K6338" t="s">
        <v>6860</v>
      </c>
      <c r="L6338" t="s">
        <v>6861</v>
      </c>
      <c r="M6338" t="s">
        <v>15038</v>
      </c>
      <c r="N6338">
        <v>9</v>
      </c>
      <c r="O6338" t="s">
        <v>15544</v>
      </c>
      <c r="P6338" t="s">
        <v>19767</v>
      </c>
      <c r="Q6338">
        <v>4</v>
      </c>
      <c r="R6338">
        <v>2</v>
      </c>
      <c r="S6338">
        <v>-0.45</v>
      </c>
      <c r="T6338">
        <v>2.11</v>
      </c>
      <c r="U6338">
        <v>371.48</v>
      </c>
      <c r="V6338">
        <v>95.99</v>
      </c>
      <c r="W6338">
        <v>3.26</v>
      </c>
      <c r="X6338">
        <v>4.74</v>
      </c>
      <c r="Y6338">
        <v>7.37</v>
      </c>
      <c r="Z6338">
        <v>1</v>
      </c>
      <c r="AA6338" t="s">
        <v>4250</v>
      </c>
      <c r="AB6338">
        <v>0</v>
      </c>
      <c r="AC6338">
        <v>8</v>
      </c>
      <c r="AD6338">
        <v>5.2183333333333337</v>
      </c>
      <c r="AF6338" t="s">
        <v>7951</v>
      </c>
      <c r="AI6338">
        <v>0</v>
      </c>
      <c r="AJ6338">
        <v>0</v>
      </c>
      <c r="AK6338" t="s">
        <v>19963</v>
      </c>
      <c r="AL6338" t="s">
        <v>19963</v>
      </c>
      <c r="AM6338" t="s">
        <v>20019</v>
      </c>
    </row>
    <row r="6339" spans="1:39" x14ac:dyDescent="0.25">
      <c r="A6339" t="s">
        <v>12116</v>
      </c>
      <c r="B6339" t="s">
        <v>4841</v>
      </c>
      <c r="C6339" t="s">
        <v>4842</v>
      </c>
      <c r="D6339">
        <v>950</v>
      </c>
      <c r="E6339" t="s">
        <v>4845</v>
      </c>
      <c r="F6339">
        <v>6.02</v>
      </c>
      <c r="I6339" t="s">
        <v>14896</v>
      </c>
      <c r="K6339" t="s">
        <v>6860</v>
      </c>
      <c r="L6339" t="s">
        <v>6861</v>
      </c>
      <c r="M6339" t="s">
        <v>15242</v>
      </c>
      <c r="N6339">
        <v>9</v>
      </c>
      <c r="O6339" t="s">
        <v>15641</v>
      </c>
      <c r="P6339" t="s">
        <v>19768</v>
      </c>
      <c r="Q6339">
        <v>4</v>
      </c>
      <c r="R6339">
        <v>1</v>
      </c>
      <c r="S6339">
        <v>3.68</v>
      </c>
      <c r="T6339">
        <v>3.75</v>
      </c>
      <c r="U6339">
        <v>338.43</v>
      </c>
      <c r="V6339">
        <v>54.37</v>
      </c>
      <c r="W6339">
        <v>4.37</v>
      </c>
      <c r="X6339">
        <v>8.24</v>
      </c>
      <c r="Y6339">
        <v>0</v>
      </c>
      <c r="Z6339">
        <v>2</v>
      </c>
      <c r="AA6339" t="s">
        <v>4250</v>
      </c>
      <c r="AB6339">
        <v>0</v>
      </c>
      <c r="AC6339">
        <v>7</v>
      </c>
      <c r="AD6339">
        <v>4.6183333333333341</v>
      </c>
      <c r="AF6339" t="s">
        <v>7949</v>
      </c>
      <c r="AI6339">
        <v>0</v>
      </c>
      <c r="AJ6339">
        <v>0</v>
      </c>
      <c r="AM6339" t="s">
        <v>20019</v>
      </c>
    </row>
    <row r="6340" spans="1:39" x14ac:dyDescent="0.25">
      <c r="A6340" t="s">
        <v>12117</v>
      </c>
      <c r="B6340" t="s">
        <v>4841</v>
      </c>
      <c r="C6340" t="s">
        <v>4842</v>
      </c>
      <c r="D6340">
        <v>950</v>
      </c>
      <c r="E6340" t="s">
        <v>4845</v>
      </c>
      <c r="F6340">
        <v>6.02</v>
      </c>
      <c r="I6340" t="s">
        <v>14897</v>
      </c>
      <c r="K6340" t="s">
        <v>6860</v>
      </c>
      <c r="L6340" t="s">
        <v>6861</v>
      </c>
      <c r="M6340" t="s">
        <v>14955</v>
      </c>
      <c r="N6340">
        <v>8</v>
      </c>
      <c r="O6340" t="s">
        <v>15276</v>
      </c>
      <c r="P6340" t="s">
        <v>19769</v>
      </c>
      <c r="Q6340">
        <v>6</v>
      </c>
      <c r="R6340">
        <v>1</v>
      </c>
      <c r="S6340">
        <v>2.39</v>
      </c>
      <c r="T6340">
        <v>2.39</v>
      </c>
      <c r="U6340">
        <v>370.38</v>
      </c>
      <c r="V6340">
        <v>75.3</v>
      </c>
      <c r="W6340">
        <v>2.4500000000000002</v>
      </c>
      <c r="Y6340">
        <v>1.95</v>
      </c>
      <c r="Z6340">
        <v>2</v>
      </c>
      <c r="AA6340" t="s">
        <v>4250</v>
      </c>
      <c r="AB6340">
        <v>0</v>
      </c>
      <c r="AC6340">
        <v>2</v>
      </c>
      <c r="AD6340">
        <v>5.5641904761904746</v>
      </c>
      <c r="AF6340" t="s">
        <v>7949</v>
      </c>
      <c r="AI6340">
        <v>0</v>
      </c>
      <c r="AJ6340">
        <v>0</v>
      </c>
      <c r="AM6340" t="s">
        <v>20019</v>
      </c>
    </row>
    <row r="6341" spans="1:39" x14ac:dyDescent="0.25">
      <c r="A6341" t="s">
        <v>12115</v>
      </c>
      <c r="B6341" t="s">
        <v>4841</v>
      </c>
      <c r="C6341" t="s">
        <v>4842</v>
      </c>
      <c r="D6341">
        <v>950.6</v>
      </c>
      <c r="E6341" t="s">
        <v>4845</v>
      </c>
      <c r="F6341">
        <v>6.02</v>
      </c>
      <c r="K6341" t="s">
        <v>6860</v>
      </c>
      <c r="L6341" t="s">
        <v>6861</v>
      </c>
      <c r="M6341" t="s">
        <v>6891</v>
      </c>
      <c r="N6341">
        <v>9</v>
      </c>
      <c r="O6341" t="s">
        <v>15446</v>
      </c>
      <c r="P6341" t="s">
        <v>19767</v>
      </c>
      <c r="Q6341">
        <v>4</v>
      </c>
      <c r="R6341">
        <v>2</v>
      </c>
      <c r="S6341">
        <v>-0.45</v>
      </c>
      <c r="T6341">
        <v>2.11</v>
      </c>
      <c r="U6341">
        <v>371.48</v>
      </c>
      <c r="V6341">
        <v>95.99</v>
      </c>
      <c r="W6341">
        <v>3.26</v>
      </c>
      <c r="X6341">
        <v>4.74</v>
      </c>
      <c r="Y6341">
        <v>7.37</v>
      </c>
      <c r="Z6341">
        <v>1</v>
      </c>
      <c r="AA6341" t="s">
        <v>4250</v>
      </c>
      <c r="AB6341">
        <v>0</v>
      </c>
      <c r="AC6341">
        <v>8</v>
      </c>
      <c r="AD6341">
        <v>5.2183333333333337</v>
      </c>
      <c r="AF6341" t="s">
        <v>7951</v>
      </c>
      <c r="AI6341">
        <v>0</v>
      </c>
      <c r="AJ6341">
        <v>0</v>
      </c>
      <c r="AK6341" t="s">
        <v>19928</v>
      </c>
      <c r="AL6341" t="s">
        <v>19928</v>
      </c>
      <c r="AM6341" t="s">
        <v>20019</v>
      </c>
    </row>
    <row r="6342" spans="1:39" x14ac:dyDescent="0.25">
      <c r="A6342" t="s">
        <v>9665</v>
      </c>
      <c r="B6342" t="s">
        <v>4841</v>
      </c>
      <c r="C6342" t="s">
        <v>4842</v>
      </c>
      <c r="D6342">
        <v>952</v>
      </c>
      <c r="E6342" t="s">
        <v>4845</v>
      </c>
      <c r="F6342">
        <v>6.02</v>
      </c>
      <c r="K6342" t="s">
        <v>6860</v>
      </c>
      <c r="L6342" t="s">
        <v>6861</v>
      </c>
      <c r="M6342" t="s">
        <v>15189</v>
      </c>
      <c r="N6342">
        <v>9</v>
      </c>
      <c r="O6342" t="s">
        <v>15577</v>
      </c>
      <c r="P6342" t="s">
        <v>17317</v>
      </c>
      <c r="Q6342">
        <v>5</v>
      </c>
      <c r="R6342">
        <v>2</v>
      </c>
      <c r="S6342">
        <v>1.71</v>
      </c>
      <c r="T6342">
        <v>1.71</v>
      </c>
      <c r="U6342">
        <v>336.41</v>
      </c>
      <c r="V6342">
        <v>74.2</v>
      </c>
      <c r="W6342">
        <v>2.78</v>
      </c>
      <c r="Y6342">
        <v>5.68</v>
      </c>
      <c r="Z6342">
        <v>1</v>
      </c>
      <c r="AA6342" t="s">
        <v>4250</v>
      </c>
      <c r="AB6342">
        <v>0</v>
      </c>
      <c r="AC6342">
        <v>4</v>
      </c>
      <c r="AD6342">
        <v>5.5</v>
      </c>
      <c r="AF6342" t="s">
        <v>7949</v>
      </c>
      <c r="AI6342">
        <v>0</v>
      </c>
      <c r="AJ6342">
        <v>0</v>
      </c>
      <c r="AK6342" t="s">
        <v>19839</v>
      </c>
      <c r="AL6342" t="s">
        <v>19839</v>
      </c>
      <c r="AM6342" t="s">
        <v>20019</v>
      </c>
    </row>
    <row r="6343" spans="1:39" x14ac:dyDescent="0.25">
      <c r="A6343" t="s">
        <v>12118</v>
      </c>
      <c r="B6343" t="s">
        <v>4841</v>
      </c>
      <c r="C6343" t="s">
        <v>4842</v>
      </c>
      <c r="D6343">
        <v>957</v>
      </c>
      <c r="E6343" t="s">
        <v>4845</v>
      </c>
      <c r="F6343">
        <v>6.02</v>
      </c>
      <c r="K6343" t="s">
        <v>6860</v>
      </c>
      <c r="L6343" t="s">
        <v>6861</v>
      </c>
      <c r="M6343" t="s">
        <v>15008</v>
      </c>
      <c r="N6343">
        <v>9</v>
      </c>
      <c r="O6343" t="s">
        <v>15402</v>
      </c>
      <c r="P6343" t="s">
        <v>19770</v>
      </c>
      <c r="Q6343">
        <v>5</v>
      </c>
      <c r="R6343">
        <v>3</v>
      </c>
      <c r="S6343">
        <v>0.91</v>
      </c>
      <c r="T6343">
        <v>0.91</v>
      </c>
      <c r="U6343">
        <v>429.95</v>
      </c>
      <c r="V6343">
        <v>83.48</v>
      </c>
      <c r="W6343">
        <v>3.18</v>
      </c>
      <c r="X6343">
        <v>13.95</v>
      </c>
      <c r="Y6343">
        <v>5.31</v>
      </c>
      <c r="Z6343">
        <v>2</v>
      </c>
      <c r="AA6343" t="s">
        <v>4250</v>
      </c>
      <c r="AB6343">
        <v>0</v>
      </c>
      <c r="AC6343">
        <v>7</v>
      </c>
      <c r="AD6343">
        <v>4.6670238095238101</v>
      </c>
      <c r="AF6343" t="s">
        <v>7949</v>
      </c>
      <c r="AI6343">
        <v>0</v>
      </c>
      <c r="AJ6343">
        <v>0</v>
      </c>
      <c r="AK6343" t="s">
        <v>19892</v>
      </c>
      <c r="AL6343" t="s">
        <v>19892</v>
      </c>
      <c r="AM6343" t="s">
        <v>20019</v>
      </c>
    </row>
    <row r="6344" spans="1:39" x14ac:dyDescent="0.25">
      <c r="A6344" t="s">
        <v>9973</v>
      </c>
      <c r="B6344" t="s">
        <v>4841</v>
      </c>
      <c r="C6344" t="s">
        <v>4842</v>
      </c>
      <c r="D6344">
        <v>960</v>
      </c>
      <c r="E6344" t="s">
        <v>4845</v>
      </c>
      <c r="F6344">
        <v>6.02</v>
      </c>
      <c r="K6344" t="s">
        <v>6860</v>
      </c>
      <c r="L6344" t="s">
        <v>6861</v>
      </c>
      <c r="M6344" t="s">
        <v>15013</v>
      </c>
      <c r="N6344">
        <v>9</v>
      </c>
      <c r="O6344" t="s">
        <v>15350</v>
      </c>
      <c r="P6344" t="s">
        <v>17625</v>
      </c>
      <c r="Q6344">
        <v>4</v>
      </c>
      <c r="R6344">
        <v>3</v>
      </c>
      <c r="S6344">
        <v>6.88</v>
      </c>
      <c r="T6344">
        <v>7.73</v>
      </c>
      <c r="U6344">
        <v>504.72</v>
      </c>
      <c r="V6344">
        <v>70.59</v>
      </c>
      <c r="W6344">
        <v>5.57</v>
      </c>
      <c r="X6344">
        <v>13.97</v>
      </c>
      <c r="Y6344">
        <v>8.1999999999999993</v>
      </c>
      <c r="Z6344">
        <v>2</v>
      </c>
      <c r="AA6344" t="s">
        <v>4250</v>
      </c>
      <c r="AB6344">
        <v>2</v>
      </c>
      <c r="AC6344">
        <v>5</v>
      </c>
      <c r="AD6344">
        <v>2.0666666666666669</v>
      </c>
      <c r="AF6344" t="s">
        <v>7949</v>
      </c>
      <c r="AI6344">
        <v>0</v>
      </c>
      <c r="AJ6344">
        <v>0</v>
      </c>
      <c r="AK6344" t="s">
        <v>7992</v>
      </c>
      <c r="AL6344" t="s">
        <v>7992</v>
      </c>
      <c r="AM6344" t="s">
        <v>20019</v>
      </c>
    </row>
    <row r="6345" spans="1:39" x14ac:dyDescent="0.25">
      <c r="A6345" t="s">
        <v>12119</v>
      </c>
      <c r="B6345" t="s">
        <v>4841</v>
      </c>
      <c r="C6345" t="s">
        <v>4842</v>
      </c>
      <c r="D6345">
        <v>960</v>
      </c>
      <c r="E6345" t="s">
        <v>4845</v>
      </c>
      <c r="F6345">
        <v>6.02</v>
      </c>
      <c r="I6345" t="s">
        <v>14898</v>
      </c>
      <c r="K6345" t="s">
        <v>6860</v>
      </c>
      <c r="L6345" t="s">
        <v>6861</v>
      </c>
      <c r="M6345" t="s">
        <v>14955</v>
      </c>
      <c r="N6345">
        <v>8</v>
      </c>
      <c r="O6345" t="s">
        <v>15276</v>
      </c>
      <c r="P6345" t="s">
        <v>19771</v>
      </c>
      <c r="Q6345">
        <v>6</v>
      </c>
      <c r="R6345">
        <v>1</v>
      </c>
      <c r="S6345">
        <v>2.2200000000000002</v>
      </c>
      <c r="T6345">
        <v>2.2400000000000002</v>
      </c>
      <c r="U6345">
        <v>381.41</v>
      </c>
      <c r="V6345">
        <v>78.959999999999994</v>
      </c>
      <c r="W6345">
        <v>2.76</v>
      </c>
      <c r="Y6345">
        <v>6.14</v>
      </c>
      <c r="Z6345">
        <v>2</v>
      </c>
      <c r="AA6345" t="s">
        <v>4250</v>
      </c>
      <c r="AB6345">
        <v>0</v>
      </c>
      <c r="AC6345">
        <v>1</v>
      </c>
      <c r="AD6345">
        <v>5.5704047619047614</v>
      </c>
      <c r="AF6345" t="s">
        <v>7949</v>
      </c>
      <c r="AI6345">
        <v>0</v>
      </c>
      <c r="AJ6345">
        <v>0</v>
      </c>
      <c r="AM6345" t="s">
        <v>20019</v>
      </c>
    </row>
    <row r="6346" spans="1:39" x14ac:dyDescent="0.25">
      <c r="A6346" t="s">
        <v>9399</v>
      </c>
      <c r="B6346" t="s">
        <v>4841</v>
      </c>
      <c r="C6346" t="s">
        <v>4842</v>
      </c>
      <c r="D6346">
        <v>960</v>
      </c>
      <c r="E6346" t="s">
        <v>4845</v>
      </c>
      <c r="F6346">
        <v>6.02</v>
      </c>
      <c r="K6346" t="s">
        <v>6860</v>
      </c>
      <c r="M6346" t="s">
        <v>15182</v>
      </c>
      <c r="N6346">
        <v>8</v>
      </c>
      <c r="O6346" t="s">
        <v>15568</v>
      </c>
      <c r="P6346" t="s">
        <v>17051</v>
      </c>
      <c r="Q6346">
        <v>5</v>
      </c>
      <c r="R6346">
        <v>3</v>
      </c>
      <c r="S6346">
        <v>4.0599999999999996</v>
      </c>
      <c r="T6346">
        <v>4.08</v>
      </c>
      <c r="U6346">
        <v>632.75</v>
      </c>
      <c r="V6346">
        <v>101.98</v>
      </c>
      <c r="W6346">
        <v>3.47</v>
      </c>
      <c r="X6346">
        <v>13.47</v>
      </c>
      <c r="Y6346">
        <v>6.84</v>
      </c>
      <c r="Z6346">
        <v>3</v>
      </c>
      <c r="AA6346" t="s">
        <v>4250</v>
      </c>
      <c r="AB6346">
        <v>1</v>
      </c>
      <c r="AC6346">
        <v>13</v>
      </c>
      <c r="AD6346">
        <v>2.2273333333333332</v>
      </c>
      <c r="AF6346" t="s">
        <v>7949</v>
      </c>
      <c r="AI6346">
        <v>0</v>
      </c>
      <c r="AJ6346">
        <v>0</v>
      </c>
      <c r="AK6346" t="s">
        <v>19863</v>
      </c>
      <c r="AL6346" t="s">
        <v>19863</v>
      </c>
      <c r="AM6346" t="s">
        <v>20019</v>
      </c>
    </row>
    <row r="6347" spans="1:39" x14ac:dyDescent="0.25">
      <c r="A6347" t="s">
        <v>12120</v>
      </c>
      <c r="B6347" t="s">
        <v>4841</v>
      </c>
      <c r="C6347" t="s">
        <v>4842</v>
      </c>
      <c r="D6347">
        <v>960</v>
      </c>
      <c r="E6347" t="s">
        <v>4845</v>
      </c>
      <c r="F6347">
        <v>6.02</v>
      </c>
      <c r="I6347" t="s">
        <v>14899</v>
      </c>
      <c r="K6347" t="s">
        <v>6860</v>
      </c>
      <c r="L6347" t="s">
        <v>6861</v>
      </c>
      <c r="M6347" t="s">
        <v>15242</v>
      </c>
      <c r="N6347">
        <v>9</v>
      </c>
      <c r="O6347" t="s">
        <v>15641</v>
      </c>
      <c r="P6347" t="s">
        <v>19772</v>
      </c>
      <c r="Q6347">
        <v>5</v>
      </c>
      <c r="R6347">
        <v>2</v>
      </c>
      <c r="S6347">
        <v>3.35</v>
      </c>
      <c r="T6347">
        <v>3.43</v>
      </c>
      <c r="U6347">
        <v>338.36</v>
      </c>
      <c r="V6347">
        <v>83.83</v>
      </c>
      <c r="W6347">
        <v>3.36</v>
      </c>
      <c r="X6347">
        <v>8.3000000000000007</v>
      </c>
      <c r="Y6347">
        <v>0</v>
      </c>
      <c r="Z6347">
        <v>2</v>
      </c>
      <c r="AA6347" t="s">
        <v>4250</v>
      </c>
      <c r="AB6347">
        <v>0</v>
      </c>
      <c r="AC6347">
        <v>7</v>
      </c>
      <c r="AD6347">
        <v>4.6099999999999994</v>
      </c>
      <c r="AF6347" t="s">
        <v>7949</v>
      </c>
      <c r="AI6347">
        <v>0</v>
      </c>
      <c r="AJ6347">
        <v>0</v>
      </c>
      <c r="AM6347" t="s">
        <v>20019</v>
      </c>
    </row>
    <row r="6348" spans="1:39" x14ac:dyDescent="0.25">
      <c r="A6348" t="s">
        <v>12121</v>
      </c>
      <c r="B6348" t="s">
        <v>4841</v>
      </c>
      <c r="C6348" t="s">
        <v>4842</v>
      </c>
      <c r="D6348">
        <v>960.5</v>
      </c>
      <c r="E6348" t="s">
        <v>4845</v>
      </c>
      <c r="F6348">
        <v>6.02</v>
      </c>
      <c r="I6348" t="s">
        <v>14900</v>
      </c>
      <c r="K6348" t="s">
        <v>6860</v>
      </c>
      <c r="M6348" t="s">
        <v>15002</v>
      </c>
      <c r="N6348">
        <v>8</v>
      </c>
      <c r="O6348" t="s">
        <v>15332</v>
      </c>
      <c r="P6348" t="s">
        <v>19773</v>
      </c>
      <c r="Q6348">
        <v>6</v>
      </c>
      <c r="R6348">
        <v>1</v>
      </c>
      <c r="S6348">
        <v>-0.12</v>
      </c>
      <c r="T6348">
        <v>-7.0000000000000007E-2</v>
      </c>
      <c r="U6348">
        <v>387.48</v>
      </c>
      <c r="V6348">
        <v>86.38</v>
      </c>
      <c r="W6348">
        <v>1.83</v>
      </c>
      <c r="Y6348">
        <v>6.4</v>
      </c>
      <c r="Z6348">
        <v>1</v>
      </c>
      <c r="AA6348" t="s">
        <v>4250</v>
      </c>
      <c r="AB6348">
        <v>0</v>
      </c>
      <c r="AC6348">
        <v>5</v>
      </c>
      <c r="AD6348">
        <v>5.6370476190476184</v>
      </c>
      <c r="AF6348" t="s">
        <v>7949</v>
      </c>
      <c r="AI6348">
        <v>0</v>
      </c>
      <c r="AJ6348">
        <v>0</v>
      </c>
      <c r="AM6348" t="s">
        <v>20019</v>
      </c>
    </row>
    <row r="6349" spans="1:39" x14ac:dyDescent="0.25">
      <c r="A6349" t="s">
        <v>6207</v>
      </c>
      <c r="B6349" t="s">
        <v>4841</v>
      </c>
      <c r="C6349" t="s">
        <v>4842</v>
      </c>
      <c r="D6349">
        <v>961</v>
      </c>
      <c r="E6349" t="s">
        <v>4845</v>
      </c>
      <c r="F6349">
        <v>6.02</v>
      </c>
      <c r="K6349" t="s">
        <v>6860</v>
      </c>
      <c r="M6349" t="s">
        <v>15117</v>
      </c>
      <c r="N6349">
        <v>8</v>
      </c>
      <c r="O6349" t="s">
        <v>15489</v>
      </c>
      <c r="P6349" t="s">
        <v>7933</v>
      </c>
      <c r="Q6349">
        <v>3</v>
      </c>
      <c r="R6349">
        <v>1</v>
      </c>
      <c r="S6349">
        <v>3.86</v>
      </c>
      <c r="T6349">
        <v>3.88</v>
      </c>
      <c r="U6349">
        <v>310.36</v>
      </c>
      <c r="V6349">
        <v>45.98</v>
      </c>
      <c r="W6349">
        <v>4.54</v>
      </c>
      <c r="X6349">
        <v>11.25</v>
      </c>
      <c r="Y6349">
        <v>6.05</v>
      </c>
      <c r="Z6349">
        <v>5</v>
      </c>
      <c r="AA6349" t="s">
        <v>4250</v>
      </c>
      <c r="AB6349">
        <v>0</v>
      </c>
      <c r="AC6349">
        <v>2</v>
      </c>
      <c r="AD6349">
        <v>4.4633333333333329</v>
      </c>
      <c r="AF6349" t="s">
        <v>7949</v>
      </c>
      <c r="AI6349">
        <v>0</v>
      </c>
      <c r="AJ6349">
        <v>0</v>
      </c>
      <c r="AK6349" t="s">
        <v>7990</v>
      </c>
      <c r="AL6349" t="s">
        <v>7990</v>
      </c>
      <c r="AM6349" t="s">
        <v>20019</v>
      </c>
    </row>
    <row r="6350" spans="1:39" x14ac:dyDescent="0.25">
      <c r="A6350" t="s">
        <v>12122</v>
      </c>
      <c r="B6350" t="s">
        <v>4841</v>
      </c>
      <c r="C6350" t="s">
        <v>4842</v>
      </c>
      <c r="D6350">
        <v>966</v>
      </c>
      <c r="E6350" t="s">
        <v>4845</v>
      </c>
      <c r="F6350">
        <v>6.01</v>
      </c>
      <c r="I6350" t="s">
        <v>14901</v>
      </c>
      <c r="K6350" t="s">
        <v>6860</v>
      </c>
      <c r="L6350" t="s">
        <v>6861</v>
      </c>
      <c r="M6350" t="s">
        <v>15075</v>
      </c>
      <c r="N6350">
        <v>9</v>
      </c>
      <c r="O6350" t="s">
        <v>15429</v>
      </c>
      <c r="P6350" t="s">
        <v>19774</v>
      </c>
      <c r="Q6350">
        <v>6</v>
      </c>
      <c r="R6350">
        <v>3</v>
      </c>
      <c r="S6350">
        <v>3.47</v>
      </c>
      <c r="T6350">
        <v>3.83</v>
      </c>
      <c r="U6350">
        <v>396.52</v>
      </c>
      <c r="V6350">
        <v>100.6</v>
      </c>
      <c r="W6350">
        <v>3.88</v>
      </c>
      <c r="X6350">
        <v>8.3800000000000008</v>
      </c>
      <c r="Y6350">
        <v>7.1</v>
      </c>
      <c r="Z6350">
        <v>2</v>
      </c>
      <c r="AA6350" t="s">
        <v>4250</v>
      </c>
      <c r="AB6350">
        <v>0</v>
      </c>
      <c r="AC6350">
        <v>4</v>
      </c>
      <c r="AD6350">
        <v>3.4024761904761909</v>
      </c>
      <c r="AF6350" t="s">
        <v>7949</v>
      </c>
      <c r="AI6350">
        <v>0</v>
      </c>
      <c r="AJ6350">
        <v>0</v>
      </c>
      <c r="AM6350" t="s">
        <v>20019</v>
      </c>
    </row>
    <row r="6351" spans="1:39" x14ac:dyDescent="0.25">
      <c r="A6351" t="s">
        <v>12122</v>
      </c>
      <c r="B6351" t="s">
        <v>4841</v>
      </c>
      <c r="C6351" t="s">
        <v>4842</v>
      </c>
      <c r="D6351">
        <v>966</v>
      </c>
      <c r="E6351" t="s">
        <v>4845</v>
      </c>
      <c r="F6351">
        <v>6.01</v>
      </c>
      <c r="I6351" t="s">
        <v>14902</v>
      </c>
      <c r="K6351" t="s">
        <v>6860</v>
      </c>
      <c r="L6351" t="s">
        <v>6861</v>
      </c>
      <c r="M6351" t="s">
        <v>15076</v>
      </c>
      <c r="N6351">
        <v>8</v>
      </c>
      <c r="O6351" t="s">
        <v>15430</v>
      </c>
      <c r="P6351" t="s">
        <v>19774</v>
      </c>
      <c r="Q6351">
        <v>6</v>
      </c>
      <c r="R6351">
        <v>3</v>
      </c>
      <c r="S6351">
        <v>3.47</v>
      </c>
      <c r="T6351">
        <v>3.83</v>
      </c>
      <c r="U6351">
        <v>396.52</v>
      </c>
      <c r="V6351">
        <v>100.6</v>
      </c>
      <c r="W6351">
        <v>3.88</v>
      </c>
      <c r="X6351">
        <v>8.3800000000000008</v>
      </c>
      <c r="Y6351">
        <v>7.1</v>
      </c>
      <c r="Z6351">
        <v>2</v>
      </c>
      <c r="AA6351" t="s">
        <v>4250</v>
      </c>
      <c r="AB6351">
        <v>0</v>
      </c>
      <c r="AC6351">
        <v>4</v>
      </c>
      <c r="AD6351">
        <v>3.4024761904761909</v>
      </c>
      <c r="AF6351" t="s">
        <v>7949</v>
      </c>
      <c r="AI6351">
        <v>0</v>
      </c>
      <c r="AJ6351">
        <v>0</v>
      </c>
      <c r="AM6351" t="s">
        <v>20019</v>
      </c>
    </row>
    <row r="6352" spans="1:39" x14ac:dyDescent="0.25">
      <c r="A6352" t="s">
        <v>12123</v>
      </c>
      <c r="B6352" t="s">
        <v>4841</v>
      </c>
      <c r="C6352" t="s">
        <v>4842</v>
      </c>
      <c r="D6352">
        <v>967</v>
      </c>
      <c r="E6352" t="s">
        <v>4845</v>
      </c>
      <c r="F6352">
        <v>6.01</v>
      </c>
      <c r="I6352" t="s">
        <v>14903</v>
      </c>
      <c r="K6352" t="s">
        <v>6860</v>
      </c>
      <c r="L6352" t="s">
        <v>6861</v>
      </c>
      <c r="M6352" t="s">
        <v>15122</v>
      </c>
      <c r="N6352">
        <v>9</v>
      </c>
      <c r="O6352" t="s">
        <v>15494</v>
      </c>
      <c r="P6352" t="s">
        <v>19775</v>
      </c>
      <c r="Q6352">
        <v>5</v>
      </c>
      <c r="R6352">
        <v>1</v>
      </c>
      <c r="S6352">
        <v>1.95</v>
      </c>
      <c r="T6352">
        <v>1.96</v>
      </c>
      <c r="U6352">
        <v>305.38</v>
      </c>
      <c r="V6352">
        <v>71.400000000000006</v>
      </c>
      <c r="W6352">
        <v>2.38</v>
      </c>
      <c r="Y6352">
        <v>4.6399999999999997</v>
      </c>
      <c r="Z6352">
        <v>1</v>
      </c>
      <c r="AA6352" t="s">
        <v>4250</v>
      </c>
      <c r="AB6352">
        <v>0</v>
      </c>
      <c r="AC6352">
        <v>1</v>
      </c>
      <c r="AD6352">
        <v>5.833333333333333</v>
      </c>
      <c r="AF6352" t="s">
        <v>7949</v>
      </c>
      <c r="AI6352">
        <v>0</v>
      </c>
      <c r="AJ6352">
        <v>0</v>
      </c>
      <c r="AM6352" t="s">
        <v>20019</v>
      </c>
    </row>
    <row r="6353" spans="1:39" x14ac:dyDescent="0.25">
      <c r="A6353" t="s">
        <v>12124</v>
      </c>
      <c r="B6353" t="s">
        <v>4841</v>
      </c>
      <c r="C6353" t="s">
        <v>4842</v>
      </c>
      <c r="D6353">
        <v>968</v>
      </c>
      <c r="E6353" t="s">
        <v>4845</v>
      </c>
      <c r="F6353">
        <v>6.01</v>
      </c>
      <c r="I6353" t="s">
        <v>14904</v>
      </c>
      <c r="K6353" t="s">
        <v>6860</v>
      </c>
      <c r="L6353" t="s">
        <v>6861</v>
      </c>
      <c r="M6353" t="s">
        <v>14987</v>
      </c>
      <c r="N6353">
        <v>9</v>
      </c>
      <c r="O6353" t="s">
        <v>15311</v>
      </c>
      <c r="P6353" t="s">
        <v>19776</v>
      </c>
      <c r="Q6353">
        <v>7</v>
      </c>
      <c r="R6353">
        <v>2</v>
      </c>
      <c r="S6353">
        <v>0.57999999999999996</v>
      </c>
      <c r="T6353">
        <v>0.57999999999999996</v>
      </c>
      <c r="U6353">
        <v>429.4</v>
      </c>
      <c r="V6353">
        <v>105.55</v>
      </c>
      <c r="W6353">
        <v>3.22</v>
      </c>
      <c r="Y6353">
        <v>4.24</v>
      </c>
      <c r="Z6353">
        <v>2</v>
      </c>
      <c r="AA6353" t="s">
        <v>4250</v>
      </c>
      <c r="AB6353">
        <v>0</v>
      </c>
      <c r="AC6353">
        <v>4</v>
      </c>
      <c r="AD6353">
        <v>4.4859523809523809</v>
      </c>
      <c r="AF6353" t="s">
        <v>7949</v>
      </c>
      <c r="AI6353">
        <v>0</v>
      </c>
      <c r="AJ6353">
        <v>0</v>
      </c>
      <c r="AM6353" t="s">
        <v>20019</v>
      </c>
    </row>
    <row r="6354" spans="1:39" x14ac:dyDescent="0.25">
      <c r="A6354" t="s">
        <v>12125</v>
      </c>
      <c r="B6354" t="s">
        <v>4841</v>
      </c>
      <c r="C6354" t="s">
        <v>4842</v>
      </c>
      <c r="D6354">
        <v>969.7</v>
      </c>
      <c r="E6354" t="s">
        <v>4845</v>
      </c>
      <c r="F6354">
        <v>6.01</v>
      </c>
      <c r="I6354" t="s">
        <v>14905</v>
      </c>
      <c r="K6354" t="s">
        <v>6860</v>
      </c>
      <c r="L6354" t="s">
        <v>6861</v>
      </c>
      <c r="M6354" t="s">
        <v>15021</v>
      </c>
      <c r="N6354">
        <v>9</v>
      </c>
      <c r="O6354" t="s">
        <v>15359</v>
      </c>
      <c r="P6354" t="s">
        <v>19777</v>
      </c>
      <c r="Q6354">
        <v>5</v>
      </c>
      <c r="R6354">
        <v>1</v>
      </c>
      <c r="S6354">
        <v>2.74</v>
      </c>
      <c r="T6354">
        <v>2.74</v>
      </c>
      <c r="U6354">
        <v>428.54</v>
      </c>
      <c r="V6354">
        <v>91.71</v>
      </c>
      <c r="W6354">
        <v>3.73</v>
      </c>
      <c r="Y6354">
        <v>4.16</v>
      </c>
      <c r="Z6354">
        <v>2</v>
      </c>
      <c r="AA6354" t="s">
        <v>4250</v>
      </c>
      <c r="AB6354">
        <v>0</v>
      </c>
      <c r="AC6354">
        <v>2</v>
      </c>
      <c r="AD6354">
        <v>4.9167619047619047</v>
      </c>
      <c r="AF6354" t="s">
        <v>7949</v>
      </c>
      <c r="AI6354">
        <v>0</v>
      </c>
      <c r="AJ6354">
        <v>0</v>
      </c>
      <c r="AM6354" t="s">
        <v>20019</v>
      </c>
    </row>
    <row r="6355" spans="1:39" x14ac:dyDescent="0.25">
      <c r="A6355" t="s">
        <v>12125</v>
      </c>
      <c r="B6355" t="s">
        <v>4841</v>
      </c>
      <c r="C6355" t="s">
        <v>4842</v>
      </c>
      <c r="D6355">
        <v>969.7</v>
      </c>
      <c r="E6355" t="s">
        <v>4845</v>
      </c>
      <c r="F6355">
        <v>6.01</v>
      </c>
      <c r="I6355" t="s">
        <v>14906</v>
      </c>
      <c r="K6355" t="s">
        <v>6860</v>
      </c>
      <c r="M6355" t="s">
        <v>14977</v>
      </c>
      <c r="N6355">
        <v>8</v>
      </c>
      <c r="O6355" t="s">
        <v>15298</v>
      </c>
      <c r="P6355" t="s">
        <v>19777</v>
      </c>
      <c r="Q6355">
        <v>5</v>
      </c>
      <c r="R6355">
        <v>1</v>
      </c>
      <c r="S6355">
        <v>2.74</v>
      </c>
      <c r="T6355">
        <v>2.74</v>
      </c>
      <c r="U6355">
        <v>428.54</v>
      </c>
      <c r="V6355">
        <v>91.71</v>
      </c>
      <c r="W6355">
        <v>3.73</v>
      </c>
      <c r="Y6355">
        <v>4.16</v>
      </c>
      <c r="Z6355">
        <v>2</v>
      </c>
      <c r="AA6355" t="s">
        <v>4250</v>
      </c>
      <c r="AB6355">
        <v>0</v>
      </c>
      <c r="AC6355">
        <v>2</v>
      </c>
      <c r="AD6355">
        <v>4.9167619047619047</v>
      </c>
      <c r="AF6355" t="s">
        <v>7949</v>
      </c>
      <c r="AI6355">
        <v>0</v>
      </c>
      <c r="AJ6355">
        <v>0</v>
      </c>
      <c r="AM6355" t="s">
        <v>20019</v>
      </c>
    </row>
    <row r="6356" spans="1:39" x14ac:dyDescent="0.25">
      <c r="A6356" t="s">
        <v>10302</v>
      </c>
      <c r="B6356" t="s">
        <v>4841</v>
      </c>
      <c r="C6356" t="s">
        <v>4842</v>
      </c>
      <c r="D6356">
        <v>970</v>
      </c>
      <c r="E6356" t="s">
        <v>4845</v>
      </c>
      <c r="F6356">
        <v>6.01</v>
      </c>
      <c r="K6356" t="s">
        <v>6860</v>
      </c>
      <c r="M6356" t="s">
        <v>15240</v>
      </c>
      <c r="N6356">
        <v>8</v>
      </c>
      <c r="O6356" t="s">
        <v>15639</v>
      </c>
      <c r="P6356" t="s">
        <v>17954</v>
      </c>
      <c r="Q6356">
        <v>6</v>
      </c>
      <c r="R6356">
        <v>4</v>
      </c>
      <c r="S6356">
        <v>2.96</v>
      </c>
      <c r="T6356">
        <v>2.99</v>
      </c>
      <c r="U6356">
        <v>564.73</v>
      </c>
      <c r="V6356">
        <v>120</v>
      </c>
      <c r="W6356">
        <v>3.34</v>
      </c>
      <c r="X6356">
        <v>13.84</v>
      </c>
      <c r="Y6356">
        <v>6.3</v>
      </c>
      <c r="Z6356">
        <v>2</v>
      </c>
      <c r="AA6356" t="s">
        <v>4250</v>
      </c>
      <c r="AB6356">
        <v>1</v>
      </c>
      <c r="AC6356">
        <v>13</v>
      </c>
      <c r="AD6356">
        <v>2.52</v>
      </c>
      <c r="AF6356" t="s">
        <v>7949</v>
      </c>
      <c r="AI6356">
        <v>0</v>
      </c>
      <c r="AJ6356">
        <v>0</v>
      </c>
      <c r="AK6356" t="s">
        <v>19939</v>
      </c>
      <c r="AL6356" t="s">
        <v>19939</v>
      </c>
      <c r="AM6356" t="s">
        <v>20019</v>
      </c>
    </row>
    <row r="6357" spans="1:39" x14ac:dyDescent="0.25">
      <c r="A6357" t="s">
        <v>12126</v>
      </c>
      <c r="B6357" t="s">
        <v>4841</v>
      </c>
      <c r="C6357" t="s">
        <v>4842</v>
      </c>
      <c r="D6357">
        <v>970</v>
      </c>
      <c r="E6357" t="s">
        <v>4845</v>
      </c>
      <c r="F6357">
        <v>6.01</v>
      </c>
      <c r="K6357" t="s">
        <v>6860</v>
      </c>
      <c r="L6357" t="s">
        <v>6861</v>
      </c>
      <c r="M6357" t="s">
        <v>15165</v>
      </c>
      <c r="N6357">
        <v>9</v>
      </c>
      <c r="O6357" t="s">
        <v>15546</v>
      </c>
      <c r="P6357" t="s">
        <v>19778</v>
      </c>
      <c r="Q6357">
        <v>5</v>
      </c>
      <c r="R6357">
        <v>2</v>
      </c>
      <c r="S6357">
        <v>4.1900000000000004</v>
      </c>
      <c r="T6357">
        <v>4.24</v>
      </c>
      <c r="U6357">
        <v>428.48</v>
      </c>
      <c r="V6357">
        <v>75.989999999999995</v>
      </c>
      <c r="W6357">
        <v>5.72</v>
      </c>
      <c r="X6357">
        <v>8.35</v>
      </c>
      <c r="Y6357">
        <v>0</v>
      </c>
      <c r="Z6357">
        <v>3</v>
      </c>
      <c r="AA6357" t="s">
        <v>4250</v>
      </c>
      <c r="AB6357">
        <v>1</v>
      </c>
      <c r="AC6357">
        <v>9</v>
      </c>
      <c r="AD6357">
        <v>3.390857142857143</v>
      </c>
      <c r="AF6357" t="s">
        <v>7949</v>
      </c>
      <c r="AI6357">
        <v>0</v>
      </c>
      <c r="AJ6357">
        <v>0</v>
      </c>
      <c r="AK6357" t="s">
        <v>19964</v>
      </c>
      <c r="AL6357" t="s">
        <v>19964</v>
      </c>
      <c r="AM6357" t="s">
        <v>20019</v>
      </c>
    </row>
    <row r="6358" spans="1:39" x14ac:dyDescent="0.25">
      <c r="A6358" t="s">
        <v>9534</v>
      </c>
      <c r="B6358" t="s">
        <v>4841</v>
      </c>
      <c r="C6358" t="s">
        <v>4842</v>
      </c>
      <c r="D6358">
        <v>970</v>
      </c>
      <c r="E6358" t="s">
        <v>4845</v>
      </c>
      <c r="F6358">
        <v>6.01</v>
      </c>
      <c r="K6358" t="s">
        <v>6860</v>
      </c>
      <c r="M6358" t="s">
        <v>15182</v>
      </c>
      <c r="N6358">
        <v>8</v>
      </c>
      <c r="O6358" t="s">
        <v>15568</v>
      </c>
      <c r="P6358" t="s">
        <v>17186</v>
      </c>
      <c r="Q6358">
        <v>6</v>
      </c>
      <c r="R6358">
        <v>3</v>
      </c>
      <c r="S6358">
        <v>5.21</v>
      </c>
      <c r="T6358">
        <v>5.97</v>
      </c>
      <c r="U6358">
        <v>631.77</v>
      </c>
      <c r="V6358">
        <v>108.7</v>
      </c>
      <c r="W6358">
        <v>4.58</v>
      </c>
      <c r="X6358">
        <v>13.89</v>
      </c>
      <c r="Y6358">
        <v>8.2200000000000006</v>
      </c>
      <c r="Z6358">
        <v>3</v>
      </c>
      <c r="AA6358" t="s">
        <v>4250</v>
      </c>
      <c r="AB6358">
        <v>1</v>
      </c>
      <c r="AC6358">
        <v>13</v>
      </c>
      <c r="AD6358">
        <v>1.4333333333333329</v>
      </c>
      <c r="AF6358" t="s">
        <v>7949</v>
      </c>
      <c r="AI6358">
        <v>0</v>
      </c>
      <c r="AJ6358">
        <v>0</v>
      </c>
      <c r="AK6358" t="s">
        <v>19863</v>
      </c>
      <c r="AL6358" t="s">
        <v>19863</v>
      </c>
      <c r="AM6358" t="s">
        <v>20019</v>
      </c>
    </row>
    <row r="6359" spans="1:39" x14ac:dyDescent="0.25">
      <c r="A6359" t="s">
        <v>12127</v>
      </c>
      <c r="B6359" t="s">
        <v>4841</v>
      </c>
      <c r="C6359" t="s">
        <v>4842</v>
      </c>
      <c r="D6359">
        <v>970</v>
      </c>
      <c r="E6359" t="s">
        <v>4845</v>
      </c>
      <c r="F6359">
        <v>6.01</v>
      </c>
      <c r="K6359" t="s">
        <v>6860</v>
      </c>
      <c r="L6359" t="s">
        <v>6861</v>
      </c>
      <c r="M6359" t="s">
        <v>14978</v>
      </c>
      <c r="N6359">
        <v>9</v>
      </c>
      <c r="O6359" t="s">
        <v>15299</v>
      </c>
      <c r="P6359" t="s">
        <v>19779</v>
      </c>
      <c r="Q6359">
        <v>3</v>
      </c>
      <c r="R6359">
        <v>2</v>
      </c>
      <c r="S6359">
        <v>6.35</v>
      </c>
      <c r="T6359">
        <v>6.37</v>
      </c>
      <c r="U6359">
        <v>415.58</v>
      </c>
      <c r="V6359">
        <v>68.010000000000005</v>
      </c>
      <c r="W6359">
        <v>5.67</v>
      </c>
      <c r="Y6359">
        <v>6.39</v>
      </c>
      <c r="Z6359">
        <v>3</v>
      </c>
      <c r="AA6359" t="s">
        <v>4250</v>
      </c>
      <c r="AB6359">
        <v>1</v>
      </c>
      <c r="AC6359">
        <v>6</v>
      </c>
      <c r="AD6359">
        <v>3.1030000000000002</v>
      </c>
      <c r="AF6359" t="s">
        <v>7949</v>
      </c>
      <c r="AI6359">
        <v>0</v>
      </c>
      <c r="AJ6359">
        <v>0</v>
      </c>
      <c r="AK6359" t="s">
        <v>19854</v>
      </c>
      <c r="AL6359" t="s">
        <v>19854</v>
      </c>
      <c r="AM6359" t="s">
        <v>20019</v>
      </c>
    </row>
    <row r="6360" spans="1:39" x14ac:dyDescent="0.25">
      <c r="A6360" t="s">
        <v>12128</v>
      </c>
      <c r="B6360" t="s">
        <v>4841</v>
      </c>
      <c r="C6360" t="s">
        <v>4842</v>
      </c>
      <c r="D6360">
        <v>970</v>
      </c>
      <c r="E6360" t="s">
        <v>4845</v>
      </c>
      <c r="F6360">
        <v>6.01</v>
      </c>
      <c r="I6360" t="s">
        <v>14907</v>
      </c>
      <c r="K6360" t="s">
        <v>6860</v>
      </c>
      <c r="L6360" t="s">
        <v>6861</v>
      </c>
      <c r="M6360" t="s">
        <v>15242</v>
      </c>
      <c r="N6360">
        <v>9</v>
      </c>
      <c r="O6360" t="s">
        <v>15641</v>
      </c>
      <c r="P6360" t="s">
        <v>19780</v>
      </c>
      <c r="Q6360">
        <v>5</v>
      </c>
      <c r="R6360">
        <v>1</v>
      </c>
      <c r="S6360">
        <v>3.75</v>
      </c>
      <c r="T6360">
        <v>3.81</v>
      </c>
      <c r="U6360">
        <v>352.39</v>
      </c>
      <c r="V6360">
        <v>72.83</v>
      </c>
      <c r="W6360">
        <v>3.66</v>
      </c>
      <c r="X6360">
        <v>8.2799999999999994</v>
      </c>
      <c r="Y6360">
        <v>0</v>
      </c>
      <c r="Z6360">
        <v>2</v>
      </c>
      <c r="AA6360" t="s">
        <v>4250</v>
      </c>
      <c r="AB6360">
        <v>0</v>
      </c>
      <c r="AC6360">
        <v>8</v>
      </c>
      <c r="AD6360">
        <v>4.5533333333333328</v>
      </c>
      <c r="AF6360" t="s">
        <v>7949</v>
      </c>
      <c r="AI6360">
        <v>0</v>
      </c>
      <c r="AJ6360">
        <v>0</v>
      </c>
      <c r="AM6360" t="s">
        <v>20019</v>
      </c>
    </row>
    <row r="6361" spans="1:39" x14ac:dyDescent="0.25">
      <c r="A6361" t="s">
        <v>12129</v>
      </c>
      <c r="B6361" t="s">
        <v>4841</v>
      </c>
      <c r="C6361" t="s">
        <v>4842</v>
      </c>
      <c r="D6361">
        <v>970</v>
      </c>
      <c r="E6361" t="s">
        <v>4845</v>
      </c>
      <c r="F6361">
        <v>6.01</v>
      </c>
      <c r="I6361" t="s">
        <v>14908</v>
      </c>
      <c r="K6361" t="s">
        <v>6860</v>
      </c>
      <c r="L6361" t="s">
        <v>6861</v>
      </c>
      <c r="M6361" t="s">
        <v>14996</v>
      </c>
      <c r="N6361">
        <v>9</v>
      </c>
      <c r="O6361" t="s">
        <v>15322</v>
      </c>
      <c r="P6361" t="s">
        <v>19781</v>
      </c>
      <c r="Q6361">
        <v>4</v>
      </c>
      <c r="R6361">
        <v>2</v>
      </c>
      <c r="S6361">
        <v>-1.56</v>
      </c>
      <c r="T6361">
        <v>-1.53</v>
      </c>
      <c r="U6361">
        <v>388.26</v>
      </c>
      <c r="V6361">
        <v>76.709999999999994</v>
      </c>
      <c r="W6361">
        <v>3.3</v>
      </c>
      <c r="X6361">
        <v>13.01</v>
      </c>
      <c r="Y6361">
        <v>6.25</v>
      </c>
      <c r="Z6361">
        <v>2</v>
      </c>
      <c r="AA6361" t="s">
        <v>4250</v>
      </c>
      <c r="AB6361">
        <v>0</v>
      </c>
      <c r="AC6361">
        <v>3</v>
      </c>
      <c r="AD6361">
        <v>5.2981428571428566</v>
      </c>
      <c r="AF6361" t="s">
        <v>7949</v>
      </c>
      <c r="AI6361">
        <v>0</v>
      </c>
      <c r="AJ6361">
        <v>0</v>
      </c>
      <c r="AM6361" t="s">
        <v>20019</v>
      </c>
    </row>
    <row r="6362" spans="1:39" x14ac:dyDescent="0.25">
      <c r="A6362" t="s">
        <v>12130</v>
      </c>
      <c r="B6362" t="s">
        <v>4841</v>
      </c>
      <c r="C6362" t="s">
        <v>4842</v>
      </c>
      <c r="D6362">
        <v>970</v>
      </c>
      <c r="E6362" t="s">
        <v>4845</v>
      </c>
      <c r="F6362">
        <v>6.01</v>
      </c>
      <c r="I6362" t="s">
        <v>14909</v>
      </c>
      <c r="K6362" t="s">
        <v>6860</v>
      </c>
      <c r="L6362" t="s">
        <v>6861</v>
      </c>
      <c r="M6362" t="s">
        <v>15069</v>
      </c>
      <c r="N6362">
        <v>8</v>
      </c>
      <c r="O6362" t="s">
        <v>15422</v>
      </c>
      <c r="P6362" t="s">
        <v>19782</v>
      </c>
      <c r="Q6362">
        <v>4</v>
      </c>
      <c r="R6362">
        <v>1</v>
      </c>
      <c r="S6362">
        <v>4.29</v>
      </c>
      <c r="T6362">
        <v>4.3</v>
      </c>
      <c r="U6362">
        <v>374.46</v>
      </c>
      <c r="V6362">
        <v>47.61</v>
      </c>
      <c r="W6362">
        <v>4.3099999999999996</v>
      </c>
      <c r="Y6362">
        <v>4.4400000000000004</v>
      </c>
      <c r="Z6362">
        <v>2</v>
      </c>
      <c r="AA6362" t="s">
        <v>4250</v>
      </c>
      <c r="AB6362">
        <v>0</v>
      </c>
      <c r="AC6362">
        <v>2</v>
      </c>
      <c r="AD6362">
        <v>4.0800476190476189</v>
      </c>
      <c r="AF6362" t="s">
        <v>7949</v>
      </c>
      <c r="AI6362">
        <v>0</v>
      </c>
      <c r="AJ6362">
        <v>0</v>
      </c>
      <c r="AM6362" t="s">
        <v>20019</v>
      </c>
    </row>
    <row r="6363" spans="1:39" x14ac:dyDescent="0.25">
      <c r="A6363" t="s">
        <v>12131</v>
      </c>
      <c r="B6363" t="s">
        <v>4841</v>
      </c>
      <c r="C6363" t="s">
        <v>4842</v>
      </c>
      <c r="D6363">
        <v>970</v>
      </c>
      <c r="E6363" t="s">
        <v>4845</v>
      </c>
      <c r="F6363">
        <v>6.01</v>
      </c>
      <c r="I6363" t="s">
        <v>14910</v>
      </c>
      <c r="K6363" t="s">
        <v>6860</v>
      </c>
      <c r="L6363" t="s">
        <v>6861</v>
      </c>
      <c r="M6363" t="s">
        <v>15120</v>
      </c>
      <c r="N6363">
        <v>8</v>
      </c>
      <c r="O6363" t="s">
        <v>15492</v>
      </c>
      <c r="P6363" t="s">
        <v>19783</v>
      </c>
      <c r="Q6363">
        <v>6</v>
      </c>
      <c r="R6363">
        <v>2</v>
      </c>
      <c r="S6363">
        <v>-2.27</v>
      </c>
      <c r="T6363">
        <v>-2.2599999999999998</v>
      </c>
      <c r="U6363">
        <v>402.32</v>
      </c>
      <c r="V6363">
        <v>81.760000000000005</v>
      </c>
      <c r="W6363">
        <v>3.41</v>
      </c>
      <c r="Y6363">
        <v>5.0599999999999996</v>
      </c>
      <c r="Z6363">
        <v>2</v>
      </c>
      <c r="AA6363" t="s">
        <v>4250</v>
      </c>
      <c r="AB6363">
        <v>0</v>
      </c>
      <c r="AC6363">
        <v>6</v>
      </c>
      <c r="AD6363">
        <v>5.1977142857142864</v>
      </c>
      <c r="AF6363" t="s">
        <v>7949</v>
      </c>
      <c r="AI6363">
        <v>0</v>
      </c>
      <c r="AJ6363">
        <v>0</v>
      </c>
      <c r="AM6363" t="s">
        <v>20019</v>
      </c>
    </row>
    <row r="6364" spans="1:39" x14ac:dyDescent="0.25">
      <c r="A6364" t="s">
        <v>12132</v>
      </c>
      <c r="B6364" t="s">
        <v>4841</v>
      </c>
      <c r="C6364" t="s">
        <v>4842</v>
      </c>
      <c r="D6364">
        <v>976</v>
      </c>
      <c r="E6364" t="s">
        <v>4845</v>
      </c>
      <c r="F6364">
        <v>6.01</v>
      </c>
      <c r="I6364" t="s">
        <v>14911</v>
      </c>
      <c r="K6364" t="s">
        <v>6860</v>
      </c>
      <c r="L6364" t="s">
        <v>6861</v>
      </c>
      <c r="M6364" t="s">
        <v>14987</v>
      </c>
      <c r="N6364">
        <v>9</v>
      </c>
      <c r="O6364" t="s">
        <v>15311</v>
      </c>
      <c r="P6364" t="s">
        <v>19784</v>
      </c>
      <c r="Q6364">
        <v>6</v>
      </c>
      <c r="R6364">
        <v>2</v>
      </c>
      <c r="S6364">
        <v>0.42</v>
      </c>
      <c r="T6364">
        <v>0.43</v>
      </c>
      <c r="U6364">
        <v>413.4</v>
      </c>
      <c r="V6364">
        <v>96.32</v>
      </c>
      <c r="W6364">
        <v>3.39</v>
      </c>
      <c r="Y6364">
        <v>4.28</v>
      </c>
      <c r="Z6364">
        <v>2</v>
      </c>
      <c r="AA6364" t="s">
        <v>4250</v>
      </c>
      <c r="AB6364">
        <v>0</v>
      </c>
      <c r="AC6364">
        <v>4</v>
      </c>
      <c r="AD6364">
        <v>4.9079047619047618</v>
      </c>
      <c r="AF6364" t="s">
        <v>7949</v>
      </c>
      <c r="AI6364">
        <v>0</v>
      </c>
      <c r="AJ6364">
        <v>0</v>
      </c>
      <c r="AM6364" t="s">
        <v>20019</v>
      </c>
    </row>
    <row r="6365" spans="1:39" x14ac:dyDescent="0.25">
      <c r="A6365" t="s">
        <v>12133</v>
      </c>
      <c r="B6365" t="s">
        <v>4841</v>
      </c>
      <c r="C6365" t="s">
        <v>4842</v>
      </c>
      <c r="D6365">
        <v>980</v>
      </c>
      <c r="E6365" t="s">
        <v>4845</v>
      </c>
      <c r="F6365">
        <v>6.01</v>
      </c>
      <c r="K6365" t="s">
        <v>6860</v>
      </c>
      <c r="L6365" t="s">
        <v>6861</v>
      </c>
      <c r="M6365" t="s">
        <v>15197</v>
      </c>
      <c r="N6365">
        <v>9</v>
      </c>
      <c r="O6365" t="s">
        <v>15586</v>
      </c>
      <c r="P6365" t="s">
        <v>19785</v>
      </c>
      <c r="Q6365">
        <v>7</v>
      </c>
      <c r="R6365">
        <v>4</v>
      </c>
      <c r="S6365">
        <v>8.85</v>
      </c>
      <c r="T6365">
        <v>11.23</v>
      </c>
      <c r="U6365">
        <v>714.69</v>
      </c>
      <c r="V6365">
        <v>128.62</v>
      </c>
      <c r="W6365">
        <v>8.25</v>
      </c>
      <c r="X6365">
        <v>5.84</v>
      </c>
      <c r="Y6365">
        <v>6.9</v>
      </c>
      <c r="Z6365">
        <v>4</v>
      </c>
      <c r="AA6365" t="s">
        <v>4250</v>
      </c>
      <c r="AB6365">
        <v>2</v>
      </c>
      <c r="AC6365">
        <v>11</v>
      </c>
      <c r="AD6365">
        <v>1</v>
      </c>
      <c r="AF6365" t="s">
        <v>7951</v>
      </c>
      <c r="AI6365">
        <v>0</v>
      </c>
      <c r="AJ6365">
        <v>0</v>
      </c>
      <c r="AK6365" t="s">
        <v>19981</v>
      </c>
      <c r="AL6365" t="s">
        <v>19981</v>
      </c>
      <c r="AM6365" t="s">
        <v>20019</v>
      </c>
    </row>
    <row r="6366" spans="1:39" x14ac:dyDescent="0.25">
      <c r="A6366" t="s">
        <v>12134</v>
      </c>
      <c r="B6366" t="s">
        <v>4841</v>
      </c>
      <c r="C6366" t="s">
        <v>4842</v>
      </c>
      <c r="D6366">
        <v>980</v>
      </c>
      <c r="E6366" t="s">
        <v>4845</v>
      </c>
      <c r="F6366">
        <v>6.01</v>
      </c>
      <c r="I6366" t="s">
        <v>14912</v>
      </c>
      <c r="K6366" t="s">
        <v>6860</v>
      </c>
      <c r="L6366" t="s">
        <v>6861</v>
      </c>
      <c r="M6366" t="s">
        <v>15198</v>
      </c>
      <c r="N6366">
        <v>8</v>
      </c>
      <c r="O6366" t="s">
        <v>15587</v>
      </c>
      <c r="P6366" t="s">
        <v>19786</v>
      </c>
      <c r="Q6366">
        <v>7</v>
      </c>
      <c r="R6366">
        <v>4</v>
      </c>
      <c r="S6366">
        <v>8.85</v>
      </c>
      <c r="T6366">
        <v>11.23</v>
      </c>
      <c r="U6366">
        <v>678.23</v>
      </c>
      <c r="V6366">
        <v>128.62</v>
      </c>
      <c r="W6366">
        <v>8.25</v>
      </c>
      <c r="X6366">
        <v>5.84</v>
      </c>
      <c r="Y6366">
        <v>6.9</v>
      </c>
      <c r="Z6366">
        <v>4</v>
      </c>
      <c r="AA6366" t="s">
        <v>4250</v>
      </c>
      <c r="AB6366">
        <v>2</v>
      </c>
      <c r="AC6366">
        <v>11</v>
      </c>
      <c r="AD6366">
        <v>1</v>
      </c>
      <c r="AF6366" t="s">
        <v>7951</v>
      </c>
      <c r="AI6366">
        <v>0</v>
      </c>
      <c r="AJ6366">
        <v>0</v>
      </c>
      <c r="AM6366" t="s">
        <v>20019</v>
      </c>
    </row>
    <row r="6367" spans="1:39" x14ac:dyDescent="0.25">
      <c r="A6367" t="s">
        <v>12135</v>
      </c>
      <c r="B6367" t="s">
        <v>4841</v>
      </c>
      <c r="C6367" t="s">
        <v>4842</v>
      </c>
      <c r="D6367">
        <v>980</v>
      </c>
      <c r="E6367" t="s">
        <v>4845</v>
      </c>
      <c r="F6367">
        <v>6.01</v>
      </c>
      <c r="K6367" t="s">
        <v>6860</v>
      </c>
      <c r="L6367" t="s">
        <v>6861</v>
      </c>
      <c r="M6367" t="s">
        <v>15229</v>
      </c>
      <c r="N6367">
        <v>9</v>
      </c>
      <c r="O6367" t="s">
        <v>15626</v>
      </c>
      <c r="P6367" t="s">
        <v>19787</v>
      </c>
      <c r="Q6367">
        <v>8</v>
      </c>
      <c r="R6367">
        <v>5</v>
      </c>
      <c r="S6367">
        <v>3.09</v>
      </c>
      <c r="T6367">
        <v>6.25</v>
      </c>
      <c r="U6367">
        <v>656.86</v>
      </c>
      <c r="V6367">
        <v>153.75</v>
      </c>
      <c r="W6367">
        <v>5.95</v>
      </c>
      <c r="X6367">
        <v>4.1399999999999997</v>
      </c>
      <c r="Y6367">
        <v>0</v>
      </c>
      <c r="Z6367">
        <v>1</v>
      </c>
      <c r="AA6367" t="s">
        <v>4250</v>
      </c>
      <c r="AB6367">
        <v>2</v>
      </c>
      <c r="AC6367">
        <v>4</v>
      </c>
      <c r="AD6367">
        <v>1.4550000000000001</v>
      </c>
      <c r="AF6367" t="s">
        <v>7951</v>
      </c>
      <c r="AI6367">
        <v>0</v>
      </c>
      <c r="AJ6367">
        <v>0</v>
      </c>
      <c r="AK6367" t="s">
        <v>20003</v>
      </c>
      <c r="AL6367" t="s">
        <v>20003</v>
      </c>
      <c r="AM6367" t="s">
        <v>20019</v>
      </c>
    </row>
    <row r="6368" spans="1:39" x14ac:dyDescent="0.25">
      <c r="A6368" t="s">
        <v>12136</v>
      </c>
      <c r="B6368" t="s">
        <v>4841</v>
      </c>
      <c r="C6368" t="s">
        <v>4842</v>
      </c>
      <c r="D6368">
        <v>980</v>
      </c>
      <c r="E6368" t="s">
        <v>4845</v>
      </c>
      <c r="F6368">
        <v>6.01</v>
      </c>
      <c r="K6368" t="s">
        <v>6860</v>
      </c>
      <c r="L6368" t="s">
        <v>6861</v>
      </c>
      <c r="M6368" t="s">
        <v>15162</v>
      </c>
      <c r="N6368">
        <v>9</v>
      </c>
      <c r="O6368" t="s">
        <v>15542</v>
      </c>
      <c r="P6368" t="s">
        <v>19788</v>
      </c>
      <c r="Q6368">
        <v>6</v>
      </c>
      <c r="R6368">
        <v>2</v>
      </c>
      <c r="S6368">
        <v>4.47</v>
      </c>
      <c r="T6368">
        <v>4.47</v>
      </c>
      <c r="U6368">
        <v>452.95</v>
      </c>
      <c r="V6368">
        <v>81.650000000000006</v>
      </c>
      <c r="W6368">
        <v>6.03</v>
      </c>
      <c r="Y6368">
        <v>4.84</v>
      </c>
      <c r="Z6368">
        <v>5</v>
      </c>
      <c r="AA6368" t="s">
        <v>4250</v>
      </c>
      <c r="AB6368">
        <v>1</v>
      </c>
      <c r="AC6368">
        <v>6</v>
      </c>
      <c r="AD6368">
        <v>3.1010714285714291</v>
      </c>
      <c r="AF6368" t="s">
        <v>7949</v>
      </c>
      <c r="AI6368">
        <v>0</v>
      </c>
      <c r="AJ6368">
        <v>0</v>
      </c>
      <c r="AK6368" t="s">
        <v>19962</v>
      </c>
      <c r="AL6368" t="s">
        <v>19962</v>
      </c>
      <c r="AM6368" t="s">
        <v>20019</v>
      </c>
    </row>
    <row r="6369" spans="1:39" x14ac:dyDescent="0.25">
      <c r="A6369" t="s">
        <v>12137</v>
      </c>
      <c r="B6369" t="s">
        <v>4841</v>
      </c>
      <c r="C6369" t="s">
        <v>4842</v>
      </c>
      <c r="D6369">
        <v>980</v>
      </c>
      <c r="E6369" t="s">
        <v>4845</v>
      </c>
      <c r="F6369">
        <v>6.01</v>
      </c>
      <c r="K6369" t="s">
        <v>6860</v>
      </c>
      <c r="M6369" t="s">
        <v>15175</v>
      </c>
      <c r="N6369">
        <v>8</v>
      </c>
      <c r="O6369" t="s">
        <v>15558</v>
      </c>
      <c r="P6369" t="s">
        <v>19789</v>
      </c>
      <c r="Q6369">
        <v>5</v>
      </c>
      <c r="R6369">
        <v>3</v>
      </c>
      <c r="S6369">
        <v>1.25</v>
      </c>
      <c r="T6369">
        <v>1.28</v>
      </c>
      <c r="U6369">
        <v>440.49</v>
      </c>
      <c r="V6369">
        <v>79.180000000000007</v>
      </c>
      <c r="W6369">
        <v>2.84</v>
      </c>
      <c r="X6369">
        <v>13.92</v>
      </c>
      <c r="Y6369">
        <v>6.24</v>
      </c>
      <c r="Z6369">
        <v>3</v>
      </c>
      <c r="AA6369" t="s">
        <v>4250</v>
      </c>
      <c r="AB6369">
        <v>0</v>
      </c>
      <c r="AC6369">
        <v>9</v>
      </c>
      <c r="AD6369">
        <v>4.5917380952380951</v>
      </c>
      <c r="AF6369" t="s">
        <v>7949</v>
      </c>
      <c r="AI6369">
        <v>0</v>
      </c>
      <c r="AJ6369">
        <v>0</v>
      </c>
      <c r="AK6369" t="s">
        <v>19971</v>
      </c>
      <c r="AL6369" t="s">
        <v>19971</v>
      </c>
      <c r="AM6369" t="s">
        <v>20019</v>
      </c>
    </row>
    <row r="6370" spans="1:39" x14ac:dyDescent="0.25">
      <c r="A6370" t="s">
        <v>12138</v>
      </c>
      <c r="B6370" t="s">
        <v>4841</v>
      </c>
      <c r="C6370" t="s">
        <v>4842</v>
      </c>
      <c r="D6370">
        <v>980</v>
      </c>
      <c r="E6370" t="s">
        <v>4845</v>
      </c>
      <c r="F6370">
        <v>6.01</v>
      </c>
      <c r="K6370" t="s">
        <v>6860</v>
      </c>
      <c r="L6370" t="s">
        <v>6861</v>
      </c>
      <c r="M6370" t="s">
        <v>15160</v>
      </c>
      <c r="N6370">
        <v>9</v>
      </c>
      <c r="O6370" t="s">
        <v>15538</v>
      </c>
      <c r="P6370" t="s">
        <v>19790</v>
      </c>
      <c r="Q6370">
        <v>6</v>
      </c>
      <c r="R6370">
        <v>4</v>
      </c>
      <c r="S6370">
        <v>-0.93</v>
      </c>
      <c r="T6370">
        <v>0.04</v>
      </c>
      <c r="U6370">
        <v>488.61</v>
      </c>
      <c r="V6370">
        <v>127.84</v>
      </c>
      <c r="W6370">
        <v>0.9</v>
      </c>
      <c r="X6370">
        <v>13.73</v>
      </c>
      <c r="Y6370">
        <v>8.35</v>
      </c>
      <c r="Z6370">
        <v>2</v>
      </c>
      <c r="AA6370" t="s">
        <v>4250</v>
      </c>
      <c r="AB6370">
        <v>0</v>
      </c>
      <c r="AC6370">
        <v>11</v>
      </c>
      <c r="AD6370">
        <v>2.9063571428571429</v>
      </c>
      <c r="AF6370" t="s">
        <v>7949</v>
      </c>
      <c r="AI6370">
        <v>0</v>
      </c>
      <c r="AJ6370">
        <v>0</v>
      </c>
      <c r="AK6370" t="s">
        <v>19960</v>
      </c>
      <c r="AL6370" t="s">
        <v>19960</v>
      </c>
      <c r="AM6370" t="s">
        <v>20019</v>
      </c>
    </row>
    <row r="6371" spans="1:39" x14ac:dyDescent="0.25">
      <c r="A6371" t="s">
        <v>12139</v>
      </c>
      <c r="B6371" t="s">
        <v>4841</v>
      </c>
      <c r="C6371" t="s">
        <v>4842</v>
      </c>
      <c r="D6371">
        <v>980</v>
      </c>
      <c r="E6371" t="s">
        <v>4845</v>
      </c>
      <c r="F6371">
        <v>6.01</v>
      </c>
      <c r="I6371" t="s">
        <v>14913</v>
      </c>
      <c r="K6371" t="s">
        <v>6860</v>
      </c>
      <c r="L6371" t="s">
        <v>6861</v>
      </c>
      <c r="M6371" t="s">
        <v>15242</v>
      </c>
      <c r="N6371">
        <v>9</v>
      </c>
      <c r="O6371" t="s">
        <v>15641</v>
      </c>
      <c r="P6371" t="s">
        <v>19791</v>
      </c>
      <c r="Q6371">
        <v>7</v>
      </c>
      <c r="R6371">
        <v>2</v>
      </c>
      <c r="S6371">
        <v>3.32</v>
      </c>
      <c r="T6371">
        <v>3.46</v>
      </c>
      <c r="U6371">
        <v>398.41</v>
      </c>
      <c r="V6371">
        <v>102.29</v>
      </c>
      <c r="W6371">
        <v>3.34</v>
      </c>
      <c r="X6371">
        <v>8.08</v>
      </c>
      <c r="Y6371">
        <v>0</v>
      </c>
      <c r="Z6371">
        <v>2</v>
      </c>
      <c r="AA6371" t="s">
        <v>4250</v>
      </c>
      <c r="AB6371">
        <v>0</v>
      </c>
      <c r="AC6371">
        <v>10</v>
      </c>
      <c r="AD6371">
        <v>3.9259761904761898</v>
      </c>
      <c r="AF6371" t="s">
        <v>7949</v>
      </c>
      <c r="AI6371">
        <v>0</v>
      </c>
      <c r="AJ6371">
        <v>0</v>
      </c>
      <c r="AM6371" t="s">
        <v>20019</v>
      </c>
    </row>
    <row r="6372" spans="1:39" x14ac:dyDescent="0.25">
      <c r="A6372" t="s">
        <v>12140</v>
      </c>
      <c r="B6372" t="s">
        <v>4841</v>
      </c>
      <c r="C6372" t="s">
        <v>4842</v>
      </c>
      <c r="D6372">
        <v>981</v>
      </c>
      <c r="E6372" t="s">
        <v>4845</v>
      </c>
      <c r="F6372">
        <v>6.01</v>
      </c>
      <c r="I6372" t="s">
        <v>14914</v>
      </c>
      <c r="K6372" t="s">
        <v>6860</v>
      </c>
      <c r="L6372" t="s">
        <v>6861</v>
      </c>
      <c r="M6372" t="s">
        <v>6907</v>
      </c>
      <c r="N6372">
        <v>9</v>
      </c>
      <c r="O6372" t="s">
        <v>6972</v>
      </c>
      <c r="P6372" t="s">
        <v>19792</v>
      </c>
      <c r="Q6372">
        <v>7</v>
      </c>
      <c r="R6372">
        <v>1</v>
      </c>
      <c r="S6372">
        <v>1.64</v>
      </c>
      <c r="T6372">
        <v>1.65</v>
      </c>
      <c r="U6372">
        <v>376.42</v>
      </c>
      <c r="V6372">
        <v>102.75</v>
      </c>
      <c r="W6372">
        <v>2.35</v>
      </c>
      <c r="Y6372">
        <v>5.92</v>
      </c>
      <c r="Z6372">
        <v>2</v>
      </c>
      <c r="AA6372" t="s">
        <v>4250</v>
      </c>
      <c r="AB6372">
        <v>0</v>
      </c>
      <c r="AC6372">
        <v>1</v>
      </c>
      <c r="AD6372">
        <v>5.2910476190476192</v>
      </c>
      <c r="AF6372" t="s">
        <v>7949</v>
      </c>
      <c r="AI6372">
        <v>0</v>
      </c>
      <c r="AJ6372">
        <v>0</v>
      </c>
      <c r="AM6372" t="s">
        <v>20019</v>
      </c>
    </row>
    <row r="6373" spans="1:39" x14ac:dyDescent="0.25">
      <c r="A6373" t="s">
        <v>12140</v>
      </c>
      <c r="B6373" t="s">
        <v>4841</v>
      </c>
      <c r="C6373" t="s">
        <v>4842</v>
      </c>
      <c r="D6373">
        <v>981</v>
      </c>
      <c r="E6373" t="s">
        <v>4845</v>
      </c>
      <c r="F6373">
        <v>6.01</v>
      </c>
      <c r="I6373" t="s">
        <v>14915</v>
      </c>
      <c r="K6373" t="s">
        <v>6860</v>
      </c>
      <c r="L6373" t="s">
        <v>6861</v>
      </c>
      <c r="M6373" t="s">
        <v>6908</v>
      </c>
      <c r="N6373">
        <v>8</v>
      </c>
      <c r="O6373" t="s">
        <v>6973</v>
      </c>
      <c r="P6373" t="s">
        <v>19792</v>
      </c>
      <c r="Q6373">
        <v>7</v>
      </c>
      <c r="R6373">
        <v>1</v>
      </c>
      <c r="S6373">
        <v>1.64</v>
      </c>
      <c r="T6373">
        <v>1.65</v>
      </c>
      <c r="U6373">
        <v>376.42</v>
      </c>
      <c r="V6373">
        <v>102.75</v>
      </c>
      <c r="W6373">
        <v>2.35</v>
      </c>
      <c r="Y6373">
        <v>5.92</v>
      </c>
      <c r="Z6373">
        <v>2</v>
      </c>
      <c r="AA6373" t="s">
        <v>4250</v>
      </c>
      <c r="AB6373">
        <v>0</v>
      </c>
      <c r="AC6373">
        <v>1</v>
      </c>
      <c r="AD6373">
        <v>5.2910476190476192</v>
      </c>
      <c r="AF6373" t="s">
        <v>7949</v>
      </c>
      <c r="AI6373">
        <v>0</v>
      </c>
      <c r="AJ6373">
        <v>0</v>
      </c>
      <c r="AM6373" t="s">
        <v>20019</v>
      </c>
    </row>
    <row r="6374" spans="1:39" x14ac:dyDescent="0.25">
      <c r="A6374" t="s">
        <v>12141</v>
      </c>
      <c r="B6374" t="s">
        <v>4841</v>
      </c>
      <c r="C6374" t="s">
        <v>4842</v>
      </c>
      <c r="D6374">
        <v>983</v>
      </c>
      <c r="E6374" t="s">
        <v>4845</v>
      </c>
      <c r="F6374">
        <v>6.01</v>
      </c>
      <c r="I6374" t="s">
        <v>14916</v>
      </c>
      <c r="K6374" t="s">
        <v>6860</v>
      </c>
      <c r="L6374" t="s">
        <v>6861</v>
      </c>
      <c r="M6374" t="s">
        <v>15122</v>
      </c>
      <c r="N6374">
        <v>9</v>
      </c>
      <c r="O6374" t="s">
        <v>15567</v>
      </c>
      <c r="P6374" t="s">
        <v>19793</v>
      </c>
      <c r="Q6374">
        <v>6</v>
      </c>
      <c r="R6374">
        <v>1</v>
      </c>
      <c r="S6374">
        <v>1.79</v>
      </c>
      <c r="T6374">
        <v>1.79</v>
      </c>
      <c r="U6374">
        <v>362.4</v>
      </c>
      <c r="V6374">
        <v>73.39</v>
      </c>
      <c r="W6374">
        <v>2.79</v>
      </c>
      <c r="Y6374">
        <v>4.25</v>
      </c>
      <c r="Z6374">
        <v>2</v>
      </c>
      <c r="AA6374" t="s">
        <v>4250</v>
      </c>
      <c r="AB6374">
        <v>0</v>
      </c>
      <c r="AC6374">
        <v>2</v>
      </c>
      <c r="AD6374">
        <v>5.8161904761904761</v>
      </c>
      <c r="AF6374" t="s">
        <v>7949</v>
      </c>
      <c r="AI6374">
        <v>0</v>
      </c>
      <c r="AJ6374">
        <v>0</v>
      </c>
      <c r="AM6374" t="s">
        <v>20019</v>
      </c>
    </row>
    <row r="6375" spans="1:39" x14ac:dyDescent="0.25">
      <c r="A6375" t="s">
        <v>12142</v>
      </c>
      <c r="B6375" t="s">
        <v>4841</v>
      </c>
      <c r="C6375" t="s">
        <v>4842</v>
      </c>
      <c r="D6375">
        <v>990</v>
      </c>
      <c r="E6375" t="s">
        <v>4845</v>
      </c>
      <c r="F6375">
        <v>6</v>
      </c>
      <c r="K6375" t="s">
        <v>6860</v>
      </c>
      <c r="L6375" t="s">
        <v>6861</v>
      </c>
      <c r="M6375" t="s">
        <v>15181</v>
      </c>
      <c r="N6375">
        <v>9</v>
      </c>
      <c r="O6375" t="s">
        <v>15566</v>
      </c>
      <c r="P6375" t="s">
        <v>19794</v>
      </c>
      <c r="Q6375">
        <v>6</v>
      </c>
      <c r="R6375">
        <v>4</v>
      </c>
      <c r="S6375">
        <v>3.05</v>
      </c>
      <c r="T6375">
        <v>3.1</v>
      </c>
      <c r="U6375">
        <v>447.6</v>
      </c>
      <c r="V6375">
        <v>106.86</v>
      </c>
      <c r="W6375">
        <v>2.16</v>
      </c>
      <c r="X6375">
        <v>10.19</v>
      </c>
      <c r="Y6375">
        <v>6.47</v>
      </c>
      <c r="Z6375">
        <v>2</v>
      </c>
      <c r="AA6375" t="s">
        <v>4250</v>
      </c>
      <c r="AB6375">
        <v>0</v>
      </c>
      <c r="AC6375">
        <v>8</v>
      </c>
      <c r="AD6375">
        <v>3.2372857142857141</v>
      </c>
      <c r="AF6375" t="s">
        <v>7949</v>
      </c>
      <c r="AI6375">
        <v>0</v>
      </c>
      <c r="AJ6375">
        <v>0</v>
      </c>
      <c r="AK6375" t="s">
        <v>19974</v>
      </c>
      <c r="AL6375" t="s">
        <v>19974</v>
      </c>
      <c r="AM6375" t="s">
        <v>20019</v>
      </c>
    </row>
    <row r="6376" spans="1:39" x14ac:dyDescent="0.25">
      <c r="A6376" t="s">
        <v>10436</v>
      </c>
      <c r="B6376" t="s">
        <v>4841</v>
      </c>
      <c r="C6376" t="s">
        <v>4842</v>
      </c>
      <c r="D6376">
        <v>990</v>
      </c>
      <c r="E6376" t="s">
        <v>4845</v>
      </c>
      <c r="F6376">
        <v>6</v>
      </c>
      <c r="K6376" t="s">
        <v>6860</v>
      </c>
      <c r="M6376" t="s">
        <v>15240</v>
      </c>
      <c r="N6376">
        <v>8</v>
      </c>
      <c r="O6376" t="s">
        <v>15639</v>
      </c>
      <c r="P6376" t="s">
        <v>18088</v>
      </c>
      <c r="Q6376">
        <v>5</v>
      </c>
      <c r="R6376">
        <v>4</v>
      </c>
      <c r="S6376">
        <v>3.21</v>
      </c>
      <c r="T6376">
        <v>3.23</v>
      </c>
      <c r="U6376">
        <v>562.76</v>
      </c>
      <c r="V6376">
        <v>110.77</v>
      </c>
      <c r="W6376">
        <v>3.89</v>
      </c>
      <c r="X6376">
        <v>13.93</v>
      </c>
      <c r="Y6376">
        <v>6.32</v>
      </c>
      <c r="Z6376">
        <v>2</v>
      </c>
      <c r="AA6376" t="s">
        <v>4250</v>
      </c>
      <c r="AB6376">
        <v>1</v>
      </c>
      <c r="AC6376">
        <v>13</v>
      </c>
      <c r="AD6376">
        <v>2.5876666666666668</v>
      </c>
      <c r="AF6376" t="s">
        <v>7949</v>
      </c>
      <c r="AI6376">
        <v>0</v>
      </c>
      <c r="AJ6376">
        <v>0</v>
      </c>
      <c r="AK6376" t="s">
        <v>19939</v>
      </c>
      <c r="AL6376" t="s">
        <v>19939</v>
      </c>
      <c r="AM6376" t="s">
        <v>20019</v>
      </c>
    </row>
    <row r="6377" spans="1:39" x14ac:dyDescent="0.25">
      <c r="A6377" t="s">
        <v>12143</v>
      </c>
      <c r="B6377" t="s">
        <v>4841</v>
      </c>
      <c r="C6377" t="s">
        <v>4842</v>
      </c>
      <c r="D6377">
        <v>990</v>
      </c>
      <c r="E6377" t="s">
        <v>4845</v>
      </c>
      <c r="F6377">
        <v>6</v>
      </c>
      <c r="K6377" t="s">
        <v>6860</v>
      </c>
      <c r="L6377" t="s">
        <v>6861</v>
      </c>
      <c r="M6377" t="s">
        <v>15038</v>
      </c>
      <c r="N6377">
        <v>9</v>
      </c>
      <c r="O6377" t="s">
        <v>15544</v>
      </c>
      <c r="P6377" t="s">
        <v>19795</v>
      </c>
      <c r="Q6377">
        <v>3</v>
      </c>
      <c r="R6377">
        <v>1</v>
      </c>
      <c r="S6377">
        <v>1.33</v>
      </c>
      <c r="T6377">
        <v>1.61</v>
      </c>
      <c r="U6377">
        <v>271.36</v>
      </c>
      <c r="V6377">
        <v>58.69</v>
      </c>
      <c r="W6377">
        <v>2.25</v>
      </c>
      <c r="Y6377">
        <v>7.36</v>
      </c>
      <c r="Z6377">
        <v>1</v>
      </c>
      <c r="AA6377" t="s">
        <v>7946</v>
      </c>
      <c r="AB6377">
        <v>0</v>
      </c>
      <c r="AC6377">
        <v>2</v>
      </c>
      <c r="AD6377">
        <v>5.833333333333333</v>
      </c>
      <c r="AF6377" t="s">
        <v>7949</v>
      </c>
      <c r="AI6377">
        <v>0</v>
      </c>
      <c r="AJ6377">
        <v>0</v>
      </c>
      <c r="AK6377" t="s">
        <v>19963</v>
      </c>
      <c r="AL6377" t="s">
        <v>19963</v>
      </c>
      <c r="AM6377" t="s">
        <v>20019</v>
      </c>
    </row>
    <row r="6378" spans="1:39" x14ac:dyDescent="0.25">
      <c r="A6378" t="s">
        <v>12144</v>
      </c>
      <c r="B6378" t="s">
        <v>4841</v>
      </c>
      <c r="C6378" t="s">
        <v>4842</v>
      </c>
      <c r="D6378">
        <v>990</v>
      </c>
      <c r="E6378" t="s">
        <v>4845</v>
      </c>
      <c r="F6378">
        <v>6</v>
      </c>
      <c r="K6378" t="s">
        <v>6860</v>
      </c>
      <c r="M6378" t="s">
        <v>15243</v>
      </c>
      <c r="N6378">
        <v>8</v>
      </c>
      <c r="O6378" t="s">
        <v>15642</v>
      </c>
      <c r="P6378" t="s">
        <v>19796</v>
      </c>
      <c r="Q6378">
        <v>10</v>
      </c>
      <c r="R6378">
        <v>5</v>
      </c>
      <c r="S6378">
        <v>0.51</v>
      </c>
      <c r="T6378">
        <v>3.81</v>
      </c>
      <c r="U6378">
        <v>552.49</v>
      </c>
      <c r="V6378">
        <v>170.8</v>
      </c>
      <c r="W6378">
        <v>5.44</v>
      </c>
      <c r="X6378">
        <v>5.99</v>
      </c>
      <c r="Y6378">
        <v>0</v>
      </c>
      <c r="Z6378">
        <v>6</v>
      </c>
      <c r="AA6378" t="s">
        <v>4250</v>
      </c>
      <c r="AB6378">
        <v>2</v>
      </c>
      <c r="AC6378">
        <v>4</v>
      </c>
      <c r="AD6378">
        <v>2.5950000000000002</v>
      </c>
      <c r="AE6378" t="s">
        <v>19830</v>
      </c>
      <c r="AF6378" t="s">
        <v>7951</v>
      </c>
      <c r="AI6378">
        <v>0</v>
      </c>
      <c r="AJ6378">
        <v>0</v>
      </c>
      <c r="AK6378" t="s">
        <v>20008</v>
      </c>
      <c r="AL6378" t="s">
        <v>20008</v>
      </c>
      <c r="AM6378" t="s">
        <v>20019</v>
      </c>
    </row>
    <row r="6379" spans="1:39" x14ac:dyDescent="0.25">
      <c r="A6379" t="s">
        <v>12145</v>
      </c>
      <c r="B6379" t="s">
        <v>4841</v>
      </c>
      <c r="C6379" t="s">
        <v>4842</v>
      </c>
      <c r="D6379">
        <v>990</v>
      </c>
      <c r="E6379" t="s">
        <v>4845</v>
      </c>
      <c r="F6379">
        <v>6</v>
      </c>
      <c r="I6379" t="s">
        <v>14917</v>
      </c>
      <c r="K6379" t="s">
        <v>6860</v>
      </c>
      <c r="L6379" t="s">
        <v>6861</v>
      </c>
      <c r="M6379" t="s">
        <v>14955</v>
      </c>
      <c r="N6379">
        <v>8</v>
      </c>
      <c r="O6379" t="s">
        <v>15276</v>
      </c>
      <c r="P6379" t="s">
        <v>19797</v>
      </c>
      <c r="Q6379">
        <v>6</v>
      </c>
      <c r="R6379">
        <v>1</v>
      </c>
      <c r="S6379">
        <v>2.13</v>
      </c>
      <c r="T6379">
        <v>2.15</v>
      </c>
      <c r="U6379">
        <v>413.42</v>
      </c>
      <c r="V6379">
        <v>78.959999999999994</v>
      </c>
      <c r="W6379">
        <v>3.56</v>
      </c>
      <c r="Y6379">
        <v>6.17</v>
      </c>
      <c r="Z6379">
        <v>2</v>
      </c>
      <c r="AA6379" t="s">
        <v>4250</v>
      </c>
      <c r="AB6379">
        <v>0</v>
      </c>
      <c r="AC6379">
        <v>2</v>
      </c>
      <c r="AD6379">
        <v>5.3867619047619044</v>
      </c>
      <c r="AF6379" t="s">
        <v>7949</v>
      </c>
      <c r="AI6379">
        <v>0</v>
      </c>
      <c r="AJ6379">
        <v>0</v>
      </c>
      <c r="AM6379" t="s">
        <v>20019</v>
      </c>
    </row>
    <row r="6380" spans="1:39" x14ac:dyDescent="0.25">
      <c r="A6380" t="s">
        <v>12143</v>
      </c>
      <c r="B6380" t="s">
        <v>4841</v>
      </c>
      <c r="C6380" t="s">
        <v>4842</v>
      </c>
      <c r="D6380">
        <v>990.83</v>
      </c>
      <c r="E6380" t="s">
        <v>4845</v>
      </c>
      <c r="F6380">
        <v>6</v>
      </c>
      <c r="K6380" t="s">
        <v>6860</v>
      </c>
      <c r="L6380" t="s">
        <v>6861</v>
      </c>
      <c r="M6380" t="s">
        <v>6891</v>
      </c>
      <c r="N6380">
        <v>9</v>
      </c>
      <c r="O6380" t="s">
        <v>15446</v>
      </c>
      <c r="P6380" t="s">
        <v>19795</v>
      </c>
      <c r="Q6380">
        <v>3</v>
      </c>
      <c r="R6380">
        <v>1</v>
      </c>
      <c r="S6380">
        <v>1.33</v>
      </c>
      <c r="T6380">
        <v>1.61</v>
      </c>
      <c r="U6380">
        <v>271.36</v>
      </c>
      <c r="V6380">
        <v>58.69</v>
      </c>
      <c r="W6380">
        <v>2.25</v>
      </c>
      <c r="Y6380">
        <v>7.36</v>
      </c>
      <c r="Z6380">
        <v>1</v>
      </c>
      <c r="AA6380" t="s">
        <v>7946</v>
      </c>
      <c r="AB6380">
        <v>0</v>
      </c>
      <c r="AC6380">
        <v>2</v>
      </c>
      <c r="AD6380">
        <v>5.833333333333333</v>
      </c>
      <c r="AF6380" t="s">
        <v>7949</v>
      </c>
      <c r="AI6380">
        <v>0</v>
      </c>
      <c r="AJ6380">
        <v>0</v>
      </c>
      <c r="AK6380" t="s">
        <v>19928</v>
      </c>
      <c r="AL6380" t="s">
        <v>19928</v>
      </c>
      <c r="AM6380" t="s">
        <v>20019</v>
      </c>
    </row>
    <row r="6381" spans="1:39" x14ac:dyDescent="0.25">
      <c r="A6381" t="s">
        <v>12146</v>
      </c>
      <c r="B6381" t="s">
        <v>4841</v>
      </c>
      <c r="C6381" t="s">
        <v>4842</v>
      </c>
      <c r="D6381">
        <v>993</v>
      </c>
      <c r="E6381" t="s">
        <v>4845</v>
      </c>
      <c r="F6381">
        <v>6</v>
      </c>
      <c r="I6381" t="s">
        <v>14918</v>
      </c>
      <c r="K6381" t="s">
        <v>6860</v>
      </c>
      <c r="L6381" t="s">
        <v>6861</v>
      </c>
      <c r="M6381" t="s">
        <v>14979</v>
      </c>
      <c r="N6381">
        <v>8</v>
      </c>
      <c r="O6381" t="s">
        <v>15302</v>
      </c>
      <c r="P6381" t="s">
        <v>19798</v>
      </c>
      <c r="Q6381">
        <v>5</v>
      </c>
      <c r="R6381">
        <v>1</v>
      </c>
      <c r="S6381">
        <v>3.31</v>
      </c>
      <c r="T6381">
        <v>3.31</v>
      </c>
      <c r="U6381">
        <v>421.75</v>
      </c>
      <c r="V6381">
        <v>69.73</v>
      </c>
      <c r="W6381">
        <v>4.5</v>
      </c>
      <c r="Y6381">
        <v>3.52</v>
      </c>
      <c r="Z6381">
        <v>2</v>
      </c>
      <c r="AA6381" t="s">
        <v>4250</v>
      </c>
      <c r="AB6381">
        <v>0</v>
      </c>
      <c r="AC6381">
        <v>4</v>
      </c>
      <c r="AD6381">
        <v>4.5822619047619053</v>
      </c>
      <c r="AF6381" t="s">
        <v>7949</v>
      </c>
      <c r="AI6381">
        <v>0</v>
      </c>
      <c r="AJ6381">
        <v>0</v>
      </c>
      <c r="AM6381" t="s">
        <v>20019</v>
      </c>
    </row>
    <row r="6382" spans="1:39" x14ac:dyDescent="0.25">
      <c r="A6382" t="s">
        <v>12042</v>
      </c>
      <c r="B6382" t="s">
        <v>4841</v>
      </c>
      <c r="C6382" t="s">
        <v>4842</v>
      </c>
      <c r="D6382">
        <v>994</v>
      </c>
      <c r="E6382" t="s">
        <v>4845</v>
      </c>
      <c r="F6382">
        <v>6</v>
      </c>
      <c r="I6382" t="s">
        <v>14919</v>
      </c>
      <c r="K6382" t="s">
        <v>6860</v>
      </c>
      <c r="L6382" t="s">
        <v>6861</v>
      </c>
      <c r="M6382" t="s">
        <v>15167</v>
      </c>
      <c r="N6382">
        <v>9</v>
      </c>
      <c r="O6382" t="s">
        <v>15548</v>
      </c>
      <c r="P6382" t="s">
        <v>19694</v>
      </c>
      <c r="Q6382">
        <v>6</v>
      </c>
      <c r="R6382">
        <v>2</v>
      </c>
      <c r="S6382">
        <v>2.94</v>
      </c>
      <c r="T6382">
        <v>2.96</v>
      </c>
      <c r="U6382">
        <v>390.44</v>
      </c>
      <c r="V6382">
        <v>94.75</v>
      </c>
      <c r="W6382">
        <v>2.96</v>
      </c>
      <c r="X6382">
        <v>13.96</v>
      </c>
      <c r="Y6382">
        <v>6.05</v>
      </c>
      <c r="Z6382">
        <v>3</v>
      </c>
      <c r="AA6382" t="s">
        <v>4250</v>
      </c>
      <c r="AB6382">
        <v>0</v>
      </c>
      <c r="AC6382">
        <v>1</v>
      </c>
      <c r="AD6382">
        <v>4.6542380952380951</v>
      </c>
      <c r="AF6382" t="s">
        <v>7949</v>
      </c>
      <c r="AI6382">
        <v>0</v>
      </c>
      <c r="AJ6382">
        <v>0</v>
      </c>
      <c r="AM6382" t="s">
        <v>20019</v>
      </c>
    </row>
    <row r="6383" spans="1:39" x14ac:dyDescent="0.25">
      <c r="A6383" t="s">
        <v>12042</v>
      </c>
      <c r="B6383" t="s">
        <v>4841</v>
      </c>
      <c r="C6383" t="s">
        <v>4842</v>
      </c>
      <c r="D6383">
        <v>994</v>
      </c>
      <c r="E6383" t="s">
        <v>4845</v>
      </c>
      <c r="F6383">
        <v>6</v>
      </c>
      <c r="I6383" t="s">
        <v>14920</v>
      </c>
      <c r="K6383" t="s">
        <v>6860</v>
      </c>
      <c r="L6383" t="s">
        <v>6861</v>
      </c>
      <c r="M6383" t="s">
        <v>15168</v>
      </c>
      <c r="N6383">
        <v>8</v>
      </c>
      <c r="O6383" t="s">
        <v>15549</v>
      </c>
      <c r="P6383" t="s">
        <v>19694</v>
      </c>
      <c r="Q6383">
        <v>6</v>
      </c>
      <c r="R6383">
        <v>2</v>
      </c>
      <c r="S6383">
        <v>2.94</v>
      </c>
      <c r="T6383">
        <v>2.96</v>
      </c>
      <c r="U6383">
        <v>390.44</v>
      </c>
      <c r="V6383">
        <v>94.75</v>
      </c>
      <c r="W6383">
        <v>2.96</v>
      </c>
      <c r="X6383">
        <v>13.96</v>
      </c>
      <c r="Y6383">
        <v>6.05</v>
      </c>
      <c r="Z6383">
        <v>3</v>
      </c>
      <c r="AA6383" t="s">
        <v>4250</v>
      </c>
      <c r="AB6383">
        <v>0</v>
      </c>
      <c r="AC6383">
        <v>1</v>
      </c>
      <c r="AD6383">
        <v>4.6542380952380951</v>
      </c>
      <c r="AF6383" t="s">
        <v>7949</v>
      </c>
      <c r="AI6383">
        <v>0</v>
      </c>
      <c r="AJ6383">
        <v>0</v>
      </c>
      <c r="AM6383" t="s">
        <v>20019</v>
      </c>
    </row>
    <row r="6384" spans="1:39" x14ac:dyDescent="0.25">
      <c r="A6384" t="s">
        <v>11640</v>
      </c>
      <c r="B6384" t="s">
        <v>4841</v>
      </c>
      <c r="C6384" t="s">
        <v>4842</v>
      </c>
      <c r="D6384">
        <v>997</v>
      </c>
      <c r="E6384" t="s">
        <v>4845</v>
      </c>
      <c r="F6384">
        <v>6</v>
      </c>
      <c r="K6384" t="s">
        <v>6860</v>
      </c>
      <c r="M6384" t="s">
        <v>6865</v>
      </c>
      <c r="N6384">
        <v>8</v>
      </c>
      <c r="O6384" t="s">
        <v>15428</v>
      </c>
      <c r="P6384" t="s">
        <v>19292</v>
      </c>
      <c r="Q6384">
        <v>5</v>
      </c>
      <c r="R6384">
        <v>2</v>
      </c>
      <c r="S6384">
        <v>2.6</v>
      </c>
      <c r="T6384">
        <v>2.79</v>
      </c>
      <c r="U6384">
        <v>545.65</v>
      </c>
      <c r="V6384">
        <v>101.73</v>
      </c>
      <c r="W6384">
        <v>4.1399999999999997</v>
      </c>
      <c r="X6384">
        <v>13.95</v>
      </c>
      <c r="Y6384">
        <v>7.14</v>
      </c>
      <c r="Z6384">
        <v>3</v>
      </c>
      <c r="AA6384" t="s">
        <v>4250</v>
      </c>
      <c r="AB6384">
        <v>1</v>
      </c>
      <c r="AC6384">
        <v>12</v>
      </c>
      <c r="AD6384">
        <v>3.8090000000000002</v>
      </c>
      <c r="AF6384" t="s">
        <v>7949</v>
      </c>
      <c r="AI6384">
        <v>0</v>
      </c>
      <c r="AJ6384">
        <v>0</v>
      </c>
      <c r="AK6384" t="s">
        <v>19905</v>
      </c>
      <c r="AL6384" t="s">
        <v>19905</v>
      </c>
      <c r="AM6384" t="s">
        <v>20019</v>
      </c>
    </row>
    <row r="6385" spans="1:39" x14ac:dyDescent="0.25">
      <c r="A6385" t="s">
        <v>12147</v>
      </c>
      <c r="B6385" t="s">
        <v>4841</v>
      </c>
      <c r="C6385" t="s">
        <v>4842</v>
      </c>
      <c r="D6385">
        <v>998</v>
      </c>
      <c r="E6385" t="s">
        <v>4845</v>
      </c>
      <c r="F6385">
        <v>6</v>
      </c>
      <c r="K6385" t="s">
        <v>6860</v>
      </c>
      <c r="M6385" t="s">
        <v>15150</v>
      </c>
      <c r="N6385">
        <v>8</v>
      </c>
      <c r="O6385" t="s">
        <v>15526</v>
      </c>
      <c r="P6385" t="s">
        <v>19799</v>
      </c>
      <c r="Q6385">
        <v>5</v>
      </c>
      <c r="R6385">
        <v>4</v>
      </c>
      <c r="S6385">
        <v>4.29</v>
      </c>
      <c r="T6385">
        <v>5.26</v>
      </c>
      <c r="U6385">
        <v>525.65</v>
      </c>
      <c r="V6385">
        <v>103.6</v>
      </c>
      <c r="W6385">
        <v>4.6900000000000004</v>
      </c>
      <c r="X6385">
        <v>13.41</v>
      </c>
      <c r="Y6385">
        <v>8.3699999999999992</v>
      </c>
      <c r="Z6385">
        <v>4</v>
      </c>
      <c r="AA6385" t="s">
        <v>4250</v>
      </c>
      <c r="AB6385">
        <v>1</v>
      </c>
      <c r="AC6385">
        <v>11</v>
      </c>
      <c r="AD6385">
        <v>1.361666666666667</v>
      </c>
      <c r="AF6385" t="s">
        <v>7949</v>
      </c>
      <c r="AI6385">
        <v>0</v>
      </c>
      <c r="AJ6385">
        <v>0</v>
      </c>
      <c r="AK6385" t="s">
        <v>19942</v>
      </c>
      <c r="AL6385" t="s">
        <v>19942</v>
      </c>
      <c r="AM6385" t="s">
        <v>20019</v>
      </c>
    </row>
    <row r="6386" spans="1:39" x14ac:dyDescent="0.25">
      <c r="A6386" t="s">
        <v>12148</v>
      </c>
      <c r="B6386" t="s">
        <v>4841</v>
      </c>
      <c r="C6386" t="s">
        <v>4842</v>
      </c>
      <c r="D6386">
        <v>1000</v>
      </c>
      <c r="E6386" t="s">
        <v>4845</v>
      </c>
      <c r="F6386">
        <v>6</v>
      </c>
      <c r="K6386" t="s">
        <v>6860</v>
      </c>
      <c r="M6386" t="s">
        <v>15244</v>
      </c>
      <c r="N6386">
        <v>8</v>
      </c>
      <c r="O6386" t="s">
        <v>15643</v>
      </c>
      <c r="P6386" t="s">
        <v>19800</v>
      </c>
      <c r="Q6386">
        <v>4</v>
      </c>
      <c r="R6386">
        <v>2</v>
      </c>
      <c r="S6386">
        <v>8.19</v>
      </c>
      <c r="T6386">
        <v>8.82</v>
      </c>
      <c r="U6386">
        <v>561.16999999999996</v>
      </c>
      <c r="V6386">
        <v>49.84</v>
      </c>
      <c r="W6386">
        <v>9.36</v>
      </c>
      <c r="Y6386">
        <v>8.0399999999999991</v>
      </c>
      <c r="Z6386">
        <v>5</v>
      </c>
      <c r="AA6386" t="s">
        <v>4250</v>
      </c>
      <c r="AB6386">
        <v>2</v>
      </c>
      <c r="AC6386">
        <v>10</v>
      </c>
      <c r="AD6386">
        <v>2.48</v>
      </c>
      <c r="AF6386" t="s">
        <v>7949</v>
      </c>
      <c r="AI6386">
        <v>0</v>
      </c>
      <c r="AJ6386">
        <v>0</v>
      </c>
      <c r="AK6386" t="s">
        <v>20009</v>
      </c>
      <c r="AL6386" t="s">
        <v>20009</v>
      </c>
      <c r="AM6386" t="s">
        <v>20019</v>
      </c>
    </row>
    <row r="6387" spans="1:39" x14ac:dyDescent="0.25">
      <c r="A6387" t="s">
        <v>8627</v>
      </c>
      <c r="B6387" t="s">
        <v>4841</v>
      </c>
      <c r="C6387" t="s">
        <v>4842</v>
      </c>
      <c r="D6387">
        <v>1000</v>
      </c>
      <c r="E6387" t="s">
        <v>4845</v>
      </c>
      <c r="F6387">
        <v>6</v>
      </c>
      <c r="K6387" t="s">
        <v>6860</v>
      </c>
      <c r="L6387" t="s">
        <v>6861</v>
      </c>
      <c r="M6387" t="s">
        <v>15219</v>
      </c>
      <c r="N6387">
        <v>9</v>
      </c>
      <c r="O6387" t="s">
        <v>15616</v>
      </c>
      <c r="P6387" t="s">
        <v>16280</v>
      </c>
      <c r="Q6387">
        <v>8</v>
      </c>
      <c r="R6387">
        <v>5</v>
      </c>
      <c r="S6387">
        <v>5.42</v>
      </c>
      <c r="T6387">
        <v>5.42</v>
      </c>
      <c r="U6387">
        <v>814.02</v>
      </c>
      <c r="V6387">
        <v>183.24</v>
      </c>
      <c r="W6387">
        <v>4.7300000000000004</v>
      </c>
      <c r="X6387">
        <v>13.25</v>
      </c>
      <c r="Y6387">
        <v>0</v>
      </c>
      <c r="Z6387">
        <v>4</v>
      </c>
      <c r="AA6387" t="s">
        <v>4250</v>
      </c>
      <c r="AB6387">
        <v>1</v>
      </c>
      <c r="AC6387">
        <v>20</v>
      </c>
      <c r="AD6387">
        <v>1</v>
      </c>
      <c r="AF6387" t="s">
        <v>7949</v>
      </c>
      <c r="AI6387">
        <v>0</v>
      </c>
      <c r="AJ6387">
        <v>0</v>
      </c>
      <c r="AK6387" t="s">
        <v>19895</v>
      </c>
      <c r="AL6387" t="s">
        <v>19895</v>
      </c>
      <c r="AM6387" t="s">
        <v>20019</v>
      </c>
    </row>
    <row r="6388" spans="1:39" x14ac:dyDescent="0.25">
      <c r="A6388" t="s">
        <v>5265</v>
      </c>
      <c r="B6388" t="s">
        <v>4841</v>
      </c>
      <c r="C6388" t="s">
        <v>4842</v>
      </c>
      <c r="D6388">
        <v>1000</v>
      </c>
      <c r="E6388" t="s">
        <v>4845</v>
      </c>
      <c r="F6388">
        <v>6</v>
      </c>
      <c r="K6388" t="s">
        <v>6860</v>
      </c>
      <c r="L6388" t="s">
        <v>6861</v>
      </c>
      <c r="M6388" t="s">
        <v>14934</v>
      </c>
      <c r="N6388">
        <v>9</v>
      </c>
      <c r="O6388" t="s">
        <v>15485</v>
      </c>
      <c r="P6388" t="s">
        <v>6991</v>
      </c>
      <c r="Q6388">
        <v>4</v>
      </c>
      <c r="R6388">
        <v>3</v>
      </c>
      <c r="S6388">
        <v>7.31</v>
      </c>
      <c r="T6388">
        <v>7.33</v>
      </c>
      <c r="U6388">
        <v>590.74</v>
      </c>
      <c r="V6388">
        <v>97.11</v>
      </c>
      <c r="W6388">
        <v>6.67</v>
      </c>
      <c r="X6388">
        <v>13.87</v>
      </c>
      <c r="Y6388">
        <v>6.21</v>
      </c>
      <c r="Z6388">
        <v>4</v>
      </c>
      <c r="AA6388" t="s">
        <v>4250</v>
      </c>
      <c r="AB6388">
        <v>2</v>
      </c>
      <c r="AC6388">
        <v>8</v>
      </c>
      <c r="AD6388">
        <v>1.9296666666666671</v>
      </c>
      <c r="AF6388" t="s">
        <v>7949</v>
      </c>
      <c r="AI6388">
        <v>0</v>
      </c>
      <c r="AJ6388">
        <v>0</v>
      </c>
      <c r="AK6388" t="s">
        <v>7955</v>
      </c>
      <c r="AL6388" t="s">
        <v>7955</v>
      </c>
      <c r="AM6388" t="s">
        <v>20019</v>
      </c>
    </row>
    <row r="6389" spans="1:39" x14ac:dyDescent="0.25">
      <c r="A6389" t="s">
        <v>10876</v>
      </c>
      <c r="B6389" t="s">
        <v>4841</v>
      </c>
      <c r="C6389" t="s">
        <v>4842</v>
      </c>
      <c r="D6389">
        <v>1000</v>
      </c>
      <c r="E6389" t="s">
        <v>4845</v>
      </c>
      <c r="F6389">
        <v>6</v>
      </c>
      <c r="K6389" t="s">
        <v>6860</v>
      </c>
      <c r="L6389" t="s">
        <v>6861</v>
      </c>
      <c r="M6389" t="s">
        <v>6886</v>
      </c>
      <c r="N6389">
        <v>9</v>
      </c>
      <c r="O6389" t="s">
        <v>15570</v>
      </c>
      <c r="P6389" t="s">
        <v>18528</v>
      </c>
      <c r="Q6389">
        <v>6</v>
      </c>
      <c r="R6389">
        <v>1</v>
      </c>
      <c r="S6389">
        <v>2.19</v>
      </c>
      <c r="T6389">
        <v>2.2200000000000002</v>
      </c>
      <c r="U6389">
        <v>371.82</v>
      </c>
      <c r="V6389">
        <v>78.959999999999994</v>
      </c>
      <c r="W6389">
        <v>2.74</v>
      </c>
      <c r="Y6389">
        <v>6.26</v>
      </c>
      <c r="Z6389">
        <v>2</v>
      </c>
      <c r="AA6389" t="s">
        <v>4250</v>
      </c>
      <c r="AB6389">
        <v>0</v>
      </c>
      <c r="AC6389">
        <v>1</v>
      </c>
      <c r="AD6389">
        <v>5.6539047619047622</v>
      </c>
      <c r="AF6389" t="s">
        <v>7949</v>
      </c>
      <c r="AI6389">
        <v>0</v>
      </c>
      <c r="AJ6389">
        <v>0</v>
      </c>
      <c r="AK6389" t="s">
        <v>19946</v>
      </c>
      <c r="AL6389" t="s">
        <v>19946</v>
      </c>
      <c r="AM6389" t="s">
        <v>20019</v>
      </c>
    </row>
    <row r="6390" spans="1:39" x14ac:dyDescent="0.25">
      <c r="A6390" t="s">
        <v>12149</v>
      </c>
      <c r="B6390" t="s">
        <v>4841</v>
      </c>
      <c r="C6390" t="s">
        <v>4842</v>
      </c>
      <c r="D6390">
        <v>1000</v>
      </c>
      <c r="E6390" t="s">
        <v>4845</v>
      </c>
      <c r="F6390">
        <v>6</v>
      </c>
      <c r="K6390" t="s">
        <v>6860</v>
      </c>
      <c r="L6390" t="s">
        <v>6861</v>
      </c>
      <c r="M6390" t="s">
        <v>15165</v>
      </c>
      <c r="N6390">
        <v>9</v>
      </c>
      <c r="O6390" t="s">
        <v>15546</v>
      </c>
      <c r="P6390" t="s">
        <v>19801</v>
      </c>
      <c r="Q6390">
        <v>4</v>
      </c>
      <c r="R6390">
        <v>0</v>
      </c>
      <c r="S6390">
        <v>6.48</v>
      </c>
      <c r="T6390">
        <v>6.53</v>
      </c>
      <c r="U6390">
        <v>560.54</v>
      </c>
      <c r="V6390">
        <v>52.6</v>
      </c>
      <c r="W6390">
        <v>7.66</v>
      </c>
      <c r="X6390">
        <v>8.34</v>
      </c>
      <c r="Y6390">
        <v>0</v>
      </c>
      <c r="Z6390">
        <v>4</v>
      </c>
      <c r="AA6390" t="s">
        <v>4250</v>
      </c>
      <c r="AB6390">
        <v>2</v>
      </c>
      <c r="AC6390">
        <v>12</v>
      </c>
      <c r="AD6390">
        <v>3</v>
      </c>
      <c r="AF6390" t="s">
        <v>7949</v>
      </c>
      <c r="AI6390">
        <v>0</v>
      </c>
      <c r="AJ6390">
        <v>0</v>
      </c>
      <c r="AK6390" t="s">
        <v>19964</v>
      </c>
      <c r="AL6390" t="s">
        <v>19964</v>
      </c>
      <c r="AM6390" t="s">
        <v>20019</v>
      </c>
    </row>
    <row r="6391" spans="1:39" x14ac:dyDescent="0.25">
      <c r="A6391" t="s">
        <v>10061</v>
      </c>
      <c r="B6391" t="s">
        <v>4841</v>
      </c>
      <c r="C6391" t="s">
        <v>4842</v>
      </c>
      <c r="D6391">
        <v>1000</v>
      </c>
      <c r="E6391" t="s">
        <v>4845</v>
      </c>
      <c r="F6391">
        <v>6</v>
      </c>
      <c r="K6391" t="s">
        <v>6860</v>
      </c>
      <c r="L6391" t="s">
        <v>6861</v>
      </c>
      <c r="M6391" t="s">
        <v>15241</v>
      </c>
      <c r="N6391">
        <v>9</v>
      </c>
      <c r="O6391" t="s">
        <v>15640</v>
      </c>
      <c r="P6391" t="s">
        <v>17713</v>
      </c>
      <c r="Q6391">
        <v>5</v>
      </c>
      <c r="R6391">
        <v>1</v>
      </c>
      <c r="S6391">
        <v>-0.4</v>
      </c>
      <c r="T6391">
        <v>-0.37</v>
      </c>
      <c r="U6391">
        <v>284.39</v>
      </c>
      <c r="V6391">
        <v>64.16</v>
      </c>
      <c r="W6391">
        <v>2.81</v>
      </c>
      <c r="Y6391">
        <v>6.4</v>
      </c>
      <c r="Z6391">
        <v>2</v>
      </c>
      <c r="AA6391" t="s">
        <v>4250</v>
      </c>
      <c r="AB6391">
        <v>0</v>
      </c>
      <c r="AC6391">
        <v>2</v>
      </c>
      <c r="AD6391">
        <v>5.833333333333333</v>
      </c>
      <c r="AF6391" t="s">
        <v>7949</v>
      </c>
      <c r="AI6391">
        <v>0</v>
      </c>
      <c r="AJ6391">
        <v>0</v>
      </c>
      <c r="AK6391" t="s">
        <v>19957</v>
      </c>
      <c r="AL6391" t="s">
        <v>19957</v>
      </c>
      <c r="AM6391" t="s">
        <v>20019</v>
      </c>
    </row>
    <row r="6392" spans="1:39" x14ac:dyDescent="0.25">
      <c r="A6392" t="s">
        <v>12150</v>
      </c>
      <c r="B6392" t="s">
        <v>4841</v>
      </c>
      <c r="C6392" t="s">
        <v>4842</v>
      </c>
      <c r="D6392">
        <v>1000</v>
      </c>
      <c r="E6392" t="s">
        <v>4845</v>
      </c>
      <c r="F6392">
        <v>6</v>
      </c>
      <c r="K6392" t="s">
        <v>6860</v>
      </c>
      <c r="L6392" t="s">
        <v>6861</v>
      </c>
      <c r="M6392" t="s">
        <v>15155</v>
      </c>
      <c r="N6392">
        <v>9</v>
      </c>
      <c r="O6392" t="s">
        <v>15532</v>
      </c>
      <c r="P6392" t="s">
        <v>19802</v>
      </c>
      <c r="Q6392">
        <v>5</v>
      </c>
      <c r="R6392">
        <v>1</v>
      </c>
      <c r="S6392">
        <v>2.77</v>
      </c>
      <c r="T6392">
        <v>2.77</v>
      </c>
      <c r="U6392">
        <v>316.36</v>
      </c>
      <c r="V6392">
        <v>73.39</v>
      </c>
      <c r="W6392">
        <v>3.11</v>
      </c>
      <c r="Y6392">
        <v>4.07</v>
      </c>
      <c r="Z6392">
        <v>3</v>
      </c>
      <c r="AA6392" t="s">
        <v>4250</v>
      </c>
      <c r="AB6392">
        <v>0</v>
      </c>
      <c r="AC6392">
        <v>2</v>
      </c>
      <c r="AD6392">
        <v>5.4483333333333333</v>
      </c>
      <c r="AF6392" t="s">
        <v>7949</v>
      </c>
      <c r="AI6392">
        <v>0</v>
      </c>
      <c r="AJ6392">
        <v>0</v>
      </c>
      <c r="AK6392" t="s">
        <v>19957</v>
      </c>
      <c r="AL6392" t="s">
        <v>19957</v>
      </c>
      <c r="AM6392" t="s">
        <v>20019</v>
      </c>
    </row>
    <row r="6393" spans="1:39" x14ac:dyDescent="0.25">
      <c r="A6393" t="s">
        <v>12151</v>
      </c>
      <c r="B6393" t="s">
        <v>4841</v>
      </c>
      <c r="C6393" t="s">
        <v>4842</v>
      </c>
      <c r="D6393">
        <v>1000</v>
      </c>
      <c r="E6393" t="s">
        <v>4845</v>
      </c>
      <c r="F6393">
        <v>6</v>
      </c>
      <c r="I6393" t="s">
        <v>14921</v>
      </c>
      <c r="K6393" t="s">
        <v>6860</v>
      </c>
      <c r="L6393" t="s">
        <v>6861</v>
      </c>
      <c r="M6393" t="s">
        <v>14955</v>
      </c>
      <c r="N6393">
        <v>8</v>
      </c>
      <c r="O6393" t="s">
        <v>15276</v>
      </c>
      <c r="P6393" t="s">
        <v>19803</v>
      </c>
      <c r="Q6393">
        <v>5</v>
      </c>
      <c r="R6393">
        <v>2</v>
      </c>
      <c r="S6393">
        <v>3.22</v>
      </c>
      <c r="T6393">
        <v>3.29</v>
      </c>
      <c r="U6393">
        <v>380.83</v>
      </c>
      <c r="V6393">
        <v>85.52</v>
      </c>
      <c r="W6393">
        <v>3.6</v>
      </c>
      <c r="X6393">
        <v>12.16</v>
      </c>
      <c r="Y6393">
        <v>6.62</v>
      </c>
      <c r="Z6393">
        <v>3</v>
      </c>
      <c r="AA6393" t="s">
        <v>4250</v>
      </c>
      <c r="AB6393">
        <v>0</v>
      </c>
      <c r="AC6393">
        <v>1</v>
      </c>
      <c r="AD6393">
        <v>4.5962142857142858</v>
      </c>
      <c r="AF6393" t="s">
        <v>7949</v>
      </c>
      <c r="AI6393">
        <v>0</v>
      </c>
      <c r="AJ6393">
        <v>0</v>
      </c>
      <c r="AM6393" t="s">
        <v>20019</v>
      </c>
    </row>
    <row r="6394" spans="1:39" x14ac:dyDescent="0.25">
      <c r="A6394" t="s">
        <v>12152</v>
      </c>
      <c r="B6394" t="s">
        <v>4841</v>
      </c>
      <c r="C6394" t="s">
        <v>4842</v>
      </c>
      <c r="D6394">
        <v>1000</v>
      </c>
      <c r="E6394" t="s">
        <v>4845</v>
      </c>
      <c r="F6394">
        <v>6</v>
      </c>
      <c r="K6394" t="s">
        <v>6860</v>
      </c>
      <c r="L6394" t="s">
        <v>6861</v>
      </c>
      <c r="M6394" t="s">
        <v>15201</v>
      </c>
      <c r="N6394">
        <v>9</v>
      </c>
      <c r="O6394" t="s">
        <v>15591</v>
      </c>
      <c r="P6394" t="s">
        <v>19804</v>
      </c>
      <c r="Q6394">
        <v>3</v>
      </c>
      <c r="R6394">
        <v>2</v>
      </c>
      <c r="S6394">
        <v>3</v>
      </c>
      <c r="T6394">
        <v>4.21</v>
      </c>
      <c r="U6394">
        <v>524.34</v>
      </c>
      <c r="V6394">
        <v>44.37</v>
      </c>
      <c r="W6394">
        <v>4.26</v>
      </c>
      <c r="X6394">
        <v>12.35</v>
      </c>
      <c r="Y6394">
        <v>8.7799999999999994</v>
      </c>
      <c r="Z6394">
        <v>3</v>
      </c>
      <c r="AA6394" t="s">
        <v>4250</v>
      </c>
      <c r="AB6394">
        <v>0</v>
      </c>
      <c r="AC6394">
        <v>3</v>
      </c>
      <c r="AD6394">
        <v>3.0049999999999999</v>
      </c>
      <c r="AF6394" t="s">
        <v>7952</v>
      </c>
      <c r="AI6394">
        <v>0</v>
      </c>
      <c r="AJ6394">
        <v>0</v>
      </c>
      <c r="AK6394" t="s">
        <v>19984</v>
      </c>
      <c r="AL6394" t="s">
        <v>19984</v>
      </c>
      <c r="AM6394" t="s">
        <v>20019</v>
      </c>
    </row>
    <row r="6395" spans="1:39" x14ac:dyDescent="0.25">
      <c r="A6395" t="s">
        <v>12153</v>
      </c>
      <c r="B6395" t="s">
        <v>4841</v>
      </c>
      <c r="C6395" t="s">
        <v>4842</v>
      </c>
      <c r="D6395">
        <v>1000</v>
      </c>
      <c r="E6395" t="s">
        <v>4845</v>
      </c>
      <c r="F6395">
        <v>6</v>
      </c>
      <c r="K6395" t="s">
        <v>6860</v>
      </c>
      <c r="M6395" t="s">
        <v>15174</v>
      </c>
      <c r="N6395">
        <v>8</v>
      </c>
      <c r="O6395" t="s">
        <v>15557</v>
      </c>
      <c r="P6395" t="s">
        <v>19805</v>
      </c>
      <c r="Q6395">
        <v>7</v>
      </c>
      <c r="R6395">
        <v>1</v>
      </c>
      <c r="S6395">
        <v>4.04</v>
      </c>
      <c r="T6395">
        <v>4.04</v>
      </c>
      <c r="U6395">
        <v>558.42999999999995</v>
      </c>
      <c r="V6395">
        <v>101.32</v>
      </c>
      <c r="W6395">
        <v>4.87</v>
      </c>
      <c r="X6395">
        <v>11</v>
      </c>
      <c r="Y6395">
        <v>2.92</v>
      </c>
      <c r="Z6395">
        <v>3</v>
      </c>
      <c r="AA6395" t="s">
        <v>4250</v>
      </c>
      <c r="AB6395">
        <v>1</v>
      </c>
      <c r="AC6395">
        <v>4</v>
      </c>
      <c r="AD6395">
        <v>2.9359999999999999</v>
      </c>
      <c r="AF6395" t="s">
        <v>7949</v>
      </c>
      <c r="AI6395">
        <v>0</v>
      </c>
      <c r="AJ6395">
        <v>0</v>
      </c>
      <c r="AK6395" t="s">
        <v>19970</v>
      </c>
      <c r="AL6395" t="s">
        <v>19970</v>
      </c>
      <c r="AM6395" t="s">
        <v>20019</v>
      </c>
    </row>
    <row r="6396" spans="1:39" x14ac:dyDescent="0.25">
      <c r="A6396" t="s">
        <v>12154</v>
      </c>
      <c r="B6396" t="s">
        <v>4841</v>
      </c>
      <c r="C6396" t="s">
        <v>4842</v>
      </c>
      <c r="D6396">
        <v>1000</v>
      </c>
      <c r="E6396" t="s">
        <v>4845</v>
      </c>
      <c r="F6396">
        <v>6</v>
      </c>
      <c r="K6396" t="s">
        <v>6860</v>
      </c>
      <c r="L6396" t="s">
        <v>6861</v>
      </c>
      <c r="M6396" t="s">
        <v>15201</v>
      </c>
      <c r="N6396">
        <v>9</v>
      </c>
      <c r="O6396" t="s">
        <v>15591</v>
      </c>
      <c r="P6396" t="s">
        <v>19806</v>
      </c>
      <c r="Q6396">
        <v>6</v>
      </c>
      <c r="R6396">
        <v>1</v>
      </c>
      <c r="S6396">
        <v>4.84</v>
      </c>
      <c r="T6396">
        <v>4.84</v>
      </c>
      <c r="U6396">
        <v>528.4</v>
      </c>
      <c r="V6396">
        <v>92.09</v>
      </c>
      <c r="W6396">
        <v>4.8600000000000003</v>
      </c>
      <c r="X6396">
        <v>11.47</v>
      </c>
      <c r="Y6396">
        <v>2.96</v>
      </c>
      <c r="Z6396">
        <v>3</v>
      </c>
      <c r="AA6396" t="s">
        <v>4250</v>
      </c>
      <c r="AB6396">
        <v>1</v>
      </c>
      <c r="AC6396">
        <v>3</v>
      </c>
      <c r="AD6396">
        <v>2.843666666666667</v>
      </c>
      <c r="AF6396" t="s">
        <v>7949</v>
      </c>
      <c r="AI6396">
        <v>0</v>
      </c>
      <c r="AJ6396">
        <v>0</v>
      </c>
      <c r="AK6396" t="s">
        <v>19984</v>
      </c>
      <c r="AL6396" t="s">
        <v>19984</v>
      </c>
      <c r="AM6396" t="s">
        <v>20019</v>
      </c>
    </row>
    <row r="6397" spans="1:39" x14ac:dyDescent="0.25">
      <c r="A6397" t="s">
        <v>12154</v>
      </c>
      <c r="B6397" t="s">
        <v>4841</v>
      </c>
      <c r="C6397" t="s">
        <v>4842</v>
      </c>
      <c r="D6397">
        <v>1000</v>
      </c>
      <c r="E6397" t="s">
        <v>4845</v>
      </c>
      <c r="F6397">
        <v>6</v>
      </c>
      <c r="K6397" t="s">
        <v>6860</v>
      </c>
      <c r="L6397" t="s">
        <v>6861</v>
      </c>
      <c r="M6397" t="s">
        <v>14973</v>
      </c>
      <c r="N6397">
        <v>9</v>
      </c>
      <c r="O6397" t="s">
        <v>15556</v>
      </c>
      <c r="P6397" t="s">
        <v>19806</v>
      </c>
      <c r="Q6397">
        <v>6</v>
      </c>
      <c r="R6397">
        <v>1</v>
      </c>
      <c r="S6397">
        <v>4.84</v>
      </c>
      <c r="T6397">
        <v>4.84</v>
      </c>
      <c r="U6397">
        <v>528.4</v>
      </c>
      <c r="V6397">
        <v>92.09</v>
      </c>
      <c r="W6397">
        <v>4.8600000000000003</v>
      </c>
      <c r="X6397">
        <v>11.47</v>
      </c>
      <c r="Y6397">
        <v>2.96</v>
      </c>
      <c r="Z6397">
        <v>3</v>
      </c>
      <c r="AA6397" t="s">
        <v>4250</v>
      </c>
      <c r="AB6397">
        <v>1</v>
      </c>
      <c r="AC6397">
        <v>3</v>
      </c>
      <c r="AD6397">
        <v>2.843666666666667</v>
      </c>
      <c r="AF6397" t="s">
        <v>7949</v>
      </c>
      <c r="AI6397">
        <v>0</v>
      </c>
      <c r="AJ6397">
        <v>0</v>
      </c>
      <c r="AK6397" t="s">
        <v>19969</v>
      </c>
      <c r="AL6397" t="s">
        <v>19969</v>
      </c>
      <c r="AM6397" t="s">
        <v>20019</v>
      </c>
    </row>
    <row r="6398" spans="1:39" x14ac:dyDescent="0.25">
      <c r="A6398" t="s">
        <v>12154</v>
      </c>
      <c r="B6398" t="s">
        <v>4841</v>
      </c>
      <c r="C6398" t="s">
        <v>4842</v>
      </c>
      <c r="D6398">
        <v>1000</v>
      </c>
      <c r="E6398" t="s">
        <v>4845</v>
      </c>
      <c r="F6398">
        <v>6</v>
      </c>
      <c r="K6398" t="s">
        <v>6860</v>
      </c>
      <c r="M6398" t="s">
        <v>15174</v>
      </c>
      <c r="N6398">
        <v>8</v>
      </c>
      <c r="O6398" t="s">
        <v>15557</v>
      </c>
      <c r="P6398" t="s">
        <v>19806</v>
      </c>
      <c r="Q6398">
        <v>6</v>
      </c>
      <c r="R6398">
        <v>1</v>
      </c>
      <c r="S6398">
        <v>4.84</v>
      </c>
      <c r="T6398">
        <v>4.84</v>
      </c>
      <c r="U6398">
        <v>528.4</v>
      </c>
      <c r="V6398">
        <v>92.09</v>
      </c>
      <c r="W6398">
        <v>4.8600000000000003</v>
      </c>
      <c r="X6398">
        <v>11.47</v>
      </c>
      <c r="Y6398">
        <v>2.96</v>
      </c>
      <c r="Z6398">
        <v>3</v>
      </c>
      <c r="AA6398" t="s">
        <v>4250</v>
      </c>
      <c r="AB6398">
        <v>1</v>
      </c>
      <c r="AC6398">
        <v>3</v>
      </c>
      <c r="AD6398">
        <v>2.843666666666667</v>
      </c>
      <c r="AF6398" t="s">
        <v>7949</v>
      </c>
      <c r="AI6398">
        <v>0</v>
      </c>
      <c r="AJ6398">
        <v>0</v>
      </c>
      <c r="AK6398" t="s">
        <v>19970</v>
      </c>
      <c r="AL6398" t="s">
        <v>19970</v>
      </c>
      <c r="AM6398" t="s">
        <v>20019</v>
      </c>
    </row>
    <row r="6399" spans="1:39" x14ac:dyDescent="0.25">
      <c r="A6399" t="s">
        <v>12155</v>
      </c>
      <c r="B6399" t="s">
        <v>4841</v>
      </c>
      <c r="C6399" t="s">
        <v>4842</v>
      </c>
      <c r="D6399">
        <v>1000</v>
      </c>
      <c r="E6399" t="s">
        <v>4845</v>
      </c>
      <c r="F6399">
        <v>6</v>
      </c>
      <c r="K6399" t="s">
        <v>6860</v>
      </c>
      <c r="L6399" t="s">
        <v>6861</v>
      </c>
      <c r="M6399" t="s">
        <v>14973</v>
      </c>
      <c r="N6399">
        <v>9</v>
      </c>
      <c r="O6399" t="s">
        <v>15556</v>
      </c>
      <c r="P6399" t="s">
        <v>19807</v>
      </c>
      <c r="Q6399">
        <v>7</v>
      </c>
      <c r="R6399">
        <v>2</v>
      </c>
      <c r="S6399">
        <v>1.68</v>
      </c>
      <c r="T6399">
        <v>1.83</v>
      </c>
      <c r="U6399">
        <v>502.37</v>
      </c>
      <c r="V6399">
        <v>95.25</v>
      </c>
      <c r="W6399">
        <v>2.93</v>
      </c>
      <c r="X6399">
        <v>11</v>
      </c>
      <c r="Y6399">
        <v>7.32</v>
      </c>
      <c r="Z6399">
        <v>3</v>
      </c>
      <c r="AA6399" t="s">
        <v>4250</v>
      </c>
      <c r="AB6399">
        <v>1</v>
      </c>
      <c r="AC6399">
        <v>6</v>
      </c>
      <c r="AD6399">
        <v>4.3250000000000002</v>
      </c>
      <c r="AF6399" t="s">
        <v>7949</v>
      </c>
      <c r="AI6399">
        <v>0</v>
      </c>
      <c r="AJ6399">
        <v>0</v>
      </c>
      <c r="AK6399" t="s">
        <v>19969</v>
      </c>
      <c r="AL6399" t="s">
        <v>19969</v>
      </c>
      <c r="AM6399" t="s">
        <v>20019</v>
      </c>
    </row>
    <row r="6400" spans="1:39" x14ac:dyDescent="0.25">
      <c r="A6400" t="s">
        <v>12155</v>
      </c>
      <c r="B6400" t="s">
        <v>4841</v>
      </c>
      <c r="C6400" t="s">
        <v>4842</v>
      </c>
      <c r="D6400">
        <v>1000</v>
      </c>
      <c r="E6400" t="s">
        <v>4845</v>
      </c>
      <c r="F6400">
        <v>6</v>
      </c>
      <c r="K6400" t="s">
        <v>6860</v>
      </c>
      <c r="M6400" t="s">
        <v>15174</v>
      </c>
      <c r="N6400">
        <v>8</v>
      </c>
      <c r="O6400" t="s">
        <v>15557</v>
      </c>
      <c r="P6400" t="s">
        <v>19807</v>
      </c>
      <c r="Q6400">
        <v>7</v>
      </c>
      <c r="R6400">
        <v>2</v>
      </c>
      <c r="S6400">
        <v>1.68</v>
      </c>
      <c r="T6400">
        <v>1.83</v>
      </c>
      <c r="U6400">
        <v>502.37</v>
      </c>
      <c r="V6400">
        <v>95.25</v>
      </c>
      <c r="W6400">
        <v>2.93</v>
      </c>
      <c r="X6400">
        <v>11</v>
      </c>
      <c r="Y6400">
        <v>7.32</v>
      </c>
      <c r="Z6400">
        <v>3</v>
      </c>
      <c r="AA6400" t="s">
        <v>4250</v>
      </c>
      <c r="AB6400">
        <v>1</v>
      </c>
      <c r="AC6400">
        <v>6</v>
      </c>
      <c r="AD6400">
        <v>4.3250000000000002</v>
      </c>
      <c r="AF6400" t="s">
        <v>7949</v>
      </c>
      <c r="AI6400">
        <v>0</v>
      </c>
      <c r="AJ6400">
        <v>0</v>
      </c>
      <c r="AK6400" t="s">
        <v>19970</v>
      </c>
      <c r="AL6400" t="s">
        <v>19970</v>
      </c>
      <c r="AM6400" t="s">
        <v>20019</v>
      </c>
    </row>
    <row r="6401" spans="1:39" x14ac:dyDescent="0.25">
      <c r="A6401" t="s">
        <v>12156</v>
      </c>
      <c r="B6401" t="s">
        <v>4841</v>
      </c>
      <c r="C6401" t="s">
        <v>4842</v>
      </c>
      <c r="D6401">
        <v>1000</v>
      </c>
      <c r="E6401" t="s">
        <v>4845</v>
      </c>
      <c r="F6401">
        <v>6</v>
      </c>
      <c r="K6401" t="s">
        <v>6860</v>
      </c>
      <c r="M6401" t="s">
        <v>15129</v>
      </c>
      <c r="N6401">
        <v>8</v>
      </c>
      <c r="O6401" t="s">
        <v>15502</v>
      </c>
      <c r="P6401" t="s">
        <v>19808</v>
      </c>
      <c r="Q6401">
        <v>10</v>
      </c>
      <c r="R6401">
        <v>9</v>
      </c>
      <c r="S6401">
        <v>-5.08</v>
      </c>
      <c r="T6401">
        <v>-0.35</v>
      </c>
      <c r="U6401">
        <v>746.93</v>
      </c>
      <c r="V6401">
        <v>269.43</v>
      </c>
      <c r="W6401">
        <v>-0.25</v>
      </c>
      <c r="X6401">
        <v>3.2</v>
      </c>
      <c r="Y6401">
        <v>0</v>
      </c>
      <c r="Z6401">
        <v>0</v>
      </c>
      <c r="AA6401" t="s">
        <v>4250</v>
      </c>
      <c r="AB6401">
        <v>2</v>
      </c>
      <c r="AC6401">
        <v>24</v>
      </c>
      <c r="AD6401">
        <v>3</v>
      </c>
      <c r="AF6401" t="s">
        <v>7951</v>
      </c>
      <c r="AI6401">
        <v>0</v>
      </c>
      <c r="AJ6401">
        <v>0</v>
      </c>
      <c r="AK6401" t="s">
        <v>19947</v>
      </c>
      <c r="AL6401" t="s">
        <v>19947</v>
      </c>
      <c r="AM6401" t="s">
        <v>20019</v>
      </c>
    </row>
    <row r="6402" spans="1:39" x14ac:dyDescent="0.25">
      <c r="A6402" t="s">
        <v>12157</v>
      </c>
      <c r="B6402" t="s">
        <v>4841</v>
      </c>
      <c r="C6402" t="s">
        <v>4842</v>
      </c>
      <c r="D6402">
        <v>1000</v>
      </c>
      <c r="E6402" t="s">
        <v>4845</v>
      </c>
      <c r="F6402">
        <v>6</v>
      </c>
      <c r="K6402" t="s">
        <v>6860</v>
      </c>
      <c r="L6402" t="s">
        <v>6861</v>
      </c>
      <c r="M6402" t="s">
        <v>14973</v>
      </c>
      <c r="N6402">
        <v>9</v>
      </c>
      <c r="O6402" t="s">
        <v>15556</v>
      </c>
      <c r="P6402" t="s">
        <v>19809</v>
      </c>
      <c r="Q6402">
        <v>3</v>
      </c>
      <c r="R6402">
        <v>2</v>
      </c>
      <c r="S6402">
        <v>3</v>
      </c>
      <c r="T6402">
        <v>4.21</v>
      </c>
      <c r="U6402">
        <v>410.32</v>
      </c>
      <c r="V6402">
        <v>44.37</v>
      </c>
      <c r="W6402">
        <v>4.26</v>
      </c>
      <c r="X6402">
        <v>12.35</v>
      </c>
      <c r="Y6402">
        <v>8.7799999999999994</v>
      </c>
      <c r="Z6402">
        <v>3</v>
      </c>
      <c r="AA6402" t="s">
        <v>4250</v>
      </c>
      <c r="AB6402">
        <v>0</v>
      </c>
      <c r="AC6402">
        <v>3</v>
      </c>
      <c r="AD6402">
        <v>3.6455714285714289</v>
      </c>
      <c r="AF6402" t="s">
        <v>7952</v>
      </c>
      <c r="AI6402">
        <v>0</v>
      </c>
      <c r="AJ6402">
        <v>0</v>
      </c>
      <c r="AK6402" t="s">
        <v>19969</v>
      </c>
      <c r="AL6402" t="s">
        <v>19969</v>
      </c>
      <c r="AM6402" t="s">
        <v>20019</v>
      </c>
    </row>
    <row r="6403" spans="1:39" x14ac:dyDescent="0.25">
      <c r="A6403" t="s">
        <v>12157</v>
      </c>
      <c r="B6403" t="s">
        <v>4841</v>
      </c>
      <c r="C6403" t="s">
        <v>4842</v>
      </c>
      <c r="D6403">
        <v>1000</v>
      </c>
      <c r="E6403" t="s">
        <v>4845</v>
      </c>
      <c r="F6403">
        <v>6</v>
      </c>
      <c r="K6403" t="s">
        <v>6860</v>
      </c>
      <c r="M6403" t="s">
        <v>15174</v>
      </c>
      <c r="N6403">
        <v>8</v>
      </c>
      <c r="O6403" t="s">
        <v>15557</v>
      </c>
      <c r="P6403" t="s">
        <v>19809</v>
      </c>
      <c r="Q6403">
        <v>3</v>
      </c>
      <c r="R6403">
        <v>2</v>
      </c>
      <c r="S6403">
        <v>3</v>
      </c>
      <c r="T6403">
        <v>4.21</v>
      </c>
      <c r="U6403">
        <v>410.32</v>
      </c>
      <c r="V6403">
        <v>44.37</v>
      </c>
      <c r="W6403">
        <v>4.26</v>
      </c>
      <c r="X6403">
        <v>12.35</v>
      </c>
      <c r="Y6403">
        <v>8.7799999999999994</v>
      </c>
      <c r="Z6403">
        <v>3</v>
      </c>
      <c r="AA6403" t="s">
        <v>4250</v>
      </c>
      <c r="AB6403">
        <v>0</v>
      </c>
      <c r="AC6403">
        <v>3</v>
      </c>
      <c r="AD6403">
        <v>3.6455714285714289</v>
      </c>
      <c r="AF6403" t="s">
        <v>7952</v>
      </c>
      <c r="AI6403">
        <v>0</v>
      </c>
      <c r="AJ6403">
        <v>0</v>
      </c>
      <c r="AK6403" t="s">
        <v>19970</v>
      </c>
      <c r="AL6403" t="s">
        <v>19970</v>
      </c>
      <c r="AM6403" t="s">
        <v>20019</v>
      </c>
    </row>
    <row r="6404" spans="1:39" x14ac:dyDescent="0.25">
      <c r="A6404" t="s">
        <v>12158</v>
      </c>
      <c r="B6404" t="s">
        <v>4841</v>
      </c>
      <c r="C6404" t="s">
        <v>4842</v>
      </c>
      <c r="D6404">
        <v>1000</v>
      </c>
      <c r="E6404" t="s">
        <v>4845</v>
      </c>
      <c r="F6404">
        <v>6</v>
      </c>
      <c r="K6404" t="s">
        <v>6860</v>
      </c>
      <c r="M6404" t="s">
        <v>15174</v>
      </c>
      <c r="N6404">
        <v>8</v>
      </c>
      <c r="O6404" t="s">
        <v>15557</v>
      </c>
      <c r="P6404" t="s">
        <v>19810</v>
      </c>
      <c r="Q6404">
        <v>4</v>
      </c>
      <c r="R6404">
        <v>1</v>
      </c>
      <c r="S6404">
        <v>5.88</v>
      </c>
      <c r="T6404">
        <v>5.88</v>
      </c>
      <c r="U6404">
        <v>510.43</v>
      </c>
      <c r="V6404">
        <v>61.88</v>
      </c>
      <c r="W6404">
        <v>5.91</v>
      </c>
      <c r="X6404">
        <v>12.35</v>
      </c>
      <c r="Y6404">
        <v>3.33</v>
      </c>
      <c r="Z6404">
        <v>3</v>
      </c>
      <c r="AA6404" t="s">
        <v>4250</v>
      </c>
      <c r="AB6404">
        <v>2</v>
      </c>
      <c r="AC6404">
        <v>3</v>
      </c>
      <c r="AD6404">
        <v>2.833333333333333</v>
      </c>
      <c r="AF6404" t="s">
        <v>7949</v>
      </c>
      <c r="AI6404">
        <v>0</v>
      </c>
      <c r="AJ6404">
        <v>0</v>
      </c>
      <c r="AK6404" t="s">
        <v>19970</v>
      </c>
      <c r="AL6404" t="s">
        <v>19970</v>
      </c>
      <c r="AM6404" t="s">
        <v>20019</v>
      </c>
    </row>
    <row r="6405" spans="1:39" x14ac:dyDescent="0.25">
      <c r="A6405" t="s">
        <v>12159</v>
      </c>
      <c r="B6405" t="s">
        <v>4841</v>
      </c>
      <c r="C6405" t="s">
        <v>4842</v>
      </c>
      <c r="D6405">
        <v>1000</v>
      </c>
      <c r="E6405" t="s">
        <v>4845</v>
      </c>
      <c r="F6405">
        <v>6</v>
      </c>
      <c r="K6405" t="s">
        <v>6860</v>
      </c>
      <c r="M6405" t="s">
        <v>14973</v>
      </c>
      <c r="N6405">
        <v>8</v>
      </c>
      <c r="O6405" t="s">
        <v>15649</v>
      </c>
      <c r="P6405" t="s">
        <v>19811</v>
      </c>
      <c r="Q6405">
        <v>5</v>
      </c>
      <c r="R6405">
        <v>3</v>
      </c>
      <c r="S6405">
        <v>4.5599999999999996</v>
      </c>
      <c r="T6405">
        <v>4.59</v>
      </c>
      <c r="U6405">
        <v>452.51</v>
      </c>
      <c r="V6405">
        <v>110.2</v>
      </c>
      <c r="W6405">
        <v>4.83</v>
      </c>
      <c r="X6405">
        <v>9.49</v>
      </c>
      <c r="Y6405">
        <v>6.29</v>
      </c>
      <c r="Z6405">
        <v>4</v>
      </c>
      <c r="AA6405" t="s">
        <v>4250</v>
      </c>
      <c r="AB6405">
        <v>0</v>
      </c>
      <c r="AC6405">
        <v>7</v>
      </c>
      <c r="AD6405">
        <v>2.0375476190476189</v>
      </c>
      <c r="AF6405" t="s">
        <v>7949</v>
      </c>
      <c r="AI6405">
        <v>0</v>
      </c>
      <c r="AJ6405">
        <v>0</v>
      </c>
      <c r="AK6405" t="s">
        <v>20013</v>
      </c>
      <c r="AL6405" t="s">
        <v>20013</v>
      </c>
      <c r="AM6405" t="s">
        <v>20019</v>
      </c>
    </row>
    <row r="6406" spans="1:39" x14ac:dyDescent="0.25">
      <c r="A6406" t="s">
        <v>12160</v>
      </c>
      <c r="B6406" t="s">
        <v>4841</v>
      </c>
      <c r="C6406" t="s">
        <v>4842</v>
      </c>
      <c r="D6406">
        <v>1000</v>
      </c>
      <c r="E6406" t="s">
        <v>4845</v>
      </c>
      <c r="F6406">
        <v>6</v>
      </c>
      <c r="K6406" t="s">
        <v>6860</v>
      </c>
      <c r="M6406" t="s">
        <v>15174</v>
      </c>
      <c r="N6406">
        <v>8</v>
      </c>
      <c r="O6406" t="s">
        <v>15557</v>
      </c>
      <c r="P6406" t="s">
        <v>19812</v>
      </c>
      <c r="Q6406">
        <v>2</v>
      </c>
      <c r="R6406">
        <v>2</v>
      </c>
      <c r="S6406">
        <v>-0.28000000000000003</v>
      </c>
      <c r="T6406">
        <v>-0.28000000000000003</v>
      </c>
      <c r="U6406">
        <v>402.28</v>
      </c>
      <c r="V6406">
        <v>62.08</v>
      </c>
      <c r="W6406">
        <v>3.52</v>
      </c>
      <c r="X6406">
        <v>11.69</v>
      </c>
      <c r="Y6406">
        <v>0</v>
      </c>
      <c r="Z6406">
        <v>3</v>
      </c>
      <c r="AA6406" t="s">
        <v>4250</v>
      </c>
      <c r="AB6406">
        <v>0</v>
      </c>
      <c r="AC6406">
        <v>5</v>
      </c>
      <c r="AD6406">
        <v>5.1980000000000004</v>
      </c>
      <c r="AF6406" t="s">
        <v>7949</v>
      </c>
      <c r="AI6406">
        <v>0</v>
      </c>
      <c r="AJ6406">
        <v>0</v>
      </c>
      <c r="AK6406" t="s">
        <v>19970</v>
      </c>
      <c r="AL6406" t="s">
        <v>19970</v>
      </c>
      <c r="AM6406" t="s">
        <v>20019</v>
      </c>
    </row>
    <row r="6407" spans="1:39" x14ac:dyDescent="0.25">
      <c r="A6407" t="s">
        <v>12161</v>
      </c>
      <c r="B6407" t="s">
        <v>4841</v>
      </c>
      <c r="C6407" t="s">
        <v>4842</v>
      </c>
      <c r="D6407">
        <v>1000</v>
      </c>
      <c r="E6407" t="s">
        <v>4845</v>
      </c>
      <c r="F6407">
        <v>6</v>
      </c>
      <c r="K6407" t="s">
        <v>6860</v>
      </c>
      <c r="M6407" t="s">
        <v>15169</v>
      </c>
      <c r="N6407">
        <v>8</v>
      </c>
      <c r="O6407" t="s">
        <v>15550</v>
      </c>
      <c r="P6407" t="s">
        <v>19813</v>
      </c>
      <c r="Q6407">
        <v>4</v>
      </c>
      <c r="R6407">
        <v>4</v>
      </c>
      <c r="S6407">
        <v>1.89</v>
      </c>
      <c r="T6407">
        <v>2.92</v>
      </c>
      <c r="U6407">
        <v>514.62</v>
      </c>
      <c r="V6407">
        <v>93.7</v>
      </c>
      <c r="W6407">
        <v>3.74</v>
      </c>
      <c r="X6407">
        <v>13.91</v>
      </c>
      <c r="Y6407">
        <v>8.14</v>
      </c>
      <c r="Z6407">
        <v>2</v>
      </c>
      <c r="AA6407" t="s">
        <v>4250</v>
      </c>
      <c r="AB6407">
        <v>1</v>
      </c>
      <c r="AC6407">
        <v>9</v>
      </c>
      <c r="AD6407">
        <v>3.8066666666666662</v>
      </c>
      <c r="AF6407" t="s">
        <v>7949</v>
      </c>
      <c r="AI6407">
        <v>0</v>
      </c>
      <c r="AJ6407">
        <v>0</v>
      </c>
      <c r="AK6407" t="s">
        <v>19965</v>
      </c>
      <c r="AL6407" t="s">
        <v>19965</v>
      </c>
      <c r="AM6407" t="s">
        <v>20019</v>
      </c>
    </row>
    <row r="6408" spans="1:39" x14ac:dyDescent="0.25">
      <c r="A6408" t="s">
        <v>12162</v>
      </c>
      <c r="B6408" t="s">
        <v>4841</v>
      </c>
      <c r="C6408" t="s">
        <v>4842</v>
      </c>
      <c r="D6408">
        <v>1000</v>
      </c>
      <c r="E6408" t="s">
        <v>4845</v>
      </c>
      <c r="F6408">
        <v>6</v>
      </c>
      <c r="K6408" t="s">
        <v>6860</v>
      </c>
      <c r="M6408" t="s">
        <v>15045</v>
      </c>
      <c r="N6408">
        <v>8</v>
      </c>
      <c r="O6408" t="s">
        <v>15393</v>
      </c>
      <c r="P6408" t="s">
        <v>19814</v>
      </c>
      <c r="Q6408">
        <v>4</v>
      </c>
      <c r="R6408">
        <v>3</v>
      </c>
      <c r="S6408">
        <v>3.39</v>
      </c>
      <c r="T6408">
        <v>4.78</v>
      </c>
      <c r="U6408">
        <v>603.75</v>
      </c>
      <c r="V6408">
        <v>81.67</v>
      </c>
      <c r="W6408">
        <v>5.1100000000000003</v>
      </c>
      <c r="X6408">
        <v>13.67</v>
      </c>
      <c r="Y6408">
        <v>8.83</v>
      </c>
      <c r="Z6408">
        <v>3</v>
      </c>
      <c r="AA6408" t="s">
        <v>4250</v>
      </c>
      <c r="AB6408">
        <v>2</v>
      </c>
      <c r="AC6408">
        <v>13</v>
      </c>
      <c r="AD6408">
        <v>2.166666666666667</v>
      </c>
      <c r="AF6408" t="s">
        <v>7952</v>
      </c>
      <c r="AI6408">
        <v>0</v>
      </c>
      <c r="AJ6408">
        <v>0</v>
      </c>
      <c r="AK6408" t="s">
        <v>19886</v>
      </c>
      <c r="AL6408" t="s">
        <v>19886</v>
      </c>
      <c r="AM6408" t="s">
        <v>20019</v>
      </c>
    </row>
    <row r="6409" spans="1:39" x14ac:dyDescent="0.25">
      <c r="A6409" t="s">
        <v>12163</v>
      </c>
      <c r="B6409" t="s">
        <v>4841</v>
      </c>
      <c r="C6409" t="s">
        <v>4842</v>
      </c>
      <c r="D6409">
        <v>1000</v>
      </c>
      <c r="E6409" t="s">
        <v>4845</v>
      </c>
      <c r="F6409">
        <v>6</v>
      </c>
      <c r="K6409" t="s">
        <v>6860</v>
      </c>
      <c r="M6409" t="s">
        <v>15253</v>
      </c>
      <c r="N6409">
        <v>8</v>
      </c>
      <c r="O6409" t="s">
        <v>15658</v>
      </c>
      <c r="P6409" t="s">
        <v>19815</v>
      </c>
      <c r="Q6409">
        <v>6</v>
      </c>
      <c r="R6409">
        <v>2</v>
      </c>
      <c r="S6409">
        <v>2.7</v>
      </c>
      <c r="T6409">
        <v>2.9</v>
      </c>
      <c r="U6409">
        <v>491.36</v>
      </c>
      <c r="V6409">
        <v>101.57</v>
      </c>
      <c r="W6409">
        <v>2.46</v>
      </c>
      <c r="X6409">
        <v>13.34</v>
      </c>
      <c r="Y6409">
        <v>7.13</v>
      </c>
      <c r="Z6409">
        <v>2</v>
      </c>
      <c r="AA6409" t="s">
        <v>4250</v>
      </c>
      <c r="AB6409">
        <v>0</v>
      </c>
      <c r="AC6409">
        <v>2</v>
      </c>
      <c r="AD6409">
        <v>3.8260476190476189</v>
      </c>
      <c r="AF6409" t="s">
        <v>7949</v>
      </c>
      <c r="AI6409">
        <v>0</v>
      </c>
      <c r="AJ6409">
        <v>0</v>
      </c>
      <c r="AK6409" t="s">
        <v>20018</v>
      </c>
      <c r="AL6409" t="s">
        <v>20018</v>
      </c>
      <c r="AM6409" t="s">
        <v>20019</v>
      </c>
    </row>
    <row r="6410" spans="1:39" x14ac:dyDescent="0.25">
      <c r="A6410" t="s">
        <v>12164</v>
      </c>
      <c r="B6410" t="s">
        <v>4841</v>
      </c>
      <c r="C6410" t="s">
        <v>4842</v>
      </c>
      <c r="D6410">
        <v>1000</v>
      </c>
      <c r="E6410" t="s">
        <v>4845</v>
      </c>
      <c r="F6410">
        <v>6</v>
      </c>
      <c r="I6410" t="s">
        <v>14922</v>
      </c>
      <c r="K6410" t="s">
        <v>6860</v>
      </c>
      <c r="L6410" t="s">
        <v>6861</v>
      </c>
      <c r="M6410" t="s">
        <v>15242</v>
      </c>
      <c r="N6410">
        <v>9</v>
      </c>
      <c r="O6410" t="s">
        <v>15641</v>
      </c>
      <c r="P6410" t="s">
        <v>19816</v>
      </c>
      <c r="Q6410">
        <v>4</v>
      </c>
      <c r="R6410">
        <v>2</v>
      </c>
      <c r="S6410">
        <v>3.93</v>
      </c>
      <c r="T6410">
        <v>4.05</v>
      </c>
      <c r="U6410">
        <v>342.78</v>
      </c>
      <c r="V6410">
        <v>74.599999999999994</v>
      </c>
      <c r="W6410">
        <v>4.01</v>
      </c>
      <c r="X6410">
        <v>8.09</v>
      </c>
      <c r="Y6410">
        <v>0</v>
      </c>
      <c r="Z6410">
        <v>2</v>
      </c>
      <c r="AA6410" t="s">
        <v>4250</v>
      </c>
      <c r="AB6410">
        <v>0</v>
      </c>
      <c r="AC6410">
        <v>6</v>
      </c>
      <c r="AD6410">
        <v>4.01</v>
      </c>
      <c r="AF6410" t="s">
        <v>7949</v>
      </c>
      <c r="AI6410">
        <v>0</v>
      </c>
      <c r="AJ6410">
        <v>0</v>
      </c>
      <c r="AM6410" t="s">
        <v>20019</v>
      </c>
    </row>
    <row r="6411" spans="1:39" x14ac:dyDescent="0.25">
      <c r="A6411" t="s">
        <v>12165</v>
      </c>
      <c r="B6411" t="s">
        <v>4841</v>
      </c>
      <c r="C6411" t="s">
        <v>4842</v>
      </c>
      <c r="D6411">
        <v>1000</v>
      </c>
      <c r="E6411" t="s">
        <v>4845</v>
      </c>
      <c r="F6411">
        <v>6</v>
      </c>
      <c r="I6411" t="s">
        <v>14923</v>
      </c>
      <c r="K6411" t="s">
        <v>6860</v>
      </c>
      <c r="L6411" t="s">
        <v>6861</v>
      </c>
      <c r="M6411" t="s">
        <v>15242</v>
      </c>
      <c r="N6411">
        <v>9</v>
      </c>
      <c r="O6411" t="s">
        <v>15641</v>
      </c>
      <c r="P6411" t="s">
        <v>19817</v>
      </c>
      <c r="Q6411">
        <v>5</v>
      </c>
      <c r="R6411">
        <v>1</v>
      </c>
      <c r="S6411">
        <v>6.67</v>
      </c>
      <c r="T6411">
        <v>6.71</v>
      </c>
      <c r="U6411">
        <v>447.58</v>
      </c>
      <c r="V6411">
        <v>66.84</v>
      </c>
      <c r="W6411">
        <v>5.84</v>
      </c>
      <c r="X6411">
        <v>8.33</v>
      </c>
      <c r="Y6411">
        <v>5.53</v>
      </c>
      <c r="Z6411">
        <v>2</v>
      </c>
      <c r="AA6411" t="s">
        <v>4250</v>
      </c>
      <c r="AB6411">
        <v>1</v>
      </c>
      <c r="AC6411">
        <v>12</v>
      </c>
      <c r="AD6411">
        <v>3.207761904761905</v>
      </c>
      <c r="AF6411" t="s">
        <v>7949</v>
      </c>
      <c r="AI6411">
        <v>0</v>
      </c>
      <c r="AJ6411">
        <v>0</v>
      </c>
      <c r="AM6411" t="s">
        <v>20019</v>
      </c>
    </row>
    <row r="6412" spans="1:39" x14ac:dyDescent="0.25">
      <c r="A6412" t="s">
        <v>12166</v>
      </c>
      <c r="B6412" t="s">
        <v>4841</v>
      </c>
      <c r="C6412" t="s">
        <v>4842</v>
      </c>
      <c r="D6412">
        <v>1000</v>
      </c>
      <c r="E6412" t="s">
        <v>4845</v>
      </c>
      <c r="F6412">
        <v>6</v>
      </c>
      <c r="I6412" t="s">
        <v>14924</v>
      </c>
      <c r="K6412" t="s">
        <v>6860</v>
      </c>
      <c r="L6412" t="s">
        <v>6861</v>
      </c>
      <c r="M6412" t="s">
        <v>15242</v>
      </c>
      <c r="N6412">
        <v>9</v>
      </c>
      <c r="O6412" t="s">
        <v>15641</v>
      </c>
      <c r="P6412" t="s">
        <v>19818</v>
      </c>
      <c r="Q6412">
        <v>4</v>
      </c>
      <c r="R6412">
        <v>2</v>
      </c>
      <c r="S6412">
        <v>4.3600000000000003</v>
      </c>
      <c r="T6412">
        <v>4.42</v>
      </c>
      <c r="U6412">
        <v>384.43</v>
      </c>
      <c r="V6412">
        <v>74.599999999999994</v>
      </c>
      <c r="W6412">
        <v>5.0199999999999996</v>
      </c>
      <c r="X6412">
        <v>8.3800000000000008</v>
      </c>
      <c r="Y6412">
        <v>0</v>
      </c>
      <c r="Z6412">
        <v>3</v>
      </c>
      <c r="AA6412" t="s">
        <v>4250</v>
      </c>
      <c r="AB6412">
        <v>1</v>
      </c>
      <c r="AC6412">
        <v>7</v>
      </c>
      <c r="AD6412">
        <v>3.6154999999999999</v>
      </c>
      <c r="AF6412" t="s">
        <v>7949</v>
      </c>
      <c r="AI6412">
        <v>0</v>
      </c>
      <c r="AJ6412">
        <v>0</v>
      </c>
      <c r="AM6412" t="s">
        <v>20019</v>
      </c>
    </row>
    <row r="6413" spans="1:39" x14ac:dyDescent="0.25">
      <c r="A6413" t="s">
        <v>11598</v>
      </c>
      <c r="B6413" t="s">
        <v>4841</v>
      </c>
      <c r="C6413" t="s">
        <v>4842</v>
      </c>
      <c r="D6413">
        <v>1000</v>
      </c>
      <c r="E6413" t="s">
        <v>4845</v>
      </c>
      <c r="F6413">
        <v>6</v>
      </c>
      <c r="I6413" t="s">
        <v>14925</v>
      </c>
      <c r="K6413" t="s">
        <v>6860</v>
      </c>
      <c r="L6413" t="s">
        <v>6861</v>
      </c>
      <c r="M6413" t="s">
        <v>6907</v>
      </c>
      <c r="N6413">
        <v>9</v>
      </c>
      <c r="O6413" t="s">
        <v>6972</v>
      </c>
      <c r="P6413" t="s">
        <v>19250</v>
      </c>
      <c r="Q6413">
        <v>6</v>
      </c>
      <c r="R6413">
        <v>1</v>
      </c>
      <c r="S6413">
        <v>2.6</v>
      </c>
      <c r="T6413">
        <v>2.6</v>
      </c>
      <c r="U6413">
        <v>393.42</v>
      </c>
      <c r="V6413">
        <v>89.86</v>
      </c>
      <c r="W6413">
        <v>3.09</v>
      </c>
      <c r="Y6413">
        <v>0.77</v>
      </c>
      <c r="Z6413">
        <v>2</v>
      </c>
      <c r="AA6413" t="s">
        <v>4250</v>
      </c>
      <c r="AB6413">
        <v>0</v>
      </c>
      <c r="AC6413">
        <v>1</v>
      </c>
      <c r="AD6413">
        <v>5.2946190476190473</v>
      </c>
      <c r="AF6413" t="s">
        <v>7949</v>
      </c>
      <c r="AI6413">
        <v>0</v>
      </c>
      <c r="AJ6413">
        <v>0</v>
      </c>
      <c r="AM6413" t="s">
        <v>20019</v>
      </c>
    </row>
    <row r="6414" spans="1:39" x14ac:dyDescent="0.25">
      <c r="A6414" t="s">
        <v>11598</v>
      </c>
      <c r="B6414" t="s">
        <v>4841</v>
      </c>
      <c r="C6414" t="s">
        <v>4842</v>
      </c>
      <c r="D6414">
        <v>1000</v>
      </c>
      <c r="E6414" t="s">
        <v>4845</v>
      </c>
      <c r="F6414">
        <v>6</v>
      </c>
      <c r="I6414" t="s">
        <v>14926</v>
      </c>
      <c r="K6414" t="s">
        <v>6860</v>
      </c>
      <c r="L6414" t="s">
        <v>6861</v>
      </c>
      <c r="M6414" t="s">
        <v>6908</v>
      </c>
      <c r="N6414">
        <v>8</v>
      </c>
      <c r="O6414" t="s">
        <v>6973</v>
      </c>
      <c r="P6414" t="s">
        <v>19250</v>
      </c>
      <c r="Q6414">
        <v>6</v>
      </c>
      <c r="R6414">
        <v>1</v>
      </c>
      <c r="S6414">
        <v>2.6</v>
      </c>
      <c r="T6414">
        <v>2.6</v>
      </c>
      <c r="U6414">
        <v>393.42</v>
      </c>
      <c r="V6414">
        <v>89.86</v>
      </c>
      <c r="W6414">
        <v>3.09</v>
      </c>
      <c r="Y6414">
        <v>0.77</v>
      </c>
      <c r="Z6414">
        <v>2</v>
      </c>
      <c r="AA6414" t="s">
        <v>4250</v>
      </c>
      <c r="AB6414">
        <v>0</v>
      </c>
      <c r="AC6414">
        <v>1</v>
      </c>
      <c r="AD6414">
        <v>5.2946190476190473</v>
      </c>
      <c r="AF6414" t="s">
        <v>7949</v>
      </c>
      <c r="AI6414">
        <v>0</v>
      </c>
      <c r="AJ6414">
        <v>0</v>
      </c>
      <c r="AM6414" t="s">
        <v>20019</v>
      </c>
    </row>
    <row r="6415" spans="1:39" x14ac:dyDescent="0.25">
      <c r="A6415" t="s">
        <v>12167</v>
      </c>
      <c r="B6415" t="s">
        <v>4841</v>
      </c>
      <c r="C6415" t="s">
        <v>4842</v>
      </c>
      <c r="D6415">
        <v>1000</v>
      </c>
      <c r="E6415" t="s">
        <v>4845</v>
      </c>
      <c r="F6415">
        <v>6</v>
      </c>
      <c r="I6415" t="s">
        <v>14927</v>
      </c>
      <c r="K6415" t="s">
        <v>6860</v>
      </c>
      <c r="L6415" t="s">
        <v>6861</v>
      </c>
      <c r="M6415" t="s">
        <v>14996</v>
      </c>
      <c r="N6415">
        <v>9</v>
      </c>
      <c r="O6415" t="s">
        <v>15322</v>
      </c>
      <c r="P6415" t="s">
        <v>19819</v>
      </c>
      <c r="Q6415">
        <v>5</v>
      </c>
      <c r="R6415">
        <v>2</v>
      </c>
      <c r="S6415">
        <v>-1.54</v>
      </c>
      <c r="T6415">
        <v>-1.53</v>
      </c>
      <c r="U6415">
        <v>448.78</v>
      </c>
      <c r="V6415">
        <v>89.6</v>
      </c>
      <c r="W6415">
        <v>3.85</v>
      </c>
      <c r="X6415">
        <v>9.94</v>
      </c>
      <c r="Y6415">
        <v>4.12</v>
      </c>
      <c r="Z6415">
        <v>2</v>
      </c>
      <c r="AA6415" t="s">
        <v>4250</v>
      </c>
      <c r="AB6415">
        <v>0</v>
      </c>
      <c r="AC6415">
        <v>4</v>
      </c>
      <c r="AD6415">
        <v>4.8658571428571431</v>
      </c>
      <c r="AF6415" t="s">
        <v>7949</v>
      </c>
      <c r="AI6415">
        <v>0</v>
      </c>
      <c r="AJ6415">
        <v>0</v>
      </c>
      <c r="AM6415" t="s">
        <v>20019</v>
      </c>
    </row>
    <row r="6416" spans="1:39" x14ac:dyDescent="0.25">
      <c r="A6416" t="s">
        <v>12168</v>
      </c>
      <c r="B6416" t="s">
        <v>4841</v>
      </c>
      <c r="C6416" t="s">
        <v>4842</v>
      </c>
      <c r="D6416">
        <v>1000</v>
      </c>
      <c r="E6416" t="s">
        <v>4845</v>
      </c>
      <c r="F6416">
        <v>6</v>
      </c>
      <c r="I6416" t="s">
        <v>14928</v>
      </c>
      <c r="K6416" t="s">
        <v>6860</v>
      </c>
      <c r="L6416" t="s">
        <v>6861</v>
      </c>
      <c r="M6416" t="s">
        <v>14996</v>
      </c>
      <c r="N6416">
        <v>9</v>
      </c>
      <c r="O6416" t="s">
        <v>15322</v>
      </c>
      <c r="P6416" t="s">
        <v>19820</v>
      </c>
      <c r="Q6416">
        <v>6</v>
      </c>
      <c r="R6416">
        <v>2</v>
      </c>
      <c r="S6416">
        <v>-3.43</v>
      </c>
      <c r="T6416">
        <v>-3.43</v>
      </c>
      <c r="U6416">
        <v>367.33</v>
      </c>
      <c r="V6416">
        <v>94.53</v>
      </c>
      <c r="W6416">
        <v>1.66</v>
      </c>
      <c r="X6416">
        <v>11.46</v>
      </c>
      <c r="Y6416">
        <v>4.42</v>
      </c>
      <c r="Z6416">
        <v>2</v>
      </c>
      <c r="AA6416" t="s">
        <v>4250</v>
      </c>
      <c r="AB6416">
        <v>0</v>
      </c>
      <c r="AC6416">
        <v>4</v>
      </c>
      <c r="AD6416">
        <v>5.2966428571428574</v>
      </c>
      <c r="AF6416" t="s">
        <v>7949</v>
      </c>
      <c r="AI6416">
        <v>0</v>
      </c>
      <c r="AJ6416">
        <v>0</v>
      </c>
      <c r="AM6416" t="s">
        <v>20019</v>
      </c>
    </row>
    <row r="6417" spans="1:39" x14ac:dyDescent="0.25">
      <c r="A6417" t="s">
        <v>12169</v>
      </c>
      <c r="B6417" t="s">
        <v>4841</v>
      </c>
      <c r="C6417" t="s">
        <v>4842</v>
      </c>
      <c r="D6417">
        <v>1000</v>
      </c>
      <c r="E6417" t="s">
        <v>4845</v>
      </c>
      <c r="F6417">
        <v>6</v>
      </c>
      <c r="I6417" t="s">
        <v>14929</v>
      </c>
      <c r="K6417" t="s">
        <v>6860</v>
      </c>
      <c r="M6417" t="s">
        <v>15002</v>
      </c>
      <c r="N6417">
        <v>8</v>
      </c>
      <c r="O6417" t="s">
        <v>15332</v>
      </c>
      <c r="P6417" t="s">
        <v>19821</v>
      </c>
      <c r="Q6417">
        <v>4</v>
      </c>
      <c r="R6417">
        <v>1</v>
      </c>
      <c r="S6417">
        <v>-0.46</v>
      </c>
      <c r="T6417">
        <v>1.91</v>
      </c>
      <c r="U6417">
        <v>405.34</v>
      </c>
      <c r="V6417">
        <v>61.93</v>
      </c>
      <c r="W6417">
        <v>2.48</v>
      </c>
      <c r="Y6417">
        <v>9.58</v>
      </c>
      <c r="Z6417">
        <v>1</v>
      </c>
      <c r="AA6417" t="s">
        <v>4250</v>
      </c>
      <c r="AB6417">
        <v>0</v>
      </c>
      <c r="AC6417">
        <v>1</v>
      </c>
      <c r="AD6417">
        <v>4.7194761904761906</v>
      </c>
      <c r="AF6417" t="s">
        <v>7952</v>
      </c>
      <c r="AI6417">
        <v>0</v>
      </c>
      <c r="AJ6417">
        <v>0</v>
      </c>
      <c r="AM6417" t="s">
        <v>20019</v>
      </c>
    </row>
    <row r="6418" spans="1:39" x14ac:dyDescent="0.25">
      <c r="A6418" t="s">
        <v>12170</v>
      </c>
      <c r="B6418" t="s">
        <v>4841</v>
      </c>
      <c r="C6418" t="s">
        <v>4842</v>
      </c>
      <c r="D6418">
        <v>1000</v>
      </c>
      <c r="E6418" t="s">
        <v>4845</v>
      </c>
      <c r="F6418">
        <v>6</v>
      </c>
      <c r="I6418" t="s">
        <v>14930</v>
      </c>
      <c r="K6418" t="s">
        <v>6860</v>
      </c>
      <c r="M6418" t="s">
        <v>14989</v>
      </c>
      <c r="N6418">
        <v>8</v>
      </c>
      <c r="O6418" t="s">
        <v>15313</v>
      </c>
      <c r="P6418" t="s">
        <v>19822</v>
      </c>
      <c r="Q6418">
        <v>9</v>
      </c>
      <c r="R6418">
        <v>2</v>
      </c>
      <c r="S6418">
        <v>3.21</v>
      </c>
      <c r="T6418">
        <v>4</v>
      </c>
      <c r="U6418">
        <v>428.54</v>
      </c>
      <c r="V6418">
        <v>106.9</v>
      </c>
      <c r="W6418">
        <v>2.72</v>
      </c>
      <c r="X6418">
        <v>7.08</v>
      </c>
      <c r="Y6418">
        <v>3.78</v>
      </c>
      <c r="Z6418">
        <v>3</v>
      </c>
      <c r="AA6418" t="s">
        <v>4250</v>
      </c>
      <c r="AB6418">
        <v>0</v>
      </c>
      <c r="AC6418">
        <v>3</v>
      </c>
      <c r="AD6418">
        <v>3.3420952380952378</v>
      </c>
      <c r="AF6418" t="s">
        <v>7949</v>
      </c>
      <c r="AI6418">
        <v>0</v>
      </c>
      <c r="AJ6418">
        <v>0</v>
      </c>
      <c r="AM6418" t="s">
        <v>20019</v>
      </c>
    </row>
  </sheetData>
  <mergeCells count="5">
    <mergeCell ref="A1:J1"/>
    <mergeCell ref="K1:O1"/>
    <mergeCell ref="Q1:AE1"/>
    <mergeCell ref="AF1:AK1"/>
    <mergeCell ref="AL1:AM1"/>
  </mergeCells>
  <conditionalFormatting sqref="AE1:AE6419">
    <cfRule type="iconSet" priority="1">
      <iconSet>
        <cfvo type="percent" val="0"/>
        <cfvo type="num" val="3.5"/>
        <cfvo type="num" val="4.5"/>
      </iconSet>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775"/>
  <sheetViews>
    <sheetView workbookViewId="0">
      <selection sqref="A1:J1"/>
    </sheetView>
  </sheetViews>
  <sheetFormatPr defaultRowHeight="15" x14ac:dyDescent="0.25"/>
  <sheetData>
    <row r="1" spans="1:39" x14ac:dyDescent="0.25">
      <c r="A1" s="15" t="s">
        <v>7997</v>
      </c>
      <c r="B1" s="15"/>
      <c r="C1" s="15"/>
      <c r="D1" s="15"/>
      <c r="E1" s="15"/>
      <c r="F1" s="15"/>
      <c r="G1" s="15"/>
      <c r="H1" s="15"/>
      <c r="I1" s="15"/>
      <c r="J1" s="15"/>
      <c r="K1" s="15" t="s">
        <v>7998</v>
      </c>
      <c r="L1" s="15"/>
      <c r="M1" s="15"/>
      <c r="N1" s="15"/>
      <c r="O1" s="15"/>
      <c r="P1" s="1" t="s">
        <v>7999</v>
      </c>
      <c r="Q1" s="15" t="s">
        <v>8000</v>
      </c>
      <c r="R1" s="15"/>
      <c r="S1" s="15"/>
      <c r="T1" s="15"/>
      <c r="U1" s="15"/>
      <c r="V1" s="15"/>
      <c r="W1" s="15"/>
      <c r="X1" s="15"/>
      <c r="Y1" s="15"/>
      <c r="Z1" s="15"/>
      <c r="AA1" s="15"/>
      <c r="AB1" s="15"/>
      <c r="AC1" s="15"/>
      <c r="AD1" s="15"/>
      <c r="AE1" s="15"/>
      <c r="AF1" s="15" t="s">
        <v>8001</v>
      </c>
      <c r="AG1" s="15"/>
      <c r="AH1" s="15"/>
      <c r="AI1" s="15"/>
      <c r="AJ1" s="15"/>
      <c r="AK1" s="15"/>
      <c r="AL1" s="15" t="s">
        <v>8002</v>
      </c>
      <c r="AM1" s="15"/>
    </row>
    <row r="2" spans="1:39" ht="117" x14ac:dyDescent="0.25">
      <c r="A2" s="5" t="s">
        <v>5225</v>
      </c>
      <c r="B2" s="5" t="s">
        <v>5226</v>
      </c>
      <c r="C2" s="5" t="s">
        <v>4305</v>
      </c>
      <c r="D2" s="5" t="s">
        <v>5227</v>
      </c>
      <c r="E2" s="5" t="s">
        <v>4307</v>
      </c>
      <c r="F2" s="5" t="s">
        <v>5228</v>
      </c>
      <c r="G2" s="5" t="s">
        <v>8003</v>
      </c>
      <c r="H2" s="5" t="s">
        <v>8004</v>
      </c>
      <c r="I2" s="5" t="s">
        <v>5231</v>
      </c>
      <c r="J2" s="5" t="s">
        <v>8005</v>
      </c>
      <c r="K2" s="5" t="s">
        <v>5232</v>
      </c>
      <c r="L2" s="5" t="s">
        <v>5233</v>
      </c>
      <c r="M2" s="5" t="s">
        <v>5234</v>
      </c>
      <c r="N2" s="5" t="s">
        <v>5235</v>
      </c>
      <c r="O2" s="5" t="s">
        <v>5236</v>
      </c>
      <c r="P2" s="5" t="s">
        <v>5237</v>
      </c>
      <c r="Q2" s="5" t="s">
        <v>5238</v>
      </c>
      <c r="R2" s="5" t="s">
        <v>5239</v>
      </c>
      <c r="S2" s="5" t="s">
        <v>5240</v>
      </c>
      <c r="T2" s="5" t="s">
        <v>5241</v>
      </c>
      <c r="U2" s="5" t="s">
        <v>5242</v>
      </c>
      <c r="V2" s="5" t="s">
        <v>5243</v>
      </c>
      <c r="W2" s="5" t="s">
        <v>5244</v>
      </c>
      <c r="X2" s="5" t="s">
        <v>5245</v>
      </c>
      <c r="Y2" s="5" t="s">
        <v>5246</v>
      </c>
      <c r="Z2" s="5" t="s">
        <v>5247</v>
      </c>
      <c r="AA2" s="5" t="s">
        <v>5248</v>
      </c>
      <c r="AB2" s="5" t="s">
        <v>5249</v>
      </c>
      <c r="AC2" s="5" t="s">
        <v>5250</v>
      </c>
      <c r="AD2" s="5" t="s">
        <v>5251</v>
      </c>
      <c r="AE2" s="5" t="s">
        <v>5252</v>
      </c>
      <c r="AF2" s="5" t="s">
        <v>5253</v>
      </c>
      <c r="AG2" s="5" t="s">
        <v>5254</v>
      </c>
      <c r="AH2" s="5" t="s">
        <v>5255</v>
      </c>
      <c r="AI2" s="5" t="s">
        <v>5256</v>
      </c>
      <c r="AJ2" s="5" t="s">
        <v>5257</v>
      </c>
      <c r="AK2" s="5" t="s">
        <v>5258</v>
      </c>
      <c r="AL2" s="5" t="s">
        <v>5259</v>
      </c>
      <c r="AM2" s="5" t="s">
        <v>3700</v>
      </c>
    </row>
    <row r="3" spans="1:39" x14ac:dyDescent="0.25">
      <c r="A3" t="s">
        <v>8277</v>
      </c>
      <c r="B3" t="s">
        <v>20485</v>
      </c>
      <c r="C3" t="s">
        <v>4842</v>
      </c>
      <c r="D3">
        <v>102.1</v>
      </c>
      <c r="E3" t="s">
        <v>20487</v>
      </c>
      <c r="K3" t="s">
        <v>6860</v>
      </c>
      <c r="M3" t="s">
        <v>20506</v>
      </c>
      <c r="N3">
        <v>8</v>
      </c>
      <c r="O3" t="s">
        <v>20580</v>
      </c>
      <c r="P3" t="s">
        <v>15930</v>
      </c>
      <c r="Q3">
        <v>12</v>
      </c>
      <c r="R3">
        <v>12</v>
      </c>
      <c r="S3">
        <v>-6.32</v>
      </c>
      <c r="T3">
        <v>-1.8</v>
      </c>
      <c r="U3">
        <v>893.01</v>
      </c>
      <c r="V3">
        <v>375.84</v>
      </c>
      <c r="W3">
        <v>-1.74</v>
      </c>
      <c r="X3">
        <v>3.48</v>
      </c>
      <c r="Y3">
        <v>8.7200000000000006</v>
      </c>
      <c r="Z3">
        <v>1</v>
      </c>
      <c r="AA3" t="s">
        <v>4250</v>
      </c>
      <c r="AB3">
        <v>3</v>
      </c>
      <c r="AC3">
        <v>29</v>
      </c>
      <c r="AD3">
        <v>2.64</v>
      </c>
      <c r="AF3" t="s">
        <v>7950</v>
      </c>
      <c r="AI3">
        <v>0</v>
      </c>
      <c r="AJ3">
        <v>0</v>
      </c>
      <c r="AK3" t="s">
        <v>20005</v>
      </c>
      <c r="AL3" t="s">
        <v>20005</v>
      </c>
      <c r="AM3" t="s">
        <v>20019</v>
      </c>
    </row>
    <row r="4" spans="1:39" x14ac:dyDescent="0.25">
      <c r="A4" t="s">
        <v>8277</v>
      </c>
      <c r="B4" t="s">
        <v>20485</v>
      </c>
      <c r="C4" t="s">
        <v>4842</v>
      </c>
      <c r="D4">
        <v>102.09</v>
      </c>
      <c r="E4" t="s">
        <v>20487</v>
      </c>
      <c r="K4" t="s">
        <v>6860</v>
      </c>
      <c r="M4" t="s">
        <v>20506</v>
      </c>
      <c r="N4">
        <v>8</v>
      </c>
      <c r="O4" t="s">
        <v>20581</v>
      </c>
      <c r="P4" t="s">
        <v>15930</v>
      </c>
      <c r="Q4">
        <v>12</v>
      </c>
      <c r="R4">
        <v>12</v>
      </c>
      <c r="S4">
        <v>-6.32</v>
      </c>
      <c r="T4">
        <v>-1.8</v>
      </c>
      <c r="U4">
        <v>893.01</v>
      </c>
      <c r="V4">
        <v>375.84</v>
      </c>
      <c r="W4">
        <v>-1.74</v>
      </c>
      <c r="X4">
        <v>3.48</v>
      </c>
      <c r="Y4">
        <v>8.7200000000000006</v>
      </c>
      <c r="Z4">
        <v>1</v>
      </c>
      <c r="AA4" t="s">
        <v>4250</v>
      </c>
      <c r="AB4">
        <v>3</v>
      </c>
      <c r="AC4">
        <v>29</v>
      </c>
      <c r="AD4">
        <v>2.64</v>
      </c>
      <c r="AF4" t="s">
        <v>7950</v>
      </c>
      <c r="AI4">
        <v>0</v>
      </c>
      <c r="AJ4">
        <v>0</v>
      </c>
      <c r="AK4" t="s">
        <v>21138</v>
      </c>
      <c r="AL4" t="s">
        <v>21138</v>
      </c>
      <c r="AM4" t="s">
        <v>20019</v>
      </c>
    </row>
    <row r="5" spans="1:39" x14ac:dyDescent="0.25">
      <c r="A5" t="s">
        <v>20020</v>
      </c>
      <c r="B5" t="s">
        <v>20485</v>
      </c>
      <c r="C5" t="s">
        <v>4842</v>
      </c>
      <c r="D5">
        <v>102</v>
      </c>
      <c r="E5" t="s">
        <v>20487</v>
      </c>
      <c r="G5" t="s">
        <v>20488</v>
      </c>
      <c r="H5" t="s">
        <v>4846</v>
      </c>
      <c r="K5" t="s">
        <v>6860</v>
      </c>
      <c r="L5" t="s">
        <v>6861</v>
      </c>
      <c r="M5" t="s">
        <v>20507</v>
      </c>
      <c r="N5">
        <v>9</v>
      </c>
      <c r="O5" t="s">
        <v>20582</v>
      </c>
      <c r="P5" t="s">
        <v>20667</v>
      </c>
      <c r="Q5">
        <v>4</v>
      </c>
      <c r="R5">
        <v>2</v>
      </c>
      <c r="S5">
        <v>6.07</v>
      </c>
      <c r="T5">
        <v>6.07</v>
      </c>
      <c r="U5">
        <v>375.49</v>
      </c>
      <c r="V5">
        <v>45.39</v>
      </c>
      <c r="W5">
        <v>5.17</v>
      </c>
      <c r="X5">
        <v>9.17</v>
      </c>
      <c r="Y5">
        <v>0</v>
      </c>
      <c r="Z5">
        <v>4</v>
      </c>
      <c r="AA5" t="s">
        <v>4250</v>
      </c>
      <c r="AB5">
        <v>1</v>
      </c>
      <c r="AC5">
        <v>6</v>
      </c>
      <c r="AD5">
        <v>3.389357142857143</v>
      </c>
      <c r="AF5" t="s">
        <v>7949</v>
      </c>
      <c r="AI5">
        <v>0</v>
      </c>
      <c r="AJ5">
        <v>0</v>
      </c>
      <c r="AK5" t="s">
        <v>20016</v>
      </c>
      <c r="AL5" t="s">
        <v>20016</v>
      </c>
      <c r="AM5" t="s">
        <v>20019</v>
      </c>
    </row>
    <row r="6" spans="1:39" x14ac:dyDescent="0.25">
      <c r="A6" t="s">
        <v>20021</v>
      </c>
      <c r="B6" t="s">
        <v>20485</v>
      </c>
      <c r="C6" t="s">
        <v>4842</v>
      </c>
      <c r="D6">
        <v>101.5</v>
      </c>
      <c r="E6" t="s">
        <v>20487</v>
      </c>
      <c r="G6" t="s">
        <v>20489</v>
      </c>
      <c r="H6" t="s">
        <v>4846</v>
      </c>
      <c r="K6" t="s">
        <v>6860</v>
      </c>
      <c r="L6" t="s">
        <v>6861</v>
      </c>
      <c r="M6" t="s">
        <v>20508</v>
      </c>
      <c r="N6">
        <v>9</v>
      </c>
      <c r="O6" t="s">
        <v>20583</v>
      </c>
      <c r="P6" t="s">
        <v>20668</v>
      </c>
      <c r="Q6">
        <v>2</v>
      </c>
      <c r="R6">
        <v>2</v>
      </c>
      <c r="S6">
        <v>4.55</v>
      </c>
      <c r="T6">
        <v>6.16</v>
      </c>
      <c r="U6">
        <v>420.56</v>
      </c>
      <c r="V6">
        <v>55.12</v>
      </c>
      <c r="W6">
        <v>5.46</v>
      </c>
      <c r="Y6">
        <v>9.07</v>
      </c>
      <c r="Z6">
        <v>4</v>
      </c>
      <c r="AA6" t="s">
        <v>4250</v>
      </c>
      <c r="AB6">
        <v>1</v>
      </c>
      <c r="AC6">
        <v>8</v>
      </c>
      <c r="AD6">
        <v>2.532428571428571</v>
      </c>
      <c r="AF6" t="s">
        <v>7952</v>
      </c>
      <c r="AI6">
        <v>0</v>
      </c>
      <c r="AJ6">
        <v>0</v>
      </c>
      <c r="AK6" t="s">
        <v>21139</v>
      </c>
      <c r="AL6" t="s">
        <v>21139</v>
      </c>
      <c r="AM6" t="s">
        <v>20019</v>
      </c>
    </row>
    <row r="7" spans="1:39" x14ac:dyDescent="0.25">
      <c r="A7" t="s">
        <v>20022</v>
      </c>
      <c r="B7" t="s">
        <v>20485</v>
      </c>
      <c r="C7" t="s">
        <v>4842</v>
      </c>
      <c r="D7">
        <v>101</v>
      </c>
      <c r="E7" t="s">
        <v>20487</v>
      </c>
      <c r="G7" t="s">
        <v>20488</v>
      </c>
      <c r="H7" t="s">
        <v>4846</v>
      </c>
      <c r="K7" t="s">
        <v>6860</v>
      </c>
      <c r="L7" t="s">
        <v>6861</v>
      </c>
      <c r="M7" t="s">
        <v>20507</v>
      </c>
      <c r="N7">
        <v>9</v>
      </c>
      <c r="O7" t="s">
        <v>20582</v>
      </c>
      <c r="P7" t="s">
        <v>20669</v>
      </c>
      <c r="Q7">
        <v>4</v>
      </c>
      <c r="R7">
        <v>2</v>
      </c>
      <c r="S7">
        <v>4.9400000000000004</v>
      </c>
      <c r="T7">
        <v>4.95</v>
      </c>
      <c r="U7">
        <v>366.48</v>
      </c>
      <c r="V7">
        <v>49.69</v>
      </c>
      <c r="W7">
        <v>4.5199999999999996</v>
      </c>
      <c r="X7">
        <v>9.15</v>
      </c>
      <c r="Y7">
        <v>0</v>
      </c>
      <c r="Z7">
        <v>3</v>
      </c>
      <c r="AA7" t="s">
        <v>4250</v>
      </c>
      <c r="AB7">
        <v>0</v>
      </c>
      <c r="AC7">
        <v>8</v>
      </c>
      <c r="AD7">
        <v>3.4787142857142861</v>
      </c>
      <c r="AF7" t="s">
        <v>7949</v>
      </c>
      <c r="AI7">
        <v>0</v>
      </c>
      <c r="AJ7">
        <v>0</v>
      </c>
      <c r="AK7" t="s">
        <v>20016</v>
      </c>
      <c r="AL7" t="s">
        <v>20016</v>
      </c>
      <c r="AM7" t="s">
        <v>20019</v>
      </c>
    </row>
    <row r="8" spans="1:39" x14ac:dyDescent="0.25">
      <c r="A8" t="s">
        <v>8718</v>
      </c>
      <c r="B8" t="s">
        <v>20485</v>
      </c>
      <c r="C8" t="s">
        <v>4842</v>
      </c>
      <c r="D8">
        <v>100</v>
      </c>
      <c r="E8" t="s">
        <v>20487</v>
      </c>
      <c r="G8" t="s">
        <v>20490</v>
      </c>
      <c r="H8" t="s">
        <v>4846</v>
      </c>
      <c r="K8" t="s">
        <v>6860</v>
      </c>
      <c r="L8" t="s">
        <v>6861</v>
      </c>
      <c r="M8" t="s">
        <v>20509</v>
      </c>
      <c r="N8">
        <v>9</v>
      </c>
      <c r="O8" t="s">
        <v>20584</v>
      </c>
      <c r="P8" t="s">
        <v>16370</v>
      </c>
      <c r="Q8">
        <v>13</v>
      </c>
      <c r="R8">
        <v>9</v>
      </c>
      <c r="S8">
        <v>-0.85</v>
      </c>
      <c r="T8">
        <v>2.16</v>
      </c>
      <c r="U8">
        <v>732.81</v>
      </c>
      <c r="V8">
        <v>300.67</v>
      </c>
      <c r="W8">
        <v>-1.1599999999999999</v>
      </c>
      <c r="X8">
        <v>2.5</v>
      </c>
      <c r="Y8">
        <v>5.8</v>
      </c>
      <c r="Z8">
        <v>4</v>
      </c>
      <c r="AA8" t="s">
        <v>4250</v>
      </c>
      <c r="AB8">
        <v>3</v>
      </c>
      <c r="AC8">
        <v>18</v>
      </c>
      <c r="AD8">
        <v>3</v>
      </c>
      <c r="AF8" t="s">
        <v>7951</v>
      </c>
      <c r="AI8">
        <v>0</v>
      </c>
      <c r="AJ8">
        <v>0</v>
      </c>
      <c r="AK8" t="s">
        <v>19867</v>
      </c>
      <c r="AL8" t="s">
        <v>19867</v>
      </c>
      <c r="AM8" t="s">
        <v>20019</v>
      </c>
    </row>
    <row r="9" spans="1:39" x14ac:dyDescent="0.25">
      <c r="A9" t="s">
        <v>8387</v>
      </c>
      <c r="B9" t="s">
        <v>20485</v>
      </c>
      <c r="C9" t="s">
        <v>4842</v>
      </c>
      <c r="D9">
        <v>100</v>
      </c>
      <c r="E9" t="s">
        <v>20487</v>
      </c>
      <c r="G9" t="s">
        <v>20491</v>
      </c>
      <c r="H9" t="s">
        <v>4846</v>
      </c>
      <c r="K9" t="s">
        <v>6860</v>
      </c>
      <c r="L9" t="s">
        <v>6861</v>
      </c>
      <c r="M9" t="s">
        <v>20510</v>
      </c>
      <c r="N9">
        <v>9</v>
      </c>
      <c r="O9" t="s">
        <v>20585</v>
      </c>
      <c r="P9" t="s">
        <v>16040</v>
      </c>
      <c r="Q9">
        <v>16</v>
      </c>
      <c r="R9">
        <v>10</v>
      </c>
      <c r="S9">
        <v>-2.36</v>
      </c>
      <c r="T9">
        <v>1.65</v>
      </c>
      <c r="U9">
        <v>800.85</v>
      </c>
      <c r="V9">
        <v>355.13</v>
      </c>
      <c r="W9">
        <v>-1.98</v>
      </c>
      <c r="X9">
        <v>2.5</v>
      </c>
      <c r="Y9">
        <v>5.8</v>
      </c>
      <c r="Z9">
        <v>5</v>
      </c>
      <c r="AA9" t="s">
        <v>4250</v>
      </c>
      <c r="AB9">
        <v>3</v>
      </c>
      <c r="AC9">
        <v>19</v>
      </c>
      <c r="AD9">
        <v>3</v>
      </c>
      <c r="AF9" t="s">
        <v>7951</v>
      </c>
      <c r="AI9">
        <v>0</v>
      </c>
      <c r="AJ9">
        <v>0</v>
      </c>
      <c r="AK9" t="s">
        <v>19867</v>
      </c>
      <c r="AL9" t="s">
        <v>19867</v>
      </c>
      <c r="AM9" t="s">
        <v>20019</v>
      </c>
    </row>
    <row r="10" spans="1:39" x14ac:dyDescent="0.25">
      <c r="A10" t="s">
        <v>20023</v>
      </c>
      <c r="B10" t="s">
        <v>20485</v>
      </c>
      <c r="C10" t="s">
        <v>4842</v>
      </c>
      <c r="D10">
        <v>100</v>
      </c>
      <c r="E10" t="s">
        <v>20487</v>
      </c>
      <c r="G10" t="s">
        <v>20492</v>
      </c>
      <c r="H10" t="s">
        <v>4846</v>
      </c>
      <c r="K10" t="s">
        <v>6860</v>
      </c>
      <c r="L10" t="s">
        <v>6861</v>
      </c>
      <c r="M10" t="s">
        <v>20511</v>
      </c>
      <c r="N10">
        <v>9</v>
      </c>
      <c r="O10" t="s">
        <v>20586</v>
      </c>
      <c r="P10" t="s">
        <v>20670</v>
      </c>
      <c r="Q10">
        <v>2</v>
      </c>
      <c r="R10">
        <v>2</v>
      </c>
      <c r="S10">
        <v>4.43</v>
      </c>
      <c r="T10">
        <v>7.15</v>
      </c>
      <c r="U10">
        <v>342.48</v>
      </c>
      <c r="V10">
        <v>57.53</v>
      </c>
      <c r="W10">
        <v>6.05</v>
      </c>
      <c r="X10">
        <v>4.6100000000000003</v>
      </c>
      <c r="Y10">
        <v>0</v>
      </c>
      <c r="Z10">
        <v>1</v>
      </c>
      <c r="AA10" t="s">
        <v>4250</v>
      </c>
      <c r="AB10">
        <v>1</v>
      </c>
      <c r="AC10">
        <v>9</v>
      </c>
      <c r="AD10">
        <v>3.5</v>
      </c>
      <c r="AF10" t="s">
        <v>7951</v>
      </c>
      <c r="AI10">
        <v>0</v>
      </c>
      <c r="AJ10">
        <v>0</v>
      </c>
      <c r="AK10" t="s">
        <v>19918</v>
      </c>
      <c r="AL10" t="s">
        <v>19918</v>
      </c>
      <c r="AM10" t="s">
        <v>20019</v>
      </c>
    </row>
    <row r="11" spans="1:39" x14ac:dyDescent="0.25">
      <c r="A11" t="s">
        <v>20024</v>
      </c>
      <c r="B11" t="s">
        <v>20485</v>
      </c>
      <c r="C11" t="s">
        <v>4842</v>
      </c>
      <c r="D11">
        <v>100</v>
      </c>
      <c r="E11" t="s">
        <v>20487</v>
      </c>
      <c r="G11" t="s">
        <v>20489</v>
      </c>
      <c r="H11" t="s">
        <v>4846</v>
      </c>
      <c r="K11" t="s">
        <v>6860</v>
      </c>
      <c r="L11" t="s">
        <v>6861</v>
      </c>
      <c r="M11" t="s">
        <v>20512</v>
      </c>
      <c r="N11">
        <v>9</v>
      </c>
      <c r="O11" t="s">
        <v>20587</v>
      </c>
      <c r="P11" t="s">
        <v>20671</v>
      </c>
      <c r="Q11">
        <v>4</v>
      </c>
      <c r="R11">
        <v>2</v>
      </c>
      <c r="S11">
        <v>4.92</v>
      </c>
      <c r="T11">
        <v>4.92</v>
      </c>
      <c r="U11">
        <v>348.47</v>
      </c>
      <c r="V11">
        <v>51.18</v>
      </c>
      <c r="W11">
        <v>4.53</v>
      </c>
      <c r="X11">
        <v>13.35</v>
      </c>
      <c r="Y11">
        <v>3.96</v>
      </c>
      <c r="Z11">
        <v>4</v>
      </c>
      <c r="AA11" t="s">
        <v>4250</v>
      </c>
      <c r="AB11">
        <v>0</v>
      </c>
      <c r="AC11">
        <v>5</v>
      </c>
      <c r="AD11">
        <v>3.54</v>
      </c>
      <c r="AF11" t="s">
        <v>7949</v>
      </c>
      <c r="AI11">
        <v>0</v>
      </c>
      <c r="AJ11">
        <v>0</v>
      </c>
      <c r="AK11" t="s">
        <v>20016</v>
      </c>
      <c r="AL11" t="s">
        <v>20016</v>
      </c>
      <c r="AM11" t="s">
        <v>20019</v>
      </c>
    </row>
    <row r="12" spans="1:39" x14ac:dyDescent="0.25">
      <c r="A12" t="s">
        <v>20025</v>
      </c>
      <c r="B12" t="s">
        <v>20485</v>
      </c>
      <c r="C12" t="s">
        <v>4842</v>
      </c>
      <c r="D12">
        <v>100</v>
      </c>
      <c r="E12" t="s">
        <v>20487</v>
      </c>
      <c r="G12" t="s">
        <v>20492</v>
      </c>
      <c r="H12" t="s">
        <v>4846</v>
      </c>
      <c r="K12" t="s">
        <v>6860</v>
      </c>
      <c r="L12" t="s">
        <v>6861</v>
      </c>
      <c r="M12" t="s">
        <v>20511</v>
      </c>
      <c r="N12">
        <v>9</v>
      </c>
      <c r="O12" t="s">
        <v>20586</v>
      </c>
      <c r="P12" t="s">
        <v>20672</v>
      </c>
      <c r="Q12">
        <v>4</v>
      </c>
      <c r="R12">
        <v>1</v>
      </c>
      <c r="S12">
        <v>7.39</v>
      </c>
      <c r="T12">
        <v>7.39</v>
      </c>
      <c r="U12">
        <v>356.51</v>
      </c>
      <c r="V12">
        <v>51.22</v>
      </c>
      <c r="W12">
        <v>5.7</v>
      </c>
      <c r="Y12">
        <v>5.1100000000000003</v>
      </c>
      <c r="Z12">
        <v>1</v>
      </c>
      <c r="AA12" t="s">
        <v>4250</v>
      </c>
      <c r="AB12">
        <v>1</v>
      </c>
      <c r="AC12">
        <v>10</v>
      </c>
      <c r="AD12">
        <v>3.833333333333333</v>
      </c>
      <c r="AF12" t="s">
        <v>7949</v>
      </c>
      <c r="AI12">
        <v>0</v>
      </c>
      <c r="AJ12">
        <v>0</v>
      </c>
      <c r="AK12" t="s">
        <v>19918</v>
      </c>
      <c r="AL12" t="s">
        <v>19918</v>
      </c>
      <c r="AM12" t="s">
        <v>20019</v>
      </c>
    </row>
    <row r="13" spans="1:39" x14ac:dyDescent="0.25">
      <c r="A13" t="s">
        <v>20026</v>
      </c>
      <c r="B13" t="s">
        <v>20485</v>
      </c>
      <c r="C13" t="s">
        <v>4842</v>
      </c>
      <c r="D13">
        <v>100</v>
      </c>
      <c r="E13" t="s">
        <v>20487</v>
      </c>
      <c r="G13" t="s">
        <v>20488</v>
      </c>
      <c r="H13" t="s">
        <v>4846</v>
      </c>
      <c r="K13" t="s">
        <v>6860</v>
      </c>
      <c r="M13" t="s">
        <v>20513</v>
      </c>
      <c r="N13">
        <v>8</v>
      </c>
      <c r="O13" t="s">
        <v>20588</v>
      </c>
      <c r="P13" t="s">
        <v>20673</v>
      </c>
      <c r="Q13">
        <v>3</v>
      </c>
      <c r="R13">
        <v>2</v>
      </c>
      <c r="S13">
        <v>-0.14000000000000001</v>
      </c>
      <c r="T13">
        <v>-0.14000000000000001</v>
      </c>
      <c r="U13">
        <v>397.86</v>
      </c>
      <c r="V13">
        <v>71.31</v>
      </c>
      <c r="W13">
        <v>2.87</v>
      </c>
      <c r="X13">
        <v>11.71</v>
      </c>
      <c r="Y13">
        <v>1.21</v>
      </c>
      <c r="Z13">
        <v>3</v>
      </c>
      <c r="AA13" t="s">
        <v>4250</v>
      </c>
      <c r="AB13">
        <v>0</v>
      </c>
      <c r="AC13">
        <v>6</v>
      </c>
      <c r="AD13">
        <v>5.229571428571429</v>
      </c>
      <c r="AF13" t="s">
        <v>7949</v>
      </c>
      <c r="AI13">
        <v>0</v>
      </c>
      <c r="AJ13">
        <v>0</v>
      </c>
      <c r="AK13" t="s">
        <v>19970</v>
      </c>
      <c r="AL13" t="s">
        <v>19970</v>
      </c>
      <c r="AM13" t="s">
        <v>20019</v>
      </c>
    </row>
    <row r="14" spans="1:39" x14ac:dyDescent="0.25">
      <c r="A14" t="s">
        <v>8857</v>
      </c>
      <c r="B14" t="s">
        <v>20485</v>
      </c>
      <c r="C14" t="s">
        <v>4842</v>
      </c>
      <c r="D14">
        <v>100</v>
      </c>
      <c r="E14" t="s">
        <v>20487</v>
      </c>
      <c r="G14" t="s">
        <v>20490</v>
      </c>
      <c r="H14" t="s">
        <v>4846</v>
      </c>
      <c r="K14" t="s">
        <v>6860</v>
      </c>
      <c r="L14" t="s">
        <v>6861</v>
      </c>
      <c r="M14" t="s">
        <v>20514</v>
      </c>
      <c r="N14">
        <v>9</v>
      </c>
      <c r="O14" t="s">
        <v>20589</v>
      </c>
      <c r="P14" t="s">
        <v>16509</v>
      </c>
      <c r="Q14">
        <v>12</v>
      </c>
      <c r="R14">
        <v>10</v>
      </c>
      <c r="S14">
        <v>-0.57999999999999996</v>
      </c>
      <c r="T14">
        <v>2.46</v>
      </c>
      <c r="U14">
        <v>792.83</v>
      </c>
      <c r="V14">
        <v>311.93</v>
      </c>
      <c r="W14">
        <v>-1.1599999999999999</v>
      </c>
      <c r="X14">
        <v>3.48</v>
      </c>
      <c r="Y14">
        <v>6.65</v>
      </c>
      <c r="Z14">
        <v>4</v>
      </c>
      <c r="AA14" t="s">
        <v>4250</v>
      </c>
      <c r="AB14">
        <v>3</v>
      </c>
      <c r="AC14">
        <v>18</v>
      </c>
      <c r="AD14">
        <v>3</v>
      </c>
      <c r="AF14" t="s">
        <v>7951</v>
      </c>
      <c r="AI14">
        <v>0</v>
      </c>
      <c r="AJ14">
        <v>0</v>
      </c>
      <c r="AK14" t="s">
        <v>19897</v>
      </c>
      <c r="AL14" t="s">
        <v>19897</v>
      </c>
      <c r="AM14" t="s">
        <v>20019</v>
      </c>
    </row>
    <row r="15" spans="1:39" x14ac:dyDescent="0.25">
      <c r="A15" t="s">
        <v>20027</v>
      </c>
      <c r="B15" t="s">
        <v>20485</v>
      </c>
      <c r="C15" t="s">
        <v>4842</v>
      </c>
      <c r="D15">
        <v>100</v>
      </c>
      <c r="E15" t="s">
        <v>20487</v>
      </c>
      <c r="G15" t="s">
        <v>20492</v>
      </c>
      <c r="H15" t="s">
        <v>4846</v>
      </c>
      <c r="K15" t="s">
        <v>6860</v>
      </c>
      <c r="L15" t="s">
        <v>6861</v>
      </c>
      <c r="M15" t="s">
        <v>20511</v>
      </c>
      <c r="N15">
        <v>9</v>
      </c>
      <c r="O15" t="s">
        <v>20586</v>
      </c>
      <c r="P15" t="s">
        <v>20674</v>
      </c>
      <c r="Q15">
        <v>8</v>
      </c>
      <c r="R15">
        <v>0</v>
      </c>
      <c r="S15">
        <v>9.15</v>
      </c>
      <c r="T15">
        <v>9.15</v>
      </c>
      <c r="U15">
        <v>543.70000000000005</v>
      </c>
      <c r="V15">
        <v>91.37</v>
      </c>
      <c r="W15">
        <v>6.2</v>
      </c>
      <c r="Y15">
        <v>1.74</v>
      </c>
      <c r="Z15">
        <v>1</v>
      </c>
      <c r="AA15" t="s">
        <v>4250</v>
      </c>
      <c r="AB15">
        <v>2</v>
      </c>
      <c r="AC15">
        <v>17</v>
      </c>
      <c r="AD15">
        <v>2.954333333333333</v>
      </c>
      <c r="AF15" t="s">
        <v>7949</v>
      </c>
      <c r="AI15">
        <v>0</v>
      </c>
      <c r="AJ15">
        <v>0</v>
      </c>
      <c r="AK15" t="s">
        <v>19918</v>
      </c>
      <c r="AL15" t="s">
        <v>19918</v>
      </c>
      <c r="AM15" t="s">
        <v>20019</v>
      </c>
    </row>
    <row r="16" spans="1:39" x14ac:dyDescent="0.25">
      <c r="A16" t="s">
        <v>20028</v>
      </c>
      <c r="B16" t="s">
        <v>20485</v>
      </c>
      <c r="C16" t="s">
        <v>4842</v>
      </c>
      <c r="D16">
        <v>100</v>
      </c>
      <c r="E16" t="s">
        <v>20487</v>
      </c>
      <c r="G16" t="s">
        <v>20492</v>
      </c>
      <c r="H16" t="s">
        <v>4846</v>
      </c>
      <c r="K16" t="s">
        <v>6860</v>
      </c>
      <c r="L16" t="s">
        <v>6861</v>
      </c>
      <c r="M16" t="s">
        <v>20511</v>
      </c>
      <c r="N16">
        <v>9</v>
      </c>
      <c r="O16" t="s">
        <v>20586</v>
      </c>
      <c r="P16" t="s">
        <v>20675</v>
      </c>
      <c r="Q16">
        <v>3</v>
      </c>
      <c r="R16">
        <v>1</v>
      </c>
      <c r="S16">
        <v>3.99</v>
      </c>
      <c r="T16">
        <v>6.76</v>
      </c>
      <c r="U16">
        <v>397.52</v>
      </c>
      <c r="V16">
        <v>66.84</v>
      </c>
      <c r="W16">
        <v>5.53</v>
      </c>
      <c r="X16">
        <v>4.25</v>
      </c>
      <c r="Y16">
        <v>0.05</v>
      </c>
      <c r="Z16">
        <v>1</v>
      </c>
      <c r="AA16" t="s">
        <v>4250</v>
      </c>
      <c r="AB16">
        <v>1</v>
      </c>
      <c r="AC16">
        <v>9</v>
      </c>
      <c r="AD16">
        <v>3.570333333333334</v>
      </c>
      <c r="AF16" t="s">
        <v>7951</v>
      </c>
      <c r="AI16">
        <v>0</v>
      </c>
      <c r="AJ16">
        <v>0</v>
      </c>
      <c r="AK16" t="s">
        <v>19918</v>
      </c>
      <c r="AL16" t="s">
        <v>19918</v>
      </c>
      <c r="AM16" t="s">
        <v>20019</v>
      </c>
    </row>
    <row r="17" spans="1:39" x14ac:dyDescent="0.25">
      <c r="A17" t="s">
        <v>8718</v>
      </c>
      <c r="B17" t="s">
        <v>20485</v>
      </c>
      <c r="C17" t="s">
        <v>4842</v>
      </c>
      <c r="D17">
        <v>100</v>
      </c>
      <c r="E17" t="s">
        <v>20487</v>
      </c>
      <c r="G17" t="s">
        <v>20490</v>
      </c>
      <c r="H17" t="s">
        <v>4846</v>
      </c>
      <c r="K17" t="s">
        <v>6860</v>
      </c>
      <c r="L17" t="s">
        <v>6861</v>
      </c>
      <c r="M17" t="s">
        <v>20514</v>
      </c>
      <c r="N17">
        <v>9</v>
      </c>
      <c r="O17" t="s">
        <v>20589</v>
      </c>
      <c r="P17" t="s">
        <v>16370</v>
      </c>
      <c r="Q17">
        <v>13</v>
      </c>
      <c r="R17">
        <v>9</v>
      </c>
      <c r="S17">
        <v>-0.85</v>
      </c>
      <c r="T17">
        <v>2.16</v>
      </c>
      <c r="U17">
        <v>732.81</v>
      </c>
      <c r="V17">
        <v>300.67</v>
      </c>
      <c r="W17">
        <v>-1.1599999999999999</v>
      </c>
      <c r="X17">
        <v>2.5</v>
      </c>
      <c r="Y17">
        <v>5.8</v>
      </c>
      <c r="Z17">
        <v>4</v>
      </c>
      <c r="AA17" t="s">
        <v>4250</v>
      </c>
      <c r="AB17">
        <v>3</v>
      </c>
      <c r="AC17">
        <v>18</v>
      </c>
      <c r="AD17">
        <v>3</v>
      </c>
      <c r="AF17" t="s">
        <v>7951</v>
      </c>
      <c r="AI17">
        <v>0</v>
      </c>
      <c r="AJ17">
        <v>0</v>
      </c>
      <c r="AK17" t="s">
        <v>19897</v>
      </c>
      <c r="AL17" t="s">
        <v>19897</v>
      </c>
      <c r="AM17" t="s">
        <v>20019</v>
      </c>
    </row>
    <row r="18" spans="1:39" x14ac:dyDescent="0.25">
      <c r="A18" t="s">
        <v>20029</v>
      </c>
      <c r="B18" t="s">
        <v>20485</v>
      </c>
      <c r="C18" t="s">
        <v>4842</v>
      </c>
      <c r="D18">
        <v>100</v>
      </c>
      <c r="E18" t="s">
        <v>20487</v>
      </c>
      <c r="G18" t="s">
        <v>20488</v>
      </c>
      <c r="H18" t="s">
        <v>4846</v>
      </c>
      <c r="K18" t="s">
        <v>6860</v>
      </c>
      <c r="L18" t="s">
        <v>6861</v>
      </c>
      <c r="M18" t="s">
        <v>20515</v>
      </c>
      <c r="N18">
        <v>9</v>
      </c>
      <c r="O18" t="s">
        <v>20590</v>
      </c>
      <c r="P18" t="s">
        <v>20676</v>
      </c>
      <c r="Q18">
        <v>12</v>
      </c>
      <c r="R18">
        <v>1</v>
      </c>
      <c r="S18">
        <v>4.13</v>
      </c>
      <c r="T18">
        <v>4.17</v>
      </c>
      <c r="U18">
        <v>666.83</v>
      </c>
      <c r="V18">
        <v>108.84</v>
      </c>
      <c r="W18">
        <v>5.45</v>
      </c>
      <c r="Y18">
        <v>6.29</v>
      </c>
      <c r="Z18">
        <v>5</v>
      </c>
      <c r="AA18" t="s">
        <v>4250</v>
      </c>
      <c r="AB18">
        <v>3</v>
      </c>
      <c r="AC18">
        <v>7</v>
      </c>
      <c r="AD18">
        <v>2.620333333333333</v>
      </c>
      <c r="AF18" t="s">
        <v>7949</v>
      </c>
      <c r="AI18">
        <v>0</v>
      </c>
      <c r="AJ18">
        <v>0</v>
      </c>
      <c r="AK18" t="s">
        <v>19995</v>
      </c>
      <c r="AL18" t="s">
        <v>19995</v>
      </c>
      <c r="AM18" t="s">
        <v>20019</v>
      </c>
    </row>
    <row r="19" spans="1:39" x14ac:dyDescent="0.25">
      <c r="A19" t="s">
        <v>8387</v>
      </c>
      <c r="B19" t="s">
        <v>20485</v>
      </c>
      <c r="C19" t="s">
        <v>4842</v>
      </c>
      <c r="D19">
        <v>100</v>
      </c>
      <c r="E19" t="s">
        <v>20487</v>
      </c>
      <c r="G19" t="s">
        <v>20490</v>
      </c>
      <c r="H19" t="s">
        <v>4846</v>
      </c>
      <c r="K19" t="s">
        <v>6860</v>
      </c>
      <c r="L19" t="s">
        <v>6861</v>
      </c>
      <c r="M19" t="s">
        <v>20509</v>
      </c>
      <c r="N19">
        <v>9</v>
      </c>
      <c r="O19" t="s">
        <v>20584</v>
      </c>
      <c r="P19" t="s">
        <v>16040</v>
      </c>
      <c r="Q19">
        <v>16</v>
      </c>
      <c r="R19">
        <v>10</v>
      </c>
      <c r="S19">
        <v>-2.36</v>
      </c>
      <c r="T19">
        <v>1.65</v>
      </c>
      <c r="U19">
        <v>800.85</v>
      </c>
      <c r="V19">
        <v>355.13</v>
      </c>
      <c r="W19">
        <v>-1.98</v>
      </c>
      <c r="X19">
        <v>2.5</v>
      </c>
      <c r="Y19">
        <v>5.8</v>
      </c>
      <c r="Z19">
        <v>5</v>
      </c>
      <c r="AA19" t="s">
        <v>4250</v>
      </c>
      <c r="AB19">
        <v>3</v>
      </c>
      <c r="AC19">
        <v>19</v>
      </c>
      <c r="AD19">
        <v>3</v>
      </c>
      <c r="AF19" t="s">
        <v>7951</v>
      </c>
      <c r="AI19">
        <v>0</v>
      </c>
      <c r="AJ19">
        <v>0</v>
      </c>
      <c r="AK19" t="s">
        <v>19867</v>
      </c>
      <c r="AL19" t="s">
        <v>19867</v>
      </c>
      <c r="AM19" t="s">
        <v>20019</v>
      </c>
    </row>
    <row r="20" spans="1:39" x14ac:dyDescent="0.25">
      <c r="A20" t="s">
        <v>20030</v>
      </c>
      <c r="B20" t="s">
        <v>20485</v>
      </c>
      <c r="C20" t="s">
        <v>4842</v>
      </c>
      <c r="D20">
        <v>100</v>
      </c>
      <c r="E20" t="s">
        <v>20487</v>
      </c>
      <c r="G20" t="s">
        <v>20492</v>
      </c>
      <c r="H20" t="s">
        <v>4846</v>
      </c>
      <c r="K20" t="s">
        <v>6860</v>
      </c>
      <c r="L20" t="s">
        <v>6861</v>
      </c>
      <c r="M20" t="s">
        <v>20516</v>
      </c>
      <c r="N20">
        <v>9</v>
      </c>
      <c r="O20" t="s">
        <v>20591</v>
      </c>
      <c r="P20" t="s">
        <v>20677</v>
      </c>
      <c r="Q20">
        <v>6</v>
      </c>
      <c r="R20">
        <v>3</v>
      </c>
      <c r="S20">
        <v>6.21</v>
      </c>
      <c r="T20">
        <v>7.13</v>
      </c>
      <c r="U20">
        <v>480.65</v>
      </c>
      <c r="V20">
        <v>79.819999999999993</v>
      </c>
      <c r="W20">
        <v>5.15</v>
      </c>
      <c r="Y20">
        <v>8.23</v>
      </c>
      <c r="Z20">
        <v>2</v>
      </c>
      <c r="AA20" t="s">
        <v>4250</v>
      </c>
      <c r="AB20">
        <v>1</v>
      </c>
      <c r="AC20">
        <v>14</v>
      </c>
      <c r="AD20">
        <v>2.1898809523809519</v>
      </c>
      <c r="AF20" t="s">
        <v>7949</v>
      </c>
      <c r="AI20">
        <v>0</v>
      </c>
      <c r="AJ20">
        <v>0</v>
      </c>
      <c r="AK20" t="s">
        <v>19918</v>
      </c>
      <c r="AL20" t="s">
        <v>19918</v>
      </c>
      <c r="AM20" t="s">
        <v>20019</v>
      </c>
    </row>
    <row r="21" spans="1:39" x14ac:dyDescent="0.25">
      <c r="A21" t="s">
        <v>20031</v>
      </c>
      <c r="B21" t="s">
        <v>20485</v>
      </c>
      <c r="C21" t="s">
        <v>4842</v>
      </c>
      <c r="D21">
        <v>100</v>
      </c>
      <c r="E21" t="s">
        <v>20487</v>
      </c>
      <c r="G21" t="s">
        <v>20488</v>
      </c>
      <c r="H21" t="s">
        <v>4846</v>
      </c>
      <c r="K21" t="s">
        <v>6860</v>
      </c>
      <c r="L21" t="s">
        <v>6861</v>
      </c>
      <c r="M21" t="s">
        <v>20515</v>
      </c>
      <c r="N21">
        <v>9</v>
      </c>
      <c r="O21" t="s">
        <v>20590</v>
      </c>
      <c r="P21" t="s">
        <v>20678</v>
      </c>
      <c r="Q21">
        <v>13</v>
      </c>
      <c r="R21">
        <v>2</v>
      </c>
      <c r="S21">
        <v>3.27</v>
      </c>
      <c r="T21">
        <v>3.31</v>
      </c>
      <c r="U21">
        <v>608.75</v>
      </c>
      <c r="V21">
        <v>126.86</v>
      </c>
      <c r="W21">
        <v>4.03</v>
      </c>
      <c r="X21">
        <v>12.64</v>
      </c>
      <c r="Y21">
        <v>6.29</v>
      </c>
      <c r="Z21">
        <v>4</v>
      </c>
      <c r="AA21" t="s">
        <v>4250</v>
      </c>
      <c r="AB21">
        <v>2</v>
      </c>
      <c r="AC21">
        <v>10</v>
      </c>
      <c r="AD21">
        <v>2.71</v>
      </c>
      <c r="AF21" t="s">
        <v>7949</v>
      </c>
      <c r="AI21">
        <v>0</v>
      </c>
      <c r="AJ21">
        <v>0</v>
      </c>
      <c r="AK21" t="s">
        <v>19995</v>
      </c>
      <c r="AL21" t="s">
        <v>19995</v>
      </c>
      <c r="AM21" t="s">
        <v>20019</v>
      </c>
    </row>
    <row r="22" spans="1:39" x14ac:dyDescent="0.25">
      <c r="A22" t="s">
        <v>8866</v>
      </c>
      <c r="B22" t="s">
        <v>20485</v>
      </c>
      <c r="C22" t="s">
        <v>4842</v>
      </c>
      <c r="D22">
        <v>100</v>
      </c>
      <c r="E22" t="s">
        <v>20487</v>
      </c>
      <c r="G22" t="s">
        <v>20490</v>
      </c>
      <c r="H22" t="s">
        <v>4846</v>
      </c>
      <c r="K22" t="s">
        <v>6860</v>
      </c>
      <c r="L22" t="s">
        <v>6861</v>
      </c>
      <c r="M22" t="s">
        <v>20509</v>
      </c>
      <c r="N22">
        <v>9</v>
      </c>
      <c r="O22" t="s">
        <v>20584</v>
      </c>
      <c r="P22" t="s">
        <v>16518</v>
      </c>
      <c r="Q22">
        <v>14</v>
      </c>
      <c r="R22">
        <v>9</v>
      </c>
      <c r="S22">
        <v>-1.56</v>
      </c>
      <c r="T22">
        <v>2.56</v>
      </c>
      <c r="U22">
        <v>748.8</v>
      </c>
      <c r="V22">
        <v>305.36</v>
      </c>
      <c r="W22">
        <v>-0.59</v>
      </c>
      <c r="X22">
        <v>2.5</v>
      </c>
      <c r="Y22">
        <v>5.8</v>
      </c>
      <c r="Z22">
        <v>4</v>
      </c>
      <c r="AA22" t="s">
        <v>4250</v>
      </c>
      <c r="AB22">
        <v>3</v>
      </c>
      <c r="AC22">
        <v>18</v>
      </c>
      <c r="AD22">
        <v>3</v>
      </c>
      <c r="AF22" t="s">
        <v>7951</v>
      </c>
      <c r="AI22">
        <v>0</v>
      </c>
      <c r="AJ22">
        <v>0</v>
      </c>
      <c r="AK22" t="s">
        <v>19867</v>
      </c>
      <c r="AL22" t="s">
        <v>19867</v>
      </c>
      <c r="AM22" t="s">
        <v>20019</v>
      </c>
    </row>
    <row r="23" spans="1:39" x14ac:dyDescent="0.25">
      <c r="A23" t="s">
        <v>12160</v>
      </c>
      <c r="B23" t="s">
        <v>20485</v>
      </c>
      <c r="C23" t="s">
        <v>4842</v>
      </c>
      <c r="D23">
        <v>100</v>
      </c>
      <c r="E23" t="s">
        <v>20487</v>
      </c>
      <c r="G23" t="s">
        <v>20488</v>
      </c>
      <c r="H23" t="s">
        <v>4846</v>
      </c>
      <c r="K23" t="s">
        <v>6860</v>
      </c>
      <c r="M23" t="s">
        <v>20513</v>
      </c>
      <c r="N23">
        <v>8</v>
      </c>
      <c r="O23" t="s">
        <v>20588</v>
      </c>
      <c r="P23" t="s">
        <v>19812</v>
      </c>
      <c r="Q23">
        <v>2</v>
      </c>
      <c r="R23">
        <v>2</v>
      </c>
      <c r="S23">
        <v>-0.28000000000000003</v>
      </c>
      <c r="T23">
        <v>-0.28000000000000003</v>
      </c>
      <c r="U23">
        <v>402.28</v>
      </c>
      <c r="V23">
        <v>62.08</v>
      </c>
      <c r="W23">
        <v>3.52</v>
      </c>
      <c r="X23">
        <v>11.69</v>
      </c>
      <c r="Y23">
        <v>0</v>
      </c>
      <c r="Z23">
        <v>3</v>
      </c>
      <c r="AA23" t="s">
        <v>4250</v>
      </c>
      <c r="AB23">
        <v>0</v>
      </c>
      <c r="AC23">
        <v>5</v>
      </c>
      <c r="AD23">
        <v>5.1980000000000004</v>
      </c>
      <c r="AF23" t="s">
        <v>7949</v>
      </c>
      <c r="AI23">
        <v>0</v>
      </c>
      <c r="AJ23">
        <v>0</v>
      </c>
      <c r="AK23" t="s">
        <v>19970</v>
      </c>
      <c r="AL23" t="s">
        <v>19970</v>
      </c>
      <c r="AM23" t="s">
        <v>20019</v>
      </c>
    </row>
    <row r="24" spans="1:39" x14ac:dyDescent="0.25">
      <c r="A24" t="s">
        <v>8641</v>
      </c>
      <c r="B24" t="s">
        <v>20485</v>
      </c>
      <c r="C24" t="s">
        <v>4842</v>
      </c>
      <c r="D24">
        <v>100</v>
      </c>
      <c r="E24" t="s">
        <v>20487</v>
      </c>
      <c r="G24" t="s">
        <v>20490</v>
      </c>
      <c r="H24" t="s">
        <v>4846</v>
      </c>
      <c r="K24" t="s">
        <v>6860</v>
      </c>
      <c r="L24" t="s">
        <v>6861</v>
      </c>
      <c r="M24" t="s">
        <v>20517</v>
      </c>
      <c r="N24">
        <v>9</v>
      </c>
      <c r="O24" t="s">
        <v>20592</v>
      </c>
      <c r="P24" t="s">
        <v>16294</v>
      </c>
      <c r="Q24">
        <v>12</v>
      </c>
      <c r="R24">
        <v>10</v>
      </c>
      <c r="S24">
        <v>-3.15</v>
      </c>
      <c r="T24">
        <v>1.96</v>
      </c>
      <c r="U24">
        <v>752.79</v>
      </c>
      <c r="V24">
        <v>320.81</v>
      </c>
      <c r="W24">
        <v>-0.95</v>
      </c>
      <c r="X24">
        <v>2.5</v>
      </c>
      <c r="Y24">
        <v>5.8</v>
      </c>
      <c r="Z24">
        <v>3</v>
      </c>
      <c r="AA24" t="s">
        <v>4250</v>
      </c>
      <c r="AB24">
        <v>3</v>
      </c>
      <c r="AC24">
        <v>19</v>
      </c>
      <c r="AD24">
        <v>3</v>
      </c>
      <c r="AF24" t="s">
        <v>7951</v>
      </c>
      <c r="AI24">
        <v>0</v>
      </c>
      <c r="AJ24">
        <v>0</v>
      </c>
      <c r="AK24" t="s">
        <v>19900</v>
      </c>
      <c r="AL24" t="s">
        <v>19900</v>
      </c>
      <c r="AM24" t="s">
        <v>20019</v>
      </c>
    </row>
    <row r="25" spans="1:39" x14ac:dyDescent="0.25">
      <c r="A25" t="s">
        <v>8641</v>
      </c>
      <c r="B25" t="s">
        <v>20485</v>
      </c>
      <c r="C25" t="s">
        <v>4842</v>
      </c>
      <c r="D25">
        <v>100</v>
      </c>
      <c r="E25" t="s">
        <v>20487</v>
      </c>
      <c r="G25" t="s">
        <v>20490</v>
      </c>
      <c r="H25" t="s">
        <v>4846</v>
      </c>
      <c r="K25" t="s">
        <v>6860</v>
      </c>
      <c r="L25" t="s">
        <v>6861</v>
      </c>
      <c r="M25" t="s">
        <v>20509</v>
      </c>
      <c r="N25">
        <v>9</v>
      </c>
      <c r="O25" t="s">
        <v>20584</v>
      </c>
      <c r="P25" t="s">
        <v>16294</v>
      </c>
      <c r="Q25">
        <v>12</v>
      </c>
      <c r="R25">
        <v>10</v>
      </c>
      <c r="S25">
        <v>-3.15</v>
      </c>
      <c r="T25">
        <v>1.96</v>
      </c>
      <c r="U25">
        <v>752.79</v>
      </c>
      <c r="V25">
        <v>320.81</v>
      </c>
      <c r="W25">
        <v>-0.95</v>
      </c>
      <c r="X25">
        <v>2.5</v>
      </c>
      <c r="Y25">
        <v>5.8</v>
      </c>
      <c r="Z25">
        <v>3</v>
      </c>
      <c r="AA25" t="s">
        <v>4250</v>
      </c>
      <c r="AB25">
        <v>3</v>
      </c>
      <c r="AC25">
        <v>19</v>
      </c>
      <c r="AD25">
        <v>3</v>
      </c>
      <c r="AF25" t="s">
        <v>7951</v>
      </c>
      <c r="AI25">
        <v>0</v>
      </c>
      <c r="AJ25">
        <v>0</v>
      </c>
      <c r="AK25" t="s">
        <v>19867</v>
      </c>
      <c r="AL25" t="s">
        <v>19867</v>
      </c>
      <c r="AM25" t="s">
        <v>20019</v>
      </c>
    </row>
    <row r="26" spans="1:39" x14ac:dyDescent="0.25">
      <c r="A26" t="s">
        <v>8641</v>
      </c>
      <c r="B26" t="s">
        <v>20485</v>
      </c>
      <c r="C26" t="s">
        <v>4842</v>
      </c>
      <c r="D26">
        <v>100</v>
      </c>
      <c r="E26" t="s">
        <v>20487</v>
      </c>
      <c r="G26" t="s">
        <v>20490</v>
      </c>
      <c r="H26" t="s">
        <v>4846</v>
      </c>
      <c r="K26" t="s">
        <v>6860</v>
      </c>
      <c r="L26" t="s">
        <v>6861</v>
      </c>
      <c r="M26" t="s">
        <v>20514</v>
      </c>
      <c r="N26">
        <v>9</v>
      </c>
      <c r="O26" t="s">
        <v>20593</v>
      </c>
      <c r="P26" t="s">
        <v>16294</v>
      </c>
      <c r="Q26">
        <v>12</v>
      </c>
      <c r="R26">
        <v>10</v>
      </c>
      <c r="S26">
        <v>-3.15</v>
      </c>
      <c r="T26">
        <v>1.96</v>
      </c>
      <c r="U26">
        <v>752.79</v>
      </c>
      <c r="V26">
        <v>320.81</v>
      </c>
      <c r="W26">
        <v>-0.95</v>
      </c>
      <c r="X26">
        <v>2.5</v>
      </c>
      <c r="Y26">
        <v>5.8</v>
      </c>
      <c r="Z26">
        <v>3</v>
      </c>
      <c r="AA26" t="s">
        <v>4250</v>
      </c>
      <c r="AB26">
        <v>3</v>
      </c>
      <c r="AC26">
        <v>19</v>
      </c>
      <c r="AD26">
        <v>3</v>
      </c>
      <c r="AF26" t="s">
        <v>7951</v>
      </c>
      <c r="AI26">
        <v>0</v>
      </c>
      <c r="AJ26">
        <v>0</v>
      </c>
      <c r="AK26" t="s">
        <v>19869</v>
      </c>
      <c r="AL26" t="s">
        <v>19869</v>
      </c>
      <c r="AM26" t="s">
        <v>20019</v>
      </c>
    </row>
    <row r="27" spans="1:39" x14ac:dyDescent="0.25">
      <c r="A27" t="s">
        <v>10826</v>
      </c>
      <c r="B27" t="s">
        <v>20485</v>
      </c>
      <c r="C27" t="s">
        <v>4842</v>
      </c>
      <c r="D27">
        <v>100</v>
      </c>
      <c r="E27" t="s">
        <v>20487</v>
      </c>
      <c r="G27" t="s">
        <v>20488</v>
      </c>
      <c r="H27" t="s">
        <v>4846</v>
      </c>
      <c r="K27" t="s">
        <v>6860</v>
      </c>
      <c r="L27" t="s">
        <v>6861</v>
      </c>
      <c r="M27" t="s">
        <v>20515</v>
      </c>
      <c r="N27">
        <v>9</v>
      </c>
      <c r="O27" t="s">
        <v>20590</v>
      </c>
      <c r="P27" t="s">
        <v>18478</v>
      </c>
      <c r="Q27">
        <v>10</v>
      </c>
      <c r="R27">
        <v>2</v>
      </c>
      <c r="S27">
        <v>4.54</v>
      </c>
      <c r="T27">
        <v>4.55</v>
      </c>
      <c r="U27">
        <v>532.70000000000005</v>
      </c>
      <c r="V27">
        <v>99.17</v>
      </c>
      <c r="W27">
        <v>5.16</v>
      </c>
      <c r="X27">
        <v>13.2</v>
      </c>
      <c r="Y27">
        <v>5.22</v>
      </c>
      <c r="Z27">
        <v>4</v>
      </c>
      <c r="AA27" t="s">
        <v>4250</v>
      </c>
      <c r="AB27">
        <v>2</v>
      </c>
      <c r="AC27">
        <v>8</v>
      </c>
      <c r="AD27">
        <v>2.4193333333333329</v>
      </c>
      <c r="AF27" t="s">
        <v>7949</v>
      </c>
      <c r="AI27">
        <v>0</v>
      </c>
      <c r="AJ27">
        <v>0</v>
      </c>
      <c r="AK27" t="s">
        <v>19995</v>
      </c>
      <c r="AL27" t="s">
        <v>19995</v>
      </c>
      <c r="AM27" t="s">
        <v>20019</v>
      </c>
    </row>
    <row r="28" spans="1:39" x14ac:dyDescent="0.25">
      <c r="A28" t="s">
        <v>20032</v>
      </c>
      <c r="B28" t="s">
        <v>20485</v>
      </c>
      <c r="C28" t="s">
        <v>4842</v>
      </c>
      <c r="D28">
        <v>100</v>
      </c>
      <c r="E28" t="s">
        <v>20487</v>
      </c>
      <c r="G28" t="s">
        <v>20488</v>
      </c>
      <c r="H28" t="s">
        <v>4846</v>
      </c>
      <c r="K28" t="s">
        <v>6860</v>
      </c>
      <c r="M28" t="s">
        <v>20513</v>
      </c>
      <c r="N28">
        <v>8</v>
      </c>
      <c r="O28" t="s">
        <v>20588</v>
      </c>
      <c r="P28" t="s">
        <v>20679</v>
      </c>
      <c r="Q28">
        <v>3</v>
      </c>
      <c r="R28">
        <v>3</v>
      </c>
      <c r="S28">
        <v>0.5</v>
      </c>
      <c r="T28">
        <v>0.5</v>
      </c>
      <c r="U28">
        <v>529.04</v>
      </c>
      <c r="V28">
        <v>91.18</v>
      </c>
      <c r="W28">
        <v>4.1500000000000004</v>
      </c>
      <c r="X28">
        <v>11.51</v>
      </c>
      <c r="Y28">
        <v>0</v>
      </c>
      <c r="Z28">
        <v>4</v>
      </c>
      <c r="AA28" t="s">
        <v>4250</v>
      </c>
      <c r="AB28">
        <v>0</v>
      </c>
      <c r="AC28">
        <v>9</v>
      </c>
      <c r="AD28">
        <v>4.1273333333333344</v>
      </c>
      <c r="AF28" t="s">
        <v>7949</v>
      </c>
      <c r="AI28">
        <v>0</v>
      </c>
      <c r="AJ28">
        <v>0</v>
      </c>
      <c r="AK28" t="s">
        <v>19970</v>
      </c>
      <c r="AL28" t="s">
        <v>19970</v>
      </c>
      <c r="AM28" t="s">
        <v>20019</v>
      </c>
    </row>
    <row r="29" spans="1:39" x14ac:dyDescent="0.25">
      <c r="A29" t="s">
        <v>20033</v>
      </c>
      <c r="B29" t="s">
        <v>20485</v>
      </c>
      <c r="C29" t="s">
        <v>4842</v>
      </c>
      <c r="D29">
        <v>100</v>
      </c>
      <c r="E29" t="s">
        <v>20487</v>
      </c>
      <c r="G29" t="s">
        <v>20488</v>
      </c>
      <c r="H29" t="s">
        <v>4846</v>
      </c>
      <c r="K29" t="s">
        <v>6860</v>
      </c>
      <c r="L29" t="s">
        <v>6861</v>
      </c>
      <c r="M29" t="s">
        <v>20515</v>
      </c>
      <c r="N29">
        <v>9</v>
      </c>
      <c r="O29" t="s">
        <v>20590</v>
      </c>
      <c r="P29" t="s">
        <v>20680</v>
      </c>
      <c r="Q29">
        <v>11</v>
      </c>
      <c r="R29">
        <v>1</v>
      </c>
      <c r="S29">
        <v>3.81</v>
      </c>
      <c r="T29">
        <v>3.82</v>
      </c>
      <c r="U29">
        <v>485.64</v>
      </c>
      <c r="V29">
        <v>96.37</v>
      </c>
      <c r="W29">
        <v>4.08</v>
      </c>
      <c r="Y29">
        <v>5.22</v>
      </c>
      <c r="Z29">
        <v>3</v>
      </c>
      <c r="AA29" t="s">
        <v>4250</v>
      </c>
      <c r="AB29">
        <v>1</v>
      </c>
      <c r="AC29">
        <v>8</v>
      </c>
      <c r="AD29">
        <v>3.4085714285714288</v>
      </c>
      <c r="AF29" t="s">
        <v>7949</v>
      </c>
      <c r="AI29">
        <v>0</v>
      </c>
      <c r="AJ29">
        <v>0</v>
      </c>
      <c r="AK29" t="s">
        <v>19995</v>
      </c>
      <c r="AL29" t="s">
        <v>19995</v>
      </c>
      <c r="AM29" t="s">
        <v>20019</v>
      </c>
    </row>
    <row r="30" spans="1:39" x14ac:dyDescent="0.25">
      <c r="A30" t="s">
        <v>8610</v>
      </c>
      <c r="B30" t="s">
        <v>20485</v>
      </c>
      <c r="C30" t="s">
        <v>4842</v>
      </c>
      <c r="D30">
        <v>100</v>
      </c>
      <c r="E30" t="s">
        <v>20487</v>
      </c>
      <c r="G30" t="s">
        <v>20490</v>
      </c>
      <c r="H30" t="s">
        <v>4846</v>
      </c>
      <c r="K30" t="s">
        <v>6860</v>
      </c>
      <c r="L30" t="s">
        <v>6861</v>
      </c>
      <c r="M30" t="s">
        <v>20514</v>
      </c>
      <c r="N30">
        <v>9</v>
      </c>
      <c r="O30" t="s">
        <v>20589</v>
      </c>
      <c r="P30" t="s">
        <v>16263</v>
      </c>
      <c r="Q30">
        <v>13</v>
      </c>
      <c r="R30">
        <v>9</v>
      </c>
      <c r="S30">
        <v>0.26</v>
      </c>
      <c r="T30">
        <v>3.27</v>
      </c>
      <c r="U30">
        <v>772.87</v>
      </c>
      <c r="V30">
        <v>300.67</v>
      </c>
      <c r="W30">
        <v>-0.24</v>
      </c>
      <c r="X30">
        <v>2.5</v>
      </c>
      <c r="Y30">
        <v>5.8</v>
      </c>
      <c r="Z30">
        <v>4</v>
      </c>
      <c r="AA30" t="s">
        <v>4250</v>
      </c>
      <c r="AB30">
        <v>3</v>
      </c>
      <c r="AC30">
        <v>18</v>
      </c>
      <c r="AD30">
        <v>2.8650000000000002</v>
      </c>
      <c r="AF30" t="s">
        <v>7951</v>
      </c>
      <c r="AI30">
        <v>0</v>
      </c>
      <c r="AJ30">
        <v>0</v>
      </c>
      <c r="AK30" t="s">
        <v>19897</v>
      </c>
      <c r="AL30" t="s">
        <v>19897</v>
      </c>
      <c r="AM30" t="s">
        <v>20019</v>
      </c>
    </row>
    <row r="31" spans="1:39" x14ac:dyDescent="0.25">
      <c r="A31" t="s">
        <v>20034</v>
      </c>
      <c r="B31" t="s">
        <v>20485</v>
      </c>
      <c r="C31" t="s">
        <v>4842</v>
      </c>
      <c r="D31">
        <v>100</v>
      </c>
      <c r="E31" t="s">
        <v>20487</v>
      </c>
      <c r="G31" t="s">
        <v>20488</v>
      </c>
      <c r="H31" t="s">
        <v>4846</v>
      </c>
      <c r="K31" t="s">
        <v>6860</v>
      </c>
      <c r="L31" t="s">
        <v>6861</v>
      </c>
      <c r="M31" t="s">
        <v>20515</v>
      </c>
      <c r="N31">
        <v>9</v>
      </c>
      <c r="O31" t="s">
        <v>20590</v>
      </c>
      <c r="P31" t="s">
        <v>20681</v>
      </c>
      <c r="Q31">
        <v>10</v>
      </c>
      <c r="R31">
        <v>2</v>
      </c>
      <c r="S31">
        <v>4.7699999999999996</v>
      </c>
      <c r="T31">
        <v>4.7699999999999996</v>
      </c>
      <c r="U31">
        <v>560.75</v>
      </c>
      <c r="V31">
        <v>99.17</v>
      </c>
      <c r="W31">
        <v>5.77</v>
      </c>
      <c r="X31">
        <v>13.2</v>
      </c>
      <c r="Y31">
        <v>5.22</v>
      </c>
      <c r="Z31">
        <v>4</v>
      </c>
      <c r="AA31" t="s">
        <v>4250</v>
      </c>
      <c r="AB31">
        <v>2</v>
      </c>
      <c r="AC31">
        <v>8</v>
      </c>
      <c r="AD31">
        <v>2.309333333333333</v>
      </c>
      <c r="AF31" t="s">
        <v>7949</v>
      </c>
      <c r="AI31">
        <v>0</v>
      </c>
      <c r="AJ31">
        <v>0</v>
      </c>
      <c r="AK31" t="s">
        <v>19995</v>
      </c>
      <c r="AL31" t="s">
        <v>19995</v>
      </c>
      <c r="AM31" t="s">
        <v>20019</v>
      </c>
    </row>
    <row r="32" spans="1:39" x14ac:dyDescent="0.25">
      <c r="A32" t="s">
        <v>20035</v>
      </c>
      <c r="B32" t="s">
        <v>20485</v>
      </c>
      <c r="C32" t="s">
        <v>4842</v>
      </c>
      <c r="D32">
        <v>100</v>
      </c>
      <c r="E32" t="s">
        <v>20487</v>
      </c>
      <c r="G32" t="s">
        <v>20493</v>
      </c>
      <c r="H32" t="s">
        <v>4845</v>
      </c>
      <c r="K32" t="s">
        <v>6860</v>
      </c>
      <c r="L32" t="s">
        <v>6861</v>
      </c>
      <c r="M32" t="s">
        <v>20518</v>
      </c>
      <c r="N32">
        <v>9</v>
      </c>
      <c r="O32" t="s">
        <v>20594</v>
      </c>
      <c r="P32" t="s">
        <v>20682</v>
      </c>
      <c r="Q32">
        <v>15</v>
      </c>
      <c r="R32">
        <v>8</v>
      </c>
      <c r="S32">
        <v>-1.65</v>
      </c>
      <c r="T32">
        <v>-1.21</v>
      </c>
      <c r="U32">
        <v>610.57000000000005</v>
      </c>
      <c r="V32">
        <v>234.29</v>
      </c>
      <c r="W32">
        <v>-1.1599999999999999</v>
      </c>
      <c r="X32">
        <v>7.15</v>
      </c>
      <c r="Y32">
        <v>0</v>
      </c>
      <c r="Z32">
        <v>2</v>
      </c>
      <c r="AA32" t="s">
        <v>4250</v>
      </c>
      <c r="AB32">
        <v>3</v>
      </c>
      <c r="AC32">
        <v>7</v>
      </c>
      <c r="AD32">
        <v>3</v>
      </c>
      <c r="AE32" t="s">
        <v>21132</v>
      </c>
      <c r="AF32" t="s">
        <v>7949</v>
      </c>
      <c r="AI32">
        <v>3</v>
      </c>
      <c r="AJ32">
        <v>0</v>
      </c>
      <c r="AK32" t="s">
        <v>21140</v>
      </c>
      <c r="AL32" t="s">
        <v>21140</v>
      </c>
      <c r="AM32" t="s">
        <v>20019</v>
      </c>
    </row>
    <row r="33" spans="1:39" x14ac:dyDescent="0.25">
      <c r="A33" t="s">
        <v>9852</v>
      </c>
      <c r="B33" t="s">
        <v>20485</v>
      </c>
      <c r="C33" t="s">
        <v>4842</v>
      </c>
      <c r="D33">
        <v>100</v>
      </c>
      <c r="E33" t="s">
        <v>20487</v>
      </c>
      <c r="G33" t="s">
        <v>20489</v>
      </c>
      <c r="H33" t="s">
        <v>4846</v>
      </c>
      <c r="K33" t="s">
        <v>6860</v>
      </c>
      <c r="M33" t="s">
        <v>20519</v>
      </c>
      <c r="N33">
        <v>8</v>
      </c>
      <c r="O33" t="s">
        <v>20595</v>
      </c>
      <c r="P33" t="s">
        <v>17504</v>
      </c>
      <c r="U33">
        <v>1651.83</v>
      </c>
      <c r="Y33">
        <v>0</v>
      </c>
      <c r="AI33">
        <v>0</v>
      </c>
      <c r="AJ33">
        <v>0</v>
      </c>
      <c r="AK33" t="s">
        <v>19994</v>
      </c>
      <c r="AL33" t="s">
        <v>19994</v>
      </c>
      <c r="AM33" t="s">
        <v>20019</v>
      </c>
    </row>
    <row r="34" spans="1:39" x14ac:dyDescent="0.25">
      <c r="A34" t="s">
        <v>20036</v>
      </c>
      <c r="B34" t="s">
        <v>20485</v>
      </c>
      <c r="C34" t="s">
        <v>4842</v>
      </c>
      <c r="D34">
        <v>100</v>
      </c>
      <c r="E34" t="s">
        <v>20487</v>
      </c>
      <c r="K34" t="s">
        <v>6860</v>
      </c>
      <c r="L34" t="s">
        <v>6861</v>
      </c>
      <c r="M34" t="s">
        <v>20520</v>
      </c>
      <c r="N34">
        <v>9</v>
      </c>
      <c r="O34" t="s">
        <v>20596</v>
      </c>
      <c r="P34" t="s">
        <v>20683</v>
      </c>
      <c r="Q34">
        <v>5</v>
      </c>
      <c r="R34">
        <v>4</v>
      </c>
      <c r="S34">
        <v>2.14</v>
      </c>
      <c r="T34">
        <v>2.21</v>
      </c>
      <c r="U34">
        <v>324.33</v>
      </c>
      <c r="V34">
        <v>97.99</v>
      </c>
      <c r="W34">
        <v>3.54</v>
      </c>
      <c r="X34">
        <v>8.34</v>
      </c>
      <c r="Y34">
        <v>0</v>
      </c>
      <c r="Z34">
        <v>2</v>
      </c>
      <c r="AA34" t="s">
        <v>4250</v>
      </c>
      <c r="AB34">
        <v>0</v>
      </c>
      <c r="AC34">
        <v>5</v>
      </c>
      <c r="AD34">
        <v>4.6636666666666668</v>
      </c>
      <c r="AF34" t="s">
        <v>7949</v>
      </c>
      <c r="AI34">
        <v>0</v>
      </c>
      <c r="AJ34">
        <v>0</v>
      </c>
      <c r="AK34" t="s">
        <v>21141</v>
      </c>
      <c r="AL34" t="s">
        <v>21141</v>
      </c>
      <c r="AM34" t="s">
        <v>20019</v>
      </c>
    </row>
    <row r="35" spans="1:39" x14ac:dyDescent="0.25">
      <c r="A35" t="s">
        <v>20037</v>
      </c>
      <c r="B35" t="s">
        <v>20485</v>
      </c>
      <c r="C35" t="s">
        <v>4842</v>
      </c>
      <c r="D35">
        <v>100</v>
      </c>
      <c r="E35" t="s">
        <v>20487</v>
      </c>
      <c r="G35" t="s">
        <v>20488</v>
      </c>
      <c r="H35" t="s">
        <v>4846</v>
      </c>
      <c r="K35" t="s">
        <v>6860</v>
      </c>
      <c r="M35" t="s">
        <v>20513</v>
      </c>
      <c r="N35">
        <v>8</v>
      </c>
      <c r="O35" t="s">
        <v>20588</v>
      </c>
      <c r="P35" t="s">
        <v>20684</v>
      </c>
      <c r="Q35">
        <v>4</v>
      </c>
      <c r="R35">
        <v>3</v>
      </c>
      <c r="S35">
        <v>-1.36</v>
      </c>
      <c r="T35">
        <v>-1.36</v>
      </c>
      <c r="U35">
        <v>440.89</v>
      </c>
      <c r="V35">
        <v>114.4</v>
      </c>
      <c r="W35">
        <v>1.97</v>
      </c>
      <c r="X35">
        <v>11.58</v>
      </c>
      <c r="Y35">
        <v>1.21</v>
      </c>
      <c r="Z35">
        <v>3</v>
      </c>
      <c r="AA35" t="s">
        <v>4250</v>
      </c>
      <c r="AB35">
        <v>0</v>
      </c>
      <c r="AC35">
        <v>7</v>
      </c>
      <c r="AD35">
        <v>3.7755476190476189</v>
      </c>
      <c r="AF35" t="s">
        <v>7949</v>
      </c>
      <c r="AI35">
        <v>0</v>
      </c>
      <c r="AJ35">
        <v>0</v>
      </c>
      <c r="AK35" t="s">
        <v>19970</v>
      </c>
      <c r="AL35" t="s">
        <v>19970</v>
      </c>
      <c r="AM35" t="s">
        <v>20019</v>
      </c>
    </row>
    <row r="36" spans="1:39" x14ac:dyDescent="0.25">
      <c r="A36" t="s">
        <v>20038</v>
      </c>
      <c r="B36" t="s">
        <v>20485</v>
      </c>
      <c r="C36" t="s">
        <v>4842</v>
      </c>
      <c r="D36">
        <v>100</v>
      </c>
      <c r="E36" t="s">
        <v>20487</v>
      </c>
      <c r="G36" t="s">
        <v>20489</v>
      </c>
      <c r="H36" t="s">
        <v>4846</v>
      </c>
      <c r="K36" t="s">
        <v>6860</v>
      </c>
      <c r="L36" t="s">
        <v>6861</v>
      </c>
      <c r="M36" t="s">
        <v>20512</v>
      </c>
      <c r="N36">
        <v>9</v>
      </c>
      <c r="O36" t="s">
        <v>20587</v>
      </c>
      <c r="P36" t="s">
        <v>20685</v>
      </c>
      <c r="Q36">
        <v>3</v>
      </c>
      <c r="R36">
        <v>1</v>
      </c>
      <c r="S36">
        <v>6.09</v>
      </c>
      <c r="T36">
        <v>6.09</v>
      </c>
      <c r="U36">
        <v>345.9</v>
      </c>
      <c r="V36">
        <v>25.16</v>
      </c>
      <c r="W36">
        <v>5.0599999999999996</v>
      </c>
      <c r="Y36">
        <v>0</v>
      </c>
      <c r="Z36">
        <v>3</v>
      </c>
      <c r="AA36" t="s">
        <v>4250</v>
      </c>
      <c r="AB36">
        <v>1</v>
      </c>
      <c r="AC36">
        <v>5</v>
      </c>
      <c r="AD36">
        <v>3.091333333333333</v>
      </c>
      <c r="AF36" t="s">
        <v>7949</v>
      </c>
      <c r="AI36">
        <v>0</v>
      </c>
      <c r="AJ36">
        <v>0</v>
      </c>
      <c r="AK36" t="s">
        <v>20016</v>
      </c>
      <c r="AL36" t="s">
        <v>20016</v>
      </c>
      <c r="AM36" t="s">
        <v>20019</v>
      </c>
    </row>
    <row r="37" spans="1:39" x14ac:dyDescent="0.25">
      <c r="A37" t="s">
        <v>20039</v>
      </c>
      <c r="B37" t="s">
        <v>20485</v>
      </c>
      <c r="C37" t="s">
        <v>4842</v>
      </c>
      <c r="D37">
        <v>100</v>
      </c>
      <c r="E37" t="s">
        <v>20487</v>
      </c>
      <c r="G37" t="s">
        <v>20492</v>
      </c>
      <c r="H37" t="s">
        <v>4846</v>
      </c>
      <c r="K37" t="s">
        <v>6860</v>
      </c>
      <c r="L37" t="s">
        <v>6861</v>
      </c>
      <c r="M37" t="s">
        <v>20511</v>
      </c>
      <c r="N37">
        <v>9</v>
      </c>
      <c r="O37" t="s">
        <v>20586</v>
      </c>
      <c r="P37" t="s">
        <v>20686</v>
      </c>
      <c r="Q37">
        <v>4</v>
      </c>
      <c r="R37">
        <v>1</v>
      </c>
      <c r="S37">
        <v>8</v>
      </c>
      <c r="T37">
        <v>8</v>
      </c>
      <c r="U37">
        <v>385.55</v>
      </c>
      <c r="V37">
        <v>47.56</v>
      </c>
      <c r="W37">
        <v>6.31</v>
      </c>
      <c r="Y37">
        <v>3.28</v>
      </c>
      <c r="Z37">
        <v>1</v>
      </c>
      <c r="AA37" t="s">
        <v>4250</v>
      </c>
      <c r="AB37">
        <v>1</v>
      </c>
      <c r="AC37">
        <v>11</v>
      </c>
      <c r="AD37">
        <v>3.6508333333333329</v>
      </c>
      <c r="AF37" t="s">
        <v>7949</v>
      </c>
      <c r="AI37">
        <v>0</v>
      </c>
      <c r="AJ37">
        <v>0</v>
      </c>
      <c r="AK37" t="s">
        <v>19918</v>
      </c>
      <c r="AL37" t="s">
        <v>19918</v>
      </c>
      <c r="AM37" t="s">
        <v>20019</v>
      </c>
    </row>
    <row r="38" spans="1:39" x14ac:dyDescent="0.25">
      <c r="A38" t="s">
        <v>20040</v>
      </c>
      <c r="B38" t="s">
        <v>20485</v>
      </c>
      <c r="C38" t="s">
        <v>4842</v>
      </c>
      <c r="D38">
        <v>100</v>
      </c>
      <c r="E38" t="s">
        <v>20487</v>
      </c>
      <c r="G38" t="s">
        <v>20492</v>
      </c>
      <c r="H38" t="s">
        <v>4846</v>
      </c>
      <c r="K38" t="s">
        <v>6860</v>
      </c>
      <c r="L38" t="s">
        <v>6861</v>
      </c>
      <c r="M38" t="s">
        <v>20511</v>
      </c>
      <c r="N38">
        <v>9</v>
      </c>
      <c r="O38" t="s">
        <v>20586</v>
      </c>
      <c r="P38" t="s">
        <v>20687</v>
      </c>
      <c r="Q38">
        <v>3</v>
      </c>
      <c r="R38">
        <v>3</v>
      </c>
      <c r="S38">
        <v>4.2699999999999996</v>
      </c>
      <c r="T38">
        <v>6.89</v>
      </c>
      <c r="U38">
        <v>357.49</v>
      </c>
      <c r="V38">
        <v>69.56</v>
      </c>
      <c r="W38">
        <v>5.92</v>
      </c>
      <c r="X38">
        <v>4.6900000000000004</v>
      </c>
      <c r="Y38">
        <v>3.46</v>
      </c>
      <c r="Z38">
        <v>1</v>
      </c>
      <c r="AA38" t="s">
        <v>4250</v>
      </c>
      <c r="AB38">
        <v>1</v>
      </c>
      <c r="AC38">
        <v>10</v>
      </c>
      <c r="AD38">
        <v>3.166666666666667</v>
      </c>
      <c r="AF38" t="s">
        <v>7951</v>
      </c>
      <c r="AI38">
        <v>0</v>
      </c>
      <c r="AJ38">
        <v>0</v>
      </c>
      <c r="AK38" t="s">
        <v>19918</v>
      </c>
      <c r="AL38" t="s">
        <v>19918</v>
      </c>
      <c r="AM38" t="s">
        <v>20019</v>
      </c>
    </row>
    <row r="39" spans="1:39" x14ac:dyDescent="0.25">
      <c r="A39" t="s">
        <v>20041</v>
      </c>
      <c r="B39" t="s">
        <v>20485</v>
      </c>
      <c r="C39" t="s">
        <v>4842</v>
      </c>
      <c r="D39">
        <v>100</v>
      </c>
      <c r="E39" t="s">
        <v>20487</v>
      </c>
      <c r="G39" t="s">
        <v>20488</v>
      </c>
      <c r="H39" t="s">
        <v>4846</v>
      </c>
      <c r="K39" t="s">
        <v>6860</v>
      </c>
      <c r="L39" t="s">
        <v>6861</v>
      </c>
      <c r="M39" t="s">
        <v>20507</v>
      </c>
      <c r="N39">
        <v>9</v>
      </c>
      <c r="O39" t="s">
        <v>20582</v>
      </c>
      <c r="P39" t="s">
        <v>20688</v>
      </c>
      <c r="Q39">
        <v>4</v>
      </c>
      <c r="R39">
        <v>2</v>
      </c>
      <c r="S39">
        <v>4.7</v>
      </c>
      <c r="T39">
        <v>4.7</v>
      </c>
      <c r="U39">
        <v>366.48</v>
      </c>
      <c r="V39">
        <v>49.69</v>
      </c>
      <c r="W39">
        <v>4.5199999999999996</v>
      </c>
      <c r="X39">
        <v>9.66</v>
      </c>
      <c r="Y39">
        <v>0</v>
      </c>
      <c r="Z39">
        <v>3</v>
      </c>
      <c r="AA39" t="s">
        <v>4250</v>
      </c>
      <c r="AB39">
        <v>0</v>
      </c>
      <c r="AC39">
        <v>8</v>
      </c>
      <c r="AD39">
        <v>3.6037142857142861</v>
      </c>
      <c r="AF39" t="s">
        <v>7949</v>
      </c>
      <c r="AI39">
        <v>0</v>
      </c>
      <c r="AJ39">
        <v>0</v>
      </c>
      <c r="AK39" t="s">
        <v>20016</v>
      </c>
      <c r="AL39" t="s">
        <v>20016</v>
      </c>
      <c r="AM39" t="s">
        <v>20019</v>
      </c>
    </row>
    <row r="40" spans="1:39" x14ac:dyDescent="0.25">
      <c r="A40" t="s">
        <v>20042</v>
      </c>
      <c r="B40" t="s">
        <v>20485</v>
      </c>
      <c r="C40" t="s">
        <v>4842</v>
      </c>
      <c r="D40">
        <v>100</v>
      </c>
      <c r="E40" t="s">
        <v>20487</v>
      </c>
      <c r="G40" t="s">
        <v>20489</v>
      </c>
      <c r="H40" t="s">
        <v>4846</v>
      </c>
      <c r="K40" t="s">
        <v>6860</v>
      </c>
      <c r="M40" t="s">
        <v>20519</v>
      </c>
      <c r="N40">
        <v>8</v>
      </c>
      <c r="O40" t="s">
        <v>20595</v>
      </c>
      <c r="P40" t="s">
        <v>20689</v>
      </c>
      <c r="Q40">
        <v>4</v>
      </c>
      <c r="R40">
        <v>4</v>
      </c>
      <c r="S40">
        <v>2.44</v>
      </c>
      <c r="T40">
        <v>3.87</v>
      </c>
      <c r="U40">
        <v>439.48</v>
      </c>
      <c r="V40">
        <v>120.4</v>
      </c>
      <c r="W40">
        <v>4.76</v>
      </c>
      <c r="X40">
        <v>5.85</v>
      </c>
      <c r="Y40">
        <v>4.9400000000000004</v>
      </c>
      <c r="Z40">
        <v>4</v>
      </c>
      <c r="AA40" t="s">
        <v>4250</v>
      </c>
      <c r="AB40">
        <v>0</v>
      </c>
      <c r="AC40">
        <v>3</v>
      </c>
      <c r="AD40">
        <v>2.7772857142857141</v>
      </c>
      <c r="AF40" t="s">
        <v>7951</v>
      </c>
      <c r="AI40">
        <v>0</v>
      </c>
      <c r="AJ40">
        <v>0</v>
      </c>
      <c r="AK40" t="s">
        <v>19994</v>
      </c>
      <c r="AL40" t="s">
        <v>19994</v>
      </c>
      <c r="AM40" t="s">
        <v>20019</v>
      </c>
    </row>
    <row r="41" spans="1:39" x14ac:dyDescent="0.25">
      <c r="A41" t="s">
        <v>8794</v>
      </c>
      <c r="B41" t="s">
        <v>20485</v>
      </c>
      <c r="C41" t="s">
        <v>4842</v>
      </c>
      <c r="D41">
        <v>100</v>
      </c>
      <c r="E41" t="s">
        <v>20487</v>
      </c>
      <c r="G41" t="s">
        <v>20490</v>
      </c>
      <c r="H41" t="s">
        <v>4846</v>
      </c>
      <c r="K41" t="s">
        <v>6860</v>
      </c>
      <c r="L41" t="s">
        <v>6861</v>
      </c>
      <c r="M41" t="s">
        <v>20514</v>
      </c>
      <c r="N41">
        <v>9</v>
      </c>
      <c r="O41" t="s">
        <v>20589</v>
      </c>
      <c r="P41" t="s">
        <v>16446</v>
      </c>
      <c r="Q41">
        <v>12</v>
      </c>
      <c r="R41">
        <v>10</v>
      </c>
      <c r="S41">
        <v>0.52</v>
      </c>
      <c r="T41">
        <v>3.57</v>
      </c>
      <c r="U41">
        <v>832.89</v>
      </c>
      <c r="V41">
        <v>311.93</v>
      </c>
      <c r="W41">
        <v>-0.24</v>
      </c>
      <c r="X41">
        <v>3.48</v>
      </c>
      <c r="Y41">
        <v>6.65</v>
      </c>
      <c r="Z41">
        <v>4</v>
      </c>
      <c r="AA41" t="s">
        <v>4250</v>
      </c>
      <c r="AB41">
        <v>3</v>
      </c>
      <c r="AC41">
        <v>18</v>
      </c>
      <c r="AD41">
        <v>2.7149999999999999</v>
      </c>
      <c r="AF41" t="s">
        <v>7951</v>
      </c>
      <c r="AI41">
        <v>0</v>
      </c>
      <c r="AJ41">
        <v>0</v>
      </c>
      <c r="AK41" t="s">
        <v>19897</v>
      </c>
      <c r="AL41" t="s">
        <v>19897</v>
      </c>
      <c r="AM41" t="s">
        <v>20019</v>
      </c>
    </row>
    <row r="42" spans="1:39" x14ac:dyDescent="0.25">
      <c r="A42" t="s">
        <v>20043</v>
      </c>
      <c r="B42" t="s">
        <v>20485</v>
      </c>
      <c r="C42" t="s">
        <v>4842</v>
      </c>
      <c r="D42">
        <v>100</v>
      </c>
      <c r="E42" t="s">
        <v>20487</v>
      </c>
      <c r="G42" t="s">
        <v>20489</v>
      </c>
      <c r="H42" t="s">
        <v>4846</v>
      </c>
      <c r="K42" t="s">
        <v>6860</v>
      </c>
      <c r="M42" t="s">
        <v>20519</v>
      </c>
      <c r="N42">
        <v>8</v>
      </c>
      <c r="O42" t="s">
        <v>20595</v>
      </c>
      <c r="P42" t="s">
        <v>20690</v>
      </c>
      <c r="Q42">
        <v>6</v>
      </c>
      <c r="R42">
        <v>1</v>
      </c>
      <c r="S42">
        <v>4.7699999999999996</v>
      </c>
      <c r="T42">
        <v>4.7699999999999996</v>
      </c>
      <c r="U42">
        <v>466.52</v>
      </c>
      <c r="V42">
        <v>108.92</v>
      </c>
      <c r="W42">
        <v>5.93</v>
      </c>
      <c r="X42">
        <v>12.08</v>
      </c>
      <c r="Y42">
        <v>0</v>
      </c>
      <c r="Z42">
        <v>4</v>
      </c>
      <c r="AA42" t="s">
        <v>4250</v>
      </c>
      <c r="AB42">
        <v>1</v>
      </c>
      <c r="AC42">
        <v>7</v>
      </c>
      <c r="AD42">
        <v>2.5568095238095241</v>
      </c>
      <c r="AF42" t="s">
        <v>7949</v>
      </c>
      <c r="AI42">
        <v>0</v>
      </c>
      <c r="AJ42">
        <v>0</v>
      </c>
      <c r="AK42" t="s">
        <v>19994</v>
      </c>
      <c r="AL42" t="s">
        <v>19994</v>
      </c>
      <c r="AM42" t="s">
        <v>20019</v>
      </c>
    </row>
    <row r="43" spans="1:39" x14ac:dyDescent="0.25">
      <c r="A43" t="s">
        <v>8855</v>
      </c>
      <c r="B43" t="s">
        <v>20485</v>
      </c>
      <c r="C43" t="s">
        <v>4842</v>
      </c>
      <c r="D43">
        <v>99.8</v>
      </c>
      <c r="E43" t="s">
        <v>20487</v>
      </c>
      <c r="G43" t="s">
        <v>20490</v>
      </c>
      <c r="H43" t="s">
        <v>4846</v>
      </c>
      <c r="K43" t="s">
        <v>6860</v>
      </c>
      <c r="L43" t="s">
        <v>6861</v>
      </c>
      <c r="M43" t="s">
        <v>20509</v>
      </c>
      <c r="N43">
        <v>9</v>
      </c>
      <c r="O43" t="s">
        <v>20584</v>
      </c>
      <c r="P43" t="s">
        <v>16507</v>
      </c>
      <c r="Q43">
        <v>14</v>
      </c>
      <c r="R43">
        <v>9</v>
      </c>
      <c r="S43">
        <v>-0.94</v>
      </c>
      <c r="T43">
        <v>3.18</v>
      </c>
      <c r="U43">
        <v>764.87</v>
      </c>
      <c r="V43">
        <v>285.13</v>
      </c>
      <c r="W43">
        <v>-0.01</v>
      </c>
      <c r="X43">
        <v>-0.14000000000000001</v>
      </c>
      <c r="Y43">
        <v>5.8</v>
      </c>
      <c r="Z43">
        <v>4</v>
      </c>
      <c r="AA43" t="s">
        <v>4250</v>
      </c>
      <c r="AB43">
        <v>3</v>
      </c>
      <c r="AC43">
        <v>18</v>
      </c>
      <c r="AD43">
        <v>2.91</v>
      </c>
      <c r="AF43" t="s">
        <v>7951</v>
      </c>
      <c r="AI43">
        <v>0</v>
      </c>
      <c r="AJ43">
        <v>0</v>
      </c>
      <c r="AK43" t="s">
        <v>19867</v>
      </c>
      <c r="AL43" t="s">
        <v>19867</v>
      </c>
      <c r="AM43" t="s">
        <v>20019</v>
      </c>
    </row>
    <row r="44" spans="1:39" x14ac:dyDescent="0.25">
      <c r="A44" t="s">
        <v>8713</v>
      </c>
      <c r="B44" t="s">
        <v>20485</v>
      </c>
      <c r="C44" t="s">
        <v>4842</v>
      </c>
      <c r="D44">
        <v>99.8</v>
      </c>
      <c r="E44" t="s">
        <v>20487</v>
      </c>
      <c r="G44" t="s">
        <v>20490</v>
      </c>
      <c r="H44" t="s">
        <v>4846</v>
      </c>
      <c r="K44" t="s">
        <v>6860</v>
      </c>
      <c r="L44" t="s">
        <v>6861</v>
      </c>
      <c r="M44" t="s">
        <v>20517</v>
      </c>
      <c r="N44">
        <v>9</v>
      </c>
      <c r="O44" t="s">
        <v>20592</v>
      </c>
      <c r="P44" t="s">
        <v>16365</v>
      </c>
      <c r="Q44">
        <v>10</v>
      </c>
      <c r="R44">
        <v>10</v>
      </c>
      <c r="S44">
        <v>-3.5</v>
      </c>
      <c r="T44">
        <v>2.02</v>
      </c>
      <c r="U44">
        <v>728.76</v>
      </c>
      <c r="V44">
        <v>303.64999999999998</v>
      </c>
      <c r="W44">
        <v>-0.69</v>
      </c>
      <c r="X44">
        <v>2.15</v>
      </c>
      <c r="Y44">
        <v>6.05</v>
      </c>
      <c r="Z44">
        <v>2</v>
      </c>
      <c r="AA44" t="s">
        <v>4250</v>
      </c>
      <c r="AB44">
        <v>2</v>
      </c>
      <c r="AC44">
        <v>18</v>
      </c>
      <c r="AD44">
        <v>3</v>
      </c>
      <c r="AF44" t="s">
        <v>7951</v>
      </c>
      <c r="AI44">
        <v>0</v>
      </c>
      <c r="AJ44">
        <v>0</v>
      </c>
      <c r="AK44" t="s">
        <v>19900</v>
      </c>
      <c r="AL44" t="s">
        <v>19900</v>
      </c>
      <c r="AM44" t="s">
        <v>20019</v>
      </c>
    </row>
    <row r="45" spans="1:39" x14ac:dyDescent="0.25">
      <c r="A45" t="s">
        <v>8854</v>
      </c>
      <c r="B45" t="s">
        <v>20485</v>
      </c>
      <c r="C45" t="s">
        <v>4842</v>
      </c>
      <c r="D45">
        <v>99.7</v>
      </c>
      <c r="E45" t="s">
        <v>20487</v>
      </c>
      <c r="G45" t="s">
        <v>20490</v>
      </c>
      <c r="H45" t="s">
        <v>4846</v>
      </c>
      <c r="K45" t="s">
        <v>6860</v>
      </c>
      <c r="L45" t="s">
        <v>6861</v>
      </c>
      <c r="M45" t="s">
        <v>20509</v>
      </c>
      <c r="N45">
        <v>9</v>
      </c>
      <c r="O45" t="s">
        <v>20584</v>
      </c>
      <c r="P45" t="s">
        <v>16506</v>
      </c>
      <c r="Q45">
        <v>13</v>
      </c>
      <c r="R45">
        <v>9</v>
      </c>
      <c r="S45">
        <v>-2.2400000000000002</v>
      </c>
      <c r="T45">
        <v>2.27</v>
      </c>
      <c r="U45">
        <v>747.82</v>
      </c>
      <c r="V45">
        <v>308.87</v>
      </c>
      <c r="W45">
        <v>-0.06</v>
      </c>
      <c r="X45">
        <v>3.21</v>
      </c>
      <c r="Y45">
        <v>8.7200000000000006</v>
      </c>
      <c r="Z45">
        <v>4</v>
      </c>
      <c r="AA45" t="s">
        <v>4250</v>
      </c>
      <c r="AB45">
        <v>3</v>
      </c>
      <c r="AC45">
        <v>19</v>
      </c>
      <c r="AD45">
        <v>2.64</v>
      </c>
      <c r="AF45" t="s">
        <v>7950</v>
      </c>
      <c r="AI45">
        <v>0</v>
      </c>
      <c r="AJ45">
        <v>0</v>
      </c>
      <c r="AK45" t="s">
        <v>19867</v>
      </c>
      <c r="AL45" t="s">
        <v>19867</v>
      </c>
      <c r="AM45" t="s">
        <v>20019</v>
      </c>
    </row>
    <row r="46" spans="1:39" x14ac:dyDescent="0.25">
      <c r="A46" t="s">
        <v>8976</v>
      </c>
      <c r="B46" t="s">
        <v>20485</v>
      </c>
      <c r="C46" t="s">
        <v>4842</v>
      </c>
      <c r="D46">
        <v>99.1</v>
      </c>
      <c r="E46" t="s">
        <v>20487</v>
      </c>
      <c r="G46" t="s">
        <v>20490</v>
      </c>
      <c r="H46" t="s">
        <v>4846</v>
      </c>
      <c r="K46" t="s">
        <v>6860</v>
      </c>
      <c r="L46" t="s">
        <v>6861</v>
      </c>
      <c r="M46" t="s">
        <v>20509</v>
      </c>
      <c r="N46">
        <v>9</v>
      </c>
      <c r="O46" t="s">
        <v>20584</v>
      </c>
      <c r="P46" t="s">
        <v>16628</v>
      </c>
      <c r="Q46">
        <v>11</v>
      </c>
      <c r="R46">
        <v>9</v>
      </c>
      <c r="S46">
        <v>-1.76</v>
      </c>
      <c r="T46">
        <v>2.36</v>
      </c>
      <c r="U46">
        <v>708.78</v>
      </c>
      <c r="V46">
        <v>283.51</v>
      </c>
      <c r="W46">
        <v>-0.65</v>
      </c>
      <c r="X46">
        <v>2.5</v>
      </c>
      <c r="Y46">
        <v>5.8</v>
      </c>
      <c r="Z46">
        <v>3</v>
      </c>
      <c r="AA46" t="s">
        <v>4250</v>
      </c>
      <c r="AB46">
        <v>3</v>
      </c>
      <c r="AC46">
        <v>18</v>
      </c>
      <c r="AD46">
        <v>3</v>
      </c>
      <c r="AF46" t="s">
        <v>7951</v>
      </c>
      <c r="AI46">
        <v>0</v>
      </c>
      <c r="AJ46">
        <v>0</v>
      </c>
      <c r="AK46" t="s">
        <v>19867</v>
      </c>
      <c r="AL46" t="s">
        <v>19867</v>
      </c>
      <c r="AM46" t="s">
        <v>20019</v>
      </c>
    </row>
    <row r="47" spans="1:39" x14ac:dyDescent="0.25">
      <c r="A47" t="s">
        <v>9737</v>
      </c>
      <c r="B47" t="s">
        <v>20485</v>
      </c>
      <c r="C47" t="s">
        <v>4842</v>
      </c>
      <c r="D47">
        <v>99</v>
      </c>
      <c r="E47" t="s">
        <v>20487</v>
      </c>
      <c r="G47" t="s">
        <v>20490</v>
      </c>
      <c r="H47" t="s">
        <v>4846</v>
      </c>
      <c r="K47" t="s">
        <v>6860</v>
      </c>
      <c r="L47" t="s">
        <v>6861</v>
      </c>
      <c r="M47" t="s">
        <v>20521</v>
      </c>
      <c r="N47">
        <v>9</v>
      </c>
      <c r="O47" t="s">
        <v>20597</v>
      </c>
      <c r="P47" t="s">
        <v>17389</v>
      </c>
      <c r="Q47">
        <v>12</v>
      </c>
      <c r="R47">
        <v>10</v>
      </c>
      <c r="S47">
        <v>-1.52</v>
      </c>
      <c r="T47">
        <v>2.98</v>
      </c>
      <c r="U47">
        <v>768.8</v>
      </c>
      <c r="V47">
        <v>295.29000000000002</v>
      </c>
      <c r="W47">
        <v>0.18</v>
      </c>
      <c r="X47">
        <v>-0.41</v>
      </c>
      <c r="Y47">
        <v>10.19</v>
      </c>
      <c r="Z47">
        <v>3</v>
      </c>
      <c r="AA47" t="s">
        <v>4250</v>
      </c>
      <c r="AB47">
        <v>3</v>
      </c>
      <c r="AC47">
        <v>18</v>
      </c>
      <c r="AD47">
        <v>2</v>
      </c>
      <c r="AF47" t="s">
        <v>7950</v>
      </c>
      <c r="AI47">
        <v>0</v>
      </c>
      <c r="AJ47">
        <v>0</v>
      </c>
      <c r="AK47" t="s">
        <v>19953</v>
      </c>
      <c r="AL47" t="s">
        <v>19953</v>
      </c>
      <c r="AM47" t="s">
        <v>20019</v>
      </c>
    </row>
    <row r="48" spans="1:39" x14ac:dyDescent="0.25">
      <c r="A48" t="s">
        <v>9671</v>
      </c>
      <c r="B48" t="s">
        <v>20485</v>
      </c>
      <c r="C48" t="s">
        <v>4842</v>
      </c>
      <c r="D48">
        <v>99</v>
      </c>
      <c r="E48" t="s">
        <v>20487</v>
      </c>
      <c r="G48" t="s">
        <v>20490</v>
      </c>
      <c r="H48" t="s">
        <v>4846</v>
      </c>
      <c r="K48" t="s">
        <v>6860</v>
      </c>
      <c r="L48" t="s">
        <v>6861</v>
      </c>
      <c r="M48" t="s">
        <v>20522</v>
      </c>
      <c r="N48">
        <v>9</v>
      </c>
      <c r="O48" t="s">
        <v>20598</v>
      </c>
      <c r="P48" t="s">
        <v>17323</v>
      </c>
      <c r="Q48">
        <v>9</v>
      </c>
      <c r="R48">
        <v>4</v>
      </c>
      <c r="S48">
        <v>3.82</v>
      </c>
      <c r="T48">
        <v>5.79</v>
      </c>
      <c r="U48">
        <v>744.55</v>
      </c>
      <c r="V48">
        <v>175.32</v>
      </c>
      <c r="W48">
        <v>3.38</v>
      </c>
      <c r="X48">
        <v>4.26</v>
      </c>
      <c r="Y48">
        <v>0.6</v>
      </c>
      <c r="Z48">
        <v>5</v>
      </c>
      <c r="AA48" t="s">
        <v>4250</v>
      </c>
      <c r="AB48">
        <v>1</v>
      </c>
      <c r="AC48">
        <v>10</v>
      </c>
      <c r="AD48">
        <v>1.0900000000000001</v>
      </c>
      <c r="AF48" t="s">
        <v>7951</v>
      </c>
      <c r="AI48">
        <v>0</v>
      </c>
      <c r="AJ48">
        <v>0</v>
      </c>
      <c r="AK48" t="s">
        <v>19926</v>
      </c>
      <c r="AL48" t="s">
        <v>19926</v>
      </c>
      <c r="AM48" t="s">
        <v>20019</v>
      </c>
    </row>
    <row r="49" spans="1:39" x14ac:dyDescent="0.25">
      <c r="A49" t="s">
        <v>9316</v>
      </c>
      <c r="B49" t="s">
        <v>20485</v>
      </c>
      <c r="C49" t="s">
        <v>4842</v>
      </c>
      <c r="D49">
        <v>99</v>
      </c>
      <c r="E49" t="s">
        <v>20487</v>
      </c>
      <c r="G49" t="s">
        <v>20490</v>
      </c>
      <c r="H49" t="s">
        <v>4846</v>
      </c>
      <c r="K49" t="s">
        <v>6860</v>
      </c>
      <c r="L49" t="s">
        <v>6861</v>
      </c>
      <c r="M49" t="s">
        <v>20514</v>
      </c>
      <c r="N49">
        <v>9</v>
      </c>
      <c r="O49" t="s">
        <v>20593</v>
      </c>
      <c r="P49" t="s">
        <v>16968</v>
      </c>
      <c r="Q49">
        <v>10</v>
      </c>
      <c r="R49">
        <v>8</v>
      </c>
      <c r="S49">
        <v>2.37</v>
      </c>
      <c r="T49">
        <v>4.38</v>
      </c>
      <c r="U49">
        <v>733.66</v>
      </c>
      <c r="V49">
        <v>246.21</v>
      </c>
      <c r="W49">
        <v>0.96</v>
      </c>
      <c r="X49">
        <v>2.5</v>
      </c>
      <c r="Y49">
        <v>5.8</v>
      </c>
      <c r="Z49">
        <v>3</v>
      </c>
      <c r="AA49" t="s">
        <v>4250</v>
      </c>
      <c r="AB49">
        <v>2</v>
      </c>
      <c r="AC49">
        <v>17</v>
      </c>
      <c r="AD49">
        <v>2.125</v>
      </c>
      <c r="AF49" t="s">
        <v>7951</v>
      </c>
      <c r="AI49">
        <v>0</v>
      </c>
      <c r="AJ49">
        <v>0</v>
      </c>
      <c r="AK49" t="s">
        <v>19869</v>
      </c>
      <c r="AL49" t="s">
        <v>19869</v>
      </c>
      <c r="AM49" t="s">
        <v>20019</v>
      </c>
    </row>
    <row r="50" spans="1:39" x14ac:dyDescent="0.25">
      <c r="A50" t="s">
        <v>9737</v>
      </c>
      <c r="B50" t="s">
        <v>20485</v>
      </c>
      <c r="C50" t="s">
        <v>4842</v>
      </c>
      <c r="D50">
        <v>99</v>
      </c>
      <c r="E50" t="s">
        <v>20487</v>
      </c>
      <c r="G50" t="s">
        <v>20490</v>
      </c>
      <c r="H50" t="s">
        <v>4846</v>
      </c>
      <c r="K50" t="s">
        <v>6860</v>
      </c>
      <c r="L50" t="s">
        <v>6861</v>
      </c>
      <c r="M50" t="s">
        <v>20514</v>
      </c>
      <c r="N50">
        <v>9</v>
      </c>
      <c r="O50" t="s">
        <v>20589</v>
      </c>
      <c r="P50" t="s">
        <v>17389</v>
      </c>
      <c r="Q50">
        <v>12</v>
      </c>
      <c r="R50">
        <v>10</v>
      </c>
      <c r="S50">
        <v>-1.52</v>
      </c>
      <c r="T50">
        <v>2.98</v>
      </c>
      <c r="U50">
        <v>768.8</v>
      </c>
      <c r="V50">
        <v>295.29000000000002</v>
      </c>
      <c r="W50">
        <v>0.18</v>
      </c>
      <c r="X50">
        <v>-0.41</v>
      </c>
      <c r="Y50">
        <v>10.19</v>
      </c>
      <c r="Z50">
        <v>3</v>
      </c>
      <c r="AA50" t="s">
        <v>4250</v>
      </c>
      <c r="AB50">
        <v>3</v>
      </c>
      <c r="AC50">
        <v>18</v>
      </c>
      <c r="AD50">
        <v>2</v>
      </c>
      <c r="AF50" t="s">
        <v>7950</v>
      </c>
      <c r="AI50">
        <v>0</v>
      </c>
      <c r="AJ50">
        <v>0</v>
      </c>
      <c r="AK50" t="s">
        <v>19897</v>
      </c>
      <c r="AL50" t="s">
        <v>19897</v>
      </c>
      <c r="AM50" t="s">
        <v>20019</v>
      </c>
    </row>
    <row r="51" spans="1:39" x14ac:dyDescent="0.25">
      <c r="A51" t="s">
        <v>20044</v>
      </c>
      <c r="B51" t="s">
        <v>20485</v>
      </c>
      <c r="C51" t="s">
        <v>4842</v>
      </c>
      <c r="D51">
        <v>99</v>
      </c>
      <c r="E51" t="s">
        <v>20487</v>
      </c>
      <c r="G51" t="s">
        <v>20490</v>
      </c>
      <c r="H51" t="s">
        <v>4846</v>
      </c>
      <c r="K51" t="s">
        <v>6860</v>
      </c>
      <c r="L51" t="s">
        <v>6861</v>
      </c>
      <c r="M51" t="s">
        <v>20523</v>
      </c>
      <c r="N51">
        <v>9</v>
      </c>
      <c r="O51" t="s">
        <v>20599</v>
      </c>
      <c r="P51" t="s">
        <v>20691</v>
      </c>
      <c r="Q51">
        <v>12</v>
      </c>
      <c r="R51">
        <v>10</v>
      </c>
      <c r="S51">
        <v>2.58</v>
      </c>
      <c r="T51">
        <v>4.6100000000000003</v>
      </c>
      <c r="U51">
        <v>812.93</v>
      </c>
      <c r="V51">
        <v>286.67</v>
      </c>
      <c r="W51">
        <v>1.66</v>
      </c>
      <c r="X51">
        <v>4.26</v>
      </c>
      <c r="Y51">
        <v>6.11</v>
      </c>
      <c r="Z51">
        <v>4</v>
      </c>
      <c r="AA51" t="s">
        <v>4250</v>
      </c>
      <c r="AB51">
        <v>3</v>
      </c>
      <c r="AC51">
        <v>18</v>
      </c>
      <c r="AD51">
        <v>1.905</v>
      </c>
      <c r="AF51" t="s">
        <v>7951</v>
      </c>
      <c r="AI51">
        <v>0</v>
      </c>
      <c r="AJ51">
        <v>0</v>
      </c>
      <c r="AK51" t="s">
        <v>19898</v>
      </c>
      <c r="AL51" t="s">
        <v>19898</v>
      </c>
      <c r="AM51" t="s">
        <v>20019</v>
      </c>
    </row>
    <row r="52" spans="1:39" x14ac:dyDescent="0.25">
      <c r="A52" t="s">
        <v>20044</v>
      </c>
      <c r="B52" t="s">
        <v>20485</v>
      </c>
      <c r="C52" t="s">
        <v>4842</v>
      </c>
      <c r="D52">
        <v>99</v>
      </c>
      <c r="E52" t="s">
        <v>20487</v>
      </c>
      <c r="G52" t="s">
        <v>20490</v>
      </c>
      <c r="H52" t="s">
        <v>4846</v>
      </c>
      <c r="K52" t="s">
        <v>6860</v>
      </c>
      <c r="L52" t="s">
        <v>6861</v>
      </c>
      <c r="M52" t="s">
        <v>20514</v>
      </c>
      <c r="N52">
        <v>9</v>
      </c>
      <c r="O52" t="s">
        <v>20589</v>
      </c>
      <c r="P52" t="s">
        <v>20691</v>
      </c>
      <c r="Q52">
        <v>12</v>
      </c>
      <c r="R52">
        <v>10</v>
      </c>
      <c r="S52">
        <v>2.58</v>
      </c>
      <c r="T52">
        <v>4.6100000000000003</v>
      </c>
      <c r="U52">
        <v>812.93</v>
      </c>
      <c r="V52">
        <v>286.67</v>
      </c>
      <c r="W52">
        <v>1.66</v>
      </c>
      <c r="X52">
        <v>4.26</v>
      </c>
      <c r="Y52">
        <v>6.11</v>
      </c>
      <c r="Z52">
        <v>4</v>
      </c>
      <c r="AA52" t="s">
        <v>4250</v>
      </c>
      <c r="AB52">
        <v>3</v>
      </c>
      <c r="AC52">
        <v>18</v>
      </c>
      <c r="AD52">
        <v>1.905</v>
      </c>
      <c r="AF52" t="s">
        <v>7951</v>
      </c>
      <c r="AI52">
        <v>0</v>
      </c>
      <c r="AJ52">
        <v>0</v>
      </c>
      <c r="AK52" t="s">
        <v>19897</v>
      </c>
      <c r="AL52" t="s">
        <v>19897</v>
      </c>
      <c r="AM52" t="s">
        <v>20019</v>
      </c>
    </row>
    <row r="53" spans="1:39" x14ac:dyDescent="0.25">
      <c r="A53" t="s">
        <v>20045</v>
      </c>
      <c r="B53" t="s">
        <v>20485</v>
      </c>
      <c r="C53" t="s">
        <v>4842</v>
      </c>
      <c r="D53">
        <v>99</v>
      </c>
      <c r="E53" t="s">
        <v>20487</v>
      </c>
      <c r="G53" t="s">
        <v>20490</v>
      </c>
      <c r="H53" t="s">
        <v>4846</v>
      </c>
      <c r="K53" t="s">
        <v>6860</v>
      </c>
      <c r="L53" t="s">
        <v>6861</v>
      </c>
      <c r="M53" t="s">
        <v>20523</v>
      </c>
      <c r="N53">
        <v>9</v>
      </c>
      <c r="O53" t="s">
        <v>20599</v>
      </c>
      <c r="P53" t="s">
        <v>20692</v>
      </c>
      <c r="Q53">
        <v>12</v>
      </c>
      <c r="R53">
        <v>10</v>
      </c>
      <c r="S53">
        <v>1.24</v>
      </c>
      <c r="T53">
        <v>3.3</v>
      </c>
      <c r="U53">
        <v>837.94</v>
      </c>
      <c r="V53">
        <v>291.08</v>
      </c>
      <c r="W53">
        <v>0.12</v>
      </c>
      <c r="X53">
        <v>3.48</v>
      </c>
      <c r="Y53">
        <v>6.65</v>
      </c>
      <c r="Z53">
        <v>4</v>
      </c>
      <c r="AA53" t="s">
        <v>4250</v>
      </c>
      <c r="AB53">
        <v>3</v>
      </c>
      <c r="AC53">
        <v>18</v>
      </c>
      <c r="AD53">
        <v>2.85</v>
      </c>
      <c r="AF53" t="s">
        <v>7951</v>
      </c>
      <c r="AI53">
        <v>0</v>
      </c>
      <c r="AJ53">
        <v>0</v>
      </c>
      <c r="AK53" t="s">
        <v>19898</v>
      </c>
      <c r="AL53" t="s">
        <v>19898</v>
      </c>
      <c r="AM53" t="s">
        <v>20019</v>
      </c>
    </row>
    <row r="54" spans="1:39" x14ac:dyDescent="0.25">
      <c r="A54" t="s">
        <v>20046</v>
      </c>
      <c r="B54" t="s">
        <v>20485</v>
      </c>
      <c r="C54" t="s">
        <v>4842</v>
      </c>
      <c r="D54">
        <v>99</v>
      </c>
      <c r="E54" t="s">
        <v>20487</v>
      </c>
      <c r="G54" t="s">
        <v>20490</v>
      </c>
      <c r="H54" t="s">
        <v>4846</v>
      </c>
      <c r="K54" t="s">
        <v>6860</v>
      </c>
      <c r="L54" t="s">
        <v>6861</v>
      </c>
      <c r="M54" t="s">
        <v>20514</v>
      </c>
      <c r="N54">
        <v>9</v>
      </c>
      <c r="O54" t="s">
        <v>20589</v>
      </c>
      <c r="P54" t="s">
        <v>20693</v>
      </c>
      <c r="Q54">
        <v>12</v>
      </c>
      <c r="R54">
        <v>10</v>
      </c>
      <c r="S54">
        <v>1.47</v>
      </c>
      <c r="T54">
        <v>3.5</v>
      </c>
      <c r="U54">
        <v>772.86</v>
      </c>
      <c r="V54">
        <v>286.67</v>
      </c>
      <c r="W54">
        <v>0.73</v>
      </c>
      <c r="X54">
        <v>4.26</v>
      </c>
      <c r="Y54">
        <v>6.11</v>
      </c>
      <c r="Z54">
        <v>4</v>
      </c>
      <c r="AA54" t="s">
        <v>4250</v>
      </c>
      <c r="AB54">
        <v>3</v>
      </c>
      <c r="AC54">
        <v>18</v>
      </c>
      <c r="AD54">
        <v>2.75</v>
      </c>
      <c r="AF54" t="s">
        <v>7951</v>
      </c>
      <c r="AI54">
        <v>0</v>
      </c>
      <c r="AJ54">
        <v>0</v>
      </c>
      <c r="AK54" t="s">
        <v>19897</v>
      </c>
      <c r="AL54" t="s">
        <v>19897</v>
      </c>
      <c r="AM54" t="s">
        <v>20019</v>
      </c>
    </row>
    <row r="55" spans="1:39" x14ac:dyDescent="0.25">
      <c r="A55" t="s">
        <v>20047</v>
      </c>
      <c r="B55" t="s">
        <v>20485</v>
      </c>
      <c r="C55" t="s">
        <v>4842</v>
      </c>
      <c r="D55">
        <v>99</v>
      </c>
      <c r="E55" t="s">
        <v>20487</v>
      </c>
      <c r="G55" t="s">
        <v>20490</v>
      </c>
      <c r="H55" t="s">
        <v>4846</v>
      </c>
      <c r="K55" t="s">
        <v>6860</v>
      </c>
      <c r="L55" t="s">
        <v>6861</v>
      </c>
      <c r="M55" t="s">
        <v>20523</v>
      </c>
      <c r="N55">
        <v>9</v>
      </c>
      <c r="O55" t="s">
        <v>20599</v>
      </c>
      <c r="P55" t="s">
        <v>20694</v>
      </c>
      <c r="Q55">
        <v>12</v>
      </c>
      <c r="R55">
        <v>10</v>
      </c>
      <c r="S55">
        <v>3.75</v>
      </c>
      <c r="T55">
        <v>4.24</v>
      </c>
      <c r="U55">
        <v>804.93</v>
      </c>
      <c r="V55">
        <v>277.95999999999998</v>
      </c>
      <c r="W55">
        <v>1.37</v>
      </c>
      <c r="X55">
        <v>7.09</v>
      </c>
      <c r="Y55">
        <v>6.11</v>
      </c>
      <c r="Z55">
        <v>4</v>
      </c>
      <c r="AA55" t="s">
        <v>4250</v>
      </c>
      <c r="AB55">
        <v>3</v>
      </c>
      <c r="AC55">
        <v>18</v>
      </c>
      <c r="AD55">
        <v>1.5049999999999999</v>
      </c>
      <c r="AF55" t="s">
        <v>7949</v>
      </c>
      <c r="AI55">
        <v>0</v>
      </c>
      <c r="AJ55">
        <v>0</v>
      </c>
      <c r="AK55" t="s">
        <v>19898</v>
      </c>
      <c r="AL55" t="s">
        <v>19898</v>
      </c>
      <c r="AM55" t="s">
        <v>20019</v>
      </c>
    </row>
    <row r="56" spans="1:39" x14ac:dyDescent="0.25">
      <c r="A56" t="s">
        <v>9272</v>
      </c>
      <c r="B56" t="s">
        <v>20485</v>
      </c>
      <c r="C56" t="s">
        <v>4842</v>
      </c>
      <c r="D56">
        <v>99</v>
      </c>
      <c r="E56" t="s">
        <v>20487</v>
      </c>
      <c r="G56" t="s">
        <v>20490</v>
      </c>
      <c r="H56" t="s">
        <v>4846</v>
      </c>
      <c r="K56" t="s">
        <v>6860</v>
      </c>
      <c r="L56" t="s">
        <v>6861</v>
      </c>
      <c r="M56" t="s">
        <v>20524</v>
      </c>
      <c r="N56">
        <v>9</v>
      </c>
      <c r="O56" t="s">
        <v>20600</v>
      </c>
      <c r="P56" t="s">
        <v>16924</v>
      </c>
      <c r="Q56">
        <v>10</v>
      </c>
      <c r="R56">
        <v>4</v>
      </c>
      <c r="S56">
        <v>2.85</v>
      </c>
      <c r="T56">
        <v>4.82</v>
      </c>
      <c r="U56">
        <v>680.65</v>
      </c>
      <c r="V56">
        <v>205.57</v>
      </c>
      <c r="W56">
        <v>3.43</v>
      </c>
      <c r="X56">
        <v>4.26</v>
      </c>
      <c r="Y56">
        <v>0.6</v>
      </c>
      <c r="Z56">
        <v>5</v>
      </c>
      <c r="AA56" t="s">
        <v>4250</v>
      </c>
      <c r="AB56">
        <v>1</v>
      </c>
      <c r="AC56">
        <v>11</v>
      </c>
      <c r="AD56">
        <v>1.665</v>
      </c>
      <c r="AF56" t="s">
        <v>7951</v>
      </c>
      <c r="AI56">
        <v>0</v>
      </c>
      <c r="AJ56">
        <v>0</v>
      </c>
      <c r="AK56" t="s">
        <v>19940</v>
      </c>
      <c r="AL56" t="s">
        <v>19940</v>
      </c>
      <c r="AM56" t="s">
        <v>20019</v>
      </c>
    </row>
    <row r="57" spans="1:39" x14ac:dyDescent="0.25">
      <c r="A57" t="s">
        <v>20046</v>
      </c>
      <c r="B57" t="s">
        <v>20485</v>
      </c>
      <c r="C57" t="s">
        <v>4842</v>
      </c>
      <c r="D57">
        <v>99</v>
      </c>
      <c r="E57" t="s">
        <v>20487</v>
      </c>
      <c r="G57" t="s">
        <v>20490</v>
      </c>
      <c r="H57" t="s">
        <v>4846</v>
      </c>
      <c r="K57" t="s">
        <v>6860</v>
      </c>
      <c r="L57" t="s">
        <v>6861</v>
      </c>
      <c r="M57" t="s">
        <v>20523</v>
      </c>
      <c r="N57">
        <v>9</v>
      </c>
      <c r="O57" t="s">
        <v>20599</v>
      </c>
      <c r="P57" t="s">
        <v>20693</v>
      </c>
      <c r="Q57">
        <v>12</v>
      </c>
      <c r="R57">
        <v>10</v>
      </c>
      <c r="S57">
        <v>1.47</v>
      </c>
      <c r="T57">
        <v>3.5</v>
      </c>
      <c r="U57">
        <v>772.86</v>
      </c>
      <c r="V57">
        <v>286.67</v>
      </c>
      <c r="W57">
        <v>0.73</v>
      </c>
      <c r="X57">
        <v>4.26</v>
      </c>
      <c r="Y57">
        <v>6.11</v>
      </c>
      <c r="Z57">
        <v>4</v>
      </c>
      <c r="AA57" t="s">
        <v>4250</v>
      </c>
      <c r="AB57">
        <v>3</v>
      </c>
      <c r="AC57">
        <v>18</v>
      </c>
      <c r="AD57">
        <v>2.75</v>
      </c>
      <c r="AF57" t="s">
        <v>7951</v>
      </c>
      <c r="AI57">
        <v>0</v>
      </c>
      <c r="AJ57">
        <v>0</v>
      </c>
      <c r="AK57" t="s">
        <v>19898</v>
      </c>
      <c r="AL57" t="s">
        <v>19898</v>
      </c>
      <c r="AM57" t="s">
        <v>20019</v>
      </c>
    </row>
    <row r="58" spans="1:39" x14ac:dyDescent="0.25">
      <c r="A58" t="s">
        <v>9555</v>
      </c>
      <c r="B58" t="s">
        <v>20485</v>
      </c>
      <c r="C58" t="s">
        <v>4842</v>
      </c>
      <c r="D58">
        <v>99</v>
      </c>
      <c r="E58" t="s">
        <v>20487</v>
      </c>
      <c r="G58" t="s">
        <v>20490</v>
      </c>
      <c r="H58" t="s">
        <v>4846</v>
      </c>
      <c r="K58" t="s">
        <v>6860</v>
      </c>
      <c r="L58" t="s">
        <v>6861</v>
      </c>
      <c r="M58" t="s">
        <v>20524</v>
      </c>
      <c r="N58">
        <v>9</v>
      </c>
      <c r="O58" t="s">
        <v>20601</v>
      </c>
      <c r="P58" t="s">
        <v>17207</v>
      </c>
      <c r="Q58">
        <v>9</v>
      </c>
      <c r="R58">
        <v>9</v>
      </c>
      <c r="S58">
        <v>1.51</v>
      </c>
      <c r="T58">
        <v>3.55</v>
      </c>
      <c r="U58">
        <v>752.85</v>
      </c>
      <c r="V58">
        <v>257.47000000000003</v>
      </c>
      <c r="W58">
        <v>-0.1</v>
      </c>
      <c r="X58">
        <v>3.48</v>
      </c>
      <c r="Y58">
        <v>6.65</v>
      </c>
      <c r="Z58">
        <v>3</v>
      </c>
      <c r="AA58" t="s">
        <v>4250</v>
      </c>
      <c r="AB58">
        <v>2</v>
      </c>
      <c r="AC58">
        <v>18</v>
      </c>
      <c r="AD58">
        <v>2.7250000000000001</v>
      </c>
      <c r="AF58" t="s">
        <v>7951</v>
      </c>
      <c r="AI58">
        <v>0</v>
      </c>
      <c r="AJ58">
        <v>0</v>
      </c>
      <c r="AK58" t="s">
        <v>19901</v>
      </c>
      <c r="AL58" t="s">
        <v>19901</v>
      </c>
      <c r="AM58" t="s">
        <v>20019</v>
      </c>
    </row>
    <row r="59" spans="1:39" x14ac:dyDescent="0.25">
      <c r="A59" t="s">
        <v>20048</v>
      </c>
      <c r="B59" t="s">
        <v>20485</v>
      </c>
      <c r="C59" t="s">
        <v>4842</v>
      </c>
      <c r="D59">
        <v>99</v>
      </c>
      <c r="E59" t="s">
        <v>20487</v>
      </c>
      <c r="G59" t="s">
        <v>20490</v>
      </c>
      <c r="H59" t="s">
        <v>4846</v>
      </c>
      <c r="K59" t="s">
        <v>6860</v>
      </c>
      <c r="L59" t="s">
        <v>6861</v>
      </c>
      <c r="M59" t="s">
        <v>20523</v>
      </c>
      <c r="N59">
        <v>9</v>
      </c>
      <c r="O59" t="s">
        <v>20599</v>
      </c>
      <c r="P59" t="s">
        <v>20695</v>
      </c>
      <c r="Q59">
        <v>12</v>
      </c>
      <c r="R59">
        <v>10</v>
      </c>
      <c r="S59">
        <v>0.8</v>
      </c>
      <c r="T59">
        <v>3.2</v>
      </c>
      <c r="U59">
        <v>824.89</v>
      </c>
      <c r="V59">
        <v>303.22000000000003</v>
      </c>
      <c r="W59">
        <v>-0.53</v>
      </c>
      <c r="X59">
        <v>3.48</v>
      </c>
      <c r="Y59">
        <v>6.65</v>
      </c>
      <c r="Z59">
        <v>4</v>
      </c>
      <c r="AA59" t="s">
        <v>4250</v>
      </c>
      <c r="AB59">
        <v>3</v>
      </c>
      <c r="AC59">
        <v>18</v>
      </c>
      <c r="AD59">
        <v>2.9</v>
      </c>
      <c r="AF59" t="s">
        <v>7951</v>
      </c>
      <c r="AI59">
        <v>0</v>
      </c>
      <c r="AJ59">
        <v>0</v>
      </c>
      <c r="AK59" t="s">
        <v>19898</v>
      </c>
      <c r="AL59" t="s">
        <v>19898</v>
      </c>
      <c r="AM59" t="s">
        <v>20019</v>
      </c>
    </row>
    <row r="60" spans="1:39" x14ac:dyDescent="0.25">
      <c r="A60" t="s">
        <v>9267</v>
      </c>
      <c r="B60" t="s">
        <v>20485</v>
      </c>
      <c r="C60" t="s">
        <v>4842</v>
      </c>
      <c r="D60">
        <v>99</v>
      </c>
      <c r="E60" t="s">
        <v>20487</v>
      </c>
      <c r="G60" t="s">
        <v>20490</v>
      </c>
      <c r="H60" t="s">
        <v>4846</v>
      </c>
      <c r="K60" t="s">
        <v>6860</v>
      </c>
      <c r="L60" t="s">
        <v>6861</v>
      </c>
      <c r="M60" t="s">
        <v>20522</v>
      </c>
      <c r="N60">
        <v>9</v>
      </c>
      <c r="O60" t="s">
        <v>20598</v>
      </c>
      <c r="P60" t="s">
        <v>16919</v>
      </c>
      <c r="Q60">
        <v>9</v>
      </c>
      <c r="R60">
        <v>4</v>
      </c>
      <c r="S60">
        <v>3.51</v>
      </c>
      <c r="T60">
        <v>5.48</v>
      </c>
      <c r="U60">
        <v>671.09</v>
      </c>
      <c r="V60">
        <v>175.32</v>
      </c>
      <c r="W60">
        <v>3.57</v>
      </c>
      <c r="X60">
        <v>4.26</v>
      </c>
      <c r="Y60">
        <v>0.6</v>
      </c>
      <c r="Z60">
        <v>5</v>
      </c>
      <c r="AA60" t="s">
        <v>4250</v>
      </c>
      <c r="AB60">
        <v>1</v>
      </c>
      <c r="AC60">
        <v>10</v>
      </c>
      <c r="AD60">
        <v>1.2450000000000001</v>
      </c>
      <c r="AF60" t="s">
        <v>7951</v>
      </c>
      <c r="AI60">
        <v>0</v>
      </c>
      <c r="AJ60">
        <v>0</v>
      </c>
      <c r="AK60" t="s">
        <v>19926</v>
      </c>
      <c r="AL60" t="s">
        <v>19926</v>
      </c>
      <c r="AM60" t="s">
        <v>20019</v>
      </c>
    </row>
    <row r="61" spans="1:39" x14ac:dyDescent="0.25">
      <c r="A61" t="s">
        <v>9018</v>
      </c>
      <c r="B61" t="s">
        <v>20485</v>
      </c>
      <c r="C61" t="s">
        <v>4842</v>
      </c>
      <c r="D61">
        <v>99</v>
      </c>
      <c r="E61" t="s">
        <v>20487</v>
      </c>
      <c r="G61" t="s">
        <v>20490</v>
      </c>
      <c r="H61" t="s">
        <v>4846</v>
      </c>
      <c r="K61" t="s">
        <v>6860</v>
      </c>
      <c r="L61" t="s">
        <v>6861</v>
      </c>
      <c r="M61" t="s">
        <v>20522</v>
      </c>
      <c r="N61">
        <v>9</v>
      </c>
      <c r="O61" t="s">
        <v>20598</v>
      </c>
      <c r="P61" t="s">
        <v>16670</v>
      </c>
      <c r="Q61">
        <v>9</v>
      </c>
      <c r="R61">
        <v>4</v>
      </c>
      <c r="S61">
        <v>3.83</v>
      </c>
      <c r="T61">
        <v>5.8</v>
      </c>
      <c r="U61">
        <v>715.54</v>
      </c>
      <c r="V61">
        <v>175.32</v>
      </c>
      <c r="W61">
        <v>3.68</v>
      </c>
      <c r="X61">
        <v>4.26</v>
      </c>
      <c r="Y61">
        <v>0.6</v>
      </c>
      <c r="Z61">
        <v>5</v>
      </c>
      <c r="AA61" t="s">
        <v>4250</v>
      </c>
      <c r="AB61">
        <v>1</v>
      </c>
      <c r="AC61">
        <v>10</v>
      </c>
      <c r="AD61">
        <v>1.085</v>
      </c>
      <c r="AF61" t="s">
        <v>7951</v>
      </c>
      <c r="AI61">
        <v>0</v>
      </c>
      <c r="AJ61">
        <v>0</v>
      </c>
      <c r="AK61" t="s">
        <v>19926</v>
      </c>
      <c r="AL61" t="s">
        <v>19926</v>
      </c>
      <c r="AM61" t="s">
        <v>20019</v>
      </c>
    </row>
    <row r="62" spans="1:39" x14ac:dyDescent="0.25">
      <c r="A62" t="s">
        <v>9090</v>
      </c>
      <c r="B62" t="s">
        <v>20485</v>
      </c>
      <c r="C62" t="s">
        <v>4842</v>
      </c>
      <c r="D62">
        <v>99</v>
      </c>
      <c r="E62" t="s">
        <v>20487</v>
      </c>
      <c r="G62" t="s">
        <v>20490</v>
      </c>
      <c r="H62" t="s">
        <v>4846</v>
      </c>
      <c r="K62" t="s">
        <v>6860</v>
      </c>
      <c r="L62" t="s">
        <v>6861</v>
      </c>
      <c r="M62" t="s">
        <v>20522</v>
      </c>
      <c r="N62">
        <v>9</v>
      </c>
      <c r="O62" t="s">
        <v>20598</v>
      </c>
      <c r="P62" t="s">
        <v>16742</v>
      </c>
      <c r="Q62">
        <v>9</v>
      </c>
      <c r="R62">
        <v>4</v>
      </c>
      <c r="S62">
        <v>4.0999999999999996</v>
      </c>
      <c r="T62">
        <v>6.07</v>
      </c>
      <c r="U62">
        <v>762.54</v>
      </c>
      <c r="V62">
        <v>175.32</v>
      </c>
      <c r="W62">
        <v>3.52</v>
      </c>
      <c r="X62">
        <v>4.26</v>
      </c>
      <c r="Y62">
        <v>0.6</v>
      </c>
      <c r="Z62">
        <v>5</v>
      </c>
      <c r="AA62" t="s">
        <v>4250</v>
      </c>
      <c r="AB62">
        <v>1</v>
      </c>
      <c r="AC62">
        <v>10</v>
      </c>
      <c r="AD62">
        <v>1</v>
      </c>
      <c r="AF62" t="s">
        <v>7951</v>
      </c>
      <c r="AI62">
        <v>0</v>
      </c>
      <c r="AJ62">
        <v>0</v>
      </c>
      <c r="AK62" t="s">
        <v>19926</v>
      </c>
      <c r="AL62" t="s">
        <v>19926</v>
      </c>
      <c r="AM62" t="s">
        <v>20019</v>
      </c>
    </row>
    <row r="63" spans="1:39" x14ac:dyDescent="0.25">
      <c r="A63" t="s">
        <v>20049</v>
      </c>
      <c r="B63" t="s">
        <v>20485</v>
      </c>
      <c r="C63" t="s">
        <v>4842</v>
      </c>
      <c r="D63">
        <v>99</v>
      </c>
      <c r="E63" t="s">
        <v>20487</v>
      </c>
      <c r="G63" t="s">
        <v>20490</v>
      </c>
      <c r="H63" t="s">
        <v>4846</v>
      </c>
      <c r="K63" t="s">
        <v>6860</v>
      </c>
      <c r="L63" t="s">
        <v>6861</v>
      </c>
      <c r="M63" t="s">
        <v>20523</v>
      </c>
      <c r="N63">
        <v>9</v>
      </c>
      <c r="O63" t="s">
        <v>20599</v>
      </c>
      <c r="P63" t="s">
        <v>20696</v>
      </c>
      <c r="Q63">
        <v>12</v>
      </c>
      <c r="R63">
        <v>10</v>
      </c>
      <c r="S63">
        <v>2.17</v>
      </c>
      <c r="T63">
        <v>4.2</v>
      </c>
      <c r="U63">
        <v>804.93</v>
      </c>
      <c r="V63">
        <v>274.02999999999997</v>
      </c>
      <c r="W63">
        <v>2.27</v>
      </c>
      <c r="X63">
        <v>4.24</v>
      </c>
      <c r="Y63">
        <v>6.11</v>
      </c>
      <c r="Z63">
        <v>4</v>
      </c>
      <c r="AA63" t="s">
        <v>4250</v>
      </c>
      <c r="AB63">
        <v>3</v>
      </c>
      <c r="AC63">
        <v>18</v>
      </c>
      <c r="AD63">
        <v>2.3149999999999999</v>
      </c>
      <c r="AF63" t="s">
        <v>7951</v>
      </c>
      <c r="AI63">
        <v>0</v>
      </c>
      <c r="AJ63">
        <v>0</v>
      </c>
      <c r="AK63" t="s">
        <v>19898</v>
      </c>
      <c r="AL63" t="s">
        <v>19898</v>
      </c>
      <c r="AM63" t="s">
        <v>20019</v>
      </c>
    </row>
    <row r="64" spans="1:39" x14ac:dyDescent="0.25">
      <c r="A64" t="s">
        <v>9367</v>
      </c>
      <c r="B64" t="s">
        <v>20485</v>
      </c>
      <c r="C64" t="s">
        <v>4842</v>
      </c>
      <c r="D64">
        <v>99</v>
      </c>
      <c r="E64" t="s">
        <v>20487</v>
      </c>
      <c r="G64" t="s">
        <v>20490</v>
      </c>
      <c r="H64" t="s">
        <v>4846</v>
      </c>
      <c r="K64" t="s">
        <v>6860</v>
      </c>
      <c r="L64" t="s">
        <v>6861</v>
      </c>
      <c r="M64" t="s">
        <v>20522</v>
      </c>
      <c r="N64">
        <v>9</v>
      </c>
      <c r="O64" t="s">
        <v>20598</v>
      </c>
      <c r="P64" t="s">
        <v>17019</v>
      </c>
      <c r="Q64">
        <v>9</v>
      </c>
      <c r="R64">
        <v>4</v>
      </c>
      <c r="S64">
        <v>3.54</v>
      </c>
      <c r="T64">
        <v>5.51</v>
      </c>
      <c r="U64">
        <v>697.55</v>
      </c>
      <c r="V64">
        <v>175.32</v>
      </c>
      <c r="W64">
        <v>3.54</v>
      </c>
      <c r="X64">
        <v>4.26</v>
      </c>
      <c r="Y64">
        <v>0.6</v>
      </c>
      <c r="Z64">
        <v>5</v>
      </c>
      <c r="AA64" t="s">
        <v>4250</v>
      </c>
      <c r="AB64">
        <v>1</v>
      </c>
      <c r="AC64">
        <v>10</v>
      </c>
      <c r="AD64">
        <v>1.23</v>
      </c>
      <c r="AF64" t="s">
        <v>7951</v>
      </c>
      <c r="AI64">
        <v>0</v>
      </c>
      <c r="AJ64">
        <v>0</v>
      </c>
      <c r="AK64" t="s">
        <v>19926</v>
      </c>
      <c r="AL64" t="s">
        <v>19926</v>
      </c>
      <c r="AM64" t="s">
        <v>20019</v>
      </c>
    </row>
    <row r="65" spans="1:39" x14ac:dyDescent="0.25">
      <c r="A65" t="s">
        <v>8976</v>
      </c>
      <c r="B65" t="s">
        <v>20485</v>
      </c>
      <c r="C65" t="s">
        <v>4842</v>
      </c>
      <c r="D65">
        <v>99</v>
      </c>
      <c r="E65" t="s">
        <v>20487</v>
      </c>
      <c r="G65" t="s">
        <v>20490</v>
      </c>
      <c r="H65" t="s">
        <v>4846</v>
      </c>
      <c r="K65" t="s">
        <v>6860</v>
      </c>
      <c r="L65" t="s">
        <v>6861</v>
      </c>
      <c r="M65" t="s">
        <v>20514</v>
      </c>
      <c r="N65">
        <v>9</v>
      </c>
      <c r="O65" t="s">
        <v>20589</v>
      </c>
      <c r="P65" t="s">
        <v>16628</v>
      </c>
      <c r="Q65">
        <v>11</v>
      </c>
      <c r="R65">
        <v>9</v>
      </c>
      <c r="S65">
        <v>-1.76</v>
      </c>
      <c r="T65">
        <v>2.36</v>
      </c>
      <c r="U65">
        <v>708.78</v>
      </c>
      <c r="V65">
        <v>283.51</v>
      </c>
      <c r="W65">
        <v>-0.65</v>
      </c>
      <c r="X65">
        <v>2.5</v>
      </c>
      <c r="Y65">
        <v>5.8</v>
      </c>
      <c r="Z65">
        <v>3</v>
      </c>
      <c r="AA65" t="s">
        <v>4250</v>
      </c>
      <c r="AB65">
        <v>3</v>
      </c>
      <c r="AC65">
        <v>18</v>
      </c>
      <c r="AD65">
        <v>3</v>
      </c>
      <c r="AF65" t="s">
        <v>7951</v>
      </c>
      <c r="AI65">
        <v>0</v>
      </c>
      <c r="AJ65">
        <v>0</v>
      </c>
      <c r="AK65" t="s">
        <v>19897</v>
      </c>
      <c r="AL65" t="s">
        <v>19897</v>
      </c>
      <c r="AM65" t="s">
        <v>20019</v>
      </c>
    </row>
    <row r="66" spans="1:39" x14ac:dyDescent="0.25">
      <c r="A66" t="s">
        <v>20050</v>
      </c>
      <c r="B66" t="s">
        <v>20485</v>
      </c>
      <c r="C66" t="s">
        <v>4842</v>
      </c>
      <c r="D66">
        <v>99</v>
      </c>
      <c r="E66" t="s">
        <v>20487</v>
      </c>
      <c r="G66" t="s">
        <v>20489</v>
      </c>
      <c r="H66" t="s">
        <v>4846</v>
      </c>
      <c r="K66" t="s">
        <v>6860</v>
      </c>
      <c r="L66" t="s">
        <v>6861</v>
      </c>
      <c r="M66" t="s">
        <v>20512</v>
      </c>
      <c r="N66">
        <v>9</v>
      </c>
      <c r="O66" t="s">
        <v>20587</v>
      </c>
      <c r="P66" t="s">
        <v>20697</v>
      </c>
      <c r="Q66">
        <v>3</v>
      </c>
      <c r="R66">
        <v>1</v>
      </c>
      <c r="S66">
        <v>6.71</v>
      </c>
      <c r="T66">
        <v>6.71</v>
      </c>
      <c r="U66">
        <v>345.9</v>
      </c>
      <c r="V66">
        <v>25.16</v>
      </c>
      <c r="W66">
        <v>5.01</v>
      </c>
      <c r="Y66">
        <v>0</v>
      </c>
      <c r="Z66">
        <v>3</v>
      </c>
      <c r="AA66" t="s">
        <v>4250</v>
      </c>
      <c r="AB66">
        <v>1</v>
      </c>
      <c r="AC66">
        <v>6</v>
      </c>
      <c r="AD66">
        <v>3.091333333333333</v>
      </c>
      <c r="AF66" t="s">
        <v>7949</v>
      </c>
      <c r="AI66">
        <v>0</v>
      </c>
      <c r="AJ66">
        <v>0</v>
      </c>
      <c r="AK66" t="s">
        <v>20016</v>
      </c>
      <c r="AL66" t="s">
        <v>20016</v>
      </c>
      <c r="AM66" t="s">
        <v>20019</v>
      </c>
    </row>
    <row r="67" spans="1:39" x14ac:dyDescent="0.25">
      <c r="A67" t="s">
        <v>20051</v>
      </c>
      <c r="B67" t="s">
        <v>20485</v>
      </c>
      <c r="C67" t="s">
        <v>4842</v>
      </c>
      <c r="D67">
        <v>99</v>
      </c>
      <c r="E67" t="s">
        <v>20487</v>
      </c>
      <c r="G67" t="s">
        <v>20488</v>
      </c>
      <c r="H67" t="s">
        <v>4846</v>
      </c>
      <c r="K67" t="s">
        <v>6860</v>
      </c>
      <c r="L67" t="s">
        <v>6861</v>
      </c>
      <c r="M67" t="s">
        <v>20507</v>
      </c>
      <c r="N67">
        <v>9</v>
      </c>
      <c r="O67" t="s">
        <v>20582</v>
      </c>
      <c r="P67" t="s">
        <v>20698</v>
      </c>
      <c r="Q67">
        <v>3</v>
      </c>
      <c r="R67">
        <v>1</v>
      </c>
      <c r="S67">
        <v>6.64</v>
      </c>
      <c r="T67">
        <v>6.64</v>
      </c>
      <c r="U67">
        <v>371.93</v>
      </c>
      <c r="V67">
        <v>25.16</v>
      </c>
      <c r="W67">
        <v>5.33</v>
      </c>
      <c r="Y67">
        <v>0</v>
      </c>
      <c r="Z67">
        <v>3</v>
      </c>
      <c r="AA67" t="s">
        <v>4250</v>
      </c>
      <c r="AB67">
        <v>1</v>
      </c>
      <c r="AC67">
        <v>5</v>
      </c>
      <c r="AD67">
        <v>3.0061190476190478</v>
      </c>
      <c r="AF67" t="s">
        <v>7949</v>
      </c>
      <c r="AI67">
        <v>0</v>
      </c>
      <c r="AJ67">
        <v>0</v>
      </c>
      <c r="AK67" t="s">
        <v>20016</v>
      </c>
      <c r="AL67" t="s">
        <v>20016</v>
      </c>
      <c r="AM67" t="s">
        <v>20019</v>
      </c>
    </row>
    <row r="68" spans="1:39" x14ac:dyDescent="0.25">
      <c r="A68" t="s">
        <v>8976</v>
      </c>
      <c r="B68" t="s">
        <v>20485</v>
      </c>
      <c r="C68" t="s">
        <v>4842</v>
      </c>
      <c r="D68">
        <v>99</v>
      </c>
      <c r="E68" t="s">
        <v>20487</v>
      </c>
      <c r="G68" t="s">
        <v>20490</v>
      </c>
      <c r="H68" t="s">
        <v>4846</v>
      </c>
      <c r="K68" t="s">
        <v>6860</v>
      </c>
      <c r="L68" t="s">
        <v>6861</v>
      </c>
      <c r="M68" t="s">
        <v>20517</v>
      </c>
      <c r="N68">
        <v>9</v>
      </c>
      <c r="O68" t="s">
        <v>20592</v>
      </c>
      <c r="P68" t="s">
        <v>16628</v>
      </c>
      <c r="Q68">
        <v>11</v>
      </c>
      <c r="R68">
        <v>9</v>
      </c>
      <c r="S68">
        <v>-1.76</v>
      </c>
      <c r="T68">
        <v>2.36</v>
      </c>
      <c r="U68">
        <v>708.78</v>
      </c>
      <c r="V68">
        <v>283.51</v>
      </c>
      <c r="W68">
        <v>-0.65</v>
      </c>
      <c r="X68">
        <v>2.5</v>
      </c>
      <c r="Y68">
        <v>5.8</v>
      </c>
      <c r="Z68">
        <v>3</v>
      </c>
      <c r="AA68" t="s">
        <v>4250</v>
      </c>
      <c r="AB68">
        <v>3</v>
      </c>
      <c r="AC68">
        <v>18</v>
      </c>
      <c r="AD68">
        <v>3</v>
      </c>
      <c r="AF68" t="s">
        <v>7951</v>
      </c>
      <c r="AI68">
        <v>0</v>
      </c>
      <c r="AJ68">
        <v>0</v>
      </c>
      <c r="AK68" t="s">
        <v>19900</v>
      </c>
      <c r="AL68" t="s">
        <v>19900</v>
      </c>
      <c r="AM68" t="s">
        <v>20019</v>
      </c>
    </row>
    <row r="69" spans="1:39" x14ac:dyDescent="0.25">
      <c r="A69" t="s">
        <v>9192</v>
      </c>
      <c r="B69" t="s">
        <v>20485</v>
      </c>
      <c r="C69" t="s">
        <v>4842</v>
      </c>
      <c r="D69">
        <v>99</v>
      </c>
      <c r="E69" t="s">
        <v>20487</v>
      </c>
      <c r="G69" t="s">
        <v>20490</v>
      </c>
      <c r="H69" t="s">
        <v>4846</v>
      </c>
      <c r="K69" t="s">
        <v>6860</v>
      </c>
      <c r="L69" t="s">
        <v>6861</v>
      </c>
      <c r="M69" t="s">
        <v>20524</v>
      </c>
      <c r="N69">
        <v>9</v>
      </c>
      <c r="O69" t="s">
        <v>20601</v>
      </c>
      <c r="P69" t="s">
        <v>16844</v>
      </c>
      <c r="Q69">
        <v>9</v>
      </c>
      <c r="R69">
        <v>9</v>
      </c>
      <c r="S69">
        <v>2.1</v>
      </c>
      <c r="T69">
        <v>4.1500000000000004</v>
      </c>
      <c r="U69">
        <v>792.91</v>
      </c>
      <c r="V69">
        <v>257.47000000000003</v>
      </c>
      <c r="W69">
        <v>0.61</v>
      </c>
      <c r="X69">
        <v>3.48</v>
      </c>
      <c r="Y69">
        <v>6.65</v>
      </c>
      <c r="Z69">
        <v>3</v>
      </c>
      <c r="AA69" t="s">
        <v>4250</v>
      </c>
      <c r="AB69">
        <v>2</v>
      </c>
      <c r="AC69">
        <v>18</v>
      </c>
      <c r="AD69">
        <v>2.375</v>
      </c>
      <c r="AF69" t="s">
        <v>7951</v>
      </c>
      <c r="AI69">
        <v>0</v>
      </c>
      <c r="AJ69">
        <v>0</v>
      </c>
      <c r="AK69" t="s">
        <v>19901</v>
      </c>
      <c r="AL69" t="s">
        <v>19901</v>
      </c>
      <c r="AM69" t="s">
        <v>20019</v>
      </c>
    </row>
    <row r="70" spans="1:39" x14ac:dyDescent="0.25">
      <c r="A70" t="s">
        <v>20052</v>
      </c>
      <c r="B70" t="s">
        <v>20485</v>
      </c>
      <c r="C70" t="s">
        <v>4842</v>
      </c>
      <c r="D70">
        <v>99</v>
      </c>
      <c r="E70" t="s">
        <v>20487</v>
      </c>
      <c r="G70" t="s">
        <v>20490</v>
      </c>
      <c r="H70" t="s">
        <v>4846</v>
      </c>
      <c r="K70" t="s">
        <v>6860</v>
      </c>
      <c r="L70" t="s">
        <v>6861</v>
      </c>
      <c r="M70" t="s">
        <v>20514</v>
      </c>
      <c r="N70">
        <v>9</v>
      </c>
      <c r="O70" t="s">
        <v>20589</v>
      </c>
      <c r="P70" t="s">
        <v>20699</v>
      </c>
      <c r="Q70">
        <v>12</v>
      </c>
      <c r="R70">
        <v>10</v>
      </c>
      <c r="S70">
        <v>-1.72</v>
      </c>
      <c r="T70">
        <v>2.77</v>
      </c>
      <c r="U70">
        <v>876.71</v>
      </c>
      <c r="V70">
        <v>295.29000000000002</v>
      </c>
      <c r="W70">
        <v>0.65</v>
      </c>
      <c r="X70">
        <v>-0.6</v>
      </c>
      <c r="Y70">
        <v>10.14</v>
      </c>
      <c r="Z70">
        <v>3</v>
      </c>
      <c r="AA70" t="s">
        <v>4250</v>
      </c>
      <c r="AB70">
        <v>3</v>
      </c>
      <c r="AC70">
        <v>18</v>
      </c>
      <c r="AD70">
        <v>2</v>
      </c>
      <c r="AF70" t="s">
        <v>7950</v>
      </c>
      <c r="AI70">
        <v>0</v>
      </c>
      <c r="AJ70">
        <v>0</v>
      </c>
      <c r="AK70" t="s">
        <v>19897</v>
      </c>
      <c r="AL70" t="s">
        <v>19897</v>
      </c>
      <c r="AM70" t="s">
        <v>20019</v>
      </c>
    </row>
    <row r="71" spans="1:39" x14ac:dyDescent="0.25">
      <c r="A71" t="s">
        <v>8976</v>
      </c>
      <c r="B71" t="s">
        <v>20485</v>
      </c>
      <c r="C71" t="s">
        <v>4842</v>
      </c>
      <c r="D71">
        <v>99</v>
      </c>
      <c r="E71" t="s">
        <v>20487</v>
      </c>
      <c r="G71" t="s">
        <v>20490</v>
      </c>
      <c r="H71" t="s">
        <v>4846</v>
      </c>
      <c r="K71" t="s">
        <v>6860</v>
      </c>
      <c r="L71" t="s">
        <v>6861</v>
      </c>
      <c r="M71" t="s">
        <v>20514</v>
      </c>
      <c r="N71">
        <v>9</v>
      </c>
      <c r="O71" t="s">
        <v>20593</v>
      </c>
      <c r="P71" t="s">
        <v>16628</v>
      </c>
      <c r="Q71">
        <v>11</v>
      </c>
      <c r="R71">
        <v>9</v>
      </c>
      <c r="S71">
        <v>-1.76</v>
      </c>
      <c r="T71">
        <v>2.36</v>
      </c>
      <c r="U71">
        <v>708.78</v>
      </c>
      <c r="V71">
        <v>283.51</v>
      </c>
      <c r="W71">
        <v>-0.65</v>
      </c>
      <c r="X71">
        <v>2.5</v>
      </c>
      <c r="Y71">
        <v>5.8</v>
      </c>
      <c r="Z71">
        <v>3</v>
      </c>
      <c r="AA71" t="s">
        <v>4250</v>
      </c>
      <c r="AB71">
        <v>3</v>
      </c>
      <c r="AC71">
        <v>18</v>
      </c>
      <c r="AD71">
        <v>3</v>
      </c>
      <c r="AF71" t="s">
        <v>7951</v>
      </c>
      <c r="AI71">
        <v>0</v>
      </c>
      <c r="AJ71">
        <v>0</v>
      </c>
      <c r="AK71" t="s">
        <v>19869</v>
      </c>
      <c r="AL71" t="s">
        <v>19869</v>
      </c>
      <c r="AM71" t="s">
        <v>20019</v>
      </c>
    </row>
    <row r="72" spans="1:39" x14ac:dyDescent="0.25">
      <c r="A72" t="s">
        <v>20053</v>
      </c>
      <c r="B72" t="s">
        <v>20485</v>
      </c>
      <c r="C72" t="s">
        <v>4842</v>
      </c>
      <c r="D72">
        <v>99</v>
      </c>
      <c r="E72" t="s">
        <v>20487</v>
      </c>
      <c r="G72" t="s">
        <v>20490</v>
      </c>
      <c r="H72" t="s">
        <v>4846</v>
      </c>
      <c r="K72" t="s">
        <v>6860</v>
      </c>
      <c r="L72" t="s">
        <v>6861</v>
      </c>
      <c r="M72" t="s">
        <v>20514</v>
      </c>
      <c r="N72">
        <v>9</v>
      </c>
      <c r="O72" t="s">
        <v>20602</v>
      </c>
      <c r="P72" t="s">
        <v>20700</v>
      </c>
      <c r="Q72">
        <v>11</v>
      </c>
      <c r="R72">
        <v>10</v>
      </c>
      <c r="S72">
        <v>0.83</v>
      </c>
      <c r="T72">
        <v>4.88</v>
      </c>
      <c r="U72">
        <v>807.93</v>
      </c>
      <c r="V72">
        <v>292.37</v>
      </c>
      <c r="W72">
        <v>1.67</v>
      </c>
      <c r="X72">
        <v>4.04</v>
      </c>
      <c r="Y72">
        <v>6.3</v>
      </c>
      <c r="Z72">
        <v>3</v>
      </c>
      <c r="AA72" t="s">
        <v>4250</v>
      </c>
      <c r="AB72">
        <v>3</v>
      </c>
      <c r="AC72">
        <v>20</v>
      </c>
      <c r="AD72">
        <v>2.06</v>
      </c>
      <c r="AF72" t="s">
        <v>7951</v>
      </c>
      <c r="AI72">
        <v>0</v>
      </c>
      <c r="AJ72">
        <v>0</v>
      </c>
      <c r="AK72" t="s">
        <v>21142</v>
      </c>
      <c r="AL72" t="s">
        <v>21142</v>
      </c>
      <c r="AM72" t="s">
        <v>20019</v>
      </c>
    </row>
    <row r="73" spans="1:39" x14ac:dyDescent="0.25">
      <c r="A73" t="s">
        <v>9396</v>
      </c>
      <c r="B73" t="s">
        <v>20485</v>
      </c>
      <c r="C73" t="s">
        <v>4842</v>
      </c>
      <c r="D73">
        <v>98.4</v>
      </c>
      <c r="E73" t="s">
        <v>20487</v>
      </c>
      <c r="G73" t="s">
        <v>20490</v>
      </c>
      <c r="H73" t="s">
        <v>4846</v>
      </c>
      <c r="K73" t="s">
        <v>6860</v>
      </c>
      <c r="L73" t="s">
        <v>6861</v>
      </c>
      <c r="M73" t="s">
        <v>20517</v>
      </c>
      <c r="N73">
        <v>9</v>
      </c>
      <c r="O73" t="s">
        <v>20592</v>
      </c>
      <c r="P73" t="s">
        <v>17048</v>
      </c>
      <c r="Q73">
        <v>9</v>
      </c>
      <c r="R73">
        <v>9</v>
      </c>
      <c r="S73">
        <v>-2.1</v>
      </c>
      <c r="T73">
        <v>2.41</v>
      </c>
      <c r="U73">
        <v>684.75</v>
      </c>
      <c r="V73">
        <v>266.35000000000002</v>
      </c>
      <c r="W73">
        <v>-0.39</v>
      </c>
      <c r="X73">
        <v>2.15</v>
      </c>
      <c r="Y73">
        <v>6.05</v>
      </c>
      <c r="Z73">
        <v>2</v>
      </c>
      <c r="AA73" t="s">
        <v>4250</v>
      </c>
      <c r="AB73">
        <v>2</v>
      </c>
      <c r="AC73">
        <v>17</v>
      </c>
      <c r="AD73">
        <v>3</v>
      </c>
      <c r="AF73" t="s">
        <v>7951</v>
      </c>
      <c r="AI73">
        <v>0</v>
      </c>
      <c r="AJ73">
        <v>0</v>
      </c>
      <c r="AK73" t="s">
        <v>19900</v>
      </c>
      <c r="AL73" t="s">
        <v>19900</v>
      </c>
      <c r="AM73" t="s">
        <v>20019</v>
      </c>
    </row>
    <row r="74" spans="1:39" x14ac:dyDescent="0.25">
      <c r="A74" t="s">
        <v>10261</v>
      </c>
      <c r="B74" t="s">
        <v>20485</v>
      </c>
      <c r="C74" t="s">
        <v>4842</v>
      </c>
      <c r="D74">
        <v>98.3</v>
      </c>
      <c r="E74" t="s">
        <v>20487</v>
      </c>
      <c r="G74" t="s">
        <v>20490</v>
      </c>
      <c r="H74" t="s">
        <v>4846</v>
      </c>
      <c r="K74" t="s">
        <v>6860</v>
      </c>
      <c r="L74" t="s">
        <v>6861</v>
      </c>
      <c r="M74" t="s">
        <v>20509</v>
      </c>
      <c r="N74">
        <v>9</v>
      </c>
      <c r="O74" t="s">
        <v>20584</v>
      </c>
      <c r="P74" t="s">
        <v>17913</v>
      </c>
      <c r="Q74">
        <v>9</v>
      </c>
      <c r="R74">
        <v>9</v>
      </c>
      <c r="S74">
        <v>-1.93</v>
      </c>
      <c r="T74">
        <v>2.59</v>
      </c>
      <c r="U74">
        <v>699.76</v>
      </c>
      <c r="V74">
        <v>274.55</v>
      </c>
      <c r="W74">
        <v>0.97</v>
      </c>
      <c r="X74">
        <v>3.37</v>
      </c>
      <c r="Y74">
        <v>8.7200000000000006</v>
      </c>
      <c r="Z74">
        <v>2</v>
      </c>
      <c r="AA74" t="s">
        <v>4250</v>
      </c>
      <c r="AB74">
        <v>2</v>
      </c>
      <c r="AC74">
        <v>19</v>
      </c>
      <c r="AD74">
        <v>2.64</v>
      </c>
      <c r="AF74" t="s">
        <v>7950</v>
      </c>
      <c r="AI74">
        <v>0</v>
      </c>
      <c r="AJ74">
        <v>0</v>
      </c>
      <c r="AK74" t="s">
        <v>19867</v>
      </c>
      <c r="AL74" t="s">
        <v>19867</v>
      </c>
      <c r="AM74" t="s">
        <v>20019</v>
      </c>
    </row>
    <row r="75" spans="1:39" x14ac:dyDescent="0.25">
      <c r="A75" t="s">
        <v>8718</v>
      </c>
      <c r="B75" t="s">
        <v>20485</v>
      </c>
      <c r="C75" t="s">
        <v>4842</v>
      </c>
      <c r="D75">
        <v>98.1</v>
      </c>
      <c r="E75" t="s">
        <v>20487</v>
      </c>
      <c r="G75" t="s">
        <v>20491</v>
      </c>
      <c r="H75" t="s">
        <v>4846</v>
      </c>
      <c r="K75" t="s">
        <v>6860</v>
      </c>
      <c r="L75" t="s">
        <v>6861</v>
      </c>
      <c r="M75" t="s">
        <v>20510</v>
      </c>
      <c r="N75">
        <v>9</v>
      </c>
      <c r="O75" t="s">
        <v>20585</v>
      </c>
      <c r="P75" t="s">
        <v>16370</v>
      </c>
      <c r="Q75">
        <v>13</v>
      </c>
      <c r="R75">
        <v>9</v>
      </c>
      <c r="S75">
        <v>-0.85</v>
      </c>
      <c r="T75">
        <v>2.16</v>
      </c>
      <c r="U75">
        <v>732.81</v>
      </c>
      <c r="V75">
        <v>300.67</v>
      </c>
      <c r="W75">
        <v>-1.1599999999999999</v>
      </c>
      <c r="X75">
        <v>2.5</v>
      </c>
      <c r="Y75">
        <v>5.8</v>
      </c>
      <c r="Z75">
        <v>4</v>
      </c>
      <c r="AA75" t="s">
        <v>4250</v>
      </c>
      <c r="AB75">
        <v>3</v>
      </c>
      <c r="AC75">
        <v>18</v>
      </c>
      <c r="AD75">
        <v>3</v>
      </c>
      <c r="AF75" t="s">
        <v>7951</v>
      </c>
      <c r="AI75">
        <v>0</v>
      </c>
      <c r="AJ75">
        <v>0</v>
      </c>
      <c r="AK75" t="s">
        <v>19867</v>
      </c>
      <c r="AL75" t="s">
        <v>19867</v>
      </c>
      <c r="AM75" t="s">
        <v>20019</v>
      </c>
    </row>
    <row r="76" spans="1:39" x14ac:dyDescent="0.25">
      <c r="A76" t="s">
        <v>8641</v>
      </c>
      <c r="B76" t="s">
        <v>20485</v>
      </c>
      <c r="C76" t="s">
        <v>4842</v>
      </c>
      <c r="D76">
        <v>98.1</v>
      </c>
      <c r="E76" t="s">
        <v>20487</v>
      </c>
      <c r="G76" t="s">
        <v>20491</v>
      </c>
      <c r="H76" t="s">
        <v>4846</v>
      </c>
      <c r="K76" t="s">
        <v>6860</v>
      </c>
      <c r="L76" t="s">
        <v>6861</v>
      </c>
      <c r="M76" t="s">
        <v>20525</v>
      </c>
      <c r="N76">
        <v>9</v>
      </c>
      <c r="O76" t="s">
        <v>20603</v>
      </c>
      <c r="P76" t="s">
        <v>16294</v>
      </c>
      <c r="Q76">
        <v>12</v>
      </c>
      <c r="R76">
        <v>10</v>
      </c>
      <c r="S76">
        <v>-3.15</v>
      </c>
      <c r="T76">
        <v>1.96</v>
      </c>
      <c r="U76">
        <v>752.79</v>
      </c>
      <c r="V76">
        <v>320.81</v>
      </c>
      <c r="W76">
        <v>-0.95</v>
      </c>
      <c r="X76">
        <v>2.5</v>
      </c>
      <c r="Y76">
        <v>5.8</v>
      </c>
      <c r="Z76">
        <v>3</v>
      </c>
      <c r="AA76" t="s">
        <v>4250</v>
      </c>
      <c r="AB76">
        <v>3</v>
      </c>
      <c r="AC76">
        <v>19</v>
      </c>
      <c r="AD76">
        <v>3</v>
      </c>
      <c r="AF76" t="s">
        <v>7951</v>
      </c>
      <c r="AI76">
        <v>0</v>
      </c>
      <c r="AJ76">
        <v>0</v>
      </c>
      <c r="AK76" t="s">
        <v>19900</v>
      </c>
      <c r="AL76" t="s">
        <v>19900</v>
      </c>
      <c r="AM76" t="s">
        <v>20019</v>
      </c>
    </row>
    <row r="77" spans="1:39" x14ac:dyDescent="0.25">
      <c r="A77" t="s">
        <v>8641</v>
      </c>
      <c r="B77" t="s">
        <v>20485</v>
      </c>
      <c r="C77" t="s">
        <v>4842</v>
      </c>
      <c r="D77">
        <v>98.1</v>
      </c>
      <c r="E77" t="s">
        <v>20487</v>
      </c>
      <c r="G77" t="s">
        <v>20491</v>
      </c>
      <c r="H77" t="s">
        <v>4846</v>
      </c>
      <c r="K77" t="s">
        <v>6860</v>
      </c>
      <c r="L77" t="s">
        <v>6861</v>
      </c>
      <c r="M77" t="s">
        <v>20510</v>
      </c>
      <c r="N77">
        <v>9</v>
      </c>
      <c r="O77" t="s">
        <v>20585</v>
      </c>
      <c r="P77" t="s">
        <v>16294</v>
      </c>
      <c r="Q77">
        <v>12</v>
      </c>
      <c r="R77">
        <v>10</v>
      </c>
      <c r="S77">
        <v>-3.15</v>
      </c>
      <c r="T77">
        <v>1.96</v>
      </c>
      <c r="U77">
        <v>752.79</v>
      </c>
      <c r="V77">
        <v>320.81</v>
      </c>
      <c r="W77">
        <v>-0.95</v>
      </c>
      <c r="X77">
        <v>2.5</v>
      </c>
      <c r="Y77">
        <v>5.8</v>
      </c>
      <c r="Z77">
        <v>3</v>
      </c>
      <c r="AA77" t="s">
        <v>4250</v>
      </c>
      <c r="AB77">
        <v>3</v>
      </c>
      <c r="AC77">
        <v>19</v>
      </c>
      <c r="AD77">
        <v>3</v>
      </c>
      <c r="AF77" t="s">
        <v>7951</v>
      </c>
      <c r="AI77">
        <v>0</v>
      </c>
      <c r="AJ77">
        <v>0</v>
      </c>
      <c r="AK77" t="s">
        <v>19867</v>
      </c>
      <c r="AL77" t="s">
        <v>19867</v>
      </c>
      <c r="AM77" t="s">
        <v>20019</v>
      </c>
    </row>
    <row r="78" spans="1:39" x14ac:dyDescent="0.25">
      <c r="A78" t="s">
        <v>9705</v>
      </c>
      <c r="B78" t="s">
        <v>20485</v>
      </c>
      <c r="C78" t="s">
        <v>4842</v>
      </c>
      <c r="D78">
        <v>98</v>
      </c>
      <c r="E78" t="s">
        <v>20487</v>
      </c>
      <c r="G78" t="s">
        <v>20490</v>
      </c>
      <c r="H78" t="s">
        <v>4846</v>
      </c>
      <c r="K78" t="s">
        <v>6860</v>
      </c>
      <c r="L78" t="s">
        <v>6861</v>
      </c>
      <c r="M78" t="s">
        <v>20524</v>
      </c>
      <c r="N78">
        <v>9</v>
      </c>
      <c r="O78" t="s">
        <v>20600</v>
      </c>
      <c r="P78" t="s">
        <v>17357</v>
      </c>
      <c r="Q78">
        <v>8</v>
      </c>
      <c r="R78">
        <v>4</v>
      </c>
      <c r="S78">
        <v>3.4</v>
      </c>
      <c r="T78">
        <v>5.37</v>
      </c>
      <c r="U78">
        <v>696.56</v>
      </c>
      <c r="V78">
        <v>162.43</v>
      </c>
      <c r="W78">
        <v>4.1399999999999997</v>
      </c>
      <c r="X78">
        <v>4.26</v>
      </c>
      <c r="Y78">
        <v>0.6</v>
      </c>
      <c r="Z78">
        <v>5</v>
      </c>
      <c r="AA78" t="s">
        <v>4250</v>
      </c>
      <c r="AB78">
        <v>1</v>
      </c>
      <c r="AC78">
        <v>10</v>
      </c>
      <c r="AD78">
        <v>1.3</v>
      </c>
      <c r="AF78" t="s">
        <v>7951</v>
      </c>
      <c r="AI78">
        <v>0</v>
      </c>
      <c r="AJ78">
        <v>0</v>
      </c>
      <c r="AK78" t="s">
        <v>19940</v>
      </c>
      <c r="AL78" t="s">
        <v>19940</v>
      </c>
      <c r="AM78" t="s">
        <v>20019</v>
      </c>
    </row>
    <row r="79" spans="1:39" x14ac:dyDescent="0.25">
      <c r="A79" t="s">
        <v>9765</v>
      </c>
      <c r="B79" t="s">
        <v>20485</v>
      </c>
      <c r="C79" t="s">
        <v>4842</v>
      </c>
      <c r="D79">
        <v>98</v>
      </c>
      <c r="E79" t="s">
        <v>20487</v>
      </c>
      <c r="G79" t="s">
        <v>20490</v>
      </c>
      <c r="H79" t="s">
        <v>4846</v>
      </c>
      <c r="K79" t="s">
        <v>6860</v>
      </c>
      <c r="L79" t="s">
        <v>6861</v>
      </c>
      <c r="M79" t="s">
        <v>20524</v>
      </c>
      <c r="N79">
        <v>9</v>
      </c>
      <c r="O79" t="s">
        <v>20601</v>
      </c>
      <c r="P79" t="s">
        <v>17417</v>
      </c>
      <c r="Q79">
        <v>9</v>
      </c>
      <c r="R79">
        <v>9</v>
      </c>
      <c r="S79">
        <v>1.92</v>
      </c>
      <c r="T79">
        <v>3.96</v>
      </c>
      <c r="U79">
        <v>766.87</v>
      </c>
      <c r="V79">
        <v>257.47000000000003</v>
      </c>
      <c r="W79">
        <v>7.0000000000000007E-2</v>
      </c>
      <c r="X79">
        <v>3.48</v>
      </c>
      <c r="Y79">
        <v>6.65</v>
      </c>
      <c r="Z79">
        <v>3</v>
      </c>
      <c r="AA79" t="s">
        <v>4250</v>
      </c>
      <c r="AB79">
        <v>2</v>
      </c>
      <c r="AC79">
        <v>18</v>
      </c>
      <c r="AD79">
        <v>2.52</v>
      </c>
      <c r="AF79" t="s">
        <v>7951</v>
      </c>
      <c r="AI79">
        <v>0</v>
      </c>
      <c r="AJ79">
        <v>0</v>
      </c>
      <c r="AK79" t="s">
        <v>19901</v>
      </c>
      <c r="AL79" t="s">
        <v>19901</v>
      </c>
      <c r="AM79" t="s">
        <v>20019</v>
      </c>
    </row>
    <row r="80" spans="1:39" x14ac:dyDescent="0.25">
      <c r="A80" t="s">
        <v>8718</v>
      </c>
      <c r="B80" t="s">
        <v>20485</v>
      </c>
      <c r="C80" t="s">
        <v>4842</v>
      </c>
      <c r="D80">
        <v>98</v>
      </c>
      <c r="E80" t="s">
        <v>20487</v>
      </c>
      <c r="G80" t="s">
        <v>20491</v>
      </c>
      <c r="H80" t="s">
        <v>4846</v>
      </c>
      <c r="K80" t="s">
        <v>6860</v>
      </c>
      <c r="L80" t="s">
        <v>6861</v>
      </c>
      <c r="M80" t="s">
        <v>20526</v>
      </c>
      <c r="N80">
        <v>9</v>
      </c>
      <c r="O80" t="s">
        <v>20604</v>
      </c>
      <c r="P80" t="s">
        <v>16370</v>
      </c>
      <c r="Q80">
        <v>13</v>
      </c>
      <c r="R80">
        <v>9</v>
      </c>
      <c r="S80">
        <v>-0.85</v>
      </c>
      <c r="T80">
        <v>2.16</v>
      </c>
      <c r="U80">
        <v>732.81</v>
      </c>
      <c r="V80">
        <v>300.67</v>
      </c>
      <c r="W80">
        <v>-1.1599999999999999</v>
      </c>
      <c r="X80">
        <v>2.5</v>
      </c>
      <c r="Y80">
        <v>5.8</v>
      </c>
      <c r="Z80">
        <v>4</v>
      </c>
      <c r="AA80" t="s">
        <v>4250</v>
      </c>
      <c r="AB80">
        <v>3</v>
      </c>
      <c r="AC80">
        <v>18</v>
      </c>
      <c r="AD80">
        <v>3</v>
      </c>
      <c r="AF80" t="s">
        <v>7951</v>
      </c>
      <c r="AI80">
        <v>0</v>
      </c>
      <c r="AJ80">
        <v>0</v>
      </c>
      <c r="AK80" t="s">
        <v>19897</v>
      </c>
      <c r="AL80" t="s">
        <v>19897</v>
      </c>
      <c r="AM80" t="s">
        <v>20019</v>
      </c>
    </row>
    <row r="81" spans="1:39" x14ac:dyDescent="0.25">
      <c r="A81" t="s">
        <v>8718</v>
      </c>
      <c r="B81" t="s">
        <v>20485</v>
      </c>
      <c r="C81" t="s">
        <v>4842</v>
      </c>
      <c r="D81">
        <v>98</v>
      </c>
      <c r="E81" t="s">
        <v>20487</v>
      </c>
      <c r="G81" t="s">
        <v>20491</v>
      </c>
      <c r="H81" t="s">
        <v>4846</v>
      </c>
      <c r="K81" t="s">
        <v>6860</v>
      </c>
      <c r="L81" t="s">
        <v>6861</v>
      </c>
      <c r="M81" t="s">
        <v>20527</v>
      </c>
      <c r="N81">
        <v>9</v>
      </c>
      <c r="O81" t="s">
        <v>20605</v>
      </c>
      <c r="P81" t="s">
        <v>16370</v>
      </c>
      <c r="Q81">
        <v>13</v>
      </c>
      <c r="R81">
        <v>9</v>
      </c>
      <c r="S81">
        <v>-0.85</v>
      </c>
      <c r="T81">
        <v>2.16</v>
      </c>
      <c r="U81">
        <v>732.81</v>
      </c>
      <c r="V81">
        <v>300.67</v>
      </c>
      <c r="W81">
        <v>-1.1599999999999999</v>
      </c>
      <c r="X81">
        <v>2.5</v>
      </c>
      <c r="Y81">
        <v>5.8</v>
      </c>
      <c r="Z81">
        <v>4</v>
      </c>
      <c r="AA81" t="s">
        <v>4250</v>
      </c>
      <c r="AB81">
        <v>3</v>
      </c>
      <c r="AC81">
        <v>18</v>
      </c>
      <c r="AD81">
        <v>3</v>
      </c>
      <c r="AF81" t="s">
        <v>7951</v>
      </c>
      <c r="AI81">
        <v>0</v>
      </c>
      <c r="AJ81">
        <v>0</v>
      </c>
      <c r="AK81" t="s">
        <v>19898</v>
      </c>
      <c r="AL81" t="s">
        <v>19898</v>
      </c>
      <c r="AM81" t="s">
        <v>20019</v>
      </c>
    </row>
    <row r="82" spans="1:39" x14ac:dyDescent="0.25">
      <c r="A82" t="s">
        <v>8641</v>
      </c>
      <c r="B82" t="s">
        <v>20485</v>
      </c>
      <c r="C82" t="s">
        <v>4842</v>
      </c>
      <c r="D82">
        <v>98</v>
      </c>
      <c r="E82" t="s">
        <v>20487</v>
      </c>
      <c r="G82" t="s">
        <v>20491</v>
      </c>
      <c r="H82" t="s">
        <v>4846</v>
      </c>
      <c r="K82" t="s">
        <v>6860</v>
      </c>
      <c r="L82" t="s">
        <v>6861</v>
      </c>
      <c r="M82" t="s">
        <v>20526</v>
      </c>
      <c r="N82">
        <v>9</v>
      </c>
      <c r="O82" t="s">
        <v>20606</v>
      </c>
      <c r="P82" t="s">
        <v>16294</v>
      </c>
      <c r="Q82">
        <v>12</v>
      </c>
      <c r="R82">
        <v>10</v>
      </c>
      <c r="S82">
        <v>-3.15</v>
      </c>
      <c r="T82">
        <v>1.96</v>
      </c>
      <c r="U82">
        <v>752.79</v>
      </c>
      <c r="V82">
        <v>320.81</v>
      </c>
      <c r="W82">
        <v>-0.95</v>
      </c>
      <c r="X82">
        <v>2.5</v>
      </c>
      <c r="Y82">
        <v>5.8</v>
      </c>
      <c r="Z82">
        <v>3</v>
      </c>
      <c r="AA82" t="s">
        <v>4250</v>
      </c>
      <c r="AB82">
        <v>3</v>
      </c>
      <c r="AC82">
        <v>19</v>
      </c>
      <c r="AD82">
        <v>3</v>
      </c>
      <c r="AF82" t="s">
        <v>7951</v>
      </c>
      <c r="AI82">
        <v>0</v>
      </c>
      <c r="AJ82">
        <v>0</v>
      </c>
      <c r="AK82" t="s">
        <v>19869</v>
      </c>
      <c r="AL82" t="s">
        <v>19869</v>
      </c>
      <c r="AM82" t="s">
        <v>20019</v>
      </c>
    </row>
    <row r="83" spans="1:39" x14ac:dyDescent="0.25">
      <c r="A83" t="s">
        <v>20054</v>
      </c>
      <c r="B83" t="s">
        <v>20485</v>
      </c>
      <c r="C83" t="s">
        <v>4842</v>
      </c>
      <c r="D83">
        <v>98</v>
      </c>
      <c r="E83" t="s">
        <v>20487</v>
      </c>
      <c r="G83" t="s">
        <v>20490</v>
      </c>
      <c r="H83" t="s">
        <v>4846</v>
      </c>
      <c r="K83" t="s">
        <v>6860</v>
      </c>
      <c r="L83" t="s">
        <v>6861</v>
      </c>
      <c r="M83" t="s">
        <v>20514</v>
      </c>
      <c r="N83">
        <v>9</v>
      </c>
      <c r="O83" t="s">
        <v>20602</v>
      </c>
      <c r="P83" t="s">
        <v>20701</v>
      </c>
      <c r="Q83">
        <v>10</v>
      </c>
      <c r="R83">
        <v>10</v>
      </c>
      <c r="S83">
        <v>-0.52</v>
      </c>
      <c r="T83">
        <v>3.53</v>
      </c>
      <c r="U83">
        <v>775.86</v>
      </c>
      <c r="V83">
        <v>292.37</v>
      </c>
      <c r="W83">
        <v>1.1200000000000001</v>
      </c>
      <c r="X83">
        <v>4.04</v>
      </c>
      <c r="Y83">
        <v>6.3</v>
      </c>
      <c r="Z83">
        <v>3</v>
      </c>
      <c r="AA83" t="s">
        <v>4250</v>
      </c>
      <c r="AB83">
        <v>2</v>
      </c>
      <c r="AC83">
        <v>19</v>
      </c>
      <c r="AD83">
        <v>2.7349999999999999</v>
      </c>
      <c r="AF83" t="s">
        <v>7951</v>
      </c>
      <c r="AI83">
        <v>0</v>
      </c>
      <c r="AJ83">
        <v>0</v>
      </c>
      <c r="AK83" t="s">
        <v>21142</v>
      </c>
      <c r="AL83" t="s">
        <v>21142</v>
      </c>
      <c r="AM83" t="s">
        <v>20019</v>
      </c>
    </row>
    <row r="84" spans="1:39" x14ac:dyDescent="0.25">
      <c r="A84" t="s">
        <v>9692</v>
      </c>
      <c r="B84" t="s">
        <v>20485</v>
      </c>
      <c r="C84" t="s">
        <v>4842</v>
      </c>
      <c r="D84">
        <v>98</v>
      </c>
      <c r="E84" t="s">
        <v>20487</v>
      </c>
      <c r="G84" t="s">
        <v>20490</v>
      </c>
      <c r="H84" t="s">
        <v>4846</v>
      </c>
      <c r="K84" t="s">
        <v>6860</v>
      </c>
      <c r="L84" t="s">
        <v>6861</v>
      </c>
      <c r="M84" t="s">
        <v>20524</v>
      </c>
      <c r="N84">
        <v>9</v>
      </c>
      <c r="O84" t="s">
        <v>20601</v>
      </c>
      <c r="P84" t="s">
        <v>17344</v>
      </c>
      <c r="Q84">
        <v>9</v>
      </c>
      <c r="R84">
        <v>9</v>
      </c>
      <c r="S84">
        <v>2.63</v>
      </c>
      <c r="T84">
        <v>4.67</v>
      </c>
      <c r="U84">
        <v>806.94</v>
      </c>
      <c r="V84">
        <v>257.47000000000003</v>
      </c>
      <c r="W84">
        <v>1</v>
      </c>
      <c r="X84">
        <v>3.48</v>
      </c>
      <c r="Y84">
        <v>6.65</v>
      </c>
      <c r="Z84">
        <v>3</v>
      </c>
      <c r="AA84" t="s">
        <v>4250</v>
      </c>
      <c r="AB84">
        <v>2</v>
      </c>
      <c r="AC84">
        <v>18</v>
      </c>
      <c r="AD84">
        <v>1.85</v>
      </c>
      <c r="AF84" t="s">
        <v>7951</v>
      </c>
      <c r="AI84">
        <v>0</v>
      </c>
      <c r="AJ84">
        <v>0</v>
      </c>
      <c r="AK84" t="s">
        <v>19901</v>
      </c>
      <c r="AL84" t="s">
        <v>19901</v>
      </c>
      <c r="AM84" t="s">
        <v>20019</v>
      </c>
    </row>
    <row r="85" spans="1:39" x14ac:dyDescent="0.25">
      <c r="A85" t="s">
        <v>9955</v>
      </c>
      <c r="B85" t="s">
        <v>20485</v>
      </c>
      <c r="C85" t="s">
        <v>4842</v>
      </c>
      <c r="D85">
        <v>98</v>
      </c>
      <c r="E85" t="s">
        <v>20487</v>
      </c>
      <c r="G85" t="s">
        <v>20490</v>
      </c>
      <c r="H85" t="s">
        <v>4846</v>
      </c>
      <c r="K85" t="s">
        <v>6860</v>
      </c>
      <c r="L85" t="s">
        <v>6861</v>
      </c>
      <c r="M85" t="s">
        <v>20524</v>
      </c>
      <c r="N85">
        <v>9</v>
      </c>
      <c r="O85" t="s">
        <v>20601</v>
      </c>
      <c r="P85" t="s">
        <v>17607</v>
      </c>
      <c r="Q85">
        <v>9</v>
      </c>
      <c r="R85">
        <v>9</v>
      </c>
      <c r="S85">
        <v>1.51</v>
      </c>
      <c r="T85">
        <v>3.55</v>
      </c>
      <c r="U85">
        <v>752.85</v>
      </c>
      <c r="V85">
        <v>257.47000000000003</v>
      </c>
      <c r="W85">
        <v>-0.1</v>
      </c>
      <c r="X85">
        <v>3.48</v>
      </c>
      <c r="Y85">
        <v>6.65</v>
      </c>
      <c r="Z85">
        <v>3</v>
      </c>
      <c r="AA85" t="s">
        <v>4250</v>
      </c>
      <c r="AB85">
        <v>2</v>
      </c>
      <c r="AC85">
        <v>18</v>
      </c>
      <c r="AD85">
        <v>2.7250000000000001</v>
      </c>
      <c r="AF85" t="s">
        <v>7951</v>
      </c>
      <c r="AI85">
        <v>0</v>
      </c>
      <c r="AJ85">
        <v>0</v>
      </c>
      <c r="AK85" t="s">
        <v>19901</v>
      </c>
      <c r="AL85" t="s">
        <v>19901</v>
      </c>
      <c r="AM85" t="s">
        <v>20019</v>
      </c>
    </row>
    <row r="86" spans="1:39" x14ac:dyDescent="0.25">
      <c r="A86" t="s">
        <v>8610</v>
      </c>
      <c r="B86" t="s">
        <v>20485</v>
      </c>
      <c r="C86" t="s">
        <v>4842</v>
      </c>
      <c r="D86">
        <v>98</v>
      </c>
      <c r="E86" t="s">
        <v>20487</v>
      </c>
      <c r="G86" t="s">
        <v>20491</v>
      </c>
      <c r="H86" t="s">
        <v>4846</v>
      </c>
      <c r="K86" t="s">
        <v>6860</v>
      </c>
      <c r="L86" t="s">
        <v>6861</v>
      </c>
      <c r="M86" t="s">
        <v>20527</v>
      </c>
      <c r="N86">
        <v>9</v>
      </c>
      <c r="O86" t="s">
        <v>20605</v>
      </c>
      <c r="P86" t="s">
        <v>16263</v>
      </c>
      <c r="Q86">
        <v>13</v>
      </c>
      <c r="R86">
        <v>9</v>
      </c>
      <c r="S86">
        <v>0.26</v>
      </c>
      <c r="T86">
        <v>3.27</v>
      </c>
      <c r="U86">
        <v>772.87</v>
      </c>
      <c r="V86">
        <v>300.67</v>
      </c>
      <c r="W86">
        <v>-0.24</v>
      </c>
      <c r="X86">
        <v>2.5</v>
      </c>
      <c r="Y86">
        <v>5.8</v>
      </c>
      <c r="Z86">
        <v>4</v>
      </c>
      <c r="AA86" t="s">
        <v>4250</v>
      </c>
      <c r="AB86">
        <v>3</v>
      </c>
      <c r="AC86">
        <v>18</v>
      </c>
      <c r="AD86">
        <v>2.8650000000000002</v>
      </c>
      <c r="AF86" t="s">
        <v>7951</v>
      </c>
      <c r="AI86">
        <v>0</v>
      </c>
      <c r="AJ86">
        <v>0</v>
      </c>
      <c r="AK86" t="s">
        <v>19898</v>
      </c>
      <c r="AL86" t="s">
        <v>19898</v>
      </c>
      <c r="AM86" t="s">
        <v>20019</v>
      </c>
    </row>
    <row r="87" spans="1:39" x14ac:dyDescent="0.25">
      <c r="A87" t="s">
        <v>9942</v>
      </c>
      <c r="B87" t="s">
        <v>20485</v>
      </c>
      <c r="C87" t="s">
        <v>4842</v>
      </c>
      <c r="D87">
        <v>98</v>
      </c>
      <c r="E87" t="s">
        <v>20487</v>
      </c>
      <c r="G87" t="s">
        <v>20490</v>
      </c>
      <c r="H87" t="s">
        <v>4846</v>
      </c>
      <c r="K87" t="s">
        <v>6860</v>
      </c>
      <c r="L87" t="s">
        <v>6861</v>
      </c>
      <c r="M87" t="s">
        <v>20524</v>
      </c>
      <c r="N87">
        <v>9</v>
      </c>
      <c r="O87" t="s">
        <v>20600</v>
      </c>
      <c r="P87" t="s">
        <v>17594</v>
      </c>
      <c r="Q87">
        <v>8</v>
      </c>
      <c r="R87">
        <v>4</v>
      </c>
      <c r="S87">
        <v>3.36</v>
      </c>
      <c r="T87">
        <v>5.33</v>
      </c>
      <c r="U87">
        <v>743.56</v>
      </c>
      <c r="V87">
        <v>162.43</v>
      </c>
      <c r="W87">
        <v>3.98</v>
      </c>
      <c r="X87">
        <v>4.26</v>
      </c>
      <c r="Y87">
        <v>0.6</v>
      </c>
      <c r="Z87">
        <v>5</v>
      </c>
      <c r="AA87" t="s">
        <v>4250</v>
      </c>
      <c r="AB87">
        <v>1</v>
      </c>
      <c r="AC87">
        <v>10</v>
      </c>
      <c r="AD87">
        <v>1.32</v>
      </c>
      <c r="AF87" t="s">
        <v>7951</v>
      </c>
      <c r="AI87">
        <v>0</v>
      </c>
      <c r="AJ87">
        <v>0</v>
      </c>
      <c r="AK87" t="s">
        <v>19940</v>
      </c>
      <c r="AL87" t="s">
        <v>19940</v>
      </c>
      <c r="AM87" t="s">
        <v>20019</v>
      </c>
    </row>
    <row r="88" spans="1:39" x14ac:dyDescent="0.25">
      <c r="A88" t="s">
        <v>8610</v>
      </c>
      <c r="B88" t="s">
        <v>20485</v>
      </c>
      <c r="C88" t="s">
        <v>4842</v>
      </c>
      <c r="D88">
        <v>98</v>
      </c>
      <c r="E88" t="s">
        <v>20487</v>
      </c>
      <c r="G88" t="s">
        <v>20491</v>
      </c>
      <c r="H88" t="s">
        <v>4846</v>
      </c>
      <c r="K88" t="s">
        <v>6860</v>
      </c>
      <c r="L88" t="s">
        <v>6861</v>
      </c>
      <c r="M88" t="s">
        <v>20526</v>
      </c>
      <c r="N88">
        <v>9</v>
      </c>
      <c r="O88" t="s">
        <v>20604</v>
      </c>
      <c r="P88" t="s">
        <v>16263</v>
      </c>
      <c r="Q88">
        <v>13</v>
      </c>
      <c r="R88">
        <v>9</v>
      </c>
      <c r="S88">
        <v>0.26</v>
      </c>
      <c r="T88">
        <v>3.27</v>
      </c>
      <c r="U88">
        <v>772.87</v>
      </c>
      <c r="V88">
        <v>300.67</v>
      </c>
      <c r="W88">
        <v>-0.24</v>
      </c>
      <c r="X88">
        <v>2.5</v>
      </c>
      <c r="Y88">
        <v>5.8</v>
      </c>
      <c r="Z88">
        <v>4</v>
      </c>
      <c r="AA88" t="s">
        <v>4250</v>
      </c>
      <c r="AB88">
        <v>3</v>
      </c>
      <c r="AC88">
        <v>18</v>
      </c>
      <c r="AD88">
        <v>2.8650000000000002</v>
      </c>
      <c r="AF88" t="s">
        <v>7951</v>
      </c>
      <c r="AI88">
        <v>0</v>
      </c>
      <c r="AJ88">
        <v>0</v>
      </c>
      <c r="AK88" t="s">
        <v>19897</v>
      </c>
      <c r="AL88" t="s">
        <v>19897</v>
      </c>
      <c r="AM88" t="s">
        <v>20019</v>
      </c>
    </row>
    <row r="89" spans="1:39" x14ac:dyDescent="0.25">
      <c r="A89" t="s">
        <v>9836</v>
      </c>
      <c r="B89" t="s">
        <v>20485</v>
      </c>
      <c r="C89" t="s">
        <v>4842</v>
      </c>
      <c r="D89">
        <v>98</v>
      </c>
      <c r="E89" t="s">
        <v>20487</v>
      </c>
      <c r="G89" t="s">
        <v>20490</v>
      </c>
      <c r="H89" t="s">
        <v>4846</v>
      </c>
      <c r="K89" t="s">
        <v>6860</v>
      </c>
      <c r="L89" t="s">
        <v>6861</v>
      </c>
      <c r="M89" t="s">
        <v>20514</v>
      </c>
      <c r="N89">
        <v>9</v>
      </c>
      <c r="O89" t="s">
        <v>20593</v>
      </c>
      <c r="P89" t="s">
        <v>17488</v>
      </c>
      <c r="Q89">
        <v>12</v>
      </c>
      <c r="R89">
        <v>8</v>
      </c>
      <c r="S89">
        <v>-1.92</v>
      </c>
      <c r="T89">
        <v>1.0900000000000001</v>
      </c>
      <c r="U89">
        <v>720.73</v>
      </c>
      <c r="V89">
        <v>280.35000000000002</v>
      </c>
      <c r="W89">
        <v>-2.02</v>
      </c>
      <c r="X89">
        <v>-2.93</v>
      </c>
      <c r="Y89">
        <v>5.8</v>
      </c>
      <c r="Z89">
        <v>2</v>
      </c>
      <c r="AA89" t="s">
        <v>4250</v>
      </c>
      <c r="AB89">
        <v>3</v>
      </c>
      <c r="AC89">
        <v>17</v>
      </c>
      <c r="AD89">
        <v>3</v>
      </c>
      <c r="AF89" t="s">
        <v>7951</v>
      </c>
      <c r="AI89">
        <v>0</v>
      </c>
      <c r="AJ89">
        <v>0</v>
      </c>
      <c r="AK89" t="s">
        <v>19869</v>
      </c>
      <c r="AL89" t="s">
        <v>19869</v>
      </c>
      <c r="AM89" t="s">
        <v>20019</v>
      </c>
    </row>
    <row r="90" spans="1:39" x14ac:dyDescent="0.25">
      <c r="A90" t="s">
        <v>10045</v>
      </c>
      <c r="B90" t="s">
        <v>20485</v>
      </c>
      <c r="C90" t="s">
        <v>4842</v>
      </c>
      <c r="D90">
        <v>98</v>
      </c>
      <c r="E90" t="s">
        <v>20487</v>
      </c>
      <c r="G90" t="s">
        <v>20490</v>
      </c>
      <c r="H90" t="s">
        <v>4846</v>
      </c>
      <c r="K90" t="s">
        <v>6860</v>
      </c>
      <c r="L90" t="s">
        <v>6861</v>
      </c>
      <c r="M90" t="s">
        <v>20524</v>
      </c>
      <c r="N90">
        <v>9</v>
      </c>
      <c r="O90" t="s">
        <v>20601</v>
      </c>
      <c r="P90" t="s">
        <v>17697</v>
      </c>
      <c r="Q90">
        <v>9</v>
      </c>
      <c r="R90">
        <v>9</v>
      </c>
      <c r="S90">
        <v>2.62</v>
      </c>
      <c r="T90">
        <v>4.66</v>
      </c>
      <c r="U90">
        <v>792.91</v>
      </c>
      <c r="V90">
        <v>257.47000000000003</v>
      </c>
      <c r="W90">
        <v>0.82</v>
      </c>
      <c r="X90">
        <v>3.48</v>
      </c>
      <c r="Y90">
        <v>6.65</v>
      </c>
      <c r="Z90">
        <v>3</v>
      </c>
      <c r="AA90" t="s">
        <v>4250</v>
      </c>
      <c r="AB90">
        <v>2</v>
      </c>
      <c r="AC90">
        <v>18</v>
      </c>
      <c r="AD90">
        <v>1.86</v>
      </c>
      <c r="AF90" t="s">
        <v>7951</v>
      </c>
      <c r="AI90">
        <v>0</v>
      </c>
      <c r="AJ90">
        <v>0</v>
      </c>
      <c r="AK90" t="s">
        <v>19901</v>
      </c>
      <c r="AL90" t="s">
        <v>19901</v>
      </c>
      <c r="AM90" t="s">
        <v>20019</v>
      </c>
    </row>
    <row r="91" spans="1:39" x14ac:dyDescent="0.25">
      <c r="A91" t="s">
        <v>9816</v>
      </c>
      <c r="B91" t="s">
        <v>20485</v>
      </c>
      <c r="C91" t="s">
        <v>4842</v>
      </c>
      <c r="D91">
        <v>98</v>
      </c>
      <c r="E91" t="s">
        <v>20487</v>
      </c>
      <c r="G91" t="s">
        <v>20490</v>
      </c>
      <c r="H91" t="s">
        <v>4846</v>
      </c>
      <c r="K91" t="s">
        <v>6860</v>
      </c>
      <c r="L91" t="s">
        <v>6861</v>
      </c>
      <c r="M91" t="s">
        <v>20524</v>
      </c>
      <c r="N91">
        <v>9</v>
      </c>
      <c r="O91" t="s">
        <v>20601</v>
      </c>
      <c r="P91" t="s">
        <v>17468</v>
      </c>
      <c r="Q91">
        <v>9</v>
      </c>
      <c r="R91">
        <v>9</v>
      </c>
      <c r="S91">
        <v>3.21</v>
      </c>
      <c r="T91">
        <v>5.26</v>
      </c>
      <c r="U91">
        <v>832.97</v>
      </c>
      <c r="V91">
        <v>257.47000000000003</v>
      </c>
      <c r="W91">
        <v>1.53</v>
      </c>
      <c r="X91">
        <v>3.48</v>
      </c>
      <c r="Y91">
        <v>6.65</v>
      </c>
      <c r="Z91">
        <v>3</v>
      </c>
      <c r="AA91" t="s">
        <v>4250</v>
      </c>
      <c r="AB91">
        <v>2</v>
      </c>
      <c r="AC91">
        <v>18</v>
      </c>
      <c r="AD91">
        <v>1.395</v>
      </c>
      <c r="AF91" t="s">
        <v>7951</v>
      </c>
      <c r="AI91">
        <v>0</v>
      </c>
      <c r="AJ91">
        <v>0</v>
      </c>
      <c r="AK91" t="s">
        <v>19901</v>
      </c>
      <c r="AL91" t="s">
        <v>19901</v>
      </c>
      <c r="AM91" t="s">
        <v>20019</v>
      </c>
    </row>
    <row r="92" spans="1:39" x14ac:dyDescent="0.25">
      <c r="A92" t="s">
        <v>9684</v>
      </c>
      <c r="B92" t="s">
        <v>20485</v>
      </c>
      <c r="C92" t="s">
        <v>4842</v>
      </c>
      <c r="D92">
        <v>98</v>
      </c>
      <c r="E92" t="s">
        <v>20487</v>
      </c>
      <c r="G92" t="s">
        <v>20490</v>
      </c>
      <c r="H92" t="s">
        <v>4846</v>
      </c>
      <c r="K92" t="s">
        <v>6860</v>
      </c>
      <c r="L92" t="s">
        <v>6861</v>
      </c>
      <c r="M92" t="s">
        <v>20524</v>
      </c>
      <c r="N92">
        <v>9</v>
      </c>
      <c r="O92" t="s">
        <v>20601</v>
      </c>
      <c r="P92" t="s">
        <v>17336</v>
      </c>
      <c r="Q92">
        <v>9</v>
      </c>
      <c r="R92">
        <v>9</v>
      </c>
      <c r="S92">
        <v>2.62</v>
      </c>
      <c r="T92">
        <v>4.66</v>
      </c>
      <c r="U92">
        <v>792.91</v>
      </c>
      <c r="V92">
        <v>257.47000000000003</v>
      </c>
      <c r="W92">
        <v>0.82</v>
      </c>
      <c r="X92">
        <v>3.48</v>
      </c>
      <c r="Y92">
        <v>6.65</v>
      </c>
      <c r="Z92">
        <v>3</v>
      </c>
      <c r="AA92" t="s">
        <v>4250</v>
      </c>
      <c r="AB92">
        <v>2</v>
      </c>
      <c r="AC92">
        <v>18</v>
      </c>
      <c r="AD92">
        <v>1.86</v>
      </c>
      <c r="AF92" t="s">
        <v>7951</v>
      </c>
      <c r="AI92">
        <v>0</v>
      </c>
      <c r="AJ92">
        <v>0</v>
      </c>
      <c r="AK92" t="s">
        <v>19901</v>
      </c>
      <c r="AL92" t="s">
        <v>19901</v>
      </c>
      <c r="AM92" t="s">
        <v>20019</v>
      </c>
    </row>
    <row r="93" spans="1:39" x14ac:dyDescent="0.25">
      <c r="A93" t="s">
        <v>9598</v>
      </c>
      <c r="B93" t="s">
        <v>20485</v>
      </c>
      <c r="C93" t="s">
        <v>4842</v>
      </c>
      <c r="D93">
        <v>98</v>
      </c>
      <c r="E93" t="s">
        <v>20487</v>
      </c>
      <c r="G93" t="s">
        <v>20490</v>
      </c>
      <c r="H93" t="s">
        <v>4846</v>
      </c>
      <c r="K93" t="s">
        <v>6860</v>
      </c>
      <c r="L93" t="s">
        <v>6861</v>
      </c>
      <c r="M93" t="s">
        <v>20522</v>
      </c>
      <c r="N93">
        <v>9</v>
      </c>
      <c r="O93" t="s">
        <v>20598</v>
      </c>
      <c r="P93" t="s">
        <v>17250</v>
      </c>
      <c r="Q93">
        <v>9</v>
      </c>
      <c r="R93">
        <v>4</v>
      </c>
      <c r="S93">
        <v>3.23</v>
      </c>
      <c r="T93">
        <v>5.2</v>
      </c>
      <c r="U93">
        <v>653.1</v>
      </c>
      <c r="V93">
        <v>175.32</v>
      </c>
      <c r="W93">
        <v>3.43</v>
      </c>
      <c r="X93">
        <v>4.26</v>
      </c>
      <c r="Y93">
        <v>0.6</v>
      </c>
      <c r="Z93">
        <v>5</v>
      </c>
      <c r="AA93" t="s">
        <v>4250</v>
      </c>
      <c r="AB93">
        <v>1</v>
      </c>
      <c r="AC93">
        <v>10</v>
      </c>
      <c r="AD93">
        <v>1.385</v>
      </c>
      <c r="AF93" t="s">
        <v>7951</v>
      </c>
      <c r="AI93">
        <v>0</v>
      </c>
      <c r="AJ93">
        <v>0</v>
      </c>
      <c r="AK93" t="s">
        <v>19926</v>
      </c>
      <c r="AL93" t="s">
        <v>19926</v>
      </c>
      <c r="AM93" t="s">
        <v>20019</v>
      </c>
    </row>
    <row r="94" spans="1:39" x14ac:dyDescent="0.25">
      <c r="A94" t="s">
        <v>20055</v>
      </c>
      <c r="B94" t="s">
        <v>20485</v>
      </c>
      <c r="C94" t="s">
        <v>4842</v>
      </c>
      <c r="D94">
        <v>98</v>
      </c>
      <c r="E94" t="s">
        <v>20487</v>
      </c>
      <c r="G94" t="s">
        <v>20490</v>
      </c>
      <c r="H94" t="s">
        <v>4846</v>
      </c>
      <c r="K94" t="s">
        <v>6860</v>
      </c>
      <c r="L94" t="s">
        <v>6861</v>
      </c>
      <c r="M94" t="s">
        <v>20514</v>
      </c>
      <c r="N94">
        <v>9</v>
      </c>
      <c r="O94" t="s">
        <v>20589</v>
      </c>
      <c r="P94" t="s">
        <v>20702</v>
      </c>
      <c r="Q94">
        <v>10</v>
      </c>
      <c r="R94">
        <v>10</v>
      </c>
      <c r="S94">
        <v>0.6</v>
      </c>
      <c r="T94">
        <v>3.7</v>
      </c>
      <c r="U94">
        <v>748.83</v>
      </c>
      <c r="V94">
        <v>269.51</v>
      </c>
      <c r="W94">
        <v>1.25</v>
      </c>
      <c r="X94">
        <v>4.04</v>
      </c>
      <c r="Y94">
        <v>6.11</v>
      </c>
      <c r="Z94">
        <v>3</v>
      </c>
      <c r="AA94" t="s">
        <v>4250</v>
      </c>
      <c r="AB94">
        <v>2</v>
      </c>
      <c r="AC94">
        <v>18</v>
      </c>
      <c r="AD94">
        <v>2.65</v>
      </c>
      <c r="AF94" t="s">
        <v>7951</v>
      </c>
      <c r="AI94">
        <v>0</v>
      </c>
      <c r="AJ94">
        <v>0</v>
      </c>
      <c r="AK94" t="s">
        <v>19897</v>
      </c>
      <c r="AL94" t="s">
        <v>19897</v>
      </c>
      <c r="AM94" t="s">
        <v>20019</v>
      </c>
    </row>
    <row r="95" spans="1:39" x14ac:dyDescent="0.25">
      <c r="A95" t="s">
        <v>9887</v>
      </c>
      <c r="B95" t="s">
        <v>20485</v>
      </c>
      <c r="C95" t="s">
        <v>4842</v>
      </c>
      <c r="D95">
        <v>98</v>
      </c>
      <c r="E95" t="s">
        <v>20487</v>
      </c>
      <c r="G95" t="s">
        <v>20490</v>
      </c>
      <c r="H95" t="s">
        <v>4846</v>
      </c>
      <c r="K95" t="s">
        <v>6860</v>
      </c>
      <c r="L95" t="s">
        <v>6861</v>
      </c>
      <c r="M95" t="s">
        <v>20524</v>
      </c>
      <c r="N95">
        <v>9</v>
      </c>
      <c r="O95" t="s">
        <v>20601</v>
      </c>
      <c r="P95" t="s">
        <v>17539</v>
      </c>
      <c r="Q95">
        <v>9</v>
      </c>
      <c r="R95">
        <v>9</v>
      </c>
      <c r="S95">
        <v>3.03</v>
      </c>
      <c r="T95">
        <v>5.07</v>
      </c>
      <c r="U95">
        <v>806.94</v>
      </c>
      <c r="V95">
        <v>257.47000000000003</v>
      </c>
      <c r="W95">
        <v>1</v>
      </c>
      <c r="X95">
        <v>3.48</v>
      </c>
      <c r="Y95">
        <v>6.65</v>
      </c>
      <c r="Z95">
        <v>3</v>
      </c>
      <c r="AA95" t="s">
        <v>4250</v>
      </c>
      <c r="AB95">
        <v>2</v>
      </c>
      <c r="AC95">
        <v>18</v>
      </c>
      <c r="AD95">
        <v>1.4850000000000001</v>
      </c>
      <c r="AF95" t="s">
        <v>7951</v>
      </c>
      <c r="AI95">
        <v>0</v>
      </c>
      <c r="AJ95">
        <v>0</v>
      </c>
      <c r="AK95" t="s">
        <v>19901</v>
      </c>
      <c r="AL95" t="s">
        <v>19901</v>
      </c>
      <c r="AM95" t="s">
        <v>20019</v>
      </c>
    </row>
    <row r="96" spans="1:39" x14ac:dyDescent="0.25">
      <c r="A96" t="s">
        <v>8857</v>
      </c>
      <c r="B96" t="s">
        <v>20485</v>
      </c>
      <c r="C96" t="s">
        <v>4842</v>
      </c>
      <c r="D96">
        <v>98</v>
      </c>
      <c r="E96" t="s">
        <v>20487</v>
      </c>
      <c r="G96" t="s">
        <v>20491</v>
      </c>
      <c r="H96" t="s">
        <v>4846</v>
      </c>
      <c r="K96" t="s">
        <v>6860</v>
      </c>
      <c r="L96" t="s">
        <v>6861</v>
      </c>
      <c r="M96" t="s">
        <v>20527</v>
      </c>
      <c r="N96">
        <v>9</v>
      </c>
      <c r="O96" t="s">
        <v>20605</v>
      </c>
      <c r="P96" t="s">
        <v>16509</v>
      </c>
      <c r="Q96">
        <v>12</v>
      </c>
      <c r="R96">
        <v>10</v>
      </c>
      <c r="S96">
        <v>-0.57999999999999996</v>
      </c>
      <c r="T96">
        <v>2.46</v>
      </c>
      <c r="U96">
        <v>792.83</v>
      </c>
      <c r="V96">
        <v>311.93</v>
      </c>
      <c r="W96">
        <v>-1.1599999999999999</v>
      </c>
      <c r="X96">
        <v>3.48</v>
      </c>
      <c r="Y96">
        <v>6.65</v>
      </c>
      <c r="Z96">
        <v>4</v>
      </c>
      <c r="AA96" t="s">
        <v>4250</v>
      </c>
      <c r="AB96">
        <v>3</v>
      </c>
      <c r="AC96">
        <v>18</v>
      </c>
      <c r="AD96">
        <v>3</v>
      </c>
      <c r="AF96" t="s">
        <v>7951</v>
      </c>
      <c r="AI96">
        <v>0</v>
      </c>
      <c r="AJ96">
        <v>0</v>
      </c>
      <c r="AK96" t="s">
        <v>19898</v>
      </c>
      <c r="AL96" t="s">
        <v>19898</v>
      </c>
      <c r="AM96" t="s">
        <v>20019</v>
      </c>
    </row>
    <row r="97" spans="1:39" x14ac:dyDescent="0.25">
      <c r="A97" t="s">
        <v>8857</v>
      </c>
      <c r="B97" t="s">
        <v>20485</v>
      </c>
      <c r="C97" t="s">
        <v>4842</v>
      </c>
      <c r="D97">
        <v>98</v>
      </c>
      <c r="E97" t="s">
        <v>20487</v>
      </c>
      <c r="G97" t="s">
        <v>20491</v>
      </c>
      <c r="H97" t="s">
        <v>4846</v>
      </c>
      <c r="K97" t="s">
        <v>6860</v>
      </c>
      <c r="L97" t="s">
        <v>6861</v>
      </c>
      <c r="M97" t="s">
        <v>20526</v>
      </c>
      <c r="N97">
        <v>9</v>
      </c>
      <c r="O97" t="s">
        <v>20604</v>
      </c>
      <c r="P97" t="s">
        <v>16509</v>
      </c>
      <c r="Q97">
        <v>12</v>
      </c>
      <c r="R97">
        <v>10</v>
      </c>
      <c r="S97">
        <v>-0.57999999999999996</v>
      </c>
      <c r="T97">
        <v>2.46</v>
      </c>
      <c r="U97">
        <v>792.83</v>
      </c>
      <c r="V97">
        <v>311.93</v>
      </c>
      <c r="W97">
        <v>-1.1599999999999999</v>
      </c>
      <c r="X97">
        <v>3.48</v>
      </c>
      <c r="Y97">
        <v>6.65</v>
      </c>
      <c r="Z97">
        <v>4</v>
      </c>
      <c r="AA97" t="s">
        <v>4250</v>
      </c>
      <c r="AB97">
        <v>3</v>
      </c>
      <c r="AC97">
        <v>18</v>
      </c>
      <c r="AD97">
        <v>3</v>
      </c>
      <c r="AF97" t="s">
        <v>7951</v>
      </c>
      <c r="AI97">
        <v>0</v>
      </c>
      <c r="AJ97">
        <v>0</v>
      </c>
      <c r="AK97" t="s">
        <v>19897</v>
      </c>
      <c r="AL97" t="s">
        <v>19897</v>
      </c>
      <c r="AM97" t="s">
        <v>20019</v>
      </c>
    </row>
    <row r="98" spans="1:39" x14ac:dyDescent="0.25">
      <c r="A98" t="s">
        <v>9502</v>
      </c>
      <c r="B98" t="s">
        <v>20485</v>
      </c>
      <c r="C98" t="s">
        <v>4842</v>
      </c>
      <c r="D98">
        <v>98</v>
      </c>
      <c r="E98" t="s">
        <v>20487</v>
      </c>
      <c r="G98" t="s">
        <v>20490</v>
      </c>
      <c r="H98" t="s">
        <v>4846</v>
      </c>
      <c r="K98" t="s">
        <v>6860</v>
      </c>
      <c r="L98" t="s">
        <v>6861</v>
      </c>
      <c r="M98" t="s">
        <v>20524</v>
      </c>
      <c r="N98">
        <v>9</v>
      </c>
      <c r="O98" t="s">
        <v>20600</v>
      </c>
      <c r="P98" t="s">
        <v>17154</v>
      </c>
      <c r="Q98">
        <v>10</v>
      </c>
      <c r="R98">
        <v>4</v>
      </c>
      <c r="S98">
        <v>2.56</v>
      </c>
      <c r="T98">
        <v>4.53</v>
      </c>
      <c r="U98">
        <v>662.66</v>
      </c>
      <c r="V98">
        <v>205.57</v>
      </c>
      <c r="W98">
        <v>3.29</v>
      </c>
      <c r="X98">
        <v>4.26</v>
      </c>
      <c r="Y98">
        <v>0.6</v>
      </c>
      <c r="Z98">
        <v>5</v>
      </c>
      <c r="AA98" t="s">
        <v>4250</v>
      </c>
      <c r="AB98">
        <v>1</v>
      </c>
      <c r="AC98">
        <v>11</v>
      </c>
      <c r="AD98">
        <v>1.9550000000000001</v>
      </c>
      <c r="AF98" t="s">
        <v>7951</v>
      </c>
      <c r="AI98">
        <v>0</v>
      </c>
      <c r="AJ98">
        <v>0</v>
      </c>
      <c r="AK98" t="s">
        <v>19940</v>
      </c>
      <c r="AL98" t="s">
        <v>19940</v>
      </c>
      <c r="AM98" t="s">
        <v>20019</v>
      </c>
    </row>
    <row r="99" spans="1:39" x14ac:dyDescent="0.25">
      <c r="A99" t="s">
        <v>20056</v>
      </c>
      <c r="B99" t="s">
        <v>20485</v>
      </c>
      <c r="C99" t="s">
        <v>4842</v>
      </c>
      <c r="D99">
        <v>97.3</v>
      </c>
      <c r="E99" t="s">
        <v>20487</v>
      </c>
      <c r="G99" t="s">
        <v>20490</v>
      </c>
      <c r="H99" t="s">
        <v>4846</v>
      </c>
      <c r="K99" t="s">
        <v>6860</v>
      </c>
      <c r="L99" t="s">
        <v>6861</v>
      </c>
      <c r="M99" t="s">
        <v>20509</v>
      </c>
      <c r="N99">
        <v>9</v>
      </c>
      <c r="O99" t="s">
        <v>20584</v>
      </c>
      <c r="P99" t="s">
        <v>20703</v>
      </c>
      <c r="Q99">
        <v>11</v>
      </c>
      <c r="R99">
        <v>9</v>
      </c>
      <c r="S99">
        <v>-0.35</v>
      </c>
      <c r="T99">
        <v>1.66</v>
      </c>
      <c r="U99">
        <v>707.79</v>
      </c>
      <c r="V99">
        <v>289.3</v>
      </c>
      <c r="W99">
        <v>-1.25</v>
      </c>
      <c r="X99">
        <v>2.5</v>
      </c>
      <c r="Y99">
        <v>5.8</v>
      </c>
      <c r="Z99">
        <v>3</v>
      </c>
      <c r="AA99" t="s">
        <v>4250</v>
      </c>
      <c r="AB99">
        <v>3</v>
      </c>
      <c r="AC99">
        <v>18</v>
      </c>
      <c r="AD99">
        <v>3</v>
      </c>
      <c r="AF99" t="s">
        <v>7951</v>
      </c>
      <c r="AI99">
        <v>0</v>
      </c>
      <c r="AJ99">
        <v>0</v>
      </c>
      <c r="AK99" t="s">
        <v>19867</v>
      </c>
      <c r="AL99" t="s">
        <v>19867</v>
      </c>
      <c r="AM99" t="s">
        <v>20019</v>
      </c>
    </row>
    <row r="100" spans="1:39" x14ac:dyDescent="0.25">
      <c r="A100" t="s">
        <v>8855</v>
      </c>
      <c r="B100" t="s">
        <v>20485</v>
      </c>
      <c r="C100" t="s">
        <v>4842</v>
      </c>
      <c r="D100">
        <v>97.2</v>
      </c>
      <c r="E100" t="s">
        <v>20487</v>
      </c>
      <c r="G100" t="s">
        <v>20491</v>
      </c>
      <c r="H100" t="s">
        <v>4846</v>
      </c>
      <c r="K100" t="s">
        <v>6860</v>
      </c>
      <c r="L100" t="s">
        <v>6861</v>
      </c>
      <c r="M100" t="s">
        <v>20510</v>
      </c>
      <c r="N100">
        <v>9</v>
      </c>
      <c r="O100" t="s">
        <v>20585</v>
      </c>
      <c r="P100" t="s">
        <v>16507</v>
      </c>
      <c r="Q100">
        <v>14</v>
      </c>
      <c r="R100">
        <v>9</v>
      </c>
      <c r="S100">
        <v>-0.94</v>
      </c>
      <c r="T100">
        <v>3.18</v>
      </c>
      <c r="U100">
        <v>764.87</v>
      </c>
      <c r="V100">
        <v>285.13</v>
      </c>
      <c r="W100">
        <v>-0.01</v>
      </c>
      <c r="X100">
        <v>-0.14000000000000001</v>
      </c>
      <c r="Y100">
        <v>5.8</v>
      </c>
      <c r="Z100">
        <v>4</v>
      </c>
      <c r="AA100" t="s">
        <v>4250</v>
      </c>
      <c r="AB100">
        <v>3</v>
      </c>
      <c r="AC100">
        <v>18</v>
      </c>
      <c r="AD100">
        <v>2.91</v>
      </c>
      <c r="AF100" t="s">
        <v>7951</v>
      </c>
      <c r="AI100">
        <v>0</v>
      </c>
      <c r="AJ100">
        <v>0</v>
      </c>
      <c r="AK100" t="s">
        <v>19867</v>
      </c>
      <c r="AL100" t="s">
        <v>19867</v>
      </c>
      <c r="AM100" t="s">
        <v>20019</v>
      </c>
    </row>
    <row r="101" spans="1:39" x14ac:dyDescent="0.25">
      <c r="A101" t="s">
        <v>11696</v>
      </c>
      <c r="B101" t="s">
        <v>20485</v>
      </c>
      <c r="C101" t="s">
        <v>4842</v>
      </c>
      <c r="D101">
        <v>97.17</v>
      </c>
      <c r="E101" t="s">
        <v>20487</v>
      </c>
      <c r="G101" t="s">
        <v>20494</v>
      </c>
      <c r="H101" t="s">
        <v>4846</v>
      </c>
      <c r="K101" t="s">
        <v>6860</v>
      </c>
      <c r="L101" t="s">
        <v>6861</v>
      </c>
      <c r="M101" t="s">
        <v>20528</v>
      </c>
      <c r="N101">
        <v>9</v>
      </c>
      <c r="O101" t="s">
        <v>20607</v>
      </c>
      <c r="P101" t="s">
        <v>19348</v>
      </c>
      <c r="Q101">
        <v>7</v>
      </c>
      <c r="R101">
        <v>5</v>
      </c>
      <c r="S101">
        <v>1.5</v>
      </c>
      <c r="T101">
        <v>5.01</v>
      </c>
      <c r="U101">
        <v>785.98</v>
      </c>
      <c r="V101">
        <v>185.45</v>
      </c>
      <c r="W101">
        <v>4.2300000000000004</v>
      </c>
      <c r="X101">
        <v>3.52</v>
      </c>
      <c r="Y101">
        <v>0</v>
      </c>
      <c r="Z101">
        <v>3</v>
      </c>
      <c r="AA101" t="s">
        <v>4250</v>
      </c>
      <c r="AB101">
        <v>1</v>
      </c>
      <c r="AC101">
        <v>22</v>
      </c>
      <c r="AD101">
        <v>2</v>
      </c>
      <c r="AF101" t="s">
        <v>7951</v>
      </c>
      <c r="AI101">
        <v>0</v>
      </c>
      <c r="AJ101">
        <v>0</v>
      </c>
      <c r="AK101" t="s">
        <v>19952</v>
      </c>
      <c r="AL101" t="s">
        <v>19952</v>
      </c>
      <c r="AM101" t="s">
        <v>20019</v>
      </c>
    </row>
    <row r="102" spans="1:39" x14ac:dyDescent="0.25">
      <c r="A102" t="s">
        <v>8794</v>
      </c>
      <c r="B102" t="s">
        <v>20485</v>
      </c>
      <c r="C102" t="s">
        <v>4842</v>
      </c>
      <c r="D102">
        <v>97</v>
      </c>
      <c r="E102" t="s">
        <v>20487</v>
      </c>
      <c r="G102" t="s">
        <v>20491</v>
      </c>
      <c r="H102" t="s">
        <v>4846</v>
      </c>
      <c r="K102" t="s">
        <v>6860</v>
      </c>
      <c r="L102" t="s">
        <v>6861</v>
      </c>
      <c r="M102" t="s">
        <v>20527</v>
      </c>
      <c r="N102">
        <v>9</v>
      </c>
      <c r="O102" t="s">
        <v>20605</v>
      </c>
      <c r="P102" t="s">
        <v>16446</v>
      </c>
      <c r="Q102">
        <v>12</v>
      </c>
      <c r="R102">
        <v>10</v>
      </c>
      <c r="S102">
        <v>0.52</v>
      </c>
      <c r="T102">
        <v>3.57</v>
      </c>
      <c r="U102">
        <v>832.89</v>
      </c>
      <c r="V102">
        <v>311.93</v>
      </c>
      <c r="W102">
        <v>-0.24</v>
      </c>
      <c r="X102">
        <v>3.48</v>
      </c>
      <c r="Y102">
        <v>6.65</v>
      </c>
      <c r="Z102">
        <v>4</v>
      </c>
      <c r="AA102" t="s">
        <v>4250</v>
      </c>
      <c r="AB102">
        <v>3</v>
      </c>
      <c r="AC102">
        <v>18</v>
      </c>
      <c r="AD102">
        <v>2.7149999999999999</v>
      </c>
      <c r="AF102" t="s">
        <v>7951</v>
      </c>
      <c r="AI102">
        <v>0</v>
      </c>
      <c r="AJ102">
        <v>0</v>
      </c>
      <c r="AK102" t="s">
        <v>19898</v>
      </c>
      <c r="AL102" t="s">
        <v>19898</v>
      </c>
      <c r="AM102" t="s">
        <v>20019</v>
      </c>
    </row>
    <row r="103" spans="1:39" x14ac:dyDescent="0.25">
      <c r="A103" t="s">
        <v>8794</v>
      </c>
      <c r="B103" t="s">
        <v>20485</v>
      </c>
      <c r="C103" t="s">
        <v>4842</v>
      </c>
      <c r="D103">
        <v>97</v>
      </c>
      <c r="E103" t="s">
        <v>20487</v>
      </c>
      <c r="G103" t="s">
        <v>20491</v>
      </c>
      <c r="H103" t="s">
        <v>4846</v>
      </c>
      <c r="K103" t="s">
        <v>6860</v>
      </c>
      <c r="L103" t="s">
        <v>6861</v>
      </c>
      <c r="M103" t="s">
        <v>20526</v>
      </c>
      <c r="N103">
        <v>9</v>
      </c>
      <c r="O103" t="s">
        <v>20604</v>
      </c>
      <c r="P103" t="s">
        <v>16446</v>
      </c>
      <c r="Q103">
        <v>12</v>
      </c>
      <c r="R103">
        <v>10</v>
      </c>
      <c r="S103">
        <v>0.52</v>
      </c>
      <c r="T103">
        <v>3.57</v>
      </c>
      <c r="U103">
        <v>832.89</v>
      </c>
      <c r="V103">
        <v>311.93</v>
      </c>
      <c r="W103">
        <v>-0.24</v>
      </c>
      <c r="X103">
        <v>3.48</v>
      </c>
      <c r="Y103">
        <v>6.65</v>
      </c>
      <c r="Z103">
        <v>4</v>
      </c>
      <c r="AA103" t="s">
        <v>4250</v>
      </c>
      <c r="AB103">
        <v>3</v>
      </c>
      <c r="AC103">
        <v>18</v>
      </c>
      <c r="AD103">
        <v>2.7149999999999999</v>
      </c>
      <c r="AF103" t="s">
        <v>7951</v>
      </c>
      <c r="AI103">
        <v>0</v>
      </c>
      <c r="AJ103">
        <v>0</v>
      </c>
      <c r="AK103" t="s">
        <v>19897</v>
      </c>
      <c r="AL103" t="s">
        <v>19897</v>
      </c>
      <c r="AM103" t="s">
        <v>20019</v>
      </c>
    </row>
    <row r="104" spans="1:39" x14ac:dyDescent="0.25">
      <c r="A104" t="s">
        <v>9740</v>
      </c>
      <c r="B104" t="s">
        <v>20485</v>
      </c>
      <c r="C104" t="s">
        <v>4842</v>
      </c>
      <c r="D104">
        <v>97</v>
      </c>
      <c r="E104" t="s">
        <v>20487</v>
      </c>
      <c r="G104" t="s">
        <v>20490</v>
      </c>
      <c r="H104" t="s">
        <v>4846</v>
      </c>
      <c r="K104" t="s">
        <v>6860</v>
      </c>
      <c r="L104" t="s">
        <v>6861</v>
      </c>
      <c r="M104" t="s">
        <v>20529</v>
      </c>
      <c r="N104">
        <v>9</v>
      </c>
      <c r="O104" t="s">
        <v>20608</v>
      </c>
      <c r="P104" t="s">
        <v>17392</v>
      </c>
      <c r="Q104">
        <v>9</v>
      </c>
      <c r="R104">
        <v>4</v>
      </c>
      <c r="S104">
        <v>3.57</v>
      </c>
      <c r="T104">
        <v>3.96</v>
      </c>
      <c r="U104">
        <v>715.65</v>
      </c>
      <c r="V104">
        <v>170.69</v>
      </c>
      <c r="W104">
        <v>3.53</v>
      </c>
      <c r="X104">
        <v>7.23</v>
      </c>
      <c r="Y104">
        <v>0</v>
      </c>
      <c r="Z104">
        <v>4</v>
      </c>
      <c r="AA104" t="s">
        <v>4250</v>
      </c>
      <c r="AB104">
        <v>1</v>
      </c>
      <c r="AC104">
        <v>12</v>
      </c>
      <c r="AD104">
        <v>1.7350000000000001</v>
      </c>
      <c r="AF104" t="s">
        <v>7949</v>
      </c>
      <c r="AI104">
        <v>0</v>
      </c>
      <c r="AJ104">
        <v>0</v>
      </c>
      <c r="AK104" t="s">
        <v>19849</v>
      </c>
      <c r="AL104" t="s">
        <v>19849</v>
      </c>
      <c r="AM104" t="s">
        <v>20019</v>
      </c>
    </row>
    <row r="105" spans="1:39" x14ac:dyDescent="0.25">
      <c r="A105" t="s">
        <v>10076</v>
      </c>
      <c r="B105" t="s">
        <v>20485</v>
      </c>
      <c r="C105" t="s">
        <v>4842</v>
      </c>
      <c r="D105">
        <v>97</v>
      </c>
      <c r="E105" t="s">
        <v>20487</v>
      </c>
      <c r="G105" t="s">
        <v>20490</v>
      </c>
      <c r="H105" t="s">
        <v>4846</v>
      </c>
      <c r="K105" t="s">
        <v>6860</v>
      </c>
      <c r="L105" t="s">
        <v>6861</v>
      </c>
      <c r="M105" t="s">
        <v>20524</v>
      </c>
      <c r="N105">
        <v>9</v>
      </c>
      <c r="O105" t="s">
        <v>20601</v>
      </c>
      <c r="P105" t="s">
        <v>17728</v>
      </c>
      <c r="Q105">
        <v>9</v>
      </c>
      <c r="R105">
        <v>9</v>
      </c>
      <c r="S105">
        <v>3.73</v>
      </c>
      <c r="T105">
        <v>5.78</v>
      </c>
      <c r="U105">
        <v>847</v>
      </c>
      <c r="V105">
        <v>257.47000000000003</v>
      </c>
      <c r="W105">
        <v>1.92</v>
      </c>
      <c r="X105">
        <v>3.48</v>
      </c>
      <c r="Y105">
        <v>6.65</v>
      </c>
      <c r="Z105">
        <v>3</v>
      </c>
      <c r="AA105" t="s">
        <v>4250</v>
      </c>
      <c r="AB105">
        <v>2</v>
      </c>
      <c r="AC105">
        <v>18</v>
      </c>
      <c r="AD105">
        <v>1.135</v>
      </c>
      <c r="AF105" t="s">
        <v>7951</v>
      </c>
      <c r="AI105">
        <v>0</v>
      </c>
      <c r="AJ105">
        <v>0</v>
      </c>
      <c r="AK105" t="s">
        <v>19901</v>
      </c>
      <c r="AL105" t="s">
        <v>19901</v>
      </c>
      <c r="AM105" t="s">
        <v>20019</v>
      </c>
    </row>
    <row r="106" spans="1:39" x14ac:dyDescent="0.25">
      <c r="A106" t="s">
        <v>12061</v>
      </c>
      <c r="B106" t="s">
        <v>20485</v>
      </c>
      <c r="C106" t="s">
        <v>4842</v>
      </c>
      <c r="D106">
        <v>96.96</v>
      </c>
      <c r="E106" t="s">
        <v>20487</v>
      </c>
      <c r="G106" t="s">
        <v>20494</v>
      </c>
      <c r="H106" t="s">
        <v>4846</v>
      </c>
      <c r="K106" t="s">
        <v>6860</v>
      </c>
      <c r="L106" t="s">
        <v>6861</v>
      </c>
      <c r="M106" t="s">
        <v>20528</v>
      </c>
      <c r="N106">
        <v>9</v>
      </c>
      <c r="O106" t="s">
        <v>20607</v>
      </c>
      <c r="P106" t="s">
        <v>19713</v>
      </c>
      <c r="Q106">
        <v>11</v>
      </c>
      <c r="R106">
        <v>6</v>
      </c>
      <c r="S106">
        <v>4.83</v>
      </c>
      <c r="T106">
        <v>4.83</v>
      </c>
      <c r="U106">
        <v>944.14</v>
      </c>
      <c r="V106">
        <v>255.87</v>
      </c>
      <c r="W106">
        <v>2.79</v>
      </c>
      <c r="X106">
        <v>11.16</v>
      </c>
      <c r="Y106">
        <v>0</v>
      </c>
      <c r="Z106">
        <v>3</v>
      </c>
      <c r="AA106" t="s">
        <v>4250</v>
      </c>
      <c r="AB106">
        <v>3</v>
      </c>
      <c r="AC106">
        <v>26</v>
      </c>
      <c r="AD106">
        <v>1.085</v>
      </c>
      <c r="AF106" t="s">
        <v>7949</v>
      </c>
      <c r="AI106">
        <v>0</v>
      </c>
      <c r="AJ106">
        <v>0</v>
      </c>
      <c r="AK106" t="s">
        <v>19952</v>
      </c>
      <c r="AL106" t="s">
        <v>19952</v>
      </c>
      <c r="AM106" t="s">
        <v>20019</v>
      </c>
    </row>
    <row r="107" spans="1:39" x14ac:dyDescent="0.25">
      <c r="A107" t="s">
        <v>10566</v>
      </c>
      <c r="B107" t="s">
        <v>20485</v>
      </c>
      <c r="C107" t="s">
        <v>4842</v>
      </c>
      <c r="D107">
        <v>96.7</v>
      </c>
      <c r="E107" t="s">
        <v>20487</v>
      </c>
      <c r="G107" t="s">
        <v>20490</v>
      </c>
      <c r="H107" t="s">
        <v>4846</v>
      </c>
      <c r="K107" t="s">
        <v>6860</v>
      </c>
      <c r="L107" t="s">
        <v>6861</v>
      </c>
      <c r="M107" t="s">
        <v>20517</v>
      </c>
      <c r="N107">
        <v>9</v>
      </c>
      <c r="O107" t="s">
        <v>20592</v>
      </c>
      <c r="P107" t="s">
        <v>18218</v>
      </c>
      <c r="Q107">
        <v>13</v>
      </c>
      <c r="R107">
        <v>13</v>
      </c>
      <c r="S107">
        <v>-7.21</v>
      </c>
      <c r="T107">
        <v>-0.7</v>
      </c>
      <c r="U107">
        <v>880.91</v>
      </c>
      <c r="V107">
        <v>399.15</v>
      </c>
      <c r="W107">
        <v>-3.83</v>
      </c>
      <c r="X107">
        <v>2.15</v>
      </c>
      <c r="Y107">
        <v>6.05</v>
      </c>
      <c r="Z107">
        <v>1</v>
      </c>
      <c r="AA107" t="s">
        <v>4250</v>
      </c>
      <c r="AB107">
        <v>3</v>
      </c>
      <c r="AC107">
        <v>26</v>
      </c>
      <c r="AD107">
        <v>3</v>
      </c>
      <c r="AF107" t="s">
        <v>7951</v>
      </c>
      <c r="AI107">
        <v>0</v>
      </c>
      <c r="AJ107">
        <v>0</v>
      </c>
      <c r="AK107" t="s">
        <v>19900</v>
      </c>
      <c r="AL107" t="s">
        <v>19900</v>
      </c>
      <c r="AM107" t="s">
        <v>20019</v>
      </c>
    </row>
    <row r="108" spans="1:39" x14ac:dyDescent="0.25">
      <c r="A108" t="s">
        <v>8713</v>
      </c>
      <c r="B108" t="s">
        <v>20485</v>
      </c>
      <c r="C108" t="s">
        <v>4842</v>
      </c>
      <c r="D108">
        <v>96.7</v>
      </c>
      <c r="E108" t="s">
        <v>20487</v>
      </c>
      <c r="G108" t="s">
        <v>20491</v>
      </c>
      <c r="H108" t="s">
        <v>4846</v>
      </c>
      <c r="K108" t="s">
        <v>6860</v>
      </c>
      <c r="L108" t="s">
        <v>6861</v>
      </c>
      <c r="M108" t="s">
        <v>20525</v>
      </c>
      <c r="N108">
        <v>9</v>
      </c>
      <c r="O108" t="s">
        <v>20603</v>
      </c>
      <c r="P108" t="s">
        <v>16365</v>
      </c>
      <c r="Q108">
        <v>10</v>
      </c>
      <c r="R108">
        <v>10</v>
      </c>
      <c r="S108">
        <v>-3.5</v>
      </c>
      <c r="T108">
        <v>2.02</v>
      </c>
      <c r="U108">
        <v>728.76</v>
      </c>
      <c r="V108">
        <v>303.64999999999998</v>
      </c>
      <c r="W108">
        <v>-0.69</v>
      </c>
      <c r="X108">
        <v>2.15</v>
      </c>
      <c r="Y108">
        <v>6.05</v>
      </c>
      <c r="Z108">
        <v>2</v>
      </c>
      <c r="AA108" t="s">
        <v>4250</v>
      </c>
      <c r="AB108">
        <v>2</v>
      </c>
      <c r="AC108">
        <v>18</v>
      </c>
      <c r="AD108">
        <v>3</v>
      </c>
      <c r="AF108" t="s">
        <v>7951</v>
      </c>
      <c r="AI108">
        <v>0</v>
      </c>
      <c r="AJ108">
        <v>0</v>
      </c>
      <c r="AK108" t="s">
        <v>19900</v>
      </c>
      <c r="AL108" t="s">
        <v>19900</v>
      </c>
      <c r="AM108" t="s">
        <v>20019</v>
      </c>
    </row>
    <row r="109" spans="1:39" x14ac:dyDescent="0.25">
      <c r="A109" t="s">
        <v>10208</v>
      </c>
      <c r="B109" t="s">
        <v>20485</v>
      </c>
      <c r="C109" t="s">
        <v>4842</v>
      </c>
      <c r="D109">
        <v>96</v>
      </c>
      <c r="E109" t="s">
        <v>20487</v>
      </c>
      <c r="G109" t="s">
        <v>20490</v>
      </c>
      <c r="H109" t="s">
        <v>4846</v>
      </c>
      <c r="K109" t="s">
        <v>6860</v>
      </c>
      <c r="L109" t="s">
        <v>6861</v>
      </c>
      <c r="M109" t="s">
        <v>20524</v>
      </c>
      <c r="N109">
        <v>9</v>
      </c>
      <c r="O109" t="s">
        <v>20609</v>
      </c>
      <c r="P109" t="s">
        <v>17860</v>
      </c>
      <c r="Q109">
        <v>10</v>
      </c>
      <c r="R109">
        <v>4</v>
      </c>
      <c r="S109">
        <v>-0.56999999999999995</v>
      </c>
      <c r="T109">
        <v>1.4</v>
      </c>
      <c r="U109">
        <v>635.64</v>
      </c>
      <c r="V109">
        <v>192.64</v>
      </c>
      <c r="W109">
        <v>2.33</v>
      </c>
      <c r="X109">
        <v>4.26</v>
      </c>
      <c r="Y109">
        <v>0.6</v>
      </c>
      <c r="Z109">
        <v>5</v>
      </c>
      <c r="AA109" t="s">
        <v>4250</v>
      </c>
      <c r="AB109">
        <v>1</v>
      </c>
      <c r="AC109">
        <v>10</v>
      </c>
      <c r="AD109">
        <v>3</v>
      </c>
      <c r="AF109" t="s">
        <v>7951</v>
      </c>
      <c r="AI109">
        <v>0</v>
      </c>
      <c r="AJ109">
        <v>0</v>
      </c>
      <c r="AK109" t="s">
        <v>19868</v>
      </c>
      <c r="AL109" t="s">
        <v>19868</v>
      </c>
      <c r="AM109" t="s">
        <v>20019</v>
      </c>
    </row>
    <row r="110" spans="1:39" x14ac:dyDescent="0.25">
      <c r="A110" t="s">
        <v>10208</v>
      </c>
      <c r="B110" t="s">
        <v>20485</v>
      </c>
      <c r="C110" t="s">
        <v>4842</v>
      </c>
      <c r="D110">
        <v>96</v>
      </c>
      <c r="E110" t="s">
        <v>20487</v>
      </c>
      <c r="G110" t="s">
        <v>20490</v>
      </c>
      <c r="H110" t="s">
        <v>4846</v>
      </c>
      <c r="K110" t="s">
        <v>6860</v>
      </c>
      <c r="L110" t="s">
        <v>6861</v>
      </c>
      <c r="M110" t="s">
        <v>20530</v>
      </c>
      <c r="N110">
        <v>9</v>
      </c>
      <c r="O110" t="s">
        <v>20610</v>
      </c>
      <c r="P110" t="s">
        <v>17860</v>
      </c>
      <c r="Q110">
        <v>10</v>
      </c>
      <c r="R110">
        <v>4</v>
      </c>
      <c r="S110">
        <v>-0.56999999999999995</v>
      </c>
      <c r="T110">
        <v>1.4</v>
      </c>
      <c r="U110">
        <v>635.64</v>
      </c>
      <c r="V110">
        <v>192.64</v>
      </c>
      <c r="W110">
        <v>2.33</v>
      </c>
      <c r="X110">
        <v>4.26</v>
      </c>
      <c r="Y110">
        <v>0.6</v>
      </c>
      <c r="Z110">
        <v>5</v>
      </c>
      <c r="AA110" t="s">
        <v>4250</v>
      </c>
      <c r="AB110">
        <v>1</v>
      </c>
      <c r="AC110">
        <v>10</v>
      </c>
      <c r="AD110">
        <v>3</v>
      </c>
      <c r="AF110" t="s">
        <v>7951</v>
      </c>
      <c r="AI110">
        <v>0</v>
      </c>
      <c r="AJ110">
        <v>0</v>
      </c>
      <c r="AK110" t="s">
        <v>19980</v>
      </c>
      <c r="AL110" t="s">
        <v>19980</v>
      </c>
      <c r="AM110" t="s">
        <v>20019</v>
      </c>
    </row>
    <row r="111" spans="1:39" x14ac:dyDescent="0.25">
      <c r="A111" t="s">
        <v>20057</v>
      </c>
      <c r="B111" t="s">
        <v>20485</v>
      </c>
      <c r="C111" t="s">
        <v>4842</v>
      </c>
      <c r="D111">
        <v>96</v>
      </c>
      <c r="E111" t="s">
        <v>20487</v>
      </c>
      <c r="G111" t="s">
        <v>20490</v>
      </c>
      <c r="H111" t="s">
        <v>4846</v>
      </c>
      <c r="K111" t="s">
        <v>6860</v>
      </c>
      <c r="L111" t="s">
        <v>6861</v>
      </c>
      <c r="M111" t="s">
        <v>20529</v>
      </c>
      <c r="N111">
        <v>9</v>
      </c>
      <c r="O111" t="s">
        <v>20608</v>
      </c>
      <c r="P111" t="s">
        <v>20704</v>
      </c>
      <c r="Q111">
        <v>9</v>
      </c>
      <c r="R111">
        <v>4</v>
      </c>
      <c r="S111">
        <v>4.05</v>
      </c>
      <c r="T111">
        <v>4.37</v>
      </c>
      <c r="U111">
        <v>704.75</v>
      </c>
      <c r="V111">
        <v>170.69</v>
      </c>
      <c r="W111">
        <v>3.78</v>
      </c>
      <c r="X111">
        <v>7.35</v>
      </c>
      <c r="Y111">
        <v>0</v>
      </c>
      <c r="Z111">
        <v>4</v>
      </c>
      <c r="AA111" t="s">
        <v>4250</v>
      </c>
      <c r="AB111">
        <v>1</v>
      </c>
      <c r="AC111">
        <v>12</v>
      </c>
      <c r="AD111">
        <v>1.3149999999999999</v>
      </c>
      <c r="AF111" t="s">
        <v>7949</v>
      </c>
      <c r="AI111">
        <v>0</v>
      </c>
      <c r="AJ111">
        <v>0</v>
      </c>
      <c r="AK111" t="s">
        <v>19849</v>
      </c>
      <c r="AL111" t="s">
        <v>19849</v>
      </c>
      <c r="AM111" t="s">
        <v>20019</v>
      </c>
    </row>
    <row r="112" spans="1:39" x14ac:dyDescent="0.25">
      <c r="A112" t="s">
        <v>10656</v>
      </c>
      <c r="B112" t="s">
        <v>20485</v>
      </c>
      <c r="C112" t="s">
        <v>4842</v>
      </c>
      <c r="D112">
        <v>96</v>
      </c>
      <c r="E112" t="s">
        <v>20487</v>
      </c>
      <c r="G112" t="s">
        <v>20490</v>
      </c>
      <c r="H112" t="s">
        <v>4846</v>
      </c>
      <c r="K112" t="s">
        <v>6860</v>
      </c>
      <c r="L112" t="s">
        <v>6861</v>
      </c>
      <c r="M112" t="s">
        <v>20522</v>
      </c>
      <c r="N112">
        <v>9</v>
      </c>
      <c r="O112" t="s">
        <v>20598</v>
      </c>
      <c r="P112" t="s">
        <v>18308</v>
      </c>
      <c r="Q112">
        <v>12</v>
      </c>
      <c r="R112">
        <v>4</v>
      </c>
      <c r="S112">
        <v>1.98</v>
      </c>
      <c r="T112">
        <v>3.95</v>
      </c>
      <c r="U112">
        <v>712.75</v>
      </c>
      <c r="V112">
        <v>218.69</v>
      </c>
      <c r="W112">
        <v>2.11</v>
      </c>
      <c r="X112">
        <v>4.26</v>
      </c>
      <c r="Y112">
        <v>0.6</v>
      </c>
      <c r="Z112">
        <v>5</v>
      </c>
      <c r="AA112" t="s">
        <v>4250</v>
      </c>
      <c r="AB112">
        <v>2</v>
      </c>
      <c r="AC112">
        <v>12</v>
      </c>
      <c r="AD112">
        <v>2.5249999999999999</v>
      </c>
      <c r="AF112" t="s">
        <v>7951</v>
      </c>
      <c r="AI112">
        <v>0</v>
      </c>
      <c r="AJ112">
        <v>0</v>
      </c>
      <c r="AK112" t="s">
        <v>19926</v>
      </c>
      <c r="AL112" t="s">
        <v>19926</v>
      </c>
      <c r="AM112" t="s">
        <v>20019</v>
      </c>
    </row>
    <row r="113" spans="1:39" x14ac:dyDescent="0.25">
      <c r="A113" t="s">
        <v>20058</v>
      </c>
      <c r="B113" t="s">
        <v>20485</v>
      </c>
      <c r="C113" t="s">
        <v>4842</v>
      </c>
      <c r="D113">
        <v>96</v>
      </c>
      <c r="E113" t="s">
        <v>20487</v>
      </c>
      <c r="G113" t="s">
        <v>20489</v>
      </c>
      <c r="H113" t="s">
        <v>4846</v>
      </c>
      <c r="K113" t="s">
        <v>6860</v>
      </c>
      <c r="L113" t="s">
        <v>6861</v>
      </c>
      <c r="M113" t="s">
        <v>20512</v>
      </c>
      <c r="N113">
        <v>9</v>
      </c>
      <c r="O113" t="s">
        <v>20587</v>
      </c>
      <c r="P113" t="s">
        <v>20705</v>
      </c>
      <c r="Q113">
        <v>4</v>
      </c>
      <c r="R113">
        <v>1</v>
      </c>
      <c r="S113">
        <v>5.53</v>
      </c>
      <c r="T113">
        <v>5.53</v>
      </c>
      <c r="U113">
        <v>341.48</v>
      </c>
      <c r="V113">
        <v>34.39</v>
      </c>
      <c r="W113">
        <v>4.42</v>
      </c>
      <c r="Y113">
        <v>0</v>
      </c>
      <c r="Z113">
        <v>3</v>
      </c>
      <c r="AA113" t="s">
        <v>4250</v>
      </c>
      <c r="AB113">
        <v>0</v>
      </c>
      <c r="AC113">
        <v>6</v>
      </c>
      <c r="AD113">
        <v>3.552833333333334</v>
      </c>
      <c r="AF113" t="s">
        <v>7949</v>
      </c>
      <c r="AI113">
        <v>0</v>
      </c>
      <c r="AJ113">
        <v>0</v>
      </c>
      <c r="AK113" t="s">
        <v>20016</v>
      </c>
      <c r="AL113" t="s">
        <v>20016</v>
      </c>
      <c r="AM113" t="s">
        <v>20019</v>
      </c>
    </row>
    <row r="114" spans="1:39" x14ac:dyDescent="0.25">
      <c r="A114" t="s">
        <v>20059</v>
      </c>
      <c r="B114" t="s">
        <v>20485</v>
      </c>
      <c r="C114" t="s">
        <v>4842</v>
      </c>
      <c r="D114">
        <v>96</v>
      </c>
      <c r="E114" t="s">
        <v>20487</v>
      </c>
      <c r="G114" t="s">
        <v>20490</v>
      </c>
      <c r="H114" t="s">
        <v>4846</v>
      </c>
      <c r="K114" t="s">
        <v>6860</v>
      </c>
      <c r="L114" t="s">
        <v>6861</v>
      </c>
      <c r="M114" t="s">
        <v>20524</v>
      </c>
      <c r="N114">
        <v>9</v>
      </c>
      <c r="O114" t="s">
        <v>20611</v>
      </c>
      <c r="P114" t="s">
        <v>20706</v>
      </c>
      <c r="Q114">
        <v>7</v>
      </c>
      <c r="R114">
        <v>7</v>
      </c>
      <c r="S114">
        <v>4.2699999999999996</v>
      </c>
      <c r="T114">
        <v>6.32</v>
      </c>
      <c r="U114">
        <v>895.55</v>
      </c>
      <c r="V114">
        <v>208.14</v>
      </c>
      <c r="W114">
        <v>2.2000000000000002</v>
      </c>
      <c r="X114">
        <v>3.48</v>
      </c>
      <c r="Y114">
        <v>6.65</v>
      </c>
      <c r="Z114">
        <v>2</v>
      </c>
      <c r="AA114" t="s">
        <v>4250</v>
      </c>
      <c r="AB114">
        <v>2</v>
      </c>
      <c r="AC114">
        <v>14</v>
      </c>
      <c r="AD114">
        <v>1</v>
      </c>
      <c r="AF114" t="s">
        <v>7951</v>
      </c>
      <c r="AI114">
        <v>0</v>
      </c>
      <c r="AJ114">
        <v>0</v>
      </c>
      <c r="AK114" t="s">
        <v>19870</v>
      </c>
      <c r="AL114" t="s">
        <v>19870</v>
      </c>
      <c r="AM114" t="s">
        <v>20019</v>
      </c>
    </row>
    <row r="115" spans="1:39" x14ac:dyDescent="0.25">
      <c r="A115" t="s">
        <v>20060</v>
      </c>
      <c r="B115" t="s">
        <v>20485</v>
      </c>
      <c r="C115" t="s">
        <v>4842</v>
      </c>
      <c r="D115">
        <v>96</v>
      </c>
      <c r="E115" t="s">
        <v>20487</v>
      </c>
      <c r="G115" t="s">
        <v>20489</v>
      </c>
      <c r="H115" t="s">
        <v>4846</v>
      </c>
      <c r="K115" t="s">
        <v>6860</v>
      </c>
      <c r="L115" t="s">
        <v>6861</v>
      </c>
      <c r="M115" t="s">
        <v>20512</v>
      </c>
      <c r="N115">
        <v>9</v>
      </c>
      <c r="O115" t="s">
        <v>20587</v>
      </c>
      <c r="P115" t="s">
        <v>20707</v>
      </c>
      <c r="Q115">
        <v>3</v>
      </c>
      <c r="R115">
        <v>1</v>
      </c>
      <c r="S115">
        <v>6</v>
      </c>
      <c r="T115">
        <v>6</v>
      </c>
      <c r="U115">
        <v>365.54</v>
      </c>
      <c r="V115">
        <v>25.16</v>
      </c>
      <c r="W115">
        <v>4.8600000000000003</v>
      </c>
      <c r="Y115">
        <v>0</v>
      </c>
      <c r="Z115">
        <v>3</v>
      </c>
      <c r="AA115" t="s">
        <v>4250</v>
      </c>
      <c r="AB115">
        <v>0</v>
      </c>
      <c r="AC115">
        <v>8</v>
      </c>
      <c r="AD115">
        <v>3.0517619047619049</v>
      </c>
      <c r="AF115" t="s">
        <v>7949</v>
      </c>
      <c r="AI115">
        <v>0</v>
      </c>
      <c r="AJ115">
        <v>0</v>
      </c>
      <c r="AK115" t="s">
        <v>20016</v>
      </c>
      <c r="AL115" t="s">
        <v>20016</v>
      </c>
      <c r="AM115" t="s">
        <v>20019</v>
      </c>
    </row>
    <row r="116" spans="1:39" x14ac:dyDescent="0.25">
      <c r="A116" t="s">
        <v>20061</v>
      </c>
      <c r="B116" t="s">
        <v>20485</v>
      </c>
      <c r="C116" t="s">
        <v>4842</v>
      </c>
      <c r="D116">
        <v>96</v>
      </c>
      <c r="E116" t="s">
        <v>20487</v>
      </c>
      <c r="G116" t="s">
        <v>20490</v>
      </c>
      <c r="H116" t="s">
        <v>4846</v>
      </c>
      <c r="K116" t="s">
        <v>6860</v>
      </c>
      <c r="L116" t="s">
        <v>6861</v>
      </c>
      <c r="M116" t="s">
        <v>20529</v>
      </c>
      <c r="N116">
        <v>9</v>
      </c>
      <c r="O116" t="s">
        <v>20608</v>
      </c>
      <c r="P116" t="s">
        <v>20708</v>
      </c>
      <c r="Q116">
        <v>10</v>
      </c>
      <c r="R116">
        <v>4</v>
      </c>
      <c r="S116">
        <v>3.09</v>
      </c>
      <c r="T116">
        <v>3.68</v>
      </c>
      <c r="U116">
        <v>680.77</v>
      </c>
      <c r="V116">
        <v>200.94</v>
      </c>
      <c r="W116">
        <v>3.28</v>
      </c>
      <c r="X116">
        <v>6.92</v>
      </c>
      <c r="Y116">
        <v>0</v>
      </c>
      <c r="Z116">
        <v>4</v>
      </c>
      <c r="AA116" t="s">
        <v>4250</v>
      </c>
      <c r="AB116">
        <v>1</v>
      </c>
      <c r="AC116">
        <v>13</v>
      </c>
      <c r="AD116">
        <v>2.1150000000000002</v>
      </c>
      <c r="AF116" t="s">
        <v>7949</v>
      </c>
      <c r="AI116">
        <v>0</v>
      </c>
      <c r="AJ116">
        <v>0</v>
      </c>
      <c r="AK116" t="s">
        <v>19849</v>
      </c>
      <c r="AL116" t="s">
        <v>19849</v>
      </c>
      <c r="AM116" t="s">
        <v>20019</v>
      </c>
    </row>
    <row r="117" spans="1:39" x14ac:dyDescent="0.25">
      <c r="A117" t="s">
        <v>10656</v>
      </c>
      <c r="B117" t="s">
        <v>20485</v>
      </c>
      <c r="C117" t="s">
        <v>4842</v>
      </c>
      <c r="D117">
        <v>96</v>
      </c>
      <c r="E117" t="s">
        <v>20487</v>
      </c>
      <c r="G117" t="s">
        <v>20490</v>
      </c>
      <c r="H117" t="s">
        <v>4846</v>
      </c>
      <c r="K117" t="s">
        <v>6860</v>
      </c>
      <c r="L117" t="s">
        <v>6861</v>
      </c>
      <c r="M117" t="s">
        <v>20524</v>
      </c>
      <c r="N117">
        <v>9</v>
      </c>
      <c r="O117" t="s">
        <v>20609</v>
      </c>
      <c r="P117" t="s">
        <v>18308</v>
      </c>
      <c r="Q117">
        <v>12</v>
      </c>
      <c r="R117">
        <v>4</v>
      </c>
      <c r="S117">
        <v>1.98</v>
      </c>
      <c r="T117">
        <v>3.95</v>
      </c>
      <c r="U117">
        <v>712.75</v>
      </c>
      <c r="V117">
        <v>218.69</v>
      </c>
      <c r="W117">
        <v>2.11</v>
      </c>
      <c r="X117">
        <v>4.26</v>
      </c>
      <c r="Y117">
        <v>0.6</v>
      </c>
      <c r="Z117">
        <v>5</v>
      </c>
      <c r="AA117" t="s">
        <v>4250</v>
      </c>
      <c r="AB117">
        <v>2</v>
      </c>
      <c r="AC117">
        <v>12</v>
      </c>
      <c r="AD117">
        <v>2.5249999999999999</v>
      </c>
      <c r="AF117" t="s">
        <v>7951</v>
      </c>
      <c r="AI117">
        <v>0</v>
      </c>
      <c r="AJ117">
        <v>0</v>
      </c>
      <c r="AK117" t="s">
        <v>19868</v>
      </c>
      <c r="AL117" t="s">
        <v>19868</v>
      </c>
      <c r="AM117" t="s">
        <v>20019</v>
      </c>
    </row>
    <row r="118" spans="1:39" x14ac:dyDescent="0.25">
      <c r="A118" t="s">
        <v>20062</v>
      </c>
      <c r="B118" t="s">
        <v>20485</v>
      </c>
      <c r="C118" t="s">
        <v>4842</v>
      </c>
      <c r="D118">
        <v>96</v>
      </c>
      <c r="E118" t="s">
        <v>20487</v>
      </c>
      <c r="G118" t="s">
        <v>20490</v>
      </c>
      <c r="H118" t="s">
        <v>4846</v>
      </c>
      <c r="K118" t="s">
        <v>6860</v>
      </c>
      <c r="L118" t="s">
        <v>6861</v>
      </c>
      <c r="M118" t="s">
        <v>20514</v>
      </c>
      <c r="N118">
        <v>9</v>
      </c>
      <c r="O118" t="s">
        <v>20593</v>
      </c>
      <c r="P118" t="s">
        <v>20709</v>
      </c>
      <c r="Q118">
        <v>12</v>
      </c>
      <c r="R118">
        <v>8</v>
      </c>
      <c r="S118">
        <v>0.9</v>
      </c>
      <c r="T118">
        <v>2.91</v>
      </c>
      <c r="U118">
        <v>709.76</v>
      </c>
      <c r="V118">
        <v>289.35000000000002</v>
      </c>
      <c r="W118">
        <v>-0.44</v>
      </c>
      <c r="X118">
        <v>2.5</v>
      </c>
      <c r="Y118">
        <v>5.8</v>
      </c>
      <c r="Z118">
        <v>3</v>
      </c>
      <c r="AA118" t="s">
        <v>4250</v>
      </c>
      <c r="AB118">
        <v>3</v>
      </c>
      <c r="AC118">
        <v>18</v>
      </c>
      <c r="AD118">
        <v>3</v>
      </c>
      <c r="AF118" t="s">
        <v>7951</v>
      </c>
      <c r="AI118">
        <v>0</v>
      </c>
      <c r="AJ118">
        <v>0</v>
      </c>
      <c r="AK118" t="s">
        <v>19869</v>
      </c>
      <c r="AL118" t="s">
        <v>19869</v>
      </c>
      <c r="AM118" t="s">
        <v>20019</v>
      </c>
    </row>
    <row r="119" spans="1:39" x14ac:dyDescent="0.25">
      <c r="A119" t="s">
        <v>20063</v>
      </c>
      <c r="B119" t="s">
        <v>20485</v>
      </c>
      <c r="C119" t="s">
        <v>4842</v>
      </c>
      <c r="D119">
        <v>96</v>
      </c>
      <c r="E119" t="s">
        <v>20487</v>
      </c>
      <c r="G119" t="s">
        <v>20490</v>
      </c>
      <c r="H119" t="s">
        <v>4846</v>
      </c>
      <c r="K119" t="s">
        <v>6860</v>
      </c>
      <c r="L119" t="s">
        <v>6861</v>
      </c>
      <c r="M119" t="s">
        <v>20514</v>
      </c>
      <c r="N119">
        <v>9</v>
      </c>
      <c r="O119" t="s">
        <v>20602</v>
      </c>
      <c r="P119" t="s">
        <v>20710</v>
      </c>
      <c r="Q119">
        <v>9</v>
      </c>
      <c r="R119">
        <v>8</v>
      </c>
      <c r="S119">
        <v>0.82</v>
      </c>
      <c r="T119">
        <v>4.34</v>
      </c>
      <c r="U119">
        <v>687.82</v>
      </c>
      <c r="V119">
        <v>237.25</v>
      </c>
      <c r="W119">
        <v>1.83</v>
      </c>
      <c r="X119">
        <v>4.04</v>
      </c>
      <c r="Y119">
        <v>8.7200000000000006</v>
      </c>
      <c r="Z119">
        <v>2</v>
      </c>
      <c r="AA119" t="s">
        <v>4250</v>
      </c>
      <c r="AB119">
        <v>2</v>
      </c>
      <c r="AC119">
        <v>19</v>
      </c>
      <c r="AD119">
        <v>1.97</v>
      </c>
      <c r="AF119" t="s">
        <v>7950</v>
      </c>
      <c r="AI119">
        <v>0</v>
      </c>
      <c r="AJ119">
        <v>0</v>
      </c>
      <c r="AK119" t="s">
        <v>21142</v>
      </c>
      <c r="AL119" t="s">
        <v>21142</v>
      </c>
      <c r="AM119" t="s">
        <v>20019</v>
      </c>
    </row>
    <row r="120" spans="1:39" x14ac:dyDescent="0.25">
      <c r="A120" t="s">
        <v>20064</v>
      </c>
      <c r="B120" t="s">
        <v>20485</v>
      </c>
      <c r="C120" t="s">
        <v>4842</v>
      </c>
      <c r="D120">
        <v>96</v>
      </c>
      <c r="E120" t="s">
        <v>20487</v>
      </c>
      <c r="G120" t="s">
        <v>20490</v>
      </c>
      <c r="H120" t="s">
        <v>4846</v>
      </c>
      <c r="K120" t="s">
        <v>6860</v>
      </c>
      <c r="L120" t="s">
        <v>6861</v>
      </c>
      <c r="M120" t="s">
        <v>20514</v>
      </c>
      <c r="N120">
        <v>9</v>
      </c>
      <c r="O120" t="s">
        <v>20593</v>
      </c>
      <c r="P120" t="s">
        <v>20711</v>
      </c>
      <c r="Q120">
        <v>14</v>
      </c>
      <c r="R120">
        <v>8</v>
      </c>
      <c r="S120">
        <v>1.05</v>
      </c>
      <c r="T120">
        <v>3.06</v>
      </c>
      <c r="U120">
        <v>754.76</v>
      </c>
      <c r="V120">
        <v>332.49</v>
      </c>
      <c r="W120">
        <v>-0.53</v>
      </c>
      <c r="X120">
        <v>2.5</v>
      </c>
      <c r="Y120">
        <v>5.8</v>
      </c>
      <c r="Z120">
        <v>3</v>
      </c>
      <c r="AA120" t="s">
        <v>4250</v>
      </c>
      <c r="AB120">
        <v>3</v>
      </c>
      <c r="AC120">
        <v>19</v>
      </c>
      <c r="AD120">
        <v>2.97</v>
      </c>
      <c r="AF120" t="s">
        <v>7951</v>
      </c>
      <c r="AI120">
        <v>0</v>
      </c>
      <c r="AJ120">
        <v>0</v>
      </c>
      <c r="AK120" t="s">
        <v>19869</v>
      </c>
      <c r="AL120" t="s">
        <v>19869</v>
      </c>
      <c r="AM120" t="s">
        <v>20019</v>
      </c>
    </row>
    <row r="121" spans="1:39" x14ac:dyDescent="0.25">
      <c r="A121" t="s">
        <v>8940</v>
      </c>
      <c r="B121" t="s">
        <v>20485</v>
      </c>
      <c r="C121" t="s">
        <v>4842</v>
      </c>
      <c r="D121">
        <v>96</v>
      </c>
      <c r="E121" t="s">
        <v>20487</v>
      </c>
      <c r="G121" t="s">
        <v>20491</v>
      </c>
      <c r="H121" t="s">
        <v>4846</v>
      </c>
      <c r="K121" t="s">
        <v>6860</v>
      </c>
      <c r="L121" t="s">
        <v>6861</v>
      </c>
      <c r="M121" t="s">
        <v>20527</v>
      </c>
      <c r="N121">
        <v>9</v>
      </c>
      <c r="O121" t="s">
        <v>20605</v>
      </c>
      <c r="P121" t="s">
        <v>16592</v>
      </c>
      <c r="Q121">
        <v>12</v>
      </c>
      <c r="R121">
        <v>10</v>
      </c>
      <c r="S121">
        <v>0.76</v>
      </c>
      <c r="T121">
        <v>3.25</v>
      </c>
      <c r="U121">
        <v>808.83</v>
      </c>
      <c r="V121">
        <v>316.36</v>
      </c>
      <c r="W121">
        <v>-1</v>
      </c>
      <c r="X121">
        <v>3.48</v>
      </c>
      <c r="Y121">
        <v>6.65</v>
      </c>
      <c r="Z121">
        <v>4</v>
      </c>
      <c r="AA121" t="s">
        <v>4250</v>
      </c>
      <c r="AB121">
        <v>3</v>
      </c>
      <c r="AC121">
        <v>18</v>
      </c>
      <c r="AD121">
        <v>2.875</v>
      </c>
      <c r="AF121" t="s">
        <v>7951</v>
      </c>
      <c r="AI121">
        <v>0</v>
      </c>
      <c r="AJ121">
        <v>0</v>
      </c>
      <c r="AK121" t="s">
        <v>19898</v>
      </c>
      <c r="AL121" t="s">
        <v>19898</v>
      </c>
      <c r="AM121" t="s">
        <v>20019</v>
      </c>
    </row>
    <row r="122" spans="1:39" x14ac:dyDescent="0.25">
      <c r="A122" t="s">
        <v>20065</v>
      </c>
      <c r="B122" t="s">
        <v>20485</v>
      </c>
      <c r="C122" t="s">
        <v>4842</v>
      </c>
      <c r="D122">
        <v>95.12</v>
      </c>
      <c r="E122" t="s">
        <v>20487</v>
      </c>
      <c r="G122" t="s">
        <v>20488</v>
      </c>
      <c r="H122" t="s">
        <v>4846</v>
      </c>
      <c r="K122" t="s">
        <v>6860</v>
      </c>
      <c r="L122" t="s">
        <v>6861</v>
      </c>
      <c r="M122" t="s">
        <v>20531</v>
      </c>
      <c r="N122">
        <v>9</v>
      </c>
      <c r="O122" t="s">
        <v>20612</v>
      </c>
      <c r="P122" t="s">
        <v>20712</v>
      </c>
      <c r="Q122">
        <v>8</v>
      </c>
      <c r="R122">
        <v>3</v>
      </c>
      <c r="S122">
        <v>5.6</v>
      </c>
      <c r="T122">
        <v>5.82</v>
      </c>
      <c r="U122">
        <v>455.57</v>
      </c>
      <c r="V122">
        <v>109.15</v>
      </c>
      <c r="W122">
        <v>4.32</v>
      </c>
      <c r="X122">
        <v>7.59</v>
      </c>
      <c r="Y122">
        <v>3.44</v>
      </c>
      <c r="Z122">
        <v>3</v>
      </c>
      <c r="AA122" t="s">
        <v>4250</v>
      </c>
      <c r="AB122">
        <v>0</v>
      </c>
      <c r="AC122">
        <v>5</v>
      </c>
      <c r="AD122">
        <v>1.845690476190476</v>
      </c>
      <c r="AF122" t="s">
        <v>7949</v>
      </c>
      <c r="AI122">
        <v>0</v>
      </c>
      <c r="AJ122">
        <v>0</v>
      </c>
      <c r="AK122" t="s">
        <v>19894</v>
      </c>
      <c r="AL122" t="s">
        <v>19894</v>
      </c>
      <c r="AM122" t="s">
        <v>20019</v>
      </c>
    </row>
    <row r="123" spans="1:39" x14ac:dyDescent="0.25">
      <c r="A123" t="s">
        <v>20066</v>
      </c>
      <c r="B123" t="s">
        <v>20485</v>
      </c>
      <c r="C123" t="s">
        <v>4842</v>
      </c>
      <c r="D123">
        <v>95</v>
      </c>
      <c r="E123" t="s">
        <v>20487</v>
      </c>
      <c r="G123" t="s">
        <v>20490</v>
      </c>
      <c r="H123" t="s">
        <v>4846</v>
      </c>
      <c r="K123" t="s">
        <v>6860</v>
      </c>
      <c r="L123" t="s">
        <v>6861</v>
      </c>
      <c r="M123" t="s">
        <v>20523</v>
      </c>
      <c r="N123">
        <v>9</v>
      </c>
      <c r="O123" t="s">
        <v>20599</v>
      </c>
      <c r="P123" t="s">
        <v>20713</v>
      </c>
      <c r="Q123">
        <v>10</v>
      </c>
      <c r="R123">
        <v>8</v>
      </c>
      <c r="S123">
        <v>-0.16</v>
      </c>
      <c r="T123">
        <v>3.32</v>
      </c>
      <c r="U123">
        <v>711.84</v>
      </c>
      <c r="V123">
        <v>241.77</v>
      </c>
      <c r="W123">
        <v>2.29</v>
      </c>
      <c r="X123">
        <v>4.24</v>
      </c>
      <c r="Y123">
        <v>8.7200000000000006</v>
      </c>
      <c r="Z123">
        <v>3</v>
      </c>
      <c r="AA123" t="s">
        <v>4250</v>
      </c>
      <c r="AB123">
        <v>2</v>
      </c>
      <c r="AC123">
        <v>18</v>
      </c>
      <c r="AD123">
        <v>2.48</v>
      </c>
      <c r="AF123" t="s">
        <v>7950</v>
      </c>
      <c r="AI123">
        <v>0</v>
      </c>
      <c r="AJ123">
        <v>0</v>
      </c>
      <c r="AK123" t="s">
        <v>19898</v>
      </c>
      <c r="AL123" t="s">
        <v>19898</v>
      </c>
      <c r="AM123" t="s">
        <v>20019</v>
      </c>
    </row>
    <row r="124" spans="1:39" x14ac:dyDescent="0.25">
      <c r="A124" t="s">
        <v>20067</v>
      </c>
      <c r="B124" t="s">
        <v>20485</v>
      </c>
      <c r="C124" t="s">
        <v>4842</v>
      </c>
      <c r="D124">
        <v>95</v>
      </c>
      <c r="E124" t="s">
        <v>20487</v>
      </c>
      <c r="G124" t="s">
        <v>20491</v>
      </c>
      <c r="H124" t="s">
        <v>4846</v>
      </c>
      <c r="K124" t="s">
        <v>6860</v>
      </c>
      <c r="L124" t="s">
        <v>6861</v>
      </c>
      <c r="M124" t="s">
        <v>20527</v>
      </c>
      <c r="N124">
        <v>9</v>
      </c>
      <c r="O124" t="s">
        <v>20605</v>
      </c>
      <c r="P124" t="s">
        <v>20714</v>
      </c>
      <c r="Q124">
        <v>12</v>
      </c>
      <c r="R124">
        <v>10</v>
      </c>
      <c r="S124">
        <v>0.12</v>
      </c>
      <c r="T124">
        <v>3.16</v>
      </c>
      <c r="U124">
        <v>824.89</v>
      </c>
      <c r="V124">
        <v>299.29000000000002</v>
      </c>
      <c r="W124">
        <v>0.37</v>
      </c>
      <c r="X124">
        <v>3.48</v>
      </c>
      <c r="Y124">
        <v>6.65</v>
      </c>
      <c r="Z124">
        <v>4</v>
      </c>
      <c r="AA124" t="s">
        <v>4250</v>
      </c>
      <c r="AB124">
        <v>3</v>
      </c>
      <c r="AC124">
        <v>18</v>
      </c>
      <c r="AD124">
        <v>2.92</v>
      </c>
      <c r="AF124" t="s">
        <v>7951</v>
      </c>
      <c r="AI124">
        <v>0</v>
      </c>
      <c r="AJ124">
        <v>0</v>
      </c>
      <c r="AK124" t="s">
        <v>19898</v>
      </c>
      <c r="AL124" t="s">
        <v>19898</v>
      </c>
      <c r="AM124" t="s">
        <v>20019</v>
      </c>
    </row>
    <row r="125" spans="1:39" x14ac:dyDescent="0.25">
      <c r="A125" t="s">
        <v>20068</v>
      </c>
      <c r="B125" t="s">
        <v>20485</v>
      </c>
      <c r="C125" t="s">
        <v>4842</v>
      </c>
      <c r="D125">
        <v>95</v>
      </c>
      <c r="E125" t="s">
        <v>20487</v>
      </c>
      <c r="G125" t="s">
        <v>20490</v>
      </c>
      <c r="H125" t="s">
        <v>4846</v>
      </c>
      <c r="K125" t="s">
        <v>6860</v>
      </c>
      <c r="L125" t="s">
        <v>6861</v>
      </c>
      <c r="M125" t="s">
        <v>20514</v>
      </c>
      <c r="N125">
        <v>9</v>
      </c>
      <c r="O125" t="s">
        <v>20593</v>
      </c>
      <c r="P125" t="s">
        <v>20715</v>
      </c>
      <c r="Q125">
        <v>10</v>
      </c>
      <c r="R125">
        <v>8</v>
      </c>
      <c r="S125">
        <v>2.79</v>
      </c>
      <c r="T125">
        <v>4.8</v>
      </c>
      <c r="U125">
        <v>800.76</v>
      </c>
      <c r="V125">
        <v>246.21</v>
      </c>
      <c r="W125">
        <v>1.69</v>
      </c>
      <c r="X125">
        <v>2.5</v>
      </c>
      <c r="Y125">
        <v>5.8</v>
      </c>
      <c r="Z125">
        <v>3</v>
      </c>
      <c r="AA125" t="s">
        <v>4250</v>
      </c>
      <c r="AB125">
        <v>2</v>
      </c>
      <c r="AC125">
        <v>17</v>
      </c>
      <c r="AD125">
        <v>1.7050000000000001</v>
      </c>
      <c r="AF125" t="s">
        <v>7951</v>
      </c>
      <c r="AI125">
        <v>0</v>
      </c>
      <c r="AJ125">
        <v>0</v>
      </c>
      <c r="AK125" t="s">
        <v>19869</v>
      </c>
      <c r="AL125" t="s">
        <v>19869</v>
      </c>
      <c r="AM125" t="s">
        <v>20019</v>
      </c>
    </row>
    <row r="126" spans="1:39" x14ac:dyDescent="0.25">
      <c r="A126" t="s">
        <v>20069</v>
      </c>
      <c r="B126" t="s">
        <v>20485</v>
      </c>
      <c r="C126" t="s">
        <v>4842</v>
      </c>
      <c r="D126">
        <v>95</v>
      </c>
      <c r="E126" t="s">
        <v>20487</v>
      </c>
      <c r="G126" t="s">
        <v>20490</v>
      </c>
      <c r="H126" t="s">
        <v>4846</v>
      </c>
      <c r="K126" t="s">
        <v>6860</v>
      </c>
      <c r="L126" t="s">
        <v>6861</v>
      </c>
      <c r="M126" t="s">
        <v>20524</v>
      </c>
      <c r="N126">
        <v>9</v>
      </c>
      <c r="O126" t="s">
        <v>20601</v>
      </c>
      <c r="P126" t="s">
        <v>20716</v>
      </c>
      <c r="Q126">
        <v>10</v>
      </c>
      <c r="R126">
        <v>9</v>
      </c>
      <c r="S126">
        <v>3.58</v>
      </c>
      <c r="T126">
        <v>5.78</v>
      </c>
      <c r="U126">
        <v>938.12</v>
      </c>
      <c r="V126">
        <v>260.70999999999998</v>
      </c>
      <c r="W126">
        <v>2.25</v>
      </c>
      <c r="X126">
        <v>3.48</v>
      </c>
      <c r="Y126">
        <v>7.31</v>
      </c>
      <c r="Z126">
        <v>4</v>
      </c>
      <c r="AA126" t="s">
        <v>4250</v>
      </c>
      <c r="AB126">
        <v>2</v>
      </c>
      <c r="AC126">
        <v>20</v>
      </c>
      <c r="AD126">
        <v>1.21</v>
      </c>
      <c r="AF126" t="s">
        <v>7951</v>
      </c>
      <c r="AI126">
        <v>0</v>
      </c>
      <c r="AJ126">
        <v>0</v>
      </c>
      <c r="AK126" t="s">
        <v>19901</v>
      </c>
      <c r="AL126" t="s">
        <v>19901</v>
      </c>
      <c r="AM126" t="s">
        <v>20019</v>
      </c>
    </row>
    <row r="127" spans="1:39" x14ac:dyDescent="0.25">
      <c r="A127" t="s">
        <v>20070</v>
      </c>
      <c r="B127" t="s">
        <v>20485</v>
      </c>
      <c r="C127" t="s">
        <v>4842</v>
      </c>
      <c r="D127">
        <v>95</v>
      </c>
      <c r="E127" t="s">
        <v>20487</v>
      </c>
      <c r="G127" t="s">
        <v>20489</v>
      </c>
      <c r="H127" t="s">
        <v>4846</v>
      </c>
      <c r="K127" t="s">
        <v>6860</v>
      </c>
      <c r="L127" t="s">
        <v>6861</v>
      </c>
      <c r="M127" t="s">
        <v>20512</v>
      </c>
      <c r="N127">
        <v>9</v>
      </c>
      <c r="O127" t="s">
        <v>20587</v>
      </c>
      <c r="P127" t="s">
        <v>20717</v>
      </c>
      <c r="Q127">
        <v>3</v>
      </c>
      <c r="R127">
        <v>1</v>
      </c>
      <c r="S127">
        <v>5.86</v>
      </c>
      <c r="T127">
        <v>5.86</v>
      </c>
      <c r="U127">
        <v>355.48</v>
      </c>
      <c r="V127">
        <v>25.16</v>
      </c>
      <c r="W127">
        <v>4.8099999999999996</v>
      </c>
      <c r="X127">
        <v>13.99</v>
      </c>
      <c r="Y127">
        <v>0</v>
      </c>
      <c r="Z127">
        <v>3</v>
      </c>
      <c r="AA127" t="s">
        <v>4250</v>
      </c>
      <c r="AB127">
        <v>0</v>
      </c>
      <c r="AC127">
        <v>5</v>
      </c>
      <c r="AD127">
        <v>3.091333333333333</v>
      </c>
      <c r="AF127" t="s">
        <v>7949</v>
      </c>
      <c r="AI127">
        <v>0</v>
      </c>
      <c r="AJ127">
        <v>0</v>
      </c>
      <c r="AK127" t="s">
        <v>20016</v>
      </c>
      <c r="AL127" t="s">
        <v>20016</v>
      </c>
      <c r="AM127" t="s">
        <v>20019</v>
      </c>
    </row>
    <row r="128" spans="1:39" x14ac:dyDescent="0.25">
      <c r="A128" t="s">
        <v>9122</v>
      </c>
      <c r="B128" t="s">
        <v>20485</v>
      </c>
      <c r="C128" t="s">
        <v>4842</v>
      </c>
      <c r="D128">
        <v>95</v>
      </c>
      <c r="E128" t="s">
        <v>20487</v>
      </c>
      <c r="G128" t="s">
        <v>20491</v>
      </c>
      <c r="H128" t="s">
        <v>4846</v>
      </c>
      <c r="K128" t="s">
        <v>6860</v>
      </c>
      <c r="L128" t="s">
        <v>6861</v>
      </c>
      <c r="M128" t="s">
        <v>20527</v>
      </c>
      <c r="N128">
        <v>9</v>
      </c>
      <c r="O128" t="s">
        <v>20605</v>
      </c>
      <c r="P128" t="s">
        <v>16774</v>
      </c>
      <c r="Q128">
        <v>12</v>
      </c>
      <c r="R128">
        <v>10</v>
      </c>
      <c r="S128">
        <v>-0.05</v>
      </c>
      <c r="T128">
        <v>3</v>
      </c>
      <c r="U128">
        <v>824.89</v>
      </c>
      <c r="V128">
        <v>299.29000000000002</v>
      </c>
      <c r="W128">
        <v>0.37</v>
      </c>
      <c r="X128">
        <v>3.48</v>
      </c>
      <c r="Y128">
        <v>6.65</v>
      </c>
      <c r="Z128">
        <v>4</v>
      </c>
      <c r="AA128" t="s">
        <v>4250</v>
      </c>
      <c r="AB128">
        <v>3</v>
      </c>
      <c r="AC128">
        <v>18</v>
      </c>
      <c r="AD128">
        <v>3</v>
      </c>
      <c r="AF128" t="s">
        <v>7951</v>
      </c>
      <c r="AI128">
        <v>0</v>
      </c>
      <c r="AJ128">
        <v>0</v>
      </c>
      <c r="AK128" t="s">
        <v>19898</v>
      </c>
      <c r="AL128" t="s">
        <v>19898</v>
      </c>
      <c r="AM128" t="s">
        <v>20019</v>
      </c>
    </row>
    <row r="129" spans="1:39" x14ac:dyDescent="0.25">
      <c r="A129" t="s">
        <v>10388</v>
      </c>
      <c r="B129" t="s">
        <v>20485</v>
      </c>
      <c r="C129" t="s">
        <v>4842</v>
      </c>
      <c r="D129">
        <v>95</v>
      </c>
      <c r="E129" t="s">
        <v>20487</v>
      </c>
      <c r="G129" t="s">
        <v>20490</v>
      </c>
      <c r="H129" t="s">
        <v>4846</v>
      </c>
      <c r="K129" t="s">
        <v>6860</v>
      </c>
      <c r="L129" t="s">
        <v>6861</v>
      </c>
      <c r="M129" t="s">
        <v>20524</v>
      </c>
      <c r="N129">
        <v>9</v>
      </c>
      <c r="O129" t="s">
        <v>20600</v>
      </c>
      <c r="P129" t="s">
        <v>18040</v>
      </c>
      <c r="Q129">
        <v>8</v>
      </c>
      <c r="R129">
        <v>4</v>
      </c>
      <c r="S129">
        <v>2.72</v>
      </c>
      <c r="T129">
        <v>4.6900000000000004</v>
      </c>
      <c r="U129">
        <v>631.69000000000005</v>
      </c>
      <c r="V129">
        <v>162.43</v>
      </c>
      <c r="W129">
        <v>3.69</v>
      </c>
      <c r="X129">
        <v>4.26</v>
      </c>
      <c r="Y129">
        <v>0.6</v>
      </c>
      <c r="Z129">
        <v>5</v>
      </c>
      <c r="AA129" t="s">
        <v>4250</v>
      </c>
      <c r="AB129">
        <v>1</v>
      </c>
      <c r="AC129">
        <v>10</v>
      </c>
      <c r="AD129">
        <v>1.7949999999999999</v>
      </c>
      <c r="AF129" t="s">
        <v>7951</v>
      </c>
      <c r="AI129">
        <v>0</v>
      </c>
      <c r="AJ129">
        <v>0</v>
      </c>
      <c r="AK129" t="s">
        <v>19940</v>
      </c>
      <c r="AL129" t="s">
        <v>19940</v>
      </c>
      <c r="AM129" t="s">
        <v>20019</v>
      </c>
    </row>
    <row r="130" spans="1:39" x14ac:dyDescent="0.25">
      <c r="A130" t="s">
        <v>10578</v>
      </c>
      <c r="B130" t="s">
        <v>20485</v>
      </c>
      <c r="C130" t="s">
        <v>4842</v>
      </c>
      <c r="D130">
        <v>95</v>
      </c>
      <c r="E130" t="s">
        <v>20487</v>
      </c>
      <c r="G130" t="s">
        <v>20490</v>
      </c>
      <c r="H130" t="s">
        <v>4846</v>
      </c>
      <c r="K130" t="s">
        <v>6860</v>
      </c>
      <c r="L130" t="s">
        <v>6861</v>
      </c>
      <c r="M130" t="s">
        <v>20521</v>
      </c>
      <c r="N130">
        <v>9</v>
      </c>
      <c r="O130" t="s">
        <v>20597</v>
      </c>
      <c r="P130" t="s">
        <v>18230</v>
      </c>
      <c r="Q130">
        <v>10</v>
      </c>
      <c r="R130">
        <v>10</v>
      </c>
      <c r="S130">
        <v>-4.47</v>
      </c>
      <c r="T130">
        <v>-0.27</v>
      </c>
      <c r="U130">
        <v>733.76</v>
      </c>
      <c r="V130">
        <v>317.63</v>
      </c>
      <c r="W130">
        <v>-2.9</v>
      </c>
      <c r="X130">
        <v>3.18</v>
      </c>
      <c r="Y130">
        <v>6.65</v>
      </c>
      <c r="Z130">
        <v>2</v>
      </c>
      <c r="AA130" t="s">
        <v>4250</v>
      </c>
      <c r="AB130">
        <v>2</v>
      </c>
      <c r="AC130">
        <v>19</v>
      </c>
      <c r="AD130">
        <v>3</v>
      </c>
      <c r="AF130" t="s">
        <v>7951</v>
      </c>
      <c r="AI130">
        <v>0</v>
      </c>
      <c r="AJ130">
        <v>0</v>
      </c>
      <c r="AK130" t="s">
        <v>19953</v>
      </c>
      <c r="AL130" t="s">
        <v>19953</v>
      </c>
      <c r="AM130" t="s">
        <v>20019</v>
      </c>
    </row>
    <row r="131" spans="1:39" x14ac:dyDescent="0.25">
      <c r="A131" t="s">
        <v>20071</v>
      </c>
      <c r="B131" t="s">
        <v>20485</v>
      </c>
      <c r="C131" t="s">
        <v>4842</v>
      </c>
      <c r="D131">
        <v>95</v>
      </c>
      <c r="E131" t="s">
        <v>20487</v>
      </c>
      <c r="G131" t="s">
        <v>20490</v>
      </c>
      <c r="H131" t="s">
        <v>4846</v>
      </c>
      <c r="K131" t="s">
        <v>6860</v>
      </c>
      <c r="L131" t="s">
        <v>6861</v>
      </c>
      <c r="M131" t="s">
        <v>20530</v>
      </c>
      <c r="N131">
        <v>9</v>
      </c>
      <c r="O131" t="s">
        <v>20610</v>
      </c>
      <c r="P131" t="s">
        <v>20718</v>
      </c>
      <c r="Q131">
        <v>9</v>
      </c>
      <c r="R131">
        <v>4</v>
      </c>
      <c r="S131">
        <v>2.87</v>
      </c>
      <c r="T131">
        <v>4.84</v>
      </c>
      <c r="U131">
        <v>632.67999999999995</v>
      </c>
      <c r="V131">
        <v>175.32</v>
      </c>
      <c r="W131">
        <v>3.08</v>
      </c>
      <c r="X131">
        <v>4.26</v>
      </c>
      <c r="Y131">
        <v>1.66</v>
      </c>
      <c r="Z131">
        <v>5</v>
      </c>
      <c r="AA131" t="s">
        <v>4250</v>
      </c>
      <c r="AB131">
        <v>1</v>
      </c>
      <c r="AC131">
        <v>10</v>
      </c>
      <c r="AD131">
        <v>1.645</v>
      </c>
      <c r="AF131" t="s">
        <v>7951</v>
      </c>
      <c r="AI131">
        <v>0</v>
      </c>
      <c r="AJ131">
        <v>0</v>
      </c>
      <c r="AK131" t="s">
        <v>19980</v>
      </c>
      <c r="AL131" t="s">
        <v>19980</v>
      </c>
      <c r="AM131" t="s">
        <v>20019</v>
      </c>
    </row>
    <row r="132" spans="1:39" x14ac:dyDescent="0.25">
      <c r="A132" t="s">
        <v>10513</v>
      </c>
      <c r="B132" t="s">
        <v>20485</v>
      </c>
      <c r="C132" t="s">
        <v>4842</v>
      </c>
      <c r="D132">
        <v>95</v>
      </c>
      <c r="E132" t="s">
        <v>20487</v>
      </c>
      <c r="G132" t="s">
        <v>20490</v>
      </c>
      <c r="H132" t="s">
        <v>4846</v>
      </c>
      <c r="K132" t="s">
        <v>6860</v>
      </c>
      <c r="L132" t="s">
        <v>6861</v>
      </c>
      <c r="M132" t="s">
        <v>20530</v>
      </c>
      <c r="N132">
        <v>9</v>
      </c>
      <c r="O132" t="s">
        <v>20610</v>
      </c>
      <c r="P132" t="s">
        <v>18165</v>
      </c>
      <c r="Q132">
        <v>10</v>
      </c>
      <c r="R132">
        <v>4</v>
      </c>
      <c r="S132">
        <v>2.98</v>
      </c>
      <c r="T132">
        <v>4.95</v>
      </c>
      <c r="U132">
        <v>659.67</v>
      </c>
      <c r="V132">
        <v>224.08</v>
      </c>
      <c r="W132">
        <v>3.72</v>
      </c>
      <c r="X132">
        <v>4.26</v>
      </c>
      <c r="Y132">
        <v>0.6</v>
      </c>
      <c r="Z132">
        <v>5</v>
      </c>
      <c r="AA132" t="s">
        <v>4250</v>
      </c>
      <c r="AB132">
        <v>1</v>
      </c>
      <c r="AC132">
        <v>11</v>
      </c>
      <c r="AD132">
        <v>1.5349999999999999</v>
      </c>
      <c r="AF132" t="s">
        <v>7951</v>
      </c>
      <c r="AI132">
        <v>0</v>
      </c>
      <c r="AJ132">
        <v>0</v>
      </c>
      <c r="AK132" t="s">
        <v>19980</v>
      </c>
      <c r="AL132" t="s">
        <v>19980</v>
      </c>
      <c r="AM132" t="s">
        <v>20019</v>
      </c>
    </row>
    <row r="133" spans="1:39" x14ac:dyDescent="0.25">
      <c r="A133" t="s">
        <v>10599</v>
      </c>
      <c r="B133" t="s">
        <v>20485</v>
      </c>
      <c r="C133" t="s">
        <v>4842</v>
      </c>
      <c r="D133">
        <v>95</v>
      </c>
      <c r="E133" t="s">
        <v>20487</v>
      </c>
      <c r="G133" t="s">
        <v>20490</v>
      </c>
      <c r="H133" t="s">
        <v>4846</v>
      </c>
      <c r="K133" t="s">
        <v>6860</v>
      </c>
      <c r="L133" t="s">
        <v>6861</v>
      </c>
      <c r="M133" t="s">
        <v>20530</v>
      </c>
      <c r="N133">
        <v>9</v>
      </c>
      <c r="O133" t="s">
        <v>20610</v>
      </c>
      <c r="P133" t="s">
        <v>18251</v>
      </c>
      <c r="Q133">
        <v>10</v>
      </c>
      <c r="R133">
        <v>4</v>
      </c>
      <c r="S133">
        <v>3.65</v>
      </c>
      <c r="T133">
        <v>5.62</v>
      </c>
      <c r="U133">
        <v>664.75</v>
      </c>
      <c r="V133">
        <v>175.32</v>
      </c>
      <c r="W133">
        <v>3.5</v>
      </c>
      <c r="X133">
        <v>4.26</v>
      </c>
      <c r="Y133">
        <v>0.6</v>
      </c>
      <c r="Z133">
        <v>5</v>
      </c>
      <c r="AA133" t="s">
        <v>4250</v>
      </c>
      <c r="AB133">
        <v>1</v>
      </c>
      <c r="AC133">
        <v>11</v>
      </c>
      <c r="AD133">
        <v>1.175</v>
      </c>
      <c r="AF133" t="s">
        <v>7951</v>
      </c>
      <c r="AI133">
        <v>0</v>
      </c>
      <c r="AJ133">
        <v>0</v>
      </c>
      <c r="AK133" t="s">
        <v>19980</v>
      </c>
      <c r="AL133" t="s">
        <v>19980</v>
      </c>
      <c r="AM133" t="s">
        <v>20019</v>
      </c>
    </row>
    <row r="134" spans="1:39" x14ac:dyDescent="0.25">
      <c r="A134" t="s">
        <v>20072</v>
      </c>
      <c r="B134" t="s">
        <v>20485</v>
      </c>
      <c r="C134" t="s">
        <v>4842</v>
      </c>
      <c r="D134">
        <v>94.95</v>
      </c>
      <c r="E134" t="s">
        <v>20487</v>
      </c>
      <c r="G134" t="s">
        <v>20488</v>
      </c>
      <c r="H134" t="s">
        <v>4846</v>
      </c>
      <c r="K134" t="s">
        <v>6860</v>
      </c>
      <c r="L134" t="s">
        <v>6861</v>
      </c>
      <c r="M134" t="s">
        <v>20531</v>
      </c>
      <c r="N134">
        <v>9</v>
      </c>
      <c r="O134" t="s">
        <v>20612</v>
      </c>
      <c r="P134" t="s">
        <v>20719</v>
      </c>
      <c r="Q134">
        <v>9</v>
      </c>
      <c r="R134">
        <v>3</v>
      </c>
      <c r="S134">
        <v>6.38</v>
      </c>
      <c r="T134">
        <v>6.6</v>
      </c>
      <c r="U134">
        <v>510.6</v>
      </c>
      <c r="V134">
        <v>139.15</v>
      </c>
      <c r="W134">
        <v>4.6399999999999997</v>
      </c>
      <c r="X134">
        <v>7.59</v>
      </c>
      <c r="Y134">
        <v>3.44</v>
      </c>
      <c r="Z134">
        <v>3</v>
      </c>
      <c r="AA134" t="s">
        <v>4250</v>
      </c>
      <c r="AB134">
        <v>1</v>
      </c>
      <c r="AC134">
        <v>6</v>
      </c>
      <c r="AD134">
        <v>1.166666666666667</v>
      </c>
      <c r="AF134" t="s">
        <v>7949</v>
      </c>
      <c r="AI134">
        <v>0</v>
      </c>
      <c r="AJ134">
        <v>0</v>
      </c>
      <c r="AK134" t="s">
        <v>19894</v>
      </c>
      <c r="AL134" t="s">
        <v>19894</v>
      </c>
      <c r="AM134" t="s">
        <v>20019</v>
      </c>
    </row>
    <row r="135" spans="1:39" x14ac:dyDescent="0.25">
      <c r="A135" t="s">
        <v>20066</v>
      </c>
      <c r="B135" t="s">
        <v>20485</v>
      </c>
      <c r="C135" t="s">
        <v>4842</v>
      </c>
      <c r="D135">
        <v>94.5</v>
      </c>
      <c r="E135" t="s">
        <v>20487</v>
      </c>
      <c r="G135" t="s">
        <v>20490</v>
      </c>
      <c r="H135" t="s">
        <v>4846</v>
      </c>
      <c r="K135" t="s">
        <v>6860</v>
      </c>
      <c r="L135" t="s">
        <v>6861</v>
      </c>
      <c r="M135" t="s">
        <v>20509</v>
      </c>
      <c r="N135">
        <v>9</v>
      </c>
      <c r="O135" t="s">
        <v>20584</v>
      </c>
      <c r="P135" t="s">
        <v>20713</v>
      </c>
      <c r="Q135">
        <v>10</v>
      </c>
      <c r="R135">
        <v>8</v>
      </c>
      <c r="S135">
        <v>-0.16</v>
      </c>
      <c r="T135">
        <v>3.32</v>
      </c>
      <c r="U135">
        <v>711.84</v>
      </c>
      <c r="V135">
        <v>241.77</v>
      </c>
      <c r="W135">
        <v>2.29</v>
      </c>
      <c r="X135">
        <v>4.24</v>
      </c>
      <c r="Y135">
        <v>8.7200000000000006</v>
      </c>
      <c r="Z135">
        <v>3</v>
      </c>
      <c r="AA135" t="s">
        <v>4250</v>
      </c>
      <c r="AB135">
        <v>2</v>
      </c>
      <c r="AC135">
        <v>18</v>
      </c>
      <c r="AD135">
        <v>2.48</v>
      </c>
      <c r="AF135" t="s">
        <v>7950</v>
      </c>
      <c r="AI135">
        <v>0</v>
      </c>
      <c r="AJ135">
        <v>0</v>
      </c>
      <c r="AK135" t="s">
        <v>19867</v>
      </c>
      <c r="AL135" t="s">
        <v>19867</v>
      </c>
      <c r="AM135" t="s">
        <v>20019</v>
      </c>
    </row>
    <row r="136" spans="1:39" x14ac:dyDescent="0.25">
      <c r="A136" t="s">
        <v>20073</v>
      </c>
      <c r="B136" t="s">
        <v>20485</v>
      </c>
      <c r="C136" t="s">
        <v>4842</v>
      </c>
      <c r="D136">
        <v>94.4</v>
      </c>
      <c r="E136" t="s">
        <v>20487</v>
      </c>
      <c r="G136" t="s">
        <v>20490</v>
      </c>
      <c r="H136" t="s">
        <v>4846</v>
      </c>
      <c r="K136" t="s">
        <v>6860</v>
      </c>
      <c r="L136" t="s">
        <v>6861</v>
      </c>
      <c r="M136" t="s">
        <v>20509</v>
      </c>
      <c r="N136">
        <v>9</v>
      </c>
      <c r="O136" t="s">
        <v>20584</v>
      </c>
      <c r="P136" t="s">
        <v>20720</v>
      </c>
      <c r="Q136">
        <v>10</v>
      </c>
      <c r="R136">
        <v>8</v>
      </c>
      <c r="S136">
        <v>0.56000000000000005</v>
      </c>
      <c r="T136">
        <v>3.57</v>
      </c>
      <c r="U136">
        <v>695.77</v>
      </c>
      <c r="V136">
        <v>258.83999999999997</v>
      </c>
      <c r="W136">
        <v>0.92</v>
      </c>
      <c r="X136">
        <v>4.24</v>
      </c>
      <c r="Y136">
        <v>8.7200000000000006</v>
      </c>
      <c r="Z136">
        <v>3</v>
      </c>
      <c r="AA136" t="s">
        <v>4250</v>
      </c>
      <c r="AB136">
        <v>2</v>
      </c>
      <c r="AC136">
        <v>18</v>
      </c>
      <c r="AD136">
        <v>2.355</v>
      </c>
      <c r="AF136" t="s">
        <v>7950</v>
      </c>
      <c r="AI136">
        <v>0</v>
      </c>
      <c r="AJ136">
        <v>0</v>
      </c>
      <c r="AK136" t="s">
        <v>19867</v>
      </c>
      <c r="AL136" t="s">
        <v>19867</v>
      </c>
      <c r="AM136" t="s">
        <v>20019</v>
      </c>
    </row>
    <row r="137" spans="1:39" x14ac:dyDescent="0.25">
      <c r="A137" t="s">
        <v>8866</v>
      </c>
      <c r="B137" t="s">
        <v>20485</v>
      </c>
      <c r="C137" t="s">
        <v>4842</v>
      </c>
      <c r="D137">
        <v>94.2</v>
      </c>
      <c r="E137" t="s">
        <v>20487</v>
      </c>
      <c r="G137" t="s">
        <v>20491</v>
      </c>
      <c r="H137" t="s">
        <v>4846</v>
      </c>
      <c r="K137" t="s">
        <v>6860</v>
      </c>
      <c r="L137" t="s">
        <v>6861</v>
      </c>
      <c r="M137" t="s">
        <v>20510</v>
      </c>
      <c r="N137">
        <v>9</v>
      </c>
      <c r="O137" t="s">
        <v>20585</v>
      </c>
      <c r="P137" t="s">
        <v>16518</v>
      </c>
      <c r="Q137">
        <v>14</v>
      </c>
      <c r="R137">
        <v>9</v>
      </c>
      <c r="S137">
        <v>-1.56</v>
      </c>
      <c r="T137">
        <v>2.56</v>
      </c>
      <c r="U137">
        <v>748.8</v>
      </c>
      <c r="V137">
        <v>305.36</v>
      </c>
      <c r="W137">
        <v>-0.59</v>
      </c>
      <c r="X137">
        <v>2.5</v>
      </c>
      <c r="Y137">
        <v>5.8</v>
      </c>
      <c r="Z137">
        <v>4</v>
      </c>
      <c r="AA137" t="s">
        <v>4250</v>
      </c>
      <c r="AB137">
        <v>3</v>
      </c>
      <c r="AC137">
        <v>18</v>
      </c>
      <c r="AD137">
        <v>3</v>
      </c>
      <c r="AF137" t="s">
        <v>7951</v>
      </c>
      <c r="AI137">
        <v>0</v>
      </c>
      <c r="AJ137">
        <v>0</v>
      </c>
      <c r="AK137" t="s">
        <v>19867</v>
      </c>
      <c r="AL137" t="s">
        <v>19867</v>
      </c>
      <c r="AM137" t="s">
        <v>20019</v>
      </c>
    </row>
    <row r="138" spans="1:39" x14ac:dyDescent="0.25">
      <c r="A138" t="s">
        <v>20074</v>
      </c>
      <c r="B138" t="s">
        <v>20485</v>
      </c>
      <c r="C138" t="s">
        <v>4842</v>
      </c>
      <c r="D138">
        <v>94</v>
      </c>
      <c r="E138" t="s">
        <v>20487</v>
      </c>
      <c r="G138" t="s">
        <v>20490</v>
      </c>
      <c r="H138" t="s">
        <v>4846</v>
      </c>
      <c r="K138" t="s">
        <v>6860</v>
      </c>
      <c r="L138" t="s">
        <v>6861</v>
      </c>
      <c r="M138" t="s">
        <v>20523</v>
      </c>
      <c r="N138">
        <v>9</v>
      </c>
      <c r="O138" t="s">
        <v>20599</v>
      </c>
      <c r="P138" t="s">
        <v>20721</v>
      </c>
      <c r="Q138">
        <v>12</v>
      </c>
      <c r="R138">
        <v>9</v>
      </c>
      <c r="S138">
        <v>1.64</v>
      </c>
      <c r="T138">
        <v>3.66</v>
      </c>
      <c r="U138">
        <v>771.88</v>
      </c>
      <c r="V138">
        <v>287.77999999999997</v>
      </c>
      <c r="W138">
        <v>0.37</v>
      </c>
      <c r="X138">
        <v>4.26</v>
      </c>
      <c r="Y138">
        <v>5.6</v>
      </c>
      <c r="Z138">
        <v>4</v>
      </c>
      <c r="AA138" t="s">
        <v>4250</v>
      </c>
      <c r="AB138">
        <v>3</v>
      </c>
      <c r="AC138">
        <v>18</v>
      </c>
      <c r="AD138">
        <v>2.67</v>
      </c>
      <c r="AF138" t="s">
        <v>7951</v>
      </c>
      <c r="AI138">
        <v>0</v>
      </c>
      <c r="AJ138">
        <v>0</v>
      </c>
      <c r="AK138" t="s">
        <v>19898</v>
      </c>
      <c r="AL138" t="s">
        <v>19898</v>
      </c>
      <c r="AM138" t="s">
        <v>20019</v>
      </c>
    </row>
    <row r="139" spans="1:39" x14ac:dyDescent="0.25">
      <c r="A139" t="s">
        <v>20041</v>
      </c>
      <c r="B139" t="s">
        <v>20485</v>
      </c>
      <c r="C139" t="s">
        <v>4842</v>
      </c>
      <c r="D139">
        <v>94</v>
      </c>
      <c r="E139" t="s">
        <v>20487</v>
      </c>
      <c r="G139" t="s">
        <v>20489</v>
      </c>
      <c r="H139" t="s">
        <v>4846</v>
      </c>
      <c r="K139" t="s">
        <v>6860</v>
      </c>
      <c r="L139" t="s">
        <v>6861</v>
      </c>
      <c r="M139" t="s">
        <v>20512</v>
      </c>
      <c r="N139">
        <v>9</v>
      </c>
      <c r="O139" t="s">
        <v>20587</v>
      </c>
      <c r="P139" t="s">
        <v>20688</v>
      </c>
      <c r="Q139">
        <v>4</v>
      </c>
      <c r="R139">
        <v>2</v>
      </c>
      <c r="S139">
        <v>4.7</v>
      </c>
      <c r="T139">
        <v>4.7</v>
      </c>
      <c r="U139">
        <v>366.48</v>
      </c>
      <c r="V139">
        <v>49.69</v>
      </c>
      <c r="W139">
        <v>4.5199999999999996</v>
      </c>
      <c r="X139">
        <v>9.66</v>
      </c>
      <c r="Y139">
        <v>0</v>
      </c>
      <c r="Z139">
        <v>3</v>
      </c>
      <c r="AA139" t="s">
        <v>4250</v>
      </c>
      <c r="AB139">
        <v>0</v>
      </c>
      <c r="AC139">
        <v>8</v>
      </c>
      <c r="AD139">
        <v>3.6037142857142861</v>
      </c>
      <c r="AF139" t="s">
        <v>7949</v>
      </c>
      <c r="AI139">
        <v>0</v>
      </c>
      <c r="AJ139">
        <v>0</v>
      </c>
      <c r="AK139" t="s">
        <v>20016</v>
      </c>
      <c r="AL139" t="s">
        <v>20016</v>
      </c>
      <c r="AM139" t="s">
        <v>20019</v>
      </c>
    </row>
    <row r="140" spans="1:39" x14ac:dyDescent="0.25">
      <c r="A140" t="s">
        <v>20075</v>
      </c>
      <c r="B140" t="s">
        <v>20485</v>
      </c>
      <c r="C140" t="s">
        <v>4842</v>
      </c>
      <c r="D140">
        <v>94</v>
      </c>
      <c r="E140" t="s">
        <v>20487</v>
      </c>
      <c r="G140" t="s">
        <v>20490</v>
      </c>
      <c r="H140" t="s">
        <v>4846</v>
      </c>
      <c r="K140" t="s">
        <v>6860</v>
      </c>
      <c r="L140" t="s">
        <v>6861</v>
      </c>
      <c r="M140" t="s">
        <v>20514</v>
      </c>
      <c r="N140">
        <v>9</v>
      </c>
      <c r="O140" t="s">
        <v>20589</v>
      </c>
      <c r="P140" t="s">
        <v>20722</v>
      </c>
      <c r="Q140">
        <v>10</v>
      </c>
      <c r="R140">
        <v>10</v>
      </c>
      <c r="S140">
        <v>0.51</v>
      </c>
      <c r="T140">
        <v>3.6</v>
      </c>
      <c r="U140">
        <v>748.83</v>
      </c>
      <c r="V140">
        <v>269.51</v>
      </c>
      <c r="W140">
        <v>1.25</v>
      </c>
      <c r="X140">
        <v>4.04</v>
      </c>
      <c r="Y140">
        <v>6.12</v>
      </c>
      <c r="Z140">
        <v>3</v>
      </c>
      <c r="AA140" t="s">
        <v>4250</v>
      </c>
      <c r="AB140">
        <v>2</v>
      </c>
      <c r="AC140">
        <v>18</v>
      </c>
      <c r="AD140">
        <v>2.7</v>
      </c>
      <c r="AF140" t="s">
        <v>7951</v>
      </c>
      <c r="AI140">
        <v>0</v>
      </c>
      <c r="AJ140">
        <v>0</v>
      </c>
      <c r="AK140" t="s">
        <v>19897</v>
      </c>
      <c r="AL140" t="s">
        <v>19897</v>
      </c>
      <c r="AM140" t="s">
        <v>20019</v>
      </c>
    </row>
    <row r="141" spans="1:39" x14ac:dyDescent="0.25">
      <c r="A141" t="s">
        <v>20073</v>
      </c>
      <c r="B141" t="s">
        <v>20485</v>
      </c>
      <c r="C141" t="s">
        <v>4842</v>
      </c>
      <c r="D141">
        <v>94</v>
      </c>
      <c r="E141" t="s">
        <v>20487</v>
      </c>
      <c r="G141" t="s">
        <v>20490</v>
      </c>
      <c r="H141" t="s">
        <v>4846</v>
      </c>
      <c r="K141" t="s">
        <v>6860</v>
      </c>
      <c r="L141" t="s">
        <v>6861</v>
      </c>
      <c r="M141" t="s">
        <v>20523</v>
      </c>
      <c r="N141">
        <v>9</v>
      </c>
      <c r="O141" t="s">
        <v>20599</v>
      </c>
      <c r="P141" t="s">
        <v>20720</v>
      </c>
      <c r="Q141">
        <v>10</v>
      </c>
      <c r="R141">
        <v>8</v>
      </c>
      <c r="S141">
        <v>0.56000000000000005</v>
      </c>
      <c r="T141">
        <v>3.57</v>
      </c>
      <c r="U141">
        <v>695.77</v>
      </c>
      <c r="V141">
        <v>258.83999999999997</v>
      </c>
      <c r="W141">
        <v>0.92</v>
      </c>
      <c r="X141">
        <v>4.24</v>
      </c>
      <c r="Y141">
        <v>8.7200000000000006</v>
      </c>
      <c r="Z141">
        <v>3</v>
      </c>
      <c r="AA141" t="s">
        <v>4250</v>
      </c>
      <c r="AB141">
        <v>2</v>
      </c>
      <c r="AC141">
        <v>18</v>
      </c>
      <c r="AD141">
        <v>2.355</v>
      </c>
      <c r="AF141" t="s">
        <v>7950</v>
      </c>
      <c r="AI141">
        <v>0</v>
      </c>
      <c r="AJ141">
        <v>0</v>
      </c>
      <c r="AK141" t="s">
        <v>19898</v>
      </c>
      <c r="AL141" t="s">
        <v>19898</v>
      </c>
      <c r="AM141" t="s">
        <v>20019</v>
      </c>
    </row>
    <row r="142" spans="1:39" x14ac:dyDescent="0.25">
      <c r="A142" t="s">
        <v>20076</v>
      </c>
      <c r="B142" t="s">
        <v>20485</v>
      </c>
      <c r="C142" t="s">
        <v>4842</v>
      </c>
      <c r="D142">
        <v>94</v>
      </c>
      <c r="E142" t="s">
        <v>20487</v>
      </c>
      <c r="G142" t="s">
        <v>20489</v>
      </c>
      <c r="H142" t="s">
        <v>4846</v>
      </c>
      <c r="K142" t="s">
        <v>6860</v>
      </c>
      <c r="L142" t="s">
        <v>6861</v>
      </c>
      <c r="M142" t="s">
        <v>20512</v>
      </c>
      <c r="N142">
        <v>9</v>
      </c>
      <c r="O142" t="s">
        <v>20587</v>
      </c>
      <c r="P142" t="s">
        <v>20723</v>
      </c>
      <c r="Q142">
        <v>3</v>
      </c>
      <c r="R142">
        <v>1</v>
      </c>
      <c r="S142">
        <v>5.34</v>
      </c>
      <c r="T142">
        <v>5.34</v>
      </c>
      <c r="U142">
        <v>341.45</v>
      </c>
      <c r="V142">
        <v>25.16</v>
      </c>
      <c r="W142">
        <v>4.42</v>
      </c>
      <c r="Y142">
        <v>0</v>
      </c>
      <c r="Z142">
        <v>3</v>
      </c>
      <c r="AA142" t="s">
        <v>4250</v>
      </c>
      <c r="AB142">
        <v>0</v>
      </c>
      <c r="AC142">
        <v>5</v>
      </c>
      <c r="AD142">
        <v>3.091333333333333</v>
      </c>
      <c r="AF142" t="s">
        <v>7949</v>
      </c>
      <c r="AI142">
        <v>0</v>
      </c>
      <c r="AJ142">
        <v>0</v>
      </c>
      <c r="AK142" t="s">
        <v>20016</v>
      </c>
      <c r="AL142" t="s">
        <v>20016</v>
      </c>
      <c r="AM142" t="s">
        <v>20019</v>
      </c>
    </row>
    <row r="143" spans="1:39" x14ac:dyDescent="0.25">
      <c r="A143" t="s">
        <v>20077</v>
      </c>
      <c r="B143" t="s">
        <v>20485</v>
      </c>
      <c r="C143" t="s">
        <v>4842</v>
      </c>
      <c r="D143">
        <v>94</v>
      </c>
      <c r="E143" t="s">
        <v>20487</v>
      </c>
      <c r="G143" t="s">
        <v>20490</v>
      </c>
      <c r="H143" t="s">
        <v>4846</v>
      </c>
      <c r="K143" t="s">
        <v>6860</v>
      </c>
      <c r="L143" t="s">
        <v>6861</v>
      </c>
      <c r="M143" t="s">
        <v>20523</v>
      </c>
      <c r="N143">
        <v>9</v>
      </c>
      <c r="O143" t="s">
        <v>20599</v>
      </c>
      <c r="P143" t="s">
        <v>20724</v>
      </c>
      <c r="Q143">
        <v>12</v>
      </c>
      <c r="R143">
        <v>10</v>
      </c>
      <c r="S143">
        <v>4.3</v>
      </c>
      <c r="T143">
        <v>4.33</v>
      </c>
      <c r="U143">
        <v>817.97</v>
      </c>
      <c r="V143">
        <v>265.82</v>
      </c>
      <c r="W143">
        <v>2.0099999999999998</v>
      </c>
      <c r="X143">
        <v>8.82</v>
      </c>
      <c r="Y143">
        <v>6.11</v>
      </c>
      <c r="Z143">
        <v>4</v>
      </c>
      <c r="AA143" t="s">
        <v>4250</v>
      </c>
      <c r="AB143">
        <v>3</v>
      </c>
      <c r="AC143">
        <v>18</v>
      </c>
      <c r="AD143">
        <v>1.335</v>
      </c>
      <c r="AF143" t="s">
        <v>7949</v>
      </c>
      <c r="AI143">
        <v>0</v>
      </c>
      <c r="AJ143">
        <v>0</v>
      </c>
      <c r="AK143" t="s">
        <v>19898</v>
      </c>
      <c r="AL143" t="s">
        <v>19898</v>
      </c>
      <c r="AM143" t="s">
        <v>20019</v>
      </c>
    </row>
    <row r="144" spans="1:39" x14ac:dyDescent="0.25">
      <c r="A144" t="s">
        <v>10548</v>
      </c>
      <c r="B144" t="s">
        <v>20485</v>
      </c>
      <c r="C144" t="s">
        <v>4842</v>
      </c>
      <c r="D144">
        <v>94</v>
      </c>
      <c r="E144" t="s">
        <v>20487</v>
      </c>
      <c r="G144" t="s">
        <v>20490</v>
      </c>
      <c r="H144" t="s">
        <v>4846</v>
      </c>
      <c r="K144" t="s">
        <v>6860</v>
      </c>
      <c r="L144" t="s">
        <v>6861</v>
      </c>
      <c r="M144" t="s">
        <v>20521</v>
      </c>
      <c r="N144">
        <v>9</v>
      </c>
      <c r="O144" t="s">
        <v>20597</v>
      </c>
      <c r="P144" t="s">
        <v>18200</v>
      </c>
      <c r="Q144">
        <v>9</v>
      </c>
      <c r="R144">
        <v>9</v>
      </c>
      <c r="S144">
        <v>-2.33</v>
      </c>
      <c r="T144">
        <v>1.88</v>
      </c>
      <c r="U144">
        <v>718.78</v>
      </c>
      <c r="V144">
        <v>274.54000000000002</v>
      </c>
      <c r="W144">
        <v>-1.1200000000000001</v>
      </c>
      <c r="X144">
        <v>3.36</v>
      </c>
      <c r="Y144">
        <v>6.65</v>
      </c>
      <c r="Z144">
        <v>2</v>
      </c>
      <c r="AA144" t="s">
        <v>4250</v>
      </c>
      <c r="AB144">
        <v>2</v>
      </c>
      <c r="AC144">
        <v>18</v>
      </c>
      <c r="AD144">
        <v>3</v>
      </c>
      <c r="AF144" t="s">
        <v>7951</v>
      </c>
      <c r="AI144">
        <v>0</v>
      </c>
      <c r="AJ144">
        <v>0</v>
      </c>
      <c r="AK144" t="s">
        <v>19953</v>
      </c>
      <c r="AL144" t="s">
        <v>19953</v>
      </c>
      <c r="AM144" t="s">
        <v>20019</v>
      </c>
    </row>
    <row r="145" spans="1:39" x14ac:dyDescent="0.25">
      <c r="A145" t="s">
        <v>20078</v>
      </c>
      <c r="B145" t="s">
        <v>20485</v>
      </c>
      <c r="C145" t="s">
        <v>4842</v>
      </c>
      <c r="D145">
        <v>94</v>
      </c>
      <c r="E145" t="s">
        <v>20487</v>
      </c>
      <c r="G145" t="s">
        <v>20490</v>
      </c>
      <c r="H145" t="s">
        <v>4846</v>
      </c>
      <c r="K145" t="s">
        <v>6860</v>
      </c>
      <c r="L145" t="s">
        <v>6861</v>
      </c>
      <c r="M145" t="s">
        <v>20524</v>
      </c>
      <c r="N145">
        <v>9</v>
      </c>
      <c r="O145" t="s">
        <v>20600</v>
      </c>
      <c r="P145" t="s">
        <v>20725</v>
      </c>
      <c r="Q145">
        <v>10</v>
      </c>
      <c r="R145">
        <v>4</v>
      </c>
      <c r="S145">
        <v>2.5</v>
      </c>
      <c r="T145">
        <v>4.47</v>
      </c>
      <c r="U145">
        <v>642.66999999999996</v>
      </c>
      <c r="V145">
        <v>205.57</v>
      </c>
      <c r="W145">
        <v>2.96</v>
      </c>
      <c r="X145">
        <v>4.26</v>
      </c>
      <c r="Y145">
        <v>0.6</v>
      </c>
      <c r="Z145">
        <v>4</v>
      </c>
      <c r="AA145" t="s">
        <v>4250</v>
      </c>
      <c r="AB145">
        <v>1</v>
      </c>
      <c r="AC145">
        <v>12</v>
      </c>
      <c r="AD145">
        <v>2.0150000000000001</v>
      </c>
      <c r="AF145" t="s">
        <v>7951</v>
      </c>
      <c r="AI145">
        <v>0</v>
      </c>
      <c r="AJ145">
        <v>0</v>
      </c>
      <c r="AK145" t="s">
        <v>19940</v>
      </c>
      <c r="AL145" t="s">
        <v>19940</v>
      </c>
      <c r="AM145" t="s">
        <v>20019</v>
      </c>
    </row>
    <row r="146" spans="1:39" x14ac:dyDescent="0.25">
      <c r="A146" t="s">
        <v>20079</v>
      </c>
      <c r="B146" t="s">
        <v>20485</v>
      </c>
      <c r="C146" t="s">
        <v>4842</v>
      </c>
      <c r="D146">
        <v>94</v>
      </c>
      <c r="E146" t="s">
        <v>20487</v>
      </c>
      <c r="G146" t="s">
        <v>20490</v>
      </c>
      <c r="H146" t="s">
        <v>4846</v>
      </c>
      <c r="K146" t="s">
        <v>6860</v>
      </c>
      <c r="L146" t="s">
        <v>6861</v>
      </c>
      <c r="M146" t="s">
        <v>20514</v>
      </c>
      <c r="N146">
        <v>9</v>
      </c>
      <c r="O146" t="s">
        <v>20593</v>
      </c>
      <c r="P146" t="s">
        <v>20726</v>
      </c>
      <c r="Q146">
        <v>10</v>
      </c>
      <c r="R146">
        <v>8</v>
      </c>
      <c r="S146">
        <v>-1.01</v>
      </c>
      <c r="T146">
        <v>2.5499999999999998</v>
      </c>
      <c r="U146">
        <v>676.79</v>
      </c>
      <c r="V146">
        <v>250.14</v>
      </c>
      <c r="W146">
        <v>1.04</v>
      </c>
      <c r="X146">
        <v>1.29</v>
      </c>
      <c r="Y146">
        <v>8.7200000000000006</v>
      </c>
      <c r="Z146">
        <v>2</v>
      </c>
      <c r="AA146" t="s">
        <v>4250</v>
      </c>
      <c r="AB146">
        <v>2</v>
      </c>
      <c r="AC146">
        <v>18</v>
      </c>
      <c r="AD146">
        <v>2.64</v>
      </c>
      <c r="AF146" t="s">
        <v>7950</v>
      </c>
      <c r="AI146">
        <v>0</v>
      </c>
      <c r="AJ146">
        <v>0</v>
      </c>
      <c r="AK146" t="s">
        <v>19869</v>
      </c>
      <c r="AL146" t="s">
        <v>19869</v>
      </c>
      <c r="AM146" t="s">
        <v>20019</v>
      </c>
    </row>
    <row r="147" spans="1:39" x14ac:dyDescent="0.25">
      <c r="A147" t="s">
        <v>10914</v>
      </c>
      <c r="B147" t="s">
        <v>20485</v>
      </c>
      <c r="C147" t="s">
        <v>4842</v>
      </c>
      <c r="D147">
        <v>94</v>
      </c>
      <c r="E147" t="s">
        <v>20487</v>
      </c>
      <c r="G147" t="s">
        <v>20490</v>
      </c>
      <c r="H147" t="s">
        <v>4846</v>
      </c>
      <c r="K147" t="s">
        <v>6860</v>
      </c>
      <c r="L147" t="s">
        <v>6861</v>
      </c>
      <c r="M147" t="s">
        <v>20521</v>
      </c>
      <c r="N147">
        <v>9</v>
      </c>
      <c r="O147" t="s">
        <v>20597</v>
      </c>
      <c r="P147" t="s">
        <v>18566</v>
      </c>
      <c r="Q147">
        <v>10</v>
      </c>
      <c r="R147">
        <v>10</v>
      </c>
      <c r="S147">
        <v>-3.73</v>
      </c>
      <c r="T147">
        <v>0.47</v>
      </c>
      <c r="U147">
        <v>706.73</v>
      </c>
      <c r="V147">
        <v>294.77</v>
      </c>
      <c r="W147">
        <v>-2.78</v>
      </c>
      <c r="X147">
        <v>3.01</v>
      </c>
      <c r="Y147">
        <v>6.65</v>
      </c>
      <c r="Z147">
        <v>2</v>
      </c>
      <c r="AA147" t="s">
        <v>4250</v>
      </c>
      <c r="AB147">
        <v>2</v>
      </c>
      <c r="AC147">
        <v>18</v>
      </c>
      <c r="AD147">
        <v>3</v>
      </c>
      <c r="AF147" t="s">
        <v>7951</v>
      </c>
      <c r="AI147">
        <v>0</v>
      </c>
      <c r="AJ147">
        <v>0</v>
      </c>
      <c r="AK147" t="s">
        <v>19953</v>
      </c>
      <c r="AL147" t="s">
        <v>19953</v>
      </c>
      <c r="AM147" t="s">
        <v>20019</v>
      </c>
    </row>
    <row r="148" spans="1:39" x14ac:dyDescent="0.25">
      <c r="A148" t="s">
        <v>20080</v>
      </c>
      <c r="B148" t="s">
        <v>20485</v>
      </c>
      <c r="C148" t="s">
        <v>4842</v>
      </c>
      <c r="D148">
        <v>94</v>
      </c>
      <c r="E148" t="s">
        <v>20487</v>
      </c>
      <c r="G148" t="s">
        <v>20492</v>
      </c>
      <c r="H148" t="s">
        <v>4846</v>
      </c>
      <c r="K148" t="s">
        <v>6860</v>
      </c>
      <c r="L148" t="s">
        <v>6861</v>
      </c>
      <c r="M148" t="s">
        <v>20511</v>
      </c>
      <c r="N148">
        <v>9</v>
      </c>
      <c r="O148" t="s">
        <v>20586</v>
      </c>
      <c r="P148" t="s">
        <v>20727</v>
      </c>
      <c r="Q148">
        <v>2</v>
      </c>
      <c r="R148">
        <v>1</v>
      </c>
      <c r="S148">
        <v>6.86</v>
      </c>
      <c r="T148">
        <v>6.86</v>
      </c>
      <c r="U148">
        <v>327.51</v>
      </c>
      <c r="V148">
        <v>21.26</v>
      </c>
      <c r="W148">
        <v>6.53</v>
      </c>
      <c r="Y148">
        <v>4.0599999999999996</v>
      </c>
      <c r="Z148">
        <v>1</v>
      </c>
      <c r="AA148" t="s">
        <v>4250</v>
      </c>
      <c r="AB148">
        <v>1</v>
      </c>
      <c r="AC148">
        <v>10</v>
      </c>
      <c r="AD148">
        <v>2.8963333333333341</v>
      </c>
      <c r="AF148" t="s">
        <v>7949</v>
      </c>
      <c r="AI148">
        <v>0</v>
      </c>
      <c r="AJ148">
        <v>0</v>
      </c>
      <c r="AK148" t="s">
        <v>19918</v>
      </c>
      <c r="AL148" t="s">
        <v>19918</v>
      </c>
      <c r="AM148" t="s">
        <v>20019</v>
      </c>
    </row>
    <row r="149" spans="1:39" x14ac:dyDescent="0.25">
      <c r="A149" t="s">
        <v>8854</v>
      </c>
      <c r="B149" t="s">
        <v>20485</v>
      </c>
      <c r="C149" t="s">
        <v>4842</v>
      </c>
      <c r="D149">
        <v>94</v>
      </c>
      <c r="E149" t="s">
        <v>20487</v>
      </c>
      <c r="G149" t="s">
        <v>20491</v>
      </c>
      <c r="H149" t="s">
        <v>4846</v>
      </c>
      <c r="K149" t="s">
        <v>6860</v>
      </c>
      <c r="L149" t="s">
        <v>6861</v>
      </c>
      <c r="M149" t="s">
        <v>20510</v>
      </c>
      <c r="N149">
        <v>9</v>
      </c>
      <c r="O149" t="s">
        <v>20585</v>
      </c>
      <c r="P149" t="s">
        <v>16506</v>
      </c>
      <c r="Q149">
        <v>13</v>
      </c>
      <c r="R149">
        <v>9</v>
      </c>
      <c r="S149">
        <v>-2.2400000000000002</v>
      </c>
      <c r="T149">
        <v>2.27</v>
      </c>
      <c r="U149">
        <v>747.82</v>
      </c>
      <c r="V149">
        <v>308.87</v>
      </c>
      <c r="W149">
        <v>-0.06</v>
      </c>
      <c r="X149">
        <v>3.21</v>
      </c>
      <c r="Y149">
        <v>8.7200000000000006</v>
      </c>
      <c r="Z149">
        <v>4</v>
      </c>
      <c r="AA149" t="s">
        <v>4250</v>
      </c>
      <c r="AB149">
        <v>3</v>
      </c>
      <c r="AC149">
        <v>19</v>
      </c>
      <c r="AD149">
        <v>2.64</v>
      </c>
      <c r="AF149" t="s">
        <v>7950</v>
      </c>
      <c r="AI149">
        <v>0</v>
      </c>
      <c r="AJ149">
        <v>0</v>
      </c>
      <c r="AK149" t="s">
        <v>19867</v>
      </c>
      <c r="AL149" t="s">
        <v>19867</v>
      </c>
      <c r="AM149" t="s">
        <v>20019</v>
      </c>
    </row>
    <row r="150" spans="1:39" x14ac:dyDescent="0.25">
      <c r="A150" t="s">
        <v>20081</v>
      </c>
      <c r="B150" t="s">
        <v>20485</v>
      </c>
      <c r="C150" t="s">
        <v>4842</v>
      </c>
      <c r="D150">
        <v>94</v>
      </c>
      <c r="E150" t="s">
        <v>20487</v>
      </c>
      <c r="K150" t="s">
        <v>6860</v>
      </c>
      <c r="M150" t="s">
        <v>20532</v>
      </c>
      <c r="N150">
        <v>8</v>
      </c>
      <c r="O150" t="s">
        <v>20613</v>
      </c>
      <c r="P150" t="s">
        <v>20728</v>
      </c>
      <c r="Q150">
        <v>4</v>
      </c>
      <c r="R150">
        <v>2</v>
      </c>
      <c r="S150">
        <v>1.27</v>
      </c>
      <c r="T150">
        <v>1.27</v>
      </c>
      <c r="U150">
        <v>268.32</v>
      </c>
      <c r="V150">
        <v>76.7</v>
      </c>
      <c r="W150">
        <v>1.63</v>
      </c>
      <c r="Y150">
        <v>3.79</v>
      </c>
      <c r="Z150">
        <v>3</v>
      </c>
      <c r="AA150" t="s">
        <v>4250</v>
      </c>
      <c r="AB150">
        <v>0</v>
      </c>
      <c r="AC150">
        <v>3</v>
      </c>
      <c r="AD150">
        <v>5.5</v>
      </c>
      <c r="AF150" t="s">
        <v>7949</v>
      </c>
      <c r="AI150">
        <v>0</v>
      </c>
      <c r="AJ150">
        <v>0</v>
      </c>
      <c r="AK150" t="s">
        <v>19983</v>
      </c>
      <c r="AL150" t="s">
        <v>19983</v>
      </c>
      <c r="AM150" t="s">
        <v>20019</v>
      </c>
    </row>
    <row r="151" spans="1:39" x14ac:dyDescent="0.25">
      <c r="A151" t="s">
        <v>20082</v>
      </c>
      <c r="B151" t="s">
        <v>20485</v>
      </c>
      <c r="C151" t="s">
        <v>4842</v>
      </c>
      <c r="D151">
        <v>93.97</v>
      </c>
      <c r="E151" t="s">
        <v>20487</v>
      </c>
      <c r="G151" t="s">
        <v>20488</v>
      </c>
      <c r="H151" t="s">
        <v>4846</v>
      </c>
      <c r="K151" t="s">
        <v>6860</v>
      </c>
      <c r="L151" t="s">
        <v>6861</v>
      </c>
      <c r="M151" t="s">
        <v>20531</v>
      </c>
      <c r="N151">
        <v>9</v>
      </c>
      <c r="O151" t="s">
        <v>20612</v>
      </c>
      <c r="P151" t="s">
        <v>20729</v>
      </c>
      <c r="Q151">
        <v>11</v>
      </c>
      <c r="R151">
        <v>3</v>
      </c>
      <c r="S151">
        <v>6.1</v>
      </c>
      <c r="T151">
        <v>6.1</v>
      </c>
      <c r="U151">
        <v>670.77</v>
      </c>
      <c r="V151">
        <v>157.61000000000001</v>
      </c>
      <c r="W151">
        <v>7.12</v>
      </c>
      <c r="X151">
        <v>9.64</v>
      </c>
      <c r="Y151">
        <v>2.5499999999999998</v>
      </c>
      <c r="Z151">
        <v>5</v>
      </c>
      <c r="AA151" t="s">
        <v>4250</v>
      </c>
      <c r="AB151">
        <v>3</v>
      </c>
      <c r="AC151">
        <v>10</v>
      </c>
      <c r="AD151">
        <v>1.166666666666667</v>
      </c>
      <c r="AF151" t="s">
        <v>7949</v>
      </c>
      <c r="AI151">
        <v>0</v>
      </c>
      <c r="AJ151">
        <v>0</v>
      </c>
      <c r="AK151" t="s">
        <v>19894</v>
      </c>
      <c r="AL151" t="s">
        <v>19894</v>
      </c>
      <c r="AM151" t="s">
        <v>20019</v>
      </c>
    </row>
    <row r="152" spans="1:39" x14ac:dyDescent="0.25">
      <c r="A152" t="s">
        <v>9018</v>
      </c>
      <c r="B152" t="s">
        <v>20485</v>
      </c>
      <c r="C152" t="s">
        <v>4842</v>
      </c>
      <c r="D152">
        <v>93</v>
      </c>
      <c r="E152" t="s">
        <v>20487</v>
      </c>
      <c r="G152" t="s">
        <v>20491</v>
      </c>
      <c r="H152" t="s">
        <v>4846</v>
      </c>
      <c r="K152" t="s">
        <v>6860</v>
      </c>
      <c r="L152" t="s">
        <v>6861</v>
      </c>
      <c r="M152" t="s">
        <v>20533</v>
      </c>
      <c r="N152">
        <v>9</v>
      </c>
      <c r="O152" t="s">
        <v>20614</v>
      </c>
      <c r="P152" t="s">
        <v>16670</v>
      </c>
      <c r="Q152">
        <v>9</v>
      </c>
      <c r="R152">
        <v>4</v>
      </c>
      <c r="S152">
        <v>3.83</v>
      </c>
      <c r="T152">
        <v>5.8</v>
      </c>
      <c r="U152">
        <v>715.54</v>
      </c>
      <c r="V152">
        <v>175.32</v>
      </c>
      <c r="W152">
        <v>3.68</v>
      </c>
      <c r="X152">
        <v>4.26</v>
      </c>
      <c r="Y152">
        <v>0.6</v>
      </c>
      <c r="Z152">
        <v>5</v>
      </c>
      <c r="AA152" t="s">
        <v>4250</v>
      </c>
      <c r="AB152">
        <v>1</v>
      </c>
      <c r="AC152">
        <v>10</v>
      </c>
      <c r="AD152">
        <v>1.085</v>
      </c>
      <c r="AF152" t="s">
        <v>7951</v>
      </c>
      <c r="AI152">
        <v>0</v>
      </c>
      <c r="AJ152">
        <v>0</v>
      </c>
      <c r="AK152" t="s">
        <v>19926</v>
      </c>
      <c r="AL152" t="s">
        <v>19926</v>
      </c>
      <c r="AM152" t="s">
        <v>20019</v>
      </c>
    </row>
    <row r="153" spans="1:39" x14ac:dyDescent="0.25">
      <c r="A153" t="s">
        <v>9129</v>
      </c>
      <c r="B153" t="s">
        <v>20485</v>
      </c>
      <c r="C153" t="s">
        <v>4842</v>
      </c>
      <c r="D153">
        <v>93</v>
      </c>
      <c r="E153" t="s">
        <v>20487</v>
      </c>
      <c r="G153" t="s">
        <v>20491</v>
      </c>
      <c r="H153" t="s">
        <v>4846</v>
      </c>
      <c r="K153" t="s">
        <v>6860</v>
      </c>
      <c r="L153" t="s">
        <v>6861</v>
      </c>
      <c r="M153" t="s">
        <v>20527</v>
      </c>
      <c r="N153">
        <v>9</v>
      </c>
      <c r="O153" t="s">
        <v>20605</v>
      </c>
      <c r="P153" t="s">
        <v>16781</v>
      </c>
      <c r="Q153">
        <v>12</v>
      </c>
      <c r="R153">
        <v>10</v>
      </c>
      <c r="S153">
        <v>2.0099999999999998</v>
      </c>
      <c r="T153">
        <v>4.03</v>
      </c>
      <c r="U153">
        <v>804.93</v>
      </c>
      <c r="V153">
        <v>274.02999999999997</v>
      </c>
      <c r="W153">
        <v>2.27</v>
      </c>
      <c r="X153">
        <v>5.35</v>
      </c>
      <c r="Y153">
        <v>6.11</v>
      </c>
      <c r="Z153">
        <v>4</v>
      </c>
      <c r="AA153" t="s">
        <v>4250</v>
      </c>
      <c r="AB153">
        <v>3</v>
      </c>
      <c r="AC153">
        <v>18</v>
      </c>
      <c r="AD153">
        <v>2.48</v>
      </c>
      <c r="AF153" t="s">
        <v>7951</v>
      </c>
      <c r="AI153">
        <v>0</v>
      </c>
      <c r="AJ153">
        <v>0</v>
      </c>
      <c r="AK153" t="s">
        <v>19898</v>
      </c>
      <c r="AL153" t="s">
        <v>19898</v>
      </c>
      <c r="AM153" t="s">
        <v>20019</v>
      </c>
    </row>
    <row r="154" spans="1:39" x14ac:dyDescent="0.25">
      <c r="A154" t="s">
        <v>20083</v>
      </c>
      <c r="B154" t="s">
        <v>20485</v>
      </c>
      <c r="C154" t="s">
        <v>4842</v>
      </c>
      <c r="D154">
        <v>93</v>
      </c>
      <c r="E154" t="s">
        <v>20487</v>
      </c>
      <c r="G154" t="s">
        <v>20492</v>
      </c>
      <c r="H154" t="s">
        <v>4846</v>
      </c>
      <c r="K154" t="s">
        <v>6860</v>
      </c>
      <c r="L154" t="s">
        <v>6861</v>
      </c>
      <c r="M154" t="s">
        <v>20511</v>
      </c>
      <c r="N154">
        <v>9</v>
      </c>
      <c r="O154" t="s">
        <v>20586</v>
      </c>
      <c r="P154" t="s">
        <v>20730</v>
      </c>
      <c r="Q154">
        <v>5</v>
      </c>
      <c r="R154">
        <v>2</v>
      </c>
      <c r="S154">
        <v>3.62</v>
      </c>
      <c r="T154">
        <v>6.58</v>
      </c>
      <c r="U154">
        <v>463.64</v>
      </c>
      <c r="V154">
        <v>92.7</v>
      </c>
      <c r="W154">
        <v>6.33</v>
      </c>
      <c r="X154">
        <v>3.91</v>
      </c>
      <c r="Y154">
        <v>1.5</v>
      </c>
      <c r="Z154">
        <v>1</v>
      </c>
      <c r="AA154" t="s">
        <v>4250</v>
      </c>
      <c r="AB154">
        <v>1</v>
      </c>
      <c r="AC154">
        <v>14</v>
      </c>
      <c r="AD154">
        <v>2.859714285714285</v>
      </c>
      <c r="AF154" t="s">
        <v>7951</v>
      </c>
      <c r="AI154">
        <v>0</v>
      </c>
      <c r="AJ154">
        <v>0</v>
      </c>
      <c r="AK154" t="s">
        <v>19918</v>
      </c>
      <c r="AL154" t="s">
        <v>19918</v>
      </c>
      <c r="AM154" t="s">
        <v>20019</v>
      </c>
    </row>
    <row r="155" spans="1:39" x14ac:dyDescent="0.25">
      <c r="A155" t="s">
        <v>11059</v>
      </c>
      <c r="B155" t="s">
        <v>20485</v>
      </c>
      <c r="C155" t="s">
        <v>4842</v>
      </c>
      <c r="D155">
        <v>93</v>
      </c>
      <c r="E155" t="s">
        <v>20487</v>
      </c>
      <c r="G155" t="s">
        <v>20490</v>
      </c>
      <c r="H155" t="s">
        <v>4846</v>
      </c>
      <c r="K155" t="s">
        <v>6860</v>
      </c>
      <c r="L155" t="s">
        <v>6861</v>
      </c>
      <c r="M155" t="s">
        <v>20521</v>
      </c>
      <c r="N155">
        <v>9</v>
      </c>
      <c r="O155" t="s">
        <v>20597</v>
      </c>
      <c r="P155" t="s">
        <v>18711</v>
      </c>
      <c r="Q155">
        <v>9</v>
      </c>
      <c r="R155">
        <v>9</v>
      </c>
      <c r="S155">
        <v>-3.19</v>
      </c>
      <c r="T155">
        <v>1.01</v>
      </c>
      <c r="U155">
        <v>690.73</v>
      </c>
      <c r="V155">
        <v>274.54000000000002</v>
      </c>
      <c r="W155">
        <v>-1.75</v>
      </c>
      <c r="X155">
        <v>3.42</v>
      </c>
      <c r="Y155">
        <v>6.65</v>
      </c>
      <c r="Z155">
        <v>2</v>
      </c>
      <c r="AA155" t="s">
        <v>4250</v>
      </c>
      <c r="AB155">
        <v>2</v>
      </c>
      <c r="AC155">
        <v>17</v>
      </c>
      <c r="AD155">
        <v>3</v>
      </c>
      <c r="AF155" t="s">
        <v>7951</v>
      </c>
      <c r="AI155">
        <v>0</v>
      </c>
      <c r="AJ155">
        <v>0</v>
      </c>
      <c r="AK155" t="s">
        <v>19953</v>
      </c>
      <c r="AL155" t="s">
        <v>19953</v>
      </c>
      <c r="AM155" t="s">
        <v>20019</v>
      </c>
    </row>
    <row r="156" spans="1:39" x14ac:dyDescent="0.25">
      <c r="A156" t="s">
        <v>20084</v>
      </c>
      <c r="B156" t="s">
        <v>20485</v>
      </c>
      <c r="C156" t="s">
        <v>4842</v>
      </c>
      <c r="D156">
        <v>93</v>
      </c>
      <c r="E156" t="s">
        <v>20487</v>
      </c>
      <c r="G156" t="s">
        <v>20490</v>
      </c>
      <c r="H156" t="s">
        <v>4846</v>
      </c>
      <c r="K156" t="s">
        <v>6860</v>
      </c>
      <c r="L156" t="s">
        <v>6861</v>
      </c>
      <c r="M156" t="s">
        <v>20517</v>
      </c>
      <c r="N156">
        <v>9</v>
      </c>
      <c r="O156" t="s">
        <v>20592</v>
      </c>
      <c r="P156" t="s">
        <v>20731</v>
      </c>
      <c r="Q156">
        <v>15</v>
      </c>
      <c r="R156">
        <v>13</v>
      </c>
      <c r="S156">
        <v>-7.35</v>
      </c>
      <c r="T156">
        <v>-0.75</v>
      </c>
      <c r="U156">
        <v>904.94</v>
      </c>
      <c r="V156">
        <v>416.31</v>
      </c>
      <c r="W156">
        <v>-4.08</v>
      </c>
      <c r="X156">
        <v>2.5</v>
      </c>
      <c r="Y156">
        <v>5.8</v>
      </c>
      <c r="Z156">
        <v>2</v>
      </c>
      <c r="AA156" t="s">
        <v>4250</v>
      </c>
      <c r="AB156">
        <v>3</v>
      </c>
      <c r="AC156">
        <v>27</v>
      </c>
      <c r="AD156">
        <v>3</v>
      </c>
      <c r="AF156" t="s">
        <v>7951</v>
      </c>
      <c r="AI156">
        <v>0</v>
      </c>
      <c r="AJ156">
        <v>0</v>
      </c>
      <c r="AK156" t="s">
        <v>19900</v>
      </c>
      <c r="AL156" t="s">
        <v>19900</v>
      </c>
      <c r="AM156" t="s">
        <v>20019</v>
      </c>
    </row>
    <row r="157" spans="1:39" x14ac:dyDescent="0.25">
      <c r="A157" t="s">
        <v>20085</v>
      </c>
      <c r="B157" t="s">
        <v>20485</v>
      </c>
      <c r="C157" t="s">
        <v>4842</v>
      </c>
      <c r="D157">
        <v>93</v>
      </c>
      <c r="E157" t="s">
        <v>20487</v>
      </c>
      <c r="G157" t="s">
        <v>20489</v>
      </c>
      <c r="H157" t="s">
        <v>4846</v>
      </c>
      <c r="K157" t="s">
        <v>6860</v>
      </c>
      <c r="L157" t="s">
        <v>6861</v>
      </c>
      <c r="M157" t="s">
        <v>20512</v>
      </c>
      <c r="N157">
        <v>9</v>
      </c>
      <c r="O157" t="s">
        <v>20587</v>
      </c>
      <c r="P157" t="s">
        <v>20732</v>
      </c>
      <c r="Q157">
        <v>7</v>
      </c>
      <c r="R157">
        <v>1</v>
      </c>
      <c r="S157">
        <v>4.55</v>
      </c>
      <c r="T157">
        <v>4.55</v>
      </c>
      <c r="U157">
        <v>379.49</v>
      </c>
      <c r="V157">
        <v>68.760000000000005</v>
      </c>
      <c r="W157">
        <v>3.39</v>
      </c>
      <c r="X157">
        <v>13.7</v>
      </c>
      <c r="Y157">
        <v>0.01</v>
      </c>
      <c r="Z157">
        <v>4</v>
      </c>
      <c r="AA157" t="s">
        <v>4250</v>
      </c>
      <c r="AB157">
        <v>0</v>
      </c>
      <c r="AC157">
        <v>6</v>
      </c>
      <c r="AD157">
        <v>3.9191190476190481</v>
      </c>
      <c r="AF157" t="s">
        <v>7949</v>
      </c>
      <c r="AI157">
        <v>0</v>
      </c>
      <c r="AJ157">
        <v>0</v>
      </c>
      <c r="AK157" t="s">
        <v>20016</v>
      </c>
      <c r="AL157" t="s">
        <v>20016</v>
      </c>
      <c r="AM157" t="s">
        <v>20019</v>
      </c>
    </row>
    <row r="158" spans="1:39" x14ac:dyDescent="0.25">
      <c r="A158" t="s">
        <v>20086</v>
      </c>
      <c r="B158" t="s">
        <v>20485</v>
      </c>
      <c r="C158" t="s">
        <v>4842</v>
      </c>
      <c r="D158">
        <v>93</v>
      </c>
      <c r="E158" t="s">
        <v>20487</v>
      </c>
      <c r="G158" t="s">
        <v>20488</v>
      </c>
      <c r="H158" t="s">
        <v>4846</v>
      </c>
      <c r="K158" t="s">
        <v>6860</v>
      </c>
      <c r="L158" t="s">
        <v>6861</v>
      </c>
      <c r="M158" t="s">
        <v>20515</v>
      </c>
      <c r="N158">
        <v>9</v>
      </c>
      <c r="O158" t="s">
        <v>20590</v>
      </c>
      <c r="P158" t="s">
        <v>20733</v>
      </c>
      <c r="Q158">
        <v>10</v>
      </c>
      <c r="R158">
        <v>1</v>
      </c>
      <c r="S158">
        <v>4.66</v>
      </c>
      <c r="T158">
        <v>4.67</v>
      </c>
      <c r="U158">
        <v>517.67999999999995</v>
      </c>
      <c r="V158">
        <v>87.14</v>
      </c>
      <c r="W158">
        <v>5.4</v>
      </c>
      <c r="Y158">
        <v>5.22</v>
      </c>
      <c r="Z158">
        <v>4</v>
      </c>
      <c r="AA158" t="s">
        <v>4250</v>
      </c>
      <c r="AB158">
        <v>2</v>
      </c>
      <c r="AC158">
        <v>8</v>
      </c>
      <c r="AD158">
        <v>2.998333333333334</v>
      </c>
      <c r="AF158" t="s">
        <v>7949</v>
      </c>
      <c r="AI158">
        <v>0</v>
      </c>
      <c r="AJ158">
        <v>0</v>
      </c>
      <c r="AK158" t="s">
        <v>19995</v>
      </c>
      <c r="AL158" t="s">
        <v>19995</v>
      </c>
      <c r="AM158" t="s">
        <v>20019</v>
      </c>
    </row>
    <row r="159" spans="1:39" x14ac:dyDescent="0.25">
      <c r="A159" t="s">
        <v>20048</v>
      </c>
      <c r="B159" t="s">
        <v>20485</v>
      </c>
      <c r="C159" t="s">
        <v>4842</v>
      </c>
      <c r="D159">
        <v>93</v>
      </c>
      <c r="E159" t="s">
        <v>20487</v>
      </c>
      <c r="G159" t="s">
        <v>20491</v>
      </c>
      <c r="H159" t="s">
        <v>4846</v>
      </c>
      <c r="K159" t="s">
        <v>6860</v>
      </c>
      <c r="L159" t="s">
        <v>6861</v>
      </c>
      <c r="M159" t="s">
        <v>20527</v>
      </c>
      <c r="N159">
        <v>9</v>
      </c>
      <c r="O159" t="s">
        <v>20605</v>
      </c>
      <c r="P159" t="s">
        <v>20695</v>
      </c>
      <c r="Q159">
        <v>12</v>
      </c>
      <c r="R159">
        <v>10</v>
      </c>
      <c r="S159">
        <v>0.8</v>
      </c>
      <c r="T159">
        <v>3.2</v>
      </c>
      <c r="U159">
        <v>824.89</v>
      </c>
      <c r="V159">
        <v>303.22000000000003</v>
      </c>
      <c r="W159">
        <v>-0.53</v>
      </c>
      <c r="X159">
        <v>3.48</v>
      </c>
      <c r="Y159">
        <v>6.65</v>
      </c>
      <c r="Z159">
        <v>4</v>
      </c>
      <c r="AA159" t="s">
        <v>4250</v>
      </c>
      <c r="AB159">
        <v>3</v>
      </c>
      <c r="AC159">
        <v>18</v>
      </c>
      <c r="AD159">
        <v>2.9</v>
      </c>
      <c r="AF159" t="s">
        <v>7951</v>
      </c>
      <c r="AI159">
        <v>0</v>
      </c>
      <c r="AJ159">
        <v>0</v>
      </c>
      <c r="AK159" t="s">
        <v>19898</v>
      </c>
      <c r="AL159" t="s">
        <v>19898</v>
      </c>
      <c r="AM159" t="s">
        <v>20019</v>
      </c>
    </row>
    <row r="160" spans="1:39" x14ac:dyDescent="0.25">
      <c r="A160" t="s">
        <v>20038</v>
      </c>
      <c r="B160" t="s">
        <v>20485</v>
      </c>
      <c r="C160" t="s">
        <v>4842</v>
      </c>
      <c r="D160">
        <v>93</v>
      </c>
      <c r="E160" t="s">
        <v>20487</v>
      </c>
      <c r="G160" t="s">
        <v>20488</v>
      </c>
      <c r="H160" t="s">
        <v>4846</v>
      </c>
      <c r="K160" t="s">
        <v>6860</v>
      </c>
      <c r="L160" t="s">
        <v>6861</v>
      </c>
      <c r="M160" t="s">
        <v>20507</v>
      </c>
      <c r="N160">
        <v>9</v>
      </c>
      <c r="O160" t="s">
        <v>20582</v>
      </c>
      <c r="P160" t="s">
        <v>20685</v>
      </c>
      <c r="Q160">
        <v>3</v>
      </c>
      <c r="R160">
        <v>1</v>
      </c>
      <c r="S160">
        <v>6.09</v>
      </c>
      <c r="T160">
        <v>6.09</v>
      </c>
      <c r="U160">
        <v>345.9</v>
      </c>
      <c r="V160">
        <v>25.16</v>
      </c>
      <c r="W160">
        <v>5.0599999999999996</v>
      </c>
      <c r="Y160">
        <v>0</v>
      </c>
      <c r="Z160">
        <v>3</v>
      </c>
      <c r="AA160" t="s">
        <v>4250</v>
      </c>
      <c r="AB160">
        <v>1</v>
      </c>
      <c r="AC160">
        <v>5</v>
      </c>
      <c r="AD160">
        <v>3.091333333333333</v>
      </c>
      <c r="AF160" t="s">
        <v>7949</v>
      </c>
      <c r="AI160">
        <v>0</v>
      </c>
      <c r="AJ160">
        <v>0</v>
      </c>
      <c r="AK160" t="s">
        <v>20016</v>
      </c>
      <c r="AL160" t="s">
        <v>20016</v>
      </c>
      <c r="AM160" t="s">
        <v>20019</v>
      </c>
    </row>
    <row r="161" spans="1:39" x14ac:dyDescent="0.25">
      <c r="A161" t="s">
        <v>20087</v>
      </c>
      <c r="B161" t="s">
        <v>20485</v>
      </c>
      <c r="C161" t="s">
        <v>4842</v>
      </c>
      <c r="D161">
        <v>93</v>
      </c>
      <c r="E161" t="s">
        <v>20487</v>
      </c>
      <c r="K161" t="s">
        <v>6860</v>
      </c>
      <c r="M161" t="s">
        <v>20532</v>
      </c>
      <c r="N161">
        <v>8</v>
      </c>
      <c r="O161" t="s">
        <v>20613</v>
      </c>
      <c r="P161" t="s">
        <v>20734</v>
      </c>
      <c r="Q161">
        <v>3</v>
      </c>
      <c r="R161">
        <v>1</v>
      </c>
      <c r="S161">
        <v>1.95</v>
      </c>
      <c r="T161">
        <v>2.13</v>
      </c>
      <c r="U161">
        <v>286.16000000000003</v>
      </c>
      <c r="V161">
        <v>58.69</v>
      </c>
      <c r="W161">
        <v>2.39</v>
      </c>
      <c r="Y161">
        <v>7.11</v>
      </c>
      <c r="Z161">
        <v>1</v>
      </c>
      <c r="AA161" t="s">
        <v>7946</v>
      </c>
      <c r="AB161">
        <v>0</v>
      </c>
      <c r="AC161">
        <v>1</v>
      </c>
      <c r="AD161">
        <v>5.833333333333333</v>
      </c>
      <c r="AF161" t="s">
        <v>7949</v>
      </c>
      <c r="AI161">
        <v>0</v>
      </c>
      <c r="AJ161">
        <v>0</v>
      </c>
      <c r="AK161" t="s">
        <v>19983</v>
      </c>
      <c r="AL161" t="s">
        <v>19983</v>
      </c>
      <c r="AM161" t="s">
        <v>20019</v>
      </c>
    </row>
    <row r="162" spans="1:39" x14ac:dyDescent="0.25">
      <c r="A162" t="s">
        <v>20088</v>
      </c>
      <c r="B162" t="s">
        <v>20485</v>
      </c>
      <c r="C162" t="s">
        <v>4842</v>
      </c>
      <c r="D162">
        <v>93</v>
      </c>
      <c r="E162" t="s">
        <v>20487</v>
      </c>
      <c r="G162" t="s">
        <v>20490</v>
      </c>
      <c r="H162" t="s">
        <v>4846</v>
      </c>
      <c r="K162" t="s">
        <v>6860</v>
      </c>
      <c r="L162" t="s">
        <v>6861</v>
      </c>
      <c r="M162" t="s">
        <v>20524</v>
      </c>
      <c r="N162">
        <v>9</v>
      </c>
      <c r="O162" t="s">
        <v>20600</v>
      </c>
      <c r="P162" t="s">
        <v>20735</v>
      </c>
      <c r="Q162">
        <v>10</v>
      </c>
      <c r="R162">
        <v>4</v>
      </c>
      <c r="S162">
        <v>2.15</v>
      </c>
      <c r="T162">
        <v>4.12</v>
      </c>
      <c r="U162">
        <v>628.65</v>
      </c>
      <c r="V162">
        <v>205.57</v>
      </c>
      <c r="W162">
        <v>2.71</v>
      </c>
      <c r="X162">
        <v>4.26</v>
      </c>
      <c r="Y162">
        <v>0.6</v>
      </c>
      <c r="Z162">
        <v>4</v>
      </c>
      <c r="AA162" t="s">
        <v>4250</v>
      </c>
      <c r="AB162">
        <v>1</v>
      </c>
      <c r="AC162">
        <v>12</v>
      </c>
      <c r="AD162">
        <v>2.3650000000000002</v>
      </c>
      <c r="AF162" t="s">
        <v>7951</v>
      </c>
      <c r="AI162">
        <v>0</v>
      </c>
      <c r="AJ162">
        <v>0</v>
      </c>
      <c r="AK162" t="s">
        <v>19940</v>
      </c>
      <c r="AL162" t="s">
        <v>19940</v>
      </c>
      <c r="AM162" t="s">
        <v>20019</v>
      </c>
    </row>
    <row r="163" spans="1:39" x14ac:dyDescent="0.25">
      <c r="A163" t="s">
        <v>20046</v>
      </c>
      <c r="B163" t="s">
        <v>20485</v>
      </c>
      <c r="C163" t="s">
        <v>4842</v>
      </c>
      <c r="D163">
        <v>93</v>
      </c>
      <c r="E163" t="s">
        <v>20487</v>
      </c>
      <c r="G163" t="s">
        <v>20491</v>
      </c>
      <c r="H163" t="s">
        <v>4846</v>
      </c>
      <c r="K163" t="s">
        <v>6860</v>
      </c>
      <c r="L163" t="s">
        <v>6861</v>
      </c>
      <c r="M163" t="s">
        <v>20527</v>
      </c>
      <c r="N163">
        <v>9</v>
      </c>
      <c r="O163" t="s">
        <v>20605</v>
      </c>
      <c r="P163" t="s">
        <v>20693</v>
      </c>
      <c r="Q163">
        <v>12</v>
      </c>
      <c r="R163">
        <v>10</v>
      </c>
      <c r="S163">
        <v>1.47</v>
      </c>
      <c r="T163">
        <v>3.5</v>
      </c>
      <c r="U163">
        <v>772.86</v>
      </c>
      <c r="V163">
        <v>286.67</v>
      </c>
      <c r="W163">
        <v>0.73</v>
      </c>
      <c r="X163">
        <v>4.26</v>
      </c>
      <c r="Y163">
        <v>6.11</v>
      </c>
      <c r="Z163">
        <v>4</v>
      </c>
      <c r="AA163" t="s">
        <v>4250</v>
      </c>
      <c r="AB163">
        <v>3</v>
      </c>
      <c r="AC163">
        <v>18</v>
      </c>
      <c r="AD163">
        <v>2.75</v>
      </c>
      <c r="AF163" t="s">
        <v>7951</v>
      </c>
      <c r="AI163">
        <v>0</v>
      </c>
      <c r="AJ163">
        <v>0</v>
      </c>
      <c r="AK163" t="s">
        <v>19898</v>
      </c>
      <c r="AL163" t="s">
        <v>19898</v>
      </c>
      <c r="AM163" t="s">
        <v>20019</v>
      </c>
    </row>
    <row r="164" spans="1:39" x14ac:dyDescent="0.25">
      <c r="A164" t="s">
        <v>20046</v>
      </c>
      <c r="B164" t="s">
        <v>20485</v>
      </c>
      <c r="C164" t="s">
        <v>4842</v>
      </c>
      <c r="D164">
        <v>93</v>
      </c>
      <c r="E164" t="s">
        <v>20487</v>
      </c>
      <c r="G164" t="s">
        <v>20491</v>
      </c>
      <c r="H164" t="s">
        <v>4846</v>
      </c>
      <c r="K164" t="s">
        <v>6860</v>
      </c>
      <c r="L164" t="s">
        <v>6861</v>
      </c>
      <c r="M164" t="s">
        <v>20526</v>
      </c>
      <c r="N164">
        <v>9</v>
      </c>
      <c r="O164" t="s">
        <v>20604</v>
      </c>
      <c r="P164" t="s">
        <v>20693</v>
      </c>
      <c r="Q164">
        <v>12</v>
      </c>
      <c r="R164">
        <v>10</v>
      </c>
      <c r="S164">
        <v>1.47</v>
      </c>
      <c r="T164">
        <v>3.5</v>
      </c>
      <c r="U164">
        <v>772.86</v>
      </c>
      <c r="V164">
        <v>286.67</v>
      </c>
      <c r="W164">
        <v>0.73</v>
      </c>
      <c r="X164">
        <v>4.26</v>
      </c>
      <c r="Y164">
        <v>6.11</v>
      </c>
      <c r="Z164">
        <v>4</v>
      </c>
      <c r="AA164" t="s">
        <v>4250</v>
      </c>
      <c r="AB164">
        <v>3</v>
      </c>
      <c r="AC164">
        <v>18</v>
      </c>
      <c r="AD164">
        <v>2.75</v>
      </c>
      <c r="AF164" t="s">
        <v>7951</v>
      </c>
      <c r="AI164">
        <v>0</v>
      </c>
      <c r="AJ164">
        <v>0</v>
      </c>
      <c r="AK164" t="s">
        <v>19897</v>
      </c>
      <c r="AL164" t="s">
        <v>19897</v>
      </c>
      <c r="AM164" t="s">
        <v>20019</v>
      </c>
    </row>
    <row r="165" spans="1:39" x14ac:dyDescent="0.25">
      <c r="A165" t="s">
        <v>20089</v>
      </c>
      <c r="B165" t="s">
        <v>20485</v>
      </c>
      <c r="C165" t="s">
        <v>4842</v>
      </c>
      <c r="D165">
        <v>93</v>
      </c>
      <c r="E165" t="s">
        <v>20487</v>
      </c>
      <c r="G165" t="s">
        <v>20490</v>
      </c>
      <c r="H165" t="s">
        <v>4846</v>
      </c>
      <c r="K165" t="s">
        <v>6860</v>
      </c>
      <c r="L165" t="s">
        <v>6861</v>
      </c>
      <c r="M165" t="s">
        <v>20524</v>
      </c>
      <c r="N165">
        <v>9</v>
      </c>
      <c r="O165" t="s">
        <v>20601</v>
      </c>
      <c r="P165" t="s">
        <v>20736</v>
      </c>
      <c r="Q165">
        <v>10</v>
      </c>
      <c r="R165">
        <v>9</v>
      </c>
      <c r="S165">
        <v>2.48</v>
      </c>
      <c r="T165">
        <v>4.67</v>
      </c>
      <c r="U165">
        <v>898.05</v>
      </c>
      <c r="V165">
        <v>260.70999999999998</v>
      </c>
      <c r="W165">
        <v>1.33</v>
      </c>
      <c r="X165">
        <v>3.48</v>
      </c>
      <c r="Y165">
        <v>7.31</v>
      </c>
      <c r="Z165">
        <v>4</v>
      </c>
      <c r="AA165" t="s">
        <v>4250</v>
      </c>
      <c r="AB165">
        <v>2</v>
      </c>
      <c r="AC165">
        <v>20</v>
      </c>
      <c r="AD165">
        <v>1.925</v>
      </c>
      <c r="AF165" t="s">
        <v>7951</v>
      </c>
      <c r="AI165">
        <v>0</v>
      </c>
      <c r="AJ165">
        <v>0</v>
      </c>
      <c r="AK165" t="s">
        <v>19901</v>
      </c>
      <c r="AL165" t="s">
        <v>19901</v>
      </c>
      <c r="AM165" t="s">
        <v>20019</v>
      </c>
    </row>
    <row r="166" spans="1:39" x14ac:dyDescent="0.25">
      <c r="A166" t="s">
        <v>10933</v>
      </c>
      <c r="B166" t="s">
        <v>20485</v>
      </c>
      <c r="C166" t="s">
        <v>4842</v>
      </c>
      <c r="D166">
        <v>93</v>
      </c>
      <c r="E166" t="s">
        <v>20487</v>
      </c>
      <c r="G166" t="s">
        <v>20490</v>
      </c>
      <c r="H166" t="s">
        <v>4846</v>
      </c>
      <c r="K166" t="s">
        <v>6860</v>
      </c>
      <c r="L166" t="s">
        <v>6861</v>
      </c>
      <c r="M166" t="s">
        <v>20524</v>
      </c>
      <c r="N166">
        <v>9</v>
      </c>
      <c r="O166" t="s">
        <v>20609</v>
      </c>
      <c r="P166" t="s">
        <v>18585</v>
      </c>
      <c r="Q166">
        <v>9</v>
      </c>
      <c r="R166">
        <v>4</v>
      </c>
      <c r="S166">
        <v>2.56</v>
      </c>
      <c r="T166">
        <v>4.54</v>
      </c>
      <c r="U166">
        <v>618.65</v>
      </c>
      <c r="V166">
        <v>175.32</v>
      </c>
      <c r="W166">
        <v>2.77</v>
      </c>
      <c r="X166">
        <v>4.26</v>
      </c>
      <c r="Y166">
        <v>0.6</v>
      </c>
      <c r="Z166">
        <v>5</v>
      </c>
      <c r="AA166" t="s">
        <v>4250</v>
      </c>
      <c r="AB166">
        <v>1</v>
      </c>
      <c r="AC166">
        <v>10</v>
      </c>
      <c r="AD166">
        <v>1.95</v>
      </c>
      <c r="AF166" t="s">
        <v>7951</v>
      </c>
      <c r="AI166">
        <v>0</v>
      </c>
      <c r="AJ166">
        <v>0</v>
      </c>
      <c r="AK166" t="s">
        <v>19868</v>
      </c>
      <c r="AL166" t="s">
        <v>19868</v>
      </c>
      <c r="AM166" t="s">
        <v>20019</v>
      </c>
    </row>
    <row r="167" spans="1:39" x14ac:dyDescent="0.25">
      <c r="A167" t="s">
        <v>20090</v>
      </c>
      <c r="B167" t="s">
        <v>20485</v>
      </c>
      <c r="C167" t="s">
        <v>4842</v>
      </c>
      <c r="D167">
        <v>93</v>
      </c>
      <c r="E167" t="s">
        <v>20487</v>
      </c>
      <c r="G167" t="s">
        <v>20490</v>
      </c>
      <c r="H167" t="s">
        <v>4846</v>
      </c>
      <c r="K167" t="s">
        <v>6860</v>
      </c>
      <c r="L167" t="s">
        <v>6861</v>
      </c>
      <c r="M167" t="s">
        <v>20514</v>
      </c>
      <c r="N167">
        <v>9</v>
      </c>
      <c r="O167" t="s">
        <v>20593</v>
      </c>
      <c r="P167" t="s">
        <v>20737</v>
      </c>
      <c r="Q167">
        <v>11</v>
      </c>
      <c r="R167">
        <v>8</v>
      </c>
      <c r="S167">
        <v>1.99</v>
      </c>
      <c r="T167">
        <v>4</v>
      </c>
      <c r="U167">
        <v>748.76</v>
      </c>
      <c r="V167">
        <v>255.44</v>
      </c>
      <c r="W167">
        <v>0.55000000000000004</v>
      </c>
      <c r="X167">
        <v>2.5</v>
      </c>
      <c r="Y167">
        <v>5.8</v>
      </c>
      <c r="Z167">
        <v>3</v>
      </c>
      <c r="AA167" t="s">
        <v>4250</v>
      </c>
      <c r="AB167">
        <v>3</v>
      </c>
      <c r="AC167">
        <v>18</v>
      </c>
      <c r="AD167">
        <v>2.5</v>
      </c>
      <c r="AF167" t="s">
        <v>7951</v>
      </c>
      <c r="AI167">
        <v>0</v>
      </c>
      <c r="AJ167">
        <v>0</v>
      </c>
      <c r="AK167" t="s">
        <v>19869</v>
      </c>
      <c r="AL167" t="s">
        <v>19869</v>
      </c>
      <c r="AM167" t="s">
        <v>20019</v>
      </c>
    </row>
    <row r="168" spans="1:39" x14ac:dyDescent="0.25">
      <c r="A168" t="s">
        <v>11582</v>
      </c>
      <c r="B168" t="s">
        <v>20485</v>
      </c>
      <c r="C168" t="s">
        <v>4842</v>
      </c>
      <c r="D168">
        <v>92.8</v>
      </c>
      <c r="E168" t="s">
        <v>20487</v>
      </c>
      <c r="G168" t="s">
        <v>20495</v>
      </c>
      <c r="H168" t="s">
        <v>4846</v>
      </c>
      <c r="K168" t="s">
        <v>6860</v>
      </c>
      <c r="M168" t="s">
        <v>20534</v>
      </c>
      <c r="N168">
        <v>8</v>
      </c>
      <c r="O168" t="s">
        <v>20615</v>
      </c>
      <c r="P168" t="s">
        <v>19234</v>
      </c>
      <c r="Q168">
        <v>4</v>
      </c>
      <c r="R168">
        <v>2</v>
      </c>
      <c r="S168">
        <v>8.42</v>
      </c>
      <c r="T168">
        <v>9.2899999999999991</v>
      </c>
      <c r="U168">
        <v>560.75</v>
      </c>
      <c r="V168">
        <v>49.84</v>
      </c>
      <c r="W168">
        <v>9.4</v>
      </c>
      <c r="Y168">
        <v>8.34</v>
      </c>
      <c r="Z168">
        <v>6</v>
      </c>
      <c r="AA168" t="s">
        <v>4250</v>
      </c>
      <c r="AB168">
        <v>2</v>
      </c>
      <c r="AC168">
        <v>10</v>
      </c>
      <c r="AD168">
        <v>2.33</v>
      </c>
      <c r="AF168" t="s">
        <v>7949</v>
      </c>
      <c r="AI168">
        <v>0</v>
      </c>
      <c r="AJ168">
        <v>0</v>
      </c>
      <c r="AK168" t="s">
        <v>20009</v>
      </c>
      <c r="AL168" t="s">
        <v>20009</v>
      </c>
      <c r="AM168" t="s">
        <v>20019</v>
      </c>
    </row>
    <row r="169" spans="1:39" x14ac:dyDescent="0.25">
      <c r="A169" t="s">
        <v>20091</v>
      </c>
      <c r="B169" t="s">
        <v>20485</v>
      </c>
      <c r="C169" t="s">
        <v>4842</v>
      </c>
      <c r="D169">
        <v>92.2</v>
      </c>
      <c r="E169" t="s">
        <v>20487</v>
      </c>
      <c r="G169" t="s">
        <v>20490</v>
      </c>
      <c r="H169" t="s">
        <v>4846</v>
      </c>
      <c r="K169" t="s">
        <v>6860</v>
      </c>
      <c r="L169" t="s">
        <v>6861</v>
      </c>
      <c r="M169" t="s">
        <v>20509</v>
      </c>
      <c r="N169">
        <v>9</v>
      </c>
      <c r="O169" t="s">
        <v>20584</v>
      </c>
      <c r="P169" t="s">
        <v>20738</v>
      </c>
      <c r="Q169">
        <v>10</v>
      </c>
      <c r="R169">
        <v>8</v>
      </c>
      <c r="S169">
        <v>-0.73</v>
      </c>
      <c r="T169">
        <v>2.79</v>
      </c>
      <c r="U169">
        <v>679.78</v>
      </c>
      <c r="V169">
        <v>254.41</v>
      </c>
      <c r="W169">
        <v>0.76</v>
      </c>
      <c r="X169">
        <v>4.24</v>
      </c>
      <c r="Y169">
        <v>8.7200000000000006</v>
      </c>
      <c r="Z169">
        <v>3</v>
      </c>
      <c r="AA169" t="s">
        <v>4250</v>
      </c>
      <c r="AB169">
        <v>2</v>
      </c>
      <c r="AC169">
        <v>18</v>
      </c>
      <c r="AD169">
        <v>2.64</v>
      </c>
      <c r="AF169" t="s">
        <v>7950</v>
      </c>
      <c r="AI169">
        <v>0</v>
      </c>
      <c r="AJ169">
        <v>0</v>
      </c>
      <c r="AK169" t="s">
        <v>19867</v>
      </c>
      <c r="AL169" t="s">
        <v>19867</v>
      </c>
      <c r="AM169" t="s">
        <v>20019</v>
      </c>
    </row>
    <row r="170" spans="1:39" x14ac:dyDescent="0.25">
      <c r="A170" t="s">
        <v>20092</v>
      </c>
      <c r="B170" t="s">
        <v>20485</v>
      </c>
      <c r="C170" t="s">
        <v>4842</v>
      </c>
      <c r="D170">
        <v>92</v>
      </c>
      <c r="E170" t="s">
        <v>20487</v>
      </c>
      <c r="G170" t="s">
        <v>20490</v>
      </c>
      <c r="H170" t="s">
        <v>4846</v>
      </c>
      <c r="K170" t="s">
        <v>6860</v>
      </c>
      <c r="L170" t="s">
        <v>6861</v>
      </c>
      <c r="M170" t="s">
        <v>20524</v>
      </c>
      <c r="N170">
        <v>9</v>
      </c>
      <c r="O170" t="s">
        <v>20611</v>
      </c>
      <c r="P170" t="s">
        <v>20739</v>
      </c>
      <c r="Q170">
        <v>7</v>
      </c>
      <c r="R170">
        <v>7</v>
      </c>
      <c r="S170">
        <v>1.99</v>
      </c>
      <c r="T170">
        <v>4.04</v>
      </c>
      <c r="U170">
        <v>643.76</v>
      </c>
      <c r="V170">
        <v>208.14</v>
      </c>
      <c r="W170">
        <v>0.99</v>
      </c>
      <c r="X170">
        <v>3.48</v>
      </c>
      <c r="Y170">
        <v>6.65</v>
      </c>
      <c r="Z170">
        <v>2</v>
      </c>
      <c r="AA170" t="s">
        <v>4250</v>
      </c>
      <c r="AB170">
        <v>2</v>
      </c>
      <c r="AC170">
        <v>14</v>
      </c>
      <c r="AD170">
        <v>2.48</v>
      </c>
      <c r="AF170" t="s">
        <v>7951</v>
      </c>
      <c r="AI170">
        <v>0</v>
      </c>
      <c r="AJ170">
        <v>0</v>
      </c>
      <c r="AK170" t="s">
        <v>19870</v>
      </c>
      <c r="AL170" t="s">
        <v>19870</v>
      </c>
      <c r="AM170" t="s">
        <v>20019</v>
      </c>
    </row>
    <row r="171" spans="1:39" x14ac:dyDescent="0.25">
      <c r="A171" t="s">
        <v>20093</v>
      </c>
      <c r="B171" t="s">
        <v>20485</v>
      </c>
      <c r="C171" t="s">
        <v>4842</v>
      </c>
      <c r="D171">
        <v>92</v>
      </c>
      <c r="E171" t="s">
        <v>20487</v>
      </c>
      <c r="G171" t="s">
        <v>20494</v>
      </c>
      <c r="H171" t="s">
        <v>4846</v>
      </c>
      <c r="K171" t="s">
        <v>6860</v>
      </c>
      <c r="M171" t="s">
        <v>20535</v>
      </c>
      <c r="N171">
        <v>8</v>
      </c>
      <c r="O171" t="s">
        <v>20616</v>
      </c>
      <c r="P171" t="s">
        <v>20740</v>
      </c>
      <c r="Q171">
        <v>3</v>
      </c>
      <c r="R171">
        <v>3</v>
      </c>
      <c r="S171">
        <v>4.04</v>
      </c>
      <c r="T171">
        <v>4.0599999999999996</v>
      </c>
      <c r="U171">
        <v>455.27</v>
      </c>
      <c r="V171">
        <v>83.9</v>
      </c>
      <c r="W171">
        <v>5.16</v>
      </c>
      <c r="X171">
        <v>9.39</v>
      </c>
      <c r="Y171">
        <v>6.22</v>
      </c>
      <c r="Z171">
        <v>3</v>
      </c>
      <c r="AA171" t="s">
        <v>4250</v>
      </c>
      <c r="AB171">
        <v>1</v>
      </c>
      <c r="AC171">
        <v>4</v>
      </c>
      <c r="AD171">
        <v>2.9561666666666668</v>
      </c>
      <c r="AF171" t="s">
        <v>7949</v>
      </c>
      <c r="AI171">
        <v>0</v>
      </c>
      <c r="AJ171">
        <v>0</v>
      </c>
      <c r="AK171" t="s">
        <v>20013</v>
      </c>
      <c r="AL171" t="s">
        <v>20013</v>
      </c>
      <c r="AM171" t="s">
        <v>20019</v>
      </c>
    </row>
    <row r="172" spans="1:39" x14ac:dyDescent="0.25">
      <c r="A172" t="s">
        <v>20094</v>
      </c>
      <c r="B172" t="s">
        <v>20485</v>
      </c>
      <c r="C172" t="s">
        <v>4842</v>
      </c>
      <c r="D172">
        <v>92</v>
      </c>
      <c r="E172" t="s">
        <v>20487</v>
      </c>
      <c r="G172" t="s">
        <v>20490</v>
      </c>
      <c r="H172" t="s">
        <v>4846</v>
      </c>
      <c r="K172" t="s">
        <v>6860</v>
      </c>
      <c r="L172" t="s">
        <v>6861</v>
      </c>
      <c r="M172" t="s">
        <v>20524</v>
      </c>
      <c r="N172">
        <v>9</v>
      </c>
      <c r="O172" t="s">
        <v>20600</v>
      </c>
      <c r="P172" t="s">
        <v>20741</v>
      </c>
      <c r="Q172">
        <v>10</v>
      </c>
      <c r="R172">
        <v>4</v>
      </c>
      <c r="S172">
        <v>2.66</v>
      </c>
      <c r="T172">
        <v>4.63</v>
      </c>
      <c r="U172">
        <v>642.66999999999996</v>
      </c>
      <c r="V172">
        <v>205.57</v>
      </c>
      <c r="W172">
        <v>3.1</v>
      </c>
      <c r="X172">
        <v>4.26</v>
      </c>
      <c r="Y172">
        <v>0.6</v>
      </c>
      <c r="Z172">
        <v>4</v>
      </c>
      <c r="AA172" t="s">
        <v>4250</v>
      </c>
      <c r="AB172">
        <v>1</v>
      </c>
      <c r="AC172">
        <v>13</v>
      </c>
      <c r="AD172">
        <v>1.855</v>
      </c>
      <c r="AF172" t="s">
        <v>7951</v>
      </c>
      <c r="AI172">
        <v>0</v>
      </c>
      <c r="AJ172">
        <v>0</v>
      </c>
      <c r="AK172" t="s">
        <v>19940</v>
      </c>
      <c r="AL172" t="s">
        <v>19940</v>
      </c>
      <c r="AM172" t="s">
        <v>20019</v>
      </c>
    </row>
    <row r="173" spans="1:39" x14ac:dyDescent="0.25">
      <c r="A173" t="s">
        <v>20095</v>
      </c>
      <c r="B173" t="s">
        <v>20485</v>
      </c>
      <c r="C173" t="s">
        <v>4842</v>
      </c>
      <c r="D173">
        <v>92</v>
      </c>
      <c r="E173" t="s">
        <v>20487</v>
      </c>
      <c r="G173" t="s">
        <v>20489</v>
      </c>
      <c r="H173" t="s">
        <v>4846</v>
      </c>
      <c r="K173" t="s">
        <v>6860</v>
      </c>
      <c r="L173" t="s">
        <v>6861</v>
      </c>
      <c r="M173" t="s">
        <v>20512</v>
      </c>
      <c r="N173">
        <v>9</v>
      </c>
      <c r="O173" t="s">
        <v>20587</v>
      </c>
      <c r="P173" t="s">
        <v>20742</v>
      </c>
      <c r="Q173">
        <v>3</v>
      </c>
      <c r="R173">
        <v>1</v>
      </c>
      <c r="S173">
        <v>5.95</v>
      </c>
      <c r="T173">
        <v>5.95</v>
      </c>
      <c r="U173">
        <v>337.49</v>
      </c>
      <c r="V173">
        <v>25.16</v>
      </c>
      <c r="W173">
        <v>4.59</v>
      </c>
      <c r="Y173">
        <v>0</v>
      </c>
      <c r="Z173">
        <v>3</v>
      </c>
      <c r="AA173" t="s">
        <v>4250</v>
      </c>
      <c r="AB173">
        <v>0</v>
      </c>
      <c r="AC173">
        <v>5</v>
      </c>
      <c r="AD173">
        <v>3.091333333333333</v>
      </c>
      <c r="AF173" t="s">
        <v>7949</v>
      </c>
      <c r="AI173">
        <v>0</v>
      </c>
      <c r="AJ173">
        <v>0</v>
      </c>
      <c r="AK173" t="s">
        <v>20016</v>
      </c>
      <c r="AL173" t="s">
        <v>20016</v>
      </c>
      <c r="AM173" t="s">
        <v>20019</v>
      </c>
    </row>
    <row r="174" spans="1:39" x14ac:dyDescent="0.25">
      <c r="A174" t="s">
        <v>11041</v>
      </c>
      <c r="B174" t="s">
        <v>20485</v>
      </c>
      <c r="C174" t="s">
        <v>4842</v>
      </c>
      <c r="D174">
        <v>92</v>
      </c>
      <c r="E174" t="s">
        <v>20487</v>
      </c>
      <c r="G174" t="s">
        <v>20490</v>
      </c>
      <c r="H174" t="s">
        <v>4846</v>
      </c>
      <c r="K174" t="s">
        <v>6860</v>
      </c>
      <c r="L174" t="s">
        <v>6861</v>
      </c>
      <c r="M174" t="s">
        <v>20521</v>
      </c>
      <c r="N174">
        <v>9</v>
      </c>
      <c r="O174" t="s">
        <v>20597</v>
      </c>
      <c r="P174" t="s">
        <v>18693</v>
      </c>
      <c r="Q174">
        <v>10</v>
      </c>
      <c r="R174">
        <v>10</v>
      </c>
      <c r="S174">
        <v>-2.63</v>
      </c>
      <c r="T174">
        <v>1.57</v>
      </c>
      <c r="U174">
        <v>746.79</v>
      </c>
      <c r="V174">
        <v>294.77</v>
      </c>
      <c r="W174">
        <v>-1.86</v>
      </c>
      <c r="X174">
        <v>3.01</v>
      </c>
      <c r="Y174">
        <v>6.65</v>
      </c>
      <c r="Z174">
        <v>2</v>
      </c>
      <c r="AA174" t="s">
        <v>4250</v>
      </c>
      <c r="AB174">
        <v>2</v>
      </c>
      <c r="AC174">
        <v>18</v>
      </c>
      <c r="AD174">
        <v>3</v>
      </c>
      <c r="AF174" t="s">
        <v>7951</v>
      </c>
      <c r="AI174">
        <v>0</v>
      </c>
      <c r="AJ174">
        <v>0</v>
      </c>
      <c r="AK174" t="s">
        <v>19953</v>
      </c>
      <c r="AL174" t="s">
        <v>19953</v>
      </c>
      <c r="AM174" t="s">
        <v>20019</v>
      </c>
    </row>
    <row r="175" spans="1:39" x14ac:dyDescent="0.25">
      <c r="A175" t="s">
        <v>9090</v>
      </c>
      <c r="B175" t="s">
        <v>20485</v>
      </c>
      <c r="C175" t="s">
        <v>4842</v>
      </c>
      <c r="D175">
        <v>92</v>
      </c>
      <c r="E175" t="s">
        <v>20487</v>
      </c>
      <c r="G175" t="s">
        <v>20491</v>
      </c>
      <c r="H175" t="s">
        <v>4846</v>
      </c>
      <c r="K175" t="s">
        <v>6860</v>
      </c>
      <c r="L175" t="s">
        <v>6861</v>
      </c>
      <c r="M175" t="s">
        <v>20533</v>
      </c>
      <c r="N175">
        <v>9</v>
      </c>
      <c r="O175" t="s">
        <v>20614</v>
      </c>
      <c r="P175" t="s">
        <v>16742</v>
      </c>
      <c r="Q175">
        <v>9</v>
      </c>
      <c r="R175">
        <v>4</v>
      </c>
      <c r="S175">
        <v>4.0999999999999996</v>
      </c>
      <c r="T175">
        <v>6.07</v>
      </c>
      <c r="U175">
        <v>762.54</v>
      </c>
      <c r="V175">
        <v>175.32</v>
      </c>
      <c r="W175">
        <v>3.52</v>
      </c>
      <c r="X175">
        <v>4.26</v>
      </c>
      <c r="Y175">
        <v>0.6</v>
      </c>
      <c r="Z175">
        <v>5</v>
      </c>
      <c r="AA175" t="s">
        <v>4250</v>
      </c>
      <c r="AB175">
        <v>1</v>
      </c>
      <c r="AC175">
        <v>10</v>
      </c>
      <c r="AD175">
        <v>1</v>
      </c>
      <c r="AF175" t="s">
        <v>7951</v>
      </c>
      <c r="AI175">
        <v>0</v>
      </c>
      <c r="AJ175">
        <v>0</v>
      </c>
      <c r="AK175" t="s">
        <v>19926</v>
      </c>
      <c r="AL175" t="s">
        <v>19926</v>
      </c>
      <c r="AM175" t="s">
        <v>20019</v>
      </c>
    </row>
    <row r="176" spans="1:39" x14ac:dyDescent="0.25">
      <c r="A176" t="s">
        <v>20096</v>
      </c>
      <c r="B176" t="s">
        <v>20485</v>
      </c>
      <c r="C176" t="s">
        <v>4842</v>
      </c>
      <c r="D176">
        <v>92</v>
      </c>
      <c r="E176" t="s">
        <v>20487</v>
      </c>
      <c r="G176" t="s">
        <v>20490</v>
      </c>
      <c r="H176" t="s">
        <v>4846</v>
      </c>
      <c r="K176" t="s">
        <v>6860</v>
      </c>
      <c r="L176" t="s">
        <v>6861</v>
      </c>
      <c r="M176" t="s">
        <v>20514</v>
      </c>
      <c r="N176">
        <v>9</v>
      </c>
      <c r="O176" t="s">
        <v>20593</v>
      </c>
      <c r="P176" t="s">
        <v>20743</v>
      </c>
      <c r="Q176">
        <v>10</v>
      </c>
      <c r="R176">
        <v>8</v>
      </c>
      <c r="S176">
        <v>2.75</v>
      </c>
      <c r="T176">
        <v>4.76</v>
      </c>
      <c r="U176">
        <v>811.66</v>
      </c>
      <c r="V176">
        <v>246.21</v>
      </c>
      <c r="W176">
        <v>1.44</v>
      </c>
      <c r="X176">
        <v>2.5</v>
      </c>
      <c r="Y176">
        <v>5.8</v>
      </c>
      <c r="Z176">
        <v>3</v>
      </c>
      <c r="AA176" t="s">
        <v>4250</v>
      </c>
      <c r="AB176">
        <v>2</v>
      </c>
      <c r="AC176">
        <v>17</v>
      </c>
      <c r="AD176">
        <v>1.7450000000000001</v>
      </c>
      <c r="AF176" t="s">
        <v>7951</v>
      </c>
      <c r="AI176">
        <v>0</v>
      </c>
      <c r="AJ176">
        <v>0</v>
      </c>
      <c r="AK176" t="s">
        <v>19869</v>
      </c>
      <c r="AL176" t="s">
        <v>19869</v>
      </c>
      <c r="AM176" t="s">
        <v>20019</v>
      </c>
    </row>
    <row r="177" spans="1:39" x14ac:dyDescent="0.25">
      <c r="A177" t="s">
        <v>20097</v>
      </c>
      <c r="B177" t="s">
        <v>20485</v>
      </c>
      <c r="C177" t="s">
        <v>4842</v>
      </c>
      <c r="D177">
        <v>92</v>
      </c>
      <c r="E177" t="s">
        <v>20487</v>
      </c>
      <c r="K177" t="s">
        <v>6860</v>
      </c>
      <c r="L177" t="s">
        <v>6861</v>
      </c>
      <c r="M177" t="s">
        <v>15037</v>
      </c>
      <c r="N177">
        <v>9</v>
      </c>
      <c r="O177" t="s">
        <v>20617</v>
      </c>
      <c r="P177" t="s">
        <v>20744</v>
      </c>
      <c r="Q177">
        <v>7</v>
      </c>
      <c r="R177">
        <v>3</v>
      </c>
      <c r="S177">
        <v>2.5099999999999998</v>
      </c>
      <c r="T177">
        <v>4.42</v>
      </c>
      <c r="U177">
        <v>465.47</v>
      </c>
      <c r="V177">
        <v>154.24</v>
      </c>
      <c r="W177">
        <v>2.23</v>
      </c>
      <c r="X177">
        <v>5.51</v>
      </c>
      <c r="Y177">
        <v>0</v>
      </c>
      <c r="Z177">
        <v>2</v>
      </c>
      <c r="AA177" t="s">
        <v>4250</v>
      </c>
      <c r="AB177">
        <v>0</v>
      </c>
      <c r="AC177">
        <v>6</v>
      </c>
      <c r="AD177">
        <v>2.4483095238095238</v>
      </c>
      <c r="AF177" t="s">
        <v>7951</v>
      </c>
      <c r="AI177">
        <v>0</v>
      </c>
      <c r="AJ177">
        <v>0</v>
      </c>
      <c r="AK177" t="s">
        <v>21143</v>
      </c>
      <c r="AL177" t="s">
        <v>21143</v>
      </c>
      <c r="AM177" t="s">
        <v>20019</v>
      </c>
    </row>
    <row r="178" spans="1:39" x14ac:dyDescent="0.25">
      <c r="A178" t="s">
        <v>20098</v>
      </c>
      <c r="B178" t="s">
        <v>20485</v>
      </c>
      <c r="C178" t="s">
        <v>4842</v>
      </c>
      <c r="D178">
        <v>92</v>
      </c>
      <c r="E178" t="s">
        <v>20487</v>
      </c>
      <c r="G178" t="s">
        <v>20490</v>
      </c>
      <c r="H178" t="s">
        <v>4846</v>
      </c>
      <c r="K178" t="s">
        <v>6860</v>
      </c>
      <c r="L178" t="s">
        <v>6861</v>
      </c>
      <c r="M178" t="s">
        <v>20524</v>
      </c>
      <c r="N178">
        <v>9</v>
      </c>
      <c r="O178" t="s">
        <v>20611</v>
      </c>
      <c r="P178" t="s">
        <v>20745</v>
      </c>
      <c r="Q178">
        <v>7</v>
      </c>
      <c r="R178">
        <v>7</v>
      </c>
      <c r="S178">
        <v>2.86</v>
      </c>
      <c r="T178">
        <v>4.91</v>
      </c>
      <c r="U178">
        <v>722.66</v>
      </c>
      <c r="V178">
        <v>208.14</v>
      </c>
      <c r="W178">
        <v>1.76</v>
      </c>
      <c r="X178">
        <v>3.48</v>
      </c>
      <c r="Y178">
        <v>6.65</v>
      </c>
      <c r="Z178">
        <v>2</v>
      </c>
      <c r="AA178" t="s">
        <v>4250</v>
      </c>
      <c r="AB178">
        <v>2</v>
      </c>
      <c r="AC178">
        <v>14</v>
      </c>
      <c r="AD178">
        <v>1.615</v>
      </c>
      <c r="AF178" t="s">
        <v>7951</v>
      </c>
      <c r="AI178">
        <v>0</v>
      </c>
      <c r="AJ178">
        <v>0</v>
      </c>
      <c r="AK178" t="s">
        <v>19870</v>
      </c>
      <c r="AL178" t="s">
        <v>19870</v>
      </c>
      <c r="AM178" t="s">
        <v>20019</v>
      </c>
    </row>
    <row r="179" spans="1:39" x14ac:dyDescent="0.25">
      <c r="A179" t="s">
        <v>10946</v>
      </c>
      <c r="B179" t="s">
        <v>20485</v>
      </c>
      <c r="C179" t="s">
        <v>4842</v>
      </c>
      <c r="D179">
        <v>92</v>
      </c>
      <c r="E179" t="s">
        <v>20487</v>
      </c>
      <c r="G179" t="s">
        <v>20490</v>
      </c>
      <c r="H179" t="s">
        <v>4846</v>
      </c>
      <c r="K179" t="s">
        <v>6860</v>
      </c>
      <c r="L179" t="s">
        <v>6861</v>
      </c>
      <c r="M179" t="s">
        <v>20521</v>
      </c>
      <c r="N179">
        <v>9</v>
      </c>
      <c r="O179" t="s">
        <v>20597</v>
      </c>
      <c r="P179" t="s">
        <v>18598</v>
      </c>
      <c r="Q179">
        <v>10</v>
      </c>
      <c r="R179">
        <v>10</v>
      </c>
      <c r="S179">
        <v>-3.37</v>
      </c>
      <c r="T179">
        <v>0.84</v>
      </c>
      <c r="U179">
        <v>773.82</v>
      </c>
      <c r="V179">
        <v>317.63</v>
      </c>
      <c r="W179">
        <v>-1.97</v>
      </c>
      <c r="X179">
        <v>3.18</v>
      </c>
      <c r="Y179">
        <v>6.65</v>
      </c>
      <c r="Z179">
        <v>2</v>
      </c>
      <c r="AA179" t="s">
        <v>4250</v>
      </c>
      <c r="AB179">
        <v>2</v>
      </c>
      <c r="AC179">
        <v>19</v>
      </c>
      <c r="AD179">
        <v>3</v>
      </c>
      <c r="AF179" t="s">
        <v>7951</v>
      </c>
      <c r="AI179">
        <v>0</v>
      </c>
      <c r="AJ179">
        <v>0</v>
      </c>
      <c r="AK179" t="s">
        <v>19953</v>
      </c>
      <c r="AL179" t="s">
        <v>19953</v>
      </c>
      <c r="AM179" t="s">
        <v>20019</v>
      </c>
    </row>
    <row r="180" spans="1:39" x14ac:dyDescent="0.25">
      <c r="A180" t="s">
        <v>9093</v>
      </c>
      <c r="B180" t="s">
        <v>20485</v>
      </c>
      <c r="C180" t="s">
        <v>4842</v>
      </c>
      <c r="D180">
        <v>92</v>
      </c>
      <c r="E180" t="s">
        <v>20487</v>
      </c>
      <c r="G180" t="s">
        <v>20491</v>
      </c>
      <c r="H180" t="s">
        <v>4846</v>
      </c>
      <c r="K180" t="s">
        <v>6860</v>
      </c>
      <c r="L180" t="s">
        <v>6861</v>
      </c>
      <c r="M180" t="s">
        <v>20527</v>
      </c>
      <c r="N180">
        <v>9</v>
      </c>
      <c r="O180" t="s">
        <v>20605</v>
      </c>
      <c r="P180" t="s">
        <v>16745</v>
      </c>
      <c r="Q180">
        <v>12</v>
      </c>
      <c r="R180">
        <v>10</v>
      </c>
      <c r="S180">
        <v>3.67</v>
      </c>
      <c r="T180">
        <v>4.28</v>
      </c>
      <c r="U180">
        <v>788.86</v>
      </c>
      <c r="V180">
        <v>291.10000000000002</v>
      </c>
      <c r="W180">
        <v>0.9</v>
      </c>
      <c r="X180">
        <v>6.92</v>
      </c>
      <c r="Y180">
        <v>6.11</v>
      </c>
      <c r="Z180">
        <v>4</v>
      </c>
      <c r="AA180" t="s">
        <v>4250</v>
      </c>
      <c r="AB180">
        <v>3</v>
      </c>
      <c r="AC180">
        <v>18</v>
      </c>
      <c r="AD180">
        <v>1.5249999999999999</v>
      </c>
      <c r="AF180" t="s">
        <v>7949</v>
      </c>
      <c r="AI180">
        <v>0</v>
      </c>
      <c r="AJ180">
        <v>0</v>
      </c>
      <c r="AK180" t="s">
        <v>19898</v>
      </c>
      <c r="AL180" t="s">
        <v>19898</v>
      </c>
      <c r="AM180" t="s">
        <v>20019</v>
      </c>
    </row>
    <row r="181" spans="1:39" x14ac:dyDescent="0.25">
      <c r="A181" t="s">
        <v>20099</v>
      </c>
      <c r="B181" t="s">
        <v>20485</v>
      </c>
      <c r="C181" t="s">
        <v>4842</v>
      </c>
      <c r="D181">
        <v>92</v>
      </c>
      <c r="E181" t="s">
        <v>20487</v>
      </c>
      <c r="G181" t="s">
        <v>20490</v>
      </c>
      <c r="H181" t="s">
        <v>4846</v>
      </c>
      <c r="K181" t="s">
        <v>6860</v>
      </c>
      <c r="L181" t="s">
        <v>6861</v>
      </c>
      <c r="M181" t="s">
        <v>20523</v>
      </c>
      <c r="N181">
        <v>9</v>
      </c>
      <c r="O181" t="s">
        <v>20599</v>
      </c>
      <c r="P181" t="s">
        <v>20746</v>
      </c>
      <c r="Q181">
        <v>10</v>
      </c>
      <c r="R181">
        <v>8</v>
      </c>
      <c r="S181">
        <v>-0.03</v>
      </c>
      <c r="T181">
        <v>3.48</v>
      </c>
      <c r="U181">
        <v>711.84</v>
      </c>
      <c r="V181">
        <v>241.77</v>
      </c>
      <c r="W181">
        <v>2.29</v>
      </c>
      <c r="X181">
        <v>4.24</v>
      </c>
      <c r="Y181">
        <v>8.7200000000000006</v>
      </c>
      <c r="Z181">
        <v>3</v>
      </c>
      <c r="AA181" t="s">
        <v>4250</v>
      </c>
      <c r="AB181">
        <v>2</v>
      </c>
      <c r="AC181">
        <v>18</v>
      </c>
      <c r="AD181">
        <v>2.399999999999999</v>
      </c>
      <c r="AF181" t="s">
        <v>7950</v>
      </c>
      <c r="AI181">
        <v>0</v>
      </c>
      <c r="AJ181">
        <v>0</v>
      </c>
      <c r="AK181" t="s">
        <v>19898</v>
      </c>
      <c r="AL181" t="s">
        <v>19898</v>
      </c>
      <c r="AM181" t="s">
        <v>20019</v>
      </c>
    </row>
    <row r="182" spans="1:39" x14ac:dyDescent="0.25">
      <c r="A182" t="s">
        <v>20091</v>
      </c>
      <c r="B182" t="s">
        <v>20485</v>
      </c>
      <c r="C182" t="s">
        <v>4842</v>
      </c>
      <c r="D182">
        <v>92</v>
      </c>
      <c r="E182" t="s">
        <v>20487</v>
      </c>
      <c r="G182" t="s">
        <v>20490</v>
      </c>
      <c r="H182" t="s">
        <v>4846</v>
      </c>
      <c r="K182" t="s">
        <v>6860</v>
      </c>
      <c r="L182" t="s">
        <v>6861</v>
      </c>
      <c r="M182" t="s">
        <v>20523</v>
      </c>
      <c r="N182">
        <v>9</v>
      </c>
      <c r="O182" t="s">
        <v>20599</v>
      </c>
      <c r="P182" t="s">
        <v>20738</v>
      </c>
      <c r="Q182">
        <v>10</v>
      </c>
      <c r="R182">
        <v>8</v>
      </c>
      <c r="S182">
        <v>-0.73</v>
      </c>
      <c r="T182">
        <v>2.79</v>
      </c>
      <c r="U182">
        <v>679.78</v>
      </c>
      <c r="V182">
        <v>254.41</v>
      </c>
      <c r="W182">
        <v>0.76</v>
      </c>
      <c r="X182">
        <v>4.24</v>
      </c>
      <c r="Y182">
        <v>8.7200000000000006</v>
      </c>
      <c r="Z182">
        <v>3</v>
      </c>
      <c r="AA182" t="s">
        <v>4250</v>
      </c>
      <c r="AB182">
        <v>2</v>
      </c>
      <c r="AC182">
        <v>18</v>
      </c>
      <c r="AD182">
        <v>2.64</v>
      </c>
      <c r="AF182" t="s">
        <v>7950</v>
      </c>
      <c r="AI182">
        <v>0</v>
      </c>
      <c r="AJ182">
        <v>0</v>
      </c>
      <c r="AK182" t="s">
        <v>19898</v>
      </c>
      <c r="AL182" t="s">
        <v>19898</v>
      </c>
      <c r="AM182" t="s">
        <v>20019</v>
      </c>
    </row>
    <row r="183" spans="1:39" x14ac:dyDescent="0.25">
      <c r="A183" t="s">
        <v>20099</v>
      </c>
      <c r="B183" t="s">
        <v>20485</v>
      </c>
      <c r="C183" t="s">
        <v>4842</v>
      </c>
      <c r="D183">
        <v>92</v>
      </c>
      <c r="E183" t="s">
        <v>20487</v>
      </c>
      <c r="G183" t="s">
        <v>20490</v>
      </c>
      <c r="H183" t="s">
        <v>4846</v>
      </c>
      <c r="K183" t="s">
        <v>6860</v>
      </c>
      <c r="L183" t="s">
        <v>6861</v>
      </c>
      <c r="M183" t="s">
        <v>20509</v>
      </c>
      <c r="N183">
        <v>9</v>
      </c>
      <c r="O183" t="s">
        <v>20584</v>
      </c>
      <c r="P183" t="s">
        <v>20746</v>
      </c>
      <c r="Q183">
        <v>10</v>
      </c>
      <c r="R183">
        <v>8</v>
      </c>
      <c r="S183">
        <v>-0.03</v>
      </c>
      <c r="T183">
        <v>3.48</v>
      </c>
      <c r="U183">
        <v>711.84</v>
      </c>
      <c r="V183">
        <v>241.77</v>
      </c>
      <c r="W183">
        <v>2.29</v>
      </c>
      <c r="X183">
        <v>4.24</v>
      </c>
      <c r="Y183">
        <v>8.7200000000000006</v>
      </c>
      <c r="Z183">
        <v>3</v>
      </c>
      <c r="AA183" t="s">
        <v>4250</v>
      </c>
      <c r="AB183">
        <v>2</v>
      </c>
      <c r="AC183">
        <v>18</v>
      </c>
      <c r="AD183">
        <v>2.399999999999999</v>
      </c>
      <c r="AF183" t="s">
        <v>7950</v>
      </c>
      <c r="AI183">
        <v>0</v>
      </c>
      <c r="AJ183">
        <v>0</v>
      </c>
      <c r="AK183" t="s">
        <v>19867</v>
      </c>
      <c r="AL183" t="s">
        <v>19867</v>
      </c>
      <c r="AM183" t="s">
        <v>20019</v>
      </c>
    </row>
    <row r="184" spans="1:39" x14ac:dyDescent="0.25">
      <c r="A184" t="s">
        <v>20044</v>
      </c>
      <c r="B184" t="s">
        <v>20485</v>
      </c>
      <c r="C184" t="s">
        <v>4842</v>
      </c>
      <c r="D184">
        <v>92</v>
      </c>
      <c r="E184" t="s">
        <v>20487</v>
      </c>
      <c r="G184" t="s">
        <v>20491</v>
      </c>
      <c r="H184" t="s">
        <v>4846</v>
      </c>
      <c r="K184" t="s">
        <v>6860</v>
      </c>
      <c r="L184" t="s">
        <v>6861</v>
      </c>
      <c r="M184" t="s">
        <v>20527</v>
      </c>
      <c r="N184">
        <v>9</v>
      </c>
      <c r="O184" t="s">
        <v>20605</v>
      </c>
      <c r="P184" t="s">
        <v>20691</v>
      </c>
      <c r="Q184">
        <v>12</v>
      </c>
      <c r="R184">
        <v>10</v>
      </c>
      <c r="S184">
        <v>2.58</v>
      </c>
      <c r="T184">
        <v>4.6100000000000003</v>
      </c>
      <c r="U184">
        <v>812.93</v>
      </c>
      <c r="V184">
        <v>286.67</v>
      </c>
      <c r="W184">
        <v>1.66</v>
      </c>
      <c r="X184">
        <v>4.26</v>
      </c>
      <c r="Y184">
        <v>6.11</v>
      </c>
      <c r="Z184">
        <v>4</v>
      </c>
      <c r="AA184" t="s">
        <v>4250</v>
      </c>
      <c r="AB184">
        <v>3</v>
      </c>
      <c r="AC184">
        <v>18</v>
      </c>
      <c r="AD184">
        <v>1.905</v>
      </c>
      <c r="AF184" t="s">
        <v>7951</v>
      </c>
      <c r="AI184">
        <v>0</v>
      </c>
      <c r="AJ184">
        <v>0</v>
      </c>
      <c r="AK184" t="s">
        <v>19898</v>
      </c>
      <c r="AL184" t="s">
        <v>19898</v>
      </c>
      <c r="AM184" t="s">
        <v>20019</v>
      </c>
    </row>
    <row r="185" spans="1:39" x14ac:dyDescent="0.25">
      <c r="A185" t="s">
        <v>20100</v>
      </c>
      <c r="B185" t="s">
        <v>20485</v>
      </c>
      <c r="C185" t="s">
        <v>4842</v>
      </c>
      <c r="D185">
        <v>92</v>
      </c>
      <c r="E185" t="s">
        <v>20487</v>
      </c>
      <c r="G185" t="s">
        <v>20490</v>
      </c>
      <c r="H185" t="s">
        <v>4846</v>
      </c>
      <c r="K185" t="s">
        <v>6860</v>
      </c>
      <c r="L185" t="s">
        <v>6861</v>
      </c>
      <c r="M185" t="s">
        <v>20523</v>
      </c>
      <c r="N185">
        <v>9</v>
      </c>
      <c r="O185" t="s">
        <v>20599</v>
      </c>
      <c r="P185" t="s">
        <v>20747</v>
      </c>
      <c r="Q185">
        <v>10</v>
      </c>
      <c r="R185">
        <v>8</v>
      </c>
      <c r="S185">
        <v>0.61</v>
      </c>
      <c r="T185">
        <v>3.52</v>
      </c>
      <c r="U185">
        <v>711.84</v>
      </c>
      <c r="V185">
        <v>245.7</v>
      </c>
      <c r="W185">
        <v>1.39</v>
      </c>
      <c r="X185">
        <v>4.24</v>
      </c>
      <c r="Y185">
        <v>8.7200000000000006</v>
      </c>
      <c r="Z185">
        <v>3</v>
      </c>
      <c r="AA185" t="s">
        <v>4250</v>
      </c>
      <c r="AB185">
        <v>2</v>
      </c>
      <c r="AC185">
        <v>18</v>
      </c>
      <c r="AD185">
        <v>2.38</v>
      </c>
      <c r="AF185" t="s">
        <v>7950</v>
      </c>
      <c r="AI185">
        <v>0</v>
      </c>
      <c r="AJ185">
        <v>0</v>
      </c>
      <c r="AK185" t="s">
        <v>19898</v>
      </c>
      <c r="AL185" t="s">
        <v>19898</v>
      </c>
      <c r="AM185" t="s">
        <v>20019</v>
      </c>
    </row>
    <row r="186" spans="1:39" x14ac:dyDescent="0.25">
      <c r="A186" t="s">
        <v>20044</v>
      </c>
      <c r="B186" t="s">
        <v>20485</v>
      </c>
      <c r="C186" t="s">
        <v>4842</v>
      </c>
      <c r="D186">
        <v>92</v>
      </c>
      <c r="E186" t="s">
        <v>20487</v>
      </c>
      <c r="G186" t="s">
        <v>20491</v>
      </c>
      <c r="H186" t="s">
        <v>4846</v>
      </c>
      <c r="K186" t="s">
        <v>6860</v>
      </c>
      <c r="L186" t="s">
        <v>6861</v>
      </c>
      <c r="M186" t="s">
        <v>20526</v>
      </c>
      <c r="N186">
        <v>9</v>
      </c>
      <c r="O186" t="s">
        <v>20604</v>
      </c>
      <c r="P186" t="s">
        <v>20691</v>
      </c>
      <c r="Q186">
        <v>12</v>
      </c>
      <c r="R186">
        <v>10</v>
      </c>
      <c r="S186">
        <v>2.58</v>
      </c>
      <c r="T186">
        <v>4.6100000000000003</v>
      </c>
      <c r="U186">
        <v>812.93</v>
      </c>
      <c r="V186">
        <v>286.67</v>
      </c>
      <c r="W186">
        <v>1.66</v>
      </c>
      <c r="X186">
        <v>4.26</v>
      </c>
      <c r="Y186">
        <v>6.11</v>
      </c>
      <c r="Z186">
        <v>4</v>
      </c>
      <c r="AA186" t="s">
        <v>4250</v>
      </c>
      <c r="AB186">
        <v>3</v>
      </c>
      <c r="AC186">
        <v>18</v>
      </c>
      <c r="AD186">
        <v>1.905</v>
      </c>
      <c r="AF186" t="s">
        <v>7951</v>
      </c>
      <c r="AI186">
        <v>0</v>
      </c>
      <c r="AJ186">
        <v>0</v>
      </c>
      <c r="AK186" t="s">
        <v>19897</v>
      </c>
      <c r="AL186" t="s">
        <v>19897</v>
      </c>
      <c r="AM186" t="s">
        <v>20019</v>
      </c>
    </row>
    <row r="187" spans="1:39" x14ac:dyDescent="0.25">
      <c r="A187" t="s">
        <v>20101</v>
      </c>
      <c r="B187" t="s">
        <v>20485</v>
      </c>
      <c r="C187" t="s">
        <v>4842</v>
      </c>
      <c r="D187">
        <v>92</v>
      </c>
      <c r="E187" t="s">
        <v>20487</v>
      </c>
      <c r="G187" t="s">
        <v>20488</v>
      </c>
      <c r="H187" t="s">
        <v>4846</v>
      </c>
      <c r="K187" t="s">
        <v>6860</v>
      </c>
      <c r="L187" t="s">
        <v>6861</v>
      </c>
      <c r="M187" t="s">
        <v>20507</v>
      </c>
      <c r="N187">
        <v>9</v>
      </c>
      <c r="O187" t="s">
        <v>20582</v>
      </c>
      <c r="P187" t="s">
        <v>20748</v>
      </c>
      <c r="Q187">
        <v>3</v>
      </c>
      <c r="R187">
        <v>1</v>
      </c>
      <c r="S187">
        <v>5.83</v>
      </c>
      <c r="T187">
        <v>5.83</v>
      </c>
      <c r="U187">
        <v>355.48</v>
      </c>
      <c r="V187">
        <v>25.16</v>
      </c>
      <c r="W187">
        <v>4.8099999999999996</v>
      </c>
      <c r="Y187">
        <v>0</v>
      </c>
      <c r="Z187">
        <v>3</v>
      </c>
      <c r="AA187" t="s">
        <v>4250</v>
      </c>
      <c r="AB187">
        <v>0</v>
      </c>
      <c r="AC187">
        <v>5</v>
      </c>
      <c r="AD187">
        <v>3.091333333333333</v>
      </c>
      <c r="AF187" t="s">
        <v>7949</v>
      </c>
      <c r="AI187">
        <v>0</v>
      </c>
      <c r="AJ187">
        <v>0</v>
      </c>
      <c r="AK187" t="s">
        <v>20016</v>
      </c>
      <c r="AL187" t="s">
        <v>20016</v>
      </c>
      <c r="AM187" t="s">
        <v>20019</v>
      </c>
    </row>
    <row r="188" spans="1:39" x14ac:dyDescent="0.25">
      <c r="A188" t="s">
        <v>20047</v>
      </c>
      <c r="B188" t="s">
        <v>20485</v>
      </c>
      <c r="C188" t="s">
        <v>4842</v>
      </c>
      <c r="D188">
        <v>92</v>
      </c>
      <c r="E188" t="s">
        <v>20487</v>
      </c>
      <c r="G188" t="s">
        <v>20491</v>
      </c>
      <c r="H188" t="s">
        <v>4846</v>
      </c>
      <c r="K188" t="s">
        <v>6860</v>
      </c>
      <c r="L188" t="s">
        <v>6861</v>
      </c>
      <c r="M188" t="s">
        <v>20527</v>
      </c>
      <c r="N188">
        <v>9</v>
      </c>
      <c r="O188" t="s">
        <v>20605</v>
      </c>
      <c r="P188" t="s">
        <v>20694</v>
      </c>
      <c r="Q188">
        <v>12</v>
      </c>
      <c r="R188">
        <v>10</v>
      </c>
      <c r="S188">
        <v>3.75</v>
      </c>
      <c r="T188">
        <v>4.24</v>
      </c>
      <c r="U188">
        <v>804.93</v>
      </c>
      <c r="V188">
        <v>277.95999999999998</v>
      </c>
      <c r="W188">
        <v>1.37</v>
      </c>
      <c r="X188">
        <v>7.09</v>
      </c>
      <c r="Y188">
        <v>6.11</v>
      </c>
      <c r="Z188">
        <v>4</v>
      </c>
      <c r="AA188" t="s">
        <v>4250</v>
      </c>
      <c r="AB188">
        <v>3</v>
      </c>
      <c r="AC188">
        <v>18</v>
      </c>
      <c r="AD188">
        <v>1.5049999999999999</v>
      </c>
      <c r="AF188" t="s">
        <v>7949</v>
      </c>
      <c r="AI188">
        <v>0</v>
      </c>
      <c r="AJ188">
        <v>0</v>
      </c>
      <c r="AK188" t="s">
        <v>19898</v>
      </c>
      <c r="AL188" t="s">
        <v>19898</v>
      </c>
      <c r="AM188" t="s">
        <v>20019</v>
      </c>
    </row>
    <row r="189" spans="1:39" x14ac:dyDescent="0.25">
      <c r="A189" t="s">
        <v>20102</v>
      </c>
      <c r="B189" t="s">
        <v>20485</v>
      </c>
      <c r="C189" t="s">
        <v>4842</v>
      </c>
      <c r="D189">
        <v>92</v>
      </c>
      <c r="E189" t="s">
        <v>20487</v>
      </c>
      <c r="G189" t="s">
        <v>20490</v>
      </c>
      <c r="H189" t="s">
        <v>4846</v>
      </c>
      <c r="K189" t="s">
        <v>6860</v>
      </c>
      <c r="L189" t="s">
        <v>6861</v>
      </c>
      <c r="M189" t="s">
        <v>20524</v>
      </c>
      <c r="N189">
        <v>9</v>
      </c>
      <c r="O189" t="s">
        <v>20600</v>
      </c>
      <c r="P189" t="s">
        <v>20749</v>
      </c>
      <c r="Q189">
        <v>10</v>
      </c>
      <c r="R189">
        <v>4</v>
      </c>
      <c r="S189">
        <v>1.64</v>
      </c>
      <c r="T189">
        <v>3.61</v>
      </c>
      <c r="U189">
        <v>614.62</v>
      </c>
      <c r="V189">
        <v>205.57</v>
      </c>
      <c r="W189">
        <v>2.3199999999999998</v>
      </c>
      <c r="X189">
        <v>4.26</v>
      </c>
      <c r="Y189">
        <v>0.6</v>
      </c>
      <c r="Z189">
        <v>4</v>
      </c>
      <c r="AA189" t="s">
        <v>4250</v>
      </c>
      <c r="AB189">
        <v>1</v>
      </c>
      <c r="AC189">
        <v>11</v>
      </c>
      <c r="AD189">
        <v>2.6949999999999998</v>
      </c>
      <c r="AF189" t="s">
        <v>7951</v>
      </c>
      <c r="AI189">
        <v>0</v>
      </c>
      <c r="AJ189">
        <v>0</v>
      </c>
      <c r="AK189" t="s">
        <v>19940</v>
      </c>
      <c r="AL189" t="s">
        <v>19940</v>
      </c>
      <c r="AM189" t="s">
        <v>20019</v>
      </c>
    </row>
    <row r="190" spans="1:39" x14ac:dyDescent="0.25">
      <c r="A190" t="s">
        <v>20103</v>
      </c>
      <c r="B190" t="s">
        <v>20485</v>
      </c>
      <c r="C190" t="s">
        <v>4842</v>
      </c>
      <c r="D190">
        <v>92</v>
      </c>
      <c r="E190" t="s">
        <v>20487</v>
      </c>
      <c r="G190" t="s">
        <v>20489</v>
      </c>
      <c r="H190" t="s">
        <v>4846</v>
      </c>
      <c r="K190" t="s">
        <v>6860</v>
      </c>
      <c r="L190" t="s">
        <v>6861</v>
      </c>
      <c r="M190" t="s">
        <v>20512</v>
      </c>
      <c r="N190">
        <v>9</v>
      </c>
      <c r="O190" t="s">
        <v>20587</v>
      </c>
      <c r="P190" t="s">
        <v>20750</v>
      </c>
      <c r="Q190">
        <v>3</v>
      </c>
      <c r="R190">
        <v>1</v>
      </c>
      <c r="S190">
        <v>6.99</v>
      </c>
      <c r="T190">
        <v>6.99</v>
      </c>
      <c r="U190">
        <v>339.5</v>
      </c>
      <c r="V190">
        <v>25.16</v>
      </c>
      <c r="W190">
        <v>4.92</v>
      </c>
      <c r="Y190">
        <v>0</v>
      </c>
      <c r="Z190">
        <v>3</v>
      </c>
      <c r="AA190" t="s">
        <v>4250</v>
      </c>
      <c r="AB190">
        <v>0</v>
      </c>
      <c r="AC190">
        <v>7</v>
      </c>
      <c r="AD190">
        <v>3.091333333333333</v>
      </c>
      <c r="AF190" t="s">
        <v>7949</v>
      </c>
      <c r="AI190">
        <v>0</v>
      </c>
      <c r="AJ190">
        <v>0</v>
      </c>
      <c r="AK190" t="s">
        <v>20016</v>
      </c>
      <c r="AL190" t="s">
        <v>20016</v>
      </c>
      <c r="AM190" t="s">
        <v>20019</v>
      </c>
    </row>
    <row r="191" spans="1:39" x14ac:dyDescent="0.25">
      <c r="A191" t="s">
        <v>20045</v>
      </c>
      <c r="B191" t="s">
        <v>20485</v>
      </c>
      <c r="C191" t="s">
        <v>4842</v>
      </c>
      <c r="D191">
        <v>92</v>
      </c>
      <c r="E191" t="s">
        <v>20487</v>
      </c>
      <c r="G191" t="s">
        <v>20491</v>
      </c>
      <c r="H191" t="s">
        <v>4846</v>
      </c>
      <c r="K191" t="s">
        <v>6860</v>
      </c>
      <c r="L191" t="s">
        <v>6861</v>
      </c>
      <c r="M191" t="s">
        <v>20527</v>
      </c>
      <c r="N191">
        <v>9</v>
      </c>
      <c r="O191" t="s">
        <v>20605</v>
      </c>
      <c r="P191" t="s">
        <v>20692</v>
      </c>
      <c r="Q191">
        <v>12</v>
      </c>
      <c r="R191">
        <v>10</v>
      </c>
      <c r="S191">
        <v>1.24</v>
      </c>
      <c r="T191">
        <v>3.3</v>
      </c>
      <c r="U191">
        <v>837.94</v>
      </c>
      <c r="V191">
        <v>291.08</v>
      </c>
      <c r="W191">
        <v>0.12</v>
      </c>
      <c r="X191">
        <v>3.48</v>
      </c>
      <c r="Y191">
        <v>6.65</v>
      </c>
      <c r="Z191">
        <v>4</v>
      </c>
      <c r="AA191" t="s">
        <v>4250</v>
      </c>
      <c r="AB191">
        <v>3</v>
      </c>
      <c r="AC191">
        <v>18</v>
      </c>
      <c r="AD191">
        <v>2.85</v>
      </c>
      <c r="AF191" t="s">
        <v>7951</v>
      </c>
      <c r="AI191">
        <v>0</v>
      </c>
      <c r="AJ191">
        <v>0</v>
      </c>
      <c r="AK191" t="s">
        <v>19898</v>
      </c>
      <c r="AL191" t="s">
        <v>19898</v>
      </c>
      <c r="AM191" t="s">
        <v>20019</v>
      </c>
    </row>
    <row r="192" spans="1:39" x14ac:dyDescent="0.25">
      <c r="A192" t="s">
        <v>20051</v>
      </c>
      <c r="B192" t="s">
        <v>20485</v>
      </c>
      <c r="C192" t="s">
        <v>4842</v>
      </c>
      <c r="D192">
        <v>92</v>
      </c>
      <c r="E192" t="s">
        <v>20487</v>
      </c>
      <c r="G192" t="s">
        <v>20489</v>
      </c>
      <c r="H192" t="s">
        <v>4846</v>
      </c>
      <c r="K192" t="s">
        <v>6860</v>
      </c>
      <c r="L192" t="s">
        <v>6861</v>
      </c>
      <c r="M192" t="s">
        <v>20512</v>
      </c>
      <c r="N192">
        <v>9</v>
      </c>
      <c r="O192" t="s">
        <v>20587</v>
      </c>
      <c r="P192" t="s">
        <v>20698</v>
      </c>
      <c r="Q192">
        <v>3</v>
      </c>
      <c r="R192">
        <v>1</v>
      </c>
      <c r="S192">
        <v>6.64</v>
      </c>
      <c r="T192">
        <v>6.64</v>
      </c>
      <c r="U192">
        <v>371.93</v>
      </c>
      <c r="V192">
        <v>25.16</v>
      </c>
      <c r="W192">
        <v>5.33</v>
      </c>
      <c r="Y192">
        <v>0</v>
      </c>
      <c r="Z192">
        <v>3</v>
      </c>
      <c r="AA192" t="s">
        <v>4250</v>
      </c>
      <c r="AB192">
        <v>1</v>
      </c>
      <c r="AC192">
        <v>5</v>
      </c>
      <c r="AD192">
        <v>3.0061190476190478</v>
      </c>
      <c r="AF192" t="s">
        <v>7949</v>
      </c>
      <c r="AI192">
        <v>0</v>
      </c>
      <c r="AJ192">
        <v>0</v>
      </c>
      <c r="AK192" t="s">
        <v>20016</v>
      </c>
      <c r="AL192" t="s">
        <v>20016</v>
      </c>
      <c r="AM192" t="s">
        <v>20019</v>
      </c>
    </row>
    <row r="193" spans="1:39" x14ac:dyDescent="0.25">
      <c r="A193" t="s">
        <v>20100</v>
      </c>
      <c r="B193" t="s">
        <v>20485</v>
      </c>
      <c r="C193" t="s">
        <v>4842</v>
      </c>
      <c r="D193">
        <v>91.9</v>
      </c>
      <c r="E193" t="s">
        <v>20487</v>
      </c>
      <c r="G193" t="s">
        <v>20490</v>
      </c>
      <c r="H193" t="s">
        <v>4846</v>
      </c>
      <c r="K193" t="s">
        <v>6860</v>
      </c>
      <c r="L193" t="s">
        <v>6861</v>
      </c>
      <c r="M193" t="s">
        <v>20509</v>
      </c>
      <c r="N193">
        <v>9</v>
      </c>
      <c r="O193" t="s">
        <v>20584</v>
      </c>
      <c r="P193" t="s">
        <v>20747</v>
      </c>
      <c r="Q193">
        <v>10</v>
      </c>
      <c r="R193">
        <v>8</v>
      </c>
      <c r="S193">
        <v>0.61</v>
      </c>
      <c r="T193">
        <v>3.52</v>
      </c>
      <c r="U193">
        <v>711.84</v>
      </c>
      <c r="V193">
        <v>245.7</v>
      </c>
      <c r="W193">
        <v>1.39</v>
      </c>
      <c r="X193">
        <v>4.24</v>
      </c>
      <c r="Y193">
        <v>8.7200000000000006</v>
      </c>
      <c r="Z193">
        <v>3</v>
      </c>
      <c r="AA193" t="s">
        <v>4250</v>
      </c>
      <c r="AB193">
        <v>2</v>
      </c>
      <c r="AC193">
        <v>18</v>
      </c>
      <c r="AD193">
        <v>2.38</v>
      </c>
      <c r="AF193" t="s">
        <v>7950</v>
      </c>
      <c r="AI193">
        <v>0</v>
      </c>
      <c r="AJ193">
        <v>0</v>
      </c>
      <c r="AK193" t="s">
        <v>19867</v>
      </c>
      <c r="AL193" t="s">
        <v>19867</v>
      </c>
      <c r="AM193" t="s">
        <v>20019</v>
      </c>
    </row>
    <row r="194" spans="1:39" x14ac:dyDescent="0.25">
      <c r="A194" t="s">
        <v>9272</v>
      </c>
      <c r="B194" t="s">
        <v>20485</v>
      </c>
      <c r="C194" t="s">
        <v>4842</v>
      </c>
      <c r="D194">
        <v>91</v>
      </c>
      <c r="E194" t="s">
        <v>20487</v>
      </c>
      <c r="G194" t="s">
        <v>20491</v>
      </c>
      <c r="H194" t="s">
        <v>4846</v>
      </c>
      <c r="K194" t="s">
        <v>6860</v>
      </c>
      <c r="L194" t="s">
        <v>6861</v>
      </c>
      <c r="M194" t="s">
        <v>20536</v>
      </c>
      <c r="N194">
        <v>9</v>
      </c>
      <c r="O194" t="s">
        <v>20618</v>
      </c>
      <c r="P194" t="s">
        <v>16924</v>
      </c>
      <c r="Q194">
        <v>10</v>
      </c>
      <c r="R194">
        <v>4</v>
      </c>
      <c r="S194">
        <v>2.85</v>
      </c>
      <c r="T194">
        <v>4.82</v>
      </c>
      <c r="U194">
        <v>680.65</v>
      </c>
      <c r="V194">
        <v>205.57</v>
      </c>
      <c r="W194">
        <v>3.43</v>
      </c>
      <c r="X194">
        <v>4.26</v>
      </c>
      <c r="Y194">
        <v>0.6</v>
      </c>
      <c r="Z194">
        <v>5</v>
      </c>
      <c r="AA194" t="s">
        <v>4250</v>
      </c>
      <c r="AB194">
        <v>1</v>
      </c>
      <c r="AC194">
        <v>11</v>
      </c>
      <c r="AD194">
        <v>1.665</v>
      </c>
      <c r="AF194" t="s">
        <v>7951</v>
      </c>
      <c r="AI194">
        <v>0</v>
      </c>
      <c r="AJ194">
        <v>0</v>
      </c>
      <c r="AK194" t="s">
        <v>19940</v>
      </c>
      <c r="AL194" t="s">
        <v>19940</v>
      </c>
      <c r="AM194" t="s">
        <v>20019</v>
      </c>
    </row>
    <row r="195" spans="1:39" x14ac:dyDescent="0.25">
      <c r="A195" t="s">
        <v>9267</v>
      </c>
      <c r="B195" t="s">
        <v>20485</v>
      </c>
      <c r="C195" t="s">
        <v>4842</v>
      </c>
      <c r="D195">
        <v>91</v>
      </c>
      <c r="E195" t="s">
        <v>20487</v>
      </c>
      <c r="G195" t="s">
        <v>20491</v>
      </c>
      <c r="H195" t="s">
        <v>4846</v>
      </c>
      <c r="K195" t="s">
        <v>6860</v>
      </c>
      <c r="L195" t="s">
        <v>6861</v>
      </c>
      <c r="M195" t="s">
        <v>20533</v>
      </c>
      <c r="N195">
        <v>9</v>
      </c>
      <c r="O195" t="s">
        <v>20614</v>
      </c>
      <c r="P195" t="s">
        <v>16919</v>
      </c>
      <c r="Q195">
        <v>9</v>
      </c>
      <c r="R195">
        <v>4</v>
      </c>
      <c r="S195">
        <v>3.51</v>
      </c>
      <c r="T195">
        <v>5.48</v>
      </c>
      <c r="U195">
        <v>671.09</v>
      </c>
      <c r="V195">
        <v>175.32</v>
      </c>
      <c r="W195">
        <v>3.57</v>
      </c>
      <c r="X195">
        <v>4.26</v>
      </c>
      <c r="Y195">
        <v>0.6</v>
      </c>
      <c r="Z195">
        <v>5</v>
      </c>
      <c r="AA195" t="s">
        <v>4250</v>
      </c>
      <c r="AB195">
        <v>1</v>
      </c>
      <c r="AC195">
        <v>10</v>
      </c>
      <c r="AD195">
        <v>1.2450000000000001</v>
      </c>
      <c r="AF195" t="s">
        <v>7951</v>
      </c>
      <c r="AI195">
        <v>0</v>
      </c>
      <c r="AJ195">
        <v>0</v>
      </c>
      <c r="AK195" t="s">
        <v>19926</v>
      </c>
      <c r="AL195" t="s">
        <v>19926</v>
      </c>
      <c r="AM195" t="s">
        <v>20019</v>
      </c>
    </row>
    <row r="196" spans="1:39" x14ac:dyDescent="0.25">
      <c r="A196" t="s">
        <v>20104</v>
      </c>
      <c r="B196" t="s">
        <v>20485</v>
      </c>
      <c r="C196" t="s">
        <v>4842</v>
      </c>
      <c r="D196">
        <v>91</v>
      </c>
      <c r="E196" t="s">
        <v>20487</v>
      </c>
      <c r="G196" t="s">
        <v>20490</v>
      </c>
      <c r="H196" t="s">
        <v>4846</v>
      </c>
      <c r="K196" t="s">
        <v>6860</v>
      </c>
      <c r="L196" t="s">
        <v>6861</v>
      </c>
      <c r="M196" t="s">
        <v>20524</v>
      </c>
      <c r="N196">
        <v>9</v>
      </c>
      <c r="O196" t="s">
        <v>20611</v>
      </c>
      <c r="P196" t="s">
        <v>20751</v>
      </c>
      <c r="Q196">
        <v>7</v>
      </c>
      <c r="R196">
        <v>7</v>
      </c>
      <c r="S196">
        <v>1.97</v>
      </c>
      <c r="T196">
        <v>4.0199999999999996</v>
      </c>
      <c r="U196">
        <v>679.74</v>
      </c>
      <c r="V196">
        <v>208.14</v>
      </c>
      <c r="W196">
        <v>1.27</v>
      </c>
      <c r="X196">
        <v>3.48</v>
      </c>
      <c r="Y196">
        <v>6.65</v>
      </c>
      <c r="Z196">
        <v>2</v>
      </c>
      <c r="AA196" t="s">
        <v>4250</v>
      </c>
      <c r="AB196">
        <v>2</v>
      </c>
      <c r="AC196">
        <v>14</v>
      </c>
      <c r="AD196">
        <v>2.4900000000000002</v>
      </c>
      <c r="AF196" t="s">
        <v>7951</v>
      </c>
      <c r="AI196">
        <v>0</v>
      </c>
      <c r="AJ196">
        <v>0</v>
      </c>
      <c r="AK196" t="s">
        <v>19870</v>
      </c>
      <c r="AL196" t="s">
        <v>19870</v>
      </c>
      <c r="AM196" t="s">
        <v>20019</v>
      </c>
    </row>
    <row r="197" spans="1:39" x14ac:dyDescent="0.25">
      <c r="A197" t="s">
        <v>20105</v>
      </c>
      <c r="B197" t="s">
        <v>20485</v>
      </c>
      <c r="C197" t="s">
        <v>4842</v>
      </c>
      <c r="D197">
        <v>91</v>
      </c>
      <c r="E197" t="s">
        <v>20487</v>
      </c>
      <c r="G197" t="s">
        <v>20490</v>
      </c>
      <c r="H197" t="s">
        <v>4846</v>
      </c>
      <c r="K197" t="s">
        <v>6860</v>
      </c>
      <c r="L197" t="s">
        <v>6861</v>
      </c>
      <c r="M197" t="s">
        <v>20524</v>
      </c>
      <c r="N197">
        <v>9</v>
      </c>
      <c r="O197" t="s">
        <v>20611</v>
      </c>
      <c r="P197" t="s">
        <v>20752</v>
      </c>
      <c r="Q197">
        <v>7</v>
      </c>
      <c r="R197">
        <v>7</v>
      </c>
      <c r="S197">
        <v>2.16</v>
      </c>
      <c r="T197">
        <v>4.21</v>
      </c>
      <c r="U197">
        <v>609.74</v>
      </c>
      <c r="V197">
        <v>208.14</v>
      </c>
      <c r="W197">
        <v>0.8</v>
      </c>
      <c r="X197">
        <v>3.48</v>
      </c>
      <c r="Y197">
        <v>6.65</v>
      </c>
      <c r="Z197">
        <v>1</v>
      </c>
      <c r="AA197" t="s">
        <v>4250</v>
      </c>
      <c r="AB197">
        <v>2</v>
      </c>
      <c r="AC197">
        <v>14</v>
      </c>
      <c r="AD197">
        <v>2.3149999999999999</v>
      </c>
      <c r="AF197" t="s">
        <v>7951</v>
      </c>
      <c r="AI197">
        <v>0</v>
      </c>
      <c r="AJ197">
        <v>0</v>
      </c>
      <c r="AK197" t="s">
        <v>19870</v>
      </c>
      <c r="AL197" t="s">
        <v>19870</v>
      </c>
      <c r="AM197" t="s">
        <v>20019</v>
      </c>
    </row>
    <row r="198" spans="1:39" x14ac:dyDescent="0.25">
      <c r="A198" t="s">
        <v>20106</v>
      </c>
      <c r="B198" t="s">
        <v>20485</v>
      </c>
      <c r="C198" t="s">
        <v>4842</v>
      </c>
      <c r="D198">
        <v>91</v>
      </c>
      <c r="E198" t="s">
        <v>20487</v>
      </c>
      <c r="G198" t="s">
        <v>20490</v>
      </c>
      <c r="H198" t="s">
        <v>4846</v>
      </c>
      <c r="K198" t="s">
        <v>6860</v>
      </c>
      <c r="L198" t="s">
        <v>6861</v>
      </c>
      <c r="M198" t="s">
        <v>20514</v>
      </c>
      <c r="N198">
        <v>9</v>
      </c>
      <c r="O198" t="s">
        <v>20589</v>
      </c>
      <c r="P198" t="s">
        <v>20753</v>
      </c>
      <c r="Q198">
        <v>9</v>
      </c>
      <c r="R198">
        <v>9</v>
      </c>
      <c r="S198">
        <v>0.88</v>
      </c>
      <c r="T198">
        <v>3.93</v>
      </c>
      <c r="U198">
        <v>732.84</v>
      </c>
      <c r="V198">
        <v>249.28</v>
      </c>
      <c r="W198">
        <v>1.55</v>
      </c>
      <c r="X198">
        <v>4.04</v>
      </c>
      <c r="Y198">
        <v>6.33</v>
      </c>
      <c r="Z198">
        <v>3</v>
      </c>
      <c r="AA198" t="s">
        <v>4250</v>
      </c>
      <c r="AB198">
        <v>2</v>
      </c>
      <c r="AC198">
        <v>18</v>
      </c>
      <c r="AD198">
        <v>2.5350000000000001</v>
      </c>
      <c r="AF198" t="s">
        <v>7951</v>
      </c>
      <c r="AI198">
        <v>0</v>
      </c>
      <c r="AJ198">
        <v>0</v>
      </c>
      <c r="AK198" t="s">
        <v>19897</v>
      </c>
      <c r="AL198" t="s">
        <v>19897</v>
      </c>
      <c r="AM198" t="s">
        <v>20019</v>
      </c>
    </row>
    <row r="199" spans="1:39" x14ac:dyDescent="0.25">
      <c r="A199" t="s">
        <v>20107</v>
      </c>
      <c r="B199" t="s">
        <v>20485</v>
      </c>
      <c r="C199" t="s">
        <v>4842</v>
      </c>
      <c r="D199">
        <v>91</v>
      </c>
      <c r="E199" t="s">
        <v>20487</v>
      </c>
      <c r="G199" t="s">
        <v>20490</v>
      </c>
      <c r="H199" t="s">
        <v>4846</v>
      </c>
      <c r="K199" t="s">
        <v>6860</v>
      </c>
      <c r="L199" t="s">
        <v>6861</v>
      </c>
      <c r="M199" t="s">
        <v>20524</v>
      </c>
      <c r="N199">
        <v>9</v>
      </c>
      <c r="O199" t="s">
        <v>20611</v>
      </c>
      <c r="P199" t="s">
        <v>20754</v>
      </c>
      <c r="Q199">
        <v>7</v>
      </c>
      <c r="R199">
        <v>7</v>
      </c>
      <c r="S199">
        <v>3.16</v>
      </c>
      <c r="T199">
        <v>5.21</v>
      </c>
      <c r="U199">
        <v>855.49</v>
      </c>
      <c r="V199">
        <v>208.14</v>
      </c>
      <c r="W199">
        <v>1.28</v>
      </c>
      <c r="X199">
        <v>3.48</v>
      </c>
      <c r="Y199">
        <v>6.65</v>
      </c>
      <c r="Z199">
        <v>2</v>
      </c>
      <c r="AA199" t="s">
        <v>4250</v>
      </c>
      <c r="AB199">
        <v>2</v>
      </c>
      <c r="AC199">
        <v>14</v>
      </c>
      <c r="AD199">
        <v>1.42</v>
      </c>
      <c r="AF199" t="s">
        <v>7951</v>
      </c>
      <c r="AI199">
        <v>0</v>
      </c>
      <c r="AJ199">
        <v>0</v>
      </c>
      <c r="AK199" t="s">
        <v>19870</v>
      </c>
      <c r="AL199" t="s">
        <v>19870</v>
      </c>
      <c r="AM199" t="s">
        <v>20019</v>
      </c>
    </row>
    <row r="200" spans="1:39" x14ac:dyDescent="0.25">
      <c r="A200" t="s">
        <v>10843</v>
      </c>
      <c r="B200" t="s">
        <v>20485</v>
      </c>
      <c r="C200" t="s">
        <v>4842</v>
      </c>
      <c r="D200">
        <v>91</v>
      </c>
      <c r="E200" t="s">
        <v>20487</v>
      </c>
      <c r="G200" t="s">
        <v>20490</v>
      </c>
      <c r="H200" t="s">
        <v>4846</v>
      </c>
      <c r="K200" t="s">
        <v>6860</v>
      </c>
      <c r="L200" t="s">
        <v>6861</v>
      </c>
      <c r="M200" t="s">
        <v>20524</v>
      </c>
      <c r="N200">
        <v>9</v>
      </c>
      <c r="O200" t="s">
        <v>20600</v>
      </c>
      <c r="P200" t="s">
        <v>18495</v>
      </c>
      <c r="Q200">
        <v>9</v>
      </c>
      <c r="R200">
        <v>5</v>
      </c>
      <c r="S200">
        <v>0.73</v>
      </c>
      <c r="T200">
        <v>4.88</v>
      </c>
      <c r="U200">
        <v>661.68</v>
      </c>
      <c r="V200">
        <v>199.73</v>
      </c>
      <c r="W200">
        <v>3.08</v>
      </c>
      <c r="X200">
        <v>3.67</v>
      </c>
      <c r="Y200">
        <v>0.6</v>
      </c>
      <c r="Z200">
        <v>5</v>
      </c>
      <c r="AA200" t="s">
        <v>4250</v>
      </c>
      <c r="AB200">
        <v>1</v>
      </c>
      <c r="AC200">
        <v>11</v>
      </c>
      <c r="AD200">
        <v>2.06</v>
      </c>
      <c r="AF200" t="s">
        <v>7951</v>
      </c>
      <c r="AI200">
        <v>0</v>
      </c>
      <c r="AJ200">
        <v>0</v>
      </c>
      <c r="AK200" t="s">
        <v>19940</v>
      </c>
      <c r="AL200" t="s">
        <v>19940</v>
      </c>
      <c r="AM200" t="s">
        <v>20019</v>
      </c>
    </row>
    <row r="201" spans="1:39" x14ac:dyDescent="0.25">
      <c r="A201" t="s">
        <v>20108</v>
      </c>
      <c r="B201" t="s">
        <v>20485</v>
      </c>
      <c r="C201" t="s">
        <v>4842</v>
      </c>
      <c r="D201">
        <v>91</v>
      </c>
      <c r="E201" t="s">
        <v>20487</v>
      </c>
      <c r="G201" t="s">
        <v>20490</v>
      </c>
      <c r="H201" t="s">
        <v>4846</v>
      </c>
      <c r="K201" t="s">
        <v>6860</v>
      </c>
      <c r="L201" t="s">
        <v>6861</v>
      </c>
      <c r="M201" t="s">
        <v>20524</v>
      </c>
      <c r="N201">
        <v>9</v>
      </c>
      <c r="O201" t="s">
        <v>20611</v>
      </c>
      <c r="P201" t="s">
        <v>20755</v>
      </c>
      <c r="Q201">
        <v>7</v>
      </c>
      <c r="R201">
        <v>7</v>
      </c>
      <c r="S201">
        <v>1.34</v>
      </c>
      <c r="T201">
        <v>3.39</v>
      </c>
      <c r="U201">
        <v>617.72</v>
      </c>
      <c r="V201">
        <v>208.14</v>
      </c>
      <c r="W201">
        <v>0.38</v>
      </c>
      <c r="X201">
        <v>3.48</v>
      </c>
      <c r="Y201">
        <v>6.65</v>
      </c>
      <c r="Z201">
        <v>2</v>
      </c>
      <c r="AA201" t="s">
        <v>4250</v>
      </c>
      <c r="AB201">
        <v>2</v>
      </c>
      <c r="AC201">
        <v>14</v>
      </c>
      <c r="AD201">
        <v>2.8050000000000002</v>
      </c>
      <c r="AF201" t="s">
        <v>7951</v>
      </c>
      <c r="AI201">
        <v>0</v>
      </c>
      <c r="AJ201">
        <v>0</v>
      </c>
      <c r="AK201" t="s">
        <v>19870</v>
      </c>
      <c r="AL201" t="s">
        <v>19870</v>
      </c>
      <c r="AM201" t="s">
        <v>20019</v>
      </c>
    </row>
    <row r="202" spans="1:39" x14ac:dyDescent="0.25">
      <c r="A202" t="s">
        <v>20109</v>
      </c>
      <c r="B202" t="s">
        <v>20485</v>
      </c>
      <c r="C202" t="s">
        <v>4842</v>
      </c>
      <c r="D202">
        <v>91</v>
      </c>
      <c r="E202" t="s">
        <v>20487</v>
      </c>
      <c r="G202" t="s">
        <v>20490</v>
      </c>
      <c r="H202" t="s">
        <v>4846</v>
      </c>
      <c r="K202" t="s">
        <v>6860</v>
      </c>
      <c r="L202" t="s">
        <v>6861</v>
      </c>
      <c r="M202" t="s">
        <v>20523</v>
      </c>
      <c r="N202">
        <v>9</v>
      </c>
      <c r="O202" t="s">
        <v>20599</v>
      </c>
      <c r="P202" t="s">
        <v>20756</v>
      </c>
      <c r="Q202">
        <v>12</v>
      </c>
      <c r="R202">
        <v>9</v>
      </c>
      <c r="S202">
        <v>0.53</v>
      </c>
      <c r="T202">
        <v>2.5499999999999998</v>
      </c>
      <c r="U202">
        <v>731.82</v>
      </c>
      <c r="V202">
        <v>287.77999999999997</v>
      </c>
      <c r="W202">
        <v>-0.56000000000000005</v>
      </c>
      <c r="X202">
        <v>4.26</v>
      </c>
      <c r="Y202">
        <v>5.6</v>
      </c>
      <c r="Z202">
        <v>4</v>
      </c>
      <c r="AA202" t="s">
        <v>4250</v>
      </c>
      <c r="AB202">
        <v>3</v>
      </c>
      <c r="AC202">
        <v>18</v>
      </c>
      <c r="AD202">
        <v>3</v>
      </c>
      <c r="AF202" t="s">
        <v>7951</v>
      </c>
      <c r="AI202">
        <v>0</v>
      </c>
      <c r="AJ202">
        <v>0</v>
      </c>
      <c r="AK202" t="s">
        <v>19898</v>
      </c>
      <c r="AL202" t="s">
        <v>19898</v>
      </c>
      <c r="AM202" t="s">
        <v>20019</v>
      </c>
    </row>
    <row r="203" spans="1:39" x14ac:dyDescent="0.25">
      <c r="A203" t="s">
        <v>20110</v>
      </c>
      <c r="B203" t="s">
        <v>20485</v>
      </c>
      <c r="C203" t="s">
        <v>4842</v>
      </c>
      <c r="D203">
        <v>91</v>
      </c>
      <c r="E203" t="s">
        <v>20487</v>
      </c>
      <c r="G203" t="s">
        <v>20489</v>
      </c>
      <c r="H203" t="s">
        <v>4846</v>
      </c>
      <c r="K203" t="s">
        <v>6860</v>
      </c>
      <c r="L203" t="s">
        <v>6861</v>
      </c>
      <c r="M203" t="s">
        <v>20512</v>
      </c>
      <c r="N203">
        <v>9</v>
      </c>
      <c r="O203" t="s">
        <v>20587</v>
      </c>
      <c r="P203" t="s">
        <v>20757</v>
      </c>
      <c r="Q203">
        <v>3</v>
      </c>
      <c r="R203">
        <v>1</v>
      </c>
      <c r="S203">
        <v>5.89</v>
      </c>
      <c r="T203">
        <v>5.89</v>
      </c>
      <c r="U203">
        <v>337.49</v>
      </c>
      <c r="V203">
        <v>25.16</v>
      </c>
      <c r="W203">
        <v>4.59</v>
      </c>
      <c r="Y203">
        <v>0</v>
      </c>
      <c r="Z203">
        <v>3</v>
      </c>
      <c r="AA203" t="s">
        <v>4250</v>
      </c>
      <c r="AB203">
        <v>0</v>
      </c>
      <c r="AC203">
        <v>5</v>
      </c>
      <c r="AD203">
        <v>3.091333333333333</v>
      </c>
      <c r="AF203" t="s">
        <v>7949</v>
      </c>
      <c r="AI203">
        <v>0</v>
      </c>
      <c r="AJ203">
        <v>0</v>
      </c>
      <c r="AK203" t="s">
        <v>20016</v>
      </c>
      <c r="AL203" t="s">
        <v>20016</v>
      </c>
      <c r="AM203" t="s">
        <v>20019</v>
      </c>
    </row>
    <row r="204" spans="1:39" x14ac:dyDescent="0.25">
      <c r="A204" t="s">
        <v>20111</v>
      </c>
      <c r="B204" t="s">
        <v>20485</v>
      </c>
      <c r="C204" t="s">
        <v>4842</v>
      </c>
      <c r="D204">
        <v>91</v>
      </c>
      <c r="E204" t="s">
        <v>20487</v>
      </c>
      <c r="G204" t="s">
        <v>20490</v>
      </c>
      <c r="H204" t="s">
        <v>4846</v>
      </c>
      <c r="K204" t="s">
        <v>6860</v>
      </c>
      <c r="L204" t="s">
        <v>6861</v>
      </c>
      <c r="M204" t="s">
        <v>20524</v>
      </c>
      <c r="N204">
        <v>9</v>
      </c>
      <c r="O204" t="s">
        <v>20611</v>
      </c>
      <c r="P204" t="s">
        <v>20758</v>
      </c>
      <c r="Q204">
        <v>7</v>
      </c>
      <c r="R204">
        <v>6</v>
      </c>
      <c r="S204">
        <v>-0.59</v>
      </c>
      <c r="T204">
        <v>1.46</v>
      </c>
      <c r="U204">
        <v>539.61</v>
      </c>
      <c r="V204">
        <v>199.35</v>
      </c>
      <c r="W204">
        <v>-1.06</v>
      </c>
      <c r="X204">
        <v>3.48</v>
      </c>
      <c r="Y204">
        <v>6.65</v>
      </c>
      <c r="Z204">
        <v>1</v>
      </c>
      <c r="AA204" t="s">
        <v>4250</v>
      </c>
      <c r="AB204">
        <v>2</v>
      </c>
      <c r="AC204">
        <v>11</v>
      </c>
      <c r="AD204">
        <v>3</v>
      </c>
      <c r="AF204" t="s">
        <v>7951</v>
      </c>
      <c r="AI204">
        <v>0</v>
      </c>
      <c r="AJ204">
        <v>0</v>
      </c>
      <c r="AK204" t="s">
        <v>19870</v>
      </c>
      <c r="AL204" t="s">
        <v>19870</v>
      </c>
      <c r="AM204" t="s">
        <v>20019</v>
      </c>
    </row>
    <row r="205" spans="1:39" x14ac:dyDescent="0.25">
      <c r="A205" t="s">
        <v>10994</v>
      </c>
      <c r="B205" t="s">
        <v>20485</v>
      </c>
      <c r="C205" t="s">
        <v>4842</v>
      </c>
      <c r="D205">
        <v>91</v>
      </c>
      <c r="E205" t="s">
        <v>20487</v>
      </c>
      <c r="G205" t="s">
        <v>20490</v>
      </c>
      <c r="H205" t="s">
        <v>4846</v>
      </c>
      <c r="K205" t="s">
        <v>6860</v>
      </c>
      <c r="L205" t="s">
        <v>6861</v>
      </c>
      <c r="M205" t="s">
        <v>20530</v>
      </c>
      <c r="N205">
        <v>9</v>
      </c>
      <c r="O205" t="s">
        <v>20610</v>
      </c>
      <c r="P205" t="s">
        <v>18646</v>
      </c>
      <c r="Q205">
        <v>10</v>
      </c>
      <c r="R205">
        <v>4</v>
      </c>
      <c r="S205">
        <v>3.24</v>
      </c>
      <c r="T205">
        <v>5.21</v>
      </c>
      <c r="U205">
        <v>648.67999999999995</v>
      </c>
      <c r="V205">
        <v>184.55</v>
      </c>
      <c r="W205">
        <v>2.78</v>
      </c>
      <c r="X205">
        <v>4.26</v>
      </c>
      <c r="Y205">
        <v>1.1599999999999999</v>
      </c>
      <c r="Z205">
        <v>5</v>
      </c>
      <c r="AA205" t="s">
        <v>4250</v>
      </c>
      <c r="AB205">
        <v>1</v>
      </c>
      <c r="AC205">
        <v>11</v>
      </c>
      <c r="AD205">
        <v>1.38</v>
      </c>
      <c r="AF205" t="s">
        <v>7951</v>
      </c>
      <c r="AI205">
        <v>0</v>
      </c>
      <c r="AJ205">
        <v>0</v>
      </c>
      <c r="AK205" t="s">
        <v>19980</v>
      </c>
      <c r="AL205" t="s">
        <v>19980</v>
      </c>
      <c r="AM205" t="s">
        <v>20019</v>
      </c>
    </row>
    <row r="206" spans="1:39" x14ac:dyDescent="0.25">
      <c r="A206" t="s">
        <v>20112</v>
      </c>
      <c r="B206" t="s">
        <v>20485</v>
      </c>
      <c r="C206" t="s">
        <v>4842</v>
      </c>
      <c r="D206">
        <v>90.83</v>
      </c>
      <c r="E206" t="s">
        <v>20487</v>
      </c>
      <c r="G206" t="s">
        <v>20488</v>
      </c>
      <c r="H206" t="s">
        <v>4846</v>
      </c>
      <c r="K206" t="s">
        <v>6860</v>
      </c>
      <c r="L206" t="s">
        <v>6861</v>
      </c>
      <c r="M206" t="s">
        <v>20531</v>
      </c>
      <c r="N206">
        <v>9</v>
      </c>
      <c r="O206" t="s">
        <v>20612</v>
      </c>
      <c r="P206" t="s">
        <v>20759</v>
      </c>
      <c r="Q206">
        <v>9</v>
      </c>
      <c r="R206">
        <v>3</v>
      </c>
      <c r="S206">
        <v>5.21</v>
      </c>
      <c r="T206">
        <v>5.22</v>
      </c>
      <c r="U206">
        <v>582.66999999999996</v>
      </c>
      <c r="V206">
        <v>139.15</v>
      </c>
      <c r="W206">
        <v>6.33</v>
      </c>
      <c r="X206">
        <v>9.3800000000000008</v>
      </c>
      <c r="Y206">
        <v>2.48</v>
      </c>
      <c r="Z206">
        <v>5</v>
      </c>
      <c r="AA206" t="s">
        <v>4250</v>
      </c>
      <c r="AB206">
        <v>2</v>
      </c>
      <c r="AC206">
        <v>6</v>
      </c>
      <c r="AD206">
        <v>1.166666666666667</v>
      </c>
      <c r="AF206" t="s">
        <v>7949</v>
      </c>
      <c r="AI206">
        <v>0</v>
      </c>
      <c r="AJ206">
        <v>0</v>
      </c>
      <c r="AK206" t="s">
        <v>19894</v>
      </c>
      <c r="AL206" t="s">
        <v>19894</v>
      </c>
      <c r="AM206" t="s">
        <v>20019</v>
      </c>
    </row>
    <row r="207" spans="1:39" x14ac:dyDescent="0.25">
      <c r="A207" t="s">
        <v>20113</v>
      </c>
      <c r="B207" t="s">
        <v>20485</v>
      </c>
      <c r="C207" t="s">
        <v>4842</v>
      </c>
      <c r="D207">
        <v>90.57</v>
      </c>
      <c r="E207" t="s">
        <v>20487</v>
      </c>
      <c r="G207" t="s">
        <v>20494</v>
      </c>
      <c r="H207" t="s">
        <v>4846</v>
      </c>
      <c r="K207" t="s">
        <v>6860</v>
      </c>
      <c r="L207" t="s">
        <v>6861</v>
      </c>
      <c r="M207" t="s">
        <v>20528</v>
      </c>
      <c r="N207">
        <v>9</v>
      </c>
      <c r="O207" t="s">
        <v>20607</v>
      </c>
      <c r="P207" t="s">
        <v>20760</v>
      </c>
      <c r="Q207">
        <v>10</v>
      </c>
      <c r="R207">
        <v>6</v>
      </c>
      <c r="S207">
        <v>3.01</v>
      </c>
      <c r="T207">
        <v>3.01</v>
      </c>
      <c r="U207">
        <v>782.94</v>
      </c>
      <c r="V207">
        <v>235.56</v>
      </c>
      <c r="W207">
        <v>1.72</v>
      </c>
      <c r="X207">
        <v>11.16</v>
      </c>
      <c r="Y207">
        <v>0</v>
      </c>
      <c r="Z207">
        <v>2</v>
      </c>
      <c r="AA207" t="s">
        <v>4250</v>
      </c>
      <c r="AB207">
        <v>2</v>
      </c>
      <c r="AC207">
        <v>22</v>
      </c>
      <c r="AD207">
        <v>2.4900000000000002</v>
      </c>
      <c r="AF207" t="s">
        <v>7949</v>
      </c>
      <c r="AI207">
        <v>0</v>
      </c>
      <c r="AJ207">
        <v>0</v>
      </c>
      <c r="AK207" t="s">
        <v>19952</v>
      </c>
      <c r="AL207" t="s">
        <v>19952</v>
      </c>
      <c r="AM207" t="s">
        <v>20019</v>
      </c>
    </row>
    <row r="208" spans="1:39" x14ac:dyDescent="0.25">
      <c r="A208" t="s">
        <v>20114</v>
      </c>
      <c r="B208" t="s">
        <v>20485</v>
      </c>
      <c r="C208" t="s">
        <v>4842</v>
      </c>
      <c r="D208">
        <v>90</v>
      </c>
      <c r="E208" t="s">
        <v>20487</v>
      </c>
      <c r="K208" t="s">
        <v>6860</v>
      </c>
      <c r="M208" t="s">
        <v>20532</v>
      </c>
      <c r="N208">
        <v>8</v>
      </c>
      <c r="O208" t="s">
        <v>20613</v>
      </c>
      <c r="P208" t="s">
        <v>20761</v>
      </c>
      <c r="Q208">
        <v>4</v>
      </c>
      <c r="R208">
        <v>2</v>
      </c>
      <c r="S208">
        <v>1.35</v>
      </c>
      <c r="T208">
        <v>1.35</v>
      </c>
      <c r="U208">
        <v>294.36</v>
      </c>
      <c r="V208">
        <v>76.7</v>
      </c>
      <c r="W208">
        <v>2.14</v>
      </c>
      <c r="Y208">
        <v>3.74</v>
      </c>
      <c r="Z208">
        <v>3</v>
      </c>
      <c r="AA208" t="s">
        <v>4250</v>
      </c>
      <c r="AB208">
        <v>0</v>
      </c>
      <c r="AC208">
        <v>4</v>
      </c>
      <c r="AD208">
        <v>5.5</v>
      </c>
      <c r="AF208" t="s">
        <v>7949</v>
      </c>
      <c r="AI208">
        <v>0</v>
      </c>
      <c r="AJ208">
        <v>0</v>
      </c>
      <c r="AK208" t="s">
        <v>19983</v>
      </c>
      <c r="AL208" t="s">
        <v>19983</v>
      </c>
      <c r="AM208" t="s">
        <v>20019</v>
      </c>
    </row>
    <row r="209" spans="1:39" x14ac:dyDescent="0.25">
      <c r="A209" t="s">
        <v>8160</v>
      </c>
      <c r="B209" t="s">
        <v>20485</v>
      </c>
      <c r="C209" t="s">
        <v>4842</v>
      </c>
      <c r="D209">
        <v>90</v>
      </c>
      <c r="E209" t="s">
        <v>20487</v>
      </c>
      <c r="K209" t="s">
        <v>6860</v>
      </c>
      <c r="L209" t="s">
        <v>6861</v>
      </c>
      <c r="M209" t="s">
        <v>14947</v>
      </c>
      <c r="N209">
        <v>9</v>
      </c>
      <c r="O209" t="s">
        <v>15268</v>
      </c>
      <c r="P209" t="s">
        <v>15813</v>
      </c>
      <c r="Q209">
        <v>2</v>
      </c>
      <c r="R209">
        <v>3</v>
      </c>
      <c r="S209">
        <v>4.83</v>
      </c>
      <c r="T209">
        <v>4.8499999999999996</v>
      </c>
      <c r="U209">
        <v>411.42</v>
      </c>
      <c r="V209">
        <v>73.150000000000006</v>
      </c>
      <c r="W209">
        <v>6.05</v>
      </c>
      <c r="X209">
        <v>9.4</v>
      </c>
      <c r="Y209">
        <v>5.69</v>
      </c>
      <c r="Z209">
        <v>6</v>
      </c>
      <c r="AA209" t="s">
        <v>4250</v>
      </c>
      <c r="AB209">
        <v>1</v>
      </c>
      <c r="AC209">
        <v>3</v>
      </c>
      <c r="AD209">
        <v>2.8743809523809518</v>
      </c>
      <c r="AF209" t="s">
        <v>7949</v>
      </c>
      <c r="AI209">
        <v>0</v>
      </c>
      <c r="AJ209">
        <v>0</v>
      </c>
      <c r="AK209" t="s">
        <v>19838</v>
      </c>
      <c r="AL209" t="s">
        <v>19838</v>
      </c>
      <c r="AM209" t="s">
        <v>20019</v>
      </c>
    </row>
    <row r="210" spans="1:39" x14ac:dyDescent="0.25">
      <c r="A210" t="s">
        <v>20115</v>
      </c>
      <c r="B210" t="s">
        <v>20485</v>
      </c>
      <c r="C210" t="s">
        <v>4842</v>
      </c>
      <c r="D210">
        <v>90</v>
      </c>
      <c r="E210" t="s">
        <v>20487</v>
      </c>
      <c r="G210" t="s">
        <v>20490</v>
      </c>
      <c r="H210" t="s">
        <v>4846</v>
      </c>
      <c r="K210" t="s">
        <v>6860</v>
      </c>
      <c r="L210" t="s">
        <v>6861</v>
      </c>
      <c r="M210" t="s">
        <v>20524</v>
      </c>
      <c r="N210">
        <v>9</v>
      </c>
      <c r="O210" t="s">
        <v>20611</v>
      </c>
      <c r="P210" t="s">
        <v>20762</v>
      </c>
      <c r="Q210">
        <v>7</v>
      </c>
      <c r="R210">
        <v>7</v>
      </c>
      <c r="S210">
        <v>0.88</v>
      </c>
      <c r="T210">
        <v>2.93</v>
      </c>
      <c r="U210">
        <v>603.70000000000005</v>
      </c>
      <c r="V210">
        <v>208.14</v>
      </c>
      <c r="W210">
        <v>7.0000000000000007E-2</v>
      </c>
      <c r="X210">
        <v>3.48</v>
      </c>
      <c r="Y210">
        <v>6.65</v>
      </c>
      <c r="Z210">
        <v>2</v>
      </c>
      <c r="AA210" t="s">
        <v>4250</v>
      </c>
      <c r="AB210">
        <v>2</v>
      </c>
      <c r="AC210">
        <v>14</v>
      </c>
      <c r="AD210">
        <v>3</v>
      </c>
      <c r="AF210" t="s">
        <v>7951</v>
      </c>
      <c r="AI210">
        <v>0</v>
      </c>
      <c r="AJ210">
        <v>0</v>
      </c>
      <c r="AK210" t="s">
        <v>19870</v>
      </c>
      <c r="AL210" t="s">
        <v>19870</v>
      </c>
      <c r="AM210" t="s">
        <v>20019</v>
      </c>
    </row>
    <row r="211" spans="1:39" x14ac:dyDescent="0.25">
      <c r="A211" t="s">
        <v>20116</v>
      </c>
      <c r="B211" t="s">
        <v>20486</v>
      </c>
      <c r="C211" t="s">
        <v>4842</v>
      </c>
      <c r="D211">
        <v>90</v>
      </c>
      <c r="E211" t="s">
        <v>20487</v>
      </c>
      <c r="K211" t="s">
        <v>6860</v>
      </c>
      <c r="M211" t="s">
        <v>20537</v>
      </c>
      <c r="N211">
        <v>8</v>
      </c>
      <c r="O211" t="s">
        <v>20619</v>
      </c>
      <c r="P211" t="s">
        <v>20763</v>
      </c>
      <c r="U211">
        <v>1428.57</v>
      </c>
      <c r="Y211">
        <v>0</v>
      </c>
      <c r="AI211">
        <v>0</v>
      </c>
      <c r="AJ211">
        <v>0</v>
      </c>
      <c r="AK211" t="s">
        <v>21144</v>
      </c>
      <c r="AL211" t="s">
        <v>21144</v>
      </c>
      <c r="AM211" t="s">
        <v>20019</v>
      </c>
    </row>
    <row r="212" spans="1:39" x14ac:dyDescent="0.25">
      <c r="A212" t="s">
        <v>20117</v>
      </c>
      <c r="B212" t="s">
        <v>20485</v>
      </c>
      <c r="C212" t="s">
        <v>4842</v>
      </c>
      <c r="D212">
        <v>90</v>
      </c>
      <c r="E212" t="s">
        <v>20487</v>
      </c>
      <c r="G212" t="s">
        <v>20490</v>
      </c>
      <c r="H212" t="s">
        <v>4846</v>
      </c>
      <c r="K212" t="s">
        <v>6860</v>
      </c>
      <c r="L212" t="s">
        <v>6861</v>
      </c>
      <c r="M212" t="s">
        <v>20524</v>
      </c>
      <c r="N212">
        <v>9</v>
      </c>
      <c r="O212" t="s">
        <v>20601</v>
      </c>
      <c r="P212" t="s">
        <v>20764</v>
      </c>
      <c r="Q212">
        <v>9</v>
      </c>
      <c r="R212">
        <v>9</v>
      </c>
      <c r="S212">
        <v>5.15</v>
      </c>
      <c r="T212">
        <v>5.18</v>
      </c>
      <c r="U212">
        <v>772.94</v>
      </c>
      <c r="V212">
        <v>232.21</v>
      </c>
      <c r="W212">
        <v>2.5</v>
      </c>
      <c r="X212">
        <v>9.01</v>
      </c>
      <c r="Y212">
        <v>6.11</v>
      </c>
      <c r="Z212">
        <v>3</v>
      </c>
      <c r="AA212" t="s">
        <v>4250</v>
      </c>
      <c r="AB212">
        <v>2</v>
      </c>
      <c r="AC212">
        <v>18</v>
      </c>
      <c r="AD212">
        <v>1</v>
      </c>
      <c r="AF212" t="s">
        <v>7949</v>
      </c>
      <c r="AI212">
        <v>0</v>
      </c>
      <c r="AJ212">
        <v>0</v>
      </c>
      <c r="AK212" t="s">
        <v>19901</v>
      </c>
      <c r="AL212" t="s">
        <v>19901</v>
      </c>
      <c r="AM212" t="s">
        <v>20019</v>
      </c>
    </row>
    <row r="213" spans="1:39" x14ac:dyDescent="0.25">
      <c r="A213" t="s">
        <v>20118</v>
      </c>
      <c r="B213" t="s">
        <v>20485</v>
      </c>
      <c r="C213" t="s">
        <v>4842</v>
      </c>
      <c r="D213">
        <v>90</v>
      </c>
      <c r="E213" t="s">
        <v>20487</v>
      </c>
      <c r="G213" t="s">
        <v>20488</v>
      </c>
      <c r="H213" t="s">
        <v>4846</v>
      </c>
      <c r="K213" t="s">
        <v>6860</v>
      </c>
      <c r="L213" t="s">
        <v>6861</v>
      </c>
      <c r="M213" t="s">
        <v>20507</v>
      </c>
      <c r="N213">
        <v>9</v>
      </c>
      <c r="O213" t="s">
        <v>20582</v>
      </c>
      <c r="P213" t="s">
        <v>20765</v>
      </c>
      <c r="Q213">
        <v>4</v>
      </c>
      <c r="R213">
        <v>1</v>
      </c>
      <c r="S213">
        <v>6.08</v>
      </c>
      <c r="T213">
        <v>6.08</v>
      </c>
      <c r="U213">
        <v>367.51</v>
      </c>
      <c r="V213">
        <v>34.39</v>
      </c>
      <c r="W213">
        <v>4.68</v>
      </c>
      <c r="Y213">
        <v>0</v>
      </c>
      <c r="Z213">
        <v>3</v>
      </c>
      <c r="AA213" t="s">
        <v>4250</v>
      </c>
      <c r="AB213">
        <v>0</v>
      </c>
      <c r="AC213">
        <v>6</v>
      </c>
      <c r="AD213">
        <v>3.499190476190476</v>
      </c>
      <c r="AF213" t="s">
        <v>7949</v>
      </c>
      <c r="AI213">
        <v>0</v>
      </c>
      <c r="AJ213">
        <v>0</v>
      </c>
      <c r="AK213" t="s">
        <v>20016</v>
      </c>
      <c r="AL213" t="s">
        <v>20016</v>
      </c>
      <c r="AM213" t="s">
        <v>20019</v>
      </c>
    </row>
    <row r="214" spans="1:39" x14ac:dyDescent="0.25">
      <c r="A214" t="s">
        <v>20119</v>
      </c>
      <c r="B214" t="s">
        <v>20485</v>
      </c>
      <c r="C214" t="s">
        <v>4842</v>
      </c>
      <c r="D214">
        <v>90</v>
      </c>
      <c r="E214" t="s">
        <v>20487</v>
      </c>
      <c r="G214" t="s">
        <v>20489</v>
      </c>
      <c r="H214" t="s">
        <v>4846</v>
      </c>
      <c r="K214" t="s">
        <v>6860</v>
      </c>
      <c r="L214" t="s">
        <v>6861</v>
      </c>
      <c r="M214" t="s">
        <v>20512</v>
      </c>
      <c r="N214">
        <v>9</v>
      </c>
      <c r="O214" t="s">
        <v>20587</v>
      </c>
      <c r="P214" t="s">
        <v>20766</v>
      </c>
      <c r="Q214">
        <v>3</v>
      </c>
      <c r="R214">
        <v>1</v>
      </c>
      <c r="S214">
        <v>7.46</v>
      </c>
      <c r="T214">
        <v>7.46</v>
      </c>
      <c r="U214">
        <v>339.5</v>
      </c>
      <c r="V214">
        <v>25.16</v>
      </c>
      <c r="W214">
        <v>4.97</v>
      </c>
      <c r="Y214">
        <v>0</v>
      </c>
      <c r="Z214">
        <v>3</v>
      </c>
      <c r="AA214" t="s">
        <v>4250</v>
      </c>
      <c r="AB214">
        <v>0</v>
      </c>
      <c r="AC214">
        <v>6</v>
      </c>
      <c r="AD214">
        <v>3.091333333333333</v>
      </c>
      <c r="AF214" t="s">
        <v>7949</v>
      </c>
      <c r="AI214">
        <v>0</v>
      </c>
      <c r="AJ214">
        <v>0</v>
      </c>
      <c r="AK214" t="s">
        <v>20016</v>
      </c>
      <c r="AL214" t="s">
        <v>20016</v>
      </c>
      <c r="AM214" t="s">
        <v>20019</v>
      </c>
    </row>
    <row r="215" spans="1:39" x14ac:dyDescent="0.25">
      <c r="A215" t="s">
        <v>20120</v>
      </c>
      <c r="B215" t="s">
        <v>20485</v>
      </c>
      <c r="C215" t="s">
        <v>4842</v>
      </c>
      <c r="D215">
        <v>90</v>
      </c>
      <c r="E215" t="s">
        <v>20487</v>
      </c>
      <c r="G215" t="s">
        <v>20489</v>
      </c>
      <c r="H215" t="s">
        <v>4846</v>
      </c>
      <c r="K215" t="s">
        <v>6860</v>
      </c>
      <c r="M215" t="s">
        <v>20519</v>
      </c>
      <c r="N215">
        <v>8</v>
      </c>
      <c r="O215" t="s">
        <v>20595</v>
      </c>
      <c r="P215" t="s">
        <v>20767</v>
      </c>
      <c r="Q215">
        <v>10</v>
      </c>
      <c r="R215">
        <v>2</v>
      </c>
      <c r="S215">
        <v>5.13</v>
      </c>
      <c r="T215">
        <v>5.27</v>
      </c>
      <c r="U215">
        <v>578.74</v>
      </c>
      <c r="V215">
        <v>99.17</v>
      </c>
      <c r="W215">
        <v>6.08</v>
      </c>
      <c r="X215">
        <v>12.11</v>
      </c>
      <c r="Y215">
        <v>6.87</v>
      </c>
      <c r="Z215">
        <v>4</v>
      </c>
      <c r="AA215" t="s">
        <v>4250</v>
      </c>
      <c r="AB215">
        <v>2</v>
      </c>
      <c r="AC215">
        <v>8</v>
      </c>
      <c r="AD215">
        <v>2.1943333333333328</v>
      </c>
      <c r="AF215" t="s">
        <v>7949</v>
      </c>
      <c r="AI215">
        <v>0</v>
      </c>
      <c r="AJ215">
        <v>0</v>
      </c>
      <c r="AK215" t="s">
        <v>19994</v>
      </c>
      <c r="AL215" t="s">
        <v>19994</v>
      </c>
      <c r="AM215" t="s">
        <v>20019</v>
      </c>
    </row>
    <row r="216" spans="1:39" x14ac:dyDescent="0.25">
      <c r="A216" t="s">
        <v>20121</v>
      </c>
      <c r="B216" t="s">
        <v>20485</v>
      </c>
      <c r="C216" t="s">
        <v>4842</v>
      </c>
      <c r="D216">
        <v>90</v>
      </c>
      <c r="E216" t="s">
        <v>20487</v>
      </c>
      <c r="G216" t="s">
        <v>20490</v>
      </c>
      <c r="H216" t="s">
        <v>4846</v>
      </c>
      <c r="K216" t="s">
        <v>6860</v>
      </c>
      <c r="L216" t="s">
        <v>6861</v>
      </c>
      <c r="M216" t="s">
        <v>20514</v>
      </c>
      <c r="N216">
        <v>9</v>
      </c>
      <c r="O216" t="s">
        <v>20589</v>
      </c>
      <c r="P216" t="s">
        <v>20768</v>
      </c>
      <c r="Q216">
        <v>12</v>
      </c>
      <c r="R216">
        <v>10</v>
      </c>
      <c r="S216">
        <v>-1.65</v>
      </c>
      <c r="T216">
        <v>2.84</v>
      </c>
      <c r="U216">
        <v>750.81</v>
      </c>
      <c r="V216">
        <v>295.29000000000002</v>
      </c>
      <c r="W216">
        <v>0.04</v>
      </c>
      <c r="X216">
        <v>0.85</v>
      </c>
      <c r="Y216">
        <v>13.29</v>
      </c>
      <c r="Z216">
        <v>3</v>
      </c>
      <c r="AA216" t="s">
        <v>4250</v>
      </c>
      <c r="AB216">
        <v>3</v>
      </c>
      <c r="AC216">
        <v>18</v>
      </c>
      <c r="AD216">
        <v>2</v>
      </c>
      <c r="AF216" t="s">
        <v>7950</v>
      </c>
      <c r="AI216">
        <v>0</v>
      </c>
      <c r="AJ216">
        <v>0</v>
      </c>
      <c r="AK216" t="s">
        <v>19897</v>
      </c>
      <c r="AL216" t="s">
        <v>19897</v>
      </c>
      <c r="AM216" t="s">
        <v>20019</v>
      </c>
    </row>
    <row r="217" spans="1:39" x14ac:dyDescent="0.25">
      <c r="A217" t="s">
        <v>20022</v>
      </c>
      <c r="B217" t="s">
        <v>20485</v>
      </c>
      <c r="C217" t="s">
        <v>4842</v>
      </c>
      <c r="D217">
        <v>90</v>
      </c>
      <c r="E217" t="s">
        <v>20487</v>
      </c>
      <c r="G217" t="s">
        <v>20496</v>
      </c>
      <c r="H217" t="s">
        <v>4846</v>
      </c>
      <c r="K217" t="s">
        <v>6860</v>
      </c>
      <c r="L217" t="s">
        <v>6861</v>
      </c>
      <c r="M217" t="s">
        <v>20538</v>
      </c>
      <c r="N217">
        <v>9</v>
      </c>
      <c r="O217" t="s">
        <v>20620</v>
      </c>
      <c r="P217" t="s">
        <v>20669</v>
      </c>
      <c r="Q217">
        <v>4</v>
      </c>
      <c r="R217">
        <v>2</v>
      </c>
      <c r="S217">
        <v>4.9400000000000004</v>
      </c>
      <c r="T217">
        <v>4.95</v>
      </c>
      <c r="U217">
        <v>366.48</v>
      </c>
      <c r="V217">
        <v>49.69</v>
      </c>
      <c r="W217">
        <v>4.5199999999999996</v>
      </c>
      <c r="X217">
        <v>9.15</v>
      </c>
      <c r="Y217">
        <v>0</v>
      </c>
      <c r="Z217">
        <v>3</v>
      </c>
      <c r="AA217" t="s">
        <v>4250</v>
      </c>
      <c r="AB217">
        <v>0</v>
      </c>
      <c r="AC217">
        <v>8</v>
      </c>
      <c r="AD217">
        <v>3.4787142857142861</v>
      </c>
      <c r="AF217" t="s">
        <v>7949</v>
      </c>
      <c r="AI217">
        <v>0</v>
      </c>
      <c r="AJ217">
        <v>0</v>
      </c>
      <c r="AK217" t="s">
        <v>20016</v>
      </c>
      <c r="AL217" t="s">
        <v>20016</v>
      </c>
      <c r="AM217" t="s">
        <v>20019</v>
      </c>
    </row>
    <row r="218" spans="1:39" x14ac:dyDescent="0.25">
      <c r="A218" t="s">
        <v>20122</v>
      </c>
      <c r="B218" t="s">
        <v>20485</v>
      </c>
      <c r="C218" t="s">
        <v>4842</v>
      </c>
      <c r="D218">
        <v>90</v>
      </c>
      <c r="E218" t="s">
        <v>20487</v>
      </c>
      <c r="G218" t="s">
        <v>20490</v>
      </c>
      <c r="H218" t="s">
        <v>4846</v>
      </c>
      <c r="K218" t="s">
        <v>6860</v>
      </c>
      <c r="L218" t="s">
        <v>6861</v>
      </c>
      <c r="M218" t="s">
        <v>20529</v>
      </c>
      <c r="N218">
        <v>9</v>
      </c>
      <c r="O218" t="s">
        <v>20608</v>
      </c>
      <c r="P218" t="s">
        <v>20769</v>
      </c>
      <c r="Q218">
        <v>9</v>
      </c>
      <c r="R218">
        <v>4</v>
      </c>
      <c r="S218">
        <v>3.19</v>
      </c>
      <c r="T218">
        <v>3.3</v>
      </c>
      <c r="U218">
        <v>650.78</v>
      </c>
      <c r="V218">
        <v>170.69</v>
      </c>
      <c r="W218">
        <v>3.07</v>
      </c>
      <c r="X218">
        <v>7.9</v>
      </c>
      <c r="Y218">
        <v>0.59</v>
      </c>
      <c r="Z218">
        <v>4</v>
      </c>
      <c r="AA218" t="s">
        <v>4250</v>
      </c>
      <c r="AB218">
        <v>1</v>
      </c>
      <c r="AC218">
        <v>12</v>
      </c>
      <c r="AD218">
        <v>2.2549999999999999</v>
      </c>
      <c r="AF218" t="s">
        <v>7949</v>
      </c>
      <c r="AI218">
        <v>0</v>
      </c>
      <c r="AJ218">
        <v>0</v>
      </c>
      <c r="AK218" t="s">
        <v>19849</v>
      </c>
      <c r="AL218" t="s">
        <v>19849</v>
      </c>
      <c r="AM218" t="s">
        <v>20019</v>
      </c>
    </row>
    <row r="219" spans="1:39" x14ac:dyDescent="0.25">
      <c r="A219" t="s">
        <v>11130</v>
      </c>
      <c r="B219" t="s">
        <v>20485</v>
      </c>
      <c r="C219" t="s">
        <v>4842</v>
      </c>
      <c r="D219">
        <v>90</v>
      </c>
      <c r="E219" t="s">
        <v>20487</v>
      </c>
      <c r="G219" t="s">
        <v>20490</v>
      </c>
      <c r="H219" t="s">
        <v>4846</v>
      </c>
      <c r="K219" t="s">
        <v>6860</v>
      </c>
      <c r="L219" t="s">
        <v>6861</v>
      </c>
      <c r="M219" t="s">
        <v>20521</v>
      </c>
      <c r="N219">
        <v>9</v>
      </c>
      <c r="O219" t="s">
        <v>20597</v>
      </c>
      <c r="P219" t="s">
        <v>18782</v>
      </c>
      <c r="Q219">
        <v>8</v>
      </c>
      <c r="R219">
        <v>8</v>
      </c>
      <c r="S219">
        <v>-3.92</v>
      </c>
      <c r="T219">
        <v>0.28000000000000003</v>
      </c>
      <c r="U219">
        <v>619.65</v>
      </c>
      <c r="V219">
        <v>245.44</v>
      </c>
      <c r="W219">
        <v>-1.26</v>
      </c>
      <c r="X219">
        <v>3.48</v>
      </c>
      <c r="Y219">
        <v>6.65</v>
      </c>
      <c r="Z219">
        <v>2</v>
      </c>
      <c r="AA219" t="s">
        <v>4250</v>
      </c>
      <c r="AB219">
        <v>2</v>
      </c>
      <c r="AC219">
        <v>15</v>
      </c>
      <c r="AD219">
        <v>3</v>
      </c>
      <c r="AF219" t="s">
        <v>7951</v>
      </c>
      <c r="AI219">
        <v>0</v>
      </c>
      <c r="AJ219">
        <v>0</v>
      </c>
      <c r="AK219" t="s">
        <v>19953</v>
      </c>
      <c r="AL219" t="s">
        <v>19953</v>
      </c>
      <c r="AM219" t="s">
        <v>20019</v>
      </c>
    </row>
    <row r="220" spans="1:39" x14ac:dyDescent="0.25">
      <c r="A220" t="s">
        <v>20123</v>
      </c>
      <c r="B220" t="s">
        <v>20485</v>
      </c>
      <c r="C220" t="s">
        <v>4842</v>
      </c>
      <c r="D220">
        <v>89.41</v>
      </c>
      <c r="E220" t="s">
        <v>20487</v>
      </c>
      <c r="G220" t="s">
        <v>20494</v>
      </c>
      <c r="H220" t="s">
        <v>4846</v>
      </c>
      <c r="K220" t="s">
        <v>6860</v>
      </c>
      <c r="L220" t="s">
        <v>6861</v>
      </c>
      <c r="M220" t="s">
        <v>20528</v>
      </c>
      <c r="N220">
        <v>9</v>
      </c>
      <c r="O220" t="s">
        <v>20607</v>
      </c>
      <c r="P220" t="s">
        <v>20770</v>
      </c>
      <c r="Q220">
        <v>8</v>
      </c>
      <c r="R220">
        <v>4</v>
      </c>
      <c r="S220">
        <v>8.02</v>
      </c>
      <c r="T220">
        <v>8.02</v>
      </c>
      <c r="U220">
        <v>876.11</v>
      </c>
      <c r="V220">
        <v>174.45</v>
      </c>
      <c r="W220">
        <v>5.89</v>
      </c>
      <c r="X220">
        <v>13.66</v>
      </c>
      <c r="Y220">
        <v>0</v>
      </c>
      <c r="Z220">
        <v>4</v>
      </c>
      <c r="AA220" t="s">
        <v>4250</v>
      </c>
      <c r="AB220">
        <v>2</v>
      </c>
      <c r="AC220">
        <v>24</v>
      </c>
      <c r="AD220">
        <v>1</v>
      </c>
      <c r="AF220" t="s">
        <v>7949</v>
      </c>
      <c r="AI220">
        <v>0</v>
      </c>
      <c r="AJ220">
        <v>0</v>
      </c>
      <c r="AK220" t="s">
        <v>19952</v>
      </c>
      <c r="AL220" t="s">
        <v>19952</v>
      </c>
      <c r="AM220" t="s">
        <v>20019</v>
      </c>
    </row>
    <row r="221" spans="1:39" x14ac:dyDescent="0.25">
      <c r="A221" t="s">
        <v>20124</v>
      </c>
      <c r="B221" t="s">
        <v>20485</v>
      </c>
      <c r="C221" t="s">
        <v>4842</v>
      </c>
      <c r="D221">
        <v>89</v>
      </c>
      <c r="E221" t="s">
        <v>20487</v>
      </c>
      <c r="G221" t="s">
        <v>20490</v>
      </c>
      <c r="H221" t="s">
        <v>4846</v>
      </c>
      <c r="K221" t="s">
        <v>6860</v>
      </c>
      <c r="L221" t="s">
        <v>6861</v>
      </c>
      <c r="M221" t="s">
        <v>20524</v>
      </c>
      <c r="N221">
        <v>9</v>
      </c>
      <c r="O221" t="s">
        <v>20601</v>
      </c>
      <c r="P221" t="s">
        <v>20771</v>
      </c>
      <c r="Q221">
        <v>9</v>
      </c>
      <c r="R221">
        <v>9</v>
      </c>
      <c r="S221">
        <v>6.08</v>
      </c>
      <c r="T221">
        <v>6.11</v>
      </c>
      <c r="U221">
        <v>786.97</v>
      </c>
      <c r="V221">
        <v>232.21</v>
      </c>
      <c r="W221">
        <v>2.89</v>
      </c>
      <c r="X221">
        <v>9.01</v>
      </c>
      <c r="Y221">
        <v>6.11</v>
      </c>
      <c r="Z221">
        <v>3</v>
      </c>
      <c r="AA221" t="s">
        <v>4250</v>
      </c>
      <c r="AB221">
        <v>2</v>
      </c>
      <c r="AC221">
        <v>18</v>
      </c>
      <c r="AD221">
        <v>1</v>
      </c>
      <c r="AF221" t="s">
        <v>7949</v>
      </c>
      <c r="AI221">
        <v>0</v>
      </c>
      <c r="AJ221">
        <v>0</v>
      </c>
      <c r="AK221" t="s">
        <v>19901</v>
      </c>
      <c r="AL221" t="s">
        <v>19901</v>
      </c>
      <c r="AM221" t="s">
        <v>20019</v>
      </c>
    </row>
    <row r="222" spans="1:39" x14ac:dyDescent="0.25">
      <c r="A222" t="s">
        <v>20125</v>
      </c>
      <c r="B222" t="s">
        <v>20485</v>
      </c>
      <c r="C222" t="s">
        <v>4842</v>
      </c>
      <c r="D222">
        <v>89</v>
      </c>
      <c r="E222" t="s">
        <v>20487</v>
      </c>
      <c r="G222" t="s">
        <v>20490</v>
      </c>
      <c r="H222" t="s">
        <v>4846</v>
      </c>
      <c r="K222" t="s">
        <v>6860</v>
      </c>
      <c r="L222" t="s">
        <v>6861</v>
      </c>
      <c r="M222" t="s">
        <v>20524</v>
      </c>
      <c r="N222">
        <v>9</v>
      </c>
      <c r="O222" t="s">
        <v>20600</v>
      </c>
      <c r="P222" t="s">
        <v>20772</v>
      </c>
      <c r="Q222">
        <v>10</v>
      </c>
      <c r="R222">
        <v>4</v>
      </c>
      <c r="S222">
        <v>1.81</v>
      </c>
      <c r="T222">
        <v>3.78</v>
      </c>
      <c r="U222">
        <v>628.65</v>
      </c>
      <c r="V222">
        <v>205.57</v>
      </c>
      <c r="W222">
        <v>2.37</v>
      </c>
      <c r="X222">
        <v>4.26</v>
      </c>
      <c r="Y222">
        <v>0.6</v>
      </c>
      <c r="Z222">
        <v>4</v>
      </c>
      <c r="AA222" t="s">
        <v>4250</v>
      </c>
      <c r="AB222">
        <v>1</v>
      </c>
      <c r="AC222">
        <v>12</v>
      </c>
      <c r="AD222">
        <v>2.61</v>
      </c>
      <c r="AF222" t="s">
        <v>7951</v>
      </c>
      <c r="AI222">
        <v>0</v>
      </c>
      <c r="AJ222">
        <v>0</v>
      </c>
      <c r="AK222" t="s">
        <v>19940</v>
      </c>
      <c r="AL222" t="s">
        <v>19940</v>
      </c>
      <c r="AM222" t="s">
        <v>20019</v>
      </c>
    </row>
    <row r="223" spans="1:39" x14ac:dyDescent="0.25">
      <c r="A223" t="s">
        <v>20126</v>
      </c>
      <c r="B223" t="s">
        <v>20485</v>
      </c>
      <c r="C223" t="s">
        <v>4842</v>
      </c>
      <c r="D223">
        <v>89</v>
      </c>
      <c r="E223" t="s">
        <v>20487</v>
      </c>
      <c r="G223" t="s">
        <v>20490</v>
      </c>
      <c r="H223" t="s">
        <v>4846</v>
      </c>
      <c r="K223" t="s">
        <v>6860</v>
      </c>
      <c r="L223" t="s">
        <v>6861</v>
      </c>
      <c r="M223" t="s">
        <v>20524</v>
      </c>
      <c r="N223">
        <v>9</v>
      </c>
      <c r="O223" t="s">
        <v>20600</v>
      </c>
      <c r="P223" t="s">
        <v>20773</v>
      </c>
      <c r="Q223">
        <v>10</v>
      </c>
      <c r="R223">
        <v>4</v>
      </c>
      <c r="S223">
        <v>2.65</v>
      </c>
      <c r="T223">
        <v>4.62</v>
      </c>
      <c r="U223">
        <v>676.69</v>
      </c>
      <c r="V223">
        <v>205.57</v>
      </c>
      <c r="W223">
        <v>3.16</v>
      </c>
      <c r="X223">
        <v>4.26</v>
      </c>
      <c r="Y223">
        <v>0.6</v>
      </c>
      <c r="Z223">
        <v>5</v>
      </c>
      <c r="AA223" t="s">
        <v>4250</v>
      </c>
      <c r="AB223">
        <v>1</v>
      </c>
      <c r="AC223">
        <v>12</v>
      </c>
      <c r="AD223">
        <v>1.865</v>
      </c>
      <c r="AF223" t="s">
        <v>7951</v>
      </c>
      <c r="AI223">
        <v>0</v>
      </c>
      <c r="AJ223">
        <v>0</v>
      </c>
      <c r="AK223" t="s">
        <v>19940</v>
      </c>
      <c r="AL223" t="s">
        <v>19940</v>
      </c>
      <c r="AM223" t="s">
        <v>20019</v>
      </c>
    </row>
    <row r="224" spans="1:39" x14ac:dyDescent="0.25">
      <c r="A224" t="s">
        <v>20127</v>
      </c>
      <c r="B224" t="s">
        <v>20485</v>
      </c>
      <c r="C224" t="s">
        <v>4842</v>
      </c>
      <c r="D224">
        <v>89</v>
      </c>
      <c r="E224" t="s">
        <v>20487</v>
      </c>
      <c r="G224" t="s">
        <v>20490</v>
      </c>
      <c r="H224" t="s">
        <v>4846</v>
      </c>
      <c r="K224" t="s">
        <v>6860</v>
      </c>
      <c r="L224" t="s">
        <v>6861</v>
      </c>
      <c r="M224" t="s">
        <v>20524</v>
      </c>
      <c r="N224">
        <v>9</v>
      </c>
      <c r="O224" t="s">
        <v>20611</v>
      </c>
      <c r="P224" t="s">
        <v>20774</v>
      </c>
      <c r="Q224">
        <v>9</v>
      </c>
      <c r="R224">
        <v>7</v>
      </c>
      <c r="S224">
        <v>1.77</v>
      </c>
      <c r="T224">
        <v>3.82</v>
      </c>
      <c r="U224">
        <v>688.76</v>
      </c>
      <c r="V224">
        <v>251.28</v>
      </c>
      <c r="W224">
        <v>0.9</v>
      </c>
      <c r="X224">
        <v>3.48</v>
      </c>
      <c r="Y224">
        <v>6.65</v>
      </c>
      <c r="Z224">
        <v>2</v>
      </c>
      <c r="AA224" t="s">
        <v>4250</v>
      </c>
      <c r="AB224">
        <v>2</v>
      </c>
      <c r="AC224">
        <v>15</v>
      </c>
      <c r="AD224">
        <v>2.59</v>
      </c>
      <c r="AF224" t="s">
        <v>7951</v>
      </c>
      <c r="AI224">
        <v>0</v>
      </c>
      <c r="AJ224">
        <v>0</v>
      </c>
      <c r="AK224" t="s">
        <v>19870</v>
      </c>
      <c r="AL224" t="s">
        <v>19870</v>
      </c>
      <c r="AM224" t="s">
        <v>20019</v>
      </c>
    </row>
    <row r="225" spans="1:39" x14ac:dyDescent="0.25">
      <c r="A225" t="s">
        <v>20128</v>
      </c>
      <c r="B225" t="s">
        <v>20485</v>
      </c>
      <c r="C225" t="s">
        <v>4842</v>
      </c>
      <c r="D225">
        <v>89</v>
      </c>
      <c r="E225" t="s">
        <v>20487</v>
      </c>
      <c r="G225" t="s">
        <v>20489</v>
      </c>
      <c r="H225" t="s">
        <v>4846</v>
      </c>
      <c r="K225" t="s">
        <v>6860</v>
      </c>
      <c r="L225" t="s">
        <v>6861</v>
      </c>
      <c r="M225" t="s">
        <v>20512</v>
      </c>
      <c r="N225">
        <v>9</v>
      </c>
      <c r="O225" t="s">
        <v>20587</v>
      </c>
      <c r="P225" t="s">
        <v>20775</v>
      </c>
      <c r="Q225">
        <v>3</v>
      </c>
      <c r="R225">
        <v>1</v>
      </c>
      <c r="S225">
        <v>6.1</v>
      </c>
      <c r="T225">
        <v>6.1</v>
      </c>
      <c r="U225">
        <v>351.45</v>
      </c>
      <c r="V225">
        <v>25.16</v>
      </c>
      <c r="W225">
        <v>5.09</v>
      </c>
      <c r="X225">
        <v>13.21</v>
      </c>
      <c r="Y225">
        <v>0</v>
      </c>
      <c r="Z225">
        <v>4</v>
      </c>
      <c r="AA225" t="s">
        <v>4250</v>
      </c>
      <c r="AB225">
        <v>1</v>
      </c>
      <c r="AC225">
        <v>5</v>
      </c>
      <c r="AD225">
        <v>3.091333333333333</v>
      </c>
      <c r="AF225" t="s">
        <v>7949</v>
      </c>
      <c r="AI225">
        <v>0</v>
      </c>
      <c r="AJ225">
        <v>0</v>
      </c>
      <c r="AK225" t="s">
        <v>20016</v>
      </c>
      <c r="AL225" t="s">
        <v>20016</v>
      </c>
      <c r="AM225" t="s">
        <v>20019</v>
      </c>
    </row>
    <row r="226" spans="1:39" x14ac:dyDescent="0.25">
      <c r="A226" t="s">
        <v>20095</v>
      </c>
      <c r="B226" t="s">
        <v>20485</v>
      </c>
      <c r="C226" t="s">
        <v>4842</v>
      </c>
      <c r="D226">
        <v>89</v>
      </c>
      <c r="E226" t="s">
        <v>20487</v>
      </c>
      <c r="G226" t="s">
        <v>20488</v>
      </c>
      <c r="H226" t="s">
        <v>4846</v>
      </c>
      <c r="K226" t="s">
        <v>6860</v>
      </c>
      <c r="L226" t="s">
        <v>6861</v>
      </c>
      <c r="M226" t="s">
        <v>20507</v>
      </c>
      <c r="N226">
        <v>9</v>
      </c>
      <c r="O226" t="s">
        <v>20582</v>
      </c>
      <c r="P226" t="s">
        <v>20742</v>
      </c>
      <c r="Q226">
        <v>3</v>
      </c>
      <c r="R226">
        <v>1</v>
      </c>
      <c r="S226">
        <v>5.95</v>
      </c>
      <c r="T226">
        <v>5.95</v>
      </c>
      <c r="U226">
        <v>337.49</v>
      </c>
      <c r="V226">
        <v>25.16</v>
      </c>
      <c r="W226">
        <v>4.59</v>
      </c>
      <c r="Y226">
        <v>0</v>
      </c>
      <c r="Z226">
        <v>3</v>
      </c>
      <c r="AA226" t="s">
        <v>4250</v>
      </c>
      <c r="AB226">
        <v>0</v>
      </c>
      <c r="AC226">
        <v>5</v>
      </c>
      <c r="AD226">
        <v>3.091333333333333</v>
      </c>
      <c r="AF226" t="s">
        <v>7949</v>
      </c>
      <c r="AI226">
        <v>0</v>
      </c>
      <c r="AJ226">
        <v>0</v>
      </c>
      <c r="AK226" t="s">
        <v>20016</v>
      </c>
      <c r="AL226" t="s">
        <v>20016</v>
      </c>
      <c r="AM226" t="s">
        <v>20019</v>
      </c>
    </row>
    <row r="227" spans="1:39" x14ac:dyDescent="0.25">
      <c r="A227" t="s">
        <v>20129</v>
      </c>
      <c r="B227" t="s">
        <v>20485</v>
      </c>
      <c r="C227" t="s">
        <v>4842</v>
      </c>
      <c r="D227">
        <v>89</v>
      </c>
      <c r="E227" t="s">
        <v>20487</v>
      </c>
      <c r="G227" t="s">
        <v>20490</v>
      </c>
      <c r="H227" t="s">
        <v>4846</v>
      </c>
      <c r="K227" t="s">
        <v>6860</v>
      </c>
      <c r="L227" t="s">
        <v>6861</v>
      </c>
      <c r="M227" t="s">
        <v>20524</v>
      </c>
      <c r="N227">
        <v>9</v>
      </c>
      <c r="O227" t="s">
        <v>20601</v>
      </c>
      <c r="P227" t="s">
        <v>20776</v>
      </c>
      <c r="Q227">
        <v>9</v>
      </c>
      <c r="R227">
        <v>9</v>
      </c>
      <c r="S227">
        <v>6.26</v>
      </c>
      <c r="T227">
        <v>6.29</v>
      </c>
      <c r="U227">
        <v>813.01</v>
      </c>
      <c r="V227">
        <v>232.21</v>
      </c>
      <c r="W227">
        <v>3.43</v>
      </c>
      <c r="X227">
        <v>9.01</v>
      </c>
      <c r="Y227">
        <v>6.11</v>
      </c>
      <c r="Z227">
        <v>3</v>
      </c>
      <c r="AA227" t="s">
        <v>4250</v>
      </c>
      <c r="AB227">
        <v>2</v>
      </c>
      <c r="AC227">
        <v>18</v>
      </c>
      <c r="AD227">
        <v>1</v>
      </c>
      <c r="AF227" t="s">
        <v>7949</v>
      </c>
      <c r="AI227">
        <v>0</v>
      </c>
      <c r="AJ227">
        <v>0</v>
      </c>
      <c r="AK227" t="s">
        <v>19901</v>
      </c>
      <c r="AL227" t="s">
        <v>19901</v>
      </c>
      <c r="AM227" t="s">
        <v>20019</v>
      </c>
    </row>
    <row r="228" spans="1:39" x14ac:dyDescent="0.25">
      <c r="A228" t="s">
        <v>10933</v>
      </c>
      <c r="B228" t="s">
        <v>20485</v>
      </c>
      <c r="C228" t="s">
        <v>4842</v>
      </c>
      <c r="D228">
        <v>89</v>
      </c>
      <c r="E228" t="s">
        <v>20487</v>
      </c>
      <c r="G228" t="s">
        <v>20490</v>
      </c>
      <c r="H228" t="s">
        <v>4846</v>
      </c>
      <c r="K228" t="s">
        <v>6860</v>
      </c>
      <c r="L228" t="s">
        <v>6861</v>
      </c>
      <c r="M228" t="s">
        <v>20522</v>
      </c>
      <c r="N228">
        <v>9</v>
      </c>
      <c r="O228" t="s">
        <v>20598</v>
      </c>
      <c r="P228" t="s">
        <v>18585</v>
      </c>
      <c r="Q228">
        <v>9</v>
      </c>
      <c r="R228">
        <v>4</v>
      </c>
      <c r="S228">
        <v>2.56</v>
      </c>
      <c r="T228">
        <v>4.54</v>
      </c>
      <c r="U228">
        <v>618.65</v>
      </c>
      <c r="V228">
        <v>175.32</v>
      </c>
      <c r="W228">
        <v>2.77</v>
      </c>
      <c r="X228">
        <v>4.26</v>
      </c>
      <c r="Y228">
        <v>0.6</v>
      </c>
      <c r="Z228">
        <v>5</v>
      </c>
      <c r="AA228" t="s">
        <v>4250</v>
      </c>
      <c r="AB228">
        <v>1</v>
      </c>
      <c r="AC228">
        <v>10</v>
      </c>
      <c r="AD228">
        <v>1.95</v>
      </c>
      <c r="AF228" t="s">
        <v>7951</v>
      </c>
      <c r="AI228">
        <v>0</v>
      </c>
      <c r="AJ228">
        <v>0</v>
      </c>
      <c r="AK228" t="s">
        <v>19926</v>
      </c>
      <c r="AL228" t="s">
        <v>19926</v>
      </c>
      <c r="AM228" t="s">
        <v>20019</v>
      </c>
    </row>
    <row r="229" spans="1:39" x14ac:dyDescent="0.25">
      <c r="A229" t="s">
        <v>20130</v>
      </c>
      <c r="B229" t="s">
        <v>20485</v>
      </c>
      <c r="C229" t="s">
        <v>4842</v>
      </c>
      <c r="D229">
        <v>89</v>
      </c>
      <c r="E229" t="s">
        <v>20487</v>
      </c>
      <c r="G229" t="s">
        <v>20492</v>
      </c>
      <c r="H229" t="s">
        <v>4846</v>
      </c>
      <c r="K229" t="s">
        <v>6860</v>
      </c>
      <c r="L229" t="s">
        <v>6861</v>
      </c>
      <c r="M229" t="s">
        <v>20511</v>
      </c>
      <c r="N229">
        <v>9</v>
      </c>
      <c r="O229" t="s">
        <v>20586</v>
      </c>
      <c r="P229" t="s">
        <v>20777</v>
      </c>
      <c r="Q229">
        <v>2</v>
      </c>
      <c r="R229">
        <v>2</v>
      </c>
      <c r="S229">
        <v>3.73</v>
      </c>
      <c r="T229">
        <v>6.5</v>
      </c>
      <c r="U229">
        <v>341.5</v>
      </c>
      <c r="V229">
        <v>49.33</v>
      </c>
      <c r="W229">
        <v>6.22</v>
      </c>
      <c r="Y229">
        <v>4.32</v>
      </c>
      <c r="Z229">
        <v>1</v>
      </c>
      <c r="AA229" t="s">
        <v>4250</v>
      </c>
      <c r="AB229">
        <v>1</v>
      </c>
      <c r="AC229">
        <v>10</v>
      </c>
      <c r="AD229">
        <v>3.6349999999999998</v>
      </c>
      <c r="AF229" t="s">
        <v>7949</v>
      </c>
      <c r="AI229">
        <v>0</v>
      </c>
      <c r="AJ229">
        <v>0</v>
      </c>
      <c r="AK229" t="s">
        <v>19918</v>
      </c>
      <c r="AL229" t="s">
        <v>19918</v>
      </c>
      <c r="AM229" t="s">
        <v>20019</v>
      </c>
    </row>
    <row r="230" spans="1:39" x14ac:dyDescent="0.25">
      <c r="A230" t="s">
        <v>11086</v>
      </c>
      <c r="B230" t="s">
        <v>20485</v>
      </c>
      <c r="C230" t="s">
        <v>4842</v>
      </c>
      <c r="D230">
        <v>89</v>
      </c>
      <c r="E230" t="s">
        <v>20487</v>
      </c>
      <c r="G230" t="s">
        <v>20490</v>
      </c>
      <c r="H230" t="s">
        <v>4846</v>
      </c>
      <c r="K230" t="s">
        <v>6860</v>
      </c>
      <c r="L230" t="s">
        <v>6861</v>
      </c>
      <c r="M230" t="s">
        <v>20521</v>
      </c>
      <c r="N230">
        <v>9</v>
      </c>
      <c r="O230" t="s">
        <v>20597</v>
      </c>
      <c r="P230" t="s">
        <v>18738</v>
      </c>
      <c r="Q230">
        <v>10</v>
      </c>
      <c r="R230">
        <v>10</v>
      </c>
      <c r="S230">
        <v>-4.47</v>
      </c>
      <c r="T230">
        <v>-0.27</v>
      </c>
      <c r="U230">
        <v>733.76</v>
      </c>
      <c r="V230">
        <v>317.63</v>
      </c>
      <c r="W230">
        <v>-2.9</v>
      </c>
      <c r="X230">
        <v>3.18</v>
      </c>
      <c r="Y230">
        <v>6.65</v>
      </c>
      <c r="Z230">
        <v>2</v>
      </c>
      <c r="AA230" t="s">
        <v>4250</v>
      </c>
      <c r="AB230">
        <v>2</v>
      </c>
      <c r="AC230">
        <v>19</v>
      </c>
      <c r="AD230">
        <v>3</v>
      </c>
      <c r="AF230" t="s">
        <v>7951</v>
      </c>
      <c r="AI230">
        <v>0</v>
      </c>
      <c r="AJ230">
        <v>0</v>
      </c>
      <c r="AK230" t="s">
        <v>19953</v>
      </c>
      <c r="AL230" t="s">
        <v>19953</v>
      </c>
      <c r="AM230" t="s">
        <v>20019</v>
      </c>
    </row>
    <row r="231" spans="1:39" x14ac:dyDescent="0.25">
      <c r="A231" t="s">
        <v>20131</v>
      </c>
      <c r="B231" t="s">
        <v>20485</v>
      </c>
      <c r="C231" t="s">
        <v>4842</v>
      </c>
      <c r="D231">
        <v>89</v>
      </c>
      <c r="E231" t="s">
        <v>20487</v>
      </c>
      <c r="G231" t="s">
        <v>20490</v>
      </c>
      <c r="H231" t="s">
        <v>4846</v>
      </c>
      <c r="K231" t="s">
        <v>6860</v>
      </c>
      <c r="L231" t="s">
        <v>6861</v>
      </c>
      <c r="M231" t="s">
        <v>20524</v>
      </c>
      <c r="N231">
        <v>9</v>
      </c>
      <c r="O231" t="s">
        <v>20611</v>
      </c>
      <c r="P231" t="s">
        <v>20778</v>
      </c>
      <c r="Q231">
        <v>7</v>
      </c>
      <c r="R231">
        <v>6</v>
      </c>
      <c r="S231">
        <v>-7.0000000000000007E-2</v>
      </c>
      <c r="T231">
        <v>1.98</v>
      </c>
      <c r="U231">
        <v>553.64</v>
      </c>
      <c r="V231">
        <v>199.35</v>
      </c>
      <c r="W231">
        <v>-0.67</v>
      </c>
      <c r="X231">
        <v>3.48</v>
      </c>
      <c r="Y231">
        <v>6.65</v>
      </c>
      <c r="Z231">
        <v>1</v>
      </c>
      <c r="AA231" t="s">
        <v>4250</v>
      </c>
      <c r="AB231">
        <v>2</v>
      </c>
      <c r="AC231">
        <v>11</v>
      </c>
      <c r="AD231">
        <v>3</v>
      </c>
      <c r="AF231" t="s">
        <v>7951</v>
      </c>
      <c r="AI231">
        <v>0</v>
      </c>
      <c r="AJ231">
        <v>0</v>
      </c>
      <c r="AK231" t="s">
        <v>19870</v>
      </c>
      <c r="AL231" t="s">
        <v>19870</v>
      </c>
      <c r="AM231" t="s">
        <v>20019</v>
      </c>
    </row>
    <row r="232" spans="1:39" x14ac:dyDescent="0.25">
      <c r="A232" t="s">
        <v>20132</v>
      </c>
      <c r="B232" t="s">
        <v>20485</v>
      </c>
      <c r="C232" t="s">
        <v>4842</v>
      </c>
      <c r="D232">
        <v>89</v>
      </c>
      <c r="E232" t="s">
        <v>20487</v>
      </c>
      <c r="K232" t="s">
        <v>6860</v>
      </c>
      <c r="M232" t="s">
        <v>20532</v>
      </c>
      <c r="N232">
        <v>8</v>
      </c>
      <c r="O232" t="s">
        <v>20613</v>
      </c>
      <c r="P232" t="s">
        <v>20779</v>
      </c>
      <c r="Q232">
        <v>3</v>
      </c>
      <c r="R232">
        <v>3</v>
      </c>
      <c r="S232">
        <v>1.76</v>
      </c>
      <c r="T232">
        <v>1.77</v>
      </c>
      <c r="U232">
        <v>254.29</v>
      </c>
      <c r="V232">
        <v>87.56</v>
      </c>
      <c r="W232">
        <v>1.62</v>
      </c>
      <c r="X232">
        <v>9.91</v>
      </c>
      <c r="Y232">
        <v>3.47</v>
      </c>
      <c r="Z232">
        <v>3</v>
      </c>
      <c r="AA232" t="s">
        <v>4250</v>
      </c>
      <c r="AB232">
        <v>0</v>
      </c>
      <c r="AC232">
        <v>3</v>
      </c>
      <c r="AD232">
        <v>5.166666666666667</v>
      </c>
      <c r="AF232" t="s">
        <v>7949</v>
      </c>
      <c r="AI232">
        <v>0</v>
      </c>
      <c r="AJ232">
        <v>0</v>
      </c>
      <c r="AK232" t="s">
        <v>19983</v>
      </c>
      <c r="AL232" t="s">
        <v>19983</v>
      </c>
      <c r="AM232" t="s">
        <v>20019</v>
      </c>
    </row>
    <row r="233" spans="1:39" x14ac:dyDescent="0.25">
      <c r="A233" t="s">
        <v>20133</v>
      </c>
      <c r="B233" t="s">
        <v>20485</v>
      </c>
      <c r="C233" t="s">
        <v>4842</v>
      </c>
      <c r="D233">
        <v>89</v>
      </c>
      <c r="E233" t="s">
        <v>20487</v>
      </c>
      <c r="G233" t="s">
        <v>20490</v>
      </c>
      <c r="H233" t="s">
        <v>4846</v>
      </c>
      <c r="K233" t="s">
        <v>6860</v>
      </c>
      <c r="L233" t="s">
        <v>6861</v>
      </c>
      <c r="M233" t="s">
        <v>20524</v>
      </c>
      <c r="N233">
        <v>9</v>
      </c>
      <c r="O233" t="s">
        <v>20601</v>
      </c>
      <c r="P233" t="s">
        <v>20780</v>
      </c>
      <c r="Q233">
        <v>9</v>
      </c>
      <c r="R233">
        <v>9</v>
      </c>
      <c r="S233">
        <v>5.66</v>
      </c>
      <c r="T233">
        <v>5.7</v>
      </c>
      <c r="U233">
        <v>772.94</v>
      </c>
      <c r="V233">
        <v>232.21</v>
      </c>
      <c r="W233">
        <v>2.72</v>
      </c>
      <c r="X233">
        <v>9.01</v>
      </c>
      <c r="Y233">
        <v>6.11</v>
      </c>
      <c r="Z233">
        <v>3</v>
      </c>
      <c r="AA233" t="s">
        <v>4250</v>
      </c>
      <c r="AB233">
        <v>2</v>
      </c>
      <c r="AC233">
        <v>18</v>
      </c>
      <c r="AD233">
        <v>1</v>
      </c>
      <c r="AF233" t="s">
        <v>7949</v>
      </c>
      <c r="AI233">
        <v>0</v>
      </c>
      <c r="AJ233">
        <v>0</v>
      </c>
      <c r="AK233" t="s">
        <v>19901</v>
      </c>
      <c r="AL233" t="s">
        <v>19901</v>
      </c>
      <c r="AM233" t="s">
        <v>20019</v>
      </c>
    </row>
    <row r="234" spans="1:39" x14ac:dyDescent="0.25">
      <c r="A234" t="s">
        <v>20134</v>
      </c>
      <c r="B234" t="s">
        <v>20485</v>
      </c>
      <c r="C234" t="s">
        <v>4842</v>
      </c>
      <c r="D234">
        <v>89</v>
      </c>
      <c r="E234" t="s">
        <v>20487</v>
      </c>
      <c r="G234" t="s">
        <v>20490</v>
      </c>
      <c r="H234" t="s">
        <v>4846</v>
      </c>
      <c r="K234" t="s">
        <v>6860</v>
      </c>
      <c r="L234" t="s">
        <v>6861</v>
      </c>
      <c r="M234" t="s">
        <v>20514</v>
      </c>
      <c r="N234">
        <v>9</v>
      </c>
      <c r="O234" t="s">
        <v>20589</v>
      </c>
      <c r="P234" t="s">
        <v>20781</v>
      </c>
      <c r="Q234">
        <v>10</v>
      </c>
      <c r="R234">
        <v>10</v>
      </c>
      <c r="S234">
        <v>0.77</v>
      </c>
      <c r="T234">
        <v>3.92</v>
      </c>
      <c r="U234">
        <v>748.83</v>
      </c>
      <c r="V234">
        <v>269.51</v>
      </c>
      <c r="W234">
        <v>1.25</v>
      </c>
      <c r="X234">
        <v>4.04</v>
      </c>
      <c r="Y234">
        <v>6.11</v>
      </c>
      <c r="Z234">
        <v>3</v>
      </c>
      <c r="AA234" t="s">
        <v>4250</v>
      </c>
      <c r="AB234">
        <v>2</v>
      </c>
      <c r="AC234">
        <v>18</v>
      </c>
      <c r="AD234">
        <v>2.54</v>
      </c>
      <c r="AF234" t="s">
        <v>7951</v>
      </c>
      <c r="AI234">
        <v>0</v>
      </c>
      <c r="AJ234">
        <v>0</v>
      </c>
      <c r="AK234" t="s">
        <v>19897</v>
      </c>
      <c r="AL234" t="s">
        <v>19897</v>
      </c>
      <c r="AM234" t="s">
        <v>20019</v>
      </c>
    </row>
    <row r="235" spans="1:39" x14ac:dyDescent="0.25">
      <c r="A235" t="s">
        <v>20049</v>
      </c>
      <c r="B235" t="s">
        <v>20485</v>
      </c>
      <c r="C235" t="s">
        <v>4842</v>
      </c>
      <c r="D235">
        <v>89</v>
      </c>
      <c r="E235" t="s">
        <v>20487</v>
      </c>
      <c r="G235" t="s">
        <v>20491</v>
      </c>
      <c r="H235" t="s">
        <v>4846</v>
      </c>
      <c r="K235" t="s">
        <v>6860</v>
      </c>
      <c r="L235" t="s">
        <v>6861</v>
      </c>
      <c r="M235" t="s">
        <v>20527</v>
      </c>
      <c r="N235">
        <v>9</v>
      </c>
      <c r="O235" t="s">
        <v>20605</v>
      </c>
      <c r="P235" t="s">
        <v>20696</v>
      </c>
      <c r="Q235">
        <v>12</v>
      </c>
      <c r="R235">
        <v>10</v>
      </c>
      <c r="S235">
        <v>2.17</v>
      </c>
      <c r="T235">
        <v>4.2</v>
      </c>
      <c r="U235">
        <v>804.93</v>
      </c>
      <c r="V235">
        <v>274.02999999999997</v>
      </c>
      <c r="W235">
        <v>2.27</v>
      </c>
      <c r="X235">
        <v>4.24</v>
      </c>
      <c r="Y235">
        <v>6.11</v>
      </c>
      <c r="Z235">
        <v>4</v>
      </c>
      <c r="AA235" t="s">
        <v>4250</v>
      </c>
      <c r="AB235">
        <v>3</v>
      </c>
      <c r="AC235">
        <v>18</v>
      </c>
      <c r="AD235">
        <v>2.3149999999999999</v>
      </c>
      <c r="AF235" t="s">
        <v>7951</v>
      </c>
      <c r="AI235">
        <v>0</v>
      </c>
      <c r="AJ235">
        <v>0</v>
      </c>
      <c r="AK235" t="s">
        <v>19898</v>
      </c>
      <c r="AL235" t="s">
        <v>19898</v>
      </c>
      <c r="AM235" t="s">
        <v>20019</v>
      </c>
    </row>
    <row r="236" spans="1:39" x14ac:dyDescent="0.25">
      <c r="A236" t="s">
        <v>20135</v>
      </c>
      <c r="B236" t="s">
        <v>20485</v>
      </c>
      <c r="C236" t="s">
        <v>4842</v>
      </c>
      <c r="D236">
        <v>88.01</v>
      </c>
      <c r="E236" t="s">
        <v>20487</v>
      </c>
      <c r="G236" t="s">
        <v>20488</v>
      </c>
      <c r="H236" t="s">
        <v>4846</v>
      </c>
      <c r="K236" t="s">
        <v>6860</v>
      </c>
      <c r="L236" t="s">
        <v>6861</v>
      </c>
      <c r="M236" t="s">
        <v>20531</v>
      </c>
      <c r="N236">
        <v>9</v>
      </c>
      <c r="O236" t="s">
        <v>20612</v>
      </c>
      <c r="P236" t="s">
        <v>20782</v>
      </c>
      <c r="Q236">
        <v>9</v>
      </c>
      <c r="R236">
        <v>3</v>
      </c>
      <c r="S236">
        <v>5.9</v>
      </c>
      <c r="T236">
        <v>6.12</v>
      </c>
      <c r="U236">
        <v>510.6</v>
      </c>
      <c r="V236">
        <v>139.15</v>
      </c>
      <c r="W236">
        <v>4.6399999999999997</v>
      </c>
      <c r="X236">
        <v>7.59</v>
      </c>
      <c r="Y236">
        <v>3.44</v>
      </c>
      <c r="Z236">
        <v>3</v>
      </c>
      <c r="AA236" t="s">
        <v>4250</v>
      </c>
      <c r="AB236">
        <v>1</v>
      </c>
      <c r="AC236">
        <v>6</v>
      </c>
      <c r="AD236">
        <v>1.166666666666667</v>
      </c>
      <c r="AF236" t="s">
        <v>7949</v>
      </c>
      <c r="AI236">
        <v>0</v>
      </c>
      <c r="AJ236">
        <v>0</v>
      </c>
      <c r="AK236" t="s">
        <v>19894</v>
      </c>
      <c r="AL236" t="s">
        <v>19894</v>
      </c>
      <c r="AM236" t="s">
        <v>20019</v>
      </c>
    </row>
    <row r="237" spans="1:39" x14ac:dyDescent="0.25">
      <c r="A237" t="s">
        <v>20136</v>
      </c>
      <c r="B237" t="s">
        <v>20485</v>
      </c>
      <c r="C237" t="s">
        <v>4842</v>
      </c>
      <c r="D237">
        <v>88</v>
      </c>
      <c r="E237" t="s">
        <v>20487</v>
      </c>
      <c r="G237" t="s">
        <v>20492</v>
      </c>
      <c r="H237" t="s">
        <v>4846</v>
      </c>
      <c r="K237" t="s">
        <v>6860</v>
      </c>
      <c r="L237" t="s">
        <v>6861</v>
      </c>
      <c r="M237" t="s">
        <v>20511</v>
      </c>
      <c r="N237">
        <v>9</v>
      </c>
      <c r="O237" t="s">
        <v>20586</v>
      </c>
      <c r="P237" t="s">
        <v>20783</v>
      </c>
      <c r="Q237">
        <v>4</v>
      </c>
      <c r="R237">
        <v>1</v>
      </c>
      <c r="S237">
        <v>9.02</v>
      </c>
      <c r="T237">
        <v>9.02</v>
      </c>
      <c r="U237">
        <v>413.6</v>
      </c>
      <c r="V237">
        <v>47.56</v>
      </c>
      <c r="W237">
        <v>7.09</v>
      </c>
      <c r="Y237">
        <v>4.6100000000000003</v>
      </c>
      <c r="Z237">
        <v>1</v>
      </c>
      <c r="AA237" t="s">
        <v>4250</v>
      </c>
      <c r="AB237">
        <v>1</v>
      </c>
      <c r="AC237">
        <v>13</v>
      </c>
      <c r="AD237">
        <v>3.45047619047619</v>
      </c>
      <c r="AF237" t="s">
        <v>7949</v>
      </c>
      <c r="AI237">
        <v>0</v>
      </c>
      <c r="AJ237">
        <v>0</v>
      </c>
      <c r="AK237" t="s">
        <v>19918</v>
      </c>
      <c r="AL237" t="s">
        <v>19918</v>
      </c>
      <c r="AM237" t="s">
        <v>20019</v>
      </c>
    </row>
    <row r="238" spans="1:39" x14ac:dyDescent="0.25">
      <c r="A238" t="s">
        <v>20137</v>
      </c>
      <c r="B238" t="s">
        <v>20485</v>
      </c>
      <c r="C238" t="s">
        <v>4842</v>
      </c>
      <c r="D238">
        <v>88</v>
      </c>
      <c r="E238" t="s">
        <v>20487</v>
      </c>
      <c r="G238" t="s">
        <v>20489</v>
      </c>
      <c r="H238" t="s">
        <v>4846</v>
      </c>
      <c r="K238" t="s">
        <v>6860</v>
      </c>
      <c r="L238" t="s">
        <v>6861</v>
      </c>
      <c r="M238" t="s">
        <v>20512</v>
      </c>
      <c r="N238">
        <v>9</v>
      </c>
      <c r="O238" t="s">
        <v>20587</v>
      </c>
      <c r="P238" t="s">
        <v>20784</v>
      </c>
      <c r="Q238">
        <v>4</v>
      </c>
      <c r="R238">
        <v>1</v>
      </c>
      <c r="S238">
        <v>6.32</v>
      </c>
      <c r="T238">
        <v>6.32</v>
      </c>
      <c r="U238">
        <v>363.48</v>
      </c>
      <c r="V238">
        <v>34.39</v>
      </c>
      <c r="W238">
        <v>4.96</v>
      </c>
      <c r="X238">
        <v>13.38</v>
      </c>
      <c r="Y238">
        <v>0</v>
      </c>
      <c r="Z238">
        <v>4</v>
      </c>
      <c r="AA238" t="s">
        <v>4250</v>
      </c>
      <c r="AB238">
        <v>0</v>
      </c>
      <c r="AC238">
        <v>6</v>
      </c>
      <c r="AD238">
        <v>3.527976190476191</v>
      </c>
      <c r="AF238" t="s">
        <v>7949</v>
      </c>
      <c r="AI238">
        <v>0</v>
      </c>
      <c r="AJ238">
        <v>0</v>
      </c>
      <c r="AK238" t="s">
        <v>20016</v>
      </c>
      <c r="AL238" t="s">
        <v>20016</v>
      </c>
      <c r="AM238" t="s">
        <v>20019</v>
      </c>
    </row>
    <row r="239" spans="1:39" x14ac:dyDescent="0.25">
      <c r="A239" t="s">
        <v>20138</v>
      </c>
      <c r="B239" t="s">
        <v>20485</v>
      </c>
      <c r="C239" t="s">
        <v>4842</v>
      </c>
      <c r="D239">
        <v>88</v>
      </c>
      <c r="E239" t="s">
        <v>20487</v>
      </c>
      <c r="G239" t="s">
        <v>20490</v>
      </c>
      <c r="H239" t="s">
        <v>4846</v>
      </c>
      <c r="K239" t="s">
        <v>6860</v>
      </c>
      <c r="L239" t="s">
        <v>6861</v>
      </c>
      <c r="M239" t="s">
        <v>20524</v>
      </c>
      <c r="N239">
        <v>9</v>
      </c>
      <c r="O239" t="s">
        <v>20600</v>
      </c>
      <c r="P239" t="s">
        <v>20785</v>
      </c>
      <c r="Q239">
        <v>10</v>
      </c>
      <c r="R239">
        <v>4</v>
      </c>
      <c r="S239">
        <v>1.99</v>
      </c>
      <c r="T239">
        <v>3.96</v>
      </c>
      <c r="U239">
        <v>628.65</v>
      </c>
      <c r="V239">
        <v>205.57</v>
      </c>
      <c r="W239">
        <v>2.57</v>
      </c>
      <c r="X239">
        <v>4.26</v>
      </c>
      <c r="Y239">
        <v>0.6</v>
      </c>
      <c r="Z239">
        <v>4</v>
      </c>
      <c r="AA239" t="s">
        <v>4250</v>
      </c>
      <c r="AB239">
        <v>1</v>
      </c>
      <c r="AC239">
        <v>11</v>
      </c>
      <c r="AD239">
        <v>2.52</v>
      </c>
      <c r="AF239" t="s">
        <v>7951</v>
      </c>
      <c r="AI239">
        <v>0</v>
      </c>
      <c r="AJ239">
        <v>0</v>
      </c>
      <c r="AK239" t="s">
        <v>19940</v>
      </c>
      <c r="AL239" t="s">
        <v>19940</v>
      </c>
      <c r="AM239" t="s">
        <v>20019</v>
      </c>
    </row>
    <row r="240" spans="1:39" x14ac:dyDescent="0.25">
      <c r="A240" t="s">
        <v>20139</v>
      </c>
      <c r="B240" t="s">
        <v>20485</v>
      </c>
      <c r="C240" t="s">
        <v>4842</v>
      </c>
      <c r="D240">
        <v>88</v>
      </c>
      <c r="E240" t="s">
        <v>20487</v>
      </c>
      <c r="G240" t="s">
        <v>20490</v>
      </c>
      <c r="H240" t="s">
        <v>4846</v>
      </c>
      <c r="K240" t="s">
        <v>6860</v>
      </c>
      <c r="L240" t="s">
        <v>6861</v>
      </c>
      <c r="M240" t="s">
        <v>20524</v>
      </c>
      <c r="N240">
        <v>9</v>
      </c>
      <c r="O240" t="s">
        <v>20611</v>
      </c>
      <c r="P240" t="s">
        <v>20786</v>
      </c>
      <c r="Q240">
        <v>7</v>
      </c>
      <c r="R240">
        <v>6</v>
      </c>
      <c r="S240">
        <v>-1.1200000000000001</v>
      </c>
      <c r="T240">
        <v>0.93</v>
      </c>
      <c r="U240">
        <v>525.58000000000004</v>
      </c>
      <c r="V240">
        <v>199.35</v>
      </c>
      <c r="W240">
        <v>-1.45</v>
      </c>
      <c r="X240">
        <v>3.48</v>
      </c>
      <c r="Y240">
        <v>6.65</v>
      </c>
      <c r="Z240">
        <v>1</v>
      </c>
      <c r="AA240" t="s">
        <v>4250</v>
      </c>
      <c r="AB240">
        <v>2</v>
      </c>
      <c r="AC240">
        <v>11</v>
      </c>
      <c r="AD240">
        <v>3</v>
      </c>
      <c r="AF240" t="s">
        <v>7951</v>
      </c>
      <c r="AI240">
        <v>0</v>
      </c>
      <c r="AJ240">
        <v>0</v>
      </c>
      <c r="AK240" t="s">
        <v>19870</v>
      </c>
      <c r="AL240" t="s">
        <v>19870</v>
      </c>
      <c r="AM240" t="s">
        <v>20019</v>
      </c>
    </row>
    <row r="241" spans="1:39" x14ac:dyDescent="0.25">
      <c r="A241" t="s">
        <v>20140</v>
      </c>
      <c r="B241" t="s">
        <v>20485</v>
      </c>
      <c r="C241" t="s">
        <v>4842</v>
      </c>
      <c r="D241">
        <v>88</v>
      </c>
      <c r="E241" t="s">
        <v>20487</v>
      </c>
      <c r="G241" t="s">
        <v>20490</v>
      </c>
      <c r="H241" t="s">
        <v>4846</v>
      </c>
      <c r="K241" t="s">
        <v>6860</v>
      </c>
      <c r="L241" t="s">
        <v>6861</v>
      </c>
      <c r="M241" t="s">
        <v>20524</v>
      </c>
      <c r="N241">
        <v>9</v>
      </c>
      <c r="O241" t="s">
        <v>20601</v>
      </c>
      <c r="P241" t="s">
        <v>20787</v>
      </c>
      <c r="Q241">
        <v>9</v>
      </c>
      <c r="R241">
        <v>9</v>
      </c>
      <c r="S241">
        <v>5.66</v>
      </c>
      <c r="T241">
        <v>5.7</v>
      </c>
      <c r="U241">
        <v>772.94</v>
      </c>
      <c r="V241">
        <v>232.21</v>
      </c>
      <c r="W241">
        <v>2.72</v>
      </c>
      <c r="X241">
        <v>9.01</v>
      </c>
      <c r="Y241">
        <v>6.11</v>
      </c>
      <c r="Z241">
        <v>3</v>
      </c>
      <c r="AA241" t="s">
        <v>4250</v>
      </c>
      <c r="AB241">
        <v>2</v>
      </c>
      <c r="AC241">
        <v>18</v>
      </c>
      <c r="AD241">
        <v>1</v>
      </c>
      <c r="AF241" t="s">
        <v>7949</v>
      </c>
      <c r="AI241">
        <v>0</v>
      </c>
      <c r="AJ241">
        <v>0</v>
      </c>
      <c r="AK241" t="s">
        <v>19901</v>
      </c>
      <c r="AL241" t="s">
        <v>19901</v>
      </c>
      <c r="AM241" t="s">
        <v>20019</v>
      </c>
    </row>
    <row r="242" spans="1:39" x14ac:dyDescent="0.25">
      <c r="A242" t="s">
        <v>20141</v>
      </c>
      <c r="B242" t="s">
        <v>20485</v>
      </c>
      <c r="C242" t="s">
        <v>4842</v>
      </c>
      <c r="D242">
        <v>88</v>
      </c>
      <c r="E242" t="s">
        <v>20487</v>
      </c>
      <c r="G242" t="s">
        <v>20490</v>
      </c>
      <c r="H242" t="s">
        <v>4846</v>
      </c>
      <c r="K242" t="s">
        <v>6860</v>
      </c>
      <c r="L242" t="s">
        <v>6861</v>
      </c>
      <c r="M242" t="s">
        <v>20524</v>
      </c>
      <c r="N242">
        <v>9</v>
      </c>
      <c r="O242" t="s">
        <v>20611</v>
      </c>
      <c r="P242" t="s">
        <v>20788</v>
      </c>
      <c r="Q242">
        <v>7</v>
      </c>
      <c r="R242">
        <v>7</v>
      </c>
      <c r="S242">
        <v>3.27</v>
      </c>
      <c r="T242">
        <v>5.32</v>
      </c>
      <c r="U242">
        <v>649.80999999999995</v>
      </c>
      <c r="V242">
        <v>208.14</v>
      </c>
      <c r="W242">
        <v>1.72</v>
      </c>
      <c r="X242">
        <v>3.48</v>
      </c>
      <c r="Y242">
        <v>6.65</v>
      </c>
      <c r="Z242">
        <v>1</v>
      </c>
      <c r="AA242" t="s">
        <v>4250</v>
      </c>
      <c r="AB242">
        <v>2</v>
      </c>
      <c r="AC242">
        <v>14</v>
      </c>
      <c r="AD242">
        <v>1.365</v>
      </c>
      <c r="AF242" t="s">
        <v>7951</v>
      </c>
      <c r="AI242">
        <v>0</v>
      </c>
      <c r="AJ242">
        <v>0</v>
      </c>
      <c r="AK242" t="s">
        <v>19870</v>
      </c>
      <c r="AL242" t="s">
        <v>19870</v>
      </c>
      <c r="AM242" t="s">
        <v>20019</v>
      </c>
    </row>
    <row r="243" spans="1:39" x14ac:dyDescent="0.25">
      <c r="A243" t="s">
        <v>20142</v>
      </c>
      <c r="B243" t="s">
        <v>20485</v>
      </c>
      <c r="C243" t="s">
        <v>4842</v>
      </c>
      <c r="D243">
        <v>88</v>
      </c>
      <c r="E243" t="s">
        <v>20487</v>
      </c>
      <c r="G243" t="s">
        <v>20488</v>
      </c>
      <c r="H243" t="s">
        <v>4846</v>
      </c>
      <c r="K243" t="s">
        <v>6860</v>
      </c>
      <c r="L243" t="s">
        <v>6861</v>
      </c>
      <c r="M243" t="s">
        <v>20515</v>
      </c>
      <c r="N243">
        <v>9</v>
      </c>
      <c r="O243" t="s">
        <v>20590</v>
      </c>
      <c r="P243" t="s">
        <v>20789</v>
      </c>
      <c r="Q243">
        <v>11</v>
      </c>
      <c r="R243">
        <v>2</v>
      </c>
      <c r="S243">
        <v>4.58</v>
      </c>
      <c r="T243">
        <v>4.59</v>
      </c>
      <c r="U243">
        <v>576.75</v>
      </c>
      <c r="V243">
        <v>108.4</v>
      </c>
      <c r="W243">
        <v>4.71</v>
      </c>
      <c r="X243">
        <v>13.87</v>
      </c>
      <c r="Y243">
        <v>5.22</v>
      </c>
      <c r="Z243">
        <v>4</v>
      </c>
      <c r="AA243" t="s">
        <v>4250</v>
      </c>
      <c r="AB243">
        <v>2</v>
      </c>
      <c r="AC243">
        <v>11</v>
      </c>
      <c r="AD243">
        <v>2.0916666666666668</v>
      </c>
      <c r="AF243" t="s">
        <v>7949</v>
      </c>
      <c r="AI243">
        <v>0</v>
      </c>
      <c r="AJ243">
        <v>0</v>
      </c>
      <c r="AK243" t="s">
        <v>19995</v>
      </c>
      <c r="AL243" t="s">
        <v>19995</v>
      </c>
      <c r="AM243" t="s">
        <v>20019</v>
      </c>
    </row>
    <row r="244" spans="1:39" x14ac:dyDescent="0.25">
      <c r="A244" t="s">
        <v>20143</v>
      </c>
      <c r="B244" t="s">
        <v>20485</v>
      </c>
      <c r="C244" t="s">
        <v>4842</v>
      </c>
      <c r="D244">
        <v>88</v>
      </c>
      <c r="E244" t="s">
        <v>20487</v>
      </c>
      <c r="G244" t="s">
        <v>20490</v>
      </c>
      <c r="H244" t="s">
        <v>4846</v>
      </c>
      <c r="K244" t="s">
        <v>6860</v>
      </c>
      <c r="L244" t="s">
        <v>6861</v>
      </c>
      <c r="M244" t="s">
        <v>20529</v>
      </c>
      <c r="N244">
        <v>9</v>
      </c>
      <c r="O244" t="s">
        <v>20608</v>
      </c>
      <c r="P244" t="s">
        <v>20790</v>
      </c>
      <c r="Q244">
        <v>9</v>
      </c>
      <c r="R244">
        <v>4</v>
      </c>
      <c r="S244">
        <v>3.7</v>
      </c>
      <c r="T244">
        <v>3.81</v>
      </c>
      <c r="U244">
        <v>664.81</v>
      </c>
      <c r="V244">
        <v>170.69</v>
      </c>
      <c r="W244">
        <v>3.33</v>
      </c>
      <c r="X244">
        <v>7.9</v>
      </c>
      <c r="Y244">
        <v>0.48</v>
      </c>
      <c r="Z244">
        <v>4</v>
      </c>
      <c r="AA244" t="s">
        <v>4250</v>
      </c>
      <c r="AB244">
        <v>1</v>
      </c>
      <c r="AC244">
        <v>13</v>
      </c>
      <c r="AD244">
        <v>1.7450000000000001</v>
      </c>
      <c r="AF244" t="s">
        <v>7949</v>
      </c>
      <c r="AI244">
        <v>0</v>
      </c>
      <c r="AJ244">
        <v>0</v>
      </c>
      <c r="AK244" t="s">
        <v>19849</v>
      </c>
      <c r="AL244" t="s">
        <v>19849</v>
      </c>
      <c r="AM244" t="s">
        <v>20019</v>
      </c>
    </row>
    <row r="245" spans="1:39" x14ac:dyDescent="0.25">
      <c r="A245" t="s">
        <v>9502</v>
      </c>
      <c r="B245" t="s">
        <v>20485</v>
      </c>
      <c r="C245" t="s">
        <v>4842</v>
      </c>
      <c r="D245">
        <v>88</v>
      </c>
      <c r="E245" t="s">
        <v>20487</v>
      </c>
      <c r="G245" t="s">
        <v>20491</v>
      </c>
      <c r="H245" t="s">
        <v>4846</v>
      </c>
      <c r="K245" t="s">
        <v>6860</v>
      </c>
      <c r="L245" t="s">
        <v>6861</v>
      </c>
      <c r="M245" t="s">
        <v>20536</v>
      </c>
      <c r="N245">
        <v>9</v>
      </c>
      <c r="O245" t="s">
        <v>20618</v>
      </c>
      <c r="P245" t="s">
        <v>17154</v>
      </c>
      <c r="Q245">
        <v>10</v>
      </c>
      <c r="R245">
        <v>4</v>
      </c>
      <c r="S245">
        <v>2.56</v>
      </c>
      <c r="T245">
        <v>4.53</v>
      </c>
      <c r="U245">
        <v>662.66</v>
      </c>
      <c r="V245">
        <v>205.57</v>
      </c>
      <c r="W245">
        <v>3.29</v>
      </c>
      <c r="X245">
        <v>4.26</v>
      </c>
      <c r="Y245">
        <v>0.6</v>
      </c>
      <c r="Z245">
        <v>5</v>
      </c>
      <c r="AA245" t="s">
        <v>4250</v>
      </c>
      <c r="AB245">
        <v>1</v>
      </c>
      <c r="AC245">
        <v>11</v>
      </c>
      <c r="AD245">
        <v>1.9550000000000001</v>
      </c>
      <c r="AF245" t="s">
        <v>7951</v>
      </c>
      <c r="AI245">
        <v>0</v>
      </c>
      <c r="AJ245">
        <v>0</v>
      </c>
      <c r="AK245" t="s">
        <v>19940</v>
      </c>
      <c r="AL245" t="s">
        <v>19940</v>
      </c>
      <c r="AM245" t="s">
        <v>20019</v>
      </c>
    </row>
    <row r="246" spans="1:39" x14ac:dyDescent="0.25">
      <c r="A246" t="s">
        <v>20144</v>
      </c>
      <c r="B246" t="s">
        <v>20485</v>
      </c>
      <c r="C246" t="s">
        <v>4842</v>
      </c>
      <c r="D246">
        <v>88</v>
      </c>
      <c r="E246" t="s">
        <v>20487</v>
      </c>
      <c r="G246" t="s">
        <v>20490</v>
      </c>
      <c r="H246" t="s">
        <v>4846</v>
      </c>
      <c r="K246" t="s">
        <v>6860</v>
      </c>
      <c r="L246" t="s">
        <v>6861</v>
      </c>
      <c r="M246" t="s">
        <v>20524</v>
      </c>
      <c r="N246">
        <v>9</v>
      </c>
      <c r="O246" t="s">
        <v>20601</v>
      </c>
      <c r="P246" t="s">
        <v>20791</v>
      </c>
      <c r="Q246">
        <v>9</v>
      </c>
      <c r="R246">
        <v>9</v>
      </c>
      <c r="S246">
        <v>4.97</v>
      </c>
      <c r="T246">
        <v>5</v>
      </c>
      <c r="U246">
        <v>746.91</v>
      </c>
      <c r="V246">
        <v>232.21</v>
      </c>
      <c r="W246">
        <v>1.97</v>
      </c>
      <c r="X246">
        <v>9.01</v>
      </c>
      <c r="Y246">
        <v>6.11</v>
      </c>
      <c r="Z246">
        <v>3</v>
      </c>
      <c r="AA246" t="s">
        <v>4250</v>
      </c>
      <c r="AB246">
        <v>2</v>
      </c>
      <c r="AC246">
        <v>18</v>
      </c>
      <c r="AD246">
        <v>1</v>
      </c>
      <c r="AF246" t="s">
        <v>7949</v>
      </c>
      <c r="AI246">
        <v>0</v>
      </c>
      <c r="AJ246">
        <v>0</v>
      </c>
      <c r="AK246" t="s">
        <v>19901</v>
      </c>
      <c r="AL246" t="s">
        <v>19901</v>
      </c>
      <c r="AM246" t="s">
        <v>20019</v>
      </c>
    </row>
    <row r="247" spans="1:39" x14ac:dyDescent="0.25">
      <c r="A247" t="s">
        <v>20145</v>
      </c>
      <c r="B247" t="s">
        <v>20485</v>
      </c>
      <c r="C247" t="s">
        <v>4842</v>
      </c>
      <c r="D247">
        <v>88</v>
      </c>
      <c r="E247" t="s">
        <v>20487</v>
      </c>
      <c r="G247" t="s">
        <v>20490</v>
      </c>
      <c r="H247" t="s">
        <v>4846</v>
      </c>
      <c r="K247" t="s">
        <v>6860</v>
      </c>
      <c r="L247" t="s">
        <v>6861</v>
      </c>
      <c r="M247" t="s">
        <v>20524</v>
      </c>
      <c r="N247">
        <v>9</v>
      </c>
      <c r="O247" t="s">
        <v>20611</v>
      </c>
      <c r="P247" t="s">
        <v>20792</v>
      </c>
      <c r="Q247">
        <v>7</v>
      </c>
      <c r="R247">
        <v>7</v>
      </c>
      <c r="S247">
        <v>7.32</v>
      </c>
      <c r="T247">
        <v>7.35</v>
      </c>
      <c r="U247">
        <v>875.59</v>
      </c>
      <c r="V247">
        <v>182.88</v>
      </c>
      <c r="W247">
        <v>4.0999999999999996</v>
      </c>
      <c r="X247">
        <v>9.01</v>
      </c>
      <c r="Y247">
        <v>6.11</v>
      </c>
      <c r="Z247">
        <v>2</v>
      </c>
      <c r="AA247" t="s">
        <v>4250</v>
      </c>
      <c r="AB247">
        <v>2</v>
      </c>
      <c r="AC247">
        <v>14</v>
      </c>
      <c r="AD247">
        <v>1</v>
      </c>
      <c r="AF247" t="s">
        <v>7949</v>
      </c>
      <c r="AI247">
        <v>0</v>
      </c>
      <c r="AJ247">
        <v>0</v>
      </c>
      <c r="AK247" t="s">
        <v>19870</v>
      </c>
      <c r="AL247" t="s">
        <v>19870</v>
      </c>
      <c r="AM247" t="s">
        <v>20019</v>
      </c>
    </row>
    <row r="248" spans="1:39" x14ac:dyDescent="0.25">
      <c r="A248" t="s">
        <v>20146</v>
      </c>
      <c r="B248" t="s">
        <v>20485</v>
      </c>
      <c r="C248" t="s">
        <v>4842</v>
      </c>
      <c r="D248">
        <v>88</v>
      </c>
      <c r="E248" t="s">
        <v>20487</v>
      </c>
      <c r="G248" t="s">
        <v>20490</v>
      </c>
      <c r="H248" t="s">
        <v>4846</v>
      </c>
      <c r="K248" t="s">
        <v>6860</v>
      </c>
      <c r="L248" t="s">
        <v>6861</v>
      </c>
      <c r="M248" t="s">
        <v>20524</v>
      </c>
      <c r="N248">
        <v>9</v>
      </c>
      <c r="O248" t="s">
        <v>20611</v>
      </c>
      <c r="P248" t="s">
        <v>20793</v>
      </c>
      <c r="Q248">
        <v>7</v>
      </c>
      <c r="R248">
        <v>7</v>
      </c>
      <c r="S248">
        <v>2.52</v>
      </c>
      <c r="T248">
        <v>4.57</v>
      </c>
      <c r="U248">
        <v>657.79</v>
      </c>
      <c r="V248">
        <v>208.14</v>
      </c>
      <c r="W248">
        <v>1.3</v>
      </c>
      <c r="X248">
        <v>3.48</v>
      </c>
      <c r="Y248">
        <v>6.65</v>
      </c>
      <c r="Z248">
        <v>2</v>
      </c>
      <c r="AA248" t="s">
        <v>4250</v>
      </c>
      <c r="AB248">
        <v>2</v>
      </c>
      <c r="AC248">
        <v>14</v>
      </c>
      <c r="AD248">
        <v>1.9550000000000001</v>
      </c>
      <c r="AF248" t="s">
        <v>7951</v>
      </c>
      <c r="AI248">
        <v>0</v>
      </c>
      <c r="AJ248">
        <v>0</v>
      </c>
      <c r="AK248" t="s">
        <v>19870</v>
      </c>
      <c r="AL248" t="s">
        <v>19870</v>
      </c>
      <c r="AM248" t="s">
        <v>20019</v>
      </c>
    </row>
    <row r="249" spans="1:39" x14ac:dyDescent="0.25">
      <c r="A249" t="s">
        <v>9367</v>
      </c>
      <c r="B249" t="s">
        <v>20485</v>
      </c>
      <c r="C249" t="s">
        <v>4842</v>
      </c>
      <c r="D249">
        <v>88</v>
      </c>
      <c r="E249" t="s">
        <v>20487</v>
      </c>
      <c r="G249" t="s">
        <v>20491</v>
      </c>
      <c r="H249" t="s">
        <v>4846</v>
      </c>
      <c r="K249" t="s">
        <v>6860</v>
      </c>
      <c r="L249" t="s">
        <v>6861</v>
      </c>
      <c r="M249" t="s">
        <v>20533</v>
      </c>
      <c r="N249">
        <v>9</v>
      </c>
      <c r="O249" t="s">
        <v>20614</v>
      </c>
      <c r="P249" t="s">
        <v>17019</v>
      </c>
      <c r="Q249">
        <v>9</v>
      </c>
      <c r="R249">
        <v>4</v>
      </c>
      <c r="S249">
        <v>3.54</v>
      </c>
      <c r="T249">
        <v>5.51</v>
      </c>
      <c r="U249">
        <v>697.55</v>
      </c>
      <c r="V249">
        <v>175.32</v>
      </c>
      <c r="W249">
        <v>3.54</v>
      </c>
      <c r="X249">
        <v>4.26</v>
      </c>
      <c r="Y249">
        <v>0.6</v>
      </c>
      <c r="Z249">
        <v>5</v>
      </c>
      <c r="AA249" t="s">
        <v>4250</v>
      </c>
      <c r="AB249">
        <v>1</v>
      </c>
      <c r="AC249">
        <v>10</v>
      </c>
      <c r="AD249">
        <v>1.23</v>
      </c>
      <c r="AF249" t="s">
        <v>7951</v>
      </c>
      <c r="AI249">
        <v>0</v>
      </c>
      <c r="AJ249">
        <v>0</v>
      </c>
      <c r="AK249" t="s">
        <v>19926</v>
      </c>
      <c r="AL249" t="s">
        <v>19926</v>
      </c>
      <c r="AM249" t="s">
        <v>20019</v>
      </c>
    </row>
    <row r="250" spans="1:39" x14ac:dyDescent="0.25">
      <c r="A250" t="s">
        <v>20147</v>
      </c>
      <c r="B250" t="s">
        <v>20485</v>
      </c>
      <c r="C250" t="s">
        <v>4842</v>
      </c>
      <c r="D250">
        <v>88</v>
      </c>
      <c r="E250" t="s">
        <v>20487</v>
      </c>
      <c r="G250" t="s">
        <v>20490</v>
      </c>
      <c r="H250" t="s">
        <v>4846</v>
      </c>
      <c r="K250" t="s">
        <v>6860</v>
      </c>
      <c r="L250" t="s">
        <v>6861</v>
      </c>
      <c r="M250" t="s">
        <v>20524</v>
      </c>
      <c r="N250">
        <v>9</v>
      </c>
      <c r="O250" t="s">
        <v>20601</v>
      </c>
      <c r="P250" t="s">
        <v>20794</v>
      </c>
      <c r="Q250">
        <v>9</v>
      </c>
      <c r="R250">
        <v>9</v>
      </c>
      <c r="S250">
        <v>4.5599999999999996</v>
      </c>
      <c r="T250">
        <v>4.59</v>
      </c>
      <c r="U250">
        <v>732.88</v>
      </c>
      <c r="V250">
        <v>232.21</v>
      </c>
      <c r="W250">
        <v>1.79</v>
      </c>
      <c r="X250">
        <v>9.01</v>
      </c>
      <c r="Y250">
        <v>6.11</v>
      </c>
      <c r="Z250">
        <v>3</v>
      </c>
      <c r="AA250" t="s">
        <v>4250</v>
      </c>
      <c r="AB250">
        <v>2</v>
      </c>
      <c r="AC250">
        <v>18</v>
      </c>
      <c r="AD250">
        <v>1.2050000000000001</v>
      </c>
      <c r="AF250" t="s">
        <v>7949</v>
      </c>
      <c r="AI250">
        <v>0</v>
      </c>
      <c r="AJ250">
        <v>0</v>
      </c>
      <c r="AK250" t="s">
        <v>19901</v>
      </c>
      <c r="AL250" t="s">
        <v>19901</v>
      </c>
      <c r="AM250" t="s">
        <v>20019</v>
      </c>
    </row>
    <row r="251" spans="1:39" x14ac:dyDescent="0.25">
      <c r="A251" t="s">
        <v>20148</v>
      </c>
      <c r="B251" t="s">
        <v>20485</v>
      </c>
      <c r="C251" t="s">
        <v>4842</v>
      </c>
      <c r="D251">
        <v>87.9</v>
      </c>
      <c r="E251" t="s">
        <v>20487</v>
      </c>
      <c r="G251" t="s">
        <v>20490</v>
      </c>
      <c r="H251" t="s">
        <v>4846</v>
      </c>
      <c r="K251" t="s">
        <v>6860</v>
      </c>
      <c r="L251" t="s">
        <v>6861</v>
      </c>
      <c r="M251" t="s">
        <v>20517</v>
      </c>
      <c r="N251">
        <v>9</v>
      </c>
      <c r="O251" t="s">
        <v>20592</v>
      </c>
      <c r="P251" t="s">
        <v>20795</v>
      </c>
      <c r="Q251">
        <v>9</v>
      </c>
      <c r="R251">
        <v>9</v>
      </c>
      <c r="S251">
        <v>-1.82</v>
      </c>
      <c r="T251">
        <v>2.29</v>
      </c>
      <c r="U251">
        <v>684.75</v>
      </c>
      <c r="V251">
        <v>266.35000000000002</v>
      </c>
      <c r="W251">
        <v>-0.39</v>
      </c>
      <c r="X251">
        <v>1.9</v>
      </c>
      <c r="Y251">
        <v>6.8</v>
      </c>
      <c r="Z251">
        <v>2</v>
      </c>
      <c r="AA251" t="s">
        <v>4250</v>
      </c>
      <c r="AB251">
        <v>2</v>
      </c>
      <c r="AC251">
        <v>17</v>
      </c>
      <c r="AD251">
        <v>3</v>
      </c>
      <c r="AF251" t="s">
        <v>7951</v>
      </c>
      <c r="AI251">
        <v>0</v>
      </c>
      <c r="AJ251">
        <v>0</v>
      </c>
      <c r="AK251" t="s">
        <v>19900</v>
      </c>
      <c r="AL251" t="s">
        <v>19900</v>
      </c>
      <c r="AM251" t="s">
        <v>20019</v>
      </c>
    </row>
    <row r="252" spans="1:39" x14ac:dyDescent="0.25">
      <c r="A252" t="s">
        <v>20149</v>
      </c>
      <c r="B252" t="s">
        <v>20485</v>
      </c>
      <c r="C252" t="s">
        <v>4842</v>
      </c>
      <c r="D252">
        <v>87.7</v>
      </c>
      <c r="E252" t="s">
        <v>20487</v>
      </c>
      <c r="K252" t="s">
        <v>6860</v>
      </c>
      <c r="M252" t="s">
        <v>14973</v>
      </c>
      <c r="N252">
        <v>8</v>
      </c>
      <c r="O252" t="s">
        <v>20621</v>
      </c>
      <c r="P252" t="s">
        <v>20796</v>
      </c>
      <c r="Q252">
        <v>3</v>
      </c>
      <c r="R252">
        <v>2</v>
      </c>
      <c r="S252">
        <v>3.97</v>
      </c>
      <c r="T252">
        <v>5.71</v>
      </c>
      <c r="U252">
        <v>465.82</v>
      </c>
      <c r="V252">
        <v>50.36</v>
      </c>
      <c r="W252">
        <v>5.58</v>
      </c>
      <c r="X252">
        <v>12.88</v>
      </c>
      <c r="Y252">
        <v>9.1</v>
      </c>
      <c r="Z252">
        <v>2</v>
      </c>
      <c r="AA252" t="s">
        <v>4250</v>
      </c>
      <c r="AB252">
        <v>1</v>
      </c>
      <c r="AC252">
        <v>8</v>
      </c>
      <c r="AD252">
        <v>2.2091428571428571</v>
      </c>
      <c r="AF252" t="s">
        <v>7952</v>
      </c>
      <c r="AI252">
        <v>0</v>
      </c>
      <c r="AJ252">
        <v>0</v>
      </c>
      <c r="AK252" t="s">
        <v>20005</v>
      </c>
      <c r="AL252" t="s">
        <v>20005</v>
      </c>
      <c r="AM252" t="s">
        <v>20019</v>
      </c>
    </row>
    <row r="253" spans="1:39" x14ac:dyDescent="0.25">
      <c r="A253" t="s">
        <v>20150</v>
      </c>
      <c r="B253" t="s">
        <v>20485</v>
      </c>
      <c r="C253" t="s">
        <v>4842</v>
      </c>
      <c r="D253">
        <v>87.15</v>
      </c>
      <c r="E253" t="s">
        <v>20487</v>
      </c>
      <c r="G253" t="s">
        <v>20488</v>
      </c>
      <c r="H253" t="s">
        <v>4846</v>
      </c>
      <c r="K253" t="s">
        <v>6860</v>
      </c>
      <c r="L253" t="s">
        <v>6861</v>
      </c>
      <c r="M253" t="s">
        <v>20531</v>
      </c>
      <c r="N253">
        <v>9</v>
      </c>
      <c r="O253" t="s">
        <v>20612</v>
      </c>
      <c r="P253" t="s">
        <v>20797</v>
      </c>
      <c r="Q253">
        <v>9</v>
      </c>
      <c r="R253">
        <v>3</v>
      </c>
      <c r="S253">
        <v>5.69</v>
      </c>
      <c r="T253">
        <v>5.7</v>
      </c>
      <c r="U253">
        <v>582.66999999999996</v>
      </c>
      <c r="V253">
        <v>139.15</v>
      </c>
      <c r="W253">
        <v>6.33</v>
      </c>
      <c r="X253">
        <v>9.3800000000000008</v>
      </c>
      <c r="Y253">
        <v>2.56</v>
      </c>
      <c r="Z253">
        <v>5</v>
      </c>
      <c r="AA253" t="s">
        <v>4250</v>
      </c>
      <c r="AB253">
        <v>2</v>
      </c>
      <c r="AC253">
        <v>6</v>
      </c>
      <c r="AD253">
        <v>1.166666666666667</v>
      </c>
      <c r="AF253" t="s">
        <v>7949</v>
      </c>
      <c r="AI253">
        <v>0</v>
      </c>
      <c r="AJ253">
        <v>0</v>
      </c>
      <c r="AK253" t="s">
        <v>19894</v>
      </c>
      <c r="AL253" t="s">
        <v>19894</v>
      </c>
      <c r="AM253" t="s">
        <v>20019</v>
      </c>
    </row>
    <row r="254" spans="1:39" x14ac:dyDescent="0.25">
      <c r="A254" t="s">
        <v>8976</v>
      </c>
      <c r="B254" t="s">
        <v>20485</v>
      </c>
      <c r="C254" t="s">
        <v>4842</v>
      </c>
      <c r="D254">
        <v>87.1</v>
      </c>
      <c r="E254" t="s">
        <v>20487</v>
      </c>
      <c r="G254" t="s">
        <v>20491</v>
      </c>
      <c r="H254" t="s">
        <v>4846</v>
      </c>
      <c r="K254" t="s">
        <v>6860</v>
      </c>
      <c r="L254" t="s">
        <v>6861</v>
      </c>
      <c r="M254" t="s">
        <v>20525</v>
      </c>
      <c r="N254">
        <v>9</v>
      </c>
      <c r="O254" t="s">
        <v>20603</v>
      </c>
      <c r="P254" t="s">
        <v>16628</v>
      </c>
      <c r="Q254">
        <v>11</v>
      </c>
      <c r="R254">
        <v>9</v>
      </c>
      <c r="S254">
        <v>-1.76</v>
      </c>
      <c r="T254">
        <v>2.36</v>
      </c>
      <c r="U254">
        <v>708.78</v>
      </c>
      <c r="V254">
        <v>283.51</v>
      </c>
      <c r="W254">
        <v>-0.65</v>
      </c>
      <c r="X254">
        <v>2.5</v>
      </c>
      <c r="Y254">
        <v>5.8</v>
      </c>
      <c r="Z254">
        <v>3</v>
      </c>
      <c r="AA254" t="s">
        <v>4250</v>
      </c>
      <c r="AB254">
        <v>3</v>
      </c>
      <c r="AC254">
        <v>18</v>
      </c>
      <c r="AD254">
        <v>3</v>
      </c>
      <c r="AF254" t="s">
        <v>7951</v>
      </c>
      <c r="AI254">
        <v>0</v>
      </c>
      <c r="AJ254">
        <v>0</v>
      </c>
      <c r="AK254" t="s">
        <v>19900</v>
      </c>
      <c r="AL254" t="s">
        <v>19900</v>
      </c>
      <c r="AM254" t="s">
        <v>20019</v>
      </c>
    </row>
    <row r="255" spans="1:39" x14ac:dyDescent="0.25">
      <c r="A255" t="s">
        <v>8976</v>
      </c>
      <c r="B255" t="s">
        <v>20485</v>
      </c>
      <c r="C255" t="s">
        <v>4842</v>
      </c>
      <c r="D255">
        <v>87.1</v>
      </c>
      <c r="E255" t="s">
        <v>20487</v>
      </c>
      <c r="G255" t="s">
        <v>20491</v>
      </c>
      <c r="H255" t="s">
        <v>4846</v>
      </c>
      <c r="K255" t="s">
        <v>6860</v>
      </c>
      <c r="L255" t="s">
        <v>6861</v>
      </c>
      <c r="M255" t="s">
        <v>20510</v>
      </c>
      <c r="N255">
        <v>9</v>
      </c>
      <c r="O255" t="s">
        <v>20585</v>
      </c>
      <c r="P255" t="s">
        <v>16628</v>
      </c>
      <c r="Q255">
        <v>11</v>
      </c>
      <c r="R255">
        <v>9</v>
      </c>
      <c r="S255">
        <v>-1.76</v>
      </c>
      <c r="T255">
        <v>2.36</v>
      </c>
      <c r="U255">
        <v>708.78</v>
      </c>
      <c r="V255">
        <v>283.51</v>
      </c>
      <c r="W255">
        <v>-0.65</v>
      </c>
      <c r="X255">
        <v>2.5</v>
      </c>
      <c r="Y255">
        <v>5.8</v>
      </c>
      <c r="Z255">
        <v>3</v>
      </c>
      <c r="AA255" t="s">
        <v>4250</v>
      </c>
      <c r="AB255">
        <v>3</v>
      </c>
      <c r="AC255">
        <v>18</v>
      </c>
      <c r="AD255">
        <v>3</v>
      </c>
      <c r="AF255" t="s">
        <v>7951</v>
      </c>
      <c r="AI255">
        <v>0</v>
      </c>
      <c r="AJ255">
        <v>0</v>
      </c>
      <c r="AK255" t="s">
        <v>19867</v>
      </c>
      <c r="AL255" t="s">
        <v>19867</v>
      </c>
      <c r="AM255" t="s">
        <v>20019</v>
      </c>
    </row>
    <row r="256" spans="1:39" x14ac:dyDescent="0.25">
      <c r="A256" t="s">
        <v>20050</v>
      </c>
      <c r="B256" t="s">
        <v>20485</v>
      </c>
      <c r="C256" t="s">
        <v>4842</v>
      </c>
      <c r="D256">
        <v>87</v>
      </c>
      <c r="E256" t="s">
        <v>20487</v>
      </c>
      <c r="G256" t="s">
        <v>20488</v>
      </c>
      <c r="H256" t="s">
        <v>4846</v>
      </c>
      <c r="K256" t="s">
        <v>6860</v>
      </c>
      <c r="L256" t="s">
        <v>6861</v>
      </c>
      <c r="M256" t="s">
        <v>20507</v>
      </c>
      <c r="N256">
        <v>9</v>
      </c>
      <c r="O256" t="s">
        <v>20582</v>
      </c>
      <c r="P256" t="s">
        <v>20697</v>
      </c>
      <c r="Q256">
        <v>3</v>
      </c>
      <c r="R256">
        <v>1</v>
      </c>
      <c r="S256">
        <v>6.71</v>
      </c>
      <c r="T256">
        <v>6.71</v>
      </c>
      <c r="U256">
        <v>345.9</v>
      </c>
      <c r="V256">
        <v>25.16</v>
      </c>
      <c r="W256">
        <v>5.01</v>
      </c>
      <c r="Y256">
        <v>0</v>
      </c>
      <c r="Z256">
        <v>3</v>
      </c>
      <c r="AA256" t="s">
        <v>4250</v>
      </c>
      <c r="AB256">
        <v>1</v>
      </c>
      <c r="AC256">
        <v>6</v>
      </c>
      <c r="AD256">
        <v>3.091333333333333</v>
      </c>
      <c r="AF256" t="s">
        <v>7949</v>
      </c>
      <c r="AI256">
        <v>0</v>
      </c>
      <c r="AJ256">
        <v>0</v>
      </c>
      <c r="AK256" t="s">
        <v>20016</v>
      </c>
      <c r="AL256" t="s">
        <v>20016</v>
      </c>
      <c r="AM256" t="s">
        <v>20019</v>
      </c>
    </row>
    <row r="257" spans="1:39" x14ac:dyDescent="0.25">
      <c r="A257" t="s">
        <v>20151</v>
      </c>
      <c r="B257" t="s">
        <v>20485</v>
      </c>
      <c r="C257" t="s">
        <v>4842</v>
      </c>
      <c r="D257">
        <v>87</v>
      </c>
      <c r="E257" t="s">
        <v>20487</v>
      </c>
      <c r="G257" t="s">
        <v>20490</v>
      </c>
      <c r="H257" t="s">
        <v>4846</v>
      </c>
      <c r="K257" t="s">
        <v>6860</v>
      </c>
      <c r="L257" t="s">
        <v>6861</v>
      </c>
      <c r="M257" t="s">
        <v>20524</v>
      </c>
      <c r="N257">
        <v>9</v>
      </c>
      <c r="O257" t="s">
        <v>20601</v>
      </c>
      <c r="P257" t="s">
        <v>20798</v>
      </c>
      <c r="Q257">
        <v>9</v>
      </c>
      <c r="R257">
        <v>9</v>
      </c>
      <c r="S257">
        <v>6.79</v>
      </c>
      <c r="T257">
        <v>6.82</v>
      </c>
      <c r="U257">
        <v>827.04</v>
      </c>
      <c r="V257">
        <v>232.21</v>
      </c>
      <c r="W257">
        <v>3.82</v>
      </c>
      <c r="X257">
        <v>9.01</v>
      </c>
      <c r="Y257">
        <v>6.11</v>
      </c>
      <c r="Z257">
        <v>3</v>
      </c>
      <c r="AA257" t="s">
        <v>4250</v>
      </c>
      <c r="AB257">
        <v>2</v>
      </c>
      <c r="AC257">
        <v>18</v>
      </c>
      <c r="AD257">
        <v>1</v>
      </c>
      <c r="AF257" t="s">
        <v>7949</v>
      </c>
      <c r="AI257">
        <v>0</v>
      </c>
      <c r="AJ257">
        <v>0</v>
      </c>
      <c r="AK257" t="s">
        <v>19901</v>
      </c>
      <c r="AL257" t="s">
        <v>19901</v>
      </c>
      <c r="AM257" t="s">
        <v>20019</v>
      </c>
    </row>
    <row r="258" spans="1:39" x14ac:dyDescent="0.25">
      <c r="A258" t="s">
        <v>11898</v>
      </c>
      <c r="B258" t="s">
        <v>20485</v>
      </c>
      <c r="C258" t="s">
        <v>4842</v>
      </c>
      <c r="D258">
        <v>87</v>
      </c>
      <c r="E258" t="s">
        <v>20487</v>
      </c>
      <c r="G258" t="s">
        <v>20488</v>
      </c>
      <c r="H258" t="s">
        <v>4846</v>
      </c>
      <c r="K258" t="s">
        <v>6860</v>
      </c>
      <c r="L258" t="s">
        <v>6861</v>
      </c>
      <c r="M258" t="s">
        <v>20515</v>
      </c>
      <c r="N258">
        <v>9</v>
      </c>
      <c r="O258" t="s">
        <v>20590</v>
      </c>
      <c r="P258" t="s">
        <v>19550</v>
      </c>
      <c r="Q258">
        <v>11</v>
      </c>
      <c r="R258">
        <v>2</v>
      </c>
      <c r="S258">
        <v>3.62</v>
      </c>
      <c r="T258">
        <v>3.62</v>
      </c>
      <c r="U258">
        <v>536.69000000000005</v>
      </c>
      <c r="V258">
        <v>112.31</v>
      </c>
      <c r="W258">
        <v>4.43</v>
      </c>
      <c r="X258">
        <v>13.58</v>
      </c>
      <c r="Y258">
        <v>5.22</v>
      </c>
      <c r="Z258">
        <v>4</v>
      </c>
      <c r="AA258" t="s">
        <v>4250</v>
      </c>
      <c r="AB258">
        <v>2</v>
      </c>
      <c r="AC258">
        <v>9</v>
      </c>
      <c r="AD258">
        <v>2.636333333333333</v>
      </c>
      <c r="AF258" t="s">
        <v>7949</v>
      </c>
      <c r="AI258">
        <v>0</v>
      </c>
      <c r="AJ258">
        <v>0</v>
      </c>
      <c r="AK258" t="s">
        <v>19995</v>
      </c>
      <c r="AL258" t="s">
        <v>19995</v>
      </c>
      <c r="AM258" t="s">
        <v>20019</v>
      </c>
    </row>
    <row r="259" spans="1:39" x14ac:dyDescent="0.25">
      <c r="A259" t="s">
        <v>8976</v>
      </c>
      <c r="B259" t="s">
        <v>20485</v>
      </c>
      <c r="C259" t="s">
        <v>4842</v>
      </c>
      <c r="D259">
        <v>87</v>
      </c>
      <c r="E259" t="s">
        <v>20487</v>
      </c>
      <c r="G259" t="s">
        <v>20491</v>
      </c>
      <c r="H259" t="s">
        <v>4846</v>
      </c>
      <c r="K259" t="s">
        <v>6860</v>
      </c>
      <c r="L259" t="s">
        <v>6861</v>
      </c>
      <c r="M259" t="s">
        <v>20526</v>
      </c>
      <c r="N259">
        <v>9</v>
      </c>
      <c r="O259" t="s">
        <v>20604</v>
      </c>
      <c r="P259" t="s">
        <v>16628</v>
      </c>
      <c r="Q259">
        <v>11</v>
      </c>
      <c r="R259">
        <v>9</v>
      </c>
      <c r="S259">
        <v>-1.76</v>
      </c>
      <c r="T259">
        <v>2.36</v>
      </c>
      <c r="U259">
        <v>708.78</v>
      </c>
      <c r="V259">
        <v>283.51</v>
      </c>
      <c r="W259">
        <v>-0.65</v>
      </c>
      <c r="X259">
        <v>2.5</v>
      </c>
      <c r="Y259">
        <v>5.8</v>
      </c>
      <c r="Z259">
        <v>3</v>
      </c>
      <c r="AA259" t="s">
        <v>4250</v>
      </c>
      <c r="AB259">
        <v>3</v>
      </c>
      <c r="AC259">
        <v>18</v>
      </c>
      <c r="AD259">
        <v>3</v>
      </c>
      <c r="AF259" t="s">
        <v>7951</v>
      </c>
      <c r="AI259">
        <v>0</v>
      </c>
      <c r="AJ259">
        <v>0</v>
      </c>
      <c r="AK259" t="s">
        <v>19897</v>
      </c>
      <c r="AL259" t="s">
        <v>19897</v>
      </c>
      <c r="AM259" t="s">
        <v>20019</v>
      </c>
    </row>
    <row r="260" spans="1:39" x14ac:dyDescent="0.25">
      <c r="A260" t="s">
        <v>8976</v>
      </c>
      <c r="B260" t="s">
        <v>20485</v>
      </c>
      <c r="C260" t="s">
        <v>4842</v>
      </c>
      <c r="D260">
        <v>87</v>
      </c>
      <c r="E260" t="s">
        <v>20487</v>
      </c>
      <c r="G260" t="s">
        <v>20491</v>
      </c>
      <c r="H260" t="s">
        <v>4846</v>
      </c>
      <c r="K260" t="s">
        <v>6860</v>
      </c>
      <c r="L260" t="s">
        <v>6861</v>
      </c>
      <c r="M260" t="s">
        <v>20526</v>
      </c>
      <c r="N260">
        <v>9</v>
      </c>
      <c r="O260" t="s">
        <v>20606</v>
      </c>
      <c r="P260" t="s">
        <v>16628</v>
      </c>
      <c r="Q260">
        <v>11</v>
      </c>
      <c r="R260">
        <v>9</v>
      </c>
      <c r="S260">
        <v>-1.76</v>
      </c>
      <c r="T260">
        <v>2.36</v>
      </c>
      <c r="U260">
        <v>708.78</v>
      </c>
      <c r="V260">
        <v>283.51</v>
      </c>
      <c r="W260">
        <v>-0.65</v>
      </c>
      <c r="X260">
        <v>2.5</v>
      </c>
      <c r="Y260">
        <v>5.8</v>
      </c>
      <c r="Z260">
        <v>3</v>
      </c>
      <c r="AA260" t="s">
        <v>4250</v>
      </c>
      <c r="AB260">
        <v>3</v>
      </c>
      <c r="AC260">
        <v>18</v>
      </c>
      <c r="AD260">
        <v>3</v>
      </c>
      <c r="AF260" t="s">
        <v>7951</v>
      </c>
      <c r="AI260">
        <v>0</v>
      </c>
      <c r="AJ260">
        <v>0</v>
      </c>
      <c r="AK260" t="s">
        <v>19869</v>
      </c>
      <c r="AL260" t="s">
        <v>19869</v>
      </c>
      <c r="AM260" t="s">
        <v>20019</v>
      </c>
    </row>
    <row r="261" spans="1:39" x14ac:dyDescent="0.25">
      <c r="A261" t="s">
        <v>20152</v>
      </c>
      <c r="B261" t="s">
        <v>20485</v>
      </c>
      <c r="C261" t="s">
        <v>4842</v>
      </c>
      <c r="D261">
        <v>87</v>
      </c>
      <c r="E261" t="s">
        <v>20487</v>
      </c>
      <c r="G261" t="s">
        <v>20490</v>
      </c>
      <c r="H261" t="s">
        <v>4846</v>
      </c>
      <c r="K261" t="s">
        <v>6860</v>
      </c>
      <c r="L261" t="s">
        <v>6861</v>
      </c>
      <c r="M261" t="s">
        <v>20529</v>
      </c>
      <c r="N261">
        <v>9</v>
      </c>
      <c r="O261" t="s">
        <v>20608</v>
      </c>
      <c r="P261" t="s">
        <v>20799</v>
      </c>
      <c r="Q261">
        <v>10</v>
      </c>
      <c r="R261">
        <v>4</v>
      </c>
      <c r="S261">
        <v>2.58</v>
      </c>
      <c r="T261">
        <v>2.87</v>
      </c>
      <c r="U261">
        <v>693.8</v>
      </c>
      <c r="V261">
        <v>184.1</v>
      </c>
      <c r="W261">
        <v>3.16</v>
      </c>
      <c r="X261">
        <v>7.41</v>
      </c>
      <c r="Y261">
        <v>0.48</v>
      </c>
      <c r="Z261">
        <v>4</v>
      </c>
      <c r="AA261" t="s">
        <v>4250</v>
      </c>
      <c r="AB261">
        <v>1</v>
      </c>
      <c r="AC261">
        <v>13</v>
      </c>
      <c r="AD261">
        <v>2.71</v>
      </c>
      <c r="AF261" t="s">
        <v>7949</v>
      </c>
      <c r="AI261">
        <v>0</v>
      </c>
      <c r="AJ261">
        <v>0</v>
      </c>
      <c r="AK261" t="s">
        <v>19849</v>
      </c>
      <c r="AL261" t="s">
        <v>19849</v>
      </c>
      <c r="AM261" t="s">
        <v>20019</v>
      </c>
    </row>
    <row r="262" spans="1:39" x14ac:dyDescent="0.25">
      <c r="A262" t="s">
        <v>20153</v>
      </c>
      <c r="B262" t="s">
        <v>20485</v>
      </c>
      <c r="C262" t="s">
        <v>4842</v>
      </c>
      <c r="D262">
        <v>87</v>
      </c>
      <c r="E262" t="s">
        <v>20487</v>
      </c>
      <c r="G262" t="s">
        <v>20489</v>
      </c>
      <c r="H262" t="s">
        <v>4846</v>
      </c>
      <c r="K262" t="s">
        <v>6860</v>
      </c>
      <c r="L262" t="s">
        <v>6861</v>
      </c>
      <c r="M262" t="s">
        <v>20512</v>
      </c>
      <c r="N262">
        <v>9</v>
      </c>
      <c r="O262" t="s">
        <v>20587</v>
      </c>
      <c r="P262" t="s">
        <v>20800</v>
      </c>
      <c r="Q262">
        <v>3</v>
      </c>
      <c r="R262">
        <v>1</v>
      </c>
      <c r="S262">
        <v>6.52</v>
      </c>
      <c r="T262">
        <v>6.52</v>
      </c>
      <c r="U262">
        <v>373.52</v>
      </c>
      <c r="V262">
        <v>25.16</v>
      </c>
      <c r="W262">
        <v>5.44</v>
      </c>
      <c r="Y262">
        <v>0</v>
      </c>
      <c r="Z262">
        <v>4</v>
      </c>
      <c r="AA262" t="s">
        <v>4250</v>
      </c>
      <c r="AB262">
        <v>1</v>
      </c>
      <c r="AC262">
        <v>5</v>
      </c>
      <c r="AD262">
        <v>2.994761904761905</v>
      </c>
      <c r="AF262" t="s">
        <v>7949</v>
      </c>
      <c r="AI262">
        <v>0</v>
      </c>
      <c r="AJ262">
        <v>0</v>
      </c>
      <c r="AK262" t="s">
        <v>20016</v>
      </c>
      <c r="AL262" t="s">
        <v>20016</v>
      </c>
      <c r="AM262" t="s">
        <v>20019</v>
      </c>
    </row>
    <row r="263" spans="1:39" x14ac:dyDescent="0.25">
      <c r="A263" t="s">
        <v>20154</v>
      </c>
      <c r="B263" t="s">
        <v>20485</v>
      </c>
      <c r="C263" t="s">
        <v>4842</v>
      </c>
      <c r="D263">
        <v>87</v>
      </c>
      <c r="E263" t="s">
        <v>20487</v>
      </c>
      <c r="G263" t="s">
        <v>20490</v>
      </c>
      <c r="H263" t="s">
        <v>4846</v>
      </c>
      <c r="K263" t="s">
        <v>6860</v>
      </c>
      <c r="L263" t="s">
        <v>6861</v>
      </c>
      <c r="M263" t="s">
        <v>20524</v>
      </c>
      <c r="N263">
        <v>9</v>
      </c>
      <c r="O263" t="s">
        <v>20600</v>
      </c>
      <c r="P263" t="s">
        <v>20801</v>
      </c>
      <c r="Q263">
        <v>9</v>
      </c>
      <c r="R263">
        <v>5</v>
      </c>
      <c r="S263">
        <v>3.62</v>
      </c>
      <c r="T263">
        <v>5.59</v>
      </c>
      <c r="U263">
        <v>652.64</v>
      </c>
      <c r="V263">
        <v>205.13</v>
      </c>
      <c r="W263">
        <v>3.75</v>
      </c>
      <c r="X263">
        <v>4.26</v>
      </c>
      <c r="Y263">
        <v>0.6</v>
      </c>
      <c r="Z263">
        <v>5</v>
      </c>
      <c r="AA263" t="s">
        <v>4250</v>
      </c>
      <c r="AB263">
        <v>1</v>
      </c>
      <c r="AC263">
        <v>12</v>
      </c>
      <c r="AD263">
        <v>1.19</v>
      </c>
      <c r="AF263" t="s">
        <v>7951</v>
      </c>
      <c r="AI263">
        <v>0</v>
      </c>
      <c r="AJ263">
        <v>0</v>
      </c>
      <c r="AK263" t="s">
        <v>19940</v>
      </c>
      <c r="AL263" t="s">
        <v>19940</v>
      </c>
      <c r="AM263" t="s">
        <v>20019</v>
      </c>
    </row>
    <row r="264" spans="1:39" x14ac:dyDescent="0.25">
      <c r="A264" t="s">
        <v>20155</v>
      </c>
      <c r="B264" t="s">
        <v>20485</v>
      </c>
      <c r="C264" t="s">
        <v>4842</v>
      </c>
      <c r="D264">
        <v>87</v>
      </c>
      <c r="E264" t="s">
        <v>20487</v>
      </c>
      <c r="G264" t="s">
        <v>20489</v>
      </c>
      <c r="H264" t="s">
        <v>4846</v>
      </c>
      <c r="K264" t="s">
        <v>6860</v>
      </c>
      <c r="L264" t="s">
        <v>6861</v>
      </c>
      <c r="M264" t="s">
        <v>20512</v>
      </c>
      <c r="N264">
        <v>9</v>
      </c>
      <c r="O264" t="s">
        <v>20587</v>
      </c>
      <c r="P264" t="s">
        <v>20802</v>
      </c>
      <c r="Q264">
        <v>7</v>
      </c>
      <c r="R264">
        <v>1</v>
      </c>
      <c r="S264">
        <v>4.58</v>
      </c>
      <c r="T264">
        <v>4.58</v>
      </c>
      <c r="U264">
        <v>391.5</v>
      </c>
      <c r="V264">
        <v>68.760000000000005</v>
      </c>
      <c r="W264">
        <v>3.26</v>
      </c>
      <c r="X264">
        <v>13.71</v>
      </c>
      <c r="Y264">
        <v>0.01</v>
      </c>
      <c r="Z264">
        <v>4</v>
      </c>
      <c r="AA264" t="s">
        <v>4250</v>
      </c>
      <c r="AB264">
        <v>0</v>
      </c>
      <c r="AC264">
        <v>6</v>
      </c>
      <c r="AD264">
        <v>3.8183333333333329</v>
      </c>
      <c r="AF264" t="s">
        <v>7949</v>
      </c>
      <c r="AI264">
        <v>0</v>
      </c>
      <c r="AJ264">
        <v>0</v>
      </c>
      <c r="AK264" t="s">
        <v>20016</v>
      </c>
      <c r="AL264" t="s">
        <v>20016</v>
      </c>
      <c r="AM264" t="s">
        <v>20019</v>
      </c>
    </row>
    <row r="265" spans="1:39" x14ac:dyDescent="0.25">
      <c r="A265" t="s">
        <v>20156</v>
      </c>
      <c r="B265" t="s">
        <v>20485</v>
      </c>
      <c r="C265" t="s">
        <v>4842</v>
      </c>
      <c r="D265">
        <v>87</v>
      </c>
      <c r="E265" t="s">
        <v>20487</v>
      </c>
      <c r="G265" t="s">
        <v>20490</v>
      </c>
      <c r="H265" t="s">
        <v>4846</v>
      </c>
      <c r="K265" t="s">
        <v>6860</v>
      </c>
      <c r="L265" t="s">
        <v>6861</v>
      </c>
      <c r="M265" t="s">
        <v>20523</v>
      </c>
      <c r="N265">
        <v>9</v>
      </c>
      <c r="O265" t="s">
        <v>20599</v>
      </c>
      <c r="P265" t="s">
        <v>20803</v>
      </c>
      <c r="Q265">
        <v>11</v>
      </c>
      <c r="R265">
        <v>9</v>
      </c>
      <c r="S265">
        <v>0.71</v>
      </c>
      <c r="T265">
        <v>2.72</v>
      </c>
      <c r="U265">
        <v>730.83</v>
      </c>
      <c r="V265">
        <v>274.89</v>
      </c>
      <c r="W265">
        <v>0.05</v>
      </c>
      <c r="X265">
        <v>4.26</v>
      </c>
      <c r="Y265">
        <v>5.92</v>
      </c>
      <c r="Z265">
        <v>4</v>
      </c>
      <c r="AA265" t="s">
        <v>4250</v>
      </c>
      <c r="AB265">
        <v>3</v>
      </c>
      <c r="AC265">
        <v>18</v>
      </c>
      <c r="AD265">
        <v>3</v>
      </c>
      <c r="AF265" t="s">
        <v>7951</v>
      </c>
      <c r="AI265">
        <v>0</v>
      </c>
      <c r="AJ265">
        <v>0</v>
      </c>
      <c r="AK265" t="s">
        <v>19898</v>
      </c>
      <c r="AL265" t="s">
        <v>19898</v>
      </c>
      <c r="AM265" t="s">
        <v>20019</v>
      </c>
    </row>
    <row r="266" spans="1:39" x14ac:dyDescent="0.25">
      <c r="A266" t="s">
        <v>20101</v>
      </c>
      <c r="B266" t="s">
        <v>20485</v>
      </c>
      <c r="C266" t="s">
        <v>4842</v>
      </c>
      <c r="D266">
        <v>87</v>
      </c>
      <c r="E266" t="s">
        <v>20487</v>
      </c>
      <c r="G266" t="s">
        <v>20489</v>
      </c>
      <c r="H266" t="s">
        <v>4846</v>
      </c>
      <c r="K266" t="s">
        <v>6860</v>
      </c>
      <c r="L266" t="s">
        <v>6861</v>
      </c>
      <c r="M266" t="s">
        <v>20512</v>
      </c>
      <c r="N266">
        <v>9</v>
      </c>
      <c r="O266" t="s">
        <v>20587</v>
      </c>
      <c r="P266" t="s">
        <v>20748</v>
      </c>
      <c r="Q266">
        <v>3</v>
      </c>
      <c r="R266">
        <v>1</v>
      </c>
      <c r="S266">
        <v>5.83</v>
      </c>
      <c r="T266">
        <v>5.83</v>
      </c>
      <c r="U266">
        <v>355.48</v>
      </c>
      <c r="V266">
        <v>25.16</v>
      </c>
      <c r="W266">
        <v>4.8099999999999996</v>
      </c>
      <c r="Y266">
        <v>0</v>
      </c>
      <c r="Z266">
        <v>3</v>
      </c>
      <c r="AA266" t="s">
        <v>4250</v>
      </c>
      <c r="AB266">
        <v>0</v>
      </c>
      <c r="AC266">
        <v>5</v>
      </c>
      <c r="AD266">
        <v>3.091333333333333</v>
      </c>
      <c r="AF266" t="s">
        <v>7949</v>
      </c>
      <c r="AI266">
        <v>0</v>
      </c>
      <c r="AJ266">
        <v>0</v>
      </c>
      <c r="AK266" t="s">
        <v>20016</v>
      </c>
      <c r="AL266" t="s">
        <v>20016</v>
      </c>
      <c r="AM266" t="s">
        <v>20019</v>
      </c>
    </row>
    <row r="267" spans="1:39" x14ac:dyDescent="0.25">
      <c r="A267" t="s">
        <v>9598</v>
      </c>
      <c r="B267" t="s">
        <v>20485</v>
      </c>
      <c r="C267" t="s">
        <v>4842</v>
      </c>
      <c r="D267">
        <v>87</v>
      </c>
      <c r="E267" t="s">
        <v>20487</v>
      </c>
      <c r="G267" t="s">
        <v>20491</v>
      </c>
      <c r="H267" t="s">
        <v>4846</v>
      </c>
      <c r="K267" t="s">
        <v>6860</v>
      </c>
      <c r="L267" t="s">
        <v>6861</v>
      </c>
      <c r="M267" t="s">
        <v>20533</v>
      </c>
      <c r="N267">
        <v>9</v>
      </c>
      <c r="O267" t="s">
        <v>20614</v>
      </c>
      <c r="P267" t="s">
        <v>17250</v>
      </c>
      <c r="Q267">
        <v>9</v>
      </c>
      <c r="R267">
        <v>4</v>
      </c>
      <c r="S267">
        <v>3.23</v>
      </c>
      <c r="T267">
        <v>5.2</v>
      </c>
      <c r="U267">
        <v>653.1</v>
      </c>
      <c r="V267">
        <v>175.32</v>
      </c>
      <c r="W267">
        <v>3.43</v>
      </c>
      <c r="X267">
        <v>4.26</v>
      </c>
      <c r="Y267">
        <v>0.6</v>
      </c>
      <c r="Z267">
        <v>5</v>
      </c>
      <c r="AA267" t="s">
        <v>4250</v>
      </c>
      <c r="AB267">
        <v>1</v>
      </c>
      <c r="AC267">
        <v>10</v>
      </c>
      <c r="AD267">
        <v>1.385</v>
      </c>
      <c r="AF267" t="s">
        <v>7951</v>
      </c>
      <c r="AI267">
        <v>0</v>
      </c>
      <c r="AJ267">
        <v>0</v>
      </c>
      <c r="AK267" t="s">
        <v>19926</v>
      </c>
      <c r="AL267" t="s">
        <v>19926</v>
      </c>
      <c r="AM267" t="s">
        <v>20019</v>
      </c>
    </row>
    <row r="268" spans="1:39" x14ac:dyDescent="0.25">
      <c r="A268" t="s">
        <v>20118</v>
      </c>
      <c r="B268" t="s">
        <v>20485</v>
      </c>
      <c r="C268" t="s">
        <v>4842</v>
      </c>
      <c r="D268">
        <v>87</v>
      </c>
      <c r="E268" t="s">
        <v>20487</v>
      </c>
      <c r="G268" t="s">
        <v>20489</v>
      </c>
      <c r="H268" t="s">
        <v>4846</v>
      </c>
      <c r="K268" t="s">
        <v>6860</v>
      </c>
      <c r="L268" t="s">
        <v>6861</v>
      </c>
      <c r="M268" t="s">
        <v>20512</v>
      </c>
      <c r="N268">
        <v>9</v>
      </c>
      <c r="O268" t="s">
        <v>20587</v>
      </c>
      <c r="P268" t="s">
        <v>20765</v>
      </c>
      <c r="Q268">
        <v>4</v>
      </c>
      <c r="R268">
        <v>1</v>
      </c>
      <c r="S268">
        <v>6.08</v>
      </c>
      <c r="T268">
        <v>6.08</v>
      </c>
      <c r="U268">
        <v>367.51</v>
      </c>
      <c r="V268">
        <v>34.39</v>
      </c>
      <c r="W268">
        <v>4.68</v>
      </c>
      <c r="Y268">
        <v>0</v>
      </c>
      <c r="Z268">
        <v>3</v>
      </c>
      <c r="AA268" t="s">
        <v>4250</v>
      </c>
      <c r="AB268">
        <v>0</v>
      </c>
      <c r="AC268">
        <v>6</v>
      </c>
      <c r="AD268">
        <v>3.499190476190476</v>
      </c>
      <c r="AF268" t="s">
        <v>7949</v>
      </c>
      <c r="AI268">
        <v>0</v>
      </c>
      <c r="AJ268">
        <v>0</v>
      </c>
      <c r="AK268" t="s">
        <v>20016</v>
      </c>
      <c r="AL268" t="s">
        <v>20016</v>
      </c>
      <c r="AM268" t="s">
        <v>20019</v>
      </c>
    </row>
    <row r="269" spans="1:39" x14ac:dyDescent="0.25">
      <c r="A269" t="s">
        <v>20024</v>
      </c>
      <c r="B269" t="s">
        <v>20485</v>
      </c>
      <c r="C269" t="s">
        <v>4842</v>
      </c>
      <c r="D269">
        <v>87</v>
      </c>
      <c r="E269" t="s">
        <v>20487</v>
      </c>
      <c r="G269" t="s">
        <v>20488</v>
      </c>
      <c r="H269" t="s">
        <v>4846</v>
      </c>
      <c r="K269" t="s">
        <v>6860</v>
      </c>
      <c r="L269" t="s">
        <v>6861</v>
      </c>
      <c r="M269" t="s">
        <v>20507</v>
      </c>
      <c r="N269">
        <v>9</v>
      </c>
      <c r="O269" t="s">
        <v>20582</v>
      </c>
      <c r="P269" t="s">
        <v>20671</v>
      </c>
      <c r="Q269">
        <v>4</v>
      </c>
      <c r="R269">
        <v>2</v>
      </c>
      <c r="S269">
        <v>4.92</v>
      </c>
      <c r="T269">
        <v>4.92</v>
      </c>
      <c r="U269">
        <v>348.47</v>
      </c>
      <c r="V269">
        <v>51.18</v>
      </c>
      <c r="W269">
        <v>4.53</v>
      </c>
      <c r="X269">
        <v>13.35</v>
      </c>
      <c r="Y269">
        <v>3.96</v>
      </c>
      <c r="Z269">
        <v>4</v>
      </c>
      <c r="AA269" t="s">
        <v>4250</v>
      </c>
      <c r="AB269">
        <v>0</v>
      </c>
      <c r="AC269">
        <v>5</v>
      </c>
      <c r="AD269">
        <v>3.54</v>
      </c>
      <c r="AF269" t="s">
        <v>7949</v>
      </c>
      <c r="AI269">
        <v>0</v>
      </c>
      <c r="AJ269">
        <v>0</v>
      </c>
      <c r="AK269" t="s">
        <v>20016</v>
      </c>
      <c r="AL269" t="s">
        <v>20016</v>
      </c>
      <c r="AM269" t="s">
        <v>20019</v>
      </c>
    </row>
    <row r="270" spans="1:39" x14ac:dyDescent="0.25">
      <c r="A270" t="s">
        <v>8146</v>
      </c>
      <c r="B270" t="s">
        <v>20485</v>
      </c>
      <c r="C270" t="s">
        <v>4842</v>
      </c>
      <c r="D270">
        <v>87</v>
      </c>
      <c r="E270" t="s">
        <v>20487</v>
      </c>
      <c r="K270" t="s">
        <v>6860</v>
      </c>
      <c r="L270" t="s">
        <v>6861</v>
      </c>
      <c r="M270" t="s">
        <v>14947</v>
      </c>
      <c r="N270">
        <v>9</v>
      </c>
      <c r="O270" t="s">
        <v>15268</v>
      </c>
      <c r="P270" t="s">
        <v>15799</v>
      </c>
      <c r="Q270">
        <v>3</v>
      </c>
      <c r="R270">
        <v>3</v>
      </c>
      <c r="S270">
        <v>5.17</v>
      </c>
      <c r="T270">
        <v>5.19</v>
      </c>
      <c r="U270">
        <v>477.42</v>
      </c>
      <c r="V270">
        <v>82.38</v>
      </c>
      <c r="W270">
        <v>6.81</v>
      </c>
      <c r="X270">
        <v>9.41</v>
      </c>
      <c r="Y270">
        <v>5.78</v>
      </c>
      <c r="Z270">
        <v>6</v>
      </c>
      <c r="AA270" t="s">
        <v>4250</v>
      </c>
      <c r="AB270">
        <v>1</v>
      </c>
      <c r="AC270">
        <v>4</v>
      </c>
      <c r="AD270">
        <v>2.327952380952381</v>
      </c>
      <c r="AF270" t="s">
        <v>7949</v>
      </c>
      <c r="AI270">
        <v>0</v>
      </c>
      <c r="AJ270">
        <v>0</v>
      </c>
      <c r="AK270" t="s">
        <v>19838</v>
      </c>
      <c r="AL270" t="s">
        <v>19838</v>
      </c>
      <c r="AM270" t="s">
        <v>20019</v>
      </c>
    </row>
    <row r="271" spans="1:39" x14ac:dyDescent="0.25">
      <c r="A271" t="s">
        <v>20020</v>
      </c>
      <c r="B271" t="s">
        <v>20485</v>
      </c>
      <c r="C271" t="s">
        <v>4842</v>
      </c>
      <c r="D271">
        <v>87</v>
      </c>
      <c r="E271" t="s">
        <v>20487</v>
      </c>
      <c r="G271" t="s">
        <v>20496</v>
      </c>
      <c r="H271" t="s">
        <v>4846</v>
      </c>
      <c r="K271" t="s">
        <v>6860</v>
      </c>
      <c r="L271" t="s">
        <v>6861</v>
      </c>
      <c r="M271" t="s">
        <v>20538</v>
      </c>
      <c r="N271">
        <v>9</v>
      </c>
      <c r="O271" t="s">
        <v>20620</v>
      </c>
      <c r="P271" t="s">
        <v>20667</v>
      </c>
      <c r="Q271">
        <v>4</v>
      </c>
      <c r="R271">
        <v>2</v>
      </c>
      <c r="S271">
        <v>6.07</v>
      </c>
      <c r="T271">
        <v>6.07</v>
      </c>
      <c r="U271">
        <v>375.49</v>
      </c>
      <c r="V271">
        <v>45.39</v>
      </c>
      <c r="W271">
        <v>5.17</v>
      </c>
      <c r="X271">
        <v>9.17</v>
      </c>
      <c r="Y271">
        <v>0</v>
      </c>
      <c r="Z271">
        <v>4</v>
      </c>
      <c r="AA271" t="s">
        <v>4250</v>
      </c>
      <c r="AB271">
        <v>1</v>
      </c>
      <c r="AC271">
        <v>6</v>
      </c>
      <c r="AD271">
        <v>3.389357142857143</v>
      </c>
      <c r="AF271" t="s">
        <v>7949</v>
      </c>
      <c r="AI271">
        <v>0</v>
      </c>
      <c r="AJ271">
        <v>0</v>
      </c>
      <c r="AK271" t="s">
        <v>20016</v>
      </c>
      <c r="AL271" t="s">
        <v>20016</v>
      </c>
      <c r="AM271" t="s">
        <v>20019</v>
      </c>
    </row>
    <row r="272" spans="1:39" x14ac:dyDescent="0.25">
      <c r="A272" t="s">
        <v>20157</v>
      </c>
      <c r="B272" t="s">
        <v>20485</v>
      </c>
      <c r="C272" t="s">
        <v>4842</v>
      </c>
      <c r="D272">
        <v>87</v>
      </c>
      <c r="E272" t="s">
        <v>20487</v>
      </c>
      <c r="G272" t="s">
        <v>20489</v>
      </c>
      <c r="H272" t="s">
        <v>4846</v>
      </c>
      <c r="K272" t="s">
        <v>6860</v>
      </c>
      <c r="L272" t="s">
        <v>6861</v>
      </c>
      <c r="M272" t="s">
        <v>20512</v>
      </c>
      <c r="N272">
        <v>9</v>
      </c>
      <c r="O272" t="s">
        <v>20587</v>
      </c>
      <c r="P272" t="s">
        <v>20804</v>
      </c>
      <c r="Q272">
        <v>3</v>
      </c>
      <c r="R272">
        <v>1</v>
      </c>
      <c r="S272">
        <v>6.5</v>
      </c>
      <c r="T272">
        <v>6.5</v>
      </c>
      <c r="U272">
        <v>361.51</v>
      </c>
      <c r="V272">
        <v>25.16</v>
      </c>
      <c r="W272">
        <v>5.56</v>
      </c>
      <c r="Y272">
        <v>0</v>
      </c>
      <c r="Z272">
        <v>4</v>
      </c>
      <c r="AA272" t="s">
        <v>4250</v>
      </c>
      <c r="AB272">
        <v>1</v>
      </c>
      <c r="AC272">
        <v>5</v>
      </c>
      <c r="AD272">
        <v>3.0805476190476191</v>
      </c>
      <c r="AF272" t="s">
        <v>7949</v>
      </c>
      <c r="AI272">
        <v>0</v>
      </c>
      <c r="AJ272">
        <v>0</v>
      </c>
      <c r="AK272" t="s">
        <v>20016</v>
      </c>
      <c r="AL272" t="s">
        <v>20016</v>
      </c>
      <c r="AM272" t="s">
        <v>20019</v>
      </c>
    </row>
    <row r="273" spans="1:39" x14ac:dyDescent="0.25">
      <c r="A273" t="s">
        <v>20158</v>
      </c>
      <c r="B273" t="s">
        <v>20485</v>
      </c>
      <c r="C273" t="s">
        <v>4842</v>
      </c>
      <c r="D273">
        <v>87</v>
      </c>
      <c r="E273" t="s">
        <v>20487</v>
      </c>
      <c r="G273" t="s">
        <v>20490</v>
      </c>
      <c r="H273" t="s">
        <v>4846</v>
      </c>
      <c r="K273" t="s">
        <v>6860</v>
      </c>
      <c r="L273" t="s">
        <v>6861</v>
      </c>
      <c r="M273" t="s">
        <v>20524</v>
      </c>
      <c r="N273">
        <v>9</v>
      </c>
      <c r="O273" t="s">
        <v>20601</v>
      </c>
      <c r="P273" t="s">
        <v>20805</v>
      </c>
      <c r="Q273">
        <v>9</v>
      </c>
      <c r="R273">
        <v>9</v>
      </c>
      <c r="S273">
        <v>4.5599999999999996</v>
      </c>
      <c r="T273">
        <v>4.59</v>
      </c>
      <c r="U273">
        <v>732.88</v>
      </c>
      <c r="V273">
        <v>232.21</v>
      </c>
      <c r="W273">
        <v>1.79</v>
      </c>
      <c r="X273">
        <v>9.01</v>
      </c>
      <c r="Y273">
        <v>6.11</v>
      </c>
      <c r="Z273">
        <v>3</v>
      </c>
      <c r="AA273" t="s">
        <v>4250</v>
      </c>
      <c r="AB273">
        <v>2</v>
      </c>
      <c r="AC273">
        <v>18</v>
      </c>
      <c r="AD273">
        <v>1.2050000000000001</v>
      </c>
      <c r="AF273" t="s">
        <v>7949</v>
      </c>
      <c r="AI273">
        <v>0</v>
      </c>
      <c r="AJ273">
        <v>0</v>
      </c>
      <c r="AK273" t="s">
        <v>19901</v>
      </c>
      <c r="AL273" t="s">
        <v>19901</v>
      </c>
      <c r="AM273" t="s">
        <v>20019</v>
      </c>
    </row>
    <row r="274" spans="1:39" x14ac:dyDescent="0.25">
      <c r="A274" t="s">
        <v>20159</v>
      </c>
      <c r="B274" t="s">
        <v>20485</v>
      </c>
      <c r="C274" t="s">
        <v>4842</v>
      </c>
      <c r="D274">
        <v>87</v>
      </c>
      <c r="E274" t="s">
        <v>20487</v>
      </c>
      <c r="G274" t="s">
        <v>20489</v>
      </c>
      <c r="H274" t="s">
        <v>4846</v>
      </c>
      <c r="K274" t="s">
        <v>6860</v>
      </c>
      <c r="M274" t="s">
        <v>20519</v>
      </c>
      <c r="N274">
        <v>8</v>
      </c>
      <c r="O274" t="s">
        <v>20595</v>
      </c>
      <c r="P274" t="s">
        <v>20806</v>
      </c>
      <c r="Q274">
        <v>6</v>
      </c>
      <c r="R274">
        <v>2</v>
      </c>
      <c r="S274">
        <v>7.14</v>
      </c>
      <c r="T274">
        <v>7.15</v>
      </c>
      <c r="U274">
        <v>666.66</v>
      </c>
      <c r="V274">
        <v>105.78</v>
      </c>
      <c r="W274">
        <v>7.99</v>
      </c>
      <c r="X274">
        <v>9.19</v>
      </c>
      <c r="Y274">
        <v>0</v>
      </c>
      <c r="Z274">
        <v>2</v>
      </c>
      <c r="AA274" t="s">
        <v>4250</v>
      </c>
      <c r="AB274">
        <v>2</v>
      </c>
      <c r="AC274">
        <v>7</v>
      </c>
      <c r="AD274">
        <v>1.974</v>
      </c>
      <c r="AF274" t="s">
        <v>7949</v>
      </c>
      <c r="AI274">
        <v>0</v>
      </c>
      <c r="AJ274">
        <v>0</v>
      </c>
      <c r="AK274" t="s">
        <v>19994</v>
      </c>
      <c r="AL274" t="s">
        <v>19994</v>
      </c>
      <c r="AM274" t="s">
        <v>20019</v>
      </c>
    </row>
    <row r="275" spans="1:39" x14ac:dyDescent="0.25">
      <c r="A275" t="s">
        <v>20160</v>
      </c>
      <c r="B275" t="s">
        <v>20485</v>
      </c>
      <c r="C275" t="s">
        <v>4842</v>
      </c>
      <c r="D275">
        <v>87</v>
      </c>
      <c r="E275" t="s">
        <v>20487</v>
      </c>
      <c r="G275" t="s">
        <v>20492</v>
      </c>
      <c r="H275" t="s">
        <v>4846</v>
      </c>
      <c r="K275" t="s">
        <v>6860</v>
      </c>
      <c r="L275" t="s">
        <v>6861</v>
      </c>
      <c r="M275" t="s">
        <v>20511</v>
      </c>
      <c r="N275">
        <v>9</v>
      </c>
      <c r="O275" t="s">
        <v>20586</v>
      </c>
      <c r="P275" t="s">
        <v>20807</v>
      </c>
      <c r="Q275">
        <v>3</v>
      </c>
      <c r="R275">
        <v>1</v>
      </c>
      <c r="S275">
        <v>6.13</v>
      </c>
      <c r="T275">
        <v>9.0500000000000007</v>
      </c>
      <c r="U275">
        <v>452.64</v>
      </c>
      <c r="V275">
        <v>63.6</v>
      </c>
      <c r="W275">
        <v>8</v>
      </c>
      <c r="X275">
        <v>4.09</v>
      </c>
      <c r="Y275">
        <v>0</v>
      </c>
      <c r="Z275">
        <v>1</v>
      </c>
      <c r="AA275" t="s">
        <v>4250</v>
      </c>
      <c r="AB275">
        <v>1</v>
      </c>
      <c r="AC275">
        <v>13</v>
      </c>
      <c r="AD275">
        <v>3.171619047619048</v>
      </c>
      <c r="AF275" t="s">
        <v>7951</v>
      </c>
      <c r="AI275">
        <v>0</v>
      </c>
      <c r="AJ275">
        <v>0</v>
      </c>
      <c r="AK275" t="s">
        <v>19918</v>
      </c>
      <c r="AL275" t="s">
        <v>19918</v>
      </c>
      <c r="AM275" t="s">
        <v>20019</v>
      </c>
    </row>
    <row r="276" spans="1:39" x14ac:dyDescent="0.25">
      <c r="A276" t="s">
        <v>20161</v>
      </c>
      <c r="B276" t="s">
        <v>20485</v>
      </c>
      <c r="C276" t="s">
        <v>4842</v>
      </c>
      <c r="D276">
        <v>86.35</v>
      </c>
      <c r="E276" t="s">
        <v>20487</v>
      </c>
      <c r="G276" t="s">
        <v>20488</v>
      </c>
      <c r="H276" t="s">
        <v>4846</v>
      </c>
      <c r="K276" t="s">
        <v>6860</v>
      </c>
      <c r="L276" t="s">
        <v>6861</v>
      </c>
      <c r="M276" t="s">
        <v>20531</v>
      </c>
      <c r="N276">
        <v>9</v>
      </c>
      <c r="O276" t="s">
        <v>20612</v>
      </c>
      <c r="P276" t="s">
        <v>20808</v>
      </c>
      <c r="Q276">
        <v>8</v>
      </c>
      <c r="R276">
        <v>3</v>
      </c>
      <c r="S276">
        <v>6.19</v>
      </c>
      <c r="T276">
        <v>6.41</v>
      </c>
      <c r="U276">
        <v>495.63</v>
      </c>
      <c r="V276">
        <v>105.24</v>
      </c>
      <c r="W276">
        <v>4.74</v>
      </c>
      <c r="X276">
        <v>7.59</v>
      </c>
      <c r="Y276">
        <v>3.44</v>
      </c>
      <c r="Z276">
        <v>3</v>
      </c>
      <c r="AA276" t="s">
        <v>4250</v>
      </c>
      <c r="AB276">
        <v>0</v>
      </c>
      <c r="AC276">
        <v>6</v>
      </c>
      <c r="AD276">
        <v>1.689880952380953</v>
      </c>
      <c r="AF276" t="s">
        <v>7949</v>
      </c>
      <c r="AI276">
        <v>0</v>
      </c>
      <c r="AJ276">
        <v>0</v>
      </c>
      <c r="AK276" t="s">
        <v>19894</v>
      </c>
      <c r="AL276" t="s">
        <v>19894</v>
      </c>
      <c r="AM276" t="s">
        <v>20019</v>
      </c>
    </row>
    <row r="277" spans="1:39" x14ac:dyDescent="0.25">
      <c r="A277" t="s">
        <v>9192</v>
      </c>
      <c r="B277" t="s">
        <v>20485</v>
      </c>
      <c r="C277" t="s">
        <v>4842</v>
      </c>
      <c r="D277">
        <v>86</v>
      </c>
      <c r="E277" t="s">
        <v>20487</v>
      </c>
      <c r="G277" t="s">
        <v>20491</v>
      </c>
      <c r="H277" t="s">
        <v>4846</v>
      </c>
      <c r="K277" t="s">
        <v>6860</v>
      </c>
      <c r="L277" t="s">
        <v>6861</v>
      </c>
      <c r="M277" t="s">
        <v>20536</v>
      </c>
      <c r="N277">
        <v>9</v>
      </c>
      <c r="O277" t="s">
        <v>20622</v>
      </c>
      <c r="P277" t="s">
        <v>16844</v>
      </c>
      <c r="Q277">
        <v>9</v>
      </c>
      <c r="R277">
        <v>9</v>
      </c>
      <c r="S277">
        <v>2.1</v>
      </c>
      <c r="T277">
        <v>4.1500000000000004</v>
      </c>
      <c r="U277">
        <v>792.91</v>
      </c>
      <c r="V277">
        <v>257.47000000000003</v>
      </c>
      <c r="W277">
        <v>0.61</v>
      </c>
      <c r="X277">
        <v>3.48</v>
      </c>
      <c r="Y277">
        <v>6.65</v>
      </c>
      <c r="Z277">
        <v>3</v>
      </c>
      <c r="AA277" t="s">
        <v>4250</v>
      </c>
      <c r="AB277">
        <v>2</v>
      </c>
      <c r="AC277">
        <v>18</v>
      </c>
      <c r="AD277">
        <v>2.375</v>
      </c>
      <c r="AF277" t="s">
        <v>7951</v>
      </c>
      <c r="AI277">
        <v>0</v>
      </c>
      <c r="AJ277">
        <v>0</v>
      </c>
      <c r="AK277" t="s">
        <v>19901</v>
      </c>
      <c r="AL277" t="s">
        <v>19901</v>
      </c>
      <c r="AM277" t="s">
        <v>20019</v>
      </c>
    </row>
    <row r="278" spans="1:39" x14ac:dyDescent="0.25">
      <c r="A278" t="s">
        <v>20162</v>
      </c>
      <c r="B278" t="s">
        <v>20485</v>
      </c>
      <c r="C278" t="s">
        <v>4842</v>
      </c>
      <c r="D278">
        <v>86</v>
      </c>
      <c r="E278" t="s">
        <v>20487</v>
      </c>
      <c r="G278" t="s">
        <v>20490</v>
      </c>
      <c r="H278" t="s">
        <v>4846</v>
      </c>
      <c r="K278" t="s">
        <v>6860</v>
      </c>
      <c r="L278" t="s">
        <v>6861</v>
      </c>
      <c r="M278" t="s">
        <v>20524</v>
      </c>
      <c r="N278">
        <v>9</v>
      </c>
      <c r="O278" t="s">
        <v>20600</v>
      </c>
      <c r="P278" t="s">
        <v>20809</v>
      </c>
      <c r="Q278">
        <v>11</v>
      </c>
      <c r="R278">
        <v>4</v>
      </c>
      <c r="S278">
        <v>1.7</v>
      </c>
      <c r="T278">
        <v>3.67</v>
      </c>
      <c r="U278">
        <v>660.71</v>
      </c>
      <c r="V278">
        <v>205.57</v>
      </c>
      <c r="W278">
        <v>2.67</v>
      </c>
      <c r="X278">
        <v>4.26</v>
      </c>
      <c r="Y278">
        <v>0.6</v>
      </c>
      <c r="Z278">
        <v>4</v>
      </c>
      <c r="AA278" t="s">
        <v>4250</v>
      </c>
      <c r="AB278">
        <v>2</v>
      </c>
      <c r="AC278">
        <v>13</v>
      </c>
      <c r="AD278">
        <v>2.665</v>
      </c>
      <c r="AF278" t="s">
        <v>7951</v>
      </c>
      <c r="AI278">
        <v>0</v>
      </c>
      <c r="AJ278">
        <v>0</v>
      </c>
      <c r="AK278" t="s">
        <v>19940</v>
      </c>
      <c r="AL278" t="s">
        <v>19940</v>
      </c>
      <c r="AM278" t="s">
        <v>20019</v>
      </c>
    </row>
    <row r="279" spans="1:39" x14ac:dyDescent="0.25">
      <c r="A279" t="s">
        <v>9671</v>
      </c>
      <c r="B279" t="s">
        <v>20485</v>
      </c>
      <c r="C279" t="s">
        <v>4842</v>
      </c>
      <c r="D279">
        <v>86</v>
      </c>
      <c r="E279" t="s">
        <v>20487</v>
      </c>
      <c r="G279" t="s">
        <v>20491</v>
      </c>
      <c r="H279" t="s">
        <v>4846</v>
      </c>
      <c r="K279" t="s">
        <v>6860</v>
      </c>
      <c r="L279" t="s">
        <v>6861</v>
      </c>
      <c r="M279" t="s">
        <v>20533</v>
      </c>
      <c r="N279">
        <v>9</v>
      </c>
      <c r="O279" t="s">
        <v>20614</v>
      </c>
      <c r="P279" t="s">
        <v>17323</v>
      </c>
      <c r="Q279">
        <v>9</v>
      </c>
      <c r="R279">
        <v>4</v>
      </c>
      <c r="S279">
        <v>3.82</v>
      </c>
      <c r="T279">
        <v>5.79</v>
      </c>
      <c r="U279">
        <v>744.55</v>
      </c>
      <c r="V279">
        <v>175.32</v>
      </c>
      <c r="W279">
        <v>3.38</v>
      </c>
      <c r="X279">
        <v>4.26</v>
      </c>
      <c r="Y279">
        <v>0.6</v>
      </c>
      <c r="Z279">
        <v>5</v>
      </c>
      <c r="AA279" t="s">
        <v>4250</v>
      </c>
      <c r="AB279">
        <v>1</v>
      </c>
      <c r="AC279">
        <v>10</v>
      </c>
      <c r="AD279">
        <v>1.0900000000000001</v>
      </c>
      <c r="AF279" t="s">
        <v>7951</v>
      </c>
      <c r="AI279">
        <v>0</v>
      </c>
      <c r="AJ279">
        <v>0</v>
      </c>
      <c r="AK279" t="s">
        <v>19926</v>
      </c>
      <c r="AL279" t="s">
        <v>19926</v>
      </c>
      <c r="AM279" t="s">
        <v>20019</v>
      </c>
    </row>
    <row r="280" spans="1:39" x14ac:dyDescent="0.25">
      <c r="A280" t="s">
        <v>20163</v>
      </c>
      <c r="B280" t="s">
        <v>20485</v>
      </c>
      <c r="C280" t="s">
        <v>4842</v>
      </c>
      <c r="D280">
        <v>86</v>
      </c>
      <c r="E280" t="s">
        <v>20487</v>
      </c>
      <c r="G280" t="s">
        <v>20490</v>
      </c>
      <c r="H280" t="s">
        <v>4846</v>
      </c>
      <c r="K280" t="s">
        <v>6860</v>
      </c>
      <c r="L280" t="s">
        <v>6861</v>
      </c>
      <c r="M280" t="s">
        <v>20524</v>
      </c>
      <c r="N280">
        <v>9</v>
      </c>
      <c r="O280" t="s">
        <v>20611</v>
      </c>
      <c r="P280" t="s">
        <v>20810</v>
      </c>
      <c r="Q280">
        <v>7</v>
      </c>
      <c r="R280">
        <v>7</v>
      </c>
      <c r="S280">
        <v>0.86</v>
      </c>
      <c r="T280">
        <v>2.91</v>
      </c>
      <c r="U280">
        <v>639.67999999999995</v>
      </c>
      <c r="V280">
        <v>208.14</v>
      </c>
      <c r="W280">
        <v>0.35</v>
      </c>
      <c r="X280">
        <v>3.48</v>
      </c>
      <c r="Y280">
        <v>6.65</v>
      </c>
      <c r="Z280">
        <v>2</v>
      </c>
      <c r="AA280" t="s">
        <v>4250</v>
      </c>
      <c r="AB280">
        <v>2</v>
      </c>
      <c r="AC280">
        <v>14</v>
      </c>
      <c r="AD280">
        <v>3</v>
      </c>
      <c r="AF280" t="s">
        <v>7951</v>
      </c>
      <c r="AI280">
        <v>0</v>
      </c>
      <c r="AJ280">
        <v>0</v>
      </c>
      <c r="AK280" t="s">
        <v>19870</v>
      </c>
      <c r="AL280" t="s">
        <v>19870</v>
      </c>
      <c r="AM280" t="s">
        <v>20019</v>
      </c>
    </row>
    <row r="281" spans="1:39" x14ac:dyDescent="0.25">
      <c r="A281" t="s">
        <v>20164</v>
      </c>
      <c r="B281" t="s">
        <v>20485</v>
      </c>
      <c r="C281" t="s">
        <v>4842</v>
      </c>
      <c r="D281">
        <v>86</v>
      </c>
      <c r="E281" t="s">
        <v>20487</v>
      </c>
      <c r="G281" t="s">
        <v>20490</v>
      </c>
      <c r="H281" t="s">
        <v>4846</v>
      </c>
      <c r="K281" t="s">
        <v>6860</v>
      </c>
      <c r="L281" t="s">
        <v>6861</v>
      </c>
      <c r="M281" t="s">
        <v>20524</v>
      </c>
      <c r="N281">
        <v>9</v>
      </c>
      <c r="O281" t="s">
        <v>20601</v>
      </c>
      <c r="P281" t="s">
        <v>20811</v>
      </c>
      <c r="Q281">
        <v>9</v>
      </c>
      <c r="R281">
        <v>9</v>
      </c>
      <c r="S281">
        <v>5.68</v>
      </c>
      <c r="T281">
        <v>5.71</v>
      </c>
      <c r="U281">
        <v>786.97</v>
      </c>
      <c r="V281">
        <v>232.21</v>
      </c>
      <c r="W281">
        <v>2.89</v>
      </c>
      <c r="X281">
        <v>9.01</v>
      </c>
      <c r="Y281">
        <v>6.11</v>
      </c>
      <c r="Z281">
        <v>3</v>
      </c>
      <c r="AA281" t="s">
        <v>4250</v>
      </c>
      <c r="AB281">
        <v>2</v>
      </c>
      <c r="AC281">
        <v>18</v>
      </c>
      <c r="AD281">
        <v>1</v>
      </c>
      <c r="AF281" t="s">
        <v>7949</v>
      </c>
      <c r="AI281">
        <v>0</v>
      </c>
      <c r="AJ281">
        <v>0</v>
      </c>
      <c r="AK281" t="s">
        <v>19901</v>
      </c>
      <c r="AL281" t="s">
        <v>19901</v>
      </c>
      <c r="AM281" t="s">
        <v>20019</v>
      </c>
    </row>
    <row r="282" spans="1:39" x14ac:dyDescent="0.25">
      <c r="A282" t="s">
        <v>8199</v>
      </c>
      <c r="B282" t="s">
        <v>20485</v>
      </c>
      <c r="C282" t="s">
        <v>4842</v>
      </c>
      <c r="D282">
        <v>86</v>
      </c>
      <c r="E282" t="s">
        <v>20487</v>
      </c>
      <c r="K282" t="s">
        <v>6860</v>
      </c>
      <c r="L282" t="s">
        <v>6861</v>
      </c>
      <c r="M282" t="s">
        <v>14947</v>
      </c>
      <c r="N282">
        <v>9</v>
      </c>
      <c r="O282" t="s">
        <v>15268</v>
      </c>
      <c r="P282" t="s">
        <v>15852</v>
      </c>
      <c r="Q282">
        <v>2</v>
      </c>
      <c r="R282">
        <v>3</v>
      </c>
      <c r="S282">
        <v>5.78</v>
      </c>
      <c r="T282">
        <v>5.81</v>
      </c>
      <c r="U282">
        <v>437.45</v>
      </c>
      <c r="V282">
        <v>73.150000000000006</v>
      </c>
      <c r="W282">
        <v>6.56</v>
      </c>
      <c r="X282">
        <v>12.07</v>
      </c>
      <c r="Y282">
        <v>5.74</v>
      </c>
      <c r="Z282">
        <v>6</v>
      </c>
      <c r="AA282" t="s">
        <v>4250</v>
      </c>
      <c r="AB282">
        <v>1</v>
      </c>
      <c r="AC282">
        <v>4</v>
      </c>
      <c r="AD282">
        <v>2.6134523809523809</v>
      </c>
      <c r="AF282" t="s">
        <v>7949</v>
      </c>
      <c r="AI282">
        <v>0</v>
      </c>
      <c r="AJ282">
        <v>0</v>
      </c>
      <c r="AK282" t="s">
        <v>19838</v>
      </c>
      <c r="AL282" t="s">
        <v>19838</v>
      </c>
      <c r="AM282" t="s">
        <v>20019</v>
      </c>
    </row>
    <row r="283" spans="1:39" x14ac:dyDescent="0.25">
      <c r="A283" t="s">
        <v>20165</v>
      </c>
      <c r="B283" t="s">
        <v>20485</v>
      </c>
      <c r="C283" t="s">
        <v>4842</v>
      </c>
      <c r="D283">
        <v>86</v>
      </c>
      <c r="E283" t="s">
        <v>20487</v>
      </c>
      <c r="G283" t="s">
        <v>20489</v>
      </c>
      <c r="H283" t="s">
        <v>4846</v>
      </c>
      <c r="K283" t="s">
        <v>6860</v>
      </c>
      <c r="L283" t="s">
        <v>6861</v>
      </c>
      <c r="M283" t="s">
        <v>20512</v>
      </c>
      <c r="N283">
        <v>9</v>
      </c>
      <c r="O283" t="s">
        <v>20587</v>
      </c>
      <c r="P283" t="s">
        <v>20812</v>
      </c>
      <c r="Q283">
        <v>3</v>
      </c>
      <c r="R283">
        <v>1</v>
      </c>
      <c r="S283">
        <v>5.89</v>
      </c>
      <c r="T283">
        <v>5.89</v>
      </c>
      <c r="U283">
        <v>329.44</v>
      </c>
      <c r="V283">
        <v>25.16</v>
      </c>
      <c r="W283">
        <v>4.5</v>
      </c>
      <c r="Y283">
        <v>0</v>
      </c>
      <c r="Z283">
        <v>3</v>
      </c>
      <c r="AA283" t="s">
        <v>4250</v>
      </c>
      <c r="AB283">
        <v>0</v>
      </c>
      <c r="AC283">
        <v>6</v>
      </c>
      <c r="AD283">
        <v>3.091333333333333</v>
      </c>
      <c r="AF283" t="s">
        <v>7949</v>
      </c>
      <c r="AI283">
        <v>0</v>
      </c>
      <c r="AJ283">
        <v>0</v>
      </c>
      <c r="AK283" t="s">
        <v>20016</v>
      </c>
      <c r="AL283" t="s">
        <v>20016</v>
      </c>
      <c r="AM283" t="s">
        <v>20019</v>
      </c>
    </row>
    <row r="284" spans="1:39" x14ac:dyDescent="0.25">
      <c r="A284" t="s">
        <v>20166</v>
      </c>
      <c r="B284" t="s">
        <v>20485</v>
      </c>
      <c r="C284" t="s">
        <v>4842</v>
      </c>
      <c r="D284">
        <v>86</v>
      </c>
      <c r="E284" t="s">
        <v>20487</v>
      </c>
      <c r="G284" t="s">
        <v>20489</v>
      </c>
      <c r="H284" t="s">
        <v>4846</v>
      </c>
      <c r="K284" t="s">
        <v>6860</v>
      </c>
      <c r="L284" t="s">
        <v>6861</v>
      </c>
      <c r="M284" t="s">
        <v>20512</v>
      </c>
      <c r="N284">
        <v>9</v>
      </c>
      <c r="O284" t="s">
        <v>20587</v>
      </c>
      <c r="P284" t="s">
        <v>20813</v>
      </c>
      <c r="Q284">
        <v>7</v>
      </c>
      <c r="R284">
        <v>1</v>
      </c>
      <c r="S284">
        <v>5.17</v>
      </c>
      <c r="T284">
        <v>5.17</v>
      </c>
      <c r="U284">
        <v>379.49</v>
      </c>
      <c r="V284">
        <v>68.760000000000005</v>
      </c>
      <c r="W284">
        <v>3.33</v>
      </c>
      <c r="X284">
        <v>13.69</v>
      </c>
      <c r="Y284">
        <v>0.01</v>
      </c>
      <c r="Z284">
        <v>4</v>
      </c>
      <c r="AA284" t="s">
        <v>4250</v>
      </c>
      <c r="AB284">
        <v>0</v>
      </c>
      <c r="AC284">
        <v>7</v>
      </c>
      <c r="AD284">
        <v>3.694119047619048</v>
      </c>
      <c r="AF284" t="s">
        <v>7949</v>
      </c>
      <c r="AI284">
        <v>0</v>
      </c>
      <c r="AJ284">
        <v>0</v>
      </c>
      <c r="AK284" t="s">
        <v>20016</v>
      </c>
      <c r="AL284" t="s">
        <v>20016</v>
      </c>
      <c r="AM284" t="s">
        <v>20019</v>
      </c>
    </row>
    <row r="285" spans="1:39" x14ac:dyDescent="0.25">
      <c r="A285" t="s">
        <v>20167</v>
      </c>
      <c r="B285" t="s">
        <v>20485</v>
      </c>
      <c r="C285" t="s">
        <v>4842</v>
      </c>
      <c r="D285">
        <v>86</v>
      </c>
      <c r="E285" t="s">
        <v>20487</v>
      </c>
      <c r="G285" t="s">
        <v>20490</v>
      </c>
      <c r="H285" t="s">
        <v>4846</v>
      </c>
      <c r="K285" t="s">
        <v>6860</v>
      </c>
      <c r="L285" t="s">
        <v>6861</v>
      </c>
      <c r="M285" t="s">
        <v>20514</v>
      </c>
      <c r="N285">
        <v>9</v>
      </c>
      <c r="O285" t="s">
        <v>20589</v>
      </c>
      <c r="P285" t="s">
        <v>20814</v>
      </c>
      <c r="Q285">
        <v>10</v>
      </c>
      <c r="R285">
        <v>10</v>
      </c>
      <c r="S285">
        <v>0.67</v>
      </c>
      <c r="T285">
        <v>3.82</v>
      </c>
      <c r="U285">
        <v>748.83</v>
      </c>
      <c r="V285">
        <v>269.51</v>
      </c>
      <c r="W285">
        <v>1.25</v>
      </c>
      <c r="X285">
        <v>4.04</v>
      </c>
      <c r="Y285">
        <v>6.15</v>
      </c>
      <c r="Z285">
        <v>3</v>
      </c>
      <c r="AA285" t="s">
        <v>4250</v>
      </c>
      <c r="AB285">
        <v>2</v>
      </c>
      <c r="AC285">
        <v>18</v>
      </c>
      <c r="AD285">
        <v>2.59</v>
      </c>
      <c r="AF285" t="s">
        <v>7951</v>
      </c>
      <c r="AI285">
        <v>0</v>
      </c>
      <c r="AJ285">
        <v>0</v>
      </c>
      <c r="AK285" t="s">
        <v>19897</v>
      </c>
      <c r="AL285" t="s">
        <v>19897</v>
      </c>
      <c r="AM285" t="s">
        <v>20019</v>
      </c>
    </row>
    <row r="286" spans="1:39" x14ac:dyDescent="0.25">
      <c r="A286" t="s">
        <v>20168</v>
      </c>
      <c r="B286" t="s">
        <v>20485</v>
      </c>
      <c r="C286" t="s">
        <v>4842</v>
      </c>
      <c r="D286">
        <v>86</v>
      </c>
      <c r="E286" t="s">
        <v>20487</v>
      </c>
      <c r="G286" t="s">
        <v>20494</v>
      </c>
      <c r="H286" t="s">
        <v>4846</v>
      </c>
      <c r="K286" t="s">
        <v>6860</v>
      </c>
      <c r="M286" t="s">
        <v>20535</v>
      </c>
      <c r="N286">
        <v>8</v>
      </c>
      <c r="O286" t="s">
        <v>20616</v>
      </c>
      <c r="P286" t="s">
        <v>20815</v>
      </c>
      <c r="Q286">
        <v>5</v>
      </c>
      <c r="R286">
        <v>4</v>
      </c>
      <c r="S286">
        <v>3.53</v>
      </c>
      <c r="T286">
        <v>3.56</v>
      </c>
      <c r="U286">
        <v>487.59</v>
      </c>
      <c r="V286">
        <v>130.07</v>
      </c>
      <c r="W286">
        <v>3.77</v>
      </c>
      <c r="X286">
        <v>9.4700000000000006</v>
      </c>
      <c r="Y286">
        <v>6.28</v>
      </c>
      <c r="Z286">
        <v>4</v>
      </c>
      <c r="AA286" t="s">
        <v>4250</v>
      </c>
      <c r="AB286">
        <v>0</v>
      </c>
      <c r="AC286">
        <v>8</v>
      </c>
      <c r="AD286">
        <v>2.0436428571428569</v>
      </c>
      <c r="AF286" t="s">
        <v>7949</v>
      </c>
      <c r="AI286">
        <v>0</v>
      </c>
      <c r="AJ286">
        <v>0</v>
      </c>
      <c r="AK286" t="s">
        <v>20013</v>
      </c>
      <c r="AL286" t="s">
        <v>20013</v>
      </c>
      <c r="AM286" t="s">
        <v>20019</v>
      </c>
    </row>
    <row r="287" spans="1:39" x14ac:dyDescent="0.25">
      <c r="A287" t="s">
        <v>20169</v>
      </c>
      <c r="B287" t="s">
        <v>20485</v>
      </c>
      <c r="C287" t="s">
        <v>4842</v>
      </c>
      <c r="D287">
        <v>86</v>
      </c>
      <c r="E287" t="s">
        <v>20487</v>
      </c>
      <c r="G287" t="s">
        <v>20490</v>
      </c>
      <c r="H287" t="s">
        <v>4846</v>
      </c>
      <c r="K287" t="s">
        <v>6860</v>
      </c>
      <c r="L287" t="s">
        <v>6861</v>
      </c>
      <c r="M287" t="s">
        <v>20529</v>
      </c>
      <c r="N287">
        <v>9</v>
      </c>
      <c r="O287" t="s">
        <v>20608</v>
      </c>
      <c r="P287" t="s">
        <v>20816</v>
      </c>
      <c r="Q287">
        <v>10</v>
      </c>
      <c r="R287">
        <v>4</v>
      </c>
      <c r="S287">
        <v>4.13</v>
      </c>
      <c r="T287">
        <v>4.38</v>
      </c>
      <c r="U287">
        <v>696.88</v>
      </c>
      <c r="V287">
        <v>170.69</v>
      </c>
      <c r="W287">
        <v>3.88</v>
      </c>
      <c r="X287">
        <v>7.51</v>
      </c>
      <c r="Y287">
        <v>0</v>
      </c>
      <c r="Z287">
        <v>4</v>
      </c>
      <c r="AA287" t="s">
        <v>4250</v>
      </c>
      <c r="AB287">
        <v>1</v>
      </c>
      <c r="AC287">
        <v>14</v>
      </c>
      <c r="AD287">
        <v>1.31</v>
      </c>
      <c r="AF287" t="s">
        <v>7949</v>
      </c>
      <c r="AI287">
        <v>0</v>
      </c>
      <c r="AJ287">
        <v>0</v>
      </c>
      <c r="AK287" t="s">
        <v>19849</v>
      </c>
      <c r="AL287" t="s">
        <v>19849</v>
      </c>
      <c r="AM287" t="s">
        <v>20019</v>
      </c>
    </row>
    <row r="288" spans="1:39" x14ac:dyDescent="0.25">
      <c r="A288" t="s">
        <v>20170</v>
      </c>
      <c r="B288" t="s">
        <v>20485</v>
      </c>
      <c r="C288" t="s">
        <v>4842</v>
      </c>
      <c r="D288">
        <v>86</v>
      </c>
      <c r="E288" t="s">
        <v>20487</v>
      </c>
      <c r="G288" t="s">
        <v>20489</v>
      </c>
      <c r="H288" t="s">
        <v>4846</v>
      </c>
      <c r="K288" t="s">
        <v>6860</v>
      </c>
      <c r="L288" t="s">
        <v>6861</v>
      </c>
      <c r="M288" t="s">
        <v>20512</v>
      </c>
      <c r="N288">
        <v>9</v>
      </c>
      <c r="O288" t="s">
        <v>20587</v>
      </c>
      <c r="P288" t="s">
        <v>20817</v>
      </c>
      <c r="Q288">
        <v>3</v>
      </c>
      <c r="R288">
        <v>1</v>
      </c>
      <c r="S288">
        <v>6.11</v>
      </c>
      <c r="T288">
        <v>6.11</v>
      </c>
      <c r="U288">
        <v>333.46</v>
      </c>
      <c r="V288">
        <v>25.16</v>
      </c>
      <c r="W288">
        <v>4.95</v>
      </c>
      <c r="X288">
        <v>13.28</v>
      </c>
      <c r="Y288">
        <v>0</v>
      </c>
      <c r="Z288">
        <v>4</v>
      </c>
      <c r="AA288" t="s">
        <v>4250</v>
      </c>
      <c r="AB288">
        <v>0</v>
      </c>
      <c r="AC288">
        <v>5</v>
      </c>
      <c r="AD288">
        <v>3.091333333333333</v>
      </c>
      <c r="AF288" t="s">
        <v>7949</v>
      </c>
      <c r="AI288">
        <v>0</v>
      </c>
      <c r="AJ288">
        <v>0</v>
      </c>
      <c r="AK288" t="s">
        <v>20016</v>
      </c>
      <c r="AL288" t="s">
        <v>20016</v>
      </c>
      <c r="AM288" t="s">
        <v>20019</v>
      </c>
    </row>
    <row r="289" spans="1:39" x14ac:dyDescent="0.25">
      <c r="A289" t="s">
        <v>20171</v>
      </c>
      <c r="B289" t="s">
        <v>20485</v>
      </c>
      <c r="C289" t="s">
        <v>4842</v>
      </c>
      <c r="D289">
        <v>86</v>
      </c>
      <c r="E289" t="s">
        <v>20487</v>
      </c>
      <c r="G289" t="s">
        <v>20490</v>
      </c>
      <c r="H289" t="s">
        <v>4846</v>
      </c>
      <c r="K289" t="s">
        <v>6860</v>
      </c>
      <c r="L289" t="s">
        <v>6861</v>
      </c>
      <c r="M289" t="s">
        <v>20514</v>
      </c>
      <c r="N289">
        <v>9</v>
      </c>
      <c r="O289" t="s">
        <v>20593</v>
      </c>
      <c r="P289" t="s">
        <v>20818</v>
      </c>
      <c r="Q289">
        <v>10</v>
      </c>
      <c r="R289">
        <v>8</v>
      </c>
      <c r="S289">
        <v>-0.61</v>
      </c>
      <c r="T289">
        <v>2.9</v>
      </c>
      <c r="U289">
        <v>786.83</v>
      </c>
      <c r="V289">
        <v>263.19</v>
      </c>
      <c r="W289">
        <v>1.1599999999999999</v>
      </c>
      <c r="X289">
        <v>-3.39</v>
      </c>
      <c r="Y289">
        <v>8.7200000000000006</v>
      </c>
      <c r="Z289">
        <v>2</v>
      </c>
      <c r="AA289" t="s">
        <v>4250</v>
      </c>
      <c r="AB289">
        <v>2</v>
      </c>
      <c r="AC289">
        <v>19</v>
      </c>
      <c r="AD289">
        <v>2.64</v>
      </c>
      <c r="AF289" t="s">
        <v>7950</v>
      </c>
      <c r="AI289">
        <v>0</v>
      </c>
      <c r="AJ289">
        <v>0</v>
      </c>
      <c r="AK289" t="s">
        <v>19869</v>
      </c>
      <c r="AL289" t="s">
        <v>19869</v>
      </c>
      <c r="AM289" t="s">
        <v>20019</v>
      </c>
    </row>
    <row r="290" spans="1:39" x14ac:dyDescent="0.25">
      <c r="A290" t="s">
        <v>20020</v>
      </c>
      <c r="B290" t="s">
        <v>20485</v>
      </c>
      <c r="C290" t="s">
        <v>4842</v>
      </c>
      <c r="D290">
        <v>86</v>
      </c>
      <c r="E290" t="s">
        <v>20487</v>
      </c>
      <c r="G290" t="s">
        <v>20489</v>
      </c>
      <c r="H290" t="s">
        <v>4846</v>
      </c>
      <c r="K290" t="s">
        <v>6860</v>
      </c>
      <c r="L290" t="s">
        <v>6861</v>
      </c>
      <c r="M290" t="s">
        <v>20512</v>
      </c>
      <c r="N290">
        <v>9</v>
      </c>
      <c r="O290" t="s">
        <v>20587</v>
      </c>
      <c r="P290" t="s">
        <v>20667</v>
      </c>
      <c r="Q290">
        <v>4</v>
      </c>
      <c r="R290">
        <v>2</v>
      </c>
      <c r="S290">
        <v>6.07</v>
      </c>
      <c r="T290">
        <v>6.07</v>
      </c>
      <c r="U290">
        <v>375.49</v>
      </c>
      <c r="V290">
        <v>45.39</v>
      </c>
      <c r="W290">
        <v>5.17</v>
      </c>
      <c r="X290">
        <v>9.17</v>
      </c>
      <c r="Y290">
        <v>0</v>
      </c>
      <c r="Z290">
        <v>4</v>
      </c>
      <c r="AA290" t="s">
        <v>4250</v>
      </c>
      <c r="AB290">
        <v>1</v>
      </c>
      <c r="AC290">
        <v>6</v>
      </c>
      <c r="AD290">
        <v>3.389357142857143</v>
      </c>
      <c r="AF290" t="s">
        <v>7949</v>
      </c>
      <c r="AI290">
        <v>0</v>
      </c>
      <c r="AJ290">
        <v>0</v>
      </c>
      <c r="AK290" t="s">
        <v>20016</v>
      </c>
      <c r="AL290" t="s">
        <v>20016</v>
      </c>
      <c r="AM290" t="s">
        <v>20019</v>
      </c>
    </row>
    <row r="291" spans="1:39" x14ac:dyDescent="0.25">
      <c r="A291" t="s">
        <v>20172</v>
      </c>
      <c r="B291" t="s">
        <v>20485</v>
      </c>
      <c r="C291" t="s">
        <v>4842</v>
      </c>
      <c r="D291">
        <v>86</v>
      </c>
      <c r="E291" t="s">
        <v>20487</v>
      </c>
      <c r="G291" t="s">
        <v>20489</v>
      </c>
      <c r="H291" t="s">
        <v>4846</v>
      </c>
      <c r="K291" t="s">
        <v>6860</v>
      </c>
      <c r="L291" t="s">
        <v>6861</v>
      </c>
      <c r="M291" t="s">
        <v>20512</v>
      </c>
      <c r="N291">
        <v>9</v>
      </c>
      <c r="O291" t="s">
        <v>20587</v>
      </c>
      <c r="P291" t="s">
        <v>20819</v>
      </c>
      <c r="Q291">
        <v>4</v>
      </c>
      <c r="R291">
        <v>2</v>
      </c>
      <c r="S291">
        <v>5.82</v>
      </c>
      <c r="T291">
        <v>5.83</v>
      </c>
      <c r="U291">
        <v>375.49</v>
      </c>
      <c r="V291">
        <v>45.39</v>
      </c>
      <c r="W291">
        <v>5.17</v>
      </c>
      <c r="X291">
        <v>9.67</v>
      </c>
      <c r="Y291">
        <v>0</v>
      </c>
      <c r="Z291">
        <v>4</v>
      </c>
      <c r="AA291" t="s">
        <v>4250</v>
      </c>
      <c r="AB291">
        <v>1</v>
      </c>
      <c r="AC291">
        <v>6</v>
      </c>
      <c r="AD291">
        <v>3.389357142857143</v>
      </c>
      <c r="AF291" t="s">
        <v>7949</v>
      </c>
      <c r="AI291">
        <v>0</v>
      </c>
      <c r="AJ291">
        <v>0</v>
      </c>
      <c r="AK291" t="s">
        <v>20016</v>
      </c>
      <c r="AL291" t="s">
        <v>20016</v>
      </c>
      <c r="AM291" t="s">
        <v>20019</v>
      </c>
    </row>
    <row r="292" spans="1:39" x14ac:dyDescent="0.25">
      <c r="A292" t="s">
        <v>20070</v>
      </c>
      <c r="B292" t="s">
        <v>20485</v>
      </c>
      <c r="C292" t="s">
        <v>4842</v>
      </c>
      <c r="D292">
        <v>86</v>
      </c>
      <c r="E292" t="s">
        <v>20487</v>
      </c>
      <c r="G292" t="s">
        <v>20488</v>
      </c>
      <c r="H292" t="s">
        <v>4846</v>
      </c>
      <c r="K292" t="s">
        <v>6860</v>
      </c>
      <c r="L292" t="s">
        <v>6861</v>
      </c>
      <c r="M292" t="s">
        <v>20507</v>
      </c>
      <c r="N292">
        <v>9</v>
      </c>
      <c r="O292" t="s">
        <v>20582</v>
      </c>
      <c r="P292" t="s">
        <v>20717</v>
      </c>
      <c r="Q292">
        <v>3</v>
      </c>
      <c r="R292">
        <v>1</v>
      </c>
      <c r="S292">
        <v>5.86</v>
      </c>
      <c r="T292">
        <v>5.86</v>
      </c>
      <c r="U292">
        <v>355.48</v>
      </c>
      <c r="V292">
        <v>25.16</v>
      </c>
      <c r="W292">
        <v>4.8099999999999996</v>
      </c>
      <c r="X292">
        <v>13.99</v>
      </c>
      <c r="Y292">
        <v>0</v>
      </c>
      <c r="Z292">
        <v>3</v>
      </c>
      <c r="AA292" t="s">
        <v>4250</v>
      </c>
      <c r="AB292">
        <v>0</v>
      </c>
      <c r="AC292">
        <v>5</v>
      </c>
      <c r="AD292">
        <v>3.091333333333333</v>
      </c>
      <c r="AF292" t="s">
        <v>7949</v>
      </c>
      <c r="AI292">
        <v>0</v>
      </c>
      <c r="AJ292">
        <v>0</v>
      </c>
      <c r="AK292" t="s">
        <v>20016</v>
      </c>
      <c r="AL292" t="s">
        <v>20016</v>
      </c>
      <c r="AM292" t="s">
        <v>20019</v>
      </c>
    </row>
    <row r="293" spans="1:39" x14ac:dyDescent="0.25">
      <c r="A293" t="s">
        <v>20053</v>
      </c>
      <c r="B293" t="s">
        <v>20485</v>
      </c>
      <c r="C293" t="s">
        <v>4842</v>
      </c>
      <c r="D293">
        <v>86</v>
      </c>
      <c r="E293" t="s">
        <v>20487</v>
      </c>
      <c r="G293" t="s">
        <v>20491</v>
      </c>
      <c r="H293" t="s">
        <v>4846</v>
      </c>
      <c r="K293" t="s">
        <v>6860</v>
      </c>
      <c r="L293" t="s">
        <v>6861</v>
      </c>
      <c r="M293" t="s">
        <v>20526</v>
      </c>
      <c r="N293">
        <v>9</v>
      </c>
      <c r="O293" t="s">
        <v>20623</v>
      </c>
      <c r="P293" t="s">
        <v>20700</v>
      </c>
      <c r="Q293">
        <v>11</v>
      </c>
      <c r="R293">
        <v>10</v>
      </c>
      <c r="S293">
        <v>0.83</v>
      </c>
      <c r="T293">
        <v>4.88</v>
      </c>
      <c r="U293">
        <v>807.93</v>
      </c>
      <c r="V293">
        <v>292.37</v>
      </c>
      <c r="W293">
        <v>1.67</v>
      </c>
      <c r="X293">
        <v>4.04</v>
      </c>
      <c r="Y293">
        <v>6.3</v>
      </c>
      <c r="Z293">
        <v>3</v>
      </c>
      <c r="AA293" t="s">
        <v>4250</v>
      </c>
      <c r="AB293">
        <v>3</v>
      </c>
      <c r="AC293">
        <v>20</v>
      </c>
      <c r="AD293">
        <v>2.06</v>
      </c>
      <c r="AF293" t="s">
        <v>7951</v>
      </c>
      <c r="AI293">
        <v>0</v>
      </c>
      <c r="AJ293">
        <v>0</v>
      </c>
      <c r="AK293" t="s">
        <v>21142</v>
      </c>
      <c r="AL293" t="s">
        <v>21142</v>
      </c>
      <c r="AM293" t="s">
        <v>20019</v>
      </c>
    </row>
    <row r="294" spans="1:39" x14ac:dyDescent="0.25">
      <c r="A294" t="s">
        <v>20173</v>
      </c>
      <c r="B294" t="s">
        <v>20485</v>
      </c>
      <c r="C294" t="s">
        <v>4842</v>
      </c>
      <c r="D294">
        <v>86</v>
      </c>
      <c r="E294" t="s">
        <v>20487</v>
      </c>
      <c r="G294" t="s">
        <v>20490</v>
      </c>
      <c r="H294" t="s">
        <v>4846</v>
      </c>
      <c r="K294" t="s">
        <v>6860</v>
      </c>
      <c r="L294" t="s">
        <v>6861</v>
      </c>
      <c r="M294" t="s">
        <v>20524</v>
      </c>
      <c r="N294">
        <v>9</v>
      </c>
      <c r="O294" t="s">
        <v>20611</v>
      </c>
      <c r="P294" t="s">
        <v>20820</v>
      </c>
      <c r="Q294">
        <v>7</v>
      </c>
      <c r="R294">
        <v>7</v>
      </c>
      <c r="S294">
        <v>1.41</v>
      </c>
      <c r="T294">
        <v>3.46</v>
      </c>
      <c r="U294">
        <v>617.72</v>
      </c>
      <c r="V294">
        <v>208.14</v>
      </c>
      <c r="W294">
        <v>0.38</v>
      </c>
      <c r="X294">
        <v>3.48</v>
      </c>
      <c r="Y294">
        <v>6.65</v>
      </c>
      <c r="Z294">
        <v>2</v>
      </c>
      <c r="AA294" t="s">
        <v>4250</v>
      </c>
      <c r="AB294">
        <v>2</v>
      </c>
      <c r="AC294">
        <v>14</v>
      </c>
      <c r="AD294">
        <v>2.77</v>
      </c>
      <c r="AF294" t="s">
        <v>7951</v>
      </c>
      <c r="AI294">
        <v>0</v>
      </c>
      <c r="AJ294">
        <v>0</v>
      </c>
      <c r="AK294" t="s">
        <v>19870</v>
      </c>
      <c r="AL294" t="s">
        <v>19870</v>
      </c>
      <c r="AM294" t="s">
        <v>20019</v>
      </c>
    </row>
    <row r="295" spans="1:39" x14ac:dyDescent="0.25">
      <c r="A295" t="s">
        <v>9396</v>
      </c>
      <c r="B295" t="s">
        <v>20485</v>
      </c>
      <c r="C295" t="s">
        <v>4842</v>
      </c>
      <c r="D295">
        <v>85.5</v>
      </c>
      <c r="E295" t="s">
        <v>20487</v>
      </c>
      <c r="G295" t="s">
        <v>20491</v>
      </c>
      <c r="H295" t="s">
        <v>4846</v>
      </c>
      <c r="K295" t="s">
        <v>6860</v>
      </c>
      <c r="L295" t="s">
        <v>6861</v>
      </c>
      <c r="M295" t="s">
        <v>20525</v>
      </c>
      <c r="N295">
        <v>9</v>
      </c>
      <c r="O295" t="s">
        <v>20603</v>
      </c>
      <c r="P295" t="s">
        <v>17048</v>
      </c>
      <c r="Q295">
        <v>9</v>
      </c>
      <c r="R295">
        <v>9</v>
      </c>
      <c r="S295">
        <v>-2.1</v>
      </c>
      <c r="T295">
        <v>2.41</v>
      </c>
      <c r="U295">
        <v>684.75</v>
      </c>
      <c r="V295">
        <v>266.35000000000002</v>
      </c>
      <c r="W295">
        <v>-0.39</v>
      </c>
      <c r="X295">
        <v>2.15</v>
      </c>
      <c r="Y295">
        <v>6.05</v>
      </c>
      <c r="Z295">
        <v>2</v>
      </c>
      <c r="AA295" t="s">
        <v>4250</v>
      </c>
      <c r="AB295">
        <v>2</v>
      </c>
      <c r="AC295">
        <v>17</v>
      </c>
      <c r="AD295">
        <v>3</v>
      </c>
      <c r="AF295" t="s">
        <v>7951</v>
      </c>
      <c r="AI295">
        <v>0</v>
      </c>
      <c r="AJ295">
        <v>0</v>
      </c>
      <c r="AK295" t="s">
        <v>19900</v>
      </c>
      <c r="AL295" t="s">
        <v>19900</v>
      </c>
      <c r="AM295" t="s">
        <v>20019</v>
      </c>
    </row>
    <row r="296" spans="1:39" x14ac:dyDescent="0.25">
      <c r="A296" t="s">
        <v>9692</v>
      </c>
      <c r="B296" t="s">
        <v>20485</v>
      </c>
      <c r="C296" t="s">
        <v>4842</v>
      </c>
      <c r="D296">
        <v>85</v>
      </c>
      <c r="E296" t="s">
        <v>20487</v>
      </c>
      <c r="G296" t="s">
        <v>20491</v>
      </c>
      <c r="H296" t="s">
        <v>4846</v>
      </c>
      <c r="K296" t="s">
        <v>6860</v>
      </c>
      <c r="L296" t="s">
        <v>6861</v>
      </c>
      <c r="M296" t="s">
        <v>20536</v>
      </c>
      <c r="N296">
        <v>9</v>
      </c>
      <c r="O296" t="s">
        <v>20622</v>
      </c>
      <c r="P296" t="s">
        <v>17344</v>
      </c>
      <c r="Q296">
        <v>9</v>
      </c>
      <c r="R296">
        <v>9</v>
      </c>
      <c r="S296">
        <v>2.63</v>
      </c>
      <c r="T296">
        <v>4.67</v>
      </c>
      <c r="U296">
        <v>806.94</v>
      </c>
      <c r="V296">
        <v>257.47000000000003</v>
      </c>
      <c r="W296">
        <v>1</v>
      </c>
      <c r="X296">
        <v>3.48</v>
      </c>
      <c r="Y296">
        <v>6.65</v>
      </c>
      <c r="Z296">
        <v>3</v>
      </c>
      <c r="AA296" t="s">
        <v>4250</v>
      </c>
      <c r="AB296">
        <v>2</v>
      </c>
      <c r="AC296">
        <v>18</v>
      </c>
      <c r="AD296">
        <v>1.85</v>
      </c>
      <c r="AF296" t="s">
        <v>7951</v>
      </c>
      <c r="AI296">
        <v>0</v>
      </c>
      <c r="AJ296">
        <v>0</v>
      </c>
      <c r="AK296" t="s">
        <v>19901</v>
      </c>
      <c r="AL296" t="s">
        <v>19901</v>
      </c>
      <c r="AM296" t="s">
        <v>20019</v>
      </c>
    </row>
    <row r="297" spans="1:39" x14ac:dyDescent="0.25">
      <c r="A297" t="s">
        <v>20174</v>
      </c>
      <c r="B297" t="s">
        <v>20485</v>
      </c>
      <c r="C297" t="s">
        <v>4842</v>
      </c>
      <c r="D297">
        <v>85</v>
      </c>
      <c r="E297" t="s">
        <v>20487</v>
      </c>
      <c r="G297" t="s">
        <v>20490</v>
      </c>
      <c r="H297" t="s">
        <v>4846</v>
      </c>
      <c r="K297" t="s">
        <v>6860</v>
      </c>
      <c r="L297" t="s">
        <v>6861</v>
      </c>
      <c r="M297" t="s">
        <v>20530</v>
      </c>
      <c r="N297">
        <v>9</v>
      </c>
      <c r="O297" t="s">
        <v>20610</v>
      </c>
      <c r="P297" t="s">
        <v>20821</v>
      </c>
      <c r="Q297">
        <v>9</v>
      </c>
      <c r="R297">
        <v>5</v>
      </c>
      <c r="S297">
        <v>4.6900000000000004</v>
      </c>
      <c r="T297">
        <v>6.66</v>
      </c>
      <c r="U297">
        <v>650.77</v>
      </c>
      <c r="V297">
        <v>174.88</v>
      </c>
      <c r="W297">
        <v>3.99</v>
      </c>
      <c r="X297">
        <v>4.26</v>
      </c>
      <c r="Y297">
        <v>0.6</v>
      </c>
      <c r="Z297">
        <v>5</v>
      </c>
      <c r="AA297" t="s">
        <v>4250</v>
      </c>
      <c r="AB297">
        <v>1</v>
      </c>
      <c r="AC297">
        <v>12</v>
      </c>
      <c r="AD297">
        <v>1</v>
      </c>
      <c r="AF297" t="s">
        <v>7951</v>
      </c>
      <c r="AI297">
        <v>0</v>
      </c>
      <c r="AJ297">
        <v>0</v>
      </c>
      <c r="AK297" t="s">
        <v>19980</v>
      </c>
      <c r="AL297" t="s">
        <v>19980</v>
      </c>
      <c r="AM297" t="s">
        <v>20019</v>
      </c>
    </row>
    <row r="298" spans="1:39" x14ac:dyDescent="0.25">
      <c r="A298" t="s">
        <v>20175</v>
      </c>
      <c r="B298" t="s">
        <v>20485</v>
      </c>
      <c r="C298" t="s">
        <v>4842</v>
      </c>
      <c r="D298">
        <v>85</v>
      </c>
      <c r="E298" t="s">
        <v>20487</v>
      </c>
      <c r="G298" t="s">
        <v>20490</v>
      </c>
      <c r="H298" t="s">
        <v>4846</v>
      </c>
      <c r="K298" t="s">
        <v>6860</v>
      </c>
      <c r="L298" t="s">
        <v>6861</v>
      </c>
      <c r="M298" t="s">
        <v>20524</v>
      </c>
      <c r="N298">
        <v>9</v>
      </c>
      <c r="O298" t="s">
        <v>20611</v>
      </c>
      <c r="P298" t="s">
        <v>20822</v>
      </c>
      <c r="Q298">
        <v>7</v>
      </c>
      <c r="R298">
        <v>6</v>
      </c>
      <c r="S298">
        <v>0.46</v>
      </c>
      <c r="T298">
        <v>2.5099999999999998</v>
      </c>
      <c r="U298">
        <v>567.66</v>
      </c>
      <c r="V298">
        <v>199.35</v>
      </c>
      <c r="W298">
        <v>-0.28000000000000003</v>
      </c>
      <c r="X298">
        <v>3.48</v>
      </c>
      <c r="Y298">
        <v>6.65</v>
      </c>
      <c r="Z298">
        <v>1</v>
      </c>
      <c r="AA298" t="s">
        <v>4250</v>
      </c>
      <c r="AB298">
        <v>2</v>
      </c>
      <c r="AC298">
        <v>11</v>
      </c>
      <c r="AD298">
        <v>3</v>
      </c>
      <c r="AF298" t="s">
        <v>7951</v>
      </c>
      <c r="AI298">
        <v>0</v>
      </c>
      <c r="AJ298">
        <v>0</v>
      </c>
      <c r="AK298" t="s">
        <v>19870</v>
      </c>
      <c r="AL298" t="s">
        <v>19870</v>
      </c>
      <c r="AM298" t="s">
        <v>20019</v>
      </c>
    </row>
    <row r="299" spans="1:39" x14ac:dyDescent="0.25">
      <c r="A299" t="s">
        <v>20176</v>
      </c>
      <c r="B299" t="s">
        <v>20485</v>
      </c>
      <c r="C299" t="s">
        <v>4842</v>
      </c>
      <c r="D299">
        <v>85</v>
      </c>
      <c r="E299" t="s">
        <v>20487</v>
      </c>
      <c r="G299" t="s">
        <v>20490</v>
      </c>
      <c r="H299" t="s">
        <v>4846</v>
      </c>
      <c r="K299" t="s">
        <v>6860</v>
      </c>
      <c r="L299" t="s">
        <v>6861</v>
      </c>
      <c r="M299" t="s">
        <v>20524</v>
      </c>
      <c r="N299">
        <v>9</v>
      </c>
      <c r="O299" t="s">
        <v>20600</v>
      </c>
      <c r="P299" t="s">
        <v>20823</v>
      </c>
      <c r="Q299">
        <v>10</v>
      </c>
      <c r="R299">
        <v>4</v>
      </c>
      <c r="S299">
        <v>2.5</v>
      </c>
      <c r="T299">
        <v>4.47</v>
      </c>
      <c r="U299">
        <v>642.66999999999996</v>
      </c>
      <c r="V299">
        <v>205.57</v>
      </c>
      <c r="W299">
        <v>2.96</v>
      </c>
      <c r="X299">
        <v>4.26</v>
      </c>
      <c r="Y299">
        <v>0.6</v>
      </c>
      <c r="Z299">
        <v>4</v>
      </c>
      <c r="AA299" t="s">
        <v>4250</v>
      </c>
      <c r="AB299">
        <v>1</v>
      </c>
      <c r="AC299">
        <v>12</v>
      </c>
      <c r="AD299">
        <v>2.0150000000000001</v>
      </c>
      <c r="AF299" t="s">
        <v>7951</v>
      </c>
      <c r="AI299">
        <v>0</v>
      </c>
      <c r="AJ299">
        <v>0</v>
      </c>
      <c r="AK299" t="s">
        <v>19940</v>
      </c>
      <c r="AL299" t="s">
        <v>19940</v>
      </c>
      <c r="AM299" t="s">
        <v>20019</v>
      </c>
    </row>
    <row r="300" spans="1:39" x14ac:dyDescent="0.25">
      <c r="A300" t="s">
        <v>11334</v>
      </c>
      <c r="B300" t="s">
        <v>20485</v>
      </c>
      <c r="C300" t="s">
        <v>4842</v>
      </c>
      <c r="D300">
        <v>85</v>
      </c>
      <c r="E300" t="s">
        <v>20487</v>
      </c>
      <c r="G300" t="s">
        <v>20490</v>
      </c>
      <c r="H300" t="s">
        <v>4846</v>
      </c>
      <c r="K300" t="s">
        <v>6860</v>
      </c>
      <c r="L300" t="s">
        <v>6861</v>
      </c>
      <c r="M300" t="s">
        <v>20521</v>
      </c>
      <c r="N300">
        <v>9</v>
      </c>
      <c r="O300" t="s">
        <v>20597</v>
      </c>
      <c r="P300" t="s">
        <v>18986</v>
      </c>
      <c r="Q300">
        <v>10</v>
      </c>
      <c r="R300">
        <v>10</v>
      </c>
      <c r="S300">
        <v>-3.73</v>
      </c>
      <c r="T300">
        <v>0.47</v>
      </c>
      <c r="U300">
        <v>706.73</v>
      </c>
      <c r="V300">
        <v>294.77</v>
      </c>
      <c r="W300">
        <v>-2.78</v>
      </c>
      <c r="X300">
        <v>3.01</v>
      </c>
      <c r="Y300">
        <v>6.65</v>
      </c>
      <c r="Z300">
        <v>2</v>
      </c>
      <c r="AA300" t="s">
        <v>4250</v>
      </c>
      <c r="AB300">
        <v>2</v>
      </c>
      <c r="AC300">
        <v>18</v>
      </c>
      <c r="AD300">
        <v>3</v>
      </c>
      <c r="AF300" t="s">
        <v>7951</v>
      </c>
      <c r="AI300">
        <v>0</v>
      </c>
      <c r="AJ300">
        <v>0</v>
      </c>
      <c r="AK300" t="s">
        <v>19953</v>
      </c>
      <c r="AL300" t="s">
        <v>19953</v>
      </c>
      <c r="AM300" t="s">
        <v>20019</v>
      </c>
    </row>
    <row r="301" spans="1:39" x14ac:dyDescent="0.25">
      <c r="A301" t="s">
        <v>20177</v>
      </c>
      <c r="B301" t="s">
        <v>20485</v>
      </c>
      <c r="C301" t="s">
        <v>4842</v>
      </c>
      <c r="D301">
        <v>85</v>
      </c>
      <c r="E301" t="s">
        <v>20487</v>
      </c>
      <c r="G301" t="s">
        <v>20489</v>
      </c>
      <c r="H301" t="s">
        <v>4846</v>
      </c>
      <c r="K301" t="s">
        <v>6860</v>
      </c>
      <c r="L301" t="s">
        <v>6861</v>
      </c>
      <c r="M301" t="s">
        <v>20512</v>
      </c>
      <c r="N301">
        <v>9</v>
      </c>
      <c r="O301" t="s">
        <v>20587</v>
      </c>
      <c r="P301" t="s">
        <v>20824</v>
      </c>
      <c r="Q301">
        <v>4</v>
      </c>
      <c r="R301">
        <v>1</v>
      </c>
      <c r="S301">
        <v>5.56</v>
      </c>
      <c r="T301">
        <v>5.56</v>
      </c>
      <c r="U301">
        <v>353.49</v>
      </c>
      <c r="V301">
        <v>34.39</v>
      </c>
      <c r="W301">
        <v>4.29</v>
      </c>
      <c r="Y301">
        <v>0</v>
      </c>
      <c r="Z301">
        <v>3</v>
      </c>
      <c r="AA301" t="s">
        <v>4250</v>
      </c>
      <c r="AB301">
        <v>0</v>
      </c>
      <c r="AC301">
        <v>6</v>
      </c>
      <c r="AD301">
        <v>3.552833333333334</v>
      </c>
      <c r="AF301" t="s">
        <v>7949</v>
      </c>
      <c r="AI301">
        <v>0</v>
      </c>
      <c r="AJ301">
        <v>0</v>
      </c>
      <c r="AK301" t="s">
        <v>20016</v>
      </c>
      <c r="AL301" t="s">
        <v>20016</v>
      </c>
      <c r="AM301" t="s">
        <v>20019</v>
      </c>
    </row>
    <row r="302" spans="1:39" x14ac:dyDescent="0.25">
      <c r="A302" t="s">
        <v>20178</v>
      </c>
      <c r="B302" t="s">
        <v>20485</v>
      </c>
      <c r="C302" t="s">
        <v>4842</v>
      </c>
      <c r="D302">
        <v>85</v>
      </c>
      <c r="E302" t="s">
        <v>20487</v>
      </c>
      <c r="G302" t="s">
        <v>20490</v>
      </c>
      <c r="H302" t="s">
        <v>4846</v>
      </c>
      <c r="K302" t="s">
        <v>6860</v>
      </c>
      <c r="L302" t="s">
        <v>6861</v>
      </c>
      <c r="M302" t="s">
        <v>20524</v>
      </c>
      <c r="N302">
        <v>9</v>
      </c>
      <c r="O302" t="s">
        <v>20611</v>
      </c>
      <c r="P302" t="s">
        <v>20825</v>
      </c>
      <c r="Q302">
        <v>8</v>
      </c>
      <c r="R302">
        <v>7</v>
      </c>
      <c r="S302">
        <v>1.88</v>
      </c>
      <c r="T302">
        <v>3.93</v>
      </c>
      <c r="U302">
        <v>673.79</v>
      </c>
      <c r="V302">
        <v>217.37</v>
      </c>
      <c r="W302">
        <v>1</v>
      </c>
      <c r="X302">
        <v>3.48</v>
      </c>
      <c r="Y302">
        <v>6.65</v>
      </c>
      <c r="Z302">
        <v>2</v>
      </c>
      <c r="AA302" t="s">
        <v>4250</v>
      </c>
      <c r="AB302">
        <v>2</v>
      </c>
      <c r="AC302">
        <v>15</v>
      </c>
      <c r="AD302">
        <v>2.5350000000000001</v>
      </c>
      <c r="AF302" t="s">
        <v>7951</v>
      </c>
      <c r="AI302">
        <v>0</v>
      </c>
      <c r="AJ302">
        <v>0</v>
      </c>
      <c r="AK302" t="s">
        <v>19870</v>
      </c>
      <c r="AL302" t="s">
        <v>19870</v>
      </c>
      <c r="AM302" t="s">
        <v>20019</v>
      </c>
    </row>
    <row r="303" spans="1:39" x14ac:dyDescent="0.25">
      <c r="A303" t="s">
        <v>20170</v>
      </c>
      <c r="B303" t="s">
        <v>20485</v>
      </c>
      <c r="C303" t="s">
        <v>4842</v>
      </c>
      <c r="D303">
        <v>85</v>
      </c>
      <c r="E303" t="s">
        <v>20487</v>
      </c>
      <c r="G303" t="s">
        <v>20488</v>
      </c>
      <c r="H303" t="s">
        <v>4846</v>
      </c>
      <c r="K303" t="s">
        <v>6860</v>
      </c>
      <c r="L303" t="s">
        <v>6861</v>
      </c>
      <c r="M303" t="s">
        <v>20507</v>
      </c>
      <c r="N303">
        <v>9</v>
      </c>
      <c r="O303" t="s">
        <v>20582</v>
      </c>
      <c r="P303" t="s">
        <v>20817</v>
      </c>
      <c r="Q303">
        <v>3</v>
      </c>
      <c r="R303">
        <v>1</v>
      </c>
      <c r="S303">
        <v>6.11</v>
      </c>
      <c r="T303">
        <v>6.11</v>
      </c>
      <c r="U303">
        <v>333.46</v>
      </c>
      <c r="V303">
        <v>25.16</v>
      </c>
      <c r="W303">
        <v>4.95</v>
      </c>
      <c r="X303">
        <v>13.28</v>
      </c>
      <c r="Y303">
        <v>0</v>
      </c>
      <c r="Z303">
        <v>4</v>
      </c>
      <c r="AA303" t="s">
        <v>4250</v>
      </c>
      <c r="AB303">
        <v>0</v>
      </c>
      <c r="AC303">
        <v>5</v>
      </c>
      <c r="AD303">
        <v>3.091333333333333</v>
      </c>
      <c r="AF303" t="s">
        <v>7949</v>
      </c>
      <c r="AI303">
        <v>0</v>
      </c>
      <c r="AJ303">
        <v>0</v>
      </c>
      <c r="AK303" t="s">
        <v>20016</v>
      </c>
      <c r="AL303" t="s">
        <v>20016</v>
      </c>
      <c r="AM303" t="s">
        <v>20019</v>
      </c>
    </row>
    <row r="304" spans="1:39" x14ac:dyDescent="0.25">
      <c r="A304" t="s">
        <v>20041</v>
      </c>
      <c r="B304" t="s">
        <v>20485</v>
      </c>
      <c r="C304" t="s">
        <v>4842</v>
      </c>
      <c r="D304">
        <v>85</v>
      </c>
      <c r="E304" t="s">
        <v>20487</v>
      </c>
      <c r="G304" t="s">
        <v>20496</v>
      </c>
      <c r="H304" t="s">
        <v>4846</v>
      </c>
      <c r="K304" t="s">
        <v>6860</v>
      </c>
      <c r="L304" t="s">
        <v>6861</v>
      </c>
      <c r="M304" t="s">
        <v>20538</v>
      </c>
      <c r="N304">
        <v>9</v>
      </c>
      <c r="O304" t="s">
        <v>20620</v>
      </c>
      <c r="P304" t="s">
        <v>20688</v>
      </c>
      <c r="Q304">
        <v>4</v>
      </c>
      <c r="R304">
        <v>2</v>
      </c>
      <c r="S304">
        <v>4.7</v>
      </c>
      <c r="T304">
        <v>4.7</v>
      </c>
      <c r="U304">
        <v>366.48</v>
      </c>
      <c r="V304">
        <v>49.69</v>
      </c>
      <c r="W304">
        <v>4.5199999999999996</v>
      </c>
      <c r="X304">
        <v>9.66</v>
      </c>
      <c r="Y304">
        <v>0</v>
      </c>
      <c r="Z304">
        <v>3</v>
      </c>
      <c r="AA304" t="s">
        <v>4250</v>
      </c>
      <c r="AB304">
        <v>0</v>
      </c>
      <c r="AC304">
        <v>8</v>
      </c>
      <c r="AD304">
        <v>3.6037142857142861</v>
      </c>
      <c r="AF304" t="s">
        <v>7949</v>
      </c>
      <c r="AI304">
        <v>0</v>
      </c>
      <c r="AJ304">
        <v>0</v>
      </c>
      <c r="AK304" t="s">
        <v>20016</v>
      </c>
      <c r="AL304" t="s">
        <v>20016</v>
      </c>
      <c r="AM304" t="s">
        <v>20019</v>
      </c>
    </row>
    <row r="305" spans="1:39" x14ac:dyDescent="0.25">
      <c r="A305" t="s">
        <v>11167</v>
      </c>
      <c r="B305" t="s">
        <v>20485</v>
      </c>
      <c r="C305" t="s">
        <v>4842</v>
      </c>
      <c r="D305">
        <v>85</v>
      </c>
      <c r="E305" t="s">
        <v>20487</v>
      </c>
      <c r="G305" t="s">
        <v>20490</v>
      </c>
      <c r="H305" t="s">
        <v>4846</v>
      </c>
      <c r="K305" t="s">
        <v>6860</v>
      </c>
      <c r="L305" t="s">
        <v>6861</v>
      </c>
      <c r="M305" t="s">
        <v>20524</v>
      </c>
      <c r="N305">
        <v>9</v>
      </c>
      <c r="O305" t="s">
        <v>20600</v>
      </c>
      <c r="P305" t="s">
        <v>18819</v>
      </c>
      <c r="Q305">
        <v>8</v>
      </c>
      <c r="R305">
        <v>4</v>
      </c>
      <c r="S305">
        <v>2.37</v>
      </c>
      <c r="T305">
        <v>4.34</v>
      </c>
      <c r="U305">
        <v>617.66999999999996</v>
      </c>
      <c r="V305">
        <v>162.43</v>
      </c>
      <c r="W305">
        <v>3.38</v>
      </c>
      <c r="X305">
        <v>4.26</v>
      </c>
      <c r="Y305">
        <v>0.6</v>
      </c>
      <c r="Z305">
        <v>5</v>
      </c>
      <c r="AA305" t="s">
        <v>4250</v>
      </c>
      <c r="AB305">
        <v>1</v>
      </c>
      <c r="AC305">
        <v>10</v>
      </c>
      <c r="AD305">
        <v>2.145</v>
      </c>
      <c r="AF305" t="s">
        <v>7951</v>
      </c>
      <c r="AI305">
        <v>0</v>
      </c>
      <c r="AJ305">
        <v>0</v>
      </c>
      <c r="AK305" t="s">
        <v>19940</v>
      </c>
      <c r="AL305" t="s">
        <v>19940</v>
      </c>
      <c r="AM305" t="s">
        <v>20019</v>
      </c>
    </row>
    <row r="306" spans="1:39" x14ac:dyDescent="0.25">
      <c r="A306" t="s">
        <v>20179</v>
      </c>
      <c r="B306" t="s">
        <v>20485</v>
      </c>
      <c r="C306" t="s">
        <v>4842</v>
      </c>
      <c r="D306">
        <v>85</v>
      </c>
      <c r="E306" t="s">
        <v>20487</v>
      </c>
      <c r="G306" t="s">
        <v>20489</v>
      </c>
      <c r="H306" t="s">
        <v>4846</v>
      </c>
      <c r="K306" t="s">
        <v>6860</v>
      </c>
      <c r="L306" t="s">
        <v>6861</v>
      </c>
      <c r="M306" t="s">
        <v>20512</v>
      </c>
      <c r="N306">
        <v>9</v>
      </c>
      <c r="O306" t="s">
        <v>20587</v>
      </c>
      <c r="P306" t="s">
        <v>20826</v>
      </c>
      <c r="Q306">
        <v>3</v>
      </c>
      <c r="R306">
        <v>1</v>
      </c>
      <c r="S306">
        <v>5.34</v>
      </c>
      <c r="T306">
        <v>5.34</v>
      </c>
      <c r="U306">
        <v>323.45999999999998</v>
      </c>
      <c r="V306">
        <v>25.16</v>
      </c>
      <c r="W306">
        <v>4.28</v>
      </c>
      <c r="Y306">
        <v>0</v>
      </c>
      <c r="Z306">
        <v>3</v>
      </c>
      <c r="AA306" t="s">
        <v>4250</v>
      </c>
      <c r="AB306">
        <v>0</v>
      </c>
      <c r="AC306">
        <v>5</v>
      </c>
      <c r="AD306">
        <v>3.091333333333333</v>
      </c>
      <c r="AF306" t="s">
        <v>7949</v>
      </c>
      <c r="AI306">
        <v>0</v>
      </c>
      <c r="AJ306">
        <v>0</v>
      </c>
      <c r="AK306" t="s">
        <v>20016</v>
      </c>
      <c r="AL306" t="s">
        <v>20016</v>
      </c>
      <c r="AM306" t="s">
        <v>20019</v>
      </c>
    </row>
    <row r="307" spans="1:39" x14ac:dyDescent="0.25">
      <c r="A307" t="s">
        <v>20180</v>
      </c>
      <c r="B307" t="s">
        <v>20485</v>
      </c>
      <c r="C307" t="s">
        <v>4842</v>
      </c>
      <c r="D307">
        <v>85</v>
      </c>
      <c r="E307" t="s">
        <v>20487</v>
      </c>
      <c r="G307" t="s">
        <v>20490</v>
      </c>
      <c r="H307" t="s">
        <v>4846</v>
      </c>
      <c r="K307" t="s">
        <v>6860</v>
      </c>
      <c r="L307" t="s">
        <v>6861</v>
      </c>
      <c r="M307" t="s">
        <v>20524</v>
      </c>
      <c r="N307">
        <v>9</v>
      </c>
      <c r="O307" t="s">
        <v>20611</v>
      </c>
      <c r="P307" t="s">
        <v>20827</v>
      </c>
      <c r="Q307">
        <v>7</v>
      </c>
      <c r="R307">
        <v>7</v>
      </c>
      <c r="S307">
        <v>1.75</v>
      </c>
      <c r="T307">
        <v>3.8</v>
      </c>
      <c r="U307">
        <v>682.59</v>
      </c>
      <c r="V307">
        <v>208.14</v>
      </c>
      <c r="W307">
        <v>0.83</v>
      </c>
      <c r="X307">
        <v>3.48</v>
      </c>
      <c r="Y307">
        <v>6.65</v>
      </c>
      <c r="Z307">
        <v>2</v>
      </c>
      <c r="AA307" t="s">
        <v>4250</v>
      </c>
      <c r="AB307">
        <v>2</v>
      </c>
      <c r="AC307">
        <v>14</v>
      </c>
      <c r="AD307">
        <v>2.6</v>
      </c>
      <c r="AF307" t="s">
        <v>7951</v>
      </c>
      <c r="AI307">
        <v>0</v>
      </c>
      <c r="AJ307">
        <v>0</v>
      </c>
      <c r="AK307" t="s">
        <v>19870</v>
      </c>
      <c r="AL307" t="s">
        <v>19870</v>
      </c>
      <c r="AM307" t="s">
        <v>20019</v>
      </c>
    </row>
    <row r="308" spans="1:39" x14ac:dyDescent="0.25">
      <c r="A308" t="s">
        <v>20181</v>
      </c>
      <c r="B308" t="s">
        <v>20485</v>
      </c>
      <c r="C308" t="s">
        <v>4842</v>
      </c>
      <c r="D308">
        <v>85</v>
      </c>
      <c r="E308" t="s">
        <v>20487</v>
      </c>
      <c r="G308" t="s">
        <v>20494</v>
      </c>
      <c r="H308" t="s">
        <v>4846</v>
      </c>
      <c r="K308" t="s">
        <v>6860</v>
      </c>
      <c r="M308" t="s">
        <v>20535</v>
      </c>
      <c r="N308">
        <v>8</v>
      </c>
      <c r="O308" t="s">
        <v>20616</v>
      </c>
      <c r="P308" t="s">
        <v>20828</v>
      </c>
      <c r="Q308">
        <v>4</v>
      </c>
      <c r="R308">
        <v>3</v>
      </c>
      <c r="S308">
        <v>3.34</v>
      </c>
      <c r="T308">
        <v>3.37</v>
      </c>
      <c r="U308">
        <v>382.85</v>
      </c>
      <c r="V308">
        <v>93.13</v>
      </c>
      <c r="W308">
        <v>3.49</v>
      </c>
      <c r="X308">
        <v>9.4600000000000009</v>
      </c>
      <c r="Y308">
        <v>6.27</v>
      </c>
      <c r="Z308">
        <v>3</v>
      </c>
      <c r="AA308" t="s">
        <v>4250</v>
      </c>
      <c r="AB308">
        <v>0</v>
      </c>
      <c r="AC308">
        <v>5</v>
      </c>
      <c r="AD308">
        <v>4.0441190476190476</v>
      </c>
      <c r="AF308" t="s">
        <v>7949</v>
      </c>
      <c r="AI308">
        <v>0</v>
      </c>
      <c r="AJ308">
        <v>0</v>
      </c>
      <c r="AK308" t="s">
        <v>20013</v>
      </c>
      <c r="AL308" t="s">
        <v>20013</v>
      </c>
      <c r="AM308" t="s">
        <v>20019</v>
      </c>
    </row>
    <row r="309" spans="1:39" x14ac:dyDescent="0.25">
      <c r="A309" t="s">
        <v>20182</v>
      </c>
      <c r="B309" t="s">
        <v>20485</v>
      </c>
      <c r="C309" t="s">
        <v>4842</v>
      </c>
      <c r="D309">
        <v>84.6</v>
      </c>
      <c r="E309" t="s">
        <v>20487</v>
      </c>
      <c r="G309" t="s">
        <v>20494</v>
      </c>
      <c r="H309" t="s">
        <v>4846</v>
      </c>
      <c r="K309" t="s">
        <v>6860</v>
      </c>
      <c r="L309" t="s">
        <v>6861</v>
      </c>
      <c r="M309" t="s">
        <v>20539</v>
      </c>
      <c r="N309">
        <v>9</v>
      </c>
      <c r="O309" t="s">
        <v>20624</v>
      </c>
      <c r="P309" t="s">
        <v>20829</v>
      </c>
      <c r="Q309">
        <v>4</v>
      </c>
      <c r="R309">
        <v>3</v>
      </c>
      <c r="S309">
        <v>2.6</v>
      </c>
      <c r="T309">
        <v>2.96</v>
      </c>
      <c r="U309">
        <v>519.48</v>
      </c>
      <c r="V309">
        <v>108.13</v>
      </c>
      <c r="W309">
        <v>4.42</v>
      </c>
      <c r="X309">
        <v>7.26</v>
      </c>
      <c r="Y309">
        <v>0</v>
      </c>
      <c r="Z309">
        <v>4</v>
      </c>
      <c r="AA309" t="s">
        <v>4250</v>
      </c>
      <c r="AB309">
        <v>1</v>
      </c>
      <c r="AC309">
        <v>6</v>
      </c>
      <c r="AD309">
        <v>3.2623333333333342</v>
      </c>
      <c r="AF309" t="s">
        <v>7949</v>
      </c>
      <c r="AI309">
        <v>0</v>
      </c>
      <c r="AJ309">
        <v>0</v>
      </c>
      <c r="AK309" t="s">
        <v>21145</v>
      </c>
      <c r="AL309" t="s">
        <v>21145</v>
      </c>
      <c r="AM309" t="s">
        <v>20019</v>
      </c>
    </row>
    <row r="310" spans="1:39" x14ac:dyDescent="0.25">
      <c r="A310" t="s">
        <v>20183</v>
      </c>
      <c r="B310" t="s">
        <v>20485</v>
      </c>
      <c r="C310" t="s">
        <v>4842</v>
      </c>
      <c r="D310">
        <v>84.5</v>
      </c>
      <c r="E310" t="s">
        <v>20487</v>
      </c>
      <c r="K310" t="s">
        <v>6860</v>
      </c>
      <c r="L310" t="s">
        <v>6861</v>
      </c>
      <c r="M310" t="s">
        <v>15037</v>
      </c>
      <c r="N310">
        <v>9</v>
      </c>
      <c r="O310" t="s">
        <v>20617</v>
      </c>
      <c r="P310" t="s">
        <v>20830</v>
      </c>
      <c r="Q310">
        <v>7</v>
      </c>
      <c r="R310">
        <v>3</v>
      </c>
      <c r="S310">
        <v>2.27</v>
      </c>
      <c r="T310">
        <v>4.18</v>
      </c>
      <c r="U310">
        <v>473.45</v>
      </c>
      <c r="V310">
        <v>154.24</v>
      </c>
      <c r="W310">
        <v>2.73</v>
      </c>
      <c r="X310">
        <v>5.51</v>
      </c>
      <c r="Y310">
        <v>0.91</v>
      </c>
      <c r="Z310">
        <v>3</v>
      </c>
      <c r="AA310" t="s">
        <v>4250</v>
      </c>
      <c r="AB310">
        <v>0</v>
      </c>
      <c r="AC310">
        <v>6</v>
      </c>
      <c r="AD310">
        <v>2.631309523809525</v>
      </c>
      <c r="AF310" t="s">
        <v>7951</v>
      </c>
      <c r="AI310">
        <v>0</v>
      </c>
      <c r="AJ310">
        <v>0</v>
      </c>
      <c r="AK310" t="s">
        <v>21143</v>
      </c>
      <c r="AL310" t="s">
        <v>21143</v>
      </c>
      <c r="AM310" t="s">
        <v>20019</v>
      </c>
    </row>
    <row r="311" spans="1:39" x14ac:dyDescent="0.25">
      <c r="A311" t="s">
        <v>10261</v>
      </c>
      <c r="B311" t="s">
        <v>20485</v>
      </c>
      <c r="C311" t="s">
        <v>4842</v>
      </c>
      <c r="D311">
        <v>84.3</v>
      </c>
      <c r="E311" t="s">
        <v>20487</v>
      </c>
      <c r="G311" t="s">
        <v>20491</v>
      </c>
      <c r="H311" t="s">
        <v>4846</v>
      </c>
      <c r="K311" t="s">
        <v>6860</v>
      </c>
      <c r="L311" t="s">
        <v>6861</v>
      </c>
      <c r="M311" t="s">
        <v>20510</v>
      </c>
      <c r="N311">
        <v>9</v>
      </c>
      <c r="O311" t="s">
        <v>20585</v>
      </c>
      <c r="P311" t="s">
        <v>17913</v>
      </c>
      <c r="Q311">
        <v>9</v>
      </c>
      <c r="R311">
        <v>9</v>
      </c>
      <c r="S311">
        <v>-1.93</v>
      </c>
      <c r="T311">
        <v>2.59</v>
      </c>
      <c r="U311">
        <v>699.76</v>
      </c>
      <c r="V311">
        <v>274.55</v>
      </c>
      <c r="W311">
        <v>0.97</v>
      </c>
      <c r="X311">
        <v>3.37</v>
      </c>
      <c r="Y311">
        <v>8.7200000000000006</v>
      </c>
      <c r="Z311">
        <v>2</v>
      </c>
      <c r="AA311" t="s">
        <v>4250</v>
      </c>
      <c r="AB311">
        <v>2</v>
      </c>
      <c r="AC311">
        <v>19</v>
      </c>
      <c r="AD311">
        <v>2.64</v>
      </c>
      <c r="AF311" t="s">
        <v>7950</v>
      </c>
      <c r="AI311">
        <v>0</v>
      </c>
      <c r="AJ311">
        <v>0</v>
      </c>
      <c r="AK311" t="s">
        <v>19867</v>
      </c>
      <c r="AL311" t="s">
        <v>19867</v>
      </c>
      <c r="AM311" t="s">
        <v>20019</v>
      </c>
    </row>
    <row r="312" spans="1:39" x14ac:dyDescent="0.25">
      <c r="A312" t="s">
        <v>20055</v>
      </c>
      <c r="B312" t="s">
        <v>20485</v>
      </c>
      <c r="C312" t="s">
        <v>4842</v>
      </c>
      <c r="D312">
        <v>84</v>
      </c>
      <c r="E312" t="s">
        <v>20487</v>
      </c>
      <c r="G312" t="s">
        <v>20491</v>
      </c>
      <c r="H312" t="s">
        <v>4846</v>
      </c>
      <c r="K312" t="s">
        <v>6860</v>
      </c>
      <c r="L312" t="s">
        <v>6861</v>
      </c>
      <c r="M312" t="s">
        <v>20526</v>
      </c>
      <c r="N312">
        <v>9</v>
      </c>
      <c r="O312" t="s">
        <v>20604</v>
      </c>
      <c r="P312" t="s">
        <v>20702</v>
      </c>
      <c r="Q312">
        <v>10</v>
      </c>
      <c r="R312">
        <v>10</v>
      </c>
      <c r="S312">
        <v>0.6</v>
      </c>
      <c r="T312">
        <v>3.7</v>
      </c>
      <c r="U312">
        <v>748.83</v>
      </c>
      <c r="V312">
        <v>269.51</v>
      </c>
      <c r="W312">
        <v>1.25</v>
      </c>
      <c r="X312">
        <v>4.04</v>
      </c>
      <c r="Y312">
        <v>6.11</v>
      </c>
      <c r="Z312">
        <v>3</v>
      </c>
      <c r="AA312" t="s">
        <v>4250</v>
      </c>
      <c r="AB312">
        <v>2</v>
      </c>
      <c r="AC312">
        <v>18</v>
      </c>
      <c r="AD312">
        <v>2.65</v>
      </c>
      <c r="AF312" t="s">
        <v>7951</v>
      </c>
      <c r="AI312">
        <v>0</v>
      </c>
      <c r="AJ312">
        <v>0</v>
      </c>
      <c r="AK312" t="s">
        <v>19897</v>
      </c>
      <c r="AL312" t="s">
        <v>19897</v>
      </c>
      <c r="AM312" t="s">
        <v>20019</v>
      </c>
    </row>
    <row r="313" spans="1:39" x14ac:dyDescent="0.25">
      <c r="A313" t="s">
        <v>20184</v>
      </c>
      <c r="B313" t="s">
        <v>20485</v>
      </c>
      <c r="C313" t="s">
        <v>4842</v>
      </c>
      <c r="D313">
        <v>84</v>
      </c>
      <c r="E313" t="s">
        <v>20487</v>
      </c>
      <c r="G313" t="s">
        <v>20490</v>
      </c>
      <c r="H313" t="s">
        <v>4846</v>
      </c>
      <c r="K313" t="s">
        <v>6860</v>
      </c>
      <c r="L313" t="s">
        <v>6861</v>
      </c>
      <c r="M313" t="s">
        <v>20524</v>
      </c>
      <c r="N313">
        <v>9</v>
      </c>
      <c r="O313" t="s">
        <v>20609</v>
      </c>
      <c r="P313" t="s">
        <v>20831</v>
      </c>
      <c r="Q313">
        <v>11</v>
      </c>
      <c r="R313">
        <v>5</v>
      </c>
      <c r="S313">
        <v>3.26</v>
      </c>
      <c r="T313">
        <v>5.23</v>
      </c>
      <c r="U313">
        <v>698.76</v>
      </c>
      <c r="V313">
        <v>218.25</v>
      </c>
      <c r="W313">
        <v>2.61</v>
      </c>
      <c r="X313">
        <v>4.26</v>
      </c>
      <c r="Y313">
        <v>0.6</v>
      </c>
      <c r="Z313">
        <v>5</v>
      </c>
      <c r="AA313" t="s">
        <v>4250</v>
      </c>
      <c r="AB313">
        <v>2</v>
      </c>
      <c r="AC313">
        <v>13</v>
      </c>
      <c r="AD313">
        <v>1.37</v>
      </c>
      <c r="AF313" t="s">
        <v>7951</v>
      </c>
      <c r="AI313">
        <v>0</v>
      </c>
      <c r="AJ313">
        <v>0</v>
      </c>
      <c r="AK313" t="s">
        <v>19868</v>
      </c>
      <c r="AL313" t="s">
        <v>19868</v>
      </c>
      <c r="AM313" t="s">
        <v>20019</v>
      </c>
    </row>
    <row r="314" spans="1:39" x14ac:dyDescent="0.25">
      <c r="A314" t="s">
        <v>20185</v>
      </c>
      <c r="B314" t="s">
        <v>20485</v>
      </c>
      <c r="C314" t="s">
        <v>4842</v>
      </c>
      <c r="D314">
        <v>84</v>
      </c>
      <c r="E314" t="s">
        <v>20487</v>
      </c>
      <c r="G314" t="s">
        <v>20490</v>
      </c>
      <c r="H314" t="s">
        <v>4846</v>
      </c>
      <c r="K314" t="s">
        <v>6860</v>
      </c>
      <c r="L314" t="s">
        <v>6861</v>
      </c>
      <c r="M314" t="s">
        <v>20514</v>
      </c>
      <c r="N314">
        <v>9</v>
      </c>
      <c r="O314" t="s">
        <v>20593</v>
      </c>
      <c r="P314" t="s">
        <v>20832</v>
      </c>
      <c r="Q314">
        <v>8</v>
      </c>
      <c r="R314">
        <v>8</v>
      </c>
      <c r="S314">
        <v>-0.53</v>
      </c>
      <c r="T314">
        <v>2.98</v>
      </c>
      <c r="U314">
        <v>655.75</v>
      </c>
      <c r="V314">
        <v>237.25</v>
      </c>
      <c r="W314">
        <v>1.28</v>
      </c>
      <c r="X314">
        <v>4.04</v>
      </c>
      <c r="Y314">
        <v>8.7200000000000006</v>
      </c>
      <c r="Z314">
        <v>2</v>
      </c>
      <c r="AA314" t="s">
        <v>4250</v>
      </c>
      <c r="AB314">
        <v>2</v>
      </c>
      <c r="AC314">
        <v>18</v>
      </c>
      <c r="AD314">
        <v>2.64</v>
      </c>
      <c r="AF314" t="s">
        <v>7950</v>
      </c>
      <c r="AI314">
        <v>0</v>
      </c>
      <c r="AJ314">
        <v>0</v>
      </c>
      <c r="AK314" t="s">
        <v>19869</v>
      </c>
      <c r="AL314" t="s">
        <v>19869</v>
      </c>
      <c r="AM314" t="s">
        <v>20019</v>
      </c>
    </row>
    <row r="315" spans="1:39" x14ac:dyDescent="0.25">
      <c r="A315" t="s">
        <v>20186</v>
      </c>
      <c r="B315" t="s">
        <v>20485</v>
      </c>
      <c r="C315" t="s">
        <v>4842</v>
      </c>
      <c r="D315">
        <v>84</v>
      </c>
      <c r="E315" t="s">
        <v>20487</v>
      </c>
      <c r="G315" t="s">
        <v>20490</v>
      </c>
      <c r="H315" t="s">
        <v>4846</v>
      </c>
      <c r="K315" t="s">
        <v>6860</v>
      </c>
      <c r="L315" t="s">
        <v>6861</v>
      </c>
      <c r="M315" t="s">
        <v>20524</v>
      </c>
      <c r="N315">
        <v>9</v>
      </c>
      <c r="O315" t="s">
        <v>20611</v>
      </c>
      <c r="P315" t="s">
        <v>20833</v>
      </c>
      <c r="Q315">
        <v>7</v>
      </c>
      <c r="R315">
        <v>7</v>
      </c>
      <c r="S315">
        <v>2.4500000000000002</v>
      </c>
      <c r="T315">
        <v>4.5</v>
      </c>
      <c r="U315">
        <v>657.79</v>
      </c>
      <c r="V315">
        <v>208.14</v>
      </c>
      <c r="W315">
        <v>1.3</v>
      </c>
      <c r="X315">
        <v>3.48</v>
      </c>
      <c r="Y315">
        <v>6.65</v>
      </c>
      <c r="Z315">
        <v>2</v>
      </c>
      <c r="AA315" t="s">
        <v>4250</v>
      </c>
      <c r="AB315">
        <v>2</v>
      </c>
      <c r="AC315">
        <v>14</v>
      </c>
      <c r="AD315">
        <v>2.0249999999999999</v>
      </c>
      <c r="AF315" t="s">
        <v>7951</v>
      </c>
      <c r="AI315">
        <v>0</v>
      </c>
      <c r="AJ315">
        <v>0</v>
      </c>
      <c r="AK315" t="s">
        <v>19870</v>
      </c>
      <c r="AL315" t="s">
        <v>19870</v>
      </c>
      <c r="AM315" t="s">
        <v>20019</v>
      </c>
    </row>
    <row r="316" spans="1:39" x14ac:dyDescent="0.25">
      <c r="A316" t="s">
        <v>9705</v>
      </c>
      <c r="B316" t="s">
        <v>20485</v>
      </c>
      <c r="C316" t="s">
        <v>4842</v>
      </c>
      <c r="D316">
        <v>84</v>
      </c>
      <c r="E316" t="s">
        <v>20487</v>
      </c>
      <c r="G316" t="s">
        <v>20491</v>
      </c>
      <c r="H316" t="s">
        <v>4846</v>
      </c>
      <c r="K316" t="s">
        <v>6860</v>
      </c>
      <c r="L316" t="s">
        <v>6861</v>
      </c>
      <c r="M316" t="s">
        <v>20536</v>
      </c>
      <c r="N316">
        <v>9</v>
      </c>
      <c r="O316" t="s">
        <v>20618</v>
      </c>
      <c r="P316" t="s">
        <v>17357</v>
      </c>
      <c r="Q316">
        <v>8</v>
      </c>
      <c r="R316">
        <v>4</v>
      </c>
      <c r="S316">
        <v>3.4</v>
      </c>
      <c r="T316">
        <v>5.37</v>
      </c>
      <c r="U316">
        <v>696.56</v>
      </c>
      <c r="V316">
        <v>162.43</v>
      </c>
      <c r="W316">
        <v>4.1399999999999997</v>
      </c>
      <c r="X316">
        <v>4.26</v>
      </c>
      <c r="Y316">
        <v>0.6</v>
      </c>
      <c r="Z316">
        <v>5</v>
      </c>
      <c r="AA316" t="s">
        <v>4250</v>
      </c>
      <c r="AB316">
        <v>1</v>
      </c>
      <c r="AC316">
        <v>10</v>
      </c>
      <c r="AD316">
        <v>1.3</v>
      </c>
      <c r="AF316" t="s">
        <v>7951</v>
      </c>
      <c r="AI316">
        <v>0</v>
      </c>
      <c r="AJ316">
        <v>0</v>
      </c>
      <c r="AK316" t="s">
        <v>19940</v>
      </c>
      <c r="AL316" t="s">
        <v>19940</v>
      </c>
      <c r="AM316" t="s">
        <v>20019</v>
      </c>
    </row>
    <row r="317" spans="1:39" x14ac:dyDescent="0.25">
      <c r="A317" t="s">
        <v>20022</v>
      </c>
      <c r="B317" t="s">
        <v>20485</v>
      </c>
      <c r="C317" t="s">
        <v>4842</v>
      </c>
      <c r="D317">
        <v>84</v>
      </c>
      <c r="E317" t="s">
        <v>20487</v>
      </c>
      <c r="G317" t="s">
        <v>20489</v>
      </c>
      <c r="H317" t="s">
        <v>4846</v>
      </c>
      <c r="K317" t="s">
        <v>6860</v>
      </c>
      <c r="L317" t="s">
        <v>6861</v>
      </c>
      <c r="M317" t="s">
        <v>20512</v>
      </c>
      <c r="N317">
        <v>9</v>
      </c>
      <c r="O317" t="s">
        <v>20587</v>
      </c>
      <c r="P317" t="s">
        <v>20669</v>
      </c>
      <c r="Q317">
        <v>4</v>
      </c>
      <c r="R317">
        <v>2</v>
      </c>
      <c r="S317">
        <v>4.9400000000000004</v>
      </c>
      <c r="T317">
        <v>4.95</v>
      </c>
      <c r="U317">
        <v>366.48</v>
      </c>
      <c r="V317">
        <v>49.69</v>
      </c>
      <c r="W317">
        <v>4.5199999999999996</v>
      </c>
      <c r="X317">
        <v>9.15</v>
      </c>
      <c r="Y317">
        <v>0</v>
      </c>
      <c r="Z317">
        <v>3</v>
      </c>
      <c r="AA317" t="s">
        <v>4250</v>
      </c>
      <c r="AB317">
        <v>0</v>
      </c>
      <c r="AC317">
        <v>8</v>
      </c>
      <c r="AD317">
        <v>3.4787142857142861</v>
      </c>
      <c r="AF317" t="s">
        <v>7949</v>
      </c>
      <c r="AI317">
        <v>0</v>
      </c>
      <c r="AJ317">
        <v>0</v>
      </c>
      <c r="AK317" t="s">
        <v>20016</v>
      </c>
      <c r="AL317" t="s">
        <v>20016</v>
      </c>
      <c r="AM317" t="s">
        <v>20019</v>
      </c>
    </row>
    <row r="318" spans="1:39" x14ac:dyDescent="0.25">
      <c r="A318" t="s">
        <v>20187</v>
      </c>
      <c r="B318" t="s">
        <v>20485</v>
      </c>
      <c r="C318" t="s">
        <v>4842</v>
      </c>
      <c r="D318">
        <v>84</v>
      </c>
      <c r="E318" t="s">
        <v>20487</v>
      </c>
      <c r="G318" t="s">
        <v>20489</v>
      </c>
      <c r="H318" t="s">
        <v>4846</v>
      </c>
      <c r="K318" t="s">
        <v>6860</v>
      </c>
      <c r="L318" t="s">
        <v>6861</v>
      </c>
      <c r="M318" t="s">
        <v>20512</v>
      </c>
      <c r="N318">
        <v>9</v>
      </c>
      <c r="O318" t="s">
        <v>20587</v>
      </c>
      <c r="P318" t="s">
        <v>20834</v>
      </c>
      <c r="Q318">
        <v>5</v>
      </c>
      <c r="R318">
        <v>1</v>
      </c>
      <c r="S318">
        <v>4.8499999999999996</v>
      </c>
      <c r="T318">
        <v>4.8499999999999996</v>
      </c>
      <c r="U318">
        <v>343.45</v>
      </c>
      <c r="V318">
        <v>43.62</v>
      </c>
      <c r="W318">
        <v>3.81</v>
      </c>
      <c r="Y318">
        <v>0</v>
      </c>
      <c r="Z318">
        <v>3</v>
      </c>
      <c r="AA318" t="s">
        <v>4250</v>
      </c>
      <c r="AB318">
        <v>0</v>
      </c>
      <c r="AC318">
        <v>7</v>
      </c>
      <c r="AD318">
        <v>3.9083333333333341</v>
      </c>
      <c r="AF318" t="s">
        <v>7949</v>
      </c>
      <c r="AI318">
        <v>0</v>
      </c>
      <c r="AJ318">
        <v>0</v>
      </c>
      <c r="AK318" t="s">
        <v>20016</v>
      </c>
      <c r="AL318" t="s">
        <v>20016</v>
      </c>
      <c r="AM318" t="s">
        <v>20019</v>
      </c>
    </row>
    <row r="319" spans="1:39" x14ac:dyDescent="0.25">
      <c r="A319" t="s">
        <v>8794</v>
      </c>
      <c r="B319" t="s">
        <v>20485</v>
      </c>
      <c r="C319" t="s">
        <v>4842</v>
      </c>
      <c r="D319">
        <v>84</v>
      </c>
      <c r="E319" t="s">
        <v>20487</v>
      </c>
      <c r="G319" t="s">
        <v>20489</v>
      </c>
      <c r="H319" t="s">
        <v>4846</v>
      </c>
      <c r="K319" t="s">
        <v>6860</v>
      </c>
      <c r="L319" t="s">
        <v>6861</v>
      </c>
      <c r="M319" t="s">
        <v>20540</v>
      </c>
      <c r="N319">
        <v>9</v>
      </c>
      <c r="O319" t="s">
        <v>20625</v>
      </c>
      <c r="P319" t="s">
        <v>16446</v>
      </c>
      <c r="Q319">
        <v>12</v>
      </c>
      <c r="R319">
        <v>10</v>
      </c>
      <c r="S319">
        <v>0.52</v>
      </c>
      <c r="T319">
        <v>3.57</v>
      </c>
      <c r="U319">
        <v>832.89</v>
      </c>
      <c r="V319">
        <v>311.93</v>
      </c>
      <c r="W319">
        <v>-0.24</v>
      </c>
      <c r="X319">
        <v>3.48</v>
      </c>
      <c r="Y319">
        <v>6.65</v>
      </c>
      <c r="Z319">
        <v>4</v>
      </c>
      <c r="AA319" t="s">
        <v>4250</v>
      </c>
      <c r="AB319">
        <v>3</v>
      </c>
      <c r="AC319">
        <v>18</v>
      </c>
      <c r="AD319">
        <v>2.7149999999999999</v>
      </c>
      <c r="AF319" t="s">
        <v>7951</v>
      </c>
      <c r="AI319">
        <v>0</v>
      </c>
      <c r="AJ319">
        <v>0</v>
      </c>
      <c r="AK319" t="s">
        <v>19897</v>
      </c>
      <c r="AL319" t="s">
        <v>19897</v>
      </c>
      <c r="AM319" t="s">
        <v>20019</v>
      </c>
    </row>
    <row r="320" spans="1:39" x14ac:dyDescent="0.25">
      <c r="A320" t="s">
        <v>20188</v>
      </c>
      <c r="B320" t="s">
        <v>20485</v>
      </c>
      <c r="C320" t="s">
        <v>4842</v>
      </c>
      <c r="D320">
        <v>84</v>
      </c>
      <c r="E320" t="s">
        <v>20487</v>
      </c>
      <c r="G320" t="s">
        <v>20494</v>
      </c>
      <c r="H320" t="s">
        <v>4846</v>
      </c>
      <c r="K320" t="s">
        <v>6860</v>
      </c>
      <c r="M320" t="s">
        <v>20535</v>
      </c>
      <c r="N320">
        <v>8</v>
      </c>
      <c r="O320" t="s">
        <v>20616</v>
      </c>
      <c r="P320" t="s">
        <v>20835</v>
      </c>
      <c r="Q320">
        <v>3</v>
      </c>
      <c r="R320">
        <v>3</v>
      </c>
      <c r="S320">
        <v>5.26</v>
      </c>
      <c r="T320">
        <v>5.29</v>
      </c>
      <c r="U320">
        <v>416.91</v>
      </c>
      <c r="V320">
        <v>83.9</v>
      </c>
      <c r="W320">
        <v>4.95</v>
      </c>
      <c r="X320">
        <v>9.4600000000000009</v>
      </c>
      <c r="Y320">
        <v>6.27</v>
      </c>
      <c r="Z320">
        <v>4</v>
      </c>
      <c r="AA320" t="s">
        <v>4250</v>
      </c>
      <c r="AB320">
        <v>0</v>
      </c>
      <c r="AC320">
        <v>4</v>
      </c>
      <c r="AD320">
        <v>2.7601666666666671</v>
      </c>
      <c r="AF320" t="s">
        <v>7949</v>
      </c>
      <c r="AI320">
        <v>0</v>
      </c>
      <c r="AJ320">
        <v>0</v>
      </c>
      <c r="AK320" t="s">
        <v>20013</v>
      </c>
      <c r="AL320" t="s">
        <v>20013</v>
      </c>
      <c r="AM320" t="s">
        <v>20019</v>
      </c>
    </row>
    <row r="321" spans="1:39" x14ac:dyDescent="0.25">
      <c r="A321" t="s">
        <v>9816</v>
      </c>
      <c r="B321" t="s">
        <v>20485</v>
      </c>
      <c r="C321" t="s">
        <v>4842</v>
      </c>
      <c r="D321">
        <v>84</v>
      </c>
      <c r="E321" t="s">
        <v>20487</v>
      </c>
      <c r="G321" t="s">
        <v>20491</v>
      </c>
      <c r="H321" t="s">
        <v>4846</v>
      </c>
      <c r="K321" t="s">
        <v>6860</v>
      </c>
      <c r="L321" t="s">
        <v>6861</v>
      </c>
      <c r="M321" t="s">
        <v>20536</v>
      </c>
      <c r="N321">
        <v>9</v>
      </c>
      <c r="O321" t="s">
        <v>20622</v>
      </c>
      <c r="P321" t="s">
        <v>17468</v>
      </c>
      <c r="Q321">
        <v>9</v>
      </c>
      <c r="R321">
        <v>9</v>
      </c>
      <c r="S321">
        <v>3.21</v>
      </c>
      <c r="T321">
        <v>5.26</v>
      </c>
      <c r="U321">
        <v>832.97</v>
      </c>
      <c r="V321">
        <v>257.47000000000003</v>
      </c>
      <c r="W321">
        <v>1.53</v>
      </c>
      <c r="X321">
        <v>3.48</v>
      </c>
      <c r="Y321">
        <v>6.65</v>
      </c>
      <c r="Z321">
        <v>3</v>
      </c>
      <c r="AA321" t="s">
        <v>4250</v>
      </c>
      <c r="AB321">
        <v>2</v>
      </c>
      <c r="AC321">
        <v>18</v>
      </c>
      <c r="AD321">
        <v>1.395</v>
      </c>
      <c r="AF321" t="s">
        <v>7951</v>
      </c>
      <c r="AI321">
        <v>0</v>
      </c>
      <c r="AJ321">
        <v>0</v>
      </c>
      <c r="AK321" t="s">
        <v>19901</v>
      </c>
      <c r="AL321" t="s">
        <v>19901</v>
      </c>
      <c r="AM321" t="s">
        <v>20019</v>
      </c>
    </row>
    <row r="322" spans="1:39" x14ac:dyDescent="0.25">
      <c r="A322" t="s">
        <v>20128</v>
      </c>
      <c r="B322" t="s">
        <v>20485</v>
      </c>
      <c r="C322" t="s">
        <v>4842</v>
      </c>
      <c r="D322">
        <v>84</v>
      </c>
      <c r="E322" t="s">
        <v>20487</v>
      </c>
      <c r="G322" t="s">
        <v>20488</v>
      </c>
      <c r="H322" t="s">
        <v>4846</v>
      </c>
      <c r="K322" t="s">
        <v>6860</v>
      </c>
      <c r="L322" t="s">
        <v>6861</v>
      </c>
      <c r="M322" t="s">
        <v>20507</v>
      </c>
      <c r="N322">
        <v>9</v>
      </c>
      <c r="O322" t="s">
        <v>20582</v>
      </c>
      <c r="P322" t="s">
        <v>20775</v>
      </c>
      <c r="Q322">
        <v>3</v>
      </c>
      <c r="R322">
        <v>1</v>
      </c>
      <c r="S322">
        <v>6.1</v>
      </c>
      <c r="T322">
        <v>6.1</v>
      </c>
      <c r="U322">
        <v>351.45</v>
      </c>
      <c r="V322">
        <v>25.16</v>
      </c>
      <c r="W322">
        <v>5.09</v>
      </c>
      <c r="X322">
        <v>13.21</v>
      </c>
      <c r="Y322">
        <v>0</v>
      </c>
      <c r="Z322">
        <v>4</v>
      </c>
      <c r="AA322" t="s">
        <v>4250</v>
      </c>
      <c r="AB322">
        <v>1</v>
      </c>
      <c r="AC322">
        <v>5</v>
      </c>
      <c r="AD322">
        <v>3.091333333333333</v>
      </c>
      <c r="AF322" t="s">
        <v>7949</v>
      </c>
      <c r="AI322">
        <v>0</v>
      </c>
      <c r="AJ322">
        <v>0</v>
      </c>
      <c r="AK322" t="s">
        <v>20016</v>
      </c>
      <c r="AL322" t="s">
        <v>20016</v>
      </c>
      <c r="AM322" t="s">
        <v>20019</v>
      </c>
    </row>
    <row r="323" spans="1:39" x14ac:dyDescent="0.25">
      <c r="A323" t="s">
        <v>9316</v>
      </c>
      <c r="B323" t="s">
        <v>20485</v>
      </c>
      <c r="C323" t="s">
        <v>4842</v>
      </c>
      <c r="D323">
        <v>84</v>
      </c>
      <c r="E323" t="s">
        <v>20487</v>
      </c>
      <c r="G323" t="s">
        <v>20491</v>
      </c>
      <c r="H323" t="s">
        <v>4846</v>
      </c>
      <c r="K323" t="s">
        <v>6860</v>
      </c>
      <c r="L323" t="s">
        <v>6861</v>
      </c>
      <c r="M323" t="s">
        <v>20526</v>
      </c>
      <c r="N323">
        <v>9</v>
      </c>
      <c r="O323" t="s">
        <v>20606</v>
      </c>
      <c r="P323" t="s">
        <v>16968</v>
      </c>
      <c r="Q323">
        <v>10</v>
      </c>
      <c r="R323">
        <v>8</v>
      </c>
      <c r="S323">
        <v>2.37</v>
      </c>
      <c r="T323">
        <v>4.38</v>
      </c>
      <c r="U323">
        <v>733.66</v>
      </c>
      <c r="V323">
        <v>246.21</v>
      </c>
      <c r="W323">
        <v>0.96</v>
      </c>
      <c r="X323">
        <v>2.5</v>
      </c>
      <c r="Y323">
        <v>5.8</v>
      </c>
      <c r="Z323">
        <v>3</v>
      </c>
      <c r="AA323" t="s">
        <v>4250</v>
      </c>
      <c r="AB323">
        <v>2</v>
      </c>
      <c r="AC323">
        <v>17</v>
      </c>
      <c r="AD323">
        <v>2.125</v>
      </c>
      <c r="AF323" t="s">
        <v>7951</v>
      </c>
      <c r="AI323">
        <v>0</v>
      </c>
      <c r="AJ323">
        <v>0</v>
      </c>
      <c r="AK323" t="s">
        <v>19869</v>
      </c>
      <c r="AL323" t="s">
        <v>19869</v>
      </c>
      <c r="AM323" t="s">
        <v>20019</v>
      </c>
    </row>
    <row r="324" spans="1:39" x14ac:dyDescent="0.25">
      <c r="A324" t="s">
        <v>20189</v>
      </c>
      <c r="B324" t="s">
        <v>20485</v>
      </c>
      <c r="C324" t="s">
        <v>4842</v>
      </c>
      <c r="D324">
        <v>84</v>
      </c>
      <c r="E324" t="s">
        <v>20487</v>
      </c>
      <c r="G324" t="s">
        <v>20494</v>
      </c>
      <c r="H324" t="s">
        <v>4846</v>
      </c>
      <c r="K324" t="s">
        <v>6860</v>
      </c>
      <c r="M324" t="s">
        <v>20535</v>
      </c>
      <c r="N324">
        <v>8</v>
      </c>
      <c r="O324" t="s">
        <v>20616</v>
      </c>
      <c r="P324" t="s">
        <v>20836</v>
      </c>
      <c r="Q324">
        <v>4</v>
      </c>
      <c r="R324">
        <v>3</v>
      </c>
      <c r="S324">
        <v>4.6399999999999997</v>
      </c>
      <c r="T324">
        <v>4.67</v>
      </c>
      <c r="U324">
        <v>458.95</v>
      </c>
      <c r="V324">
        <v>93.13</v>
      </c>
      <c r="W324">
        <v>5.0599999999999996</v>
      </c>
      <c r="X324">
        <v>9.4600000000000009</v>
      </c>
      <c r="Y324">
        <v>6.27</v>
      </c>
      <c r="Z324">
        <v>4</v>
      </c>
      <c r="AA324" t="s">
        <v>4250</v>
      </c>
      <c r="AB324">
        <v>1</v>
      </c>
      <c r="AC324">
        <v>7</v>
      </c>
      <c r="AD324">
        <v>2.520547619047619</v>
      </c>
      <c r="AF324" t="s">
        <v>7949</v>
      </c>
      <c r="AI324">
        <v>0</v>
      </c>
      <c r="AJ324">
        <v>0</v>
      </c>
      <c r="AK324" t="s">
        <v>20013</v>
      </c>
      <c r="AL324" t="s">
        <v>20013</v>
      </c>
      <c r="AM324" t="s">
        <v>20019</v>
      </c>
    </row>
    <row r="325" spans="1:39" x14ac:dyDescent="0.25">
      <c r="A325" t="s">
        <v>20190</v>
      </c>
      <c r="B325" t="s">
        <v>20485</v>
      </c>
      <c r="C325" t="s">
        <v>4842</v>
      </c>
      <c r="D325">
        <v>84</v>
      </c>
      <c r="E325" t="s">
        <v>20487</v>
      </c>
      <c r="G325" t="s">
        <v>20490</v>
      </c>
      <c r="H325" t="s">
        <v>4846</v>
      </c>
      <c r="K325" t="s">
        <v>6860</v>
      </c>
      <c r="L325" t="s">
        <v>6861</v>
      </c>
      <c r="M325" t="s">
        <v>20524</v>
      </c>
      <c r="N325">
        <v>9</v>
      </c>
      <c r="O325" t="s">
        <v>20611</v>
      </c>
      <c r="P325" t="s">
        <v>20837</v>
      </c>
      <c r="Q325">
        <v>8</v>
      </c>
      <c r="R325">
        <v>7</v>
      </c>
      <c r="S325">
        <v>0.93</v>
      </c>
      <c r="T325">
        <v>2.98</v>
      </c>
      <c r="U325">
        <v>633.72</v>
      </c>
      <c r="V325">
        <v>217.37</v>
      </c>
      <c r="W325">
        <v>0.08</v>
      </c>
      <c r="X325">
        <v>3.48</v>
      </c>
      <c r="Y325">
        <v>6.65</v>
      </c>
      <c r="Z325">
        <v>2</v>
      </c>
      <c r="AA325" t="s">
        <v>4250</v>
      </c>
      <c r="AB325">
        <v>2</v>
      </c>
      <c r="AC325">
        <v>15</v>
      </c>
      <c r="AD325">
        <v>3</v>
      </c>
      <c r="AF325" t="s">
        <v>7951</v>
      </c>
      <c r="AI325">
        <v>0</v>
      </c>
      <c r="AJ325">
        <v>0</v>
      </c>
      <c r="AK325" t="s">
        <v>19870</v>
      </c>
      <c r="AL325" t="s">
        <v>19870</v>
      </c>
      <c r="AM325" t="s">
        <v>20019</v>
      </c>
    </row>
    <row r="326" spans="1:39" x14ac:dyDescent="0.25">
      <c r="A326" t="s">
        <v>20191</v>
      </c>
      <c r="B326" t="s">
        <v>20485</v>
      </c>
      <c r="C326" t="s">
        <v>4842</v>
      </c>
      <c r="D326">
        <v>84</v>
      </c>
      <c r="E326" t="s">
        <v>20487</v>
      </c>
      <c r="G326" t="s">
        <v>20490</v>
      </c>
      <c r="H326" t="s">
        <v>4846</v>
      </c>
      <c r="K326" t="s">
        <v>6860</v>
      </c>
      <c r="L326" t="s">
        <v>6861</v>
      </c>
      <c r="M326" t="s">
        <v>20529</v>
      </c>
      <c r="N326">
        <v>9</v>
      </c>
      <c r="O326" t="s">
        <v>20608</v>
      </c>
      <c r="P326" t="s">
        <v>20838</v>
      </c>
      <c r="Q326">
        <v>10</v>
      </c>
      <c r="R326">
        <v>4</v>
      </c>
      <c r="S326">
        <v>3.6</v>
      </c>
      <c r="T326">
        <v>3.87</v>
      </c>
      <c r="U326">
        <v>682.85</v>
      </c>
      <c r="V326">
        <v>170.69</v>
      </c>
      <c r="W326">
        <v>3.49</v>
      </c>
      <c r="X326">
        <v>7.45</v>
      </c>
      <c r="Y326">
        <v>0.1</v>
      </c>
      <c r="Z326">
        <v>4</v>
      </c>
      <c r="AA326" t="s">
        <v>4250</v>
      </c>
      <c r="AB326">
        <v>1</v>
      </c>
      <c r="AC326">
        <v>13</v>
      </c>
      <c r="AD326">
        <v>1.7649999999999999</v>
      </c>
      <c r="AF326" t="s">
        <v>7949</v>
      </c>
      <c r="AI326">
        <v>0</v>
      </c>
      <c r="AJ326">
        <v>0</v>
      </c>
      <c r="AK326" t="s">
        <v>19849</v>
      </c>
      <c r="AL326" t="s">
        <v>19849</v>
      </c>
      <c r="AM326" t="s">
        <v>20019</v>
      </c>
    </row>
    <row r="327" spans="1:39" x14ac:dyDescent="0.25">
      <c r="A327" t="s">
        <v>20192</v>
      </c>
      <c r="B327" t="s">
        <v>20485</v>
      </c>
      <c r="C327" t="s">
        <v>4842</v>
      </c>
      <c r="D327">
        <v>83.7</v>
      </c>
      <c r="E327" t="s">
        <v>20487</v>
      </c>
      <c r="K327" t="s">
        <v>6860</v>
      </c>
      <c r="M327" t="s">
        <v>14973</v>
      </c>
      <c r="N327">
        <v>8</v>
      </c>
      <c r="O327" t="s">
        <v>20621</v>
      </c>
      <c r="P327" t="s">
        <v>20839</v>
      </c>
      <c r="Q327">
        <v>4</v>
      </c>
      <c r="R327">
        <v>3</v>
      </c>
      <c r="S327">
        <v>1.23</v>
      </c>
      <c r="T327">
        <v>5.22</v>
      </c>
      <c r="U327">
        <v>498.47</v>
      </c>
      <c r="V327">
        <v>76.38</v>
      </c>
      <c r="W327">
        <v>5.27</v>
      </c>
      <c r="X327">
        <v>12.72</v>
      </c>
      <c r="Y327">
        <v>10.64</v>
      </c>
      <c r="Z327">
        <v>3</v>
      </c>
      <c r="AA327" t="s">
        <v>4250</v>
      </c>
      <c r="AB327">
        <v>1</v>
      </c>
      <c r="AC327">
        <v>13</v>
      </c>
      <c r="AD327">
        <v>2.1775952380952379</v>
      </c>
      <c r="AF327" t="s">
        <v>7952</v>
      </c>
      <c r="AI327">
        <v>0</v>
      </c>
      <c r="AJ327">
        <v>0</v>
      </c>
      <c r="AK327" t="s">
        <v>20005</v>
      </c>
      <c r="AL327" t="s">
        <v>20005</v>
      </c>
      <c r="AM327" t="s">
        <v>20019</v>
      </c>
    </row>
    <row r="328" spans="1:39" x14ac:dyDescent="0.25">
      <c r="A328" t="s">
        <v>20192</v>
      </c>
      <c r="B328" t="s">
        <v>20485</v>
      </c>
      <c r="C328" t="s">
        <v>4842</v>
      </c>
      <c r="D328">
        <v>83.7</v>
      </c>
      <c r="E328" t="s">
        <v>20487</v>
      </c>
      <c r="K328" t="s">
        <v>6860</v>
      </c>
      <c r="M328" t="s">
        <v>15234</v>
      </c>
      <c r="N328">
        <v>8</v>
      </c>
      <c r="O328" t="s">
        <v>20626</v>
      </c>
      <c r="P328" t="s">
        <v>20839</v>
      </c>
      <c r="Q328">
        <v>4</v>
      </c>
      <c r="R328">
        <v>3</v>
      </c>
      <c r="S328">
        <v>1.23</v>
      </c>
      <c r="T328">
        <v>5.22</v>
      </c>
      <c r="U328">
        <v>498.47</v>
      </c>
      <c r="V328">
        <v>76.38</v>
      </c>
      <c r="W328">
        <v>5.27</v>
      </c>
      <c r="X328">
        <v>12.72</v>
      </c>
      <c r="Y328">
        <v>10.64</v>
      </c>
      <c r="Z328">
        <v>3</v>
      </c>
      <c r="AA328" t="s">
        <v>4250</v>
      </c>
      <c r="AB328">
        <v>1</v>
      </c>
      <c r="AC328">
        <v>13</v>
      </c>
      <c r="AD328">
        <v>2.1775952380952379</v>
      </c>
      <c r="AF328" t="s">
        <v>7952</v>
      </c>
      <c r="AI328">
        <v>0</v>
      </c>
      <c r="AJ328">
        <v>0</v>
      </c>
      <c r="AK328" t="s">
        <v>21138</v>
      </c>
      <c r="AL328" t="s">
        <v>21138</v>
      </c>
      <c r="AM328" t="s">
        <v>20019</v>
      </c>
    </row>
    <row r="329" spans="1:39" x14ac:dyDescent="0.25">
      <c r="A329" t="s">
        <v>20185</v>
      </c>
      <c r="B329" t="s">
        <v>20485</v>
      </c>
      <c r="C329" t="s">
        <v>4842</v>
      </c>
      <c r="D329">
        <v>83.7</v>
      </c>
      <c r="E329" t="s">
        <v>20487</v>
      </c>
      <c r="G329" t="s">
        <v>20490</v>
      </c>
      <c r="H329" t="s">
        <v>4846</v>
      </c>
      <c r="K329" t="s">
        <v>6860</v>
      </c>
      <c r="L329" t="s">
        <v>6861</v>
      </c>
      <c r="M329" t="s">
        <v>20509</v>
      </c>
      <c r="N329">
        <v>9</v>
      </c>
      <c r="O329" t="s">
        <v>20584</v>
      </c>
      <c r="P329" t="s">
        <v>20832</v>
      </c>
      <c r="Q329">
        <v>8</v>
      </c>
      <c r="R329">
        <v>8</v>
      </c>
      <c r="S329">
        <v>-0.53</v>
      </c>
      <c r="T329">
        <v>2.98</v>
      </c>
      <c r="U329">
        <v>655.75</v>
      </c>
      <c r="V329">
        <v>237.25</v>
      </c>
      <c r="W329">
        <v>1.28</v>
      </c>
      <c r="X329">
        <v>4.04</v>
      </c>
      <c r="Y329">
        <v>8.7200000000000006</v>
      </c>
      <c r="Z329">
        <v>2</v>
      </c>
      <c r="AA329" t="s">
        <v>4250</v>
      </c>
      <c r="AB329">
        <v>2</v>
      </c>
      <c r="AC329">
        <v>18</v>
      </c>
      <c r="AD329">
        <v>2.64</v>
      </c>
      <c r="AF329" t="s">
        <v>7950</v>
      </c>
      <c r="AI329">
        <v>0</v>
      </c>
      <c r="AJ329">
        <v>0</v>
      </c>
      <c r="AK329" t="s">
        <v>19867</v>
      </c>
      <c r="AL329" t="s">
        <v>19867</v>
      </c>
      <c r="AM329" t="s">
        <v>20019</v>
      </c>
    </row>
    <row r="330" spans="1:39" x14ac:dyDescent="0.25">
      <c r="A330" t="s">
        <v>20193</v>
      </c>
      <c r="B330" t="s">
        <v>20485</v>
      </c>
      <c r="C330" t="s">
        <v>4842</v>
      </c>
      <c r="D330">
        <v>83</v>
      </c>
      <c r="E330" t="s">
        <v>20487</v>
      </c>
      <c r="G330" t="s">
        <v>20490</v>
      </c>
      <c r="H330" t="s">
        <v>4846</v>
      </c>
      <c r="K330" t="s">
        <v>6860</v>
      </c>
      <c r="L330" t="s">
        <v>6861</v>
      </c>
      <c r="M330" t="s">
        <v>20529</v>
      </c>
      <c r="N330">
        <v>9</v>
      </c>
      <c r="O330" t="s">
        <v>20608</v>
      </c>
      <c r="P330" t="s">
        <v>20840</v>
      </c>
      <c r="Q330">
        <v>9</v>
      </c>
      <c r="R330">
        <v>4</v>
      </c>
      <c r="S330">
        <v>2.38</v>
      </c>
      <c r="T330">
        <v>2.5</v>
      </c>
      <c r="U330">
        <v>636.76</v>
      </c>
      <c r="V330">
        <v>170.69</v>
      </c>
      <c r="W330">
        <v>2.77</v>
      </c>
      <c r="X330">
        <v>7.9</v>
      </c>
      <c r="Y330">
        <v>0</v>
      </c>
      <c r="Z330">
        <v>4</v>
      </c>
      <c r="AA330" t="s">
        <v>4250</v>
      </c>
      <c r="AB330">
        <v>1</v>
      </c>
      <c r="AC330">
        <v>12</v>
      </c>
      <c r="AD330">
        <v>2.81</v>
      </c>
      <c r="AF330" t="s">
        <v>7949</v>
      </c>
      <c r="AI330">
        <v>0</v>
      </c>
      <c r="AJ330">
        <v>0</v>
      </c>
      <c r="AK330" t="s">
        <v>19849</v>
      </c>
      <c r="AL330" t="s">
        <v>19849</v>
      </c>
      <c r="AM330" t="s">
        <v>20019</v>
      </c>
    </row>
    <row r="331" spans="1:39" x14ac:dyDescent="0.25">
      <c r="A331" t="s">
        <v>20194</v>
      </c>
      <c r="B331" t="s">
        <v>20485</v>
      </c>
      <c r="C331" t="s">
        <v>4842</v>
      </c>
      <c r="D331">
        <v>83</v>
      </c>
      <c r="E331" t="s">
        <v>20487</v>
      </c>
      <c r="G331" t="s">
        <v>20488</v>
      </c>
      <c r="H331" t="s">
        <v>4846</v>
      </c>
      <c r="K331" t="s">
        <v>6860</v>
      </c>
      <c r="L331" t="s">
        <v>6861</v>
      </c>
      <c r="M331" t="s">
        <v>20515</v>
      </c>
      <c r="N331">
        <v>9</v>
      </c>
      <c r="O331" t="s">
        <v>20590</v>
      </c>
      <c r="P331" t="s">
        <v>20841</v>
      </c>
      <c r="Q331">
        <v>10</v>
      </c>
      <c r="R331">
        <v>2</v>
      </c>
      <c r="S331">
        <v>4.42</v>
      </c>
      <c r="T331">
        <v>4.43</v>
      </c>
      <c r="U331">
        <v>546.73</v>
      </c>
      <c r="V331">
        <v>99.17</v>
      </c>
      <c r="W331">
        <v>4.83</v>
      </c>
      <c r="Y331">
        <v>5.22</v>
      </c>
      <c r="Z331">
        <v>4</v>
      </c>
      <c r="AA331" t="s">
        <v>4250</v>
      </c>
      <c r="AB331">
        <v>1</v>
      </c>
      <c r="AC331">
        <v>9</v>
      </c>
      <c r="AD331">
        <v>2.4793333333333329</v>
      </c>
      <c r="AF331" t="s">
        <v>7949</v>
      </c>
      <c r="AI331">
        <v>0</v>
      </c>
      <c r="AJ331">
        <v>0</v>
      </c>
      <c r="AK331" t="s">
        <v>19995</v>
      </c>
      <c r="AL331" t="s">
        <v>19995</v>
      </c>
      <c r="AM331" t="s">
        <v>20019</v>
      </c>
    </row>
    <row r="332" spans="1:39" x14ac:dyDescent="0.25">
      <c r="A332" t="s">
        <v>20195</v>
      </c>
      <c r="B332" t="s">
        <v>20485</v>
      </c>
      <c r="C332" t="s">
        <v>4842</v>
      </c>
      <c r="D332">
        <v>83</v>
      </c>
      <c r="E332" t="s">
        <v>20487</v>
      </c>
      <c r="G332" t="s">
        <v>20494</v>
      </c>
      <c r="H332" t="s">
        <v>4846</v>
      </c>
      <c r="K332" t="s">
        <v>6860</v>
      </c>
      <c r="M332" t="s">
        <v>20535</v>
      </c>
      <c r="N332">
        <v>8</v>
      </c>
      <c r="O332" t="s">
        <v>20616</v>
      </c>
      <c r="P332" t="s">
        <v>20842</v>
      </c>
      <c r="Q332">
        <v>4</v>
      </c>
      <c r="R332">
        <v>3</v>
      </c>
      <c r="S332">
        <v>3.12</v>
      </c>
      <c r="T332">
        <v>3.15</v>
      </c>
      <c r="U332">
        <v>372.43</v>
      </c>
      <c r="V332">
        <v>93.13</v>
      </c>
      <c r="W332">
        <v>2.84</v>
      </c>
      <c r="X332">
        <v>9.49</v>
      </c>
      <c r="Y332">
        <v>6.29</v>
      </c>
      <c r="Z332">
        <v>3</v>
      </c>
      <c r="AA332" t="s">
        <v>4250</v>
      </c>
      <c r="AB332">
        <v>0</v>
      </c>
      <c r="AC332">
        <v>6</v>
      </c>
      <c r="AD332">
        <v>4.3385476190476204</v>
      </c>
      <c r="AF332" t="s">
        <v>7949</v>
      </c>
      <c r="AI332">
        <v>0</v>
      </c>
      <c r="AJ332">
        <v>0</v>
      </c>
      <c r="AK332" t="s">
        <v>20013</v>
      </c>
      <c r="AL332" t="s">
        <v>20013</v>
      </c>
      <c r="AM332" t="s">
        <v>20019</v>
      </c>
    </row>
    <row r="333" spans="1:39" x14ac:dyDescent="0.25">
      <c r="A333" t="s">
        <v>11528</v>
      </c>
      <c r="B333" t="s">
        <v>20485</v>
      </c>
      <c r="C333" t="s">
        <v>4842</v>
      </c>
      <c r="D333">
        <v>83</v>
      </c>
      <c r="E333" t="s">
        <v>20487</v>
      </c>
      <c r="G333" t="s">
        <v>20490</v>
      </c>
      <c r="H333" t="s">
        <v>4846</v>
      </c>
      <c r="K333" t="s">
        <v>6860</v>
      </c>
      <c r="L333" t="s">
        <v>6861</v>
      </c>
      <c r="M333" t="s">
        <v>20524</v>
      </c>
      <c r="N333">
        <v>9</v>
      </c>
      <c r="O333" t="s">
        <v>20609</v>
      </c>
      <c r="P333" t="s">
        <v>19180</v>
      </c>
      <c r="Q333">
        <v>9</v>
      </c>
      <c r="R333">
        <v>5</v>
      </c>
      <c r="S333">
        <v>-1.29</v>
      </c>
      <c r="T333">
        <v>1.36</v>
      </c>
      <c r="U333">
        <v>634.65</v>
      </c>
      <c r="V333">
        <v>195.29</v>
      </c>
      <c r="W333">
        <v>2.0699999999999998</v>
      </c>
      <c r="X333">
        <v>4.2699999999999996</v>
      </c>
      <c r="Y333">
        <v>1.25</v>
      </c>
      <c r="Z333">
        <v>5</v>
      </c>
      <c r="AA333" t="s">
        <v>4250</v>
      </c>
      <c r="AB333">
        <v>1</v>
      </c>
      <c r="AC333">
        <v>10</v>
      </c>
      <c r="AD333">
        <v>3</v>
      </c>
      <c r="AF333" t="s">
        <v>7951</v>
      </c>
      <c r="AI333">
        <v>0</v>
      </c>
      <c r="AJ333">
        <v>0</v>
      </c>
      <c r="AK333" t="s">
        <v>19868</v>
      </c>
      <c r="AL333" t="s">
        <v>19868</v>
      </c>
      <c r="AM333" t="s">
        <v>20019</v>
      </c>
    </row>
    <row r="334" spans="1:39" x14ac:dyDescent="0.25">
      <c r="A334" t="s">
        <v>20196</v>
      </c>
      <c r="B334" t="s">
        <v>20485</v>
      </c>
      <c r="C334" t="s">
        <v>4842</v>
      </c>
      <c r="D334">
        <v>83</v>
      </c>
      <c r="E334" t="s">
        <v>20487</v>
      </c>
      <c r="G334" t="s">
        <v>20494</v>
      </c>
      <c r="H334" t="s">
        <v>4846</v>
      </c>
      <c r="K334" t="s">
        <v>6860</v>
      </c>
      <c r="M334" t="s">
        <v>20535</v>
      </c>
      <c r="N334">
        <v>8</v>
      </c>
      <c r="O334" t="s">
        <v>20616</v>
      </c>
      <c r="P334" t="s">
        <v>20843</v>
      </c>
      <c r="Q334">
        <v>4</v>
      </c>
      <c r="R334">
        <v>3</v>
      </c>
      <c r="S334">
        <v>3.94</v>
      </c>
      <c r="T334">
        <v>3.97</v>
      </c>
      <c r="U334">
        <v>417.3</v>
      </c>
      <c r="V334">
        <v>93.13</v>
      </c>
      <c r="W334">
        <v>4.1500000000000004</v>
      </c>
      <c r="X334">
        <v>9.43</v>
      </c>
      <c r="Y334">
        <v>6.25</v>
      </c>
      <c r="Z334">
        <v>3</v>
      </c>
      <c r="AA334" t="s">
        <v>4250</v>
      </c>
      <c r="AB334">
        <v>0</v>
      </c>
      <c r="AC334">
        <v>5</v>
      </c>
      <c r="AD334">
        <v>3.1980476190476188</v>
      </c>
      <c r="AF334" t="s">
        <v>7949</v>
      </c>
      <c r="AI334">
        <v>0</v>
      </c>
      <c r="AJ334">
        <v>0</v>
      </c>
      <c r="AK334" t="s">
        <v>20013</v>
      </c>
      <c r="AL334" t="s">
        <v>20013</v>
      </c>
      <c r="AM334" t="s">
        <v>20019</v>
      </c>
    </row>
    <row r="335" spans="1:39" x14ac:dyDescent="0.25">
      <c r="A335" t="s">
        <v>20197</v>
      </c>
      <c r="B335" t="s">
        <v>20485</v>
      </c>
      <c r="C335" t="s">
        <v>4842</v>
      </c>
      <c r="D335">
        <v>83</v>
      </c>
      <c r="E335" t="s">
        <v>20487</v>
      </c>
      <c r="G335" t="s">
        <v>20489</v>
      </c>
      <c r="H335" t="s">
        <v>4846</v>
      </c>
      <c r="K335" t="s">
        <v>6860</v>
      </c>
      <c r="L335" t="s">
        <v>6861</v>
      </c>
      <c r="M335" t="s">
        <v>20512</v>
      </c>
      <c r="N335">
        <v>9</v>
      </c>
      <c r="O335" t="s">
        <v>20587</v>
      </c>
      <c r="P335" t="s">
        <v>20844</v>
      </c>
      <c r="Q335">
        <v>4</v>
      </c>
      <c r="R335">
        <v>1</v>
      </c>
      <c r="S335">
        <v>6.15</v>
      </c>
      <c r="T335">
        <v>6.15</v>
      </c>
      <c r="U335">
        <v>341.48</v>
      </c>
      <c r="V335">
        <v>34.39</v>
      </c>
      <c r="W335">
        <v>4.37</v>
      </c>
      <c r="Y335">
        <v>0</v>
      </c>
      <c r="Z335">
        <v>3</v>
      </c>
      <c r="AA335" t="s">
        <v>4250</v>
      </c>
      <c r="AB335">
        <v>0</v>
      </c>
      <c r="AC335">
        <v>7</v>
      </c>
      <c r="AD335">
        <v>3.552833333333334</v>
      </c>
      <c r="AF335" t="s">
        <v>7949</v>
      </c>
      <c r="AI335">
        <v>0</v>
      </c>
      <c r="AJ335">
        <v>0</v>
      </c>
      <c r="AK335" t="s">
        <v>20016</v>
      </c>
      <c r="AL335" t="s">
        <v>20016</v>
      </c>
      <c r="AM335" t="s">
        <v>20019</v>
      </c>
    </row>
    <row r="336" spans="1:39" x14ac:dyDescent="0.25">
      <c r="A336" t="s">
        <v>20198</v>
      </c>
      <c r="B336" t="s">
        <v>20485</v>
      </c>
      <c r="C336" t="s">
        <v>4842</v>
      </c>
      <c r="D336">
        <v>83</v>
      </c>
      <c r="E336" t="s">
        <v>20487</v>
      </c>
      <c r="G336" t="s">
        <v>20490</v>
      </c>
      <c r="H336" t="s">
        <v>4846</v>
      </c>
      <c r="K336" t="s">
        <v>6860</v>
      </c>
      <c r="L336" t="s">
        <v>6861</v>
      </c>
      <c r="M336" t="s">
        <v>20523</v>
      </c>
      <c r="N336">
        <v>9</v>
      </c>
      <c r="O336" t="s">
        <v>20599</v>
      </c>
      <c r="P336" t="s">
        <v>20845</v>
      </c>
      <c r="Q336">
        <v>11</v>
      </c>
      <c r="R336">
        <v>9</v>
      </c>
      <c r="S336">
        <v>1.82</v>
      </c>
      <c r="T336">
        <v>3.83</v>
      </c>
      <c r="U336">
        <v>770.9</v>
      </c>
      <c r="V336">
        <v>274.89</v>
      </c>
      <c r="W336">
        <v>0.97</v>
      </c>
      <c r="X336">
        <v>4.26</v>
      </c>
      <c r="Y336">
        <v>5.92</v>
      </c>
      <c r="Z336">
        <v>4</v>
      </c>
      <c r="AA336" t="s">
        <v>4250</v>
      </c>
      <c r="AB336">
        <v>3</v>
      </c>
      <c r="AC336">
        <v>18</v>
      </c>
      <c r="AD336">
        <v>2.585</v>
      </c>
      <c r="AF336" t="s">
        <v>7951</v>
      </c>
      <c r="AI336">
        <v>0</v>
      </c>
      <c r="AJ336">
        <v>0</v>
      </c>
      <c r="AK336" t="s">
        <v>19898</v>
      </c>
      <c r="AL336" t="s">
        <v>19898</v>
      </c>
      <c r="AM336" t="s">
        <v>20019</v>
      </c>
    </row>
    <row r="337" spans="1:39" x14ac:dyDescent="0.25">
      <c r="A337" t="s">
        <v>20199</v>
      </c>
      <c r="B337" t="s">
        <v>20485</v>
      </c>
      <c r="C337" t="s">
        <v>4842</v>
      </c>
      <c r="D337">
        <v>83</v>
      </c>
      <c r="E337" t="s">
        <v>20487</v>
      </c>
      <c r="G337" t="s">
        <v>20490</v>
      </c>
      <c r="H337" t="s">
        <v>4846</v>
      </c>
      <c r="K337" t="s">
        <v>6860</v>
      </c>
      <c r="L337" t="s">
        <v>6861</v>
      </c>
      <c r="M337" t="s">
        <v>20524</v>
      </c>
      <c r="N337">
        <v>9</v>
      </c>
      <c r="O337" t="s">
        <v>20611</v>
      </c>
      <c r="P337" t="s">
        <v>20846</v>
      </c>
      <c r="Q337">
        <v>8</v>
      </c>
      <c r="R337">
        <v>7</v>
      </c>
      <c r="S337">
        <v>0.77</v>
      </c>
      <c r="T337">
        <v>2.82</v>
      </c>
      <c r="U337">
        <v>633.72</v>
      </c>
      <c r="V337">
        <v>217.37</v>
      </c>
      <c r="W337">
        <v>0.08</v>
      </c>
      <c r="X337">
        <v>3.48</v>
      </c>
      <c r="Y337">
        <v>6.65</v>
      </c>
      <c r="Z337">
        <v>2</v>
      </c>
      <c r="AA337" t="s">
        <v>4250</v>
      </c>
      <c r="AB337">
        <v>2</v>
      </c>
      <c r="AC337">
        <v>15</v>
      </c>
      <c r="AD337">
        <v>3</v>
      </c>
      <c r="AF337" t="s">
        <v>7951</v>
      </c>
      <c r="AI337">
        <v>0</v>
      </c>
      <c r="AJ337">
        <v>0</v>
      </c>
      <c r="AK337" t="s">
        <v>19870</v>
      </c>
      <c r="AL337" t="s">
        <v>19870</v>
      </c>
      <c r="AM337" t="s">
        <v>20019</v>
      </c>
    </row>
    <row r="338" spans="1:39" x14ac:dyDescent="0.25">
      <c r="A338" t="s">
        <v>20200</v>
      </c>
      <c r="B338" t="s">
        <v>20485</v>
      </c>
      <c r="C338" t="s">
        <v>4842</v>
      </c>
      <c r="D338">
        <v>83</v>
      </c>
      <c r="E338" t="s">
        <v>20487</v>
      </c>
      <c r="G338" t="s">
        <v>20489</v>
      </c>
      <c r="H338" t="s">
        <v>4846</v>
      </c>
      <c r="K338" t="s">
        <v>6860</v>
      </c>
      <c r="L338" t="s">
        <v>6861</v>
      </c>
      <c r="M338" t="s">
        <v>20512</v>
      </c>
      <c r="N338">
        <v>9</v>
      </c>
      <c r="O338" t="s">
        <v>20587</v>
      </c>
      <c r="P338" t="s">
        <v>20847</v>
      </c>
      <c r="Q338">
        <v>5</v>
      </c>
      <c r="R338">
        <v>1</v>
      </c>
      <c r="S338">
        <v>5.28</v>
      </c>
      <c r="T338">
        <v>5.28</v>
      </c>
      <c r="U338">
        <v>371.5</v>
      </c>
      <c r="V338">
        <v>43.62</v>
      </c>
      <c r="W338">
        <v>4.43</v>
      </c>
      <c r="Y338">
        <v>0</v>
      </c>
      <c r="Z338">
        <v>3</v>
      </c>
      <c r="AA338" t="s">
        <v>4250</v>
      </c>
      <c r="AB338">
        <v>0</v>
      </c>
      <c r="AC338">
        <v>7</v>
      </c>
      <c r="AD338">
        <v>3.7511904761904762</v>
      </c>
      <c r="AF338" t="s">
        <v>7949</v>
      </c>
      <c r="AI338">
        <v>0</v>
      </c>
      <c r="AJ338">
        <v>0</v>
      </c>
      <c r="AK338" t="s">
        <v>20016</v>
      </c>
      <c r="AL338" t="s">
        <v>20016</v>
      </c>
      <c r="AM338" t="s">
        <v>20019</v>
      </c>
    </row>
    <row r="339" spans="1:39" x14ac:dyDescent="0.25">
      <c r="A339" t="s">
        <v>20201</v>
      </c>
      <c r="B339" t="s">
        <v>20485</v>
      </c>
      <c r="C339" t="s">
        <v>4842</v>
      </c>
      <c r="D339">
        <v>83</v>
      </c>
      <c r="E339" t="s">
        <v>20487</v>
      </c>
      <c r="G339" t="s">
        <v>20489</v>
      </c>
      <c r="H339" t="s">
        <v>4846</v>
      </c>
      <c r="K339" t="s">
        <v>6860</v>
      </c>
      <c r="M339" t="s">
        <v>20519</v>
      </c>
      <c r="N339">
        <v>8</v>
      </c>
      <c r="O339" t="s">
        <v>20595</v>
      </c>
      <c r="P339" t="s">
        <v>20848</v>
      </c>
      <c r="Q339">
        <v>8</v>
      </c>
      <c r="R339">
        <v>2</v>
      </c>
      <c r="S339">
        <v>2.25</v>
      </c>
      <c r="T339">
        <v>2.63</v>
      </c>
      <c r="U339">
        <v>478.6</v>
      </c>
      <c r="V339">
        <v>101.8</v>
      </c>
      <c r="W339">
        <v>4.16</v>
      </c>
      <c r="X339">
        <v>7.38</v>
      </c>
      <c r="Y339">
        <v>1.72</v>
      </c>
      <c r="Z339">
        <v>4</v>
      </c>
      <c r="AA339" t="s">
        <v>4250</v>
      </c>
      <c r="AB339">
        <v>0</v>
      </c>
      <c r="AC339">
        <v>8</v>
      </c>
      <c r="AD339">
        <v>4.1345238095238086</v>
      </c>
      <c r="AF339" t="s">
        <v>7949</v>
      </c>
      <c r="AI339">
        <v>0</v>
      </c>
      <c r="AJ339">
        <v>0</v>
      </c>
      <c r="AK339" t="s">
        <v>19994</v>
      </c>
      <c r="AL339" t="s">
        <v>19994</v>
      </c>
      <c r="AM339" t="s">
        <v>20019</v>
      </c>
    </row>
    <row r="340" spans="1:39" x14ac:dyDescent="0.25">
      <c r="A340" t="s">
        <v>20202</v>
      </c>
      <c r="B340" t="s">
        <v>20485</v>
      </c>
      <c r="C340" t="s">
        <v>4842</v>
      </c>
      <c r="D340">
        <v>83</v>
      </c>
      <c r="E340" t="s">
        <v>20487</v>
      </c>
      <c r="G340" t="s">
        <v>20490</v>
      </c>
      <c r="H340" t="s">
        <v>4846</v>
      </c>
      <c r="K340" t="s">
        <v>6860</v>
      </c>
      <c r="L340" t="s">
        <v>6861</v>
      </c>
      <c r="M340" t="s">
        <v>20524</v>
      </c>
      <c r="N340">
        <v>9</v>
      </c>
      <c r="O340" t="s">
        <v>20600</v>
      </c>
      <c r="P340" t="s">
        <v>20849</v>
      </c>
      <c r="Q340">
        <v>9</v>
      </c>
      <c r="R340">
        <v>5</v>
      </c>
      <c r="S340">
        <v>3.34</v>
      </c>
      <c r="T340">
        <v>5.31</v>
      </c>
      <c r="U340">
        <v>634.65</v>
      </c>
      <c r="V340">
        <v>205.13</v>
      </c>
      <c r="W340">
        <v>3.61</v>
      </c>
      <c r="X340">
        <v>4.26</v>
      </c>
      <c r="Y340">
        <v>0.6</v>
      </c>
      <c r="Z340">
        <v>5</v>
      </c>
      <c r="AA340" t="s">
        <v>4250</v>
      </c>
      <c r="AB340">
        <v>1</v>
      </c>
      <c r="AC340">
        <v>12</v>
      </c>
      <c r="AD340">
        <v>1.33</v>
      </c>
      <c r="AF340" t="s">
        <v>7951</v>
      </c>
      <c r="AI340">
        <v>0</v>
      </c>
      <c r="AJ340">
        <v>0</v>
      </c>
      <c r="AK340" t="s">
        <v>19940</v>
      </c>
      <c r="AL340" t="s">
        <v>19940</v>
      </c>
      <c r="AM340" t="s">
        <v>20019</v>
      </c>
    </row>
    <row r="341" spans="1:39" x14ac:dyDescent="0.25">
      <c r="A341" t="s">
        <v>9555</v>
      </c>
      <c r="B341" t="s">
        <v>20485</v>
      </c>
      <c r="C341" t="s">
        <v>4842</v>
      </c>
      <c r="D341">
        <v>83</v>
      </c>
      <c r="E341" t="s">
        <v>20487</v>
      </c>
      <c r="G341" t="s">
        <v>20491</v>
      </c>
      <c r="H341" t="s">
        <v>4846</v>
      </c>
      <c r="K341" t="s">
        <v>6860</v>
      </c>
      <c r="L341" t="s">
        <v>6861</v>
      </c>
      <c r="M341" t="s">
        <v>20536</v>
      </c>
      <c r="N341">
        <v>9</v>
      </c>
      <c r="O341" t="s">
        <v>20622</v>
      </c>
      <c r="P341" t="s">
        <v>17207</v>
      </c>
      <c r="Q341">
        <v>9</v>
      </c>
      <c r="R341">
        <v>9</v>
      </c>
      <c r="S341">
        <v>1.51</v>
      </c>
      <c r="T341">
        <v>3.55</v>
      </c>
      <c r="U341">
        <v>752.85</v>
      </c>
      <c r="V341">
        <v>257.47000000000003</v>
      </c>
      <c r="W341">
        <v>-0.1</v>
      </c>
      <c r="X341">
        <v>3.48</v>
      </c>
      <c r="Y341">
        <v>6.65</v>
      </c>
      <c r="Z341">
        <v>3</v>
      </c>
      <c r="AA341" t="s">
        <v>4250</v>
      </c>
      <c r="AB341">
        <v>2</v>
      </c>
      <c r="AC341">
        <v>18</v>
      </c>
      <c r="AD341">
        <v>2.7250000000000001</v>
      </c>
      <c r="AF341" t="s">
        <v>7951</v>
      </c>
      <c r="AI341">
        <v>0</v>
      </c>
      <c r="AJ341">
        <v>0</v>
      </c>
      <c r="AK341" t="s">
        <v>19901</v>
      </c>
      <c r="AL341" t="s">
        <v>19901</v>
      </c>
      <c r="AM341" t="s">
        <v>20019</v>
      </c>
    </row>
    <row r="342" spans="1:39" x14ac:dyDescent="0.25">
      <c r="A342" t="s">
        <v>9765</v>
      </c>
      <c r="B342" t="s">
        <v>20485</v>
      </c>
      <c r="C342" t="s">
        <v>4842</v>
      </c>
      <c r="D342">
        <v>83</v>
      </c>
      <c r="E342" t="s">
        <v>20487</v>
      </c>
      <c r="G342" t="s">
        <v>20491</v>
      </c>
      <c r="H342" t="s">
        <v>4846</v>
      </c>
      <c r="K342" t="s">
        <v>6860</v>
      </c>
      <c r="L342" t="s">
        <v>6861</v>
      </c>
      <c r="M342" t="s">
        <v>20536</v>
      </c>
      <c r="N342">
        <v>9</v>
      </c>
      <c r="O342" t="s">
        <v>20622</v>
      </c>
      <c r="P342" t="s">
        <v>17417</v>
      </c>
      <c r="Q342">
        <v>9</v>
      </c>
      <c r="R342">
        <v>9</v>
      </c>
      <c r="S342">
        <v>1.92</v>
      </c>
      <c r="T342">
        <v>3.96</v>
      </c>
      <c r="U342">
        <v>766.87</v>
      </c>
      <c r="V342">
        <v>257.47000000000003</v>
      </c>
      <c r="W342">
        <v>7.0000000000000007E-2</v>
      </c>
      <c r="X342">
        <v>3.48</v>
      </c>
      <c r="Y342">
        <v>6.65</v>
      </c>
      <c r="Z342">
        <v>3</v>
      </c>
      <c r="AA342" t="s">
        <v>4250</v>
      </c>
      <c r="AB342">
        <v>2</v>
      </c>
      <c r="AC342">
        <v>18</v>
      </c>
      <c r="AD342">
        <v>2.52</v>
      </c>
      <c r="AF342" t="s">
        <v>7951</v>
      </c>
      <c r="AI342">
        <v>0</v>
      </c>
      <c r="AJ342">
        <v>0</v>
      </c>
      <c r="AK342" t="s">
        <v>19901</v>
      </c>
      <c r="AL342" t="s">
        <v>19901</v>
      </c>
      <c r="AM342" t="s">
        <v>20019</v>
      </c>
    </row>
    <row r="343" spans="1:39" x14ac:dyDescent="0.25">
      <c r="A343" t="s">
        <v>20203</v>
      </c>
      <c r="B343" t="s">
        <v>20485</v>
      </c>
      <c r="C343" t="s">
        <v>4842</v>
      </c>
      <c r="D343">
        <v>82.9</v>
      </c>
      <c r="E343" t="s">
        <v>20487</v>
      </c>
      <c r="G343" t="s">
        <v>20494</v>
      </c>
      <c r="H343" t="s">
        <v>4846</v>
      </c>
      <c r="K343" t="s">
        <v>6860</v>
      </c>
      <c r="L343" t="s">
        <v>6861</v>
      </c>
      <c r="M343" t="s">
        <v>20541</v>
      </c>
      <c r="N343">
        <v>9</v>
      </c>
      <c r="O343" t="s">
        <v>20627</v>
      </c>
      <c r="P343" t="s">
        <v>20850</v>
      </c>
      <c r="Q343">
        <v>7</v>
      </c>
      <c r="R343">
        <v>3</v>
      </c>
      <c r="S343">
        <v>5.6</v>
      </c>
      <c r="T343">
        <v>7.82</v>
      </c>
      <c r="U343">
        <v>608.17999999999995</v>
      </c>
      <c r="V343">
        <v>113.69</v>
      </c>
      <c r="W343">
        <v>6.9</v>
      </c>
      <c r="X343">
        <v>6.25</v>
      </c>
      <c r="Y343">
        <v>9.1</v>
      </c>
      <c r="Z343">
        <v>4</v>
      </c>
      <c r="AA343" t="s">
        <v>4250</v>
      </c>
      <c r="AB343">
        <v>2</v>
      </c>
      <c r="AC343">
        <v>14</v>
      </c>
      <c r="AD343">
        <v>0.82700000000000029</v>
      </c>
      <c r="AF343" t="s">
        <v>7950</v>
      </c>
      <c r="AI343">
        <v>0</v>
      </c>
      <c r="AJ343">
        <v>0</v>
      </c>
      <c r="AK343" t="s">
        <v>19958</v>
      </c>
      <c r="AL343" t="s">
        <v>19958</v>
      </c>
      <c r="AM343" t="s">
        <v>20019</v>
      </c>
    </row>
    <row r="344" spans="1:39" x14ac:dyDescent="0.25">
      <c r="A344" t="s">
        <v>8171</v>
      </c>
      <c r="B344" t="s">
        <v>20485</v>
      </c>
      <c r="C344" t="s">
        <v>4842</v>
      </c>
      <c r="D344">
        <v>82</v>
      </c>
      <c r="E344" t="s">
        <v>20487</v>
      </c>
      <c r="K344" t="s">
        <v>6860</v>
      </c>
      <c r="L344" t="s">
        <v>6861</v>
      </c>
      <c r="M344" t="s">
        <v>14947</v>
      </c>
      <c r="N344">
        <v>9</v>
      </c>
      <c r="O344" t="s">
        <v>15268</v>
      </c>
      <c r="P344" t="s">
        <v>15824</v>
      </c>
      <c r="Q344">
        <v>3</v>
      </c>
      <c r="R344">
        <v>3</v>
      </c>
      <c r="S344">
        <v>3.08</v>
      </c>
      <c r="T344">
        <v>3.1</v>
      </c>
      <c r="U344">
        <v>397.41</v>
      </c>
      <c r="V344">
        <v>86.46</v>
      </c>
      <c r="W344">
        <v>5.01</v>
      </c>
      <c r="X344">
        <v>12.08</v>
      </c>
      <c r="Y344">
        <v>5.77</v>
      </c>
      <c r="Z344">
        <v>5</v>
      </c>
      <c r="AA344" t="s">
        <v>4250</v>
      </c>
      <c r="AB344">
        <v>1</v>
      </c>
      <c r="AC344">
        <v>4</v>
      </c>
      <c r="AD344">
        <v>4.309452380952381</v>
      </c>
      <c r="AF344" t="s">
        <v>7949</v>
      </c>
      <c r="AI344">
        <v>0</v>
      </c>
      <c r="AJ344">
        <v>0</v>
      </c>
      <c r="AK344" t="s">
        <v>19838</v>
      </c>
      <c r="AL344" t="s">
        <v>19838</v>
      </c>
      <c r="AM344" t="s">
        <v>20019</v>
      </c>
    </row>
    <row r="345" spans="1:39" x14ac:dyDescent="0.25">
      <c r="A345" t="s">
        <v>20204</v>
      </c>
      <c r="B345" t="s">
        <v>20485</v>
      </c>
      <c r="C345" t="s">
        <v>4842</v>
      </c>
      <c r="D345">
        <v>82</v>
      </c>
      <c r="E345" t="s">
        <v>20487</v>
      </c>
      <c r="G345" t="s">
        <v>20490</v>
      </c>
      <c r="H345" t="s">
        <v>4846</v>
      </c>
      <c r="K345" t="s">
        <v>6860</v>
      </c>
      <c r="L345" t="s">
        <v>6861</v>
      </c>
      <c r="M345" t="s">
        <v>20514</v>
      </c>
      <c r="N345">
        <v>9</v>
      </c>
      <c r="O345" t="s">
        <v>20589</v>
      </c>
      <c r="P345" t="s">
        <v>20851</v>
      </c>
      <c r="Q345">
        <v>9</v>
      </c>
      <c r="R345">
        <v>8</v>
      </c>
      <c r="S345">
        <v>0.56000000000000005</v>
      </c>
      <c r="T345">
        <v>3.63</v>
      </c>
      <c r="U345">
        <v>706.8</v>
      </c>
      <c r="V345">
        <v>242.19</v>
      </c>
      <c r="W345">
        <v>1.43</v>
      </c>
      <c r="X345">
        <v>4.04</v>
      </c>
      <c r="Y345">
        <v>6.19</v>
      </c>
      <c r="Z345">
        <v>3</v>
      </c>
      <c r="AA345" t="s">
        <v>4250</v>
      </c>
      <c r="AB345">
        <v>2</v>
      </c>
      <c r="AC345">
        <v>18</v>
      </c>
      <c r="AD345">
        <v>2.6850000000000001</v>
      </c>
      <c r="AF345" t="s">
        <v>7951</v>
      </c>
      <c r="AI345">
        <v>0</v>
      </c>
      <c r="AJ345">
        <v>0</v>
      </c>
      <c r="AK345" t="s">
        <v>19897</v>
      </c>
      <c r="AL345" t="s">
        <v>19897</v>
      </c>
      <c r="AM345" t="s">
        <v>20019</v>
      </c>
    </row>
    <row r="346" spans="1:39" x14ac:dyDescent="0.25">
      <c r="A346" t="s">
        <v>20076</v>
      </c>
      <c r="B346" t="s">
        <v>20485</v>
      </c>
      <c r="C346" t="s">
        <v>4842</v>
      </c>
      <c r="D346">
        <v>82</v>
      </c>
      <c r="E346" t="s">
        <v>20487</v>
      </c>
      <c r="G346" t="s">
        <v>20488</v>
      </c>
      <c r="H346" t="s">
        <v>4846</v>
      </c>
      <c r="K346" t="s">
        <v>6860</v>
      </c>
      <c r="L346" t="s">
        <v>6861</v>
      </c>
      <c r="M346" t="s">
        <v>20507</v>
      </c>
      <c r="N346">
        <v>9</v>
      </c>
      <c r="O346" t="s">
        <v>20582</v>
      </c>
      <c r="P346" t="s">
        <v>20723</v>
      </c>
      <c r="Q346">
        <v>3</v>
      </c>
      <c r="R346">
        <v>1</v>
      </c>
      <c r="S346">
        <v>5.34</v>
      </c>
      <c r="T346">
        <v>5.34</v>
      </c>
      <c r="U346">
        <v>341.45</v>
      </c>
      <c r="V346">
        <v>25.16</v>
      </c>
      <c r="W346">
        <v>4.42</v>
      </c>
      <c r="Y346">
        <v>0</v>
      </c>
      <c r="Z346">
        <v>3</v>
      </c>
      <c r="AA346" t="s">
        <v>4250</v>
      </c>
      <c r="AB346">
        <v>0</v>
      </c>
      <c r="AC346">
        <v>5</v>
      </c>
      <c r="AD346">
        <v>3.091333333333333</v>
      </c>
      <c r="AF346" t="s">
        <v>7949</v>
      </c>
      <c r="AI346">
        <v>0</v>
      </c>
      <c r="AJ346">
        <v>0</v>
      </c>
      <c r="AK346" t="s">
        <v>20016</v>
      </c>
      <c r="AL346" t="s">
        <v>20016</v>
      </c>
      <c r="AM346" t="s">
        <v>20019</v>
      </c>
    </row>
    <row r="347" spans="1:39" x14ac:dyDescent="0.25">
      <c r="A347" t="s">
        <v>20205</v>
      </c>
      <c r="B347" t="s">
        <v>20485</v>
      </c>
      <c r="C347" t="s">
        <v>4842</v>
      </c>
      <c r="D347">
        <v>82</v>
      </c>
      <c r="E347" t="s">
        <v>20487</v>
      </c>
      <c r="G347" t="s">
        <v>20489</v>
      </c>
      <c r="H347" t="s">
        <v>4846</v>
      </c>
      <c r="K347" t="s">
        <v>6860</v>
      </c>
      <c r="L347" t="s">
        <v>6861</v>
      </c>
      <c r="M347" t="s">
        <v>20512</v>
      </c>
      <c r="N347">
        <v>9</v>
      </c>
      <c r="O347" t="s">
        <v>20587</v>
      </c>
      <c r="P347" t="s">
        <v>20852</v>
      </c>
      <c r="Q347">
        <v>3</v>
      </c>
      <c r="R347">
        <v>1</v>
      </c>
      <c r="S347">
        <v>7.89</v>
      </c>
      <c r="T347">
        <v>7.89</v>
      </c>
      <c r="U347">
        <v>393.94</v>
      </c>
      <c r="V347">
        <v>25.16</v>
      </c>
      <c r="W347">
        <v>6.11</v>
      </c>
      <c r="X347">
        <v>13.97</v>
      </c>
      <c r="Y347">
        <v>0</v>
      </c>
      <c r="Z347">
        <v>4</v>
      </c>
      <c r="AA347" t="s">
        <v>4250</v>
      </c>
      <c r="AB347">
        <v>1</v>
      </c>
      <c r="AC347">
        <v>6</v>
      </c>
      <c r="AD347">
        <v>2.8489047619047621</v>
      </c>
      <c r="AF347" t="s">
        <v>7949</v>
      </c>
      <c r="AI347">
        <v>0</v>
      </c>
      <c r="AJ347">
        <v>0</v>
      </c>
      <c r="AK347" t="s">
        <v>20016</v>
      </c>
      <c r="AL347" t="s">
        <v>20016</v>
      </c>
      <c r="AM347" t="s">
        <v>20019</v>
      </c>
    </row>
    <row r="348" spans="1:39" x14ac:dyDescent="0.25">
      <c r="A348" t="s">
        <v>20206</v>
      </c>
      <c r="B348" t="s">
        <v>20485</v>
      </c>
      <c r="C348" t="s">
        <v>4842</v>
      </c>
      <c r="D348">
        <v>82</v>
      </c>
      <c r="E348" t="s">
        <v>20487</v>
      </c>
      <c r="G348" t="s">
        <v>20490</v>
      </c>
      <c r="H348" t="s">
        <v>4846</v>
      </c>
      <c r="K348" t="s">
        <v>6860</v>
      </c>
      <c r="L348" t="s">
        <v>6861</v>
      </c>
      <c r="M348" t="s">
        <v>20530</v>
      </c>
      <c r="N348">
        <v>9</v>
      </c>
      <c r="O348" t="s">
        <v>20610</v>
      </c>
      <c r="P348" t="s">
        <v>20853</v>
      </c>
      <c r="Q348">
        <v>9</v>
      </c>
      <c r="R348">
        <v>5</v>
      </c>
      <c r="S348">
        <v>4.28</v>
      </c>
      <c r="T348">
        <v>6.25</v>
      </c>
      <c r="U348">
        <v>636.74</v>
      </c>
      <c r="V348">
        <v>174.88</v>
      </c>
      <c r="W348">
        <v>3.82</v>
      </c>
      <c r="X348">
        <v>4.26</v>
      </c>
      <c r="Y348">
        <v>0.6</v>
      </c>
      <c r="Z348">
        <v>5</v>
      </c>
      <c r="AA348" t="s">
        <v>4250</v>
      </c>
      <c r="AB348">
        <v>1</v>
      </c>
      <c r="AC348">
        <v>12</v>
      </c>
      <c r="AD348">
        <v>1</v>
      </c>
      <c r="AF348" t="s">
        <v>7951</v>
      </c>
      <c r="AI348">
        <v>0</v>
      </c>
      <c r="AJ348">
        <v>0</v>
      </c>
      <c r="AK348" t="s">
        <v>19980</v>
      </c>
      <c r="AL348" t="s">
        <v>19980</v>
      </c>
      <c r="AM348" t="s">
        <v>20019</v>
      </c>
    </row>
    <row r="349" spans="1:39" x14ac:dyDescent="0.25">
      <c r="A349" t="s">
        <v>9737</v>
      </c>
      <c r="B349" t="s">
        <v>20485</v>
      </c>
      <c r="C349" t="s">
        <v>4842</v>
      </c>
      <c r="D349">
        <v>82</v>
      </c>
      <c r="E349" t="s">
        <v>20487</v>
      </c>
      <c r="G349" t="s">
        <v>20491</v>
      </c>
      <c r="H349" t="s">
        <v>4846</v>
      </c>
      <c r="K349" t="s">
        <v>6860</v>
      </c>
      <c r="L349" t="s">
        <v>6861</v>
      </c>
      <c r="M349" t="s">
        <v>20526</v>
      </c>
      <c r="N349">
        <v>9</v>
      </c>
      <c r="O349" t="s">
        <v>20604</v>
      </c>
      <c r="P349" t="s">
        <v>17389</v>
      </c>
      <c r="Q349">
        <v>12</v>
      </c>
      <c r="R349">
        <v>10</v>
      </c>
      <c r="S349">
        <v>-1.52</v>
      </c>
      <c r="T349">
        <v>2.98</v>
      </c>
      <c r="U349">
        <v>768.8</v>
      </c>
      <c r="V349">
        <v>295.29000000000002</v>
      </c>
      <c r="W349">
        <v>0.18</v>
      </c>
      <c r="X349">
        <v>-0.41</v>
      </c>
      <c r="Y349">
        <v>10.19</v>
      </c>
      <c r="Z349">
        <v>3</v>
      </c>
      <c r="AA349" t="s">
        <v>4250</v>
      </c>
      <c r="AB349">
        <v>3</v>
      </c>
      <c r="AC349">
        <v>18</v>
      </c>
      <c r="AD349">
        <v>2</v>
      </c>
      <c r="AF349" t="s">
        <v>7950</v>
      </c>
      <c r="AI349">
        <v>0</v>
      </c>
      <c r="AJ349">
        <v>0</v>
      </c>
      <c r="AK349" t="s">
        <v>19897</v>
      </c>
      <c r="AL349" t="s">
        <v>19897</v>
      </c>
      <c r="AM349" t="s">
        <v>20019</v>
      </c>
    </row>
    <row r="350" spans="1:39" x14ac:dyDescent="0.25">
      <c r="A350" t="s">
        <v>9737</v>
      </c>
      <c r="B350" t="s">
        <v>20485</v>
      </c>
      <c r="C350" t="s">
        <v>4842</v>
      </c>
      <c r="D350">
        <v>82</v>
      </c>
      <c r="E350" t="s">
        <v>20487</v>
      </c>
      <c r="G350" t="s">
        <v>20491</v>
      </c>
      <c r="H350" t="s">
        <v>4846</v>
      </c>
      <c r="K350" t="s">
        <v>6860</v>
      </c>
      <c r="L350" t="s">
        <v>6861</v>
      </c>
      <c r="M350" t="s">
        <v>20542</v>
      </c>
      <c r="N350">
        <v>9</v>
      </c>
      <c r="O350" t="s">
        <v>20628</v>
      </c>
      <c r="P350" t="s">
        <v>17389</v>
      </c>
      <c r="Q350">
        <v>12</v>
      </c>
      <c r="R350">
        <v>10</v>
      </c>
      <c r="S350">
        <v>-1.52</v>
      </c>
      <c r="T350">
        <v>2.98</v>
      </c>
      <c r="U350">
        <v>768.8</v>
      </c>
      <c r="V350">
        <v>295.29000000000002</v>
      </c>
      <c r="W350">
        <v>0.18</v>
      </c>
      <c r="X350">
        <v>-0.41</v>
      </c>
      <c r="Y350">
        <v>10.19</v>
      </c>
      <c r="Z350">
        <v>3</v>
      </c>
      <c r="AA350" t="s">
        <v>4250</v>
      </c>
      <c r="AB350">
        <v>3</v>
      </c>
      <c r="AC350">
        <v>18</v>
      </c>
      <c r="AD350">
        <v>2</v>
      </c>
      <c r="AF350" t="s">
        <v>7950</v>
      </c>
      <c r="AI350">
        <v>0</v>
      </c>
      <c r="AJ350">
        <v>0</v>
      </c>
      <c r="AK350" t="s">
        <v>19953</v>
      </c>
      <c r="AL350" t="s">
        <v>19953</v>
      </c>
      <c r="AM350" t="s">
        <v>20019</v>
      </c>
    </row>
    <row r="351" spans="1:39" x14ac:dyDescent="0.25">
      <c r="A351" t="s">
        <v>20185</v>
      </c>
      <c r="B351" t="s">
        <v>20485</v>
      </c>
      <c r="C351" t="s">
        <v>4842</v>
      </c>
      <c r="D351">
        <v>82</v>
      </c>
      <c r="E351" t="s">
        <v>20487</v>
      </c>
      <c r="G351" t="s">
        <v>20490</v>
      </c>
      <c r="H351" t="s">
        <v>4846</v>
      </c>
      <c r="K351" t="s">
        <v>6860</v>
      </c>
      <c r="M351" t="s">
        <v>20543</v>
      </c>
      <c r="N351">
        <v>8</v>
      </c>
      <c r="O351" t="s">
        <v>20629</v>
      </c>
      <c r="P351" t="s">
        <v>20832</v>
      </c>
      <c r="Q351">
        <v>8</v>
      </c>
      <c r="R351">
        <v>8</v>
      </c>
      <c r="S351">
        <v>-0.53</v>
      </c>
      <c r="T351">
        <v>2.98</v>
      </c>
      <c r="U351">
        <v>655.75</v>
      </c>
      <c r="V351">
        <v>237.25</v>
      </c>
      <c r="W351">
        <v>1.28</v>
      </c>
      <c r="X351">
        <v>4.04</v>
      </c>
      <c r="Y351">
        <v>8.7200000000000006</v>
      </c>
      <c r="Z351">
        <v>2</v>
      </c>
      <c r="AA351" t="s">
        <v>4250</v>
      </c>
      <c r="AB351">
        <v>2</v>
      </c>
      <c r="AC351">
        <v>18</v>
      </c>
      <c r="AD351">
        <v>2.64</v>
      </c>
      <c r="AF351" t="s">
        <v>7950</v>
      </c>
      <c r="AI351">
        <v>0</v>
      </c>
      <c r="AJ351">
        <v>0</v>
      </c>
      <c r="AK351" t="s">
        <v>19899</v>
      </c>
      <c r="AL351" t="s">
        <v>19899</v>
      </c>
      <c r="AM351" t="s">
        <v>20019</v>
      </c>
    </row>
    <row r="352" spans="1:39" x14ac:dyDescent="0.25">
      <c r="A352" t="s">
        <v>20207</v>
      </c>
      <c r="B352" t="s">
        <v>20485</v>
      </c>
      <c r="C352" t="s">
        <v>4842</v>
      </c>
      <c r="D352">
        <v>82</v>
      </c>
      <c r="E352" t="s">
        <v>20487</v>
      </c>
      <c r="G352" t="s">
        <v>20488</v>
      </c>
      <c r="H352" t="s">
        <v>4846</v>
      </c>
      <c r="K352" t="s">
        <v>6860</v>
      </c>
      <c r="L352" t="s">
        <v>6861</v>
      </c>
      <c r="M352" t="s">
        <v>20515</v>
      </c>
      <c r="N352">
        <v>9</v>
      </c>
      <c r="O352" t="s">
        <v>20590</v>
      </c>
      <c r="P352" t="s">
        <v>20854</v>
      </c>
      <c r="Q352">
        <v>12</v>
      </c>
      <c r="R352">
        <v>2</v>
      </c>
      <c r="S352">
        <v>3.14</v>
      </c>
      <c r="T352">
        <v>3.18</v>
      </c>
      <c r="U352">
        <v>606.78</v>
      </c>
      <c r="V352">
        <v>117.63</v>
      </c>
      <c r="W352">
        <v>4.55</v>
      </c>
      <c r="X352">
        <v>13.21</v>
      </c>
      <c r="Y352">
        <v>6.29</v>
      </c>
      <c r="Z352">
        <v>4</v>
      </c>
      <c r="AA352" t="s">
        <v>4250</v>
      </c>
      <c r="AB352">
        <v>2</v>
      </c>
      <c r="AC352">
        <v>8</v>
      </c>
      <c r="AD352">
        <v>2.919</v>
      </c>
      <c r="AF352" t="s">
        <v>7949</v>
      </c>
      <c r="AI352">
        <v>0</v>
      </c>
      <c r="AJ352">
        <v>0</v>
      </c>
      <c r="AK352" t="s">
        <v>19995</v>
      </c>
      <c r="AL352" t="s">
        <v>19995</v>
      </c>
      <c r="AM352" t="s">
        <v>20019</v>
      </c>
    </row>
    <row r="353" spans="1:39" x14ac:dyDescent="0.25">
      <c r="A353" t="s">
        <v>20208</v>
      </c>
      <c r="B353" t="s">
        <v>20485</v>
      </c>
      <c r="C353" t="s">
        <v>4842</v>
      </c>
      <c r="D353">
        <v>82</v>
      </c>
      <c r="E353" t="s">
        <v>20487</v>
      </c>
      <c r="G353" t="s">
        <v>20490</v>
      </c>
      <c r="H353" t="s">
        <v>4846</v>
      </c>
      <c r="K353" t="s">
        <v>6860</v>
      </c>
      <c r="L353" t="s">
        <v>6861</v>
      </c>
      <c r="M353" t="s">
        <v>20514</v>
      </c>
      <c r="N353">
        <v>9</v>
      </c>
      <c r="O353" t="s">
        <v>20602</v>
      </c>
      <c r="P353" t="s">
        <v>20855</v>
      </c>
      <c r="U353">
        <v>1031.1500000000001</v>
      </c>
      <c r="Y353">
        <v>0</v>
      </c>
      <c r="AI353">
        <v>0</v>
      </c>
      <c r="AJ353">
        <v>0</v>
      </c>
      <c r="AK353" t="s">
        <v>21142</v>
      </c>
      <c r="AL353" t="s">
        <v>21142</v>
      </c>
      <c r="AM353" t="s">
        <v>20019</v>
      </c>
    </row>
    <row r="354" spans="1:39" x14ac:dyDescent="0.25">
      <c r="A354" t="s">
        <v>20209</v>
      </c>
      <c r="B354" t="s">
        <v>20485</v>
      </c>
      <c r="C354" t="s">
        <v>4842</v>
      </c>
      <c r="D354">
        <v>81</v>
      </c>
      <c r="E354" t="s">
        <v>20487</v>
      </c>
      <c r="G354" t="s">
        <v>20490</v>
      </c>
      <c r="H354" t="s">
        <v>4846</v>
      </c>
      <c r="K354" t="s">
        <v>6860</v>
      </c>
      <c r="L354" t="s">
        <v>6861</v>
      </c>
      <c r="M354" t="s">
        <v>20524</v>
      </c>
      <c r="N354">
        <v>9</v>
      </c>
      <c r="O354" t="s">
        <v>20609</v>
      </c>
      <c r="P354" t="s">
        <v>20856</v>
      </c>
      <c r="Q354">
        <v>9</v>
      </c>
      <c r="R354">
        <v>5</v>
      </c>
      <c r="S354">
        <v>1.04</v>
      </c>
      <c r="T354">
        <v>3.01</v>
      </c>
      <c r="U354">
        <v>621.65</v>
      </c>
      <c r="V354">
        <v>192.2</v>
      </c>
      <c r="W354">
        <v>2.83</v>
      </c>
      <c r="X354">
        <v>4.26</v>
      </c>
      <c r="Y354">
        <v>0.6</v>
      </c>
      <c r="Z354">
        <v>5</v>
      </c>
      <c r="AA354" t="s">
        <v>4250</v>
      </c>
      <c r="AB354">
        <v>1</v>
      </c>
      <c r="AC354">
        <v>11</v>
      </c>
      <c r="AD354">
        <v>2.9950000000000001</v>
      </c>
      <c r="AF354" t="s">
        <v>7951</v>
      </c>
      <c r="AI354">
        <v>0</v>
      </c>
      <c r="AJ354">
        <v>0</v>
      </c>
      <c r="AK354" t="s">
        <v>19868</v>
      </c>
      <c r="AL354" t="s">
        <v>19868</v>
      </c>
      <c r="AM354" t="s">
        <v>20019</v>
      </c>
    </row>
    <row r="355" spans="1:39" x14ac:dyDescent="0.25">
      <c r="A355" t="s">
        <v>20210</v>
      </c>
      <c r="B355" t="s">
        <v>20485</v>
      </c>
      <c r="C355" t="s">
        <v>4842</v>
      </c>
      <c r="D355">
        <v>81</v>
      </c>
      <c r="E355" t="s">
        <v>20487</v>
      </c>
      <c r="G355" t="s">
        <v>20489</v>
      </c>
      <c r="H355" t="s">
        <v>4846</v>
      </c>
      <c r="K355" t="s">
        <v>6860</v>
      </c>
      <c r="L355" t="s">
        <v>6861</v>
      </c>
      <c r="M355" t="s">
        <v>20512</v>
      </c>
      <c r="N355">
        <v>9</v>
      </c>
      <c r="O355" t="s">
        <v>20587</v>
      </c>
      <c r="P355" t="s">
        <v>20857</v>
      </c>
      <c r="Q355">
        <v>3</v>
      </c>
      <c r="R355">
        <v>1</v>
      </c>
      <c r="S355">
        <v>6.36</v>
      </c>
      <c r="T355">
        <v>6.36</v>
      </c>
      <c r="U355">
        <v>384.93</v>
      </c>
      <c r="V355">
        <v>29.46</v>
      </c>
      <c r="W355">
        <v>5.46</v>
      </c>
      <c r="X355">
        <v>13.46</v>
      </c>
      <c r="Y355">
        <v>0</v>
      </c>
      <c r="Z355">
        <v>3</v>
      </c>
      <c r="AA355" t="s">
        <v>4250</v>
      </c>
      <c r="AB355">
        <v>1</v>
      </c>
      <c r="AC355">
        <v>8</v>
      </c>
      <c r="AD355">
        <v>3.1282619047619051</v>
      </c>
      <c r="AF355" t="s">
        <v>7949</v>
      </c>
      <c r="AI355">
        <v>0</v>
      </c>
      <c r="AJ355">
        <v>0</v>
      </c>
      <c r="AK355" t="s">
        <v>20016</v>
      </c>
      <c r="AL355" t="s">
        <v>20016</v>
      </c>
      <c r="AM355" t="s">
        <v>20019</v>
      </c>
    </row>
    <row r="356" spans="1:39" x14ac:dyDescent="0.25">
      <c r="A356" t="s">
        <v>20211</v>
      </c>
      <c r="B356" t="s">
        <v>20485</v>
      </c>
      <c r="C356" t="s">
        <v>4842</v>
      </c>
      <c r="D356">
        <v>81</v>
      </c>
      <c r="E356" t="s">
        <v>20487</v>
      </c>
      <c r="G356" t="s">
        <v>20490</v>
      </c>
      <c r="H356" t="s">
        <v>4846</v>
      </c>
      <c r="K356" t="s">
        <v>6860</v>
      </c>
      <c r="L356" t="s">
        <v>6861</v>
      </c>
      <c r="M356" t="s">
        <v>20524</v>
      </c>
      <c r="N356">
        <v>9</v>
      </c>
      <c r="O356" t="s">
        <v>20611</v>
      </c>
      <c r="P356" t="s">
        <v>20858</v>
      </c>
      <c r="Q356">
        <v>7</v>
      </c>
      <c r="R356">
        <v>7</v>
      </c>
      <c r="S356">
        <v>5.91</v>
      </c>
      <c r="T356">
        <v>5.94</v>
      </c>
      <c r="U356">
        <v>702.69</v>
      </c>
      <c r="V356">
        <v>182.88</v>
      </c>
      <c r="W356">
        <v>3.65</v>
      </c>
      <c r="X356">
        <v>9.01</v>
      </c>
      <c r="Y356">
        <v>6.11</v>
      </c>
      <c r="Z356">
        <v>2</v>
      </c>
      <c r="AA356" t="s">
        <v>4250</v>
      </c>
      <c r="AB356">
        <v>2</v>
      </c>
      <c r="AC356">
        <v>14</v>
      </c>
      <c r="AD356">
        <v>1</v>
      </c>
      <c r="AF356" t="s">
        <v>7949</v>
      </c>
      <c r="AI356">
        <v>0</v>
      </c>
      <c r="AJ356">
        <v>0</v>
      </c>
      <c r="AK356" t="s">
        <v>19870</v>
      </c>
      <c r="AL356" t="s">
        <v>19870</v>
      </c>
      <c r="AM356" t="s">
        <v>20019</v>
      </c>
    </row>
    <row r="357" spans="1:39" x14ac:dyDescent="0.25">
      <c r="A357" t="s">
        <v>9955</v>
      </c>
      <c r="B357" t="s">
        <v>20485</v>
      </c>
      <c r="C357" t="s">
        <v>4842</v>
      </c>
      <c r="D357">
        <v>81</v>
      </c>
      <c r="E357" t="s">
        <v>20487</v>
      </c>
      <c r="G357" t="s">
        <v>20491</v>
      </c>
      <c r="H357" t="s">
        <v>4846</v>
      </c>
      <c r="K357" t="s">
        <v>6860</v>
      </c>
      <c r="L357" t="s">
        <v>6861</v>
      </c>
      <c r="M357" t="s">
        <v>20536</v>
      </c>
      <c r="N357">
        <v>9</v>
      </c>
      <c r="O357" t="s">
        <v>20622</v>
      </c>
      <c r="P357" t="s">
        <v>17607</v>
      </c>
      <c r="Q357">
        <v>9</v>
      </c>
      <c r="R357">
        <v>9</v>
      </c>
      <c r="S357">
        <v>1.51</v>
      </c>
      <c r="T357">
        <v>3.55</v>
      </c>
      <c r="U357">
        <v>752.85</v>
      </c>
      <c r="V357">
        <v>257.47000000000003</v>
      </c>
      <c r="W357">
        <v>-0.1</v>
      </c>
      <c r="X357">
        <v>3.48</v>
      </c>
      <c r="Y357">
        <v>6.65</v>
      </c>
      <c r="Z357">
        <v>3</v>
      </c>
      <c r="AA357" t="s">
        <v>4250</v>
      </c>
      <c r="AB357">
        <v>2</v>
      </c>
      <c r="AC357">
        <v>18</v>
      </c>
      <c r="AD357">
        <v>2.7250000000000001</v>
      </c>
      <c r="AF357" t="s">
        <v>7951</v>
      </c>
      <c r="AI357">
        <v>0</v>
      </c>
      <c r="AJ357">
        <v>0</v>
      </c>
      <c r="AK357" t="s">
        <v>19901</v>
      </c>
      <c r="AL357" t="s">
        <v>19901</v>
      </c>
      <c r="AM357" t="s">
        <v>20019</v>
      </c>
    </row>
    <row r="358" spans="1:39" x14ac:dyDescent="0.25">
      <c r="A358" t="s">
        <v>20209</v>
      </c>
      <c r="B358" t="s">
        <v>20485</v>
      </c>
      <c r="C358" t="s">
        <v>4842</v>
      </c>
      <c r="D358">
        <v>81</v>
      </c>
      <c r="E358" t="s">
        <v>20487</v>
      </c>
      <c r="G358" t="s">
        <v>20490</v>
      </c>
      <c r="H358" t="s">
        <v>4846</v>
      </c>
      <c r="K358" t="s">
        <v>6860</v>
      </c>
      <c r="L358" t="s">
        <v>6861</v>
      </c>
      <c r="M358" t="s">
        <v>20530</v>
      </c>
      <c r="N358">
        <v>9</v>
      </c>
      <c r="O358" t="s">
        <v>20610</v>
      </c>
      <c r="P358" t="s">
        <v>20856</v>
      </c>
      <c r="Q358">
        <v>9</v>
      </c>
      <c r="R358">
        <v>5</v>
      </c>
      <c r="S358">
        <v>1.04</v>
      </c>
      <c r="T358">
        <v>3.01</v>
      </c>
      <c r="U358">
        <v>621.65</v>
      </c>
      <c r="V358">
        <v>192.2</v>
      </c>
      <c r="W358">
        <v>2.83</v>
      </c>
      <c r="X358">
        <v>4.26</v>
      </c>
      <c r="Y358">
        <v>0.6</v>
      </c>
      <c r="Z358">
        <v>5</v>
      </c>
      <c r="AA358" t="s">
        <v>4250</v>
      </c>
      <c r="AB358">
        <v>1</v>
      </c>
      <c r="AC358">
        <v>11</v>
      </c>
      <c r="AD358">
        <v>2.9950000000000001</v>
      </c>
      <c r="AF358" t="s">
        <v>7951</v>
      </c>
      <c r="AI358">
        <v>0</v>
      </c>
      <c r="AJ358">
        <v>0</v>
      </c>
      <c r="AK358" t="s">
        <v>19980</v>
      </c>
      <c r="AL358" t="s">
        <v>19980</v>
      </c>
      <c r="AM358" t="s">
        <v>20019</v>
      </c>
    </row>
    <row r="359" spans="1:39" x14ac:dyDescent="0.25">
      <c r="A359" t="s">
        <v>20212</v>
      </c>
      <c r="B359" t="s">
        <v>20485</v>
      </c>
      <c r="C359" t="s">
        <v>4842</v>
      </c>
      <c r="D359">
        <v>81</v>
      </c>
      <c r="E359" t="s">
        <v>20487</v>
      </c>
      <c r="G359" t="s">
        <v>20490</v>
      </c>
      <c r="H359" t="s">
        <v>4846</v>
      </c>
      <c r="K359" t="s">
        <v>6860</v>
      </c>
      <c r="L359" t="s">
        <v>6861</v>
      </c>
      <c r="M359" t="s">
        <v>20524</v>
      </c>
      <c r="N359">
        <v>9</v>
      </c>
      <c r="O359" t="s">
        <v>20611</v>
      </c>
      <c r="P359" t="s">
        <v>20859</v>
      </c>
      <c r="Q359">
        <v>7</v>
      </c>
      <c r="R359">
        <v>6</v>
      </c>
      <c r="S359">
        <v>0.99</v>
      </c>
      <c r="T359">
        <v>3.04</v>
      </c>
      <c r="U359">
        <v>581.69000000000005</v>
      </c>
      <c r="V359">
        <v>199.35</v>
      </c>
      <c r="W359">
        <v>0.11</v>
      </c>
      <c r="X359">
        <v>3.48</v>
      </c>
      <c r="Y359">
        <v>6.65</v>
      </c>
      <c r="Z359">
        <v>1</v>
      </c>
      <c r="AA359" t="s">
        <v>4250</v>
      </c>
      <c r="AB359">
        <v>2</v>
      </c>
      <c r="AC359">
        <v>11</v>
      </c>
      <c r="AD359">
        <v>2.98</v>
      </c>
      <c r="AF359" t="s">
        <v>7951</v>
      </c>
      <c r="AI359">
        <v>0</v>
      </c>
      <c r="AJ359">
        <v>0</v>
      </c>
      <c r="AK359" t="s">
        <v>19870</v>
      </c>
      <c r="AL359" t="s">
        <v>19870</v>
      </c>
      <c r="AM359" t="s">
        <v>20019</v>
      </c>
    </row>
    <row r="360" spans="1:39" x14ac:dyDescent="0.25">
      <c r="A360" t="s">
        <v>20213</v>
      </c>
      <c r="B360" t="s">
        <v>20485</v>
      </c>
      <c r="C360" t="s">
        <v>4842</v>
      </c>
      <c r="D360">
        <v>81</v>
      </c>
      <c r="E360" t="s">
        <v>20487</v>
      </c>
      <c r="G360" t="s">
        <v>20494</v>
      </c>
      <c r="H360" t="s">
        <v>4846</v>
      </c>
      <c r="K360" t="s">
        <v>6860</v>
      </c>
      <c r="M360" t="s">
        <v>20535</v>
      </c>
      <c r="N360">
        <v>8</v>
      </c>
      <c r="O360" t="s">
        <v>20616</v>
      </c>
      <c r="P360" t="s">
        <v>20860</v>
      </c>
      <c r="Q360">
        <v>3</v>
      </c>
      <c r="R360">
        <v>3</v>
      </c>
      <c r="S360">
        <v>3.44</v>
      </c>
      <c r="T360">
        <v>3.47</v>
      </c>
      <c r="U360">
        <v>420.82</v>
      </c>
      <c r="V360">
        <v>83.9</v>
      </c>
      <c r="W360">
        <v>4.5</v>
      </c>
      <c r="X360">
        <v>9.41</v>
      </c>
      <c r="Y360">
        <v>6.24</v>
      </c>
      <c r="Z360">
        <v>3</v>
      </c>
      <c r="AA360" t="s">
        <v>4250</v>
      </c>
      <c r="AB360">
        <v>0</v>
      </c>
      <c r="AC360">
        <v>4</v>
      </c>
      <c r="AD360">
        <v>3.7772380952380948</v>
      </c>
      <c r="AF360" t="s">
        <v>7949</v>
      </c>
      <c r="AI360">
        <v>0</v>
      </c>
      <c r="AJ360">
        <v>0</v>
      </c>
      <c r="AK360" t="s">
        <v>20013</v>
      </c>
      <c r="AL360" t="s">
        <v>20013</v>
      </c>
      <c r="AM360" t="s">
        <v>20019</v>
      </c>
    </row>
    <row r="361" spans="1:39" x14ac:dyDescent="0.25">
      <c r="A361" t="s">
        <v>20060</v>
      </c>
      <c r="B361" t="s">
        <v>20485</v>
      </c>
      <c r="C361" t="s">
        <v>4842</v>
      </c>
      <c r="D361">
        <v>81</v>
      </c>
      <c r="E361" t="s">
        <v>20487</v>
      </c>
      <c r="G361" t="s">
        <v>20488</v>
      </c>
      <c r="H361" t="s">
        <v>4846</v>
      </c>
      <c r="K361" t="s">
        <v>6860</v>
      </c>
      <c r="L361" t="s">
        <v>6861</v>
      </c>
      <c r="M361" t="s">
        <v>20507</v>
      </c>
      <c r="N361">
        <v>9</v>
      </c>
      <c r="O361" t="s">
        <v>20582</v>
      </c>
      <c r="P361" t="s">
        <v>20707</v>
      </c>
      <c r="Q361">
        <v>3</v>
      </c>
      <c r="R361">
        <v>1</v>
      </c>
      <c r="S361">
        <v>6</v>
      </c>
      <c r="T361">
        <v>6</v>
      </c>
      <c r="U361">
        <v>365.54</v>
      </c>
      <c r="V361">
        <v>25.16</v>
      </c>
      <c r="W361">
        <v>4.8600000000000003</v>
      </c>
      <c r="Y361">
        <v>0</v>
      </c>
      <c r="Z361">
        <v>3</v>
      </c>
      <c r="AA361" t="s">
        <v>4250</v>
      </c>
      <c r="AB361">
        <v>0</v>
      </c>
      <c r="AC361">
        <v>8</v>
      </c>
      <c r="AD361">
        <v>3.0517619047619049</v>
      </c>
      <c r="AF361" t="s">
        <v>7949</v>
      </c>
      <c r="AI361">
        <v>0</v>
      </c>
      <c r="AJ361">
        <v>0</v>
      </c>
      <c r="AK361" t="s">
        <v>20016</v>
      </c>
      <c r="AL361" t="s">
        <v>20016</v>
      </c>
      <c r="AM361" t="s">
        <v>20019</v>
      </c>
    </row>
    <row r="362" spans="1:39" x14ac:dyDescent="0.25">
      <c r="A362" t="s">
        <v>9836</v>
      </c>
      <c r="B362" t="s">
        <v>20485</v>
      </c>
      <c r="C362" t="s">
        <v>4842</v>
      </c>
      <c r="D362">
        <v>81</v>
      </c>
      <c r="E362" t="s">
        <v>20487</v>
      </c>
      <c r="G362" t="s">
        <v>20491</v>
      </c>
      <c r="H362" t="s">
        <v>4846</v>
      </c>
      <c r="K362" t="s">
        <v>6860</v>
      </c>
      <c r="L362" t="s">
        <v>6861</v>
      </c>
      <c r="M362" t="s">
        <v>20526</v>
      </c>
      <c r="N362">
        <v>9</v>
      </c>
      <c r="O362" t="s">
        <v>20606</v>
      </c>
      <c r="P362" t="s">
        <v>17488</v>
      </c>
      <c r="Q362">
        <v>12</v>
      </c>
      <c r="R362">
        <v>8</v>
      </c>
      <c r="S362">
        <v>-1.92</v>
      </c>
      <c r="T362">
        <v>1.0900000000000001</v>
      </c>
      <c r="U362">
        <v>720.73</v>
      </c>
      <c r="V362">
        <v>280.35000000000002</v>
      </c>
      <c r="W362">
        <v>-2.02</v>
      </c>
      <c r="X362">
        <v>-2.93</v>
      </c>
      <c r="Y362">
        <v>5.8</v>
      </c>
      <c r="Z362">
        <v>2</v>
      </c>
      <c r="AA362" t="s">
        <v>4250</v>
      </c>
      <c r="AB362">
        <v>3</v>
      </c>
      <c r="AC362">
        <v>17</v>
      </c>
      <c r="AD362">
        <v>3</v>
      </c>
      <c r="AF362" t="s">
        <v>7951</v>
      </c>
      <c r="AI362">
        <v>0</v>
      </c>
      <c r="AJ362">
        <v>0</v>
      </c>
      <c r="AK362" t="s">
        <v>19869</v>
      </c>
      <c r="AL362" t="s">
        <v>19869</v>
      </c>
      <c r="AM362" t="s">
        <v>20019</v>
      </c>
    </row>
    <row r="363" spans="1:39" x14ac:dyDescent="0.25">
      <c r="A363" t="s">
        <v>20214</v>
      </c>
      <c r="B363" t="s">
        <v>20485</v>
      </c>
      <c r="C363" t="s">
        <v>4842</v>
      </c>
      <c r="D363">
        <v>81</v>
      </c>
      <c r="E363" t="s">
        <v>20487</v>
      </c>
      <c r="G363" t="s">
        <v>20490</v>
      </c>
      <c r="H363" t="s">
        <v>4846</v>
      </c>
      <c r="K363" t="s">
        <v>6860</v>
      </c>
      <c r="L363" t="s">
        <v>6861</v>
      </c>
      <c r="M363" t="s">
        <v>20524</v>
      </c>
      <c r="N363">
        <v>9</v>
      </c>
      <c r="O363" t="s">
        <v>20600</v>
      </c>
      <c r="P363" t="s">
        <v>20861</v>
      </c>
      <c r="Q363">
        <v>10</v>
      </c>
      <c r="R363">
        <v>4</v>
      </c>
      <c r="S363">
        <v>2.97</v>
      </c>
      <c r="T363">
        <v>4.9400000000000004</v>
      </c>
      <c r="U363">
        <v>716.63</v>
      </c>
      <c r="V363">
        <v>205.57</v>
      </c>
      <c r="W363">
        <v>3.7</v>
      </c>
      <c r="X363">
        <v>4.26</v>
      </c>
      <c r="Y363">
        <v>0.6</v>
      </c>
      <c r="Z363">
        <v>5</v>
      </c>
      <c r="AA363" t="s">
        <v>4250</v>
      </c>
      <c r="AB363">
        <v>1</v>
      </c>
      <c r="AC363">
        <v>11</v>
      </c>
      <c r="AD363">
        <v>1.5449999999999999</v>
      </c>
      <c r="AF363" t="s">
        <v>7951</v>
      </c>
      <c r="AI363">
        <v>0</v>
      </c>
      <c r="AJ363">
        <v>0</v>
      </c>
      <c r="AK363" t="s">
        <v>19940</v>
      </c>
      <c r="AL363" t="s">
        <v>19940</v>
      </c>
      <c r="AM363" t="s">
        <v>20019</v>
      </c>
    </row>
    <row r="364" spans="1:39" x14ac:dyDescent="0.25">
      <c r="A364" t="s">
        <v>20110</v>
      </c>
      <c r="B364" t="s">
        <v>20485</v>
      </c>
      <c r="C364" t="s">
        <v>4842</v>
      </c>
      <c r="D364">
        <v>81</v>
      </c>
      <c r="E364" t="s">
        <v>20487</v>
      </c>
      <c r="G364" t="s">
        <v>20488</v>
      </c>
      <c r="H364" t="s">
        <v>4846</v>
      </c>
      <c r="K364" t="s">
        <v>6860</v>
      </c>
      <c r="L364" t="s">
        <v>6861</v>
      </c>
      <c r="M364" t="s">
        <v>20507</v>
      </c>
      <c r="N364">
        <v>9</v>
      </c>
      <c r="O364" t="s">
        <v>20582</v>
      </c>
      <c r="P364" t="s">
        <v>20757</v>
      </c>
      <c r="Q364">
        <v>3</v>
      </c>
      <c r="R364">
        <v>1</v>
      </c>
      <c r="S364">
        <v>5.89</v>
      </c>
      <c r="T364">
        <v>5.89</v>
      </c>
      <c r="U364">
        <v>337.49</v>
      </c>
      <c r="V364">
        <v>25.16</v>
      </c>
      <c r="W364">
        <v>4.59</v>
      </c>
      <c r="Y364">
        <v>0</v>
      </c>
      <c r="Z364">
        <v>3</v>
      </c>
      <c r="AA364" t="s">
        <v>4250</v>
      </c>
      <c r="AB364">
        <v>0</v>
      </c>
      <c r="AC364">
        <v>5</v>
      </c>
      <c r="AD364">
        <v>3.091333333333333</v>
      </c>
      <c r="AF364" t="s">
        <v>7949</v>
      </c>
      <c r="AI364">
        <v>0</v>
      </c>
      <c r="AJ364">
        <v>0</v>
      </c>
      <c r="AK364" t="s">
        <v>20016</v>
      </c>
      <c r="AL364" t="s">
        <v>20016</v>
      </c>
      <c r="AM364" t="s">
        <v>20019</v>
      </c>
    </row>
    <row r="365" spans="1:39" x14ac:dyDescent="0.25">
      <c r="A365" t="s">
        <v>20215</v>
      </c>
      <c r="B365" t="s">
        <v>20485</v>
      </c>
      <c r="C365" t="s">
        <v>4842</v>
      </c>
      <c r="D365">
        <v>80.599999999999994</v>
      </c>
      <c r="E365" t="s">
        <v>20487</v>
      </c>
      <c r="G365" t="s">
        <v>20489</v>
      </c>
      <c r="H365" t="s">
        <v>4846</v>
      </c>
      <c r="K365" t="s">
        <v>6860</v>
      </c>
      <c r="L365" t="s">
        <v>6861</v>
      </c>
      <c r="M365" t="s">
        <v>20508</v>
      </c>
      <c r="N365">
        <v>9</v>
      </c>
      <c r="O365" t="s">
        <v>20583</v>
      </c>
      <c r="P365" t="s">
        <v>20862</v>
      </c>
      <c r="Q365">
        <v>2</v>
      </c>
      <c r="R365">
        <v>2</v>
      </c>
      <c r="S365">
        <v>3.13</v>
      </c>
      <c r="T365">
        <v>4.74</v>
      </c>
      <c r="U365">
        <v>466.43</v>
      </c>
      <c r="V365">
        <v>55.12</v>
      </c>
      <c r="W365">
        <v>5.71</v>
      </c>
      <c r="Y365">
        <v>9.07</v>
      </c>
      <c r="Z365">
        <v>3</v>
      </c>
      <c r="AA365" t="s">
        <v>4250</v>
      </c>
      <c r="AB365">
        <v>1</v>
      </c>
      <c r="AC365">
        <v>6</v>
      </c>
      <c r="AD365">
        <v>2.7697857142857139</v>
      </c>
      <c r="AF365" t="s">
        <v>7952</v>
      </c>
      <c r="AI365">
        <v>0</v>
      </c>
      <c r="AJ365">
        <v>0</v>
      </c>
      <c r="AK365" t="s">
        <v>21139</v>
      </c>
      <c r="AL365" t="s">
        <v>21139</v>
      </c>
      <c r="AM365" t="s">
        <v>20019</v>
      </c>
    </row>
    <row r="366" spans="1:39" x14ac:dyDescent="0.25">
      <c r="A366" t="s">
        <v>20153</v>
      </c>
      <c r="B366" t="s">
        <v>20485</v>
      </c>
      <c r="C366" t="s">
        <v>4842</v>
      </c>
      <c r="D366">
        <v>80</v>
      </c>
      <c r="E366" t="s">
        <v>20487</v>
      </c>
      <c r="G366" t="s">
        <v>20488</v>
      </c>
      <c r="H366" t="s">
        <v>4846</v>
      </c>
      <c r="K366" t="s">
        <v>6860</v>
      </c>
      <c r="L366" t="s">
        <v>6861</v>
      </c>
      <c r="M366" t="s">
        <v>20507</v>
      </c>
      <c r="N366">
        <v>9</v>
      </c>
      <c r="O366" t="s">
        <v>20582</v>
      </c>
      <c r="P366" t="s">
        <v>20800</v>
      </c>
      <c r="Q366">
        <v>3</v>
      </c>
      <c r="R366">
        <v>1</v>
      </c>
      <c r="S366">
        <v>6.52</v>
      </c>
      <c r="T366">
        <v>6.52</v>
      </c>
      <c r="U366">
        <v>373.52</v>
      </c>
      <c r="V366">
        <v>25.16</v>
      </c>
      <c r="W366">
        <v>5.44</v>
      </c>
      <c r="Y366">
        <v>0</v>
      </c>
      <c r="Z366">
        <v>4</v>
      </c>
      <c r="AA366" t="s">
        <v>4250</v>
      </c>
      <c r="AB366">
        <v>1</v>
      </c>
      <c r="AC366">
        <v>5</v>
      </c>
      <c r="AD366">
        <v>2.994761904761905</v>
      </c>
      <c r="AF366" t="s">
        <v>7949</v>
      </c>
      <c r="AI366">
        <v>0</v>
      </c>
      <c r="AJ366">
        <v>0</v>
      </c>
      <c r="AK366" t="s">
        <v>20016</v>
      </c>
      <c r="AL366" t="s">
        <v>20016</v>
      </c>
      <c r="AM366" t="s">
        <v>20019</v>
      </c>
    </row>
    <row r="367" spans="1:39" x14ac:dyDescent="0.25">
      <c r="A367" t="s">
        <v>20216</v>
      </c>
      <c r="B367" t="s">
        <v>20485</v>
      </c>
      <c r="C367" t="s">
        <v>4842</v>
      </c>
      <c r="D367">
        <v>80</v>
      </c>
      <c r="E367" t="s">
        <v>20487</v>
      </c>
      <c r="G367" t="s">
        <v>20489</v>
      </c>
      <c r="H367" t="s">
        <v>4846</v>
      </c>
      <c r="K367" t="s">
        <v>6860</v>
      </c>
      <c r="M367" t="s">
        <v>20519</v>
      </c>
      <c r="N367">
        <v>8</v>
      </c>
      <c r="O367" t="s">
        <v>20595</v>
      </c>
      <c r="P367" t="s">
        <v>20863</v>
      </c>
      <c r="Q367">
        <v>6</v>
      </c>
      <c r="R367">
        <v>2</v>
      </c>
      <c r="S367">
        <v>5.59</v>
      </c>
      <c r="T367">
        <v>5.59</v>
      </c>
      <c r="U367">
        <v>511.57</v>
      </c>
      <c r="V367">
        <v>125.65</v>
      </c>
      <c r="W367">
        <v>6.3</v>
      </c>
      <c r="Y367">
        <v>0</v>
      </c>
      <c r="Z367">
        <v>4</v>
      </c>
      <c r="AA367" t="s">
        <v>4250</v>
      </c>
      <c r="AB367">
        <v>2</v>
      </c>
      <c r="AC367">
        <v>3</v>
      </c>
      <c r="AD367">
        <v>1.5</v>
      </c>
      <c r="AF367" t="s">
        <v>7949</v>
      </c>
      <c r="AI367">
        <v>0</v>
      </c>
      <c r="AJ367">
        <v>0</v>
      </c>
      <c r="AK367" t="s">
        <v>19994</v>
      </c>
      <c r="AL367" t="s">
        <v>19994</v>
      </c>
      <c r="AM367" t="s">
        <v>20019</v>
      </c>
    </row>
    <row r="368" spans="1:39" x14ac:dyDescent="0.25">
      <c r="A368" t="s">
        <v>20217</v>
      </c>
      <c r="B368" t="s">
        <v>20485</v>
      </c>
      <c r="C368" t="s">
        <v>4842</v>
      </c>
      <c r="D368">
        <v>80</v>
      </c>
      <c r="E368" t="s">
        <v>20487</v>
      </c>
      <c r="G368" t="s">
        <v>20488</v>
      </c>
      <c r="H368" t="s">
        <v>4846</v>
      </c>
      <c r="K368" t="s">
        <v>6860</v>
      </c>
      <c r="L368" t="s">
        <v>6861</v>
      </c>
      <c r="M368" t="s">
        <v>20515</v>
      </c>
      <c r="N368">
        <v>9</v>
      </c>
      <c r="O368" t="s">
        <v>20590</v>
      </c>
      <c r="P368" t="s">
        <v>20864</v>
      </c>
      <c r="Q368">
        <v>12</v>
      </c>
      <c r="R368">
        <v>2</v>
      </c>
      <c r="S368">
        <v>4.8499999999999996</v>
      </c>
      <c r="T368">
        <v>4.99</v>
      </c>
      <c r="U368">
        <v>648.86</v>
      </c>
      <c r="V368">
        <v>117.63</v>
      </c>
      <c r="W368">
        <v>5.67</v>
      </c>
      <c r="Y368">
        <v>6.87</v>
      </c>
      <c r="Z368">
        <v>4</v>
      </c>
      <c r="AA368" t="s">
        <v>4250</v>
      </c>
      <c r="AB368">
        <v>3</v>
      </c>
      <c r="AC368">
        <v>12</v>
      </c>
      <c r="AD368">
        <v>1.5840000000000001</v>
      </c>
      <c r="AF368" t="s">
        <v>7949</v>
      </c>
      <c r="AI368">
        <v>0</v>
      </c>
      <c r="AJ368">
        <v>0</v>
      </c>
      <c r="AK368" t="s">
        <v>19995</v>
      </c>
      <c r="AL368" t="s">
        <v>19995</v>
      </c>
      <c r="AM368" t="s">
        <v>20019</v>
      </c>
    </row>
    <row r="369" spans="1:39" x14ac:dyDescent="0.25">
      <c r="A369" t="s">
        <v>20217</v>
      </c>
      <c r="B369" t="s">
        <v>20485</v>
      </c>
      <c r="C369" t="s">
        <v>4842</v>
      </c>
      <c r="D369">
        <v>80</v>
      </c>
      <c r="E369" t="s">
        <v>20487</v>
      </c>
      <c r="G369" t="s">
        <v>20489</v>
      </c>
      <c r="H369" t="s">
        <v>4846</v>
      </c>
      <c r="K369" t="s">
        <v>6860</v>
      </c>
      <c r="M369" t="s">
        <v>20519</v>
      </c>
      <c r="N369">
        <v>8</v>
      </c>
      <c r="O369" t="s">
        <v>20595</v>
      </c>
      <c r="P369" t="s">
        <v>20864</v>
      </c>
      <c r="Q369">
        <v>12</v>
      </c>
      <c r="R369">
        <v>2</v>
      </c>
      <c r="S369">
        <v>4.8499999999999996</v>
      </c>
      <c r="T369">
        <v>4.99</v>
      </c>
      <c r="U369">
        <v>648.86</v>
      </c>
      <c r="V369">
        <v>117.63</v>
      </c>
      <c r="W369">
        <v>5.67</v>
      </c>
      <c r="Y369">
        <v>6.87</v>
      </c>
      <c r="Z369">
        <v>4</v>
      </c>
      <c r="AA369" t="s">
        <v>4250</v>
      </c>
      <c r="AB369">
        <v>3</v>
      </c>
      <c r="AC369">
        <v>12</v>
      </c>
      <c r="AD369">
        <v>1.5840000000000001</v>
      </c>
      <c r="AF369" t="s">
        <v>7949</v>
      </c>
      <c r="AI369">
        <v>0</v>
      </c>
      <c r="AJ369">
        <v>0</v>
      </c>
      <c r="AK369" t="s">
        <v>19994</v>
      </c>
      <c r="AL369" t="s">
        <v>19994</v>
      </c>
      <c r="AM369" t="s">
        <v>20019</v>
      </c>
    </row>
    <row r="370" spans="1:39" x14ac:dyDescent="0.25">
      <c r="A370" t="s">
        <v>20218</v>
      </c>
      <c r="B370" t="s">
        <v>20485</v>
      </c>
      <c r="C370" t="s">
        <v>4842</v>
      </c>
      <c r="D370">
        <v>80</v>
      </c>
      <c r="E370" t="s">
        <v>20487</v>
      </c>
      <c r="G370" t="s">
        <v>20490</v>
      </c>
      <c r="H370" t="s">
        <v>4846</v>
      </c>
      <c r="K370" t="s">
        <v>6860</v>
      </c>
      <c r="L370" t="s">
        <v>6861</v>
      </c>
      <c r="M370" t="s">
        <v>20524</v>
      </c>
      <c r="N370">
        <v>9</v>
      </c>
      <c r="O370" t="s">
        <v>20600</v>
      </c>
      <c r="P370" t="s">
        <v>20865</v>
      </c>
      <c r="Q370">
        <v>11</v>
      </c>
      <c r="R370">
        <v>5</v>
      </c>
      <c r="S370">
        <v>1.99</v>
      </c>
      <c r="T370">
        <v>3.96</v>
      </c>
      <c r="U370">
        <v>692.69</v>
      </c>
      <c r="V370">
        <v>225.8</v>
      </c>
      <c r="W370">
        <v>2.86</v>
      </c>
      <c r="X370">
        <v>4.26</v>
      </c>
      <c r="Y370">
        <v>0.6</v>
      </c>
      <c r="Z370">
        <v>5</v>
      </c>
      <c r="AA370" t="s">
        <v>4250</v>
      </c>
      <c r="AB370">
        <v>2</v>
      </c>
      <c r="AC370">
        <v>12</v>
      </c>
      <c r="AD370">
        <v>2.52</v>
      </c>
      <c r="AF370" t="s">
        <v>7951</v>
      </c>
      <c r="AI370">
        <v>0</v>
      </c>
      <c r="AJ370">
        <v>0</v>
      </c>
      <c r="AK370" t="s">
        <v>19940</v>
      </c>
      <c r="AL370" t="s">
        <v>19940</v>
      </c>
      <c r="AM370" t="s">
        <v>20019</v>
      </c>
    </row>
    <row r="371" spans="1:39" x14ac:dyDescent="0.25">
      <c r="A371" t="s">
        <v>20054</v>
      </c>
      <c r="B371" t="s">
        <v>20485</v>
      </c>
      <c r="C371" t="s">
        <v>4842</v>
      </c>
      <c r="D371">
        <v>80</v>
      </c>
      <c r="E371" t="s">
        <v>20487</v>
      </c>
      <c r="G371" t="s">
        <v>20491</v>
      </c>
      <c r="H371" t="s">
        <v>4846</v>
      </c>
      <c r="K371" t="s">
        <v>6860</v>
      </c>
      <c r="L371" t="s">
        <v>6861</v>
      </c>
      <c r="M371" t="s">
        <v>20526</v>
      </c>
      <c r="N371">
        <v>9</v>
      </c>
      <c r="O371" t="s">
        <v>20623</v>
      </c>
      <c r="P371" t="s">
        <v>20701</v>
      </c>
      <c r="Q371">
        <v>10</v>
      </c>
      <c r="R371">
        <v>10</v>
      </c>
      <c r="S371">
        <v>-0.52</v>
      </c>
      <c r="T371">
        <v>3.53</v>
      </c>
      <c r="U371">
        <v>775.86</v>
      </c>
      <c r="V371">
        <v>292.37</v>
      </c>
      <c r="W371">
        <v>1.1200000000000001</v>
      </c>
      <c r="X371">
        <v>4.04</v>
      </c>
      <c r="Y371">
        <v>6.3</v>
      </c>
      <c r="Z371">
        <v>3</v>
      </c>
      <c r="AA371" t="s">
        <v>4250</v>
      </c>
      <c r="AB371">
        <v>2</v>
      </c>
      <c r="AC371">
        <v>19</v>
      </c>
      <c r="AD371">
        <v>2.7349999999999999</v>
      </c>
      <c r="AF371" t="s">
        <v>7951</v>
      </c>
      <c r="AI371">
        <v>0</v>
      </c>
      <c r="AJ371">
        <v>0</v>
      </c>
      <c r="AK371" t="s">
        <v>21142</v>
      </c>
      <c r="AL371" t="s">
        <v>21142</v>
      </c>
      <c r="AM371" t="s">
        <v>20019</v>
      </c>
    </row>
    <row r="372" spans="1:39" x14ac:dyDescent="0.25">
      <c r="A372" t="s">
        <v>20219</v>
      </c>
      <c r="B372" t="s">
        <v>20485</v>
      </c>
      <c r="C372" t="s">
        <v>4842</v>
      </c>
      <c r="D372">
        <v>80</v>
      </c>
      <c r="E372" t="s">
        <v>20487</v>
      </c>
      <c r="G372" t="s">
        <v>20489</v>
      </c>
      <c r="H372" t="s">
        <v>4846</v>
      </c>
      <c r="K372" t="s">
        <v>6860</v>
      </c>
      <c r="M372" t="s">
        <v>20519</v>
      </c>
      <c r="N372">
        <v>8</v>
      </c>
      <c r="O372" t="s">
        <v>20595</v>
      </c>
      <c r="P372" t="s">
        <v>20866</v>
      </c>
      <c r="Q372">
        <v>7</v>
      </c>
      <c r="R372">
        <v>1</v>
      </c>
      <c r="S372">
        <v>4.33</v>
      </c>
      <c r="T372">
        <v>4.37</v>
      </c>
      <c r="U372">
        <v>475.57</v>
      </c>
      <c r="V372">
        <v>91.56</v>
      </c>
      <c r="W372">
        <v>5.57</v>
      </c>
      <c r="X372">
        <v>7.48</v>
      </c>
      <c r="Y372">
        <v>0.41</v>
      </c>
      <c r="Z372">
        <v>4</v>
      </c>
      <c r="AA372" t="s">
        <v>4250</v>
      </c>
      <c r="AB372">
        <v>1</v>
      </c>
      <c r="AC372">
        <v>7</v>
      </c>
      <c r="AD372">
        <v>3.270833333333333</v>
      </c>
      <c r="AF372" t="s">
        <v>7949</v>
      </c>
      <c r="AI372">
        <v>0</v>
      </c>
      <c r="AJ372">
        <v>0</v>
      </c>
      <c r="AK372" t="s">
        <v>19994</v>
      </c>
      <c r="AL372" t="s">
        <v>19994</v>
      </c>
      <c r="AM372" t="s">
        <v>20019</v>
      </c>
    </row>
    <row r="373" spans="1:39" x14ac:dyDescent="0.25">
      <c r="A373" t="s">
        <v>20220</v>
      </c>
      <c r="B373" t="s">
        <v>20485</v>
      </c>
      <c r="C373" t="s">
        <v>4842</v>
      </c>
      <c r="D373">
        <v>80</v>
      </c>
      <c r="E373" t="s">
        <v>20487</v>
      </c>
      <c r="G373" t="s">
        <v>20490</v>
      </c>
      <c r="H373" t="s">
        <v>4846</v>
      </c>
      <c r="K373" t="s">
        <v>6860</v>
      </c>
      <c r="L373" t="s">
        <v>6861</v>
      </c>
      <c r="M373" t="s">
        <v>20524</v>
      </c>
      <c r="N373">
        <v>9</v>
      </c>
      <c r="O373" t="s">
        <v>20611</v>
      </c>
      <c r="P373" t="s">
        <v>20867</v>
      </c>
      <c r="Q373">
        <v>7</v>
      </c>
      <c r="R373">
        <v>7</v>
      </c>
      <c r="S373">
        <v>5.04</v>
      </c>
      <c r="T373">
        <v>5.08</v>
      </c>
      <c r="U373">
        <v>623.79999999999995</v>
      </c>
      <c r="V373">
        <v>182.88</v>
      </c>
      <c r="W373">
        <v>2.89</v>
      </c>
      <c r="X373">
        <v>9.01</v>
      </c>
      <c r="Y373">
        <v>6.11</v>
      </c>
      <c r="Z373">
        <v>2</v>
      </c>
      <c r="AA373" t="s">
        <v>4250</v>
      </c>
      <c r="AB373">
        <v>2</v>
      </c>
      <c r="AC373">
        <v>14</v>
      </c>
      <c r="AD373">
        <v>1</v>
      </c>
      <c r="AF373" t="s">
        <v>7949</v>
      </c>
      <c r="AI373">
        <v>0</v>
      </c>
      <c r="AJ373">
        <v>0</v>
      </c>
      <c r="AK373" t="s">
        <v>19870</v>
      </c>
      <c r="AL373" t="s">
        <v>19870</v>
      </c>
      <c r="AM373" t="s">
        <v>20019</v>
      </c>
    </row>
    <row r="374" spans="1:39" x14ac:dyDescent="0.25">
      <c r="A374" t="s">
        <v>20221</v>
      </c>
      <c r="B374" t="s">
        <v>20485</v>
      </c>
      <c r="C374" t="s">
        <v>4842</v>
      </c>
      <c r="D374">
        <v>80</v>
      </c>
      <c r="E374" t="s">
        <v>20487</v>
      </c>
      <c r="G374" t="s">
        <v>20490</v>
      </c>
      <c r="H374" t="s">
        <v>4846</v>
      </c>
      <c r="K374" t="s">
        <v>6860</v>
      </c>
      <c r="L374" t="s">
        <v>6861</v>
      </c>
      <c r="M374" t="s">
        <v>20514</v>
      </c>
      <c r="N374">
        <v>9</v>
      </c>
      <c r="O374" t="s">
        <v>20593</v>
      </c>
      <c r="P374" t="s">
        <v>20868</v>
      </c>
      <c r="Q374">
        <v>8</v>
      </c>
      <c r="R374">
        <v>8</v>
      </c>
      <c r="S374">
        <v>1.36</v>
      </c>
      <c r="T374">
        <v>4.2699999999999996</v>
      </c>
      <c r="U374">
        <v>696.63</v>
      </c>
      <c r="V374">
        <v>220.18</v>
      </c>
      <c r="W374">
        <v>2.59</v>
      </c>
      <c r="X374">
        <v>4.24</v>
      </c>
      <c r="Y374">
        <v>8.7200000000000006</v>
      </c>
      <c r="Z374">
        <v>2</v>
      </c>
      <c r="AA374" t="s">
        <v>4250</v>
      </c>
      <c r="AB374">
        <v>2</v>
      </c>
      <c r="AC374">
        <v>17</v>
      </c>
      <c r="AD374">
        <v>2.0049999999999999</v>
      </c>
      <c r="AF374" t="s">
        <v>7950</v>
      </c>
      <c r="AI374">
        <v>0</v>
      </c>
      <c r="AJ374">
        <v>0</v>
      </c>
      <c r="AK374" t="s">
        <v>19869</v>
      </c>
      <c r="AL374" t="s">
        <v>19869</v>
      </c>
      <c r="AM374" t="s">
        <v>20019</v>
      </c>
    </row>
    <row r="375" spans="1:39" x14ac:dyDescent="0.25">
      <c r="A375" t="s">
        <v>20222</v>
      </c>
      <c r="B375" t="s">
        <v>20485</v>
      </c>
      <c r="C375" t="s">
        <v>4842</v>
      </c>
      <c r="D375">
        <v>80</v>
      </c>
      <c r="E375" t="s">
        <v>20487</v>
      </c>
      <c r="G375" t="s">
        <v>20488</v>
      </c>
      <c r="H375" t="s">
        <v>4846</v>
      </c>
      <c r="K375" t="s">
        <v>6860</v>
      </c>
      <c r="L375" t="s">
        <v>6861</v>
      </c>
      <c r="M375" t="s">
        <v>20515</v>
      </c>
      <c r="N375">
        <v>9</v>
      </c>
      <c r="O375" t="s">
        <v>20590</v>
      </c>
      <c r="P375" t="s">
        <v>20869</v>
      </c>
      <c r="Q375">
        <v>10</v>
      </c>
      <c r="R375">
        <v>1</v>
      </c>
      <c r="S375">
        <v>5.99</v>
      </c>
      <c r="T375">
        <v>6.21</v>
      </c>
      <c r="U375">
        <v>563.73</v>
      </c>
      <c r="V375">
        <v>87.14</v>
      </c>
      <c r="W375">
        <v>6.32</v>
      </c>
      <c r="Y375">
        <v>6.87</v>
      </c>
      <c r="Z375">
        <v>4</v>
      </c>
      <c r="AA375" t="s">
        <v>4250</v>
      </c>
      <c r="AB375">
        <v>2</v>
      </c>
      <c r="AC375">
        <v>8</v>
      </c>
      <c r="AD375">
        <v>2.833333333333333</v>
      </c>
      <c r="AF375" t="s">
        <v>7949</v>
      </c>
      <c r="AI375">
        <v>0</v>
      </c>
      <c r="AJ375">
        <v>0</v>
      </c>
      <c r="AK375" t="s">
        <v>19995</v>
      </c>
      <c r="AL375" t="s">
        <v>19995</v>
      </c>
      <c r="AM375" t="s">
        <v>20019</v>
      </c>
    </row>
    <row r="376" spans="1:39" x14ac:dyDescent="0.25">
      <c r="A376" t="s">
        <v>20223</v>
      </c>
      <c r="B376" t="s">
        <v>20486</v>
      </c>
      <c r="C376" t="s">
        <v>4842</v>
      </c>
      <c r="D376">
        <v>80</v>
      </c>
      <c r="E376" t="s">
        <v>20487</v>
      </c>
      <c r="K376" t="s">
        <v>6860</v>
      </c>
      <c r="M376" t="s">
        <v>20544</v>
      </c>
      <c r="N376">
        <v>8</v>
      </c>
      <c r="O376" t="s">
        <v>20630</v>
      </c>
      <c r="P376" t="s">
        <v>20870</v>
      </c>
      <c r="U376">
        <v>2288.46</v>
      </c>
      <c r="Y376">
        <v>0</v>
      </c>
      <c r="AI376">
        <v>0</v>
      </c>
      <c r="AJ376">
        <v>0</v>
      </c>
      <c r="AK376" t="s">
        <v>21144</v>
      </c>
      <c r="AL376" t="s">
        <v>21144</v>
      </c>
      <c r="AM376" t="s">
        <v>20019</v>
      </c>
    </row>
    <row r="377" spans="1:39" x14ac:dyDescent="0.25">
      <c r="A377" t="s">
        <v>9684</v>
      </c>
      <c r="B377" t="s">
        <v>20485</v>
      </c>
      <c r="C377" t="s">
        <v>4842</v>
      </c>
      <c r="D377">
        <v>80</v>
      </c>
      <c r="E377" t="s">
        <v>20487</v>
      </c>
      <c r="G377" t="s">
        <v>20491</v>
      </c>
      <c r="H377" t="s">
        <v>4846</v>
      </c>
      <c r="K377" t="s">
        <v>6860</v>
      </c>
      <c r="L377" t="s">
        <v>6861</v>
      </c>
      <c r="M377" t="s">
        <v>20536</v>
      </c>
      <c r="N377">
        <v>9</v>
      </c>
      <c r="O377" t="s">
        <v>20622</v>
      </c>
      <c r="P377" t="s">
        <v>17336</v>
      </c>
      <c r="Q377">
        <v>9</v>
      </c>
      <c r="R377">
        <v>9</v>
      </c>
      <c r="S377">
        <v>2.62</v>
      </c>
      <c r="T377">
        <v>4.66</v>
      </c>
      <c r="U377">
        <v>792.91</v>
      </c>
      <c r="V377">
        <v>257.47000000000003</v>
      </c>
      <c r="W377">
        <v>0.82</v>
      </c>
      <c r="X377">
        <v>3.48</v>
      </c>
      <c r="Y377">
        <v>6.65</v>
      </c>
      <c r="Z377">
        <v>3</v>
      </c>
      <c r="AA377" t="s">
        <v>4250</v>
      </c>
      <c r="AB377">
        <v>2</v>
      </c>
      <c r="AC377">
        <v>18</v>
      </c>
      <c r="AD377">
        <v>1.86</v>
      </c>
      <c r="AF377" t="s">
        <v>7951</v>
      </c>
      <c r="AI377">
        <v>0</v>
      </c>
      <c r="AJ377">
        <v>0</v>
      </c>
      <c r="AK377" t="s">
        <v>19901</v>
      </c>
      <c r="AL377" t="s">
        <v>19901</v>
      </c>
      <c r="AM377" t="s">
        <v>20019</v>
      </c>
    </row>
    <row r="378" spans="1:39" x14ac:dyDescent="0.25">
      <c r="A378" t="s">
        <v>20224</v>
      </c>
      <c r="B378" t="s">
        <v>20485</v>
      </c>
      <c r="C378" t="s">
        <v>4842</v>
      </c>
      <c r="D378">
        <v>80</v>
      </c>
      <c r="E378" t="s">
        <v>20487</v>
      </c>
      <c r="G378" t="s">
        <v>20490</v>
      </c>
      <c r="H378" t="s">
        <v>4846</v>
      </c>
      <c r="K378" t="s">
        <v>6860</v>
      </c>
      <c r="L378" t="s">
        <v>6861</v>
      </c>
      <c r="M378" t="s">
        <v>20524</v>
      </c>
      <c r="N378">
        <v>9</v>
      </c>
      <c r="O378" t="s">
        <v>20611</v>
      </c>
      <c r="P378" t="s">
        <v>20871</v>
      </c>
      <c r="Q378">
        <v>9</v>
      </c>
      <c r="R378">
        <v>7</v>
      </c>
      <c r="S378">
        <v>4.82</v>
      </c>
      <c r="T378">
        <v>4.8499999999999996</v>
      </c>
      <c r="U378">
        <v>668.79</v>
      </c>
      <c r="V378">
        <v>226.02</v>
      </c>
      <c r="W378">
        <v>2.8</v>
      </c>
      <c r="X378">
        <v>9.01</v>
      </c>
      <c r="Y378">
        <v>6.11</v>
      </c>
      <c r="Z378">
        <v>2</v>
      </c>
      <c r="AA378" t="s">
        <v>4250</v>
      </c>
      <c r="AB378">
        <v>2</v>
      </c>
      <c r="AC378">
        <v>15</v>
      </c>
      <c r="AD378">
        <v>1.075</v>
      </c>
      <c r="AF378" t="s">
        <v>7949</v>
      </c>
      <c r="AI378">
        <v>0</v>
      </c>
      <c r="AJ378">
        <v>0</v>
      </c>
      <c r="AK378" t="s">
        <v>19870</v>
      </c>
      <c r="AL378" t="s">
        <v>19870</v>
      </c>
      <c r="AM378" t="s">
        <v>20019</v>
      </c>
    </row>
    <row r="379" spans="1:39" x14ac:dyDescent="0.25">
      <c r="A379" t="s">
        <v>20225</v>
      </c>
      <c r="B379" t="s">
        <v>20485</v>
      </c>
      <c r="C379" t="s">
        <v>4842</v>
      </c>
      <c r="D379">
        <v>80</v>
      </c>
      <c r="E379" t="s">
        <v>20487</v>
      </c>
      <c r="G379" t="s">
        <v>20489</v>
      </c>
      <c r="H379" t="s">
        <v>4846</v>
      </c>
      <c r="K379" t="s">
        <v>6860</v>
      </c>
      <c r="L379" t="s">
        <v>6861</v>
      </c>
      <c r="M379" t="s">
        <v>20512</v>
      </c>
      <c r="N379">
        <v>9</v>
      </c>
      <c r="O379" t="s">
        <v>20587</v>
      </c>
      <c r="P379" t="s">
        <v>20872</v>
      </c>
      <c r="Q379">
        <v>5</v>
      </c>
      <c r="R379">
        <v>1</v>
      </c>
      <c r="S379">
        <v>6.08</v>
      </c>
      <c r="T379">
        <v>6.08</v>
      </c>
      <c r="U379">
        <v>393.51</v>
      </c>
      <c r="V379">
        <v>43.62</v>
      </c>
      <c r="W379">
        <v>4.96</v>
      </c>
      <c r="X379">
        <v>13.26</v>
      </c>
      <c r="Y379">
        <v>0</v>
      </c>
      <c r="Z379">
        <v>4</v>
      </c>
      <c r="AA379" t="s">
        <v>4250</v>
      </c>
      <c r="AB379">
        <v>0</v>
      </c>
      <c r="AC379">
        <v>7</v>
      </c>
      <c r="AD379">
        <v>3.59397619047619</v>
      </c>
      <c r="AF379" t="s">
        <v>7949</v>
      </c>
      <c r="AI379">
        <v>0</v>
      </c>
      <c r="AJ379">
        <v>0</v>
      </c>
      <c r="AK379" t="s">
        <v>20016</v>
      </c>
      <c r="AL379" t="s">
        <v>20016</v>
      </c>
      <c r="AM379" t="s">
        <v>20019</v>
      </c>
    </row>
    <row r="380" spans="1:39" x14ac:dyDescent="0.25">
      <c r="A380" t="s">
        <v>20226</v>
      </c>
      <c r="B380" t="s">
        <v>20485</v>
      </c>
      <c r="C380" t="s">
        <v>4842</v>
      </c>
      <c r="D380">
        <v>80</v>
      </c>
      <c r="E380" t="s">
        <v>20487</v>
      </c>
      <c r="G380" t="s">
        <v>20490</v>
      </c>
      <c r="H380" t="s">
        <v>4846</v>
      </c>
      <c r="K380" t="s">
        <v>6860</v>
      </c>
      <c r="L380" t="s">
        <v>6861</v>
      </c>
      <c r="M380" t="s">
        <v>20524</v>
      </c>
      <c r="N380">
        <v>9</v>
      </c>
      <c r="O380" t="s">
        <v>20600</v>
      </c>
      <c r="P380" t="s">
        <v>20873</v>
      </c>
      <c r="Q380">
        <v>9</v>
      </c>
      <c r="R380">
        <v>4</v>
      </c>
      <c r="S380">
        <v>3.15</v>
      </c>
      <c r="T380">
        <v>5.12</v>
      </c>
      <c r="U380">
        <v>626.66999999999996</v>
      </c>
      <c r="V380">
        <v>196.34</v>
      </c>
      <c r="W380">
        <v>3.52</v>
      </c>
      <c r="X380">
        <v>4.26</v>
      </c>
      <c r="Y380">
        <v>0.6</v>
      </c>
      <c r="Z380">
        <v>4</v>
      </c>
      <c r="AA380" t="s">
        <v>4250</v>
      </c>
      <c r="AB380">
        <v>1</v>
      </c>
      <c r="AC380">
        <v>10</v>
      </c>
      <c r="AD380">
        <v>1.425</v>
      </c>
      <c r="AF380" t="s">
        <v>7951</v>
      </c>
      <c r="AI380">
        <v>0</v>
      </c>
      <c r="AJ380">
        <v>0</v>
      </c>
      <c r="AK380" t="s">
        <v>19940</v>
      </c>
      <c r="AL380" t="s">
        <v>19940</v>
      </c>
      <c r="AM380" t="s">
        <v>20019</v>
      </c>
    </row>
    <row r="381" spans="1:39" x14ac:dyDescent="0.25">
      <c r="A381" t="s">
        <v>20227</v>
      </c>
      <c r="B381" t="s">
        <v>20485</v>
      </c>
      <c r="C381" t="s">
        <v>4842</v>
      </c>
      <c r="D381">
        <v>80</v>
      </c>
      <c r="E381" t="s">
        <v>20487</v>
      </c>
      <c r="G381" t="s">
        <v>20489</v>
      </c>
      <c r="H381" t="s">
        <v>4846</v>
      </c>
      <c r="K381" t="s">
        <v>6860</v>
      </c>
      <c r="L381" t="s">
        <v>6861</v>
      </c>
      <c r="M381" t="s">
        <v>20512</v>
      </c>
      <c r="N381">
        <v>9</v>
      </c>
      <c r="O381" t="s">
        <v>20587</v>
      </c>
      <c r="P381" t="s">
        <v>20874</v>
      </c>
      <c r="Q381">
        <v>3</v>
      </c>
      <c r="R381">
        <v>1</v>
      </c>
      <c r="S381">
        <v>7.83</v>
      </c>
      <c r="T381">
        <v>7.83</v>
      </c>
      <c r="U381">
        <v>387.55</v>
      </c>
      <c r="V381">
        <v>25.16</v>
      </c>
      <c r="W381">
        <v>6.02</v>
      </c>
      <c r="Y381">
        <v>0</v>
      </c>
      <c r="Z381">
        <v>4</v>
      </c>
      <c r="AA381" t="s">
        <v>4250</v>
      </c>
      <c r="AB381">
        <v>1</v>
      </c>
      <c r="AC381">
        <v>7</v>
      </c>
      <c r="AD381">
        <v>2.8945476190476191</v>
      </c>
      <c r="AF381" t="s">
        <v>7949</v>
      </c>
      <c r="AI381">
        <v>0</v>
      </c>
      <c r="AJ381">
        <v>0</v>
      </c>
      <c r="AK381" t="s">
        <v>20016</v>
      </c>
      <c r="AL381" t="s">
        <v>20016</v>
      </c>
      <c r="AM381" t="s">
        <v>20019</v>
      </c>
    </row>
    <row r="382" spans="1:39" x14ac:dyDescent="0.25">
      <c r="A382" t="s">
        <v>6016</v>
      </c>
      <c r="B382" t="s">
        <v>20485</v>
      </c>
      <c r="C382" t="s">
        <v>4842</v>
      </c>
      <c r="D382">
        <v>80</v>
      </c>
      <c r="E382" t="s">
        <v>20487</v>
      </c>
      <c r="G382" t="s">
        <v>20497</v>
      </c>
      <c r="H382" t="s">
        <v>4846</v>
      </c>
      <c r="K382" t="s">
        <v>6860</v>
      </c>
      <c r="L382" t="s">
        <v>6861</v>
      </c>
      <c r="M382" t="s">
        <v>20545</v>
      </c>
      <c r="N382">
        <v>9</v>
      </c>
      <c r="O382" t="s">
        <v>20631</v>
      </c>
      <c r="P382" t="s">
        <v>7742</v>
      </c>
      <c r="Q382">
        <v>6</v>
      </c>
      <c r="R382">
        <v>4</v>
      </c>
      <c r="S382">
        <v>0.9</v>
      </c>
      <c r="T382">
        <v>1.87</v>
      </c>
      <c r="U382">
        <v>578.74</v>
      </c>
      <c r="V382">
        <v>127.84</v>
      </c>
      <c r="W382">
        <v>3.03</v>
      </c>
      <c r="X382">
        <v>13.72</v>
      </c>
      <c r="Y382">
        <v>8.35</v>
      </c>
      <c r="Z382">
        <v>3</v>
      </c>
      <c r="AA382" t="s">
        <v>4250</v>
      </c>
      <c r="AB382">
        <v>1</v>
      </c>
      <c r="AC382">
        <v>13</v>
      </c>
      <c r="AD382">
        <v>2.8250000000000002</v>
      </c>
      <c r="AF382" t="s">
        <v>7949</v>
      </c>
      <c r="AI382">
        <v>0</v>
      </c>
      <c r="AJ382">
        <v>0</v>
      </c>
      <c r="AK382" t="s">
        <v>21146</v>
      </c>
      <c r="AL382" t="s">
        <v>21146</v>
      </c>
      <c r="AM382" t="s">
        <v>20019</v>
      </c>
    </row>
    <row r="383" spans="1:39" x14ac:dyDescent="0.25">
      <c r="A383" t="s">
        <v>8277</v>
      </c>
      <c r="B383" t="s">
        <v>20485</v>
      </c>
      <c r="C383" t="s">
        <v>4842</v>
      </c>
      <c r="D383">
        <v>80</v>
      </c>
      <c r="E383" t="s">
        <v>20487</v>
      </c>
      <c r="G383" t="s">
        <v>20498</v>
      </c>
      <c r="H383" t="s">
        <v>4846</v>
      </c>
      <c r="K383" t="s">
        <v>6860</v>
      </c>
      <c r="L383" t="s">
        <v>6861</v>
      </c>
      <c r="M383" t="s">
        <v>20546</v>
      </c>
      <c r="N383">
        <v>9</v>
      </c>
      <c r="O383" t="s">
        <v>20632</v>
      </c>
      <c r="P383" t="s">
        <v>15930</v>
      </c>
      <c r="Q383">
        <v>12</v>
      </c>
      <c r="R383">
        <v>12</v>
      </c>
      <c r="S383">
        <v>-6.32</v>
      </c>
      <c r="T383">
        <v>-1.8</v>
      </c>
      <c r="U383">
        <v>893.01</v>
      </c>
      <c r="V383">
        <v>375.84</v>
      </c>
      <c r="W383">
        <v>-1.74</v>
      </c>
      <c r="X383">
        <v>3.48</v>
      </c>
      <c r="Y383">
        <v>8.7200000000000006</v>
      </c>
      <c r="Z383">
        <v>1</v>
      </c>
      <c r="AA383" t="s">
        <v>4250</v>
      </c>
      <c r="AB383">
        <v>3</v>
      </c>
      <c r="AC383">
        <v>29</v>
      </c>
      <c r="AD383">
        <v>2.64</v>
      </c>
      <c r="AF383" t="s">
        <v>7950</v>
      </c>
      <c r="AI383">
        <v>0</v>
      </c>
      <c r="AJ383">
        <v>0</v>
      </c>
      <c r="AK383" t="s">
        <v>19918</v>
      </c>
      <c r="AL383" t="s">
        <v>19918</v>
      </c>
      <c r="AM383" t="s">
        <v>20019</v>
      </c>
    </row>
    <row r="384" spans="1:39" x14ac:dyDescent="0.25">
      <c r="A384" t="s">
        <v>20228</v>
      </c>
      <c r="B384" t="s">
        <v>20485</v>
      </c>
      <c r="C384" t="s">
        <v>4842</v>
      </c>
      <c r="D384">
        <v>79.400000000000006</v>
      </c>
      <c r="E384" t="s">
        <v>20487</v>
      </c>
      <c r="K384" t="s">
        <v>6860</v>
      </c>
      <c r="M384" t="s">
        <v>14973</v>
      </c>
      <c r="N384">
        <v>8</v>
      </c>
      <c r="O384" t="s">
        <v>20621</v>
      </c>
      <c r="P384" t="s">
        <v>20875</v>
      </c>
      <c r="Q384">
        <v>3</v>
      </c>
      <c r="R384">
        <v>2</v>
      </c>
      <c r="S384">
        <v>4.16</v>
      </c>
      <c r="T384">
        <v>6.29</v>
      </c>
      <c r="U384">
        <v>467.84</v>
      </c>
      <c r="V384">
        <v>50.36</v>
      </c>
      <c r="W384">
        <v>5.83</v>
      </c>
      <c r="X384">
        <v>12.88</v>
      </c>
      <c r="Y384">
        <v>9.5299999999999994</v>
      </c>
      <c r="Z384">
        <v>2</v>
      </c>
      <c r="AA384" t="s">
        <v>4250</v>
      </c>
      <c r="AB384">
        <v>1</v>
      </c>
      <c r="AC384">
        <v>12</v>
      </c>
      <c r="AD384">
        <v>1.9647142857142861</v>
      </c>
      <c r="AF384" t="s">
        <v>7952</v>
      </c>
      <c r="AI384">
        <v>0</v>
      </c>
      <c r="AJ384">
        <v>0</v>
      </c>
      <c r="AK384" t="s">
        <v>20005</v>
      </c>
      <c r="AL384" t="s">
        <v>20005</v>
      </c>
      <c r="AM384" t="s">
        <v>20019</v>
      </c>
    </row>
    <row r="385" spans="1:39" x14ac:dyDescent="0.25">
      <c r="A385" t="s">
        <v>20229</v>
      </c>
      <c r="B385" t="s">
        <v>20485</v>
      </c>
      <c r="C385" t="s">
        <v>4842</v>
      </c>
      <c r="D385">
        <v>79</v>
      </c>
      <c r="E385" t="s">
        <v>20487</v>
      </c>
      <c r="G385" t="s">
        <v>20494</v>
      </c>
      <c r="H385" t="s">
        <v>4846</v>
      </c>
      <c r="K385" t="s">
        <v>6860</v>
      </c>
      <c r="M385" t="s">
        <v>20535</v>
      </c>
      <c r="N385">
        <v>8</v>
      </c>
      <c r="O385" t="s">
        <v>20616</v>
      </c>
      <c r="P385" t="s">
        <v>20876</v>
      </c>
      <c r="Q385">
        <v>5</v>
      </c>
      <c r="R385">
        <v>3</v>
      </c>
      <c r="S385">
        <v>3.98</v>
      </c>
      <c r="T385">
        <v>4.01</v>
      </c>
      <c r="U385">
        <v>454.53</v>
      </c>
      <c r="V385">
        <v>102.36</v>
      </c>
      <c r="W385">
        <v>4.42</v>
      </c>
      <c r="X385">
        <v>9.5</v>
      </c>
      <c r="Y385">
        <v>6.3</v>
      </c>
      <c r="Z385">
        <v>4</v>
      </c>
      <c r="AA385" t="s">
        <v>4250</v>
      </c>
      <c r="AB385">
        <v>0</v>
      </c>
      <c r="AC385">
        <v>8</v>
      </c>
      <c r="AD385">
        <v>2.5844523809523809</v>
      </c>
      <c r="AF385" t="s">
        <v>7949</v>
      </c>
      <c r="AI385">
        <v>0</v>
      </c>
      <c r="AJ385">
        <v>0</v>
      </c>
      <c r="AK385" t="s">
        <v>20013</v>
      </c>
      <c r="AL385" t="s">
        <v>20013</v>
      </c>
      <c r="AM385" t="s">
        <v>20019</v>
      </c>
    </row>
    <row r="386" spans="1:39" x14ac:dyDescent="0.25">
      <c r="A386" t="s">
        <v>20230</v>
      </c>
      <c r="B386" t="s">
        <v>20485</v>
      </c>
      <c r="C386" t="s">
        <v>4842</v>
      </c>
      <c r="D386">
        <v>79</v>
      </c>
      <c r="E386" t="s">
        <v>20487</v>
      </c>
      <c r="G386" t="s">
        <v>20490</v>
      </c>
      <c r="H386" t="s">
        <v>4846</v>
      </c>
      <c r="K386" t="s">
        <v>6860</v>
      </c>
      <c r="L386" t="s">
        <v>6861</v>
      </c>
      <c r="M386" t="s">
        <v>20524</v>
      </c>
      <c r="N386">
        <v>9</v>
      </c>
      <c r="O386" t="s">
        <v>20600</v>
      </c>
      <c r="P386" t="s">
        <v>20877</v>
      </c>
      <c r="Q386">
        <v>10</v>
      </c>
      <c r="R386">
        <v>4</v>
      </c>
      <c r="S386">
        <v>2.3199999999999998</v>
      </c>
      <c r="T386">
        <v>4.29</v>
      </c>
      <c r="U386">
        <v>675.7</v>
      </c>
      <c r="V386">
        <v>188.73</v>
      </c>
      <c r="W386">
        <v>3.3</v>
      </c>
      <c r="X386">
        <v>4.26</v>
      </c>
      <c r="Y386">
        <v>0.6</v>
      </c>
      <c r="Z386">
        <v>5</v>
      </c>
      <c r="AA386" t="s">
        <v>4250</v>
      </c>
      <c r="AB386">
        <v>1</v>
      </c>
      <c r="AC386">
        <v>11</v>
      </c>
      <c r="AD386">
        <v>2.1949999999999998</v>
      </c>
      <c r="AF386" t="s">
        <v>7951</v>
      </c>
      <c r="AI386">
        <v>0</v>
      </c>
      <c r="AJ386">
        <v>0</v>
      </c>
      <c r="AK386" t="s">
        <v>19940</v>
      </c>
      <c r="AL386" t="s">
        <v>19940</v>
      </c>
      <c r="AM386" t="s">
        <v>20019</v>
      </c>
    </row>
    <row r="387" spans="1:39" x14ac:dyDescent="0.25">
      <c r="A387" t="s">
        <v>20231</v>
      </c>
      <c r="B387" t="s">
        <v>20485</v>
      </c>
      <c r="C387" t="s">
        <v>4842</v>
      </c>
      <c r="D387">
        <v>79</v>
      </c>
      <c r="E387" t="s">
        <v>20487</v>
      </c>
      <c r="G387" t="s">
        <v>20490</v>
      </c>
      <c r="H387" t="s">
        <v>4846</v>
      </c>
      <c r="K387" t="s">
        <v>6860</v>
      </c>
      <c r="L387" t="s">
        <v>6861</v>
      </c>
      <c r="M387" t="s">
        <v>20530</v>
      </c>
      <c r="N387">
        <v>9</v>
      </c>
      <c r="O387" t="s">
        <v>20610</v>
      </c>
      <c r="P387" t="s">
        <v>20878</v>
      </c>
      <c r="Q387">
        <v>10</v>
      </c>
      <c r="R387">
        <v>4</v>
      </c>
      <c r="S387">
        <v>3.75</v>
      </c>
      <c r="T387">
        <v>5.72</v>
      </c>
      <c r="U387">
        <v>662.71</v>
      </c>
      <c r="V387">
        <v>184.55</v>
      </c>
      <c r="W387">
        <v>3.17</v>
      </c>
      <c r="X387">
        <v>4.26</v>
      </c>
      <c r="Y387">
        <v>1.24</v>
      </c>
      <c r="Z387">
        <v>5</v>
      </c>
      <c r="AA387" t="s">
        <v>4250</v>
      </c>
      <c r="AB387">
        <v>1</v>
      </c>
      <c r="AC387">
        <v>12</v>
      </c>
      <c r="AD387">
        <v>1.125</v>
      </c>
      <c r="AF387" t="s">
        <v>7951</v>
      </c>
      <c r="AI387">
        <v>0</v>
      </c>
      <c r="AJ387">
        <v>0</v>
      </c>
      <c r="AK387" t="s">
        <v>19980</v>
      </c>
      <c r="AL387" t="s">
        <v>19980</v>
      </c>
      <c r="AM387" t="s">
        <v>20019</v>
      </c>
    </row>
    <row r="388" spans="1:39" x14ac:dyDescent="0.25">
      <c r="A388" t="s">
        <v>20232</v>
      </c>
      <c r="B388" t="s">
        <v>20485</v>
      </c>
      <c r="C388" t="s">
        <v>4842</v>
      </c>
      <c r="D388">
        <v>79</v>
      </c>
      <c r="E388" t="s">
        <v>20487</v>
      </c>
      <c r="G388" t="s">
        <v>20494</v>
      </c>
      <c r="H388" t="s">
        <v>4846</v>
      </c>
      <c r="K388" t="s">
        <v>6860</v>
      </c>
      <c r="M388" t="s">
        <v>20535</v>
      </c>
      <c r="N388">
        <v>8</v>
      </c>
      <c r="O388" t="s">
        <v>20616</v>
      </c>
      <c r="P388" t="s">
        <v>20879</v>
      </c>
      <c r="Q388">
        <v>4</v>
      </c>
      <c r="R388">
        <v>4</v>
      </c>
      <c r="S388">
        <v>3.72</v>
      </c>
      <c r="T388">
        <v>3.76</v>
      </c>
      <c r="U388">
        <v>417.51</v>
      </c>
      <c r="V388">
        <v>113</v>
      </c>
      <c r="W388">
        <v>3.82</v>
      </c>
      <c r="X388">
        <v>9.48</v>
      </c>
      <c r="Y388">
        <v>6.29</v>
      </c>
      <c r="Z388">
        <v>3</v>
      </c>
      <c r="AA388" t="s">
        <v>4250</v>
      </c>
      <c r="AB388">
        <v>0</v>
      </c>
      <c r="AC388">
        <v>5</v>
      </c>
      <c r="AD388">
        <v>2.5825476190476189</v>
      </c>
      <c r="AF388" t="s">
        <v>7949</v>
      </c>
      <c r="AI388">
        <v>0</v>
      </c>
      <c r="AJ388">
        <v>0</v>
      </c>
      <c r="AK388" t="s">
        <v>20013</v>
      </c>
      <c r="AL388" t="s">
        <v>20013</v>
      </c>
      <c r="AM388" t="s">
        <v>20019</v>
      </c>
    </row>
    <row r="389" spans="1:39" x14ac:dyDescent="0.25">
      <c r="A389" t="s">
        <v>20233</v>
      </c>
      <c r="B389" t="s">
        <v>20485</v>
      </c>
      <c r="C389" t="s">
        <v>4842</v>
      </c>
      <c r="D389">
        <v>79</v>
      </c>
      <c r="E389" t="s">
        <v>20487</v>
      </c>
      <c r="G389" t="s">
        <v>20490</v>
      </c>
      <c r="H389" t="s">
        <v>4846</v>
      </c>
      <c r="K389" t="s">
        <v>6860</v>
      </c>
      <c r="L389" t="s">
        <v>6861</v>
      </c>
      <c r="M389" t="s">
        <v>20524</v>
      </c>
      <c r="N389">
        <v>9</v>
      </c>
      <c r="O389" t="s">
        <v>20600</v>
      </c>
      <c r="P389" t="s">
        <v>20880</v>
      </c>
      <c r="Q389">
        <v>9</v>
      </c>
      <c r="R389">
        <v>4</v>
      </c>
      <c r="S389">
        <v>3.07</v>
      </c>
      <c r="T389">
        <v>5.04</v>
      </c>
      <c r="U389">
        <v>614.66</v>
      </c>
      <c r="V389">
        <v>196.34</v>
      </c>
      <c r="W389">
        <v>3.38</v>
      </c>
      <c r="X389">
        <v>4.26</v>
      </c>
      <c r="Y389">
        <v>0.6</v>
      </c>
      <c r="Z389">
        <v>4</v>
      </c>
      <c r="AA389" t="s">
        <v>4250</v>
      </c>
      <c r="AB389">
        <v>1</v>
      </c>
      <c r="AC389">
        <v>14</v>
      </c>
      <c r="AD389">
        <v>1.4650000000000001</v>
      </c>
      <c r="AF389" t="s">
        <v>7951</v>
      </c>
      <c r="AI389">
        <v>0</v>
      </c>
      <c r="AJ389">
        <v>0</v>
      </c>
      <c r="AK389" t="s">
        <v>19940</v>
      </c>
      <c r="AL389" t="s">
        <v>19940</v>
      </c>
      <c r="AM389" t="s">
        <v>20019</v>
      </c>
    </row>
    <row r="390" spans="1:39" x14ac:dyDescent="0.25">
      <c r="A390" t="s">
        <v>9740</v>
      </c>
      <c r="B390" t="s">
        <v>20485</v>
      </c>
      <c r="C390" t="s">
        <v>4842</v>
      </c>
      <c r="D390">
        <v>79</v>
      </c>
      <c r="E390" t="s">
        <v>20487</v>
      </c>
      <c r="G390" t="s">
        <v>20491</v>
      </c>
      <c r="H390" t="s">
        <v>4846</v>
      </c>
      <c r="K390" t="s">
        <v>6860</v>
      </c>
      <c r="L390" t="s">
        <v>6861</v>
      </c>
      <c r="M390" t="s">
        <v>20547</v>
      </c>
      <c r="N390">
        <v>9</v>
      </c>
      <c r="O390" t="s">
        <v>20633</v>
      </c>
      <c r="P390" t="s">
        <v>17392</v>
      </c>
      <c r="Q390">
        <v>9</v>
      </c>
      <c r="R390">
        <v>4</v>
      </c>
      <c r="S390">
        <v>3.57</v>
      </c>
      <c r="T390">
        <v>3.96</v>
      </c>
      <c r="U390">
        <v>715.65</v>
      </c>
      <c r="V390">
        <v>170.69</v>
      </c>
      <c r="W390">
        <v>3.53</v>
      </c>
      <c r="X390">
        <v>7.23</v>
      </c>
      <c r="Y390">
        <v>0</v>
      </c>
      <c r="Z390">
        <v>4</v>
      </c>
      <c r="AA390" t="s">
        <v>4250</v>
      </c>
      <c r="AB390">
        <v>1</v>
      </c>
      <c r="AC390">
        <v>12</v>
      </c>
      <c r="AD390">
        <v>1.7350000000000001</v>
      </c>
      <c r="AF390" t="s">
        <v>7949</v>
      </c>
      <c r="AI390">
        <v>0</v>
      </c>
      <c r="AJ390">
        <v>0</v>
      </c>
      <c r="AK390" t="s">
        <v>19849</v>
      </c>
      <c r="AL390" t="s">
        <v>19849</v>
      </c>
      <c r="AM390" t="s">
        <v>20019</v>
      </c>
    </row>
    <row r="391" spans="1:39" x14ac:dyDescent="0.25">
      <c r="A391" t="s">
        <v>20234</v>
      </c>
      <c r="B391" t="s">
        <v>20485</v>
      </c>
      <c r="C391" t="s">
        <v>4842</v>
      </c>
      <c r="D391">
        <v>79</v>
      </c>
      <c r="E391" t="s">
        <v>20487</v>
      </c>
      <c r="G391" t="s">
        <v>20490</v>
      </c>
      <c r="H391" t="s">
        <v>4846</v>
      </c>
      <c r="K391" t="s">
        <v>6860</v>
      </c>
      <c r="M391" t="s">
        <v>20543</v>
      </c>
      <c r="N391">
        <v>8</v>
      </c>
      <c r="O391" t="s">
        <v>20629</v>
      </c>
      <c r="P391" t="s">
        <v>20881</v>
      </c>
      <c r="Q391">
        <v>8</v>
      </c>
      <c r="R391">
        <v>8</v>
      </c>
      <c r="S391">
        <v>-0.27</v>
      </c>
      <c r="T391">
        <v>3.25</v>
      </c>
      <c r="U391">
        <v>655.75</v>
      </c>
      <c r="V391">
        <v>237.25</v>
      </c>
      <c r="W391">
        <v>1.28</v>
      </c>
      <c r="X391">
        <v>4.24</v>
      </c>
      <c r="Y391">
        <v>8.7200000000000006</v>
      </c>
      <c r="Z391">
        <v>2</v>
      </c>
      <c r="AA391" t="s">
        <v>4250</v>
      </c>
      <c r="AB391">
        <v>2</v>
      </c>
      <c r="AC391">
        <v>18</v>
      </c>
      <c r="AD391">
        <v>2.5150000000000001</v>
      </c>
      <c r="AF391" t="s">
        <v>7950</v>
      </c>
      <c r="AI391">
        <v>0</v>
      </c>
      <c r="AJ391">
        <v>0</v>
      </c>
      <c r="AK391" t="s">
        <v>19899</v>
      </c>
      <c r="AL391" t="s">
        <v>19899</v>
      </c>
      <c r="AM391" t="s">
        <v>20019</v>
      </c>
    </row>
    <row r="392" spans="1:39" x14ac:dyDescent="0.25">
      <c r="A392" t="s">
        <v>20235</v>
      </c>
      <c r="B392" t="s">
        <v>20485</v>
      </c>
      <c r="C392" t="s">
        <v>4842</v>
      </c>
      <c r="D392">
        <v>79</v>
      </c>
      <c r="E392" t="s">
        <v>20487</v>
      </c>
      <c r="G392" t="s">
        <v>20499</v>
      </c>
      <c r="H392" t="s">
        <v>4846</v>
      </c>
      <c r="K392" t="s">
        <v>6860</v>
      </c>
      <c r="L392" t="s">
        <v>6861</v>
      </c>
      <c r="M392" t="s">
        <v>20548</v>
      </c>
      <c r="N392">
        <v>9</v>
      </c>
      <c r="O392" t="s">
        <v>20634</v>
      </c>
      <c r="P392" t="s">
        <v>20882</v>
      </c>
      <c r="Q392">
        <v>8</v>
      </c>
      <c r="R392">
        <v>6</v>
      </c>
      <c r="S392">
        <v>2.4700000000000002</v>
      </c>
      <c r="T392">
        <v>2.4700000000000002</v>
      </c>
      <c r="U392">
        <v>698.97</v>
      </c>
      <c r="V392">
        <v>186.04</v>
      </c>
      <c r="W392">
        <v>1.57</v>
      </c>
      <c r="X392">
        <v>13</v>
      </c>
      <c r="Y392">
        <v>0</v>
      </c>
      <c r="Z392">
        <v>0</v>
      </c>
      <c r="AA392" t="s">
        <v>4250</v>
      </c>
      <c r="AB392">
        <v>2</v>
      </c>
      <c r="AC392">
        <v>21</v>
      </c>
      <c r="AD392">
        <v>2.7650000000000001</v>
      </c>
      <c r="AF392" t="s">
        <v>7949</v>
      </c>
      <c r="AI392">
        <v>0</v>
      </c>
      <c r="AJ392">
        <v>0</v>
      </c>
      <c r="AK392" t="s">
        <v>19853</v>
      </c>
      <c r="AL392" t="s">
        <v>19853</v>
      </c>
      <c r="AM392" t="s">
        <v>20019</v>
      </c>
    </row>
    <row r="393" spans="1:39" x14ac:dyDescent="0.25">
      <c r="A393" t="s">
        <v>10045</v>
      </c>
      <c r="B393" t="s">
        <v>20485</v>
      </c>
      <c r="C393" t="s">
        <v>4842</v>
      </c>
      <c r="D393">
        <v>79</v>
      </c>
      <c r="E393" t="s">
        <v>20487</v>
      </c>
      <c r="G393" t="s">
        <v>20491</v>
      </c>
      <c r="H393" t="s">
        <v>4846</v>
      </c>
      <c r="K393" t="s">
        <v>6860</v>
      </c>
      <c r="L393" t="s">
        <v>6861</v>
      </c>
      <c r="M393" t="s">
        <v>20536</v>
      </c>
      <c r="N393">
        <v>9</v>
      </c>
      <c r="O393" t="s">
        <v>20622</v>
      </c>
      <c r="P393" t="s">
        <v>17697</v>
      </c>
      <c r="Q393">
        <v>9</v>
      </c>
      <c r="R393">
        <v>9</v>
      </c>
      <c r="S393">
        <v>2.62</v>
      </c>
      <c r="T393">
        <v>4.66</v>
      </c>
      <c r="U393">
        <v>792.91</v>
      </c>
      <c r="V393">
        <v>257.47000000000003</v>
      </c>
      <c r="W393">
        <v>0.82</v>
      </c>
      <c r="X393">
        <v>3.48</v>
      </c>
      <c r="Y393">
        <v>6.65</v>
      </c>
      <c r="Z393">
        <v>3</v>
      </c>
      <c r="AA393" t="s">
        <v>4250</v>
      </c>
      <c r="AB393">
        <v>2</v>
      </c>
      <c r="AC393">
        <v>18</v>
      </c>
      <c r="AD393">
        <v>1.86</v>
      </c>
      <c r="AF393" t="s">
        <v>7951</v>
      </c>
      <c r="AI393">
        <v>0</v>
      </c>
      <c r="AJ393">
        <v>0</v>
      </c>
      <c r="AK393" t="s">
        <v>19901</v>
      </c>
      <c r="AL393" t="s">
        <v>19901</v>
      </c>
      <c r="AM393" t="s">
        <v>20019</v>
      </c>
    </row>
    <row r="394" spans="1:39" x14ac:dyDescent="0.25">
      <c r="A394" t="s">
        <v>20236</v>
      </c>
      <c r="B394" t="s">
        <v>20485</v>
      </c>
      <c r="C394" t="s">
        <v>4842</v>
      </c>
      <c r="D394">
        <v>79</v>
      </c>
      <c r="E394" t="s">
        <v>20487</v>
      </c>
      <c r="G394" t="s">
        <v>20489</v>
      </c>
      <c r="H394" t="s">
        <v>4846</v>
      </c>
      <c r="K394" t="s">
        <v>6860</v>
      </c>
      <c r="L394" t="s">
        <v>6861</v>
      </c>
      <c r="M394" t="s">
        <v>20512</v>
      </c>
      <c r="N394">
        <v>9</v>
      </c>
      <c r="O394" t="s">
        <v>20587</v>
      </c>
      <c r="P394" t="s">
        <v>20883</v>
      </c>
      <c r="Q394">
        <v>3</v>
      </c>
      <c r="R394">
        <v>1</v>
      </c>
      <c r="S394">
        <v>7.77</v>
      </c>
      <c r="T394">
        <v>7.77</v>
      </c>
      <c r="U394">
        <v>387.55</v>
      </c>
      <c r="V394">
        <v>25.16</v>
      </c>
      <c r="W394">
        <v>6.02</v>
      </c>
      <c r="Y394">
        <v>0</v>
      </c>
      <c r="Z394">
        <v>4</v>
      </c>
      <c r="AA394" t="s">
        <v>4250</v>
      </c>
      <c r="AB394">
        <v>1</v>
      </c>
      <c r="AC394">
        <v>7</v>
      </c>
      <c r="AD394">
        <v>2.8945476190476191</v>
      </c>
      <c r="AF394" t="s">
        <v>7949</v>
      </c>
      <c r="AI394">
        <v>0</v>
      </c>
      <c r="AJ394">
        <v>0</v>
      </c>
      <c r="AK394" t="s">
        <v>20016</v>
      </c>
      <c r="AL394" t="s">
        <v>20016</v>
      </c>
      <c r="AM394" t="s">
        <v>20019</v>
      </c>
    </row>
    <row r="395" spans="1:39" x14ac:dyDescent="0.25">
      <c r="A395" t="s">
        <v>20237</v>
      </c>
      <c r="B395" t="s">
        <v>20485</v>
      </c>
      <c r="C395" t="s">
        <v>4842</v>
      </c>
      <c r="D395">
        <v>79</v>
      </c>
      <c r="E395" t="s">
        <v>20487</v>
      </c>
      <c r="G395" t="s">
        <v>20494</v>
      </c>
      <c r="H395" t="s">
        <v>4846</v>
      </c>
      <c r="K395" t="s">
        <v>6860</v>
      </c>
      <c r="M395" t="s">
        <v>20535</v>
      </c>
      <c r="N395">
        <v>8</v>
      </c>
      <c r="O395" t="s">
        <v>20616</v>
      </c>
      <c r="P395" t="s">
        <v>20884</v>
      </c>
      <c r="Q395">
        <v>4</v>
      </c>
      <c r="R395">
        <v>3</v>
      </c>
      <c r="S395">
        <v>4.59</v>
      </c>
      <c r="T395">
        <v>4.63</v>
      </c>
      <c r="U395">
        <v>412.49</v>
      </c>
      <c r="V395">
        <v>93.13</v>
      </c>
      <c r="W395">
        <v>4.3</v>
      </c>
      <c r="X395">
        <v>9.5</v>
      </c>
      <c r="Y395">
        <v>6.3</v>
      </c>
      <c r="Z395">
        <v>4</v>
      </c>
      <c r="AA395" t="s">
        <v>4250</v>
      </c>
      <c r="AB395">
        <v>0</v>
      </c>
      <c r="AC395">
        <v>5</v>
      </c>
      <c r="AD395">
        <v>2.8724047619047619</v>
      </c>
      <c r="AF395" t="s">
        <v>7949</v>
      </c>
      <c r="AI395">
        <v>0</v>
      </c>
      <c r="AJ395">
        <v>0</v>
      </c>
      <c r="AK395" t="s">
        <v>20013</v>
      </c>
      <c r="AL395" t="s">
        <v>20013</v>
      </c>
      <c r="AM395" t="s">
        <v>20019</v>
      </c>
    </row>
    <row r="396" spans="1:39" x14ac:dyDescent="0.25">
      <c r="A396" t="s">
        <v>20170</v>
      </c>
      <c r="B396" t="s">
        <v>20485</v>
      </c>
      <c r="C396" t="s">
        <v>4842</v>
      </c>
      <c r="D396">
        <v>79</v>
      </c>
      <c r="E396" t="s">
        <v>20487</v>
      </c>
      <c r="G396" t="s">
        <v>20496</v>
      </c>
      <c r="H396" t="s">
        <v>4846</v>
      </c>
      <c r="K396" t="s">
        <v>6860</v>
      </c>
      <c r="L396" t="s">
        <v>6861</v>
      </c>
      <c r="M396" t="s">
        <v>20538</v>
      </c>
      <c r="N396">
        <v>9</v>
      </c>
      <c r="O396" t="s">
        <v>20620</v>
      </c>
      <c r="P396" t="s">
        <v>20817</v>
      </c>
      <c r="Q396">
        <v>3</v>
      </c>
      <c r="R396">
        <v>1</v>
      </c>
      <c r="S396">
        <v>6.11</v>
      </c>
      <c r="T396">
        <v>6.11</v>
      </c>
      <c r="U396">
        <v>333.46</v>
      </c>
      <c r="V396">
        <v>25.16</v>
      </c>
      <c r="W396">
        <v>4.95</v>
      </c>
      <c r="X396">
        <v>13.28</v>
      </c>
      <c r="Y396">
        <v>0</v>
      </c>
      <c r="Z396">
        <v>4</v>
      </c>
      <c r="AA396" t="s">
        <v>4250</v>
      </c>
      <c r="AB396">
        <v>0</v>
      </c>
      <c r="AC396">
        <v>5</v>
      </c>
      <c r="AD396">
        <v>3.091333333333333</v>
      </c>
      <c r="AF396" t="s">
        <v>7949</v>
      </c>
      <c r="AI396">
        <v>0</v>
      </c>
      <c r="AJ396">
        <v>0</v>
      </c>
      <c r="AK396" t="s">
        <v>20016</v>
      </c>
      <c r="AL396" t="s">
        <v>20016</v>
      </c>
      <c r="AM396" t="s">
        <v>20019</v>
      </c>
    </row>
    <row r="397" spans="1:39" x14ac:dyDescent="0.25">
      <c r="A397" t="s">
        <v>20238</v>
      </c>
      <c r="B397" t="s">
        <v>20485</v>
      </c>
      <c r="C397" t="s">
        <v>4842</v>
      </c>
      <c r="D397">
        <v>78.23</v>
      </c>
      <c r="E397" t="s">
        <v>20487</v>
      </c>
      <c r="G397" t="s">
        <v>20494</v>
      </c>
      <c r="H397" t="s">
        <v>4846</v>
      </c>
      <c r="K397" t="s">
        <v>6860</v>
      </c>
      <c r="L397" t="s">
        <v>6861</v>
      </c>
      <c r="M397" t="s">
        <v>20549</v>
      </c>
      <c r="N397">
        <v>9</v>
      </c>
      <c r="O397" t="s">
        <v>20635</v>
      </c>
      <c r="P397" t="s">
        <v>20885</v>
      </c>
      <c r="Q397">
        <v>4</v>
      </c>
      <c r="R397">
        <v>3</v>
      </c>
      <c r="S397">
        <v>3.15</v>
      </c>
      <c r="T397">
        <v>3.16</v>
      </c>
      <c r="U397">
        <v>358.83</v>
      </c>
      <c r="V397">
        <v>92.72</v>
      </c>
      <c r="W397">
        <v>3.26</v>
      </c>
      <c r="Y397">
        <v>7.51</v>
      </c>
      <c r="Z397">
        <v>2</v>
      </c>
      <c r="AA397" t="s">
        <v>4250</v>
      </c>
      <c r="AB397">
        <v>0</v>
      </c>
      <c r="AC397">
        <v>6</v>
      </c>
      <c r="AD397">
        <v>4.4210000000000003</v>
      </c>
      <c r="AF397" t="s">
        <v>7949</v>
      </c>
      <c r="AI397">
        <v>0</v>
      </c>
      <c r="AJ397">
        <v>0</v>
      </c>
      <c r="AK397" t="s">
        <v>21147</v>
      </c>
      <c r="AL397" t="s">
        <v>21147</v>
      </c>
      <c r="AM397" t="s">
        <v>20019</v>
      </c>
    </row>
    <row r="398" spans="1:39" x14ac:dyDescent="0.25">
      <c r="A398" t="s">
        <v>12148</v>
      </c>
      <c r="B398" t="s">
        <v>20485</v>
      </c>
      <c r="C398" t="s">
        <v>4842</v>
      </c>
      <c r="D398">
        <v>78.2</v>
      </c>
      <c r="E398" t="s">
        <v>20487</v>
      </c>
      <c r="G398" t="s">
        <v>20495</v>
      </c>
      <c r="H398" t="s">
        <v>4846</v>
      </c>
      <c r="K398" t="s">
        <v>6860</v>
      </c>
      <c r="M398" t="s">
        <v>20534</v>
      </c>
      <c r="N398">
        <v>8</v>
      </c>
      <c r="O398" t="s">
        <v>20615</v>
      </c>
      <c r="P398" t="s">
        <v>19800</v>
      </c>
      <c r="Q398">
        <v>4</v>
      </c>
      <c r="R398">
        <v>2</v>
      </c>
      <c r="S398">
        <v>8.19</v>
      </c>
      <c r="T398">
        <v>8.82</v>
      </c>
      <c r="U398">
        <v>561.16999999999996</v>
      </c>
      <c r="V398">
        <v>49.84</v>
      </c>
      <c r="W398">
        <v>9.36</v>
      </c>
      <c r="Y398">
        <v>8.0399999999999991</v>
      </c>
      <c r="Z398">
        <v>5</v>
      </c>
      <c r="AA398" t="s">
        <v>4250</v>
      </c>
      <c r="AB398">
        <v>2</v>
      </c>
      <c r="AC398">
        <v>10</v>
      </c>
      <c r="AD398">
        <v>2.48</v>
      </c>
      <c r="AF398" t="s">
        <v>7949</v>
      </c>
      <c r="AI398">
        <v>0</v>
      </c>
      <c r="AJ398">
        <v>0</v>
      </c>
      <c r="AK398" t="s">
        <v>20009</v>
      </c>
      <c r="AL398" t="s">
        <v>20009</v>
      </c>
      <c r="AM398" t="s">
        <v>20019</v>
      </c>
    </row>
    <row r="399" spans="1:39" x14ac:dyDescent="0.25">
      <c r="A399" t="s">
        <v>20056</v>
      </c>
      <c r="B399" t="s">
        <v>20485</v>
      </c>
      <c r="C399" t="s">
        <v>4842</v>
      </c>
      <c r="D399">
        <v>78.099999999999994</v>
      </c>
      <c r="E399" t="s">
        <v>20487</v>
      </c>
      <c r="G399" t="s">
        <v>20491</v>
      </c>
      <c r="H399" t="s">
        <v>4846</v>
      </c>
      <c r="K399" t="s">
        <v>6860</v>
      </c>
      <c r="L399" t="s">
        <v>6861</v>
      </c>
      <c r="M399" t="s">
        <v>20510</v>
      </c>
      <c r="N399">
        <v>9</v>
      </c>
      <c r="O399" t="s">
        <v>20585</v>
      </c>
      <c r="P399" t="s">
        <v>20703</v>
      </c>
      <c r="Q399">
        <v>11</v>
      </c>
      <c r="R399">
        <v>9</v>
      </c>
      <c r="S399">
        <v>-0.35</v>
      </c>
      <c r="T399">
        <v>1.66</v>
      </c>
      <c r="U399">
        <v>707.79</v>
      </c>
      <c r="V399">
        <v>289.3</v>
      </c>
      <c r="W399">
        <v>-1.25</v>
      </c>
      <c r="X399">
        <v>2.5</v>
      </c>
      <c r="Y399">
        <v>5.8</v>
      </c>
      <c r="Z399">
        <v>3</v>
      </c>
      <c r="AA399" t="s">
        <v>4250</v>
      </c>
      <c r="AB399">
        <v>3</v>
      </c>
      <c r="AC399">
        <v>18</v>
      </c>
      <c r="AD399">
        <v>3</v>
      </c>
      <c r="AF399" t="s">
        <v>7951</v>
      </c>
      <c r="AI399">
        <v>0</v>
      </c>
      <c r="AJ399">
        <v>0</v>
      </c>
      <c r="AK399" t="s">
        <v>19867</v>
      </c>
      <c r="AL399" t="s">
        <v>19867</v>
      </c>
      <c r="AM399" t="s">
        <v>20019</v>
      </c>
    </row>
    <row r="400" spans="1:39" x14ac:dyDescent="0.25">
      <c r="A400" t="s">
        <v>9887</v>
      </c>
      <c r="B400" t="s">
        <v>20485</v>
      </c>
      <c r="C400" t="s">
        <v>4842</v>
      </c>
      <c r="D400">
        <v>78</v>
      </c>
      <c r="E400" t="s">
        <v>20487</v>
      </c>
      <c r="G400" t="s">
        <v>20491</v>
      </c>
      <c r="H400" t="s">
        <v>4846</v>
      </c>
      <c r="K400" t="s">
        <v>6860</v>
      </c>
      <c r="L400" t="s">
        <v>6861</v>
      </c>
      <c r="M400" t="s">
        <v>20536</v>
      </c>
      <c r="N400">
        <v>9</v>
      </c>
      <c r="O400" t="s">
        <v>20622</v>
      </c>
      <c r="P400" t="s">
        <v>17539</v>
      </c>
      <c r="Q400">
        <v>9</v>
      </c>
      <c r="R400">
        <v>9</v>
      </c>
      <c r="S400">
        <v>3.03</v>
      </c>
      <c r="T400">
        <v>5.07</v>
      </c>
      <c r="U400">
        <v>806.94</v>
      </c>
      <c r="V400">
        <v>257.47000000000003</v>
      </c>
      <c r="W400">
        <v>1</v>
      </c>
      <c r="X400">
        <v>3.48</v>
      </c>
      <c r="Y400">
        <v>6.65</v>
      </c>
      <c r="Z400">
        <v>3</v>
      </c>
      <c r="AA400" t="s">
        <v>4250</v>
      </c>
      <c r="AB400">
        <v>2</v>
      </c>
      <c r="AC400">
        <v>18</v>
      </c>
      <c r="AD400">
        <v>1.4850000000000001</v>
      </c>
      <c r="AF400" t="s">
        <v>7951</v>
      </c>
      <c r="AI400">
        <v>0</v>
      </c>
      <c r="AJ400">
        <v>0</v>
      </c>
      <c r="AK400" t="s">
        <v>19901</v>
      </c>
      <c r="AL400" t="s">
        <v>19901</v>
      </c>
      <c r="AM400" t="s">
        <v>20019</v>
      </c>
    </row>
    <row r="401" spans="1:39" x14ac:dyDescent="0.25">
      <c r="A401" t="s">
        <v>20239</v>
      </c>
      <c r="B401" t="s">
        <v>20485</v>
      </c>
      <c r="C401" t="s">
        <v>4842</v>
      </c>
      <c r="D401">
        <v>78</v>
      </c>
      <c r="E401" t="s">
        <v>20487</v>
      </c>
      <c r="G401" t="s">
        <v>20490</v>
      </c>
      <c r="H401" t="s">
        <v>4846</v>
      </c>
      <c r="K401" t="s">
        <v>6860</v>
      </c>
      <c r="L401" t="s">
        <v>6861</v>
      </c>
      <c r="M401" t="s">
        <v>20530</v>
      </c>
      <c r="N401">
        <v>9</v>
      </c>
      <c r="O401" t="s">
        <v>20610</v>
      </c>
      <c r="P401" t="s">
        <v>20886</v>
      </c>
      <c r="Q401">
        <v>10</v>
      </c>
      <c r="R401">
        <v>5</v>
      </c>
      <c r="S401">
        <v>2.08</v>
      </c>
      <c r="T401">
        <v>4.05</v>
      </c>
      <c r="U401">
        <v>633.66999999999996</v>
      </c>
      <c r="V401">
        <v>201.34</v>
      </c>
      <c r="W401">
        <v>2.36</v>
      </c>
      <c r="X401">
        <v>4.26</v>
      </c>
      <c r="Y401">
        <v>3.06</v>
      </c>
      <c r="Z401">
        <v>5</v>
      </c>
      <c r="AA401" t="s">
        <v>4250</v>
      </c>
      <c r="AB401">
        <v>1</v>
      </c>
      <c r="AC401">
        <v>10</v>
      </c>
      <c r="AD401">
        <v>2.4350000000000001</v>
      </c>
      <c r="AF401" t="s">
        <v>7951</v>
      </c>
      <c r="AI401">
        <v>0</v>
      </c>
      <c r="AJ401">
        <v>0</v>
      </c>
      <c r="AK401" t="s">
        <v>19980</v>
      </c>
      <c r="AL401" t="s">
        <v>19980</v>
      </c>
      <c r="AM401" t="s">
        <v>20019</v>
      </c>
    </row>
    <row r="402" spans="1:39" x14ac:dyDescent="0.25">
      <c r="A402" t="s">
        <v>20240</v>
      </c>
      <c r="B402" t="s">
        <v>20485</v>
      </c>
      <c r="C402" t="s">
        <v>4842</v>
      </c>
      <c r="D402">
        <v>78</v>
      </c>
      <c r="E402" t="s">
        <v>20487</v>
      </c>
      <c r="G402" t="s">
        <v>20494</v>
      </c>
      <c r="H402" t="s">
        <v>4846</v>
      </c>
      <c r="K402" t="s">
        <v>6860</v>
      </c>
      <c r="M402" t="s">
        <v>20535</v>
      </c>
      <c r="N402">
        <v>8</v>
      </c>
      <c r="O402" t="s">
        <v>20616</v>
      </c>
      <c r="P402" t="s">
        <v>20887</v>
      </c>
      <c r="Q402">
        <v>4</v>
      </c>
      <c r="R402">
        <v>3</v>
      </c>
      <c r="S402">
        <v>3.82</v>
      </c>
      <c r="T402">
        <v>3.85</v>
      </c>
      <c r="U402">
        <v>417.3</v>
      </c>
      <c r="V402">
        <v>93.13</v>
      </c>
      <c r="W402">
        <v>4.1500000000000004</v>
      </c>
      <c r="X402">
        <v>9.43</v>
      </c>
      <c r="Y402">
        <v>6.25</v>
      </c>
      <c r="Z402">
        <v>3</v>
      </c>
      <c r="AA402" t="s">
        <v>4250</v>
      </c>
      <c r="AB402">
        <v>0</v>
      </c>
      <c r="AC402">
        <v>5</v>
      </c>
      <c r="AD402">
        <v>3.3180476190476189</v>
      </c>
      <c r="AF402" t="s">
        <v>7949</v>
      </c>
      <c r="AI402">
        <v>0</v>
      </c>
      <c r="AJ402">
        <v>0</v>
      </c>
      <c r="AK402" t="s">
        <v>20013</v>
      </c>
      <c r="AL402" t="s">
        <v>20013</v>
      </c>
      <c r="AM402" t="s">
        <v>20019</v>
      </c>
    </row>
    <row r="403" spans="1:39" x14ac:dyDescent="0.25">
      <c r="A403" t="s">
        <v>20241</v>
      </c>
      <c r="B403" t="s">
        <v>20485</v>
      </c>
      <c r="C403" t="s">
        <v>4842</v>
      </c>
      <c r="D403">
        <v>78</v>
      </c>
      <c r="E403" t="s">
        <v>20487</v>
      </c>
      <c r="G403" t="s">
        <v>20490</v>
      </c>
      <c r="H403" t="s">
        <v>4846</v>
      </c>
      <c r="K403" t="s">
        <v>6860</v>
      </c>
      <c r="M403" t="s">
        <v>20550</v>
      </c>
      <c r="N403">
        <v>8</v>
      </c>
      <c r="O403" t="s">
        <v>20636</v>
      </c>
      <c r="P403" t="s">
        <v>20888</v>
      </c>
      <c r="U403">
        <v>1013.11</v>
      </c>
      <c r="Y403">
        <v>0</v>
      </c>
      <c r="AI403">
        <v>0</v>
      </c>
      <c r="AJ403">
        <v>0</v>
      </c>
      <c r="AK403" t="s">
        <v>20011</v>
      </c>
      <c r="AL403" t="s">
        <v>20011</v>
      </c>
      <c r="AM403" t="s">
        <v>20019</v>
      </c>
    </row>
    <row r="404" spans="1:39" x14ac:dyDescent="0.25">
      <c r="A404" t="s">
        <v>20242</v>
      </c>
      <c r="B404" t="s">
        <v>20485</v>
      </c>
      <c r="C404" t="s">
        <v>4842</v>
      </c>
      <c r="D404">
        <v>78</v>
      </c>
      <c r="E404" t="s">
        <v>20487</v>
      </c>
      <c r="G404" t="s">
        <v>20489</v>
      </c>
      <c r="H404" t="s">
        <v>4846</v>
      </c>
      <c r="K404" t="s">
        <v>6860</v>
      </c>
      <c r="M404" t="s">
        <v>20519</v>
      </c>
      <c r="N404">
        <v>8</v>
      </c>
      <c r="O404" t="s">
        <v>20595</v>
      </c>
      <c r="P404" t="s">
        <v>20889</v>
      </c>
      <c r="Q404">
        <v>8</v>
      </c>
      <c r="R404">
        <v>1</v>
      </c>
      <c r="S404">
        <v>8.7100000000000009</v>
      </c>
      <c r="T404">
        <v>9.23</v>
      </c>
      <c r="U404">
        <v>629.6</v>
      </c>
      <c r="V404">
        <v>85.59</v>
      </c>
      <c r="W404">
        <v>8.23</v>
      </c>
      <c r="X404">
        <v>7.03</v>
      </c>
      <c r="Y404">
        <v>2.2400000000000002</v>
      </c>
      <c r="Z404">
        <v>6</v>
      </c>
      <c r="AA404" t="s">
        <v>4250</v>
      </c>
      <c r="AB404">
        <v>2</v>
      </c>
      <c r="AC404">
        <v>9</v>
      </c>
      <c r="AD404">
        <v>2.833333333333333</v>
      </c>
      <c r="AF404" t="s">
        <v>7949</v>
      </c>
      <c r="AI404">
        <v>0</v>
      </c>
      <c r="AJ404">
        <v>0</v>
      </c>
      <c r="AK404" t="s">
        <v>19994</v>
      </c>
      <c r="AL404" t="s">
        <v>19994</v>
      </c>
      <c r="AM404" t="s">
        <v>20019</v>
      </c>
    </row>
    <row r="405" spans="1:39" x14ac:dyDescent="0.25">
      <c r="A405" t="s">
        <v>20243</v>
      </c>
      <c r="B405" t="s">
        <v>20485</v>
      </c>
      <c r="C405" t="s">
        <v>4842</v>
      </c>
      <c r="D405">
        <v>78</v>
      </c>
      <c r="E405" t="s">
        <v>20487</v>
      </c>
      <c r="G405" t="s">
        <v>20488</v>
      </c>
      <c r="H405" t="s">
        <v>4846</v>
      </c>
      <c r="K405" t="s">
        <v>6860</v>
      </c>
      <c r="M405" t="s">
        <v>20513</v>
      </c>
      <c r="N405">
        <v>8</v>
      </c>
      <c r="O405" t="s">
        <v>20588</v>
      </c>
      <c r="P405" t="s">
        <v>20890</v>
      </c>
      <c r="Q405">
        <v>3</v>
      </c>
      <c r="R405">
        <v>3</v>
      </c>
      <c r="S405">
        <v>0.13</v>
      </c>
      <c r="T405">
        <v>0.13</v>
      </c>
      <c r="U405">
        <v>549.46</v>
      </c>
      <c r="V405">
        <v>91.18</v>
      </c>
      <c r="W405">
        <v>4.49</v>
      </c>
      <c r="X405">
        <v>11.53</v>
      </c>
      <c r="Y405">
        <v>0</v>
      </c>
      <c r="Z405">
        <v>4</v>
      </c>
      <c r="AA405" t="s">
        <v>4250</v>
      </c>
      <c r="AB405">
        <v>1</v>
      </c>
      <c r="AC405">
        <v>9</v>
      </c>
      <c r="AD405">
        <v>4.1273333333333344</v>
      </c>
      <c r="AF405" t="s">
        <v>7949</v>
      </c>
      <c r="AI405">
        <v>0</v>
      </c>
      <c r="AJ405">
        <v>0</v>
      </c>
      <c r="AK405" t="s">
        <v>19970</v>
      </c>
      <c r="AL405" t="s">
        <v>19970</v>
      </c>
      <c r="AM405" t="s">
        <v>20019</v>
      </c>
    </row>
    <row r="406" spans="1:39" x14ac:dyDescent="0.25">
      <c r="A406" t="s">
        <v>9942</v>
      </c>
      <c r="B406" t="s">
        <v>20485</v>
      </c>
      <c r="C406" t="s">
        <v>4842</v>
      </c>
      <c r="D406">
        <v>78</v>
      </c>
      <c r="E406" t="s">
        <v>20487</v>
      </c>
      <c r="G406" t="s">
        <v>20491</v>
      </c>
      <c r="H406" t="s">
        <v>4846</v>
      </c>
      <c r="K406" t="s">
        <v>6860</v>
      </c>
      <c r="L406" t="s">
        <v>6861</v>
      </c>
      <c r="M406" t="s">
        <v>20536</v>
      </c>
      <c r="N406">
        <v>9</v>
      </c>
      <c r="O406" t="s">
        <v>20618</v>
      </c>
      <c r="P406" t="s">
        <v>17594</v>
      </c>
      <c r="Q406">
        <v>8</v>
      </c>
      <c r="R406">
        <v>4</v>
      </c>
      <c r="S406">
        <v>3.36</v>
      </c>
      <c r="T406">
        <v>5.33</v>
      </c>
      <c r="U406">
        <v>743.56</v>
      </c>
      <c r="V406">
        <v>162.43</v>
      </c>
      <c r="W406">
        <v>3.98</v>
      </c>
      <c r="X406">
        <v>4.26</v>
      </c>
      <c r="Y406">
        <v>0.6</v>
      </c>
      <c r="Z406">
        <v>5</v>
      </c>
      <c r="AA406" t="s">
        <v>4250</v>
      </c>
      <c r="AB406">
        <v>1</v>
      </c>
      <c r="AC406">
        <v>10</v>
      </c>
      <c r="AD406">
        <v>1.32</v>
      </c>
      <c r="AF406" t="s">
        <v>7951</v>
      </c>
      <c r="AI406">
        <v>0</v>
      </c>
      <c r="AJ406">
        <v>0</v>
      </c>
      <c r="AK406" t="s">
        <v>19940</v>
      </c>
      <c r="AL406" t="s">
        <v>19940</v>
      </c>
      <c r="AM406" t="s">
        <v>20019</v>
      </c>
    </row>
    <row r="407" spans="1:39" x14ac:dyDescent="0.25">
      <c r="A407" t="s">
        <v>20236</v>
      </c>
      <c r="B407" t="s">
        <v>20485</v>
      </c>
      <c r="C407" t="s">
        <v>4842</v>
      </c>
      <c r="D407">
        <v>78</v>
      </c>
      <c r="E407" t="s">
        <v>20487</v>
      </c>
      <c r="G407" t="s">
        <v>20488</v>
      </c>
      <c r="H407" t="s">
        <v>4846</v>
      </c>
      <c r="K407" t="s">
        <v>6860</v>
      </c>
      <c r="L407" t="s">
        <v>6861</v>
      </c>
      <c r="M407" t="s">
        <v>20507</v>
      </c>
      <c r="N407">
        <v>9</v>
      </c>
      <c r="O407" t="s">
        <v>20582</v>
      </c>
      <c r="P407" t="s">
        <v>20883</v>
      </c>
      <c r="Q407">
        <v>3</v>
      </c>
      <c r="R407">
        <v>1</v>
      </c>
      <c r="S407">
        <v>7.77</v>
      </c>
      <c r="T407">
        <v>7.77</v>
      </c>
      <c r="U407">
        <v>387.55</v>
      </c>
      <c r="V407">
        <v>25.16</v>
      </c>
      <c r="W407">
        <v>6.02</v>
      </c>
      <c r="Y407">
        <v>0</v>
      </c>
      <c r="Z407">
        <v>4</v>
      </c>
      <c r="AA407" t="s">
        <v>4250</v>
      </c>
      <c r="AB407">
        <v>1</v>
      </c>
      <c r="AC407">
        <v>7</v>
      </c>
      <c r="AD407">
        <v>2.8945476190476191</v>
      </c>
      <c r="AF407" t="s">
        <v>7949</v>
      </c>
      <c r="AI407">
        <v>0</v>
      </c>
      <c r="AJ407">
        <v>0</v>
      </c>
      <c r="AK407" t="s">
        <v>20016</v>
      </c>
      <c r="AL407" t="s">
        <v>20016</v>
      </c>
      <c r="AM407" t="s">
        <v>20019</v>
      </c>
    </row>
    <row r="408" spans="1:39" x14ac:dyDescent="0.25">
      <c r="A408" t="s">
        <v>20244</v>
      </c>
      <c r="B408" t="s">
        <v>20485</v>
      </c>
      <c r="C408" t="s">
        <v>4842</v>
      </c>
      <c r="D408">
        <v>78</v>
      </c>
      <c r="E408" t="s">
        <v>20487</v>
      </c>
      <c r="G408" t="s">
        <v>20490</v>
      </c>
      <c r="H408" t="s">
        <v>4846</v>
      </c>
      <c r="K408" t="s">
        <v>6860</v>
      </c>
      <c r="L408" t="s">
        <v>6861</v>
      </c>
      <c r="M408" t="s">
        <v>20524</v>
      </c>
      <c r="N408">
        <v>9</v>
      </c>
      <c r="O408" t="s">
        <v>20611</v>
      </c>
      <c r="P408" t="s">
        <v>20891</v>
      </c>
      <c r="Q408">
        <v>7</v>
      </c>
      <c r="R408">
        <v>7</v>
      </c>
      <c r="S408">
        <v>6.21</v>
      </c>
      <c r="T408">
        <v>6.25</v>
      </c>
      <c r="U408">
        <v>835.52</v>
      </c>
      <c r="V408">
        <v>182.88</v>
      </c>
      <c r="W408">
        <v>3.17</v>
      </c>
      <c r="X408">
        <v>9.01</v>
      </c>
      <c r="Y408">
        <v>6.11</v>
      </c>
      <c r="Z408">
        <v>2</v>
      </c>
      <c r="AA408" t="s">
        <v>4250</v>
      </c>
      <c r="AB408">
        <v>2</v>
      </c>
      <c r="AC408">
        <v>14</v>
      </c>
      <c r="AD408">
        <v>1</v>
      </c>
      <c r="AF408" t="s">
        <v>7949</v>
      </c>
      <c r="AI408">
        <v>0</v>
      </c>
      <c r="AJ408">
        <v>0</v>
      </c>
      <c r="AK408" t="s">
        <v>19870</v>
      </c>
      <c r="AL408" t="s">
        <v>19870</v>
      </c>
      <c r="AM408" t="s">
        <v>20019</v>
      </c>
    </row>
    <row r="409" spans="1:39" x14ac:dyDescent="0.25">
      <c r="A409" t="s">
        <v>20245</v>
      </c>
      <c r="B409" t="s">
        <v>20485</v>
      </c>
      <c r="C409" t="s">
        <v>4842</v>
      </c>
      <c r="D409">
        <v>78</v>
      </c>
      <c r="E409" t="s">
        <v>20487</v>
      </c>
      <c r="G409" t="s">
        <v>20490</v>
      </c>
      <c r="H409" t="s">
        <v>4846</v>
      </c>
      <c r="K409" t="s">
        <v>6860</v>
      </c>
      <c r="L409" t="s">
        <v>6861</v>
      </c>
      <c r="M409" t="s">
        <v>20529</v>
      </c>
      <c r="N409">
        <v>9</v>
      </c>
      <c r="O409" t="s">
        <v>20608</v>
      </c>
      <c r="P409" t="s">
        <v>20892</v>
      </c>
      <c r="Q409">
        <v>8</v>
      </c>
      <c r="R409">
        <v>4</v>
      </c>
      <c r="S409">
        <v>3.69</v>
      </c>
      <c r="T409">
        <v>4.1100000000000003</v>
      </c>
      <c r="U409">
        <v>714.66</v>
      </c>
      <c r="V409">
        <v>157.80000000000001</v>
      </c>
      <c r="W409">
        <v>4.13</v>
      </c>
      <c r="X409">
        <v>7.17</v>
      </c>
      <c r="Y409">
        <v>0.69</v>
      </c>
      <c r="Z409">
        <v>4</v>
      </c>
      <c r="AA409" t="s">
        <v>4250</v>
      </c>
      <c r="AB409">
        <v>1</v>
      </c>
      <c r="AC409">
        <v>12</v>
      </c>
      <c r="AD409">
        <v>1.6</v>
      </c>
      <c r="AF409" t="s">
        <v>7949</v>
      </c>
      <c r="AI409">
        <v>0</v>
      </c>
      <c r="AJ409">
        <v>0</v>
      </c>
      <c r="AK409" t="s">
        <v>19849</v>
      </c>
      <c r="AL409" t="s">
        <v>19849</v>
      </c>
      <c r="AM409" t="s">
        <v>20019</v>
      </c>
    </row>
    <row r="410" spans="1:39" x14ac:dyDescent="0.25">
      <c r="A410" t="s">
        <v>10208</v>
      </c>
      <c r="B410" t="s">
        <v>20485</v>
      </c>
      <c r="C410" t="s">
        <v>4842</v>
      </c>
      <c r="D410">
        <v>78</v>
      </c>
      <c r="E410" t="s">
        <v>20487</v>
      </c>
      <c r="G410" t="s">
        <v>20491</v>
      </c>
      <c r="H410" t="s">
        <v>4846</v>
      </c>
      <c r="K410" t="s">
        <v>6860</v>
      </c>
      <c r="L410" t="s">
        <v>6861</v>
      </c>
      <c r="M410" t="s">
        <v>20536</v>
      </c>
      <c r="N410">
        <v>9</v>
      </c>
      <c r="O410" t="s">
        <v>20637</v>
      </c>
      <c r="P410" t="s">
        <v>17860</v>
      </c>
      <c r="Q410">
        <v>10</v>
      </c>
      <c r="R410">
        <v>4</v>
      </c>
      <c r="S410">
        <v>-0.56999999999999995</v>
      </c>
      <c r="T410">
        <v>1.4</v>
      </c>
      <c r="U410">
        <v>635.64</v>
      </c>
      <c r="V410">
        <v>192.64</v>
      </c>
      <c r="W410">
        <v>2.33</v>
      </c>
      <c r="X410">
        <v>4.26</v>
      </c>
      <c r="Y410">
        <v>0.6</v>
      </c>
      <c r="Z410">
        <v>5</v>
      </c>
      <c r="AA410" t="s">
        <v>4250</v>
      </c>
      <c r="AB410">
        <v>1</v>
      </c>
      <c r="AC410">
        <v>10</v>
      </c>
      <c r="AD410">
        <v>3</v>
      </c>
      <c r="AF410" t="s">
        <v>7951</v>
      </c>
      <c r="AI410">
        <v>0</v>
      </c>
      <c r="AJ410">
        <v>0</v>
      </c>
      <c r="AK410" t="s">
        <v>19868</v>
      </c>
      <c r="AL410" t="s">
        <v>19868</v>
      </c>
      <c r="AM410" t="s">
        <v>20019</v>
      </c>
    </row>
    <row r="411" spans="1:39" x14ac:dyDescent="0.25">
      <c r="A411" t="s">
        <v>20246</v>
      </c>
      <c r="B411" t="s">
        <v>20485</v>
      </c>
      <c r="C411" t="s">
        <v>4842</v>
      </c>
      <c r="D411">
        <v>78</v>
      </c>
      <c r="E411" t="s">
        <v>20487</v>
      </c>
      <c r="G411" t="s">
        <v>20494</v>
      </c>
      <c r="H411" t="s">
        <v>4846</v>
      </c>
      <c r="K411" t="s">
        <v>6860</v>
      </c>
      <c r="M411" t="s">
        <v>20535</v>
      </c>
      <c r="N411">
        <v>8</v>
      </c>
      <c r="O411" t="s">
        <v>20616</v>
      </c>
      <c r="P411" t="s">
        <v>20893</v>
      </c>
      <c r="Q411">
        <v>4</v>
      </c>
      <c r="R411">
        <v>3</v>
      </c>
      <c r="S411">
        <v>2.87</v>
      </c>
      <c r="T411">
        <v>2.9</v>
      </c>
      <c r="U411">
        <v>348.41</v>
      </c>
      <c r="V411">
        <v>93.13</v>
      </c>
      <c r="W411">
        <v>2.84</v>
      </c>
      <c r="X411">
        <v>9.49</v>
      </c>
      <c r="Y411">
        <v>6.29</v>
      </c>
      <c r="Z411">
        <v>3</v>
      </c>
      <c r="AA411" t="s">
        <v>4250</v>
      </c>
      <c r="AB411">
        <v>0</v>
      </c>
      <c r="AC411">
        <v>5</v>
      </c>
      <c r="AD411">
        <v>4.6273333333333344</v>
      </c>
      <c r="AF411" t="s">
        <v>7949</v>
      </c>
      <c r="AI411">
        <v>0</v>
      </c>
      <c r="AJ411">
        <v>0</v>
      </c>
      <c r="AK411" t="s">
        <v>20013</v>
      </c>
      <c r="AL411" t="s">
        <v>20013</v>
      </c>
      <c r="AM411" t="s">
        <v>20019</v>
      </c>
    </row>
    <row r="412" spans="1:39" x14ac:dyDescent="0.25">
      <c r="A412" t="s">
        <v>20247</v>
      </c>
      <c r="B412" t="s">
        <v>20485</v>
      </c>
      <c r="C412" t="s">
        <v>4842</v>
      </c>
      <c r="D412">
        <v>78</v>
      </c>
      <c r="E412" t="s">
        <v>20487</v>
      </c>
      <c r="G412" t="s">
        <v>20490</v>
      </c>
      <c r="H412" t="s">
        <v>4846</v>
      </c>
      <c r="K412" t="s">
        <v>6860</v>
      </c>
      <c r="L412" t="s">
        <v>6861</v>
      </c>
      <c r="M412" t="s">
        <v>20514</v>
      </c>
      <c r="N412">
        <v>9</v>
      </c>
      <c r="O412" t="s">
        <v>20593</v>
      </c>
      <c r="P412" t="s">
        <v>20894</v>
      </c>
      <c r="Q412">
        <v>7</v>
      </c>
      <c r="R412">
        <v>7</v>
      </c>
      <c r="S412">
        <v>2.4900000000000002</v>
      </c>
      <c r="T412">
        <v>5.01</v>
      </c>
      <c r="U412">
        <v>680.63</v>
      </c>
      <c r="V412">
        <v>199.95</v>
      </c>
      <c r="W412">
        <v>2.88</v>
      </c>
      <c r="X412">
        <v>4.24</v>
      </c>
      <c r="Y412">
        <v>8.7200000000000006</v>
      </c>
      <c r="Z412">
        <v>2</v>
      </c>
      <c r="AA412" t="s">
        <v>4250</v>
      </c>
      <c r="AB412">
        <v>2</v>
      </c>
      <c r="AC412">
        <v>17</v>
      </c>
      <c r="AD412">
        <v>1.395</v>
      </c>
      <c r="AF412" t="s">
        <v>7950</v>
      </c>
      <c r="AI412">
        <v>0</v>
      </c>
      <c r="AJ412">
        <v>0</v>
      </c>
      <c r="AK412" t="s">
        <v>19869</v>
      </c>
      <c r="AL412" t="s">
        <v>19869</v>
      </c>
      <c r="AM412" t="s">
        <v>20019</v>
      </c>
    </row>
    <row r="413" spans="1:39" x14ac:dyDescent="0.25">
      <c r="A413" t="s">
        <v>20248</v>
      </c>
      <c r="B413" t="s">
        <v>20485</v>
      </c>
      <c r="C413" t="s">
        <v>4842</v>
      </c>
      <c r="D413">
        <v>77.900000000000006</v>
      </c>
      <c r="E413" t="s">
        <v>20487</v>
      </c>
      <c r="K413" t="s">
        <v>6860</v>
      </c>
      <c r="M413" t="s">
        <v>14973</v>
      </c>
      <c r="N413">
        <v>8</v>
      </c>
      <c r="O413" t="s">
        <v>20621</v>
      </c>
      <c r="P413" t="s">
        <v>20895</v>
      </c>
      <c r="Q413">
        <v>4</v>
      </c>
      <c r="R413">
        <v>3</v>
      </c>
      <c r="S413">
        <v>0.62</v>
      </c>
      <c r="T413">
        <v>3.51</v>
      </c>
      <c r="U413">
        <v>440.77</v>
      </c>
      <c r="V413">
        <v>76.38</v>
      </c>
      <c r="W413">
        <v>3.6</v>
      </c>
      <c r="X413">
        <v>12.88</v>
      </c>
      <c r="Y413">
        <v>10.14</v>
      </c>
      <c r="Z413">
        <v>2</v>
      </c>
      <c r="AA413" t="s">
        <v>4250</v>
      </c>
      <c r="AB413">
        <v>0</v>
      </c>
      <c r="AC413">
        <v>10</v>
      </c>
      <c r="AD413">
        <v>3.3347380952380949</v>
      </c>
      <c r="AF413" t="s">
        <v>7952</v>
      </c>
      <c r="AI413">
        <v>0</v>
      </c>
      <c r="AJ413">
        <v>0</v>
      </c>
      <c r="AK413" t="s">
        <v>20005</v>
      </c>
      <c r="AL413" t="s">
        <v>20005</v>
      </c>
      <c r="AM413" t="s">
        <v>20019</v>
      </c>
    </row>
    <row r="414" spans="1:39" x14ac:dyDescent="0.25">
      <c r="A414" t="s">
        <v>20249</v>
      </c>
      <c r="B414" t="s">
        <v>20485</v>
      </c>
      <c r="C414" t="s">
        <v>4842</v>
      </c>
      <c r="D414">
        <v>77.8</v>
      </c>
      <c r="E414" t="s">
        <v>20487</v>
      </c>
      <c r="G414" t="s">
        <v>20494</v>
      </c>
      <c r="H414" t="s">
        <v>4846</v>
      </c>
      <c r="K414" t="s">
        <v>6860</v>
      </c>
      <c r="L414" t="s">
        <v>6861</v>
      </c>
      <c r="M414" t="s">
        <v>20539</v>
      </c>
      <c r="N414">
        <v>9</v>
      </c>
      <c r="O414" t="s">
        <v>20624</v>
      </c>
      <c r="P414" t="s">
        <v>20896</v>
      </c>
      <c r="Q414">
        <v>2</v>
      </c>
      <c r="R414">
        <v>2</v>
      </c>
      <c r="S414">
        <v>4.32</v>
      </c>
      <c r="T414">
        <v>4.32</v>
      </c>
      <c r="U414">
        <v>360.46</v>
      </c>
      <c r="V414">
        <v>61.96</v>
      </c>
      <c r="W414">
        <v>4.57</v>
      </c>
      <c r="X414">
        <v>12.17</v>
      </c>
      <c r="Y414">
        <v>1.1000000000000001</v>
      </c>
      <c r="Z414">
        <v>3</v>
      </c>
      <c r="AA414" t="s">
        <v>4250</v>
      </c>
      <c r="AB414">
        <v>0</v>
      </c>
      <c r="AC414">
        <v>3</v>
      </c>
      <c r="AD414">
        <v>3.8367142857142862</v>
      </c>
      <c r="AF414" t="s">
        <v>7949</v>
      </c>
      <c r="AI414">
        <v>0</v>
      </c>
      <c r="AJ414">
        <v>0</v>
      </c>
      <c r="AK414" t="s">
        <v>21145</v>
      </c>
      <c r="AL414" t="s">
        <v>21145</v>
      </c>
      <c r="AM414" t="s">
        <v>20019</v>
      </c>
    </row>
    <row r="415" spans="1:39" x14ac:dyDescent="0.25">
      <c r="A415" t="s">
        <v>20250</v>
      </c>
      <c r="B415" t="s">
        <v>20485</v>
      </c>
      <c r="C415" t="s">
        <v>4842</v>
      </c>
      <c r="D415">
        <v>77.8</v>
      </c>
      <c r="E415" t="s">
        <v>20487</v>
      </c>
      <c r="G415" t="s">
        <v>20500</v>
      </c>
      <c r="H415" t="s">
        <v>4846</v>
      </c>
      <c r="K415" t="s">
        <v>6860</v>
      </c>
      <c r="L415" t="s">
        <v>6861</v>
      </c>
      <c r="M415" t="s">
        <v>20551</v>
      </c>
      <c r="N415">
        <v>9</v>
      </c>
      <c r="O415" t="s">
        <v>20638</v>
      </c>
      <c r="P415" t="s">
        <v>20897</v>
      </c>
      <c r="Q415">
        <v>5</v>
      </c>
      <c r="R415">
        <v>2</v>
      </c>
      <c r="S415">
        <v>9.2799999999999994</v>
      </c>
      <c r="T415">
        <v>9.5</v>
      </c>
      <c r="U415">
        <v>784.7</v>
      </c>
      <c r="V415">
        <v>76.14</v>
      </c>
      <c r="W415">
        <v>9.81</v>
      </c>
      <c r="Y415">
        <v>7.56</v>
      </c>
      <c r="Z415">
        <v>5</v>
      </c>
      <c r="AA415" t="s">
        <v>4250</v>
      </c>
      <c r="AB415">
        <v>2</v>
      </c>
      <c r="AC415">
        <v>14</v>
      </c>
      <c r="AD415">
        <v>2.5</v>
      </c>
      <c r="AF415" t="s">
        <v>7949</v>
      </c>
      <c r="AI415">
        <v>0</v>
      </c>
      <c r="AJ415">
        <v>0</v>
      </c>
      <c r="AK415" t="s">
        <v>21148</v>
      </c>
      <c r="AL415" t="s">
        <v>21148</v>
      </c>
      <c r="AM415" t="s">
        <v>20019</v>
      </c>
    </row>
    <row r="416" spans="1:39" x14ac:dyDescent="0.25">
      <c r="A416" t="s">
        <v>20251</v>
      </c>
      <c r="B416" t="s">
        <v>20485</v>
      </c>
      <c r="C416" t="s">
        <v>4842</v>
      </c>
      <c r="D416">
        <v>77.599999999999994</v>
      </c>
      <c r="E416" t="s">
        <v>20487</v>
      </c>
      <c r="G416" t="s">
        <v>20494</v>
      </c>
      <c r="H416" t="s">
        <v>4846</v>
      </c>
      <c r="K416" t="s">
        <v>6860</v>
      </c>
      <c r="L416" t="s">
        <v>6861</v>
      </c>
      <c r="M416" t="s">
        <v>20539</v>
      </c>
      <c r="N416">
        <v>9</v>
      </c>
      <c r="O416" t="s">
        <v>20624</v>
      </c>
      <c r="P416" t="s">
        <v>20898</v>
      </c>
      <c r="Q416">
        <v>2</v>
      </c>
      <c r="R416">
        <v>2</v>
      </c>
      <c r="S416">
        <v>4.7300000000000004</v>
      </c>
      <c r="T416">
        <v>4.7300000000000004</v>
      </c>
      <c r="U416">
        <v>447.33</v>
      </c>
      <c r="V416">
        <v>61.96</v>
      </c>
      <c r="W416">
        <v>5.2</v>
      </c>
      <c r="X416">
        <v>11.7</v>
      </c>
      <c r="Y416">
        <v>1.06</v>
      </c>
      <c r="Z416">
        <v>4</v>
      </c>
      <c r="AA416" t="s">
        <v>4250</v>
      </c>
      <c r="AB416">
        <v>1</v>
      </c>
      <c r="AC416">
        <v>4</v>
      </c>
      <c r="AD416">
        <v>3.0112142857142858</v>
      </c>
      <c r="AF416" t="s">
        <v>7949</v>
      </c>
      <c r="AI416">
        <v>0</v>
      </c>
      <c r="AJ416">
        <v>0</v>
      </c>
      <c r="AK416" t="s">
        <v>21145</v>
      </c>
      <c r="AL416" t="s">
        <v>21145</v>
      </c>
      <c r="AM416" t="s">
        <v>20019</v>
      </c>
    </row>
    <row r="417" spans="1:39" x14ac:dyDescent="0.25">
      <c r="A417" t="s">
        <v>20135</v>
      </c>
      <c r="B417" t="s">
        <v>20485</v>
      </c>
      <c r="C417" t="s">
        <v>4842</v>
      </c>
      <c r="D417">
        <v>77.22</v>
      </c>
      <c r="E417" t="s">
        <v>20487</v>
      </c>
      <c r="G417" t="s">
        <v>20494</v>
      </c>
      <c r="H417" t="s">
        <v>4846</v>
      </c>
      <c r="K417" t="s">
        <v>6860</v>
      </c>
      <c r="L417" t="s">
        <v>6861</v>
      </c>
      <c r="M417" t="s">
        <v>20552</v>
      </c>
      <c r="N417">
        <v>9</v>
      </c>
      <c r="O417" t="s">
        <v>20639</v>
      </c>
      <c r="P417" t="s">
        <v>20782</v>
      </c>
      <c r="Q417">
        <v>9</v>
      </c>
      <c r="R417">
        <v>3</v>
      </c>
      <c r="S417">
        <v>5.9</v>
      </c>
      <c r="T417">
        <v>6.12</v>
      </c>
      <c r="U417">
        <v>510.6</v>
      </c>
      <c r="V417">
        <v>139.15</v>
      </c>
      <c r="W417">
        <v>4.6399999999999997</v>
      </c>
      <c r="X417">
        <v>7.59</v>
      </c>
      <c r="Y417">
        <v>3.44</v>
      </c>
      <c r="Z417">
        <v>3</v>
      </c>
      <c r="AA417" t="s">
        <v>4250</v>
      </c>
      <c r="AB417">
        <v>1</v>
      </c>
      <c r="AC417">
        <v>6</v>
      </c>
      <c r="AD417">
        <v>1.166666666666667</v>
      </c>
      <c r="AF417" t="s">
        <v>7949</v>
      </c>
      <c r="AI417">
        <v>0</v>
      </c>
      <c r="AJ417">
        <v>0</v>
      </c>
      <c r="AK417" t="s">
        <v>19894</v>
      </c>
      <c r="AL417" t="s">
        <v>19894</v>
      </c>
      <c r="AM417" t="s">
        <v>20019</v>
      </c>
    </row>
    <row r="418" spans="1:39" x14ac:dyDescent="0.25">
      <c r="A418" t="s">
        <v>20252</v>
      </c>
      <c r="B418" t="s">
        <v>20485</v>
      </c>
      <c r="C418" t="s">
        <v>4842</v>
      </c>
      <c r="D418">
        <v>77.099999999999994</v>
      </c>
      <c r="E418" t="s">
        <v>20487</v>
      </c>
      <c r="K418" t="s">
        <v>6860</v>
      </c>
      <c r="M418" t="s">
        <v>14973</v>
      </c>
      <c r="N418">
        <v>8</v>
      </c>
      <c r="O418" t="s">
        <v>20621</v>
      </c>
      <c r="P418" t="s">
        <v>20899</v>
      </c>
      <c r="Q418">
        <v>3</v>
      </c>
      <c r="R418">
        <v>2</v>
      </c>
      <c r="S418">
        <v>3.58</v>
      </c>
      <c r="T418">
        <v>4.13</v>
      </c>
      <c r="U418">
        <v>423.74</v>
      </c>
      <c r="V418">
        <v>50.36</v>
      </c>
      <c r="W418">
        <v>4.41</v>
      </c>
      <c r="X418">
        <v>12.88</v>
      </c>
      <c r="Y418">
        <v>7.75</v>
      </c>
      <c r="Z418">
        <v>2</v>
      </c>
      <c r="AA418" t="s">
        <v>4250</v>
      </c>
      <c r="AB418">
        <v>0</v>
      </c>
      <c r="AC418">
        <v>8</v>
      </c>
      <c r="AD418">
        <v>3.6897142857142859</v>
      </c>
      <c r="AF418" t="s">
        <v>7949</v>
      </c>
      <c r="AI418">
        <v>0</v>
      </c>
      <c r="AJ418">
        <v>0</v>
      </c>
      <c r="AK418" t="s">
        <v>20005</v>
      </c>
      <c r="AL418" t="s">
        <v>20005</v>
      </c>
      <c r="AM418" t="s">
        <v>20019</v>
      </c>
    </row>
    <row r="419" spans="1:39" x14ac:dyDescent="0.25">
      <c r="A419" t="s">
        <v>10076</v>
      </c>
      <c r="B419" t="s">
        <v>20485</v>
      </c>
      <c r="C419" t="s">
        <v>4842</v>
      </c>
      <c r="D419">
        <v>77</v>
      </c>
      <c r="E419" t="s">
        <v>20487</v>
      </c>
      <c r="G419" t="s">
        <v>20491</v>
      </c>
      <c r="H419" t="s">
        <v>4846</v>
      </c>
      <c r="K419" t="s">
        <v>6860</v>
      </c>
      <c r="L419" t="s">
        <v>6861</v>
      </c>
      <c r="M419" t="s">
        <v>20536</v>
      </c>
      <c r="N419">
        <v>9</v>
      </c>
      <c r="O419" t="s">
        <v>20622</v>
      </c>
      <c r="P419" t="s">
        <v>17728</v>
      </c>
      <c r="Q419">
        <v>9</v>
      </c>
      <c r="R419">
        <v>9</v>
      </c>
      <c r="S419">
        <v>3.73</v>
      </c>
      <c r="T419">
        <v>5.78</v>
      </c>
      <c r="U419">
        <v>847</v>
      </c>
      <c r="V419">
        <v>257.47000000000003</v>
      </c>
      <c r="W419">
        <v>1.92</v>
      </c>
      <c r="X419">
        <v>3.48</v>
      </c>
      <c r="Y419">
        <v>6.65</v>
      </c>
      <c r="Z419">
        <v>3</v>
      </c>
      <c r="AA419" t="s">
        <v>4250</v>
      </c>
      <c r="AB419">
        <v>2</v>
      </c>
      <c r="AC419">
        <v>18</v>
      </c>
      <c r="AD419">
        <v>1.135</v>
      </c>
      <c r="AF419" t="s">
        <v>7951</v>
      </c>
      <c r="AI419">
        <v>0</v>
      </c>
      <c r="AJ419">
        <v>0</v>
      </c>
      <c r="AK419" t="s">
        <v>19901</v>
      </c>
      <c r="AL419" t="s">
        <v>19901</v>
      </c>
      <c r="AM419" t="s">
        <v>20019</v>
      </c>
    </row>
    <row r="420" spans="1:39" x14ac:dyDescent="0.25">
      <c r="A420" t="s">
        <v>20253</v>
      </c>
      <c r="B420" t="s">
        <v>20485</v>
      </c>
      <c r="C420" t="s">
        <v>4842</v>
      </c>
      <c r="D420">
        <v>77</v>
      </c>
      <c r="E420" t="s">
        <v>20487</v>
      </c>
      <c r="G420" t="s">
        <v>20489</v>
      </c>
      <c r="H420" t="s">
        <v>4846</v>
      </c>
      <c r="K420" t="s">
        <v>6860</v>
      </c>
      <c r="L420" t="s">
        <v>6861</v>
      </c>
      <c r="M420" t="s">
        <v>20512</v>
      </c>
      <c r="N420">
        <v>9</v>
      </c>
      <c r="O420" t="s">
        <v>20587</v>
      </c>
      <c r="P420" t="s">
        <v>20900</v>
      </c>
      <c r="Q420">
        <v>5</v>
      </c>
      <c r="R420">
        <v>1</v>
      </c>
      <c r="S420">
        <v>6.68</v>
      </c>
      <c r="T420">
        <v>6.68</v>
      </c>
      <c r="U420">
        <v>419.55</v>
      </c>
      <c r="V420">
        <v>43.62</v>
      </c>
      <c r="W420">
        <v>5.48</v>
      </c>
      <c r="X420">
        <v>13.99</v>
      </c>
      <c r="Y420">
        <v>0</v>
      </c>
      <c r="Z420">
        <v>4</v>
      </c>
      <c r="AA420" t="s">
        <v>4250</v>
      </c>
      <c r="AB420">
        <v>1</v>
      </c>
      <c r="AC420">
        <v>8</v>
      </c>
      <c r="AD420">
        <v>3.40797619047619</v>
      </c>
      <c r="AF420" t="s">
        <v>7949</v>
      </c>
      <c r="AI420">
        <v>0</v>
      </c>
      <c r="AJ420">
        <v>0</v>
      </c>
      <c r="AK420" t="s">
        <v>20016</v>
      </c>
      <c r="AL420" t="s">
        <v>20016</v>
      </c>
      <c r="AM420" t="s">
        <v>20019</v>
      </c>
    </row>
    <row r="421" spans="1:39" x14ac:dyDescent="0.25">
      <c r="A421" t="s">
        <v>20172</v>
      </c>
      <c r="B421" t="s">
        <v>20485</v>
      </c>
      <c r="C421" t="s">
        <v>4842</v>
      </c>
      <c r="D421">
        <v>77</v>
      </c>
      <c r="E421" t="s">
        <v>20487</v>
      </c>
      <c r="G421" t="s">
        <v>20488</v>
      </c>
      <c r="H421" t="s">
        <v>4846</v>
      </c>
      <c r="K421" t="s">
        <v>6860</v>
      </c>
      <c r="L421" t="s">
        <v>6861</v>
      </c>
      <c r="M421" t="s">
        <v>20507</v>
      </c>
      <c r="N421">
        <v>9</v>
      </c>
      <c r="O421" t="s">
        <v>20582</v>
      </c>
      <c r="P421" t="s">
        <v>20819</v>
      </c>
      <c r="Q421">
        <v>4</v>
      </c>
      <c r="R421">
        <v>2</v>
      </c>
      <c r="S421">
        <v>5.82</v>
      </c>
      <c r="T421">
        <v>5.83</v>
      </c>
      <c r="U421">
        <v>375.49</v>
      </c>
      <c r="V421">
        <v>45.39</v>
      </c>
      <c r="W421">
        <v>5.17</v>
      </c>
      <c r="X421">
        <v>9.67</v>
      </c>
      <c r="Y421">
        <v>0</v>
      </c>
      <c r="Z421">
        <v>4</v>
      </c>
      <c r="AA421" t="s">
        <v>4250</v>
      </c>
      <c r="AB421">
        <v>1</v>
      </c>
      <c r="AC421">
        <v>6</v>
      </c>
      <c r="AD421">
        <v>3.389357142857143</v>
      </c>
      <c r="AF421" t="s">
        <v>7949</v>
      </c>
      <c r="AI421">
        <v>0</v>
      </c>
      <c r="AJ421">
        <v>0</v>
      </c>
      <c r="AK421" t="s">
        <v>20016</v>
      </c>
      <c r="AL421" t="s">
        <v>20016</v>
      </c>
      <c r="AM421" t="s">
        <v>20019</v>
      </c>
    </row>
    <row r="422" spans="1:39" x14ac:dyDescent="0.25">
      <c r="A422" t="s">
        <v>20254</v>
      </c>
      <c r="B422" t="s">
        <v>20485</v>
      </c>
      <c r="C422" t="s">
        <v>4842</v>
      </c>
      <c r="D422">
        <v>77</v>
      </c>
      <c r="E422" t="s">
        <v>20487</v>
      </c>
      <c r="G422" t="s">
        <v>20490</v>
      </c>
      <c r="H422" t="s">
        <v>4846</v>
      </c>
      <c r="K422" t="s">
        <v>6860</v>
      </c>
      <c r="L422" t="s">
        <v>6861</v>
      </c>
      <c r="M422" t="s">
        <v>20524</v>
      </c>
      <c r="N422">
        <v>9</v>
      </c>
      <c r="O422" t="s">
        <v>20611</v>
      </c>
      <c r="P422" t="s">
        <v>20901</v>
      </c>
      <c r="Q422">
        <v>8</v>
      </c>
      <c r="R422">
        <v>7</v>
      </c>
      <c r="S422">
        <v>2.04</v>
      </c>
      <c r="T422">
        <v>4.09</v>
      </c>
      <c r="U422">
        <v>673.79</v>
      </c>
      <c r="V422">
        <v>217.37</v>
      </c>
      <c r="W422">
        <v>1</v>
      </c>
      <c r="X422">
        <v>3.48</v>
      </c>
      <c r="Y422">
        <v>6.65</v>
      </c>
      <c r="Z422">
        <v>2</v>
      </c>
      <c r="AA422" t="s">
        <v>4250</v>
      </c>
      <c r="AB422">
        <v>2</v>
      </c>
      <c r="AC422">
        <v>15</v>
      </c>
      <c r="AD422">
        <v>2.4350000000000001</v>
      </c>
      <c r="AF422" t="s">
        <v>7951</v>
      </c>
      <c r="AI422">
        <v>0</v>
      </c>
      <c r="AJ422">
        <v>0</v>
      </c>
      <c r="AK422" t="s">
        <v>19870</v>
      </c>
      <c r="AL422" t="s">
        <v>19870</v>
      </c>
      <c r="AM422" t="s">
        <v>20019</v>
      </c>
    </row>
    <row r="423" spans="1:39" x14ac:dyDescent="0.25">
      <c r="A423" t="s">
        <v>20255</v>
      </c>
      <c r="B423" t="s">
        <v>20485</v>
      </c>
      <c r="C423" t="s">
        <v>4842</v>
      </c>
      <c r="D423">
        <v>77</v>
      </c>
      <c r="E423" t="s">
        <v>20487</v>
      </c>
      <c r="G423" t="s">
        <v>20488</v>
      </c>
      <c r="H423" t="s">
        <v>4846</v>
      </c>
      <c r="K423" t="s">
        <v>6860</v>
      </c>
      <c r="L423" t="s">
        <v>6861</v>
      </c>
      <c r="M423" t="s">
        <v>20515</v>
      </c>
      <c r="N423">
        <v>9</v>
      </c>
      <c r="O423" t="s">
        <v>20590</v>
      </c>
      <c r="P423" t="s">
        <v>20902</v>
      </c>
      <c r="Q423">
        <v>11</v>
      </c>
      <c r="R423">
        <v>2</v>
      </c>
      <c r="S423">
        <v>5.88</v>
      </c>
      <c r="T423">
        <v>6.02</v>
      </c>
      <c r="U423">
        <v>604.80999999999995</v>
      </c>
      <c r="V423">
        <v>108.4</v>
      </c>
      <c r="W423">
        <v>6.34</v>
      </c>
      <c r="X423">
        <v>12.64</v>
      </c>
      <c r="Y423">
        <v>6.87</v>
      </c>
      <c r="Z423">
        <v>4</v>
      </c>
      <c r="AA423" t="s">
        <v>4250</v>
      </c>
      <c r="AB423">
        <v>3</v>
      </c>
      <c r="AC423">
        <v>10</v>
      </c>
      <c r="AD423">
        <v>1.886666666666666</v>
      </c>
      <c r="AF423" t="s">
        <v>7949</v>
      </c>
      <c r="AI423">
        <v>0</v>
      </c>
      <c r="AJ423">
        <v>0</v>
      </c>
      <c r="AK423" t="s">
        <v>19995</v>
      </c>
      <c r="AL423" t="s">
        <v>19995</v>
      </c>
      <c r="AM423" t="s">
        <v>20019</v>
      </c>
    </row>
    <row r="424" spans="1:39" x14ac:dyDescent="0.25">
      <c r="A424" t="s">
        <v>8192</v>
      </c>
      <c r="B424" t="s">
        <v>20485</v>
      </c>
      <c r="C424" t="s">
        <v>4842</v>
      </c>
      <c r="D424">
        <v>77</v>
      </c>
      <c r="E424" t="s">
        <v>20487</v>
      </c>
      <c r="K424" t="s">
        <v>6860</v>
      </c>
      <c r="L424" t="s">
        <v>6861</v>
      </c>
      <c r="M424" t="s">
        <v>14947</v>
      </c>
      <c r="N424">
        <v>9</v>
      </c>
      <c r="O424" t="s">
        <v>15268</v>
      </c>
      <c r="P424" t="s">
        <v>15845</v>
      </c>
      <c r="Q424">
        <v>3</v>
      </c>
      <c r="R424">
        <v>3</v>
      </c>
      <c r="S424">
        <v>6.12</v>
      </c>
      <c r="T424">
        <v>6.15</v>
      </c>
      <c r="U424">
        <v>503.46</v>
      </c>
      <c r="V424">
        <v>82.38</v>
      </c>
      <c r="W424">
        <v>7.32</v>
      </c>
      <c r="X424">
        <v>12.07</v>
      </c>
      <c r="Y424">
        <v>5.83</v>
      </c>
      <c r="Z424">
        <v>6</v>
      </c>
      <c r="AA424" t="s">
        <v>4250</v>
      </c>
      <c r="AB424">
        <v>2</v>
      </c>
      <c r="AC424">
        <v>5</v>
      </c>
      <c r="AD424">
        <v>2.166666666666667</v>
      </c>
      <c r="AF424" t="s">
        <v>7949</v>
      </c>
      <c r="AI424">
        <v>0</v>
      </c>
      <c r="AJ424">
        <v>0</v>
      </c>
      <c r="AK424" t="s">
        <v>19838</v>
      </c>
      <c r="AL424" t="s">
        <v>19838</v>
      </c>
      <c r="AM424" t="s">
        <v>20019</v>
      </c>
    </row>
    <row r="425" spans="1:39" x14ac:dyDescent="0.25">
      <c r="A425" t="s">
        <v>20256</v>
      </c>
      <c r="B425" t="s">
        <v>20485</v>
      </c>
      <c r="C425" t="s">
        <v>4842</v>
      </c>
      <c r="D425">
        <v>77</v>
      </c>
      <c r="E425" t="s">
        <v>20487</v>
      </c>
      <c r="G425" t="s">
        <v>20490</v>
      </c>
      <c r="H425" t="s">
        <v>4846</v>
      </c>
      <c r="K425" t="s">
        <v>6860</v>
      </c>
      <c r="L425" t="s">
        <v>6861</v>
      </c>
      <c r="M425" t="s">
        <v>20524</v>
      </c>
      <c r="N425">
        <v>9</v>
      </c>
      <c r="O425" t="s">
        <v>20611</v>
      </c>
      <c r="P425" t="s">
        <v>20903</v>
      </c>
      <c r="Q425">
        <v>7</v>
      </c>
      <c r="R425">
        <v>7</v>
      </c>
      <c r="S425">
        <v>3.93</v>
      </c>
      <c r="T425">
        <v>3.97</v>
      </c>
      <c r="U425">
        <v>583.73</v>
      </c>
      <c r="V425">
        <v>182.88</v>
      </c>
      <c r="W425">
        <v>1.96</v>
      </c>
      <c r="X425">
        <v>9.01</v>
      </c>
      <c r="Y425">
        <v>6.11</v>
      </c>
      <c r="Z425">
        <v>2</v>
      </c>
      <c r="AA425" t="s">
        <v>4250</v>
      </c>
      <c r="AB425">
        <v>2</v>
      </c>
      <c r="AC425">
        <v>14</v>
      </c>
      <c r="AD425">
        <v>1.55</v>
      </c>
      <c r="AF425" t="s">
        <v>7949</v>
      </c>
      <c r="AI425">
        <v>0</v>
      </c>
      <c r="AJ425">
        <v>0</v>
      </c>
      <c r="AK425" t="s">
        <v>19870</v>
      </c>
      <c r="AL425" t="s">
        <v>19870</v>
      </c>
      <c r="AM425" t="s">
        <v>20019</v>
      </c>
    </row>
    <row r="426" spans="1:39" x14ac:dyDescent="0.25">
      <c r="A426" t="s">
        <v>20257</v>
      </c>
      <c r="B426" t="s">
        <v>20485</v>
      </c>
      <c r="C426" t="s">
        <v>4842</v>
      </c>
      <c r="D426">
        <v>76</v>
      </c>
      <c r="E426" t="s">
        <v>20487</v>
      </c>
      <c r="G426" t="s">
        <v>20489</v>
      </c>
      <c r="H426" t="s">
        <v>4846</v>
      </c>
      <c r="K426" t="s">
        <v>6860</v>
      </c>
      <c r="L426" t="s">
        <v>6861</v>
      </c>
      <c r="M426" t="s">
        <v>20512</v>
      </c>
      <c r="N426">
        <v>9</v>
      </c>
      <c r="O426" t="s">
        <v>20587</v>
      </c>
      <c r="P426" t="s">
        <v>20904</v>
      </c>
      <c r="Q426">
        <v>3</v>
      </c>
      <c r="R426">
        <v>1</v>
      </c>
      <c r="S426">
        <v>7.29</v>
      </c>
      <c r="T426">
        <v>7.29</v>
      </c>
      <c r="U426">
        <v>383.52</v>
      </c>
      <c r="V426">
        <v>25.16</v>
      </c>
      <c r="W426">
        <v>6.1</v>
      </c>
      <c r="X426">
        <v>13.31</v>
      </c>
      <c r="Y426">
        <v>0</v>
      </c>
      <c r="Z426">
        <v>5</v>
      </c>
      <c r="AA426" t="s">
        <v>4250</v>
      </c>
      <c r="AB426">
        <v>1</v>
      </c>
      <c r="AC426">
        <v>5</v>
      </c>
      <c r="AD426">
        <v>2.9233333333333329</v>
      </c>
      <c r="AF426" t="s">
        <v>7949</v>
      </c>
      <c r="AI426">
        <v>0</v>
      </c>
      <c r="AJ426">
        <v>0</v>
      </c>
      <c r="AK426" t="s">
        <v>20016</v>
      </c>
      <c r="AL426" t="s">
        <v>20016</v>
      </c>
      <c r="AM426" t="s">
        <v>20019</v>
      </c>
    </row>
    <row r="427" spans="1:39" x14ac:dyDescent="0.25">
      <c r="A427" t="s">
        <v>20187</v>
      </c>
      <c r="B427" t="s">
        <v>20485</v>
      </c>
      <c r="C427" t="s">
        <v>4842</v>
      </c>
      <c r="D427">
        <v>76</v>
      </c>
      <c r="E427" t="s">
        <v>20487</v>
      </c>
      <c r="G427" t="s">
        <v>20488</v>
      </c>
      <c r="H427" t="s">
        <v>4846</v>
      </c>
      <c r="K427" t="s">
        <v>6860</v>
      </c>
      <c r="L427" t="s">
        <v>6861</v>
      </c>
      <c r="M427" t="s">
        <v>20507</v>
      </c>
      <c r="N427">
        <v>9</v>
      </c>
      <c r="O427" t="s">
        <v>20582</v>
      </c>
      <c r="P427" t="s">
        <v>20834</v>
      </c>
      <c r="Q427">
        <v>5</v>
      </c>
      <c r="R427">
        <v>1</v>
      </c>
      <c r="S427">
        <v>4.8499999999999996</v>
      </c>
      <c r="T427">
        <v>4.8499999999999996</v>
      </c>
      <c r="U427">
        <v>343.45</v>
      </c>
      <c r="V427">
        <v>43.62</v>
      </c>
      <c r="W427">
        <v>3.81</v>
      </c>
      <c r="Y427">
        <v>0</v>
      </c>
      <c r="Z427">
        <v>3</v>
      </c>
      <c r="AA427" t="s">
        <v>4250</v>
      </c>
      <c r="AB427">
        <v>0</v>
      </c>
      <c r="AC427">
        <v>7</v>
      </c>
      <c r="AD427">
        <v>3.9083333333333341</v>
      </c>
      <c r="AF427" t="s">
        <v>7949</v>
      </c>
      <c r="AI427">
        <v>0</v>
      </c>
      <c r="AJ427">
        <v>0</v>
      </c>
      <c r="AK427" t="s">
        <v>20016</v>
      </c>
      <c r="AL427" t="s">
        <v>20016</v>
      </c>
      <c r="AM427" t="s">
        <v>20019</v>
      </c>
    </row>
    <row r="428" spans="1:39" x14ac:dyDescent="0.25">
      <c r="A428" t="s">
        <v>20155</v>
      </c>
      <c r="B428" t="s">
        <v>20485</v>
      </c>
      <c r="C428" t="s">
        <v>4842</v>
      </c>
      <c r="D428">
        <v>76</v>
      </c>
      <c r="E428" t="s">
        <v>20487</v>
      </c>
      <c r="G428" t="s">
        <v>20488</v>
      </c>
      <c r="H428" t="s">
        <v>4846</v>
      </c>
      <c r="K428" t="s">
        <v>6860</v>
      </c>
      <c r="L428" t="s">
        <v>6861</v>
      </c>
      <c r="M428" t="s">
        <v>20507</v>
      </c>
      <c r="N428">
        <v>9</v>
      </c>
      <c r="O428" t="s">
        <v>20582</v>
      </c>
      <c r="P428" t="s">
        <v>20802</v>
      </c>
      <c r="Q428">
        <v>7</v>
      </c>
      <c r="R428">
        <v>1</v>
      </c>
      <c r="S428">
        <v>4.58</v>
      </c>
      <c r="T428">
        <v>4.58</v>
      </c>
      <c r="U428">
        <v>391.5</v>
      </c>
      <c r="V428">
        <v>68.760000000000005</v>
      </c>
      <c r="W428">
        <v>3.26</v>
      </c>
      <c r="X428">
        <v>13.71</v>
      </c>
      <c r="Y428">
        <v>0.01</v>
      </c>
      <c r="Z428">
        <v>4</v>
      </c>
      <c r="AA428" t="s">
        <v>4250</v>
      </c>
      <c r="AB428">
        <v>0</v>
      </c>
      <c r="AC428">
        <v>6</v>
      </c>
      <c r="AD428">
        <v>3.8183333333333329</v>
      </c>
      <c r="AF428" t="s">
        <v>7949</v>
      </c>
      <c r="AI428">
        <v>0</v>
      </c>
      <c r="AJ428">
        <v>0</v>
      </c>
      <c r="AK428" t="s">
        <v>20016</v>
      </c>
      <c r="AL428" t="s">
        <v>20016</v>
      </c>
      <c r="AM428" t="s">
        <v>20019</v>
      </c>
    </row>
    <row r="429" spans="1:39" x14ac:dyDescent="0.25">
      <c r="A429" t="s">
        <v>9737</v>
      </c>
      <c r="B429" t="s">
        <v>20485</v>
      </c>
      <c r="C429" t="s">
        <v>4842</v>
      </c>
      <c r="D429">
        <v>76</v>
      </c>
      <c r="E429" t="s">
        <v>20487</v>
      </c>
      <c r="G429" t="s">
        <v>20489</v>
      </c>
      <c r="H429" t="s">
        <v>4846</v>
      </c>
      <c r="K429" t="s">
        <v>6860</v>
      </c>
      <c r="L429" t="s">
        <v>6861</v>
      </c>
      <c r="M429" t="s">
        <v>20540</v>
      </c>
      <c r="N429">
        <v>9</v>
      </c>
      <c r="O429" t="s">
        <v>20625</v>
      </c>
      <c r="P429" t="s">
        <v>17389</v>
      </c>
      <c r="Q429">
        <v>12</v>
      </c>
      <c r="R429">
        <v>10</v>
      </c>
      <c r="S429">
        <v>-1.52</v>
      </c>
      <c r="T429">
        <v>2.98</v>
      </c>
      <c r="U429">
        <v>768.8</v>
      </c>
      <c r="V429">
        <v>295.29000000000002</v>
      </c>
      <c r="W429">
        <v>0.18</v>
      </c>
      <c r="X429">
        <v>-0.41</v>
      </c>
      <c r="Y429">
        <v>10.19</v>
      </c>
      <c r="Z429">
        <v>3</v>
      </c>
      <c r="AA429" t="s">
        <v>4250</v>
      </c>
      <c r="AB429">
        <v>3</v>
      </c>
      <c r="AC429">
        <v>18</v>
      </c>
      <c r="AD429">
        <v>2</v>
      </c>
      <c r="AF429" t="s">
        <v>7950</v>
      </c>
      <c r="AI429">
        <v>0</v>
      </c>
      <c r="AJ429">
        <v>0</v>
      </c>
      <c r="AK429" t="s">
        <v>19897</v>
      </c>
      <c r="AL429" t="s">
        <v>19897</v>
      </c>
      <c r="AM429" t="s">
        <v>20019</v>
      </c>
    </row>
    <row r="430" spans="1:39" x14ac:dyDescent="0.25">
      <c r="A430" t="s">
        <v>20258</v>
      </c>
      <c r="B430" t="s">
        <v>20485</v>
      </c>
      <c r="C430" t="s">
        <v>4842</v>
      </c>
      <c r="D430">
        <v>76</v>
      </c>
      <c r="E430" t="s">
        <v>20487</v>
      </c>
      <c r="G430" t="s">
        <v>20490</v>
      </c>
      <c r="H430" t="s">
        <v>4846</v>
      </c>
      <c r="K430" t="s">
        <v>6860</v>
      </c>
      <c r="L430" t="s">
        <v>6861</v>
      </c>
      <c r="M430" t="s">
        <v>20524</v>
      </c>
      <c r="N430">
        <v>9</v>
      </c>
      <c r="O430" t="s">
        <v>20611</v>
      </c>
      <c r="P430" t="s">
        <v>20905</v>
      </c>
      <c r="Q430">
        <v>8</v>
      </c>
      <c r="R430">
        <v>6</v>
      </c>
      <c r="S430">
        <v>1.73</v>
      </c>
      <c r="T430">
        <v>3.73</v>
      </c>
      <c r="U430">
        <v>583.74</v>
      </c>
      <c r="V430">
        <v>196.88</v>
      </c>
      <c r="W430">
        <v>0.99</v>
      </c>
      <c r="X430">
        <v>2.5</v>
      </c>
      <c r="Y430">
        <v>5.8</v>
      </c>
      <c r="Z430">
        <v>2</v>
      </c>
      <c r="AA430" t="s">
        <v>4250</v>
      </c>
      <c r="AB430">
        <v>2</v>
      </c>
      <c r="AC430">
        <v>14</v>
      </c>
      <c r="AD430">
        <v>2.6349999999999998</v>
      </c>
      <c r="AF430" t="s">
        <v>7951</v>
      </c>
      <c r="AI430">
        <v>0</v>
      </c>
      <c r="AJ430">
        <v>0</v>
      </c>
      <c r="AK430" t="s">
        <v>19870</v>
      </c>
      <c r="AL430" t="s">
        <v>19870</v>
      </c>
      <c r="AM430" t="s">
        <v>20019</v>
      </c>
    </row>
    <row r="431" spans="1:39" x14ac:dyDescent="0.25">
      <c r="A431" t="s">
        <v>20259</v>
      </c>
      <c r="B431" t="s">
        <v>20485</v>
      </c>
      <c r="C431" t="s">
        <v>4842</v>
      </c>
      <c r="D431">
        <v>76</v>
      </c>
      <c r="E431" t="s">
        <v>20487</v>
      </c>
      <c r="G431" t="s">
        <v>20489</v>
      </c>
      <c r="H431" t="s">
        <v>4846</v>
      </c>
      <c r="K431" t="s">
        <v>6860</v>
      </c>
      <c r="L431" t="s">
        <v>6861</v>
      </c>
      <c r="M431" t="s">
        <v>20512</v>
      </c>
      <c r="N431">
        <v>9</v>
      </c>
      <c r="O431" t="s">
        <v>20587</v>
      </c>
      <c r="P431" t="s">
        <v>20906</v>
      </c>
      <c r="Q431">
        <v>3</v>
      </c>
      <c r="R431">
        <v>1</v>
      </c>
      <c r="S431">
        <v>7.26</v>
      </c>
      <c r="T431">
        <v>7.26</v>
      </c>
      <c r="U431">
        <v>373.52</v>
      </c>
      <c r="V431">
        <v>25.16</v>
      </c>
      <c r="W431">
        <v>5.77</v>
      </c>
      <c r="Y431">
        <v>0</v>
      </c>
      <c r="Z431">
        <v>4</v>
      </c>
      <c r="AA431" t="s">
        <v>4250</v>
      </c>
      <c r="AB431">
        <v>1</v>
      </c>
      <c r="AC431">
        <v>6</v>
      </c>
      <c r="AD431">
        <v>2.994761904761905</v>
      </c>
      <c r="AF431" t="s">
        <v>7949</v>
      </c>
      <c r="AI431">
        <v>0</v>
      </c>
      <c r="AJ431">
        <v>0</v>
      </c>
      <c r="AK431" t="s">
        <v>20016</v>
      </c>
      <c r="AL431" t="s">
        <v>20016</v>
      </c>
      <c r="AM431" t="s">
        <v>20019</v>
      </c>
    </row>
    <row r="432" spans="1:39" x14ac:dyDescent="0.25">
      <c r="A432" t="s">
        <v>20260</v>
      </c>
      <c r="B432" t="s">
        <v>20485</v>
      </c>
      <c r="C432" t="s">
        <v>4842</v>
      </c>
      <c r="D432">
        <v>76</v>
      </c>
      <c r="E432" t="s">
        <v>20487</v>
      </c>
      <c r="G432" t="s">
        <v>20490</v>
      </c>
      <c r="H432" t="s">
        <v>4846</v>
      </c>
      <c r="K432" t="s">
        <v>6860</v>
      </c>
      <c r="L432" t="s">
        <v>6861</v>
      </c>
      <c r="M432" t="s">
        <v>20530</v>
      </c>
      <c r="N432">
        <v>9</v>
      </c>
      <c r="O432" t="s">
        <v>20610</v>
      </c>
      <c r="P432" t="s">
        <v>20907</v>
      </c>
      <c r="Q432">
        <v>9</v>
      </c>
      <c r="R432">
        <v>5</v>
      </c>
      <c r="S432">
        <v>0.91</v>
      </c>
      <c r="T432">
        <v>2.88</v>
      </c>
      <c r="U432">
        <v>625.62</v>
      </c>
      <c r="V432">
        <v>192.2</v>
      </c>
      <c r="W432">
        <v>2.79</v>
      </c>
      <c r="X432">
        <v>4.26</v>
      </c>
      <c r="Y432">
        <v>0.6</v>
      </c>
      <c r="Z432">
        <v>5</v>
      </c>
      <c r="AA432" t="s">
        <v>4250</v>
      </c>
      <c r="AB432">
        <v>1</v>
      </c>
      <c r="AC432">
        <v>11</v>
      </c>
      <c r="AD432">
        <v>3</v>
      </c>
      <c r="AF432" t="s">
        <v>7951</v>
      </c>
      <c r="AI432">
        <v>0</v>
      </c>
      <c r="AJ432">
        <v>0</v>
      </c>
      <c r="AK432" t="s">
        <v>19980</v>
      </c>
      <c r="AL432" t="s">
        <v>19980</v>
      </c>
      <c r="AM432" t="s">
        <v>20019</v>
      </c>
    </row>
    <row r="433" spans="1:39" x14ac:dyDescent="0.25">
      <c r="A433" t="s">
        <v>20261</v>
      </c>
      <c r="B433" t="s">
        <v>20485</v>
      </c>
      <c r="C433" t="s">
        <v>4842</v>
      </c>
      <c r="D433">
        <v>75.2</v>
      </c>
      <c r="E433" t="s">
        <v>20487</v>
      </c>
      <c r="G433" t="s">
        <v>20490</v>
      </c>
      <c r="H433" t="s">
        <v>4846</v>
      </c>
      <c r="K433" t="s">
        <v>6860</v>
      </c>
      <c r="L433" t="s">
        <v>6861</v>
      </c>
      <c r="M433" t="s">
        <v>20517</v>
      </c>
      <c r="N433">
        <v>9</v>
      </c>
      <c r="O433" t="s">
        <v>20592</v>
      </c>
      <c r="P433" t="s">
        <v>20908</v>
      </c>
      <c r="Q433">
        <v>13</v>
      </c>
      <c r="R433">
        <v>13</v>
      </c>
      <c r="S433">
        <v>-6.92</v>
      </c>
      <c r="T433">
        <v>-0.82</v>
      </c>
      <c r="U433">
        <v>880.91</v>
      </c>
      <c r="V433">
        <v>399.15</v>
      </c>
      <c r="W433">
        <v>-3.83</v>
      </c>
      <c r="X433">
        <v>1.9</v>
      </c>
      <c r="Y433">
        <v>6.8</v>
      </c>
      <c r="Z433">
        <v>1</v>
      </c>
      <c r="AA433" t="s">
        <v>4250</v>
      </c>
      <c r="AB433">
        <v>3</v>
      </c>
      <c r="AC433">
        <v>26</v>
      </c>
      <c r="AD433">
        <v>3</v>
      </c>
      <c r="AF433" t="s">
        <v>7951</v>
      </c>
      <c r="AI433">
        <v>0</v>
      </c>
      <c r="AJ433">
        <v>0</v>
      </c>
      <c r="AK433" t="s">
        <v>19900</v>
      </c>
      <c r="AL433" t="s">
        <v>19900</v>
      </c>
      <c r="AM433" t="s">
        <v>20019</v>
      </c>
    </row>
    <row r="434" spans="1:39" x14ac:dyDescent="0.25">
      <c r="A434" t="s">
        <v>20262</v>
      </c>
      <c r="B434" t="s">
        <v>20485</v>
      </c>
      <c r="C434" t="s">
        <v>4842</v>
      </c>
      <c r="D434">
        <v>75</v>
      </c>
      <c r="E434" t="s">
        <v>20487</v>
      </c>
      <c r="G434" t="s">
        <v>20489</v>
      </c>
      <c r="H434" t="s">
        <v>4846</v>
      </c>
      <c r="K434" t="s">
        <v>6860</v>
      </c>
      <c r="L434" t="s">
        <v>6861</v>
      </c>
      <c r="M434" t="s">
        <v>20512</v>
      </c>
      <c r="N434">
        <v>9</v>
      </c>
      <c r="O434" t="s">
        <v>20587</v>
      </c>
      <c r="P434" t="s">
        <v>20909</v>
      </c>
      <c r="Q434">
        <v>4</v>
      </c>
      <c r="R434">
        <v>2</v>
      </c>
      <c r="S434">
        <v>4.42</v>
      </c>
      <c r="T434">
        <v>4.42</v>
      </c>
      <c r="U434">
        <v>327.45</v>
      </c>
      <c r="V434">
        <v>45.39</v>
      </c>
      <c r="W434">
        <v>4.12</v>
      </c>
      <c r="X434">
        <v>9.67</v>
      </c>
      <c r="Y434">
        <v>0</v>
      </c>
      <c r="Z434">
        <v>3</v>
      </c>
      <c r="AA434" t="s">
        <v>4250</v>
      </c>
      <c r="AB434">
        <v>0</v>
      </c>
      <c r="AC434">
        <v>5</v>
      </c>
      <c r="AD434">
        <v>3.79</v>
      </c>
      <c r="AF434" t="s">
        <v>7949</v>
      </c>
      <c r="AI434">
        <v>0</v>
      </c>
      <c r="AJ434">
        <v>0</v>
      </c>
      <c r="AK434" t="s">
        <v>20016</v>
      </c>
      <c r="AL434" t="s">
        <v>20016</v>
      </c>
      <c r="AM434" t="s">
        <v>20019</v>
      </c>
    </row>
    <row r="435" spans="1:39" x14ac:dyDescent="0.25">
      <c r="A435" t="s">
        <v>8178</v>
      </c>
      <c r="B435" t="s">
        <v>20485</v>
      </c>
      <c r="C435" t="s">
        <v>4842</v>
      </c>
      <c r="D435">
        <v>75</v>
      </c>
      <c r="E435" t="s">
        <v>20487</v>
      </c>
      <c r="K435" t="s">
        <v>6860</v>
      </c>
      <c r="L435" t="s">
        <v>6861</v>
      </c>
      <c r="M435" t="s">
        <v>14947</v>
      </c>
      <c r="N435">
        <v>9</v>
      </c>
      <c r="O435" t="s">
        <v>15268</v>
      </c>
      <c r="P435" t="s">
        <v>15831</v>
      </c>
      <c r="Q435">
        <v>3</v>
      </c>
      <c r="R435">
        <v>3</v>
      </c>
      <c r="S435">
        <v>2.86</v>
      </c>
      <c r="T435">
        <v>2.9</v>
      </c>
      <c r="U435">
        <v>379.42</v>
      </c>
      <c r="V435">
        <v>86.46</v>
      </c>
      <c r="W435">
        <v>4.87</v>
      </c>
      <c r="X435">
        <v>12.09</v>
      </c>
      <c r="Y435">
        <v>6.24</v>
      </c>
      <c r="Z435">
        <v>5</v>
      </c>
      <c r="AA435" t="s">
        <v>4250</v>
      </c>
      <c r="AB435">
        <v>0</v>
      </c>
      <c r="AC435">
        <v>4</v>
      </c>
      <c r="AD435">
        <v>4.597952380952381</v>
      </c>
      <c r="AF435" t="s">
        <v>7949</v>
      </c>
      <c r="AI435">
        <v>0</v>
      </c>
      <c r="AJ435">
        <v>0</v>
      </c>
      <c r="AK435" t="s">
        <v>19838</v>
      </c>
      <c r="AL435" t="s">
        <v>19838</v>
      </c>
      <c r="AM435" t="s">
        <v>20019</v>
      </c>
    </row>
    <row r="436" spans="1:39" x14ac:dyDescent="0.25">
      <c r="A436" t="s">
        <v>20263</v>
      </c>
      <c r="B436" t="s">
        <v>20485</v>
      </c>
      <c r="C436" t="s">
        <v>4842</v>
      </c>
      <c r="D436">
        <v>75</v>
      </c>
      <c r="E436" t="s">
        <v>20487</v>
      </c>
      <c r="G436" t="s">
        <v>20494</v>
      </c>
      <c r="H436" t="s">
        <v>4846</v>
      </c>
      <c r="K436" t="s">
        <v>6860</v>
      </c>
      <c r="M436" t="s">
        <v>20535</v>
      </c>
      <c r="N436">
        <v>8</v>
      </c>
      <c r="O436" t="s">
        <v>20616</v>
      </c>
      <c r="P436" t="s">
        <v>20910</v>
      </c>
      <c r="Q436">
        <v>3</v>
      </c>
      <c r="R436">
        <v>3</v>
      </c>
      <c r="S436">
        <v>3.76</v>
      </c>
      <c r="T436">
        <v>3.79</v>
      </c>
      <c r="U436">
        <v>420.82</v>
      </c>
      <c r="V436">
        <v>83.9</v>
      </c>
      <c r="W436">
        <v>4.5</v>
      </c>
      <c r="X436">
        <v>9.42</v>
      </c>
      <c r="Y436">
        <v>6.25</v>
      </c>
      <c r="Z436">
        <v>3</v>
      </c>
      <c r="AA436" t="s">
        <v>4250</v>
      </c>
      <c r="AB436">
        <v>0</v>
      </c>
      <c r="AC436">
        <v>4</v>
      </c>
      <c r="AD436">
        <v>3.4572380952380959</v>
      </c>
      <c r="AF436" t="s">
        <v>7949</v>
      </c>
      <c r="AI436">
        <v>0</v>
      </c>
      <c r="AJ436">
        <v>0</v>
      </c>
      <c r="AK436" t="s">
        <v>20013</v>
      </c>
      <c r="AL436" t="s">
        <v>20013</v>
      </c>
      <c r="AM436" t="s">
        <v>20019</v>
      </c>
    </row>
    <row r="437" spans="1:39" x14ac:dyDescent="0.25">
      <c r="A437" t="s">
        <v>20057</v>
      </c>
      <c r="B437" t="s">
        <v>20485</v>
      </c>
      <c r="C437" t="s">
        <v>4842</v>
      </c>
      <c r="D437">
        <v>75</v>
      </c>
      <c r="E437" t="s">
        <v>20487</v>
      </c>
      <c r="G437" t="s">
        <v>20491</v>
      </c>
      <c r="H437" t="s">
        <v>4846</v>
      </c>
      <c r="K437" t="s">
        <v>6860</v>
      </c>
      <c r="L437" t="s">
        <v>6861</v>
      </c>
      <c r="M437" t="s">
        <v>20547</v>
      </c>
      <c r="N437">
        <v>9</v>
      </c>
      <c r="O437" t="s">
        <v>20633</v>
      </c>
      <c r="P437" t="s">
        <v>20704</v>
      </c>
      <c r="Q437">
        <v>9</v>
      </c>
      <c r="R437">
        <v>4</v>
      </c>
      <c r="S437">
        <v>4.05</v>
      </c>
      <c r="T437">
        <v>4.37</v>
      </c>
      <c r="U437">
        <v>704.75</v>
      </c>
      <c r="V437">
        <v>170.69</v>
      </c>
      <c r="W437">
        <v>3.78</v>
      </c>
      <c r="X437">
        <v>7.35</v>
      </c>
      <c r="Y437">
        <v>0</v>
      </c>
      <c r="Z437">
        <v>4</v>
      </c>
      <c r="AA437" t="s">
        <v>4250</v>
      </c>
      <c r="AB437">
        <v>1</v>
      </c>
      <c r="AC437">
        <v>12</v>
      </c>
      <c r="AD437">
        <v>1.3149999999999999</v>
      </c>
      <c r="AF437" t="s">
        <v>7949</v>
      </c>
      <c r="AI437">
        <v>0</v>
      </c>
      <c r="AJ437">
        <v>0</v>
      </c>
      <c r="AK437" t="s">
        <v>19849</v>
      </c>
      <c r="AL437" t="s">
        <v>19849</v>
      </c>
      <c r="AM437" t="s">
        <v>20019</v>
      </c>
    </row>
    <row r="438" spans="1:39" x14ac:dyDescent="0.25">
      <c r="A438" t="s">
        <v>20264</v>
      </c>
      <c r="B438" t="s">
        <v>20485</v>
      </c>
      <c r="C438" t="s">
        <v>4842</v>
      </c>
      <c r="D438">
        <v>75</v>
      </c>
      <c r="E438" t="s">
        <v>20487</v>
      </c>
      <c r="G438" t="s">
        <v>20489</v>
      </c>
      <c r="H438" t="s">
        <v>4846</v>
      </c>
      <c r="K438" t="s">
        <v>6860</v>
      </c>
      <c r="M438" t="s">
        <v>20519</v>
      </c>
      <c r="N438">
        <v>8</v>
      </c>
      <c r="O438" t="s">
        <v>20595</v>
      </c>
      <c r="P438" t="s">
        <v>20911</v>
      </c>
      <c r="Q438">
        <v>8</v>
      </c>
      <c r="R438">
        <v>1</v>
      </c>
      <c r="S438">
        <v>5.15</v>
      </c>
      <c r="T438">
        <v>5.15</v>
      </c>
      <c r="U438">
        <v>540.66999999999996</v>
      </c>
      <c r="V438">
        <v>104.97</v>
      </c>
      <c r="W438">
        <v>5.9</v>
      </c>
      <c r="X438">
        <v>11.18</v>
      </c>
      <c r="Y438">
        <v>0</v>
      </c>
      <c r="Z438">
        <v>4</v>
      </c>
      <c r="AA438" t="s">
        <v>4250</v>
      </c>
      <c r="AB438">
        <v>2</v>
      </c>
      <c r="AC438">
        <v>8</v>
      </c>
      <c r="AD438">
        <v>2.3343333333333329</v>
      </c>
      <c r="AF438" t="s">
        <v>7949</v>
      </c>
      <c r="AI438">
        <v>0</v>
      </c>
      <c r="AJ438">
        <v>0</v>
      </c>
      <c r="AK438" t="s">
        <v>19994</v>
      </c>
      <c r="AL438" t="s">
        <v>19994</v>
      </c>
      <c r="AM438" t="s">
        <v>20019</v>
      </c>
    </row>
    <row r="439" spans="1:39" x14ac:dyDescent="0.25">
      <c r="A439" t="s">
        <v>20265</v>
      </c>
      <c r="B439" t="s">
        <v>20485</v>
      </c>
      <c r="C439" t="s">
        <v>4842</v>
      </c>
      <c r="D439">
        <v>75</v>
      </c>
      <c r="E439" t="s">
        <v>20487</v>
      </c>
      <c r="G439" t="s">
        <v>20489</v>
      </c>
      <c r="H439" t="s">
        <v>4846</v>
      </c>
      <c r="K439" t="s">
        <v>6860</v>
      </c>
      <c r="L439" t="s">
        <v>6861</v>
      </c>
      <c r="M439" t="s">
        <v>20512</v>
      </c>
      <c r="N439">
        <v>9</v>
      </c>
      <c r="O439" t="s">
        <v>20587</v>
      </c>
      <c r="P439" t="s">
        <v>20912</v>
      </c>
      <c r="Q439">
        <v>5</v>
      </c>
      <c r="R439">
        <v>1</v>
      </c>
      <c r="S439">
        <v>5.31</v>
      </c>
      <c r="T439">
        <v>5.31</v>
      </c>
      <c r="U439">
        <v>383.51</v>
      </c>
      <c r="V439">
        <v>43.62</v>
      </c>
      <c r="W439">
        <v>4.3</v>
      </c>
      <c r="Y439">
        <v>0</v>
      </c>
      <c r="Z439">
        <v>3</v>
      </c>
      <c r="AA439" t="s">
        <v>4250</v>
      </c>
      <c r="AB439">
        <v>0</v>
      </c>
      <c r="AC439">
        <v>7</v>
      </c>
      <c r="AD439">
        <v>3.6654047619047621</v>
      </c>
      <c r="AF439" t="s">
        <v>7949</v>
      </c>
      <c r="AI439">
        <v>0</v>
      </c>
      <c r="AJ439">
        <v>0</v>
      </c>
      <c r="AK439" t="s">
        <v>20016</v>
      </c>
      <c r="AL439" t="s">
        <v>20016</v>
      </c>
      <c r="AM439" t="s">
        <v>20019</v>
      </c>
    </row>
    <row r="440" spans="1:39" x14ac:dyDescent="0.25">
      <c r="A440" t="s">
        <v>20266</v>
      </c>
      <c r="B440" t="s">
        <v>20485</v>
      </c>
      <c r="C440" t="s">
        <v>4842</v>
      </c>
      <c r="D440">
        <v>75</v>
      </c>
      <c r="E440" t="s">
        <v>20487</v>
      </c>
      <c r="G440" t="s">
        <v>20490</v>
      </c>
      <c r="H440" t="s">
        <v>4846</v>
      </c>
      <c r="K440" t="s">
        <v>6860</v>
      </c>
      <c r="L440" t="s">
        <v>6861</v>
      </c>
      <c r="M440" t="s">
        <v>20530</v>
      </c>
      <c r="N440">
        <v>9</v>
      </c>
      <c r="O440" t="s">
        <v>20610</v>
      </c>
      <c r="P440" t="s">
        <v>20913</v>
      </c>
      <c r="Q440">
        <v>11</v>
      </c>
      <c r="R440">
        <v>4</v>
      </c>
      <c r="S440">
        <v>2.08</v>
      </c>
      <c r="T440">
        <v>4.05</v>
      </c>
      <c r="U440">
        <v>725.79</v>
      </c>
      <c r="V440">
        <v>212.7</v>
      </c>
      <c r="W440">
        <v>2.17</v>
      </c>
      <c r="X440">
        <v>4.26</v>
      </c>
      <c r="Y440">
        <v>0.6</v>
      </c>
      <c r="Z440">
        <v>5</v>
      </c>
      <c r="AA440" t="s">
        <v>4250</v>
      </c>
      <c r="AB440">
        <v>2</v>
      </c>
      <c r="AC440">
        <v>12</v>
      </c>
      <c r="AD440">
        <v>2.4350000000000001</v>
      </c>
      <c r="AF440" t="s">
        <v>7951</v>
      </c>
      <c r="AI440">
        <v>0</v>
      </c>
      <c r="AJ440">
        <v>0</v>
      </c>
      <c r="AK440" t="s">
        <v>19980</v>
      </c>
      <c r="AL440" t="s">
        <v>19980</v>
      </c>
      <c r="AM440" t="s">
        <v>20019</v>
      </c>
    </row>
    <row r="441" spans="1:39" x14ac:dyDescent="0.25">
      <c r="A441" t="s">
        <v>20267</v>
      </c>
      <c r="B441" t="s">
        <v>20485</v>
      </c>
      <c r="C441" t="s">
        <v>4842</v>
      </c>
      <c r="D441">
        <v>75</v>
      </c>
      <c r="E441" t="s">
        <v>20487</v>
      </c>
      <c r="G441" t="s">
        <v>20489</v>
      </c>
      <c r="H441" t="s">
        <v>4846</v>
      </c>
      <c r="K441" t="s">
        <v>6860</v>
      </c>
      <c r="M441" t="s">
        <v>20519</v>
      </c>
      <c r="N441">
        <v>8</v>
      </c>
      <c r="O441" t="s">
        <v>20595</v>
      </c>
      <c r="P441" t="s">
        <v>20914</v>
      </c>
      <c r="Q441">
        <v>5</v>
      </c>
      <c r="R441">
        <v>2</v>
      </c>
      <c r="S441">
        <v>3.52</v>
      </c>
      <c r="T441">
        <v>3.52</v>
      </c>
      <c r="U441">
        <v>477.59</v>
      </c>
      <c r="V441">
        <v>79.36</v>
      </c>
      <c r="W441">
        <v>5.85</v>
      </c>
      <c r="Y441">
        <v>1.82</v>
      </c>
      <c r="Z441">
        <v>6</v>
      </c>
      <c r="AA441" t="s">
        <v>4250</v>
      </c>
      <c r="AB441">
        <v>1</v>
      </c>
      <c r="AC441">
        <v>8</v>
      </c>
      <c r="AD441">
        <v>3.6400714285714288</v>
      </c>
      <c r="AF441" t="s">
        <v>7949</v>
      </c>
      <c r="AI441">
        <v>0</v>
      </c>
      <c r="AJ441">
        <v>0</v>
      </c>
      <c r="AK441" t="s">
        <v>19994</v>
      </c>
      <c r="AL441" t="s">
        <v>19994</v>
      </c>
      <c r="AM441" t="s">
        <v>20019</v>
      </c>
    </row>
    <row r="442" spans="1:39" x14ac:dyDescent="0.25">
      <c r="A442" t="s">
        <v>20134</v>
      </c>
      <c r="B442" t="s">
        <v>20485</v>
      </c>
      <c r="C442" t="s">
        <v>4842</v>
      </c>
      <c r="D442">
        <v>75</v>
      </c>
      <c r="E442" t="s">
        <v>20487</v>
      </c>
      <c r="G442" t="s">
        <v>20491</v>
      </c>
      <c r="H442" t="s">
        <v>4846</v>
      </c>
      <c r="K442" t="s">
        <v>6860</v>
      </c>
      <c r="L442" t="s">
        <v>6861</v>
      </c>
      <c r="M442" t="s">
        <v>20526</v>
      </c>
      <c r="N442">
        <v>9</v>
      </c>
      <c r="O442" t="s">
        <v>20604</v>
      </c>
      <c r="P442" t="s">
        <v>20781</v>
      </c>
      <c r="Q442">
        <v>10</v>
      </c>
      <c r="R442">
        <v>10</v>
      </c>
      <c r="S442">
        <v>0.77</v>
      </c>
      <c r="T442">
        <v>3.92</v>
      </c>
      <c r="U442">
        <v>748.83</v>
      </c>
      <c r="V442">
        <v>269.51</v>
      </c>
      <c r="W442">
        <v>1.25</v>
      </c>
      <c r="X442">
        <v>4.04</v>
      </c>
      <c r="Y442">
        <v>6.11</v>
      </c>
      <c r="Z442">
        <v>3</v>
      </c>
      <c r="AA442" t="s">
        <v>4250</v>
      </c>
      <c r="AB442">
        <v>2</v>
      </c>
      <c r="AC442">
        <v>18</v>
      </c>
      <c r="AD442">
        <v>2.54</v>
      </c>
      <c r="AF442" t="s">
        <v>7951</v>
      </c>
      <c r="AI442">
        <v>0</v>
      </c>
      <c r="AJ442">
        <v>0</v>
      </c>
      <c r="AK442" t="s">
        <v>19897</v>
      </c>
      <c r="AL442" t="s">
        <v>19897</v>
      </c>
      <c r="AM442" t="s">
        <v>20019</v>
      </c>
    </row>
    <row r="443" spans="1:39" x14ac:dyDescent="0.25">
      <c r="A443" t="s">
        <v>20268</v>
      </c>
      <c r="B443" t="s">
        <v>20485</v>
      </c>
      <c r="C443" t="s">
        <v>4842</v>
      </c>
      <c r="D443">
        <v>75</v>
      </c>
      <c r="E443" t="s">
        <v>20487</v>
      </c>
      <c r="G443" t="s">
        <v>20494</v>
      </c>
      <c r="H443" t="s">
        <v>4846</v>
      </c>
      <c r="K443" t="s">
        <v>6860</v>
      </c>
      <c r="M443" t="s">
        <v>20535</v>
      </c>
      <c r="N443">
        <v>8</v>
      </c>
      <c r="O443" t="s">
        <v>20616</v>
      </c>
      <c r="P443" t="s">
        <v>20915</v>
      </c>
      <c r="Q443">
        <v>3</v>
      </c>
      <c r="R443">
        <v>3</v>
      </c>
      <c r="S443">
        <v>3.79</v>
      </c>
      <c r="T443">
        <v>3.83</v>
      </c>
      <c r="U443">
        <v>332.41</v>
      </c>
      <c r="V443">
        <v>83.9</v>
      </c>
      <c r="W443">
        <v>3.14</v>
      </c>
      <c r="X443">
        <v>9.5</v>
      </c>
      <c r="Y443">
        <v>6.3</v>
      </c>
      <c r="Z443">
        <v>3</v>
      </c>
      <c r="AA443" t="s">
        <v>4250</v>
      </c>
      <c r="AB443">
        <v>0</v>
      </c>
      <c r="AC443">
        <v>4</v>
      </c>
      <c r="AD443">
        <v>3.856666666666666</v>
      </c>
      <c r="AF443" t="s">
        <v>7949</v>
      </c>
      <c r="AI443">
        <v>0</v>
      </c>
      <c r="AJ443">
        <v>0</v>
      </c>
      <c r="AK443" t="s">
        <v>20013</v>
      </c>
      <c r="AL443" t="s">
        <v>20013</v>
      </c>
      <c r="AM443" t="s">
        <v>20019</v>
      </c>
    </row>
    <row r="444" spans="1:39" x14ac:dyDescent="0.25">
      <c r="A444" t="s">
        <v>20269</v>
      </c>
      <c r="B444" t="s">
        <v>20485</v>
      </c>
      <c r="C444" t="s">
        <v>4842</v>
      </c>
      <c r="D444">
        <v>75</v>
      </c>
      <c r="E444" t="s">
        <v>20487</v>
      </c>
      <c r="G444" t="s">
        <v>20494</v>
      </c>
      <c r="H444" t="s">
        <v>4846</v>
      </c>
      <c r="K444" t="s">
        <v>6860</v>
      </c>
      <c r="M444" t="s">
        <v>20535</v>
      </c>
      <c r="N444">
        <v>8</v>
      </c>
      <c r="O444" t="s">
        <v>20616</v>
      </c>
      <c r="P444" t="s">
        <v>20916</v>
      </c>
      <c r="Q444">
        <v>5</v>
      </c>
      <c r="R444">
        <v>4</v>
      </c>
      <c r="S444">
        <v>2.69</v>
      </c>
      <c r="T444">
        <v>2.73</v>
      </c>
      <c r="U444">
        <v>425.51</v>
      </c>
      <c r="V444">
        <v>130.07</v>
      </c>
      <c r="W444">
        <v>2.59</v>
      </c>
      <c r="X444">
        <v>9.0299999999999994</v>
      </c>
      <c r="Y444">
        <v>6.28</v>
      </c>
      <c r="Z444">
        <v>3</v>
      </c>
      <c r="AA444" t="s">
        <v>4250</v>
      </c>
      <c r="AB444">
        <v>0</v>
      </c>
      <c r="AC444">
        <v>7</v>
      </c>
      <c r="AD444">
        <v>3.187071428571429</v>
      </c>
      <c r="AF444" t="s">
        <v>7949</v>
      </c>
      <c r="AI444">
        <v>0</v>
      </c>
      <c r="AJ444">
        <v>0</v>
      </c>
      <c r="AK444" t="s">
        <v>20013</v>
      </c>
      <c r="AL444" t="s">
        <v>20013</v>
      </c>
      <c r="AM444" t="s">
        <v>20019</v>
      </c>
    </row>
    <row r="445" spans="1:39" x14ac:dyDescent="0.25">
      <c r="A445" t="s">
        <v>20064</v>
      </c>
      <c r="B445" t="s">
        <v>20485</v>
      </c>
      <c r="C445" t="s">
        <v>4842</v>
      </c>
      <c r="D445">
        <v>75</v>
      </c>
      <c r="E445" t="s">
        <v>20487</v>
      </c>
      <c r="G445" t="s">
        <v>20491</v>
      </c>
      <c r="H445" t="s">
        <v>4846</v>
      </c>
      <c r="K445" t="s">
        <v>6860</v>
      </c>
      <c r="L445" t="s">
        <v>6861</v>
      </c>
      <c r="M445" t="s">
        <v>20526</v>
      </c>
      <c r="N445">
        <v>9</v>
      </c>
      <c r="O445" t="s">
        <v>20606</v>
      </c>
      <c r="P445" t="s">
        <v>20711</v>
      </c>
      <c r="Q445">
        <v>14</v>
      </c>
      <c r="R445">
        <v>8</v>
      </c>
      <c r="S445">
        <v>1.05</v>
      </c>
      <c r="T445">
        <v>3.06</v>
      </c>
      <c r="U445">
        <v>754.76</v>
      </c>
      <c r="V445">
        <v>332.49</v>
      </c>
      <c r="W445">
        <v>-0.53</v>
      </c>
      <c r="X445">
        <v>2.5</v>
      </c>
      <c r="Y445">
        <v>5.8</v>
      </c>
      <c r="Z445">
        <v>3</v>
      </c>
      <c r="AA445" t="s">
        <v>4250</v>
      </c>
      <c r="AB445">
        <v>3</v>
      </c>
      <c r="AC445">
        <v>19</v>
      </c>
      <c r="AD445">
        <v>2.97</v>
      </c>
      <c r="AF445" t="s">
        <v>7951</v>
      </c>
      <c r="AI445">
        <v>0</v>
      </c>
      <c r="AJ445">
        <v>0</v>
      </c>
      <c r="AK445" t="s">
        <v>19869</v>
      </c>
      <c r="AL445" t="s">
        <v>19869</v>
      </c>
      <c r="AM445" t="s">
        <v>20019</v>
      </c>
    </row>
    <row r="446" spans="1:39" x14ac:dyDescent="0.25">
      <c r="A446" t="s">
        <v>20270</v>
      </c>
      <c r="B446" t="s">
        <v>20485</v>
      </c>
      <c r="C446" t="s">
        <v>4842</v>
      </c>
      <c r="D446">
        <v>75</v>
      </c>
      <c r="E446" t="s">
        <v>20487</v>
      </c>
      <c r="G446" t="s">
        <v>20490</v>
      </c>
      <c r="H446" t="s">
        <v>4846</v>
      </c>
      <c r="K446" t="s">
        <v>6860</v>
      </c>
      <c r="L446" t="s">
        <v>6861</v>
      </c>
      <c r="M446" t="s">
        <v>20514</v>
      </c>
      <c r="N446">
        <v>9</v>
      </c>
      <c r="O446" t="s">
        <v>20589</v>
      </c>
      <c r="P446" t="s">
        <v>20917</v>
      </c>
      <c r="Q446">
        <v>9</v>
      </c>
      <c r="R446">
        <v>9</v>
      </c>
      <c r="S446">
        <v>1.1200000000000001</v>
      </c>
      <c r="T446">
        <v>4.22</v>
      </c>
      <c r="U446">
        <v>732.84</v>
      </c>
      <c r="V446">
        <v>249.28</v>
      </c>
      <c r="W446">
        <v>1.55</v>
      </c>
      <c r="X446">
        <v>4.04</v>
      </c>
      <c r="Y446">
        <v>6.2</v>
      </c>
      <c r="Z446">
        <v>3</v>
      </c>
      <c r="AA446" t="s">
        <v>4250</v>
      </c>
      <c r="AB446">
        <v>2</v>
      </c>
      <c r="AC446">
        <v>18</v>
      </c>
      <c r="AD446">
        <v>2.39</v>
      </c>
      <c r="AF446" t="s">
        <v>7951</v>
      </c>
      <c r="AI446">
        <v>0</v>
      </c>
      <c r="AJ446">
        <v>0</v>
      </c>
      <c r="AK446" t="s">
        <v>19897</v>
      </c>
      <c r="AL446" t="s">
        <v>19897</v>
      </c>
      <c r="AM446" t="s">
        <v>20019</v>
      </c>
    </row>
    <row r="447" spans="1:39" x14ac:dyDescent="0.25">
      <c r="A447" t="s">
        <v>20271</v>
      </c>
      <c r="B447" t="s">
        <v>20485</v>
      </c>
      <c r="C447" t="s">
        <v>4842</v>
      </c>
      <c r="D447">
        <v>75</v>
      </c>
      <c r="E447" t="s">
        <v>20487</v>
      </c>
      <c r="G447" t="s">
        <v>20494</v>
      </c>
      <c r="H447" t="s">
        <v>4846</v>
      </c>
      <c r="K447" t="s">
        <v>6860</v>
      </c>
      <c r="L447" t="s">
        <v>6861</v>
      </c>
      <c r="M447" t="s">
        <v>20528</v>
      </c>
      <c r="N447">
        <v>9</v>
      </c>
      <c r="O447" t="s">
        <v>20607</v>
      </c>
      <c r="P447" t="s">
        <v>20918</v>
      </c>
      <c r="Q447">
        <v>9</v>
      </c>
      <c r="R447">
        <v>5</v>
      </c>
      <c r="S447">
        <v>3.27</v>
      </c>
      <c r="T447">
        <v>3.27</v>
      </c>
      <c r="U447">
        <v>711.86</v>
      </c>
      <c r="V447">
        <v>206.46</v>
      </c>
      <c r="W447">
        <v>2.21</v>
      </c>
      <c r="X447">
        <v>11.16</v>
      </c>
      <c r="Y447">
        <v>0</v>
      </c>
      <c r="Z447">
        <v>2</v>
      </c>
      <c r="AA447" t="s">
        <v>4250</v>
      </c>
      <c r="AB447">
        <v>1</v>
      </c>
      <c r="AC447">
        <v>20</v>
      </c>
      <c r="AD447">
        <v>2.23</v>
      </c>
      <c r="AF447" t="s">
        <v>7949</v>
      </c>
      <c r="AI447">
        <v>0</v>
      </c>
      <c r="AJ447">
        <v>0</v>
      </c>
      <c r="AK447" t="s">
        <v>19952</v>
      </c>
      <c r="AL447" t="s">
        <v>19952</v>
      </c>
      <c r="AM447" t="s">
        <v>20019</v>
      </c>
    </row>
    <row r="448" spans="1:39" x14ac:dyDescent="0.25">
      <c r="A448" t="s">
        <v>20272</v>
      </c>
      <c r="B448" t="s">
        <v>20485</v>
      </c>
      <c r="C448" t="s">
        <v>4842</v>
      </c>
      <c r="D448">
        <v>74.900000000000006</v>
      </c>
      <c r="E448" t="s">
        <v>20487</v>
      </c>
      <c r="G448" t="s">
        <v>20494</v>
      </c>
      <c r="H448" t="s">
        <v>4846</v>
      </c>
      <c r="K448" t="s">
        <v>6860</v>
      </c>
      <c r="L448" t="s">
        <v>6861</v>
      </c>
      <c r="M448" t="s">
        <v>20541</v>
      </c>
      <c r="N448">
        <v>9</v>
      </c>
      <c r="O448" t="s">
        <v>20627</v>
      </c>
      <c r="P448" t="s">
        <v>20919</v>
      </c>
      <c r="Q448">
        <v>7</v>
      </c>
      <c r="R448">
        <v>2</v>
      </c>
      <c r="S448">
        <v>6.04</v>
      </c>
      <c r="T448">
        <v>7.34</v>
      </c>
      <c r="U448">
        <v>622.21</v>
      </c>
      <c r="V448">
        <v>102.69</v>
      </c>
      <c r="W448">
        <v>7.2</v>
      </c>
      <c r="Y448">
        <v>9.1</v>
      </c>
      <c r="Z448">
        <v>4</v>
      </c>
      <c r="AA448" t="s">
        <v>4250</v>
      </c>
      <c r="AB448">
        <v>2</v>
      </c>
      <c r="AC448">
        <v>15</v>
      </c>
      <c r="AD448">
        <v>1.5269999999999999</v>
      </c>
      <c r="AF448" t="s">
        <v>7952</v>
      </c>
      <c r="AI448">
        <v>0</v>
      </c>
      <c r="AJ448">
        <v>0</v>
      </c>
      <c r="AK448" t="s">
        <v>19958</v>
      </c>
      <c r="AL448" t="s">
        <v>19958</v>
      </c>
      <c r="AM448" t="s">
        <v>20019</v>
      </c>
    </row>
    <row r="449" spans="1:39" x14ac:dyDescent="0.25">
      <c r="A449" t="s">
        <v>20273</v>
      </c>
      <c r="B449" t="s">
        <v>20485</v>
      </c>
      <c r="C449" t="s">
        <v>4842</v>
      </c>
      <c r="D449">
        <v>74.599999999999994</v>
      </c>
      <c r="E449" t="s">
        <v>20487</v>
      </c>
      <c r="K449" t="s">
        <v>6860</v>
      </c>
      <c r="L449" t="s">
        <v>6861</v>
      </c>
      <c r="M449" t="s">
        <v>15037</v>
      </c>
      <c r="N449">
        <v>9</v>
      </c>
      <c r="O449" t="s">
        <v>20617</v>
      </c>
      <c r="P449" t="s">
        <v>20920</v>
      </c>
      <c r="Q449">
        <v>7</v>
      </c>
      <c r="R449">
        <v>3</v>
      </c>
      <c r="S449">
        <v>3.01</v>
      </c>
      <c r="T449">
        <v>4.92</v>
      </c>
      <c r="U449">
        <v>527.41999999999996</v>
      </c>
      <c r="V449">
        <v>154.24</v>
      </c>
      <c r="W449">
        <v>3.44</v>
      </c>
      <c r="X449">
        <v>5.51</v>
      </c>
      <c r="Y449">
        <v>0</v>
      </c>
      <c r="Z449">
        <v>3</v>
      </c>
      <c r="AA449" t="s">
        <v>4250</v>
      </c>
      <c r="AB449">
        <v>1</v>
      </c>
      <c r="AC449">
        <v>6</v>
      </c>
      <c r="AD449">
        <v>1.7016666666666671</v>
      </c>
      <c r="AF449" t="s">
        <v>7951</v>
      </c>
      <c r="AI449">
        <v>0</v>
      </c>
      <c r="AJ449">
        <v>0</v>
      </c>
      <c r="AK449" t="s">
        <v>21143</v>
      </c>
      <c r="AL449" t="s">
        <v>21143</v>
      </c>
      <c r="AM449" t="s">
        <v>20019</v>
      </c>
    </row>
    <row r="450" spans="1:39" x14ac:dyDescent="0.25">
      <c r="A450" t="s">
        <v>20274</v>
      </c>
      <c r="B450" t="s">
        <v>20485</v>
      </c>
      <c r="C450" t="s">
        <v>4842</v>
      </c>
      <c r="D450">
        <v>74.2</v>
      </c>
      <c r="E450" t="s">
        <v>20487</v>
      </c>
      <c r="G450" t="s">
        <v>20490</v>
      </c>
      <c r="H450" t="s">
        <v>4846</v>
      </c>
      <c r="K450" t="s">
        <v>6860</v>
      </c>
      <c r="L450" t="s">
        <v>6861</v>
      </c>
      <c r="M450" t="s">
        <v>20509</v>
      </c>
      <c r="N450">
        <v>9</v>
      </c>
      <c r="O450" t="s">
        <v>20584</v>
      </c>
      <c r="P450" t="s">
        <v>20921</v>
      </c>
      <c r="Q450">
        <v>10</v>
      </c>
      <c r="R450">
        <v>8</v>
      </c>
      <c r="S450">
        <v>1.1000000000000001</v>
      </c>
      <c r="T450">
        <v>3.62</v>
      </c>
      <c r="U450">
        <v>724.88</v>
      </c>
      <c r="V450">
        <v>233.56</v>
      </c>
      <c r="W450">
        <v>2.04</v>
      </c>
      <c r="X450">
        <v>4.24</v>
      </c>
      <c r="Y450">
        <v>8.7200000000000006</v>
      </c>
      <c r="Z450">
        <v>3</v>
      </c>
      <c r="AA450" t="s">
        <v>4250</v>
      </c>
      <c r="AB450">
        <v>2</v>
      </c>
      <c r="AC450">
        <v>18</v>
      </c>
      <c r="AD450">
        <v>2.33</v>
      </c>
      <c r="AF450" t="s">
        <v>7950</v>
      </c>
      <c r="AI450">
        <v>0</v>
      </c>
      <c r="AJ450">
        <v>0</v>
      </c>
      <c r="AK450" t="s">
        <v>19867</v>
      </c>
      <c r="AL450" t="s">
        <v>19867</v>
      </c>
      <c r="AM450" t="s">
        <v>20019</v>
      </c>
    </row>
    <row r="451" spans="1:39" x14ac:dyDescent="0.25">
      <c r="A451" t="s">
        <v>20275</v>
      </c>
      <c r="B451" t="s">
        <v>20485</v>
      </c>
      <c r="C451" t="s">
        <v>4842</v>
      </c>
      <c r="D451">
        <v>74</v>
      </c>
      <c r="E451" t="s">
        <v>20487</v>
      </c>
      <c r="G451" t="s">
        <v>20490</v>
      </c>
      <c r="H451" t="s">
        <v>4846</v>
      </c>
      <c r="K451" t="s">
        <v>6860</v>
      </c>
      <c r="L451" t="s">
        <v>6861</v>
      </c>
      <c r="M451" t="s">
        <v>20530</v>
      </c>
      <c r="N451">
        <v>9</v>
      </c>
      <c r="O451" t="s">
        <v>20610</v>
      </c>
      <c r="P451" t="s">
        <v>20922</v>
      </c>
      <c r="Q451">
        <v>9</v>
      </c>
      <c r="R451">
        <v>5</v>
      </c>
      <c r="S451">
        <v>4.6100000000000003</v>
      </c>
      <c r="T451">
        <v>6.58</v>
      </c>
      <c r="U451">
        <v>634.70000000000005</v>
      </c>
      <c r="V451">
        <v>184.11</v>
      </c>
      <c r="W451">
        <v>3.28</v>
      </c>
      <c r="X451">
        <v>4.26</v>
      </c>
      <c r="Y451">
        <v>1.47</v>
      </c>
      <c r="Z451">
        <v>5</v>
      </c>
      <c r="AA451" t="s">
        <v>4250</v>
      </c>
      <c r="AB451">
        <v>1</v>
      </c>
      <c r="AC451">
        <v>12</v>
      </c>
      <c r="AD451">
        <v>1</v>
      </c>
      <c r="AF451" t="s">
        <v>7951</v>
      </c>
      <c r="AI451">
        <v>0</v>
      </c>
      <c r="AJ451">
        <v>0</v>
      </c>
      <c r="AK451" t="s">
        <v>19980</v>
      </c>
      <c r="AL451" t="s">
        <v>19980</v>
      </c>
      <c r="AM451" t="s">
        <v>20019</v>
      </c>
    </row>
    <row r="452" spans="1:39" x14ac:dyDescent="0.25">
      <c r="A452" t="s">
        <v>20276</v>
      </c>
      <c r="B452" t="s">
        <v>20485</v>
      </c>
      <c r="C452" t="s">
        <v>4842</v>
      </c>
      <c r="D452">
        <v>74</v>
      </c>
      <c r="E452" t="s">
        <v>20487</v>
      </c>
      <c r="G452" t="s">
        <v>20489</v>
      </c>
      <c r="H452" t="s">
        <v>4846</v>
      </c>
      <c r="K452" t="s">
        <v>6860</v>
      </c>
      <c r="L452" t="s">
        <v>6861</v>
      </c>
      <c r="M452" t="s">
        <v>20512</v>
      </c>
      <c r="N452">
        <v>9</v>
      </c>
      <c r="O452" t="s">
        <v>20587</v>
      </c>
      <c r="P452" t="s">
        <v>20923</v>
      </c>
      <c r="Q452">
        <v>3</v>
      </c>
      <c r="R452">
        <v>1</v>
      </c>
      <c r="S452">
        <v>6.14</v>
      </c>
      <c r="T452">
        <v>6.14</v>
      </c>
      <c r="U452">
        <v>350.48</v>
      </c>
      <c r="V452">
        <v>29.46</v>
      </c>
      <c r="W452">
        <v>5.19</v>
      </c>
      <c r="X452">
        <v>13.55</v>
      </c>
      <c r="Y452">
        <v>0</v>
      </c>
      <c r="Z452">
        <v>3</v>
      </c>
      <c r="AA452" t="s">
        <v>4250</v>
      </c>
      <c r="AB452">
        <v>1</v>
      </c>
      <c r="AC452">
        <v>7</v>
      </c>
      <c r="AD452">
        <v>3.3063333333333338</v>
      </c>
      <c r="AF452" t="s">
        <v>7949</v>
      </c>
      <c r="AI452">
        <v>0</v>
      </c>
      <c r="AJ452">
        <v>0</v>
      </c>
      <c r="AK452" t="s">
        <v>20016</v>
      </c>
      <c r="AL452" t="s">
        <v>20016</v>
      </c>
      <c r="AM452" t="s">
        <v>20019</v>
      </c>
    </row>
    <row r="453" spans="1:39" x14ac:dyDescent="0.25">
      <c r="A453" t="s">
        <v>20277</v>
      </c>
      <c r="B453" t="s">
        <v>20485</v>
      </c>
      <c r="C453" t="s">
        <v>4842</v>
      </c>
      <c r="D453">
        <v>74</v>
      </c>
      <c r="E453" t="s">
        <v>20487</v>
      </c>
      <c r="G453" t="s">
        <v>20494</v>
      </c>
      <c r="H453" t="s">
        <v>4846</v>
      </c>
      <c r="K453" t="s">
        <v>6860</v>
      </c>
      <c r="L453" t="s">
        <v>6861</v>
      </c>
      <c r="M453" t="s">
        <v>20553</v>
      </c>
      <c r="N453">
        <v>9</v>
      </c>
      <c r="O453" t="s">
        <v>20640</v>
      </c>
      <c r="P453" t="s">
        <v>20924</v>
      </c>
      <c r="Q453">
        <v>11</v>
      </c>
      <c r="R453">
        <v>4</v>
      </c>
      <c r="S453">
        <v>2.2999999999999998</v>
      </c>
      <c r="T453">
        <v>5.31</v>
      </c>
      <c r="U453">
        <v>869.84</v>
      </c>
      <c r="V453">
        <v>198.38</v>
      </c>
      <c r="W453">
        <v>6.3</v>
      </c>
      <c r="X453">
        <v>4.3099999999999996</v>
      </c>
      <c r="Y453">
        <v>0.15</v>
      </c>
      <c r="Z453">
        <v>3</v>
      </c>
      <c r="AA453" t="s">
        <v>4250</v>
      </c>
      <c r="AB453">
        <v>3</v>
      </c>
      <c r="AC453">
        <v>13</v>
      </c>
      <c r="AD453">
        <v>1.85</v>
      </c>
      <c r="AE453" t="s">
        <v>21133</v>
      </c>
      <c r="AF453" t="s">
        <v>7951</v>
      </c>
      <c r="AH453" t="s">
        <v>21137</v>
      </c>
      <c r="AI453">
        <v>3</v>
      </c>
      <c r="AJ453">
        <v>0</v>
      </c>
      <c r="AK453" t="s">
        <v>21149</v>
      </c>
      <c r="AL453" t="s">
        <v>21149</v>
      </c>
      <c r="AM453" t="s">
        <v>20019</v>
      </c>
    </row>
    <row r="454" spans="1:39" x14ac:dyDescent="0.25">
      <c r="A454" t="s">
        <v>20278</v>
      </c>
      <c r="B454" t="s">
        <v>20485</v>
      </c>
      <c r="C454" t="s">
        <v>4842</v>
      </c>
      <c r="D454">
        <v>74</v>
      </c>
      <c r="E454" t="s">
        <v>20487</v>
      </c>
      <c r="G454" t="s">
        <v>20490</v>
      </c>
      <c r="H454" t="s">
        <v>4846</v>
      </c>
      <c r="K454" t="s">
        <v>6860</v>
      </c>
      <c r="L454" t="s">
        <v>6861</v>
      </c>
      <c r="M454" t="s">
        <v>20514</v>
      </c>
      <c r="N454">
        <v>9</v>
      </c>
      <c r="O454" t="s">
        <v>20593</v>
      </c>
      <c r="P454" t="s">
        <v>20925</v>
      </c>
      <c r="Q454">
        <v>7</v>
      </c>
      <c r="R454">
        <v>7</v>
      </c>
      <c r="S454">
        <v>2.91</v>
      </c>
      <c r="T454">
        <v>5.43</v>
      </c>
      <c r="U454">
        <v>747.73</v>
      </c>
      <c r="V454">
        <v>199.95</v>
      </c>
      <c r="W454">
        <v>3.61</v>
      </c>
      <c r="X454">
        <v>4.24</v>
      </c>
      <c r="Y454">
        <v>8.7200000000000006</v>
      </c>
      <c r="Z454">
        <v>2</v>
      </c>
      <c r="AA454" t="s">
        <v>4250</v>
      </c>
      <c r="AB454">
        <v>2</v>
      </c>
      <c r="AC454">
        <v>17</v>
      </c>
      <c r="AD454">
        <v>1.1850000000000001</v>
      </c>
      <c r="AF454" t="s">
        <v>7950</v>
      </c>
      <c r="AI454">
        <v>0</v>
      </c>
      <c r="AJ454">
        <v>0</v>
      </c>
      <c r="AK454" t="s">
        <v>19869</v>
      </c>
      <c r="AL454" t="s">
        <v>19869</v>
      </c>
      <c r="AM454" t="s">
        <v>20019</v>
      </c>
    </row>
    <row r="455" spans="1:39" x14ac:dyDescent="0.25">
      <c r="A455" t="s">
        <v>20177</v>
      </c>
      <c r="B455" t="s">
        <v>20485</v>
      </c>
      <c r="C455" t="s">
        <v>4842</v>
      </c>
      <c r="D455">
        <v>74</v>
      </c>
      <c r="E455" t="s">
        <v>20487</v>
      </c>
      <c r="G455" t="s">
        <v>20488</v>
      </c>
      <c r="H455" t="s">
        <v>4846</v>
      </c>
      <c r="K455" t="s">
        <v>6860</v>
      </c>
      <c r="L455" t="s">
        <v>6861</v>
      </c>
      <c r="M455" t="s">
        <v>20507</v>
      </c>
      <c r="N455">
        <v>9</v>
      </c>
      <c r="O455" t="s">
        <v>20582</v>
      </c>
      <c r="P455" t="s">
        <v>20824</v>
      </c>
      <c r="Q455">
        <v>4</v>
      </c>
      <c r="R455">
        <v>1</v>
      </c>
      <c r="S455">
        <v>5.56</v>
      </c>
      <c r="T455">
        <v>5.56</v>
      </c>
      <c r="U455">
        <v>353.49</v>
      </c>
      <c r="V455">
        <v>34.39</v>
      </c>
      <c r="W455">
        <v>4.29</v>
      </c>
      <c r="Y455">
        <v>0</v>
      </c>
      <c r="Z455">
        <v>3</v>
      </c>
      <c r="AA455" t="s">
        <v>4250</v>
      </c>
      <c r="AB455">
        <v>0</v>
      </c>
      <c r="AC455">
        <v>6</v>
      </c>
      <c r="AD455">
        <v>3.552833333333334</v>
      </c>
      <c r="AF455" t="s">
        <v>7949</v>
      </c>
      <c r="AI455">
        <v>0</v>
      </c>
      <c r="AJ455">
        <v>0</v>
      </c>
      <c r="AK455" t="s">
        <v>20016</v>
      </c>
      <c r="AL455" t="s">
        <v>20016</v>
      </c>
      <c r="AM455" t="s">
        <v>20019</v>
      </c>
    </row>
    <row r="456" spans="1:39" x14ac:dyDescent="0.25">
      <c r="A456" t="s">
        <v>20279</v>
      </c>
      <c r="B456" t="s">
        <v>20485</v>
      </c>
      <c r="C456" t="s">
        <v>4842</v>
      </c>
      <c r="D456">
        <v>74</v>
      </c>
      <c r="E456" t="s">
        <v>20487</v>
      </c>
      <c r="G456" t="s">
        <v>20489</v>
      </c>
      <c r="H456" t="s">
        <v>4846</v>
      </c>
      <c r="K456" t="s">
        <v>6860</v>
      </c>
      <c r="L456" t="s">
        <v>6861</v>
      </c>
      <c r="M456" t="s">
        <v>20512</v>
      </c>
      <c r="N456">
        <v>9</v>
      </c>
      <c r="O456" t="s">
        <v>20587</v>
      </c>
      <c r="P456" t="s">
        <v>20926</v>
      </c>
      <c r="Q456">
        <v>5</v>
      </c>
      <c r="R456">
        <v>1</v>
      </c>
      <c r="S456">
        <v>5.84</v>
      </c>
      <c r="T456">
        <v>5.84</v>
      </c>
      <c r="U456">
        <v>397.54</v>
      </c>
      <c r="V456">
        <v>43.62</v>
      </c>
      <c r="W456">
        <v>4.6900000000000004</v>
      </c>
      <c r="Y456">
        <v>0</v>
      </c>
      <c r="Z456">
        <v>3</v>
      </c>
      <c r="AA456" t="s">
        <v>4250</v>
      </c>
      <c r="AB456">
        <v>0</v>
      </c>
      <c r="AC456">
        <v>7</v>
      </c>
      <c r="AD456">
        <v>3.5651904761904758</v>
      </c>
      <c r="AF456" t="s">
        <v>7949</v>
      </c>
      <c r="AI456">
        <v>0</v>
      </c>
      <c r="AJ456">
        <v>0</v>
      </c>
      <c r="AK456" t="s">
        <v>20016</v>
      </c>
      <c r="AL456" t="s">
        <v>20016</v>
      </c>
      <c r="AM456" t="s">
        <v>20019</v>
      </c>
    </row>
    <row r="457" spans="1:39" x14ac:dyDescent="0.25">
      <c r="A457" t="s">
        <v>20280</v>
      </c>
      <c r="B457" t="s">
        <v>20485</v>
      </c>
      <c r="C457" t="s">
        <v>4842</v>
      </c>
      <c r="D457">
        <v>74</v>
      </c>
      <c r="E457" t="s">
        <v>20487</v>
      </c>
      <c r="G457" t="s">
        <v>20501</v>
      </c>
      <c r="H457" t="s">
        <v>4846</v>
      </c>
      <c r="K457" t="s">
        <v>6860</v>
      </c>
      <c r="L457" t="s">
        <v>6861</v>
      </c>
      <c r="M457" t="s">
        <v>20554</v>
      </c>
      <c r="N457">
        <v>9</v>
      </c>
      <c r="O457" t="s">
        <v>20641</v>
      </c>
      <c r="P457" t="s">
        <v>20927</v>
      </c>
      <c r="Q457">
        <v>6</v>
      </c>
      <c r="R457">
        <v>3</v>
      </c>
      <c r="S457">
        <v>2.6</v>
      </c>
      <c r="T457">
        <v>5.26</v>
      </c>
      <c r="U457">
        <v>715.08</v>
      </c>
      <c r="V457">
        <v>92.18</v>
      </c>
      <c r="W457">
        <v>5.47</v>
      </c>
      <c r="X457">
        <v>9.16</v>
      </c>
      <c r="Y457">
        <v>10.29</v>
      </c>
      <c r="Z457">
        <v>2</v>
      </c>
      <c r="AA457" t="s">
        <v>4250</v>
      </c>
      <c r="AB457">
        <v>2</v>
      </c>
      <c r="AC457">
        <v>12</v>
      </c>
      <c r="AD457">
        <v>1.794</v>
      </c>
      <c r="AF457" t="s">
        <v>7952</v>
      </c>
      <c r="AI457">
        <v>0</v>
      </c>
      <c r="AJ457">
        <v>0</v>
      </c>
      <c r="AK457" t="s">
        <v>21146</v>
      </c>
      <c r="AL457" t="s">
        <v>21146</v>
      </c>
      <c r="AM457" t="s">
        <v>20019</v>
      </c>
    </row>
    <row r="458" spans="1:39" x14ac:dyDescent="0.25">
      <c r="A458" t="s">
        <v>20091</v>
      </c>
      <c r="B458" t="s">
        <v>20485</v>
      </c>
      <c r="C458" t="s">
        <v>4842</v>
      </c>
      <c r="D458">
        <v>74</v>
      </c>
      <c r="E458" t="s">
        <v>20487</v>
      </c>
      <c r="G458" t="s">
        <v>20491</v>
      </c>
      <c r="H458" t="s">
        <v>4846</v>
      </c>
      <c r="K458" t="s">
        <v>6860</v>
      </c>
      <c r="L458" t="s">
        <v>6861</v>
      </c>
      <c r="M458" t="s">
        <v>20527</v>
      </c>
      <c r="N458">
        <v>9</v>
      </c>
      <c r="O458" t="s">
        <v>20605</v>
      </c>
      <c r="P458" t="s">
        <v>20738</v>
      </c>
      <c r="Q458">
        <v>10</v>
      </c>
      <c r="R458">
        <v>8</v>
      </c>
      <c r="S458">
        <v>-0.73</v>
      </c>
      <c r="T458">
        <v>2.79</v>
      </c>
      <c r="U458">
        <v>679.78</v>
      </c>
      <c r="V458">
        <v>254.41</v>
      </c>
      <c r="W458">
        <v>0.76</v>
      </c>
      <c r="X458">
        <v>4.24</v>
      </c>
      <c r="Y458">
        <v>8.7200000000000006</v>
      </c>
      <c r="Z458">
        <v>3</v>
      </c>
      <c r="AA458" t="s">
        <v>4250</v>
      </c>
      <c r="AB458">
        <v>2</v>
      </c>
      <c r="AC458">
        <v>18</v>
      </c>
      <c r="AD458">
        <v>2.64</v>
      </c>
      <c r="AF458" t="s">
        <v>7950</v>
      </c>
      <c r="AI458">
        <v>0</v>
      </c>
      <c r="AJ458">
        <v>0</v>
      </c>
      <c r="AK458" t="s">
        <v>19898</v>
      </c>
      <c r="AL458" t="s">
        <v>19898</v>
      </c>
      <c r="AM458" t="s">
        <v>20019</v>
      </c>
    </row>
    <row r="459" spans="1:39" x14ac:dyDescent="0.25">
      <c r="A459" t="s">
        <v>20274</v>
      </c>
      <c r="B459" t="s">
        <v>20485</v>
      </c>
      <c r="C459" t="s">
        <v>4842</v>
      </c>
      <c r="D459">
        <v>74</v>
      </c>
      <c r="E459" t="s">
        <v>20487</v>
      </c>
      <c r="G459" t="s">
        <v>20490</v>
      </c>
      <c r="H459" t="s">
        <v>4846</v>
      </c>
      <c r="K459" t="s">
        <v>6860</v>
      </c>
      <c r="L459" t="s">
        <v>6861</v>
      </c>
      <c r="M459" t="s">
        <v>20523</v>
      </c>
      <c r="N459">
        <v>9</v>
      </c>
      <c r="O459" t="s">
        <v>20599</v>
      </c>
      <c r="P459" t="s">
        <v>20921</v>
      </c>
      <c r="Q459">
        <v>10</v>
      </c>
      <c r="R459">
        <v>8</v>
      </c>
      <c r="S459">
        <v>1.1000000000000001</v>
      </c>
      <c r="T459">
        <v>3.62</v>
      </c>
      <c r="U459">
        <v>724.88</v>
      </c>
      <c r="V459">
        <v>233.56</v>
      </c>
      <c r="W459">
        <v>2.04</v>
      </c>
      <c r="X459">
        <v>4.24</v>
      </c>
      <c r="Y459">
        <v>8.7200000000000006</v>
      </c>
      <c r="Z459">
        <v>3</v>
      </c>
      <c r="AA459" t="s">
        <v>4250</v>
      </c>
      <c r="AB459">
        <v>2</v>
      </c>
      <c r="AC459">
        <v>18</v>
      </c>
      <c r="AD459">
        <v>2.33</v>
      </c>
      <c r="AF459" t="s">
        <v>7950</v>
      </c>
      <c r="AI459">
        <v>0</v>
      </c>
      <c r="AJ459">
        <v>0</v>
      </c>
      <c r="AK459" t="s">
        <v>19898</v>
      </c>
      <c r="AL459" t="s">
        <v>19898</v>
      </c>
      <c r="AM459" t="s">
        <v>20019</v>
      </c>
    </row>
    <row r="460" spans="1:39" x14ac:dyDescent="0.25">
      <c r="A460" t="s">
        <v>20257</v>
      </c>
      <c r="B460" t="s">
        <v>20485</v>
      </c>
      <c r="C460" t="s">
        <v>4842</v>
      </c>
      <c r="D460">
        <v>74</v>
      </c>
      <c r="E460" t="s">
        <v>20487</v>
      </c>
      <c r="G460" t="s">
        <v>20488</v>
      </c>
      <c r="H460" t="s">
        <v>4846</v>
      </c>
      <c r="K460" t="s">
        <v>6860</v>
      </c>
      <c r="L460" t="s">
        <v>6861</v>
      </c>
      <c r="M460" t="s">
        <v>20507</v>
      </c>
      <c r="N460">
        <v>9</v>
      </c>
      <c r="O460" t="s">
        <v>20582</v>
      </c>
      <c r="P460" t="s">
        <v>20904</v>
      </c>
      <c r="Q460">
        <v>3</v>
      </c>
      <c r="R460">
        <v>1</v>
      </c>
      <c r="S460">
        <v>7.29</v>
      </c>
      <c r="T460">
        <v>7.29</v>
      </c>
      <c r="U460">
        <v>383.52</v>
      </c>
      <c r="V460">
        <v>25.16</v>
      </c>
      <c r="W460">
        <v>6.1</v>
      </c>
      <c r="X460">
        <v>13.31</v>
      </c>
      <c r="Y460">
        <v>0</v>
      </c>
      <c r="Z460">
        <v>5</v>
      </c>
      <c r="AA460" t="s">
        <v>4250</v>
      </c>
      <c r="AB460">
        <v>1</v>
      </c>
      <c r="AC460">
        <v>5</v>
      </c>
      <c r="AD460">
        <v>2.9233333333333329</v>
      </c>
      <c r="AF460" t="s">
        <v>7949</v>
      </c>
      <c r="AI460">
        <v>0</v>
      </c>
      <c r="AJ460">
        <v>0</v>
      </c>
      <c r="AK460" t="s">
        <v>20016</v>
      </c>
      <c r="AL460" t="s">
        <v>20016</v>
      </c>
      <c r="AM460" t="s">
        <v>20019</v>
      </c>
    </row>
    <row r="461" spans="1:39" x14ac:dyDescent="0.25">
      <c r="A461" t="s">
        <v>20281</v>
      </c>
      <c r="B461" t="s">
        <v>20485</v>
      </c>
      <c r="C461" t="s">
        <v>4842</v>
      </c>
      <c r="D461">
        <v>74</v>
      </c>
      <c r="E461" t="s">
        <v>20487</v>
      </c>
      <c r="G461" t="s">
        <v>20489</v>
      </c>
      <c r="H461" t="s">
        <v>4846</v>
      </c>
      <c r="K461" t="s">
        <v>6860</v>
      </c>
      <c r="L461" t="s">
        <v>6861</v>
      </c>
      <c r="M461" t="s">
        <v>20512</v>
      </c>
      <c r="N461">
        <v>9</v>
      </c>
      <c r="O461" t="s">
        <v>20587</v>
      </c>
      <c r="P461" t="s">
        <v>20928</v>
      </c>
      <c r="Q461">
        <v>5</v>
      </c>
      <c r="R461">
        <v>1</v>
      </c>
      <c r="S461">
        <v>5.5</v>
      </c>
      <c r="T461">
        <v>5.5</v>
      </c>
      <c r="U461">
        <v>396.51</v>
      </c>
      <c r="V461">
        <v>47.92</v>
      </c>
      <c r="W461">
        <v>4.9000000000000004</v>
      </c>
      <c r="X461">
        <v>13.5</v>
      </c>
      <c r="Y461">
        <v>0</v>
      </c>
      <c r="Z461">
        <v>3</v>
      </c>
      <c r="AA461" t="s">
        <v>4250</v>
      </c>
      <c r="AB461">
        <v>0</v>
      </c>
      <c r="AC461">
        <v>9</v>
      </c>
      <c r="AD461">
        <v>3.5725476190476191</v>
      </c>
      <c r="AF461" t="s">
        <v>7949</v>
      </c>
      <c r="AI461">
        <v>0</v>
      </c>
      <c r="AJ461">
        <v>0</v>
      </c>
      <c r="AK461" t="s">
        <v>20016</v>
      </c>
      <c r="AL461" t="s">
        <v>20016</v>
      </c>
      <c r="AM461" t="s">
        <v>20019</v>
      </c>
    </row>
    <row r="462" spans="1:39" x14ac:dyDescent="0.25">
      <c r="A462" t="s">
        <v>20282</v>
      </c>
      <c r="B462" t="s">
        <v>20485</v>
      </c>
      <c r="C462" t="s">
        <v>4842</v>
      </c>
      <c r="D462">
        <v>73.900000000000006</v>
      </c>
      <c r="E462" t="s">
        <v>20487</v>
      </c>
      <c r="G462" t="s">
        <v>20494</v>
      </c>
      <c r="H462" t="s">
        <v>4846</v>
      </c>
      <c r="K462" t="s">
        <v>6860</v>
      </c>
      <c r="L462" t="s">
        <v>6861</v>
      </c>
      <c r="M462" t="s">
        <v>20541</v>
      </c>
      <c r="N462">
        <v>9</v>
      </c>
      <c r="O462" t="s">
        <v>20627</v>
      </c>
      <c r="P462" t="s">
        <v>20929</v>
      </c>
      <c r="Q462">
        <v>7</v>
      </c>
      <c r="R462">
        <v>4</v>
      </c>
      <c r="S462">
        <v>4.54</v>
      </c>
      <c r="T462">
        <v>6.9</v>
      </c>
      <c r="U462">
        <v>594.15</v>
      </c>
      <c r="V462">
        <v>124.69</v>
      </c>
      <c r="W462">
        <v>6.59</v>
      </c>
      <c r="X462">
        <v>6.42</v>
      </c>
      <c r="Y462">
        <v>9.1</v>
      </c>
      <c r="Z462">
        <v>4</v>
      </c>
      <c r="AA462" t="s">
        <v>4250</v>
      </c>
      <c r="AB462">
        <v>2</v>
      </c>
      <c r="AC462">
        <v>13</v>
      </c>
      <c r="AD462">
        <v>0.45000000000000018</v>
      </c>
      <c r="AF462" t="s">
        <v>7950</v>
      </c>
      <c r="AI462">
        <v>0</v>
      </c>
      <c r="AJ462">
        <v>0</v>
      </c>
      <c r="AK462" t="s">
        <v>19958</v>
      </c>
      <c r="AL462" t="s">
        <v>19958</v>
      </c>
      <c r="AM462" t="s">
        <v>20019</v>
      </c>
    </row>
    <row r="463" spans="1:39" x14ac:dyDescent="0.25">
      <c r="A463" t="s">
        <v>20091</v>
      </c>
      <c r="B463" t="s">
        <v>20485</v>
      </c>
      <c r="C463" t="s">
        <v>4842</v>
      </c>
      <c r="D463">
        <v>73.7</v>
      </c>
      <c r="E463" t="s">
        <v>20487</v>
      </c>
      <c r="G463" t="s">
        <v>20491</v>
      </c>
      <c r="H463" t="s">
        <v>4846</v>
      </c>
      <c r="K463" t="s">
        <v>6860</v>
      </c>
      <c r="L463" t="s">
        <v>6861</v>
      </c>
      <c r="M463" t="s">
        <v>20510</v>
      </c>
      <c r="N463">
        <v>9</v>
      </c>
      <c r="O463" t="s">
        <v>20585</v>
      </c>
      <c r="P463" t="s">
        <v>20738</v>
      </c>
      <c r="Q463">
        <v>10</v>
      </c>
      <c r="R463">
        <v>8</v>
      </c>
      <c r="S463">
        <v>-0.73</v>
      </c>
      <c r="T463">
        <v>2.79</v>
      </c>
      <c r="U463">
        <v>679.78</v>
      </c>
      <c r="V463">
        <v>254.41</v>
      </c>
      <c r="W463">
        <v>0.76</v>
      </c>
      <c r="X463">
        <v>4.24</v>
      </c>
      <c r="Y463">
        <v>8.7200000000000006</v>
      </c>
      <c r="Z463">
        <v>3</v>
      </c>
      <c r="AA463" t="s">
        <v>4250</v>
      </c>
      <c r="AB463">
        <v>2</v>
      </c>
      <c r="AC463">
        <v>18</v>
      </c>
      <c r="AD463">
        <v>2.64</v>
      </c>
      <c r="AF463" t="s">
        <v>7950</v>
      </c>
      <c r="AI463">
        <v>0</v>
      </c>
      <c r="AJ463">
        <v>0</v>
      </c>
      <c r="AK463" t="s">
        <v>19867</v>
      </c>
      <c r="AL463" t="s">
        <v>19867</v>
      </c>
      <c r="AM463" t="s">
        <v>20019</v>
      </c>
    </row>
    <row r="464" spans="1:39" x14ac:dyDescent="0.25">
      <c r="A464" t="s">
        <v>20283</v>
      </c>
      <c r="B464" t="s">
        <v>20485</v>
      </c>
      <c r="C464" t="s">
        <v>4842</v>
      </c>
      <c r="D464">
        <v>73.5</v>
      </c>
      <c r="E464" t="s">
        <v>20487</v>
      </c>
      <c r="G464" t="s">
        <v>20494</v>
      </c>
      <c r="H464" t="s">
        <v>4846</v>
      </c>
      <c r="K464" t="s">
        <v>6860</v>
      </c>
      <c r="L464" t="s">
        <v>6861</v>
      </c>
      <c r="M464" t="s">
        <v>20539</v>
      </c>
      <c r="N464">
        <v>9</v>
      </c>
      <c r="O464" t="s">
        <v>20624</v>
      </c>
      <c r="P464" t="s">
        <v>20930</v>
      </c>
      <c r="Q464">
        <v>5</v>
      </c>
      <c r="R464">
        <v>3</v>
      </c>
      <c r="S464">
        <v>2.73</v>
      </c>
      <c r="T464">
        <v>3.09</v>
      </c>
      <c r="U464">
        <v>531.51</v>
      </c>
      <c r="V464">
        <v>117.36</v>
      </c>
      <c r="W464">
        <v>4.29</v>
      </c>
      <c r="X464">
        <v>7.27</v>
      </c>
      <c r="Y464">
        <v>0</v>
      </c>
      <c r="Z464">
        <v>4</v>
      </c>
      <c r="AA464" t="s">
        <v>4250</v>
      </c>
      <c r="AB464">
        <v>1</v>
      </c>
      <c r="AC464">
        <v>7</v>
      </c>
      <c r="AD464">
        <v>2.8446666666666669</v>
      </c>
      <c r="AF464" t="s">
        <v>7949</v>
      </c>
      <c r="AI464">
        <v>0</v>
      </c>
      <c r="AJ464">
        <v>0</v>
      </c>
      <c r="AK464" t="s">
        <v>21145</v>
      </c>
      <c r="AL464" t="s">
        <v>21145</v>
      </c>
      <c r="AM464" t="s">
        <v>20019</v>
      </c>
    </row>
    <row r="465" spans="1:39" x14ac:dyDescent="0.25">
      <c r="A465" t="s">
        <v>20084</v>
      </c>
      <c r="B465" t="s">
        <v>20485</v>
      </c>
      <c r="C465" t="s">
        <v>4842</v>
      </c>
      <c r="D465">
        <v>73.099999999999994</v>
      </c>
      <c r="E465" t="s">
        <v>20487</v>
      </c>
      <c r="G465" t="s">
        <v>20491</v>
      </c>
      <c r="H465" t="s">
        <v>4846</v>
      </c>
      <c r="K465" t="s">
        <v>6860</v>
      </c>
      <c r="L465" t="s">
        <v>6861</v>
      </c>
      <c r="M465" t="s">
        <v>20525</v>
      </c>
      <c r="N465">
        <v>9</v>
      </c>
      <c r="O465" t="s">
        <v>20603</v>
      </c>
      <c r="P465" t="s">
        <v>20731</v>
      </c>
      <c r="Q465">
        <v>15</v>
      </c>
      <c r="R465">
        <v>13</v>
      </c>
      <c r="S465">
        <v>-7.35</v>
      </c>
      <c r="T465">
        <v>-0.75</v>
      </c>
      <c r="U465">
        <v>904.94</v>
      </c>
      <c r="V465">
        <v>416.31</v>
      </c>
      <c r="W465">
        <v>-4.08</v>
      </c>
      <c r="X465">
        <v>2.5</v>
      </c>
      <c r="Y465">
        <v>5.8</v>
      </c>
      <c r="Z465">
        <v>2</v>
      </c>
      <c r="AA465" t="s">
        <v>4250</v>
      </c>
      <c r="AB465">
        <v>3</v>
      </c>
      <c r="AC465">
        <v>27</v>
      </c>
      <c r="AD465">
        <v>3</v>
      </c>
      <c r="AF465" t="s">
        <v>7951</v>
      </c>
      <c r="AI465">
        <v>0</v>
      </c>
      <c r="AJ465">
        <v>0</v>
      </c>
      <c r="AK465" t="s">
        <v>19900</v>
      </c>
      <c r="AL465" t="s">
        <v>19900</v>
      </c>
      <c r="AM465" t="s">
        <v>20019</v>
      </c>
    </row>
    <row r="466" spans="1:39" x14ac:dyDescent="0.25">
      <c r="A466" t="s">
        <v>20284</v>
      </c>
      <c r="B466" t="s">
        <v>20485</v>
      </c>
      <c r="C466" t="s">
        <v>4842</v>
      </c>
      <c r="D466">
        <v>73</v>
      </c>
      <c r="E466" t="s">
        <v>20487</v>
      </c>
      <c r="G466" t="s">
        <v>20490</v>
      </c>
      <c r="H466" t="s">
        <v>4846</v>
      </c>
      <c r="K466" t="s">
        <v>6860</v>
      </c>
      <c r="L466" t="s">
        <v>6861</v>
      </c>
      <c r="M466" t="s">
        <v>20530</v>
      </c>
      <c r="N466">
        <v>9</v>
      </c>
      <c r="O466" t="s">
        <v>20610</v>
      </c>
      <c r="P466" t="s">
        <v>20931</v>
      </c>
      <c r="Q466">
        <v>9</v>
      </c>
      <c r="R466">
        <v>5</v>
      </c>
      <c r="S466">
        <v>4.2</v>
      </c>
      <c r="T466">
        <v>6.17</v>
      </c>
      <c r="U466">
        <v>620.66999999999996</v>
      </c>
      <c r="V466">
        <v>184.11</v>
      </c>
      <c r="W466">
        <v>3.1</v>
      </c>
      <c r="X466">
        <v>4.26</v>
      </c>
      <c r="Y466">
        <v>1.46</v>
      </c>
      <c r="Z466">
        <v>5</v>
      </c>
      <c r="AA466" t="s">
        <v>4250</v>
      </c>
      <c r="AB466">
        <v>1</v>
      </c>
      <c r="AC466">
        <v>12</v>
      </c>
      <c r="AD466">
        <v>1</v>
      </c>
      <c r="AF466" t="s">
        <v>7951</v>
      </c>
      <c r="AI466">
        <v>0</v>
      </c>
      <c r="AJ466">
        <v>0</v>
      </c>
      <c r="AK466" t="s">
        <v>19980</v>
      </c>
      <c r="AL466" t="s">
        <v>19980</v>
      </c>
      <c r="AM466" t="s">
        <v>20019</v>
      </c>
    </row>
    <row r="467" spans="1:39" x14ac:dyDescent="0.25">
      <c r="A467" t="s">
        <v>20061</v>
      </c>
      <c r="B467" t="s">
        <v>20485</v>
      </c>
      <c r="C467" t="s">
        <v>4842</v>
      </c>
      <c r="D467">
        <v>73</v>
      </c>
      <c r="E467" t="s">
        <v>20487</v>
      </c>
      <c r="G467" t="s">
        <v>20491</v>
      </c>
      <c r="H467" t="s">
        <v>4846</v>
      </c>
      <c r="K467" t="s">
        <v>6860</v>
      </c>
      <c r="L467" t="s">
        <v>6861</v>
      </c>
      <c r="M467" t="s">
        <v>20547</v>
      </c>
      <c r="N467">
        <v>9</v>
      </c>
      <c r="O467" t="s">
        <v>20633</v>
      </c>
      <c r="P467" t="s">
        <v>20708</v>
      </c>
      <c r="Q467">
        <v>10</v>
      </c>
      <c r="R467">
        <v>4</v>
      </c>
      <c r="S467">
        <v>3.09</v>
      </c>
      <c r="T467">
        <v>3.68</v>
      </c>
      <c r="U467">
        <v>680.77</v>
      </c>
      <c r="V467">
        <v>200.94</v>
      </c>
      <c r="W467">
        <v>3.28</v>
      </c>
      <c r="X467">
        <v>6.92</v>
      </c>
      <c r="Y467">
        <v>0</v>
      </c>
      <c r="Z467">
        <v>4</v>
      </c>
      <c r="AA467" t="s">
        <v>4250</v>
      </c>
      <c r="AB467">
        <v>1</v>
      </c>
      <c r="AC467">
        <v>13</v>
      </c>
      <c r="AD467">
        <v>2.1150000000000002</v>
      </c>
      <c r="AF467" t="s">
        <v>7949</v>
      </c>
      <c r="AI467">
        <v>0</v>
      </c>
      <c r="AJ467">
        <v>0</v>
      </c>
      <c r="AK467" t="s">
        <v>19849</v>
      </c>
      <c r="AL467" t="s">
        <v>19849</v>
      </c>
      <c r="AM467" t="s">
        <v>20019</v>
      </c>
    </row>
    <row r="468" spans="1:39" x14ac:dyDescent="0.25">
      <c r="A468" t="s">
        <v>20095</v>
      </c>
      <c r="B468" t="s">
        <v>20485</v>
      </c>
      <c r="C468" t="s">
        <v>4842</v>
      </c>
      <c r="D468">
        <v>73</v>
      </c>
      <c r="E468" t="s">
        <v>20487</v>
      </c>
      <c r="G468" t="s">
        <v>20496</v>
      </c>
      <c r="H468" t="s">
        <v>4846</v>
      </c>
      <c r="K468" t="s">
        <v>6860</v>
      </c>
      <c r="L468" t="s">
        <v>6861</v>
      </c>
      <c r="M468" t="s">
        <v>20538</v>
      </c>
      <c r="N468">
        <v>9</v>
      </c>
      <c r="O468" t="s">
        <v>20620</v>
      </c>
      <c r="P468" t="s">
        <v>20742</v>
      </c>
      <c r="Q468">
        <v>3</v>
      </c>
      <c r="R468">
        <v>1</v>
      </c>
      <c r="S468">
        <v>5.95</v>
      </c>
      <c r="T468">
        <v>5.95</v>
      </c>
      <c r="U468">
        <v>337.49</v>
      </c>
      <c r="V468">
        <v>25.16</v>
      </c>
      <c r="W468">
        <v>4.59</v>
      </c>
      <c r="Y468">
        <v>0</v>
      </c>
      <c r="Z468">
        <v>3</v>
      </c>
      <c r="AA468" t="s">
        <v>4250</v>
      </c>
      <c r="AB468">
        <v>0</v>
      </c>
      <c r="AC468">
        <v>5</v>
      </c>
      <c r="AD468">
        <v>3.091333333333333</v>
      </c>
      <c r="AF468" t="s">
        <v>7949</v>
      </c>
      <c r="AI468">
        <v>0</v>
      </c>
      <c r="AJ468">
        <v>0</v>
      </c>
      <c r="AK468" t="s">
        <v>20016</v>
      </c>
      <c r="AL468" t="s">
        <v>20016</v>
      </c>
      <c r="AM468" t="s">
        <v>20019</v>
      </c>
    </row>
    <row r="469" spans="1:39" x14ac:dyDescent="0.25">
      <c r="A469" t="s">
        <v>20285</v>
      </c>
      <c r="B469" t="s">
        <v>20485</v>
      </c>
      <c r="C469" t="s">
        <v>4842</v>
      </c>
      <c r="D469">
        <v>73</v>
      </c>
      <c r="E469" t="s">
        <v>20487</v>
      </c>
      <c r="G469" t="s">
        <v>20489</v>
      </c>
      <c r="H469" t="s">
        <v>4846</v>
      </c>
      <c r="K469" t="s">
        <v>6860</v>
      </c>
      <c r="L469" t="s">
        <v>6861</v>
      </c>
      <c r="M469" t="s">
        <v>20512</v>
      </c>
      <c r="N469">
        <v>9</v>
      </c>
      <c r="O469" t="s">
        <v>20587</v>
      </c>
      <c r="P469" t="s">
        <v>20932</v>
      </c>
      <c r="Q469">
        <v>4</v>
      </c>
      <c r="R469">
        <v>2</v>
      </c>
      <c r="S469">
        <v>5.52</v>
      </c>
      <c r="T469">
        <v>5.52</v>
      </c>
      <c r="U469">
        <v>374.51</v>
      </c>
      <c r="V469">
        <v>51.18</v>
      </c>
      <c r="W469">
        <v>5.04</v>
      </c>
      <c r="Y469">
        <v>3.98</v>
      </c>
      <c r="Z469">
        <v>4</v>
      </c>
      <c r="AA469" t="s">
        <v>4250</v>
      </c>
      <c r="AB469">
        <v>1</v>
      </c>
      <c r="AC469">
        <v>6</v>
      </c>
      <c r="AD469">
        <v>3.3963571428571431</v>
      </c>
      <c r="AF469" t="s">
        <v>7949</v>
      </c>
      <c r="AI469">
        <v>0</v>
      </c>
      <c r="AJ469">
        <v>0</v>
      </c>
      <c r="AK469" t="s">
        <v>20016</v>
      </c>
      <c r="AL469" t="s">
        <v>20016</v>
      </c>
      <c r="AM469" t="s">
        <v>20019</v>
      </c>
    </row>
    <row r="470" spans="1:39" x14ac:dyDescent="0.25">
      <c r="A470" t="s">
        <v>20286</v>
      </c>
      <c r="B470" t="s">
        <v>20485</v>
      </c>
      <c r="C470" t="s">
        <v>4842</v>
      </c>
      <c r="D470">
        <v>73</v>
      </c>
      <c r="E470" t="s">
        <v>20487</v>
      </c>
      <c r="G470" t="s">
        <v>20488</v>
      </c>
      <c r="H470" t="s">
        <v>4846</v>
      </c>
      <c r="K470" t="s">
        <v>6860</v>
      </c>
      <c r="L470" t="s">
        <v>6861</v>
      </c>
      <c r="M470" t="s">
        <v>20515</v>
      </c>
      <c r="N470">
        <v>9</v>
      </c>
      <c r="O470" t="s">
        <v>20590</v>
      </c>
      <c r="P470" t="s">
        <v>20933</v>
      </c>
      <c r="Q470">
        <v>12</v>
      </c>
      <c r="R470">
        <v>2</v>
      </c>
      <c r="S470">
        <v>5.4</v>
      </c>
      <c r="T470">
        <v>5.54</v>
      </c>
      <c r="U470">
        <v>620.80999999999995</v>
      </c>
      <c r="V470">
        <v>117.63</v>
      </c>
      <c r="W470">
        <v>5.95</v>
      </c>
      <c r="X470">
        <v>12.11</v>
      </c>
      <c r="Y470">
        <v>6.87</v>
      </c>
      <c r="Z470">
        <v>4</v>
      </c>
      <c r="AA470" t="s">
        <v>4250</v>
      </c>
      <c r="AB470">
        <v>3</v>
      </c>
      <c r="AC470">
        <v>10</v>
      </c>
      <c r="AD470">
        <v>1.579</v>
      </c>
      <c r="AF470" t="s">
        <v>7949</v>
      </c>
      <c r="AI470">
        <v>0</v>
      </c>
      <c r="AJ470">
        <v>0</v>
      </c>
      <c r="AK470" t="s">
        <v>19995</v>
      </c>
      <c r="AL470" t="s">
        <v>19995</v>
      </c>
      <c r="AM470" t="s">
        <v>20019</v>
      </c>
    </row>
    <row r="471" spans="1:39" x14ac:dyDescent="0.25">
      <c r="A471" t="s">
        <v>10656</v>
      </c>
      <c r="B471" t="s">
        <v>20485</v>
      </c>
      <c r="C471" t="s">
        <v>4842</v>
      </c>
      <c r="D471">
        <v>73</v>
      </c>
      <c r="E471" t="s">
        <v>20487</v>
      </c>
      <c r="G471" t="s">
        <v>20491</v>
      </c>
      <c r="H471" t="s">
        <v>4846</v>
      </c>
      <c r="K471" t="s">
        <v>6860</v>
      </c>
      <c r="L471" t="s">
        <v>6861</v>
      </c>
      <c r="M471" t="s">
        <v>20533</v>
      </c>
      <c r="N471">
        <v>9</v>
      </c>
      <c r="O471" t="s">
        <v>20614</v>
      </c>
      <c r="P471" t="s">
        <v>18308</v>
      </c>
      <c r="Q471">
        <v>12</v>
      </c>
      <c r="R471">
        <v>4</v>
      </c>
      <c r="S471">
        <v>1.98</v>
      </c>
      <c r="T471">
        <v>3.95</v>
      </c>
      <c r="U471">
        <v>712.75</v>
      </c>
      <c r="V471">
        <v>218.69</v>
      </c>
      <c r="W471">
        <v>2.11</v>
      </c>
      <c r="X471">
        <v>4.26</v>
      </c>
      <c r="Y471">
        <v>0.6</v>
      </c>
      <c r="Z471">
        <v>5</v>
      </c>
      <c r="AA471" t="s">
        <v>4250</v>
      </c>
      <c r="AB471">
        <v>2</v>
      </c>
      <c r="AC471">
        <v>12</v>
      </c>
      <c r="AD471">
        <v>2.5249999999999999</v>
      </c>
      <c r="AF471" t="s">
        <v>7951</v>
      </c>
      <c r="AI471">
        <v>0</v>
      </c>
      <c r="AJ471">
        <v>0</v>
      </c>
      <c r="AK471" t="s">
        <v>19926</v>
      </c>
      <c r="AL471" t="s">
        <v>19926</v>
      </c>
      <c r="AM471" t="s">
        <v>20019</v>
      </c>
    </row>
    <row r="472" spans="1:39" x14ac:dyDescent="0.25">
      <c r="A472" t="s">
        <v>10656</v>
      </c>
      <c r="B472" t="s">
        <v>20485</v>
      </c>
      <c r="C472" t="s">
        <v>4842</v>
      </c>
      <c r="D472">
        <v>73</v>
      </c>
      <c r="E472" t="s">
        <v>20487</v>
      </c>
      <c r="G472" t="s">
        <v>20491</v>
      </c>
      <c r="H472" t="s">
        <v>4846</v>
      </c>
      <c r="K472" t="s">
        <v>6860</v>
      </c>
      <c r="L472" t="s">
        <v>6861</v>
      </c>
      <c r="M472" t="s">
        <v>20536</v>
      </c>
      <c r="N472">
        <v>9</v>
      </c>
      <c r="O472" t="s">
        <v>20637</v>
      </c>
      <c r="P472" t="s">
        <v>18308</v>
      </c>
      <c r="Q472">
        <v>12</v>
      </c>
      <c r="R472">
        <v>4</v>
      </c>
      <c r="S472">
        <v>1.98</v>
      </c>
      <c r="T472">
        <v>3.95</v>
      </c>
      <c r="U472">
        <v>712.75</v>
      </c>
      <c r="V472">
        <v>218.69</v>
      </c>
      <c r="W472">
        <v>2.11</v>
      </c>
      <c r="X472">
        <v>4.26</v>
      </c>
      <c r="Y472">
        <v>0.6</v>
      </c>
      <c r="Z472">
        <v>5</v>
      </c>
      <c r="AA472" t="s">
        <v>4250</v>
      </c>
      <c r="AB472">
        <v>2</v>
      </c>
      <c r="AC472">
        <v>12</v>
      </c>
      <c r="AD472">
        <v>2.5249999999999999</v>
      </c>
      <c r="AF472" t="s">
        <v>7951</v>
      </c>
      <c r="AI472">
        <v>0</v>
      </c>
      <c r="AJ472">
        <v>0</v>
      </c>
      <c r="AK472" t="s">
        <v>19868</v>
      </c>
      <c r="AL472" t="s">
        <v>19868</v>
      </c>
      <c r="AM472" t="s">
        <v>20019</v>
      </c>
    </row>
    <row r="473" spans="1:39" x14ac:dyDescent="0.25">
      <c r="A473" t="s">
        <v>20287</v>
      </c>
      <c r="B473" t="s">
        <v>20485</v>
      </c>
      <c r="C473" t="s">
        <v>4842</v>
      </c>
      <c r="D473">
        <v>73</v>
      </c>
      <c r="E473" t="s">
        <v>20487</v>
      </c>
      <c r="G473" t="s">
        <v>20490</v>
      </c>
      <c r="H473" t="s">
        <v>4846</v>
      </c>
      <c r="K473" t="s">
        <v>6860</v>
      </c>
      <c r="M473" t="s">
        <v>20543</v>
      </c>
      <c r="N473">
        <v>8</v>
      </c>
      <c r="O473" t="s">
        <v>20629</v>
      </c>
      <c r="P473" t="s">
        <v>20934</v>
      </c>
      <c r="Q473">
        <v>13</v>
      </c>
      <c r="R473">
        <v>13</v>
      </c>
      <c r="S473">
        <v>-5.56</v>
      </c>
      <c r="T473">
        <v>-0.04</v>
      </c>
      <c r="U473">
        <v>985.06</v>
      </c>
      <c r="V473">
        <v>399.15</v>
      </c>
      <c r="W473">
        <v>-1.82</v>
      </c>
      <c r="X473">
        <v>3.48</v>
      </c>
      <c r="Y473">
        <v>8.7200000000000006</v>
      </c>
      <c r="Z473">
        <v>2</v>
      </c>
      <c r="AA473" t="s">
        <v>4250</v>
      </c>
      <c r="AB473">
        <v>3</v>
      </c>
      <c r="AC473">
        <v>31</v>
      </c>
      <c r="AD473">
        <v>2.64</v>
      </c>
      <c r="AE473" t="s">
        <v>21134</v>
      </c>
      <c r="AF473" t="s">
        <v>7950</v>
      </c>
      <c r="AI473">
        <v>0</v>
      </c>
      <c r="AJ473">
        <v>0</v>
      </c>
      <c r="AK473" t="s">
        <v>19899</v>
      </c>
      <c r="AL473" t="s">
        <v>19899</v>
      </c>
      <c r="AM473" t="s">
        <v>20019</v>
      </c>
    </row>
    <row r="474" spans="1:39" x14ac:dyDescent="0.25">
      <c r="A474" t="s">
        <v>20210</v>
      </c>
      <c r="B474" t="s">
        <v>20485</v>
      </c>
      <c r="C474" t="s">
        <v>4842</v>
      </c>
      <c r="D474">
        <v>73</v>
      </c>
      <c r="E474" t="s">
        <v>20487</v>
      </c>
      <c r="G474" t="s">
        <v>20488</v>
      </c>
      <c r="H474" t="s">
        <v>4846</v>
      </c>
      <c r="K474" t="s">
        <v>6860</v>
      </c>
      <c r="L474" t="s">
        <v>6861</v>
      </c>
      <c r="M474" t="s">
        <v>20507</v>
      </c>
      <c r="N474">
        <v>9</v>
      </c>
      <c r="O474" t="s">
        <v>20582</v>
      </c>
      <c r="P474" t="s">
        <v>20857</v>
      </c>
      <c r="Q474">
        <v>3</v>
      </c>
      <c r="R474">
        <v>1</v>
      </c>
      <c r="S474">
        <v>6.36</v>
      </c>
      <c r="T474">
        <v>6.36</v>
      </c>
      <c r="U474">
        <v>384.93</v>
      </c>
      <c r="V474">
        <v>29.46</v>
      </c>
      <c r="W474">
        <v>5.46</v>
      </c>
      <c r="X474">
        <v>13.46</v>
      </c>
      <c r="Y474">
        <v>0</v>
      </c>
      <c r="Z474">
        <v>3</v>
      </c>
      <c r="AA474" t="s">
        <v>4250</v>
      </c>
      <c r="AB474">
        <v>1</v>
      </c>
      <c r="AC474">
        <v>8</v>
      </c>
      <c r="AD474">
        <v>3.1282619047619051</v>
      </c>
      <c r="AF474" t="s">
        <v>7949</v>
      </c>
      <c r="AI474">
        <v>0</v>
      </c>
      <c r="AJ474">
        <v>0</v>
      </c>
      <c r="AK474" t="s">
        <v>20016</v>
      </c>
      <c r="AL474" t="s">
        <v>20016</v>
      </c>
      <c r="AM474" t="s">
        <v>20019</v>
      </c>
    </row>
    <row r="475" spans="1:39" x14ac:dyDescent="0.25">
      <c r="A475" t="s">
        <v>20052</v>
      </c>
      <c r="B475" t="s">
        <v>20485</v>
      </c>
      <c r="C475" t="s">
        <v>4842</v>
      </c>
      <c r="D475">
        <v>73</v>
      </c>
      <c r="E475" t="s">
        <v>20487</v>
      </c>
      <c r="G475" t="s">
        <v>20489</v>
      </c>
      <c r="H475" t="s">
        <v>4846</v>
      </c>
      <c r="K475" t="s">
        <v>6860</v>
      </c>
      <c r="L475" t="s">
        <v>6861</v>
      </c>
      <c r="M475" t="s">
        <v>20540</v>
      </c>
      <c r="N475">
        <v>9</v>
      </c>
      <c r="O475" t="s">
        <v>20625</v>
      </c>
      <c r="P475" t="s">
        <v>20699</v>
      </c>
      <c r="Q475">
        <v>12</v>
      </c>
      <c r="R475">
        <v>10</v>
      </c>
      <c r="S475">
        <v>-1.72</v>
      </c>
      <c r="T475">
        <v>2.77</v>
      </c>
      <c r="U475">
        <v>876.71</v>
      </c>
      <c r="V475">
        <v>295.29000000000002</v>
      </c>
      <c r="W475">
        <v>0.65</v>
      </c>
      <c r="X475">
        <v>-0.6</v>
      </c>
      <c r="Y475">
        <v>10.14</v>
      </c>
      <c r="Z475">
        <v>3</v>
      </c>
      <c r="AA475" t="s">
        <v>4250</v>
      </c>
      <c r="AB475">
        <v>3</v>
      </c>
      <c r="AC475">
        <v>18</v>
      </c>
      <c r="AD475">
        <v>2</v>
      </c>
      <c r="AF475" t="s">
        <v>7950</v>
      </c>
      <c r="AI475">
        <v>0</v>
      </c>
      <c r="AJ475">
        <v>0</v>
      </c>
      <c r="AK475" t="s">
        <v>19897</v>
      </c>
      <c r="AL475" t="s">
        <v>19897</v>
      </c>
      <c r="AM475" t="s">
        <v>20019</v>
      </c>
    </row>
    <row r="476" spans="1:39" x14ac:dyDescent="0.25">
      <c r="A476" t="s">
        <v>20288</v>
      </c>
      <c r="B476" t="s">
        <v>20485</v>
      </c>
      <c r="C476" t="s">
        <v>4842</v>
      </c>
      <c r="D476">
        <v>72.3</v>
      </c>
      <c r="E476" t="s">
        <v>20487</v>
      </c>
      <c r="G476" t="s">
        <v>20494</v>
      </c>
      <c r="H476" t="s">
        <v>4846</v>
      </c>
      <c r="K476" t="s">
        <v>6860</v>
      </c>
      <c r="L476" t="s">
        <v>6861</v>
      </c>
      <c r="M476" t="s">
        <v>20541</v>
      </c>
      <c r="N476">
        <v>9</v>
      </c>
      <c r="O476" t="s">
        <v>20627</v>
      </c>
      <c r="P476" t="s">
        <v>20935</v>
      </c>
      <c r="Q476">
        <v>7</v>
      </c>
      <c r="R476">
        <v>2</v>
      </c>
      <c r="S476">
        <v>5.29</v>
      </c>
      <c r="T476">
        <v>6.59</v>
      </c>
      <c r="U476">
        <v>622.21</v>
      </c>
      <c r="V476">
        <v>102.69</v>
      </c>
      <c r="W476">
        <v>7.2</v>
      </c>
      <c r="Y476">
        <v>9.1</v>
      </c>
      <c r="Z476">
        <v>4</v>
      </c>
      <c r="AA476" t="s">
        <v>4250</v>
      </c>
      <c r="AB476">
        <v>2</v>
      </c>
      <c r="AC476">
        <v>15</v>
      </c>
      <c r="AD476">
        <v>1.5269999999999999</v>
      </c>
      <c r="AF476" t="s">
        <v>7952</v>
      </c>
      <c r="AI476">
        <v>0</v>
      </c>
      <c r="AJ476">
        <v>0</v>
      </c>
      <c r="AK476" t="s">
        <v>19958</v>
      </c>
      <c r="AL476" t="s">
        <v>19958</v>
      </c>
      <c r="AM476" t="s">
        <v>20019</v>
      </c>
    </row>
    <row r="477" spans="1:39" x14ac:dyDescent="0.25">
      <c r="A477" t="s">
        <v>20099</v>
      </c>
      <c r="B477" t="s">
        <v>20485</v>
      </c>
      <c r="C477" t="s">
        <v>4842</v>
      </c>
      <c r="D477">
        <v>72.3</v>
      </c>
      <c r="E477" t="s">
        <v>20487</v>
      </c>
      <c r="G477" t="s">
        <v>20491</v>
      </c>
      <c r="H477" t="s">
        <v>4846</v>
      </c>
      <c r="K477" t="s">
        <v>6860</v>
      </c>
      <c r="L477" t="s">
        <v>6861</v>
      </c>
      <c r="M477" t="s">
        <v>20510</v>
      </c>
      <c r="N477">
        <v>9</v>
      </c>
      <c r="O477" t="s">
        <v>20585</v>
      </c>
      <c r="P477" t="s">
        <v>20746</v>
      </c>
      <c r="Q477">
        <v>10</v>
      </c>
      <c r="R477">
        <v>8</v>
      </c>
      <c r="S477">
        <v>-0.03</v>
      </c>
      <c r="T477">
        <v>3.48</v>
      </c>
      <c r="U477">
        <v>711.84</v>
      </c>
      <c r="V477">
        <v>241.77</v>
      </c>
      <c r="W477">
        <v>2.29</v>
      </c>
      <c r="X477">
        <v>4.24</v>
      </c>
      <c r="Y477">
        <v>8.7200000000000006</v>
      </c>
      <c r="Z477">
        <v>3</v>
      </c>
      <c r="AA477" t="s">
        <v>4250</v>
      </c>
      <c r="AB477">
        <v>2</v>
      </c>
      <c r="AC477">
        <v>18</v>
      </c>
      <c r="AD477">
        <v>2.399999999999999</v>
      </c>
      <c r="AF477" t="s">
        <v>7950</v>
      </c>
      <c r="AI477">
        <v>0</v>
      </c>
      <c r="AJ477">
        <v>0</v>
      </c>
      <c r="AK477" t="s">
        <v>19867</v>
      </c>
      <c r="AL477" t="s">
        <v>19867</v>
      </c>
      <c r="AM477" t="s">
        <v>20019</v>
      </c>
    </row>
    <row r="478" spans="1:39" x14ac:dyDescent="0.25">
      <c r="A478" t="s">
        <v>20289</v>
      </c>
      <c r="B478" t="s">
        <v>20485</v>
      </c>
      <c r="C478" t="s">
        <v>4842</v>
      </c>
      <c r="D478">
        <v>72</v>
      </c>
      <c r="E478" t="s">
        <v>20487</v>
      </c>
      <c r="G478" t="s">
        <v>20493</v>
      </c>
      <c r="H478" t="s">
        <v>4846</v>
      </c>
      <c r="K478" t="s">
        <v>6860</v>
      </c>
      <c r="M478" t="s">
        <v>20555</v>
      </c>
      <c r="N478">
        <v>8</v>
      </c>
      <c r="O478" t="s">
        <v>20642</v>
      </c>
      <c r="P478" t="s">
        <v>20936</v>
      </c>
      <c r="Q478">
        <v>4</v>
      </c>
      <c r="R478">
        <v>1</v>
      </c>
      <c r="S478">
        <v>0.86</v>
      </c>
      <c r="T478">
        <v>0.86</v>
      </c>
      <c r="U478">
        <v>229.28</v>
      </c>
      <c r="V478">
        <v>60.91</v>
      </c>
      <c r="W478">
        <v>1.1499999999999999</v>
      </c>
      <c r="Y478">
        <v>3.71</v>
      </c>
      <c r="Z478">
        <v>2</v>
      </c>
      <c r="AA478" t="s">
        <v>4250</v>
      </c>
      <c r="AB478">
        <v>0</v>
      </c>
      <c r="AC478">
        <v>3</v>
      </c>
      <c r="AD478">
        <v>5.833333333333333</v>
      </c>
      <c r="AF478" t="s">
        <v>7949</v>
      </c>
      <c r="AI478">
        <v>0</v>
      </c>
      <c r="AJ478">
        <v>0</v>
      </c>
      <c r="AK478" t="s">
        <v>19983</v>
      </c>
      <c r="AL478" t="s">
        <v>19983</v>
      </c>
      <c r="AM478" t="s">
        <v>20019</v>
      </c>
    </row>
    <row r="479" spans="1:39" x14ac:dyDescent="0.25">
      <c r="A479" t="s">
        <v>20290</v>
      </c>
      <c r="B479" t="s">
        <v>20485</v>
      </c>
      <c r="C479" t="s">
        <v>4842</v>
      </c>
      <c r="D479">
        <v>72</v>
      </c>
      <c r="E479" t="s">
        <v>20487</v>
      </c>
      <c r="G479" t="s">
        <v>20494</v>
      </c>
      <c r="H479" t="s">
        <v>4846</v>
      </c>
      <c r="K479" t="s">
        <v>6860</v>
      </c>
      <c r="M479" t="s">
        <v>20535</v>
      </c>
      <c r="N479">
        <v>8</v>
      </c>
      <c r="O479" t="s">
        <v>20616</v>
      </c>
      <c r="P479" t="s">
        <v>20937</v>
      </c>
      <c r="Q479">
        <v>3</v>
      </c>
      <c r="R479">
        <v>3</v>
      </c>
      <c r="S479">
        <v>4.3499999999999996</v>
      </c>
      <c r="T479">
        <v>4.38</v>
      </c>
      <c r="U479">
        <v>436.44</v>
      </c>
      <c r="V479">
        <v>83.9</v>
      </c>
      <c r="W479">
        <v>5</v>
      </c>
      <c r="X479">
        <v>9.4499999999999993</v>
      </c>
      <c r="Y479">
        <v>6.27</v>
      </c>
      <c r="Z479">
        <v>4</v>
      </c>
      <c r="AA479" t="s">
        <v>4250</v>
      </c>
      <c r="AB479">
        <v>1</v>
      </c>
      <c r="AC479">
        <v>4</v>
      </c>
      <c r="AD479">
        <v>2.9306666666666672</v>
      </c>
      <c r="AF479" t="s">
        <v>7949</v>
      </c>
      <c r="AI479">
        <v>0</v>
      </c>
      <c r="AJ479">
        <v>0</v>
      </c>
      <c r="AK479" t="s">
        <v>20013</v>
      </c>
      <c r="AL479" t="s">
        <v>20013</v>
      </c>
      <c r="AM479" t="s">
        <v>20019</v>
      </c>
    </row>
    <row r="480" spans="1:39" x14ac:dyDescent="0.25">
      <c r="A480" t="s">
        <v>20291</v>
      </c>
      <c r="B480" t="s">
        <v>20485</v>
      </c>
      <c r="C480" t="s">
        <v>4842</v>
      </c>
      <c r="D480">
        <v>72</v>
      </c>
      <c r="E480" t="s">
        <v>20487</v>
      </c>
      <c r="G480" t="s">
        <v>20488</v>
      </c>
      <c r="H480" t="s">
        <v>4846</v>
      </c>
      <c r="K480" t="s">
        <v>6860</v>
      </c>
      <c r="M480" t="s">
        <v>20513</v>
      </c>
      <c r="N480">
        <v>8</v>
      </c>
      <c r="O480" t="s">
        <v>20588</v>
      </c>
      <c r="P480" t="s">
        <v>20938</v>
      </c>
      <c r="Q480">
        <v>3</v>
      </c>
      <c r="R480">
        <v>3</v>
      </c>
      <c r="S480">
        <v>1</v>
      </c>
      <c r="T480">
        <v>0.99</v>
      </c>
      <c r="U480">
        <v>529.04</v>
      </c>
      <c r="V480">
        <v>91.18</v>
      </c>
      <c r="W480">
        <v>4.1500000000000004</v>
      </c>
      <c r="X480">
        <v>11.55</v>
      </c>
      <c r="Y480">
        <v>0.91</v>
      </c>
      <c r="Z480">
        <v>4</v>
      </c>
      <c r="AA480" t="s">
        <v>4250</v>
      </c>
      <c r="AB480">
        <v>0</v>
      </c>
      <c r="AC480">
        <v>9</v>
      </c>
      <c r="AD480">
        <v>4.1273333333333344</v>
      </c>
      <c r="AF480" t="s">
        <v>7949</v>
      </c>
      <c r="AI480">
        <v>0</v>
      </c>
      <c r="AJ480">
        <v>0</v>
      </c>
      <c r="AK480" t="s">
        <v>19970</v>
      </c>
      <c r="AL480" t="s">
        <v>19970</v>
      </c>
      <c r="AM480" t="s">
        <v>20019</v>
      </c>
    </row>
    <row r="481" spans="1:39" x14ac:dyDescent="0.25">
      <c r="A481" t="s">
        <v>20227</v>
      </c>
      <c r="B481" t="s">
        <v>20485</v>
      </c>
      <c r="C481" t="s">
        <v>4842</v>
      </c>
      <c r="D481">
        <v>72</v>
      </c>
      <c r="E481" t="s">
        <v>20487</v>
      </c>
      <c r="G481" t="s">
        <v>20488</v>
      </c>
      <c r="H481" t="s">
        <v>4846</v>
      </c>
      <c r="K481" t="s">
        <v>6860</v>
      </c>
      <c r="L481" t="s">
        <v>6861</v>
      </c>
      <c r="M481" t="s">
        <v>20507</v>
      </c>
      <c r="N481">
        <v>9</v>
      </c>
      <c r="O481" t="s">
        <v>20582</v>
      </c>
      <c r="P481" t="s">
        <v>20874</v>
      </c>
      <c r="Q481">
        <v>3</v>
      </c>
      <c r="R481">
        <v>1</v>
      </c>
      <c r="S481">
        <v>7.83</v>
      </c>
      <c r="T481">
        <v>7.83</v>
      </c>
      <c r="U481">
        <v>387.55</v>
      </c>
      <c r="V481">
        <v>25.16</v>
      </c>
      <c r="W481">
        <v>6.02</v>
      </c>
      <c r="Y481">
        <v>0</v>
      </c>
      <c r="Z481">
        <v>4</v>
      </c>
      <c r="AA481" t="s">
        <v>4250</v>
      </c>
      <c r="AB481">
        <v>1</v>
      </c>
      <c r="AC481">
        <v>7</v>
      </c>
      <c r="AD481">
        <v>2.8945476190476191</v>
      </c>
      <c r="AF481" t="s">
        <v>7949</v>
      </c>
      <c r="AI481">
        <v>0</v>
      </c>
      <c r="AJ481">
        <v>0</v>
      </c>
      <c r="AK481" t="s">
        <v>20016</v>
      </c>
      <c r="AL481" t="s">
        <v>20016</v>
      </c>
      <c r="AM481" t="s">
        <v>20019</v>
      </c>
    </row>
    <row r="482" spans="1:39" x14ac:dyDescent="0.25">
      <c r="A482" t="s">
        <v>20172</v>
      </c>
      <c r="B482" t="s">
        <v>20485</v>
      </c>
      <c r="C482" t="s">
        <v>4842</v>
      </c>
      <c r="D482">
        <v>72</v>
      </c>
      <c r="E482" t="s">
        <v>20487</v>
      </c>
      <c r="G482" t="s">
        <v>20496</v>
      </c>
      <c r="H482" t="s">
        <v>4846</v>
      </c>
      <c r="K482" t="s">
        <v>6860</v>
      </c>
      <c r="L482" t="s">
        <v>6861</v>
      </c>
      <c r="M482" t="s">
        <v>20538</v>
      </c>
      <c r="N482">
        <v>9</v>
      </c>
      <c r="O482" t="s">
        <v>20620</v>
      </c>
      <c r="P482" t="s">
        <v>20819</v>
      </c>
      <c r="Q482">
        <v>4</v>
      </c>
      <c r="R482">
        <v>2</v>
      </c>
      <c r="S482">
        <v>5.82</v>
      </c>
      <c r="T482">
        <v>5.83</v>
      </c>
      <c r="U482">
        <v>375.49</v>
      </c>
      <c r="V482">
        <v>45.39</v>
      </c>
      <c r="W482">
        <v>5.17</v>
      </c>
      <c r="X482">
        <v>9.67</v>
      </c>
      <c r="Y482">
        <v>0</v>
      </c>
      <c r="Z482">
        <v>4</v>
      </c>
      <c r="AA482" t="s">
        <v>4250</v>
      </c>
      <c r="AB482">
        <v>1</v>
      </c>
      <c r="AC482">
        <v>6</v>
      </c>
      <c r="AD482">
        <v>3.389357142857143</v>
      </c>
      <c r="AF482" t="s">
        <v>7949</v>
      </c>
      <c r="AI482">
        <v>0</v>
      </c>
      <c r="AJ482">
        <v>0</v>
      </c>
      <c r="AK482" t="s">
        <v>20016</v>
      </c>
      <c r="AL482" t="s">
        <v>20016</v>
      </c>
      <c r="AM482" t="s">
        <v>20019</v>
      </c>
    </row>
    <row r="483" spans="1:39" x14ac:dyDescent="0.25">
      <c r="A483" t="s">
        <v>20292</v>
      </c>
      <c r="B483" t="s">
        <v>20485</v>
      </c>
      <c r="C483" t="s">
        <v>4842</v>
      </c>
      <c r="D483">
        <v>72</v>
      </c>
      <c r="E483" t="s">
        <v>20487</v>
      </c>
      <c r="G483" t="s">
        <v>20494</v>
      </c>
      <c r="H483" t="s">
        <v>4846</v>
      </c>
      <c r="K483" t="s">
        <v>6860</v>
      </c>
      <c r="M483" t="s">
        <v>20535</v>
      </c>
      <c r="N483">
        <v>8</v>
      </c>
      <c r="O483" t="s">
        <v>20616</v>
      </c>
      <c r="P483" t="s">
        <v>20939</v>
      </c>
      <c r="Q483">
        <v>3</v>
      </c>
      <c r="R483">
        <v>3</v>
      </c>
      <c r="S483">
        <v>3.73</v>
      </c>
      <c r="T483">
        <v>3.76</v>
      </c>
      <c r="U483">
        <v>350.4</v>
      </c>
      <c r="V483">
        <v>83.9</v>
      </c>
      <c r="W483">
        <v>3.28</v>
      </c>
      <c r="X483">
        <v>9.51</v>
      </c>
      <c r="Y483">
        <v>6.3</v>
      </c>
      <c r="Z483">
        <v>3</v>
      </c>
      <c r="AA483" t="s">
        <v>4250</v>
      </c>
      <c r="AB483">
        <v>0</v>
      </c>
      <c r="AC483">
        <v>4</v>
      </c>
      <c r="AD483">
        <v>3.9216666666666669</v>
      </c>
      <c r="AF483" t="s">
        <v>7949</v>
      </c>
      <c r="AI483">
        <v>0</v>
      </c>
      <c r="AJ483">
        <v>0</v>
      </c>
      <c r="AK483" t="s">
        <v>20013</v>
      </c>
      <c r="AL483" t="s">
        <v>20013</v>
      </c>
      <c r="AM483" t="s">
        <v>20019</v>
      </c>
    </row>
    <row r="484" spans="1:39" x14ac:dyDescent="0.25">
      <c r="A484" t="s">
        <v>20137</v>
      </c>
      <c r="B484" t="s">
        <v>20485</v>
      </c>
      <c r="C484" t="s">
        <v>4842</v>
      </c>
      <c r="D484">
        <v>72</v>
      </c>
      <c r="E484" t="s">
        <v>20487</v>
      </c>
      <c r="G484" t="s">
        <v>20488</v>
      </c>
      <c r="H484" t="s">
        <v>4846</v>
      </c>
      <c r="K484" t="s">
        <v>6860</v>
      </c>
      <c r="L484" t="s">
        <v>6861</v>
      </c>
      <c r="M484" t="s">
        <v>20507</v>
      </c>
      <c r="N484">
        <v>9</v>
      </c>
      <c r="O484" t="s">
        <v>20582</v>
      </c>
      <c r="P484" t="s">
        <v>20784</v>
      </c>
      <c r="Q484">
        <v>4</v>
      </c>
      <c r="R484">
        <v>1</v>
      </c>
      <c r="S484">
        <v>6.32</v>
      </c>
      <c r="T484">
        <v>6.32</v>
      </c>
      <c r="U484">
        <v>363.48</v>
      </c>
      <c r="V484">
        <v>34.39</v>
      </c>
      <c r="W484">
        <v>4.96</v>
      </c>
      <c r="X484">
        <v>13.38</v>
      </c>
      <c r="Y484">
        <v>0</v>
      </c>
      <c r="Z484">
        <v>4</v>
      </c>
      <c r="AA484" t="s">
        <v>4250</v>
      </c>
      <c r="AB484">
        <v>0</v>
      </c>
      <c r="AC484">
        <v>6</v>
      </c>
      <c r="AD484">
        <v>3.527976190476191</v>
      </c>
      <c r="AF484" t="s">
        <v>7949</v>
      </c>
      <c r="AI484">
        <v>0</v>
      </c>
      <c r="AJ484">
        <v>0</v>
      </c>
      <c r="AK484" t="s">
        <v>20016</v>
      </c>
      <c r="AL484" t="s">
        <v>20016</v>
      </c>
      <c r="AM484" t="s">
        <v>20019</v>
      </c>
    </row>
    <row r="485" spans="1:39" x14ac:dyDescent="0.25">
      <c r="A485" t="s">
        <v>20293</v>
      </c>
      <c r="B485" t="s">
        <v>20485</v>
      </c>
      <c r="C485" t="s">
        <v>4842</v>
      </c>
      <c r="D485">
        <v>72</v>
      </c>
      <c r="E485" t="s">
        <v>20487</v>
      </c>
      <c r="G485" t="s">
        <v>20490</v>
      </c>
      <c r="H485" t="s">
        <v>4846</v>
      </c>
      <c r="K485" t="s">
        <v>6860</v>
      </c>
      <c r="L485" t="s">
        <v>6861</v>
      </c>
      <c r="M485" t="s">
        <v>20530</v>
      </c>
      <c r="N485">
        <v>9</v>
      </c>
      <c r="O485" t="s">
        <v>20610</v>
      </c>
      <c r="P485" t="s">
        <v>20940</v>
      </c>
      <c r="Q485">
        <v>10</v>
      </c>
      <c r="R485">
        <v>4</v>
      </c>
      <c r="S485">
        <v>4.51</v>
      </c>
      <c r="T485">
        <v>6.48</v>
      </c>
      <c r="U485">
        <v>692.8</v>
      </c>
      <c r="V485">
        <v>175.32</v>
      </c>
      <c r="W485">
        <v>4.2699999999999996</v>
      </c>
      <c r="X485">
        <v>4.26</v>
      </c>
      <c r="Y485">
        <v>0.6</v>
      </c>
      <c r="Z485">
        <v>5</v>
      </c>
      <c r="AA485" t="s">
        <v>4250</v>
      </c>
      <c r="AB485">
        <v>1</v>
      </c>
      <c r="AC485">
        <v>12</v>
      </c>
      <c r="AD485">
        <v>1</v>
      </c>
      <c r="AF485" t="s">
        <v>7951</v>
      </c>
      <c r="AI485">
        <v>0</v>
      </c>
      <c r="AJ485">
        <v>0</v>
      </c>
      <c r="AK485" t="s">
        <v>19980</v>
      </c>
      <c r="AL485" t="s">
        <v>19980</v>
      </c>
      <c r="AM485" t="s">
        <v>20019</v>
      </c>
    </row>
    <row r="486" spans="1:39" x14ac:dyDescent="0.25">
      <c r="A486" t="s">
        <v>20090</v>
      </c>
      <c r="B486" t="s">
        <v>20485</v>
      </c>
      <c r="C486" t="s">
        <v>4842</v>
      </c>
      <c r="D486">
        <v>72</v>
      </c>
      <c r="E486" t="s">
        <v>20487</v>
      </c>
      <c r="G486" t="s">
        <v>20491</v>
      </c>
      <c r="H486" t="s">
        <v>4846</v>
      </c>
      <c r="K486" t="s">
        <v>6860</v>
      </c>
      <c r="L486" t="s">
        <v>6861</v>
      </c>
      <c r="M486" t="s">
        <v>20526</v>
      </c>
      <c r="N486">
        <v>9</v>
      </c>
      <c r="O486" t="s">
        <v>20606</v>
      </c>
      <c r="P486" t="s">
        <v>20737</v>
      </c>
      <c r="Q486">
        <v>11</v>
      </c>
      <c r="R486">
        <v>8</v>
      </c>
      <c r="S486">
        <v>1.99</v>
      </c>
      <c r="T486">
        <v>4</v>
      </c>
      <c r="U486">
        <v>748.76</v>
      </c>
      <c r="V486">
        <v>255.44</v>
      </c>
      <c r="W486">
        <v>0.55000000000000004</v>
      </c>
      <c r="X486">
        <v>2.5</v>
      </c>
      <c r="Y486">
        <v>5.8</v>
      </c>
      <c r="Z486">
        <v>3</v>
      </c>
      <c r="AA486" t="s">
        <v>4250</v>
      </c>
      <c r="AB486">
        <v>3</v>
      </c>
      <c r="AC486">
        <v>18</v>
      </c>
      <c r="AD486">
        <v>2.5</v>
      </c>
      <c r="AF486" t="s">
        <v>7951</v>
      </c>
      <c r="AI486">
        <v>0</v>
      </c>
      <c r="AJ486">
        <v>0</v>
      </c>
      <c r="AK486" t="s">
        <v>19869</v>
      </c>
      <c r="AL486" t="s">
        <v>19869</v>
      </c>
      <c r="AM486" t="s">
        <v>20019</v>
      </c>
    </row>
    <row r="487" spans="1:39" x14ac:dyDescent="0.25">
      <c r="A487" t="s">
        <v>20052</v>
      </c>
      <c r="B487" t="s">
        <v>20485</v>
      </c>
      <c r="C487" t="s">
        <v>4842</v>
      </c>
      <c r="D487">
        <v>72</v>
      </c>
      <c r="E487" t="s">
        <v>20487</v>
      </c>
      <c r="G487" t="s">
        <v>20491</v>
      </c>
      <c r="H487" t="s">
        <v>4846</v>
      </c>
      <c r="K487" t="s">
        <v>6860</v>
      </c>
      <c r="L487" t="s">
        <v>6861</v>
      </c>
      <c r="M487" t="s">
        <v>20526</v>
      </c>
      <c r="N487">
        <v>9</v>
      </c>
      <c r="O487" t="s">
        <v>20604</v>
      </c>
      <c r="P487" t="s">
        <v>20699</v>
      </c>
      <c r="Q487">
        <v>12</v>
      </c>
      <c r="R487">
        <v>10</v>
      </c>
      <c r="S487">
        <v>-1.72</v>
      </c>
      <c r="T487">
        <v>2.77</v>
      </c>
      <c r="U487">
        <v>876.71</v>
      </c>
      <c r="V487">
        <v>295.29000000000002</v>
      </c>
      <c r="W487">
        <v>0.65</v>
      </c>
      <c r="X487">
        <v>-0.6</v>
      </c>
      <c r="Y487">
        <v>10.14</v>
      </c>
      <c r="Z487">
        <v>3</v>
      </c>
      <c r="AA487" t="s">
        <v>4250</v>
      </c>
      <c r="AB487">
        <v>3</v>
      </c>
      <c r="AC487">
        <v>18</v>
      </c>
      <c r="AD487">
        <v>2</v>
      </c>
      <c r="AF487" t="s">
        <v>7950</v>
      </c>
      <c r="AI487">
        <v>0</v>
      </c>
      <c r="AJ487">
        <v>0</v>
      </c>
      <c r="AK487" t="s">
        <v>19897</v>
      </c>
      <c r="AL487" t="s">
        <v>19897</v>
      </c>
      <c r="AM487" t="s">
        <v>20019</v>
      </c>
    </row>
    <row r="488" spans="1:39" x14ac:dyDescent="0.25">
      <c r="A488" t="s">
        <v>20099</v>
      </c>
      <c r="B488" t="s">
        <v>20485</v>
      </c>
      <c r="C488" t="s">
        <v>4842</v>
      </c>
      <c r="D488">
        <v>72</v>
      </c>
      <c r="E488" t="s">
        <v>20487</v>
      </c>
      <c r="G488" t="s">
        <v>20491</v>
      </c>
      <c r="H488" t="s">
        <v>4846</v>
      </c>
      <c r="K488" t="s">
        <v>6860</v>
      </c>
      <c r="L488" t="s">
        <v>6861</v>
      </c>
      <c r="M488" t="s">
        <v>20527</v>
      </c>
      <c r="N488">
        <v>9</v>
      </c>
      <c r="O488" t="s">
        <v>20605</v>
      </c>
      <c r="P488" t="s">
        <v>20746</v>
      </c>
      <c r="Q488">
        <v>10</v>
      </c>
      <c r="R488">
        <v>8</v>
      </c>
      <c r="S488">
        <v>-0.03</v>
      </c>
      <c r="T488">
        <v>3.48</v>
      </c>
      <c r="U488">
        <v>711.84</v>
      </c>
      <c r="V488">
        <v>241.77</v>
      </c>
      <c r="W488">
        <v>2.29</v>
      </c>
      <c r="X488">
        <v>4.24</v>
      </c>
      <c r="Y488">
        <v>8.7200000000000006</v>
      </c>
      <c r="Z488">
        <v>3</v>
      </c>
      <c r="AA488" t="s">
        <v>4250</v>
      </c>
      <c r="AB488">
        <v>2</v>
      </c>
      <c r="AC488">
        <v>18</v>
      </c>
      <c r="AD488">
        <v>2.399999999999999</v>
      </c>
      <c r="AF488" t="s">
        <v>7950</v>
      </c>
      <c r="AI488">
        <v>0</v>
      </c>
      <c r="AJ488">
        <v>0</v>
      </c>
      <c r="AK488" t="s">
        <v>19898</v>
      </c>
      <c r="AL488" t="s">
        <v>19898</v>
      </c>
      <c r="AM488" t="s">
        <v>20019</v>
      </c>
    </row>
    <row r="489" spans="1:39" x14ac:dyDescent="0.25">
      <c r="A489" t="s">
        <v>20294</v>
      </c>
      <c r="B489" t="s">
        <v>20485</v>
      </c>
      <c r="C489" t="s">
        <v>4842</v>
      </c>
      <c r="D489">
        <v>72</v>
      </c>
      <c r="E489" t="s">
        <v>20487</v>
      </c>
      <c r="G489" t="s">
        <v>20489</v>
      </c>
      <c r="H489" t="s">
        <v>4846</v>
      </c>
      <c r="K489" t="s">
        <v>6860</v>
      </c>
      <c r="L489" t="s">
        <v>6861</v>
      </c>
      <c r="M489" t="s">
        <v>20512</v>
      </c>
      <c r="N489">
        <v>9</v>
      </c>
      <c r="O489" t="s">
        <v>20587</v>
      </c>
      <c r="P489" t="s">
        <v>20941</v>
      </c>
      <c r="Q489">
        <v>3</v>
      </c>
      <c r="R489">
        <v>1</v>
      </c>
      <c r="S489">
        <v>5.94</v>
      </c>
      <c r="T489">
        <v>5.94</v>
      </c>
      <c r="U489">
        <v>311.45</v>
      </c>
      <c r="V489">
        <v>25.16</v>
      </c>
      <c r="W489">
        <v>4.3600000000000003</v>
      </c>
      <c r="Y489">
        <v>0</v>
      </c>
      <c r="Z489">
        <v>3</v>
      </c>
      <c r="AA489" t="s">
        <v>4250</v>
      </c>
      <c r="AB489">
        <v>0</v>
      </c>
      <c r="AC489">
        <v>6</v>
      </c>
      <c r="AD489">
        <v>3.091333333333333</v>
      </c>
      <c r="AF489" t="s">
        <v>7949</v>
      </c>
      <c r="AI489">
        <v>0</v>
      </c>
      <c r="AJ489">
        <v>0</v>
      </c>
      <c r="AK489" t="s">
        <v>20016</v>
      </c>
      <c r="AL489" t="s">
        <v>20016</v>
      </c>
      <c r="AM489" t="s">
        <v>20019</v>
      </c>
    </row>
    <row r="490" spans="1:39" x14ac:dyDescent="0.25">
      <c r="A490" t="s">
        <v>20295</v>
      </c>
      <c r="B490" t="s">
        <v>20485</v>
      </c>
      <c r="C490" t="s">
        <v>4842</v>
      </c>
      <c r="D490">
        <v>71.099999999999994</v>
      </c>
      <c r="E490" t="s">
        <v>20487</v>
      </c>
      <c r="K490" t="s">
        <v>6860</v>
      </c>
      <c r="L490" t="s">
        <v>6861</v>
      </c>
      <c r="M490" t="s">
        <v>15037</v>
      </c>
      <c r="N490">
        <v>9</v>
      </c>
      <c r="O490" t="s">
        <v>20617</v>
      </c>
      <c r="P490" t="s">
        <v>20942</v>
      </c>
      <c r="Q490">
        <v>5</v>
      </c>
      <c r="R490">
        <v>3</v>
      </c>
      <c r="S490">
        <v>3.72</v>
      </c>
      <c r="T490">
        <v>3.83</v>
      </c>
      <c r="U490">
        <v>428.45</v>
      </c>
      <c r="V490">
        <v>111.1</v>
      </c>
      <c r="W490">
        <v>2.82</v>
      </c>
      <c r="X490">
        <v>8.26</v>
      </c>
      <c r="Y490">
        <v>0.91</v>
      </c>
      <c r="Z490">
        <v>3</v>
      </c>
      <c r="AA490" t="s">
        <v>4250</v>
      </c>
      <c r="AB490">
        <v>0</v>
      </c>
      <c r="AC490">
        <v>5</v>
      </c>
      <c r="AD490">
        <v>2.6994047619047619</v>
      </c>
      <c r="AF490" t="s">
        <v>7949</v>
      </c>
      <c r="AI490">
        <v>0</v>
      </c>
      <c r="AJ490">
        <v>0</v>
      </c>
      <c r="AK490" t="s">
        <v>21143</v>
      </c>
      <c r="AL490" t="s">
        <v>21143</v>
      </c>
      <c r="AM490" t="s">
        <v>20019</v>
      </c>
    </row>
    <row r="491" spans="1:39" x14ac:dyDescent="0.25">
      <c r="A491" t="s">
        <v>20296</v>
      </c>
      <c r="B491" t="s">
        <v>20485</v>
      </c>
      <c r="C491" t="s">
        <v>4842</v>
      </c>
      <c r="D491">
        <v>71.099999999999994</v>
      </c>
      <c r="E491" t="s">
        <v>20487</v>
      </c>
      <c r="G491" t="s">
        <v>20494</v>
      </c>
      <c r="H491" t="s">
        <v>4846</v>
      </c>
      <c r="K491" t="s">
        <v>6860</v>
      </c>
      <c r="L491" t="s">
        <v>6861</v>
      </c>
      <c r="M491" t="s">
        <v>20539</v>
      </c>
      <c r="N491">
        <v>9</v>
      </c>
      <c r="O491" t="s">
        <v>20624</v>
      </c>
      <c r="P491" t="s">
        <v>20943</v>
      </c>
      <c r="Q491">
        <v>5</v>
      </c>
      <c r="R491">
        <v>3</v>
      </c>
      <c r="S491">
        <v>1.77</v>
      </c>
      <c r="T491">
        <v>2.13</v>
      </c>
      <c r="U491">
        <v>491.45</v>
      </c>
      <c r="V491">
        <v>121.27</v>
      </c>
      <c r="W491">
        <v>3.87</v>
      </c>
      <c r="X491">
        <v>7.26</v>
      </c>
      <c r="Y491">
        <v>0</v>
      </c>
      <c r="Z491">
        <v>4</v>
      </c>
      <c r="AA491" t="s">
        <v>4250</v>
      </c>
      <c r="AB491">
        <v>0</v>
      </c>
      <c r="AC491">
        <v>6</v>
      </c>
      <c r="AD491">
        <v>3.2277380952380952</v>
      </c>
      <c r="AF491" t="s">
        <v>7949</v>
      </c>
      <c r="AI491">
        <v>0</v>
      </c>
      <c r="AJ491">
        <v>0</v>
      </c>
      <c r="AK491" t="s">
        <v>21145</v>
      </c>
      <c r="AL491" t="s">
        <v>21145</v>
      </c>
      <c r="AM491" t="s">
        <v>20019</v>
      </c>
    </row>
    <row r="492" spans="1:39" x14ac:dyDescent="0.25">
      <c r="A492" t="s">
        <v>20297</v>
      </c>
      <c r="B492" t="s">
        <v>20485</v>
      </c>
      <c r="C492" t="s">
        <v>4842</v>
      </c>
      <c r="D492">
        <v>71</v>
      </c>
      <c r="E492" t="s">
        <v>20487</v>
      </c>
      <c r="G492" t="s">
        <v>20490</v>
      </c>
      <c r="H492" t="s">
        <v>4846</v>
      </c>
      <c r="K492" t="s">
        <v>6860</v>
      </c>
      <c r="L492" t="s">
        <v>6861</v>
      </c>
      <c r="M492" t="s">
        <v>20524</v>
      </c>
      <c r="N492">
        <v>9</v>
      </c>
      <c r="O492" t="s">
        <v>20600</v>
      </c>
      <c r="P492" t="s">
        <v>20944</v>
      </c>
      <c r="Q492">
        <v>10</v>
      </c>
      <c r="R492">
        <v>4</v>
      </c>
      <c r="S492">
        <v>2.4</v>
      </c>
      <c r="T492">
        <v>4.38</v>
      </c>
      <c r="U492">
        <v>642.66999999999996</v>
      </c>
      <c r="V492">
        <v>205.57</v>
      </c>
      <c r="W492">
        <v>2.96</v>
      </c>
      <c r="X492">
        <v>4.26</v>
      </c>
      <c r="Y492">
        <v>0.6</v>
      </c>
      <c r="Z492">
        <v>4</v>
      </c>
      <c r="AA492" t="s">
        <v>4250</v>
      </c>
      <c r="AB492">
        <v>1</v>
      </c>
      <c r="AC492">
        <v>10</v>
      </c>
      <c r="AD492">
        <v>2.11</v>
      </c>
      <c r="AF492" t="s">
        <v>7951</v>
      </c>
      <c r="AI492">
        <v>0</v>
      </c>
      <c r="AJ492">
        <v>0</v>
      </c>
      <c r="AK492" t="s">
        <v>19940</v>
      </c>
      <c r="AL492" t="s">
        <v>19940</v>
      </c>
      <c r="AM492" t="s">
        <v>20019</v>
      </c>
    </row>
    <row r="493" spans="1:39" x14ac:dyDescent="0.25">
      <c r="A493" t="s">
        <v>20298</v>
      </c>
      <c r="B493" t="s">
        <v>20485</v>
      </c>
      <c r="C493" t="s">
        <v>4842</v>
      </c>
      <c r="D493">
        <v>71</v>
      </c>
      <c r="E493" t="s">
        <v>20487</v>
      </c>
      <c r="G493" t="s">
        <v>20490</v>
      </c>
      <c r="H493" t="s">
        <v>4846</v>
      </c>
      <c r="K493" t="s">
        <v>6860</v>
      </c>
      <c r="L493" t="s">
        <v>6861</v>
      </c>
      <c r="M493" t="s">
        <v>20514</v>
      </c>
      <c r="N493">
        <v>9</v>
      </c>
      <c r="O493" t="s">
        <v>20593</v>
      </c>
      <c r="P493" t="s">
        <v>20945</v>
      </c>
      <c r="Q493">
        <v>9</v>
      </c>
      <c r="R493">
        <v>7</v>
      </c>
      <c r="S493">
        <v>1.01</v>
      </c>
      <c r="T493">
        <v>3.53</v>
      </c>
      <c r="U493">
        <v>656.74</v>
      </c>
      <c r="V493">
        <v>243.09</v>
      </c>
      <c r="W493">
        <v>1.49</v>
      </c>
      <c r="X493">
        <v>4.24</v>
      </c>
      <c r="Y493">
        <v>8.7200000000000006</v>
      </c>
      <c r="Z493">
        <v>2</v>
      </c>
      <c r="AA493" t="s">
        <v>4250</v>
      </c>
      <c r="AB493">
        <v>2</v>
      </c>
      <c r="AC493">
        <v>18</v>
      </c>
      <c r="AD493">
        <v>2.375</v>
      </c>
      <c r="AF493" t="s">
        <v>7950</v>
      </c>
      <c r="AI493">
        <v>0</v>
      </c>
      <c r="AJ493">
        <v>0</v>
      </c>
      <c r="AK493" t="s">
        <v>19869</v>
      </c>
      <c r="AL493" t="s">
        <v>19869</v>
      </c>
      <c r="AM493" t="s">
        <v>20019</v>
      </c>
    </row>
    <row r="494" spans="1:39" x14ac:dyDescent="0.25">
      <c r="A494" t="s">
        <v>20299</v>
      </c>
      <c r="B494" t="s">
        <v>20485</v>
      </c>
      <c r="C494" t="s">
        <v>4842</v>
      </c>
      <c r="D494">
        <v>71</v>
      </c>
      <c r="E494" t="s">
        <v>20487</v>
      </c>
      <c r="G494" t="s">
        <v>20494</v>
      </c>
      <c r="H494" t="s">
        <v>4846</v>
      </c>
      <c r="K494" t="s">
        <v>6860</v>
      </c>
      <c r="M494" t="s">
        <v>20535</v>
      </c>
      <c r="N494">
        <v>8</v>
      </c>
      <c r="O494" t="s">
        <v>20616</v>
      </c>
      <c r="P494" t="s">
        <v>20946</v>
      </c>
      <c r="Q494">
        <v>3</v>
      </c>
      <c r="R494">
        <v>3</v>
      </c>
      <c r="S494">
        <v>3.7</v>
      </c>
      <c r="T494">
        <v>3.74</v>
      </c>
      <c r="U494">
        <v>400.4</v>
      </c>
      <c r="V494">
        <v>83.9</v>
      </c>
      <c r="W494">
        <v>4.16</v>
      </c>
      <c r="X494">
        <v>9.4700000000000006</v>
      </c>
      <c r="Y494">
        <v>6.28</v>
      </c>
      <c r="Z494">
        <v>3</v>
      </c>
      <c r="AA494" t="s">
        <v>4250</v>
      </c>
      <c r="AB494">
        <v>0</v>
      </c>
      <c r="AC494">
        <v>4</v>
      </c>
      <c r="AD494">
        <v>3.6580952380952381</v>
      </c>
      <c r="AF494" t="s">
        <v>7949</v>
      </c>
      <c r="AI494">
        <v>0</v>
      </c>
      <c r="AJ494">
        <v>0</v>
      </c>
      <c r="AK494" t="s">
        <v>20013</v>
      </c>
      <c r="AL494" t="s">
        <v>20013</v>
      </c>
      <c r="AM494" t="s">
        <v>20019</v>
      </c>
    </row>
    <row r="495" spans="1:39" x14ac:dyDescent="0.25">
      <c r="A495" t="s">
        <v>20300</v>
      </c>
      <c r="B495" t="s">
        <v>20485</v>
      </c>
      <c r="C495" t="s">
        <v>4842</v>
      </c>
      <c r="D495">
        <v>71</v>
      </c>
      <c r="E495" t="s">
        <v>20487</v>
      </c>
      <c r="K495" t="s">
        <v>6860</v>
      </c>
      <c r="L495" t="s">
        <v>6861</v>
      </c>
      <c r="M495" t="s">
        <v>20520</v>
      </c>
      <c r="N495">
        <v>9</v>
      </c>
      <c r="O495" t="s">
        <v>20596</v>
      </c>
      <c r="P495" t="s">
        <v>20947</v>
      </c>
      <c r="Q495">
        <v>4</v>
      </c>
      <c r="R495">
        <v>4</v>
      </c>
      <c r="S495">
        <v>3.11</v>
      </c>
      <c r="T495">
        <v>3.16</v>
      </c>
      <c r="U495">
        <v>347.37</v>
      </c>
      <c r="V495">
        <v>93.55</v>
      </c>
      <c r="W495">
        <v>4.32</v>
      </c>
      <c r="X495">
        <v>8.4</v>
      </c>
      <c r="Y495">
        <v>0</v>
      </c>
      <c r="Z495">
        <v>3</v>
      </c>
      <c r="AA495" t="s">
        <v>4250</v>
      </c>
      <c r="AB495">
        <v>0</v>
      </c>
      <c r="AC495">
        <v>5</v>
      </c>
      <c r="AD495">
        <v>4.246666666666667</v>
      </c>
      <c r="AF495" t="s">
        <v>7949</v>
      </c>
      <c r="AI495">
        <v>0</v>
      </c>
      <c r="AJ495">
        <v>0</v>
      </c>
      <c r="AK495" t="s">
        <v>21141</v>
      </c>
      <c r="AL495" t="s">
        <v>21141</v>
      </c>
      <c r="AM495" t="s">
        <v>20019</v>
      </c>
    </row>
    <row r="496" spans="1:39" x14ac:dyDescent="0.25">
      <c r="A496" t="s">
        <v>20301</v>
      </c>
      <c r="B496" t="s">
        <v>20485</v>
      </c>
      <c r="C496" t="s">
        <v>4842</v>
      </c>
      <c r="D496">
        <v>71</v>
      </c>
      <c r="E496" t="s">
        <v>20487</v>
      </c>
      <c r="G496" t="s">
        <v>20494</v>
      </c>
      <c r="H496" t="s">
        <v>4846</v>
      </c>
      <c r="K496" t="s">
        <v>6860</v>
      </c>
      <c r="M496" t="s">
        <v>20535</v>
      </c>
      <c r="N496">
        <v>8</v>
      </c>
      <c r="O496" t="s">
        <v>20616</v>
      </c>
      <c r="P496" t="s">
        <v>20948</v>
      </c>
      <c r="Q496">
        <v>4</v>
      </c>
      <c r="R496">
        <v>4</v>
      </c>
      <c r="S496">
        <v>2.96</v>
      </c>
      <c r="T496">
        <v>2.99</v>
      </c>
      <c r="U496">
        <v>389.46</v>
      </c>
      <c r="V496">
        <v>113</v>
      </c>
      <c r="W496">
        <v>3.18</v>
      </c>
      <c r="X496">
        <v>9.48</v>
      </c>
      <c r="Y496">
        <v>6.29</v>
      </c>
      <c r="Z496">
        <v>3</v>
      </c>
      <c r="AA496" t="s">
        <v>4250</v>
      </c>
      <c r="AB496">
        <v>0</v>
      </c>
      <c r="AC496">
        <v>6</v>
      </c>
      <c r="AD496">
        <v>3.542904761904762</v>
      </c>
      <c r="AF496" t="s">
        <v>7949</v>
      </c>
      <c r="AI496">
        <v>0</v>
      </c>
      <c r="AJ496">
        <v>0</v>
      </c>
      <c r="AK496" t="s">
        <v>20013</v>
      </c>
      <c r="AL496" t="s">
        <v>20013</v>
      </c>
      <c r="AM496" t="s">
        <v>20019</v>
      </c>
    </row>
    <row r="497" spans="1:39" x14ac:dyDescent="0.25">
      <c r="A497" t="s">
        <v>20302</v>
      </c>
      <c r="B497" t="s">
        <v>20485</v>
      </c>
      <c r="C497" t="s">
        <v>4842</v>
      </c>
      <c r="D497">
        <v>71</v>
      </c>
      <c r="E497" t="s">
        <v>20487</v>
      </c>
      <c r="G497" t="s">
        <v>20489</v>
      </c>
      <c r="H497" t="s">
        <v>4846</v>
      </c>
      <c r="K497" t="s">
        <v>6860</v>
      </c>
      <c r="L497" t="s">
        <v>6861</v>
      </c>
      <c r="M497" t="s">
        <v>20512</v>
      </c>
      <c r="N497">
        <v>9</v>
      </c>
      <c r="O497" t="s">
        <v>20587</v>
      </c>
      <c r="P497" t="s">
        <v>20949</v>
      </c>
      <c r="Q497">
        <v>7</v>
      </c>
      <c r="R497">
        <v>1</v>
      </c>
      <c r="S497">
        <v>4.7699999999999996</v>
      </c>
      <c r="T497">
        <v>4.7699999999999996</v>
      </c>
      <c r="U497">
        <v>404.5</v>
      </c>
      <c r="V497">
        <v>73.06</v>
      </c>
      <c r="W497">
        <v>3.86</v>
      </c>
      <c r="X497">
        <v>13.15</v>
      </c>
      <c r="Y497">
        <v>0.01</v>
      </c>
      <c r="Z497">
        <v>4</v>
      </c>
      <c r="AA497" t="s">
        <v>4250</v>
      </c>
      <c r="AB497">
        <v>0</v>
      </c>
      <c r="AC497">
        <v>8</v>
      </c>
      <c r="AD497">
        <v>3.6304761904761911</v>
      </c>
      <c r="AF497" t="s">
        <v>7949</v>
      </c>
      <c r="AI497">
        <v>0</v>
      </c>
      <c r="AJ497">
        <v>0</v>
      </c>
      <c r="AK497" t="s">
        <v>20016</v>
      </c>
      <c r="AL497" t="s">
        <v>20016</v>
      </c>
      <c r="AM497" t="s">
        <v>20019</v>
      </c>
    </row>
    <row r="498" spans="1:39" x14ac:dyDescent="0.25">
      <c r="A498" t="s">
        <v>20119</v>
      </c>
      <c r="B498" t="s">
        <v>20485</v>
      </c>
      <c r="C498" t="s">
        <v>4842</v>
      </c>
      <c r="D498">
        <v>71</v>
      </c>
      <c r="E498" t="s">
        <v>20487</v>
      </c>
      <c r="G498" t="s">
        <v>20488</v>
      </c>
      <c r="H498" t="s">
        <v>4846</v>
      </c>
      <c r="K498" t="s">
        <v>6860</v>
      </c>
      <c r="L498" t="s">
        <v>6861</v>
      </c>
      <c r="M498" t="s">
        <v>20507</v>
      </c>
      <c r="N498">
        <v>9</v>
      </c>
      <c r="O498" t="s">
        <v>20582</v>
      </c>
      <c r="P498" t="s">
        <v>20766</v>
      </c>
      <c r="Q498">
        <v>3</v>
      </c>
      <c r="R498">
        <v>1</v>
      </c>
      <c r="S498">
        <v>7.46</v>
      </c>
      <c r="T498">
        <v>7.46</v>
      </c>
      <c r="U498">
        <v>339.5</v>
      </c>
      <c r="V498">
        <v>25.16</v>
      </c>
      <c r="W498">
        <v>4.97</v>
      </c>
      <c r="Y498">
        <v>0</v>
      </c>
      <c r="Z498">
        <v>3</v>
      </c>
      <c r="AA498" t="s">
        <v>4250</v>
      </c>
      <c r="AB498">
        <v>0</v>
      </c>
      <c r="AC498">
        <v>6</v>
      </c>
      <c r="AD498">
        <v>3.091333333333333</v>
      </c>
      <c r="AF498" t="s">
        <v>7949</v>
      </c>
      <c r="AI498">
        <v>0</v>
      </c>
      <c r="AJ498">
        <v>0</v>
      </c>
      <c r="AK498" t="s">
        <v>20016</v>
      </c>
      <c r="AL498" t="s">
        <v>20016</v>
      </c>
      <c r="AM498" t="s">
        <v>20019</v>
      </c>
    </row>
    <row r="499" spans="1:39" x14ac:dyDescent="0.25">
      <c r="A499" t="s">
        <v>20303</v>
      </c>
      <c r="B499" t="s">
        <v>20485</v>
      </c>
      <c r="C499" t="s">
        <v>4842</v>
      </c>
      <c r="D499">
        <v>71</v>
      </c>
      <c r="E499" t="s">
        <v>20487</v>
      </c>
      <c r="G499" t="s">
        <v>20489</v>
      </c>
      <c r="H499" t="s">
        <v>4846</v>
      </c>
      <c r="K499" t="s">
        <v>6860</v>
      </c>
      <c r="L499" t="s">
        <v>6861</v>
      </c>
      <c r="M499" t="s">
        <v>20512</v>
      </c>
      <c r="N499">
        <v>9</v>
      </c>
      <c r="O499" t="s">
        <v>20587</v>
      </c>
      <c r="P499" t="s">
        <v>20950</v>
      </c>
      <c r="Q499">
        <v>3</v>
      </c>
      <c r="R499">
        <v>1</v>
      </c>
      <c r="S499">
        <v>7.11</v>
      </c>
      <c r="T499">
        <v>7.11</v>
      </c>
      <c r="U499">
        <v>378.54</v>
      </c>
      <c r="V499">
        <v>29.46</v>
      </c>
      <c r="W499">
        <v>5.43</v>
      </c>
      <c r="X499">
        <v>13.55</v>
      </c>
      <c r="Y499">
        <v>0</v>
      </c>
      <c r="Z499">
        <v>3</v>
      </c>
      <c r="AA499" t="s">
        <v>4250</v>
      </c>
      <c r="AB499">
        <v>1</v>
      </c>
      <c r="AC499">
        <v>8</v>
      </c>
      <c r="AD499">
        <v>3.1739047619047618</v>
      </c>
      <c r="AF499" t="s">
        <v>7949</v>
      </c>
      <c r="AI499">
        <v>0</v>
      </c>
      <c r="AJ499">
        <v>0</v>
      </c>
      <c r="AK499" t="s">
        <v>20016</v>
      </c>
      <c r="AL499" t="s">
        <v>20016</v>
      </c>
      <c r="AM499" t="s">
        <v>20019</v>
      </c>
    </row>
    <row r="500" spans="1:39" x14ac:dyDescent="0.25">
      <c r="A500" t="s">
        <v>20304</v>
      </c>
      <c r="B500" t="s">
        <v>20485</v>
      </c>
      <c r="C500" t="s">
        <v>4842</v>
      </c>
      <c r="D500">
        <v>71</v>
      </c>
      <c r="E500" t="s">
        <v>20487</v>
      </c>
      <c r="G500" t="s">
        <v>20494</v>
      </c>
      <c r="H500" t="s">
        <v>4846</v>
      </c>
      <c r="K500" t="s">
        <v>6860</v>
      </c>
      <c r="M500" t="s">
        <v>20535</v>
      </c>
      <c r="N500">
        <v>8</v>
      </c>
      <c r="O500" t="s">
        <v>20616</v>
      </c>
      <c r="P500" t="s">
        <v>20951</v>
      </c>
      <c r="Q500">
        <v>5</v>
      </c>
      <c r="R500">
        <v>4</v>
      </c>
      <c r="S500">
        <v>3.2</v>
      </c>
      <c r="T500">
        <v>3.24</v>
      </c>
      <c r="U500">
        <v>439.54</v>
      </c>
      <c r="V500">
        <v>130.07</v>
      </c>
      <c r="W500">
        <v>2.98</v>
      </c>
      <c r="X500">
        <v>9</v>
      </c>
      <c r="Y500">
        <v>6.28</v>
      </c>
      <c r="Z500">
        <v>3</v>
      </c>
      <c r="AA500" t="s">
        <v>4250</v>
      </c>
      <c r="AB500">
        <v>0</v>
      </c>
      <c r="AC500">
        <v>8</v>
      </c>
      <c r="AD500">
        <v>2.7118571428571419</v>
      </c>
      <c r="AF500" t="s">
        <v>7949</v>
      </c>
      <c r="AI500">
        <v>0</v>
      </c>
      <c r="AJ500">
        <v>0</v>
      </c>
      <c r="AK500" t="s">
        <v>20013</v>
      </c>
      <c r="AL500" t="s">
        <v>20013</v>
      </c>
      <c r="AM500" t="s">
        <v>20019</v>
      </c>
    </row>
    <row r="501" spans="1:39" x14ac:dyDescent="0.25">
      <c r="A501" t="s">
        <v>20305</v>
      </c>
      <c r="B501" t="s">
        <v>20485</v>
      </c>
      <c r="C501" t="s">
        <v>4842</v>
      </c>
      <c r="D501">
        <v>71</v>
      </c>
      <c r="E501" t="s">
        <v>20487</v>
      </c>
      <c r="G501" t="s">
        <v>20489</v>
      </c>
      <c r="H501" t="s">
        <v>4846</v>
      </c>
      <c r="K501" t="s">
        <v>6860</v>
      </c>
      <c r="L501" t="s">
        <v>6861</v>
      </c>
      <c r="M501" t="s">
        <v>20512</v>
      </c>
      <c r="N501">
        <v>9</v>
      </c>
      <c r="O501" t="s">
        <v>20587</v>
      </c>
      <c r="P501" t="s">
        <v>20952</v>
      </c>
      <c r="Q501">
        <v>3</v>
      </c>
      <c r="R501">
        <v>1</v>
      </c>
      <c r="S501">
        <v>6.71</v>
      </c>
      <c r="T501">
        <v>6.71</v>
      </c>
      <c r="U501">
        <v>378.54</v>
      </c>
      <c r="V501">
        <v>29.46</v>
      </c>
      <c r="W501">
        <v>5.37</v>
      </c>
      <c r="X501">
        <v>13.5</v>
      </c>
      <c r="Y501">
        <v>0</v>
      </c>
      <c r="Z501">
        <v>3</v>
      </c>
      <c r="AA501" t="s">
        <v>4250</v>
      </c>
      <c r="AB501">
        <v>1</v>
      </c>
      <c r="AC501">
        <v>9</v>
      </c>
      <c r="AD501">
        <v>3.1739047619047618</v>
      </c>
      <c r="AF501" t="s">
        <v>7949</v>
      </c>
      <c r="AI501">
        <v>0</v>
      </c>
      <c r="AJ501">
        <v>0</v>
      </c>
      <c r="AK501" t="s">
        <v>20016</v>
      </c>
      <c r="AL501" t="s">
        <v>20016</v>
      </c>
      <c r="AM501" t="s">
        <v>20019</v>
      </c>
    </row>
    <row r="502" spans="1:39" x14ac:dyDescent="0.25">
      <c r="A502" t="s">
        <v>20306</v>
      </c>
      <c r="B502" t="s">
        <v>20485</v>
      </c>
      <c r="C502" t="s">
        <v>4842</v>
      </c>
      <c r="D502">
        <v>70.37</v>
      </c>
      <c r="E502" t="s">
        <v>20487</v>
      </c>
      <c r="G502" t="s">
        <v>20488</v>
      </c>
      <c r="H502" t="s">
        <v>4846</v>
      </c>
      <c r="K502" t="s">
        <v>6860</v>
      </c>
      <c r="L502" t="s">
        <v>6861</v>
      </c>
      <c r="M502" t="s">
        <v>20531</v>
      </c>
      <c r="N502">
        <v>9</v>
      </c>
      <c r="O502" t="s">
        <v>20612</v>
      </c>
      <c r="P502" t="s">
        <v>20953</v>
      </c>
      <c r="Q502">
        <v>9</v>
      </c>
      <c r="R502">
        <v>3</v>
      </c>
      <c r="S502">
        <v>5.77</v>
      </c>
      <c r="T502">
        <v>5.99</v>
      </c>
      <c r="U502">
        <v>510.6</v>
      </c>
      <c r="V502">
        <v>139.15</v>
      </c>
      <c r="W502">
        <v>4.6399999999999997</v>
      </c>
      <c r="X502">
        <v>7.59</v>
      </c>
      <c r="Y502">
        <v>3.44</v>
      </c>
      <c r="Z502">
        <v>3</v>
      </c>
      <c r="AA502" t="s">
        <v>4250</v>
      </c>
      <c r="AB502">
        <v>1</v>
      </c>
      <c r="AC502">
        <v>6</v>
      </c>
      <c r="AD502">
        <v>1.166666666666667</v>
      </c>
      <c r="AF502" t="s">
        <v>7949</v>
      </c>
      <c r="AI502">
        <v>0</v>
      </c>
      <c r="AJ502">
        <v>0</v>
      </c>
      <c r="AK502" t="s">
        <v>19894</v>
      </c>
      <c r="AL502" t="s">
        <v>19894</v>
      </c>
      <c r="AM502" t="s">
        <v>20019</v>
      </c>
    </row>
    <row r="503" spans="1:39" x14ac:dyDescent="0.25">
      <c r="A503" t="s">
        <v>20307</v>
      </c>
      <c r="B503" t="s">
        <v>20485</v>
      </c>
      <c r="C503" t="s">
        <v>4842</v>
      </c>
      <c r="D503">
        <v>70.099999999999994</v>
      </c>
      <c r="E503" t="s">
        <v>20487</v>
      </c>
      <c r="G503" t="s">
        <v>20489</v>
      </c>
      <c r="H503" t="s">
        <v>4846</v>
      </c>
      <c r="K503" t="s">
        <v>6860</v>
      </c>
      <c r="L503" t="s">
        <v>6861</v>
      </c>
      <c r="M503" t="s">
        <v>20508</v>
      </c>
      <c r="N503">
        <v>9</v>
      </c>
      <c r="O503" t="s">
        <v>20583</v>
      </c>
      <c r="P503" t="s">
        <v>20954</v>
      </c>
      <c r="Q503">
        <v>2</v>
      </c>
      <c r="R503">
        <v>1</v>
      </c>
      <c r="S503">
        <v>4.68</v>
      </c>
      <c r="T503">
        <v>4.79</v>
      </c>
      <c r="U503">
        <v>432.57</v>
      </c>
      <c r="V503">
        <v>32.340000000000003</v>
      </c>
      <c r="W503">
        <v>5.73</v>
      </c>
      <c r="Y503">
        <v>6.88</v>
      </c>
      <c r="Z503">
        <v>4</v>
      </c>
      <c r="AA503" t="s">
        <v>4250</v>
      </c>
      <c r="AB503">
        <v>1</v>
      </c>
      <c r="AC503">
        <v>7</v>
      </c>
      <c r="AD503">
        <v>3.0369761904761901</v>
      </c>
      <c r="AF503" t="s">
        <v>7949</v>
      </c>
      <c r="AI503">
        <v>0</v>
      </c>
      <c r="AJ503">
        <v>0</v>
      </c>
      <c r="AK503" t="s">
        <v>21139</v>
      </c>
      <c r="AL503" t="s">
        <v>21139</v>
      </c>
      <c r="AM503" t="s">
        <v>20019</v>
      </c>
    </row>
    <row r="504" spans="1:39" x14ac:dyDescent="0.25">
      <c r="A504" t="s">
        <v>20308</v>
      </c>
      <c r="B504" t="s">
        <v>20485</v>
      </c>
      <c r="C504" t="s">
        <v>4842</v>
      </c>
      <c r="D504">
        <v>70</v>
      </c>
      <c r="E504" t="s">
        <v>20487</v>
      </c>
      <c r="G504" t="s">
        <v>20489</v>
      </c>
      <c r="H504" t="s">
        <v>4846</v>
      </c>
      <c r="K504" t="s">
        <v>6860</v>
      </c>
      <c r="L504" t="s">
        <v>6861</v>
      </c>
      <c r="M504" t="s">
        <v>20512</v>
      </c>
      <c r="N504">
        <v>9</v>
      </c>
      <c r="O504" t="s">
        <v>20587</v>
      </c>
      <c r="P504" t="s">
        <v>20955</v>
      </c>
      <c r="Q504">
        <v>4</v>
      </c>
      <c r="R504">
        <v>1</v>
      </c>
      <c r="S504">
        <v>6.93</v>
      </c>
      <c r="T504">
        <v>6.93</v>
      </c>
      <c r="U504">
        <v>389.52</v>
      </c>
      <c r="V504">
        <v>34.39</v>
      </c>
      <c r="W504">
        <v>5.47</v>
      </c>
      <c r="Y504">
        <v>0</v>
      </c>
      <c r="Z504">
        <v>4</v>
      </c>
      <c r="AA504" t="s">
        <v>4250</v>
      </c>
      <c r="AB504">
        <v>1</v>
      </c>
      <c r="AC504">
        <v>7</v>
      </c>
      <c r="AD504">
        <v>3.3419761904761911</v>
      </c>
      <c r="AF504" t="s">
        <v>7949</v>
      </c>
      <c r="AI504">
        <v>0</v>
      </c>
      <c r="AJ504">
        <v>0</v>
      </c>
      <c r="AK504" t="s">
        <v>20016</v>
      </c>
      <c r="AL504" t="s">
        <v>20016</v>
      </c>
      <c r="AM504" t="s">
        <v>20019</v>
      </c>
    </row>
    <row r="505" spans="1:39" x14ac:dyDescent="0.25">
      <c r="A505" t="s">
        <v>20309</v>
      </c>
      <c r="B505" t="s">
        <v>20485</v>
      </c>
      <c r="C505" t="s">
        <v>4842</v>
      </c>
      <c r="D505">
        <v>70</v>
      </c>
      <c r="E505" t="s">
        <v>20487</v>
      </c>
      <c r="G505" t="s">
        <v>20494</v>
      </c>
      <c r="H505" t="s">
        <v>4846</v>
      </c>
      <c r="K505" t="s">
        <v>6860</v>
      </c>
      <c r="M505" t="s">
        <v>20535</v>
      </c>
      <c r="N505">
        <v>8</v>
      </c>
      <c r="O505" t="s">
        <v>20616</v>
      </c>
      <c r="P505" t="s">
        <v>20956</v>
      </c>
      <c r="Q505">
        <v>3</v>
      </c>
      <c r="R505">
        <v>3</v>
      </c>
      <c r="S505">
        <v>4.07</v>
      </c>
      <c r="T505">
        <v>4.0999999999999996</v>
      </c>
      <c r="U505">
        <v>366.85</v>
      </c>
      <c r="V505">
        <v>83.9</v>
      </c>
      <c r="W505">
        <v>3.79</v>
      </c>
      <c r="X505">
        <v>9.48</v>
      </c>
      <c r="Y505">
        <v>6.29</v>
      </c>
      <c r="Z505">
        <v>3</v>
      </c>
      <c r="AA505" t="s">
        <v>4250</v>
      </c>
      <c r="AB505">
        <v>0</v>
      </c>
      <c r="AC505">
        <v>4</v>
      </c>
      <c r="AD505">
        <v>3.567738095238095</v>
      </c>
      <c r="AF505" t="s">
        <v>7949</v>
      </c>
      <c r="AI505">
        <v>0</v>
      </c>
      <c r="AJ505">
        <v>0</v>
      </c>
      <c r="AK505" t="s">
        <v>20013</v>
      </c>
      <c r="AL505" t="s">
        <v>20013</v>
      </c>
      <c r="AM505" t="s">
        <v>20019</v>
      </c>
    </row>
    <row r="506" spans="1:39" x14ac:dyDescent="0.25">
      <c r="A506" t="s">
        <v>20310</v>
      </c>
      <c r="B506" t="s">
        <v>20485</v>
      </c>
      <c r="C506" t="s">
        <v>4842</v>
      </c>
      <c r="D506">
        <v>70</v>
      </c>
      <c r="E506" t="s">
        <v>20487</v>
      </c>
      <c r="G506" t="s">
        <v>20490</v>
      </c>
      <c r="H506" t="s">
        <v>4846</v>
      </c>
      <c r="K506" t="s">
        <v>6860</v>
      </c>
      <c r="L506" t="s">
        <v>6861</v>
      </c>
      <c r="M506" t="s">
        <v>20524</v>
      </c>
      <c r="N506">
        <v>9</v>
      </c>
      <c r="O506" t="s">
        <v>20611</v>
      </c>
      <c r="P506" t="s">
        <v>20957</v>
      </c>
      <c r="Q506">
        <v>8</v>
      </c>
      <c r="R506">
        <v>6</v>
      </c>
      <c r="S506">
        <v>0.62</v>
      </c>
      <c r="T506">
        <v>2.63</v>
      </c>
      <c r="U506">
        <v>543.66999999999996</v>
      </c>
      <c r="V506">
        <v>196.88</v>
      </c>
      <c r="W506">
        <v>7.0000000000000007E-2</v>
      </c>
      <c r="X506">
        <v>2.5</v>
      </c>
      <c r="Y506">
        <v>5.8</v>
      </c>
      <c r="Z506">
        <v>2</v>
      </c>
      <c r="AA506" t="s">
        <v>4250</v>
      </c>
      <c r="AB506">
        <v>2</v>
      </c>
      <c r="AC506">
        <v>14</v>
      </c>
      <c r="AD506">
        <v>3</v>
      </c>
      <c r="AF506" t="s">
        <v>7951</v>
      </c>
      <c r="AI506">
        <v>0</v>
      </c>
      <c r="AJ506">
        <v>0</v>
      </c>
      <c r="AK506" t="s">
        <v>19870</v>
      </c>
      <c r="AL506" t="s">
        <v>19870</v>
      </c>
      <c r="AM506" t="s">
        <v>20019</v>
      </c>
    </row>
    <row r="507" spans="1:39" x14ac:dyDescent="0.25">
      <c r="A507" t="s">
        <v>20311</v>
      </c>
      <c r="B507" t="s">
        <v>20485</v>
      </c>
      <c r="C507" t="s">
        <v>4842</v>
      </c>
      <c r="D507">
        <v>70</v>
      </c>
      <c r="E507" t="s">
        <v>20487</v>
      </c>
      <c r="G507" t="s">
        <v>20494</v>
      </c>
      <c r="H507" t="s">
        <v>4846</v>
      </c>
      <c r="K507" t="s">
        <v>6860</v>
      </c>
      <c r="M507" t="s">
        <v>20535</v>
      </c>
      <c r="N507">
        <v>8</v>
      </c>
      <c r="O507" t="s">
        <v>20616</v>
      </c>
      <c r="P507" t="s">
        <v>20958</v>
      </c>
      <c r="Q507">
        <v>3</v>
      </c>
      <c r="R507">
        <v>3</v>
      </c>
      <c r="S507">
        <v>3.75</v>
      </c>
      <c r="T507">
        <v>3.78</v>
      </c>
      <c r="U507">
        <v>350.4</v>
      </c>
      <c r="V507">
        <v>83.9</v>
      </c>
      <c r="W507">
        <v>3.28</v>
      </c>
      <c r="X507">
        <v>9.48</v>
      </c>
      <c r="Y507">
        <v>6.28</v>
      </c>
      <c r="Z507">
        <v>3</v>
      </c>
      <c r="AA507" t="s">
        <v>4250</v>
      </c>
      <c r="AB507">
        <v>0</v>
      </c>
      <c r="AC507">
        <v>4</v>
      </c>
      <c r="AD507">
        <v>3.9016666666666668</v>
      </c>
      <c r="AF507" t="s">
        <v>7949</v>
      </c>
      <c r="AI507">
        <v>0</v>
      </c>
      <c r="AJ507">
        <v>0</v>
      </c>
      <c r="AK507" t="s">
        <v>20013</v>
      </c>
      <c r="AL507" t="s">
        <v>20013</v>
      </c>
      <c r="AM507" t="s">
        <v>20019</v>
      </c>
    </row>
    <row r="508" spans="1:39" x14ac:dyDescent="0.25">
      <c r="A508" t="s">
        <v>20312</v>
      </c>
      <c r="B508" t="s">
        <v>20485</v>
      </c>
      <c r="C508" t="s">
        <v>4842</v>
      </c>
      <c r="D508">
        <v>70</v>
      </c>
      <c r="E508" t="s">
        <v>20487</v>
      </c>
      <c r="G508" t="s">
        <v>20490</v>
      </c>
      <c r="H508" t="s">
        <v>4846</v>
      </c>
      <c r="K508" t="s">
        <v>6860</v>
      </c>
      <c r="L508" t="s">
        <v>6861</v>
      </c>
      <c r="M508" t="s">
        <v>20530</v>
      </c>
      <c r="N508">
        <v>9</v>
      </c>
      <c r="O508" t="s">
        <v>20610</v>
      </c>
      <c r="P508" t="s">
        <v>20959</v>
      </c>
      <c r="Q508">
        <v>9</v>
      </c>
      <c r="R508">
        <v>5</v>
      </c>
      <c r="S508">
        <v>0.63</v>
      </c>
      <c r="T508">
        <v>2.6</v>
      </c>
      <c r="U508">
        <v>607.63</v>
      </c>
      <c r="V508">
        <v>192.2</v>
      </c>
      <c r="W508">
        <v>2.65</v>
      </c>
      <c r="X508">
        <v>4.26</v>
      </c>
      <c r="Y508">
        <v>0.6</v>
      </c>
      <c r="Z508">
        <v>5</v>
      </c>
      <c r="AA508" t="s">
        <v>4250</v>
      </c>
      <c r="AB508">
        <v>1</v>
      </c>
      <c r="AC508">
        <v>11</v>
      </c>
      <c r="AD508">
        <v>3</v>
      </c>
      <c r="AF508" t="s">
        <v>7951</v>
      </c>
      <c r="AI508">
        <v>0</v>
      </c>
      <c r="AJ508">
        <v>0</v>
      </c>
      <c r="AK508" t="s">
        <v>19980</v>
      </c>
      <c r="AL508" t="s">
        <v>19980</v>
      </c>
      <c r="AM508" t="s">
        <v>20019</v>
      </c>
    </row>
    <row r="509" spans="1:39" x14ac:dyDescent="0.25">
      <c r="A509" t="s">
        <v>20312</v>
      </c>
      <c r="B509" t="s">
        <v>20485</v>
      </c>
      <c r="C509" t="s">
        <v>4842</v>
      </c>
      <c r="D509">
        <v>70</v>
      </c>
      <c r="E509" t="s">
        <v>20487</v>
      </c>
      <c r="G509" t="s">
        <v>20490</v>
      </c>
      <c r="H509" t="s">
        <v>4846</v>
      </c>
      <c r="K509" t="s">
        <v>6860</v>
      </c>
      <c r="L509" t="s">
        <v>6861</v>
      </c>
      <c r="M509" t="s">
        <v>20524</v>
      </c>
      <c r="N509">
        <v>9</v>
      </c>
      <c r="O509" t="s">
        <v>20609</v>
      </c>
      <c r="P509" t="s">
        <v>20959</v>
      </c>
      <c r="Q509">
        <v>9</v>
      </c>
      <c r="R509">
        <v>5</v>
      </c>
      <c r="S509">
        <v>0.63</v>
      </c>
      <c r="T509">
        <v>2.6</v>
      </c>
      <c r="U509">
        <v>607.63</v>
      </c>
      <c r="V509">
        <v>192.2</v>
      </c>
      <c r="W509">
        <v>2.65</v>
      </c>
      <c r="X509">
        <v>4.26</v>
      </c>
      <c r="Y509">
        <v>0.6</v>
      </c>
      <c r="Z509">
        <v>5</v>
      </c>
      <c r="AA509" t="s">
        <v>4250</v>
      </c>
      <c r="AB509">
        <v>1</v>
      </c>
      <c r="AC509">
        <v>11</v>
      </c>
      <c r="AD509">
        <v>3</v>
      </c>
      <c r="AF509" t="s">
        <v>7951</v>
      </c>
      <c r="AI509">
        <v>0</v>
      </c>
      <c r="AJ509">
        <v>0</v>
      </c>
      <c r="AK509" t="s">
        <v>19868</v>
      </c>
      <c r="AL509" t="s">
        <v>19868</v>
      </c>
      <c r="AM509" t="s">
        <v>20019</v>
      </c>
    </row>
    <row r="510" spans="1:39" x14ac:dyDescent="0.25">
      <c r="A510" t="s">
        <v>20313</v>
      </c>
      <c r="B510" t="s">
        <v>20485</v>
      </c>
      <c r="C510" t="s">
        <v>4842</v>
      </c>
      <c r="D510">
        <v>70</v>
      </c>
      <c r="E510" t="s">
        <v>20487</v>
      </c>
      <c r="G510" t="s">
        <v>20494</v>
      </c>
      <c r="H510" t="s">
        <v>4846</v>
      </c>
      <c r="K510" t="s">
        <v>6860</v>
      </c>
      <c r="M510" t="s">
        <v>20535</v>
      </c>
      <c r="N510">
        <v>8</v>
      </c>
      <c r="O510" t="s">
        <v>20616</v>
      </c>
      <c r="P510" t="s">
        <v>20960</v>
      </c>
      <c r="Q510">
        <v>3</v>
      </c>
      <c r="R510">
        <v>3</v>
      </c>
      <c r="S510">
        <v>4.71</v>
      </c>
      <c r="T510">
        <v>4.75</v>
      </c>
      <c r="U510">
        <v>402.89</v>
      </c>
      <c r="V510">
        <v>83.9</v>
      </c>
      <c r="W510">
        <v>4.6399999999999997</v>
      </c>
      <c r="X510">
        <v>9.4499999999999993</v>
      </c>
      <c r="Y510">
        <v>6.27</v>
      </c>
      <c r="Z510">
        <v>4</v>
      </c>
      <c r="AA510" t="s">
        <v>4250</v>
      </c>
      <c r="AB510">
        <v>0</v>
      </c>
      <c r="AC510">
        <v>4</v>
      </c>
      <c r="AD510">
        <v>2.9853095238095242</v>
      </c>
      <c r="AF510" t="s">
        <v>7949</v>
      </c>
      <c r="AI510">
        <v>0</v>
      </c>
      <c r="AJ510">
        <v>0</v>
      </c>
      <c r="AK510" t="s">
        <v>20013</v>
      </c>
      <c r="AL510" t="s">
        <v>20013</v>
      </c>
      <c r="AM510" t="s">
        <v>20019</v>
      </c>
    </row>
    <row r="511" spans="1:39" x14ac:dyDescent="0.25">
      <c r="A511" t="s">
        <v>20062</v>
      </c>
      <c r="B511" t="s">
        <v>20485</v>
      </c>
      <c r="C511" t="s">
        <v>4842</v>
      </c>
      <c r="D511">
        <v>70</v>
      </c>
      <c r="E511" t="s">
        <v>20487</v>
      </c>
      <c r="G511" t="s">
        <v>20491</v>
      </c>
      <c r="H511" t="s">
        <v>4846</v>
      </c>
      <c r="K511" t="s">
        <v>6860</v>
      </c>
      <c r="L511" t="s">
        <v>6861</v>
      </c>
      <c r="M511" t="s">
        <v>20526</v>
      </c>
      <c r="N511">
        <v>9</v>
      </c>
      <c r="O511" t="s">
        <v>20606</v>
      </c>
      <c r="P511" t="s">
        <v>20709</v>
      </c>
      <c r="Q511">
        <v>12</v>
      </c>
      <c r="R511">
        <v>8</v>
      </c>
      <c r="S511">
        <v>0.9</v>
      </c>
      <c r="T511">
        <v>2.91</v>
      </c>
      <c r="U511">
        <v>709.76</v>
      </c>
      <c r="V511">
        <v>289.35000000000002</v>
      </c>
      <c r="W511">
        <v>-0.44</v>
      </c>
      <c r="X511">
        <v>2.5</v>
      </c>
      <c r="Y511">
        <v>5.8</v>
      </c>
      <c r="Z511">
        <v>3</v>
      </c>
      <c r="AA511" t="s">
        <v>4250</v>
      </c>
      <c r="AB511">
        <v>3</v>
      </c>
      <c r="AC511">
        <v>18</v>
      </c>
      <c r="AD511">
        <v>3</v>
      </c>
      <c r="AF511" t="s">
        <v>7951</v>
      </c>
      <c r="AI511">
        <v>0</v>
      </c>
      <c r="AJ511">
        <v>0</v>
      </c>
      <c r="AK511" t="s">
        <v>19869</v>
      </c>
      <c r="AL511" t="s">
        <v>19869</v>
      </c>
      <c r="AM511" t="s">
        <v>20019</v>
      </c>
    </row>
    <row r="512" spans="1:39" x14ac:dyDescent="0.25">
      <c r="A512" t="s">
        <v>20314</v>
      </c>
      <c r="B512" t="s">
        <v>20485</v>
      </c>
      <c r="C512" t="s">
        <v>4842</v>
      </c>
      <c r="D512">
        <v>70</v>
      </c>
      <c r="E512" t="s">
        <v>20487</v>
      </c>
      <c r="G512" t="s">
        <v>20490</v>
      </c>
      <c r="H512" t="s">
        <v>4846</v>
      </c>
      <c r="K512" t="s">
        <v>6860</v>
      </c>
      <c r="L512" t="s">
        <v>6861</v>
      </c>
      <c r="M512" t="s">
        <v>20530</v>
      </c>
      <c r="N512">
        <v>9</v>
      </c>
      <c r="O512" t="s">
        <v>20610</v>
      </c>
      <c r="P512" t="s">
        <v>20961</v>
      </c>
      <c r="Q512">
        <v>10</v>
      </c>
      <c r="R512">
        <v>5</v>
      </c>
      <c r="S512">
        <v>0.76</v>
      </c>
      <c r="T512">
        <v>2.73</v>
      </c>
      <c r="U512">
        <v>637.65</v>
      </c>
      <c r="V512">
        <v>201.43</v>
      </c>
      <c r="W512">
        <v>2.66</v>
      </c>
      <c r="X512">
        <v>4.26</v>
      </c>
      <c r="Y512">
        <v>0.6</v>
      </c>
      <c r="Z512">
        <v>5</v>
      </c>
      <c r="AA512" t="s">
        <v>4250</v>
      </c>
      <c r="AB512">
        <v>1</v>
      </c>
      <c r="AC512">
        <v>12</v>
      </c>
      <c r="AD512">
        <v>3</v>
      </c>
      <c r="AF512" t="s">
        <v>7951</v>
      </c>
      <c r="AI512">
        <v>0</v>
      </c>
      <c r="AJ512">
        <v>0</v>
      </c>
      <c r="AK512" t="s">
        <v>19980</v>
      </c>
      <c r="AL512" t="s">
        <v>19980</v>
      </c>
      <c r="AM512" t="s">
        <v>20019</v>
      </c>
    </row>
    <row r="513" spans="1:39" x14ac:dyDescent="0.25">
      <c r="A513" t="s">
        <v>20058</v>
      </c>
      <c r="B513" t="s">
        <v>20485</v>
      </c>
      <c r="C513" t="s">
        <v>4842</v>
      </c>
      <c r="D513">
        <v>70</v>
      </c>
      <c r="E513" t="s">
        <v>20487</v>
      </c>
      <c r="G513" t="s">
        <v>20488</v>
      </c>
      <c r="H513" t="s">
        <v>4846</v>
      </c>
      <c r="K513" t="s">
        <v>6860</v>
      </c>
      <c r="L513" t="s">
        <v>6861</v>
      </c>
      <c r="M513" t="s">
        <v>20507</v>
      </c>
      <c r="N513">
        <v>9</v>
      </c>
      <c r="O513" t="s">
        <v>20582</v>
      </c>
      <c r="P513" t="s">
        <v>20705</v>
      </c>
      <c r="Q513">
        <v>4</v>
      </c>
      <c r="R513">
        <v>1</v>
      </c>
      <c r="S513">
        <v>5.53</v>
      </c>
      <c r="T513">
        <v>5.53</v>
      </c>
      <c r="U513">
        <v>341.48</v>
      </c>
      <c r="V513">
        <v>34.39</v>
      </c>
      <c r="W513">
        <v>4.42</v>
      </c>
      <c r="Y513">
        <v>0</v>
      </c>
      <c r="Z513">
        <v>3</v>
      </c>
      <c r="AA513" t="s">
        <v>4250</v>
      </c>
      <c r="AB513">
        <v>0</v>
      </c>
      <c r="AC513">
        <v>6</v>
      </c>
      <c r="AD513">
        <v>3.552833333333334</v>
      </c>
      <c r="AF513" t="s">
        <v>7949</v>
      </c>
      <c r="AI513">
        <v>0</v>
      </c>
      <c r="AJ513">
        <v>0</v>
      </c>
      <c r="AK513" t="s">
        <v>20016</v>
      </c>
      <c r="AL513" t="s">
        <v>20016</v>
      </c>
      <c r="AM513" t="s">
        <v>20019</v>
      </c>
    </row>
    <row r="514" spans="1:39" x14ac:dyDescent="0.25">
      <c r="A514" t="s">
        <v>8186</v>
      </c>
      <c r="B514" t="s">
        <v>20485</v>
      </c>
      <c r="C514" t="s">
        <v>4842</v>
      </c>
      <c r="D514">
        <v>70</v>
      </c>
      <c r="E514" t="s">
        <v>20487</v>
      </c>
      <c r="K514" t="s">
        <v>6860</v>
      </c>
      <c r="L514" t="s">
        <v>6861</v>
      </c>
      <c r="M514" t="s">
        <v>14947</v>
      </c>
      <c r="N514">
        <v>9</v>
      </c>
      <c r="O514" t="s">
        <v>15268</v>
      </c>
      <c r="P514" t="s">
        <v>15839</v>
      </c>
      <c r="Q514">
        <v>3</v>
      </c>
      <c r="R514">
        <v>3</v>
      </c>
      <c r="S514">
        <v>3.65</v>
      </c>
      <c r="T514">
        <v>3.68</v>
      </c>
      <c r="U514">
        <v>379.42</v>
      </c>
      <c r="V514">
        <v>86.46</v>
      </c>
      <c r="W514">
        <v>4.87</v>
      </c>
      <c r="X514">
        <v>12.13</v>
      </c>
      <c r="Y514">
        <v>6.2</v>
      </c>
      <c r="Z514">
        <v>5</v>
      </c>
      <c r="AA514" t="s">
        <v>4250</v>
      </c>
      <c r="AB514">
        <v>0</v>
      </c>
      <c r="AC514">
        <v>4</v>
      </c>
      <c r="AD514">
        <v>3.8629523809523811</v>
      </c>
      <c r="AF514" t="s">
        <v>7949</v>
      </c>
      <c r="AI514">
        <v>0</v>
      </c>
      <c r="AJ514">
        <v>0</v>
      </c>
      <c r="AK514" t="s">
        <v>19838</v>
      </c>
      <c r="AL514" t="s">
        <v>19838</v>
      </c>
      <c r="AM514" t="s">
        <v>20019</v>
      </c>
    </row>
    <row r="515" spans="1:39" x14ac:dyDescent="0.25">
      <c r="A515" t="s">
        <v>20315</v>
      </c>
      <c r="B515" t="s">
        <v>20485</v>
      </c>
      <c r="C515" t="s">
        <v>4842</v>
      </c>
      <c r="D515">
        <v>70</v>
      </c>
      <c r="E515" t="s">
        <v>20487</v>
      </c>
      <c r="G515" t="s">
        <v>20502</v>
      </c>
      <c r="H515" t="s">
        <v>4846</v>
      </c>
      <c r="K515" t="s">
        <v>6860</v>
      </c>
      <c r="L515" t="s">
        <v>6861</v>
      </c>
      <c r="M515" t="s">
        <v>20556</v>
      </c>
      <c r="N515">
        <v>9</v>
      </c>
      <c r="O515" t="s">
        <v>20643</v>
      </c>
      <c r="P515" t="s">
        <v>20962</v>
      </c>
      <c r="Q515">
        <v>7</v>
      </c>
      <c r="R515">
        <v>3</v>
      </c>
      <c r="S515">
        <v>10.26</v>
      </c>
      <c r="T515">
        <v>10.26</v>
      </c>
      <c r="U515">
        <v>955.46</v>
      </c>
      <c r="V515">
        <v>118.48</v>
      </c>
      <c r="W515">
        <v>9.51</v>
      </c>
      <c r="X515">
        <v>11.18</v>
      </c>
      <c r="Y515">
        <v>0</v>
      </c>
      <c r="Z515">
        <v>1</v>
      </c>
      <c r="AA515" t="s">
        <v>4250</v>
      </c>
      <c r="AB515">
        <v>2</v>
      </c>
      <c r="AC515">
        <v>23</v>
      </c>
      <c r="AD515">
        <v>1.2173333333333329</v>
      </c>
      <c r="AF515" t="s">
        <v>7949</v>
      </c>
      <c r="AI515">
        <v>0</v>
      </c>
      <c r="AJ515">
        <v>0</v>
      </c>
      <c r="AK515" t="s">
        <v>21146</v>
      </c>
      <c r="AL515" t="s">
        <v>21146</v>
      </c>
      <c r="AM515" t="s">
        <v>20019</v>
      </c>
    </row>
    <row r="516" spans="1:39" x14ac:dyDescent="0.25">
      <c r="A516" t="s">
        <v>20025</v>
      </c>
      <c r="B516" t="s">
        <v>20485</v>
      </c>
      <c r="C516" t="s">
        <v>4842</v>
      </c>
      <c r="D516">
        <v>70</v>
      </c>
      <c r="E516" t="s">
        <v>20487</v>
      </c>
      <c r="G516" t="s">
        <v>20494</v>
      </c>
      <c r="H516" t="s">
        <v>4846</v>
      </c>
      <c r="K516" t="s">
        <v>6860</v>
      </c>
      <c r="L516" t="s">
        <v>6861</v>
      </c>
      <c r="M516" t="s">
        <v>20557</v>
      </c>
      <c r="N516">
        <v>9</v>
      </c>
      <c r="O516" t="s">
        <v>20644</v>
      </c>
      <c r="P516" t="s">
        <v>20672</v>
      </c>
      <c r="Q516">
        <v>4</v>
      </c>
      <c r="R516">
        <v>1</v>
      </c>
      <c r="S516">
        <v>7.39</v>
      </c>
      <c r="T516">
        <v>7.39</v>
      </c>
      <c r="U516">
        <v>356.51</v>
      </c>
      <c r="V516">
        <v>51.22</v>
      </c>
      <c r="W516">
        <v>5.7</v>
      </c>
      <c r="Y516">
        <v>5.1100000000000003</v>
      </c>
      <c r="Z516">
        <v>1</v>
      </c>
      <c r="AA516" t="s">
        <v>4250</v>
      </c>
      <c r="AB516">
        <v>1</v>
      </c>
      <c r="AC516">
        <v>10</v>
      </c>
      <c r="AD516">
        <v>3.833333333333333</v>
      </c>
      <c r="AF516" t="s">
        <v>7949</v>
      </c>
      <c r="AI516">
        <v>0</v>
      </c>
      <c r="AJ516">
        <v>0</v>
      </c>
      <c r="AK516" t="s">
        <v>19918</v>
      </c>
      <c r="AL516" t="s">
        <v>19918</v>
      </c>
      <c r="AM516" t="s">
        <v>20019</v>
      </c>
    </row>
    <row r="517" spans="1:39" x14ac:dyDescent="0.25">
      <c r="A517" t="s">
        <v>20072</v>
      </c>
      <c r="B517" t="s">
        <v>20485</v>
      </c>
      <c r="C517" t="s">
        <v>4842</v>
      </c>
      <c r="D517">
        <v>69.38</v>
      </c>
      <c r="E517" t="s">
        <v>20487</v>
      </c>
      <c r="G517" t="s">
        <v>20494</v>
      </c>
      <c r="H517" t="s">
        <v>4846</v>
      </c>
      <c r="K517" t="s">
        <v>6860</v>
      </c>
      <c r="L517" t="s">
        <v>6861</v>
      </c>
      <c r="M517" t="s">
        <v>20552</v>
      </c>
      <c r="N517">
        <v>9</v>
      </c>
      <c r="O517" t="s">
        <v>20639</v>
      </c>
      <c r="P517" t="s">
        <v>20719</v>
      </c>
      <c r="Q517">
        <v>9</v>
      </c>
      <c r="R517">
        <v>3</v>
      </c>
      <c r="S517">
        <v>6.38</v>
      </c>
      <c r="T517">
        <v>6.6</v>
      </c>
      <c r="U517">
        <v>510.6</v>
      </c>
      <c r="V517">
        <v>139.15</v>
      </c>
      <c r="W517">
        <v>4.6399999999999997</v>
      </c>
      <c r="X517">
        <v>7.59</v>
      </c>
      <c r="Y517">
        <v>3.44</v>
      </c>
      <c r="Z517">
        <v>3</v>
      </c>
      <c r="AA517" t="s">
        <v>4250</v>
      </c>
      <c r="AB517">
        <v>1</v>
      </c>
      <c r="AC517">
        <v>6</v>
      </c>
      <c r="AD517">
        <v>1.166666666666667</v>
      </c>
      <c r="AF517" t="s">
        <v>7949</v>
      </c>
      <c r="AI517">
        <v>0</v>
      </c>
      <c r="AJ517">
        <v>0</v>
      </c>
      <c r="AK517" t="s">
        <v>19894</v>
      </c>
      <c r="AL517" t="s">
        <v>19894</v>
      </c>
      <c r="AM517" t="s">
        <v>20019</v>
      </c>
    </row>
    <row r="518" spans="1:39" x14ac:dyDescent="0.25">
      <c r="A518" t="s">
        <v>20044</v>
      </c>
      <c r="B518" t="s">
        <v>20485</v>
      </c>
      <c r="C518" t="s">
        <v>4842</v>
      </c>
      <c r="D518">
        <v>69</v>
      </c>
      <c r="E518" t="s">
        <v>20487</v>
      </c>
      <c r="G518" t="s">
        <v>20489</v>
      </c>
      <c r="H518" t="s">
        <v>4846</v>
      </c>
      <c r="K518" t="s">
        <v>6860</v>
      </c>
      <c r="L518" t="s">
        <v>6861</v>
      </c>
      <c r="M518" t="s">
        <v>20540</v>
      </c>
      <c r="N518">
        <v>9</v>
      </c>
      <c r="O518" t="s">
        <v>20625</v>
      </c>
      <c r="P518" t="s">
        <v>20691</v>
      </c>
      <c r="Q518">
        <v>12</v>
      </c>
      <c r="R518">
        <v>10</v>
      </c>
      <c r="S518">
        <v>2.58</v>
      </c>
      <c r="T518">
        <v>4.6100000000000003</v>
      </c>
      <c r="U518">
        <v>812.93</v>
      </c>
      <c r="V518">
        <v>286.67</v>
      </c>
      <c r="W518">
        <v>1.66</v>
      </c>
      <c r="X518">
        <v>4.26</v>
      </c>
      <c r="Y518">
        <v>6.11</v>
      </c>
      <c r="Z518">
        <v>4</v>
      </c>
      <c r="AA518" t="s">
        <v>4250</v>
      </c>
      <c r="AB518">
        <v>3</v>
      </c>
      <c r="AC518">
        <v>18</v>
      </c>
      <c r="AD518">
        <v>1.905</v>
      </c>
      <c r="AF518" t="s">
        <v>7951</v>
      </c>
      <c r="AI518">
        <v>0</v>
      </c>
      <c r="AJ518">
        <v>0</v>
      </c>
      <c r="AK518" t="s">
        <v>19897</v>
      </c>
      <c r="AL518" t="s">
        <v>19897</v>
      </c>
      <c r="AM518" t="s">
        <v>20019</v>
      </c>
    </row>
    <row r="519" spans="1:39" x14ac:dyDescent="0.25">
      <c r="A519" t="s">
        <v>20316</v>
      </c>
      <c r="B519" t="s">
        <v>20485</v>
      </c>
      <c r="C519" t="s">
        <v>4842</v>
      </c>
      <c r="D519">
        <v>69</v>
      </c>
      <c r="E519" t="s">
        <v>20487</v>
      </c>
      <c r="G519" t="s">
        <v>20494</v>
      </c>
      <c r="H519" t="s">
        <v>4846</v>
      </c>
      <c r="K519" t="s">
        <v>6860</v>
      </c>
      <c r="M519" t="s">
        <v>20535</v>
      </c>
      <c r="N519">
        <v>8</v>
      </c>
      <c r="O519" t="s">
        <v>20616</v>
      </c>
      <c r="P519" t="s">
        <v>20963</v>
      </c>
      <c r="Q519">
        <v>3</v>
      </c>
      <c r="R519">
        <v>3</v>
      </c>
      <c r="S519">
        <v>4.24</v>
      </c>
      <c r="T519">
        <v>4.2699999999999996</v>
      </c>
      <c r="U519">
        <v>431.72</v>
      </c>
      <c r="V519">
        <v>83.9</v>
      </c>
      <c r="W519">
        <v>4.25</v>
      </c>
      <c r="X519">
        <v>9.4499999999999993</v>
      </c>
      <c r="Y519">
        <v>6.26</v>
      </c>
      <c r="Z519">
        <v>3</v>
      </c>
      <c r="AA519" t="s">
        <v>4250</v>
      </c>
      <c r="AB519">
        <v>0</v>
      </c>
      <c r="AC519">
        <v>4</v>
      </c>
      <c r="AD519">
        <v>3.0193809523809532</v>
      </c>
      <c r="AF519" t="s">
        <v>7949</v>
      </c>
      <c r="AI519">
        <v>0</v>
      </c>
      <c r="AJ519">
        <v>0</v>
      </c>
      <c r="AK519" t="s">
        <v>20013</v>
      </c>
      <c r="AL519" t="s">
        <v>20013</v>
      </c>
      <c r="AM519" t="s">
        <v>20019</v>
      </c>
    </row>
    <row r="520" spans="1:39" x14ac:dyDescent="0.25">
      <c r="A520" t="s">
        <v>20317</v>
      </c>
      <c r="B520" t="s">
        <v>20485</v>
      </c>
      <c r="C520" t="s">
        <v>4842</v>
      </c>
      <c r="D520">
        <v>69</v>
      </c>
      <c r="E520" t="s">
        <v>20487</v>
      </c>
      <c r="G520" t="s">
        <v>20489</v>
      </c>
      <c r="H520" t="s">
        <v>4846</v>
      </c>
      <c r="K520" t="s">
        <v>6860</v>
      </c>
      <c r="L520" t="s">
        <v>6861</v>
      </c>
      <c r="M520" t="s">
        <v>20512</v>
      </c>
      <c r="N520">
        <v>9</v>
      </c>
      <c r="O520" t="s">
        <v>20587</v>
      </c>
      <c r="P520" t="s">
        <v>20964</v>
      </c>
      <c r="Q520">
        <v>3</v>
      </c>
      <c r="R520">
        <v>1</v>
      </c>
      <c r="S520">
        <v>6.64</v>
      </c>
      <c r="T520">
        <v>6.64</v>
      </c>
      <c r="U520">
        <v>378.54</v>
      </c>
      <c r="V520">
        <v>29.46</v>
      </c>
      <c r="W520">
        <v>5.37</v>
      </c>
      <c r="X520">
        <v>13.51</v>
      </c>
      <c r="Y520">
        <v>0</v>
      </c>
      <c r="Z520">
        <v>3</v>
      </c>
      <c r="AA520" t="s">
        <v>4250</v>
      </c>
      <c r="AB520">
        <v>1</v>
      </c>
      <c r="AC520">
        <v>9</v>
      </c>
      <c r="AD520">
        <v>3.1739047619047618</v>
      </c>
      <c r="AF520" t="s">
        <v>7949</v>
      </c>
      <c r="AI520">
        <v>0</v>
      </c>
      <c r="AJ520">
        <v>0</v>
      </c>
      <c r="AK520" t="s">
        <v>20016</v>
      </c>
      <c r="AL520" t="s">
        <v>20016</v>
      </c>
      <c r="AM520" t="s">
        <v>20019</v>
      </c>
    </row>
    <row r="521" spans="1:39" x14ac:dyDescent="0.25">
      <c r="A521" t="s">
        <v>10677</v>
      </c>
      <c r="B521" t="s">
        <v>20485</v>
      </c>
      <c r="C521" t="s">
        <v>4842</v>
      </c>
      <c r="D521">
        <v>69</v>
      </c>
      <c r="E521" t="s">
        <v>20487</v>
      </c>
      <c r="K521" t="s">
        <v>6860</v>
      </c>
      <c r="L521" t="s">
        <v>6861</v>
      </c>
      <c r="M521" t="s">
        <v>14947</v>
      </c>
      <c r="N521">
        <v>9</v>
      </c>
      <c r="O521" t="s">
        <v>15268</v>
      </c>
      <c r="P521" t="s">
        <v>18329</v>
      </c>
      <c r="Q521">
        <v>2</v>
      </c>
      <c r="R521">
        <v>3</v>
      </c>
      <c r="S521">
        <v>4.74</v>
      </c>
      <c r="T521">
        <v>4.78</v>
      </c>
      <c r="U521">
        <v>396.43</v>
      </c>
      <c r="V521">
        <v>73.569999999999993</v>
      </c>
      <c r="W521">
        <v>5.62</v>
      </c>
      <c r="X521">
        <v>12.34</v>
      </c>
      <c r="Y521">
        <v>6.06</v>
      </c>
      <c r="Z521">
        <v>5</v>
      </c>
      <c r="AA521" t="s">
        <v>4250</v>
      </c>
      <c r="AB521">
        <v>1</v>
      </c>
      <c r="AC521">
        <v>4</v>
      </c>
      <c r="AD521">
        <v>3.0164523809523809</v>
      </c>
      <c r="AF521" t="s">
        <v>7949</v>
      </c>
      <c r="AI521">
        <v>0</v>
      </c>
      <c r="AJ521">
        <v>0</v>
      </c>
      <c r="AK521" t="s">
        <v>19838</v>
      </c>
      <c r="AL521" t="s">
        <v>19838</v>
      </c>
      <c r="AM521" t="s">
        <v>20019</v>
      </c>
    </row>
    <row r="522" spans="1:39" x14ac:dyDescent="0.25">
      <c r="A522" t="s">
        <v>20225</v>
      </c>
      <c r="B522" t="s">
        <v>20485</v>
      </c>
      <c r="C522" t="s">
        <v>4842</v>
      </c>
      <c r="D522">
        <v>69</v>
      </c>
      <c r="E522" t="s">
        <v>20487</v>
      </c>
      <c r="G522" t="s">
        <v>20488</v>
      </c>
      <c r="H522" t="s">
        <v>4846</v>
      </c>
      <c r="K522" t="s">
        <v>6860</v>
      </c>
      <c r="L522" t="s">
        <v>6861</v>
      </c>
      <c r="M522" t="s">
        <v>20507</v>
      </c>
      <c r="N522">
        <v>9</v>
      </c>
      <c r="O522" t="s">
        <v>20582</v>
      </c>
      <c r="P522" t="s">
        <v>20872</v>
      </c>
      <c r="Q522">
        <v>5</v>
      </c>
      <c r="R522">
        <v>1</v>
      </c>
      <c r="S522">
        <v>6.08</v>
      </c>
      <c r="T522">
        <v>6.08</v>
      </c>
      <c r="U522">
        <v>393.51</v>
      </c>
      <c r="V522">
        <v>43.62</v>
      </c>
      <c r="W522">
        <v>4.96</v>
      </c>
      <c r="X522">
        <v>13.26</v>
      </c>
      <c r="Y522">
        <v>0</v>
      </c>
      <c r="Z522">
        <v>4</v>
      </c>
      <c r="AA522" t="s">
        <v>4250</v>
      </c>
      <c r="AB522">
        <v>0</v>
      </c>
      <c r="AC522">
        <v>7</v>
      </c>
      <c r="AD522">
        <v>3.59397619047619</v>
      </c>
      <c r="AF522" t="s">
        <v>7949</v>
      </c>
      <c r="AI522">
        <v>0</v>
      </c>
      <c r="AJ522">
        <v>0</v>
      </c>
      <c r="AK522" t="s">
        <v>20016</v>
      </c>
      <c r="AL522" t="s">
        <v>20016</v>
      </c>
      <c r="AM522" t="s">
        <v>20019</v>
      </c>
    </row>
    <row r="523" spans="1:39" x14ac:dyDescent="0.25">
      <c r="A523" t="s">
        <v>20318</v>
      </c>
      <c r="B523" t="s">
        <v>20485</v>
      </c>
      <c r="C523" t="s">
        <v>4842</v>
      </c>
      <c r="D523">
        <v>69</v>
      </c>
      <c r="E523" t="s">
        <v>20487</v>
      </c>
      <c r="G523" t="s">
        <v>20490</v>
      </c>
      <c r="H523" t="s">
        <v>4846</v>
      </c>
      <c r="K523" t="s">
        <v>6860</v>
      </c>
      <c r="L523" t="s">
        <v>6861</v>
      </c>
      <c r="M523" t="s">
        <v>20530</v>
      </c>
      <c r="N523">
        <v>9</v>
      </c>
      <c r="O523" t="s">
        <v>20610</v>
      </c>
      <c r="P523" t="s">
        <v>20965</v>
      </c>
      <c r="Q523">
        <v>8</v>
      </c>
      <c r="R523">
        <v>5</v>
      </c>
      <c r="S523">
        <v>3.85</v>
      </c>
      <c r="T523">
        <v>5.82</v>
      </c>
      <c r="U523">
        <v>604.66999999999996</v>
      </c>
      <c r="V523">
        <v>174.88</v>
      </c>
      <c r="W523">
        <v>3.27</v>
      </c>
      <c r="X523">
        <v>4.26</v>
      </c>
      <c r="Y523">
        <v>0.75</v>
      </c>
      <c r="Z523">
        <v>5</v>
      </c>
      <c r="AA523" t="s">
        <v>4250</v>
      </c>
      <c r="AB523">
        <v>1</v>
      </c>
      <c r="AC523">
        <v>11</v>
      </c>
      <c r="AD523">
        <v>1.075</v>
      </c>
      <c r="AF523" t="s">
        <v>7951</v>
      </c>
      <c r="AI523">
        <v>0</v>
      </c>
      <c r="AJ523">
        <v>0</v>
      </c>
      <c r="AK523" t="s">
        <v>19980</v>
      </c>
      <c r="AL523" t="s">
        <v>19980</v>
      </c>
      <c r="AM523" t="s">
        <v>20019</v>
      </c>
    </row>
    <row r="524" spans="1:39" x14ac:dyDescent="0.25">
      <c r="A524" t="s">
        <v>20319</v>
      </c>
      <c r="B524" t="s">
        <v>20485</v>
      </c>
      <c r="C524" t="s">
        <v>4842</v>
      </c>
      <c r="D524">
        <v>69</v>
      </c>
      <c r="E524" t="s">
        <v>20487</v>
      </c>
      <c r="G524" t="s">
        <v>20489</v>
      </c>
      <c r="H524" t="s">
        <v>4846</v>
      </c>
      <c r="K524" t="s">
        <v>6860</v>
      </c>
      <c r="L524" t="s">
        <v>6861</v>
      </c>
      <c r="M524" t="s">
        <v>20512</v>
      </c>
      <c r="N524">
        <v>9</v>
      </c>
      <c r="O524" t="s">
        <v>20587</v>
      </c>
      <c r="P524" t="s">
        <v>20966</v>
      </c>
      <c r="Q524">
        <v>5</v>
      </c>
      <c r="R524">
        <v>1</v>
      </c>
      <c r="S524">
        <v>5.91</v>
      </c>
      <c r="T524">
        <v>5.91</v>
      </c>
      <c r="U524">
        <v>371.5</v>
      </c>
      <c r="V524">
        <v>43.62</v>
      </c>
      <c r="W524">
        <v>4.37</v>
      </c>
      <c r="Y524">
        <v>0</v>
      </c>
      <c r="Z524">
        <v>3</v>
      </c>
      <c r="AA524" t="s">
        <v>4250</v>
      </c>
      <c r="AB524">
        <v>0</v>
      </c>
      <c r="AC524">
        <v>8</v>
      </c>
      <c r="AD524">
        <v>3.7511904761904762</v>
      </c>
      <c r="AF524" t="s">
        <v>7949</v>
      </c>
      <c r="AI524">
        <v>0</v>
      </c>
      <c r="AJ524">
        <v>0</v>
      </c>
      <c r="AK524" t="s">
        <v>20016</v>
      </c>
      <c r="AL524" t="s">
        <v>20016</v>
      </c>
      <c r="AM524" t="s">
        <v>20019</v>
      </c>
    </row>
    <row r="525" spans="1:39" x14ac:dyDescent="0.25">
      <c r="A525" t="s">
        <v>20318</v>
      </c>
      <c r="B525" t="s">
        <v>20485</v>
      </c>
      <c r="C525" t="s">
        <v>4842</v>
      </c>
      <c r="D525">
        <v>69</v>
      </c>
      <c r="E525" t="s">
        <v>20487</v>
      </c>
      <c r="G525" t="s">
        <v>20490</v>
      </c>
      <c r="H525" t="s">
        <v>4846</v>
      </c>
      <c r="K525" t="s">
        <v>6860</v>
      </c>
      <c r="L525" t="s">
        <v>6861</v>
      </c>
      <c r="M525" t="s">
        <v>20524</v>
      </c>
      <c r="N525">
        <v>9</v>
      </c>
      <c r="O525" t="s">
        <v>20609</v>
      </c>
      <c r="P525" t="s">
        <v>20965</v>
      </c>
      <c r="Q525">
        <v>8</v>
      </c>
      <c r="R525">
        <v>5</v>
      </c>
      <c r="S525">
        <v>3.85</v>
      </c>
      <c r="T525">
        <v>5.82</v>
      </c>
      <c r="U525">
        <v>604.66999999999996</v>
      </c>
      <c r="V525">
        <v>174.88</v>
      </c>
      <c r="W525">
        <v>3.27</v>
      </c>
      <c r="X525">
        <v>4.26</v>
      </c>
      <c r="Y525">
        <v>0.75</v>
      </c>
      <c r="Z525">
        <v>5</v>
      </c>
      <c r="AA525" t="s">
        <v>4250</v>
      </c>
      <c r="AB525">
        <v>1</v>
      </c>
      <c r="AC525">
        <v>11</v>
      </c>
      <c r="AD525">
        <v>1.075</v>
      </c>
      <c r="AF525" t="s">
        <v>7951</v>
      </c>
      <c r="AI525">
        <v>0</v>
      </c>
      <c r="AJ525">
        <v>0</v>
      </c>
      <c r="AK525" t="s">
        <v>19868</v>
      </c>
      <c r="AL525" t="s">
        <v>19868</v>
      </c>
      <c r="AM525" t="s">
        <v>20019</v>
      </c>
    </row>
    <row r="526" spans="1:39" x14ac:dyDescent="0.25">
      <c r="A526" t="s">
        <v>20320</v>
      </c>
      <c r="B526" t="s">
        <v>20485</v>
      </c>
      <c r="C526" t="s">
        <v>4842</v>
      </c>
      <c r="D526">
        <v>69</v>
      </c>
      <c r="E526" t="s">
        <v>20487</v>
      </c>
      <c r="G526" t="s">
        <v>20494</v>
      </c>
      <c r="H526" t="s">
        <v>4846</v>
      </c>
      <c r="K526" t="s">
        <v>6860</v>
      </c>
      <c r="M526" t="s">
        <v>20535</v>
      </c>
      <c r="N526">
        <v>8</v>
      </c>
      <c r="O526" t="s">
        <v>20616</v>
      </c>
      <c r="P526" t="s">
        <v>20967</v>
      </c>
      <c r="Q526">
        <v>3</v>
      </c>
      <c r="R526">
        <v>3</v>
      </c>
      <c r="S526">
        <v>3.85</v>
      </c>
      <c r="T526">
        <v>3.88</v>
      </c>
      <c r="U526">
        <v>352.83</v>
      </c>
      <c r="V526">
        <v>83.9</v>
      </c>
      <c r="W526">
        <v>3.49</v>
      </c>
      <c r="X526">
        <v>9.4600000000000009</v>
      </c>
      <c r="Y526">
        <v>6.28</v>
      </c>
      <c r="Z526">
        <v>3</v>
      </c>
      <c r="AA526" t="s">
        <v>4250</v>
      </c>
      <c r="AB526">
        <v>0</v>
      </c>
      <c r="AC526">
        <v>4</v>
      </c>
      <c r="AD526">
        <v>3.8016666666666672</v>
      </c>
      <c r="AF526" t="s">
        <v>7949</v>
      </c>
      <c r="AI526">
        <v>0</v>
      </c>
      <c r="AJ526">
        <v>0</v>
      </c>
      <c r="AK526" t="s">
        <v>20013</v>
      </c>
      <c r="AL526" t="s">
        <v>20013</v>
      </c>
      <c r="AM526" t="s">
        <v>20019</v>
      </c>
    </row>
    <row r="527" spans="1:39" x14ac:dyDescent="0.25">
      <c r="A527" t="s">
        <v>20205</v>
      </c>
      <c r="B527" t="s">
        <v>20485</v>
      </c>
      <c r="C527" t="s">
        <v>4842</v>
      </c>
      <c r="D527">
        <v>69</v>
      </c>
      <c r="E527" t="s">
        <v>20487</v>
      </c>
      <c r="G527" t="s">
        <v>20488</v>
      </c>
      <c r="H527" t="s">
        <v>4846</v>
      </c>
      <c r="K527" t="s">
        <v>6860</v>
      </c>
      <c r="L527" t="s">
        <v>6861</v>
      </c>
      <c r="M527" t="s">
        <v>20507</v>
      </c>
      <c r="N527">
        <v>9</v>
      </c>
      <c r="O527" t="s">
        <v>20582</v>
      </c>
      <c r="P527" t="s">
        <v>20852</v>
      </c>
      <c r="Q527">
        <v>3</v>
      </c>
      <c r="R527">
        <v>1</v>
      </c>
      <c r="S527">
        <v>7.89</v>
      </c>
      <c r="T527">
        <v>7.89</v>
      </c>
      <c r="U527">
        <v>393.94</v>
      </c>
      <c r="V527">
        <v>25.16</v>
      </c>
      <c r="W527">
        <v>6.11</v>
      </c>
      <c r="X527">
        <v>13.97</v>
      </c>
      <c r="Y527">
        <v>0</v>
      </c>
      <c r="Z527">
        <v>4</v>
      </c>
      <c r="AA527" t="s">
        <v>4250</v>
      </c>
      <c r="AB527">
        <v>1</v>
      </c>
      <c r="AC527">
        <v>6</v>
      </c>
      <c r="AD527">
        <v>2.8489047619047621</v>
      </c>
      <c r="AF527" t="s">
        <v>7949</v>
      </c>
      <c r="AI527">
        <v>0</v>
      </c>
      <c r="AJ527">
        <v>0</v>
      </c>
      <c r="AK527" t="s">
        <v>20016</v>
      </c>
      <c r="AL527" t="s">
        <v>20016</v>
      </c>
      <c r="AM527" t="s">
        <v>20019</v>
      </c>
    </row>
    <row r="528" spans="1:39" x14ac:dyDescent="0.25">
      <c r="A528" t="s">
        <v>20075</v>
      </c>
      <c r="B528" t="s">
        <v>20485</v>
      </c>
      <c r="C528" t="s">
        <v>4842</v>
      </c>
      <c r="D528">
        <v>69</v>
      </c>
      <c r="E528" t="s">
        <v>20487</v>
      </c>
      <c r="G528" t="s">
        <v>20489</v>
      </c>
      <c r="H528" t="s">
        <v>4846</v>
      </c>
      <c r="K528" t="s">
        <v>6860</v>
      </c>
      <c r="L528" t="s">
        <v>6861</v>
      </c>
      <c r="M528" t="s">
        <v>20540</v>
      </c>
      <c r="N528">
        <v>9</v>
      </c>
      <c r="O528" t="s">
        <v>20625</v>
      </c>
      <c r="P528" t="s">
        <v>20722</v>
      </c>
      <c r="Q528">
        <v>10</v>
      </c>
      <c r="R528">
        <v>10</v>
      </c>
      <c r="S528">
        <v>0.51</v>
      </c>
      <c r="T528">
        <v>3.6</v>
      </c>
      <c r="U528">
        <v>748.83</v>
      </c>
      <c r="V528">
        <v>269.51</v>
      </c>
      <c r="W528">
        <v>1.25</v>
      </c>
      <c r="X528">
        <v>4.04</v>
      </c>
      <c r="Y528">
        <v>6.12</v>
      </c>
      <c r="Z528">
        <v>3</v>
      </c>
      <c r="AA528" t="s">
        <v>4250</v>
      </c>
      <c r="AB528">
        <v>2</v>
      </c>
      <c r="AC528">
        <v>18</v>
      </c>
      <c r="AD528">
        <v>2.7</v>
      </c>
      <c r="AF528" t="s">
        <v>7951</v>
      </c>
      <c r="AI528">
        <v>0</v>
      </c>
      <c r="AJ528">
        <v>0</v>
      </c>
      <c r="AK528" t="s">
        <v>19897</v>
      </c>
      <c r="AL528" t="s">
        <v>19897</v>
      </c>
      <c r="AM528" t="s">
        <v>20019</v>
      </c>
    </row>
    <row r="529" spans="1:39" x14ac:dyDescent="0.25">
      <c r="A529" t="s">
        <v>20321</v>
      </c>
      <c r="B529" t="s">
        <v>20485</v>
      </c>
      <c r="C529" t="s">
        <v>4842</v>
      </c>
      <c r="D529">
        <v>69</v>
      </c>
      <c r="E529" t="s">
        <v>20487</v>
      </c>
      <c r="G529" t="s">
        <v>20490</v>
      </c>
      <c r="H529" t="s">
        <v>4846</v>
      </c>
      <c r="K529" t="s">
        <v>6860</v>
      </c>
      <c r="L529" t="s">
        <v>6861</v>
      </c>
      <c r="M529" t="s">
        <v>20514</v>
      </c>
      <c r="N529">
        <v>9</v>
      </c>
      <c r="O529" t="s">
        <v>20602</v>
      </c>
      <c r="P529" t="s">
        <v>20968</v>
      </c>
      <c r="Q529">
        <v>10</v>
      </c>
      <c r="R529">
        <v>9</v>
      </c>
      <c r="S529">
        <v>-2.5499999999999998</v>
      </c>
      <c r="T529">
        <v>1.96</v>
      </c>
      <c r="U529">
        <v>683.78</v>
      </c>
      <c r="V529">
        <v>274.55</v>
      </c>
      <c r="W529">
        <v>-0.47</v>
      </c>
      <c r="X529">
        <v>2.8</v>
      </c>
      <c r="Y529">
        <v>8.7200000000000006</v>
      </c>
      <c r="Z529">
        <v>1</v>
      </c>
      <c r="AA529" t="s">
        <v>4250</v>
      </c>
      <c r="AB529">
        <v>2</v>
      </c>
      <c r="AC529">
        <v>21</v>
      </c>
      <c r="AD529">
        <v>2.64</v>
      </c>
      <c r="AF529" t="s">
        <v>7950</v>
      </c>
      <c r="AI529">
        <v>0</v>
      </c>
      <c r="AJ529">
        <v>0</v>
      </c>
      <c r="AK529" t="s">
        <v>21142</v>
      </c>
      <c r="AL529" t="s">
        <v>21142</v>
      </c>
      <c r="AM529" t="s">
        <v>20019</v>
      </c>
    </row>
    <row r="530" spans="1:39" x14ac:dyDescent="0.25">
      <c r="A530" t="s">
        <v>20322</v>
      </c>
      <c r="B530" t="s">
        <v>20485</v>
      </c>
      <c r="C530" t="s">
        <v>4842</v>
      </c>
      <c r="D530">
        <v>69</v>
      </c>
      <c r="E530" t="s">
        <v>20487</v>
      </c>
      <c r="G530" t="s">
        <v>20494</v>
      </c>
      <c r="H530" t="s">
        <v>4846</v>
      </c>
      <c r="K530" t="s">
        <v>6860</v>
      </c>
      <c r="M530" t="s">
        <v>20535</v>
      </c>
      <c r="N530">
        <v>8</v>
      </c>
      <c r="O530" t="s">
        <v>20616</v>
      </c>
      <c r="P530" t="s">
        <v>20969</v>
      </c>
      <c r="Q530">
        <v>3</v>
      </c>
      <c r="R530">
        <v>3</v>
      </c>
      <c r="S530">
        <v>3.48</v>
      </c>
      <c r="T530">
        <v>3.51</v>
      </c>
      <c r="U530">
        <v>370.82</v>
      </c>
      <c r="V530">
        <v>83.9</v>
      </c>
      <c r="W530">
        <v>3.62</v>
      </c>
      <c r="X530">
        <v>9.43</v>
      </c>
      <c r="Y530">
        <v>6.25</v>
      </c>
      <c r="Z530">
        <v>3</v>
      </c>
      <c r="AA530" t="s">
        <v>4250</v>
      </c>
      <c r="AB530">
        <v>0</v>
      </c>
      <c r="AC530">
        <v>4</v>
      </c>
      <c r="AD530">
        <v>4.0943809523809529</v>
      </c>
      <c r="AF530" t="s">
        <v>7949</v>
      </c>
      <c r="AI530">
        <v>0</v>
      </c>
      <c r="AJ530">
        <v>0</v>
      </c>
      <c r="AK530" t="s">
        <v>20013</v>
      </c>
      <c r="AL530" t="s">
        <v>20013</v>
      </c>
      <c r="AM530" t="s">
        <v>20019</v>
      </c>
    </row>
    <row r="531" spans="1:39" x14ac:dyDescent="0.25">
      <c r="A531" t="s">
        <v>20024</v>
      </c>
      <c r="B531" t="s">
        <v>20485</v>
      </c>
      <c r="C531" t="s">
        <v>4842</v>
      </c>
      <c r="D531">
        <v>69</v>
      </c>
      <c r="E531" t="s">
        <v>20487</v>
      </c>
      <c r="G531" t="s">
        <v>20496</v>
      </c>
      <c r="H531" t="s">
        <v>4846</v>
      </c>
      <c r="K531" t="s">
        <v>6860</v>
      </c>
      <c r="L531" t="s">
        <v>6861</v>
      </c>
      <c r="M531" t="s">
        <v>20538</v>
      </c>
      <c r="N531">
        <v>9</v>
      </c>
      <c r="O531" t="s">
        <v>20620</v>
      </c>
      <c r="P531" t="s">
        <v>20671</v>
      </c>
      <c r="Q531">
        <v>4</v>
      </c>
      <c r="R531">
        <v>2</v>
      </c>
      <c r="S531">
        <v>4.92</v>
      </c>
      <c r="T531">
        <v>4.92</v>
      </c>
      <c r="U531">
        <v>348.47</v>
      </c>
      <c r="V531">
        <v>51.18</v>
      </c>
      <c r="W531">
        <v>4.53</v>
      </c>
      <c r="X531">
        <v>13.35</v>
      </c>
      <c r="Y531">
        <v>3.96</v>
      </c>
      <c r="Z531">
        <v>4</v>
      </c>
      <c r="AA531" t="s">
        <v>4250</v>
      </c>
      <c r="AB531">
        <v>0</v>
      </c>
      <c r="AC531">
        <v>5</v>
      </c>
      <c r="AD531">
        <v>3.54</v>
      </c>
      <c r="AF531" t="s">
        <v>7949</v>
      </c>
      <c r="AI531">
        <v>0</v>
      </c>
      <c r="AJ531">
        <v>0</v>
      </c>
      <c r="AK531" t="s">
        <v>20016</v>
      </c>
      <c r="AL531" t="s">
        <v>20016</v>
      </c>
      <c r="AM531" t="s">
        <v>20019</v>
      </c>
    </row>
    <row r="532" spans="1:39" x14ac:dyDescent="0.25">
      <c r="A532" t="s">
        <v>20323</v>
      </c>
      <c r="B532" t="s">
        <v>20485</v>
      </c>
      <c r="C532" t="s">
        <v>4842</v>
      </c>
      <c r="D532">
        <v>69</v>
      </c>
      <c r="E532" t="s">
        <v>20487</v>
      </c>
      <c r="G532" t="s">
        <v>20493</v>
      </c>
      <c r="H532" t="s">
        <v>4846</v>
      </c>
      <c r="K532" t="s">
        <v>6860</v>
      </c>
      <c r="M532" t="s">
        <v>20555</v>
      </c>
      <c r="N532">
        <v>8</v>
      </c>
      <c r="O532" t="s">
        <v>20642</v>
      </c>
      <c r="P532" t="s">
        <v>20970</v>
      </c>
      <c r="Q532">
        <v>3</v>
      </c>
      <c r="R532">
        <v>2</v>
      </c>
      <c r="S532">
        <v>0.55000000000000004</v>
      </c>
      <c r="T532">
        <v>0.73</v>
      </c>
      <c r="U532">
        <v>203.25</v>
      </c>
      <c r="V532">
        <v>67.48</v>
      </c>
      <c r="W532">
        <v>0.74</v>
      </c>
      <c r="X532">
        <v>12.01</v>
      </c>
      <c r="Y532">
        <v>7.11</v>
      </c>
      <c r="Z532">
        <v>1</v>
      </c>
      <c r="AA532" t="s">
        <v>4250</v>
      </c>
      <c r="AB532">
        <v>0</v>
      </c>
      <c r="AC532">
        <v>1</v>
      </c>
      <c r="AD532">
        <v>5.5</v>
      </c>
      <c r="AF532" t="s">
        <v>7949</v>
      </c>
      <c r="AI532">
        <v>0</v>
      </c>
      <c r="AJ532">
        <v>0</v>
      </c>
      <c r="AK532" t="s">
        <v>19983</v>
      </c>
      <c r="AL532" t="s">
        <v>19983</v>
      </c>
      <c r="AM532" t="s">
        <v>20019</v>
      </c>
    </row>
    <row r="533" spans="1:39" x14ac:dyDescent="0.25">
      <c r="A533" t="s">
        <v>20324</v>
      </c>
      <c r="B533" t="s">
        <v>20486</v>
      </c>
      <c r="C533" t="s">
        <v>4842</v>
      </c>
      <c r="D533">
        <v>69</v>
      </c>
      <c r="E533" t="s">
        <v>20487</v>
      </c>
      <c r="K533" t="s">
        <v>6860</v>
      </c>
      <c r="M533" t="s">
        <v>20558</v>
      </c>
      <c r="N533">
        <v>8</v>
      </c>
      <c r="O533" t="s">
        <v>20645</v>
      </c>
      <c r="P533" t="s">
        <v>20971</v>
      </c>
      <c r="Q533">
        <v>3</v>
      </c>
      <c r="R533">
        <v>2</v>
      </c>
      <c r="S533">
        <v>1.35</v>
      </c>
      <c r="T533">
        <v>1.35</v>
      </c>
      <c r="U533">
        <v>215.26</v>
      </c>
      <c r="V533">
        <v>71.77</v>
      </c>
      <c r="W533">
        <v>1.1399999999999999</v>
      </c>
      <c r="X533">
        <v>9.83</v>
      </c>
      <c r="Y533">
        <v>3.39</v>
      </c>
      <c r="Z533">
        <v>2</v>
      </c>
      <c r="AA533" t="s">
        <v>4250</v>
      </c>
      <c r="AB533">
        <v>0</v>
      </c>
      <c r="AC533">
        <v>3</v>
      </c>
      <c r="AD533">
        <v>5.5</v>
      </c>
      <c r="AF533" t="s">
        <v>7949</v>
      </c>
      <c r="AI533">
        <v>0</v>
      </c>
      <c r="AJ533">
        <v>0</v>
      </c>
      <c r="AK533" t="s">
        <v>21150</v>
      </c>
      <c r="AL533" t="s">
        <v>21150</v>
      </c>
      <c r="AM533" t="s">
        <v>20019</v>
      </c>
    </row>
    <row r="534" spans="1:39" x14ac:dyDescent="0.25">
      <c r="A534" t="s">
        <v>20324</v>
      </c>
      <c r="B534" t="s">
        <v>20485</v>
      </c>
      <c r="C534" t="s">
        <v>4842</v>
      </c>
      <c r="D534">
        <v>69</v>
      </c>
      <c r="E534" t="s">
        <v>20487</v>
      </c>
      <c r="K534" t="s">
        <v>6860</v>
      </c>
      <c r="M534" t="s">
        <v>20532</v>
      </c>
      <c r="N534">
        <v>8</v>
      </c>
      <c r="O534" t="s">
        <v>20613</v>
      </c>
      <c r="P534" t="s">
        <v>20971</v>
      </c>
      <c r="Q534">
        <v>3</v>
      </c>
      <c r="R534">
        <v>2</v>
      </c>
      <c r="S534">
        <v>1.35</v>
      </c>
      <c r="T534">
        <v>1.35</v>
      </c>
      <c r="U534">
        <v>215.26</v>
      </c>
      <c r="V534">
        <v>71.77</v>
      </c>
      <c r="W534">
        <v>1.1399999999999999</v>
      </c>
      <c r="X534">
        <v>9.83</v>
      </c>
      <c r="Y534">
        <v>3.39</v>
      </c>
      <c r="Z534">
        <v>2</v>
      </c>
      <c r="AA534" t="s">
        <v>4250</v>
      </c>
      <c r="AB534">
        <v>0</v>
      </c>
      <c r="AC534">
        <v>3</v>
      </c>
      <c r="AD534">
        <v>5.5</v>
      </c>
      <c r="AF534" t="s">
        <v>7949</v>
      </c>
      <c r="AI534">
        <v>0</v>
      </c>
      <c r="AJ534">
        <v>0</v>
      </c>
      <c r="AK534" t="s">
        <v>19983</v>
      </c>
      <c r="AL534" t="s">
        <v>19983</v>
      </c>
      <c r="AM534" t="s">
        <v>20019</v>
      </c>
    </row>
    <row r="535" spans="1:39" x14ac:dyDescent="0.25">
      <c r="A535" t="s">
        <v>20325</v>
      </c>
      <c r="B535" t="s">
        <v>20485</v>
      </c>
      <c r="C535" t="s">
        <v>4842</v>
      </c>
      <c r="D535">
        <v>69</v>
      </c>
      <c r="E535" t="s">
        <v>20487</v>
      </c>
      <c r="K535" t="s">
        <v>6860</v>
      </c>
      <c r="M535" t="s">
        <v>20532</v>
      </c>
      <c r="N535">
        <v>8</v>
      </c>
      <c r="O535" t="s">
        <v>20613</v>
      </c>
      <c r="P535" t="s">
        <v>20972</v>
      </c>
      <c r="Q535">
        <v>4</v>
      </c>
      <c r="R535">
        <v>1</v>
      </c>
      <c r="S535">
        <v>2.04</v>
      </c>
      <c r="T535">
        <v>2.04</v>
      </c>
      <c r="U535">
        <v>279.33999999999997</v>
      </c>
      <c r="V535">
        <v>60.91</v>
      </c>
      <c r="W535">
        <v>2.2999999999999998</v>
      </c>
      <c r="Y535">
        <v>3.74</v>
      </c>
      <c r="Z535">
        <v>3</v>
      </c>
      <c r="AA535" t="s">
        <v>4250</v>
      </c>
      <c r="AB535">
        <v>0</v>
      </c>
      <c r="AC535">
        <v>3</v>
      </c>
      <c r="AD535">
        <v>5.8133333333333326</v>
      </c>
      <c r="AF535" t="s">
        <v>7949</v>
      </c>
      <c r="AI535">
        <v>0</v>
      </c>
      <c r="AJ535">
        <v>0</v>
      </c>
      <c r="AK535" t="s">
        <v>19983</v>
      </c>
      <c r="AL535" t="s">
        <v>19983</v>
      </c>
      <c r="AM535" t="s">
        <v>20019</v>
      </c>
    </row>
    <row r="536" spans="1:39" x14ac:dyDescent="0.25">
      <c r="A536" t="s">
        <v>20326</v>
      </c>
      <c r="B536" t="s">
        <v>20485</v>
      </c>
      <c r="C536" t="s">
        <v>4842</v>
      </c>
      <c r="D536">
        <v>69</v>
      </c>
      <c r="E536" t="s">
        <v>20487</v>
      </c>
      <c r="G536" t="s">
        <v>20490</v>
      </c>
      <c r="H536" t="s">
        <v>4846</v>
      </c>
      <c r="K536" t="s">
        <v>6860</v>
      </c>
      <c r="L536" t="s">
        <v>6861</v>
      </c>
      <c r="M536" t="s">
        <v>20514</v>
      </c>
      <c r="N536">
        <v>9</v>
      </c>
      <c r="O536" t="s">
        <v>20589</v>
      </c>
      <c r="P536" t="s">
        <v>20973</v>
      </c>
      <c r="Q536">
        <v>8</v>
      </c>
      <c r="R536">
        <v>9</v>
      </c>
      <c r="S536">
        <v>7.0000000000000007E-2</v>
      </c>
      <c r="T536">
        <v>3.09</v>
      </c>
      <c r="U536">
        <v>705.81</v>
      </c>
      <c r="V536">
        <v>244.84</v>
      </c>
      <c r="W536">
        <v>1.17</v>
      </c>
      <c r="X536">
        <v>4.04</v>
      </c>
      <c r="Y536">
        <v>6.43</v>
      </c>
      <c r="Z536">
        <v>3</v>
      </c>
      <c r="AA536" t="s">
        <v>4250</v>
      </c>
      <c r="AB536">
        <v>2</v>
      </c>
      <c r="AC536">
        <v>18</v>
      </c>
      <c r="AD536">
        <v>2.9550000000000001</v>
      </c>
      <c r="AF536" t="s">
        <v>7951</v>
      </c>
      <c r="AI536">
        <v>0</v>
      </c>
      <c r="AJ536">
        <v>0</v>
      </c>
      <c r="AK536" t="s">
        <v>19897</v>
      </c>
      <c r="AL536" t="s">
        <v>19897</v>
      </c>
      <c r="AM536" t="s">
        <v>20019</v>
      </c>
    </row>
    <row r="537" spans="1:39" x14ac:dyDescent="0.25">
      <c r="A537" t="s">
        <v>20327</v>
      </c>
      <c r="B537" t="s">
        <v>20485</v>
      </c>
      <c r="C537" t="s">
        <v>4842</v>
      </c>
      <c r="D537">
        <v>69</v>
      </c>
      <c r="E537" t="s">
        <v>20487</v>
      </c>
      <c r="G537" t="s">
        <v>20489</v>
      </c>
      <c r="H537" t="s">
        <v>4846</v>
      </c>
      <c r="K537" t="s">
        <v>6860</v>
      </c>
      <c r="L537" t="s">
        <v>6861</v>
      </c>
      <c r="M537" t="s">
        <v>20512</v>
      </c>
      <c r="N537">
        <v>9</v>
      </c>
      <c r="O537" t="s">
        <v>20587</v>
      </c>
      <c r="P537" t="s">
        <v>20974</v>
      </c>
      <c r="Q537">
        <v>3</v>
      </c>
      <c r="R537">
        <v>1</v>
      </c>
      <c r="S537">
        <v>5.31</v>
      </c>
      <c r="T537">
        <v>5.31</v>
      </c>
      <c r="U537">
        <v>311.45</v>
      </c>
      <c r="V537">
        <v>25.16</v>
      </c>
      <c r="W537">
        <v>4.41</v>
      </c>
      <c r="Y537">
        <v>0</v>
      </c>
      <c r="Z537">
        <v>3</v>
      </c>
      <c r="AA537" t="s">
        <v>4250</v>
      </c>
      <c r="AB537">
        <v>0</v>
      </c>
      <c r="AC537">
        <v>5</v>
      </c>
      <c r="AD537">
        <v>3.091333333333333</v>
      </c>
      <c r="AF537" t="s">
        <v>7949</v>
      </c>
      <c r="AI537">
        <v>0</v>
      </c>
      <c r="AJ537">
        <v>0</v>
      </c>
      <c r="AK537" t="s">
        <v>20016</v>
      </c>
      <c r="AL537" t="s">
        <v>20016</v>
      </c>
      <c r="AM537" t="s">
        <v>20019</v>
      </c>
    </row>
    <row r="538" spans="1:39" x14ac:dyDescent="0.25">
      <c r="A538" t="s">
        <v>20328</v>
      </c>
      <c r="B538" t="s">
        <v>20485</v>
      </c>
      <c r="C538" t="s">
        <v>4842</v>
      </c>
      <c r="D538">
        <v>69</v>
      </c>
      <c r="E538" t="s">
        <v>20487</v>
      </c>
      <c r="G538" t="s">
        <v>20488</v>
      </c>
      <c r="H538" t="s">
        <v>4846</v>
      </c>
      <c r="K538" t="s">
        <v>6860</v>
      </c>
      <c r="M538" t="s">
        <v>20513</v>
      </c>
      <c r="N538">
        <v>8</v>
      </c>
      <c r="O538" t="s">
        <v>20588</v>
      </c>
      <c r="P538" t="s">
        <v>20975</v>
      </c>
      <c r="Q538">
        <v>3</v>
      </c>
      <c r="R538">
        <v>3</v>
      </c>
      <c r="S538">
        <v>-0.63</v>
      </c>
      <c r="T538">
        <v>-0.63</v>
      </c>
      <c r="U538">
        <v>424.89</v>
      </c>
      <c r="V538">
        <v>105.17</v>
      </c>
      <c r="W538">
        <v>2.27</v>
      </c>
      <c r="X538">
        <v>11.58</v>
      </c>
      <c r="Y538">
        <v>0.91</v>
      </c>
      <c r="Z538">
        <v>3</v>
      </c>
      <c r="AA538" t="s">
        <v>4250</v>
      </c>
      <c r="AB538">
        <v>0</v>
      </c>
      <c r="AC538">
        <v>6</v>
      </c>
      <c r="AD538">
        <v>4.1975000000000007</v>
      </c>
      <c r="AF538" t="s">
        <v>7949</v>
      </c>
      <c r="AI538">
        <v>0</v>
      </c>
      <c r="AJ538">
        <v>0</v>
      </c>
      <c r="AK538" t="s">
        <v>19970</v>
      </c>
      <c r="AL538" t="s">
        <v>19970</v>
      </c>
      <c r="AM538" t="s">
        <v>20019</v>
      </c>
    </row>
    <row r="539" spans="1:39" x14ac:dyDescent="0.25">
      <c r="A539" t="s">
        <v>20074</v>
      </c>
      <c r="B539" t="s">
        <v>20485</v>
      </c>
      <c r="C539" t="s">
        <v>4842</v>
      </c>
      <c r="D539">
        <v>69</v>
      </c>
      <c r="E539" t="s">
        <v>20487</v>
      </c>
      <c r="G539" t="s">
        <v>20491</v>
      </c>
      <c r="H539" t="s">
        <v>4846</v>
      </c>
      <c r="K539" t="s">
        <v>6860</v>
      </c>
      <c r="L539" t="s">
        <v>6861</v>
      </c>
      <c r="M539" t="s">
        <v>20527</v>
      </c>
      <c r="N539">
        <v>9</v>
      </c>
      <c r="O539" t="s">
        <v>20605</v>
      </c>
      <c r="P539" t="s">
        <v>20721</v>
      </c>
      <c r="Q539">
        <v>12</v>
      </c>
      <c r="R539">
        <v>9</v>
      </c>
      <c r="S539">
        <v>1.64</v>
      </c>
      <c r="T539">
        <v>3.66</v>
      </c>
      <c r="U539">
        <v>771.88</v>
      </c>
      <c r="V539">
        <v>287.77999999999997</v>
      </c>
      <c r="W539">
        <v>0.37</v>
      </c>
      <c r="X539">
        <v>4.26</v>
      </c>
      <c r="Y539">
        <v>5.6</v>
      </c>
      <c r="Z539">
        <v>4</v>
      </c>
      <c r="AA539" t="s">
        <v>4250</v>
      </c>
      <c r="AB539">
        <v>3</v>
      </c>
      <c r="AC539">
        <v>18</v>
      </c>
      <c r="AD539">
        <v>2.67</v>
      </c>
      <c r="AF539" t="s">
        <v>7951</v>
      </c>
      <c r="AI539">
        <v>0</v>
      </c>
      <c r="AJ539">
        <v>0</v>
      </c>
      <c r="AK539" t="s">
        <v>19898</v>
      </c>
      <c r="AL539" t="s">
        <v>19898</v>
      </c>
      <c r="AM539" t="s">
        <v>20019</v>
      </c>
    </row>
    <row r="540" spans="1:39" x14ac:dyDescent="0.25">
      <c r="A540" t="s">
        <v>10548</v>
      </c>
      <c r="B540" t="s">
        <v>20485</v>
      </c>
      <c r="C540" t="s">
        <v>4842</v>
      </c>
      <c r="D540">
        <v>69</v>
      </c>
      <c r="E540" t="s">
        <v>20487</v>
      </c>
      <c r="G540" t="s">
        <v>20491</v>
      </c>
      <c r="H540" t="s">
        <v>4846</v>
      </c>
      <c r="K540" t="s">
        <v>6860</v>
      </c>
      <c r="L540" t="s">
        <v>6861</v>
      </c>
      <c r="M540" t="s">
        <v>20542</v>
      </c>
      <c r="N540">
        <v>9</v>
      </c>
      <c r="O540" t="s">
        <v>20628</v>
      </c>
      <c r="P540" t="s">
        <v>18200</v>
      </c>
      <c r="Q540">
        <v>9</v>
      </c>
      <c r="R540">
        <v>9</v>
      </c>
      <c r="S540">
        <v>-2.33</v>
      </c>
      <c r="T540">
        <v>1.88</v>
      </c>
      <c r="U540">
        <v>718.78</v>
      </c>
      <c r="V540">
        <v>274.54000000000002</v>
      </c>
      <c r="W540">
        <v>-1.1200000000000001</v>
      </c>
      <c r="X540">
        <v>3.36</v>
      </c>
      <c r="Y540">
        <v>6.65</v>
      </c>
      <c r="Z540">
        <v>2</v>
      </c>
      <c r="AA540" t="s">
        <v>4250</v>
      </c>
      <c r="AB540">
        <v>2</v>
      </c>
      <c r="AC540">
        <v>18</v>
      </c>
      <c r="AD540">
        <v>3</v>
      </c>
      <c r="AF540" t="s">
        <v>7951</v>
      </c>
      <c r="AI540">
        <v>0</v>
      </c>
      <c r="AJ540">
        <v>0</v>
      </c>
      <c r="AK540" t="s">
        <v>19953</v>
      </c>
      <c r="AL540" t="s">
        <v>19953</v>
      </c>
      <c r="AM540" t="s">
        <v>20019</v>
      </c>
    </row>
    <row r="541" spans="1:39" x14ac:dyDescent="0.25">
      <c r="A541" t="s">
        <v>20066</v>
      </c>
      <c r="B541" t="s">
        <v>20485</v>
      </c>
      <c r="C541" t="s">
        <v>4842</v>
      </c>
      <c r="D541">
        <v>68.400000000000006</v>
      </c>
      <c r="E541" t="s">
        <v>20487</v>
      </c>
      <c r="G541" t="s">
        <v>20491</v>
      </c>
      <c r="H541" t="s">
        <v>4846</v>
      </c>
      <c r="K541" t="s">
        <v>6860</v>
      </c>
      <c r="L541" t="s">
        <v>6861</v>
      </c>
      <c r="M541" t="s">
        <v>20510</v>
      </c>
      <c r="N541">
        <v>9</v>
      </c>
      <c r="O541" t="s">
        <v>20585</v>
      </c>
      <c r="P541" t="s">
        <v>20713</v>
      </c>
      <c r="Q541">
        <v>10</v>
      </c>
      <c r="R541">
        <v>8</v>
      </c>
      <c r="S541">
        <v>-0.16</v>
      </c>
      <c r="T541">
        <v>3.32</v>
      </c>
      <c r="U541">
        <v>711.84</v>
      </c>
      <c r="V541">
        <v>241.77</v>
      </c>
      <c r="W541">
        <v>2.29</v>
      </c>
      <c r="X541">
        <v>4.24</v>
      </c>
      <c r="Y541">
        <v>8.7200000000000006</v>
      </c>
      <c r="Z541">
        <v>3</v>
      </c>
      <c r="AA541" t="s">
        <v>4250</v>
      </c>
      <c r="AB541">
        <v>2</v>
      </c>
      <c r="AC541">
        <v>18</v>
      </c>
      <c r="AD541">
        <v>2.48</v>
      </c>
      <c r="AF541" t="s">
        <v>7950</v>
      </c>
      <c r="AI541">
        <v>0</v>
      </c>
      <c r="AJ541">
        <v>0</v>
      </c>
      <c r="AK541" t="s">
        <v>19867</v>
      </c>
      <c r="AL541" t="s">
        <v>19867</v>
      </c>
      <c r="AM541" t="s">
        <v>20019</v>
      </c>
    </row>
    <row r="542" spans="1:39" x14ac:dyDescent="0.25">
      <c r="A542" t="s">
        <v>20329</v>
      </c>
      <c r="B542" t="s">
        <v>20485</v>
      </c>
      <c r="C542" t="s">
        <v>4842</v>
      </c>
      <c r="D542">
        <v>68</v>
      </c>
      <c r="E542" t="s">
        <v>20487</v>
      </c>
      <c r="G542" t="s">
        <v>20494</v>
      </c>
      <c r="H542" t="s">
        <v>4846</v>
      </c>
      <c r="K542" t="s">
        <v>6860</v>
      </c>
      <c r="M542" t="s">
        <v>20535</v>
      </c>
      <c r="N542">
        <v>8</v>
      </c>
      <c r="O542" t="s">
        <v>20616</v>
      </c>
      <c r="P542" t="s">
        <v>20976</v>
      </c>
      <c r="Q542">
        <v>3</v>
      </c>
      <c r="R542">
        <v>3</v>
      </c>
      <c r="S542">
        <v>4.08</v>
      </c>
      <c r="T542">
        <v>4.1100000000000003</v>
      </c>
      <c r="U542">
        <v>405.26</v>
      </c>
      <c r="V542">
        <v>83.9</v>
      </c>
      <c r="W542">
        <v>4.28</v>
      </c>
      <c r="X542">
        <v>9.4</v>
      </c>
      <c r="Y542">
        <v>6.23</v>
      </c>
      <c r="Z542">
        <v>3</v>
      </c>
      <c r="AA542" t="s">
        <v>4250</v>
      </c>
      <c r="AB542">
        <v>0</v>
      </c>
      <c r="AC542">
        <v>4</v>
      </c>
      <c r="AD542">
        <v>3.2883809523809528</v>
      </c>
      <c r="AF542" t="s">
        <v>7949</v>
      </c>
      <c r="AI542">
        <v>0</v>
      </c>
      <c r="AJ542">
        <v>0</v>
      </c>
      <c r="AK542" t="s">
        <v>20013</v>
      </c>
      <c r="AL542" t="s">
        <v>20013</v>
      </c>
      <c r="AM542" t="s">
        <v>20019</v>
      </c>
    </row>
    <row r="543" spans="1:39" x14ac:dyDescent="0.25">
      <c r="A543" t="s">
        <v>20330</v>
      </c>
      <c r="B543" t="s">
        <v>20485</v>
      </c>
      <c r="C543" t="s">
        <v>4842</v>
      </c>
      <c r="D543">
        <v>68</v>
      </c>
      <c r="E543" t="s">
        <v>20487</v>
      </c>
      <c r="G543" t="s">
        <v>20494</v>
      </c>
      <c r="H543" t="s">
        <v>4846</v>
      </c>
      <c r="K543" t="s">
        <v>6860</v>
      </c>
      <c r="M543" t="s">
        <v>20535</v>
      </c>
      <c r="N543">
        <v>8</v>
      </c>
      <c r="O543" t="s">
        <v>20616</v>
      </c>
      <c r="P543" t="s">
        <v>20977</v>
      </c>
      <c r="Q543">
        <v>4</v>
      </c>
      <c r="R543">
        <v>3</v>
      </c>
      <c r="S543">
        <v>4.95</v>
      </c>
      <c r="T543">
        <v>4.9800000000000004</v>
      </c>
      <c r="U543">
        <v>438.53</v>
      </c>
      <c r="V543">
        <v>93.13</v>
      </c>
      <c r="W543">
        <v>4.45</v>
      </c>
      <c r="X543">
        <v>9.49</v>
      </c>
      <c r="Y543">
        <v>6.29</v>
      </c>
      <c r="Z543">
        <v>4</v>
      </c>
      <c r="AA543" t="s">
        <v>4250</v>
      </c>
      <c r="AB543">
        <v>0</v>
      </c>
      <c r="AC543">
        <v>8</v>
      </c>
      <c r="AD543">
        <v>2.5114047619047621</v>
      </c>
      <c r="AF543" t="s">
        <v>7949</v>
      </c>
      <c r="AI543">
        <v>0</v>
      </c>
      <c r="AJ543">
        <v>0</v>
      </c>
      <c r="AK543" t="s">
        <v>20013</v>
      </c>
      <c r="AL543" t="s">
        <v>20013</v>
      </c>
      <c r="AM543" t="s">
        <v>20019</v>
      </c>
    </row>
    <row r="544" spans="1:39" x14ac:dyDescent="0.25">
      <c r="A544" t="s">
        <v>20331</v>
      </c>
      <c r="B544" t="s">
        <v>20485</v>
      </c>
      <c r="C544" t="s">
        <v>4842</v>
      </c>
      <c r="D544">
        <v>68</v>
      </c>
      <c r="E544" t="s">
        <v>20487</v>
      </c>
      <c r="G544" t="s">
        <v>20494</v>
      </c>
      <c r="H544" t="s">
        <v>4846</v>
      </c>
      <c r="K544" t="s">
        <v>6860</v>
      </c>
      <c r="M544" t="s">
        <v>20535</v>
      </c>
      <c r="N544">
        <v>8</v>
      </c>
      <c r="O544" t="s">
        <v>20616</v>
      </c>
      <c r="P544" t="s">
        <v>20978</v>
      </c>
      <c r="Q544">
        <v>3</v>
      </c>
      <c r="R544">
        <v>3</v>
      </c>
      <c r="S544">
        <v>3.96</v>
      </c>
      <c r="T544">
        <v>3.99</v>
      </c>
      <c r="U544">
        <v>397.28</v>
      </c>
      <c r="V544">
        <v>83.9</v>
      </c>
      <c r="W544">
        <v>3.59</v>
      </c>
      <c r="X544">
        <v>9.48</v>
      </c>
      <c r="Y544">
        <v>6.29</v>
      </c>
      <c r="Z544">
        <v>3</v>
      </c>
      <c r="AA544" t="s">
        <v>4250</v>
      </c>
      <c r="AB544">
        <v>0</v>
      </c>
      <c r="AC544">
        <v>4</v>
      </c>
      <c r="AD544">
        <v>3.425380952380952</v>
      </c>
      <c r="AF544" t="s">
        <v>7949</v>
      </c>
      <c r="AI544">
        <v>0</v>
      </c>
      <c r="AJ544">
        <v>0</v>
      </c>
      <c r="AK544" t="s">
        <v>20013</v>
      </c>
      <c r="AL544" t="s">
        <v>20013</v>
      </c>
      <c r="AM544" t="s">
        <v>20019</v>
      </c>
    </row>
    <row r="545" spans="1:39" x14ac:dyDescent="0.25">
      <c r="A545" t="s">
        <v>20066</v>
      </c>
      <c r="B545" t="s">
        <v>20485</v>
      </c>
      <c r="C545" t="s">
        <v>4842</v>
      </c>
      <c r="D545">
        <v>68</v>
      </c>
      <c r="E545" t="s">
        <v>20487</v>
      </c>
      <c r="G545" t="s">
        <v>20491</v>
      </c>
      <c r="H545" t="s">
        <v>4846</v>
      </c>
      <c r="K545" t="s">
        <v>6860</v>
      </c>
      <c r="L545" t="s">
        <v>6861</v>
      </c>
      <c r="M545" t="s">
        <v>20527</v>
      </c>
      <c r="N545">
        <v>9</v>
      </c>
      <c r="O545" t="s">
        <v>20605</v>
      </c>
      <c r="P545" t="s">
        <v>20713</v>
      </c>
      <c r="Q545">
        <v>10</v>
      </c>
      <c r="R545">
        <v>8</v>
      </c>
      <c r="S545">
        <v>-0.16</v>
      </c>
      <c r="T545">
        <v>3.32</v>
      </c>
      <c r="U545">
        <v>711.84</v>
      </c>
      <c r="V545">
        <v>241.77</v>
      </c>
      <c r="W545">
        <v>2.29</v>
      </c>
      <c r="X545">
        <v>4.24</v>
      </c>
      <c r="Y545">
        <v>8.7200000000000006</v>
      </c>
      <c r="Z545">
        <v>3</v>
      </c>
      <c r="AA545" t="s">
        <v>4250</v>
      </c>
      <c r="AB545">
        <v>2</v>
      </c>
      <c r="AC545">
        <v>18</v>
      </c>
      <c r="AD545">
        <v>2.48</v>
      </c>
      <c r="AF545" t="s">
        <v>7950</v>
      </c>
      <c r="AI545">
        <v>0</v>
      </c>
      <c r="AJ545">
        <v>0</v>
      </c>
      <c r="AK545" t="s">
        <v>19898</v>
      </c>
      <c r="AL545" t="s">
        <v>19898</v>
      </c>
      <c r="AM545" t="s">
        <v>20019</v>
      </c>
    </row>
    <row r="546" spans="1:39" x14ac:dyDescent="0.25">
      <c r="A546" t="s">
        <v>20332</v>
      </c>
      <c r="B546" t="s">
        <v>20485</v>
      </c>
      <c r="C546" t="s">
        <v>4842</v>
      </c>
      <c r="D546">
        <v>68</v>
      </c>
      <c r="E546" t="s">
        <v>20487</v>
      </c>
      <c r="G546" t="s">
        <v>20488</v>
      </c>
      <c r="H546" t="s">
        <v>4846</v>
      </c>
      <c r="K546" t="s">
        <v>6860</v>
      </c>
      <c r="M546" t="s">
        <v>20513</v>
      </c>
      <c r="N546">
        <v>8</v>
      </c>
      <c r="O546" t="s">
        <v>20588</v>
      </c>
      <c r="P546" t="s">
        <v>20979</v>
      </c>
      <c r="Q546">
        <v>2</v>
      </c>
      <c r="R546">
        <v>2</v>
      </c>
      <c r="S546">
        <v>0.1</v>
      </c>
      <c r="T546">
        <v>0.1</v>
      </c>
      <c r="U546">
        <v>381.86</v>
      </c>
      <c r="V546">
        <v>62.08</v>
      </c>
      <c r="W546">
        <v>3.17</v>
      </c>
      <c r="X546">
        <v>11.67</v>
      </c>
      <c r="Y546">
        <v>0</v>
      </c>
      <c r="Z546">
        <v>3</v>
      </c>
      <c r="AA546" t="s">
        <v>4250</v>
      </c>
      <c r="AB546">
        <v>0</v>
      </c>
      <c r="AC546">
        <v>5</v>
      </c>
      <c r="AD546">
        <v>5.3438571428571429</v>
      </c>
      <c r="AF546" t="s">
        <v>7949</v>
      </c>
      <c r="AI546">
        <v>0</v>
      </c>
      <c r="AJ546">
        <v>0</v>
      </c>
      <c r="AK546" t="s">
        <v>19970</v>
      </c>
      <c r="AL546" t="s">
        <v>19970</v>
      </c>
      <c r="AM546" t="s">
        <v>20019</v>
      </c>
    </row>
    <row r="547" spans="1:39" x14ac:dyDescent="0.25">
      <c r="A547" t="s">
        <v>20070</v>
      </c>
      <c r="B547" t="s">
        <v>20485</v>
      </c>
      <c r="C547" t="s">
        <v>4842</v>
      </c>
      <c r="D547">
        <v>68</v>
      </c>
      <c r="E547" t="s">
        <v>20487</v>
      </c>
      <c r="G547" t="s">
        <v>20496</v>
      </c>
      <c r="H547" t="s">
        <v>4846</v>
      </c>
      <c r="K547" t="s">
        <v>6860</v>
      </c>
      <c r="L547" t="s">
        <v>6861</v>
      </c>
      <c r="M547" t="s">
        <v>20538</v>
      </c>
      <c r="N547">
        <v>9</v>
      </c>
      <c r="O547" t="s">
        <v>20620</v>
      </c>
      <c r="P547" t="s">
        <v>20717</v>
      </c>
      <c r="Q547">
        <v>3</v>
      </c>
      <c r="R547">
        <v>1</v>
      </c>
      <c r="S547">
        <v>5.86</v>
      </c>
      <c r="T547">
        <v>5.86</v>
      </c>
      <c r="U547">
        <v>355.48</v>
      </c>
      <c r="V547">
        <v>25.16</v>
      </c>
      <c r="W547">
        <v>4.8099999999999996</v>
      </c>
      <c r="X547">
        <v>13.99</v>
      </c>
      <c r="Y547">
        <v>0</v>
      </c>
      <c r="Z547">
        <v>3</v>
      </c>
      <c r="AA547" t="s">
        <v>4250</v>
      </c>
      <c r="AB547">
        <v>0</v>
      </c>
      <c r="AC547">
        <v>5</v>
      </c>
      <c r="AD547">
        <v>3.091333333333333</v>
      </c>
      <c r="AF547" t="s">
        <v>7949</v>
      </c>
      <c r="AI547">
        <v>0</v>
      </c>
      <c r="AJ547">
        <v>0</v>
      </c>
      <c r="AK547" t="s">
        <v>20016</v>
      </c>
      <c r="AL547" t="s">
        <v>20016</v>
      </c>
      <c r="AM547" t="s">
        <v>20019</v>
      </c>
    </row>
    <row r="548" spans="1:39" x14ac:dyDescent="0.25">
      <c r="A548" t="s">
        <v>20051</v>
      </c>
      <c r="B548" t="s">
        <v>20485</v>
      </c>
      <c r="C548" t="s">
        <v>4842</v>
      </c>
      <c r="D548">
        <v>68</v>
      </c>
      <c r="E548" t="s">
        <v>20487</v>
      </c>
      <c r="G548" t="s">
        <v>20496</v>
      </c>
      <c r="H548" t="s">
        <v>4846</v>
      </c>
      <c r="K548" t="s">
        <v>6860</v>
      </c>
      <c r="L548" t="s">
        <v>6861</v>
      </c>
      <c r="M548" t="s">
        <v>20538</v>
      </c>
      <c r="N548">
        <v>9</v>
      </c>
      <c r="O548" t="s">
        <v>20620</v>
      </c>
      <c r="P548" t="s">
        <v>20698</v>
      </c>
      <c r="Q548">
        <v>3</v>
      </c>
      <c r="R548">
        <v>1</v>
      </c>
      <c r="S548">
        <v>6.64</v>
      </c>
      <c r="T548">
        <v>6.64</v>
      </c>
      <c r="U548">
        <v>371.93</v>
      </c>
      <c r="V548">
        <v>25.16</v>
      </c>
      <c r="W548">
        <v>5.33</v>
      </c>
      <c r="Y548">
        <v>0</v>
      </c>
      <c r="Z548">
        <v>3</v>
      </c>
      <c r="AA548" t="s">
        <v>4250</v>
      </c>
      <c r="AB548">
        <v>1</v>
      </c>
      <c r="AC548">
        <v>5</v>
      </c>
      <c r="AD548">
        <v>3.0061190476190478</v>
      </c>
      <c r="AF548" t="s">
        <v>7949</v>
      </c>
      <c r="AI548">
        <v>0</v>
      </c>
      <c r="AJ548">
        <v>0</v>
      </c>
      <c r="AK548" t="s">
        <v>20016</v>
      </c>
      <c r="AL548" t="s">
        <v>20016</v>
      </c>
      <c r="AM548" t="s">
        <v>20019</v>
      </c>
    </row>
    <row r="549" spans="1:39" x14ac:dyDescent="0.25">
      <c r="A549" t="s">
        <v>20039</v>
      </c>
      <c r="B549" t="s">
        <v>20485</v>
      </c>
      <c r="C549" t="s">
        <v>4842</v>
      </c>
      <c r="D549">
        <v>68</v>
      </c>
      <c r="E549" t="s">
        <v>20487</v>
      </c>
      <c r="G549" t="s">
        <v>20494</v>
      </c>
      <c r="H549" t="s">
        <v>4846</v>
      </c>
      <c r="K549" t="s">
        <v>6860</v>
      </c>
      <c r="L549" t="s">
        <v>6861</v>
      </c>
      <c r="M549" t="s">
        <v>20557</v>
      </c>
      <c r="N549">
        <v>9</v>
      </c>
      <c r="O549" t="s">
        <v>20644</v>
      </c>
      <c r="P549" t="s">
        <v>20686</v>
      </c>
      <c r="Q549">
        <v>4</v>
      </c>
      <c r="R549">
        <v>1</v>
      </c>
      <c r="S549">
        <v>8</v>
      </c>
      <c r="T549">
        <v>8</v>
      </c>
      <c r="U549">
        <v>385.55</v>
      </c>
      <c r="V549">
        <v>47.56</v>
      </c>
      <c r="W549">
        <v>6.31</v>
      </c>
      <c r="Y549">
        <v>3.28</v>
      </c>
      <c r="Z549">
        <v>1</v>
      </c>
      <c r="AA549" t="s">
        <v>4250</v>
      </c>
      <c r="AB549">
        <v>1</v>
      </c>
      <c r="AC549">
        <v>11</v>
      </c>
      <c r="AD549">
        <v>3.6508333333333329</v>
      </c>
      <c r="AF549" t="s">
        <v>7949</v>
      </c>
      <c r="AI549">
        <v>0</v>
      </c>
      <c r="AJ549">
        <v>0</v>
      </c>
      <c r="AK549" t="s">
        <v>19918</v>
      </c>
      <c r="AL549" t="s">
        <v>19918</v>
      </c>
      <c r="AM549" t="s">
        <v>20019</v>
      </c>
    </row>
    <row r="550" spans="1:39" x14ac:dyDescent="0.25">
      <c r="A550" t="s">
        <v>20071</v>
      </c>
      <c r="B550" t="s">
        <v>20485</v>
      </c>
      <c r="C550" t="s">
        <v>4842</v>
      </c>
      <c r="D550">
        <v>68</v>
      </c>
      <c r="E550" t="s">
        <v>20487</v>
      </c>
      <c r="G550" t="s">
        <v>20491</v>
      </c>
      <c r="H550" t="s">
        <v>4846</v>
      </c>
      <c r="K550" t="s">
        <v>6860</v>
      </c>
      <c r="L550" t="s">
        <v>6861</v>
      </c>
      <c r="M550" t="s">
        <v>20559</v>
      </c>
      <c r="N550">
        <v>9</v>
      </c>
      <c r="O550" t="s">
        <v>20646</v>
      </c>
      <c r="P550" t="s">
        <v>20718</v>
      </c>
      <c r="Q550">
        <v>9</v>
      </c>
      <c r="R550">
        <v>4</v>
      </c>
      <c r="S550">
        <v>2.87</v>
      </c>
      <c r="T550">
        <v>4.84</v>
      </c>
      <c r="U550">
        <v>632.67999999999995</v>
      </c>
      <c r="V550">
        <v>175.32</v>
      </c>
      <c r="W550">
        <v>3.08</v>
      </c>
      <c r="X550">
        <v>4.26</v>
      </c>
      <c r="Y550">
        <v>1.66</v>
      </c>
      <c r="Z550">
        <v>5</v>
      </c>
      <c r="AA550" t="s">
        <v>4250</v>
      </c>
      <c r="AB550">
        <v>1</v>
      </c>
      <c r="AC550">
        <v>10</v>
      </c>
      <c r="AD550">
        <v>1.645</v>
      </c>
      <c r="AF550" t="s">
        <v>7951</v>
      </c>
      <c r="AI550">
        <v>0</v>
      </c>
      <c r="AJ550">
        <v>0</v>
      </c>
      <c r="AK550" t="s">
        <v>19980</v>
      </c>
      <c r="AL550" t="s">
        <v>19980</v>
      </c>
      <c r="AM550" t="s">
        <v>20019</v>
      </c>
    </row>
    <row r="551" spans="1:39" x14ac:dyDescent="0.25">
      <c r="A551" t="s">
        <v>20068</v>
      </c>
      <c r="B551" t="s">
        <v>20485</v>
      </c>
      <c r="C551" t="s">
        <v>4842</v>
      </c>
      <c r="D551">
        <v>68</v>
      </c>
      <c r="E551" t="s">
        <v>20487</v>
      </c>
      <c r="G551" t="s">
        <v>20491</v>
      </c>
      <c r="H551" t="s">
        <v>4846</v>
      </c>
      <c r="K551" t="s">
        <v>6860</v>
      </c>
      <c r="L551" t="s">
        <v>6861</v>
      </c>
      <c r="M551" t="s">
        <v>20526</v>
      </c>
      <c r="N551">
        <v>9</v>
      </c>
      <c r="O551" t="s">
        <v>20606</v>
      </c>
      <c r="P551" t="s">
        <v>20715</v>
      </c>
      <c r="Q551">
        <v>10</v>
      </c>
      <c r="R551">
        <v>8</v>
      </c>
      <c r="S551">
        <v>2.79</v>
      </c>
      <c r="T551">
        <v>4.8</v>
      </c>
      <c r="U551">
        <v>800.76</v>
      </c>
      <c r="V551">
        <v>246.21</v>
      </c>
      <c r="W551">
        <v>1.69</v>
      </c>
      <c r="X551">
        <v>2.5</v>
      </c>
      <c r="Y551">
        <v>5.8</v>
      </c>
      <c r="Z551">
        <v>3</v>
      </c>
      <c r="AA551" t="s">
        <v>4250</v>
      </c>
      <c r="AB551">
        <v>2</v>
      </c>
      <c r="AC551">
        <v>17</v>
      </c>
      <c r="AD551">
        <v>1.7050000000000001</v>
      </c>
      <c r="AF551" t="s">
        <v>7951</v>
      </c>
      <c r="AI551">
        <v>0</v>
      </c>
      <c r="AJ551">
        <v>0</v>
      </c>
      <c r="AK551" t="s">
        <v>19869</v>
      </c>
      <c r="AL551" t="s">
        <v>19869</v>
      </c>
      <c r="AM551" t="s">
        <v>20019</v>
      </c>
    </row>
    <row r="552" spans="1:39" x14ac:dyDescent="0.25">
      <c r="A552" t="s">
        <v>20333</v>
      </c>
      <c r="B552" t="s">
        <v>20485</v>
      </c>
      <c r="C552" t="s">
        <v>4842</v>
      </c>
      <c r="D552">
        <v>68</v>
      </c>
      <c r="E552" t="s">
        <v>20487</v>
      </c>
      <c r="G552" t="s">
        <v>20489</v>
      </c>
      <c r="H552" t="s">
        <v>4846</v>
      </c>
      <c r="K552" t="s">
        <v>6860</v>
      </c>
      <c r="M552" t="s">
        <v>20519</v>
      </c>
      <c r="N552">
        <v>8</v>
      </c>
      <c r="O552" t="s">
        <v>20595</v>
      </c>
      <c r="P552" t="s">
        <v>20980</v>
      </c>
      <c r="Q552">
        <v>5</v>
      </c>
      <c r="R552">
        <v>0</v>
      </c>
      <c r="S552">
        <v>6.7</v>
      </c>
      <c r="T552">
        <v>6.7</v>
      </c>
      <c r="U552">
        <v>612.15</v>
      </c>
      <c r="V552">
        <v>66.22</v>
      </c>
      <c r="W552">
        <v>9.56</v>
      </c>
      <c r="Y552">
        <v>0</v>
      </c>
      <c r="Z552">
        <v>6</v>
      </c>
      <c r="AA552" t="s">
        <v>4250</v>
      </c>
      <c r="AB552">
        <v>2</v>
      </c>
      <c r="AC552">
        <v>8</v>
      </c>
      <c r="AD552">
        <v>3</v>
      </c>
      <c r="AF552" t="s">
        <v>7949</v>
      </c>
      <c r="AI552">
        <v>0</v>
      </c>
      <c r="AJ552">
        <v>0</v>
      </c>
      <c r="AK552" t="s">
        <v>19994</v>
      </c>
      <c r="AL552" t="s">
        <v>19994</v>
      </c>
      <c r="AM552" t="s">
        <v>20019</v>
      </c>
    </row>
    <row r="553" spans="1:39" x14ac:dyDescent="0.25">
      <c r="A553" t="s">
        <v>10513</v>
      </c>
      <c r="B553" t="s">
        <v>20485</v>
      </c>
      <c r="C553" t="s">
        <v>4842</v>
      </c>
      <c r="D553">
        <v>68</v>
      </c>
      <c r="E553" t="s">
        <v>20487</v>
      </c>
      <c r="G553" t="s">
        <v>20491</v>
      </c>
      <c r="H553" t="s">
        <v>4846</v>
      </c>
      <c r="K553" t="s">
        <v>6860</v>
      </c>
      <c r="L553" t="s">
        <v>6861</v>
      </c>
      <c r="M553" t="s">
        <v>20559</v>
      </c>
      <c r="N553">
        <v>9</v>
      </c>
      <c r="O553" t="s">
        <v>20646</v>
      </c>
      <c r="P553" t="s">
        <v>18165</v>
      </c>
      <c r="Q553">
        <v>10</v>
      </c>
      <c r="R553">
        <v>4</v>
      </c>
      <c r="S553">
        <v>2.98</v>
      </c>
      <c r="T553">
        <v>4.95</v>
      </c>
      <c r="U553">
        <v>659.67</v>
      </c>
      <c r="V553">
        <v>224.08</v>
      </c>
      <c r="W553">
        <v>3.72</v>
      </c>
      <c r="X553">
        <v>4.26</v>
      </c>
      <c r="Y553">
        <v>0.6</v>
      </c>
      <c r="Z553">
        <v>5</v>
      </c>
      <c r="AA553" t="s">
        <v>4250</v>
      </c>
      <c r="AB553">
        <v>1</v>
      </c>
      <c r="AC553">
        <v>11</v>
      </c>
      <c r="AD553">
        <v>1.5349999999999999</v>
      </c>
      <c r="AF553" t="s">
        <v>7951</v>
      </c>
      <c r="AI553">
        <v>0</v>
      </c>
      <c r="AJ553">
        <v>0</v>
      </c>
      <c r="AK553" t="s">
        <v>19980</v>
      </c>
      <c r="AL553" t="s">
        <v>19980</v>
      </c>
      <c r="AM553" t="s">
        <v>20019</v>
      </c>
    </row>
    <row r="554" spans="1:39" x14ac:dyDescent="0.25">
      <c r="A554" t="s">
        <v>20038</v>
      </c>
      <c r="B554" t="s">
        <v>20485</v>
      </c>
      <c r="C554" t="s">
        <v>4842</v>
      </c>
      <c r="D554">
        <v>68</v>
      </c>
      <c r="E554" t="s">
        <v>20487</v>
      </c>
      <c r="G554" t="s">
        <v>20496</v>
      </c>
      <c r="H554" t="s">
        <v>4846</v>
      </c>
      <c r="K554" t="s">
        <v>6860</v>
      </c>
      <c r="L554" t="s">
        <v>6861</v>
      </c>
      <c r="M554" t="s">
        <v>20538</v>
      </c>
      <c r="N554">
        <v>9</v>
      </c>
      <c r="O554" t="s">
        <v>20620</v>
      </c>
      <c r="P554" t="s">
        <v>20685</v>
      </c>
      <c r="Q554">
        <v>3</v>
      </c>
      <c r="R554">
        <v>1</v>
      </c>
      <c r="S554">
        <v>6.09</v>
      </c>
      <c r="T554">
        <v>6.09</v>
      </c>
      <c r="U554">
        <v>345.9</v>
      </c>
      <c r="V554">
        <v>25.16</v>
      </c>
      <c r="W554">
        <v>5.0599999999999996</v>
      </c>
      <c r="Y554">
        <v>0</v>
      </c>
      <c r="Z554">
        <v>3</v>
      </c>
      <c r="AA554" t="s">
        <v>4250</v>
      </c>
      <c r="AB554">
        <v>1</v>
      </c>
      <c r="AC554">
        <v>5</v>
      </c>
      <c r="AD554">
        <v>3.091333333333333</v>
      </c>
      <c r="AF554" t="s">
        <v>7949</v>
      </c>
      <c r="AI554">
        <v>0</v>
      </c>
      <c r="AJ554">
        <v>0</v>
      </c>
      <c r="AK554" t="s">
        <v>20016</v>
      </c>
      <c r="AL554" t="s">
        <v>20016</v>
      </c>
      <c r="AM554" t="s">
        <v>20019</v>
      </c>
    </row>
    <row r="555" spans="1:39" x14ac:dyDescent="0.25">
      <c r="A555" t="s">
        <v>20334</v>
      </c>
      <c r="B555" t="s">
        <v>20485</v>
      </c>
      <c r="C555" t="s">
        <v>4842</v>
      </c>
      <c r="D555">
        <v>67.5</v>
      </c>
      <c r="E555" t="s">
        <v>20487</v>
      </c>
      <c r="K555" t="s">
        <v>6860</v>
      </c>
      <c r="M555" t="s">
        <v>14973</v>
      </c>
      <c r="N555">
        <v>8</v>
      </c>
      <c r="O555" t="s">
        <v>20621</v>
      </c>
      <c r="P555" t="s">
        <v>20981</v>
      </c>
      <c r="Q555">
        <v>4</v>
      </c>
      <c r="R555">
        <v>3</v>
      </c>
      <c r="S555">
        <v>2.11</v>
      </c>
      <c r="T555">
        <v>3.88</v>
      </c>
      <c r="U555">
        <v>469.81</v>
      </c>
      <c r="V555">
        <v>70.59</v>
      </c>
      <c r="W555">
        <v>4.41</v>
      </c>
      <c r="X555">
        <v>12.88</v>
      </c>
      <c r="Y555">
        <v>9.1199999999999992</v>
      </c>
      <c r="Z555">
        <v>2</v>
      </c>
      <c r="AA555" t="s">
        <v>4250</v>
      </c>
      <c r="AB555">
        <v>0</v>
      </c>
      <c r="AC555">
        <v>12</v>
      </c>
      <c r="AD555">
        <v>3.3273095238095238</v>
      </c>
      <c r="AF555" t="s">
        <v>7952</v>
      </c>
      <c r="AI555">
        <v>0</v>
      </c>
      <c r="AJ555">
        <v>0</v>
      </c>
      <c r="AK555" t="s">
        <v>20005</v>
      </c>
      <c r="AL555" t="s">
        <v>20005</v>
      </c>
      <c r="AM555" t="s">
        <v>20019</v>
      </c>
    </row>
    <row r="556" spans="1:39" x14ac:dyDescent="0.25">
      <c r="A556" t="s">
        <v>20335</v>
      </c>
      <c r="B556" t="s">
        <v>20485</v>
      </c>
      <c r="C556" t="s">
        <v>4842</v>
      </c>
      <c r="D556">
        <v>67.45</v>
      </c>
      <c r="E556" t="s">
        <v>20487</v>
      </c>
      <c r="G556" t="s">
        <v>20496</v>
      </c>
      <c r="H556" t="s">
        <v>4846</v>
      </c>
      <c r="K556" t="s">
        <v>6860</v>
      </c>
      <c r="L556" t="s">
        <v>6861</v>
      </c>
      <c r="M556" t="s">
        <v>20560</v>
      </c>
      <c r="N556">
        <v>9</v>
      </c>
      <c r="O556" t="s">
        <v>20647</v>
      </c>
      <c r="P556" t="s">
        <v>20982</v>
      </c>
      <c r="Q556">
        <v>6</v>
      </c>
      <c r="R556">
        <v>4</v>
      </c>
      <c r="S556">
        <v>0</v>
      </c>
      <c r="T556">
        <v>2.5</v>
      </c>
      <c r="U556">
        <v>467.58</v>
      </c>
      <c r="V556">
        <v>97.79</v>
      </c>
      <c r="W556">
        <v>2.87</v>
      </c>
      <c r="Y556">
        <v>9.98</v>
      </c>
      <c r="Z556">
        <v>5</v>
      </c>
      <c r="AA556" t="s">
        <v>4250</v>
      </c>
      <c r="AB556">
        <v>0</v>
      </c>
      <c r="AC556">
        <v>5</v>
      </c>
      <c r="AD556">
        <v>2.9819047619047621</v>
      </c>
      <c r="AF556" t="s">
        <v>7952</v>
      </c>
      <c r="AI556">
        <v>0</v>
      </c>
      <c r="AJ556">
        <v>0</v>
      </c>
      <c r="AK556" t="s">
        <v>21151</v>
      </c>
      <c r="AL556" t="s">
        <v>21151</v>
      </c>
      <c r="AM556" t="s">
        <v>20019</v>
      </c>
    </row>
    <row r="557" spans="1:39" x14ac:dyDescent="0.25">
      <c r="A557" t="s">
        <v>20336</v>
      </c>
      <c r="B557" t="s">
        <v>20485</v>
      </c>
      <c r="C557" t="s">
        <v>4842</v>
      </c>
      <c r="D557">
        <v>67.400000000000006</v>
      </c>
      <c r="E557" t="s">
        <v>20487</v>
      </c>
      <c r="G557" t="s">
        <v>20494</v>
      </c>
      <c r="H557" t="s">
        <v>4846</v>
      </c>
      <c r="K557" t="s">
        <v>6860</v>
      </c>
      <c r="L557" t="s">
        <v>6861</v>
      </c>
      <c r="M557" t="s">
        <v>20539</v>
      </c>
      <c r="N557">
        <v>9</v>
      </c>
      <c r="O557" t="s">
        <v>20624</v>
      </c>
      <c r="P557" t="s">
        <v>20983</v>
      </c>
      <c r="Q557">
        <v>2</v>
      </c>
      <c r="R557">
        <v>2</v>
      </c>
      <c r="S557">
        <v>4.78</v>
      </c>
      <c r="T557">
        <v>4.78</v>
      </c>
      <c r="U557">
        <v>436.43</v>
      </c>
      <c r="V557">
        <v>61.96</v>
      </c>
      <c r="W557">
        <v>5.45</v>
      </c>
      <c r="X557">
        <v>11.61</v>
      </c>
      <c r="Y557">
        <v>1.05</v>
      </c>
      <c r="Z557">
        <v>4</v>
      </c>
      <c r="AA557" t="s">
        <v>4250</v>
      </c>
      <c r="AB557">
        <v>1</v>
      </c>
      <c r="AC557">
        <v>4</v>
      </c>
      <c r="AD557">
        <v>3.0640714285714279</v>
      </c>
      <c r="AF557" t="s">
        <v>7949</v>
      </c>
      <c r="AI557">
        <v>0</v>
      </c>
      <c r="AJ557">
        <v>0</v>
      </c>
      <c r="AK557" t="s">
        <v>21145</v>
      </c>
      <c r="AL557" t="s">
        <v>21145</v>
      </c>
      <c r="AM557" t="s">
        <v>20019</v>
      </c>
    </row>
    <row r="558" spans="1:39" x14ac:dyDescent="0.25">
      <c r="A558" t="s">
        <v>20337</v>
      </c>
      <c r="B558" t="s">
        <v>20485</v>
      </c>
      <c r="C558" t="s">
        <v>4842</v>
      </c>
      <c r="D558">
        <v>67</v>
      </c>
      <c r="E558" t="s">
        <v>20487</v>
      </c>
      <c r="G558" t="s">
        <v>20490</v>
      </c>
      <c r="H558" t="s">
        <v>4846</v>
      </c>
      <c r="K558" t="s">
        <v>6860</v>
      </c>
      <c r="M558" t="s">
        <v>20550</v>
      </c>
      <c r="N558">
        <v>8</v>
      </c>
      <c r="O558" t="s">
        <v>20636</v>
      </c>
      <c r="P558" t="s">
        <v>20984</v>
      </c>
      <c r="U558">
        <v>1017.15</v>
      </c>
      <c r="Y558">
        <v>0</v>
      </c>
      <c r="AI558">
        <v>0</v>
      </c>
      <c r="AJ558">
        <v>0</v>
      </c>
      <c r="AK558" t="s">
        <v>20011</v>
      </c>
      <c r="AL558" t="s">
        <v>20011</v>
      </c>
      <c r="AM558" t="s">
        <v>20019</v>
      </c>
    </row>
    <row r="559" spans="1:39" x14ac:dyDescent="0.25">
      <c r="A559" t="s">
        <v>20338</v>
      </c>
      <c r="B559" t="s">
        <v>20485</v>
      </c>
      <c r="C559" t="s">
        <v>4842</v>
      </c>
      <c r="D559">
        <v>67</v>
      </c>
      <c r="E559" t="s">
        <v>20487</v>
      </c>
      <c r="G559" t="s">
        <v>20489</v>
      </c>
      <c r="H559" t="s">
        <v>4846</v>
      </c>
      <c r="K559" t="s">
        <v>6860</v>
      </c>
      <c r="L559" t="s">
        <v>6861</v>
      </c>
      <c r="M559" t="s">
        <v>20512</v>
      </c>
      <c r="N559">
        <v>9</v>
      </c>
      <c r="O559" t="s">
        <v>20587</v>
      </c>
      <c r="P559" t="s">
        <v>20985</v>
      </c>
      <c r="Q559">
        <v>3</v>
      </c>
      <c r="R559">
        <v>1</v>
      </c>
      <c r="S559">
        <v>7.33</v>
      </c>
      <c r="T559">
        <v>7.33</v>
      </c>
      <c r="U559">
        <v>373.52</v>
      </c>
      <c r="V559">
        <v>25.16</v>
      </c>
      <c r="W559">
        <v>5.77</v>
      </c>
      <c r="Y559">
        <v>0</v>
      </c>
      <c r="Z559">
        <v>4</v>
      </c>
      <c r="AA559" t="s">
        <v>4250</v>
      </c>
      <c r="AB559">
        <v>1</v>
      </c>
      <c r="AC559">
        <v>6</v>
      </c>
      <c r="AD559">
        <v>2.994761904761905</v>
      </c>
      <c r="AF559" t="s">
        <v>7949</v>
      </c>
      <c r="AI559">
        <v>0</v>
      </c>
      <c r="AJ559">
        <v>0</v>
      </c>
      <c r="AK559" t="s">
        <v>20016</v>
      </c>
      <c r="AL559" t="s">
        <v>20016</v>
      </c>
      <c r="AM559" t="s">
        <v>20019</v>
      </c>
    </row>
    <row r="560" spans="1:39" x14ac:dyDescent="0.25">
      <c r="A560" t="s">
        <v>20339</v>
      </c>
      <c r="B560" t="s">
        <v>20485</v>
      </c>
      <c r="C560" t="s">
        <v>4842</v>
      </c>
      <c r="D560">
        <v>67</v>
      </c>
      <c r="E560" t="s">
        <v>20487</v>
      </c>
      <c r="G560" t="s">
        <v>20490</v>
      </c>
      <c r="H560" t="s">
        <v>4846</v>
      </c>
      <c r="K560" t="s">
        <v>6860</v>
      </c>
      <c r="L560" t="s">
        <v>6861</v>
      </c>
      <c r="M560" t="s">
        <v>20530</v>
      </c>
      <c r="N560">
        <v>9</v>
      </c>
      <c r="O560" t="s">
        <v>20610</v>
      </c>
      <c r="P560" t="s">
        <v>20986</v>
      </c>
      <c r="Q560">
        <v>9</v>
      </c>
      <c r="R560">
        <v>4</v>
      </c>
      <c r="S560">
        <v>0.21</v>
      </c>
      <c r="T560">
        <v>2.1800000000000002</v>
      </c>
      <c r="U560">
        <v>607.63</v>
      </c>
      <c r="V560">
        <v>183.41</v>
      </c>
      <c r="W560">
        <v>2.4300000000000002</v>
      </c>
      <c r="X560">
        <v>4.26</v>
      </c>
      <c r="Y560">
        <v>0.6</v>
      </c>
      <c r="Z560">
        <v>5</v>
      </c>
      <c r="AA560" t="s">
        <v>4250</v>
      </c>
      <c r="AB560">
        <v>1</v>
      </c>
      <c r="AC560">
        <v>11</v>
      </c>
      <c r="AD560">
        <v>3</v>
      </c>
      <c r="AF560" t="s">
        <v>7951</v>
      </c>
      <c r="AI560">
        <v>0</v>
      </c>
      <c r="AJ560">
        <v>0</v>
      </c>
      <c r="AK560" t="s">
        <v>19980</v>
      </c>
      <c r="AL560" t="s">
        <v>19980</v>
      </c>
      <c r="AM560" t="s">
        <v>20019</v>
      </c>
    </row>
    <row r="561" spans="1:39" x14ac:dyDescent="0.25">
      <c r="A561" t="s">
        <v>20128</v>
      </c>
      <c r="B561" t="s">
        <v>20485</v>
      </c>
      <c r="C561" t="s">
        <v>4842</v>
      </c>
      <c r="D561">
        <v>67</v>
      </c>
      <c r="E561" t="s">
        <v>20487</v>
      </c>
      <c r="G561" t="s">
        <v>20496</v>
      </c>
      <c r="H561" t="s">
        <v>4846</v>
      </c>
      <c r="K561" t="s">
        <v>6860</v>
      </c>
      <c r="L561" t="s">
        <v>6861</v>
      </c>
      <c r="M561" t="s">
        <v>20538</v>
      </c>
      <c r="N561">
        <v>9</v>
      </c>
      <c r="O561" t="s">
        <v>20620</v>
      </c>
      <c r="P561" t="s">
        <v>20775</v>
      </c>
      <c r="Q561">
        <v>3</v>
      </c>
      <c r="R561">
        <v>1</v>
      </c>
      <c r="S561">
        <v>6.1</v>
      </c>
      <c r="T561">
        <v>6.1</v>
      </c>
      <c r="U561">
        <v>351.45</v>
      </c>
      <c r="V561">
        <v>25.16</v>
      </c>
      <c r="W561">
        <v>5.09</v>
      </c>
      <c r="X561">
        <v>13.21</v>
      </c>
      <c r="Y561">
        <v>0</v>
      </c>
      <c r="Z561">
        <v>4</v>
      </c>
      <c r="AA561" t="s">
        <v>4250</v>
      </c>
      <c r="AB561">
        <v>1</v>
      </c>
      <c r="AC561">
        <v>5</v>
      </c>
      <c r="AD561">
        <v>3.091333333333333</v>
      </c>
      <c r="AF561" t="s">
        <v>7949</v>
      </c>
      <c r="AI561">
        <v>0</v>
      </c>
      <c r="AJ561">
        <v>0</v>
      </c>
      <c r="AK561" t="s">
        <v>20016</v>
      </c>
      <c r="AL561" t="s">
        <v>20016</v>
      </c>
      <c r="AM561" t="s">
        <v>20019</v>
      </c>
    </row>
    <row r="562" spans="1:39" x14ac:dyDescent="0.25">
      <c r="A562" t="s">
        <v>20340</v>
      </c>
      <c r="B562" t="s">
        <v>20485</v>
      </c>
      <c r="C562" t="s">
        <v>4842</v>
      </c>
      <c r="D562">
        <v>67</v>
      </c>
      <c r="E562" t="s">
        <v>20487</v>
      </c>
      <c r="G562" t="s">
        <v>20489</v>
      </c>
      <c r="H562" t="s">
        <v>4846</v>
      </c>
      <c r="K562" t="s">
        <v>6860</v>
      </c>
      <c r="L562" t="s">
        <v>6861</v>
      </c>
      <c r="M562" t="s">
        <v>20512</v>
      </c>
      <c r="N562">
        <v>9</v>
      </c>
      <c r="O562" t="s">
        <v>20587</v>
      </c>
      <c r="P562" t="s">
        <v>20987</v>
      </c>
      <c r="Q562">
        <v>5</v>
      </c>
      <c r="R562">
        <v>1</v>
      </c>
      <c r="S562">
        <v>5.56</v>
      </c>
      <c r="T562">
        <v>5.56</v>
      </c>
      <c r="U562">
        <v>410.54</v>
      </c>
      <c r="V562">
        <v>47.92</v>
      </c>
      <c r="W562">
        <v>4.83</v>
      </c>
      <c r="X562">
        <v>13.45</v>
      </c>
      <c r="Y562">
        <v>0</v>
      </c>
      <c r="Z562">
        <v>3</v>
      </c>
      <c r="AA562" t="s">
        <v>4250</v>
      </c>
      <c r="AB562">
        <v>0</v>
      </c>
      <c r="AC562">
        <v>10</v>
      </c>
      <c r="AD562">
        <v>3.4723333333333328</v>
      </c>
      <c r="AF562" t="s">
        <v>7949</v>
      </c>
      <c r="AI562">
        <v>0</v>
      </c>
      <c r="AJ562">
        <v>0</v>
      </c>
      <c r="AK562" t="s">
        <v>20016</v>
      </c>
      <c r="AL562" t="s">
        <v>20016</v>
      </c>
      <c r="AM562" t="s">
        <v>20019</v>
      </c>
    </row>
    <row r="563" spans="1:39" x14ac:dyDescent="0.25">
      <c r="A563" t="s">
        <v>20065</v>
      </c>
      <c r="B563" t="s">
        <v>20485</v>
      </c>
      <c r="C563" t="s">
        <v>4842</v>
      </c>
      <c r="D563">
        <v>66.38</v>
      </c>
      <c r="E563" t="s">
        <v>20487</v>
      </c>
      <c r="G563" t="s">
        <v>20494</v>
      </c>
      <c r="H563" t="s">
        <v>4846</v>
      </c>
      <c r="K563" t="s">
        <v>6860</v>
      </c>
      <c r="L563" t="s">
        <v>6861</v>
      </c>
      <c r="M563" t="s">
        <v>20552</v>
      </c>
      <c r="N563">
        <v>9</v>
      </c>
      <c r="O563" t="s">
        <v>20639</v>
      </c>
      <c r="P563" t="s">
        <v>20712</v>
      </c>
      <c r="Q563">
        <v>8</v>
      </c>
      <c r="R563">
        <v>3</v>
      </c>
      <c r="S563">
        <v>5.6</v>
      </c>
      <c r="T563">
        <v>5.82</v>
      </c>
      <c r="U563">
        <v>455.57</v>
      </c>
      <c r="V563">
        <v>109.15</v>
      </c>
      <c r="W563">
        <v>4.32</v>
      </c>
      <c r="X563">
        <v>7.59</v>
      </c>
      <c r="Y563">
        <v>3.44</v>
      </c>
      <c r="Z563">
        <v>3</v>
      </c>
      <c r="AA563" t="s">
        <v>4250</v>
      </c>
      <c r="AB563">
        <v>0</v>
      </c>
      <c r="AC563">
        <v>5</v>
      </c>
      <c r="AD563">
        <v>1.845690476190476</v>
      </c>
      <c r="AF563" t="s">
        <v>7949</v>
      </c>
      <c r="AI563">
        <v>0</v>
      </c>
      <c r="AJ563">
        <v>0</v>
      </c>
      <c r="AK563" t="s">
        <v>19894</v>
      </c>
      <c r="AL563" t="s">
        <v>19894</v>
      </c>
      <c r="AM563" t="s">
        <v>20019</v>
      </c>
    </row>
    <row r="564" spans="1:39" x14ac:dyDescent="0.25">
      <c r="A564" t="s">
        <v>20073</v>
      </c>
      <c r="B564" t="s">
        <v>20485</v>
      </c>
      <c r="C564" t="s">
        <v>4842</v>
      </c>
      <c r="D564">
        <v>66.3</v>
      </c>
      <c r="E564" t="s">
        <v>20487</v>
      </c>
      <c r="G564" t="s">
        <v>20491</v>
      </c>
      <c r="H564" t="s">
        <v>4846</v>
      </c>
      <c r="K564" t="s">
        <v>6860</v>
      </c>
      <c r="L564" t="s">
        <v>6861</v>
      </c>
      <c r="M564" t="s">
        <v>20510</v>
      </c>
      <c r="N564">
        <v>9</v>
      </c>
      <c r="O564" t="s">
        <v>20585</v>
      </c>
      <c r="P564" t="s">
        <v>20720</v>
      </c>
      <c r="Q564">
        <v>10</v>
      </c>
      <c r="R564">
        <v>8</v>
      </c>
      <c r="S564">
        <v>0.56000000000000005</v>
      </c>
      <c r="T564">
        <v>3.57</v>
      </c>
      <c r="U564">
        <v>695.77</v>
      </c>
      <c r="V564">
        <v>258.83999999999997</v>
      </c>
      <c r="W564">
        <v>0.92</v>
      </c>
      <c r="X564">
        <v>4.24</v>
      </c>
      <c r="Y564">
        <v>8.7200000000000006</v>
      </c>
      <c r="Z564">
        <v>3</v>
      </c>
      <c r="AA564" t="s">
        <v>4250</v>
      </c>
      <c r="AB564">
        <v>2</v>
      </c>
      <c r="AC564">
        <v>18</v>
      </c>
      <c r="AD564">
        <v>2.355</v>
      </c>
      <c r="AF564" t="s">
        <v>7950</v>
      </c>
      <c r="AI564">
        <v>0</v>
      </c>
      <c r="AJ564">
        <v>0</v>
      </c>
      <c r="AK564" t="s">
        <v>19867</v>
      </c>
      <c r="AL564" t="s">
        <v>19867</v>
      </c>
      <c r="AM564" t="s">
        <v>20019</v>
      </c>
    </row>
    <row r="565" spans="1:39" x14ac:dyDescent="0.25">
      <c r="A565" t="s">
        <v>20341</v>
      </c>
      <c r="B565" t="s">
        <v>20485</v>
      </c>
      <c r="C565" t="s">
        <v>4842</v>
      </c>
      <c r="D565">
        <v>66.099999999999994</v>
      </c>
      <c r="E565" t="s">
        <v>20487</v>
      </c>
      <c r="G565" t="s">
        <v>20489</v>
      </c>
      <c r="H565" t="s">
        <v>4846</v>
      </c>
      <c r="K565" t="s">
        <v>6860</v>
      </c>
      <c r="L565" t="s">
        <v>6861</v>
      </c>
      <c r="M565" t="s">
        <v>20508</v>
      </c>
      <c r="N565">
        <v>9</v>
      </c>
      <c r="O565" t="s">
        <v>20583</v>
      </c>
      <c r="P565" t="s">
        <v>20988</v>
      </c>
      <c r="Q565">
        <v>2</v>
      </c>
      <c r="R565">
        <v>2</v>
      </c>
      <c r="S565">
        <v>3.55</v>
      </c>
      <c r="T565">
        <v>5.16</v>
      </c>
      <c r="U565">
        <v>372.51</v>
      </c>
      <c r="V565">
        <v>55.12</v>
      </c>
      <c r="W565">
        <v>4.87</v>
      </c>
      <c r="Y565">
        <v>9.07</v>
      </c>
      <c r="Z565">
        <v>3</v>
      </c>
      <c r="AA565" t="s">
        <v>4250</v>
      </c>
      <c r="AB565">
        <v>0</v>
      </c>
      <c r="AC565">
        <v>7</v>
      </c>
      <c r="AD565">
        <v>3.1006428571428568</v>
      </c>
      <c r="AF565" t="s">
        <v>7952</v>
      </c>
      <c r="AI565">
        <v>0</v>
      </c>
      <c r="AJ565">
        <v>0</v>
      </c>
      <c r="AK565" t="s">
        <v>21139</v>
      </c>
      <c r="AL565" t="s">
        <v>21139</v>
      </c>
      <c r="AM565" t="s">
        <v>20019</v>
      </c>
    </row>
    <row r="566" spans="1:39" x14ac:dyDescent="0.25">
      <c r="A566" t="s">
        <v>20342</v>
      </c>
      <c r="B566" t="s">
        <v>20485</v>
      </c>
      <c r="C566" t="s">
        <v>4842</v>
      </c>
      <c r="D566">
        <v>66</v>
      </c>
      <c r="E566" t="s">
        <v>20487</v>
      </c>
      <c r="G566" t="s">
        <v>20494</v>
      </c>
      <c r="H566" t="s">
        <v>4846</v>
      </c>
      <c r="K566" t="s">
        <v>6860</v>
      </c>
      <c r="M566" t="s">
        <v>20535</v>
      </c>
      <c r="N566">
        <v>8</v>
      </c>
      <c r="O566" t="s">
        <v>20616</v>
      </c>
      <c r="P566" t="s">
        <v>20989</v>
      </c>
      <c r="Q566">
        <v>3</v>
      </c>
      <c r="R566">
        <v>3</v>
      </c>
      <c r="S566">
        <v>3.78</v>
      </c>
      <c r="T566">
        <v>3.81</v>
      </c>
      <c r="U566">
        <v>370.82</v>
      </c>
      <c r="V566">
        <v>83.9</v>
      </c>
      <c r="W566">
        <v>3.62</v>
      </c>
      <c r="X566">
        <v>9.4600000000000009</v>
      </c>
      <c r="Y566">
        <v>6.27</v>
      </c>
      <c r="Z566">
        <v>3</v>
      </c>
      <c r="AA566" t="s">
        <v>4250</v>
      </c>
      <c r="AB566">
        <v>0</v>
      </c>
      <c r="AC566">
        <v>4</v>
      </c>
      <c r="AD566">
        <v>3.7943809523809531</v>
      </c>
      <c r="AF566" t="s">
        <v>7949</v>
      </c>
      <c r="AI566">
        <v>0</v>
      </c>
      <c r="AJ566">
        <v>0</v>
      </c>
      <c r="AK566" t="s">
        <v>20013</v>
      </c>
      <c r="AL566" t="s">
        <v>20013</v>
      </c>
      <c r="AM566" t="s">
        <v>20019</v>
      </c>
    </row>
    <row r="567" spans="1:39" x14ac:dyDescent="0.25">
      <c r="A567" t="s">
        <v>20343</v>
      </c>
      <c r="B567" t="s">
        <v>20485</v>
      </c>
      <c r="C567" t="s">
        <v>4842</v>
      </c>
      <c r="D567">
        <v>66</v>
      </c>
      <c r="E567" t="s">
        <v>20487</v>
      </c>
      <c r="G567" t="s">
        <v>20490</v>
      </c>
      <c r="H567" t="s">
        <v>4846</v>
      </c>
      <c r="K567" t="s">
        <v>6860</v>
      </c>
      <c r="L567" t="s">
        <v>6861</v>
      </c>
      <c r="M567" t="s">
        <v>20514</v>
      </c>
      <c r="N567">
        <v>9</v>
      </c>
      <c r="O567" t="s">
        <v>20593</v>
      </c>
      <c r="P567" t="s">
        <v>20990</v>
      </c>
      <c r="Q567">
        <v>11</v>
      </c>
      <c r="R567">
        <v>7</v>
      </c>
      <c r="S567">
        <v>0.13</v>
      </c>
      <c r="T567">
        <v>2.86</v>
      </c>
      <c r="U567">
        <v>704.85</v>
      </c>
      <c r="V567">
        <v>239.14</v>
      </c>
      <c r="W567">
        <v>1.52</v>
      </c>
      <c r="X567">
        <v>4.24</v>
      </c>
      <c r="Y567">
        <v>8.7200000000000006</v>
      </c>
      <c r="Z567">
        <v>2</v>
      </c>
      <c r="AA567" t="s">
        <v>4250</v>
      </c>
      <c r="AB567">
        <v>3</v>
      </c>
      <c r="AC567">
        <v>19</v>
      </c>
      <c r="AD567">
        <v>2.64</v>
      </c>
      <c r="AF567" t="s">
        <v>7950</v>
      </c>
      <c r="AI567">
        <v>0</v>
      </c>
      <c r="AJ567">
        <v>0</v>
      </c>
      <c r="AK567" t="s">
        <v>19869</v>
      </c>
      <c r="AL567" t="s">
        <v>19869</v>
      </c>
      <c r="AM567" t="s">
        <v>20019</v>
      </c>
    </row>
    <row r="568" spans="1:39" x14ac:dyDescent="0.25">
      <c r="A568" t="s">
        <v>8718</v>
      </c>
      <c r="B568" t="s">
        <v>20485</v>
      </c>
      <c r="C568" t="s">
        <v>4842</v>
      </c>
      <c r="D568">
        <v>66</v>
      </c>
      <c r="E568" t="s">
        <v>20487</v>
      </c>
      <c r="G568" t="s">
        <v>20489</v>
      </c>
      <c r="H568" t="s">
        <v>4846</v>
      </c>
      <c r="K568" t="s">
        <v>6860</v>
      </c>
      <c r="L568" t="s">
        <v>6861</v>
      </c>
      <c r="M568" t="s">
        <v>20540</v>
      </c>
      <c r="N568">
        <v>9</v>
      </c>
      <c r="O568" t="s">
        <v>20625</v>
      </c>
      <c r="P568" t="s">
        <v>16370</v>
      </c>
      <c r="Q568">
        <v>13</v>
      </c>
      <c r="R568">
        <v>9</v>
      </c>
      <c r="S568">
        <v>-0.85</v>
      </c>
      <c r="T568">
        <v>2.16</v>
      </c>
      <c r="U568">
        <v>732.81</v>
      </c>
      <c r="V568">
        <v>300.67</v>
      </c>
      <c r="W568">
        <v>-1.1599999999999999</v>
      </c>
      <c r="X568">
        <v>2.5</v>
      </c>
      <c r="Y568">
        <v>5.8</v>
      </c>
      <c r="Z568">
        <v>4</v>
      </c>
      <c r="AA568" t="s">
        <v>4250</v>
      </c>
      <c r="AB568">
        <v>3</v>
      </c>
      <c r="AC568">
        <v>18</v>
      </c>
      <c r="AD568">
        <v>3</v>
      </c>
      <c r="AF568" t="s">
        <v>7951</v>
      </c>
      <c r="AI568">
        <v>0</v>
      </c>
      <c r="AJ568">
        <v>0</v>
      </c>
      <c r="AK568" t="s">
        <v>19897</v>
      </c>
      <c r="AL568" t="s">
        <v>19897</v>
      </c>
      <c r="AM568" t="s">
        <v>20019</v>
      </c>
    </row>
    <row r="569" spans="1:39" x14ac:dyDescent="0.25">
      <c r="A569" t="s">
        <v>20344</v>
      </c>
      <c r="B569" t="s">
        <v>20485</v>
      </c>
      <c r="C569" t="s">
        <v>4842</v>
      </c>
      <c r="D569">
        <v>66</v>
      </c>
      <c r="E569" t="s">
        <v>20487</v>
      </c>
      <c r="K569" t="s">
        <v>6860</v>
      </c>
      <c r="L569" t="s">
        <v>6861</v>
      </c>
      <c r="M569" t="s">
        <v>20561</v>
      </c>
      <c r="N569">
        <v>9</v>
      </c>
      <c r="O569" t="s">
        <v>20648</v>
      </c>
      <c r="P569" t="s">
        <v>20991</v>
      </c>
      <c r="Q569">
        <v>1</v>
      </c>
      <c r="R569">
        <v>1</v>
      </c>
      <c r="S569">
        <v>-0.19</v>
      </c>
      <c r="T569">
        <v>2.65</v>
      </c>
      <c r="U569">
        <v>193.26</v>
      </c>
      <c r="V569">
        <v>12.03</v>
      </c>
      <c r="W569">
        <v>2.37</v>
      </c>
      <c r="Y569">
        <v>10.57</v>
      </c>
      <c r="Z569">
        <v>1</v>
      </c>
      <c r="AA569" t="s">
        <v>7946</v>
      </c>
      <c r="AB569">
        <v>0</v>
      </c>
      <c r="AC569">
        <v>2</v>
      </c>
      <c r="AD569">
        <v>3.833333333333333</v>
      </c>
      <c r="AF569" t="s">
        <v>7952</v>
      </c>
      <c r="AI569">
        <v>0</v>
      </c>
      <c r="AJ569">
        <v>0</v>
      </c>
      <c r="AK569" t="s">
        <v>21152</v>
      </c>
      <c r="AL569" t="s">
        <v>21152</v>
      </c>
      <c r="AM569" t="s">
        <v>20019</v>
      </c>
    </row>
    <row r="570" spans="1:39" x14ac:dyDescent="0.25">
      <c r="A570" t="s">
        <v>20345</v>
      </c>
      <c r="B570" t="s">
        <v>20485</v>
      </c>
      <c r="C570" t="s">
        <v>4842</v>
      </c>
      <c r="D570">
        <v>66</v>
      </c>
      <c r="E570" t="s">
        <v>20487</v>
      </c>
      <c r="G570" t="s">
        <v>20490</v>
      </c>
      <c r="H570" t="s">
        <v>4846</v>
      </c>
      <c r="K570" t="s">
        <v>6860</v>
      </c>
      <c r="M570" t="s">
        <v>20550</v>
      </c>
      <c r="N570">
        <v>8</v>
      </c>
      <c r="O570" t="s">
        <v>20636</v>
      </c>
      <c r="P570" t="s">
        <v>20992</v>
      </c>
      <c r="Q570">
        <v>13</v>
      </c>
      <c r="R570">
        <v>13</v>
      </c>
      <c r="S570">
        <v>-5.2</v>
      </c>
      <c r="T570">
        <v>0.31</v>
      </c>
      <c r="U570">
        <v>999.09</v>
      </c>
      <c r="V570">
        <v>399.15</v>
      </c>
      <c r="W570">
        <v>-1.44</v>
      </c>
      <c r="X570">
        <v>3.48</v>
      </c>
      <c r="Y570">
        <v>8.7200000000000006</v>
      </c>
      <c r="Z570">
        <v>2</v>
      </c>
      <c r="AA570" t="s">
        <v>4250</v>
      </c>
      <c r="AB570">
        <v>3</v>
      </c>
      <c r="AC570">
        <v>31</v>
      </c>
      <c r="AD570">
        <v>2.64</v>
      </c>
      <c r="AF570" t="s">
        <v>7950</v>
      </c>
      <c r="AI570">
        <v>0</v>
      </c>
      <c r="AJ570">
        <v>0</v>
      </c>
      <c r="AK570" t="s">
        <v>20011</v>
      </c>
      <c r="AL570" t="s">
        <v>20011</v>
      </c>
      <c r="AM570" t="s">
        <v>20019</v>
      </c>
    </row>
    <row r="571" spans="1:39" x14ac:dyDescent="0.25">
      <c r="A571" t="s">
        <v>20346</v>
      </c>
      <c r="B571" t="s">
        <v>20485</v>
      </c>
      <c r="C571" t="s">
        <v>4842</v>
      </c>
      <c r="D571">
        <v>66</v>
      </c>
      <c r="E571" t="s">
        <v>20487</v>
      </c>
      <c r="G571" t="s">
        <v>20490</v>
      </c>
      <c r="H571" t="s">
        <v>4846</v>
      </c>
      <c r="K571" t="s">
        <v>6860</v>
      </c>
      <c r="L571" t="s">
        <v>6861</v>
      </c>
      <c r="M571" t="s">
        <v>20530</v>
      </c>
      <c r="N571">
        <v>9</v>
      </c>
      <c r="O571" t="s">
        <v>20610</v>
      </c>
      <c r="P571" t="s">
        <v>20993</v>
      </c>
      <c r="Q571">
        <v>8</v>
      </c>
      <c r="R571">
        <v>5</v>
      </c>
      <c r="S571">
        <v>3.44</v>
      </c>
      <c r="T571">
        <v>5.41</v>
      </c>
      <c r="U571">
        <v>590.64</v>
      </c>
      <c r="V571">
        <v>174.88</v>
      </c>
      <c r="W571">
        <v>3.09</v>
      </c>
      <c r="X571">
        <v>4.26</v>
      </c>
      <c r="Y571">
        <v>0.71</v>
      </c>
      <c r="Z571">
        <v>5</v>
      </c>
      <c r="AA571" t="s">
        <v>4250</v>
      </c>
      <c r="AB571">
        <v>1</v>
      </c>
      <c r="AC571">
        <v>11</v>
      </c>
      <c r="AD571">
        <v>1.28</v>
      </c>
      <c r="AF571" t="s">
        <v>7951</v>
      </c>
      <c r="AI571">
        <v>0</v>
      </c>
      <c r="AJ571">
        <v>0</v>
      </c>
      <c r="AK571" t="s">
        <v>19980</v>
      </c>
      <c r="AL571" t="s">
        <v>19980</v>
      </c>
      <c r="AM571" t="s">
        <v>20019</v>
      </c>
    </row>
    <row r="572" spans="1:39" x14ac:dyDescent="0.25">
      <c r="A572" t="s">
        <v>20347</v>
      </c>
      <c r="B572" t="s">
        <v>20485</v>
      </c>
      <c r="C572" t="s">
        <v>4842</v>
      </c>
      <c r="D572">
        <v>66</v>
      </c>
      <c r="E572" t="s">
        <v>20487</v>
      </c>
      <c r="G572" t="s">
        <v>20494</v>
      </c>
      <c r="H572" t="s">
        <v>4846</v>
      </c>
      <c r="K572" t="s">
        <v>6860</v>
      </c>
      <c r="M572" t="s">
        <v>20535</v>
      </c>
      <c r="N572">
        <v>8</v>
      </c>
      <c r="O572" t="s">
        <v>20616</v>
      </c>
      <c r="P572" t="s">
        <v>20994</v>
      </c>
      <c r="Q572">
        <v>3</v>
      </c>
      <c r="R572">
        <v>3</v>
      </c>
      <c r="S572">
        <v>3.71</v>
      </c>
      <c r="T572">
        <v>3.74</v>
      </c>
      <c r="U572">
        <v>400.4</v>
      </c>
      <c r="V572">
        <v>83.9</v>
      </c>
      <c r="W572">
        <v>4.16</v>
      </c>
      <c r="X572">
        <v>9.4600000000000009</v>
      </c>
      <c r="Y572">
        <v>6.27</v>
      </c>
      <c r="Z572">
        <v>3</v>
      </c>
      <c r="AA572" t="s">
        <v>4250</v>
      </c>
      <c r="AB572">
        <v>0</v>
      </c>
      <c r="AC572">
        <v>4</v>
      </c>
      <c r="AD572">
        <v>3.6530952380952382</v>
      </c>
      <c r="AF572" t="s">
        <v>7949</v>
      </c>
      <c r="AI572">
        <v>0</v>
      </c>
      <c r="AJ572">
        <v>0</v>
      </c>
      <c r="AK572" t="s">
        <v>20013</v>
      </c>
      <c r="AL572" t="s">
        <v>20013</v>
      </c>
      <c r="AM572" t="s">
        <v>20019</v>
      </c>
    </row>
    <row r="573" spans="1:39" x14ac:dyDescent="0.25">
      <c r="A573" t="s">
        <v>20346</v>
      </c>
      <c r="B573" t="s">
        <v>20485</v>
      </c>
      <c r="C573" t="s">
        <v>4842</v>
      </c>
      <c r="D573">
        <v>66</v>
      </c>
      <c r="E573" t="s">
        <v>20487</v>
      </c>
      <c r="G573" t="s">
        <v>20490</v>
      </c>
      <c r="H573" t="s">
        <v>4846</v>
      </c>
      <c r="K573" t="s">
        <v>6860</v>
      </c>
      <c r="L573" t="s">
        <v>6861</v>
      </c>
      <c r="M573" t="s">
        <v>20524</v>
      </c>
      <c r="N573">
        <v>9</v>
      </c>
      <c r="O573" t="s">
        <v>20609</v>
      </c>
      <c r="P573" t="s">
        <v>20993</v>
      </c>
      <c r="Q573">
        <v>8</v>
      </c>
      <c r="R573">
        <v>5</v>
      </c>
      <c r="S573">
        <v>3.44</v>
      </c>
      <c r="T573">
        <v>5.41</v>
      </c>
      <c r="U573">
        <v>590.64</v>
      </c>
      <c r="V573">
        <v>174.88</v>
      </c>
      <c r="W573">
        <v>3.09</v>
      </c>
      <c r="X573">
        <v>4.26</v>
      </c>
      <c r="Y573">
        <v>0.71</v>
      </c>
      <c r="Z573">
        <v>5</v>
      </c>
      <c r="AA573" t="s">
        <v>4250</v>
      </c>
      <c r="AB573">
        <v>1</v>
      </c>
      <c r="AC573">
        <v>11</v>
      </c>
      <c r="AD573">
        <v>1.28</v>
      </c>
      <c r="AF573" t="s">
        <v>7951</v>
      </c>
      <c r="AI573">
        <v>0</v>
      </c>
      <c r="AJ573">
        <v>0</v>
      </c>
      <c r="AK573" t="s">
        <v>19868</v>
      </c>
      <c r="AL573" t="s">
        <v>19868</v>
      </c>
      <c r="AM573" t="s">
        <v>20019</v>
      </c>
    </row>
    <row r="574" spans="1:39" x14ac:dyDescent="0.25">
      <c r="A574" t="s">
        <v>20348</v>
      </c>
      <c r="B574" t="s">
        <v>20485</v>
      </c>
      <c r="C574" t="s">
        <v>4842</v>
      </c>
      <c r="D574">
        <v>66</v>
      </c>
      <c r="E574" t="s">
        <v>20487</v>
      </c>
      <c r="G574" t="s">
        <v>20494</v>
      </c>
      <c r="H574" t="s">
        <v>4846</v>
      </c>
      <c r="K574" t="s">
        <v>6860</v>
      </c>
      <c r="M574" t="s">
        <v>20535</v>
      </c>
      <c r="N574">
        <v>8</v>
      </c>
      <c r="O574" t="s">
        <v>20616</v>
      </c>
      <c r="P574" t="s">
        <v>20995</v>
      </c>
      <c r="Q574">
        <v>4</v>
      </c>
      <c r="R574">
        <v>3</v>
      </c>
      <c r="S574">
        <v>3.77</v>
      </c>
      <c r="T574">
        <v>3.8</v>
      </c>
      <c r="U574">
        <v>427.3</v>
      </c>
      <c r="V574">
        <v>93.13</v>
      </c>
      <c r="W574">
        <v>3.6</v>
      </c>
      <c r="X574">
        <v>9.49</v>
      </c>
      <c r="Y574">
        <v>6.29</v>
      </c>
      <c r="Z574">
        <v>3</v>
      </c>
      <c r="AA574" t="s">
        <v>4250</v>
      </c>
      <c r="AB574">
        <v>0</v>
      </c>
      <c r="AC574">
        <v>5</v>
      </c>
      <c r="AD574">
        <v>3.296619047619048</v>
      </c>
      <c r="AF574" t="s">
        <v>7949</v>
      </c>
      <c r="AI574">
        <v>0</v>
      </c>
      <c r="AJ574">
        <v>0</v>
      </c>
      <c r="AK574" t="s">
        <v>20013</v>
      </c>
      <c r="AL574" t="s">
        <v>20013</v>
      </c>
      <c r="AM574" t="s">
        <v>20019</v>
      </c>
    </row>
    <row r="575" spans="1:39" x14ac:dyDescent="0.25">
      <c r="A575" t="s">
        <v>20073</v>
      </c>
      <c r="B575" t="s">
        <v>20485</v>
      </c>
      <c r="C575" t="s">
        <v>4842</v>
      </c>
      <c r="D575">
        <v>66</v>
      </c>
      <c r="E575" t="s">
        <v>20487</v>
      </c>
      <c r="G575" t="s">
        <v>20491</v>
      </c>
      <c r="H575" t="s">
        <v>4846</v>
      </c>
      <c r="K575" t="s">
        <v>6860</v>
      </c>
      <c r="L575" t="s">
        <v>6861</v>
      </c>
      <c r="M575" t="s">
        <v>20527</v>
      </c>
      <c r="N575">
        <v>9</v>
      </c>
      <c r="O575" t="s">
        <v>20605</v>
      </c>
      <c r="P575" t="s">
        <v>20720</v>
      </c>
      <c r="Q575">
        <v>10</v>
      </c>
      <c r="R575">
        <v>8</v>
      </c>
      <c r="S575">
        <v>0.56000000000000005</v>
      </c>
      <c r="T575">
        <v>3.57</v>
      </c>
      <c r="U575">
        <v>695.77</v>
      </c>
      <c r="V575">
        <v>258.83999999999997</v>
      </c>
      <c r="W575">
        <v>0.92</v>
      </c>
      <c r="X575">
        <v>4.24</v>
      </c>
      <c r="Y575">
        <v>8.7200000000000006</v>
      </c>
      <c r="Z575">
        <v>3</v>
      </c>
      <c r="AA575" t="s">
        <v>4250</v>
      </c>
      <c r="AB575">
        <v>2</v>
      </c>
      <c r="AC575">
        <v>18</v>
      </c>
      <c r="AD575">
        <v>2.355</v>
      </c>
      <c r="AF575" t="s">
        <v>7950</v>
      </c>
      <c r="AI575">
        <v>0</v>
      </c>
      <c r="AJ575">
        <v>0</v>
      </c>
      <c r="AK575" t="s">
        <v>19898</v>
      </c>
      <c r="AL575" t="s">
        <v>19898</v>
      </c>
      <c r="AM575" t="s">
        <v>20019</v>
      </c>
    </row>
    <row r="576" spans="1:39" x14ac:dyDescent="0.25">
      <c r="A576" t="s">
        <v>10599</v>
      </c>
      <c r="B576" t="s">
        <v>20485</v>
      </c>
      <c r="C576" t="s">
        <v>4842</v>
      </c>
      <c r="D576">
        <v>66</v>
      </c>
      <c r="E576" t="s">
        <v>20487</v>
      </c>
      <c r="G576" t="s">
        <v>20491</v>
      </c>
      <c r="H576" t="s">
        <v>4846</v>
      </c>
      <c r="K576" t="s">
        <v>6860</v>
      </c>
      <c r="L576" t="s">
        <v>6861</v>
      </c>
      <c r="M576" t="s">
        <v>20559</v>
      </c>
      <c r="N576">
        <v>9</v>
      </c>
      <c r="O576" t="s">
        <v>20646</v>
      </c>
      <c r="P576" t="s">
        <v>18251</v>
      </c>
      <c r="Q576">
        <v>10</v>
      </c>
      <c r="R576">
        <v>4</v>
      </c>
      <c r="S576">
        <v>3.65</v>
      </c>
      <c r="T576">
        <v>5.62</v>
      </c>
      <c r="U576">
        <v>664.75</v>
      </c>
      <c r="V576">
        <v>175.32</v>
      </c>
      <c r="W576">
        <v>3.5</v>
      </c>
      <c r="X576">
        <v>4.26</v>
      </c>
      <c r="Y576">
        <v>0.6</v>
      </c>
      <c r="Z576">
        <v>5</v>
      </c>
      <c r="AA576" t="s">
        <v>4250</v>
      </c>
      <c r="AB576">
        <v>1</v>
      </c>
      <c r="AC576">
        <v>11</v>
      </c>
      <c r="AD576">
        <v>1.175</v>
      </c>
      <c r="AF576" t="s">
        <v>7951</v>
      </c>
      <c r="AI576">
        <v>0</v>
      </c>
      <c r="AJ576">
        <v>0</v>
      </c>
      <c r="AK576" t="s">
        <v>19980</v>
      </c>
      <c r="AL576" t="s">
        <v>19980</v>
      </c>
      <c r="AM576" t="s">
        <v>20019</v>
      </c>
    </row>
    <row r="577" spans="1:39" x14ac:dyDescent="0.25">
      <c r="A577" t="s">
        <v>20349</v>
      </c>
      <c r="B577" t="s">
        <v>20485</v>
      </c>
      <c r="C577" t="s">
        <v>4842</v>
      </c>
      <c r="D577">
        <v>66</v>
      </c>
      <c r="E577" t="s">
        <v>20487</v>
      </c>
      <c r="G577" t="s">
        <v>20494</v>
      </c>
      <c r="H577" t="s">
        <v>4846</v>
      </c>
      <c r="K577" t="s">
        <v>6860</v>
      </c>
      <c r="M577" t="s">
        <v>20535</v>
      </c>
      <c r="N577">
        <v>8</v>
      </c>
      <c r="O577" t="s">
        <v>20616</v>
      </c>
      <c r="P577" t="s">
        <v>20996</v>
      </c>
      <c r="Q577">
        <v>3</v>
      </c>
      <c r="R577">
        <v>3</v>
      </c>
      <c r="S577">
        <v>3.18</v>
      </c>
      <c r="T577">
        <v>3.22</v>
      </c>
      <c r="U577">
        <v>336.37</v>
      </c>
      <c r="V577">
        <v>83.9</v>
      </c>
      <c r="W577">
        <v>2.97</v>
      </c>
      <c r="X577">
        <v>9.48</v>
      </c>
      <c r="Y577">
        <v>6.29</v>
      </c>
      <c r="Z577">
        <v>3</v>
      </c>
      <c r="AA577" t="s">
        <v>4250</v>
      </c>
      <c r="AB577">
        <v>0</v>
      </c>
      <c r="AC577">
        <v>4</v>
      </c>
      <c r="AD577">
        <v>4.4666666666666668</v>
      </c>
      <c r="AF577" t="s">
        <v>7949</v>
      </c>
      <c r="AI577">
        <v>0</v>
      </c>
      <c r="AJ577">
        <v>0</v>
      </c>
      <c r="AK577" t="s">
        <v>20013</v>
      </c>
      <c r="AL577" t="s">
        <v>20013</v>
      </c>
      <c r="AM577" t="s">
        <v>20019</v>
      </c>
    </row>
    <row r="578" spans="1:39" x14ac:dyDescent="0.25">
      <c r="A578" t="s">
        <v>20350</v>
      </c>
      <c r="B578" t="s">
        <v>20485</v>
      </c>
      <c r="C578" t="s">
        <v>4842</v>
      </c>
      <c r="D578">
        <v>65.599999999999994</v>
      </c>
      <c r="E578" t="s">
        <v>20487</v>
      </c>
      <c r="G578" t="s">
        <v>20494</v>
      </c>
      <c r="H578" t="s">
        <v>4846</v>
      </c>
      <c r="K578" t="s">
        <v>6860</v>
      </c>
      <c r="L578" t="s">
        <v>6861</v>
      </c>
      <c r="M578" t="s">
        <v>20539</v>
      </c>
      <c r="N578">
        <v>9</v>
      </c>
      <c r="O578" t="s">
        <v>20624</v>
      </c>
      <c r="P578" t="s">
        <v>20997</v>
      </c>
      <c r="Q578">
        <v>4</v>
      </c>
      <c r="R578">
        <v>3</v>
      </c>
      <c r="S578">
        <v>2.96</v>
      </c>
      <c r="T578">
        <v>3.31</v>
      </c>
      <c r="U578">
        <v>493.51</v>
      </c>
      <c r="V578">
        <v>108.13</v>
      </c>
      <c r="W578">
        <v>4.41</v>
      </c>
      <c r="X578">
        <v>7.28</v>
      </c>
      <c r="Y578">
        <v>0</v>
      </c>
      <c r="Z578">
        <v>3</v>
      </c>
      <c r="AA578" t="s">
        <v>4250</v>
      </c>
      <c r="AB578">
        <v>0</v>
      </c>
      <c r="AC578">
        <v>5</v>
      </c>
      <c r="AD578">
        <v>2.9736904761904772</v>
      </c>
      <c r="AF578" t="s">
        <v>7949</v>
      </c>
      <c r="AI578">
        <v>0</v>
      </c>
      <c r="AJ578">
        <v>0</v>
      </c>
      <c r="AK578" t="s">
        <v>21145</v>
      </c>
      <c r="AL578" t="s">
        <v>21145</v>
      </c>
      <c r="AM578" t="s">
        <v>20019</v>
      </c>
    </row>
    <row r="579" spans="1:39" x14ac:dyDescent="0.25">
      <c r="A579" t="s">
        <v>20150</v>
      </c>
      <c r="B579" t="s">
        <v>20485</v>
      </c>
      <c r="C579" t="s">
        <v>4842</v>
      </c>
      <c r="D579">
        <v>65.56</v>
      </c>
      <c r="E579" t="s">
        <v>20487</v>
      </c>
      <c r="G579" t="s">
        <v>20494</v>
      </c>
      <c r="H579" t="s">
        <v>4846</v>
      </c>
      <c r="K579" t="s">
        <v>6860</v>
      </c>
      <c r="L579" t="s">
        <v>6861</v>
      </c>
      <c r="M579" t="s">
        <v>20552</v>
      </c>
      <c r="N579">
        <v>9</v>
      </c>
      <c r="O579" t="s">
        <v>20639</v>
      </c>
      <c r="P579" t="s">
        <v>20797</v>
      </c>
      <c r="Q579">
        <v>9</v>
      </c>
      <c r="R579">
        <v>3</v>
      </c>
      <c r="S579">
        <v>5.69</v>
      </c>
      <c r="T579">
        <v>5.7</v>
      </c>
      <c r="U579">
        <v>582.66999999999996</v>
      </c>
      <c r="V579">
        <v>139.15</v>
      </c>
      <c r="W579">
        <v>6.33</v>
      </c>
      <c r="X579">
        <v>9.3800000000000008</v>
      </c>
      <c r="Y579">
        <v>2.56</v>
      </c>
      <c r="Z579">
        <v>5</v>
      </c>
      <c r="AA579" t="s">
        <v>4250</v>
      </c>
      <c r="AB579">
        <v>2</v>
      </c>
      <c r="AC579">
        <v>6</v>
      </c>
      <c r="AD579">
        <v>1.166666666666667</v>
      </c>
      <c r="AF579" t="s">
        <v>7949</v>
      </c>
      <c r="AI579">
        <v>0</v>
      </c>
      <c r="AJ579">
        <v>0</v>
      </c>
      <c r="AK579" t="s">
        <v>19894</v>
      </c>
      <c r="AL579" t="s">
        <v>19894</v>
      </c>
      <c r="AM579" t="s">
        <v>20019</v>
      </c>
    </row>
    <row r="580" spans="1:39" x14ac:dyDescent="0.25">
      <c r="A580" t="s">
        <v>10388</v>
      </c>
      <c r="B580" t="s">
        <v>20485</v>
      </c>
      <c r="C580" t="s">
        <v>4842</v>
      </c>
      <c r="D580">
        <v>65</v>
      </c>
      <c r="E580" t="s">
        <v>20487</v>
      </c>
      <c r="G580" t="s">
        <v>20491</v>
      </c>
      <c r="H580" t="s">
        <v>4846</v>
      </c>
      <c r="K580" t="s">
        <v>6860</v>
      </c>
      <c r="L580" t="s">
        <v>6861</v>
      </c>
      <c r="M580" t="s">
        <v>20536</v>
      </c>
      <c r="N580">
        <v>9</v>
      </c>
      <c r="O580" t="s">
        <v>20618</v>
      </c>
      <c r="P580" t="s">
        <v>18040</v>
      </c>
      <c r="Q580">
        <v>8</v>
      </c>
      <c r="R580">
        <v>4</v>
      </c>
      <c r="S580">
        <v>2.72</v>
      </c>
      <c r="T580">
        <v>4.6900000000000004</v>
      </c>
      <c r="U580">
        <v>631.69000000000005</v>
      </c>
      <c r="V580">
        <v>162.43</v>
      </c>
      <c r="W580">
        <v>3.69</v>
      </c>
      <c r="X580">
        <v>4.26</v>
      </c>
      <c r="Y580">
        <v>0.6</v>
      </c>
      <c r="Z580">
        <v>5</v>
      </c>
      <c r="AA580" t="s">
        <v>4250</v>
      </c>
      <c r="AB580">
        <v>1</v>
      </c>
      <c r="AC580">
        <v>10</v>
      </c>
      <c r="AD580">
        <v>1.7949999999999999</v>
      </c>
      <c r="AF580" t="s">
        <v>7951</v>
      </c>
      <c r="AI580">
        <v>0</v>
      </c>
      <c r="AJ580">
        <v>0</v>
      </c>
      <c r="AK580" t="s">
        <v>19940</v>
      </c>
      <c r="AL580" t="s">
        <v>19940</v>
      </c>
      <c r="AM580" t="s">
        <v>20019</v>
      </c>
    </row>
    <row r="581" spans="1:39" x14ac:dyDescent="0.25">
      <c r="A581" t="s">
        <v>20046</v>
      </c>
      <c r="B581" t="s">
        <v>20485</v>
      </c>
      <c r="C581" t="s">
        <v>4842</v>
      </c>
      <c r="D581">
        <v>65</v>
      </c>
      <c r="E581" t="s">
        <v>20487</v>
      </c>
      <c r="G581" t="s">
        <v>20489</v>
      </c>
      <c r="H581" t="s">
        <v>4846</v>
      </c>
      <c r="K581" t="s">
        <v>6860</v>
      </c>
      <c r="L581" t="s">
        <v>6861</v>
      </c>
      <c r="M581" t="s">
        <v>20540</v>
      </c>
      <c r="N581">
        <v>9</v>
      </c>
      <c r="O581" t="s">
        <v>20625</v>
      </c>
      <c r="P581" t="s">
        <v>20693</v>
      </c>
      <c r="Q581">
        <v>12</v>
      </c>
      <c r="R581">
        <v>10</v>
      </c>
      <c r="S581">
        <v>1.47</v>
      </c>
      <c r="T581">
        <v>3.5</v>
      </c>
      <c r="U581">
        <v>772.86</v>
      </c>
      <c r="V581">
        <v>286.67</v>
      </c>
      <c r="W581">
        <v>0.73</v>
      </c>
      <c r="X581">
        <v>4.26</v>
      </c>
      <c r="Y581">
        <v>6.11</v>
      </c>
      <c r="Z581">
        <v>4</v>
      </c>
      <c r="AA581" t="s">
        <v>4250</v>
      </c>
      <c r="AB581">
        <v>3</v>
      </c>
      <c r="AC581">
        <v>18</v>
      </c>
      <c r="AD581">
        <v>2.75</v>
      </c>
      <c r="AF581" t="s">
        <v>7951</v>
      </c>
      <c r="AI581">
        <v>0</v>
      </c>
      <c r="AJ581">
        <v>0</v>
      </c>
      <c r="AK581" t="s">
        <v>19897</v>
      </c>
      <c r="AL581" t="s">
        <v>19897</v>
      </c>
      <c r="AM581" t="s">
        <v>20019</v>
      </c>
    </row>
    <row r="582" spans="1:39" x14ac:dyDescent="0.25">
      <c r="A582" t="s">
        <v>20351</v>
      </c>
      <c r="B582" t="s">
        <v>20485</v>
      </c>
      <c r="C582" t="s">
        <v>4842</v>
      </c>
      <c r="D582">
        <v>65</v>
      </c>
      <c r="E582" t="s">
        <v>20487</v>
      </c>
      <c r="G582" t="s">
        <v>20490</v>
      </c>
      <c r="H582" t="s">
        <v>4846</v>
      </c>
      <c r="K582" t="s">
        <v>6860</v>
      </c>
      <c r="M582" t="s">
        <v>20543</v>
      </c>
      <c r="N582">
        <v>8</v>
      </c>
      <c r="O582" t="s">
        <v>20629</v>
      </c>
      <c r="P582" t="s">
        <v>20998</v>
      </c>
      <c r="Q582">
        <v>13</v>
      </c>
      <c r="R582">
        <v>13</v>
      </c>
      <c r="S582">
        <v>-6.17</v>
      </c>
      <c r="T582">
        <v>-0.66</v>
      </c>
      <c r="U582">
        <v>908.96</v>
      </c>
      <c r="V582">
        <v>399.15</v>
      </c>
      <c r="W582">
        <v>-3.05</v>
      </c>
      <c r="X582">
        <v>3.27</v>
      </c>
      <c r="Y582">
        <v>8.7200000000000006</v>
      </c>
      <c r="Z582">
        <v>1</v>
      </c>
      <c r="AA582" t="s">
        <v>4250</v>
      </c>
      <c r="AB582">
        <v>3</v>
      </c>
      <c r="AC582">
        <v>29</v>
      </c>
      <c r="AD582">
        <v>2.64</v>
      </c>
      <c r="AE582" t="s">
        <v>21135</v>
      </c>
      <c r="AF582" t="s">
        <v>7950</v>
      </c>
      <c r="AI582">
        <v>0</v>
      </c>
      <c r="AJ582">
        <v>0</v>
      </c>
      <c r="AK582" t="s">
        <v>19899</v>
      </c>
      <c r="AL582" t="s">
        <v>19899</v>
      </c>
      <c r="AM582" t="s">
        <v>20019</v>
      </c>
    </row>
    <row r="583" spans="1:39" x14ac:dyDescent="0.25">
      <c r="A583" t="s">
        <v>20259</v>
      </c>
      <c r="B583" t="s">
        <v>20485</v>
      </c>
      <c r="C583" t="s">
        <v>4842</v>
      </c>
      <c r="D583">
        <v>65</v>
      </c>
      <c r="E583" t="s">
        <v>20487</v>
      </c>
      <c r="G583" t="s">
        <v>20488</v>
      </c>
      <c r="H583" t="s">
        <v>4846</v>
      </c>
      <c r="K583" t="s">
        <v>6860</v>
      </c>
      <c r="L583" t="s">
        <v>6861</v>
      </c>
      <c r="M583" t="s">
        <v>20507</v>
      </c>
      <c r="N583">
        <v>9</v>
      </c>
      <c r="O583" t="s">
        <v>20582</v>
      </c>
      <c r="P583" t="s">
        <v>20906</v>
      </c>
      <c r="Q583">
        <v>3</v>
      </c>
      <c r="R583">
        <v>1</v>
      </c>
      <c r="S583">
        <v>7.26</v>
      </c>
      <c r="T583">
        <v>7.26</v>
      </c>
      <c r="U583">
        <v>373.52</v>
      </c>
      <c r="V583">
        <v>25.16</v>
      </c>
      <c r="W583">
        <v>5.77</v>
      </c>
      <c r="Y583">
        <v>0</v>
      </c>
      <c r="Z583">
        <v>4</v>
      </c>
      <c r="AA583" t="s">
        <v>4250</v>
      </c>
      <c r="AB583">
        <v>1</v>
      </c>
      <c r="AC583">
        <v>6</v>
      </c>
      <c r="AD583">
        <v>2.994761904761905</v>
      </c>
      <c r="AF583" t="s">
        <v>7949</v>
      </c>
      <c r="AI583">
        <v>0</v>
      </c>
      <c r="AJ583">
        <v>0</v>
      </c>
      <c r="AK583" t="s">
        <v>20016</v>
      </c>
      <c r="AL583" t="s">
        <v>20016</v>
      </c>
      <c r="AM583" t="s">
        <v>20019</v>
      </c>
    </row>
    <row r="584" spans="1:39" x14ac:dyDescent="0.25">
      <c r="A584" t="s">
        <v>20352</v>
      </c>
      <c r="B584" t="s">
        <v>20485</v>
      </c>
      <c r="C584" t="s">
        <v>4842</v>
      </c>
      <c r="D584">
        <v>65</v>
      </c>
      <c r="E584" t="s">
        <v>20487</v>
      </c>
      <c r="G584" t="s">
        <v>20490</v>
      </c>
      <c r="H584" t="s">
        <v>4846</v>
      </c>
      <c r="K584" t="s">
        <v>6860</v>
      </c>
      <c r="L584" t="s">
        <v>6861</v>
      </c>
      <c r="M584" t="s">
        <v>20524</v>
      </c>
      <c r="N584">
        <v>9</v>
      </c>
      <c r="O584" t="s">
        <v>20609</v>
      </c>
      <c r="P584" t="s">
        <v>20999</v>
      </c>
      <c r="Q584">
        <v>8</v>
      </c>
      <c r="R584">
        <v>6</v>
      </c>
      <c r="S584">
        <v>0.22</v>
      </c>
      <c r="T584">
        <v>2.96</v>
      </c>
      <c r="U584">
        <v>620.66999999999996</v>
      </c>
      <c r="V584">
        <v>194.85</v>
      </c>
      <c r="W584">
        <v>2.56</v>
      </c>
      <c r="X584">
        <v>4.2699999999999996</v>
      </c>
      <c r="Y584">
        <v>1.1599999999999999</v>
      </c>
      <c r="Z584">
        <v>5</v>
      </c>
      <c r="AA584" t="s">
        <v>4250</v>
      </c>
      <c r="AB584">
        <v>2</v>
      </c>
      <c r="AC584">
        <v>11</v>
      </c>
      <c r="AD584">
        <v>3</v>
      </c>
      <c r="AF584" t="s">
        <v>7951</v>
      </c>
      <c r="AI584">
        <v>0</v>
      </c>
      <c r="AJ584">
        <v>0</v>
      </c>
      <c r="AK584" t="s">
        <v>19868</v>
      </c>
      <c r="AL584" t="s">
        <v>19868</v>
      </c>
      <c r="AM584" t="s">
        <v>20019</v>
      </c>
    </row>
    <row r="585" spans="1:39" x14ac:dyDescent="0.25">
      <c r="A585" t="s">
        <v>20353</v>
      </c>
      <c r="B585" t="s">
        <v>20485</v>
      </c>
      <c r="C585" t="s">
        <v>4842</v>
      </c>
      <c r="D585">
        <v>65</v>
      </c>
      <c r="E585" t="s">
        <v>20487</v>
      </c>
      <c r="G585" t="s">
        <v>20494</v>
      </c>
      <c r="H585" t="s">
        <v>4846</v>
      </c>
      <c r="K585" t="s">
        <v>6860</v>
      </c>
      <c r="M585" t="s">
        <v>20535</v>
      </c>
      <c r="N585">
        <v>8</v>
      </c>
      <c r="O585" t="s">
        <v>20616</v>
      </c>
      <c r="P585" t="s">
        <v>21000</v>
      </c>
      <c r="Q585">
        <v>5</v>
      </c>
      <c r="R585">
        <v>4</v>
      </c>
      <c r="S585">
        <v>2.17</v>
      </c>
      <c r="T585">
        <v>2.2200000000000002</v>
      </c>
      <c r="U585">
        <v>411.49</v>
      </c>
      <c r="V585">
        <v>130.07</v>
      </c>
      <c r="W585">
        <v>2.2000000000000002</v>
      </c>
      <c r="X585">
        <v>8.76</v>
      </c>
      <c r="Y585">
        <v>6.28</v>
      </c>
      <c r="Z585">
        <v>3</v>
      </c>
      <c r="AA585" t="s">
        <v>4250</v>
      </c>
      <c r="AB585">
        <v>0</v>
      </c>
      <c r="AC585">
        <v>6</v>
      </c>
      <c r="AD585">
        <v>3.547214285714285</v>
      </c>
      <c r="AF585" t="s">
        <v>7949</v>
      </c>
      <c r="AI585">
        <v>0</v>
      </c>
      <c r="AJ585">
        <v>0</v>
      </c>
      <c r="AK585" t="s">
        <v>20013</v>
      </c>
      <c r="AL585" t="s">
        <v>20013</v>
      </c>
      <c r="AM585" t="s">
        <v>20019</v>
      </c>
    </row>
    <row r="586" spans="1:39" x14ac:dyDescent="0.25">
      <c r="A586" t="s">
        <v>20050</v>
      </c>
      <c r="B586" t="s">
        <v>20485</v>
      </c>
      <c r="C586" t="s">
        <v>4842</v>
      </c>
      <c r="D586">
        <v>65</v>
      </c>
      <c r="E586" t="s">
        <v>20487</v>
      </c>
      <c r="G586" t="s">
        <v>20496</v>
      </c>
      <c r="H586" t="s">
        <v>4846</v>
      </c>
      <c r="K586" t="s">
        <v>6860</v>
      </c>
      <c r="L586" t="s">
        <v>6861</v>
      </c>
      <c r="M586" t="s">
        <v>20538</v>
      </c>
      <c r="N586">
        <v>9</v>
      </c>
      <c r="O586" t="s">
        <v>20620</v>
      </c>
      <c r="P586" t="s">
        <v>20697</v>
      </c>
      <c r="Q586">
        <v>3</v>
      </c>
      <c r="R586">
        <v>1</v>
      </c>
      <c r="S586">
        <v>6.71</v>
      </c>
      <c r="T586">
        <v>6.71</v>
      </c>
      <c r="U586">
        <v>345.9</v>
      </c>
      <c r="V586">
        <v>25.16</v>
      </c>
      <c r="W586">
        <v>5.01</v>
      </c>
      <c r="Y586">
        <v>0</v>
      </c>
      <c r="Z586">
        <v>3</v>
      </c>
      <c r="AA586" t="s">
        <v>4250</v>
      </c>
      <c r="AB586">
        <v>1</v>
      </c>
      <c r="AC586">
        <v>6</v>
      </c>
      <c r="AD586">
        <v>3.091333333333333</v>
      </c>
      <c r="AF586" t="s">
        <v>7949</v>
      </c>
      <c r="AI586">
        <v>0</v>
      </c>
      <c r="AJ586">
        <v>0</v>
      </c>
      <c r="AK586" t="s">
        <v>20016</v>
      </c>
      <c r="AL586" t="s">
        <v>20016</v>
      </c>
      <c r="AM586" t="s">
        <v>20019</v>
      </c>
    </row>
    <row r="587" spans="1:39" x14ac:dyDescent="0.25">
      <c r="A587" t="s">
        <v>20354</v>
      </c>
      <c r="B587" t="s">
        <v>20485</v>
      </c>
      <c r="C587" t="s">
        <v>4842</v>
      </c>
      <c r="D587">
        <v>65</v>
      </c>
      <c r="E587" t="s">
        <v>20487</v>
      </c>
      <c r="G587" t="s">
        <v>20494</v>
      </c>
      <c r="H587" t="s">
        <v>4846</v>
      </c>
      <c r="K587" t="s">
        <v>6860</v>
      </c>
      <c r="M587" t="s">
        <v>20535</v>
      </c>
      <c r="N587">
        <v>8</v>
      </c>
      <c r="O587" t="s">
        <v>20616</v>
      </c>
      <c r="P587" t="s">
        <v>21001</v>
      </c>
      <c r="Q587">
        <v>3</v>
      </c>
      <c r="R587">
        <v>3</v>
      </c>
      <c r="S587">
        <v>3.73</v>
      </c>
      <c r="T587">
        <v>3.76</v>
      </c>
      <c r="U587">
        <v>350.4</v>
      </c>
      <c r="V587">
        <v>83.9</v>
      </c>
      <c r="W587">
        <v>3.28</v>
      </c>
      <c r="X587">
        <v>9.49</v>
      </c>
      <c r="Y587">
        <v>6.29</v>
      </c>
      <c r="Z587">
        <v>3</v>
      </c>
      <c r="AA587" t="s">
        <v>4250</v>
      </c>
      <c r="AB587">
        <v>0</v>
      </c>
      <c r="AC587">
        <v>4</v>
      </c>
      <c r="AD587">
        <v>3.9216666666666669</v>
      </c>
      <c r="AF587" t="s">
        <v>7949</v>
      </c>
      <c r="AI587">
        <v>0</v>
      </c>
      <c r="AJ587">
        <v>0</v>
      </c>
      <c r="AK587" t="s">
        <v>20013</v>
      </c>
      <c r="AL587" t="s">
        <v>20013</v>
      </c>
      <c r="AM587" t="s">
        <v>20019</v>
      </c>
    </row>
    <row r="588" spans="1:39" x14ac:dyDescent="0.25">
      <c r="A588" t="s">
        <v>20355</v>
      </c>
      <c r="B588" t="s">
        <v>20485</v>
      </c>
      <c r="C588" t="s">
        <v>4842</v>
      </c>
      <c r="D588">
        <v>65</v>
      </c>
      <c r="E588" t="s">
        <v>20487</v>
      </c>
      <c r="G588" t="s">
        <v>20494</v>
      </c>
      <c r="H588" t="s">
        <v>4846</v>
      </c>
      <c r="K588" t="s">
        <v>6860</v>
      </c>
      <c r="M588" t="s">
        <v>20535</v>
      </c>
      <c r="N588">
        <v>8</v>
      </c>
      <c r="O588" t="s">
        <v>20616</v>
      </c>
      <c r="P588" t="s">
        <v>21002</v>
      </c>
      <c r="Q588">
        <v>3</v>
      </c>
      <c r="R588">
        <v>3</v>
      </c>
      <c r="S588">
        <v>3.2</v>
      </c>
      <c r="T588">
        <v>3.23</v>
      </c>
      <c r="U588">
        <v>336.37</v>
      </c>
      <c r="V588">
        <v>83.9</v>
      </c>
      <c r="W588">
        <v>2.97</v>
      </c>
      <c r="X588">
        <v>9.4600000000000009</v>
      </c>
      <c r="Y588">
        <v>6.28</v>
      </c>
      <c r="Z588">
        <v>3</v>
      </c>
      <c r="AA588" t="s">
        <v>4250</v>
      </c>
      <c r="AB588">
        <v>0</v>
      </c>
      <c r="AC588">
        <v>4</v>
      </c>
      <c r="AD588">
        <v>4.4516666666666671</v>
      </c>
      <c r="AF588" t="s">
        <v>7949</v>
      </c>
      <c r="AI588">
        <v>0</v>
      </c>
      <c r="AJ588">
        <v>0</v>
      </c>
      <c r="AK588" t="s">
        <v>20013</v>
      </c>
      <c r="AL588" t="s">
        <v>20013</v>
      </c>
      <c r="AM588" t="s">
        <v>20019</v>
      </c>
    </row>
    <row r="589" spans="1:39" x14ac:dyDescent="0.25">
      <c r="A589" t="s">
        <v>20356</v>
      </c>
      <c r="B589" t="s">
        <v>20485</v>
      </c>
      <c r="C589" t="s">
        <v>4842</v>
      </c>
      <c r="D589">
        <v>65</v>
      </c>
      <c r="E589" t="s">
        <v>20487</v>
      </c>
      <c r="G589" t="s">
        <v>20494</v>
      </c>
      <c r="H589" t="s">
        <v>4846</v>
      </c>
      <c r="K589" t="s">
        <v>6860</v>
      </c>
      <c r="M589" t="s">
        <v>20535</v>
      </c>
      <c r="N589">
        <v>8</v>
      </c>
      <c r="O589" t="s">
        <v>20616</v>
      </c>
      <c r="P589" t="s">
        <v>21003</v>
      </c>
      <c r="Q589">
        <v>5</v>
      </c>
      <c r="R589">
        <v>4</v>
      </c>
      <c r="S589">
        <v>4.5999999999999996</v>
      </c>
      <c r="T589">
        <v>4.68</v>
      </c>
      <c r="U589">
        <v>552.45000000000005</v>
      </c>
      <c r="V589">
        <v>130.07</v>
      </c>
      <c r="W589">
        <v>4.4000000000000004</v>
      </c>
      <c r="X589">
        <v>8.3000000000000007</v>
      </c>
      <c r="Y589">
        <v>6.28</v>
      </c>
      <c r="Z589">
        <v>4</v>
      </c>
      <c r="AA589" t="s">
        <v>4250</v>
      </c>
      <c r="AB589">
        <v>1</v>
      </c>
      <c r="AC589">
        <v>7</v>
      </c>
      <c r="AD589">
        <v>1.1599999999999999</v>
      </c>
      <c r="AF589" t="s">
        <v>7949</v>
      </c>
      <c r="AI589">
        <v>0</v>
      </c>
      <c r="AJ589">
        <v>0</v>
      </c>
      <c r="AK589" t="s">
        <v>20013</v>
      </c>
      <c r="AL589" t="s">
        <v>20013</v>
      </c>
      <c r="AM589" t="s">
        <v>20019</v>
      </c>
    </row>
    <row r="590" spans="1:39" x14ac:dyDescent="0.25">
      <c r="A590" t="s">
        <v>20357</v>
      </c>
      <c r="B590" t="s">
        <v>20485</v>
      </c>
      <c r="C590" t="s">
        <v>4842</v>
      </c>
      <c r="D590">
        <v>65</v>
      </c>
      <c r="E590" t="s">
        <v>20487</v>
      </c>
      <c r="G590" t="s">
        <v>20494</v>
      </c>
      <c r="H590" t="s">
        <v>4846</v>
      </c>
      <c r="K590" t="s">
        <v>6860</v>
      </c>
      <c r="M590" t="s">
        <v>20535</v>
      </c>
      <c r="N590">
        <v>8</v>
      </c>
      <c r="O590" t="s">
        <v>20616</v>
      </c>
      <c r="P590" t="s">
        <v>21004</v>
      </c>
      <c r="Q590">
        <v>4</v>
      </c>
      <c r="R590">
        <v>3</v>
      </c>
      <c r="S590">
        <v>3.74</v>
      </c>
      <c r="T590">
        <v>3.77</v>
      </c>
      <c r="U590">
        <v>417.3</v>
      </c>
      <c r="V590">
        <v>93.13</v>
      </c>
      <c r="W590">
        <v>4.1500000000000004</v>
      </c>
      <c r="X590">
        <v>9.43</v>
      </c>
      <c r="Y590">
        <v>6.25</v>
      </c>
      <c r="Z590">
        <v>3</v>
      </c>
      <c r="AA590" t="s">
        <v>4250</v>
      </c>
      <c r="AB590">
        <v>0</v>
      </c>
      <c r="AC590">
        <v>5</v>
      </c>
      <c r="AD590">
        <v>3.398047619047619</v>
      </c>
      <c r="AF590" t="s">
        <v>7949</v>
      </c>
      <c r="AI590">
        <v>0</v>
      </c>
      <c r="AJ590">
        <v>0</v>
      </c>
      <c r="AK590" t="s">
        <v>20013</v>
      </c>
      <c r="AL590" t="s">
        <v>20013</v>
      </c>
      <c r="AM590" t="s">
        <v>20019</v>
      </c>
    </row>
    <row r="591" spans="1:39" x14ac:dyDescent="0.25">
      <c r="A591" t="s">
        <v>10578</v>
      </c>
      <c r="B591" t="s">
        <v>20485</v>
      </c>
      <c r="C591" t="s">
        <v>4842</v>
      </c>
      <c r="D591">
        <v>65</v>
      </c>
      <c r="E591" t="s">
        <v>20487</v>
      </c>
      <c r="G591" t="s">
        <v>20491</v>
      </c>
      <c r="H591" t="s">
        <v>4846</v>
      </c>
      <c r="K591" t="s">
        <v>6860</v>
      </c>
      <c r="L591" t="s">
        <v>6861</v>
      </c>
      <c r="M591" t="s">
        <v>20542</v>
      </c>
      <c r="N591">
        <v>9</v>
      </c>
      <c r="O591" t="s">
        <v>20628</v>
      </c>
      <c r="P591" t="s">
        <v>18230</v>
      </c>
      <c r="Q591">
        <v>10</v>
      </c>
      <c r="R591">
        <v>10</v>
      </c>
      <c r="S591">
        <v>-4.47</v>
      </c>
      <c r="T591">
        <v>-0.27</v>
      </c>
      <c r="U591">
        <v>733.76</v>
      </c>
      <c r="V591">
        <v>317.63</v>
      </c>
      <c r="W591">
        <v>-2.9</v>
      </c>
      <c r="X591">
        <v>3.18</v>
      </c>
      <c r="Y591">
        <v>6.65</v>
      </c>
      <c r="Z591">
        <v>2</v>
      </c>
      <c r="AA591" t="s">
        <v>4250</v>
      </c>
      <c r="AB591">
        <v>2</v>
      </c>
      <c r="AC591">
        <v>19</v>
      </c>
      <c r="AD591">
        <v>3</v>
      </c>
      <c r="AF591" t="s">
        <v>7951</v>
      </c>
      <c r="AI591">
        <v>0</v>
      </c>
      <c r="AJ591">
        <v>0</v>
      </c>
      <c r="AK591" t="s">
        <v>19953</v>
      </c>
      <c r="AL591" t="s">
        <v>19953</v>
      </c>
      <c r="AM591" t="s">
        <v>20019</v>
      </c>
    </row>
    <row r="592" spans="1:39" x14ac:dyDescent="0.25">
      <c r="A592" t="s">
        <v>20358</v>
      </c>
      <c r="B592" t="s">
        <v>20485</v>
      </c>
      <c r="C592" t="s">
        <v>4842</v>
      </c>
      <c r="D592">
        <v>64.459999999999994</v>
      </c>
      <c r="E592" t="s">
        <v>20487</v>
      </c>
      <c r="K592" t="s">
        <v>6860</v>
      </c>
      <c r="M592" t="s">
        <v>15234</v>
      </c>
      <c r="N592">
        <v>8</v>
      </c>
      <c r="O592" t="s">
        <v>20626</v>
      </c>
      <c r="P592" t="s">
        <v>21005</v>
      </c>
      <c r="Q592">
        <v>3</v>
      </c>
      <c r="R592">
        <v>2</v>
      </c>
      <c r="S592">
        <v>4.58</v>
      </c>
      <c r="T592">
        <v>6.33</v>
      </c>
      <c r="U592">
        <v>481.43</v>
      </c>
      <c r="V592">
        <v>50.36</v>
      </c>
      <c r="W592">
        <v>6.08</v>
      </c>
      <c r="X592">
        <v>12.72</v>
      </c>
      <c r="Y592">
        <v>9.11</v>
      </c>
      <c r="Z592">
        <v>3</v>
      </c>
      <c r="AA592" t="s">
        <v>4250</v>
      </c>
      <c r="AB592">
        <v>1</v>
      </c>
      <c r="AC592">
        <v>8</v>
      </c>
      <c r="AD592">
        <v>2.077642857142858</v>
      </c>
      <c r="AF592" t="s">
        <v>7952</v>
      </c>
      <c r="AI592">
        <v>0</v>
      </c>
      <c r="AJ592">
        <v>0</v>
      </c>
      <c r="AK592" t="s">
        <v>21138</v>
      </c>
      <c r="AL592" t="s">
        <v>21138</v>
      </c>
      <c r="AM592" t="s">
        <v>20019</v>
      </c>
    </row>
    <row r="593" spans="1:39" x14ac:dyDescent="0.25">
      <c r="A593" t="s">
        <v>20359</v>
      </c>
      <c r="B593" t="s">
        <v>20485</v>
      </c>
      <c r="C593" t="s">
        <v>4842</v>
      </c>
      <c r="D593">
        <v>64</v>
      </c>
      <c r="E593" t="s">
        <v>20487</v>
      </c>
      <c r="G593" t="s">
        <v>20488</v>
      </c>
      <c r="H593" t="s">
        <v>4846</v>
      </c>
      <c r="K593" t="s">
        <v>6860</v>
      </c>
      <c r="M593" t="s">
        <v>20513</v>
      </c>
      <c r="N593">
        <v>8</v>
      </c>
      <c r="O593" t="s">
        <v>20588</v>
      </c>
      <c r="P593" t="s">
        <v>21006</v>
      </c>
      <c r="Q593">
        <v>3</v>
      </c>
      <c r="R593">
        <v>3</v>
      </c>
      <c r="S593">
        <v>-1.5</v>
      </c>
      <c r="T593">
        <v>-1.5</v>
      </c>
      <c r="U593">
        <v>445.31</v>
      </c>
      <c r="V593">
        <v>105.17</v>
      </c>
      <c r="W593">
        <v>2.62</v>
      </c>
      <c r="X593">
        <v>11.57</v>
      </c>
      <c r="Y593">
        <v>0</v>
      </c>
      <c r="Z593">
        <v>3</v>
      </c>
      <c r="AA593" t="s">
        <v>4250</v>
      </c>
      <c r="AB593">
        <v>0</v>
      </c>
      <c r="AC593">
        <v>6</v>
      </c>
      <c r="AD593">
        <v>4.0516428571428573</v>
      </c>
      <c r="AF593" t="s">
        <v>7949</v>
      </c>
      <c r="AI593">
        <v>0</v>
      </c>
      <c r="AJ593">
        <v>0</v>
      </c>
      <c r="AK593" t="s">
        <v>19970</v>
      </c>
      <c r="AL593" t="s">
        <v>19970</v>
      </c>
      <c r="AM593" t="s">
        <v>20019</v>
      </c>
    </row>
    <row r="594" spans="1:39" x14ac:dyDescent="0.25">
      <c r="A594" t="s">
        <v>10769</v>
      </c>
      <c r="B594" t="s">
        <v>20485</v>
      </c>
      <c r="C594" t="s">
        <v>4842</v>
      </c>
      <c r="D594">
        <v>64</v>
      </c>
      <c r="E594" t="s">
        <v>20487</v>
      </c>
      <c r="K594" t="s">
        <v>6860</v>
      </c>
      <c r="L594" t="s">
        <v>6861</v>
      </c>
      <c r="M594" t="s">
        <v>14947</v>
      </c>
      <c r="N594">
        <v>9</v>
      </c>
      <c r="O594" t="s">
        <v>15268</v>
      </c>
      <c r="P594" t="s">
        <v>18421</v>
      </c>
      <c r="Q594">
        <v>2</v>
      </c>
      <c r="R594">
        <v>3</v>
      </c>
      <c r="S594">
        <v>4.8</v>
      </c>
      <c r="T594">
        <v>4.84</v>
      </c>
      <c r="U594">
        <v>378.44</v>
      </c>
      <c r="V594">
        <v>73.569999999999993</v>
      </c>
      <c r="W594">
        <v>5.48</v>
      </c>
      <c r="X594">
        <v>12.9</v>
      </c>
      <c r="Y594">
        <v>6.09</v>
      </c>
      <c r="Z594">
        <v>5</v>
      </c>
      <c r="AA594" t="s">
        <v>4250</v>
      </c>
      <c r="AB594">
        <v>1</v>
      </c>
      <c r="AC594">
        <v>4</v>
      </c>
      <c r="AD594">
        <v>3.1149523809523809</v>
      </c>
      <c r="AF594" t="s">
        <v>7949</v>
      </c>
      <c r="AI594">
        <v>0</v>
      </c>
      <c r="AJ594">
        <v>0</v>
      </c>
      <c r="AK594" t="s">
        <v>19838</v>
      </c>
      <c r="AL594" t="s">
        <v>19838</v>
      </c>
      <c r="AM594" t="s">
        <v>20019</v>
      </c>
    </row>
    <row r="595" spans="1:39" x14ac:dyDescent="0.25">
      <c r="A595" t="s">
        <v>20360</v>
      </c>
      <c r="B595" t="s">
        <v>20485</v>
      </c>
      <c r="C595" t="s">
        <v>4842</v>
      </c>
      <c r="D595">
        <v>64</v>
      </c>
      <c r="E595" t="s">
        <v>20487</v>
      </c>
      <c r="G595" t="s">
        <v>20489</v>
      </c>
      <c r="H595" t="s">
        <v>4846</v>
      </c>
      <c r="K595" t="s">
        <v>6860</v>
      </c>
      <c r="L595" t="s">
        <v>6861</v>
      </c>
      <c r="M595" t="s">
        <v>20512</v>
      </c>
      <c r="N595">
        <v>9</v>
      </c>
      <c r="O595" t="s">
        <v>20587</v>
      </c>
      <c r="P595" t="s">
        <v>21007</v>
      </c>
      <c r="Q595">
        <v>3</v>
      </c>
      <c r="R595">
        <v>1</v>
      </c>
      <c r="S595">
        <v>5.58</v>
      </c>
      <c r="T595">
        <v>5.58</v>
      </c>
      <c r="U595">
        <v>368.47</v>
      </c>
      <c r="V595">
        <v>29.46</v>
      </c>
      <c r="W595">
        <v>4.95</v>
      </c>
      <c r="X595">
        <v>13.39</v>
      </c>
      <c r="Y595">
        <v>0</v>
      </c>
      <c r="Z595">
        <v>3</v>
      </c>
      <c r="AA595" t="s">
        <v>4250</v>
      </c>
      <c r="AB595">
        <v>0</v>
      </c>
      <c r="AC595">
        <v>8</v>
      </c>
      <c r="AD595">
        <v>3.245833333333334</v>
      </c>
      <c r="AF595" t="s">
        <v>7949</v>
      </c>
      <c r="AI595">
        <v>0</v>
      </c>
      <c r="AJ595">
        <v>0</v>
      </c>
      <c r="AK595" t="s">
        <v>20016</v>
      </c>
      <c r="AL595" t="s">
        <v>20016</v>
      </c>
      <c r="AM595" t="s">
        <v>20019</v>
      </c>
    </row>
    <row r="596" spans="1:39" x14ac:dyDescent="0.25">
      <c r="A596" t="s">
        <v>20361</v>
      </c>
      <c r="B596" t="s">
        <v>20485</v>
      </c>
      <c r="C596" t="s">
        <v>4842</v>
      </c>
      <c r="D596">
        <v>64</v>
      </c>
      <c r="E596" t="s">
        <v>20487</v>
      </c>
      <c r="G596" t="s">
        <v>20494</v>
      </c>
      <c r="H596" t="s">
        <v>4846</v>
      </c>
      <c r="K596" t="s">
        <v>6860</v>
      </c>
      <c r="M596" t="s">
        <v>20535</v>
      </c>
      <c r="N596">
        <v>8</v>
      </c>
      <c r="O596" t="s">
        <v>20616</v>
      </c>
      <c r="P596" t="s">
        <v>21008</v>
      </c>
      <c r="Q596">
        <v>4</v>
      </c>
      <c r="R596">
        <v>3</v>
      </c>
      <c r="S596">
        <v>4.05</v>
      </c>
      <c r="T596">
        <v>4.08</v>
      </c>
      <c r="U596">
        <v>398.47</v>
      </c>
      <c r="V596">
        <v>93.13</v>
      </c>
      <c r="W596">
        <v>3.99</v>
      </c>
      <c r="X596">
        <v>9.49</v>
      </c>
      <c r="Y596">
        <v>6.29</v>
      </c>
      <c r="Z596">
        <v>4</v>
      </c>
      <c r="AA596" t="s">
        <v>4250</v>
      </c>
      <c r="AB596">
        <v>0</v>
      </c>
      <c r="AC596">
        <v>5</v>
      </c>
      <c r="AD596">
        <v>3.2475476190476189</v>
      </c>
      <c r="AF596" t="s">
        <v>7949</v>
      </c>
      <c r="AI596">
        <v>0</v>
      </c>
      <c r="AJ596">
        <v>0</v>
      </c>
      <c r="AK596" t="s">
        <v>20013</v>
      </c>
      <c r="AL596" t="s">
        <v>20013</v>
      </c>
      <c r="AM596" t="s">
        <v>20019</v>
      </c>
    </row>
    <row r="597" spans="1:39" x14ac:dyDescent="0.25">
      <c r="A597" t="s">
        <v>20362</v>
      </c>
      <c r="B597" t="s">
        <v>20485</v>
      </c>
      <c r="C597" t="s">
        <v>4842</v>
      </c>
      <c r="D597">
        <v>64</v>
      </c>
      <c r="E597" t="s">
        <v>20487</v>
      </c>
      <c r="G597" t="s">
        <v>20494</v>
      </c>
      <c r="H597" t="s">
        <v>4846</v>
      </c>
      <c r="K597" t="s">
        <v>6860</v>
      </c>
      <c r="M597" t="s">
        <v>20535</v>
      </c>
      <c r="N597">
        <v>8</v>
      </c>
      <c r="O597" t="s">
        <v>20616</v>
      </c>
      <c r="P597" t="s">
        <v>21009</v>
      </c>
      <c r="Q597">
        <v>4</v>
      </c>
      <c r="R597">
        <v>3</v>
      </c>
      <c r="S597">
        <v>4.3600000000000003</v>
      </c>
      <c r="T597">
        <v>4.3899999999999997</v>
      </c>
      <c r="U597">
        <v>424.5</v>
      </c>
      <c r="V597">
        <v>93.13</v>
      </c>
      <c r="W597">
        <v>4.41</v>
      </c>
      <c r="X597">
        <v>9.49</v>
      </c>
      <c r="Y597">
        <v>6.29</v>
      </c>
      <c r="Z597">
        <v>4</v>
      </c>
      <c r="AA597" t="s">
        <v>4250</v>
      </c>
      <c r="AB597">
        <v>0</v>
      </c>
      <c r="AC597">
        <v>7</v>
      </c>
      <c r="AD597">
        <v>2.9066190476190479</v>
      </c>
      <c r="AF597" t="s">
        <v>7949</v>
      </c>
      <c r="AI597">
        <v>0</v>
      </c>
      <c r="AJ597">
        <v>0</v>
      </c>
      <c r="AK597" t="s">
        <v>20013</v>
      </c>
      <c r="AL597" t="s">
        <v>20013</v>
      </c>
      <c r="AM597" t="s">
        <v>20019</v>
      </c>
    </row>
    <row r="598" spans="1:39" x14ac:dyDescent="0.25">
      <c r="A598" t="s">
        <v>20257</v>
      </c>
      <c r="B598" t="s">
        <v>20485</v>
      </c>
      <c r="C598" t="s">
        <v>4842</v>
      </c>
      <c r="D598">
        <v>64</v>
      </c>
      <c r="E598" t="s">
        <v>20487</v>
      </c>
      <c r="G598" t="s">
        <v>20496</v>
      </c>
      <c r="H598" t="s">
        <v>4846</v>
      </c>
      <c r="K598" t="s">
        <v>6860</v>
      </c>
      <c r="L598" t="s">
        <v>6861</v>
      </c>
      <c r="M598" t="s">
        <v>20538</v>
      </c>
      <c r="N598">
        <v>9</v>
      </c>
      <c r="O598" t="s">
        <v>20620</v>
      </c>
      <c r="P598" t="s">
        <v>20904</v>
      </c>
      <c r="Q598">
        <v>3</v>
      </c>
      <c r="R598">
        <v>1</v>
      </c>
      <c r="S598">
        <v>7.29</v>
      </c>
      <c r="T598">
        <v>7.29</v>
      </c>
      <c r="U598">
        <v>383.52</v>
      </c>
      <c r="V598">
        <v>25.16</v>
      </c>
      <c r="W598">
        <v>6.1</v>
      </c>
      <c r="X598">
        <v>13.31</v>
      </c>
      <c r="Y598">
        <v>0</v>
      </c>
      <c r="Z598">
        <v>5</v>
      </c>
      <c r="AA598" t="s">
        <v>4250</v>
      </c>
      <c r="AB598">
        <v>1</v>
      </c>
      <c r="AC598">
        <v>5</v>
      </c>
      <c r="AD598">
        <v>2.9233333333333329</v>
      </c>
      <c r="AF598" t="s">
        <v>7949</v>
      </c>
      <c r="AI598">
        <v>0</v>
      </c>
      <c r="AJ598">
        <v>0</v>
      </c>
      <c r="AK598" t="s">
        <v>20016</v>
      </c>
      <c r="AL598" t="s">
        <v>20016</v>
      </c>
      <c r="AM598" t="s">
        <v>20019</v>
      </c>
    </row>
    <row r="599" spans="1:39" x14ac:dyDescent="0.25">
      <c r="A599" t="s">
        <v>20363</v>
      </c>
      <c r="B599" t="s">
        <v>20485</v>
      </c>
      <c r="C599" t="s">
        <v>4842</v>
      </c>
      <c r="D599">
        <v>64</v>
      </c>
      <c r="E599" t="s">
        <v>20487</v>
      </c>
      <c r="G599" t="s">
        <v>20489</v>
      </c>
      <c r="H599" t="s">
        <v>4846</v>
      </c>
      <c r="K599" t="s">
        <v>6860</v>
      </c>
      <c r="L599" t="s">
        <v>6861</v>
      </c>
      <c r="M599" t="s">
        <v>20512</v>
      </c>
      <c r="N599">
        <v>9</v>
      </c>
      <c r="O599" t="s">
        <v>20587</v>
      </c>
      <c r="P599" t="s">
        <v>21010</v>
      </c>
      <c r="Q599">
        <v>7</v>
      </c>
      <c r="R599">
        <v>1</v>
      </c>
      <c r="S599">
        <v>5.35</v>
      </c>
      <c r="T599">
        <v>5.35</v>
      </c>
      <c r="U599">
        <v>401.5</v>
      </c>
      <c r="V599">
        <v>68.760000000000005</v>
      </c>
      <c r="W599">
        <v>3.92</v>
      </c>
      <c r="X599">
        <v>12.91</v>
      </c>
      <c r="Y599">
        <v>0</v>
      </c>
      <c r="Z599">
        <v>5</v>
      </c>
      <c r="AA599" t="s">
        <v>4250</v>
      </c>
      <c r="AB599">
        <v>0</v>
      </c>
      <c r="AC599">
        <v>6</v>
      </c>
      <c r="AD599">
        <v>3.5369047619047622</v>
      </c>
      <c r="AF599" t="s">
        <v>7949</v>
      </c>
      <c r="AI599">
        <v>0</v>
      </c>
      <c r="AJ599">
        <v>0</v>
      </c>
      <c r="AK599" t="s">
        <v>20016</v>
      </c>
      <c r="AL599" t="s">
        <v>20016</v>
      </c>
      <c r="AM599" t="s">
        <v>20019</v>
      </c>
    </row>
    <row r="600" spans="1:39" x14ac:dyDescent="0.25">
      <c r="A600" t="s">
        <v>20085</v>
      </c>
      <c r="B600" t="s">
        <v>20485</v>
      </c>
      <c r="C600" t="s">
        <v>4842</v>
      </c>
      <c r="D600">
        <v>64</v>
      </c>
      <c r="E600" t="s">
        <v>20487</v>
      </c>
      <c r="G600" t="s">
        <v>20488</v>
      </c>
      <c r="H600" t="s">
        <v>4846</v>
      </c>
      <c r="K600" t="s">
        <v>6860</v>
      </c>
      <c r="L600" t="s">
        <v>6861</v>
      </c>
      <c r="M600" t="s">
        <v>20507</v>
      </c>
      <c r="N600">
        <v>9</v>
      </c>
      <c r="O600" t="s">
        <v>20582</v>
      </c>
      <c r="P600" t="s">
        <v>20732</v>
      </c>
      <c r="Q600">
        <v>7</v>
      </c>
      <c r="R600">
        <v>1</v>
      </c>
      <c r="S600">
        <v>4.55</v>
      </c>
      <c r="T600">
        <v>4.55</v>
      </c>
      <c r="U600">
        <v>379.49</v>
      </c>
      <c r="V600">
        <v>68.760000000000005</v>
      </c>
      <c r="W600">
        <v>3.39</v>
      </c>
      <c r="X600">
        <v>13.7</v>
      </c>
      <c r="Y600">
        <v>0.01</v>
      </c>
      <c r="Z600">
        <v>4</v>
      </c>
      <c r="AA600" t="s">
        <v>4250</v>
      </c>
      <c r="AB600">
        <v>0</v>
      </c>
      <c r="AC600">
        <v>6</v>
      </c>
      <c r="AD600">
        <v>3.9191190476190481</v>
      </c>
      <c r="AF600" t="s">
        <v>7949</v>
      </c>
      <c r="AI600">
        <v>0</v>
      </c>
      <c r="AJ600">
        <v>0</v>
      </c>
      <c r="AK600" t="s">
        <v>20016</v>
      </c>
      <c r="AL600" t="s">
        <v>20016</v>
      </c>
      <c r="AM600" t="s">
        <v>20019</v>
      </c>
    </row>
    <row r="601" spans="1:39" x14ac:dyDescent="0.25">
      <c r="A601" t="s">
        <v>20364</v>
      </c>
      <c r="B601" t="s">
        <v>20485</v>
      </c>
      <c r="C601" t="s">
        <v>4842</v>
      </c>
      <c r="D601">
        <v>64</v>
      </c>
      <c r="E601" t="s">
        <v>20487</v>
      </c>
      <c r="G601" t="s">
        <v>20490</v>
      </c>
      <c r="H601" t="s">
        <v>4846</v>
      </c>
      <c r="K601" t="s">
        <v>6860</v>
      </c>
      <c r="M601" t="s">
        <v>20543</v>
      </c>
      <c r="N601">
        <v>8</v>
      </c>
      <c r="O601" t="s">
        <v>20629</v>
      </c>
      <c r="P601" t="s">
        <v>21011</v>
      </c>
      <c r="Q601">
        <v>8</v>
      </c>
      <c r="R601">
        <v>8</v>
      </c>
      <c r="S601">
        <v>-0.45</v>
      </c>
      <c r="T601">
        <v>3.07</v>
      </c>
      <c r="U601">
        <v>669.78</v>
      </c>
      <c r="V601">
        <v>237.25</v>
      </c>
      <c r="W601">
        <v>0.95</v>
      </c>
      <c r="X601">
        <v>4.17</v>
      </c>
      <c r="Y601">
        <v>8.7200000000000006</v>
      </c>
      <c r="Z601">
        <v>2</v>
      </c>
      <c r="AA601" t="s">
        <v>4250</v>
      </c>
      <c r="AB601">
        <v>2</v>
      </c>
      <c r="AC601">
        <v>19</v>
      </c>
      <c r="AD601">
        <v>2.605</v>
      </c>
      <c r="AF601" t="s">
        <v>7950</v>
      </c>
      <c r="AI601">
        <v>0</v>
      </c>
      <c r="AJ601">
        <v>0</v>
      </c>
      <c r="AK601" t="s">
        <v>19899</v>
      </c>
      <c r="AL601" t="s">
        <v>19899</v>
      </c>
      <c r="AM601" t="s">
        <v>20019</v>
      </c>
    </row>
    <row r="602" spans="1:39" x14ac:dyDescent="0.25">
      <c r="A602" t="s">
        <v>20179</v>
      </c>
      <c r="B602" t="s">
        <v>20485</v>
      </c>
      <c r="C602" t="s">
        <v>4842</v>
      </c>
      <c r="D602">
        <v>64</v>
      </c>
      <c r="E602" t="s">
        <v>20487</v>
      </c>
      <c r="G602" t="s">
        <v>20488</v>
      </c>
      <c r="H602" t="s">
        <v>4846</v>
      </c>
      <c r="K602" t="s">
        <v>6860</v>
      </c>
      <c r="L602" t="s">
        <v>6861</v>
      </c>
      <c r="M602" t="s">
        <v>20507</v>
      </c>
      <c r="N602">
        <v>9</v>
      </c>
      <c r="O602" t="s">
        <v>20582</v>
      </c>
      <c r="P602" t="s">
        <v>20826</v>
      </c>
      <c r="Q602">
        <v>3</v>
      </c>
      <c r="R602">
        <v>1</v>
      </c>
      <c r="S602">
        <v>5.34</v>
      </c>
      <c r="T602">
        <v>5.34</v>
      </c>
      <c r="U602">
        <v>323.45999999999998</v>
      </c>
      <c r="V602">
        <v>25.16</v>
      </c>
      <c r="W602">
        <v>4.28</v>
      </c>
      <c r="Y602">
        <v>0</v>
      </c>
      <c r="Z602">
        <v>3</v>
      </c>
      <c r="AA602" t="s">
        <v>4250</v>
      </c>
      <c r="AB602">
        <v>0</v>
      </c>
      <c r="AC602">
        <v>5</v>
      </c>
      <c r="AD602">
        <v>3.091333333333333</v>
      </c>
      <c r="AF602" t="s">
        <v>7949</v>
      </c>
      <c r="AI602">
        <v>0</v>
      </c>
      <c r="AJ602">
        <v>0</v>
      </c>
      <c r="AK602" t="s">
        <v>20016</v>
      </c>
      <c r="AL602" t="s">
        <v>20016</v>
      </c>
      <c r="AM602" t="s">
        <v>20019</v>
      </c>
    </row>
    <row r="603" spans="1:39" x14ac:dyDescent="0.25">
      <c r="A603" t="s">
        <v>20365</v>
      </c>
      <c r="B603" t="s">
        <v>20485</v>
      </c>
      <c r="C603" t="s">
        <v>4842</v>
      </c>
      <c r="D603">
        <v>64</v>
      </c>
      <c r="E603" t="s">
        <v>20487</v>
      </c>
      <c r="G603" t="s">
        <v>20493</v>
      </c>
      <c r="H603" t="s">
        <v>4846</v>
      </c>
      <c r="K603" t="s">
        <v>6860</v>
      </c>
      <c r="M603" t="s">
        <v>20562</v>
      </c>
      <c r="N603">
        <v>8</v>
      </c>
      <c r="O603" t="s">
        <v>20649</v>
      </c>
      <c r="P603" t="s">
        <v>21012</v>
      </c>
      <c r="Q603">
        <v>3</v>
      </c>
      <c r="R603">
        <v>4</v>
      </c>
      <c r="S603">
        <v>3.47</v>
      </c>
      <c r="T603">
        <v>3.47</v>
      </c>
      <c r="U603">
        <v>421.55</v>
      </c>
      <c r="V603">
        <v>97.32</v>
      </c>
      <c r="W603">
        <v>3.15</v>
      </c>
      <c r="X603">
        <v>13.92</v>
      </c>
      <c r="Y603">
        <v>4.07</v>
      </c>
      <c r="Z603">
        <v>2</v>
      </c>
      <c r="AA603" t="s">
        <v>4250</v>
      </c>
      <c r="AB603">
        <v>0</v>
      </c>
      <c r="AC603">
        <v>9</v>
      </c>
      <c r="AD603">
        <v>3.3463571428571428</v>
      </c>
      <c r="AF603" t="s">
        <v>7949</v>
      </c>
      <c r="AI603">
        <v>0</v>
      </c>
      <c r="AJ603">
        <v>0</v>
      </c>
      <c r="AK603" t="s">
        <v>19954</v>
      </c>
      <c r="AL603" t="s">
        <v>19954</v>
      </c>
      <c r="AM603" t="s">
        <v>20019</v>
      </c>
    </row>
    <row r="604" spans="1:39" x14ac:dyDescent="0.25">
      <c r="A604" t="s">
        <v>20366</v>
      </c>
      <c r="B604" t="s">
        <v>20485</v>
      </c>
      <c r="C604" t="s">
        <v>4842</v>
      </c>
      <c r="D604">
        <v>64</v>
      </c>
      <c r="E604" t="s">
        <v>20487</v>
      </c>
      <c r="G604" t="s">
        <v>20490</v>
      </c>
      <c r="H604" t="s">
        <v>4846</v>
      </c>
      <c r="K604" t="s">
        <v>6860</v>
      </c>
      <c r="M604" t="s">
        <v>20550</v>
      </c>
      <c r="N604">
        <v>8</v>
      </c>
      <c r="O604" t="s">
        <v>20636</v>
      </c>
      <c r="P604" t="s">
        <v>21013</v>
      </c>
      <c r="U604">
        <v>1013.11</v>
      </c>
      <c r="Y604">
        <v>0</v>
      </c>
      <c r="AI604">
        <v>0</v>
      </c>
      <c r="AJ604">
        <v>0</v>
      </c>
      <c r="AK604" t="s">
        <v>20011</v>
      </c>
      <c r="AL604" t="s">
        <v>20011</v>
      </c>
      <c r="AM604" t="s">
        <v>20019</v>
      </c>
    </row>
    <row r="605" spans="1:39" x14ac:dyDescent="0.25">
      <c r="A605" t="s">
        <v>20077</v>
      </c>
      <c r="B605" t="s">
        <v>20485</v>
      </c>
      <c r="C605" t="s">
        <v>4842</v>
      </c>
      <c r="D605">
        <v>64</v>
      </c>
      <c r="E605" t="s">
        <v>20487</v>
      </c>
      <c r="G605" t="s">
        <v>20491</v>
      </c>
      <c r="H605" t="s">
        <v>4846</v>
      </c>
      <c r="K605" t="s">
        <v>6860</v>
      </c>
      <c r="L605" t="s">
        <v>6861</v>
      </c>
      <c r="M605" t="s">
        <v>20527</v>
      </c>
      <c r="N605">
        <v>9</v>
      </c>
      <c r="O605" t="s">
        <v>20605</v>
      </c>
      <c r="P605" t="s">
        <v>20724</v>
      </c>
      <c r="Q605">
        <v>12</v>
      </c>
      <c r="R605">
        <v>10</v>
      </c>
      <c r="S605">
        <v>4.3</v>
      </c>
      <c r="T605">
        <v>4.33</v>
      </c>
      <c r="U605">
        <v>817.97</v>
      </c>
      <c r="V605">
        <v>265.82</v>
      </c>
      <c r="W605">
        <v>2.0099999999999998</v>
      </c>
      <c r="X605">
        <v>8.82</v>
      </c>
      <c r="Y605">
        <v>6.11</v>
      </c>
      <c r="Z605">
        <v>4</v>
      </c>
      <c r="AA605" t="s">
        <v>4250</v>
      </c>
      <c r="AB605">
        <v>3</v>
      </c>
      <c r="AC605">
        <v>18</v>
      </c>
      <c r="AD605">
        <v>1.335</v>
      </c>
      <c r="AF605" t="s">
        <v>7949</v>
      </c>
      <c r="AI605">
        <v>0</v>
      </c>
      <c r="AJ605">
        <v>0</v>
      </c>
      <c r="AK605" t="s">
        <v>19898</v>
      </c>
      <c r="AL605" t="s">
        <v>19898</v>
      </c>
      <c r="AM605" t="s">
        <v>20019</v>
      </c>
    </row>
    <row r="606" spans="1:39" x14ac:dyDescent="0.25">
      <c r="A606" t="s">
        <v>20367</v>
      </c>
      <c r="B606" t="s">
        <v>20485</v>
      </c>
      <c r="C606" t="s">
        <v>4842</v>
      </c>
      <c r="D606">
        <v>64</v>
      </c>
      <c r="E606" t="s">
        <v>20487</v>
      </c>
      <c r="G606" t="s">
        <v>20490</v>
      </c>
      <c r="H606" t="s">
        <v>4846</v>
      </c>
      <c r="K606" t="s">
        <v>6860</v>
      </c>
      <c r="L606" t="s">
        <v>6861</v>
      </c>
      <c r="M606" t="s">
        <v>20530</v>
      </c>
      <c r="N606">
        <v>9</v>
      </c>
      <c r="O606" t="s">
        <v>20610</v>
      </c>
      <c r="P606" t="s">
        <v>21014</v>
      </c>
      <c r="Q606">
        <v>10</v>
      </c>
      <c r="R606">
        <v>4</v>
      </c>
      <c r="S606">
        <v>4.26</v>
      </c>
      <c r="T606">
        <v>6.23</v>
      </c>
      <c r="U606">
        <v>676.73</v>
      </c>
      <c r="V606">
        <v>184.55</v>
      </c>
      <c r="W606">
        <v>3.56</v>
      </c>
      <c r="X606">
        <v>4.26</v>
      </c>
      <c r="Y606">
        <v>1.22</v>
      </c>
      <c r="Z606">
        <v>5</v>
      </c>
      <c r="AA606" t="s">
        <v>4250</v>
      </c>
      <c r="AB606">
        <v>1</v>
      </c>
      <c r="AC606">
        <v>13</v>
      </c>
      <c r="AD606">
        <v>1</v>
      </c>
      <c r="AF606" t="s">
        <v>7951</v>
      </c>
      <c r="AI606">
        <v>0</v>
      </c>
      <c r="AJ606">
        <v>0</v>
      </c>
      <c r="AK606" t="s">
        <v>19980</v>
      </c>
      <c r="AL606" t="s">
        <v>19980</v>
      </c>
      <c r="AM606" t="s">
        <v>20019</v>
      </c>
    </row>
    <row r="607" spans="1:39" x14ac:dyDescent="0.25">
      <c r="A607" t="s">
        <v>20069</v>
      </c>
      <c r="B607" t="s">
        <v>20485</v>
      </c>
      <c r="C607" t="s">
        <v>4842</v>
      </c>
      <c r="D607">
        <v>64</v>
      </c>
      <c r="E607" t="s">
        <v>20487</v>
      </c>
      <c r="G607" t="s">
        <v>20491</v>
      </c>
      <c r="H607" t="s">
        <v>4846</v>
      </c>
      <c r="K607" t="s">
        <v>6860</v>
      </c>
      <c r="L607" t="s">
        <v>6861</v>
      </c>
      <c r="M607" t="s">
        <v>20536</v>
      </c>
      <c r="N607">
        <v>9</v>
      </c>
      <c r="O607" t="s">
        <v>20622</v>
      </c>
      <c r="P607" t="s">
        <v>20716</v>
      </c>
      <c r="Q607">
        <v>10</v>
      </c>
      <c r="R607">
        <v>9</v>
      </c>
      <c r="S607">
        <v>3.58</v>
      </c>
      <c r="T607">
        <v>5.78</v>
      </c>
      <c r="U607">
        <v>938.12</v>
      </c>
      <c r="V607">
        <v>260.70999999999998</v>
      </c>
      <c r="W607">
        <v>2.25</v>
      </c>
      <c r="X607">
        <v>3.48</v>
      </c>
      <c r="Y607">
        <v>7.31</v>
      </c>
      <c r="Z607">
        <v>4</v>
      </c>
      <c r="AA607" t="s">
        <v>4250</v>
      </c>
      <c r="AB607">
        <v>2</v>
      </c>
      <c r="AC607">
        <v>20</v>
      </c>
      <c r="AD607">
        <v>1.21</v>
      </c>
      <c r="AF607" t="s">
        <v>7951</v>
      </c>
      <c r="AI607">
        <v>0</v>
      </c>
      <c r="AJ607">
        <v>0</v>
      </c>
      <c r="AK607" t="s">
        <v>19901</v>
      </c>
      <c r="AL607" t="s">
        <v>19901</v>
      </c>
      <c r="AM607" t="s">
        <v>20019</v>
      </c>
    </row>
    <row r="608" spans="1:39" x14ac:dyDescent="0.25">
      <c r="A608" t="s">
        <v>20080</v>
      </c>
      <c r="B608" t="s">
        <v>20485</v>
      </c>
      <c r="C608" t="s">
        <v>4842</v>
      </c>
      <c r="D608">
        <v>64</v>
      </c>
      <c r="E608" t="s">
        <v>20487</v>
      </c>
      <c r="G608" t="s">
        <v>20494</v>
      </c>
      <c r="H608" t="s">
        <v>4846</v>
      </c>
      <c r="K608" t="s">
        <v>6860</v>
      </c>
      <c r="L608" t="s">
        <v>6861</v>
      </c>
      <c r="M608" t="s">
        <v>20557</v>
      </c>
      <c r="N608">
        <v>9</v>
      </c>
      <c r="O608" t="s">
        <v>20644</v>
      </c>
      <c r="P608" t="s">
        <v>20727</v>
      </c>
      <c r="Q608">
        <v>2</v>
      </c>
      <c r="R608">
        <v>1</v>
      </c>
      <c r="S608">
        <v>6.86</v>
      </c>
      <c r="T608">
        <v>6.86</v>
      </c>
      <c r="U608">
        <v>327.51</v>
      </c>
      <c r="V608">
        <v>21.26</v>
      </c>
      <c r="W608">
        <v>6.53</v>
      </c>
      <c r="Y608">
        <v>4.0599999999999996</v>
      </c>
      <c r="Z608">
        <v>1</v>
      </c>
      <c r="AA608" t="s">
        <v>4250</v>
      </c>
      <c r="AB608">
        <v>1</v>
      </c>
      <c r="AC608">
        <v>10</v>
      </c>
      <c r="AD608">
        <v>2.8963333333333341</v>
      </c>
      <c r="AF608" t="s">
        <v>7949</v>
      </c>
      <c r="AI608">
        <v>0</v>
      </c>
      <c r="AJ608">
        <v>0</v>
      </c>
      <c r="AK608" t="s">
        <v>19918</v>
      </c>
      <c r="AL608" t="s">
        <v>19918</v>
      </c>
      <c r="AM608" t="s">
        <v>20019</v>
      </c>
    </row>
    <row r="609" spans="1:39" x14ac:dyDescent="0.25">
      <c r="A609" t="s">
        <v>20368</v>
      </c>
      <c r="B609" t="s">
        <v>20485</v>
      </c>
      <c r="C609" t="s">
        <v>4842</v>
      </c>
      <c r="D609">
        <v>64</v>
      </c>
      <c r="E609" t="s">
        <v>20487</v>
      </c>
      <c r="G609" t="s">
        <v>20494</v>
      </c>
      <c r="H609" t="s">
        <v>4846</v>
      </c>
      <c r="K609" t="s">
        <v>6860</v>
      </c>
      <c r="M609" t="s">
        <v>20535</v>
      </c>
      <c r="N609">
        <v>8</v>
      </c>
      <c r="O609" t="s">
        <v>20616</v>
      </c>
      <c r="P609" t="s">
        <v>21015</v>
      </c>
      <c r="Q609">
        <v>3</v>
      </c>
      <c r="R609">
        <v>3</v>
      </c>
      <c r="S609">
        <v>3.87</v>
      </c>
      <c r="T609">
        <v>3.9</v>
      </c>
      <c r="U609">
        <v>465.27</v>
      </c>
      <c r="V609">
        <v>83.9</v>
      </c>
      <c r="W609">
        <v>4.6100000000000003</v>
      </c>
      <c r="X609">
        <v>9.44</v>
      </c>
      <c r="Y609">
        <v>6.26</v>
      </c>
      <c r="Z609">
        <v>3</v>
      </c>
      <c r="AA609" t="s">
        <v>4250</v>
      </c>
      <c r="AB609">
        <v>0</v>
      </c>
      <c r="AC609">
        <v>4</v>
      </c>
      <c r="AD609">
        <v>3.0297380952380961</v>
      </c>
      <c r="AF609" t="s">
        <v>7949</v>
      </c>
      <c r="AI609">
        <v>0</v>
      </c>
      <c r="AJ609">
        <v>0</v>
      </c>
      <c r="AK609" t="s">
        <v>20013</v>
      </c>
      <c r="AL609" t="s">
        <v>20013</v>
      </c>
      <c r="AM609" t="s">
        <v>20019</v>
      </c>
    </row>
    <row r="610" spans="1:39" x14ac:dyDescent="0.25">
      <c r="A610" t="s">
        <v>20100</v>
      </c>
      <c r="B610" t="s">
        <v>20485</v>
      </c>
      <c r="C610" t="s">
        <v>4842</v>
      </c>
      <c r="D610">
        <v>63.2</v>
      </c>
      <c r="E610" t="s">
        <v>20487</v>
      </c>
      <c r="G610" t="s">
        <v>20491</v>
      </c>
      <c r="H610" t="s">
        <v>4846</v>
      </c>
      <c r="K610" t="s">
        <v>6860</v>
      </c>
      <c r="L610" t="s">
        <v>6861</v>
      </c>
      <c r="M610" t="s">
        <v>20510</v>
      </c>
      <c r="N610">
        <v>9</v>
      </c>
      <c r="O610" t="s">
        <v>20585</v>
      </c>
      <c r="P610" t="s">
        <v>20747</v>
      </c>
      <c r="Q610">
        <v>10</v>
      </c>
      <c r="R610">
        <v>8</v>
      </c>
      <c r="S610">
        <v>0.61</v>
      </c>
      <c r="T610">
        <v>3.52</v>
      </c>
      <c r="U610">
        <v>711.84</v>
      </c>
      <c r="V610">
        <v>245.7</v>
      </c>
      <c r="W610">
        <v>1.39</v>
      </c>
      <c r="X610">
        <v>4.24</v>
      </c>
      <c r="Y610">
        <v>8.7200000000000006</v>
      </c>
      <c r="Z610">
        <v>3</v>
      </c>
      <c r="AA610" t="s">
        <v>4250</v>
      </c>
      <c r="AB610">
        <v>2</v>
      </c>
      <c r="AC610">
        <v>18</v>
      </c>
      <c r="AD610">
        <v>2.38</v>
      </c>
      <c r="AF610" t="s">
        <v>7950</v>
      </c>
      <c r="AI610">
        <v>0</v>
      </c>
      <c r="AJ610">
        <v>0</v>
      </c>
      <c r="AK610" t="s">
        <v>19867</v>
      </c>
      <c r="AL610" t="s">
        <v>19867</v>
      </c>
      <c r="AM610" t="s">
        <v>20019</v>
      </c>
    </row>
    <row r="611" spans="1:39" x14ac:dyDescent="0.25">
      <c r="A611" t="s">
        <v>20369</v>
      </c>
      <c r="B611" t="s">
        <v>20485</v>
      </c>
      <c r="C611" t="s">
        <v>4842</v>
      </c>
      <c r="D611">
        <v>63</v>
      </c>
      <c r="E611" t="s">
        <v>20487</v>
      </c>
      <c r="G611" t="s">
        <v>20494</v>
      </c>
      <c r="H611" t="s">
        <v>4846</v>
      </c>
      <c r="K611" t="s">
        <v>6860</v>
      </c>
      <c r="M611" t="s">
        <v>20535</v>
      </c>
      <c r="N611">
        <v>8</v>
      </c>
      <c r="O611" t="s">
        <v>20616</v>
      </c>
      <c r="P611" t="s">
        <v>21016</v>
      </c>
      <c r="Q611">
        <v>3</v>
      </c>
      <c r="R611">
        <v>3</v>
      </c>
      <c r="S611">
        <v>3.16</v>
      </c>
      <c r="T611">
        <v>3.19</v>
      </c>
      <c r="U611">
        <v>386.38</v>
      </c>
      <c r="V611">
        <v>83.9</v>
      </c>
      <c r="W611">
        <v>3.85</v>
      </c>
      <c r="X611">
        <v>9.4499999999999993</v>
      </c>
      <c r="Y611">
        <v>6.27</v>
      </c>
      <c r="Z611">
        <v>3</v>
      </c>
      <c r="AA611" t="s">
        <v>4250</v>
      </c>
      <c r="AB611">
        <v>0</v>
      </c>
      <c r="AC611">
        <v>4</v>
      </c>
      <c r="AD611">
        <v>4.303238095238096</v>
      </c>
      <c r="AF611" t="s">
        <v>7949</v>
      </c>
      <c r="AI611">
        <v>0</v>
      </c>
      <c r="AJ611">
        <v>0</v>
      </c>
      <c r="AK611" t="s">
        <v>20013</v>
      </c>
      <c r="AL611" t="s">
        <v>20013</v>
      </c>
      <c r="AM611" t="s">
        <v>20019</v>
      </c>
    </row>
    <row r="612" spans="1:39" x14ac:dyDescent="0.25">
      <c r="A612" t="s">
        <v>20100</v>
      </c>
      <c r="B612" t="s">
        <v>20485</v>
      </c>
      <c r="C612" t="s">
        <v>4842</v>
      </c>
      <c r="D612">
        <v>63</v>
      </c>
      <c r="E612" t="s">
        <v>20487</v>
      </c>
      <c r="G612" t="s">
        <v>20491</v>
      </c>
      <c r="H612" t="s">
        <v>4846</v>
      </c>
      <c r="K612" t="s">
        <v>6860</v>
      </c>
      <c r="L612" t="s">
        <v>6861</v>
      </c>
      <c r="M612" t="s">
        <v>20527</v>
      </c>
      <c r="N612">
        <v>9</v>
      </c>
      <c r="O612" t="s">
        <v>20605</v>
      </c>
      <c r="P612" t="s">
        <v>20747</v>
      </c>
      <c r="Q612">
        <v>10</v>
      </c>
      <c r="R612">
        <v>8</v>
      </c>
      <c r="S612">
        <v>0.61</v>
      </c>
      <c r="T612">
        <v>3.52</v>
      </c>
      <c r="U612">
        <v>711.84</v>
      </c>
      <c r="V612">
        <v>245.7</v>
      </c>
      <c r="W612">
        <v>1.39</v>
      </c>
      <c r="X612">
        <v>4.24</v>
      </c>
      <c r="Y612">
        <v>8.7200000000000006</v>
      </c>
      <c r="Z612">
        <v>3</v>
      </c>
      <c r="AA612" t="s">
        <v>4250</v>
      </c>
      <c r="AB612">
        <v>2</v>
      </c>
      <c r="AC612">
        <v>18</v>
      </c>
      <c r="AD612">
        <v>2.38</v>
      </c>
      <c r="AF612" t="s">
        <v>7950</v>
      </c>
      <c r="AI612">
        <v>0</v>
      </c>
      <c r="AJ612">
        <v>0</v>
      </c>
      <c r="AK612" t="s">
        <v>19898</v>
      </c>
      <c r="AL612" t="s">
        <v>19898</v>
      </c>
      <c r="AM612" t="s">
        <v>20019</v>
      </c>
    </row>
    <row r="613" spans="1:39" x14ac:dyDescent="0.25">
      <c r="A613" t="s">
        <v>20370</v>
      </c>
      <c r="B613" t="s">
        <v>20485</v>
      </c>
      <c r="C613" t="s">
        <v>4842</v>
      </c>
      <c r="D613">
        <v>63</v>
      </c>
      <c r="E613" t="s">
        <v>20487</v>
      </c>
      <c r="K613" t="s">
        <v>6860</v>
      </c>
      <c r="M613" t="s">
        <v>20563</v>
      </c>
      <c r="N613">
        <v>8</v>
      </c>
      <c r="O613" t="s">
        <v>20650</v>
      </c>
      <c r="P613" t="s">
        <v>21017</v>
      </c>
      <c r="Q613">
        <v>4</v>
      </c>
      <c r="R613">
        <v>2</v>
      </c>
      <c r="S613">
        <v>1.58</v>
      </c>
      <c r="T613">
        <v>1.59</v>
      </c>
      <c r="U613">
        <v>225.68</v>
      </c>
      <c r="V613">
        <v>64.069999999999993</v>
      </c>
      <c r="W613">
        <v>1.65</v>
      </c>
      <c r="Y613">
        <v>5.96</v>
      </c>
      <c r="Z613">
        <v>2</v>
      </c>
      <c r="AA613" t="s">
        <v>4250</v>
      </c>
      <c r="AB613">
        <v>0</v>
      </c>
      <c r="AC613">
        <v>3</v>
      </c>
      <c r="AD613">
        <v>5.5</v>
      </c>
      <c r="AF613" t="s">
        <v>7949</v>
      </c>
      <c r="AI613">
        <v>0</v>
      </c>
      <c r="AJ613">
        <v>0</v>
      </c>
      <c r="AK613" t="s">
        <v>7982</v>
      </c>
      <c r="AL613" t="s">
        <v>7982</v>
      </c>
      <c r="AM613" t="s">
        <v>20019</v>
      </c>
    </row>
    <row r="614" spans="1:39" x14ac:dyDescent="0.25">
      <c r="A614" t="s">
        <v>20371</v>
      </c>
      <c r="B614" t="s">
        <v>20485</v>
      </c>
      <c r="C614" t="s">
        <v>4842</v>
      </c>
      <c r="D614">
        <v>63</v>
      </c>
      <c r="E614" t="s">
        <v>20487</v>
      </c>
      <c r="G614" t="s">
        <v>20494</v>
      </c>
      <c r="H614" t="s">
        <v>4846</v>
      </c>
      <c r="K614" t="s">
        <v>6860</v>
      </c>
      <c r="M614" t="s">
        <v>20535</v>
      </c>
      <c r="N614">
        <v>8</v>
      </c>
      <c r="O614" t="s">
        <v>20616</v>
      </c>
      <c r="P614" t="s">
        <v>21018</v>
      </c>
      <c r="Q614">
        <v>3</v>
      </c>
      <c r="R614">
        <v>3</v>
      </c>
      <c r="S614">
        <v>3.89</v>
      </c>
      <c r="T614">
        <v>3.92</v>
      </c>
      <c r="U614">
        <v>415.27</v>
      </c>
      <c r="V614">
        <v>83.9</v>
      </c>
      <c r="W614">
        <v>3.73</v>
      </c>
      <c r="X614">
        <v>9.4700000000000006</v>
      </c>
      <c r="Y614">
        <v>6.28</v>
      </c>
      <c r="Z614">
        <v>3</v>
      </c>
      <c r="AA614" t="s">
        <v>4250</v>
      </c>
      <c r="AB614">
        <v>0</v>
      </c>
      <c r="AC614">
        <v>4</v>
      </c>
      <c r="AD614">
        <v>3.3668809523809529</v>
      </c>
      <c r="AF614" t="s">
        <v>7949</v>
      </c>
      <c r="AI614">
        <v>0</v>
      </c>
      <c r="AJ614">
        <v>0</v>
      </c>
      <c r="AK614" t="s">
        <v>20013</v>
      </c>
      <c r="AL614" t="s">
        <v>20013</v>
      </c>
      <c r="AM614" t="s">
        <v>20019</v>
      </c>
    </row>
    <row r="615" spans="1:39" x14ac:dyDescent="0.25">
      <c r="A615" t="s">
        <v>20372</v>
      </c>
      <c r="B615" t="s">
        <v>20485</v>
      </c>
      <c r="C615" t="s">
        <v>4842</v>
      </c>
      <c r="D615">
        <v>63</v>
      </c>
      <c r="E615" t="s">
        <v>20487</v>
      </c>
      <c r="G615" t="s">
        <v>20494</v>
      </c>
      <c r="H615" t="s">
        <v>4846</v>
      </c>
      <c r="K615" t="s">
        <v>6860</v>
      </c>
      <c r="M615" t="s">
        <v>20535</v>
      </c>
      <c r="N615">
        <v>8</v>
      </c>
      <c r="O615" t="s">
        <v>20616</v>
      </c>
      <c r="P615" t="s">
        <v>21019</v>
      </c>
      <c r="Q615">
        <v>3</v>
      </c>
      <c r="R615">
        <v>3</v>
      </c>
      <c r="S615">
        <v>3.75</v>
      </c>
      <c r="T615">
        <v>3.78</v>
      </c>
      <c r="U615">
        <v>350.4</v>
      </c>
      <c r="V615">
        <v>83.9</v>
      </c>
      <c r="W615">
        <v>3.28</v>
      </c>
      <c r="X615">
        <v>9.49</v>
      </c>
      <c r="Y615">
        <v>6.29</v>
      </c>
      <c r="Z615">
        <v>3</v>
      </c>
      <c r="AA615" t="s">
        <v>4250</v>
      </c>
      <c r="AB615">
        <v>0</v>
      </c>
      <c r="AC615">
        <v>4</v>
      </c>
      <c r="AD615">
        <v>3.9016666666666668</v>
      </c>
      <c r="AF615" t="s">
        <v>7949</v>
      </c>
      <c r="AI615">
        <v>0</v>
      </c>
      <c r="AJ615">
        <v>0</v>
      </c>
      <c r="AK615" t="s">
        <v>20013</v>
      </c>
      <c r="AL615" t="s">
        <v>20013</v>
      </c>
      <c r="AM615" t="s">
        <v>20019</v>
      </c>
    </row>
    <row r="616" spans="1:39" x14ac:dyDescent="0.25">
      <c r="A616" t="s">
        <v>20373</v>
      </c>
      <c r="B616" t="s">
        <v>20485</v>
      </c>
      <c r="C616" t="s">
        <v>4842</v>
      </c>
      <c r="D616">
        <v>63</v>
      </c>
      <c r="E616" t="s">
        <v>20487</v>
      </c>
      <c r="G616" t="s">
        <v>20492</v>
      </c>
      <c r="H616" t="s">
        <v>4846</v>
      </c>
      <c r="K616" t="s">
        <v>6860</v>
      </c>
      <c r="L616" t="s">
        <v>6861</v>
      </c>
      <c r="M616" t="s">
        <v>20516</v>
      </c>
      <c r="N616">
        <v>9</v>
      </c>
      <c r="O616" t="s">
        <v>20591</v>
      </c>
      <c r="P616" t="s">
        <v>21020</v>
      </c>
      <c r="Q616">
        <v>5</v>
      </c>
      <c r="R616">
        <v>4</v>
      </c>
      <c r="S616">
        <v>6.72</v>
      </c>
      <c r="T616">
        <v>7.6</v>
      </c>
      <c r="U616">
        <v>573.82000000000005</v>
      </c>
      <c r="V616">
        <v>82.62</v>
      </c>
      <c r="W616">
        <v>6.98</v>
      </c>
      <c r="Y616">
        <v>8.31</v>
      </c>
      <c r="Z616">
        <v>2</v>
      </c>
      <c r="AA616" t="s">
        <v>4250</v>
      </c>
      <c r="AB616">
        <v>2</v>
      </c>
      <c r="AC616">
        <v>18</v>
      </c>
      <c r="AD616">
        <v>1.845</v>
      </c>
      <c r="AF616" t="s">
        <v>7949</v>
      </c>
      <c r="AI616">
        <v>0</v>
      </c>
      <c r="AJ616">
        <v>0</v>
      </c>
      <c r="AK616" t="s">
        <v>19918</v>
      </c>
      <c r="AL616" t="s">
        <v>19918</v>
      </c>
      <c r="AM616" t="s">
        <v>20019</v>
      </c>
    </row>
    <row r="617" spans="1:39" x14ac:dyDescent="0.25">
      <c r="A617" t="s">
        <v>20374</v>
      </c>
      <c r="B617" t="s">
        <v>20485</v>
      </c>
      <c r="C617" t="s">
        <v>4842</v>
      </c>
      <c r="D617">
        <v>63</v>
      </c>
      <c r="E617" t="s">
        <v>20487</v>
      </c>
      <c r="G617" t="s">
        <v>20490</v>
      </c>
      <c r="H617" t="s">
        <v>4846</v>
      </c>
      <c r="K617" t="s">
        <v>6860</v>
      </c>
      <c r="L617" t="s">
        <v>6861</v>
      </c>
      <c r="M617" t="s">
        <v>20524</v>
      </c>
      <c r="N617">
        <v>9</v>
      </c>
      <c r="O617" t="s">
        <v>20600</v>
      </c>
      <c r="P617" t="s">
        <v>21021</v>
      </c>
      <c r="Q617">
        <v>8</v>
      </c>
      <c r="R617">
        <v>4</v>
      </c>
      <c r="S617">
        <v>3.6</v>
      </c>
      <c r="T617">
        <v>5.57</v>
      </c>
      <c r="U617">
        <v>673.77</v>
      </c>
      <c r="V617">
        <v>162.43</v>
      </c>
      <c r="W617">
        <v>4.68</v>
      </c>
      <c r="X617">
        <v>4.26</v>
      </c>
      <c r="Y617">
        <v>0.6</v>
      </c>
      <c r="Z617">
        <v>5</v>
      </c>
      <c r="AA617" t="s">
        <v>4250</v>
      </c>
      <c r="AB617">
        <v>1</v>
      </c>
      <c r="AC617">
        <v>10</v>
      </c>
      <c r="AD617">
        <v>1.2</v>
      </c>
      <c r="AF617" t="s">
        <v>7951</v>
      </c>
      <c r="AI617">
        <v>0</v>
      </c>
      <c r="AJ617">
        <v>0</v>
      </c>
      <c r="AK617" t="s">
        <v>19940</v>
      </c>
      <c r="AL617" t="s">
        <v>19940</v>
      </c>
      <c r="AM617" t="s">
        <v>20019</v>
      </c>
    </row>
    <row r="618" spans="1:39" x14ac:dyDescent="0.25">
      <c r="A618" t="s">
        <v>10933</v>
      </c>
      <c r="B618" t="s">
        <v>20485</v>
      </c>
      <c r="C618" t="s">
        <v>4842</v>
      </c>
      <c r="D618">
        <v>63</v>
      </c>
      <c r="E618" t="s">
        <v>20487</v>
      </c>
      <c r="G618" t="s">
        <v>20491</v>
      </c>
      <c r="H618" t="s">
        <v>4846</v>
      </c>
      <c r="K618" t="s">
        <v>6860</v>
      </c>
      <c r="L618" t="s">
        <v>6861</v>
      </c>
      <c r="M618" t="s">
        <v>20536</v>
      </c>
      <c r="N618">
        <v>9</v>
      </c>
      <c r="O618" t="s">
        <v>20637</v>
      </c>
      <c r="P618" t="s">
        <v>18585</v>
      </c>
      <c r="Q618">
        <v>9</v>
      </c>
      <c r="R618">
        <v>4</v>
      </c>
      <c r="S618">
        <v>2.56</v>
      </c>
      <c r="T618">
        <v>4.54</v>
      </c>
      <c r="U618">
        <v>618.65</v>
      </c>
      <c r="V618">
        <v>175.32</v>
      </c>
      <c r="W618">
        <v>2.77</v>
      </c>
      <c r="X618">
        <v>4.26</v>
      </c>
      <c r="Y618">
        <v>0.6</v>
      </c>
      <c r="Z618">
        <v>5</v>
      </c>
      <c r="AA618" t="s">
        <v>4250</v>
      </c>
      <c r="AB618">
        <v>1</v>
      </c>
      <c r="AC618">
        <v>10</v>
      </c>
      <c r="AD618">
        <v>1.95</v>
      </c>
      <c r="AF618" t="s">
        <v>7951</v>
      </c>
      <c r="AI618">
        <v>0</v>
      </c>
      <c r="AJ618">
        <v>0</v>
      </c>
      <c r="AK618" t="s">
        <v>19868</v>
      </c>
      <c r="AL618" t="s">
        <v>19868</v>
      </c>
      <c r="AM618" t="s">
        <v>20019</v>
      </c>
    </row>
    <row r="619" spans="1:39" x14ac:dyDescent="0.25">
      <c r="A619" t="s">
        <v>20375</v>
      </c>
      <c r="B619" t="s">
        <v>20485</v>
      </c>
      <c r="C619" t="s">
        <v>4842</v>
      </c>
      <c r="D619">
        <v>63</v>
      </c>
      <c r="E619" t="s">
        <v>20487</v>
      </c>
      <c r="G619" t="s">
        <v>20489</v>
      </c>
      <c r="H619" t="s">
        <v>4846</v>
      </c>
      <c r="K619" t="s">
        <v>6860</v>
      </c>
      <c r="L619" t="s">
        <v>6861</v>
      </c>
      <c r="M619" t="s">
        <v>20512</v>
      </c>
      <c r="N619">
        <v>9</v>
      </c>
      <c r="O619" t="s">
        <v>20587</v>
      </c>
      <c r="P619" t="s">
        <v>21022</v>
      </c>
      <c r="Q619">
        <v>3</v>
      </c>
      <c r="R619">
        <v>1</v>
      </c>
      <c r="S619">
        <v>6.76</v>
      </c>
      <c r="T619">
        <v>6.76</v>
      </c>
      <c r="U619">
        <v>384.93</v>
      </c>
      <c r="V619">
        <v>29.46</v>
      </c>
      <c r="W619">
        <v>5.46</v>
      </c>
      <c r="X619">
        <v>13.43</v>
      </c>
      <c r="Y619">
        <v>0</v>
      </c>
      <c r="Z619">
        <v>3</v>
      </c>
      <c r="AA619" t="s">
        <v>4250</v>
      </c>
      <c r="AB619">
        <v>1</v>
      </c>
      <c r="AC619">
        <v>8</v>
      </c>
      <c r="AD619">
        <v>3.1282619047619051</v>
      </c>
      <c r="AF619" t="s">
        <v>7949</v>
      </c>
      <c r="AI619">
        <v>0</v>
      </c>
      <c r="AJ619">
        <v>0</v>
      </c>
      <c r="AK619" t="s">
        <v>20016</v>
      </c>
      <c r="AL619" t="s">
        <v>20016</v>
      </c>
      <c r="AM619" t="s">
        <v>20019</v>
      </c>
    </row>
    <row r="620" spans="1:39" x14ac:dyDescent="0.25">
      <c r="A620" t="s">
        <v>8857</v>
      </c>
      <c r="B620" t="s">
        <v>20485</v>
      </c>
      <c r="C620" t="s">
        <v>4842</v>
      </c>
      <c r="D620">
        <v>63</v>
      </c>
      <c r="E620" t="s">
        <v>20487</v>
      </c>
      <c r="G620" t="s">
        <v>20489</v>
      </c>
      <c r="H620" t="s">
        <v>4846</v>
      </c>
      <c r="K620" t="s">
        <v>6860</v>
      </c>
      <c r="L620" t="s">
        <v>6861</v>
      </c>
      <c r="M620" t="s">
        <v>20540</v>
      </c>
      <c r="N620">
        <v>9</v>
      </c>
      <c r="O620" t="s">
        <v>20625</v>
      </c>
      <c r="P620" t="s">
        <v>16509</v>
      </c>
      <c r="Q620">
        <v>12</v>
      </c>
      <c r="R620">
        <v>10</v>
      </c>
      <c r="S620">
        <v>-0.57999999999999996</v>
      </c>
      <c r="T620">
        <v>2.46</v>
      </c>
      <c r="U620">
        <v>792.83</v>
      </c>
      <c r="V620">
        <v>311.93</v>
      </c>
      <c r="W620">
        <v>-1.1599999999999999</v>
      </c>
      <c r="X620">
        <v>3.48</v>
      </c>
      <c r="Y620">
        <v>6.65</v>
      </c>
      <c r="Z620">
        <v>4</v>
      </c>
      <c r="AA620" t="s">
        <v>4250</v>
      </c>
      <c r="AB620">
        <v>3</v>
      </c>
      <c r="AC620">
        <v>18</v>
      </c>
      <c r="AD620">
        <v>3</v>
      </c>
      <c r="AF620" t="s">
        <v>7951</v>
      </c>
      <c r="AI620">
        <v>0</v>
      </c>
      <c r="AJ620">
        <v>0</v>
      </c>
      <c r="AK620" t="s">
        <v>19897</v>
      </c>
      <c r="AL620" t="s">
        <v>19897</v>
      </c>
      <c r="AM620" t="s">
        <v>20019</v>
      </c>
    </row>
    <row r="621" spans="1:39" x14ac:dyDescent="0.25">
      <c r="A621" t="s">
        <v>20376</v>
      </c>
      <c r="B621" t="s">
        <v>20485</v>
      </c>
      <c r="C621" t="s">
        <v>4842</v>
      </c>
      <c r="D621">
        <v>62.14</v>
      </c>
      <c r="E621" t="s">
        <v>20487</v>
      </c>
      <c r="G621" t="s">
        <v>20494</v>
      </c>
      <c r="H621" t="s">
        <v>4846</v>
      </c>
      <c r="K621" t="s">
        <v>6860</v>
      </c>
      <c r="L621" t="s">
        <v>6861</v>
      </c>
      <c r="M621" t="s">
        <v>20549</v>
      </c>
      <c r="N621">
        <v>9</v>
      </c>
      <c r="O621" t="s">
        <v>20635</v>
      </c>
      <c r="P621" t="s">
        <v>21023</v>
      </c>
      <c r="Q621">
        <v>6</v>
      </c>
      <c r="R621">
        <v>3</v>
      </c>
      <c r="S621">
        <v>2.2599999999999998</v>
      </c>
      <c r="T621">
        <v>2.34</v>
      </c>
      <c r="U621">
        <v>354.33</v>
      </c>
      <c r="V621">
        <v>160.54</v>
      </c>
      <c r="W621">
        <v>2.4</v>
      </c>
      <c r="Y621">
        <v>6.74</v>
      </c>
      <c r="Z621">
        <v>2</v>
      </c>
      <c r="AA621" t="s">
        <v>4250</v>
      </c>
      <c r="AB621">
        <v>0</v>
      </c>
      <c r="AC621">
        <v>6</v>
      </c>
      <c r="AD621">
        <v>4.0366666666666671</v>
      </c>
      <c r="AF621" t="s">
        <v>7949</v>
      </c>
      <c r="AI621">
        <v>0</v>
      </c>
      <c r="AJ621">
        <v>0</v>
      </c>
      <c r="AK621" t="s">
        <v>21147</v>
      </c>
      <c r="AL621" t="s">
        <v>21147</v>
      </c>
      <c r="AM621" t="s">
        <v>20019</v>
      </c>
    </row>
    <row r="622" spans="1:39" x14ac:dyDescent="0.25">
      <c r="A622" t="s">
        <v>20377</v>
      </c>
      <c r="B622" t="s">
        <v>20485</v>
      </c>
      <c r="C622" t="s">
        <v>4842</v>
      </c>
      <c r="D622">
        <v>62.1</v>
      </c>
      <c r="E622" t="s">
        <v>20487</v>
      </c>
      <c r="G622" t="s">
        <v>20490</v>
      </c>
      <c r="H622" t="s">
        <v>4846</v>
      </c>
      <c r="K622" t="s">
        <v>6860</v>
      </c>
      <c r="L622" t="s">
        <v>6861</v>
      </c>
      <c r="M622" t="s">
        <v>20509</v>
      </c>
      <c r="N622">
        <v>9</v>
      </c>
      <c r="O622" t="s">
        <v>20584</v>
      </c>
      <c r="P622" t="s">
        <v>21024</v>
      </c>
      <c r="Q622">
        <v>8</v>
      </c>
      <c r="R622">
        <v>8</v>
      </c>
      <c r="S622">
        <v>-0.23</v>
      </c>
      <c r="T622">
        <v>2.29</v>
      </c>
      <c r="U622">
        <v>654.76</v>
      </c>
      <c r="V622">
        <v>243.04</v>
      </c>
      <c r="W622">
        <v>0.68</v>
      </c>
      <c r="X622">
        <v>4.24</v>
      </c>
      <c r="Y622">
        <v>8.7200000000000006</v>
      </c>
      <c r="Z622">
        <v>2</v>
      </c>
      <c r="AA622" t="s">
        <v>4250</v>
      </c>
      <c r="AB622">
        <v>2</v>
      </c>
      <c r="AC622">
        <v>18</v>
      </c>
      <c r="AD622">
        <v>2.64</v>
      </c>
      <c r="AF622" t="s">
        <v>7950</v>
      </c>
      <c r="AI622">
        <v>0</v>
      </c>
      <c r="AJ622">
        <v>0</v>
      </c>
      <c r="AK622" t="s">
        <v>19867</v>
      </c>
      <c r="AL622" t="s">
        <v>19867</v>
      </c>
      <c r="AM622" t="s">
        <v>20019</v>
      </c>
    </row>
    <row r="623" spans="1:39" x14ac:dyDescent="0.25">
      <c r="A623" t="s">
        <v>20378</v>
      </c>
      <c r="B623" t="s">
        <v>20485</v>
      </c>
      <c r="C623" t="s">
        <v>4842</v>
      </c>
      <c r="D623">
        <v>62</v>
      </c>
      <c r="E623" t="s">
        <v>20487</v>
      </c>
      <c r="G623" t="s">
        <v>20494</v>
      </c>
      <c r="H623" t="s">
        <v>4846</v>
      </c>
      <c r="K623" t="s">
        <v>6860</v>
      </c>
      <c r="M623" t="s">
        <v>20535</v>
      </c>
      <c r="N623">
        <v>8</v>
      </c>
      <c r="O623" t="s">
        <v>20616</v>
      </c>
      <c r="P623" t="s">
        <v>21025</v>
      </c>
      <c r="Q623">
        <v>4</v>
      </c>
      <c r="R623">
        <v>3</v>
      </c>
      <c r="S623">
        <v>3.23</v>
      </c>
      <c r="T623">
        <v>3.26</v>
      </c>
      <c r="U623">
        <v>382.85</v>
      </c>
      <c r="V623">
        <v>93.13</v>
      </c>
      <c r="W623">
        <v>3.49</v>
      </c>
      <c r="X623">
        <v>9.4600000000000009</v>
      </c>
      <c r="Y623">
        <v>6.27</v>
      </c>
      <c r="Z623">
        <v>3</v>
      </c>
      <c r="AA623" t="s">
        <v>4250</v>
      </c>
      <c r="AB623">
        <v>0</v>
      </c>
      <c r="AC623">
        <v>5</v>
      </c>
      <c r="AD623">
        <v>4.1541190476190479</v>
      </c>
      <c r="AF623" t="s">
        <v>7949</v>
      </c>
      <c r="AI623">
        <v>0</v>
      </c>
      <c r="AJ623">
        <v>0</v>
      </c>
      <c r="AK623" t="s">
        <v>20013</v>
      </c>
      <c r="AL623" t="s">
        <v>20013</v>
      </c>
      <c r="AM623" t="s">
        <v>20019</v>
      </c>
    </row>
    <row r="624" spans="1:39" x14ac:dyDescent="0.25">
      <c r="A624" t="s">
        <v>20379</v>
      </c>
      <c r="B624" t="s">
        <v>20485</v>
      </c>
      <c r="C624" t="s">
        <v>4842</v>
      </c>
      <c r="D624">
        <v>62</v>
      </c>
      <c r="E624" t="s">
        <v>20487</v>
      </c>
      <c r="G624" t="s">
        <v>20503</v>
      </c>
      <c r="H624" t="s">
        <v>4846</v>
      </c>
      <c r="K624" t="s">
        <v>6860</v>
      </c>
      <c r="L624" t="s">
        <v>6861</v>
      </c>
      <c r="M624" t="s">
        <v>20564</v>
      </c>
      <c r="N624">
        <v>9</v>
      </c>
      <c r="O624" t="s">
        <v>20651</v>
      </c>
      <c r="P624" t="s">
        <v>21026</v>
      </c>
      <c r="Q624">
        <v>6</v>
      </c>
      <c r="R624">
        <v>3</v>
      </c>
      <c r="S624">
        <v>3.14</v>
      </c>
      <c r="T624">
        <v>5.08</v>
      </c>
      <c r="U624">
        <v>701.05</v>
      </c>
      <c r="V624">
        <v>106.17</v>
      </c>
      <c r="W624">
        <v>5.2</v>
      </c>
      <c r="X624">
        <v>9.16</v>
      </c>
      <c r="Y624">
        <v>9.35</v>
      </c>
      <c r="Z624">
        <v>2</v>
      </c>
      <c r="AA624" t="s">
        <v>4250</v>
      </c>
      <c r="AB624">
        <v>2</v>
      </c>
      <c r="AC624">
        <v>11</v>
      </c>
      <c r="AD624">
        <v>1.3826666666666669</v>
      </c>
      <c r="AF624" t="s">
        <v>7952</v>
      </c>
      <c r="AI624">
        <v>0</v>
      </c>
      <c r="AJ624">
        <v>0</v>
      </c>
      <c r="AK624" t="s">
        <v>21146</v>
      </c>
      <c r="AL624" t="s">
        <v>21146</v>
      </c>
      <c r="AM624" t="s">
        <v>20019</v>
      </c>
    </row>
    <row r="625" spans="1:39" x14ac:dyDescent="0.25">
      <c r="A625" t="s">
        <v>20380</v>
      </c>
      <c r="B625" t="s">
        <v>20485</v>
      </c>
      <c r="C625" t="s">
        <v>4842</v>
      </c>
      <c r="D625">
        <v>62</v>
      </c>
      <c r="E625" t="s">
        <v>20487</v>
      </c>
      <c r="G625" t="s">
        <v>20494</v>
      </c>
      <c r="H625" t="s">
        <v>4846</v>
      </c>
      <c r="K625" t="s">
        <v>6860</v>
      </c>
      <c r="M625" t="s">
        <v>20535</v>
      </c>
      <c r="N625">
        <v>8</v>
      </c>
      <c r="O625" t="s">
        <v>20616</v>
      </c>
      <c r="P625" t="s">
        <v>21027</v>
      </c>
      <c r="Q625">
        <v>4</v>
      </c>
      <c r="R625">
        <v>3</v>
      </c>
      <c r="S625">
        <v>3.41</v>
      </c>
      <c r="T625">
        <v>3.44</v>
      </c>
      <c r="U625">
        <v>362.43</v>
      </c>
      <c r="V625">
        <v>93.13</v>
      </c>
      <c r="W625">
        <v>3.15</v>
      </c>
      <c r="X625">
        <v>9.51</v>
      </c>
      <c r="Y625">
        <v>6.3</v>
      </c>
      <c r="Z625">
        <v>3</v>
      </c>
      <c r="AA625" t="s">
        <v>4250</v>
      </c>
      <c r="AB625">
        <v>0</v>
      </c>
      <c r="AC625">
        <v>5</v>
      </c>
      <c r="AD625">
        <v>4.1199761904761916</v>
      </c>
      <c r="AF625" t="s">
        <v>7949</v>
      </c>
      <c r="AI625">
        <v>0</v>
      </c>
      <c r="AJ625">
        <v>0</v>
      </c>
      <c r="AK625" t="s">
        <v>20013</v>
      </c>
      <c r="AL625" t="s">
        <v>20013</v>
      </c>
      <c r="AM625" t="s">
        <v>20019</v>
      </c>
    </row>
    <row r="626" spans="1:39" x14ac:dyDescent="0.25">
      <c r="A626" t="s">
        <v>20381</v>
      </c>
      <c r="B626" t="s">
        <v>20485</v>
      </c>
      <c r="C626" t="s">
        <v>4842</v>
      </c>
      <c r="D626">
        <v>62</v>
      </c>
      <c r="E626" t="s">
        <v>20487</v>
      </c>
      <c r="G626" t="s">
        <v>20489</v>
      </c>
      <c r="H626" t="s">
        <v>4846</v>
      </c>
      <c r="K626" t="s">
        <v>6860</v>
      </c>
      <c r="L626" t="s">
        <v>6861</v>
      </c>
      <c r="M626" t="s">
        <v>20512</v>
      </c>
      <c r="N626">
        <v>9</v>
      </c>
      <c r="O626" t="s">
        <v>20587</v>
      </c>
      <c r="P626" t="s">
        <v>21028</v>
      </c>
      <c r="Q626">
        <v>3</v>
      </c>
      <c r="R626">
        <v>1</v>
      </c>
      <c r="S626">
        <v>5.54</v>
      </c>
      <c r="T626">
        <v>5.54</v>
      </c>
      <c r="U626">
        <v>368.47</v>
      </c>
      <c r="V626">
        <v>29.46</v>
      </c>
      <c r="W626">
        <v>4.95</v>
      </c>
      <c r="X626">
        <v>13.47</v>
      </c>
      <c r="Y626">
        <v>0</v>
      </c>
      <c r="Z626">
        <v>3</v>
      </c>
      <c r="AA626" t="s">
        <v>4250</v>
      </c>
      <c r="AB626">
        <v>0</v>
      </c>
      <c r="AC626">
        <v>8</v>
      </c>
      <c r="AD626">
        <v>3.245833333333334</v>
      </c>
      <c r="AF626" t="s">
        <v>7949</v>
      </c>
      <c r="AI626">
        <v>0</v>
      </c>
      <c r="AJ626">
        <v>0</v>
      </c>
      <c r="AK626" t="s">
        <v>20016</v>
      </c>
      <c r="AL626" t="s">
        <v>20016</v>
      </c>
      <c r="AM626" t="s">
        <v>20019</v>
      </c>
    </row>
    <row r="627" spans="1:39" x14ac:dyDescent="0.25">
      <c r="A627" t="s">
        <v>10933</v>
      </c>
      <c r="B627" t="s">
        <v>20485</v>
      </c>
      <c r="C627" t="s">
        <v>4842</v>
      </c>
      <c r="D627">
        <v>62</v>
      </c>
      <c r="E627" t="s">
        <v>20487</v>
      </c>
      <c r="G627" t="s">
        <v>20491</v>
      </c>
      <c r="H627" t="s">
        <v>4846</v>
      </c>
      <c r="K627" t="s">
        <v>6860</v>
      </c>
      <c r="L627" t="s">
        <v>6861</v>
      </c>
      <c r="M627" t="s">
        <v>20533</v>
      </c>
      <c r="N627">
        <v>9</v>
      </c>
      <c r="O627" t="s">
        <v>20614</v>
      </c>
      <c r="P627" t="s">
        <v>18585</v>
      </c>
      <c r="Q627">
        <v>9</v>
      </c>
      <c r="R627">
        <v>4</v>
      </c>
      <c r="S627">
        <v>2.56</v>
      </c>
      <c r="T627">
        <v>4.54</v>
      </c>
      <c r="U627">
        <v>618.65</v>
      </c>
      <c r="V627">
        <v>175.32</v>
      </c>
      <c r="W627">
        <v>2.77</v>
      </c>
      <c r="X627">
        <v>4.26</v>
      </c>
      <c r="Y627">
        <v>0.6</v>
      </c>
      <c r="Z627">
        <v>5</v>
      </c>
      <c r="AA627" t="s">
        <v>4250</v>
      </c>
      <c r="AB627">
        <v>1</v>
      </c>
      <c r="AC627">
        <v>10</v>
      </c>
      <c r="AD627">
        <v>1.95</v>
      </c>
      <c r="AF627" t="s">
        <v>7951</v>
      </c>
      <c r="AI627">
        <v>0</v>
      </c>
      <c r="AJ627">
        <v>0</v>
      </c>
      <c r="AK627" t="s">
        <v>19926</v>
      </c>
      <c r="AL627" t="s">
        <v>19926</v>
      </c>
      <c r="AM627" t="s">
        <v>20019</v>
      </c>
    </row>
    <row r="628" spans="1:39" x14ac:dyDescent="0.25">
      <c r="A628" t="s">
        <v>20078</v>
      </c>
      <c r="B628" t="s">
        <v>20485</v>
      </c>
      <c r="C628" t="s">
        <v>4842</v>
      </c>
      <c r="D628">
        <v>62</v>
      </c>
      <c r="E628" t="s">
        <v>20487</v>
      </c>
      <c r="G628" t="s">
        <v>20491</v>
      </c>
      <c r="H628" t="s">
        <v>4846</v>
      </c>
      <c r="K628" t="s">
        <v>6860</v>
      </c>
      <c r="L628" t="s">
        <v>6861</v>
      </c>
      <c r="M628" t="s">
        <v>20536</v>
      </c>
      <c r="N628">
        <v>9</v>
      </c>
      <c r="O628" t="s">
        <v>20618</v>
      </c>
      <c r="P628" t="s">
        <v>20725</v>
      </c>
      <c r="Q628">
        <v>10</v>
      </c>
      <c r="R628">
        <v>4</v>
      </c>
      <c r="S628">
        <v>2.5</v>
      </c>
      <c r="T628">
        <v>4.47</v>
      </c>
      <c r="U628">
        <v>642.66999999999996</v>
      </c>
      <c r="V628">
        <v>205.57</v>
      </c>
      <c r="W628">
        <v>2.96</v>
      </c>
      <c r="X628">
        <v>4.26</v>
      </c>
      <c r="Y628">
        <v>0.6</v>
      </c>
      <c r="Z628">
        <v>4</v>
      </c>
      <c r="AA628" t="s">
        <v>4250</v>
      </c>
      <c r="AB628">
        <v>1</v>
      </c>
      <c r="AC628">
        <v>12</v>
      </c>
      <c r="AD628">
        <v>2.0150000000000001</v>
      </c>
      <c r="AF628" t="s">
        <v>7951</v>
      </c>
      <c r="AI628">
        <v>0</v>
      </c>
      <c r="AJ628">
        <v>0</v>
      </c>
      <c r="AK628" t="s">
        <v>19940</v>
      </c>
      <c r="AL628" t="s">
        <v>19940</v>
      </c>
      <c r="AM628" t="s">
        <v>20019</v>
      </c>
    </row>
    <row r="629" spans="1:39" x14ac:dyDescent="0.25">
      <c r="A629" t="s">
        <v>20382</v>
      </c>
      <c r="B629" t="s">
        <v>20485</v>
      </c>
      <c r="C629" t="s">
        <v>4842</v>
      </c>
      <c r="D629">
        <v>62</v>
      </c>
      <c r="E629" t="s">
        <v>20487</v>
      </c>
      <c r="G629" t="s">
        <v>20489</v>
      </c>
      <c r="H629" t="s">
        <v>4846</v>
      </c>
      <c r="K629" t="s">
        <v>6860</v>
      </c>
      <c r="L629" t="s">
        <v>6861</v>
      </c>
      <c r="M629" t="s">
        <v>20512</v>
      </c>
      <c r="N629">
        <v>9</v>
      </c>
      <c r="O629" t="s">
        <v>20587</v>
      </c>
      <c r="P629" t="s">
        <v>21029</v>
      </c>
      <c r="Q629">
        <v>7</v>
      </c>
      <c r="R629">
        <v>1</v>
      </c>
      <c r="S629">
        <v>4.83</v>
      </c>
      <c r="T629">
        <v>4.83</v>
      </c>
      <c r="U629">
        <v>418.52</v>
      </c>
      <c r="V629">
        <v>73.06</v>
      </c>
      <c r="W629">
        <v>3.79</v>
      </c>
      <c r="X629">
        <v>13.1</v>
      </c>
      <c r="Y629">
        <v>0.01</v>
      </c>
      <c r="Z629">
        <v>4</v>
      </c>
      <c r="AA629" t="s">
        <v>4250</v>
      </c>
      <c r="AB629">
        <v>0</v>
      </c>
      <c r="AC629">
        <v>9</v>
      </c>
      <c r="AD629">
        <v>3.5003333333333329</v>
      </c>
      <c r="AF629" t="s">
        <v>7949</v>
      </c>
      <c r="AI629">
        <v>0</v>
      </c>
      <c r="AJ629">
        <v>0</v>
      </c>
      <c r="AK629" t="s">
        <v>20016</v>
      </c>
      <c r="AL629" t="s">
        <v>20016</v>
      </c>
      <c r="AM629" t="s">
        <v>20019</v>
      </c>
    </row>
    <row r="630" spans="1:39" x14ac:dyDescent="0.25">
      <c r="A630" t="s">
        <v>20210</v>
      </c>
      <c r="B630" t="s">
        <v>20485</v>
      </c>
      <c r="C630" t="s">
        <v>4842</v>
      </c>
      <c r="D630">
        <v>62</v>
      </c>
      <c r="E630" t="s">
        <v>20487</v>
      </c>
      <c r="G630" t="s">
        <v>20496</v>
      </c>
      <c r="H630" t="s">
        <v>4846</v>
      </c>
      <c r="K630" t="s">
        <v>6860</v>
      </c>
      <c r="L630" t="s">
        <v>6861</v>
      </c>
      <c r="M630" t="s">
        <v>20538</v>
      </c>
      <c r="N630">
        <v>9</v>
      </c>
      <c r="O630" t="s">
        <v>20620</v>
      </c>
      <c r="P630" t="s">
        <v>20857</v>
      </c>
      <c r="Q630">
        <v>3</v>
      </c>
      <c r="R630">
        <v>1</v>
      </c>
      <c r="S630">
        <v>6.36</v>
      </c>
      <c r="T630">
        <v>6.36</v>
      </c>
      <c r="U630">
        <v>384.93</v>
      </c>
      <c r="V630">
        <v>29.46</v>
      </c>
      <c r="W630">
        <v>5.46</v>
      </c>
      <c r="X630">
        <v>13.46</v>
      </c>
      <c r="Y630">
        <v>0</v>
      </c>
      <c r="Z630">
        <v>3</v>
      </c>
      <c r="AA630" t="s">
        <v>4250</v>
      </c>
      <c r="AB630">
        <v>1</v>
      </c>
      <c r="AC630">
        <v>8</v>
      </c>
      <c r="AD630">
        <v>3.1282619047619051</v>
      </c>
      <c r="AF630" t="s">
        <v>7949</v>
      </c>
      <c r="AI630">
        <v>0</v>
      </c>
      <c r="AJ630">
        <v>0</v>
      </c>
      <c r="AK630" t="s">
        <v>20016</v>
      </c>
      <c r="AL630" t="s">
        <v>20016</v>
      </c>
      <c r="AM630" t="s">
        <v>20019</v>
      </c>
    </row>
    <row r="631" spans="1:39" x14ac:dyDescent="0.25">
      <c r="A631" t="s">
        <v>20383</v>
      </c>
      <c r="B631" t="s">
        <v>20485</v>
      </c>
      <c r="C631" t="s">
        <v>4842</v>
      </c>
      <c r="D631">
        <v>62</v>
      </c>
      <c r="E631" t="s">
        <v>20487</v>
      </c>
      <c r="K631" t="s">
        <v>6860</v>
      </c>
      <c r="M631" t="s">
        <v>20532</v>
      </c>
      <c r="N631">
        <v>8</v>
      </c>
      <c r="O631" t="s">
        <v>20613</v>
      </c>
      <c r="P631" t="s">
        <v>21030</v>
      </c>
      <c r="Q631">
        <v>3</v>
      </c>
      <c r="R631">
        <v>2</v>
      </c>
      <c r="S631">
        <v>1.35</v>
      </c>
      <c r="T631">
        <v>1.35</v>
      </c>
      <c r="U631">
        <v>167.21</v>
      </c>
      <c r="V631">
        <v>71.77</v>
      </c>
      <c r="W631">
        <v>0.69</v>
      </c>
      <c r="X631">
        <v>10.029999999999999</v>
      </c>
      <c r="Y631">
        <v>3.63</v>
      </c>
      <c r="Z631">
        <v>1</v>
      </c>
      <c r="AA631" t="s">
        <v>4250</v>
      </c>
      <c r="AB631">
        <v>0</v>
      </c>
      <c r="AC631">
        <v>3</v>
      </c>
      <c r="AD631">
        <v>5.5</v>
      </c>
      <c r="AF631" t="s">
        <v>7949</v>
      </c>
      <c r="AI631">
        <v>0</v>
      </c>
      <c r="AJ631">
        <v>0</v>
      </c>
      <c r="AK631" t="s">
        <v>19983</v>
      </c>
      <c r="AL631" t="s">
        <v>19983</v>
      </c>
      <c r="AM631" t="s">
        <v>20019</v>
      </c>
    </row>
    <row r="632" spans="1:39" x14ac:dyDescent="0.25">
      <c r="A632" t="s">
        <v>20384</v>
      </c>
      <c r="B632" t="s">
        <v>20485</v>
      </c>
      <c r="C632" t="s">
        <v>4842</v>
      </c>
      <c r="D632">
        <v>62</v>
      </c>
      <c r="E632" t="s">
        <v>20487</v>
      </c>
      <c r="G632" t="s">
        <v>20490</v>
      </c>
      <c r="H632" t="s">
        <v>4846</v>
      </c>
      <c r="K632" t="s">
        <v>6860</v>
      </c>
      <c r="L632" t="s">
        <v>6861</v>
      </c>
      <c r="M632" t="s">
        <v>20530</v>
      </c>
      <c r="N632">
        <v>9</v>
      </c>
      <c r="O632" t="s">
        <v>20610</v>
      </c>
      <c r="P632" t="s">
        <v>21031</v>
      </c>
      <c r="Q632">
        <v>9</v>
      </c>
      <c r="R632">
        <v>5</v>
      </c>
      <c r="S632">
        <v>0.46</v>
      </c>
      <c r="T632">
        <v>2.4300000000000002</v>
      </c>
      <c r="U632">
        <v>625.62</v>
      </c>
      <c r="V632">
        <v>192.2</v>
      </c>
      <c r="W632">
        <v>2.79</v>
      </c>
      <c r="X632">
        <v>4.26</v>
      </c>
      <c r="Y632">
        <v>0.6</v>
      </c>
      <c r="Z632">
        <v>5</v>
      </c>
      <c r="AA632" t="s">
        <v>4250</v>
      </c>
      <c r="AB632">
        <v>1</v>
      </c>
      <c r="AC632">
        <v>11</v>
      </c>
      <c r="AD632">
        <v>3</v>
      </c>
      <c r="AF632" t="s">
        <v>7951</v>
      </c>
      <c r="AI632">
        <v>0</v>
      </c>
      <c r="AJ632">
        <v>0</v>
      </c>
      <c r="AK632" t="s">
        <v>19980</v>
      </c>
      <c r="AL632" t="s">
        <v>19980</v>
      </c>
      <c r="AM632" t="s">
        <v>20019</v>
      </c>
    </row>
    <row r="633" spans="1:39" x14ac:dyDescent="0.25">
      <c r="A633" t="s">
        <v>20385</v>
      </c>
      <c r="B633" t="s">
        <v>20486</v>
      </c>
      <c r="C633" t="s">
        <v>4842</v>
      </c>
      <c r="D633">
        <v>62</v>
      </c>
      <c r="E633" t="s">
        <v>20487</v>
      </c>
      <c r="K633" t="s">
        <v>6860</v>
      </c>
      <c r="M633" t="s">
        <v>20558</v>
      </c>
      <c r="N633">
        <v>8</v>
      </c>
      <c r="O633" t="s">
        <v>20645</v>
      </c>
      <c r="P633" t="s">
        <v>21032</v>
      </c>
      <c r="Q633">
        <v>3</v>
      </c>
      <c r="R633">
        <v>2</v>
      </c>
      <c r="S633">
        <v>1.86</v>
      </c>
      <c r="T633">
        <v>1.86</v>
      </c>
      <c r="U633">
        <v>181.24</v>
      </c>
      <c r="V633">
        <v>71.77</v>
      </c>
      <c r="W633">
        <v>1.08</v>
      </c>
      <c r="X633">
        <v>10.06</v>
      </c>
      <c r="Y633">
        <v>3.76</v>
      </c>
      <c r="Z633">
        <v>1</v>
      </c>
      <c r="AA633" t="s">
        <v>4250</v>
      </c>
      <c r="AB633">
        <v>0</v>
      </c>
      <c r="AC633">
        <v>4</v>
      </c>
      <c r="AD633">
        <v>5.5</v>
      </c>
      <c r="AF633" t="s">
        <v>7949</v>
      </c>
      <c r="AI633">
        <v>0</v>
      </c>
      <c r="AJ633">
        <v>0</v>
      </c>
      <c r="AK633" t="s">
        <v>21150</v>
      </c>
      <c r="AL633" t="s">
        <v>21150</v>
      </c>
      <c r="AM633" t="s">
        <v>20019</v>
      </c>
    </row>
    <row r="634" spans="1:39" x14ac:dyDescent="0.25">
      <c r="A634" t="s">
        <v>20386</v>
      </c>
      <c r="B634" t="s">
        <v>20485</v>
      </c>
      <c r="C634" t="s">
        <v>4842</v>
      </c>
      <c r="D634">
        <v>61.9</v>
      </c>
      <c r="E634" t="s">
        <v>20487</v>
      </c>
      <c r="K634" t="s">
        <v>6860</v>
      </c>
      <c r="M634" t="s">
        <v>14973</v>
      </c>
      <c r="N634">
        <v>8</v>
      </c>
      <c r="O634" t="s">
        <v>20621</v>
      </c>
      <c r="P634" t="s">
        <v>21033</v>
      </c>
      <c r="Q634">
        <v>3</v>
      </c>
      <c r="R634">
        <v>1</v>
      </c>
      <c r="S634">
        <v>3.86</v>
      </c>
      <c r="T634">
        <v>5.0599999999999996</v>
      </c>
      <c r="U634">
        <v>451.79</v>
      </c>
      <c r="V634">
        <v>41.57</v>
      </c>
      <c r="W634">
        <v>5.15</v>
      </c>
      <c r="X634">
        <v>12.89</v>
      </c>
      <c r="Y634">
        <v>8.52</v>
      </c>
      <c r="Z634">
        <v>2</v>
      </c>
      <c r="AA634" t="s">
        <v>4250</v>
      </c>
      <c r="AB634">
        <v>1</v>
      </c>
      <c r="AC634">
        <v>7</v>
      </c>
      <c r="AD634">
        <v>2.987690476190477</v>
      </c>
      <c r="AF634" t="s">
        <v>7952</v>
      </c>
      <c r="AI634">
        <v>0</v>
      </c>
      <c r="AJ634">
        <v>0</v>
      </c>
      <c r="AK634" t="s">
        <v>20005</v>
      </c>
      <c r="AL634" t="s">
        <v>20005</v>
      </c>
      <c r="AM634" t="s">
        <v>20019</v>
      </c>
    </row>
    <row r="635" spans="1:39" x14ac:dyDescent="0.25">
      <c r="A635" t="s">
        <v>20387</v>
      </c>
      <c r="B635" t="s">
        <v>20485</v>
      </c>
      <c r="C635" t="s">
        <v>4842</v>
      </c>
      <c r="D635">
        <v>61.9</v>
      </c>
      <c r="E635" t="s">
        <v>20487</v>
      </c>
      <c r="G635" t="s">
        <v>20494</v>
      </c>
      <c r="H635" t="s">
        <v>4846</v>
      </c>
      <c r="K635" t="s">
        <v>6860</v>
      </c>
      <c r="L635" t="s">
        <v>6861</v>
      </c>
      <c r="M635" t="s">
        <v>20565</v>
      </c>
      <c r="N635">
        <v>9</v>
      </c>
      <c r="O635" t="s">
        <v>20652</v>
      </c>
      <c r="P635" t="s">
        <v>21034</v>
      </c>
      <c r="Q635">
        <v>4</v>
      </c>
      <c r="R635">
        <v>3</v>
      </c>
      <c r="S635">
        <v>1.62</v>
      </c>
      <c r="T635">
        <v>1.64</v>
      </c>
      <c r="U635">
        <v>375.45</v>
      </c>
      <c r="V635">
        <v>104.37</v>
      </c>
      <c r="W635">
        <v>2.1800000000000002</v>
      </c>
      <c r="X635">
        <v>9.2100000000000009</v>
      </c>
      <c r="Y635">
        <v>1.59</v>
      </c>
      <c r="Z635">
        <v>2</v>
      </c>
      <c r="AA635" t="s">
        <v>4250</v>
      </c>
      <c r="AB635">
        <v>0</v>
      </c>
      <c r="AC635">
        <v>6</v>
      </c>
      <c r="AD635">
        <v>4.5773095238095243</v>
      </c>
      <c r="AF635" t="s">
        <v>7949</v>
      </c>
      <c r="AI635">
        <v>0</v>
      </c>
      <c r="AJ635">
        <v>0</v>
      </c>
      <c r="AK635" t="s">
        <v>21153</v>
      </c>
      <c r="AL635" t="s">
        <v>21153</v>
      </c>
      <c r="AM635" t="s">
        <v>20019</v>
      </c>
    </row>
    <row r="636" spans="1:39" x14ac:dyDescent="0.25">
      <c r="A636" t="s">
        <v>20388</v>
      </c>
      <c r="B636" t="s">
        <v>20485</v>
      </c>
      <c r="C636" t="s">
        <v>4842</v>
      </c>
      <c r="D636">
        <v>61.46</v>
      </c>
      <c r="E636" t="s">
        <v>20487</v>
      </c>
      <c r="G636" t="s">
        <v>20496</v>
      </c>
      <c r="H636" t="s">
        <v>4846</v>
      </c>
      <c r="K636" t="s">
        <v>6860</v>
      </c>
      <c r="L636" t="s">
        <v>6861</v>
      </c>
      <c r="M636" t="s">
        <v>20560</v>
      </c>
      <c r="N636">
        <v>9</v>
      </c>
      <c r="O636" t="s">
        <v>20647</v>
      </c>
      <c r="P636" t="s">
        <v>21035</v>
      </c>
      <c r="Q636">
        <v>4</v>
      </c>
      <c r="R636">
        <v>2</v>
      </c>
      <c r="S636">
        <v>3.14</v>
      </c>
      <c r="T636">
        <v>4.87</v>
      </c>
      <c r="U636">
        <v>386.29</v>
      </c>
      <c r="V636">
        <v>72.52</v>
      </c>
      <c r="W636">
        <v>4.3</v>
      </c>
      <c r="Y636">
        <v>9.19</v>
      </c>
      <c r="Z636">
        <v>4</v>
      </c>
      <c r="AA636" t="s">
        <v>4250</v>
      </c>
      <c r="AB636">
        <v>0</v>
      </c>
      <c r="AC636">
        <v>5</v>
      </c>
      <c r="AD636">
        <v>3.212214285714285</v>
      </c>
      <c r="AF636" t="s">
        <v>7952</v>
      </c>
      <c r="AI636">
        <v>0</v>
      </c>
      <c r="AJ636">
        <v>0</v>
      </c>
      <c r="AK636" t="s">
        <v>21151</v>
      </c>
      <c r="AL636" t="s">
        <v>21151</v>
      </c>
      <c r="AM636" t="s">
        <v>20019</v>
      </c>
    </row>
    <row r="637" spans="1:39" x14ac:dyDescent="0.25">
      <c r="A637" t="s">
        <v>20389</v>
      </c>
      <c r="B637" t="s">
        <v>20485</v>
      </c>
      <c r="C637" t="s">
        <v>4842</v>
      </c>
      <c r="D637">
        <v>61.42</v>
      </c>
      <c r="E637" t="s">
        <v>20487</v>
      </c>
      <c r="G637" t="s">
        <v>20488</v>
      </c>
      <c r="H637" t="s">
        <v>4846</v>
      </c>
      <c r="K637" t="s">
        <v>6860</v>
      </c>
      <c r="L637" t="s">
        <v>6861</v>
      </c>
      <c r="M637" t="s">
        <v>20566</v>
      </c>
      <c r="N637">
        <v>9</v>
      </c>
      <c r="O637" t="s">
        <v>20653</v>
      </c>
      <c r="P637" t="s">
        <v>21036</v>
      </c>
      <c r="Q637">
        <v>5</v>
      </c>
      <c r="R637">
        <v>1</v>
      </c>
      <c r="S637">
        <v>1.73</v>
      </c>
      <c r="T637">
        <v>2.98</v>
      </c>
      <c r="U637">
        <v>435.5</v>
      </c>
      <c r="V637">
        <v>69.72</v>
      </c>
      <c r="W637">
        <v>2.36</v>
      </c>
      <c r="Y637">
        <v>8.31</v>
      </c>
      <c r="Z637">
        <v>2</v>
      </c>
      <c r="AA637" t="s">
        <v>4250</v>
      </c>
      <c r="AB637">
        <v>0</v>
      </c>
      <c r="AC637">
        <v>6</v>
      </c>
      <c r="AD637">
        <v>5.1390476190476191</v>
      </c>
      <c r="AF637" t="s">
        <v>7949</v>
      </c>
      <c r="AI637">
        <v>0</v>
      </c>
      <c r="AJ637">
        <v>0</v>
      </c>
      <c r="AK637" t="s">
        <v>19967</v>
      </c>
      <c r="AL637" t="s">
        <v>19967</v>
      </c>
      <c r="AM637" t="s">
        <v>20019</v>
      </c>
    </row>
    <row r="638" spans="1:39" x14ac:dyDescent="0.25">
      <c r="A638" t="s">
        <v>20390</v>
      </c>
      <c r="B638" t="s">
        <v>20485</v>
      </c>
      <c r="C638" t="s">
        <v>4842</v>
      </c>
      <c r="D638">
        <v>61.18</v>
      </c>
      <c r="E638" t="s">
        <v>20487</v>
      </c>
      <c r="G638" t="s">
        <v>20494</v>
      </c>
      <c r="H638" t="s">
        <v>4846</v>
      </c>
      <c r="K638" t="s">
        <v>6860</v>
      </c>
      <c r="L638" t="s">
        <v>6861</v>
      </c>
      <c r="M638" t="s">
        <v>20549</v>
      </c>
      <c r="N638">
        <v>9</v>
      </c>
      <c r="O638" t="s">
        <v>20635</v>
      </c>
      <c r="P638" t="s">
        <v>21037</v>
      </c>
      <c r="Q638">
        <v>6</v>
      </c>
      <c r="R638">
        <v>3</v>
      </c>
      <c r="S638">
        <v>2.36</v>
      </c>
      <c r="T638">
        <v>2.48</v>
      </c>
      <c r="U638">
        <v>369.38</v>
      </c>
      <c r="V638">
        <v>135.86000000000001</v>
      </c>
      <c r="W638">
        <v>2.5099999999999998</v>
      </c>
      <c r="Y638">
        <v>6.89</v>
      </c>
      <c r="Z638">
        <v>2</v>
      </c>
      <c r="AA638" t="s">
        <v>4250</v>
      </c>
      <c r="AB638">
        <v>0</v>
      </c>
      <c r="AC638">
        <v>7</v>
      </c>
      <c r="AD638">
        <v>3.9196666666666671</v>
      </c>
      <c r="AF638" t="s">
        <v>7949</v>
      </c>
      <c r="AI638">
        <v>0</v>
      </c>
      <c r="AJ638">
        <v>0</v>
      </c>
      <c r="AK638" t="s">
        <v>21147</v>
      </c>
      <c r="AL638" t="s">
        <v>21147</v>
      </c>
      <c r="AM638" t="s">
        <v>20019</v>
      </c>
    </row>
    <row r="639" spans="1:39" x14ac:dyDescent="0.25">
      <c r="A639" t="s">
        <v>20391</v>
      </c>
      <c r="B639" t="s">
        <v>20485</v>
      </c>
      <c r="C639" t="s">
        <v>4842</v>
      </c>
      <c r="D639">
        <v>61</v>
      </c>
      <c r="E639" t="s">
        <v>20487</v>
      </c>
      <c r="G639" t="s">
        <v>20490</v>
      </c>
      <c r="H639" t="s">
        <v>4846</v>
      </c>
      <c r="K639" t="s">
        <v>6860</v>
      </c>
      <c r="L639" t="s">
        <v>6861</v>
      </c>
      <c r="M639" t="s">
        <v>20530</v>
      </c>
      <c r="N639">
        <v>9</v>
      </c>
      <c r="O639" t="s">
        <v>20610</v>
      </c>
      <c r="P639" t="s">
        <v>21038</v>
      </c>
      <c r="Q639">
        <v>9</v>
      </c>
      <c r="R639">
        <v>5</v>
      </c>
      <c r="S639">
        <v>1.39</v>
      </c>
      <c r="T639">
        <v>3.36</v>
      </c>
      <c r="U639">
        <v>642.07000000000005</v>
      </c>
      <c r="V639">
        <v>192.2</v>
      </c>
      <c r="W639">
        <v>3.31</v>
      </c>
      <c r="X639">
        <v>4.26</v>
      </c>
      <c r="Y639">
        <v>0.6</v>
      </c>
      <c r="Z639">
        <v>5</v>
      </c>
      <c r="AA639" t="s">
        <v>4250</v>
      </c>
      <c r="AB639">
        <v>1</v>
      </c>
      <c r="AC639">
        <v>11</v>
      </c>
      <c r="AD639">
        <v>2.82</v>
      </c>
      <c r="AF639" t="s">
        <v>7951</v>
      </c>
      <c r="AI639">
        <v>0</v>
      </c>
      <c r="AJ639">
        <v>0</v>
      </c>
      <c r="AK639" t="s">
        <v>19980</v>
      </c>
      <c r="AL639" t="s">
        <v>19980</v>
      </c>
      <c r="AM639" t="s">
        <v>20019</v>
      </c>
    </row>
    <row r="640" spans="1:39" x14ac:dyDescent="0.25">
      <c r="A640" t="s">
        <v>20392</v>
      </c>
      <c r="B640" t="s">
        <v>20485</v>
      </c>
      <c r="C640" t="s">
        <v>4842</v>
      </c>
      <c r="D640">
        <v>61</v>
      </c>
      <c r="E640" t="s">
        <v>20487</v>
      </c>
      <c r="G640" t="s">
        <v>20494</v>
      </c>
      <c r="H640" t="s">
        <v>4846</v>
      </c>
      <c r="K640" t="s">
        <v>6860</v>
      </c>
      <c r="M640" t="s">
        <v>20535</v>
      </c>
      <c r="N640">
        <v>8</v>
      </c>
      <c r="O640" t="s">
        <v>20616</v>
      </c>
      <c r="P640" t="s">
        <v>21039</v>
      </c>
      <c r="Q640">
        <v>3</v>
      </c>
      <c r="R640">
        <v>3</v>
      </c>
      <c r="S640">
        <v>4.93</v>
      </c>
      <c r="T640">
        <v>4.96</v>
      </c>
      <c r="U640">
        <v>400.46</v>
      </c>
      <c r="V640">
        <v>83.9</v>
      </c>
      <c r="W640">
        <v>4.43</v>
      </c>
      <c r="X640">
        <v>9.4600000000000009</v>
      </c>
      <c r="Y640">
        <v>6.28</v>
      </c>
      <c r="Z640">
        <v>4</v>
      </c>
      <c r="AA640" t="s">
        <v>4250</v>
      </c>
      <c r="AB640">
        <v>0</v>
      </c>
      <c r="AC640">
        <v>4</v>
      </c>
      <c r="AD640">
        <v>2.8976666666666668</v>
      </c>
      <c r="AF640" t="s">
        <v>7949</v>
      </c>
      <c r="AI640">
        <v>0</v>
      </c>
      <c r="AJ640">
        <v>0</v>
      </c>
      <c r="AK640" t="s">
        <v>20013</v>
      </c>
      <c r="AL640" t="s">
        <v>20013</v>
      </c>
      <c r="AM640" t="s">
        <v>20019</v>
      </c>
    </row>
    <row r="641" spans="1:39" x14ac:dyDescent="0.25">
      <c r="A641" t="s">
        <v>20393</v>
      </c>
      <c r="B641" t="s">
        <v>20485</v>
      </c>
      <c r="C641" t="s">
        <v>4842</v>
      </c>
      <c r="D641">
        <v>61</v>
      </c>
      <c r="E641" t="s">
        <v>20487</v>
      </c>
      <c r="G641" t="s">
        <v>20494</v>
      </c>
      <c r="H641" t="s">
        <v>4846</v>
      </c>
      <c r="K641" t="s">
        <v>6860</v>
      </c>
      <c r="M641" t="s">
        <v>20535</v>
      </c>
      <c r="N641">
        <v>8</v>
      </c>
      <c r="O641" t="s">
        <v>20616</v>
      </c>
      <c r="P641" t="s">
        <v>21040</v>
      </c>
      <c r="Q641">
        <v>3</v>
      </c>
      <c r="R641">
        <v>3</v>
      </c>
      <c r="S641">
        <v>4.9800000000000004</v>
      </c>
      <c r="T641">
        <v>5.01</v>
      </c>
      <c r="U641">
        <v>382.47</v>
      </c>
      <c r="V641">
        <v>83.9</v>
      </c>
      <c r="W641">
        <v>4.29</v>
      </c>
      <c r="X641">
        <v>9.5</v>
      </c>
      <c r="Y641">
        <v>6.3</v>
      </c>
      <c r="Z641">
        <v>4</v>
      </c>
      <c r="AA641" t="s">
        <v>4250</v>
      </c>
      <c r="AB641">
        <v>0</v>
      </c>
      <c r="AC641">
        <v>4</v>
      </c>
      <c r="AD641">
        <v>3.0061666666666662</v>
      </c>
      <c r="AF641" t="s">
        <v>7949</v>
      </c>
      <c r="AI641">
        <v>0</v>
      </c>
      <c r="AJ641">
        <v>0</v>
      </c>
      <c r="AK641" t="s">
        <v>20013</v>
      </c>
      <c r="AL641" t="s">
        <v>20013</v>
      </c>
      <c r="AM641" t="s">
        <v>20019</v>
      </c>
    </row>
    <row r="642" spans="1:39" x14ac:dyDescent="0.25">
      <c r="A642" t="s">
        <v>20394</v>
      </c>
      <c r="B642" t="s">
        <v>20485</v>
      </c>
      <c r="C642" t="s">
        <v>4842</v>
      </c>
      <c r="D642">
        <v>61</v>
      </c>
      <c r="E642" t="s">
        <v>20487</v>
      </c>
      <c r="G642" t="s">
        <v>20490</v>
      </c>
      <c r="H642" t="s">
        <v>4846</v>
      </c>
      <c r="K642" t="s">
        <v>6860</v>
      </c>
      <c r="M642" t="s">
        <v>20543</v>
      </c>
      <c r="N642">
        <v>8</v>
      </c>
      <c r="O642" t="s">
        <v>20629</v>
      </c>
      <c r="P642" t="s">
        <v>21041</v>
      </c>
      <c r="Q642">
        <v>9</v>
      </c>
      <c r="R642">
        <v>9</v>
      </c>
      <c r="S642">
        <v>-4</v>
      </c>
      <c r="T642">
        <v>0.51</v>
      </c>
      <c r="U642">
        <v>651.71</v>
      </c>
      <c r="V642">
        <v>274.55</v>
      </c>
      <c r="W642">
        <v>-1.02</v>
      </c>
      <c r="X642">
        <v>2.83</v>
      </c>
      <c r="Y642">
        <v>8.7200000000000006</v>
      </c>
      <c r="Z642">
        <v>1</v>
      </c>
      <c r="AA642" t="s">
        <v>4250</v>
      </c>
      <c r="AB642">
        <v>2</v>
      </c>
      <c r="AC642">
        <v>20</v>
      </c>
      <c r="AD642">
        <v>2.64</v>
      </c>
      <c r="AF642" t="s">
        <v>7950</v>
      </c>
      <c r="AI642">
        <v>0</v>
      </c>
      <c r="AJ642">
        <v>0</v>
      </c>
      <c r="AK642" t="s">
        <v>19899</v>
      </c>
      <c r="AL642" t="s">
        <v>19899</v>
      </c>
      <c r="AM642" t="s">
        <v>20019</v>
      </c>
    </row>
    <row r="643" spans="1:39" x14ac:dyDescent="0.25">
      <c r="A643" t="s">
        <v>20395</v>
      </c>
      <c r="B643" t="s">
        <v>20485</v>
      </c>
      <c r="C643" t="s">
        <v>4842</v>
      </c>
      <c r="D643">
        <v>61</v>
      </c>
      <c r="E643" t="s">
        <v>20487</v>
      </c>
      <c r="G643" t="s">
        <v>20494</v>
      </c>
      <c r="H643" t="s">
        <v>4846</v>
      </c>
      <c r="K643" t="s">
        <v>6860</v>
      </c>
      <c r="M643" t="s">
        <v>20535</v>
      </c>
      <c r="N643">
        <v>8</v>
      </c>
      <c r="O643" t="s">
        <v>20616</v>
      </c>
      <c r="P643" t="s">
        <v>21042</v>
      </c>
      <c r="Q643">
        <v>5</v>
      </c>
      <c r="R643">
        <v>3</v>
      </c>
      <c r="S643">
        <v>2.68</v>
      </c>
      <c r="T643">
        <v>2.71</v>
      </c>
      <c r="U643">
        <v>378.43</v>
      </c>
      <c r="V643">
        <v>102.36</v>
      </c>
      <c r="W643">
        <v>2.85</v>
      </c>
      <c r="X643">
        <v>9.5</v>
      </c>
      <c r="Y643">
        <v>6.3</v>
      </c>
      <c r="Z643">
        <v>3</v>
      </c>
      <c r="AA643" t="s">
        <v>4250</v>
      </c>
      <c r="AB643">
        <v>0</v>
      </c>
      <c r="AC643">
        <v>6</v>
      </c>
      <c r="AD643">
        <v>4.2830238095238098</v>
      </c>
      <c r="AF643" t="s">
        <v>7949</v>
      </c>
      <c r="AI643">
        <v>0</v>
      </c>
      <c r="AJ643">
        <v>0</v>
      </c>
      <c r="AK643" t="s">
        <v>20013</v>
      </c>
      <c r="AL643" t="s">
        <v>20013</v>
      </c>
      <c r="AM643" t="s">
        <v>20019</v>
      </c>
    </row>
    <row r="644" spans="1:39" x14ac:dyDescent="0.25">
      <c r="A644" t="s">
        <v>20396</v>
      </c>
      <c r="B644" t="s">
        <v>20485</v>
      </c>
      <c r="C644" t="s">
        <v>4842</v>
      </c>
      <c r="D644">
        <v>61</v>
      </c>
      <c r="E644" t="s">
        <v>20487</v>
      </c>
      <c r="G644" t="s">
        <v>20488</v>
      </c>
      <c r="H644" t="s">
        <v>4846</v>
      </c>
      <c r="K644" t="s">
        <v>6860</v>
      </c>
      <c r="M644" t="s">
        <v>20513</v>
      </c>
      <c r="N644">
        <v>8</v>
      </c>
      <c r="O644" t="s">
        <v>20588</v>
      </c>
      <c r="P644" t="s">
        <v>21043</v>
      </c>
      <c r="Q644">
        <v>2</v>
      </c>
      <c r="R644">
        <v>2</v>
      </c>
      <c r="S644">
        <v>0.62</v>
      </c>
      <c r="T644">
        <v>0.62</v>
      </c>
      <c r="U644">
        <v>381.86</v>
      </c>
      <c r="V644">
        <v>62.08</v>
      </c>
      <c r="W644">
        <v>3.17</v>
      </c>
      <c r="X644">
        <v>11.71</v>
      </c>
      <c r="Y644">
        <v>0.51</v>
      </c>
      <c r="Z644">
        <v>3</v>
      </c>
      <c r="AA644" t="s">
        <v>4250</v>
      </c>
      <c r="AB644">
        <v>0</v>
      </c>
      <c r="AC644">
        <v>5</v>
      </c>
      <c r="AD644">
        <v>5.3438571428571429</v>
      </c>
      <c r="AF644" t="s">
        <v>7949</v>
      </c>
      <c r="AI644">
        <v>0</v>
      </c>
      <c r="AJ644">
        <v>0</v>
      </c>
      <c r="AK644" t="s">
        <v>19970</v>
      </c>
      <c r="AL644" t="s">
        <v>19970</v>
      </c>
      <c r="AM644" t="s">
        <v>20019</v>
      </c>
    </row>
    <row r="645" spans="1:39" x14ac:dyDescent="0.25">
      <c r="A645" t="s">
        <v>20397</v>
      </c>
      <c r="B645" t="s">
        <v>20485</v>
      </c>
      <c r="C645" t="s">
        <v>4842</v>
      </c>
      <c r="D645">
        <v>61</v>
      </c>
      <c r="E645" t="s">
        <v>20487</v>
      </c>
      <c r="G645" t="s">
        <v>20494</v>
      </c>
      <c r="H645" t="s">
        <v>4846</v>
      </c>
      <c r="K645" t="s">
        <v>6860</v>
      </c>
      <c r="L645" t="s">
        <v>6861</v>
      </c>
      <c r="M645" t="s">
        <v>20567</v>
      </c>
      <c r="N645">
        <v>9</v>
      </c>
      <c r="O645" t="s">
        <v>20654</v>
      </c>
      <c r="P645" t="s">
        <v>21044</v>
      </c>
      <c r="Q645">
        <v>5</v>
      </c>
      <c r="R645">
        <v>0</v>
      </c>
      <c r="S645">
        <v>3.49</v>
      </c>
      <c r="T645">
        <v>3.49</v>
      </c>
      <c r="U645">
        <v>383.47</v>
      </c>
      <c r="V645">
        <v>48</v>
      </c>
      <c r="W645">
        <v>2.72</v>
      </c>
      <c r="Y645">
        <v>0.44</v>
      </c>
      <c r="Z645">
        <v>2</v>
      </c>
      <c r="AA645" t="s">
        <v>4250</v>
      </c>
      <c r="AB645">
        <v>0</v>
      </c>
      <c r="AC645">
        <v>5</v>
      </c>
      <c r="AD645">
        <v>4.8423571428571428</v>
      </c>
      <c r="AF645" t="s">
        <v>7949</v>
      </c>
      <c r="AI645">
        <v>0</v>
      </c>
      <c r="AJ645">
        <v>0</v>
      </c>
      <c r="AK645" t="s">
        <v>21154</v>
      </c>
      <c r="AL645" t="s">
        <v>21154</v>
      </c>
      <c r="AM645" t="s">
        <v>20019</v>
      </c>
    </row>
    <row r="646" spans="1:39" x14ac:dyDescent="0.25">
      <c r="A646" t="s">
        <v>20103</v>
      </c>
      <c r="B646" t="s">
        <v>20485</v>
      </c>
      <c r="C646" t="s">
        <v>4842</v>
      </c>
      <c r="D646">
        <v>61</v>
      </c>
      <c r="E646" t="s">
        <v>20487</v>
      </c>
      <c r="G646" t="s">
        <v>20488</v>
      </c>
      <c r="H646" t="s">
        <v>4846</v>
      </c>
      <c r="K646" t="s">
        <v>6860</v>
      </c>
      <c r="L646" t="s">
        <v>6861</v>
      </c>
      <c r="M646" t="s">
        <v>20507</v>
      </c>
      <c r="N646">
        <v>9</v>
      </c>
      <c r="O646" t="s">
        <v>20582</v>
      </c>
      <c r="P646" t="s">
        <v>20750</v>
      </c>
      <c r="Q646">
        <v>3</v>
      </c>
      <c r="R646">
        <v>1</v>
      </c>
      <c r="S646">
        <v>6.99</v>
      </c>
      <c r="T646">
        <v>6.99</v>
      </c>
      <c r="U646">
        <v>339.5</v>
      </c>
      <c r="V646">
        <v>25.16</v>
      </c>
      <c r="W646">
        <v>4.92</v>
      </c>
      <c r="Y646">
        <v>0</v>
      </c>
      <c r="Z646">
        <v>3</v>
      </c>
      <c r="AA646" t="s">
        <v>4250</v>
      </c>
      <c r="AB646">
        <v>0</v>
      </c>
      <c r="AC646">
        <v>7</v>
      </c>
      <c r="AD646">
        <v>3.091333333333333</v>
      </c>
      <c r="AF646" t="s">
        <v>7949</v>
      </c>
      <c r="AI646">
        <v>0</v>
      </c>
      <c r="AJ646">
        <v>0</v>
      </c>
      <c r="AK646" t="s">
        <v>20016</v>
      </c>
      <c r="AL646" t="s">
        <v>20016</v>
      </c>
      <c r="AM646" t="s">
        <v>20019</v>
      </c>
    </row>
    <row r="647" spans="1:39" x14ac:dyDescent="0.25">
      <c r="A647" t="s">
        <v>20398</v>
      </c>
      <c r="B647" t="s">
        <v>20485</v>
      </c>
      <c r="C647" t="s">
        <v>4842</v>
      </c>
      <c r="D647">
        <v>61</v>
      </c>
      <c r="E647" t="s">
        <v>20487</v>
      </c>
      <c r="G647" t="s">
        <v>20489</v>
      </c>
      <c r="H647" t="s">
        <v>4846</v>
      </c>
      <c r="K647" t="s">
        <v>6860</v>
      </c>
      <c r="L647" t="s">
        <v>6861</v>
      </c>
      <c r="M647" t="s">
        <v>20512</v>
      </c>
      <c r="N647">
        <v>9</v>
      </c>
      <c r="O647" t="s">
        <v>20587</v>
      </c>
      <c r="P647" t="s">
        <v>21045</v>
      </c>
      <c r="Q647">
        <v>4</v>
      </c>
      <c r="R647">
        <v>2</v>
      </c>
      <c r="S647">
        <v>4.67</v>
      </c>
      <c r="T647">
        <v>4.67</v>
      </c>
      <c r="U647">
        <v>327.45</v>
      </c>
      <c r="V647">
        <v>45.39</v>
      </c>
      <c r="W647">
        <v>4.12</v>
      </c>
      <c r="X647">
        <v>9.18</v>
      </c>
      <c r="Y647">
        <v>0</v>
      </c>
      <c r="Z647">
        <v>3</v>
      </c>
      <c r="AA647" t="s">
        <v>4250</v>
      </c>
      <c r="AB647">
        <v>0</v>
      </c>
      <c r="AC647">
        <v>5</v>
      </c>
      <c r="AD647">
        <v>3.665</v>
      </c>
      <c r="AF647" t="s">
        <v>7949</v>
      </c>
      <c r="AI647">
        <v>0</v>
      </c>
      <c r="AJ647">
        <v>0</v>
      </c>
      <c r="AK647" t="s">
        <v>20016</v>
      </c>
      <c r="AL647" t="s">
        <v>20016</v>
      </c>
      <c r="AM647" t="s">
        <v>20019</v>
      </c>
    </row>
    <row r="648" spans="1:39" x14ac:dyDescent="0.25">
      <c r="A648" t="s">
        <v>20399</v>
      </c>
      <c r="B648" t="s">
        <v>20485</v>
      </c>
      <c r="C648" t="s">
        <v>4842</v>
      </c>
      <c r="D648">
        <v>60.7</v>
      </c>
      <c r="E648" t="s">
        <v>20487</v>
      </c>
      <c r="G648" t="s">
        <v>20489</v>
      </c>
      <c r="H648" t="s">
        <v>4846</v>
      </c>
      <c r="K648" t="s">
        <v>6860</v>
      </c>
      <c r="L648" t="s">
        <v>6861</v>
      </c>
      <c r="M648" t="s">
        <v>20508</v>
      </c>
      <c r="N648">
        <v>9</v>
      </c>
      <c r="O648" t="s">
        <v>20583</v>
      </c>
      <c r="P648" t="s">
        <v>21046</v>
      </c>
      <c r="Q648">
        <v>2</v>
      </c>
      <c r="R648">
        <v>2</v>
      </c>
      <c r="S648">
        <v>2.9</v>
      </c>
      <c r="T648">
        <v>4.5199999999999996</v>
      </c>
      <c r="U648">
        <v>398.43</v>
      </c>
      <c r="V648">
        <v>55.12</v>
      </c>
      <c r="W648">
        <v>4.6900000000000004</v>
      </c>
      <c r="Y648">
        <v>9.07</v>
      </c>
      <c r="Z648">
        <v>3</v>
      </c>
      <c r="AA648" t="s">
        <v>4250</v>
      </c>
      <c r="AB648">
        <v>0</v>
      </c>
      <c r="AC648">
        <v>6</v>
      </c>
      <c r="AD648">
        <v>3.4805000000000001</v>
      </c>
      <c r="AF648" t="s">
        <v>7952</v>
      </c>
      <c r="AI648">
        <v>0</v>
      </c>
      <c r="AJ648">
        <v>0</v>
      </c>
      <c r="AK648" t="s">
        <v>21139</v>
      </c>
      <c r="AL648" t="s">
        <v>21139</v>
      </c>
      <c r="AM648" t="s">
        <v>20019</v>
      </c>
    </row>
    <row r="649" spans="1:39" x14ac:dyDescent="0.25">
      <c r="A649" t="s">
        <v>20400</v>
      </c>
      <c r="B649" t="s">
        <v>20485</v>
      </c>
      <c r="C649" t="s">
        <v>4842</v>
      </c>
      <c r="D649">
        <v>60.2</v>
      </c>
      <c r="E649" t="s">
        <v>20487</v>
      </c>
      <c r="G649" t="s">
        <v>20498</v>
      </c>
      <c r="H649" t="s">
        <v>4846</v>
      </c>
      <c r="K649" t="s">
        <v>6860</v>
      </c>
      <c r="M649" t="s">
        <v>20568</v>
      </c>
      <c r="N649">
        <v>8</v>
      </c>
      <c r="O649" t="s">
        <v>20655</v>
      </c>
      <c r="P649" t="s">
        <v>21047</v>
      </c>
      <c r="Q649">
        <v>5</v>
      </c>
      <c r="R649">
        <v>1</v>
      </c>
      <c r="S649">
        <v>3.99</v>
      </c>
      <c r="T649">
        <v>5.56</v>
      </c>
      <c r="U649">
        <v>420.55</v>
      </c>
      <c r="V649">
        <v>58.64</v>
      </c>
      <c r="W649">
        <v>4.63</v>
      </c>
      <c r="Y649">
        <v>8.9700000000000006</v>
      </c>
      <c r="Z649">
        <v>2</v>
      </c>
      <c r="AA649" t="s">
        <v>4250</v>
      </c>
      <c r="AB649">
        <v>0</v>
      </c>
      <c r="AC649">
        <v>12</v>
      </c>
      <c r="AD649">
        <v>2.9208333333333329</v>
      </c>
      <c r="AF649" t="s">
        <v>7952</v>
      </c>
      <c r="AI649">
        <v>0</v>
      </c>
      <c r="AJ649">
        <v>0</v>
      </c>
      <c r="AK649" t="s">
        <v>21155</v>
      </c>
      <c r="AL649" t="s">
        <v>21155</v>
      </c>
      <c r="AM649" t="s">
        <v>20019</v>
      </c>
    </row>
    <row r="650" spans="1:39" x14ac:dyDescent="0.25">
      <c r="A650" t="s">
        <v>20401</v>
      </c>
      <c r="B650" t="s">
        <v>20485</v>
      </c>
      <c r="C650" t="s">
        <v>4842</v>
      </c>
      <c r="D650">
        <v>60</v>
      </c>
      <c r="E650" t="s">
        <v>20487</v>
      </c>
      <c r="G650" t="s">
        <v>20489</v>
      </c>
      <c r="H650" t="s">
        <v>4846</v>
      </c>
      <c r="K650" t="s">
        <v>6860</v>
      </c>
      <c r="L650" t="s">
        <v>6861</v>
      </c>
      <c r="M650" t="s">
        <v>20569</v>
      </c>
      <c r="N650">
        <v>9</v>
      </c>
      <c r="O650" t="s">
        <v>20656</v>
      </c>
      <c r="P650" t="s">
        <v>21048</v>
      </c>
      <c r="Q650">
        <v>10</v>
      </c>
      <c r="R650">
        <v>1</v>
      </c>
      <c r="S650">
        <v>4.54</v>
      </c>
      <c r="T650">
        <v>4.54</v>
      </c>
      <c r="U650">
        <v>559.07000000000005</v>
      </c>
      <c r="V650">
        <v>112.41</v>
      </c>
      <c r="W650">
        <v>4.4000000000000004</v>
      </c>
      <c r="Y650">
        <v>0.91</v>
      </c>
      <c r="Z650">
        <v>4</v>
      </c>
      <c r="AA650" t="s">
        <v>4250</v>
      </c>
      <c r="AB650">
        <v>1</v>
      </c>
      <c r="AC650">
        <v>8</v>
      </c>
      <c r="AD650">
        <v>2.316333333333334</v>
      </c>
      <c r="AF650" t="s">
        <v>7949</v>
      </c>
      <c r="AI650">
        <v>0</v>
      </c>
      <c r="AJ650">
        <v>0</v>
      </c>
      <c r="AK650" t="s">
        <v>21156</v>
      </c>
      <c r="AL650" t="s">
        <v>21156</v>
      </c>
      <c r="AM650" t="s">
        <v>20019</v>
      </c>
    </row>
    <row r="651" spans="1:39" x14ac:dyDescent="0.25">
      <c r="A651" t="s">
        <v>20402</v>
      </c>
      <c r="B651" t="s">
        <v>20485</v>
      </c>
      <c r="C651" t="s">
        <v>4842</v>
      </c>
      <c r="D651">
        <v>60</v>
      </c>
      <c r="E651" t="s">
        <v>20487</v>
      </c>
      <c r="G651" t="s">
        <v>20490</v>
      </c>
      <c r="H651" t="s">
        <v>4846</v>
      </c>
      <c r="K651" t="s">
        <v>6860</v>
      </c>
      <c r="L651" t="s">
        <v>6861</v>
      </c>
      <c r="M651" t="s">
        <v>20514</v>
      </c>
      <c r="N651">
        <v>9</v>
      </c>
      <c r="O651" t="s">
        <v>20593</v>
      </c>
      <c r="P651" t="s">
        <v>21049</v>
      </c>
      <c r="Q651">
        <v>11</v>
      </c>
      <c r="R651">
        <v>7</v>
      </c>
      <c r="S651">
        <v>1.17</v>
      </c>
      <c r="T651">
        <v>3.69</v>
      </c>
      <c r="U651">
        <v>701.73</v>
      </c>
      <c r="V651">
        <v>286.23</v>
      </c>
      <c r="W651">
        <v>1.39</v>
      </c>
      <c r="X651">
        <v>4.24</v>
      </c>
      <c r="Y651">
        <v>8.7200000000000006</v>
      </c>
      <c r="Z651">
        <v>2</v>
      </c>
      <c r="AA651" t="s">
        <v>4250</v>
      </c>
      <c r="AB651">
        <v>3</v>
      </c>
      <c r="AC651">
        <v>19</v>
      </c>
      <c r="AD651">
        <v>2.2949999999999999</v>
      </c>
      <c r="AF651" t="s">
        <v>7950</v>
      </c>
      <c r="AI651">
        <v>0</v>
      </c>
      <c r="AJ651">
        <v>0</v>
      </c>
      <c r="AK651" t="s">
        <v>19869</v>
      </c>
      <c r="AL651" t="s">
        <v>19869</v>
      </c>
      <c r="AM651" t="s">
        <v>20019</v>
      </c>
    </row>
    <row r="652" spans="1:39" x14ac:dyDescent="0.25">
      <c r="A652" t="s">
        <v>20403</v>
      </c>
      <c r="B652" t="s">
        <v>20485</v>
      </c>
      <c r="C652" t="s">
        <v>4842</v>
      </c>
      <c r="D652">
        <v>60</v>
      </c>
      <c r="E652" t="s">
        <v>20487</v>
      </c>
      <c r="G652" t="s">
        <v>20490</v>
      </c>
      <c r="H652" t="s">
        <v>4846</v>
      </c>
      <c r="K652" t="s">
        <v>6860</v>
      </c>
      <c r="L652" t="s">
        <v>6861</v>
      </c>
      <c r="M652" t="s">
        <v>20530</v>
      </c>
      <c r="N652">
        <v>9</v>
      </c>
      <c r="O652" t="s">
        <v>20610</v>
      </c>
      <c r="P652" t="s">
        <v>21050</v>
      </c>
      <c r="Q652">
        <v>9</v>
      </c>
      <c r="R652">
        <v>4</v>
      </c>
      <c r="S652">
        <v>0.7</v>
      </c>
      <c r="T652">
        <v>2.68</v>
      </c>
      <c r="U652">
        <v>587.64</v>
      </c>
      <c r="V652">
        <v>183.41</v>
      </c>
      <c r="W652">
        <v>2.42</v>
      </c>
      <c r="X652">
        <v>4.17</v>
      </c>
      <c r="Y652">
        <v>0.6</v>
      </c>
      <c r="Z652">
        <v>4</v>
      </c>
      <c r="AA652" t="s">
        <v>4250</v>
      </c>
      <c r="AB652">
        <v>1</v>
      </c>
      <c r="AC652">
        <v>13</v>
      </c>
      <c r="AD652">
        <v>3</v>
      </c>
      <c r="AF652" t="s">
        <v>7951</v>
      </c>
      <c r="AI652">
        <v>0</v>
      </c>
      <c r="AJ652">
        <v>0</v>
      </c>
      <c r="AK652" t="s">
        <v>19980</v>
      </c>
      <c r="AL652" t="s">
        <v>19980</v>
      </c>
      <c r="AM652" t="s">
        <v>20019</v>
      </c>
    </row>
    <row r="653" spans="1:39" x14ac:dyDescent="0.25">
      <c r="A653" t="s">
        <v>20404</v>
      </c>
      <c r="B653" t="s">
        <v>20485</v>
      </c>
      <c r="C653" t="s">
        <v>4842</v>
      </c>
      <c r="D653">
        <v>60</v>
      </c>
      <c r="E653" t="s">
        <v>20487</v>
      </c>
      <c r="G653" t="s">
        <v>20490</v>
      </c>
      <c r="H653" t="s">
        <v>4846</v>
      </c>
      <c r="K653" t="s">
        <v>6860</v>
      </c>
      <c r="L653" t="s">
        <v>6861</v>
      </c>
      <c r="M653" t="s">
        <v>20514</v>
      </c>
      <c r="N653">
        <v>9</v>
      </c>
      <c r="O653" t="s">
        <v>20593</v>
      </c>
      <c r="P653" t="s">
        <v>21051</v>
      </c>
      <c r="Q653">
        <v>8</v>
      </c>
      <c r="R653">
        <v>8</v>
      </c>
      <c r="S653">
        <v>0.35</v>
      </c>
      <c r="T653">
        <v>2.87</v>
      </c>
      <c r="U653">
        <v>627.74</v>
      </c>
      <c r="V653">
        <v>220.18</v>
      </c>
      <c r="W653">
        <v>1.28</v>
      </c>
      <c r="X653">
        <v>4.24</v>
      </c>
      <c r="Y653">
        <v>8.7200000000000006</v>
      </c>
      <c r="Z653">
        <v>2</v>
      </c>
      <c r="AA653" t="s">
        <v>4250</v>
      </c>
      <c r="AB653">
        <v>2</v>
      </c>
      <c r="AC653">
        <v>17</v>
      </c>
      <c r="AD653">
        <v>2.64</v>
      </c>
      <c r="AF653" t="s">
        <v>7950</v>
      </c>
      <c r="AI653">
        <v>0</v>
      </c>
      <c r="AJ653">
        <v>0</v>
      </c>
      <c r="AK653" t="s">
        <v>19869</v>
      </c>
      <c r="AL653" t="s">
        <v>19869</v>
      </c>
      <c r="AM653" t="s">
        <v>20019</v>
      </c>
    </row>
    <row r="654" spans="1:39" x14ac:dyDescent="0.25">
      <c r="A654" t="s">
        <v>20405</v>
      </c>
      <c r="B654" t="s">
        <v>20485</v>
      </c>
      <c r="C654" t="s">
        <v>4842</v>
      </c>
      <c r="D654">
        <v>60</v>
      </c>
      <c r="E654" t="s">
        <v>20487</v>
      </c>
      <c r="G654" t="s">
        <v>20490</v>
      </c>
      <c r="H654" t="s">
        <v>4846</v>
      </c>
      <c r="K654" t="s">
        <v>6860</v>
      </c>
      <c r="L654" t="s">
        <v>6861</v>
      </c>
      <c r="M654" t="s">
        <v>20524</v>
      </c>
      <c r="N654">
        <v>9</v>
      </c>
      <c r="O654" t="s">
        <v>20600</v>
      </c>
      <c r="P654" t="s">
        <v>21052</v>
      </c>
      <c r="Q654">
        <v>9</v>
      </c>
      <c r="R654">
        <v>4</v>
      </c>
      <c r="S654">
        <v>2.63</v>
      </c>
      <c r="T654">
        <v>4.5999999999999996</v>
      </c>
      <c r="U654">
        <v>612.65</v>
      </c>
      <c r="V654">
        <v>196.34</v>
      </c>
      <c r="W654">
        <v>3.13</v>
      </c>
      <c r="X654">
        <v>4.26</v>
      </c>
      <c r="Y654">
        <v>0.6</v>
      </c>
      <c r="Z654">
        <v>4</v>
      </c>
      <c r="AA654" t="s">
        <v>4250</v>
      </c>
      <c r="AB654">
        <v>1</v>
      </c>
      <c r="AC654">
        <v>10</v>
      </c>
      <c r="AD654">
        <v>1.885</v>
      </c>
      <c r="AF654" t="s">
        <v>7951</v>
      </c>
      <c r="AI654">
        <v>0</v>
      </c>
      <c r="AJ654">
        <v>0</v>
      </c>
      <c r="AK654" t="s">
        <v>19940</v>
      </c>
      <c r="AL654" t="s">
        <v>19940</v>
      </c>
      <c r="AM654" t="s">
        <v>20019</v>
      </c>
    </row>
    <row r="655" spans="1:39" x14ac:dyDescent="0.25">
      <c r="A655" t="s">
        <v>20087</v>
      </c>
      <c r="B655" t="s">
        <v>20485</v>
      </c>
      <c r="C655" t="s">
        <v>4842</v>
      </c>
      <c r="D655">
        <v>60</v>
      </c>
      <c r="E655" t="s">
        <v>20487</v>
      </c>
      <c r="G655" t="s">
        <v>20493</v>
      </c>
      <c r="H655" t="s">
        <v>4846</v>
      </c>
      <c r="K655" t="s">
        <v>6860</v>
      </c>
      <c r="M655" t="s">
        <v>20555</v>
      </c>
      <c r="N655">
        <v>8</v>
      </c>
      <c r="O655" t="s">
        <v>20642</v>
      </c>
      <c r="P655" t="s">
        <v>20734</v>
      </c>
      <c r="Q655">
        <v>3</v>
      </c>
      <c r="R655">
        <v>1</v>
      </c>
      <c r="S655">
        <v>1.95</v>
      </c>
      <c r="T655">
        <v>2.13</v>
      </c>
      <c r="U655">
        <v>286.16000000000003</v>
      </c>
      <c r="V655">
        <v>58.69</v>
      </c>
      <c r="W655">
        <v>2.39</v>
      </c>
      <c r="Y655">
        <v>7.11</v>
      </c>
      <c r="Z655">
        <v>1</v>
      </c>
      <c r="AA655" t="s">
        <v>7946</v>
      </c>
      <c r="AB655">
        <v>0</v>
      </c>
      <c r="AC655">
        <v>1</v>
      </c>
      <c r="AD655">
        <v>5.833333333333333</v>
      </c>
      <c r="AF655" t="s">
        <v>7949</v>
      </c>
      <c r="AI655">
        <v>0</v>
      </c>
      <c r="AJ655">
        <v>0</v>
      </c>
      <c r="AK655" t="s">
        <v>19983</v>
      </c>
      <c r="AL655" t="s">
        <v>19983</v>
      </c>
      <c r="AM655" t="s">
        <v>20019</v>
      </c>
    </row>
    <row r="656" spans="1:39" x14ac:dyDescent="0.25">
      <c r="A656" t="s">
        <v>20406</v>
      </c>
      <c r="B656" t="s">
        <v>20485</v>
      </c>
      <c r="C656" t="s">
        <v>4842</v>
      </c>
      <c r="D656">
        <v>60</v>
      </c>
      <c r="E656" t="s">
        <v>20487</v>
      </c>
      <c r="G656" t="s">
        <v>20490</v>
      </c>
      <c r="H656" t="s">
        <v>4846</v>
      </c>
      <c r="K656" t="s">
        <v>6860</v>
      </c>
      <c r="M656" t="s">
        <v>20543</v>
      </c>
      <c r="N656">
        <v>8</v>
      </c>
      <c r="O656" t="s">
        <v>20629</v>
      </c>
      <c r="P656" t="s">
        <v>21053</v>
      </c>
      <c r="Q656">
        <v>12</v>
      </c>
      <c r="R656">
        <v>12</v>
      </c>
      <c r="S656">
        <v>-5.64</v>
      </c>
      <c r="T656">
        <v>-0.13</v>
      </c>
      <c r="U656">
        <v>851.91</v>
      </c>
      <c r="V656">
        <v>370.05</v>
      </c>
      <c r="W656">
        <v>-2.16</v>
      </c>
      <c r="X656">
        <v>3.18</v>
      </c>
      <c r="Y656">
        <v>8.7200000000000006</v>
      </c>
      <c r="Z656">
        <v>1</v>
      </c>
      <c r="AA656" t="s">
        <v>4250</v>
      </c>
      <c r="AB656">
        <v>3</v>
      </c>
      <c r="AC656">
        <v>27</v>
      </c>
      <c r="AD656">
        <v>2.64</v>
      </c>
      <c r="AF656" t="s">
        <v>7950</v>
      </c>
      <c r="AI656">
        <v>0</v>
      </c>
      <c r="AJ656">
        <v>0</v>
      </c>
      <c r="AK656" t="s">
        <v>19899</v>
      </c>
      <c r="AL656" t="s">
        <v>19899</v>
      </c>
      <c r="AM656" t="s">
        <v>20019</v>
      </c>
    </row>
    <row r="657" spans="1:39" x14ac:dyDescent="0.25">
      <c r="A657" t="s">
        <v>20075</v>
      </c>
      <c r="B657" t="s">
        <v>20485</v>
      </c>
      <c r="C657" t="s">
        <v>4842</v>
      </c>
      <c r="D657">
        <v>60</v>
      </c>
      <c r="E657" t="s">
        <v>20487</v>
      </c>
      <c r="G657" t="s">
        <v>20491</v>
      </c>
      <c r="H657" t="s">
        <v>4846</v>
      </c>
      <c r="K657" t="s">
        <v>6860</v>
      </c>
      <c r="L657" t="s">
        <v>6861</v>
      </c>
      <c r="M657" t="s">
        <v>20526</v>
      </c>
      <c r="N657">
        <v>9</v>
      </c>
      <c r="O657" t="s">
        <v>20604</v>
      </c>
      <c r="P657" t="s">
        <v>20722</v>
      </c>
      <c r="Q657">
        <v>10</v>
      </c>
      <c r="R657">
        <v>10</v>
      </c>
      <c r="S657">
        <v>0.51</v>
      </c>
      <c r="T657">
        <v>3.6</v>
      </c>
      <c r="U657">
        <v>748.83</v>
      </c>
      <c r="V657">
        <v>269.51</v>
      </c>
      <c r="W657">
        <v>1.25</v>
      </c>
      <c r="X657">
        <v>4.04</v>
      </c>
      <c r="Y657">
        <v>6.12</v>
      </c>
      <c r="Z657">
        <v>3</v>
      </c>
      <c r="AA657" t="s">
        <v>4250</v>
      </c>
      <c r="AB657">
        <v>2</v>
      </c>
      <c r="AC657">
        <v>18</v>
      </c>
      <c r="AD657">
        <v>2.7</v>
      </c>
      <c r="AF657" t="s">
        <v>7951</v>
      </c>
      <c r="AI657">
        <v>0</v>
      </c>
      <c r="AJ657">
        <v>0</v>
      </c>
      <c r="AK657" t="s">
        <v>19897</v>
      </c>
      <c r="AL657" t="s">
        <v>19897</v>
      </c>
      <c r="AM657" t="s">
        <v>20019</v>
      </c>
    </row>
    <row r="658" spans="1:39" x14ac:dyDescent="0.25">
      <c r="A658" t="s">
        <v>20407</v>
      </c>
      <c r="B658" t="s">
        <v>20485</v>
      </c>
      <c r="C658" t="s">
        <v>4842</v>
      </c>
      <c r="D658">
        <v>60</v>
      </c>
      <c r="E658" t="s">
        <v>20487</v>
      </c>
      <c r="G658" t="s">
        <v>20494</v>
      </c>
      <c r="H658" t="s">
        <v>4846</v>
      </c>
      <c r="K658" t="s">
        <v>6860</v>
      </c>
      <c r="M658" t="s">
        <v>20535</v>
      </c>
      <c r="N658">
        <v>8</v>
      </c>
      <c r="O658" t="s">
        <v>20616</v>
      </c>
      <c r="P658" t="s">
        <v>21054</v>
      </c>
      <c r="Q658">
        <v>4</v>
      </c>
      <c r="R658">
        <v>3</v>
      </c>
      <c r="S658">
        <v>3.41</v>
      </c>
      <c r="T658">
        <v>3.44</v>
      </c>
      <c r="U658">
        <v>412.28</v>
      </c>
      <c r="V658">
        <v>107.69</v>
      </c>
      <c r="W658">
        <v>4.01</v>
      </c>
      <c r="X658">
        <v>9.42</v>
      </c>
      <c r="Y658">
        <v>6.25</v>
      </c>
      <c r="Z658">
        <v>3</v>
      </c>
      <c r="AA658" t="s">
        <v>4250</v>
      </c>
      <c r="AB658">
        <v>0</v>
      </c>
      <c r="AC658">
        <v>4</v>
      </c>
      <c r="AD658">
        <v>3.2785714285714289</v>
      </c>
      <c r="AF658" t="s">
        <v>7949</v>
      </c>
      <c r="AI658">
        <v>0</v>
      </c>
      <c r="AJ658">
        <v>0</v>
      </c>
      <c r="AK658" t="s">
        <v>20013</v>
      </c>
      <c r="AL658" t="s">
        <v>20013</v>
      </c>
      <c r="AM658" t="s">
        <v>20019</v>
      </c>
    </row>
    <row r="659" spans="1:39" x14ac:dyDescent="0.25">
      <c r="A659" t="s">
        <v>20408</v>
      </c>
      <c r="B659" t="s">
        <v>20485</v>
      </c>
      <c r="C659" t="s">
        <v>4842</v>
      </c>
      <c r="D659">
        <v>60</v>
      </c>
      <c r="E659" t="s">
        <v>20487</v>
      </c>
      <c r="G659" t="s">
        <v>20490</v>
      </c>
      <c r="H659" t="s">
        <v>4846</v>
      </c>
      <c r="K659" t="s">
        <v>6860</v>
      </c>
      <c r="M659" t="s">
        <v>20550</v>
      </c>
      <c r="N659">
        <v>8</v>
      </c>
      <c r="O659" t="s">
        <v>20636</v>
      </c>
      <c r="P659" t="s">
        <v>21055</v>
      </c>
      <c r="U659">
        <v>1031.17</v>
      </c>
      <c r="Y659">
        <v>0</v>
      </c>
      <c r="AI659">
        <v>0</v>
      </c>
      <c r="AJ659">
        <v>0</v>
      </c>
      <c r="AK659" t="s">
        <v>20011</v>
      </c>
      <c r="AL659" t="s">
        <v>20011</v>
      </c>
      <c r="AM659" t="s">
        <v>20019</v>
      </c>
    </row>
    <row r="660" spans="1:39" x14ac:dyDescent="0.25">
      <c r="A660" t="s">
        <v>20227</v>
      </c>
      <c r="B660" t="s">
        <v>20485</v>
      </c>
      <c r="C660" t="s">
        <v>4842</v>
      </c>
      <c r="D660">
        <v>60</v>
      </c>
      <c r="E660" t="s">
        <v>20487</v>
      </c>
      <c r="G660" t="s">
        <v>20496</v>
      </c>
      <c r="H660" t="s">
        <v>4846</v>
      </c>
      <c r="K660" t="s">
        <v>6860</v>
      </c>
      <c r="L660" t="s">
        <v>6861</v>
      </c>
      <c r="M660" t="s">
        <v>20538</v>
      </c>
      <c r="N660">
        <v>9</v>
      </c>
      <c r="O660" t="s">
        <v>20620</v>
      </c>
      <c r="P660" t="s">
        <v>20874</v>
      </c>
      <c r="Q660">
        <v>3</v>
      </c>
      <c r="R660">
        <v>1</v>
      </c>
      <c r="S660">
        <v>7.83</v>
      </c>
      <c r="T660">
        <v>7.83</v>
      </c>
      <c r="U660">
        <v>387.55</v>
      </c>
      <c r="V660">
        <v>25.16</v>
      </c>
      <c r="W660">
        <v>6.02</v>
      </c>
      <c r="Y660">
        <v>0</v>
      </c>
      <c r="Z660">
        <v>4</v>
      </c>
      <c r="AA660" t="s">
        <v>4250</v>
      </c>
      <c r="AB660">
        <v>1</v>
      </c>
      <c r="AC660">
        <v>7</v>
      </c>
      <c r="AD660">
        <v>2.8945476190476191</v>
      </c>
      <c r="AF660" t="s">
        <v>7949</v>
      </c>
      <c r="AI660">
        <v>0</v>
      </c>
      <c r="AJ660">
        <v>0</v>
      </c>
      <c r="AK660" t="s">
        <v>20016</v>
      </c>
      <c r="AL660" t="s">
        <v>20016</v>
      </c>
      <c r="AM660" t="s">
        <v>20019</v>
      </c>
    </row>
    <row r="661" spans="1:39" x14ac:dyDescent="0.25">
      <c r="A661" t="s">
        <v>20409</v>
      </c>
      <c r="B661" t="s">
        <v>20485</v>
      </c>
      <c r="C661" t="s">
        <v>4842</v>
      </c>
      <c r="D661">
        <v>60</v>
      </c>
      <c r="E661" t="s">
        <v>20487</v>
      </c>
      <c r="G661" t="s">
        <v>20494</v>
      </c>
      <c r="H661" t="s">
        <v>4846</v>
      </c>
      <c r="K661" t="s">
        <v>6860</v>
      </c>
      <c r="M661" t="s">
        <v>20535</v>
      </c>
      <c r="N661">
        <v>8</v>
      </c>
      <c r="O661" t="s">
        <v>20616</v>
      </c>
      <c r="P661" t="s">
        <v>21056</v>
      </c>
      <c r="Q661">
        <v>3</v>
      </c>
      <c r="R661">
        <v>3</v>
      </c>
      <c r="S661">
        <v>4.9800000000000004</v>
      </c>
      <c r="T661">
        <v>5.01</v>
      </c>
      <c r="U661">
        <v>382.47</v>
      </c>
      <c r="V661">
        <v>83.9</v>
      </c>
      <c r="W661">
        <v>4.29</v>
      </c>
      <c r="X661">
        <v>9.49</v>
      </c>
      <c r="Y661">
        <v>6.29</v>
      </c>
      <c r="Z661">
        <v>4</v>
      </c>
      <c r="AA661" t="s">
        <v>4250</v>
      </c>
      <c r="AB661">
        <v>0</v>
      </c>
      <c r="AC661">
        <v>4</v>
      </c>
      <c r="AD661">
        <v>3.0061666666666662</v>
      </c>
      <c r="AF661" t="s">
        <v>7949</v>
      </c>
      <c r="AI661">
        <v>0</v>
      </c>
      <c r="AJ661">
        <v>0</v>
      </c>
      <c r="AK661" t="s">
        <v>20013</v>
      </c>
      <c r="AL661" t="s">
        <v>20013</v>
      </c>
      <c r="AM661" t="s">
        <v>20019</v>
      </c>
    </row>
    <row r="662" spans="1:39" x14ac:dyDescent="0.25">
      <c r="A662" t="s">
        <v>20410</v>
      </c>
      <c r="B662" t="s">
        <v>20485</v>
      </c>
      <c r="C662" t="s">
        <v>4842</v>
      </c>
      <c r="D662">
        <v>60</v>
      </c>
      <c r="E662" t="s">
        <v>20487</v>
      </c>
      <c r="G662" t="s">
        <v>20504</v>
      </c>
      <c r="H662" t="s">
        <v>4846</v>
      </c>
      <c r="K662" t="s">
        <v>6860</v>
      </c>
      <c r="L662" t="s">
        <v>6861</v>
      </c>
      <c r="M662" t="s">
        <v>20570</v>
      </c>
      <c r="N662">
        <v>9</v>
      </c>
      <c r="O662" t="s">
        <v>20657</v>
      </c>
      <c r="P662" t="s">
        <v>21057</v>
      </c>
      <c r="Q662">
        <v>7</v>
      </c>
      <c r="R662">
        <v>3</v>
      </c>
      <c r="S662">
        <v>10.87</v>
      </c>
      <c r="T662">
        <v>10.87</v>
      </c>
      <c r="U662">
        <v>981.5</v>
      </c>
      <c r="V662">
        <v>118.48</v>
      </c>
      <c r="W662">
        <v>10.07</v>
      </c>
      <c r="X662">
        <v>11.18</v>
      </c>
      <c r="Y662">
        <v>0</v>
      </c>
      <c r="Z662">
        <v>1</v>
      </c>
      <c r="AA662" t="s">
        <v>4250</v>
      </c>
      <c r="AB662">
        <v>2</v>
      </c>
      <c r="AC662">
        <v>24</v>
      </c>
      <c r="AD662">
        <v>1.2173333333333329</v>
      </c>
      <c r="AF662" t="s">
        <v>7949</v>
      </c>
      <c r="AI662">
        <v>0</v>
      </c>
      <c r="AJ662">
        <v>0</v>
      </c>
      <c r="AK662" t="s">
        <v>21146</v>
      </c>
      <c r="AL662" t="s">
        <v>21146</v>
      </c>
      <c r="AM662" t="s">
        <v>20019</v>
      </c>
    </row>
    <row r="663" spans="1:39" x14ac:dyDescent="0.25">
      <c r="A663" t="s">
        <v>10843</v>
      </c>
      <c r="B663" t="s">
        <v>20485</v>
      </c>
      <c r="C663" t="s">
        <v>4842</v>
      </c>
      <c r="D663">
        <v>60</v>
      </c>
      <c r="E663" t="s">
        <v>20487</v>
      </c>
      <c r="G663" t="s">
        <v>20491</v>
      </c>
      <c r="H663" t="s">
        <v>4846</v>
      </c>
      <c r="K663" t="s">
        <v>6860</v>
      </c>
      <c r="L663" t="s">
        <v>6861</v>
      </c>
      <c r="M663" t="s">
        <v>20536</v>
      </c>
      <c r="N663">
        <v>9</v>
      </c>
      <c r="O663" t="s">
        <v>20618</v>
      </c>
      <c r="P663" t="s">
        <v>18495</v>
      </c>
      <c r="Q663">
        <v>9</v>
      </c>
      <c r="R663">
        <v>5</v>
      </c>
      <c r="S663">
        <v>0.73</v>
      </c>
      <c r="T663">
        <v>4.88</v>
      </c>
      <c r="U663">
        <v>661.68</v>
      </c>
      <c r="V663">
        <v>199.73</v>
      </c>
      <c r="W663">
        <v>3.08</v>
      </c>
      <c r="X663">
        <v>3.67</v>
      </c>
      <c r="Y663">
        <v>0.6</v>
      </c>
      <c r="Z663">
        <v>5</v>
      </c>
      <c r="AA663" t="s">
        <v>4250</v>
      </c>
      <c r="AB663">
        <v>1</v>
      </c>
      <c r="AC663">
        <v>11</v>
      </c>
      <c r="AD663">
        <v>2.06</v>
      </c>
      <c r="AF663" t="s">
        <v>7951</v>
      </c>
      <c r="AI663">
        <v>0</v>
      </c>
      <c r="AJ663">
        <v>0</v>
      </c>
      <c r="AK663" t="s">
        <v>19940</v>
      </c>
      <c r="AL663" t="s">
        <v>19940</v>
      </c>
      <c r="AM663" t="s">
        <v>20019</v>
      </c>
    </row>
    <row r="664" spans="1:39" x14ac:dyDescent="0.25">
      <c r="A664" t="s">
        <v>20411</v>
      </c>
      <c r="B664" t="s">
        <v>20485</v>
      </c>
      <c r="C664" t="s">
        <v>4842</v>
      </c>
      <c r="D664">
        <v>59.66</v>
      </c>
      <c r="E664" t="s">
        <v>20487</v>
      </c>
      <c r="K664" t="s">
        <v>6860</v>
      </c>
      <c r="L664" t="s">
        <v>6861</v>
      </c>
      <c r="M664" t="s">
        <v>20571</v>
      </c>
      <c r="N664">
        <v>9</v>
      </c>
      <c r="O664" t="s">
        <v>20658</v>
      </c>
      <c r="P664" t="s">
        <v>21058</v>
      </c>
      <c r="Q664">
        <v>4</v>
      </c>
      <c r="R664">
        <v>4</v>
      </c>
      <c r="S664">
        <v>6.28</v>
      </c>
      <c r="T664">
        <v>6.28</v>
      </c>
      <c r="U664">
        <v>603.73</v>
      </c>
      <c r="V664">
        <v>107.53</v>
      </c>
      <c r="W664">
        <v>5.14</v>
      </c>
      <c r="X664">
        <v>12.68</v>
      </c>
      <c r="Y664">
        <v>0</v>
      </c>
      <c r="Z664">
        <v>2</v>
      </c>
      <c r="AA664" t="s">
        <v>4250</v>
      </c>
      <c r="AB664">
        <v>2</v>
      </c>
      <c r="AC664">
        <v>15</v>
      </c>
      <c r="AD664">
        <v>1.4156666666666671</v>
      </c>
      <c r="AF664" t="s">
        <v>7949</v>
      </c>
      <c r="AI664">
        <v>0</v>
      </c>
      <c r="AJ664">
        <v>0</v>
      </c>
      <c r="AK664" t="s">
        <v>21157</v>
      </c>
      <c r="AL664" t="s">
        <v>21157</v>
      </c>
      <c r="AM664" t="s">
        <v>20019</v>
      </c>
    </row>
    <row r="665" spans="1:39" x14ac:dyDescent="0.25">
      <c r="A665" t="s">
        <v>20412</v>
      </c>
      <c r="B665" t="s">
        <v>20486</v>
      </c>
      <c r="C665" t="s">
        <v>4842</v>
      </c>
      <c r="D665">
        <v>59.34</v>
      </c>
      <c r="E665" t="s">
        <v>20487</v>
      </c>
      <c r="K665" t="s">
        <v>6860</v>
      </c>
      <c r="L665" t="s">
        <v>6861</v>
      </c>
      <c r="M665" t="s">
        <v>20572</v>
      </c>
      <c r="N665">
        <v>9</v>
      </c>
      <c r="O665" t="s">
        <v>20659</v>
      </c>
      <c r="P665" t="s">
        <v>21059</v>
      </c>
      <c r="Q665">
        <v>6</v>
      </c>
      <c r="R665">
        <v>3</v>
      </c>
      <c r="S665">
        <v>5.84</v>
      </c>
      <c r="T665">
        <v>6.15</v>
      </c>
      <c r="U665">
        <v>438.52</v>
      </c>
      <c r="V665">
        <v>96.22</v>
      </c>
      <c r="W665">
        <v>5.61</v>
      </c>
      <c r="X665">
        <v>7.67</v>
      </c>
      <c r="Y665">
        <v>0</v>
      </c>
      <c r="Z665">
        <v>2</v>
      </c>
      <c r="AA665" t="s">
        <v>4250</v>
      </c>
      <c r="AB665">
        <v>1</v>
      </c>
      <c r="AC665">
        <v>7</v>
      </c>
      <c r="AD665">
        <v>2.3984761904761909</v>
      </c>
      <c r="AE665" t="s">
        <v>21136</v>
      </c>
      <c r="AF665" t="s">
        <v>7949</v>
      </c>
      <c r="AI665">
        <v>0</v>
      </c>
      <c r="AJ665">
        <v>0</v>
      </c>
      <c r="AK665" t="s">
        <v>21158</v>
      </c>
      <c r="AL665" t="s">
        <v>21158</v>
      </c>
      <c r="AM665" t="s">
        <v>20019</v>
      </c>
    </row>
    <row r="666" spans="1:39" x14ac:dyDescent="0.25">
      <c r="A666" t="s">
        <v>20413</v>
      </c>
      <c r="B666" t="s">
        <v>20485</v>
      </c>
      <c r="C666" t="s">
        <v>4842</v>
      </c>
      <c r="D666">
        <v>59</v>
      </c>
      <c r="E666" t="s">
        <v>20487</v>
      </c>
      <c r="G666" t="s">
        <v>20490</v>
      </c>
      <c r="H666" t="s">
        <v>4846</v>
      </c>
      <c r="K666" t="s">
        <v>6860</v>
      </c>
      <c r="L666" t="s">
        <v>6861</v>
      </c>
      <c r="M666" t="s">
        <v>20524</v>
      </c>
      <c r="N666">
        <v>9</v>
      </c>
      <c r="O666" t="s">
        <v>20601</v>
      </c>
      <c r="P666" t="s">
        <v>21060</v>
      </c>
      <c r="Q666">
        <v>10</v>
      </c>
      <c r="R666">
        <v>9</v>
      </c>
      <c r="S666">
        <v>5.43</v>
      </c>
      <c r="T666">
        <v>5.7</v>
      </c>
      <c r="U666">
        <v>878.08</v>
      </c>
      <c r="V666">
        <v>235.45</v>
      </c>
      <c r="W666">
        <v>3.22</v>
      </c>
      <c r="X666">
        <v>9.01</v>
      </c>
      <c r="Y666">
        <v>7.31</v>
      </c>
      <c r="Z666">
        <v>4</v>
      </c>
      <c r="AA666" t="s">
        <v>4250</v>
      </c>
      <c r="AB666">
        <v>2</v>
      </c>
      <c r="AC666">
        <v>20</v>
      </c>
      <c r="AD666">
        <v>1</v>
      </c>
      <c r="AF666" t="s">
        <v>7949</v>
      </c>
      <c r="AI666">
        <v>0</v>
      </c>
      <c r="AJ666">
        <v>0</v>
      </c>
      <c r="AK666" t="s">
        <v>19901</v>
      </c>
      <c r="AL666" t="s">
        <v>19901</v>
      </c>
      <c r="AM666" t="s">
        <v>20019</v>
      </c>
    </row>
    <row r="667" spans="1:39" x14ac:dyDescent="0.25">
      <c r="A667" t="s">
        <v>20414</v>
      </c>
      <c r="B667" t="s">
        <v>20485</v>
      </c>
      <c r="C667" t="s">
        <v>4842</v>
      </c>
      <c r="D667">
        <v>59</v>
      </c>
      <c r="E667" t="s">
        <v>20487</v>
      </c>
      <c r="G667" t="s">
        <v>20492</v>
      </c>
      <c r="H667" t="s">
        <v>4846</v>
      </c>
      <c r="K667" t="s">
        <v>6860</v>
      </c>
      <c r="L667" t="s">
        <v>6861</v>
      </c>
      <c r="M667" t="s">
        <v>20511</v>
      </c>
      <c r="N667">
        <v>9</v>
      </c>
      <c r="O667" t="s">
        <v>20586</v>
      </c>
      <c r="P667" t="s">
        <v>21061</v>
      </c>
      <c r="Q667">
        <v>4</v>
      </c>
      <c r="R667">
        <v>0</v>
      </c>
      <c r="S667">
        <v>7.79</v>
      </c>
      <c r="T667">
        <v>7.79</v>
      </c>
      <c r="U667">
        <v>411.54</v>
      </c>
      <c r="V667">
        <v>55.84</v>
      </c>
      <c r="W667">
        <v>5.62</v>
      </c>
      <c r="Y667">
        <v>0</v>
      </c>
      <c r="Z667">
        <v>1</v>
      </c>
      <c r="AA667" t="s">
        <v>4250</v>
      </c>
      <c r="AB667">
        <v>1</v>
      </c>
      <c r="AC667">
        <v>9</v>
      </c>
      <c r="AD667">
        <v>3.6318571428571431</v>
      </c>
      <c r="AF667" t="s">
        <v>7949</v>
      </c>
      <c r="AI667">
        <v>0</v>
      </c>
      <c r="AJ667">
        <v>0</v>
      </c>
      <c r="AK667" t="s">
        <v>19918</v>
      </c>
      <c r="AL667" t="s">
        <v>19918</v>
      </c>
      <c r="AM667" t="s">
        <v>20019</v>
      </c>
    </row>
    <row r="668" spans="1:39" x14ac:dyDescent="0.25">
      <c r="A668" t="s">
        <v>20167</v>
      </c>
      <c r="B668" t="s">
        <v>20485</v>
      </c>
      <c r="C668" t="s">
        <v>4842</v>
      </c>
      <c r="D668">
        <v>59</v>
      </c>
      <c r="E668" t="s">
        <v>20487</v>
      </c>
      <c r="G668" t="s">
        <v>20491</v>
      </c>
      <c r="H668" t="s">
        <v>4846</v>
      </c>
      <c r="K668" t="s">
        <v>6860</v>
      </c>
      <c r="L668" t="s">
        <v>6861</v>
      </c>
      <c r="M668" t="s">
        <v>20526</v>
      </c>
      <c r="N668">
        <v>9</v>
      </c>
      <c r="O668" t="s">
        <v>20604</v>
      </c>
      <c r="P668" t="s">
        <v>20814</v>
      </c>
      <c r="Q668">
        <v>10</v>
      </c>
      <c r="R668">
        <v>10</v>
      </c>
      <c r="S668">
        <v>0.67</v>
      </c>
      <c r="T668">
        <v>3.82</v>
      </c>
      <c r="U668">
        <v>748.83</v>
      </c>
      <c r="V668">
        <v>269.51</v>
      </c>
      <c r="W668">
        <v>1.25</v>
      </c>
      <c r="X668">
        <v>4.04</v>
      </c>
      <c r="Y668">
        <v>6.15</v>
      </c>
      <c r="Z668">
        <v>3</v>
      </c>
      <c r="AA668" t="s">
        <v>4250</v>
      </c>
      <c r="AB668">
        <v>2</v>
      </c>
      <c r="AC668">
        <v>18</v>
      </c>
      <c r="AD668">
        <v>2.59</v>
      </c>
      <c r="AF668" t="s">
        <v>7951</v>
      </c>
      <c r="AI668">
        <v>0</v>
      </c>
      <c r="AJ668">
        <v>0</v>
      </c>
      <c r="AK668" t="s">
        <v>19897</v>
      </c>
      <c r="AL668" t="s">
        <v>19897</v>
      </c>
      <c r="AM668" t="s">
        <v>20019</v>
      </c>
    </row>
    <row r="669" spans="1:39" x14ac:dyDescent="0.25">
      <c r="A669" t="s">
        <v>20089</v>
      </c>
      <c r="B669" t="s">
        <v>20485</v>
      </c>
      <c r="C669" t="s">
        <v>4842</v>
      </c>
      <c r="D669">
        <v>59</v>
      </c>
      <c r="E669" t="s">
        <v>20487</v>
      </c>
      <c r="G669" t="s">
        <v>20491</v>
      </c>
      <c r="H669" t="s">
        <v>4846</v>
      </c>
      <c r="K669" t="s">
        <v>6860</v>
      </c>
      <c r="L669" t="s">
        <v>6861</v>
      </c>
      <c r="M669" t="s">
        <v>20536</v>
      </c>
      <c r="N669">
        <v>9</v>
      </c>
      <c r="O669" t="s">
        <v>20622</v>
      </c>
      <c r="P669" t="s">
        <v>20736</v>
      </c>
      <c r="Q669">
        <v>10</v>
      </c>
      <c r="R669">
        <v>9</v>
      </c>
      <c r="S669">
        <v>2.48</v>
      </c>
      <c r="T669">
        <v>4.67</v>
      </c>
      <c r="U669">
        <v>898.05</v>
      </c>
      <c r="V669">
        <v>260.70999999999998</v>
      </c>
      <c r="W669">
        <v>1.33</v>
      </c>
      <c r="X669">
        <v>3.48</v>
      </c>
      <c r="Y669">
        <v>7.31</v>
      </c>
      <c r="Z669">
        <v>4</v>
      </c>
      <c r="AA669" t="s">
        <v>4250</v>
      </c>
      <c r="AB669">
        <v>2</v>
      </c>
      <c r="AC669">
        <v>20</v>
      </c>
      <c r="AD669">
        <v>1.925</v>
      </c>
      <c r="AF669" t="s">
        <v>7951</v>
      </c>
      <c r="AI669">
        <v>0</v>
      </c>
      <c r="AJ669">
        <v>0</v>
      </c>
      <c r="AK669" t="s">
        <v>19901</v>
      </c>
      <c r="AL669" t="s">
        <v>19901</v>
      </c>
      <c r="AM669" t="s">
        <v>20019</v>
      </c>
    </row>
    <row r="670" spans="1:39" x14ac:dyDescent="0.25">
      <c r="A670" t="s">
        <v>20415</v>
      </c>
      <c r="B670" t="s">
        <v>20485</v>
      </c>
      <c r="C670" t="s">
        <v>4842</v>
      </c>
      <c r="D670">
        <v>59</v>
      </c>
      <c r="E670" t="s">
        <v>20487</v>
      </c>
      <c r="G670" t="s">
        <v>20490</v>
      </c>
      <c r="H670" t="s">
        <v>4846</v>
      </c>
      <c r="K670" t="s">
        <v>6860</v>
      </c>
      <c r="L670" t="s">
        <v>6861</v>
      </c>
      <c r="M670" t="s">
        <v>20524</v>
      </c>
      <c r="N670">
        <v>9</v>
      </c>
      <c r="O670" t="s">
        <v>20611</v>
      </c>
      <c r="P670" t="s">
        <v>21062</v>
      </c>
      <c r="Q670">
        <v>7</v>
      </c>
      <c r="R670">
        <v>7</v>
      </c>
      <c r="S670">
        <v>3.91</v>
      </c>
      <c r="T670">
        <v>3.94</v>
      </c>
      <c r="U670">
        <v>619.71</v>
      </c>
      <c r="V670">
        <v>182.88</v>
      </c>
      <c r="W670">
        <v>2.2400000000000002</v>
      </c>
      <c r="X670">
        <v>9.01</v>
      </c>
      <c r="Y670">
        <v>6.11</v>
      </c>
      <c r="Z670">
        <v>2</v>
      </c>
      <c r="AA670" t="s">
        <v>4250</v>
      </c>
      <c r="AB670">
        <v>2</v>
      </c>
      <c r="AC670">
        <v>14</v>
      </c>
      <c r="AD670">
        <v>1.575</v>
      </c>
      <c r="AF670" t="s">
        <v>7949</v>
      </c>
      <c r="AI670">
        <v>0</v>
      </c>
      <c r="AJ670">
        <v>0</v>
      </c>
      <c r="AK670" t="s">
        <v>19870</v>
      </c>
      <c r="AL670" t="s">
        <v>19870</v>
      </c>
      <c r="AM670" t="s">
        <v>20019</v>
      </c>
    </row>
    <row r="671" spans="1:39" x14ac:dyDescent="0.25">
      <c r="A671" t="s">
        <v>20416</v>
      </c>
      <c r="B671" t="s">
        <v>20485</v>
      </c>
      <c r="C671" t="s">
        <v>4842</v>
      </c>
      <c r="D671">
        <v>59</v>
      </c>
      <c r="E671" t="s">
        <v>20487</v>
      </c>
      <c r="G671" t="s">
        <v>20494</v>
      </c>
      <c r="H671" t="s">
        <v>4846</v>
      </c>
      <c r="K671" t="s">
        <v>6860</v>
      </c>
      <c r="M671" t="s">
        <v>20535</v>
      </c>
      <c r="N671">
        <v>8</v>
      </c>
      <c r="O671" t="s">
        <v>20616</v>
      </c>
      <c r="P671" t="s">
        <v>21063</v>
      </c>
      <c r="Q671">
        <v>4</v>
      </c>
      <c r="R671">
        <v>3</v>
      </c>
      <c r="S671">
        <v>3.66</v>
      </c>
      <c r="T671">
        <v>3.69</v>
      </c>
      <c r="U671">
        <v>382.85</v>
      </c>
      <c r="V671">
        <v>93.13</v>
      </c>
      <c r="W671">
        <v>3.49</v>
      </c>
      <c r="X671">
        <v>9.4700000000000006</v>
      </c>
      <c r="Y671">
        <v>6.28</v>
      </c>
      <c r="Z671">
        <v>3</v>
      </c>
      <c r="AA671" t="s">
        <v>4250</v>
      </c>
      <c r="AB671">
        <v>0</v>
      </c>
      <c r="AC671">
        <v>5</v>
      </c>
      <c r="AD671">
        <v>3.7241190476190482</v>
      </c>
      <c r="AF671" t="s">
        <v>7949</v>
      </c>
      <c r="AI671">
        <v>0</v>
      </c>
      <c r="AJ671">
        <v>0</v>
      </c>
      <c r="AK671" t="s">
        <v>20013</v>
      </c>
      <c r="AL671" t="s">
        <v>20013</v>
      </c>
      <c r="AM671" t="s">
        <v>20019</v>
      </c>
    </row>
    <row r="672" spans="1:39" x14ac:dyDescent="0.25">
      <c r="A672" t="s">
        <v>8610</v>
      </c>
      <c r="B672" t="s">
        <v>20485</v>
      </c>
      <c r="C672" t="s">
        <v>4842</v>
      </c>
      <c r="D672">
        <v>59</v>
      </c>
      <c r="E672" t="s">
        <v>20487</v>
      </c>
      <c r="G672" t="s">
        <v>20489</v>
      </c>
      <c r="H672" t="s">
        <v>4846</v>
      </c>
      <c r="K672" t="s">
        <v>6860</v>
      </c>
      <c r="L672" t="s">
        <v>6861</v>
      </c>
      <c r="M672" t="s">
        <v>20540</v>
      </c>
      <c r="N672">
        <v>9</v>
      </c>
      <c r="O672" t="s">
        <v>20625</v>
      </c>
      <c r="P672" t="s">
        <v>16263</v>
      </c>
      <c r="Q672">
        <v>13</v>
      </c>
      <c r="R672">
        <v>9</v>
      </c>
      <c r="S672">
        <v>0.26</v>
      </c>
      <c r="T672">
        <v>3.27</v>
      </c>
      <c r="U672">
        <v>772.87</v>
      </c>
      <c r="V672">
        <v>300.67</v>
      </c>
      <c r="W672">
        <v>-0.24</v>
      </c>
      <c r="X672">
        <v>2.5</v>
      </c>
      <c r="Y672">
        <v>5.8</v>
      </c>
      <c r="Z672">
        <v>4</v>
      </c>
      <c r="AA672" t="s">
        <v>4250</v>
      </c>
      <c r="AB672">
        <v>3</v>
      </c>
      <c r="AC672">
        <v>18</v>
      </c>
      <c r="AD672">
        <v>2.8650000000000002</v>
      </c>
      <c r="AF672" t="s">
        <v>7951</v>
      </c>
      <c r="AI672">
        <v>0</v>
      </c>
      <c r="AJ672">
        <v>0</v>
      </c>
      <c r="AK672" t="s">
        <v>19897</v>
      </c>
      <c r="AL672" t="s">
        <v>19897</v>
      </c>
      <c r="AM672" t="s">
        <v>20019</v>
      </c>
    </row>
    <row r="673" spans="1:39" x14ac:dyDescent="0.25">
      <c r="A673" t="s">
        <v>20094</v>
      </c>
      <c r="B673" t="s">
        <v>20485</v>
      </c>
      <c r="C673" t="s">
        <v>4842</v>
      </c>
      <c r="D673">
        <v>59</v>
      </c>
      <c r="E673" t="s">
        <v>20487</v>
      </c>
      <c r="G673" t="s">
        <v>20491</v>
      </c>
      <c r="H673" t="s">
        <v>4846</v>
      </c>
      <c r="K673" t="s">
        <v>6860</v>
      </c>
      <c r="L673" t="s">
        <v>6861</v>
      </c>
      <c r="M673" t="s">
        <v>20536</v>
      </c>
      <c r="N673">
        <v>9</v>
      </c>
      <c r="O673" t="s">
        <v>20618</v>
      </c>
      <c r="P673" t="s">
        <v>20741</v>
      </c>
      <c r="Q673">
        <v>10</v>
      </c>
      <c r="R673">
        <v>4</v>
      </c>
      <c r="S673">
        <v>2.66</v>
      </c>
      <c r="T673">
        <v>4.63</v>
      </c>
      <c r="U673">
        <v>642.66999999999996</v>
      </c>
      <c r="V673">
        <v>205.57</v>
      </c>
      <c r="W673">
        <v>3.1</v>
      </c>
      <c r="X673">
        <v>4.26</v>
      </c>
      <c r="Y673">
        <v>0.6</v>
      </c>
      <c r="Z673">
        <v>4</v>
      </c>
      <c r="AA673" t="s">
        <v>4250</v>
      </c>
      <c r="AB673">
        <v>1</v>
      </c>
      <c r="AC673">
        <v>13</v>
      </c>
      <c r="AD673">
        <v>1.855</v>
      </c>
      <c r="AF673" t="s">
        <v>7951</v>
      </c>
      <c r="AI673">
        <v>0</v>
      </c>
      <c r="AJ673">
        <v>0</v>
      </c>
      <c r="AK673" t="s">
        <v>19940</v>
      </c>
      <c r="AL673" t="s">
        <v>19940</v>
      </c>
      <c r="AM673" t="s">
        <v>20019</v>
      </c>
    </row>
    <row r="674" spans="1:39" x14ac:dyDescent="0.25">
      <c r="A674" t="s">
        <v>20417</v>
      </c>
      <c r="B674" t="s">
        <v>20485</v>
      </c>
      <c r="C674" t="s">
        <v>4842</v>
      </c>
      <c r="D674">
        <v>58.72</v>
      </c>
      <c r="E674" t="s">
        <v>20487</v>
      </c>
      <c r="G674" t="s">
        <v>20498</v>
      </c>
      <c r="H674" t="s">
        <v>4846</v>
      </c>
      <c r="K674" t="s">
        <v>6860</v>
      </c>
      <c r="L674" t="s">
        <v>6861</v>
      </c>
      <c r="M674" t="s">
        <v>20573</v>
      </c>
      <c r="N674">
        <v>9</v>
      </c>
      <c r="O674" t="s">
        <v>20660</v>
      </c>
      <c r="P674" t="s">
        <v>21064</v>
      </c>
      <c r="Q674">
        <v>4</v>
      </c>
      <c r="R674">
        <v>2</v>
      </c>
      <c r="S674">
        <v>0.67</v>
      </c>
      <c r="T674">
        <v>2.31</v>
      </c>
      <c r="U674">
        <v>357.43</v>
      </c>
      <c r="V674">
        <v>60.77</v>
      </c>
      <c r="W674">
        <v>3.36</v>
      </c>
      <c r="X674">
        <v>6.51</v>
      </c>
      <c r="Y674">
        <v>8.1199999999999992</v>
      </c>
      <c r="Z674">
        <v>2</v>
      </c>
      <c r="AA674" t="s">
        <v>4250</v>
      </c>
      <c r="AB674">
        <v>0</v>
      </c>
      <c r="AC674">
        <v>6</v>
      </c>
      <c r="AD674">
        <v>5.44</v>
      </c>
      <c r="AF674" t="s">
        <v>7949</v>
      </c>
      <c r="AI674">
        <v>0</v>
      </c>
      <c r="AJ674">
        <v>0</v>
      </c>
      <c r="AK674" t="s">
        <v>21159</v>
      </c>
      <c r="AL674" t="s">
        <v>21159</v>
      </c>
      <c r="AM674" t="s">
        <v>20019</v>
      </c>
    </row>
    <row r="675" spans="1:39" x14ac:dyDescent="0.25">
      <c r="A675" t="s">
        <v>20148</v>
      </c>
      <c r="B675" t="s">
        <v>20485</v>
      </c>
      <c r="C675" t="s">
        <v>4842</v>
      </c>
      <c r="D675">
        <v>58.6</v>
      </c>
      <c r="E675" t="s">
        <v>20487</v>
      </c>
      <c r="G675" t="s">
        <v>20491</v>
      </c>
      <c r="H675" t="s">
        <v>4846</v>
      </c>
      <c r="K675" t="s">
        <v>6860</v>
      </c>
      <c r="L675" t="s">
        <v>6861</v>
      </c>
      <c r="M675" t="s">
        <v>20525</v>
      </c>
      <c r="N675">
        <v>9</v>
      </c>
      <c r="O675" t="s">
        <v>20603</v>
      </c>
      <c r="P675" t="s">
        <v>20795</v>
      </c>
      <c r="Q675">
        <v>9</v>
      </c>
      <c r="R675">
        <v>9</v>
      </c>
      <c r="S675">
        <v>-1.82</v>
      </c>
      <c r="T675">
        <v>2.29</v>
      </c>
      <c r="U675">
        <v>684.75</v>
      </c>
      <c r="V675">
        <v>266.35000000000002</v>
      </c>
      <c r="W675">
        <v>-0.39</v>
      </c>
      <c r="X675">
        <v>1.9</v>
      </c>
      <c r="Y675">
        <v>6.8</v>
      </c>
      <c r="Z675">
        <v>2</v>
      </c>
      <c r="AA675" t="s">
        <v>4250</v>
      </c>
      <c r="AB675">
        <v>2</v>
      </c>
      <c r="AC675">
        <v>17</v>
      </c>
      <c r="AD675">
        <v>3</v>
      </c>
      <c r="AF675" t="s">
        <v>7951</v>
      </c>
      <c r="AI675">
        <v>0</v>
      </c>
      <c r="AJ675">
        <v>0</v>
      </c>
      <c r="AK675" t="s">
        <v>19900</v>
      </c>
      <c r="AL675" t="s">
        <v>19900</v>
      </c>
      <c r="AM675" t="s">
        <v>20019</v>
      </c>
    </row>
    <row r="676" spans="1:39" x14ac:dyDescent="0.25">
      <c r="A676" t="s">
        <v>20418</v>
      </c>
      <c r="B676" t="s">
        <v>20485</v>
      </c>
      <c r="C676" t="s">
        <v>4842</v>
      </c>
      <c r="D676">
        <v>58</v>
      </c>
      <c r="E676" t="s">
        <v>20487</v>
      </c>
      <c r="G676" t="s">
        <v>20490</v>
      </c>
      <c r="H676" t="s">
        <v>4846</v>
      </c>
      <c r="K676" t="s">
        <v>6860</v>
      </c>
      <c r="L676" t="s">
        <v>6861</v>
      </c>
      <c r="M676" t="s">
        <v>20529</v>
      </c>
      <c r="N676">
        <v>9</v>
      </c>
      <c r="O676" t="s">
        <v>20608</v>
      </c>
      <c r="P676" t="s">
        <v>21065</v>
      </c>
      <c r="Q676">
        <v>9</v>
      </c>
      <c r="R676">
        <v>4</v>
      </c>
      <c r="S676">
        <v>3.19</v>
      </c>
      <c r="T676">
        <v>3.3</v>
      </c>
      <c r="U676">
        <v>650.78</v>
      </c>
      <c r="V676">
        <v>170.69</v>
      </c>
      <c r="W676">
        <v>3.07</v>
      </c>
      <c r="X676">
        <v>7.9</v>
      </c>
      <c r="Y676">
        <v>0.59</v>
      </c>
      <c r="Z676">
        <v>4</v>
      </c>
      <c r="AA676" t="s">
        <v>4250</v>
      </c>
      <c r="AB676">
        <v>1</v>
      </c>
      <c r="AC676">
        <v>12</v>
      </c>
      <c r="AD676">
        <v>2.2549999999999999</v>
      </c>
      <c r="AF676" t="s">
        <v>7949</v>
      </c>
      <c r="AI676">
        <v>0</v>
      </c>
      <c r="AJ676">
        <v>0</v>
      </c>
      <c r="AK676" t="s">
        <v>19849</v>
      </c>
      <c r="AL676" t="s">
        <v>19849</v>
      </c>
      <c r="AM676" t="s">
        <v>20019</v>
      </c>
    </row>
    <row r="677" spans="1:39" x14ac:dyDescent="0.25">
      <c r="A677" t="s">
        <v>20419</v>
      </c>
      <c r="B677" t="s">
        <v>20485</v>
      </c>
      <c r="C677" t="s">
        <v>4842</v>
      </c>
      <c r="D677">
        <v>58</v>
      </c>
      <c r="E677" t="s">
        <v>20487</v>
      </c>
      <c r="G677" t="s">
        <v>20489</v>
      </c>
      <c r="H677" t="s">
        <v>4846</v>
      </c>
      <c r="K677" t="s">
        <v>6860</v>
      </c>
      <c r="L677" t="s">
        <v>6861</v>
      </c>
      <c r="M677" t="s">
        <v>20512</v>
      </c>
      <c r="N677">
        <v>9</v>
      </c>
      <c r="O677" t="s">
        <v>20587</v>
      </c>
      <c r="P677" t="s">
        <v>21066</v>
      </c>
      <c r="Q677">
        <v>7</v>
      </c>
      <c r="R677">
        <v>1</v>
      </c>
      <c r="S677">
        <v>4.12</v>
      </c>
      <c r="T677">
        <v>4.12</v>
      </c>
      <c r="U677">
        <v>351.44</v>
      </c>
      <c r="V677">
        <v>68.760000000000005</v>
      </c>
      <c r="W677">
        <v>2.77</v>
      </c>
      <c r="X677">
        <v>13.68</v>
      </c>
      <c r="Y677">
        <v>0.01</v>
      </c>
      <c r="Z677">
        <v>4</v>
      </c>
      <c r="AA677" t="s">
        <v>4250</v>
      </c>
      <c r="AB677">
        <v>0</v>
      </c>
      <c r="AC677">
        <v>6</v>
      </c>
      <c r="AD677">
        <v>4.2733333333333334</v>
      </c>
      <c r="AF677" t="s">
        <v>7949</v>
      </c>
      <c r="AI677">
        <v>0</v>
      </c>
      <c r="AJ677">
        <v>0</v>
      </c>
      <c r="AK677" t="s">
        <v>20016</v>
      </c>
      <c r="AL677" t="s">
        <v>20016</v>
      </c>
      <c r="AM677" t="s">
        <v>20019</v>
      </c>
    </row>
    <row r="678" spans="1:39" x14ac:dyDescent="0.25">
      <c r="A678" t="s">
        <v>20420</v>
      </c>
      <c r="B678" t="s">
        <v>20485</v>
      </c>
      <c r="C678" t="s">
        <v>4842</v>
      </c>
      <c r="D678">
        <v>58</v>
      </c>
      <c r="E678" t="s">
        <v>20487</v>
      </c>
      <c r="G678" t="s">
        <v>20494</v>
      </c>
      <c r="H678" t="s">
        <v>4846</v>
      </c>
      <c r="K678" t="s">
        <v>6860</v>
      </c>
      <c r="M678" t="s">
        <v>20535</v>
      </c>
      <c r="N678">
        <v>8</v>
      </c>
      <c r="O678" t="s">
        <v>20616</v>
      </c>
      <c r="P678" t="s">
        <v>21067</v>
      </c>
      <c r="Q678">
        <v>4</v>
      </c>
      <c r="R678">
        <v>3</v>
      </c>
      <c r="S678">
        <v>3.02</v>
      </c>
      <c r="T678">
        <v>3.05</v>
      </c>
      <c r="U678">
        <v>366.4</v>
      </c>
      <c r="V678">
        <v>93.13</v>
      </c>
      <c r="W678">
        <v>2.98</v>
      </c>
      <c r="X678">
        <v>9.4700000000000006</v>
      </c>
      <c r="Y678">
        <v>6.28</v>
      </c>
      <c r="Z678">
        <v>3</v>
      </c>
      <c r="AA678" t="s">
        <v>4250</v>
      </c>
      <c r="AB678">
        <v>0</v>
      </c>
      <c r="AC678">
        <v>5</v>
      </c>
      <c r="AD678">
        <v>4.4816190476190494</v>
      </c>
      <c r="AF678" t="s">
        <v>7949</v>
      </c>
      <c r="AI678">
        <v>0</v>
      </c>
      <c r="AJ678">
        <v>0</v>
      </c>
      <c r="AK678" t="s">
        <v>20013</v>
      </c>
      <c r="AL678" t="s">
        <v>20013</v>
      </c>
      <c r="AM678" t="s">
        <v>20019</v>
      </c>
    </row>
    <row r="679" spans="1:39" x14ac:dyDescent="0.25">
      <c r="A679" t="s">
        <v>20055</v>
      </c>
      <c r="B679" t="s">
        <v>20485</v>
      </c>
      <c r="C679" t="s">
        <v>4842</v>
      </c>
      <c r="D679">
        <v>58</v>
      </c>
      <c r="E679" t="s">
        <v>20487</v>
      </c>
      <c r="G679" t="s">
        <v>20489</v>
      </c>
      <c r="H679" t="s">
        <v>4846</v>
      </c>
      <c r="K679" t="s">
        <v>6860</v>
      </c>
      <c r="L679" t="s">
        <v>6861</v>
      </c>
      <c r="M679" t="s">
        <v>20540</v>
      </c>
      <c r="N679">
        <v>9</v>
      </c>
      <c r="O679" t="s">
        <v>20625</v>
      </c>
      <c r="P679" t="s">
        <v>20702</v>
      </c>
      <c r="Q679">
        <v>10</v>
      </c>
      <c r="R679">
        <v>10</v>
      </c>
      <c r="S679">
        <v>0.6</v>
      </c>
      <c r="T679">
        <v>3.7</v>
      </c>
      <c r="U679">
        <v>748.83</v>
      </c>
      <c r="V679">
        <v>269.51</v>
      </c>
      <c r="W679">
        <v>1.25</v>
      </c>
      <c r="X679">
        <v>4.04</v>
      </c>
      <c r="Y679">
        <v>6.11</v>
      </c>
      <c r="Z679">
        <v>3</v>
      </c>
      <c r="AA679" t="s">
        <v>4250</v>
      </c>
      <c r="AB679">
        <v>2</v>
      </c>
      <c r="AC679">
        <v>18</v>
      </c>
      <c r="AD679">
        <v>2.65</v>
      </c>
      <c r="AF679" t="s">
        <v>7951</v>
      </c>
      <c r="AI679">
        <v>0</v>
      </c>
      <c r="AJ679">
        <v>0</v>
      </c>
      <c r="AK679" t="s">
        <v>19897</v>
      </c>
      <c r="AL679" t="s">
        <v>19897</v>
      </c>
      <c r="AM679" t="s">
        <v>20019</v>
      </c>
    </row>
    <row r="680" spans="1:39" x14ac:dyDescent="0.25">
      <c r="A680" t="s">
        <v>20129</v>
      </c>
      <c r="B680" t="s">
        <v>20485</v>
      </c>
      <c r="C680" t="s">
        <v>4842</v>
      </c>
      <c r="D680">
        <v>58</v>
      </c>
      <c r="E680" t="s">
        <v>20487</v>
      </c>
      <c r="G680" t="s">
        <v>20491</v>
      </c>
      <c r="H680" t="s">
        <v>4846</v>
      </c>
      <c r="K680" t="s">
        <v>6860</v>
      </c>
      <c r="L680" t="s">
        <v>6861</v>
      </c>
      <c r="M680" t="s">
        <v>20536</v>
      </c>
      <c r="N680">
        <v>9</v>
      </c>
      <c r="O680" t="s">
        <v>20622</v>
      </c>
      <c r="P680" t="s">
        <v>20776</v>
      </c>
      <c r="Q680">
        <v>9</v>
      </c>
      <c r="R680">
        <v>9</v>
      </c>
      <c r="S680">
        <v>6.26</v>
      </c>
      <c r="T680">
        <v>6.29</v>
      </c>
      <c r="U680">
        <v>813.01</v>
      </c>
      <c r="V680">
        <v>232.21</v>
      </c>
      <c r="W680">
        <v>3.43</v>
      </c>
      <c r="X680">
        <v>9.01</v>
      </c>
      <c r="Y680">
        <v>6.11</v>
      </c>
      <c r="Z680">
        <v>3</v>
      </c>
      <c r="AA680" t="s">
        <v>4250</v>
      </c>
      <c r="AB680">
        <v>2</v>
      </c>
      <c r="AC680">
        <v>18</v>
      </c>
      <c r="AD680">
        <v>1</v>
      </c>
      <c r="AF680" t="s">
        <v>7949</v>
      </c>
      <c r="AI680">
        <v>0</v>
      </c>
      <c r="AJ680">
        <v>0</v>
      </c>
      <c r="AK680" t="s">
        <v>19901</v>
      </c>
      <c r="AL680" t="s">
        <v>19901</v>
      </c>
      <c r="AM680" t="s">
        <v>20019</v>
      </c>
    </row>
    <row r="681" spans="1:39" x14ac:dyDescent="0.25">
      <c r="A681" t="s">
        <v>20117</v>
      </c>
      <c r="B681" t="s">
        <v>20485</v>
      </c>
      <c r="C681" t="s">
        <v>4842</v>
      </c>
      <c r="D681">
        <v>58</v>
      </c>
      <c r="E681" t="s">
        <v>20487</v>
      </c>
      <c r="G681" t="s">
        <v>20491</v>
      </c>
      <c r="H681" t="s">
        <v>4846</v>
      </c>
      <c r="K681" t="s">
        <v>6860</v>
      </c>
      <c r="L681" t="s">
        <v>6861</v>
      </c>
      <c r="M681" t="s">
        <v>20536</v>
      </c>
      <c r="N681">
        <v>9</v>
      </c>
      <c r="O681" t="s">
        <v>20622</v>
      </c>
      <c r="P681" t="s">
        <v>20764</v>
      </c>
      <c r="Q681">
        <v>9</v>
      </c>
      <c r="R681">
        <v>9</v>
      </c>
      <c r="S681">
        <v>5.15</v>
      </c>
      <c r="T681">
        <v>5.18</v>
      </c>
      <c r="U681">
        <v>772.94</v>
      </c>
      <c r="V681">
        <v>232.21</v>
      </c>
      <c r="W681">
        <v>2.5</v>
      </c>
      <c r="X681">
        <v>9.01</v>
      </c>
      <c r="Y681">
        <v>6.11</v>
      </c>
      <c r="Z681">
        <v>3</v>
      </c>
      <c r="AA681" t="s">
        <v>4250</v>
      </c>
      <c r="AB681">
        <v>2</v>
      </c>
      <c r="AC681">
        <v>18</v>
      </c>
      <c r="AD681">
        <v>1</v>
      </c>
      <c r="AF681" t="s">
        <v>7949</v>
      </c>
      <c r="AI681">
        <v>0</v>
      </c>
      <c r="AJ681">
        <v>0</v>
      </c>
      <c r="AK681" t="s">
        <v>19901</v>
      </c>
      <c r="AL681" t="s">
        <v>19901</v>
      </c>
      <c r="AM681" t="s">
        <v>20019</v>
      </c>
    </row>
    <row r="682" spans="1:39" x14ac:dyDescent="0.25">
      <c r="A682" t="s">
        <v>20109</v>
      </c>
      <c r="B682" t="s">
        <v>20485</v>
      </c>
      <c r="C682" t="s">
        <v>4842</v>
      </c>
      <c r="D682">
        <v>58</v>
      </c>
      <c r="E682" t="s">
        <v>20487</v>
      </c>
      <c r="G682" t="s">
        <v>20491</v>
      </c>
      <c r="H682" t="s">
        <v>4846</v>
      </c>
      <c r="K682" t="s">
        <v>6860</v>
      </c>
      <c r="L682" t="s">
        <v>6861</v>
      </c>
      <c r="M682" t="s">
        <v>20527</v>
      </c>
      <c r="N682">
        <v>9</v>
      </c>
      <c r="O682" t="s">
        <v>20605</v>
      </c>
      <c r="P682" t="s">
        <v>20756</v>
      </c>
      <c r="Q682">
        <v>12</v>
      </c>
      <c r="R682">
        <v>9</v>
      </c>
      <c r="S682">
        <v>0.53</v>
      </c>
      <c r="T682">
        <v>2.5499999999999998</v>
      </c>
      <c r="U682">
        <v>731.82</v>
      </c>
      <c r="V682">
        <v>287.77999999999997</v>
      </c>
      <c r="W682">
        <v>-0.56000000000000005</v>
      </c>
      <c r="X682">
        <v>4.26</v>
      </c>
      <c r="Y682">
        <v>5.6</v>
      </c>
      <c r="Z682">
        <v>4</v>
      </c>
      <c r="AA682" t="s">
        <v>4250</v>
      </c>
      <c r="AB682">
        <v>3</v>
      </c>
      <c r="AC682">
        <v>18</v>
      </c>
      <c r="AD682">
        <v>3</v>
      </c>
      <c r="AF682" t="s">
        <v>7951</v>
      </c>
      <c r="AI682">
        <v>0</v>
      </c>
      <c r="AJ682">
        <v>0</v>
      </c>
      <c r="AK682" t="s">
        <v>19898</v>
      </c>
      <c r="AL682" t="s">
        <v>19898</v>
      </c>
      <c r="AM682" t="s">
        <v>20019</v>
      </c>
    </row>
    <row r="683" spans="1:39" x14ac:dyDescent="0.25">
      <c r="A683" t="s">
        <v>20421</v>
      </c>
      <c r="B683" t="s">
        <v>20485</v>
      </c>
      <c r="C683" t="s">
        <v>4842</v>
      </c>
      <c r="D683">
        <v>58</v>
      </c>
      <c r="E683" t="s">
        <v>20487</v>
      </c>
      <c r="G683" t="s">
        <v>20494</v>
      </c>
      <c r="H683" t="s">
        <v>4846</v>
      </c>
      <c r="K683" t="s">
        <v>6860</v>
      </c>
      <c r="M683" t="s">
        <v>20535</v>
      </c>
      <c r="N683">
        <v>8</v>
      </c>
      <c r="O683" t="s">
        <v>20616</v>
      </c>
      <c r="P683" t="s">
        <v>21068</v>
      </c>
      <c r="Q683">
        <v>3</v>
      </c>
      <c r="R683">
        <v>3</v>
      </c>
      <c r="S683">
        <v>4.13</v>
      </c>
      <c r="T683">
        <v>4.16</v>
      </c>
      <c r="U683">
        <v>387.27</v>
      </c>
      <c r="V683">
        <v>83.9</v>
      </c>
      <c r="W683">
        <v>4.1399999999999997</v>
      </c>
      <c r="X683">
        <v>9.43</v>
      </c>
      <c r="Y683">
        <v>6.25</v>
      </c>
      <c r="Z683">
        <v>3</v>
      </c>
      <c r="AA683" t="s">
        <v>4250</v>
      </c>
      <c r="AB683">
        <v>0</v>
      </c>
      <c r="AC683">
        <v>4</v>
      </c>
      <c r="AD683">
        <v>3.3918809523809519</v>
      </c>
      <c r="AF683" t="s">
        <v>7949</v>
      </c>
      <c r="AI683">
        <v>0</v>
      </c>
      <c r="AJ683">
        <v>0</v>
      </c>
      <c r="AK683" t="s">
        <v>20013</v>
      </c>
      <c r="AL683" t="s">
        <v>20013</v>
      </c>
      <c r="AM683" t="s">
        <v>20019</v>
      </c>
    </row>
    <row r="684" spans="1:39" x14ac:dyDescent="0.25">
      <c r="A684" t="s">
        <v>20422</v>
      </c>
      <c r="B684" t="s">
        <v>20485</v>
      </c>
      <c r="C684" t="s">
        <v>4842</v>
      </c>
      <c r="D684">
        <v>58</v>
      </c>
      <c r="E684" t="s">
        <v>20487</v>
      </c>
      <c r="G684" t="s">
        <v>20488</v>
      </c>
      <c r="H684" t="s">
        <v>4846</v>
      </c>
      <c r="K684" t="s">
        <v>6860</v>
      </c>
      <c r="L684" t="s">
        <v>6861</v>
      </c>
      <c r="M684" t="s">
        <v>20515</v>
      </c>
      <c r="N684">
        <v>9</v>
      </c>
      <c r="O684" t="s">
        <v>20590</v>
      </c>
      <c r="P684" t="s">
        <v>21069</v>
      </c>
      <c r="Q684">
        <v>10</v>
      </c>
      <c r="R684">
        <v>2</v>
      </c>
      <c r="S684">
        <v>5.46</v>
      </c>
      <c r="T684">
        <v>5.6</v>
      </c>
      <c r="U684">
        <v>560.75</v>
      </c>
      <c r="V684">
        <v>99.17</v>
      </c>
      <c r="W684">
        <v>5.94</v>
      </c>
      <c r="X684">
        <v>13.2</v>
      </c>
      <c r="Y684">
        <v>6.87</v>
      </c>
      <c r="Z684">
        <v>4</v>
      </c>
      <c r="AA684" t="s">
        <v>4250</v>
      </c>
      <c r="AB684">
        <v>2</v>
      </c>
      <c r="AC684">
        <v>8</v>
      </c>
      <c r="AD684">
        <v>2.1943333333333328</v>
      </c>
      <c r="AF684" t="s">
        <v>7949</v>
      </c>
      <c r="AI684">
        <v>0</v>
      </c>
      <c r="AJ684">
        <v>0</v>
      </c>
      <c r="AK684" t="s">
        <v>19995</v>
      </c>
      <c r="AL684" t="s">
        <v>19995</v>
      </c>
      <c r="AM684" t="s">
        <v>20019</v>
      </c>
    </row>
    <row r="685" spans="1:39" x14ac:dyDescent="0.25">
      <c r="A685" t="s">
        <v>20423</v>
      </c>
      <c r="B685" t="s">
        <v>20485</v>
      </c>
      <c r="C685" t="s">
        <v>4842</v>
      </c>
      <c r="D685">
        <v>58</v>
      </c>
      <c r="E685" t="s">
        <v>20487</v>
      </c>
      <c r="G685" t="s">
        <v>20488</v>
      </c>
      <c r="H685" t="s">
        <v>4846</v>
      </c>
      <c r="K685" t="s">
        <v>6860</v>
      </c>
      <c r="M685" t="s">
        <v>20513</v>
      </c>
      <c r="N685">
        <v>8</v>
      </c>
      <c r="O685" t="s">
        <v>20588</v>
      </c>
      <c r="P685" t="s">
        <v>21070</v>
      </c>
      <c r="Q685">
        <v>3</v>
      </c>
      <c r="R685">
        <v>3</v>
      </c>
      <c r="S685">
        <v>1.03</v>
      </c>
      <c r="T685">
        <v>1.03</v>
      </c>
      <c r="U685">
        <v>529.04</v>
      </c>
      <c r="V685">
        <v>91.18</v>
      </c>
      <c r="W685">
        <v>4.1500000000000004</v>
      </c>
      <c r="X685">
        <v>11.54</v>
      </c>
      <c r="Y685">
        <v>0.51</v>
      </c>
      <c r="Z685">
        <v>4</v>
      </c>
      <c r="AA685" t="s">
        <v>4250</v>
      </c>
      <c r="AB685">
        <v>0</v>
      </c>
      <c r="AC685">
        <v>9</v>
      </c>
      <c r="AD685">
        <v>4.1273333333333344</v>
      </c>
      <c r="AF685" t="s">
        <v>7949</v>
      </c>
      <c r="AI685">
        <v>0</v>
      </c>
      <c r="AJ685">
        <v>0</v>
      </c>
      <c r="AK685" t="s">
        <v>19970</v>
      </c>
      <c r="AL685" t="s">
        <v>19970</v>
      </c>
      <c r="AM685" t="s">
        <v>20019</v>
      </c>
    </row>
    <row r="686" spans="1:39" x14ac:dyDescent="0.25">
      <c r="A686" t="s">
        <v>20118</v>
      </c>
      <c r="B686" t="s">
        <v>20485</v>
      </c>
      <c r="C686" t="s">
        <v>4842</v>
      </c>
      <c r="D686">
        <v>58</v>
      </c>
      <c r="E686" t="s">
        <v>20487</v>
      </c>
      <c r="G686" t="s">
        <v>20496</v>
      </c>
      <c r="H686" t="s">
        <v>4846</v>
      </c>
      <c r="K686" t="s">
        <v>6860</v>
      </c>
      <c r="L686" t="s">
        <v>6861</v>
      </c>
      <c r="M686" t="s">
        <v>20538</v>
      </c>
      <c r="N686">
        <v>9</v>
      </c>
      <c r="O686" t="s">
        <v>20620</v>
      </c>
      <c r="P686" t="s">
        <v>20765</v>
      </c>
      <c r="Q686">
        <v>4</v>
      </c>
      <c r="R686">
        <v>1</v>
      </c>
      <c r="S686">
        <v>6.08</v>
      </c>
      <c r="T686">
        <v>6.08</v>
      </c>
      <c r="U686">
        <v>367.51</v>
      </c>
      <c r="V686">
        <v>34.39</v>
      </c>
      <c r="W686">
        <v>4.68</v>
      </c>
      <c r="Y686">
        <v>0</v>
      </c>
      <c r="Z686">
        <v>3</v>
      </c>
      <c r="AA686" t="s">
        <v>4250</v>
      </c>
      <c r="AB686">
        <v>0</v>
      </c>
      <c r="AC686">
        <v>6</v>
      </c>
      <c r="AD686">
        <v>3.499190476190476</v>
      </c>
      <c r="AF686" t="s">
        <v>7949</v>
      </c>
      <c r="AI686">
        <v>0</v>
      </c>
      <c r="AJ686">
        <v>0</v>
      </c>
      <c r="AK686" t="s">
        <v>20016</v>
      </c>
      <c r="AL686" t="s">
        <v>20016</v>
      </c>
      <c r="AM686" t="s">
        <v>20019</v>
      </c>
    </row>
    <row r="687" spans="1:39" x14ac:dyDescent="0.25">
      <c r="A687" t="s">
        <v>10946</v>
      </c>
      <c r="B687" t="s">
        <v>20485</v>
      </c>
      <c r="C687" t="s">
        <v>4842</v>
      </c>
      <c r="D687">
        <v>58</v>
      </c>
      <c r="E687" t="s">
        <v>20487</v>
      </c>
      <c r="G687" t="s">
        <v>20491</v>
      </c>
      <c r="H687" t="s">
        <v>4846</v>
      </c>
      <c r="K687" t="s">
        <v>6860</v>
      </c>
      <c r="L687" t="s">
        <v>6861</v>
      </c>
      <c r="M687" t="s">
        <v>20542</v>
      </c>
      <c r="N687">
        <v>9</v>
      </c>
      <c r="O687" t="s">
        <v>20628</v>
      </c>
      <c r="P687" t="s">
        <v>18598</v>
      </c>
      <c r="Q687">
        <v>10</v>
      </c>
      <c r="R687">
        <v>10</v>
      </c>
      <c r="S687">
        <v>-3.37</v>
      </c>
      <c r="T687">
        <v>0.84</v>
      </c>
      <c r="U687">
        <v>773.82</v>
      </c>
      <c r="V687">
        <v>317.63</v>
      </c>
      <c r="W687">
        <v>-1.97</v>
      </c>
      <c r="X687">
        <v>3.18</v>
      </c>
      <c r="Y687">
        <v>6.65</v>
      </c>
      <c r="Z687">
        <v>2</v>
      </c>
      <c r="AA687" t="s">
        <v>4250</v>
      </c>
      <c r="AB687">
        <v>2</v>
      </c>
      <c r="AC687">
        <v>19</v>
      </c>
      <c r="AD687">
        <v>3</v>
      </c>
      <c r="AF687" t="s">
        <v>7951</v>
      </c>
      <c r="AI687">
        <v>0</v>
      </c>
      <c r="AJ687">
        <v>0</v>
      </c>
      <c r="AK687" t="s">
        <v>19953</v>
      </c>
      <c r="AL687" t="s">
        <v>19953</v>
      </c>
      <c r="AM687" t="s">
        <v>20019</v>
      </c>
    </row>
    <row r="688" spans="1:39" x14ac:dyDescent="0.25">
      <c r="A688" t="s">
        <v>20424</v>
      </c>
      <c r="B688" t="s">
        <v>20485</v>
      </c>
      <c r="C688" t="s">
        <v>4842</v>
      </c>
      <c r="D688">
        <v>58</v>
      </c>
      <c r="E688" t="s">
        <v>20487</v>
      </c>
      <c r="G688" t="s">
        <v>20494</v>
      </c>
      <c r="H688" t="s">
        <v>4846</v>
      </c>
      <c r="K688" t="s">
        <v>6860</v>
      </c>
      <c r="M688" t="s">
        <v>20535</v>
      </c>
      <c r="N688">
        <v>8</v>
      </c>
      <c r="O688" t="s">
        <v>20616</v>
      </c>
      <c r="P688" t="s">
        <v>21071</v>
      </c>
      <c r="Q688">
        <v>4</v>
      </c>
      <c r="R688">
        <v>3</v>
      </c>
      <c r="S688">
        <v>4.3099999999999996</v>
      </c>
      <c r="T688">
        <v>4.34</v>
      </c>
      <c r="U688">
        <v>442.49</v>
      </c>
      <c r="V688">
        <v>93.13</v>
      </c>
      <c r="W688">
        <v>4.55</v>
      </c>
      <c r="X688">
        <v>9.4700000000000006</v>
      </c>
      <c r="Y688">
        <v>6.28</v>
      </c>
      <c r="Z688">
        <v>4</v>
      </c>
      <c r="AA688" t="s">
        <v>4250</v>
      </c>
      <c r="AB688">
        <v>0</v>
      </c>
      <c r="AC688">
        <v>7</v>
      </c>
      <c r="AD688">
        <v>2.803119047619048</v>
      </c>
      <c r="AF688" t="s">
        <v>7949</v>
      </c>
      <c r="AI688">
        <v>0</v>
      </c>
      <c r="AJ688">
        <v>0</v>
      </c>
      <c r="AK688" t="s">
        <v>20013</v>
      </c>
      <c r="AL688" t="s">
        <v>20013</v>
      </c>
      <c r="AM688" t="s">
        <v>20019</v>
      </c>
    </row>
    <row r="689" spans="1:39" x14ac:dyDescent="0.25">
      <c r="A689" t="s">
        <v>20425</v>
      </c>
      <c r="B689" t="s">
        <v>20485</v>
      </c>
      <c r="C689" t="s">
        <v>4842</v>
      </c>
      <c r="D689">
        <v>58</v>
      </c>
      <c r="E689" t="s">
        <v>20487</v>
      </c>
      <c r="G689" t="s">
        <v>20494</v>
      </c>
      <c r="H689" t="s">
        <v>4846</v>
      </c>
      <c r="K689" t="s">
        <v>6860</v>
      </c>
      <c r="M689" t="s">
        <v>20535</v>
      </c>
      <c r="N689">
        <v>8</v>
      </c>
      <c r="O689" t="s">
        <v>20616</v>
      </c>
      <c r="P689" t="s">
        <v>21072</v>
      </c>
      <c r="Q689">
        <v>3</v>
      </c>
      <c r="R689">
        <v>3</v>
      </c>
      <c r="S689">
        <v>4.91</v>
      </c>
      <c r="T689">
        <v>4.9400000000000004</v>
      </c>
      <c r="U689">
        <v>400.46</v>
      </c>
      <c r="V689">
        <v>83.9</v>
      </c>
      <c r="W689">
        <v>4.43</v>
      </c>
      <c r="X689">
        <v>9.48</v>
      </c>
      <c r="Y689">
        <v>6.29</v>
      </c>
      <c r="Z689">
        <v>4</v>
      </c>
      <c r="AA689" t="s">
        <v>4250</v>
      </c>
      <c r="AB689">
        <v>0</v>
      </c>
      <c r="AC689">
        <v>4</v>
      </c>
      <c r="AD689">
        <v>2.9076666666666671</v>
      </c>
      <c r="AF689" t="s">
        <v>7949</v>
      </c>
      <c r="AI689">
        <v>0</v>
      </c>
      <c r="AJ689">
        <v>0</v>
      </c>
      <c r="AK689" t="s">
        <v>20013</v>
      </c>
      <c r="AL689" t="s">
        <v>20013</v>
      </c>
      <c r="AM689" t="s">
        <v>20019</v>
      </c>
    </row>
    <row r="690" spans="1:39" x14ac:dyDescent="0.25">
      <c r="A690" t="s">
        <v>10566</v>
      </c>
      <c r="B690" t="s">
        <v>20485</v>
      </c>
      <c r="C690" t="s">
        <v>4842</v>
      </c>
      <c r="D690">
        <v>57.6</v>
      </c>
      <c r="E690" t="s">
        <v>20487</v>
      </c>
      <c r="G690" t="s">
        <v>20491</v>
      </c>
      <c r="H690" t="s">
        <v>4846</v>
      </c>
      <c r="K690" t="s">
        <v>6860</v>
      </c>
      <c r="L690" t="s">
        <v>6861</v>
      </c>
      <c r="M690" t="s">
        <v>20525</v>
      </c>
      <c r="N690">
        <v>9</v>
      </c>
      <c r="O690" t="s">
        <v>20603</v>
      </c>
      <c r="P690" t="s">
        <v>18218</v>
      </c>
      <c r="Q690">
        <v>13</v>
      </c>
      <c r="R690">
        <v>13</v>
      </c>
      <c r="S690">
        <v>-7.21</v>
      </c>
      <c r="T690">
        <v>-0.7</v>
      </c>
      <c r="U690">
        <v>880.91</v>
      </c>
      <c r="V690">
        <v>399.15</v>
      </c>
      <c r="W690">
        <v>-3.83</v>
      </c>
      <c r="X690">
        <v>2.15</v>
      </c>
      <c r="Y690">
        <v>6.05</v>
      </c>
      <c r="Z690">
        <v>1</v>
      </c>
      <c r="AA690" t="s">
        <v>4250</v>
      </c>
      <c r="AB690">
        <v>3</v>
      </c>
      <c r="AC690">
        <v>26</v>
      </c>
      <c r="AD690">
        <v>3</v>
      </c>
      <c r="AF690" t="s">
        <v>7951</v>
      </c>
      <c r="AI690">
        <v>0</v>
      </c>
      <c r="AJ690">
        <v>0</v>
      </c>
      <c r="AK690" t="s">
        <v>19900</v>
      </c>
      <c r="AL690" t="s">
        <v>19900</v>
      </c>
      <c r="AM690" t="s">
        <v>20019</v>
      </c>
    </row>
    <row r="691" spans="1:39" x14ac:dyDescent="0.25">
      <c r="A691" t="s">
        <v>20426</v>
      </c>
      <c r="B691" t="s">
        <v>20485</v>
      </c>
      <c r="C691" t="s">
        <v>4842</v>
      </c>
      <c r="D691">
        <v>57.39</v>
      </c>
      <c r="E691" t="s">
        <v>20487</v>
      </c>
      <c r="G691" t="s">
        <v>20488</v>
      </c>
      <c r="H691" t="s">
        <v>4846</v>
      </c>
      <c r="K691" t="s">
        <v>6860</v>
      </c>
      <c r="L691" t="s">
        <v>6861</v>
      </c>
      <c r="M691" t="s">
        <v>20531</v>
      </c>
      <c r="N691">
        <v>9</v>
      </c>
      <c r="O691" t="s">
        <v>20612</v>
      </c>
      <c r="P691" t="s">
        <v>21073</v>
      </c>
      <c r="Q691">
        <v>7</v>
      </c>
      <c r="R691">
        <v>4</v>
      </c>
      <c r="S691">
        <v>2.83</v>
      </c>
      <c r="T691">
        <v>2.83</v>
      </c>
      <c r="U691">
        <v>422.45</v>
      </c>
      <c r="V691">
        <v>138.08000000000001</v>
      </c>
      <c r="W691">
        <v>3.12</v>
      </c>
      <c r="X691">
        <v>11.52</v>
      </c>
      <c r="Y691">
        <v>2.71</v>
      </c>
      <c r="Z691">
        <v>3</v>
      </c>
      <c r="AA691" t="s">
        <v>4250</v>
      </c>
      <c r="AB691">
        <v>0</v>
      </c>
      <c r="AC691">
        <v>5</v>
      </c>
      <c r="AD691">
        <v>3.138928571428572</v>
      </c>
      <c r="AF691" t="s">
        <v>7949</v>
      </c>
      <c r="AI691">
        <v>0</v>
      </c>
      <c r="AJ691">
        <v>0</v>
      </c>
      <c r="AK691" t="s">
        <v>19894</v>
      </c>
      <c r="AL691" t="s">
        <v>19894</v>
      </c>
      <c r="AM691" t="s">
        <v>20019</v>
      </c>
    </row>
    <row r="692" spans="1:39" x14ac:dyDescent="0.25">
      <c r="A692" t="s">
        <v>20427</v>
      </c>
      <c r="B692" t="s">
        <v>20485</v>
      </c>
      <c r="C692" t="s">
        <v>4842</v>
      </c>
      <c r="D692">
        <v>57.04</v>
      </c>
      <c r="E692" t="s">
        <v>20487</v>
      </c>
      <c r="K692" t="s">
        <v>6860</v>
      </c>
      <c r="L692" t="s">
        <v>6861</v>
      </c>
      <c r="M692" t="s">
        <v>20574</v>
      </c>
      <c r="N692">
        <v>9</v>
      </c>
      <c r="O692" t="s">
        <v>20661</v>
      </c>
      <c r="P692" t="s">
        <v>21074</v>
      </c>
      <c r="Q692">
        <v>7</v>
      </c>
      <c r="R692">
        <v>4</v>
      </c>
      <c r="S692">
        <v>4.12</v>
      </c>
      <c r="T692">
        <v>5.58</v>
      </c>
      <c r="U692">
        <v>771.96</v>
      </c>
      <c r="V692">
        <v>148.15</v>
      </c>
      <c r="W692">
        <v>4.83</v>
      </c>
      <c r="X692">
        <v>12.53</v>
      </c>
      <c r="Y692">
        <v>8.86</v>
      </c>
      <c r="Z692">
        <v>4</v>
      </c>
      <c r="AA692" t="s">
        <v>4250</v>
      </c>
      <c r="AB692">
        <v>1</v>
      </c>
      <c r="AC692">
        <v>16</v>
      </c>
      <c r="AD692">
        <v>0.57000000000000028</v>
      </c>
      <c r="AF692" t="s">
        <v>7952</v>
      </c>
      <c r="AI692">
        <v>0</v>
      </c>
      <c r="AJ692">
        <v>0</v>
      </c>
      <c r="AK692" t="s">
        <v>19973</v>
      </c>
      <c r="AL692" t="s">
        <v>19973</v>
      </c>
      <c r="AM692" t="s">
        <v>20019</v>
      </c>
    </row>
    <row r="693" spans="1:39" x14ac:dyDescent="0.25">
      <c r="A693" t="s">
        <v>20088</v>
      </c>
      <c r="B693" t="s">
        <v>20485</v>
      </c>
      <c r="C693" t="s">
        <v>4842</v>
      </c>
      <c r="D693">
        <v>57</v>
      </c>
      <c r="E693" t="s">
        <v>20487</v>
      </c>
      <c r="G693" t="s">
        <v>20491</v>
      </c>
      <c r="H693" t="s">
        <v>4846</v>
      </c>
      <c r="K693" t="s">
        <v>6860</v>
      </c>
      <c r="L693" t="s">
        <v>6861</v>
      </c>
      <c r="M693" t="s">
        <v>20536</v>
      </c>
      <c r="N693">
        <v>9</v>
      </c>
      <c r="O693" t="s">
        <v>20618</v>
      </c>
      <c r="P693" t="s">
        <v>20735</v>
      </c>
      <c r="Q693">
        <v>10</v>
      </c>
      <c r="R693">
        <v>4</v>
      </c>
      <c r="S693">
        <v>2.15</v>
      </c>
      <c r="T693">
        <v>4.12</v>
      </c>
      <c r="U693">
        <v>628.65</v>
      </c>
      <c r="V693">
        <v>205.57</v>
      </c>
      <c r="W693">
        <v>2.71</v>
      </c>
      <c r="X693">
        <v>4.26</v>
      </c>
      <c r="Y693">
        <v>0.6</v>
      </c>
      <c r="Z693">
        <v>4</v>
      </c>
      <c r="AA693" t="s">
        <v>4250</v>
      </c>
      <c r="AB693">
        <v>1</v>
      </c>
      <c r="AC693">
        <v>12</v>
      </c>
      <c r="AD693">
        <v>2.3650000000000002</v>
      </c>
      <c r="AF693" t="s">
        <v>7951</v>
      </c>
      <c r="AI693">
        <v>0</v>
      </c>
      <c r="AJ693">
        <v>0</v>
      </c>
      <c r="AK693" t="s">
        <v>19940</v>
      </c>
      <c r="AL693" t="s">
        <v>19940</v>
      </c>
      <c r="AM693" t="s">
        <v>20019</v>
      </c>
    </row>
    <row r="694" spans="1:39" x14ac:dyDescent="0.25">
      <c r="A694" t="s">
        <v>20096</v>
      </c>
      <c r="B694" t="s">
        <v>20485</v>
      </c>
      <c r="C694" t="s">
        <v>4842</v>
      </c>
      <c r="D694">
        <v>57</v>
      </c>
      <c r="E694" t="s">
        <v>20487</v>
      </c>
      <c r="G694" t="s">
        <v>20491</v>
      </c>
      <c r="H694" t="s">
        <v>4846</v>
      </c>
      <c r="K694" t="s">
        <v>6860</v>
      </c>
      <c r="L694" t="s">
        <v>6861</v>
      </c>
      <c r="M694" t="s">
        <v>20526</v>
      </c>
      <c r="N694">
        <v>9</v>
      </c>
      <c r="O694" t="s">
        <v>20606</v>
      </c>
      <c r="P694" t="s">
        <v>20743</v>
      </c>
      <c r="Q694">
        <v>10</v>
      </c>
      <c r="R694">
        <v>8</v>
      </c>
      <c r="S694">
        <v>2.75</v>
      </c>
      <c r="T694">
        <v>4.76</v>
      </c>
      <c r="U694">
        <v>811.66</v>
      </c>
      <c r="V694">
        <v>246.21</v>
      </c>
      <c r="W694">
        <v>1.44</v>
      </c>
      <c r="X694">
        <v>2.5</v>
      </c>
      <c r="Y694">
        <v>5.8</v>
      </c>
      <c r="Z694">
        <v>3</v>
      </c>
      <c r="AA694" t="s">
        <v>4250</v>
      </c>
      <c r="AB694">
        <v>2</v>
      </c>
      <c r="AC694">
        <v>17</v>
      </c>
      <c r="AD694">
        <v>1.7450000000000001</v>
      </c>
      <c r="AF694" t="s">
        <v>7951</v>
      </c>
      <c r="AI694">
        <v>0</v>
      </c>
      <c r="AJ694">
        <v>0</v>
      </c>
      <c r="AK694" t="s">
        <v>19869</v>
      </c>
      <c r="AL694" t="s">
        <v>19869</v>
      </c>
      <c r="AM694" t="s">
        <v>20019</v>
      </c>
    </row>
    <row r="695" spans="1:39" x14ac:dyDescent="0.25">
      <c r="A695" t="s">
        <v>20106</v>
      </c>
      <c r="B695" t="s">
        <v>20485</v>
      </c>
      <c r="C695" t="s">
        <v>4842</v>
      </c>
      <c r="D695">
        <v>57</v>
      </c>
      <c r="E695" t="s">
        <v>20487</v>
      </c>
      <c r="G695" t="s">
        <v>20489</v>
      </c>
      <c r="H695" t="s">
        <v>4846</v>
      </c>
      <c r="K695" t="s">
        <v>6860</v>
      </c>
      <c r="L695" t="s">
        <v>6861</v>
      </c>
      <c r="M695" t="s">
        <v>20540</v>
      </c>
      <c r="N695">
        <v>9</v>
      </c>
      <c r="O695" t="s">
        <v>20625</v>
      </c>
      <c r="P695" t="s">
        <v>20753</v>
      </c>
      <c r="Q695">
        <v>9</v>
      </c>
      <c r="R695">
        <v>9</v>
      </c>
      <c r="S695">
        <v>0.88</v>
      </c>
      <c r="T695">
        <v>3.93</v>
      </c>
      <c r="U695">
        <v>732.84</v>
      </c>
      <c r="V695">
        <v>249.28</v>
      </c>
      <c r="W695">
        <v>1.55</v>
      </c>
      <c r="X695">
        <v>4.04</v>
      </c>
      <c r="Y695">
        <v>6.33</v>
      </c>
      <c r="Z695">
        <v>3</v>
      </c>
      <c r="AA695" t="s">
        <v>4250</v>
      </c>
      <c r="AB695">
        <v>2</v>
      </c>
      <c r="AC695">
        <v>18</v>
      </c>
      <c r="AD695">
        <v>2.5350000000000001</v>
      </c>
      <c r="AF695" t="s">
        <v>7951</v>
      </c>
      <c r="AI695">
        <v>0</v>
      </c>
      <c r="AJ695">
        <v>0</v>
      </c>
      <c r="AK695" t="s">
        <v>19897</v>
      </c>
      <c r="AL695" t="s">
        <v>19897</v>
      </c>
      <c r="AM695" t="s">
        <v>20019</v>
      </c>
    </row>
    <row r="696" spans="1:39" x14ac:dyDescent="0.25">
      <c r="A696" t="s">
        <v>20063</v>
      </c>
      <c r="B696" t="s">
        <v>20485</v>
      </c>
      <c r="C696" t="s">
        <v>4842</v>
      </c>
      <c r="D696">
        <v>57</v>
      </c>
      <c r="E696" t="s">
        <v>20487</v>
      </c>
      <c r="G696" t="s">
        <v>20491</v>
      </c>
      <c r="H696" t="s">
        <v>4846</v>
      </c>
      <c r="K696" t="s">
        <v>6860</v>
      </c>
      <c r="L696" t="s">
        <v>6861</v>
      </c>
      <c r="M696" t="s">
        <v>20526</v>
      </c>
      <c r="N696">
        <v>9</v>
      </c>
      <c r="O696" t="s">
        <v>20623</v>
      </c>
      <c r="P696" t="s">
        <v>20710</v>
      </c>
      <c r="Q696">
        <v>9</v>
      </c>
      <c r="R696">
        <v>8</v>
      </c>
      <c r="S696">
        <v>0.82</v>
      </c>
      <c r="T696">
        <v>4.34</v>
      </c>
      <c r="U696">
        <v>687.82</v>
      </c>
      <c r="V696">
        <v>237.25</v>
      </c>
      <c r="W696">
        <v>1.83</v>
      </c>
      <c r="X696">
        <v>4.04</v>
      </c>
      <c r="Y696">
        <v>8.7200000000000006</v>
      </c>
      <c r="Z696">
        <v>2</v>
      </c>
      <c r="AA696" t="s">
        <v>4250</v>
      </c>
      <c r="AB696">
        <v>2</v>
      </c>
      <c r="AC696">
        <v>19</v>
      </c>
      <c r="AD696">
        <v>1.97</v>
      </c>
      <c r="AF696" t="s">
        <v>7950</v>
      </c>
      <c r="AI696">
        <v>0</v>
      </c>
      <c r="AJ696">
        <v>0</v>
      </c>
      <c r="AK696" t="s">
        <v>21142</v>
      </c>
      <c r="AL696" t="s">
        <v>21142</v>
      </c>
      <c r="AM696" t="s">
        <v>20019</v>
      </c>
    </row>
    <row r="697" spans="1:39" x14ac:dyDescent="0.25">
      <c r="A697" t="s">
        <v>20428</v>
      </c>
      <c r="B697" t="s">
        <v>20485</v>
      </c>
      <c r="C697" t="s">
        <v>4842</v>
      </c>
      <c r="D697">
        <v>57</v>
      </c>
      <c r="E697" t="s">
        <v>20487</v>
      </c>
      <c r="G697" t="s">
        <v>20490</v>
      </c>
      <c r="H697" t="s">
        <v>4846</v>
      </c>
      <c r="K697" t="s">
        <v>6860</v>
      </c>
      <c r="M697" t="s">
        <v>20550</v>
      </c>
      <c r="N697">
        <v>8</v>
      </c>
      <c r="O697" t="s">
        <v>20636</v>
      </c>
      <c r="P697" t="s">
        <v>21075</v>
      </c>
      <c r="Q697">
        <v>12</v>
      </c>
      <c r="R697">
        <v>12</v>
      </c>
      <c r="S697">
        <v>-2.5</v>
      </c>
      <c r="T697">
        <v>2.02</v>
      </c>
      <c r="U697">
        <v>983.13</v>
      </c>
      <c r="V697">
        <v>361.85</v>
      </c>
      <c r="W697">
        <v>-0.25</v>
      </c>
      <c r="X697">
        <v>3.5</v>
      </c>
      <c r="Y697">
        <v>8.7200000000000006</v>
      </c>
      <c r="Z697">
        <v>2</v>
      </c>
      <c r="AA697" t="s">
        <v>4250</v>
      </c>
      <c r="AB697">
        <v>3</v>
      </c>
      <c r="AC697">
        <v>30</v>
      </c>
      <c r="AD697">
        <v>2.64</v>
      </c>
      <c r="AF697" t="s">
        <v>7950</v>
      </c>
      <c r="AI697">
        <v>0</v>
      </c>
      <c r="AJ697">
        <v>0</v>
      </c>
      <c r="AK697" t="s">
        <v>20011</v>
      </c>
      <c r="AL697" t="s">
        <v>20011</v>
      </c>
      <c r="AM697" t="s">
        <v>20019</v>
      </c>
    </row>
    <row r="698" spans="1:39" x14ac:dyDescent="0.25">
      <c r="A698" t="s">
        <v>10914</v>
      </c>
      <c r="B698" t="s">
        <v>20485</v>
      </c>
      <c r="C698" t="s">
        <v>4842</v>
      </c>
      <c r="D698">
        <v>57</v>
      </c>
      <c r="E698" t="s">
        <v>20487</v>
      </c>
      <c r="G698" t="s">
        <v>20491</v>
      </c>
      <c r="H698" t="s">
        <v>4846</v>
      </c>
      <c r="K698" t="s">
        <v>6860</v>
      </c>
      <c r="L698" t="s">
        <v>6861</v>
      </c>
      <c r="M698" t="s">
        <v>20542</v>
      </c>
      <c r="N698">
        <v>9</v>
      </c>
      <c r="O698" t="s">
        <v>20628</v>
      </c>
      <c r="P698" t="s">
        <v>18566</v>
      </c>
      <c r="Q698">
        <v>10</v>
      </c>
      <c r="R698">
        <v>10</v>
      </c>
      <c r="S698">
        <v>-3.73</v>
      </c>
      <c r="T698">
        <v>0.47</v>
      </c>
      <c r="U698">
        <v>706.73</v>
      </c>
      <c r="V698">
        <v>294.77</v>
      </c>
      <c r="W698">
        <v>-2.78</v>
      </c>
      <c r="X698">
        <v>3.01</v>
      </c>
      <c r="Y698">
        <v>6.65</v>
      </c>
      <c r="Z698">
        <v>2</v>
      </c>
      <c r="AA698" t="s">
        <v>4250</v>
      </c>
      <c r="AB698">
        <v>2</v>
      </c>
      <c r="AC698">
        <v>18</v>
      </c>
      <c r="AD698">
        <v>3</v>
      </c>
      <c r="AF698" t="s">
        <v>7951</v>
      </c>
      <c r="AI698">
        <v>0</v>
      </c>
      <c r="AJ698">
        <v>0</v>
      </c>
      <c r="AK698" t="s">
        <v>19953</v>
      </c>
      <c r="AL698" t="s">
        <v>19953</v>
      </c>
      <c r="AM698" t="s">
        <v>20019</v>
      </c>
    </row>
    <row r="699" spans="1:39" x14ac:dyDescent="0.25">
      <c r="A699" t="s">
        <v>20429</v>
      </c>
      <c r="B699" t="s">
        <v>20485</v>
      </c>
      <c r="C699" t="s">
        <v>4842</v>
      </c>
      <c r="D699">
        <v>57</v>
      </c>
      <c r="E699" t="s">
        <v>20487</v>
      </c>
      <c r="G699" t="s">
        <v>20490</v>
      </c>
      <c r="H699" t="s">
        <v>4846</v>
      </c>
      <c r="K699" t="s">
        <v>6860</v>
      </c>
      <c r="M699" t="s">
        <v>20550</v>
      </c>
      <c r="N699">
        <v>8</v>
      </c>
      <c r="O699" t="s">
        <v>20636</v>
      </c>
      <c r="P699" t="s">
        <v>21076</v>
      </c>
      <c r="Q699">
        <v>12</v>
      </c>
      <c r="R699">
        <v>12</v>
      </c>
      <c r="S699">
        <v>-3.01</v>
      </c>
      <c r="T699">
        <v>1.51</v>
      </c>
      <c r="U699">
        <v>969.1</v>
      </c>
      <c r="V699">
        <v>361.85</v>
      </c>
      <c r="W699">
        <v>-0.64</v>
      </c>
      <c r="X699">
        <v>3.5</v>
      </c>
      <c r="Y699">
        <v>8.7200000000000006</v>
      </c>
      <c r="Z699">
        <v>2</v>
      </c>
      <c r="AA699" t="s">
        <v>4250</v>
      </c>
      <c r="AB699">
        <v>3</v>
      </c>
      <c r="AC699">
        <v>29</v>
      </c>
      <c r="AD699">
        <v>2.64</v>
      </c>
      <c r="AF699" t="s">
        <v>7950</v>
      </c>
      <c r="AI699">
        <v>0</v>
      </c>
      <c r="AJ699">
        <v>0</v>
      </c>
      <c r="AK699" t="s">
        <v>20011</v>
      </c>
      <c r="AL699" t="s">
        <v>20011</v>
      </c>
      <c r="AM699" t="s">
        <v>20019</v>
      </c>
    </row>
    <row r="700" spans="1:39" x14ac:dyDescent="0.25">
      <c r="A700" t="s">
        <v>20430</v>
      </c>
      <c r="B700" t="s">
        <v>20485</v>
      </c>
      <c r="C700" t="s">
        <v>4842</v>
      </c>
      <c r="D700">
        <v>57</v>
      </c>
      <c r="E700" t="s">
        <v>20487</v>
      </c>
      <c r="G700" t="s">
        <v>20494</v>
      </c>
      <c r="H700" t="s">
        <v>4846</v>
      </c>
      <c r="K700" t="s">
        <v>6860</v>
      </c>
      <c r="M700" t="s">
        <v>20535</v>
      </c>
      <c r="N700">
        <v>8</v>
      </c>
      <c r="O700" t="s">
        <v>20616</v>
      </c>
      <c r="P700" t="s">
        <v>21077</v>
      </c>
      <c r="Q700">
        <v>4</v>
      </c>
      <c r="R700">
        <v>3</v>
      </c>
      <c r="S700">
        <v>3.41</v>
      </c>
      <c r="T700">
        <v>3.44</v>
      </c>
      <c r="U700">
        <v>362.43</v>
      </c>
      <c r="V700">
        <v>93.13</v>
      </c>
      <c r="W700">
        <v>3.15</v>
      </c>
      <c r="X700">
        <v>9.52</v>
      </c>
      <c r="Y700">
        <v>6.31</v>
      </c>
      <c r="Z700">
        <v>3</v>
      </c>
      <c r="AA700" t="s">
        <v>4250</v>
      </c>
      <c r="AB700">
        <v>0</v>
      </c>
      <c r="AC700">
        <v>5</v>
      </c>
      <c r="AD700">
        <v>4.1199761904761916</v>
      </c>
      <c r="AF700" t="s">
        <v>7949</v>
      </c>
      <c r="AI700">
        <v>0</v>
      </c>
      <c r="AJ700">
        <v>0</v>
      </c>
      <c r="AK700" t="s">
        <v>20013</v>
      </c>
      <c r="AL700" t="s">
        <v>20013</v>
      </c>
      <c r="AM700" t="s">
        <v>20019</v>
      </c>
    </row>
    <row r="701" spans="1:39" x14ac:dyDescent="0.25">
      <c r="A701" t="s">
        <v>20431</v>
      </c>
      <c r="B701" t="s">
        <v>20485</v>
      </c>
      <c r="C701" t="s">
        <v>4842</v>
      </c>
      <c r="D701">
        <v>57</v>
      </c>
      <c r="E701" t="s">
        <v>20487</v>
      </c>
      <c r="G701" t="s">
        <v>20490</v>
      </c>
      <c r="H701" t="s">
        <v>4846</v>
      </c>
      <c r="K701" t="s">
        <v>6860</v>
      </c>
      <c r="L701" t="s">
        <v>6861</v>
      </c>
      <c r="M701" t="s">
        <v>20524</v>
      </c>
      <c r="N701">
        <v>9</v>
      </c>
      <c r="O701" t="s">
        <v>20600</v>
      </c>
      <c r="P701" t="s">
        <v>21078</v>
      </c>
      <c r="Q701">
        <v>10</v>
      </c>
      <c r="R701">
        <v>5</v>
      </c>
      <c r="S701">
        <v>2.78</v>
      </c>
      <c r="T701">
        <v>4.75</v>
      </c>
      <c r="U701">
        <v>715.73</v>
      </c>
      <c r="V701">
        <v>221.36</v>
      </c>
      <c r="W701">
        <v>3.64</v>
      </c>
      <c r="X701">
        <v>4.26</v>
      </c>
      <c r="Y701">
        <v>0.6</v>
      </c>
      <c r="Z701">
        <v>6</v>
      </c>
      <c r="AA701" t="s">
        <v>4250</v>
      </c>
      <c r="AB701">
        <v>1</v>
      </c>
      <c r="AC701">
        <v>12</v>
      </c>
      <c r="AD701">
        <v>1.7350000000000001</v>
      </c>
      <c r="AF701" t="s">
        <v>7951</v>
      </c>
      <c r="AI701">
        <v>0</v>
      </c>
      <c r="AJ701">
        <v>0</v>
      </c>
      <c r="AK701" t="s">
        <v>19940</v>
      </c>
      <c r="AL701" t="s">
        <v>19940</v>
      </c>
      <c r="AM701" t="s">
        <v>20019</v>
      </c>
    </row>
    <row r="702" spans="1:39" x14ac:dyDescent="0.25">
      <c r="A702" t="s">
        <v>20432</v>
      </c>
      <c r="B702" t="s">
        <v>20485</v>
      </c>
      <c r="C702" t="s">
        <v>4842</v>
      </c>
      <c r="D702">
        <v>57</v>
      </c>
      <c r="E702" t="s">
        <v>20487</v>
      </c>
      <c r="G702" t="s">
        <v>20490</v>
      </c>
      <c r="H702" t="s">
        <v>4846</v>
      </c>
      <c r="K702" t="s">
        <v>6860</v>
      </c>
      <c r="L702" t="s">
        <v>6861</v>
      </c>
      <c r="M702" t="s">
        <v>20524</v>
      </c>
      <c r="N702">
        <v>9</v>
      </c>
      <c r="O702" t="s">
        <v>20601</v>
      </c>
      <c r="P702" t="s">
        <v>21079</v>
      </c>
      <c r="Q702">
        <v>10</v>
      </c>
      <c r="R702">
        <v>9</v>
      </c>
      <c r="S702">
        <v>6.54</v>
      </c>
      <c r="T702">
        <v>6.81</v>
      </c>
      <c r="U702">
        <v>918.15</v>
      </c>
      <c r="V702">
        <v>235.45</v>
      </c>
      <c r="W702">
        <v>4.1500000000000004</v>
      </c>
      <c r="X702">
        <v>9.01</v>
      </c>
      <c r="Y702">
        <v>7.31</v>
      </c>
      <c r="Z702">
        <v>4</v>
      </c>
      <c r="AA702" t="s">
        <v>4250</v>
      </c>
      <c r="AB702">
        <v>2</v>
      </c>
      <c r="AC702">
        <v>20</v>
      </c>
      <c r="AD702">
        <v>1</v>
      </c>
      <c r="AF702" t="s">
        <v>7949</v>
      </c>
      <c r="AI702">
        <v>0</v>
      </c>
      <c r="AJ702">
        <v>0</v>
      </c>
      <c r="AK702" t="s">
        <v>19901</v>
      </c>
      <c r="AL702" t="s">
        <v>19901</v>
      </c>
      <c r="AM702" t="s">
        <v>20019</v>
      </c>
    </row>
    <row r="703" spans="1:39" x14ac:dyDescent="0.25">
      <c r="A703" t="s">
        <v>20433</v>
      </c>
      <c r="B703" t="s">
        <v>20485</v>
      </c>
      <c r="C703" t="s">
        <v>4842</v>
      </c>
      <c r="D703">
        <v>57</v>
      </c>
      <c r="E703" t="s">
        <v>20487</v>
      </c>
      <c r="G703" t="s">
        <v>20505</v>
      </c>
      <c r="H703" t="s">
        <v>4846</v>
      </c>
      <c r="K703" t="s">
        <v>6860</v>
      </c>
      <c r="L703" t="s">
        <v>6861</v>
      </c>
      <c r="M703" t="s">
        <v>20575</v>
      </c>
      <c r="N703">
        <v>9</v>
      </c>
      <c r="O703" t="s">
        <v>20662</v>
      </c>
      <c r="P703" t="s">
        <v>21080</v>
      </c>
      <c r="Q703">
        <v>7</v>
      </c>
      <c r="R703">
        <v>3</v>
      </c>
      <c r="S703">
        <v>9.75</v>
      </c>
      <c r="T703">
        <v>9.75</v>
      </c>
      <c r="U703">
        <v>941.43</v>
      </c>
      <c r="V703">
        <v>118.48</v>
      </c>
      <c r="W703">
        <v>9.1199999999999992</v>
      </c>
      <c r="X703">
        <v>11.18</v>
      </c>
      <c r="Y703">
        <v>0</v>
      </c>
      <c r="Z703">
        <v>1</v>
      </c>
      <c r="AA703" t="s">
        <v>4250</v>
      </c>
      <c r="AB703">
        <v>2</v>
      </c>
      <c r="AC703">
        <v>22</v>
      </c>
      <c r="AD703">
        <v>1.2173333333333329</v>
      </c>
      <c r="AF703" t="s">
        <v>7949</v>
      </c>
      <c r="AI703">
        <v>0</v>
      </c>
      <c r="AJ703">
        <v>0</v>
      </c>
      <c r="AK703" t="s">
        <v>21146</v>
      </c>
      <c r="AL703" t="s">
        <v>21146</v>
      </c>
      <c r="AM703" t="s">
        <v>20019</v>
      </c>
    </row>
    <row r="704" spans="1:39" x14ac:dyDescent="0.25">
      <c r="A704" t="s">
        <v>20125</v>
      </c>
      <c r="B704" t="s">
        <v>20485</v>
      </c>
      <c r="C704" t="s">
        <v>4842</v>
      </c>
      <c r="D704">
        <v>57</v>
      </c>
      <c r="E704" t="s">
        <v>20487</v>
      </c>
      <c r="G704" t="s">
        <v>20491</v>
      </c>
      <c r="H704" t="s">
        <v>4846</v>
      </c>
      <c r="K704" t="s">
        <v>6860</v>
      </c>
      <c r="L704" t="s">
        <v>6861</v>
      </c>
      <c r="M704" t="s">
        <v>20536</v>
      </c>
      <c r="N704">
        <v>9</v>
      </c>
      <c r="O704" t="s">
        <v>20618</v>
      </c>
      <c r="P704" t="s">
        <v>20772</v>
      </c>
      <c r="Q704">
        <v>10</v>
      </c>
      <c r="R704">
        <v>4</v>
      </c>
      <c r="S704">
        <v>1.81</v>
      </c>
      <c r="T704">
        <v>3.78</v>
      </c>
      <c r="U704">
        <v>628.65</v>
      </c>
      <c r="V704">
        <v>205.57</v>
      </c>
      <c r="W704">
        <v>2.37</v>
      </c>
      <c r="X704">
        <v>4.26</v>
      </c>
      <c r="Y704">
        <v>0.6</v>
      </c>
      <c r="Z704">
        <v>4</v>
      </c>
      <c r="AA704" t="s">
        <v>4250</v>
      </c>
      <c r="AB704">
        <v>1</v>
      </c>
      <c r="AC704">
        <v>12</v>
      </c>
      <c r="AD704">
        <v>2.61</v>
      </c>
      <c r="AF704" t="s">
        <v>7951</v>
      </c>
      <c r="AI704">
        <v>0</v>
      </c>
      <c r="AJ704">
        <v>0</v>
      </c>
      <c r="AK704" t="s">
        <v>19940</v>
      </c>
      <c r="AL704" t="s">
        <v>19940</v>
      </c>
      <c r="AM704" t="s">
        <v>20019</v>
      </c>
    </row>
    <row r="705" spans="1:39" x14ac:dyDescent="0.25">
      <c r="A705" t="s">
        <v>20434</v>
      </c>
      <c r="B705" t="s">
        <v>20485</v>
      </c>
      <c r="C705" t="s">
        <v>4842</v>
      </c>
      <c r="D705">
        <v>56.16</v>
      </c>
      <c r="E705" t="s">
        <v>20487</v>
      </c>
      <c r="G705" t="s">
        <v>20488</v>
      </c>
      <c r="H705" t="s">
        <v>4846</v>
      </c>
      <c r="K705" t="s">
        <v>6860</v>
      </c>
      <c r="L705" t="s">
        <v>6861</v>
      </c>
      <c r="M705" t="s">
        <v>20531</v>
      </c>
      <c r="N705">
        <v>9</v>
      </c>
      <c r="O705" t="s">
        <v>20612</v>
      </c>
      <c r="P705" t="s">
        <v>21081</v>
      </c>
      <c r="Q705">
        <v>9</v>
      </c>
      <c r="R705">
        <v>3</v>
      </c>
      <c r="S705">
        <v>5.09</v>
      </c>
      <c r="T705">
        <v>5.09</v>
      </c>
      <c r="U705">
        <v>582.66999999999996</v>
      </c>
      <c r="V705">
        <v>139.15</v>
      </c>
      <c r="W705">
        <v>6.33</v>
      </c>
      <c r="X705">
        <v>9.3800000000000008</v>
      </c>
      <c r="Y705">
        <v>2.58</v>
      </c>
      <c r="Z705">
        <v>5</v>
      </c>
      <c r="AA705" t="s">
        <v>4250</v>
      </c>
      <c r="AB705">
        <v>2</v>
      </c>
      <c r="AC705">
        <v>6</v>
      </c>
      <c r="AD705">
        <v>1.166666666666667</v>
      </c>
      <c r="AF705" t="s">
        <v>7949</v>
      </c>
      <c r="AI705">
        <v>0</v>
      </c>
      <c r="AJ705">
        <v>0</v>
      </c>
      <c r="AK705" t="s">
        <v>19894</v>
      </c>
      <c r="AL705" t="s">
        <v>19894</v>
      </c>
      <c r="AM705" t="s">
        <v>20019</v>
      </c>
    </row>
    <row r="706" spans="1:39" x14ac:dyDescent="0.25">
      <c r="A706" t="s">
        <v>20435</v>
      </c>
      <c r="B706" t="s">
        <v>20485</v>
      </c>
      <c r="C706" t="s">
        <v>4842</v>
      </c>
      <c r="D706">
        <v>56</v>
      </c>
      <c r="E706" t="s">
        <v>20487</v>
      </c>
      <c r="K706" t="s">
        <v>6860</v>
      </c>
      <c r="L706" t="s">
        <v>6861</v>
      </c>
      <c r="M706" t="s">
        <v>20576</v>
      </c>
      <c r="N706">
        <v>9</v>
      </c>
      <c r="O706" t="s">
        <v>20663</v>
      </c>
      <c r="P706" t="s">
        <v>21082</v>
      </c>
      <c r="Q706">
        <v>4</v>
      </c>
      <c r="R706">
        <v>2</v>
      </c>
      <c r="S706">
        <v>2.25</v>
      </c>
      <c r="T706">
        <v>2.25</v>
      </c>
      <c r="U706">
        <v>328.41</v>
      </c>
      <c r="V706">
        <v>71.45</v>
      </c>
      <c r="W706">
        <v>3.5</v>
      </c>
      <c r="X706">
        <v>13.81</v>
      </c>
      <c r="Y706">
        <v>3.87</v>
      </c>
      <c r="Z706">
        <v>2</v>
      </c>
      <c r="AA706" t="s">
        <v>4250</v>
      </c>
      <c r="AB706">
        <v>0</v>
      </c>
      <c r="AC706">
        <v>8</v>
      </c>
      <c r="AD706">
        <v>5.375</v>
      </c>
      <c r="AF706" t="s">
        <v>7949</v>
      </c>
      <c r="AI706">
        <v>0</v>
      </c>
      <c r="AJ706">
        <v>0</v>
      </c>
      <c r="AK706" t="s">
        <v>21160</v>
      </c>
      <c r="AL706" t="s">
        <v>21160</v>
      </c>
      <c r="AM706" t="s">
        <v>20019</v>
      </c>
    </row>
    <row r="707" spans="1:39" x14ac:dyDescent="0.25">
      <c r="A707" t="s">
        <v>20436</v>
      </c>
      <c r="B707" t="s">
        <v>20485</v>
      </c>
      <c r="C707" t="s">
        <v>4842</v>
      </c>
      <c r="D707">
        <v>56</v>
      </c>
      <c r="E707" t="s">
        <v>20487</v>
      </c>
      <c r="G707" t="s">
        <v>20490</v>
      </c>
      <c r="H707" t="s">
        <v>4846</v>
      </c>
      <c r="K707" t="s">
        <v>6860</v>
      </c>
      <c r="M707" t="s">
        <v>20550</v>
      </c>
      <c r="N707">
        <v>8</v>
      </c>
      <c r="O707" t="s">
        <v>20636</v>
      </c>
      <c r="P707" t="s">
        <v>21083</v>
      </c>
      <c r="Q707">
        <v>13</v>
      </c>
      <c r="R707">
        <v>13</v>
      </c>
      <c r="S707">
        <v>-4.5999999999999996</v>
      </c>
      <c r="T707">
        <v>-0.09</v>
      </c>
      <c r="U707">
        <v>998.1</v>
      </c>
      <c r="V707">
        <v>404.94</v>
      </c>
      <c r="W707">
        <v>-2.0299999999999998</v>
      </c>
      <c r="X707">
        <v>3.49</v>
      </c>
      <c r="Y707">
        <v>8.7200000000000006</v>
      </c>
      <c r="Z707">
        <v>2</v>
      </c>
      <c r="AA707" t="s">
        <v>4250</v>
      </c>
      <c r="AB707">
        <v>3</v>
      </c>
      <c r="AC707">
        <v>31</v>
      </c>
      <c r="AD707">
        <v>2.64</v>
      </c>
      <c r="AF707" t="s">
        <v>7950</v>
      </c>
      <c r="AI707">
        <v>0</v>
      </c>
      <c r="AJ707">
        <v>0</v>
      </c>
      <c r="AK707" t="s">
        <v>20011</v>
      </c>
      <c r="AL707" t="s">
        <v>20011</v>
      </c>
      <c r="AM707" t="s">
        <v>20019</v>
      </c>
    </row>
    <row r="708" spans="1:39" x14ac:dyDescent="0.25">
      <c r="A708" t="s">
        <v>20437</v>
      </c>
      <c r="B708" t="s">
        <v>20485</v>
      </c>
      <c r="C708" t="s">
        <v>4842</v>
      </c>
      <c r="D708">
        <v>56</v>
      </c>
      <c r="E708" t="s">
        <v>20487</v>
      </c>
      <c r="G708" t="s">
        <v>20494</v>
      </c>
      <c r="H708" t="s">
        <v>4846</v>
      </c>
      <c r="K708" t="s">
        <v>6860</v>
      </c>
      <c r="M708" t="s">
        <v>20535</v>
      </c>
      <c r="N708">
        <v>8</v>
      </c>
      <c r="O708" t="s">
        <v>20616</v>
      </c>
      <c r="P708" t="s">
        <v>21084</v>
      </c>
      <c r="Q708">
        <v>3</v>
      </c>
      <c r="R708">
        <v>3</v>
      </c>
      <c r="S708">
        <v>3.8</v>
      </c>
      <c r="T708">
        <v>3.83</v>
      </c>
      <c r="U708">
        <v>370.82</v>
      </c>
      <c r="V708">
        <v>83.9</v>
      </c>
      <c r="W708">
        <v>3.62</v>
      </c>
      <c r="X708">
        <v>9.44</v>
      </c>
      <c r="Y708">
        <v>6.26</v>
      </c>
      <c r="Z708">
        <v>3</v>
      </c>
      <c r="AA708" t="s">
        <v>4250</v>
      </c>
      <c r="AB708">
        <v>0</v>
      </c>
      <c r="AC708">
        <v>4</v>
      </c>
      <c r="AD708">
        <v>3.7743809523809531</v>
      </c>
      <c r="AF708" t="s">
        <v>7949</v>
      </c>
      <c r="AI708">
        <v>0</v>
      </c>
      <c r="AJ708">
        <v>0</v>
      </c>
      <c r="AK708" t="s">
        <v>20013</v>
      </c>
      <c r="AL708" t="s">
        <v>20013</v>
      </c>
      <c r="AM708" t="s">
        <v>20019</v>
      </c>
    </row>
    <row r="709" spans="1:39" x14ac:dyDescent="0.25">
      <c r="A709" t="s">
        <v>20030</v>
      </c>
      <c r="B709" t="s">
        <v>20485</v>
      </c>
      <c r="C709" t="s">
        <v>4842</v>
      </c>
      <c r="D709">
        <v>56</v>
      </c>
      <c r="E709" t="s">
        <v>20487</v>
      </c>
      <c r="G709" t="s">
        <v>20494</v>
      </c>
      <c r="H709" t="s">
        <v>4846</v>
      </c>
      <c r="K709" t="s">
        <v>6860</v>
      </c>
      <c r="L709" t="s">
        <v>6861</v>
      </c>
      <c r="M709" t="s">
        <v>20577</v>
      </c>
      <c r="N709">
        <v>9</v>
      </c>
      <c r="O709" t="s">
        <v>20664</v>
      </c>
      <c r="P709" t="s">
        <v>20677</v>
      </c>
      <c r="Q709">
        <v>6</v>
      </c>
      <c r="R709">
        <v>3</v>
      </c>
      <c r="S709">
        <v>6.21</v>
      </c>
      <c r="T709">
        <v>7.13</v>
      </c>
      <c r="U709">
        <v>480.65</v>
      </c>
      <c r="V709">
        <v>79.819999999999993</v>
      </c>
      <c r="W709">
        <v>5.15</v>
      </c>
      <c r="Y709">
        <v>8.23</v>
      </c>
      <c r="Z709">
        <v>2</v>
      </c>
      <c r="AA709" t="s">
        <v>4250</v>
      </c>
      <c r="AB709">
        <v>1</v>
      </c>
      <c r="AC709">
        <v>14</v>
      </c>
      <c r="AD709">
        <v>2.1898809523809519</v>
      </c>
      <c r="AF709" t="s">
        <v>7949</v>
      </c>
      <c r="AI709">
        <v>0</v>
      </c>
      <c r="AJ709">
        <v>0</v>
      </c>
      <c r="AK709" t="s">
        <v>19918</v>
      </c>
      <c r="AL709" t="s">
        <v>19918</v>
      </c>
      <c r="AM709" t="s">
        <v>20019</v>
      </c>
    </row>
    <row r="710" spans="1:39" x14ac:dyDescent="0.25">
      <c r="A710" t="s">
        <v>20101</v>
      </c>
      <c r="B710" t="s">
        <v>20485</v>
      </c>
      <c r="C710" t="s">
        <v>4842</v>
      </c>
      <c r="D710">
        <v>56</v>
      </c>
      <c r="E710" t="s">
        <v>20487</v>
      </c>
      <c r="G710" t="s">
        <v>20496</v>
      </c>
      <c r="H710" t="s">
        <v>4846</v>
      </c>
      <c r="K710" t="s">
        <v>6860</v>
      </c>
      <c r="L710" t="s">
        <v>6861</v>
      </c>
      <c r="M710" t="s">
        <v>20538</v>
      </c>
      <c r="N710">
        <v>9</v>
      </c>
      <c r="O710" t="s">
        <v>20620</v>
      </c>
      <c r="P710" t="s">
        <v>20748</v>
      </c>
      <c r="Q710">
        <v>3</v>
      </c>
      <c r="R710">
        <v>1</v>
      </c>
      <c r="S710">
        <v>5.83</v>
      </c>
      <c r="T710">
        <v>5.83</v>
      </c>
      <c r="U710">
        <v>355.48</v>
      </c>
      <c r="V710">
        <v>25.16</v>
      </c>
      <c r="W710">
        <v>4.8099999999999996</v>
      </c>
      <c r="Y710">
        <v>0</v>
      </c>
      <c r="Z710">
        <v>3</v>
      </c>
      <c r="AA710" t="s">
        <v>4250</v>
      </c>
      <c r="AB710">
        <v>0</v>
      </c>
      <c r="AC710">
        <v>5</v>
      </c>
      <c r="AD710">
        <v>3.091333333333333</v>
      </c>
      <c r="AF710" t="s">
        <v>7949</v>
      </c>
      <c r="AI710">
        <v>0</v>
      </c>
      <c r="AJ710">
        <v>0</v>
      </c>
      <c r="AK710" t="s">
        <v>20016</v>
      </c>
      <c r="AL710" t="s">
        <v>20016</v>
      </c>
      <c r="AM710" t="s">
        <v>20019</v>
      </c>
    </row>
    <row r="711" spans="1:39" x14ac:dyDescent="0.25">
      <c r="A711" t="s">
        <v>20438</v>
      </c>
      <c r="B711" t="s">
        <v>20485</v>
      </c>
      <c r="C711" t="s">
        <v>4842</v>
      </c>
      <c r="D711">
        <v>56</v>
      </c>
      <c r="E711" t="s">
        <v>20487</v>
      </c>
      <c r="G711" t="s">
        <v>20490</v>
      </c>
      <c r="H711" t="s">
        <v>4846</v>
      </c>
      <c r="K711" t="s">
        <v>6860</v>
      </c>
      <c r="M711" t="s">
        <v>20543</v>
      </c>
      <c r="N711">
        <v>8</v>
      </c>
      <c r="O711" t="s">
        <v>20629</v>
      </c>
      <c r="P711" t="s">
        <v>21085</v>
      </c>
      <c r="Q711">
        <v>12</v>
      </c>
      <c r="R711">
        <v>12</v>
      </c>
      <c r="S711">
        <v>-4.22</v>
      </c>
      <c r="T711">
        <v>0.28999999999999998</v>
      </c>
      <c r="U711">
        <v>927.02</v>
      </c>
      <c r="V711">
        <v>361.85</v>
      </c>
      <c r="W711">
        <v>-1.67</v>
      </c>
      <c r="X711">
        <v>3.49</v>
      </c>
      <c r="Y711">
        <v>8.7200000000000006</v>
      </c>
      <c r="Z711">
        <v>2</v>
      </c>
      <c r="AA711" t="s">
        <v>4250</v>
      </c>
      <c r="AB711">
        <v>3</v>
      </c>
      <c r="AC711">
        <v>28</v>
      </c>
      <c r="AD711">
        <v>2.64</v>
      </c>
      <c r="AF711" t="s">
        <v>7950</v>
      </c>
      <c r="AI711">
        <v>0</v>
      </c>
      <c r="AJ711">
        <v>0</v>
      </c>
      <c r="AK711" t="s">
        <v>19899</v>
      </c>
      <c r="AL711" t="s">
        <v>19899</v>
      </c>
      <c r="AM711" t="s">
        <v>20019</v>
      </c>
    </row>
    <row r="712" spans="1:39" x14ac:dyDescent="0.25">
      <c r="A712" t="s">
        <v>20439</v>
      </c>
      <c r="B712" t="s">
        <v>20485</v>
      </c>
      <c r="C712" t="s">
        <v>4842</v>
      </c>
      <c r="D712">
        <v>56</v>
      </c>
      <c r="E712" t="s">
        <v>20487</v>
      </c>
      <c r="G712" t="s">
        <v>20489</v>
      </c>
      <c r="H712" t="s">
        <v>4846</v>
      </c>
      <c r="K712" t="s">
        <v>6860</v>
      </c>
      <c r="L712" t="s">
        <v>6861</v>
      </c>
      <c r="M712" t="s">
        <v>20512</v>
      </c>
      <c r="N712">
        <v>9</v>
      </c>
      <c r="O712" t="s">
        <v>20587</v>
      </c>
      <c r="P712" t="s">
        <v>21086</v>
      </c>
      <c r="Q712">
        <v>3</v>
      </c>
      <c r="R712">
        <v>1</v>
      </c>
      <c r="S712">
        <v>5.31</v>
      </c>
      <c r="T712">
        <v>5.31</v>
      </c>
      <c r="U712">
        <v>329.44</v>
      </c>
      <c r="V712">
        <v>25.16</v>
      </c>
      <c r="W712">
        <v>4.55</v>
      </c>
      <c r="X712">
        <v>14</v>
      </c>
      <c r="Y712">
        <v>0</v>
      </c>
      <c r="Z712">
        <v>3</v>
      </c>
      <c r="AA712" t="s">
        <v>4250</v>
      </c>
      <c r="AB712">
        <v>0</v>
      </c>
      <c r="AC712">
        <v>5</v>
      </c>
      <c r="AD712">
        <v>3.091333333333333</v>
      </c>
      <c r="AF712" t="s">
        <v>7949</v>
      </c>
      <c r="AI712">
        <v>0</v>
      </c>
      <c r="AJ712">
        <v>0</v>
      </c>
      <c r="AK712" t="s">
        <v>20016</v>
      </c>
      <c r="AL712" t="s">
        <v>20016</v>
      </c>
      <c r="AM712" t="s">
        <v>20019</v>
      </c>
    </row>
    <row r="713" spans="1:39" x14ac:dyDescent="0.25">
      <c r="A713" t="s">
        <v>20440</v>
      </c>
      <c r="B713" t="s">
        <v>20485</v>
      </c>
      <c r="C713" t="s">
        <v>4842</v>
      </c>
      <c r="D713">
        <v>56</v>
      </c>
      <c r="E713" t="s">
        <v>20487</v>
      </c>
      <c r="G713" t="s">
        <v>20494</v>
      </c>
      <c r="H713" t="s">
        <v>4846</v>
      </c>
      <c r="K713" t="s">
        <v>6860</v>
      </c>
      <c r="M713" t="s">
        <v>20535</v>
      </c>
      <c r="N713">
        <v>8</v>
      </c>
      <c r="O713" t="s">
        <v>20616</v>
      </c>
      <c r="P713" t="s">
        <v>21087</v>
      </c>
      <c r="Q713">
        <v>4</v>
      </c>
      <c r="R713">
        <v>3</v>
      </c>
      <c r="S713">
        <v>3.49</v>
      </c>
      <c r="T713">
        <v>3.52</v>
      </c>
      <c r="U713">
        <v>362.43</v>
      </c>
      <c r="V713">
        <v>93.13</v>
      </c>
      <c r="W713">
        <v>3.15</v>
      </c>
      <c r="X713">
        <v>9.52</v>
      </c>
      <c r="Y713">
        <v>6.31</v>
      </c>
      <c r="Z713">
        <v>3</v>
      </c>
      <c r="AA713" t="s">
        <v>4250</v>
      </c>
      <c r="AB713">
        <v>0</v>
      </c>
      <c r="AC713">
        <v>5</v>
      </c>
      <c r="AD713">
        <v>4.0399761904761906</v>
      </c>
      <c r="AF713" t="s">
        <v>7949</v>
      </c>
      <c r="AI713">
        <v>0</v>
      </c>
      <c r="AJ713">
        <v>0</v>
      </c>
      <c r="AK713" t="s">
        <v>20013</v>
      </c>
      <c r="AL713" t="s">
        <v>20013</v>
      </c>
      <c r="AM713" t="s">
        <v>20019</v>
      </c>
    </row>
    <row r="714" spans="1:39" x14ac:dyDescent="0.25">
      <c r="A714" t="s">
        <v>20205</v>
      </c>
      <c r="B714" t="s">
        <v>20485</v>
      </c>
      <c r="C714" t="s">
        <v>4842</v>
      </c>
      <c r="D714">
        <v>56</v>
      </c>
      <c r="E714" t="s">
        <v>20487</v>
      </c>
      <c r="G714" t="s">
        <v>20496</v>
      </c>
      <c r="H714" t="s">
        <v>4846</v>
      </c>
      <c r="K714" t="s">
        <v>6860</v>
      </c>
      <c r="L714" t="s">
        <v>6861</v>
      </c>
      <c r="M714" t="s">
        <v>20538</v>
      </c>
      <c r="N714">
        <v>9</v>
      </c>
      <c r="O714" t="s">
        <v>20620</v>
      </c>
      <c r="P714" t="s">
        <v>20852</v>
      </c>
      <c r="Q714">
        <v>3</v>
      </c>
      <c r="R714">
        <v>1</v>
      </c>
      <c r="S714">
        <v>7.89</v>
      </c>
      <c r="T714">
        <v>7.89</v>
      </c>
      <c r="U714">
        <v>393.94</v>
      </c>
      <c r="V714">
        <v>25.16</v>
      </c>
      <c r="W714">
        <v>6.11</v>
      </c>
      <c r="X714">
        <v>13.97</v>
      </c>
      <c r="Y714">
        <v>0</v>
      </c>
      <c r="Z714">
        <v>4</v>
      </c>
      <c r="AA714" t="s">
        <v>4250</v>
      </c>
      <c r="AB714">
        <v>1</v>
      </c>
      <c r="AC714">
        <v>6</v>
      </c>
      <c r="AD714">
        <v>2.8489047619047621</v>
      </c>
      <c r="AF714" t="s">
        <v>7949</v>
      </c>
      <c r="AI714">
        <v>0</v>
      </c>
      <c r="AJ714">
        <v>0</v>
      </c>
      <c r="AK714" t="s">
        <v>20016</v>
      </c>
      <c r="AL714" t="s">
        <v>20016</v>
      </c>
      <c r="AM714" t="s">
        <v>20019</v>
      </c>
    </row>
    <row r="715" spans="1:39" x14ac:dyDescent="0.25">
      <c r="A715" t="s">
        <v>20152</v>
      </c>
      <c r="B715" t="s">
        <v>20485</v>
      </c>
      <c r="C715" t="s">
        <v>4842</v>
      </c>
      <c r="D715">
        <v>56</v>
      </c>
      <c r="E715" t="s">
        <v>20487</v>
      </c>
      <c r="G715" t="s">
        <v>20491</v>
      </c>
      <c r="H715" t="s">
        <v>4846</v>
      </c>
      <c r="K715" t="s">
        <v>6860</v>
      </c>
      <c r="L715" t="s">
        <v>6861</v>
      </c>
      <c r="M715" t="s">
        <v>20547</v>
      </c>
      <c r="N715">
        <v>9</v>
      </c>
      <c r="O715" t="s">
        <v>20633</v>
      </c>
      <c r="P715" t="s">
        <v>20799</v>
      </c>
      <c r="Q715">
        <v>10</v>
      </c>
      <c r="R715">
        <v>4</v>
      </c>
      <c r="S715">
        <v>2.58</v>
      </c>
      <c r="T715">
        <v>2.87</v>
      </c>
      <c r="U715">
        <v>693.8</v>
      </c>
      <c r="V715">
        <v>184.1</v>
      </c>
      <c r="W715">
        <v>3.16</v>
      </c>
      <c r="X715">
        <v>7.41</v>
      </c>
      <c r="Y715">
        <v>0.48</v>
      </c>
      <c r="Z715">
        <v>4</v>
      </c>
      <c r="AA715" t="s">
        <v>4250</v>
      </c>
      <c r="AB715">
        <v>1</v>
      </c>
      <c r="AC715">
        <v>13</v>
      </c>
      <c r="AD715">
        <v>2.71</v>
      </c>
      <c r="AF715" t="s">
        <v>7949</v>
      </c>
      <c r="AI715">
        <v>0</v>
      </c>
      <c r="AJ715">
        <v>0</v>
      </c>
      <c r="AK715" t="s">
        <v>19849</v>
      </c>
      <c r="AL715" t="s">
        <v>19849</v>
      </c>
      <c r="AM715" t="s">
        <v>20019</v>
      </c>
    </row>
    <row r="716" spans="1:39" x14ac:dyDescent="0.25">
      <c r="A716" t="s">
        <v>20441</v>
      </c>
      <c r="B716" t="s">
        <v>20485</v>
      </c>
      <c r="C716" t="s">
        <v>4842</v>
      </c>
      <c r="D716">
        <v>56</v>
      </c>
      <c r="E716" t="s">
        <v>20487</v>
      </c>
      <c r="G716" t="s">
        <v>20494</v>
      </c>
      <c r="H716" t="s">
        <v>4846</v>
      </c>
      <c r="K716" t="s">
        <v>6860</v>
      </c>
      <c r="M716" t="s">
        <v>20535</v>
      </c>
      <c r="N716">
        <v>8</v>
      </c>
      <c r="O716" t="s">
        <v>20616</v>
      </c>
      <c r="P716" t="s">
        <v>21088</v>
      </c>
      <c r="Q716">
        <v>3</v>
      </c>
      <c r="R716">
        <v>3</v>
      </c>
      <c r="S716">
        <v>4.43</v>
      </c>
      <c r="T716">
        <v>4.47</v>
      </c>
      <c r="U716">
        <v>368.44</v>
      </c>
      <c r="V716">
        <v>83.9</v>
      </c>
      <c r="W716">
        <v>3.98</v>
      </c>
      <c r="X716">
        <v>9.49</v>
      </c>
      <c r="Y716">
        <v>6.29</v>
      </c>
      <c r="Z716">
        <v>4</v>
      </c>
      <c r="AA716" t="s">
        <v>4250</v>
      </c>
      <c r="AB716">
        <v>0</v>
      </c>
      <c r="AC716">
        <v>4</v>
      </c>
      <c r="AD716">
        <v>3.371380952380953</v>
      </c>
      <c r="AF716" t="s">
        <v>7949</v>
      </c>
      <c r="AI716">
        <v>0</v>
      </c>
      <c r="AJ716">
        <v>0</v>
      </c>
      <c r="AK716" t="s">
        <v>20013</v>
      </c>
      <c r="AL716" t="s">
        <v>20013</v>
      </c>
      <c r="AM716" t="s">
        <v>20019</v>
      </c>
    </row>
    <row r="717" spans="1:39" x14ac:dyDescent="0.25">
      <c r="A717" t="s">
        <v>20442</v>
      </c>
      <c r="B717" t="s">
        <v>20485</v>
      </c>
      <c r="C717" t="s">
        <v>4842</v>
      </c>
      <c r="D717">
        <v>56</v>
      </c>
      <c r="E717" t="s">
        <v>20487</v>
      </c>
      <c r="G717" t="s">
        <v>20494</v>
      </c>
      <c r="H717" t="s">
        <v>4846</v>
      </c>
      <c r="K717" t="s">
        <v>6860</v>
      </c>
      <c r="M717" t="s">
        <v>20535</v>
      </c>
      <c r="N717">
        <v>8</v>
      </c>
      <c r="O717" t="s">
        <v>20616</v>
      </c>
      <c r="P717" t="s">
        <v>21089</v>
      </c>
      <c r="Q717">
        <v>3</v>
      </c>
      <c r="R717">
        <v>3</v>
      </c>
      <c r="S717">
        <v>4.43</v>
      </c>
      <c r="T717">
        <v>4.47</v>
      </c>
      <c r="U717">
        <v>368.44</v>
      </c>
      <c r="V717">
        <v>83.9</v>
      </c>
      <c r="W717">
        <v>3.98</v>
      </c>
      <c r="X717">
        <v>9.49</v>
      </c>
      <c r="Y717">
        <v>6.29</v>
      </c>
      <c r="Z717">
        <v>4</v>
      </c>
      <c r="AA717" t="s">
        <v>4250</v>
      </c>
      <c r="AB717">
        <v>0</v>
      </c>
      <c r="AC717">
        <v>4</v>
      </c>
      <c r="AD717">
        <v>3.371380952380953</v>
      </c>
      <c r="AF717" t="s">
        <v>7949</v>
      </c>
      <c r="AI717">
        <v>0</v>
      </c>
      <c r="AJ717">
        <v>0</v>
      </c>
      <c r="AK717" t="s">
        <v>20013</v>
      </c>
      <c r="AL717" t="s">
        <v>20013</v>
      </c>
      <c r="AM717" t="s">
        <v>20019</v>
      </c>
    </row>
    <row r="718" spans="1:39" x14ac:dyDescent="0.25">
      <c r="A718" t="s">
        <v>11086</v>
      </c>
      <c r="B718" t="s">
        <v>20485</v>
      </c>
      <c r="C718" t="s">
        <v>4842</v>
      </c>
      <c r="D718">
        <v>56</v>
      </c>
      <c r="E718" t="s">
        <v>20487</v>
      </c>
      <c r="G718" t="s">
        <v>20491</v>
      </c>
      <c r="H718" t="s">
        <v>4846</v>
      </c>
      <c r="K718" t="s">
        <v>6860</v>
      </c>
      <c r="L718" t="s">
        <v>6861</v>
      </c>
      <c r="M718" t="s">
        <v>20542</v>
      </c>
      <c r="N718">
        <v>9</v>
      </c>
      <c r="O718" t="s">
        <v>20628</v>
      </c>
      <c r="P718" t="s">
        <v>18738</v>
      </c>
      <c r="Q718">
        <v>10</v>
      </c>
      <c r="R718">
        <v>10</v>
      </c>
      <c r="S718">
        <v>-4.47</v>
      </c>
      <c r="T718">
        <v>-0.27</v>
      </c>
      <c r="U718">
        <v>733.76</v>
      </c>
      <c r="V718">
        <v>317.63</v>
      </c>
      <c r="W718">
        <v>-2.9</v>
      </c>
      <c r="X718">
        <v>3.18</v>
      </c>
      <c r="Y718">
        <v>6.65</v>
      </c>
      <c r="Z718">
        <v>2</v>
      </c>
      <c r="AA718" t="s">
        <v>4250</v>
      </c>
      <c r="AB718">
        <v>2</v>
      </c>
      <c r="AC718">
        <v>19</v>
      </c>
      <c r="AD718">
        <v>3</v>
      </c>
      <c r="AF718" t="s">
        <v>7951</v>
      </c>
      <c r="AI718">
        <v>0</v>
      </c>
      <c r="AJ718">
        <v>0</v>
      </c>
      <c r="AK718" t="s">
        <v>19953</v>
      </c>
      <c r="AL718" t="s">
        <v>19953</v>
      </c>
      <c r="AM718" t="s">
        <v>20019</v>
      </c>
    </row>
    <row r="719" spans="1:39" x14ac:dyDescent="0.25">
      <c r="A719" t="s">
        <v>20443</v>
      </c>
      <c r="B719" t="s">
        <v>20485</v>
      </c>
      <c r="C719" t="s">
        <v>4842</v>
      </c>
      <c r="D719">
        <v>56</v>
      </c>
      <c r="E719" t="s">
        <v>20487</v>
      </c>
      <c r="G719" t="s">
        <v>20494</v>
      </c>
      <c r="H719" t="s">
        <v>4846</v>
      </c>
      <c r="K719" t="s">
        <v>6860</v>
      </c>
      <c r="M719" t="s">
        <v>20535</v>
      </c>
      <c r="N719">
        <v>8</v>
      </c>
      <c r="O719" t="s">
        <v>20616</v>
      </c>
      <c r="P719" t="s">
        <v>21090</v>
      </c>
      <c r="Q719">
        <v>3</v>
      </c>
      <c r="R719">
        <v>3</v>
      </c>
      <c r="S719">
        <v>3.81</v>
      </c>
      <c r="T719">
        <v>3.84</v>
      </c>
      <c r="U719">
        <v>387.27</v>
      </c>
      <c r="V719">
        <v>83.9</v>
      </c>
      <c r="W719">
        <v>4.1399999999999997</v>
      </c>
      <c r="X719">
        <v>9.42</v>
      </c>
      <c r="Y719">
        <v>6.25</v>
      </c>
      <c r="Z719">
        <v>3</v>
      </c>
      <c r="AA719" t="s">
        <v>4250</v>
      </c>
      <c r="AB719">
        <v>0</v>
      </c>
      <c r="AC719">
        <v>4</v>
      </c>
      <c r="AD719">
        <v>3.6468809523809531</v>
      </c>
      <c r="AF719" t="s">
        <v>7949</v>
      </c>
      <c r="AI719">
        <v>0</v>
      </c>
      <c r="AJ719">
        <v>0</v>
      </c>
      <c r="AK719" t="s">
        <v>20013</v>
      </c>
      <c r="AL719" t="s">
        <v>20013</v>
      </c>
      <c r="AM719" t="s">
        <v>20019</v>
      </c>
    </row>
    <row r="720" spans="1:39" x14ac:dyDescent="0.25">
      <c r="A720" t="s">
        <v>20444</v>
      </c>
      <c r="B720" t="s">
        <v>20485</v>
      </c>
      <c r="C720" t="s">
        <v>4842</v>
      </c>
      <c r="D720">
        <v>56</v>
      </c>
      <c r="E720" t="s">
        <v>20487</v>
      </c>
      <c r="G720" t="s">
        <v>20495</v>
      </c>
      <c r="H720" t="s">
        <v>4846</v>
      </c>
      <c r="K720" t="s">
        <v>6860</v>
      </c>
      <c r="L720" t="s">
        <v>6861</v>
      </c>
      <c r="M720" t="s">
        <v>20578</v>
      </c>
      <c r="N720">
        <v>9</v>
      </c>
      <c r="O720" t="s">
        <v>20665</v>
      </c>
      <c r="P720" t="s">
        <v>21091</v>
      </c>
      <c r="Q720">
        <v>4</v>
      </c>
      <c r="R720">
        <v>2</v>
      </c>
      <c r="S720">
        <v>0.98</v>
      </c>
      <c r="T720">
        <v>1.17</v>
      </c>
      <c r="U720">
        <v>315.42</v>
      </c>
      <c r="V720">
        <v>78.92</v>
      </c>
      <c r="W720">
        <v>2</v>
      </c>
      <c r="Y720">
        <v>7.07</v>
      </c>
      <c r="Z720">
        <v>1</v>
      </c>
      <c r="AA720" t="s">
        <v>4250</v>
      </c>
      <c r="AB720">
        <v>0</v>
      </c>
      <c r="AC720">
        <v>5</v>
      </c>
      <c r="AD720">
        <v>5.5</v>
      </c>
      <c r="AF720" t="s">
        <v>7949</v>
      </c>
      <c r="AI720">
        <v>0</v>
      </c>
      <c r="AJ720">
        <v>0</v>
      </c>
      <c r="AK720" t="s">
        <v>19963</v>
      </c>
      <c r="AL720" t="s">
        <v>19963</v>
      </c>
      <c r="AM720" t="s">
        <v>20019</v>
      </c>
    </row>
    <row r="721" spans="1:39" x14ac:dyDescent="0.25">
      <c r="A721" t="s">
        <v>20445</v>
      </c>
      <c r="B721" t="s">
        <v>20485</v>
      </c>
      <c r="C721" t="s">
        <v>4842</v>
      </c>
      <c r="D721">
        <v>55.5</v>
      </c>
      <c r="E721" t="s">
        <v>20487</v>
      </c>
      <c r="G721" t="s">
        <v>20489</v>
      </c>
      <c r="H721" t="s">
        <v>4846</v>
      </c>
      <c r="K721" t="s">
        <v>6860</v>
      </c>
      <c r="L721" t="s">
        <v>6861</v>
      </c>
      <c r="M721" t="s">
        <v>20508</v>
      </c>
      <c r="N721">
        <v>9</v>
      </c>
      <c r="O721" t="s">
        <v>20583</v>
      </c>
      <c r="P721" t="s">
        <v>21092</v>
      </c>
      <c r="Q721">
        <v>2</v>
      </c>
      <c r="R721">
        <v>2</v>
      </c>
      <c r="S721">
        <v>2.27</v>
      </c>
      <c r="T721">
        <v>3.88</v>
      </c>
      <c r="U721">
        <v>362.45</v>
      </c>
      <c r="V721">
        <v>55.12</v>
      </c>
      <c r="W721">
        <v>4.37</v>
      </c>
      <c r="Y721">
        <v>9.06</v>
      </c>
      <c r="Z721">
        <v>3</v>
      </c>
      <c r="AA721" t="s">
        <v>4250</v>
      </c>
      <c r="AB721">
        <v>0</v>
      </c>
      <c r="AC721">
        <v>6</v>
      </c>
      <c r="AD721">
        <v>4.3775000000000004</v>
      </c>
      <c r="AF721" t="s">
        <v>7952</v>
      </c>
      <c r="AI721">
        <v>0</v>
      </c>
      <c r="AJ721">
        <v>0</v>
      </c>
      <c r="AK721" t="s">
        <v>21139</v>
      </c>
      <c r="AL721" t="s">
        <v>21139</v>
      </c>
      <c r="AM721" t="s">
        <v>20019</v>
      </c>
    </row>
    <row r="722" spans="1:39" x14ac:dyDescent="0.25">
      <c r="A722" t="s">
        <v>20110</v>
      </c>
      <c r="B722" t="s">
        <v>20485</v>
      </c>
      <c r="C722" t="s">
        <v>4842</v>
      </c>
      <c r="D722">
        <v>55</v>
      </c>
      <c r="E722" t="s">
        <v>20487</v>
      </c>
      <c r="G722" t="s">
        <v>20496</v>
      </c>
      <c r="H722" t="s">
        <v>4846</v>
      </c>
      <c r="K722" t="s">
        <v>6860</v>
      </c>
      <c r="L722" t="s">
        <v>6861</v>
      </c>
      <c r="M722" t="s">
        <v>20538</v>
      </c>
      <c r="N722">
        <v>9</v>
      </c>
      <c r="O722" t="s">
        <v>20620</v>
      </c>
      <c r="P722" t="s">
        <v>20757</v>
      </c>
      <c r="Q722">
        <v>3</v>
      </c>
      <c r="R722">
        <v>1</v>
      </c>
      <c r="S722">
        <v>5.89</v>
      </c>
      <c r="T722">
        <v>5.89</v>
      </c>
      <c r="U722">
        <v>337.49</v>
      </c>
      <c r="V722">
        <v>25.16</v>
      </c>
      <c r="W722">
        <v>4.59</v>
      </c>
      <c r="Y722">
        <v>0</v>
      </c>
      <c r="Z722">
        <v>3</v>
      </c>
      <c r="AA722" t="s">
        <v>4250</v>
      </c>
      <c r="AB722">
        <v>0</v>
      </c>
      <c r="AC722">
        <v>5</v>
      </c>
      <c r="AD722">
        <v>3.091333333333333</v>
      </c>
      <c r="AF722" t="s">
        <v>7949</v>
      </c>
      <c r="AI722">
        <v>0</v>
      </c>
      <c r="AJ722">
        <v>0</v>
      </c>
      <c r="AK722" t="s">
        <v>20016</v>
      </c>
      <c r="AL722" t="s">
        <v>20016</v>
      </c>
      <c r="AM722" t="s">
        <v>20019</v>
      </c>
    </row>
    <row r="723" spans="1:39" x14ac:dyDescent="0.25">
      <c r="A723" t="s">
        <v>20446</v>
      </c>
      <c r="B723" t="s">
        <v>20485</v>
      </c>
      <c r="C723" t="s">
        <v>4842</v>
      </c>
      <c r="D723">
        <v>55</v>
      </c>
      <c r="E723" t="s">
        <v>20487</v>
      </c>
      <c r="G723" t="s">
        <v>20488</v>
      </c>
      <c r="H723" t="s">
        <v>4846</v>
      </c>
      <c r="K723" t="s">
        <v>6860</v>
      </c>
      <c r="M723" t="s">
        <v>20513</v>
      </c>
      <c r="N723">
        <v>8</v>
      </c>
      <c r="O723" t="s">
        <v>20588</v>
      </c>
      <c r="P723" t="s">
        <v>21093</v>
      </c>
      <c r="Q723">
        <v>3</v>
      </c>
      <c r="R723">
        <v>3</v>
      </c>
      <c r="S723">
        <v>-0.01</v>
      </c>
      <c r="T723">
        <v>-0.01</v>
      </c>
      <c r="U723">
        <v>515.01</v>
      </c>
      <c r="V723">
        <v>91.18</v>
      </c>
      <c r="W723">
        <v>3.84</v>
      </c>
      <c r="X723">
        <v>11.51</v>
      </c>
      <c r="Y723">
        <v>0.21</v>
      </c>
      <c r="Z723">
        <v>4</v>
      </c>
      <c r="AA723" t="s">
        <v>4250</v>
      </c>
      <c r="AB723">
        <v>0</v>
      </c>
      <c r="AC723">
        <v>9</v>
      </c>
      <c r="AD723">
        <v>4.1273333333333344</v>
      </c>
      <c r="AF723" t="s">
        <v>7949</v>
      </c>
      <c r="AI723">
        <v>0</v>
      </c>
      <c r="AJ723">
        <v>0</v>
      </c>
      <c r="AK723" t="s">
        <v>19970</v>
      </c>
      <c r="AL723" t="s">
        <v>19970</v>
      </c>
      <c r="AM723" t="s">
        <v>20019</v>
      </c>
    </row>
    <row r="724" spans="1:39" x14ac:dyDescent="0.25">
      <c r="A724" t="s">
        <v>20447</v>
      </c>
      <c r="B724" t="s">
        <v>20485</v>
      </c>
      <c r="C724" t="s">
        <v>4842</v>
      </c>
      <c r="D724">
        <v>55</v>
      </c>
      <c r="E724" t="s">
        <v>20487</v>
      </c>
      <c r="G724" t="s">
        <v>20493</v>
      </c>
      <c r="H724" t="s">
        <v>4846</v>
      </c>
      <c r="K724" t="s">
        <v>6860</v>
      </c>
      <c r="M724" t="s">
        <v>20562</v>
      </c>
      <c r="N724">
        <v>8</v>
      </c>
      <c r="O724" t="s">
        <v>20649</v>
      </c>
      <c r="P724" t="s">
        <v>21094</v>
      </c>
      <c r="Q724">
        <v>2</v>
      </c>
      <c r="R724">
        <v>2</v>
      </c>
      <c r="S724">
        <v>3.85</v>
      </c>
      <c r="T724">
        <v>3.85</v>
      </c>
      <c r="U724">
        <v>293.8</v>
      </c>
      <c r="V724">
        <v>56.19</v>
      </c>
      <c r="W724">
        <v>3.01</v>
      </c>
      <c r="Y724">
        <v>3.64</v>
      </c>
      <c r="Z724">
        <v>1</v>
      </c>
      <c r="AA724" t="s">
        <v>4250</v>
      </c>
      <c r="AB724">
        <v>0</v>
      </c>
      <c r="AC724">
        <v>4</v>
      </c>
      <c r="AD724">
        <v>4.1500000000000004</v>
      </c>
      <c r="AF724" t="s">
        <v>7949</v>
      </c>
      <c r="AI724">
        <v>0</v>
      </c>
      <c r="AJ724">
        <v>0</v>
      </c>
      <c r="AK724" t="s">
        <v>19954</v>
      </c>
      <c r="AL724" t="s">
        <v>19954</v>
      </c>
      <c r="AM724" t="s">
        <v>20019</v>
      </c>
    </row>
    <row r="725" spans="1:39" x14ac:dyDescent="0.25">
      <c r="A725" t="s">
        <v>20448</v>
      </c>
      <c r="B725" t="s">
        <v>20485</v>
      </c>
      <c r="C725" t="s">
        <v>4842</v>
      </c>
      <c r="D725">
        <v>55</v>
      </c>
      <c r="E725" t="s">
        <v>20487</v>
      </c>
      <c r="G725" t="s">
        <v>20489</v>
      </c>
      <c r="H725" t="s">
        <v>4846</v>
      </c>
      <c r="K725" t="s">
        <v>6860</v>
      </c>
      <c r="L725" t="s">
        <v>6861</v>
      </c>
      <c r="M725" t="s">
        <v>20512</v>
      </c>
      <c r="N725">
        <v>9</v>
      </c>
      <c r="O725" t="s">
        <v>20587</v>
      </c>
      <c r="P725" t="s">
        <v>21095</v>
      </c>
      <c r="Q725">
        <v>4</v>
      </c>
      <c r="R725">
        <v>2</v>
      </c>
      <c r="S725">
        <v>4.12</v>
      </c>
      <c r="T725">
        <v>4.12</v>
      </c>
      <c r="U725">
        <v>326.47000000000003</v>
      </c>
      <c r="V725">
        <v>51.18</v>
      </c>
      <c r="W725">
        <v>3.99</v>
      </c>
      <c r="Y725">
        <v>3.98</v>
      </c>
      <c r="Z725">
        <v>3</v>
      </c>
      <c r="AA725" t="s">
        <v>4250</v>
      </c>
      <c r="AB725">
        <v>0</v>
      </c>
      <c r="AC725">
        <v>5</v>
      </c>
      <c r="AD725">
        <v>3.94</v>
      </c>
      <c r="AF725" t="s">
        <v>7949</v>
      </c>
      <c r="AI725">
        <v>0</v>
      </c>
      <c r="AJ725">
        <v>0</v>
      </c>
      <c r="AK725" t="s">
        <v>20016</v>
      </c>
      <c r="AL725" t="s">
        <v>20016</v>
      </c>
      <c r="AM725" t="s">
        <v>20019</v>
      </c>
    </row>
    <row r="726" spans="1:39" x14ac:dyDescent="0.25">
      <c r="A726" t="s">
        <v>20449</v>
      </c>
      <c r="B726" t="s">
        <v>20485</v>
      </c>
      <c r="C726" t="s">
        <v>4842</v>
      </c>
      <c r="D726">
        <v>54.57</v>
      </c>
      <c r="E726" t="s">
        <v>20487</v>
      </c>
      <c r="K726" t="s">
        <v>6860</v>
      </c>
      <c r="L726" t="s">
        <v>6861</v>
      </c>
      <c r="M726" t="s">
        <v>20571</v>
      </c>
      <c r="N726">
        <v>9</v>
      </c>
      <c r="O726" t="s">
        <v>20658</v>
      </c>
      <c r="P726" t="s">
        <v>21096</v>
      </c>
      <c r="Q726">
        <v>6</v>
      </c>
      <c r="R726">
        <v>5</v>
      </c>
      <c r="S726">
        <v>6.38</v>
      </c>
      <c r="T726">
        <v>6.38</v>
      </c>
      <c r="U726">
        <v>618.86</v>
      </c>
      <c r="V726">
        <v>145.86000000000001</v>
      </c>
      <c r="W726">
        <v>4.34</v>
      </c>
      <c r="X726">
        <v>11.35</v>
      </c>
      <c r="Y726">
        <v>0</v>
      </c>
      <c r="Z726">
        <v>1</v>
      </c>
      <c r="AA726" t="s">
        <v>4250</v>
      </c>
      <c r="AB726">
        <v>1</v>
      </c>
      <c r="AC726">
        <v>17</v>
      </c>
      <c r="AD726">
        <v>1</v>
      </c>
      <c r="AF726" t="s">
        <v>7949</v>
      </c>
      <c r="AI726">
        <v>0</v>
      </c>
      <c r="AJ726">
        <v>0</v>
      </c>
      <c r="AK726" t="s">
        <v>21157</v>
      </c>
      <c r="AL726" t="s">
        <v>21157</v>
      </c>
      <c r="AM726" t="s">
        <v>20019</v>
      </c>
    </row>
    <row r="727" spans="1:39" x14ac:dyDescent="0.25">
      <c r="A727" t="s">
        <v>20102</v>
      </c>
      <c r="B727" t="s">
        <v>20485</v>
      </c>
      <c r="C727" t="s">
        <v>4842</v>
      </c>
      <c r="D727">
        <v>54</v>
      </c>
      <c r="E727" t="s">
        <v>20487</v>
      </c>
      <c r="G727" t="s">
        <v>20491</v>
      </c>
      <c r="H727" t="s">
        <v>4846</v>
      </c>
      <c r="K727" t="s">
        <v>6860</v>
      </c>
      <c r="L727" t="s">
        <v>6861</v>
      </c>
      <c r="M727" t="s">
        <v>20536</v>
      </c>
      <c r="N727">
        <v>9</v>
      </c>
      <c r="O727" t="s">
        <v>20618</v>
      </c>
      <c r="P727" t="s">
        <v>20749</v>
      </c>
      <c r="Q727">
        <v>10</v>
      </c>
      <c r="R727">
        <v>4</v>
      </c>
      <c r="S727">
        <v>1.64</v>
      </c>
      <c r="T727">
        <v>3.61</v>
      </c>
      <c r="U727">
        <v>614.62</v>
      </c>
      <c r="V727">
        <v>205.57</v>
      </c>
      <c r="W727">
        <v>2.3199999999999998</v>
      </c>
      <c r="X727">
        <v>4.26</v>
      </c>
      <c r="Y727">
        <v>0.6</v>
      </c>
      <c r="Z727">
        <v>4</v>
      </c>
      <c r="AA727" t="s">
        <v>4250</v>
      </c>
      <c r="AB727">
        <v>1</v>
      </c>
      <c r="AC727">
        <v>11</v>
      </c>
      <c r="AD727">
        <v>2.6949999999999998</v>
      </c>
      <c r="AF727" t="s">
        <v>7951</v>
      </c>
      <c r="AI727">
        <v>0</v>
      </c>
      <c r="AJ727">
        <v>0</v>
      </c>
      <c r="AK727" t="s">
        <v>19940</v>
      </c>
      <c r="AL727" t="s">
        <v>19940</v>
      </c>
      <c r="AM727" t="s">
        <v>20019</v>
      </c>
    </row>
    <row r="728" spans="1:39" x14ac:dyDescent="0.25">
      <c r="A728" t="s">
        <v>20450</v>
      </c>
      <c r="B728" t="s">
        <v>20485</v>
      </c>
      <c r="C728" t="s">
        <v>4842</v>
      </c>
      <c r="D728">
        <v>54</v>
      </c>
      <c r="E728" t="s">
        <v>20487</v>
      </c>
      <c r="G728" t="s">
        <v>20494</v>
      </c>
      <c r="H728" t="s">
        <v>4846</v>
      </c>
      <c r="K728" t="s">
        <v>6860</v>
      </c>
      <c r="M728" t="s">
        <v>20535</v>
      </c>
      <c r="N728">
        <v>8</v>
      </c>
      <c r="O728" t="s">
        <v>20616</v>
      </c>
      <c r="P728" t="s">
        <v>21097</v>
      </c>
      <c r="Q728">
        <v>4</v>
      </c>
      <c r="R728">
        <v>4</v>
      </c>
      <c r="S728">
        <v>4</v>
      </c>
      <c r="T728">
        <v>4.03</v>
      </c>
      <c r="U728">
        <v>469.52</v>
      </c>
      <c r="V728">
        <v>113</v>
      </c>
      <c r="W728">
        <v>4.1500000000000004</v>
      </c>
      <c r="X728">
        <v>9.48</v>
      </c>
      <c r="Y728">
        <v>6.29</v>
      </c>
      <c r="Z728">
        <v>4</v>
      </c>
      <c r="AA728" t="s">
        <v>4250</v>
      </c>
      <c r="AB728">
        <v>0</v>
      </c>
      <c r="AC728">
        <v>7</v>
      </c>
      <c r="AD728">
        <v>1.936047619047619</v>
      </c>
      <c r="AF728" t="s">
        <v>7949</v>
      </c>
      <c r="AI728">
        <v>0</v>
      </c>
      <c r="AJ728">
        <v>0</v>
      </c>
      <c r="AK728" t="s">
        <v>20013</v>
      </c>
      <c r="AL728" t="s">
        <v>20013</v>
      </c>
      <c r="AM728" t="s">
        <v>20019</v>
      </c>
    </row>
    <row r="729" spans="1:39" x14ac:dyDescent="0.25">
      <c r="A729" t="s">
        <v>20451</v>
      </c>
      <c r="B729" t="s">
        <v>20485</v>
      </c>
      <c r="C729" t="s">
        <v>4842</v>
      </c>
      <c r="D729">
        <v>54</v>
      </c>
      <c r="E729" t="s">
        <v>20487</v>
      </c>
      <c r="G729" t="s">
        <v>20489</v>
      </c>
      <c r="H729" t="s">
        <v>4846</v>
      </c>
      <c r="K729" t="s">
        <v>6860</v>
      </c>
      <c r="L729" t="s">
        <v>6861</v>
      </c>
      <c r="M729" t="s">
        <v>20512</v>
      </c>
      <c r="N729">
        <v>9</v>
      </c>
      <c r="O729" t="s">
        <v>20587</v>
      </c>
      <c r="P729" t="s">
        <v>21098</v>
      </c>
      <c r="Q729">
        <v>3</v>
      </c>
      <c r="R729">
        <v>1</v>
      </c>
      <c r="S729">
        <v>6.46</v>
      </c>
      <c r="T729">
        <v>6.55</v>
      </c>
      <c r="U729">
        <v>391.58</v>
      </c>
      <c r="V729">
        <v>23.47</v>
      </c>
      <c r="W729">
        <v>5.4</v>
      </c>
      <c r="X729">
        <v>13.95</v>
      </c>
      <c r="Y729">
        <v>6.84</v>
      </c>
      <c r="Z729">
        <v>3</v>
      </c>
      <c r="AA729" t="s">
        <v>4250</v>
      </c>
      <c r="AB729">
        <v>1</v>
      </c>
      <c r="AC729">
        <v>10</v>
      </c>
      <c r="AD729">
        <v>2.7812619047619052</v>
      </c>
      <c r="AF729" t="s">
        <v>7949</v>
      </c>
      <c r="AI729">
        <v>0</v>
      </c>
      <c r="AJ729">
        <v>0</v>
      </c>
      <c r="AK729" t="s">
        <v>20016</v>
      </c>
      <c r="AL729" t="s">
        <v>20016</v>
      </c>
      <c r="AM729" t="s">
        <v>20019</v>
      </c>
    </row>
    <row r="730" spans="1:39" x14ac:dyDescent="0.25">
      <c r="A730" t="s">
        <v>20197</v>
      </c>
      <c r="B730" t="s">
        <v>20485</v>
      </c>
      <c r="C730" t="s">
        <v>4842</v>
      </c>
      <c r="D730">
        <v>54</v>
      </c>
      <c r="E730" t="s">
        <v>20487</v>
      </c>
      <c r="G730" t="s">
        <v>20488</v>
      </c>
      <c r="H730" t="s">
        <v>4846</v>
      </c>
      <c r="K730" t="s">
        <v>6860</v>
      </c>
      <c r="L730" t="s">
        <v>6861</v>
      </c>
      <c r="M730" t="s">
        <v>20507</v>
      </c>
      <c r="N730">
        <v>9</v>
      </c>
      <c r="O730" t="s">
        <v>20582</v>
      </c>
      <c r="P730" t="s">
        <v>20844</v>
      </c>
      <c r="Q730">
        <v>4</v>
      </c>
      <c r="R730">
        <v>1</v>
      </c>
      <c r="S730">
        <v>6.15</v>
      </c>
      <c r="T730">
        <v>6.15</v>
      </c>
      <c r="U730">
        <v>341.48</v>
      </c>
      <c r="V730">
        <v>34.39</v>
      </c>
      <c r="W730">
        <v>4.37</v>
      </c>
      <c r="Y730">
        <v>0</v>
      </c>
      <c r="Z730">
        <v>3</v>
      </c>
      <c r="AA730" t="s">
        <v>4250</v>
      </c>
      <c r="AB730">
        <v>0</v>
      </c>
      <c r="AC730">
        <v>7</v>
      </c>
      <c r="AD730">
        <v>3.552833333333334</v>
      </c>
      <c r="AF730" t="s">
        <v>7949</v>
      </c>
      <c r="AI730">
        <v>0</v>
      </c>
      <c r="AJ730">
        <v>0</v>
      </c>
      <c r="AK730" t="s">
        <v>20016</v>
      </c>
      <c r="AL730" t="s">
        <v>20016</v>
      </c>
      <c r="AM730" t="s">
        <v>20019</v>
      </c>
    </row>
    <row r="731" spans="1:39" x14ac:dyDescent="0.25">
      <c r="A731" t="s">
        <v>20452</v>
      </c>
      <c r="B731" t="s">
        <v>20485</v>
      </c>
      <c r="C731" t="s">
        <v>4842</v>
      </c>
      <c r="D731">
        <v>54</v>
      </c>
      <c r="E731" t="s">
        <v>20487</v>
      </c>
      <c r="G731" t="s">
        <v>20490</v>
      </c>
      <c r="H731" t="s">
        <v>4846</v>
      </c>
      <c r="K731" t="s">
        <v>6860</v>
      </c>
      <c r="L731" t="s">
        <v>6861</v>
      </c>
      <c r="M731" t="s">
        <v>20530</v>
      </c>
      <c r="N731">
        <v>9</v>
      </c>
      <c r="O731" t="s">
        <v>20610</v>
      </c>
      <c r="P731" t="s">
        <v>21099</v>
      </c>
      <c r="Q731">
        <v>9</v>
      </c>
      <c r="R731">
        <v>5</v>
      </c>
      <c r="S731">
        <v>1.06</v>
      </c>
      <c r="T731">
        <v>3.03</v>
      </c>
      <c r="U731">
        <v>621.65</v>
      </c>
      <c r="V731">
        <v>192.2</v>
      </c>
      <c r="W731">
        <v>2.96</v>
      </c>
      <c r="X731">
        <v>4.26</v>
      </c>
      <c r="Y731">
        <v>0.6</v>
      </c>
      <c r="Z731">
        <v>5</v>
      </c>
      <c r="AA731" t="s">
        <v>4250</v>
      </c>
      <c r="AB731">
        <v>1</v>
      </c>
      <c r="AC731">
        <v>11</v>
      </c>
      <c r="AD731">
        <v>2.9849999999999999</v>
      </c>
      <c r="AF731" t="s">
        <v>7951</v>
      </c>
      <c r="AI731">
        <v>0</v>
      </c>
      <c r="AJ731">
        <v>0</v>
      </c>
      <c r="AK731" t="s">
        <v>19980</v>
      </c>
      <c r="AL731" t="s">
        <v>19980</v>
      </c>
      <c r="AM731" t="s">
        <v>20019</v>
      </c>
    </row>
    <row r="732" spans="1:39" x14ac:dyDescent="0.25">
      <c r="A732" t="s">
        <v>11130</v>
      </c>
      <c r="B732" t="s">
        <v>20485</v>
      </c>
      <c r="C732" t="s">
        <v>4842</v>
      </c>
      <c r="D732">
        <v>54</v>
      </c>
      <c r="E732" t="s">
        <v>20487</v>
      </c>
      <c r="G732" t="s">
        <v>20491</v>
      </c>
      <c r="H732" t="s">
        <v>4846</v>
      </c>
      <c r="K732" t="s">
        <v>6860</v>
      </c>
      <c r="L732" t="s">
        <v>6861</v>
      </c>
      <c r="M732" t="s">
        <v>20542</v>
      </c>
      <c r="N732">
        <v>9</v>
      </c>
      <c r="O732" t="s">
        <v>20628</v>
      </c>
      <c r="P732" t="s">
        <v>18782</v>
      </c>
      <c r="Q732">
        <v>8</v>
      </c>
      <c r="R732">
        <v>8</v>
      </c>
      <c r="S732">
        <v>-3.92</v>
      </c>
      <c r="T732">
        <v>0.28000000000000003</v>
      </c>
      <c r="U732">
        <v>619.65</v>
      </c>
      <c r="V732">
        <v>245.44</v>
      </c>
      <c r="W732">
        <v>-1.26</v>
      </c>
      <c r="X732">
        <v>3.48</v>
      </c>
      <c r="Y732">
        <v>6.65</v>
      </c>
      <c r="Z732">
        <v>2</v>
      </c>
      <c r="AA732" t="s">
        <v>4250</v>
      </c>
      <c r="AB732">
        <v>2</v>
      </c>
      <c r="AC732">
        <v>15</v>
      </c>
      <c r="AD732">
        <v>3</v>
      </c>
      <c r="AF732" t="s">
        <v>7951</v>
      </c>
      <c r="AI732">
        <v>0</v>
      </c>
      <c r="AJ732">
        <v>0</v>
      </c>
      <c r="AK732" t="s">
        <v>19953</v>
      </c>
      <c r="AL732" t="s">
        <v>19953</v>
      </c>
      <c r="AM732" t="s">
        <v>20019</v>
      </c>
    </row>
    <row r="733" spans="1:39" x14ac:dyDescent="0.25">
      <c r="A733" t="s">
        <v>11041</v>
      </c>
      <c r="B733" t="s">
        <v>20485</v>
      </c>
      <c r="C733" t="s">
        <v>4842</v>
      </c>
      <c r="D733">
        <v>54</v>
      </c>
      <c r="E733" t="s">
        <v>20487</v>
      </c>
      <c r="G733" t="s">
        <v>20491</v>
      </c>
      <c r="H733" t="s">
        <v>4846</v>
      </c>
      <c r="K733" t="s">
        <v>6860</v>
      </c>
      <c r="L733" t="s">
        <v>6861</v>
      </c>
      <c r="M733" t="s">
        <v>20542</v>
      </c>
      <c r="N733">
        <v>9</v>
      </c>
      <c r="O733" t="s">
        <v>20628</v>
      </c>
      <c r="P733" t="s">
        <v>18693</v>
      </c>
      <c r="Q733">
        <v>10</v>
      </c>
      <c r="R733">
        <v>10</v>
      </c>
      <c r="S733">
        <v>-2.63</v>
      </c>
      <c r="T733">
        <v>1.57</v>
      </c>
      <c r="U733">
        <v>746.79</v>
      </c>
      <c r="V733">
        <v>294.77</v>
      </c>
      <c r="W733">
        <v>-1.86</v>
      </c>
      <c r="X733">
        <v>3.01</v>
      </c>
      <c r="Y733">
        <v>6.65</v>
      </c>
      <c r="Z733">
        <v>2</v>
      </c>
      <c r="AA733" t="s">
        <v>4250</v>
      </c>
      <c r="AB733">
        <v>2</v>
      </c>
      <c r="AC733">
        <v>18</v>
      </c>
      <c r="AD733">
        <v>3</v>
      </c>
      <c r="AF733" t="s">
        <v>7951</v>
      </c>
      <c r="AI733">
        <v>0</v>
      </c>
      <c r="AJ733">
        <v>0</v>
      </c>
      <c r="AK733" t="s">
        <v>19953</v>
      </c>
      <c r="AL733" t="s">
        <v>19953</v>
      </c>
      <c r="AM733" t="s">
        <v>20019</v>
      </c>
    </row>
    <row r="734" spans="1:39" x14ac:dyDescent="0.25">
      <c r="A734" t="s">
        <v>20453</v>
      </c>
      <c r="B734" t="s">
        <v>20485</v>
      </c>
      <c r="C734" t="s">
        <v>4842</v>
      </c>
      <c r="D734">
        <v>54</v>
      </c>
      <c r="E734" t="s">
        <v>20487</v>
      </c>
      <c r="G734" t="s">
        <v>20488</v>
      </c>
      <c r="H734" t="s">
        <v>4846</v>
      </c>
      <c r="K734" t="s">
        <v>6860</v>
      </c>
      <c r="M734" t="s">
        <v>20513</v>
      </c>
      <c r="N734">
        <v>8</v>
      </c>
      <c r="O734" t="s">
        <v>20588</v>
      </c>
      <c r="P734" t="s">
        <v>21100</v>
      </c>
      <c r="Q734">
        <v>3</v>
      </c>
      <c r="R734">
        <v>3</v>
      </c>
      <c r="S734">
        <v>-1.64</v>
      </c>
      <c r="T734">
        <v>-1.64</v>
      </c>
      <c r="U734">
        <v>410.86</v>
      </c>
      <c r="V734">
        <v>105.17</v>
      </c>
      <c r="W734">
        <v>1.96</v>
      </c>
      <c r="X734">
        <v>11.55</v>
      </c>
      <c r="Y734">
        <v>0.21</v>
      </c>
      <c r="Z734">
        <v>3</v>
      </c>
      <c r="AA734" t="s">
        <v>4250</v>
      </c>
      <c r="AB734">
        <v>0</v>
      </c>
      <c r="AC734">
        <v>6</v>
      </c>
      <c r="AD734">
        <v>4.297714285714286</v>
      </c>
      <c r="AF734" t="s">
        <v>7949</v>
      </c>
      <c r="AI734">
        <v>0</v>
      </c>
      <c r="AJ734">
        <v>0</v>
      </c>
      <c r="AK734" t="s">
        <v>19970</v>
      </c>
      <c r="AL734" t="s">
        <v>19970</v>
      </c>
      <c r="AM734" t="s">
        <v>20019</v>
      </c>
    </row>
    <row r="735" spans="1:39" x14ac:dyDescent="0.25">
      <c r="A735" t="s">
        <v>20133</v>
      </c>
      <c r="B735" t="s">
        <v>20485</v>
      </c>
      <c r="C735" t="s">
        <v>4842</v>
      </c>
      <c r="D735">
        <v>54</v>
      </c>
      <c r="E735" t="s">
        <v>20487</v>
      </c>
      <c r="G735" t="s">
        <v>20491</v>
      </c>
      <c r="H735" t="s">
        <v>4846</v>
      </c>
      <c r="K735" t="s">
        <v>6860</v>
      </c>
      <c r="L735" t="s">
        <v>6861</v>
      </c>
      <c r="M735" t="s">
        <v>20536</v>
      </c>
      <c r="N735">
        <v>9</v>
      </c>
      <c r="O735" t="s">
        <v>20622</v>
      </c>
      <c r="P735" t="s">
        <v>20780</v>
      </c>
      <c r="Q735">
        <v>9</v>
      </c>
      <c r="R735">
        <v>9</v>
      </c>
      <c r="S735">
        <v>5.66</v>
      </c>
      <c r="T735">
        <v>5.7</v>
      </c>
      <c r="U735">
        <v>772.94</v>
      </c>
      <c r="V735">
        <v>232.21</v>
      </c>
      <c r="W735">
        <v>2.72</v>
      </c>
      <c r="X735">
        <v>9.01</v>
      </c>
      <c r="Y735">
        <v>6.11</v>
      </c>
      <c r="Z735">
        <v>3</v>
      </c>
      <c r="AA735" t="s">
        <v>4250</v>
      </c>
      <c r="AB735">
        <v>2</v>
      </c>
      <c r="AC735">
        <v>18</v>
      </c>
      <c r="AD735">
        <v>1</v>
      </c>
      <c r="AF735" t="s">
        <v>7949</v>
      </c>
      <c r="AI735">
        <v>0</v>
      </c>
      <c r="AJ735">
        <v>0</v>
      </c>
      <c r="AK735" t="s">
        <v>19901</v>
      </c>
      <c r="AL735" t="s">
        <v>19901</v>
      </c>
      <c r="AM735" t="s">
        <v>20019</v>
      </c>
    </row>
    <row r="736" spans="1:39" x14ac:dyDescent="0.25">
      <c r="A736" t="s">
        <v>20454</v>
      </c>
      <c r="B736" t="s">
        <v>20485</v>
      </c>
      <c r="C736" t="s">
        <v>4842</v>
      </c>
      <c r="D736">
        <v>54</v>
      </c>
      <c r="E736" t="s">
        <v>20487</v>
      </c>
      <c r="G736" t="s">
        <v>20490</v>
      </c>
      <c r="H736" t="s">
        <v>4846</v>
      </c>
      <c r="K736" t="s">
        <v>6860</v>
      </c>
      <c r="L736" t="s">
        <v>6861</v>
      </c>
      <c r="M736" t="s">
        <v>20514</v>
      </c>
      <c r="N736">
        <v>9</v>
      </c>
      <c r="O736" t="s">
        <v>20593</v>
      </c>
      <c r="P736" t="s">
        <v>21101</v>
      </c>
      <c r="Q736">
        <v>8</v>
      </c>
      <c r="R736">
        <v>8</v>
      </c>
      <c r="S736">
        <v>0.22</v>
      </c>
      <c r="T736">
        <v>2.74</v>
      </c>
      <c r="U736">
        <v>627.74</v>
      </c>
      <c r="V736">
        <v>220.18</v>
      </c>
      <c r="W736">
        <v>1.28</v>
      </c>
      <c r="X736">
        <v>4.24</v>
      </c>
      <c r="Y736">
        <v>8.7200000000000006</v>
      </c>
      <c r="Z736">
        <v>2</v>
      </c>
      <c r="AA736" t="s">
        <v>4250</v>
      </c>
      <c r="AB736">
        <v>2</v>
      </c>
      <c r="AC736">
        <v>17</v>
      </c>
      <c r="AD736">
        <v>2.64</v>
      </c>
      <c r="AF736" t="s">
        <v>7950</v>
      </c>
      <c r="AI736">
        <v>0</v>
      </c>
      <c r="AJ736">
        <v>0</v>
      </c>
      <c r="AK736" t="s">
        <v>19869</v>
      </c>
      <c r="AL736" t="s">
        <v>19869</v>
      </c>
      <c r="AM736" t="s">
        <v>20019</v>
      </c>
    </row>
    <row r="737" spans="1:39" x14ac:dyDescent="0.25">
      <c r="A737" t="s">
        <v>20121</v>
      </c>
      <c r="B737" t="s">
        <v>20485</v>
      </c>
      <c r="C737" t="s">
        <v>4842</v>
      </c>
      <c r="D737">
        <v>54</v>
      </c>
      <c r="E737" t="s">
        <v>20487</v>
      </c>
      <c r="G737" t="s">
        <v>20491</v>
      </c>
      <c r="H737" t="s">
        <v>4846</v>
      </c>
      <c r="K737" t="s">
        <v>6860</v>
      </c>
      <c r="L737" t="s">
        <v>6861</v>
      </c>
      <c r="M737" t="s">
        <v>20526</v>
      </c>
      <c r="N737">
        <v>9</v>
      </c>
      <c r="O737" t="s">
        <v>20604</v>
      </c>
      <c r="P737" t="s">
        <v>20768</v>
      </c>
      <c r="Q737">
        <v>12</v>
      </c>
      <c r="R737">
        <v>10</v>
      </c>
      <c r="S737">
        <v>-1.65</v>
      </c>
      <c r="T737">
        <v>2.84</v>
      </c>
      <c r="U737">
        <v>750.81</v>
      </c>
      <c r="V737">
        <v>295.29000000000002</v>
      </c>
      <c r="W737">
        <v>0.04</v>
      </c>
      <c r="X737">
        <v>0.85</v>
      </c>
      <c r="Y737">
        <v>13.29</v>
      </c>
      <c r="Z737">
        <v>3</v>
      </c>
      <c r="AA737" t="s">
        <v>4250</v>
      </c>
      <c r="AB737">
        <v>3</v>
      </c>
      <c r="AC737">
        <v>18</v>
      </c>
      <c r="AD737">
        <v>2</v>
      </c>
      <c r="AF737" t="s">
        <v>7950</v>
      </c>
      <c r="AI737">
        <v>0</v>
      </c>
      <c r="AJ737">
        <v>0</v>
      </c>
      <c r="AK737" t="s">
        <v>19897</v>
      </c>
      <c r="AL737" t="s">
        <v>19897</v>
      </c>
      <c r="AM737" t="s">
        <v>20019</v>
      </c>
    </row>
    <row r="738" spans="1:39" x14ac:dyDescent="0.25">
      <c r="A738" t="s">
        <v>20455</v>
      </c>
      <c r="B738" t="s">
        <v>20485</v>
      </c>
      <c r="C738" t="s">
        <v>4842</v>
      </c>
      <c r="D738">
        <v>54</v>
      </c>
      <c r="E738" t="s">
        <v>20487</v>
      </c>
      <c r="G738" t="s">
        <v>20489</v>
      </c>
      <c r="H738" t="s">
        <v>4846</v>
      </c>
      <c r="K738" t="s">
        <v>6860</v>
      </c>
      <c r="L738" t="s">
        <v>6861</v>
      </c>
      <c r="M738" t="s">
        <v>20512</v>
      </c>
      <c r="N738">
        <v>9</v>
      </c>
      <c r="O738" t="s">
        <v>20587</v>
      </c>
      <c r="P738" t="s">
        <v>21102</v>
      </c>
      <c r="Q738">
        <v>3</v>
      </c>
      <c r="R738">
        <v>1</v>
      </c>
      <c r="S738">
        <v>4.84</v>
      </c>
      <c r="T738">
        <v>4.84</v>
      </c>
      <c r="U738">
        <v>301.39</v>
      </c>
      <c r="V738">
        <v>25.16</v>
      </c>
      <c r="W738">
        <v>3.93</v>
      </c>
      <c r="Y738">
        <v>0</v>
      </c>
      <c r="Z738">
        <v>3</v>
      </c>
      <c r="AA738" t="s">
        <v>4250</v>
      </c>
      <c r="AB738">
        <v>0</v>
      </c>
      <c r="AC738">
        <v>5</v>
      </c>
      <c r="AD738">
        <v>3.171333333333334</v>
      </c>
      <c r="AF738" t="s">
        <v>7949</v>
      </c>
      <c r="AI738">
        <v>0</v>
      </c>
      <c r="AJ738">
        <v>0</v>
      </c>
      <c r="AK738" t="s">
        <v>20016</v>
      </c>
      <c r="AL738" t="s">
        <v>20016</v>
      </c>
      <c r="AM738" t="s">
        <v>20019</v>
      </c>
    </row>
    <row r="739" spans="1:39" x14ac:dyDescent="0.25">
      <c r="A739" t="s">
        <v>20456</v>
      </c>
      <c r="B739" t="s">
        <v>20485</v>
      </c>
      <c r="C739" t="s">
        <v>4842</v>
      </c>
      <c r="D739">
        <v>54</v>
      </c>
      <c r="E739" t="s">
        <v>20487</v>
      </c>
      <c r="G739" t="s">
        <v>20490</v>
      </c>
      <c r="H739" t="s">
        <v>4846</v>
      </c>
      <c r="K739" t="s">
        <v>6860</v>
      </c>
      <c r="M739" t="s">
        <v>20550</v>
      </c>
      <c r="N739">
        <v>8</v>
      </c>
      <c r="O739" t="s">
        <v>20636</v>
      </c>
      <c r="P739" t="s">
        <v>21103</v>
      </c>
      <c r="Q739">
        <v>13</v>
      </c>
      <c r="R739">
        <v>13</v>
      </c>
      <c r="S739">
        <v>-4.7699999999999996</v>
      </c>
      <c r="T739">
        <v>-0.26</v>
      </c>
      <c r="U739">
        <v>998.1</v>
      </c>
      <c r="V739">
        <v>404.94</v>
      </c>
      <c r="W739">
        <v>-2.0299999999999998</v>
      </c>
      <c r="X739">
        <v>3.48</v>
      </c>
      <c r="Y739">
        <v>8.7200000000000006</v>
      </c>
      <c r="Z739">
        <v>2</v>
      </c>
      <c r="AA739" t="s">
        <v>4250</v>
      </c>
      <c r="AB739">
        <v>3</v>
      </c>
      <c r="AC739">
        <v>31</v>
      </c>
      <c r="AD739">
        <v>2.64</v>
      </c>
      <c r="AF739" t="s">
        <v>7950</v>
      </c>
      <c r="AI739">
        <v>0</v>
      </c>
      <c r="AJ739">
        <v>0</v>
      </c>
      <c r="AK739" t="s">
        <v>20011</v>
      </c>
      <c r="AL739" t="s">
        <v>20011</v>
      </c>
      <c r="AM739" t="s">
        <v>20019</v>
      </c>
    </row>
    <row r="740" spans="1:39" x14ac:dyDescent="0.25">
      <c r="A740" t="s">
        <v>20457</v>
      </c>
      <c r="B740" t="s">
        <v>20485</v>
      </c>
      <c r="C740" t="s">
        <v>4842</v>
      </c>
      <c r="D740">
        <v>54</v>
      </c>
      <c r="E740" t="s">
        <v>20487</v>
      </c>
      <c r="G740" t="s">
        <v>20490</v>
      </c>
      <c r="H740" t="s">
        <v>4846</v>
      </c>
      <c r="K740" t="s">
        <v>6860</v>
      </c>
      <c r="L740" t="s">
        <v>6861</v>
      </c>
      <c r="M740" t="s">
        <v>20524</v>
      </c>
      <c r="N740">
        <v>9</v>
      </c>
      <c r="O740" t="s">
        <v>20611</v>
      </c>
      <c r="P740" t="s">
        <v>21104</v>
      </c>
      <c r="Q740">
        <v>7</v>
      </c>
      <c r="R740">
        <v>7</v>
      </c>
      <c r="S740">
        <v>5.5</v>
      </c>
      <c r="T740">
        <v>5.53</v>
      </c>
      <c r="U740">
        <v>637.82000000000005</v>
      </c>
      <c r="V740">
        <v>182.88</v>
      </c>
      <c r="W740">
        <v>3.2</v>
      </c>
      <c r="X740">
        <v>9.01</v>
      </c>
      <c r="Y740">
        <v>6.11</v>
      </c>
      <c r="Z740">
        <v>2</v>
      </c>
      <c r="AA740" t="s">
        <v>4250</v>
      </c>
      <c r="AB740">
        <v>2</v>
      </c>
      <c r="AC740">
        <v>14</v>
      </c>
      <c r="AD740">
        <v>1</v>
      </c>
      <c r="AF740" t="s">
        <v>7949</v>
      </c>
      <c r="AI740">
        <v>0</v>
      </c>
      <c r="AJ740">
        <v>0</v>
      </c>
      <c r="AK740" t="s">
        <v>19870</v>
      </c>
      <c r="AL740" t="s">
        <v>19870</v>
      </c>
      <c r="AM740" t="s">
        <v>20019</v>
      </c>
    </row>
    <row r="741" spans="1:39" x14ac:dyDescent="0.25">
      <c r="A741" t="s">
        <v>20458</v>
      </c>
      <c r="B741" t="s">
        <v>20485</v>
      </c>
      <c r="C741" t="s">
        <v>4842</v>
      </c>
      <c r="D741">
        <v>54</v>
      </c>
      <c r="E741" t="s">
        <v>20487</v>
      </c>
      <c r="G741" t="s">
        <v>20490</v>
      </c>
      <c r="H741" t="s">
        <v>4846</v>
      </c>
      <c r="K741" t="s">
        <v>6860</v>
      </c>
      <c r="M741" t="s">
        <v>20543</v>
      </c>
      <c r="N741">
        <v>8</v>
      </c>
      <c r="O741" t="s">
        <v>20629</v>
      </c>
      <c r="P741" t="s">
        <v>21105</v>
      </c>
      <c r="Q741">
        <v>12</v>
      </c>
      <c r="R741">
        <v>12</v>
      </c>
      <c r="S741">
        <v>-4.3099999999999996</v>
      </c>
      <c r="T741">
        <v>0.21</v>
      </c>
      <c r="U741">
        <v>941.05</v>
      </c>
      <c r="V741">
        <v>361.85</v>
      </c>
      <c r="W741">
        <v>-1.28</v>
      </c>
      <c r="X741">
        <v>3.48</v>
      </c>
      <c r="Y741">
        <v>8.7200000000000006</v>
      </c>
      <c r="Z741">
        <v>2</v>
      </c>
      <c r="AA741" t="s">
        <v>4250</v>
      </c>
      <c r="AB741">
        <v>3</v>
      </c>
      <c r="AC741">
        <v>29</v>
      </c>
      <c r="AD741">
        <v>2.64</v>
      </c>
      <c r="AF741" t="s">
        <v>7950</v>
      </c>
      <c r="AI741">
        <v>0</v>
      </c>
      <c r="AJ741">
        <v>0</v>
      </c>
      <c r="AK741" t="s">
        <v>19899</v>
      </c>
      <c r="AL741" t="s">
        <v>19899</v>
      </c>
      <c r="AM741" t="s">
        <v>20019</v>
      </c>
    </row>
    <row r="742" spans="1:39" x14ac:dyDescent="0.25">
      <c r="A742" t="s">
        <v>20459</v>
      </c>
      <c r="B742" t="s">
        <v>20485</v>
      </c>
      <c r="C742" t="s">
        <v>4842</v>
      </c>
      <c r="D742">
        <v>53.96</v>
      </c>
      <c r="E742" t="s">
        <v>20487</v>
      </c>
      <c r="G742" t="s">
        <v>20488</v>
      </c>
      <c r="H742" t="s">
        <v>4846</v>
      </c>
      <c r="K742" t="s">
        <v>6860</v>
      </c>
      <c r="L742" t="s">
        <v>6861</v>
      </c>
      <c r="M742" t="s">
        <v>20531</v>
      </c>
      <c r="N742">
        <v>9</v>
      </c>
      <c r="O742" t="s">
        <v>20612</v>
      </c>
      <c r="P742" t="s">
        <v>21106</v>
      </c>
      <c r="Q742">
        <v>9</v>
      </c>
      <c r="R742">
        <v>3</v>
      </c>
      <c r="S742">
        <v>2.67</v>
      </c>
      <c r="T742">
        <v>2.67</v>
      </c>
      <c r="U742">
        <v>478.47</v>
      </c>
      <c r="V742">
        <v>165.43</v>
      </c>
      <c r="W742">
        <v>3.7</v>
      </c>
      <c r="X742">
        <v>11.51</v>
      </c>
      <c r="Y742">
        <v>2.59</v>
      </c>
      <c r="Z742">
        <v>3</v>
      </c>
      <c r="AA742" t="s">
        <v>4250</v>
      </c>
      <c r="AB742">
        <v>0</v>
      </c>
      <c r="AC742">
        <v>6</v>
      </c>
      <c r="AD742">
        <v>2.9854523809523812</v>
      </c>
      <c r="AF742" t="s">
        <v>7949</v>
      </c>
      <c r="AI742">
        <v>0</v>
      </c>
      <c r="AJ742">
        <v>0</v>
      </c>
      <c r="AK742" t="s">
        <v>19894</v>
      </c>
      <c r="AL742" t="s">
        <v>19894</v>
      </c>
      <c r="AM742" t="s">
        <v>20019</v>
      </c>
    </row>
    <row r="743" spans="1:39" x14ac:dyDescent="0.25">
      <c r="A743" t="s">
        <v>20460</v>
      </c>
      <c r="B743" t="s">
        <v>20485</v>
      </c>
      <c r="C743" t="s">
        <v>4842</v>
      </c>
      <c r="D743">
        <v>53.8</v>
      </c>
      <c r="E743" t="s">
        <v>20487</v>
      </c>
      <c r="G743" t="s">
        <v>20494</v>
      </c>
      <c r="H743" t="s">
        <v>4846</v>
      </c>
      <c r="K743" t="s">
        <v>6860</v>
      </c>
      <c r="L743" t="s">
        <v>6861</v>
      </c>
      <c r="M743" t="s">
        <v>20541</v>
      </c>
      <c r="N743">
        <v>9</v>
      </c>
      <c r="O743" t="s">
        <v>20627</v>
      </c>
      <c r="P743" t="s">
        <v>21107</v>
      </c>
      <c r="Q743">
        <v>6</v>
      </c>
      <c r="R743">
        <v>3</v>
      </c>
      <c r="S743">
        <v>4.6399999999999997</v>
      </c>
      <c r="T743">
        <v>5.96</v>
      </c>
      <c r="U743">
        <v>578.15</v>
      </c>
      <c r="V743">
        <v>104.46</v>
      </c>
      <c r="W743">
        <v>6.89</v>
      </c>
      <c r="X743">
        <v>8.92</v>
      </c>
      <c r="Y743">
        <v>9.1</v>
      </c>
      <c r="Z743">
        <v>4</v>
      </c>
      <c r="AA743" t="s">
        <v>4250</v>
      </c>
      <c r="AB743">
        <v>2</v>
      </c>
      <c r="AC743">
        <v>13</v>
      </c>
      <c r="AD743">
        <v>1.1346666666666669</v>
      </c>
      <c r="AF743" t="s">
        <v>7952</v>
      </c>
      <c r="AI743">
        <v>0</v>
      </c>
      <c r="AJ743">
        <v>0</v>
      </c>
      <c r="AK743" t="s">
        <v>19958</v>
      </c>
      <c r="AL743" t="s">
        <v>19958</v>
      </c>
      <c r="AM743" t="s">
        <v>20019</v>
      </c>
    </row>
    <row r="744" spans="1:39" x14ac:dyDescent="0.25">
      <c r="A744" t="s">
        <v>11059</v>
      </c>
      <c r="B744" t="s">
        <v>20485</v>
      </c>
      <c r="C744" t="s">
        <v>4842</v>
      </c>
      <c r="D744">
        <v>53</v>
      </c>
      <c r="E744" t="s">
        <v>20487</v>
      </c>
      <c r="G744" t="s">
        <v>20491</v>
      </c>
      <c r="H744" t="s">
        <v>4846</v>
      </c>
      <c r="K744" t="s">
        <v>6860</v>
      </c>
      <c r="L744" t="s">
        <v>6861</v>
      </c>
      <c r="M744" t="s">
        <v>20542</v>
      </c>
      <c r="N744">
        <v>9</v>
      </c>
      <c r="O744" t="s">
        <v>20628</v>
      </c>
      <c r="P744" t="s">
        <v>18711</v>
      </c>
      <c r="Q744">
        <v>9</v>
      </c>
      <c r="R744">
        <v>9</v>
      </c>
      <c r="S744">
        <v>-3.19</v>
      </c>
      <c r="T744">
        <v>1.01</v>
      </c>
      <c r="U744">
        <v>690.73</v>
      </c>
      <c r="V744">
        <v>274.54000000000002</v>
      </c>
      <c r="W744">
        <v>-1.75</v>
      </c>
      <c r="X744">
        <v>3.42</v>
      </c>
      <c r="Y744">
        <v>6.65</v>
      </c>
      <c r="Z744">
        <v>2</v>
      </c>
      <c r="AA744" t="s">
        <v>4250</v>
      </c>
      <c r="AB744">
        <v>2</v>
      </c>
      <c r="AC744">
        <v>17</v>
      </c>
      <c r="AD744">
        <v>3</v>
      </c>
      <c r="AF744" t="s">
        <v>7951</v>
      </c>
      <c r="AI744">
        <v>0</v>
      </c>
      <c r="AJ744">
        <v>0</v>
      </c>
      <c r="AK744" t="s">
        <v>19953</v>
      </c>
      <c r="AL744" t="s">
        <v>19953</v>
      </c>
      <c r="AM744" t="s">
        <v>20019</v>
      </c>
    </row>
    <row r="745" spans="1:39" x14ac:dyDescent="0.25">
      <c r="A745" t="s">
        <v>20461</v>
      </c>
      <c r="B745" t="s">
        <v>20485</v>
      </c>
      <c r="C745" t="s">
        <v>4842</v>
      </c>
      <c r="D745">
        <v>53</v>
      </c>
      <c r="E745" t="s">
        <v>20487</v>
      </c>
      <c r="G745" t="s">
        <v>20494</v>
      </c>
      <c r="H745" t="s">
        <v>4846</v>
      </c>
      <c r="K745" t="s">
        <v>6860</v>
      </c>
      <c r="M745" t="s">
        <v>20535</v>
      </c>
      <c r="N745">
        <v>8</v>
      </c>
      <c r="O745" t="s">
        <v>20616</v>
      </c>
      <c r="P745" t="s">
        <v>21108</v>
      </c>
      <c r="Q745">
        <v>4</v>
      </c>
      <c r="R745">
        <v>3</v>
      </c>
      <c r="S745">
        <v>4.13</v>
      </c>
      <c r="T745">
        <v>4.17</v>
      </c>
      <c r="U745">
        <v>398.47</v>
      </c>
      <c r="V745">
        <v>93.13</v>
      </c>
      <c r="W745">
        <v>3.99</v>
      </c>
      <c r="X745">
        <v>9.49</v>
      </c>
      <c r="Y745">
        <v>6.29</v>
      </c>
      <c r="Z745">
        <v>4</v>
      </c>
      <c r="AA745" t="s">
        <v>4250</v>
      </c>
      <c r="AB745">
        <v>0</v>
      </c>
      <c r="AC745">
        <v>5</v>
      </c>
      <c r="AD745">
        <v>3.202547619047619</v>
      </c>
      <c r="AF745" t="s">
        <v>7949</v>
      </c>
      <c r="AI745">
        <v>0</v>
      </c>
      <c r="AJ745">
        <v>0</v>
      </c>
      <c r="AK745" t="s">
        <v>20013</v>
      </c>
      <c r="AL745" t="s">
        <v>20013</v>
      </c>
      <c r="AM745" t="s">
        <v>20019</v>
      </c>
    </row>
    <row r="746" spans="1:39" x14ac:dyDescent="0.25">
      <c r="A746" t="s">
        <v>20462</v>
      </c>
      <c r="B746" t="s">
        <v>20485</v>
      </c>
      <c r="C746" t="s">
        <v>4842</v>
      </c>
      <c r="D746">
        <v>53</v>
      </c>
      <c r="E746" t="s">
        <v>20487</v>
      </c>
      <c r="G746" t="s">
        <v>20494</v>
      </c>
      <c r="H746" t="s">
        <v>4846</v>
      </c>
      <c r="K746" t="s">
        <v>6860</v>
      </c>
      <c r="M746" t="s">
        <v>20535</v>
      </c>
      <c r="N746">
        <v>8</v>
      </c>
      <c r="O746" t="s">
        <v>20616</v>
      </c>
      <c r="P746" t="s">
        <v>21109</v>
      </c>
      <c r="Q746">
        <v>4</v>
      </c>
      <c r="R746">
        <v>3</v>
      </c>
      <c r="S746">
        <v>3.06</v>
      </c>
      <c r="T746">
        <v>3.1</v>
      </c>
      <c r="U746">
        <v>348.41</v>
      </c>
      <c r="V746">
        <v>93.13</v>
      </c>
      <c r="W746">
        <v>2.84</v>
      </c>
      <c r="X746">
        <v>9.49</v>
      </c>
      <c r="Y746">
        <v>6.29</v>
      </c>
      <c r="Z746">
        <v>3</v>
      </c>
      <c r="AA746" t="s">
        <v>4250</v>
      </c>
      <c r="AB746">
        <v>0</v>
      </c>
      <c r="AC746">
        <v>5</v>
      </c>
      <c r="AD746">
        <v>4.4823333333333339</v>
      </c>
      <c r="AF746" t="s">
        <v>7949</v>
      </c>
      <c r="AI746">
        <v>0</v>
      </c>
      <c r="AJ746">
        <v>0</v>
      </c>
      <c r="AK746" t="s">
        <v>20013</v>
      </c>
      <c r="AL746" t="s">
        <v>20013</v>
      </c>
      <c r="AM746" t="s">
        <v>20019</v>
      </c>
    </row>
    <row r="747" spans="1:39" x14ac:dyDescent="0.25">
      <c r="A747" t="s">
        <v>20463</v>
      </c>
      <c r="B747" t="s">
        <v>20485</v>
      </c>
      <c r="C747" t="s">
        <v>4842</v>
      </c>
      <c r="D747">
        <v>53</v>
      </c>
      <c r="E747" t="s">
        <v>20487</v>
      </c>
      <c r="G747" t="s">
        <v>20494</v>
      </c>
      <c r="H747" t="s">
        <v>4846</v>
      </c>
      <c r="K747" t="s">
        <v>6860</v>
      </c>
      <c r="M747" t="s">
        <v>20535</v>
      </c>
      <c r="N747">
        <v>8</v>
      </c>
      <c r="O747" t="s">
        <v>20616</v>
      </c>
      <c r="P747" t="s">
        <v>21110</v>
      </c>
      <c r="Q747">
        <v>4</v>
      </c>
      <c r="R747">
        <v>3</v>
      </c>
      <c r="S747">
        <v>3</v>
      </c>
      <c r="T747">
        <v>3.03</v>
      </c>
      <c r="U747">
        <v>366.4</v>
      </c>
      <c r="V747">
        <v>93.13</v>
      </c>
      <c r="W747">
        <v>2.98</v>
      </c>
      <c r="X747">
        <v>9.49</v>
      </c>
      <c r="Y747">
        <v>6.29</v>
      </c>
      <c r="Z747">
        <v>3</v>
      </c>
      <c r="AA747" t="s">
        <v>4250</v>
      </c>
      <c r="AB747">
        <v>0</v>
      </c>
      <c r="AC747">
        <v>5</v>
      </c>
      <c r="AD747">
        <v>4.501619047619049</v>
      </c>
      <c r="AF747" t="s">
        <v>7949</v>
      </c>
      <c r="AI747">
        <v>0</v>
      </c>
      <c r="AJ747">
        <v>0</v>
      </c>
      <c r="AK747" t="s">
        <v>20013</v>
      </c>
      <c r="AL747" t="s">
        <v>20013</v>
      </c>
      <c r="AM747" t="s">
        <v>20019</v>
      </c>
    </row>
    <row r="748" spans="1:39" x14ac:dyDescent="0.25">
      <c r="A748" t="s">
        <v>20464</v>
      </c>
      <c r="B748" t="s">
        <v>20485</v>
      </c>
      <c r="C748" t="s">
        <v>4842</v>
      </c>
      <c r="D748">
        <v>53</v>
      </c>
      <c r="E748" t="s">
        <v>20487</v>
      </c>
      <c r="G748" t="s">
        <v>20490</v>
      </c>
      <c r="H748" t="s">
        <v>4846</v>
      </c>
      <c r="K748" t="s">
        <v>6860</v>
      </c>
      <c r="L748" t="s">
        <v>6861</v>
      </c>
      <c r="M748" t="s">
        <v>20514</v>
      </c>
      <c r="N748">
        <v>9</v>
      </c>
      <c r="O748" t="s">
        <v>20593</v>
      </c>
      <c r="P748" t="s">
        <v>21111</v>
      </c>
      <c r="Q748">
        <v>7</v>
      </c>
      <c r="R748">
        <v>7</v>
      </c>
      <c r="S748">
        <v>0.78</v>
      </c>
      <c r="T748">
        <v>3.29</v>
      </c>
      <c r="U748">
        <v>611.74</v>
      </c>
      <c r="V748">
        <v>199.95</v>
      </c>
      <c r="W748">
        <v>1.58</v>
      </c>
      <c r="X748">
        <v>4.24</v>
      </c>
      <c r="Y748">
        <v>8.7200000000000006</v>
      </c>
      <c r="Z748">
        <v>2</v>
      </c>
      <c r="AA748" t="s">
        <v>4250</v>
      </c>
      <c r="AB748">
        <v>2</v>
      </c>
      <c r="AC748">
        <v>17</v>
      </c>
      <c r="AD748">
        <v>2.4950000000000001</v>
      </c>
      <c r="AF748" t="s">
        <v>7950</v>
      </c>
      <c r="AI748">
        <v>0</v>
      </c>
      <c r="AJ748">
        <v>0</v>
      </c>
      <c r="AK748" t="s">
        <v>19869</v>
      </c>
      <c r="AL748" t="s">
        <v>19869</v>
      </c>
      <c r="AM748" t="s">
        <v>20019</v>
      </c>
    </row>
    <row r="749" spans="1:39" x14ac:dyDescent="0.25">
      <c r="A749" t="s">
        <v>20465</v>
      </c>
      <c r="B749" t="s">
        <v>20485</v>
      </c>
      <c r="C749" t="s">
        <v>4842</v>
      </c>
      <c r="D749">
        <v>53</v>
      </c>
      <c r="E749" t="s">
        <v>20487</v>
      </c>
      <c r="G749" t="s">
        <v>20494</v>
      </c>
      <c r="H749" t="s">
        <v>4846</v>
      </c>
      <c r="K749" t="s">
        <v>6860</v>
      </c>
      <c r="M749" t="s">
        <v>20535</v>
      </c>
      <c r="N749">
        <v>8</v>
      </c>
      <c r="O749" t="s">
        <v>20616</v>
      </c>
      <c r="P749" t="s">
        <v>21112</v>
      </c>
      <c r="Q749">
        <v>4</v>
      </c>
      <c r="R749">
        <v>3</v>
      </c>
      <c r="S749">
        <v>4.68</v>
      </c>
      <c r="T749">
        <v>4.71</v>
      </c>
      <c r="U749">
        <v>412.49</v>
      </c>
      <c r="V749">
        <v>93.13</v>
      </c>
      <c r="W749">
        <v>4.3</v>
      </c>
      <c r="X749">
        <v>9.5</v>
      </c>
      <c r="Y749">
        <v>6.3</v>
      </c>
      <c r="Z749">
        <v>4</v>
      </c>
      <c r="AA749" t="s">
        <v>4250</v>
      </c>
      <c r="AB749">
        <v>0</v>
      </c>
      <c r="AC749">
        <v>5</v>
      </c>
      <c r="AD749">
        <v>2.8324047619047619</v>
      </c>
      <c r="AF749" t="s">
        <v>7949</v>
      </c>
      <c r="AI749">
        <v>0</v>
      </c>
      <c r="AJ749">
        <v>0</v>
      </c>
      <c r="AK749" t="s">
        <v>20013</v>
      </c>
      <c r="AL749" t="s">
        <v>20013</v>
      </c>
      <c r="AM749" t="s">
        <v>20019</v>
      </c>
    </row>
    <row r="750" spans="1:39" x14ac:dyDescent="0.25">
      <c r="A750" t="s">
        <v>20060</v>
      </c>
      <c r="B750" t="s">
        <v>20485</v>
      </c>
      <c r="C750" t="s">
        <v>4842</v>
      </c>
      <c r="D750">
        <v>53</v>
      </c>
      <c r="E750" t="s">
        <v>20487</v>
      </c>
      <c r="G750" t="s">
        <v>20496</v>
      </c>
      <c r="H750" t="s">
        <v>4846</v>
      </c>
      <c r="K750" t="s">
        <v>6860</v>
      </c>
      <c r="L750" t="s">
        <v>6861</v>
      </c>
      <c r="M750" t="s">
        <v>20538</v>
      </c>
      <c r="N750">
        <v>9</v>
      </c>
      <c r="O750" t="s">
        <v>20620</v>
      </c>
      <c r="P750" t="s">
        <v>20707</v>
      </c>
      <c r="Q750">
        <v>3</v>
      </c>
      <c r="R750">
        <v>1</v>
      </c>
      <c r="S750">
        <v>6</v>
      </c>
      <c r="T750">
        <v>6</v>
      </c>
      <c r="U750">
        <v>365.54</v>
      </c>
      <c r="V750">
        <v>25.16</v>
      </c>
      <c r="W750">
        <v>4.8600000000000003</v>
      </c>
      <c r="Y750">
        <v>0</v>
      </c>
      <c r="Z750">
        <v>3</v>
      </c>
      <c r="AA750" t="s">
        <v>4250</v>
      </c>
      <c r="AB750">
        <v>0</v>
      </c>
      <c r="AC750">
        <v>8</v>
      </c>
      <c r="AD750">
        <v>3.0517619047619049</v>
      </c>
      <c r="AF750" t="s">
        <v>7949</v>
      </c>
      <c r="AI750">
        <v>0</v>
      </c>
      <c r="AJ750">
        <v>0</v>
      </c>
      <c r="AK750" t="s">
        <v>20016</v>
      </c>
      <c r="AL750" t="s">
        <v>20016</v>
      </c>
      <c r="AM750" t="s">
        <v>20019</v>
      </c>
    </row>
    <row r="751" spans="1:39" x14ac:dyDescent="0.25">
      <c r="A751" t="s">
        <v>20239</v>
      </c>
      <c r="B751" t="s">
        <v>20485</v>
      </c>
      <c r="C751" t="s">
        <v>4842</v>
      </c>
      <c r="D751">
        <v>53</v>
      </c>
      <c r="E751" t="s">
        <v>20487</v>
      </c>
      <c r="G751" t="s">
        <v>20491</v>
      </c>
      <c r="H751" t="s">
        <v>4846</v>
      </c>
      <c r="K751" t="s">
        <v>6860</v>
      </c>
      <c r="L751" t="s">
        <v>6861</v>
      </c>
      <c r="M751" t="s">
        <v>20559</v>
      </c>
      <c r="N751">
        <v>9</v>
      </c>
      <c r="O751" t="s">
        <v>20646</v>
      </c>
      <c r="P751" t="s">
        <v>20886</v>
      </c>
      <c r="Q751">
        <v>10</v>
      </c>
      <c r="R751">
        <v>5</v>
      </c>
      <c r="S751">
        <v>2.08</v>
      </c>
      <c r="T751">
        <v>4.05</v>
      </c>
      <c r="U751">
        <v>633.66999999999996</v>
      </c>
      <c r="V751">
        <v>201.34</v>
      </c>
      <c r="W751">
        <v>2.36</v>
      </c>
      <c r="X751">
        <v>4.26</v>
      </c>
      <c r="Y751">
        <v>3.06</v>
      </c>
      <c r="Z751">
        <v>5</v>
      </c>
      <c r="AA751" t="s">
        <v>4250</v>
      </c>
      <c r="AB751">
        <v>1</v>
      </c>
      <c r="AC751">
        <v>10</v>
      </c>
      <c r="AD751">
        <v>2.4350000000000001</v>
      </c>
      <c r="AF751" t="s">
        <v>7951</v>
      </c>
      <c r="AI751">
        <v>0</v>
      </c>
      <c r="AJ751">
        <v>0</v>
      </c>
      <c r="AK751" t="s">
        <v>19980</v>
      </c>
      <c r="AL751" t="s">
        <v>19980</v>
      </c>
      <c r="AM751" t="s">
        <v>20019</v>
      </c>
    </row>
    <row r="752" spans="1:39" x14ac:dyDescent="0.25">
      <c r="A752" t="s">
        <v>10994</v>
      </c>
      <c r="B752" t="s">
        <v>20485</v>
      </c>
      <c r="C752" t="s">
        <v>4842</v>
      </c>
      <c r="D752">
        <v>53</v>
      </c>
      <c r="E752" t="s">
        <v>20487</v>
      </c>
      <c r="G752" t="s">
        <v>20491</v>
      </c>
      <c r="H752" t="s">
        <v>4846</v>
      </c>
      <c r="K752" t="s">
        <v>6860</v>
      </c>
      <c r="L752" t="s">
        <v>6861</v>
      </c>
      <c r="M752" t="s">
        <v>20559</v>
      </c>
      <c r="N752">
        <v>9</v>
      </c>
      <c r="O752" t="s">
        <v>20646</v>
      </c>
      <c r="P752" t="s">
        <v>18646</v>
      </c>
      <c r="Q752">
        <v>10</v>
      </c>
      <c r="R752">
        <v>4</v>
      </c>
      <c r="S752">
        <v>3.24</v>
      </c>
      <c r="T752">
        <v>5.21</v>
      </c>
      <c r="U752">
        <v>648.67999999999995</v>
      </c>
      <c r="V752">
        <v>184.55</v>
      </c>
      <c r="W752">
        <v>2.78</v>
      </c>
      <c r="X752">
        <v>4.26</v>
      </c>
      <c r="Y752">
        <v>1.1599999999999999</v>
      </c>
      <c r="Z752">
        <v>5</v>
      </c>
      <c r="AA752" t="s">
        <v>4250</v>
      </c>
      <c r="AB752">
        <v>1</v>
      </c>
      <c r="AC752">
        <v>11</v>
      </c>
      <c r="AD752">
        <v>1.38</v>
      </c>
      <c r="AF752" t="s">
        <v>7951</v>
      </c>
      <c r="AI752">
        <v>0</v>
      </c>
      <c r="AJ752">
        <v>0</v>
      </c>
      <c r="AK752" t="s">
        <v>19980</v>
      </c>
      <c r="AL752" t="s">
        <v>19980</v>
      </c>
      <c r="AM752" t="s">
        <v>20019</v>
      </c>
    </row>
    <row r="753" spans="1:39" x14ac:dyDescent="0.25">
      <c r="A753" t="s">
        <v>20466</v>
      </c>
      <c r="B753" t="s">
        <v>20485</v>
      </c>
      <c r="C753" t="s">
        <v>4842</v>
      </c>
      <c r="D753">
        <v>53</v>
      </c>
      <c r="E753" t="s">
        <v>20487</v>
      </c>
      <c r="G753" t="s">
        <v>20490</v>
      </c>
      <c r="H753" t="s">
        <v>4846</v>
      </c>
      <c r="K753" t="s">
        <v>6860</v>
      </c>
      <c r="M753" t="s">
        <v>20550</v>
      </c>
      <c r="N753">
        <v>8</v>
      </c>
      <c r="O753" t="s">
        <v>20636</v>
      </c>
      <c r="P753" t="s">
        <v>21113</v>
      </c>
      <c r="Q753">
        <v>12</v>
      </c>
      <c r="R753">
        <v>12</v>
      </c>
      <c r="S753">
        <v>-3.96</v>
      </c>
      <c r="T753">
        <v>0.56000000000000005</v>
      </c>
      <c r="U753">
        <v>955.08</v>
      </c>
      <c r="V753">
        <v>361.85</v>
      </c>
      <c r="W753">
        <v>-0.89</v>
      </c>
      <c r="X753">
        <v>3.48</v>
      </c>
      <c r="Y753">
        <v>8.7200000000000006</v>
      </c>
      <c r="Z753">
        <v>2</v>
      </c>
      <c r="AA753" t="s">
        <v>4250</v>
      </c>
      <c r="AB753">
        <v>3</v>
      </c>
      <c r="AC753">
        <v>29</v>
      </c>
      <c r="AD753">
        <v>2.64</v>
      </c>
      <c r="AF753" t="s">
        <v>7950</v>
      </c>
      <c r="AI753">
        <v>0</v>
      </c>
      <c r="AJ753">
        <v>0</v>
      </c>
      <c r="AK753" t="s">
        <v>20011</v>
      </c>
      <c r="AL753" t="s">
        <v>20011</v>
      </c>
      <c r="AM753" t="s">
        <v>20019</v>
      </c>
    </row>
    <row r="754" spans="1:39" x14ac:dyDescent="0.25">
      <c r="A754" t="s">
        <v>20467</v>
      </c>
      <c r="B754" t="s">
        <v>20485</v>
      </c>
      <c r="C754" t="s">
        <v>4842</v>
      </c>
      <c r="D754">
        <v>53</v>
      </c>
      <c r="E754" t="s">
        <v>20487</v>
      </c>
      <c r="G754" t="s">
        <v>20489</v>
      </c>
      <c r="H754" t="s">
        <v>4846</v>
      </c>
      <c r="K754" t="s">
        <v>6860</v>
      </c>
      <c r="L754" t="s">
        <v>6861</v>
      </c>
      <c r="M754" t="s">
        <v>20512</v>
      </c>
      <c r="N754">
        <v>9</v>
      </c>
      <c r="O754" t="s">
        <v>20587</v>
      </c>
      <c r="P754" t="s">
        <v>21114</v>
      </c>
      <c r="Q754">
        <v>7</v>
      </c>
      <c r="R754">
        <v>1</v>
      </c>
      <c r="S754">
        <v>5.95</v>
      </c>
      <c r="T754">
        <v>5.95</v>
      </c>
      <c r="U754">
        <v>427.53</v>
      </c>
      <c r="V754">
        <v>68.760000000000005</v>
      </c>
      <c r="W754">
        <v>4.4400000000000004</v>
      </c>
      <c r="X754">
        <v>13.63</v>
      </c>
      <c r="Y754">
        <v>0.01</v>
      </c>
      <c r="Z754">
        <v>5</v>
      </c>
      <c r="AA754" t="s">
        <v>4250</v>
      </c>
      <c r="AB754">
        <v>0</v>
      </c>
      <c r="AC754">
        <v>7</v>
      </c>
      <c r="AD754">
        <v>3.350976190476191</v>
      </c>
      <c r="AF754" t="s">
        <v>7949</v>
      </c>
      <c r="AI754">
        <v>0</v>
      </c>
      <c r="AJ754">
        <v>0</v>
      </c>
      <c r="AK754" t="s">
        <v>20016</v>
      </c>
      <c r="AL754" t="s">
        <v>20016</v>
      </c>
      <c r="AM754" t="s">
        <v>20019</v>
      </c>
    </row>
    <row r="755" spans="1:39" x14ac:dyDescent="0.25">
      <c r="A755" t="s">
        <v>20468</v>
      </c>
      <c r="B755" t="s">
        <v>20485</v>
      </c>
      <c r="C755" t="s">
        <v>4842</v>
      </c>
      <c r="D755">
        <v>52.94</v>
      </c>
      <c r="E755" t="s">
        <v>20487</v>
      </c>
      <c r="G755" t="s">
        <v>20494</v>
      </c>
      <c r="H755" t="s">
        <v>4846</v>
      </c>
      <c r="K755" t="s">
        <v>6860</v>
      </c>
      <c r="L755" t="s">
        <v>6861</v>
      </c>
      <c r="M755" t="s">
        <v>20565</v>
      </c>
      <c r="N755">
        <v>9</v>
      </c>
      <c r="O755" t="s">
        <v>20652</v>
      </c>
      <c r="P755" t="s">
        <v>21115</v>
      </c>
      <c r="Q755">
        <v>4</v>
      </c>
      <c r="R755">
        <v>3</v>
      </c>
      <c r="S755">
        <v>2.09</v>
      </c>
      <c r="T755">
        <v>2.12</v>
      </c>
      <c r="U755">
        <v>381.84</v>
      </c>
      <c r="V755">
        <v>104.37</v>
      </c>
      <c r="W755">
        <v>2.2200000000000002</v>
      </c>
      <c r="X755">
        <v>9.09</v>
      </c>
      <c r="Y755">
        <v>0</v>
      </c>
      <c r="Z755">
        <v>2</v>
      </c>
      <c r="AA755" t="s">
        <v>4250</v>
      </c>
      <c r="AB755">
        <v>0</v>
      </c>
      <c r="AC755">
        <v>6</v>
      </c>
      <c r="AD755">
        <v>4.4866666666666672</v>
      </c>
      <c r="AF755" t="s">
        <v>7949</v>
      </c>
      <c r="AI755">
        <v>0</v>
      </c>
      <c r="AJ755">
        <v>0</v>
      </c>
      <c r="AK755" t="s">
        <v>21153</v>
      </c>
      <c r="AL755" t="s">
        <v>21153</v>
      </c>
      <c r="AM755" t="s">
        <v>20019</v>
      </c>
    </row>
    <row r="756" spans="1:39" x14ac:dyDescent="0.25">
      <c r="A756" t="s">
        <v>20469</v>
      </c>
      <c r="B756" t="s">
        <v>20485</v>
      </c>
      <c r="C756" t="s">
        <v>4842</v>
      </c>
      <c r="D756">
        <v>52</v>
      </c>
      <c r="E756" t="s">
        <v>20487</v>
      </c>
      <c r="G756" t="s">
        <v>20490</v>
      </c>
      <c r="H756" t="s">
        <v>4846</v>
      </c>
      <c r="K756" t="s">
        <v>6860</v>
      </c>
      <c r="M756" t="s">
        <v>20543</v>
      </c>
      <c r="N756">
        <v>8</v>
      </c>
      <c r="O756" t="s">
        <v>20629</v>
      </c>
      <c r="P756" t="s">
        <v>21116</v>
      </c>
      <c r="Q756">
        <v>8</v>
      </c>
      <c r="R756">
        <v>8</v>
      </c>
      <c r="S756">
        <v>-0.72</v>
      </c>
      <c r="T756">
        <v>2.8</v>
      </c>
      <c r="U756">
        <v>669.78</v>
      </c>
      <c r="V756">
        <v>237.25</v>
      </c>
      <c r="W756">
        <v>0.95</v>
      </c>
      <c r="X756">
        <v>4.2</v>
      </c>
      <c r="Y756">
        <v>8.7200000000000006</v>
      </c>
      <c r="Z756">
        <v>2</v>
      </c>
      <c r="AA756" t="s">
        <v>4250</v>
      </c>
      <c r="AB756">
        <v>2</v>
      </c>
      <c r="AC756">
        <v>19</v>
      </c>
      <c r="AD756">
        <v>2.64</v>
      </c>
      <c r="AF756" t="s">
        <v>7950</v>
      </c>
      <c r="AI756">
        <v>0</v>
      </c>
      <c r="AJ756">
        <v>0</v>
      </c>
      <c r="AK756" t="s">
        <v>19899</v>
      </c>
      <c r="AL756" t="s">
        <v>19899</v>
      </c>
      <c r="AM756" t="s">
        <v>20019</v>
      </c>
    </row>
    <row r="757" spans="1:39" x14ac:dyDescent="0.25">
      <c r="A757" t="s">
        <v>11567</v>
      </c>
      <c r="B757" t="s">
        <v>20485</v>
      </c>
      <c r="C757" t="s">
        <v>4842</v>
      </c>
      <c r="D757">
        <v>52</v>
      </c>
      <c r="E757" t="s">
        <v>20487</v>
      </c>
      <c r="G757" t="s">
        <v>20494</v>
      </c>
      <c r="H757" t="s">
        <v>4846</v>
      </c>
      <c r="K757" t="s">
        <v>6860</v>
      </c>
      <c r="L757" t="s">
        <v>6861</v>
      </c>
      <c r="M757" t="s">
        <v>20579</v>
      </c>
      <c r="N757">
        <v>9</v>
      </c>
      <c r="O757" t="s">
        <v>20666</v>
      </c>
      <c r="P757" t="s">
        <v>19219</v>
      </c>
      <c r="Q757">
        <v>5</v>
      </c>
      <c r="R757">
        <v>2</v>
      </c>
      <c r="S757">
        <v>6.85</v>
      </c>
      <c r="T757">
        <v>7</v>
      </c>
      <c r="U757">
        <v>516.6</v>
      </c>
      <c r="V757">
        <v>87.32</v>
      </c>
      <c r="W757">
        <v>5.7</v>
      </c>
      <c r="X757">
        <v>11.44</v>
      </c>
      <c r="Y757">
        <v>6.8</v>
      </c>
      <c r="Z757">
        <v>5</v>
      </c>
      <c r="AA757" t="s">
        <v>4250</v>
      </c>
      <c r="AB757">
        <v>2</v>
      </c>
      <c r="AC757">
        <v>6</v>
      </c>
      <c r="AD757">
        <v>2.5</v>
      </c>
      <c r="AF757" t="s">
        <v>7949</v>
      </c>
      <c r="AI757">
        <v>0</v>
      </c>
      <c r="AJ757">
        <v>0</v>
      </c>
      <c r="AK757" t="s">
        <v>19972</v>
      </c>
      <c r="AL757" t="s">
        <v>19972</v>
      </c>
      <c r="AM757" t="s">
        <v>20019</v>
      </c>
    </row>
    <row r="758" spans="1:39" x14ac:dyDescent="0.25">
      <c r="A758" t="s">
        <v>20470</v>
      </c>
      <c r="B758" t="s">
        <v>20485</v>
      </c>
      <c r="C758" t="s">
        <v>4842</v>
      </c>
      <c r="D758">
        <v>52</v>
      </c>
      <c r="E758" t="s">
        <v>20487</v>
      </c>
      <c r="G758" t="s">
        <v>20494</v>
      </c>
      <c r="H758" t="s">
        <v>4846</v>
      </c>
      <c r="K758" t="s">
        <v>6860</v>
      </c>
      <c r="M758" t="s">
        <v>20535</v>
      </c>
      <c r="N758">
        <v>8</v>
      </c>
      <c r="O758" t="s">
        <v>20616</v>
      </c>
      <c r="P758" t="s">
        <v>21117</v>
      </c>
      <c r="Q758">
        <v>4</v>
      </c>
      <c r="R758">
        <v>3</v>
      </c>
      <c r="S758">
        <v>2.82</v>
      </c>
      <c r="T758">
        <v>2.85</v>
      </c>
      <c r="U758">
        <v>377.83</v>
      </c>
      <c r="V758">
        <v>107.69</v>
      </c>
      <c r="W758">
        <v>3.36</v>
      </c>
      <c r="X758">
        <v>9.4499999999999993</v>
      </c>
      <c r="Y758">
        <v>6.26</v>
      </c>
      <c r="Z758">
        <v>3</v>
      </c>
      <c r="AA758" t="s">
        <v>4250</v>
      </c>
      <c r="AB758">
        <v>0</v>
      </c>
      <c r="AC758">
        <v>4</v>
      </c>
      <c r="AD758">
        <v>4.0396428571428569</v>
      </c>
      <c r="AF758" t="s">
        <v>7949</v>
      </c>
      <c r="AI758">
        <v>0</v>
      </c>
      <c r="AJ758">
        <v>0</v>
      </c>
      <c r="AK758" t="s">
        <v>20013</v>
      </c>
      <c r="AL758" t="s">
        <v>20013</v>
      </c>
      <c r="AM758" t="s">
        <v>20019</v>
      </c>
    </row>
    <row r="759" spans="1:39" x14ac:dyDescent="0.25">
      <c r="A759" t="s">
        <v>20471</v>
      </c>
      <c r="B759" t="s">
        <v>20485</v>
      </c>
      <c r="C759" t="s">
        <v>4842</v>
      </c>
      <c r="D759">
        <v>51.8</v>
      </c>
      <c r="E759" t="s">
        <v>20487</v>
      </c>
      <c r="G759" t="s">
        <v>20489</v>
      </c>
      <c r="H759" t="s">
        <v>4846</v>
      </c>
      <c r="K759" t="s">
        <v>6860</v>
      </c>
      <c r="L759" t="s">
        <v>6861</v>
      </c>
      <c r="M759" t="s">
        <v>20508</v>
      </c>
      <c r="N759">
        <v>9</v>
      </c>
      <c r="O759" t="s">
        <v>20583</v>
      </c>
      <c r="P759" t="s">
        <v>21118</v>
      </c>
      <c r="Q759">
        <v>2</v>
      </c>
      <c r="R759">
        <v>2</v>
      </c>
      <c r="S759">
        <v>1.94</v>
      </c>
      <c r="T759">
        <v>3.54</v>
      </c>
      <c r="U759">
        <v>420.38</v>
      </c>
      <c r="V759">
        <v>55.12</v>
      </c>
      <c r="W759">
        <v>4.37</v>
      </c>
      <c r="Y759">
        <v>9.07</v>
      </c>
      <c r="Z759">
        <v>3</v>
      </c>
      <c r="AA759" t="s">
        <v>4250</v>
      </c>
      <c r="AB759">
        <v>0</v>
      </c>
      <c r="AC759">
        <v>6</v>
      </c>
      <c r="AD759">
        <v>4.2637142857142853</v>
      </c>
      <c r="AF759" t="s">
        <v>7952</v>
      </c>
      <c r="AI759">
        <v>0</v>
      </c>
      <c r="AJ759">
        <v>0</v>
      </c>
      <c r="AK759" t="s">
        <v>21139</v>
      </c>
      <c r="AL759" t="s">
        <v>21139</v>
      </c>
      <c r="AM759" t="s">
        <v>20019</v>
      </c>
    </row>
    <row r="760" spans="1:39" x14ac:dyDescent="0.25">
      <c r="A760" t="s">
        <v>20472</v>
      </c>
      <c r="B760" t="s">
        <v>20485</v>
      </c>
      <c r="C760" t="s">
        <v>4842</v>
      </c>
      <c r="D760">
        <v>51.7</v>
      </c>
      <c r="E760" t="s">
        <v>20487</v>
      </c>
      <c r="G760" t="s">
        <v>20489</v>
      </c>
      <c r="H760" t="s">
        <v>4846</v>
      </c>
      <c r="K760" t="s">
        <v>6860</v>
      </c>
      <c r="L760" t="s">
        <v>6861</v>
      </c>
      <c r="M760" t="s">
        <v>20508</v>
      </c>
      <c r="N760">
        <v>9</v>
      </c>
      <c r="O760" t="s">
        <v>20583</v>
      </c>
      <c r="P760" t="s">
        <v>21119</v>
      </c>
      <c r="Q760">
        <v>2</v>
      </c>
      <c r="R760">
        <v>2</v>
      </c>
      <c r="S760">
        <v>2.27</v>
      </c>
      <c r="T760">
        <v>3.88</v>
      </c>
      <c r="U760">
        <v>362.45</v>
      </c>
      <c r="V760">
        <v>55.12</v>
      </c>
      <c r="W760">
        <v>4.37</v>
      </c>
      <c r="Y760">
        <v>9.06</v>
      </c>
      <c r="Z760">
        <v>3</v>
      </c>
      <c r="AA760" t="s">
        <v>4250</v>
      </c>
      <c r="AB760">
        <v>0</v>
      </c>
      <c r="AC760">
        <v>6</v>
      </c>
      <c r="AD760">
        <v>4.3775000000000004</v>
      </c>
      <c r="AF760" t="s">
        <v>7952</v>
      </c>
      <c r="AI760">
        <v>0</v>
      </c>
      <c r="AJ760">
        <v>0</v>
      </c>
      <c r="AK760" t="s">
        <v>21139</v>
      </c>
      <c r="AL760" t="s">
        <v>21139</v>
      </c>
      <c r="AM760" t="s">
        <v>20019</v>
      </c>
    </row>
    <row r="761" spans="1:39" x14ac:dyDescent="0.25">
      <c r="A761" t="s">
        <v>20076</v>
      </c>
      <c r="B761" t="s">
        <v>20485</v>
      </c>
      <c r="C761" t="s">
        <v>4842</v>
      </c>
      <c r="D761">
        <v>51</v>
      </c>
      <c r="E761" t="s">
        <v>20487</v>
      </c>
      <c r="G761" t="s">
        <v>20496</v>
      </c>
      <c r="H761" t="s">
        <v>4846</v>
      </c>
      <c r="K761" t="s">
        <v>6860</v>
      </c>
      <c r="L761" t="s">
        <v>6861</v>
      </c>
      <c r="M761" t="s">
        <v>20538</v>
      </c>
      <c r="N761">
        <v>9</v>
      </c>
      <c r="O761" t="s">
        <v>20620</v>
      </c>
      <c r="P761" t="s">
        <v>20723</v>
      </c>
      <c r="Q761">
        <v>3</v>
      </c>
      <c r="R761">
        <v>1</v>
      </c>
      <c r="S761">
        <v>5.34</v>
      </c>
      <c r="T761">
        <v>5.34</v>
      </c>
      <c r="U761">
        <v>341.45</v>
      </c>
      <c r="V761">
        <v>25.16</v>
      </c>
      <c r="W761">
        <v>4.42</v>
      </c>
      <c r="Y761">
        <v>0</v>
      </c>
      <c r="Z761">
        <v>3</v>
      </c>
      <c r="AA761" t="s">
        <v>4250</v>
      </c>
      <c r="AB761">
        <v>0</v>
      </c>
      <c r="AC761">
        <v>5</v>
      </c>
      <c r="AD761">
        <v>3.091333333333333</v>
      </c>
      <c r="AF761" t="s">
        <v>7949</v>
      </c>
      <c r="AI761">
        <v>0</v>
      </c>
      <c r="AJ761">
        <v>0</v>
      </c>
      <c r="AK761" t="s">
        <v>20016</v>
      </c>
      <c r="AL761" t="s">
        <v>20016</v>
      </c>
      <c r="AM761" t="s">
        <v>20019</v>
      </c>
    </row>
    <row r="762" spans="1:39" x14ac:dyDescent="0.25">
      <c r="A762" t="s">
        <v>20143</v>
      </c>
      <c r="B762" t="s">
        <v>20485</v>
      </c>
      <c r="C762" t="s">
        <v>4842</v>
      </c>
      <c r="D762">
        <v>51</v>
      </c>
      <c r="E762" t="s">
        <v>20487</v>
      </c>
      <c r="G762" t="s">
        <v>20491</v>
      </c>
      <c r="H762" t="s">
        <v>4846</v>
      </c>
      <c r="K762" t="s">
        <v>6860</v>
      </c>
      <c r="L762" t="s">
        <v>6861</v>
      </c>
      <c r="M762" t="s">
        <v>20547</v>
      </c>
      <c r="N762">
        <v>9</v>
      </c>
      <c r="O762" t="s">
        <v>20633</v>
      </c>
      <c r="P762" t="s">
        <v>20790</v>
      </c>
      <c r="Q762">
        <v>9</v>
      </c>
      <c r="R762">
        <v>4</v>
      </c>
      <c r="S762">
        <v>3.7</v>
      </c>
      <c r="T762">
        <v>3.81</v>
      </c>
      <c r="U762">
        <v>664.81</v>
      </c>
      <c r="V762">
        <v>170.69</v>
      </c>
      <c r="W762">
        <v>3.33</v>
      </c>
      <c r="X762">
        <v>7.9</v>
      </c>
      <c r="Y762">
        <v>0.48</v>
      </c>
      <c r="Z762">
        <v>4</v>
      </c>
      <c r="AA762" t="s">
        <v>4250</v>
      </c>
      <c r="AB762">
        <v>1</v>
      </c>
      <c r="AC762">
        <v>13</v>
      </c>
      <c r="AD762">
        <v>1.7450000000000001</v>
      </c>
      <c r="AF762" t="s">
        <v>7949</v>
      </c>
      <c r="AI762">
        <v>0</v>
      </c>
      <c r="AJ762">
        <v>0</v>
      </c>
      <c r="AK762" t="s">
        <v>19849</v>
      </c>
      <c r="AL762" t="s">
        <v>19849</v>
      </c>
      <c r="AM762" t="s">
        <v>20019</v>
      </c>
    </row>
    <row r="763" spans="1:39" x14ac:dyDescent="0.25">
      <c r="A763" t="s">
        <v>20473</v>
      </c>
      <c r="B763" t="s">
        <v>20485</v>
      </c>
      <c r="C763" t="s">
        <v>4842</v>
      </c>
      <c r="D763">
        <v>51</v>
      </c>
      <c r="E763" t="s">
        <v>20487</v>
      </c>
      <c r="G763" t="s">
        <v>20490</v>
      </c>
      <c r="H763" t="s">
        <v>4846</v>
      </c>
      <c r="K763" t="s">
        <v>6860</v>
      </c>
      <c r="L763" t="s">
        <v>6861</v>
      </c>
      <c r="M763" t="s">
        <v>20514</v>
      </c>
      <c r="N763">
        <v>9</v>
      </c>
      <c r="O763" t="s">
        <v>20593</v>
      </c>
      <c r="P763" t="s">
        <v>21120</v>
      </c>
      <c r="Q763">
        <v>8</v>
      </c>
      <c r="R763">
        <v>7</v>
      </c>
      <c r="S763">
        <v>1.1200000000000001</v>
      </c>
      <c r="T763">
        <v>3.64</v>
      </c>
      <c r="U763">
        <v>707.75</v>
      </c>
      <c r="V763">
        <v>217.02</v>
      </c>
      <c r="W763">
        <v>2.3199999999999998</v>
      </c>
      <c r="X763">
        <v>4.24</v>
      </c>
      <c r="Y763">
        <v>8.7200000000000006</v>
      </c>
      <c r="Z763">
        <v>2</v>
      </c>
      <c r="AA763" t="s">
        <v>4250</v>
      </c>
      <c r="AB763">
        <v>2</v>
      </c>
      <c r="AC763">
        <v>18</v>
      </c>
      <c r="AD763">
        <v>2.319999999999999</v>
      </c>
      <c r="AF763" t="s">
        <v>7950</v>
      </c>
      <c r="AI763">
        <v>0</v>
      </c>
      <c r="AJ763">
        <v>0</v>
      </c>
      <c r="AK763" t="s">
        <v>19869</v>
      </c>
      <c r="AL763" t="s">
        <v>19869</v>
      </c>
      <c r="AM763" t="s">
        <v>20019</v>
      </c>
    </row>
    <row r="764" spans="1:39" x14ac:dyDescent="0.25">
      <c r="A764" t="s">
        <v>20140</v>
      </c>
      <c r="B764" t="s">
        <v>20485</v>
      </c>
      <c r="C764" t="s">
        <v>4842</v>
      </c>
      <c r="D764">
        <v>51</v>
      </c>
      <c r="E764" t="s">
        <v>20487</v>
      </c>
      <c r="G764" t="s">
        <v>20491</v>
      </c>
      <c r="H764" t="s">
        <v>4846</v>
      </c>
      <c r="K764" t="s">
        <v>6860</v>
      </c>
      <c r="L764" t="s">
        <v>6861</v>
      </c>
      <c r="M764" t="s">
        <v>20536</v>
      </c>
      <c r="N764">
        <v>9</v>
      </c>
      <c r="O764" t="s">
        <v>20622</v>
      </c>
      <c r="P764" t="s">
        <v>20787</v>
      </c>
      <c r="Q764">
        <v>9</v>
      </c>
      <c r="R764">
        <v>9</v>
      </c>
      <c r="S764">
        <v>5.66</v>
      </c>
      <c r="T764">
        <v>5.7</v>
      </c>
      <c r="U764">
        <v>772.94</v>
      </c>
      <c r="V764">
        <v>232.21</v>
      </c>
      <c r="W764">
        <v>2.72</v>
      </c>
      <c r="X764">
        <v>9.01</v>
      </c>
      <c r="Y764">
        <v>6.11</v>
      </c>
      <c r="Z764">
        <v>3</v>
      </c>
      <c r="AA764" t="s">
        <v>4250</v>
      </c>
      <c r="AB764">
        <v>2</v>
      </c>
      <c r="AC764">
        <v>18</v>
      </c>
      <c r="AD764">
        <v>1</v>
      </c>
      <c r="AF764" t="s">
        <v>7949</v>
      </c>
      <c r="AI764">
        <v>0</v>
      </c>
      <c r="AJ764">
        <v>0</v>
      </c>
      <c r="AK764" t="s">
        <v>19901</v>
      </c>
      <c r="AL764" t="s">
        <v>19901</v>
      </c>
      <c r="AM764" t="s">
        <v>20019</v>
      </c>
    </row>
    <row r="765" spans="1:39" x14ac:dyDescent="0.25">
      <c r="A765" t="s">
        <v>20474</v>
      </c>
      <c r="B765" t="s">
        <v>20485</v>
      </c>
      <c r="C765" t="s">
        <v>4842</v>
      </c>
      <c r="D765">
        <v>51</v>
      </c>
      <c r="E765" t="s">
        <v>20487</v>
      </c>
      <c r="G765" t="s">
        <v>20494</v>
      </c>
      <c r="H765" t="s">
        <v>4846</v>
      </c>
      <c r="K765" t="s">
        <v>6860</v>
      </c>
      <c r="M765" t="s">
        <v>20535</v>
      </c>
      <c r="N765">
        <v>8</v>
      </c>
      <c r="O765" t="s">
        <v>20616</v>
      </c>
      <c r="P765" t="s">
        <v>21121</v>
      </c>
      <c r="Q765">
        <v>4</v>
      </c>
      <c r="R765">
        <v>3</v>
      </c>
      <c r="S765">
        <v>3.55</v>
      </c>
      <c r="T765">
        <v>3.58</v>
      </c>
      <c r="U765">
        <v>382.85</v>
      </c>
      <c r="V765">
        <v>93.13</v>
      </c>
      <c r="W765">
        <v>3.49</v>
      </c>
      <c r="X765">
        <v>9.4700000000000006</v>
      </c>
      <c r="Y765">
        <v>6.28</v>
      </c>
      <c r="Z765">
        <v>3</v>
      </c>
      <c r="AA765" t="s">
        <v>4250</v>
      </c>
      <c r="AB765">
        <v>0</v>
      </c>
      <c r="AC765">
        <v>5</v>
      </c>
      <c r="AD765">
        <v>3.8341190476190481</v>
      </c>
      <c r="AF765" t="s">
        <v>7949</v>
      </c>
      <c r="AI765">
        <v>0</v>
      </c>
      <c r="AJ765">
        <v>0</v>
      </c>
      <c r="AK765" t="s">
        <v>20013</v>
      </c>
      <c r="AL765" t="s">
        <v>20013</v>
      </c>
      <c r="AM765" t="s">
        <v>20019</v>
      </c>
    </row>
    <row r="766" spans="1:39" x14ac:dyDescent="0.25">
      <c r="A766" t="s">
        <v>20475</v>
      </c>
      <c r="B766" t="s">
        <v>20485</v>
      </c>
      <c r="C766" t="s">
        <v>4842</v>
      </c>
      <c r="D766">
        <v>51</v>
      </c>
      <c r="E766" t="s">
        <v>20487</v>
      </c>
      <c r="G766" t="s">
        <v>20490</v>
      </c>
      <c r="H766" t="s">
        <v>4846</v>
      </c>
      <c r="K766" t="s">
        <v>6860</v>
      </c>
      <c r="L766" t="s">
        <v>6861</v>
      </c>
      <c r="M766" t="s">
        <v>20524</v>
      </c>
      <c r="N766">
        <v>9</v>
      </c>
      <c r="O766" t="s">
        <v>20609</v>
      </c>
      <c r="P766" t="s">
        <v>21122</v>
      </c>
      <c r="Q766">
        <v>8</v>
      </c>
      <c r="R766">
        <v>6</v>
      </c>
      <c r="S766">
        <v>-0.21</v>
      </c>
      <c r="T766">
        <v>2.54</v>
      </c>
      <c r="U766">
        <v>606.64</v>
      </c>
      <c r="V766">
        <v>194.85</v>
      </c>
      <c r="W766">
        <v>2.39</v>
      </c>
      <c r="X766">
        <v>4.2699999999999996</v>
      </c>
      <c r="Y766">
        <v>1.1399999999999999</v>
      </c>
      <c r="Z766">
        <v>5</v>
      </c>
      <c r="AA766" t="s">
        <v>4250</v>
      </c>
      <c r="AB766">
        <v>2</v>
      </c>
      <c r="AC766">
        <v>11</v>
      </c>
      <c r="AD766">
        <v>3</v>
      </c>
      <c r="AF766" t="s">
        <v>7951</v>
      </c>
      <c r="AI766">
        <v>0</v>
      </c>
      <c r="AJ766">
        <v>0</v>
      </c>
      <c r="AK766" t="s">
        <v>19868</v>
      </c>
      <c r="AL766" t="s">
        <v>19868</v>
      </c>
      <c r="AM766" t="s">
        <v>20019</v>
      </c>
    </row>
    <row r="767" spans="1:39" x14ac:dyDescent="0.25">
      <c r="A767" t="s">
        <v>20476</v>
      </c>
      <c r="B767" t="s">
        <v>20485</v>
      </c>
      <c r="C767" t="s">
        <v>4842</v>
      </c>
      <c r="D767">
        <v>51</v>
      </c>
      <c r="E767" t="s">
        <v>20487</v>
      </c>
      <c r="G767" t="s">
        <v>20494</v>
      </c>
      <c r="H767" t="s">
        <v>4846</v>
      </c>
      <c r="K767" t="s">
        <v>6860</v>
      </c>
      <c r="M767" t="s">
        <v>20535</v>
      </c>
      <c r="N767">
        <v>8</v>
      </c>
      <c r="O767" t="s">
        <v>20616</v>
      </c>
      <c r="P767" t="s">
        <v>21123</v>
      </c>
      <c r="Q767">
        <v>4</v>
      </c>
      <c r="R767">
        <v>3</v>
      </c>
      <c r="S767">
        <v>2.95</v>
      </c>
      <c r="T767">
        <v>2.98</v>
      </c>
      <c r="U767">
        <v>348.41</v>
      </c>
      <c r="V767">
        <v>93.13</v>
      </c>
      <c r="W767">
        <v>2.84</v>
      </c>
      <c r="X767">
        <v>9.49</v>
      </c>
      <c r="Y767">
        <v>6.29</v>
      </c>
      <c r="Z767">
        <v>3</v>
      </c>
      <c r="AA767" t="s">
        <v>4250</v>
      </c>
      <c r="AB767">
        <v>0</v>
      </c>
      <c r="AC767">
        <v>5</v>
      </c>
      <c r="AD767">
        <v>4.5873333333333326</v>
      </c>
      <c r="AF767" t="s">
        <v>7949</v>
      </c>
      <c r="AI767">
        <v>0</v>
      </c>
      <c r="AJ767">
        <v>0</v>
      </c>
      <c r="AK767" t="s">
        <v>20013</v>
      </c>
      <c r="AL767" t="s">
        <v>20013</v>
      </c>
      <c r="AM767" t="s">
        <v>20019</v>
      </c>
    </row>
    <row r="768" spans="1:39" x14ac:dyDescent="0.25">
      <c r="A768" t="s">
        <v>20477</v>
      </c>
      <c r="B768" t="s">
        <v>20485</v>
      </c>
      <c r="C768" t="s">
        <v>4842</v>
      </c>
      <c r="D768">
        <v>51</v>
      </c>
      <c r="E768" t="s">
        <v>20487</v>
      </c>
      <c r="G768" t="s">
        <v>20489</v>
      </c>
      <c r="H768" t="s">
        <v>4846</v>
      </c>
      <c r="K768" t="s">
        <v>6860</v>
      </c>
      <c r="L768" t="s">
        <v>6861</v>
      </c>
      <c r="M768" t="s">
        <v>20569</v>
      </c>
      <c r="N768">
        <v>9</v>
      </c>
      <c r="O768" t="s">
        <v>20656</v>
      </c>
      <c r="P768" t="s">
        <v>21124</v>
      </c>
      <c r="Q768">
        <v>9</v>
      </c>
      <c r="R768">
        <v>2</v>
      </c>
      <c r="S768">
        <v>2.02</v>
      </c>
      <c r="T768">
        <v>2.02</v>
      </c>
      <c r="U768">
        <v>533.03</v>
      </c>
      <c r="V768">
        <v>123.41</v>
      </c>
      <c r="W768">
        <v>2.85</v>
      </c>
      <c r="Y768">
        <v>0.91</v>
      </c>
      <c r="Z768">
        <v>4</v>
      </c>
      <c r="AA768" t="s">
        <v>4250</v>
      </c>
      <c r="AB768">
        <v>1</v>
      </c>
      <c r="AC768">
        <v>7</v>
      </c>
      <c r="AD768">
        <v>3.49</v>
      </c>
      <c r="AF768" t="s">
        <v>7949</v>
      </c>
      <c r="AI768">
        <v>0</v>
      </c>
      <c r="AJ768">
        <v>0</v>
      </c>
      <c r="AK768" t="s">
        <v>21156</v>
      </c>
      <c r="AL768" t="s">
        <v>21156</v>
      </c>
      <c r="AM768" t="s">
        <v>20019</v>
      </c>
    </row>
    <row r="769" spans="1:39" x14ac:dyDescent="0.25">
      <c r="A769" t="s">
        <v>20478</v>
      </c>
      <c r="B769" t="s">
        <v>20485</v>
      </c>
      <c r="C769" t="s">
        <v>4842</v>
      </c>
      <c r="D769">
        <v>51</v>
      </c>
      <c r="E769" t="s">
        <v>20487</v>
      </c>
      <c r="G769" t="s">
        <v>20494</v>
      </c>
      <c r="H769" t="s">
        <v>4846</v>
      </c>
      <c r="K769" t="s">
        <v>6860</v>
      </c>
      <c r="M769" t="s">
        <v>20535</v>
      </c>
      <c r="N769">
        <v>8</v>
      </c>
      <c r="O769" t="s">
        <v>20616</v>
      </c>
      <c r="P769" t="s">
        <v>21125</v>
      </c>
      <c r="Q769">
        <v>3</v>
      </c>
      <c r="R769">
        <v>3</v>
      </c>
      <c r="S769">
        <v>5.31</v>
      </c>
      <c r="T769">
        <v>5.34</v>
      </c>
      <c r="U769">
        <v>437.33</v>
      </c>
      <c r="V769">
        <v>83.9</v>
      </c>
      <c r="W769">
        <v>5.29</v>
      </c>
      <c r="X769">
        <v>9.43</v>
      </c>
      <c r="Y769">
        <v>6.25</v>
      </c>
      <c r="Z769">
        <v>4</v>
      </c>
      <c r="AA769" t="s">
        <v>4250</v>
      </c>
      <c r="AB769">
        <v>1</v>
      </c>
      <c r="AC769">
        <v>4</v>
      </c>
      <c r="AD769">
        <v>2.6143095238095242</v>
      </c>
      <c r="AF769" t="s">
        <v>7949</v>
      </c>
      <c r="AI769">
        <v>0</v>
      </c>
      <c r="AJ769">
        <v>0</v>
      </c>
      <c r="AK769" t="s">
        <v>20013</v>
      </c>
      <c r="AL769" t="s">
        <v>20013</v>
      </c>
      <c r="AM769" t="s">
        <v>20019</v>
      </c>
    </row>
    <row r="770" spans="1:39" x14ac:dyDescent="0.25">
      <c r="A770" t="s">
        <v>20479</v>
      </c>
      <c r="B770" t="s">
        <v>20485</v>
      </c>
      <c r="C770" t="s">
        <v>4842</v>
      </c>
      <c r="D770">
        <v>51</v>
      </c>
      <c r="E770" t="s">
        <v>20487</v>
      </c>
      <c r="G770" t="s">
        <v>20490</v>
      </c>
      <c r="H770" t="s">
        <v>4846</v>
      </c>
      <c r="K770" t="s">
        <v>6860</v>
      </c>
      <c r="L770" t="s">
        <v>6861</v>
      </c>
      <c r="M770" t="s">
        <v>20524</v>
      </c>
      <c r="N770">
        <v>9</v>
      </c>
      <c r="O770" t="s">
        <v>20611</v>
      </c>
      <c r="P770" t="s">
        <v>21126</v>
      </c>
      <c r="Q770">
        <v>7</v>
      </c>
      <c r="R770">
        <v>7</v>
      </c>
      <c r="S770">
        <v>4.46</v>
      </c>
      <c r="T770">
        <v>4.49</v>
      </c>
      <c r="U770">
        <v>597.76</v>
      </c>
      <c r="V770">
        <v>182.88</v>
      </c>
      <c r="W770">
        <v>2.27</v>
      </c>
      <c r="X770">
        <v>9.01</v>
      </c>
      <c r="Y770">
        <v>6.11</v>
      </c>
      <c r="Z770">
        <v>2</v>
      </c>
      <c r="AA770" t="s">
        <v>4250</v>
      </c>
      <c r="AB770">
        <v>2</v>
      </c>
      <c r="AC770">
        <v>14</v>
      </c>
      <c r="AD770">
        <v>1.2549999999999999</v>
      </c>
      <c r="AF770" t="s">
        <v>7949</v>
      </c>
      <c r="AI770">
        <v>0</v>
      </c>
      <c r="AJ770">
        <v>0</v>
      </c>
      <c r="AK770" t="s">
        <v>19870</v>
      </c>
      <c r="AL770" t="s">
        <v>19870</v>
      </c>
      <c r="AM770" t="s">
        <v>20019</v>
      </c>
    </row>
    <row r="771" spans="1:39" x14ac:dyDescent="0.25">
      <c r="A771" t="s">
        <v>20480</v>
      </c>
      <c r="B771" t="s">
        <v>20485</v>
      </c>
      <c r="C771" t="s">
        <v>4842</v>
      </c>
      <c r="D771">
        <v>51</v>
      </c>
      <c r="E771" t="s">
        <v>20487</v>
      </c>
      <c r="G771" t="s">
        <v>20490</v>
      </c>
      <c r="H771" t="s">
        <v>4846</v>
      </c>
      <c r="K771" t="s">
        <v>6860</v>
      </c>
      <c r="L771" t="s">
        <v>6861</v>
      </c>
      <c r="M771" t="s">
        <v>20530</v>
      </c>
      <c r="N771">
        <v>9</v>
      </c>
      <c r="O771" t="s">
        <v>20610</v>
      </c>
      <c r="P771" t="s">
        <v>21127</v>
      </c>
      <c r="Q771">
        <v>11</v>
      </c>
      <c r="R771">
        <v>5</v>
      </c>
      <c r="S771">
        <v>0.47</v>
      </c>
      <c r="T771">
        <v>2.44</v>
      </c>
      <c r="U771">
        <v>652.62</v>
      </c>
      <c r="V771">
        <v>235.34</v>
      </c>
      <c r="W771">
        <v>2.56</v>
      </c>
      <c r="X771">
        <v>4.26</v>
      </c>
      <c r="Y771">
        <v>0.6</v>
      </c>
      <c r="Z771">
        <v>5</v>
      </c>
      <c r="AA771" t="s">
        <v>4250</v>
      </c>
      <c r="AB771">
        <v>2</v>
      </c>
      <c r="AC771">
        <v>12</v>
      </c>
      <c r="AD771">
        <v>3</v>
      </c>
      <c r="AF771" t="s">
        <v>7951</v>
      </c>
      <c r="AI771">
        <v>0</v>
      </c>
      <c r="AJ771">
        <v>0</v>
      </c>
      <c r="AK771" t="s">
        <v>19980</v>
      </c>
      <c r="AL771" t="s">
        <v>19980</v>
      </c>
      <c r="AM771" t="s">
        <v>20019</v>
      </c>
    </row>
    <row r="772" spans="1:39" x14ac:dyDescent="0.25">
      <c r="A772" t="s">
        <v>20481</v>
      </c>
      <c r="B772" t="s">
        <v>20485</v>
      </c>
      <c r="C772" t="s">
        <v>4842</v>
      </c>
      <c r="D772">
        <v>51</v>
      </c>
      <c r="E772" t="s">
        <v>20487</v>
      </c>
      <c r="G772" t="s">
        <v>20488</v>
      </c>
      <c r="H772" t="s">
        <v>4846</v>
      </c>
      <c r="K772" t="s">
        <v>6860</v>
      </c>
      <c r="M772" t="s">
        <v>20513</v>
      </c>
      <c r="N772">
        <v>8</v>
      </c>
      <c r="O772" t="s">
        <v>20588</v>
      </c>
      <c r="P772" t="s">
        <v>21128</v>
      </c>
      <c r="Q772">
        <v>2</v>
      </c>
      <c r="R772">
        <v>2</v>
      </c>
      <c r="S772">
        <v>-0.41</v>
      </c>
      <c r="T772">
        <v>-0.41</v>
      </c>
      <c r="U772">
        <v>367.84</v>
      </c>
      <c r="V772">
        <v>62.08</v>
      </c>
      <c r="W772">
        <v>2.87</v>
      </c>
      <c r="X772">
        <v>11.67</v>
      </c>
      <c r="Y772">
        <v>0.22</v>
      </c>
      <c r="Z772">
        <v>3</v>
      </c>
      <c r="AA772" t="s">
        <v>4250</v>
      </c>
      <c r="AB772">
        <v>0</v>
      </c>
      <c r="AC772">
        <v>5</v>
      </c>
      <c r="AD772">
        <v>5.444</v>
      </c>
      <c r="AF772" t="s">
        <v>7949</v>
      </c>
      <c r="AI772">
        <v>0</v>
      </c>
      <c r="AJ772">
        <v>0</v>
      </c>
      <c r="AK772" t="s">
        <v>19970</v>
      </c>
      <c r="AL772" t="s">
        <v>19970</v>
      </c>
      <c r="AM772" t="s">
        <v>20019</v>
      </c>
    </row>
    <row r="773" spans="1:39" x14ac:dyDescent="0.25">
      <c r="A773" t="s">
        <v>20482</v>
      </c>
      <c r="B773" t="s">
        <v>20485</v>
      </c>
      <c r="C773" t="s">
        <v>4842</v>
      </c>
      <c r="D773">
        <v>50.7</v>
      </c>
      <c r="E773" t="s">
        <v>20487</v>
      </c>
      <c r="G773" t="s">
        <v>20488</v>
      </c>
      <c r="H773" t="s">
        <v>4846</v>
      </c>
      <c r="K773" t="s">
        <v>6860</v>
      </c>
      <c r="L773" t="s">
        <v>6861</v>
      </c>
      <c r="M773" t="s">
        <v>20566</v>
      </c>
      <c r="N773">
        <v>9</v>
      </c>
      <c r="O773" t="s">
        <v>20653</v>
      </c>
      <c r="P773" t="s">
        <v>21129</v>
      </c>
      <c r="Q773">
        <v>5</v>
      </c>
      <c r="R773">
        <v>0</v>
      </c>
      <c r="S773">
        <v>1.87</v>
      </c>
      <c r="T773">
        <v>2.21</v>
      </c>
      <c r="U773">
        <v>399.52</v>
      </c>
      <c r="V773">
        <v>60.93</v>
      </c>
      <c r="W773">
        <v>2.04</v>
      </c>
      <c r="Y773">
        <v>7.38</v>
      </c>
      <c r="Z773">
        <v>2</v>
      </c>
      <c r="AA773" t="s">
        <v>4250</v>
      </c>
      <c r="AB773">
        <v>0</v>
      </c>
      <c r="AC773">
        <v>6</v>
      </c>
      <c r="AD773">
        <v>5.717714285714286</v>
      </c>
      <c r="AF773" t="s">
        <v>7949</v>
      </c>
      <c r="AI773">
        <v>0</v>
      </c>
      <c r="AJ773">
        <v>0</v>
      </c>
      <c r="AK773" t="s">
        <v>19967</v>
      </c>
      <c r="AL773" t="s">
        <v>19967</v>
      </c>
      <c r="AM773" t="s">
        <v>20019</v>
      </c>
    </row>
    <row r="774" spans="1:39" x14ac:dyDescent="0.25">
      <c r="A774" t="s">
        <v>20483</v>
      </c>
      <c r="B774" t="s">
        <v>20485</v>
      </c>
      <c r="C774" t="s">
        <v>4842</v>
      </c>
      <c r="D774">
        <v>50.53</v>
      </c>
      <c r="E774" t="s">
        <v>20487</v>
      </c>
      <c r="K774" t="s">
        <v>6860</v>
      </c>
      <c r="L774" t="s">
        <v>6861</v>
      </c>
      <c r="M774" t="s">
        <v>20571</v>
      </c>
      <c r="N774">
        <v>9</v>
      </c>
      <c r="O774" t="s">
        <v>20658</v>
      </c>
      <c r="P774" t="s">
        <v>21130</v>
      </c>
      <c r="Q774">
        <v>6</v>
      </c>
      <c r="R774">
        <v>5</v>
      </c>
      <c r="S774">
        <v>2.69</v>
      </c>
      <c r="T774">
        <v>2.69</v>
      </c>
      <c r="U774">
        <v>465.59</v>
      </c>
      <c r="V774">
        <v>136.99</v>
      </c>
      <c r="W774">
        <v>1.72</v>
      </c>
      <c r="X774">
        <v>10.87</v>
      </c>
      <c r="Y774">
        <v>0</v>
      </c>
      <c r="Z774">
        <v>1</v>
      </c>
      <c r="AA774" t="s">
        <v>4250</v>
      </c>
      <c r="AB774">
        <v>0</v>
      </c>
      <c r="AC774">
        <v>11</v>
      </c>
      <c r="AD774">
        <v>2.900785714285715</v>
      </c>
      <c r="AF774" t="s">
        <v>7949</v>
      </c>
      <c r="AI774">
        <v>0</v>
      </c>
      <c r="AJ774">
        <v>0</v>
      </c>
      <c r="AK774" t="s">
        <v>21157</v>
      </c>
      <c r="AL774" t="s">
        <v>21157</v>
      </c>
      <c r="AM774" t="s">
        <v>20019</v>
      </c>
    </row>
    <row r="775" spans="1:39" x14ac:dyDescent="0.25">
      <c r="A775" t="s">
        <v>20484</v>
      </c>
      <c r="B775" t="s">
        <v>20485</v>
      </c>
      <c r="C775" t="s">
        <v>4842</v>
      </c>
      <c r="D775">
        <v>50.4</v>
      </c>
      <c r="E775" t="s">
        <v>20487</v>
      </c>
      <c r="G775" t="s">
        <v>20494</v>
      </c>
      <c r="H775" t="s">
        <v>4846</v>
      </c>
      <c r="K775" t="s">
        <v>6860</v>
      </c>
      <c r="L775" t="s">
        <v>6861</v>
      </c>
      <c r="M775" t="s">
        <v>20539</v>
      </c>
      <c r="N775">
        <v>9</v>
      </c>
      <c r="O775" t="s">
        <v>20624</v>
      </c>
      <c r="P775" t="s">
        <v>21131</v>
      </c>
      <c r="Q775">
        <v>5</v>
      </c>
      <c r="R775">
        <v>3</v>
      </c>
      <c r="S775">
        <v>2.46</v>
      </c>
      <c r="T775">
        <v>2.82</v>
      </c>
      <c r="U775">
        <v>531.51</v>
      </c>
      <c r="V775">
        <v>117.36</v>
      </c>
      <c r="W775">
        <v>4.29</v>
      </c>
      <c r="X775">
        <v>7.27</v>
      </c>
      <c r="Y775">
        <v>0</v>
      </c>
      <c r="Z775">
        <v>4</v>
      </c>
      <c r="AA775" t="s">
        <v>4250</v>
      </c>
      <c r="AB775">
        <v>1</v>
      </c>
      <c r="AC775">
        <v>7</v>
      </c>
      <c r="AD775">
        <v>3.0246666666666671</v>
      </c>
      <c r="AF775" t="s">
        <v>7949</v>
      </c>
      <c r="AI775">
        <v>0</v>
      </c>
      <c r="AJ775">
        <v>0</v>
      </c>
      <c r="AK775" t="s">
        <v>21145</v>
      </c>
      <c r="AL775" t="s">
        <v>21145</v>
      </c>
      <c r="AM775" t="s">
        <v>20019</v>
      </c>
    </row>
  </sheetData>
  <mergeCells count="5">
    <mergeCell ref="A1:J1"/>
    <mergeCell ref="K1:O1"/>
    <mergeCell ref="Q1:AE1"/>
    <mergeCell ref="AF1:AK1"/>
    <mergeCell ref="AL1:AM1"/>
  </mergeCells>
  <conditionalFormatting sqref="AE1:AE776">
    <cfRule type="iconSet" priority="1">
      <iconSet>
        <cfvo type="percent" val="0"/>
        <cfvo type="num" val="3.5"/>
        <cfvo type="num" val="4.5"/>
      </iconSet>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506"/>
  <sheetViews>
    <sheetView workbookViewId="0">
      <selection sqref="A1:J1"/>
    </sheetView>
  </sheetViews>
  <sheetFormatPr defaultRowHeight="15" x14ac:dyDescent="0.25"/>
  <sheetData>
    <row r="1" spans="1:39" x14ac:dyDescent="0.25">
      <c r="A1" s="15" t="s">
        <v>7997</v>
      </c>
      <c r="B1" s="15"/>
      <c r="C1" s="15"/>
      <c r="D1" s="15"/>
      <c r="E1" s="15"/>
      <c r="F1" s="15"/>
      <c r="G1" s="15"/>
      <c r="H1" s="15"/>
      <c r="I1" s="15"/>
      <c r="J1" s="15"/>
      <c r="K1" s="15" t="s">
        <v>7998</v>
      </c>
      <c r="L1" s="15"/>
      <c r="M1" s="15"/>
      <c r="N1" s="15"/>
      <c r="O1" s="15"/>
      <c r="P1" s="1" t="s">
        <v>7999</v>
      </c>
      <c r="Q1" s="15" t="s">
        <v>8000</v>
      </c>
      <c r="R1" s="15"/>
      <c r="S1" s="15"/>
      <c r="T1" s="15"/>
      <c r="U1" s="15"/>
      <c r="V1" s="15"/>
      <c r="W1" s="15"/>
      <c r="X1" s="15"/>
      <c r="Y1" s="15"/>
      <c r="Z1" s="15"/>
      <c r="AA1" s="15"/>
      <c r="AB1" s="15"/>
      <c r="AC1" s="15"/>
      <c r="AD1" s="15"/>
      <c r="AE1" s="15"/>
      <c r="AF1" s="15" t="s">
        <v>8001</v>
      </c>
      <c r="AG1" s="15"/>
      <c r="AH1" s="15"/>
      <c r="AI1" s="15"/>
      <c r="AJ1" s="15"/>
      <c r="AK1" s="15"/>
      <c r="AL1" s="15" t="s">
        <v>8002</v>
      </c>
      <c r="AM1" s="15"/>
    </row>
    <row r="2" spans="1:39" ht="117" x14ac:dyDescent="0.25">
      <c r="A2" s="5" t="s">
        <v>5225</v>
      </c>
      <c r="B2" s="5" t="s">
        <v>5226</v>
      </c>
      <c r="C2" s="5" t="s">
        <v>4305</v>
      </c>
      <c r="D2" s="5" t="s">
        <v>5227</v>
      </c>
      <c r="E2" s="5" t="s">
        <v>4307</v>
      </c>
      <c r="F2" s="5" t="s">
        <v>5228</v>
      </c>
      <c r="G2" s="5" t="s">
        <v>8003</v>
      </c>
      <c r="H2" s="5" t="s">
        <v>8004</v>
      </c>
      <c r="I2" s="5" t="s">
        <v>5231</v>
      </c>
      <c r="J2" s="5" t="s">
        <v>8005</v>
      </c>
      <c r="K2" s="5" t="s">
        <v>5232</v>
      </c>
      <c r="L2" s="5" t="s">
        <v>5233</v>
      </c>
      <c r="M2" s="5" t="s">
        <v>5234</v>
      </c>
      <c r="N2" s="5" t="s">
        <v>5235</v>
      </c>
      <c r="O2" s="5" t="s">
        <v>5236</v>
      </c>
      <c r="P2" s="5" t="s">
        <v>5237</v>
      </c>
      <c r="Q2" s="5" t="s">
        <v>5238</v>
      </c>
      <c r="R2" s="5" t="s">
        <v>5239</v>
      </c>
      <c r="S2" s="5" t="s">
        <v>5240</v>
      </c>
      <c r="T2" s="5" t="s">
        <v>5241</v>
      </c>
      <c r="U2" s="5" t="s">
        <v>5242</v>
      </c>
      <c r="V2" s="5" t="s">
        <v>5243</v>
      </c>
      <c r="W2" s="5" t="s">
        <v>5244</v>
      </c>
      <c r="X2" s="5" t="s">
        <v>5245</v>
      </c>
      <c r="Y2" s="5" t="s">
        <v>5246</v>
      </c>
      <c r="Z2" s="5" t="s">
        <v>5247</v>
      </c>
      <c r="AA2" s="5" t="s">
        <v>5248</v>
      </c>
      <c r="AB2" s="5" t="s">
        <v>5249</v>
      </c>
      <c r="AC2" s="5" t="s">
        <v>5250</v>
      </c>
      <c r="AD2" s="5" t="s">
        <v>5251</v>
      </c>
      <c r="AE2" s="5" t="s">
        <v>5252</v>
      </c>
      <c r="AF2" s="5" t="s">
        <v>5253</v>
      </c>
      <c r="AG2" s="5" t="s">
        <v>5254</v>
      </c>
      <c r="AH2" s="5" t="s">
        <v>5255</v>
      </c>
      <c r="AI2" s="5" t="s">
        <v>5256</v>
      </c>
      <c r="AJ2" s="5" t="s">
        <v>5257</v>
      </c>
      <c r="AK2" s="5" t="s">
        <v>5258</v>
      </c>
      <c r="AL2" s="5" t="s">
        <v>5259</v>
      </c>
      <c r="AM2" s="5" t="s">
        <v>3700</v>
      </c>
    </row>
    <row r="3" spans="1:39" x14ac:dyDescent="0.25">
      <c r="A3" t="s">
        <v>10588</v>
      </c>
      <c r="B3" t="s">
        <v>21292</v>
      </c>
      <c r="C3" t="s">
        <v>4842</v>
      </c>
      <c r="D3">
        <v>7.1</v>
      </c>
      <c r="E3" t="s">
        <v>4845</v>
      </c>
      <c r="J3" t="s">
        <v>21309</v>
      </c>
      <c r="K3" t="s">
        <v>6860</v>
      </c>
      <c r="M3" t="s">
        <v>21311</v>
      </c>
      <c r="N3">
        <v>8</v>
      </c>
      <c r="O3" t="s">
        <v>21374</v>
      </c>
      <c r="P3" t="s">
        <v>18240</v>
      </c>
      <c r="Q3">
        <v>4</v>
      </c>
      <c r="R3">
        <v>3</v>
      </c>
      <c r="S3">
        <v>0.99</v>
      </c>
      <c r="T3">
        <v>2.0699999999999998</v>
      </c>
      <c r="U3">
        <v>486.6</v>
      </c>
      <c r="V3">
        <v>70.59</v>
      </c>
      <c r="W3">
        <v>4.33</v>
      </c>
      <c r="X3">
        <v>13.91</v>
      </c>
      <c r="Y3">
        <v>8.25</v>
      </c>
      <c r="Z3">
        <v>2</v>
      </c>
      <c r="AA3" t="s">
        <v>4250</v>
      </c>
      <c r="AB3">
        <v>0</v>
      </c>
      <c r="AC3">
        <v>9</v>
      </c>
      <c r="AD3">
        <v>4.1373809523809522</v>
      </c>
      <c r="AF3" t="s">
        <v>7949</v>
      </c>
      <c r="AI3">
        <v>0</v>
      </c>
      <c r="AJ3">
        <v>0</v>
      </c>
      <c r="AK3" t="s">
        <v>19965</v>
      </c>
      <c r="AL3" t="s">
        <v>19965</v>
      </c>
      <c r="AM3" t="s">
        <v>20019</v>
      </c>
    </row>
    <row r="4" spans="1:39" x14ac:dyDescent="0.25">
      <c r="A4" t="s">
        <v>10162</v>
      </c>
      <c r="B4" t="s">
        <v>21292</v>
      </c>
      <c r="C4" t="s">
        <v>4842</v>
      </c>
      <c r="D4">
        <v>17</v>
      </c>
      <c r="E4" t="s">
        <v>4845</v>
      </c>
      <c r="J4" t="s">
        <v>21309</v>
      </c>
      <c r="K4" t="s">
        <v>6860</v>
      </c>
      <c r="M4" t="s">
        <v>21311</v>
      </c>
      <c r="N4">
        <v>8</v>
      </c>
      <c r="O4" t="s">
        <v>21374</v>
      </c>
      <c r="P4" t="s">
        <v>17814</v>
      </c>
      <c r="Q4">
        <v>3</v>
      </c>
      <c r="R4">
        <v>3</v>
      </c>
      <c r="S4">
        <v>3.03</v>
      </c>
      <c r="T4">
        <v>4.21</v>
      </c>
      <c r="U4">
        <v>472.62</v>
      </c>
      <c r="V4">
        <v>61.36</v>
      </c>
      <c r="W4">
        <v>5.12</v>
      </c>
      <c r="X4">
        <v>13.91</v>
      </c>
      <c r="Y4">
        <v>8.3699999999999992</v>
      </c>
      <c r="Z4">
        <v>2</v>
      </c>
      <c r="AA4" t="s">
        <v>4250</v>
      </c>
      <c r="AB4">
        <v>1</v>
      </c>
      <c r="AC4">
        <v>8</v>
      </c>
      <c r="AD4">
        <v>3.057238095238096</v>
      </c>
      <c r="AF4" t="s">
        <v>7949</v>
      </c>
      <c r="AI4">
        <v>0</v>
      </c>
      <c r="AJ4">
        <v>0</v>
      </c>
      <c r="AK4" t="s">
        <v>19965</v>
      </c>
      <c r="AL4" t="s">
        <v>19965</v>
      </c>
      <c r="AM4" t="s">
        <v>20019</v>
      </c>
    </row>
    <row r="5" spans="1:39" x14ac:dyDescent="0.25">
      <c r="A5" t="s">
        <v>10303</v>
      </c>
      <c r="B5" t="s">
        <v>21292</v>
      </c>
      <c r="C5" t="s">
        <v>4842</v>
      </c>
      <c r="D5">
        <v>4</v>
      </c>
      <c r="E5" t="s">
        <v>4845</v>
      </c>
      <c r="J5" t="s">
        <v>21309</v>
      </c>
      <c r="K5" t="s">
        <v>6860</v>
      </c>
      <c r="M5" t="s">
        <v>21311</v>
      </c>
      <c r="N5">
        <v>8</v>
      </c>
      <c r="O5" t="s">
        <v>21374</v>
      </c>
      <c r="P5" t="s">
        <v>17955</v>
      </c>
      <c r="Q5">
        <v>5</v>
      </c>
      <c r="R5">
        <v>3</v>
      </c>
      <c r="S5">
        <v>2.1800000000000002</v>
      </c>
      <c r="T5">
        <v>2.87</v>
      </c>
      <c r="U5">
        <v>482.58</v>
      </c>
      <c r="V5">
        <v>79.180000000000007</v>
      </c>
      <c r="W5">
        <v>4.01</v>
      </c>
      <c r="X5">
        <v>13.91</v>
      </c>
      <c r="Y5">
        <v>7.95</v>
      </c>
      <c r="Z5">
        <v>3</v>
      </c>
      <c r="AA5" t="s">
        <v>4250</v>
      </c>
      <c r="AB5">
        <v>0</v>
      </c>
      <c r="AC5">
        <v>9</v>
      </c>
      <c r="AD5">
        <v>4.2010952380952382</v>
      </c>
      <c r="AF5" t="s">
        <v>7949</v>
      </c>
      <c r="AI5">
        <v>0</v>
      </c>
      <c r="AJ5">
        <v>0</v>
      </c>
      <c r="AK5" t="s">
        <v>19965</v>
      </c>
      <c r="AL5" t="s">
        <v>19965</v>
      </c>
      <c r="AM5" t="s">
        <v>20019</v>
      </c>
    </row>
    <row r="6" spans="1:39" x14ac:dyDescent="0.25">
      <c r="A6" t="s">
        <v>11558</v>
      </c>
      <c r="B6" t="s">
        <v>21292</v>
      </c>
      <c r="C6" t="s">
        <v>4842</v>
      </c>
      <c r="D6">
        <v>120</v>
      </c>
      <c r="E6" t="s">
        <v>4845</v>
      </c>
      <c r="J6" t="s">
        <v>21309</v>
      </c>
      <c r="K6" t="s">
        <v>6860</v>
      </c>
      <c r="M6" t="s">
        <v>21311</v>
      </c>
      <c r="N6">
        <v>8</v>
      </c>
      <c r="O6" t="s">
        <v>21374</v>
      </c>
      <c r="P6" t="s">
        <v>19210</v>
      </c>
      <c r="Q6">
        <v>3</v>
      </c>
      <c r="R6">
        <v>3</v>
      </c>
      <c r="S6">
        <v>3.36</v>
      </c>
      <c r="T6">
        <v>4.4800000000000004</v>
      </c>
      <c r="U6">
        <v>470.6</v>
      </c>
      <c r="V6">
        <v>61.36</v>
      </c>
      <c r="W6">
        <v>5.25</v>
      </c>
      <c r="X6">
        <v>13.91</v>
      </c>
      <c r="Y6">
        <v>8.31</v>
      </c>
      <c r="Z6">
        <v>2</v>
      </c>
      <c r="AA6" t="s">
        <v>4250</v>
      </c>
      <c r="AB6">
        <v>1</v>
      </c>
      <c r="AC6">
        <v>9</v>
      </c>
      <c r="AD6">
        <v>2.8016666666666659</v>
      </c>
      <c r="AF6" t="s">
        <v>7949</v>
      </c>
      <c r="AI6">
        <v>0</v>
      </c>
      <c r="AJ6">
        <v>0</v>
      </c>
      <c r="AK6" t="s">
        <v>19965</v>
      </c>
      <c r="AL6" t="s">
        <v>19965</v>
      </c>
      <c r="AM6" t="s">
        <v>20019</v>
      </c>
    </row>
    <row r="7" spans="1:39" x14ac:dyDescent="0.25">
      <c r="A7" t="s">
        <v>10885</v>
      </c>
      <c r="B7" t="s">
        <v>21292</v>
      </c>
      <c r="C7" t="s">
        <v>4842</v>
      </c>
      <c r="D7">
        <v>200</v>
      </c>
      <c r="E7" t="s">
        <v>4845</v>
      </c>
      <c r="J7" t="s">
        <v>21309</v>
      </c>
      <c r="K7" t="s">
        <v>6860</v>
      </c>
      <c r="M7" t="s">
        <v>21311</v>
      </c>
      <c r="N7">
        <v>8</v>
      </c>
      <c r="O7" t="s">
        <v>21374</v>
      </c>
      <c r="P7" t="s">
        <v>18537</v>
      </c>
      <c r="Q7">
        <v>3</v>
      </c>
      <c r="R7">
        <v>3</v>
      </c>
      <c r="S7">
        <v>3.55</v>
      </c>
      <c r="T7">
        <v>4.72</v>
      </c>
      <c r="U7">
        <v>486.65</v>
      </c>
      <c r="V7">
        <v>61.36</v>
      </c>
      <c r="W7">
        <v>5.51</v>
      </c>
      <c r="X7">
        <v>13.91</v>
      </c>
      <c r="Y7">
        <v>8.36</v>
      </c>
      <c r="Z7">
        <v>2</v>
      </c>
      <c r="AA7" t="s">
        <v>4250</v>
      </c>
      <c r="AB7">
        <v>1</v>
      </c>
      <c r="AC7">
        <v>10</v>
      </c>
      <c r="AD7">
        <v>2.4470238095238099</v>
      </c>
      <c r="AF7" t="s">
        <v>7949</v>
      </c>
      <c r="AI7">
        <v>0</v>
      </c>
      <c r="AJ7">
        <v>0</v>
      </c>
      <c r="AK7" t="s">
        <v>19965</v>
      </c>
      <c r="AL7" t="s">
        <v>19965</v>
      </c>
      <c r="AM7" t="s">
        <v>20019</v>
      </c>
    </row>
    <row r="8" spans="1:39" x14ac:dyDescent="0.25">
      <c r="A8" t="s">
        <v>12010</v>
      </c>
      <c r="B8" t="s">
        <v>21292</v>
      </c>
      <c r="C8" t="s">
        <v>4842</v>
      </c>
      <c r="D8">
        <v>230</v>
      </c>
      <c r="E8" t="s">
        <v>4845</v>
      </c>
      <c r="J8" t="s">
        <v>21309</v>
      </c>
      <c r="K8" t="s">
        <v>6860</v>
      </c>
      <c r="M8" t="s">
        <v>21311</v>
      </c>
      <c r="N8">
        <v>8</v>
      </c>
      <c r="O8" t="s">
        <v>21374</v>
      </c>
      <c r="P8" t="s">
        <v>19662</v>
      </c>
      <c r="Q8">
        <v>3</v>
      </c>
      <c r="R8">
        <v>3</v>
      </c>
      <c r="S8">
        <v>3.76</v>
      </c>
      <c r="T8">
        <v>4.91</v>
      </c>
      <c r="U8">
        <v>472.62</v>
      </c>
      <c r="V8">
        <v>61.36</v>
      </c>
      <c r="W8">
        <v>5.0199999999999996</v>
      </c>
      <c r="X8">
        <v>13.91</v>
      </c>
      <c r="Y8">
        <v>8.33</v>
      </c>
      <c r="Z8">
        <v>2</v>
      </c>
      <c r="AA8" t="s">
        <v>4250</v>
      </c>
      <c r="AB8">
        <v>1</v>
      </c>
      <c r="AC8">
        <v>10</v>
      </c>
      <c r="AD8">
        <v>2.3622380952380948</v>
      </c>
      <c r="AF8" t="s">
        <v>7949</v>
      </c>
      <c r="AI8">
        <v>0</v>
      </c>
      <c r="AJ8">
        <v>0</v>
      </c>
      <c r="AK8" t="s">
        <v>19965</v>
      </c>
      <c r="AL8" t="s">
        <v>19965</v>
      </c>
      <c r="AM8" t="s">
        <v>20019</v>
      </c>
    </row>
    <row r="9" spans="1:39" x14ac:dyDescent="0.25">
      <c r="A9" t="s">
        <v>11609</v>
      </c>
      <c r="B9" t="s">
        <v>21292</v>
      </c>
      <c r="C9" t="s">
        <v>4842</v>
      </c>
      <c r="D9">
        <v>44</v>
      </c>
      <c r="E9" t="s">
        <v>4845</v>
      </c>
      <c r="J9" t="s">
        <v>21309</v>
      </c>
      <c r="K9" t="s">
        <v>6860</v>
      </c>
      <c r="M9" t="s">
        <v>21311</v>
      </c>
      <c r="N9">
        <v>8</v>
      </c>
      <c r="O9" t="s">
        <v>21374</v>
      </c>
      <c r="P9" t="s">
        <v>19261</v>
      </c>
      <c r="Q9">
        <v>4</v>
      </c>
      <c r="R9">
        <v>3</v>
      </c>
      <c r="S9">
        <v>0.85</v>
      </c>
      <c r="T9">
        <v>1.94</v>
      </c>
      <c r="U9">
        <v>459.58</v>
      </c>
      <c r="V9">
        <v>64.599999999999994</v>
      </c>
      <c r="W9">
        <v>3.89</v>
      </c>
      <c r="X9">
        <v>13.91</v>
      </c>
      <c r="Y9">
        <v>8.5299999999999994</v>
      </c>
      <c r="Z9">
        <v>2</v>
      </c>
      <c r="AA9" t="s">
        <v>4250</v>
      </c>
      <c r="AB9">
        <v>0</v>
      </c>
      <c r="AC9">
        <v>9</v>
      </c>
      <c r="AD9">
        <v>4.190380952380953</v>
      </c>
      <c r="AF9" t="s">
        <v>7952</v>
      </c>
      <c r="AI9">
        <v>0</v>
      </c>
      <c r="AJ9">
        <v>0</v>
      </c>
      <c r="AK9" t="s">
        <v>19965</v>
      </c>
      <c r="AL9" t="s">
        <v>19965</v>
      </c>
      <c r="AM9" t="s">
        <v>20019</v>
      </c>
    </row>
    <row r="10" spans="1:39" x14ac:dyDescent="0.25">
      <c r="A10" t="s">
        <v>11051</v>
      </c>
      <c r="B10" t="s">
        <v>21292</v>
      </c>
      <c r="C10" t="s">
        <v>21305</v>
      </c>
      <c r="D10">
        <v>40</v>
      </c>
      <c r="E10" t="s">
        <v>4845</v>
      </c>
      <c r="J10" t="s">
        <v>21309</v>
      </c>
      <c r="K10" t="s">
        <v>6860</v>
      </c>
      <c r="M10" t="s">
        <v>21311</v>
      </c>
      <c r="N10">
        <v>8</v>
      </c>
      <c r="O10" t="s">
        <v>21374</v>
      </c>
      <c r="P10" t="s">
        <v>18703</v>
      </c>
      <c r="Q10">
        <v>4</v>
      </c>
      <c r="R10">
        <v>3</v>
      </c>
      <c r="S10">
        <v>1.36</v>
      </c>
      <c r="T10">
        <v>2.23</v>
      </c>
      <c r="U10">
        <v>483.6</v>
      </c>
      <c r="V10">
        <v>85.15</v>
      </c>
      <c r="W10">
        <v>4.62</v>
      </c>
      <c r="X10">
        <v>13.91</v>
      </c>
      <c r="Y10">
        <v>7.99</v>
      </c>
      <c r="Z10">
        <v>2</v>
      </c>
      <c r="AA10" t="s">
        <v>4250</v>
      </c>
      <c r="AB10">
        <v>0</v>
      </c>
      <c r="AC10">
        <v>9</v>
      </c>
      <c r="AD10">
        <v>4.2838095238095244</v>
      </c>
      <c r="AF10" t="s">
        <v>7949</v>
      </c>
      <c r="AI10">
        <v>0</v>
      </c>
      <c r="AJ10">
        <v>0</v>
      </c>
      <c r="AK10" t="s">
        <v>19965</v>
      </c>
      <c r="AL10" t="s">
        <v>19965</v>
      </c>
      <c r="AM10" t="s">
        <v>20019</v>
      </c>
    </row>
    <row r="11" spans="1:39" x14ac:dyDescent="0.25">
      <c r="A11" t="s">
        <v>21161</v>
      </c>
      <c r="B11" t="s">
        <v>21292</v>
      </c>
      <c r="C11" t="s">
        <v>4842</v>
      </c>
      <c r="D11">
        <v>93</v>
      </c>
      <c r="E11" t="s">
        <v>4845</v>
      </c>
      <c r="J11" t="s">
        <v>21309</v>
      </c>
      <c r="K11" t="s">
        <v>6860</v>
      </c>
      <c r="M11" t="s">
        <v>21311</v>
      </c>
      <c r="N11">
        <v>8</v>
      </c>
      <c r="O11" t="s">
        <v>21374</v>
      </c>
      <c r="P11" t="s">
        <v>21443</v>
      </c>
      <c r="Q11">
        <v>4</v>
      </c>
      <c r="R11">
        <v>3</v>
      </c>
      <c r="S11">
        <v>1.99</v>
      </c>
      <c r="T11">
        <v>2.42</v>
      </c>
      <c r="U11">
        <v>441.52</v>
      </c>
      <c r="V11">
        <v>85.15</v>
      </c>
      <c r="W11">
        <v>3.69</v>
      </c>
      <c r="X11">
        <v>13.91</v>
      </c>
      <c r="Y11">
        <v>7.38</v>
      </c>
      <c r="Z11">
        <v>2</v>
      </c>
      <c r="AA11" t="s">
        <v>4250</v>
      </c>
      <c r="AB11">
        <v>0</v>
      </c>
      <c r="AC11">
        <v>8</v>
      </c>
      <c r="AD11">
        <v>4.5843809523809522</v>
      </c>
      <c r="AF11" t="s">
        <v>7949</v>
      </c>
      <c r="AI11">
        <v>0</v>
      </c>
      <c r="AJ11">
        <v>0</v>
      </c>
      <c r="AK11" t="s">
        <v>19965</v>
      </c>
      <c r="AL11" t="s">
        <v>19965</v>
      </c>
      <c r="AM11" t="s">
        <v>20019</v>
      </c>
    </row>
    <row r="12" spans="1:39" x14ac:dyDescent="0.25">
      <c r="A12" t="s">
        <v>11326</v>
      </c>
      <c r="B12" t="s">
        <v>21292</v>
      </c>
      <c r="C12" t="s">
        <v>4842</v>
      </c>
      <c r="D12">
        <v>42</v>
      </c>
      <c r="E12" t="s">
        <v>4845</v>
      </c>
      <c r="J12" t="s">
        <v>21309</v>
      </c>
      <c r="K12" t="s">
        <v>6860</v>
      </c>
      <c r="M12" t="s">
        <v>21311</v>
      </c>
      <c r="N12">
        <v>8</v>
      </c>
      <c r="O12" t="s">
        <v>21374</v>
      </c>
      <c r="P12" t="s">
        <v>18978</v>
      </c>
      <c r="Q12">
        <v>4</v>
      </c>
      <c r="R12">
        <v>4</v>
      </c>
      <c r="S12">
        <v>1.36</v>
      </c>
      <c r="T12">
        <v>2.48</v>
      </c>
      <c r="U12">
        <v>488.62</v>
      </c>
      <c r="V12">
        <v>81.59</v>
      </c>
      <c r="W12">
        <v>4.09</v>
      </c>
      <c r="X12">
        <v>13.91</v>
      </c>
      <c r="Y12">
        <v>8.2799999999999994</v>
      </c>
      <c r="Z12">
        <v>2</v>
      </c>
      <c r="AA12" t="s">
        <v>4250</v>
      </c>
      <c r="AB12">
        <v>0</v>
      </c>
      <c r="AC12">
        <v>10</v>
      </c>
      <c r="AD12">
        <v>3.9412857142857152</v>
      </c>
      <c r="AF12" t="s">
        <v>7949</v>
      </c>
      <c r="AI12">
        <v>0</v>
      </c>
      <c r="AJ12">
        <v>0</v>
      </c>
      <c r="AK12" t="s">
        <v>19965</v>
      </c>
      <c r="AL12" t="s">
        <v>19965</v>
      </c>
      <c r="AM12" t="s">
        <v>20019</v>
      </c>
    </row>
    <row r="13" spans="1:39" x14ac:dyDescent="0.25">
      <c r="A13" t="s">
        <v>11932</v>
      </c>
      <c r="B13" t="s">
        <v>21292</v>
      </c>
      <c r="C13" t="s">
        <v>4842</v>
      </c>
      <c r="D13">
        <v>55</v>
      </c>
      <c r="E13" t="s">
        <v>4845</v>
      </c>
      <c r="J13" t="s">
        <v>21309</v>
      </c>
      <c r="K13" t="s">
        <v>6860</v>
      </c>
      <c r="M13" t="s">
        <v>21311</v>
      </c>
      <c r="N13">
        <v>8</v>
      </c>
      <c r="O13" t="s">
        <v>21374</v>
      </c>
      <c r="P13" t="s">
        <v>19584</v>
      </c>
      <c r="Q13">
        <v>5</v>
      </c>
      <c r="R13">
        <v>3</v>
      </c>
      <c r="S13">
        <v>1.55</v>
      </c>
      <c r="T13">
        <v>1.96</v>
      </c>
      <c r="U13">
        <v>494.6</v>
      </c>
      <c r="V13">
        <v>95.5</v>
      </c>
      <c r="W13">
        <v>3.23</v>
      </c>
      <c r="X13">
        <v>13.91</v>
      </c>
      <c r="Y13">
        <v>7.33</v>
      </c>
      <c r="Z13">
        <v>2</v>
      </c>
      <c r="AA13" t="s">
        <v>4250</v>
      </c>
      <c r="AB13">
        <v>0</v>
      </c>
      <c r="AC13">
        <v>9</v>
      </c>
      <c r="AD13">
        <v>4.0219047619047616</v>
      </c>
      <c r="AF13" t="s">
        <v>7949</v>
      </c>
      <c r="AI13">
        <v>0</v>
      </c>
      <c r="AJ13">
        <v>0</v>
      </c>
      <c r="AK13" t="s">
        <v>19965</v>
      </c>
      <c r="AL13" t="s">
        <v>19965</v>
      </c>
      <c r="AM13" t="s">
        <v>20019</v>
      </c>
    </row>
    <row r="14" spans="1:39" x14ac:dyDescent="0.25">
      <c r="A14" t="s">
        <v>21162</v>
      </c>
      <c r="B14" t="s">
        <v>21292</v>
      </c>
      <c r="C14" t="s">
        <v>4842</v>
      </c>
      <c r="D14">
        <v>110</v>
      </c>
      <c r="E14" t="s">
        <v>4845</v>
      </c>
      <c r="J14" t="s">
        <v>21309</v>
      </c>
      <c r="K14" t="s">
        <v>6860</v>
      </c>
      <c r="M14" t="s">
        <v>21311</v>
      </c>
      <c r="N14">
        <v>8</v>
      </c>
      <c r="O14" t="s">
        <v>21374</v>
      </c>
      <c r="P14" t="s">
        <v>21444</v>
      </c>
      <c r="Q14">
        <v>4</v>
      </c>
      <c r="R14">
        <v>3</v>
      </c>
      <c r="S14">
        <v>3.57</v>
      </c>
      <c r="T14">
        <v>4.53</v>
      </c>
      <c r="U14">
        <v>482.57</v>
      </c>
      <c r="V14">
        <v>74.5</v>
      </c>
      <c r="W14">
        <v>5.08</v>
      </c>
      <c r="X14">
        <v>13.91</v>
      </c>
      <c r="Y14">
        <v>8.1199999999999992</v>
      </c>
      <c r="Z14">
        <v>3</v>
      </c>
      <c r="AA14" t="s">
        <v>4250</v>
      </c>
      <c r="AB14">
        <v>1</v>
      </c>
      <c r="AC14">
        <v>9</v>
      </c>
      <c r="AD14">
        <v>2.6811666666666669</v>
      </c>
      <c r="AF14" t="s">
        <v>7949</v>
      </c>
      <c r="AI14">
        <v>0</v>
      </c>
      <c r="AJ14">
        <v>0</v>
      </c>
      <c r="AK14" t="s">
        <v>19965</v>
      </c>
      <c r="AL14" t="s">
        <v>19965</v>
      </c>
      <c r="AM14" t="s">
        <v>20019</v>
      </c>
    </row>
    <row r="15" spans="1:39" x14ac:dyDescent="0.25">
      <c r="A15" t="s">
        <v>10825</v>
      </c>
      <c r="B15" t="s">
        <v>21292</v>
      </c>
      <c r="C15" t="s">
        <v>4842</v>
      </c>
      <c r="D15">
        <v>36</v>
      </c>
      <c r="E15" t="s">
        <v>4845</v>
      </c>
      <c r="J15" t="s">
        <v>21309</v>
      </c>
      <c r="K15" t="s">
        <v>6860</v>
      </c>
      <c r="M15" t="s">
        <v>21311</v>
      </c>
      <c r="N15">
        <v>8</v>
      </c>
      <c r="O15" t="s">
        <v>21374</v>
      </c>
      <c r="P15" t="s">
        <v>18477</v>
      </c>
      <c r="Q15">
        <v>4</v>
      </c>
      <c r="R15">
        <v>3</v>
      </c>
      <c r="S15">
        <v>3.3</v>
      </c>
      <c r="T15">
        <v>4.32</v>
      </c>
      <c r="U15">
        <v>482.57</v>
      </c>
      <c r="V15">
        <v>74.5</v>
      </c>
      <c r="W15">
        <v>5.08</v>
      </c>
      <c r="X15">
        <v>13.91</v>
      </c>
      <c r="Y15">
        <v>8.19</v>
      </c>
      <c r="Z15">
        <v>3</v>
      </c>
      <c r="AA15" t="s">
        <v>4250</v>
      </c>
      <c r="AB15">
        <v>1</v>
      </c>
      <c r="AC15">
        <v>9</v>
      </c>
      <c r="AD15">
        <v>2.886166666666667</v>
      </c>
      <c r="AF15" t="s">
        <v>7949</v>
      </c>
      <c r="AI15">
        <v>0</v>
      </c>
      <c r="AJ15">
        <v>0</v>
      </c>
      <c r="AK15" t="s">
        <v>19965</v>
      </c>
      <c r="AL15" t="s">
        <v>19965</v>
      </c>
      <c r="AM15" t="s">
        <v>20019</v>
      </c>
    </row>
    <row r="16" spans="1:39" x14ac:dyDescent="0.25">
      <c r="A16" t="s">
        <v>10121</v>
      </c>
      <c r="B16" t="s">
        <v>21292</v>
      </c>
      <c r="C16" t="s">
        <v>4842</v>
      </c>
      <c r="D16">
        <v>34</v>
      </c>
      <c r="E16" t="s">
        <v>4845</v>
      </c>
      <c r="J16" t="s">
        <v>21309</v>
      </c>
      <c r="K16" t="s">
        <v>6860</v>
      </c>
      <c r="M16" t="s">
        <v>21311</v>
      </c>
      <c r="N16">
        <v>8</v>
      </c>
      <c r="O16" t="s">
        <v>21374</v>
      </c>
      <c r="P16" t="s">
        <v>17773</v>
      </c>
      <c r="Q16">
        <v>4</v>
      </c>
      <c r="R16">
        <v>3</v>
      </c>
      <c r="S16">
        <v>3.29</v>
      </c>
      <c r="T16">
        <v>4.3</v>
      </c>
      <c r="U16">
        <v>498.64</v>
      </c>
      <c r="V16">
        <v>61.36</v>
      </c>
      <c r="W16">
        <v>5.55</v>
      </c>
      <c r="X16">
        <v>13.91</v>
      </c>
      <c r="Y16">
        <v>8.18</v>
      </c>
      <c r="Z16">
        <v>3</v>
      </c>
      <c r="AA16" t="s">
        <v>4250</v>
      </c>
      <c r="AB16">
        <v>1</v>
      </c>
      <c r="AC16">
        <v>9</v>
      </c>
      <c r="AD16">
        <v>2.791380952380953</v>
      </c>
      <c r="AF16" t="s">
        <v>7949</v>
      </c>
      <c r="AI16">
        <v>0</v>
      </c>
      <c r="AJ16">
        <v>0</v>
      </c>
      <c r="AK16" t="s">
        <v>19965</v>
      </c>
      <c r="AL16" t="s">
        <v>19965</v>
      </c>
      <c r="AM16" t="s">
        <v>20019</v>
      </c>
    </row>
    <row r="17" spans="1:39" x14ac:dyDescent="0.25">
      <c r="A17" t="s">
        <v>11543</v>
      </c>
      <c r="B17" t="s">
        <v>21292</v>
      </c>
      <c r="C17" t="s">
        <v>4842</v>
      </c>
      <c r="D17">
        <v>310</v>
      </c>
      <c r="E17" t="s">
        <v>4845</v>
      </c>
      <c r="J17" t="s">
        <v>21309</v>
      </c>
      <c r="K17" t="s">
        <v>6860</v>
      </c>
      <c r="M17" t="s">
        <v>21311</v>
      </c>
      <c r="N17">
        <v>8</v>
      </c>
      <c r="O17" t="s">
        <v>21374</v>
      </c>
      <c r="P17" t="s">
        <v>19195</v>
      </c>
      <c r="Q17">
        <v>4</v>
      </c>
      <c r="R17">
        <v>3</v>
      </c>
      <c r="S17">
        <v>3.69</v>
      </c>
      <c r="T17">
        <v>4.63</v>
      </c>
      <c r="U17">
        <v>498.64</v>
      </c>
      <c r="V17">
        <v>61.36</v>
      </c>
      <c r="W17">
        <v>5.55</v>
      </c>
      <c r="X17">
        <v>13.91</v>
      </c>
      <c r="Y17">
        <v>8.09</v>
      </c>
      <c r="Z17">
        <v>3</v>
      </c>
      <c r="AA17" t="s">
        <v>4250</v>
      </c>
      <c r="AB17">
        <v>1</v>
      </c>
      <c r="AC17">
        <v>9</v>
      </c>
      <c r="AD17">
        <v>2.4713809523809531</v>
      </c>
      <c r="AF17" t="s">
        <v>7949</v>
      </c>
      <c r="AI17">
        <v>0</v>
      </c>
      <c r="AJ17">
        <v>0</v>
      </c>
      <c r="AK17" t="s">
        <v>19965</v>
      </c>
      <c r="AL17" t="s">
        <v>19965</v>
      </c>
      <c r="AM17" t="s">
        <v>20019</v>
      </c>
    </row>
    <row r="18" spans="1:39" x14ac:dyDescent="0.25">
      <c r="A18" t="s">
        <v>10757</v>
      </c>
      <c r="B18" t="s">
        <v>21292</v>
      </c>
      <c r="C18" t="s">
        <v>4842</v>
      </c>
      <c r="D18">
        <v>13</v>
      </c>
      <c r="E18" t="s">
        <v>4845</v>
      </c>
      <c r="J18" t="s">
        <v>21309</v>
      </c>
      <c r="K18" t="s">
        <v>6860</v>
      </c>
      <c r="M18" t="s">
        <v>21311</v>
      </c>
      <c r="N18">
        <v>8</v>
      </c>
      <c r="O18" t="s">
        <v>21374</v>
      </c>
      <c r="P18" t="s">
        <v>18409</v>
      </c>
      <c r="Q18">
        <v>5</v>
      </c>
      <c r="R18">
        <v>3</v>
      </c>
      <c r="S18">
        <v>3.32</v>
      </c>
      <c r="T18">
        <v>3.91</v>
      </c>
      <c r="U18">
        <v>499.63</v>
      </c>
      <c r="V18">
        <v>74.25</v>
      </c>
      <c r="W18">
        <v>4.95</v>
      </c>
      <c r="X18">
        <v>13.91</v>
      </c>
      <c r="Y18">
        <v>7.76</v>
      </c>
      <c r="Z18">
        <v>3</v>
      </c>
      <c r="AA18" t="s">
        <v>4250</v>
      </c>
      <c r="AB18">
        <v>0</v>
      </c>
      <c r="AC18">
        <v>9</v>
      </c>
      <c r="AD18">
        <v>3.0543095238095241</v>
      </c>
      <c r="AF18" t="s">
        <v>7949</v>
      </c>
      <c r="AI18">
        <v>0</v>
      </c>
      <c r="AJ18">
        <v>0</v>
      </c>
      <c r="AK18" t="s">
        <v>19965</v>
      </c>
      <c r="AL18" t="s">
        <v>19965</v>
      </c>
      <c r="AM18" t="s">
        <v>20019</v>
      </c>
    </row>
    <row r="19" spans="1:39" x14ac:dyDescent="0.25">
      <c r="A19" t="s">
        <v>21163</v>
      </c>
      <c r="B19" t="s">
        <v>21292</v>
      </c>
      <c r="C19" t="s">
        <v>4842</v>
      </c>
      <c r="D19">
        <v>26</v>
      </c>
      <c r="E19" t="s">
        <v>4845</v>
      </c>
      <c r="J19" t="s">
        <v>21309</v>
      </c>
      <c r="K19" t="s">
        <v>6860</v>
      </c>
      <c r="M19" t="s">
        <v>21311</v>
      </c>
      <c r="N19">
        <v>8</v>
      </c>
      <c r="O19" t="s">
        <v>21374</v>
      </c>
      <c r="P19" t="s">
        <v>21445</v>
      </c>
      <c r="Q19">
        <v>5</v>
      </c>
      <c r="R19">
        <v>3</v>
      </c>
      <c r="S19">
        <v>1.82</v>
      </c>
      <c r="T19">
        <v>2.46</v>
      </c>
      <c r="U19">
        <v>482.58</v>
      </c>
      <c r="V19">
        <v>79.180000000000007</v>
      </c>
      <c r="W19">
        <v>4.01</v>
      </c>
      <c r="X19">
        <v>13.91</v>
      </c>
      <c r="Y19">
        <v>7.69</v>
      </c>
      <c r="Z19">
        <v>3</v>
      </c>
      <c r="AA19" t="s">
        <v>4250</v>
      </c>
      <c r="AB19">
        <v>0</v>
      </c>
      <c r="AC19">
        <v>9</v>
      </c>
      <c r="AD19">
        <v>4.2910952380952381</v>
      </c>
      <c r="AF19" t="s">
        <v>7949</v>
      </c>
      <c r="AI19">
        <v>0</v>
      </c>
      <c r="AJ19">
        <v>0</v>
      </c>
      <c r="AK19" t="s">
        <v>19965</v>
      </c>
      <c r="AL19" t="s">
        <v>19965</v>
      </c>
      <c r="AM19" t="s">
        <v>20019</v>
      </c>
    </row>
    <row r="20" spans="1:39" x14ac:dyDescent="0.25">
      <c r="A20" t="s">
        <v>21164</v>
      </c>
      <c r="B20" t="s">
        <v>21292</v>
      </c>
      <c r="C20" t="s">
        <v>4842</v>
      </c>
      <c r="D20">
        <v>110</v>
      </c>
      <c r="E20" t="s">
        <v>4845</v>
      </c>
      <c r="J20" t="s">
        <v>21309</v>
      </c>
      <c r="K20" t="s">
        <v>6860</v>
      </c>
      <c r="M20" t="s">
        <v>21311</v>
      </c>
      <c r="N20">
        <v>8</v>
      </c>
      <c r="O20" t="s">
        <v>21374</v>
      </c>
      <c r="P20" t="s">
        <v>21446</v>
      </c>
      <c r="Q20">
        <v>6</v>
      </c>
      <c r="R20">
        <v>3</v>
      </c>
      <c r="S20">
        <v>1.58</v>
      </c>
      <c r="T20">
        <v>2.06</v>
      </c>
      <c r="U20">
        <v>483.56</v>
      </c>
      <c r="V20">
        <v>92.07</v>
      </c>
      <c r="W20">
        <v>3.4</v>
      </c>
      <c r="X20">
        <v>13.91</v>
      </c>
      <c r="Y20">
        <v>7.66</v>
      </c>
      <c r="Z20">
        <v>3</v>
      </c>
      <c r="AA20" t="s">
        <v>4250</v>
      </c>
      <c r="AB20">
        <v>0</v>
      </c>
      <c r="AC20">
        <v>9</v>
      </c>
      <c r="AD20">
        <v>4.2150952380952376</v>
      </c>
      <c r="AF20" t="s">
        <v>7949</v>
      </c>
      <c r="AI20">
        <v>0</v>
      </c>
      <c r="AJ20">
        <v>0</v>
      </c>
      <c r="AK20" t="s">
        <v>19965</v>
      </c>
      <c r="AL20" t="s">
        <v>19965</v>
      </c>
      <c r="AM20" t="s">
        <v>20019</v>
      </c>
    </row>
    <row r="21" spans="1:39" x14ac:dyDescent="0.25">
      <c r="A21" t="s">
        <v>11112</v>
      </c>
      <c r="B21" t="s">
        <v>21292</v>
      </c>
      <c r="C21" t="s">
        <v>4842</v>
      </c>
      <c r="D21">
        <v>23</v>
      </c>
      <c r="E21" t="s">
        <v>4845</v>
      </c>
      <c r="J21" t="s">
        <v>21309</v>
      </c>
      <c r="K21" t="s">
        <v>6860</v>
      </c>
      <c r="M21" t="s">
        <v>21311</v>
      </c>
      <c r="N21">
        <v>8</v>
      </c>
      <c r="O21" t="s">
        <v>21374</v>
      </c>
      <c r="P21" t="s">
        <v>18764</v>
      </c>
      <c r="Q21">
        <v>4</v>
      </c>
      <c r="R21">
        <v>3</v>
      </c>
      <c r="S21">
        <v>1.38</v>
      </c>
      <c r="T21">
        <v>2.38</v>
      </c>
      <c r="U21">
        <v>486.6</v>
      </c>
      <c r="V21">
        <v>70.59</v>
      </c>
      <c r="W21">
        <v>4.67</v>
      </c>
      <c r="X21">
        <v>13.91</v>
      </c>
      <c r="Y21">
        <v>8.16</v>
      </c>
      <c r="Z21">
        <v>2</v>
      </c>
      <c r="AA21" t="s">
        <v>4250</v>
      </c>
      <c r="AB21">
        <v>0</v>
      </c>
      <c r="AC21">
        <v>9</v>
      </c>
      <c r="AD21">
        <v>4.1823809523809521</v>
      </c>
      <c r="AF21" t="s">
        <v>7949</v>
      </c>
      <c r="AI21">
        <v>0</v>
      </c>
      <c r="AJ21">
        <v>0</v>
      </c>
      <c r="AK21" t="s">
        <v>19965</v>
      </c>
      <c r="AL21" t="s">
        <v>19965</v>
      </c>
      <c r="AM21" t="s">
        <v>20019</v>
      </c>
    </row>
    <row r="22" spans="1:39" x14ac:dyDescent="0.25">
      <c r="A22" t="s">
        <v>12018</v>
      </c>
      <c r="B22" t="s">
        <v>21292</v>
      </c>
      <c r="C22" t="s">
        <v>4842</v>
      </c>
      <c r="D22">
        <v>66</v>
      </c>
      <c r="E22" t="s">
        <v>4845</v>
      </c>
      <c r="J22" t="s">
        <v>21309</v>
      </c>
      <c r="K22" t="s">
        <v>6860</v>
      </c>
      <c r="M22" t="s">
        <v>21311</v>
      </c>
      <c r="N22">
        <v>8</v>
      </c>
      <c r="O22" t="s">
        <v>21374</v>
      </c>
      <c r="P22" t="s">
        <v>19670</v>
      </c>
      <c r="Q22">
        <v>4</v>
      </c>
      <c r="R22">
        <v>3</v>
      </c>
      <c r="S22">
        <v>1.68</v>
      </c>
      <c r="T22">
        <v>2.75</v>
      </c>
      <c r="U22">
        <v>499.6</v>
      </c>
      <c r="V22">
        <v>81.67</v>
      </c>
      <c r="W22">
        <v>3.95</v>
      </c>
      <c r="X22">
        <v>13.91</v>
      </c>
      <c r="Y22">
        <v>8.1199999999999992</v>
      </c>
      <c r="Z22">
        <v>2</v>
      </c>
      <c r="AA22" t="s">
        <v>4250</v>
      </c>
      <c r="AB22">
        <v>0</v>
      </c>
      <c r="AC22">
        <v>9</v>
      </c>
      <c r="AD22">
        <v>4.10952380952381</v>
      </c>
      <c r="AF22" t="s">
        <v>7949</v>
      </c>
      <c r="AI22">
        <v>0</v>
      </c>
      <c r="AJ22">
        <v>0</v>
      </c>
      <c r="AK22" t="s">
        <v>19965</v>
      </c>
      <c r="AL22" t="s">
        <v>19965</v>
      </c>
      <c r="AM22" t="s">
        <v>20019</v>
      </c>
    </row>
    <row r="23" spans="1:39" x14ac:dyDescent="0.25">
      <c r="A23" t="s">
        <v>21165</v>
      </c>
      <c r="B23" t="s">
        <v>21292</v>
      </c>
      <c r="C23" t="s">
        <v>4842</v>
      </c>
      <c r="D23">
        <v>170</v>
      </c>
      <c r="E23" t="s">
        <v>4845</v>
      </c>
      <c r="J23" t="s">
        <v>21309</v>
      </c>
      <c r="K23" t="s">
        <v>6860</v>
      </c>
      <c r="M23" t="s">
        <v>21311</v>
      </c>
      <c r="N23">
        <v>8</v>
      </c>
      <c r="O23" t="s">
        <v>21374</v>
      </c>
      <c r="P23" t="s">
        <v>21447</v>
      </c>
      <c r="Q23">
        <v>5</v>
      </c>
      <c r="R23">
        <v>3</v>
      </c>
      <c r="S23">
        <v>1.42</v>
      </c>
      <c r="T23">
        <v>2.52</v>
      </c>
      <c r="U23">
        <v>501.57</v>
      </c>
      <c r="V23">
        <v>90.9</v>
      </c>
      <c r="W23">
        <v>3.78</v>
      </c>
      <c r="X23">
        <v>13.91</v>
      </c>
      <c r="Y23">
        <v>8.17</v>
      </c>
      <c r="Z23">
        <v>2</v>
      </c>
      <c r="AA23" t="s">
        <v>4250</v>
      </c>
      <c r="AB23">
        <v>1</v>
      </c>
      <c r="AC23">
        <v>9</v>
      </c>
      <c r="AD23">
        <v>4.0516666666666667</v>
      </c>
      <c r="AF23" t="s">
        <v>7949</v>
      </c>
      <c r="AI23">
        <v>0</v>
      </c>
      <c r="AJ23">
        <v>0</v>
      </c>
      <c r="AK23" t="s">
        <v>19965</v>
      </c>
      <c r="AL23" t="s">
        <v>19965</v>
      </c>
      <c r="AM23" t="s">
        <v>20019</v>
      </c>
    </row>
    <row r="24" spans="1:39" x14ac:dyDescent="0.25">
      <c r="A24" t="s">
        <v>21166</v>
      </c>
      <c r="B24" t="s">
        <v>21292</v>
      </c>
      <c r="C24" t="s">
        <v>4842</v>
      </c>
      <c r="D24">
        <v>97</v>
      </c>
      <c r="E24" t="s">
        <v>4845</v>
      </c>
      <c r="J24" t="s">
        <v>21309</v>
      </c>
      <c r="K24" t="s">
        <v>6860</v>
      </c>
      <c r="M24" t="s">
        <v>21311</v>
      </c>
      <c r="N24">
        <v>8</v>
      </c>
      <c r="O24" t="s">
        <v>21374</v>
      </c>
      <c r="P24" t="s">
        <v>21448</v>
      </c>
      <c r="Q24">
        <v>4</v>
      </c>
      <c r="R24">
        <v>4</v>
      </c>
      <c r="S24">
        <v>1.57</v>
      </c>
      <c r="T24">
        <v>2.6</v>
      </c>
      <c r="U24">
        <v>500.59</v>
      </c>
      <c r="V24">
        <v>93.7</v>
      </c>
      <c r="W24">
        <v>3.35</v>
      </c>
      <c r="X24">
        <v>13.91</v>
      </c>
      <c r="Y24">
        <v>8.14</v>
      </c>
      <c r="Z24">
        <v>2</v>
      </c>
      <c r="AA24" t="s">
        <v>4250</v>
      </c>
      <c r="AB24">
        <v>1</v>
      </c>
      <c r="AC24">
        <v>9</v>
      </c>
      <c r="AD24">
        <v>3.8066666666666662</v>
      </c>
      <c r="AF24" t="s">
        <v>7949</v>
      </c>
      <c r="AI24">
        <v>0</v>
      </c>
      <c r="AJ24">
        <v>0</v>
      </c>
      <c r="AK24" t="s">
        <v>19965</v>
      </c>
      <c r="AL24" t="s">
        <v>19965</v>
      </c>
      <c r="AM24" t="s">
        <v>20019</v>
      </c>
    </row>
    <row r="25" spans="1:39" x14ac:dyDescent="0.25">
      <c r="A25" t="s">
        <v>12001</v>
      </c>
      <c r="B25" t="s">
        <v>21292</v>
      </c>
      <c r="C25" t="s">
        <v>4842</v>
      </c>
      <c r="D25">
        <v>75</v>
      </c>
      <c r="E25" t="s">
        <v>4845</v>
      </c>
      <c r="J25" t="s">
        <v>21309</v>
      </c>
      <c r="K25" t="s">
        <v>6860</v>
      </c>
      <c r="M25" t="s">
        <v>21311</v>
      </c>
      <c r="N25">
        <v>8</v>
      </c>
      <c r="O25" t="s">
        <v>21374</v>
      </c>
      <c r="P25" t="s">
        <v>19653</v>
      </c>
      <c r="Q25">
        <v>4</v>
      </c>
      <c r="R25">
        <v>3</v>
      </c>
      <c r="S25">
        <v>1.78</v>
      </c>
      <c r="T25">
        <v>2.78</v>
      </c>
      <c r="U25">
        <v>498.61</v>
      </c>
      <c r="V25">
        <v>78.430000000000007</v>
      </c>
      <c r="W25">
        <v>4.66</v>
      </c>
      <c r="X25">
        <v>13.91</v>
      </c>
      <c r="Y25">
        <v>8.16</v>
      </c>
      <c r="Z25">
        <v>2</v>
      </c>
      <c r="AA25" t="s">
        <v>4250</v>
      </c>
      <c r="AB25">
        <v>0</v>
      </c>
      <c r="AC25">
        <v>9</v>
      </c>
      <c r="AD25">
        <v>4.0965952380952384</v>
      </c>
      <c r="AF25" t="s">
        <v>7949</v>
      </c>
      <c r="AI25">
        <v>0</v>
      </c>
      <c r="AJ25">
        <v>0</v>
      </c>
      <c r="AK25" t="s">
        <v>19965</v>
      </c>
      <c r="AL25" t="s">
        <v>19965</v>
      </c>
      <c r="AM25" t="s">
        <v>20019</v>
      </c>
    </row>
    <row r="26" spans="1:39" x14ac:dyDescent="0.25">
      <c r="A26" t="s">
        <v>11482</v>
      </c>
      <c r="B26" t="s">
        <v>21292</v>
      </c>
      <c r="C26" t="s">
        <v>4842</v>
      </c>
      <c r="D26">
        <v>25</v>
      </c>
      <c r="E26" t="s">
        <v>4845</v>
      </c>
      <c r="J26" t="s">
        <v>21309</v>
      </c>
      <c r="K26" t="s">
        <v>6860</v>
      </c>
      <c r="M26" t="s">
        <v>21311</v>
      </c>
      <c r="N26">
        <v>8</v>
      </c>
      <c r="O26" t="s">
        <v>21374</v>
      </c>
      <c r="P26" t="s">
        <v>19134</v>
      </c>
      <c r="Q26">
        <v>4</v>
      </c>
      <c r="R26">
        <v>3</v>
      </c>
      <c r="S26">
        <v>2.29</v>
      </c>
      <c r="T26">
        <v>3.35</v>
      </c>
      <c r="U26">
        <v>525.64</v>
      </c>
      <c r="V26">
        <v>81.67</v>
      </c>
      <c r="W26">
        <v>4.34</v>
      </c>
      <c r="X26">
        <v>13.91</v>
      </c>
      <c r="Y26">
        <v>8.11</v>
      </c>
      <c r="Z26">
        <v>2</v>
      </c>
      <c r="AA26" t="s">
        <v>4250</v>
      </c>
      <c r="AB26">
        <v>1</v>
      </c>
      <c r="AC26">
        <v>9</v>
      </c>
      <c r="AD26">
        <v>3.791666666666667</v>
      </c>
      <c r="AF26" t="s">
        <v>7949</v>
      </c>
      <c r="AI26">
        <v>0</v>
      </c>
      <c r="AJ26">
        <v>0</v>
      </c>
      <c r="AK26" t="s">
        <v>19965</v>
      </c>
      <c r="AL26" t="s">
        <v>19965</v>
      </c>
      <c r="AM26" t="s">
        <v>20019</v>
      </c>
    </row>
    <row r="27" spans="1:39" x14ac:dyDescent="0.25">
      <c r="A27" t="s">
        <v>11305</v>
      </c>
      <c r="B27" t="s">
        <v>21292</v>
      </c>
      <c r="C27" t="s">
        <v>4842</v>
      </c>
      <c r="D27">
        <v>20</v>
      </c>
      <c r="E27" t="s">
        <v>4845</v>
      </c>
      <c r="J27" t="s">
        <v>21309</v>
      </c>
      <c r="K27" t="s">
        <v>6860</v>
      </c>
      <c r="M27" t="s">
        <v>21311</v>
      </c>
      <c r="N27">
        <v>8</v>
      </c>
      <c r="O27" t="s">
        <v>21374</v>
      </c>
      <c r="P27" t="s">
        <v>18957</v>
      </c>
      <c r="Q27">
        <v>4</v>
      </c>
      <c r="R27">
        <v>3</v>
      </c>
      <c r="S27">
        <v>2.2200000000000002</v>
      </c>
      <c r="T27">
        <v>3.28</v>
      </c>
      <c r="U27">
        <v>513.63</v>
      </c>
      <c r="V27">
        <v>81.67</v>
      </c>
      <c r="W27">
        <v>4.34</v>
      </c>
      <c r="X27">
        <v>13.91</v>
      </c>
      <c r="Y27">
        <v>8.11</v>
      </c>
      <c r="Z27">
        <v>2</v>
      </c>
      <c r="AA27" t="s">
        <v>4250</v>
      </c>
      <c r="AB27">
        <v>1</v>
      </c>
      <c r="AC27">
        <v>9</v>
      </c>
      <c r="AD27">
        <v>3.8616666666666668</v>
      </c>
      <c r="AF27" t="s">
        <v>7949</v>
      </c>
      <c r="AI27">
        <v>0</v>
      </c>
      <c r="AJ27">
        <v>0</v>
      </c>
      <c r="AK27" t="s">
        <v>19965</v>
      </c>
      <c r="AL27" t="s">
        <v>19965</v>
      </c>
      <c r="AM27" t="s">
        <v>20019</v>
      </c>
    </row>
    <row r="28" spans="1:39" x14ac:dyDescent="0.25">
      <c r="A28" t="s">
        <v>21167</v>
      </c>
      <c r="B28" t="s">
        <v>21292</v>
      </c>
      <c r="C28" t="s">
        <v>4842</v>
      </c>
      <c r="D28">
        <v>110</v>
      </c>
      <c r="E28" t="s">
        <v>4845</v>
      </c>
      <c r="J28" t="s">
        <v>21309</v>
      </c>
      <c r="K28" t="s">
        <v>6860</v>
      </c>
      <c r="M28" t="s">
        <v>21311</v>
      </c>
      <c r="N28">
        <v>8</v>
      </c>
      <c r="O28" t="s">
        <v>21374</v>
      </c>
      <c r="P28" t="s">
        <v>21449</v>
      </c>
      <c r="Q28">
        <v>5</v>
      </c>
      <c r="R28">
        <v>3</v>
      </c>
      <c r="S28">
        <v>0.94</v>
      </c>
      <c r="T28">
        <v>1.95</v>
      </c>
      <c r="U28">
        <v>515.6</v>
      </c>
      <c r="V28">
        <v>90.9</v>
      </c>
      <c r="W28">
        <v>3.19</v>
      </c>
      <c r="X28">
        <v>13.91</v>
      </c>
      <c r="Y28">
        <v>8.0299999999999994</v>
      </c>
      <c r="Z28">
        <v>2</v>
      </c>
      <c r="AA28" t="s">
        <v>4250</v>
      </c>
      <c r="AB28">
        <v>1</v>
      </c>
      <c r="AC28">
        <v>9</v>
      </c>
      <c r="AD28">
        <v>4.121666666666667</v>
      </c>
      <c r="AF28" t="s">
        <v>7949</v>
      </c>
      <c r="AI28">
        <v>0</v>
      </c>
      <c r="AJ28">
        <v>0</v>
      </c>
      <c r="AK28" t="s">
        <v>19965</v>
      </c>
      <c r="AL28" t="s">
        <v>19965</v>
      </c>
      <c r="AM28" t="s">
        <v>20019</v>
      </c>
    </row>
    <row r="29" spans="1:39" x14ac:dyDescent="0.25">
      <c r="A29" t="s">
        <v>12161</v>
      </c>
      <c r="B29" t="s">
        <v>21292</v>
      </c>
      <c r="C29" t="s">
        <v>4842</v>
      </c>
      <c r="D29">
        <v>76</v>
      </c>
      <c r="E29" t="s">
        <v>4845</v>
      </c>
      <c r="J29" t="s">
        <v>21309</v>
      </c>
      <c r="K29" t="s">
        <v>6860</v>
      </c>
      <c r="M29" t="s">
        <v>21311</v>
      </c>
      <c r="N29">
        <v>8</v>
      </c>
      <c r="O29" t="s">
        <v>21374</v>
      </c>
      <c r="P29" t="s">
        <v>19813</v>
      </c>
      <c r="Q29">
        <v>4</v>
      </c>
      <c r="R29">
        <v>4</v>
      </c>
      <c r="S29">
        <v>1.89</v>
      </c>
      <c r="T29">
        <v>2.92</v>
      </c>
      <c r="U29">
        <v>514.62</v>
      </c>
      <c r="V29">
        <v>93.7</v>
      </c>
      <c r="W29">
        <v>3.74</v>
      </c>
      <c r="X29">
        <v>13.91</v>
      </c>
      <c r="Y29">
        <v>8.14</v>
      </c>
      <c r="Z29">
        <v>2</v>
      </c>
      <c r="AA29" t="s">
        <v>4250</v>
      </c>
      <c r="AB29">
        <v>1</v>
      </c>
      <c r="AC29">
        <v>9</v>
      </c>
      <c r="AD29">
        <v>3.8066666666666662</v>
      </c>
      <c r="AF29" t="s">
        <v>7949</v>
      </c>
      <c r="AI29">
        <v>0</v>
      </c>
      <c r="AJ29">
        <v>0</v>
      </c>
      <c r="AK29" t="s">
        <v>19965</v>
      </c>
      <c r="AL29" t="s">
        <v>19965</v>
      </c>
      <c r="AM29" t="s">
        <v>20019</v>
      </c>
    </row>
    <row r="30" spans="1:39" x14ac:dyDescent="0.25">
      <c r="A30" t="s">
        <v>11965</v>
      </c>
      <c r="B30" t="s">
        <v>21292</v>
      </c>
      <c r="C30" t="s">
        <v>4842</v>
      </c>
      <c r="D30">
        <v>63</v>
      </c>
      <c r="E30" t="s">
        <v>4845</v>
      </c>
      <c r="J30" t="s">
        <v>21309</v>
      </c>
      <c r="K30" t="s">
        <v>6860</v>
      </c>
      <c r="M30" t="s">
        <v>21311</v>
      </c>
      <c r="N30">
        <v>8</v>
      </c>
      <c r="O30" t="s">
        <v>21374</v>
      </c>
      <c r="P30" t="s">
        <v>19617</v>
      </c>
      <c r="Q30">
        <v>5</v>
      </c>
      <c r="R30">
        <v>3</v>
      </c>
      <c r="S30">
        <v>0.74</v>
      </c>
      <c r="T30">
        <v>1.76</v>
      </c>
      <c r="U30">
        <v>529.63</v>
      </c>
      <c r="V30">
        <v>90.9</v>
      </c>
      <c r="W30">
        <v>3.58</v>
      </c>
      <c r="X30">
        <v>13.91</v>
      </c>
      <c r="Y30">
        <v>8.0500000000000007</v>
      </c>
      <c r="Z30">
        <v>2</v>
      </c>
      <c r="AA30" t="s">
        <v>4250</v>
      </c>
      <c r="AB30">
        <v>1</v>
      </c>
      <c r="AC30">
        <v>9</v>
      </c>
      <c r="AD30">
        <v>4.1116666666666664</v>
      </c>
      <c r="AF30" t="s">
        <v>7949</v>
      </c>
      <c r="AI30">
        <v>0</v>
      </c>
      <c r="AJ30">
        <v>0</v>
      </c>
      <c r="AK30" t="s">
        <v>19965</v>
      </c>
      <c r="AL30" t="s">
        <v>19965</v>
      </c>
      <c r="AM30" t="s">
        <v>20019</v>
      </c>
    </row>
    <row r="31" spans="1:39" x14ac:dyDescent="0.25">
      <c r="A31" t="s">
        <v>11771</v>
      </c>
      <c r="B31" t="s">
        <v>21292</v>
      </c>
      <c r="C31" t="s">
        <v>4842</v>
      </c>
      <c r="D31">
        <v>43</v>
      </c>
      <c r="E31" t="s">
        <v>4845</v>
      </c>
      <c r="J31" t="s">
        <v>21309</v>
      </c>
      <c r="K31" t="s">
        <v>6860</v>
      </c>
      <c r="M31" t="s">
        <v>21311</v>
      </c>
      <c r="N31">
        <v>8</v>
      </c>
      <c r="O31" t="s">
        <v>21374</v>
      </c>
      <c r="P31" t="s">
        <v>19423</v>
      </c>
      <c r="Q31">
        <v>5</v>
      </c>
      <c r="R31">
        <v>3</v>
      </c>
      <c r="S31">
        <v>0.76</v>
      </c>
      <c r="T31">
        <v>1.82</v>
      </c>
      <c r="U31">
        <v>516.63</v>
      </c>
      <c r="V31">
        <v>79.819999999999993</v>
      </c>
      <c r="W31">
        <v>4.3</v>
      </c>
      <c r="X31">
        <v>13.91</v>
      </c>
      <c r="Y31">
        <v>8.23</v>
      </c>
      <c r="Z31">
        <v>2</v>
      </c>
      <c r="AA31" t="s">
        <v>4250</v>
      </c>
      <c r="AB31">
        <v>1</v>
      </c>
      <c r="AC31">
        <v>9</v>
      </c>
      <c r="AD31">
        <v>4.0516666666666667</v>
      </c>
      <c r="AF31" t="s">
        <v>7949</v>
      </c>
      <c r="AI31">
        <v>0</v>
      </c>
      <c r="AJ31">
        <v>0</v>
      </c>
      <c r="AK31" t="s">
        <v>19965</v>
      </c>
      <c r="AL31" t="s">
        <v>19965</v>
      </c>
      <c r="AM31" t="s">
        <v>20019</v>
      </c>
    </row>
    <row r="32" spans="1:39" x14ac:dyDescent="0.25">
      <c r="A32" t="s">
        <v>11914</v>
      </c>
      <c r="B32" t="s">
        <v>21292</v>
      </c>
      <c r="C32" t="s">
        <v>4842</v>
      </c>
      <c r="D32">
        <v>43</v>
      </c>
      <c r="E32" t="s">
        <v>4845</v>
      </c>
      <c r="J32" t="s">
        <v>21309</v>
      </c>
      <c r="K32" t="s">
        <v>6860</v>
      </c>
      <c r="M32" t="s">
        <v>21311</v>
      </c>
      <c r="N32">
        <v>8</v>
      </c>
      <c r="O32" t="s">
        <v>21374</v>
      </c>
      <c r="P32" t="s">
        <v>19566</v>
      </c>
      <c r="Q32">
        <v>5</v>
      </c>
      <c r="R32">
        <v>3</v>
      </c>
      <c r="S32">
        <v>1.35</v>
      </c>
      <c r="T32">
        <v>2.82</v>
      </c>
      <c r="U32">
        <v>515.65</v>
      </c>
      <c r="V32">
        <v>73.83</v>
      </c>
      <c r="W32">
        <v>4.05</v>
      </c>
      <c r="X32">
        <v>13.91</v>
      </c>
      <c r="Y32">
        <v>8.7200000000000006</v>
      </c>
      <c r="Z32">
        <v>2</v>
      </c>
      <c r="AA32" t="s">
        <v>4250</v>
      </c>
      <c r="AB32">
        <v>1</v>
      </c>
      <c r="AC32">
        <v>9</v>
      </c>
      <c r="AD32">
        <v>3.8066666666666671</v>
      </c>
      <c r="AF32" t="s">
        <v>7952</v>
      </c>
      <c r="AI32">
        <v>0</v>
      </c>
      <c r="AJ32">
        <v>0</v>
      </c>
      <c r="AK32" t="s">
        <v>19965</v>
      </c>
      <c r="AL32" t="s">
        <v>19965</v>
      </c>
      <c r="AM32" t="s">
        <v>20019</v>
      </c>
    </row>
    <row r="33" spans="1:39" x14ac:dyDescent="0.25">
      <c r="A33" t="s">
        <v>11796</v>
      </c>
      <c r="B33" t="s">
        <v>21292</v>
      </c>
      <c r="C33" t="s">
        <v>4842</v>
      </c>
      <c r="D33">
        <v>700</v>
      </c>
      <c r="E33" t="s">
        <v>4845</v>
      </c>
      <c r="J33" t="s">
        <v>21309</v>
      </c>
      <c r="K33" t="s">
        <v>6860</v>
      </c>
      <c r="M33" t="s">
        <v>21311</v>
      </c>
      <c r="N33">
        <v>8</v>
      </c>
      <c r="O33" t="s">
        <v>21374</v>
      </c>
      <c r="P33" t="s">
        <v>19448</v>
      </c>
      <c r="Q33">
        <v>4</v>
      </c>
      <c r="R33">
        <v>3</v>
      </c>
      <c r="S33">
        <v>0.72</v>
      </c>
      <c r="T33">
        <v>0.8</v>
      </c>
      <c r="U33">
        <v>444.52</v>
      </c>
      <c r="V33">
        <v>70.59</v>
      </c>
      <c r="W33">
        <v>3.5</v>
      </c>
      <c r="X33">
        <v>13.92</v>
      </c>
      <c r="Y33">
        <v>6.45</v>
      </c>
      <c r="Z33">
        <v>2</v>
      </c>
      <c r="AA33" t="s">
        <v>4250</v>
      </c>
      <c r="AB33">
        <v>0</v>
      </c>
      <c r="AC33">
        <v>9</v>
      </c>
      <c r="AD33">
        <v>4.5629523809523809</v>
      </c>
      <c r="AF33" t="s">
        <v>7949</v>
      </c>
      <c r="AI33">
        <v>0</v>
      </c>
      <c r="AJ33">
        <v>0</v>
      </c>
      <c r="AK33" t="s">
        <v>19965</v>
      </c>
      <c r="AL33" t="s">
        <v>19965</v>
      </c>
      <c r="AM33" t="s">
        <v>20019</v>
      </c>
    </row>
    <row r="34" spans="1:39" x14ac:dyDescent="0.25">
      <c r="A34" t="s">
        <v>11797</v>
      </c>
      <c r="B34" t="s">
        <v>21292</v>
      </c>
      <c r="C34" t="s">
        <v>4842</v>
      </c>
      <c r="D34">
        <v>66</v>
      </c>
      <c r="E34" t="s">
        <v>4845</v>
      </c>
      <c r="J34" t="s">
        <v>21309</v>
      </c>
      <c r="K34" t="s">
        <v>6860</v>
      </c>
      <c r="M34" t="s">
        <v>21311</v>
      </c>
      <c r="N34">
        <v>8</v>
      </c>
      <c r="O34" t="s">
        <v>21374</v>
      </c>
      <c r="P34" t="s">
        <v>19449</v>
      </c>
      <c r="Q34">
        <v>4</v>
      </c>
      <c r="R34">
        <v>3</v>
      </c>
      <c r="S34">
        <v>1.07</v>
      </c>
      <c r="T34">
        <v>1.18</v>
      </c>
      <c r="U34">
        <v>458.55</v>
      </c>
      <c r="V34">
        <v>70.59</v>
      </c>
      <c r="W34">
        <v>3.68</v>
      </c>
      <c r="X34">
        <v>13.92</v>
      </c>
      <c r="Y34">
        <v>6.61</v>
      </c>
      <c r="Z34">
        <v>2</v>
      </c>
      <c r="AA34" t="s">
        <v>4250</v>
      </c>
      <c r="AB34">
        <v>0</v>
      </c>
      <c r="AC34">
        <v>9</v>
      </c>
      <c r="AD34">
        <v>4.4627380952380964</v>
      </c>
      <c r="AF34" t="s">
        <v>7949</v>
      </c>
      <c r="AI34">
        <v>0</v>
      </c>
      <c r="AJ34">
        <v>0</v>
      </c>
      <c r="AK34" t="s">
        <v>19965</v>
      </c>
      <c r="AL34" t="s">
        <v>19965</v>
      </c>
      <c r="AM34" t="s">
        <v>20019</v>
      </c>
    </row>
    <row r="35" spans="1:39" x14ac:dyDescent="0.25">
      <c r="A35" t="s">
        <v>21168</v>
      </c>
      <c r="B35" t="s">
        <v>21292</v>
      </c>
      <c r="C35" t="s">
        <v>4842</v>
      </c>
      <c r="D35">
        <v>300</v>
      </c>
      <c r="E35" t="s">
        <v>4845</v>
      </c>
      <c r="J35" t="s">
        <v>21309</v>
      </c>
      <c r="K35" t="s">
        <v>6860</v>
      </c>
      <c r="M35" t="s">
        <v>21311</v>
      </c>
      <c r="N35">
        <v>8</v>
      </c>
      <c r="O35" t="s">
        <v>21374</v>
      </c>
      <c r="P35" t="s">
        <v>21450</v>
      </c>
      <c r="Q35">
        <v>4</v>
      </c>
      <c r="R35">
        <v>3</v>
      </c>
      <c r="S35">
        <v>1.31</v>
      </c>
      <c r="T35">
        <v>1.4</v>
      </c>
      <c r="U35">
        <v>458.55</v>
      </c>
      <c r="V35">
        <v>70.59</v>
      </c>
      <c r="W35">
        <v>3.89</v>
      </c>
      <c r="X35">
        <v>13.92</v>
      </c>
      <c r="Y35">
        <v>6.46</v>
      </c>
      <c r="Z35">
        <v>2</v>
      </c>
      <c r="AA35" t="s">
        <v>4250</v>
      </c>
      <c r="AB35">
        <v>0</v>
      </c>
      <c r="AC35">
        <v>9</v>
      </c>
      <c r="AD35">
        <v>4.4627380952380964</v>
      </c>
      <c r="AF35" t="s">
        <v>7949</v>
      </c>
      <c r="AI35">
        <v>0</v>
      </c>
      <c r="AJ35">
        <v>0</v>
      </c>
      <c r="AK35" t="s">
        <v>19965</v>
      </c>
      <c r="AL35" t="s">
        <v>19965</v>
      </c>
      <c r="AM35" t="s">
        <v>20019</v>
      </c>
    </row>
    <row r="36" spans="1:39" x14ac:dyDescent="0.25">
      <c r="A36" t="s">
        <v>21169</v>
      </c>
      <c r="B36" t="s">
        <v>21292</v>
      </c>
      <c r="C36" t="s">
        <v>4842</v>
      </c>
      <c r="D36">
        <v>750</v>
      </c>
      <c r="E36" t="s">
        <v>4845</v>
      </c>
      <c r="J36" t="s">
        <v>21309</v>
      </c>
      <c r="K36" t="s">
        <v>6860</v>
      </c>
      <c r="M36" t="s">
        <v>21311</v>
      </c>
      <c r="N36">
        <v>8</v>
      </c>
      <c r="O36" t="s">
        <v>21374</v>
      </c>
      <c r="P36" t="s">
        <v>21451</v>
      </c>
      <c r="Q36">
        <v>5</v>
      </c>
      <c r="R36">
        <v>3</v>
      </c>
      <c r="S36">
        <v>-0.12</v>
      </c>
      <c r="T36">
        <v>-0.05</v>
      </c>
      <c r="U36">
        <v>460.52</v>
      </c>
      <c r="V36">
        <v>79.819999999999993</v>
      </c>
      <c r="W36">
        <v>2.74</v>
      </c>
      <c r="X36">
        <v>13.92</v>
      </c>
      <c r="Y36">
        <v>6.4</v>
      </c>
      <c r="Z36">
        <v>2</v>
      </c>
      <c r="AA36" t="s">
        <v>4250</v>
      </c>
      <c r="AB36">
        <v>0</v>
      </c>
      <c r="AC36">
        <v>9</v>
      </c>
      <c r="AD36">
        <v>4.448666666666667</v>
      </c>
      <c r="AF36" t="s">
        <v>7949</v>
      </c>
      <c r="AI36">
        <v>0</v>
      </c>
      <c r="AJ36">
        <v>0</v>
      </c>
      <c r="AK36" t="s">
        <v>19965</v>
      </c>
      <c r="AL36" t="s">
        <v>19965</v>
      </c>
      <c r="AM36" t="s">
        <v>20019</v>
      </c>
    </row>
    <row r="37" spans="1:39" x14ac:dyDescent="0.25">
      <c r="A37" t="s">
        <v>21170</v>
      </c>
      <c r="B37" t="s">
        <v>21292</v>
      </c>
      <c r="C37" t="s">
        <v>4842</v>
      </c>
      <c r="D37">
        <v>230</v>
      </c>
      <c r="E37" t="s">
        <v>4845</v>
      </c>
      <c r="J37" t="s">
        <v>21309</v>
      </c>
      <c r="K37" t="s">
        <v>6860</v>
      </c>
      <c r="M37" t="s">
        <v>21311</v>
      </c>
      <c r="N37">
        <v>8</v>
      </c>
      <c r="O37" t="s">
        <v>21374</v>
      </c>
      <c r="P37" t="s">
        <v>21452</v>
      </c>
      <c r="Q37">
        <v>5</v>
      </c>
      <c r="R37">
        <v>3</v>
      </c>
      <c r="S37">
        <v>0.9</v>
      </c>
      <c r="T37">
        <v>1.18</v>
      </c>
      <c r="U37">
        <v>471.55</v>
      </c>
      <c r="V37">
        <v>73.83</v>
      </c>
      <c r="W37">
        <v>2.63</v>
      </c>
      <c r="X37">
        <v>13.92</v>
      </c>
      <c r="Y37">
        <v>6.97</v>
      </c>
      <c r="Z37">
        <v>2</v>
      </c>
      <c r="AA37" t="s">
        <v>4250</v>
      </c>
      <c r="AB37">
        <v>0</v>
      </c>
      <c r="AC37">
        <v>9</v>
      </c>
      <c r="AD37">
        <v>4.3698809523809521</v>
      </c>
      <c r="AF37" t="s">
        <v>7949</v>
      </c>
      <c r="AI37">
        <v>0</v>
      </c>
      <c r="AJ37">
        <v>0</v>
      </c>
      <c r="AK37" t="s">
        <v>19965</v>
      </c>
      <c r="AL37" t="s">
        <v>19965</v>
      </c>
      <c r="AM37" t="s">
        <v>20019</v>
      </c>
    </row>
    <row r="38" spans="1:39" x14ac:dyDescent="0.25">
      <c r="A38" t="s">
        <v>21171</v>
      </c>
      <c r="B38" t="s">
        <v>21292</v>
      </c>
      <c r="C38" t="s">
        <v>4842</v>
      </c>
      <c r="D38">
        <v>410</v>
      </c>
      <c r="E38" t="s">
        <v>4845</v>
      </c>
      <c r="J38" t="s">
        <v>21309</v>
      </c>
      <c r="K38" t="s">
        <v>6860</v>
      </c>
      <c r="M38" t="s">
        <v>21311</v>
      </c>
      <c r="N38">
        <v>8</v>
      </c>
      <c r="O38" t="s">
        <v>21374</v>
      </c>
      <c r="P38" t="s">
        <v>21453</v>
      </c>
      <c r="Q38">
        <v>4</v>
      </c>
      <c r="R38">
        <v>3</v>
      </c>
      <c r="S38">
        <v>2.2200000000000002</v>
      </c>
      <c r="T38">
        <v>2.4500000000000002</v>
      </c>
      <c r="U38">
        <v>469.58</v>
      </c>
      <c r="V38">
        <v>64.599999999999994</v>
      </c>
      <c r="W38">
        <v>3.64</v>
      </c>
      <c r="X38">
        <v>13.92</v>
      </c>
      <c r="Y38">
        <v>7.04</v>
      </c>
      <c r="Z38">
        <v>2</v>
      </c>
      <c r="AA38" t="s">
        <v>4250</v>
      </c>
      <c r="AB38">
        <v>0</v>
      </c>
      <c r="AC38">
        <v>9</v>
      </c>
      <c r="AD38">
        <v>4.2739523809523812</v>
      </c>
      <c r="AF38" t="s">
        <v>7949</v>
      </c>
      <c r="AI38">
        <v>0</v>
      </c>
      <c r="AJ38">
        <v>0</v>
      </c>
      <c r="AK38" t="s">
        <v>19965</v>
      </c>
      <c r="AL38" t="s">
        <v>19965</v>
      </c>
      <c r="AM38" t="s">
        <v>20019</v>
      </c>
    </row>
    <row r="39" spans="1:39" x14ac:dyDescent="0.25">
      <c r="A39" t="s">
        <v>11679</v>
      </c>
      <c r="B39" t="s">
        <v>21292</v>
      </c>
      <c r="C39" t="s">
        <v>4842</v>
      </c>
      <c r="D39">
        <v>85</v>
      </c>
      <c r="E39" t="s">
        <v>4845</v>
      </c>
      <c r="J39" t="s">
        <v>21309</v>
      </c>
      <c r="K39" t="s">
        <v>6860</v>
      </c>
      <c r="M39" t="s">
        <v>21311</v>
      </c>
      <c r="N39">
        <v>8</v>
      </c>
      <c r="O39" t="s">
        <v>21374</v>
      </c>
      <c r="P39" t="s">
        <v>19331</v>
      </c>
      <c r="Q39">
        <v>3</v>
      </c>
      <c r="R39">
        <v>3</v>
      </c>
      <c r="S39">
        <v>3.46</v>
      </c>
      <c r="T39">
        <v>4.1500000000000004</v>
      </c>
      <c r="U39">
        <v>542.41</v>
      </c>
      <c r="V39">
        <v>61.36</v>
      </c>
      <c r="W39">
        <v>4.43</v>
      </c>
      <c r="X39">
        <v>13.91</v>
      </c>
      <c r="Y39">
        <v>7.75</v>
      </c>
      <c r="Z39">
        <v>2</v>
      </c>
      <c r="AA39" t="s">
        <v>4250</v>
      </c>
      <c r="AB39">
        <v>1</v>
      </c>
      <c r="AC39">
        <v>8</v>
      </c>
      <c r="AD39">
        <v>2.8616666666666659</v>
      </c>
      <c r="AF39" t="s">
        <v>7949</v>
      </c>
      <c r="AI39">
        <v>0</v>
      </c>
      <c r="AJ39">
        <v>0</v>
      </c>
      <c r="AK39" t="s">
        <v>19965</v>
      </c>
      <c r="AL39" t="s">
        <v>19965</v>
      </c>
      <c r="AM39" t="s">
        <v>20019</v>
      </c>
    </row>
    <row r="40" spans="1:39" x14ac:dyDescent="0.25">
      <c r="A40" t="s">
        <v>11902</v>
      </c>
      <c r="B40" t="s">
        <v>21292</v>
      </c>
      <c r="C40" t="s">
        <v>4842</v>
      </c>
      <c r="D40">
        <v>120</v>
      </c>
      <c r="E40" t="s">
        <v>4845</v>
      </c>
      <c r="J40" t="s">
        <v>21309</v>
      </c>
      <c r="K40" t="s">
        <v>6860</v>
      </c>
      <c r="M40" t="s">
        <v>21311</v>
      </c>
      <c r="N40">
        <v>8</v>
      </c>
      <c r="O40" t="s">
        <v>21374</v>
      </c>
      <c r="P40" t="s">
        <v>19554</v>
      </c>
      <c r="Q40">
        <v>3</v>
      </c>
      <c r="R40">
        <v>3</v>
      </c>
      <c r="S40">
        <v>2.88</v>
      </c>
      <c r="T40">
        <v>4.04</v>
      </c>
      <c r="U40">
        <v>444.57</v>
      </c>
      <c r="V40">
        <v>61.36</v>
      </c>
      <c r="W40">
        <v>4.38</v>
      </c>
      <c r="X40">
        <v>13.91</v>
      </c>
      <c r="Y40">
        <v>8.35</v>
      </c>
      <c r="Z40">
        <v>2</v>
      </c>
      <c r="AA40" t="s">
        <v>4250</v>
      </c>
      <c r="AB40">
        <v>0</v>
      </c>
      <c r="AC40">
        <v>9</v>
      </c>
      <c r="AD40">
        <v>3.4275952380952388</v>
      </c>
      <c r="AF40" t="s">
        <v>7949</v>
      </c>
      <c r="AI40">
        <v>0</v>
      </c>
      <c r="AJ40">
        <v>0</v>
      </c>
      <c r="AK40" t="s">
        <v>19965</v>
      </c>
      <c r="AL40" t="s">
        <v>19965</v>
      </c>
      <c r="AM40" t="s">
        <v>20019</v>
      </c>
    </row>
    <row r="41" spans="1:39" x14ac:dyDescent="0.25">
      <c r="A41" t="s">
        <v>10703</v>
      </c>
      <c r="B41" t="s">
        <v>21292</v>
      </c>
      <c r="C41" t="s">
        <v>4842</v>
      </c>
      <c r="D41">
        <v>13</v>
      </c>
      <c r="E41" t="s">
        <v>4845</v>
      </c>
      <c r="J41" t="s">
        <v>21309</v>
      </c>
      <c r="K41" t="s">
        <v>6860</v>
      </c>
      <c r="M41" t="s">
        <v>21311</v>
      </c>
      <c r="N41">
        <v>8</v>
      </c>
      <c r="O41" t="s">
        <v>21374</v>
      </c>
      <c r="P41" t="s">
        <v>18355</v>
      </c>
      <c r="Q41">
        <v>3</v>
      </c>
      <c r="R41">
        <v>3</v>
      </c>
      <c r="S41">
        <v>2.99</v>
      </c>
      <c r="T41">
        <v>3.97</v>
      </c>
      <c r="U41">
        <v>456.58</v>
      </c>
      <c r="V41">
        <v>61.36</v>
      </c>
      <c r="W41">
        <v>4.8600000000000003</v>
      </c>
      <c r="X41">
        <v>13.91</v>
      </c>
      <c r="Y41">
        <v>8.14</v>
      </c>
      <c r="Z41">
        <v>2</v>
      </c>
      <c r="AA41" t="s">
        <v>4250</v>
      </c>
      <c r="AB41">
        <v>0</v>
      </c>
      <c r="AC41">
        <v>9</v>
      </c>
      <c r="AD41">
        <v>3.4268095238095229</v>
      </c>
      <c r="AF41" t="s">
        <v>7949</v>
      </c>
      <c r="AI41">
        <v>0</v>
      </c>
      <c r="AJ41">
        <v>0</v>
      </c>
      <c r="AK41" t="s">
        <v>19965</v>
      </c>
      <c r="AL41" t="s">
        <v>19965</v>
      </c>
      <c r="AM41" t="s">
        <v>20019</v>
      </c>
    </row>
    <row r="42" spans="1:39" x14ac:dyDescent="0.25">
      <c r="A42" t="s">
        <v>21172</v>
      </c>
      <c r="B42" t="s">
        <v>21292</v>
      </c>
      <c r="C42" t="s">
        <v>4842</v>
      </c>
      <c r="D42">
        <v>8.9</v>
      </c>
      <c r="E42" t="s">
        <v>4846</v>
      </c>
      <c r="J42" t="s">
        <v>21309</v>
      </c>
      <c r="K42" t="s">
        <v>21310</v>
      </c>
      <c r="M42" t="s">
        <v>21312</v>
      </c>
      <c r="N42">
        <v>8</v>
      </c>
      <c r="O42" t="s">
        <v>21375</v>
      </c>
      <c r="P42" t="s">
        <v>21454</v>
      </c>
      <c r="Q42">
        <v>3</v>
      </c>
      <c r="R42">
        <v>3</v>
      </c>
      <c r="S42">
        <v>3.25</v>
      </c>
      <c r="T42">
        <v>3.28</v>
      </c>
      <c r="U42">
        <v>318.38</v>
      </c>
      <c r="V42">
        <v>83.9</v>
      </c>
      <c r="W42">
        <v>2.83</v>
      </c>
      <c r="X42">
        <v>9.49</v>
      </c>
      <c r="Y42">
        <v>6.29</v>
      </c>
      <c r="Z42">
        <v>3</v>
      </c>
      <c r="AA42" t="s">
        <v>4250</v>
      </c>
      <c r="AB42">
        <v>0</v>
      </c>
      <c r="AC42">
        <v>4</v>
      </c>
      <c r="AD42">
        <v>4.4016666666666673</v>
      </c>
      <c r="AF42" t="s">
        <v>7949</v>
      </c>
      <c r="AI42">
        <v>0</v>
      </c>
      <c r="AJ42">
        <v>0</v>
      </c>
      <c r="AK42" t="s">
        <v>19996</v>
      </c>
      <c r="AL42" t="s">
        <v>19996</v>
      </c>
      <c r="AM42" t="s">
        <v>20019</v>
      </c>
    </row>
    <row r="43" spans="1:39" x14ac:dyDescent="0.25">
      <c r="A43" t="s">
        <v>11646</v>
      </c>
      <c r="B43" t="s">
        <v>21292</v>
      </c>
      <c r="C43" t="s">
        <v>4842</v>
      </c>
      <c r="D43">
        <v>9.51</v>
      </c>
      <c r="E43" t="s">
        <v>4846</v>
      </c>
      <c r="J43" t="s">
        <v>21309</v>
      </c>
      <c r="K43" t="s">
        <v>6860</v>
      </c>
      <c r="M43" t="s">
        <v>21313</v>
      </c>
      <c r="N43">
        <v>8</v>
      </c>
      <c r="O43" t="s">
        <v>21376</v>
      </c>
      <c r="P43" t="s">
        <v>19298</v>
      </c>
      <c r="Q43">
        <v>3</v>
      </c>
      <c r="R43">
        <v>3</v>
      </c>
      <c r="S43">
        <v>4.93</v>
      </c>
      <c r="T43">
        <v>4.93</v>
      </c>
      <c r="U43">
        <v>434.58</v>
      </c>
      <c r="V43">
        <v>92.64</v>
      </c>
      <c r="W43">
        <v>3.43</v>
      </c>
      <c r="Y43">
        <v>4.13</v>
      </c>
      <c r="Z43">
        <v>2</v>
      </c>
      <c r="AA43" t="s">
        <v>4250</v>
      </c>
      <c r="AB43">
        <v>0</v>
      </c>
      <c r="AC43">
        <v>6</v>
      </c>
      <c r="AD43">
        <v>2.580952380952382</v>
      </c>
      <c r="AF43" t="s">
        <v>7949</v>
      </c>
      <c r="AI43">
        <v>0</v>
      </c>
      <c r="AJ43">
        <v>0</v>
      </c>
      <c r="AK43" t="s">
        <v>19979</v>
      </c>
      <c r="AL43" t="s">
        <v>19979</v>
      </c>
      <c r="AM43" t="s">
        <v>20019</v>
      </c>
    </row>
    <row r="44" spans="1:39" x14ac:dyDescent="0.25">
      <c r="A44" t="s">
        <v>21173</v>
      </c>
      <c r="B44" t="s">
        <v>21292</v>
      </c>
      <c r="C44" t="s">
        <v>4842</v>
      </c>
      <c r="D44">
        <v>9.16</v>
      </c>
      <c r="E44" t="s">
        <v>4846</v>
      </c>
      <c r="J44" t="s">
        <v>21309</v>
      </c>
      <c r="K44" t="s">
        <v>6860</v>
      </c>
      <c r="M44" t="s">
        <v>21313</v>
      </c>
      <c r="N44">
        <v>8</v>
      </c>
      <c r="O44" t="s">
        <v>21376</v>
      </c>
      <c r="P44" t="s">
        <v>21455</v>
      </c>
      <c r="Q44">
        <v>4</v>
      </c>
      <c r="R44">
        <v>2</v>
      </c>
      <c r="S44">
        <v>5.22</v>
      </c>
      <c r="T44">
        <v>5.33</v>
      </c>
      <c r="U44">
        <v>484.65</v>
      </c>
      <c r="V44">
        <v>90.23</v>
      </c>
      <c r="W44">
        <v>4.34</v>
      </c>
      <c r="Y44">
        <v>6.96</v>
      </c>
      <c r="Z44">
        <v>3</v>
      </c>
      <c r="AA44" t="s">
        <v>4250</v>
      </c>
      <c r="AB44">
        <v>0</v>
      </c>
      <c r="AC44">
        <v>8</v>
      </c>
      <c r="AD44">
        <v>2.60197619047619</v>
      </c>
      <c r="AF44" t="s">
        <v>7949</v>
      </c>
      <c r="AI44">
        <v>0</v>
      </c>
      <c r="AJ44">
        <v>0</v>
      </c>
      <c r="AK44" t="s">
        <v>19979</v>
      </c>
      <c r="AL44" t="s">
        <v>19979</v>
      </c>
      <c r="AM44" t="s">
        <v>20019</v>
      </c>
    </row>
    <row r="45" spans="1:39" x14ac:dyDescent="0.25">
      <c r="A45" t="s">
        <v>11959</v>
      </c>
      <c r="B45" t="s">
        <v>21292</v>
      </c>
      <c r="C45" t="s">
        <v>4842</v>
      </c>
      <c r="D45">
        <v>4.8099999999999996</v>
      </c>
      <c r="E45" t="s">
        <v>4846</v>
      </c>
      <c r="J45" t="s">
        <v>21309</v>
      </c>
      <c r="K45" t="s">
        <v>6860</v>
      </c>
      <c r="M45" t="s">
        <v>21313</v>
      </c>
      <c r="N45">
        <v>8</v>
      </c>
      <c r="O45" t="s">
        <v>21376</v>
      </c>
      <c r="P45" t="s">
        <v>19611</v>
      </c>
      <c r="Q45">
        <v>3</v>
      </c>
      <c r="R45">
        <v>3</v>
      </c>
      <c r="S45">
        <v>5.67</v>
      </c>
      <c r="T45">
        <v>5.67</v>
      </c>
      <c r="U45">
        <v>481.64</v>
      </c>
      <c r="V45">
        <v>98.43</v>
      </c>
      <c r="W45">
        <v>4.84</v>
      </c>
      <c r="Y45">
        <v>4.6399999999999997</v>
      </c>
      <c r="Z45">
        <v>3</v>
      </c>
      <c r="AA45" t="s">
        <v>4250</v>
      </c>
      <c r="AB45">
        <v>0</v>
      </c>
      <c r="AC45">
        <v>6</v>
      </c>
      <c r="AD45">
        <v>2.0168095238095241</v>
      </c>
      <c r="AF45" t="s">
        <v>7949</v>
      </c>
      <c r="AI45">
        <v>0</v>
      </c>
      <c r="AJ45">
        <v>0</v>
      </c>
      <c r="AK45" t="s">
        <v>19979</v>
      </c>
      <c r="AL45" t="s">
        <v>19979</v>
      </c>
      <c r="AM45" t="s">
        <v>20019</v>
      </c>
    </row>
    <row r="46" spans="1:39" x14ac:dyDescent="0.25">
      <c r="A46" t="s">
        <v>12113</v>
      </c>
      <c r="B46" t="s">
        <v>21292</v>
      </c>
      <c r="C46" t="s">
        <v>4842</v>
      </c>
      <c r="D46">
        <v>17.8</v>
      </c>
      <c r="E46" t="s">
        <v>4846</v>
      </c>
      <c r="J46" t="s">
        <v>21309</v>
      </c>
      <c r="K46" t="s">
        <v>6860</v>
      </c>
      <c r="M46" t="s">
        <v>21313</v>
      </c>
      <c r="N46">
        <v>8</v>
      </c>
      <c r="O46" t="s">
        <v>21376</v>
      </c>
      <c r="P46" t="s">
        <v>19765</v>
      </c>
      <c r="Q46">
        <v>3</v>
      </c>
      <c r="R46">
        <v>3</v>
      </c>
      <c r="S46">
        <v>4.93</v>
      </c>
      <c r="T46">
        <v>4.93</v>
      </c>
      <c r="U46">
        <v>434.58</v>
      </c>
      <c r="V46">
        <v>92.64</v>
      </c>
      <c r="W46">
        <v>3.43</v>
      </c>
      <c r="Y46">
        <v>4.13</v>
      </c>
      <c r="Z46">
        <v>2</v>
      </c>
      <c r="AA46" t="s">
        <v>4250</v>
      </c>
      <c r="AB46">
        <v>0</v>
      </c>
      <c r="AC46">
        <v>6</v>
      </c>
      <c r="AD46">
        <v>2.580952380952382</v>
      </c>
      <c r="AF46" t="s">
        <v>7949</v>
      </c>
      <c r="AI46">
        <v>0</v>
      </c>
      <c r="AJ46">
        <v>0</v>
      </c>
      <c r="AK46" t="s">
        <v>19979</v>
      </c>
      <c r="AL46" t="s">
        <v>19979</v>
      </c>
      <c r="AM46" t="s">
        <v>20019</v>
      </c>
    </row>
    <row r="47" spans="1:39" x14ac:dyDescent="0.25">
      <c r="A47" t="s">
        <v>11892</v>
      </c>
      <c r="B47" t="s">
        <v>21292</v>
      </c>
      <c r="C47" t="s">
        <v>4842</v>
      </c>
      <c r="D47">
        <v>3.62</v>
      </c>
      <c r="E47" t="s">
        <v>4846</v>
      </c>
      <c r="J47" t="s">
        <v>21309</v>
      </c>
      <c r="K47" t="s">
        <v>6860</v>
      </c>
      <c r="M47" t="s">
        <v>21313</v>
      </c>
      <c r="N47">
        <v>8</v>
      </c>
      <c r="O47" t="s">
        <v>21376</v>
      </c>
      <c r="P47" t="s">
        <v>19544</v>
      </c>
      <c r="Q47">
        <v>3</v>
      </c>
      <c r="R47">
        <v>3</v>
      </c>
      <c r="S47">
        <v>4.58</v>
      </c>
      <c r="T47">
        <v>4.58</v>
      </c>
      <c r="U47">
        <v>420.56</v>
      </c>
      <c r="V47">
        <v>92.64</v>
      </c>
      <c r="W47">
        <v>3.05</v>
      </c>
      <c r="Y47">
        <v>3.46</v>
      </c>
      <c r="Z47">
        <v>2</v>
      </c>
      <c r="AA47" t="s">
        <v>4250</v>
      </c>
      <c r="AB47">
        <v>0</v>
      </c>
      <c r="AC47">
        <v>6</v>
      </c>
      <c r="AD47">
        <v>2.856095238095238</v>
      </c>
      <c r="AF47" t="s">
        <v>7949</v>
      </c>
      <c r="AI47">
        <v>0</v>
      </c>
      <c r="AJ47">
        <v>0</v>
      </c>
      <c r="AK47" t="s">
        <v>19979</v>
      </c>
      <c r="AL47" t="s">
        <v>19979</v>
      </c>
      <c r="AM47" t="s">
        <v>20019</v>
      </c>
    </row>
    <row r="48" spans="1:39" x14ac:dyDescent="0.25">
      <c r="A48" t="s">
        <v>11425</v>
      </c>
      <c r="B48" t="s">
        <v>21292</v>
      </c>
      <c r="C48" t="s">
        <v>4842</v>
      </c>
      <c r="D48">
        <v>3.44</v>
      </c>
      <c r="E48" t="s">
        <v>4846</v>
      </c>
      <c r="J48" t="s">
        <v>21309</v>
      </c>
      <c r="K48" t="s">
        <v>6860</v>
      </c>
      <c r="M48" t="s">
        <v>21313</v>
      </c>
      <c r="N48">
        <v>8</v>
      </c>
      <c r="O48" t="s">
        <v>21376</v>
      </c>
      <c r="P48" t="s">
        <v>19077</v>
      </c>
      <c r="Q48">
        <v>3</v>
      </c>
      <c r="R48">
        <v>2</v>
      </c>
      <c r="S48">
        <v>4.88</v>
      </c>
      <c r="T48">
        <v>4.88</v>
      </c>
      <c r="U48">
        <v>429.57</v>
      </c>
      <c r="V48">
        <v>96.2</v>
      </c>
      <c r="W48">
        <v>3.97</v>
      </c>
      <c r="Y48">
        <v>2.62</v>
      </c>
      <c r="Z48">
        <v>2</v>
      </c>
      <c r="AA48" t="s">
        <v>4250</v>
      </c>
      <c r="AB48">
        <v>0</v>
      </c>
      <c r="AC48">
        <v>6</v>
      </c>
      <c r="AD48">
        <v>2.8564047619047619</v>
      </c>
      <c r="AF48" t="s">
        <v>7949</v>
      </c>
      <c r="AI48">
        <v>0</v>
      </c>
      <c r="AJ48">
        <v>0</v>
      </c>
      <c r="AK48" t="s">
        <v>19979</v>
      </c>
      <c r="AL48" t="s">
        <v>19979</v>
      </c>
      <c r="AM48" t="s">
        <v>20019</v>
      </c>
    </row>
    <row r="49" spans="1:39" x14ac:dyDescent="0.25">
      <c r="A49" t="s">
        <v>11769</v>
      </c>
      <c r="B49" t="s">
        <v>21292</v>
      </c>
      <c r="C49" t="s">
        <v>4842</v>
      </c>
      <c r="D49">
        <v>2</v>
      </c>
      <c r="E49" t="s">
        <v>4846</v>
      </c>
      <c r="J49" t="s">
        <v>21309</v>
      </c>
      <c r="K49" t="s">
        <v>6860</v>
      </c>
      <c r="M49" t="s">
        <v>21313</v>
      </c>
      <c r="N49">
        <v>8</v>
      </c>
      <c r="O49" t="s">
        <v>21376</v>
      </c>
      <c r="P49" t="s">
        <v>19421</v>
      </c>
      <c r="Q49">
        <v>3</v>
      </c>
      <c r="R49">
        <v>2</v>
      </c>
      <c r="S49">
        <v>7</v>
      </c>
      <c r="T49">
        <v>7</v>
      </c>
      <c r="U49">
        <v>486.69</v>
      </c>
      <c r="V49">
        <v>72.41</v>
      </c>
      <c r="W49">
        <v>5.36</v>
      </c>
      <c r="Y49">
        <v>3.83</v>
      </c>
      <c r="Z49">
        <v>3</v>
      </c>
      <c r="AA49" t="s">
        <v>4250</v>
      </c>
      <c r="AB49">
        <v>1</v>
      </c>
      <c r="AC49">
        <v>7</v>
      </c>
      <c r="AD49">
        <v>2.595071428571428</v>
      </c>
      <c r="AF49" t="s">
        <v>7949</v>
      </c>
      <c r="AI49">
        <v>0</v>
      </c>
      <c r="AJ49">
        <v>0</v>
      </c>
      <c r="AK49" t="s">
        <v>19979</v>
      </c>
      <c r="AL49" t="s">
        <v>19979</v>
      </c>
      <c r="AM49" t="s">
        <v>20019</v>
      </c>
    </row>
    <row r="50" spans="1:39" x14ac:dyDescent="0.25">
      <c r="A50" t="s">
        <v>11879</v>
      </c>
      <c r="B50" t="s">
        <v>21292</v>
      </c>
      <c r="C50" t="s">
        <v>4842</v>
      </c>
      <c r="D50">
        <v>9.48</v>
      </c>
      <c r="E50" t="s">
        <v>4846</v>
      </c>
      <c r="J50" t="s">
        <v>21309</v>
      </c>
      <c r="K50" t="s">
        <v>6860</v>
      </c>
      <c r="M50" t="s">
        <v>21313</v>
      </c>
      <c r="N50">
        <v>8</v>
      </c>
      <c r="O50" t="s">
        <v>21376</v>
      </c>
      <c r="P50" t="s">
        <v>19531</v>
      </c>
      <c r="Q50">
        <v>5</v>
      </c>
      <c r="R50">
        <v>2</v>
      </c>
      <c r="S50">
        <v>5.26</v>
      </c>
      <c r="T50">
        <v>5.26</v>
      </c>
      <c r="U50">
        <v>472.59</v>
      </c>
      <c r="V50">
        <v>111.33</v>
      </c>
      <c r="W50">
        <v>3.95</v>
      </c>
      <c r="Y50">
        <v>0.55000000000000004</v>
      </c>
      <c r="Z50">
        <v>3</v>
      </c>
      <c r="AA50" t="s">
        <v>4250</v>
      </c>
      <c r="AB50">
        <v>0</v>
      </c>
      <c r="AC50">
        <v>6</v>
      </c>
      <c r="AD50">
        <v>1.984785714285715</v>
      </c>
      <c r="AF50" t="s">
        <v>7949</v>
      </c>
      <c r="AI50">
        <v>0</v>
      </c>
      <c r="AJ50">
        <v>0</v>
      </c>
      <c r="AK50" t="s">
        <v>19979</v>
      </c>
      <c r="AL50" t="s">
        <v>19979</v>
      </c>
      <c r="AM50" t="s">
        <v>20019</v>
      </c>
    </row>
    <row r="51" spans="1:39" x14ac:dyDescent="0.25">
      <c r="A51" t="s">
        <v>10743</v>
      </c>
      <c r="B51" t="s">
        <v>21292</v>
      </c>
      <c r="C51" t="s">
        <v>4842</v>
      </c>
      <c r="D51">
        <v>1.18</v>
      </c>
      <c r="E51" t="s">
        <v>4846</v>
      </c>
      <c r="J51" t="s">
        <v>21309</v>
      </c>
      <c r="K51" t="s">
        <v>6860</v>
      </c>
      <c r="M51" t="s">
        <v>21313</v>
      </c>
      <c r="N51">
        <v>8</v>
      </c>
      <c r="O51" t="s">
        <v>21376</v>
      </c>
      <c r="P51" t="s">
        <v>18395</v>
      </c>
      <c r="Q51">
        <v>4</v>
      </c>
      <c r="R51">
        <v>3</v>
      </c>
      <c r="S51">
        <v>4.5</v>
      </c>
      <c r="T51">
        <v>4.5</v>
      </c>
      <c r="U51">
        <v>468.99</v>
      </c>
      <c r="V51">
        <v>101.87</v>
      </c>
      <c r="W51">
        <v>4.08</v>
      </c>
      <c r="Y51">
        <v>3.88</v>
      </c>
      <c r="Z51">
        <v>3</v>
      </c>
      <c r="AA51" t="s">
        <v>4250</v>
      </c>
      <c r="AB51">
        <v>0</v>
      </c>
      <c r="AC51">
        <v>10</v>
      </c>
      <c r="AD51">
        <v>2.2425000000000002</v>
      </c>
      <c r="AF51" t="s">
        <v>7949</v>
      </c>
      <c r="AI51">
        <v>0</v>
      </c>
      <c r="AJ51">
        <v>0</v>
      </c>
      <c r="AK51" t="s">
        <v>19979</v>
      </c>
      <c r="AL51" t="s">
        <v>19979</v>
      </c>
      <c r="AM51" t="s">
        <v>20019</v>
      </c>
    </row>
    <row r="52" spans="1:39" x14ac:dyDescent="0.25">
      <c r="A52" t="s">
        <v>11753</v>
      </c>
      <c r="B52" t="s">
        <v>21292</v>
      </c>
      <c r="C52" t="s">
        <v>4842</v>
      </c>
      <c r="D52">
        <v>21.1</v>
      </c>
      <c r="E52" t="s">
        <v>4846</v>
      </c>
      <c r="J52" t="s">
        <v>21309</v>
      </c>
      <c r="K52" t="s">
        <v>6860</v>
      </c>
      <c r="M52" t="s">
        <v>21313</v>
      </c>
      <c r="N52">
        <v>8</v>
      </c>
      <c r="O52" t="s">
        <v>21376</v>
      </c>
      <c r="P52" t="s">
        <v>19405</v>
      </c>
      <c r="Q52">
        <v>4</v>
      </c>
      <c r="R52">
        <v>4</v>
      </c>
      <c r="S52">
        <v>4.18</v>
      </c>
      <c r="T52">
        <v>4.18</v>
      </c>
      <c r="U52">
        <v>450.58</v>
      </c>
      <c r="V52">
        <v>112.87</v>
      </c>
      <c r="W52">
        <v>2.41</v>
      </c>
      <c r="X52">
        <v>13.57</v>
      </c>
      <c r="Y52">
        <v>3.33</v>
      </c>
      <c r="Z52">
        <v>2</v>
      </c>
      <c r="AA52" t="s">
        <v>4250</v>
      </c>
      <c r="AB52">
        <v>0</v>
      </c>
      <c r="AC52">
        <v>7</v>
      </c>
      <c r="AD52">
        <v>2.000666666666667</v>
      </c>
      <c r="AF52" t="s">
        <v>7949</v>
      </c>
      <c r="AI52">
        <v>0</v>
      </c>
      <c r="AJ52">
        <v>0</v>
      </c>
      <c r="AK52" t="s">
        <v>19979</v>
      </c>
      <c r="AL52" t="s">
        <v>19979</v>
      </c>
      <c r="AM52" t="s">
        <v>20019</v>
      </c>
    </row>
    <row r="53" spans="1:39" x14ac:dyDescent="0.25">
      <c r="A53" t="s">
        <v>11817</v>
      </c>
      <c r="B53" t="s">
        <v>21292</v>
      </c>
      <c r="C53" t="s">
        <v>4842</v>
      </c>
      <c r="D53">
        <v>8.9</v>
      </c>
      <c r="E53" t="s">
        <v>4846</v>
      </c>
      <c r="J53" t="s">
        <v>21309</v>
      </c>
      <c r="K53" t="s">
        <v>6860</v>
      </c>
      <c r="M53" t="s">
        <v>21313</v>
      </c>
      <c r="N53">
        <v>8</v>
      </c>
      <c r="O53" t="s">
        <v>21376</v>
      </c>
      <c r="P53" t="s">
        <v>19469</v>
      </c>
      <c r="Q53">
        <v>2</v>
      </c>
      <c r="R53">
        <v>2</v>
      </c>
      <c r="S53">
        <v>4.8499999999999996</v>
      </c>
      <c r="T53">
        <v>4.8499999999999996</v>
      </c>
      <c r="U53">
        <v>376.5</v>
      </c>
      <c r="V53">
        <v>86.4</v>
      </c>
      <c r="W53">
        <v>3.42</v>
      </c>
      <c r="Y53">
        <v>4.33</v>
      </c>
      <c r="Z53">
        <v>2</v>
      </c>
      <c r="AA53" t="s">
        <v>4250</v>
      </c>
      <c r="AB53">
        <v>0</v>
      </c>
      <c r="AC53">
        <v>4</v>
      </c>
      <c r="AD53">
        <v>3.4571428571428569</v>
      </c>
      <c r="AF53" t="s">
        <v>7949</v>
      </c>
      <c r="AI53">
        <v>0</v>
      </c>
      <c r="AJ53">
        <v>0</v>
      </c>
      <c r="AK53" t="s">
        <v>19979</v>
      </c>
      <c r="AL53" t="s">
        <v>19979</v>
      </c>
      <c r="AM53" t="s">
        <v>20019</v>
      </c>
    </row>
    <row r="54" spans="1:39" x14ac:dyDescent="0.25">
      <c r="A54" t="s">
        <v>11266</v>
      </c>
      <c r="B54" t="s">
        <v>21292</v>
      </c>
      <c r="C54" t="s">
        <v>4842</v>
      </c>
      <c r="D54">
        <v>1.84</v>
      </c>
      <c r="E54" t="s">
        <v>4846</v>
      </c>
      <c r="J54" t="s">
        <v>21309</v>
      </c>
      <c r="K54" t="s">
        <v>6860</v>
      </c>
      <c r="M54" t="s">
        <v>21313</v>
      </c>
      <c r="N54">
        <v>8</v>
      </c>
      <c r="O54" t="s">
        <v>21376</v>
      </c>
      <c r="P54" t="s">
        <v>18918</v>
      </c>
      <c r="Q54">
        <v>3</v>
      </c>
      <c r="R54">
        <v>3</v>
      </c>
      <c r="S54">
        <v>4.76</v>
      </c>
      <c r="T54">
        <v>4.76</v>
      </c>
      <c r="U54">
        <v>434.58</v>
      </c>
      <c r="V54">
        <v>92.64</v>
      </c>
      <c r="W54">
        <v>3.44</v>
      </c>
      <c r="Y54">
        <v>3.94</v>
      </c>
      <c r="Z54">
        <v>2</v>
      </c>
      <c r="AA54" t="s">
        <v>4250</v>
      </c>
      <c r="AB54">
        <v>0</v>
      </c>
      <c r="AC54">
        <v>7</v>
      </c>
      <c r="AD54">
        <v>2.665952380952382</v>
      </c>
      <c r="AF54" t="s">
        <v>7949</v>
      </c>
      <c r="AI54">
        <v>0</v>
      </c>
      <c r="AJ54">
        <v>0</v>
      </c>
      <c r="AK54" t="s">
        <v>19979</v>
      </c>
      <c r="AL54" t="s">
        <v>19979</v>
      </c>
      <c r="AM54" t="s">
        <v>20019</v>
      </c>
    </row>
    <row r="55" spans="1:39" x14ac:dyDescent="0.25">
      <c r="A55" t="s">
        <v>11776</v>
      </c>
      <c r="B55" t="s">
        <v>21292</v>
      </c>
      <c r="C55" t="s">
        <v>4842</v>
      </c>
      <c r="D55">
        <v>1.69</v>
      </c>
      <c r="E55" t="s">
        <v>4846</v>
      </c>
      <c r="J55" t="s">
        <v>21309</v>
      </c>
      <c r="K55" t="s">
        <v>6860</v>
      </c>
      <c r="M55" t="s">
        <v>21313</v>
      </c>
      <c r="N55">
        <v>8</v>
      </c>
      <c r="O55" t="s">
        <v>21376</v>
      </c>
      <c r="P55" t="s">
        <v>19428</v>
      </c>
      <c r="Q55">
        <v>3</v>
      </c>
      <c r="R55">
        <v>2</v>
      </c>
      <c r="S55">
        <v>6.98</v>
      </c>
      <c r="T55">
        <v>6.98</v>
      </c>
      <c r="U55">
        <v>486.69</v>
      </c>
      <c r="V55">
        <v>72.41</v>
      </c>
      <c r="W55">
        <v>5.36</v>
      </c>
      <c r="Y55">
        <v>4.16</v>
      </c>
      <c r="Z55">
        <v>3</v>
      </c>
      <c r="AA55" t="s">
        <v>4250</v>
      </c>
      <c r="AB55">
        <v>1</v>
      </c>
      <c r="AC55">
        <v>7</v>
      </c>
      <c r="AD55">
        <v>2.595071428571428</v>
      </c>
      <c r="AF55" t="s">
        <v>7949</v>
      </c>
      <c r="AI55">
        <v>0</v>
      </c>
      <c r="AJ55">
        <v>0</v>
      </c>
      <c r="AK55" t="s">
        <v>19979</v>
      </c>
      <c r="AL55" t="s">
        <v>19979</v>
      </c>
      <c r="AM55" t="s">
        <v>20019</v>
      </c>
    </row>
    <row r="56" spans="1:39" x14ac:dyDescent="0.25">
      <c r="A56" t="s">
        <v>11362</v>
      </c>
      <c r="B56" t="s">
        <v>21292</v>
      </c>
      <c r="C56" t="s">
        <v>4842</v>
      </c>
      <c r="D56">
        <v>3.97</v>
      </c>
      <c r="E56" t="s">
        <v>4846</v>
      </c>
      <c r="J56" t="s">
        <v>21309</v>
      </c>
      <c r="K56" t="s">
        <v>6860</v>
      </c>
      <c r="M56" t="s">
        <v>21313</v>
      </c>
      <c r="N56">
        <v>8</v>
      </c>
      <c r="O56" t="s">
        <v>21376</v>
      </c>
      <c r="P56" t="s">
        <v>19014</v>
      </c>
      <c r="Q56">
        <v>4</v>
      </c>
      <c r="R56">
        <v>2</v>
      </c>
      <c r="S56">
        <v>5.82</v>
      </c>
      <c r="T56">
        <v>5.82</v>
      </c>
      <c r="U56">
        <v>487.67</v>
      </c>
      <c r="V56">
        <v>85.3</v>
      </c>
      <c r="W56">
        <v>5.0199999999999996</v>
      </c>
      <c r="Y56">
        <v>2.96</v>
      </c>
      <c r="Z56">
        <v>3</v>
      </c>
      <c r="AA56" t="s">
        <v>4250</v>
      </c>
      <c r="AB56">
        <v>1</v>
      </c>
      <c r="AC56">
        <v>6</v>
      </c>
      <c r="AD56">
        <v>2.5880714285714279</v>
      </c>
      <c r="AF56" t="s">
        <v>7949</v>
      </c>
      <c r="AI56">
        <v>0</v>
      </c>
      <c r="AJ56">
        <v>0</v>
      </c>
      <c r="AK56" t="s">
        <v>19979</v>
      </c>
      <c r="AL56" t="s">
        <v>19979</v>
      </c>
      <c r="AM56" t="s">
        <v>20019</v>
      </c>
    </row>
    <row r="57" spans="1:39" x14ac:dyDescent="0.25">
      <c r="A57" t="s">
        <v>21174</v>
      </c>
      <c r="B57" t="s">
        <v>21292</v>
      </c>
      <c r="C57" t="s">
        <v>4842</v>
      </c>
      <c r="D57">
        <v>18.7</v>
      </c>
      <c r="E57" t="s">
        <v>4846</v>
      </c>
      <c r="J57" t="s">
        <v>21309</v>
      </c>
      <c r="K57" t="s">
        <v>6860</v>
      </c>
      <c r="M57" t="s">
        <v>21313</v>
      </c>
      <c r="N57">
        <v>8</v>
      </c>
      <c r="O57" t="s">
        <v>21376</v>
      </c>
      <c r="P57" t="s">
        <v>21456</v>
      </c>
      <c r="Q57">
        <v>2</v>
      </c>
      <c r="R57">
        <v>2</v>
      </c>
      <c r="S57">
        <v>7.19</v>
      </c>
      <c r="T57">
        <v>7.19</v>
      </c>
      <c r="U57">
        <v>458.65</v>
      </c>
      <c r="V57">
        <v>72.41</v>
      </c>
      <c r="W57">
        <v>5.39</v>
      </c>
      <c r="Y57">
        <v>4.57</v>
      </c>
      <c r="Z57">
        <v>2</v>
      </c>
      <c r="AA57" t="s">
        <v>4250</v>
      </c>
      <c r="AB57">
        <v>1</v>
      </c>
      <c r="AC57">
        <v>5</v>
      </c>
      <c r="AD57">
        <v>2.7953571428571431</v>
      </c>
      <c r="AF57" t="s">
        <v>7949</v>
      </c>
      <c r="AI57">
        <v>0</v>
      </c>
      <c r="AJ57">
        <v>0</v>
      </c>
      <c r="AK57" t="s">
        <v>19979</v>
      </c>
      <c r="AL57" t="s">
        <v>19979</v>
      </c>
      <c r="AM57" t="s">
        <v>20019</v>
      </c>
    </row>
    <row r="58" spans="1:39" x14ac:dyDescent="0.25">
      <c r="A58" t="s">
        <v>11315</v>
      </c>
      <c r="B58" t="s">
        <v>21292</v>
      </c>
      <c r="C58" t="s">
        <v>4842</v>
      </c>
      <c r="D58">
        <v>4.1500000000000004</v>
      </c>
      <c r="E58" t="s">
        <v>4846</v>
      </c>
      <c r="J58" t="s">
        <v>21309</v>
      </c>
      <c r="K58" t="s">
        <v>6860</v>
      </c>
      <c r="M58" t="s">
        <v>21313</v>
      </c>
      <c r="N58">
        <v>8</v>
      </c>
      <c r="O58" t="s">
        <v>21376</v>
      </c>
      <c r="P58" t="s">
        <v>18967</v>
      </c>
      <c r="Q58">
        <v>3</v>
      </c>
      <c r="R58">
        <v>3</v>
      </c>
      <c r="S58">
        <v>5.09</v>
      </c>
      <c r="T58">
        <v>5.09</v>
      </c>
      <c r="U58">
        <v>448.61</v>
      </c>
      <c r="V58">
        <v>92.64</v>
      </c>
      <c r="W58">
        <v>3.83</v>
      </c>
      <c r="Y58">
        <v>4.3099999999999996</v>
      </c>
      <c r="Z58">
        <v>2</v>
      </c>
      <c r="AA58" t="s">
        <v>4250</v>
      </c>
      <c r="AB58">
        <v>0</v>
      </c>
      <c r="AC58">
        <v>8</v>
      </c>
      <c r="AD58">
        <v>2.4457380952380952</v>
      </c>
      <c r="AF58" t="s">
        <v>7949</v>
      </c>
      <c r="AI58">
        <v>0</v>
      </c>
      <c r="AJ58">
        <v>0</v>
      </c>
      <c r="AK58" t="s">
        <v>19979</v>
      </c>
      <c r="AL58" t="s">
        <v>19979</v>
      </c>
      <c r="AM58" t="s">
        <v>20019</v>
      </c>
    </row>
    <row r="59" spans="1:39" x14ac:dyDescent="0.25">
      <c r="A59" t="s">
        <v>11316</v>
      </c>
      <c r="B59" t="s">
        <v>21292</v>
      </c>
      <c r="C59" t="s">
        <v>4842</v>
      </c>
      <c r="D59">
        <v>4.4000000000000004</v>
      </c>
      <c r="E59" t="s">
        <v>4846</v>
      </c>
      <c r="J59" t="s">
        <v>21309</v>
      </c>
      <c r="K59" t="s">
        <v>6860</v>
      </c>
      <c r="M59" t="s">
        <v>21313</v>
      </c>
      <c r="N59">
        <v>8</v>
      </c>
      <c r="O59" t="s">
        <v>21376</v>
      </c>
      <c r="P59" t="s">
        <v>18968</v>
      </c>
      <c r="Q59">
        <v>3</v>
      </c>
      <c r="R59">
        <v>2</v>
      </c>
      <c r="S59">
        <v>5.09</v>
      </c>
      <c r="T59">
        <v>5.09</v>
      </c>
      <c r="U59">
        <v>443.6</v>
      </c>
      <c r="V59">
        <v>96.2</v>
      </c>
      <c r="W59">
        <v>4.3600000000000003</v>
      </c>
      <c r="Y59">
        <v>3.79</v>
      </c>
      <c r="Z59">
        <v>2</v>
      </c>
      <c r="AA59" t="s">
        <v>4250</v>
      </c>
      <c r="AB59">
        <v>0</v>
      </c>
      <c r="AC59">
        <v>7</v>
      </c>
      <c r="AD59">
        <v>2.696190476190476</v>
      </c>
      <c r="AF59" t="s">
        <v>7949</v>
      </c>
      <c r="AI59">
        <v>0</v>
      </c>
      <c r="AJ59">
        <v>0</v>
      </c>
      <c r="AK59" t="s">
        <v>19979</v>
      </c>
      <c r="AL59" t="s">
        <v>19979</v>
      </c>
      <c r="AM59" t="s">
        <v>20019</v>
      </c>
    </row>
    <row r="60" spans="1:39" x14ac:dyDescent="0.25">
      <c r="A60" t="s">
        <v>10910</v>
      </c>
      <c r="B60" t="s">
        <v>21292</v>
      </c>
      <c r="C60" t="s">
        <v>4842</v>
      </c>
      <c r="D60">
        <v>4.1399999999999997</v>
      </c>
      <c r="E60" t="s">
        <v>4846</v>
      </c>
      <c r="J60" t="s">
        <v>21309</v>
      </c>
      <c r="K60" t="s">
        <v>6860</v>
      </c>
      <c r="M60" t="s">
        <v>21313</v>
      </c>
      <c r="N60">
        <v>8</v>
      </c>
      <c r="O60" t="s">
        <v>21376</v>
      </c>
      <c r="P60" t="s">
        <v>18562</v>
      </c>
      <c r="Q60">
        <v>4</v>
      </c>
      <c r="R60">
        <v>3</v>
      </c>
      <c r="S60">
        <v>4.25</v>
      </c>
      <c r="T60">
        <v>4.25</v>
      </c>
      <c r="U60">
        <v>496.01</v>
      </c>
      <c r="V60">
        <v>124.73</v>
      </c>
      <c r="W60">
        <v>3.96</v>
      </c>
      <c r="Y60">
        <v>4.24</v>
      </c>
      <c r="Z60">
        <v>3</v>
      </c>
      <c r="AA60" t="s">
        <v>4250</v>
      </c>
      <c r="AB60">
        <v>0</v>
      </c>
      <c r="AC60">
        <v>11</v>
      </c>
      <c r="AD60">
        <v>1.5701666666666669</v>
      </c>
      <c r="AF60" t="s">
        <v>7949</v>
      </c>
      <c r="AI60">
        <v>0</v>
      </c>
      <c r="AJ60">
        <v>0</v>
      </c>
      <c r="AK60" t="s">
        <v>19979</v>
      </c>
      <c r="AL60" t="s">
        <v>19979</v>
      </c>
      <c r="AM60" t="s">
        <v>20019</v>
      </c>
    </row>
    <row r="61" spans="1:39" x14ac:dyDescent="0.25">
      <c r="A61" t="s">
        <v>11195</v>
      </c>
      <c r="B61" t="s">
        <v>21292</v>
      </c>
      <c r="C61" t="s">
        <v>4842</v>
      </c>
      <c r="D61">
        <v>5.27</v>
      </c>
      <c r="E61" t="s">
        <v>4846</v>
      </c>
      <c r="J61" t="s">
        <v>21309</v>
      </c>
      <c r="K61" t="s">
        <v>6860</v>
      </c>
      <c r="M61" t="s">
        <v>21313</v>
      </c>
      <c r="N61">
        <v>8</v>
      </c>
      <c r="O61" t="s">
        <v>21376</v>
      </c>
      <c r="P61" t="s">
        <v>18847</v>
      </c>
      <c r="Q61">
        <v>3</v>
      </c>
      <c r="R61">
        <v>2</v>
      </c>
      <c r="S61">
        <v>6.74</v>
      </c>
      <c r="T61">
        <v>6.74</v>
      </c>
      <c r="U61">
        <v>555</v>
      </c>
      <c r="V61">
        <v>81.64</v>
      </c>
      <c r="W61">
        <v>6.31</v>
      </c>
      <c r="Y61">
        <v>1.61</v>
      </c>
      <c r="Z61">
        <v>4</v>
      </c>
      <c r="AA61" t="s">
        <v>4250</v>
      </c>
      <c r="AB61">
        <v>2</v>
      </c>
      <c r="AC61">
        <v>9</v>
      </c>
      <c r="AD61">
        <v>2.5</v>
      </c>
      <c r="AF61" t="s">
        <v>7949</v>
      </c>
      <c r="AI61">
        <v>0</v>
      </c>
      <c r="AJ61">
        <v>0</v>
      </c>
      <c r="AK61" t="s">
        <v>19979</v>
      </c>
      <c r="AL61" t="s">
        <v>19979</v>
      </c>
      <c r="AM61" t="s">
        <v>20019</v>
      </c>
    </row>
    <row r="62" spans="1:39" x14ac:dyDescent="0.25">
      <c r="A62" t="s">
        <v>11968</v>
      </c>
      <c r="B62" t="s">
        <v>21292</v>
      </c>
      <c r="C62" t="s">
        <v>4842</v>
      </c>
      <c r="D62">
        <v>10.7</v>
      </c>
      <c r="E62" t="s">
        <v>4846</v>
      </c>
      <c r="J62" t="s">
        <v>21309</v>
      </c>
      <c r="K62" t="s">
        <v>6860</v>
      </c>
      <c r="M62" t="s">
        <v>21313</v>
      </c>
      <c r="N62">
        <v>8</v>
      </c>
      <c r="O62" t="s">
        <v>21376</v>
      </c>
      <c r="P62" t="s">
        <v>19620</v>
      </c>
      <c r="Q62">
        <v>4</v>
      </c>
      <c r="R62">
        <v>2</v>
      </c>
      <c r="S62">
        <v>6.42</v>
      </c>
      <c r="T62">
        <v>6.42</v>
      </c>
      <c r="U62">
        <v>507.06</v>
      </c>
      <c r="V62">
        <v>81.64</v>
      </c>
      <c r="W62">
        <v>5.96</v>
      </c>
      <c r="Y62">
        <v>2.7</v>
      </c>
      <c r="Z62">
        <v>4</v>
      </c>
      <c r="AA62" t="s">
        <v>4250</v>
      </c>
      <c r="AB62">
        <v>2</v>
      </c>
      <c r="AC62">
        <v>9</v>
      </c>
      <c r="AD62">
        <v>2.5</v>
      </c>
      <c r="AF62" t="s">
        <v>7949</v>
      </c>
      <c r="AI62">
        <v>0</v>
      </c>
      <c r="AJ62">
        <v>0</v>
      </c>
      <c r="AK62" t="s">
        <v>19979</v>
      </c>
      <c r="AL62" t="s">
        <v>19979</v>
      </c>
      <c r="AM62" t="s">
        <v>20019</v>
      </c>
    </row>
    <row r="63" spans="1:39" x14ac:dyDescent="0.25">
      <c r="A63" t="s">
        <v>11196</v>
      </c>
      <c r="B63" t="s">
        <v>21292</v>
      </c>
      <c r="C63" t="s">
        <v>4842</v>
      </c>
      <c r="D63">
        <v>5.27</v>
      </c>
      <c r="E63" t="s">
        <v>4846</v>
      </c>
      <c r="J63" t="s">
        <v>21309</v>
      </c>
      <c r="K63" t="s">
        <v>6860</v>
      </c>
      <c r="M63" t="s">
        <v>21313</v>
      </c>
      <c r="N63">
        <v>8</v>
      </c>
      <c r="O63" t="s">
        <v>21376</v>
      </c>
      <c r="P63" t="s">
        <v>18848</v>
      </c>
      <c r="Q63">
        <v>4</v>
      </c>
      <c r="R63">
        <v>3</v>
      </c>
      <c r="S63">
        <v>5.26</v>
      </c>
      <c r="T63">
        <v>5.27</v>
      </c>
      <c r="U63">
        <v>497.04</v>
      </c>
      <c r="V63">
        <v>101.87</v>
      </c>
      <c r="W63">
        <v>4.71</v>
      </c>
      <c r="Y63">
        <v>4.04</v>
      </c>
      <c r="Z63">
        <v>3</v>
      </c>
      <c r="AA63" t="s">
        <v>4250</v>
      </c>
      <c r="AB63">
        <v>0</v>
      </c>
      <c r="AC63">
        <v>10</v>
      </c>
      <c r="AD63">
        <v>1.792142857142857</v>
      </c>
      <c r="AF63" t="s">
        <v>7949</v>
      </c>
      <c r="AI63">
        <v>0</v>
      </c>
      <c r="AJ63">
        <v>0</v>
      </c>
      <c r="AK63" t="s">
        <v>19979</v>
      </c>
      <c r="AL63" t="s">
        <v>19979</v>
      </c>
      <c r="AM63" t="s">
        <v>20019</v>
      </c>
    </row>
    <row r="64" spans="1:39" x14ac:dyDescent="0.25">
      <c r="A64" t="s">
        <v>11873</v>
      </c>
      <c r="B64" t="s">
        <v>21292</v>
      </c>
      <c r="C64" t="s">
        <v>4842</v>
      </c>
      <c r="D64">
        <v>5.45</v>
      </c>
      <c r="E64" t="s">
        <v>4846</v>
      </c>
      <c r="J64" t="s">
        <v>21309</v>
      </c>
      <c r="K64" t="s">
        <v>6860</v>
      </c>
      <c r="M64" t="s">
        <v>21313</v>
      </c>
      <c r="N64">
        <v>8</v>
      </c>
      <c r="O64" t="s">
        <v>21376</v>
      </c>
      <c r="P64" t="s">
        <v>19525</v>
      </c>
      <c r="Q64">
        <v>5</v>
      </c>
      <c r="R64">
        <v>3</v>
      </c>
      <c r="S64">
        <v>5.87</v>
      </c>
      <c r="T64">
        <v>5.87</v>
      </c>
      <c r="U64">
        <v>547.05999999999995</v>
      </c>
      <c r="V64">
        <v>111.1</v>
      </c>
      <c r="W64">
        <v>5.61</v>
      </c>
      <c r="X64">
        <v>10.16</v>
      </c>
      <c r="Y64">
        <v>2.95</v>
      </c>
      <c r="Z64">
        <v>4</v>
      </c>
      <c r="AA64" t="s">
        <v>4250</v>
      </c>
      <c r="AB64">
        <v>2</v>
      </c>
      <c r="AC64">
        <v>10</v>
      </c>
      <c r="AD64">
        <v>1.463333333333334</v>
      </c>
      <c r="AF64" t="s">
        <v>7949</v>
      </c>
      <c r="AI64">
        <v>0</v>
      </c>
      <c r="AJ64">
        <v>0</v>
      </c>
      <c r="AK64" t="s">
        <v>19979</v>
      </c>
      <c r="AL64" t="s">
        <v>19979</v>
      </c>
      <c r="AM64" t="s">
        <v>20019</v>
      </c>
    </row>
    <row r="65" spans="1:39" x14ac:dyDescent="0.25">
      <c r="A65" t="s">
        <v>10496</v>
      </c>
      <c r="B65" t="s">
        <v>21292</v>
      </c>
      <c r="C65" t="s">
        <v>4842</v>
      </c>
      <c r="D65">
        <v>10.4</v>
      </c>
      <c r="E65" t="s">
        <v>4846</v>
      </c>
      <c r="J65" t="s">
        <v>21309</v>
      </c>
      <c r="K65" t="s">
        <v>6860</v>
      </c>
      <c r="M65" t="s">
        <v>21313</v>
      </c>
      <c r="N65">
        <v>8</v>
      </c>
      <c r="O65" t="s">
        <v>21376</v>
      </c>
      <c r="P65" t="s">
        <v>18148</v>
      </c>
      <c r="Q65">
        <v>4</v>
      </c>
      <c r="R65">
        <v>3</v>
      </c>
      <c r="S65">
        <v>3.01</v>
      </c>
      <c r="T65">
        <v>5.71</v>
      </c>
      <c r="U65">
        <v>537.05999999999995</v>
      </c>
      <c r="V65">
        <v>118.94</v>
      </c>
      <c r="W65">
        <v>5.34</v>
      </c>
      <c r="X65">
        <v>4.66</v>
      </c>
      <c r="Y65">
        <v>4.0999999999999996</v>
      </c>
      <c r="Z65">
        <v>3</v>
      </c>
      <c r="AA65" t="s">
        <v>4250</v>
      </c>
      <c r="AB65">
        <v>2</v>
      </c>
      <c r="AC65">
        <v>9</v>
      </c>
      <c r="AD65">
        <v>1.6970000000000001</v>
      </c>
      <c r="AF65" t="s">
        <v>7951</v>
      </c>
      <c r="AI65">
        <v>0</v>
      </c>
      <c r="AJ65">
        <v>0</v>
      </c>
      <c r="AK65" t="s">
        <v>19979</v>
      </c>
      <c r="AL65" t="s">
        <v>19979</v>
      </c>
      <c r="AM65" t="s">
        <v>20019</v>
      </c>
    </row>
    <row r="66" spans="1:39" x14ac:dyDescent="0.25">
      <c r="A66" t="s">
        <v>11346</v>
      </c>
      <c r="B66" t="s">
        <v>21292</v>
      </c>
      <c r="C66" t="s">
        <v>4842</v>
      </c>
      <c r="D66">
        <v>1.34</v>
      </c>
      <c r="E66" t="s">
        <v>4846</v>
      </c>
      <c r="J66" t="s">
        <v>21309</v>
      </c>
      <c r="K66" t="s">
        <v>6860</v>
      </c>
      <c r="M66" t="s">
        <v>21313</v>
      </c>
      <c r="N66">
        <v>8</v>
      </c>
      <c r="O66" t="s">
        <v>21376</v>
      </c>
      <c r="P66" t="s">
        <v>18998</v>
      </c>
      <c r="Q66">
        <v>5</v>
      </c>
      <c r="R66">
        <v>2</v>
      </c>
      <c r="S66">
        <v>4.7699999999999996</v>
      </c>
      <c r="T66">
        <v>4.7699999999999996</v>
      </c>
      <c r="U66">
        <v>511.02</v>
      </c>
      <c r="V66">
        <v>100.1</v>
      </c>
      <c r="W66">
        <v>4.46</v>
      </c>
      <c r="Y66">
        <v>4.28</v>
      </c>
      <c r="Z66">
        <v>3</v>
      </c>
      <c r="AA66" t="s">
        <v>4250</v>
      </c>
      <c r="AB66">
        <v>1</v>
      </c>
      <c r="AC66">
        <v>10</v>
      </c>
      <c r="AD66">
        <v>2.2783333333333342</v>
      </c>
      <c r="AF66" t="s">
        <v>7949</v>
      </c>
      <c r="AI66">
        <v>0</v>
      </c>
      <c r="AJ66">
        <v>0</v>
      </c>
      <c r="AK66" t="s">
        <v>19979</v>
      </c>
      <c r="AL66" t="s">
        <v>19979</v>
      </c>
      <c r="AM66" t="s">
        <v>20019</v>
      </c>
    </row>
    <row r="67" spans="1:39" x14ac:dyDescent="0.25">
      <c r="A67" t="s">
        <v>11285</v>
      </c>
      <c r="B67" t="s">
        <v>21292</v>
      </c>
      <c r="C67" t="s">
        <v>4842</v>
      </c>
      <c r="D67">
        <v>3.1</v>
      </c>
      <c r="E67" t="s">
        <v>4846</v>
      </c>
      <c r="J67" t="s">
        <v>21309</v>
      </c>
      <c r="K67" t="s">
        <v>6860</v>
      </c>
      <c r="M67" t="s">
        <v>21313</v>
      </c>
      <c r="N67">
        <v>8</v>
      </c>
      <c r="O67" t="s">
        <v>21376</v>
      </c>
      <c r="P67" t="s">
        <v>18937</v>
      </c>
      <c r="Q67">
        <v>5</v>
      </c>
      <c r="R67">
        <v>2</v>
      </c>
      <c r="S67">
        <v>4.9400000000000004</v>
      </c>
      <c r="T67">
        <v>5.0599999999999996</v>
      </c>
      <c r="U67">
        <v>519.04999999999995</v>
      </c>
      <c r="V67">
        <v>99.46</v>
      </c>
      <c r="W67">
        <v>4.9800000000000004</v>
      </c>
      <c r="Y67">
        <v>6.96</v>
      </c>
      <c r="Z67">
        <v>4</v>
      </c>
      <c r="AA67" t="s">
        <v>4250</v>
      </c>
      <c r="AB67">
        <v>1</v>
      </c>
      <c r="AC67">
        <v>11</v>
      </c>
      <c r="AD67">
        <v>2.1846666666666672</v>
      </c>
      <c r="AF67" t="s">
        <v>7949</v>
      </c>
      <c r="AI67">
        <v>0</v>
      </c>
      <c r="AJ67">
        <v>0</v>
      </c>
      <c r="AK67" t="s">
        <v>19979</v>
      </c>
      <c r="AL67" t="s">
        <v>19979</v>
      </c>
      <c r="AM67" t="s">
        <v>20019</v>
      </c>
    </row>
    <row r="68" spans="1:39" x14ac:dyDescent="0.25">
      <c r="A68" t="s">
        <v>11373</v>
      </c>
      <c r="B68" t="s">
        <v>21292</v>
      </c>
      <c r="C68" t="s">
        <v>4842</v>
      </c>
      <c r="D68">
        <v>1.44</v>
      </c>
      <c r="E68" t="s">
        <v>4846</v>
      </c>
      <c r="J68" t="s">
        <v>21309</v>
      </c>
      <c r="K68" t="s">
        <v>6860</v>
      </c>
      <c r="M68" t="s">
        <v>21313</v>
      </c>
      <c r="N68">
        <v>8</v>
      </c>
      <c r="O68" t="s">
        <v>21376</v>
      </c>
      <c r="P68" t="s">
        <v>19025</v>
      </c>
      <c r="Q68">
        <v>3</v>
      </c>
      <c r="R68">
        <v>3</v>
      </c>
      <c r="S68">
        <v>5.63</v>
      </c>
      <c r="T68">
        <v>5.63</v>
      </c>
      <c r="U68">
        <v>474.65</v>
      </c>
      <c r="V68">
        <v>92.64</v>
      </c>
      <c r="W68">
        <v>4.3600000000000003</v>
      </c>
      <c r="Y68">
        <v>4.16</v>
      </c>
      <c r="Z68">
        <v>2</v>
      </c>
      <c r="AA68" t="s">
        <v>4250</v>
      </c>
      <c r="AB68">
        <v>0</v>
      </c>
      <c r="AC68">
        <v>5</v>
      </c>
      <c r="AD68">
        <v>2.2597380952380952</v>
      </c>
      <c r="AF68" t="s">
        <v>7949</v>
      </c>
      <c r="AI68">
        <v>0</v>
      </c>
      <c r="AJ68">
        <v>0</v>
      </c>
      <c r="AK68" t="s">
        <v>19979</v>
      </c>
      <c r="AL68" t="s">
        <v>19979</v>
      </c>
      <c r="AM68" t="s">
        <v>20019</v>
      </c>
    </row>
    <row r="69" spans="1:39" x14ac:dyDescent="0.25">
      <c r="A69" t="s">
        <v>11457</v>
      </c>
      <c r="B69" t="s">
        <v>21292</v>
      </c>
      <c r="C69" t="s">
        <v>4842</v>
      </c>
      <c r="D69">
        <v>1.23</v>
      </c>
      <c r="E69" t="s">
        <v>4846</v>
      </c>
      <c r="J69" t="s">
        <v>21309</v>
      </c>
      <c r="K69" t="s">
        <v>6860</v>
      </c>
      <c r="M69" t="s">
        <v>21313</v>
      </c>
      <c r="N69">
        <v>8</v>
      </c>
      <c r="O69" t="s">
        <v>21376</v>
      </c>
      <c r="P69" t="s">
        <v>19109</v>
      </c>
      <c r="Q69">
        <v>4</v>
      </c>
      <c r="R69">
        <v>2</v>
      </c>
      <c r="S69">
        <v>6.01</v>
      </c>
      <c r="T69">
        <v>6.01</v>
      </c>
      <c r="U69">
        <v>499.08</v>
      </c>
      <c r="V69">
        <v>81.64</v>
      </c>
      <c r="W69">
        <v>5.45</v>
      </c>
      <c r="Y69">
        <v>4.0199999999999996</v>
      </c>
      <c r="Z69">
        <v>3</v>
      </c>
      <c r="AA69" t="s">
        <v>4250</v>
      </c>
      <c r="AB69">
        <v>1</v>
      </c>
      <c r="AC69">
        <v>11</v>
      </c>
      <c r="AD69">
        <v>2.5065714285714291</v>
      </c>
      <c r="AF69" t="s">
        <v>7949</v>
      </c>
      <c r="AI69">
        <v>0</v>
      </c>
      <c r="AJ69">
        <v>0</v>
      </c>
      <c r="AK69" t="s">
        <v>19979</v>
      </c>
      <c r="AL69" t="s">
        <v>19979</v>
      </c>
      <c r="AM69" t="s">
        <v>20019</v>
      </c>
    </row>
    <row r="70" spans="1:39" x14ac:dyDescent="0.25">
      <c r="A70" t="s">
        <v>11768</v>
      </c>
      <c r="B70" t="s">
        <v>21292</v>
      </c>
      <c r="C70" t="s">
        <v>4842</v>
      </c>
      <c r="D70">
        <v>9.1</v>
      </c>
      <c r="E70" t="s">
        <v>4846</v>
      </c>
      <c r="J70" t="s">
        <v>21309</v>
      </c>
      <c r="K70" t="s">
        <v>6860</v>
      </c>
      <c r="M70" t="s">
        <v>21313</v>
      </c>
      <c r="N70">
        <v>8</v>
      </c>
      <c r="O70" t="s">
        <v>21376</v>
      </c>
      <c r="P70" t="s">
        <v>19420</v>
      </c>
      <c r="Q70">
        <v>4</v>
      </c>
      <c r="R70">
        <v>2</v>
      </c>
      <c r="S70">
        <v>5.81</v>
      </c>
      <c r="T70">
        <v>5.81</v>
      </c>
      <c r="U70">
        <v>490.99</v>
      </c>
      <c r="V70">
        <v>94.78</v>
      </c>
      <c r="W70">
        <v>5.49</v>
      </c>
      <c r="Y70">
        <v>2.88</v>
      </c>
      <c r="Z70">
        <v>4</v>
      </c>
      <c r="AA70" t="s">
        <v>4250</v>
      </c>
      <c r="AB70">
        <v>1</v>
      </c>
      <c r="AC70">
        <v>9</v>
      </c>
      <c r="AD70">
        <v>2.4050238095238101</v>
      </c>
      <c r="AF70" t="s">
        <v>7949</v>
      </c>
      <c r="AI70">
        <v>0</v>
      </c>
      <c r="AJ70">
        <v>0</v>
      </c>
      <c r="AK70" t="s">
        <v>19979</v>
      </c>
      <c r="AL70" t="s">
        <v>19979</v>
      </c>
      <c r="AM70" t="s">
        <v>20019</v>
      </c>
    </row>
    <row r="71" spans="1:39" x14ac:dyDescent="0.25">
      <c r="A71" t="s">
        <v>10854</v>
      </c>
      <c r="B71" t="s">
        <v>21292</v>
      </c>
      <c r="C71" t="s">
        <v>4842</v>
      </c>
      <c r="D71">
        <v>1.28</v>
      </c>
      <c r="E71" t="s">
        <v>4846</v>
      </c>
      <c r="J71" t="s">
        <v>21309</v>
      </c>
      <c r="K71" t="s">
        <v>6860</v>
      </c>
      <c r="M71" t="s">
        <v>21313</v>
      </c>
      <c r="N71">
        <v>8</v>
      </c>
      <c r="O71" t="s">
        <v>21376</v>
      </c>
      <c r="P71" t="s">
        <v>18506</v>
      </c>
      <c r="Q71">
        <v>4</v>
      </c>
      <c r="R71">
        <v>3</v>
      </c>
      <c r="S71">
        <v>5.37</v>
      </c>
      <c r="T71">
        <v>5.37</v>
      </c>
      <c r="U71">
        <v>509.05</v>
      </c>
      <c r="V71">
        <v>101.87</v>
      </c>
      <c r="W71">
        <v>5</v>
      </c>
      <c r="Y71">
        <v>4.0999999999999996</v>
      </c>
      <c r="Z71">
        <v>3</v>
      </c>
      <c r="AA71" t="s">
        <v>4250</v>
      </c>
      <c r="AB71">
        <v>1</v>
      </c>
      <c r="AC71">
        <v>8</v>
      </c>
      <c r="AD71">
        <v>1.7709999999999999</v>
      </c>
      <c r="AF71" t="s">
        <v>7949</v>
      </c>
      <c r="AI71">
        <v>0</v>
      </c>
      <c r="AJ71">
        <v>0</v>
      </c>
      <c r="AK71" t="s">
        <v>19979</v>
      </c>
      <c r="AL71" t="s">
        <v>19979</v>
      </c>
      <c r="AM71" t="s">
        <v>20019</v>
      </c>
    </row>
    <row r="72" spans="1:39" x14ac:dyDescent="0.25">
      <c r="A72" t="s">
        <v>10849</v>
      </c>
      <c r="B72" t="s">
        <v>21292</v>
      </c>
      <c r="C72" t="s">
        <v>4842</v>
      </c>
      <c r="D72">
        <v>5.27</v>
      </c>
      <c r="E72" t="s">
        <v>4846</v>
      </c>
      <c r="J72" t="s">
        <v>21309</v>
      </c>
      <c r="K72" t="s">
        <v>6860</v>
      </c>
      <c r="M72" t="s">
        <v>21313</v>
      </c>
      <c r="N72">
        <v>8</v>
      </c>
      <c r="O72" t="s">
        <v>21376</v>
      </c>
      <c r="P72" t="s">
        <v>18501</v>
      </c>
      <c r="Q72">
        <v>5</v>
      </c>
      <c r="R72">
        <v>4</v>
      </c>
      <c r="S72">
        <v>3.92</v>
      </c>
      <c r="T72">
        <v>3.92</v>
      </c>
      <c r="U72">
        <v>484.98</v>
      </c>
      <c r="V72">
        <v>122.1</v>
      </c>
      <c r="W72">
        <v>3.05</v>
      </c>
      <c r="X72">
        <v>13.57</v>
      </c>
      <c r="Y72">
        <v>3.26</v>
      </c>
      <c r="Z72">
        <v>3</v>
      </c>
      <c r="AA72" t="s">
        <v>4250</v>
      </c>
      <c r="AB72">
        <v>0</v>
      </c>
      <c r="AC72">
        <v>10</v>
      </c>
      <c r="AD72">
        <v>1.6872857142857141</v>
      </c>
      <c r="AF72" t="s">
        <v>7949</v>
      </c>
      <c r="AI72">
        <v>0</v>
      </c>
      <c r="AJ72">
        <v>0</v>
      </c>
      <c r="AK72" t="s">
        <v>19979</v>
      </c>
      <c r="AL72" t="s">
        <v>19979</v>
      </c>
      <c r="AM72" t="s">
        <v>20019</v>
      </c>
    </row>
    <row r="73" spans="1:39" x14ac:dyDescent="0.25">
      <c r="A73" t="s">
        <v>11686</v>
      </c>
      <c r="B73" t="s">
        <v>21292</v>
      </c>
      <c r="C73" t="s">
        <v>4842</v>
      </c>
      <c r="D73">
        <v>346</v>
      </c>
      <c r="E73" t="s">
        <v>4845</v>
      </c>
      <c r="J73" t="s">
        <v>21309</v>
      </c>
      <c r="K73" t="s">
        <v>6860</v>
      </c>
      <c r="L73" t="s">
        <v>6861</v>
      </c>
      <c r="M73" t="s">
        <v>15081</v>
      </c>
      <c r="N73">
        <v>9</v>
      </c>
      <c r="O73" t="s">
        <v>21377</v>
      </c>
      <c r="P73" t="s">
        <v>19338</v>
      </c>
      <c r="Q73">
        <v>4</v>
      </c>
      <c r="R73">
        <v>3</v>
      </c>
      <c r="S73">
        <v>3.5</v>
      </c>
      <c r="T73">
        <v>3.52</v>
      </c>
      <c r="U73">
        <v>450.6</v>
      </c>
      <c r="V73">
        <v>61.36</v>
      </c>
      <c r="W73">
        <v>4.3</v>
      </c>
      <c r="X73">
        <v>13.92</v>
      </c>
      <c r="Y73">
        <v>5.62</v>
      </c>
      <c r="Z73">
        <v>2</v>
      </c>
      <c r="AA73" t="s">
        <v>4250</v>
      </c>
      <c r="AB73">
        <v>0</v>
      </c>
      <c r="AC73">
        <v>9</v>
      </c>
      <c r="AD73">
        <v>3.509523809523809</v>
      </c>
      <c r="AF73" t="s">
        <v>7949</v>
      </c>
      <c r="AI73">
        <v>0</v>
      </c>
      <c r="AJ73">
        <v>0</v>
      </c>
      <c r="AK73" t="s">
        <v>19966</v>
      </c>
      <c r="AL73" t="s">
        <v>19966</v>
      </c>
      <c r="AM73" t="s">
        <v>20019</v>
      </c>
    </row>
    <row r="74" spans="1:39" x14ac:dyDescent="0.25">
      <c r="A74" t="s">
        <v>10997</v>
      </c>
      <c r="B74" t="s">
        <v>21292</v>
      </c>
      <c r="C74" t="s">
        <v>4842</v>
      </c>
      <c r="D74">
        <v>6</v>
      </c>
      <c r="E74" t="s">
        <v>4845</v>
      </c>
      <c r="J74" t="s">
        <v>21309</v>
      </c>
      <c r="K74" t="s">
        <v>6860</v>
      </c>
      <c r="L74" t="s">
        <v>6861</v>
      </c>
      <c r="M74" t="s">
        <v>15081</v>
      </c>
      <c r="N74">
        <v>9</v>
      </c>
      <c r="O74" t="s">
        <v>21377</v>
      </c>
      <c r="P74" t="s">
        <v>18649</v>
      </c>
      <c r="U74">
        <v>493.68</v>
      </c>
      <c r="Y74">
        <v>0</v>
      </c>
      <c r="AI74">
        <v>0</v>
      </c>
      <c r="AJ74">
        <v>0</v>
      </c>
      <c r="AK74" t="s">
        <v>19966</v>
      </c>
      <c r="AL74" t="s">
        <v>19966</v>
      </c>
      <c r="AM74" t="s">
        <v>20019</v>
      </c>
    </row>
    <row r="75" spans="1:39" x14ac:dyDescent="0.25">
      <c r="A75" t="s">
        <v>21175</v>
      </c>
      <c r="B75" t="s">
        <v>21292</v>
      </c>
      <c r="C75" t="s">
        <v>4842</v>
      </c>
      <c r="D75">
        <v>348</v>
      </c>
      <c r="E75" t="s">
        <v>4845</v>
      </c>
      <c r="J75" t="s">
        <v>21309</v>
      </c>
      <c r="K75" t="s">
        <v>6860</v>
      </c>
      <c r="L75" t="s">
        <v>6861</v>
      </c>
      <c r="M75" t="s">
        <v>15081</v>
      </c>
      <c r="N75">
        <v>9</v>
      </c>
      <c r="O75" t="s">
        <v>21377</v>
      </c>
      <c r="P75" t="s">
        <v>21457</v>
      </c>
      <c r="Q75">
        <v>5</v>
      </c>
      <c r="R75">
        <v>3</v>
      </c>
      <c r="S75">
        <v>2.36</v>
      </c>
      <c r="T75">
        <v>2.36</v>
      </c>
      <c r="U75">
        <v>474.6</v>
      </c>
      <c r="V75">
        <v>87.14</v>
      </c>
      <c r="W75">
        <v>3.91</v>
      </c>
      <c r="X75">
        <v>13.91</v>
      </c>
      <c r="Y75">
        <v>6.5</v>
      </c>
      <c r="Z75">
        <v>2</v>
      </c>
      <c r="AA75" t="s">
        <v>4250</v>
      </c>
      <c r="AB75">
        <v>0</v>
      </c>
      <c r="AC75">
        <v>8</v>
      </c>
      <c r="AD75">
        <v>4.1680952380952387</v>
      </c>
      <c r="AF75" t="s">
        <v>7949</v>
      </c>
      <c r="AI75">
        <v>0</v>
      </c>
      <c r="AJ75">
        <v>0</v>
      </c>
      <c r="AK75" t="s">
        <v>19966</v>
      </c>
      <c r="AL75" t="s">
        <v>19966</v>
      </c>
      <c r="AM75" t="s">
        <v>20019</v>
      </c>
    </row>
    <row r="76" spans="1:39" x14ac:dyDescent="0.25">
      <c r="A76" t="s">
        <v>10923</v>
      </c>
      <c r="B76" t="s">
        <v>21292</v>
      </c>
      <c r="C76" t="s">
        <v>4842</v>
      </c>
      <c r="D76">
        <v>51</v>
      </c>
      <c r="E76" t="s">
        <v>4845</v>
      </c>
      <c r="J76" t="s">
        <v>21309</v>
      </c>
      <c r="K76" t="s">
        <v>6860</v>
      </c>
      <c r="L76" t="s">
        <v>6861</v>
      </c>
      <c r="M76" t="s">
        <v>15081</v>
      </c>
      <c r="N76">
        <v>9</v>
      </c>
      <c r="O76" t="s">
        <v>21377</v>
      </c>
      <c r="P76" t="s">
        <v>18575</v>
      </c>
      <c r="Q76">
        <v>3</v>
      </c>
      <c r="R76">
        <v>3</v>
      </c>
      <c r="S76">
        <v>2.5099999999999998</v>
      </c>
      <c r="T76">
        <v>2.63</v>
      </c>
      <c r="U76">
        <v>430.54</v>
      </c>
      <c r="V76">
        <v>61.36</v>
      </c>
      <c r="W76">
        <v>3.95</v>
      </c>
      <c r="X76">
        <v>13.92</v>
      </c>
      <c r="Y76">
        <v>6.66</v>
      </c>
      <c r="Z76">
        <v>2</v>
      </c>
      <c r="AA76" t="s">
        <v>4250</v>
      </c>
      <c r="AB76">
        <v>0</v>
      </c>
      <c r="AC76">
        <v>8</v>
      </c>
      <c r="AD76">
        <v>4.4078095238095241</v>
      </c>
      <c r="AF76" t="s">
        <v>7949</v>
      </c>
      <c r="AI76">
        <v>0</v>
      </c>
      <c r="AJ76">
        <v>0</v>
      </c>
      <c r="AK76" t="s">
        <v>19966</v>
      </c>
      <c r="AL76" t="s">
        <v>19966</v>
      </c>
      <c r="AM76" t="s">
        <v>20019</v>
      </c>
    </row>
    <row r="77" spans="1:39" x14ac:dyDescent="0.25">
      <c r="A77" t="s">
        <v>11489</v>
      </c>
      <c r="B77" t="s">
        <v>21292</v>
      </c>
      <c r="C77" t="s">
        <v>4842</v>
      </c>
      <c r="D77">
        <v>720</v>
      </c>
      <c r="E77" t="s">
        <v>4845</v>
      </c>
      <c r="J77" t="s">
        <v>21309</v>
      </c>
      <c r="K77" t="s">
        <v>6860</v>
      </c>
      <c r="L77" t="s">
        <v>6861</v>
      </c>
      <c r="M77" t="s">
        <v>15081</v>
      </c>
      <c r="N77">
        <v>9</v>
      </c>
      <c r="O77" t="s">
        <v>21377</v>
      </c>
      <c r="P77" t="s">
        <v>19141</v>
      </c>
      <c r="Q77">
        <v>3</v>
      </c>
      <c r="R77">
        <v>3</v>
      </c>
      <c r="S77">
        <v>3.62</v>
      </c>
      <c r="T77">
        <v>3.74</v>
      </c>
      <c r="U77">
        <v>444.57</v>
      </c>
      <c r="V77">
        <v>61.36</v>
      </c>
      <c r="W77">
        <v>4.24</v>
      </c>
      <c r="X77">
        <v>13.92</v>
      </c>
      <c r="Y77">
        <v>6.64</v>
      </c>
      <c r="Z77">
        <v>2</v>
      </c>
      <c r="AA77" t="s">
        <v>4250</v>
      </c>
      <c r="AB77">
        <v>0</v>
      </c>
      <c r="AC77">
        <v>9</v>
      </c>
      <c r="AD77">
        <v>3.382595238095238</v>
      </c>
      <c r="AF77" t="s">
        <v>7949</v>
      </c>
      <c r="AI77">
        <v>0</v>
      </c>
      <c r="AJ77">
        <v>0</v>
      </c>
      <c r="AK77" t="s">
        <v>19966</v>
      </c>
      <c r="AL77" t="s">
        <v>19966</v>
      </c>
      <c r="AM77" t="s">
        <v>20019</v>
      </c>
    </row>
    <row r="78" spans="1:39" x14ac:dyDescent="0.25">
      <c r="A78" t="s">
        <v>11863</v>
      </c>
      <c r="B78" t="s">
        <v>21292</v>
      </c>
      <c r="C78" t="s">
        <v>4842</v>
      </c>
      <c r="D78">
        <v>229</v>
      </c>
      <c r="E78" t="s">
        <v>4845</v>
      </c>
      <c r="J78" t="s">
        <v>21309</v>
      </c>
      <c r="K78" t="s">
        <v>6860</v>
      </c>
      <c r="L78" t="s">
        <v>6861</v>
      </c>
      <c r="M78" t="s">
        <v>15081</v>
      </c>
      <c r="N78">
        <v>9</v>
      </c>
      <c r="O78" t="s">
        <v>21377</v>
      </c>
      <c r="P78" t="s">
        <v>19515</v>
      </c>
      <c r="Q78">
        <v>4</v>
      </c>
      <c r="R78">
        <v>3</v>
      </c>
      <c r="S78">
        <v>0.7</v>
      </c>
      <c r="T78">
        <v>1.01</v>
      </c>
      <c r="U78">
        <v>431.53</v>
      </c>
      <c r="V78">
        <v>74.25</v>
      </c>
      <c r="W78">
        <v>3.34</v>
      </c>
      <c r="X78">
        <v>13.92</v>
      </c>
      <c r="Y78">
        <v>6.5</v>
      </c>
      <c r="Z78">
        <v>2</v>
      </c>
      <c r="AA78" t="s">
        <v>4250</v>
      </c>
      <c r="AB78">
        <v>0</v>
      </c>
      <c r="AC78">
        <v>8</v>
      </c>
      <c r="AD78">
        <v>4.655738095238096</v>
      </c>
      <c r="AF78" t="s">
        <v>7949</v>
      </c>
      <c r="AI78">
        <v>0</v>
      </c>
      <c r="AJ78">
        <v>0</v>
      </c>
      <c r="AK78" t="s">
        <v>19966</v>
      </c>
      <c r="AL78" t="s">
        <v>19966</v>
      </c>
      <c r="AM78" t="s">
        <v>20019</v>
      </c>
    </row>
    <row r="79" spans="1:39" x14ac:dyDescent="0.25">
      <c r="A79" t="s">
        <v>21176</v>
      </c>
      <c r="B79" t="s">
        <v>21292</v>
      </c>
      <c r="C79" t="s">
        <v>4842</v>
      </c>
      <c r="D79">
        <v>440</v>
      </c>
      <c r="E79" t="s">
        <v>4845</v>
      </c>
      <c r="J79" t="s">
        <v>21309</v>
      </c>
      <c r="K79" t="s">
        <v>6860</v>
      </c>
      <c r="L79" t="s">
        <v>6861</v>
      </c>
      <c r="M79" t="s">
        <v>15081</v>
      </c>
      <c r="N79">
        <v>9</v>
      </c>
      <c r="O79" t="s">
        <v>21377</v>
      </c>
      <c r="P79" t="s">
        <v>21458</v>
      </c>
      <c r="Q79">
        <v>3</v>
      </c>
      <c r="R79">
        <v>3</v>
      </c>
      <c r="S79">
        <v>4.16</v>
      </c>
      <c r="T79">
        <v>5.32</v>
      </c>
      <c r="U79">
        <v>486.65</v>
      </c>
      <c r="V79">
        <v>61.36</v>
      </c>
      <c r="W79">
        <v>5.41</v>
      </c>
      <c r="X79">
        <v>13.91</v>
      </c>
      <c r="Y79">
        <v>8.35</v>
      </c>
      <c r="Z79">
        <v>2</v>
      </c>
      <c r="AA79" t="s">
        <v>4250</v>
      </c>
      <c r="AB79">
        <v>1</v>
      </c>
      <c r="AC79">
        <v>9</v>
      </c>
      <c r="AD79">
        <v>2.0870238095238101</v>
      </c>
      <c r="AF79" t="s">
        <v>7949</v>
      </c>
      <c r="AI79">
        <v>0</v>
      </c>
      <c r="AJ79">
        <v>0</v>
      </c>
      <c r="AK79" t="s">
        <v>19966</v>
      </c>
      <c r="AL79" t="s">
        <v>19966</v>
      </c>
      <c r="AM79" t="s">
        <v>20019</v>
      </c>
    </row>
    <row r="80" spans="1:39" x14ac:dyDescent="0.25">
      <c r="A80" t="s">
        <v>10145</v>
      </c>
      <c r="B80" t="s">
        <v>21292</v>
      </c>
      <c r="C80" t="s">
        <v>4842</v>
      </c>
      <c r="D80">
        <v>9</v>
      </c>
      <c r="E80" t="s">
        <v>4845</v>
      </c>
      <c r="J80" t="s">
        <v>21309</v>
      </c>
      <c r="K80" t="s">
        <v>6860</v>
      </c>
      <c r="L80" t="s">
        <v>6861</v>
      </c>
      <c r="M80" t="s">
        <v>15081</v>
      </c>
      <c r="N80">
        <v>9</v>
      </c>
      <c r="O80" t="s">
        <v>21377</v>
      </c>
      <c r="P80" t="s">
        <v>17797</v>
      </c>
      <c r="Q80">
        <v>3</v>
      </c>
      <c r="R80">
        <v>3</v>
      </c>
      <c r="S80">
        <v>2.99</v>
      </c>
      <c r="T80">
        <v>3.71</v>
      </c>
      <c r="U80">
        <v>490.61</v>
      </c>
      <c r="V80">
        <v>61.36</v>
      </c>
      <c r="W80">
        <v>5.26</v>
      </c>
      <c r="X80">
        <v>13.91</v>
      </c>
      <c r="Y80">
        <v>7.76</v>
      </c>
      <c r="Z80">
        <v>2</v>
      </c>
      <c r="AA80" t="s">
        <v>4250</v>
      </c>
      <c r="AB80">
        <v>1</v>
      </c>
      <c r="AC80">
        <v>8</v>
      </c>
      <c r="AD80">
        <v>3.3837380952380949</v>
      </c>
      <c r="AF80" t="s">
        <v>7949</v>
      </c>
      <c r="AI80">
        <v>0</v>
      </c>
      <c r="AJ80">
        <v>0</v>
      </c>
      <c r="AK80" t="s">
        <v>19966</v>
      </c>
      <c r="AL80" t="s">
        <v>19966</v>
      </c>
      <c r="AM80" t="s">
        <v>20019</v>
      </c>
    </row>
    <row r="81" spans="1:39" x14ac:dyDescent="0.25">
      <c r="A81" t="s">
        <v>11986</v>
      </c>
      <c r="B81" t="s">
        <v>21292</v>
      </c>
      <c r="C81" t="s">
        <v>4842</v>
      </c>
      <c r="D81">
        <v>310</v>
      </c>
      <c r="E81" t="s">
        <v>4845</v>
      </c>
      <c r="J81" t="s">
        <v>21309</v>
      </c>
      <c r="K81" t="s">
        <v>6860</v>
      </c>
      <c r="L81" t="s">
        <v>6861</v>
      </c>
      <c r="M81" t="s">
        <v>15081</v>
      </c>
      <c r="N81">
        <v>9</v>
      </c>
      <c r="O81" t="s">
        <v>21377</v>
      </c>
      <c r="P81" t="s">
        <v>19638</v>
      </c>
      <c r="Q81">
        <v>4</v>
      </c>
      <c r="R81">
        <v>3</v>
      </c>
      <c r="S81">
        <v>2.17</v>
      </c>
      <c r="T81">
        <v>2.2000000000000002</v>
      </c>
      <c r="U81">
        <v>445.55</v>
      </c>
      <c r="V81">
        <v>74.25</v>
      </c>
      <c r="W81">
        <v>3.64</v>
      </c>
      <c r="X81">
        <v>13.92</v>
      </c>
      <c r="Y81">
        <v>5.78</v>
      </c>
      <c r="Z81">
        <v>2</v>
      </c>
      <c r="AA81" t="s">
        <v>4250</v>
      </c>
      <c r="AB81">
        <v>0</v>
      </c>
      <c r="AC81">
        <v>9</v>
      </c>
      <c r="AD81">
        <v>4.4705952380952381</v>
      </c>
      <c r="AF81" t="s">
        <v>7949</v>
      </c>
      <c r="AI81">
        <v>0</v>
      </c>
      <c r="AJ81">
        <v>0</v>
      </c>
      <c r="AK81" t="s">
        <v>19966</v>
      </c>
      <c r="AL81" t="s">
        <v>19966</v>
      </c>
      <c r="AM81" t="s">
        <v>20019</v>
      </c>
    </row>
    <row r="82" spans="1:39" x14ac:dyDescent="0.25">
      <c r="A82" t="s">
        <v>11930</v>
      </c>
      <c r="B82" t="s">
        <v>21292</v>
      </c>
      <c r="C82" t="s">
        <v>4842</v>
      </c>
      <c r="D82">
        <v>8700</v>
      </c>
      <c r="E82" t="s">
        <v>4845</v>
      </c>
      <c r="J82" t="s">
        <v>21309</v>
      </c>
      <c r="K82" t="s">
        <v>6860</v>
      </c>
      <c r="L82" t="s">
        <v>6861</v>
      </c>
      <c r="M82" t="s">
        <v>15081</v>
      </c>
      <c r="N82">
        <v>9</v>
      </c>
      <c r="O82" t="s">
        <v>21377</v>
      </c>
      <c r="P82" t="s">
        <v>19582</v>
      </c>
      <c r="Q82">
        <v>4</v>
      </c>
      <c r="R82">
        <v>3</v>
      </c>
      <c r="S82">
        <v>0.82</v>
      </c>
      <c r="T82">
        <v>0.82</v>
      </c>
      <c r="U82">
        <v>461.55</v>
      </c>
      <c r="V82">
        <v>88.3</v>
      </c>
      <c r="W82">
        <v>2.87</v>
      </c>
      <c r="X82">
        <v>13.92</v>
      </c>
      <c r="Y82">
        <v>4.54</v>
      </c>
      <c r="Z82">
        <v>2</v>
      </c>
      <c r="AA82" t="s">
        <v>4250</v>
      </c>
      <c r="AB82">
        <v>0</v>
      </c>
      <c r="AC82">
        <v>9</v>
      </c>
      <c r="AD82">
        <v>4.4413095238095242</v>
      </c>
      <c r="AF82" t="s">
        <v>7949</v>
      </c>
      <c r="AI82">
        <v>0</v>
      </c>
      <c r="AJ82">
        <v>0</v>
      </c>
      <c r="AK82" t="s">
        <v>19966</v>
      </c>
      <c r="AL82" t="s">
        <v>19966</v>
      </c>
      <c r="AM82" t="s">
        <v>20019</v>
      </c>
    </row>
    <row r="83" spans="1:39" x14ac:dyDescent="0.25">
      <c r="A83" t="s">
        <v>11087</v>
      </c>
      <c r="B83" t="s">
        <v>21292</v>
      </c>
      <c r="C83" t="s">
        <v>4842</v>
      </c>
      <c r="D83">
        <v>435</v>
      </c>
      <c r="E83" t="s">
        <v>4845</v>
      </c>
      <c r="J83" t="s">
        <v>21309</v>
      </c>
      <c r="K83" t="s">
        <v>6860</v>
      </c>
      <c r="L83" t="s">
        <v>6861</v>
      </c>
      <c r="M83" t="s">
        <v>15081</v>
      </c>
      <c r="N83">
        <v>9</v>
      </c>
      <c r="O83" t="s">
        <v>21377</v>
      </c>
      <c r="P83" t="s">
        <v>18739</v>
      </c>
      <c r="Q83">
        <v>3</v>
      </c>
      <c r="R83">
        <v>3</v>
      </c>
      <c r="S83">
        <v>5.41</v>
      </c>
      <c r="T83">
        <v>6.32</v>
      </c>
      <c r="U83">
        <v>551.52</v>
      </c>
      <c r="V83">
        <v>61.36</v>
      </c>
      <c r="W83">
        <v>5.88</v>
      </c>
      <c r="X83">
        <v>13.91</v>
      </c>
      <c r="Y83">
        <v>8.1300000000000008</v>
      </c>
      <c r="Z83">
        <v>2</v>
      </c>
      <c r="AA83" t="s">
        <v>4250</v>
      </c>
      <c r="AB83">
        <v>2</v>
      </c>
      <c r="AC83">
        <v>8</v>
      </c>
      <c r="AD83">
        <v>2.101666666666667</v>
      </c>
      <c r="AF83" t="s">
        <v>7949</v>
      </c>
      <c r="AI83">
        <v>0</v>
      </c>
      <c r="AJ83">
        <v>0</v>
      </c>
      <c r="AK83" t="s">
        <v>19966</v>
      </c>
      <c r="AL83" t="s">
        <v>19966</v>
      </c>
      <c r="AM83" t="s">
        <v>20019</v>
      </c>
    </row>
    <row r="84" spans="1:39" x14ac:dyDescent="0.25">
      <c r="A84" t="s">
        <v>11238</v>
      </c>
      <c r="B84" t="s">
        <v>21292</v>
      </c>
      <c r="C84" t="s">
        <v>4842</v>
      </c>
      <c r="D84">
        <v>185</v>
      </c>
      <c r="E84" t="s">
        <v>4845</v>
      </c>
      <c r="J84" t="s">
        <v>21309</v>
      </c>
      <c r="K84" t="s">
        <v>6860</v>
      </c>
      <c r="L84" t="s">
        <v>6861</v>
      </c>
      <c r="M84" t="s">
        <v>15081</v>
      </c>
      <c r="N84">
        <v>9</v>
      </c>
      <c r="O84" t="s">
        <v>21377</v>
      </c>
      <c r="P84" t="s">
        <v>18890</v>
      </c>
      <c r="Q84">
        <v>3</v>
      </c>
      <c r="R84">
        <v>3</v>
      </c>
      <c r="S84">
        <v>4.8099999999999996</v>
      </c>
      <c r="T84">
        <v>5.52</v>
      </c>
      <c r="U84">
        <v>598.52</v>
      </c>
      <c r="V84">
        <v>61.36</v>
      </c>
      <c r="W84">
        <v>5.72</v>
      </c>
      <c r="X84">
        <v>13.91</v>
      </c>
      <c r="Y84">
        <v>7.76</v>
      </c>
      <c r="Z84">
        <v>2</v>
      </c>
      <c r="AA84" t="s">
        <v>4250</v>
      </c>
      <c r="AB84">
        <v>2</v>
      </c>
      <c r="AC84">
        <v>8</v>
      </c>
      <c r="AD84">
        <v>2.166666666666667</v>
      </c>
      <c r="AF84" t="s">
        <v>7949</v>
      </c>
      <c r="AI84">
        <v>0</v>
      </c>
      <c r="AJ84">
        <v>0</v>
      </c>
      <c r="AK84" t="s">
        <v>19966</v>
      </c>
      <c r="AL84" t="s">
        <v>19966</v>
      </c>
      <c r="AM84" t="s">
        <v>20019</v>
      </c>
    </row>
    <row r="85" spans="1:39" x14ac:dyDescent="0.25">
      <c r="A85" t="s">
        <v>21177</v>
      </c>
      <c r="B85" t="s">
        <v>21292</v>
      </c>
      <c r="C85" t="s">
        <v>4842</v>
      </c>
      <c r="D85">
        <v>1475</v>
      </c>
      <c r="E85" t="s">
        <v>4845</v>
      </c>
      <c r="J85" t="s">
        <v>21309</v>
      </c>
      <c r="K85" t="s">
        <v>6860</v>
      </c>
      <c r="L85" t="s">
        <v>6861</v>
      </c>
      <c r="M85" t="s">
        <v>15081</v>
      </c>
      <c r="N85">
        <v>9</v>
      </c>
      <c r="O85" t="s">
        <v>21377</v>
      </c>
      <c r="P85" t="s">
        <v>21459</v>
      </c>
      <c r="Q85">
        <v>4</v>
      </c>
      <c r="R85">
        <v>3</v>
      </c>
      <c r="S85">
        <v>3.26</v>
      </c>
      <c r="T85">
        <v>3.28</v>
      </c>
      <c r="U85">
        <v>450.6</v>
      </c>
      <c r="V85">
        <v>61.36</v>
      </c>
      <c r="W85">
        <v>4.3</v>
      </c>
      <c r="X85">
        <v>13.92</v>
      </c>
      <c r="Y85">
        <v>5.62</v>
      </c>
      <c r="Z85">
        <v>2</v>
      </c>
      <c r="AA85" t="s">
        <v>4250</v>
      </c>
      <c r="AB85">
        <v>0</v>
      </c>
      <c r="AC85">
        <v>9</v>
      </c>
      <c r="AD85">
        <v>3.7495238095238101</v>
      </c>
      <c r="AF85" t="s">
        <v>7949</v>
      </c>
      <c r="AI85">
        <v>0</v>
      </c>
      <c r="AJ85">
        <v>0</v>
      </c>
      <c r="AK85" t="s">
        <v>19966</v>
      </c>
      <c r="AL85" t="s">
        <v>19966</v>
      </c>
      <c r="AM85" t="s">
        <v>20019</v>
      </c>
    </row>
    <row r="86" spans="1:39" x14ac:dyDescent="0.25">
      <c r="A86" t="s">
        <v>11104</v>
      </c>
      <c r="B86" t="s">
        <v>21292</v>
      </c>
      <c r="C86" t="s">
        <v>4842</v>
      </c>
      <c r="D86">
        <v>240</v>
      </c>
      <c r="E86" t="s">
        <v>4845</v>
      </c>
      <c r="J86" t="s">
        <v>21309</v>
      </c>
      <c r="K86" t="s">
        <v>6860</v>
      </c>
      <c r="L86" t="s">
        <v>6861</v>
      </c>
      <c r="M86" t="s">
        <v>15081</v>
      </c>
      <c r="N86">
        <v>9</v>
      </c>
      <c r="O86" t="s">
        <v>21377</v>
      </c>
      <c r="P86" t="s">
        <v>18756</v>
      </c>
      <c r="Q86">
        <v>3</v>
      </c>
      <c r="R86">
        <v>3</v>
      </c>
      <c r="S86">
        <v>3.48</v>
      </c>
      <c r="T86">
        <v>4.91</v>
      </c>
      <c r="U86">
        <v>486.65</v>
      </c>
      <c r="V86">
        <v>61.36</v>
      </c>
      <c r="W86">
        <v>5.43</v>
      </c>
      <c r="X86">
        <v>13.91</v>
      </c>
      <c r="Y86">
        <v>8.84</v>
      </c>
      <c r="Z86">
        <v>2</v>
      </c>
      <c r="AA86" t="s">
        <v>4250</v>
      </c>
      <c r="AB86">
        <v>1</v>
      </c>
      <c r="AC86">
        <v>8</v>
      </c>
      <c r="AD86">
        <v>2.1470238095238101</v>
      </c>
      <c r="AF86" t="s">
        <v>7952</v>
      </c>
      <c r="AI86">
        <v>0</v>
      </c>
      <c r="AJ86">
        <v>0</v>
      </c>
      <c r="AK86" t="s">
        <v>19966</v>
      </c>
      <c r="AL86" t="s">
        <v>19966</v>
      </c>
      <c r="AM86" t="s">
        <v>20019</v>
      </c>
    </row>
    <row r="87" spans="1:39" x14ac:dyDescent="0.25">
      <c r="A87" t="s">
        <v>10487</v>
      </c>
      <c r="B87" t="s">
        <v>21292</v>
      </c>
      <c r="C87" t="s">
        <v>4842</v>
      </c>
      <c r="D87">
        <v>68</v>
      </c>
      <c r="E87" t="s">
        <v>4845</v>
      </c>
      <c r="J87" t="s">
        <v>21309</v>
      </c>
      <c r="K87" t="s">
        <v>6860</v>
      </c>
      <c r="L87" t="s">
        <v>6861</v>
      </c>
      <c r="M87" t="s">
        <v>15081</v>
      </c>
      <c r="N87">
        <v>9</v>
      </c>
      <c r="O87" t="s">
        <v>21377</v>
      </c>
      <c r="P87" t="s">
        <v>18139</v>
      </c>
      <c r="Q87">
        <v>4</v>
      </c>
      <c r="R87">
        <v>3</v>
      </c>
      <c r="S87">
        <v>2.99</v>
      </c>
      <c r="T87">
        <v>4.07</v>
      </c>
      <c r="U87">
        <v>502.65</v>
      </c>
      <c r="V87">
        <v>70.59</v>
      </c>
      <c r="W87">
        <v>5.13</v>
      </c>
      <c r="X87">
        <v>13.91</v>
      </c>
      <c r="Y87">
        <v>8.42</v>
      </c>
      <c r="Z87">
        <v>2</v>
      </c>
      <c r="AA87" t="s">
        <v>4250</v>
      </c>
      <c r="AB87">
        <v>2</v>
      </c>
      <c r="AC87">
        <v>9</v>
      </c>
      <c r="AD87">
        <v>2.9266666666666672</v>
      </c>
      <c r="AF87" t="s">
        <v>7949</v>
      </c>
      <c r="AI87">
        <v>0</v>
      </c>
      <c r="AJ87">
        <v>0</v>
      </c>
      <c r="AK87" t="s">
        <v>19966</v>
      </c>
      <c r="AL87" t="s">
        <v>19966</v>
      </c>
      <c r="AM87" t="s">
        <v>20019</v>
      </c>
    </row>
    <row r="88" spans="1:39" x14ac:dyDescent="0.25">
      <c r="A88" t="s">
        <v>11444</v>
      </c>
      <c r="B88" t="s">
        <v>21292</v>
      </c>
      <c r="C88" t="s">
        <v>4842</v>
      </c>
      <c r="D88">
        <v>25</v>
      </c>
      <c r="E88" t="s">
        <v>4845</v>
      </c>
      <c r="J88" t="s">
        <v>21309</v>
      </c>
      <c r="K88" t="s">
        <v>6860</v>
      </c>
      <c r="L88" t="s">
        <v>6861</v>
      </c>
      <c r="M88" t="s">
        <v>15081</v>
      </c>
      <c r="N88">
        <v>9</v>
      </c>
      <c r="O88" t="s">
        <v>21377</v>
      </c>
      <c r="P88" t="s">
        <v>19096</v>
      </c>
      <c r="Q88">
        <v>4</v>
      </c>
      <c r="R88">
        <v>4</v>
      </c>
      <c r="S88">
        <v>1.91</v>
      </c>
      <c r="T88">
        <v>3.04</v>
      </c>
      <c r="U88">
        <v>487.64</v>
      </c>
      <c r="V88">
        <v>87.38</v>
      </c>
      <c r="W88">
        <v>4.7</v>
      </c>
      <c r="X88">
        <v>13.91</v>
      </c>
      <c r="Y88">
        <v>8.6199999999999992</v>
      </c>
      <c r="Z88">
        <v>2</v>
      </c>
      <c r="AA88" t="s">
        <v>4250</v>
      </c>
      <c r="AB88">
        <v>0</v>
      </c>
      <c r="AC88">
        <v>8</v>
      </c>
      <c r="AD88">
        <v>3.7582857142857149</v>
      </c>
      <c r="AF88" t="s">
        <v>7952</v>
      </c>
      <c r="AI88">
        <v>0</v>
      </c>
      <c r="AJ88">
        <v>0</v>
      </c>
      <c r="AK88" t="s">
        <v>19966</v>
      </c>
      <c r="AL88" t="s">
        <v>19966</v>
      </c>
      <c r="AM88" t="s">
        <v>20019</v>
      </c>
    </row>
    <row r="89" spans="1:39" x14ac:dyDescent="0.25">
      <c r="A89" t="s">
        <v>21178</v>
      </c>
      <c r="B89" t="s">
        <v>21292</v>
      </c>
      <c r="C89" t="s">
        <v>4842</v>
      </c>
      <c r="D89">
        <v>3850</v>
      </c>
      <c r="E89" t="s">
        <v>4845</v>
      </c>
      <c r="J89" t="s">
        <v>21309</v>
      </c>
      <c r="K89" t="s">
        <v>6860</v>
      </c>
      <c r="L89" t="s">
        <v>6861</v>
      </c>
      <c r="M89" t="s">
        <v>15081</v>
      </c>
      <c r="N89">
        <v>9</v>
      </c>
      <c r="O89" t="s">
        <v>21377</v>
      </c>
      <c r="P89" t="s">
        <v>21460</v>
      </c>
      <c r="Q89">
        <v>5</v>
      </c>
      <c r="R89">
        <v>3</v>
      </c>
      <c r="S89">
        <v>1.6</v>
      </c>
      <c r="T89">
        <v>1.6</v>
      </c>
      <c r="U89">
        <v>451.58</v>
      </c>
      <c r="V89">
        <v>74.25</v>
      </c>
      <c r="W89">
        <v>3.7</v>
      </c>
      <c r="X89">
        <v>13.92</v>
      </c>
      <c r="Y89">
        <v>4.3</v>
      </c>
      <c r="Z89">
        <v>2</v>
      </c>
      <c r="AA89" t="s">
        <v>4250</v>
      </c>
      <c r="AB89">
        <v>0</v>
      </c>
      <c r="AC89">
        <v>9</v>
      </c>
      <c r="AD89">
        <v>4.5125238095238096</v>
      </c>
      <c r="AF89" t="s">
        <v>7949</v>
      </c>
      <c r="AI89">
        <v>0</v>
      </c>
      <c r="AJ89">
        <v>0</v>
      </c>
      <c r="AK89" t="s">
        <v>19966</v>
      </c>
      <c r="AL89" t="s">
        <v>19966</v>
      </c>
      <c r="AM89" t="s">
        <v>20019</v>
      </c>
    </row>
    <row r="90" spans="1:39" x14ac:dyDescent="0.25">
      <c r="A90" t="s">
        <v>11497</v>
      </c>
      <c r="B90" t="s">
        <v>21292</v>
      </c>
      <c r="C90" t="s">
        <v>4842</v>
      </c>
      <c r="D90">
        <v>68</v>
      </c>
      <c r="E90" t="s">
        <v>4845</v>
      </c>
      <c r="J90" t="s">
        <v>21309</v>
      </c>
      <c r="K90" t="s">
        <v>6860</v>
      </c>
      <c r="L90" t="s">
        <v>6861</v>
      </c>
      <c r="M90" t="s">
        <v>15081</v>
      </c>
      <c r="N90">
        <v>9</v>
      </c>
      <c r="O90" t="s">
        <v>21377</v>
      </c>
      <c r="P90" t="s">
        <v>19149</v>
      </c>
      <c r="Q90">
        <v>5</v>
      </c>
      <c r="R90">
        <v>3</v>
      </c>
      <c r="S90">
        <v>1.89</v>
      </c>
      <c r="T90">
        <v>1.94</v>
      </c>
      <c r="U90">
        <v>434.53</v>
      </c>
      <c r="V90">
        <v>79.180000000000007</v>
      </c>
      <c r="W90">
        <v>2.89</v>
      </c>
      <c r="X90">
        <v>13.92</v>
      </c>
      <c r="Y90">
        <v>7.47</v>
      </c>
      <c r="Z90">
        <v>2</v>
      </c>
      <c r="AA90" t="s">
        <v>4250</v>
      </c>
      <c r="AB90">
        <v>0</v>
      </c>
      <c r="AC90">
        <v>9</v>
      </c>
      <c r="AD90">
        <v>4.6343095238095238</v>
      </c>
      <c r="AF90" t="s">
        <v>7949</v>
      </c>
      <c r="AI90">
        <v>0</v>
      </c>
      <c r="AJ90">
        <v>0</v>
      </c>
      <c r="AK90" t="s">
        <v>19966</v>
      </c>
      <c r="AL90" t="s">
        <v>19966</v>
      </c>
      <c r="AM90" t="s">
        <v>20019</v>
      </c>
    </row>
    <row r="91" spans="1:39" x14ac:dyDescent="0.25">
      <c r="A91" t="s">
        <v>12057</v>
      </c>
      <c r="B91" t="s">
        <v>21292</v>
      </c>
      <c r="C91" t="s">
        <v>4842</v>
      </c>
      <c r="D91">
        <v>430</v>
      </c>
      <c r="E91" t="s">
        <v>4845</v>
      </c>
      <c r="J91" t="s">
        <v>21309</v>
      </c>
      <c r="K91" t="s">
        <v>6860</v>
      </c>
      <c r="L91" t="s">
        <v>6861</v>
      </c>
      <c r="M91" t="s">
        <v>15081</v>
      </c>
      <c r="N91">
        <v>9</v>
      </c>
      <c r="O91" t="s">
        <v>21377</v>
      </c>
      <c r="P91" t="s">
        <v>19709</v>
      </c>
      <c r="Q91">
        <v>5</v>
      </c>
      <c r="R91">
        <v>3</v>
      </c>
      <c r="S91">
        <v>0.95</v>
      </c>
      <c r="T91">
        <v>0.95</v>
      </c>
      <c r="U91">
        <v>434.53</v>
      </c>
      <c r="V91">
        <v>79.180000000000007</v>
      </c>
      <c r="W91">
        <v>2.89</v>
      </c>
      <c r="X91">
        <v>13.92</v>
      </c>
      <c r="Y91">
        <v>5.05</v>
      </c>
      <c r="Z91">
        <v>2</v>
      </c>
      <c r="AA91" t="s">
        <v>4250</v>
      </c>
      <c r="AB91">
        <v>0</v>
      </c>
      <c r="AC91">
        <v>9</v>
      </c>
      <c r="AD91">
        <v>4.6343095238095238</v>
      </c>
      <c r="AF91" t="s">
        <v>7949</v>
      </c>
      <c r="AI91">
        <v>0</v>
      </c>
      <c r="AJ91">
        <v>0</v>
      </c>
      <c r="AK91" t="s">
        <v>19966</v>
      </c>
      <c r="AL91" t="s">
        <v>19966</v>
      </c>
      <c r="AM91" t="s">
        <v>20019</v>
      </c>
    </row>
    <row r="92" spans="1:39" x14ac:dyDescent="0.25">
      <c r="A92" t="s">
        <v>11011</v>
      </c>
      <c r="B92" t="s">
        <v>21292</v>
      </c>
      <c r="C92" t="s">
        <v>4842</v>
      </c>
      <c r="D92">
        <v>33</v>
      </c>
      <c r="E92" t="s">
        <v>4845</v>
      </c>
      <c r="J92" t="s">
        <v>21309</v>
      </c>
      <c r="K92" t="s">
        <v>6860</v>
      </c>
      <c r="L92" t="s">
        <v>6861</v>
      </c>
      <c r="M92" t="s">
        <v>15081</v>
      </c>
      <c r="N92">
        <v>9</v>
      </c>
      <c r="O92" t="s">
        <v>21377</v>
      </c>
      <c r="P92" t="s">
        <v>18663</v>
      </c>
      <c r="Q92">
        <v>4</v>
      </c>
      <c r="R92">
        <v>3</v>
      </c>
      <c r="S92">
        <v>2.76</v>
      </c>
      <c r="T92">
        <v>3.86</v>
      </c>
      <c r="U92">
        <v>514.66</v>
      </c>
      <c r="V92">
        <v>78.430000000000007</v>
      </c>
      <c r="W92">
        <v>5.32</v>
      </c>
      <c r="X92">
        <v>13.91</v>
      </c>
      <c r="Y92">
        <v>8.4499999999999993</v>
      </c>
      <c r="Z92">
        <v>2</v>
      </c>
      <c r="AA92" t="s">
        <v>4250</v>
      </c>
      <c r="AB92">
        <v>2</v>
      </c>
      <c r="AC92">
        <v>9</v>
      </c>
      <c r="AD92">
        <v>3.1316666666666668</v>
      </c>
      <c r="AF92" t="s">
        <v>7949</v>
      </c>
      <c r="AI92">
        <v>0</v>
      </c>
      <c r="AJ92">
        <v>0</v>
      </c>
      <c r="AK92" t="s">
        <v>19966</v>
      </c>
      <c r="AL92" t="s">
        <v>19966</v>
      </c>
      <c r="AM92" t="s">
        <v>20019</v>
      </c>
    </row>
    <row r="93" spans="1:39" x14ac:dyDescent="0.25">
      <c r="A93" t="s">
        <v>21179</v>
      </c>
      <c r="B93" t="s">
        <v>21292</v>
      </c>
      <c r="C93" t="s">
        <v>4842</v>
      </c>
      <c r="D93">
        <v>2000</v>
      </c>
      <c r="E93" t="s">
        <v>4845</v>
      </c>
      <c r="J93" t="s">
        <v>21309</v>
      </c>
      <c r="K93" t="s">
        <v>6860</v>
      </c>
      <c r="L93" t="s">
        <v>6861</v>
      </c>
      <c r="M93" t="s">
        <v>15081</v>
      </c>
      <c r="N93">
        <v>9</v>
      </c>
      <c r="O93" t="s">
        <v>21377</v>
      </c>
      <c r="P93" t="s">
        <v>21461</v>
      </c>
      <c r="Q93">
        <v>3</v>
      </c>
      <c r="R93">
        <v>3</v>
      </c>
      <c r="S93">
        <v>4.22</v>
      </c>
      <c r="T93">
        <v>5.03</v>
      </c>
      <c r="U93">
        <v>551.52</v>
      </c>
      <c r="V93">
        <v>61.36</v>
      </c>
      <c r="W93">
        <v>5.88</v>
      </c>
      <c r="X93">
        <v>13.91</v>
      </c>
      <c r="Y93">
        <v>7.89</v>
      </c>
      <c r="Z93">
        <v>2</v>
      </c>
      <c r="AA93" t="s">
        <v>4250</v>
      </c>
      <c r="AB93">
        <v>2</v>
      </c>
      <c r="AC93">
        <v>8</v>
      </c>
      <c r="AD93">
        <v>2.166666666666667</v>
      </c>
      <c r="AF93" t="s">
        <v>7949</v>
      </c>
      <c r="AI93">
        <v>0</v>
      </c>
      <c r="AJ93">
        <v>0</v>
      </c>
      <c r="AK93" t="s">
        <v>19966</v>
      </c>
      <c r="AL93" t="s">
        <v>19966</v>
      </c>
      <c r="AM93" t="s">
        <v>20019</v>
      </c>
    </row>
    <row r="94" spans="1:39" x14ac:dyDescent="0.25">
      <c r="A94" t="s">
        <v>11661</v>
      </c>
      <c r="B94" t="s">
        <v>21292</v>
      </c>
      <c r="C94" t="s">
        <v>4842</v>
      </c>
      <c r="D94">
        <v>725</v>
      </c>
      <c r="E94" t="s">
        <v>4845</v>
      </c>
      <c r="J94" t="s">
        <v>21309</v>
      </c>
      <c r="K94" t="s">
        <v>6860</v>
      </c>
      <c r="L94" t="s">
        <v>6861</v>
      </c>
      <c r="M94" t="s">
        <v>15081</v>
      </c>
      <c r="N94">
        <v>9</v>
      </c>
      <c r="O94" t="s">
        <v>21377</v>
      </c>
      <c r="P94" t="s">
        <v>19313</v>
      </c>
      <c r="Q94">
        <v>6</v>
      </c>
      <c r="R94">
        <v>3</v>
      </c>
      <c r="S94">
        <v>1.38</v>
      </c>
      <c r="T94">
        <v>1.38</v>
      </c>
      <c r="U94">
        <v>435.52</v>
      </c>
      <c r="V94">
        <v>92.07</v>
      </c>
      <c r="W94">
        <v>2.29</v>
      </c>
      <c r="X94">
        <v>13.92</v>
      </c>
      <c r="Y94">
        <v>3.95</v>
      </c>
      <c r="Z94">
        <v>2</v>
      </c>
      <c r="AA94" t="s">
        <v>4250</v>
      </c>
      <c r="AB94">
        <v>0</v>
      </c>
      <c r="AC94">
        <v>9</v>
      </c>
      <c r="AD94">
        <v>4.5582380952380959</v>
      </c>
      <c r="AF94" t="s">
        <v>7949</v>
      </c>
      <c r="AI94">
        <v>0</v>
      </c>
      <c r="AJ94">
        <v>0</v>
      </c>
      <c r="AK94" t="s">
        <v>19966</v>
      </c>
      <c r="AL94" t="s">
        <v>19966</v>
      </c>
      <c r="AM94" t="s">
        <v>20019</v>
      </c>
    </row>
    <row r="95" spans="1:39" x14ac:dyDescent="0.25">
      <c r="A95" t="s">
        <v>21180</v>
      </c>
      <c r="B95" t="s">
        <v>21292</v>
      </c>
      <c r="C95" t="s">
        <v>4842</v>
      </c>
      <c r="D95">
        <v>1330</v>
      </c>
      <c r="E95" t="s">
        <v>4845</v>
      </c>
      <c r="J95" t="s">
        <v>21309</v>
      </c>
      <c r="K95" t="s">
        <v>6860</v>
      </c>
      <c r="L95" t="s">
        <v>6861</v>
      </c>
      <c r="M95" t="s">
        <v>15081</v>
      </c>
      <c r="N95">
        <v>9</v>
      </c>
      <c r="O95" t="s">
        <v>21377</v>
      </c>
      <c r="P95" t="s">
        <v>21462</v>
      </c>
      <c r="Q95">
        <v>4</v>
      </c>
      <c r="R95">
        <v>3</v>
      </c>
      <c r="S95">
        <v>2.35</v>
      </c>
      <c r="T95">
        <v>2.9</v>
      </c>
      <c r="U95">
        <v>422.54</v>
      </c>
      <c r="V95">
        <v>61.36</v>
      </c>
      <c r="W95">
        <v>3.88</v>
      </c>
      <c r="X95">
        <v>13.91</v>
      </c>
      <c r="Y95">
        <v>7.35</v>
      </c>
      <c r="Z95">
        <v>2</v>
      </c>
      <c r="AA95" t="s">
        <v>4250</v>
      </c>
      <c r="AB95">
        <v>0</v>
      </c>
      <c r="AC95">
        <v>8</v>
      </c>
      <c r="AD95">
        <v>4.5449523809523811</v>
      </c>
      <c r="AF95" t="s">
        <v>7949</v>
      </c>
      <c r="AI95">
        <v>0</v>
      </c>
      <c r="AJ95">
        <v>0</v>
      </c>
      <c r="AK95" t="s">
        <v>19966</v>
      </c>
      <c r="AL95" t="s">
        <v>19966</v>
      </c>
      <c r="AM95" t="s">
        <v>20019</v>
      </c>
    </row>
    <row r="96" spans="1:39" x14ac:dyDescent="0.25">
      <c r="A96" t="s">
        <v>21181</v>
      </c>
      <c r="B96" t="s">
        <v>21292</v>
      </c>
      <c r="C96" t="s">
        <v>4842</v>
      </c>
      <c r="D96">
        <v>1036</v>
      </c>
      <c r="E96" t="s">
        <v>4845</v>
      </c>
      <c r="J96" t="s">
        <v>21309</v>
      </c>
      <c r="K96" t="s">
        <v>6860</v>
      </c>
      <c r="L96" t="s">
        <v>6861</v>
      </c>
      <c r="M96" t="s">
        <v>15081</v>
      </c>
      <c r="N96">
        <v>9</v>
      </c>
      <c r="O96" t="s">
        <v>21377</v>
      </c>
      <c r="P96" t="s">
        <v>21463</v>
      </c>
      <c r="Q96">
        <v>4</v>
      </c>
      <c r="R96">
        <v>3</v>
      </c>
      <c r="S96">
        <v>3.83</v>
      </c>
      <c r="T96">
        <v>4.3600000000000003</v>
      </c>
      <c r="U96">
        <v>464.62</v>
      </c>
      <c r="V96">
        <v>61.36</v>
      </c>
      <c r="W96">
        <v>5.01</v>
      </c>
      <c r="X96">
        <v>13.91</v>
      </c>
      <c r="Y96">
        <v>7.32</v>
      </c>
      <c r="Z96">
        <v>2</v>
      </c>
      <c r="AA96" t="s">
        <v>4250</v>
      </c>
      <c r="AB96">
        <v>1</v>
      </c>
      <c r="AC96">
        <v>9</v>
      </c>
      <c r="AD96">
        <v>2.824380952380952</v>
      </c>
      <c r="AF96" t="s">
        <v>7949</v>
      </c>
      <c r="AI96">
        <v>0</v>
      </c>
      <c r="AJ96">
        <v>0</v>
      </c>
      <c r="AK96" t="s">
        <v>19966</v>
      </c>
      <c r="AL96" t="s">
        <v>19966</v>
      </c>
      <c r="AM96" t="s">
        <v>20019</v>
      </c>
    </row>
    <row r="97" spans="1:39" x14ac:dyDescent="0.25">
      <c r="A97" t="s">
        <v>10724</v>
      </c>
      <c r="B97" t="s">
        <v>21292</v>
      </c>
      <c r="C97" t="s">
        <v>4842</v>
      </c>
      <c r="D97">
        <v>10</v>
      </c>
      <c r="E97" t="s">
        <v>4845</v>
      </c>
      <c r="J97" t="s">
        <v>21309</v>
      </c>
      <c r="K97" t="s">
        <v>6860</v>
      </c>
      <c r="L97" t="s">
        <v>6861</v>
      </c>
      <c r="M97" t="s">
        <v>15081</v>
      </c>
      <c r="N97">
        <v>9</v>
      </c>
      <c r="O97" t="s">
        <v>21377</v>
      </c>
      <c r="P97" t="s">
        <v>18376</v>
      </c>
      <c r="Q97">
        <v>4</v>
      </c>
      <c r="R97">
        <v>3</v>
      </c>
      <c r="S97">
        <v>3.57</v>
      </c>
      <c r="T97">
        <v>4.16</v>
      </c>
      <c r="U97">
        <v>478.65</v>
      </c>
      <c r="V97">
        <v>61.36</v>
      </c>
      <c r="W97">
        <v>5.18</v>
      </c>
      <c r="X97">
        <v>13.91</v>
      </c>
      <c r="Y97">
        <v>7.43</v>
      </c>
      <c r="Z97">
        <v>2</v>
      </c>
      <c r="AA97" t="s">
        <v>4250</v>
      </c>
      <c r="AB97">
        <v>1</v>
      </c>
      <c r="AC97">
        <v>8</v>
      </c>
      <c r="AD97">
        <v>2.9541666666666671</v>
      </c>
      <c r="AF97" t="s">
        <v>7949</v>
      </c>
      <c r="AI97">
        <v>0</v>
      </c>
      <c r="AJ97">
        <v>0</v>
      </c>
      <c r="AK97" t="s">
        <v>19966</v>
      </c>
      <c r="AL97" t="s">
        <v>19966</v>
      </c>
      <c r="AM97" t="s">
        <v>20019</v>
      </c>
    </row>
    <row r="98" spans="1:39" x14ac:dyDescent="0.25">
      <c r="A98" t="s">
        <v>21182</v>
      </c>
      <c r="B98" t="s">
        <v>21292</v>
      </c>
      <c r="C98" t="s">
        <v>4842</v>
      </c>
      <c r="D98">
        <v>757</v>
      </c>
      <c r="E98" t="s">
        <v>4845</v>
      </c>
      <c r="J98" t="s">
        <v>21309</v>
      </c>
      <c r="K98" t="s">
        <v>6860</v>
      </c>
      <c r="L98" t="s">
        <v>6861</v>
      </c>
      <c r="M98" t="s">
        <v>15081</v>
      </c>
      <c r="N98">
        <v>9</v>
      </c>
      <c r="O98" t="s">
        <v>21377</v>
      </c>
      <c r="P98" t="s">
        <v>21464</v>
      </c>
      <c r="Q98">
        <v>4</v>
      </c>
      <c r="R98">
        <v>3</v>
      </c>
      <c r="S98">
        <v>3.13</v>
      </c>
      <c r="T98">
        <v>3.49</v>
      </c>
      <c r="U98">
        <v>446.56</v>
      </c>
      <c r="V98">
        <v>61.36</v>
      </c>
      <c r="W98">
        <v>3.86</v>
      </c>
      <c r="X98">
        <v>13.91</v>
      </c>
      <c r="Y98">
        <v>7.04</v>
      </c>
      <c r="Z98">
        <v>2</v>
      </c>
      <c r="AA98" t="s">
        <v>4250</v>
      </c>
      <c r="AB98">
        <v>0</v>
      </c>
      <c r="AC98">
        <v>8</v>
      </c>
      <c r="AD98">
        <v>3.7383809523809521</v>
      </c>
      <c r="AF98" t="s">
        <v>7949</v>
      </c>
      <c r="AI98">
        <v>0</v>
      </c>
      <c r="AJ98">
        <v>0</v>
      </c>
      <c r="AK98" t="s">
        <v>19966</v>
      </c>
      <c r="AL98" t="s">
        <v>19966</v>
      </c>
      <c r="AM98" t="s">
        <v>20019</v>
      </c>
    </row>
    <row r="99" spans="1:39" x14ac:dyDescent="0.25">
      <c r="A99" t="s">
        <v>21183</v>
      </c>
      <c r="B99" t="s">
        <v>21292</v>
      </c>
      <c r="C99" t="s">
        <v>4842</v>
      </c>
      <c r="D99">
        <v>107</v>
      </c>
      <c r="E99" t="s">
        <v>4845</v>
      </c>
      <c r="J99" t="s">
        <v>21309</v>
      </c>
      <c r="K99" t="s">
        <v>6860</v>
      </c>
      <c r="L99" t="s">
        <v>6861</v>
      </c>
      <c r="M99" t="s">
        <v>15081</v>
      </c>
      <c r="N99">
        <v>9</v>
      </c>
      <c r="O99" t="s">
        <v>21377</v>
      </c>
      <c r="P99" t="s">
        <v>21465</v>
      </c>
      <c r="Q99">
        <v>4</v>
      </c>
      <c r="R99">
        <v>3</v>
      </c>
      <c r="S99">
        <v>3.26</v>
      </c>
      <c r="T99">
        <v>3.83</v>
      </c>
      <c r="U99">
        <v>450.6</v>
      </c>
      <c r="V99">
        <v>61.36</v>
      </c>
      <c r="W99">
        <v>4.45</v>
      </c>
      <c r="X99">
        <v>13.91</v>
      </c>
      <c r="Y99">
        <v>7.4</v>
      </c>
      <c r="Z99">
        <v>2</v>
      </c>
      <c r="AA99" t="s">
        <v>4250</v>
      </c>
      <c r="AB99">
        <v>0</v>
      </c>
      <c r="AC99">
        <v>9</v>
      </c>
      <c r="AD99">
        <v>3.4745238095238089</v>
      </c>
      <c r="AF99" t="s">
        <v>7949</v>
      </c>
      <c r="AI99">
        <v>0</v>
      </c>
      <c r="AJ99">
        <v>0</v>
      </c>
      <c r="AK99" t="s">
        <v>19966</v>
      </c>
      <c r="AL99" t="s">
        <v>19966</v>
      </c>
      <c r="AM99" t="s">
        <v>20019</v>
      </c>
    </row>
    <row r="100" spans="1:39" x14ac:dyDescent="0.25">
      <c r="A100" t="s">
        <v>21184</v>
      </c>
      <c r="B100" t="s">
        <v>21292</v>
      </c>
      <c r="C100" t="s">
        <v>4842</v>
      </c>
      <c r="D100">
        <v>3711</v>
      </c>
      <c r="E100" t="s">
        <v>4845</v>
      </c>
      <c r="J100" t="s">
        <v>21309</v>
      </c>
      <c r="K100" t="s">
        <v>6860</v>
      </c>
      <c r="L100" t="s">
        <v>6861</v>
      </c>
      <c r="M100" t="s">
        <v>15081</v>
      </c>
      <c r="N100">
        <v>9</v>
      </c>
      <c r="O100" t="s">
        <v>21377</v>
      </c>
      <c r="P100" t="s">
        <v>21466</v>
      </c>
      <c r="Q100">
        <v>5</v>
      </c>
      <c r="R100">
        <v>3</v>
      </c>
      <c r="S100">
        <v>1.64</v>
      </c>
      <c r="T100">
        <v>1.69</v>
      </c>
      <c r="U100">
        <v>463.57</v>
      </c>
      <c r="V100">
        <v>87.39</v>
      </c>
      <c r="W100">
        <v>4.1100000000000003</v>
      </c>
      <c r="X100">
        <v>13.91</v>
      </c>
      <c r="Y100">
        <v>6.5</v>
      </c>
      <c r="Z100">
        <v>2</v>
      </c>
      <c r="AA100" t="s">
        <v>4250</v>
      </c>
      <c r="AB100">
        <v>0</v>
      </c>
      <c r="AC100">
        <v>8</v>
      </c>
      <c r="AD100">
        <v>4.4268809523809516</v>
      </c>
      <c r="AF100" t="s">
        <v>7949</v>
      </c>
      <c r="AI100">
        <v>0</v>
      </c>
      <c r="AJ100">
        <v>0</v>
      </c>
      <c r="AK100" t="s">
        <v>19966</v>
      </c>
      <c r="AL100" t="s">
        <v>19966</v>
      </c>
      <c r="AM100" t="s">
        <v>20019</v>
      </c>
    </row>
    <row r="101" spans="1:39" x14ac:dyDescent="0.25">
      <c r="A101" t="s">
        <v>10918</v>
      </c>
      <c r="B101" t="s">
        <v>21292</v>
      </c>
      <c r="C101" t="s">
        <v>4842</v>
      </c>
      <c r="D101">
        <v>88</v>
      </c>
      <c r="E101" t="s">
        <v>4845</v>
      </c>
      <c r="J101" t="s">
        <v>21309</v>
      </c>
      <c r="K101" t="s">
        <v>6860</v>
      </c>
      <c r="L101" t="s">
        <v>6861</v>
      </c>
      <c r="M101" t="s">
        <v>15081</v>
      </c>
      <c r="N101">
        <v>9</v>
      </c>
      <c r="O101" t="s">
        <v>21377</v>
      </c>
      <c r="P101" t="s">
        <v>18570</v>
      </c>
      <c r="Q101">
        <v>5</v>
      </c>
      <c r="R101">
        <v>3</v>
      </c>
      <c r="S101">
        <v>3.72</v>
      </c>
      <c r="T101">
        <v>3.76</v>
      </c>
      <c r="U101">
        <v>477.6</v>
      </c>
      <c r="V101">
        <v>87.39</v>
      </c>
      <c r="W101">
        <v>4.4000000000000004</v>
      </c>
      <c r="X101">
        <v>13.91</v>
      </c>
      <c r="Y101">
        <v>6.41</v>
      </c>
      <c r="Z101">
        <v>2</v>
      </c>
      <c r="AA101" t="s">
        <v>4250</v>
      </c>
      <c r="AB101">
        <v>0</v>
      </c>
      <c r="AC101">
        <v>9</v>
      </c>
      <c r="AD101">
        <v>3.0866666666666669</v>
      </c>
      <c r="AF101" t="s">
        <v>7949</v>
      </c>
      <c r="AI101">
        <v>0</v>
      </c>
      <c r="AJ101">
        <v>0</v>
      </c>
      <c r="AK101" t="s">
        <v>19966</v>
      </c>
      <c r="AL101" t="s">
        <v>19966</v>
      </c>
      <c r="AM101" t="s">
        <v>20019</v>
      </c>
    </row>
    <row r="102" spans="1:39" x14ac:dyDescent="0.25">
      <c r="A102" t="s">
        <v>21185</v>
      </c>
      <c r="B102" t="s">
        <v>21292</v>
      </c>
      <c r="C102" t="s">
        <v>4842</v>
      </c>
      <c r="D102">
        <v>760</v>
      </c>
      <c r="E102" t="s">
        <v>4845</v>
      </c>
      <c r="J102" t="s">
        <v>21309</v>
      </c>
      <c r="K102" t="s">
        <v>6860</v>
      </c>
      <c r="L102" t="s">
        <v>6861</v>
      </c>
      <c r="M102" t="s">
        <v>15081</v>
      </c>
      <c r="N102">
        <v>9</v>
      </c>
      <c r="O102" t="s">
        <v>21377</v>
      </c>
      <c r="P102" t="s">
        <v>21467</v>
      </c>
      <c r="Q102">
        <v>5</v>
      </c>
      <c r="R102">
        <v>3</v>
      </c>
      <c r="S102">
        <v>2.83</v>
      </c>
      <c r="T102">
        <v>2.84</v>
      </c>
      <c r="U102">
        <v>463.57</v>
      </c>
      <c r="V102">
        <v>87.39</v>
      </c>
      <c r="W102">
        <v>4.1100000000000003</v>
      </c>
      <c r="X102">
        <v>13.91</v>
      </c>
      <c r="Y102">
        <v>6.23</v>
      </c>
      <c r="Z102">
        <v>2</v>
      </c>
      <c r="AA102" t="s">
        <v>4250</v>
      </c>
      <c r="AB102">
        <v>0</v>
      </c>
      <c r="AC102">
        <v>8</v>
      </c>
      <c r="AD102">
        <v>4.0118809523809524</v>
      </c>
      <c r="AF102" t="s">
        <v>7949</v>
      </c>
      <c r="AI102">
        <v>0</v>
      </c>
      <c r="AJ102">
        <v>0</v>
      </c>
      <c r="AK102" t="s">
        <v>19966</v>
      </c>
      <c r="AL102" t="s">
        <v>19966</v>
      </c>
      <c r="AM102" t="s">
        <v>20019</v>
      </c>
    </row>
    <row r="103" spans="1:39" x14ac:dyDescent="0.25">
      <c r="A103" t="s">
        <v>21186</v>
      </c>
      <c r="B103" t="s">
        <v>21292</v>
      </c>
      <c r="C103" t="s">
        <v>4842</v>
      </c>
      <c r="D103">
        <v>235</v>
      </c>
      <c r="E103" t="s">
        <v>4845</v>
      </c>
      <c r="J103" t="s">
        <v>21309</v>
      </c>
      <c r="K103" t="s">
        <v>6860</v>
      </c>
      <c r="L103" t="s">
        <v>6861</v>
      </c>
      <c r="M103" t="s">
        <v>15081</v>
      </c>
      <c r="N103">
        <v>9</v>
      </c>
      <c r="O103" t="s">
        <v>21377</v>
      </c>
      <c r="P103" t="s">
        <v>21468</v>
      </c>
      <c r="Q103">
        <v>5</v>
      </c>
      <c r="R103">
        <v>3</v>
      </c>
      <c r="S103">
        <v>2.2999999999999998</v>
      </c>
      <c r="T103">
        <v>3.01</v>
      </c>
      <c r="U103">
        <v>462.59</v>
      </c>
      <c r="V103">
        <v>79.180000000000007</v>
      </c>
      <c r="W103">
        <v>3.77</v>
      </c>
      <c r="X103">
        <v>13.91</v>
      </c>
      <c r="Y103">
        <v>8.7799999999999994</v>
      </c>
      <c r="Z103">
        <v>2</v>
      </c>
      <c r="AA103" t="s">
        <v>4250</v>
      </c>
      <c r="AB103">
        <v>0</v>
      </c>
      <c r="AC103">
        <v>8</v>
      </c>
      <c r="AD103">
        <v>3.8888809523809531</v>
      </c>
      <c r="AF103" t="s">
        <v>7952</v>
      </c>
      <c r="AI103">
        <v>0</v>
      </c>
      <c r="AJ103">
        <v>0</v>
      </c>
      <c r="AK103" t="s">
        <v>19966</v>
      </c>
      <c r="AL103" t="s">
        <v>19966</v>
      </c>
      <c r="AM103" t="s">
        <v>20019</v>
      </c>
    </row>
    <row r="104" spans="1:39" x14ac:dyDescent="0.25">
      <c r="A104" t="s">
        <v>11203</v>
      </c>
      <c r="B104" t="s">
        <v>21292</v>
      </c>
      <c r="C104" t="s">
        <v>4842</v>
      </c>
      <c r="D104">
        <v>23</v>
      </c>
      <c r="E104" t="s">
        <v>4845</v>
      </c>
      <c r="J104" t="s">
        <v>21309</v>
      </c>
      <c r="K104" t="s">
        <v>6860</v>
      </c>
      <c r="L104" t="s">
        <v>6861</v>
      </c>
      <c r="M104" t="s">
        <v>15081</v>
      </c>
      <c r="N104">
        <v>9</v>
      </c>
      <c r="O104" t="s">
        <v>21377</v>
      </c>
      <c r="P104" t="s">
        <v>18855</v>
      </c>
      <c r="Q104">
        <v>5</v>
      </c>
      <c r="R104">
        <v>3</v>
      </c>
      <c r="S104">
        <v>2.85</v>
      </c>
      <c r="T104">
        <v>3.52</v>
      </c>
      <c r="U104">
        <v>476.61</v>
      </c>
      <c r="V104">
        <v>79.180000000000007</v>
      </c>
      <c r="W104">
        <v>4.0599999999999996</v>
      </c>
      <c r="X104">
        <v>13.91</v>
      </c>
      <c r="Y104">
        <v>8.77</v>
      </c>
      <c r="Z104">
        <v>2</v>
      </c>
      <c r="AA104" t="s">
        <v>4250</v>
      </c>
      <c r="AB104">
        <v>0</v>
      </c>
      <c r="AC104">
        <v>9</v>
      </c>
      <c r="AD104">
        <v>3.2637380952380961</v>
      </c>
      <c r="AF104" t="s">
        <v>7952</v>
      </c>
      <c r="AI104">
        <v>0</v>
      </c>
      <c r="AJ104">
        <v>0</v>
      </c>
      <c r="AK104" t="s">
        <v>19966</v>
      </c>
      <c r="AL104" t="s">
        <v>19966</v>
      </c>
      <c r="AM104" t="s">
        <v>20019</v>
      </c>
    </row>
    <row r="105" spans="1:39" x14ac:dyDescent="0.25">
      <c r="A105" t="s">
        <v>10162</v>
      </c>
      <c r="B105" t="s">
        <v>21292</v>
      </c>
      <c r="C105" t="s">
        <v>4842</v>
      </c>
      <c r="D105">
        <v>17</v>
      </c>
      <c r="E105" t="s">
        <v>4845</v>
      </c>
      <c r="J105" t="s">
        <v>21309</v>
      </c>
      <c r="K105" t="s">
        <v>6860</v>
      </c>
      <c r="L105" t="s">
        <v>6861</v>
      </c>
      <c r="M105" t="s">
        <v>15081</v>
      </c>
      <c r="N105">
        <v>9</v>
      </c>
      <c r="O105" t="s">
        <v>21377</v>
      </c>
      <c r="P105" t="s">
        <v>17814</v>
      </c>
      <c r="Q105">
        <v>3</v>
      </c>
      <c r="R105">
        <v>3</v>
      </c>
      <c r="S105">
        <v>3.03</v>
      </c>
      <c r="T105">
        <v>4.21</v>
      </c>
      <c r="U105">
        <v>472.62</v>
      </c>
      <c r="V105">
        <v>61.36</v>
      </c>
      <c r="W105">
        <v>5.12</v>
      </c>
      <c r="X105">
        <v>13.91</v>
      </c>
      <c r="Y105">
        <v>8.3699999999999992</v>
      </c>
      <c r="Z105">
        <v>2</v>
      </c>
      <c r="AA105" t="s">
        <v>4250</v>
      </c>
      <c r="AB105">
        <v>1</v>
      </c>
      <c r="AC105">
        <v>8</v>
      </c>
      <c r="AD105">
        <v>3.057238095238096</v>
      </c>
      <c r="AF105" t="s">
        <v>7949</v>
      </c>
      <c r="AI105">
        <v>0</v>
      </c>
      <c r="AJ105">
        <v>0</v>
      </c>
      <c r="AK105" t="s">
        <v>19966</v>
      </c>
      <c r="AL105" t="s">
        <v>19966</v>
      </c>
      <c r="AM105" t="s">
        <v>20019</v>
      </c>
    </row>
    <row r="106" spans="1:39" x14ac:dyDescent="0.25">
      <c r="A106" t="s">
        <v>10588</v>
      </c>
      <c r="B106" t="s">
        <v>21292</v>
      </c>
      <c r="C106" t="s">
        <v>4842</v>
      </c>
      <c r="D106">
        <v>7.1</v>
      </c>
      <c r="E106" t="s">
        <v>4845</v>
      </c>
      <c r="J106" t="s">
        <v>21309</v>
      </c>
      <c r="K106" t="s">
        <v>6860</v>
      </c>
      <c r="L106" t="s">
        <v>6861</v>
      </c>
      <c r="M106" t="s">
        <v>21314</v>
      </c>
      <c r="N106">
        <v>9</v>
      </c>
      <c r="O106" t="s">
        <v>21378</v>
      </c>
      <c r="P106" t="s">
        <v>18240</v>
      </c>
      <c r="Q106">
        <v>4</v>
      </c>
      <c r="R106">
        <v>3</v>
      </c>
      <c r="S106">
        <v>0.99</v>
      </c>
      <c r="T106">
        <v>2.0699999999999998</v>
      </c>
      <c r="U106">
        <v>486.6</v>
      </c>
      <c r="V106">
        <v>70.59</v>
      </c>
      <c r="W106">
        <v>4.33</v>
      </c>
      <c r="X106">
        <v>13.91</v>
      </c>
      <c r="Y106">
        <v>8.25</v>
      </c>
      <c r="Z106">
        <v>2</v>
      </c>
      <c r="AA106" t="s">
        <v>4250</v>
      </c>
      <c r="AB106">
        <v>0</v>
      </c>
      <c r="AC106">
        <v>9</v>
      </c>
      <c r="AD106">
        <v>4.1373809523809522</v>
      </c>
      <c r="AF106" t="s">
        <v>7949</v>
      </c>
      <c r="AI106">
        <v>0</v>
      </c>
      <c r="AJ106">
        <v>0</v>
      </c>
      <c r="AK106" t="s">
        <v>19971</v>
      </c>
      <c r="AL106" t="s">
        <v>19971</v>
      </c>
      <c r="AM106" t="s">
        <v>20019</v>
      </c>
    </row>
    <row r="107" spans="1:39" x14ac:dyDescent="0.25">
      <c r="A107" t="s">
        <v>21175</v>
      </c>
      <c r="B107" t="s">
        <v>21292</v>
      </c>
      <c r="C107" t="s">
        <v>4842</v>
      </c>
      <c r="D107">
        <v>350</v>
      </c>
      <c r="E107" t="s">
        <v>4845</v>
      </c>
      <c r="J107" t="s">
        <v>21309</v>
      </c>
      <c r="K107" t="s">
        <v>6860</v>
      </c>
      <c r="L107" t="s">
        <v>6861</v>
      </c>
      <c r="M107" t="s">
        <v>21314</v>
      </c>
      <c r="N107">
        <v>9</v>
      </c>
      <c r="O107" t="s">
        <v>21378</v>
      </c>
      <c r="P107" t="s">
        <v>21457</v>
      </c>
      <c r="Q107">
        <v>5</v>
      </c>
      <c r="R107">
        <v>3</v>
      </c>
      <c r="S107">
        <v>2.36</v>
      </c>
      <c r="T107">
        <v>2.36</v>
      </c>
      <c r="U107">
        <v>474.6</v>
      </c>
      <c r="V107">
        <v>87.14</v>
      </c>
      <c r="W107">
        <v>3.91</v>
      </c>
      <c r="X107">
        <v>13.91</v>
      </c>
      <c r="Y107">
        <v>6.5</v>
      </c>
      <c r="Z107">
        <v>2</v>
      </c>
      <c r="AA107" t="s">
        <v>4250</v>
      </c>
      <c r="AB107">
        <v>0</v>
      </c>
      <c r="AC107">
        <v>8</v>
      </c>
      <c r="AD107">
        <v>4.1680952380952387</v>
      </c>
      <c r="AF107" t="s">
        <v>7949</v>
      </c>
      <c r="AI107">
        <v>0</v>
      </c>
      <c r="AJ107">
        <v>0</v>
      </c>
      <c r="AK107" t="s">
        <v>19971</v>
      </c>
      <c r="AL107" t="s">
        <v>19971</v>
      </c>
      <c r="AM107" t="s">
        <v>20019</v>
      </c>
    </row>
    <row r="108" spans="1:39" x14ac:dyDescent="0.25">
      <c r="A108" t="s">
        <v>10923</v>
      </c>
      <c r="B108" t="s">
        <v>21292</v>
      </c>
      <c r="C108" t="s">
        <v>4842</v>
      </c>
      <c r="D108">
        <v>51</v>
      </c>
      <c r="E108" t="s">
        <v>4845</v>
      </c>
      <c r="J108" t="s">
        <v>21309</v>
      </c>
      <c r="K108" t="s">
        <v>6860</v>
      </c>
      <c r="L108" t="s">
        <v>6861</v>
      </c>
      <c r="M108" t="s">
        <v>21314</v>
      </c>
      <c r="N108">
        <v>9</v>
      </c>
      <c r="O108" t="s">
        <v>21378</v>
      </c>
      <c r="P108" t="s">
        <v>18575</v>
      </c>
      <c r="Q108">
        <v>3</v>
      </c>
      <c r="R108">
        <v>3</v>
      </c>
      <c r="S108">
        <v>2.5099999999999998</v>
      </c>
      <c r="T108">
        <v>2.63</v>
      </c>
      <c r="U108">
        <v>430.54</v>
      </c>
      <c r="V108">
        <v>61.36</v>
      </c>
      <c r="W108">
        <v>3.95</v>
      </c>
      <c r="X108">
        <v>13.92</v>
      </c>
      <c r="Y108">
        <v>6.66</v>
      </c>
      <c r="Z108">
        <v>2</v>
      </c>
      <c r="AA108" t="s">
        <v>4250</v>
      </c>
      <c r="AB108">
        <v>0</v>
      </c>
      <c r="AC108">
        <v>8</v>
      </c>
      <c r="AD108">
        <v>4.4078095238095241</v>
      </c>
      <c r="AF108" t="s">
        <v>7949</v>
      </c>
      <c r="AI108">
        <v>0</v>
      </c>
      <c r="AJ108">
        <v>0</v>
      </c>
      <c r="AK108" t="s">
        <v>19971</v>
      </c>
      <c r="AL108" t="s">
        <v>19971</v>
      </c>
      <c r="AM108" t="s">
        <v>20019</v>
      </c>
    </row>
    <row r="109" spans="1:39" x14ac:dyDescent="0.25">
      <c r="A109" t="s">
        <v>11497</v>
      </c>
      <c r="B109" t="s">
        <v>21292</v>
      </c>
      <c r="C109" t="s">
        <v>4842</v>
      </c>
      <c r="D109">
        <v>54</v>
      </c>
      <c r="E109" t="s">
        <v>4845</v>
      </c>
      <c r="J109" t="s">
        <v>21309</v>
      </c>
      <c r="K109" t="s">
        <v>6860</v>
      </c>
      <c r="L109" t="s">
        <v>6861</v>
      </c>
      <c r="M109" t="s">
        <v>21314</v>
      </c>
      <c r="N109">
        <v>9</v>
      </c>
      <c r="O109" t="s">
        <v>21378</v>
      </c>
      <c r="P109" t="s">
        <v>19149</v>
      </c>
      <c r="Q109">
        <v>5</v>
      </c>
      <c r="R109">
        <v>3</v>
      </c>
      <c r="S109">
        <v>1.89</v>
      </c>
      <c r="T109">
        <v>1.94</v>
      </c>
      <c r="U109">
        <v>434.53</v>
      </c>
      <c r="V109">
        <v>79.180000000000007</v>
      </c>
      <c r="W109">
        <v>2.89</v>
      </c>
      <c r="X109">
        <v>13.92</v>
      </c>
      <c r="Y109">
        <v>7.47</v>
      </c>
      <c r="Z109">
        <v>2</v>
      </c>
      <c r="AA109" t="s">
        <v>4250</v>
      </c>
      <c r="AB109">
        <v>0</v>
      </c>
      <c r="AC109">
        <v>9</v>
      </c>
      <c r="AD109">
        <v>4.6343095238095238</v>
      </c>
      <c r="AF109" t="s">
        <v>7949</v>
      </c>
      <c r="AI109">
        <v>0</v>
      </c>
      <c r="AJ109">
        <v>0</v>
      </c>
      <c r="AK109" t="s">
        <v>19971</v>
      </c>
      <c r="AL109" t="s">
        <v>19971</v>
      </c>
      <c r="AM109" t="s">
        <v>20019</v>
      </c>
    </row>
    <row r="110" spans="1:39" x14ac:dyDescent="0.25">
      <c r="A110" t="s">
        <v>10742</v>
      </c>
      <c r="B110" t="s">
        <v>21292</v>
      </c>
      <c r="C110" t="s">
        <v>4842</v>
      </c>
      <c r="D110">
        <v>13</v>
      </c>
      <c r="E110" t="s">
        <v>4845</v>
      </c>
      <c r="J110" t="s">
        <v>21309</v>
      </c>
      <c r="K110" t="s">
        <v>6860</v>
      </c>
      <c r="L110" t="s">
        <v>6861</v>
      </c>
      <c r="M110" t="s">
        <v>21314</v>
      </c>
      <c r="N110">
        <v>9</v>
      </c>
      <c r="O110" t="s">
        <v>21378</v>
      </c>
      <c r="P110" t="s">
        <v>18394</v>
      </c>
      <c r="Q110">
        <v>6</v>
      </c>
      <c r="R110">
        <v>3</v>
      </c>
      <c r="S110">
        <v>0.94</v>
      </c>
      <c r="T110">
        <v>1.0900000000000001</v>
      </c>
      <c r="U110">
        <v>484.55</v>
      </c>
      <c r="V110">
        <v>88.41</v>
      </c>
      <c r="W110">
        <v>2.85</v>
      </c>
      <c r="X110">
        <v>13.88</v>
      </c>
      <c r="Y110">
        <v>7.05</v>
      </c>
      <c r="Z110">
        <v>3</v>
      </c>
      <c r="AA110" t="s">
        <v>4250</v>
      </c>
      <c r="AB110">
        <v>0</v>
      </c>
      <c r="AC110">
        <v>9</v>
      </c>
      <c r="AD110">
        <v>4.2770238095238096</v>
      </c>
      <c r="AF110" t="s">
        <v>7949</v>
      </c>
      <c r="AI110">
        <v>0</v>
      </c>
      <c r="AJ110">
        <v>0</v>
      </c>
      <c r="AK110" t="s">
        <v>19971</v>
      </c>
      <c r="AL110" t="s">
        <v>19971</v>
      </c>
      <c r="AM110" t="s">
        <v>20019</v>
      </c>
    </row>
    <row r="111" spans="1:39" x14ac:dyDescent="0.25">
      <c r="A111" t="s">
        <v>11379</v>
      </c>
      <c r="B111" t="s">
        <v>21292</v>
      </c>
      <c r="C111" t="s">
        <v>4842</v>
      </c>
      <c r="D111">
        <v>28</v>
      </c>
      <c r="E111" t="s">
        <v>4845</v>
      </c>
      <c r="J111" t="s">
        <v>21309</v>
      </c>
      <c r="K111" t="s">
        <v>6860</v>
      </c>
      <c r="L111" t="s">
        <v>6861</v>
      </c>
      <c r="M111" t="s">
        <v>21314</v>
      </c>
      <c r="N111">
        <v>9</v>
      </c>
      <c r="O111" t="s">
        <v>21378</v>
      </c>
      <c r="P111" t="s">
        <v>19031</v>
      </c>
      <c r="Q111">
        <v>5</v>
      </c>
      <c r="R111">
        <v>3</v>
      </c>
      <c r="S111">
        <v>-0.04</v>
      </c>
      <c r="T111">
        <v>0.3</v>
      </c>
      <c r="U111">
        <v>488.58</v>
      </c>
      <c r="V111">
        <v>79.819999999999993</v>
      </c>
      <c r="W111">
        <v>3.17</v>
      </c>
      <c r="X111">
        <v>13.88</v>
      </c>
      <c r="Y111">
        <v>7.35</v>
      </c>
      <c r="Z111">
        <v>2</v>
      </c>
      <c r="AA111" t="s">
        <v>4250</v>
      </c>
      <c r="AB111">
        <v>0</v>
      </c>
      <c r="AC111">
        <v>9</v>
      </c>
      <c r="AD111">
        <v>4.2482380952380954</v>
      </c>
      <c r="AF111" t="s">
        <v>7949</v>
      </c>
      <c r="AI111">
        <v>0</v>
      </c>
      <c r="AJ111">
        <v>0</v>
      </c>
      <c r="AK111" t="s">
        <v>19971</v>
      </c>
      <c r="AL111" t="s">
        <v>19971</v>
      </c>
      <c r="AM111" t="s">
        <v>20019</v>
      </c>
    </row>
    <row r="112" spans="1:39" x14ac:dyDescent="0.25">
      <c r="A112" t="s">
        <v>21187</v>
      </c>
      <c r="B112" t="s">
        <v>21292</v>
      </c>
      <c r="C112" t="s">
        <v>4842</v>
      </c>
      <c r="D112">
        <v>84</v>
      </c>
      <c r="E112" t="s">
        <v>4845</v>
      </c>
      <c r="J112" t="s">
        <v>21309</v>
      </c>
      <c r="K112" t="s">
        <v>6860</v>
      </c>
      <c r="L112" t="s">
        <v>6861</v>
      </c>
      <c r="M112" t="s">
        <v>21314</v>
      </c>
      <c r="N112">
        <v>9</v>
      </c>
      <c r="O112" t="s">
        <v>21378</v>
      </c>
      <c r="P112" t="s">
        <v>21469</v>
      </c>
      <c r="Q112">
        <v>3</v>
      </c>
      <c r="R112">
        <v>3</v>
      </c>
      <c r="S112">
        <v>1.89</v>
      </c>
      <c r="T112">
        <v>3.04</v>
      </c>
      <c r="U112">
        <v>404.5</v>
      </c>
      <c r="V112">
        <v>61.36</v>
      </c>
      <c r="W112">
        <v>3.46</v>
      </c>
      <c r="X112">
        <v>13.88</v>
      </c>
      <c r="Y112">
        <v>8.82</v>
      </c>
      <c r="Z112">
        <v>2</v>
      </c>
      <c r="AA112" t="s">
        <v>4250</v>
      </c>
      <c r="AB112">
        <v>0</v>
      </c>
      <c r="AC112">
        <v>8</v>
      </c>
      <c r="AD112">
        <v>4.4188095238095242</v>
      </c>
      <c r="AF112" t="s">
        <v>7952</v>
      </c>
      <c r="AI112">
        <v>0</v>
      </c>
      <c r="AJ112">
        <v>0</v>
      </c>
      <c r="AK112" t="s">
        <v>19971</v>
      </c>
      <c r="AL112" t="s">
        <v>19971</v>
      </c>
      <c r="AM112" t="s">
        <v>20019</v>
      </c>
    </row>
    <row r="113" spans="1:39" x14ac:dyDescent="0.25">
      <c r="A113" t="s">
        <v>11182</v>
      </c>
      <c r="B113" t="s">
        <v>21292</v>
      </c>
      <c r="C113" t="s">
        <v>4842</v>
      </c>
      <c r="D113">
        <v>17</v>
      </c>
      <c r="E113" t="s">
        <v>4845</v>
      </c>
      <c r="J113" t="s">
        <v>21309</v>
      </c>
      <c r="K113" t="s">
        <v>6860</v>
      </c>
      <c r="L113" t="s">
        <v>6861</v>
      </c>
      <c r="M113" t="s">
        <v>21314</v>
      </c>
      <c r="N113">
        <v>9</v>
      </c>
      <c r="O113" t="s">
        <v>21378</v>
      </c>
      <c r="P113" t="s">
        <v>18834</v>
      </c>
      <c r="Q113">
        <v>3</v>
      </c>
      <c r="R113">
        <v>3</v>
      </c>
      <c r="S113">
        <v>2.34</v>
      </c>
      <c r="T113">
        <v>3.21</v>
      </c>
      <c r="U113">
        <v>432.56</v>
      </c>
      <c r="V113">
        <v>61.36</v>
      </c>
      <c r="W113">
        <v>4.2</v>
      </c>
      <c r="X113">
        <v>13.9</v>
      </c>
      <c r="Y113">
        <v>7.96</v>
      </c>
      <c r="Z113">
        <v>2</v>
      </c>
      <c r="AA113" t="s">
        <v>4250</v>
      </c>
      <c r="AB113">
        <v>0</v>
      </c>
      <c r="AC113">
        <v>8</v>
      </c>
      <c r="AD113">
        <v>4.3733809523809528</v>
      </c>
      <c r="AF113" t="s">
        <v>7949</v>
      </c>
      <c r="AI113">
        <v>0</v>
      </c>
      <c r="AJ113">
        <v>0</v>
      </c>
      <c r="AK113" t="s">
        <v>19971</v>
      </c>
      <c r="AL113" t="s">
        <v>19971</v>
      </c>
      <c r="AM113" t="s">
        <v>20019</v>
      </c>
    </row>
    <row r="114" spans="1:39" x14ac:dyDescent="0.25">
      <c r="A114" t="s">
        <v>12137</v>
      </c>
      <c r="B114" t="s">
        <v>21292</v>
      </c>
      <c r="C114" t="s">
        <v>4842</v>
      </c>
      <c r="D114">
        <v>230</v>
      </c>
      <c r="E114" t="s">
        <v>4845</v>
      </c>
      <c r="J114" t="s">
        <v>21309</v>
      </c>
      <c r="K114" t="s">
        <v>6860</v>
      </c>
      <c r="L114" t="s">
        <v>6861</v>
      </c>
      <c r="M114" t="s">
        <v>21314</v>
      </c>
      <c r="N114">
        <v>9</v>
      </c>
      <c r="O114" t="s">
        <v>21378</v>
      </c>
      <c r="P114" t="s">
        <v>19789</v>
      </c>
      <c r="Q114">
        <v>5</v>
      </c>
      <c r="R114">
        <v>3</v>
      </c>
      <c r="S114">
        <v>1.25</v>
      </c>
      <c r="T114">
        <v>1.28</v>
      </c>
      <c r="U114">
        <v>440.49</v>
      </c>
      <c r="V114">
        <v>79.180000000000007</v>
      </c>
      <c r="W114">
        <v>2.84</v>
      </c>
      <c r="X114">
        <v>13.92</v>
      </c>
      <c r="Y114">
        <v>6.24</v>
      </c>
      <c r="Z114">
        <v>3</v>
      </c>
      <c r="AA114" t="s">
        <v>4250</v>
      </c>
      <c r="AB114">
        <v>0</v>
      </c>
      <c r="AC114">
        <v>9</v>
      </c>
      <c r="AD114">
        <v>4.5917380952380951</v>
      </c>
      <c r="AF114" t="s">
        <v>7949</v>
      </c>
      <c r="AI114">
        <v>0</v>
      </c>
      <c r="AJ114">
        <v>0</v>
      </c>
      <c r="AK114" t="s">
        <v>19971</v>
      </c>
      <c r="AL114" t="s">
        <v>19971</v>
      </c>
      <c r="AM114" t="s">
        <v>20019</v>
      </c>
    </row>
    <row r="115" spans="1:39" x14ac:dyDescent="0.25">
      <c r="A115" t="s">
        <v>11971</v>
      </c>
      <c r="B115" t="s">
        <v>21292</v>
      </c>
      <c r="C115" t="s">
        <v>4842</v>
      </c>
      <c r="D115">
        <v>97</v>
      </c>
      <c r="E115" t="s">
        <v>4845</v>
      </c>
      <c r="J115" t="s">
        <v>21309</v>
      </c>
      <c r="K115" t="s">
        <v>6860</v>
      </c>
      <c r="L115" t="s">
        <v>6861</v>
      </c>
      <c r="M115" t="s">
        <v>21314</v>
      </c>
      <c r="N115">
        <v>9</v>
      </c>
      <c r="O115" t="s">
        <v>21378</v>
      </c>
      <c r="P115" t="s">
        <v>19623</v>
      </c>
      <c r="Q115">
        <v>4</v>
      </c>
      <c r="R115">
        <v>3</v>
      </c>
      <c r="S115">
        <v>0.4</v>
      </c>
      <c r="T115">
        <v>0.49</v>
      </c>
      <c r="U115">
        <v>444.52</v>
      </c>
      <c r="V115">
        <v>70.59</v>
      </c>
      <c r="W115">
        <v>3.16</v>
      </c>
      <c r="X115">
        <v>13.92</v>
      </c>
      <c r="Y115">
        <v>6.54</v>
      </c>
      <c r="Z115">
        <v>2</v>
      </c>
      <c r="AA115" t="s">
        <v>4250</v>
      </c>
      <c r="AB115">
        <v>0</v>
      </c>
      <c r="AC115">
        <v>9</v>
      </c>
      <c r="AD115">
        <v>4.5629523809523809</v>
      </c>
      <c r="AF115" t="s">
        <v>7949</v>
      </c>
      <c r="AI115">
        <v>0</v>
      </c>
      <c r="AJ115">
        <v>0</v>
      </c>
      <c r="AK115" t="s">
        <v>19971</v>
      </c>
      <c r="AL115" t="s">
        <v>19971</v>
      </c>
      <c r="AM115" t="s">
        <v>20019</v>
      </c>
    </row>
    <row r="116" spans="1:39" x14ac:dyDescent="0.25">
      <c r="A116" t="s">
        <v>21188</v>
      </c>
      <c r="B116" t="s">
        <v>21292</v>
      </c>
      <c r="C116" t="s">
        <v>4842</v>
      </c>
      <c r="D116">
        <v>620</v>
      </c>
      <c r="E116" t="s">
        <v>4845</v>
      </c>
      <c r="J116" t="s">
        <v>21309</v>
      </c>
      <c r="K116" t="s">
        <v>6860</v>
      </c>
      <c r="L116" t="s">
        <v>6861</v>
      </c>
      <c r="M116" t="s">
        <v>21314</v>
      </c>
      <c r="N116">
        <v>9</v>
      </c>
      <c r="O116" t="s">
        <v>21378</v>
      </c>
      <c r="P116" t="s">
        <v>21470</v>
      </c>
      <c r="Q116">
        <v>3</v>
      </c>
      <c r="R116">
        <v>3</v>
      </c>
      <c r="S116">
        <v>1.34</v>
      </c>
      <c r="T116">
        <v>1.4</v>
      </c>
      <c r="U116">
        <v>468.47</v>
      </c>
      <c r="V116">
        <v>61.36</v>
      </c>
      <c r="W116">
        <v>4.2300000000000004</v>
      </c>
      <c r="X116">
        <v>13.92</v>
      </c>
      <c r="Y116">
        <v>6.29</v>
      </c>
      <c r="Z116">
        <v>2</v>
      </c>
      <c r="AA116" t="s">
        <v>4250</v>
      </c>
      <c r="AB116">
        <v>0</v>
      </c>
      <c r="AC116">
        <v>9</v>
      </c>
      <c r="AD116">
        <v>4.3918809523809523</v>
      </c>
      <c r="AF116" t="s">
        <v>7949</v>
      </c>
      <c r="AI116">
        <v>0</v>
      </c>
      <c r="AJ116">
        <v>0</v>
      </c>
      <c r="AK116" t="s">
        <v>19971</v>
      </c>
      <c r="AL116" t="s">
        <v>19971</v>
      </c>
      <c r="AM116" t="s">
        <v>20019</v>
      </c>
    </row>
    <row r="117" spans="1:39" x14ac:dyDescent="0.25">
      <c r="A117" t="s">
        <v>11380</v>
      </c>
      <c r="B117" t="s">
        <v>21292</v>
      </c>
      <c r="C117" t="s">
        <v>4842</v>
      </c>
      <c r="D117">
        <v>25</v>
      </c>
      <c r="E117" t="s">
        <v>4845</v>
      </c>
      <c r="J117" t="s">
        <v>21309</v>
      </c>
      <c r="K117" t="s">
        <v>6860</v>
      </c>
      <c r="L117" t="s">
        <v>6861</v>
      </c>
      <c r="M117" t="s">
        <v>21314</v>
      </c>
      <c r="N117">
        <v>9</v>
      </c>
      <c r="O117" t="s">
        <v>21378</v>
      </c>
      <c r="P117" t="s">
        <v>19032</v>
      </c>
      <c r="Q117">
        <v>3</v>
      </c>
      <c r="R117">
        <v>3</v>
      </c>
      <c r="S117">
        <v>2.08</v>
      </c>
      <c r="T117">
        <v>2.17</v>
      </c>
      <c r="U117">
        <v>448.53</v>
      </c>
      <c r="V117">
        <v>61.36</v>
      </c>
      <c r="W117">
        <v>3.9</v>
      </c>
      <c r="X117">
        <v>13.92</v>
      </c>
      <c r="Y117">
        <v>6.53</v>
      </c>
      <c r="Z117">
        <v>2</v>
      </c>
      <c r="AA117" t="s">
        <v>4250</v>
      </c>
      <c r="AB117">
        <v>0</v>
      </c>
      <c r="AC117">
        <v>10</v>
      </c>
      <c r="AD117">
        <v>4.4943095238095241</v>
      </c>
      <c r="AF117" t="s">
        <v>7949</v>
      </c>
      <c r="AI117">
        <v>0</v>
      </c>
      <c r="AJ117">
        <v>0</v>
      </c>
      <c r="AK117" t="s">
        <v>19971</v>
      </c>
      <c r="AL117" t="s">
        <v>19971</v>
      </c>
      <c r="AM117" t="s">
        <v>20019</v>
      </c>
    </row>
    <row r="118" spans="1:39" x14ac:dyDescent="0.25">
      <c r="A118" t="s">
        <v>11247</v>
      </c>
      <c r="B118" t="s">
        <v>21292</v>
      </c>
      <c r="C118" t="s">
        <v>4842</v>
      </c>
      <c r="D118">
        <v>26</v>
      </c>
      <c r="E118" t="s">
        <v>4845</v>
      </c>
      <c r="J118" t="s">
        <v>21309</v>
      </c>
      <c r="K118" t="s">
        <v>6860</v>
      </c>
      <c r="L118" t="s">
        <v>6861</v>
      </c>
      <c r="M118" t="s">
        <v>21314</v>
      </c>
      <c r="N118">
        <v>9</v>
      </c>
      <c r="O118" t="s">
        <v>21378</v>
      </c>
      <c r="P118" t="s">
        <v>18899</v>
      </c>
      <c r="Q118">
        <v>3</v>
      </c>
      <c r="R118">
        <v>3</v>
      </c>
      <c r="S118">
        <v>1.91</v>
      </c>
      <c r="T118">
        <v>1.99</v>
      </c>
      <c r="U118">
        <v>466.52</v>
      </c>
      <c r="V118">
        <v>61.36</v>
      </c>
      <c r="W118">
        <v>4.1900000000000004</v>
      </c>
      <c r="X118">
        <v>13.92</v>
      </c>
      <c r="Y118">
        <v>6.44</v>
      </c>
      <c r="Z118">
        <v>2</v>
      </c>
      <c r="AA118" t="s">
        <v>4250</v>
      </c>
      <c r="AB118">
        <v>0</v>
      </c>
      <c r="AC118">
        <v>10</v>
      </c>
      <c r="AD118">
        <v>4.4058095238095243</v>
      </c>
      <c r="AF118" t="s">
        <v>7949</v>
      </c>
      <c r="AI118">
        <v>0</v>
      </c>
      <c r="AJ118">
        <v>0</v>
      </c>
      <c r="AK118" t="s">
        <v>19971</v>
      </c>
      <c r="AL118" t="s">
        <v>19971</v>
      </c>
      <c r="AM118" t="s">
        <v>20019</v>
      </c>
    </row>
    <row r="119" spans="1:39" x14ac:dyDescent="0.25">
      <c r="A119" t="s">
        <v>11566</v>
      </c>
      <c r="B119" t="s">
        <v>21292</v>
      </c>
      <c r="C119" t="s">
        <v>4842</v>
      </c>
      <c r="D119">
        <v>21</v>
      </c>
      <c r="E119" t="s">
        <v>4845</v>
      </c>
      <c r="J119" t="s">
        <v>21309</v>
      </c>
      <c r="K119" t="s">
        <v>6860</v>
      </c>
      <c r="L119" t="s">
        <v>6861</v>
      </c>
      <c r="M119" t="s">
        <v>21314</v>
      </c>
      <c r="N119">
        <v>9</v>
      </c>
      <c r="O119" t="s">
        <v>21378</v>
      </c>
      <c r="P119" t="s">
        <v>19218</v>
      </c>
      <c r="Q119">
        <v>3</v>
      </c>
      <c r="R119">
        <v>3</v>
      </c>
      <c r="S119">
        <v>1.71</v>
      </c>
      <c r="T119">
        <v>1.79</v>
      </c>
      <c r="U119">
        <v>466.52</v>
      </c>
      <c r="V119">
        <v>61.36</v>
      </c>
      <c r="W119">
        <v>3.85</v>
      </c>
      <c r="X119">
        <v>13.92</v>
      </c>
      <c r="Y119">
        <v>6.4</v>
      </c>
      <c r="Z119">
        <v>2</v>
      </c>
      <c r="AA119" t="s">
        <v>4250</v>
      </c>
      <c r="AB119">
        <v>0</v>
      </c>
      <c r="AC119">
        <v>11</v>
      </c>
      <c r="AD119">
        <v>4.4058095238095243</v>
      </c>
      <c r="AF119" t="s">
        <v>7949</v>
      </c>
      <c r="AI119">
        <v>0</v>
      </c>
      <c r="AJ119">
        <v>0</v>
      </c>
      <c r="AK119" t="s">
        <v>19971</v>
      </c>
      <c r="AL119" t="s">
        <v>19971</v>
      </c>
      <c r="AM119" t="s">
        <v>20019</v>
      </c>
    </row>
    <row r="120" spans="1:39" x14ac:dyDescent="0.25">
      <c r="A120" t="s">
        <v>11833</v>
      </c>
      <c r="B120" t="s">
        <v>21292</v>
      </c>
      <c r="C120" t="s">
        <v>4842</v>
      </c>
      <c r="D120">
        <v>110</v>
      </c>
      <c r="E120" t="s">
        <v>4845</v>
      </c>
      <c r="J120" t="s">
        <v>21309</v>
      </c>
      <c r="K120" t="s">
        <v>6860</v>
      </c>
      <c r="L120" t="s">
        <v>6861</v>
      </c>
      <c r="M120" t="s">
        <v>21314</v>
      </c>
      <c r="N120">
        <v>9</v>
      </c>
      <c r="O120" t="s">
        <v>21378</v>
      </c>
      <c r="P120" t="s">
        <v>19485</v>
      </c>
      <c r="Q120">
        <v>3</v>
      </c>
      <c r="R120">
        <v>3</v>
      </c>
      <c r="S120">
        <v>1.97</v>
      </c>
      <c r="T120">
        <v>3.16</v>
      </c>
      <c r="U120">
        <v>444.57</v>
      </c>
      <c r="V120">
        <v>61.36</v>
      </c>
      <c r="W120">
        <v>4.34</v>
      </c>
      <c r="X120">
        <v>13.91</v>
      </c>
      <c r="Y120">
        <v>8.42</v>
      </c>
      <c r="Z120">
        <v>2</v>
      </c>
      <c r="AA120" t="s">
        <v>4250</v>
      </c>
      <c r="AB120">
        <v>0</v>
      </c>
      <c r="AC120">
        <v>8</v>
      </c>
      <c r="AD120">
        <v>4.2725952380952386</v>
      </c>
      <c r="AF120" t="s">
        <v>7949</v>
      </c>
      <c r="AI120">
        <v>0</v>
      </c>
      <c r="AJ120">
        <v>0</v>
      </c>
      <c r="AK120" t="s">
        <v>19971</v>
      </c>
      <c r="AL120" t="s">
        <v>19971</v>
      </c>
      <c r="AM120" t="s">
        <v>20019</v>
      </c>
    </row>
    <row r="121" spans="1:39" x14ac:dyDescent="0.25">
      <c r="A121" t="s">
        <v>10331</v>
      </c>
      <c r="B121" t="s">
        <v>21292</v>
      </c>
      <c r="C121" t="s">
        <v>4842</v>
      </c>
      <c r="D121">
        <v>15</v>
      </c>
      <c r="E121" t="s">
        <v>4845</v>
      </c>
      <c r="J121" t="s">
        <v>21309</v>
      </c>
      <c r="K121" t="s">
        <v>6860</v>
      </c>
      <c r="L121" t="s">
        <v>6861</v>
      </c>
      <c r="M121" t="s">
        <v>21314</v>
      </c>
      <c r="N121">
        <v>9</v>
      </c>
      <c r="O121" t="s">
        <v>21378</v>
      </c>
      <c r="P121" t="s">
        <v>17983</v>
      </c>
      <c r="Q121">
        <v>4</v>
      </c>
      <c r="R121">
        <v>3</v>
      </c>
      <c r="S121">
        <v>2.0299999999999998</v>
      </c>
      <c r="T121">
        <v>2.44</v>
      </c>
      <c r="U121">
        <v>474.59</v>
      </c>
      <c r="V121">
        <v>70.59</v>
      </c>
      <c r="W121">
        <v>3.97</v>
      </c>
      <c r="X121">
        <v>13.88</v>
      </c>
      <c r="Y121">
        <v>7.47</v>
      </c>
      <c r="Z121">
        <v>2</v>
      </c>
      <c r="AA121" t="s">
        <v>4250</v>
      </c>
      <c r="AB121">
        <v>0</v>
      </c>
      <c r="AC121">
        <v>8</v>
      </c>
      <c r="AD121">
        <v>4.3331666666666671</v>
      </c>
      <c r="AF121" t="s">
        <v>7949</v>
      </c>
      <c r="AI121">
        <v>0</v>
      </c>
      <c r="AJ121">
        <v>0</v>
      </c>
      <c r="AK121" t="s">
        <v>19971</v>
      </c>
      <c r="AL121" t="s">
        <v>19971</v>
      </c>
      <c r="AM121" t="s">
        <v>20019</v>
      </c>
    </row>
    <row r="122" spans="1:39" x14ac:dyDescent="0.25">
      <c r="A122" t="s">
        <v>10162</v>
      </c>
      <c r="B122" t="s">
        <v>21292</v>
      </c>
      <c r="C122" t="s">
        <v>4842</v>
      </c>
      <c r="D122">
        <v>17</v>
      </c>
      <c r="E122" t="s">
        <v>4845</v>
      </c>
      <c r="J122" t="s">
        <v>21309</v>
      </c>
      <c r="K122" t="s">
        <v>6860</v>
      </c>
      <c r="L122" t="s">
        <v>6861</v>
      </c>
      <c r="M122" t="s">
        <v>21314</v>
      </c>
      <c r="N122">
        <v>9</v>
      </c>
      <c r="O122" t="s">
        <v>21378</v>
      </c>
      <c r="P122" t="s">
        <v>17814</v>
      </c>
      <c r="Q122">
        <v>3</v>
      </c>
      <c r="R122">
        <v>3</v>
      </c>
      <c r="S122">
        <v>3.03</v>
      </c>
      <c r="T122">
        <v>4.21</v>
      </c>
      <c r="U122">
        <v>472.62</v>
      </c>
      <c r="V122">
        <v>61.36</v>
      </c>
      <c r="W122">
        <v>5.12</v>
      </c>
      <c r="X122">
        <v>13.91</v>
      </c>
      <c r="Y122">
        <v>8.3699999999999992</v>
      </c>
      <c r="Z122">
        <v>2</v>
      </c>
      <c r="AA122" t="s">
        <v>4250</v>
      </c>
      <c r="AB122">
        <v>1</v>
      </c>
      <c r="AC122">
        <v>8</v>
      </c>
      <c r="AD122">
        <v>3.057238095238096</v>
      </c>
      <c r="AF122" t="s">
        <v>7949</v>
      </c>
      <c r="AI122">
        <v>0</v>
      </c>
      <c r="AJ122">
        <v>0</v>
      </c>
      <c r="AK122" t="s">
        <v>19971</v>
      </c>
      <c r="AL122" t="s">
        <v>19971</v>
      </c>
      <c r="AM122" t="s">
        <v>20019</v>
      </c>
    </row>
    <row r="123" spans="1:39" x14ac:dyDescent="0.25">
      <c r="A123" t="s">
        <v>10303</v>
      </c>
      <c r="B123" t="s">
        <v>21292</v>
      </c>
      <c r="C123" t="s">
        <v>4842</v>
      </c>
      <c r="D123">
        <v>4</v>
      </c>
      <c r="E123" t="s">
        <v>4845</v>
      </c>
      <c r="J123" t="s">
        <v>21309</v>
      </c>
      <c r="K123" t="s">
        <v>6860</v>
      </c>
      <c r="L123" t="s">
        <v>6861</v>
      </c>
      <c r="M123" t="s">
        <v>21314</v>
      </c>
      <c r="N123">
        <v>9</v>
      </c>
      <c r="O123" t="s">
        <v>21378</v>
      </c>
      <c r="P123" t="s">
        <v>17955</v>
      </c>
      <c r="Q123">
        <v>5</v>
      </c>
      <c r="R123">
        <v>3</v>
      </c>
      <c r="S123">
        <v>2.1800000000000002</v>
      </c>
      <c r="T123">
        <v>2.87</v>
      </c>
      <c r="U123">
        <v>482.58</v>
      </c>
      <c r="V123">
        <v>79.180000000000007</v>
      </c>
      <c r="W123">
        <v>4.01</v>
      </c>
      <c r="X123">
        <v>13.91</v>
      </c>
      <c r="Y123">
        <v>7.95</v>
      </c>
      <c r="Z123">
        <v>3</v>
      </c>
      <c r="AA123" t="s">
        <v>4250</v>
      </c>
      <c r="AB123">
        <v>0</v>
      </c>
      <c r="AC123">
        <v>9</v>
      </c>
      <c r="AD123">
        <v>4.2010952380952382</v>
      </c>
      <c r="AF123" t="s">
        <v>7949</v>
      </c>
      <c r="AI123">
        <v>0</v>
      </c>
      <c r="AJ123">
        <v>0</v>
      </c>
      <c r="AK123" t="s">
        <v>19971</v>
      </c>
      <c r="AL123" t="s">
        <v>19971</v>
      </c>
      <c r="AM123" t="s">
        <v>20019</v>
      </c>
    </row>
    <row r="124" spans="1:39" x14ac:dyDescent="0.25">
      <c r="A124" t="s">
        <v>21189</v>
      </c>
      <c r="B124" t="s">
        <v>21292</v>
      </c>
      <c r="C124" t="s">
        <v>4842</v>
      </c>
      <c r="D124">
        <v>130</v>
      </c>
      <c r="E124" t="s">
        <v>4845</v>
      </c>
      <c r="J124" t="s">
        <v>21309</v>
      </c>
      <c r="K124" t="s">
        <v>6860</v>
      </c>
      <c r="L124" t="s">
        <v>6861</v>
      </c>
      <c r="M124" t="s">
        <v>21314</v>
      </c>
      <c r="N124">
        <v>9</v>
      </c>
      <c r="O124" t="s">
        <v>21378</v>
      </c>
      <c r="P124" t="s">
        <v>21471</v>
      </c>
      <c r="Q124">
        <v>3</v>
      </c>
      <c r="R124">
        <v>3</v>
      </c>
      <c r="S124">
        <v>2.44</v>
      </c>
      <c r="T124">
        <v>2.5299999999999998</v>
      </c>
      <c r="U124">
        <v>480.55</v>
      </c>
      <c r="V124">
        <v>61.36</v>
      </c>
      <c r="W124">
        <v>4.4400000000000004</v>
      </c>
      <c r="X124">
        <v>13.92</v>
      </c>
      <c r="Y124">
        <v>6.46</v>
      </c>
      <c r="Z124">
        <v>2</v>
      </c>
      <c r="AA124" t="s">
        <v>4250</v>
      </c>
      <c r="AB124">
        <v>0</v>
      </c>
      <c r="AC124">
        <v>10</v>
      </c>
      <c r="AD124">
        <v>4.0855952380952383</v>
      </c>
      <c r="AF124" t="s">
        <v>7949</v>
      </c>
      <c r="AI124">
        <v>0</v>
      </c>
      <c r="AJ124">
        <v>0</v>
      </c>
      <c r="AK124" t="s">
        <v>19971</v>
      </c>
      <c r="AL124" t="s">
        <v>19971</v>
      </c>
      <c r="AM124" t="s">
        <v>20019</v>
      </c>
    </row>
    <row r="125" spans="1:39" x14ac:dyDescent="0.25">
      <c r="A125" t="s">
        <v>20035</v>
      </c>
      <c r="B125" t="s">
        <v>21293</v>
      </c>
      <c r="C125" t="s">
        <v>4842</v>
      </c>
      <c r="D125">
        <v>2.5</v>
      </c>
      <c r="K125" t="s">
        <v>6860</v>
      </c>
      <c r="L125" t="s">
        <v>6861</v>
      </c>
      <c r="M125" t="s">
        <v>21315</v>
      </c>
      <c r="N125">
        <v>9</v>
      </c>
      <c r="O125" t="s">
        <v>21379</v>
      </c>
      <c r="P125" t="s">
        <v>20682</v>
      </c>
      <c r="Q125">
        <v>15</v>
      </c>
      <c r="R125">
        <v>8</v>
      </c>
      <c r="S125">
        <v>-1.65</v>
      </c>
      <c r="T125">
        <v>-1.21</v>
      </c>
      <c r="U125">
        <v>610.57000000000005</v>
      </c>
      <c r="V125">
        <v>234.29</v>
      </c>
      <c r="W125">
        <v>-1.1599999999999999</v>
      </c>
      <c r="X125">
        <v>7.15</v>
      </c>
      <c r="Y125">
        <v>0</v>
      </c>
      <c r="Z125">
        <v>2</v>
      </c>
      <c r="AA125" t="s">
        <v>4250</v>
      </c>
      <c r="AB125">
        <v>3</v>
      </c>
      <c r="AC125">
        <v>7</v>
      </c>
      <c r="AD125">
        <v>3</v>
      </c>
      <c r="AE125" t="s">
        <v>21132</v>
      </c>
      <c r="AF125" t="s">
        <v>7949</v>
      </c>
      <c r="AI125">
        <v>3</v>
      </c>
      <c r="AJ125">
        <v>0</v>
      </c>
      <c r="AK125" t="s">
        <v>21140</v>
      </c>
      <c r="AL125" t="s">
        <v>21140</v>
      </c>
      <c r="AM125" t="s">
        <v>20019</v>
      </c>
    </row>
    <row r="126" spans="1:39" x14ac:dyDescent="0.25">
      <c r="A126" t="s">
        <v>21190</v>
      </c>
      <c r="B126" t="s">
        <v>21294</v>
      </c>
      <c r="C126" t="s">
        <v>4842</v>
      </c>
      <c r="D126">
        <v>7.0999999999999994E-2</v>
      </c>
      <c r="E126" t="s">
        <v>4846</v>
      </c>
      <c r="J126" t="s">
        <v>21309</v>
      </c>
      <c r="K126" t="s">
        <v>6860</v>
      </c>
      <c r="L126" t="s">
        <v>6861</v>
      </c>
      <c r="M126" t="s">
        <v>6886</v>
      </c>
      <c r="N126">
        <v>9</v>
      </c>
      <c r="O126" t="s">
        <v>21380</v>
      </c>
      <c r="P126" t="s">
        <v>21472</v>
      </c>
      <c r="Q126">
        <v>7</v>
      </c>
      <c r="R126">
        <v>4</v>
      </c>
      <c r="S126">
        <v>3.52</v>
      </c>
      <c r="T126">
        <v>3.52</v>
      </c>
      <c r="U126">
        <v>653.78</v>
      </c>
      <c r="V126">
        <v>148.15</v>
      </c>
      <c r="W126">
        <v>2.58</v>
      </c>
      <c r="X126">
        <v>13.22</v>
      </c>
      <c r="Y126">
        <v>4.8099999999999996</v>
      </c>
      <c r="Z126">
        <v>3</v>
      </c>
      <c r="AA126" t="s">
        <v>4250</v>
      </c>
      <c r="AB126">
        <v>1</v>
      </c>
      <c r="AC126">
        <v>11</v>
      </c>
      <c r="AD126">
        <v>1.98</v>
      </c>
      <c r="AF126" t="s">
        <v>7949</v>
      </c>
      <c r="AI126">
        <v>0</v>
      </c>
      <c r="AJ126">
        <v>0</v>
      </c>
      <c r="AK126" t="s">
        <v>7991</v>
      </c>
      <c r="AL126" t="s">
        <v>7991</v>
      </c>
      <c r="AM126" t="s">
        <v>20019</v>
      </c>
    </row>
    <row r="127" spans="1:39" x14ac:dyDescent="0.25">
      <c r="A127" t="s">
        <v>6137</v>
      </c>
      <c r="B127" t="s">
        <v>21294</v>
      </c>
      <c r="C127" t="s">
        <v>4842</v>
      </c>
      <c r="D127">
        <v>0.1</v>
      </c>
      <c r="E127" t="s">
        <v>4846</v>
      </c>
      <c r="J127" t="s">
        <v>21309</v>
      </c>
      <c r="K127" t="s">
        <v>6860</v>
      </c>
      <c r="L127" t="s">
        <v>6861</v>
      </c>
      <c r="M127" t="s">
        <v>6886</v>
      </c>
      <c r="N127">
        <v>9</v>
      </c>
      <c r="O127" t="s">
        <v>21380</v>
      </c>
      <c r="P127" t="s">
        <v>7863</v>
      </c>
      <c r="Q127">
        <v>3</v>
      </c>
      <c r="R127">
        <v>2</v>
      </c>
      <c r="S127">
        <v>2.23</v>
      </c>
      <c r="T127">
        <v>2.23</v>
      </c>
      <c r="U127">
        <v>342.4</v>
      </c>
      <c r="V127">
        <v>69.08</v>
      </c>
      <c r="W127">
        <v>2.99</v>
      </c>
      <c r="Y127">
        <v>4.8899999999999997</v>
      </c>
      <c r="Z127">
        <v>3</v>
      </c>
      <c r="AA127" t="s">
        <v>4250</v>
      </c>
      <c r="AB127">
        <v>0</v>
      </c>
      <c r="AC127">
        <v>3</v>
      </c>
      <c r="AD127">
        <v>5.3849999999999998</v>
      </c>
      <c r="AF127" t="s">
        <v>7949</v>
      </c>
      <c r="AI127">
        <v>0</v>
      </c>
      <c r="AJ127">
        <v>0</v>
      </c>
      <c r="AK127" t="s">
        <v>7991</v>
      </c>
      <c r="AL127" t="s">
        <v>7991</v>
      </c>
      <c r="AM127" t="s">
        <v>20019</v>
      </c>
    </row>
    <row r="128" spans="1:39" x14ac:dyDescent="0.25">
      <c r="A128" t="s">
        <v>21191</v>
      </c>
      <c r="B128" t="s">
        <v>21294</v>
      </c>
      <c r="C128" t="s">
        <v>4842</v>
      </c>
      <c r="D128">
        <v>4.0000000000000001E-3</v>
      </c>
      <c r="E128" t="s">
        <v>4846</v>
      </c>
      <c r="J128" t="s">
        <v>21309</v>
      </c>
      <c r="K128" t="s">
        <v>6860</v>
      </c>
      <c r="L128" t="s">
        <v>6861</v>
      </c>
      <c r="M128" t="s">
        <v>6886</v>
      </c>
      <c r="N128">
        <v>9</v>
      </c>
      <c r="O128" t="s">
        <v>21380</v>
      </c>
      <c r="P128" t="s">
        <v>21473</v>
      </c>
      <c r="Q128">
        <v>7</v>
      </c>
      <c r="R128">
        <v>4</v>
      </c>
      <c r="S128">
        <v>4.92</v>
      </c>
      <c r="T128">
        <v>4.92</v>
      </c>
      <c r="U128">
        <v>729.88</v>
      </c>
      <c r="V128">
        <v>148.15</v>
      </c>
      <c r="W128">
        <v>4.1500000000000004</v>
      </c>
      <c r="X128">
        <v>13.22</v>
      </c>
      <c r="Y128">
        <v>5.53</v>
      </c>
      <c r="Z128">
        <v>4</v>
      </c>
      <c r="AA128" t="s">
        <v>4250</v>
      </c>
      <c r="AB128">
        <v>1</v>
      </c>
      <c r="AC128">
        <v>13</v>
      </c>
      <c r="AD128">
        <v>1.04</v>
      </c>
      <c r="AF128" t="s">
        <v>7949</v>
      </c>
      <c r="AI128">
        <v>0</v>
      </c>
      <c r="AJ128">
        <v>0</v>
      </c>
      <c r="AK128" t="s">
        <v>7991</v>
      </c>
      <c r="AL128" t="s">
        <v>7991</v>
      </c>
      <c r="AM128" t="s">
        <v>20019</v>
      </c>
    </row>
    <row r="129" spans="1:39" x14ac:dyDescent="0.25">
      <c r="A129" t="s">
        <v>21192</v>
      </c>
      <c r="B129" t="s">
        <v>21294</v>
      </c>
      <c r="C129" t="s">
        <v>4842</v>
      </c>
      <c r="D129">
        <v>2.0999999999999999E-3</v>
      </c>
      <c r="E129" t="s">
        <v>4846</v>
      </c>
      <c r="J129" t="s">
        <v>21309</v>
      </c>
      <c r="K129" t="s">
        <v>6860</v>
      </c>
      <c r="L129" t="s">
        <v>6861</v>
      </c>
      <c r="M129" t="s">
        <v>6886</v>
      </c>
      <c r="N129">
        <v>9</v>
      </c>
      <c r="O129" t="s">
        <v>21380</v>
      </c>
      <c r="P129" t="s">
        <v>21474</v>
      </c>
      <c r="Q129">
        <v>7</v>
      </c>
      <c r="R129">
        <v>4</v>
      </c>
      <c r="S129">
        <v>4.54</v>
      </c>
      <c r="T129">
        <v>4.54</v>
      </c>
      <c r="U129">
        <v>715.85</v>
      </c>
      <c r="V129">
        <v>148.15</v>
      </c>
      <c r="W129">
        <v>3.76</v>
      </c>
      <c r="X129">
        <v>13.22</v>
      </c>
      <c r="Y129">
        <v>5.46</v>
      </c>
      <c r="Z129">
        <v>4</v>
      </c>
      <c r="AA129" t="s">
        <v>4250</v>
      </c>
      <c r="AB129">
        <v>1</v>
      </c>
      <c r="AC129">
        <v>13</v>
      </c>
      <c r="AD129">
        <v>1.23</v>
      </c>
      <c r="AF129" t="s">
        <v>7949</v>
      </c>
      <c r="AI129">
        <v>0</v>
      </c>
      <c r="AJ129">
        <v>0</v>
      </c>
      <c r="AK129" t="s">
        <v>7991</v>
      </c>
      <c r="AL129" t="s">
        <v>7991</v>
      </c>
      <c r="AM129" t="s">
        <v>20019</v>
      </c>
    </row>
    <row r="130" spans="1:39" x14ac:dyDescent="0.25">
      <c r="A130" t="s">
        <v>21193</v>
      </c>
      <c r="B130" t="s">
        <v>21294</v>
      </c>
      <c r="C130" t="s">
        <v>4842</v>
      </c>
      <c r="D130">
        <v>6.7000000000000004E-2</v>
      </c>
      <c r="E130" t="s">
        <v>4846</v>
      </c>
      <c r="J130" t="s">
        <v>21309</v>
      </c>
      <c r="K130" t="s">
        <v>6860</v>
      </c>
      <c r="L130" t="s">
        <v>6861</v>
      </c>
      <c r="M130" t="s">
        <v>6886</v>
      </c>
      <c r="N130">
        <v>9</v>
      </c>
      <c r="O130" t="s">
        <v>21380</v>
      </c>
      <c r="P130" t="s">
        <v>21475</v>
      </c>
      <c r="Q130">
        <v>4</v>
      </c>
      <c r="R130">
        <v>2</v>
      </c>
      <c r="S130">
        <v>6.62</v>
      </c>
      <c r="T130">
        <v>6.81</v>
      </c>
      <c r="U130">
        <v>535.78</v>
      </c>
      <c r="V130">
        <v>91.03</v>
      </c>
      <c r="W130">
        <v>6.11</v>
      </c>
      <c r="Y130">
        <v>7.2</v>
      </c>
      <c r="Z130">
        <v>1</v>
      </c>
      <c r="AA130" t="s">
        <v>4250</v>
      </c>
      <c r="AB130">
        <v>2</v>
      </c>
      <c r="AC130">
        <v>11</v>
      </c>
      <c r="AD130">
        <v>2.465666666666666</v>
      </c>
      <c r="AF130" t="s">
        <v>7949</v>
      </c>
      <c r="AI130">
        <v>0</v>
      </c>
      <c r="AJ130">
        <v>0</v>
      </c>
      <c r="AK130" t="s">
        <v>7991</v>
      </c>
      <c r="AL130" t="s">
        <v>7991</v>
      </c>
      <c r="AM130" t="s">
        <v>20019</v>
      </c>
    </row>
    <row r="131" spans="1:39" x14ac:dyDescent="0.25">
      <c r="A131" t="s">
        <v>5650</v>
      </c>
      <c r="B131" t="s">
        <v>21294</v>
      </c>
      <c r="C131" t="s">
        <v>4842</v>
      </c>
      <c r="D131">
        <v>4</v>
      </c>
      <c r="E131" t="s">
        <v>4846</v>
      </c>
      <c r="J131" t="s">
        <v>21309</v>
      </c>
      <c r="K131" t="s">
        <v>6860</v>
      </c>
      <c r="L131" t="s">
        <v>6861</v>
      </c>
      <c r="M131" t="s">
        <v>21316</v>
      </c>
      <c r="N131">
        <v>9</v>
      </c>
      <c r="O131" t="s">
        <v>21381</v>
      </c>
      <c r="P131" t="s">
        <v>7376</v>
      </c>
      <c r="Q131">
        <v>8</v>
      </c>
      <c r="R131">
        <v>7</v>
      </c>
      <c r="S131">
        <v>2.16</v>
      </c>
      <c r="T131">
        <v>2.16</v>
      </c>
      <c r="U131">
        <v>730.95</v>
      </c>
      <c r="V131">
        <v>204.06</v>
      </c>
      <c r="W131">
        <v>2.68</v>
      </c>
      <c r="X131">
        <v>11.06</v>
      </c>
      <c r="Y131">
        <v>0</v>
      </c>
      <c r="Z131">
        <v>1</v>
      </c>
      <c r="AA131" t="s">
        <v>4250</v>
      </c>
      <c r="AB131">
        <v>2</v>
      </c>
      <c r="AC131">
        <v>14</v>
      </c>
      <c r="AD131">
        <v>2.92</v>
      </c>
      <c r="AF131" t="s">
        <v>7949</v>
      </c>
      <c r="AI131">
        <v>0</v>
      </c>
      <c r="AJ131">
        <v>0</v>
      </c>
      <c r="AK131" t="s">
        <v>7991</v>
      </c>
      <c r="AL131" t="s">
        <v>7991</v>
      </c>
      <c r="AM131" t="s">
        <v>20019</v>
      </c>
    </row>
    <row r="132" spans="1:39" x14ac:dyDescent="0.25">
      <c r="A132" t="s">
        <v>21190</v>
      </c>
      <c r="B132" t="s">
        <v>21294</v>
      </c>
      <c r="C132" t="s">
        <v>4842</v>
      </c>
      <c r="D132">
        <v>18</v>
      </c>
      <c r="E132" t="s">
        <v>4846</v>
      </c>
      <c r="J132" t="s">
        <v>21309</v>
      </c>
      <c r="K132" t="s">
        <v>6860</v>
      </c>
      <c r="L132" t="s">
        <v>6861</v>
      </c>
      <c r="M132" t="s">
        <v>21316</v>
      </c>
      <c r="N132">
        <v>9</v>
      </c>
      <c r="O132" t="s">
        <v>21381</v>
      </c>
      <c r="P132" t="s">
        <v>21472</v>
      </c>
      <c r="Q132">
        <v>7</v>
      </c>
      <c r="R132">
        <v>4</v>
      </c>
      <c r="S132">
        <v>3.52</v>
      </c>
      <c r="T132">
        <v>3.52</v>
      </c>
      <c r="U132">
        <v>653.78</v>
      </c>
      <c r="V132">
        <v>148.15</v>
      </c>
      <c r="W132">
        <v>2.58</v>
      </c>
      <c r="X132">
        <v>13.22</v>
      </c>
      <c r="Y132">
        <v>4.8099999999999996</v>
      </c>
      <c r="Z132">
        <v>3</v>
      </c>
      <c r="AA132" t="s">
        <v>4250</v>
      </c>
      <c r="AB132">
        <v>1</v>
      </c>
      <c r="AC132">
        <v>11</v>
      </c>
      <c r="AD132">
        <v>1.98</v>
      </c>
      <c r="AF132" t="s">
        <v>7949</v>
      </c>
      <c r="AI132">
        <v>0</v>
      </c>
      <c r="AJ132">
        <v>0</v>
      </c>
      <c r="AK132" t="s">
        <v>7991</v>
      </c>
      <c r="AL132" t="s">
        <v>7991</v>
      </c>
      <c r="AM132" t="s">
        <v>20019</v>
      </c>
    </row>
    <row r="133" spans="1:39" x14ac:dyDescent="0.25">
      <c r="A133" t="s">
        <v>21191</v>
      </c>
      <c r="B133" t="s">
        <v>21294</v>
      </c>
      <c r="C133" t="s">
        <v>4842</v>
      </c>
      <c r="D133">
        <v>0.03</v>
      </c>
      <c r="E133" t="s">
        <v>4846</v>
      </c>
      <c r="J133" t="s">
        <v>21309</v>
      </c>
      <c r="K133" t="s">
        <v>6860</v>
      </c>
      <c r="L133" t="s">
        <v>6861</v>
      </c>
      <c r="M133" t="s">
        <v>21316</v>
      </c>
      <c r="N133">
        <v>9</v>
      </c>
      <c r="O133" t="s">
        <v>21381</v>
      </c>
      <c r="P133" t="s">
        <v>21473</v>
      </c>
      <c r="Q133">
        <v>7</v>
      </c>
      <c r="R133">
        <v>4</v>
      </c>
      <c r="S133">
        <v>4.92</v>
      </c>
      <c r="T133">
        <v>4.92</v>
      </c>
      <c r="U133">
        <v>729.88</v>
      </c>
      <c r="V133">
        <v>148.15</v>
      </c>
      <c r="W133">
        <v>4.1500000000000004</v>
      </c>
      <c r="X133">
        <v>13.22</v>
      </c>
      <c r="Y133">
        <v>5.53</v>
      </c>
      <c r="Z133">
        <v>4</v>
      </c>
      <c r="AA133" t="s">
        <v>4250</v>
      </c>
      <c r="AB133">
        <v>1</v>
      </c>
      <c r="AC133">
        <v>13</v>
      </c>
      <c r="AD133">
        <v>1.04</v>
      </c>
      <c r="AF133" t="s">
        <v>7949</v>
      </c>
      <c r="AI133">
        <v>0</v>
      </c>
      <c r="AJ133">
        <v>0</v>
      </c>
      <c r="AK133" t="s">
        <v>7991</v>
      </c>
      <c r="AL133" t="s">
        <v>7991</v>
      </c>
      <c r="AM133" t="s">
        <v>20019</v>
      </c>
    </row>
    <row r="134" spans="1:39" x14ac:dyDescent="0.25">
      <c r="A134" t="s">
        <v>21192</v>
      </c>
      <c r="B134" t="s">
        <v>21294</v>
      </c>
      <c r="C134" t="s">
        <v>4842</v>
      </c>
      <c r="D134">
        <v>2.8000000000000001E-2</v>
      </c>
      <c r="E134" t="s">
        <v>4846</v>
      </c>
      <c r="J134" t="s">
        <v>21309</v>
      </c>
      <c r="K134" t="s">
        <v>6860</v>
      </c>
      <c r="L134" t="s">
        <v>6861</v>
      </c>
      <c r="M134" t="s">
        <v>21316</v>
      </c>
      <c r="N134">
        <v>9</v>
      </c>
      <c r="O134" t="s">
        <v>21381</v>
      </c>
      <c r="P134" t="s">
        <v>21474</v>
      </c>
      <c r="Q134">
        <v>7</v>
      </c>
      <c r="R134">
        <v>4</v>
      </c>
      <c r="S134">
        <v>4.54</v>
      </c>
      <c r="T134">
        <v>4.54</v>
      </c>
      <c r="U134">
        <v>715.85</v>
      </c>
      <c r="V134">
        <v>148.15</v>
      </c>
      <c r="W134">
        <v>3.76</v>
      </c>
      <c r="X134">
        <v>13.22</v>
      </c>
      <c r="Y134">
        <v>5.46</v>
      </c>
      <c r="Z134">
        <v>4</v>
      </c>
      <c r="AA134" t="s">
        <v>4250</v>
      </c>
      <c r="AB134">
        <v>1</v>
      </c>
      <c r="AC134">
        <v>13</v>
      </c>
      <c r="AD134">
        <v>1.23</v>
      </c>
      <c r="AF134" t="s">
        <v>7949</v>
      </c>
      <c r="AI134">
        <v>0</v>
      </c>
      <c r="AJ134">
        <v>0</v>
      </c>
      <c r="AK134" t="s">
        <v>7991</v>
      </c>
      <c r="AL134" t="s">
        <v>7991</v>
      </c>
      <c r="AM134" t="s">
        <v>20019</v>
      </c>
    </row>
    <row r="135" spans="1:39" x14ac:dyDescent="0.25">
      <c r="A135" t="s">
        <v>8277</v>
      </c>
      <c r="B135" t="s">
        <v>21294</v>
      </c>
      <c r="C135" t="s">
        <v>4842</v>
      </c>
      <c r="D135">
        <v>0.25</v>
      </c>
      <c r="E135" t="s">
        <v>4846</v>
      </c>
      <c r="J135" t="s">
        <v>21309</v>
      </c>
      <c r="K135" t="s">
        <v>6860</v>
      </c>
      <c r="M135" t="s">
        <v>21317</v>
      </c>
      <c r="N135">
        <v>8</v>
      </c>
      <c r="O135" t="s">
        <v>21382</v>
      </c>
      <c r="P135" t="s">
        <v>15930</v>
      </c>
      <c r="Q135">
        <v>12</v>
      </c>
      <c r="R135">
        <v>12</v>
      </c>
      <c r="S135">
        <v>-6.32</v>
      </c>
      <c r="T135">
        <v>-1.8</v>
      </c>
      <c r="U135">
        <v>893.01</v>
      </c>
      <c r="V135">
        <v>375.84</v>
      </c>
      <c r="W135">
        <v>-1.74</v>
      </c>
      <c r="X135">
        <v>3.48</v>
      </c>
      <c r="Y135">
        <v>8.7200000000000006</v>
      </c>
      <c r="Z135">
        <v>1</v>
      </c>
      <c r="AA135" t="s">
        <v>4250</v>
      </c>
      <c r="AB135">
        <v>3</v>
      </c>
      <c r="AC135">
        <v>29</v>
      </c>
      <c r="AD135">
        <v>2.64</v>
      </c>
      <c r="AF135" t="s">
        <v>7950</v>
      </c>
      <c r="AI135">
        <v>0</v>
      </c>
      <c r="AJ135">
        <v>0</v>
      </c>
      <c r="AK135" t="s">
        <v>19932</v>
      </c>
      <c r="AL135" t="s">
        <v>19932</v>
      </c>
      <c r="AM135" t="s">
        <v>20019</v>
      </c>
    </row>
    <row r="136" spans="1:39" x14ac:dyDescent="0.25">
      <c r="A136" t="s">
        <v>8151</v>
      </c>
      <c r="B136" t="s">
        <v>21294</v>
      </c>
      <c r="C136" t="s">
        <v>4842</v>
      </c>
      <c r="D136">
        <v>0.3</v>
      </c>
      <c r="E136" t="s">
        <v>4846</v>
      </c>
      <c r="J136" t="s">
        <v>21309</v>
      </c>
      <c r="K136" t="s">
        <v>6860</v>
      </c>
      <c r="L136" t="s">
        <v>6861</v>
      </c>
      <c r="M136" t="s">
        <v>15081</v>
      </c>
      <c r="N136">
        <v>9</v>
      </c>
      <c r="O136" t="s">
        <v>21383</v>
      </c>
      <c r="P136" t="s">
        <v>15804</v>
      </c>
      <c r="Q136">
        <v>5</v>
      </c>
      <c r="R136">
        <v>1</v>
      </c>
      <c r="S136">
        <v>2.46</v>
      </c>
      <c r="T136">
        <v>2.46</v>
      </c>
      <c r="U136">
        <v>320.37</v>
      </c>
      <c r="V136">
        <v>64.16</v>
      </c>
      <c r="W136">
        <v>3.09</v>
      </c>
      <c r="Y136">
        <v>5.6</v>
      </c>
      <c r="Z136">
        <v>2</v>
      </c>
      <c r="AA136" t="s">
        <v>4250</v>
      </c>
      <c r="AB136">
        <v>0</v>
      </c>
      <c r="AC136">
        <v>2</v>
      </c>
      <c r="AD136">
        <v>5.6033333333333326</v>
      </c>
      <c r="AF136" t="s">
        <v>7949</v>
      </c>
      <c r="AI136">
        <v>0</v>
      </c>
      <c r="AJ136">
        <v>0</v>
      </c>
      <c r="AK136" t="s">
        <v>7991</v>
      </c>
      <c r="AL136" t="s">
        <v>7991</v>
      </c>
      <c r="AM136" t="s">
        <v>20019</v>
      </c>
    </row>
    <row r="137" spans="1:39" x14ac:dyDescent="0.25">
      <c r="A137" t="s">
        <v>8151</v>
      </c>
      <c r="B137" t="s">
        <v>21294</v>
      </c>
      <c r="C137" t="s">
        <v>4842</v>
      </c>
      <c r="D137">
        <v>0.24</v>
      </c>
      <c r="E137" t="s">
        <v>4846</v>
      </c>
      <c r="J137" t="s">
        <v>21309</v>
      </c>
      <c r="K137" t="s">
        <v>6860</v>
      </c>
      <c r="L137" t="s">
        <v>6861</v>
      </c>
      <c r="M137" t="s">
        <v>21318</v>
      </c>
      <c r="N137">
        <v>9</v>
      </c>
      <c r="O137" t="s">
        <v>21384</v>
      </c>
      <c r="P137" t="s">
        <v>15804</v>
      </c>
      <c r="Q137">
        <v>5</v>
      </c>
      <c r="R137">
        <v>1</v>
      </c>
      <c r="S137">
        <v>2.46</v>
      </c>
      <c r="T137">
        <v>2.46</v>
      </c>
      <c r="U137">
        <v>320.37</v>
      </c>
      <c r="V137">
        <v>64.16</v>
      </c>
      <c r="W137">
        <v>3.09</v>
      </c>
      <c r="Y137">
        <v>5.6</v>
      </c>
      <c r="Z137">
        <v>2</v>
      </c>
      <c r="AA137" t="s">
        <v>4250</v>
      </c>
      <c r="AB137">
        <v>0</v>
      </c>
      <c r="AC137">
        <v>2</v>
      </c>
      <c r="AD137">
        <v>5.6033333333333326</v>
      </c>
      <c r="AF137" t="s">
        <v>7949</v>
      </c>
      <c r="AI137">
        <v>0</v>
      </c>
      <c r="AJ137">
        <v>0</v>
      </c>
      <c r="AK137" t="s">
        <v>7991</v>
      </c>
      <c r="AL137" t="s">
        <v>7991</v>
      </c>
      <c r="AM137" t="s">
        <v>20019</v>
      </c>
    </row>
    <row r="138" spans="1:39" x14ac:dyDescent="0.25">
      <c r="A138" t="s">
        <v>21194</v>
      </c>
      <c r="B138" t="s">
        <v>21294</v>
      </c>
      <c r="C138" t="s">
        <v>4842</v>
      </c>
      <c r="D138">
        <v>790</v>
      </c>
      <c r="E138" t="s">
        <v>4846</v>
      </c>
      <c r="J138" t="s">
        <v>21309</v>
      </c>
      <c r="K138" t="s">
        <v>6860</v>
      </c>
      <c r="L138" t="s">
        <v>6861</v>
      </c>
      <c r="M138" t="s">
        <v>21318</v>
      </c>
      <c r="N138">
        <v>9</v>
      </c>
      <c r="O138" t="s">
        <v>21384</v>
      </c>
      <c r="P138" t="s">
        <v>21476</v>
      </c>
      <c r="Q138">
        <v>3</v>
      </c>
      <c r="R138">
        <v>1</v>
      </c>
      <c r="S138">
        <v>2.23</v>
      </c>
      <c r="T138">
        <v>2.23</v>
      </c>
      <c r="U138">
        <v>178.26</v>
      </c>
      <c r="V138">
        <v>38.380000000000003</v>
      </c>
      <c r="W138">
        <v>2.19</v>
      </c>
      <c r="Y138">
        <v>4.72</v>
      </c>
      <c r="Z138">
        <v>1</v>
      </c>
      <c r="AA138" t="s">
        <v>7946</v>
      </c>
      <c r="AB138">
        <v>0</v>
      </c>
      <c r="AC138">
        <v>0</v>
      </c>
      <c r="AD138">
        <v>5.6373333333333333</v>
      </c>
      <c r="AF138" t="s">
        <v>7949</v>
      </c>
      <c r="AI138">
        <v>0</v>
      </c>
      <c r="AJ138">
        <v>0</v>
      </c>
      <c r="AK138" t="s">
        <v>7991</v>
      </c>
      <c r="AL138" t="s">
        <v>7991</v>
      </c>
      <c r="AM138" t="s">
        <v>20019</v>
      </c>
    </row>
    <row r="139" spans="1:39" x14ac:dyDescent="0.25">
      <c r="A139" t="s">
        <v>21195</v>
      </c>
      <c r="B139" t="s">
        <v>21294</v>
      </c>
      <c r="C139" t="s">
        <v>4842</v>
      </c>
      <c r="D139">
        <v>22</v>
      </c>
      <c r="E139" t="s">
        <v>4846</v>
      </c>
      <c r="J139" t="s">
        <v>21309</v>
      </c>
      <c r="K139" t="s">
        <v>6860</v>
      </c>
      <c r="L139" t="s">
        <v>6861</v>
      </c>
      <c r="M139" t="s">
        <v>21318</v>
      </c>
      <c r="N139">
        <v>9</v>
      </c>
      <c r="O139" t="s">
        <v>21384</v>
      </c>
      <c r="P139" t="s">
        <v>21477</v>
      </c>
      <c r="Q139">
        <v>3</v>
      </c>
      <c r="R139">
        <v>1</v>
      </c>
      <c r="S139">
        <v>2.5</v>
      </c>
      <c r="T139">
        <v>2.5299999999999998</v>
      </c>
      <c r="U139">
        <v>206.31</v>
      </c>
      <c r="V139">
        <v>38.380000000000003</v>
      </c>
      <c r="W139">
        <v>2.35</v>
      </c>
      <c r="Y139">
        <v>6.25</v>
      </c>
      <c r="Z139">
        <v>1</v>
      </c>
      <c r="AA139" t="s">
        <v>7946</v>
      </c>
      <c r="AB139">
        <v>0</v>
      </c>
      <c r="AC139">
        <v>1</v>
      </c>
      <c r="AD139">
        <v>5.5023333333333344</v>
      </c>
      <c r="AF139" t="s">
        <v>7949</v>
      </c>
      <c r="AI139">
        <v>0</v>
      </c>
      <c r="AJ139">
        <v>0</v>
      </c>
      <c r="AK139" t="s">
        <v>7991</v>
      </c>
      <c r="AL139" t="s">
        <v>7991</v>
      </c>
      <c r="AM139" t="s">
        <v>20019</v>
      </c>
    </row>
    <row r="140" spans="1:39" x14ac:dyDescent="0.25">
      <c r="A140" t="s">
        <v>21196</v>
      </c>
      <c r="B140" t="s">
        <v>21294</v>
      </c>
      <c r="C140" t="s">
        <v>4842</v>
      </c>
      <c r="D140">
        <v>0.92</v>
      </c>
      <c r="E140" t="s">
        <v>4846</v>
      </c>
      <c r="J140" t="s">
        <v>21309</v>
      </c>
      <c r="K140" t="s">
        <v>6860</v>
      </c>
      <c r="L140" t="s">
        <v>6861</v>
      </c>
      <c r="M140" t="s">
        <v>21318</v>
      </c>
      <c r="N140">
        <v>9</v>
      </c>
      <c r="O140" t="s">
        <v>21384</v>
      </c>
      <c r="P140" t="s">
        <v>21478</v>
      </c>
      <c r="Q140">
        <v>5</v>
      </c>
      <c r="R140">
        <v>1</v>
      </c>
      <c r="S140">
        <v>2.35</v>
      </c>
      <c r="T140">
        <v>2.37</v>
      </c>
      <c r="U140">
        <v>284.39</v>
      </c>
      <c r="V140">
        <v>64.16</v>
      </c>
      <c r="W140">
        <v>2.81</v>
      </c>
      <c r="Y140">
        <v>6.03</v>
      </c>
      <c r="Z140">
        <v>2</v>
      </c>
      <c r="AA140" t="s">
        <v>4250</v>
      </c>
      <c r="AB140">
        <v>0</v>
      </c>
      <c r="AC140">
        <v>2</v>
      </c>
      <c r="AD140">
        <v>5.6583333333333332</v>
      </c>
      <c r="AF140" t="s">
        <v>7949</v>
      </c>
      <c r="AI140">
        <v>0</v>
      </c>
      <c r="AJ140">
        <v>0</v>
      </c>
      <c r="AK140" t="s">
        <v>7991</v>
      </c>
      <c r="AL140" t="s">
        <v>7991</v>
      </c>
      <c r="AM140" t="s">
        <v>20019</v>
      </c>
    </row>
    <row r="141" spans="1:39" x14ac:dyDescent="0.25">
      <c r="A141" t="s">
        <v>21197</v>
      </c>
      <c r="B141" t="s">
        <v>21295</v>
      </c>
      <c r="C141" t="s">
        <v>4842</v>
      </c>
      <c r="D141">
        <v>0.4</v>
      </c>
      <c r="E141" t="s">
        <v>4845</v>
      </c>
      <c r="J141" t="s">
        <v>21309</v>
      </c>
      <c r="K141" t="s">
        <v>6860</v>
      </c>
      <c r="M141" t="s">
        <v>15043</v>
      </c>
      <c r="N141">
        <v>8</v>
      </c>
      <c r="O141" t="s">
        <v>21385</v>
      </c>
      <c r="P141" t="s">
        <v>21479</v>
      </c>
      <c r="Q141">
        <v>9</v>
      </c>
      <c r="R141">
        <v>1</v>
      </c>
      <c r="S141">
        <v>2.63</v>
      </c>
      <c r="T141">
        <v>2.64</v>
      </c>
      <c r="U141">
        <v>563.12</v>
      </c>
      <c r="V141">
        <v>127.68</v>
      </c>
      <c r="W141">
        <v>3.71</v>
      </c>
      <c r="Y141">
        <v>5.83</v>
      </c>
      <c r="Z141">
        <v>3</v>
      </c>
      <c r="AA141" t="s">
        <v>4250</v>
      </c>
      <c r="AB141">
        <v>1</v>
      </c>
      <c r="AC141">
        <v>12</v>
      </c>
      <c r="AD141">
        <v>3.518333333333334</v>
      </c>
      <c r="AF141" t="s">
        <v>7949</v>
      </c>
      <c r="AI141">
        <v>0</v>
      </c>
      <c r="AJ141">
        <v>0</v>
      </c>
      <c r="AK141" t="s">
        <v>21575</v>
      </c>
      <c r="AL141" t="s">
        <v>21575</v>
      </c>
      <c r="AM141" t="s">
        <v>20019</v>
      </c>
    </row>
    <row r="142" spans="1:39" x14ac:dyDescent="0.25">
      <c r="A142" t="s">
        <v>21198</v>
      </c>
      <c r="B142" t="s">
        <v>21295</v>
      </c>
      <c r="C142" t="s">
        <v>4842</v>
      </c>
      <c r="D142">
        <v>2</v>
      </c>
      <c r="E142" t="s">
        <v>4845</v>
      </c>
      <c r="J142" t="s">
        <v>21309</v>
      </c>
      <c r="K142" t="s">
        <v>6860</v>
      </c>
      <c r="M142" t="s">
        <v>15248</v>
      </c>
      <c r="N142">
        <v>8</v>
      </c>
      <c r="O142" t="s">
        <v>21386</v>
      </c>
      <c r="P142" t="s">
        <v>21480</v>
      </c>
      <c r="Q142">
        <v>9</v>
      </c>
      <c r="R142">
        <v>1</v>
      </c>
      <c r="S142">
        <v>2.72</v>
      </c>
      <c r="T142">
        <v>2.73</v>
      </c>
      <c r="U142">
        <v>581.11</v>
      </c>
      <c r="V142">
        <v>127.68</v>
      </c>
      <c r="W142">
        <v>3.85</v>
      </c>
      <c r="Y142">
        <v>5.76</v>
      </c>
      <c r="Z142">
        <v>3</v>
      </c>
      <c r="AA142" t="s">
        <v>4250</v>
      </c>
      <c r="AB142">
        <v>1</v>
      </c>
      <c r="AC142">
        <v>12</v>
      </c>
      <c r="AD142">
        <v>3.4733333333333332</v>
      </c>
      <c r="AF142" t="s">
        <v>7949</v>
      </c>
      <c r="AI142">
        <v>0</v>
      </c>
      <c r="AJ142">
        <v>0</v>
      </c>
      <c r="AK142" t="s">
        <v>21575</v>
      </c>
      <c r="AL142" t="s">
        <v>21575</v>
      </c>
      <c r="AM142" t="s">
        <v>20019</v>
      </c>
    </row>
    <row r="143" spans="1:39" x14ac:dyDescent="0.25">
      <c r="A143" t="s">
        <v>21197</v>
      </c>
      <c r="B143" t="s">
        <v>21295</v>
      </c>
      <c r="C143" t="s">
        <v>4842</v>
      </c>
      <c r="D143">
        <v>5</v>
      </c>
      <c r="E143" t="s">
        <v>4845</v>
      </c>
      <c r="J143" t="s">
        <v>21309</v>
      </c>
      <c r="K143" t="s">
        <v>6860</v>
      </c>
      <c r="M143" t="s">
        <v>15248</v>
      </c>
      <c r="N143">
        <v>8</v>
      </c>
      <c r="O143" t="s">
        <v>21386</v>
      </c>
      <c r="P143" t="s">
        <v>21479</v>
      </c>
      <c r="Q143">
        <v>9</v>
      </c>
      <c r="R143">
        <v>1</v>
      </c>
      <c r="S143">
        <v>2.63</v>
      </c>
      <c r="T143">
        <v>2.64</v>
      </c>
      <c r="U143">
        <v>563.12</v>
      </c>
      <c r="V143">
        <v>127.68</v>
      </c>
      <c r="W143">
        <v>3.71</v>
      </c>
      <c r="Y143">
        <v>5.83</v>
      </c>
      <c r="Z143">
        <v>3</v>
      </c>
      <c r="AA143" t="s">
        <v>4250</v>
      </c>
      <c r="AB143">
        <v>1</v>
      </c>
      <c r="AC143">
        <v>12</v>
      </c>
      <c r="AD143">
        <v>3.518333333333334</v>
      </c>
      <c r="AF143" t="s">
        <v>7949</v>
      </c>
      <c r="AI143">
        <v>0</v>
      </c>
      <c r="AJ143">
        <v>0</v>
      </c>
      <c r="AK143" t="s">
        <v>21575</v>
      </c>
      <c r="AL143" t="s">
        <v>21575</v>
      </c>
      <c r="AM143" t="s">
        <v>20019</v>
      </c>
    </row>
    <row r="144" spans="1:39" x14ac:dyDescent="0.25">
      <c r="A144" t="s">
        <v>21199</v>
      </c>
      <c r="B144" t="s">
        <v>21295</v>
      </c>
      <c r="C144" t="s">
        <v>4842</v>
      </c>
      <c r="D144">
        <v>119</v>
      </c>
      <c r="E144" t="s">
        <v>4845</v>
      </c>
      <c r="J144" t="s">
        <v>21309</v>
      </c>
      <c r="K144" t="s">
        <v>6860</v>
      </c>
      <c r="M144" t="s">
        <v>15248</v>
      </c>
      <c r="N144">
        <v>8</v>
      </c>
      <c r="O144" t="s">
        <v>21386</v>
      </c>
      <c r="P144" t="s">
        <v>21481</v>
      </c>
      <c r="Q144">
        <v>11</v>
      </c>
      <c r="R144">
        <v>1</v>
      </c>
      <c r="S144">
        <v>2.4700000000000002</v>
      </c>
      <c r="T144">
        <v>2.4900000000000002</v>
      </c>
      <c r="U144">
        <v>607.13</v>
      </c>
      <c r="V144">
        <v>146.13999999999999</v>
      </c>
      <c r="W144">
        <v>3.43</v>
      </c>
      <c r="Y144">
        <v>5.83</v>
      </c>
      <c r="Z144">
        <v>3</v>
      </c>
      <c r="AA144" t="s">
        <v>4250</v>
      </c>
      <c r="AB144">
        <v>2</v>
      </c>
      <c r="AC144">
        <v>12</v>
      </c>
      <c r="AD144">
        <v>3.5983333333333332</v>
      </c>
      <c r="AF144" t="s">
        <v>7949</v>
      </c>
      <c r="AI144">
        <v>0</v>
      </c>
      <c r="AJ144">
        <v>0</v>
      </c>
      <c r="AK144" t="s">
        <v>21575</v>
      </c>
      <c r="AL144" t="s">
        <v>21575</v>
      </c>
      <c r="AM144" t="s">
        <v>20019</v>
      </c>
    </row>
    <row r="145" spans="1:39" x14ac:dyDescent="0.25">
      <c r="A145" t="s">
        <v>21200</v>
      </c>
      <c r="B145" t="s">
        <v>21295</v>
      </c>
      <c r="C145" t="s">
        <v>4842</v>
      </c>
      <c r="D145">
        <v>3500</v>
      </c>
      <c r="E145" t="s">
        <v>4845</v>
      </c>
      <c r="J145" t="s">
        <v>21309</v>
      </c>
      <c r="K145" t="s">
        <v>6860</v>
      </c>
      <c r="M145" t="s">
        <v>15248</v>
      </c>
      <c r="N145">
        <v>8</v>
      </c>
      <c r="O145" t="s">
        <v>21386</v>
      </c>
      <c r="P145" t="s">
        <v>21482</v>
      </c>
      <c r="Q145">
        <v>10</v>
      </c>
      <c r="R145">
        <v>1</v>
      </c>
      <c r="S145">
        <v>2.64</v>
      </c>
      <c r="T145">
        <v>2.65</v>
      </c>
      <c r="U145">
        <v>593.15</v>
      </c>
      <c r="V145">
        <v>136.91</v>
      </c>
      <c r="W145">
        <v>3.71</v>
      </c>
      <c r="Y145">
        <v>5.89</v>
      </c>
      <c r="Z145">
        <v>3</v>
      </c>
      <c r="AA145" t="s">
        <v>4250</v>
      </c>
      <c r="AB145">
        <v>1</v>
      </c>
      <c r="AC145">
        <v>13</v>
      </c>
      <c r="AD145">
        <v>3.5133333333333332</v>
      </c>
      <c r="AF145" t="s">
        <v>7949</v>
      </c>
      <c r="AI145">
        <v>0</v>
      </c>
      <c r="AJ145">
        <v>0</v>
      </c>
      <c r="AK145" t="s">
        <v>21575</v>
      </c>
      <c r="AL145" t="s">
        <v>21575</v>
      </c>
      <c r="AM145" t="s">
        <v>20019</v>
      </c>
    </row>
    <row r="146" spans="1:39" x14ac:dyDescent="0.25">
      <c r="A146" t="s">
        <v>21201</v>
      </c>
      <c r="B146" t="s">
        <v>21295</v>
      </c>
      <c r="C146" t="s">
        <v>4842</v>
      </c>
      <c r="D146">
        <v>1500</v>
      </c>
      <c r="E146" t="s">
        <v>4845</v>
      </c>
      <c r="J146" t="s">
        <v>21309</v>
      </c>
      <c r="K146" t="s">
        <v>6860</v>
      </c>
      <c r="M146" t="s">
        <v>15248</v>
      </c>
      <c r="N146">
        <v>8</v>
      </c>
      <c r="O146" t="s">
        <v>21386</v>
      </c>
      <c r="P146" t="s">
        <v>21483</v>
      </c>
      <c r="Q146">
        <v>10</v>
      </c>
      <c r="R146">
        <v>1</v>
      </c>
      <c r="S146">
        <v>2.67</v>
      </c>
      <c r="T146">
        <v>2.69</v>
      </c>
      <c r="U146">
        <v>593.15</v>
      </c>
      <c r="V146">
        <v>136.91</v>
      </c>
      <c r="W146">
        <v>3.71</v>
      </c>
      <c r="Y146">
        <v>5.89</v>
      </c>
      <c r="Z146">
        <v>3</v>
      </c>
      <c r="AA146" t="s">
        <v>4250</v>
      </c>
      <c r="AB146">
        <v>1</v>
      </c>
      <c r="AC146">
        <v>13</v>
      </c>
      <c r="AD146">
        <v>3.498333333333334</v>
      </c>
      <c r="AF146" t="s">
        <v>7949</v>
      </c>
      <c r="AI146">
        <v>0</v>
      </c>
      <c r="AJ146">
        <v>0</v>
      </c>
      <c r="AK146" t="s">
        <v>21575</v>
      </c>
      <c r="AL146" t="s">
        <v>21575</v>
      </c>
      <c r="AM146" t="s">
        <v>20019</v>
      </c>
    </row>
    <row r="147" spans="1:39" x14ac:dyDescent="0.25">
      <c r="A147" t="s">
        <v>21202</v>
      </c>
      <c r="B147" t="s">
        <v>21295</v>
      </c>
      <c r="C147" t="s">
        <v>4842</v>
      </c>
      <c r="D147">
        <v>9900</v>
      </c>
      <c r="E147" t="s">
        <v>4845</v>
      </c>
      <c r="J147" t="s">
        <v>21309</v>
      </c>
      <c r="K147" t="s">
        <v>6860</v>
      </c>
      <c r="M147" t="s">
        <v>15248</v>
      </c>
      <c r="N147">
        <v>8</v>
      </c>
      <c r="O147" t="s">
        <v>21386</v>
      </c>
      <c r="P147" t="s">
        <v>21484</v>
      </c>
      <c r="Q147">
        <v>11</v>
      </c>
      <c r="R147">
        <v>1</v>
      </c>
      <c r="S147">
        <v>2.0299999999999998</v>
      </c>
      <c r="T147">
        <v>2.0299999999999998</v>
      </c>
      <c r="U147">
        <v>594.14</v>
      </c>
      <c r="V147">
        <v>149.80000000000001</v>
      </c>
      <c r="W147">
        <v>3.11</v>
      </c>
      <c r="Y147">
        <v>4.7699999999999996</v>
      </c>
      <c r="Z147">
        <v>3</v>
      </c>
      <c r="AA147" t="s">
        <v>4250</v>
      </c>
      <c r="AB147">
        <v>2</v>
      </c>
      <c r="AC147">
        <v>13</v>
      </c>
      <c r="AD147">
        <v>3.8183333333333338</v>
      </c>
      <c r="AF147" t="s">
        <v>7949</v>
      </c>
      <c r="AI147">
        <v>0</v>
      </c>
      <c r="AJ147">
        <v>0</v>
      </c>
      <c r="AK147" t="s">
        <v>21575</v>
      </c>
      <c r="AL147" t="s">
        <v>21575</v>
      </c>
      <c r="AM147" t="s">
        <v>20019</v>
      </c>
    </row>
    <row r="148" spans="1:39" x14ac:dyDescent="0.25">
      <c r="A148" t="s">
        <v>21203</v>
      </c>
      <c r="B148" t="s">
        <v>21295</v>
      </c>
      <c r="C148" t="s">
        <v>4842</v>
      </c>
      <c r="D148">
        <v>180</v>
      </c>
      <c r="E148" t="s">
        <v>4845</v>
      </c>
      <c r="J148" t="s">
        <v>21309</v>
      </c>
      <c r="K148" t="s">
        <v>6860</v>
      </c>
      <c r="M148" t="s">
        <v>15248</v>
      </c>
      <c r="N148">
        <v>8</v>
      </c>
      <c r="O148" t="s">
        <v>21386</v>
      </c>
      <c r="P148" t="s">
        <v>21485</v>
      </c>
      <c r="Q148">
        <v>10</v>
      </c>
      <c r="R148">
        <v>1</v>
      </c>
      <c r="S148">
        <v>2.5099999999999998</v>
      </c>
      <c r="T148">
        <v>2.5299999999999998</v>
      </c>
      <c r="U148">
        <v>593.15</v>
      </c>
      <c r="V148">
        <v>136.91</v>
      </c>
      <c r="W148">
        <v>3.71</v>
      </c>
      <c r="Y148">
        <v>5.89</v>
      </c>
      <c r="Z148">
        <v>3</v>
      </c>
      <c r="AA148" t="s">
        <v>4250</v>
      </c>
      <c r="AB148">
        <v>1</v>
      </c>
      <c r="AC148">
        <v>13</v>
      </c>
      <c r="AD148">
        <v>3.578333333333334</v>
      </c>
      <c r="AF148" t="s">
        <v>7949</v>
      </c>
      <c r="AI148">
        <v>0</v>
      </c>
      <c r="AJ148">
        <v>0</v>
      </c>
      <c r="AK148" t="s">
        <v>21575</v>
      </c>
      <c r="AL148" t="s">
        <v>21575</v>
      </c>
      <c r="AM148" t="s">
        <v>20019</v>
      </c>
    </row>
    <row r="149" spans="1:39" x14ac:dyDescent="0.25">
      <c r="A149" t="s">
        <v>21204</v>
      </c>
      <c r="B149" t="s">
        <v>21295</v>
      </c>
      <c r="C149" t="s">
        <v>4842</v>
      </c>
      <c r="D149">
        <v>1400</v>
      </c>
      <c r="E149" t="s">
        <v>4845</v>
      </c>
      <c r="J149" t="s">
        <v>21309</v>
      </c>
      <c r="K149" t="s">
        <v>6860</v>
      </c>
      <c r="M149" t="s">
        <v>15248</v>
      </c>
      <c r="N149">
        <v>8</v>
      </c>
      <c r="O149" t="s">
        <v>21386</v>
      </c>
      <c r="P149" t="s">
        <v>21486</v>
      </c>
      <c r="Q149">
        <v>11</v>
      </c>
      <c r="R149">
        <v>1</v>
      </c>
      <c r="S149">
        <v>1.83</v>
      </c>
      <c r="T149">
        <v>1.83</v>
      </c>
      <c r="U149">
        <v>594.14</v>
      </c>
      <c r="V149">
        <v>149.80000000000001</v>
      </c>
      <c r="W149">
        <v>3.11</v>
      </c>
      <c r="Y149">
        <v>4.9800000000000004</v>
      </c>
      <c r="Z149">
        <v>3</v>
      </c>
      <c r="AA149" t="s">
        <v>4250</v>
      </c>
      <c r="AB149">
        <v>2</v>
      </c>
      <c r="AC149">
        <v>13</v>
      </c>
      <c r="AD149">
        <v>3.833333333333333</v>
      </c>
      <c r="AF149" t="s">
        <v>7949</v>
      </c>
      <c r="AI149">
        <v>0</v>
      </c>
      <c r="AJ149">
        <v>0</v>
      </c>
      <c r="AK149" t="s">
        <v>21575</v>
      </c>
      <c r="AL149" t="s">
        <v>21575</v>
      </c>
      <c r="AM149" t="s">
        <v>20019</v>
      </c>
    </row>
    <row r="150" spans="1:39" x14ac:dyDescent="0.25">
      <c r="A150" t="s">
        <v>21205</v>
      </c>
      <c r="B150" t="s">
        <v>21295</v>
      </c>
      <c r="C150" t="s">
        <v>4842</v>
      </c>
      <c r="D150">
        <v>375</v>
      </c>
      <c r="E150" t="s">
        <v>4845</v>
      </c>
      <c r="J150" t="s">
        <v>21309</v>
      </c>
      <c r="K150" t="s">
        <v>6860</v>
      </c>
      <c r="M150" t="s">
        <v>15248</v>
      </c>
      <c r="N150">
        <v>8</v>
      </c>
      <c r="O150" t="s">
        <v>21386</v>
      </c>
      <c r="P150" t="s">
        <v>21487</v>
      </c>
      <c r="Q150">
        <v>10</v>
      </c>
      <c r="R150">
        <v>1</v>
      </c>
      <c r="S150">
        <v>2.2599999999999998</v>
      </c>
      <c r="T150">
        <v>2.27</v>
      </c>
      <c r="U150">
        <v>553.09</v>
      </c>
      <c r="V150">
        <v>140.82</v>
      </c>
      <c r="W150">
        <v>3.3</v>
      </c>
      <c r="Y150">
        <v>5.52</v>
      </c>
      <c r="Z150">
        <v>3</v>
      </c>
      <c r="AA150" t="s">
        <v>4250</v>
      </c>
      <c r="AB150">
        <v>1</v>
      </c>
      <c r="AC150">
        <v>12</v>
      </c>
      <c r="AD150">
        <v>3.703333333333334</v>
      </c>
      <c r="AF150" t="s">
        <v>7949</v>
      </c>
      <c r="AI150">
        <v>0</v>
      </c>
      <c r="AJ150">
        <v>0</v>
      </c>
      <c r="AK150" t="s">
        <v>21575</v>
      </c>
      <c r="AL150" t="s">
        <v>21575</v>
      </c>
      <c r="AM150" t="s">
        <v>20019</v>
      </c>
    </row>
    <row r="151" spans="1:39" x14ac:dyDescent="0.25">
      <c r="A151" t="s">
        <v>21206</v>
      </c>
      <c r="B151" t="s">
        <v>21295</v>
      </c>
      <c r="C151" t="s">
        <v>4842</v>
      </c>
      <c r="D151">
        <v>142</v>
      </c>
      <c r="E151" t="s">
        <v>4845</v>
      </c>
      <c r="J151" t="s">
        <v>21309</v>
      </c>
      <c r="K151" t="s">
        <v>6860</v>
      </c>
      <c r="M151" t="s">
        <v>15248</v>
      </c>
      <c r="N151">
        <v>8</v>
      </c>
      <c r="O151" t="s">
        <v>21386</v>
      </c>
      <c r="P151" t="s">
        <v>21488</v>
      </c>
      <c r="Q151">
        <v>10</v>
      </c>
      <c r="R151">
        <v>1</v>
      </c>
      <c r="S151">
        <v>2.0499999999999998</v>
      </c>
      <c r="T151">
        <v>2.0699999999999998</v>
      </c>
      <c r="U151">
        <v>553.09</v>
      </c>
      <c r="V151">
        <v>140.82</v>
      </c>
      <c r="W151">
        <v>3.3</v>
      </c>
      <c r="Y151">
        <v>5.95</v>
      </c>
      <c r="Z151">
        <v>3</v>
      </c>
      <c r="AA151" t="s">
        <v>4250</v>
      </c>
      <c r="AB151">
        <v>1</v>
      </c>
      <c r="AC151">
        <v>12</v>
      </c>
      <c r="AD151">
        <v>3.808333333333334</v>
      </c>
      <c r="AF151" t="s">
        <v>7949</v>
      </c>
      <c r="AI151">
        <v>0</v>
      </c>
      <c r="AJ151">
        <v>0</v>
      </c>
      <c r="AK151" t="s">
        <v>21575</v>
      </c>
      <c r="AL151" t="s">
        <v>21575</v>
      </c>
      <c r="AM151" t="s">
        <v>20019</v>
      </c>
    </row>
    <row r="152" spans="1:39" x14ac:dyDescent="0.25">
      <c r="A152" t="s">
        <v>21207</v>
      </c>
      <c r="B152" t="s">
        <v>21295</v>
      </c>
      <c r="C152" t="s">
        <v>4842</v>
      </c>
      <c r="D152">
        <v>49000</v>
      </c>
      <c r="E152" t="s">
        <v>4845</v>
      </c>
      <c r="J152" t="s">
        <v>21309</v>
      </c>
      <c r="K152" t="s">
        <v>6860</v>
      </c>
      <c r="M152" t="s">
        <v>15248</v>
      </c>
      <c r="N152">
        <v>8</v>
      </c>
      <c r="O152" t="s">
        <v>21386</v>
      </c>
      <c r="P152" t="s">
        <v>21489</v>
      </c>
      <c r="Q152">
        <v>11</v>
      </c>
      <c r="R152">
        <v>1</v>
      </c>
      <c r="S152">
        <v>1.07</v>
      </c>
      <c r="T152">
        <v>1.07</v>
      </c>
      <c r="U152">
        <v>554.07000000000005</v>
      </c>
      <c r="V152">
        <v>153.71</v>
      </c>
      <c r="W152">
        <v>2.69</v>
      </c>
      <c r="Y152">
        <v>4.84</v>
      </c>
      <c r="Z152">
        <v>3</v>
      </c>
      <c r="AA152" t="s">
        <v>4250</v>
      </c>
      <c r="AB152">
        <v>2</v>
      </c>
      <c r="AC152">
        <v>12</v>
      </c>
      <c r="AD152">
        <v>3.833333333333333</v>
      </c>
      <c r="AF152" t="s">
        <v>7949</v>
      </c>
      <c r="AI152">
        <v>0</v>
      </c>
      <c r="AJ152">
        <v>0</v>
      </c>
      <c r="AK152" t="s">
        <v>21575</v>
      </c>
      <c r="AL152" t="s">
        <v>21575</v>
      </c>
      <c r="AM152" t="s">
        <v>20019</v>
      </c>
    </row>
    <row r="153" spans="1:39" x14ac:dyDescent="0.25">
      <c r="A153" t="s">
        <v>21208</v>
      </c>
      <c r="B153" t="s">
        <v>21295</v>
      </c>
      <c r="C153" t="s">
        <v>4842</v>
      </c>
      <c r="D153">
        <v>1300</v>
      </c>
      <c r="E153" t="s">
        <v>4845</v>
      </c>
      <c r="J153" t="s">
        <v>21309</v>
      </c>
      <c r="K153" t="s">
        <v>6860</v>
      </c>
      <c r="M153" t="s">
        <v>15248</v>
      </c>
      <c r="N153">
        <v>8</v>
      </c>
      <c r="O153" t="s">
        <v>21386</v>
      </c>
      <c r="P153" t="s">
        <v>21490</v>
      </c>
      <c r="Q153">
        <v>9</v>
      </c>
      <c r="R153">
        <v>1</v>
      </c>
      <c r="S153">
        <v>3.03</v>
      </c>
      <c r="T153">
        <v>3.1</v>
      </c>
      <c r="U153">
        <v>529.11</v>
      </c>
      <c r="V153">
        <v>127.68</v>
      </c>
      <c r="W153">
        <v>3.65</v>
      </c>
      <c r="Y153">
        <v>6.62</v>
      </c>
      <c r="Z153">
        <v>2</v>
      </c>
      <c r="AA153" t="s">
        <v>4250</v>
      </c>
      <c r="AB153">
        <v>1</v>
      </c>
      <c r="AC153">
        <v>13</v>
      </c>
      <c r="AD153">
        <v>3.268333333333334</v>
      </c>
      <c r="AF153" t="s">
        <v>7949</v>
      </c>
      <c r="AI153">
        <v>0</v>
      </c>
      <c r="AJ153">
        <v>0</v>
      </c>
      <c r="AK153" t="s">
        <v>21575</v>
      </c>
      <c r="AL153" t="s">
        <v>21575</v>
      </c>
      <c r="AM153" t="s">
        <v>20019</v>
      </c>
    </row>
    <row r="154" spans="1:39" x14ac:dyDescent="0.25">
      <c r="A154" t="s">
        <v>21209</v>
      </c>
      <c r="B154" t="s">
        <v>21295</v>
      </c>
      <c r="C154" t="s">
        <v>4842</v>
      </c>
      <c r="D154">
        <v>65</v>
      </c>
      <c r="E154" t="s">
        <v>4845</v>
      </c>
      <c r="J154" t="s">
        <v>21309</v>
      </c>
      <c r="K154" t="s">
        <v>6860</v>
      </c>
      <c r="M154" t="s">
        <v>15248</v>
      </c>
      <c r="N154">
        <v>8</v>
      </c>
      <c r="O154" t="s">
        <v>21386</v>
      </c>
      <c r="P154" t="s">
        <v>21491</v>
      </c>
      <c r="Q154">
        <v>9</v>
      </c>
      <c r="R154">
        <v>1</v>
      </c>
      <c r="S154">
        <v>3.32</v>
      </c>
      <c r="T154">
        <v>3.33</v>
      </c>
      <c r="U154">
        <v>597.57000000000005</v>
      </c>
      <c r="V154">
        <v>127.68</v>
      </c>
      <c r="W154">
        <v>4.3600000000000003</v>
      </c>
      <c r="Y154">
        <v>5.58</v>
      </c>
      <c r="Z154">
        <v>3</v>
      </c>
      <c r="AA154" t="s">
        <v>4250</v>
      </c>
      <c r="AB154">
        <v>1</v>
      </c>
      <c r="AC154">
        <v>12</v>
      </c>
      <c r="AD154">
        <v>3.0083333333333329</v>
      </c>
      <c r="AF154" t="s">
        <v>7949</v>
      </c>
      <c r="AI154">
        <v>0</v>
      </c>
      <c r="AJ154">
        <v>0</v>
      </c>
      <c r="AK154" t="s">
        <v>21575</v>
      </c>
      <c r="AL154" t="s">
        <v>21575</v>
      </c>
      <c r="AM154" t="s">
        <v>20019</v>
      </c>
    </row>
    <row r="155" spans="1:39" x14ac:dyDescent="0.25">
      <c r="A155" t="s">
        <v>21210</v>
      </c>
      <c r="B155" t="s">
        <v>21295</v>
      </c>
      <c r="C155" t="s">
        <v>4842</v>
      </c>
      <c r="D155">
        <v>29000</v>
      </c>
      <c r="E155" t="s">
        <v>4845</v>
      </c>
      <c r="J155" t="s">
        <v>21309</v>
      </c>
      <c r="K155" t="s">
        <v>6860</v>
      </c>
      <c r="M155" t="s">
        <v>15248</v>
      </c>
      <c r="N155">
        <v>8</v>
      </c>
      <c r="O155" t="s">
        <v>21386</v>
      </c>
      <c r="P155" t="s">
        <v>21492</v>
      </c>
      <c r="Q155">
        <v>9</v>
      </c>
      <c r="R155">
        <v>1</v>
      </c>
      <c r="S155">
        <v>3.59</v>
      </c>
      <c r="T155">
        <v>3.59</v>
      </c>
      <c r="U155">
        <v>738.91</v>
      </c>
      <c r="V155">
        <v>127.68</v>
      </c>
      <c r="W155">
        <v>5.37</v>
      </c>
      <c r="Y155">
        <v>4.97</v>
      </c>
      <c r="Z155">
        <v>3</v>
      </c>
      <c r="AA155" t="s">
        <v>4250</v>
      </c>
      <c r="AB155">
        <v>2</v>
      </c>
      <c r="AC155">
        <v>12</v>
      </c>
      <c r="AD155">
        <v>2.7433333333333341</v>
      </c>
      <c r="AF155" t="s">
        <v>7949</v>
      </c>
      <c r="AI155">
        <v>0</v>
      </c>
      <c r="AJ155">
        <v>0</v>
      </c>
      <c r="AK155" t="s">
        <v>21575</v>
      </c>
      <c r="AL155" t="s">
        <v>21575</v>
      </c>
      <c r="AM155" t="s">
        <v>20019</v>
      </c>
    </row>
    <row r="156" spans="1:39" x14ac:dyDescent="0.25">
      <c r="A156" t="s">
        <v>21211</v>
      </c>
      <c r="B156" t="s">
        <v>21295</v>
      </c>
      <c r="C156" t="s">
        <v>4842</v>
      </c>
      <c r="D156">
        <v>17</v>
      </c>
      <c r="E156" t="s">
        <v>4845</v>
      </c>
      <c r="J156" t="s">
        <v>21309</v>
      </c>
      <c r="K156" t="s">
        <v>6860</v>
      </c>
      <c r="M156" t="s">
        <v>15248</v>
      </c>
      <c r="N156">
        <v>8</v>
      </c>
      <c r="O156" t="s">
        <v>21386</v>
      </c>
      <c r="P156" t="s">
        <v>21493</v>
      </c>
      <c r="Q156">
        <v>9</v>
      </c>
      <c r="R156">
        <v>1</v>
      </c>
      <c r="S156">
        <v>2.65</v>
      </c>
      <c r="T156">
        <v>2.65</v>
      </c>
      <c r="U156">
        <v>581.11</v>
      </c>
      <c r="V156">
        <v>127.68</v>
      </c>
      <c r="W156">
        <v>3.85</v>
      </c>
      <c r="Y156">
        <v>5.58</v>
      </c>
      <c r="Z156">
        <v>3</v>
      </c>
      <c r="AA156" t="s">
        <v>4250</v>
      </c>
      <c r="AB156">
        <v>1</v>
      </c>
      <c r="AC156">
        <v>12</v>
      </c>
      <c r="AD156">
        <v>3.5083333333333329</v>
      </c>
      <c r="AF156" t="s">
        <v>7949</v>
      </c>
      <c r="AI156">
        <v>0</v>
      </c>
      <c r="AJ156">
        <v>0</v>
      </c>
      <c r="AK156" t="s">
        <v>21575</v>
      </c>
      <c r="AL156" t="s">
        <v>21575</v>
      </c>
      <c r="AM156" t="s">
        <v>20019</v>
      </c>
    </row>
    <row r="157" spans="1:39" x14ac:dyDescent="0.25">
      <c r="A157" t="s">
        <v>21212</v>
      </c>
      <c r="B157" t="s">
        <v>21295</v>
      </c>
      <c r="C157" t="s">
        <v>4842</v>
      </c>
      <c r="D157">
        <v>340</v>
      </c>
      <c r="E157" t="s">
        <v>4845</v>
      </c>
      <c r="J157" t="s">
        <v>21309</v>
      </c>
      <c r="K157" t="s">
        <v>6860</v>
      </c>
      <c r="M157" t="s">
        <v>15248</v>
      </c>
      <c r="N157">
        <v>8</v>
      </c>
      <c r="O157" t="s">
        <v>21386</v>
      </c>
      <c r="P157" t="s">
        <v>21494</v>
      </c>
      <c r="Q157">
        <v>9</v>
      </c>
      <c r="R157">
        <v>1</v>
      </c>
      <c r="S157">
        <v>3.1</v>
      </c>
      <c r="T157">
        <v>3.1</v>
      </c>
      <c r="U157">
        <v>597.57000000000005</v>
      </c>
      <c r="V157">
        <v>127.68</v>
      </c>
      <c r="W157">
        <v>4.3600000000000003</v>
      </c>
      <c r="Y157">
        <v>5.49</v>
      </c>
      <c r="Z157">
        <v>3</v>
      </c>
      <c r="AA157" t="s">
        <v>4250</v>
      </c>
      <c r="AB157">
        <v>1</v>
      </c>
      <c r="AC157">
        <v>12</v>
      </c>
      <c r="AD157">
        <v>3.2333333333333329</v>
      </c>
      <c r="AF157" t="s">
        <v>7949</v>
      </c>
      <c r="AI157">
        <v>0</v>
      </c>
      <c r="AJ157">
        <v>0</v>
      </c>
      <c r="AK157" t="s">
        <v>21575</v>
      </c>
      <c r="AL157" t="s">
        <v>21575</v>
      </c>
      <c r="AM157" t="s">
        <v>20019</v>
      </c>
    </row>
    <row r="158" spans="1:39" x14ac:dyDescent="0.25">
      <c r="A158" t="s">
        <v>21213</v>
      </c>
      <c r="B158" t="s">
        <v>21295</v>
      </c>
      <c r="C158" t="s">
        <v>4842</v>
      </c>
      <c r="D158">
        <v>4</v>
      </c>
      <c r="E158" t="s">
        <v>4845</v>
      </c>
      <c r="J158" t="s">
        <v>21309</v>
      </c>
      <c r="K158" t="s">
        <v>6860</v>
      </c>
      <c r="M158" t="s">
        <v>15248</v>
      </c>
      <c r="N158">
        <v>8</v>
      </c>
      <c r="O158" t="s">
        <v>21386</v>
      </c>
      <c r="P158" t="s">
        <v>21495</v>
      </c>
      <c r="Q158">
        <v>9</v>
      </c>
      <c r="R158">
        <v>1</v>
      </c>
      <c r="S158">
        <v>3.21</v>
      </c>
      <c r="T158">
        <v>3.22</v>
      </c>
      <c r="U158">
        <v>597.57000000000005</v>
      </c>
      <c r="V158">
        <v>127.68</v>
      </c>
      <c r="W158">
        <v>4.3600000000000003</v>
      </c>
      <c r="Y158">
        <v>5.64</v>
      </c>
      <c r="Z158">
        <v>3</v>
      </c>
      <c r="AA158" t="s">
        <v>4250</v>
      </c>
      <c r="AB158">
        <v>1</v>
      </c>
      <c r="AC158">
        <v>12</v>
      </c>
      <c r="AD158">
        <v>3.1183333333333341</v>
      </c>
      <c r="AF158" t="s">
        <v>7949</v>
      </c>
      <c r="AI158">
        <v>0</v>
      </c>
      <c r="AJ158">
        <v>0</v>
      </c>
      <c r="AK158" t="s">
        <v>21575</v>
      </c>
      <c r="AL158" t="s">
        <v>21575</v>
      </c>
      <c r="AM158" t="s">
        <v>20019</v>
      </c>
    </row>
    <row r="159" spans="1:39" x14ac:dyDescent="0.25">
      <c r="A159" t="s">
        <v>21214</v>
      </c>
      <c r="B159" t="s">
        <v>21295</v>
      </c>
      <c r="C159" t="s">
        <v>4842</v>
      </c>
      <c r="D159">
        <v>15</v>
      </c>
      <c r="E159" t="s">
        <v>4845</v>
      </c>
      <c r="J159" t="s">
        <v>21309</v>
      </c>
      <c r="K159" t="s">
        <v>6860</v>
      </c>
      <c r="M159" t="s">
        <v>15248</v>
      </c>
      <c r="N159">
        <v>8</v>
      </c>
      <c r="O159" t="s">
        <v>21386</v>
      </c>
      <c r="P159" t="s">
        <v>21496</v>
      </c>
      <c r="Q159">
        <v>9</v>
      </c>
      <c r="R159">
        <v>1</v>
      </c>
      <c r="S159">
        <v>2.61</v>
      </c>
      <c r="T159">
        <v>2.62</v>
      </c>
      <c r="U159">
        <v>581.11</v>
      </c>
      <c r="V159">
        <v>127.68</v>
      </c>
      <c r="W159">
        <v>3.85</v>
      </c>
      <c r="Y159">
        <v>5.4</v>
      </c>
      <c r="Z159">
        <v>3</v>
      </c>
      <c r="AA159" t="s">
        <v>4250</v>
      </c>
      <c r="AB159">
        <v>1</v>
      </c>
      <c r="AC159">
        <v>12</v>
      </c>
      <c r="AD159">
        <v>3.5283333333333342</v>
      </c>
      <c r="AF159" t="s">
        <v>7949</v>
      </c>
      <c r="AI159">
        <v>0</v>
      </c>
      <c r="AJ159">
        <v>0</v>
      </c>
      <c r="AK159" t="s">
        <v>21575</v>
      </c>
      <c r="AL159" t="s">
        <v>21575</v>
      </c>
      <c r="AM159" t="s">
        <v>20019</v>
      </c>
    </row>
    <row r="160" spans="1:39" x14ac:dyDescent="0.25">
      <c r="A160" t="s">
        <v>21198</v>
      </c>
      <c r="B160" t="s">
        <v>21295</v>
      </c>
      <c r="C160" t="s">
        <v>4842</v>
      </c>
      <c r="D160">
        <v>15</v>
      </c>
      <c r="E160" t="s">
        <v>4845</v>
      </c>
      <c r="J160" t="s">
        <v>21309</v>
      </c>
      <c r="K160" t="s">
        <v>6860</v>
      </c>
      <c r="M160" t="s">
        <v>21319</v>
      </c>
      <c r="N160">
        <v>8</v>
      </c>
      <c r="O160" t="s">
        <v>21387</v>
      </c>
      <c r="P160" t="s">
        <v>21480</v>
      </c>
      <c r="Q160">
        <v>9</v>
      </c>
      <c r="R160">
        <v>1</v>
      </c>
      <c r="S160">
        <v>2.72</v>
      </c>
      <c r="T160">
        <v>2.73</v>
      </c>
      <c r="U160">
        <v>581.11</v>
      </c>
      <c r="V160">
        <v>127.68</v>
      </c>
      <c r="W160">
        <v>3.85</v>
      </c>
      <c r="Y160">
        <v>5.76</v>
      </c>
      <c r="Z160">
        <v>3</v>
      </c>
      <c r="AA160" t="s">
        <v>4250</v>
      </c>
      <c r="AB160">
        <v>1</v>
      </c>
      <c r="AC160">
        <v>12</v>
      </c>
      <c r="AD160">
        <v>3.4733333333333332</v>
      </c>
      <c r="AF160" t="s">
        <v>7949</v>
      </c>
      <c r="AI160">
        <v>0</v>
      </c>
      <c r="AJ160">
        <v>0</v>
      </c>
      <c r="AK160" t="s">
        <v>21575</v>
      </c>
      <c r="AL160" t="s">
        <v>21575</v>
      </c>
      <c r="AM160" t="s">
        <v>20019</v>
      </c>
    </row>
    <row r="161" spans="1:39" x14ac:dyDescent="0.25">
      <c r="A161" t="s">
        <v>21197</v>
      </c>
      <c r="B161" t="s">
        <v>21295</v>
      </c>
      <c r="C161" t="s">
        <v>4842</v>
      </c>
      <c r="D161">
        <v>46</v>
      </c>
      <c r="E161" t="s">
        <v>4845</v>
      </c>
      <c r="J161" t="s">
        <v>21309</v>
      </c>
      <c r="K161" t="s">
        <v>6860</v>
      </c>
      <c r="M161" t="s">
        <v>21319</v>
      </c>
      <c r="N161">
        <v>8</v>
      </c>
      <c r="O161" t="s">
        <v>21387</v>
      </c>
      <c r="P161" t="s">
        <v>21479</v>
      </c>
      <c r="Q161">
        <v>9</v>
      </c>
      <c r="R161">
        <v>1</v>
      </c>
      <c r="S161">
        <v>2.63</v>
      </c>
      <c r="T161">
        <v>2.64</v>
      </c>
      <c r="U161">
        <v>563.12</v>
      </c>
      <c r="V161">
        <v>127.68</v>
      </c>
      <c r="W161">
        <v>3.71</v>
      </c>
      <c r="Y161">
        <v>5.83</v>
      </c>
      <c r="Z161">
        <v>3</v>
      </c>
      <c r="AA161" t="s">
        <v>4250</v>
      </c>
      <c r="AB161">
        <v>1</v>
      </c>
      <c r="AC161">
        <v>12</v>
      </c>
      <c r="AD161">
        <v>3.518333333333334</v>
      </c>
      <c r="AF161" t="s">
        <v>7949</v>
      </c>
      <c r="AI161">
        <v>0</v>
      </c>
      <c r="AJ161">
        <v>0</v>
      </c>
      <c r="AK161" t="s">
        <v>21575</v>
      </c>
      <c r="AL161" t="s">
        <v>21575</v>
      </c>
      <c r="AM161" t="s">
        <v>20019</v>
      </c>
    </row>
    <row r="162" spans="1:39" x14ac:dyDescent="0.25">
      <c r="A162" t="s">
        <v>21199</v>
      </c>
      <c r="B162" t="s">
        <v>21295</v>
      </c>
      <c r="C162" t="s">
        <v>4842</v>
      </c>
      <c r="D162">
        <v>1100</v>
      </c>
      <c r="E162" t="s">
        <v>4845</v>
      </c>
      <c r="J162" t="s">
        <v>21309</v>
      </c>
      <c r="K162" t="s">
        <v>6860</v>
      </c>
      <c r="M162" t="s">
        <v>21319</v>
      </c>
      <c r="N162">
        <v>8</v>
      </c>
      <c r="O162" t="s">
        <v>21387</v>
      </c>
      <c r="P162" t="s">
        <v>21481</v>
      </c>
      <c r="Q162">
        <v>11</v>
      </c>
      <c r="R162">
        <v>1</v>
      </c>
      <c r="S162">
        <v>2.4700000000000002</v>
      </c>
      <c r="T162">
        <v>2.4900000000000002</v>
      </c>
      <c r="U162">
        <v>607.13</v>
      </c>
      <c r="V162">
        <v>146.13999999999999</v>
      </c>
      <c r="W162">
        <v>3.43</v>
      </c>
      <c r="Y162">
        <v>5.83</v>
      </c>
      <c r="Z162">
        <v>3</v>
      </c>
      <c r="AA162" t="s">
        <v>4250</v>
      </c>
      <c r="AB162">
        <v>2</v>
      </c>
      <c r="AC162">
        <v>12</v>
      </c>
      <c r="AD162">
        <v>3.5983333333333332</v>
      </c>
      <c r="AF162" t="s">
        <v>7949</v>
      </c>
      <c r="AI162">
        <v>0</v>
      </c>
      <c r="AJ162">
        <v>0</v>
      </c>
      <c r="AK162" t="s">
        <v>21575</v>
      </c>
      <c r="AL162" t="s">
        <v>21575</v>
      </c>
      <c r="AM162" t="s">
        <v>20019</v>
      </c>
    </row>
    <row r="163" spans="1:39" x14ac:dyDescent="0.25">
      <c r="A163" t="s">
        <v>21203</v>
      </c>
      <c r="B163" t="s">
        <v>21295</v>
      </c>
      <c r="C163" t="s">
        <v>4842</v>
      </c>
      <c r="D163">
        <v>4300</v>
      </c>
      <c r="E163" t="s">
        <v>4845</v>
      </c>
      <c r="J163" t="s">
        <v>21309</v>
      </c>
      <c r="K163" t="s">
        <v>6860</v>
      </c>
      <c r="M163" t="s">
        <v>21319</v>
      </c>
      <c r="N163">
        <v>8</v>
      </c>
      <c r="O163" t="s">
        <v>21387</v>
      </c>
      <c r="P163" t="s">
        <v>21485</v>
      </c>
      <c r="Q163">
        <v>10</v>
      </c>
      <c r="R163">
        <v>1</v>
      </c>
      <c r="S163">
        <v>2.5099999999999998</v>
      </c>
      <c r="T163">
        <v>2.5299999999999998</v>
      </c>
      <c r="U163">
        <v>593.15</v>
      </c>
      <c r="V163">
        <v>136.91</v>
      </c>
      <c r="W163">
        <v>3.71</v>
      </c>
      <c r="Y163">
        <v>5.89</v>
      </c>
      <c r="Z163">
        <v>3</v>
      </c>
      <c r="AA163" t="s">
        <v>4250</v>
      </c>
      <c r="AB163">
        <v>1</v>
      </c>
      <c r="AC163">
        <v>13</v>
      </c>
      <c r="AD163">
        <v>3.578333333333334</v>
      </c>
      <c r="AF163" t="s">
        <v>7949</v>
      </c>
      <c r="AI163">
        <v>0</v>
      </c>
      <c r="AJ163">
        <v>0</v>
      </c>
      <c r="AK163" t="s">
        <v>21575</v>
      </c>
      <c r="AL163" t="s">
        <v>21575</v>
      </c>
      <c r="AM163" t="s">
        <v>20019</v>
      </c>
    </row>
    <row r="164" spans="1:39" x14ac:dyDescent="0.25">
      <c r="A164" t="s">
        <v>21205</v>
      </c>
      <c r="B164" t="s">
        <v>21295</v>
      </c>
      <c r="C164" t="s">
        <v>4842</v>
      </c>
      <c r="D164">
        <v>3186</v>
      </c>
      <c r="E164" t="s">
        <v>4845</v>
      </c>
      <c r="J164" t="s">
        <v>21309</v>
      </c>
      <c r="K164" t="s">
        <v>6860</v>
      </c>
      <c r="M164" t="s">
        <v>21319</v>
      </c>
      <c r="N164">
        <v>8</v>
      </c>
      <c r="O164" t="s">
        <v>21387</v>
      </c>
      <c r="P164" t="s">
        <v>21487</v>
      </c>
      <c r="Q164">
        <v>10</v>
      </c>
      <c r="R164">
        <v>1</v>
      </c>
      <c r="S164">
        <v>2.2599999999999998</v>
      </c>
      <c r="T164">
        <v>2.27</v>
      </c>
      <c r="U164">
        <v>553.09</v>
      </c>
      <c r="V164">
        <v>140.82</v>
      </c>
      <c r="W164">
        <v>3.3</v>
      </c>
      <c r="Y164">
        <v>5.52</v>
      </c>
      <c r="Z164">
        <v>3</v>
      </c>
      <c r="AA164" t="s">
        <v>4250</v>
      </c>
      <c r="AB164">
        <v>1</v>
      </c>
      <c r="AC164">
        <v>12</v>
      </c>
      <c r="AD164">
        <v>3.703333333333334</v>
      </c>
      <c r="AF164" t="s">
        <v>7949</v>
      </c>
      <c r="AI164">
        <v>0</v>
      </c>
      <c r="AJ164">
        <v>0</v>
      </c>
      <c r="AK164" t="s">
        <v>21575</v>
      </c>
      <c r="AL164" t="s">
        <v>21575</v>
      </c>
      <c r="AM164" t="s">
        <v>20019</v>
      </c>
    </row>
    <row r="165" spans="1:39" x14ac:dyDescent="0.25">
      <c r="A165" t="s">
        <v>21206</v>
      </c>
      <c r="B165" t="s">
        <v>21295</v>
      </c>
      <c r="C165" t="s">
        <v>4842</v>
      </c>
      <c r="D165">
        <v>1934</v>
      </c>
      <c r="E165" t="s">
        <v>4845</v>
      </c>
      <c r="J165" t="s">
        <v>21309</v>
      </c>
      <c r="K165" t="s">
        <v>6860</v>
      </c>
      <c r="M165" t="s">
        <v>21319</v>
      </c>
      <c r="N165">
        <v>8</v>
      </c>
      <c r="O165" t="s">
        <v>21387</v>
      </c>
      <c r="P165" t="s">
        <v>21488</v>
      </c>
      <c r="Q165">
        <v>10</v>
      </c>
      <c r="R165">
        <v>1</v>
      </c>
      <c r="S165">
        <v>2.0499999999999998</v>
      </c>
      <c r="T165">
        <v>2.0699999999999998</v>
      </c>
      <c r="U165">
        <v>553.09</v>
      </c>
      <c r="V165">
        <v>140.82</v>
      </c>
      <c r="W165">
        <v>3.3</v>
      </c>
      <c r="Y165">
        <v>5.95</v>
      </c>
      <c r="Z165">
        <v>3</v>
      </c>
      <c r="AA165" t="s">
        <v>4250</v>
      </c>
      <c r="AB165">
        <v>1</v>
      </c>
      <c r="AC165">
        <v>12</v>
      </c>
      <c r="AD165">
        <v>3.808333333333334</v>
      </c>
      <c r="AF165" t="s">
        <v>7949</v>
      </c>
      <c r="AI165">
        <v>0</v>
      </c>
      <c r="AJ165">
        <v>0</v>
      </c>
      <c r="AK165" t="s">
        <v>21575</v>
      </c>
      <c r="AL165" t="s">
        <v>21575</v>
      </c>
      <c r="AM165" t="s">
        <v>20019</v>
      </c>
    </row>
    <row r="166" spans="1:39" x14ac:dyDescent="0.25">
      <c r="A166" t="s">
        <v>21209</v>
      </c>
      <c r="B166" t="s">
        <v>21295</v>
      </c>
      <c r="C166" t="s">
        <v>4842</v>
      </c>
      <c r="D166">
        <v>4315</v>
      </c>
      <c r="E166" t="s">
        <v>4845</v>
      </c>
      <c r="J166" t="s">
        <v>21309</v>
      </c>
      <c r="K166" t="s">
        <v>6860</v>
      </c>
      <c r="M166" t="s">
        <v>21319</v>
      </c>
      <c r="N166">
        <v>8</v>
      </c>
      <c r="O166" t="s">
        <v>21387</v>
      </c>
      <c r="P166" t="s">
        <v>21491</v>
      </c>
      <c r="Q166">
        <v>9</v>
      </c>
      <c r="R166">
        <v>1</v>
      </c>
      <c r="S166">
        <v>3.32</v>
      </c>
      <c r="T166">
        <v>3.33</v>
      </c>
      <c r="U166">
        <v>597.57000000000005</v>
      </c>
      <c r="V166">
        <v>127.68</v>
      </c>
      <c r="W166">
        <v>4.3600000000000003</v>
      </c>
      <c r="Y166">
        <v>5.58</v>
      </c>
      <c r="Z166">
        <v>3</v>
      </c>
      <c r="AA166" t="s">
        <v>4250</v>
      </c>
      <c r="AB166">
        <v>1</v>
      </c>
      <c r="AC166">
        <v>12</v>
      </c>
      <c r="AD166">
        <v>3.0083333333333329</v>
      </c>
      <c r="AF166" t="s">
        <v>7949</v>
      </c>
      <c r="AI166">
        <v>0</v>
      </c>
      <c r="AJ166">
        <v>0</v>
      </c>
      <c r="AK166" t="s">
        <v>21575</v>
      </c>
      <c r="AL166" t="s">
        <v>21575</v>
      </c>
      <c r="AM166" t="s">
        <v>20019</v>
      </c>
    </row>
    <row r="167" spans="1:39" x14ac:dyDescent="0.25">
      <c r="A167" t="s">
        <v>21211</v>
      </c>
      <c r="B167" t="s">
        <v>21295</v>
      </c>
      <c r="C167" t="s">
        <v>4842</v>
      </c>
      <c r="D167">
        <v>304</v>
      </c>
      <c r="E167" t="s">
        <v>4845</v>
      </c>
      <c r="J167" t="s">
        <v>21309</v>
      </c>
      <c r="K167" t="s">
        <v>6860</v>
      </c>
      <c r="M167" t="s">
        <v>21319</v>
      </c>
      <c r="N167">
        <v>8</v>
      </c>
      <c r="O167" t="s">
        <v>21387</v>
      </c>
      <c r="P167" t="s">
        <v>21493</v>
      </c>
      <c r="Q167">
        <v>9</v>
      </c>
      <c r="R167">
        <v>1</v>
      </c>
      <c r="S167">
        <v>2.65</v>
      </c>
      <c r="T167">
        <v>2.65</v>
      </c>
      <c r="U167">
        <v>581.11</v>
      </c>
      <c r="V167">
        <v>127.68</v>
      </c>
      <c r="W167">
        <v>3.85</v>
      </c>
      <c r="Y167">
        <v>5.58</v>
      </c>
      <c r="Z167">
        <v>3</v>
      </c>
      <c r="AA167" t="s">
        <v>4250</v>
      </c>
      <c r="AB167">
        <v>1</v>
      </c>
      <c r="AC167">
        <v>12</v>
      </c>
      <c r="AD167">
        <v>3.5083333333333329</v>
      </c>
      <c r="AF167" t="s">
        <v>7949</v>
      </c>
      <c r="AI167">
        <v>0</v>
      </c>
      <c r="AJ167">
        <v>0</v>
      </c>
      <c r="AK167" t="s">
        <v>21575</v>
      </c>
      <c r="AL167" t="s">
        <v>21575</v>
      </c>
      <c r="AM167" t="s">
        <v>20019</v>
      </c>
    </row>
    <row r="168" spans="1:39" x14ac:dyDescent="0.25">
      <c r="A168" t="s">
        <v>21213</v>
      </c>
      <c r="B168" t="s">
        <v>21295</v>
      </c>
      <c r="C168" t="s">
        <v>4842</v>
      </c>
      <c r="D168">
        <v>320</v>
      </c>
      <c r="E168" t="s">
        <v>4845</v>
      </c>
      <c r="J168" t="s">
        <v>21309</v>
      </c>
      <c r="K168" t="s">
        <v>6860</v>
      </c>
      <c r="M168" t="s">
        <v>21319</v>
      </c>
      <c r="N168">
        <v>8</v>
      </c>
      <c r="O168" t="s">
        <v>21387</v>
      </c>
      <c r="P168" t="s">
        <v>21495</v>
      </c>
      <c r="Q168">
        <v>9</v>
      </c>
      <c r="R168">
        <v>1</v>
      </c>
      <c r="S168">
        <v>3.21</v>
      </c>
      <c r="T168">
        <v>3.22</v>
      </c>
      <c r="U168">
        <v>597.57000000000005</v>
      </c>
      <c r="V168">
        <v>127.68</v>
      </c>
      <c r="W168">
        <v>4.3600000000000003</v>
      </c>
      <c r="Y168">
        <v>5.64</v>
      </c>
      <c r="Z168">
        <v>3</v>
      </c>
      <c r="AA168" t="s">
        <v>4250</v>
      </c>
      <c r="AB168">
        <v>1</v>
      </c>
      <c r="AC168">
        <v>12</v>
      </c>
      <c r="AD168">
        <v>3.1183333333333341</v>
      </c>
      <c r="AF168" t="s">
        <v>7949</v>
      </c>
      <c r="AI168">
        <v>0</v>
      </c>
      <c r="AJ168">
        <v>0</v>
      </c>
      <c r="AK168" t="s">
        <v>21575</v>
      </c>
      <c r="AL168" t="s">
        <v>21575</v>
      </c>
      <c r="AM168" t="s">
        <v>20019</v>
      </c>
    </row>
    <row r="169" spans="1:39" x14ac:dyDescent="0.25">
      <c r="A169" t="s">
        <v>21214</v>
      </c>
      <c r="B169" t="s">
        <v>21295</v>
      </c>
      <c r="C169" t="s">
        <v>4842</v>
      </c>
      <c r="D169">
        <v>195</v>
      </c>
      <c r="E169" t="s">
        <v>4845</v>
      </c>
      <c r="J169" t="s">
        <v>21309</v>
      </c>
      <c r="K169" t="s">
        <v>6860</v>
      </c>
      <c r="M169" t="s">
        <v>21319</v>
      </c>
      <c r="N169">
        <v>8</v>
      </c>
      <c r="O169" t="s">
        <v>21387</v>
      </c>
      <c r="P169" t="s">
        <v>21496</v>
      </c>
      <c r="Q169">
        <v>9</v>
      </c>
      <c r="R169">
        <v>1</v>
      </c>
      <c r="S169">
        <v>2.61</v>
      </c>
      <c r="T169">
        <v>2.62</v>
      </c>
      <c r="U169">
        <v>581.11</v>
      </c>
      <c r="V169">
        <v>127.68</v>
      </c>
      <c r="W169">
        <v>3.85</v>
      </c>
      <c r="Y169">
        <v>5.4</v>
      </c>
      <c r="Z169">
        <v>3</v>
      </c>
      <c r="AA169" t="s">
        <v>4250</v>
      </c>
      <c r="AB169">
        <v>1</v>
      </c>
      <c r="AC169">
        <v>12</v>
      </c>
      <c r="AD169">
        <v>3.5283333333333342</v>
      </c>
      <c r="AF169" t="s">
        <v>7949</v>
      </c>
      <c r="AI169">
        <v>0</v>
      </c>
      <c r="AJ169">
        <v>0</v>
      </c>
      <c r="AK169" t="s">
        <v>21575</v>
      </c>
      <c r="AL169" t="s">
        <v>21575</v>
      </c>
      <c r="AM169" t="s">
        <v>20019</v>
      </c>
    </row>
    <row r="170" spans="1:39" x14ac:dyDescent="0.25">
      <c r="A170" t="s">
        <v>20035</v>
      </c>
      <c r="B170" t="s">
        <v>4258</v>
      </c>
      <c r="C170" t="s">
        <v>4842</v>
      </c>
      <c r="D170">
        <v>302000</v>
      </c>
      <c r="J170" t="s">
        <v>21309</v>
      </c>
      <c r="K170" t="s">
        <v>6860</v>
      </c>
      <c r="L170" t="s">
        <v>6861</v>
      </c>
      <c r="M170" t="s">
        <v>21320</v>
      </c>
      <c r="N170">
        <v>9</v>
      </c>
      <c r="O170" t="s">
        <v>21388</v>
      </c>
      <c r="P170" t="s">
        <v>20682</v>
      </c>
      <c r="Q170">
        <v>15</v>
      </c>
      <c r="R170">
        <v>8</v>
      </c>
      <c r="S170">
        <v>-1.65</v>
      </c>
      <c r="T170">
        <v>-1.21</v>
      </c>
      <c r="U170">
        <v>610.57000000000005</v>
      </c>
      <c r="V170">
        <v>234.29</v>
      </c>
      <c r="W170">
        <v>-1.1599999999999999</v>
      </c>
      <c r="X170">
        <v>7.15</v>
      </c>
      <c r="Y170">
        <v>0</v>
      </c>
      <c r="Z170">
        <v>2</v>
      </c>
      <c r="AA170" t="s">
        <v>4250</v>
      </c>
      <c r="AB170">
        <v>3</v>
      </c>
      <c r="AC170">
        <v>7</v>
      </c>
      <c r="AD170">
        <v>3</v>
      </c>
      <c r="AE170" t="s">
        <v>21132</v>
      </c>
      <c r="AF170" t="s">
        <v>7949</v>
      </c>
      <c r="AI170">
        <v>3</v>
      </c>
      <c r="AJ170">
        <v>0</v>
      </c>
      <c r="AK170" t="s">
        <v>21140</v>
      </c>
      <c r="AL170" t="s">
        <v>21140</v>
      </c>
      <c r="AM170" t="s">
        <v>20019</v>
      </c>
    </row>
    <row r="171" spans="1:39" x14ac:dyDescent="0.25">
      <c r="A171" t="s">
        <v>21215</v>
      </c>
      <c r="B171" t="s">
        <v>21296</v>
      </c>
      <c r="C171" t="s">
        <v>4842</v>
      </c>
      <c r="D171">
        <v>2.7</v>
      </c>
      <c r="E171" t="s">
        <v>21306</v>
      </c>
      <c r="K171" t="s">
        <v>6860</v>
      </c>
      <c r="L171" t="s">
        <v>6861</v>
      </c>
      <c r="M171" t="s">
        <v>21321</v>
      </c>
      <c r="N171">
        <v>9</v>
      </c>
      <c r="O171" t="s">
        <v>21389</v>
      </c>
      <c r="P171" t="s">
        <v>21497</v>
      </c>
      <c r="Q171">
        <v>3</v>
      </c>
      <c r="R171">
        <v>1</v>
      </c>
      <c r="S171">
        <v>1.83</v>
      </c>
      <c r="T171">
        <v>1.86</v>
      </c>
      <c r="U171">
        <v>359.35</v>
      </c>
      <c r="V171">
        <v>58.69</v>
      </c>
      <c r="W171">
        <v>1.55</v>
      </c>
      <c r="Y171">
        <v>8.35</v>
      </c>
      <c r="Z171">
        <v>1</v>
      </c>
      <c r="AA171" t="s">
        <v>7946</v>
      </c>
      <c r="AB171">
        <v>0</v>
      </c>
      <c r="AC171">
        <v>3</v>
      </c>
      <c r="AD171">
        <v>5.6583333333333332</v>
      </c>
      <c r="AF171" t="s">
        <v>7949</v>
      </c>
      <c r="AI171">
        <v>0</v>
      </c>
      <c r="AJ171">
        <v>0</v>
      </c>
      <c r="AK171" t="s">
        <v>19999</v>
      </c>
      <c r="AL171" t="s">
        <v>19999</v>
      </c>
      <c r="AM171" t="s">
        <v>20019</v>
      </c>
    </row>
    <row r="172" spans="1:39" x14ac:dyDescent="0.25">
      <c r="A172" t="s">
        <v>21216</v>
      </c>
      <c r="B172" t="s">
        <v>21296</v>
      </c>
      <c r="C172" t="s">
        <v>4842</v>
      </c>
      <c r="D172">
        <v>3.7</v>
      </c>
      <c r="E172" t="s">
        <v>21306</v>
      </c>
      <c r="K172" t="s">
        <v>6860</v>
      </c>
      <c r="L172" t="s">
        <v>6861</v>
      </c>
      <c r="M172" t="s">
        <v>21321</v>
      </c>
      <c r="N172">
        <v>9</v>
      </c>
      <c r="O172" t="s">
        <v>21389</v>
      </c>
      <c r="P172" t="s">
        <v>21498</v>
      </c>
      <c r="Q172">
        <v>3</v>
      </c>
      <c r="R172">
        <v>1</v>
      </c>
      <c r="S172">
        <v>1.76</v>
      </c>
      <c r="T172">
        <v>1.79</v>
      </c>
      <c r="U172">
        <v>371.36</v>
      </c>
      <c r="V172">
        <v>58.69</v>
      </c>
      <c r="W172">
        <v>1.73</v>
      </c>
      <c r="Y172">
        <v>8.41</v>
      </c>
      <c r="Z172">
        <v>1</v>
      </c>
      <c r="AA172" t="s">
        <v>7946</v>
      </c>
      <c r="AB172">
        <v>0</v>
      </c>
      <c r="AC172">
        <v>2</v>
      </c>
      <c r="AD172">
        <v>5.547190476190476</v>
      </c>
      <c r="AF172" t="s">
        <v>7949</v>
      </c>
      <c r="AI172">
        <v>0</v>
      </c>
      <c r="AJ172">
        <v>0</v>
      </c>
      <c r="AK172" t="s">
        <v>19999</v>
      </c>
      <c r="AL172" t="s">
        <v>19999</v>
      </c>
      <c r="AM172" t="s">
        <v>20019</v>
      </c>
    </row>
    <row r="173" spans="1:39" x14ac:dyDescent="0.25">
      <c r="A173" t="s">
        <v>20223</v>
      </c>
      <c r="B173" t="s">
        <v>21297</v>
      </c>
      <c r="C173" t="s">
        <v>4842</v>
      </c>
      <c r="D173">
        <v>1719</v>
      </c>
      <c r="E173" t="s">
        <v>21307</v>
      </c>
      <c r="K173" t="s">
        <v>6860</v>
      </c>
      <c r="M173" t="s">
        <v>21322</v>
      </c>
      <c r="N173">
        <v>8</v>
      </c>
      <c r="O173" t="s">
        <v>21390</v>
      </c>
      <c r="P173" t="s">
        <v>20870</v>
      </c>
      <c r="U173">
        <v>2288.46</v>
      </c>
      <c r="Y173">
        <v>0</v>
      </c>
      <c r="AI173">
        <v>0</v>
      </c>
      <c r="AJ173">
        <v>0</v>
      </c>
      <c r="AK173" t="s">
        <v>21144</v>
      </c>
      <c r="AL173" t="s">
        <v>21144</v>
      </c>
      <c r="AM173" t="s">
        <v>20019</v>
      </c>
    </row>
    <row r="174" spans="1:39" x14ac:dyDescent="0.25">
      <c r="A174" t="s">
        <v>21217</v>
      </c>
      <c r="B174" t="s">
        <v>21298</v>
      </c>
      <c r="C174" t="s">
        <v>4842</v>
      </c>
      <c r="D174">
        <v>11.3</v>
      </c>
      <c r="E174" t="s">
        <v>4846</v>
      </c>
      <c r="K174" t="s">
        <v>6860</v>
      </c>
      <c r="L174" t="s">
        <v>6861</v>
      </c>
      <c r="M174" t="s">
        <v>21323</v>
      </c>
      <c r="N174">
        <v>9</v>
      </c>
      <c r="O174" t="s">
        <v>21391</v>
      </c>
      <c r="P174" t="s">
        <v>21499</v>
      </c>
      <c r="Q174">
        <v>5</v>
      </c>
      <c r="R174">
        <v>1</v>
      </c>
      <c r="S174">
        <v>4</v>
      </c>
      <c r="T174">
        <v>4.01</v>
      </c>
      <c r="U174">
        <v>304.33999999999997</v>
      </c>
      <c r="V174">
        <v>68.900000000000006</v>
      </c>
      <c r="W174">
        <v>3.59</v>
      </c>
      <c r="X174">
        <v>8.99</v>
      </c>
      <c r="Y174">
        <v>0</v>
      </c>
      <c r="Z174">
        <v>2</v>
      </c>
      <c r="AA174" t="s">
        <v>4250</v>
      </c>
      <c r="AB174">
        <v>0</v>
      </c>
      <c r="AC174">
        <v>6</v>
      </c>
      <c r="AD174">
        <v>4.3283333333333331</v>
      </c>
      <c r="AF174" t="s">
        <v>7949</v>
      </c>
      <c r="AI174">
        <v>0</v>
      </c>
      <c r="AJ174">
        <v>0</v>
      </c>
      <c r="AK174" t="s">
        <v>21576</v>
      </c>
      <c r="AL174" t="s">
        <v>21576</v>
      </c>
      <c r="AM174" t="s">
        <v>20019</v>
      </c>
    </row>
    <row r="175" spans="1:39" x14ac:dyDescent="0.25">
      <c r="A175" t="s">
        <v>21218</v>
      </c>
      <c r="B175" t="s">
        <v>21298</v>
      </c>
      <c r="C175" t="s">
        <v>4842</v>
      </c>
      <c r="D175">
        <v>11.31</v>
      </c>
      <c r="E175" t="s">
        <v>4846</v>
      </c>
      <c r="K175" t="s">
        <v>6860</v>
      </c>
      <c r="L175" t="s">
        <v>6861</v>
      </c>
      <c r="M175" t="s">
        <v>21324</v>
      </c>
      <c r="N175">
        <v>9</v>
      </c>
      <c r="O175" t="s">
        <v>21392</v>
      </c>
      <c r="P175" t="s">
        <v>21500</v>
      </c>
      <c r="Q175">
        <v>5</v>
      </c>
      <c r="R175">
        <v>3</v>
      </c>
      <c r="S175">
        <v>0.94</v>
      </c>
      <c r="T175">
        <v>2.13</v>
      </c>
      <c r="U175">
        <v>270.24</v>
      </c>
      <c r="V175">
        <v>90.9</v>
      </c>
      <c r="W175">
        <v>2.58</v>
      </c>
      <c r="X175">
        <v>6.53</v>
      </c>
      <c r="Y175">
        <v>0</v>
      </c>
      <c r="Z175">
        <v>3</v>
      </c>
      <c r="AA175" t="s">
        <v>4250</v>
      </c>
      <c r="AB175">
        <v>0</v>
      </c>
      <c r="AC175">
        <v>1</v>
      </c>
      <c r="AD175">
        <v>5.1366666666666667</v>
      </c>
      <c r="AE175" t="s">
        <v>21574</v>
      </c>
      <c r="AF175" t="s">
        <v>7949</v>
      </c>
      <c r="AI175">
        <v>0</v>
      </c>
      <c r="AJ175">
        <v>0</v>
      </c>
      <c r="AK175" t="s">
        <v>19958</v>
      </c>
      <c r="AL175" t="s">
        <v>19958</v>
      </c>
      <c r="AM175" t="s">
        <v>20019</v>
      </c>
    </row>
    <row r="176" spans="1:39" x14ac:dyDescent="0.25">
      <c r="A176" t="s">
        <v>21219</v>
      </c>
      <c r="B176" t="s">
        <v>21298</v>
      </c>
      <c r="C176" t="s">
        <v>4842</v>
      </c>
      <c r="D176">
        <v>6.58</v>
      </c>
      <c r="E176" t="s">
        <v>4846</v>
      </c>
      <c r="K176" t="s">
        <v>6860</v>
      </c>
      <c r="L176" t="s">
        <v>6861</v>
      </c>
      <c r="M176" t="s">
        <v>21324</v>
      </c>
      <c r="N176">
        <v>9</v>
      </c>
      <c r="O176" t="s">
        <v>21392</v>
      </c>
      <c r="P176" t="s">
        <v>21501</v>
      </c>
      <c r="Q176">
        <v>5</v>
      </c>
      <c r="R176">
        <v>2</v>
      </c>
      <c r="S176">
        <v>6.66</v>
      </c>
      <c r="T176">
        <v>6.86</v>
      </c>
      <c r="U176">
        <v>596.6</v>
      </c>
      <c r="V176">
        <v>84.23</v>
      </c>
      <c r="W176">
        <v>7.84</v>
      </c>
      <c r="Y176">
        <v>7.56</v>
      </c>
      <c r="Z176">
        <v>4</v>
      </c>
      <c r="AA176" t="s">
        <v>4250</v>
      </c>
      <c r="AB176">
        <v>2</v>
      </c>
      <c r="AC176">
        <v>13</v>
      </c>
      <c r="AD176">
        <v>2.5</v>
      </c>
      <c r="AF176" t="s">
        <v>7949</v>
      </c>
      <c r="AI176">
        <v>0</v>
      </c>
      <c r="AJ176">
        <v>0</v>
      </c>
      <c r="AK176" t="s">
        <v>19958</v>
      </c>
      <c r="AL176" t="s">
        <v>19958</v>
      </c>
      <c r="AM176" t="s">
        <v>20019</v>
      </c>
    </row>
    <row r="177" spans="1:39" x14ac:dyDescent="0.25">
      <c r="A177" t="s">
        <v>21220</v>
      </c>
      <c r="B177" t="s">
        <v>21298</v>
      </c>
      <c r="C177" t="s">
        <v>4842</v>
      </c>
      <c r="D177">
        <v>4.2300000000000004</v>
      </c>
      <c r="E177" t="s">
        <v>4846</v>
      </c>
      <c r="K177" t="s">
        <v>6860</v>
      </c>
      <c r="L177" t="s">
        <v>6861</v>
      </c>
      <c r="M177" t="s">
        <v>21324</v>
      </c>
      <c r="N177">
        <v>9</v>
      </c>
      <c r="O177" t="s">
        <v>21392</v>
      </c>
      <c r="P177" t="s">
        <v>21502</v>
      </c>
      <c r="Q177">
        <v>6</v>
      </c>
      <c r="R177">
        <v>2</v>
      </c>
      <c r="S177">
        <v>6.77</v>
      </c>
      <c r="T177">
        <v>6.97</v>
      </c>
      <c r="U177">
        <v>626.63</v>
      </c>
      <c r="V177">
        <v>93.46</v>
      </c>
      <c r="W177">
        <v>7.84</v>
      </c>
      <c r="Y177">
        <v>7.56</v>
      </c>
      <c r="Z177">
        <v>4</v>
      </c>
      <c r="AA177" t="s">
        <v>4250</v>
      </c>
      <c r="AB177">
        <v>2</v>
      </c>
      <c r="AC177">
        <v>14</v>
      </c>
      <c r="AD177">
        <v>2.3846666666666669</v>
      </c>
      <c r="AF177" t="s">
        <v>7949</v>
      </c>
      <c r="AI177">
        <v>0</v>
      </c>
      <c r="AJ177">
        <v>0</v>
      </c>
      <c r="AK177" t="s">
        <v>19958</v>
      </c>
      <c r="AL177" t="s">
        <v>19958</v>
      </c>
      <c r="AM177" t="s">
        <v>20019</v>
      </c>
    </row>
    <row r="178" spans="1:39" x14ac:dyDescent="0.25">
      <c r="A178" t="s">
        <v>20272</v>
      </c>
      <c r="B178" t="s">
        <v>21298</v>
      </c>
      <c r="C178" t="s">
        <v>4842</v>
      </c>
      <c r="D178">
        <v>0.62</v>
      </c>
      <c r="E178" t="s">
        <v>4846</v>
      </c>
      <c r="K178" t="s">
        <v>6860</v>
      </c>
      <c r="L178" t="s">
        <v>6861</v>
      </c>
      <c r="M178" t="s">
        <v>21324</v>
      </c>
      <c r="N178">
        <v>9</v>
      </c>
      <c r="O178" t="s">
        <v>21392</v>
      </c>
      <c r="P178" t="s">
        <v>20919</v>
      </c>
      <c r="Q178">
        <v>7</v>
      </c>
      <c r="R178">
        <v>2</v>
      </c>
      <c r="S178">
        <v>6.04</v>
      </c>
      <c r="T178">
        <v>7.34</v>
      </c>
      <c r="U178">
        <v>622.21</v>
      </c>
      <c r="V178">
        <v>102.69</v>
      </c>
      <c r="W178">
        <v>7.2</v>
      </c>
      <c r="Y178">
        <v>9.1</v>
      </c>
      <c r="Z178">
        <v>4</v>
      </c>
      <c r="AA178" t="s">
        <v>4250</v>
      </c>
      <c r="AB178">
        <v>2</v>
      </c>
      <c r="AC178">
        <v>15</v>
      </c>
      <c r="AD178">
        <v>1.5269999999999999</v>
      </c>
      <c r="AF178" t="s">
        <v>7952</v>
      </c>
      <c r="AI178">
        <v>0</v>
      </c>
      <c r="AJ178">
        <v>0</v>
      </c>
      <c r="AK178" t="s">
        <v>19958</v>
      </c>
      <c r="AL178" t="s">
        <v>19958</v>
      </c>
      <c r="AM178" t="s">
        <v>20019</v>
      </c>
    </row>
    <row r="179" spans="1:39" x14ac:dyDescent="0.25">
      <c r="A179" t="s">
        <v>20288</v>
      </c>
      <c r="B179" t="s">
        <v>21298</v>
      </c>
      <c r="C179" t="s">
        <v>4842</v>
      </c>
      <c r="D179">
        <v>0.88</v>
      </c>
      <c r="E179" t="s">
        <v>4846</v>
      </c>
      <c r="K179" t="s">
        <v>6860</v>
      </c>
      <c r="L179" t="s">
        <v>6861</v>
      </c>
      <c r="M179" t="s">
        <v>21324</v>
      </c>
      <c r="N179">
        <v>9</v>
      </c>
      <c r="O179" t="s">
        <v>21392</v>
      </c>
      <c r="P179" t="s">
        <v>20935</v>
      </c>
      <c r="Q179">
        <v>7</v>
      </c>
      <c r="R179">
        <v>2</v>
      </c>
      <c r="S179">
        <v>5.29</v>
      </c>
      <c r="T179">
        <v>6.59</v>
      </c>
      <c r="U179">
        <v>622.21</v>
      </c>
      <c r="V179">
        <v>102.69</v>
      </c>
      <c r="W179">
        <v>7.2</v>
      </c>
      <c r="Y179">
        <v>9.1</v>
      </c>
      <c r="Z179">
        <v>4</v>
      </c>
      <c r="AA179" t="s">
        <v>4250</v>
      </c>
      <c r="AB179">
        <v>2</v>
      </c>
      <c r="AC179">
        <v>15</v>
      </c>
      <c r="AD179">
        <v>1.5269999999999999</v>
      </c>
      <c r="AF179" t="s">
        <v>7952</v>
      </c>
      <c r="AI179">
        <v>0</v>
      </c>
      <c r="AJ179">
        <v>0</v>
      </c>
      <c r="AK179" t="s">
        <v>19958</v>
      </c>
      <c r="AL179" t="s">
        <v>19958</v>
      </c>
      <c r="AM179" t="s">
        <v>20019</v>
      </c>
    </row>
    <row r="180" spans="1:39" x14ac:dyDescent="0.25">
      <c r="A180" t="s">
        <v>20460</v>
      </c>
      <c r="B180" t="s">
        <v>21298</v>
      </c>
      <c r="C180" t="s">
        <v>4842</v>
      </c>
      <c r="D180">
        <v>0.82</v>
      </c>
      <c r="E180" t="s">
        <v>4846</v>
      </c>
      <c r="K180" t="s">
        <v>6860</v>
      </c>
      <c r="L180" t="s">
        <v>6861</v>
      </c>
      <c r="M180" t="s">
        <v>21324</v>
      </c>
      <c r="N180">
        <v>9</v>
      </c>
      <c r="O180" t="s">
        <v>21392</v>
      </c>
      <c r="P180" t="s">
        <v>21107</v>
      </c>
      <c r="Q180">
        <v>6</v>
      </c>
      <c r="R180">
        <v>3</v>
      </c>
      <c r="S180">
        <v>4.6399999999999997</v>
      </c>
      <c r="T180">
        <v>5.96</v>
      </c>
      <c r="U180">
        <v>578.15</v>
      </c>
      <c r="V180">
        <v>104.46</v>
      </c>
      <c r="W180">
        <v>6.89</v>
      </c>
      <c r="X180">
        <v>8.92</v>
      </c>
      <c r="Y180">
        <v>9.1</v>
      </c>
      <c r="Z180">
        <v>4</v>
      </c>
      <c r="AA180" t="s">
        <v>4250</v>
      </c>
      <c r="AB180">
        <v>2</v>
      </c>
      <c r="AC180">
        <v>13</v>
      </c>
      <c r="AD180">
        <v>1.1346666666666669</v>
      </c>
      <c r="AF180" t="s">
        <v>7952</v>
      </c>
      <c r="AI180">
        <v>0</v>
      </c>
      <c r="AJ180">
        <v>0</v>
      </c>
      <c r="AK180" t="s">
        <v>19958</v>
      </c>
      <c r="AL180" t="s">
        <v>19958</v>
      </c>
      <c r="AM180" t="s">
        <v>20019</v>
      </c>
    </row>
    <row r="181" spans="1:39" x14ac:dyDescent="0.25">
      <c r="A181" t="s">
        <v>20203</v>
      </c>
      <c r="B181" t="s">
        <v>21298</v>
      </c>
      <c r="C181" t="s">
        <v>4842</v>
      </c>
      <c r="D181">
        <v>0.85</v>
      </c>
      <c r="E181" t="s">
        <v>4846</v>
      </c>
      <c r="K181" t="s">
        <v>6860</v>
      </c>
      <c r="L181" t="s">
        <v>6861</v>
      </c>
      <c r="M181" t="s">
        <v>21324</v>
      </c>
      <c r="N181">
        <v>9</v>
      </c>
      <c r="O181" t="s">
        <v>21392</v>
      </c>
      <c r="P181" t="s">
        <v>20850</v>
      </c>
      <c r="Q181">
        <v>7</v>
      </c>
      <c r="R181">
        <v>3</v>
      </c>
      <c r="S181">
        <v>5.6</v>
      </c>
      <c r="T181">
        <v>7.82</v>
      </c>
      <c r="U181">
        <v>608.17999999999995</v>
      </c>
      <c r="V181">
        <v>113.69</v>
      </c>
      <c r="W181">
        <v>6.9</v>
      </c>
      <c r="X181">
        <v>6.25</v>
      </c>
      <c r="Y181">
        <v>9.1</v>
      </c>
      <c r="Z181">
        <v>4</v>
      </c>
      <c r="AA181" t="s">
        <v>4250</v>
      </c>
      <c r="AB181">
        <v>2</v>
      </c>
      <c r="AC181">
        <v>14</v>
      </c>
      <c r="AD181">
        <v>0.82700000000000029</v>
      </c>
      <c r="AF181" t="s">
        <v>7950</v>
      </c>
      <c r="AI181">
        <v>0</v>
      </c>
      <c r="AJ181">
        <v>0</v>
      </c>
      <c r="AK181" t="s">
        <v>19958</v>
      </c>
      <c r="AL181" t="s">
        <v>19958</v>
      </c>
      <c r="AM181" t="s">
        <v>20019</v>
      </c>
    </row>
    <row r="182" spans="1:39" x14ac:dyDescent="0.25">
      <c r="A182" t="s">
        <v>20282</v>
      </c>
      <c r="B182" t="s">
        <v>21298</v>
      </c>
      <c r="C182" t="s">
        <v>4842</v>
      </c>
      <c r="D182">
        <v>1.06</v>
      </c>
      <c r="E182" t="s">
        <v>4846</v>
      </c>
      <c r="K182" t="s">
        <v>6860</v>
      </c>
      <c r="L182" t="s">
        <v>6861</v>
      </c>
      <c r="M182" t="s">
        <v>21324</v>
      </c>
      <c r="N182">
        <v>9</v>
      </c>
      <c r="O182" t="s">
        <v>21392</v>
      </c>
      <c r="P182" t="s">
        <v>20929</v>
      </c>
      <c r="Q182">
        <v>7</v>
      </c>
      <c r="R182">
        <v>4</v>
      </c>
      <c r="S182">
        <v>4.54</v>
      </c>
      <c r="T182">
        <v>6.9</v>
      </c>
      <c r="U182">
        <v>594.15</v>
      </c>
      <c r="V182">
        <v>124.69</v>
      </c>
      <c r="W182">
        <v>6.59</v>
      </c>
      <c r="X182">
        <v>6.42</v>
      </c>
      <c r="Y182">
        <v>9.1</v>
      </c>
      <c r="Z182">
        <v>4</v>
      </c>
      <c r="AA182" t="s">
        <v>4250</v>
      </c>
      <c r="AB182">
        <v>2</v>
      </c>
      <c r="AC182">
        <v>13</v>
      </c>
      <c r="AD182">
        <v>0.45000000000000018</v>
      </c>
      <c r="AF182" t="s">
        <v>7950</v>
      </c>
      <c r="AI182">
        <v>0</v>
      </c>
      <c r="AJ182">
        <v>0</v>
      </c>
      <c r="AK182" t="s">
        <v>19958</v>
      </c>
      <c r="AL182" t="s">
        <v>19958</v>
      </c>
      <c r="AM182" t="s">
        <v>20019</v>
      </c>
    </row>
    <row r="183" spans="1:39" x14ac:dyDescent="0.25">
      <c r="A183" t="s">
        <v>21221</v>
      </c>
      <c r="B183" t="s">
        <v>21298</v>
      </c>
      <c r="C183" t="s">
        <v>4842</v>
      </c>
      <c r="D183">
        <v>3.99</v>
      </c>
      <c r="E183" t="s">
        <v>4846</v>
      </c>
      <c r="K183" t="s">
        <v>6860</v>
      </c>
      <c r="L183" t="s">
        <v>6861</v>
      </c>
      <c r="M183" t="s">
        <v>21324</v>
      </c>
      <c r="N183">
        <v>9</v>
      </c>
      <c r="O183" t="s">
        <v>21392</v>
      </c>
      <c r="P183" t="s">
        <v>21503</v>
      </c>
      <c r="Q183">
        <v>7</v>
      </c>
      <c r="R183">
        <v>4</v>
      </c>
      <c r="S183">
        <v>5.07</v>
      </c>
      <c r="T183">
        <v>5.99</v>
      </c>
      <c r="U183">
        <v>628.6</v>
      </c>
      <c r="V183">
        <v>124.69</v>
      </c>
      <c r="W183">
        <v>7.25</v>
      </c>
      <c r="X183">
        <v>6.8</v>
      </c>
      <c r="Y183">
        <v>7.56</v>
      </c>
      <c r="Z183">
        <v>4</v>
      </c>
      <c r="AA183" t="s">
        <v>4250</v>
      </c>
      <c r="AB183">
        <v>2</v>
      </c>
      <c r="AC183">
        <v>13</v>
      </c>
      <c r="AD183">
        <v>1</v>
      </c>
      <c r="AF183" t="s">
        <v>7949</v>
      </c>
      <c r="AI183">
        <v>0</v>
      </c>
      <c r="AJ183">
        <v>0</v>
      </c>
      <c r="AK183" t="s">
        <v>19958</v>
      </c>
      <c r="AL183" t="s">
        <v>19958</v>
      </c>
      <c r="AM183" t="s">
        <v>20019</v>
      </c>
    </row>
    <row r="184" spans="1:39" x14ac:dyDescent="0.25">
      <c r="A184" t="s">
        <v>5318</v>
      </c>
      <c r="B184" t="s">
        <v>21298</v>
      </c>
      <c r="C184" t="s">
        <v>4842</v>
      </c>
      <c r="D184">
        <v>9.7000000000000003E-3</v>
      </c>
      <c r="E184" t="s">
        <v>4846</v>
      </c>
      <c r="K184" t="s">
        <v>6860</v>
      </c>
      <c r="L184" t="s">
        <v>6861</v>
      </c>
      <c r="M184" t="s">
        <v>21324</v>
      </c>
      <c r="N184">
        <v>9</v>
      </c>
      <c r="O184" t="s">
        <v>21392</v>
      </c>
      <c r="P184" t="s">
        <v>7044</v>
      </c>
      <c r="Q184">
        <v>12</v>
      </c>
      <c r="R184">
        <v>12</v>
      </c>
      <c r="S184">
        <v>-6.36</v>
      </c>
      <c r="T184">
        <v>-1.66</v>
      </c>
      <c r="U184">
        <v>864.95</v>
      </c>
      <c r="V184">
        <v>375.84</v>
      </c>
      <c r="W184">
        <v>-2.52</v>
      </c>
      <c r="X184">
        <v>3.44</v>
      </c>
      <c r="Y184">
        <v>7.59</v>
      </c>
      <c r="Z184">
        <v>1</v>
      </c>
      <c r="AA184" t="s">
        <v>4250</v>
      </c>
      <c r="AB184">
        <v>3</v>
      </c>
      <c r="AC184">
        <v>27</v>
      </c>
      <c r="AD184">
        <v>3</v>
      </c>
      <c r="AF184" t="s">
        <v>7951</v>
      </c>
      <c r="AI184">
        <v>0</v>
      </c>
      <c r="AJ184">
        <v>0</v>
      </c>
      <c r="AK184" t="s">
        <v>19958</v>
      </c>
      <c r="AL184" t="s">
        <v>19958</v>
      </c>
      <c r="AM184" t="s">
        <v>20019</v>
      </c>
    </row>
    <row r="185" spans="1:39" x14ac:dyDescent="0.25">
      <c r="A185" t="s">
        <v>20223</v>
      </c>
      <c r="B185" t="s">
        <v>21299</v>
      </c>
      <c r="C185" t="s">
        <v>4842</v>
      </c>
      <c r="D185">
        <v>5500</v>
      </c>
      <c r="E185" t="s">
        <v>4845</v>
      </c>
      <c r="K185" t="s">
        <v>6860</v>
      </c>
      <c r="M185" t="s">
        <v>21322</v>
      </c>
      <c r="N185">
        <v>8</v>
      </c>
      <c r="O185" t="s">
        <v>21390</v>
      </c>
      <c r="P185" t="s">
        <v>20870</v>
      </c>
      <c r="U185">
        <v>2288.46</v>
      </c>
      <c r="Y185">
        <v>0</v>
      </c>
      <c r="AI185">
        <v>0</v>
      </c>
      <c r="AJ185">
        <v>0</v>
      </c>
      <c r="AK185" t="s">
        <v>21144</v>
      </c>
      <c r="AL185" t="s">
        <v>21144</v>
      </c>
      <c r="AM185" t="s">
        <v>20019</v>
      </c>
    </row>
    <row r="186" spans="1:39" x14ac:dyDescent="0.25">
      <c r="A186" t="s">
        <v>6016</v>
      </c>
      <c r="B186" t="s">
        <v>21300</v>
      </c>
      <c r="C186" t="s">
        <v>4842</v>
      </c>
      <c r="D186">
        <v>1.7</v>
      </c>
      <c r="K186" t="s">
        <v>6860</v>
      </c>
      <c r="L186" t="s">
        <v>6861</v>
      </c>
      <c r="M186" t="s">
        <v>21325</v>
      </c>
      <c r="N186">
        <v>9</v>
      </c>
      <c r="O186" t="s">
        <v>21393</v>
      </c>
      <c r="P186" t="s">
        <v>7742</v>
      </c>
      <c r="Q186">
        <v>6</v>
      </c>
      <c r="R186">
        <v>4</v>
      </c>
      <c r="S186">
        <v>0.9</v>
      </c>
      <c r="T186">
        <v>1.87</v>
      </c>
      <c r="U186">
        <v>578.74</v>
      </c>
      <c r="V186">
        <v>127.84</v>
      </c>
      <c r="W186">
        <v>3.03</v>
      </c>
      <c r="X186">
        <v>13.72</v>
      </c>
      <c r="Y186">
        <v>8.35</v>
      </c>
      <c r="Z186">
        <v>3</v>
      </c>
      <c r="AA186" t="s">
        <v>4250</v>
      </c>
      <c r="AB186">
        <v>1</v>
      </c>
      <c r="AC186">
        <v>13</v>
      </c>
      <c r="AD186">
        <v>2.8250000000000002</v>
      </c>
      <c r="AF186" t="s">
        <v>7949</v>
      </c>
      <c r="AI186">
        <v>0</v>
      </c>
      <c r="AJ186">
        <v>0</v>
      </c>
      <c r="AK186" t="s">
        <v>19836</v>
      </c>
      <c r="AL186" t="s">
        <v>19836</v>
      </c>
      <c r="AM186" t="s">
        <v>20019</v>
      </c>
    </row>
    <row r="187" spans="1:39" x14ac:dyDescent="0.25">
      <c r="A187" t="s">
        <v>6016</v>
      </c>
      <c r="B187" t="s">
        <v>21300</v>
      </c>
      <c r="C187" t="s">
        <v>4842</v>
      </c>
      <c r="D187">
        <v>0.11</v>
      </c>
      <c r="K187" t="s">
        <v>6860</v>
      </c>
      <c r="L187" t="s">
        <v>6861</v>
      </c>
      <c r="M187" t="s">
        <v>21326</v>
      </c>
      <c r="N187">
        <v>9</v>
      </c>
      <c r="O187" t="s">
        <v>21394</v>
      </c>
      <c r="P187" t="s">
        <v>7742</v>
      </c>
      <c r="Q187">
        <v>6</v>
      </c>
      <c r="R187">
        <v>4</v>
      </c>
      <c r="S187">
        <v>0.9</v>
      </c>
      <c r="T187">
        <v>1.87</v>
      </c>
      <c r="U187">
        <v>578.74</v>
      </c>
      <c r="V187">
        <v>127.84</v>
      </c>
      <c r="W187">
        <v>3.03</v>
      </c>
      <c r="X187">
        <v>13.72</v>
      </c>
      <c r="Y187">
        <v>8.35</v>
      </c>
      <c r="Z187">
        <v>3</v>
      </c>
      <c r="AA187" t="s">
        <v>4250</v>
      </c>
      <c r="AB187">
        <v>1</v>
      </c>
      <c r="AC187">
        <v>13</v>
      </c>
      <c r="AD187">
        <v>2.8250000000000002</v>
      </c>
      <c r="AF187" t="s">
        <v>7949</v>
      </c>
      <c r="AI187">
        <v>0</v>
      </c>
      <c r="AJ187">
        <v>0</v>
      </c>
      <c r="AK187" t="s">
        <v>19836</v>
      </c>
      <c r="AL187" t="s">
        <v>19836</v>
      </c>
      <c r="AM187" t="s">
        <v>20019</v>
      </c>
    </row>
    <row r="188" spans="1:39" x14ac:dyDescent="0.25">
      <c r="A188" t="s">
        <v>6016</v>
      </c>
      <c r="B188" t="s">
        <v>21300</v>
      </c>
      <c r="C188" t="s">
        <v>4842</v>
      </c>
      <c r="D188">
        <v>58.77</v>
      </c>
      <c r="K188" t="s">
        <v>6860</v>
      </c>
      <c r="L188" t="s">
        <v>6861</v>
      </c>
      <c r="M188" t="s">
        <v>21327</v>
      </c>
      <c r="N188">
        <v>9</v>
      </c>
      <c r="O188" t="s">
        <v>21395</v>
      </c>
      <c r="P188" t="s">
        <v>7742</v>
      </c>
      <c r="Q188">
        <v>6</v>
      </c>
      <c r="R188">
        <v>4</v>
      </c>
      <c r="S188">
        <v>0.9</v>
      </c>
      <c r="T188">
        <v>1.87</v>
      </c>
      <c r="U188">
        <v>578.74</v>
      </c>
      <c r="V188">
        <v>127.84</v>
      </c>
      <c r="W188">
        <v>3.03</v>
      </c>
      <c r="X188">
        <v>13.72</v>
      </c>
      <c r="Y188">
        <v>8.35</v>
      </c>
      <c r="Z188">
        <v>3</v>
      </c>
      <c r="AA188" t="s">
        <v>4250</v>
      </c>
      <c r="AB188">
        <v>1</v>
      </c>
      <c r="AC188">
        <v>13</v>
      </c>
      <c r="AD188">
        <v>2.8250000000000002</v>
      </c>
      <c r="AF188" t="s">
        <v>7949</v>
      </c>
      <c r="AI188">
        <v>0</v>
      </c>
      <c r="AJ188">
        <v>0</v>
      </c>
      <c r="AK188" t="s">
        <v>19836</v>
      </c>
      <c r="AL188" t="s">
        <v>19836</v>
      </c>
      <c r="AM188" t="s">
        <v>20019</v>
      </c>
    </row>
    <row r="189" spans="1:39" x14ac:dyDescent="0.25">
      <c r="A189" t="s">
        <v>6016</v>
      </c>
      <c r="B189" t="s">
        <v>21300</v>
      </c>
      <c r="C189" t="s">
        <v>4842</v>
      </c>
      <c r="D189">
        <v>66.540000000000006</v>
      </c>
      <c r="K189" t="s">
        <v>6860</v>
      </c>
      <c r="L189" t="s">
        <v>6861</v>
      </c>
      <c r="M189" t="s">
        <v>21328</v>
      </c>
      <c r="N189">
        <v>9</v>
      </c>
      <c r="O189" t="s">
        <v>21396</v>
      </c>
      <c r="P189" t="s">
        <v>7742</v>
      </c>
      <c r="Q189">
        <v>6</v>
      </c>
      <c r="R189">
        <v>4</v>
      </c>
      <c r="S189">
        <v>0.9</v>
      </c>
      <c r="T189">
        <v>1.87</v>
      </c>
      <c r="U189">
        <v>578.74</v>
      </c>
      <c r="V189">
        <v>127.84</v>
      </c>
      <c r="W189">
        <v>3.03</v>
      </c>
      <c r="X189">
        <v>13.72</v>
      </c>
      <c r="Y189">
        <v>8.35</v>
      </c>
      <c r="Z189">
        <v>3</v>
      </c>
      <c r="AA189" t="s">
        <v>4250</v>
      </c>
      <c r="AB189">
        <v>1</v>
      </c>
      <c r="AC189">
        <v>13</v>
      </c>
      <c r="AD189">
        <v>2.8250000000000002</v>
      </c>
      <c r="AF189" t="s">
        <v>7949</v>
      </c>
      <c r="AI189">
        <v>0</v>
      </c>
      <c r="AJ189">
        <v>0</v>
      </c>
      <c r="AK189" t="s">
        <v>19836</v>
      </c>
      <c r="AL189" t="s">
        <v>19836</v>
      </c>
      <c r="AM189" t="s">
        <v>20019</v>
      </c>
    </row>
    <row r="190" spans="1:39" x14ac:dyDescent="0.25">
      <c r="A190" t="s">
        <v>6016</v>
      </c>
      <c r="B190" t="s">
        <v>21300</v>
      </c>
      <c r="C190" t="s">
        <v>4842</v>
      </c>
      <c r="D190">
        <v>6.6</v>
      </c>
      <c r="K190" t="s">
        <v>6860</v>
      </c>
      <c r="L190" t="s">
        <v>6861</v>
      </c>
      <c r="M190" t="s">
        <v>21329</v>
      </c>
      <c r="N190">
        <v>9</v>
      </c>
      <c r="O190" t="s">
        <v>21397</v>
      </c>
      <c r="P190" t="s">
        <v>7742</v>
      </c>
      <c r="Q190">
        <v>6</v>
      </c>
      <c r="R190">
        <v>4</v>
      </c>
      <c r="S190">
        <v>0.9</v>
      </c>
      <c r="T190">
        <v>1.87</v>
      </c>
      <c r="U190">
        <v>578.74</v>
      </c>
      <c r="V190">
        <v>127.84</v>
      </c>
      <c r="W190">
        <v>3.03</v>
      </c>
      <c r="X190">
        <v>13.72</v>
      </c>
      <c r="Y190">
        <v>8.35</v>
      </c>
      <c r="Z190">
        <v>3</v>
      </c>
      <c r="AA190" t="s">
        <v>4250</v>
      </c>
      <c r="AB190">
        <v>1</v>
      </c>
      <c r="AC190">
        <v>13</v>
      </c>
      <c r="AD190">
        <v>2.8250000000000002</v>
      </c>
      <c r="AF190" t="s">
        <v>7949</v>
      </c>
      <c r="AI190">
        <v>0</v>
      </c>
      <c r="AJ190">
        <v>0</v>
      </c>
      <c r="AK190" t="s">
        <v>19836</v>
      </c>
      <c r="AL190" t="s">
        <v>19836</v>
      </c>
      <c r="AM190" t="s">
        <v>20019</v>
      </c>
    </row>
    <row r="191" spans="1:39" x14ac:dyDescent="0.25">
      <c r="A191" t="s">
        <v>6016</v>
      </c>
      <c r="B191" t="s">
        <v>21300</v>
      </c>
      <c r="C191" t="s">
        <v>4842</v>
      </c>
      <c r="D191">
        <v>-0.03</v>
      </c>
      <c r="K191" t="s">
        <v>6860</v>
      </c>
      <c r="L191" t="s">
        <v>6861</v>
      </c>
      <c r="M191" t="s">
        <v>21330</v>
      </c>
      <c r="N191">
        <v>9</v>
      </c>
      <c r="O191" t="s">
        <v>21398</v>
      </c>
      <c r="P191" t="s">
        <v>7742</v>
      </c>
      <c r="Q191">
        <v>6</v>
      </c>
      <c r="R191">
        <v>4</v>
      </c>
      <c r="S191">
        <v>0.9</v>
      </c>
      <c r="T191">
        <v>1.87</v>
      </c>
      <c r="U191">
        <v>578.74</v>
      </c>
      <c r="V191">
        <v>127.84</v>
      </c>
      <c r="W191">
        <v>3.03</v>
      </c>
      <c r="X191">
        <v>13.72</v>
      </c>
      <c r="Y191">
        <v>8.35</v>
      </c>
      <c r="Z191">
        <v>3</v>
      </c>
      <c r="AA191" t="s">
        <v>4250</v>
      </c>
      <c r="AB191">
        <v>1</v>
      </c>
      <c r="AC191">
        <v>13</v>
      </c>
      <c r="AD191">
        <v>2.8250000000000002</v>
      </c>
      <c r="AF191" t="s">
        <v>7949</v>
      </c>
      <c r="AI191">
        <v>0</v>
      </c>
      <c r="AJ191">
        <v>0</v>
      </c>
      <c r="AK191" t="s">
        <v>19836</v>
      </c>
      <c r="AL191" t="s">
        <v>19836</v>
      </c>
      <c r="AM191" t="s">
        <v>20019</v>
      </c>
    </row>
    <row r="192" spans="1:39" x14ac:dyDescent="0.25">
      <c r="A192" t="s">
        <v>6016</v>
      </c>
      <c r="B192" t="s">
        <v>21300</v>
      </c>
      <c r="C192" t="s">
        <v>4842</v>
      </c>
      <c r="D192">
        <v>76.98</v>
      </c>
      <c r="K192" t="s">
        <v>6860</v>
      </c>
      <c r="L192" t="s">
        <v>6861</v>
      </c>
      <c r="M192" t="s">
        <v>21331</v>
      </c>
      <c r="N192">
        <v>9</v>
      </c>
      <c r="O192" t="s">
        <v>21399</v>
      </c>
      <c r="P192" t="s">
        <v>7742</v>
      </c>
      <c r="Q192">
        <v>6</v>
      </c>
      <c r="R192">
        <v>4</v>
      </c>
      <c r="S192">
        <v>0.9</v>
      </c>
      <c r="T192">
        <v>1.87</v>
      </c>
      <c r="U192">
        <v>578.74</v>
      </c>
      <c r="V192">
        <v>127.84</v>
      </c>
      <c r="W192">
        <v>3.03</v>
      </c>
      <c r="X192">
        <v>13.72</v>
      </c>
      <c r="Y192">
        <v>8.35</v>
      </c>
      <c r="Z192">
        <v>3</v>
      </c>
      <c r="AA192" t="s">
        <v>4250</v>
      </c>
      <c r="AB192">
        <v>1</v>
      </c>
      <c r="AC192">
        <v>13</v>
      </c>
      <c r="AD192">
        <v>2.8250000000000002</v>
      </c>
      <c r="AF192" t="s">
        <v>7949</v>
      </c>
      <c r="AI192">
        <v>0</v>
      </c>
      <c r="AJ192">
        <v>0</v>
      </c>
      <c r="AK192" t="s">
        <v>19836</v>
      </c>
      <c r="AL192" t="s">
        <v>19836</v>
      </c>
      <c r="AM192" t="s">
        <v>20019</v>
      </c>
    </row>
    <row r="193" spans="1:39" x14ac:dyDescent="0.25">
      <c r="A193" t="s">
        <v>6016</v>
      </c>
      <c r="B193" t="s">
        <v>21300</v>
      </c>
      <c r="C193" t="s">
        <v>4842</v>
      </c>
      <c r="D193">
        <v>81.53</v>
      </c>
      <c r="K193" t="s">
        <v>6860</v>
      </c>
      <c r="L193" t="s">
        <v>6861</v>
      </c>
      <c r="M193" t="s">
        <v>21332</v>
      </c>
      <c r="N193">
        <v>9</v>
      </c>
      <c r="O193" t="s">
        <v>21400</v>
      </c>
      <c r="P193" t="s">
        <v>7742</v>
      </c>
      <c r="Q193">
        <v>6</v>
      </c>
      <c r="R193">
        <v>4</v>
      </c>
      <c r="S193">
        <v>0.9</v>
      </c>
      <c r="T193">
        <v>1.87</v>
      </c>
      <c r="U193">
        <v>578.74</v>
      </c>
      <c r="V193">
        <v>127.84</v>
      </c>
      <c r="W193">
        <v>3.03</v>
      </c>
      <c r="X193">
        <v>13.72</v>
      </c>
      <c r="Y193">
        <v>8.35</v>
      </c>
      <c r="Z193">
        <v>3</v>
      </c>
      <c r="AA193" t="s">
        <v>4250</v>
      </c>
      <c r="AB193">
        <v>1</v>
      </c>
      <c r="AC193">
        <v>13</v>
      </c>
      <c r="AD193">
        <v>2.8250000000000002</v>
      </c>
      <c r="AF193" t="s">
        <v>7949</v>
      </c>
      <c r="AI193">
        <v>0</v>
      </c>
      <c r="AJ193">
        <v>0</v>
      </c>
      <c r="AK193" t="s">
        <v>19836</v>
      </c>
      <c r="AL193" t="s">
        <v>19836</v>
      </c>
      <c r="AM193" t="s">
        <v>20019</v>
      </c>
    </row>
    <row r="194" spans="1:39" x14ac:dyDescent="0.25">
      <c r="A194" t="s">
        <v>6016</v>
      </c>
      <c r="B194" t="s">
        <v>21300</v>
      </c>
      <c r="C194" t="s">
        <v>4842</v>
      </c>
      <c r="D194">
        <v>-5.73</v>
      </c>
      <c r="K194" t="s">
        <v>6860</v>
      </c>
      <c r="L194" t="s">
        <v>6861</v>
      </c>
      <c r="M194" t="s">
        <v>21333</v>
      </c>
      <c r="N194">
        <v>9</v>
      </c>
      <c r="O194" t="s">
        <v>21401</v>
      </c>
      <c r="P194" t="s">
        <v>7742</v>
      </c>
      <c r="Q194">
        <v>6</v>
      </c>
      <c r="R194">
        <v>4</v>
      </c>
      <c r="S194">
        <v>0.9</v>
      </c>
      <c r="T194">
        <v>1.87</v>
      </c>
      <c r="U194">
        <v>578.74</v>
      </c>
      <c r="V194">
        <v>127.84</v>
      </c>
      <c r="W194">
        <v>3.03</v>
      </c>
      <c r="X194">
        <v>13.72</v>
      </c>
      <c r="Y194">
        <v>8.35</v>
      </c>
      <c r="Z194">
        <v>3</v>
      </c>
      <c r="AA194" t="s">
        <v>4250</v>
      </c>
      <c r="AB194">
        <v>1</v>
      </c>
      <c r="AC194">
        <v>13</v>
      </c>
      <c r="AD194">
        <v>2.8250000000000002</v>
      </c>
      <c r="AF194" t="s">
        <v>7949</v>
      </c>
      <c r="AI194">
        <v>0</v>
      </c>
      <c r="AJ194">
        <v>0</v>
      </c>
      <c r="AK194" t="s">
        <v>19836</v>
      </c>
      <c r="AL194" t="s">
        <v>19836</v>
      </c>
      <c r="AM194" t="s">
        <v>20019</v>
      </c>
    </row>
    <row r="195" spans="1:39" x14ac:dyDescent="0.25">
      <c r="A195" t="s">
        <v>6016</v>
      </c>
      <c r="B195" t="s">
        <v>21300</v>
      </c>
      <c r="C195" t="s">
        <v>4842</v>
      </c>
      <c r="D195">
        <v>-5.18</v>
      </c>
      <c r="K195" t="s">
        <v>6860</v>
      </c>
      <c r="L195" t="s">
        <v>6861</v>
      </c>
      <c r="M195" t="s">
        <v>21334</v>
      </c>
      <c r="N195">
        <v>9</v>
      </c>
      <c r="O195" t="s">
        <v>21402</v>
      </c>
      <c r="P195" t="s">
        <v>7742</v>
      </c>
      <c r="Q195">
        <v>6</v>
      </c>
      <c r="R195">
        <v>4</v>
      </c>
      <c r="S195">
        <v>0.9</v>
      </c>
      <c r="T195">
        <v>1.87</v>
      </c>
      <c r="U195">
        <v>578.74</v>
      </c>
      <c r="V195">
        <v>127.84</v>
      </c>
      <c r="W195">
        <v>3.03</v>
      </c>
      <c r="X195">
        <v>13.72</v>
      </c>
      <c r="Y195">
        <v>8.35</v>
      </c>
      <c r="Z195">
        <v>3</v>
      </c>
      <c r="AA195" t="s">
        <v>4250</v>
      </c>
      <c r="AB195">
        <v>1</v>
      </c>
      <c r="AC195">
        <v>13</v>
      </c>
      <c r="AD195">
        <v>2.8250000000000002</v>
      </c>
      <c r="AF195" t="s">
        <v>7949</v>
      </c>
      <c r="AI195">
        <v>0</v>
      </c>
      <c r="AJ195">
        <v>0</v>
      </c>
      <c r="AK195" t="s">
        <v>19836</v>
      </c>
      <c r="AL195" t="s">
        <v>19836</v>
      </c>
      <c r="AM195" t="s">
        <v>20019</v>
      </c>
    </row>
    <row r="196" spans="1:39" x14ac:dyDescent="0.25">
      <c r="A196" t="s">
        <v>6016</v>
      </c>
      <c r="B196" t="s">
        <v>21300</v>
      </c>
      <c r="C196" t="s">
        <v>4842</v>
      </c>
      <c r="D196">
        <v>10</v>
      </c>
      <c r="K196" t="s">
        <v>6860</v>
      </c>
      <c r="L196" t="s">
        <v>6861</v>
      </c>
      <c r="M196" t="s">
        <v>21335</v>
      </c>
      <c r="N196">
        <v>9</v>
      </c>
      <c r="O196" t="s">
        <v>21403</v>
      </c>
      <c r="P196" t="s">
        <v>7742</v>
      </c>
      <c r="Q196">
        <v>6</v>
      </c>
      <c r="R196">
        <v>4</v>
      </c>
      <c r="S196">
        <v>0.9</v>
      </c>
      <c r="T196">
        <v>1.87</v>
      </c>
      <c r="U196">
        <v>578.74</v>
      </c>
      <c r="V196">
        <v>127.84</v>
      </c>
      <c r="W196">
        <v>3.03</v>
      </c>
      <c r="X196">
        <v>13.72</v>
      </c>
      <c r="Y196">
        <v>8.35</v>
      </c>
      <c r="Z196">
        <v>3</v>
      </c>
      <c r="AA196" t="s">
        <v>4250</v>
      </c>
      <c r="AB196">
        <v>1</v>
      </c>
      <c r="AC196">
        <v>13</v>
      </c>
      <c r="AD196">
        <v>2.8250000000000002</v>
      </c>
      <c r="AF196" t="s">
        <v>7949</v>
      </c>
      <c r="AI196">
        <v>0</v>
      </c>
      <c r="AJ196">
        <v>0</v>
      </c>
      <c r="AK196" t="s">
        <v>19836</v>
      </c>
      <c r="AL196" t="s">
        <v>19836</v>
      </c>
      <c r="AM196" t="s">
        <v>20019</v>
      </c>
    </row>
    <row r="197" spans="1:39" x14ac:dyDescent="0.25">
      <c r="A197" t="s">
        <v>6016</v>
      </c>
      <c r="B197" t="s">
        <v>21300</v>
      </c>
      <c r="C197" t="s">
        <v>4842</v>
      </c>
      <c r="D197">
        <v>30.29</v>
      </c>
      <c r="K197" t="s">
        <v>6860</v>
      </c>
      <c r="L197" t="s">
        <v>6861</v>
      </c>
      <c r="M197" t="s">
        <v>21336</v>
      </c>
      <c r="N197">
        <v>9</v>
      </c>
      <c r="O197" t="s">
        <v>21404</v>
      </c>
      <c r="P197" t="s">
        <v>7742</v>
      </c>
      <c r="Q197">
        <v>6</v>
      </c>
      <c r="R197">
        <v>4</v>
      </c>
      <c r="S197">
        <v>0.9</v>
      </c>
      <c r="T197">
        <v>1.87</v>
      </c>
      <c r="U197">
        <v>578.74</v>
      </c>
      <c r="V197">
        <v>127.84</v>
      </c>
      <c r="W197">
        <v>3.03</v>
      </c>
      <c r="X197">
        <v>13.72</v>
      </c>
      <c r="Y197">
        <v>8.35</v>
      </c>
      <c r="Z197">
        <v>3</v>
      </c>
      <c r="AA197" t="s">
        <v>4250</v>
      </c>
      <c r="AB197">
        <v>1</v>
      </c>
      <c r="AC197">
        <v>13</v>
      </c>
      <c r="AD197">
        <v>2.8250000000000002</v>
      </c>
      <c r="AF197" t="s">
        <v>7949</v>
      </c>
      <c r="AI197">
        <v>0</v>
      </c>
      <c r="AJ197">
        <v>0</v>
      </c>
      <c r="AK197" t="s">
        <v>19836</v>
      </c>
      <c r="AL197" t="s">
        <v>19836</v>
      </c>
      <c r="AM197" t="s">
        <v>20019</v>
      </c>
    </row>
    <row r="198" spans="1:39" x14ac:dyDescent="0.25">
      <c r="A198" t="s">
        <v>11969</v>
      </c>
      <c r="B198" t="s">
        <v>21300</v>
      </c>
      <c r="C198" t="s">
        <v>4842</v>
      </c>
      <c r="D198">
        <v>-5.27</v>
      </c>
      <c r="K198" t="s">
        <v>6860</v>
      </c>
      <c r="L198" t="s">
        <v>6861</v>
      </c>
      <c r="M198" t="s">
        <v>21337</v>
      </c>
      <c r="N198">
        <v>9</v>
      </c>
      <c r="O198" t="s">
        <v>21405</v>
      </c>
      <c r="P198" t="s">
        <v>19621</v>
      </c>
      <c r="Q198">
        <v>11</v>
      </c>
      <c r="R198">
        <v>8</v>
      </c>
      <c r="S198">
        <v>0.48</v>
      </c>
      <c r="T198">
        <v>0.64</v>
      </c>
      <c r="U198">
        <v>458.38</v>
      </c>
      <c r="V198">
        <v>197.37</v>
      </c>
      <c r="W198">
        <v>2.23</v>
      </c>
      <c r="X198">
        <v>7.75</v>
      </c>
      <c r="Y198">
        <v>0</v>
      </c>
      <c r="Z198">
        <v>3</v>
      </c>
      <c r="AA198" t="s">
        <v>4250</v>
      </c>
      <c r="AB198">
        <v>2</v>
      </c>
      <c r="AC198">
        <v>3</v>
      </c>
      <c r="AD198">
        <v>3.297285714285715</v>
      </c>
      <c r="AE198" t="s">
        <v>19829</v>
      </c>
      <c r="AF198" t="s">
        <v>7949</v>
      </c>
      <c r="AI198">
        <v>0</v>
      </c>
      <c r="AJ198">
        <v>0</v>
      </c>
      <c r="AK198" t="s">
        <v>19836</v>
      </c>
      <c r="AL198" t="s">
        <v>19836</v>
      </c>
      <c r="AM198" t="s">
        <v>20019</v>
      </c>
    </row>
    <row r="199" spans="1:39" x14ac:dyDescent="0.25">
      <c r="A199" t="s">
        <v>6016</v>
      </c>
      <c r="B199" t="s">
        <v>21300</v>
      </c>
      <c r="C199" t="s">
        <v>4842</v>
      </c>
      <c r="D199">
        <v>6.25</v>
      </c>
      <c r="K199" t="s">
        <v>6860</v>
      </c>
      <c r="L199" t="s">
        <v>6861</v>
      </c>
      <c r="M199" t="s">
        <v>21337</v>
      </c>
      <c r="N199">
        <v>9</v>
      </c>
      <c r="O199" t="s">
        <v>21405</v>
      </c>
      <c r="P199" t="s">
        <v>7742</v>
      </c>
      <c r="Q199">
        <v>6</v>
      </c>
      <c r="R199">
        <v>4</v>
      </c>
      <c r="S199">
        <v>0.9</v>
      </c>
      <c r="T199">
        <v>1.87</v>
      </c>
      <c r="U199">
        <v>578.74</v>
      </c>
      <c r="V199">
        <v>127.84</v>
      </c>
      <c r="W199">
        <v>3.03</v>
      </c>
      <c r="X199">
        <v>13.72</v>
      </c>
      <c r="Y199">
        <v>8.35</v>
      </c>
      <c r="Z199">
        <v>3</v>
      </c>
      <c r="AA199" t="s">
        <v>4250</v>
      </c>
      <c r="AB199">
        <v>1</v>
      </c>
      <c r="AC199">
        <v>13</v>
      </c>
      <c r="AD199">
        <v>2.8250000000000002</v>
      </c>
      <c r="AF199" t="s">
        <v>7949</v>
      </c>
      <c r="AI199">
        <v>0</v>
      </c>
      <c r="AJ199">
        <v>0</v>
      </c>
      <c r="AK199" t="s">
        <v>19836</v>
      </c>
      <c r="AL199" t="s">
        <v>19836</v>
      </c>
      <c r="AM199" t="s">
        <v>20019</v>
      </c>
    </row>
    <row r="200" spans="1:39" x14ac:dyDescent="0.25">
      <c r="A200" t="s">
        <v>21222</v>
      </c>
      <c r="B200" t="s">
        <v>21300</v>
      </c>
      <c r="C200" t="s">
        <v>4842</v>
      </c>
      <c r="D200">
        <v>4.3600000000000003</v>
      </c>
      <c r="K200" t="s">
        <v>6860</v>
      </c>
      <c r="L200" t="s">
        <v>6861</v>
      </c>
      <c r="M200" t="s">
        <v>21337</v>
      </c>
      <c r="N200">
        <v>9</v>
      </c>
      <c r="O200" t="s">
        <v>21405</v>
      </c>
      <c r="P200" t="s">
        <v>21504</v>
      </c>
      <c r="Q200">
        <v>6</v>
      </c>
      <c r="R200">
        <v>4</v>
      </c>
      <c r="S200">
        <v>0.86</v>
      </c>
      <c r="T200">
        <v>3.39</v>
      </c>
      <c r="U200">
        <v>436.3</v>
      </c>
      <c r="V200">
        <v>105.92</v>
      </c>
      <c r="W200">
        <v>3.29</v>
      </c>
      <c r="X200">
        <v>1.39</v>
      </c>
      <c r="Y200">
        <v>6.94</v>
      </c>
      <c r="Z200">
        <v>3</v>
      </c>
      <c r="AA200" t="s">
        <v>4250</v>
      </c>
      <c r="AB200">
        <v>0</v>
      </c>
      <c r="AC200">
        <v>7</v>
      </c>
      <c r="AD200">
        <v>3.7293333333333329</v>
      </c>
      <c r="AF200" t="s">
        <v>7951</v>
      </c>
      <c r="AI200">
        <v>0</v>
      </c>
      <c r="AJ200">
        <v>0</v>
      </c>
      <c r="AK200" t="s">
        <v>19836</v>
      </c>
      <c r="AL200" t="s">
        <v>19836</v>
      </c>
      <c r="AM200" t="s">
        <v>20019</v>
      </c>
    </row>
    <row r="201" spans="1:39" x14ac:dyDescent="0.25">
      <c r="A201" t="s">
        <v>21223</v>
      </c>
      <c r="B201" t="s">
        <v>21300</v>
      </c>
      <c r="C201" t="s">
        <v>4842</v>
      </c>
      <c r="D201">
        <v>10.52</v>
      </c>
      <c r="K201" t="s">
        <v>6860</v>
      </c>
      <c r="L201" t="s">
        <v>6861</v>
      </c>
      <c r="M201" t="s">
        <v>21337</v>
      </c>
      <c r="N201">
        <v>9</v>
      </c>
      <c r="O201" t="s">
        <v>21405</v>
      </c>
      <c r="P201" t="s">
        <v>21505</v>
      </c>
      <c r="Q201">
        <v>7</v>
      </c>
      <c r="R201">
        <v>4</v>
      </c>
      <c r="S201">
        <v>0.47</v>
      </c>
      <c r="T201">
        <v>2.82</v>
      </c>
      <c r="U201">
        <v>413.5</v>
      </c>
      <c r="V201">
        <v>105.92</v>
      </c>
      <c r="W201">
        <v>2.71</v>
      </c>
      <c r="X201">
        <v>2.42</v>
      </c>
      <c r="Y201">
        <v>9.27</v>
      </c>
      <c r="Z201">
        <v>3</v>
      </c>
      <c r="AA201" t="s">
        <v>4250</v>
      </c>
      <c r="AB201">
        <v>0</v>
      </c>
      <c r="AC201">
        <v>8</v>
      </c>
      <c r="AD201">
        <v>3.4521904761904758</v>
      </c>
      <c r="AF201" t="s">
        <v>7950</v>
      </c>
      <c r="AI201">
        <v>0</v>
      </c>
      <c r="AJ201">
        <v>0</v>
      </c>
      <c r="AK201" t="s">
        <v>19836</v>
      </c>
      <c r="AL201" t="s">
        <v>19836</v>
      </c>
      <c r="AM201" t="s">
        <v>20019</v>
      </c>
    </row>
    <row r="202" spans="1:39" x14ac:dyDescent="0.25">
      <c r="A202" t="s">
        <v>21224</v>
      </c>
      <c r="B202" t="s">
        <v>21300</v>
      </c>
      <c r="C202" t="s">
        <v>4842</v>
      </c>
      <c r="D202">
        <v>6.14</v>
      </c>
      <c r="K202" t="s">
        <v>6860</v>
      </c>
      <c r="L202" t="s">
        <v>6861</v>
      </c>
      <c r="M202" t="s">
        <v>21337</v>
      </c>
      <c r="N202">
        <v>9</v>
      </c>
      <c r="O202" t="s">
        <v>21405</v>
      </c>
      <c r="P202" t="s">
        <v>21506</v>
      </c>
      <c r="Q202">
        <v>7</v>
      </c>
      <c r="R202">
        <v>4</v>
      </c>
      <c r="S202">
        <v>1.1399999999999999</v>
      </c>
      <c r="T202">
        <v>2.92</v>
      </c>
      <c r="U202">
        <v>413.5</v>
      </c>
      <c r="V202">
        <v>105.92</v>
      </c>
      <c r="W202">
        <v>2.71</v>
      </c>
      <c r="X202">
        <v>2.44</v>
      </c>
      <c r="Y202">
        <v>7.87</v>
      </c>
      <c r="Z202">
        <v>3</v>
      </c>
      <c r="AA202" t="s">
        <v>4250</v>
      </c>
      <c r="AB202">
        <v>0</v>
      </c>
      <c r="AC202">
        <v>8</v>
      </c>
      <c r="AD202">
        <v>4.087190476190476</v>
      </c>
      <c r="AF202" t="s">
        <v>7951</v>
      </c>
      <c r="AI202">
        <v>0</v>
      </c>
      <c r="AJ202">
        <v>0</v>
      </c>
      <c r="AK202" t="s">
        <v>19836</v>
      </c>
      <c r="AL202" t="s">
        <v>19836</v>
      </c>
      <c r="AM202" t="s">
        <v>20019</v>
      </c>
    </row>
    <row r="203" spans="1:39" x14ac:dyDescent="0.25">
      <c r="A203" t="s">
        <v>11969</v>
      </c>
      <c r="B203" t="s">
        <v>21300</v>
      </c>
      <c r="C203" t="s">
        <v>4842</v>
      </c>
      <c r="D203">
        <v>1.52</v>
      </c>
      <c r="K203" t="s">
        <v>6860</v>
      </c>
      <c r="L203" t="s">
        <v>6861</v>
      </c>
      <c r="M203" t="s">
        <v>21338</v>
      </c>
      <c r="N203">
        <v>9</v>
      </c>
      <c r="O203" t="s">
        <v>21406</v>
      </c>
      <c r="P203" t="s">
        <v>19621</v>
      </c>
      <c r="Q203">
        <v>11</v>
      </c>
      <c r="R203">
        <v>8</v>
      </c>
      <c r="S203">
        <v>0.48</v>
      </c>
      <c r="T203">
        <v>0.64</v>
      </c>
      <c r="U203">
        <v>458.38</v>
      </c>
      <c r="V203">
        <v>197.37</v>
      </c>
      <c r="W203">
        <v>2.23</v>
      </c>
      <c r="X203">
        <v>7.75</v>
      </c>
      <c r="Y203">
        <v>0</v>
      </c>
      <c r="Z203">
        <v>3</v>
      </c>
      <c r="AA203" t="s">
        <v>4250</v>
      </c>
      <c r="AB203">
        <v>2</v>
      </c>
      <c r="AC203">
        <v>3</v>
      </c>
      <c r="AD203">
        <v>3.297285714285715</v>
      </c>
      <c r="AE203" t="s">
        <v>19829</v>
      </c>
      <c r="AF203" t="s">
        <v>7949</v>
      </c>
      <c r="AI203">
        <v>0</v>
      </c>
      <c r="AJ203">
        <v>0</v>
      </c>
      <c r="AK203" t="s">
        <v>19836</v>
      </c>
      <c r="AL203" t="s">
        <v>19836</v>
      </c>
      <c r="AM203" t="s">
        <v>20019</v>
      </c>
    </row>
    <row r="204" spans="1:39" x14ac:dyDescent="0.25">
      <c r="A204" t="s">
        <v>6016</v>
      </c>
      <c r="B204" t="s">
        <v>21300</v>
      </c>
      <c r="C204" t="s">
        <v>4842</v>
      </c>
      <c r="D204">
        <v>1.49</v>
      </c>
      <c r="K204" t="s">
        <v>6860</v>
      </c>
      <c r="L204" t="s">
        <v>6861</v>
      </c>
      <c r="M204" t="s">
        <v>21338</v>
      </c>
      <c r="N204">
        <v>9</v>
      </c>
      <c r="O204" t="s">
        <v>21406</v>
      </c>
      <c r="P204" t="s">
        <v>7742</v>
      </c>
      <c r="Q204">
        <v>6</v>
      </c>
      <c r="R204">
        <v>4</v>
      </c>
      <c r="S204">
        <v>0.9</v>
      </c>
      <c r="T204">
        <v>1.87</v>
      </c>
      <c r="U204">
        <v>578.74</v>
      </c>
      <c r="V204">
        <v>127.84</v>
      </c>
      <c r="W204">
        <v>3.03</v>
      </c>
      <c r="X204">
        <v>13.72</v>
      </c>
      <c r="Y204">
        <v>8.35</v>
      </c>
      <c r="Z204">
        <v>3</v>
      </c>
      <c r="AA204" t="s">
        <v>4250</v>
      </c>
      <c r="AB204">
        <v>1</v>
      </c>
      <c r="AC204">
        <v>13</v>
      </c>
      <c r="AD204">
        <v>2.8250000000000002</v>
      </c>
      <c r="AF204" t="s">
        <v>7949</v>
      </c>
      <c r="AI204">
        <v>0</v>
      </c>
      <c r="AJ204">
        <v>0</v>
      </c>
      <c r="AK204" t="s">
        <v>19836</v>
      </c>
      <c r="AL204" t="s">
        <v>19836</v>
      </c>
      <c r="AM204" t="s">
        <v>20019</v>
      </c>
    </row>
    <row r="205" spans="1:39" x14ac:dyDescent="0.25">
      <c r="A205" t="s">
        <v>21222</v>
      </c>
      <c r="B205" t="s">
        <v>21300</v>
      </c>
      <c r="C205" t="s">
        <v>4842</v>
      </c>
      <c r="D205">
        <v>13.65</v>
      </c>
      <c r="K205" t="s">
        <v>6860</v>
      </c>
      <c r="L205" t="s">
        <v>6861</v>
      </c>
      <c r="M205" t="s">
        <v>21338</v>
      </c>
      <c r="N205">
        <v>9</v>
      </c>
      <c r="O205" t="s">
        <v>21406</v>
      </c>
      <c r="P205" t="s">
        <v>21504</v>
      </c>
      <c r="Q205">
        <v>6</v>
      </c>
      <c r="R205">
        <v>4</v>
      </c>
      <c r="S205">
        <v>0.86</v>
      </c>
      <c r="T205">
        <v>3.39</v>
      </c>
      <c r="U205">
        <v>436.3</v>
      </c>
      <c r="V205">
        <v>105.92</v>
      </c>
      <c r="W205">
        <v>3.29</v>
      </c>
      <c r="X205">
        <v>1.39</v>
      </c>
      <c r="Y205">
        <v>6.94</v>
      </c>
      <c r="Z205">
        <v>3</v>
      </c>
      <c r="AA205" t="s">
        <v>4250</v>
      </c>
      <c r="AB205">
        <v>0</v>
      </c>
      <c r="AC205">
        <v>7</v>
      </c>
      <c r="AD205">
        <v>3.7293333333333329</v>
      </c>
      <c r="AF205" t="s">
        <v>7951</v>
      </c>
      <c r="AI205">
        <v>0</v>
      </c>
      <c r="AJ205">
        <v>0</v>
      </c>
      <c r="AK205" t="s">
        <v>19836</v>
      </c>
      <c r="AL205" t="s">
        <v>19836</v>
      </c>
      <c r="AM205" t="s">
        <v>20019</v>
      </c>
    </row>
    <row r="206" spans="1:39" x14ac:dyDescent="0.25">
      <c r="A206" t="s">
        <v>21223</v>
      </c>
      <c r="B206" t="s">
        <v>21300</v>
      </c>
      <c r="C206" t="s">
        <v>4842</v>
      </c>
      <c r="D206">
        <v>14.2</v>
      </c>
      <c r="K206" t="s">
        <v>6860</v>
      </c>
      <c r="L206" t="s">
        <v>6861</v>
      </c>
      <c r="M206" t="s">
        <v>21338</v>
      </c>
      <c r="N206">
        <v>9</v>
      </c>
      <c r="O206" t="s">
        <v>21406</v>
      </c>
      <c r="P206" t="s">
        <v>21505</v>
      </c>
      <c r="Q206">
        <v>7</v>
      </c>
      <c r="R206">
        <v>4</v>
      </c>
      <c r="S206">
        <v>0.47</v>
      </c>
      <c r="T206">
        <v>2.82</v>
      </c>
      <c r="U206">
        <v>413.5</v>
      </c>
      <c r="V206">
        <v>105.92</v>
      </c>
      <c r="W206">
        <v>2.71</v>
      </c>
      <c r="X206">
        <v>2.42</v>
      </c>
      <c r="Y206">
        <v>9.27</v>
      </c>
      <c r="Z206">
        <v>3</v>
      </c>
      <c r="AA206" t="s">
        <v>4250</v>
      </c>
      <c r="AB206">
        <v>0</v>
      </c>
      <c r="AC206">
        <v>8</v>
      </c>
      <c r="AD206">
        <v>3.4521904761904758</v>
      </c>
      <c r="AF206" t="s">
        <v>7950</v>
      </c>
      <c r="AI206">
        <v>0</v>
      </c>
      <c r="AJ206">
        <v>0</v>
      </c>
      <c r="AK206" t="s">
        <v>19836</v>
      </c>
      <c r="AL206" t="s">
        <v>19836</v>
      </c>
      <c r="AM206" t="s">
        <v>20019</v>
      </c>
    </row>
    <row r="207" spans="1:39" x14ac:dyDescent="0.25">
      <c r="A207" t="s">
        <v>21224</v>
      </c>
      <c r="B207" t="s">
        <v>21300</v>
      </c>
      <c r="C207" t="s">
        <v>4842</v>
      </c>
      <c r="D207">
        <v>20.190000000000001</v>
      </c>
      <c r="K207" t="s">
        <v>6860</v>
      </c>
      <c r="L207" t="s">
        <v>6861</v>
      </c>
      <c r="M207" t="s">
        <v>21338</v>
      </c>
      <c r="N207">
        <v>9</v>
      </c>
      <c r="O207" t="s">
        <v>21406</v>
      </c>
      <c r="P207" t="s">
        <v>21506</v>
      </c>
      <c r="Q207">
        <v>7</v>
      </c>
      <c r="R207">
        <v>4</v>
      </c>
      <c r="S207">
        <v>1.1399999999999999</v>
      </c>
      <c r="T207">
        <v>2.92</v>
      </c>
      <c r="U207">
        <v>413.5</v>
      </c>
      <c r="V207">
        <v>105.92</v>
      </c>
      <c r="W207">
        <v>2.71</v>
      </c>
      <c r="X207">
        <v>2.44</v>
      </c>
      <c r="Y207">
        <v>7.87</v>
      </c>
      <c r="Z207">
        <v>3</v>
      </c>
      <c r="AA207" t="s">
        <v>4250</v>
      </c>
      <c r="AB207">
        <v>0</v>
      </c>
      <c r="AC207">
        <v>8</v>
      </c>
      <c r="AD207">
        <v>4.087190476190476</v>
      </c>
      <c r="AF207" t="s">
        <v>7951</v>
      </c>
      <c r="AI207">
        <v>0</v>
      </c>
      <c r="AJ207">
        <v>0</v>
      </c>
      <c r="AK207" t="s">
        <v>19836</v>
      </c>
      <c r="AL207" t="s">
        <v>19836</v>
      </c>
      <c r="AM207" t="s">
        <v>20019</v>
      </c>
    </row>
    <row r="208" spans="1:39" x14ac:dyDescent="0.25">
      <c r="A208" t="s">
        <v>11969</v>
      </c>
      <c r="B208" t="s">
        <v>21300</v>
      </c>
      <c r="C208" t="s">
        <v>4842</v>
      </c>
      <c r="D208">
        <v>-2.41</v>
      </c>
      <c r="K208" t="s">
        <v>6860</v>
      </c>
      <c r="L208" t="s">
        <v>6861</v>
      </c>
      <c r="M208" t="s">
        <v>21339</v>
      </c>
      <c r="N208">
        <v>9</v>
      </c>
      <c r="O208" t="s">
        <v>21407</v>
      </c>
      <c r="P208" t="s">
        <v>19621</v>
      </c>
      <c r="Q208">
        <v>11</v>
      </c>
      <c r="R208">
        <v>8</v>
      </c>
      <c r="S208">
        <v>0.48</v>
      </c>
      <c r="T208">
        <v>0.64</v>
      </c>
      <c r="U208">
        <v>458.38</v>
      </c>
      <c r="V208">
        <v>197.37</v>
      </c>
      <c r="W208">
        <v>2.23</v>
      </c>
      <c r="X208">
        <v>7.75</v>
      </c>
      <c r="Y208">
        <v>0</v>
      </c>
      <c r="Z208">
        <v>3</v>
      </c>
      <c r="AA208" t="s">
        <v>4250</v>
      </c>
      <c r="AB208">
        <v>2</v>
      </c>
      <c r="AC208">
        <v>3</v>
      </c>
      <c r="AD208">
        <v>3.297285714285715</v>
      </c>
      <c r="AE208" t="s">
        <v>19829</v>
      </c>
      <c r="AF208" t="s">
        <v>7949</v>
      </c>
      <c r="AI208">
        <v>0</v>
      </c>
      <c r="AJ208">
        <v>0</v>
      </c>
      <c r="AK208" t="s">
        <v>19836</v>
      </c>
      <c r="AL208" t="s">
        <v>19836</v>
      </c>
      <c r="AM208" t="s">
        <v>20019</v>
      </c>
    </row>
    <row r="209" spans="1:39" x14ac:dyDescent="0.25">
      <c r="A209" t="s">
        <v>6016</v>
      </c>
      <c r="B209" t="s">
        <v>21300</v>
      </c>
      <c r="C209" t="s">
        <v>4842</v>
      </c>
      <c r="D209">
        <v>94.46</v>
      </c>
      <c r="K209" t="s">
        <v>6860</v>
      </c>
      <c r="L209" t="s">
        <v>6861</v>
      </c>
      <c r="M209" t="s">
        <v>21339</v>
      </c>
      <c r="N209">
        <v>9</v>
      </c>
      <c r="O209" t="s">
        <v>21407</v>
      </c>
      <c r="P209" t="s">
        <v>7742</v>
      </c>
      <c r="Q209">
        <v>6</v>
      </c>
      <c r="R209">
        <v>4</v>
      </c>
      <c r="S209">
        <v>0.9</v>
      </c>
      <c r="T209">
        <v>1.87</v>
      </c>
      <c r="U209">
        <v>578.74</v>
      </c>
      <c r="V209">
        <v>127.84</v>
      </c>
      <c r="W209">
        <v>3.03</v>
      </c>
      <c r="X209">
        <v>13.72</v>
      </c>
      <c r="Y209">
        <v>8.35</v>
      </c>
      <c r="Z209">
        <v>3</v>
      </c>
      <c r="AA209" t="s">
        <v>4250</v>
      </c>
      <c r="AB209">
        <v>1</v>
      </c>
      <c r="AC209">
        <v>13</v>
      </c>
      <c r="AD209">
        <v>2.8250000000000002</v>
      </c>
      <c r="AF209" t="s">
        <v>7949</v>
      </c>
      <c r="AI209">
        <v>0</v>
      </c>
      <c r="AJ209">
        <v>0</v>
      </c>
      <c r="AK209" t="s">
        <v>19836</v>
      </c>
      <c r="AL209" t="s">
        <v>19836</v>
      </c>
      <c r="AM209" t="s">
        <v>20019</v>
      </c>
    </row>
    <row r="210" spans="1:39" x14ac:dyDescent="0.25">
      <c r="A210" t="s">
        <v>21222</v>
      </c>
      <c r="B210" t="s">
        <v>21300</v>
      </c>
      <c r="C210" t="s">
        <v>4842</v>
      </c>
      <c r="D210">
        <v>24.86</v>
      </c>
      <c r="K210" t="s">
        <v>6860</v>
      </c>
      <c r="L210" t="s">
        <v>6861</v>
      </c>
      <c r="M210" t="s">
        <v>21339</v>
      </c>
      <c r="N210">
        <v>9</v>
      </c>
      <c r="O210" t="s">
        <v>21407</v>
      </c>
      <c r="P210" t="s">
        <v>21504</v>
      </c>
      <c r="Q210">
        <v>6</v>
      </c>
      <c r="R210">
        <v>4</v>
      </c>
      <c r="S210">
        <v>0.86</v>
      </c>
      <c r="T210">
        <v>3.39</v>
      </c>
      <c r="U210">
        <v>436.3</v>
      </c>
      <c r="V210">
        <v>105.92</v>
      </c>
      <c r="W210">
        <v>3.29</v>
      </c>
      <c r="X210">
        <v>1.39</v>
      </c>
      <c r="Y210">
        <v>6.94</v>
      </c>
      <c r="Z210">
        <v>3</v>
      </c>
      <c r="AA210" t="s">
        <v>4250</v>
      </c>
      <c r="AB210">
        <v>0</v>
      </c>
      <c r="AC210">
        <v>7</v>
      </c>
      <c r="AD210">
        <v>3.7293333333333329</v>
      </c>
      <c r="AF210" t="s">
        <v>7951</v>
      </c>
      <c r="AI210">
        <v>0</v>
      </c>
      <c r="AJ210">
        <v>0</v>
      </c>
      <c r="AK210" t="s">
        <v>19836</v>
      </c>
      <c r="AL210" t="s">
        <v>19836</v>
      </c>
      <c r="AM210" t="s">
        <v>20019</v>
      </c>
    </row>
    <row r="211" spans="1:39" x14ac:dyDescent="0.25">
      <c r="A211" t="s">
        <v>21223</v>
      </c>
      <c r="B211" t="s">
        <v>21300</v>
      </c>
      <c r="C211" t="s">
        <v>4842</v>
      </c>
      <c r="D211">
        <v>21.71</v>
      </c>
      <c r="K211" t="s">
        <v>6860</v>
      </c>
      <c r="L211" t="s">
        <v>6861</v>
      </c>
      <c r="M211" t="s">
        <v>21339</v>
      </c>
      <c r="N211">
        <v>9</v>
      </c>
      <c r="O211" t="s">
        <v>21407</v>
      </c>
      <c r="P211" t="s">
        <v>21505</v>
      </c>
      <c r="Q211">
        <v>7</v>
      </c>
      <c r="R211">
        <v>4</v>
      </c>
      <c r="S211">
        <v>0.47</v>
      </c>
      <c r="T211">
        <v>2.82</v>
      </c>
      <c r="U211">
        <v>413.5</v>
      </c>
      <c r="V211">
        <v>105.92</v>
      </c>
      <c r="W211">
        <v>2.71</v>
      </c>
      <c r="X211">
        <v>2.42</v>
      </c>
      <c r="Y211">
        <v>9.27</v>
      </c>
      <c r="Z211">
        <v>3</v>
      </c>
      <c r="AA211" t="s">
        <v>4250</v>
      </c>
      <c r="AB211">
        <v>0</v>
      </c>
      <c r="AC211">
        <v>8</v>
      </c>
      <c r="AD211">
        <v>3.4521904761904758</v>
      </c>
      <c r="AF211" t="s">
        <v>7950</v>
      </c>
      <c r="AI211">
        <v>0</v>
      </c>
      <c r="AJ211">
        <v>0</v>
      </c>
      <c r="AK211" t="s">
        <v>19836</v>
      </c>
      <c r="AL211" t="s">
        <v>19836</v>
      </c>
      <c r="AM211" t="s">
        <v>20019</v>
      </c>
    </row>
    <row r="212" spans="1:39" x14ac:dyDescent="0.25">
      <c r="A212" t="s">
        <v>21224</v>
      </c>
      <c r="B212" t="s">
        <v>21300</v>
      </c>
      <c r="C212" t="s">
        <v>4842</v>
      </c>
      <c r="D212">
        <v>22.19</v>
      </c>
      <c r="K212" t="s">
        <v>6860</v>
      </c>
      <c r="L212" t="s">
        <v>6861</v>
      </c>
      <c r="M212" t="s">
        <v>21339</v>
      </c>
      <c r="N212">
        <v>9</v>
      </c>
      <c r="O212" t="s">
        <v>21407</v>
      </c>
      <c r="P212" t="s">
        <v>21506</v>
      </c>
      <c r="Q212">
        <v>7</v>
      </c>
      <c r="R212">
        <v>4</v>
      </c>
      <c r="S212">
        <v>1.1399999999999999</v>
      </c>
      <c r="T212">
        <v>2.92</v>
      </c>
      <c r="U212">
        <v>413.5</v>
      </c>
      <c r="V212">
        <v>105.92</v>
      </c>
      <c r="W212">
        <v>2.71</v>
      </c>
      <c r="X212">
        <v>2.44</v>
      </c>
      <c r="Y212">
        <v>7.87</v>
      </c>
      <c r="Z212">
        <v>3</v>
      </c>
      <c r="AA212" t="s">
        <v>4250</v>
      </c>
      <c r="AB212">
        <v>0</v>
      </c>
      <c r="AC212">
        <v>8</v>
      </c>
      <c r="AD212">
        <v>4.087190476190476</v>
      </c>
      <c r="AF212" t="s">
        <v>7951</v>
      </c>
      <c r="AI212">
        <v>0</v>
      </c>
      <c r="AJ212">
        <v>0</v>
      </c>
      <c r="AK212" t="s">
        <v>19836</v>
      </c>
      <c r="AL212" t="s">
        <v>19836</v>
      </c>
      <c r="AM212" t="s">
        <v>20019</v>
      </c>
    </row>
    <row r="213" spans="1:39" x14ac:dyDescent="0.25">
      <c r="A213" t="s">
        <v>11969</v>
      </c>
      <c r="B213" t="s">
        <v>21300</v>
      </c>
      <c r="C213" t="s">
        <v>4842</v>
      </c>
      <c r="D213">
        <v>20.75</v>
      </c>
      <c r="K213" t="s">
        <v>6860</v>
      </c>
      <c r="L213" t="s">
        <v>6861</v>
      </c>
      <c r="M213" t="s">
        <v>21340</v>
      </c>
      <c r="N213">
        <v>9</v>
      </c>
      <c r="O213" t="s">
        <v>21408</v>
      </c>
      <c r="P213" t="s">
        <v>19621</v>
      </c>
      <c r="Q213">
        <v>11</v>
      </c>
      <c r="R213">
        <v>8</v>
      </c>
      <c r="S213">
        <v>0.48</v>
      </c>
      <c r="T213">
        <v>0.64</v>
      </c>
      <c r="U213">
        <v>458.38</v>
      </c>
      <c r="V213">
        <v>197.37</v>
      </c>
      <c r="W213">
        <v>2.23</v>
      </c>
      <c r="X213">
        <v>7.75</v>
      </c>
      <c r="Y213">
        <v>0</v>
      </c>
      <c r="Z213">
        <v>3</v>
      </c>
      <c r="AA213" t="s">
        <v>4250</v>
      </c>
      <c r="AB213">
        <v>2</v>
      </c>
      <c r="AC213">
        <v>3</v>
      </c>
      <c r="AD213">
        <v>3.297285714285715</v>
      </c>
      <c r="AE213" t="s">
        <v>19829</v>
      </c>
      <c r="AF213" t="s">
        <v>7949</v>
      </c>
      <c r="AI213">
        <v>0</v>
      </c>
      <c r="AJ213">
        <v>0</v>
      </c>
      <c r="AK213" t="s">
        <v>19836</v>
      </c>
      <c r="AL213" t="s">
        <v>19836</v>
      </c>
      <c r="AM213" t="s">
        <v>20019</v>
      </c>
    </row>
    <row r="214" spans="1:39" x14ac:dyDescent="0.25">
      <c r="A214" t="s">
        <v>6016</v>
      </c>
      <c r="B214" t="s">
        <v>21300</v>
      </c>
      <c r="C214" t="s">
        <v>4842</v>
      </c>
      <c r="D214">
        <v>95.65</v>
      </c>
      <c r="K214" t="s">
        <v>6860</v>
      </c>
      <c r="L214" t="s">
        <v>6861</v>
      </c>
      <c r="M214" t="s">
        <v>21340</v>
      </c>
      <c r="N214">
        <v>9</v>
      </c>
      <c r="O214" t="s">
        <v>21408</v>
      </c>
      <c r="P214" t="s">
        <v>7742</v>
      </c>
      <c r="Q214">
        <v>6</v>
      </c>
      <c r="R214">
        <v>4</v>
      </c>
      <c r="S214">
        <v>0.9</v>
      </c>
      <c r="T214">
        <v>1.87</v>
      </c>
      <c r="U214">
        <v>578.74</v>
      </c>
      <c r="V214">
        <v>127.84</v>
      </c>
      <c r="W214">
        <v>3.03</v>
      </c>
      <c r="X214">
        <v>13.72</v>
      </c>
      <c r="Y214">
        <v>8.35</v>
      </c>
      <c r="Z214">
        <v>3</v>
      </c>
      <c r="AA214" t="s">
        <v>4250</v>
      </c>
      <c r="AB214">
        <v>1</v>
      </c>
      <c r="AC214">
        <v>13</v>
      </c>
      <c r="AD214">
        <v>2.8250000000000002</v>
      </c>
      <c r="AF214" t="s">
        <v>7949</v>
      </c>
      <c r="AI214">
        <v>0</v>
      </c>
      <c r="AJ214">
        <v>0</v>
      </c>
      <c r="AK214" t="s">
        <v>19836</v>
      </c>
      <c r="AL214" t="s">
        <v>19836</v>
      </c>
      <c r="AM214" t="s">
        <v>20019</v>
      </c>
    </row>
    <row r="215" spans="1:39" x14ac:dyDescent="0.25">
      <c r="A215" t="s">
        <v>21222</v>
      </c>
      <c r="B215" t="s">
        <v>21300</v>
      </c>
      <c r="C215" t="s">
        <v>4842</v>
      </c>
      <c r="D215">
        <v>26.21</v>
      </c>
      <c r="K215" t="s">
        <v>6860</v>
      </c>
      <c r="L215" t="s">
        <v>6861</v>
      </c>
      <c r="M215" t="s">
        <v>21340</v>
      </c>
      <c r="N215">
        <v>9</v>
      </c>
      <c r="O215" t="s">
        <v>21408</v>
      </c>
      <c r="P215" t="s">
        <v>21504</v>
      </c>
      <c r="Q215">
        <v>6</v>
      </c>
      <c r="R215">
        <v>4</v>
      </c>
      <c r="S215">
        <v>0.86</v>
      </c>
      <c r="T215">
        <v>3.39</v>
      </c>
      <c r="U215">
        <v>436.3</v>
      </c>
      <c r="V215">
        <v>105.92</v>
      </c>
      <c r="W215">
        <v>3.29</v>
      </c>
      <c r="X215">
        <v>1.39</v>
      </c>
      <c r="Y215">
        <v>6.94</v>
      </c>
      <c r="Z215">
        <v>3</v>
      </c>
      <c r="AA215" t="s">
        <v>4250</v>
      </c>
      <c r="AB215">
        <v>0</v>
      </c>
      <c r="AC215">
        <v>7</v>
      </c>
      <c r="AD215">
        <v>3.7293333333333329</v>
      </c>
      <c r="AF215" t="s">
        <v>7951</v>
      </c>
      <c r="AI215">
        <v>0</v>
      </c>
      <c r="AJ215">
        <v>0</v>
      </c>
      <c r="AK215" t="s">
        <v>19836</v>
      </c>
      <c r="AL215" t="s">
        <v>19836</v>
      </c>
      <c r="AM215" t="s">
        <v>20019</v>
      </c>
    </row>
    <row r="216" spans="1:39" x14ac:dyDescent="0.25">
      <c r="A216" t="s">
        <v>21223</v>
      </c>
      <c r="B216" t="s">
        <v>21300</v>
      </c>
      <c r="C216" t="s">
        <v>4842</v>
      </c>
      <c r="D216">
        <v>26.77</v>
      </c>
      <c r="K216" t="s">
        <v>6860</v>
      </c>
      <c r="L216" t="s">
        <v>6861</v>
      </c>
      <c r="M216" t="s">
        <v>21340</v>
      </c>
      <c r="N216">
        <v>9</v>
      </c>
      <c r="O216" t="s">
        <v>21408</v>
      </c>
      <c r="P216" t="s">
        <v>21505</v>
      </c>
      <c r="Q216">
        <v>7</v>
      </c>
      <c r="R216">
        <v>4</v>
      </c>
      <c r="S216">
        <v>0.47</v>
      </c>
      <c r="T216">
        <v>2.82</v>
      </c>
      <c r="U216">
        <v>413.5</v>
      </c>
      <c r="V216">
        <v>105.92</v>
      </c>
      <c r="W216">
        <v>2.71</v>
      </c>
      <c r="X216">
        <v>2.42</v>
      </c>
      <c r="Y216">
        <v>9.27</v>
      </c>
      <c r="Z216">
        <v>3</v>
      </c>
      <c r="AA216" t="s">
        <v>4250</v>
      </c>
      <c r="AB216">
        <v>0</v>
      </c>
      <c r="AC216">
        <v>8</v>
      </c>
      <c r="AD216">
        <v>3.4521904761904758</v>
      </c>
      <c r="AF216" t="s">
        <v>7950</v>
      </c>
      <c r="AI216">
        <v>0</v>
      </c>
      <c r="AJ216">
        <v>0</v>
      </c>
      <c r="AK216" t="s">
        <v>19836</v>
      </c>
      <c r="AL216" t="s">
        <v>19836</v>
      </c>
      <c r="AM216" t="s">
        <v>20019</v>
      </c>
    </row>
    <row r="217" spans="1:39" x14ac:dyDescent="0.25">
      <c r="A217" t="s">
        <v>21224</v>
      </c>
      <c r="B217" t="s">
        <v>21300</v>
      </c>
      <c r="C217" t="s">
        <v>4842</v>
      </c>
      <c r="D217">
        <v>26.16</v>
      </c>
      <c r="K217" t="s">
        <v>6860</v>
      </c>
      <c r="L217" t="s">
        <v>6861</v>
      </c>
      <c r="M217" t="s">
        <v>21340</v>
      </c>
      <c r="N217">
        <v>9</v>
      </c>
      <c r="O217" t="s">
        <v>21408</v>
      </c>
      <c r="P217" t="s">
        <v>21506</v>
      </c>
      <c r="Q217">
        <v>7</v>
      </c>
      <c r="R217">
        <v>4</v>
      </c>
      <c r="S217">
        <v>1.1399999999999999</v>
      </c>
      <c r="T217">
        <v>2.92</v>
      </c>
      <c r="U217">
        <v>413.5</v>
      </c>
      <c r="V217">
        <v>105.92</v>
      </c>
      <c r="W217">
        <v>2.71</v>
      </c>
      <c r="X217">
        <v>2.44</v>
      </c>
      <c r="Y217">
        <v>7.87</v>
      </c>
      <c r="Z217">
        <v>3</v>
      </c>
      <c r="AA217" t="s">
        <v>4250</v>
      </c>
      <c r="AB217">
        <v>0</v>
      </c>
      <c r="AC217">
        <v>8</v>
      </c>
      <c r="AD217">
        <v>4.087190476190476</v>
      </c>
      <c r="AF217" t="s">
        <v>7951</v>
      </c>
      <c r="AI217">
        <v>0</v>
      </c>
      <c r="AJ217">
        <v>0</v>
      </c>
      <c r="AK217" t="s">
        <v>19836</v>
      </c>
      <c r="AL217" t="s">
        <v>19836</v>
      </c>
      <c r="AM217" t="s">
        <v>20019</v>
      </c>
    </row>
    <row r="218" spans="1:39" x14ac:dyDescent="0.25">
      <c r="A218" t="s">
        <v>11969</v>
      </c>
      <c r="B218" t="s">
        <v>21300</v>
      </c>
      <c r="C218" t="s">
        <v>4842</v>
      </c>
      <c r="D218">
        <v>-6.19</v>
      </c>
      <c r="K218" t="s">
        <v>6860</v>
      </c>
      <c r="L218" t="s">
        <v>6861</v>
      </c>
      <c r="M218" t="s">
        <v>21341</v>
      </c>
      <c r="N218">
        <v>9</v>
      </c>
      <c r="O218" t="s">
        <v>21409</v>
      </c>
      <c r="P218" t="s">
        <v>19621</v>
      </c>
      <c r="Q218">
        <v>11</v>
      </c>
      <c r="R218">
        <v>8</v>
      </c>
      <c r="S218">
        <v>0.48</v>
      </c>
      <c r="T218">
        <v>0.64</v>
      </c>
      <c r="U218">
        <v>458.38</v>
      </c>
      <c r="V218">
        <v>197.37</v>
      </c>
      <c r="W218">
        <v>2.23</v>
      </c>
      <c r="X218">
        <v>7.75</v>
      </c>
      <c r="Y218">
        <v>0</v>
      </c>
      <c r="Z218">
        <v>3</v>
      </c>
      <c r="AA218" t="s">
        <v>4250</v>
      </c>
      <c r="AB218">
        <v>2</v>
      </c>
      <c r="AC218">
        <v>3</v>
      </c>
      <c r="AD218">
        <v>3.297285714285715</v>
      </c>
      <c r="AE218" t="s">
        <v>19829</v>
      </c>
      <c r="AF218" t="s">
        <v>7949</v>
      </c>
      <c r="AI218">
        <v>0</v>
      </c>
      <c r="AJ218">
        <v>0</v>
      </c>
      <c r="AK218" t="s">
        <v>19836</v>
      </c>
      <c r="AL218" t="s">
        <v>19836</v>
      </c>
      <c r="AM218" t="s">
        <v>20019</v>
      </c>
    </row>
    <row r="219" spans="1:39" x14ac:dyDescent="0.25">
      <c r="A219" t="s">
        <v>6016</v>
      </c>
      <c r="B219" t="s">
        <v>21300</v>
      </c>
      <c r="C219" t="s">
        <v>4842</v>
      </c>
      <c r="D219">
        <v>7.16</v>
      </c>
      <c r="K219" t="s">
        <v>6860</v>
      </c>
      <c r="L219" t="s">
        <v>6861</v>
      </c>
      <c r="M219" t="s">
        <v>21341</v>
      </c>
      <c r="N219">
        <v>9</v>
      </c>
      <c r="O219" t="s">
        <v>21409</v>
      </c>
      <c r="P219" t="s">
        <v>7742</v>
      </c>
      <c r="Q219">
        <v>6</v>
      </c>
      <c r="R219">
        <v>4</v>
      </c>
      <c r="S219">
        <v>0.9</v>
      </c>
      <c r="T219">
        <v>1.87</v>
      </c>
      <c r="U219">
        <v>578.74</v>
      </c>
      <c r="V219">
        <v>127.84</v>
      </c>
      <c r="W219">
        <v>3.03</v>
      </c>
      <c r="X219">
        <v>13.72</v>
      </c>
      <c r="Y219">
        <v>8.35</v>
      </c>
      <c r="Z219">
        <v>3</v>
      </c>
      <c r="AA219" t="s">
        <v>4250</v>
      </c>
      <c r="AB219">
        <v>1</v>
      </c>
      <c r="AC219">
        <v>13</v>
      </c>
      <c r="AD219">
        <v>2.8250000000000002</v>
      </c>
      <c r="AF219" t="s">
        <v>7949</v>
      </c>
      <c r="AI219">
        <v>0</v>
      </c>
      <c r="AJ219">
        <v>0</v>
      </c>
      <c r="AK219" t="s">
        <v>19836</v>
      </c>
      <c r="AL219" t="s">
        <v>19836</v>
      </c>
      <c r="AM219" t="s">
        <v>20019</v>
      </c>
    </row>
    <row r="220" spans="1:39" x14ac:dyDescent="0.25">
      <c r="A220" t="s">
        <v>21222</v>
      </c>
      <c r="B220" t="s">
        <v>21300</v>
      </c>
      <c r="C220" t="s">
        <v>4842</v>
      </c>
      <c r="D220">
        <v>39.14</v>
      </c>
      <c r="K220" t="s">
        <v>6860</v>
      </c>
      <c r="L220" t="s">
        <v>6861</v>
      </c>
      <c r="M220" t="s">
        <v>21341</v>
      </c>
      <c r="N220">
        <v>9</v>
      </c>
      <c r="O220" t="s">
        <v>21409</v>
      </c>
      <c r="P220" t="s">
        <v>21504</v>
      </c>
      <c r="Q220">
        <v>6</v>
      </c>
      <c r="R220">
        <v>4</v>
      </c>
      <c r="S220">
        <v>0.86</v>
      </c>
      <c r="T220">
        <v>3.39</v>
      </c>
      <c r="U220">
        <v>436.3</v>
      </c>
      <c r="V220">
        <v>105.92</v>
      </c>
      <c r="W220">
        <v>3.29</v>
      </c>
      <c r="X220">
        <v>1.39</v>
      </c>
      <c r="Y220">
        <v>6.94</v>
      </c>
      <c r="Z220">
        <v>3</v>
      </c>
      <c r="AA220" t="s">
        <v>4250</v>
      </c>
      <c r="AB220">
        <v>0</v>
      </c>
      <c r="AC220">
        <v>7</v>
      </c>
      <c r="AD220">
        <v>3.7293333333333329</v>
      </c>
      <c r="AF220" t="s">
        <v>7951</v>
      </c>
      <c r="AI220">
        <v>0</v>
      </c>
      <c r="AJ220">
        <v>0</v>
      </c>
      <c r="AK220" t="s">
        <v>19836</v>
      </c>
      <c r="AL220" t="s">
        <v>19836</v>
      </c>
      <c r="AM220" t="s">
        <v>20019</v>
      </c>
    </row>
    <row r="221" spans="1:39" x14ac:dyDescent="0.25">
      <c r="A221" t="s">
        <v>21223</v>
      </c>
      <c r="B221" t="s">
        <v>21300</v>
      </c>
      <c r="C221" t="s">
        <v>4842</v>
      </c>
      <c r="D221">
        <v>36.229999999999997</v>
      </c>
      <c r="K221" t="s">
        <v>6860</v>
      </c>
      <c r="L221" t="s">
        <v>6861</v>
      </c>
      <c r="M221" t="s">
        <v>21341</v>
      </c>
      <c r="N221">
        <v>9</v>
      </c>
      <c r="O221" t="s">
        <v>21409</v>
      </c>
      <c r="P221" t="s">
        <v>21505</v>
      </c>
      <c r="Q221">
        <v>7</v>
      </c>
      <c r="R221">
        <v>4</v>
      </c>
      <c r="S221">
        <v>0.47</v>
      </c>
      <c r="T221">
        <v>2.82</v>
      </c>
      <c r="U221">
        <v>413.5</v>
      </c>
      <c r="V221">
        <v>105.92</v>
      </c>
      <c r="W221">
        <v>2.71</v>
      </c>
      <c r="X221">
        <v>2.42</v>
      </c>
      <c r="Y221">
        <v>9.27</v>
      </c>
      <c r="Z221">
        <v>3</v>
      </c>
      <c r="AA221" t="s">
        <v>4250</v>
      </c>
      <c r="AB221">
        <v>0</v>
      </c>
      <c r="AC221">
        <v>8</v>
      </c>
      <c r="AD221">
        <v>3.4521904761904758</v>
      </c>
      <c r="AF221" t="s">
        <v>7950</v>
      </c>
      <c r="AI221">
        <v>0</v>
      </c>
      <c r="AJ221">
        <v>0</v>
      </c>
      <c r="AK221" t="s">
        <v>19836</v>
      </c>
      <c r="AL221" t="s">
        <v>19836</v>
      </c>
      <c r="AM221" t="s">
        <v>20019</v>
      </c>
    </row>
    <row r="222" spans="1:39" x14ac:dyDescent="0.25">
      <c r="A222" t="s">
        <v>21224</v>
      </c>
      <c r="B222" t="s">
        <v>21300</v>
      </c>
      <c r="C222" t="s">
        <v>4842</v>
      </c>
      <c r="D222">
        <v>34.11</v>
      </c>
      <c r="K222" t="s">
        <v>6860</v>
      </c>
      <c r="L222" t="s">
        <v>6861</v>
      </c>
      <c r="M222" t="s">
        <v>21341</v>
      </c>
      <c r="N222">
        <v>9</v>
      </c>
      <c r="O222" t="s">
        <v>21409</v>
      </c>
      <c r="P222" t="s">
        <v>21506</v>
      </c>
      <c r="Q222">
        <v>7</v>
      </c>
      <c r="R222">
        <v>4</v>
      </c>
      <c r="S222">
        <v>1.1399999999999999</v>
      </c>
      <c r="T222">
        <v>2.92</v>
      </c>
      <c r="U222">
        <v>413.5</v>
      </c>
      <c r="V222">
        <v>105.92</v>
      </c>
      <c r="W222">
        <v>2.71</v>
      </c>
      <c r="X222">
        <v>2.44</v>
      </c>
      <c r="Y222">
        <v>7.87</v>
      </c>
      <c r="Z222">
        <v>3</v>
      </c>
      <c r="AA222" t="s">
        <v>4250</v>
      </c>
      <c r="AB222">
        <v>0</v>
      </c>
      <c r="AC222">
        <v>8</v>
      </c>
      <c r="AD222">
        <v>4.087190476190476</v>
      </c>
      <c r="AF222" t="s">
        <v>7951</v>
      </c>
      <c r="AI222">
        <v>0</v>
      </c>
      <c r="AJ222">
        <v>0</v>
      </c>
      <c r="AK222" t="s">
        <v>19836</v>
      </c>
      <c r="AL222" t="s">
        <v>19836</v>
      </c>
      <c r="AM222" t="s">
        <v>20019</v>
      </c>
    </row>
    <row r="223" spans="1:39" x14ac:dyDescent="0.25">
      <c r="A223" t="s">
        <v>11969</v>
      </c>
      <c r="B223" t="s">
        <v>21300</v>
      </c>
      <c r="C223" t="s">
        <v>4842</v>
      </c>
      <c r="D223">
        <v>26.37</v>
      </c>
      <c r="K223" t="s">
        <v>6860</v>
      </c>
      <c r="L223" t="s">
        <v>6861</v>
      </c>
      <c r="M223" t="s">
        <v>21342</v>
      </c>
      <c r="N223">
        <v>9</v>
      </c>
      <c r="O223" t="s">
        <v>21410</v>
      </c>
      <c r="P223" t="s">
        <v>19621</v>
      </c>
      <c r="Q223">
        <v>11</v>
      </c>
      <c r="R223">
        <v>8</v>
      </c>
      <c r="S223">
        <v>0.48</v>
      </c>
      <c r="T223">
        <v>0.64</v>
      </c>
      <c r="U223">
        <v>458.38</v>
      </c>
      <c r="V223">
        <v>197.37</v>
      </c>
      <c r="W223">
        <v>2.23</v>
      </c>
      <c r="X223">
        <v>7.75</v>
      </c>
      <c r="Y223">
        <v>0</v>
      </c>
      <c r="Z223">
        <v>3</v>
      </c>
      <c r="AA223" t="s">
        <v>4250</v>
      </c>
      <c r="AB223">
        <v>2</v>
      </c>
      <c r="AC223">
        <v>3</v>
      </c>
      <c r="AD223">
        <v>3.297285714285715</v>
      </c>
      <c r="AE223" t="s">
        <v>19829</v>
      </c>
      <c r="AF223" t="s">
        <v>7949</v>
      </c>
      <c r="AI223">
        <v>0</v>
      </c>
      <c r="AJ223">
        <v>0</v>
      </c>
      <c r="AK223" t="s">
        <v>19836</v>
      </c>
      <c r="AL223" t="s">
        <v>19836</v>
      </c>
      <c r="AM223" t="s">
        <v>20019</v>
      </c>
    </row>
    <row r="224" spans="1:39" x14ac:dyDescent="0.25">
      <c r="A224" t="s">
        <v>6016</v>
      </c>
      <c r="B224" t="s">
        <v>21300</v>
      </c>
      <c r="C224" t="s">
        <v>4842</v>
      </c>
      <c r="D224">
        <v>-0.17</v>
      </c>
      <c r="K224" t="s">
        <v>6860</v>
      </c>
      <c r="L224" t="s">
        <v>6861</v>
      </c>
      <c r="M224" t="s">
        <v>21342</v>
      </c>
      <c r="N224">
        <v>9</v>
      </c>
      <c r="O224" t="s">
        <v>21410</v>
      </c>
      <c r="P224" t="s">
        <v>7742</v>
      </c>
      <c r="Q224">
        <v>6</v>
      </c>
      <c r="R224">
        <v>4</v>
      </c>
      <c r="S224">
        <v>0.9</v>
      </c>
      <c r="T224">
        <v>1.87</v>
      </c>
      <c r="U224">
        <v>578.74</v>
      </c>
      <c r="V224">
        <v>127.84</v>
      </c>
      <c r="W224">
        <v>3.03</v>
      </c>
      <c r="X224">
        <v>13.72</v>
      </c>
      <c r="Y224">
        <v>8.35</v>
      </c>
      <c r="Z224">
        <v>3</v>
      </c>
      <c r="AA224" t="s">
        <v>4250</v>
      </c>
      <c r="AB224">
        <v>1</v>
      </c>
      <c r="AC224">
        <v>13</v>
      </c>
      <c r="AD224">
        <v>2.8250000000000002</v>
      </c>
      <c r="AF224" t="s">
        <v>7949</v>
      </c>
      <c r="AI224">
        <v>0</v>
      </c>
      <c r="AJ224">
        <v>0</v>
      </c>
      <c r="AK224" t="s">
        <v>19836</v>
      </c>
      <c r="AL224" t="s">
        <v>19836</v>
      </c>
      <c r="AM224" t="s">
        <v>20019</v>
      </c>
    </row>
    <row r="225" spans="1:39" x14ac:dyDescent="0.25">
      <c r="A225" t="s">
        <v>21222</v>
      </c>
      <c r="B225" t="s">
        <v>21300</v>
      </c>
      <c r="C225" t="s">
        <v>4842</v>
      </c>
      <c r="D225">
        <v>65.06</v>
      </c>
      <c r="K225" t="s">
        <v>6860</v>
      </c>
      <c r="L225" t="s">
        <v>6861</v>
      </c>
      <c r="M225" t="s">
        <v>21342</v>
      </c>
      <c r="N225">
        <v>9</v>
      </c>
      <c r="O225" t="s">
        <v>21410</v>
      </c>
      <c r="P225" t="s">
        <v>21504</v>
      </c>
      <c r="Q225">
        <v>6</v>
      </c>
      <c r="R225">
        <v>4</v>
      </c>
      <c r="S225">
        <v>0.86</v>
      </c>
      <c r="T225">
        <v>3.39</v>
      </c>
      <c r="U225">
        <v>436.3</v>
      </c>
      <c r="V225">
        <v>105.92</v>
      </c>
      <c r="W225">
        <v>3.29</v>
      </c>
      <c r="X225">
        <v>1.39</v>
      </c>
      <c r="Y225">
        <v>6.94</v>
      </c>
      <c r="Z225">
        <v>3</v>
      </c>
      <c r="AA225" t="s">
        <v>4250</v>
      </c>
      <c r="AB225">
        <v>0</v>
      </c>
      <c r="AC225">
        <v>7</v>
      </c>
      <c r="AD225">
        <v>3.7293333333333329</v>
      </c>
      <c r="AF225" t="s">
        <v>7951</v>
      </c>
      <c r="AI225">
        <v>0</v>
      </c>
      <c r="AJ225">
        <v>0</v>
      </c>
      <c r="AK225" t="s">
        <v>19836</v>
      </c>
      <c r="AL225" t="s">
        <v>19836</v>
      </c>
      <c r="AM225" t="s">
        <v>20019</v>
      </c>
    </row>
    <row r="226" spans="1:39" x14ac:dyDescent="0.25">
      <c r="A226" t="s">
        <v>21223</v>
      </c>
      <c r="B226" t="s">
        <v>21300</v>
      </c>
      <c r="C226" t="s">
        <v>4842</v>
      </c>
      <c r="D226">
        <v>69.37</v>
      </c>
      <c r="K226" t="s">
        <v>6860</v>
      </c>
      <c r="L226" t="s">
        <v>6861</v>
      </c>
      <c r="M226" t="s">
        <v>21342</v>
      </c>
      <c r="N226">
        <v>9</v>
      </c>
      <c r="O226" t="s">
        <v>21410</v>
      </c>
      <c r="P226" t="s">
        <v>21505</v>
      </c>
      <c r="Q226">
        <v>7</v>
      </c>
      <c r="R226">
        <v>4</v>
      </c>
      <c r="S226">
        <v>0.47</v>
      </c>
      <c r="T226">
        <v>2.82</v>
      </c>
      <c r="U226">
        <v>413.5</v>
      </c>
      <c r="V226">
        <v>105.92</v>
      </c>
      <c r="W226">
        <v>2.71</v>
      </c>
      <c r="X226">
        <v>2.42</v>
      </c>
      <c r="Y226">
        <v>9.27</v>
      </c>
      <c r="Z226">
        <v>3</v>
      </c>
      <c r="AA226" t="s">
        <v>4250</v>
      </c>
      <c r="AB226">
        <v>0</v>
      </c>
      <c r="AC226">
        <v>8</v>
      </c>
      <c r="AD226">
        <v>3.4521904761904758</v>
      </c>
      <c r="AF226" t="s">
        <v>7950</v>
      </c>
      <c r="AI226">
        <v>0</v>
      </c>
      <c r="AJ226">
        <v>0</v>
      </c>
      <c r="AK226" t="s">
        <v>19836</v>
      </c>
      <c r="AL226" t="s">
        <v>19836</v>
      </c>
      <c r="AM226" t="s">
        <v>20019</v>
      </c>
    </row>
    <row r="227" spans="1:39" x14ac:dyDescent="0.25">
      <c r="A227" t="s">
        <v>21224</v>
      </c>
      <c r="B227" t="s">
        <v>21300</v>
      </c>
      <c r="C227" t="s">
        <v>4842</v>
      </c>
      <c r="D227">
        <v>63.42</v>
      </c>
      <c r="K227" t="s">
        <v>6860</v>
      </c>
      <c r="L227" t="s">
        <v>6861</v>
      </c>
      <c r="M227" t="s">
        <v>21342</v>
      </c>
      <c r="N227">
        <v>9</v>
      </c>
      <c r="O227" t="s">
        <v>21410</v>
      </c>
      <c r="P227" t="s">
        <v>21506</v>
      </c>
      <c r="Q227">
        <v>7</v>
      </c>
      <c r="R227">
        <v>4</v>
      </c>
      <c r="S227">
        <v>1.1399999999999999</v>
      </c>
      <c r="T227">
        <v>2.92</v>
      </c>
      <c r="U227">
        <v>413.5</v>
      </c>
      <c r="V227">
        <v>105.92</v>
      </c>
      <c r="W227">
        <v>2.71</v>
      </c>
      <c r="X227">
        <v>2.44</v>
      </c>
      <c r="Y227">
        <v>7.87</v>
      </c>
      <c r="Z227">
        <v>3</v>
      </c>
      <c r="AA227" t="s">
        <v>4250</v>
      </c>
      <c r="AB227">
        <v>0</v>
      </c>
      <c r="AC227">
        <v>8</v>
      </c>
      <c r="AD227">
        <v>4.087190476190476</v>
      </c>
      <c r="AF227" t="s">
        <v>7951</v>
      </c>
      <c r="AI227">
        <v>0</v>
      </c>
      <c r="AJ227">
        <v>0</v>
      </c>
      <c r="AK227" t="s">
        <v>19836</v>
      </c>
      <c r="AL227" t="s">
        <v>19836</v>
      </c>
      <c r="AM227" t="s">
        <v>20019</v>
      </c>
    </row>
    <row r="228" spans="1:39" x14ac:dyDescent="0.25">
      <c r="A228" t="s">
        <v>11969</v>
      </c>
      <c r="B228" t="s">
        <v>21300</v>
      </c>
      <c r="C228" t="s">
        <v>4842</v>
      </c>
      <c r="D228">
        <v>85.78</v>
      </c>
      <c r="K228" t="s">
        <v>6860</v>
      </c>
      <c r="L228" t="s">
        <v>6861</v>
      </c>
      <c r="M228" t="s">
        <v>21343</v>
      </c>
      <c r="N228">
        <v>9</v>
      </c>
      <c r="O228" t="s">
        <v>21411</v>
      </c>
      <c r="P228" t="s">
        <v>19621</v>
      </c>
      <c r="Q228">
        <v>11</v>
      </c>
      <c r="R228">
        <v>8</v>
      </c>
      <c r="S228">
        <v>0.48</v>
      </c>
      <c r="T228">
        <v>0.64</v>
      </c>
      <c r="U228">
        <v>458.38</v>
      </c>
      <c r="V228">
        <v>197.37</v>
      </c>
      <c r="W228">
        <v>2.23</v>
      </c>
      <c r="X228">
        <v>7.75</v>
      </c>
      <c r="Y228">
        <v>0</v>
      </c>
      <c r="Z228">
        <v>3</v>
      </c>
      <c r="AA228" t="s">
        <v>4250</v>
      </c>
      <c r="AB228">
        <v>2</v>
      </c>
      <c r="AC228">
        <v>3</v>
      </c>
      <c r="AD228">
        <v>3.297285714285715</v>
      </c>
      <c r="AE228" t="s">
        <v>19829</v>
      </c>
      <c r="AF228" t="s">
        <v>7949</v>
      </c>
      <c r="AI228">
        <v>0</v>
      </c>
      <c r="AJ228">
        <v>0</v>
      </c>
      <c r="AK228" t="s">
        <v>19836</v>
      </c>
      <c r="AL228" t="s">
        <v>19836</v>
      </c>
      <c r="AM228" t="s">
        <v>20019</v>
      </c>
    </row>
    <row r="229" spans="1:39" x14ac:dyDescent="0.25">
      <c r="A229" t="s">
        <v>6016</v>
      </c>
      <c r="B229" t="s">
        <v>21300</v>
      </c>
      <c r="C229" t="s">
        <v>4842</v>
      </c>
      <c r="D229">
        <v>96.51</v>
      </c>
      <c r="K229" t="s">
        <v>6860</v>
      </c>
      <c r="L229" t="s">
        <v>6861</v>
      </c>
      <c r="M229" t="s">
        <v>21343</v>
      </c>
      <c r="N229">
        <v>9</v>
      </c>
      <c r="O229" t="s">
        <v>21411</v>
      </c>
      <c r="P229" t="s">
        <v>7742</v>
      </c>
      <c r="Q229">
        <v>6</v>
      </c>
      <c r="R229">
        <v>4</v>
      </c>
      <c r="S229">
        <v>0.9</v>
      </c>
      <c r="T229">
        <v>1.87</v>
      </c>
      <c r="U229">
        <v>578.74</v>
      </c>
      <c r="V229">
        <v>127.84</v>
      </c>
      <c r="W229">
        <v>3.03</v>
      </c>
      <c r="X229">
        <v>13.72</v>
      </c>
      <c r="Y229">
        <v>8.35</v>
      </c>
      <c r="Z229">
        <v>3</v>
      </c>
      <c r="AA229" t="s">
        <v>4250</v>
      </c>
      <c r="AB229">
        <v>1</v>
      </c>
      <c r="AC229">
        <v>13</v>
      </c>
      <c r="AD229">
        <v>2.8250000000000002</v>
      </c>
      <c r="AF229" t="s">
        <v>7949</v>
      </c>
      <c r="AI229">
        <v>0</v>
      </c>
      <c r="AJ229">
        <v>0</v>
      </c>
      <c r="AK229" t="s">
        <v>19836</v>
      </c>
      <c r="AL229" t="s">
        <v>19836</v>
      </c>
      <c r="AM229" t="s">
        <v>20019</v>
      </c>
    </row>
    <row r="230" spans="1:39" x14ac:dyDescent="0.25">
      <c r="A230" t="s">
        <v>21222</v>
      </c>
      <c r="B230" t="s">
        <v>21300</v>
      </c>
      <c r="C230" t="s">
        <v>4842</v>
      </c>
      <c r="D230">
        <v>71.989999999999995</v>
      </c>
      <c r="K230" t="s">
        <v>6860</v>
      </c>
      <c r="L230" t="s">
        <v>6861</v>
      </c>
      <c r="M230" t="s">
        <v>21343</v>
      </c>
      <c r="N230">
        <v>9</v>
      </c>
      <c r="O230" t="s">
        <v>21411</v>
      </c>
      <c r="P230" t="s">
        <v>21504</v>
      </c>
      <c r="Q230">
        <v>6</v>
      </c>
      <c r="R230">
        <v>4</v>
      </c>
      <c r="S230">
        <v>0.86</v>
      </c>
      <c r="T230">
        <v>3.39</v>
      </c>
      <c r="U230">
        <v>436.3</v>
      </c>
      <c r="V230">
        <v>105.92</v>
      </c>
      <c r="W230">
        <v>3.29</v>
      </c>
      <c r="X230">
        <v>1.39</v>
      </c>
      <c r="Y230">
        <v>6.94</v>
      </c>
      <c r="Z230">
        <v>3</v>
      </c>
      <c r="AA230" t="s">
        <v>4250</v>
      </c>
      <c r="AB230">
        <v>0</v>
      </c>
      <c r="AC230">
        <v>7</v>
      </c>
      <c r="AD230">
        <v>3.7293333333333329</v>
      </c>
      <c r="AF230" t="s">
        <v>7951</v>
      </c>
      <c r="AI230">
        <v>0</v>
      </c>
      <c r="AJ230">
        <v>0</v>
      </c>
      <c r="AK230" t="s">
        <v>19836</v>
      </c>
      <c r="AL230" t="s">
        <v>19836</v>
      </c>
      <c r="AM230" t="s">
        <v>20019</v>
      </c>
    </row>
    <row r="231" spans="1:39" x14ac:dyDescent="0.25">
      <c r="A231" t="s">
        <v>21223</v>
      </c>
      <c r="B231" t="s">
        <v>21300</v>
      </c>
      <c r="C231" t="s">
        <v>4842</v>
      </c>
      <c r="D231">
        <v>73</v>
      </c>
      <c r="K231" t="s">
        <v>6860</v>
      </c>
      <c r="L231" t="s">
        <v>6861</v>
      </c>
      <c r="M231" t="s">
        <v>21343</v>
      </c>
      <c r="N231">
        <v>9</v>
      </c>
      <c r="O231" t="s">
        <v>21411</v>
      </c>
      <c r="P231" t="s">
        <v>21505</v>
      </c>
      <c r="Q231">
        <v>7</v>
      </c>
      <c r="R231">
        <v>4</v>
      </c>
      <c r="S231">
        <v>0.47</v>
      </c>
      <c r="T231">
        <v>2.82</v>
      </c>
      <c r="U231">
        <v>413.5</v>
      </c>
      <c r="V231">
        <v>105.92</v>
      </c>
      <c r="W231">
        <v>2.71</v>
      </c>
      <c r="X231">
        <v>2.42</v>
      </c>
      <c r="Y231">
        <v>9.27</v>
      </c>
      <c r="Z231">
        <v>3</v>
      </c>
      <c r="AA231" t="s">
        <v>4250</v>
      </c>
      <c r="AB231">
        <v>0</v>
      </c>
      <c r="AC231">
        <v>8</v>
      </c>
      <c r="AD231">
        <v>3.4521904761904758</v>
      </c>
      <c r="AF231" t="s">
        <v>7950</v>
      </c>
      <c r="AI231">
        <v>0</v>
      </c>
      <c r="AJ231">
        <v>0</v>
      </c>
      <c r="AK231" t="s">
        <v>19836</v>
      </c>
      <c r="AL231" t="s">
        <v>19836</v>
      </c>
      <c r="AM231" t="s">
        <v>20019</v>
      </c>
    </row>
    <row r="232" spans="1:39" x14ac:dyDescent="0.25">
      <c r="A232" t="s">
        <v>21224</v>
      </c>
      <c r="B232" t="s">
        <v>21300</v>
      </c>
      <c r="C232" t="s">
        <v>4842</v>
      </c>
      <c r="D232">
        <v>67.27</v>
      </c>
      <c r="K232" t="s">
        <v>6860</v>
      </c>
      <c r="L232" t="s">
        <v>6861</v>
      </c>
      <c r="M232" t="s">
        <v>21343</v>
      </c>
      <c r="N232">
        <v>9</v>
      </c>
      <c r="O232" t="s">
        <v>21411</v>
      </c>
      <c r="P232" t="s">
        <v>21506</v>
      </c>
      <c r="Q232">
        <v>7</v>
      </c>
      <c r="R232">
        <v>4</v>
      </c>
      <c r="S232">
        <v>1.1399999999999999</v>
      </c>
      <c r="T232">
        <v>2.92</v>
      </c>
      <c r="U232">
        <v>413.5</v>
      </c>
      <c r="V232">
        <v>105.92</v>
      </c>
      <c r="W232">
        <v>2.71</v>
      </c>
      <c r="X232">
        <v>2.44</v>
      </c>
      <c r="Y232">
        <v>7.87</v>
      </c>
      <c r="Z232">
        <v>3</v>
      </c>
      <c r="AA232" t="s">
        <v>4250</v>
      </c>
      <c r="AB232">
        <v>0</v>
      </c>
      <c r="AC232">
        <v>8</v>
      </c>
      <c r="AD232">
        <v>4.087190476190476</v>
      </c>
      <c r="AF232" t="s">
        <v>7951</v>
      </c>
      <c r="AI232">
        <v>0</v>
      </c>
      <c r="AJ232">
        <v>0</v>
      </c>
      <c r="AK232" t="s">
        <v>19836</v>
      </c>
      <c r="AL232" t="s">
        <v>19836</v>
      </c>
      <c r="AM232" t="s">
        <v>20019</v>
      </c>
    </row>
    <row r="233" spans="1:39" x14ac:dyDescent="0.25">
      <c r="A233" t="s">
        <v>11969</v>
      </c>
      <c r="B233" t="s">
        <v>21300</v>
      </c>
      <c r="C233" t="s">
        <v>4842</v>
      </c>
      <c r="D233">
        <v>88.78</v>
      </c>
      <c r="K233" t="s">
        <v>6860</v>
      </c>
      <c r="L233" t="s">
        <v>6861</v>
      </c>
      <c r="M233" t="s">
        <v>21344</v>
      </c>
      <c r="N233">
        <v>9</v>
      </c>
      <c r="O233" t="s">
        <v>21412</v>
      </c>
      <c r="P233" t="s">
        <v>19621</v>
      </c>
      <c r="Q233">
        <v>11</v>
      </c>
      <c r="R233">
        <v>8</v>
      </c>
      <c r="S233">
        <v>0.48</v>
      </c>
      <c r="T233">
        <v>0.64</v>
      </c>
      <c r="U233">
        <v>458.38</v>
      </c>
      <c r="V233">
        <v>197.37</v>
      </c>
      <c r="W233">
        <v>2.23</v>
      </c>
      <c r="X233">
        <v>7.75</v>
      </c>
      <c r="Y233">
        <v>0</v>
      </c>
      <c r="Z233">
        <v>3</v>
      </c>
      <c r="AA233" t="s">
        <v>4250</v>
      </c>
      <c r="AB233">
        <v>2</v>
      </c>
      <c r="AC233">
        <v>3</v>
      </c>
      <c r="AD233">
        <v>3.297285714285715</v>
      </c>
      <c r="AE233" t="s">
        <v>19829</v>
      </c>
      <c r="AF233" t="s">
        <v>7949</v>
      </c>
      <c r="AI233">
        <v>0</v>
      </c>
      <c r="AJ233">
        <v>0</v>
      </c>
      <c r="AK233" t="s">
        <v>19836</v>
      </c>
      <c r="AL233" t="s">
        <v>19836</v>
      </c>
      <c r="AM233" t="s">
        <v>20019</v>
      </c>
    </row>
    <row r="234" spans="1:39" x14ac:dyDescent="0.25">
      <c r="A234" t="s">
        <v>6016</v>
      </c>
      <c r="B234" t="s">
        <v>21300</v>
      </c>
      <c r="C234" t="s">
        <v>4842</v>
      </c>
      <c r="D234">
        <v>97.42</v>
      </c>
      <c r="K234" t="s">
        <v>6860</v>
      </c>
      <c r="L234" t="s">
        <v>6861</v>
      </c>
      <c r="M234" t="s">
        <v>21344</v>
      </c>
      <c r="N234">
        <v>9</v>
      </c>
      <c r="O234" t="s">
        <v>21412</v>
      </c>
      <c r="P234" t="s">
        <v>7742</v>
      </c>
      <c r="Q234">
        <v>6</v>
      </c>
      <c r="R234">
        <v>4</v>
      </c>
      <c r="S234">
        <v>0.9</v>
      </c>
      <c r="T234">
        <v>1.87</v>
      </c>
      <c r="U234">
        <v>578.74</v>
      </c>
      <c r="V234">
        <v>127.84</v>
      </c>
      <c r="W234">
        <v>3.03</v>
      </c>
      <c r="X234">
        <v>13.72</v>
      </c>
      <c r="Y234">
        <v>8.35</v>
      </c>
      <c r="Z234">
        <v>3</v>
      </c>
      <c r="AA234" t="s">
        <v>4250</v>
      </c>
      <c r="AB234">
        <v>1</v>
      </c>
      <c r="AC234">
        <v>13</v>
      </c>
      <c r="AD234">
        <v>2.8250000000000002</v>
      </c>
      <c r="AF234" t="s">
        <v>7949</v>
      </c>
      <c r="AI234">
        <v>0</v>
      </c>
      <c r="AJ234">
        <v>0</v>
      </c>
      <c r="AK234" t="s">
        <v>19836</v>
      </c>
      <c r="AL234" t="s">
        <v>19836</v>
      </c>
      <c r="AM234" t="s">
        <v>20019</v>
      </c>
    </row>
    <row r="235" spans="1:39" x14ac:dyDescent="0.25">
      <c r="A235" t="s">
        <v>21222</v>
      </c>
      <c r="B235" t="s">
        <v>21300</v>
      </c>
      <c r="C235" t="s">
        <v>4842</v>
      </c>
      <c r="D235">
        <v>77.23</v>
      </c>
      <c r="K235" t="s">
        <v>6860</v>
      </c>
      <c r="L235" t="s">
        <v>6861</v>
      </c>
      <c r="M235" t="s">
        <v>21344</v>
      </c>
      <c r="N235">
        <v>9</v>
      </c>
      <c r="O235" t="s">
        <v>21412</v>
      </c>
      <c r="P235" t="s">
        <v>21504</v>
      </c>
      <c r="Q235">
        <v>6</v>
      </c>
      <c r="R235">
        <v>4</v>
      </c>
      <c r="S235">
        <v>0.86</v>
      </c>
      <c r="T235">
        <v>3.39</v>
      </c>
      <c r="U235">
        <v>436.3</v>
      </c>
      <c r="V235">
        <v>105.92</v>
      </c>
      <c r="W235">
        <v>3.29</v>
      </c>
      <c r="X235">
        <v>1.39</v>
      </c>
      <c r="Y235">
        <v>6.94</v>
      </c>
      <c r="Z235">
        <v>3</v>
      </c>
      <c r="AA235" t="s">
        <v>4250</v>
      </c>
      <c r="AB235">
        <v>0</v>
      </c>
      <c r="AC235">
        <v>7</v>
      </c>
      <c r="AD235">
        <v>3.7293333333333329</v>
      </c>
      <c r="AF235" t="s">
        <v>7951</v>
      </c>
      <c r="AI235">
        <v>0</v>
      </c>
      <c r="AJ235">
        <v>0</v>
      </c>
      <c r="AK235" t="s">
        <v>19836</v>
      </c>
      <c r="AL235" t="s">
        <v>19836</v>
      </c>
      <c r="AM235" t="s">
        <v>20019</v>
      </c>
    </row>
    <row r="236" spans="1:39" x14ac:dyDescent="0.25">
      <c r="A236" t="s">
        <v>21223</v>
      </c>
      <c r="B236" t="s">
        <v>21300</v>
      </c>
      <c r="C236" t="s">
        <v>4842</v>
      </c>
      <c r="D236">
        <v>78.95</v>
      </c>
      <c r="K236" t="s">
        <v>6860</v>
      </c>
      <c r="L236" t="s">
        <v>6861</v>
      </c>
      <c r="M236" t="s">
        <v>21344</v>
      </c>
      <c r="N236">
        <v>9</v>
      </c>
      <c r="O236" t="s">
        <v>21412</v>
      </c>
      <c r="P236" t="s">
        <v>21505</v>
      </c>
      <c r="Q236">
        <v>7</v>
      </c>
      <c r="R236">
        <v>4</v>
      </c>
      <c r="S236">
        <v>0.47</v>
      </c>
      <c r="T236">
        <v>2.82</v>
      </c>
      <c r="U236">
        <v>413.5</v>
      </c>
      <c r="V236">
        <v>105.92</v>
      </c>
      <c r="W236">
        <v>2.71</v>
      </c>
      <c r="X236">
        <v>2.42</v>
      </c>
      <c r="Y236">
        <v>9.27</v>
      </c>
      <c r="Z236">
        <v>3</v>
      </c>
      <c r="AA236" t="s">
        <v>4250</v>
      </c>
      <c r="AB236">
        <v>0</v>
      </c>
      <c r="AC236">
        <v>8</v>
      </c>
      <c r="AD236">
        <v>3.4521904761904758</v>
      </c>
      <c r="AF236" t="s">
        <v>7950</v>
      </c>
      <c r="AI236">
        <v>0</v>
      </c>
      <c r="AJ236">
        <v>0</v>
      </c>
      <c r="AK236" t="s">
        <v>19836</v>
      </c>
      <c r="AL236" t="s">
        <v>19836</v>
      </c>
      <c r="AM236" t="s">
        <v>20019</v>
      </c>
    </row>
    <row r="237" spans="1:39" x14ac:dyDescent="0.25">
      <c r="A237" t="s">
        <v>21224</v>
      </c>
      <c r="B237" t="s">
        <v>21300</v>
      </c>
      <c r="C237" t="s">
        <v>4842</v>
      </c>
      <c r="D237">
        <v>73.8</v>
      </c>
      <c r="K237" t="s">
        <v>6860</v>
      </c>
      <c r="L237" t="s">
        <v>6861</v>
      </c>
      <c r="M237" t="s">
        <v>21344</v>
      </c>
      <c r="N237">
        <v>9</v>
      </c>
      <c r="O237" t="s">
        <v>21412</v>
      </c>
      <c r="P237" t="s">
        <v>21506</v>
      </c>
      <c r="Q237">
        <v>7</v>
      </c>
      <c r="R237">
        <v>4</v>
      </c>
      <c r="S237">
        <v>1.1399999999999999</v>
      </c>
      <c r="T237">
        <v>2.92</v>
      </c>
      <c r="U237">
        <v>413.5</v>
      </c>
      <c r="V237">
        <v>105.92</v>
      </c>
      <c r="W237">
        <v>2.71</v>
      </c>
      <c r="X237">
        <v>2.44</v>
      </c>
      <c r="Y237">
        <v>7.87</v>
      </c>
      <c r="Z237">
        <v>3</v>
      </c>
      <c r="AA237" t="s">
        <v>4250</v>
      </c>
      <c r="AB237">
        <v>0</v>
      </c>
      <c r="AC237">
        <v>8</v>
      </c>
      <c r="AD237">
        <v>4.087190476190476</v>
      </c>
      <c r="AF237" t="s">
        <v>7951</v>
      </c>
      <c r="AI237">
        <v>0</v>
      </c>
      <c r="AJ237">
        <v>0</v>
      </c>
      <c r="AK237" t="s">
        <v>19836</v>
      </c>
      <c r="AL237" t="s">
        <v>19836</v>
      </c>
      <c r="AM237" t="s">
        <v>20019</v>
      </c>
    </row>
    <row r="238" spans="1:39" x14ac:dyDescent="0.25">
      <c r="A238" t="s">
        <v>11969</v>
      </c>
      <c r="B238" t="s">
        <v>21300</v>
      </c>
      <c r="C238" t="s">
        <v>4842</v>
      </c>
      <c r="D238">
        <v>-6.56</v>
      </c>
      <c r="K238" t="s">
        <v>6860</v>
      </c>
      <c r="L238" t="s">
        <v>6861</v>
      </c>
      <c r="M238" t="s">
        <v>21345</v>
      </c>
      <c r="N238">
        <v>9</v>
      </c>
      <c r="O238" t="s">
        <v>21413</v>
      </c>
      <c r="P238" t="s">
        <v>19621</v>
      </c>
      <c r="Q238">
        <v>11</v>
      </c>
      <c r="R238">
        <v>8</v>
      </c>
      <c r="S238">
        <v>0.48</v>
      </c>
      <c r="T238">
        <v>0.64</v>
      </c>
      <c r="U238">
        <v>458.38</v>
      </c>
      <c r="V238">
        <v>197.37</v>
      </c>
      <c r="W238">
        <v>2.23</v>
      </c>
      <c r="X238">
        <v>7.75</v>
      </c>
      <c r="Y238">
        <v>0</v>
      </c>
      <c r="Z238">
        <v>3</v>
      </c>
      <c r="AA238" t="s">
        <v>4250</v>
      </c>
      <c r="AB238">
        <v>2</v>
      </c>
      <c r="AC238">
        <v>3</v>
      </c>
      <c r="AD238">
        <v>3.297285714285715</v>
      </c>
      <c r="AE238" t="s">
        <v>19829</v>
      </c>
      <c r="AF238" t="s">
        <v>7949</v>
      </c>
      <c r="AI238">
        <v>0</v>
      </c>
      <c r="AJ238">
        <v>0</v>
      </c>
      <c r="AK238" t="s">
        <v>19836</v>
      </c>
      <c r="AL238" t="s">
        <v>19836</v>
      </c>
      <c r="AM238" t="s">
        <v>20019</v>
      </c>
    </row>
    <row r="239" spans="1:39" x14ac:dyDescent="0.25">
      <c r="A239" t="s">
        <v>21222</v>
      </c>
      <c r="B239" t="s">
        <v>21300</v>
      </c>
      <c r="C239" t="s">
        <v>4842</v>
      </c>
      <c r="D239">
        <v>80.33</v>
      </c>
      <c r="K239" t="s">
        <v>6860</v>
      </c>
      <c r="L239" t="s">
        <v>6861</v>
      </c>
      <c r="M239" t="s">
        <v>21345</v>
      </c>
      <c r="N239">
        <v>9</v>
      </c>
      <c r="O239" t="s">
        <v>21413</v>
      </c>
      <c r="P239" t="s">
        <v>21504</v>
      </c>
      <c r="Q239">
        <v>6</v>
      </c>
      <c r="R239">
        <v>4</v>
      </c>
      <c r="S239">
        <v>0.86</v>
      </c>
      <c r="T239">
        <v>3.39</v>
      </c>
      <c r="U239">
        <v>436.3</v>
      </c>
      <c r="V239">
        <v>105.92</v>
      </c>
      <c r="W239">
        <v>3.29</v>
      </c>
      <c r="X239">
        <v>1.39</v>
      </c>
      <c r="Y239">
        <v>6.94</v>
      </c>
      <c r="Z239">
        <v>3</v>
      </c>
      <c r="AA239" t="s">
        <v>4250</v>
      </c>
      <c r="AB239">
        <v>0</v>
      </c>
      <c r="AC239">
        <v>7</v>
      </c>
      <c r="AD239">
        <v>3.7293333333333329</v>
      </c>
      <c r="AF239" t="s">
        <v>7951</v>
      </c>
      <c r="AI239">
        <v>0</v>
      </c>
      <c r="AJ239">
        <v>0</v>
      </c>
      <c r="AK239" t="s">
        <v>19836</v>
      </c>
      <c r="AL239" t="s">
        <v>19836</v>
      </c>
      <c r="AM239" t="s">
        <v>20019</v>
      </c>
    </row>
    <row r="240" spans="1:39" x14ac:dyDescent="0.25">
      <c r="A240" t="s">
        <v>21223</v>
      </c>
      <c r="B240" t="s">
        <v>21300</v>
      </c>
      <c r="C240" t="s">
        <v>4842</v>
      </c>
      <c r="D240">
        <v>94.77</v>
      </c>
      <c r="K240" t="s">
        <v>6860</v>
      </c>
      <c r="L240" t="s">
        <v>6861</v>
      </c>
      <c r="M240" t="s">
        <v>21345</v>
      </c>
      <c r="N240">
        <v>9</v>
      </c>
      <c r="O240" t="s">
        <v>21413</v>
      </c>
      <c r="P240" t="s">
        <v>21505</v>
      </c>
      <c r="Q240">
        <v>7</v>
      </c>
      <c r="R240">
        <v>4</v>
      </c>
      <c r="S240">
        <v>0.47</v>
      </c>
      <c r="T240">
        <v>2.82</v>
      </c>
      <c r="U240">
        <v>413.5</v>
      </c>
      <c r="V240">
        <v>105.92</v>
      </c>
      <c r="W240">
        <v>2.71</v>
      </c>
      <c r="X240">
        <v>2.42</v>
      </c>
      <c r="Y240">
        <v>9.27</v>
      </c>
      <c r="Z240">
        <v>3</v>
      </c>
      <c r="AA240" t="s">
        <v>4250</v>
      </c>
      <c r="AB240">
        <v>0</v>
      </c>
      <c r="AC240">
        <v>8</v>
      </c>
      <c r="AD240">
        <v>3.4521904761904758</v>
      </c>
      <c r="AF240" t="s">
        <v>7950</v>
      </c>
      <c r="AI240">
        <v>0</v>
      </c>
      <c r="AJ240">
        <v>0</v>
      </c>
      <c r="AK240" t="s">
        <v>19836</v>
      </c>
      <c r="AL240" t="s">
        <v>19836</v>
      </c>
      <c r="AM240" t="s">
        <v>20019</v>
      </c>
    </row>
    <row r="241" spans="1:39" x14ac:dyDescent="0.25">
      <c r="A241" t="s">
        <v>21224</v>
      </c>
      <c r="B241" t="s">
        <v>21300</v>
      </c>
      <c r="C241" t="s">
        <v>4842</v>
      </c>
      <c r="D241">
        <v>81.459999999999994</v>
      </c>
      <c r="K241" t="s">
        <v>6860</v>
      </c>
      <c r="L241" t="s">
        <v>6861</v>
      </c>
      <c r="M241" t="s">
        <v>21345</v>
      </c>
      <c r="N241">
        <v>9</v>
      </c>
      <c r="O241" t="s">
        <v>21413</v>
      </c>
      <c r="P241" t="s">
        <v>21506</v>
      </c>
      <c r="Q241">
        <v>7</v>
      </c>
      <c r="R241">
        <v>4</v>
      </c>
      <c r="S241">
        <v>1.1399999999999999</v>
      </c>
      <c r="T241">
        <v>2.92</v>
      </c>
      <c r="U241">
        <v>413.5</v>
      </c>
      <c r="V241">
        <v>105.92</v>
      </c>
      <c r="W241">
        <v>2.71</v>
      </c>
      <c r="X241">
        <v>2.44</v>
      </c>
      <c r="Y241">
        <v>7.87</v>
      </c>
      <c r="Z241">
        <v>3</v>
      </c>
      <c r="AA241" t="s">
        <v>4250</v>
      </c>
      <c r="AB241">
        <v>0</v>
      </c>
      <c r="AC241">
        <v>8</v>
      </c>
      <c r="AD241">
        <v>4.087190476190476</v>
      </c>
      <c r="AF241" t="s">
        <v>7951</v>
      </c>
      <c r="AI241">
        <v>0</v>
      </c>
      <c r="AJ241">
        <v>0</v>
      </c>
      <c r="AK241" t="s">
        <v>19836</v>
      </c>
      <c r="AL241" t="s">
        <v>19836</v>
      </c>
      <c r="AM241" t="s">
        <v>20019</v>
      </c>
    </row>
    <row r="242" spans="1:39" x14ac:dyDescent="0.25">
      <c r="A242" t="s">
        <v>11969</v>
      </c>
      <c r="B242" t="s">
        <v>21300</v>
      </c>
      <c r="C242" t="s">
        <v>4842</v>
      </c>
      <c r="D242">
        <v>87.43</v>
      </c>
      <c r="K242" t="s">
        <v>6860</v>
      </c>
      <c r="L242" t="s">
        <v>6861</v>
      </c>
      <c r="M242" t="s">
        <v>21346</v>
      </c>
      <c r="N242">
        <v>9</v>
      </c>
      <c r="O242" t="s">
        <v>21414</v>
      </c>
      <c r="P242" t="s">
        <v>19621</v>
      </c>
      <c r="Q242">
        <v>11</v>
      </c>
      <c r="R242">
        <v>8</v>
      </c>
      <c r="S242">
        <v>0.48</v>
      </c>
      <c r="T242">
        <v>0.64</v>
      </c>
      <c r="U242">
        <v>458.38</v>
      </c>
      <c r="V242">
        <v>197.37</v>
      </c>
      <c r="W242">
        <v>2.23</v>
      </c>
      <c r="X242">
        <v>7.75</v>
      </c>
      <c r="Y242">
        <v>0</v>
      </c>
      <c r="Z242">
        <v>3</v>
      </c>
      <c r="AA242" t="s">
        <v>4250</v>
      </c>
      <c r="AB242">
        <v>2</v>
      </c>
      <c r="AC242">
        <v>3</v>
      </c>
      <c r="AD242">
        <v>3.297285714285715</v>
      </c>
      <c r="AE242" t="s">
        <v>19829</v>
      </c>
      <c r="AF242" t="s">
        <v>7949</v>
      </c>
      <c r="AI242">
        <v>0</v>
      </c>
      <c r="AJ242">
        <v>0</v>
      </c>
      <c r="AK242" t="s">
        <v>19836</v>
      </c>
      <c r="AL242" t="s">
        <v>19836</v>
      </c>
      <c r="AM242" t="s">
        <v>20019</v>
      </c>
    </row>
    <row r="243" spans="1:39" x14ac:dyDescent="0.25">
      <c r="A243" t="s">
        <v>21222</v>
      </c>
      <c r="B243" t="s">
        <v>21300</v>
      </c>
      <c r="C243" t="s">
        <v>4842</v>
      </c>
      <c r="D243">
        <v>87.39</v>
      </c>
      <c r="K243" t="s">
        <v>6860</v>
      </c>
      <c r="L243" t="s">
        <v>6861</v>
      </c>
      <c r="M243" t="s">
        <v>21346</v>
      </c>
      <c r="N243">
        <v>9</v>
      </c>
      <c r="O243" t="s">
        <v>21414</v>
      </c>
      <c r="P243" t="s">
        <v>21504</v>
      </c>
      <c r="Q243">
        <v>6</v>
      </c>
      <c r="R243">
        <v>4</v>
      </c>
      <c r="S243">
        <v>0.86</v>
      </c>
      <c r="T243">
        <v>3.39</v>
      </c>
      <c r="U243">
        <v>436.3</v>
      </c>
      <c r="V243">
        <v>105.92</v>
      </c>
      <c r="W243">
        <v>3.29</v>
      </c>
      <c r="X243">
        <v>1.39</v>
      </c>
      <c r="Y243">
        <v>6.94</v>
      </c>
      <c r="Z243">
        <v>3</v>
      </c>
      <c r="AA243" t="s">
        <v>4250</v>
      </c>
      <c r="AB243">
        <v>0</v>
      </c>
      <c r="AC243">
        <v>7</v>
      </c>
      <c r="AD243">
        <v>3.7293333333333329</v>
      </c>
      <c r="AF243" t="s">
        <v>7951</v>
      </c>
      <c r="AI243">
        <v>0</v>
      </c>
      <c r="AJ243">
        <v>0</v>
      </c>
      <c r="AK243" t="s">
        <v>19836</v>
      </c>
      <c r="AL243" t="s">
        <v>19836</v>
      </c>
      <c r="AM243" t="s">
        <v>20019</v>
      </c>
    </row>
    <row r="244" spans="1:39" x14ac:dyDescent="0.25">
      <c r="A244" t="s">
        <v>21223</v>
      </c>
      <c r="B244" t="s">
        <v>21300</v>
      </c>
      <c r="C244" t="s">
        <v>4842</v>
      </c>
      <c r="D244">
        <v>99.81</v>
      </c>
      <c r="K244" t="s">
        <v>6860</v>
      </c>
      <c r="L244" t="s">
        <v>6861</v>
      </c>
      <c r="M244" t="s">
        <v>21346</v>
      </c>
      <c r="N244">
        <v>9</v>
      </c>
      <c r="O244" t="s">
        <v>21414</v>
      </c>
      <c r="P244" t="s">
        <v>21505</v>
      </c>
      <c r="Q244">
        <v>7</v>
      </c>
      <c r="R244">
        <v>4</v>
      </c>
      <c r="S244">
        <v>0.47</v>
      </c>
      <c r="T244">
        <v>2.82</v>
      </c>
      <c r="U244">
        <v>413.5</v>
      </c>
      <c r="V244">
        <v>105.92</v>
      </c>
      <c r="W244">
        <v>2.71</v>
      </c>
      <c r="X244">
        <v>2.42</v>
      </c>
      <c r="Y244">
        <v>9.27</v>
      </c>
      <c r="Z244">
        <v>3</v>
      </c>
      <c r="AA244" t="s">
        <v>4250</v>
      </c>
      <c r="AB244">
        <v>0</v>
      </c>
      <c r="AC244">
        <v>8</v>
      </c>
      <c r="AD244">
        <v>3.4521904761904758</v>
      </c>
      <c r="AF244" t="s">
        <v>7950</v>
      </c>
      <c r="AI244">
        <v>0</v>
      </c>
      <c r="AJ244">
        <v>0</v>
      </c>
      <c r="AK244" t="s">
        <v>19836</v>
      </c>
      <c r="AL244" t="s">
        <v>19836</v>
      </c>
      <c r="AM244" t="s">
        <v>20019</v>
      </c>
    </row>
    <row r="245" spans="1:39" x14ac:dyDescent="0.25">
      <c r="A245" t="s">
        <v>21224</v>
      </c>
      <c r="B245" t="s">
        <v>21300</v>
      </c>
      <c r="C245" t="s">
        <v>4842</v>
      </c>
      <c r="D245">
        <v>98.68</v>
      </c>
      <c r="K245" t="s">
        <v>6860</v>
      </c>
      <c r="L245" t="s">
        <v>6861</v>
      </c>
      <c r="M245" t="s">
        <v>21346</v>
      </c>
      <c r="N245">
        <v>9</v>
      </c>
      <c r="O245" t="s">
        <v>21414</v>
      </c>
      <c r="P245" t="s">
        <v>21506</v>
      </c>
      <c r="Q245">
        <v>7</v>
      </c>
      <c r="R245">
        <v>4</v>
      </c>
      <c r="S245">
        <v>1.1399999999999999</v>
      </c>
      <c r="T245">
        <v>2.92</v>
      </c>
      <c r="U245">
        <v>413.5</v>
      </c>
      <c r="V245">
        <v>105.92</v>
      </c>
      <c r="W245">
        <v>2.71</v>
      </c>
      <c r="X245">
        <v>2.44</v>
      </c>
      <c r="Y245">
        <v>7.87</v>
      </c>
      <c r="Z245">
        <v>3</v>
      </c>
      <c r="AA245" t="s">
        <v>4250</v>
      </c>
      <c r="AB245">
        <v>0</v>
      </c>
      <c r="AC245">
        <v>8</v>
      </c>
      <c r="AD245">
        <v>4.087190476190476</v>
      </c>
      <c r="AF245" t="s">
        <v>7951</v>
      </c>
      <c r="AI245">
        <v>0</v>
      </c>
      <c r="AJ245">
        <v>0</v>
      </c>
      <c r="AK245" t="s">
        <v>19836</v>
      </c>
      <c r="AL245" t="s">
        <v>19836</v>
      </c>
      <c r="AM245" t="s">
        <v>20019</v>
      </c>
    </row>
    <row r="246" spans="1:39" x14ac:dyDescent="0.25">
      <c r="A246" t="s">
        <v>11969</v>
      </c>
      <c r="B246" t="s">
        <v>21300</v>
      </c>
      <c r="C246" t="s">
        <v>4842</v>
      </c>
      <c r="D246">
        <v>98.94</v>
      </c>
      <c r="K246" t="s">
        <v>6860</v>
      </c>
      <c r="L246" t="s">
        <v>6861</v>
      </c>
      <c r="M246" t="s">
        <v>21347</v>
      </c>
      <c r="N246">
        <v>9</v>
      </c>
      <c r="O246" t="s">
        <v>21415</v>
      </c>
      <c r="P246" t="s">
        <v>19621</v>
      </c>
      <c r="Q246">
        <v>11</v>
      </c>
      <c r="R246">
        <v>8</v>
      </c>
      <c r="S246">
        <v>0.48</v>
      </c>
      <c r="T246">
        <v>0.64</v>
      </c>
      <c r="U246">
        <v>458.38</v>
      </c>
      <c r="V246">
        <v>197.37</v>
      </c>
      <c r="W246">
        <v>2.23</v>
      </c>
      <c r="X246">
        <v>7.75</v>
      </c>
      <c r="Y246">
        <v>0</v>
      </c>
      <c r="Z246">
        <v>3</v>
      </c>
      <c r="AA246" t="s">
        <v>4250</v>
      </c>
      <c r="AB246">
        <v>2</v>
      </c>
      <c r="AC246">
        <v>3</v>
      </c>
      <c r="AD246">
        <v>3.297285714285715</v>
      </c>
      <c r="AE246" t="s">
        <v>19829</v>
      </c>
      <c r="AF246" t="s">
        <v>7949</v>
      </c>
      <c r="AI246">
        <v>0</v>
      </c>
      <c r="AJ246">
        <v>0</v>
      </c>
      <c r="AK246" t="s">
        <v>19836</v>
      </c>
      <c r="AL246" t="s">
        <v>19836</v>
      </c>
      <c r="AM246" t="s">
        <v>20019</v>
      </c>
    </row>
    <row r="247" spans="1:39" x14ac:dyDescent="0.25">
      <c r="A247" t="s">
        <v>21222</v>
      </c>
      <c r="B247" t="s">
        <v>21300</v>
      </c>
      <c r="C247" t="s">
        <v>4842</v>
      </c>
      <c r="D247">
        <v>87.4</v>
      </c>
      <c r="K247" t="s">
        <v>6860</v>
      </c>
      <c r="L247" t="s">
        <v>6861</v>
      </c>
      <c r="M247" t="s">
        <v>21347</v>
      </c>
      <c r="N247">
        <v>9</v>
      </c>
      <c r="O247" t="s">
        <v>21415</v>
      </c>
      <c r="P247" t="s">
        <v>21504</v>
      </c>
      <c r="Q247">
        <v>6</v>
      </c>
      <c r="R247">
        <v>4</v>
      </c>
      <c r="S247">
        <v>0.86</v>
      </c>
      <c r="T247">
        <v>3.39</v>
      </c>
      <c r="U247">
        <v>436.3</v>
      </c>
      <c r="V247">
        <v>105.92</v>
      </c>
      <c r="W247">
        <v>3.29</v>
      </c>
      <c r="X247">
        <v>1.39</v>
      </c>
      <c r="Y247">
        <v>6.94</v>
      </c>
      <c r="Z247">
        <v>3</v>
      </c>
      <c r="AA247" t="s">
        <v>4250</v>
      </c>
      <c r="AB247">
        <v>0</v>
      </c>
      <c r="AC247">
        <v>7</v>
      </c>
      <c r="AD247">
        <v>3.7293333333333329</v>
      </c>
      <c r="AF247" t="s">
        <v>7951</v>
      </c>
      <c r="AI247">
        <v>0</v>
      </c>
      <c r="AJ247">
        <v>0</v>
      </c>
      <c r="AK247" t="s">
        <v>19836</v>
      </c>
      <c r="AL247" t="s">
        <v>19836</v>
      </c>
      <c r="AM247" t="s">
        <v>20019</v>
      </c>
    </row>
    <row r="248" spans="1:39" x14ac:dyDescent="0.25">
      <c r="A248" t="s">
        <v>21223</v>
      </c>
      <c r="B248" t="s">
        <v>21300</v>
      </c>
      <c r="C248" t="s">
        <v>4842</v>
      </c>
      <c r="D248">
        <v>99.82</v>
      </c>
      <c r="K248" t="s">
        <v>6860</v>
      </c>
      <c r="L248" t="s">
        <v>6861</v>
      </c>
      <c r="M248" t="s">
        <v>21347</v>
      </c>
      <c r="N248">
        <v>9</v>
      </c>
      <c r="O248" t="s">
        <v>21415</v>
      </c>
      <c r="P248" t="s">
        <v>21505</v>
      </c>
      <c r="Q248">
        <v>7</v>
      </c>
      <c r="R248">
        <v>4</v>
      </c>
      <c r="S248">
        <v>0.47</v>
      </c>
      <c r="T248">
        <v>2.82</v>
      </c>
      <c r="U248">
        <v>413.5</v>
      </c>
      <c r="V248">
        <v>105.92</v>
      </c>
      <c r="W248">
        <v>2.71</v>
      </c>
      <c r="X248">
        <v>2.42</v>
      </c>
      <c r="Y248">
        <v>9.27</v>
      </c>
      <c r="Z248">
        <v>3</v>
      </c>
      <c r="AA248" t="s">
        <v>4250</v>
      </c>
      <c r="AB248">
        <v>0</v>
      </c>
      <c r="AC248">
        <v>8</v>
      </c>
      <c r="AD248">
        <v>3.4521904761904758</v>
      </c>
      <c r="AF248" t="s">
        <v>7950</v>
      </c>
      <c r="AI248">
        <v>0</v>
      </c>
      <c r="AJ248">
        <v>0</v>
      </c>
      <c r="AK248" t="s">
        <v>19836</v>
      </c>
      <c r="AL248" t="s">
        <v>19836</v>
      </c>
      <c r="AM248" t="s">
        <v>20019</v>
      </c>
    </row>
    <row r="249" spans="1:39" x14ac:dyDescent="0.25">
      <c r="A249" t="s">
        <v>21224</v>
      </c>
      <c r="B249" t="s">
        <v>21300</v>
      </c>
      <c r="C249" t="s">
        <v>4842</v>
      </c>
      <c r="D249">
        <v>97.66</v>
      </c>
      <c r="K249" t="s">
        <v>6860</v>
      </c>
      <c r="L249" t="s">
        <v>6861</v>
      </c>
      <c r="M249" t="s">
        <v>21347</v>
      </c>
      <c r="N249">
        <v>9</v>
      </c>
      <c r="O249" t="s">
        <v>21415</v>
      </c>
      <c r="P249" t="s">
        <v>21506</v>
      </c>
      <c r="Q249">
        <v>7</v>
      </c>
      <c r="R249">
        <v>4</v>
      </c>
      <c r="S249">
        <v>1.1399999999999999</v>
      </c>
      <c r="T249">
        <v>2.92</v>
      </c>
      <c r="U249">
        <v>413.5</v>
      </c>
      <c r="V249">
        <v>105.92</v>
      </c>
      <c r="W249">
        <v>2.71</v>
      </c>
      <c r="X249">
        <v>2.44</v>
      </c>
      <c r="Y249">
        <v>7.87</v>
      </c>
      <c r="Z249">
        <v>3</v>
      </c>
      <c r="AA249" t="s">
        <v>4250</v>
      </c>
      <c r="AB249">
        <v>0</v>
      </c>
      <c r="AC249">
        <v>8</v>
      </c>
      <c r="AD249">
        <v>4.087190476190476</v>
      </c>
      <c r="AF249" t="s">
        <v>7951</v>
      </c>
      <c r="AI249">
        <v>0</v>
      </c>
      <c r="AJ249">
        <v>0</v>
      </c>
      <c r="AK249" t="s">
        <v>19836</v>
      </c>
      <c r="AL249" t="s">
        <v>19836</v>
      </c>
      <c r="AM249" t="s">
        <v>20019</v>
      </c>
    </row>
    <row r="250" spans="1:39" x14ac:dyDescent="0.25">
      <c r="A250" t="s">
        <v>11969</v>
      </c>
      <c r="B250" t="s">
        <v>21300</v>
      </c>
      <c r="C250" t="s">
        <v>4842</v>
      </c>
      <c r="D250">
        <v>99.28</v>
      </c>
      <c r="K250" t="s">
        <v>6860</v>
      </c>
      <c r="L250" t="s">
        <v>6861</v>
      </c>
      <c r="M250" t="s">
        <v>21348</v>
      </c>
      <c r="N250">
        <v>9</v>
      </c>
      <c r="O250" t="s">
        <v>21416</v>
      </c>
      <c r="P250" t="s">
        <v>19621</v>
      </c>
      <c r="Q250">
        <v>11</v>
      </c>
      <c r="R250">
        <v>8</v>
      </c>
      <c r="S250">
        <v>0.48</v>
      </c>
      <c r="T250">
        <v>0.64</v>
      </c>
      <c r="U250">
        <v>458.38</v>
      </c>
      <c r="V250">
        <v>197.37</v>
      </c>
      <c r="W250">
        <v>2.23</v>
      </c>
      <c r="X250">
        <v>7.75</v>
      </c>
      <c r="Y250">
        <v>0</v>
      </c>
      <c r="Z250">
        <v>3</v>
      </c>
      <c r="AA250" t="s">
        <v>4250</v>
      </c>
      <c r="AB250">
        <v>2</v>
      </c>
      <c r="AC250">
        <v>3</v>
      </c>
      <c r="AD250">
        <v>3.297285714285715</v>
      </c>
      <c r="AE250" t="s">
        <v>19829</v>
      </c>
      <c r="AF250" t="s">
        <v>7949</v>
      </c>
      <c r="AI250">
        <v>0</v>
      </c>
      <c r="AJ250">
        <v>0</v>
      </c>
      <c r="AK250" t="s">
        <v>19836</v>
      </c>
      <c r="AL250" t="s">
        <v>19836</v>
      </c>
      <c r="AM250" t="s">
        <v>20019</v>
      </c>
    </row>
    <row r="251" spans="1:39" x14ac:dyDescent="0.25">
      <c r="A251" t="s">
        <v>21222</v>
      </c>
      <c r="B251" t="s">
        <v>21300</v>
      </c>
      <c r="C251" t="s">
        <v>4842</v>
      </c>
      <c r="D251">
        <v>90.06</v>
      </c>
      <c r="K251" t="s">
        <v>6860</v>
      </c>
      <c r="L251" t="s">
        <v>6861</v>
      </c>
      <c r="M251" t="s">
        <v>21348</v>
      </c>
      <c r="N251">
        <v>9</v>
      </c>
      <c r="O251" t="s">
        <v>21416</v>
      </c>
      <c r="P251" t="s">
        <v>21504</v>
      </c>
      <c r="Q251">
        <v>6</v>
      </c>
      <c r="R251">
        <v>4</v>
      </c>
      <c r="S251">
        <v>0.86</v>
      </c>
      <c r="T251">
        <v>3.39</v>
      </c>
      <c r="U251">
        <v>436.3</v>
      </c>
      <c r="V251">
        <v>105.92</v>
      </c>
      <c r="W251">
        <v>3.29</v>
      </c>
      <c r="X251">
        <v>1.39</v>
      </c>
      <c r="Y251">
        <v>6.94</v>
      </c>
      <c r="Z251">
        <v>3</v>
      </c>
      <c r="AA251" t="s">
        <v>4250</v>
      </c>
      <c r="AB251">
        <v>0</v>
      </c>
      <c r="AC251">
        <v>7</v>
      </c>
      <c r="AD251">
        <v>3.7293333333333329</v>
      </c>
      <c r="AF251" t="s">
        <v>7951</v>
      </c>
      <c r="AI251">
        <v>0</v>
      </c>
      <c r="AJ251">
        <v>0</v>
      </c>
      <c r="AK251" t="s">
        <v>19836</v>
      </c>
      <c r="AL251" t="s">
        <v>19836</v>
      </c>
      <c r="AM251" t="s">
        <v>20019</v>
      </c>
    </row>
    <row r="252" spans="1:39" x14ac:dyDescent="0.25">
      <c r="A252" t="s">
        <v>21223</v>
      </c>
      <c r="B252" t="s">
        <v>21300</v>
      </c>
      <c r="C252" t="s">
        <v>4842</v>
      </c>
      <c r="D252">
        <v>99.85</v>
      </c>
      <c r="K252" t="s">
        <v>6860</v>
      </c>
      <c r="L252" t="s">
        <v>6861</v>
      </c>
      <c r="M252" t="s">
        <v>21348</v>
      </c>
      <c r="N252">
        <v>9</v>
      </c>
      <c r="O252" t="s">
        <v>21416</v>
      </c>
      <c r="P252" t="s">
        <v>21505</v>
      </c>
      <c r="Q252">
        <v>7</v>
      </c>
      <c r="R252">
        <v>4</v>
      </c>
      <c r="S252">
        <v>0.47</v>
      </c>
      <c r="T252">
        <v>2.82</v>
      </c>
      <c r="U252">
        <v>413.5</v>
      </c>
      <c r="V252">
        <v>105.92</v>
      </c>
      <c r="W252">
        <v>2.71</v>
      </c>
      <c r="X252">
        <v>2.42</v>
      </c>
      <c r="Y252">
        <v>9.27</v>
      </c>
      <c r="Z252">
        <v>3</v>
      </c>
      <c r="AA252" t="s">
        <v>4250</v>
      </c>
      <c r="AB252">
        <v>0</v>
      </c>
      <c r="AC252">
        <v>8</v>
      </c>
      <c r="AD252">
        <v>3.4521904761904758</v>
      </c>
      <c r="AF252" t="s">
        <v>7950</v>
      </c>
      <c r="AI252">
        <v>0</v>
      </c>
      <c r="AJ252">
        <v>0</v>
      </c>
      <c r="AK252" t="s">
        <v>19836</v>
      </c>
      <c r="AL252" t="s">
        <v>19836</v>
      </c>
      <c r="AM252" t="s">
        <v>20019</v>
      </c>
    </row>
    <row r="253" spans="1:39" x14ac:dyDescent="0.25">
      <c r="A253" t="s">
        <v>21224</v>
      </c>
      <c r="B253" t="s">
        <v>21300</v>
      </c>
      <c r="C253" t="s">
        <v>4842</v>
      </c>
      <c r="D253">
        <v>98.29</v>
      </c>
      <c r="K253" t="s">
        <v>6860</v>
      </c>
      <c r="L253" t="s">
        <v>6861</v>
      </c>
      <c r="M253" t="s">
        <v>21348</v>
      </c>
      <c r="N253">
        <v>9</v>
      </c>
      <c r="O253" t="s">
        <v>21416</v>
      </c>
      <c r="P253" t="s">
        <v>21506</v>
      </c>
      <c r="Q253">
        <v>7</v>
      </c>
      <c r="R253">
        <v>4</v>
      </c>
      <c r="S253">
        <v>1.1399999999999999</v>
      </c>
      <c r="T253">
        <v>2.92</v>
      </c>
      <c r="U253">
        <v>413.5</v>
      </c>
      <c r="V253">
        <v>105.92</v>
      </c>
      <c r="W253">
        <v>2.71</v>
      </c>
      <c r="X253">
        <v>2.44</v>
      </c>
      <c r="Y253">
        <v>7.87</v>
      </c>
      <c r="Z253">
        <v>3</v>
      </c>
      <c r="AA253" t="s">
        <v>4250</v>
      </c>
      <c r="AB253">
        <v>0</v>
      </c>
      <c r="AC253">
        <v>8</v>
      </c>
      <c r="AD253">
        <v>4.087190476190476</v>
      </c>
      <c r="AF253" t="s">
        <v>7951</v>
      </c>
      <c r="AI253">
        <v>0</v>
      </c>
      <c r="AJ253">
        <v>0</v>
      </c>
      <c r="AK253" t="s">
        <v>19836</v>
      </c>
      <c r="AL253" t="s">
        <v>19836</v>
      </c>
      <c r="AM253" t="s">
        <v>20019</v>
      </c>
    </row>
    <row r="254" spans="1:39" x14ac:dyDescent="0.25">
      <c r="A254" t="s">
        <v>8202</v>
      </c>
      <c r="B254" t="s">
        <v>21301</v>
      </c>
      <c r="C254" t="s">
        <v>4842</v>
      </c>
      <c r="D254">
        <v>1.7</v>
      </c>
      <c r="K254" t="s">
        <v>6860</v>
      </c>
      <c r="L254" t="s">
        <v>6861</v>
      </c>
      <c r="M254" t="s">
        <v>21349</v>
      </c>
      <c r="N254">
        <v>9</v>
      </c>
      <c r="O254" t="s">
        <v>21417</v>
      </c>
      <c r="P254" t="s">
        <v>15855</v>
      </c>
      <c r="Q254">
        <v>7</v>
      </c>
      <c r="R254">
        <v>4</v>
      </c>
      <c r="S254">
        <v>0.15</v>
      </c>
      <c r="T254">
        <v>0.19</v>
      </c>
      <c r="U254">
        <v>531.44000000000005</v>
      </c>
      <c r="V254">
        <v>121.08</v>
      </c>
      <c r="W254">
        <v>3.07</v>
      </c>
      <c r="X254">
        <v>12.15</v>
      </c>
      <c r="Y254">
        <v>6.55</v>
      </c>
      <c r="Z254">
        <v>2</v>
      </c>
      <c r="AA254" t="s">
        <v>4250</v>
      </c>
      <c r="AB254">
        <v>1</v>
      </c>
      <c r="AC254">
        <v>0</v>
      </c>
      <c r="AD254">
        <v>3</v>
      </c>
      <c r="AF254" t="s">
        <v>7949</v>
      </c>
      <c r="AI254">
        <v>0</v>
      </c>
      <c r="AJ254">
        <v>0</v>
      </c>
      <c r="AK254" t="s">
        <v>7978</v>
      </c>
      <c r="AL254" t="s">
        <v>7978</v>
      </c>
      <c r="AM254" t="s">
        <v>20019</v>
      </c>
    </row>
    <row r="255" spans="1:39" x14ac:dyDescent="0.25">
      <c r="A255" t="s">
        <v>5620</v>
      </c>
      <c r="B255" t="s">
        <v>21301</v>
      </c>
      <c r="C255" t="s">
        <v>4842</v>
      </c>
      <c r="D255">
        <v>2.1</v>
      </c>
      <c r="K255" t="s">
        <v>6860</v>
      </c>
      <c r="L255" t="s">
        <v>6861</v>
      </c>
      <c r="M255" t="s">
        <v>21349</v>
      </c>
      <c r="N255">
        <v>9</v>
      </c>
      <c r="O255" t="s">
        <v>21417</v>
      </c>
      <c r="P255" t="s">
        <v>7346</v>
      </c>
      <c r="Q255">
        <v>7</v>
      </c>
      <c r="R255">
        <v>4</v>
      </c>
      <c r="S255">
        <v>0.57999999999999996</v>
      </c>
      <c r="T255">
        <v>0.79</v>
      </c>
      <c r="U255">
        <v>545.47</v>
      </c>
      <c r="V255">
        <v>121.08</v>
      </c>
      <c r="W255">
        <v>3.46</v>
      </c>
      <c r="X255">
        <v>12.21</v>
      </c>
      <c r="Y255">
        <v>7.44</v>
      </c>
      <c r="Z255">
        <v>2</v>
      </c>
      <c r="AA255" t="s">
        <v>4250</v>
      </c>
      <c r="AB255">
        <v>1</v>
      </c>
      <c r="AC255">
        <v>0</v>
      </c>
      <c r="AD255">
        <v>3</v>
      </c>
      <c r="AF255" t="s">
        <v>7949</v>
      </c>
      <c r="AI255">
        <v>0</v>
      </c>
      <c r="AJ255">
        <v>0</v>
      </c>
      <c r="AK255" t="s">
        <v>7978</v>
      </c>
      <c r="AL255" t="s">
        <v>7978</v>
      </c>
      <c r="AM255" t="s">
        <v>20019</v>
      </c>
    </row>
    <row r="256" spans="1:39" x14ac:dyDescent="0.25">
      <c r="A256" t="s">
        <v>5742</v>
      </c>
      <c r="B256" t="s">
        <v>21301</v>
      </c>
      <c r="C256" t="s">
        <v>4842</v>
      </c>
      <c r="D256">
        <v>6.2</v>
      </c>
      <c r="K256" t="s">
        <v>6860</v>
      </c>
      <c r="L256" t="s">
        <v>6861</v>
      </c>
      <c r="M256" t="s">
        <v>21349</v>
      </c>
      <c r="N256">
        <v>9</v>
      </c>
      <c r="O256" t="s">
        <v>21417</v>
      </c>
      <c r="P256" t="s">
        <v>7468</v>
      </c>
      <c r="Q256">
        <v>7</v>
      </c>
      <c r="R256">
        <v>4</v>
      </c>
      <c r="S256">
        <v>0.37</v>
      </c>
      <c r="T256">
        <v>0.86</v>
      </c>
      <c r="U256">
        <v>547.49</v>
      </c>
      <c r="V256">
        <v>121.08</v>
      </c>
      <c r="W256">
        <v>3.68</v>
      </c>
      <c r="X256">
        <v>12.25</v>
      </c>
      <c r="Y256">
        <v>7.97</v>
      </c>
      <c r="Z256">
        <v>2</v>
      </c>
      <c r="AA256" t="s">
        <v>4250</v>
      </c>
      <c r="AB256">
        <v>1</v>
      </c>
      <c r="AC256">
        <v>0</v>
      </c>
      <c r="AD256">
        <v>3</v>
      </c>
      <c r="AF256" t="s">
        <v>7949</v>
      </c>
      <c r="AI256">
        <v>0</v>
      </c>
      <c r="AJ256">
        <v>0</v>
      </c>
      <c r="AK256" t="s">
        <v>7978</v>
      </c>
      <c r="AL256" t="s">
        <v>7978</v>
      </c>
      <c r="AM256" t="s">
        <v>20019</v>
      </c>
    </row>
    <row r="257" spans="1:39" x14ac:dyDescent="0.25">
      <c r="A257" t="s">
        <v>5648</v>
      </c>
      <c r="B257" t="s">
        <v>21301</v>
      </c>
      <c r="C257" t="s">
        <v>4842</v>
      </c>
      <c r="D257">
        <v>8.3000000000000007</v>
      </c>
      <c r="K257" t="s">
        <v>6860</v>
      </c>
      <c r="L257" t="s">
        <v>6861</v>
      </c>
      <c r="M257" t="s">
        <v>21349</v>
      </c>
      <c r="N257">
        <v>9</v>
      </c>
      <c r="O257" t="s">
        <v>21417</v>
      </c>
      <c r="P257" t="s">
        <v>7374</v>
      </c>
      <c r="Q257">
        <v>7</v>
      </c>
      <c r="R257">
        <v>4</v>
      </c>
      <c r="S257">
        <v>0.93</v>
      </c>
      <c r="T257">
        <v>1.32</v>
      </c>
      <c r="U257">
        <v>559.5</v>
      </c>
      <c r="V257">
        <v>121.08</v>
      </c>
      <c r="W257">
        <v>3.85</v>
      </c>
      <c r="X257">
        <v>12.24</v>
      </c>
      <c r="Y257">
        <v>7.81</v>
      </c>
      <c r="Z257">
        <v>2</v>
      </c>
      <c r="AA257" t="s">
        <v>4250</v>
      </c>
      <c r="AB257">
        <v>1</v>
      </c>
      <c r="AC257">
        <v>0</v>
      </c>
      <c r="AD257">
        <v>3</v>
      </c>
      <c r="AF257" t="s">
        <v>7949</v>
      </c>
      <c r="AI257">
        <v>0</v>
      </c>
      <c r="AJ257">
        <v>0</v>
      </c>
      <c r="AK257" t="s">
        <v>7978</v>
      </c>
      <c r="AL257" t="s">
        <v>7978</v>
      </c>
      <c r="AM257" t="s">
        <v>20019</v>
      </c>
    </row>
    <row r="258" spans="1:39" x14ac:dyDescent="0.25">
      <c r="A258" t="s">
        <v>5517</v>
      </c>
      <c r="B258" t="s">
        <v>21301</v>
      </c>
      <c r="C258" t="s">
        <v>4842</v>
      </c>
      <c r="D258">
        <v>7</v>
      </c>
      <c r="K258" t="s">
        <v>6860</v>
      </c>
      <c r="L258" t="s">
        <v>6861</v>
      </c>
      <c r="M258" t="s">
        <v>21350</v>
      </c>
      <c r="N258">
        <v>9</v>
      </c>
      <c r="O258" t="s">
        <v>21418</v>
      </c>
      <c r="P258" t="s">
        <v>7243</v>
      </c>
      <c r="Q258">
        <v>6</v>
      </c>
      <c r="R258">
        <v>4</v>
      </c>
      <c r="S258">
        <v>3.59</v>
      </c>
      <c r="T258">
        <v>3.63</v>
      </c>
      <c r="U258">
        <v>591.14</v>
      </c>
      <c r="V258">
        <v>130.72999999999999</v>
      </c>
      <c r="W258">
        <v>5.0599999999999996</v>
      </c>
      <c r="X258">
        <v>12.79</v>
      </c>
      <c r="Y258">
        <v>6.83</v>
      </c>
      <c r="Z258">
        <v>4</v>
      </c>
      <c r="AA258" t="s">
        <v>4250</v>
      </c>
      <c r="AB258">
        <v>2</v>
      </c>
      <c r="AC258">
        <v>10</v>
      </c>
      <c r="AD258">
        <v>1.89</v>
      </c>
      <c r="AF258" t="s">
        <v>7949</v>
      </c>
      <c r="AI258">
        <v>0</v>
      </c>
      <c r="AJ258">
        <v>0</v>
      </c>
      <c r="AK258" t="s">
        <v>7979</v>
      </c>
      <c r="AL258" t="s">
        <v>7979</v>
      </c>
      <c r="AM258" t="s">
        <v>20019</v>
      </c>
    </row>
    <row r="259" spans="1:39" x14ac:dyDescent="0.25">
      <c r="A259" t="s">
        <v>5518</v>
      </c>
      <c r="B259" t="s">
        <v>21301</v>
      </c>
      <c r="C259" t="s">
        <v>4842</v>
      </c>
      <c r="D259">
        <v>2</v>
      </c>
      <c r="K259" t="s">
        <v>6860</v>
      </c>
      <c r="L259" t="s">
        <v>6861</v>
      </c>
      <c r="M259" t="s">
        <v>21350</v>
      </c>
      <c r="N259">
        <v>9</v>
      </c>
      <c r="O259" t="s">
        <v>21418</v>
      </c>
      <c r="P259" t="s">
        <v>7244</v>
      </c>
      <c r="Q259">
        <v>6</v>
      </c>
      <c r="R259">
        <v>4</v>
      </c>
      <c r="S259">
        <v>2.27</v>
      </c>
      <c r="T259">
        <v>2.46</v>
      </c>
      <c r="U259">
        <v>549.48</v>
      </c>
      <c r="V259">
        <v>130.72999999999999</v>
      </c>
      <c r="W259">
        <v>4.2300000000000004</v>
      </c>
      <c r="X259">
        <v>13.07</v>
      </c>
      <c r="Y259">
        <v>7.73</v>
      </c>
      <c r="Z259">
        <v>3</v>
      </c>
      <c r="AA259" t="s">
        <v>4250</v>
      </c>
      <c r="AB259">
        <v>1</v>
      </c>
      <c r="AC259">
        <v>9</v>
      </c>
      <c r="AD259">
        <v>2.8650000000000002</v>
      </c>
      <c r="AF259" t="s">
        <v>7949</v>
      </c>
      <c r="AI259">
        <v>0</v>
      </c>
      <c r="AJ259">
        <v>0</v>
      </c>
      <c r="AK259" t="s">
        <v>7979</v>
      </c>
      <c r="AL259" t="s">
        <v>7979</v>
      </c>
      <c r="AM259" t="s">
        <v>20019</v>
      </c>
    </row>
    <row r="260" spans="1:39" x14ac:dyDescent="0.25">
      <c r="A260" t="s">
        <v>5623</v>
      </c>
      <c r="B260" t="s">
        <v>21301</v>
      </c>
      <c r="C260" t="s">
        <v>4842</v>
      </c>
      <c r="D260">
        <v>0.5</v>
      </c>
      <c r="K260" t="s">
        <v>6860</v>
      </c>
      <c r="L260" t="s">
        <v>6861</v>
      </c>
      <c r="M260" t="s">
        <v>21350</v>
      </c>
      <c r="N260">
        <v>9</v>
      </c>
      <c r="O260" t="s">
        <v>21418</v>
      </c>
      <c r="P260" t="s">
        <v>7349</v>
      </c>
      <c r="Q260">
        <v>6</v>
      </c>
      <c r="R260">
        <v>4</v>
      </c>
      <c r="S260">
        <v>2.08</v>
      </c>
      <c r="T260">
        <v>2.3199999999999998</v>
      </c>
      <c r="U260">
        <v>529.07000000000005</v>
      </c>
      <c r="V260">
        <v>130.72999999999999</v>
      </c>
      <c r="W260">
        <v>3.88</v>
      </c>
      <c r="Y260">
        <v>7.87</v>
      </c>
      <c r="Z260">
        <v>3</v>
      </c>
      <c r="AA260" t="s">
        <v>4250</v>
      </c>
      <c r="AB260">
        <v>1</v>
      </c>
      <c r="AC260">
        <v>9</v>
      </c>
      <c r="AD260">
        <v>2.96</v>
      </c>
      <c r="AF260" t="s">
        <v>7949</v>
      </c>
      <c r="AI260">
        <v>0</v>
      </c>
      <c r="AJ260">
        <v>0</v>
      </c>
      <c r="AK260" t="s">
        <v>7979</v>
      </c>
      <c r="AL260" t="s">
        <v>7979</v>
      </c>
      <c r="AM260" t="s">
        <v>20019</v>
      </c>
    </row>
    <row r="261" spans="1:39" x14ac:dyDescent="0.25">
      <c r="A261" t="s">
        <v>5390</v>
      </c>
      <c r="B261" t="s">
        <v>21301</v>
      </c>
      <c r="C261" t="s">
        <v>4842</v>
      </c>
      <c r="D261">
        <v>2</v>
      </c>
      <c r="K261" t="s">
        <v>6860</v>
      </c>
      <c r="L261" t="s">
        <v>6861</v>
      </c>
      <c r="M261" t="s">
        <v>21350</v>
      </c>
      <c r="N261">
        <v>9</v>
      </c>
      <c r="O261" t="s">
        <v>21418</v>
      </c>
      <c r="P261" t="s">
        <v>7116</v>
      </c>
      <c r="Q261">
        <v>6</v>
      </c>
      <c r="R261">
        <v>3</v>
      </c>
      <c r="S261">
        <v>2.46</v>
      </c>
      <c r="T261">
        <v>2.5</v>
      </c>
      <c r="U261">
        <v>561.5</v>
      </c>
      <c r="V261">
        <v>121.94</v>
      </c>
      <c r="W261">
        <v>4.32</v>
      </c>
      <c r="X261">
        <v>12.13</v>
      </c>
      <c r="Y261">
        <v>6.71</v>
      </c>
      <c r="Z261">
        <v>3</v>
      </c>
      <c r="AA261" t="s">
        <v>4250</v>
      </c>
      <c r="AB261">
        <v>1</v>
      </c>
      <c r="AC261">
        <v>8</v>
      </c>
      <c r="AD261">
        <v>2.936666666666667</v>
      </c>
      <c r="AF261" t="s">
        <v>7949</v>
      </c>
      <c r="AI261">
        <v>0</v>
      </c>
      <c r="AJ261">
        <v>0</v>
      </c>
      <c r="AK261" t="s">
        <v>7979</v>
      </c>
      <c r="AL261" t="s">
        <v>7979</v>
      </c>
      <c r="AM261" t="s">
        <v>20019</v>
      </c>
    </row>
    <row r="262" spans="1:39" x14ac:dyDescent="0.25">
      <c r="A262" t="s">
        <v>5408</v>
      </c>
      <c r="B262" t="s">
        <v>21301</v>
      </c>
      <c r="C262" t="s">
        <v>4842</v>
      </c>
      <c r="D262">
        <v>1</v>
      </c>
      <c r="K262" t="s">
        <v>6860</v>
      </c>
      <c r="L262" t="s">
        <v>6861</v>
      </c>
      <c r="M262" t="s">
        <v>21350</v>
      </c>
      <c r="N262">
        <v>9</v>
      </c>
      <c r="O262" t="s">
        <v>21418</v>
      </c>
      <c r="P262" t="s">
        <v>7134</v>
      </c>
      <c r="Q262">
        <v>6</v>
      </c>
      <c r="R262">
        <v>3</v>
      </c>
      <c r="S262">
        <v>2.31</v>
      </c>
      <c r="T262">
        <v>2.35</v>
      </c>
      <c r="U262">
        <v>541.08000000000004</v>
      </c>
      <c r="V262">
        <v>121.94</v>
      </c>
      <c r="W262">
        <v>3.98</v>
      </c>
      <c r="X262">
        <v>13.07</v>
      </c>
      <c r="Y262">
        <v>6.85</v>
      </c>
      <c r="Z262">
        <v>3</v>
      </c>
      <c r="AA262" t="s">
        <v>4250</v>
      </c>
      <c r="AB262">
        <v>1</v>
      </c>
      <c r="AC262">
        <v>8</v>
      </c>
      <c r="AD262">
        <v>3.0116666666666672</v>
      </c>
      <c r="AF262" t="s">
        <v>7949</v>
      </c>
      <c r="AI262">
        <v>0</v>
      </c>
      <c r="AJ262">
        <v>0</v>
      </c>
      <c r="AK262" t="s">
        <v>7979</v>
      </c>
      <c r="AL262" t="s">
        <v>7979</v>
      </c>
      <c r="AM262" t="s">
        <v>20019</v>
      </c>
    </row>
    <row r="263" spans="1:39" x14ac:dyDescent="0.25">
      <c r="A263" t="s">
        <v>5409</v>
      </c>
      <c r="B263" t="s">
        <v>21301</v>
      </c>
      <c r="C263" t="s">
        <v>4842</v>
      </c>
      <c r="D263">
        <v>62</v>
      </c>
      <c r="K263" t="s">
        <v>6860</v>
      </c>
      <c r="L263" t="s">
        <v>6861</v>
      </c>
      <c r="M263" t="s">
        <v>21350</v>
      </c>
      <c r="N263">
        <v>9</v>
      </c>
      <c r="O263" t="s">
        <v>21418</v>
      </c>
      <c r="P263" t="s">
        <v>7135</v>
      </c>
      <c r="Q263">
        <v>5</v>
      </c>
      <c r="R263">
        <v>3</v>
      </c>
      <c r="S263">
        <v>2.4300000000000002</v>
      </c>
      <c r="T263">
        <v>2.4300000000000002</v>
      </c>
      <c r="U263">
        <v>506.42</v>
      </c>
      <c r="V263">
        <v>118.7</v>
      </c>
      <c r="W263">
        <v>4.6399999999999997</v>
      </c>
      <c r="X263">
        <v>13.04</v>
      </c>
      <c r="Y263">
        <v>2.4</v>
      </c>
      <c r="Z263">
        <v>3</v>
      </c>
      <c r="AA263" t="s">
        <v>4250</v>
      </c>
      <c r="AB263">
        <v>1</v>
      </c>
      <c r="AC263">
        <v>6</v>
      </c>
      <c r="AD263">
        <v>2.9950000000000001</v>
      </c>
      <c r="AF263" t="s">
        <v>7949</v>
      </c>
      <c r="AI263">
        <v>0</v>
      </c>
      <c r="AJ263">
        <v>0</v>
      </c>
      <c r="AK263" t="s">
        <v>7979</v>
      </c>
      <c r="AL263" t="s">
        <v>7979</v>
      </c>
      <c r="AM263" t="s">
        <v>20019</v>
      </c>
    </row>
    <row r="264" spans="1:39" x14ac:dyDescent="0.25">
      <c r="A264" t="s">
        <v>5624</v>
      </c>
      <c r="B264" t="s">
        <v>21301</v>
      </c>
      <c r="C264" t="s">
        <v>4842</v>
      </c>
      <c r="D264">
        <v>12</v>
      </c>
      <c r="K264" t="s">
        <v>6860</v>
      </c>
      <c r="L264" t="s">
        <v>6861</v>
      </c>
      <c r="M264" t="s">
        <v>21350</v>
      </c>
      <c r="N264">
        <v>9</v>
      </c>
      <c r="O264" t="s">
        <v>21418</v>
      </c>
      <c r="P264" t="s">
        <v>7350</v>
      </c>
      <c r="Q264">
        <v>5</v>
      </c>
      <c r="R264">
        <v>3</v>
      </c>
      <c r="S264">
        <v>2.2799999999999998</v>
      </c>
      <c r="T264">
        <v>2.2799999999999998</v>
      </c>
      <c r="U264">
        <v>486</v>
      </c>
      <c r="V264">
        <v>118.7</v>
      </c>
      <c r="W264">
        <v>4.29</v>
      </c>
      <c r="X264">
        <v>13.98</v>
      </c>
      <c r="Y264">
        <v>2.41</v>
      </c>
      <c r="Z264">
        <v>3</v>
      </c>
      <c r="AA264" t="s">
        <v>4250</v>
      </c>
      <c r="AB264">
        <v>0</v>
      </c>
      <c r="AC264">
        <v>6</v>
      </c>
      <c r="AD264">
        <v>3.17</v>
      </c>
      <c r="AF264" t="s">
        <v>7949</v>
      </c>
      <c r="AI264">
        <v>0</v>
      </c>
      <c r="AJ264">
        <v>0</v>
      </c>
      <c r="AK264" t="s">
        <v>7979</v>
      </c>
      <c r="AL264" t="s">
        <v>7979</v>
      </c>
      <c r="AM264" t="s">
        <v>20019</v>
      </c>
    </row>
    <row r="265" spans="1:39" x14ac:dyDescent="0.25">
      <c r="A265" t="s">
        <v>5734</v>
      </c>
      <c r="B265" t="s">
        <v>21301</v>
      </c>
      <c r="C265" t="s">
        <v>4842</v>
      </c>
      <c r="D265">
        <v>19</v>
      </c>
      <c r="K265" t="s">
        <v>6860</v>
      </c>
      <c r="L265" t="s">
        <v>6861</v>
      </c>
      <c r="M265" t="s">
        <v>21350</v>
      </c>
      <c r="N265">
        <v>9</v>
      </c>
      <c r="O265" t="s">
        <v>21418</v>
      </c>
      <c r="P265" t="s">
        <v>7460</v>
      </c>
      <c r="Q265">
        <v>5</v>
      </c>
      <c r="R265">
        <v>3</v>
      </c>
      <c r="S265">
        <v>3.68</v>
      </c>
      <c r="T265">
        <v>3.68</v>
      </c>
      <c r="U265">
        <v>483.96</v>
      </c>
      <c r="V265">
        <v>131.84</v>
      </c>
      <c r="W265">
        <v>4.21</v>
      </c>
      <c r="X265">
        <v>13.97</v>
      </c>
      <c r="Y265">
        <v>2.15</v>
      </c>
      <c r="Z265">
        <v>3</v>
      </c>
      <c r="AA265" t="s">
        <v>4250</v>
      </c>
      <c r="AB265">
        <v>0</v>
      </c>
      <c r="AC265">
        <v>7</v>
      </c>
      <c r="AD265">
        <v>2.1012380952380951</v>
      </c>
      <c r="AF265" t="s">
        <v>7949</v>
      </c>
      <c r="AI265">
        <v>0</v>
      </c>
      <c r="AJ265">
        <v>0</v>
      </c>
      <c r="AK265" t="s">
        <v>7979</v>
      </c>
      <c r="AL265" t="s">
        <v>7979</v>
      </c>
      <c r="AM265" t="s">
        <v>20019</v>
      </c>
    </row>
    <row r="266" spans="1:39" x14ac:dyDescent="0.25">
      <c r="A266" t="s">
        <v>5683</v>
      </c>
      <c r="B266" t="s">
        <v>21301</v>
      </c>
      <c r="C266" t="s">
        <v>4842</v>
      </c>
      <c r="D266">
        <v>13</v>
      </c>
      <c r="K266" t="s">
        <v>6860</v>
      </c>
      <c r="L266" t="s">
        <v>6861</v>
      </c>
      <c r="M266" t="s">
        <v>21350</v>
      </c>
      <c r="N266">
        <v>9</v>
      </c>
      <c r="O266" t="s">
        <v>21418</v>
      </c>
      <c r="P266" t="s">
        <v>7409</v>
      </c>
      <c r="Q266">
        <v>5</v>
      </c>
      <c r="R266">
        <v>3</v>
      </c>
      <c r="S266">
        <v>4.07</v>
      </c>
      <c r="T266">
        <v>4.07</v>
      </c>
      <c r="U266">
        <v>548.07000000000005</v>
      </c>
      <c r="V266">
        <v>118.7</v>
      </c>
      <c r="W266">
        <v>5.59</v>
      </c>
      <c r="X266">
        <v>12.37</v>
      </c>
      <c r="Y266">
        <v>2.41</v>
      </c>
      <c r="Z266">
        <v>4</v>
      </c>
      <c r="AA266" t="s">
        <v>4250</v>
      </c>
      <c r="AB266">
        <v>2</v>
      </c>
      <c r="AC266">
        <v>7</v>
      </c>
      <c r="AD266">
        <v>1.675</v>
      </c>
      <c r="AF266" t="s">
        <v>7949</v>
      </c>
      <c r="AI266">
        <v>0</v>
      </c>
      <c r="AJ266">
        <v>0</v>
      </c>
      <c r="AK266" t="s">
        <v>7979</v>
      </c>
      <c r="AL266" t="s">
        <v>7979</v>
      </c>
      <c r="AM266" t="s">
        <v>20019</v>
      </c>
    </row>
    <row r="267" spans="1:39" x14ac:dyDescent="0.25">
      <c r="A267" t="s">
        <v>5759</v>
      </c>
      <c r="B267" t="s">
        <v>21301</v>
      </c>
      <c r="C267" t="s">
        <v>4842</v>
      </c>
      <c r="D267">
        <v>40</v>
      </c>
      <c r="K267" t="s">
        <v>6860</v>
      </c>
      <c r="L267" t="s">
        <v>6861</v>
      </c>
      <c r="M267" t="s">
        <v>21350</v>
      </c>
      <c r="N267">
        <v>9</v>
      </c>
      <c r="O267" t="s">
        <v>21418</v>
      </c>
      <c r="P267" t="s">
        <v>7485</v>
      </c>
      <c r="Q267">
        <v>6</v>
      </c>
      <c r="R267">
        <v>3</v>
      </c>
      <c r="S267">
        <v>3.84</v>
      </c>
      <c r="T267">
        <v>3.84</v>
      </c>
      <c r="U267">
        <v>536.44000000000005</v>
      </c>
      <c r="V267">
        <v>131.84</v>
      </c>
      <c r="W267">
        <v>4.51</v>
      </c>
      <c r="X267">
        <v>11.43</v>
      </c>
      <c r="Y267">
        <v>1.7</v>
      </c>
      <c r="Z267">
        <v>3</v>
      </c>
      <c r="AA267" t="s">
        <v>4250</v>
      </c>
      <c r="AB267">
        <v>1</v>
      </c>
      <c r="AC267">
        <v>8</v>
      </c>
      <c r="AD267">
        <v>1.8266666666666671</v>
      </c>
      <c r="AF267" t="s">
        <v>7949</v>
      </c>
      <c r="AI267">
        <v>0</v>
      </c>
      <c r="AJ267">
        <v>0</v>
      </c>
      <c r="AK267" t="s">
        <v>7979</v>
      </c>
      <c r="AL267" t="s">
        <v>7979</v>
      </c>
      <c r="AM267" t="s">
        <v>20019</v>
      </c>
    </row>
    <row r="268" spans="1:39" x14ac:dyDescent="0.25">
      <c r="A268" t="s">
        <v>5684</v>
      </c>
      <c r="B268" t="s">
        <v>21301</v>
      </c>
      <c r="C268" t="s">
        <v>4842</v>
      </c>
      <c r="D268">
        <v>21</v>
      </c>
      <c r="K268" t="s">
        <v>6860</v>
      </c>
      <c r="L268" t="s">
        <v>6861</v>
      </c>
      <c r="M268" t="s">
        <v>21350</v>
      </c>
      <c r="N268">
        <v>9</v>
      </c>
      <c r="O268" t="s">
        <v>21418</v>
      </c>
      <c r="P268" t="s">
        <v>7410</v>
      </c>
      <c r="Q268">
        <v>6</v>
      </c>
      <c r="R268">
        <v>3</v>
      </c>
      <c r="S268">
        <v>3.9</v>
      </c>
      <c r="T268">
        <v>3.9</v>
      </c>
      <c r="U268">
        <v>530.04999999999995</v>
      </c>
      <c r="V268">
        <v>131.84</v>
      </c>
      <c r="W268">
        <v>4.5599999999999996</v>
      </c>
      <c r="X268">
        <v>13.29</v>
      </c>
      <c r="Y268">
        <v>2.15</v>
      </c>
      <c r="Z268">
        <v>3</v>
      </c>
      <c r="AA268" t="s">
        <v>4250</v>
      </c>
      <c r="AB268">
        <v>1</v>
      </c>
      <c r="AC268">
        <v>9</v>
      </c>
      <c r="AD268">
        <v>1.7666666666666671</v>
      </c>
      <c r="AF268" t="s">
        <v>7949</v>
      </c>
      <c r="AI268">
        <v>0</v>
      </c>
      <c r="AJ268">
        <v>0</v>
      </c>
      <c r="AK268" t="s">
        <v>7979</v>
      </c>
      <c r="AL268" t="s">
        <v>7979</v>
      </c>
      <c r="AM268" t="s">
        <v>20019</v>
      </c>
    </row>
    <row r="269" spans="1:39" x14ac:dyDescent="0.25">
      <c r="A269" t="s">
        <v>5685</v>
      </c>
      <c r="B269" t="s">
        <v>21301</v>
      </c>
      <c r="C269" t="s">
        <v>4842</v>
      </c>
      <c r="D269">
        <v>63</v>
      </c>
      <c r="K269" t="s">
        <v>6860</v>
      </c>
      <c r="L269" t="s">
        <v>6861</v>
      </c>
      <c r="M269" t="s">
        <v>21350</v>
      </c>
      <c r="N269">
        <v>9</v>
      </c>
      <c r="O269" t="s">
        <v>21418</v>
      </c>
      <c r="P269" t="s">
        <v>7411</v>
      </c>
      <c r="Q269">
        <v>7</v>
      </c>
      <c r="R269">
        <v>3</v>
      </c>
      <c r="S269">
        <v>2.58</v>
      </c>
      <c r="T269">
        <v>2.58</v>
      </c>
      <c r="U269">
        <v>568.44000000000005</v>
      </c>
      <c r="V269">
        <v>165.98</v>
      </c>
      <c r="W269">
        <v>3.19</v>
      </c>
      <c r="X269">
        <v>10.06</v>
      </c>
      <c r="Y269">
        <v>1.69</v>
      </c>
      <c r="Z269">
        <v>3</v>
      </c>
      <c r="AA269" t="s">
        <v>4250</v>
      </c>
      <c r="AB269">
        <v>1</v>
      </c>
      <c r="AC269">
        <v>8</v>
      </c>
      <c r="AD269">
        <v>2.8766666666666669</v>
      </c>
      <c r="AF269" t="s">
        <v>7949</v>
      </c>
      <c r="AI269">
        <v>0</v>
      </c>
      <c r="AJ269">
        <v>0</v>
      </c>
      <c r="AK269" t="s">
        <v>7979</v>
      </c>
      <c r="AL269" t="s">
        <v>7979</v>
      </c>
      <c r="AM269" t="s">
        <v>20019</v>
      </c>
    </row>
    <row r="270" spans="1:39" x14ac:dyDescent="0.25">
      <c r="A270" t="s">
        <v>5760</v>
      </c>
      <c r="B270" t="s">
        <v>21301</v>
      </c>
      <c r="C270" t="s">
        <v>4842</v>
      </c>
      <c r="D270">
        <v>32</v>
      </c>
      <c r="K270" t="s">
        <v>6860</v>
      </c>
      <c r="L270" t="s">
        <v>6861</v>
      </c>
      <c r="M270" t="s">
        <v>21350</v>
      </c>
      <c r="N270">
        <v>9</v>
      </c>
      <c r="O270" t="s">
        <v>21418</v>
      </c>
      <c r="P270" t="s">
        <v>7486</v>
      </c>
      <c r="Q270">
        <v>5</v>
      </c>
      <c r="R270">
        <v>3</v>
      </c>
      <c r="S270">
        <v>3.71</v>
      </c>
      <c r="T270">
        <v>3.71</v>
      </c>
      <c r="U270">
        <v>516.39</v>
      </c>
      <c r="V270">
        <v>131.84</v>
      </c>
      <c r="W270">
        <v>4.5599999999999996</v>
      </c>
      <c r="X270">
        <v>12.79</v>
      </c>
      <c r="Y270">
        <v>1.69</v>
      </c>
      <c r="Z270">
        <v>3</v>
      </c>
      <c r="AA270" t="s">
        <v>4250</v>
      </c>
      <c r="AB270">
        <v>1</v>
      </c>
      <c r="AC270">
        <v>7</v>
      </c>
      <c r="AD270">
        <v>1.956666666666667</v>
      </c>
      <c r="AF270" t="s">
        <v>7949</v>
      </c>
      <c r="AI270">
        <v>0</v>
      </c>
      <c r="AJ270">
        <v>0</v>
      </c>
      <c r="AK270" t="s">
        <v>7979</v>
      </c>
      <c r="AL270" t="s">
        <v>7979</v>
      </c>
      <c r="AM270" t="s">
        <v>20019</v>
      </c>
    </row>
    <row r="271" spans="1:39" x14ac:dyDescent="0.25">
      <c r="A271" t="s">
        <v>5625</v>
      </c>
      <c r="B271" t="s">
        <v>21301</v>
      </c>
      <c r="C271" t="s">
        <v>4842</v>
      </c>
      <c r="D271">
        <v>16</v>
      </c>
      <c r="K271" t="s">
        <v>6860</v>
      </c>
      <c r="L271" t="s">
        <v>6861</v>
      </c>
      <c r="M271" t="s">
        <v>21350</v>
      </c>
      <c r="N271">
        <v>9</v>
      </c>
      <c r="O271" t="s">
        <v>21418</v>
      </c>
      <c r="P271" t="s">
        <v>7351</v>
      </c>
      <c r="Q271">
        <v>5</v>
      </c>
      <c r="R271">
        <v>3</v>
      </c>
      <c r="S271">
        <v>3.56</v>
      </c>
      <c r="T271">
        <v>3.56</v>
      </c>
      <c r="U271">
        <v>495.97</v>
      </c>
      <c r="V271">
        <v>131.84</v>
      </c>
      <c r="W271">
        <v>4.21</v>
      </c>
      <c r="X271">
        <v>13.73</v>
      </c>
      <c r="Y271">
        <v>2.13</v>
      </c>
      <c r="Z271">
        <v>3</v>
      </c>
      <c r="AA271" t="s">
        <v>4250</v>
      </c>
      <c r="AB271">
        <v>0</v>
      </c>
      <c r="AC271">
        <v>7</v>
      </c>
      <c r="AD271">
        <v>2.1354523809523811</v>
      </c>
      <c r="AF271" t="s">
        <v>7949</v>
      </c>
      <c r="AI271">
        <v>0</v>
      </c>
      <c r="AJ271">
        <v>0</v>
      </c>
      <c r="AK271" t="s">
        <v>7979</v>
      </c>
      <c r="AL271" t="s">
        <v>7979</v>
      </c>
      <c r="AM271" t="s">
        <v>20019</v>
      </c>
    </row>
    <row r="272" spans="1:39" x14ac:dyDescent="0.25">
      <c r="A272" t="s">
        <v>5797</v>
      </c>
      <c r="B272" t="s">
        <v>21301</v>
      </c>
      <c r="C272" t="s">
        <v>4842</v>
      </c>
      <c r="D272">
        <v>23</v>
      </c>
      <c r="K272" t="s">
        <v>6860</v>
      </c>
      <c r="L272" t="s">
        <v>6861</v>
      </c>
      <c r="M272" t="s">
        <v>21350</v>
      </c>
      <c r="N272">
        <v>9</v>
      </c>
      <c r="O272" t="s">
        <v>21418</v>
      </c>
      <c r="P272" t="s">
        <v>7523</v>
      </c>
      <c r="Q272">
        <v>6</v>
      </c>
      <c r="R272">
        <v>3</v>
      </c>
      <c r="S272">
        <v>3.74</v>
      </c>
      <c r="T272">
        <v>3.74</v>
      </c>
      <c r="U272">
        <v>521.96</v>
      </c>
      <c r="V272">
        <v>144.97999999999999</v>
      </c>
      <c r="W272">
        <v>4.71</v>
      </c>
      <c r="X272">
        <v>11.75</v>
      </c>
      <c r="Y272">
        <v>2.11</v>
      </c>
      <c r="Z272">
        <v>4</v>
      </c>
      <c r="AA272" t="s">
        <v>4250</v>
      </c>
      <c r="AB272">
        <v>1</v>
      </c>
      <c r="AC272">
        <v>7</v>
      </c>
      <c r="AD272">
        <v>1.926666666666667</v>
      </c>
      <c r="AF272" t="s">
        <v>7949</v>
      </c>
      <c r="AI272">
        <v>0</v>
      </c>
      <c r="AJ272">
        <v>0</v>
      </c>
      <c r="AK272" t="s">
        <v>7979</v>
      </c>
      <c r="AL272" t="s">
        <v>7979</v>
      </c>
      <c r="AM272" t="s">
        <v>20019</v>
      </c>
    </row>
    <row r="273" spans="1:39" x14ac:dyDescent="0.25">
      <c r="A273" t="s">
        <v>5761</v>
      </c>
      <c r="B273" t="s">
        <v>21301</v>
      </c>
      <c r="C273" t="s">
        <v>4842</v>
      </c>
      <c r="D273">
        <v>4</v>
      </c>
      <c r="K273" t="s">
        <v>6860</v>
      </c>
      <c r="L273" t="s">
        <v>6861</v>
      </c>
      <c r="M273" t="s">
        <v>21350</v>
      </c>
      <c r="N273">
        <v>9</v>
      </c>
      <c r="O273" t="s">
        <v>21418</v>
      </c>
      <c r="P273" t="s">
        <v>7487</v>
      </c>
      <c r="Q273">
        <v>6</v>
      </c>
      <c r="R273">
        <v>3</v>
      </c>
      <c r="S273">
        <v>3.41</v>
      </c>
      <c r="T273">
        <v>3.47</v>
      </c>
      <c r="U273">
        <v>533.41999999999996</v>
      </c>
      <c r="V273">
        <v>135.08000000000001</v>
      </c>
      <c r="W273">
        <v>3.71</v>
      </c>
      <c r="X273">
        <v>12.38</v>
      </c>
      <c r="Y273">
        <v>7.25</v>
      </c>
      <c r="Z273">
        <v>3</v>
      </c>
      <c r="AA273" t="s">
        <v>4250</v>
      </c>
      <c r="AB273">
        <v>1</v>
      </c>
      <c r="AC273">
        <v>8</v>
      </c>
      <c r="AD273">
        <v>2.226666666666667</v>
      </c>
      <c r="AF273" t="s">
        <v>7949</v>
      </c>
      <c r="AI273">
        <v>0</v>
      </c>
      <c r="AJ273">
        <v>0</v>
      </c>
      <c r="AK273" t="s">
        <v>7979</v>
      </c>
      <c r="AL273" t="s">
        <v>7979</v>
      </c>
      <c r="AM273" t="s">
        <v>20019</v>
      </c>
    </row>
    <row r="274" spans="1:39" x14ac:dyDescent="0.25">
      <c r="A274" t="s">
        <v>5762</v>
      </c>
      <c r="B274" t="s">
        <v>21301</v>
      </c>
      <c r="C274" t="s">
        <v>4842</v>
      </c>
      <c r="D274">
        <v>2</v>
      </c>
      <c r="K274" t="s">
        <v>6860</v>
      </c>
      <c r="L274" t="s">
        <v>6861</v>
      </c>
      <c r="M274" t="s">
        <v>21350</v>
      </c>
      <c r="N274">
        <v>9</v>
      </c>
      <c r="O274" t="s">
        <v>21418</v>
      </c>
      <c r="P274" t="s">
        <v>7488</v>
      </c>
      <c r="Q274">
        <v>6</v>
      </c>
      <c r="R274">
        <v>3</v>
      </c>
      <c r="S274">
        <v>3.25</v>
      </c>
      <c r="T274">
        <v>3.33</v>
      </c>
      <c r="U274">
        <v>513</v>
      </c>
      <c r="V274">
        <v>135.08000000000001</v>
      </c>
      <c r="W274">
        <v>3.37</v>
      </c>
      <c r="X274">
        <v>13.31</v>
      </c>
      <c r="Y274">
        <v>7.37</v>
      </c>
      <c r="Z274">
        <v>3</v>
      </c>
      <c r="AA274" t="s">
        <v>4250</v>
      </c>
      <c r="AB274">
        <v>1</v>
      </c>
      <c r="AC274">
        <v>8</v>
      </c>
      <c r="AD274">
        <v>2.3766666666666669</v>
      </c>
      <c r="AF274" t="s">
        <v>7949</v>
      </c>
      <c r="AI274">
        <v>0</v>
      </c>
      <c r="AJ274">
        <v>0</v>
      </c>
      <c r="AK274" t="s">
        <v>7979</v>
      </c>
      <c r="AL274" t="s">
        <v>7979</v>
      </c>
      <c r="AM274" t="s">
        <v>20019</v>
      </c>
    </row>
    <row r="275" spans="1:39" x14ac:dyDescent="0.25">
      <c r="A275" t="s">
        <v>5626</v>
      </c>
      <c r="B275" t="s">
        <v>21301</v>
      </c>
      <c r="C275" t="s">
        <v>4842</v>
      </c>
      <c r="D275">
        <v>4</v>
      </c>
      <c r="K275" t="s">
        <v>6860</v>
      </c>
      <c r="L275" t="s">
        <v>6861</v>
      </c>
      <c r="M275" t="s">
        <v>21350</v>
      </c>
      <c r="N275">
        <v>9</v>
      </c>
      <c r="O275" t="s">
        <v>21418</v>
      </c>
      <c r="P275" t="s">
        <v>7352</v>
      </c>
      <c r="Q275">
        <v>6</v>
      </c>
      <c r="R275">
        <v>3</v>
      </c>
      <c r="S275">
        <v>2.5099999999999998</v>
      </c>
      <c r="T275">
        <v>2.58</v>
      </c>
      <c r="U275">
        <v>549.48</v>
      </c>
      <c r="V275">
        <v>121.94</v>
      </c>
      <c r="W275">
        <v>4.18</v>
      </c>
      <c r="X275">
        <v>12.38</v>
      </c>
      <c r="Y275">
        <v>7.25</v>
      </c>
      <c r="Z275">
        <v>3</v>
      </c>
      <c r="AA275" t="s">
        <v>4250</v>
      </c>
      <c r="AB275">
        <v>1</v>
      </c>
      <c r="AC275">
        <v>8</v>
      </c>
      <c r="AD275">
        <v>2.9116666666666671</v>
      </c>
      <c r="AF275" t="s">
        <v>7949</v>
      </c>
      <c r="AI275">
        <v>0</v>
      </c>
      <c r="AJ275">
        <v>0</v>
      </c>
      <c r="AK275" t="s">
        <v>7979</v>
      </c>
      <c r="AL275" t="s">
        <v>7979</v>
      </c>
      <c r="AM275" t="s">
        <v>20019</v>
      </c>
    </row>
    <row r="276" spans="1:39" x14ac:dyDescent="0.25">
      <c r="A276" t="s">
        <v>5627</v>
      </c>
      <c r="B276" t="s">
        <v>21301</v>
      </c>
      <c r="C276" t="s">
        <v>4842</v>
      </c>
      <c r="D276">
        <v>1</v>
      </c>
      <c r="K276" t="s">
        <v>6860</v>
      </c>
      <c r="L276" t="s">
        <v>6861</v>
      </c>
      <c r="M276" t="s">
        <v>21350</v>
      </c>
      <c r="N276">
        <v>9</v>
      </c>
      <c r="O276" t="s">
        <v>21418</v>
      </c>
      <c r="P276" t="s">
        <v>7353</v>
      </c>
      <c r="Q276">
        <v>6</v>
      </c>
      <c r="R276">
        <v>3</v>
      </c>
      <c r="S276">
        <v>2.35</v>
      </c>
      <c r="T276">
        <v>2.4300000000000002</v>
      </c>
      <c r="U276">
        <v>529.07000000000005</v>
      </c>
      <c r="V276">
        <v>121.94</v>
      </c>
      <c r="W276">
        <v>3.83</v>
      </c>
      <c r="X276">
        <v>13.31</v>
      </c>
      <c r="Y276">
        <v>7.37</v>
      </c>
      <c r="Z276">
        <v>3</v>
      </c>
      <c r="AA276" t="s">
        <v>4250</v>
      </c>
      <c r="AB276">
        <v>1</v>
      </c>
      <c r="AC276">
        <v>8</v>
      </c>
      <c r="AD276">
        <v>2.9916666666666671</v>
      </c>
      <c r="AF276" t="s">
        <v>7949</v>
      </c>
      <c r="AI276">
        <v>0</v>
      </c>
      <c r="AJ276">
        <v>0</v>
      </c>
      <c r="AK276" t="s">
        <v>7979</v>
      </c>
      <c r="AL276" t="s">
        <v>7979</v>
      </c>
      <c r="AM276" t="s">
        <v>20019</v>
      </c>
    </row>
    <row r="277" spans="1:39" x14ac:dyDescent="0.25">
      <c r="A277" t="s">
        <v>5431</v>
      </c>
      <c r="B277" t="s">
        <v>21301</v>
      </c>
      <c r="C277" t="s">
        <v>4842</v>
      </c>
      <c r="D277">
        <v>23</v>
      </c>
      <c r="K277" t="s">
        <v>6860</v>
      </c>
      <c r="L277" t="s">
        <v>6861</v>
      </c>
      <c r="M277" t="s">
        <v>21350</v>
      </c>
      <c r="N277">
        <v>9</v>
      </c>
      <c r="O277" t="s">
        <v>21418</v>
      </c>
      <c r="P277" t="s">
        <v>7157</v>
      </c>
      <c r="Q277">
        <v>6</v>
      </c>
      <c r="R277">
        <v>4</v>
      </c>
      <c r="S277">
        <v>3.75</v>
      </c>
      <c r="T277">
        <v>3.78</v>
      </c>
      <c r="U277">
        <v>611.55999999999995</v>
      </c>
      <c r="V277">
        <v>130.72999999999999</v>
      </c>
      <c r="W277">
        <v>5.41</v>
      </c>
      <c r="X277">
        <v>11.86</v>
      </c>
      <c r="Y277">
        <v>6.69</v>
      </c>
      <c r="Z277">
        <v>4</v>
      </c>
      <c r="AA277" t="s">
        <v>4250</v>
      </c>
      <c r="AB277">
        <v>2</v>
      </c>
      <c r="AC277">
        <v>10</v>
      </c>
      <c r="AD277">
        <v>1.7350000000000001</v>
      </c>
      <c r="AF277" t="s">
        <v>7949</v>
      </c>
      <c r="AI277">
        <v>0</v>
      </c>
      <c r="AJ277">
        <v>0</v>
      </c>
      <c r="AK277" t="s">
        <v>7979</v>
      </c>
      <c r="AL277" t="s">
        <v>7979</v>
      </c>
      <c r="AM277" t="s">
        <v>20019</v>
      </c>
    </row>
    <row r="278" spans="1:39" x14ac:dyDescent="0.25">
      <c r="A278" t="s">
        <v>6021</v>
      </c>
      <c r="B278" t="s">
        <v>21301</v>
      </c>
      <c r="C278" t="s">
        <v>4842</v>
      </c>
      <c r="D278">
        <v>3</v>
      </c>
      <c r="K278" t="s">
        <v>6860</v>
      </c>
      <c r="L278" t="s">
        <v>6861</v>
      </c>
      <c r="M278" t="s">
        <v>21351</v>
      </c>
      <c r="N278">
        <v>9</v>
      </c>
      <c r="O278" t="s">
        <v>21419</v>
      </c>
      <c r="P278" t="s">
        <v>7747</v>
      </c>
      <c r="Q278">
        <v>3</v>
      </c>
      <c r="R278">
        <v>2</v>
      </c>
      <c r="S278">
        <v>2.38</v>
      </c>
      <c r="T278">
        <v>2.39</v>
      </c>
      <c r="U278">
        <v>320.39999999999998</v>
      </c>
      <c r="V278">
        <v>69.08</v>
      </c>
      <c r="W278">
        <v>2.66</v>
      </c>
      <c r="Y278">
        <v>5.0599999999999996</v>
      </c>
      <c r="Z278">
        <v>2</v>
      </c>
      <c r="AA278" t="s">
        <v>4250</v>
      </c>
      <c r="AB278">
        <v>0</v>
      </c>
      <c r="AC278">
        <v>3</v>
      </c>
      <c r="AD278">
        <v>5.31</v>
      </c>
      <c r="AF278" t="s">
        <v>7949</v>
      </c>
      <c r="AI278">
        <v>0</v>
      </c>
      <c r="AJ278">
        <v>0</v>
      </c>
      <c r="AK278" t="s">
        <v>7981</v>
      </c>
      <c r="AL278" t="s">
        <v>7981</v>
      </c>
      <c r="AM278" t="s">
        <v>20019</v>
      </c>
    </row>
    <row r="279" spans="1:39" x14ac:dyDescent="0.25">
      <c r="A279" t="s">
        <v>6172</v>
      </c>
      <c r="B279" t="s">
        <v>21301</v>
      </c>
      <c r="C279" t="s">
        <v>4842</v>
      </c>
      <c r="D279">
        <v>7</v>
      </c>
      <c r="K279" t="s">
        <v>6860</v>
      </c>
      <c r="L279" t="s">
        <v>6861</v>
      </c>
      <c r="M279" t="s">
        <v>21351</v>
      </c>
      <c r="N279">
        <v>9</v>
      </c>
      <c r="O279" t="s">
        <v>21419</v>
      </c>
      <c r="P279" t="s">
        <v>7898</v>
      </c>
      <c r="Q279">
        <v>2</v>
      </c>
      <c r="R279">
        <v>2</v>
      </c>
      <c r="S279">
        <v>3.37</v>
      </c>
      <c r="T279">
        <v>3.38</v>
      </c>
      <c r="U279">
        <v>313.79000000000002</v>
      </c>
      <c r="V279">
        <v>56.19</v>
      </c>
      <c r="W279">
        <v>3.22</v>
      </c>
      <c r="Y279">
        <v>5.1100000000000003</v>
      </c>
      <c r="Z279">
        <v>2</v>
      </c>
      <c r="AA279" t="s">
        <v>4250</v>
      </c>
      <c r="AB279">
        <v>0</v>
      </c>
      <c r="AC279">
        <v>2</v>
      </c>
      <c r="AD279">
        <v>4.625</v>
      </c>
      <c r="AF279" t="s">
        <v>7949</v>
      </c>
      <c r="AI279">
        <v>0</v>
      </c>
      <c r="AJ279">
        <v>0</v>
      </c>
      <c r="AK279" t="s">
        <v>7981</v>
      </c>
      <c r="AL279" t="s">
        <v>7981</v>
      </c>
      <c r="AM279" t="s">
        <v>20019</v>
      </c>
    </row>
    <row r="280" spans="1:39" x14ac:dyDescent="0.25">
      <c r="A280" t="s">
        <v>6119</v>
      </c>
      <c r="B280" t="s">
        <v>21301</v>
      </c>
      <c r="C280" t="s">
        <v>4842</v>
      </c>
      <c r="D280">
        <v>12</v>
      </c>
      <c r="K280" t="s">
        <v>6860</v>
      </c>
      <c r="L280" t="s">
        <v>6861</v>
      </c>
      <c r="M280" t="s">
        <v>21351</v>
      </c>
      <c r="N280">
        <v>9</v>
      </c>
      <c r="O280" t="s">
        <v>21419</v>
      </c>
      <c r="P280" t="s">
        <v>7845</v>
      </c>
      <c r="Q280">
        <v>2</v>
      </c>
      <c r="R280">
        <v>2</v>
      </c>
      <c r="S280">
        <v>3.88</v>
      </c>
      <c r="T280">
        <v>3.88</v>
      </c>
      <c r="U280">
        <v>327.82</v>
      </c>
      <c r="V280">
        <v>56.19</v>
      </c>
      <c r="W280">
        <v>3.61</v>
      </c>
      <c r="Y280">
        <v>5.1100000000000003</v>
      </c>
      <c r="Z280">
        <v>2</v>
      </c>
      <c r="AA280" t="s">
        <v>4250</v>
      </c>
      <c r="AB280">
        <v>0</v>
      </c>
      <c r="AC280">
        <v>3</v>
      </c>
      <c r="AD280">
        <v>4.12</v>
      </c>
      <c r="AF280" t="s">
        <v>7949</v>
      </c>
      <c r="AI280">
        <v>0</v>
      </c>
      <c r="AJ280">
        <v>0</v>
      </c>
      <c r="AK280" t="s">
        <v>7981</v>
      </c>
      <c r="AL280" t="s">
        <v>7981</v>
      </c>
      <c r="AM280" t="s">
        <v>20019</v>
      </c>
    </row>
    <row r="281" spans="1:39" x14ac:dyDescent="0.25">
      <c r="A281" t="s">
        <v>6074</v>
      </c>
      <c r="B281" t="s">
        <v>21301</v>
      </c>
      <c r="C281" t="s">
        <v>4842</v>
      </c>
      <c r="D281">
        <v>15</v>
      </c>
      <c r="K281" t="s">
        <v>6860</v>
      </c>
      <c r="L281" t="s">
        <v>6861</v>
      </c>
      <c r="M281" t="s">
        <v>21351</v>
      </c>
      <c r="N281">
        <v>9</v>
      </c>
      <c r="O281" t="s">
        <v>21419</v>
      </c>
      <c r="P281" t="s">
        <v>7800</v>
      </c>
      <c r="Q281">
        <v>2</v>
      </c>
      <c r="R281">
        <v>2</v>
      </c>
      <c r="S281">
        <v>4.24</v>
      </c>
      <c r="T281">
        <v>4.24</v>
      </c>
      <c r="U281">
        <v>341.84</v>
      </c>
      <c r="V281">
        <v>56.19</v>
      </c>
      <c r="W281">
        <v>3.85</v>
      </c>
      <c r="Y281">
        <v>5.08</v>
      </c>
      <c r="Z281">
        <v>2</v>
      </c>
      <c r="AA281" t="s">
        <v>4250</v>
      </c>
      <c r="AB281">
        <v>0</v>
      </c>
      <c r="AC281">
        <v>3</v>
      </c>
      <c r="AD281">
        <v>3.88</v>
      </c>
      <c r="AF281" t="s">
        <v>7949</v>
      </c>
      <c r="AI281">
        <v>0</v>
      </c>
      <c r="AJ281">
        <v>0</v>
      </c>
      <c r="AK281" t="s">
        <v>7981</v>
      </c>
      <c r="AL281" t="s">
        <v>7981</v>
      </c>
      <c r="AM281" t="s">
        <v>20019</v>
      </c>
    </row>
    <row r="282" spans="1:39" x14ac:dyDescent="0.25">
      <c r="A282" t="s">
        <v>5755</v>
      </c>
      <c r="B282" t="s">
        <v>21301</v>
      </c>
      <c r="C282" t="s">
        <v>4842</v>
      </c>
      <c r="D282">
        <v>40</v>
      </c>
      <c r="K282" t="s">
        <v>6860</v>
      </c>
      <c r="L282" t="s">
        <v>6861</v>
      </c>
      <c r="M282" t="s">
        <v>21351</v>
      </c>
      <c r="N282">
        <v>9</v>
      </c>
      <c r="O282" t="s">
        <v>21419</v>
      </c>
      <c r="P282" t="s">
        <v>7481</v>
      </c>
      <c r="Q282">
        <v>2</v>
      </c>
      <c r="R282">
        <v>2</v>
      </c>
      <c r="S282">
        <v>3.76</v>
      </c>
      <c r="T282">
        <v>3.77</v>
      </c>
      <c r="U282">
        <v>339.83</v>
      </c>
      <c r="V282">
        <v>56.19</v>
      </c>
      <c r="W282">
        <v>3.61</v>
      </c>
      <c r="Y282">
        <v>5.08</v>
      </c>
      <c r="Z282">
        <v>2</v>
      </c>
      <c r="AA282" t="s">
        <v>4250</v>
      </c>
      <c r="AB282">
        <v>0</v>
      </c>
      <c r="AC282">
        <v>3</v>
      </c>
      <c r="AD282">
        <v>4.2350000000000003</v>
      </c>
      <c r="AF282" t="s">
        <v>7949</v>
      </c>
      <c r="AI282">
        <v>0</v>
      </c>
      <c r="AJ282">
        <v>0</v>
      </c>
      <c r="AK282" t="s">
        <v>7981</v>
      </c>
      <c r="AL282" t="s">
        <v>7981</v>
      </c>
      <c r="AM282" t="s">
        <v>20019</v>
      </c>
    </row>
    <row r="283" spans="1:39" x14ac:dyDescent="0.25">
      <c r="A283" t="s">
        <v>5899</v>
      </c>
      <c r="B283" t="s">
        <v>21301</v>
      </c>
      <c r="C283" t="s">
        <v>4842</v>
      </c>
      <c r="D283">
        <v>25</v>
      </c>
      <c r="K283" t="s">
        <v>6860</v>
      </c>
      <c r="L283" t="s">
        <v>6861</v>
      </c>
      <c r="M283" t="s">
        <v>21351</v>
      </c>
      <c r="N283">
        <v>9</v>
      </c>
      <c r="O283" t="s">
        <v>21419</v>
      </c>
      <c r="P283" t="s">
        <v>7625</v>
      </c>
      <c r="Q283">
        <v>2</v>
      </c>
      <c r="R283">
        <v>2</v>
      </c>
      <c r="S283">
        <v>4.29</v>
      </c>
      <c r="T283">
        <v>4.29</v>
      </c>
      <c r="U283">
        <v>353.85</v>
      </c>
      <c r="V283">
        <v>56.19</v>
      </c>
      <c r="W283">
        <v>4</v>
      </c>
      <c r="Y283">
        <v>5.1100000000000003</v>
      </c>
      <c r="Z283">
        <v>2</v>
      </c>
      <c r="AA283" t="s">
        <v>4250</v>
      </c>
      <c r="AB283">
        <v>0</v>
      </c>
      <c r="AC283">
        <v>3</v>
      </c>
      <c r="AD283">
        <v>3.855</v>
      </c>
      <c r="AF283" t="s">
        <v>7949</v>
      </c>
      <c r="AI283">
        <v>0</v>
      </c>
      <c r="AJ283">
        <v>0</v>
      </c>
      <c r="AK283" t="s">
        <v>7981</v>
      </c>
      <c r="AL283" t="s">
        <v>7981</v>
      </c>
      <c r="AM283" t="s">
        <v>20019</v>
      </c>
    </row>
    <row r="284" spans="1:39" x14ac:dyDescent="0.25">
      <c r="A284" t="s">
        <v>6123</v>
      </c>
      <c r="B284" t="s">
        <v>21301</v>
      </c>
      <c r="C284" t="s">
        <v>4842</v>
      </c>
      <c r="D284">
        <v>15</v>
      </c>
      <c r="K284" t="s">
        <v>6860</v>
      </c>
      <c r="L284" t="s">
        <v>6861</v>
      </c>
      <c r="M284" t="s">
        <v>21351</v>
      </c>
      <c r="N284">
        <v>9</v>
      </c>
      <c r="O284" t="s">
        <v>21419</v>
      </c>
      <c r="P284" t="s">
        <v>7849</v>
      </c>
      <c r="Q284">
        <v>2</v>
      </c>
      <c r="R284">
        <v>2</v>
      </c>
      <c r="S284">
        <v>4.82</v>
      </c>
      <c r="T284">
        <v>4.82</v>
      </c>
      <c r="U284">
        <v>367.88</v>
      </c>
      <c r="V284">
        <v>56.19</v>
      </c>
      <c r="W284">
        <v>4.3899999999999997</v>
      </c>
      <c r="Y284">
        <v>5.1100000000000003</v>
      </c>
      <c r="Z284">
        <v>2</v>
      </c>
      <c r="AA284" t="s">
        <v>4250</v>
      </c>
      <c r="AB284">
        <v>0</v>
      </c>
      <c r="AC284">
        <v>3</v>
      </c>
      <c r="AD284">
        <v>3.5337142857142858</v>
      </c>
      <c r="AF284" t="s">
        <v>7949</v>
      </c>
      <c r="AI284">
        <v>0</v>
      </c>
      <c r="AJ284">
        <v>0</v>
      </c>
      <c r="AK284" t="s">
        <v>7981</v>
      </c>
      <c r="AL284" t="s">
        <v>7981</v>
      </c>
      <c r="AM284" t="s">
        <v>20019</v>
      </c>
    </row>
    <row r="285" spans="1:39" x14ac:dyDescent="0.25">
      <c r="A285" t="s">
        <v>6124</v>
      </c>
      <c r="B285" t="s">
        <v>21301</v>
      </c>
      <c r="C285" t="s">
        <v>4842</v>
      </c>
      <c r="D285">
        <v>23</v>
      </c>
      <c r="K285" t="s">
        <v>6860</v>
      </c>
      <c r="L285" t="s">
        <v>6861</v>
      </c>
      <c r="M285" t="s">
        <v>21351</v>
      </c>
      <c r="N285">
        <v>9</v>
      </c>
      <c r="O285" t="s">
        <v>21419</v>
      </c>
      <c r="P285" t="s">
        <v>7850</v>
      </c>
      <c r="Q285">
        <v>2</v>
      </c>
      <c r="R285">
        <v>2</v>
      </c>
      <c r="S285">
        <v>5.34</v>
      </c>
      <c r="T285">
        <v>5.35</v>
      </c>
      <c r="U285">
        <v>381.91</v>
      </c>
      <c r="V285">
        <v>56.19</v>
      </c>
      <c r="W285">
        <v>4.78</v>
      </c>
      <c r="Y285">
        <v>5.09</v>
      </c>
      <c r="Z285">
        <v>2</v>
      </c>
      <c r="AA285" t="s">
        <v>4250</v>
      </c>
      <c r="AB285">
        <v>0</v>
      </c>
      <c r="AC285">
        <v>3</v>
      </c>
      <c r="AD285">
        <v>3.3435000000000001</v>
      </c>
      <c r="AF285" t="s">
        <v>7949</v>
      </c>
      <c r="AI285">
        <v>0</v>
      </c>
      <c r="AJ285">
        <v>0</v>
      </c>
      <c r="AK285" t="s">
        <v>7981</v>
      </c>
      <c r="AL285" t="s">
        <v>7981</v>
      </c>
      <c r="AM285" t="s">
        <v>20019</v>
      </c>
    </row>
    <row r="286" spans="1:39" x14ac:dyDescent="0.25">
      <c r="A286" t="s">
        <v>5983</v>
      </c>
      <c r="B286" t="s">
        <v>21301</v>
      </c>
      <c r="C286" t="s">
        <v>4842</v>
      </c>
      <c r="D286">
        <v>31</v>
      </c>
      <c r="K286" t="s">
        <v>6860</v>
      </c>
      <c r="L286" t="s">
        <v>6861</v>
      </c>
      <c r="M286" t="s">
        <v>21351</v>
      </c>
      <c r="N286">
        <v>9</v>
      </c>
      <c r="O286" t="s">
        <v>21419</v>
      </c>
      <c r="P286" t="s">
        <v>7709</v>
      </c>
      <c r="Q286">
        <v>2</v>
      </c>
      <c r="R286">
        <v>2</v>
      </c>
      <c r="S286">
        <v>4.1399999999999997</v>
      </c>
      <c r="T286">
        <v>4.1500000000000004</v>
      </c>
      <c r="U286">
        <v>353.85</v>
      </c>
      <c r="V286">
        <v>56.19</v>
      </c>
      <c r="W286">
        <v>4</v>
      </c>
      <c r="Y286">
        <v>5.08</v>
      </c>
      <c r="Z286">
        <v>2</v>
      </c>
      <c r="AA286" t="s">
        <v>4250</v>
      </c>
      <c r="AB286">
        <v>0</v>
      </c>
      <c r="AC286">
        <v>3</v>
      </c>
      <c r="AD286">
        <v>3.9249999999999998</v>
      </c>
      <c r="AF286" t="s">
        <v>7949</v>
      </c>
      <c r="AI286">
        <v>0</v>
      </c>
      <c r="AJ286">
        <v>0</v>
      </c>
      <c r="AK286" t="s">
        <v>7981</v>
      </c>
      <c r="AL286" t="s">
        <v>7981</v>
      </c>
      <c r="AM286" t="s">
        <v>20019</v>
      </c>
    </row>
    <row r="287" spans="1:39" x14ac:dyDescent="0.25">
      <c r="A287" t="s">
        <v>6085</v>
      </c>
      <c r="B287" t="s">
        <v>21301</v>
      </c>
      <c r="C287" t="s">
        <v>4842</v>
      </c>
      <c r="D287">
        <v>27</v>
      </c>
      <c r="K287" t="s">
        <v>6860</v>
      </c>
      <c r="L287" t="s">
        <v>6861</v>
      </c>
      <c r="M287" t="s">
        <v>21351</v>
      </c>
      <c r="N287">
        <v>9</v>
      </c>
      <c r="O287" t="s">
        <v>21419</v>
      </c>
      <c r="P287" t="s">
        <v>7811</v>
      </c>
      <c r="Q287">
        <v>2</v>
      </c>
      <c r="R287">
        <v>2</v>
      </c>
      <c r="S287">
        <v>4.2699999999999996</v>
      </c>
      <c r="T287">
        <v>4.28</v>
      </c>
      <c r="U287">
        <v>353.85</v>
      </c>
      <c r="V287">
        <v>56.19</v>
      </c>
      <c r="W287">
        <v>4</v>
      </c>
      <c r="Y287">
        <v>5.09</v>
      </c>
      <c r="Z287">
        <v>2</v>
      </c>
      <c r="AA287" t="s">
        <v>4250</v>
      </c>
      <c r="AB287">
        <v>0</v>
      </c>
      <c r="AC287">
        <v>4</v>
      </c>
      <c r="AD287">
        <v>3.86</v>
      </c>
      <c r="AF287" t="s">
        <v>7949</v>
      </c>
      <c r="AI287">
        <v>0</v>
      </c>
      <c r="AJ287">
        <v>0</v>
      </c>
      <c r="AK287" t="s">
        <v>7981</v>
      </c>
      <c r="AL287" t="s">
        <v>7981</v>
      </c>
      <c r="AM287" t="s">
        <v>20019</v>
      </c>
    </row>
    <row r="288" spans="1:39" x14ac:dyDescent="0.25">
      <c r="A288" t="s">
        <v>6189</v>
      </c>
      <c r="B288" t="s">
        <v>21301</v>
      </c>
      <c r="C288" t="s">
        <v>4842</v>
      </c>
      <c r="D288">
        <v>7</v>
      </c>
      <c r="K288" t="s">
        <v>6860</v>
      </c>
      <c r="L288" t="s">
        <v>6861</v>
      </c>
      <c r="M288" t="s">
        <v>21351</v>
      </c>
      <c r="N288">
        <v>9</v>
      </c>
      <c r="O288" t="s">
        <v>21419</v>
      </c>
      <c r="P288" t="s">
        <v>7915</v>
      </c>
      <c r="Q288">
        <v>3</v>
      </c>
      <c r="R288">
        <v>2</v>
      </c>
      <c r="S288">
        <v>2.82</v>
      </c>
      <c r="T288">
        <v>2.82</v>
      </c>
      <c r="U288">
        <v>376.85</v>
      </c>
      <c r="V288">
        <v>69.08</v>
      </c>
      <c r="W288">
        <v>3.64</v>
      </c>
      <c r="Y288">
        <v>4.7</v>
      </c>
      <c r="Z288">
        <v>3</v>
      </c>
      <c r="AA288" t="s">
        <v>4250</v>
      </c>
      <c r="AB288">
        <v>0</v>
      </c>
      <c r="AC288">
        <v>3</v>
      </c>
      <c r="AD288">
        <v>4.9696428571428566</v>
      </c>
      <c r="AF288" t="s">
        <v>7949</v>
      </c>
      <c r="AI288">
        <v>0</v>
      </c>
      <c r="AJ288">
        <v>0</v>
      </c>
      <c r="AK288" t="s">
        <v>7981</v>
      </c>
      <c r="AL288" t="s">
        <v>7981</v>
      </c>
      <c r="AM288" t="s">
        <v>20019</v>
      </c>
    </row>
    <row r="289" spans="1:39" x14ac:dyDescent="0.25">
      <c r="A289" t="s">
        <v>5967</v>
      </c>
      <c r="B289" t="s">
        <v>21301</v>
      </c>
      <c r="C289" t="s">
        <v>4842</v>
      </c>
      <c r="D289">
        <v>26</v>
      </c>
      <c r="K289" t="s">
        <v>6860</v>
      </c>
      <c r="L289" t="s">
        <v>6861</v>
      </c>
      <c r="M289" t="s">
        <v>21351</v>
      </c>
      <c r="N289">
        <v>9</v>
      </c>
      <c r="O289" t="s">
        <v>21419</v>
      </c>
      <c r="P289" t="s">
        <v>7693</v>
      </c>
      <c r="Q289">
        <v>3</v>
      </c>
      <c r="R289">
        <v>2</v>
      </c>
      <c r="S289">
        <v>2.73</v>
      </c>
      <c r="T289">
        <v>2.73</v>
      </c>
      <c r="U289">
        <v>376.85</v>
      </c>
      <c r="V289">
        <v>69.08</v>
      </c>
      <c r="W289">
        <v>3.64</v>
      </c>
      <c r="Y289">
        <v>4.75</v>
      </c>
      <c r="Z289">
        <v>3</v>
      </c>
      <c r="AA289" t="s">
        <v>4250</v>
      </c>
      <c r="AB289">
        <v>0</v>
      </c>
      <c r="AC289">
        <v>3</v>
      </c>
      <c r="AD289">
        <v>5.0146428571428574</v>
      </c>
      <c r="AF289" t="s">
        <v>7949</v>
      </c>
      <c r="AI289">
        <v>0</v>
      </c>
      <c r="AJ289">
        <v>0</v>
      </c>
      <c r="AK289" t="s">
        <v>7981</v>
      </c>
      <c r="AL289" t="s">
        <v>7981</v>
      </c>
      <c r="AM289" t="s">
        <v>20019</v>
      </c>
    </row>
    <row r="290" spans="1:39" x14ac:dyDescent="0.25">
      <c r="A290" t="s">
        <v>6185</v>
      </c>
      <c r="B290" t="s">
        <v>21301</v>
      </c>
      <c r="C290" t="s">
        <v>4842</v>
      </c>
      <c r="D290">
        <v>25</v>
      </c>
      <c r="K290" t="s">
        <v>6860</v>
      </c>
      <c r="L290" t="s">
        <v>6861</v>
      </c>
      <c r="M290" t="s">
        <v>21351</v>
      </c>
      <c r="N290">
        <v>9</v>
      </c>
      <c r="O290" t="s">
        <v>21419</v>
      </c>
      <c r="P290" t="s">
        <v>7911</v>
      </c>
      <c r="Q290">
        <v>4</v>
      </c>
      <c r="R290">
        <v>2</v>
      </c>
      <c r="S290">
        <v>1.86</v>
      </c>
      <c r="T290">
        <v>1.86</v>
      </c>
      <c r="U290">
        <v>377.84</v>
      </c>
      <c r="V290">
        <v>81.97</v>
      </c>
      <c r="W290">
        <v>3.04</v>
      </c>
      <c r="Y290">
        <v>4.6900000000000004</v>
      </c>
      <c r="Z290">
        <v>3</v>
      </c>
      <c r="AA290" t="s">
        <v>4250</v>
      </c>
      <c r="AB290">
        <v>0</v>
      </c>
      <c r="AC290">
        <v>3</v>
      </c>
      <c r="AD290">
        <v>5.3725714285714288</v>
      </c>
      <c r="AF290" t="s">
        <v>7949</v>
      </c>
      <c r="AI290">
        <v>0</v>
      </c>
      <c r="AJ290">
        <v>0</v>
      </c>
      <c r="AK290" t="s">
        <v>7981</v>
      </c>
      <c r="AL290" t="s">
        <v>7981</v>
      </c>
      <c r="AM290" t="s">
        <v>20019</v>
      </c>
    </row>
    <row r="291" spans="1:39" x14ac:dyDescent="0.25">
      <c r="A291" t="s">
        <v>5682</v>
      </c>
      <c r="B291" t="s">
        <v>21301</v>
      </c>
      <c r="C291" t="s">
        <v>4842</v>
      </c>
      <c r="D291">
        <v>80</v>
      </c>
      <c r="K291" t="s">
        <v>6860</v>
      </c>
      <c r="L291" t="s">
        <v>6861</v>
      </c>
      <c r="M291" t="s">
        <v>21351</v>
      </c>
      <c r="N291">
        <v>9</v>
      </c>
      <c r="O291" t="s">
        <v>21419</v>
      </c>
      <c r="P291" t="s">
        <v>7408</v>
      </c>
      <c r="Q291">
        <v>2</v>
      </c>
      <c r="R291">
        <v>2</v>
      </c>
      <c r="S291">
        <v>4.3600000000000003</v>
      </c>
      <c r="T291">
        <v>4.3600000000000003</v>
      </c>
      <c r="U291">
        <v>374.27</v>
      </c>
      <c r="V291">
        <v>56.19</v>
      </c>
      <c r="W291">
        <v>4.26</v>
      </c>
      <c r="Y291">
        <v>5.0599999999999996</v>
      </c>
      <c r="Z291">
        <v>2</v>
      </c>
      <c r="AA291" t="s">
        <v>4250</v>
      </c>
      <c r="AB291">
        <v>0</v>
      </c>
      <c r="AC291">
        <v>3</v>
      </c>
      <c r="AD291">
        <v>3.7180714285714291</v>
      </c>
      <c r="AF291" t="s">
        <v>7949</v>
      </c>
      <c r="AI291">
        <v>0</v>
      </c>
      <c r="AJ291">
        <v>0</v>
      </c>
      <c r="AK291" t="s">
        <v>7981</v>
      </c>
      <c r="AL291" t="s">
        <v>7981</v>
      </c>
      <c r="AM291" t="s">
        <v>20019</v>
      </c>
    </row>
    <row r="292" spans="1:39" x14ac:dyDescent="0.25">
      <c r="A292" t="s">
        <v>5876</v>
      </c>
      <c r="B292" t="s">
        <v>21301</v>
      </c>
      <c r="C292" t="s">
        <v>4842</v>
      </c>
      <c r="D292">
        <v>16</v>
      </c>
      <c r="K292" t="s">
        <v>6860</v>
      </c>
      <c r="L292" t="s">
        <v>6861</v>
      </c>
      <c r="M292" t="s">
        <v>21351</v>
      </c>
      <c r="N292">
        <v>9</v>
      </c>
      <c r="O292" t="s">
        <v>21419</v>
      </c>
      <c r="P292" t="s">
        <v>7602</v>
      </c>
      <c r="Q292">
        <v>3</v>
      </c>
      <c r="R292">
        <v>2</v>
      </c>
      <c r="S292">
        <v>2.79</v>
      </c>
      <c r="T292">
        <v>2.79</v>
      </c>
      <c r="U292">
        <v>335.41</v>
      </c>
      <c r="V292">
        <v>65.42</v>
      </c>
      <c r="W292">
        <v>2.96</v>
      </c>
      <c r="Y292">
        <v>5.09</v>
      </c>
      <c r="Z292">
        <v>2</v>
      </c>
      <c r="AA292" t="s">
        <v>4250</v>
      </c>
      <c r="AB292">
        <v>0</v>
      </c>
      <c r="AC292">
        <v>4</v>
      </c>
      <c r="AD292">
        <v>5.1050000000000004</v>
      </c>
      <c r="AF292" t="s">
        <v>7949</v>
      </c>
      <c r="AI292">
        <v>0</v>
      </c>
      <c r="AJ292">
        <v>0</v>
      </c>
      <c r="AK292" t="s">
        <v>7981</v>
      </c>
      <c r="AL292" t="s">
        <v>7981</v>
      </c>
      <c r="AM292" t="s">
        <v>20019</v>
      </c>
    </row>
    <row r="293" spans="1:39" x14ac:dyDescent="0.25">
      <c r="A293" t="s">
        <v>5924</v>
      </c>
      <c r="B293" t="s">
        <v>21301</v>
      </c>
      <c r="C293" t="s">
        <v>4842</v>
      </c>
      <c r="D293">
        <v>7</v>
      </c>
      <c r="K293" t="s">
        <v>6860</v>
      </c>
      <c r="L293" t="s">
        <v>6861</v>
      </c>
      <c r="M293" t="s">
        <v>21351</v>
      </c>
      <c r="N293">
        <v>9</v>
      </c>
      <c r="O293" t="s">
        <v>21419</v>
      </c>
      <c r="P293" t="s">
        <v>7650</v>
      </c>
      <c r="Q293">
        <v>3</v>
      </c>
      <c r="R293">
        <v>2</v>
      </c>
      <c r="S293">
        <v>2.4500000000000002</v>
      </c>
      <c r="T293">
        <v>2.46</v>
      </c>
      <c r="U293">
        <v>330.39</v>
      </c>
      <c r="V293">
        <v>79.98</v>
      </c>
      <c r="W293">
        <v>2.83</v>
      </c>
      <c r="Y293">
        <v>5.07</v>
      </c>
      <c r="Z293">
        <v>2</v>
      </c>
      <c r="AA293" t="s">
        <v>4250</v>
      </c>
      <c r="AB293">
        <v>0</v>
      </c>
      <c r="AC293">
        <v>3</v>
      </c>
      <c r="AD293">
        <v>5.2750000000000004</v>
      </c>
      <c r="AF293" t="s">
        <v>7949</v>
      </c>
      <c r="AI293">
        <v>0</v>
      </c>
      <c r="AJ293">
        <v>0</v>
      </c>
      <c r="AK293" t="s">
        <v>7981</v>
      </c>
      <c r="AL293" t="s">
        <v>7981</v>
      </c>
      <c r="AM293" t="s">
        <v>20019</v>
      </c>
    </row>
    <row r="294" spans="1:39" x14ac:dyDescent="0.25">
      <c r="A294" t="s">
        <v>6040</v>
      </c>
      <c r="B294" t="s">
        <v>21301</v>
      </c>
      <c r="C294" t="s">
        <v>4842</v>
      </c>
      <c r="D294">
        <v>3</v>
      </c>
      <c r="K294" t="s">
        <v>6860</v>
      </c>
      <c r="L294" t="s">
        <v>6861</v>
      </c>
      <c r="M294" t="s">
        <v>21351</v>
      </c>
      <c r="N294">
        <v>9</v>
      </c>
      <c r="O294" t="s">
        <v>21419</v>
      </c>
      <c r="P294" t="s">
        <v>7766</v>
      </c>
      <c r="Q294">
        <v>3</v>
      </c>
      <c r="R294">
        <v>2</v>
      </c>
      <c r="S294">
        <v>1.88</v>
      </c>
      <c r="T294">
        <v>1.88</v>
      </c>
      <c r="U294">
        <v>306.37</v>
      </c>
      <c r="V294">
        <v>69.08</v>
      </c>
      <c r="W294">
        <v>2.35</v>
      </c>
      <c r="Y294">
        <v>5.0599999999999996</v>
      </c>
      <c r="Z294">
        <v>2</v>
      </c>
      <c r="AA294" t="s">
        <v>4250</v>
      </c>
      <c r="AB294">
        <v>0</v>
      </c>
      <c r="AC294">
        <v>3</v>
      </c>
      <c r="AD294">
        <v>5.5</v>
      </c>
      <c r="AF294" t="s">
        <v>7949</v>
      </c>
      <c r="AI294">
        <v>0</v>
      </c>
      <c r="AJ294">
        <v>0</v>
      </c>
      <c r="AK294" t="s">
        <v>7981</v>
      </c>
      <c r="AL294" t="s">
        <v>7981</v>
      </c>
      <c r="AM294" t="s">
        <v>20019</v>
      </c>
    </row>
    <row r="295" spans="1:39" x14ac:dyDescent="0.25">
      <c r="A295" t="s">
        <v>5878</v>
      </c>
      <c r="B295" t="s">
        <v>21301</v>
      </c>
      <c r="C295" t="s">
        <v>4842</v>
      </c>
      <c r="D295">
        <v>4</v>
      </c>
      <c r="K295" t="s">
        <v>6860</v>
      </c>
      <c r="L295" t="s">
        <v>6861</v>
      </c>
      <c r="M295" t="s">
        <v>21351</v>
      </c>
      <c r="N295">
        <v>9</v>
      </c>
      <c r="O295" t="s">
        <v>21419</v>
      </c>
      <c r="P295" t="s">
        <v>7604</v>
      </c>
      <c r="Q295">
        <v>4</v>
      </c>
      <c r="R295">
        <v>2</v>
      </c>
      <c r="S295">
        <v>1.62</v>
      </c>
      <c r="T295">
        <v>1.62</v>
      </c>
      <c r="U295">
        <v>336.4</v>
      </c>
      <c r="V295">
        <v>78.31</v>
      </c>
      <c r="W295">
        <v>2.36</v>
      </c>
      <c r="Y295">
        <v>5.05</v>
      </c>
      <c r="Z295">
        <v>2</v>
      </c>
      <c r="AA295" t="s">
        <v>4250</v>
      </c>
      <c r="AB295">
        <v>0</v>
      </c>
      <c r="AC295">
        <v>4</v>
      </c>
      <c r="AD295">
        <v>5.5</v>
      </c>
      <c r="AF295" t="s">
        <v>7949</v>
      </c>
      <c r="AI295">
        <v>0</v>
      </c>
      <c r="AJ295">
        <v>0</v>
      </c>
      <c r="AK295" t="s">
        <v>7981</v>
      </c>
      <c r="AL295" t="s">
        <v>7981</v>
      </c>
      <c r="AM295" t="s">
        <v>20019</v>
      </c>
    </row>
    <row r="296" spans="1:39" x14ac:dyDescent="0.25">
      <c r="A296" t="s">
        <v>6041</v>
      </c>
      <c r="B296" t="s">
        <v>21301</v>
      </c>
      <c r="C296" t="s">
        <v>4842</v>
      </c>
      <c r="D296">
        <v>2</v>
      </c>
      <c r="K296" t="s">
        <v>6860</v>
      </c>
      <c r="L296" t="s">
        <v>6861</v>
      </c>
      <c r="M296" t="s">
        <v>21351</v>
      </c>
      <c r="N296">
        <v>9</v>
      </c>
      <c r="O296" t="s">
        <v>21419</v>
      </c>
      <c r="P296" t="s">
        <v>7767</v>
      </c>
      <c r="Q296">
        <v>4</v>
      </c>
      <c r="R296">
        <v>2</v>
      </c>
      <c r="S296">
        <v>1.34</v>
      </c>
      <c r="T296">
        <v>1.34</v>
      </c>
      <c r="U296">
        <v>331.38</v>
      </c>
      <c r="V296">
        <v>92.87</v>
      </c>
      <c r="W296">
        <v>2.2200000000000002</v>
      </c>
      <c r="Y296">
        <v>5.04</v>
      </c>
      <c r="Z296">
        <v>2</v>
      </c>
      <c r="AA296" t="s">
        <v>4250</v>
      </c>
      <c r="AB296">
        <v>0</v>
      </c>
      <c r="AC296">
        <v>3</v>
      </c>
      <c r="AD296">
        <v>5.4043333333333337</v>
      </c>
      <c r="AF296" t="s">
        <v>7949</v>
      </c>
      <c r="AI296">
        <v>0</v>
      </c>
      <c r="AJ296">
        <v>0</v>
      </c>
      <c r="AK296" t="s">
        <v>7981</v>
      </c>
      <c r="AL296" t="s">
        <v>7981</v>
      </c>
      <c r="AM296" t="s">
        <v>20019</v>
      </c>
    </row>
    <row r="297" spans="1:39" x14ac:dyDescent="0.25">
      <c r="A297" t="s">
        <v>5956</v>
      </c>
      <c r="B297" t="s">
        <v>21301</v>
      </c>
      <c r="C297" t="s">
        <v>4842</v>
      </c>
      <c r="D297">
        <v>5</v>
      </c>
      <c r="K297" t="s">
        <v>6860</v>
      </c>
      <c r="L297" t="s">
        <v>6861</v>
      </c>
      <c r="M297" t="s">
        <v>21351</v>
      </c>
      <c r="N297">
        <v>9</v>
      </c>
      <c r="O297" t="s">
        <v>21419</v>
      </c>
      <c r="P297" t="s">
        <v>7682</v>
      </c>
      <c r="Q297">
        <v>3</v>
      </c>
      <c r="R297">
        <v>2</v>
      </c>
      <c r="S297">
        <v>1.92</v>
      </c>
      <c r="T297">
        <v>1.93</v>
      </c>
      <c r="U297">
        <v>324.36</v>
      </c>
      <c r="V297">
        <v>69.08</v>
      </c>
      <c r="W297">
        <v>2.4900000000000002</v>
      </c>
      <c r="Y297">
        <v>5.04</v>
      </c>
      <c r="Z297">
        <v>2</v>
      </c>
      <c r="AA297" t="s">
        <v>4250</v>
      </c>
      <c r="AB297">
        <v>0</v>
      </c>
      <c r="AC297">
        <v>3</v>
      </c>
      <c r="AD297">
        <v>5.5</v>
      </c>
      <c r="AF297" t="s">
        <v>7949</v>
      </c>
      <c r="AI297">
        <v>0</v>
      </c>
      <c r="AJ297">
        <v>0</v>
      </c>
      <c r="AK297" t="s">
        <v>7981</v>
      </c>
      <c r="AL297" t="s">
        <v>7981</v>
      </c>
      <c r="AM297" t="s">
        <v>20019</v>
      </c>
    </row>
    <row r="298" spans="1:39" x14ac:dyDescent="0.25">
      <c r="A298" t="s">
        <v>5792</v>
      </c>
      <c r="B298" t="s">
        <v>21301</v>
      </c>
      <c r="C298" t="s">
        <v>4842</v>
      </c>
      <c r="D298">
        <v>6</v>
      </c>
      <c r="K298" t="s">
        <v>6860</v>
      </c>
      <c r="L298" t="s">
        <v>6861</v>
      </c>
      <c r="M298" t="s">
        <v>21351</v>
      </c>
      <c r="N298">
        <v>9</v>
      </c>
      <c r="O298" t="s">
        <v>21419</v>
      </c>
      <c r="P298" t="s">
        <v>7518</v>
      </c>
      <c r="Q298">
        <v>3</v>
      </c>
      <c r="R298">
        <v>2</v>
      </c>
      <c r="S298">
        <v>2.48</v>
      </c>
      <c r="T298">
        <v>2.48</v>
      </c>
      <c r="U298">
        <v>340.81</v>
      </c>
      <c r="V298">
        <v>69.08</v>
      </c>
      <c r="W298">
        <v>3</v>
      </c>
      <c r="Y298">
        <v>5.04</v>
      </c>
      <c r="Z298">
        <v>2</v>
      </c>
      <c r="AA298" t="s">
        <v>4250</v>
      </c>
      <c r="AB298">
        <v>0</v>
      </c>
      <c r="AC298">
        <v>3</v>
      </c>
      <c r="AD298">
        <v>5.26</v>
      </c>
      <c r="AF298" t="s">
        <v>7949</v>
      </c>
      <c r="AI298">
        <v>0</v>
      </c>
      <c r="AJ298">
        <v>0</v>
      </c>
      <c r="AK298" t="s">
        <v>7981</v>
      </c>
      <c r="AL298" t="s">
        <v>7981</v>
      </c>
      <c r="AM298" t="s">
        <v>20019</v>
      </c>
    </row>
    <row r="299" spans="1:39" x14ac:dyDescent="0.25">
      <c r="A299" t="s">
        <v>5364</v>
      </c>
      <c r="B299" t="s">
        <v>21301</v>
      </c>
      <c r="C299" t="s">
        <v>4842</v>
      </c>
      <c r="D299">
        <v>6</v>
      </c>
      <c r="K299" t="s">
        <v>6860</v>
      </c>
      <c r="L299" t="s">
        <v>6861</v>
      </c>
      <c r="M299" t="s">
        <v>21352</v>
      </c>
      <c r="N299">
        <v>9</v>
      </c>
      <c r="O299" t="s">
        <v>21420</v>
      </c>
      <c r="P299" t="s">
        <v>7090</v>
      </c>
      <c r="Q299">
        <v>5</v>
      </c>
      <c r="R299">
        <v>2</v>
      </c>
      <c r="S299">
        <v>2.08</v>
      </c>
      <c r="T299">
        <v>2.12</v>
      </c>
      <c r="U299">
        <v>455.54</v>
      </c>
      <c r="V299">
        <v>100.29</v>
      </c>
      <c r="W299">
        <v>3.25</v>
      </c>
      <c r="Y299">
        <v>6.6</v>
      </c>
      <c r="Z299">
        <v>3</v>
      </c>
      <c r="AA299" t="s">
        <v>4250</v>
      </c>
      <c r="AB299">
        <v>0</v>
      </c>
      <c r="AC299">
        <v>3</v>
      </c>
      <c r="AD299">
        <v>4.4345714285714282</v>
      </c>
      <c r="AF299" t="s">
        <v>7949</v>
      </c>
      <c r="AI299">
        <v>0</v>
      </c>
      <c r="AJ299">
        <v>0</v>
      </c>
      <c r="AK299" t="s">
        <v>7967</v>
      </c>
      <c r="AL299" t="s">
        <v>7967</v>
      </c>
      <c r="AM299" t="s">
        <v>20019</v>
      </c>
    </row>
    <row r="300" spans="1:39" x14ac:dyDescent="0.25">
      <c r="A300" t="s">
        <v>5467</v>
      </c>
      <c r="B300" t="s">
        <v>21301</v>
      </c>
      <c r="C300" t="s">
        <v>4842</v>
      </c>
      <c r="D300">
        <v>3</v>
      </c>
      <c r="K300" t="s">
        <v>6860</v>
      </c>
      <c r="L300" t="s">
        <v>6861</v>
      </c>
      <c r="M300" t="s">
        <v>21353</v>
      </c>
      <c r="N300">
        <v>9</v>
      </c>
      <c r="O300" t="s">
        <v>21421</v>
      </c>
      <c r="P300" t="s">
        <v>7193</v>
      </c>
      <c r="Q300">
        <v>7</v>
      </c>
      <c r="R300">
        <v>4</v>
      </c>
      <c r="S300">
        <v>3.61</v>
      </c>
      <c r="T300">
        <v>3.62</v>
      </c>
      <c r="U300">
        <v>597.78</v>
      </c>
      <c r="V300">
        <v>132.77000000000001</v>
      </c>
      <c r="W300">
        <v>2.44</v>
      </c>
      <c r="X300">
        <v>13.95</v>
      </c>
      <c r="Y300">
        <v>6.62</v>
      </c>
      <c r="Z300">
        <v>3</v>
      </c>
      <c r="AA300" t="s">
        <v>4250</v>
      </c>
      <c r="AB300">
        <v>1</v>
      </c>
      <c r="AC300">
        <v>12</v>
      </c>
      <c r="AD300">
        <v>1.885</v>
      </c>
      <c r="AF300" t="s">
        <v>7949</v>
      </c>
      <c r="AI300">
        <v>0</v>
      </c>
      <c r="AJ300">
        <v>0</v>
      </c>
      <c r="AK300" t="s">
        <v>7956</v>
      </c>
      <c r="AL300" t="s">
        <v>7956</v>
      </c>
      <c r="AM300" t="s">
        <v>20019</v>
      </c>
    </row>
    <row r="301" spans="1:39" x14ac:dyDescent="0.25">
      <c r="A301" t="s">
        <v>8202</v>
      </c>
      <c r="B301" t="s">
        <v>21301</v>
      </c>
      <c r="C301" t="s">
        <v>4842</v>
      </c>
      <c r="D301">
        <v>4</v>
      </c>
      <c r="K301" t="s">
        <v>6860</v>
      </c>
      <c r="L301" t="s">
        <v>6861</v>
      </c>
      <c r="M301" t="s">
        <v>21354</v>
      </c>
      <c r="N301">
        <v>9</v>
      </c>
      <c r="O301" t="s">
        <v>21422</v>
      </c>
      <c r="P301" t="s">
        <v>15855</v>
      </c>
      <c r="Q301">
        <v>7</v>
      </c>
      <c r="R301">
        <v>4</v>
      </c>
      <c r="S301">
        <v>0.15</v>
      </c>
      <c r="T301">
        <v>0.19</v>
      </c>
      <c r="U301">
        <v>531.44000000000005</v>
      </c>
      <c r="V301">
        <v>121.08</v>
      </c>
      <c r="W301">
        <v>3.07</v>
      </c>
      <c r="X301">
        <v>12.15</v>
      </c>
      <c r="Y301">
        <v>6.55</v>
      </c>
      <c r="Z301">
        <v>2</v>
      </c>
      <c r="AA301" t="s">
        <v>4250</v>
      </c>
      <c r="AB301">
        <v>1</v>
      </c>
      <c r="AC301">
        <v>0</v>
      </c>
      <c r="AD301">
        <v>3</v>
      </c>
      <c r="AF301" t="s">
        <v>7949</v>
      </c>
      <c r="AI301">
        <v>0</v>
      </c>
      <c r="AJ301">
        <v>0</v>
      </c>
      <c r="AK301" t="s">
        <v>7978</v>
      </c>
      <c r="AL301" t="s">
        <v>7978</v>
      </c>
      <c r="AM301" t="s">
        <v>20019</v>
      </c>
    </row>
    <row r="302" spans="1:39" x14ac:dyDescent="0.25">
      <c r="A302" t="s">
        <v>5620</v>
      </c>
      <c r="B302" t="s">
        <v>21301</v>
      </c>
      <c r="C302" t="s">
        <v>4842</v>
      </c>
      <c r="D302">
        <v>2.1</v>
      </c>
      <c r="K302" t="s">
        <v>6860</v>
      </c>
      <c r="L302" t="s">
        <v>6861</v>
      </c>
      <c r="M302" t="s">
        <v>21354</v>
      </c>
      <c r="N302">
        <v>9</v>
      </c>
      <c r="O302" t="s">
        <v>21422</v>
      </c>
      <c r="P302" t="s">
        <v>7346</v>
      </c>
      <c r="Q302">
        <v>7</v>
      </c>
      <c r="R302">
        <v>4</v>
      </c>
      <c r="S302">
        <v>0.57999999999999996</v>
      </c>
      <c r="T302">
        <v>0.79</v>
      </c>
      <c r="U302">
        <v>545.47</v>
      </c>
      <c r="V302">
        <v>121.08</v>
      </c>
      <c r="W302">
        <v>3.46</v>
      </c>
      <c r="X302">
        <v>12.21</v>
      </c>
      <c r="Y302">
        <v>7.44</v>
      </c>
      <c r="Z302">
        <v>2</v>
      </c>
      <c r="AA302" t="s">
        <v>4250</v>
      </c>
      <c r="AB302">
        <v>1</v>
      </c>
      <c r="AC302">
        <v>0</v>
      </c>
      <c r="AD302">
        <v>3</v>
      </c>
      <c r="AF302" t="s">
        <v>7949</v>
      </c>
      <c r="AI302">
        <v>0</v>
      </c>
      <c r="AJ302">
        <v>0</v>
      </c>
      <c r="AK302" t="s">
        <v>7978</v>
      </c>
      <c r="AL302" t="s">
        <v>7978</v>
      </c>
      <c r="AM302" t="s">
        <v>20019</v>
      </c>
    </row>
    <row r="303" spans="1:39" x14ac:dyDescent="0.25">
      <c r="A303" t="s">
        <v>5742</v>
      </c>
      <c r="B303" t="s">
        <v>21301</v>
      </c>
      <c r="C303" t="s">
        <v>4842</v>
      </c>
      <c r="D303">
        <v>6.2</v>
      </c>
      <c r="K303" t="s">
        <v>6860</v>
      </c>
      <c r="L303" t="s">
        <v>6861</v>
      </c>
      <c r="M303" t="s">
        <v>21354</v>
      </c>
      <c r="N303">
        <v>9</v>
      </c>
      <c r="O303" t="s">
        <v>21422</v>
      </c>
      <c r="P303" t="s">
        <v>7468</v>
      </c>
      <c r="Q303">
        <v>7</v>
      </c>
      <c r="R303">
        <v>4</v>
      </c>
      <c r="S303">
        <v>0.37</v>
      </c>
      <c r="T303">
        <v>0.86</v>
      </c>
      <c r="U303">
        <v>547.49</v>
      </c>
      <c r="V303">
        <v>121.08</v>
      </c>
      <c r="W303">
        <v>3.68</v>
      </c>
      <c r="X303">
        <v>12.25</v>
      </c>
      <c r="Y303">
        <v>7.97</v>
      </c>
      <c r="Z303">
        <v>2</v>
      </c>
      <c r="AA303" t="s">
        <v>4250</v>
      </c>
      <c r="AB303">
        <v>1</v>
      </c>
      <c r="AC303">
        <v>0</v>
      </c>
      <c r="AD303">
        <v>3</v>
      </c>
      <c r="AF303" t="s">
        <v>7949</v>
      </c>
      <c r="AI303">
        <v>0</v>
      </c>
      <c r="AJ303">
        <v>0</v>
      </c>
      <c r="AK303" t="s">
        <v>7978</v>
      </c>
      <c r="AL303" t="s">
        <v>7978</v>
      </c>
      <c r="AM303" t="s">
        <v>20019</v>
      </c>
    </row>
    <row r="304" spans="1:39" x14ac:dyDescent="0.25">
      <c r="A304" t="s">
        <v>5648</v>
      </c>
      <c r="B304" t="s">
        <v>21301</v>
      </c>
      <c r="C304" t="s">
        <v>4842</v>
      </c>
      <c r="D304">
        <v>8.3000000000000007</v>
      </c>
      <c r="K304" t="s">
        <v>6860</v>
      </c>
      <c r="L304" t="s">
        <v>6861</v>
      </c>
      <c r="M304" t="s">
        <v>21354</v>
      </c>
      <c r="N304">
        <v>9</v>
      </c>
      <c r="O304" t="s">
        <v>21422</v>
      </c>
      <c r="P304" t="s">
        <v>7374</v>
      </c>
      <c r="Q304">
        <v>7</v>
      </c>
      <c r="R304">
        <v>4</v>
      </c>
      <c r="S304">
        <v>0.93</v>
      </c>
      <c r="T304">
        <v>1.32</v>
      </c>
      <c r="U304">
        <v>559.5</v>
      </c>
      <c r="V304">
        <v>121.08</v>
      </c>
      <c r="W304">
        <v>3.85</v>
      </c>
      <c r="X304">
        <v>12.24</v>
      </c>
      <c r="Y304">
        <v>7.81</v>
      </c>
      <c r="Z304">
        <v>2</v>
      </c>
      <c r="AA304" t="s">
        <v>4250</v>
      </c>
      <c r="AB304">
        <v>1</v>
      </c>
      <c r="AC304">
        <v>0</v>
      </c>
      <c r="AD304">
        <v>3</v>
      </c>
      <c r="AF304" t="s">
        <v>7949</v>
      </c>
      <c r="AI304">
        <v>0</v>
      </c>
      <c r="AJ304">
        <v>0</v>
      </c>
      <c r="AK304" t="s">
        <v>7978</v>
      </c>
      <c r="AL304" t="s">
        <v>7978</v>
      </c>
      <c r="AM304" t="s">
        <v>20019</v>
      </c>
    </row>
    <row r="305" spans="1:39" x14ac:dyDescent="0.25">
      <c r="A305" t="s">
        <v>5378</v>
      </c>
      <c r="B305" t="s">
        <v>21301</v>
      </c>
      <c r="C305" t="s">
        <v>4842</v>
      </c>
      <c r="D305">
        <v>2.2999999999999998</v>
      </c>
      <c r="K305" t="s">
        <v>6860</v>
      </c>
      <c r="L305" t="s">
        <v>6861</v>
      </c>
      <c r="M305" t="s">
        <v>21354</v>
      </c>
      <c r="N305">
        <v>9</v>
      </c>
      <c r="O305" t="s">
        <v>21422</v>
      </c>
      <c r="P305" t="s">
        <v>7104</v>
      </c>
      <c r="Q305">
        <v>7</v>
      </c>
      <c r="R305">
        <v>4</v>
      </c>
      <c r="S305">
        <v>0.86</v>
      </c>
      <c r="T305">
        <v>1.39</v>
      </c>
      <c r="U305">
        <v>561.51</v>
      </c>
      <c r="V305">
        <v>121.08</v>
      </c>
      <c r="W305">
        <v>4.07</v>
      </c>
      <c r="X305">
        <v>12.25</v>
      </c>
      <c r="Y305">
        <v>8.02</v>
      </c>
      <c r="Z305">
        <v>2</v>
      </c>
      <c r="AA305" t="s">
        <v>4250</v>
      </c>
      <c r="AB305">
        <v>1</v>
      </c>
      <c r="AC305">
        <v>0</v>
      </c>
      <c r="AD305">
        <v>2.99</v>
      </c>
      <c r="AF305" t="s">
        <v>7949</v>
      </c>
      <c r="AI305">
        <v>0</v>
      </c>
      <c r="AJ305">
        <v>0</v>
      </c>
      <c r="AK305" t="s">
        <v>7978</v>
      </c>
      <c r="AL305" t="s">
        <v>7978</v>
      </c>
      <c r="AM305" t="s">
        <v>20019</v>
      </c>
    </row>
    <row r="306" spans="1:39" x14ac:dyDescent="0.25">
      <c r="A306" t="s">
        <v>5900</v>
      </c>
      <c r="B306" t="s">
        <v>21301</v>
      </c>
      <c r="C306" t="s">
        <v>4842</v>
      </c>
      <c r="D306">
        <v>5.8</v>
      </c>
      <c r="K306" t="s">
        <v>6860</v>
      </c>
      <c r="L306" t="s">
        <v>6861</v>
      </c>
      <c r="M306" t="s">
        <v>21354</v>
      </c>
      <c r="N306">
        <v>9</v>
      </c>
      <c r="O306" t="s">
        <v>21422</v>
      </c>
      <c r="P306" t="s">
        <v>7626</v>
      </c>
      <c r="Q306">
        <v>4</v>
      </c>
      <c r="R306">
        <v>3</v>
      </c>
      <c r="S306">
        <v>2.0699999999999998</v>
      </c>
      <c r="T306">
        <v>2.0699999999999998</v>
      </c>
      <c r="U306">
        <v>478.38</v>
      </c>
      <c r="V306">
        <v>109.05</v>
      </c>
      <c r="W306">
        <v>3.56</v>
      </c>
      <c r="X306">
        <v>13.05</v>
      </c>
      <c r="Y306">
        <v>4.28</v>
      </c>
      <c r="Z306">
        <v>2</v>
      </c>
      <c r="AA306" t="s">
        <v>4250</v>
      </c>
      <c r="AB306">
        <v>0</v>
      </c>
      <c r="AC306">
        <v>6</v>
      </c>
      <c r="AD306">
        <v>3.6510952380952379</v>
      </c>
      <c r="AF306" t="s">
        <v>7949</v>
      </c>
      <c r="AI306">
        <v>0</v>
      </c>
      <c r="AJ306">
        <v>0</v>
      </c>
      <c r="AK306" t="s">
        <v>7978</v>
      </c>
      <c r="AL306" t="s">
        <v>7978</v>
      </c>
      <c r="AM306" t="s">
        <v>20019</v>
      </c>
    </row>
    <row r="307" spans="1:39" x14ac:dyDescent="0.25">
      <c r="A307" t="s">
        <v>5939</v>
      </c>
      <c r="B307" t="s">
        <v>21301</v>
      </c>
      <c r="C307" t="s">
        <v>4842</v>
      </c>
      <c r="D307">
        <v>3</v>
      </c>
      <c r="K307" t="s">
        <v>6860</v>
      </c>
      <c r="L307" t="s">
        <v>6861</v>
      </c>
      <c r="M307" t="s">
        <v>21354</v>
      </c>
      <c r="N307">
        <v>9</v>
      </c>
      <c r="O307" t="s">
        <v>21422</v>
      </c>
      <c r="P307" t="s">
        <v>7665</v>
      </c>
      <c r="Q307">
        <v>5</v>
      </c>
      <c r="R307">
        <v>3</v>
      </c>
      <c r="S307">
        <v>2.16</v>
      </c>
      <c r="T307">
        <v>2.2200000000000002</v>
      </c>
      <c r="U307">
        <v>521.45000000000005</v>
      </c>
      <c r="V307">
        <v>112.29</v>
      </c>
      <c r="W307">
        <v>3.1</v>
      </c>
      <c r="X307">
        <v>12.39</v>
      </c>
      <c r="Y307">
        <v>7.25</v>
      </c>
      <c r="Z307">
        <v>2</v>
      </c>
      <c r="AA307" t="s">
        <v>4250</v>
      </c>
      <c r="AB307">
        <v>1</v>
      </c>
      <c r="AC307">
        <v>8</v>
      </c>
      <c r="AD307">
        <v>3.343666666666667</v>
      </c>
      <c r="AF307" t="s">
        <v>7949</v>
      </c>
      <c r="AI307">
        <v>0</v>
      </c>
      <c r="AJ307">
        <v>0</v>
      </c>
      <c r="AK307" t="s">
        <v>7978</v>
      </c>
      <c r="AL307" t="s">
        <v>7978</v>
      </c>
      <c r="AM307" t="s">
        <v>20019</v>
      </c>
    </row>
    <row r="308" spans="1:39" x14ac:dyDescent="0.25">
      <c r="A308" t="s">
        <v>11152</v>
      </c>
      <c r="B308" t="s">
        <v>21302</v>
      </c>
      <c r="C308" t="s">
        <v>4842</v>
      </c>
      <c r="D308">
        <v>40</v>
      </c>
      <c r="K308" t="s">
        <v>6860</v>
      </c>
      <c r="L308" t="s">
        <v>6861</v>
      </c>
      <c r="M308" t="s">
        <v>21355</v>
      </c>
      <c r="N308">
        <v>9</v>
      </c>
      <c r="O308" t="s">
        <v>21423</v>
      </c>
      <c r="P308" t="s">
        <v>18804</v>
      </c>
      <c r="Q308">
        <v>7</v>
      </c>
      <c r="R308">
        <v>1</v>
      </c>
      <c r="S308">
        <v>7.95</v>
      </c>
      <c r="T308">
        <v>9.32</v>
      </c>
      <c r="U308">
        <v>617.79</v>
      </c>
      <c r="V308">
        <v>72.900000000000006</v>
      </c>
      <c r="W308">
        <v>9.3000000000000007</v>
      </c>
      <c r="Y308">
        <v>9.1</v>
      </c>
      <c r="Z308">
        <v>6</v>
      </c>
      <c r="AA308" t="s">
        <v>4250</v>
      </c>
      <c r="AB308">
        <v>2</v>
      </c>
      <c r="AC308">
        <v>14</v>
      </c>
      <c r="AD308">
        <v>2.2833333333333341</v>
      </c>
      <c r="AF308" t="s">
        <v>7952</v>
      </c>
      <c r="AI308">
        <v>0</v>
      </c>
      <c r="AJ308">
        <v>0</v>
      </c>
      <c r="AK308" t="s">
        <v>19990</v>
      </c>
      <c r="AL308" t="s">
        <v>19990</v>
      </c>
      <c r="AM308" t="s">
        <v>20019</v>
      </c>
    </row>
    <row r="309" spans="1:39" x14ac:dyDescent="0.25">
      <c r="A309" t="s">
        <v>21225</v>
      </c>
      <c r="B309" t="s">
        <v>21302</v>
      </c>
      <c r="C309" t="s">
        <v>4842</v>
      </c>
      <c r="D309">
        <v>2</v>
      </c>
      <c r="K309" t="s">
        <v>6860</v>
      </c>
      <c r="M309" t="s">
        <v>21356</v>
      </c>
      <c r="N309">
        <v>8</v>
      </c>
      <c r="O309" t="s">
        <v>21424</v>
      </c>
      <c r="P309" t="s">
        <v>21507</v>
      </c>
      <c r="Q309">
        <v>2</v>
      </c>
      <c r="R309">
        <v>1</v>
      </c>
      <c r="S309">
        <v>2.74</v>
      </c>
      <c r="T309">
        <v>2.74</v>
      </c>
      <c r="U309">
        <v>223.07</v>
      </c>
      <c r="V309">
        <v>38.909999999999997</v>
      </c>
      <c r="W309">
        <v>2.58</v>
      </c>
      <c r="Y309">
        <v>5.05</v>
      </c>
      <c r="Z309">
        <v>2</v>
      </c>
      <c r="AA309" t="s">
        <v>7946</v>
      </c>
      <c r="AB309">
        <v>0</v>
      </c>
      <c r="AC309">
        <v>0</v>
      </c>
      <c r="AD309">
        <v>5.4088333333333329</v>
      </c>
      <c r="AF309" t="s">
        <v>7949</v>
      </c>
      <c r="AI309">
        <v>0</v>
      </c>
      <c r="AJ309">
        <v>0</v>
      </c>
      <c r="AK309" t="s">
        <v>19854</v>
      </c>
      <c r="AL309" t="s">
        <v>19854</v>
      </c>
      <c r="AM309" t="s">
        <v>20019</v>
      </c>
    </row>
    <row r="310" spans="1:39" x14ac:dyDescent="0.25">
      <c r="A310" t="s">
        <v>21226</v>
      </c>
      <c r="B310" t="s">
        <v>21302</v>
      </c>
      <c r="C310" t="s">
        <v>4842</v>
      </c>
      <c r="D310">
        <v>2</v>
      </c>
      <c r="K310" t="s">
        <v>6860</v>
      </c>
      <c r="M310" t="s">
        <v>21356</v>
      </c>
      <c r="N310">
        <v>8</v>
      </c>
      <c r="O310" t="s">
        <v>21424</v>
      </c>
      <c r="P310" t="s">
        <v>21508</v>
      </c>
      <c r="Q310">
        <v>2</v>
      </c>
      <c r="R310">
        <v>1</v>
      </c>
      <c r="S310">
        <v>2.42</v>
      </c>
      <c r="T310">
        <v>2.4300000000000002</v>
      </c>
      <c r="U310">
        <v>223.07</v>
      </c>
      <c r="V310">
        <v>38.909999999999997</v>
      </c>
      <c r="W310">
        <v>2.58</v>
      </c>
      <c r="Y310">
        <v>5.54</v>
      </c>
      <c r="Z310">
        <v>2</v>
      </c>
      <c r="AA310" t="s">
        <v>7946</v>
      </c>
      <c r="AB310">
        <v>0</v>
      </c>
      <c r="AC310">
        <v>0</v>
      </c>
      <c r="AD310">
        <v>5.5688333333333331</v>
      </c>
      <c r="AF310" t="s">
        <v>7949</v>
      </c>
      <c r="AI310">
        <v>0</v>
      </c>
      <c r="AJ310">
        <v>0</v>
      </c>
      <c r="AK310" t="s">
        <v>19854</v>
      </c>
      <c r="AL310" t="s">
        <v>19854</v>
      </c>
      <c r="AM310" t="s">
        <v>20019</v>
      </c>
    </row>
    <row r="311" spans="1:39" x14ac:dyDescent="0.25">
      <c r="A311" t="s">
        <v>21227</v>
      </c>
      <c r="B311" t="s">
        <v>21302</v>
      </c>
      <c r="C311" t="s">
        <v>4842</v>
      </c>
      <c r="D311">
        <v>23</v>
      </c>
      <c r="K311" t="s">
        <v>6860</v>
      </c>
      <c r="M311" t="s">
        <v>21356</v>
      </c>
      <c r="N311">
        <v>8</v>
      </c>
      <c r="O311" t="s">
        <v>21424</v>
      </c>
      <c r="P311" t="s">
        <v>21509</v>
      </c>
      <c r="Q311">
        <v>3</v>
      </c>
      <c r="R311">
        <v>1</v>
      </c>
      <c r="S311">
        <v>1.79</v>
      </c>
      <c r="T311">
        <v>1.8</v>
      </c>
      <c r="U311">
        <v>311.43</v>
      </c>
      <c r="V311">
        <v>59.22</v>
      </c>
      <c r="W311">
        <v>3.54</v>
      </c>
      <c r="Y311">
        <v>6.58</v>
      </c>
      <c r="Z311">
        <v>2</v>
      </c>
      <c r="AA311" t="s">
        <v>4250</v>
      </c>
      <c r="AB311">
        <v>0</v>
      </c>
      <c r="AC311">
        <v>4</v>
      </c>
      <c r="AD311">
        <v>5.833333333333333</v>
      </c>
      <c r="AF311" t="s">
        <v>7949</v>
      </c>
      <c r="AI311">
        <v>0</v>
      </c>
      <c r="AJ311">
        <v>0</v>
      </c>
      <c r="AK311" t="s">
        <v>19854</v>
      </c>
      <c r="AL311" t="s">
        <v>19854</v>
      </c>
      <c r="AM311" t="s">
        <v>20019</v>
      </c>
    </row>
    <row r="312" spans="1:39" x14ac:dyDescent="0.25">
      <c r="A312" t="s">
        <v>21228</v>
      </c>
      <c r="B312" t="s">
        <v>21302</v>
      </c>
      <c r="C312" t="s">
        <v>4842</v>
      </c>
      <c r="D312">
        <v>2</v>
      </c>
      <c r="K312" t="s">
        <v>6860</v>
      </c>
      <c r="M312" t="s">
        <v>21356</v>
      </c>
      <c r="N312">
        <v>8</v>
      </c>
      <c r="O312" t="s">
        <v>21424</v>
      </c>
      <c r="P312" t="s">
        <v>21510</v>
      </c>
      <c r="Q312">
        <v>2</v>
      </c>
      <c r="R312">
        <v>1</v>
      </c>
      <c r="S312">
        <v>2.4900000000000002</v>
      </c>
      <c r="T312">
        <v>2.5</v>
      </c>
      <c r="U312">
        <v>223.07</v>
      </c>
      <c r="V312">
        <v>38.909999999999997</v>
      </c>
      <c r="W312">
        <v>2.58</v>
      </c>
      <c r="Y312">
        <v>5.83</v>
      </c>
      <c r="Z312">
        <v>2</v>
      </c>
      <c r="AA312" t="s">
        <v>7946</v>
      </c>
      <c r="AB312">
        <v>0</v>
      </c>
      <c r="AC312">
        <v>0</v>
      </c>
      <c r="AD312">
        <v>5.5338333333333329</v>
      </c>
      <c r="AF312" t="s">
        <v>7949</v>
      </c>
      <c r="AI312">
        <v>0</v>
      </c>
      <c r="AJ312">
        <v>0</v>
      </c>
      <c r="AK312" t="s">
        <v>19854</v>
      </c>
      <c r="AL312" t="s">
        <v>19854</v>
      </c>
      <c r="AM312" t="s">
        <v>20019</v>
      </c>
    </row>
    <row r="313" spans="1:39" x14ac:dyDescent="0.25">
      <c r="A313" t="s">
        <v>21229</v>
      </c>
      <c r="B313" t="s">
        <v>21302</v>
      </c>
      <c r="C313" t="s">
        <v>4842</v>
      </c>
      <c r="D313">
        <v>10500</v>
      </c>
      <c r="K313" t="s">
        <v>6860</v>
      </c>
      <c r="L313" t="s">
        <v>6861</v>
      </c>
      <c r="M313" t="s">
        <v>21357</v>
      </c>
      <c r="N313">
        <v>9</v>
      </c>
      <c r="O313" t="s">
        <v>21425</v>
      </c>
      <c r="P313" t="s">
        <v>21511</v>
      </c>
      <c r="Q313">
        <v>2</v>
      </c>
      <c r="R313">
        <v>1</v>
      </c>
      <c r="S313">
        <v>4.21</v>
      </c>
      <c r="T313">
        <v>4.26</v>
      </c>
      <c r="U313">
        <v>234.3</v>
      </c>
      <c r="V313">
        <v>38.909999999999997</v>
      </c>
      <c r="W313">
        <v>3.79</v>
      </c>
      <c r="Y313">
        <v>6.48</v>
      </c>
      <c r="Z313">
        <v>3</v>
      </c>
      <c r="AA313" t="s">
        <v>4250</v>
      </c>
      <c r="AB313">
        <v>0</v>
      </c>
      <c r="AC313">
        <v>1</v>
      </c>
      <c r="AD313">
        <v>4.1488333333333332</v>
      </c>
      <c r="AF313" t="s">
        <v>7949</v>
      </c>
      <c r="AI313">
        <v>0</v>
      </c>
      <c r="AJ313">
        <v>0</v>
      </c>
      <c r="AK313" t="s">
        <v>19854</v>
      </c>
      <c r="AL313" t="s">
        <v>19854</v>
      </c>
      <c r="AM313" t="s">
        <v>20019</v>
      </c>
    </row>
    <row r="314" spans="1:39" x14ac:dyDescent="0.25">
      <c r="A314" t="s">
        <v>8958</v>
      </c>
      <c r="B314" t="s">
        <v>21302</v>
      </c>
      <c r="C314" t="s">
        <v>4842</v>
      </c>
      <c r="D314">
        <v>1737</v>
      </c>
      <c r="K314" t="s">
        <v>6860</v>
      </c>
      <c r="L314" t="s">
        <v>6861</v>
      </c>
      <c r="M314" t="s">
        <v>21358</v>
      </c>
      <c r="N314">
        <v>9</v>
      </c>
      <c r="O314" t="s">
        <v>21426</v>
      </c>
      <c r="P314" t="s">
        <v>16610</v>
      </c>
      <c r="Q314">
        <v>4</v>
      </c>
      <c r="R314">
        <v>2</v>
      </c>
      <c r="S314">
        <v>0.93</v>
      </c>
      <c r="T314">
        <v>2.46</v>
      </c>
      <c r="U314">
        <v>299.39</v>
      </c>
      <c r="V314">
        <v>50.41</v>
      </c>
      <c r="W314">
        <v>2.74</v>
      </c>
      <c r="Y314">
        <v>8.92</v>
      </c>
      <c r="Z314">
        <v>1</v>
      </c>
      <c r="AA314" t="s">
        <v>4250</v>
      </c>
      <c r="AB314">
        <v>0</v>
      </c>
      <c r="AC314">
        <v>4</v>
      </c>
      <c r="AD314">
        <v>5.04</v>
      </c>
      <c r="AF314" t="s">
        <v>7952</v>
      </c>
      <c r="AI314">
        <v>0</v>
      </c>
      <c r="AJ314">
        <v>0</v>
      </c>
      <c r="AK314" t="s">
        <v>19839</v>
      </c>
      <c r="AL314" t="s">
        <v>19839</v>
      </c>
      <c r="AM314" t="s">
        <v>20019</v>
      </c>
    </row>
    <row r="315" spans="1:39" x14ac:dyDescent="0.25">
      <c r="A315" t="s">
        <v>10236</v>
      </c>
      <c r="B315" t="s">
        <v>21302</v>
      </c>
      <c r="C315" t="s">
        <v>4842</v>
      </c>
      <c r="D315">
        <v>1186</v>
      </c>
      <c r="K315" t="s">
        <v>6860</v>
      </c>
      <c r="L315" t="s">
        <v>6861</v>
      </c>
      <c r="M315" t="s">
        <v>21358</v>
      </c>
      <c r="N315">
        <v>9</v>
      </c>
      <c r="O315" t="s">
        <v>21426</v>
      </c>
      <c r="P315" t="s">
        <v>17888</v>
      </c>
      <c r="Q315">
        <v>5</v>
      </c>
      <c r="R315">
        <v>2</v>
      </c>
      <c r="S315">
        <v>0.78</v>
      </c>
      <c r="T315">
        <v>1.98</v>
      </c>
      <c r="U315">
        <v>343.44</v>
      </c>
      <c r="V315">
        <v>59.64</v>
      </c>
      <c r="W315">
        <v>2.76</v>
      </c>
      <c r="Y315">
        <v>8.57</v>
      </c>
      <c r="Z315">
        <v>1</v>
      </c>
      <c r="AA315" t="s">
        <v>4250</v>
      </c>
      <c r="AB315">
        <v>0</v>
      </c>
      <c r="AC315">
        <v>7</v>
      </c>
      <c r="AD315">
        <v>5.2149999999999999</v>
      </c>
      <c r="AF315" t="s">
        <v>7952</v>
      </c>
      <c r="AI315">
        <v>0</v>
      </c>
      <c r="AJ315">
        <v>0</v>
      </c>
      <c r="AK315" t="s">
        <v>19839</v>
      </c>
      <c r="AL315" t="s">
        <v>19839</v>
      </c>
      <c r="AM315" t="s">
        <v>20019</v>
      </c>
    </row>
    <row r="316" spans="1:39" x14ac:dyDescent="0.25">
      <c r="A316" t="s">
        <v>10015</v>
      </c>
      <c r="B316" t="s">
        <v>21302</v>
      </c>
      <c r="C316" t="s">
        <v>4842</v>
      </c>
      <c r="D316">
        <v>1073</v>
      </c>
      <c r="K316" t="s">
        <v>6860</v>
      </c>
      <c r="L316" t="s">
        <v>6861</v>
      </c>
      <c r="M316" t="s">
        <v>21358</v>
      </c>
      <c r="N316">
        <v>9</v>
      </c>
      <c r="O316" t="s">
        <v>21426</v>
      </c>
      <c r="P316" t="s">
        <v>17667</v>
      </c>
      <c r="Q316">
        <v>5</v>
      </c>
      <c r="R316">
        <v>1</v>
      </c>
      <c r="S316">
        <v>1.89</v>
      </c>
      <c r="T316">
        <v>2.41</v>
      </c>
      <c r="U316">
        <v>355.45</v>
      </c>
      <c r="V316">
        <v>50.85</v>
      </c>
      <c r="W316">
        <v>2.85</v>
      </c>
      <c r="Y316">
        <v>7.77</v>
      </c>
      <c r="Z316">
        <v>1</v>
      </c>
      <c r="AA316" t="s">
        <v>4250</v>
      </c>
      <c r="AB316">
        <v>0</v>
      </c>
      <c r="AC316">
        <v>4</v>
      </c>
      <c r="AD316">
        <v>5.833333333333333</v>
      </c>
      <c r="AF316" t="s">
        <v>7949</v>
      </c>
      <c r="AI316">
        <v>0</v>
      </c>
      <c r="AJ316">
        <v>0</v>
      </c>
      <c r="AK316" t="s">
        <v>19839</v>
      </c>
      <c r="AL316" t="s">
        <v>19839</v>
      </c>
      <c r="AM316" t="s">
        <v>20019</v>
      </c>
    </row>
    <row r="317" spans="1:39" x14ac:dyDescent="0.25">
      <c r="A317" t="s">
        <v>8458</v>
      </c>
      <c r="B317" t="s">
        <v>21302</v>
      </c>
      <c r="C317" t="s">
        <v>4842</v>
      </c>
      <c r="D317">
        <v>7750</v>
      </c>
      <c r="K317" t="s">
        <v>6860</v>
      </c>
      <c r="L317" t="s">
        <v>6861</v>
      </c>
      <c r="M317" t="s">
        <v>21358</v>
      </c>
      <c r="N317">
        <v>9</v>
      </c>
      <c r="O317" t="s">
        <v>21426</v>
      </c>
      <c r="P317" t="s">
        <v>16111</v>
      </c>
      <c r="Q317">
        <v>4</v>
      </c>
      <c r="R317">
        <v>2</v>
      </c>
      <c r="S317">
        <v>1.28</v>
      </c>
      <c r="T317">
        <v>2.81</v>
      </c>
      <c r="U317">
        <v>313.42</v>
      </c>
      <c r="V317">
        <v>50.41</v>
      </c>
      <c r="W317">
        <v>3.13</v>
      </c>
      <c r="Y317">
        <v>8.92</v>
      </c>
      <c r="Z317">
        <v>1</v>
      </c>
      <c r="AA317" t="s">
        <v>4250</v>
      </c>
      <c r="AB317">
        <v>0</v>
      </c>
      <c r="AC317">
        <v>4</v>
      </c>
      <c r="AD317">
        <v>5.04</v>
      </c>
      <c r="AF317" t="s">
        <v>7952</v>
      </c>
      <c r="AI317">
        <v>0</v>
      </c>
      <c r="AJ317">
        <v>0</v>
      </c>
      <c r="AK317" t="s">
        <v>19839</v>
      </c>
      <c r="AL317" t="s">
        <v>19839</v>
      </c>
      <c r="AM317" t="s">
        <v>20019</v>
      </c>
    </row>
    <row r="318" spans="1:39" x14ac:dyDescent="0.25">
      <c r="A318" t="s">
        <v>8656</v>
      </c>
      <c r="B318" t="s">
        <v>21302</v>
      </c>
      <c r="C318" t="s">
        <v>4842</v>
      </c>
      <c r="D318">
        <v>1045</v>
      </c>
      <c r="K318" t="s">
        <v>6860</v>
      </c>
      <c r="L318" t="s">
        <v>6861</v>
      </c>
      <c r="M318" t="s">
        <v>21358</v>
      </c>
      <c r="N318">
        <v>9</v>
      </c>
      <c r="O318" t="s">
        <v>21426</v>
      </c>
      <c r="P318" t="s">
        <v>16309</v>
      </c>
      <c r="Q318">
        <v>5</v>
      </c>
      <c r="R318">
        <v>2</v>
      </c>
      <c r="S318">
        <v>1.46</v>
      </c>
      <c r="T318">
        <v>2.21</v>
      </c>
      <c r="U318">
        <v>343.44</v>
      </c>
      <c r="V318">
        <v>59.64</v>
      </c>
      <c r="W318">
        <v>2.76</v>
      </c>
      <c r="Y318">
        <v>8.07</v>
      </c>
      <c r="Z318">
        <v>1</v>
      </c>
      <c r="AA318" t="s">
        <v>4250</v>
      </c>
      <c r="AB318">
        <v>0</v>
      </c>
      <c r="AC318">
        <v>6</v>
      </c>
      <c r="AD318">
        <v>5.4649999999999999</v>
      </c>
      <c r="AF318" t="s">
        <v>7949</v>
      </c>
      <c r="AI318">
        <v>0</v>
      </c>
      <c r="AJ318">
        <v>0</v>
      </c>
      <c r="AK318" t="s">
        <v>19839</v>
      </c>
      <c r="AL318" t="s">
        <v>19839</v>
      </c>
      <c r="AM318" t="s">
        <v>20019</v>
      </c>
    </row>
    <row r="319" spans="1:39" x14ac:dyDescent="0.25">
      <c r="A319" t="s">
        <v>10318</v>
      </c>
      <c r="B319" t="s">
        <v>21302</v>
      </c>
      <c r="C319" t="s">
        <v>4842</v>
      </c>
      <c r="D319">
        <v>21.8</v>
      </c>
      <c r="K319" t="s">
        <v>6860</v>
      </c>
      <c r="L319" t="s">
        <v>6861</v>
      </c>
      <c r="M319" t="s">
        <v>21358</v>
      </c>
      <c r="N319">
        <v>9</v>
      </c>
      <c r="O319" t="s">
        <v>21426</v>
      </c>
      <c r="P319" t="s">
        <v>17970</v>
      </c>
      <c r="Q319">
        <v>4</v>
      </c>
      <c r="R319">
        <v>2</v>
      </c>
      <c r="S319">
        <v>2.75</v>
      </c>
      <c r="T319">
        <v>2.76</v>
      </c>
      <c r="U319">
        <v>353.36</v>
      </c>
      <c r="V319">
        <v>50.41</v>
      </c>
      <c r="W319">
        <v>3.28</v>
      </c>
      <c r="Y319">
        <v>5.68</v>
      </c>
      <c r="Z319">
        <v>1</v>
      </c>
      <c r="AA319" t="s">
        <v>4250</v>
      </c>
      <c r="AB319">
        <v>0</v>
      </c>
      <c r="AC319">
        <v>4</v>
      </c>
      <c r="AD319">
        <v>5.125</v>
      </c>
      <c r="AF319" t="s">
        <v>7949</v>
      </c>
      <c r="AI319">
        <v>0</v>
      </c>
      <c r="AJ319">
        <v>0</v>
      </c>
      <c r="AK319" t="s">
        <v>19839</v>
      </c>
      <c r="AL319" t="s">
        <v>19839</v>
      </c>
      <c r="AM319" t="s">
        <v>20019</v>
      </c>
    </row>
    <row r="320" spans="1:39" x14ac:dyDescent="0.25">
      <c r="A320" t="s">
        <v>21230</v>
      </c>
      <c r="B320" t="s">
        <v>21302</v>
      </c>
      <c r="C320" t="s">
        <v>4842</v>
      </c>
      <c r="D320">
        <v>54</v>
      </c>
      <c r="K320" t="s">
        <v>6860</v>
      </c>
      <c r="L320" t="s">
        <v>6861</v>
      </c>
      <c r="M320" t="s">
        <v>21358</v>
      </c>
      <c r="N320">
        <v>9</v>
      </c>
      <c r="O320" t="s">
        <v>21426</v>
      </c>
      <c r="P320" t="s">
        <v>21512</v>
      </c>
      <c r="Q320">
        <v>5</v>
      </c>
      <c r="R320">
        <v>2</v>
      </c>
      <c r="S320">
        <v>3.71</v>
      </c>
      <c r="T320">
        <v>3.75</v>
      </c>
      <c r="U320">
        <v>362.45</v>
      </c>
      <c r="V320">
        <v>63.3</v>
      </c>
      <c r="W320">
        <v>3.95</v>
      </c>
      <c r="Y320">
        <v>6.3</v>
      </c>
      <c r="Z320">
        <v>2</v>
      </c>
      <c r="AA320" t="s">
        <v>4250</v>
      </c>
      <c r="AB320">
        <v>0</v>
      </c>
      <c r="AC320">
        <v>4</v>
      </c>
      <c r="AD320">
        <v>4.2525000000000004</v>
      </c>
      <c r="AF320" t="s">
        <v>7949</v>
      </c>
      <c r="AI320">
        <v>0</v>
      </c>
      <c r="AJ320">
        <v>0</v>
      </c>
      <c r="AK320" t="s">
        <v>19839</v>
      </c>
      <c r="AL320" t="s">
        <v>19839</v>
      </c>
      <c r="AM320" t="s">
        <v>20019</v>
      </c>
    </row>
    <row r="321" spans="1:39" x14ac:dyDescent="0.25">
      <c r="A321" t="s">
        <v>8825</v>
      </c>
      <c r="B321" t="s">
        <v>21302</v>
      </c>
      <c r="C321" t="s">
        <v>4842</v>
      </c>
      <c r="D321">
        <v>1366</v>
      </c>
      <c r="K321" t="s">
        <v>6860</v>
      </c>
      <c r="L321" t="s">
        <v>6861</v>
      </c>
      <c r="M321" t="s">
        <v>21358</v>
      </c>
      <c r="N321">
        <v>9</v>
      </c>
      <c r="O321" t="s">
        <v>21426</v>
      </c>
      <c r="P321" t="s">
        <v>16477</v>
      </c>
      <c r="Q321">
        <v>5</v>
      </c>
      <c r="R321">
        <v>2</v>
      </c>
      <c r="S321">
        <v>1.38</v>
      </c>
      <c r="T321">
        <v>1.86</v>
      </c>
      <c r="U321">
        <v>329.42</v>
      </c>
      <c r="V321">
        <v>59.64</v>
      </c>
      <c r="W321">
        <v>2.37</v>
      </c>
      <c r="Y321">
        <v>7.69</v>
      </c>
      <c r="Z321">
        <v>1</v>
      </c>
      <c r="AA321" t="s">
        <v>4250</v>
      </c>
      <c r="AB321">
        <v>0</v>
      </c>
      <c r="AC321">
        <v>6</v>
      </c>
      <c r="AD321">
        <v>5.5</v>
      </c>
      <c r="AF321" t="s">
        <v>7949</v>
      </c>
      <c r="AI321">
        <v>0</v>
      </c>
      <c r="AJ321">
        <v>0</v>
      </c>
      <c r="AK321" t="s">
        <v>19839</v>
      </c>
      <c r="AL321" t="s">
        <v>19839</v>
      </c>
      <c r="AM321" t="s">
        <v>20019</v>
      </c>
    </row>
    <row r="322" spans="1:39" x14ac:dyDescent="0.25">
      <c r="A322" t="s">
        <v>9595</v>
      </c>
      <c r="B322" t="s">
        <v>21302</v>
      </c>
      <c r="C322" t="s">
        <v>4842</v>
      </c>
      <c r="D322">
        <v>2313</v>
      </c>
      <c r="K322" t="s">
        <v>6860</v>
      </c>
      <c r="L322" t="s">
        <v>6861</v>
      </c>
      <c r="M322" t="s">
        <v>21358</v>
      </c>
      <c r="N322">
        <v>9</v>
      </c>
      <c r="O322" t="s">
        <v>21426</v>
      </c>
      <c r="P322" t="s">
        <v>17247</v>
      </c>
      <c r="Q322">
        <v>4</v>
      </c>
      <c r="R322">
        <v>1</v>
      </c>
      <c r="S322">
        <v>1.68</v>
      </c>
      <c r="T322">
        <v>2.44</v>
      </c>
      <c r="U322">
        <v>299.39</v>
      </c>
      <c r="V322">
        <v>41.62</v>
      </c>
      <c r="W322">
        <v>2.69</v>
      </c>
      <c r="Y322">
        <v>8.06</v>
      </c>
      <c r="Z322">
        <v>1</v>
      </c>
      <c r="AA322" t="s">
        <v>4250</v>
      </c>
      <c r="AB322">
        <v>0</v>
      </c>
      <c r="AC322">
        <v>3</v>
      </c>
      <c r="AD322">
        <v>5.8033333333333328</v>
      </c>
      <c r="AF322" t="s">
        <v>7949</v>
      </c>
      <c r="AI322">
        <v>0</v>
      </c>
      <c r="AJ322">
        <v>0</v>
      </c>
      <c r="AK322" t="s">
        <v>19839</v>
      </c>
      <c r="AL322" t="s">
        <v>19839</v>
      </c>
      <c r="AM322" t="s">
        <v>20019</v>
      </c>
    </row>
    <row r="323" spans="1:39" x14ac:dyDescent="0.25">
      <c r="A323" t="s">
        <v>8657</v>
      </c>
      <c r="B323" t="s">
        <v>21302</v>
      </c>
      <c r="C323" t="s">
        <v>4842</v>
      </c>
      <c r="D323">
        <v>525</v>
      </c>
      <c r="K323" t="s">
        <v>6860</v>
      </c>
      <c r="L323" t="s">
        <v>6861</v>
      </c>
      <c r="M323" t="s">
        <v>21358</v>
      </c>
      <c r="N323">
        <v>9</v>
      </c>
      <c r="O323" t="s">
        <v>21426</v>
      </c>
      <c r="P323" t="s">
        <v>16310</v>
      </c>
      <c r="Q323">
        <v>4</v>
      </c>
      <c r="R323">
        <v>2</v>
      </c>
      <c r="S323">
        <v>0.84</v>
      </c>
      <c r="T323">
        <v>2.69</v>
      </c>
      <c r="U323">
        <v>337.44</v>
      </c>
      <c r="V323">
        <v>50.41</v>
      </c>
      <c r="W323">
        <v>3.27</v>
      </c>
      <c r="Y323">
        <v>9.27</v>
      </c>
      <c r="Z323">
        <v>1</v>
      </c>
      <c r="AA323" t="s">
        <v>4250</v>
      </c>
      <c r="AB323">
        <v>0</v>
      </c>
      <c r="AC323">
        <v>4</v>
      </c>
      <c r="AD323">
        <v>4.8650000000000002</v>
      </c>
      <c r="AF323" t="s">
        <v>7952</v>
      </c>
      <c r="AI323">
        <v>0</v>
      </c>
      <c r="AJ323">
        <v>0</v>
      </c>
      <c r="AK323" t="s">
        <v>19839</v>
      </c>
      <c r="AL323" t="s">
        <v>19839</v>
      </c>
      <c r="AM323" t="s">
        <v>20019</v>
      </c>
    </row>
    <row r="324" spans="1:39" x14ac:dyDescent="0.25">
      <c r="A324" t="s">
        <v>21231</v>
      </c>
      <c r="B324" t="s">
        <v>21302</v>
      </c>
      <c r="C324" t="s">
        <v>4842</v>
      </c>
      <c r="D324">
        <v>19.899999999999999</v>
      </c>
      <c r="K324" t="s">
        <v>6860</v>
      </c>
      <c r="L324" t="s">
        <v>6861</v>
      </c>
      <c r="M324" t="s">
        <v>21358</v>
      </c>
      <c r="N324">
        <v>9</v>
      </c>
      <c r="O324" t="s">
        <v>21426</v>
      </c>
      <c r="P324" t="s">
        <v>21513</v>
      </c>
      <c r="Q324">
        <v>4</v>
      </c>
      <c r="R324">
        <v>1</v>
      </c>
      <c r="S324">
        <v>3.35</v>
      </c>
      <c r="T324">
        <v>3.36</v>
      </c>
      <c r="U324">
        <v>367.39</v>
      </c>
      <c r="V324">
        <v>41.62</v>
      </c>
      <c r="W324">
        <v>3.63</v>
      </c>
      <c r="Y324">
        <v>5.71</v>
      </c>
      <c r="Z324">
        <v>1</v>
      </c>
      <c r="AA324" t="s">
        <v>4250</v>
      </c>
      <c r="AB324">
        <v>0</v>
      </c>
      <c r="AC324">
        <v>4</v>
      </c>
      <c r="AD324">
        <v>4.9255476190476193</v>
      </c>
      <c r="AF324" t="s">
        <v>7949</v>
      </c>
      <c r="AI324">
        <v>0</v>
      </c>
      <c r="AJ324">
        <v>0</v>
      </c>
      <c r="AK324" t="s">
        <v>19839</v>
      </c>
      <c r="AL324" t="s">
        <v>19839</v>
      </c>
      <c r="AM324" t="s">
        <v>20019</v>
      </c>
    </row>
    <row r="325" spans="1:39" x14ac:dyDescent="0.25">
      <c r="A325" t="s">
        <v>5262</v>
      </c>
      <c r="B325" t="s">
        <v>21302</v>
      </c>
      <c r="C325" t="s">
        <v>4842</v>
      </c>
      <c r="D325">
        <v>24</v>
      </c>
      <c r="K325" t="s">
        <v>6860</v>
      </c>
      <c r="L325" t="s">
        <v>6861</v>
      </c>
      <c r="M325" t="s">
        <v>21359</v>
      </c>
      <c r="N325">
        <v>9</v>
      </c>
      <c r="O325" t="s">
        <v>21427</v>
      </c>
      <c r="P325" t="s">
        <v>6988</v>
      </c>
      <c r="Q325">
        <v>4</v>
      </c>
      <c r="R325">
        <v>3</v>
      </c>
      <c r="S325">
        <v>7.11</v>
      </c>
      <c r="T325">
        <v>7.13</v>
      </c>
      <c r="U325">
        <v>590.74</v>
      </c>
      <c r="V325">
        <v>97.11</v>
      </c>
      <c r="W325">
        <v>6.81</v>
      </c>
      <c r="Y325">
        <v>6.21</v>
      </c>
      <c r="Z325">
        <v>4</v>
      </c>
      <c r="AA325" t="s">
        <v>4250</v>
      </c>
      <c r="AB325">
        <v>2</v>
      </c>
      <c r="AC325">
        <v>9</v>
      </c>
      <c r="AD325">
        <v>1.9296666666666671</v>
      </c>
      <c r="AF325" t="s">
        <v>7949</v>
      </c>
      <c r="AI325">
        <v>0</v>
      </c>
      <c r="AJ325">
        <v>0</v>
      </c>
      <c r="AK325" t="s">
        <v>7955</v>
      </c>
      <c r="AL325" t="s">
        <v>7955</v>
      </c>
      <c r="AM325" t="s">
        <v>20019</v>
      </c>
    </row>
    <row r="326" spans="1:39" x14ac:dyDescent="0.25">
      <c r="A326" t="s">
        <v>5265</v>
      </c>
      <c r="B326" t="s">
        <v>21302</v>
      </c>
      <c r="C326" t="s">
        <v>4842</v>
      </c>
      <c r="D326">
        <v>36</v>
      </c>
      <c r="K326" t="s">
        <v>6860</v>
      </c>
      <c r="L326" t="s">
        <v>6861</v>
      </c>
      <c r="M326" t="s">
        <v>21359</v>
      </c>
      <c r="N326">
        <v>9</v>
      </c>
      <c r="O326" t="s">
        <v>21427</v>
      </c>
      <c r="P326" t="s">
        <v>6991</v>
      </c>
      <c r="Q326">
        <v>4</v>
      </c>
      <c r="R326">
        <v>3</v>
      </c>
      <c r="S326">
        <v>7.31</v>
      </c>
      <c r="T326">
        <v>7.33</v>
      </c>
      <c r="U326">
        <v>590.74</v>
      </c>
      <c r="V326">
        <v>97.11</v>
      </c>
      <c r="W326">
        <v>6.67</v>
      </c>
      <c r="X326">
        <v>13.87</v>
      </c>
      <c r="Y326">
        <v>6.21</v>
      </c>
      <c r="Z326">
        <v>4</v>
      </c>
      <c r="AA326" t="s">
        <v>4250</v>
      </c>
      <c r="AB326">
        <v>2</v>
      </c>
      <c r="AC326">
        <v>8</v>
      </c>
      <c r="AD326">
        <v>1.9296666666666671</v>
      </c>
      <c r="AF326" t="s">
        <v>7949</v>
      </c>
      <c r="AI326">
        <v>0</v>
      </c>
      <c r="AJ326">
        <v>0</v>
      </c>
      <c r="AK326" t="s">
        <v>7955</v>
      </c>
      <c r="AL326" t="s">
        <v>7955</v>
      </c>
      <c r="AM326" t="s">
        <v>20019</v>
      </c>
    </row>
    <row r="327" spans="1:39" x14ac:dyDescent="0.25">
      <c r="A327" t="s">
        <v>5260</v>
      </c>
      <c r="B327" t="s">
        <v>21302</v>
      </c>
      <c r="C327" t="s">
        <v>4842</v>
      </c>
      <c r="D327">
        <v>20</v>
      </c>
      <c r="K327" t="s">
        <v>6860</v>
      </c>
      <c r="L327" t="s">
        <v>6861</v>
      </c>
      <c r="M327" t="s">
        <v>21359</v>
      </c>
      <c r="N327">
        <v>9</v>
      </c>
      <c r="O327" t="s">
        <v>21427</v>
      </c>
      <c r="P327" t="s">
        <v>6986</v>
      </c>
      <c r="Q327">
        <v>5</v>
      </c>
      <c r="R327">
        <v>3</v>
      </c>
      <c r="S327">
        <v>7.51</v>
      </c>
      <c r="T327">
        <v>7.55</v>
      </c>
      <c r="U327">
        <v>617.77</v>
      </c>
      <c r="V327">
        <v>110</v>
      </c>
      <c r="W327">
        <v>7.54</v>
      </c>
      <c r="X327">
        <v>12.41</v>
      </c>
      <c r="Y327">
        <v>6.35</v>
      </c>
      <c r="Z327">
        <v>5</v>
      </c>
      <c r="AA327" t="s">
        <v>4250</v>
      </c>
      <c r="AB327">
        <v>2</v>
      </c>
      <c r="AC327">
        <v>11</v>
      </c>
      <c r="AD327">
        <v>1.5</v>
      </c>
      <c r="AF327" t="s">
        <v>7949</v>
      </c>
      <c r="AI327">
        <v>0</v>
      </c>
      <c r="AJ327">
        <v>0</v>
      </c>
      <c r="AK327" t="s">
        <v>7955</v>
      </c>
      <c r="AL327" t="s">
        <v>7955</v>
      </c>
      <c r="AM327" t="s">
        <v>20019</v>
      </c>
    </row>
    <row r="328" spans="1:39" x14ac:dyDescent="0.25">
      <c r="A328" t="s">
        <v>5263</v>
      </c>
      <c r="B328" t="s">
        <v>21302</v>
      </c>
      <c r="C328" t="s">
        <v>4842</v>
      </c>
      <c r="D328">
        <v>33</v>
      </c>
      <c r="K328" t="s">
        <v>6860</v>
      </c>
      <c r="L328" t="s">
        <v>6861</v>
      </c>
      <c r="M328" t="s">
        <v>21359</v>
      </c>
      <c r="N328">
        <v>9</v>
      </c>
      <c r="O328" t="s">
        <v>21427</v>
      </c>
      <c r="P328" t="s">
        <v>6989</v>
      </c>
      <c r="Q328">
        <v>5</v>
      </c>
      <c r="R328">
        <v>3</v>
      </c>
      <c r="S328">
        <v>8.4499999999999993</v>
      </c>
      <c r="T328">
        <v>8.4700000000000006</v>
      </c>
      <c r="U328">
        <v>613.74</v>
      </c>
      <c r="V328">
        <v>110</v>
      </c>
      <c r="W328">
        <v>7.16</v>
      </c>
      <c r="X328">
        <v>11.86</v>
      </c>
      <c r="Y328">
        <v>6.17</v>
      </c>
      <c r="Z328">
        <v>5</v>
      </c>
      <c r="AA328" t="s">
        <v>4250</v>
      </c>
      <c r="AB328">
        <v>2</v>
      </c>
      <c r="AC328">
        <v>8</v>
      </c>
      <c r="AD328">
        <v>1.5</v>
      </c>
      <c r="AF328" t="s">
        <v>7949</v>
      </c>
      <c r="AI328">
        <v>0</v>
      </c>
      <c r="AJ328">
        <v>0</v>
      </c>
      <c r="AK328" t="s">
        <v>7955</v>
      </c>
      <c r="AL328" t="s">
        <v>7955</v>
      </c>
      <c r="AM328" t="s">
        <v>20019</v>
      </c>
    </row>
    <row r="329" spans="1:39" x14ac:dyDescent="0.25">
      <c r="A329" t="s">
        <v>8446</v>
      </c>
      <c r="B329" t="s">
        <v>21302</v>
      </c>
      <c r="C329" t="s">
        <v>4842</v>
      </c>
      <c r="D329">
        <v>22</v>
      </c>
      <c r="K329" t="s">
        <v>6860</v>
      </c>
      <c r="L329" t="s">
        <v>6861</v>
      </c>
      <c r="M329" t="s">
        <v>21360</v>
      </c>
      <c r="N329">
        <v>9</v>
      </c>
      <c r="O329" t="s">
        <v>21428</v>
      </c>
      <c r="P329" t="s">
        <v>16099</v>
      </c>
      <c r="Q329">
        <v>6</v>
      </c>
      <c r="R329">
        <v>3</v>
      </c>
      <c r="S329">
        <v>5.03</v>
      </c>
      <c r="T329">
        <v>5.08</v>
      </c>
      <c r="U329">
        <v>600.6</v>
      </c>
      <c r="V329">
        <v>101.65</v>
      </c>
      <c r="W329">
        <v>4.68</v>
      </c>
      <c r="X329">
        <v>13.47</v>
      </c>
      <c r="Y329">
        <v>6.46</v>
      </c>
      <c r="Z329">
        <v>2</v>
      </c>
      <c r="AA329" t="s">
        <v>4250</v>
      </c>
      <c r="AB329">
        <v>1</v>
      </c>
      <c r="AC329">
        <v>7</v>
      </c>
      <c r="AD329">
        <v>1.7783333333333331</v>
      </c>
      <c r="AF329" t="s">
        <v>7949</v>
      </c>
      <c r="AI329">
        <v>0</v>
      </c>
      <c r="AJ329">
        <v>0</v>
      </c>
      <c r="AK329" t="s">
        <v>19882</v>
      </c>
      <c r="AL329" t="s">
        <v>19882</v>
      </c>
      <c r="AM329" t="s">
        <v>20019</v>
      </c>
    </row>
    <row r="330" spans="1:39" x14ac:dyDescent="0.25">
      <c r="A330" t="s">
        <v>8453</v>
      </c>
      <c r="B330" t="s">
        <v>21302</v>
      </c>
      <c r="C330" t="s">
        <v>4842</v>
      </c>
      <c r="D330">
        <v>7</v>
      </c>
      <c r="K330" t="s">
        <v>6860</v>
      </c>
      <c r="L330" t="s">
        <v>6861</v>
      </c>
      <c r="M330" t="s">
        <v>21360</v>
      </c>
      <c r="N330">
        <v>9</v>
      </c>
      <c r="O330" t="s">
        <v>21428</v>
      </c>
      <c r="P330" t="s">
        <v>16106</v>
      </c>
      <c r="Q330">
        <v>5</v>
      </c>
      <c r="R330">
        <v>3</v>
      </c>
      <c r="S330">
        <v>4</v>
      </c>
      <c r="T330">
        <v>4.12</v>
      </c>
      <c r="U330">
        <v>584.6</v>
      </c>
      <c r="V330">
        <v>84.58</v>
      </c>
      <c r="W330">
        <v>5.0199999999999996</v>
      </c>
      <c r="X330">
        <v>13.68</v>
      </c>
      <c r="Y330">
        <v>6.92</v>
      </c>
      <c r="Z330">
        <v>2</v>
      </c>
      <c r="AA330" t="s">
        <v>4250</v>
      </c>
      <c r="AB330">
        <v>2</v>
      </c>
      <c r="AC330">
        <v>7</v>
      </c>
      <c r="AD330">
        <v>2.606666666666666</v>
      </c>
      <c r="AF330" t="s">
        <v>7949</v>
      </c>
      <c r="AI330">
        <v>0</v>
      </c>
      <c r="AJ330">
        <v>0</v>
      </c>
      <c r="AK330" t="s">
        <v>19882</v>
      </c>
      <c r="AL330" t="s">
        <v>19882</v>
      </c>
      <c r="AM330" t="s">
        <v>20019</v>
      </c>
    </row>
    <row r="331" spans="1:39" x14ac:dyDescent="0.25">
      <c r="A331" t="s">
        <v>10589</v>
      </c>
      <c r="B331" t="s">
        <v>21302</v>
      </c>
      <c r="C331" t="s">
        <v>4842</v>
      </c>
      <c r="D331">
        <v>4</v>
      </c>
      <c r="K331" t="s">
        <v>6860</v>
      </c>
      <c r="L331" t="s">
        <v>6861</v>
      </c>
      <c r="M331" t="s">
        <v>21360</v>
      </c>
      <c r="N331">
        <v>9</v>
      </c>
      <c r="O331" t="s">
        <v>21428</v>
      </c>
      <c r="P331" t="s">
        <v>18241</v>
      </c>
      <c r="Q331">
        <v>5</v>
      </c>
      <c r="R331">
        <v>3</v>
      </c>
      <c r="S331">
        <v>4</v>
      </c>
      <c r="T331">
        <v>4.12</v>
      </c>
      <c r="U331">
        <v>584.6</v>
      </c>
      <c r="V331">
        <v>84.58</v>
      </c>
      <c r="W331">
        <v>5.0199999999999996</v>
      </c>
      <c r="X331">
        <v>13.68</v>
      </c>
      <c r="Y331">
        <v>6.92</v>
      </c>
      <c r="Z331">
        <v>2</v>
      </c>
      <c r="AA331" t="s">
        <v>4250</v>
      </c>
      <c r="AB331">
        <v>2</v>
      </c>
      <c r="AC331">
        <v>7</v>
      </c>
      <c r="AD331">
        <v>2.606666666666666</v>
      </c>
      <c r="AF331" t="s">
        <v>7949</v>
      </c>
      <c r="AI331">
        <v>0</v>
      </c>
      <c r="AJ331">
        <v>0</v>
      </c>
      <c r="AK331" t="s">
        <v>19882</v>
      </c>
      <c r="AL331" t="s">
        <v>19882</v>
      </c>
      <c r="AM331" t="s">
        <v>20019</v>
      </c>
    </row>
    <row r="332" spans="1:39" x14ac:dyDescent="0.25">
      <c r="A332" t="s">
        <v>9732</v>
      </c>
      <c r="B332" t="s">
        <v>21302</v>
      </c>
      <c r="C332" t="s">
        <v>4842</v>
      </c>
      <c r="D332">
        <v>1</v>
      </c>
      <c r="K332" t="s">
        <v>6860</v>
      </c>
      <c r="L332" t="s">
        <v>6861</v>
      </c>
      <c r="M332" t="s">
        <v>21360</v>
      </c>
      <c r="N332">
        <v>9</v>
      </c>
      <c r="O332" t="s">
        <v>21428</v>
      </c>
      <c r="P332" t="s">
        <v>17384</v>
      </c>
      <c r="Q332">
        <v>5</v>
      </c>
      <c r="R332">
        <v>3</v>
      </c>
      <c r="S332">
        <v>2.33</v>
      </c>
      <c r="T332">
        <v>2.4500000000000002</v>
      </c>
      <c r="U332">
        <v>448.6</v>
      </c>
      <c r="V332">
        <v>84.58</v>
      </c>
      <c r="W332">
        <v>3.15</v>
      </c>
      <c r="X332">
        <v>13.7</v>
      </c>
      <c r="Y332">
        <v>6.93</v>
      </c>
      <c r="Z332">
        <v>2</v>
      </c>
      <c r="AA332" t="s">
        <v>4250</v>
      </c>
      <c r="AB332">
        <v>0</v>
      </c>
      <c r="AC332">
        <v>6</v>
      </c>
      <c r="AD332">
        <v>4.3688095238095226</v>
      </c>
      <c r="AF332" t="s">
        <v>7949</v>
      </c>
      <c r="AI332">
        <v>0</v>
      </c>
      <c r="AJ332">
        <v>0</v>
      </c>
      <c r="AK332" t="s">
        <v>19882</v>
      </c>
      <c r="AL332" t="s">
        <v>19882</v>
      </c>
      <c r="AM332" t="s">
        <v>20019</v>
      </c>
    </row>
    <row r="333" spans="1:39" x14ac:dyDescent="0.25">
      <c r="A333" t="s">
        <v>8955</v>
      </c>
      <c r="B333" t="s">
        <v>21302</v>
      </c>
      <c r="C333" t="s">
        <v>4842</v>
      </c>
      <c r="D333">
        <v>8</v>
      </c>
      <c r="K333" t="s">
        <v>6860</v>
      </c>
      <c r="L333" t="s">
        <v>6861</v>
      </c>
      <c r="M333" t="s">
        <v>21360</v>
      </c>
      <c r="N333">
        <v>9</v>
      </c>
      <c r="O333" t="s">
        <v>21428</v>
      </c>
      <c r="P333" t="s">
        <v>16607</v>
      </c>
      <c r="Q333">
        <v>5</v>
      </c>
      <c r="R333">
        <v>3</v>
      </c>
      <c r="S333">
        <v>2.93</v>
      </c>
      <c r="T333">
        <v>3.05</v>
      </c>
      <c r="U333">
        <v>516.6</v>
      </c>
      <c r="V333">
        <v>84.58</v>
      </c>
      <c r="W333">
        <v>4.09</v>
      </c>
      <c r="X333">
        <v>13.69</v>
      </c>
      <c r="Y333">
        <v>6.92</v>
      </c>
      <c r="Z333">
        <v>2</v>
      </c>
      <c r="AA333" t="s">
        <v>4250</v>
      </c>
      <c r="AB333">
        <v>1</v>
      </c>
      <c r="AC333">
        <v>7</v>
      </c>
      <c r="AD333">
        <v>3.6766666666666672</v>
      </c>
      <c r="AF333" t="s">
        <v>7949</v>
      </c>
      <c r="AI333">
        <v>0</v>
      </c>
      <c r="AJ333">
        <v>0</v>
      </c>
      <c r="AK333" t="s">
        <v>19882</v>
      </c>
      <c r="AL333" t="s">
        <v>19882</v>
      </c>
      <c r="AM333" t="s">
        <v>20019</v>
      </c>
    </row>
    <row r="334" spans="1:39" x14ac:dyDescent="0.25">
      <c r="A334" t="s">
        <v>8651</v>
      </c>
      <c r="B334" t="s">
        <v>21302</v>
      </c>
      <c r="C334" t="s">
        <v>4842</v>
      </c>
      <c r="D334">
        <v>3</v>
      </c>
      <c r="K334" t="s">
        <v>6860</v>
      </c>
      <c r="L334" t="s">
        <v>6861</v>
      </c>
      <c r="M334" t="s">
        <v>21360</v>
      </c>
      <c r="N334">
        <v>9</v>
      </c>
      <c r="O334" t="s">
        <v>21428</v>
      </c>
      <c r="P334" t="s">
        <v>16304</v>
      </c>
      <c r="Q334">
        <v>6</v>
      </c>
      <c r="R334">
        <v>3</v>
      </c>
      <c r="S334">
        <v>3.11</v>
      </c>
      <c r="T334">
        <v>3.23</v>
      </c>
      <c r="U334">
        <v>560.65</v>
      </c>
      <c r="V334">
        <v>93.81</v>
      </c>
      <c r="W334">
        <v>4.0999999999999996</v>
      </c>
      <c r="X334">
        <v>13.69</v>
      </c>
      <c r="Y334">
        <v>6.92</v>
      </c>
      <c r="Z334">
        <v>2</v>
      </c>
      <c r="AA334" t="s">
        <v>4250</v>
      </c>
      <c r="AB334">
        <v>1</v>
      </c>
      <c r="AC334">
        <v>9</v>
      </c>
      <c r="AD334">
        <v>3.3696666666666668</v>
      </c>
      <c r="AF334" t="s">
        <v>7949</v>
      </c>
      <c r="AI334">
        <v>0</v>
      </c>
      <c r="AJ334">
        <v>0</v>
      </c>
      <c r="AK334" t="s">
        <v>19882</v>
      </c>
      <c r="AL334" t="s">
        <v>19882</v>
      </c>
      <c r="AM334" t="s">
        <v>20019</v>
      </c>
    </row>
    <row r="335" spans="1:39" x14ac:dyDescent="0.25">
      <c r="A335" t="s">
        <v>8886</v>
      </c>
      <c r="B335" t="s">
        <v>21302</v>
      </c>
      <c r="C335" t="s">
        <v>4842</v>
      </c>
      <c r="D335">
        <v>3</v>
      </c>
      <c r="K335" t="s">
        <v>6860</v>
      </c>
      <c r="L335" t="s">
        <v>6861</v>
      </c>
      <c r="M335" t="s">
        <v>21360</v>
      </c>
      <c r="N335">
        <v>9</v>
      </c>
      <c r="O335" t="s">
        <v>21428</v>
      </c>
      <c r="P335" t="s">
        <v>16538</v>
      </c>
      <c r="Q335">
        <v>6</v>
      </c>
      <c r="R335">
        <v>4</v>
      </c>
      <c r="S335">
        <v>2.42</v>
      </c>
      <c r="T335">
        <v>2.54</v>
      </c>
      <c r="U335">
        <v>546.63</v>
      </c>
      <c r="V335">
        <v>104.81</v>
      </c>
      <c r="W335">
        <v>3.45</v>
      </c>
      <c r="X335">
        <v>13.46</v>
      </c>
      <c r="Y335">
        <v>6.92</v>
      </c>
      <c r="Z335">
        <v>2</v>
      </c>
      <c r="AA335" t="s">
        <v>4250</v>
      </c>
      <c r="AB335">
        <v>1</v>
      </c>
      <c r="AC335">
        <v>8</v>
      </c>
      <c r="AD335">
        <v>3.2963333333333331</v>
      </c>
      <c r="AF335" t="s">
        <v>7949</v>
      </c>
      <c r="AI335">
        <v>0</v>
      </c>
      <c r="AJ335">
        <v>0</v>
      </c>
      <c r="AK335" t="s">
        <v>19882</v>
      </c>
      <c r="AL335" t="s">
        <v>19882</v>
      </c>
      <c r="AM335" t="s">
        <v>20019</v>
      </c>
    </row>
    <row r="336" spans="1:39" x14ac:dyDescent="0.25">
      <c r="A336" t="s">
        <v>11749</v>
      </c>
      <c r="B336" t="s">
        <v>21302</v>
      </c>
      <c r="C336" t="s">
        <v>4842</v>
      </c>
      <c r="D336">
        <v>3</v>
      </c>
      <c r="K336" t="s">
        <v>6860</v>
      </c>
      <c r="L336" t="s">
        <v>6861</v>
      </c>
      <c r="M336" t="s">
        <v>21360</v>
      </c>
      <c r="N336">
        <v>9</v>
      </c>
      <c r="O336" t="s">
        <v>21428</v>
      </c>
      <c r="P336" t="s">
        <v>19401</v>
      </c>
      <c r="Q336">
        <v>5</v>
      </c>
      <c r="R336">
        <v>4</v>
      </c>
      <c r="S336">
        <v>2.04</v>
      </c>
      <c r="T336">
        <v>2.1800000000000002</v>
      </c>
      <c r="U336">
        <v>434.58</v>
      </c>
      <c r="V336">
        <v>95.58</v>
      </c>
      <c r="W336">
        <v>2.85</v>
      </c>
      <c r="X336">
        <v>8.76</v>
      </c>
      <c r="Y336">
        <v>6.92</v>
      </c>
      <c r="Z336">
        <v>2</v>
      </c>
      <c r="AA336" t="s">
        <v>4250</v>
      </c>
      <c r="AB336">
        <v>0</v>
      </c>
      <c r="AC336">
        <v>5</v>
      </c>
      <c r="AD336">
        <v>4.2612857142857141</v>
      </c>
      <c r="AF336" t="s">
        <v>7949</v>
      </c>
      <c r="AI336">
        <v>0</v>
      </c>
      <c r="AJ336">
        <v>0</v>
      </c>
      <c r="AK336" t="s">
        <v>19882</v>
      </c>
      <c r="AL336" t="s">
        <v>19882</v>
      </c>
      <c r="AM336" t="s">
        <v>20019</v>
      </c>
    </row>
    <row r="337" spans="1:39" x14ac:dyDescent="0.25">
      <c r="A337" t="s">
        <v>9530</v>
      </c>
      <c r="B337" t="s">
        <v>21302</v>
      </c>
      <c r="C337" t="s">
        <v>4842</v>
      </c>
      <c r="D337">
        <v>6.1</v>
      </c>
      <c r="K337" t="s">
        <v>6860</v>
      </c>
      <c r="L337" t="s">
        <v>6861</v>
      </c>
      <c r="M337" t="s">
        <v>21361</v>
      </c>
      <c r="N337">
        <v>9</v>
      </c>
      <c r="O337" t="s">
        <v>21429</v>
      </c>
      <c r="P337" t="s">
        <v>17182</v>
      </c>
      <c r="Q337">
        <v>6</v>
      </c>
      <c r="R337">
        <v>1</v>
      </c>
      <c r="S337">
        <v>2.19</v>
      </c>
      <c r="T337">
        <v>2.2200000000000002</v>
      </c>
      <c r="U337">
        <v>371.82</v>
      </c>
      <c r="V337">
        <v>78.959999999999994</v>
      </c>
      <c r="W337">
        <v>2.74</v>
      </c>
      <c r="Y337">
        <v>6.26</v>
      </c>
      <c r="Z337">
        <v>2</v>
      </c>
      <c r="AA337" t="s">
        <v>4250</v>
      </c>
      <c r="AB337">
        <v>0</v>
      </c>
      <c r="AC337">
        <v>1</v>
      </c>
      <c r="AD337">
        <v>5.6539047619047622</v>
      </c>
      <c r="AF337" t="s">
        <v>7949</v>
      </c>
      <c r="AI337">
        <v>0</v>
      </c>
      <c r="AJ337">
        <v>0</v>
      </c>
      <c r="AK337" t="s">
        <v>19946</v>
      </c>
      <c r="AL337" t="s">
        <v>19946</v>
      </c>
      <c r="AM337" t="s">
        <v>20019</v>
      </c>
    </row>
    <row r="338" spans="1:39" x14ac:dyDescent="0.25">
      <c r="A338" t="s">
        <v>10876</v>
      </c>
      <c r="B338" t="s">
        <v>21302</v>
      </c>
      <c r="C338" t="s">
        <v>4842</v>
      </c>
      <c r="D338">
        <v>7.5</v>
      </c>
      <c r="K338" t="s">
        <v>6860</v>
      </c>
      <c r="L338" t="s">
        <v>6861</v>
      </c>
      <c r="M338" t="s">
        <v>21361</v>
      </c>
      <c r="N338">
        <v>9</v>
      </c>
      <c r="O338" t="s">
        <v>21429</v>
      </c>
      <c r="P338" t="s">
        <v>18528</v>
      </c>
      <c r="Q338">
        <v>6</v>
      </c>
      <c r="R338">
        <v>1</v>
      </c>
      <c r="S338">
        <v>2.19</v>
      </c>
      <c r="T338">
        <v>2.2200000000000002</v>
      </c>
      <c r="U338">
        <v>371.82</v>
      </c>
      <c r="V338">
        <v>78.959999999999994</v>
      </c>
      <c r="W338">
        <v>2.74</v>
      </c>
      <c r="Y338">
        <v>6.26</v>
      </c>
      <c r="Z338">
        <v>2</v>
      </c>
      <c r="AA338" t="s">
        <v>4250</v>
      </c>
      <c r="AB338">
        <v>0</v>
      </c>
      <c r="AC338">
        <v>1</v>
      </c>
      <c r="AD338">
        <v>5.6539047619047622</v>
      </c>
      <c r="AF338" t="s">
        <v>7949</v>
      </c>
      <c r="AI338">
        <v>0</v>
      </c>
      <c r="AJ338">
        <v>0</v>
      </c>
      <c r="AK338" t="s">
        <v>19946</v>
      </c>
      <c r="AL338" t="s">
        <v>19946</v>
      </c>
      <c r="AM338" t="s">
        <v>20019</v>
      </c>
    </row>
    <row r="339" spans="1:39" x14ac:dyDescent="0.25">
      <c r="A339" t="s">
        <v>10530</v>
      </c>
      <c r="B339" t="s">
        <v>21302</v>
      </c>
      <c r="C339" t="s">
        <v>4842</v>
      </c>
      <c r="D339">
        <v>1.9</v>
      </c>
      <c r="K339" t="s">
        <v>6860</v>
      </c>
      <c r="L339" t="s">
        <v>6861</v>
      </c>
      <c r="M339" t="s">
        <v>21361</v>
      </c>
      <c r="N339">
        <v>9</v>
      </c>
      <c r="O339" t="s">
        <v>21429</v>
      </c>
      <c r="P339" t="s">
        <v>18182</v>
      </c>
      <c r="Q339">
        <v>6</v>
      </c>
      <c r="R339">
        <v>1</v>
      </c>
      <c r="S339">
        <v>1.75</v>
      </c>
      <c r="T339">
        <v>1.78</v>
      </c>
      <c r="U339">
        <v>355.37</v>
      </c>
      <c r="V339">
        <v>78.959999999999994</v>
      </c>
      <c r="W339">
        <v>2.23</v>
      </c>
      <c r="Y339">
        <v>6.2</v>
      </c>
      <c r="Z339">
        <v>2</v>
      </c>
      <c r="AA339" t="s">
        <v>4250</v>
      </c>
      <c r="AB339">
        <v>0</v>
      </c>
      <c r="AC339">
        <v>1</v>
      </c>
      <c r="AD339">
        <v>5.833333333333333</v>
      </c>
      <c r="AF339" t="s">
        <v>7949</v>
      </c>
      <c r="AI339">
        <v>0</v>
      </c>
      <c r="AJ339">
        <v>0</v>
      </c>
      <c r="AK339" t="s">
        <v>19946</v>
      </c>
      <c r="AL339" t="s">
        <v>19946</v>
      </c>
      <c r="AM339" t="s">
        <v>20019</v>
      </c>
    </row>
    <row r="340" spans="1:39" x14ac:dyDescent="0.25">
      <c r="A340" t="s">
        <v>10609</v>
      </c>
      <c r="B340" t="s">
        <v>21302</v>
      </c>
      <c r="C340" t="s">
        <v>4842</v>
      </c>
      <c r="D340">
        <v>3.9</v>
      </c>
      <c r="K340" t="s">
        <v>6860</v>
      </c>
      <c r="L340" t="s">
        <v>6861</v>
      </c>
      <c r="M340" t="s">
        <v>21361</v>
      </c>
      <c r="N340">
        <v>9</v>
      </c>
      <c r="O340" t="s">
        <v>21429</v>
      </c>
      <c r="P340" t="s">
        <v>18261</v>
      </c>
      <c r="Q340">
        <v>6</v>
      </c>
      <c r="R340">
        <v>1</v>
      </c>
      <c r="S340">
        <v>1.63</v>
      </c>
      <c r="T340">
        <v>1.66</v>
      </c>
      <c r="U340">
        <v>355.37</v>
      </c>
      <c r="V340">
        <v>78.959999999999994</v>
      </c>
      <c r="W340">
        <v>2.23</v>
      </c>
      <c r="Y340">
        <v>6.25</v>
      </c>
      <c r="Z340">
        <v>2</v>
      </c>
      <c r="AA340" t="s">
        <v>4250</v>
      </c>
      <c r="AB340">
        <v>0</v>
      </c>
      <c r="AC340">
        <v>1</v>
      </c>
      <c r="AD340">
        <v>5.833333333333333</v>
      </c>
      <c r="AF340" t="s">
        <v>7949</v>
      </c>
      <c r="AI340">
        <v>0</v>
      </c>
      <c r="AJ340">
        <v>0</v>
      </c>
      <c r="AK340" t="s">
        <v>19946</v>
      </c>
      <c r="AL340" t="s">
        <v>19946</v>
      </c>
      <c r="AM340" t="s">
        <v>20019</v>
      </c>
    </row>
    <row r="341" spans="1:39" x14ac:dyDescent="0.25">
      <c r="A341" t="s">
        <v>10938</v>
      </c>
      <c r="B341" t="s">
        <v>21302</v>
      </c>
      <c r="C341" t="s">
        <v>4842</v>
      </c>
      <c r="D341">
        <v>2.2000000000000002</v>
      </c>
      <c r="K341" t="s">
        <v>6860</v>
      </c>
      <c r="L341" t="s">
        <v>6861</v>
      </c>
      <c r="M341" t="s">
        <v>21361</v>
      </c>
      <c r="N341">
        <v>9</v>
      </c>
      <c r="O341" t="s">
        <v>21429</v>
      </c>
      <c r="P341" t="s">
        <v>18590</v>
      </c>
      <c r="Q341">
        <v>6</v>
      </c>
      <c r="R341">
        <v>1</v>
      </c>
      <c r="S341">
        <v>2.19</v>
      </c>
      <c r="T341">
        <v>2.19</v>
      </c>
      <c r="U341">
        <v>361.4</v>
      </c>
      <c r="V341">
        <v>89.86</v>
      </c>
      <c r="W341">
        <v>2.56</v>
      </c>
      <c r="Y341">
        <v>4.09</v>
      </c>
      <c r="Z341">
        <v>2</v>
      </c>
      <c r="AA341" t="s">
        <v>4250</v>
      </c>
      <c r="AB341">
        <v>0</v>
      </c>
      <c r="AC341">
        <v>1</v>
      </c>
      <c r="AD341">
        <v>5.7283333333333326</v>
      </c>
      <c r="AF341" t="s">
        <v>7949</v>
      </c>
      <c r="AI341">
        <v>0</v>
      </c>
      <c r="AJ341">
        <v>0</v>
      </c>
      <c r="AK341" t="s">
        <v>19946</v>
      </c>
      <c r="AL341" t="s">
        <v>19946</v>
      </c>
      <c r="AM341" t="s">
        <v>20019</v>
      </c>
    </row>
    <row r="342" spans="1:39" x14ac:dyDescent="0.25">
      <c r="A342" t="s">
        <v>10326</v>
      </c>
      <c r="B342" t="s">
        <v>21302</v>
      </c>
      <c r="C342" t="s">
        <v>4842</v>
      </c>
      <c r="D342">
        <v>0.6</v>
      </c>
      <c r="K342" t="s">
        <v>6860</v>
      </c>
      <c r="L342" t="s">
        <v>6861</v>
      </c>
      <c r="M342" t="s">
        <v>21361</v>
      </c>
      <c r="N342">
        <v>9</v>
      </c>
      <c r="O342" t="s">
        <v>21429</v>
      </c>
      <c r="P342" t="s">
        <v>17978</v>
      </c>
      <c r="Q342">
        <v>5</v>
      </c>
      <c r="R342">
        <v>1</v>
      </c>
      <c r="S342">
        <v>3.47</v>
      </c>
      <c r="T342">
        <v>3.47</v>
      </c>
      <c r="U342">
        <v>388.83</v>
      </c>
      <c r="V342">
        <v>66.069999999999993</v>
      </c>
      <c r="W342">
        <v>3.48</v>
      </c>
      <c r="Y342">
        <v>2.5299999999999998</v>
      </c>
      <c r="Z342">
        <v>2</v>
      </c>
      <c r="AA342" t="s">
        <v>4250</v>
      </c>
      <c r="AB342">
        <v>0</v>
      </c>
      <c r="AC342">
        <v>1</v>
      </c>
      <c r="AD342">
        <v>4.657404761904762</v>
      </c>
      <c r="AF342" t="s">
        <v>7949</v>
      </c>
      <c r="AI342">
        <v>0</v>
      </c>
      <c r="AJ342">
        <v>0</v>
      </c>
      <c r="AK342" t="s">
        <v>19946</v>
      </c>
      <c r="AL342" t="s">
        <v>19946</v>
      </c>
      <c r="AM342" t="s">
        <v>20019</v>
      </c>
    </row>
    <row r="343" spans="1:39" x14ac:dyDescent="0.25">
      <c r="A343" t="s">
        <v>8710</v>
      </c>
      <c r="B343" t="s">
        <v>21302</v>
      </c>
      <c r="C343" t="s">
        <v>4842</v>
      </c>
      <c r="D343">
        <v>14</v>
      </c>
      <c r="K343" t="s">
        <v>6860</v>
      </c>
      <c r="L343" t="s">
        <v>6861</v>
      </c>
      <c r="M343" t="s">
        <v>21362</v>
      </c>
      <c r="N343">
        <v>9</v>
      </c>
      <c r="O343" t="s">
        <v>21430</v>
      </c>
      <c r="P343" t="s">
        <v>16362</v>
      </c>
      <c r="Q343">
        <v>5</v>
      </c>
      <c r="R343">
        <v>3</v>
      </c>
      <c r="S343">
        <v>5.51</v>
      </c>
      <c r="T343">
        <v>5.53</v>
      </c>
      <c r="U343">
        <v>559.79999999999995</v>
      </c>
      <c r="V343">
        <v>83.48</v>
      </c>
      <c r="W343">
        <v>6.18</v>
      </c>
      <c r="X343">
        <v>13.92</v>
      </c>
      <c r="Y343">
        <v>5.97</v>
      </c>
      <c r="Z343">
        <v>2</v>
      </c>
      <c r="AA343" t="s">
        <v>4250</v>
      </c>
      <c r="AB343">
        <v>2</v>
      </c>
      <c r="AC343">
        <v>14</v>
      </c>
      <c r="AD343">
        <v>2.166666666666667</v>
      </c>
      <c r="AF343" t="s">
        <v>7949</v>
      </c>
      <c r="AI343">
        <v>0</v>
      </c>
      <c r="AJ343">
        <v>0</v>
      </c>
      <c r="AK343" t="s">
        <v>7992</v>
      </c>
      <c r="AL343" t="s">
        <v>7992</v>
      </c>
      <c r="AM343" t="s">
        <v>20019</v>
      </c>
    </row>
    <row r="344" spans="1:39" x14ac:dyDescent="0.25">
      <c r="A344" t="s">
        <v>10539</v>
      </c>
      <c r="B344" t="s">
        <v>21302</v>
      </c>
      <c r="C344" t="s">
        <v>4842</v>
      </c>
      <c r="D344">
        <v>2.1</v>
      </c>
      <c r="K344" t="s">
        <v>6860</v>
      </c>
      <c r="L344" t="s">
        <v>6861</v>
      </c>
      <c r="M344" t="s">
        <v>21362</v>
      </c>
      <c r="N344">
        <v>9</v>
      </c>
      <c r="O344" t="s">
        <v>21430</v>
      </c>
      <c r="P344" t="s">
        <v>18191</v>
      </c>
      <c r="Q344">
        <v>6</v>
      </c>
      <c r="R344">
        <v>3</v>
      </c>
      <c r="S344">
        <v>5.53</v>
      </c>
      <c r="T344">
        <v>6.27</v>
      </c>
      <c r="U344">
        <v>660.65</v>
      </c>
      <c r="V344">
        <v>92.59</v>
      </c>
      <c r="W344">
        <v>5.83</v>
      </c>
      <c r="X344">
        <v>12.51</v>
      </c>
      <c r="Y344">
        <v>8</v>
      </c>
      <c r="Z344">
        <v>3</v>
      </c>
      <c r="AA344" t="s">
        <v>4250</v>
      </c>
      <c r="AB344">
        <v>2</v>
      </c>
      <c r="AC344">
        <v>13</v>
      </c>
      <c r="AD344">
        <v>2.0803333333333329</v>
      </c>
      <c r="AF344" t="s">
        <v>7949</v>
      </c>
      <c r="AI344">
        <v>0</v>
      </c>
      <c r="AJ344">
        <v>0</v>
      </c>
      <c r="AK344" t="s">
        <v>7992</v>
      </c>
      <c r="AL344" t="s">
        <v>7992</v>
      </c>
      <c r="AM344" t="s">
        <v>20019</v>
      </c>
    </row>
    <row r="345" spans="1:39" x14ac:dyDescent="0.25">
      <c r="A345" t="s">
        <v>10815</v>
      </c>
      <c r="B345" t="s">
        <v>21302</v>
      </c>
      <c r="C345" t="s">
        <v>4842</v>
      </c>
      <c r="D345">
        <v>1.8</v>
      </c>
      <c r="K345" t="s">
        <v>6860</v>
      </c>
      <c r="L345" t="s">
        <v>6861</v>
      </c>
      <c r="M345" t="s">
        <v>21362</v>
      </c>
      <c r="N345">
        <v>9</v>
      </c>
      <c r="O345" t="s">
        <v>21430</v>
      </c>
      <c r="P345" t="s">
        <v>18467</v>
      </c>
      <c r="Q345">
        <v>7</v>
      </c>
      <c r="R345">
        <v>3</v>
      </c>
      <c r="S345">
        <v>4.74</v>
      </c>
      <c r="T345">
        <v>5.49</v>
      </c>
      <c r="U345">
        <v>658.84</v>
      </c>
      <c r="V345">
        <v>105.48</v>
      </c>
      <c r="W345">
        <v>6.13</v>
      </c>
      <c r="X345">
        <v>12.56</v>
      </c>
      <c r="Y345">
        <v>8.0299999999999994</v>
      </c>
      <c r="Z345">
        <v>4</v>
      </c>
      <c r="AA345" t="s">
        <v>4250</v>
      </c>
      <c r="AB345">
        <v>2</v>
      </c>
      <c r="AC345">
        <v>14</v>
      </c>
      <c r="AD345">
        <v>1.635666666666667</v>
      </c>
      <c r="AF345" t="s">
        <v>7949</v>
      </c>
      <c r="AI345">
        <v>0</v>
      </c>
      <c r="AJ345">
        <v>0</v>
      </c>
      <c r="AK345" t="s">
        <v>7992</v>
      </c>
      <c r="AL345" t="s">
        <v>7992</v>
      </c>
      <c r="AM345" t="s">
        <v>20019</v>
      </c>
    </row>
    <row r="346" spans="1:39" x14ac:dyDescent="0.25">
      <c r="A346" t="s">
        <v>9076</v>
      </c>
      <c r="B346" t="s">
        <v>21302</v>
      </c>
      <c r="C346" t="s">
        <v>4842</v>
      </c>
      <c r="D346">
        <v>8.5</v>
      </c>
      <c r="K346" t="s">
        <v>6860</v>
      </c>
      <c r="L346" t="s">
        <v>6861</v>
      </c>
      <c r="M346" t="s">
        <v>21362</v>
      </c>
      <c r="N346">
        <v>9</v>
      </c>
      <c r="O346" t="s">
        <v>21430</v>
      </c>
      <c r="P346" t="s">
        <v>16728</v>
      </c>
      <c r="Q346">
        <v>7</v>
      </c>
      <c r="R346">
        <v>3</v>
      </c>
      <c r="S346">
        <v>5.3</v>
      </c>
      <c r="T346">
        <v>6.06</v>
      </c>
      <c r="U346">
        <v>650.86</v>
      </c>
      <c r="V346">
        <v>95.83</v>
      </c>
      <c r="W346">
        <v>5.66</v>
      </c>
      <c r="X346">
        <v>12.94</v>
      </c>
      <c r="Y346">
        <v>8.0500000000000007</v>
      </c>
      <c r="Z346">
        <v>3</v>
      </c>
      <c r="AA346" t="s">
        <v>4250</v>
      </c>
      <c r="AB346">
        <v>2</v>
      </c>
      <c r="AC346">
        <v>14</v>
      </c>
      <c r="AD346">
        <v>1.9473333333333329</v>
      </c>
      <c r="AF346" t="s">
        <v>7949</v>
      </c>
      <c r="AI346">
        <v>0</v>
      </c>
      <c r="AJ346">
        <v>0</v>
      </c>
      <c r="AK346" t="s">
        <v>7992</v>
      </c>
      <c r="AL346" t="s">
        <v>7992</v>
      </c>
      <c r="AM346" t="s">
        <v>20019</v>
      </c>
    </row>
    <row r="347" spans="1:39" x14ac:dyDescent="0.25">
      <c r="A347" t="s">
        <v>10816</v>
      </c>
      <c r="B347" t="s">
        <v>21302</v>
      </c>
      <c r="C347" t="s">
        <v>4842</v>
      </c>
      <c r="D347">
        <v>2.1</v>
      </c>
      <c r="K347" t="s">
        <v>6860</v>
      </c>
      <c r="L347" t="s">
        <v>6861</v>
      </c>
      <c r="M347" t="s">
        <v>21362</v>
      </c>
      <c r="N347">
        <v>9</v>
      </c>
      <c r="O347" t="s">
        <v>21430</v>
      </c>
      <c r="P347" t="s">
        <v>18468</v>
      </c>
      <c r="Q347">
        <v>4</v>
      </c>
      <c r="R347">
        <v>3</v>
      </c>
      <c r="S347">
        <v>5.83</v>
      </c>
      <c r="T347">
        <v>6.68</v>
      </c>
      <c r="U347">
        <v>476.66</v>
      </c>
      <c r="V347">
        <v>70.59</v>
      </c>
      <c r="W347">
        <v>4.79</v>
      </c>
      <c r="X347">
        <v>13.98</v>
      </c>
      <c r="Y347">
        <v>8.19</v>
      </c>
      <c r="Z347">
        <v>2</v>
      </c>
      <c r="AA347" t="s">
        <v>4250</v>
      </c>
      <c r="AB347">
        <v>0</v>
      </c>
      <c r="AC347">
        <v>5</v>
      </c>
      <c r="AD347">
        <v>2.238380952380953</v>
      </c>
      <c r="AF347" t="s">
        <v>7949</v>
      </c>
      <c r="AI347">
        <v>0</v>
      </c>
      <c r="AJ347">
        <v>0</v>
      </c>
      <c r="AK347" t="s">
        <v>7992</v>
      </c>
      <c r="AL347" t="s">
        <v>7992</v>
      </c>
      <c r="AM347" t="s">
        <v>20019</v>
      </c>
    </row>
    <row r="348" spans="1:39" x14ac:dyDescent="0.25">
      <c r="A348" t="s">
        <v>9433</v>
      </c>
      <c r="B348" t="s">
        <v>21302</v>
      </c>
      <c r="C348" t="s">
        <v>4842</v>
      </c>
      <c r="D348">
        <v>3.4</v>
      </c>
      <c r="K348" t="s">
        <v>6860</v>
      </c>
      <c r="L348" t="s">
        <v>6861</v>
      </c>
      <c r="M348" t="s">
        <v>21362</v>
      </c>
      <c r="N348">
        <v>9</v>
      </c>
      <c r="O348" t="s">
        <v>21430</v>
      </c>
      <c r="P348" t="s">
        <v>17085</v>
      </c>
      <c r="Q348">
        <v>4</v>
      </c>
      <c r="R348">
        <v>3</v>
      </c>
      <c r="S348">
        <v>6.35</v>
      </c>
      <c r="T348">
        <v>7.21</v>
      </c>
      <c r="U348">
        <v>490.69</v>
      </c>
      <c r="V348">
        <v>70.59</v>
      </c>
      <c r="W348">
        <v>5.18</v>
      </c>
      <c r="X348">
        <v>13.98</v>
      </c>
      <c r="Y348">
        <v>8.19</v>
      </c>
      <c r="Z348">
        <v>2</v>
      </c>
      <c r="AA348" t="s">
        <v>4250</v>
      </c>
      <c r="AB348">
        <v>1</v>
      </c>
      <c r="AC348">
        <v>5</v>
      </c>
      <c r="AD348">
        <v>2.1381666666666672</v>
      </c>
      <c r="AF348" t="s">
        <v>7949</v>
      </c>
      <c r="AI348">
        <v>0</v>
      </c>
      <c r="AJ348">
        <v>0</v>
      </c>
      <c r="AK348" t="s">
        <v>7992</v>
      </c>
      <c r="AL348" t="s">
        <v>7992</v>
      </c>
      <c r="AM348" t="s">
        <v>20019</v>
      </c>
    </row>
    <row r="349" spans="1:39" x14ac:dyDescent="0.25">
      <c r="A349" t="s">
        <v>9973</v>
      </c>
      <c r="B349" t="s">
        <v>21302</v>
      </c>
      <c r="C349" t="s">
        <v>4842</v>
      </c>
      <c r="D349">
        <v>27</v>
      </c>
      <c r="K349" t="s">
        <v>6860</v>
      </c>
      <c r="L349" t="s">
        <v>6861</v>
      </c>
      <c r="M349" t="s">
        <v>21362</v>
      </c>
      <c r="N349">
        <v>9</v>
      </c>
      <c r="O349" t="s">
        <v>21430</v>
      </c>
      <c r="P349" t="s">
        <v>17625</v>
      </c>
      <c r="Q349">
        <v>4</v>
      </c>
      <c r="R349">
        <v>3</v>
      </c>
      <c r="S349">
        <v>6.88</v>
      </c>
      <c r="T349">
        <v>7.73</v>
      </c>
      <c r="U349">
        <v>504.72</v>
      </c>
      <c r="V349">
        <v>70.59</v>
      </c>
      <c r="W349">
        <v>5.57</v>
      </c>
      <c r="X349">
        <v>13.97</v>
      </c>
      <c r="Y349">
        <v>8.1999999999999993</v>
      </c>
      <c r="Z349">
        <v>2</v>
      </c>
      <c r="AA349" t="s">
        <v>4250</v>
      </c>
      <c r="AB349">
        <v>2</v>
      </c>
      <c r="AC349">
        <v>5</v>
      </c>
      <c r="AD349">
        <v>2.0666666666666669</v>
      </c>
      <c r="AF349" t="s">
        <v>7949</v>
      </c>
      <c r="AI349">
        <v>0</v>
      </c>
      <c r="AJ349">
        <v>0</v>
      </c>
      <c r="AK349" t="s">
        <v>7992</v>
      </c>
      <c r="AL349" t="s">
        <v>7992</v>
      </c>
      <c r="AM349" t="s">
        <v>20019</v>
      </c>
    </row>
    <row r="350" spans="1:39" x14ac:dyDescent="0.25">
      <c r="A350" t="s">
        <v>8522</v>
      </c>
      <c r="B350" t="s">
        <v>21302</v>
      </c>
      <c r="C350" t="s">
        <v>4842</v>
      </c>
      <c r="D350">
        <v>22</v>
      </c>
      <c r="K350" t="s">
        <v>6860</v>
      </c>
      <c r="L350" t="s">
        <v>6861</v>
      </c>
      <c r="M350" t="s">
        <v>21362</v>
      </c>
      <c r="N350">
        <v>9</v>
      </c>
      <c r="O350" t="s">
        <v>21430</v>
      </c>
      <c r="P350" t="s">
        <v>16175</v>
      </c>
      <c r="Q350">
        <v>6</v>
      </c>
      <c r="R350">
        <v>3</v>
      </c>
      <c r="S350">
        <v>4.46</v>
      </c>
      <c r="T350">
        <v>5.26</v>
      </c>
      <c r="U350">
        <v>555.72</v>
      </c>
      <c r="V350">
        <v>92.59</v>
      </c>
      <c r="W350">
        <v>4.49</v>
      </c>
      <c r="X350">
        <v>13.08</v>
      </c>
      <c r="Y350">
        <v>8.07</v>
      </c>
      <c r="Z350">
        <v>3</v>
      </c>
      <c r="AA350" t="s">
        <v>4250</v>
      </c>
      <c r="AB350">
        <v>1</v>
      </c>
      <c r="AC350">
        <v>5</v>
      </c>
      <c r="AD350">
        <v>2.0453333333333328</v>
      </c>
      <c r="AF350" t="s">
        <v>7949</v>
      </c>
      <c r="AI350">
        <v>0</v>
      </c>
      <c r="AJ350">
        <v>0</v>
      </c>
      <c r="AK350" t="s">
        <v>7992</v>
      </c>
      <c r="AL350" t="s">
        <v>7992</v>
      </c>
      <c r="AM350" t="s">
        <v>20019</v>
      </c>
    </row>
    <row r="351" spans="1:39" x14ac:dyDescent="0.25">
      <c r="A351" t="s">
        <v>8803</v>
      </c>
      <c r="B351" t="s">
        <v>21302</v>
      </c>
      <c r="C351" t="s">
        <v>4842</v>
      </c>
      <c r="D351">
        <v>2.4</v>
      </c>
      <c r="K351" t="s">
        <v>6860</v>
      </c>
      <c r="L351" t="s">
        <v>6861</v>
      </c>
      <c r="M351" t="s">
        <v>21362</v>
      </c>
      <c r="N351">
        <v>9</v>
      </c>
      <c r="O351" t="s">
        <v>21430</v>
      </c>
      <c r="P351" t="s">
        <v>16455</v>
      </c>
      <c r="Q351">
        <v>7</v>
      </c>
      <c r="R351">
        <v>3</v>
      </c>
      <c r="S351">
        <v>4.9000000000000004</v>
      </c>
      <c r="T351">
        <v>5.67</v>
      </c>
      <c r="U351">
        <v>632.79999999999995</v>
      </c>
      <c r="V351">
        <v>105.48</v>
      </c>
      <c r="W351">
        <v>5.55</v>
      </c>
      <c r="X351">
        <v>12.88</v>
      </c>
      <c r="Y351">
        <v>8.0399999999999991</v>
      </c>
      <c r="Z351">
        <v>4</v>
      </c>
      <c r="AA351" t="s">
        <v>4250</v>
      </c>
      <c r="AB351">
        <v>2</v>
      </c>
      <c r="AC351">
        <v>6</v>
      </c>
      <c r="AD351">
        <v>1.6306666666666669</v>
      </c>
      <c r="AF351" t="s">
        <v>7949</v>
      </c>
      <c r="AI351">
        <v>0</v>
      </c>
      <c r="AJ351">
        <v>0</v>
      </c>
      <c r="AK351" t="s">
        <v>7992</v>
      </c>
      <c r="AL351" t="s">
        <v>7992</v>
      </c>
      <c r="AM351" t="s">
        <v>20019</v>
      </c>
    </row>
    <row r="352" spans="1:39" x14ac:dyDescent="0.25">
      <c r="A352" t="s">
        <v>8452</v>
      </c>
      <c r="B352" t="s">
        <v>21302</v>
      </c>
      <c r="C352" t="s">
        <v>4842</v>
      </c>
      <c r="D352">
        <v>0.8</v>
      </c>
      <c r="K352" t="s">
        <v>6860</v>
      </c>
      <c r="L352" t="s">
        <v>6861</v>
      </c>
      <c r="M352" t="s">
        <v>21362</v>
      </c>
      <c r="N352">
        <v>9</v>
      </c>
      <c r="O352" t="s">
        <v>21430</v>
      </c>
      <c r="P352" t="s">
        <v>16105</v>
      </c>
      <c r="Q352">
        <v>7</v>
      </c>
      <c r="R352">
        <v>3</v>
      </c>
      <c r="S352">
        <v>5.62</v>
      </c>
      <c r="T352">
        <v>6.4</v>
      </c>
      <c r="U352">
        <v>624.83000000000004</v>
      </c>
      <c r="V352">
        <v>95.83</v>
      </c>
      <c r="W352">
        <v>5.09</v>
      </c>
      <c r="X352">
        <v>12.95</v>
      </c>
      <c r="Y352">
        <v>8.06</v>
      </c>
      <c r="Z352">
        <v>3</v>
      </c>
      <c r="AA352" t="s">
        <v>4250</v>
      </c>
      <c r="AB352">
        <v>2</v>
      </c>
      <c r="AC352">
        <v>6</v>
      </c>
      <c r="AD352">
        <v>1.942333333333333</v>
      </c>
      <c r="AF352" t="s">
        <v>7949</v>
      </c>
      <c r="AI352">
        <v>0</v>
      </c>
      <c r="AJ352">
        <v>0</v>
      </c>
      <c r="AK352" t="s">
        <v>7992</v>
      </c>
      <c r="AL352" t="s">
        <v>7992</v>
      </c>
      <c r="AM352" t="s">
        <v>20019</v>
      </c>
    </row>
    <row r="353" spans="1:39" x14ac:dyDescent="0.25">
      <c r="A353" t="s">
        <v>10746</v>
      </c>
      <c r="B353" t="s">
        <v>21302</v>
      </c>
      <c r="C353" t="s">
        <v>4842</v>
      </c>
      <c r="D353">
        <v>14</v>
      </c>
      <c r="K353" t="s">
        <v>6860</v>
      </c>
      <c r="L353" t="s">
        <v>6861</v>
      </c>
      <c r="M353" t="s">
        <v>21362</v>
      </c>
      <c r="N353">
        <v>9</v>
      </c>
      <c r="O353" t="s">
        <v>21430</v>
      </c>
      <c r="P353" t="s">
        <v>18398</v>
      </c>
      <c r="Q353">
        <v>4</v>
      </c>
      <c r="R353">
        <v>3</v>
      </c>
      <c r="S353">
        <v>5.0999999999999996</v>
      </c>
      <c r="T353">
        <v>5.92</v>
      </c>
      <c r="U353">
        <v>502.7</v>
      </c>
      <c r="V353">
        <v>70.59</v>
      </c>
      <c r="W353">
        <v>5.37</v>
      </c>
      <c r="X353">
        <v>13.97</v>
      </c>
      <c r="Y353">
        <v>8.18</v>
      </c>
      <c r="Z353">
        <v>2</v>
      </c>
      <c r="AA353" t="s">
        <v>4250</v>
      </c>
      <c r="AB353">
        <v>2</v>
      </c>
      <c r="AC353">
        <v>13</v>
      </c>
      <c r="AD353">
        <v>2.0766666666666671</v>
      </c>
      <c r="AF353" t="s">
        <v>7949</v>
      </c>
      <c r="AI353">
        <v>0</v>
      </c>
      <c r="AJ353">
        <v>0</v>
      </c>
      <c r="AK353" t="s">
        <v>7992</v>
      </c>
      <c r="AL353" t="s">
        <v>7992</v>
      </c>
      <c r="AM353" t="s">
        <v>20019</v>
      </c>
    </row>
    <row r="354" spans="1:39" x14ac:dyDescent="0.25">
      <c r="A354" t="s">
        <v>10134</v>
      </c>
      <c r="B354" t="s">
        <v>21302</v>
      </c>
      <c r="C354" t="s">
        <v>4842</v>
      </c>
      <c r="D354">
        <v>18</v>
      </c>
      <c r="K354" t="s">
        <v>6860</v>
      </c>
      <c r="L354" t="s">
        <v>6861</v>
      </c>
      <c r="M354" t="s">
        <v>21362</v>
      </c>
      <c r="N354">
        <v>9</v>
      </c>
      <c r="O354" t="s">
        <v>21430</v>
      </c>
      <c r="P354" t="s">
        <v>17786</v>
      </c>
      <c r="Q354">
        <v>4</v>
      </c>
      <c r="R354">
        <v>3</v>
      </c>
      <c r="S354">
        <v>5.51</v>
      </c>
      <c r="T354">
        <v>6.33</v>
      </c>
      <c r="U354">
        <v>516.73</v>
      </c>
      <c r="V354">
        <v>70.59</v>
      </c>
      <c r="W354">
        <v>5.76</v>
      </c>
      <c r="X354">
        <v>13.97</v>
      </c>
      <c r="Y354">
        <v>8.18</v>
      </c>
      <c r="Z354">
        <v>2</v>
      </c>
      <c r="AA354" t="s">
        <v>4250</v>
      </c>
      <c r="AB354">
        <v>2</v>
      </c>
      <c r="AC354">
        <v>14</v>
      </c>
      <c r="AD354">
        <v>2.0766666666666671</v>
      </c>
      <c r="AF354" t="s">
        <v>7949</v>
      </c>
      <c r="AI354">
        <v>0</v>
      </c>
      <c r="AJ354">
        <v>0</v>
      </c>
      <c r="AK354" t="s">
        <v>7992</v>
      </c>
      <c r="AL354" t="s">
        <v>7992</v>
      </c>
      <c r="AM354" t="s">
        <v>20019</v>
      </c>
    </row>
    <row r="355" spans="1:39" x14ac:dyDescent="0.25">
      <c r="A355" t="s">
        <v>8303</v>
      </c>
      <c r="B355" t="s">
        <v>21302</v>
      </c>
      <c r="C355" t="s">
        <v>4842</v>
      </c>
      <c r="D355">
        <v>26</v>
      </c>
      <c r="K355" t="s">
        <v>6860</v>
      </c>
      <c r="L355" t="s">
        <v>6861</v>
      </c>
      <c r="M355" t="s">
        <v>21363</v>
      </c>
      <c r="N355">
        <v>9</v>
      </c>
      <c r="O355" t="s">
        <v>21431</v>
      </c>
      <c r="P355" t="s">
        <v>15956</v>
      </c>
      <c r="Q355">
        <v>4</v>
      </c>
      <c r="R355">
        <v>2</v>
      </c>
      <c r="S355">
        <v>5.5</v>
      </c>
      <c r="T355">
        <v>5.52</v>
      </c>
      <c r="U355">
        <v>431.58</v>
      </c>
      <c r="V355">
        <v>77.239999999999995</v>
      </c>
      <c r="W355">
        <v>5.04</v>
      </c>
      <c r="Y355">
        <v>6.38</v>
      </c>
      <c r="Z355">
        <v>3</v>
      </c>
      <c r="AA355" t="s">
        <v>4250</v>
      </c>
      <c r="AB355">
        <v>1</v>
      </c>
      <c r="AC355">
        <v>5</v>
      </c>
      <c r="AD355">
        <v>2.9887142857142859</v>
      </c>
      <c r="AF355" t="s">
        <v>7949</v>
      </c>
      <c r="AI355">
        <v>0</v>
      </c>
      <c r="AJ355">
        <v>0</v>
      </c>
      <c r="AK355" t="s">
        <v>19854</v>
      </c>
      <c r="AL355" t="s">
        <v>19854</v>
      </c>
      <c r="AM355" t="s">
        <v>20019</v>
      </c>
    </row>
    <row r="356" spans="1:39" x14ac:dyDescent="0.25">
      <c r="A356" t="s">
        <v>8291</v>
      </c>
      <c r="B356" t="s">
        <v>21302</v>
      </c>
      <c r="C356" t="s">
        <v>4842</v>
      </c>
      <c r="D356">
        <v>380</v>
      </c>
      <c r="K356" t="s">
        <v>6860</v>
      </c>
      <c r="L356" t="s">
        <v>6861</v>
      </c>
      <c r="M356" t="s">
        <v>21363</v>
      </c>
      <c r="N356">
        <v>9</v>
      </c>
      <c r="O356" t="s">
        <v>21431</v>
      </c>
      <c r="P356" t="s">
        <v>15944</v>
      </c>
      <c r="Q356">
        <v>3</v>
      </c>
      <c r="R356">
        <v>2</v>
      </c>
      <c r="S356">
        <v>6.16</v>
      </c>
      <c r="T356">
        <v>6.18</v>
      </c>
      <c r="U356">
        <v>403.57</v>
      </c>
      <c r="V356">
        <v>68.010000000000005</v>
      </c>
      <c r="W356">
        <v>5.52</v>
      </c>
      <c r="Y356">
        <v>6.39</v>
      </c>
      <c r="Z356">
        <v>3</v>
      </c>
      <c r="AA356" t="s">
        <v>4250</v>
      </c>
      <c r="AB356">
        <v>1</v>
      </c>
      <c r="AC356">
        <v>6</v>
      </c>
      <c r="AD356">
        <v>3.1887857142857139</v>
      </c>
      <c r="AF356" t="s">
        <v>7949</v>
      </c>
      <c r="AI356">
        <v>0</v>
      </c>
      <c r="AJ356">
        <v>0</v>
      </c>
      <c r="AK356" t="s">
        <v>19854</v>
      </c>
      <c r="AL356" t="s">
        <v>19854</v>
      </c>
      <c r="AM356" t="s">
        <v>20019</v>
      </c>
    </row>
    <row r="357" spans="1:39" x14ac:dyDescent="0.25">
      <c r="A357" t="s">
        <v>9538</v>
      </c>
      <c r="B357" t="s">
        <v>21302</v>
      </c>
      <c r="C357" t="s">
        <v>4842</v>
      </c>
      <c r="D357">
        <v>260</v>
      </c>
      <c r="K357" t="s">
        <v>6860</v>
      </c>
      <c r="L357" t="s">
        <v>6861</v>
      </c>
      <c r="M357" t="s">
        <v>21363</v>
      </c>
      <c r="N357">
        <v>9</v>
      </c>
      <c r="O357" t="s">
        <v>21431</v>
      </c>
      <c r="P357" t="s">
        <v>17190</v>
      </c>
      <c r="Q357">
        <v>3</v>
      </c>
      <c r="R357">
        <v>2</v>
      </c>
      <c r="S357">
        <v>5.54</v>
      </c>
      <c r="T357">
        <v>5.56</v>
      </c>
      <c r="U357">
        <v>409.53</v>
      </c>
      <c r="V357">
        <v>68.010000000000005</v>
      </c>
      <c r="W357">
        <v>5.29</v>
      </c>
      <c r="Y357">
        <v>6.34</v>
      </c>
      <c r="Z357">
        <v>4</v>
      </c>
      <c r="AA357" t="s">
        <v>4250</v>
      </c>
      <c r="AB357">
        <v>1</v>
      </c>
      <c r="AC357">
        <v>6</v>
      </c>
      <c r="AD357">
        <v>3.1462142857142861</v>
      </c>
      <c r="AF357" t="s">
        <v>7949</v>
      </c>
      <c r="AI357">
        <v>0</v>
      </c>
      <c r="AJ357">
        <v>0</v>
      </c>
      <c r="AK357" t="s">
        <v>19854</v>
      </c>
      <c r="AL357" t="s">
        <v>19854</v>
      </c>
      <c r="AM357" t="s">
        <v>20019</v>
      </c>
    </row>
    <row r="358" spans="1:39" x14ac:dyDescent="0.25">
      <c r="A358" t="s">
        <v>10591</v>
      </c>
      <c r="B358" t="s">
        <v>21302</v>
      </c>
      <c r="C358" t="s">
        <v>4842</v>
      </c>
      <c r="D358">
        <v>6.4</v>
      </c>
      <c r="K358" t="s">
        <v>6860</v>
      </c>
      <c r="L358" t="s">
        <v>6861</v>
      </c>
      <c r="M358" t="s">
        <v>21363</v>
      </c>
      <c r="N358">
        <v>9</v>
      </c>
      <c r="O358" t="s">
        <v>21431</v>
      </c>
      <c r="P358" t="s">
        <v>18243</v>
      </c>
      <c r="Q358">
        <v>4</v>
      </c>
      <c r="R358">
        <v>2</v>
      </c>
      <c r="S358">
        <v>4.34</v>
      </c>
      <c r="T358">
        <v>4.3600000000000003</v>
      </c>
      <c r="U358">
        <v>410.52</v>
      </c>
      <c r="V358">
        <v>80.900000000000006</v>
      </c>
      <c r="W358">
        <v>4.68</v>
      </c>
      <c r="Y358">
        <v>6.38</v>
      </c>
      <c r="Z358">
        <v>4</v>
      </c>
      <c r="AA358" t="s">
        <v>4250</v>
      </c>
      <c r="AB358">
        <v>0</v>
      </c>
      <c r="AC358">
        <v>6</v>
      </c>
      <c r="AD358">
        <v>3.4591428571428571</v>
      </c>
      <c r="AF358" t="s">
        <v>7949</v>
      </c>
      <c r="AI358">
        <v>0</v>
      </c>
      <c r="AJ358">
        <v>0</v>
      </c>
      <c r="AK358" t="s">
        <v>19854</v>
      </c>
      <c r="AL358" t="s">
        <v>19854</v>
      </c>
      <c r="AM358" t="s">
        <v>20019</v>
      </c>
    </row>
    <row r="359" spans="1:39" x14ac:dyDescent="0.25">
      <c r="A359" t="s">
        <v>9876</v>
      </c>
      <c r="B359" t="s">
        <v>21302</v>
      </c>
      <c r="C359" t="s">
        <v>4842</v>
      </c>
      <c r="D359">
        <v>14</v>
      </c>
      <c r="K359" t="s">
        <v>6860</v>
      </c>
      <c r="L359" t="s">
        <v>6861</v>
      </c>
      <c r="M359" t="s">
        <v>21363</v>
      </c>
      <c r="N359">
        <v>9</v>
      </c>
      <c r="O359" t="s">
        <v>21431</v>
      </c>
      <c r="P359" t="s">
        <v>17528</v>
      </c>
      <c r="Q359">
        <v>5</v>
      </c>
      <c r="R359">
        <v>2</v>
      </c>
      <c r="S359">
        <v>4.01</v>
      </c>
      <c r="T359">
        <v>4.03</v>
      </c>
      <c r="U359">
        <v>416.55</v>
      </c>
      <c r="V359">
        <v>80.900000000000006</v>
      </c>
      <c r="W359">
        <v>4.74</v>
      </c>
      <c r="Y359">
        <v>6.38</v>
      </c>
      <c r="Z359">
        <v>4</v>
      </c>
      <c r="AA359" t="s">
        <v>4250</v>
      </c>
      <c r="AB359">
        <v>0</v>
      </c>
      <c r="AC359">
        <v>6</v>
      </c>
      <c r="AD359">
        <v>3.5810714285714291</v>
      </c>
      <c r="AF359" t="s">
        <v>7949</v>
      </c>
      <c r="AI359">
        <v>0</v>
      </c>
      <c r="AJ359">
        <v>0</v>
      </c>
      <c r="AK359" t="s">
        <v>19854</v>
      </c>
      <c r="AL359" t="s">
        <v>19854</v>
      </c>
      <c r="AM359" t="s">
        <v>20019</v>
      </c>
    </row>
    <row r="360" spans="1:39" x14ac:dyDescent="0.25">
      <c r="A360" t="s">
        <v>10211</v>
      </c>
      <c r="B360" t="s">
        <v>21302</v>
      </c>
      <c r="C360" t="s">
        <v>4842</v>
      </c>
      <c r="D360">
        <v>10</v>
      </c>
      <c r="K360" t="s">
        <v>6860</v>
      </c>
      <c r="L360" t="s">
        <v>6861</v>
      </c>
      <c r="M360" t="s">
        <v>21363</v>
      </c>
      <c r="N360">
        <v>9</v>
      </c>
      <c r="O360" t="s">
        <v>21431</v>
      </c>
      <c r="P360" t="s">
        <v>17863</v>
      </c>
      <c r="Q360">
        <v>5</v>
      </c>
      <c r="R360">
        <v>2</v>
      </c>
      <c r="S360">
        <v>4.07</v>
      </c>
      <c r="T360">
        <v>4.09</v>
      </c>
      <c r="U360">
        <v>411.51</v>
      </c>
      <c r="V360">
        <v>93.79</v>
      </c>
      <c r="W360">
        <v>4.08</v>
      </c>
      <c r="Y360">
        <v>6.38</v>
      </c>
      <c r="Z360">
        <v>4</v>
      </c>
      <c r="AA360" t="s">
        <v>4250</v>
      </c>
      <c r="AB360">
        <v>0</v>
      </c>
      <c r="AC360">
        <v>6</v>
      </c>
      <c r="AD360">
        <v>3.4607380952380948</v>
      </c>
      <c r="AF360" t="s">
        <v>7949</v>
      </c>
      <c r="AI360">
        <v>0</v>
      </c>
      <c r="AJ360">
        <v>0</v>
      </c>
      <c r="AK360" t="s">
        <v>19854</v>
      </c>
      <c r="AL360" t="s">
        <v>19854</v>
      </c>
      <c r="AM360" t="s">
        <v>20019</v>
      </c>
    </row>
    <row r="361" spans="1:39" x14ac:dyDescent="0.25">
      <c r="A361" t="s">
        <v>9094</v>
      </c>
      <c r="B361" t="s">
        <v>21302</v>
      </c>
      <c r="C361" t="s">
        <v>4842</v>
      </c>
      <c r="D361">
        <v>17</v>
      </c>
      <c r="K361" t="s">
        <v>6860</v>
      </c>
      <c r="L361" t="s">
        <v>6861</v>
      </c>
      <c r="M361" t="s">
        <v>21363</v>
      </c>
      <c r="N361">
        <v>9</v>
      </c>
      <c r="O361" t="s">
        <v>21431</v>
      </c>
      <c r="P361" t="s">
        <v>16746</v>
      </c>
      <c r="Q361">
        <v>4</v>
      </c>
      <c r="R361">
        <v>2</v>
      </c>
      <c r="S361">
        <v>4.42</v>
      </c>
      <c r="T361">
        <v>4.4400000000000004</v>
      </c>
      <c r="U361">
        <v>417.55</v>
      </c>
      <c r="V361">
        <v>77.239999999999995</v>
      </c>
      <c r="W361">
        <v>4.51</v>
      </c>
      <c r="Y361">
        <v>6.39</v>
      </c>
      <c r="Z361">
        <v>3</v>
      </c>
      <c r="AA361" t="s">
        <v>4250</v>
      </c>
      <c r="AB361">
        <v>0</v>
      </c>
      <c r="AC361">
        <v>6</v>
      </c>
      <c r="AD361">
        <v>3.3689285714285711</v>
      </c>
      <c r="AF361" t="s">
        <v>7949</v>
      </c>
      <c r="AI361">
        <v>0</v>
      </c>
      <c r="AJ361">
        <v>0</v>
      </c>
      <c r="AK361" t="s">
        <v>19854</v>
      </c>
      <c r="AL361" t="s">
        <v>19854</v>
      </c>
      <c r="AM361" t="s">
        <v>20019</v>
      </c>
    </row>
    <row r="362" spans="1:39" x14ac:dyDescent="0.25">
      <c r="A362" t="s">
        <v>9401</v>
      </c>
      <c r="B362" t="s">
        <v>21302</v>
      </c>
      <c r="C362" t="s">
        <v>4842</v>
      </c>
      <c r="D362">
        <v>2.2000000000000002</v>
      </c>
      <c r="K362" t="s">
        <v>6860</v>
      </c>
      <c r="L362" t="s">
        <v>6861</v>
      </c>
      <c r="M362" t="s">
        <v>21363</v>
      </c>
      <c r="N362">
        <v>9</v>
      </c>
      <c r="O362" t="s">
        <v>21431</v>
      </c>
      <c r="P362" t="s">
        <v>17053</v>
      </c>
      <c r="Q362">
        <v>4</v>
      </c>
      <c r="R362">
        <v>2</v>
      </c>
      <c r="S362">
        <v>4.93</v>
      </c>
      <c r="T362">
        <v>4.95</v>
      </c>
      <c r="U362">
        <v>404.56</v>
      </c>
      <c r="V362">
        <v>80.900000000000006</v>
      </c>
      <c r="W362">
        <v>4.92</v>
      </c>
      <c r="Y362">
        <v>6.08</v>
      </c>
      <c r="Z362">
        <v>3</v>
      </c>
      <c r="AA362" t="s">
        <v>4250</v>
      </c>
      <c r="AB362">
        <v>0</v>
      </c>
      <c r="AC362">
        <v>6</v>
      </c>
      <c r="AD362">
        <v>3.2067142857142859</v>
      </c>
      <c r="AF362" t="s">
        <v>7949</v>
      </c>
      <c r="AI362">
        <v>0</v>
      </c>
      <c r="AJ362">
        <v>0</v>
      </c>
      <c r="AK362" t="s">
        <v>19854</v>
      </c>
      <c r="AL362" t="s">
        <v>19854</v>
      </c>
      <c r="AM362" t="s">
        <v>20019</v>
      </c>
    </row>
    <row r="363" spans="1:39" x14ac:dyDescent="0.25">
      <c r="A363" t="s">
        <v>9156</v>
      </c>
      <c r="B363" t="s">
        <v>21302</v>
      </c>
      <c r="C363" t="s">
        <v>4842</v>
      </c>
      <c r="D363">
        <v>8</v>
      </c>
      <c r="K363" t="s">
        <v>6860</v>
      </c>
      <c r="L363" t="s">
        <v>6861</v>
      </c>
      <c r="M363" t="s">
        <v>21363</v>
      </c>
      <c r="N363">
        <v>9</v>
      </c>
      <c r="O363" t="s">
        <v>21431</v>
      </c>
      <c r="P363" t="s">
        <v>16808</v>
      </c>
      <c r="Q363">
        <v>4</v>
      </c>
      <c r="R363">
        <v>2</v>
      </c>
      <c r="S363">
        <v>4.72</v>
      </c>
      <c r="T363">
        <v>4.72</v>
      </c>
      <c r="U363">
        <v>424.98</v>
      </c>
      <c r="V363">
        <v>80.900000000000006</v>
      </c>
      <c r="W363">
        <v>5.26</v>
      </c>
      <c r="Y363">
        <v>5.64</v>
      </c>
      <c r="Z363">
        <v>3</v>
      </c>
      <c r="AA363" t="s">
        <v>4250</v>
      </c>
      <c r="AB363">
        <v>1</v>
      </c>
      <c r="AC363">
        <v>6</v>
      </c>
      <c r="AD363">
        <v>3.1758571428571432</v>
      </c>
      <c r="AF363" t="s">
        <v>7949</v>
      </c>
      <c r="AI363">
        <v>0</v>
      </c>
      <c r="AJ363">
        <v>0</v>
      </c>
      <c r="AK363" t="s">
        <v>19854</v>
      </c>
      <c r="AL363" t="s">
        <v>19854</v>
      </c>
      <c r="AM363" t="s">
        <v>20019</v>
      </c>
    </row>
    <row r="364" spans="1:39" x14ac:dyDescent="0.25">
      <c r="A364" t="s">
        <v>10664</v>
      </c>
      <c r="B364" t="s">
        <v>21302</v>
      </c>
      <c r="C364" t="s">
        <v>4842</v>
      </c>
      <c r="D364">
        <v>2.6</v>
      </c>
      <c r="K364" t="s">
        <v>6860</v>
      </c>
      <c r="L364" t="s">
        <v>6861</v>
      </c>
      <c r="M364" t="s">
        <v>21363</v>
      </c>
      <c r="N364">
        <v>9</v>
      </c>
      <c r="O364" t="s">
        <v>21431</v>
      </c>
      <c r="P364" t="s">
        <v>18316</v>
      </c>
      <c r="Q364">
        <v>5</v>
      </c>
      <c r="R364">
        <v>2</v>
      </c>
      <c r="S364">
        <v>4.26</v>
      </c>
      <c r="T364">
        <v>4.2699999999999996</v>
      </c>
      <c r="U364">
        <v>420.56</v>
      </c>
      <c r="V364">
        <v>90.13</v>
      </c>
      <c r="W364">
        <v>4.62</v>
      </c>
      <c r="Y364">
        <v>5.76</v>
      </c>
      <c r="Z364">
        <v>3</v>
      </c>
      <c r="AA364" t="s">
        <v>4250</v>
      </c>
      <c r="AB364">
        <v>0</v>
      </c>
      <c r="AC364">
        <v>7</v>
      </c>
      <c r="AD364">
        <v>3.428095238095239</v>
      </c>
      <c r="AF364" t="s">
        <v>7949</v>
      </c>
      <c r="AI364">
        <v>0</v>
      </c>
      <c r="AJ364">
        <v>0</v>
      </c>
      <c r="AK364" t="s">
        <v>19854</v>
      </c>
      <c r="AL364" t="s">
        <v>19854</v>
      </c>
      <c r="AM364" t="s">
        <v>20019</v>
      </c>
    </row>
    <row r="365" spans="1:39" x14ac:dyDescent="0.25">
      <c r="A365" t="s">
        <v>11569</v>
      </c>
      <c r="B365" t="s">
        <v>21302</v>
      </c>
      <c r="C365" t="s">
        <v>4842</v>
      </c>
      <c r="D365">
        <v>4.4000000000000004</v>
      </c>
      <c r="K365" t="s">
        <v>6860</v>
      </c>
      <c r="L365" t="s">
        <v>6861</v>
      </c>
      <c r="M365" t="s">
        <v>21363</v>
      </c>
      <c r="N365">
        <v>9</v>
      </c>
      <c r="O365" t="s">
        <v>21431</v>
      </c>
      <c r="P365" t="s">
        <v>19221</v>
      </c>
      <c r="Q365">
        <v>5</v>
      </c>
      <c r="R365">
        <v>2</v>
      </c>
      <c r="S365">
        <v>4.0199999999999996</v>
      </c>
      <c r="T365">
        <v>4.0199999999999996</v>
      </c>
      <c r="U365">
        <v>415.54</v>
      </c>
      <c r="V365">
        <v>104.69</v>
      </c>
      <c r="W365">
        <v>4.4800000000000004</v>
      </c>
      <c r="Y365">
        <v>5.57</v>
      </c>
      <c r="Z365">
        <v>3</v>
      </c>
      <c r="AA365" t="s">
        <v>4250</v>
      </c>
      <c r="AB365">
        <v>0</v>
      </c>
      <c r="AC365">
        <v>6</v>
      </c>
      <c r="AD365">
        <v>3.1036190476190479</v>
      </c>
      <c r="AF365" t="s">
        <v>7949</v>
      </c>
      <c r="AI365">
        <v>0</v>
      </c>
      <c r="AJ365">
        <v>0</v>
      </c>
      <c r="AK365" t="s">
        <v>19854</v>
      </c>
      <c r="AL365" t="s">
        <v>19854</v>
      </c>
      <c r="AM365" t="s">
        <v>20019</v>
      </c>
    </row>
    <row r="366" spans="1:39" x14ac:dyDescent="0.25">
      <c r="A366" t="s">
        <v>9368</v>
      </c>
      <c r="B366" t="s">
        <v>21302</v>
      </c>
      <c r="C366" t="s">
        <v>4842</v>
      </c>
      <c r="D366">
        <v>7.3</v>
      </c>
      <c r="K366" t="s">
        <v>6860</v>
      </c>
      <c r="L366" t="s">
        <v>6861</v>
      </c>
      <c r="M366" t="s">
        <v>21363</v>
      </c>
      <c r="N366">
        <v>9</v>
      </c>
      <c r="O366" t="s">
        <v>21431</v>
      </c>
      <c r="P366" t="s">
        <v>17020</v>
      </c>
      <c r="Q366">
        <v>4</v>
      </c>
      <c r="R366">
        <v>2</v>
      </c>
      <c r="S366">
        <v>4.54</v>
      </c>
      <c r="T366">
        <v>4.57</v>
      </c>
      <c r="U366">
        <v>431.58</v>
      </c>
      <c r="V366">
        <v>85.08</v>
      </c>
      <c r="W366">
        <v>5.42</v>
      </c>
      <c r="Y366">
        <v>6.23</v>
      </c>
      <c r="Z366">
        <v>3</v>
      </c>
      <c r="AA366" t="s">
        <v>4250</v>
      </c>
      <c r="AB366">
        <v>1</v>
      </c>
      <c r="AC366">
        <v>7</v>
      </c>
      <c r="AD366">
        <v>3.2037142857142862</v>
      </c>
      <c r="AF366" t="s">
        <v>7949</v>
      </c>
      <c r="AI366">
        <v>0</v>
      </c>
      <c r="AJ366">
        <v>0</v>
      </c>
      <c r="AK366" t="s">
        <v>19854</v>
      </c>
      <c r="AL366" t="s">
        <v>19854</v>
      </c>
      <c r="AM366" t="s">
        <v>20019</v>
      </c>
    </row>
    <row r="367" spans="1:39" x14ac:dyDescent="0.25">
      <c r="A367" t="s">
        <v>11366</v>
      </c>
      <c r="B367" t="s">
        <v>21302</v>
      </c>
      <c r="C367" t="s">
        <v>21305</v>
      </c>
      <c r="D367">
        <v>5</v>
      </c>
      <c r="K367" t="s">
        <v>6860</v>
      </c>
      <c r="L367" t="s">
        <v>6861</v>
      </c>
      <c r="M367" t="s">
        <v>21364</v>
      </c>
      <c r="N367">
        <v>9</v>
      </c>
      <c r="O367" t="s">
        <v>21432</v>
      </c>
      <c r="P367" t="s">
        <v>19018</v>
      </c>
      <c r="Q367">
        <v>5</v>
      </c>
      <c r="R367">
        <v>1</v>
      </c>
      <c r="S367">
        <v>4.88</v>
      </c>
      <c r="T367">
        <v>4.88</v>
      </c>
      <c r="U367">
        <v>410.83</v>
      </c>
      <c r="V367">
        <v>66.069999999999993</v>
      </c>
      <c r="W367">
        <v>4.8499999999999996</v>
      </c>
      <c r="Y367">
        <v>1.02</v>
      </c>
      <c r="Z367">
        <v>3</v>
      </c>
      <c r="AA367" t="s">
        <v>4250</v>
      </c>
      <c r="AB367">
        <v>0</v>
      </c>
      <c r="AC367">
        <v>2</v>
      </c>
      <c r="AD367">
        <v>3.5302619047619048</v>
      </c>
      <c r="AF367" t="s">
        <v>7949</v>
      </c>
      <c r="AI367">
        <v>0</v>
      </c>
      <c r="AJ367">
        <v>0</v>
      </c>
      <c r="AK367" t="s">
        <v>19892</v>
      </c>
      <c r="AL367" t="s">
        <v>19892</v>
      </c>
      <c r="AM367" t="s">
        <v>20019</v>
      </c>
    </row>
    <row r="368" spans="1:39" x14ac:dyDescent="0.25">
      <c r="A368" t="s">
        <v>10733</v>
      </c>
      <c r="B368" t="s">
        <v>21302</v>
      </c>
      <c r="C368" t="s">
        <v>4842</v>
      </c>
      <c r="D368">
        <v>5</v>
      </c>
      <c r="K368" t="s">
        <v>6860</v>
      </c>
      <c r="L368" t="s">
        <v>6861</v>
      </c>
      <c r="M368" t="s">
        <v>21364</v>
      </c>
      <c r="N368">
        <v>9</v>
      </c>
      <c r="O368" t="s">
        <v>21432</v>
      </c>
      <c r="P368" t="s">
        <v>18385</v>
      </c>
      <c r="Q368">
        <v>7</v>
      </c>
      <c r="R368">
        <v>1</v>
      </c>
      <c r="S368">
        <v>2.23</v>
      </c>
      <c r="T368">
        <v>2.2400000000000002</v>
      </c>
      <c r="U368">
        <v>360.37</v>
      </c>
      <c r="V368">
        <v>91.85</v>
      </c>
      <c r="W368">
        <v>2.85</v>
      </c>
      <c r="Y368">
        <v>5.74</v>
      </c>
      <c r="Z368">
        <v>3</v>
      </c>
      <c r="AA368" t="s">
        <v>4250</v>
      </c>
      <c r="AB368">
        <v>0</v>
      </c>
      <c r="AC368">
        <v>2</v>
      </c>
      <c r="AD368">
        <v>5.6540238095238093</v>
      </c>
      <c r="AF368" t="s">
        <v>7949</v>
      </c>
      <c r="AI368">
        <v>0</v>
      </c>
      <c r="AJ368">
        <v>0</v>
      </c>
      <c r="AK368" t="s">
        <v>19892</v>
      </c>
      <c r="AL368" t="s">
        <v>19892</v>
      </c>
      <c r="AM368" t="s">
        <v>20019</v>
      </c>
    </row>
    <row r="369" spans="1:39" x14ac:dyDescent="0.25">
      <c r="A369" t="s">
        <v>21232</v>
      </c>
      <c r="B369" t="s">
        <v>21302</v>
      </c>
      <c r="C369" t="s">
        <v>21305</v>
      </c>
      <c r="D369">
        <v>5</v>
      </c>
      <c r="K369" t="s">
        <v>6860</v>
      </c>
      <c r="L369" t="s">
        <v>6861</v>
      </c>
      <c r="M369" t="s">
        <v>21364</v>
      </c>
      <c r="N369">
        <v>9</v>
      </c>
      <c r="O369" t="s">
        <v>21432</v>
      </c>
      <c r="P369" t="s">
        <v>21514</v>
      </c>
      <c r="Q369">
        <v>7</v>
      </c>
      <c r="R369">
        <v>1</v>
      </c>
      <c r="S369">
        <v>2.23</v>
      </c>
      <c r="T369">
        <v>2.2400000000000002</v>
      </c>
      <c r="U369">
        <v>360.37</v>
      </c>
      <c r="V369">
        <v>91.85</v>
      </c>
      <c r="W369">
        <v>2.85</v>
      </c>
      <c r="Y369">
        <v>5.74</v>
      </c>
      <c r="Z369">
        <v>3</v>
      </c>
      <c r="AA369" t="s">
        <v>4250</v>
      </c>
      <c r="AB369">
        <v>0</v>
      </c>
      <c r="AC369">
        <v>2</v>
      </c>
      <c r="AD369">
        <v>5.6540238095238093</v>
      </c>
      <c r="AF369" t="s">
        <v>7949</v>
      </c>
      <c r="AI369">
        <v>0</v>
      </c>
      <c r="AJ369">
        <v>0</v>
      </c>
      <c r="AK369" t="s">
        <v>19892</v>
      </c>
      <c r="AL369" t="s">
        <v>19892</v>
      </c>
      <c r="AM369" t="s">
        <v>20019</v>
      </c>
    </row>
    <row r="370" spans="1:39" x14ac:dyDescent="0.25">
      <c r="A370" t="s">
        <v>8691</v>
      </c>
      <c r="B370" t="s">
        <v>21302</v>
      </c>
      <c r="C370" t="s">
        <v>4842</v>
      </c>
      <c r="D370">
        <v>5.5</v>
      </c>
      <c r="K370" t="s">
        <v>6860</v>
      </c>
      <c r="L370" t="s">
        <v>6861</v>
      </c>
      <c r="M370" t="s">
        <v>21364</v>
      </c>
      <c r="N370">
        <v>9</v>
      </c>
      <c r="O370" t="s">
        <v>21433</v>
      </c>
      <c r="P370" t="s">
        <v>16343</v>
      </c>
      <c r="Q370">
        <v>8</v>
      </c>
      <c r="R370">
        <v>3</v>
      </c>
      <c r="S370">
        <v>3.4</v>
      </c>
      <c r="T370">
        <v>3.41</v>
      </c>
      <c r="U370">
        <v>578.78</v>
      </c>
      <c r="V370">
        <v>105.6</v>
      </c>
      <c r="W370">
        <v>4.8600000000000003</v>
      </c>
      <c r="X370">
        <v>13.83</v>
      </c>
      <c r="Y370">
        <v>5.89</v>
      </c>
      <c r="Z370">
        <v>3</v>
      </c>
      <c r="AA370" t="s">
        <v>4250</v>
      </c>
      <c r="AB370">
        <v>1</v>
      </c>
      <c r="AC370">
        <v>11</v>
      </c>
      <c r="AD370">
        <v>2.7416666666666671</v>
      </c>
      <c r="AF370" t="s">
        <v>7949</v>
      </c>
      <c r="AI370">
        <v>0</v>
      </c>
      <c r="AJ370">
        <v>0</v>
      </c>
      <c r="AK370" t="s">
        <v>19873</v>
      </c>
      <c r="AL370" t="s">
        <v>19873</v>
      </c>
      <c r="AM370" t="s">
        <v>20019</v>
      </c>
    </row>
    <row r="371" spans="1:39" x14ac:dyDescent="0.25">
      <c r="A371" t="s">
        <v>10429</v>
      </c>
      <c r="B371" t="s">
        <v>21302</v>
      </c>
      <c r="C371" t="s">
        <v>4842</v>
      </c>
      <c r="D371">
        <v>1.4</v>
      </c>
      <c r="K371" t="s">
        <v>6860</v>
      </c>
      <c r="L371" t="s">
        <v>6861</v>
      </c>
      <c r="M371" t="s">
        <v>21364</v>
      </c>
      <c r="N371">
        <v>9</v>
      </c>
      <c r="O371" t="s">
        <v>21433</v>
      </c>
      <c r="P371" t="s">
        <v>18081</v>
      </c>
      <c r="Q371">
        <v>8</v>
      </c>
      <c r="R371">
        <v>3</v>
      </c>
      <c r="S371">
        <v>2.99</v>
      </c>
      <c r="T371">
        <v>3</v>
      </c>
      <c r="U371">
        <v>596.77</v>
      </c>
      <c r="V371">
        <v>105.6</v>
      </c>
      <c r="W371">
        <v>5</v>
      </c>
      <c r="X371">
        <v>13.8</v>
      </c>
      <c r="Y371">
        <v>5.87</v>
      </c>
      <c r="Z371">
        <v>3</v>
      </c>
      <c r="AA371" t="s">
        <v>4250</v>
      </c>
      <c r="AB371">
        <v>2</v>
      </c>
      <c r="AC371">
        <v>11</v>
      </c>
      <c r="AD371">
        <v>3.1516666666666668</v>
      </c>
      <c r="AF371" t="s">
        <v>7949</v>
      </c>
      <c r="AI371">
        <v>0</v>
      </c>
      <c r="AJ371">
        <v>0</v>
      </c>
      <c r="AK371" t="s">
        <v>19873</v>
      </c>
      <c r="AL371" t="s">
        <v>19873</v>
      </c>
      <c r="AM371" t="s">
        <v>20019</v>
      </c>
    </row>
    <row r="372" spans="1:39" x14ac:dyDescent="0.25">
      <c r="A372" t="s">
        <v>8843</v>
      </c>
      <c r="B372" t="s">
        <v>21302</v>
      </c>
      <c r="C372" t="s">
        <v>4842</v>
      </c>
      <c r="D372">
        <v>1.4</v>
      </c>
      <c r="K372" t="s">
        <v>6860</v>
      </c>
      <c r="L372" t="s">
        <v>6861</v>
      </c>
      <c r="M372" t="s">
        <v>21364</v>
      </c>
      <c r="N372">
        <v>9</v>
      </c>
      <c r="O372" t="s">
        <v>21433</v>
      </c>
      <c r="P372" t="s">
        <v>16495</v>
      </c>
      <c r="Q372">
        <v>8</v>
      </c>
      <c r="R372">
        <v>3</v>
      </c>
      <c r="S372">
        <v>3.03</v>
      </c>
      <c r="T372">
        <v>3.04</v>
      </c>
      <c r="U372">
        <v>596.77</v>
      </c>
      <c r="V372">
        <v>105.6</v>
      </c>
      <c r="W372">
        <v>5</v>
      </c>
      <c r="X372">
        <v>13.82</v>
      </c>
      <c r="Y372">
        <v>5.87</v>
      </c>
      <c r="Z372">
        <v>3</v>
      </c>
      <c r="AA372" t="s">
        <v>4250</v>
      </c>
      <c r="AB372">
        <v>2</v>
      </c>
      <c r="AC372">
        <v>11</v>
      </c>
      <c r="AD372">
        <v>3.1116666666666668</v>
      </c>
      <c r="AF372" t="s">
        <v>7949</v>
      </c>
      <c r="AI372">
        <v>0</v>
      </c>
      <c r="AJ372">
        <v>0</v>
      </c>
      <c r="AK372" t="s">
        <v>19873</v>
      </c>
      <c r="AL372" t="s">
        <v>19873</v>
      </c>
      <c r="AM372" t="s">
        <v>20019</v>
      </c>
    </row>
    <row r="373" spans="1:39" x14ac:dyDescent="0.25">
      <c r="A373" t="s">
        <v>8432</v>
      </c>
      <c r="B373" t="s">
        <v>21302</v>
      </c>
      <c r="C373" t="s">
        <v>4842</v>
      </c>
      <c r="D373">
        <v>1.4</v>
      </c>
      <c r="K373" t="s">
        <v>6860</v>
      </c>
      <c r="L373" t="s">
        <v>6861</v>
      </c>
      <c r="M373" t="s">
        <v>21364</v>
      </c>
      <c r="N373">
        <v>9</v>
      </c>
      <c r="O373" t="s">
        <v>21433</v>
      </c>
      <c r="P373" t="s">
        <v>16085</v>
      </c>
      <c r="Q373">
        <v>8</v>
      </c>
      <c r="R373">
        <v>3</v>
      </c>
      <c r="S373">
        <v>3.33</v>
      </c>
      <c r="T373">
        <v>3.34</v>
      </c>
      <c r="U373">
        <v>596.77</v>
      </c>
      <c r="V373">
        <v>105.6</v>
      </c>
      <c r="W373">
        <v>5</v>
      </c>
      <c r="X373">
        <v>13.8</v>
      </c>
      <c r="Y373">
        <v>5.87</v>
      </c>
      <c r="Z373">
        <v>3</v>
      </c>
      <c r="AA373" t="s">
        <v>4250</v>
      </c>
      <c r="AB373">
        <v>2</v>
      </c>
      <c r="AC373">
        <v>11</v>
      </c>
      <c r="AD373">
        <v>2.811666666666667</v>
      </c>
      <c r="AF373" t="s">
        <v>7949</v>
      </c>
      <c r="AI373">
        <v>0</v>
      </c>
      <c r="AJ373">
        <v>0</v>
      </c>
      <c r="AK373" t="s">
        <v>19873</v>
      </c>
      <c r="AL373" t="s">
        <v>19873</v>
      </c>
      <c r="AM373" t="s">
        <v>20019</v>
      </c>
    </row>
    <row r="374" spans="1:39" x14ac:dyDescent="0.25">
      <c r="A374" t="s">
        <v>9054</v>
      </c>
      <c r="B374" t="s">
        <v>21302</v>
      </c>
      <c r="C374" t="s">
        <v>4842</v>
      </c>
      <c r="D374">
        <v>1.4</v>
      </c>
      <c r="K374" t="s">
        <v>6860</v>
      </c>
      <c r="L374" t="s">
        <v>6861</v>
      </c>
      <c r="M374" t="s">
        <v>21364</v>
      </c>
      <c r="N374">
        <v>9</v>
      </c>
      <c r="O374" t="s">
        <v>21433</v>
      </c>
      <c r="P374" t="s">
        <v>16706</v>
      </c>
      <c r="Q374">
        <v>8</v>
      </c>
      <c r="R374">
        <v>3</v>
      </c>
      <c r="S374">
        <v>3.63</v>
      </c>
      <c r="T374">
        <v>3.64</v>
      </c>
      <c r="U374">
        <v>596.77</v>
      </c>
      <c r="V374">
        <v>105.6</v>
      </c>
      <c r="W374">
        <v>5</v>
      </c>
      <c r="X374">
        <v>13.8</v>
      </c>
      <c r="Y374">
        <v>5.87</v>
      </c>
      <c r="Z374">
        <v>3</v>
      </c>
      <c r="AA374" t="s">
        <v>4250</v>
      </c>
      <c r="AB374">
        <v>2</v>
      </c>
      <c r="AC374">
        <v>11</v>
      </c>
      <c r="AD374">
        <v>2.5116666666666672</v>
      </c>
      <c r="AF374" t="s">
        <v>7949</v>
      </c>
      <c r="AI374">
        <v>0</v>
      </c>
      <c r="AJ374">
        <v>0</v>
      </c>
      <c r="AK374" t="s">
        <v>19873</v>
      </c>
      <c r="AL374" t="s">
        <v>19873</v>
      </c>
      <c r="AM374" t="s">
        <v>20019</v>
      </c>
    </row>
    <row r="375" spans="1:39" x14ac:dyDescent="0.25">
      <c r="A375" t="s">
        <v>5390</v>
      </c>
      <c r="B375" t="s">
        <v>21302</v>
      </c>
      <c r="C375" t="s">
        <v>4842</v>
      </c>
      <c r="D375">
        <v>23</v>
      </c>
      <c r="K375" t="s">
        <v>6860</v>
      </c>
      <c r="L375" t="s">
        <v>6861</v>
      </c>
      <c r="M375" t="s">
        <v>21365</v>
      </c>
      <c r="N375">
        <v>9</v>
      </c>
      <c r="O375" t="s">
        <v>21434</v>
      </c>
      <c r="P375" t="s">
        <v>7116</v>
      </c>
      <c r="Q375">
        <v>6</v>
      </c>
      <c r="R375">
        <v>3</v>
      </c>
      <c r="S375">
        <v>2.46</v>
      </c>
      <c r="T375">
        <v>2.5</v>
      </c>
      <c r="U375">
        <v>561.5</v>
      </c>
      <c r="V375">
        <v>121.94</v>
      </c>
      <c r="W375">
        <v>4.32</v>
      </c>
      <c r="X375">
        <v>12.13</v>
      </c>
      <c r="Y375">
        <v>6.71</v>
      </c>
      <c r="Z375">
        <v>3</v>
      </c>
      <c r="AA375" t="s">
        <v>4250</v>
      </c>
      <c r="AB375">
        <v>1</v>
      </c>
      <c r="AC375">
        <v>8</v>
      </c>
      <c r="AD375">
        <v>2.936666666666667</v>
      </c>
      <c r="AF375" t="s">
        <v>7949</v>
      </c>
      <c r="AI375">
        <v>0</v>
      </c>
      <c r="AJ375">
        <v>0</v>
      </c>
      <c r="AK375" t="s">
        <v>7979</v>
      </c>
      <c r="AL375" t="s">
        <v>7979</v>
      </c>
      <c r="AM375" t="s">
        <v>20019</v>
      </c>
    </row>
    <row r="376" spans="1:39" x14ac:dyDescent="0.25">
      <c r="A376" t="s">
        <v>5408</v>
      </c>
      <c r="B376" t="s">
        <v>21302</v>
      </c>
      <c r="C376" t="s">
        <v>4842</v>
      </c>
      <c r="D376">
        <v>36</v>
      </c>
      <c r="K376" t="s">
        <v>6860</v>
      </c>
      <c r="L376" t="s">
        <v>6861</v>
      </c>
      <c r="M376" t="s">
        <v>21365</v>
      </c>
      <c r="N376">
        <v>9</v>
      </c>
      <c r="O376" t="s">
        <v>21434</v>
      </c>
      <c r="P376" t="s">
        <v>7134</v>
      </c>
      <c r="Q376">
        <v>6</v>
      </c>
      <c r="R376">
        <v>3</v>
      </c>
      <c r="S376">
        <v>2.31</v>
      </c>
      <c r="T376">
        <v>2.35</v>
      </c>
      <c r="U376">
        <v>541.08000000000004</v>
      </c>
      <c r="V376">
        <v>121.94</v>
      </c>
      <c r="W376">
        <v>3.98</v>
      </c>
      <c r="X376">
        <v>13.07</v>
      </c>
      <c r="Y376">
        <v>6.85</v>
      </c>
      <c r="Z376">
        <v>3</v>
      </c>
      <c r="AA376" t="s">
        <v>4250</v>
      </c>
      <c r="AB376">
        <v>1</v>
      </c>
      <c r="AC376">
        <v>8</v>
      </c>
      <c r="AD376">
        <v>3.0116666666666672</v>
      </c>
      <c r="AF376" t="s">
        <v>7949</v>
      </c>
      <c r="AI376">
        <v>0</v>
      </c>
      <c r="AJ376">
        <v>0</v>
      </c>
      <c r="AK376" t="s">
        <v>7979</v>
      </c>
      <c r="AL376" t="s">
        <v>7979</v>
      </c>
      <c r="AM376" t="s">
        <v>20019</v>
      </c>
    </row>
    <row r="377" spans="1:39" x14ac:dyDescent="0.25">
      <c r="A377" t="s">
        <v>5733</v>
      </c>
      <c r="B377" t="s">
        <v>21302</v>
      </c>
      <c r="C377" t="s">
        <v>4842</v>
      </c>
      <c r="D377">
        <v>1.7</v>
      </c>
      <c r="K377" t="s">
        <v>6860</v>
      </c>
      <c r="L377" t="s">
        <v>6861</v>
      </c>
      <c r="M377" t="s">
        <v>21365</v>
      </c>
      <c r="N377">
        <v>9</v>
      </c>
      <c r="O377" t="s">
        <v>21434</v>
      </c>
      <c r="P377" t="s">
        <v>7459</v>
      </c>
      <c r="Q377">
        <v>5</v>
      </c>
      <c r="R377">
        <v>3</v>
      </c>
      <c r="S377">
        <v>3.82</v>
      </c>
      <c r="T377">
        <v>3.82</v>
      </c>
      <c r="U377">
        <v>464.38</v>
      </c>
      <c r="V377">
        <v>115.62</v>
      </c>
      <c r="W377">
        <v>4.26</v>
      </c>
      <c r="Y377">
        <v>2.41</v>
      </c>
      <c r="Z377">
        <v>3</v>
      </c>
      <c r="AA377" t="s">
        <v>4250</v>
      </c>
      <c r="AB377">
        <v>0</v>
      </c>
      <c r="AC377">
        <v>5</v>
      </c>
      <c r="AD377">
        <v>2.247095238095238</v>
      </c>
      <c r="AF377" t="s">
        <v>7949</v>
      </c>
      <c r="AI377">
        <v>0</v>
      </c>
      <c r="AJ377">
        <v>0</v>
      </c>
      <c r="AK377" t="s">
        <v>7979</v>
      </c>
      <c r="AL377" t="s">
        <v>7979</v>
      </c>
      <c r="AM377" t="s">
        <v>20019</v>
      </c>
    </row>
    <row r="378" spans="1:39" x14ac:dyDescent="0.25">
      <c r="A378" t="s">
        <v>6163</v>
      </c>
      <c r="B378" t="s">
        <v>21302</v>
      </c>
      <c r="C378" t="s">
        <v>4842</v>
      </c>
      <c r="D378">
        <v>0.8</v>
      </c>
      <c r="K378" t="s">
        <v>6860</v>
      </c>
      <c r="L378" t="s">
        <v>6861</v>
      </c>
      <c r="M378" t="s">
        <v>21365</v>
      </c>
      <c r="N378">
        <v>9</v>
      </c>
      <c r="O378" t="s">
        <v>21434</v>
      </c>
      <c r="P378" t="s">
        <v>7889</v>
      </c>
      <c r="Q378">
        <v>4</v>
      </c>
      <c r="R378">
        <v>2</v>
      </c>
      <c r="S378">
        <v>5.48</v>
      </c>
      <c r="T378">
        <v>5.48</v>
      </c>
      <c r="U378">
        <v>433.3</v>
      </c>
      <c r="V378">
        <v>102.74</v>
      </c>
      <c r="W378">
        <v>4.21</v>
      </c>
      <c r="Y378">
        <v>2.02</v>
      </c>
      <c r="Z378">
        <v>3</v>
      </c>
      <c r="AA378" t="s">
        <v>4250</v>
      </c>
      <c r="AB378">
        <v>0</v>
      </c>
      <c r="AC378">
        <v>5</v>
      </c>
      <c r="AD378">
        <v>2.5517619047619049</v>
      </c>
      <c r="AF378" t="s">
        <v>7949</v>
      </c>
      <c r="AI378">
        <v>0</v>
      </c>
      <c r="AJ378">
        <v>0</v>
      </c>
      <c r="AK378" t="s">
        <v>7979</v>
      </c>
      <c r="AL378" t="s">
        <v>7979</v>
      </c>
      <c r="AM378" t="s">
        <v>20019</v>
      </c>
    </row>
    <row r="379" spans="1:39" x14ac:dyDescent="0.25">
      <c r="A379" t="s">
        <v>9809</v>
      </c>
      <c r="B379" t="s">
        <v>21302</v>
      </c>
      <c r="C379" t="s">
        <v>4842</v>
      </c>
      <c r="D379">
        <v>19</v>
      </c>
      <c r="K379" t="s">
        <v>6860</v>
      </c>
      <c r="L379" t="s">
        <v>6861</v>
      </c>
      <c r="M379" t="s">
        <v>21366</v>
      </c>
      <c r="N379">
        <v>9</v>
      </c>
      <c r="O379" t="s">
        <v>21435</v>
      </c>
      <c r="P379" t="s">
        <v>17461</v>
      </c>
      <c r="Q379">
        <v>3</v>
      </c>
      <c r="R379">
        <v>1</v>
      </c>
      <c r="S379">
        <v>4.78</v>
      </c>
      <c r="T379">
        <v>6.52</v>
      </c>
      <c r="U379">
        <v>492.11</v>
      </c>
      <c r="V379">
        <v>45.23</v>
      </c>
      <c r="W379">
        <v>5.88</v>
      </c>
      <c r="Y379">
        <v>9.44</v>
      </c>
      <c r="Z379">
        <v>2</v>
      </c>
      <c r="AA379" t="s">
        <v>4250</v>
      </c>
      <c r="AB379">
        <v>1</v>
      </c>
      <c r="AC379">
        <v>3</v>
      </c>
      <c r="AD379">
        <v>2.1696904761904769</v>
      </c>
      <c r="AF379" t="s">
        <v>7952</v>
      </c>
      <c r="AI379">
        <v>0</v>
      </c>
      <c r="AJ379">
        <v>0</v>
      </c>
      <c r="AK379" t="s">
        <v>19950</v>
      </c>
      <c r="AL379" t="s">
        <v>19950</v>
      </c>
      <c r="AM379" t="s">
        <v>20019</v>
      </c>
    </row>
    <row r="380" spans="1:39" x14ac:dyDescent="0.25">
      <c r="A380" t="s">
        <v>9672</v>
      </c>
      <c r="B380" t="s">
        <v>21302</v>
      </c>
      <c r="C380" t="s">
        <v>4842</v>
      </c>
      <c r="D380">
        <v>71</v>
      </c>
      <c r="K380" t="s">
        <v>6860</v>
      </c>
      <c r="L380" t="s">
        <v>6861</v>
      </c>
      <c r="M380" t="s">
        <v>21366</v>
      </c>
      <c r="N380">
        <v>9</v>
      </c>
      <c r="O380" t="s">
        <v>21435</v>
      </c>
      <c r="P380" t="s">
        <v>17324</v>
      </c>
      <c r="Q380">
        <v>2</v>
      </c>
      <c r="R380">
        <v>1</v>
      </c>
      <c r="S380">
        <v>5.79</v>
      </c>
      <c r="T380">
        <v>8.06</v>
      </c>
      <c r="U380">
        <v>535.57000000000005</v>
      </c>
      <c r="V380">
        <v>32.340000000000003</v>
      </c>
      <c r="W380">
        <v>6.6</v>
      </c>
      <c r="Y380">
        <v>10.02</v>
      </c>
      <c r="Z380">
        <v>2</v>
      </c>
      <c r="AA380" t="s">
        <v>4250</v>
      </c>
      <c r="AB380">
        <v>2</v>
      </c>
      <c r="AC380">
        <v>3</v>
      </c>
      <c r="AD380">
        <v>1.450333333333333</v>
      </c>
      <c r="AF380" t="s">
        <v>7952</v>
      </c>
      <c r="AI380">
        <v>0</v>
      </c>
      <c r="AJ380">
        <v>0</v>
      </c>
      <c r="AK380" t="s">
        <v>19950</v>
      </c>
      <c r="AL380" t="s">
        <v>19950</v>
      </c>
      <c r="AM380" t="s">
        <v>20019</v>
      </c>
    </row>
    <row r="381" spans="1:39" x14ac:dyDescent="0.25">
      <c r="A381" t="s">
        <v>9978</v>
      </c>
      <c r="B381" t="s">
        <v>21302</v>
      </c>
      <c r="C381" t="s">
        <v>4842</v>
      </c>
      <c r="D381">
        <v>3</v>
      </c>
      <c r="K381" t="s">
        <v>6860</v>
      </c>
      <c r="L381" t="s">
        <v>6861</v>
      </c>
      <c r="M381" t="s">
        <v>21366</v>
      </c>
      <c r="N381">
        <v>9</v>
      </c>
      <c r="O381" t="s">
        <v>21435</v>
      </c>
      <c r="P381" t="s">
        <v>17630</v>
      </c>
      <c r="Q381">
        <v>3</v>
      </c>
      <c r="R381">
        <v>1</v>
      </c>
      <c r="S381">
        <v>4</v>
      </c>
      <c r="T381">
        <v>5.96</v>
      </c>
      <c r="U381">
        <v>471.69</v>
      </c>
      <c r="V381">
        <v>45.23</v>
      </c>
      <c r="W381">
        <v>5.54</v>
      </c>
      <c r="Y381">
        <v>9.66</v>
      </c>
      <c r="Z381">
        <v>2</v>
      </c>
      <c r="AA381" t="s">
        <v>4250</v>
      </c>
      <c r="AB381">
        <v>1</v>
      </c>
      <c r="AC381">
        <v>3</v>
      </c>
      <c r="AD381">
        <v>2.2055476190476191</v>
      </c>
      <c r="AF381" t="s">
        <v>7952</v>
      </c>
      <c r="AI381">
        <v>0</v>
      </c>
      <c r="AJ381">
        <v>0</v>
      </c>
      <c r="AK381" t="s">
        <v>19950</v>
      </c>
      <c r="AL381" t="s">
        <v>19950</v>
      </c>
      <c r="AM381" t="s">
        <v>20019</v>
      </c>
    </row>
    <row r="382" spans="1:39" x14ac:dyDescent="0.25">
      <c r="A382" t="s">
        <v>9140</v>
      </c>
      <c r="B382" t="s">
        <v>21302</v>
      </c>
      <c r="C382" t="s">
        <v>4842</v>
      </c>
      <c r="D382">
        <v>2.7</v>
      </c>
      <c r="K382" t="s">
        <v>6860</v>
      </c>
      <c r="M382" t="s">
        <v>21367</v>
      </c>
      <c r="N382">
        <v>8</v>
      </c>
      <c r="O382" t="s">
        <v>21436</v>
      </c>
      <c r="P382" t="s">
        <v>16792</v>
      </c>
      <c r="Q382">
        <v>6</v>
      </c>
      <c r="R382">
        <v>3</v>
      </c>
      <c r="S382">
        <v>1.85</v>
      </c>
      <c r="T382">
        <v>2.69</v>
      </c>
      <c r="U382">
        <v>510.66</v>
      </c>
      <c r="V382">
        <v>103.67</v>
      </c>
      <c r="W382">
        <v>2.44</v>
      </c>
      <c r="X382">
        <v>13.78</v>
      </c>
      <c r="Y382">
        <v>8.32</v>
      </c>
      <c r="Z382">
        <v>3</v>
      </c>
      <c r="AA382" t="s">
        <v>4250</v>
      </c>
      <c r="AB382">
        <v>1</v>
      </c>
      <c r="AC382">
        <v>9</v>
      </c>
      <c r="AD382">
        <v>3.5510000000000002</v>
      </c>
      <c r="AF382" t="s">
        <v>7949</v>
      </c>
      <c r="AI382">
        <v>0</v>
      </c>
      <c r="AJ382">
        <v>0</v>
      </c>
      <c r="AK382" t="s">
        <v>19878</v>
      </c>
      <c r="AL382" t="s">
        <v>19878</v>
      </c>
      <c r="AM382" t="s">
        <v>20019</v>
      </c>
    </row>
    <row r="383" spans="1:39" x14ac:dyDescent="0.25">
      <c r="A383" t="s">
        <v>8569</v>
      </c>
      <c r="B383" t="s">
        <v>21302</v>
      </c>
      <c r="C383" t="s">
        <v>4842</v>
      </c>
      <c r="D383">
        <v>1</v>
      </c>
      <c r="K383" t="s">
        <v>6860</v>
      </c>
      <c r="M383" t="s">
        <v>21367</v>
      </c>
      <c r="N383">
        <v>8</v>
      </c>
      <c r="O383" t="s">
        <v>21436</v>
      </c>
      <c r="P383" t="s">
        <v>16222</v>
      </c>
      <c r="Q383">
        <v>6</v>
      </c>
      <c r="R383">
        <v>3</v>
      </c>
      <c r="S383">
        <v>2.75</v>
      </c>
      <c r="T383">
        <v>3.24</v>
      </c>
      <c r="U383">
        <v>566.65</v>
      </c>
      <c r="V383">
        <v>103.67</v>
      </c>
      <c r="W383">
        <v>3.23</v>
      </c>
      <c r="X383">
        <v>13.78</v>
      </c>
      <c r="Y383">
        <v>7.85</v>
      </c>
      <c r="Z383">
        <v>3</v>
      </c>
      <c r="AA383" t="s">
        <v>4250</v>
      </c>
      <c r="AB383">
        <v>1</v>
      </c>
      <c r="AC383">
        <v>10</v>
      </c>
      <c r="AD383">
        <v>3.2160000000000002</v>
      </c>
      <c r="AF383" t="s">
        <v>7949</v>
      </c>
      <c r="AI383">
        <v>0</v>
      </c>
      <c r="AJ383">
        <v>0</v>
      </c>
      <c r="AK383" t="s">
        <v>19878</v>
      </c>
      <c r="AL383" t="s">
        <v>19878</v>
      </c>
      <c r="AM383" t="s">
        <v>20019</v>
      </c>
    </row>
    <row r="384" spans="1:39" x14ac:dyDescent="0.25">
      <c r="A384" t="s">
        <v>9535</v>
      </c>
      <c r="B384" t="s">
        <v>21302</v>
      </c>
      <c r="C384" t="s">
        <v>4842</v>
      </c>
      <c r="D384">
        <v>2.6</v>
      </c>
      <c r="K384" t="s">
        <v>6860</v>
      </c>
      <c r="M384" t="s">
        <v>21367</v>
      </c>
      <c r="N384">
        <v>8</v>
      </c>
      <c r="O384" t="s">
        <v>21436</v>
      </c>
      <c r="P384" t="s">
        <v>17187</v>
      </c>
      <c r="Q384">
        <v>6</v>
      </c>
      <c r="R384">
        <v>3</v>
      </c>
      <c r="S384">
        <v>1.96</v>
      </c>
      <c r="T384">
        <v>2.02</v>
      </c>
      <c r="U384">
        <v>534.63</v>
      </c>
      <c r="V384">
        <v>103.67</v>
      </c>
      <c r="W384">
        <v>2.54</v>
      </c>
      <c r="X384">
        <v>13.76</v>
      </c>
      <c r="Y384">
        <v>7.3</v>
      </c>
      <c r="Z384">
        <v>3</v>
      </c>
      <c r="AA384" t="s">
        <v>4250</v>
      </c>
      <c r="AB384">
        <v>1</v>
      </c>
      <c r="AC384">
        <v>10</v>
      </c>
      <c r="AD384">
        <v>3.7109999999999999</v>
      </c>
      <c r="AF384" t="s">
        <v>7949</v>
      </c>
      <c r="AI384">
        <v>0</v>
      </c>
      <c r="AJ384">
        <v>0</v>
      </c>
      <c r="AK384" t="s">
        <v>19878</v>
      </c>
      <c r="AL384" t="s">
        <v>19878</v>
      </c>
      <c r="AM384" t="s">
        <v>20019</v>
      </c>
    </row>
    <row r="385" spans="1:39" x14ac:dyDescent="0.25">
      <c r="A385" t="s">
        <v>10512</v>
      </c>
      <c r="B385" t="s">
        <v>21302</v>
      </c>
      <c r="C385" t="s">
        <v>4842</v>
      </c>
      <c r="D385">
        <v>26.6</v>
      </c>
      <c r="K385" t="s">
        <v>6860</v>
      </c>
      <c r="M385" t="s">
        <v>21367</v>
      </c>
      <c r="N385">
        <v>8</v>
      </c>
      <c r="O385" t="s">
        <v>21436</v>
      </c>
      <c r="P385" t="s">
        <v>18164</v>
      </c>
      <c r="Q385">
        <v>6</v>
      </c>
      <c r="R385">
        <v>3</v>
      </c>
      <c r="S385">
        <v>2.52</v>
      </c>
      <c r="T385">
        <v>2.52</v>
      </c>
      <c r="U385">
        <v>552.62</v>
      </c>
      <c r="V385">
        <v>103.67</v>
      </c>
      <c r="W385">
        <v>2.84</v>
      </c>
      <c r="X385">
        <v>13.67</v>
      </c>
      <c r="Y385">
        <v>6.85</v>
      </c>
      <c r="Z385">
        <v>3</v>
      </c>
      <c r="AA385" t="s">
        <v>4250</v>
      </c>
      <c r="AB385">
        <v>1</v>
      </c>
      <c r="AC385">
        <v>9</v>
      </c>
      <c r="AD385">
        <v>3.451000000000001</v>
      </c>
      <c r="AF385" t="s">
        <v>7949</v>
      </c>
      <c r="AI385">
        <v>0</v>
      </c>
      <c r="AJ385">
        <v>0</v>
      </c>
      <c r="AK385" t="s">
        <v>19878</v>
      </c>
      <c r="AL385" t="s">
        <v>19878</v>
      </c>
      <c r="AM385" t="s">
        <v>20019</v>
      </c>
    </row>
    <row r="386" spans="1:39" x14ac:dyDescent="0.25">
      <c r="A386" t="s">
        <v>8961</v>
      </c>
      <c r="B386" t="s">
        <v>21302</v>
      </c>
      <c r="C386" t="s">
        <v>4842</v>
      </c>
      <c r="D386">
        <v>3.7</v>
      </c>
      <c r="K386" t="s">
        <v>6860</v>
      </c>
      <c r="M386" t="s">
        <v>21367</v>
      </c>
      <c r="N386">
        <v>8</v>
      </c>
      <c r="O386" t="s">
        <v>21436</v>
      </c>
      <c r="P386" t="s">
        <v>16613</v>
      </c>
      <c r="Q386">
        <v>6</v>
      </c>
      <c r="R386">
        <v>3</v>
      </c>
      <c r="S386">
        <v>0.8</v>
      </c>
      <c r="T386">
        <v>2.79</v>
      </c>
      <c r="U386">
        <v>512.67999999999995</v>
      </c>
      <c r="V386">
        <v>103.67</v>
      </c>
      <c r="W386">
        <v>2.68</v>
      </c>
      <c r="X386">
        <v>13.79</v>
      </c>
      <c r="Y386">
        <v>9.5500000000000007</v>
      </c>
      <c r="Z386">
        <v>3</v>
      </c>
      <c r="AA386" t="s">
        <v>4250</v>
      </c>
      <c r="AB386">
        <v>1</v>
      </c>
      <c r="AC386">
        <v>10</v>
      </c>
      <c r="AD386">
        <v>2.9359999999999999</v>
      </c>
      <c r="AF386" t="s">
        <v>7952</v>
      </c>
      <c r="AI386">
        <v>0</v>
      </c>
      <c r="AJ386">
        <v>0</v>
      </c>
      <c r="AK386" t="s">
        <v>19878</v>
      </c>
      <c r="AL386" t="s">
        <v>19878</v>
      </c>
      <c r="AM386" t="s">
        <v>20019</v>
      </c>
    </row>
    <row r="387" spans="1:39" x14ac:dyDescent="0.25">
      <c r="A387" t="s">
        <v>8744</v>
      </c>
      <c r="B387" t="s">
        <v>21302</v>
      </c>
      <c r="C387" t="s">
        <v>4842</v>
      </c>
      <c r="D387">
        <v>147.5</v>
      </c>
      <c r="K387" t="s">
        <v>6860</v>
      </c>
      <c r="M387" t="s">
        <v>21367</v>
      </c>
      <c r="N387">
        <v>8</v>
      </c>
      <c r="O387" t="s">
        <v>21436</v>
      </c>
      <c r="P387" t="s">
        <v>16396</v>
      </c>
      <c r="Q387">
        <v>6</v>
      </c>
      <c r="R387">
        <v>3</v>
      </c>
      <c r="S387">
        <v>3.93</v>
      </c>
      <c r="T387">
        <v>3.93</v>
      </c>
      <c r="U387">
        <v>546.69000000000005</v>
      </c>
      <c r="V387">
        <v>103.67</v>
      </c>
      <c r="W387">
        <v>3.8</v>
      </c>
      <c r="X387">
        <v>13.64</v>
      </c>
      <c r="Y387">
        <v>4.09</v>
      </c>
      <c r="Z387">
        <v>4</v>
      </c>
      <c r="AA387" t="s">
        <v>4250</v>
      </c>
      <c r="AB387">
        <v>1</v>
      </c>
      <c r="AC387">
        <v>9</v>
      </c>
      <c r="AD387">
        <v>2.2810000000000001</v>
      </c>
      <c r="AF387" t="s">
        <v>7949</v>
      </c>
      <c r="AI387">
        <v>0</v>
      </c>
      <c r="AJ387">
        <v>0</v>
      </c>
      <c r="AK387" t="s">
        <v>19878</v>
      </c>
      <c r="AL387" t="s">
        <v>19878</v>
      </c>
      <c r="AM387" t="s">
        <v>20019</v>
      </c>
    </row>
    <row r="388" spans="1:39" x14ac:dyDescent="0.25">
      <c r="A388" t="s">
        <v>10063</v>
      </c>
      <c r="B388" t="s">
        <v>21302</v>
      </c>
      <c r="C388" t="s">
        <v>4842</v>
      </c>
      <c r="D388">
        <v>6.2</v>
      </c>
      <c r="K388" t="s">
        <v>6860</v>
      </c>
      <c r="M388" t="s">
        <v>21367</v>
      </c>
      <c r="N388">
        <v>8</v>
      </c>
      <c r="O388" t="s">
        <v>21436</v>
      </c>
      <c r="P388" t="s">
        <v>17715</v>
      </c>
      <c r="Q388">
        <v>6</v>
      </c>
      <c r="R388">
        <v>3</v>
      </c>
      <c r="S388">
        <v>1.54</v>
      </c>
      <c r="T388">
        <v>2.02</v>
      </c>
      <c r="U388">
        <v>516.64</v>
      </c>
      <c r="V388">
        <v>103.67</v>
      </c>
      <c r="W388">
        <v>2.2400000000000002</v>
      </c>
      <c r="X388">
        <v>13.77</v>
      </c>
      <c r="Y388">
        <v>8.11</v>
      </c>
      <c r="Z388">
        <v>3</v>
      </c>
      <c r="AA388" t="s">
        <v>4250</v>
      </c>
      <c r="AB388">
        <v>1</v>
      </c>
      <c r="AC388">
        <v>10</v>
      </c>
      <c r="AD388">
        <v>3.656000000000001</v>
      </c>
      <c r="AF388" t="s">
        <v>7949</v>
      </c>
      <c r="AI388">
        <v>0</v>
      </c>
      <c r="AJ388">
        <v>0</v>
      </c>
      <c r="AK388" t="s">
        <v>19878</v>
      </c>
      <c r="AL388" t="s">
        <v>19878</v>
      </c>
      <c r="AM388" t="s">
        <v>20019</v>
      </c>
    </row>
    <row r="389" spans="1:39" x14ac:dyDescent="0.25">
      <c r="A389" t="s">
        <v>10210</v>
      </c>
      <c r="B389" t="s">
        <v>21302</v>
      </c>
      <c r="C389" t="s">
        <v>4842</v>
      </c>
      <c r="D389">
        <v>4.2</v>
      </c>
      <c r="K389" t="s">
        <v>6860</v>
      </c>
      <c r="M389" t="s">
        <v>21367</v>
      </c>
      <c r="N389">
        <v>8</v>
      </c>
      <c r="O389" t="s">
        <v>21436</v>
      </c>
      <c r="P389" t="s">
        <v>17862</v>
      </c>
      <c r="Q389">
        <v>6</v>
      </c>
      <c r="R389">
        <v>3</v>
      </c>
      <c r="S389">
        <v>2.0699999999999998</v>
      </c>
      <c r="T389">
        <v>2.5499999999999998</v>
      </c>
      <c r="U389">
        <v>516.64</v>
      </c>
      <c r="V389">
        <v>103.67</v>
      </c>
      <c r="W389">
        <v>2.2400000000000002</v>
      </c>
      <c r="X389">
        <v>13.77</v>
      </c>
      <c r="Y389">
        <v>8.1</v>
      </c>
      <c r="Z389">
        <v>3</v>
      </c>
      <c r="AA389" t="s">
        <v>4250</v>
      </c>
      <c r="AB389">
        <v>1</v>
      </c>
      <c r="AC389">
        <v>10</v>
      </c>
      <c r="AD389">
        <v>3.6259999999999999</v>
      </c>
      <c r="AF389" t="s">
        <v>7949</v>
      </c>
      <c r="AI389">
        <v>0</v>
      </c>
      <c r="AJ389">
        <v>0</v>
      </c>
      <c r="AK389" t="s">
        <v>19878</v>
      </c>
      <c r="AL389" t="s">
        <v>19878</v>
      </c>
      <c r="AM389" t="s">
        <v>20019</v>
      </c>
    </row>
    <row r="390" spans="1:39" x14ac:dyDescent="0.25">
      <c r="A390" t="s">
        <v>9897</v>
      </c>
      <c r="B390" t="s">
        <v>21302</v>
      </c>
      <c r="C390" t="s">
        <v>4842</v>
      </c>
      <c r="D390">
        <v>140</v>
      </c>
      <c r="K390" t="s">
        <v>6860</v>
      </c>
      <c r="M390" t="s">
        <v>21367</v>
      </c>
      <c r="N390">
        <v>8</v>
      </c>
      <c r="O390" t="s">
        <v>21436</v>
      </c>
      <c r="P390" t="s">
        <v>17549</v>
      </c>
      <c r="Q390">
        <v>6</v>
      </c>
      <c r="R390">
        <v>3</v>
      </c>
      <c r="S390">
        <v>3.78</v>
      </c>
      <c r="T390">
        <v>3.79</v>
      </c>
      <c r="U390">
        <v>602.63</v>
      </c>
      <c r="V390">
        <v>103.67</v>
      </c>
      <c r="W390">
        <v>3.47</v>
      </c>
      <c r="X390">
        <v>13.76</v>
      </c>
      <c r="Y390">
        <v>6.84</v>
      </c>
      <c r="Z390">
        <v>3</v>
      </c>
      <c r="AA390" t="s">
        <v>4250</v>
      </c>
      <c r="AB390">
        <v>1</v>
      </c>
      <c r="AC390">
        <v>10</v>
      </c>
      <c r="AD390">
        <v>2.4260000000000002</v>
      </c>
      <c r="AF390" t="s">
        <v>7949</v>
      </c>
      <c r="AI390">
        <v>0</v>
      </c>
      <c r="AJ390">
        <v>0</v>
      </c>
      <c r="AK390" t="s">
        <v>19878</v>
      </c>
      <c r="AL390" t="s">
        <v>19878</v>
      </c>
      <c r="AM390" t="s">
        <v>20019</v>
      </c>
    </row>
    <row r="391" spans="1:39" x14ac:dyDescent="0.25">
      <c r="A391" t="s">
        <v>21233</v>
      </c>
      <c r="B391" t="s">
        <v>21302</v>
      </c>
      <c r="C391" t="s">
        <v>4842</v>
      </c>
      <c r="D391">
        <v>10</v>
      </c>
      <c r="K391" t="s">
        <v>6860</v>
      </c>
      <c r="L391" t="s">
        <v>6861</v>
      </c>
      <c r="M391" t="s">
        <v>21368</v>
      </c>
      <c r="N391">
        <v>9</v>
      </c>
      <c r="O391" t="s">
        <v>21437</v>
      </c>
      <c r="P391" t="s">
        <v>21515</v>
      </c>
      <c r="Q391">
        <v>6</v>
      </c>
      <c r="R391">
        <v>3</v>
      </c>
      <c r="S391">
        <v>5.1100000000000003</v>
      </c>
      <c r="T391">
        <v>5.1100000000000003</v>
      </c>
      <c r="U391">
        <v>609.72</v>
      </c>
      <c r="V391">
        <v>117.2</v>
      </c>
      <c r="W391">
        <v>6.76</v>
      </c>
      <c r="X391">
        <v>10.56</v>
      </c>
      <c r="Y391">
        <v>0.42</v>
      </c>
      <c r="Z391">
        <v>4</v>
      </c>
      <c r="AA391" t="s">
        <v>4250</v>
      </c>
      <c r="AB391">
        <v>2</v>
      </c>
      <c r="AC391">
        <v>11</v>
      </c>
      <c r="AD391">
        <v>1.26</v>
      </c>
      <c r="AF391" t="s">
        <v>7949</v>
      </c>
      <c r="AI391">
        <v>0</v>
      </c>
      <c r="AJ391">
        <v>0</v>
      </c>
      <c r="AK391" t="s">
        <v>21577</v>
      </c>
      <c r="AL391" t="s">
        <v>21577</v>
      </c>
      <c r="AM391" t="s">
        <v>20019</v>
      </c>
    </row>
    <row r="392" spans="1:39" x14ac:dyDescent="0.25">
      <c r="A392" t="s">
        <v>9256</v>
      </c>
      <c r="B392" t="s">
        <v>21302</v>
      </c>
      <c r="C392" t="s">
        <v>4842</v>
      </c>
      <c r="D392">
        <v>1</v>
      </c>
      <c r="K392" t="s">
        <v>6860</v>
      </c>
      <c r="L392" t="s">
        <v>6861</v>
      </c>
      <c r="M392" t="s">
        <v>21369</v>
      </c>
      <c r="N392">
        <v>9</v>
      </c>
      <c r="O392" t="s">
        <v>21438</v>
      </c>
      <c r="P392" t="s">
        <v>16908</v>
      </c>
      <c r="Q392">
        <v>6</v>
      </c>
      <c r="R392">
        <v>2</v>
      </c>
      <c r="S392">
        <v>1.71</v>
      </c>
      <c r="T392">
        <v>1.71</v>
      </c>
      <c r="U392">
        <v>439.34</v>
      </c>
      <c r="V392">
        <v>113.39</v>
      </c>
      <c r="W392">
        <v>3.18</v>
      </c>
      <c r="X392">
        <v>9.9499999999999993</v>
      </c>
      <c r="Y392">
        <v>3.63</v>
      </c>
      <c r="Z392">
        <v>2</v>
      </c>
      <c r="AA392" t="s">
        <v>4250</v>
      </c>
      <c r="AB392">
        <v>0</v>
      </c>
      <c r="AC392">
        <v>4</v>
      </c>
      <c r="AD392">
        <v>4.1536190476190482</v>
      </c>
      <c r="AF392" t="s">
        <v>7949</v>
      </c>
      <c r="AI392">
        <v>0</v>
      </c>
      <c r="AJ392">
        <v>0</v>
      </c>
      <c r="AK392" t="s">
        <v>19861</v>
      </c>
      <c r="AL392" t="s">
        <v>19861</v>
      </c>
      <c r="AM392" t="s">
        <v>20019</v>
      </c>
    </row>
    <row r="393" spans="1:39" x14ac:dyDescent="0.25">
      <c r="A393" t="s">
        <v>8451</v>
      </c>
      <c r="B393" t="s">
        <v>21302</v>
      </c>
      <c r="C393" t="s">
        <v>4842</v>
      </c>
      <c r="D393">
        <v>6</v>
      </c>
      <c r="K393" t="s">
        <v>6860</v>
      </c>
      <c r="L393" t="s">
        <v>6861</v>
      </c>
      <c r="M393" t="s">
        <v>21369</v>
      </c>
      <c r="N393">
        <v>9</v>
      </c>
      <c r="O393" t="s">
        <v>21438</v>
      </c>
      <c r="P393" t="s">
        <v>16104</v>
      </c>
      <c r="Q393">
        <v>6</v>
      </c>
      <c r="R393">
        <v>2</v>
      </c>
      <c r="S393">
        <v>2.0499999999999998</v>
      </c>
      <c r="T393">
        <v>2.0499999999999998</v>
      </c>
      <c r="U393">
        <v>421.35</v>
      </c>
      <c r="V393">
        <v>113.39</v>
      </c>
      <c r="W393">
        <v>3.23</v>
      </c>
      <c r="X393">
        <v>9.9499999999999993</v>
      </c>
      <c r="Y393">
        <v>4.8499999999999996</v>
      </c>
      <c r="Z393">
        <v>2</v>
      </c>
      <c r="AA393" t="s">
        <v>4250</v>
      </c>
      <c r="AB393">
        <v>0</v>
      </c>
      <c r="AC393">
        <v>3</v>
      </c>
      <c r="AD393">
        <v>4.2571190476190477</v>
      </c>
      <c r="AF393" t="s">
        <v>7949</v>
      </c>
      <c r="AI393">
        <v>0</v>
      </c>
      <c r="AJ393">
        <v>0</v>
      </c>
      <c r="AK393" t="s">
        <v>19861</v>
      </c>
      <c r="AL393" t="s">
        <v>19861</v>
      </c>
      <c r="AM393" t="s">
        <v>20019</v>
      </c>
    </row>
    <row r="394" spans="1:39" x14ac:dyDescent="0.25">
      <c r="A394" t="s">
        <v>9701</v>
      </c>
      <c r="B394" t="s">
        <v>21302</v>
      </c>
      <c r="C394" t="s">
        <v>4842</v>
      </c>
      <c r="D394">
        <v>3</v>
      </c>
      <c r="K394" t="s">
        <v>6860</v>
      </c>
      <c r="L394" t="s">
        <v>6861</v>
      </c>
      <c r="M394" t="s">
        <v>21369</v>
      </c>
      <c r="N394">
        <v>9</v>
      </c>
      <c r="O394" t="s">
        <v>21438</v>
      </c>
      <c r="P394" t="s">
        <v>17353</v>
      </c>
      <c r="Q394">
        <v>6</v>
      </c>
      <c r="R394">
        <v>2</v>
      </c>
      <c r="S394">
        <v>1.43</v>
      </c>
      <c r="T394">
        <v>1.43</v>
      </c>
      <c r="U394">
        <v>389.34</v>
      </c>
      <c r="V394">
        <v>113.39</v>
      </c>
      <c r="W394">
        <v>2.19</v>
      </c>
      <c r="X394">
        <v>9.9499999999999993</v>
      </c>
      <c r="Y394">
        <v>2.87</v>
      </c>
      <c r="Z394">
        <v>2</v>
      </c>
      <c r="AA394" t="s">
        <v>4250</v>
      </c>
      <c r="AB394">
        <v>0</v>
      </c>
      <c r="AC394">
        <v>4</v>
      </c>
      <c r="AD394">
        <v>4.510761904761905</v>
      </c>
      <c r="AF394" t="s">
        <v>7949</v>
      </c>
      <c r="AI394">
        <v>0</v>
      </c>
      <c r="AJ394">
        <v>0</v>
      </c>
      <c r="AK394" t="s">
        <v>19861</v>
      </c>
      <c r="AL394" t="s">
        <v>19861</v>
      </c>
      <c r="AM394" t="s">
        <v>20019</v>
      </c>
    </row>
    <row r="395" spans="1:39" x14ac:dyDescent="0.25">
      <c r="A395" t="s">
        <v>9086</v>
      </c>
      <c r="B395" t="s">
        <v>21302</v>
      </c>
      <c r="C395" t="s">
        <v>4842</v>
      </c>
      <c r="D395">
        <v>1</v>
      </c>
      <c r="K395" t="s">
        <v>6860</v>
      </c>
      <c r="L395" t="s">
        <v>6861</v>
      </c>
      <c r="M395" t="s">
        <v>21369</v>
      </c>
      <c r="N395">
        <v>9</v>
      </c>
      <c r="O395" t="s">
        <v>21438</v>
      </c>
      <c r="P395" t="s">
        <v>16738</v>
      </c>
      <c r="Q395">
        <v>6</v>
      </c>
      <c r="R395">
        <v>2</v>
      </c>
      <c r="S395">
        <v>3.02</v>
      </c>
      <c r="T395">
        <v>3.03</v>
      </c>
      <c r="U395">
        <v>439.34</v>
      </c>
      <c r="V395">
        <v>113.39</v>
      </c>
      <c r="W395">
        <v>3.17</v>
      </c>
      <c r="X395">
        <v>9.9499999999999993</v>
      </c>
      <c r="Y395">
        <v>2.82</v>
      </c>
      <c r="Z395">
        <v>2</v>
      </c>
      <c r="AA395" t="s">
        <v>4250</v>
      </c>
      <c r="AB395">
        <v>0</v>
      </c>
      <c r="AC395">
        <v>3</v>
      </c>
      <c r="AD395">
        <v>3.6286190476190479</v>
      </c>
      <c r="AF395" t="s">
        <v>7949</v>
      </c>
      <c r="AI395">
        <v>0</v>
      </c>
      <c r="AJ395">
        <v>0</v>
      </c>
      <c r="AK395" t="s">
        <v>19861</v>
      </c>
      <c r="AL395" t="s">
        <v>19861</v>
      </c>
      <c r="AM395" t="s">
        <v>20019</v>
      </c>
    </row>
    <row r="396" spans="1:39" x14ac:dyDescent="0.25">
      <c r="A396" t="s">
        <v>10190</v>
      </c>
      <c r="B396" t="s">
        <v>21302</v>
      </c>
      <c r="C396" t="s">
        <v>4842</v>
      </c>
      <c r="D396">
        <v>-8</v>
      </c>
      <c r="K396" t="s">
        <v>6860</v>
      </c>
      <c r="L396" t="s">
        <v>6861</v>
      </c>
      <c r="M396" t="s">
        <v>21369</v>
      </c>
      <c r="N396">
        <v>9</v>
      </c>
      <c r="O396" t="s">
        <v>21438</v>
      </c>
      <c r="P396" t="s">
        <v>17842</v>
      </c>
      <c r="Q396">
        <v>6</v>
      </c>
      <c r="R396">
        <v>2</v>
      </c>
      <c r="S396">
        <v>1.62</v>
      </c>
      <c r="T396">
        <v>1.63</v>
      </c>
      <c r="U396">
        <v>407.33</v>
      </c>
      <c r="V396">
        <v>113.39</v>
      </c>
      <c r="W396">
        <v>2.4900000000000002</v>
      </c>
      <c r="X396">
        <v>9.9499999999999993</v>
      </c>
      <c r="Y396">
        <v>1.65</v>
      </c>
      <c r="Z396">
        <v>2</v>
      </c>
      <c r="AA396" t="s">
        <v>4250</v>
      </c>
      <c r="AB396">
        <v>0</v>
      </c>
      <c r="AC396">
        <v>4</v>
      </c>
      <c r="AD396">
        <v>4.3822619047619051</v>
      </c>
      <c r="AF396" t="s">
        <v>7949</v>
      </c>
      <c r="AI396">
        <v>0</v>
      </c>
      <c r="AJ396">
        <v>0</v>
      </c>
      <c r="AK396" t="s">
        <v>19861</v>
      </c>
      <c r="AL396" t="s">
        <v>19861</v>
      </c>
      <c r="AM396" t="s">
        <v>20019</v>
      </c>
    </row>
    <row r="397" spans="1:39" x14ac:dyDescent="0.25">
      <c r="A397" t="s">
        <v>9314</v>
      </c>
      <c r="B397" t="s">
        <v>21302</v>
      </c>
      <c r="C397" t="s">
        <v>4842</v>
      </c>
      <c r="D397">
        <v>4</v>
      </c>
      <c r="K397" t="s">
        <v>6860</v>
      </c>
      <c r="L397" t="s">
        <v>6861</v>
      </c>
      <c r="M397" t="s">
        <v>21369</v>
      </c>
      <c r="N397">
        <v>9</v>
      </c>
      <c r="O397" t="s">
        <v>21438</v>
      </c>
      <c r="P397" t="s">
        <v>16966</v>
      </c>
      <c r="Q397">
        <v>6</v>
      </c>
      <c r="R397">
        <v>2</v>
      </c>
      <c r="S397">
        <v>1.21</v>
      </c>
      <c r="T397">
        <v>1.24</v>
      </c>
      <c r="U397">
        <v>353.36</v>
      </c>
      <c r="V397">
        <v>113.39</v>
      </c>
      <c r="W397">
        <v>2.29</v>
      </c>
      <c r="X397">
        <v>9.9499999999999993</v>
      </c>
      <c r="Y397">
        <v>6.12</v>
      </c>
      <c r="Z397">
        <v>2</v>
      </c>
      <c r="AA397" t="s">
        <v>4250</v>
      </c>
      <c r="AB397">
        <v>0</v>
      </c>
      <c r="AC397">
        <v>3</v>
      </c>
      <c r="AD397">
        <v>4.7203333333333326</v>
      </c>
      <c r="AF397" t="s">
        <v>7949</v>
      </c>
      <c r="AI397">
        <v>0</v>
      </c>
      <c r="AJ397">
        <v>0</v>
      </c>
      <c r="AK397" t="s">
        <v>19861</v>
      </c>
      <c r="AL397" t="s">
        <v>19861</v>
      </c>
      <c r="AM397" t="s">
        <v>20019</v>
      </c>
    </row>
    <row r="398" spans="1:39" x14ac:dyDescent="0.25">
      <c r="A398" t="s">
        <v>8348</v>
      </c>
      <c r="B398" t="s">
        <v>21302</v>
      </c>
      <c r="C398" t="s">
        <v>4842</v>
      </c>
      <c r="D398">
        <v>28</v>
      </c>
      <c r="K398" t="s">
        <v>6860</v>
      </c>
      <c r="L398" t="s">
        <v>6861</v>
      </c>
      <c r="M398" t="s">
        <v>21369</v>
      </c>
      <c r="N398">
        <v>9</v>
      </c>
      <c r="O398" t="s">
        <v>21438</v>
      </c>
      <c r="P398" t="s">
        <v>16001</v>
      </c>
      <c r="Q398">
        <v>6</v>
      </c>
      <c r="R398">
        <v>2</v>
      </c>
      <c r="S398">
        <v>1.55</v>
      </c>
      <c r="T398">
        <v>1.55</v>
      </c>
      <c r="U398">
        <v>371.35</v>
      </c>
      <c r="V398">
        <v>113.39</v>
      </c>
      <c r="W398">
        <v>2.2400000000000002</v>
      </c>
      <c r="X398">
        <v>9.9499999999999993</v>
      </c>
      <c r="Y398">
        <v>4.09</v>
      </c>
      <c r="Z398">
        <v>2</v>
      </c>
      <c r="AA398" t="s">
        <v>4250</v>
      </c>
      <c r="AB398">
        <v>0</v>
      </c>
      <c r="AC398">
        <v>3</v>
      </c>
      <c r="AD398">
        <v>4.6392619047619048</v>
      </c>
      <c r="AF398" t="s">
        <v>7949</v>
      </c>
      <c r="AI398">
        <v>0</v>
      </c>
      <c r="AJ398">
        <v>0</v>
      </c>
      <c r="AK398" t="s">
        <v>19861</v>
      </c>
      <c r="AL398" t="s">
        <v>19861</v>
      </c>
      <c r="AM398" t="s">
        <v>20019</v>
      </c>
    </row>
    <row r="399" spans="1:39" x14ac:dyDescent="0.25">
      <c r="A399" t="s">
        <v>9762</v>
      </c>
      <c r="B399" t="s">
        <v>21302</v>
      </c>
      <c r="C399" t="s">
        <v>4842</v>
      </c>
      <c r="D399">
        <v>16</v>
      </c>
      <c r="K399" t="s">
        <v>6860</v>
      </c>
      <c r="L399" t="s">
        <v>6861</v>
      </c>
      <c r="M399" t="s">
        <v>21369</v>
      </c>
      <c r="N399">
        <v>9</v>
      </c>
      <c r="O399" t="s">
        <v>21438</v>
      </c>
      <c r="P399" t="s">
        <v>17414</v>
      </c>
      <c r="Q399">
        <v>6</v>
      </c>
      <c r="R399">
        <v>2</v>
      </c>
      <c r="S399">
        <v>1.55</v>
      </c>
      <c r="T399">
        <v>1.55</v>
      </c>
      <c r="U399">
        <v>371.35</v>
      </c>
      <c r="V399">
        <v>113.39</v>
      </c>
      <c r="W399">
        <v>2.2400000000000002</v>
      </c>
      <c r="X399">
        <v>9.9499999999999993</v>
      </c>
      <c r="Y399">
        <v>4.09</v>
      </c>
      <c r="Z399">
        <v>2</v>
      </c>
      <c r="AA399" t="s">
        <v>4250</v>
      </c>
      <c r="AB399">
        <v>0</v>
      </c>
      <c r="AC399">
        <v>3</v>
      </c>
      <c r="AD399">
        <v>4.6392619047619048</v>
      </c>
      <c r="AF399" t="s">
        <v>7949</v>
      </c>
      <c r="AI399">
        <v>0</v>
      </c>
      <c r="AJ399">
        <v>0</v>
      </c>
      <c r="AK399" t="s">
        <v>19861</v>
      </c>
      <c r="AL399" t="s">
        <v>19861</v>
      </c>
      <c r="AM399" t="s">
        <v>20019</v>
      </c>
    </row>
    <row r="400" spans="1:39" x14ac:dyDescent="0.25">
      <c r="A400" t="s">
        <v>9014</v>
      </c>
      <c r="B400" t="s">
        <v>21302</v>
      </c>
      <c r="C400" t="s">
        <v>4842</v>
      </c>
      <c r="D400">
        <v>6</v>
      </c>
      <c r="K400" t="s">
        <v>6860</v>
      </c>
      <c r="L400" t="s">
        <v>6861</v>
      </c>
      <c r="M400" t="s">
        <v>21369</v>
      </c>
      <c r="N400">
        <v>9</v>
      </c>
      <c r="O400" t="s">
        <v>21438</v>
      </c>
      <c r="P400" t="s">
        <v>16666</v>
      </c>
      <c r="Q400">
        <v>6</v>
      </c>
      <c r="R400">
        <v>2</v>
      </c>
      <c r="S400">
        <v>0.83</v>
      </c>
      <c r="T400">
        <v>0.83</v>
      </c>
      <c r="U400">
        <v>389.34</v>
      </c>
      <c r="V400">
        <v>113.39</v>
      </c>
      <c r="W400">
        <v>2.54</v>
      </c>
      <c r="X400">
        <v>9.9499999999999993</v>
      </c>
      <c r="Y400">
        <v>4.05</v>
      </c>
      <c r="Z400">
        <v>2</v>
      </c>
      <c r="AA400" t="s">
        <v>4250</v>
      </c>
      <c r="AB400">
        <v>0</v>
      </c>
      <c r="AC400">
        <v>4</v>
      </c>
      <c r="AD400">
        <v>4.510761904761905</v>
      </c>
      <c r="AF400" t="s">
        <v>7949</v>
      </c>
      <c r="AI400">
        <v>0</v>
      </c>
      <c r="AJ400">
        <v>0</v>
      </c>
      <c r="AK400" t="s">
        <v>19861</v>
      </c>
      <c r="AL400" t="s">
        <v>19861</v>
      </c>
      <c r="AM400" t="s">
        <v>20019</v>
      </c>
    </row>
    <row r="401" spans="1:39" x14ac:dyDescent="0.25">
      <c r="A401" t="s">
        <v>9569</v>
      </c>
      <c r="B401" t="s">
        <v>21302</v>
      </c>
      <c r="C401" t="s">
        <v>4842</v>
      </c>
      <c r="D401">
        <v>1</v>
      </c>
      <c r="K401" t="s">
        <v>6860</v>
      </c>
      <c r="L401" t="s">
        <v>6861</v>
      </c>
      <c r="M401" t="s">
        <v>21369</v>
      </c>
      <c r="N401">
        <v>9</v>
      </c>
      <c r="O401" t="s">
        <v>21438</v>
      </c>
      <c r="P401" t="s">
        <v>17221</v>
      </c>
      <c r="Q401">
        <v>6</v>
      </c>
      <c r="R401">
        <v>2</v>
      </c>
      <c r="S401">
        <v>1.52</v>
      </c>
      <c r="T401">
        <v>1.53</v>
      </c>
      <c r="U401">
        <v>389.34</v>
      </c>
      <c r="V401">
        <v>113.39</v>
      </c>
      <c r="W401">
        <v>2.54</v>
      </c>
      <c r="X401">
        <v>9.9499999999999993</v>
      </c>
      <c r="Y401">
        <v>2.06</v>
      </c>
      <c r="Z401">
        <v>2</v>
      </c>
      <c r="AA401" t="s">
        <v>4250</v>
      </c>
      <c r="AB401">
        <v>0</v>
      </c>
      <c r="AC401">
        <v>3</v>
      </c>
      <c r="AD401">
        <v>4.510761904761905</v>
      </c>
      <c r="AF401" t="s">
        <v>7949</v>
      </c>
      <c r="AI401">
        <v>0</v>
      </c>
      <c r="AJ401">
        <v>0</v>
      </c>
      <c r="AK401" t="s">
        <v>19861</v>
      </c>
      <c r="AL401" t="s">
        <v>19861</v>
      </c>
      <c r="AM401" t="s">
        <v>20019</v>
      </c>
    </row>
    <row r="402" spans="1:39" x14ac:dyDescent="0.25">
      <c r="A402" t="s">
        <v>10065</v>
      </c>
      <c r="B402" t="s">
        <v>21302</v>
      </c>
      <c r="C402" t="s">
        <v>4842</v>
      </c>
      <c r="D402">
        <v>-4</v>
      </c>
      <c r="K402" t="s">
        <v>6860</v>
      </c>
      <c r="L402" t="s">
        <v>6861</v>
      </c>
      <c r="M402" t="s">
        <v>21369</v>
      </c>
      <c r="N402">
        <v>9</v>
      </c>
      <c r="O402" t="s">
        <v>21438</v>
      </c>
      <c r="P402" t="s">
        <v>17717</v>
      </c>
      <c r="Q402">
        <v>6</v>
      </c>
      <c r="R402">
        <v>2</v>
      </c>
      <c r="S402">
        <v>3.02</v>
      </c>
      <c r="T402">
        <v>3.03</v>
      </c>
      <c r="U402">
        <v>439.34</v>
      </c>
      <c r="V402">
        <v>113.39</v>
      </c>
      <c r="W402">
        <v>3.17</v>
      </c>
      <c r="X402">
        <v>9.9499999999999993</v>
      </c>
      <c r="Y402">
        <v>2.82</v>
      </c>
      <c r="Z402">
        <v>2</v>
      </c>
      <c r="AA402" t="s">
        <v>4250</v>
      </c>
      <c r="AB402">
        <v>0</v>
      </c>
      <c r="AC402">
        <v>3</v>
      </c>
      <c r="AD402">
        <v>3.6286190476190479</v>
      </c>
      <c r="AF402" t="s">
        <v>7949</v>
      </c>
      <c r="AI402">
        <v>0</v>
      </c>
      <c r="AJ402">
        <v>0</v>
      </c>
      <c r="AK402" t="s">
        <v>19861</v>
      </c>
      <c r="AL402" t="s">
        <v>19861</v>
      </c>
      <c r="AM402" t="s">
        <v>20019</v>
      </c>
    </row>
    <row r="403" spans="1:39" x14ac:dyDescent="0.25">
      <c r="A403" t="s">
        <v>10096</v>
      </c>
      <c r="B403" t="s">
        <v>21302</v>
      </c>
      <c r="C403" t="s">
        <v>4842</v>
      </c>
      <c r="D403">
        <v>-2</v>
      </c>
      <c r="K403" t="s">
        <v>6860</v>
      </c>
      <c r="L403" t="s">
        <v>6861</v>
      </c>
      <c r="M403" t="s">
        <v>21369</v>
      </c>
      <c r="N403">
        <v>9</v>
      </c>
      <c r="O403" t="s">
        <v>21438</v>
      </c>
      <c r="P403" t="s">
        <v>17748</v>
      </c>
      <c r="Q403">
        <v>6</v>
      </c>
      <c r="R403">
        <v>2</v>
      </c>
      <c r="S403">
        <v>2.56</v>
      </c>
      <c r="T403">
        <v>2.56</v>
      </c>
      <c r="U403">
        <v>494.37</v>
      </c>
      <c r="V403">
        <v>98.83</v>
      </c>
      <c r="W403">
        <v>3.95</v>
      </c>
      <c r="X403">
        <v>10.119999999999999</v>
      </c>
      <c r="Y403">
        <v>2.3199999999999998</v>
      </c>
      <c r="Z403">
        <v>2</v>
      </c>
      <c r="AA403" t="s">
        <v>4250</v>
      </c>
      <c r="AB403">
        <v>0</v>
      </c>
      <c r="AC403">
        <v>7</v>
      </c>
      <c r="AD403">
        <v>3.9658809523809522</v>
      </c>
      <c r="AF403" t="s">
        <v>7949</v>
      </c>
      <c r="AI403">
        <v>0</v>
      </c>
      <c r="AJ403">
        <v>0</v>
      </c>
      <c r="AK403" t="s">
        <v>19861</v>
      </c>
      <c r="AL403" t="s">
        <v>19861</v>
      </c>
      <c r="AM403" t="s">
        <v>20019</v>
      </c>
    </row>
    <row r="404" spans="1:39" x14ac:dyDescent="0.25">
      <c r="A404" t="s">
        <v>9406</v>
      </c>
      <c r="B404" t="s">
        <v>21302</v>
      </c>
      <c r="C404" t="s">
        <v>4842</v>
      </c>
      <c r="D404">
        <v>1</v>
      </c>
      <c r="K404" t="s">
        <v>6860</v>
      </c>
      <c r="L404" t="s">
        <v>6861</v>
      </c>
      <c r="M404" t="s">
        <v>21369</v>
      </c>
      <c r="N404">
        <v>9</v>
      </c>
      <c r="O404" t="s">
        <v>21438</v>
      </c>
      <c r="P404" t="s">
        <v>17058</v>
      </c>
      <c r="Q404">
        <v>5</v>
      </c>
      <c r="R404">
        <v>2</v>
      </c>
      <c r="S404">
        <v>2.61</v>
      </c>
      <c r="T404">
        <v>2.61</v>
      </c>
      <c r="U404">
        <v>412.8</v>
      </c>
      <c r="V404">
        <v>89.6</v>
      </c>
      <c r="W404">
        <v>3.63</v>
      </c>
      <c r="X404">
        <v>10.119999999999999</v>
      </c>
      <c r="Y404">
        <v>2.3199999999999998</v>
      </c>
      <c r="Z404">
        <v>2</v>
      </c>
      <c r="AA404" t="s">
        <v>4250</v>
      </c>
      <c r="AB404">
        <v>0</v>
      </c>
      <c r="AC404">
        <v>3</v>
      </c>
      <c r="AD404">
        <v>4.8178571428571431</v>
      </c>
      <c r="AF404" t="s">
        <v>7949</v>
      </c>
      <c r="AI404">
        <v>0</v>
      </c>
      <c r="AJ404">
        <v>0</v>
      </c>
      <c r="AK404" t="s">
        <v>19861</v>
      </c>
      <c r="AL404" t="s">
        <v>19861</v>
      </c>
      <c r="AM404" t="s">
        <v>20019</v>
      </c>
    </row>
    <row r="405" spans="1:39" x14ac:dyDescent="0.25">
      <c r="A405" t="s">
        <v>9273</v>
      </c>
      <c r="B405" t="s">
        <v>21302</v>
      </c>
      <c r="C405" t="s">
        <v>4842</v>
      </c>
      <c r="D405">
        <v>2</v>
      </c>
      <c r="K405" t="s">
        <v>6860</v>
      </c>
      <c r="L405" t="s">
        <v>6861</v>
      </c>
      <c r="M405" t="s">
        <v>21369</v>
      </c>
      <c r="N405">
        <v>9</v>
      </c>
      <c r="O405" t="s">
        <v>21438</v>
      </c>
      <c r="P405" t="s">
        <v>16925</v>
      </c>
      <c r="Q405">
        <v>5</v>
      </c>
      <c r="R405">
        <v>2</v>
      </c>
      <c r="S405">
        <v>3.32</v>
      </c>
      <c r="T405">
        <v>3.33</v>
      </c>
      <c r="U405">
        <v>433.22</v>
      </c>
      <c r="V405">
        <v>89.6</v>
      </c>
      <c r="W405">
        <v>3.98</v>
      </c>
      <c r="X405">
        <v>8.82</v>
      </c>
      <c r="Y405">
        <v>2.06</v>
      </c>
      <c r="Z405">
        <v>2</v>
      </c>
      <c r="AA405" t="s">
        <v>4250</v>
      </c>
      <c r="AB405">
        <v>0</v>
      </c>
      <c r="AC405">
        <v>3</v>
      </c>
      <c r="AD405">
        <v>4.1519999999999992</v>
      </c>
      <c r="AF405" t="s">
        <v>7949</v>
      </c>
      <c r="AI405">
        <v>0</v>
      </c>
      <c r="AJ405">
        <v>0</v>
      </c>
      <c r="AK405" t="s">
        <v>19861</v>
      </c>
      <c r="AL405" t="s">
        <v>19861</v>
      </c>
      <c r="AM405" t="s">
        <v>20019</v>
      </c>
    </row>
    <row r="406" spans="1:39" x14ac:dyDescent="0.25">
      <c r="A406" t="s">
        <v>9644</v>
      </c>
      <c r="B406" t="s">
        <v>21302</v>
      </c>
      <c r="C406" t="s">
        <v>4842</v>
      </c>
      <c r="D406">
        <v>3</v>
      </c>
      <c r="K406" t="s">
        <v>6860</v>
      </c>
      <c r="L406" t="s">
        <v>6861</v>
      </c>
      <c r="M406" t="s">
        <v>21369</v>
      </c>
      <c r="N406">
        <v>9</v>
      </c>
      <c r="O406" t="s">
        <v>21438</v>
      </c>
      <c r="P406" t="s">
        <v>17296</v>
      </c>
      <c r="Q406">
        <v>6</v>
      </c>
      <c r="R406">
        <v>2</v>
      </c>
      <c r="S406">
        <v>2.11</v>
      </c>
      <c r="T406">
        <v>2.11</v>
      </c>
      <c r="U406">
        <v>399.76</v>
      </c>
      <c r="V406">
        <v>102.49</v>
      </c>
      <c r="W406">
        <v>2.72</v>
      </c>
      <c r="X406">
        <v>10.31</v>
      </c>
      <c r="Y406">
        <v>2.06</v>
      </c>
      <c r="Z406">
        <v>2</v>
      </c>
      <c r="AA406" t="s">
        <v>4250</v>
      </c>
      <c r="AB406">
        <v>0</v>
      </c>
      <c r="AC406">
        <v>3</v>
      </c>
      <c r="AD406">
        <v>4.7446666666666673</v>
      </c>
      <c r="AF406" t="s">
        <v>7949</v>
      </c>
      <c r="AI406">
        <v>0</v>
      </c>
      <c r="AJ406">
        <v>0</v>
      </c>
      <c r="AK406" t="s">
        <v>19861</v>
      </c>
      <c r="AL406" t="s">
        <v>19861</v>
      </c>
      <c r="AM406" t="s">
        <v>20019</v>
      </c>
    </row>
    <row r="407" spans="1:39" x14ac:dyDescent="0.25">
      <c r="A407" t="s">
        <v>9601</v>
      </c>
      <c r="B407" t="s">
        <v>21302</v>
      </c>
      <c r="C407" t="s">
        <v>4842</v>
      </c>
      <c r="D407">
        <v>1</v>
      </c>
      <c r="K407" t="s">
        <v>6860</v>
      </c>
      <c r="L407" t="s">
        <v>6861</v>
      </c>
      <c r="M407" t="s">
        <v>21369</v>
      </c>
      <c r="N407">
        <v>9</v>
      </c>
      <c r="O407" t="s">
        <v>21438</v>
      </c>
      <c r="P407" t="s">
        <v>17253</v>
      </c>
      <c r="Q407">
        <v>7</v>
      </c>
      <c r="R407">
        <v>2</v>
      </c>
      <c r="S407">
        <v>2.46</v>
      </c>
      <c r="T407">
        <v>2.46</v>
      </c>
      <c r="U407">
        <v>395.34</v>
      </c>
      <c r="V407">
        <v>111.72</v>
      </c>
      <c r="W407">
        <v>2.0699999999999998</v>
      </c>
      <c r="X407">
        <v>8.92</v>
      </c>
      <c r="Y407">
        <v>2.06</v>
      </c>
      <c r="Z407">
        <v>2</v>
      </c>
      <c r="AA407" t="s">
        <v>4250</v>
      </c>
      <c r="AB407">
        <v>0</v>
      </c>
      <c r="AC407">
        <v>4</v>
      </c>
      <c r="AD407">
        <v>4.293571428571429</v>
      </c>
      <c r="AF407" t="s">
        <v>7949</v>
      </c>
      <c r="AI407">
        <v>0</v>
      </c>
      <c r="AJ407">
        <v>0</v>
      </c>
      <c r="AK407" t="s">
        <v>19861</v>
      </c>
      <c r="AL407" t="s">
        <v>19861</v>
      </c>
      <c r="AM407" t="s">
        <v>20019</v>
      </c>
    </row>
    <row r="408" spans="1:39" x14ac:dyDescent="0.25">
      <c r="A408" t="s">
        <v>9706</v>
      </c>
      <c r="B408" t="s">
        <v>21302</v>
      </c>
      <c r="C408" t="s">
        <v>4842</v>
      </c>
      <c r="D408">
        <v>-4</v>
      </c>
      <c r="K408" t="s">
        <v>6860</v>
      </c>
      <c r="L408" t="s">
        <v>6861</v>
      </c>
      <c r="M408" t="s">
        <v>21369</v>
      </c>
      <c r="N408">
        <v>9</v>
      </c>
      <c r="O408" t="s">
        <v>21438</v>
      </c>
      <c r="P408" t="s">
        <v>17358</v>
      </c>
      <c r="Q408">
        <v>7</v>
      </c>
      <c r="R408">
        <v>2</v>
      </c>
      <c r="S408">
        <v>3.72</v>
      </c>
      <c r="T408">
        <v>3.74</v>
      </c>
      <c r="U408">
        <v>463.34</v>
      </c>
      <c r="V408">
        <v>111.72</v>
      </c>
      <c r="W408">
        <v>3</v>
      </c>
      <c r="X408">
        <v>8.7799999999999994</v>
      </c>
      <c r="Y408">
        <v>2.06</v>
      </c>
      <c r="Z408">
        <v>2</v>
      </c>
      <c r="AA408" t="s">
        <v>4250</v>
      </c>
      <c r="AB408">
        <v>0</v>
      </c>
      <c r="AC408">
        <v>5</v>
      </c>
      <c r="AD408">
        <v>2.8078571428571419</v>
      </c>
      <c r="AF408" t="s">
        <v>7949</v>
      </c>
      <c r="AI408">
        <v>0</v>
      </c>
      <c r="AJ408">
        <v>0</v>
      </c>
      <c r="AK408" t="s">
        <v>19861</v>
      </c>
      <c r="AL408" t="s">
        <v>19861</v>
      </c>
      <c r="AM408" t="s">
        <v>20019</v>
      </c>
    </row>
    <row r="409" spans="1:39" x14ac:dyDescent="0.25">
      <c r="A409" t="s">
        <v>8355</v>
      </c>
      <c r="B409" t="s">
        <v>21302</v>
      </c>
      <c r="C409" t="s">
        <v>4842</v>
      </c>
      <c r="D409">
        <v>13</v>
      </c>
      <c r="K409" t="s">
        <v>6860</v>
      </c>
      <c r="L409" t="s">
        <v>6861</v>
      </c>
      <c r="M409" t="s">
        <v>21369</v>
      </c>
      <c r="N409">
        <v>9</v>
      </c>
      <c r="O409" t="s">
        <v>21438</v>
      </c>
      <c r="P409" t="s">
        <v>16008</v>
      </c>
      <c r="Q409">
        <v>7</v>
      </c>
      <c r="R409">
        <v>2</v>
      </c>
      <c r="S409">
        <v>3.11</v>
      </c>
      <c r="T409">
        <v>3.12</v>
      </c>
      <c r="U409">
        <v>419.36</v>
      </c>
      <c r="V409">
        <v>111.72</v>
      </c>
      <c r="W409">
        <v>2.08</v>
      </c>
      <c r="X409">
        <v>8.8000000000000007</v>
      </c>
      <c r="Y409">
        <v>2.06</v>
      </c>
      <c r="Z409">
        <v>2</v>
      </c>
      <c r="AA409" t="s">
        <v>4250</v>
      </c>
      <c r="AB409">
        <v>0</v>
      </c>
      <c r="AC409">
        <v>5</v>
      </c>
      <c r="AD409">
        <v>3.7369999999999992</v>
      </c>
      <c r="AF409" t="s">
        <v>7949</v>
      </c>
      <c r="AI409">
        <v>0</v>
      </c>
      <c r="AJ409">
        <v>0</v>
      </c>
      <c r="AK409" t="s">
        <v>19861</v>
      </c>
      <c r="AL409" t="s">
        <v>19861</v>
      </c>
      <c r="AM409" t="s">
        <v>20019</v>
      </c>
    </row>
    <row r="410" spans="1:39" x14ac:dyDescent="0.25">
      <c r="A410" t="s">
        <v>8356</v>
      </c>
      <c r="B410" t="s">
        <v>21302</v>
      </c>
      <c r="C410" t="s">
        <v>4842</v>
      </c>
      <c r="D410">
        <v>6</v>
      </c>
      <c r="K410" t="s">
        <v>6860</v>
      </c>
      <c r="L410" t="s">
        <v>6861</v>
      </c>
      <c r="M410" t="s">
        <v>21369</v>
      </c>
      <c r="N410">
        <v>9</v>
      </c>
      <c r="O410" t="s">
        <v>21438</v>
      </c>
      <c r="P410" t="s">
        <v>16009</v>
      </c>
      <c r="Q410">
        <v>7</v>
      </c>
      <c r="R410">
        <v>2</v>
      </c>
      <c r="S410">
        <v>3.18</v>
      </c>
      <c r="T410">
        <v>3.2</v>
      </c>
      <c r="U410">
        <v>433.39</v>
      </c>
      <c r="V410">
        <v>111.72</v>
      </c>
      <c r="W410">
        <v>2.4700000000000002</v>
      </c>
      <c r="X410">
        <v>8.8000000000000007</v>
      </c>
      <c r="Y410">
        <v>2.06</v>
      </c>
      <c r="Z410">
        <v>2</v>
      </c>
      <c r="AA410" t="s">
        <v>4250</v>
      </c>
      <c r="AB410">
        <v>0</v>
      </c>
      <c r="AC410">
        <v>5</v>
      </c>
      <c r="AD410">
        <v>3.5617857142857141</v>
      </c>
      <c r="AF410" t="s">
        <v>7949</v>
      </c>
      <c r="AI410">
        <v>0</v>
      </c>
      <c r="AJ410">
        <v>0</v>
      </c>
      <c r="AK410" t="s">
        <v>19861</v>
      </c>
      <c r="AL410" t="s">
        <v>19861</v>
      </c>
      <c r="AM410" t="s">
        <v>20019</v>
      </c>
    </row>
    <row r="411" spans="1:39" x14ac:dyDescent="0.25">
      <c r="A411" t="s">
        <v>10759</v>
      </c>
      <c r="B411" t="s">
        <v>21302</v>
      </c>
      <c r="C411" t="s">
        <v>4842</v>
      </c>
      <c r="D411">
        <v>4</v>
      </c>
      <c r="K411" t="s">
        <v>6860</v>
      </c>
      <c r="L411" t="s">
        <v>6861</v>
      </c>
      <c r="M411" t="s">
        <v>21369</v>
      </c>
      <c r="N411">
        <v>9</v>
      </c>
      <c r="O411" t="s">
        <v>21438</v>
      </c>
      <c r="P411" t="s">
        <v>18411</v>
      </c>
      <c r="Q411">
        <v>6</v>
      </c>
      <c r="R411">
        <v>2</v>
      </c>
      <c r="S411">
        <v>0.89</v>
      </c>
      <c r="T411">
        <v>0.89</v>
      </c>
      <c r="U411">
        <v>367.33</v>
      </c>
      <c r="V411">
        <v>94.53</v>
      </c>
      <c r="W411">
        <v>2.0099999999999998</v>
      </c>
      <c r="X411">
        <v>10.96</v>
      </c>
      <c r="Y411">
        <v>2.0699999999999998</v>
      </c>
      <c r="Z411">
        <v>2</v>
      </c>
      <c r="AA411" t="s">
        <v>4250</v>
      </c>
      <c r="AB411">
        <v>0</v>
      </c>
      <c r="AC411">
        <v>3</v>
      </c>
      <c r="AD411">
        <v>5.2966428571428574</v>
      </c>
      <c r="AF411" t="s">
        <v>7949</v>
      </c>
      <c r="AI411">
        <v>0</v>
      </c>
      <c r="AJ411">
        <v>0</v>
      </c>
      <c r="AK411" t="s">
        <v>19861</v>
      </c>
      <c r="AL411" t="s">
        <v>19861</v>
      </c>
      <c r="AM411" t="s">
        <v>20019</v>
      </c>
    </row>
    <row r="412" spans="1:39" x14ac:dyDescent="0.25">
      <c r="A412" t="s">
        <v>10899</v>
      </c>
      <c r="B412" t="s">
        <v>21302</v>
      </c>
      <c r="C412" t="s">
        <v>4842</v>
      </c>
      <c r="D412">
        <v>1</v>
      </c>
      <c r="K412" t="s">
        <v>6860</v>
      </c>
      <c r="L412" t="s">
        <v>6861</v>
      </c>
      <c r="M412" t="s">
        <v>21369</v>
      </c>
      <c r="N412">
        <v>9</v>
      </c>
      <c r="O412" t="s">
        <v>21438</v>
      </c>
      <c r="P412" t="s">
        <v>18551</v>
      </c>
      <c r="Q412">
        <v>6</v>
      </c>
      <c r="R412">
        <v>2</v>
      </c>
      <c r="S412">
        <v>1.94</v>
      </c>
      <c r="T412">
        <v>1.94</v>
      </c>
      <c r="U412">
        <v>401.78</v>
      </c>
      <c r="V412">
        <v>94.53</v>
      </c>
      <c r="W412">
        <v>2.66</v>
      </c>
      <c r="X412">
        <v>9.7200000000000006</v>
      </c>
      <c r="Y412">
        <v>2.06</v>
      </c>
      <c r="Z412">
        <v>2</v>
      </c>
      <c r="AA412" t="s">
        <v>4250</v>
      </c>
      <c r="AB412">
        <v>0</v>
      </c>
      <c r="AC412">
        <v>3</v>
      </c>
      <c r="AD412">
        <v>5.0505714285714287</v>
      </c>
      <c r="AF412" t="s">
        <v>7949</v>
      </c>
      <c r="AI412">
        <v>0</v>
      </c>
      <c r="AJ412">
        <v>0</v>
      </c>
      <c r="AK412" t="s">
        <v>19861</v>
      </c>
      <c r="AL412" t="s">
        <v>19861</v>
      </c>
      <c r="AM412" t="s">
        <v>20019</v>
      </c>
    </row>
    <row r="413" spans="1:39" x14ac:dyDescent="0.25">
      <c r="A413" t="s">
        <v>9441</v>
      </c>
      <c r="B413" t="s">
        <v>21302</v>
      </c>
      <c r="C413" t="s">
        <v>4842</v>
      </c>
      <c r="D413">
        <v>2</v>
      </c>
      <c r="K413" t="s">
        <v>6860</v>
      </c>
      <c r="L413" t="s">
        <v>6861</v>
      </c>
      <c r="M413" t="s">
        <v>21369</v>
      </c>
      <c r="N413">
        <v>9</v>
      </c>
      <c r="O413" t="s">
        <v>21438</v>
      </c>
      <c r="P413" t="s">
        <v>17093</v>
      </c>
      <c r="Q413">
        <v>6</v>
      </c>
      <c r="R413">
        <v>2</v>
      </c>
      <c r="S413">
        <v>0.98</v>
      </c>
      <c r="T413">
        <v>0.98</v>
      </c>
      <c r="U413">
        <v>403.31</v>
      </c>
      <c r="V413">
        <v>94.53</v>
      </c>
      <c r="W413">
        <v>2.87</v>
      </c>
      <c r="X413">
        <v>10.52</v>
      </c>
      <c r="Y413">
        <v>2.06</v>
      </c>
      <c r="Z413">
        <v>2</v>
      </c>
      <c r="AA413" t="s">
        <v>4250</v>
      </c>
      <c r="AB413">
        <v>0</v>
      </c>
      <c r="AC413">
        <v>4</v>
      </c>
      <c r="AD413">
        <v>5.0396428571428569</v>
      </c>
      <c r="AF413" t="s">
        <v>7949</v>
      </c>
      <c r="AI413">
        <v>0</v>
      </c>
      <c r="AJ413">
        <v>0</v>
      </c>
      <c r="AK413" t="s">
        <v>19861</v>
      </c>
      <c r="AL413" t="s">
        <v>19861</v>
      </c>
      <c r="AM413" t="s">
        <v>20019</v>
      </c>
    </row>
    <row r="414" spans="1:39" x14ac:dyDescent="0.25">
      <c r="A414" t="s">
        <v>9274</v>
      </c>
      <c r="B414" t="s">
        <v>21302</v>
      </c>
      <c r="C414" t="s">
        <v>4842</v>
      </c>
      <c r="D414">
        <v>1</v>
      </c>
      <c r="K414" t="s">
        <v>6860</v>
      </c>
      <c r="L414" t="s">
        <v>6861</v>
      </c>
      <c r="M414" t="s">
        <v>21369</v>
      </c>
      <c r="N414">
        <v>9</v>
      </c>
      <c r="O414" t="s">
        <v>21438</v>
      </c>
      <c r="P414" t="s">
        <v>16926</v>
      </c>
      <c r="Q414">
        <v>6</v>
      </c>
      <c r="R414">
        <v>2</v>
      </c>
      <c r="S414">
        <v>1.83</v>
      </c>
      <c r="T414">
        <v>1.84</v>
      </c>
      <c r="U414">
        <v>437.76</v>
      </c>
      <c r="V414">
        <v>94.53</v>
      </c>
      <c r="W414">
        <v>3.52</v>
      </c>
      <c r="X414">
        <v>9.2799999999999994</v>
      </c>
      <c r="Y414">
        <v>2.06</v>
      </c>
      <c r="Z414">
        <v>2</v>
      </c>
      <c r="AA414" t="s">
        <v>4250</v>
      </c>
      <c r="AB414">
        <v>0</v>
      </c>
      <c r="AC414">
        <v>4</v>
      </c>
      <c r="AD414">
        <v>4.793571428571429</v>
      </c>
      <c r="AF414" t="s">
        <v>7949</v>
      </c>
      <c r="AI414">
        <v>0</v>
      </c>
      <c r="AJ414">
        <v>0</v>
      </c>
      <c r="AK414" t="s">
        <v>19861</v>
      </c>
      <c r="AL414" t="s">
        <v>19861</v>
      </c>
      <c r="AM414" t="s">
        <v>20019</v>
      </c>
    </row>
    <row r="415" spans="1:39" x14ac:dyDescent="0.25">
      <c r="A415" t="s">
        <v>11253</v>
      </c>
      <c r="B415" t="s">
        <v>21302</v>
      </c>
      <c r="C415" t="s">
        <v>4842</v>
      </c>
      <c r="D415">
        <v>3</v>
      </c>
      <c r="K415" t="s">
        <v>6860</v>
      </c>
      <c r="L415" t="s">
        <v>6861</v>
      </c>
      <c r="M415" t="s">
        <v>21369</v>
      </c>
      <c r="N415">
        <v>9</v>
      </c>
      <c r="O415" t="s">
        <v>21438</v>
      </c>
      <c r="P415" t="s">
        <v>18905</v>
      </c>
      <c r="Q415">
        <v>6</v>
      </c>
      <c r="R415">
        <v>2</v>
      </c>
      <c r="S415">
        <v>2.0499999999999998</v>
      </c>
      <c r="T415">
        <v>2.0499999999999998</v>
      </c>
      <c r="U415">
        <v>421.35</v>
      </c>
      <c r="V415">
        <v>113.39</v>
      </c>
      <c r="W415">
        <v>3.23</v>
      </c>
      <c r="X415">
        <v>9.9499999999999993</v>
      </c>
      <c r="Y415">
        <v>4.8499999999999996</v>
      </c>
      <c r="Z415">
        <v>2</v>
      </c>
      <c r="AA415" t="s">
        <v>4250</v>
      </c>
      <c r="AB415">
        <v>0</v>
      </c>
      <c r="AC415">
        <v>3</v>
      </c>
      <c r="AD415">
        <v>4.2571190476190477</v>
      </c>
      <c r="AF415" t="s">
        <v>7949</v>
      </c>
      <c r="AI415">
        <v>0</v>
      </c>
      <c r="AJ415">
        <v>0</v>
      </c>
      <c r="AK415" t="s">
        <v>19861</v>
      </c>
      <c r="AL415" t="s">
        <v>19861</v>
      </c>
      <c r="AM415" t="s">
        <v>20019</v>
      </c>
    </row>
    <row r="416" spans="1:39" x14ac:dyDescent="0.25">
      <c r="A416" t="s">
        <v>9102</v>
      </c>
      <c r="B416" t="s">
        <v>21302</v>
      </c>
      <c r="C416" t="s">
        <v>4842</v>
      </c>
      <c r="D416">
        <v>14</v>
      </c>
      <c r="K416" t="s">
        <v>6860</v>
      </c>
      <c r="L416" t="s">
        <v>6861</v>
      </c>
      <c r="M416" t="s">
        <v>21369</v>
      </c>
      <c r="N416">
        <v>9</v>
      </c>
      <c r="O416" t="s">
        <v>21438</v>
      </c>
      <c r="P416" t="s">
        <v>16754</v>
      </c>
      <c r="Q416">
        <v>5</v>
      </c>
      <c r="R416">
        <v>2</v>
      </c>
      <c r="S416">
        <v>2.44</v>
      </c>
      <c r="T416">
        <v>2.46</v>
      </c>
      <c r="U416">
        <v>362.79</v>
      </c>
      <c r="V416">
        <v>89.6</v>
      </c>
      <c r="W416">
        <v>3.08</v>
      </c>
      <c r="X416">
        <v>10.06</v>
      </c>
      <c r="Y416">
        <v>6.12</v>
      </c>
      <c r="Z416">
        <v>2</v>
      </c>
      <c r="AA416" t="s">
        <v>4250</v>
      </c>
      <c r="AB416">
        <v>0</v>
      </c>
      <c r="AC416">
        <v>3</v>
      </c>
      <c r="AD416">
        <v>5.260071428571429</v>
      </c>
      <c r="AF416" t="s">
        <v>7949</v>
      </c>
      <c r="AI416">
        <v>0</v>
      </c>
      <c r="AJ416">
        <v>0</v>
      </c>
      <c r="AK416" t="s">
        <v>19861</v>
      </c>
      <c r="AL416" t="s">
        <v>19861</v>
      </c>
      <c r="AM416" t="s">
        <v>20019</v>
      </c>
    </row>
    <row r="417" spans="1:39" x14ac:dyDescent="0.25">
      <c r="A417" t="s">
        <v>9442</v>
      </c>
      <c r="B417" t="s">
        <v>21302</v>
      </c>
      <c r="C417" t="s">
        <v>4842</v>
      </c>
      <c r="D417">
        <v>2</v>
      </c>
      <c r="K417" t="s">
        <v>6860</v>
      </c>
      <c r="L417" t="s">
        <v>6861</v>
      </c>
      <c r="M417" t="s">
        <v>21369</v>
      </c>
      <c r="N417">
        <v>9</v>
      </c>
      <c r="O417" t="s">
        <v>21438</v>
      </c>
      <c r="P417" t="s">
        <v>17094</v>
      </c>
      <c r="Q417">
        <v>5</v>
      </c>
      <c r="R417">
        <v>2</v>
      </c>
      <c r="S417">
        <v>2.75</v>
      </c>
      <c r="T417">
        <v>2.75</v>
      </c>
      <c r="U417">
        <v>398.77</v>
      </c>
      <c r="V417">
        <v>89.6</v>
      </c>
      <c r="W417">
        <v>3.32</v>
      </c>
      <c r="X417">
        <v>10.06</v>
      </c>
      <c r="Y417">
        <v>2.3199999999999998</v>
      </c>
      <c r="Z417">
        <v>2</v>
      </c>
      <c r="AA417" t="s">
        <v>4250</v>
      </c>
      <c r="AB417">
        <v>0</v>
      </c>
      <c r="AC417">
        <v>3</v>
      </c>
      <c r="AD417">
        <v>4.8480714285714281</v>
      </c>
      <c r="AF417" t="s">
        <v>7949</v>
      </c>
      <c r="AI417">
        <v>0</v>
      </c>
      <c r="AJ417">
        <v>0</v>
      </c>
      <c r="AK417" t="s">
        <v>19861</v>
      </c>
      <c r="AL417" t="s">
        <v>19861</v>
      </c>
      <c r="AM417" t="s">
        <v>20019</v>
      </c>
    </row>
    <row r="418" spans="1:39" x14ac:dyDescent="0.25">
      <c r="A418" t="s">
        <v>8357</v>
      </c>
      <c r="B418" t="s">
        <v>21302</v>
      </c>
      <c r="C418" t="s">
        <v>4842</v>
      </c>
      <c r="D418">
        <v>16</v>
      </c>
      <c r="K418" t="s">
        <v>6860</v>
      </c>
      <c r="L418" t="s">
        <v>6861</v>
      </c>
      <c r="M418" t="s">
        <v>21369</v>
      </c>
      <c r="N418">
        <v>9</v>
      </c>
      <c r="O418" t="s">
        <v>21438</v>
      </c>
      <c r="P418" t="s">
        <v>16010</v>
      </c>
      <c r="Q418">
        <v>5</v>
      </c>
      <c r="R418">
        <v>2</v>
      </c>
      <c r="S418">
        <v>3.44</v>
      </c>
      <c r="T418">
        <v>3.45</v>
      </c>
      <c r="U418">
        <v>378.86</v>
      </c>
      <c r="V418">
        <v>80.37</v>
      </c>
      <c r="W418">
        <v>3.79</v>
      </c>
      <c r="X418">
        <v>10.06</v>
      </c>
      <c r="Y418">
        <v>5.88</v>
      </c>
      <c r="Z418">
        <v>2</v>
      </c>
      <c r="AA418" t="s">
        <v>4250</v>
      </c>
      <c r="AB418">
        <v>0</v>
      </c>
      <c r="AC418">
        <v>3</v>
      </c>
      <c r="AD418">
        <v>4.4202857142857139</v>
      </c>
      <c r="AF418" t="s">
        <v>7949</v>
      </c>
      <c r="AI418">
        <v>0</v>
      </c>
      <c r="AJ418">
        <v>0</v>
      </c>
      <c r="AK418" t="s">
        <v>19861</v>
      </c>
      <c r="AL418" t="s">
        <v>19861</v>
      </c>
      <c r="AM418" t="s">
        <v>20019</v>
      </c>
    </row>
    <row r="419" spans="1:39" x14ac:dyDescent="0.25">
      <c r="A419" t="s">
        <v>8674</v>
      </c>
      <c r="B419" t="s">
        <v>21302</v>
      </c>
      <c r="C419" t="s">
        <v>4842</v>
      </c>
      <c r="D419">
        <v>3</v>
      </c>
      <c r="K419" t="s">
        <v>6860</v>
      </c>
      <c r="L419" t="s">
        <v>6861</v>
      </c>
      <c r="M419" t="s">
        <v>21369</v>
      </c>
      <c r="N419">
        <v>9</v>
      </c>
      <c r="O419" t="s">
        <v>21438</v>
      </c>
      <c r="P419" t="s">
        <v>16327</v>
      </c>
      <c r="Q419">
        <v>5</v>
      </c>
      <c r="R419">
        <v>2</v>
      </c>
      <c r="S419">
        <v>3.88</v>
      </c>
      <c r="T419">
        <v>3.88</v>
      </c>
      <c r="U419">
        <v>414.84</v>
      </c>
      <c r="V419">
        <v>80.37</v>
      </c>
      <c r="W419">
        <v>4.04</v>
      </c>
      <c r="X419">
        <v>10.06</v>
      </c>
      <c r="Y419">
        <v>2.08</v>
      </c>
      <c r="Z419">
        <v>2</v>
      </c>
      <c r="AA419" t="s">
        <v>4250</v>
      </c>
      <c r="AB419">
        <v>0</v>
      </c>
      <c r="AC419">
        <v>3</v>
      </c>
      <c r="AD419">
        <v>3.7282857142857151</v>
      </c>
      <c r="AF419" t="s">
        <v>7949</v>
      </c>
      <c r="AI419">
        <v>0</v>
      </c>
      <c r="AJ419">
        <v>0</v>
      </c>
      <c r="AK419" t="s">
        <v>19861</v>
      </c>
      <c r="AL419" t="s">
        <v>19861</v>
      </c>
      <c r="AM419" t="s">
        <v>20019</v>
      </c>
    </row>
    <row r="420" spans="1:39" x14ac:dyDescent="0.25">
      <c r="A420" t="s">
        <v>11254</v>
      </c>
      <c r="B420" t="s">
        <v>21302</v>
      </c>
      <c r="C420" t="s">
        <v>4842</v>
      </c>
      <c r="D420">
        <v>1</v>
      </c>
      <c r="K420" t="s">
        <v>6860</v>
      </c>
      <c r="L420" t="s">
        <v>6861</v>
      </c>
      <c r="M420" t="s">
        <v>21369</v>
      </c>
      <c r="N420">
        <v>9</v>
      </c>
      <c r="O420" t="s">
        <v>21438</v>
      </c>
      <c r="P420" t="s">
        <v>18906</v>
      </c>
      <c r="Q420">
        <v>5</v>
      </c>
      <c r="R420">
        <v>2</v>
      </c>
      <c r="S420">
        <v>1.9</v>
      </c>
      <c r="T420">
        <v>1.9</v>
      </c>
      <c r="U420">
        <v>364.33</v>
      </c>
      <c r="V420">
        <v>89.6</v>
      </c>
      <c r="W420">
        <v>2.67</v>
      </c>
      <c r="X420">
        <v>10.72</v>
      </c>
      <c r="Y420">
        <v>2.36</v>
      </c>
      <c r="Z420">
        <v>2</v>
      </c>
      <c r="AA420" t="s">
        <v>4250</v>
      </c>
      <c r="AB420">
        <v>0</v>
      </c>
      <c r="AC420">
        <v>3</v>
      </c>
      <c r="AD420">
        <v>5.4690714285714286</v>
      </c>
      <c r="AF420" t="s">
        <v>7949</v>
      </c>
      <c r="AI420">
        <v>0</v>
      </c>
      <c r="AJ420">
        <v>0</v>
      </c>
      <c r="AK420" t="s">
        <v>19861</v>
      </c>
      <c r="AL420" t="s">
        <v>19861</v>
      </c>
      <c r="AM420" t="s">
        <v>20019</v>
      </c>
    </row>
    <row r="421" spans="1:39" x14ac:dyDescent="0.25">
      <c r="A421" t="s">
        <v>9275</v>
      </c>
      <c r="B421" t="s">
        <v>21302</v>
      </c>
      <c r="C421" t="s">
        <v>4842</v>
      </c>
      <c r="D421">
        <v>5</v>
      </c>
      <c r="K421" t="s">
        <v>6860</v>
      </c>
      <c r="L421" t="s">
        <v>6861</v>
      </c>
      <c r="M421" t="s">
        <v>21369</v>
      </c>
      <c r="N421">
        <v>9</v>
      </c>
      <c r="O421" t="s">
        <v>21438</v>
      </c>
      <c r="P421" t="s">
        <v>16927</v>
      </c>
      <c r="Q421">
        <v>5</v>
      </c>
      <c r="R421">
        <v>2</v>
      </c>
      <c r="S421">
        <v>2.2599999999999998</v>
      </c>
      <c r="T421">
        <v>2.2599999999999998</v>
      </c>
      <c r="U421">
        <v>382.32</v>
      </c>
      <c r="V421">
        <v>89.6</v>
      </c>
      <c r="W421">
        <v>2.81</v>
      </c>
      <c r="X421">
        <v>10</v>
      </c>
      <c r="Y421">
        <v>2.3199999999999998</v>
      </c>
      <c r="Z421">
        <v>2</v>
      </c>
      <c r="AA421" t="s">
        <v>4250</v>
      </c>
      <c r="AB421">
        <v>0</v>
      </c>
      <c r="AC421">
        <v>3</v>
      </c>
      <c r="AD421">
        <v>5.2105714285714289</v>
      </c>
      <c r="AF421" t="s">
        <v>7949</v>
      </c>
      <c r="AI421">
        <v>0</v>
      </c>
      <c r="AJ421">
        <v>0</v>
      </c>
      <c r="AK421" t="s">
        <v>19861</v>
      </c>
      <c r="AL421" t="s">
        <v>19861</v>
      </c>
      <c r="AM421" t="s">
        <v>20019</v>
      </c>
    </row>
    <row r="422" spans="1:39" x14ac:dyDescent="0.25">
      <c r="A422" t="s">
        <v>10583</v>
      </c>
      <c r="B422" t="s">
        <v>21302</v>
      </c>
      <c r="C422" t="s">
        <v>4842</v>
      </c>
      <c r="D422">
        <v>1</v>
      </c>
      <c r="K422" t="s">
        <v>6860</v>
      </c>
      <c r="L422" t="s">
        <v>6861</v>
      </c>
      <c r="M422" t="s">
        <v>21369</v>
      </c>
      <c r="N422">
        <v>9</v>
      </c>
      <c r="O422" t="s">
        <v>21438</v>
      </c>
      <c r="P422" t="s">
        <v>18235</v>
      </c>
      <c r="Q422">
        <v>5</v>
      </c>
      <c r="R422">
        <v>2</v>
      </c>
      <c r="S422">
        <v>2.37</v>
      </c>
      <c r="T422">
        <v>2.37</v>
      </c>
      <c r="U422">
        <v>378.35</v>
      </c>
      <c r="V422">
        <v>89.6</v>
      </c>
      <c r="W422">
        <v>2.98</v>
      </c>
      <c r="X422">
        <v>10.75</v>
      </c>
      <c r="Y422">
        <v>2.65</v>
      </c>
      <c r="Z422">
        <v>2</v>
      </c>
      <c r="AA422" t="s">
        <v>4250</v>
      </c>
      <c r="AB422">
        <v>0</v>
      </c>
      <c r="AC422">
        <v>3</v>
      </c>
      <c r="AD422">
        <v>5.183928571428571</v>
      </c>
      <c r="AF422" t="s">
        <v>7949</v>
      </c>
      <c r="AI422">
        <v>0</v>
      </c>
      <c r="AJ422">
        <v>0</v>
      </c>
      <c r="AK422" t="s">
        <v>19861</v>
      </c>
      <c r="AL422" t="s">
        <v>19861</v>
      </c>
      <c r="AM422" t="s">
        <v>20019</v>
      </c>
    </row>
    <row r="423" spans="1:39" x14ac:dyDescent="0.25">
      <c r="A423" t="s">
        <v>9674</v>
      </c>
      <c r="B423" t="s">
        <v>21302</v>
      </c>
      <c r="C423" t="s">
        <v>4842</v>
      </c>
      <c r="D423">
        <v>1</v>
      </c>
      <c r="K423" t="s">
        <v>6860</v>
      </c>
      <c r="L423" t="s">
        <v>6861</v>
      </c>
      <c r="M423" t="s">
        <v>21369</v>
      </c>
      <c r="N423">
        <v>9</v>
      </c>
      <c r="O423" t="s">
        <v>21438</v>
      </c>
      <c r="P423" t="s">
        <v>17326</v>
      </c>
      <c r="Q423">
        <v>5</v>
      </c>
      <c r="R423">
        <v>2</v>
      </c>
      <c r="S423">
        <v>2.89</v>
      </c>
      <c r="T423">
        <v>2.89</v>
      </c>
      <c r="U423">
        <v>388.35</v>
      </c>
      <c r="V423">
        <v>89.6</v>
      </c>
      <c r="W423">
        <v>2.65</v>
      </c>
      <c r="X423">
        <v>10.44</v>
      </c>
      <c r="Y423">
        <v>2.3199999999999998</v>
      </c>
      <c r="Z423">
        <v>2</v>
      </c>
      <c r="AA423" t="s">
        <v>4250</v>
      </c>
      <c r="AB423">
        <v>0</v>
      </c>
      <c r="AC423">
        <v>3</v>
      </c>
      <c r="AD423">
        <v>4.8524999999999991</v>
      </c>
      <c r="AF423" t="s">
        <v>7949</v>
      </c>
      <c r="AI423">
        <v>0</v>
      </c>
      <c r="AJ423">
        <v>0</v>
      </c>
      <c r="AK423" t="s">
        <v>19861</v>
      </c>
      <c r="AL423" t="s">
        <v>19861</v>
      </c>
      <c r="AM423" t="s">
        <v>20019</v>
      </c>
    </row>
    <row r="424" spans="1:39" x14ac:dyDescent="0.25">
      <c r="A424" t="s">
        <v>10224</v>
      </c>
      <c r="B424" t="s">
        <v>21302</v>
      </c>
      <c r="C424" t="s">
        <v>4842</v>
      </c>
      <c r="D424">
        <v>1</v>
      </c>
      <c r="K424" t="s">
        <v>6860</v>
      </c>
      <c r="L424" t="s">
        <v>6861</v>
      </c>
      <c r="M424" t="s">
        <v>21369</v>
      </c>
      <c r="N424">
        <v>9</v>
      </c>
      <c r="O424" t="s">
        <v>21438</v>
      </c>
      <c r="P424" t="s">
        <v>17876</v>
      </c>
      <c r="Q424">
        <v>6</v>
      </c>
      <c r="R424">
        <v>2</v>
      </c>
      <c r="S424">
        <v>2.02</v>
      </c>
      <c r="T424">
        <v>2.02</v>
      </c>
      <c r="U424">
        <v>394.35</v>
      </c>
      <c r="V424">
        <v>98.83</v>
      </c>
      <c r="W424">
        <v>2.68</v>
      </c>
      <c r="X424">
        <v>10.25</v>
      </c>
      <c r="Y424">
        <v>2.3199999999999998</v>
      </c>
      <c r="Z424">
        <v>2</v>
      </c>
      <c r="AA424" t="s">
        <v>4250</v>
      </c>
      <c r="AB424">
        <v>0</v>
      </c>
      <c r="AC424">
        <v>4</v>
      </c>
      <c r="AD424">
        <v>4.9503095238095236</v>
      </c>
      <c r="AF424" t="s">
        <v>7949</v>
      </c>
      <c r="AI424">
        <v>0</v>
      </c>
      <c r="AJ424">
        <v>0</v>
      </c>
      <c r="AK424" t="s">
        <v>19861</v>
      </c>
      <c r="AL424" t="s">
        <v>19861</v>
      </c>
      <c r="AM424" t="s">
        <v>20019</v>
      </c>
    </row>
    <row r="425" spans="1:39" x14ac:dyDescent="0.25">
      <c r="A425" t="s">
        <v>10246</v>
      </c>
      <c r="B425" t="s">
        <v>21302</v>
      </c>
      <c r="C425" t="s">
        <v>4842</v>
      </c>
      <c r="D425">
        <v>1</v>
      </c>
      <c r="K425" t="s">
        <v>6860</v>
      </c>
      <c r="L425" t="s">
        <v>6861</v>
      </c>
      <c r="M425" t="s">
        <v>21369</v>
      </c>
      <c r="N425">
        <v>9</v>
      </c>
      <c r="O425" t="s">
        <v>21438</v>
      </c>
      <c r="P425" t="s">
        <v>17898</v>
      </c>
      <c r="Q425">
        <v>6</v>
      </c>
      <c r="R425">
        <v>2</v>
      </c>
      <c r="S425">
        <v>3.23</v>
      </c>
      <c r="T425">
        <v>3.23</v>
      </c>
      <c r="U425">
        <v>448.32</v>
      </c>
      <c r="V425">
        <v>98.83</v>
      </c>
      <c r="W425">
        <v>3.57</v>
      </c>
      <c r="X425">
        <v>10.130000000000001</v>
      </c>
      <c r="Y425">
        <v>2.3199999999999998</v>
      </c>
      <c r="Z425">
        <v>2</v>
      </c>
      <c r="AA425" t="s">
        <v>4250</v>
      </c>
      <c r="AB425">
        <v>0</v>
      </c>
      <c r="AC425">
        <v>4</v>
      </c>
      <c r="AD425">
        <v>3.8448095238095239</v>
      </c>
      <c r="AF425" t="s">
        <v>7949</v>
      </c>
      <c r="AI425">
        <v>0</v>
      </c>
      <c r="AJ425">
        <v>0</v>
      </c>
      <c r="AK425" t="s">
        <v>19861</v>
      </c>
      <c r="AL425" t="s">
        <v>19861</v>
      </c>
      <c r="AM425" t="s">
        <v>20019</v>
      </c>
    </row>
    <row r="426" spans="1:39" x14ac:dyDescent="0.25">
      <c r="A426" t="s">
        <v>11131</v>
      </c>
      <c r="B426" t="s">
        <v>21302</v>
      </c>
      <c r="C426" t="s">
        <v>4842</v>
      </c>
      <c r="D426">
        <v>-3</v>
      </c>
      <c r="K426" t="s">
        <v>6860</v>
      </c>
      <c r="L426" t="s">
        <v>6861</v>
      </c>
      <c r="M426" t="s">
        <v>21369</v>
      </c>
      <c r="N426">
        <v>9</v>
      </c>
      <c r="O426" t="s">
        <v>21438</v>
      </c>
      <c r="P426" t="s">
        <v>18783</v>
      </c>
      <c r="Q426">
        <v>6</v>
      </c>
      <c r="R426">
        <v>2</v>
      </c>
      <c r="S426">
        <v>2.5299999999999998</v>
      </c>
      <c r="T426">
        <v>2.5299999999999998</v>
      </c>
      <c r="U426">
        <v>408.38</v>
      </c>
      <c r="V426">
        <v>98.83</v>
      </c>
      <c r="W426">
        <v>3.07</v>
      </c>
      <c r="X426">
        <v>10.28</v>
      </c>
      <c r="Y426">
        <v>2.3199999999999998</v>
      </c>
      <c r="Z426">
        <v>2</v>
      </c>
      <c r="AA426" t="s">
        <v>4250</v>
      </c>
      <c r="AB426">
        <v>0</v>
      </c>
      <c r="AC426">
        <v>5</v>
      </c>
      <c r="AD426">
        <v>4.5950952380952383</v>
      </c>
      <c r="AF426" t="s">
        <v>7949</v>
      </c>
      <c r="AI426">
        <v>0</v>
      </c>
      <c r="AJ426">
        <v>0</v>
      </c>
      <c r="AK426" t="s">
        <v>19861</v>
      </c>
      <c r="AL426" t="s">
        <v>19861</v>
      </c>
      <c r="AM426" t="s">
        <v>20019</v>
      </c>
    </row>
    <row r="427" spans="1:39" x14ac:dyDescent="0.25">
      <c r="A427" t="s">
        <v>10737</v>
      </c>
      <c r="B427" t="s">
        <v>21302</v>
      </c>
      <c r="C427" t="s">
        <v>4842</v>
      </c>
      <c r="D427">
        <v>-3</v>
      </c>
      <c r="K427" t="s">
        <v>6860</v>
      </c>
      <c r="L427" t="s">
        <v>6861</v>
      </c>
      <c r="M427" t="s">
        <v>21369</v>
      </c>
      <c r="N427">
        <v>9</v>
      </c>
      <c r="O427" t="s">
        <v>21438</v>
      </c>
      <c r="P427" t="s">
        <v>18389</v>
      </c>
      <c r="Q427">
        <v>6</v>
      </c>
      <c r="R427">
        <v>2</v>
      </c>
      <c r="S427">
        <v>2.62</v>
      </c>
      <c r="T427">
        <v>2.62</v>
      </c>
      <c r="U427">
        <v>462.35</v>
      </c>
      <c r="V427">
        <v>98.83</v>
      </c>
      <c r="W427">
        <v>3.61</v>
      </c>
      <c r="X427">
        <v>10.11</v>
      </c>
      <c r="Y427">
        <v>2.3199999999999998</v>
      </c>
      <c r="Z427">
        <v>2</v>
      </c>
      <c r="AA427" t="s">
        <v>4250</v>
      </c>
      <c r="AB427">
        <v>0</v>
      </c>
      <c r="AC427">
        <v>5</v>
      </c>
      <c r="AD427">
        <v>4.164595238095238</v>
      </c>
      <c r="AF427" t="s">
        <v>7949</v>
      </c>
      <c r="AI427">
        <v>0</v>
      </c>
      <c r="AJ427">
        <v>0</v>
      </c>
      <c r="AK427" t="s">
        <v>19861</v>
      </c>
      <c r="AL427" t="s">
        <v>19861</v>
      </c>
      <c r="AM427" t="s">
        <v>20019</v>
      </c>
    </row>
    <row r="428" spans="1:39" x14ac:dyDescent="0.25">
      <c r="A428" t="s">
        <v>8202</v>
      </c>
      <c r="B428" t="s">
        <v>21303</v>
      </c>
      <c r="C428" t="s">
        <v>4842</v>
      </c>
      <c r="D428">
        <v>6.8</v>
      </c>
      <c r="K428" t="s">
        <v>6860</v>
      </c>
      <c r="L428" t="s">
        <v>6861</v>
      </c>
      <c r="M428" t="s">
        <v>21370</v>
      </c>
      <c r="N428">
        <v>9</v>
      </c>
      <c r="O428" t="s">
        <v>21439</v>
      </c>
      <c r="P428" t="s">
        <v>15855</v>
      </c>
      <c r="Q428">
        <v>7</v>
      </c>
      <c r="R428">
        <v>4</v>
      </c>
      <c r="S428">
        <v>0.15</v>
      </c>
      <c r="T428">
        <v>0.19</v>
      </c>
      <c r="U428">
        <v>531.44000000000005</v>
      </c>
      <c r="V428">
        <v>121.08</v>
      </c>
      <c r="W428">
        <v>3.07</v>
      </c>
      <c r="X428">
        <v>12.15</v>
      </c>
      <c r="Y428">
        <v>6.55</v>
      </c>
      <c r="Z428">
        <v>2</v>
      </c>
      <c r="AA428" t="s">
        <v>4250</v>
      </c>
      <c r="AB428">
        <v>1</v>
      </c>
      <c r="AC428">
        <v>0</v>
      </c>
      <c r="AD428">
        <v>3</v>
      </c>
      <c r="AF428" t="s">
        <v>7949</v>
      </c>
      <c r="AI428">
        <v>0</v>
      </c>
      <c r="AJ428">
        <v>0</v>
      </c>
      <c r="AK428" t="s">
        <v>7978</v>
      </c>
      <c r="AL428" t="s">
        <v>7978</v>
      </c>
      <c r="AM428" t="s">
        <v>20019</v>
      </c>
    </row>
    <row r="429" spans="1:39" x14ac:dyDescent="0.25">
      <c r="A429" t="s">
        <v>5620</v>
      </c>
      <c r="B429" t="s">
        <v>21303</v>
      </c>
      <c r="C429" t="s">
        <v>4842</v>
      </c>
      <c r="D429">
        <v>5.5</v>
      </c>
      <c r="K429" t="s">
        <v>6860</v>
      </c>
      <c r="L429" t="s">
        <v>6861</v>
      </c>
      <c r="M429" t="s">
        <v>21370</v>
      </c>
      <c r="N429">
        <v>9</v>
      </c>
      <c r="O429" t="s">
        <v>21439</v>
      </c>
      <c r="P429" t="s">
        <v>7346</v>
      </c>
      <c r="Q429">
        <v>7</v>
      </c>
      <c r="R429">
        <v>4</v>
      </c>
      <c r="S429">
        <v>0.57999999999999996</v>
      </c>
      <c r="T429">
        <v>0.79</v>
      </c>
      <c r="U429">
        <v>545.47</v>
      </c>
      <c r="V429">
        <v>121.08</v>
      </c>
      <c r="W429">
        <v>3.46</v>
      </c>
      <c r="X429">
        <v>12.21</v>
      </c>
      <c r="Y429">
        <v>7.44</v>
      </c>
      <c r="Z429">
        <v>2</v>
      </c>
      <c r="AA429" t="s">
        <v>4250</v>
      </c>
      <c r="AB429">
        <v>1</v>
      </c>
      <c r="AC429">
        <v>0</v>
      </c>
      <c r="AD429">
        <v>3</v>
      </c>
      <c r="AF429" t="s">
        <v>7949</v>
      </c>
      <c r="AI429">
        <v>0</v>
      </c>
      <c r="AJ429">
        <v>0</v>
      </c>
      <c r="AK429" t="s">
        <v>7978</v>
      </c>
      <c r="AL429" t="s">
        <v>7978</v>
      </c>
      <c r="AM429" t="s">
        <v>20019</v>
      </c>
    </row>
    <row r="430" spans="1:39" x14ac:dyDescent="0.25">
      <c r="A430" t="s">
        <v>5742</v>
      </c>
      <c r="B430" t="s">
        <v>21303</v>
      </c>
      <c r="C430" t="s">
        <v>4842</v>
      </c>
      <c r="D430">
        <v>2.1</v>
      </c>
      <c r="K430" t="s">
        <v>6860</v>
      </c>
      <c r="L430" t="s">
        <v>6861</v>
      </c>
      <c r="M430" t="s">
        <v>21370</v>
      </c>
      <c r="N430">
        <v>9</v>
      </c>
      <c r="O430" t="s">
        <v>21439</v>
      </c>
      <c r="P430" t="s">
        <v>7468</v>
      </c>
      <c r="Q430">
        <v>7</v>
      </c>
      <c r="R430">
        <v>4</v>
      </c>
      <c r="S430">
        <v>0.37</v>
      </c>
      <c r="T430">
        <v>0.86</v>
      </c>
      <c r="U430">
        <v>547.49</v>
      </c>
      <c r="V430">
        <v>121.08</v>
      </c>
      <c r="W430">
        <v>3.68</v>
      </c>
      <c r="X430">
        <v>12.25</v>
      </c>
      <c r="Y430">
        <v>7.97</v>
      </c>
      <c r="Z430">
        <v>2</v>
      </c>
      <c r="AA430" t="s">
        <v>4250</v>
      </c>
      <c r="AB430">
        <v>1</v>
      </c>
      <c r="AC430">
        <v>0</v>
      </c>
      <c r="AD430">
        <v>3</v>
      </c>
      <c r="AF430" t="s">
        <v>7949</v>
      </c>
      <c r="AI430">
        <v>0</v>
      </c>
      <c r="AJ430">
        <v>0</v>
      </c>
      <c r="AK430" t="s">
        <v>7978</v>
      </c>
      <c r="AL430" t="s">
        <v>7978</v>
      </c>
      <c r="AM430" t="s">
        <v>20019</v>
      </c>
    </row>
    <row r="431" spans="1:39" x14ac:dyDescent="0.25">
      <c r="A431" t="s">
        <v>5648</v>
      </c>
      <c r="B431" t="s">
        <v>21303</v>
      </c>
      <c r="C431" t="s">
        <v>4842</v>
      </c>
      <c r="D431">
        <v>2.4</v>
      </c>
      <c r="K431" t="s">
        <v>6860</v>
      </c>
      <c r="L431" t="s">
        <v>6861</v>
      </c>
      <c r="M431" t="s">
        <v>21370</v>
      </c>
      <c r="N431">
        <v>9</v>
      </c>
      <c r="O431" t="s">
        <v>21439</v>
      </c>
      <c r="P431" t="s">
        <v>7374</v>
      </c>
      <c r="Q431">
        <v>7</v>
      </c>
      <c r="R431">
        <v>4</v>
      </c>
      <c r="S431">
        <v>0.93</v>
      </c>
      <c r="T431">
        <v>1.32</v>
      </c>
      <c r="U431">
        <v>559.5</v>
      </c>
      <c r="V431">
        <v>121.08</v>
      </c>
      <c r="W431">
        <v>3.85</v>
      </c>
      <c r="X431">
        <v>12.24</v>
      </c>
      <c r="Y431">
        <v>7.81</v>
      </c>
      <c r="Z431">
        <v>2</v>
      </c>
      <c r="AA431" t="s">
        <v>4250</v>
      </c>
      <c r="AB431">
        <v>1</v>
      </c>
      <c r="AC431">
        <v>0</v>
      </c>
      <c r="AD431">
        <v>3</v>
      </c>
      <c r="AF431" t="s">
        <v>7949</v>
      </c>
      <c r="AI431">
        <v>0</v>
      </c>
      <c r="AJ431">
        <v>0</v>
      </c>
      <c r="AK431" t="s">
        <v>7978</v>
      </c>
      <c r="AL431" t="s">
        <v>7978</v>
      </c>
      <c r="AM431" t="s">
        <v>20019</v>
      </c>
    </row>
    <row r="432" spans="1:39" x14ac:dyDescent="0.25">
      <c r="A432" t="s">
        <v>21234</v>
      </c>
      <c r="B432" t="s">
        <v>21303</v>
      </c>
      <c r="C432" t="s">
        <v>4842</v>
      </c>
      <c r="D432">
        <v>24</v>
      </c>
      <c r="K432" t="s">
        <v>6860</v>
      </c>
      <c r="L432" t="s">
        <v>6861</v>
      </c>
      <c r="M432" t="s">
        <v>21370</v>
      </c>
      <c r="N432">
        <v>9</v>
      </c>
      <c r="O432" t="s">
        <v>21439</v>
      </c>
      <c r="P432" t="s">
        <v>21516</v>
      </c>
      <c r="Q432">
        <v>4</v>
      </c>
      <c r="R432">
        <v>3</v>
      </c>
      <c r="S432">
        <v>2.25</v>
      </c>
      <c r="T432">
        <v>2.25</v>
      </c>
      <c r="U432">
        <v>445.31</v>
      </c>
      <c r="V432">
        <v>114.4</v>
      </c>
      <c r="W432">
        <v>3.38</v>
      </c>
      <c r="X432">
        <v>13.05</v>
      </c>
      <c r="Y432">
        <v>2.5499999999999998</v>
      </c>
      <c r="Z432">
        <v>3</v>
      </c>
      <c r="AA432" t="s">
        <v>4250</v>
      </c>
      <c r="AB432">
        <v>0</v>
      </c>
      <c r="AC432">
        <v>5</v>
      </c>
      <c r="AD432">
        <v>3.6189761904761899</v>
      </c>
      <c r="AF432" t="s">
        <v>7949</v>
      </c>
      <c r="AI432">
        <v>0</v>
      </c>
      <c r="AJ432">
        <v>0</v>
      </c>
      <c r="AK432" t="s">
        <v>7978</v>
      </c>
      <c r="AL432" t="s">
        <v>7978</v>
      </c>
      <c r="AM432" t="s">
        <v>20019</v>
      </c>
    </row>
    <row r="433" spans="1:39" x14ac:dyDescent="0.25">
      <c r="A433" t="s">
        <v>6169</v>
      </c>
      <c r="B433" t="s">
        <v>21303</v>
      </c>
      <c r="C433" t="s">
        <v>4842</v>
      </c>
      <c r="D433">
        <v>5.6</v>
      </c>
      <c r="K433" t="s">
        <v>6860</v>
      </c>
      <c r="L433" t="s">
        <v>6861</v>
      </c>
      <c r="M433" t="s">
        <v>21370</v>
      </c>
      <c r="N433">
        <v>9</v>
      </c>
      <c r="O433" t="s">
        <v>21439</v>
      </c>
      <c r="P433" t="s">
        <v>7895</v>
      </c>
      <c r="Q433">
        <v>3</v>
      </c>
      <c r="R433">
        <v>3</v>
      </c>
      <c r="S433">
        <v>3.34</v>
      </c>
      <c r="T433">
        <v>3.34</v>
      </c>
      <c r="U433">
        <v>444.32</v>
      </c>
      <c r="V433">
        <v>101.51</v>
      </c>
      <c r="W433">
        <v>3.99</v>
      </c>
      <c r="X433">
        <v>13.05</v>
      </c>
      <c r="Y433">
        <v>3.33</v>
      </c>
      <c r="Z433">
        <v>3</v>
      </c>
      <c r="AA433" t="s">
        <v>4250</v>
      </c>
      <c r="AB433">
        <v>0</v>
      </c>
      <c r="AC433">
        <v>5</v>
      </c>
      <c r="AD433">
        <v>3.3407142857142862</v>
      </c>
      <c r="AF433" t="s">
        <v>7949</v>
      </c>
      <c r="AI433">
        <v>0</v>
      </c>
      <c r="AJ433">
        <v>0</v>
      </c>
      <c r="AK433" t="s">
        <v>7978</v>
      </c>
      <c r="AL433" t="s">
        <v>7978</v>
      </c>
      <c r="AM433" t="s">
        <v>20019</v>
      </c>
    </row>
    <row r="434" spans="1:39" x14ac:dyDescent="0.25">
      <c r="A434" t="s">
        <v>5999</v>
      </c>
      <c r="B434" t="s">
        <v>21303</v>
      </c>
      <c r="C434" t="s">
        <v>4842</v>
      </c>
      <c r="D434">
        <v>1.6</v>
      </c>
      <c r="K434" t="s">
        <v>6860</v>
      </c>
      <c r="L434" t="s">
        <v>6861</v>
      </c>
      <c r="M434" t="s">
        <v>21370</v>
      </c>
      <c r="N434">
        <v>9</v>
      </c>
      <c r="O434" t="s">
        <v>21439</v>
      </c>
      <c r="P434" t="s">
        <v>7725</v>
      </c>
      <c r="Q434">
        <v>3</v>
      </c>
      <c r="R434">
        <v>3</v>
      </c>
      <c r="S434">
        <v>1.92</v>
      </c>
      <c r="T434">
        <v>1.92</v>
      </c>
      <c r="U434">
        <v>448.35</v>
      </c>
      <c r="V434">
        <v>99.82</v>
      </c>
      <c r="W434">
        <v>3.55</v>
      </c>
      <c r="X434">
        <v>13.05</v>
      </c>
      <c r="Y434">
        <v>3.56</v>
      </c>
      <c r="Z434">
        <v>2</v>
      </c>
      <c r="AA434" t="s">
        <v>4250</v>
      </c>
      <c r="AB434">
        <v>0</v>
      </c>
      <c r="AC434">
        <v>5</v>
      </c>
      <c r="AD434">
        <v>4.2082619047619056</v>
      </c>
      <c r="AF434" t="s">
        <v>7949</v>
      </c>
      <c r="AI434">
        <v>0</v>
      </c>
      <c r="AJ434">
        <v>0</v>
      </c>
      <c r="AK434" t="s">
        <v>7978</v>
      </c>
      <c r="AL434" t="s">
        <v>7978</v>
      </c>
      <c r="AM434" t="s">
        <v>20019</v>
      </c>
    </row>
    <row r="435" spans="1:39" x14ac:dyDescent="0.25">
      <c r="A435" t="s">
        <v>21235</v>
      </c>
      <c r="B435" t="s">
        <v>21303</v>
      </c>
      <c r="C435" t="s">
        <v>4842</v>
      </c>
      <c r="D435">
        <v>0.8</v>
      </c>
      <c r="K435" t="s">
        <v>6860</v>
      </c>
      <c r="L435" t="s">
        <v>6861</v>
      </c>
      <c r="M435" t="s">
        <v>21370</v>
      </c>
      <c r="N435">
        <v>9</v>
      </c>
      <c r="O435" t="s">
        <v>21439</v>
      </c>
      <c r="P435" t="s">
        <v>21517</v>
      </c>
      <c r="Q435">
        <v>3</v>
      </c>
      <c r="R435">
        <v>3</v>
      </c>
      <c r="S435">
        <v>1.92</v>
      </c>
      <c r="T435">
        <v>1.92</v>
      </c>
      <c r="U435">
        <v>448.35</v>
      </c>
      <c r="V435">
        <v>99.82</v>
      </c>
      <c r="W435">
        <v>3.55</v>
      </c>
      <c r="X435">
        <v>13.05</v>
      </c>
      <c r="Y435">
        <v>3.56</v>
      </c>
      <c r="Z435">
        <v>2</v>
      </c>
      <c r="AA435" t="s">
        <v>4250</v>
      </c>
      <c r="AB435">
        <v>0</v>
      </c>
      <c r="AC435">
        <v>5</v>
      </c>
      <c r="AD435">
        <v>4.2082619047619056</v>
      </c>
      <c r="AF435" t="s">
        <v>7949</v>
      </c>
      <c r="AI435">
        <v>0</v>
      </c>
      <c r="AJ435">
        <v>0</v>
      </c>
      <c r="AK435" t="s">
        <v>7978</v>
      </c>
      <c r="AL435" t="s">
        <v>7978</v>
      </c>
      <c r="AM435" t="s">
        <v>20019</v>
      </c>
    </row>
    <row r="436" spans="1:39" x14ac:dyDescent="0.25">
      <c r="A436" t="s">
        <v>6216</v>
      </c>
      <c r="B436" t="s">
        <v>21303</v>
      </c>
      <c r="C436" t="s">
        <v>4842</v>
      </c>
      <c r="D436">
        <v>2.4</v>
      </c>
      <c r="K436" t="s">
        <v>6860</v>
      </c>
      <c r="L436" t="s">
        <v>6861</v>
      </c>
      <c r="M436" t="s">
        <v>21370</v>
      </c>
      <c r="N436">
        <v>9</v>
      </c>
      <c r="O436" t="s">
        <v>21439</v>
      </c>
      <c r="P436" t="s">
        <v>7942</v>
      </c>
      <c r="Q436">
        <v>2</v>
      </c>
      <c r="R436">
        <v>4</v>
      </c>
      <c r="S436">
        <v>2</v>
      </c>
      <c r="T436">
        <v>2</v>
      </c>
      <c r="U436">
        <v>422.32</v>
      </c>
      <c r="V436">
        <v>108.61</v>
      </c>
      <c r="W436">
        <v>3.83</v>
      </c>
      <c r="X436">
        <v>11.89</v>
      </c>
      <c r="Y436">
        <v>4.79</v>
      </c>
      <c r="Z436">
        <v>2</v>
      </c>
      <c r="AA436" t="s">
        <v>4250</v>
      </c>
      <c r="AB436">
        <v>0</v>
      </c>
      <c r="AC436">
        <v>5</v>
      </c>
      <c r="AD436">
        <v>3.9345238095238102</v>
      </c>
      <c r="AF436" t="s">
        <v>7949</v>
      </c>
      <c r="AI436">
        <v>0</v>
      </c>
      <c r="AJ436">
        <v>0</v>
      </c>
      <c r="AK436" t="s">
        <v>7978</v>
      </c>
      <c r="AL436" t="s">
        <v>7978</v>
      </c>
      <c r="AM436" t="s">
        <v>20019</v>
      </c>
    </row>
    <row r="437" spans="1:39" x14ac:dyDescent="0.25">
      <c r="A437" t="s">
        <v>21236</v>
      </c>
      <c r="B437" t="s">
        <v>21303</v>
      </c>
      <c r="C437" t="s">
        <v>4842</v>
      </c>
      <c r="D437">
        <v>1</v>
      </c>
      <c r="K437" t="s">
        <v>6860</v>
      </c>
      <c r="L437" t="s">
        <v>6861</v>
      </c>
      <c r="M437" t="s">
        <v>21370</v>
      </c>
      <c r="N437">
        <v>9</v>
      </c>
      <c r="O437" t="s">
        <v>21439</v>
      </c>
      <c r="P437" t="s">
        <v>21518</v>
      </c>
      <c r="Q437">
        <v>2</v>
      </c>
      <c r="R437">
        <v>4</v>
      </c>
      <c r="S437">
        <v>2.0099999999999998</v>
      </c>
      <c r="T437">
        <v>2.0099999999999998</v>
      </c>
      <c r="U437">
        <v>434.33</v>
      </c>
      <c r="V437">
        <v>108.61</v>
      </c>
      <c r="W437">
        <v>3.75</v>
      </c>
      <c r="X437">
        <v>11.77</v>
      </c>
      <c r="Y437">
        <v>4.75</v>
      </c>
      <c r="Z437">
        <v>2</v>
      </c>
      <c r="AA437" t="s">
        <v>4250</v>
      </c>
      <c r="AB437">
        <v>0</v>
      </c>
      <c r="AC437">
        <v>4</v>
      </c>
      <c r="AD437">
        <v>3.8437380952380948</v>
      </c>
      <c r="AF437" t="s">
        <v>7949</v>
      </c>
      <c r="AI437">
        <v>0</v>
      </c>
      <c r="AJ437">
        <v>0</v>
      </c>
      <c r="AK437" t="s">
        <v>7978</v>
      </c>
      <c r="AL437" t="s">
        <v>7978</v>
      </c>
      <c r="AM437" t="s">
        <v>20019</v>
      </c>
    </row>
    <row r="438" spans="1:39" x14ac:dyDescent="0.25">
      <c r="A438" t="s">
        <v>21237</v>
      </c>
      <c r="B438" t="s">
        <v>21303</v>
      </c>
      <c r="C438" t="s">
        <v>4842</v>
      </c>
      <c r="D438">
        <v>1</v>
      </c>
      <c r="K438" t="s">
        <v>6860</v>
      </c>
      <c r="L438" t="s">
        <v>6861</v>
      </c>
      <c r="M438" t="s">
        <v>21370</v>
      </c>
      <c r="N438">
        <v>9</v>
      </c>
      <c r="O438" t="s">
        <v>21439</v>
      </c>
      <c r="P438" t="s">
        <v>21519</v>
      </c>
      <c r="Q438">
        <v>2</v>
      </c>
      <c r="R438">
        <v>4</v>
      </c>
      <c r="S438">
        <v>2.5299999999999998</v>
      </c>
      <c r="T438">
        <v>2.5299999999999998</v>
      </c>
      <c r="U438">
        <v>448.35</v>
      </c>
      <c r="V438">
        <v>108.61</v>
      </c>
      <c r="W438">
        <v>4.1399999999999997</v>
      </c>
      <c r="X438">
        <v>11.83</v>
      </c>
      <c r="Y438">
        <v>4.7699999999999996</v>
      </c>
      <c r="Z438">
        <v>2</v>
      </c>
      <c r="AA438" t="s">
        <v>4250</v>
      </c>
      <c r="AB438">
        <v>0</v>
      </c>
      <c r="AC438">
        <v>4</v>
      </c>
      <c r="AD438">
        <v>3.483595238095238</v>
      </c>
      <c r="AF438" t="s">
        <v>7949</v>
      </c>
      <c r="AI438">
        <v>0</v>
      </c>
      <c r="AJ438">
        <v>0</v>
      </c>
      <c r="AK438" t="s">
        <v>7978</v>
      </c>
      <c r="AL438" t="s">
        <v>7978</v>
      </c>
      <c r="AM438" t="s">
        <v>20019</v>
      </c>
    </row>
    <row r="439" spans="1:39" x14ac:dyDescent="0.25">
      <c r="A439" t="s">
        <v>20223</v>
      </c>
      <c r="B439" t="s">
        <v>21304</v>
      </c>
      <c r="C439" t="s">
        <v>4842</v>
      </c>
      <c r="D439">
        <v>8.2000000000000003E-2</v>
      </c>
      <c r="E439" t="s">
        <v>21308</v>
      </c>
      <c r="K439" t="s">
        <v>6860</v>
      </c>
      <c r="M439" t="s">
        <v>21371</v>
      </c>
      <c r="N439">
        <v>8</v>
      </c>
      <c r="O439" t="s">
        <v>21440</v>
      </c>
      <c r="P439" t="s">
        <v>20870</v>
      </c>
      <c r="U439">
        <v>2288.46</v>
      </c>
      <c r="Y439">
        <v>0</v>
      </c>
      <c r="AI439">
        <v>0</v>
      </c>
      <c r="AJ439">
        <v>0</v>
      </c>
      <c r="AK439" t="s">
        <v>21144</v>
      </c>
      <c r="AL439" t="s">
        <v>21144</v>
      </c>
      <c r="AM439" t="s">
        <v>20019</v>
      </c>
    </row>
    <row r="440" spans="1:39" x14ac:dyDescent="0.25">
      <c r="A440" t="s">
        <v>21238</v>
      </c>
      <c r="B440" t="s">
        <v>21304</v>
      </c>
      <c r="C440" t="s">
        <v>4842</v>
      </c>
      <c r="D440">
        <v>0.2167</v>
      </c>
      <c r="E440" t="s">
        <v>21308</v>
      </c>
      <c r="K440" t="s">
        <v>6860</v>
      </c>
      <c r="M440" t="s">
        <v>21371</v>
      </c>
      <c r="N440">
        <v>8</v>
      </c>
      <c r="O440" t="s">
        <v>21440</v>
      </c>
      <c r="P440" t="s">
        <v>21520</v>
      </c>
      <c r="U440">
        <v>1468.62</v>
      </c>
      <c r="Y440">
        <v>0</v>
      </c>
      <c r="AI440">
        <v>0</v>
      </c>
      <c r="AJ440">
        <v>0</v>
      </c>
      <c r="AK440" t="s">
        <v>21144</v>
      </c>
      <c r="AL440" t="s">
        <v>21144</v>
      </c>
      <c r="AM440" t="s">
        <v>20019</v>
      </c>
    </row>
    <row r="441" spans="1:39" x14ac:dyDescent="0.25">
      <c r="A441" t="s">
        <v>21239</v>
      </c>
      <c r="B441" t="s">
        <v>21304</v>
      </c>
      <c r="C441" t="s">
        <v>4842</v>
      </c>
      <c r="D441">
        <v>0.2167</v>
      </c>
      <c r="E441" t="s">
        <v>21308</v>
      </c>
      <c r="K441" t="s">
        <v>6860</v>
      </c>
      <c r="M441" t="s">
        <v>21371</v>
      </c>
      <c r="N441">
        <v>8</v>
      </c>
      <c r="O441" t="s">
        <v>21440</v>
      </c>
      <c r="P441" t="s">
        <v>21521</v>
      </c>
      <c r="U441">
        <v>1468.64</v>
      </c>
      <c r="Y441">
        <v>0</v>
      </c>
      <c r="AI441">
        <v>0</v>
      </c>
      <c r="AJ441">
        <v>0</v>
      </c>
      <c r="AK441" t="s">
        <v>21144</v>
      </c>
      <c r="AL441" t="s">
        <v>21144</v>
      </c>
      <c r="AM441" t="s">
        <v>20019</v>
      </c>
    </row>
    <row r="442" spans="1:39" x14ac:dyDescent="0.25">
      <c r="A442" t="s">
        <v>21240</v>
      </c>
      <c r="B442" t="s">
        <v>21304</v>
      </c>
      <c r="C442" t="s">
        <v>4842</v>
      </c>
      <c r="D442">
        <v>0.2167</v>
      </c>
      <c r="E442" t="s">
        <v>21308</v>
      </c>
      <c r="K442" t="s">
        <v>6860</v>
      </c>
      <c r="M442" t="s">
        <v>21371</v>
      </c>
      <c r="N442">
        <v>8</v>
      </c>
      <c r="O442" t="s">
        <v>21440</v>
      </c>
      <c r="P442" t="s">
        <v>21522</v>
      </c>
      <c r="U442">
        <v>1414.54</v>
      </c>
      <c r="Y442">
        <v>0</v>
      </c>
      <c r="AI442">
        <v>0</v>
      </c>
      <c r="AJ442">
        <v>0</v>
      </c>
      <c r="AK442" t="s">
        <v>21144</v>
      </c>
      <c r="AL442" t="s">
        <v>21144</v>
      </c>
      <c r="AM442" t="s">
        <v>20019</v>
      </c>
    </row>
    <row r="443" spans="1:39" x14ac:dyDescent="0.25">
      <c r="A443" t="s">
        <v>21241</v>
      </c>
      <c r="B443" t="s">
        <v>21304</v>
      </c>
      <c r="C443" t="s">
        <v>4842</v>
      </c>
      <c r="D443">
        <v>0.2167</v>
      </c>
      <c r="E443" t="s">
        <v>21308</v>
      </c>
      <c r="K443" t="s">
        <v>6860</v>
      </c>
      <c r="M443" t="s">
        <v>21371</v>
      </c>
      <c r="N443">
        <v>8</v>
      </c>
      <c r="O443" t="s">
        <v>21440</v>
      </c>
      <c r="P443" t="s">
        <v>21523</v>
      </c>
      <c r="U443">
        <v>1448.56</v>
      </c>
      <c r="Y443">
        <v>0</v>
      </c>
      <c r="AI443">
        <v>0</v>
      </c>
      <c r="AJ443">
        <v>0</v>
      </c>
      <c r="AK443" t="s">
        <v>21144</v>
      </c>
      <c r="AL443" t="s">
        <v>21144</v>
      </c>
      <c r="AM443" t="s">
        <v>20019</v>
      </c>
    </row>
    <row r="444" spans="1:39" x14ac:dyDescent="0.25">
      <c r="A444" t="s">
        <v>21242</v>
      </c>
      <c r="B444" t="s">
        <v>21304</v>
      </c>
      <c r="C444" t="s">
        <v>4842</v>
      </c>
      <c r="D444">
        <v>0.2167</v>
      </c>
      <c r="E444" t="s">
        <v>21308</v>
      </c>
      <c r="K444" t="s">
        <v>6860</v>
      </c>
      <c r="M444" t="s">
        <v>21371</v>
      </c>
      <c r="N444">
        <v>8</v>
      </c>
      <c r="O444" t="s">
        <v>21440</v>
      </c>
      <c r="P444" t="s">
        <v>21524</v>
      </c>
      <c r="U444">
        <v>1428.57</v>
      </c>
      <c r="Y444">
        <v>0</v>
      </c>
      <c r="AI444">
        <v>0</v>
      </c>
      <c r="AJ444">
        <v>0</v>
      </c>
      <c r="AK444" t="s">
        <v>21144</v>
      </c>
      <c r="AL444" t="s">
        <v>21144</v>
      </c>
      <c r="AM444" t="s">
        <v>20019</v>
      </c>
    </row>
    <row r="445" spans="1:39" x14ac:dyDescent="0.25">
      <c r="A445" t="s">
        <v>21243</v>
      </c>
      <c r="B445" t="s">
        <v>21304</v>
      </c>
      <c r="C445" t="s">
        <v>4842</v>
      </c>
      <c r="D445">
        <v>0.2167</v>
      </c>
      <c r="E445" t="s">
        <v>21308</v>
      </c>
      <c r="K445" t="s">
        <v>6860</v>
      </c>
      <c r="M445" t="s">
        <v>21371</v>
      </c>
      <c r="N445">
        <v>8</v>
      </c>
      <c r="O445" t="s">
        <v>21440</v>
      </c>
      <c r="P445" t="s">
        <v>21525</v>
      </c>
      <c r="U445">
        <v>1400.52</v>
      </c>
      <c r="Y445">
        <v>0</v>
      </c>
      <c r="AI445">
        <v>0</v>
      </c>
      <c r="AJ445">
        <v>0</v>
      </c>
      <c r="AK445" t="s">
        <v>21144</v>
      </c>
      <c r="AL445" t="s">
        <v>21144</v>
      </c>
      <c r="AM445" t="s">
        <v>20019</v>
      </c>
    </row>
    <row r="446" spans="1:39" x14ac:dyDescent="0.25">
      <c r="A446" t="s">
        <v>21244</v>
      </c>
      <c r="B446" t="s">
        <v>21304</v>
      </c>
      <c r="C446" t="s">
        <v>4842</v>
      </c>
      <c r="D446">
        <v>0.2167</v>
      </c>
      <c r="E446" t="s">
        <v>21308</v>
      </c>
      <c r="K446" t="s">
        <v>6860</v>
      </c>
      <c r="M446" t="s">
        <v>21371</v>
      </c>
      <c r="N446">
        <v>8</v>
      </c>
      <c r="O446" t="s">
        <v>21440</v>
      </c>
      <c r="P446" t="s">
        <v>21526</v>
      </c>
      <c r="U446">
        <v>1472.58</v>
      </c>
      <c r="Y446">
        <v>0</v>
      </c>
      <c r="AI446">
        <v>0</v>
      </c>
      <c r="AJ446">
        <v>0</v>
      </c>
      <c r="AK446" t="s">
        <v>21144</v>
      </c>
      <c r="AL446" t="s">
        <v>21144</v>
      </c>
      <c r="AM446" t="s">
        <v>20019</v>
      </c>
    </row>
    <row r="447" spans="1:39" x14ac:dyDescent="0.25">
      <c r="A447" t="s">
        <v>20116</v>
      </c>
      <c r="B447" t="s">
        <v>21304</v>
      </c>
      <c r="C447" t="s">
        <v>4842</v>
      </c>
      <c r="D447">
        <v>0.2167</v>
      </c>
      <c r="E447" t="s">
        <v>21308</v>
      </c>
      <c r="K447" t="s">
        <v>6860</v>
      </c>
      <c r="M447" t="s">
        <v>21371</v>
      </c>
      <c r="N447">
        <v>8</v>
      </c>
      <c r="O447" t="s">
        <v>21440</v>
      </c>
      <c r="P447" t="s">
        <v>20763</v>
      </c>
      <c r="U447">
        <v>1428.57</v>
      </c>
      <c r="Y447">
        <v>0</v>
      </c>
      <c r="AI447">
        <v>0</v>
      </c>
      <c r="AJ447">
        <v>0</v>
      </c>
      <c r="AK447" t="s">
        <v>21144</v>
      </c>
      <c r="AL447" t="s">
        <v>21144</v>
      </c>
      <c r="AM447" t="s">
        <v>20019</v>
      </c>
    </row>
    <row r="448" spans="1:39" x14ac:dyDescent="0.25">
      <c r="A448" t="s">
        <v>20223</v>
      </c>
      <c r="B448" t="s">
        <v>21304</v>
      </c>
      <c r="C448" t="s">
        <v>4842</v>
      </c>
      <c r="D448">
        <v>0.2893</v>
      </c>
      <c r="E448" t="s">
        <v>21308</v>
      </c>
      <c r="K448" t="s">
        <v>6860</v>
      </c>
      <c r="M448" t="s">
        <v>21372</v>
      </c>
      <c r="N448">
        <v>8</v>
      </c>
      <c r="O448" t="s">
        <v>21441</v>
      </c>
      <c r="P448" t="s">
        <v>20870</v>
      </c>
      <c r="U448">
        <v>2288.46</v>
      </c>
      <c r="Y448">
        <v>0</v>
      </c>
      <c r="AI448">
        <v>0</v>
      </c>
      <c r="AJ448">
        <v>0</v>
      </c>
      <c r="AK448" t="s">
        <v>21144</v>
      </c>
      <c r="AL448" t="s">
        <v>21144</v>
      </c>
      <c r="AM448" t="s">
        <v>20019</v>
      </c>
    </row>
    <row r="449" spans="1:39" x14ac:dyDescent="0.25">
      <c r="A449" t="s">
        <v>21238</v>
      </c>
      <c r="B449" t="s">
        <v>21304</v>
      </c>
      <c r="C449" t="s">
        <v>4842</v>
      </c>
      <c r="D449">
        <v>0.42920000000000003</v>
      </c>
      <c r="E449" t="s">
        <v>21308</v>
      </c>
      <c r="K449" t="s">
        <v>6860</v>
      </c>
      <c r="M449" t="s">
        <v>21372</v>
      </c>
      <c r="N449">
        <v>8</v>
      </c>
      <c r="O449" t="s">
        <v>21441</v>
      </c>
      <c r="P449" t="s">
        <v>21520</v>
      </c>
      <c r="U449">
        <v>1468.62</v>
      </c>
      <c r="Y449">
        <v>0</v>
      </c>
      <c r="AI449">
        <v>0</v>
      </c>
      <c r="AJ449">
        <v>0</v>
      </c>
      <c r="AK449" t="s">
        <v>21144</v>
      </c>
      <c r="AL449" t="s">
        <v>21144</v>
      </c>
      <c r="AM449" t="s">
        <v>20019</v>
      </c>
    </row>
    <row r="450" spans="1:39" x14ac:dyDescent="0.25">
      <c r="A450" t="s">
        <v>20116</v>
      </c>
      <c r="B450" t="s">
        <v>21304</v>
      </c>
      <c r="C450" t="s">
        <v>4842</v>
      </c>
      <c r="D450">
        <v>0.42920000000000003</v>
      </c>
      <c r="E450" t="s">
        <v>21308</v>
      </c>
      <c r="K450" t="s">
        <v>6860</v>
      </c>
      <c r="M450" t="s">
        <v>21372</v>
      </c>
      <c r="N450">
        <v>8</v>
      </c>
      <c r="O450" t="s">
        <v>21441</v>
      </c>
      <c r="P450" t="s">
        <v>20763</v>
      </c>
      <c r="U450">
        <v>1428.57</v>
      </c>
      <c r="Y450">
        <v>0</v>
      </c>
      <c r="AI450">
        <v>0</v>
      </c>
      <c r="AJ450">
        <v>0</v>
      </c>
      <c r="AK450" t="s">
        <v>21144</v>
      </c>
      <c r="AL450" t="s">
        <v>21144</v>
      </c>
      <c r="AM450" t="s">
        <v>20019</v>
      </c>
    </row>
    <row r="451" spans="1:39" x14ac:dyDescent="0.25">
      <c r="A451" t="s">
        <v>20223</v>
      </c>
      <c r="B451" t="s">
        <v>21304</v>
      </c>
      <c r="C451" t="s">
        <v>4842</v>
      </c>
      <c r="D451">
        <v>0.29670000000000002</v>
      </c>
      <c r="E451" t="s">
        <v>21308</v>
      </c>
      <c r="K451" t="s">
        <v>6860</v>
      </c>
      <c r="M451" t="s">
        <v>21373</v>
      </c>
      <c r="N451">
        <v>8</v>
      </c>
      <c r="O451" t="s">
        <v>21442</v>
      </c>
      <c r="P451" t="s">
        <v>20870</v>
      </c>
      <c r="U451">
        <v>2288.46</v>
      </c>
      <c r="Y451">
        <v>0</v>
      </c>
      <c r="AI451">
        <v>0</v>
      </c>
      <c r="AJ451">
        <v>0</v>
      </c>
      <c r="AK451" t="s">
        <v>21144</v>
      </c>
      <c r="AL451" t="s">
        <v>21144</v>
      </c>
      <c r="AM451" t="s">
        <v>20019</v>
      </c>
    </row>
    <row r="452" spans="1:39" x14ac:dyDescent="0.25">
      <c r="A452" t="s">
        <v>21245</v>
      </c>
      <c r="B452" t="s">
        <v>21304</v>
      </c>
      <c r="C452" t="s">
        <v>4842</v>
      </c>
      <c r="D452">
        <v>0.50180000000000002</v>
      </c>
      <c r="E452" t="s">
        <v>21308</v>
      </c>
      <c r="K452" t="s">
        <v>6860</v>
      </c>
      <c r="M452" t="s">
        <v>21373</v>
      </c>
      <c r="N452">
        <v>8</v>
      </c>
      <c r="O452" t="s">
        <v>21442</v>
      </c>
      <c r="P452" t="s">
        <v>21527</v>
      </c>
      <c r="U452">
        <v>1462.59</v>
      </c>
      <c r="Y452">
        <v>0</v>
      </c>
      <c r="AI452">
        <v>0</v>
      </c>
      <c r="AJ452">
        <v>0</v>
      </c>
      <c r="AK452" t="s">
        <v>21144</v>
      </c>
      <c r="AL452" t="s">
        <v>21144</v>
      </c>
      <c r="AM452" t="s">
        <v>20019</v>
      </c>
    </row>
    <row r="453" spans="1:39" x14ac:dyDescent="0.25">
      <c r="A453" t="s">
        <v>21246</v>
      </c>
      <c r="B453" t="s">
        <v>21304</v>
      </c>
      <c r="C453" t="s">
        <v>4842</v>
      </c>
      <c r="D453">
        <v>0.42030000000000001</v>
      </c>
      <c r="E453" t="s">
        <v>21308</v>
      </c>
      <c r="K453" t="s">
        <v>6860</v>
      </c>
      <c r="M453" t="s">
        <v>21373</v>
      </c>
      <c r="N453">
        <v>8</v>
      </c>
      <c r="O453" t="s">
        <v>21442</v>
      </c>
      <c r="P453" t="s">
        <v>21528</v>
      </c>
      <c r="U453">
        <v>1478.59</v>
      </c>
      <c r="Y453">
        <v>0</v>
      </c>
      <c r="AI453">
        <v>0</v>
      </c>
      <c r="AJ453">
        <v>0</v>
      </c>
      <c r="AK453" t="s">
        <v>21144</v>
      </c>
      <c r="AL453" t="s">
        <v>21144</v>
      </c>
      <c r="AM453" t="s">
        <v>20019</v>
      </c>
    </row>
    <row r="454" spans="1:39" x14ac:dyDescent="0.25">
      <c r="A454" t="s">
        <v>21238</v>
      </c>
      <c r="B454" t="s">
        <v>21304</v>
      </c>
      <c r="C454" t="s">
        <v>4842</v>
      </c>
      <c r="D454">
        <v>0.48330000000000001</v>
      </c>
      <c r="E454" t="s">
        <v>21308</v>
      </c>
      <c r="K454" t="s">
        <v>6860</v>
      </c>
      <c r="M454" t="s">
        <v>21373</v>
      </c>
      <c r="N454">
        <v>8</v>
      </c>
      <c r="O454" t="s">
        <v>21442</v>
      </c>
      <c r="P454" t="s">
        <v>21520</v>
      </c>
      <c r="U454">
        <v>1468.62</v>
      </c>
      <c r="Y454">
        <v>0</v>
      </c>
      <c r="AI454">
        <v>0</v>
      </c>
      <c r="AJ454">
        <v>0</v>
      </c>
      <c r="AK454" t="s">
        <v>21144</v>
      </c>
      <c r="AL454" t="s">
        <v>21144</v>
      </c>
      <c r="AM454" t="s">
        <v>20019</v>
      </c>
    </row>
    <row r="455" spans="1:39" x14ac:dyDescent="0.25">
      <c r="A455" t="s">
        <v>21239</v>
      </c>
      <c r="B455" t="s">
        <v>21304</v>
      </c>
      <c r="C455" t="s">
        <v>4842</v>
      </c>
      <c r="D455">
        <v>0.57250000000000001</v>
      </c>
      <c r="E455" t="s">
        <v>21308</v>
      </c>
      <c r="K455" t="s">
        <v>6860</v>
      </c>
      <c r="M455" t="s">
        <v>21373</v>
      </c>
      <c r="N455">
        <v>8</v>
      </c>
      <c r="O455" t="s">
        <v>21442</v>
      </c>
      <c r="P455" t="s">
        <v>21521</v>
      </c>
      <c r="U455">
        <v>1468.64</v>
      </c>
      <c r="Y455">
        <v>0</v>
      </c>
      <c r="AI455">
        <v>0</v>
      </c>
      <c r="AJ455">
        <v>0</v>
      </c>
      <c r="AK455" t="s">
        <v>21144</v>
      </c>
      <c r="AL455" t="s">
        <v>21144</v>
      </c>
      <c r="AM455" t="s">
        <v>20019</v>
      </c>
    </row>
    <row r="456" spans="1:39" x14ac:dyDescent="0.25">
      <c r="A456" t="s">
        <v>21240</v>
      </c>
      <c r="B456" t="s">
        <v>21304</v>
      </c>
      <c r="C456" t="s">
        <v>4842</v>
      </c>
      <c r="D456">
        <v>0.44979999999999998</v>
      </c>
      <c r="E456" t="s">
        <v>21308</v>
      </c>
      <c r="K456" t="s">
        <v>6860</v>
      </c>
      <c r="M456" t="s">
        <v>21373</v>
      </c>
      <c r="N456">
        <v>8</v>
      </c>
      <c r="O456" t="s">
        <v>21442</v>
      </c>
      <c r="P456" t="s">
        <v>21522</v>
      </c>
      <c r="U456">
        <v>1414.54</v>
      </c>
      <c r="Y456">
        <v>0</v>
      </c>
      <c r="AI456">
        <v>0</v>
      </c>
      <c r="AJ456">
        <v>0</v>
      </c>
      <c r="AK456" t="s">
        <v>21144</v>
      </c>
      <c r="AL456" t="s">
        <v>21144</v>
      </c>
      <c r="AM456" t="s">
        <v>20019</v>
      </c>
    </row>
    <row r="457" spans="1:39" x14ac:dyDescent="0.25">
      <c r="A457" t="s">
        <v>21241</v>
      </c>
      <c r="B457" t="s">
        <v>21304</v>
      </c>
      <c r="C457" t="s">
        <v>4842</v>
      </c>
      <c r="D457">
        <v>0.45929999999999999</v>
      </c>
      <c r="E457" t="s">
        <v>21308</v>
      </c>
      <c r="K457" t="s">
        <v>6860</v>
      </c>
      <c r="M457" t="s">
        <v>21373</v>
      </c>
      <c r="N457">
        <v>8</v>
      </c>
      <c r="O457" t="s">
        <v>21442</v>
      </c>
      <c r="P457" t="s">
        <v>21523</v>
      </c>
      <c r="U457">
        <v>1448.56</v>
      </c>
      <c r="Y457">
        <v>0</v>
      </c>
      <c r="AI457">
        <v>0</v>
      </c>
      <c r="AJ457">
        <v>0</v>
      </c>
      <c r="AK457" t="s">
        <v>21144</v>
      </c>
      <c r="AL457" t="s">
        <v>21144</v>
      </c>
      <c r="AM457" t="s">
        <v>20019</v>
      </c>
    </row>
    <row r="458" spans="1:39" x14ac:dyDescent="0.25">
      <c r="A458" t="s">
        <v>21242</v>
      </c>
      <c r="B458" t="s">
        <v>21304</v>
      </c>
      <c r="C458" t="s">
        <v>4842</v>
      </c>
      <c r="D458">
        <v>0.47870000000000001</v>
      </c>
      <c r="E458" t="s">
        <v>21308</v>
      </c>
      <c r="K458" t="s">
        <v>6860</v>
      </c>
      <c r="M458" t="s">
        <v>21373</v>
      </c>
      <c r="N458">
        <v>8</v>
      </c>
      <c r="O458" t="s">
        <v>21442</v>
      </c>
      <c r="P458" t="s">
        <v>21524</v>
      </c>
      <c r="U458">
        <v>1428.57</v>
      </c>
      <c r="Y458">
        <v>0</v>
      </c>
      <c r="AI458">
        <v>0</v>
      </c>
      <c r="AJ458">
        <v>0</v>
      </c>
      <c r="AK458" t="s">
        <v>21144</v>
      </c>
      <c r="AL458" t="s">
        <v>21144</v>
      </c>
      <c r="AM458" t="s">
        <v>20019</v>
      </c>
    </row>
    <row r="459" spans="1:39" x14ac:dyDescent="0.25">
      <c r="A459" t="s">
        <v>21243</v>
      </c>
      <c r="B459" t="s">
        <v>21304</v>
      </c>
      <c r="C459" t="s">
        <v>4842</v>
      </c>
      <c r="D459">
        <v>0.4093</v>
      </c>
      <c r="E459" t="s">
        <v>21308</v>
      </c>
      <c r="K459" t="s">
        <v>6860</v>
      </c>
      <c r="M459" t="s">
        <v>21373</v>
      </c>
      <c r="N459">
        <v>8</v>
      </c>
      <c r="O459" t="s">
        <v>21442</v>
      </c>
      <c r="P459" t="s">
        <v>21525</v>
      </c>
      <c r="U459">
        <v>1400.52</v>
      </c>
      <c r="Y459">
        <v>0</v>
      </c>
      <c r="AI459">
        <v>0</v>
      </c>
      <c r="AJ459">
        <v>0</v>
      </c>
      <c r="AK459" t="s">
        <v>21144</v>
      </c>
      <c r="AL459" t="s">
        <v>21144</v>
      </c>
      <c r="AM459" t="s">
        <v>20019</v>
      </c>
    </row>
    <row r="460" spans="1:39" x14ac:dyDescent="0.25">
      <c r="A460" t="s">
        <v>21244</v>
      </c>
      <c r="B460" t="s">
        <v>21304</v>
      </c>
      <c r="C460" t="s">
        <v>4842</v>
      </c>
      <c r="D460">
        <v>0.34399999999999997</v>
      </c>
      <c r="E460" t="s">
        <v>21308</v>
      </c>
      <c r="K460" t="s">
        <v>6860</v>
      </c>
      <c r="M460" t="s">
        <v>21373</v>
      </c>
      <c r="N460">
        <v>8</v>
      </c>
      <c r="O460" t="s">
        <v>21442</v>
      </c>
      <c r="P460" t="s">
        <v>21526</v>
      </c>
      <c r="U460">
        <v>1472.58</v>
      </c>
      <c r="Y460">
        <v>0</v>
      </c>
      <c r="AI460">
        <v>0</v>
      </c>
      <c r="AJ460">
        <v>0</v>
      </c>
      <c r="AK460" t="s">
        <v>21144</v>
      </c>
      <c r="AL460" t="s">
        <v>21144</v>
      </c>
      <c r="AM460" t="s">
        <v>20019</v>
      </c>
    </row>
    <row r="461" spans="1:39" x14ac:dyDescent="0.25">
      <c r="A461" t="s">
        <v>21247</v>
      </c>
      <c r="B461" t="s">
        <v>21304</v>
      </c>
      <c r="C461" t="s">
        <v>4842</v>
      </c>
      <c r="D461">
        <v>0.50180000000000002</v>
      </c>
      <c r="E461" t="s">
        <v>21308</v>
      </c>
      <c r="K461" t="s">
        <v>6860</v>
      </c>
      <c r="M461" t="s">
        <v>21373</v>
      </c>
      <c r="N461">
        <v>8</v>
      </c>
      <c r="O461" t="s">
        <v>21442</v>
      </c>
      <c r="P461" t="s">
        <v>21529</v>
      </c>
      <c r="U461">
        <v>1547.65</v>
      </c>
      <c r="Y461">
        <v>0</v>
      </c>
      <c r="AI461">
        <v>0</v>
      </c>
      <c r="AJ461">
        <v>0</v>
      </c>
      <c r="AK461" t="s">
        <v>21144</v>
      </c>
      <c r="AL461" t="s">
        <v>21144</v>
      </c>
      <c r="AM461" t="s">
        <v>20019</v>
      </c>
    </row>
    <row r="462" spans="1:39" x14ac:dyDescent="0.25">
      <c r="A462" t="s">
        <v>20116</v>
      </c>
      <c r="B462" t="s">
        <v>21304</v>
      </c>
      <c r="C462" t="s">
        <v>4842</v>
      </c>
      <c r="D462">
        <v>0.48670000000000002</v>
      </c>
      <c r="E462" t="s">
        <v>21308</v>
      </c>
      <c r="K462" t="s">
        <v>6860</v>
      </c>
      <c r="M462" t="s">
        <v>21373</v>
      </c>
      <c r="N462">
        <v>8</v>
      </c>
      <c r="O462" t="s">
        <v>21442</v>
      </c>
      <c r="P462" t="s">
        <v>20763</v>
      </c>
      <c r="U462">
        <v>1428.57</v>
      </c>
      <c r="Y462">
        <v>0</v>
      </c>
      <c r="AI462">
        <v>0</v>
      </c>
      <c r="AJ462">
        <v>0</v>
      </c>
      <c r="AK462" t="s">
        <v>21144</v>
      </c>
      <c r="AL462" t="s">
        <v>21144</v>
      </c>
      <c r="AM462" t="s">
        <v>20019</v>
      </c>
    </row>
    <row r="463" spans="1:39" x14ac:dyDescent="0.25">
      <c r="A463" t="s">
        <v>21248</v>
      </c>
      <c r="B463" t="s">
        <v>21304</v>
      </c>
      <c r="C463" t="s">
        <v>4842</v>
      </c>
      <c r="D463">
        <v>0.49049999999999999</v>
      </c>
      <c r="E463" t="s">
        <v>21308</v>
      </c>
      <c r="K463" t="s">
        <v>6860</v>
      </c>
      <c r="M463" t="s">
        <v>21373</v>
      </c>
      <c r="N463">
        <v>8</v>
      </c>
      <c r="O463" t="s">
        <v>21442</v>
      </c>
      <c r="P463" t="s">
        <v>21530</v>
      </c>
      <c r="U463">
        <v>1429.56</v>
      </c>
      <c r="Y463">
        <v>0</v>
      </c>
      <c r="AI463">
        <v>0</v>
      </c>
      <c r="AJ463">
        <v>0</v>
      </c>
      <c r="AK463" t="s">
        <v>21144</v>
      </c>
      <c r="AL463" t="s">
        <v>21144</v>
      </c>
      <c r="AM463" t="s">
        <v>20019</v>
      </c>
    </row>
    <row r="464" spans="1:39" x14ac:dyDescent="0.25">
      <c r="A464" t="s">
        <v>21249</v>
      </c>
      <c r="B464" t="s">
        <v>21304</v>
      </c>
      <c r="C464" t="s">
        <v>4842</v>
      </c>
      <c r="D464">
        <v>0.56499999999999995</v>
      </c>
      <c r="E464" t="s">
        <v>21308</v>
      </c>
      <c r="K464" t="s">
        <v>6860</v>
      </c>
      <c r="M464" t="s">
        <v>21373</v>
      </c>
      <c r="N464">
        <v>8</v>
      </c>
      <c r="O464" t="s">
        <v>21442</v>
      </c>
      <c r="P464" t="s">
        <v>21531</v>
      </c>
      <c r="U464">
        <v>1461.64</v>
      </c>
      <c r="Y464">
        <v>0</v>
      </c>
      <c r="AI464">
        <v>0</v>
      </c>
      <c r="AJ464">
        <v>0</v>
      </c>
      <c r="AK464" t="s">
        <v>21144</v>
      </c>
      <c r="AL464" t="s">
        <v>21144</v>
      </c>
      <c r="AM464" t="s">
        <v>20019</v>
      </c>
    </row>
    <row r="465" spans="1:39" x14ac:dyDescent="0.25">
      <c r="A465" t="s">
        <v>21250</v>
      </c>
      <c r="B465" t="s">
        <v>21304</v>
      </c>
      <c r="C465" t="s">
        <v>4842</v>
      </c>
      <c r="D465">
        <v>0.52129999999999999</v>
      </c>
      <c r="E465" t="s">
        <v>21308</v>
      </c>
      <c r="K465" t="s">
        <v>6860</v>
      </c>
      <c r="M465" t="s">
        <v>21373</v>
      </c>
      <c r="N465">
        <v>8</v>
      </c>
      <c r="O465" t="s">
        <v>21442</v>
      </c>
      <c r="P465" t="s">
        <v>21532</v>
      </c>
      <c r="U465">
        <v>1445.67</v>
      </c>
      <c r="Y465">
        <v>0</v>
      </c>
      <c r="AI465">
        <v>0</v>
      </c>
      <c r="AJ465">
        <v>0</v>
      </c>
      <c r="AK465" t="s">
        <v>21144</v>
      </c>
      <c r="AL465" t="s">
        <v>21144</v>
      </c>
      <c r="AM465" t="s">
        <v>20019</v>
      </c>
    </row>
    <row r="466" spans="1:39" x14ac:dyDescent="0.25">
      <c r="A466" t="s">
        <v>21251</v>
      </c>
      <c r="B466" t="s">
        <v>21304</v>
      </c>
      <c r="C466" t="s">
        <v>4842</v>
      </c>
      <c r="D466">
        <v>0.55069999999999997</v>
      </c>
      <c r="E466" t="s">
        <v>21308</v>
      </c>
      <c r="K466" t="s">
        <v>6860</v>
      </c>
      <c r="M466" t="s">
        <v>21373</v>
      </c>
      <c r="N466">
        <v>8</v>
      </c>
      <c r="O466" t="s">
        <v>21442</v>
      </c>
      <c r="P466" t="s">
        <v>21533</v>
      </c>
      <c r="U466">
        <v>1467.67</v>
      </c>
      <c r="Y466">
        <v>0</v>
      </c>
      <c r="AI466">
        <v>0</v>
      </c>
      <c r="AJ466">
        <v>0</v>
      </c>
      <c r="AK466" t="s">
        <v>21144</v>
      </c>
      <c r="AL466" t="s">
        <v>21144</v>
      </c>
      <c r="AM466" t="s">
        <v>20019</v>
      </c>
    </row>
    <row r="467" spans="1:39" x14ac:dyDescent="0.25">
      <c r="A467" t="s">
        <v>21252</v>
      </c>
      <c r="B467" t="s">
        <v>21304</v>
      </c>
      <c r="C467" t="s">
        <v>4842</v>
      </c>
      <c r="D467">
        <v>0.61599999999999999</v>
      </c>
      <c r="E467" t="s">
        <v>21308</v>
      </c>
      <c r="K467" t="s">
        <v>6860</v>
      </c>
      <c r="M467" t="s">
        <v>21373</v>
      </c>
      <c r="N467">
        <v>8</v>
      </c>
      <c r="O467" t="s">
        <v>21442</v>
      </c>
      <c r="P467" t="s">
        <v>21534</v>
      </c>
      <c r="U467">
        <v>1467.69</v>
      </c>
      <c r="Y467">
        <v>0</v>
      </c>
      <c r="AI467">
        <v>0</v>
      </c>
      <c r="AJ467">
        <v>0</v>
      </c>
      <c r="AK467" t="s">
        <v>21144</v>
      </c>
      <c r="AL467" t="s">
        <v>21144</v>
      </c>
      <c r="AM467" t="s">
        <v>20019</v>
      </c>
    </row>
    <row r="468" spans="1:39" x14ac:dyDescent="0.25">
      <c r="A468" t="s">
        <v>21253</v>
      </c>
      <c r="B468" t="s">
        <v>21304</v>
      </c>
      <c r="C468" t="s">
        <v>4842</v>
      </c>
      <c r="D468">
        <v>0.52129999999999999</v>
      </c>
      <c r="E468" t="s">
        <v>21308</v>
      </c>
      <c r="K468" t="s">
        <v>6860</v>
      </c>
      <c r="M468" t="s">
        <v>21373</v>
      </c>
      <c r="N468">
        <v>8</v>
      </c>
      <c r="O468" t="s">
        <v>21442</v>
      </c>
      <c r="P468" t="s">
        <v>21535</v>
      </c>
      <c r="U468">
        <v>1413.6</v>
      </c>
      <c r="Y468">
        <v>0</v>
      </c>
      <c r="AI468">
        <v>0</v>
      </c>
      <c r="AJ468">
        <v>0</v>
      </c>
      <c r="AK468" t="s">
        <v>21144</v>
      </c>
      <c r="AL468" t="s">
        <v>21144</v>
      </c>
      <c r="AM468" t="s">
        <v>20019</v>
      </c>
    </row>
    <row r="469" spans="1:39" x14ac:dyDescent="0.25">
      <c r="A469" t="s">
        <v>21254</v>
      </c>
      <c r="B469" t="s">
        <v>21304</v>
      </c>
      <c r="C469" t="s">
        <v>4842</v>
      </c>
      <c r="D469">
        <v>0.54100000000000004</v>
      </c>
      <c r="E469" t="s">
        <v>21308</v>
      </c>
      <c r="K469" t="s">
        <v>6860</v>
      </c>
      <c r="M469" t="s">
        <v>21373</v>
      </c>
      <c r="N469">
        <v>8</v>
      </c>
      <c r="O469" t="s">
        <v>21442</v>
      </c>
      <c r="P469" t="s">
        <v>21536</v>
      </c>
      <c r="U469">
        <v>1447.62</v>
      </c>
      <c r="Y469">
        <v>0</v>
      </c>
      <c r="AI469">
        <v>0</v>
      </c>
      <c r="AJ469">
        <v>0</v>
      </c>
      <c r="AK469" t="s">
        <v>21144</v>
      </c>
      <c r="AL469" t="s">
        <v>21144</v>
      </c>
      <c r="AM469" t="s">
        <v>20019</v>
      </c>
    </row>
    <row r="470" spans="1:39" x14ac:dyDescent="0.25">
      <c r="A470" t="s">
        <v>21255</v>
      </c>
      <c r="B470" t="s">
        <v>21304</v>
      </c>
      <c r="C470" t="s">
        <v>4842</v>
      </c>
      <c r="D470">
        <v>0.53120000000000001</v>
      </c>
      <c r="E470" t="s">
        <v>21308</v>
      </c>
      <c r="K470" t="s">
        <v>6860</v>
      </c>
      <c r="M470" t="s">
        <v>21373</v>
      </c>
      <c r="N470">
        <v>8</v>
      </c>
      <c r="O470" t="s">
        <v>21442</v>
      </c>
      <c r="P470" t="s">
        <v>21537</v>
      </c>
      <c r="U470">
        <v>1427.63</v>
      </c>
      <c r="Y470">
        <v>0</v>
      </c>
      <c r="AI470">
        <v>0</v>
      </c>
      <c r="AJ470">
        <v>0</v>
      </c>
      <c r="AK470" t="s">
        <v>21144</v>
      </c>
      <c r="AL470" t="s">
        <v>21144</v>
      </c>
      <c r="AM470" t="s">
        <v>20019</v>
      </c>
    </row>
    <row r="471" spans="1:39" x14ac:dyDescent="0.25">
      <c r="A471" t="s">
        <v>21256</v>
      </c>
      <c r="B471" t="s">
        <v>21304</v>
      </c>
      <c r="C471" t="s">
        <v>4842</v>
      </c>
      <c r="D471">
        <v>0.49980000000000002</v>
      </c>
      <c r="E471" t="s">
        <v>21308</v>
      </c>
      <c r="K471" t="s">
        <v>6860</v>
      </c>
      <c r="M471" t="s">
        <v>21373</v>
      </c>
      <c r="N471">
        <v>8</v>
      </c>
      <c r="O471" t="s">
        <v>21442</v>
      </c>
      <c r="P471" t="s">
        <v>21538</v>
      </c>
      <c r="U471">
        <v>1399.57</v>
      </c>
      <c r="Y471">
        <v>0</v>
      </c>
      <c r="AI471">
        <v>0</v>
      </c>
      <c r="AJ471">
        <v>0</v>
      </c>
      <c r="AK471" t="s">
        <v>21144</v>
      </c>
      <c r="AL471" t="s">
        <v>21144</v>
      </c>
      <c r="AM471" t="s">
        <v>20019</v>
      </c>
    </row>
    <row r="472" spans="1:39" x14ac:dyDescent="0.25">
      <c r="A472" t="s">
        <v>21257</v>
      </c>
      <c r="B472" t="s">
        <v>21304</v>
      </c>
      <c r="C472" t="s">
        <v>4842</v>
      </c>
      <c r="D472">
        <v>0.48180000000000001</v>
      </c>
      <c r="E472" t="s">
        <v>21308</v>
      </c>
      <c r="K472" t="s">
        <v>6860</v>
      </c>
      <c r="M472" t="s">
        <v>21373</v>
      </c>
      <c r="N472">
        <v>8</v>
      </c>
      <c r="O472" t="s">
        <v>21442</v>
      </c>
      <c r="P472" t="s">
        <v>21539</v>
      </c>
      <c r="U472">
        <v>1471.64</v>
      </c>
      <c r="Y472">
        <v>0</v>
      </c>
      <c r="AI472">
        <v>0</v>
      </c>
      <c r="AJ472">
        <v>0</v>
      </c>
      <c r="AK472" t="s">
        <v>21144</v>
      </c>
      <c r="AL472" t="s">
        <v>21144</v>
      </c>
      <c r="AM472" t="s">
        <v>20019</v>
      </c>
    </row>
    <row r="473" spans="1:39" x14ac:dyDescent="0.25">
      <c r="A473" t="s">
        <v>21258</v>
      </c>
      <c r="B473" t="s">
        <v>21304</v>
      </c>
      <c r="C473" t="s">
        <v>4842</v>
      </c>
      <c r="D473">
        <v>0.51729999999999998</v>
      </c>
      <c r="E473" t="s">
        <v>21308</v>
      </c>
      <c r="K473" t="s">
        <v>6860</v>
      </c>
      <c r="M473" t="s">
        <v>21373</v>
      </c>
      <c r="N473">
        <v>8</v>
      </c>
      <c r="O473" t="s">
        <v>21442</v>
      </c>
      <c r="P473" t="s">
        <v>21540</v>
      </c>
      <c r="U473">
        <v>1442.6</v>
      </c>
      <c r="Y473">
        <v>0</v>
      </c>
      <c r="AI473">
        <v>0</v>
      </c>
      <c r="AJ473">
        <v>0</v>
      </c>
      <c r="AK473" t="s">
        <v>21144</v>
      </c>
      <c r="AL473" t="s">
        <v>21144</v>
      </c>
      <c r="AM473" t="s">
        <v>20019</v>
      </c>
    </row>
    <row r="474" spans="1:39" x14ac:dyDescent="0.25">
      <c r="A474" t="s">
        <v>21259</v>
      </c>
      <c r="B474" t="s">
        <v>21304</v>
      </c>
      <c r="C474" t="s">
        <v>4842</v>
      </c>
      <c r="D474">
        <v>0.45729999999999998</v>
      </c>
      <c r="E474" t="s">
        <v>21308</v>
      </c>
      <c r="K474" t="s">
        <v>6860</v>
      </c>
      <c r="M474" t="s">
        <v>21373</v>
      </c>
      <c r="N474">
        <v>8</v>
      </c>
      <c r="O474" t="s">
        <v>21442</v>
      </c>
      <c r="P474" t="s">
        <v>21541</v>
      </c>
      <c r="U474">
        <v>1458.55</v>
      </c>
      <c r="Y474">
        <v>0</v>
      </c>
      <c r="AI474">
        <v>0</v>
      </c>
      <c r="AJ474">
        <v>0</v>
      </c>
      <c r="AK474" t="s">
        <v>21144</v>
      </c>
      <c r="AL474" t="s">
        <v>21144</v>
      </c>
      <c r="AM474" t="s">
        <v>20019</v>
      </c>
    </row>
    <row r="475" spans="1:39" x14ac:dyDescent="0.25">
      <c r="A475" t="s">
        <v>21260</v>
      </c>
      <c r="B475" t="s">
        <v>21304</v>
      </c>
      <c r="C475" t="s">
        <v>4842</v>
      </c>
      <c r="D475">
        <v>0.5333</v>
      </c>
      <c r="E475" t="s">
        <v>21308</v>
      </c>
      <c r="K475" t="s">
        <v>6860</v>
      </c>
      <c r="M475" t="s">
        <v>21373</v>
      </c>
      <c r="N475">
        <v>8</v>
      </c>
      <c r="O475" t="s">
        <v>21442</v>
      </c>
      <c r="P475" t="s">
        <v>21542</v>
      </c>
      <c r="U475">
        <v>1482.64</v>
      </c>
      <c r="Y475">
        <v>0</v>
      </c>
      <c r="AI475">
        <v>0</v>
      </c>
      <c r="AJ475">
        <v>0</v>
      </c>
      <c r="AK475" t="s">
        <v>21144</v>
      </c>
      <c r="AL475" t="s">
        <v>21144</v>
      </c>
      <c r="AM475" t="s">
        <v>20019</v>
      </c>
    </row>
    <row r="476" spans="1:39" x14ac:dyDescent="0.25">
      <c r="A476" t="s">
        <v>21261</v>
      </c>
      <c r="B476" t="s">
        <v>21304</v>
      </c>
      <c r="C476" t="s">
        <v>4842</v>
      </c>
      <c r="D476">
        <v>0.5917</v>
      </c>
      <c r="E476" t="s">
        <v>21308</v>
      </c>
      <c r="K476" t="s">
        <v>6860</v>
      </c>
      <c r="M476" t="s">
        <v>21373</v>
      </c>
      <c r="N476">
        <v>8</v>
      </c>
      <c r="O476" t="s">
        <v>21442</v>
      </c>
      <c r="P476" t="s">
        <v>21543</v>
      </c>
      <c r="U476">
        <v>1482.66</v>
      </c>
      <c r="Y476">
        <v>0</v>
      </c>
      <c r="AI476">
        <v>0</v>
      </c>
      <c r="AJ476">
        <v>0</v>
      </c>
      <c r="AK476" t="s">
        <v>21144</v>
      </c>
      <c r="AL476" t="s">
        <v>21144</v>
      </c>
      <c r="AM476" t="s">
        <v>20019</v>
      </c>
    </row>
    <row r="477" spans="1:39" x14ac:dyDescent="0.25">
      <c r="A477" t="s">
        <v>21262</v>
      </c>
      <c r="B477" t="s">
        <v>21304</v>
      </c>
      <c r="C477" t="s">
        <v>4842</v>
      </c>
      <c r="D477">
        <v>0.49569999999999997</v>
      </c>
      <c r="E477" t="s">
        <v>21308</v>
      </c>
      <c r="K477" t="s">
        <v>6860</v>
      </c>
      <c r="M477" t="s">
        <v>21373</v>
      </c>
      <c r="N477">
        <v>8</v>
      </c>
      <c r="O477" t="s">
        <v>21442</v>
      </c>
      <c r="P477" t="s">
        <v>21544</v>
      </c>
      <c r="U477">
        <v>1428.57</v>
      </c>
      <c r="Y477">
        <v>0</v>
      </c>
      <c r="AI477">
        <v>0</v>
      </c>
      <c r="AJ477">
        <v>0</v>
      </c>
      <c r="AK477" t="s">
        <v>21144</v>
      </c>
      <c r="AL477" t="s">
        <v>21144</v>
      </c>
      <c r="AM477" t="s">
        <v>20019</v>
      </c>
    </row>
    <row r="478" spans="1:39" x14ac:dyDescent="0.25">
      <c r="A478" t="s">
        <v>21263</v>
      </c>
      <c r="B478" t="s">
        <v>21304</v>
      </c>
      <c r="C478" t="s">
        <v>4842</v>
      </c>
      <c r="D478">
        <v>0.51429999999999998</v>
      </c>
      <c r="E478" t="s">
        <v>21308</v>
      </c>
      <c r="K478" t="s">
        <v>6860</v>
      </c>
      <c r="M478" t="s">
        <v>21373</v>
      </c>
      <c r="N478">
        <v>8</v>
      </c>
      <c r="O478" t="s">
        <v>21442</v>
      </c>
      <c r="P478" t="s">
        <v>21545</v>
      </c>
      <c r="U478">
        <v>1462.59</v>
      </c>
      <c r="Y478">
        <v>0</v>
      </c>
      <c r="AI478">
        <v>0</v>
      </c>
      <c r="AJ478">
        <v>0</v>
      </c>
      <c r="AK478" t="s">
        <v>21144</v>
      </c>
      <c r="AL478" t="s">
        <v>21144</v>
      </c>
      <c r="AM478" t="s">
        <v>20019</v>
      </c>
    </row>
    <row r="479" spans="1:39" x14ac:dyDescent="0.25">
      <c r="A479" t="s">
        <v>21264</v>
      </c>
      <c r="B479" t="s">
        <v>21304</v>
      </c>
      <c r="C479" t="s">
        <v>4842</v>
      </c>
      <c r="D479">
        <v>0.51729999999999998</v>
      </c>
      <c r="E479" t="s">
        <v>21308</v>
      </c>
      <c r="K479" t="s">
        <v>6860</v>
      </c>
      <c r="M479" t="s">
        <v>21373</v>
      </c>
      <c r="N479">
        <v>8</v>
      </c>
      <c r="O479" t="s">
        <v>21442</v>
      </c>
      <c r="P479" t="s">
        <v>21546</v>
      </c>
      <c r="U479">
        <v>1442.6</v>
      </c>
      <c r="Y479">
        <v>0</v>
      </c>
      <c r="AI479">
        <v>0</v>
      </c>
      <c r="AJ479">
        <v>0</v>
      </c>
      <c r="AK479" t="s">
        <v>21144</v>
      </c>
      <c r="AL479" t="s">
        <v>21144</v>
      </c>
      <c r="AM479" t="s">
        <v>20019</v>
      </c>
    </row>
    <row r="480" spans="1:39" x14ac:dyDescent="0.25">
      <c r="A480" t="s">
        <v>21265</v>
      </c>
      <c r="B480" t="s">
        <v>21304</v>
      </c>
      <c r="C480" t="s">
        <v>4842</v>
      </c>
      <c r="D480">
        <v>0.47049999999999997</v>
      </c>
      <c r="E480" t="s">
        <v>21308</v>
      </c>
      <c r="K480" t="s">
        <v>6860</v>
      </c>
      <c r="M480" t="s">
        <v>21373</v>
      </c>
      <c r="N480">
        <v>8</v>
      </c>
      <c r="O480" t="s">
        <v>21442</v>
      </c>
      <c r="P480" t="s">
        <v>21547</v>
      </c>
      <c r="U480">
        <v>1414.54</v>
      </c>
      <c r="Y480">
        <v>0</v>
      </c>
      <c r="AI480">
        <v>0</v>
      </c>
      <c r="AJ480">
        <v>0</v>
      </c>
      <c r="AK480" t="s">
        <v>21144</v>
      </c>
      <c r="AL480" t="s">
        <v>21144</v>
      </c>
      <c r="AM480" t="s">
        <v>20019</v>
      </c>
    </row>
    <row r="481" spans="1:39" x14ac:dyDescent="0.25">
      <c r="A481" t="s">
        <v>21266</v>
      </c>
      <c r="B481" t="s">
        <v>21304</v>
      </c>
      <c r="C481" t="s">
        <v>4842</v>
      </c>
      <c r="D481">
        <v>0.43769999999999998</v>
      </c>
      <c r="E481" t="s">
        <v>21308</v>
      </c>
      <c r="K481" t="s">
        <v>6860</v>
      </c>
      <c r="M481" t="s">
        <v>21373</v>
      </c>
      <c r="N481">
        <v>8</v>
      </c>
      <c r="O481" t="s">
        <v>21442</v>
      </c>
      <c r="P481" t="s">
        <v>21548</v>
      </c>
      <c r="U481">
        <v>1486.61</v>
      </c>
      <c r="Y481">
        <v>0</v>
      </c>
      <c r="AI481">
        <v>0</v>
      </c>
      <c r="AJ481">
        <v>0</v>
      </c>
      <c r="AK481" t="s">
        <v>21144</v>
      </c>
      <c r="AL481" t="s">
        <v>21144</v>
      </c>
      <c r="AM481" t="s">
        <v>20019</v>
      </c>
    </row>
    <row r="482" spans="1:39" x14ac:dyDescent="0.25">
      <c r="A482" t="s">
        <v>21267</v>
      </c>
      <c r="B482" t="s">
        <v>21304</v>
      </c>
      <c r="C482" t="s">
        <v>4842</v>
      </c>
      <c r="D482">
        <v>0.59919999999999995</v>
      </c>
      <c r="E482" t="s">
        <v>21308</v>
      </c>
      <c r="K482" t="s">
        <v>6860</v>
      </c>
      <c r="M482" t="s">
        <v>21373</v>
      </c>
      <c r="N482">
        <v>8</v>
      </c>
      <c r="O482" t="s">
        <v>21442</v>
      </c>
      <c r="P482" t="s">
        <v>21549</v>
      </c>
      <c r="U482">
        <v>1561.68</v>
      </c>
      <c r="Y482">
        <v>0</v>
      </c>
      <c r="AI482">
        <v>0</v>
      </c>
      <c r="AJ482">
        <v>0</v>
      </c>
      <c r="AK482" t="s">
        <v>21144</v>
      </c>
      <c r="AL482" t="s">
        <v>21144</v>
      </c>
      <c r="AM482" t="s">
        <v>20019</v>
      </c>
    </row>
    <row r="483" spans="1:39" x14ac:dyDescent="0.25">
      <c r="A483" t="s">
        <v>21268</v>
      </c>
      <c r="B483" t="s">
        <v>21304</v>
      </c>
      <c r="C483" t="s">
        <v>4842</v>
      </c>
      <c r="D483">
        <v>0.46899999999999997</v>
      </c>
      <c r="E483" t="s">
        <v>21308</v>
      </c>
      <c r="K483" t="s">
        <v>6860</v>
      </c>
      <c r="M483" t="s">
        <v>21373</v>
      </c>
      <c r="N483">
        <v>8</v>
      </c>
      <c r="O483" t="s">
        <v>21442</v>
      </c>
      <c r="P483" t="s">
        <v>21550</v>
      </c>
      <c r="U483">
        <v>1427.59</v>
      </c>
      <c r="Y483">
        <v>0</v>
      </c>
      <c r="AI483">
        <v>0</v>
      </c>
      <c r="AJ483">
        <v>0</v>
      </c>
      <c r="AK483" t="s">
        <v>21144</v>
      </c>
      <c r="AL483" t="s">
        <v>21144</v>
      </c>
      <c r="AM483" t="s">
        <v>20019</v>
      </c>
    </row>
    <row r="484" spans="1:39" x14ac:dyDescent="0.25">
      <c r="A484" t="s">
        <v>21269</v>
      </c>
      <c r="B484" t="s">
        <v>21304</v>
      </c>
      <c r="C484" t="s">
        <v>4842</v>
      </c>
      <c r="D484">
        <v>0.47399999999999998</v>
      </c>
      <c r="E484" t="s">
        <v>21308</v>
      </c>
      <c r="K484" t="s">
        <v>6860</v>
      </c>
      <c r="M484" t="s">
        <v>21373</v>
      </c>
      <c r="N484">
        <v>8</v>
      </c>
      <c r="O484" t="s">
        <v>21442</v>
      </c>
      <c r="P484" t="s">
        <v>21551</v>
      </c>
      <c r="U484">
        <v>1414.54</v>
      </c>
      <c r="Y484">
        <v>0</v>
      </c>
      <c r="AI484">
        <v>0</v>
      </c>
      <c r="AJ484">
        <v>0</v>
      </c>
      <c r="AK484" t="s">
        <v>21144</v>
      </c>
      <c r="AL484" t="s">
        <v>21144</v>
      </c>
      <c r="AM484" t="s">
        <v>20019</v>
      </c>
    </row>
    <row r="485" spans="1:39" x14ac:dyDescent="0.25">
      <c r="A485" t="s">
        <v>21270</v>
      </c>
      <c r="B485" t="s">
        <v>21304</v>
      </c>
      <c r="C485" t="s">
        <v>4842</v>
      </c>
      <c r="D485">
        <v>0.59119999999999995</v>
      </c>
      <c r="E485" t="s">
        <v>21308</v>
      </c>
      <c r="K485" t="s">
        <v>6860</v>
      </c>
      <c r="M485" t="s">
        <v>21373</v>
      </c>
      <c r="N485">
        <v>8</v>
      </c>
      <c r="O485" t="s">
        <v>21442</v>
      </c>
      <c r="P485" t="s">
        <v>21552</v>
      </c>
      <c r="U485">
        <v>1452.66</v>
      </c>
      <c r="Y485">
        <v>0</v>
      </c>
      <c r="AI485">
        <v>0</v>
      </c>
      <c r="AJ485">
        <v>0</v>
      </c>
      <c r="AK485" t="s">
        <v>21144</v>
      </c>
      <c r="AL485" t="s">
        <v>21144</v>
      </c>
      <c r="AM485" t="s">
        <v>20019</v>
      </c>
    </row>
    <row r="486" spans="1:39" x14ac:dyDescent="0.25">
      <c r="A486" t="s">
        <v>21271</v>
      </c>
      <c r="B486" t="s">
        <v>21304</v>
      </c>
      <c r="C486" t="s">
        <v>4842</v>
      </c>
      <c r="D486">
        <v>0.68930000000000002</v>
      </c>
      <c r="E486" t="s">
        <v>21308</v>
      </c>
      <c r="K486" t="s">
        <v>6860</v>
      </c>
      <c r="M486" t="s">
        <v>21373</v>
      </c>
      <c r="N486">
        <v>8</v>
      </c>
      <c r="O486" t="s">
        <v>21442</v>
      </c>
      <c r="P486" t="s">
        <v>21553</v>
      </c>
      <c r="U486">
        <v>1452.68</v>
      </c>
      <c r="Y486">
        <v>0</v>
      </c>
      <c r="AI486">
        <v>0</v>
      </c>
      <c r="AJ486">
        <v>0</v>
      </c>
      <c r="AK486" t="s">
        <v>21144</v>
      </c>
      <c r="AL486" t="s">
        <v>21144</v>
      </c>
      <c r="AM486" t="s">
        <v>20019</v>
      </c>
    </row>
    <row r="487" spans="1:39" x14ac:dyDescent="0.25">
      <c r="A487" t="s">
        <v>21272</v>
      </c>
      <c r="B487" t="s">
        <v>21304</v>
      </c>
      <c r="C487" t="s">
        <v>4842</v>
      </c>
      <c r="D487">
        <v>0.56669999999999998</v>
      </c>
      <c r="E487" t="s">
        <v>21308</v>
      </c>
      <c r="K487" t="s">
        <v>6860</v>
      </c>
      <c r="M487" t="s">
        <v>21373</v>
      </c>
      <c r="N487">
        <v>8</v>
      </c>
      <c r="O487" t="s">
        <v>21442</v>
      </c>
      <c r="P487" t="s">
        <v>21554</v>
      </c>
      <c r="U487">
        <v>1398.59</v>
      </c>
      <c r="Y487">
        <v>0</v>
      </c>
      <c r="AI487">
        <v>0</v>
      </c>
      <c r="AJ487">
        <v>0</v>
      </c>
      <c r="AK487" t="s">
        <v>21144</v>
      </c>
      <c r="AL487" t="s">
        <v>21144</v>
      </c>
      <c r="AM487" t="s">
        <v>20019</v>
      </c>
    </row>
    <row r="488" spans="1:39" x14ac:dyDescent="0.25">
      <c r="A488" t="s">
        <v>21273</v>
      </c>
      <c r="B488" t="s">
        <v>21304</v>
      </c>
      <c r="C488" t="s">
        <v>4842</v>
      </c>
      <c r="D488">
        <v>0.58230000000000004</v>
      </c>
      <c r="E488" t="s">
        <v>21308</v>
      </c>
      <c r="K488" t="s">
        <v>6860</v>
      </c>
      <c r="M488" t="s">
        <v>21373</v>
      </c>
      <c r="N488">
        <v>8</v>
      </c>
      <c r="O488" t="s">
        <v>21442</v>
      </c>
      <c r="P488" t="s">
        <v>21555</v>
      </c>
      <c r="U488">
        <v>1432.61</v>
      </c>
      <c r="Y488">
        <v>0</v>
      </c>
      <c r="AI488">
        <v>0</v>
      </c>
      <c r="AJ488">
        <v>0</v>
      </c>
      <c r="AK488" t="s">
        <v>21144</v>
      </c>
      <c r="AL488" t="s">
        <v>21144</v>
      </c>
      <c r="AM488" t="s">
        <v>20019</v>
      </c>
    </row>
    <row r="489" spans="1:39" x14ac:dyDescent="0.25">
      <c r="A489" t="s">
        <v>21274</v>
      </c>
      <c r="B489" t="s">
        <v>21304</v>
      </c>
      <c r="C489" t="s">
        <v>4842</v>
      </c>
      <c r="D489">
        <v>0.58799999999999997</v>
      </c>
      <c r="E489" t="s">
        <v>21308</v>
      </c>
      <c r="K489" t="s">
        <v>6860</v>
      </c>
      <c r="M489" t="s">
        <v>21373</v>
      </c>
      <c r="N489">
        <v>8</v>
      </c>
      <c r="O489" t="s">
        <v>21442</v>
      </c>
      <c r="P489" t="s">
        <v>21556</v>
      </c>
      <c r="U489">
        <v>1412.62</v>
      </c>
      <c r="Y489">
        <v>0</v>
      </c>
      <c r="AI489">
        <v>0</v>
      </c>
      <c r="AJ489">
        <v>0</v>
      </c>
      <c r="AK489" t="s">
        <v>21144</v>
      </c>
      <c r="AL489" t="s">
        <v>21144</v>
      </c>
      <c r="AM489" t="s">
        <v>20019</v>
      </c>
    </row>
    <row r="490" spans="1:39" x14ac:dyDescent="0.25">
      <c r="A490" t="s">
        <v>21275</v>
      </c>
      <c r="B490" t="s">
        <v>21304</v>
      </c>
      <c r="C490" t="s">
        <v>4842</v>
      </c>
      <c r="D490">
        <v>0.52800000000000002</v>
      </c>
      <c r="E490" t="s">
        <v>21308</v>
      </c>
      <c r="K490" t="s">
        <v>6860</v>
      </c>
      <c r="M490" t="s">
        <v>21373</v>
      </c>
      <c r="N490">
        <v>8</v>
      </c>
      <c r="O490" t="s">
        <v>21442</v>
      </c>
      <c r="P490" t="s">
        <v>21557</v>
      </c>
      <c r="U490">
        <v>1384.56</v>
      </c>
      <c r="Y490">
        <v>0</v>
      </c>
      <c r="AI490">
        <v>0</v>
      </c>
      <c r="AJ490">
        <v>0</v>
      </c>
      <c r="AK490" t="s">
        <v>21144</v>
      </c>
      <c r="AL490" t="s">
        <v>21144</v>
      </c>
      <c r="AM490" t="s">
        <v>20019</v>
      </c>
    </row>
    <row r="491" spans="1:39" x14ac:dyDescent="0.25">
      <c r="A491" t="s">
        <v>21276</v>
      </c>
      <c r="B491" t="s">
        <v>21304</v>
      </c>
      <c r="C491" t="s">
        <v>4842</v>
      </c>
      <c r="D491">
        <v>0.47399999999999998</v>
      </c>
      <c r="E491" t="s">
        <v>21308</v>
      </c>
      <c r="K491" t="s">
        <v>6860</v>
      </c>
      <c r="M491" t="s">
        <v>21373</v>
      </c>
      <c r="N491">
        <v>8</v>
      </c>
      <c r="O491" t="s">
        <v>21442</v>
      </c>
      <c r="P491" t="s">
        <v>21558</v>
      </c>
      <c r="U491">
        <v>1456.63</v>
      </c>
      <c r="Y491">
        <v>0</v>
      </c>
      <c r="AI491">
        <v>0</v>
      </c>
      <c r="AJ491">
        <v>0</v>
      </c>
      <c r="AK491" t="s">
        <v>21144</v>
      </c>
      <c r="AL491" t="s">
        <v>21144</v>
      </c>
      <c r="AM491" t="s">
        <v>20019</v>
      </c>
    </row>
    <row r="492" spans="1:39" x14ac:dyDescent="0.25">
      <c r="A492" t="s">
        <v>21277</v>
      </c>
      <c r="B492" t="s">
        <v>21304</v>
      </c>
      <c r="C492" t="s">
        <v>4842</v>
      </c>
      <c r="D492">
        <v>0.62770000000000004</v>
      </c>
      <c r="E492" t="s">
        <v>21308</v>
      </c>
      <c r="K492" t="s">
        <v>6860</v>
      </c>
      <c r="M492" t="s">
        <v>21373</v>
      </c>
      <c r="N492">
        <v>8</v>
      </c>
      <c r="O492" t="s">
        <v>21442</v>
      </c>
      <c r="P492" t="s">
        <v>21559</v>
      </c>
      <c r="U492">
        <v>1531.7</v>
      </c>
      <c r="Y492">
        <v>0</v>
      </c>
      <c r="AI492">
        <v>0</v>
      </c>
      <c r="AJ492">
        <v>0</v>
      </c>
      <c r="AK492" t="s">
        <v>21144</v>
      </c>
      <c r="AL492" t="s">
        <v>21144</v>
      </c>
      <c r="AM492" t="s">
        <v>20019</v>
      </c>
    </row>
    <row r="493" spans="1:39" x14ac:dyDescent="0.25">
      <c r="A493" t="s">
        <v>21278</v>
      </c>
      <c r="B493" t="s">
        <v>21304</v>
      </c>
      <c r="C493" t="s">
        <v>4842</v>
      </c>
      <c r="D493">
        <v>0.51970000000000005</v>
      </c>
      <c r="E493" t="s">
        <v>21308</v>
      </c>
      <c r="K493" t="s">
        <v>6860</v>
      </c>
      <c r="M493" t="s">
        <v>21373</v>
      </c>
      <c r="N493">
        <v>8</v>
      </c>
      <c r="O493" t="s">
        <v>21442</v>
      </c>
      <c r="P493" t="s">
        <v>21560</v>
      </c>
      <c r="U493">
        <v>1441.61</v>
      </c>
      <c r="Y493">
        <v>0</v>
      </c>
      <c r="AI493">
        <v>0</v>
      </c>
      <c r="AJ493">
        <v>0</v>
      </c>
      <c r="AK493" t="s">
        <v>21144</v>
      </c>
      <c r="AL493" t="s">
        <v>21144</v>
      </c>
      <c r="AM493" t="s">
        <v>20019</v>
      </c>
    </row>
    <row r="494" spans="1:39" x14ac:dyDescent="0.25">
      <c r="A494" t="s">
        <v>21279</v>
      </c>
      <c r="B494" t="s">
        <v>21304</v>
      </c>
      <c r="C494" t="s">
        <v>4842</v>
      </c>
      <c r="D494">
        <v>0.62180000000000002</v>
      </c>
      <c r="E494" t="s">
        <v>21308</v>
      </c>
      <c r="K494" t="s">
        <v>6860</v>
      </c>
      <c r="M494" t="s">
        <v>21373</v>
      </c>
      <c r="N494">
        <v>8</v>
      </c>
      <c r="O494" t="s">
        <v>21442</v>
      </c>
      <c r="P494" t="s">
        <v>21561</v>
      </c>
      <c r="U494">
        <v>1444.68</v>
      </c>
      <c r="Y494">
        <v>0</v>
      </c>
      <c r="AI494">
        <v>0</v>
      </c>
      <c r="AJ494">
        <v>0</v>
      </c>
      <c r="AK494" t="s">
        <v>21144</v>
      </c>
      <c r="AL494" t="s">
        <v>21144</v>
      </c>
      <c r="AM494" t="s">
        <v>20019</v>
      </c>
    </row>
    <row r="495" spans="1:39" x14ac:dyDescent="0.25">
      <c r="A495" t="s">
        <v>21280</v>
      </c>
      <c r="B495" t="s">
        <v>21304</v>
      </c>
      <c r="C495" t="s">
        <v>4842</v>
      </c>
      <c r="D495">
        <v>0.65649999999999997</v>
      </c>
      <c r="E495" t="s">
        <v>21308</v>
      </c>
      <c r="K495" t="s">
        <v>6860</v>
      </c>
      <c r="M495" t="s">
        <v>21373</v>
      </c>
      <c r="N495">
        <v>8</v>
      </c>
      <c r="O495" t="s">
        <v>21442</v>
      </c>
      <c r="P495" t="s">
        <v>21562</v>
      </c>
      <c r="U495">
        <v>1466.69</v>
      </c>
      <c r="Y495">
        <v>0</v>
      </c>
      <c r="AI495">
        <v>0</v>
      </c>
      <c r="AJ495">
        <v>0</v>
      </c>
      <c r="AK495" t="s">
        <v>21144</v>
      </c>
      <c r="AL495" t="s">
        <v>21144</v>
      </c>
      <c r="AM495" t="s">
        <v>20019</v>
      </c>
    </row>
    <row r="496" spans="1:39" x14ac:dyDescent="0.25">
      <c r="A496" t="s">
        <v>21281</v>
      </c>
      <c r="B496" t="s">
        <v>21304</v>
      </c>
      <c r="C496" t="s">
        <v>4842</v>
      </c>
      <c r="D496">
        <v>0.72670000000000001</v>
      </c>
      <c r="E496" t="s">
        <v>21308</v>
      </c>
      <c r="K496" t="s">
        <v>6860</v>
      </c>
      <c r="M496" t="s">
        <v>21373</v>
      </c>
      <c r="N496">
        <v>8</v>
      </c>
      <c r="O496" t="s">
        <v>21442</v>
      </c>
      <c r="P496" t="s">
        <v>21563</v>
      </c>
      <c r="U496">
        <v>1466.71</v>
      </c>
      <c r="Y496">
        <v>0</v>
      </c>
      <c r="AI496">
        <v>0</v>
      </c>
      <c r="AJ496">
        <v>0</v>
      </c>
      <c r="AK496" t="s">
        <v>21144</v>
      </c>
      <c r="AL496" t="s">
        <v>21144</v>
      </c>
      <c r="AM496" t="s">
        <v>20019</v>
      </c>
    </row>
    <row r="497" spans="1:39" x14ac:dyDescent="0.25">
      <c r="A497" t="s">
        <v>21282</v>
      </c>
      <c r="B497" t="s">
        <v>21304</v>
      </c>
      <c r="C497" t="s">
        <v>4842</v>
      </c>
      <c r="D497">
        <v>0.62180000000000002</v>
      </c>
      <c r="E497" t="s">
        <v>21308</v>
      </c>
      <c r="K497" t="s">
        <v>6860</v>
      </c>
      <c r="M497" t="s">
        <v>21373</v>
      </c>
      <c r="N497">
        <v>8</v>
      </c>
      <c r="O497" t="s">
        <v>21442</v>
      </c>
      <c r="P497" t="s">
        <v>21564</v>
      </c>
      <c r="U497">
        <v>1412.62</v>
      </c>
      <c r="Y497">
        <v>0</v>
      </c>
      <c r="AI497">
        <v>0</v>
      </c>
      <c r="AJ497">
        <v>0</v>
      </c>
      <c r="AK497" t="s">
        <v>21144</v>
      </c>
      <c r="AL497" t="s">
        <v>21144</v>
      </c>
      <c r="AM497" t="s">
        <v>20019</v>
      </c>
    </row>
    <row r="498" spans="1:39" x14ac:dyDescent="0.25">
      <c r="A498" t="s">
        <v>21283</v>
      </c>
      <c r="B498" t="s">
        <v>21304</v>
      </c>
      <c r="C498" t="s">
        <v>4842</v>
      </c>
      <c r="D498">
        <v>0.61699999999999999</v>
      </c>
      <c r="E498" t="s">
        <v>21308</v>
      </c>
      <c r="K498" t="s">
        <v>6860</v>
      </c>
      <c r="M498" t="s">
        <v>21373</v>
      </c>
      <c r="N498">
        <v>8</v>
      </c>
      <c r="O498" t="s">
        <v>21442</v>
      </c>
      <c r="P498" t="s">
        <v>21565</v>
      </c>
      <c r="U498">
        <v>1446.63</v>
      </c>
      <c r="Y498">
        <v>0</v>
      </c>
      <c r="AI498">
        <v>0</v>
      </c>
      <c r="AJ498">
        <v>0</v>
      </c>
      <c r="AK498" t="s">
        <v>21144</v>
      </c>
      <c r="AL498" t="s">
        <v>21144</v>
      </c>
      <c r="AM498" t="s">
        <v>20019</v>
      </c>
    </row>
    <row r="499" spans="1:39" x14ac:dyDescent="0.25">
      <c r="A499" t="s">
        <v>21284</v>
      </c>
      <c r="B499" t="s">
        <v>21304</v>
      </c>
      <c r="C499" t="s">
        <v>4842</v>
      </c>
      <c r="D499">
        <v>0.629</v>
      </c>
      <c r="E499" t="s">
        <v>21308</v>
      </c>
      <c r="K499" t="s">
        <v>6860</v>
      </c>
      <c r="M499" t="s">
        <v>21373</v>
      </c>
      <c r="N499">
        <v>8</v>
      </c>
      <c r="O499" t="s">
        <v>21442</v>
      </c>
      <c r="P499" t="s">
        <v>21566</v>
      </c>
      <c r="U499">
        <v>1426.64</v>
      </c>
      <c r="Y499">
        <v>0</v>
      </c>
      <c r="AI499">
        <v>0</v>
      </c>
      <c r="AJ499">
        <v>0</v>
      </c>
      <c r="AK499" t="s">
        <v>21144</v>
      </c>
      <c r="AL499" t="s">
        <v>21144</v>
      </c>
      <c r="AM499" t="s">
        <v>20019</v>
      </c>
    </row>
    <row r="500" spans="1:39" x14ac:dyDescent="0.25">
      <c r="A500" t="s">
        <v>21285</v>
      </c>
      <c r="B500" t="s">
        <v>21304</v>
      </c>
      <c r="C500" t="s">
        <v>4842</v>
      </c>
      <c r="D500">
        <v>0.58530000000000004</v>
      </c>
      <c r="E500" t="s">
        <v>21308</v>
      </c>
      <c r="K500" t="s">
        <v>6860</v>
      </c>
      <c r="M500" t="s">
        <v>21373</v>
      </c>
      <c r="N500">
        <v>8</v>
      </c>
      <c r="O500" t="s">
        <v>21442</v>
      </c>
      <c r="P500" t="s">
        <v>21567</v>
      </c>
      <c r="U500">
        <v>1398.59</v>
      </c>
      <c r="Y500">
        <v>0</v>
      </c>
      <c r="AI500">
        <v>0</v>
      </c>
      <c r="AJ500">
        <v>0</v>
      </c>
      <c r="AK500" t="s">
        <v>21144</v>
      </c>
      <c r="AL500" t="s">
        <v>21144</v>
      </c>
      <c r="AM500" t="s">
        <v>20019</v>
      </c>
    </row>
    <row r="501" spans="1:39" x14ac:dyDescent="0.25">
      <c r="A501" t="s">
        <v>21286</v>
      </c>
      <c r="B501" t="s">
        <v>21304</v>
      </c>
      <c r="C501" t="s">
        <v>4842</v>
      </c>
      <c r="D501">
        <v>0.53569999999999995</v>
      </c>
      <c r="E501" t="s">
        <v>21308</v>
      </c>
      <c r="K501" t="s">
        <v>6860</v>
      </c>
      <c r="M501" t="s">
        <v>21373</v>
      </c>
      <c r="N501">
        <v>8</v>
      </c>
      <c r="O501" t="s">
        <v>21442</v>
      </c>
      <c r="P501" t="s">
        <v>21568</v>
      </c>
      <c r="U501">
        <v>1470.66</v>
      </c>
      <c r="Y501">
        <v>0</v>
      </c>
      <c r="AI501">
        <v>0</v>
      </c>
      <c r="AJ501">
        <v>0</v>
      </c>
      <c r="AK501" t="s">
        <v>21144</v>
      </c>
      <c r="AL501" t="s">
        <v>21144</v>
      </c>
      <c r="AM501" t="s">
        <v>20019</v>
      </c>
    </row>
    <row r="502" spans="1:39" x14ac:dyDescent="0.25">
      <c r="A502" t="s">
        <v>21287</v>
      </c>
      <c r="B502" t="s">
        <v>21304</v>
      </c>
      <c r="C502" t="s">
        <v>4842</v>
      </c>
      <c r="D502">
        <v>0.64770000000000005</v>
      </c>
      <c r="E502" t="s">
        <v>21308</v>
      </c>
      <c r="K502" t="s">
        <v>6860</v>
      </c>
      <c r="M502" t="s">
        <v>21373</v>
      </c>
      <c r="N502">
        <v>8</v>
      </c>
      <c r="O502" t="s">
        <v>21442</v>
      </c>
      <c r="P502" t="s">
        <v>21569</v>
      </c>
      <c r="U502">
        <v>1545.72</v>
      </c>
      <c r="Y502">
        <v>0</v>
      </c>
      <c r="AI502">
        <v>0</v>
      </c>
      <c r="AJ502">
        <v>0</v>
      </c>
      <c r="AK502" t="s">
        <v>21144</v>
      </c>
      <c r="AL502" t="s">
        <v>21144</v>
      </c>
      <c r="AM502" t="s">
        <v>20019</v>
      </c>
    </row>
    <row r="503" spans="1:39" x14ac:dyDescent="0.25">
      <c r="A503" t="s">
        <v>21288</v>
      </c>
      <c r="B503" t="s">
        <v>21304</v>
      </c>
      <c r="C503" t="s">
        <v>4842</v>
      </c>
      <c r="D503">
        <v>0.65780000000000005</v>
      </c>
      <c r="E503" t="s">
        <v>21308</v>
      </c>
      <c r="K503" t="s">
        <v>6860</v>
      </c>
      <c r="M503" t="s">
        <v>21373</v>
      </c>
      <c r="N503">
        <v>8</v>
      </c>
      <c r="O503" t="s">
        <v>21442</v>
      </c>
      <c r="P503" t="s">
        <v>21570</v>
      </c>
      <c r="U503">
        <v>1505.79</v>
      </c>
      <c r="Y503">
        <v>0</v>
      </c>
      <c r="AI503">
        <v>0</v>
      </c>
      <c r="AJ503">
        <v>0</v>
      </c>
      <c r="AK503" t="s">
        <v>21144</v>
      </c>
      <c r="AL503" t="s">
        <v>21144</v>
      </c>
      <c r="AM503" t="s">
        <v>20019</v>
      </c>
    </row>
    <row r="504" spans="1:39" x14ac:dyDescent="0.25">
      <c r="A504" t="s">
        <v>21289</v>
      </c>
      <c r="B504" t="s">
        <v>21304</v>
      </c>
      <c r="C504" t="s">
        <v>4842</v>
      </c>
      <c r="D504">
        <v>0.62980000000000003</v>
      </c>
      <c r="E504" t="s">
        <v>21308</v>
      </c>
      <c r="K504" t="s">
        <v>6860</v>
      </c>
      <c r="M504" t="s">
        <v>21373</v>
      </c>
      <c r="N504">
        <v>8</v>
      </c>
      <c r="O504" t="s">
        <v>21442</v>
      </c>
      <c r="P504" t="s">
        <v>21571</v>
      </c>
      <c r="Q504">
        <v>11</v>
      </c>
      <c r="R504">
        <v>9</v>
      </c>
      <c r="S504">
        <v>-2.16</v>
      </c>
      <c r="T504">
        <v>1.4</v>
      </c>
      <c r="U504">
        <v>766.94</v>
      </c>
      <c r="V504">
        <v>266.35000000000002</v>
      </c>
      <c r="W504">
        <v>0.38</v>
      </c>
      <c r="X504">
        <v>3.1</v>
      </c>
      <c r="Y504">
        <v>8.17</v>
      </c>
      <c r="Z504">
        <v>2</v>
      </c>
      <c r="AA504" t="s">
        <v>4250</v>
      </c>
      <c r="AB504">
        <v>3</v>
      </c>
      <c r="AC504">
        <v>23</v>
      </c>
      <c r="AD504">
        <v>2.915</v>
      </c>
      <c r="AF504" t="s">
        <v>7951</v>
      </c>
      <c r="AI504">
        <v>0</v>
      </c>
      <c r="AJ504">
        <v>0</v>
      </c>
      <c r="AK504" t="s">
        <v>21144</v>
      </c>
      <c r="AL504" t="s">
        <v>21144</v>
      </c>
      <c r="AM504" t="s">
        <v>20019</v>
      </c>
    </row>
    <row r="505" spans="1:39" x14ac:dyDescent="0.25">
      <c r="A505" t="s">
        <v>21290</v>
      </c>
      <c r="B505" t="s">
        <v>21304</v>
      </c>
      <c r="C505" t="s">
        <v>4842</v>
      </c>
      <c r="D505">
        <v>0.26900000000000002</v>
      </c>
      <c r="E505" t="s">
        <v>21308</v>
      </c>
      <c r="K505" t="s">
        <v>6860</v>
      </c>
      <c r="M505" t="s">
        <v>21373</v>
      </c>
      <c r="N505">
        <v>8</v>
      </c>
      <c r="O505" t="s">
        <v>21442</v>
      </c>
      <c r="P505" t="s">
        <v>21572</v>
      </c>
      <c r="Q505">
        <v>10</v>
      </c>
      <c r="R505">
        <v>12</v>
      </c>
      <c r="S505">
        <v>-4.28</v>
      </c>
      <c r="T505">
        <v>-1.06</v>
      </c>
      <c r="U505">
        <v>756.87</v>
      </c>
      <c r="V505">
        <v>342.49</v>
      </c>
      <c r="W505">
        <v>-2.62</v>
      </c>
      <c r="X505">
        <v>4.43</v>
      </c>
      <c r="Y505">
        <v>13.41</v>
      </c>
      <c r="Z505">
        <v>2</v>
      </c>
      <c r="AA505" t="s">
        <v>4250</v>
      </c>
      <c r="AB505">
        <v>2</v>
      </c>
      <c r="AC505">
        <v>24</v>
      </c>
      <c r="AD505">
        <v>2</v>
      </c>
      <c r="AF505" t="s">
        <v>7950</v>
      </c>
      <c r="AI505">
        <v>0</v>
      </c>
      <c r="AJ505">
        <v>0</v>
      </c>
      <c r="AK505" t="s">
        <v>21144</v>
      </c>
      <c r="AL505" t="s">
        <v>21144</v>
      </c>
      <c r="AM505" t="s">
        <v>20019</v>
      </c>
    </row>
    <row r="506" spans="1:39" x14ac:dyDescent="0.25">
      <c r="A506" t="s">
        <v>21291</v>
      </c>
      <c r="B506" t="s">
        <v>21304</v>
      </c>
      <c r="C506" t="s">
        <v>4842</v>
      </c>
      <c r="D506">
        <v>0.41899999999999998</v>
      </c>
      <c r="E506" t="s">
        <v>21308</v>
      </c>
      <c r="K506" t="s">
        <v>6860</v>
      </c>
      <c r="M506" t="s">
        <v>21373</v>
      </c>
      <c r="N506">
        <v>8</v>
      </c>
      <c r="O506" t="s">
        <v>21442</v>
      </c>
      <c r="P506" t="s">
        <v>21573</v>
      </c>
      <c r="U506">
        <v>1460.68</v>
      </c>
      <c r="Y506">
        <v>0</v>
      </c>
      <c r="AI506">
        <v>0</v>
      </c>
      <c r="AJ506">
        <v>0</v>
      </c>
      <c r="AK506" t="s">
        <v>21144</v>
      </c>
      <c r="AL506" t="s">
        <v>21144</v>
      </c>
      <c r="AM506" t="s">
        <v>20019</v>
      </c>
    </row>
  </sheetData>
  <mergeCells count="5">
    <mergeCell ref="A1:J1"/>
    <mergeCell ref="K1:O1"/>
    <mergeCell ref="Q1:AE1"/>
    <mergeCell ref="AF1:AK1"/>
    <mergeCell ref="AL1:AM1"/>
  </mergeCells>
  <conditionalFormatting sqref="AE1:AE507">
    <cfRule type="iconSet" priority="1">
      <iconSet>
        <cfvo type="percent" val="0"/>
        <cfvo type="num" val="3.5"/>
        <cfvo type="num" val="4.5"/>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5926"/>
  <sheetViews>
    <sheetView workbookViewId="0"/>
  </sheetViews>
  <sheetFormatPr defaultRowHeight="15" x14ac:dyDescent="0.25"/>
  <sheetData>
    <row r="1" spans="1:35" ht="93" x14ac:dyDescent="0.25">
      <c r="A1" s="5" t="s">
        <v>21578</v>
      </c>
      <c r="B1" s="5" t="s">
        <v>21579</v>
      </c>
      <c r="C1" s="5" t="s">
        <v>21580</v>
      </c>
      <c r="D1" s="5" t="s">
        <v>21581</v>
      </c>
      <c r="E1" s="5" t="s">
        <v>21582</v>
      </c>
      <c r="F1" s="5" t="s">
        <v>21583</v>
      </c>
      <c r="G1" s="5" t="s">
        <v>21584</v>
      </c>
      <c r="H1" s="5" t="s">
        <v>21585</v>
      </c>
      <c r="I1" s="5" t="s">
        <v>21586</v>
      </c>
      <c r="J1" s="5" t="s">
        <v>21587</v>
      </c>
      <c r="K1" s="5" t="s">
        <v>21588</v>
      </c>
      <c r="L1" s="5" t="s">
        <v>21589</v>
      </c>
      <c r="M1" s="5" t="s">
        <v>21590</v>
      </c>
      <c r="N1" s="5" t="s">
        <v>21591</v>
      </c>
      <c r="O1" s="5" t="s">
        <v>5237</v>
      </c>
      <c r="P1" s="5" t="s">
        <v>5238</v>
      </c>
      <c r="Q1" s="5" t="s">
        <v>5239</v>
      </c>
      <c r="R1" s="5" t="s">
        <v>5240</v>
      </c>
      <c r="S1" s="5" t="s">
        <v>5241</v>
      </c>
      <c r="T1" s="5" t="s">
        <v>5242</v>
      </c>
      <c r="U1" s="5" t="s">
        <v>5243</v>
      </c>
      <c r="V1" s="5" t="s">
        <v>5244</v>
      </c>
      <c r="W1" s="5" t="s">
        <v>5245</v>
      </c>
      <c r="X1" s="5" t="s">
        <v>5246</v>
      </c>
      <c r="Y1" s="5" t="s">
        <v>5247</v>
      </c>
      <c r="Z1" s="5" t="s">
        <v>5248</v>
      </c>
      <c r="AA1" s="5" t="s">
        <v>5249</v>
      </c>
      <c r="AB1" s="5" t="s">
        <v>5250</v>
      </c>
      <c r="AC1" s="5" t="s">
        <v>5251</v>
      </c>
      <c r="AD1" s="5" t="s">
        <v>5252</v>
      </c>
      <c r="AE1" s="5" t="s">
        <v>5253</v>
      </c>
      <c r="AF1" s="5" t="s">
        <v>5254</v>
      </c>
      <c r="AG1" s="5" t="s">
        <v>5255</v>
      </c>
      <c r="AH1" s="5" t="s">
        <v>5256</v>
      </c>
      <c r="AI1" s="5" t="s">
        <v>5257</v>
      </c>
    </row>
    <row r="2" spans="1:35" x14ac:dyDescent="0.25">
      <c r="E2">
        <v>949</v>
      </c>
      <c r="H2">
        <v>5</v>
      </c>
      <c r="J2" t="s">
        <v>22089</v>
      </c>
      <c r="K2" t="s">
        <v>22091</v>
      </c>
      <c r="L2" t="s">
        <v>22114</v>
      </c>
      <c r="M2" t="s">
        <v>22198</v>
      </c>
      <c r="N2" t="s">
        <v>22240</v>
      </c>
      <c r="O2" t="s">
        <v>26530</v>
      </c>
      <c r="P2">
        <v>5</v>
      </c>
      <c r="Q2">
        <v>3</v>
      </c>
      <c r="R2">
        <v>1.93</v>
      </c>
      <c r="S2">
        <v>1.94</v>
      </c>
      <c r="T2">
        <v>425.87</v>
      </c>
      <c r="U2">
        <v>115.25</v>
      </c>
      <c r="V2">
        <v>2.14</v>
      </c>
      <c r="W2">
        <v>9.9700000000000006</v>
      </c>
      <c r="X2">
        <v>0.11</v>
      </c>
      <c r="Y2">
        <v>2</v>
      </c>
      <c r="Z2" t="s">
        <v>4250</v>
      </c>
      <c r="AA2">
        <v>0</v>
      </c>
      <c r="AB2">
        <v>3</v>
      </c>
      <c r="AC2">
        <v>3.8544999999999998</v>
      </c>
      <c r="AE2" t="s">
        <v>7949</v>
      </c>
      <c r="AH2">
        <v>0</v>
      </c>
      <c r="AI2">
        <v>0</v>
      </c>
    </row>
    <row r="3" spans="1:35" x14ac:dyDescent="0.25">
      <c r="E3">
        <v>1261</v>
      </c>
      <c r="H3">
        <v>5</v>
      </c>
      <c r="J3" t="s">
        <v>22089</v>
      </c>
      <c r="K3" t="s">
        <v>22091</v>
      </c>
      <c r="L3" t="s">
        <v>22114</v>
      </c>
      <c r="M3" t="s">
        <v>22198</v>
      </c>
      <c r="N3" t="s">
        <v>22241</v>
      </c>
      <c r="O3" t="s">
        <v>26531</v>
      </c>
      <c r="P3">
        <v>5</v>
      </c>
      <c r="Q3">
        <v>3</v>
      </c>
      <c r="R3">
        <v>2.2799999999999998</v>
      </c>
      <c r="S3">
        <v>2.29</v>
      </c>
      <c r="T3">
        <v>459.43</v>
      </c>
      <c r="U3">
        <v>115.25</v>
      </c>
      <c r="V3">
        <v>2.5099999999999998</v>
      </c>
      <c r="W3">
        <v>10.050000000000001</v>
      </c>
      <c r="X3">
        <v>0</v>
      </c>
      <c r="Y3">
        <v>2</v>
      </c>
      <c r="Z3" t="s">
        <v>4250</v>
      </c>
      <c r="AA3">
        <v>0</v>
      </c>
      <c r="AB3">
        <v>3</v>
      </c>
      <c r="AC3">
        <v>3.4747857142857148</v>
      </c>
      <c r="AE3" t="s">
        <v>7949</v>
      </c>
      <c r="AH3">
        <v>0</v>
      </c>
      <c r="AI3">
        <v>0</v>
      </c>
    </row>
    <row r="4" spans="1:35" x14ac:dyDescent="0.25">
      <c r="E4">
        <v>1753</v>
      </c>
      <c r="H4">
        <v>5</v>
      </c>
      <c r="J4" t="s">
        <v>22089</v>
      </c>
      <c r="K4" t="s">
        <v>22091</v>
      </c>
      <c r="L4" t="s">
        <v>22114</v>
      </c>
      <c r="M4" t="s">
        <v>22198</v>
      </c>
      <c r="N4" t="s">
        <v>22242</v>
      </c>
      <c r="O4" t="s">
        <v>26532</v>
      </c>
      <c r="P4">
        <v>5</v>
      </c>
      <c r="Q4">
        <v>3</v>
      </c>
      <c r="R4">
        <v>1.44</v>
      </c>
      <c r="S4">
        <v>1.44</v>
      </c>
      <c r="T4">
        <v>409.42</v>
      </c>
      <c r="U4">
        <v>115.25</v>
      </c>
      <c r="V4">
        <v>1.63</v>
      </c>
      <c r="W4">
        <v>9.91</v>
      </c>
      <c r="X4">
        <v>0</v>
      </c>
      <c r="Y4">
        <v>2</v>
      </c>
      <c r="Z4" t="s">
        <v>4250</v>
      </c>
      <c r="AA4">
        <v>0</v>
      </c>
      <c r="AB4">
        <v>3</v>
      </c>
      <c r="AC4">
        <v>3.972</v>
      </c>
      <c r="AD4" t="s">
        <v>7947</v>
      </c>
      <c r="AE4" t="s">
        <v>7949</v>
      </c>
      <c r="AG4" t="s">
        <v>7953</v>
      </c>
      <c r="AH4">
        <v>3</v>
      </c>
      <c r="AI4">
        <v>0</v>
      </c>
    </row>
    <row r="5" spans="1:35" x14ac:dyDescent="0.25">
      <c r="E5">
        <v>10000</v>
      </c>
      <c r="H5">
        <v>5</v>
      </c>
      <c r="J5" t="s">
        <v>22089</v>
      </c>
      <c r="K5" t="s">
        <v>22091</v>
      </c>
      <c r="L5" t="s">
        <v>22114</v>
      </c>
      <c r="M5" t="s">
        <v>22198</v>
      </c>
      <c r="N5" t="s">
        <v>22243</v>
      </c>
      <c r="O5" t="s">
        <v>26533</v>
      </c>
      <c r="P5">
        <v>6</v>
      </c>
      <c r="Q5">
        <v>3</v>
      </c>
      <c r="R5">
        <v>1.1299999999999999</v>
      </c>
      <c r="S5">
        <v>1.1299999999999999</v>
      </c>
      <c r="T5">
        <v>406.44</v>
      </c>
      <c r="U5">
        <v>128.13999999999999</v>
      </c>
      <c r="V5">
        <v>1.19</v>
      </c>
      <c r="W5">
        <v>9.34</v>
      </c>
      <c r="X5">
        <v>0.84</v>
      </c>
      <c r="Y5">
        <v>2</v>
      </c>
      <c r="Z5" t="s">
        <v>4250</v>
      </c>
      <c r="AA5">
        <v>0</v>
      </c>
      <c r="AB5">
        <v>3</v>
      </c>
      <c r="AC5">
        <v>3.8349523809523811</v>
      </c>
      <c r="AE5" t="s">
        <v>7949</v>
      </c>
      <c r="AH5">
        <v>0</v>
      </c>
      <c r="AI5">
        <v>0</v>
      </c>
    </row>
    <row r="6" spans="1:35" x14ac:dyDescent="0.25">
      <c r="E6">
        <v>1050</v>
      </c>
      <c r="H6">
        <v>5</v>
      </c>
      <c r="J6" t="s">
        <v>22089</v>
      </c>
      <c r="K6" t="s">
        <v>22091</v>
      </c>
      <c r="L6" t="s">
        <v>22114</v>
      </c>
      <c r="M6" t="s">
        <v>22198</v>
      </c>
      <c r="N6" t="s">
        <v>22244</v>
      </c>
      <c r="O6" t="s">
        <v>26534</v>
      </c>
      <c r="P6">
        <v>7</v>
      </c>
      <c r="Q6">
        <v>3</v>
      </c>
      <c r="R6">
        <v>0.72</v>
      </c>
      <c r="S6">
        <v>0.78</v>
      </c>
      <c r="T6">
        <v>440.43</v>
      </c>
      <c r="U6">
        <v>137.37</v>
      </c>
      <c r="V6">
        <v>1.03</v>
      </c>
      <c r="W6">
        <v>8.0500000000000007</v>
      </c>
      <c r="X6">
        <v>0</v>
      </c>
      <c r="Y6">
        <v>2</v>
      </c>
      <c r="Z6" t="s">
        <v>4250</v>
      </c>
      <c r="AA6">
        <v>0</v>
      </c>
      <c r="AB6">
        <v>4</v>
      </c>
      <c r="AC6">
        <v>3.592166666666667</v>
      </c>
      <c r="AE6" t="s">
        <v>7949</v>
      </c>
      <c r="AH6">
        <v>0</v>
      </c>
      <c r="AI6">
        <v>0</v>
      </c>
    </row>
    <row r="7" spans="1:35" x14ac:dyDescent="0.25">
      <c r="E7">
        <v>3000</v>
      </c>
      <c r="H7">
        <v>5</v>
      </c>
      <c r="J7" t="s">
        <v>22089</v>
      </c>
      <c r="K7" t="s">
        <v>22091</v>
      </c>
      <c r="L7" t="s">
        <v>22114</v>
      </c>
      <c r="M7" t="s">
        <v>22198</v>
      </c>
      <c r="N7" t="s">
        <v>22245</v>
      </c>
      <c r="O7" t="s">
        <v>26535</v>
      </c>
      <c r="P7">
        <v>5</v>
      </c>
      <c r="Q7">
        <v>3</v>
      </c>
      <c r="R7">
        <v>1.55</v>
      </c>
      <c r="S7">
        <v>1.55</v>
      </c>
      <c r="T7">
        <v>405.46</v>
      </c>
      <c r="U7">
        <v>115.25</v>
      </c>
      <c r="V7">
        <v>1.8</v>
      </c>
      <c r="W7">
        <v>10.67</v>
      </c>
      <c r="X7">
        <v>2.68</v>
      </c>
      <c r="Y7">
        <v>2</v>
      </c>
      <c r="Z7" t="s">
        <v>4250</v>
      </c>
      <c r="AA7">
        <v>0</v>
      </c>
      <c r="AB7">
        <v>3</v>
      </c>
      <c r="AC7">
        <v>4.0002857142857149</v>
      </c>
      <c r="AE7" t="s">
        <v>7949</v>
      </c>
      <c r="AH7">
        <v>0</v>
      </c>
      <c r="AI7">
        <v>0</v>
      </c>
    </row>
    <row r="8" spans="1:35" x14ac:dyDescent="0.25">
      <c r="E8">
        <v>4880</v>
      </c>
      <c r="H8">
        <v>5</v>
      </c>
      <c r="J8" t="s">
        <v>22089</v>
      </c>
      <c r="K8" t="s">
        <v>22091</v>
      </c>
      <c r="L8" t="s">
        <v>22114</v>
      </c>
      <c r="M8" t="s">
        <v>22198</v>
      </c>
      <c r="N8" t="s">
        <v>22246</v>
      </c>
      <c r="O8" t="s">
        <v>26536</v>
      </c>
      <c r="P8">
        <v>5</v>
      </c>
      <c r="Q8">
        <v>3</v>
      </c>
      <c r="R8">
        <v>0.98</v>
      </c>
      <c r="S8">
        <v>1.01</v>
      </c>
      <c r="T8">
        <v>427.41</v>
      </c>
      <c r="U8">
        <v>115.25</v>
      </c>
      <c r="V8">
        <v>1.77</v>
      </c>
      <c r="W8">
        <v>8.83</v>
      </c>
      <c r="X8">
        <v>0</v>
      </c>
      <c r="Y8">
        <v>2</v>
      </c>
      <c r="Z8" t="s">
        <v>4250</v>
      </c>
      <c r="AA8">
        <v>0</v>
      </c>
      <c r="AB8">
        <v>3</v>
      </c>
      <c r="AC8">
        <v>3.8435000000000001</v>
      </c>
      <c r="AE8" t="s">
        <v>7949</v>
      </c>
      <c r="AH8">
        <v>0</v>
      </c>
      <c r="AI8">
        <v>0</v>
      </c>
    </row>
    <row r="9" spans="1:35" x14ac:dyDescent="0.25">
      <c r="E9">
        <v>25600</v>
      </c>
      <c r="H9">
        <v>5</v>
      </c>
      <c r="J9" t="s">
        <v>22089</v>
      </c>
      <c r="K9" t="s">
        <v>22091</v>
      </c>
      <c r="L9" t="s">
        <v>22114</v>
      </c>
      <c r="M9" t="s">
        <v>22198</v>
      </c>
      <c r="N9" t="s">
        <v>22247</v>
      </c>
      <c r="O9" t="s">
        <v>26537</v>
      </c>
      <c r="P9">
        <v>5</v>
      </c>
      <c r="Q9">
        <v>2</v>
      </c>
      <c r="R9">
        <v>1.81</v>
      </c>
      <c r="S9">
        <v>1.81</v>
      </c>
      <c r="T9">
        <v>360.46</v>
      </c>
      <c r="U9">
        <v>97.05</v>
      </c>
      <c r="V9">
        <v>2.2999999999999998</v>
      </c>
      <c r="X9">
        <v>0</v>
      </c>
      <c r="Y9">
        <v>2</v>
      </c>
      <c r="Z9" t="s">
        <v>4250</v>
      </c>
      <c r="AA9">
        <v>0</v>
      </c>
      <c r="AB9">
        <v>2</v>
      </c>
      <c r="AC9">
        <v>5.2617142857142856</v>
      </c>
      <c r="AE9" t="s">
        <v>7949</v>
      </c>
      <c r="AH9">
        <v>0</v>
      </c>
      <c r="AI9">
        <v>0</v>
      </c>
    </row>
    <row r="10" spans="1:35" x14ac:dyDescent="0.25">
      <c r="E10">
        <v>46000</v>
      </c>
      <c r="H10">
        <v>5</v>
      </c>
      <c r="J10" t="s">
        <v>22089</v>
      </c>
      <c r="K10" t="s">
        <v>22091</v>
      </c>
      <c r="L10" t="s">
        <v>22114</v>
      </c>
      <c r="M10" t="s">
        <v>22198</v>
      </c>
      <c r="N10" t="s">
        <v>22248</v>
      </c>
      <c r="O10" t="s">
        <v>26538</v>
      </c>
      <c r="P10">
        <v>5</v>
      </c>
      <c r="Q10">
        <v>2</v>
      </c>
      <c r="R10">
        <v>2.2599999999999998</v>
      </c>
      <c r="S10">
        <v>2.2599999999999998</v>
      </c>
      <c r="T10">
        <v>378.45</v>
      </c>
      <c r="U10">
        <v>97.05</v>
      </c>
      <c r="V10">
        <v>2.44</v>
      </c>
      <c r="X10">
        <v>0</v>
      </c>
      <c r="Y10">
        <v>2</v>
      </c>
      <c r="Z10" t="s">
        <v>4250</v>
      </c>
      <c r="AA10">
        <v>0</v>
      </c>
      <c r="AB10">
        <v>2</v>
      </c>
      <c r="AC10">
        <v>5.0032142857142858</v>
      </c>
      <c r="AE10" t="s">
        <v>7949</v>
      </c>
      <c r="AH10">
        <v>0</v>
      </c>
      <c r="AI10">
        <v>0</v>
      </c>
    </row>
    <row r="11" spans="1:35" x14ac:dyDescent="0.25">
      <c r="E11">
        <v>2387</v>
      </c>
      <c r="H11">
        <v>5</v>
      </c>
      <c r="J11" t="s">
        <v>22089</v>
      </c>
      <c r="K11" t="s">
        <v>22091</v>
      </c>
      <c r="L11" t="s">
        <v>22114</v>
      </c>
      <c r="M11" t="s">
        <v>22198</v>
      </c>
      <c r="N11" t="s">
        <v>22249</v>
      </c>
      <c r="O11" t="s">
        <v>26539</v>
      </c>
      <c r="P11">
        <v>5</v>
      </c>
      <c r="Q11">
        <v>2</v>
      </c>
      <c r="R11">
        <v>2.58</v>
      </c>
      <c r="S11">
        <v>2.58</v>
      </c>
      <c r="T11">
        <v>408.94</v>
      </c>
      <c r="U11">
        <v>86.15</v>
      </c>
      <c r="V11">
        <v>2.85</v>
      </c>
      <c r="X11">
        <v>2.57</v>
      </c>
      <c r="Y11">
        <v>2</v>
      </c>
      <c r="Z11" t="s">
        <v>4250</v>
      </c>
      <c r="AA11">
        <v>0</v>
      </c>
      <c r="AB11">
        <v>2</v>
      </c>
      <c r="AC11">
        <v>4.8604285714285709</v>
      </c>
      <c r="AE11" t="s">
        <v>7949</v>
      </c>
      <c r="AH11">
        <v>0</v>
      </c>
      <c r="AI11">
        <v>0</v>
      </c>
    </row>
    <row r="12" spans="1:35" x14ac:dyDescent="0.25">
      <c r="E12">
        <v>1640</v>
      </c>
      <c r="H12">
        <v>5</v>
      </c>
      <c r="J12" t="s">
        <v>22089</v>
      </c>
      <c r="K12" t="s">
        <v>22091</v>
      </c>
      <c r="L12" t="s">
        <v>22114</v>
      </c>
      <c r="M12" t="s">
        <v>22198</v>
      </c>
      <c r="N12" t="s">
        <v>22250</v>
      </c>
      <c r="O12" t="s">
        <v>26540</v>
      </c>
      <c r="P12">
        <v>7</v>
      </c>
      <c r="Q12">
        <v>3</v>
      </c>
      <c r="R12">
        <v>1.64</v>
      </c>
      <c r="S12">
        <v>1.65</v>
      </c>
      <c r="T12">
        <v>422.44</v>
      </c>
      <c r="U12">
        <v>137.37</v>
      </c>
      <c r="V12">
        <v>0.89</v>
      </c>
      <c r="W12">
        <v>8.83</v>
      </c>
      <c r="X12">
        <v>0</v>
      </c>
      <c r="Y12">
        <v>2</v>
      </c>
      <c r="Z12" t="s">
        <v>4250</v>
      </c>
      <c r="AA12">
        <v>0</v>
      </c>
      <c r="AB12">
        <v>4</v>
      </c>
      <c r="AC12">
        <v>3.7206666666666668</v>
      </c>
      <c r="AE12" t="s">
        <v>7949</v>
      </c>
      <c r="AH12">
        <v>0</v>
      </c>
      <c r="AI12">
        <v>0</v>
      </c>
    </row>
    <row r="13" spans="1:35" x14ac:dyDescent="0.25">
      <c r="B13">
        <v>94.2</v>
      </c>
      <c r="H13">
        <v>5</v>
      </c>
      <c r="I13" t="s">
        <v>22084</v>
      </c>
      <c r="J13" t="s">
        <v>22089</v>
      </c>
      <c r="L13" t="s">
        <v>22115</v>
      </c>
      <c r="M13" t="s">
        <v>22199</v>
      </c>
      <c r="N13" t="s">
        <v>22251</v>
      </c>
      <c r="O13" t="s">
        <v>26541</v>
      </c>
    </row>
    <row r="14" spans="1:35" x14ac:dyDescent="0.25">
      <c r="B14">
        <v>77.3</v>
      </c>
      <c r="H14">
        <v>5</v>
      </c>
      <c r="I14" t="s">
        <v>22084</v>
      </c>
      <c r="J14" t="s">
        <v>22089</v>
      </c>
      <c r="L14" t="s">
        <v>22115</v>
      </c>
      <c r="M14" t="s">
        <v>22199</v>
      </c>
      <c r="N14" t="s">
        <v>22252</v>
      </c>
      <c r="O14" t="s">
        <v>26542</v>
      </c>
    </row>
    <row r="15" spans="1:35" x14ac:dyDescent="0.25">
      <c r="B15">
        <v>90.2</v>
      </c>
      <c r="H15">
        <v>5</v>
      </c>
      <c r="I15" t="s">
        <v>22084</v>
      </c>
      <c r="J15" t="s">
        <v>22089</v>
      </c>
      <c r="L15" t="s">
        <v>22115</v>
      </c>
      <c r="M15" t="s">
        <v>22199</v>
      </c>
      <c r="N15" t="s">
        <v>22253</v>
      </c>
      <c r="O15" t="s">
        <v>26543</v>
      </c>
    </row>
    <row r="16" spans="1:35" x14ac:dyDescent="0.25">
      <c r="B16">
        <v>153</v>
      </c>
      <c r="H16">
        <v>5</v>
      </c>
      <c r="I16" t="s">
        <v>22084</v>
      </c>
      <c r="J16" t="s">
        <v>22089</v>
      </c>
      <c r="L16" t="s">
        <v>22115</v>
      </c>
      <c r="M16" t="s">
        <v>22199</v>
      </c>
      <c r="N16" t="s">
        <v>22254</v>
      </c>
      <c r="O16" t="s">
        <v>26544</v>
      </c>
    </row>
    <row r="17" spans="2:15" x14ac:dyDescent="0.25">
      <c r="B17">
        <v>96.8</v>
      </c>
      <c r="H17">
        <v>5</v>
      </c>
      <c r="I17" t="s">
        <v>22084</v>
      </c>
      <c r="J17" t="s">
        <v>22089</v>
      </c>
      <c r="L17" t="s">
        <v>22115</v>
      </c>
      <c r="M17" t="s">
        <v>22199</v>
      </c>
      <c r="N17" t="s">
        <v>22255</v>
      </c>
      <c r="O17" t="s">
        <v>26545</v>
      </c>
    </row>
    <row r="18" spans="2:15" x14ac:dyDescent="0.25">
      <c r="B18">
        <v>65.400000000000006</v>
      </c>
      <c r="H18">
        <v>5</v>
      </c>
      <c r="I18" t="s">
        <v>22084</v>
      </c>
      <c r="J18" t="s">
        <v>22089</v>
      </c>
      <c r="L18" t="s">
        <v>22115</v>
      </c>
      <c r="M18" t="s">
        <v>22199</v>
      </c>
      <c r="N18" t="s">
        <v>22256</v>
      </c>
      <c r="O18" t="s">
        <v>26546</v>
      </c>
    </row>
    <row r="19" spans="2:15" x14ac:dyDescent="0.25">
      <c r="B19">
        <v>22.8</v>
      </c>
      <c r="H19">
        <v>5</v>
      </c>
      <c r="I19" t="s">
        <v>22084</v>
      </c>
      <c r="J19" t="s">
        <v>22089</v>
      </c>
      <c r="L19" t="s">
        <v>22115</v>
      </c>
      <c r="M19" t="s">
        <v>22199</v>
      </c>
      <c r="N19" t="s">
        <v>22257</v>
      </c>
      <c r="O19" t="s">
        <v>26547</v>
      </c>
    </row>
    <row r="20" spans="2:15" x14ac:dyDescent="0.25">
      <c r="B20">
        <v>35.5</v>
      </c>
      <c r="H20">
        <v>5</v>
      </c>
      <c r="I20" t="s">
        <v>22084</v>
      </c>
      <c r="J20" t="s">
        <v>22089</v>
      </c>
      <c r="L20" t="s">
        <v>22115</v>
      </c>
      <c r="M20" t="s">
        <v>22199</v>
      </c>
      <c r="N20" t="s">
        <v>22258</v>
      </c>
      <c r="O20" t="s">
        <v>26548</v>
      </c>
    </row>
    <row r="21" spans="2:15" x14ac:dyDescent="0.25">
      <c r="B21">
        <v>27.6</v>
      </c>
      <c r="H21">
        <v>5</v>
      </c>
      <c r="I21" t="s">
        <v>22084</v>
      </c>
      <c r="J21" t="s">
        <v>22089</v>
      </c>
      <c r="L21" t="s">
        <v>22115</v>
      </c>
      <c r="M21" t="s">
        <v>22199</v>
      </c>
      <c r="N21" t="s">
        <v>22259</v>
      </c>
      <c r="O21" t="s">
        <v>26549</v>
      </c>
    </row>
    <row r="22" spans="2:15" x14ac:dyDescent="0.25">
      <c r="B22">
        <v>25.8</v>
      </c>
      <c r="H22">
        <v>5</v>
      </c>
      <c r="I22" t="s">
        <v>22084</v>
      </c>
      <c r="J22" t="s">
        <v>22089</v>
      </c>
      <c r="L22" t="s">
        <v>22115</v>
      </c>
      <c r="M22" t="s">
        <v>22199</v>
      </c>
      <c r="N22" t="s">
        <v>22260</v>
      </c>
      <c r="O22" t="s">
        <v>26550</v>
      </c>
    </row>
    <row r="23" spans="2:15" x14ac:dyDescent="0.25">
      <c r="B23">
        <v>25</v>
      </c>
      <c r="H23">
        <v>5</v>
      </c>
      <c r="I23" t="s">
        <v>22084</v>
      </c>
      <c r="J23" t="s">
        <v>22089</v>
      </c>
      <c r="L23" t="s">
        <v>22115</v>
      </c>
      <c r="M23" t="s">
        <v>22199</v>
      </c>
      <c r="N23" t="s">
        <v>22261</v>
      </c>
      <c r="O23" t="s">
        <v>26551</v>
      </c>
    </row>
    <row r="24" spans="2:15" x14ac:dyDescent="0.25">
      <c r="B24">
        <v>13.6</v>
      </c>
      <c r="H24">
        <v>5</v>
      </c>
      <c r="I24" t="s">
        <v>22084</v>
      </c>
      <c r="J24" t="s">
        <v>22089</v>
      </c>
      <c r="L24" t="s">
        <v>22115</v>
      </c>
      <c r="M24" t="s">
        <v>22199</v>
      </c>
      <c r="N24" t="s">
        <v>22262</v>
      </c>
      <c r="O24" t="s">
        <v>26552</v>
      </c>
    </row>
    <row r="25" spans="2:15" x14ac:dyDescent="0.25">
      <c r="B25">
        <v>32.9</v>
      </c>
      <c r="H25">
        <v>5</v>
      </c>
      <c r="I25" t="s">
        <v>22084</v>
      </c>
      <c r="J25" t="s">
        <v>22089</v>
      </c>
      <c r="L25" t="s">
        <v>22115</v>
      </c>
      <c r="M25" t="s">
        <v>22199</v>
      </c>
      <c r="N25" t="s">
        <v>22263</v>
      </c>
      <c r="O25" t="s">
        <v>26553</v>
      </c>
    </row>
    <row r="26" spans="2:15" x14ac:dyDescent="0.25">
      <c r="B26">
        <v>20.7</v>
      </c>
      <c r="H26">
        <v>5</v>
      </c>
      <c r="I26" t="s">
        <v>22084</v>
      </c>
      <c r="J26" t="s">
        <v>22089</v>
      </c>
      <c r="L26" t="s">
        <v>22115</v>
      </c>
      <c r="M26" t="s">
        <v>22199</v>
      </c>
      <c r="N26" t="s">
        <v>22264</v>
      </c>
      <c r="O26" t="s">
        <v>26554</v>
      </c>
    </row>
    <row r="27" spans="2:15" x14ac:dyDescent="0.25">
      <c r="B27">
        <v>113</v>
      </c>
      <c r="H27">
        <v>5</v>
      </c>
      <c r="I27" t="s">
        <v>22084</v>
      </c>
      <c r="J27" t="s">
        <v>22089</v>
      </c>
      <c r="L27" t="s">
        <v>22115</v>
      </c>
      <c r="M27" t="s">
        <v>22199</v>
      </c>
      <c r="N27" t="s">
        <v>22265</v>
      </c>
      <c r="O27" t="s">
        <v>26555</v>
      </c>
    </row>
    <row r="28" spans="2:15" x14ac:dyDescent="0.25">
      <c r="E28">
        <v>629</v>
      </c>
      <c r="H28">
        <v>5</v>
      </c>
      <c r="J28" t="s">
        <v>22089</v>
      </c>
      <c r="K28" t="s">
        <v>22092</v>
      </c>
      <c r="L28" t="s">
        <v>22116</v>
      </c>
      <c r="M28" t="s">
        <v>22198</v>
      </c>
      <c r="N28" t="s">
        <v>22266</v>
      </c>
      <c r="O28" t="s">
        <v>26556</v>
      </c>
    </row>
    <row r="29" spans="2:15" x14ac:dyDescent="0.25">
      <c r="E29">
        <v>3</v>
      </c>
      <c r="H29">
        <v>5</v>
      </c>
      <c r="J29" t="s">
        <v>22089</v>
      </c>
      <c r="K29" t="s">
        <v>22092</v>
      </c>
      <c r="L29" t="s">
        <v>22116</v>
      </c>
      <c r="M29" t="s">
        <v>22198</v>
      </c>
      <c r="N29" t="s">
        <v>22267</v>
      </c>
      <c r="O29" t="s">
        <v>26557</v>
      </c>
    </row>
    <row r="30" spans="2:15" x14ac:dyDescent="0.25">
      <c r="E30">
        <v>1</v>
      </c>
      <c r="H30">
        <v>5</v>
      </c>
      <c r="J30" t="s">
        <v>22089</v>
      </c>
      <c r="K30" t="s">
        <v>22092</v>
      </c>
      <c r="L30" t="s">
        <v>22116</v>
      </c>
      <c r="M30" t="s">
        <v>22198</v>
      </c>
      <c r="N30" t="s">
        <v>22268</v>
      </c>
      <c r="O30" t="s">
        <v>26558</v>
      </c>
    </row>
    <row r="31" spans="2:15" x14ac:dyDescent="0.25">
      <c r="E31">
        <v>20</v>
      </c>
      <c r="H31">
        <v>5</v>
      </c>
      <c r="J31" t="s">
        <v>22089</v>
      </c>
      <c r="K31" t="s">
        <v>22092</v>
      </c>
      <c r="L31" t="s">
        <v>22116</v>
      </c>
      <c r="M31" t="s">
        <v>22198</v>
      </c>
      <c r="N31" t="s">
        <v>22269</v>
      </c>
      <c r="O31" t="s">
        <v>26559</v>
      </c>
    </row>
    <row r="32" spans="2:15" x14ac:dyDescent="0.25">
      <c r="E32">
        <v>68</v>
      </c>
      <c r="H32">
        <v>5</v>
      </c>
      <c r="J32" t="s">
        <v>22089</v>
      </c>
      <c r="K32" t="s">
        <v>22092</v>
      </c>
      <c r="L32" t="s">
        <v>22116</v>
      </c>
      <c r="M32" t="s">
        <v>22198</v>
      </c>
      <c r="N32" t="s">
        <v>22270</v>
      </c>
      <c r="O32" t="s">
        <v>26560</v>
      </c>
    </row>
    <row r="33" spans="5:15" x14ac:dyDescent="0.25">
      <c r="E33">
        <v>99</v>
      </c>
      <c r="H33">
        <v>5</v>
      </c>
      <c r="J33" t="s">
        <v>22089</v>
      </c>
      <c r="K33" t="s">
        <v>22092</v>
      </c>
      <c r="L33" t="s">
        <v>22116</v>
      </c>
      <c r="M33" t="s">
        <v>22198</v>
      </c>
      <c r="N33" t="s">
        <v>22271</v>
      </c>
      <c r="O33" t="s">
        <v>26561</v>
      </c>
    </row>
    <row r="34" spans="5:15" x14ac:dyDescent="0.25">
      <c r="E34">
        <v>312</v>
      </c>
      <c r="H34">
        <v>5</v>
      </c>
      <c r="J34" t="s">
        <v>22089</v>
      </c>
      <c r="K34" t="s">
        <v>22092</v>
      </c>
      <c r="L34" t="s">
        <v>22116</v>
      </c>
      <c r="M34" t="s">
        <v>22198</v>
      </c>
      <c r="N34" t="s">
        <v>22272</v>
      </c>
      <c r="O34" t="s">
        <v>26562</v>
      </c>
    </row>
    <row r="35" spans="5:15" x14ac:dyDescent="0.25">
      <c r="E35">
        <v>131</v>
      </c>
      <c r="H35">
        <v>5</v>
      </c>
      <c r="J35" t="s">
        <v>22089</v>
      </c>
      <c r="K35" t="s">
        <v>22092</v>
      </c>
      <c r="L35" t="s">
        <v>22116</v>
      </c>
      <c r="M35" t="s">
        <v>22198</v>
      </c>
      <c r="N35" t="s">
        <v>22273</v>
      </c>
      <c r="O35" t="s">
        <v>26563</v>
      </c>
    </row>
    <row r="36" spans="5:15" x14ac:dyDescent="0.25">
      <c r="E36">
        <v>2</v>
      </c>
      <c r="H36">
        <v>5</v>
      </c>
      <c r="J36" t="s">
        <v>22089</v>
      </c>
      <c r="K36" t="s">
        <v>22092</v>
      </c>
      <c r="L36" t="s">
        <v>22116</v>
      </c>
      <c r="M36" t="s">
        <v>22198</v>
      </c>
      <c r="N36" t="s">
        <v>22274</v>
      </c>
      <c r="O36" t="s">
        <v>26564</v>
      </c>
    </row>
    <row r="37" spans="5:15" x14ac:dyDescent="0.25">
      <c r="E37">
        <v>4</v>
      </c>
      <c r="H37">
        <v>5</v>
      </c>
      <c r="J37" t="s">
        <v>22089</v>
      </c>
      <c r="K37" t="s">
        <v>22092</v>
      </c>
      <c r="L37" t="s">
        <v>22116</v>
      </c>
      <c r="M37" t="s">
        <v>22198</v>
      </c>
      <c r="N37" t="s">
        <v>22275</v>
      </c>
      <c r="O37" t="s">
        <v>26565</v>
      </c>
    </row>
    <row r="38" spans="5:15" x14ac:dyDescent="0.25">
      <c r="E38">
        <v>110</v>
      </c>
      <c r="H38">
        <v>5</v>
      </c>
      <c r="J38" t="s">
        <v>22089</v>
      </c>
      <c r="K38" t="s">
        <v>22092</v>
      </c>
      <c r="L38" t="s">
        <v>22116</v>
      </c>
      <c r="M38" t="s">
        <v>22198</v>
      </c>
      <c r="N38" t="s">
        <v>22276</v>
      </c>
      <c r="O38" t="s">
        <v>26566</v>
      </c>
    </row>
    <row r="39" spans="5:15" x14ac:dyDescent="0.25">
      <c r="E39">
        <v>562</v>
      </c>
      <c r="H39">
        <v>5</v>
      </c>
      <c r="J39" t="s">
        <v>22089</v>
      </c>
      <c r="K39" t="s">
        <v>22092</v>
      </c>
      <c r="L39" t="s">
        <v>22116</v>
      </c>
      <c r="M39" t="s">
        <v>22198</v>
      </c>
      <c r="N39" t="s">
        <v>22277</v>
      </c>
      <c r="O39" t="s">
        <v>26567</v>
      </c>
    </row>
    <row r="40" spans="5:15" x14ac:dyDescent="0.25">
      <c r="E40">
        <v>52</v>
      </c>
      <c r="H40">
        <v>5</v>
      </c>
      <c r="J40" t="s">
        <v>22089</v>
      </c>
      <c r="K40" t="s">
        <v>22092</v>
      </c>
      <c r="L40" t="s">
        <v>22116</v>
      </c>
      <c r="M40" t="s">
        <v>22198</v>
      </c>
      <c r="N40" t="s">
        <v>22278</v>
      </c>
      <c r="O40" t="s">
        <v>26568</v>
      </c>
    </row>
    <row r="41" spans="5:15" x14ac:dyDescent="0.25">
      <c r="E41">
        <v>2</v>
      </c>
      <c r="H41">
        <v>5</v>
      </c>
      <c r="J41" t="s">
        <v>22089</v>
      </c>
      <c r="K41" t="s">
        <v>22092</v>
      </c>
      <c r="L41" t="s">
        <v>22116</v>
      </c>
      <c r="M41" t="s">
        <v>22198</v>
      </c>
      <c r="N41" t="s">
        <v>22279</v>
      </c>
      <c r="O41" t="s">
        <v>26569</v>
      </c>
    </row>
    <row r="42" spans="5:15" x14ac:dyDescent="0.25">
      <c r="E42">
        <v>2</v>
      </c>
      <c r="H42">
        <v>5</v>
      </c>
      <c r="J42" t="s">
        <v>22089</v>
      </c>
      <c r="K42" t="s">
        <v>22092</v>
      </c>
      <c r="L42" t="s">
        <v>22116</v>
      </c>
      <c r="M42" t="s">
        <v>22198</v>
      </c>
      <c r="N42" t="s">
        <v>22280</v>
      </c>
      <c r="O42" t="s">
        <v>26570</v>
      </c>
    </row>
    <row r="43" spans="5:15" x14ac:dyDescent="0.25">
      <c r="E43">
        <v>43</v>
      </c>
      <c r="H43">
        <v>5</v>
      </c>
      <c r="J43" t="s">
        <v>22089</v>
      </c>
      <c r="K43" t="s">
        <v>22092</v>
      </c>
      <c r="L43" t="s">
        <v>22116</v>
      </c>
      <c r="M43" t="s">
        <v>22198</v>
      </c>
      <c r="N43" t="s">
        <v>22281</v>
      </c>
      <c r="O43" t="s">
        <v>26571</v>
      </c>
    </row>
    <row r="44" spans="5:15" x14ac:dyDescent="0.25">
      <c r="E44">
        <v>12</v>
      </c>
      <c r="H44">
        <v>5</v>
      </c>
      <c r="J44" t="s">
        <v>22089</v>
      </c>
      <c r="K44" t="s">
        <v>22092</v>
      </c>
      <c r="L44" t="s">
        <v>22116</v>
      </c>
      <c r="M44" t="s">
        <v>22198</v>
      </c>
      <c r="N44" t="s">
        <v>22282</v>
      </c>
      <c r="O44" t="s">
        <v>26572</v>
      </c>
    </row>
    <row r="45" spans="5:15" x14ac:dyDescent="0.25">
      <c r="E45">
        <v>11</v>
      </c>
      <c r="H45">
        <v>5</v>
      </c>
      <c r="J45" t="s">
        <v>22089</v>
      </c>
      <c r="K45" t="s">
        <v>22092</v>
      </c>
      <c r="L45" t="s">
        <v>22116</v>
      </c>
      <c r="M45" t="s">
        <v>22198</v>
      </c>
      <c r="N45" t="s">
        <v>22283</v>
      </c>
      <c r="O45" t="s">
        <v>26573</v>
      </c>
    </row>
    <row r="46" spans="5:15" x14ac:dyDescent="0.25">
      <c r="E46">
        <v>7</v>
      </c>
      <c r="H46">
        <v>5</v>
      </c>
      <c r="J46" t="s">
        <v>22089</v>
      </c>
      <c r="K46" t="s">
        <v>22092</v>
      </c>
      <c r="L46" t="s">
        <v>22116</v>
      </c>
      <c r="M46" t="s">
        <v>22198</v>
      </c>
      <c r="N46" t="s">
        <v>22284</v>
      </c>
      <c r="O46" t="s">
        <v>26574</v>
      </c>
    </row>
    <row r="47" spans="5:15" x14ac:dyDescent="0.25">
      <c r="E47">
        <v>60</v>
      </c>
      <c r="H47">
        <v>5</v>
      </c>
      <c r="J47" t="s">
        <v>22089</v>
      </c>
      <c r="K47" t="s">
        <v>22092</v>
      </c>
      <c r="L47" t="s">
        <v>22116</v>
      </c>
      <c r="M47" t="s">
        <v>22198</v>
      </c>
      <c r="N47" t="s">
        <v>22285</v>
      </c>
      <c r="O47" t="s">
        <v>26575</v>
      </c>
    </row>
    <row r="48" spans="5:15" x14ac:dyDescent="0.25">
      <c r="E48">
        <v>6</v>
      </c>
      <c r="H48">
        <v>5</v>
      </c>
      <c r="J48" t="s">
        <v>22089</v>
      </c>
      <c r="K48" t="s">
        <v>22092</v>
      </c>
      <c r="L48" t="s">
        <v>22116</v>
      </c>
      <c r="M48" t="s">
        <v>22198</v>
      </c>
      <c r="N48" t="s">
        <v>22286</v>
      </c>
      <c r="O48" t="s">
        <v>26576</v>
      </c>
    </row>
    <row r="49" spans="5:15" x14ac:dyDescent="0.25">
      <c r="E49">
        <v>57</v>
      </c>
      <c r="H49">
        <v>5</v>
      </c>
      <c r="J49" t="s">
        <v>22089</v>
      </c>
      <c r="K49" t="s">
        <v>22092</v>
      </c>
      <c r="L49" t="s">
        <v>22116</v>
      </c>
      <c r="M49" t="s">
        <v>22198</v>
      </c>
      <c r="N49" t="s">
        <v>22287</v>
      </c>
      <c r="O49" t="s">
        <v>26577</v>
      </c>
    </row>
    <row r="50" spans="5:15" x14ac:dyDescent="0.25">
      <c r="E50">
        <v>13</v>
      </c>
      <c r="H50">
        <v>5</v>
      </c>
      <c r="J50" t="s">
        <v>22089</v>
      </c>
      <c r="K50" t="s">
        <v>22092</v>
      </c>
      <c r="L50" t="s">
        <v>22116</v>
      </c>
      <c r="M50" t="s">
        <v>22198</v>
      </c>
      <c r="N50" t="s">
        <v>22288</v>
      </c>
      <c r="O50" t="s">
        <v>26578</v>
      </c>
    </row>
    <row r="51" spans="5:15" x14ac:dyDescent="0.25">
      <c r="E51">
        <v>11</v>
      </c>
      <c r="H51">
        <v>5</v>
      </c>
      <c r="J51" t="s">
        <v>22089</v>
      </c>
      <c r="K51" t="s">
        <v>22092</v>
      </c>
      <c r="L51" t="s">
        <v>22116</v>
      </c>
      <c r="M51" t="s">
        <v>22198</v>
      </c>
      <c r="N51" t="s">
        <v>22289</v>
      </c>
      <c r="O51" t="s">
        <v>26579</v>
      </c>
    </row>
    <row r="52" spans="5:15" x14ac:dyDescent="0.25">
      <c r="E52">
        <v>27</v>
      </c>
      <c r="H52">
        <v>5</v>
      </c>
      <c r="J52" t="s">
        <v>22089</v>
      </c>
      <c r="K52" t="s">
        <v>22092</v>
      </c>
      <c r="L52" t="s">
        <v>22116</v>
      </c>
      <c r="M52" t="s">
        <v>22198</v>
      </c>
      <c r="N52" t="s">
        <v>22290</v>
      </c>
      <c r="O52" t="s">
        <v>26580</v>
      </c>
    </row>
    <row r="53" spans="5:15" x14ac:dyDescent="0.25">
      <c r="E53">
        <v>8</v>
      </c>
      <c r="H53">
        <v>5</v>
      </c>
      <c r="J53" t="s">
        <v>22089</v>
      </c>
      <c r="K53" t="s">
        <v>22092</v>
      </c>
      <c r="L53" t="s">
        <v>22116</v>
      </c>
      <c r="M53" t="s">
        <v>22198</v>
      </c>
      <c r="N53" t="s">
        <v>22291</v>
      </c>
      <c r="O53" t="s">
        <v>26581</v>
      </c>
    </row>
    <row r="54" spans="5:15" x14ac:dyDescent="0.25">
      <c r="E54">
        <v>10</v>
      </c>
      <c r="H54">
        <v>5</v>
      </c>
      <c r="J54" t="s">
        <v>22089</v>
      </c>
      <c r="K54" t="s">
        <v>22092</v>
      </c>
      <c r="L54" t="s">
        <v>22116</v>
      </c>
      <c r="M54" t="s">
        <v>22198</v>
      </c>
      <c r="N54" t="s">
        <v>22292</v>
      </c>
      <c r="O54" t="s">
        <v>26582</v>
      </c>
    </row>
    <row r="55" spans="5:15" x14ac:dyDescent="0.25">
      <c r="E55">
        <v>136</v>
      </c>
      <c r="H55">
        <v>5</v>
      </c>
      <c r="J55" t="s">
        <v>22089</v>
      </c>
      <c r="K55" t="s">
        <v>22092</v>
      </c>
      <c r="L55" t="s">
        <v>22116</v>
      </c>
      <c r="M55" t="s">
        <v>22198</v>
      </c>
      <c r="N55" t="s">
        <v>22293</v>
      </c>
      <c r="O55" t="s">
        <v>26583</v>
      </c>
    </row>
    <row r="56" spans="5:15" x14ac:dyDescent="0.25">
      <c r="E56">
        <v>16</v>
      </c>
      <c r="H56">
        <v>5</v>
      </c>
      <c r="J56" t="s">
        <v>22089</v>
      </c>
      <c r="K56" t="s">
        <v>22092</v>
      </c>
      <c r="L56" t="s">
        <v>22116</v>
      </c>
      <c r="M56" t="s">
        <v>22198</v>
      </c>
      <c r="N56" t="s">
        <v>22294</v>
      </c>
      <c r="O56" t="s">
        <v>26584</v>
      </c>
    </row>
    <row r="57" spans="5:15" x14ac:dyDescent="0.25">
      <c r="E57">
        <v>3</v>
      </c>
      <c r="H57">
        <v>5</v>
      </c>
      <c r="J57" t="s">
        <v>22089</v>
      </c>
      <c r="K57" t="s">
        <v>22092</v>
      </c>
      <c r="L57" t="s">
        <v>22116</v>
      </c>
      <c r="M57" t="s">
        <v>22198</v>
      </c>
      <c r="N57" t="s">
        <v>22295</v>
      </c>
      <c r="O57" t="s">
        <v>26585</v>
      </c>
    </row>
    <row r="58" spans="5:15" x14ac:dyDescent="0.25">
      <c r="E58">
        <v>4</v>
      </c>
      <c r="H58">
        <v>5</v>
      </c>
      <c r="J58" t="s">
        <v>22089</v>
      </c>
      <c r="K58" t="s">
        <v>22092</v>
      </c>
      <c r="L58" t="s">
        <v>22116</v>
      </c>
      <c r="M58" t="s">
        <v>22198</v>
      </c>
      <c r="N58" t="s">
        <v>22296</v>
      </c>
      <c r="O58" t="s">
        <v>26586</v>
      </c>
    </row>
    <row r="59" spans="5:15" x14ac:dyDescent="0.25">
      <c r="E59">
        <v>21</v>
      </c>
      <c r="H59">
        <v>5</v>
      </c>
      <c r="J59" t="s">
        <v>22089</v>
      </c>
      <c r="K59" t="s">
        <v>22092</v>
      </c>
      <c r="L59" t="s">
        <v>22116</v>
      </c>
      <c r="M59" t="s">
        <v>22198</v>
      </c>
      <c r="N59" t="s">
        <v>22297</v>
      </c>
      <c r="O59" t="s">
        <v>26587</v>
      </c>
    </row>
    <row r="60" spans="5:15" x14ac:dyDescent="0.25">
      <c r="E60">
        <v>909</v>
      </c>
      <c r="H60">
        <v>5</v>
      </c>
      <c r="J60" t="s">
        <v>22089</v>
      </c>
      <c r="K60" t="s">
        <v>22092</v>
      </c>
      <c r="L60" t="s">
        <v>22116</v>
      </c>
      <c r="M60" t="s">
        <v>22198</v>
      </c>
      <c r="N60" t="s">
        <v>22298</v>
      </c>
      <c r="O60" t="s">
        <v>26588</v>
      </c>
    </row>
    <row r="61" spans="5:15" x14ac:dyDescent="0.25">
      <c r="E61">
        <v>2.2000000000000002</v>
      </c>
      <c r="H61">
        <v>5</v>
      </c>
      <c r="J61" t="s">
        <v>22089</v>
      </c>
      <c r="K61" t="s">
        <v>22092</v>
      </c>
      <c r="L61" t="s">
        <v>22116</v>
      </c>
      <c r="M61" t="s">
        <v>22198</v>
      </c>
      <c r="N61" t="s">
        <v>22299</v>
      </c>
      <c r="O61" t="s">
        <v>26589</v>
      </c>
    </row>
    <row r="62" spans="5:15" x14ac:dyDescent="0.25">
      <c r="E62">
        <v>13</v>
      </c>
      <c r="H62">
        <v>5</v>
      </c>
      <c r="J62" t="s">
        <v>22089</v>
      </c>
      <c r="K62" t="s">
        <v>22092</v>
      </c>
      <c r="L62" t="s">
        <v>22116</v>
      </c>
      <c r="M62" t="s">
        <v>22198</v>
      </c>
      <c r="N62" t="s">
        <v>22300</v>
      </c>
      <c r="O62" t="s">
        <v>26590</v>
      </c>
    </row>
    <row r="63" spans="5:15" x14ac:dyDescent="0.25">
      <c r="E63">
        <v>8.9</v>
      </c>
      <c r="H63">
        <v>5</v>
      </c>
      <c r="J63" t="s">
        <v>22089</v>
      </c>
      <c r="K63" t="s">
        <v>22092</v>
      </c>
      <c r="L63" t="s">
        <v>22116</v>
      </c>
      <c r="M63" t="s">
        <v>22198</v>
      </c>
      <c r="N63" t="s">
        <v>22301</v>
      </c>
      <c r="O63" t="s">
        <v>26591</v>
      </c>
    </row>
    <row r="64" spans="5:15" x14ac:dyDescent="0.25">
      <c r="E64">
        <v>9</v>
      </c>
      <c r="H64">
        <v>5</v>
      </c>
      <c r="J64" t="s">
        <v>22089</v>
      </c>
      <c r="K64" t="s">
        <v>22092</v>
      </c>
      <c r="L64" t="s">
        <v>22116</v>
      </c>
      <c r="M64" t="s">
        <v>22198</v>
      </c>
      <c r="N64" t="s">
        <v>22302</v>
      </c>
      <c r="O64" t="s">
        <v>26592</v>
      </c>
    </row>
    <row r="65" spans="5:15" x14ac:dyDescent="0.25">
      <c r="E65">
        <v>206</v>
      </c>
      <c r="H65">
        <v>5</v>
      </c>
      <c r="J65" t="s">
        <v>22089</v>
      </c>
      <c r="K65" t="s">
        <v>22092</v>
      </c>
      <c r="L65" t="s">
        <v>22116</v>
      </c>
      <c r="M65" t="s">
        <v>22198</v>
      </c>
      <c r="N65" t="s">
        <v>22303</v>
      </c>
      <c r="O65" t="s">
        <v>26593</v>
      </c>
    </row>
    <row r="66" spans="5:15" x14ac:dyDescent="0.25">
      <c r="E66">
        <v>13</v>
      </c>
      <c r="H66">
        <v>5</v>
      </c>
      <c r="J66" t="s">
        <v>22089</v>
      </c>
      <c r="K66" t="s">
        <v>22092</v>
      </c>
      <c r="L66" t="s">
        <v>22116</v>
      </c>
      <c r="M66" t="s">
        <v>22198</v>
      </c>
      <c r="N66" t="s">
        <v>22304</v>
      </c>
      <c r="O66" t="s">
        <v>26594</v>
      </c>
    </row>
    <row r="67" spans="5:15" x14ac:dyDescent="0.25">
      <c r="E67">
        <v>54</v>
      </c>
      <c r="H67">
        <v>5</v>
      </c>
      <c r="J67" t="s">
        <v>22089</v>
      </c>
      <c r="K67" t="s">
        <v>22092</v>
      </c>
      <c r="L67" t="s">
        <v>22116</v>
      </c>
      <c r="M67" t="s">
        <v>22198</v>
      </c>
      <c r="N67" t="s">
        <v>22305</v>
      </c>
      <c r="O67" t="s">
        <v>26595</v>
      </c>
    </row>
    <row r="68" spans="5:15" x14ac:dyDescent="0.25">
      <c r="E68">
        <v>106</v>
      </c>
      <c r="H68">
        <v>5</v>
      </c>
      <c r="J68" t="s">
        <v>22089</v>
      </c>
      <c r="K68" t="s">
        <v>22092</v>
      </c>
      <c r="L68" t="s">
        <v>22116</v>
      </c>
      <c r="M68" t="s">
        <v>22198</v>
      </c>
      <c r="N68" t="s">
        <v>22306</v>
      </c>
      <c r="O68" t="s">
        <v>26596</v>
      </c>
    </row>
    <row r="69" spans="5:15" x14ac:dyDescent="0.25">
      <c r="E69">
        <v>7</v>
      </c>
      <c r="H69">
        <v>5</v>
      </c>
      <c r="J69" t="s">
        <v>22089</v>
      </c>
      <c r="K69" t="s">
        <v>22092</v>
      </c>
      <c r="L69" t="s">
        <v>22116</v>
      </c>
      <c r="M69" t="s">
        <v>22198</v>
      </c>
      <c r="N69" t="s">
        <v>22307</v>
      </c>
      <c r="O69" t="s">
        <v>26597</v>
      </c>
    </row>
    <row r="70" spans="5:15" x14ac:dyDescent="0.25">
      <c r="E70">
        <v>52</v>
      </c>
      <c r="H70">
        <v>5</v>
      </c>
      <c r="J70" t="s">
        <v>22089</v>
      </c>
      <c r="K70" t="s">
        <v>22092</v>
      </c>
      <c r="L70" t="s">
        <v>22116</v>
      </c>
      <c r="M70" t="s">
        <v>22198</v>
      </c>
      <c r="N70" t="s">
        <v>22308</v>
      </c>
      <c r="O70" t="s">
        <v>26598</v>
      </c>
    </row>
    <row r="71" spans="5:15" x14ac:dyDescent="0.25">
      <c r="E71">
        <v>30</v>
      </c>
      <c r="H71">
        <v>5</v>
      </c>
      <c r="J71" t="s">
        <v>22089</v>
      </c>
      <c r="K71" t="s">
        <v>22092</v>
      </c>
      <c r="L71" t="s">
        <v>22116</v>
      </c>
      <c r="M71" t="s">
        <v>22198</v>
      </c>
      <c r="N71" t="s">
        <v>22309</v>
      </c>
      <c r="O71" t="s">
        <v>26599</v>
      </c>
    </row>
    <row r="72" spans="5:15" x14ac:dyDescent="0.25">
      <c r="E72">
        <v>45</v>
      </c>
      <c r="H72">
        <v>5</v>
      </c>
      <c r="J72" t="s">
        <v>22089</v>
      </c>
      <c r="K72" t="s">
        <v>22092</v>
      </c>
      <c r="L72" t="s">
        <v>22116</v>
      </c>
      <c r="M72" t="s">
        <v>22198</v>
      </c>
      <c r="N72" t="s">
        <v>22310</v>
      </c>
      <c r="O72" t="s">
        <v>26600</v>
      </c>
    </row>
    <row r="73" spans="5:15" x14ac:dyDescent="0.25">
      <c r="E73">
        <v>40</v>
      </c>
      <c r="H73">
        <v>5</v>
      </c>
      <c r="J73" t="s">
        <v>22089</v>
      </c>
      <c r="K73" t="s">
        <v>22092</v>
      </c>
      <c r="L73" t="s">
        <v>22116</v>
      </c>
      <c r="M73" t="s">
        <v>22198</v>
      </c>
      <c r="N73" t="s">
        <v>22311</v>
      </c>
      <c r="O73" t="s">
        <v>26601</v>
      </c>
    </row>
    <row r="74" spans="5:15" x14ac:dyDescent="0.25">
      <c r="E74">
        <v>5722</v>
      </c>
      <c r="H74">
        <v>5</v>
      </c>
      <c r="J74" t="s">
        <v>22089</v>
      </c>
      <c r="K74" t="s">
        <v>22092</v>
      </c>
      <c r="L74" t="s">
        <v>22116</v>
      </c>
      <c r="M74" t="s">
        <v>22198</v>
      </c>
      <c r="N74" t="s">
        <v>22312</v>
      </c>
      <c r="O74" t="s">
        <v>26602</v>
      </c>
    </row>
    <row r="75" spans="5:15" x14ac:dyDescent="0.25">
      <c r="E75">
        <v>1106</v>
      </c>
      <c r="H75">
        <v>5</v>
      </c>
      <c r="J75" t="s">
        <v>22089</v>
      </c>
      <c r="K75" t="s">
        <v>22092</v>
      </c>
      <c r="L75" t="s">
        <v>22116</v>
      </c>
      <c r="M75" t="s">
        <v>22198</v>
      </c>
      <c r="N75" t="s">
        <v>22313</v>
      </c>
      <c r="O75" t="s">
        <v>26603</v>
      </c>
    </row>
    <row r="76" spans="5:15" x14ac:dyDescent="0.25">
      <c r="E76">
        <v>66</v>
      </c>
      <c r="H76">
        <v>5</v>
      </c>
      <c r="J76" t="s">
        <v>22089</v>
      </c>
      <c r="K76" t="s">
        <v>22092</v>
      </c>
      <c r="L76" t="s">
        <v>22116</v>
      </c>
      <c r="M76" t="s">
        <v>22198</v>
      </c>
      <c r="N76" t="s">
        <v>22314</v>
      </c>
      <c r="O76" t="s">
        <v>26604</v>
      </c>
    </row>
    <row r="77" spans="5:15" x14ac:dyDescent="0.25">
      <c r="E77">
        <v>92</v>
      </c>
      <c r="H77">
        <v>5</v>
      </c>
      <c r="J77" t="s">
        <v>22089</v>
      </c>
      <c r="K77" t="s">
        <v>22092</v>
      </c>
      <c r="L77" t="s">
        <v>22116</v>
      </c>
      <c r="M77" t="s">
        <v>22198</v>
      </c>
      <c r="N77" t="s">
        <v>22315</v>
      </c>
      <c r="O77" t="s">
        <v>26605</v>
      </c>
    </row>
    <row r="78" spans="5:15" x14ac:dyDescent="0.25">
      <c r="E78">
        <v>55</v>
      </c>
      <c r="H78">
        <v>5</v>
      </c>
      <c r="J78" t="s">
        <v>22089</v>
      </c>
      <c r="K78" t="s">
        <v>22092</v>
      </c>
      <c r="L78" t="s">
        <v>22116</v>
      </c>
      <c r="M78" t="s">
        <v>22198</v>
      </c>
      <c r="N78" t="s">
        <v>22316</v>
      </c>
      <c r="O78" t="s">
        <v>26606</v>
      </c>
    </row>
    <row r="79" spans="5:15" x14ac:dyDescent="0.25">
      <c r="E79">
        <v>31</v>
      </c>
      <c r="H79">
        <v>5</v>
      </c>
      <c r="J79" t="s">
        <v>22089</v>
      </c>
      <c r="K79" t="s">
        <v>22092</v>
      </c>
      <c r="L79" t="s">
        <v>22116</v>
      </c>
      <c r="M79" t="s">
        <v>22198</v>
      </c>
      <c r="N79" t="s">
        <v>22317</v>
      </c>
      <c r="O79" t="s">
        <v>26607</v>
      </c>
    </row>
    <row r="80" spans="5:15" x14ac:dyDescent="0.25">
      <c r="E80">
        <v>180</v>
      </c>
      <c r="H80">
        <v>5</v>
      </c>
      <c r="J80" t="s">
        <v>22089</v>
      </c>
      <c r="K80" t="s">
        <v>22092</v>
      </c>
      <c r="L80" t="s">
        <v>22116</v>
      </c>
      <c r="M80" t="s">
        <v>22198</v>
      </c>
      <c r="N80" t="s">
        <v>22318</v>
      </c>
      <c r="O80" t="s">
        <v>26608</v>
      </c>
    </row>
    <row r="81" spans="5:15" x14ac:dyDescent="0.25">
      <c r="E81">
        <v>21</v>
      </c>
      <c r="H81">
        <v>5</v>
      </c>
      <c r="J81" t="s">
        <v>22089</v>
      </c>
      <c r="K81" t="s">
        <v>22092</v>
      </c>
      <c r="L81" t="s">
        <v>22116</v>
      </c>
      <c r="M81" t="s">
        <v>22198</v>
      </c>
      <c r="N81" t="s">
        <v>22319</v>
      </c>
      <c r="O81" t="s">
        <v>26609</v>
      </c>
    </row>
    <row r="82" spans="5:15" x14ac:dyDescent="0.25">
      <c r="E82">
        <v>636</v>
      </c>
      <c r="H82">
        <v>5</v>
      </c>
      <c r="J82" t="s">
        <v>22089</v>
      </c>
      <c r="K82" t="s">
        <v>22092</v>
      </c>
      <c r="L82" t="s">
        <v>22116</v>
      </c>
      <c r="M82" t="s">
        <v>22198</v>
      </c>
      <c r="N82" t="s">
        <v>22320</v>
      </c>
      <c r="O82" t="s">
        <v>26610</v>
      </c>
    </row>
    <row r="83" spans="5:15" x14ac:dyDescent="0.25">
      <c r="E83">
        <v>9</v>
      </c>
      <c r="H83">
        <v>5</v>
      </c>
      <c r="J83" t="s">
        <v>22089</v>
      </c>
      <c r="K83" t="s">
        <v>22092</v>
      </c>
      <c r="L83" t="s">
        <v>22116</v>
      </c>
      <c r="M83" t="s">
        <v>22198</v>
      </c>
      <c r="N83" t="s">
        <v>22321</v>
      </c>
      <c r="O83" t="s">
        <v>26611</v>
      </c>
    </row>
    <row r="84" spans="5:15" x14ac:dyDescent="0.25">
      <c r="E84">
        <v>43</v>
      </c>
      <c r="H84">
        <v>5</v>
      </c>
      <c r="J84" t="s">
        <v>22089</v>
      </c>
      <c r="K84" t="s">
        <v>22092</v>
      </c>
      <c r="L84" t="s">
        <v>22116</v>
      </c>
      <c r="M84" t="s">
        <v>22198</v>
      </c>
      <c r="N84" t="s">
        <v>22322</v>
      </c>
      <c r="O84" t="s">
        <v>26612</v>
      </c>
    </row>
    <row r="85" spans="5:15" x14ac:dyDescent="0.25">
      <c r="E85">
        <v>13</v>
      </c>
      <c r="H85">
        <v>5</v>
      </c>
      <c r="J85" t="s">
        <v>22089</v>
      </c>
      <c r="K85" t="s">
        <v>22092</v>
      </c>
      <c r="L85" t="s">
        <v>22116</v>
      </c>
      <c r="M85" t="s">
        <v>22198</v>
      </c>
      <c r="N85" t="s">
        <v>22323</v>
      </c>
      <c r="O85" t="s">
        <v>26613</v>
      </c>
    </row>
    <row r="86" spans="5:15" x14ac:dyDescent="0.25">
      <c r="E86">
        <v>3</v>
      </c>
      <c r="H86">
        <v>5</v>
      </c>
      <c r="J86" t="s">
        <v>22089</v>
      </c>
      <c r="K86" t="s">
        <v>22092</v>
      </c>
      <c r="L86" t="s">
        <v>22116</v>
      </c>
      <c r="M86" t="s">
        <v>22198</v>
      </c>
      <c r="N86" t="s">
        <v>22324</v>
      </c>
      <c r="O86" t="s">
        <v>26614</v>
      </c>
    </row>
    <row r="87" spans="5:15" x14ac:dyDescent="0.25">
      <c r="E87">
        <v>121</v>
      </c>
      <c r="H87">
        <v>5</v>
      </c>
      <c r="J87" t="s">
        <v>22089</v>
      </c>
      <c r="K87" t="s">
        <v>22092</v>
      </c>
      <c r="L87" t="s">
        <v>22116</v>
      </c>
      <c r="M87" t="s">
        <v>22198</v>
      </c>
      <c r="N87" t="s">
        <v>22325</v>
      </c>
      <c r="O87" t="s">
        <v>26615</v>
      </c>
    </row>
    <row r="88" spans="5:15" x14ac:dyDescent="0.25">
      <c r="E88">
        <v>41</v>
      </c>
      <c r="H88">
        <v>5</v>
      </c>
      <c r="J88" t="s">
        <v>22089</v>
      </c>
      <c r="K88" t="s">
        <v>22092</v>
      </c>
      <c r="L88" t="s">
        <v>22116</v>
      </c>
      <c r="M88" t="s">
        <v>22198</v>
      </c>
      <c r="N88" t="s">
        <v>22326</v>
      </c>
      <c r="O88" t="s">
        <v>26616</v>
      </c>
    </row>
    <row r="89" spans="5:15" x14ac:dyDescent="0.25">
      <c r="E89">
        <v>358</v>
      </c>
      <c r="H89">
        <v>5</v>
      </c>
      <c r="J89" t="s">
        <v>22089</v>
      </c>
      <c r="K89" t="s">
        <v>22092</v>
      </c>
      <c r="L89" t="s">
        <v>22116</v>
      </c>
      <c r="M89" t="s">
        <v>22198</v>
      </c>
      <c r="N89" t="s">
        <v>22327</v>
      </c>
      <c r="O89" t="s">
        <v>26617</v>
      </c>
    </row>
    <row r="90" spans="5:15" x14ac:dyDescent="0.25">
      <c r="E90">
        <v>6.6</v>
      </c>
      <c r="H90">
        <v>5</v>
      </c>
      <c r="J90" t="s">
        <v>22089</v>
      </c>
      <c r="K90" t="s">
        <v>22092</v>
      </c>
      <c r="L90" t="s">
        <v>22116</v>
      </c>
      <c r="M90" t="s">
        <v>22198</v>
      </c>
      <c r="N90" t="s">
        <v>22328</v>
      </c>
      <c r="O90" t="s">
        <v>26618</v>
      </c>
    </row>
    <row r="91" spans="5:15" x14ac:dyDescent="0.25">
      <c r="E91">
        <v>11.8</v>
      </c>
      <c r="H91">
        <v>5</v>
      </c>
      <c r="J91" t="s">
        <v>22089</v>
      </c>
      <c r="K91" t="s">
        <v>22092</v>
      </c>
      <c r="L91" t="s">
        <v>22116</v>
      </c>
      <c r="M91" t="s">
        <v>22198</v>
      </c>
      <c r="N91" t="s">
        <v>22329</v>
      </c>
      <c r="O91" t="s">
        <v>26619</v>
      </c>
    </row>
    <row r="92" spans="5:15" x14ac:dyDescent="0.25">
      <c r="E92">
        <v>13.3</v>
      </c>
      <c r="H92">
        <v>5</v>
      </c>
      <c r="J92" t="s">
        <v>22089</v>
      </c>
      <c r="K92" t="s">
        <v>22092</v>
      </c>
      <c r="L92" t="s">
        <v>22116</v>
      </c>
      <c r="M92" t="s">
        <v>22198</v>
      </c>
      <c r="N92" t="s">
        <v>22330</v>
      </c>
      <c r="O92" t="s">
        <v>26620</v>
      </c>
    </row>
    <row r="93" spans="5:15" x14ac:dyDescent="0.25">
      <c r="E93">
        <v>157</v>
      </c>
      <c r="H93">
        <v>5</v>
      </c>
      <c r="J93" t="s">
        <v>22089</v>
      </c>
      <c r="K93" t="s">
        <v>22092</v>
      </c>
      <c r="L93" t="s">
        <v>22116</v>
      </c>
      <c r="M93" t="s">
        <v>22198</v>
      </c>
      <c r="N93" t="s">
        <v>22331</v>
      </c>
      <c r="O93" t="s">
        <v>26621</v>
      </c>
    </row>
    <row r="94" spans="5:15" x14ac:dyDescent="0.25">
      <c r="E94">
        <v>11</v>
      </c>
      <c r="H94">
        <v>5</v>
      </c>
      <c r="J94" t="s">
        <v>22089</v>
      </c>
      <c r="K94" t="s">
        <v>22092</v>
      </c>
      <c r="L94" t="s">
        <v>22116</v>
      </c>
      <c r="M94" t="s">
        <v>22198</v>
      </c>
      <c r="N94" t="s">
        <v>22332</v>
      </c>
      <c r="O94" t="s">
        <v>26622</v>
      </c>
    </row>
    <row r="95" spans="5:15" x14ac:dyDescent="0.25">
      <c r="E95">
        <v>402</v>
      </c>
      <c r="H95">
        <v>5</v>
      </c>
      <c r="J95" t="s">
        <v>22089</v>
      </c>
      <c r="K95" t="s">
        <v>22092</v>
      </c>
      <c r="L95" t="s">
        <v>22116</v>
      </c>
      <c r="M95" t="s">
        <v>22198</v>
      </c>
      <c r="N95" t="s">
        <v>22333</v>
      </c>
      <c r="O95" t="s">
        <v>26623</v>
      </c>
    </row>
    <row r="96" spans="5:15" x14ac:dyDescent="0.25">
      <c r="E96">
        <v>39.9</v>
      </c>
      <c r="H96">
        <v>5</v>
      </c>
      <c r="J96" t="s">
        <v>22089</v>
      </c>
      <c r="K96" t="s">
        <v>22092</v>
      </c>
      <c r="L96" t="s">
        <v>22116</v>
      </c>
      <c r="M96" t="s">
        <v>22198</v>
      </c>
      <c r="N96" t="s">
        <v>22334</v>
      </c>
      <c r="O96" t="s">
        <v>26624</v>
      </c>
    </row>
    <row r="97" spans="5:15" x14ac:dyDescent="0.25">
      <c r="E97">
        <v>37.6</v>
      </c>
      <c r="H97">
        <v>5</v>
      </c>
      <c r="J97" t="s">
        <v>22089</v>
      </c>
      <c r="K97" t="s">
        <v>22092</v>
      </c>
      <c r="L97" t="s">
        <v>22116</v>
      </c>
      <c r="M97" t="s">
        <v>22198</v>
      </c>
      <c r="N97" t="s">
        <v>22335</v>
      </c>
      <c r="O97" t="s">
        <v>26625</v>
      </c>
    </row>
    <row r="98" spans="5:15" x14ac:dyDescent="0.25">
      <c r="E98">
        <v>295</v>
      </c>
      <c r="H98">
        <v>5</v>
      </c>
      <c r="J98" t="s">
        <v>22089</v>
      </c>
      <c r="K98" t="s">
        <v>22092</v>
      </c>
      <c r="L98" t="s">
        <v>22116</v>
      </c>
      <c r="M98" t="s">
        <v>22198</v>
      </c>
      <c r="N98" t="s">
        <v>22336</v>
      </c>
      <c r="O98" t="s">
        <v>26626</v>
      </c>
    </row>
    <row r="99" spans="5:15" x14ac:dyDescent="0.25">
      <c r="E99">
        <v>44.3</v>
      </c>
      <c r="H99">
        <v>5</v>
      </c>
      <c r="J99" t="s">
        <v>22089</v>
      </c>
      <c r="K99" t="s">
        <v>22092</v>
      </c>
      <c r="L99" t="s">
        <v>22116</v>
      </c>
      <c r="M99" t="s">
        <v>22198</v>
      </c>
      <c r="N99" t="s">
        <v>22337</v>
      </c>
      <c r="O99" t="s">
        <v>26627</v>
      </c>
    </row>
    <row r="100" spans="5:15" x14ac:dyDescent="0.25">
      <c r="E100">
        <v>58.2</v>
      </c>
      <c r="H100">
        <v>5</v>
      </c>
      <c r="J100" t="s">
        <v>22089</v>
      </c>
      <c r="K100" t="s">
        <v>22092</v>
      </c>
      <c r="L100" t="s">
        <v>22116</v>
      </c>
      <c r="M100" t="s">
        <v>22198</v>
      </c>
      <c r="N100" t="s">
        <v>22338</v>
      </c>
      <c r="O100" t="s">
        <v>26628</v>
      </c>
    </row>
    <row r="101" spans="5:15" x14ac:dyDescent="0.25">
      <c r="E101">
        <v>31.7</v>
      </c>
      <c r="H101">
        <v>5</v>
      </c>
      <c r="J101" t="s">
        <v>22089</v>
      </c>
      <c r="K101" t="s">
        <v>22092</v>
      </c>
      <c r="L101" t="s">
        <v>22116</v>
      </c>
      <c r="M101" t="s">
        <v>22198</v>
      </c>
      <c r="N101" t="s">
        <v>22339</v>
      </c>
      <c r="O101" t="s">
        <v>26629</v>
      </c>
    </row>
    <row r="102" spans="5:15" x14ac:dyDescent="0.25">
      <c r="E102">
        <v>1454</v>
      </c>
      <c r="H102">
        <v>5</v>
      </c>
      <c r="J102" t="s">
        <v>22089</v>
      </c>
      <c r="K102" t="s">
        <v>22092</v>
      </c>
      <c r="L102" t="s">
        <v>22116</v>
      </c>
      <c r="M102" t="s">
        <v>22198</v>
      </c>
      <c r="N102" t="s">
        <v>22340</v>
      </c>
      <c r="O102" t="s">
        <v>26630</v>
      </c>
    </row>
    <row r="103" spans="5:15" x14ac:dyDescent="0.25">
      <c r="E103">
        <v>20</v>
      </c>
      <c r="H103">
        <v>5</v>
      </c>
      <c r="J103" t="s">
        <v>22089</v>
      </c>
      <c r="K103" t="s">
        <v>22092</v>
      </c>
      <c r="L103" t="s">
        <v>22116</v>
      </c>
      <c r="M103" t="s">
        <v>22198</v>
      </c>
      <c r="N103" t="s">
        <v>22341</v>
      </c>
      <c r="O103" t="s">
        <v>26631</v>
      </c>
    </row>
    <row r="104" spans="5:15" x14ac:dyDescent="0.25">
      <c r="E104">
        <v>43.5</v>
      </c>
      <c r="H104">
        <v>5</v>
      </c>
      <c r="J104" t="s">
        <v>22089</v>
      </c>
      <c r="K104" t="s">
        <v>22092</v>
      </c>
      <c r="L104" t="s">
        <v>22116</v>
      </c>
      <c r="M104" t="s">
        <v>22198</v>
      </c>
      <c r="N104" t="s">
        <v>22301</v>
      </c>
      <c r="O104" t="s">
        <v>26591</v>
      </c>
    </row>
    <row r="105" spans="5:15" x14ac:dyDescent="0.25">
      <c r="E105">
        <v>8.5</v>
      </c>
      <c r="H105">
        <v>5</v>
      </c>
      <c r="J105" t="s">
        <v>22089</v>
      </c>
      <c r="K105" t="s">
        <v>22092</v>
      </c>
      <c r="L105" t="s">
        <v>22116</v>
      </c>
      <c r="M105" t="s">
        <v>22198</v>
      </c>
      <c r="N105" t="s">
        <v>22342</v>
      </c>
      <c r="O105" t="s">
        <v>26632</v>
      </c>
    </row>
    <row r="106" spans="5:15" x14ac:dyDescent="0.25">
      <c r="E106">
        <v>26.8</v>
      </c>
      <c r="H106">
        <v>5</v>
      </c>
      <c r="J106" t="s">
        <v>22089</v>
      </c>
      <c r="K106" t="s">
        <v>22092</v>
      </c>
      <c r="L106" t="s">
        <v>22116</v>
      </c>
      <c r="M106" t="s">
        <v>22198</v>
      </c>
      <c r="N106" t="s">
        <v>22343</v>
      </c>
      <c r="O106" t="s">
        <v>26633</v>
      </c>
    </row>
    <row r="107" spans="5:15" x14ac:dyDescent="0.25">
      <c r="E107">
        <v>45.7</v>
      </c>
      <c r="H107">
        <v>5</v>
      </c>
      <c r="J107" t="s">
        <v>22089</v>
      </c>
      <c r="K107" t="s">
        <v>22092</v>
      </c>
      <c r="L107" t="s">
        <v>22116</v>
      </c>
      <c r="M107" t="s">
        <v>22198</v>
      </c>
      <c r="N107" t="s">
        <v>22344</v>
      </c>
      <c r="O107" t="s">
        <v>26634</v>
      </c>
    </row>
    <row r="108" spans="5:15" x14ac:dyDescent="0.25">
      <c r="E108">
        <v>60.5</v>
      </c>
      <c r="H108">
        <v>5</v>
      </c>
      <c r="J108" t="s">
        <v>22089</v>
      </c>
      <c r="K108" t="s">
        <v>22092</v>
      </c>
      <c r="L108" t="s">
        <v>22116</v>
      </c>
      <c r="M108" t="s">
        <v>22198</v>
      </c>
      <c r="N108" t="s">
        <v>22345</v>
      </c>
      <c r="O108" t="s">
        <v>26635</v>
      </c>
    </row>
    <row r="109" spans="5:15" x14ac:dyDescent="0.25">
      <c r="E109">
        <v>70</v>
      </c>
      <c r="H109">
        <v>5</v>
      </c>
      <c r="J109" t="s">
        <v>22089</v>
      </c>
      <c r="K109" t="s">
        <v>22092</v>
      </c>
      <c r="L109" t="s">
        <v>22116</v>
      </c>
      <c r="M109" t="s">
        <v>22198</v>
      </c>
      <c r="N109" t="s">
        <v>22346</v>
      </c>
      <c r="O109" t="s">
        <v>26636</v>
      </c>
    </row>
    <row r="110" spans="5:15" x14ac:dyDescent="0.25">
      <c r="E110">
        <v>3.2</v>
      </c>
      <c r="H110">
        <v>5</v>
      </c>
      <c r="J110" t="s">
        <v>22089</v>
      </c>
      <c r="K110" t="s">
        <v>22092</v>
      </c>
      <c r="L110" t="s">
        <v>22116</v>
      </c>
      <c r="M110" t="s">
        <v>22198</v>
      </c>
      <c r="N110" t="s">
        <v>22347</v>
      </c>
      <c r="O110" t="s">
        <v>26637</v>
      </c>
    </row>
    <row r="111" spans="5:15" x14ac:dyDescent="0.25">
      <c r="E111">
        <v>1202</v>
      </c>
      <c r="H111">
        <v>5</v>
      </c>
      <c r="J111" t="s">
        <v>22089</v>
      </c>
      <c r="K111" t="s">
        <v>22092</v>
      </c>
      <c r="L111" t="s">
        <v>22116</v>
      </c>
      <c r="M111" t="s">
        <v>22198</v>
      </c>
      <c r="N111" t="s">
        <v>22348</v>
      </c>
      <c r="O111" t="s">
        <v>26638</v>
      </c>
    </row>
    <row r="112" spans="5:15" x14ac:dyDescent="0.25">
      <c r="E112">
        <v>27</v>
      </c>
      <c r="H112">
        <v>5</v>
      </c>
      <c r="J112" t="s">
        <v>22089</v>
      </c>
      <c r="K112" t="s">
        <v>22092</v>
      </c>
      <c r="L112" t="s">
        <v>22116</v>
      </c>
      <c r="M112" t="s">
        <v>22198</v>
      </c>
      <c r="N112" t="s">
        <v>22349</v>
      </c>
      <c r="O112" t="s">
        <v>26639</v>
      </c>
    </row>
    <row r="113" spans="1:35" x14ac:dyDescent="0.25">
      <c r="E113">
        <v>44</v>
      </c>
      <c r="H113">
        <v>5</v>
      </c>
      <c r="J113" t="s">
        <v>22089</v>
      </c>
      <c r="K113" t="s">
        <v>22092</v>
      </c>
      <c r="L113" t="s">
        <v>22116</v>
      </c>
      <c r="M113" t="s">
        <v>22198</v>
      </c>
      <c r="N113" t="s">
        <v>22350</v>
      </c>
      <c r="O113" t="s">
        <v>26640</v>
      </c>
    </row>
    <row r="114" spans="1:35" x14ac:dyDescent="0.25">
      <c r="E114">
        <v>910</v>
      </c>
      <c r="H114">
        <v>5</v>
      </c>
      <c r="J114" t="s">
        <v>22089</v>
      </c>
      <c r="K114" t="s">
        <v>22092</v>
      </c>
      <c r="L114" t="s">
        <v>22116</v>
      </c>
      <c r="M114" t="s">
        <v>22198</v>
      </c>
      <c r="N114" t="s">
        <v>22298</v>
      </c>
      <c r="O114" t="s">
        <v>26588</v>
      </c>
    </row>
    <row r="115" spans="1:35" x14ac:dyDescent="0.25">
      <c r="E115">
        <v>21</v>
      </c>
      <c r="H115">
        <v>5</v>
      </c>
      <c r="J115" t="s">
        <v>22089</v>
      </c>
      <c r="K115" t="s">
        <v>22092</v>
      </c>
      <c r="L115" t="s">
        <v>22116</v>
      </c>
      <c r="M115" t="s">
        <v>22198</v>
      </c>
      <c r="N115" t="s">
        <v>22297</v>
      </c>
      <c r="O115" t="s">
        <v>26587</v>
      </c>
    </row>
    <row r="116" spans="1:35" x14ac:dyDescent="0.25">
      <c r="E116">
        <v>468</v>
      </c>
      <c r="H116">
        <v>5</v>
      </c>
      <c r="J116" t="s">
        <v>22089</v>
      </c>
      <c r="K116" t="s">
        <v>22092</v>
      </c>
      <c r="L116" t="s">
        <v>22116</v>
      </c>
      <c r="M116" t="s">
        <v>22198</v>
      </c>
      <c r="N116" t="s">
        <v>22351</v>
      </c>
      <c r="O116" t="s">
        <v>26641</v>
      </c>
    </row>
    <row r="117" spans="1:35" x14ac:dyDescent="0.25">
      <c r="E117">
        <v>11.1</v>
      </c>
      <c r="H117">
        <v>5</v>
      </c>
      <c r="J117" t="s">
        <v>22089</v>
      </c>
      <c r="K117" t="s">
        <v>22092</v>
      </c>
      <c r="L117" t="s">
        <v>22116</v>
      </c>
      <c r="M117" t="s">
        <v>22198</v>
      </c>
      <c r="N117" t="s">
        <v>22288</v>
      </c>
      <c r="O117" t="s">
        <v>26578</v>
      </c>
    </row>
    <row r="118" spans="1:35" x14ac:dyDescent="0.25">
      <c r="E118">
        <v>16.100000000000001</v>
      </c>
      <c r="H118">
        <v>5</v>
      </c>
      <c r="J118" t="s">
        <v>22089</v>
      </c>
      <c r="K118" t="s">
        <v>22092</v>
      </c>
      <c r="L118" t="s">
        <v>22116</v>
      </c>
      <c r="M118" t="s">
        <v>22198</v>
      </c>
      <c r="N118" t="s">
        <v>22352</v>
      </c>
      <c r="O118" t="s">
        <v>26642</v>
      </c>
    </row>
    <row r="119" spans="1:35" x14ac:dyDescent="0.25">
      <c r="E119">
        <v>4181</v>
      </c>
      <c r="H119">
        <v>5</v>
      </c>
      <c r="J119" t="s">
        <v>22089</v>
      </c>
      <c r="K119" t="s">
        <v>22092</v>
      </c>
      <c r="L119" t="s">
        <v>22116</v>
      </c>
      <c r="M119" t="s">
        <v>22198</v>
      </c>
      <c r="N119" t="s">
        <v>22353</v>
      </c>
      <c r="O119" t="s">
        <v>26643</v>
      </c>
    </row>
    <row r="120" spans="1:35" x14ac:dyDescent="0.25">
      <c r="E120">
        <v>8404</v>
      </c>
      <c r="H120">
        <v>5</v>
      </c>
      <c r="J120" t="s">
        <v>22089</v>
      </c>
      <c r="K120" t="s">
        <v>22092</v>
      </c>
      <c r="L120" t="s">
        <v>22116</v>
      </c>
      <c r="M120" t="s">
        <v>22198</v>
      </c>
      <c r="N120" t="s">
        <v>22354</v>
      </c>
      <c r="O120" t="s">
        <v>26644</v>
      </c>
    </row>
    <row r="121" spans="1:35" x14ac:dyDescent="0.25">
      <c r="E121">
        <v>145</v>
      </c>
      <c r="H121">
        <v>5</v>
      </c>
      <c r="J121" t="s">
        <v>22089</v>
      </c>
      <c r="K121" t="s">
        <v>22092</v>
      </c>
      <c r="L121" t="s">
        <v>22116</v>
      </c>
      <c r="M121" t="s">
        <v>22198</v>
      </c>
      <c r="N121" t="s">
        <v>22355</v>
      </c>
      <c r="O121" t="s">
        <v>26645</v>
      </c>
    </row>
    <row r="122" spans="1:35" x14ac:dyDescent="0.25">
      <c r="A122" t="s">
        <v>21592</v>
      </c>
      <c r="B122">
        <v>2000000</v>
      </c>
      <c r="H122">
        <v>5</v>
      </c>
      <c r="I122" t="s">
        <v>22085</v>
      </c>
      <c r="J122" t="s">
        <v>22090</v>
      </c>
      <c r="K122" t="s">
        <v>20015</v>
      </c>
      <c r="M122" t="s">
        <v>22200</v>
      </c>
      <c r="N122" t="s">
        <v>22356</v>
      </c>
      <c r="O122" t="s">
        <v>26646</v>
      </c>
      <c r="P122">
        <v>2</v>
      </c>
      <c r="Q122">
        <v>1</v>
      </c>
      <c r="R122">
        <v>1.72</v>
      </c>
      <c r="S122">
        <v>1.8</v>
      </c>
      <c r="T122">
        <v>144.18</v>
      </c>
      <c r="U122">
        <v>38.909999999999997</v>
      </c>
      <c r="V122">
        <v>1.82</v>
      </c>
      <c r="X122">
        <v>6.71</v>
      </c>
      <c r="Y122">
        <v>2</v>
      </c>
      <c r="Z122" t="s">
        <v>7946</v>
      </c>
      <c r="AA122">
        <v>0</v>
      </c>
      <c r="AB122">
        <v>0</v>
      </c>
      <c r="AC122">
        <v>5.778833333333333</v>
      </c>
      <c r="AE122" t="s">
        <v>7949</v>
      </c>
      <c r="AH122">
        <v>0</v>
      </c>
      <c r="AI122">
        <v>0</v>
      </c>
    </row>
    <row r="123" spans="1:35" x14ac:dyDescent="0.25">
      <c r="A123" t="s">
        <v>21593</v>
      </c>
      <c r="B123">
        <v>94000</v>
      </c>
      <c r="H123">
        <v>5</v>
      </c>
      <c r="I123" t="s">
        <v>22085</v>
      </c>
      <c r="J123" t="s">
        <v>22090</v>
      </c>
      <c r="K123" t="s">
        <v>20015</v>
      </c>
      <c r="M123" t="s">
        <v>22200</v>
      </c>
      <c r="N123" t="s">
        <v>22357</v>
      </c>
      <c r="O123" t="s">
        <v>26647</v>
      </c>
      <c r="P123">
        <v>2</v>
      </c>
      <c r="Q123">
        <v>2</v>
      </c>
      <c r="R123">
        <v>3.11</v>
      </c>
      <c r="S123">
        <v>3.21</v>
      </c>
      <c r="T123">
        <v>237.31</v>
      </c>
      <c r="U123">
        <v>54.7</v>
      </c>
      <c r="V123">
        <v>2.93</v>
      </c>
      <c r="X123">
        <v>6.8</v>
      </c>
      <c r="Y123">
        <v>3</v>
      </c>
      <c r="Z123" t="s">
        <v>7946</v>
      </c>
      <c r="AA123">
        <v>0</v>
      </c>
      <c r="AB123">
        <v>3</v>
      </c>
      <c r="AC123">
        <v>4.84</v>
      </c>
      <c r="AE123" t="s">
        <v>7949</v>
      </c>
      <c r="AH123">
        <v>0</v>
      </c>
      <c r="AI123">
        <v>0</v>
      </c>
    </row>
    <row r="124" spans="1:35" x14ac:dyDescent="0.25">
      <c r="A124" t="s">
        <v>21594</v>
      </c>
      <c r="B124">
        <v>25000</v>
      </c>
      <c r="H124">
        <v>5</v>
      </c>
      <c r="I124" t="s">
        <v>22085</v>
      </c>
      <c r="J124" t="s">
        <v>22090</v>
      </c>
      <c r="K124" t="s">
        <v>20015</v>
      </c>
      <c r="M124" t="s">
        <v>22200</v>
      </c>
      <c r="N124" t="s">
        <v>22358</v>
      </c>
      <c r="O124" t="s">
        <v>26648</v>
      </c>
      <c r="P124">
        <v>3</v>
      </c>
      <c r="Q124">
        <v>1</v>
      </c>
      <c r="R124">
        <v>4.25</v>
      </c>
      <c r="S124">
        <v>4.33</v>
      </c>
      <c r="T124">
        <v>304.39</v>
      </c>
      <c r="U124">
        <v>48.14</v>
      </c>
      <c r="V124">
        <v>4.12</v>
      </c>
      <c r="X124">
        <v>6.75</v>
      </c>
      <c r="Y124">
        <v>3</v>
      </c>
      <c r="Z124" t="s">
        <v>4250</v>
      </c>
      <c r="AA124">
        <v>0</v>
      </c>
      <c r="AB124">
        <v>5</v>
      </c>
      <c r="AC124">
        <v>4.168333333333333</v>
      </c>
      <c r="AE124" t="s">
        <v>7949</v>
      </c>
      <c r="AH124">
        <v>0</v>
      </c>
      <c r="AI124">
        <v>0</v>
      </c>
    </row>
    <row r="125" spans="1:35" x14ac:dyDescent="0.25">
      <c r="A125" t="s">
        <v>21595</v>
      </c>
      <c r="B125">
        <v>310000</v>
      </c>
      <c r="H125">
        <v>5</v>
      </c>
      <c r="I125" t="s">
        <v>22085</v>
      </c>
      <c r="J125" t="s">
        <v>22090</v>
      </c>
      <c r="K125" t="s">
        <v>20015</v>
      </c>
      <c r="M125" t="s">
        <v>22200</v>
      </c>
      <c r="N125" t="s">
        <v>22359</v>
      </c>
      <c r="O125" t="s">
        <v>26649</v>
      </c>
      <c r="P125">
        <v>3</v>
      </c>
      <c r="Q125">
        <v>2</v>
      </c>
      <c r="R125">
        <v>0.79</v>
      </c>
      <c r="S125">
        <v>0.88</v>
      </c>
      <c r="T125">
        <v>199.26</v>
      </c>
      <c r="U125">
        <v>50.94</v>
      </c>
      <c r="V125">
        <v>2.2799999999999998</v>
      </c>
      <c r="X125">
        <v>6.79</v>
      </c>
      <c r="Y125">
        <v>2</v>
      </c>
      <c r="Z125" t="s">
        <v>7946</v>
      </c>
      <c r="AA125">
        <v>0</v>
      </c>
      <c r="AB125">
        <v>3</v>
      </c>
      <c r="AC125">
        <v>5.5</v>
      </c>
      <c r="AE125" t="s">
        <v>7949</v>
      </c>
      <c r="AH125">
        <v>0</v>
      </c>
      <c r="AI125">
        <v>0</v>
      </c>
    </row>
    <row r="126" spans="1:35" x14ac:dyDescent="0.25">
      <c r="A126" t="s">
        <v>21596</v>
      </c>
      <c r="B126">
        <v>100000</v>
      </c>
      <c r="H126">
        <v>5</v>
      </c>
      <c r="I126" t="s">
        <v>22085</v>
      </c>
      <c r="J126" t="s">
        <v>22090</v>
      </c>
      <c r="K126" t="s">
        <v>20015</v>
      </c>
      <c r="M126" t="s">
        <v>22200</v>
      </c>
      <c r="N126" t="s">
        <v>22360</v>
      </c>
      <c r="O126" t="s">
        <v>26650</v>
      </c>
      <c r="P126">
        <v>4</v>
      </c>
      <c r="Q126">
        <v>2</v>
      </c>
      <c r="R126">
        <v>1.44</v>
      </c>
      <c r="S126">
        <v>1.51</v>
      </c>
      <c r="T126">
        <v>276.33999999999997</v>
      </c>
      <c r="U126">
        <v>63.83</v>
      </c>
      <c r="V126">
        <v>3.34</v>
      </c>
      <c r="X126">
        <v>6.62</v>
      </c>
      <c r="Y126">
        <v>3</v>
      </c>
      <c r="Z126" t="s">
        <v>4250</v>
      </c>
      <c r="AA126">
        <v>0</v>
      </c>
      <c r="AB126">
        <v>4</v>
      </c>
      <c r="AC126">
        <v>5.5</v>
      </c>
      <c r="AE126" t="s">
        <v>7949</v>
      </c>
      <c r="AH126">
        <v>0</v>
      </c>
      <c r="AI126">
        <v>0</v>
      </c>
    </row>
    <row r="127" spans="1:35" x14ac:dyDescent="0.25">
      <c r="A127" t="s">
        <v>21597</v>
      </c>
      <c r="B127">
        <v>40000</v>
      </c>
      <c r="H127">
        <v>5</v>
      </c>
      <c r="I127" t="s">
        <v>22085</v>
      </c>
      <c r="J127" t="s">
        <v>22090</v>
      </c>
      <c r="K127" t="s">
        <v>20015</v>
      </c>
      <c r="M127" t="s">
        <v>22200</v>
      </c>
      <c r="N127" t="s">
        <v>22361</v>
      </c>
      <c r="O127" t="s">
        <v>26651</v>
      </c>
      <c r="P127">
        <v>5</v>
      </c>
      <c r="Q127">
        <v>2</v>
      </c>
      <c r="R127">
        <v>1.19</v>
      </c>
      <c r="S127">
        <v>1.25</v>
      </c>
      <c r="T127">
        <v>306.37</v>
      </c>
      <c r="U127">
        <v>73.06</v>
      </c>
      <c r="V127">
        <v>3.35</v>
      </c>
      <c r="X127">
        <v>6.61</v>
      </c>
      <c r="Y127">
        <v>3</v>
      </c>
      <c r="Z127" t="s">
        <v>4250</v>
      </c>
      <c r="AA127">
        <v>0</v>
      </c>
      <c r="AB127">
        <v>5</v>
      </c>
      <c r="AC127">
        <v>5.5</v>
      </c>
      <c r="AE127" t="s">
        <v>7949</v>
      </c>
      <c r="AH127">
        <v>0</v>
      </c>
      <c r="AI127">
        <v>0</v>
      </c>
    </row>
    <row r="128" spans="1:35" x14ac:dyDescent="0.25">
      <c r="A128" t="s">
        <v>21598</v>
      </c>
      <c r="B128">
        <v>24000</v>
      </c>
      <c r="H128">
        <v>5</v>
      </c>
      <c r="I128" t="s">
        <v>22085</v>
      </c>
      <c r="J128" t="s">
        <v>22090</v>
      </c>
      <c r="K128" t="s">
        <v>20015</v>
      </c>
      <c r="M128" t="s">
        <v>22200</v>
      </c>
      <c r="N128" t="s">
        <v>22362</v>
      </c>
      <c r="O128" t="s">
        <v>26652</v>
      </c>
      <c r="P128">
        <v>5</v>
      </c>
      <c r="Q128">
        <v>2</v>
      </c>
      <c r="R128">
        <v>2.21</v>
      </c>
      <c r="S128">
        <v>2.27</v>
      </c>
      <c r="T128">
        <v>334.42</v>
      </c>
      <c r="U128">
        <v>73.06</v>
      </c>
      <c r="V128">
        <v>4.13</v>
      </c>
      <c r="X128">
        <v>6.61</v>
      </c>
      <c r="Y128">
        <v>3</v>
      </c>
      <c r="Z128" t="s">
        <v>4250</v>
      </c>
      <c r="AA128">
        <v>0</v>
      </c>
      <c r="AB128">
        <v>7</v>
      </c>
      <c r="AC128">
        <v>5.3949999999999996</v>
      </c>
      <c r="AE128" t="s">
        <v>7949</v>
      </c>
      <c r="AH128">
        <v>0</v>
      </c>
      <c r="AI128">
        <v>0</v>
      </c>
    </row>
    <row r="129" spans="1:35" x14ac:dyDescent="0.25">
      <c r="A129" t="s">
        <v>21599</v>
      </c>
      <c r="B129">
        <v>9100</v>
      </c>
      <c r="H129">
        <v>5</v>
      </c>
      <c r="I129" t="s">
        <v>22085</v>
      </c>
      <c r="J129" t="s">
        <v>22090</v>
      </c>
      <c r="K129" t="s">
        <v>20015</v>
      </c>
      <c r="M129" t="s">
        <v>22200</v>
      </c>
      <c r="N129" t="s">
        <v>22363</v>
      </c>
      <c r="O129" t="s">
        <v>26653</v>
      </c>
      <c r="P129">
        <v>3</v>
      </c>
      <c r="Q129">
        <v>3</v>
      </c>
      <c r="R129">
        <v>3.13</v>
      </c>
      <c r="S129">
        <v>3.21</v>
      </c>
      <c r="T129">
        <v>314.39</v>
      </c>
      <c r="U129">
        <v>66.73</v>
      </c>
      <c r="V129">
        <v>4.42</v>
      </c>
      <c r="X129">
        <v>6.65</v>
      </c>
      <c r="Y129">
        <v>4</v>
      </c>
      <c r="Z129" t="s">
        <v>4250</v>
      </c>
      <c r="AA129">
        <v>0</v>
      </c>
      <c r="AB129">
        <v>4</v>
      </c>
      <c r="AC129">
        <v>4.496666666666667</v>
      </c>
      <c r="AE129" t="s">
        <v>7949</v>
      </c>
      <c r="AH129">
        <v>0</v>
      </c>
      <c r="AI129">
        <v>0</v>
      </c>
    </row>
    <row r="130" spans="1:35" x14ac:dyDescent="0.25">
      <c r="A130" t="s">
        <v>21600</v>
      </c>
      <c r="B130">
        <v>690</v>
      </c>
      <c r="H130">
        <v>5</v>
      </c>
      <c r="I130" t="s">
        <v>22085</v>
      </c>
      <c r="J130" t="s">
        <v>22090</v>
      </c>
      <c r="K130" t="s">
        <v>20015</v>
      </c>
      <c r="M130" t="s">
        <v>22200</v>
      </c>
      <c r="N130" t="s">
        <v>22364</v>
      </c>
      <c r="O130" t="s">
        <v>26654</v>
      </c>
      <c r="P130">
        <v>4</v>
      </c>
      <c r="Q130">
        <v>3</v>
      </c>
      <c r="R130">
        <v>4.25</v>
      </c>
      <c r="S130">
        <v>4.32</v>
      </c>
      <c r="T130">
        <v>420.52</v>
      </c>
      <c r="U130">
        <v>75.959999999999994</v>
      </c>
      <c r="V130">
        <v>6</v>
      </c>
      <c r="X130">
        <v>6.65</v>
      </c>
      <c r="Y130">
        <v>5</v>
      </c>
      <c r="Z130" t="s">
        <v>4250</v>
      </c>
      <c r="AA130">
        <v>1</v>
      </c>
      <c r="AB130">
        <v>7</v>
      </c>
      <c r="AC130">
        <v>3.074380952380952</v>
      </c>
      <c r="AE130" t="s">
        <v>7949</v>
      </c>
      <c r="AH130">
        <v>0</v>
      </c>
      <c r="AI130">
        <v>0</v>
      </c>
    </row>
    <row r="131" spans="1:35" x14ac:dyDescent="0.25">
      <c r="A131" t="s">
        <v>21601</v>
      </c>
      <c r="B131">
        <v>4200</v>
      </c>
      <c r="H131">
        <v>5</v>
      </c>
      <c r="I131" t="s">
        <v>22085</v>
      </c>
      <c r="J131" t="s">
        <v>22090</v>
      </c>
      <c r="K131" t="s">
        <v>20015</v>
      </c>
      <c r="M131" t="s">
        <v>22200</v>
      </c>
      <c r="N131" t="s">
        <v>22365</v>
      </c>
      <c r="O131" t="s">
        <v>26655</v>
      </c>
      <c r="P131">
        <v>5</v>
      </c>
      <c r="Q131">
        <v>3</v>
      </c>
      <c r="R131">
        <v>3.25</v>
      </c>
      <c r="S131">
        <v>3.32</v>
      </c>
      <c r="T131">
        <v>421.5</v>
      </c>
      <c r="U131">
        <v>88.85</v>
      </c>
      <c r="V131">
        <v>5.4</v>
      </c>
      <c r="X131">
        <v>6.65</v>
      </c>
      <c r="Y131">
        <v>5</v>
      </c>
      <c r="Z131" t="s">
        <v>4250</v>
      </c>
      <c r="AA131">
        <v>1</v>
      </c>
      <c r="AB131">
        <v>7</v>
      </c>
      <c r="AC131">
        <v>3.9423809523809532</v>
      </c>
      <c r="AE131" t="s">
        <v>7949</v>
      </c>
      <c r="AH131">
        <v>0</v>
      </c>
      <c r="AI131">
        <v>0</v>
      </c>
    </row>
    <row r="132" spans="1:35" x14ac:dyDescent="0.25">
      <c r="A132" t="s">
        <v>21595</v>
      </c>
      <c r="B132">
        <v>310000</v>
      </c>
      <c r="H132">
        <v>5</v>
      </c>
      <c r="I132" t="s">
        <v>22085</v>
      </c>
      <c r="J132" t="s">
        <v>22090</v>
      </c>
      <c r="K132" t="s">
        <v>21152</v>
      </c>
      <c r="M132" t="s">
        <v>22200</v>
      </c>
      <c r="N132" t="s">
        <v>22359</v>
      </c>
      <c r="O132" t="s">
        <v>26649</v>
      </c>
      <c r="P132">
        <v>3</v>
      </c>
      <c r="Q132">
        <v>2</v>
      </c>
      <c r="R132">
        <v>0.79</v>
      </c>
      <c r="S132">
        <v>0.88</v>
      </c>
      <c r="T132">
        <v>199.26</v>
      </c>
      <c r="U132">
        <v>50.94</v>
      </c>
      <c r="V132">
        <v>2.2799999999999998</v>
      </c>
      <c r="X132">
        <v>6.79</v>
      </c>
      <c r="Y132">
        <v>2</v>
      </c>
      <c r="Z132" t="s">
        <v>7946</v>
      </c>
      <c r="AA132">
        <v>0</v>
      </c>
      <c r="AB132">
        <v>3</v>
      </c>
      <c r="AC132">
        <v>5.5</v>
      </c>
      <c r="AE132" t="s">
        <v>7949</v>
      </c>
      <c r="AH132">
        <v>0</v>
      </c>
      <c r="AI132">
        <v>0</v>
      </c>
    </row>
    <row r="133" spans="1:35" x14ac:dyDescent="0.25">
      <c r="A133" t="s">
        <v>21602</v>
      </c>
      <c r="B133">
        <v>30</v>
      </c>
      <c r="H133">
        <v>4.8</v>
      </c>
      <c r="I133" t="s">
        <v>22086</v>
      </c>
      <c r="J133" t="s">
        <v>22090</v>
      </c>
      <c r="K133" t="s">
        <v>19906</v>
      </c>
      <c r="M133" t="s">
        <v>22201</v>
      </c>
      <c r="N133" t="s">
        <v>22366</v>
      </c>
      <c r="O133" t="s">
        <v>26656</v>
      </c>
      <c r="P133">
        <v>4</v>
      </c>
      <c r="Q133">
        <v>3</v>
      </c>
      <c r="R133">
        <v>4.87</v>
      </c>
      <c r="S133">
        <v>4.87</v>
      </c>
      <c r="T133">
        <v>559.70000000000005</v>
      </c>
      <c r="U133">
        <v>98.74</v>
      </c>
      <c r="V133">
        <v>4.7300000000000004</v>
      </c>
      <c r="W133">
        <v>13.41</v>
      </c>
      <c r="X133">
        <v>0</v>
      </c>
      <c r="Y133">
        <v>2</v>
      </c>
      <c r="Z133" t="s">
        <v>4250</v>
      </c>
      <c r="AA133">
        <v>1</v>
      </c>
      <c r="AB133">
        <v>15</v>
      </c>
      <c r="AC133">
        <v>1.940333333333333</v>
      </c>
      <c r="AE133" t="s">
        <v>7949</v>
      </c>
      <c r="AH133">
        <v>0</v>
      </c>
      <c r="AI133">
        <v>0</v>
      </c>
    </row>
    <row r="134" spans="1:35" x14ac:dyDescent="0.25">
      <c r="A134" t="s">
        <v>21603</v>
      </c>
      <c r="B134">
        <v>68000</v>
      </c>
      <c r="H134">
        <v>4.8</v>
      </c>
      <c r="I134" t="s">
        <v>22086</v>
      </c>
      <c r="J134" t="s">
        <v>22090</v>
      </c>
      <c r="K134" t="s">
        <v>19906</v>
      </c>
      <c r="M134" t="s">
        <v>22201</v>
      </c>
      <c r="N134" t="s">
        <v>22367</v>
      </c>
      <c r="O134" t="s">
        <v>26657</v>
      </c>
    </row>
    <row r="135" spans="1:35" x14ac:dyDescent="0.25">
      <c r="A135" t="s">
        <v>21604</v>
      </c>
      <c r="B135">
        <v>130</v>
      </c>
      <c r="H135">
        <v>4.8</v>
      </c>
      <c r="I135" t="s">
        <v>22086</v>
      </c>
      <c r="J135" t="s">
        <v>22090</v>
      </c>
      <c r="K135" t="s">
        <v>19906</v>
      </c>
      <c r="M135" t="s">
        <v>22201</v>
      </c>
      <c r="N135" t="s">
        <v>22368</v>
      </c>
      <c r="O135" t="s">
        <v>26658</v>
      </c>
      <c r="P135">
        <v>5</v>
      </c>
      <c r="Q135">
        <v>4</v>
      </c>
      <c r="R135">
        <v>4.03</v>
      </c>
      <c r="S135">
        <v>4.05</v>
      </c>
      <c r="T135">
        <v>574.71</v>
      </c>
      <c r="U135">
        <v>110.77</v>
      </c>
      <c r="V135">
        <v>3.68</v>
      </c>
      <c r="W135">
        <v>13.37</v>
      </c>
      <c r="X135">
        <v>6.26</v>
      </c>
      <c r="Y135">
        <v>2</v>
      </c>
      <c r="Z135" t="s">
        <v>4250</v>
      </c>
      <c r="AA135">
        <v>1</v>
      </c>
      <c r="AB135">
        <v>16</v>
      </c>
      <c r="AC135">
        <v>1.7826666666666671</v>
      </c>
      <c r="AE135" t="s">
        <v>7949</v>
      </c>
      <c r="AH135">
        <v>0</v>
      </c>
      <c r="AI135">
        <v>0</v>
      </c>
    </row>
    <row r="136" spans="1:35" x14ac:dyDescent="0.25">
      <c r="A136" t="s">
        <v>21605</v>
      </c>
      <c r="B136">
        <v>500</v>
      </c>
      <c r="H136">
        <v>4.8</v>
      </c>
      <c r="I136" t="s">
        <v>22086</v>
      </c>
      <c r="J136" t="s">
        <v>22090</v>
      </c>
      <c r="K136" t="s">
        <v>19906</v>
      </c>
      <c r="M136" t="s">
        <v>22201</v>
      </c>
      <c r="N136" t="s">
        <v>22369</v>
      </c>
      <c r="O136" t="s">
        <v>26659</v>
      </c>
      <c r="P136">
        <v>5</v>
      </c>
      <c r="Q136">
        <v>4</v>
      </c>
      <c r="R136">
        <v>4.03</v>
      </c>
      <c r="S136">
        <v>4.05</v>
      </c>
      <c r="T136">
        <v>574.71</v>
      </c>
      <c r="U136">
        <v>110.77</v>
      </c>
      <c r="V136">
        <v>3.68</v>
      </c>
      <c r="W136">
        <v>13.37</v>
      </c>
      <c r="X136">
        <v>6.26</v>
      </c>
      <c r="Y136">
        <v>2</v>
      </c>
      <c r="Z136" t="s">
        <v>4250</v>
      </c>
      <c r="AA136">
        <v>1</v>
      </c>
      <c r="AB136">
        <v>16</v>
      </c>
      <c r="AC136">
        <v>1.7826666666666671</v>
      </c>
      <c r="AE136" t="s">
        <v>7949</v>
      </c>
      <c r="AH136">
        <v>0</v>
      </c>
      <c r="AI136">
        <v>0</v>
      </c>
    </row>
    <row r="137" spans="1:35" x14ac:dyDescent="0.25">
      <c r="A137" t="s">
        <v>21606</v>
      </c>
      <c r="B137">
        <v>70</v>
      </c>
      <c r="H137">
        <v>4.8</v>
      </c>
      <c r="I137" t="s">
        <v>22086</v>
      </c>
      <c r="J137" t="s">
        <v>22090</v>
      </c>
      <c r="K137" t="s">
        <v>19906</v>
      </c>
      <c r="M137" t="s">
        <v>22201</v>
      </c>
      <c r="N137" t="s">
        <v>22370</v>
      </c>
      <c r="O137" t="s">
        <v>26660</v>
      </c>
      <c r="P137">
        <v>5</v>
      </c>
      <c r="Q137">
        <v>4</v>
      </c>
      <c r="R137">
        <v>4.38</v>
      </c>
      <c r="S137">
        <v>4.41</v>
      </c>
      <c r="T137">
        <v>588.74</v>
      </c>
      <c r="U137">
        <v>110.77</v>
      </c>
      <c r="V137">
        <v>3.99</v>
      </c>
      <c r="W137">
        <v>13.77</v>
      </c>
      <c r="X137">
        <v>6.29</v>
      </c>
      <c r="Y137">
        <v>2</v>
      </c>
      <c r="Z137" t="s">
        <v>4250</v>
      </c>
      <c r="AA137">
        <v>1</v>
      </c>
      <c r="AB137">
        <v>16</v>
      </c>
      <c r="AC137">
        <v>1.6026666666666669</v>
      </c>
      <c r="AE137" t="s">
        <v>7949</v>
      </c>
      <c r="AH137">
        <v>0</v>
      </c>
      <c r="AI137">
        <v>0</v>
      </c>
    </row>
    <row r="138" spans="1:35" x14ac:dyDescent="0.25">
      <c r="A138" t="s">
        <v>21607</v>
      </c>
      <c r="B138">
        <v>200</v>
      </c>
      <c r="H138">
        <v>4.8</v>
      </c>
      <c r="I138" t="s">
        <v>22086</v>
      </c>
      <c r="J138" t="s">
        <v>22090</v>
      </c>
      <c r="K138" t="s">
        <v>19906</v>
      </c>
      <c r="M138" t="s">
        <v>22201</v>
      </c>
      <c r="N138" t="s">
        <v>22371</v>
      </c>
      <c r="O138" t="s">
        <v>26661</v>
      </c>
      <c r="P138">
        <v>5</v>
      </c>
      <c r="Q138">
        <v>4</v>
      </c>
      <c r="R138">
        <v>4.8</v>
      </c>
      <c r="S138">
        <v>4.82</v>
      </c>
      <c r="T138">
        <v>602.77</v>
      </c>
      <c r="U138">
        <v>110.77</v>
      </c>
      <c r="V138">
        <v>4.38</v>
      </c>
      <c r="W138">
        <v>13.74</v>
      </c>
      <c r="X138">
        <v>6.02</v>
      </c>
      <c r="Y138">
        <v>2</v>
      </c>
      <c r="Z138" t="s">
        <v>4250</v>
      </c>
      <c r="AA138">
        <v>1</v>
      </c>
      <c r="AB138">
        <v>16</v>
      </c>
      <c r="AC138">
        <v>1.3976666666666671</v>
      </c>
      <c r="AE138" t="s">
        <v>7949</v>
      </c>
      <c r="AH138">
        <v>0</v>
      </c>
      <c r="AI138">
        <v>0</v>
      </c>
    </row>
    <row r="139" spans="1:35" x14ac:dyDescent="0.25">
      <c r="A139" t="s">
        <v>21608</v>
      </c>
      <c r="B139">
        <v>130</v>
      </c>
      <c r="H139">
        <v>4.8</v>
      </c>
      <c r="I139" t="s">
        <v>22086</v>
      </c>
      <c r="J139" t="s">
        <v>22090</v>
      </c>
      <c r="K139" t="s">
        <v>19906</v>
      </c>
      <c r="M139" t="s">
        <v>22201</v>
      </c>
      <c r="N139" t="s">
        <v>22372</v>
      </c>
      <c r="O139" t="s">
        <v>26662</v>
      </c>
      <c r="P139">
        <v>4</v>
      </c>
      <c r="Q139">
        <v>3</v>
      </c>
      <c r="R139">
        <v>3.88</v>
      </c>
      <c r="S139">
        <v>5.04</v>
      </c>
      <c r="T139">
        <v>551.67999999999995</v>
      </c>
      <c r="U139">
        <v>81.67</v>
      </c>
      <c r="V139">
        <v>5.03</v>
      </c>
      <c r="W139">
        <v>13.66</v>
      </c>
      <c r="X139">
        <v>8.42</v>
      </c>
      <c r="Y139">
        <v>3</v>
      </c>
      <c r="Z139" t="s">
        <v>4250</v>
      </c>
      <c r="AA139">
        <v>2</v>
      </c>
      <c r="AB139">
        <v>14</v>
      </c>
      <c r="AC139">
        <v>2.0166666666666671</v>
      </c>
      <c r="AE139" t="s">
        <v>7949</v>
      </c>
      <c r="AH139">
        <v>0</v>
      </c>
      <c r="AI139">
        <v>0</v>
      </c>
    </row>
    <row r="140" spans="1:35" x14ac:dyDescent="0.25">
      <c r="A140" t="s">
        <v>21609</v>
      </c>
      <c r="B140">
        <v>5</v>
      </c>
      <c r="H140">
        <v>4.8</v>
      </c>
      <c r="I140" t="s">
        <v>22086</v>
      </c>
      <c r="J140" t="s">
        <v>22090</v>
      </c>
      <c r="K140" t="s">
        <v>19906</v>
      </c>
      <c r="M140" t="s">
        <v>22201</v>
      </c>
      <c r="N140" t="s">
        <v>22373</v>
      </c>
      <c r="O140" t="s">
        <v>26663</v>
      </c>
      <c r="P140">
        <v>4</v>
      </c>
      <c r="Q140">
        <v>3</v>
      </c>
      <c r="R140">
        <v>5.61</v>
      </c>
      <c r="S140">
        <v>6.41</v>
      </c>
      <c r="T140">
        <v>677.57</v>
      </c>
      <c r="U140">
        <v>81.67</v>
      </c>
      <c r="V140">
        <v>5.63</v>
      </c>
      <c r="W140">
        <v>13.8</v>
      </c>
      <c r="X140">
        <v>8.19</v>
      </c>
      <c r="Y140">
        <v>3</v>
      </c>
      <c r="Z140" t="s">
        <v>4250</v>
      </c>
      <c r="AA140">
        <v>2</v>
      </c>
      <c r="AB140">
        <v>14</v>
      </c>
      <c r="AC140">
        <v>2.0716666666666672</v>
      </c>
      <c r="AE140" t="s">
        <v>7949</v>
      </c>
      <c r="AH140">
        <v>0</v>
      </c>
      <c r="AI140">
        <v>0</v>
      </c>
    </row>
    <row r="141" spans="1:35" x14ac:dyDescent="0.25">
      <c r="A141" t="s">
        <v>21610</v>
      </c>
      <c r="B141">
        <v>20</v>
      </c>
      <c r="H141">
        <v>4.8</v>
      </c>
      <c r="I141" t="s">
        <v>22086</v>
      </c>
      <c r="J141" t="s">
        <v>22090</v>
      </c>
      <c r="K141" t="s">
        <v>19906</v>
      </c>
      <c r="M141" t="s">
        <v>22201</v>
      </c>
      <c r="N141" t="s">
        <v>22374</v>
      </c>
      <c r="O141" t="s">
        <v>26664</v>
      </c>
      <c r="P141">
        <v>5</v>
      </c>
      <c r="Q141">
        <v>3</v>
      </c>
      <c r="R141">
        <v>3.85</v>
      </c>
      <c r="S141">
        <v>4.96</v>
      </c>
      <c r="T141">
        <v>581.70000000000005</v>
      </c>
      <c r="U141">
        <v>90.9</v>
      </c>
      <c r="V141">
        <v>5.04</v>
      </c>
      <c r="W141">
        <v>13.82</v>
      </c>
      <c r="X141">
        <v>8.4700000000000006</v>
      </c>
      <c r="Y141">
        <v>3</v>
      </c>
      <c r="Z141" t="s">
        <v>4250</v>
      </c>
      <c r="AA141">
        <v>2</v>
      </c>
      <c r="AB141">
        <v>15</v>
      </c>
      <c r="AC141">
        <v>1.9966666666666659</v>
      </c>
      <c r="AE141" t="s">
        <v>7949</v>
      </c>
      <c r="AH141">
        <v>0</v>
      </c>
      <c r="AI141">
        <v>0</v>
      </c>
    </row>
    <row r="142" spans="1:35" x14ac:dyDescent="0.25">
      <c r="A142" t="s">
        <v>21611</v>
      </c>
      <c r="B142">
        <v>82</v>
      </c>
      <c r="H142">
        <v>4.5999999999999996</v>
      </c>
      <c r="I142" t="s">
        <v>22085</v>
      </c>
      <c r="J142" t="s">
        <v>22090</v>
      </c>
      <c r="K142" t="s">
        <v>19977</v>
      </c>
      <c r="M142" t="s">
        <v>22202</v>
      </c>
      <c r="N142" t="s">
        <v>22375</v>
      </c>
      <c r="O142" t="s">
        <v>26665</v>
      </c>
      <c r="P142">
        <v>8</v>
      </c>
      <c r="Q142">
        <v>6</v>
      </c>
      <c r="R142">
        <v>3.29</v>
      </c>
      <c r="S142">
        <v>3.29</v>
      </c>
      <c r="T142">
        <v>696.89</v>
      </c>
      <c r="U142">
        <v>187.85</v>
      </c>
      <c r="V142">
        <v>3.01</v>
      </c>
      <c r="W142">
        <v>11.26</v>
      </c>
      <c r="X142">
        <v>5.15</v>
      </c>
      <c r="Y142">
        <v>2</v>
      </c>
      <c r="Z142" t="s">
        <v>4250</v>
      </c>
      <c r="AA142">
        <v>2</v>
      </c>
      <c r="AB142">
        <v>17</v>
      </c>
      <c r="AC142">
        <v>2.21</v>
      </c>
      <c r="AE142" t="s">
        <v>7949</v>
      </c>
      <c r="AH142">
        <v>0</v>
      </c>
      <c r="AI142">
        <v>0</v>
      </c>
    </row>
    <row r="143" spans="1:35" x14ac:dyDescent="0.25">
      <c r="E143">
        <v>18</v>
      </c>
      <c r="H143">
        <v>4.5</v>
      </c>
      <c r="I143" t="s">
        <v>22087</v>
      </c>
      <c r="J143" t="s">
        <v>22089</v>
      </c>
      <c r="L143" t="s">
        <v>22117</v>
      </c>
      <c r="M143" t="s">
        <v>22203</v>
      </c>
      <c r="N143" t="s">
        <v>22376</v>
      </c>
      <c r="O143" t="s">
        <v>7325</v>
      </c>
      <c r="P143">
        <v>4</v>
      </c>
      <c r="Q143">
        <v>2</v>
      </c>
      <c r="R143">
        <v>-0.21</v>
      </c>
      <c r="S143">
        <v>-0.21</v>
      </c>
      <c r="T143">
        <v>432.78</v>
      </c>
      <c r="U143">
        <v>80.37</v>
      </c>
      <c r="V143">
        <v>4.37</v>
      </c>
      <c r="W143">
        <v>10.130000000000001</v>
      </c>
      <c r="X143">
        <v>3.56</v>
      </c>
      <c r="Y143">
        <v>2</v>
      </c>
      <c r="Z143" t="s">
        <v>4250</v>
      </c>
      <c r="AA143">
        <v>0</v>
      </c>
      <c r="AB143">
        <v>4</v>
      </c>
      <c r="AC143">
        <v>4.980142857142857</v>
      </c>
      <c r="AE143" t="s">
        <v>7949</v>
      </c>
      <c r="AH143">
        <v>0</v>
      </c>
      <c r="AI143">
        <v>0</v>
      </c>
    </row>
    <row r="144" spans="1:35" x14ac:dyDescent="0.25">
      <c r="E144">
        <v>23</v>
      </c>
      <c r="H144">
        <v>4.5</v>
      </c>
      <c r="I144" t="s">
        <v>22087</v>
      </c>
      <c r="J144" t="s">
        <v>22089</v>
      </c>
      <c r="L144" t="s">
        <v>22117</v>
      </c>
      <c r="M144" t="s">
        <v>22203</v>
      </c>
      <c r="N144" t="s">
        <v>22377</v>
      </c>
      <c r="O144" t="s">
        <v>7366</v>
      </c>
      <c r="P144">
        <v>4</v>
      </c>
      <c r="Q144">
        <v>2</v>
      </c>
      <c r="R144">
        <v>-0.71</v>
      </c>
      <c r="S144">
        <v>-0.71</v>
      </c>
      <c r="T144">
        <v>416.33</v>
      </c>
      <c r="U144">
        <v>80.37</v>
      </c>
      <c r="V144">
        <v>3.86</v>
      </c>
      <c r="W144">
        <v>10.07</v>
      </c>
      <c r="X144">
        <v>3.56</v>
      </c>
      <c r="Y144">
        <v>2</v>
      </c>
      <c r="Z144" t="s">
        <v>4250</v>
      </c>
      <c r="AA144">
        <v>0</v>
      </c>
      <c r="AB144">
        <v>4</v>
      </c>
      <c r="AC144">
        <v>5.0976428571428567</v>
      </c>
      <c r="AE144" t="s">
        <v>7949</v>
      </c>
      <c r="AH144">
        <v>0</v>
      </c>
      <c r="AI144">
        <v>0</v>
      </c>
    </row>
    <row r="145" spans="1:35" x14ac:dyDescent="0.25">
      <c r="E145">
        <v>8.5</v>
      </c>
      <c r="H145">
        <v>4.5</v>
      </c>
      <c r="I145" t="s">
        <v>22087</v>
      </c>
      <c r="J145" t="s">
        <v>22089</v>
      </c>
      <c r="L145" t="s">
        <v>22117</v>
      </c>
      <c r="M145" t="s">
        <v>22203</v>
      </c>
      <c r="N145" t="s">
        <v>22378</v>
      </c>
      <c r="O145" t="s">
        <v>26666</v>
      </c>
      <c r="P145">
        <v>6</v>
      </c>
      <c r="Q145">
        <v>2</v>
      </c>
      <c r="R145">
        <v>-0.51</v>
      </c>
      <c r="S145">
        <v>-0.5</v>
      </c>
      <c r="T145">
        <v>429.35</v>
      </c>
      <c r="U145">
        <v>102.49</v>
      </c>
      <c r="V145">
        <v>3.12</v>
      </c>
      <c r="W145">
        <v>8.99</v>
      </c>
      <c r="X145">
        <v>3.56</v>
      </c>
      <c r="Y145">
        <v>2</v>
      </c>
      <c r="Z145" t="s">
        <v>4250</v>
      </c>
      <c r="AA145">
        <v>0</v>
      </c>
      <c r="AB145">
        <v>5</v>
      </c>
      <c r="AC145">
        <v>4.5883095238095244</v>
      </c>
      <c r="AE145" t="s">
        <v>7949</v>
      </c>
      <c r="AH145">
        <v>0</v>
      </c>
      <c r="AI145">
        <v>0</v>
      </c>
    </row>
    <row r="146" spans="1:35" x14ac:dyDescent="0.25">
      <c r="E146">
        <v>20</v>
      </c>
      <c r="H146">
        <v>4.5</v>
      </c>
      <c r="I146" t="s">
        <v>22087</v>
      </c>
      <c r="J146" t="s">
        <v>22089</v>
      </c>
      <c r="L146" t="s">
        <v>22117</v>
      </c>
      <c r="M146" t="s">
        <v>22203</v>
      </c>
      <c r="N146" t="s">
        <v>22379</v>
      </c>
      <c r="O146" t="s">
        <v>26667</v>
      </c>
      <c r="P146">
        <v>5</v>
      </c>
      <c r="Q146">
        <v>2</v>
      </c>
      <c r="R146">
        <v>-1.1599999999999999</v>
      </c>
      <c r="S146">
        <v>-1.1599999999999999</v>
      </c>
      <c r="T146">
        <v>402.32</v>
      </c>
      <c r="U146">
        <v>93.51</v>
      </c>
      <c r="V146">
        <v>3.62</v>
      </c>
      <c r="W146">
        <v>10.14</v>
      </c>
      <c r="X146">
        <v>3.56</v>
      </c>
      <c r="Y146">
        <v>2</v>
      </c>
      <c r="Z146" t="s">
        <v>4250</v>
      </c>
      <c r="AA146">
        <v>0</v>
      </c>
      <c r="AB146">
        <v>4</v>
      </c>
      <c r="AC146">
        <v>5.0807142857142864</v>
      </c>
      <c r="AE146" t="s">
        <v>7949</v>
      </c>
      <c r="AH146">
        <v>0</v>
      </c>
      <c r="AI146">
        <v>0</v>
      </c>
    </row>
    <row r="147" spans="1:35" x14ac:dyDescent="0.25">
      <c r="E147">
        <v>6.7</v>
      </c>
      <c r="H147">
        <v>4.5</v>
      </c>
      <c r="I147" t="s">
        <v>22087</v>
      </c>
      <c r="J147" t="s">
        <v>22089</v>
      </c>
      <c r="L147" t="s">
        <v>22117</v>
      </c>
      <c r="M147" t="s">
        <v>22203</v>
      </c>
      <c r="N147" t="s">
        <v>22380</v>
      </c>
      <c r="O147" t="s">
        <v>26668</v>
      </c>
      <c r="P147">
        <v>5</v>
      </c>
      <c r="Q147">
        <v>2</v>
      </c>
      <c r="R147">
        <v>-0.94</v>
      </c>
      <c r="S147">
        <v>-0.94</v>
      </c>
      <c r="T147">
        <v>428.36</v>
      </c>
      <c r="U147">
        <v>89.6</v>
      </c>
      <c r="V147">
        <v>3.73</v>
      </c>
      <c r="W147">
        <v>10.32</v>
      </c>
      <c r="X147">
        <v>3.62</v>
      </c>
      <c r="Y147">
        <v>2</v>
      </c>
      <c r="Z147" t="s">
        <v>4250</v>
      </c>
      <c r="AA147">
        <v>0</v>
      </c>
      <c r="AB147">
        <v>5</v>
      </c>
      <c r="AC147">
        <v>5.0117142857142856</v>
      </c>
      <c r="AE147" t="s">
        <v>7949</v>
      </c>
      <c r="AH147">
        <v>0</v>
      </c>
      <c r="AI147">
        <v>0</v>
      </c>
    </row>
    <row r="148" spans="1:35" x14ac:dyDescent="0.25">
      <c r="A148" t="s">
        <v>21612</v>
      </c>
      <c r="B148">
        <v>9704</v>
      </c>
      <c r="H148">
        <v>4.5999999999999996</v>
      </c>
      <c r="I148" t="s">
        <v>22085</v>
      </c>
      <c r="J148" t="s">
        <v>22090</v>
      </c>
      <c r="K148" t="s">
        <v>19977</v>
      </c>
      <c r="M148" t="s">
        <v>22202</v>
      </c>
      <c r="N148" t="s">
        <v>22381</v>
      </c>
      <c r="O148" t="s">
        <v>26669</v>
      </c>
      <c r="P148">
        <v>7</v>
      </c>
      <c r="Q148">
        <v>6</v>
      </c>
      <c r="R148">
        <v>2.5</v>
      </c>
      <c r="S148">
        <v>2.5</v>
      </c>
      <c r="T148">
        <v>631.82000000000005</v>
      </c>
      <c r="U148">
        <v>174.96</v>
      </c>
      <c r="V148">
        <v>2.82</v>
      </c>
      <c r="W148">
        <v>11.39</v>
      </c>
      <c r="X148">
        <v>0</v>
      </c>
      <c r="Y148">
        <v>1</v>
      </c>
      <c r="Z148" t="s">
        <v>4250</v>
      </c>
      <c r="AA148">
        <v>2</v>
      </c>
      <c r="AB148">
        <v>10</v>
      </c>
      <c r="AC148">
        <v>2.75</v>
      </c>
      <c r="AE148" t="s">
        <v>7949</v>
      </c>
      <c r="AH148">
        <v>0</v>
      </c>
      <c r="AI148">
        <v>0</v>
      </c>
    </row>
    <row r="149" spans="1:35" x14ac:dyDescent="0.25">
      <c r="E149">
        <v>20</v>
      </c>
      <c r="H149">
        <v>4.5</v>
      </c>
      <c r="I149" t="s">
        <v>22087</v>
      </c>
      <c r="J149" t="s">
        <v>22089</v>
      </c>
      <c r="L149" t="s">
        <v>22117</v>
      </c>
      <c r="M149" t="s">
        <v>22203</v>
      </c>
      <c r="N149" t="s">
        <v>22382</v>
      </c>
      <c r="O149" t="s">
        <v>7355</v>
      </c>
      <c r="P149">
        <v>5</v>
      </c>
      <c r="Q149">
        <v>2</v>
      </c>
      <c r="R149">
        <v>-1.33</v>
      </c>
      <c r="S149">
        <v>-1.32</v>
      </c>
      <c r="T149">
        <v>449.33</v>
      </c>
      <c r="U149">
        <v>93.26</v>
      </c>
      <c r="V149">
        <v>4.05</v>
      </c>
      <c r="W149">
        <v>9.0500000000000007</v>
      </c>
      <c r="X149">
        <v>3.56</v>
      </c>
      <c r="Y149">
        <v>2</v>
      </c>
      <c r="Z149" t="s">
        <v>4250</v>
      </c>
      <c r="AA149">
        <v>0</v>
      </c>
      <c r="AB149">
        <v>5</v>
      </c>
      <c r="AC149">
        <v>4.7532619047619047</v>
      </c>
      <c r="AE149" t="s">
        <v>7949</v>
      </c>
      <c r="AH149">
        <v>0</v>
      </c>
      <c r="AI149">
        <v>0</v>
      </c>
    </row>
    <row r="150" spans="1:35" x14ac:dyDescent="0.25">
      <c r="E150">
        <v>7.4</v>
      </c>
      <c r="H150">
        <v>4.5</v>
      </c>
      <c r="I150" t="s">
        <v>22087</v>
      </c>
      <c r="J150" t="s">
        <v>22089</v>
      </c>
      <c r="L150" t="s">
        <v>22117</v>
      </c>
      <c r="M150" t="s">
        <v>22203</v>
      </c>
      <c r="N150" t="s">
        <v>22383</v>
      </c>
      <c r="O150" t="s">
        <v>7195</v>
      </c>
      <c r="P150">
        <v>5</v>
      </c>
      <c r="Q150">
        <v>2</v>
      </c>
      <c r="R150">
        <v>-1.44</v>
      </c>
      <c r="S150">
        <v>-1.44</v>
      </c>
      <c r="T150">
        <v>423.35</v>
      </c>
      <c r="U150">
        <v>104.16</v>
      </c>
      <c r="V150">
        <v>3.59</v>
      </c>
      <c r="W150">
        <v>10.02</v>
      </c>
      <c r="X150">
        <v>3.56</v>
      </c>
      <c r="Y150">
        <v>2</v>
      </c>
      <c r="Z150" t="s">
        <v>4250</v>
      </c>
      <c r="AA150">
        <v>0</v>
      </c>
      <c r="AB150">
        <v>4</v>
      </c>
      <c r="AC150">
        <v>4.5754999999999999</v>
      </c>
      <c r="AE150" t="s">
        <v>7949</v>
      </c>
      <c r="AH150">
        <v>0</v>
      </c>
      <c r="AI150">
        <v>0</v>
      </c>
    </row>
    <row r="151" spans="1:35" x14ac:dyDescent="0.25">
      <c r="E151">
        <v>71</v>
      </c>
      <c r="H151">
        <v>4.5</v>
      </c>
      <c r="I151" t="s">
        <v>22087</v>
      </c>
      <c r="J151" t="s">
        <v>22089</v>
      </c>
      <c r="L151" t="s">
        <v>22117</v>
      </c>
      <c r="M151" t="s">
        <v>22203</v>
      </c>
      <c r="N151" t="s">
        <v>22384</v>
      </c>
      <c r="O151" t="s">
        <v>26670</v>
      </c>
      <c r="P151">
        <v>5</v>
      </c>
      <c r="Q151">
        <v>2</v>
      </c>
      <c r="R151">
        <v>-0.64</v>
      </c>
      <c r="S151">
        <v>-0.63</v>
      </c>
      <c r="T151">
        <v>418.39</v>
      </c>
      <c r="U151">
        <v>80.37</v>
      </c>
      <c r="V151">
        <v>4.09</v>
      </c>
      <c r="W151">
        <v>9.93</v>
      </c>
      <c r="X151">
        <v>3.56</v>
      </c>
      <c r="Y151">
        <v>2</v>
      </c>
      <c r="Z151" t="s">
        <v>4250</v>
      </c>
      <c r="AA151">
        <v>0</v>
      </c>
      <c r="AB151">
        <v>4</v>
      </c>
      <c r="AC151">
        <v>5.082928571428571</v>
      </c>
      <c r="AE151" t="s">
        <v>7949</v>
      </c>
      <c r="AH151">
        <v>0</v>
      </c>
      <c r="AI151">
        <v>0</v>
      </c>
    </row>
    <row r="152" spans="1:35" x14ac:dyDescent="0.25">
      <c r="E152">
        <v>6.9</v>
      </c>
      <c r="H152">
        <v>4.5</v>
      </c>
      <c r="I152" t="s">
        <v>22087</v>
      </c>
      <c r="J152" t="s">
        <v>22089</v>
      </c>
      <c r="L152" t="s">
        <v>22117</v>
      </c>
      <c r="M152" t="s">
        <v>22203</v>
      </c>
      <c r="N152" t="s">
        <v>22385</v>
      </c>
      <c r="O152" t="s">
        <v>26671</v>
      </c>
    </row>
    <row r="153" spans="1:35" x14ac:dyDescent="0.25">
      <c r="E153">
        <v>16</v>
      </c>
      <c r="H153">
        <v>4.5</v>
      </c>
      <c r="I153" t="s">
        <v>22087</v>
      </c>
      <c r="J153" t="s">
        <v>22089</v>
      </c>
      <c r="L153" t="s">
        <v>22117</v>
      </c>
      <c r="M153" t="s">
        <v>22203</v>
      </c>
      <c r="N153" t="s">
        <v>22386</v>
      </c>
      <c r="O153" t="s">
        <v>26672</v>
      </c>
      <c r="P153">
        <v>6</v>
      </c>
      <c r="Q153">
        <v>2</v>
      </c>
      <c r="R153">
        <v>-0.83</v>
      </c>
      <c r="S153">
        <v>-0.83</v>
      </c>
      <c r="T153">
        <v>443.38</v>
      </c>
      <c r="U153">
        <v>102.49</v>
      </c>
      <c r="V153">
        <v>3.43</v>
      </c>
      <c r="W153">
        <v>9.0399999999999991</v>
      </c>
      <c r="X153">
        <v>3.56</v>
      </c>
      <c r="Y153">
        <v>2</v>
      </c>
      <c r="Z153" t="s">
        <v>4250</v>
      </c>
      <c r="AA153">
        <v>0</v>
      </c>
      <c r="AB153">
        <v>5</v>
      </c>
      <c r="AC153">
        <v>4.4880952380952381</v>
      </c>
      <c r="AE153" t="s">
        <v>7949</v>
      </c>
      <c r="AH153">
        <v>0</v>
      </c>
      <c r="AI153">
        <v>0</v>
      </c>
    </row>
    <row r="154" spans="1:35" x14ac:dyDescent="0.25">
      <c r="E154">
        <v>7.8</v>
      </c>
      <c r="H154">
        <v>4.5</v>
      </c>
      <c r="I154" t="s">
        <v>22087</v>
      </c>
      <c r="J154" t="s">
        <v>22089</v>
      </c>
      <c r="L154" t="s">
        <v>22117</v>
      </c>
      <c r="M154" t="s">
        <v>22203</v>
      </c>
      <c r="N154" t="s">
        <v>22387</v>
      </c>
      <c r="O154" t="s">
        <v>26673</v>
      </c>
      <c r="P154">
        <v>5</v>
      </c>
      <c r="Q154">
        <v>2</v>
      </c>
      <c r="R154">
        <v>-1.61</v>
      </c>
      <c r="S154">
        <v>-1.61</v>
      </c>
      <c r="T154">
        <v>437.37</v>
      </c>
      <c r="U154">
        <v>104.16</v>
      </c>
      <c r="V154">
        <v>3.9</v>
      </c>
      <c r="W154">
        <v>10.08</v>
      </c>
      <c r="X154">
        <v>3.56</v>
      </c>
      <c r="Y154">
        <v>2</v>
      </c>
      <c r="Z154" t="s">
        <v>4250</v>
      </c>
      <c r="AA154">
        <v>0</v>
      </c>
      <c r="AB154">
        <v>4</v>
      </c>
      <c r="AC154">
        <v>4.4753571428571428</v>
      </c>
      <c r="AE154" t="s">
        <v>7949</v>
      </c>
      <c r="AH154">
        <v>0</v>
      </c>
      <c r="AI154">
        <v>0</v>
      </c>
    </row>
    <row r="155" spans="1:35" x14ac:dyDescent="0.25">
      <c r="E155">
        <v>6.1</v>
      </c>
      <c r="H155">
        <v>4.5</v>
      </c>
      <c r="I155" t="s">
        <v>22087</v>
      </c>
      <c r="J155" t="s">
        <v>22089</v>
      </c>
      <c r="L155" t="s">
        <v>22117</v>
      </c>
      <c r="M155" t="s">
        <v>22203</v>
      </c>
      <c r="N155" t="s">
        <v>22388</v>
      </c>
      <c r="O155" t="s">
        <v>7164</v>
      </c>
      <c r="P155">
        <v>4</v>
      </c>
      <c r="Q155">
        <v>2</v>
      </c>
      <c r="R155">
        <v>0.04</v>
      </c>
      <c r="S155">
        <v>0.04</v>
      </c>
      <c r="T155">
        <v>477.23</v>
      </c>
      <c r="U155">
        <v>80.37</v>
      </c>
      <c r="V155">
        <v>4.4800000000000004</v>
      </c>
      <c r="W155">
        <v>10.09</v>
      </c>
      <c r="X155">
        <v>3.56</v>
      </c>
      <c r="Y155">
        <v>2</v>
      </c>
      <c r="Z155" t="s">
        <v>4250</v>
      </c>
      <c r="AA155">
        <v>0</v>
      </c>
      <c r="AB155">
        <v>4</v>
      </c>
      <c r="AC155">
        <v>4.6626428571428571</v>
      </c>
      <c r="AE155" t="s">
        <v>7949</v>
      </c>
      <c r="AH155">
        <v>0</v>
      </c>
      <c r="AI155">
        <v>0</v>
      </c>
    </row>
    <row r="156" spans="1:35" x14ac:dyDescent="0.25">
      <c r="E156">
        <v>14</v>
      </c>
      <c r="H156">
        <v>4.5</v>
      </c>
      <c r="I156" t="s">
        <v>22087</v>
      </c>
      <c r="J156" t="s">
        <v>22089</v>
      </c>
      <c r="L156" t="s">
        <v>22117</v>
      </c>
      <c r="M156" t="s">
        <v>22203</v>
      </c>
      <c r="N156" t="s">
        <v>22380</v>
      </c>
      <c r="O156" t="s">
        <v>26668</v>
      </c>
      <c r="P156">
        <v>5</v>
      </c>
      <c r="Q156">
        <v>2</v>
      </c>
      <c r="R156">
        <v>-0.94</v>
      </c>
      <c r="S156">
        <v>-0.94</v>
      </c>
      <c r="T156">
        <v>428.36</v>
      </c>
      <c r="U156">
        <v>89.6</v>
      </c>
      <c r="V156">
        <v>3.73</v>
      </c>
      <c r="W156">
        <v>10.32</v>
      </c>
      <c r="X156">
        <v>3.62</v>
      </c>
      <c r="Y156">
        <v>2</v>
      </c>
      <c r="Z156" t="s">
        <v>4250</v>
      </c>
      <c r="AA156">
        <v>0</v>
      </c>
      <c r="AB156">
        <v>5</v>
      </c>
      <c r="AC156">
        <v>5.0117142857142856</v>
      </c>
      <c r="AE156" t="s">
        <v>7949</v>
      </c>
      <c r="AH156">
        <v>0</v>
      </c>
      <c r="AI156">
        <v>0</v>
      </c>
    </row>
    <row r="157" spans="1:35" x14ac:dyDescent="0.25">
      <c r="E157">
        <v>18</v>
      </c>
      <c r="H157">
        <v>4.5</v>
      </c>
      <c r="I157" t="s">
        <v>22087</v>
      </c>
      <c r="J157" t="s">
        <v>22089</v>
      </c>
      <c r="L157" t="s">
        <v>22117</v>
      </c>
      <c r="M157" t="s">
        <v>22203</v>
      </c>
      <c r="N157" t="s">
        <v>22378</v>
      </c>
      <c r="O157" t="s">
        <v>26666</v>
      </c>
      <c r="P157">
        <v>6</v>
      </c>
      <c r="Q157">
        <v>2</v>
      </c>
      <c r="R157">
        <v>-0.51</v>
      </c>
      <c r="S157">
        <v>-0.5</v>
      </c>
      <c r="T157">
        <v>429.35</v>
      </c>
      <c r="U157">
        <v>102.49</v>
      </c>
      <c r="V157">
        <v>3.12</v>
      </c>
      <c r="W157">
        <v>8.99</v>
      </c>
      <c r="X157">
        <v>3.56</v>
      </c>
      <c r="Y157">
        <v>2</v>
      </c>
      <c r="Z157" t="s">
        <v>4250</v>
      </c>
      <c r="AA157">
        <v>0</v>
      </c>
      <c r="AB157">
        <v>5</v>
      </c>
      <c r="AC157">
        <v>4.5883095238095244</v>
      </c>
      <c r="AE157" t="s">
        <v>7949</v>
      </c>
      <c r="AH157">
        <v>0</v>
      </c>
      <c r="AI157">
        <v>0</v>
      </c>
    </row>
    <row r="158" spans="1:35" x14ac:dyDescent="0.25">
      <c r="A158" t="s">
        <v>21613</v>
      </c>
      <c r="B158">
        <v>285</v>
      </c>
      <c r="H158">
        <v>4.5999999999999996</v>
      </c>
      <c r="I158" t="s">
        <v>22085</v>
      </c>
      <c r="J158" t="s">
        <v>22090</v>
      </c>
      <c r="K158" t="s">
        <v>19977</v>
      </c>
      <c r="M158" t="s">
        <v>22202</v>
      </c>
      <c r="N158" t="s">
        <v>22389</v>
      </c>
      <c r="O158" t="s">
        <v>26674</v>
      </c>
      <c r="P158">
        <v>7</v>
      </c>
      <c r="Q158">
        <v>6</v>
      </c>
      <c r="R158">
        <v>2.86</v>
      </c>
      <c r="S158">
        <v>2.86</v>
      </c>
      <c r="T158">
        <v>645.84</v>
      </c>
      <c r="U158">
        <v>174.96</v>
      </c>
      <c r="V158">
        <v>3.07</v>
      </c>
      <c r="W158">
        <v>11.39</v>
      </c>
      <c r="X158">
        <v>0</v>
      </c>
      <c r="Y158">
        <v>1</v>
      </c>
      <c r="Z158" t="s">
        <v>4250</v>
      </c>
      <c r="AA158">
        <v>2</v>
      </c>
      <c r="AB158">
        <v>10</v>
      </c>
      <c r="AC158">
        <v>2.57</v>
      </c>
      <c r="AE158" t="s">
        <v>7949</v>
      </c>
      <c r="AH158">
        <v>0</v>
      </c>
      <c r="AI158">
        <v>0</v>
      </c>
    </row>
    <row r="159" spans="1:35" x14ac:dyDescent="0.25">
      <c r="A159" t="s">
        <v>21614</v>
      </c>
      <c r="B159">
        <v>4925</v>
      </c>
      <c r="H159">
        <v>4.5999999999999996</v>
      </c>
      <c r="I159" t="s">
        <v>22085</v>
      </c>
      <c r="J159" t="s">
        <v>22090</v>
      </c>
      <c r="K159" t="s">
        <v>19977</v>
      </c>
      <c r="M159" t="s">
        <v>22202</v>
      </c>
      <c r="N159" t="s">
        <v>22390</v>
      </c>
      <c r="O159" t="s">
        <v>26675</v>
      </c>
      <c r="P159">
        <v>8</v>
      </c>
      <c r="Q159">
        <v>6</v>
      </c>
      <c r="R159">
        <v>1.57</v>
      </c>
      <c r="S159">
        <v>1.57</v>
      </c>
      <c r="T159">
        <v>646.83000000000004</v>
      </c>
      <c r="U159">
        <v>187.85</v>
      </c>
      <c r="V159">
        <v>2.46</v>
      </c>
      <c r="W159">
        <v>11.39</v>
      </c>
      <c r="X159">
        <v>5.15</v>
      </c>
      <c r="Y159">
        <v>1</v>
      </c>
      <c r="Z159" t="s">
        <v>4250</v>
      </c>
      <c r="AA159">
        <v>2</v>
      </c>
      <c r="AB159">
        <v>10</v>
      </c>
      <c r="AC159">
        <v>3</v>
      </c>
      <c r="AE159" t="s">
        <v>7949</v>
      </c>
      <c r="AH159">
        <v>0</v>
      </c>
      <c r="AI159">
        <v>0</v>
      </c>
    </row>
    <row r="160" spans="1:35" x14ac:dyDescent="0.25">
      <c r="A160" t="s">
        <v>21615</v>
      </c>
      <c r="B160">
        <v>2397</v>
      </c>
      <c r="H160">
        <v>4.5999999999999996</v>
      </c>
      <c r="I160" t="s">
        <v>22085</v>
      </c>
      <c r="J160" t="s">
        <v>22090</v>
      </c>
      <c r="K160" t="s">
        <v>19977</v>
      </c>
      <c r="M160" t="s">
        <v>22202</v>
      </c>
      <c r="N160" t="s">
        <v>22391</v>
      </c>
      <c r="O160" t="s">
        <v>26676</v>
      </c>
      <c r="P160">
        <v>6</v>
      </c>
      <c r="Q160">
        <v>6</v>
      </c>
      <c r="R160">
        <v>0.59</v>
      </c>
      <c r="S160">
        <v>1.36</v>
      </c>
      <c r="T160">
        <v>545.73</v>
      </c>
      <c r="U160">
        <v>162.65</v>
      </c>
      <c r="V160">
        <v>1.5</v>
      </c>
      <c r="X160">
        <v>8.1</v>
      </c>
      <c r="Y160">
        <v>1</v>
      </c>
      <c r="Z160" t="s">
        <v>4250</v>
      </c>
      <c r="AA160">
        <v>2</v>
      </c>
      <c r="AB160">
        <v>9</v>
      </c>
      <c r="AC160">
        <v>2.95</v>
      </c>
      <c r="AE160" t="s">
        <v>7949</v>
      </c>
      <c r="AH160">
        <v>0</v>
      </c>
      <c r="AI160">
        <v>0</v>
      </c>
    </row>
    <row r="161" spans="1:35" x14ac:dyDescent="0.25">
      <c r="A161" t="s">
        <v>21616</v>
      </c>
      <c r="B161">
        <v>260</v>
      </c>
      <c r="H161">
        <v>4.5999999999999996</v>
      </c>
      <c r="I161" t="s">
        <v>22085</v>
      </c>
      <c r="J161" t="s">
        <v>22090</v>
      </c>
      <c r="K161" t="s">
        <v>19977</v>
      </c>
      <c r="M161" t="s">
        <v>22202</v>
      </c>
      <c r="N161" t="s">
        <v>22392</v>
      </c>
      <c r="O161" t="s">
        <v>26677</v>
      </c>
      <c r="P161">
        <v>8</v>
      </c>
      <c r="Q161">
        <v>5</v>
      </c>
      <c r="R161">
        <v>0.98</v>
      </c>
      <c r="S161">
        <v>0.98</v>
      </c>
      <c r="T161">
        <v>674.88</v>
      </c>
      <c r="U161">
        <v>179.06</v>
      </c>
      <c r="V161">
        <v>3.05</v>
      </c>
      <c r="W161">
        <v>11.37</v>
      </c>
      <c r="X161">
        <v>5.15</v>
      </c>
      <c r="Y161">
        <v>1</v>
      </c>
      <c r="Z161" t="s">
        <v>4250</v>
      </c>
      <c r="AA161">
        <v>1</v>
      </c>
      <c r="AB161">
        <v>12</v>
      </c>
      <c r="AC161">
        <v>3</v>
      </c>
      <c r="AE161" t="s">
        <v>7949</v>
      </c>
      <c r="AH161">
        <v>0</v>
      </c>
      <c r="AI161">
        <v>0</v>
      </c>
    </row>
    <row r="162" spans="1:35" x14ac:dyDescent="0.25">
      <c r="A162" t="s">
        <v>21617</v>
      </c>
      <c r="B162">
        <v>65</v>
      </c>
      <c r="H162">
        <v>4.5999999999999996</v>
      </c>
      <c r="I162" t="s">
        <v>22085</v>
      </c>
      <c r="J162" t="s">
        <v>22090</v>
      </c>
      <c r="K162" t="s">
        <v>19977</v>
      </c>
      <c r="M162" t="s">
        <v>22202</v>
      </c>
      <c r="N162" t="s">
        <v>22393</v>
      </c>
      <c r="O162" t="s">
        <v>26678</v>
      </c>
    </row>
    <row r="163" spans="1:35" x14ac:dyDescent="0.25">
      <c r="B163">
        <v>14.9</v>
      </c>
      <c r="J163" t="s">
        <v>22089</v>
      </c>
      <c r="K163" t="s">
        <v>22093</v>
      </c>
      <c r="L163" t="s">
        <v>22118</v>
      </c>
      <c r="M163" t="s">
        <v>22204</v>
      </c>
      <c r="N163" t="s">
        <v>22394</v>
      </c>
      <c r="O163" t="s">
        <v>26679</v>
      </c>
    </row>
    <row r="164" spans="1:35" x14ac:dyDescent="0.25">
      <c r="B164">
        <v>6</v>
      </c>
      <c r="J164" t="s">
        <v>22089</v>
      </c>
      <c r="K164" t="s">
        <v>22093</v>
      </c>
      <c r="L164" t="s">
        <v>22118</v>
      </c>
      <c r="M164" t="s">
        <v>22204</v>
      </c>
      <c r="N164" t="s">
        <v>22395</v>
      </c>
      <c r="O164" t="s">
        <v>26680</v>
      </c>
      <c r="P164">
        <v>6</v>
      </c>
      <c r="Q164">
        <v>2</v>
      </c>
      <c r="R164">
        <v>-2.95</v>
      </c>
      <c r="S164">
        <v>-2.94</v>
      </c>
      <c r="T164">
        <v>410.86</v>
      </c>
      <c r="U164">
        <v>114.51</v>
      </c>
      <c r="V164">
        <v>2.13</v>
      </c>
      <c r="W164">
        <v>10.02</v>
      </c>
      <c r="X164">
        <v>4.24</v>
      </c>
      <c r="Y164">
        <v>2</v>
      </c>
      <c r="Z164" t="s">
        <v>4250</v>
      </c>
      <c r="AA164">
        <v>0</v>
      </c>
      <c r="AB164">
        <v>3</v>
      </c>
      <c r="AC164">
        <v>4.3197142857142854</v>
      </c>
      <c r="AE164" t="s">
        <v>7949</v>
      </c>
      <c r="AH164">
        <v>0</v>
      </c>
      <c r="AI164">
        <v>0</v>
      </c>
    </row>
    <row r="165" spans="1:35" x14ac:dyDescent="0.25">
      <c r="B165">
        <v>62.7</v>
      </c>
      <c r="J165" t="s">
        <v>22089</v>
      </c>
      <c r="K165" t="s">
        <v>22093</v>
      </c>
      <c r="L165" t="s">
        <v>22118</v>
      </c>
      <c r="M165" t="s">
        <v>22204</v>
      </c>
      <c r="N165" t="s">
        <v>22396</v>
      </c>
      <c r="O165" t="s">
        <v>26681</v>
      </c>
    </row>
    <row r="166" spans="1:35" x14ac:dyDescent="0.25">
      <c r="B166">
        <v>23.6</v>
      </c>
      <c r="J166" t="s">
        <v>22089</v>
      </c>
      <c r="K166" t="s">
        <v>22093</v>
      </c>
      <c r="L166" t="s">
        <v>22118</v>
      </c>
      <c r="M166" t="s">
        <v>22204</v>
      </c>
      <c r="N166" t="s">
        <v>22397</v>
      </c>
      <c r="O166" t="s">
        <v>26682</v>
      </c>
    </row>
    <row r="167" spans="1:35" x14ac:dyDescent="0.25">
      <c r="B167">
        <v>4.3</v>
      </c>
      <c r="J167" t="s">
        <v>22089</v>
      </c>
      <c r="K167" t="s">
        <v>22093</v>
      </c>
      <c r="L167" t="s">
        <v>22118</v>
      </c>
      <c r="M167" t="s">
        <v>22204</v>
      </c>
      <c r="N167" t="s">
        <v>22398</v>
      </c>
      <c r="O167" t="s">
        <v>26683</v>
      </c>
    </row>
    <row r="168" spans="1:35" x14ac:dyDescent="0.25">
      <c r="B168">
        <v>190</v>
      </c>
      <c r="J168" t="s">
        <v>22089</v>
      </c>
      <c r="K168" t="s">
        <v>22093</v>
      </c>
      <c r="L168" t="s">
        <v>22118</v>
      </c>
      <c r="M168" t="s">
        <v>22204</v>
      </c>
      <c r="N168" t="s">
        <v>22399</v>
      </c>
      <c r="O168" t="s">
        <v>26684</v>
      </c>
    </row>
    <row r="169" spans="1:35" x14ac:dyDescent="0.25">
      <c r="B169">
        <v>2.1</v>
      </c>
      <c r="J169" t="s">
        <v>22089</v>
      </c>
      <c r="K169" t="s">
        <v>22093</v>
      </c>
      <c r="L169" t="s">
        <v>22118</v>
      </c>
      <c r="M169" t="s">
        <v>22204</v>
      </c>
      <c r="N169" t="s">
        <v>22400</v>
      </c>
      <c r="O169" t="s">
        <v>26685</v>
      </c>
      <c r="P169">
        <v>8</v>
      </c>
      <c r="Q169">
        <v>2</v>
      </c>
      <c r="R169">
        <v>-2.33</v>
      </c>
      <c r="S169">
        <v>-2.3199999999999998</v>
      </c>
      <c r="T169">
        <v>435.48</v>
      </c>
      <c r="U169">
        <v>136.63</v>
      </c>
      <c r="V169">
        <v>1.66</v>
      </c>
      <c r="W169">
        <v>8.8800000000000008</v>
      </c>
      <c r="X169">
        <v>4.3099999999999996</v>
      </c>
      <c r="Y169">
        <v>2</v>
      </c>
      <c r="Z169" t="s">
        <v>4250</v>
      </c>
      <c r="AA169">
        <v>0</v>
      </c>
      <c r="AB169">
        <v>4</v>
      </c>
      <c r="AC169">
        <v>3.9608571428571429</v>
      </c>
      <c r="AE169" t="s">
        <v>7949</v>
      </c>
      <c r="AH169">
        <v>0</v>
      </c>
      <c r="AI169">
        <v>0</v>
      </c>
    </row>
    <row r="170" spans="1:35" x14ac:dyDescent="0.25">
      <c r="B170">
        <v>0.59</v>
      </c>
      <c r="J170" t="s">
        <v>22089</v>
      </c>
      <c r="K170" t="s">
        <v>22093</v>
      </c>
      <c r="L170" t="s">
        <v>22118</v>
      </c>
      <c r="M170" t="s">
        <v>22204</v>
      </c>
      <c r="N170" t="s">
        <v>22401</v>
      </c>
      <c r="O170" t="s">
        <v>26686</v>
      </c>
    </row>
    <row r="171" spans="1:35" x14ac:dyDescent="0.25">
      <c r="B171">
        <v>5.4</v>
      </c>
      <c r="J171" t="s">
        <v>22089</v>
      </c>
      <c r="K171" t="s">
        <v>22093</v>
      </c>
      <c r="L171" t="s">
        <v>22118</v>
      </c>
      <c r="M171" t="s">
        <v>22204</v>
      </c>
      <c r="N171" t="s">
        <v>22402</v>
      </c>
      <c r="O171" t="s">
        <v>26687</v>
      </c>
    </row>
    <row r="172" spans="1:35" x14ac:dyDescent="0.25">
      <c r="B172">
        <v>1.9</v>
      </c>
      <c r="J172" t="s">
        <v>22089</v>
      </c>
      <c r="K172" t="s">
        <v>22093</v>
      </c>
      <c r="L172" t="s">
        <v>22118</v>
      </c>
      <c r="M172" t="s">
        <v>22204</v>
      </c>
      <c r="N172" t="s">
        <v>22403</v>
      </c>
      <c r="O172" t="s">
        <v>26688</v>
      </c>
    </row>
    <row r="173" spans="1:35" x14ac:dyDescent="0.25">
      <c r="A173" t="s">
        <v>21618</v>
      </c>
      <c r="B173">
        <v>0.85</v>
      </c>
      <c r="J173" t="s">
        <v>22089</v>
      </c>
      <c r="K173" t="s">
        <v>22093</v>
      </c>
      <c r="L173" t="s">
        <v>22118</v>
      </c>
      <c r="M173" t="s">
        <v>22204</v>
      </c>
      <c r="N173" t="s">
        <v>22404</v>
      </c>
      <c r="O173" t="s">
        <v>26689</v>
      </c>
      <c r="P173">
        <v>6</v>
      </c>
      <c r="Q173">
        <v>2</v>
      </c>
      <c r="R173">
        <v>-2.0299999999999998</v>
      </c>
      <c r="S173">
        <v>-2.0299999999999998</v>
      </c>
      <c r="T173">
        <v>438.91</v>
      </c>
      <c r="U173">
        <v>114.51</v>
      </c>
      <c r="V173">
        <v>2.91</v>
      </c>
      <c r="W173">
        <v>10.02</v>
      </c>
      <c r="X173">
        <v>4.32</v>
      </c>
      <c r="Y173">
        <v>2</v>
      </c>
      <c r="Z173" t="s">
        <v>4250</v>
      </c>
      <c r="AA173">
        <v>0</v>
      </c>
      <c r="AB173">
        <v>3</v>
      </c>
      <c r="AC173">
        <v>4.1193571428571421</v>
      </c>
      <c r="AE173" t="s">
        <v>7949</v>
      </c>
      <c r="AH173">
        <v>0</v>
      </c>
      <c r="AI173">
        <v>0</v>
      </c>
    </row>
    <row r="174" spans="1:35" x14ac:dyDescent="0.25">
      <c r="B174">
        <v>2.9</v>
      </c>
      <c r="J174" t="s">
        <v>22089</v>
      </c>
      <c r="K174" t="s">
        <v>22093</v>
      </c>
      <c r="L174" t="s">
        <v>22118</v>
      </c>
      <c r="M174" t="s">
        <v>22204</v>
      </c>
      <c r="N174" t="s">
        <v>22405</v>
      </c>
      <c r="O174" t="s">
        <v>26690</v>
      </c>
    </row>
    <row r="175" spans="1:35" x14ac:dyDescent="0.25">
      <c r="B175">
        <v>0.54</v>
      </c>
      <c r="J175" t="s">
        <v>22089</v>
      </c>
      <c r="K175" t="s">
        <v>22093</v>
      </c>
      <c r="L175" t="s">
        <v>22118</v>
      </c>
      <c r="M175" t="s">
        <v>22204</v>
      </c>
      <c r="N175" t="s">
        <v>22406</v>
      </c>
      <c r="O175" t="s">
        <v>26691</v>
      </c>
    </row>
    <row r="176" spans="1:35" x14ac:dyDescent="0.25">
      <c r="B176">
        <v>7.5</v>
      </c>
      <c r="J176" t="s">
        <v>22089</v>
      </c>
      <c r="K176" t="s">
        <v>22093</v>
      </c>
      <c r="L176" t="s">
        <v>22118</v>
      </c>
      <c r="M176" t="s">
        <v>22204</v>
      </c>
      <c r="N176" t="s">
        <v>22407</v>
      </c>
      <c r="O176" t="s">
        <v>26692</v>
      </c>
    </row>
    <row r="177" spans="2:15" x14ac:dyDescent="0.25">
      <c r="B177">
        <v>883</v>
      </c>
      <c r="J177" t="s">
        <v>22089</v>
      </c>
      <c r="K177" t="s">
        <v>22093</v>
      </c>
      <c r="L177" t="s">
        <v>22118</v>
      </c>
      <c r="M177" t="s">
        <v>22204</v>
      </c>
      <c r="N177" t="s">
        <v>22408</v>
      </c>
      <c r="O177" t="s">
        <v>26693</v>
      </c>
    </row>
    <row r="178" spans="2:15" x14ac:dyDescent="0.25">
      <c r="B178">
        <v>8690</v>
      </c>
      <c r="J178" t="s">
        <v>22089</v>
      </c>
      <c r="K178" t="s">
        <v>22093</v>
      </c>
      <c r="L178" t="s">
        <v>22118</v>
      </c>
      <c r="M178" t="s">
        <v>22204</v>
      </c>
      <c r="N178" t="s">
        <v>22409</v>
      </c>
      <c r="O178" t="s">
        <v>26694</v>
      </c>
    </row>
    <row r="179" spans="2:15" x14ac:dyDescent="0.25">
      <c r="B179">
        <v>53.1</v>
      </c>
      <c r="J179" t="s">
        <v>22089</v>
      </c>
      <c r="K179" t="s">
        <v>22093</v>
      </c>
      <c r="L179" t="s">
        <v>22118</v>
      </c>
      <c r="M179" t="s">
        <v>22204</v>
      </c>
      <c r="N179" t="s">
        <v>22410</v>
      </c>
      <c r="O179" t="s">
        <v>26695</v>
      </c>
    </row>
    <row r="180" spans="2:15" x14ac:dyDescent="0.25">
      <c r="B180">
        <v>241</v>
      </c>
      <c r="J180" t="s">
        <v>22089</v>
      </c>
      <c r="K180" t="s">
        <v>22093</v>
      </c>
      <c r="L180" t="s">
        <v>22118</v>
      </c>
      <c r="M180" t="s">
        <v>22204</v>
      </c>
      <c r="N180" t="s">
        <v>22411</v>
      </c>
      <c r="O180" t="s">
        <v>26696</v>
      </c>
    </row>
    <row r="181" spans="2:15" x14ac:dyDescent="0.25">
      <c r="B181">
        <v>23.4</v>
      </c>
      <c r="J181" t="s">
        <v>22089</v>
      </c>
      <c r="K181" t="s">
        <v>22093</v>
      </c>
      <c r="L181" t="s">
        <v>22118</v>
      </c>
      <c r="M181" t="s">
        <v>22204</v>
      </c>
      <c r="N181" t="s">
        <v>22412</v>
      </c>
      <c r="O181" t="s">
        <v>26697</v>
      </c>
    </row>
    <row r="182" spans="2:15" x14ac:dyDescent="0.25">
      <c r="B182">
        <v>13.6</v>
      </c>
      <c r="J182" t="s">
        <v>22089</v>
      </c>
      <c r="K182" t="s">
        <v>22093</v>
      </c>
      <c r="L182" t="s">
        <v>22118</v>
      </c>
      <c r="M182" t="s">
        <v>22204</v>
      </c>
      <c r="N182" t="s">
        <v>22413</v>
      </c>
      <c r="O182" t="s">
        <v>26698</v>
      </c>
    </row>
    <row r="183" spans="2:15" x14ac:dyDescent="0.25">
      <c r="B183">
        <v>13.7</v>
      </c>
      <c r="J183" t="s">
        <v>22089</v>
      </c>
      <c r="K183" t="s">
        <v>22093</v>
      </c>
      <c r="L183" t="s">
        <v>22118</v>
      </c>
      <c r="M183" t="s">
        <v>22204</v>
      </c>
      <c r="N183" t="s">
        <v>22414</v>
      </c>
      <c r="O183" t="s">
        <v>26699</v>
      </c>
    </row>
    <row r="184" spans="2:15" x14ac:dyDescent="0.25">
      <c r="B184">
        <v>13.8</v>
      </c>
      <c r="J184" t="s">
        <v>22089</v>
      </c>
      <c r="K184" t="s">
        <v>22093</v>
      </c>
      <c r="L184" t="s">
        <v>22118</v>
      </c>
      <c r="M184" t="s">
        <v>22204</v>
      </c>
      <c r="N184" t="s">
        <v>22415</v>
      </c>
      <c r="O184" t="s">
        <v>26700</v>
      </c>
    </row>
    <row r="185" spans="2:15" x14ac:dyDescent="0.25">
      <c r="B185">
        <v>0.56000000000000005</v>
      </c>
      <c r="J185" t="s">
        <v>22089</v>
      </c>
      <c r="K185" t="s">
        <v>22093</v>
      </c>
      <c r="L185" t="s">
        <v>22118</v>
      </c>
      <c r="M185" t="s">
        <v>22204</v>
      </c>
      <c r="N185" t="s">
        <v>22416</v>
      </c>
      <c r="O185" t="s">
        <v>26701</v>
      </c>
    </row>
    <row r="186" spans="2:15" x14ac:dyDescent="0.25">
      <c r="B186">
        <v>1.4</v>
      </c>
      <c r="J186" t="s">
        <v>22089</v>
      </c>
      <c r="K186" t="s">
        <v>22093</v>
      </c>
      <c r="L186" t="s">
        <v>22118</v>
      </c>
      <c r="M186" t="s">
        <v>22204</v>
      </c>
      <c r="N186" t="s">
        <v>22417</v>
      </c>
      <c r="O186" t="s">
        <v>26702</v>
      </c>
    </row>
    <row r="187" spans="2:15" x14ac:dyDescent="0.25">
      <c r="B187">
        <v>2.7</v>
      </c>
      <c r="J187" t="s">
        <v>22089</v>
      </c>
      <c r="K187" t="s">
        <v>22093</v>
      </c>
      <c r="L187" t="s">
        <v>22118</v>
      </c>
      <c r="M187" t="s">
        <v>22204</v>
      </c>
      <c r="N187" t="s">
        <v>22418</v>
      </c>
      <c r="O187" t="s">
        <v>26703</v>
      </c>
    </row>
    <row r="188" spans="2:15" x14ac:dyDescent="0.25">
      <c r="B188">
        <v>20.2</v>
      </c>
      <c r="J188" t="s">
        <v>22089</v>
      </c>
      <c r="K188" t="s">
        <v>22093</v>
      </c>
      <c r="L188" t="s">
        <v>22118</v>
      </c>
      <c r="M188" t="s">
        <v>22204</v>
      </c>
      <c r="N188" t="s">
        <v>22419</v>
      </c>
      <c r="O188" t="s">
        <v>26704</v>
      </c>
    </row>
    <row r="189" spans="2:15" x14ac:dyDescent="0.25">
      <c r="B189">
        <v>68</v>
      </c>
      <c r="J189" t="s">
        <v>22089</v>
      </c>
      <c r="K189" t="s">
        <v>22093</v>
      </c>
      <c r="L189" t="s">
        <v>22118</v>
      </c>
      <c r="M189" t="s">
        <v>22204</v>
      </c>
      <c r="N189" t="s">
        <v>22420</v>
      </c>
      <c r="O189" t="s">
        <v>26705</v>
      </c>
    </row>
    <row r="190" spans="2:15" x14ac:dyDescent="0.25">
      <c r="B190">
        <v>2</v>
      </c>
      <c r="J190" t="s">
        <v>22089</v>
      </c>
      <c r="K190" t="s">
        <v>22093</v>
      </c>
      <c r="L190" t="s">
        <v>22118</v>
      </c>
      <c r="M190" t="s">
        <v>22204</v>
      </c>
      <c r="N190" t="s">
        <v>22421</v>
      </c>
      <c r="O190" t="s">
        <v>26706</v>
      </c>
    </row>
    <row r="191" spans="2:15" x14ac:dyDescent="0.25">
      <c r="B191">
        <v>3.1</v>
      </c>
      <c r="J191" t="s">
        <v>22089</v>
      </c>
      <c r="K191" t="s">
        <v>22093</v>
      </c>
      <c r="L191" t="s">
        <v>22118</v>
      </c>
      <c r="M191" t="s">
        <v>22204</v>
      </c>
      <c r="N191" t="s">
        <v>22422</v>
      </c>
      <c r="O191" t="s">
        <v>26707</v>
      </c>
    </row>
    <row r="192" spans="2:15" x14ac:dyDescent="0.25">
      <c r="B192">
        <v>2500</v>
      </c>
      <c r="J192" t="s">
        <v>22089</v>
      </c>
      <c r="K192" t="s">
        <v>22093</v>
      </c>
      <c r="L192" t="s">
        <v>22118</v>
      </c>
      <c r="M192" t="s">
        <v>22204</v>
      </c>
      <c r="N192" t="s">
        <v>22423</v>
      </c>
      <c r="O192" t="s">
        <v>26708</v>
      </c>
    </row>
    <row r="193" spans="2:35" x14ac:dyDescent="0.25">
      <c r="B193">
        <v>3.3</v>
      </c>
      <c r="J193" t="s">
        <v>22089</v>
      </c>
      <c r="K193" t="s">
        <v>22093</v>
      </c>
      <c r="L193" t="s">
        <v>22118</v>
      </c>
      <c r="M193" t="s">
        <v>22204</v>
      </c>
      <c r="N193" t="s">
        <v>22424</v>
      </c>
      <c r="O193" t="s">
        <v>26709</v>
      </c>
    </row>
    <row r="194" spans="2:35" x14ac:dyDescent="0.25">
      <c r="B194">
        <v>2.7</v>
      </c>
      <c r="J194" t="s">
        <v>22089</v>
      </c>
      <c r="K194" t="s">
        <v>22093</v>
      </c>
      <c r="L194" t="s">
        <v>22118</v>
      </c>
      <c r="M194" t="s">
        <v>22204</v>
      </c>
      <c r="N194" t="s">
        <v>22425</v>
      </c>
      <c r="O194" t="s">
        <v>26710</v>
      </c>
    </row>
    <row r="195" spans="2:35" x14ac:dyDescent="0.25">
      <c r="B195">
        <v>2</v>
      </c>
      <c r="J195" t="s">
        <v>22089</v>
      </c>
      <c r="K195" t="s">
        <v>22093</v>
      </c>
      <c r="L195" t="s">
        <v>22118</v>
      </c>
      <c r="M195" t="s">
        <v>22204</v>
      </c>
      <c r="N195" t="s">
        <v>22426</v>
      </c>
      <c r="O195" t="s">
        <v>26711</v>
      </c>
    </row>
    <row r="196" spans="2:35" x14ac:dyDescent="0.25">
      <c r="B196">
        <v>2.7</v>
      </c>
      <c r="J196" t="s">
        <v>22089</v>
      </c>
      <c r="K196" t="s">
        <v>22093</v>
      </c>
      <c r="L196" t="s">
        <v>22118</v>
      </c>
      <c r="M196" t="s">
        <v>22204</v>
      </c>
      <c r="N196" t="s">
        <v>22427</v>
      </c>
      <c r="O196" t="s">
        <v>26712</v>
      </c>
    </row>
    <row r="197" spans="2:35" x14ac:dyDescent="0.25">
      <c r="B197">
        <v>2</v>
      </c>
      <c r="J197" t="s">
        <v>22089</v>
      </c>
      <c r="K197" t="s">
        <v>22093</v>
      </c>
      <c r="L197" t="s">
        <v>22118</v>
      </c>
      <c r="M197" t="s">
        <v>22204</v>
      </c>
      <c r="N197" t="s">
        <v>22428</v>
      </c>
      <c r="O197" t="s">
        <v>26713</v>
      </c>
    </row>
    <row r="198" spans="2:35" x14ac:dyDescent="0.25">
      <c r="B198">
        <v>739</v>
      </c>
      <c r="J198" t="s">
        <v>22089</v>
      </c>
      <c r="K198" t="s">
        <v>22093</v>
      </c>
      <c r="L198" t="s">
        <v>22118</v>
      </c>
      <c r="M198" t="s">
        <v>22204</v>
      </c>
      <c r="N198" t="s">
        <v>22429</v>
      </c>
      <c r="O198" t="s">
        <v>26714</v>
      </c>
    </row>
    <row r="199" spans="2:35" x14ac:dyDescent="0.25">
      <c r="B199">
        <v>7.4</v>
      </c>
      <c r="J199" t="s">
        <v>22089</v>
      </c>
      <c r="K199" t="s">
        <v>22093</v>
      </c>
      <c r="L199" t="s">
        <v>22118</v>
      </c>
      <c r="M199" t="s">
        <v>22204</v>
      </c>
      <c r="N199" t="s">
        <v>22430</v>
      </c>
      <c r="O199" t="s">
        <v>26715</v>
      </c>
    </row>
    <row r="200" spans="2:35" x14ac:dyDescent="0.25">
      <c r="B200">
        <v>2</v>
      </c>
      <c r="J200" t="s">
        <v>22089</v>
      </c>
      <c r="K200" t="s">
        <v>22093</v>
      </c>
      <c r="L200" t="s">
        <v>22118</v>
      </c>
      <c r="M200" t="s">
        <v>22204</v>
      </c>
      <c r="N200" t="s">
        <v>22431</v>
      </c>
      <c r="O200" t="s">
        <v>26716</v>
      </c>
    </row>
    <row r="201" spans="2:35" x14ac:dyDescent="0.25">
      <c r="B201">
        <v>4.3</v>
      </c>
      <c r="J201" t="s">
        <v>22089</v>
      </c>
      <c r="K201" t="s">
        <v>22093</v>
      </c>
      <c r="L201" t="s">
        <v>22118</v>
      </c>
      <c r="M201" t="s">
        <v>22204</v>
      </c>
      <c r="N201" t="s">
        <v>22432</v>
      </c>
      <c r="O201" t="s">
        <v>26717</v>
      </c>
    </row>
    <row r="202" spans="2:35" x14ac:dyDescent="0.25">
      <c r="B202">
        <v>11.4</v>
      </c>
      <c r="J202" t="s">
        <v>22089</v>
      </c>
      <c r="K202" t="s">
        <v>22093</v>
      </c>
      <c r="L202" t="s">
        <v>22118</v>
      </c>
      <c r="M202" t="s">
        <v>22204</v>
      </c>
      <c r="N202" t="s">
        <v>22433</v>
      </c>
      <c r="O202" t="s">
        <v>26718</v>
      </c>
    </row>
    <row r="203" spans="2:35" x14ac:dyDescent="0.25">
      <c r="B203">
        <v>3.8</v>
      </c>
      <c r="J203" t="s">
        <v>22089</v>
      </c>
      <c r="K203" t="s">
        <v>22093</v>
      </c>
      <c r="L203" t="s">
        <v>22118</v>
      </c>
      <c r="M203" t="s">
        <v>22204</v>
      </c>
      <c r="N203" t="s">
        <v>22434</v>
      </c>
      <c r="O203" t="s">
        <v>26719</v>
      </c>
    </row>
    <row r="204" spans="2:35" x14ac:dyDescent="0.25">
      <c r="B204">
        <v>9.9</v>
      </c>
      <c r="J204" t="s">
        <v>22089</v>
      </c>
      <c r="K204" t="s">
        <v>22093</v>
      </c>
      <c r="L204" t="s">
        <v>22118</v>
      </c>
      <c r="M204" t="s">
        <v>22204</v>
      </c>
      <c r="N204" t="s">
        <v>22435</v>
      </c>
      <c r="O204" t="s">
        <v>26720</v>
      </c>
    </row>
    <row r="205" spans="2:35" x14ac:dyDescent="0.25">
      <c r="B205">
        <v>6.5</v>
      </c>
      <c r="J205" t="s">
        <v>22089</v>
      </c>
      <c r="K205" t="s">
        <v>22093</v>
      </c>
      <c r="L205" t="s">
        <v>22118</v>
      </c>
      <c r="M205" t="s">
        <v>22204</v>
      </c>
      <c r="N205" t="s">
        <v>22436</v>
      </c>
      <c r="O205" t="s">
        <v>26721</v>
      </c>
    </row>
    <row r="206" spans="2:35" x14ac:dyDescent="0.25">
      <c r="B206">
        <v>17.2</v>
      </c>
      <c r="J206" t="s">
        <v>22089</v>
      </c>
      <c r="K206" t="s">
        <v>22093</v>
      </c>
      <c r="L206" t="s">
        <v>22118</v>
      </c>
      <c r="M206" t="s">
        <v>22204</v>
      </c>
      <c r="N206" t="s">
        <v>22437</v>
      </c>
      <c r="O206" t="s">
        <v>26722</v>
      </c>
    </row>
    <row r="207" spans="2:35" x14ac:dyDescent="0.25">
      <c r="B207">
        <v>1.5</v>
      </c>
      <c r="J207" t="s">
        <v>22089</v>
      </c>
      <c r="K207" t="s">
        <v>22093</v>
      </c>
      <c r="L207" t="s">
        <v>22118</v>
      </c>
      <c r="M207" t="s">
        <v>22204</v>
      </c>
      <c r="N207" t="s">
        <v>22438</v>
      </c>
      <c r="O207" t="s">
        <v>26723</v>
      </c>
    </row>
    <row r="208" spans="2:35" x14ac:dyDescent="0.25">
      <c r="B208">
        <v>2.7</v>
      </c>
      <c r="J208" t="s">
        <v>22089</v>
      </c>
      <c r="K208" t="s">
        <v>22093</v>
      </c>
      <c r="L208" t="s">
        <v>22118</v>
      </c>
      <c r="M208" t="s">
        <v>22204</v>
      </c>
      <c r="N208" t="s">
        <v>22439</v>
      </c>
      <c r="O208" t="s">
        <v>26724</v>
      </c>
      <c r="P208">
        <v>7</v>
      </c>
      <c r="Q208">
        <v>2</v>
      </c>
      <c r="R208">
        <v>-3.26</v>
      </c>
      <c r="S208">
        <v>-3.25</v>
      </c>
      <c r="T208">
        <v>429.48</v>
      </c>
      <c r="U208">
        <v>138.30000000000001</v>
      </c>
      <c r="V208">
        <v>2.12</v>
      </c>
      <c r="W208">
        <v>9.91</v>
      </c>
      <c r="X208">
        <v>4.32</v>
      </c>
      <c r="Y208">
        <v>2</v>
      </c>
      <c r="Z208" t="s">
        <v>4250</v>
      </c>
      <c r="AA208">
        <v>0</v>
      </c>
      <c r="AB208">
        <v>3</v>
      </c>
      <c r="AC208">
        <v>4.0037142857142856</v>
      </c>
      <c r="AE208" t="s">
        <v>7949</v>
      </c>
      <c r="AH208">
        <v>0</v>
      </c>
      <c r="AI208">
        <v>0</v>
      </c>
    </row>
    <row r="209" spans="2:15" x14ac:dyDescent="0.25">
      <c r="B209">
        <v>0.6</v>
      </c>
      <c r="J209" t="s">
        <v>22089</v>
      </c>
      <c r="K209" t="s">
        <v>22093</v>
      </c>
      <c r="L209" t="s">
        <v>22118</v>
      </c>
      <c r="M209" t="s">
        <v>22204</v>
      </c>
      <c r="N209" t="s">
        <v>22440</v>
      </c>
      <c r="O209" t="s">
        <v>26725</v>
      </c>
    </row>
    <row r="210" spans="2:15" x14ac:dyDescent="0.25">
      <c r="B210">
        <v>0.3</v>
      </c>
      <c r="J210" t="s">
        <v>22089</v>
      </c>
      <c r="K210" t="s">
        <v>22093</v>
      </c>
      <c r="L210" t="s">
        <v>22118</v>
      </c>
      <c r="M210" t="s">
        <v>22204</v>
      </c>
      <c r="N210" t="s">
        <v>22441</v>
      </c>
      <c r="O210" t="s">
        <v>26726</v>
      </c>
    </row>
    <row r="211" spans="2:15" x14ac:dyDescent="0.25">
      <c r="B211">
        <v>0.4</v>
      </c>
      <c r="J211" t="s">
        <v>22089</v>
      </c>
      <c r="K211" t="s">
        <v>22093</v>
      </c>
      <c r="L211" t="s">
        <v>22118</v>
      </c>
      <c r="M211" t="s">
        <v>22204</v>
      </c>
      <c r="N211" t="s">
        <v>22442</v>
      </c>
      <c r="O211" t="s">
        <v>26727</v>
      </c>
    </row>
    <row r="212" spans="2:15" x14ac:dyDescent="0.25">
      <c r="B212">
        <v>51</v>
      </c>
      <c r="J212" t="s">
        <v>22089</v>
      </c>
      <c r="K212" t="s">
        <v>22093</v>
      </c>
      <c r="L212" t="s">
        <v>22118</v>
      </c>
      <c r="M212" t="s">
        <v>22204</v>
      </c>
      <c r="N212" t="s">
        <v>22443</v>
      </c>
      <c r="O212" t="s">
        <v>26728</v>
      </c>
    </row>
    <row r="213" spans="2:15" x14ac:dyDescent="0.25">
      <c r="B213">
        <v>1</v>
      </c>
      <c r="J213" t="s">
        <v>22089</v>
      </c>
      <c r="K213" t="s">
        <v>22093</v>
      </c>
      <c r="L213" t="s">
        <v>22118</v>
      </c>
      <c r="M213" t="s">
        <v>22204</v>
      </c>
      <c r="N213" t="s">
        <v>22444</v>
      </c>
      <c r="O213" t="s">
        <v>26729</v>
      </c>
    </row>
    <row r="214" spans="2:15" x14ac:dyDescent="0.25">
      <c r="B214">
        <v>1180</v>
      </c>
      <c r="J214" t="s">
        <v>22089</v>
      </c>
      <c r="K214" t="s">
        <v>22093</v>
      </c>
      <c r="L214" t="s">
        <v>22118</v>
      </c>
      <c r="M214" t="s">
        <v>22204</v>
      </c>
      <c r="N214" t="s">
        <v>22445</v>
      </c>
      <c r="O214" t="s">
        <v>26730</v>
      </c>
    </row>
    <row r="215" spans="2:15" x14ac:dyDescent="0.25">
      <c r="B215">
        <v>830</v>
      </c>
      <c r="J215" t="s">
        <v>22089</v>
      </c>
      <c r="K215" t="s">
        <v>22093</v>
      </c>
      <c r="L215" t="s">
        <v>22118</v>
      </c>
      <c r="M215" t="s">
        <v>22204</v>
      </c>
      <c r="N215" t="s">
        <v>22417</v>
      </c>
      <c r="O215" t="s">
        <v>26702</v>
      </c>
    </row>
    <row r="216" spans="2:15" x14ac:dyDescent="0.25">
      <c r="B216">
        <v>252</v>
      </c>
      <c r="J216" t="s">
        <v>22089</v>
      </c>
      <c r="K216" t="s">
        <v>22093</v>
      </c>
      <c r="L216" t="s">
        <v>22118</v>
      </c>
      <c r="M216" t="s">
        <v>22204</v>
      </c>
      <c r="N216" t="s">
        <v>22446</v>
      </c>
      <c r="O216" t="s">
        <v>26731</v>
      </c>
    </row>
    <row r="217" spans="2:15" x14ac:dyDescent="0.25">
      <c r="B217">
        <v>8200</v>
      </c>
      <c r="J217" t="s">
        <v>22089</v>
      </c>
      <c r="K217" t="s">
        <v>22093</v>
      </c>
      <c r="L217" t="s">
        <v>22118</v>
      </c>
      <c r="M217" t="s">
        <v>22204</v>
      </c>
      <c r="N217" t="s">
        <v>22447</v>
      </c>
      <c r="O217" t="s">
        <v>26732</v>
      </c>
    </row>
    <row r="218" spans="2:15" x14ac:dyDescent="0.25">
      <c r="B218">
        <v>5.2</v>
      </c>
      <c r="J218" t="s">
        <v>22089</v>
      </c>
      <c r="K218" t="s">
        <v>22093</v>
      </c>
      <c r="L218" t="s">
        <v>22118</v>
      </c>
      <c r="M218" t="s">
        <v>22204</v>
      </c>
      <c r="N218" t="s">
        <v>22448</v>
      </c>
      <c r="O218" t="s">
        <v>26733</v>
      </c>
    </row>
    <row r="219" spans="2:15" x14ac:dyDescent="0.25">
      <c r="B219">
        <v>3.7</v>
      </c>
      <c r="J219" t="s">
        <v>22089</v>
      </c>
      <c r="K219" t="s">
        <v>22093</v>
      </c>
      <c r="L219" t="s">
        <v>22118</v>
      </c>
      <c r="M219" t="s">
        <v>22204</v>
      </c>
      <c r="N219" t="s">
        <v>22449</v>
      </c>
      <c r="O219" t="s">
        <v>26734</v>
      </c>
    </row>
    <row r="220" spans="2:15" x14ac:dyDescent="0.25">
      <c r="B220">
        <v>505</v>
      </c>
      <c r="J220" t="s">
        <v>22089</v>
      </c>
      <c r="K220" t="s">
        <v>22093</v>
      </c>
      <c r="L220" t="s">
        <v>22118</v>
      </c>
      <c r="M220" t="s">
        <v>22204</v>
      </c>
      <c r="N220" t="s">
        <v>22450</v>
      </c>
      <c r="O220" t="s">
        <v>26735</v>
      </c>
    </row>
    <row r="221" spans="2:15" x14ac:dyDescent="0.25">
      <c r="B221">
        <v>1800</v>
      </c>
      <c r="J221" t="s">
        <v>22089</v>
      </c>
      <c r="K221" t="s">
        <v>22093</v>
      </c>
      <c r="L221" t="s">
        <v>22118</v>
      </c>
      <c r="M221" t="s">
        <v>22204</v>
      </c>
      <c r="N221" t="s">
        <v>22451</v>
      </c>
      <c r="O221" t="s">
        <v>26736</v>
      </c>
    </row>
    <row r="222" spans="2:15" x14ac:dyDescent="0.25">
      <c r="B222">
        <v>11700</v>
      </c>
      <c r="J222" t="s">
        <v>22089</v>
      </c>
      <c r="K222" t="s">
        <v>22093</v>
      </c>
      <c r="L222" t="s">
        <v>22118</v>
      </c>
      <c r="M222" t="s">
        <v>22204</v>
      </c>
      <c r="N222" t="s">
        <v>22452</v>
      </c>
      <c r="O222" t="s">
        <v>26737</v>
      </c>
    </row>
    <row r="223" spans="2:15" x14ac:dyDescent="0.25">
      <c r="B223">
        <v>135</v>
      </c>
      <c r="J223" t="s">
        <v>22089</v>
      </c>
      <c r="K223" t="s">
        <v>22093</v>
      </c>
      <c r="L223" t="s">
        <v>22118</v>
      </c>
      <c r="M223" t="s">
        <v>22204</v>
      </c>
      <c r="N223" t="s">
        <v>22453</v>
      </c>
      <c r="O223" t="s">
        <v>26738</v>
      </c>
    </row>
    <row r="224" spans="2:15" x14ac:dyDescent="0.25">
      <c r="B224">
        <v>1430</v>
      </c>
      <c r="J224" t="s">
        <v>22089</v>
      </c>
      <c r="K224" t="s">
        <v>22093</v>
      </c>
      <c r="L224" t="s">
        <v>22118</v>
      </c>
      <c r="M224" t="s">
        <v>22204</v>
      </c>
      <c r="N224" t="s">
        <v>22454</v>
      </c>
      <c r="O224" t="s">
        <v>26739</v>
      </c>
    </row>
    <row r="225" spans="2:15" x14ac:dyDescent="0.25">
      <c r="B225">
        <v>1550</v>
      </c>
      <c r="J225" t="s">
        <v>22089</v>
      </c>
      <c r="K225" t="s">
        <v>22093</v>
      </c>
      <c r="L225" t="s">
        <v>22118</v>
      </c>
      <c r="M225" t="s">
        <v>22204</v>
      </c>
      <c r="N225" t="s">
        <v>22455</v>
      </c>
      <c r="O225" t="s">
        <v>26740</v>
      </c>
    </row>
    <row r="226" spans="2:15" x14ac:dyDescent="0.25">
      <c r="B226">
        <v>15200</v>
      </c>
      <c r="J226" t="s">
        <v>22089</v>
      </c>
      <c r="K226" t="s">
        <v>22093</v>
      </c>
      <c r="L226" t="s">
        <v>22118</v>
      </c>
      <c r="M226" t="s">
        <v>22204</v>
      </c>
      <c r="N226" t="s">
        <v>22456</v>
      </c>
      <c r="O226" t="s">
        <v>26741</v>
      </c>
    </row>
    <row r="227" spans="2:15" x14ac:dyDescent="0.25">
      <c r="B227">
        <v>2350</v>
      </c>
      <c r="J227" t="s">
        <v>22089</v>
      </c>
      <c r="K227" t="s">
        <v>22093</v>
      </c>
      <c r="L227" t="s">
        <v>22118</v>
      </c>
      <c r="M227" t="s">
        <v>22204</v>
      </c>
      <c r="N227" t="s">
        <v>22457</v>
      </c>
      <c r="O227" t="s">
        <v>26742</v>
      </c>
    </row>
    <row r="228" spans="2:15" x14ac:dyDescent="0.25">
      <c r="B228">
        <v>119</v>
      </c>
      <c r="J228" t="s">
        <v>22089</v>
      </c>
      <c r="K228" t="s">
        <v>22093</v>
      </c>
      <c r="L228" t="s">
        <v>22118</v>
      </c>
      <c r="M228" t="s">
        <v>22204</v>
      </c>
      <c r="N228" t="s">
        <v>22458</v>
      </c>
      <c r="O228" t="s">
        <v>26743</v>
      </c>
    </row>
    <row r="229" spans="2:15" x14ac:dyDescent="0.25">
      <c r="B229">
        <v>17000</v>
      </c>
      <c r="J229" t="s">
        <v>22089</v>
      </c>
      <c r="K229" t="s">
        <v>22093</v>
      </c>
      <c r="L229" t="s">
        <v>22118</v>
      </c>
      <c r="M229" t="s">
        <v>22204</v>
      </c>
      <c r="N229" t="s">
        <v>22459</v>
      </c>
      <c r="O229" t="s">
        <v>26744</v>
      </c>
    </row>
    <row r="230" spans="2:15" x14ac:dyDescent="0.25">
      <c r="B230">
        <v>1.1499999999999999</v>
      </c>
      <c r="J230" t="s">
        <v>22089</v>
      </c>
      <c r="K230" t="s">
        <v>22093</v>
      </c>
      <c r="L230" t="s">
        <v>22118</v>
      </c>
      <c r="M230" t="s">
        <v>22204</v>
      </c>
      <c r="N230" t="s">
        <v>22460</v>
      </c>
      <c r="O230" t="s">
        <v>26745</v>
      </c>
    </row>
    <row r="231" spans="2:15" x14ac:dyDescent="0.25">
      <c r="B231">
        <v>25.9</v>
      </c>
      <c r="J231" t="s">
        <v>22089</v>
      </c>
      <c r="K231" t="s">
        <v>22093</v>
      </c>
      <c r="L231" t="s">
        <v>22118</v>
      </c>
      <c r="M231" t="s">
        <v>22204</v>
      </c>
      <c r="N231" t="s">
        <v>22461</v>
      </c>
      <c r="O231" t="s">
        <v>26746</v>
      </c>
    </row>
    <row r="232" spans="2:15" x14ac:dyDescent="0.25">
      <c r="B232">
        <v>1.89</v>
      </c>
      <c r="J232" t="s">
        <v>22089</v>
      </c>
      <c r="K232" t="s">
        <v>22093</v>
      </c>
      <c r="L232" t="s">
        <v>22118</v>
      </c>
      <c r="M232" t="s">
        <v>22204</v>
      </c>
      <c r="N232" t="s">
        <v>22462</v>
      </c>
      <c r="O232" t="s">
        <v>26747</v>
      </c>
    </row>
    <row r="233" spans="2:15" x14ac:dyDescent="0.25">
      <c r="B233">
        <v>1190</v>
      </c>
      <c r="J233" t="s">
        <v>22089</v>
      </c>
      <c r="K233" t="s">
        <v>22093</v>
      </c>
      <c r="L233" t="s">
        <v>22118</v>
      </c>
      <c r="M233" t="s">
        <v>22204</v>
      </c>
      <c r="N233" t="s">
        <v>22463</v>
      </c>
      <c r="O233" t="s">
        <v>26748</v>
      </c>
    </row>
    <row r="234" spans="2:15" x14ac:dyDescent="0.25">
      <c r="B234">
        <v>4050</v>
      </c>
      <c r="J234" t="s">
        <v>22089</v>
      </c>
      <c r="K234" t="s">
        <v>22093</v>
      </c>
      <c r="L234" t="s">
        <v>22118</v>
      </c>
      <c r="M234" t="s">
        <v>22204</v>
      </c>
      <c r="N234" t="s">
        <v>22464</v>
      </c>
      <c r="O234" t="s">
        <v>26749</v>
      </c>
    </row>
    <row r="235" spans="2:15" x14ac:dyDescent="0.25">
      <c r="B235">
        <v>4090</v>
      </c>
      <c r="J235" t="s">
        <v>22089</v>
      </c>
      <c r="K235" t="s">
        <v>22093</v>
      </c>
      <c r="L235" t="s">
        <v>22118</v>
      </c>
      <c r="M235" t="s">
        <v>22204</v>
      </c>
      <c r="N235" t="s">
        <v>22465</v>
      </c>
      <c r="O235" t="s">
        <v>26750</v>
      </c>
    </row>
    <row r="236" spans="2:15" x14ac:dyDescent="0.25">
      <c r="B236">
        <v>115</v>
      </c>
      <c r="J236" t="s">
        <v>22089</v>
      </c>
      <c r="K236" t="s">
        <v>22093</v>
      </c>
      <c r="L236" t="s">
        <v>22118</v>
      </c>
      <c r="M236" t="s">
        <v>22204</v>
      </c>
      <c r="N236" t="s">
        <v>22466</v>
      </c>
      <c r="O236" t="s">
        <v>26751</v>
      </c>
    </row>
    <row r="237" spans="2:15" x14ac:dyDescent="0.25">
      <c r="B237">
        <v>440</v>
      </c>
      <c r="J237" t="s">
        <v>22089</v>
      </c>
      <c r="K237" t="s">
        <v>22093</v>
      </c>
      <c r="L237" t="s">
        <v>22118</v>
      </c>
      <c r="M237" t="s">
        <v>22204</v>
      </c>
      <c r="N237" t="s">
        <v>22467</v>
      </c>
      <c r="O237" t="s">
        <v>26752</v>
      </c>
    </row>
    <row r="238" spans="2:15" x14ac:dyDescent="0.25">
      <c r="B238">
        <v>5.18</v>
      </c>
      <c r="J238" t="s">
        <v>22089</v>
      </c>
      <c r="K238" t="s">
        <v>22093</v>
      </c>
      <c r="L238" t="s">
        <v>22118</v>
      </c>
      <c r="M238" t="s">
        <v>22204</v>
      </c>
      <c r="N238" t="s">
        <v>22468</v>
      </c>
      <c r="O238" t="s">
        <v>26753</v>
      </c>
    </row>
    <row r="239" spans="2:15" x14ac:dyDescent="0.25">
      <c r="B239">
        <v>0.59</v>
      </c>
      <c r="J239" t="s">
        <v>22089</v>
      </c>
      <c r="K239" t="s">
        <v>22093</v>
      </c>
      <c r="L239" t="s">
        <v>22118</v>
      </c>
      <c r="M239" t="s">
        <v>22204</v>
      </c>
      <c r="N239" t="s">
        <v>22469</v>
      </c>
      <c r="O239" t="s">
        <v>26754</v>
      </c>
    </row>
    <row r="240" spans="2:15" x14ac:dyDescent="0.25">
      <c r="B240">
        <v>1.81</v>
      </c>
      <c r="J240" t="s">
        <v>22089</v>
      </c>
      <c r="K240" t="s">
        <v>22093</v>
      </c>
      <c r="L240" t="s">
        <v>22118</v>
      </c>
      <c r="M240" t="s">
        <v>22204</v>
      </c>
      <c r="N240" t="s">
        <v>22470</v>
      </c>
      <c r="O240" t="s">
        <v>26755</v>
      </c>
    </row>
    <row r="241" spans="2:15" x14ac:dyDescent="0.25">
      <c r="B241">
        <v>1.46</v>
      </c>
      <c r="J241" t="s">
        <v>22089</v>
      </c>
      <c r="K241" t="s">
        <v>22093</v>
      </c>
      <c r="L241" t="s">
        <v>22118</v>
      </c>
      <c r="M241" t="s">
        <v>22204</v>
      </c>
      <c r="N241" t="s">
        <v>22471</v>
      </c>
      <c r="O241" t="s">
        <v>26756</v>
      </c>
    </row>
    <row r="242" spans="2:15" x14ac:dyDescent="0.25">
      <c r="B242">
        <v>7.99</v>
      </c>
      <c r="J242" t="s">
        <v>22089</v>
      </c>
      <c r="K242" t="s">
        <v>22093</v>
      </c>
      <c r="L242" t="s">
        <v>22118</v>
      </c>
      <c r="M242" t="s">
        <v>22204</v>
      </c>
      <c r="N242" t="s">
        <v>22472</v>
      </c>
      <c r="O242" t="s">
        <v>26757</v>
      </c>
    </row>
    <row r="243" spans="2:15" x14ac:dyDescent="0.25">
      <c r="B243">
        <v>0.87</v>
      </c>
      <c r="J243" t="s">
        <v>22089</v>
      </c>
      <c r="K243" t="s">
        <v>22093</v>
      </c>
      <c r="L243" t="s">
        <v>22118</v>
      </c>
      <c r="M243" t="s">
        <v>22204</v>
      </c>
      <c r="N243" t="s">
        <v>22473</v>
      </c>
      <c r="O243" t="s">
        <v>26758</v>
      </c>
    </row>
    <row r="244" spans="2:15" x14ac:dyDescent="0.25">
      <c r="B244">
        <v>0.44</v>
      </c>
      <c r="J244" t="s">
        <v>22089</v>
      </c>
      <c r="K244" t="s">
        <v>22093</v>
      </c>
      <c r="L244" t="s">
        <v>22118</v>
      </c>
      <c r="M244" t="s">
        <v>22204</v>
      </c>
      <c r="N244" t="s">
        <v>22474</v>
      </c>
      <c r="O244" t="s">
        <v>26759</v>
      </c>
    </row>
    <row r="245" spans="2:15" x14ac:dyDescent="0.25">
      <c r="B245">
        <v>10000</v>
      </c>
      <c r="J245" t="s">
        <v>22089</v>
      </c>
      <c r="K245" t="s">
        <v>22093</v>
      </c>
      <c r="L245" t="s">
        <v>22118</v>
      </c>
      <c r="M245" t="s">
        <v>22204</v>
      </c>
      <c r="N245" t="s">
        <v>22475</v>
      </c>
      <c r="O245" t="s">
        <v>26760</v>
      </c>
    </row>
    <row r="246" spans="2:15" x14ac:dyDescent="0.25">
      <c r="B246">
        <v>0.6</v>
      </c>
      <c r="J246" t="s">
        <v>22089</v>
      </c>
      <c r="K246" t="s">
        <v>22093</v>
      </c>
      <c r="L246" t="s">
        <v>22118</v>
      </c>
      <c r="M246" t="s">
        <v>22204</v>
      </c>
      <c r="N246" t="s">
        <v>22476</v>
      </c>
      <c r="O246" t="s">
        <v>26761</v>
      </c>
    </row>
    <row r="247" spans="2:15" x14ac:dyDescent="0.25">
      <c r="B247">
        <v>1.3</v>
      </c>
      <c r="J247" t="s">
        <v>22089</v>
      </c>
      <c r="K247" t="s">
        <v>22093</v>
      </c>
      <c r="L247" t="s">
        <v>22118</v>
      </c>
      <c r="M247" t="s">
        <v>22204</v>
      </c>
      <c r="N247" t="s">
        <v>22477</v>
      </c>
      <c r="O247" t="s">
        <v>26762</v>
      </c>
    </row>
    <row r="248" spans="2:15" x14ac:dyDescent="0.25">
      <c r="B248">
        <v>1</v>
      </c>
      <c r="J248" t="s">
        <v>22089</v>
      </c>
      <c r="K248" t="s">
        <v>22093</v>
      </c>
      <c r="L248" t="s">
        <v>22118</v>
      </c>
      <c r="M248" t="s">
        <v>22204</v>
      </c>
      <c r="N248" t="s">
        <v>22478</v>
      </c>
      <c r="O248" t="s">
        <v>26763</v>
      </c>
    </row>
    <row r="249" spans="2:15" x14ac:dyDescent="0.25">
      <c r="B249">
        <v>3.76</v>
      </c>
      <c r="J249" t="s">
        <v>22089</v>
      </c>
      <c r="K249" t="s">
        <v>22093</v>
      </c>
      <c r="L249" t="s">
        <v>22118</v>
      </c>
      <c r="M249" t="s">
        <v>22204</v>
      </c>
      <c r="N249" t="s">
        <v>22479</v>
      </c>
      <c r="O249" t="s">
        <v>26764</v>
      </c>
    </row>
    <row r="250" spans="2:15" x14ac:dyDescent="0.25">
      <c r="B250">
        <v>1.6</v>
      </c>
      <c r="J250" t="s">
        <v>22089</v>
      </c>
      <c r="K250" t="s">
        <v>22093</v>
      </c>
      <c r="L250" t="s">
        <v>22118</v>
      </c>
      <c r="M250" t="s">
        <v>22204</v>
      </c>
      <c r="N250" t="s">
        <v>22480</v>
      </c>
      <c r="O250" t="s">
        <v>26765</v>
      </c>
    </row>
    <row r="251" spans="2:15" x14ac:dyDescent="0.25">
      <c r="B251">
        <v>1.63</v>
      </c>
      <c r="J251" t="s">
        <v>22089</v>
      </c>
      <c r="K251" t="s">
        <v>22093</v>
      </c>
      <c r="L251" t="s">
        <v>22118</v>
      </c>
      <c r="M251" t="s">
        <v>22204</v>
      </c>
      <c r="N251" t="s">
        <v>22481</v>
      </c>
      <c r="O251" t="s">
        <v>26766</v>
      </c>
    </row>
    <row r="252" spans="2:15" x14ac:dyDescent="0.25">
      <c r="B252">
        <v>1.7</v>
      </c>
      <c r="J252" t="s">
        <v>22089</v>
      </c>
      <c r="K252" t="s">
        <v>22093</v>
      </c>
      <c r="L252" t="s">
        <v>22118</v>
      </c>
      <c r="M252" t="s">
        <v>22204</v>
      </c>
      <c r="N252" t="s">
        <v>22482</v>
      </c>
      <c r="O252" t="s">
        <v>26767</v>
      </c>
    </row>
    <row r="253" spans="2:15" x14ac:dyDescent="0.25">
      <c r="B253">
        <v>1.74</v>
      </c>
      <c r="J253" t="s">
        <v>22089</v>
      </c>
      <c r="K253" t="s">
        <v>22093</v>
      </c>
      <c r="L253" t="s">
        <v>22118</v>
      </c>
      <c r="M253" t="s">
        <v>22204</v>
      </c>
      <c r="N253" t="s">
        <v>22483</v>
      </c>
      <c r="O253" t="s">
        <v>26768</v>
      </c>
    </row>
    <row r="254" spans="2:15" x14ac:dyDescent="0.25">
      <c r="B254">
        <v>20.2</v>
      </c>
      <c r="J254" t="s">
        <v>22089</v>
      </c>
      <c r="K254" t="s">
        <v>22093</v>
      </c>
      <c r="L254" t="s">
        <v>22118</v>
      </c>
      <c r="M254" t="s">
        <v>22204</v>
      </c>
      <c r="N254" t="s">
        <v>22484</v>
      </c>
      <c r="O254" t="s">
        <v>26769</v>
      </c>
    </row>
    <row r="255" spans="2:15" x14ac:dyDescent="0.25">
      <c r="B255">
        <v>18.2</v>
      </c>
      <c r="J255" t="s">
        <v>22089</v>
      </c>
      <c r="K255" t="s">
        <v>22093</v>
      </c>
      <c r="L255" t="s">
        <v>22118</v>
      </c>
      <c r="M255" t="s">
        <v>22204</v>
      </c>
      <c r="N255" t="s">
        <v>22485</v>
      </c>
      <c r="O255" t="s">
        <v>26770</v>
      </c>
    </row>
    <row r="256" spans="2:15" x14ac:dyDescent="0.25">
      <c r="B256">
        <v>3.11</v>
      </c>
      <c r="J256" t="s">
        <v>22089</v>
      </c>
      <c r="K256" t="s">
        <v>22093</v>
      </c>
      <c r="L256" t="s">
        <v>22118</v>
      </c>
      <c r="M256" t="s">
        <v>22204</v>
      </c>
      <c r="N256" t="s">
        <v>22486</v>
      </c>
      <c r="O256" t="s">
        <v>26771</v>
      </c>
    </row>
    <row r="257" spans="2:15" x14ac:dyDescent="0.25">
      <c r="B257">
        <v>0.76</v>
      </c>
      <c r="J257" t="s">
        <v>22089</v>
      </c>
      <c r="K257" t="s">
        <v>22093</v>
      </c>
      <c r="L257" t="s">
        <v>22118</v>
      </c>
      <c r="M257" t="s">
        <v>22204</v>
      </c>
      <c r="N257" t="s">
        <v>22487</v>
      </c>
      <c r="O257" t="s">
        <v>26772</v>
      </c>
    </row>
    <row r="258" spans="2:15" x14ac:dyDescent="0.25">
      <c r="B258">
        <v>4.57</v>
      </c>
      <c r="J258" t="s">
        <v>22089</v>
      </c>
      <c r="K258" t="s">
        <v>22093</v>
      </c>
      <c r="L258" t="s">
        <v>22118</v>
      </c>
      <c r="M258" t="s">
        <v>22204</v>
      </c>
      <c r="N258" t="s">
        <v>22488</v>
      </c>
      <c r="O258" t="s">
        <v>26773</v>
      </c>
    </row>
    <row r="259" spans="2:15" x14ac:dyDescent="0.25">
      <c r="B259">
        <v>1.6</v>
      </c>
      <c r="J259" t="s">
        <v>22089</v>
      </c>
      <c r="K259" t="s">
        <v>22093</v>
      </c>
      <c r="L259" t="s">
        <v>22118</v>
      </c>
      <c r="M259" t="s">
        <v>22204</v>
      </c>
      <c r="N259" t="s">
        <v>22489</v>
      </c>
      <c r="O259" t="s">
        <v>26774</v>
      </c>
    </row>
    <row r="260" spans="2:15" x14ac:dyDescent="0.25">
      <c r="B260">
        <v>2.97</v>
      </c>
      <c r="J260" t="s">
        <v>22089</v>
      </c>
      <c r="K260" t="s">
        <v>22093</v>
      </c>
      <c r="L260" t="s">
        <v>22118</v>
      </c>
      <c r="M260" t="s">
        <v>22204</v>
      </c>
      <c r="N260" t="s">
        <v>22490</v>
      </c>
      <c r="O260" t="s">
        <v>26775</v>
      </c>
    </row>
    <row r="261" spans="2:15" x14ac:dyDescent="0.25">
      <c r="B261">
        <v>2.1</v>
      </c>
      <c r="J261" t="s">
        <v>22089</v>
      </c>
      <c r="K261" t="s">
        <v>22093</v>
      </c>
      <c r="L261" t="s">
        <v>22118</v>
      </c>
      <c r="M261" t="s">
        <v>22204</v>
      </c>
      <c r="N261" t="s">
        <v>22491</v>
      </c>
      <c r="O261" t="s">
        <v>26776</v>
      </c>
    </row>
    <row r="262" spans="2:15" x14ac:dyDescent="0.25">
      <c r="B262">
        <v>3.63</v>
      </c>
      <c r="J262" t="s">
        <v>22089</v>
      </c>
      <c r="K262" t="s">
        <v>22093</v>
      </c>
      <c r="L262" t="s">
        <v>22118</v>
      </c>
      <c r="M262" t="s">
        <v>22204</v>
      </c>
      <c r="N262" t="s">
        <v>22492</v>
      </c>
      <c r="O262" t="s">
        <v>26777</v>
      </c>
    </row>
    <row r="263" spans="2:15" x14ac:dyDescent="0.25">
      <c r="B263">
        <v>3.8</v>
      </c>
      <c r="J263" t="s">
        <v>22089</v>
      </c>
      <c r="K263" t="s">
        <v>22093</v>
      </c>
      <c r="L263" t="s">
        <v>22118</v>
      </c>
      <c r="M263" t="s">
        <v>22204</v>
      </c>
      <c r="N263" t="s">
        <v>22493</v>
      </c>
      <c r="O263" t="s">
        <v>26778</v>
      </c>
    </row>
    <row r="264" spans="2:15" x14ac:dyDescent="0.25">
      <c r="B264">
        <v>8.8000000000000007</v>
      </c>
      <c r="J264" t="s">
        <v>22089</v>
      </c>
      <c r="K264" t="s">
        <v>22093</v>
      </c>
      <c r="L264" t="s">
        <v>22118</v>
      </c>
      <c r="M264" t="s">
        <v>22204</v>
      </c>
      <c r="N264" t="s">
        <v>22494</v>
      </c>
      <c r="O264" t="s">
        <v>26779</v>
      </c>
    </row>
    <row r="265" spans="2:15" x14ac:dyDescent="0.25">
      <c r="B265">
        <v>13.9</v>
      </c>
      <c r="J265" t="s">
        <v>22089</v>
      </c>
      <c r="K265" t="s">
        <v>22093</v>
      </c>
      <c r="L265" t="s">
        <v>22118</v>
      </c>
      <c r="M265" t="s">
        <v>22204</v>
      </c>
      <c r="N265" t="s">
        <v>22495</v>
      </c>
      <c r="O265" t="s">
        <v>26780</v>
      </c>
    </row>
    <row r="266" spans="2:15" x14ac:dyDescent="0.25">
      <c r="B266">
        <v>3720</v>
      </c>
      <c r="J266" t="s">
        <v>22089</v>
      </c>
      <c r="K266" t="s">
        <v>22093</v>
      </c>
      <c r="L266" t="s">
        <v>22118</v>
      </c>
      <c r="M266" t="s">
        <v>22204</v>
      </c>
      <c r="N266" t="s">
        <v>22496</v>
      </c>
      <c r="O266" t="s">
        <v>26781</v>
      </c>
    </row>
    <row r="267" spans="2:15" x14ac:dyDescent="0.25">
      <c r="B267">
        <v>0.92</v>
      </c>
      <c r="J267" t="s">
        <v>22089</v>
      </c>
      <c r="K267" t="s">
        <v>22093</v>
      </c>
      <c r="L267" t="s">
        <v>22118</v>
      </c>
      <c r="M267" t="s">
        <v>22204</v>
      </c>
      <c r="N267" t="s">
        <v>22497</v>
      </c>
      <c r="O267" t="s">
        <v>26782</v>
      </c>
    </row>
    <row r="268" spans="2:15" x14ac:dyDescent="0.25">
      <c r="B268">
        <v>2.27</v>
      </c>
      <c r="J268" t="s">
        <v>22089</v>
      </c>
      <c r="K268" t="s">
        <v>22093</v>
      </c>
      <c r="L268" t="s">
        <v>22118</v>
      </c>
      <c r="M268" t="s">
        <v>22204</v>
      </c>
      <c r="N268" t="s">
        <v>22498</v>
      </c>
      <c r="O268" t="s">
        <v>26783</v>
      </c>
    </row>
    <row r="269" spans="2:15" x14ac:dyDescent="0.25">
      <c r="B269">
        <v>45.2</v>
      </c>
      <c r="J269" t="s">
        <v>22089</v>
      </c>
      <c r="K269" t="s">
        <v>22093</v>
      </c>
      <c r="L269" t="s">
        <v>22118</v>
      </c>
      <c r="M269" t="s">
        <v>22204</v>
      </c>
      <c r="N269" t="s">
        <v>22499</v>
      </c>
      <c r="O269" t="s">
        <v>26784</v>
      </c>
    </row>
    <row r="270" spans="2:15" x14ac:dyDescent="0.25">
      <c r="B270">
        <v>208</v>
      </c>
      <c r="J270" t="s">
        <v>22089</v>
      </c>
      <c r="K270" t="s">
        <v>22093</v>
      </c>
      <c r="L270" t="s">
        <v>22118</v>
      </c>
      <c r="M270" t="s">
        <v>22204</v>
      </c>
      <c r="N270" t="s">
        <v>22500</v>
      </c>
      <c r="O270" t="s">
        <v>26785</v>
      </c>
    </row>
    <row r="271" spans="2:15" x14ac:dyDescent="0.25">
      <c r="B271">
        <v>2290</v>
      </c>
      <c r="J271" t="s">
        <v>22089</v>
      </c>
      <c r="K271" t="s">
        <v>22093</v>
      </c>
      <c r="L271" t="s">
        <v>22118</v>
      </c>
      <c r="M271" t="s">
        <v>22204</v>
      </c>
      <c r="N271" t="s">
        <v>22501</v>
      </c>
      <c r="O271" t="s">
        <v>26786</v>
      </c>
    </row>
    <row r="272" spans="2:15" x14ac:dyDescent="0.25">
      <c r="B272">
        <v>14.3</v>
      </c>
      <c r="J272" t="s">
        <v>22089</v>
      </c>
      <c r="K272" t="s">
        <v>22093</v>
      </c>
      <c r="L272" t="s">
        <v>22118</v>
      </c>
      <c r="M272" t="s">
        <v>22204</v>
      </c>
      <c r="N272" t="s">
        <v>22502</v>
      </c>
      <c r="O272" t="s">
        <v>26787</v>
      </c>
    </row>
    <row r="273" spans="2:15" x14ac:dyDescent="0.25">
      <c r="B273">
        <v>2.2999999999999998</v>
      </c>
      <c r="J273" t="s">
        <v>22089</v>
      </c>
      <c r="K273" t="s">
        <v>22093</v>
      </c>
      <c r="L273" t="s">
        <v>22118</v>
      </c>
      <c r="M273" t="s">
        <v>22204</v>
      </c>
      <c r="N273" t="s">
        <v>22503</v>
      </c>
      <c r="O273" t="s">
        <v>26788</v>
      </c>
    </row>
    <row r="274" spans="2:15" x14ac:dyDescent="0.25">
      <c r="B274">
        <v>1.3</v>
      </c>
      <c r="J274" t="s">
        <v>22089</v>
      </c>
      <c r="K274" t="s">
        <v>22093</v>
      </c>
      <c r="L274" t="s">
        <v>22118</v>
      </c>
      <c r="M274" t="s">
        <v>22204</v>
      </c>
      <c r="N274" t="s">
        <v>22503</v>
      </c>
      <c r="O274" t="s">
        <v>26788</v>
      </c>
    </row>
    <row r="275" spans="2:15" x14ac:dyDescent="0.25">
      <c r="B275">
        <v>0.33</v>
      </c>
      <c r="J275" t="s">
        <v>22089</v>
      </c>
      <c r="K275" t="s">
        <v>22093</v>
      </c>
      <c r="L275" t="s">
        <v>22118</v>
      </c>
      <c r="M275" t="s">
        <v>22204</v>
      </c>
      <c r="N275" t="s">
        <v>22504</v>
      </c>
      <c r="O275" t="s">
        <v>26789</v>
      </c>
    </row>
    <row r="276" spans="2:15" x14ac:dyDescent="0.25">
      <c r="B276">
        <v>3.88</v>
      </c>
      <c r="J276" t="s">
        <v>22089</v>
      </c>
      <c r="K276" t="s">
        <v>22093</v>
      </c>
      <c r="L276" t="s">
        <v>22118</v>
      </c>
      <c r="M276" t="s">
        <v>22204</v>
      </c>
      <c r="N276" t="s">
        <v>22505</v>
      </c>
      <c r="O276" t="s">
        <v>26790</v>
      </c>
    </row>
    <row r="277" spans="2:15" x14ac:dyDescent="0.25">
      <c r="B277">
        <v>2.68</v>
      </c>
      <c r="J277" t="s">
        <v>22089</v>
      </c>
      <c r="K277" t="s">
        <v>22093</v>
      </c>
      <c r="L277" t="s">
        <v>22118</v>
      </c>
      <c r="M277" t="s">
        <v>22204</v>
      </c>
      <c r="N277" t="s">
        <v>22506</v>
      </c>
      <c r="O277" t="s">
        <v>26791</v>
      </c>
    </row>
    <row r="278" spans="2:15" x14ac:dyDescent="0.25">
      <c r="B278">
        <v>1.1000000000000001</v>
      </c>
      <c r="J278" t="s">
        <v>22089</v>
      </c>
      <c r="K278" t="s">
        <v>22093</v>
      </c>
      <c r="L278" t="s">
        <v>22118</v>
      </c>
      <c r="M278" t="s">
        <v>22204</v>
      </c>
      <c r="N278" t="s">
        <v>22507</v>
      </c>
      <c r="O278" t="s">
        <v>26792</v>
      </c>
    </row>
    <row r="279" spans="2:15" x14ac:dyDescent="0.25">
      <c r="B279">
        <v>3.05</v>
      </c>
      <c r="J279" t="s">
        <v>22089</v>
      </c>
      <c r="K279" t="s">
        <v>22093</v>
      </c>
      <c r="L279" t="s">
        <v>22118</v>
      </c>
      <c r="M279" t="s">
        <v>22204</v>
      </c>
      <c r="N279" t="s">
        <v>22508</v>
      </c>
      <c r="O279" t="s">
        <v>26793</v>
      </c>
    </row>
    <row r="280" spans="2:15" x14ac:dyDescent="0.25">
      <c r="B280">
        <v>2940</v>
      </c>
      <c r="J280" t="s">
        <v>22089</v>
      </c>
      <c r="K280" t="s">
        <v>22093</v>
      </c>
      <c r="L280" t="s">
        <v>22118</v>
      </c>
      <c r="M280" t="s">
        <v>22204</v>
      </c>
      <c r="N280" t="s">
        <v>22509</v>
      </c>
      <c r="O280" t="s">
        <v>26794</v>
      </c>
    </row>
    <row r="281" spans="2:15" x14ac:dyDescent="0.25">
      <c r="B281">
        <v>4680</v>
      </c>
      <c r="J281" t="s">
        <v>22089</v>
      </c>
      <c r="K281" t="s">
        <v>22093</v>
      </c>
      <c r="L281" t="s">
        <v>22118</v>
      </c>
      <c r="M281" t="s">
        <v>22204</v>
      </c>
      <c r="N281" t="s">
        <v>22510</v>
      </c>
      <c r="O281" t="s">
        <v>26795</v>
      </c>
    </row>
    <row r="282" spans="2:15" x14ac:dyDescent="0.25">
      <c r="B282">
        <v>6060</v>
      </c>
      <c r="J282" t="s">
        <v>22089</v>
      </c>
      <c r="K282" t="s">
        <v>22093</v>
      </c>
      <c r="L282" t="s">
        <v>22118</v>
      </c>
      <c r="M282" t="s">
        <v>22204</v>
      </c>
      <c r="N282" t="s">
        <v>22511</v>
      </c>
      <c r="O282" t="s">
        <v>26796</v>
      </c>
    </row>
    <row r="283" spans="2:15" x14ac:dyDescent="0.25">
      <c r="B283">
        <v>4.3</v>
      </c>
      <c r="J283" t="s">
        <v>22089</v>
      </c>
      <c r="K283" t="s">
        <v>22093</v>
      </c>
      <c r="L283" t="s">
        <v>22118</v>
      </c>
      <c r="M283" t="s">
        <v>22204</v>
      </c>
      <c r="N283" t="s">
        <v>22512</v>
      </c>
      <c r="O283" t="s">
        <v>26797</v>
      </c>
    </row>
    <row r="284" spans="2:15" x14ac:dyDescent="0.25">
      <c r="B284">
        <v>0.5</v>
      </c>
      <c r="J284" t="s">
        <v>22089</v>
      </c>
      <c r="K284" t="s">
        <v>22093</v>
      </c>
      <c r="L284" t="s">
        <v>22118</v>
      </c>
      <c r="M284" t="s">
        <v>22204</v>
      </c>
      <c r="N284" t="s">
        <v>22513</v>
      </c>
      <c r="O284" t="s">
        <v>26798</v>
      </c>
    </row>
    <row r="285" spans="2:15" x14ac:dyDescent="0.25">
      <c r="B285">
        <v>0.56000000000000005</v>
      </c>
      <c r="J285" t="s">
        <v>22089</v>
      </c>
      <c r="K285" t="s">
        <v>22093</v>
      </c>
      <c r="L285" t="s">
        <v>22118</v>
      </c>
      <c r="M285" t="s">
        <v>22204</v>
      </c>
      <c r="N285" t="s">
        <v>22514</v>
      </c>
      <c r="O285" t="s">
        <v>26799</v>
      </c>
    </row>
    <row r="286" spans="2:15" x14ac:dyDescent="0.25">
      <c r="B286">
        <v>3.03</v>
      </c>
      <c r="J286" t="s">
        <v>22089</v>
      </c>
      <c r="K286" t="s">
        <v>22093</v>
      </c>
      <c r="L286" t="s">
        <v>22118</v>
      </c>
      <c r="M286" t="s">
        <v>22204</v>
      </c>
      <c r="N286" t="s">
        <v>22515</v>
      </c>
      <c r="O286" t="s">
        <v>26800</v>
      </c>
    </row>
    <row r="287" spans="2:15" x14ac:dyDescent="0.25">
      <c r="B287">
        <v>0.55000000000000004</v>
      </c>
      <c r="J287" t="s">
        <v>22089</v>
      </c>
      <c r="K287" t="s">
        <v>22093</v>
      </c>
      <c r="L287" t="s">
        <v>22118</v>
      </c>
      <c r="M287" t="s">
        <v>22204</v>
      </c>
      <c r="N287" t="s">
        <v>22516</v>
      </c>
      <c r="O287" t="s">
        <v>26801</v>
      </c>
    </row>
    <row r="288" spans="2:15" x14ac:dyDescent="0.25">
      <c r="B288">
        <v>3250</v>
      </c>
      <c r="J288" t="s">
        <v>22089</v>
      </c>
      <c r="K288" t="s">
        <v>22093</v>
      </c>
      <c r="L288" t="s">
        <v>22118</v>
      </c>
      <c r="M288" t="s">
        <v>22204</v>
      </c>
      <c r="N288" t="s">
        <v>22517</v>
      </c>
      <c r="O288" t="s">
        <v>26802</v>
      </c>
    </row>
    <row r="289" spans="2:15" x14ac:dyDescent="0.25">
      <c r="B289">
        <v>1.54</v>
      </c>
      <c r="J289" t="s">
        <v>22089</v>
      </c>
      <c r="K289" t="s">
        <v>22093</v>
      </c>
      <c r="L289" t="s">
        <v>22118</v>
      </c>
      <c r="M289" t="s">
        <v>22204</v>
      </c>
      <c r="N289" t="s">
        <v>22518</v>
      </c>
      <c r="O289" t="s">
        <v>26803</v>
      </c>
    </row>
    <row r="290" spans="2:15" x14ac:dyDescent="0.25">
      <c r="B290">
        <v>2.71</v>
      </c>
      <c r="J290" t="s">
        <v>22089</v>
      </c>
      <c r="K290" t="s">
        <v>22093</v>
      </c>
      <c r="L290" t="s">
        <v>22118</v>
      </c>
      <c r="M290" t="s">
        <v>22204</v>
      </c>
      <c r="N290" t="s">
        <v>22519</v>
      </c>
      <c r="O290" t="s">
        <v>26804</v>
      </c>
    </row>
    <row r="291" spans="2:15" x14ac:dyDescent="0.25">
      <c r="B291">
        <v>44.5</v>
      </c>
      <c r="J291" t="s">
        <v>22089</v>
      </c>
      <c r="K291" t="s">
        <v>22093</v>
      </c>
      <c r="L291" t="s">
        <v>22118</v>
      </c>
      <c r="M291" t="s">
        <v>22204</v>
      </c>
      <c r="N291" t="s">
        <v>22520</v>
      </c>
      <c r="O291" t="s">
        <v>26805</v>
      </c>
    </row>
    <row r="292" spans="2:15" x14ac:dyDescent="0.25">
      <c r="B292">
        <v>8110</v>
      </c>
      <c r="J292" t="s">
        <v>22089</v>
      </c>
      <c r="K292" t="s">
        <v>22093</v>
      </c>
      <c r="L292" t="s">
        <v>22118</v>
      </c>
      <c r="M292" t="s">
        <v>22204</v>
      </c>
      <c r="N292" t="s">
        <v>22521</v>
      </c>
      <c r="O292" t="s">
        <v>26806</v>
      </c>
    </row>
    <row r="293" spans="2:15" x14ac:dyDescent="0.25">
      <c r="B293">
        <v>6.8</v>
      </c>
      <c r="J293" t="s">
        <v>22089</v>
      </c>
      <c r="K293" t="s">
        <v>22093</v>
      </c>
      <c r="L293" t="s">
        <v>22118</v>
      </c>
      <c r="M293" t="s">
        <v>22204</v>
      </c>
      <c r="N293" t="s">
        <v>22522</v>
      </c>
      <c r="O293" t="s">
        <v>26807</v>
      </c>
    </row>
    <row r="294" spans="2:15" x14ac:dyDescent="0.25">
      <c r="B294">
        <v>0.83</v>
      </c>
      <c r="J294" t="s">
        <v>22089</v>
      </c>
      <c r="K294" t="s">
        <v>22093</v>
      </c>
      <c r="L294" t="s">
        <v>22118</v>
      </c>
      <c r="M294" t="s">
        <v>22204</v>
      </c>
      <c r="N294" t="s">
        <v>22523</v>
      </c>
      <c r="O294" t="s">
        <v>26808</v>
      </c>
    </row>
    <row r="295" spans="2:15" x14ac:dyDescent="0.25">
      <c r="B295">
        <v>0.7</v>
      </c>
      <c r="J295" t="s">
        <v>22089</v>
      </c>
      <c r="K295" t="s">
        <v>22093</v>
      </c>
      <c r="L295" t="s">
        <v>22118</v>
      </c>
      <c r="M295" t="s">
        <v>22204</v>
      </c>
      <c r="N295" t="s">
        <v>22524</v>
      </c>
      <c r="O295" t="s">
        <v>26809</v>
      </c>
    </row>
    <row r="296" spans="2:15" x14ac:dyDescent="0.25">
      <c r="B296">
        <v>1.3</v>
      </c>
      <c r="J296" t="s">
        <v>22089</v>
      </c>
      <c r="K296" t="s">
        <v>22093</v>
      </c>
      <c r="L296" t="s">
        <v>22118</v>
      </c>
      <c r="M296" t="s">
        <v>22204</v>
      </c>
      <c r="N296" t="s">
        <v>22525</v>
      </c>
      <c r="O296" t="s">
        <v>26810</v>
      </c>
    </row>
    <row r="297" spans="2:15" x14ac:dyDescent="0.25">
      <c r="B297">
        <v>4.47</v>
      </c>
      <c r="J297" t="s">
        <v>22089</v>
      </c>
      <c r="K297" t="s">
        <v>22093</v>
      </c>
      <c r="L297" t="s">
        <v>22118</v>
      </c>
      <c r="M297" t="s">
        <v>22204</v>
      </c>
      <c r="N297" t="s">
        <v>22526</v>
      </c>
      <c r="O297" t="s">
        <v>26811</v>
      </c>
    </row>
    <row r="298" spans="2:15" x14ac:dyDescent="0.25">
      <c r="B298">
        <v>10.199999999999999</v>
      </c>
      <c r="J298" t="s">
        <v>22089</v>
      </c>
      <c r="K298" t="s">
        <v>22093</v>
      </c>
      <c r="L298" t="s">
        <v>22118</v>
      </c>
      <c r="M298" t="s">
        <v>22204</v>
      </c>
      <c r="N298" t="s">
        <v>22527</v>
      </c>
      <c r="O298" t="s">
        <v>26812</v>
      </c>
    </row>
    <row r="299" spans="2:15" x14ac:dyDescent="0.25">
      <c r="B299">
        <v>12.3</v>
      </c>
      <c r="J299" t="s">
        <v>22089</v>
      </c>
      <c r="K299" t="s">
        <v>22093</v>
      </c>
      <c r="L299" t="s">
        <v>22118</v>
      </c>
      <c r="M299" t="s">
        <v>22204</v>
      </c>
      <c r="N299" t="s">
        <v>22528</v>
      </c>
      <c r="O299" t="s">
        <v>26813</v>
      </c>
    </row>
    <row r="300" spans="2:15" x14ac:dyDescent="0.25">
      <c r="B300">
        <v>575</v>
      </c>
      <c r="J300" t="s">
        <v>22089</v>
      </c>
      <c r="K300" t="s">
        <v>22093</v>
      </c>
      <c r="L300" t="s">
        <v>22118</v>
      </c>
      <c r="M300" t="s">
        <v>22204</v>
      </c>
      <c r="N300" t="s">
        <v>22529</v>
      </c>
      <c r="O300" t="s">
        <v>26814</v>
      </c>
    </row>
    <row r="301" spans="2:15" x14ac:dyDescent="0.25">
      <c r="B301">
        <v>21100</v>
      </c>
      <c r="J301" t="s">
        <v>22089</v>
      </c>
      <c r="K301" t="s">
        <v>22093</v>
      </c>
      <c r="L301" t="s">
        <v>22118</v>
      </c>
      <c r="M301" t="s">
        <v>22204</v>
      </c>
      <c r="N301" t="s">
        <v>22530</v>
      </c>
      <c r="O301" t="s">
        <v>26815</v>
      </c>
    </row>
    <row r="302" spans="2:15" x14ac:dyDescent="0.25">
      <c r="B302">
        <v>22.5</v>
      </c>
      <c r="J302" t="s">
        <v>22089</v>
      </c>
      <c r="K302" t="s">
        <v>22093</v>
      </c>
      <c r="L302" t="s">
        <v>22118</v>
      </c>
      <c r="M302" t="s">
        <v>22204</v>
      </c>
      <c r="N302" t="s">
        <v>22531</v>
      </c>
      <c r="O302" t="s">
        <v>26816</v>
      </c>
    </row>
    <row r="303" spans="2:15" x14ac:dyDescent="0.25">
      <c r="B303">
        <v>9.27</v>
      </c>
      <c r="J303" t="s">
        <v>22089</v>
      </c>
      <c r="K303" t="s">
        <v>22093</v>
      </c>
      <c r="L303" t="s">
        <v>22118</v>
      </c>
      <c r="M303" t="s">
        <v>22204</v>
      </c>
      <c r="N303" t="s">
        <v>22532</v>
      </c>
      <c r="O303" t="s">
        <v>26817</v>
      </c>
    </row>
    <row r="304" spans="2:15" x14ac:dyDescent="0.25">
      <c r="B304">
        <v>0.38</v>
      </c>
      <c r="J304" t="s">
        <v>22089</v>
      </c>
      <c r="K304" t="s">
        <v>22093</v>
      </c>
      <c r="L304" t="s">
        <v>22118</v>
      </c>
      <c r="M304" t="s">
        <v>22204</v>
      </c>
      <c r="N304" t="s">
        <v>22533</v>
      </c>
      <c r="O304" t="s">
        <v>26818</v>
      </c>
    </row>
    <row r="305" spans="2:35" x14ac:dyDescent="0.25">
      <c r="B305">
        <v>0.8</v>
      </c>
      <c r="J305" t="s">
        <v>22089</v>
      </c>
      <c r="K305" t="s">
        <v>22093</v>
      </c>
      <c r="L305" t="s">
        <v>22118</v>
      </c>
      <c r="M305" t="s">
        <v>22204</v>
      </c>
      <c r="N305" t="s">
        <v>22534</v>
      </c>
      <c r="O305" t="s">
        <v>26819</v>
      </c>
    </row>
    <row r="306" spans="2:35" x14ac:dyDescent="0.25">
      <c r="B306">
        <v>1.9</v>
      </c>
      <c r="J306" t="s">
        <v>22089</v>
      </c>
      <c r="K306" t="s">
        <v>22093</v>
      </c>
      <c r="L306" t="s">
        <v>22118</v>
      </c>
      <c r="M306" t="s">
        <v>22204</v>
      </c>
      <c r="N306" t="s">
        <v>22535</v>
      </c>
      <c r="O306" t="s">
        <v>26820</v>
      </c>
      <c r="P306">
        <v>5</v>
      </c>
      <c r="Q306">
        <v>3</v>
      </c>
      <c r="R306">
        <v>0.77</v>
      </c>
      <c r="S306">
        <v>0.89</v>
      </c>
      <c r="T306">
        <v>436.9</v>
      </c>
      <c r="U306">
        <v>112.01</v>
      </c>
      <c r="V306">
        <v>2.87</v>
      </c>
      <c r="W306">
        <v>9.99</v>
      </c>
      <c r="X306">
        <v>6.89</v>
      </c>
      <c r="Y306">
        <v>2</v>
      </c>
      <c r="Z306" t="s">
        <v>4250</v>
      </c>
      <c r="AA306">
        <v>0</v>
      </c>
      <c r="AB306">
        <v>3</v>
      </c>
      <c r="AC306">
        <v>3.8837142857142859</v>
      </c>
      <c r="AE306" t="s">
        <v>7949</v>
      </c>
      <c r="AH306">
        <v>0</v>
      </c>
      <c r="AI306">
        <v>0</v>
      </c>
    </row>
    <row r="307" spans="2:35" x14ac:dyDescent="0.25">
      <c r="B307">
        <v>2.4</v>
      </c>
      <c r="J307" t="s">
        <v>22089</v>
      </c>
      <c r="K307" t="s">
        <v>22093</v>
      </c>
      <c r="L307" t="s">
        <v>22118</v>
      </c>
      <c r="M307" t="s">
        <v>22204</v>
      </c>
      <c r="N307" t="s">
        <v>22536</v>
      </c>
      <c r="O307" t="s">
        <v>26821</v>
      </c>
    </row>
    <row r="308" spans="2:35" x14ac:dyDescent="0.25">
      <c r="B308">
        <v>16300</v>
      </c>
      <c r="J308" t="s">
        <v>22089</v>
      </c>
      <c r="K308" t="s">
        <v>22093</v>
      </c>
      <c r="L308" t="s">
        <v>22118</v>
      </c>
      <c r="M308" t="s">
        <v>22204</v>
      </c>
      <c r="N308" t="s">
        <v>22537</v>
      </c>
      <c r="O308" t="s">
        <v>26822</v>
      </c>
    </row>
    <row r="309" spans="2:35" x14ac:dyDescent="0.25">
      <c r="B309">
        <v>2.2000000000000002</v>
      </c>
      <c r="J309" t="s">
        <v>22089</v>
      </c>
      <c r="K309" t="s">
        <v>22093</v>
      </c>
      <c r="L309" t="s">
        <v>22118</v>
      </c>
      <c r="M309" t="s">
        <v>22204</v>
      </c>
      <c r="N309" t="s">
        <v>22538</v>
      </c>
      <c r="O309" t="s">
        <v>26823</v>
      </c>
    </row>
    <row r="310" spans="2:35" x14ac:dyDescent="0.25">
      <c r="B310">
        <v>1.3</v>
      </c>
      <c r="J310" t="s">
        <v>22089</v>
      </c>
      <c r="K310" t="s">
        <v>22093</v>
      </c>
      <c r="L310" t="s">
        <v>22118</v>
      </c>
      <c r="M310" t="s">
        <v>22204</v>
      </c>
      <c r="N310" t="s">
        <v>22539</v>
      </c>
      <c r="O310" t="s">
        <v>26824</v>
      </c>
    </row>
    <row r="311" spans="2:35" x14ac:dyDescent="0.25">
      <c r="B311">
        <v>0.62</v>
      </c>
      <c r="J311" t="s">
        <v>22089</v>
      </c>
      <c r="K311" t="s">
        <v>22093</v>
      </c>
      <c r="L311" t="s">
        <v>22118</v>
      </c>
      <c r="M311" t="s">
        <v>22204</v>
      </c>
      <c r="N311" t="s">
        <v>22540</v>
      </c>
      <c r="O311" t="s">
        <v>26825</v>
      </c>
    </row>
    <row r="312" spans="2:35" x14ac:dyDescent="0.25">
      <c r="B312">
        <v>1.5</v>
      </c>
      <c r="J312" t="s">
        <v>22089</v>
      </c>
      <c r="K312" t="s">
        <v>22093</v>
      </c>
      <c r="L312" t="s">
        <v>22118</v>
      </c>
      <c r="M312" t="s">
        <v>22204</v>
      </c>
      <c r="N312" t="s">
        <v>22541</v>
      </c>
      <c r="O312" t="s">
        <v>26826</v>
      </c>
    </row>
    <row r="313" spans="2:35" x14ac:dyDescent="0.25">
      <c r="B313">
        <v>0.48</v>
      </c>
      <c r="J313" t="s">
        <v>22089</v>
      </c>
      <c r="K313" t="s">
        <v>22093</v>
      </c>
      <c r="L313" t="s">
        <v>22118</v>
      </c>
      <c r="M313" t="s">
        <v>22204</v>
      </c>
      <c r="N313" t="s">
        <v>22542</v>
      </c>
      <c r="O313" t="s">
        <v>26827</v>
      </c>
    </row>
    <row r="314" spans="2:35" x14ac:dyDescent="0.25">
      <c r="B314">
        <v>1.9</v>
      </c>
      <c r="J314" t="s">
        <v>22089</v>
      </c>
      <c r="K314" t="s">
        <v>22093</v>
      </c>
      <c r="L314" t="s">
        <v>22118</v>
      </c>
      <c r="M314" t="s">
        <v>22204</v>
      </c>
      <c r="N314" t="s">
        <v>22543</v>
      </c>
      <c r="O314" t="s">
        <v>26828</v>
      </c>
    </row>
    <row r="315" spans="2:35" x14ac:dyDescent="0.25">
      <c r="B315">
        <v>0.92</v>
      </c>
      <c r="J315" t="s">
        <v>22089</v>
      </c>
      <c r="K315" t="s">
        <v>22093</v>
      </c>
      <c r="L315" t="s">
        <v>22118</v>
      </c>
      <c r="M315" t="s">
        <v>22204</v>
      </c>
      <c r="N315" t="s">
        <v>22544</v>
      </c>
      <c r="O315" t="s">
        <v>26829</v>
      </c>
    </row>
    <row r="316" spans="2:35" x14ac:dyDescent="0.25">
      <c r="B316">
        <v>8.5</v>
      </c>
      <c r="J316" t="s">
        <v>22089</v>
      </c>
      <c r="K316" t="s">
        <v>22093</v>
      </c>
      <c r="L316" t="s">
        <v>22118</v>
      </c>
      <c r="M316" t="s">
        <v>22204</v>
      </c>
      <c r="N316" t="s">
        <v>22545</v>
      </c>
      <c r="O316" t="s">
        <v>26830</v>
      </c>
    </row>
    <row r="317" spans="2:35" x14ac:dyDescent="0.25">
      <c r="B317">
        <v>0.76</v>
      </c>
      <c r="J317" t="s">
        <v>22089</v>
      </c>
      <c r="K317" t="s">
        <v>22093</v>
      </c>
      <c r="L317" t="s">
        <v>22118</v>
      </c>
      <c r="M317" t="s">
        <v>22204</v>
      </c>
      <c r="N317" t="s">
        <v>22546</v>
      </c>
      <c r="O317" t="s">
        <v>26831</v>
      </c>
    </row>
    <row r="318" spans="2:35" x14ac:dyDescent="0.25">
      <c r="B318">
        <v>212</v>
      </c>
      <c r="J318" t="s">
        <v>22089</v>
      </c>
      <c r="K318" t="s">
        <v>22093</v>
      </c>
      <c r="L318" t="s">
        <v>22118</v>
      </c>
      <c r="M318" t="s">
        <v>22204</v>
      </c>
      <c r="N318" t="s">
        <v>22547</v>
      </c>
      <c r="O318" t="s">
        <v>26832</v>
      </c>
    </row>
    <row r="319" spans="2:35" x14ac:dyDescent="0.25">
      <c r="B319">
        <v>0.54</v>
      </c>
      <c r="J319" t="s">
        <v>22089</v>
      </c>
      <c r="K319" t="s">
        <v>22093</v>
      </c>
      <c r="L319" t="s">
        <v>22118</v>
      </c>
      <c r="M319" t="s">
        <v>22204</v>
      </c>
      <c r="N319" t="s">
        <v>22548</v>
      </c>
      <c r="O319" t="s">
        <v>26833</v>
      </c>
    </row>
    <row r="320" spans="2:35" x14ac:dyDescent="0.25">
      <c r="B320">
        <v>1.2</v>
      </c>
      <c r="J320" t="s">
        <v>22089</v>
      </c>
      <c r="K320" t="s">
        <v>22093</v>
      </c>
      <c r="L320" t="s">
        <v>22118</v>
      </c>
      <c r="M320" t="s">
        <v>22204</v>
      </c>
      <c r="N320" t="s">
        <v>22549</v>
      </c>
      <c r="O320" t="s">
        <v>26834</v>
      </c>
    </row>
    <row r="321" spans="1:35" x14ac:dyDescent="0.25">
      <c r="B321">
        <v>150</v>
      </c>
      <c r="J321" t="s">
        <v>22089</v>
      </c>
      <c r="K321" t="s">
        <v>22093</v>
      </c>
      <c r="L321" t="s">
        <v>22118</v>
      </c>
      <c r="M321" t="s">
        <v>22204</v>
      </c>
      <c r="N321" t="s">
        <v>22550</v>
      </c>
      <c r="O321" t="s">
        <v>26835</v>
      </c>
    </row>
    <row r="322" spans="1:35" x14ac:dyDescent="0.25">
      <c r="B322">
        <v>3560</v>
      </c>
      <c r="J322" t="s">
        <v>22089</v>
      </c>
      <c r="K322" t="s">
        <v>22093</v>
      </c>
      <c r="L322" t="s">
        <v>22118</v>
      </c>
      <c r="M322" t="s">
        <v>22204</v>
      </c>
      <c r="N322" t="s">
        <v>22551</v>
      </c>
      <c r="O322" t="s">
        <v>26836</v>
      </c>
    </row>
    <row r="323" spans="1:35" x14ac:dyDescent="0.25">
      <c r="B323">
        <v>30700</v>
      </c>
      <c r="J323" t="s">
        <v>22089</v>
      </c>
      <c r="K323" t="s">
        <v>22093</v>
      </c>
      <c r="L323" t="s">
        <v>22118</v>
      </c>
      <c r="M323" t="s">
        <v>22204</v>
      </c>
      <c r="N323" t="s">
        <v>22552</v>
      </c>
      <c r="O323" t="s">
        <v>26837</v>
      </c>
    </row>
    <row r="324" spans="1:35" x14ac:dyDescent="0.25">
      <c r="B324">
        <v>4</v>
      </c>
      <c r="J324" t="s">
        <v>22089</v>
      </c>
      <c r="K324" t="s">
        <v>22093</v>
      </c>
      <c r="L324" t="s">
        <v>22118</v>
      </c>
      <c r="M324" t="s">
        <v>22204</v>
      </c>
      <c r="N324" t="s">
        <v>22553</v>
      </c>
      <c r="O324" t="s">
        <v>26838</v>
      </c>
    </row>
    <row r="325" spans="1:35" x14ac:dyDescent="0.25">
      <c r="B325">
        <v>15.7</v>
      </c>
      <c r="J325" t="s">
        <v>22089</v>
      </c>
      <c r="K325" t="s">
        <v>22093</v>
      </c>
      <c r="L325" t="s">
        <v>22118</v>
      </c>
      <c r="M325" t="s">
        <v>22204</v>
      </c>
      <c r="N325" t="s">
        <v>22554</v>
      </c>
      <c r="O325" t="s">
        <v>26839</v>
      </c>
    </row>
    <row r="326" spans="1:35" x14ac:dyDescent="0.25">
      <c r="B326">
        <v>4.5999999999999996</v>
      </c>
      <c r="J326" t="s">
        <v>22089</v>
      </c>
      <c r="K326" t="s">
        <v>22093</v>
      </c>
      <c r="L326" t="s">
        <v>22118</v>
      </c>
      <c r="M326" t="s">
        <v>22204</v>
      </c>
      <c r="N326" t="s">
        <v>22555</v>
      </c>
      <c r="O326" t="s">
        <v>26840</v>
      </c>
    </row>
    <row r="327" spans="1:35" x14ac:dyDescent="0.25">
      <c r="B327">
        <v>4</v>
      </c>
      <c r="J327" t="s">
        <v>22089</v>
      </c>
      <c r="K327" t="s">
        <v>22093</v>
      </c>
      <c r="L327" t="s">
        <v>22118</v>
      </c>
      <c r="M327" t="s">
        <v>22204</v>
      </c>
      <c r="N327" t="s">
        <v>22556</v>
      </c>
      <c r="O327" t="s">
        <v>26841</v>
      </c>
    </row>
    <row r="328" spans="1:35" x14ac:dyDescent="0.25">
      <c r="A328" t="s">
        <v>21619</v>
      </c>
      <c r="B328">
        <v>15</v>
      </c>
      <c r="H328">
        <v>4.5</v>
      </c>
      <c r="I328" t="s">
        <v>22085</v>
      </c>
      <c r="J328" t="s">
        <v>22090</v>
      </c>
      <c r="K328" t="s">
        <v>19960</v>
      </c>
      <c r="M328" t="s">
        <v>22205</v>
      </c>
      <c r="N328" t="s">
        <v>22557</v>
      </c>
      <c r="O328" t="s">
        <v>26842</v>
      </c>
      <c r="P328">
        <v>6</v>
      </c>
      <c r="Q328">
        <v>4</v>
      </c>
      <c r="R328">
        <v>0.9</v>
      </c>
      <c r="S328">
        <v>1.87</v>
      </c>
      <c r="T328">
        <v>578.74</v>
      </c>
      <c r="U328">
        <v>127.84</v>
      </c>
      <c r="V328">
        <v>3.03</v>
      </c>
      <c r="W328">
        <v>13.72</v>
      </c>
      <c r="X328">
        <v>8.35</v>
      </c>
      <c r="Y328">
        <v>3</v>
      </c>
      <c r="Z328" t="s">
        <v>4250</v>
      </c>
      <c r="AA328">
        <v>1</v>
      </c>
      <c r="AB328">
        <v>13</v>
      </c>
      <c r="AC328">
        <v>2.8250000000000002</v>
      </c>
      <c r="AE328" t="s">
        <v>7949</v>
      </c>
      <c r="AH328">
        <v>0</v>
      </c>
      <c r="AI328">
        <v>0</v>
      </c>
    </row>
    <row r="329" spans="1:35" x14ac:dyDescent="0.25">
      <c r="A329" t="s">
        <v>21620</v>
      </c>
      <c r="B329">
        <v>980</v>
      </c>
      <c r="H329">
        <v>4.5</v>
      </c>
      <c r="I329" t="s">
        <v>22085</v>
      </c>
      <c r="J329" t="s">
        <v>22090</v>
      </c>
      <c r="K329" t="s">
        <v>19960</v>
      </c>
      <c r="M329" t="s">
        <v>22205</v>
      </c>
      <c r="N329" t="s">
        <v>22558</v>
      </c>
      <c r="O329" t="s">
        <v>26843</v>
      </c>
      <c r="P329">
        <v>6</v>
      </c>
      <c r="Q329">
        <v>4</v>
      </c>
      <c r="R329">
        <v>-0.93</v>
      </c>
      <c r="S329">
        <v>0.04</v>
      </c>
      <c r="T329">
        <v>488.61</v>
      </c>
      <c r="U329">
        <v>127.84</v>
      </c>
      <c r="V329">
        <v>0.9</v>
      </c>
      <c r="W329">
        <v>13.73</v>
      </c>
      <c r="X329">
        <v>8.35</v>
      </c>
      <c r="Y329">
        <v>2</v>
      </c>
      <c r="Z329" t="s">
        <v>4250</v>
      </c>
      <c r="AA329">
        <v>0</v>
      </c>
      <c r="AB329">
        <v>11</v>
      </c>
      <c r="AC329">
        <v>2.9063571428571429</v>
      </c>
      <c r="AE329" t="s">
        <v>7949</v>
      </c>
      <c r="AH329">
        <v>0</v>
      </c>
      <c r="AI329">
        <v>0</v>
      </c>
    </row>
    <row r="330" spans="1:35" x14ac:dyDescent="0.25">
      <c r="A330" t="s">
        <v>21621</v>
      </c>
      <c r="B330">
        <v>1500</v>
      </c>
      <c r="H330">
        <v>4.5</v>
      </c>
      <c r="I330" t="s">
        <v>22085</v>
      </c>
      <c r="J330" t="s">
        <v>22090</v>
      </c>
      <c r="K330" t="s">
        <v>19960</v>
      </c>
      <c r="M330" t="s">
        <v>22205</v>
      </c>
      <c r="N330" t="s">
        <v>22559</v>
      </c>
      <c r="O330" t="s">
        <v>26844</v>
      </c>
      <c r="P330">
        <v>6</v>
      </c>
      <c r="Q330">
        <v>3</v>
      </c>
      <c r="R330">
        <v>-0.05</v>
      </c>
      <c r="S330">
        <v>0.92</v>
      </c>
      <c r="T330">
        <v>487.62</v>
      </c>
      <c r="U330">
        <v>115.81</v>
      </c>
      <c r="V330">
        <v>2.13</v>
      </c>
      <c r="W330">
        <v>13.76</v>
      </c>
      <c r="X330">
        <v>8.35</v>
      </c>
      <c r="Y330">
        <v>2</v>
      </c>
      <c r="Z330" t="s">
        <v>4250</v>
      </c>
      <c r="AA330">
        <v>0</v>
      </c>
      <c r="AB330">
        <v>12</v>
      </c>
      <c r="AC330">
        <v>3.219761904761905</v>
      </c>
      <c r="AE330" t="s">
        <v>7949</v>
      </c>
      <c r="AH330">
        <v>0</v>
      </c>
      <c r="AI330">
        <v>0</v>
      </c>
    </row>
    <row r="331" spans="1:35" x14ac:dyDescent="0.25">
      <c r="A331" t="s">
        <v>21622</v>
      </c>
      <c r="B331">
        <v>1400</v>
      </c>
      <c r="H331">
        <v>4.5</v>
      </c>
      <c r="I331" t="s">
        <v>22085</v>
      </c>
      <c r="J331" t="s">
        <v>22090</v>
      </c>
      <c r="K331" t="s">
        <v>19960</v>
      </c>
      <c r="M331" t="s">
        <v>22205</v>
      </c>
      <c r="N331" t="s">
        <v>22560</v>
      </c>
      <c r="O331" t="s">
        <v>26845</v>
      </c>
      <c r="P331">
        <v>6</v>
      </c>
      <c r="Q331">
        <v>3</v>
      </c>
      <c r="R331">
        <v>0.79</v>
      </c>
      <c r="S331">
        <v>1.77</v>
      </c>
      <c r="T331">
        <v>549.69000000000005</v>
      </c>
      <c r="U331">
        <v>115.81</v>
      </c>
      <c r="V331">
        <v>2.96</v>
      </c>
      <c r="W331">
        <v>13.74</v>
      </c>
      <c r="X331">
        <v>8.35</v>
      </c>
      <c r="Y331">
        <v>3</v>
      </c>
      <c r="Z331" t="s">
        <v>4250</v>
      </c>
      <c r="AA331">
        <v>1</v>
      </c>
      <c r="AB331">
        <v>13</v>
      </c>
      <c r="AC331">
        <v>3.131333333333334</v>
      </c>
      <c r="AE331" t="s">
        <v>7949</v>
      </c>
      <c r="AH331">
        <v>0</v>
      </c>
      <c r="AI331">
        <v>0</v>
      </c>
    </row>
    <row r="332" spans="1:35" x14ac:dyDescent="0.25">
      <c r="A332" t="s">
        <v>21623</v>
      </c>
      <c r="B332">
        <v>5500</v>
      </c>
      <c r="H332">
        <v>4.5</v>
      </c>
      <c r="I332" t="s">
        <v>22085</v>
      </c>
      <c r="J332" t="s">
        <v>22090</v>
      </c>
      <c r="K332" t="s">
        <v>19960</v>
      </c>
      <c r="M332" t="s">
        <v>22205</v>
      </c>
      <c r="N332" t="s">
        <v>22561</v>
      </c>
      <c r="O332" t="s">
        <v>26846</v>
      </c>
      <c r="P332">
        <v>6</v>
      </c>
      <c r="Q332">
        <v>4</v>
      </c>
      <c r="R332">
        <v>-0.25</v>
      </c>
      <c r="S332">
        <v>0.72</v>
      </c>
      <c r="T332">
        <v>551.71</v>
      </c>
      <c r="U332">
        <v>118.97</v>
      </c>
      <c r="V332">
        <v>2.81</v>
      </c>
      <c r="W332">
        <v>13.99</v>
      </c>
      <c r="X332">
        <v>8.33</v>
      </c>
      <c r="Y332">
        <v>3</v>
      </c>
      <c r="Z332" t="s">
        <v>4250</v>
      </c>
      <c r="AA332">
        <v>1</v>
      </c>
      <c r="AB332">
        <v>13</v>
      </c>
      <c r="AC332">
        <v>2.869333333333334</v>
      </c>
      <c r="AE332" t="s">
        <v>7949</v>
      </c>
      <c r="AH332">
        <v>0</v>
      </c>
      <c r="AI332">
        <v>0</v>
      </c>
    </row>
    <row r="333" spans="1:35" x14ac:dyDescent="0.25">
      <c r="A333" t="s">
        <v>21624</v>
      </c>
      <c r="B333">
        <v>98</v>
      </c>
      <c r="H333">
        <v>4.5</v>
      </c>
      <c r="I333" t="s">
        <v>22085</v>
      </c>
      <c r="J333" t="s">
        <v>22090</v>
      </c>
      <c r="K333" t="s">
        <v>19960</v>
      </c>
      <c r="M333" t="s">
        <v>22205</v>
      </c>
      <c r="N333" t="s">
        <v>22562</v>
      </c>
      <c r="O333" t="s">
        <v>26847</v>
      </c>
      <c r="P333">
        <v>6</v>
      </c>
      <c r="Q333">
        <v>3</v>
      </c>
      <c r="R333">
        <v>0.99</v>
      </c>
      <c r="S333">
        <v>1.96</v>
      </c>
      <c r="T333">
        <v>535.66999999999996</v>
      </c>
      <c r="U333">
        <v>115.81</v>
      </c>
      <c r="V333">
        <v>2.77</v>
      </c>
      <c r="W333">
        <v>13.78</v>
      </c>
      <c r="X333">
        <v>8.34</v>
      </c>
      <c r="Y333">
        <v>3</v>
      </c>
      <c r="Z333" t="s">
        <v>4250</v>
      </c>
      <c r="AA333">
        <v>1</v>
      </c>
      <c r="AB333">
        <v>12</v>
      </c>
      <c r="AC333">
        <v>3.1363333333333339</v>
      </c>
      <c r="AE333" t="s">
        <v>7949</v>
      </c>
      <c r="AH333">
        <v>0</v>
      </c>
      <c r="AI333">
        <v>0</v>
      </c>
    </row>
    <row r="334" spans="1:35" x14ac:dyDescent="0.25">
      <c r="A334" t="s">
        <v>21625</v>
      </c>
      <c r="B334">
        <v>5900</v>
      </c>
      <c r="H334">
        <v>4.5</v>
      </c>
      <c r="I334" t="s">
        <v>22085</v>
      </c>
      <c r="J334" t="s">
        <v>22090</v>
      </c>
      <c r="K334" t="s">
        <v>19960</v>
      </c>
      <c r="M334" t="s">
        <v>22205</v>
      </c>
      <c r="N334" t="s">
        <v>22563</v>
      </c>
      <c r="O334" t="s">
        <v>26848</v>
      </c>
      <c r="P334">
        <v>6</v>
      </c>
      <c r="Q334">
        <v>4</v>
      </c>
      <c r="R334">
        <v>-0.72</v>
      </c>
      <c r="S334">
        <v>0.24</v>
      </c>
      <c r="T334">
        <v>537.67999999999995</v>
      </c>
      <c r="U334">
        <v>118.97</v>
      </c>
      <c r="V334">
        <v>2.62</v>
      </c>
      <c r="W334">
        <v>13.38</v>
      </c>
      <c r="X334">
        <v>8.33</v>
      </c>
      <c r="Y334">
        <v>3</v>
      </c>
      <c r="Z334" t="s">
        <v>4250</v>
      </c>
      <c r="AA334">
        <v>1</v>
      </c>
      <c r="AB334">
        <v>12</v>
      </c>
      <c r="AC334">
        <v>2.869333333333334</v>
      </c>
      <c r="AE334" t="s">
        <v>7949</v>
      </c>
      <c r="AH334">
        <v>0</v>
      </c>
      <c r="AI334">
        <v>0</v>
      </c>
    </row>
    <row r="335" spans="1:35" x14ac:dyDescent="0.25">
      <c r="A335" t="s">
        <v>21626</v>
      </c>
      <c r="B335">
        <v>1300</v>
      </c>
      <c r="H335">
        <v>4.5</v>
      </c>
      <c r="I335" t="s">
        <v>22085</v>
      </c>
      <c r="J335" t="s">
        <v>22090</v>
      </c>
      <c r="K335" t="s">
        <v>19960</v>
      </c>
      <c r="M335" t="s">
        <v>22205</v>
      </c>
      <c r="N335" t="s">
        <v>22564</v>
      </c>
      <c r="O335" t="s">
        <v>26849</v>
      </c>
      <c r="P335">
        <v>5</v>
      </c>
      <c r="Q335">
        <v>3</v>
      </c>
      <c r="R335">
        <v>0.64</v>
      </c>
      <c r="S335">
        <v>1.61</v>
      </c>
      <c r="T335">
        <v>533.69000000000005</v>
      </c>
      <c r="U335">
        <v>98.74</v>
      </c>
      <c r="V335">
        <v>3.6</v>
      </c>
      <c r="W335">
        <v>13.97</v>
      </c>
      <c r="X335">
        <v>8.33</v>
      </c>
      <c r="Y335">
        <v>3</v>
      </c>
      <c r="Z335" t="s">
        <v>4250</v>
      </c>
      <c r="AA335">
        <v>1</v>
      </c>
      <c r="AB335">
        <v>12</v>
      </c>
      <c r="AC335">
        <v>3.7103333333333341</v>
      </c>
      <c r="AE335" t="s">
        <v>7949</v>
      </c>
      <c r="AH335">
        <v>0</v>
      </c>
      <c r="AI335">
        <v>0</v>
      </c>
    </row>
    <row r="336" spans="1:35" x14ac:dyDescent="0.25">
      <c r="A336" t="s">
        <v>21627</v>
      </c>
      <c r="B336">
        <v>4630</v>
      </c>
      <c r="H336">
        <v>4.5</v>
      </c>
      <c r="I336" t="s">
        <v>22085</v>
      </c>
      <c r="J336" t="s">
        <v>22090</v>
      </c>
      <c r="K336" t="s">
        <v>19960</v>
      </c>
      <c r="M336" t="s">
        <v>22205</v>
      </c>
      <c r="N336" t="s">
        <v>22565</v>
      </c>
      <c r="O336" t="s">
        <v>26850</v>
      </c>
      <c r="P336">
        <v>5</v>
      </c>
      <c r="Q336">
        <v>3</v>
      </c>
      <c r="R336">
        <v>1.0900000000000001</v>
      </c>
      <c r="S336">
        <v>2.0499999999999998</v>
      </c>
      <c r="T336">
        <v>521.67999999999995</v>
      </c>
      <c r="U336">
        <v>98.74</v>
      </c>
      <c r="V336">
        <v>3.13</v>
      </c>
      <c r="X336">
        <v>8.32</v>
      </c>
      <c r="Y336">
        <v>3</v>
      </c>
      <c r="Z336" t="s">
        <v>4250</v>
      </c>
      <c r="AA336">
        <v>1</v>
      </c>
      <c r="AB336">
        <v>12</v>
      </c>
      <c r="AC336">
        <v>3.715333333333334</v>
      </c>
      <c r="AE336" t="s">
        <v>7949</v>
      </c>
      <c r="AH336">
        <v>0</v>
      </c>
      <c r="AI336">
        <v>0</v>
      </c>
    </row>
    <row r="337" spans="1:35" x14ac:dyDescent="0.25">
      <c r="A337" t="s">
        <v>21628</v>
      </c>
      <c r="B337">
        <v>450</v>
      </c>
      <c r="H337">
        <v>4.5</v>
      </c>
      <c r="I337" t="s">
        <v>22085</v>
      </c>
      <c r="J337" t="s">
        <v>22090</v>
      </c>
      <c r="K337" t="s">
        <v>19960</v>
      </c>
      <c r="M337" t="s">
        <v>22205</v>
      </c>
      <c r="N337" t="s">
        <v>22566</v>
      </c>
      <c r="O337" t="s">
        <v>26851</v>
      </c>
      <c r="P337">
        <v>6</v>
      </c>
      <c r="Q337">
        <v>3</v>
      </c>
      <c r="R337">
        <v>1.41</v>
      </c>
      <c r="S337">
        <v>2.39</v>
      </c>
      <c r="T337">
        <v>541.71</v>
      </c>
      <c r="U337">
        <v>115.81</v>
      </c>
      <c r="V337">
        <v>3.3</v>
      </c>
      <c r="W337">
        <v>13.79</v>
      </c>
      <c r="X337">
        <v>8.35</v>
      </c>
      <c r="Y337">
        <v>2</v>
      </c>
      <c r="Z337" t="s">
        <v>4250</v>
      </c>
      <c r="AA337">
        <v>1</v>
      </c>
      <c r="AB337">
        <v>12</v>
      </c>
      <c r="AC337">
        <v>3.131333333333334</v>
      </c>
      <c r="AE337" t="s">
        <v>7949</v>
      </c>
      <c r="AH337">
        <v>0</v>
      </c>
      <c r="AI337">
        <v>0</v>
      </c>
    </row>
    <row r="338" spans="1:35" x14ac:dyDescent="0.25">
      <c r="A338" t="s">
        <v>21629</v>
      </c>
      <c r="B338">
        <v>240</v>
      </c>
      <c r="H338">
        <v>4.5</v>
      </c>
      <c r="I338" t="s">
        <v>22085</v>
      </c>
      <c r="J338" t="s">
        <v>22090</v>
      </c>
      <c r="K338" t="s">
        <v>19960</v>
      </c>
      <c r="M338" t="s">
        <v>22205</v>
      </c>
      <c r="N338" t="s">
        <v>22567</v>
      </c>
      <c r="O338" t="s">
        <v>26852</v>
      </c>
      <c r="P338">
        <v>6</v>
      </c>
      <c r="Q338">
        <v>3</v>
      </c>
      <c r="R338">
        <v>0.3</v>
      </c>
      <c r="S338">
        <v>1.28</v>
      </c>
      <c r="T338">
        <v>501.65</v>
      </c>
      <c r="U338">
        <v>115.81</v>
      </c>
      <c r="V338">
        <v>2.38</v>
      </c>
      <c r="W338">
        <v>13.73</v>
      </c>
      <c r="X338">
        <v>8.35</v>
      </c>
      <c r="Y338">
        <v>2</v>
      </c>
      <c r="Z338" t="s">
        <v>4250</v>
      </c>
      <c r="AA338">
        <v>1</v>
      </c>
      <c r="AB338">
        <v>12</v>
      </c>
      <c r="AC338">
        <v>3.131333333333334</v>
      </c>
      <c r="AE338" t="s">
        <v>7949</v>
      </c>
      <c r="AH338">
        <v>0</v>
      </c>
      <c r="AI338">
        <v>0</v>
      </c>
    </row>
    <row r="339" spans="1:35" x14ac:dyDescent="0.25">
      <c r="A339" t="s">
        <v>21630</v>
      </c>
      <c r="B339">
        <v>180</v>
      </c>
      <c r="H339">
        <v>4.5</v>
      </c>
      <c r="I339" t="s">
        <v>22085</v>
      </c>
      <c r="J339" t="s">
        <v>22090</v>
      </c>
      <c r="K339" t="s">
        <v>19960</v>
      </c>
      <c r="M339" t="s">
        <v>22205</v>
      </c>
      <c r="N339" t="s">
        <v>22568</v>
      </c>
      <c r="O339" t="s">
        <v>26853</v>
      </c>
      <c r="P339">
        <v>6</v>
      </c>
      <c r="Q339">
        <v>3</v>
      </c>
      <c r="R339">
        <v>0.89</v>
      </c>
      <c r="S339">
        <v>1.86</v>
      </c>
      <c r="T339">
        <v>527.69000000000005</v>
      </c>
      <c r="U339">
        <v>115.81</v>
      </c>
      <c r="V339">
        <v>2.91</v>
      </c>
      <c r="W339">
        <v>13.79</v>
      </c>
      <c r="X339">
        <v>8.35</v>
      </c>
      <c r="Y339">
        <v>2</v>
      </c>
      <c r="Z339" t="s">
        <v>4250</v>
      </c>
      <c r="AA339">
        <v>1</v>
      </c>
      <c r="AB339">
        <v>12</v>
      </c>
      <c r="AC339">
        <v>3.131333333333334</v>
      </c>
      <c r="AE339" t="s">
        <v>7949</v>
      </c>
      <c r="AH339">
        <v>0</v>
      </c>
      <c r="AI339">
        <v>0</v>
      </c>
    </row>
    <row r="340" spans="1:35" x14ac:dyDescent="0.25">
      <c r="A340" t="s">
        <v>21631</v>
      </c>
      <c r="B340">
        <v>730</v>
      </c>
      <c r="H340">
        <v>4.5</v>
      </c>
      <c r="I340" t="s">
        <v>22085</v>
      </c>
      <c r="J340" t="s">
        <v>22090</v>
      </c>
      <c r="K340" t="s">
        <v>19960</v>
      </c>
      <c r="M340" t="s">
        <v>22205</v>
      </c>
      <c r="N340" t="s">
        <v>22569</v>
      </c>
      <c r="O340" t="s">
        <v>26854</v>
      </c>
      <c r="P340">
        <v>5</v>
      </c>
      <c r="Q340">
        <v>3</v>
      </c>
      <c r="R340">
        <v>0.56999999999999995</v>
      </c>
      <c r="S340">
        <v>1.53</v>
      </c>
      <c r="T340">
        <v>497.66</v>
      </c>
      <c r="U340">
        <v>98.74</v>
      </c>
      <c r="V340">
        <v>2.96</v>
      </c>
      <c r="W340">
        <v>14</v>
      </c>
      <c r="X340">
        <v>8.32</v>
      </c>
      <c r="Y340">
        <v>2</v>
      </c>
      <c r="Z340" t="s">
        <v>4250</v>
      </c>
      <c r="AA340">
        <v>0</v>
      </c>
      <c r="AB340">
        <v>12</v>
      </c>
      <c r="AC340">
        <v>3.7320476190476191</v>
      </c>
      <c r="AE340" t="s">
        <v>7949</v>
      </c>
      <c r="AH340">
        <v>0</v>
      </c>
      <c r="AI340">
        <v>0</v>
      </c>
    </row>
    <row r="341" spans="1:35" x14ac:dyDescent="0.25">
      <c r="A341" t="s">
        <v>21632</v>
      </c>
      <c r="B341">
        <v>35</v>
      </c>
      <c r="H341">
        <v>4.5</v>
      </c>
      <c r="I341" t="s">
        <v>22085</v>
      </c>
      <c r="J341" t="s">
        <v>22090</v>
      </c>
      <c r="K341" t="s">
        <v>19960</v>
      </c>
      <c r="M341" t="s">
        <v>22205</v>
      </c>
      <c r="N341" t="s">
        <v>22570</v>
      </c>
      <c r="O341" t="s">
        <v>26855</v>
      </c>
      <c r="P341">
        <v>5</v>
      </c>
      <c r="Q341">
        <v>3</v>
      </c>
      <c r="R341">
        <v>0.56999999999999995</v>
      </c>
      <c r="S341">
        <v>1.53</v>
      </c>
      <c r="T341">
        <v>497.66</v>
      </c>
      <c r="U341">
        <v>98.74</v>
      </c>
      <c r="V341">
        <v>2.96</v>
      </c>
      <c r="W341">
        <v>14</v>
      </c>
      <c r="X341">
        <v>8.32</v>
      </c>
      <c r="Y341">
        <v>2</v>
      </c>
      <c r="Z341" t="s">
        <v>4250</v>
      </c>
      <c r="AA341">
        <v>0</v>
      </c>
      <c r="AB341">
        <v>12</v>
      </c>
      <c r="AC341">
        <v>3.7320476190476191</v>
      </c>
      <c r="AE341" t="s">
        <v>7949</v>
      </c>
      <c r="AH341">
        <v>0</v>
      </c>
      <c r="AI341">
        <v>0</v>
      </c>
    </row>
    <row r="342" spans="1:35" x14ac:dyDescent="0.25">
      <c r="A342" t="s">
        <v>21633</v>
      </c>
      <c r="B342">
        <v>420</v>
      </c>
      <c r="H342">
        <v>4.5</v>
      </c>
      <c r="I342" t="s">
        <v>22085</v>
      </c>
      <c r="J342" t="s">
        <v>22090</v>
      </c>
      <c r="K342" t="s">
        <v>19960</v>
      </c>
      <c r="M342" t="s">
        <v>22205</v>
      </c>
      <c r="N342" t="s">
        <v>22571</v>
      </c>
      <c r="O342" t="s">
        <v>26856</v>
      </c>
      <c r="P342">
        <v>5</v>
      </c>
      <c r="Q342">
        <v>3</v>
      </c>
      <c r="R342">
        <v>1.1499999999999999</v>
      </c>
      <c r="S342">
        <v>2.11</v>
      </c>
      <c r="T342">
        <v>499.68</v>
      </c>
      <c r="U342">
        <v>98.74</v>
      </c>
      <c r="V342">
        <v>2.88</v>
      </c>
      <c r="X342">
        <v>8.32</v>
      </c>
      <c r="Y342">
        <v>2</v>
      </c>
      <c r="Z342" t="s">
        <v>4250</v>
      </c>
      <c r="AA342">
        <v>0</v>
      </c>
      <c r="AB342">
        <v>13</v>
      </c>
      <c r="AC342">
        <v>3.7176190476190469</v>
      </c>
      <c r="AE342" t="s">
        <v>7949</v>
      </c>
      <c r="AH342">
        <v>0</v>
      </c>
      <c r="AI342">
        <v>0</v>
      </c>
    </row>
    <row r="343" spans="1:35" x14ac:dyDescent="0.25">
      <c r="A343" t="s">
        <v>21619</v>
      </c>
      <c r="B343">
        <v>10</v>
      </c>
      <c r="H343">
        <v>4.5</v>
      </c>
      <c r="I343" t="s">
        <v>22086</v>
      </c>
      <c r="J343" t="s">
        <v>22090</v>
      </c>
      <c r="K343" t="s">
        <v>19936</v>
      </c>
      <c r="M343" t="s">
        <v>22205</v>
      </c>
      <c r="N343" t="s">
        <v>22557</v>
      </c>
      <c r="O343" t="s">
        <v>26842</v>
      </c>
      <c r="P343">
        <v>6</v>
      </c>
      <c r="Q343">
        <v>4</v>
      </c>
      <c r="R343">
        <v>0.9</v>
      </c>
      <c r="S343">
        <v>1.87</v>
      </c>
      <c r="T343">
        <v>578.74</v>
      </c>
      <c r="U343">
        <v>127.84</v>
      </c>
      <c r="V343">
        <v>3.03</v>
      </c>
      <c r="W343">
        <v>13.72</v>
      </c>
      <c r="X343">
        <v>8.35</v>
      </c>
      <c r="Y343">
        <v>3</v>
      </c>
      <c r="Z343" t="s">
        <v>4250</v>
      </c>
      <c r="AA343">
        <v>1</v>
      </c>
      <c r="AB343">
        <v>13</v>
      </c>
      <c r="AC343">
        <v>2.8250000000000002</v>
      </c>
      <c r="AE343" t="s">
        <v>7949</v>
      </c>
      <c r="AH343">
        <v>0</v>
      </c>
      <c r="AI343">
        <v>0</v>
      </c>
    </row>
    <row r="344" spans="1:35" x14ac:dyDescent="0.25">
      <c r="A344" t="s">
        <v>21634</v>
      </c>
      <c r="B344">
        <v>12500</v>
      </c>
      <c r="H344">
        <v>4.5</v>
      </c>
      <c r="I344" t="s">
        <v>22086</v>
      </c>
      <c r="J344" t="s">
        <v>22090</v>
      </c>
      <c r="K344" t="s">
        <v>19936</v>
      </c>
      <c r="M344" t="s">
        <v>22205</v>
      </c>
      <c r="N344" t="s">
        <v>22572</v>
      </c>
      <c r="O344" t="s">
        <v>26857</v>
      </c>
      <c r="P344">
        <v>6</v>
      </c>
      <c r="Q344">
        <v>2</v>
      </c>
      <c r="R344">
        <v>2.1800000000000002</v>
      </c>
      <c r="S344">
        <v>2.1800000000000002</v>
      </c>
      <c r="T344">
        <v>539.63</v>
      </c>
      <c r="U344">
        <v>108.3</v>
      </c>
      <c r="V344">
        <v>3.46</v>
      </c>
      <c r="W344">
        <v>13.89</v>
      </c>
      <c r="X344">
        <v>2.88</v>
      </c>
      <c r="Y344">
        <v>3</v>
      </c>
      <c r="Z344" t="s">
        <v>4250</v>
      </c>
      <c r="AA344">
        <v>1</v>
      </c>
      <c r="AB344">
        <v>9</v>
      </c>
      <c r="AC344">
        <v>3.8</v>
      </c>
      <c r="AE344" t="s">
        <v>7949</v>
      </c>
      <c r="AH344">
        <v>0</v>
      </c>
      <c r="AI344">
        <v>0</v>
      </c>
    </row>
    <row r="345" spans="1:35" x14ac:dyDescent="0.25">
      <c r="A345" t="s">
        <v>21635</v>
      </c>
      <c r="B345">
        <v>200</v>
      </c>
      <c r="H345">
        <v>4.5</v>
      </c>
      <c r="I345" t="s">
        <v>22086</v>
      </c>
      <c r="J345" t="s">
        <v>22090</v>
      </c>
      <c r="K345" t="s">
        <v>19936</v>
      </c>
      <c r="M345" t="s">
        <v>22205</v>
      </c>
      <c r="N345" t="s">
        <v>22573</v>
      </c>
      <c r="O345" t="s">
        <v>26858</v>
      </c>
      <c r="P345">
        <v>7</v>
      </c>
      <c r="Q345">
        <v>3</v>
      </c>
      <c r="R345">
        <v>1.45</v>
      </c>
      <c r="S345">
        <v>2.1800000000000002</v>
      </c>
      <c r="T345">
        <v>557.64</v>
      </c>
      <c r="U345">
        <v>139.03</v>
      </c>
      <c r="V345">
        <v>2.8</v>
      </c>
      <c r="W345">
        <v>12.27</v>
      </c>
      <c r="X345">
        <v>7.3</v>
      </c>
      <c r="Y345">
        <v>3</v>
      </c>
      <c r="Z345" t="s">
        <v>4250</v>
      </c>
      <c r="AA345">
        <v>1</v>
      </c>
      <c r="AB345">
        <v>11</v>
      </c>
      <c r="AC345">
        <v>3.166666666666667</v>
      </c>
      <c r="AE345" t="s">
        <v>7949</v>
      </c>
      <c r="AH345">
        <v>0</v>
      </c>
      <c r="AI345">
        <v>0</v>
      </c>
    </row>
    <row r="346" spans="1:35" x14ac:dyDescent="0.25">
      <c r="A346" t="s">
        <v>21636</v>
      </c>
      <c r="B346">
        <v>2700</v>
      </c>
      <c r="H346">
        <v>4.5</v>
      </c>
      <c r="I346" t="s">
        <v>22086</v>
      </c>
      <c r="J346" t="s">
        <v>22090</v>
      </c>
      <c r="K346" t="s">
        <v>19936</v>
      </c>
      <c r="M346" t="s">
        <v>22205</v>
      </c>
      <c r="N346" t="s">
        <v>22574</v>
      </c>
      <c r="O346" t="s">
        <v>26859</v>
      </c>
      <c r="P346">
        <v>6</v>
      </c>
      <c r="Q346">
        <v>4</v>
      </c>
      <c r="R346">
        <v>2.4</v>
      </c>
      <c r="S346">
        <v>2.4</v>
      </c>
      <c r="T346">
        <v>557.64</v>
      </c>
      <c r="U346">
        <v>136.04</v>
      </c>
      <c r="V346">
        <v>2.41</v>
      </c>
      <c r="W346">
        <v>12.97</v>
      </c>
      <c r="X346">
        <v>0</v>
      </c>
      <c r="Y346">
        <v>3</v>
      </c>
      <c r="Z346" t="s">
        <v>4250</v>
      </c>
      <c r="AA346">
        <v>1</v>
      </c>
      <c r="AB346">
        <v>11</v>
      </c>
      <c r="AC346">
        <v>2.8</v>
      </c>
      <c r="AE346" t="s">
        <v>7949</v>
      </c>
      <c r="AH346">
        <v>0</v>
      </c>
      <c r="AI346">
        <v>0</v>
      </c>
    </row>
    <row r="347" spans="1:35" x14ac:dyDescent="0.25">
      <c r="A347" t="s">
        <v>21637</v>
      </c>
      <c r="B347">
        <v>1370</v>
      </c>
      <c r="H347">
        <v>4.5</v>
      </c>
      <c r="I347" t="s">
        <v>22086</v>
      </c>
      <c r="J347" t="s">
        <v>22090</v>
      </c>
      <c r="K347" t="s">
        <v>19936</v>
      </c>
      <c r="M347" t="s">
        <v>22205</v>
      </c>
      <c r="N347" t="s">
        <v>22575</v>
      </c>
      <c r="O347" t="s">
        <v>26860</v>
      </c>
      <c r="P347">
        <v>6</v>
      </c>
      <c r="Q347">
        <v>3</v>
      </c>
      <c r="R347">
        <v>0.51</v>
      </c>
      <c r="S347">
        <v>1.89</v>
      </c>
      <c r="T347">
        <v>543.66</v>
      </c>
      <c r="U347">
        <v>121.96</v>
      </c>
      <c r="V347">
        <v>3.16</v>
      </c>
      <c r="W347">
        <v>12.51</v>
      </c>
      <c r="X347">
        <v>8.1199999999999992</v>
      </c>
      <c r="Y347">
        <v>3</v>
      </c>
      <c r="Z347" t="s">
        <v>4250</v>
      </c>
      <c r="AA347">
        <v>1</v>
      </c>
      <c r="AB347">
        <v>12</v>
      </c>
      <c r="AC347">
        <v>3.1066666666666669</v>
      </c>
      <c r="AE347" t="s">
        <v>7949</v>
      </c>
      <c r="AH347">
        <v>0</v>
      </c>
      <c r="AI347">
        <v>0</v>
      </c>
    </row>
    <row r="348" spans="1:35" x14ac:dyDescent="0.25">
      <c r="A348" t="s">
        <v>21638</v>
      </c>
      <c r="B348">
        <v>430</v>
      </c>
      <c r="H348">
        <v>4.5</v>
      </c>
      <c r="I348" t="s">
        <v>22086</v>
      </c>
      <c r="J348" t="s">
        <v>22090</v>
      </c>
      <c r="K348" t="s">
        <v>19936</v>
      </c>
      <c r="M348" t="s">
        <v>22205</v>
      </c>
      <c r="N348" t="s">
        <v>22576</v>
      </c>
      <c r="O348" t="s">
        <v>26861</v>
      </c>
      <c r="P348">
        <v>5</v>
      </c>
      <c r="Q348">
        <v>2</v>
      </c>
      <c r="R348">
        <v>1.03</v>
      </c>
      <c r="S348">
        <v>2.88</v>
      </c>
      <c r="T348">
        <v>527.66</v>
      </c>
      <c r="U348">
        <v>101.73</v>
      </c>
      <c r="V348">
        <v>4.1900000000000004</v>
      </c>
      <c r="W348">
        <v>13.96</v>
      </c>
      <c r="X348">
        <v>9.27</v>
      </c>
      <c r="Y348">
        <v>3</v>
      </c>
      <c r="Z348" t="s">
        <v>4250</v>
      </c>
      <c r="AA348">
        <v>1</v>
      </c>
      <c r="AB348">
        <v>11</v>
      </c>
      <c r="AC348">
        <v>3.4740000000000002</v>
      </c>
      <c r="AE348" t="s">
        <v>7952</v>
      </c>
      <c r="AH348">
        <v>0</v>
      </c>
      <c r="AI348">
        <v>0</v>
      </c>
    </row>
    <row r="349" spans="1:35" x14ac:dyDescent="0.25">
      <c r="A349" t="s">
        <v>21639</v>
      </c>
      <c r="B349">
        <v>27</v>
      </c>
      <c r="H349">
        <v>4.5</v>
      </c>
      <c r="I349" t="s">
        <v>22086</v>
      </c>
      <c r="J349" t="s">
        <v>22090</v>
      </c>
      <c r="K349" t="s">
        <v>19936</v>
      </c>
      <c r="M349" t="s">
        <v>22205</v>
      </c>
      <c r="N349" t="s">
        <v>22577</v>
      </c>
      <c r="O349" t="s">
        <v>26862</v>
      </c>
      <c r="P349">
        <v>6</v>
      </c>
      <c r="Q349">
        <v>2</v>
      </c>
      <c r="R349">
        <v>2.4</v>
      </c>
      <c r="S349">
        <v>2.57</v>
      </c>
      <c r="T349">
        <v>541.65</v>
      </c>
      <c r="U349">
        <v>118.8</v>
      </c>
      <c r="V349">
        <v>3.72</v>
      </c>
      <c r="W349">
        <v>13.92</v>
      </c>
      <c r="X349">
        <v>7.09</v>
      </c>
      <c r="Y349">
        <v>3</v>
      </c>
      <c r="Z349" t="s">
        <v>4250</v>
      </c>
      <c r="AA349">
        <v>1</v>
      </c>
      <c r="AB349">
        <v>10</v>
      </c>
      <c r="AC349">
        <v>3.34</v>
      </c>
      <c r="AE349" t="s">
        <v>7949</v>
      </c>
      <c r="AH349">
        <v>0</v>
      </c>
      <c r="AI349">
        <v>0</v>
      </c>
    </row>
    <row r="350" spans="1:35" x14ac:dyDescent="0.25">
      <c r="A350" t="s">
        <v>21640</v>
      </c>
      <c r="B350">
        <v>12</v>
      </c>
      <c r="H350">
        <v>4.5</v>
      </c>
      <c r="I350" t="s">
        <v>22086</v>
      </c>
      <c r="J350" t="s">
        <v>22090</v>
      </c>
      <c r="K350" t="s">
        <v>19936</v>
      </c>
      <c r="M350" t="s">
        <v>22205</v>
      </c>
      <c r="N350" t="s">
        <v>22578</v>
      </c>
      <c r="O350" t="s">
        <v>26863</v>
      </c>
      <c r="P350">
        <v>7</v>
      </c>
      <c r="Q350">
        <v>2</v>
      </c>
      <c r="R350">
        <v>1.54</v>
      </c>
      <c r="S350">
        <v>1.56</v>
      </c>
      <c r="T350">
        <v>551.64</v>
      </c>
      <c r="U350">
        <v>131.41999999999999</v>
      </c>
      <c r="V350">
        <v>4.18</v>
      </c>
      <c r="W350">
        <v>13.63</v>
      </c>
      <c r="X350">
        <v>6.08</v>
      </c>
      <c r="Y350">
        <v>4</v>
      </c>
      <c r="Z350" t="s">
        <v>4250</v>
      </c>
      <c r="AA350">
        <v>1</v>
      </c>
      <c r="AB350">
        <v>9</v>
      </c>
      <c r="AC350">
        <v>3.5</v>
      </c>
      <c r="AE350" t="s">
        <v>7949</v>
      </c>
      <c r="AH350">
        <v>0</v>
      </c>
      <c r="AI350">
        <v>0</v>
      </c>
    </row>
    <row r="351" spans="1:35" x14ac:dyDescent="0.25">
      <c r="A351" t="s">
        <v>21641</v>
      </c>
      <c r="B351">
        <v>25000</v>
      </c>
      <c r="H351">
        <v>4.5</v>
      </c>
      <c r="I351" t="s">
        <v>22085</v>
      </c>
      <c r="J351" t="s">
        <v>22090</v>
      </c>
      <c r="K351" t="s">
        <v>22094</v>
      </c>
      <c r="M351" t="s">
        <v>22205</v>
      </c>
      <c r="N351" t="s">
        <v>22579</v>
      </c>
      <c r="O351" t="s">
        <v>26864</v>
      </c>
      <c r="P351">
        <v>5</v>
      </c>
      <c r="Q351">
        <v>3</v>
      </c>
      <c r="R351">
        <v>0.33</v>
      </c>
      <c r="S351">
        <v>3.13</v>
      </c>
      <c r="T351">
        <v>506.65</v>
      </c>
      <c r="U351">
        <v>113.76</v>
      </c>
      <c r="V351">
        <v>3.62</v>
      </c>
      <c r="W351">
        <v>13.73</v>
      </c>
      <c r="X351">
        <v>10.52</v>
      </c>
      <c r="Y351">
        <v>2</v>
      </c>
      <c r="Z351" t="s">
        <v>4250</v>
      </c>
      <c r="AA351">
        <v>1</v>
      </c>
      <c r="AB351">
        <v>16</v>
      </c>
      <c r="AC351">
        <v>2.3096666666666659</v>
      </c>
      <c r="AE351" t="s">
        <v>7952</v>
      </c>
      <c r="AH351">
        <v>0</v>
      </c>
      <c r="AI351">
        <v>0</v>
      </c>
    </row>
    <row r="352" spans="1:35" x14ac:dyDescent="0.25">
      <c r="A352" t="s">
        <v>21642</v>
      </c>
      <c r="B352">
        <v>21000</v>
      </c>
      <c r="H352">
        <v>4.5</v>
      </c>
      <c r="I352" t="s">
        <v>22085</v>
      </c>
      <c r="J352" t="s">
        <v>22090</v>
      </c>
      <c r="K352" t="s">
        <v>22094</v>
      </c>
      <c r="M352" t="s">
        <v>22205</v>
      </c>
      <c r="N352" t="s">
        <v>22580</v>
      </c>
      <c r="O352" t="s">
        <v>26865</v>
      </c>
      <c r="P352">
        <v>5</v>
      </c>
      <c r="Q352">
        <v>3</v>
      </c>
      <c r="R352">
        <v>0.84</v>
      </c>
      <c r="S352">
        <v>3.63</v>
      </c>
      <c r="T352">
        <v>484.6</v>
      </c>
      <c r="U352">
        <v>117.24</v>
      </c>
      <c r="V352">
        <v>4.34</v>
      </c>
      <c r="W352">
        <v>10.64</v>
      </c>
      <c r="X352">
        <v>10.51</v>
      </c>
      <c r="Y352">
        <v>3</v>
      </c>
      <c r="Z352" t="s">
        <v>4250</v>
      </c>
      <c r="AA352">
        <v>0</v>
      </c>
      <c r="AB352">
        <v>12</v>
      </c>
      <c r="AC352">
        <v>2.053666666666667</v>
      </c>
      <c r="AE352" t="s">
        <v>7952</v>
      </c>
      <c r="AH352">
        <v>0</v>
      </c>
      <c r="AI352">
        <v>0</v>
      </c>
    </row>
    <row r="353" spans="1:35" x14ac:dyDescent="0.25">
      <c r="A353" t="s">
        <v>21643</v>
      </c>
      <c r="B353">
        <v>3400</v>
      </c>
      <c r="H353">
        <v>4.5</v>
      </c>
      <c r="I353" t="s">
        <v>22085</v>
      </c>
      <c r="J353" t="s">
        <v>22090</v>
      </c>
      <c r="K353" t="s">
        <v>22094</v>
      </c>
      <c r="M353" t="s">
        <v>22205</v>
      </c>
      <c r="N353" t="s">
        <v>22581</v>
      </c>
      <c r="O353" t="s">
        <v>26866</v>
      </c>
      <c r="P353">
        <v>7</v>
      </c>
      <c r="Q353">
        <v>3</v>
      </c>
      <c r="R353">
        <v>0.37</v>
      </c>
      <c r="S353">
        <v>3.17</v>
      </c>
      <c r="T353">
        <v>553.67999999999995</v>
      </c>
      <c r="U353">
        <v>136.82</v>
      </c>
      <c r="V353">
        <v>3.71</v>
      </c>
      <c r="W353">
        <v>13.38</v>
      </c>
      <c r="X353">
        <v>10.52</v>
      </c>
      <c r="Y353">
        <v>3</v>
      </c>
      <c r="Z353" t="s">
        <v>4250</v>
      </c>
      <c r="AA353">
        <v>1</v>
      </c>
      <c r="AB353">
        <v>15</v>
      </c>
      <c r="AC353">
        <v>2.081666666666667</v>
      </c>
      <c r="AE353" t="s">
        <v>7952</v>
      </c>
      <c r="AH353">
        <v>0</v>
      </c>
      <c r="AI353">
        <v>0</v>
      </c>
    </row>
    <row r="354" spans="1:35" x14ac:dyDescent="0.25">
      <c r="A354" t="s">
        <v>21644</v>
      </c>
      <c r="B354">
        <v>1400</v>
      </c>
      <c r="H354">
        <v>4.5</v>
      </c>
      <c r="I354" t="s">
        <v>22085</v>
      </c>
      <c r="J354" t="s">
        <v>22090</v>
      </c>
      <c r="K354" t="s">
        <v>22094</v>
      </c>
      <c r="M354" t="s">
        <v>22205</v>
      </c>
      <c r="N354" t="s">
        <v>22582</v>
      </c>
      <c r="O354" t="s">
        <v>26867</v>
      </c>
      <c r="P354">
        <v>7</v>
      </c>
      <c r="Q354">
        <v>3</v>
      </c>
      <c r="R354">
        <v>0.66</v>
      </c>
      <c r="S354">
        <v>3.46</v>
      </c>
      <c r="T354">
        <v>571.66999999999996</v>
      </c>
      <c r="U354">
        <v>136.82</v>
      </c>
      <c r="V354">
        <v>3.85</v>
      </c>
      <c r="W354">
        <v>13.38</v>
      </c>
      <c r="X354">
        <v>10.52</v>
      </c>
      <c r="Y354">
        <v>3</v>
      </c>
      <c r="Z354" t="s">
        <v>4250</v>
      </c>
      <c r="AA354">
        <v>1</v>
      </c>
      <c r="AB354">
        <v>15</v>
      </c>
      <c r="AC354">
        <v>1.936666666666667</v>
      </c>
      <c r="AE354" t="s">
        <v>7952</v>
      </c>
      <c r="AH354">
        <v>0</v>
      </c>
      <c r="AI354">
        <v>0</v>
      </c>
    </row>
    <row r="355" spans="1:35" x14ac:dyDescent="0.25">
      <c r="E355">
        <v>1.6</v>
      </c>
      <c r="H355">
        <v>4.5</v>
      </c>
      <c r="I355" t="s">
        <v>22086</v>
      </c>
      <c r="J355" t="s">
        <v>22090</v>
      </c>
      <c r="K355" t="s">
        <v>22095</v>
      </c>
      <c r="M355" t="s">
        <v>22206</v>
      </c>
      <c r="N355" t="s">
        <v>22583</v>
      </c>
      <c r="O355" t="s">
        <v>26868</v>
      </c>
      <c r="P355">
        <v>12</v>
      </c>
      <c r="Q355">
        <v>12</v>
      </c>
      <c r="R355">
        <v>-6.32</v>
      </c>
      <c r="S355">
        <v>-1.8</v>
      </c>
      <c r="T355">
        <v>893.01</v>
      </c>
      <c r="U355">
        <v>375.84</v>
      </c>
      <c r="V355">
        <v>-1.74</v>
      </c>
      <c r="W355">
        <v>3.48</v>
      </c>
      <c r="X355">
        <v>8.7200000000000006</v>
      </c>
      <c r="Y355">
        <v>1</v>
      </c>
      <c r="Z355" t="s">
        <v>4250</v>
      </c>
      <c r="AA355">
        <v>3</v>
      </c>
      <c r="AB355">
        <v>29</v>
      </c>
      <c r="AC355">
        <v>2.64</v>
      </c>
      <c r="AE355" t="s">
        <v>7950</v>
      </c>
      <c r="AH355">
        <v>0</v>
      </c>
      <c r="AI355">
        <v>0</v>
      </c>
    </row>
    <row r="356" spans="1:35" x14ac:dyDescent="0.25">
      <c r="A356" t="s">
        <v>21645</v>
      </c>
      <c r="E356">
        <v>2.5</v>
      </c>
      <c r="H356">
        <v>4.5</v>
      </c>
      <c r="I356" t="s">
        <v>22086</v>
      </c>
      <c r="J356" t="s">
        <v>22090</v>
      </c>
      <c r="K356" t="s">
        <v>22095</v>
      </c>
      <c r="M356" t="s">
        <v>22206</v>
      </c>
      <c r="N356" t="s">
        <v>22584</v>
      </c>
      <c r="O356" t="s">
        <v>16116</v>
      </c>
      <c r="P356">
        <v>8</v>
      </c>
      <c r="Q356">
        <v>6</v>
      </c>
      <c r="R356">
        <v>5.49</v>
      </c>
      <c r="S356">
        <v>5.49</v>
      </c>
      <c r="T356">
        <v>722.01</v>
      </c>
      <c r="U356">
        <v>174.96</v>
      </c>
      <c r="V356">
        <v>4.1500000000000004</v>
      </c>
      <c r="W356">
        <v>11.25</v>
      </c>
      <c r="X356">
        <v>0</v>
      </c>
      <c r="Y356">
        <v>1</v>
      </c>
      <c r="Z356" t="s">
        <v>4250</v>
      </c>
      <c r="AA356">
        <v>2</v>
      </c>
      <c r="AB356">
        <v>20</v>
      </c>
      <c r="AC356">
        <v>1</v>
      </c>
      <c r="AE356" t="s">
        <v>7949</v>
      </c>
      <c r="AH356">
        <v>0</v>
      </c>
      <c r="AI356">
        <v>0</v>
      </c>
    </row>
    <row r="357" spans="1:35" x14ac:dyDescent="0.25">
      <c r="A357" t="s">
        <v>21646</v>
      </c>
      <c r="E357">
        <v>14</v>
      </c>
      <c r="H357">
        <v>4.5</v>
      </c>
      <c r="I357" t="s">
        <v>22086</v>
      </c>
      <c r="J357" t="s">
        <v>22090</v>
      </c>
      <c r="K357" t="s">
        <v>22095</v>
      </c>
      <c r="M357" t="s">
        <v>22206</v>
      </c>
      <c r="N357" t="s">
        <v>22585</v>
      </c>
      <c r="O357" t="s">
        <v>26869</v>
      </c>
    </row>
    <row r="358" spans="1:35" x14ac:dyDescent="0.25">
      <c r="A358" t="s">
        <v>21647</v>
      </c>
      <c r="E358">
        <v>4.4000000000000004</v>
      </c>
      <c r="H358">
        <v>4.5</v>
      </c>
      <c r="I358" t="s">
        <v>22086</v>
      </c>
      <c r="J358" t="s">
        <v>22090</v>
      </c>
      <c r="K358" t="s">
        <v>22095</v>
      </c>
      <c r="M358" t="s">
        <v>22206</v>
      </c>
      <c r="N358" t="s">
        <v>22586</v>
      </c>
      <c r="O358" t="s">
        <v>26870</v>
      </c>
    </row>
    <row r="359" spans="1:35" x14ac:dyDescent="0.25">
      <c r="A359" t="s">
        <v>21648</v>
      </c>
      <c r="E359">
        <v>0.3</v>
      </c>
      <c r="H359">
        <v>4.5</v>
      </c>
      <c r="I359" t="s">
        <v>22086</v>
      </c>
      <c r="J359" t="s">
        <v>22090</v>
      </c>
      <c r="K359" t="s">
        <v>22095</v>
      </c>
      <c r="M359" t="s">
        <v>22206</v>
      </c>
      <c r="N359" t="s">
        <v>22587</v>
      </c>
      <c r="O359" t="s">
        <v>26871</v>
      </c>
      <c r="P359">
        <v>10</v>
      </c>
      <c r="Q359">
        <v>5</v>
      </c>
      <c r="R359">
        <v>1.61</v>
      </c>
      <c r="S359">
        <v>1.61</v>
      </c>
      <c r="T359">
        <v>658.86</v>
      </c>
      <c r="U359">
        <v>197.82</v>
      </c>
      <c r="V359">
        <v>1.43</v>
      </c>
      <c r="W359">
        <v>9.65</v>
      </c>
      <c r="X359">
        <v>2.36</v>
      </c>
      <c r="Y359">
        <v>1</v>
      </c>
      <c r="Z359" t="s">
        <v>4250</v>
      </c>
      <c r="AA359">
        <v>1</v>
      </c>
      <c r="AB359">
        <v>18</v>
      </c>
      <c r="AC359">
        <v>3</v>
      </c>
      <c r="AE359" t="s">
        <v>7949</v>
      </c>
      <c r="AH359">
        <v>0</v>
      </c>
      <c r="AI359">
        <v>0</v>
      </c>
    </row>
    <row r="360" spans="1:35" x14ac:dyDescent="0.25">
      <c r="A360" t="s">
        <v>21649</v>
      </c>
      <c r="E360">
        <v>0.12</v>
      </c>
      <c r="H360">
        <v>4.5</v>
      </c>
      <c r="I360" t="s">
        <v>22086</v>
      </c>
      <c r="J360" t="s">
        <v>22090</v>
      </c>
      <c r="K360" t="s">
        <v>22095</v>
      </c>
      <c r="M360" t="s">
        <v>22206</v>
      </c>
      <c r="N360" t="s">
        <v>22588</v>
      </c>
      <c r="O360" t="s">
        <v>26872</v>
      </c>
      <c r="P360">
        <v>10</v>
      </c>
      <c r="Q360">
        <v>5</v>
      </c>
      <c r="R360">
        <v>2.99</v>
      </c>
      <c r="S360">
        <v>2.99</v>
      </c>
      <c r="T360">
        <v>659.85</v>
      </c>
      <c r="U360">
        <v>206.03</v>
      </c>
      <c r="V360">
        <v>1.76</v>
      </c>
      <c r="W360">
        <v>9.59</v>
      </c>
      <c r="X360">
        <v>1.89</v>
      </c>
      <c r="Y360">
        <v>1</v>
      </c>
      <c r="Z360" t="s">
        <v>4250</v>
      </c>
      <c r="AA360">
        <v>1</v>
      </c>
      <c r="AB360">
        <v>18</v>
      </c>
      <c r="AC360">
        <v>2.5049999999999999</v>
      </c>
      <c r="AE360" t="s">
        <v>7949</v>
      </c>
      <c r="AH360">
        <v>0</v>
      </c>
      <c r="AI360">
        <v>0</v>
      </c>
    </row>
    <row r="361" spans="1:35" x14ac:dyDescent="0.25">
      <c r="A361" t="s">
        <v>21650</v>
      </c>
      <c r="E361">
        <v>788</v>
      </c>
      <c r="H361">
        <v>4.5</v>
      </c>
      <c r="I361" t="s">
        <v>22086</v>
      </c>
      <c r="J361" t="s">
        <v>22090</v>
      </c>
      <c r="K361" t="s">
        <v>7968</v>
      </c>
      <c r="M361" t="s">
        <v>22206</v>
      </c>
      <c r="N361" t="s">
        <v>22589</v>
      </c>
      <c r="O361" t="s">
        <v>7905</v>
      </c>
      <c r="P361">
        <v>5</v>
      </c>
      <c r="Q361">
        <v>5</v>
      </c>
      <c r="R361">
        <v>4.55</v>
      </c>
      <c r="S361">
        <v>4.55</v>
      </c>
      <c r="T361">
        <v>532.73</v>
      </c>
      <c r="U361">
        <v>136.63</v>
      </c>
      <c r="V361">
        <v>3.02</v>
      </c>
      <c r="W361">
        <v>13.66</v>
      </c>
      <c r="X361">
        <v>0</v>
      </c>
      <c r="Y361">
        <v>1</v>
      </c>
      <c r="Z361" t="s">
        <v>4250</v>
      </c>
      <c r="AA361">
        <v>1</v>
      </c>
      <c r="AB361">
        <v>15</v>
      </c>
      <c r="AC361">
        <v>1.2250000000000001</v>
      </c>
      <c r="AE361" t="s">
        <v>7949</v>
      </c>
      <c r="AH361">
        <v>0</v>
      </c>
      <c r="AI361">
        <v>0</v>
      </c>
    </row>
    <row r="362" spans="1:35" x14ac:dyDescent="0.25">
      <c r="A362" t="s">
        <v>21651</v>
      </c>
      <c r="E362">
        <v>52.5</v>
      </c>
      <c r="H362">
        <v>4.5</v>
      </c>
      <c r="I362" t="s">
        <v>22086</v>
      </c>
      <c r="J362" t="s">
        <v>22090</v>
      </c>
      <c r="K362" t="s">
        <v>7968</v>
      </c>
      <c r="M362" t="s">
        <v>22206</v>
      </c>
      <c r="N362" t="s">
        <v>22590</v>
      </c>
      <c r="O362" t="s">
        <v>26873</v>
      </c>
      <c r="P362">
        <v>7</v>
      </c>
      <c r="Q362">
        <v>5</v>
      </c>
      <c r="R362">
        <v>2.83</v>
      </c>
      <c r="S362">
        <v>2.83</v>
      </c>
      <c r="T362">
        <v>639.86</v>
      </c>
      <c r="U362">
        <v>174.01</v>
      </c>
      <c r="V362">
        <v>2.42</v>
      </c>
      <c r="W362">
        <v>13.79</v>
      </c>
      <c r="X362">
        <v>0</v>
      </c>
      <c r="Y362">
        <v>1</v>
      </c>
      <c r="Z362" t="s">
        <v>4250</v>
      </c>
      <c r="AA362">
        <v>1</v>
      </c>
      <c r="AB362">
        <v>17</v>
      </c>
      <c r="AC362">
        <v>2.585</v>
      </c>
      <c r="AE362" t="s">
        <v>7949</v>
      </c>
      <c r="AH362">
        <v>0</v>
      </c>
      <c r="AI362">
        <v>0</v>
      </c>
    </row>
    <row r="363" spans="1:35" x14ac:dyDescent="0.25">
      <c r="A363" t="s">
        <v>21652</v>
      </c>
      <c r="E363">
        <v>1.8</v>
      </c>
      <c r="H363">
        <v>4.5</v>
      </c>
      <c r="I363" t="s">
        <v>22086</v>
      </c>
      <c r="J363" t="s">
        <v>22090</v>
      </c>
      <c r="K363" t="s">
        <v>7968</v>
      </c>
      <c r="M363" t="s">
        <v>22206</v>
      </c>
      <c r="N363" t="s">
        <v>22591</v>
      </c>
      <c r="O363" t="s">
        <v>26874</v>
      </c>
      <c r="P363">
        <v>9</v>
      </c>
      <c r="Q363">
        <v>5</v>
      </c>
      <c r="R363">
        <v>2.33</v>
      </c>
      <c r="S363">
        <v>2.33</v>
      </c>
      <c r="T363">
        <v>706.91</v>
      </c>
      <c r="U363">
        <v>200.04</v>
      </c>
      <c r="V363">
        <v>2.81</v>
      </c>
      <c r="W363">
        <v>12.84</v>
      </c>
      <c r="X363">
        <v>2.38</v>
      </c>
      <c r="Y363">
        <v>2</v>
      </c>
      <c r="Z363" t="s">
        <v>4250</v>
      </c>
      <c r="AA363">
        <v>1</v>
      </c>
      <c r="AB363">
        <v>17</v>
      </c>
      <c r="AC363">
        <v>2.835</v>
      </c>
      <c r="AE363" t="s">
        <v>7949</v>
      </c>
      <c r="AH363">
        <v>0</v>
      </c>
      <c r="AI363">
        <v>0</v>
      </c>
    </row>
    <row r="364" spans="1:35" x14ac:dyDescent="0.25">
      <c r="A364" t="s">
        <v>21653</v>
      </c>
      <c r="E364">
        <v>136</v>
      </c>
      <c r="H364">
        <v>4.5</v>
      </c>
      <c r="I364" t="s">
        <v>22086</v>
      </c>
      <c r="J364" t="s">
        <v>22090</v>
      </c>
      <c r="K364" t="s">
        <v>7968</v>
      </c>
      <c r="M364" t="s">
        <v>22206</v>
      </c>
      <c r="N364" t="s">
        <v>22592</v>
      </c>
      <c r="O364" t="s">
        <v>26875</v>
      </c>
      <c r="P364">
        <v>7</v>
      </c>
      <c r="Q364">
        <v>5</v>
      </c>
      <c r="R364">
        <v>3.28</v>
      </c>
      <c r="S364">
        <v>3.28</v>
      </c>
      <c r="T364">
        <v>687.9</v>
      </c>
      <c r="U364">
        <v>174.01</v>
      </c>
      <c r="V364">
        <v>3.21</v>
      </c>
      <c r="W364">
        <v>13.78</v>
      </c>
      <c r="X364">
        <v>0</v>
      </c>
      <c r="Y364">
        <v>2</v>
      </c>
      <c r="Z364" t="s">
        <v>4250</v>
      </c>
      <c r="AA364">
        <v>1</v>
      </c>
      <c r="AB364">
        <v>17</v>
      </c>
      <c r="AC364">
        <v>2.2200000000000002</v>
      </c>
      <c r="AE364" t="s">
        <v>7949</v>
      </c>
      <c r="AH364">
        <v>0</v>
      </c>
      <c r="AI364">
        <v>0</v>
      </c>
    </row>
    <row r="365" spans="1:35" x14ac:dyDescent="0.25">
      <c r="A365" t="s">
        <v>21654</v>
      </c>
      <c r="E365">
        <v>1.1000000000000001</v>
      </c>
      <c r="H365">
        <v>4.5</v>
      </c>
      <c r="I365" t="s">
        <v>22086</v>
      </c>
      <c r="J365" t="s">
        <v>22090</v>
      </c>
      <c r="K365" t="s">
        <v>7968</v>
      </c>
      <c r="M365" t="s">
        <v>22206</v>
      </c>
      <c r="N365" t="s">
        <v>22593</v>
      </c>
      <c r="O365" t="s">
        <v>26876</v>
      </c>
      <c r="P365">
        <v>7</v>
      </c>
      <c r="Q365">
        <v>5</v>
      </c>
      <c r="R365">
        <v>3.63</v>
      </c>
      <c r="S365">
        <v>3.64</v>
      </c>
      <c r="T365">
        <v>701.93</v>
      </c>
      <c r="U365">
        <v>174.01</v>
      </c>
      <c r="V365">
        <v>3.77</v>
      </c>
      <c r="W365">
        <v>13.72</v>
      </c>
      <c r="X365">
        <v>0</v>
      </c>
      <c r="Y365">
        <v>2</v>
      </c>
      <c r="Z365" t="s">
        <v>4250</v>
      </c>
      <c r="AA365">
        <v>1</v>
      </c>
      <c r="AB365">
        <v>17</v>
      </c>
      <c r="AC365">
        <v>1.865</v>
      </c>
      <c r="AE365" t="s">
        <v>7949</v>
      </c>
      <c r="AH365">
        <v>0</v>
      </c>
      <c r="AI365">
        <v>0</v>
      </c>
    </row>
    <row r="366" spans="1:35" x14ac:dyDescent="0.25">
      <c r="A366" t="s">
        <v>21655</v>
      </c>
      <c r="E366">
        <v>315</v>
      </c>
      <c r="H366">
        <v>4.5</v>
      </c>
      <c r="I366" t="s">
        <v>22086</v>
      </c>
      <c r="J366" t="s">
        <v>22090</v>
      </c>
      <c r="K366" t="s">
        <v>7968</v>
      </c>
      <c r="M366" t="s">
        <v>22206</v>
      </c>
      <c r="N366" t="s">
        <v>22594</v>
      </c>
      <c r="O366" t="s">
        <v>26877</v>
      </c>
      <c r="P366">
        <v>7</v>
      </c>
      <c r="Q366">
        <v>5</v>
      </c>
      <c r="R366">
        <v>3.63</v>
      </c>
      <c r="S366">
        <v>3.64</v>
      </c>
      <c r="T366">
        <v>701.93</v>
      </c>
      <c r="U366">
        <v>174.01</v>
      </c>
      <c r="V366">
        <v>3.77</v>
      </c>
      <c r="W366">
        <v>13.72</v>
      </c>
      <c r="X366">
        <v>0</v>
      </c>
      <c r="Y366">
        <v>2</v>
      </c>
      <c r="Z366" t="s">
        <v>4250</v>
      </c>
      <c r="AA366">
        <v>1</v>
      </c>
      <c r="AB366">
        <v>17</v>
      </c>
      <c r="AC366">
        <v>1.865</v>
      </c>
      <c r="AE366" t="s">
        <v>7949</v>
      </c>
      <c r="AH366">
        <v>0</v>
      </c>
      <c r="AI366">
        <v>0</v>
      </c>
    </row>
    <row r="367" spans="1:35" x14ac:dyDescent="0.25">
      <c r="A367" t="s">
        <v>21656</v>
      </c>
      <c r="E367">
        <v>438</v>
      </c>
      <c r="H367">
        <v>4.5</v>
      </c>
      <c r="I367" t="s">
        <v>22086</v>
      </c>
      <c r="J367" t="s">
        <v>22090</v>
      </c>
      <c r="K367" t="s">
        <v>7968</v>
      </c>
      <c r="M367" t="s">
        <v>22206</v>
      </c>
      <c r="N367" t="s">
        <v>22595</v>
      </c>
      <c r="O367" t="s">
        <v>26878</v>
      </c>
      <c r="P367">
        <v>8</v>
      </c>
      <c r="Q367">
        <v>6</v>
      </c>
      <c r="R367">
        <v>3.02</v>
      </c>
      <c r="S367">
        <v>3.03</v>
      </c>
      <c r="T367">
        <v>717.93</v>
      </c>
      <c r="U367">
        <v>194.24</v>
      </c>
      <c r="V367">
        <v>2.74</v>
      </c>
      <c r="W367">
        <v>13.21</v>
      </c>
      <c r="X367">
        <v>0</v>
      </c>
      <c r="Y367">
        <v>2</v>
      </c>
      <c r="Z367" t="s">
        <v>4250</v>
      </c>
      <c r="AA367">
        <v>2</v>
      </c>
      <c r="AB367">
        <v>18</v>
      </c>
      <c r="AC367">
        <v>2.4750000000000001</v>
      </c>
      <c r="AE367" t="s">
        <v>7949</v>
      </c>
      <c r="AH367">
        <v>0</v>
      </c>
      <c r="AI367">
        <v>0</v>
      </c>
    </row>
    <row r="368" spans="1:35" x14ac:dyDescent="0.25">
      <c r="A368" t="s">
        <v>21657</v>
      </c>
      <c r="E368">
        <v>27</v>
      </c>
      <c r="H368">
        <v>4.5</v>
      </c>
      <c r="I368" t="s">
        <v>22086</v>
      </c>
      <c r="J368" t="s">
        <v>22090</v>
      </c>
      <c r="K368" t="s">
        <v>7968</v>
      </c>
      <c r="M368" t="s">
        <v>22206</v>
      </c>
      <c r="N368" t="s">
        <v>22596</v>
      </c>
      <c r="O368" t="s">
        <v>26879</v>
      </c>
      <c r="P368">
        <v>9</v>
      </c>
      <c r="Q368">
        <v>5</v>
      </c>
      <c r="R368">
        <v>2.56</v>
      </c>
      <c r="S368">
        <v>2.56</v>
      </c>
      <c r="T368">
        <v>720.93</v>
      </c>
      <c r="U368">
        <v>200.04</v>
      </c>
      <c r="V368">
        <v>3.38</v>
      </c>
      <c r="W368">
        <v>12.96</v>
      </c>
      <c r="X368">
        <v>2.4900000000000002</v>
      </c>
      <c r="Y368">
        <v>2</v>
      </c>
      <c r="Z368" t="s">
        <v>4250</v>
      </c>
      <c r="AA368">
        <v>1</v>
      </c>
      <c r="AB368">
        <v>17</v>
      </c>
      <c r="AC368">
        <v>2.72</v>
      </c>
      <c r="AE368" t="s">
        <v>7949</v>
      </c>
      <c r="AH368">
        <v>0</v>
      </c>
      <c r="AI368">
        <v>0</v>
      </c>
    </row>
    <row r="369" spans="1:35" x14ac:dyDescent="0.25">
      <c r="A369" t="s">
        <v>21619</v>
      </c>
      <c r="E369">
        <v>233</v>
      </c>
      <c r="H369">
        <v>4.5</v>
      </c>
      <c r="I369" t="s">
        <v>22086</v>
      </c>
      <c r="J369" t="s">
        <v>22090</v>
      </c>
      <c r="K369" t="s">
        <v>7968</v>
      </c>
      <c r="M369" t="s">
        <v>22206</v>
      </c>
      <c r="N369" t="s">
        <v>22557</v>
      </c>
      <c r="O369" t="s">
        <v>26842</v>
      </c>
      <c r="P369">
        <v>6</v>
      </c>
      <c r="Q369">
        <v>4</v>
      </c>
      <c r="R369">
        <v>0.9</v>
      </c>
      <c r="S369">
        <v>1.87</v>
      </c>
      <c r="T369">
        <v>578.74</v>
      </c>
      <c r="U369">
        <v>127.84</v>
      </c>
      <c r="V369">
        <v>3.03</v>
      </c>
      <c r="W369">
        <v>13.72</v>
      </c>
      <c r="X369">
        <v>8.35</v>
      </c>
      <c r="Y369">
        <v>3</v>
      </c>
      <c r="Z369" t="s">
        <v>4250</v>
      </c>
      <c r="AA369">
        <v>1</v>
      </c>
      <c r="AB369">
        <v>13</v>
      </c>
      <c r="AC369">
        <v>2.8250000000000002</v>
      </c>
      <c r="AE369" t="s">
        <v>7949</v>
      </c>
      <c r="AH369">
        <v>0</v>
      </c>
      <c r="AI369">
        <v>0</v>
      </c>
    </row>
    <row r="370" spans="1:35" x14ac:dyDescent="0.25">
      <c r="A370" t="s">
        <v>21658</v>
      </c>
      <c r="E370">
        <v>26.6</v>
      </c>
      <c r="H370">
        <v>4.5</v>
      </c>
      <c r="I370" t="s">
        <v>22086</v>
      </c>
      <c r="J370" t="s">
        <v>22090</v>
      </c>
      <c r="K370" t="s">
        <v>7988</v>
      </c>
      <c r="M370" t="s">
        <v>22207</v>
      </c>
      <c r="N370" t="s">
        <v>22597</v>
      </c>
      <c r="O370" t="s">
        <v>26880</v>
      </c>
    </row>
    <row r="371" spans="1:35" x14ac:dyDescent="0.25">
      <c r="A371" t="s">
        <v>21659</v>
      </c>
      <c r="E371">
        <v>87.2</v>
      </c>
      <c r="H371">
        <v>4.5</v>
      </c>
      <c r="I371" t="s">
        <v>22086</v>
      </c>
      <c r="J371" t="s">
        <v>22090</v>
      </c>
      <c r="K371" t="s">
        <v>7988</v>
      </c>
      <c r="M371" t="s">
        <v>22207</v>
      </c>
      <c r="N371" t="s">
        <v>22598</v>
      </c>
      <c r="O371" t="s">
        <v>26881</v>
      </c>
      <c r="P371">
        <v>8</v>
      </c>
      <c r="Q371">
        <v>7</v>
      </c>
      <c r="R371">
        <v>1.28</v>
      </c>
      <c r="S371">
        <v>1.28</v>
      </c>
      <c r="T371">
        <v>700.88</v>
      </c>
      <c r="U371">
        <v>204.06</v>
      </c>
      <c r="V371">
        <v>1.67</v>
      </c>
      <c r="W371">
        <v>10.61</v>
      </c>
      <c r="X371">
        <v>0</v>
      </c>
      <c r="Y371">
        <v>1</v>
      </c>
      <c r="Z371" t="s">
        <v>4250</v>
      </c>
      <c r="AA371">
        <v>2</v>
      </c>
      <c r="AB371">
        <v>14</v>
      </c>
      <c r="AC371">
        <v>3</v>
      </c>
      <c r="AE371" t="s">
        <v>7949</v>
      </c>
      <c r="AH371">
        <v>0</v>
      </c>
      <c r="AI371">
        <v>0</v>
      </c>
    </row>
    <row r="372" spans="1:35" x14ac:dyDescent="0.25">
      <c r="A372" t="s">
        <v>21660</v>
      </c>
      <c r="E372">
        <v>217.6</v>
      </c>
      <c r="H372">
        <v>4.5</v>
      </c>
      <c r="I372" t="s">
        <v>22086</v>
      </c>
      <c r="J372" t="s">
        <v>22090</v>
      </c>
      <c r="K372" t="s">
        <v>7988</v>
      </c>
      <c r="M372" t="s">
        <v>22207</v>
      </c>
      <c r="N372" t="s">
        <v>22599</v>
      </c>
      <c r="O372" t="s">
        <v>26882</v>
      </c>
      <c r="P372">
        <v>8</v>
      </c>
      <c r="Q372">
        <v>7</v>
      </c>
      <c r="R372">
        <v>1.33</v>
      </c>
      <c r="S372">
        <v>1.33</v>
      </c>
      <c r="T372">
        <v>702.89</v>
      </c>
      <c r="U372">
        <v>204.06</v>
      </c>
      <c r="V372">
        <v>1.9</v>
      </c>
      <c r="W372">
        <v>10.92</v>
      </c>
      <c r="X372">
        <v>0</v>
      </c>
      <c r="Y372">
        <v>1</v>
      </c>
      <c r="Z372" t="s">
        <v>4250</v>
      </c>
      <c r="AA372">
        <v>2</v>
      </c>
      <c r="AB372">
        <v>14</v>
      </c>
      <c r="AC372">
        <v>3</v>
      </c>
      <c r="AE372" t="s">
        <v>7949</v>
      </c>
      <c r="AH372">
        <v>0</v>
      </c>
      <c r="AI372">
        <v>0</v>
      </c>
    </row>
    <row r="373" spans="1:35" x14ac:dyDescent="0.25">
      <c r="A373" t="s">
        <v>21661</v>
      </c>
      <c r="E373">
        <v>61.4</v>
      </c>
      <c r="H373">
        <v>4.5</v>
      </c>
      <c r="I373" t="s">
        <v>22086</v>
      </c>
      <c r="J373" t="s">
        <v>22090</v>
      </c>
      <c r="K373" t="s">
        <v>7988</v>
      </c>
      <c r="M373" t="s">
        <v>22207</v>
      </c>
      <c r="N373" t="s">
        <v>22600</v>
      </c>
      <c r="O373" t="s">
        <v>7531</v>
      </c>
      <c r="P373">
        <v>8</v>
      </c>
      <c r="Q373">
        <v>7</v>
      </c>
      <c r="R373">
        <v>5.22</v>
      </c>
      <c r="S373">
        <v>5.22</v>
      </c>
      <c r="T373">
        <v>742.96</v>
      </c>
      <c r="U373">
        <v>204.06</v>
      </c>
      <c r="V373">
        <v>2.87</v>
      </c>
      <c r="W373">
        <v>11.09</v>
      </c>
      <c r="X373">
        <v>0</v>
      </c>
      <c r="Y373">
        <v>1</v>
      </c>
      <c r="Z373" t="s">
        <v>4250</v>
      </c>
      <c r="AA373">
        <v>2</v>
      </c>
      <c r="AB373">
        <v>24</v>
      </c>
      <c r="AC373">
        <v>1</v>
      </c>
      <c r="AE373" t="s">
        <v>7949</v>
      </c>
      <c r="AH373">
        <v>0</v>
      </c>
      <c r="AI373">
        <v>0</v>
      </c>
    </row>
    <row r="374" spans="1:35" x14ac:dyDescent="0.25">
      <c r="A374" t="s">
        <v>21662</v>
      </c>
      <c r="E374">
        <v>28.4</v>
      </c>
      <c r="H374">
        <v>4.5</v>
      </c>
      <c r="I374" t="s">
        <v>22086</v>
      </c>
      <c r="J374" t="s">
        <v>22090</v>
      </c>
      <c r="K374" t="s">
        <v>7988</v>
      </c>
      <c r="M374" t="s">
        <v>22207</v>
      </c>
      <c r="N374" t="s">
        <v>22601</v>
      </c>
      <c r="O374" t="s">
        <v>26883</v>
      </c>
      <c r="P374">
        <v>8</v>
      </c>
      <c r="Q374">
        <v>7</v>
      </c>
      <c r="R374">
        <v>1.54</v>
      </c>
      <c r="S374">
        <v>1.54</v>
      </c>
      <c r="T374">
        <v>714.91</v>
      </c>
      <c r="U374">
        <v>204.06</v>
      </c>
      <c r="V374">
        <v>2.06</v>
      </c>
      <c r="W374">
        <v>10.89</v>
      </c>
      <c r="X374">
        <v>0</v>
      </c>
      <c r="Y374">
        <v>1</v>
      </c>
      <c r="Z374" t="s">
        <v>4250</v>
      </c>
      <c r="AA374">
        <v>2</v>
      </c>
      <c r="AB374">
        <v>14</v>
      </c>
      <c r="AC374">
        <v>3</v>
      </c>
      <c r="AE374" t="s">
        <v>7949</v>
      </c>
      <c r="AH374">
        <v>0</v>
      </c>
      <c r="AI374">
        <v>0</v>
      </c>
    </row>
    <row r="375" spans="1:35" x14ac:dyDescent="0.25">
      <c r="A375" t="s">
        <v>21663</v>
      </c>
      <c r="E375">
        <v>108.2</v>
      </c>
      <c r="H375">
        <v>4.5</v>
      </c>
      <c r="I375" t="s">
        <v>22086</v>
      </c>
      <c r="J375" t="s">
        <v>22090</v>
      </c>
      <c r="K375" t="s">
        <v>7988</v>
      </c>
      <c r="M375" t="s">
        <v>22207</v>
      </c>
      <c r="N375" t="s">
        <v>22602</v>
      </c>
      <c r="O375" t="s">
        <v>26884</v>
      </c>
      <c r="P375">
        <v>8</v>
      </c>
      <c r="Q375">
        <v>7</v>
      </c>
      <c r="R375">
        <v>1.63</v>
      </c>
      <c r="S375">
        <v>1.63</v>
      </c>
      <c r="T375">
        <v>716.92</v>
      </c>
      <c r="U375">
        <v>204.06</v>
      </c>
      <c r="V375">
        <v>2.29</v>
      </c>
      <c r="W375">
        <v>10.95</v>
      </c>
      <c r="X375">
        <v>0</v>
      </c>
      <c r="Y375">
        <v>1</v>
      </c>
      <c r="Z375" t="s">
        <v>4250</v>
      </c>
      <c r="AA375">
        <v>2</v>
      </c>
      <c r="AB375">
        <v>14</v>
      </c>
      <c r="AC375">
        <v>3</v>
      </c>
      <c r="AE375" t="s">
        <v>7949</v>
      </c>
      <c r="AH375">
        <v>0</v>
      </c>
      <c r="AI375">
        <v>0</v>
      </c>
    </row>
    <row r="376" spans="1:35" x14ac:dyDescent="0.25">
      <c r="A376" t="s">
        <v>21664</v>
      </c>
      <c r="E376">
        <v>112.1</v>
      </c>
      <c r="H376">
        <v>4.5</v>
      </c>
      <c r="I376" t="s">
        <v>22086</v>
      </c>
      <c r="J376" t="s">
        <v>22090</v>
      </c>
      <c r="K376" t="s">
        <v>7988</v>
      </c>
      <c r="M376" t="s">
        <v>22207</v>
      </c>
      <c r="N376" t="s">
        <v>22603</v>
      </c>
      <c r="O376" t="s">
        <v>7631</v>
      </c>
      <c r="P376">
        <v>8</v>
      </c>
      <c r="Q376">
        <v>7</v>
      </c>
      <c r="R376">
        <v>5.64</v>
      </c>
      <c r="S376">
        <v>5.64</v>
      </c>
      <c r="T376">
        <v>756.99</v>
      </c>
      <c r="U376">
        <v>204.06</v>
      </c>
      <c r="V376">
        <v>3.26</v>
      </c>
      <c r="W376">
        <v>11.12</v>
      </c>
      <c r="X376">
        <v>0</v>
      </c>
      <c r="Y376">
        <v>1</v>
      </c>
      <c r="Z376" t="s">
        <v>4250</v>
      </c>
      <c r="AA376">
        <v>2</v>
      </c>
      <c r="AB376">
        <v>25</v>
      </c>
      <c r="AC376">
        <v>1</v>
      </c>
      <c r="AE376" t="s">
        <v>7949</v>
      </c>
      <c r="AH376">
        <v>0</v>
      </c>
      <c r="AI376">
        <v>0</v>
      </c>
    </row>
    <row r="377" spans="1:35" x14ac:dyDescent="0.25">
      <c r="A377" t="s">
        <v>21665</v>
      </c>
      <c r="E377">
        <v>14.2</v>
      </c>
      <c r="H377">
        <v>4.5</v>
      </c>
      <c r="I377" t="s">
        <v>22086</v>
      </c>
      <c r="J377" t="s">
        <v>22090</v>
      </c>
      <c r="K377" t="s">
        <v>7988</v>
      </c>
      <c r="M377" t="s">
        <v>22207</v>
      </c>
      <c r="N377" t="s">
        <v>22604</v>
      </c>
      <c r="O377" t="s">
        <v>26885</v>
      </c>
      <c r="P377">
        <v>8</v>
      </c>
      <c r="Q377">
        <v>7</v>
      </c>
      <c r="R377">
        <v>2.04</v>
      </c>
      <c r="S377">
        <v>2.04</v>
      </c>
      <c r="T377">
        <v>728.93</v>
      </c>
      <c r="U377">
        <v>204.06</v>
      </c>
      <c r="V377">
        <v>2.4500000000000002</v>
      </c>
      <c r="W377">
        <v>10.97</v>
      </c>
      <c r="X377">
        <v>0</v>
      </c>
      <c r="Y377">
        <v>1</v>
      </c>
      <c r="Z377" t="s">
        <v>4250</v>
      </c>
      <c r="AA377">
        <v>2</v>
      </c>
      <c r="AB377">
        <v>14</v>
      </c>
      <c r="AC377">
        <v>2.98</v>
      </c>
      <c r="AE377" t="s">
        <v>7949</v>
      </c>
      <c r="AH377">
        <v>0</v>
      </c>
      <c r="AI377">
        <v>0</v>
      </c>
    </row>
    <row r="378" spans="1:35" x14ac:dyDescent="0.25">
      <c r="A378" t="s">
        <v>21666</v>
      </c>
      <c r="E378">
        <v>25.1</v>
      </c>
      <c r="H378">
        <v>4.5</v>
      </c>
      <c r="I378" t="s">
        <v>22086</v>
      </c>
      <c r="J378" t="s">
        <v>22090</v>
      </c>
      <c r="K378" t="s">
        <v>7988</v>
      </c>
      <c r="M378" t="s">
        <v>22207</v>
      </c>
      <c r="N378" t="s">
        <v>22605</v>
      </c>
      <c r="O378" t="s">
        <v>26886</v>
      </c>
      <c r="P378">
        <v>8</v>
      </c>
      <c r="Q378">
        <v>7</v>
      </c>
      <c r="R378">
        <v>2.16</v>
      </c>
      <c r="S378">
        <v>2.16</v>
      </c>
      <c r="T378">
        <v>730.95</v>
      </c>
      <c r="U378">
        <v>204.06</v>
      </c>
      <c r="V378">
        <v>2.68</v>
      </c>
      <c r="W378">
        <v>11.06</v>
      </c>
      <c r="X378">
        <v>0</v>
      </c>
      <c r="Y378">
        <v>1</v>
      </c>
      <c r="Z378" t="s">
        <v>4250</v>
      </c>
      <c r="AA378">
        <v>2</v>
      </c>
      <c r="AB378">
        <v>14</v>
      </c>
      <c r="AC378">
        <v>2.92</v>
      </c>
      <c r="AE378" t="s">
        <v>7949</v>
      </c>
      <c r="AH378">
        <v>0</v>
      </c>
      <c r="AI378">
        <v>0</v>
      </c>
    </row>
    <row r="379" spans="1:35" x14ac:dyDescent="0.25">
      <c r="A379" t="s">
        <v>21619</v>
      </c>
      <c r="B379">
        <v>15</v>
      </c>
      <c r="H379">
        <v>4.5</v>
      </c>
      <c r="I379" t="s">
        <v>22085</v>
      </c>
      <c r="J379" t="s">
        <v>22090</v>
      </c>
      <c r="K379" t="s">
        <v>19931</v>
      </c>
      <c r="M379" t="s">
        <v>22205</v>
      </c>
      <c r="N379" t="s">
        <v>22557</v>
      </c>
      <c r="O379" t="s">
        <v>26842</v>
      </c>
      <c r="P379">
        <v>6</v>
      </c>
      <c r="Q379">
        <v>4</v>
      </c>
      <c r="R379">
        <v>0.9</v>
      </c>
      <c r="S379">
        <v>1.87</v>
      </c>
      <c r="T379">
        <v>578.74</v>
      </c>
      <c r="U379">
        <v>127.84</v>
      </c>
      <c r="V379">
        <v>3.03</v>
      </c>
      <c r="W379">
        <v>13.72</v>
      </c>
      <c r="X379">
        <v>8.35</v>
      </c>
      <c r="Y379">
        <v>3</v>
      </c>
      <c r="Z379" t="s">
        <v>4250</v>
      </c>
      <c r="AA379">
        <v>1</v>
      </c>
      <c r="AB379">
        <v>13</v>
      </c>
      <c r="AC379">
        <v>2.8250000000000002</v>
      </c>
      <c r="AE379" t="s">
        <v>7949</v>
      </c>
      <c r="AH379">
        <v>0</v>
      </c>
      <c r="AI379">
        <v>0</v>
      </c>
    </row>
    <row r="380" spans="1:35" x14ac:dyDescent="0.25">
      <c r="A380" t="s">
        <v>21667</v>
      </c>
      <c r="B380">
        <v>63</v>
      </c>
      <c r="H380">
        <v>4.5</v>
      </c>
      <c r="I380" t="s">
        <v>22085</v>
      </c>
      <c r="J380" t="s">
        <v>22090</v>
      </c>
      <c r="K380" t="s">
        <v>19931</v>
      </c>
      <c r="M380" t="s">
        <v>22205</v>
      </c>
      <c r="N380" t="s">
        <v>22606</v>
      </c>
      <c r="O380" t="s">
        <v>26887</v>
      </c>
      <c r="P380">
        <v>6</v>
      </c>
      <c r="Q380">
        <v>5</v>
      </c>
      <c r="R380">
        <v>2.9</v>
      </c>
      <c r="S380">
        <v>4.41</v>
      </c>
      <c r="T380">
        <v>582.70000000000005</v>
      </c>
      <c r="U380">
        <v>136.63</v>
      </c>
      <c r="V380">
        <v>3.14</v>
      </c>
      <c r="W380">
        <v>6.92</v>
      </c>
      <c r="X380">
        <v>8.31</v>
      </c>
      <c r="Y380">
        <v>3</v>
      </c>
      <c r="Z380" t="s">
        <v>4250</v>
      </c>
      <c r="AA380">
        <v>1</v>
      </c>
      <c r="AB380">
        <v>13</v>
      </c>
      <c r="AC380">
        <v>1.69</v>
      </c>
      <c r="AE380" t="s">
        <v>7949</v>
      </c>
      <c r="AH380">
        <v>0</v>
      </c>
      <c r="AI380">
        <v>0</v>
      </c>
    </row>
    <row r="381" spans="1:35" x14ac:dyDescent="0.25">
      <c r="A381" t="s">
        <v>21668</v>
      </c>
      <c r="B381">
        <v>10</v>
      </c>
      <c r="H381">
        <v>4.5</v>
      </c>
      <c r="I381" t="s">
        <v>22085</v>
      </c>
      <c r="J381" t="s">
        <v>22090</v>
      </c>
      <c r="K381" t="s">
        <v>19931</v>
      </c>
      <c r="M381" t="s">
        <v>22205</v>
      </c>
      <c r="N381" t="s">
        <v>22607</v>
      </c>
      <c r="O381" t="s">
        <v>26888</v>
      </c>
      <c r="P381">
        <v>6</v>
      </c>
      <c r="Q381">
        <v>4</v>
      </c>
      <c r="R381">
        <v>1.18</v>
      </c>
      <c r="S381">
        <v>2.16</v>
      </c>
      <c r="T381">
        <v>596.73</v>
      </c>
      <c r="U381">
        <v>127.84</v>
      </c>
      <c r="V381">
        <v>3.17</v>
      </c>
      <c r="W381">
        <v>13.68</v>
      </c>
      <c r="X381">
        <v>8.35</v>
      </c>
      <c r="Y381">
        <v>3</v>
      </c>
      <c r="Z381" t="s">
        <v>4250</v>
      </c>
      <c r="AA381">
        <v>1</v>
      </c>
      <c r="AB381">
        <v>13</v>
      </c>
      <c r="AC381">
        <v>2.8250000000000002</v>
      </c>
      <c r="AE381" t="s">
        <v>7949</v>
      </c>
      <c r="AH381">
        <v>0</v>
      </c>
      <c r="AI381">
        <v>0</v>
      </c>
    </row>
    <row r="382" spans="1:35" x14ac:dyDescent="0.25">
      <c r="A382" t="s">
        <v>21669</v>
      </c>
      <c r="B382">
        <v>23</v>
      </c>
      <c r="H382">
        <v>4.5</v>
      </c>
      <c r="I382" t="s">
        <v>22085</v>
      </c>
      <c r="J382" t="s">
        <v>22090</v>
      </c>
      <c r="K382" t="s">
        <v>19931</v>
      </c>
      <c r="M382" t="s">
        <v>22205</v>
      </c>
      <c r="N382" t="s">
        <v>22608</v>
      </c>
      <c r="O382" t="s">
        <v>26889</v>
      </c>
      <c r="P382">
        <v>6</v>
      </c>
      <c r="Q382">
        <v>4</v>
      </c>
      <c r="R382">
        <v>-0.02</v>
      </c>
      <c r="S382">
        <v>1.64</v>
      </c>
      <c r="T382">
        <v>556.66</v>
      </c>
      <c r="U382">
        <v>141.83000000000001</v>
      </c>
      <c r="V382">
        <v>2.37</v>
      </c>
      <c r="W382">
        <v>12.02</v>
      </c>
      <c r="X382">
        <v>8.14</v>
      </c>
      <c r="Y382">
        <v>3</v>
      </c>
      <c r="Z382" t="s">
        <v>4250</v>
      </c>
      <c r="AA382">
        <v>1</v>
      </c>
      <c r="AB382">
        <v>11</v>
      </c>
      <c r="AC382">
        <v>2.93</v>
      </c>
      <c r="AE382" t="s">
        <v>7949</v>
      </c>
      <c r="AH382">
        <v>0</v>
      </c>
      <c r="AI382">
        <v>0</v>
      </c>
    </row>
    <row r="383" spans="1:35" x14ac:dyDescent="0.25">
      <c r="A383" t="s">
        <v>21670</v>
      </c>
      <c r="B383">
        <v>15</v>
      </c>
      <c r="H383">
        <v>4.5</v>
      </c>
      <c r="I383" t="s">
        <v>22085</v>
      </c>
      <c r="J383" t="s">
        <v>22090</v>
      </c>
      <c r="K383" t="s">
        <v>19931</v>
      </c>
      <c r="M383" t="s">
        <v>22205</v>
      </c>
      <c r="N383" t="s">
        <v>22609</v>
      </c>
      <c r="O383" t="s">
        <v>26890</v>
      </c>
      <c r="P383">
        <v>6</v>
      </c>
      <c r="Q383">
        <v>4</v>
      </c>
      <c r="R383">
        <v>0.48</v>
      </c>
      <c r="S383">
        <v>2.27</v>
      </c>
      <c r="T383">
        <v>584.71</v>
      </c>
      <c r="U383">
        <v>127.84</v>
      </c>
      <c r="V383">
        <v>3.02</v>
      </c>
      <c r="W383">
        <v>13.68</v>
      </c>
      <c r="X383">
        <v>9.31</v>
      </c>
      <c r="Y383">
        <v>3</v>
      </c>
      <c r="Z383" t="s">
        <v>4250</v>
      </c>
      <c r="AA383">
        <v>1</v>
      </c>
      <c r="AB383">
        <v>13</v>
      </c>
      <c r="AC383">
        <v>2.3450000000000002</v>
      </c>
      <c r="AE383" t="s">
        <v>7952</v>
      </c>
      <c r="AH383">
        <v>0</v>
      </c>
      <c r="AI383">
        <v>0</v>
      </c>
    </row>
    <row r="384" spans="1:35" x14ac:dyDescent="0.25">
      <c r="A384" t="s">
        <v>21671</v>
      </c>
      <c r="B384">
        <v>15</v>
      </c>
      <c r="H384">
        <v>4.5</v>
      </c>
      <c r="I384" t="s">
        <v>22085</v>
      </c>
      <c r="J384" t="s">
        <v>22090</v>
      </c>
      <c r="K384" t="s">
        <v>19931</v>
      </c>
      <c r="M384" t="s">
        <v>22205</v>
      </c>
      <c r="N384" t="s">
        <v>22610</v>
      </c>
      <c r="O384" t="s">
        <v>26891</v>
      </c>
      <c r="P384">
        <v>6</v>
      </c>
      <c r="Q384">
        <v>4</v>
      </c>
      <c r="R384">
        <v>0.74</v>
      </c>
      <c r="S384">
        <v>3.04</v>
      </c>
      <c r="T384">
        <v>612.77</v>
      </c>
      <c r="U384">
        <v>127.84</v>
      </c>
      <c r="V384">
        <v>3.8</v>
      </c>
      <c r="W384">
        <v>13.68</v>
      </c>
      <c r="X384">
        <v>9.7799999999999994</v>
      </c>
      <c r="Y384">
        <v>3</v>
      </c>
      <c r="Z384" t="s">
        <v>4250</v>
      </c>
      <c r="AA384">
        <v>1</v>
      </c>
      <c r="AB384">
        <v>12</v>
      </c>
      <c r="AC384">
        <v>2.09</v>
      </c>
      <c r="AE384" t="s">
        <v>7952</v>
      </c>
      <c r="AH384">
        <v>0</v>
      </c>
      <c r="AI384">
        <v>0</v>
      </c>
    </row>
    <row r="385" spans="1:35" x14ac:dyDescent="0.25">
      <c r="A385" t="s">
        <v>21672</v>
      </c>
      <c r="B385">
        <v>41</v>
      </c>
      <c r="H385">
        <v>4.5</v>
      </c>
      <c r="I385" t="s">
        <v>22085</v>
      </c>
      <c r="J385" t="s">
        <v>22090</v>
      </c>
      <c r="K385" t="s">
        <v>19931</v>
      </c>
      <c r="M385" t="s">
        <v>22205</v>
      </c>
      <c r="N385" t="s">
        <v>22611</v>
      </c>
      <c r="O385" t="s">
        <v>26892</v>
      </c>
      <c r="P385">
        <v>6</v>
      </c>
      <c r="Q385">
        <v>4</v>
      </c>
      <c r="R385">
        <v>1.76</v>
      </c>
      <c r="S385">
        <v>2.73</v>
      </c>
      <c r="T385">
        <v>606.79</v>
      </c>
      <c r="U385">
        <v>127.84</v>
      </c>
      <c r="V385">
        <v>3.81</v>
      </c>
      <c r="W385">
        <v>13.72</v>
      </c>
      <c r="X385">
        <v>8.35</v>
      </c>
      <c r="Y385">
        <v>3</v>
      </c>
      <c r="Z385" t="s">
        <v>4250</v>
      </c>
      <c r="AA385">
        <v>1</v>
      </c>
      <c r="AB385">
        <v>14</v>
      </c>
      <c r="AC385">
        <v>2.8250000000000002</v>
      </c>
      <c r="AE385" t="s">
        <v>7949</v>
      </c>
      <c r="AH385">
        <v>0</v>
      </c>
      <c r="AI385">
        <v>0</v>
      </c>
    </row>
    <row r="386" spans="1:35" x14ac:dyDescent="0.25">
      <c r="A386" t="s">
        <v>21673</v>
      </c>
      <c r="B386">
        <v>14</v>
      </c>
      <c r="H386">
        <v>4.5</v>
      </c>
      <c r="I386" t="s">
        <v>22085</v>
      </c>
      <c r="J386" t="s">
        <v>22090</v>
      </c>
      <c r="K386" t="s">
        <v>19931</v>
      </c>
      <c r="M386" t="s">
        <v>22205</v>
      </c>
      <c r="N386" t="s">
        <v>22612</v>
      </c>
      <c r="O386" t="s">
        <v>26893</v>
      </c>
      <c r="P386">
        <v>6</v>
      </c>
      <c r="Q386">
        <v>4</v>
      </c>
      <c r="R386">
        <v>1.43</v>
      </c>
      <c r="S386">
        <v>2.4300000000000002</v>
      </c>
      <c r="T386">
        <v>607.78</v>
      </c>
      <c r="U386">
        <v>131.08000000000001</v>
      </c>
      <c r="V386">
        <v>2.87</v>
      </c>
      <c r="W386">
        <v>13.69</v>
      </c>
      <c r="X386">
        <v>8.35</v>
      </c>
      <c r="Y386">
        <v>3</v>
      </c>
      <c r="Z386" t="s">
        <v>4250</v>
      </c>
      <c r="AA386">
        <v>1</v>
      </c>
      <c r="AB386">
        <v>14</v>
      </c>
      <c r="AC386">
        <v>2.8250000000000002</v>
      </c>
      <c r="AE386" t="s">
        <v>7949</v>
      </c>
      <c r="AH386">
        <v>0</v>
      </c>
      <c r="AI386">
        <v>0</v>
      </c>
    </row>
    <row r="387" spans="1:35" x14ac:dyDescent="0.25">
      <c r="A387" t="s">
        <v>21674</v>
      </c>
      <c r="B387">
        <v>74</v>
      </c>
      <c r="I387" t="s">
        <v>22086</v>
      </c>
      <c r="J387" t="s">
        <v>22090</v>
      </c>
      <c r="K387" t="s">
        <v>19884</v>
      </c>
      <c r="M387" t="s">
        <v>22205</v>
      </c>
      <c r="N387" t="s">
        <v>22613</v>
      </c>
      <c r="O387" t="s">
        <v>26894</v>
      </c>
      <c r="P387">
        <v>6</v>
      </c>
      <c r="Q387">
        <v>3</v>
      </c>
      <c r="R387">
        <v>2.62</v>
      </c>
      <c r="S387">
        <v>2.62</v>
      </c>
      <c r="T387">
        <v>482.55</v>
      </c>
      <c r="U387">
        <v>111.63</v>
      </c>
      <c r="V387">
        <v>2.16</v>
      </c>
      <c r="W387">
        <v>12.8</v>
      </c>
      <c r="X387">
        <v>2.96</v>
      </c>
      <c r="Y387">
        <v>2</v>
      </c>
      <c r="Z387" t="s">
        <v>4250</v>
      </c>
      <c r="AA387">
        <v>0</v>
      </c>
      <c r="AB387">
        <v>10</v>
      </c>
      <c r="AC387">
        <v>3.2603095238095241</v>
      </c>
      <c r="AE387" t="s">
        <v>7949</v>
      </c>
      <c r="AH387">
        <v>0</v>
      </c>
      <c r="AI387">
        <v>0</v>
      </c>
    </row>
    <row r="388" spans="1:35" x14ac:dyDescent="0.25">
      <c r="A388" t="s">
        <v>21675</v>
      </c>
      <c r="B388">
        <v>13</v>
      </c>
      <c r="I388" t="s">
        <v>22086</v>
      </c>
      <c r="J388" t="s">
        <v>22090</v>
      </c>
      <c r="K388" t="s">
        <v>19884</v>
      </c>
      <c r="M388" t="s">
        <v>22205</v>
      </c>
      <c r="N388" t="s">
        <v>22614</v>
      </c>
      <c r="O388" t="s">
        <v>26895</v>
      </c>
    </row>
    <row r="389" spans="1:35" x14ac:dyDescent="0.25">
      <c r="A389" t="s">
        <v>21676</v>
      </c>
      <c r="B389">
        <v>9</v>
      </c>
      <c r="I389" t="s">
        <v>22086</v>
      </c>
      <c r="J389" t="s">
        <v>22090</v>
      </c>
      <c r="K389" t="s">
        <v>19884</v>
      </c>
      <c r="M389" t="s">
        <v>22205</v>
      </c>
      <c r="N389" t="s">
        <v>22615</v>
      </c>
      <c r="O389" t="s">
        <v>26896</v>
      </c>
    </row>
    <row r="390" spans="1:35" x14ac:dyDescent="0.25">
      <c r="A390" t="s">
        <v>21677</v>
      </c>
      <c r="B390">
        <v>34</v>
      </c>
      <c r="I390" t="s">
        <v>22086</v>
      </c>
      <c r="J390" t="s">
        <v>22090</v>
      </c>
      <c r="K390" t="s">
        <v>19884</v>
      </c>
      <c r="M390" t="s">
        <v>22205</v>
      </c>
      <c r="N390" t="s">
        <v>22616</v>
      </c>
      <c r="O390" t="s">
        <v>26897</v>
      </c>
    </row>
    <row r="391" spans="1:35" x14ac:dyDescent="0.25">
      <c r="A391" t="s">
        <v>21678</v>
      </c>
      <c r="B391">
        <v>20</v>
      </c>
      <c r="I391" t="s">
        <v>22086</v>
      </c>
      <c r="J391" t="s">
        <v>22090</v>
      </c>
      <c r="K391" t="s">
        <v>19884</v>
      </c>
      <c r="M391" t="s">
        <v>22205</v>
      </c>
      <c r="N391" t="s">
        <v>22617</v>
      </c>
      <c r="O391" t="s">
        <v>26898</v>
      </c>
    </row>
    <row r="392" spans="1:35" x14ac:dyDescent="0.25">
      <c r="A392" t="s">
        <v>21679</v>
      </c>
      <c r="B392">
        <v>2</v>
      </c>
      <c r="I392" t="s">
        <v>22086</v>
      </c>
      <c r="J392" t="s">
        <v>22090</v>
      </c>
      <c r="K392" t="s">
        <v>19884</v>
      </c>
      <c r="M392" t="s">
        <v>22205</v>
      </c>
      <c r="N392" t="s">
        <v>22618</v>
      </c>
      <c r="O392" t="s">
        <v>26899</v>
      </c>
    </row>
    <row r="393" spans="1:35" x14ac:dyDescent="0.25">
      <c r="A393" t="s">
        <v>21680</v>
      </c>
      <c r="B393">
        <v>11</v>
      </c>
      <c r="I393" t="s">
        <v>22086</v>
      </c>
      <c r="J393" t="s">
        <v>22090</v>
      </c>
      <c r="K393" t="s">
        <v>19884</v>
      </c>
      <c r="M393" t="s">
        <v>22205</v>
      </c>
      <c r="N393" t="s">
        <v>22619</v>
      </c>
      <c r="O393" t="s">
        <v>26900</v>
      </c>
    </row>
    <row r="394" spans="1:35" x14ac:dyDescent="0.25">
      <c r="A394" t="s">
        <v>21681</v>
      </c>
      <c r="B394">
        <v>32</v>
      </c>
      <c r="I394" t="s">
        <v>22086</v>
      </c>
      <c r="J394" t="s">
        <v>22090</v>
      </c>
      <c r="K394" t="s">
        <v>19884</v>
      </c>
      <c r="M394" t="s">
        <v>22205</v>
      </c>
      <c r="N394" t="s">
        <v>22620</v>
      </c>
      <c r="O394" t="s">
        <v>26901</v>
      </c>
    </row>
    <row r="395" spans="1:35" x14ac:dyDescent="0.25">
      <c r="A395" t="s">
        <v>21682</v>
      </c>
      <c r="B395">
        <v>31</v>
      </c>
      <c r="I395" t="s">
        <v>22086</v>
      </c>
      <c r="J395" t="s">
        <v>22090</v>
      </c>
      <c r="K395" t="s">
        <v>19884</v>
      </c>
      <c r="M395" t="s">
        <v>22205</v>
      </c>
      <c r="N395" t="s">
        <v>22621</v>
      </c>
      <c r="O395" t="s">
        <v>26902</v>
      </c>
      <c r="P395">
        <v>6</v>
      </c>
      <c r="Q395">
        <v>2</v>
      </c>
      <c r="R395">
        <v>0.53</v>
      </c>
      <c r="S395">
        <v>2.95</v>
      </c>
      <c r="T395">
        <v>515.72</v>
      </c>
      <c r="U395">
        <v>108.63</v>
      </c>
      <c r="V395">
        <v>3.43</v>
      </c>
      <c r="W395">
        <v>13.32</v>
      </c>
      <c r="X395">
        <v>9.69</v>
      </c>
      <c r="Y395">
        <v>2</v>
      </c>
      <c r="Z395" t="s">
        <v>4250</v>
      </c>
      <c r="AA395">
        <v>1</v>
      </c>
      <c r="AB395">
        <v>13</v>
      </c>
      <c r="AC395">
        <v>3.0339999999999998</v>
      </c>
      <c r="AE395" t="s">
        <v>7952</v>
      </c>
      <c r="AH395">
        <v>0</v>
      </c>
      <c r="AI395">
        <v>0</v>
      </c>
    </row>
    <row r="396" spans="1:35" x14ac:dyDescent="0.25">
      <c r="A396" t="s">
        <v>21683</v>
      </c>
      <c r="B396">
        <v>39</v>
      </c>
      <c r="I396" t="s">
        <v>22086</v>
      </c>
      <c r="J396" t="s">
        <v>22090</v>
      </c>
      <c r="K396" t="s">
        <v>19884</v>
      </c>
      <c r="M396" t="s">
        <v>22205</v>
      </c>
      <c r="N396" t="s">
        <v>22622</v>
      </c>
      <c r="O396" t="s">
        <v>26903</v>
      </c>
      <c r="P396">
        <v>6</v>
      </c>
      <c r="Q396">
        <v>2</v>
      </c>
      <c r="R396">
        <v>1.57</v>
      </c>
      <c r="S396">
        <v>3.97</v>
      </c>
      <c r="T396">
        <v>543.78</v>
      </c>
      <c r="U396">
        <v>108.63</v>
      </c>
      <c r="V396">
        <v>4.21</v>
      </c>
      <c r="W396">
        <v>13.32</v>
      </c>
      <c r="X396">
        <v>9.67</v>
      </c>
      <c r="Y396">
        <v>2</v>
      </c>
      <c r="Z396" t="s">
        <v>4250</v>
      </c>
      <c r="AA396">
        <v>1</v>
      </c>
      <c r="AB396">
        <v>15</v>
      </c>
      <c r="AC396">
        <v>2.5590000000000002</v>
      </c>
      <c r="AE396" t="s">
        <v>7952</v>
      </c>
      <c r="AH396">
        <v>0</v>
      </c>
      <c r="AI396">
        <v>0</v>
      </c>
    </row>
    <row r="397" spans="1:35" x14ac:dyDescent="0.25">
      <c r="A397" t="s">
        <v>21684</v>
      </c>
      <c r="B397">
        <v>67</v>
      </c>
      <c r="I397" t="s">
        <v>22086</v>
      </c>
      <c r="J397" t="s">
        <v>22090</v>
      </c>
      <c r="K397" t="s">
        <v>19884</v>
      </c>
      <c r="M397" t="s">
        <v>22205</v>
      </c>
      <c r="N397" t="s">
        <v>22623</v>
      </c>
      <c r="O397" t="s">
        <v>26904</v>
      </c>
      <c r="P397">
        <v>6</v>
      </c>
      <c r="Q397">
        <v>2</v>
      </c>
      <c r="R397">
        <v>1.04</v>
      </c>
      <c r="S397">
        <v>2.44</v>
      </c>
      <c r="T397">
        <v>501.7</v>
      </c>
      <c r="U397">
        <v>108.63</v>
      </c>
      <c r="V397">
        <v>3.04</v>
      </c>
      <c r="W397">
        <v>13.32</v>
      </c>
      <c r="X397">
        <v>8.09</v>
      </c>
      <c r="Y397">
        <v>2</v>
      </c>
      <c r="Z397" t="s">
        <v>4250</v>
      </c>
      <c r="AA397">
        <v>1</v>
      </c>
      <c r="AB397">
        <v>12</v>
      </c>
      <c r="AC397">
        <v>3.8340000000000001</v>
      </c>
      <c r="AE397" t="s">
        <v>7949</v>
      </c>
      <c r="AH397">
        <v>0</v>
      </c>
      <c r="AI397">
        <v>0</v>
      </c>
    </row>
    <row r="398" spans="1:35" x14ac:dyDescent="0.25">
      <c r="A398" t="s">
        <v>21685</v>
      </c>
      <c r="B398">
        <v>12</v>
      </c>
      <c r="I398" t="s">
        <v>22086</v>
      </c>
      <c r="J398" t="s">
        <v>22090</v>
      </c>
      <c r="K398" t="s">
        <v>19884</v>
      </c>
      <c r="M398" t="s">
        <v>22205</v>
      </c>
      <c r="N398" t="s">
        <v>22624</v>
      </c>
      <c r="O398" t="s">
        <v>26905</v>
      </c>
      <c r="P398">
        <v>7</v>
      </c>
      <c r="Q398">
        <v>2</v>
      </c>
      <c r="R398">
        <v>0.67</v>
      </c>
      <c r="S398">
        <v>1.19</v>
      </c>
      <c r="T398">
        <v>503.67</v>
      </c>
      <c r="U398">
        <v>117.86</v>
      </c>
      <c r="V398">
        <v>1.88</v>
      </c>
      <c r="W398">
        <v>13.17</v>
      </c>
      <c r="X398">
        <v>7.08</v>
      </c>
      <c r="Y398">
        <v>2</v>
      </c>
      <c r="Z398" t="s">
        <v>4250</v>
      </c>
      <c r="AA398">
        <v>1</v>
      </c>
      <c r="AB398">
        <v>12</v>
      </c>
      <c r="AC398">
        <v>3.571333333333333</v>
      </c>
      <c r="AE398" t="s">
        <v>7949</v>
      </c>
      <c r="AH398">
        <v>0</v>
      </c>
      <c r="AI398">
        <v>0</v>
      </c>
    </row>
    <row r="399" spans="1:35" x14ac:dyDescent="0.25">
      <c r="A399" t="s">
        <v>21686</v>
      </c>
      <c r="B399">
        <v>24</v>
      </c>
      <c r="I399" t="s">
        <v>22086</v>
      </c>
      <c r="J399" t="s">
        <v>22090</v>
      </c>
      <c r="K399" t="s">
        <v>19884</v>
      </c>
      <c r="M399" t="s">
        <v>22205</v>
      </c>
      <c r="N399" t="s">
        <v>22625</v>
      </c>
      <c r="O399" t="s">
        <v>26906</v>
      </c>
      <c r="P399">
        <v>7</v>
      </c>
      <c r="Q399">
        <v>2</v>
      </c>
      <c r="R399">
        <v>1.56</v>
      </c>
      <c r="S399">
        <v>2.0499999999999998</v>
      </c>
      <c r="T399">
        <v>531.72</v>
      </c>
      <c r="U399">
        <v>117.86</v>
      </c>
      <c r="V399">
        <v>2.66</v>
      </c>
      <c r="W399">
        <v>13.17</v>
      </c>
      <c r="X399">
        <v>7.02</v>
      </c>
      <c r="Y399">
        <v>2</v>
      </c>
      <c r="Z399" t="s">
        <v>4250</v>
      </c>
      <c r="AA399">
        <v>1</v>
      </c>
      <c r="AB399">
        <v>13</v>
      </c>
      <c r="AC399">
        <v>3.571333333333333</v>
      </c>
      <c r="AE399" t="s">
        <v>7949</v>
      </c>
      <c r="AH399">
        <v>0</v>
      </c>
      <c r="AI399">
        <v>0</v>
      </c>
    </row>
    <row r="400" spans="1:35" x14ac:dyDescent="0.25">
      <c r="A400" t="s">
        <v>21687</v>
      </c>
      <c r="B400">
        <v>24</v>
      </c>
      <c r="I400" t="s">
        <v>22086</v>
      </c>
      <c r="J400" t="s">
        <v>22090</v>
      </c>
      <c r="K400" t="s">
        <v>19884</v>
      </c>
      <c r="M400" t="s">
        <v>22205</v>
      </c>
      <c r="N400" t="s">
        <v>22626</v>
      </c>
      <c r="O400" t="s">
        <v>26907</v>
      </c>
      <c r="P400">
        <v>7</v>
      </c>
      <c r="Q400">
        <v>2</v>
      </c>
      <c r="R400">
        <v>2.06</v>
      </c>
      <c r="S400">
        <v>2.56</v>
      </c>
      <c r="T400">
        <v>545.75</v>
      </c>
      <c r="U400">
        <v>117.86</v>
      </c>
      <c r="V400">
        <v>3.05</v>
      </c>
      <c r="W400">
        <v>13.17</v>
      </c>
      <c r="X400">
        <v>7.03</v>
      </c>
      <c r="Y400">
        <v>2</v>
      </c>
      <c r="Z400" t="s">
        <v>4250</v>
      </c>
      <c r="AA400">
        <v>1</v>
      </c>
      <c r="AB400">
        <v>14</v>
      </c>
      <c r="AC400">
        <v>3.5413333333333332</v>
      </c>
      <c r="AE400" t="s">
        <v>7949</v>
      </c>
      <c r="AH400">
        <v>0</v>
      </c>
      <c r="AI400">
        <v>0</v>
      </c>
    </row>
    <row r="401" spans="1:35" x14ac:dyDescent="0.25">
      <c r="A401" t="s">
        <v>21688</v>
      </c>
      <c r="B401">
        <v>6</v>
      </c>
      <c r="I401" t="s">
        <v>22086</v>
      </c>
      <c r="J401" t="s">
        <v>22090</v>
      </c>
      <c r="K401" t="s">
        <v>19884</v>
      </c>
      <c r="M401" t="s">
        <v>22205</v>
      </c>
      <c r="N401" t="s">
        <v>22627</v>
      </c>
      <c r="O401" t="s">
        <v>26908</v>
      </c>
      <c r="P401">
        <v>8</v>
      </c>
      <c r="Q401">
        <v>2</v>
      </c>
      <c r="R401">
        <v>2.23</v>
      </c>
      <c r="S401">
        <v>2.68</v>
      </c>
      <c r="T401">
        <v>575.78</v>
      </c>
      <c r="U401">
        <v>127.09</v>
      </c>
      <c r="V401">
        <v>2.68</v>
      </c>
      <c r="W401">
        <v>12.92</v>
      </c>
      <c r="X401">
        <v>6.94</v>
      </c>
      <c r="Y401">
        <v>2</v>
      </c>
      <c r="Z401" t="s">
        <v>4250</v>
      </c>
      <c r="AA401">
        <v>1</v>
      </c>
      <c r="AB401">
        <v>16</v>
      </c>
      <c r="AC401">
        <v>3.3849999999999998</v>
      </c>
      <c r="AE401" t="s">
        <v>7949</v>
      </c>
      <c r="AH401">
        <v>0</v>
      </c>
      <c r="AI401">
        <v>0</v>
      </c>
    </row>
    <row r="402" spans="1:35" x14ac:dyDescent="0.25">
      <c r="A402" t="s">
        <v>21689</v>
      </c>
      <c r="B402">
        <v>630</v>
      </c>
      <c r="H402">
        <v>4.5</v>
      </c>
      <c r="I402" t="s">
        <v>22085</v>
      </c>
      <c r="J402" t="s">
        <v>22090</v>
      </c>
      <c r="K402" t="s">
        <v>19903</v>
      </c>
      <c r="M402" t="s">
        <v>22205</v>
      </c>
      <c r="N402" t="s">
        <v>22628</v>
      </c>
      <c r="O402" t="s">
        <v>26909</v>
      </c>
      <c r="P402">
        <v>5</v>
      </c>
      <c r="Q402">
        <v>3</v>
      </c>
      <c r="R402">
        <v>2.35</v>
      </c>
      <c r="S402">
        <v>2.35</v>
      </c>
      <c r="T402">
        <v>527.62</v>
      </c>
      <c r="U402">
        <v>115.81</v>
      </c>
      <c r="V402">
        <v>3.05</v>
      </c>
      <c r="W402">
        <v>13.68</v>
      </c>
      <c r="X402">
        <v>0</v>
      </c>
      <c r="Y402">
        <v>3</v>
      </c>
      <c r="Z402" t="s">
        <v>4250</v>
      </c>
      <c r="AA402">
        <v>1</v>
      </c>
      <c r="AB402">
        <v>10</v>
      </c>
      <c r="AC402">
        <v>3.131333333333334</v>
      </c>
      <c r="AE402" t="s">
        <v>7949</v>
      </c>
      <c r="AH402">
        <v>0</v>
      </c>
      <c r="AI402">
        <v>0</v>
      </c>
    </row>
    <row r="403" spans="1:35" x14ac:dyDescent="0.25">
      <c r="A403" t="s">
        <v>21690</v>
      </c>
      <c r="B403">
        <v>5900</v>
      </c>
      <c r="H403">
        <v>4.5</v>
      </c>
      <c r="I403" t="s">
        <v>22085</v>
      </c>
      <c r="J403" t="s">
        <v>22090</v>
      </c>
      <c r="K403" t="s">
        <v>19903</v>
      </c>
      <c r="M403" t="s">
        <v>22205</v>
      </c>
      <c r="N403" t="s">
        <v>22629</v>
      </c>
      <c r="O403" t="s">
        <v>26910</v>
      </c>
      <c r="P403">
        <v>5</v>
      </c>
      <c r="Q403">
        <v>3</v>
      </c>
      <c r="R403">
        <v>0.45</v>
      </c>
      <c r="S403">
        <v>1.82</v>
      </c>
      <c r="T403">
        <v>526.63</v>
      </c>
      <c r="U403">
        <v>121.6</v>
      </c>
      <c r="V403">
        <v>3.01</v>
      </c>
      <c r="W403">
        <v>13.68</v>
      </c>
      <c r="X403">
        <v>8.2100000000000009</v>
      </c>
      <c r="Y403">
        <v>3</v>
      </c>
      <c r="Z403" t="s">
        <v>4250</v>
      </c>
      <c r="AA403">
        <v>1</v>
      </c>
      <c r="AB403">
        <v>10</v>
      </c>
      <c r="AC403">
        <v>3.061666666666667</v>
      </c>
      <c r="AE403" t="s">
        <v>7949</v>
      </c>
      <c r="AH403">
        <v>0</v>
      </c>
      <c r="AI403">
        <v>0</v>
      </c>
    </row>
    <row r="404" spans="1:35" x14ac:dyDescent="0.25">
      <c r="A404" t="s">
        <v>21691</v>
      </c>
      <c r="B404">
        <v>117</v>
      </c>
      <c r="H404">
        <v>4.5</v>
      </c>
      <c r="I404" t="s">
        <v>22085</v>
      </c>
      <c r="J404" t="s">
        <v>22090</v>
      </c>
      <c r="K404" t="s">
        <v>19903</v>
      </c>
      <c r="M404" t="s">
        <v>22205</v>
      </c>
      <c r="N404" t="s">
        <v>22630</v>
      </c>
      <c r="O404" t="s">
        <v>26911</v>
      </c>
      <c r="P404">
        <v>6</v>
      </c>
      <c r="Q404">
        <v>4</v>
      </c>
      <c r="R404">
        <v>2.58</v>
      </c>
      <c r="S404">
        <v>2.82</v>
      </c>
      <c r="T404">
        <v>639.79</v>
      </c>
      <c r="U404">
        <v>136.71</v>
      </c>
      <c r="V404">
        <v>3.42</v>
      </c>
      <c r="W404">
        <v>13.68</v>
      </c>
      <c r="X404">
        <v>7.27</v>
      </c>
      <c r="Y404">
        <v>3</v>
      </c>
      <c r="Z404" t="s">
        <v>4250</v>
      </c>
      <c r="AA404">
        <v>1</v>
      </c>
      <c r="AB404">
        <v>15</v>
      </c>
      <c r="AC404">
        <v>2.71</v>
      </c>
      <c r="AE404" t="s">
        <v>7949</v>
      </c>
      <c r="AH404">
        <v>0</v>
      </c>
      <c r="AI404">
        <v>0</v>
      </c>
    </row>
    <row r="405" spans="1:35" x14ac:dyDescent="0.25">
      <c r="A405" t="s">
        <v>21692</v>
      </c>
      <c r="B405">
        <v>8</v>
      </c>
      <c r="H405">
        <v>4.5</v>
      </c>
      <c r="I405" t="s">
        <v>22085</v>
      </c>
      <c r="J405" t="s">
        <v>22090</v>
      </c>
      <c r="K405" t="s">
        <v>19903</v>
      </c>
      <c r="M405" t="s">
        <v>22205</v>
      </c>
      <c r="N405" t="s">
        <v>22631</v>
      </c>
      <c r="O405" t="s">
        <v>26912</v>
      </c>
      <c r="P405">
        <v>6</v>
      </c>
      <c r="Q405">
        <v>4</v>
      </c>
      <c r="R405">
        <v>2.93</v>
      </c>
      <c r="S405">
        <v>3.17</v>
      </c>
      <c r="T405">
        <v>653.82000000000005</v>
      </c>
      <c r="U405">
        <v>136.71</v>
      </c>
      <c r="V405">
        <v>3.8</v>
      </c>
      <c r="W405">
        <v>13.68</v>
      </c>
      <c r="X405">
        <v>7.27</v>
      </c>
      <c r="Y405">
        <v>3</v>
      </c>
      <c r="Z405" t="s">
        <v>4250</v>
      </c>
      <c r="AA405">
        <v>1</v>
      </c>
      <c r="AB405">
        <v>15</v>
      </c>
      <c r="AC405">
        <v>2.4500000000000002</v>
      </c>
      <c r="AE405" t="s">
        <v>7949</v>
      </c>
      <c r="AH405">
        <v>0</v>
      </c>
      <c r="AI405">
        <v>0</v>
      </c>
    </row>
    <row r="406" spans="1:35" x14ac:dyDescent="0.25">
      <c r="A406" t="s">
        <v>21693</v>
      </c>
      <c r="B406">
        <v>7</v>
      </c>
      <c r="H406">
        <v>4.5</v>
      </c>
      <c r="I406" t="s">
        <v>22085</v>
      </c>
      <c r="J406" t="s">
        <v>22090</v>
      </c>
      <c r="K406" t="s">
        <v>19903</v>
      </c>
      <c r="M406" t="s">
        <v>22205</v>
      </c>
      <c r="N406" t="s">
        <v>22632</v>
      </c>
      <c r="O406" t="s">
        <v>26913</v>
      </c>
      <c r="P406">
        <v>6</v>
      </c>
      <c r="Q406">
        <v>4</v>
      </c>
      <c r="R406">
        <v>3.35</v>
      </c>
      <c r="S406">
        <v>3.68</v>
      </c>
      <c r="T406">
        <v>667.85</v>
      </c>
      <c r="U406">
        <v>136.71</v>
      </c>
      <c r="V406">
        <v>4.1900000000000004</v>
      </c>
      <c r="W406">
        <v>13.68</v>
      </c>
      <c r="X406">
        <v>7.45</v>
      </c>
      <c r="Y406">
        <v>3</v>
      </c>
      <c r="Z406" t="s">
        <v>4250</v>
      </c>
      <c r="AA406">
        <v>1</v>
      </c>
      <c r="AB406">
        <v>16</v>
      </c>
      <c r="AC406">
        <v>1.9850000000000001</v>
      </c>
      <c r="AE406" t="s">
        <v>7949</v>
      </c>
      <c r="AH406">
        <v>0</v>
      </c>
      <c r="AI406">
        <v>0</v>
      </c>
    </row>
    <row r="407" spans="1:35" x14ac:dyDescent="0.25">
      <c r="A407" t="s">
        <v>21694</v>
      </c>
      <c r="B407">
        <v>4</v>
      </c>
      <c r="H407">
        <v>4.5</v>
      </c>
      <c r="I407" t="s">
        <v>22085</v>
      </c>
      <c r="J407" t="s">
        <v>22090</v>
      </c>
      <c r="K407" t="s">
        <v>19903</v>
      </c>
      <c r="M407" t="s">
        <v>22205</v>
      </c>
      <c r="N407" t="s">
        <v>22633</v>
      </c>
      <c r="O407" t="s">
        <v>26914</v>
      </c>
      <c r="P407">
        <v>6</v>
      </c>
      <c r="Q407">
        <v>4</v>
      </c>
      <c r="R407">
        <v>3.85</v>
      </c>
      <c r="S407">
        <v>4.1900000000000004</v>
      </c>
      <c r="T407">
        <v>681.88</v>
      </c>
      <c r="U407">
        <v>136.71</v>
      </c>
      <c r="V407">
        <v>4.58</v>
      </c>
      <c r="W407">
        <v>13.68</v>
      </c>
      <c r="X407">
        <v>7.46</v>
      </c>
      <c r="Y407">
        <v>3</v>
      </c>
      <c r="Z407" t="s">
        <v>4250</v>
      </c>
      <c r="AA407">
        <v>1</v>
      </c>
      <c r="AB407">
        <v>17</v>
      </c>
      <c r="AC407">
        <v>1.48</v>
      </c>
      <c r="AE407" t="s">
        <v>7949</v>
      </c>
      <c r="AH407">
        <v>0</v>
      </c>
      <c r="AI407">
        <v>0</v>
      </c>
    </row>
    <row r="408" spans="1:35" x14ac:dyDescent="0.25">
      <c r="A408" t="s">
        <v>21695</v>
      </c>
      <c r="B408">
        <v>13</v>
      </c>
      <c r="H408">
        <v>4.5</v>
      </c>
      <c r="I408" t="s">
        <v>22085</v>
      </c>
      <c r="J408" t="s">
        <v>22090</v>
      </c>
      <c r="K408" t="s">
        <v>19903</v>
      </c>
      <c r="M408" t="s">
        <v>22205</v>
      </c>
      <c r="N408" t="s">
        <v>22634</v>
      </c>
      <c r="O408" t="s">
        <v>26915</v>
      </c>
      <c r="P408">
        <v>7</v>
      </c>
      <c r="Q408">
        <v>5</v>
      </c>
      <c r="R408">
        <v>2.41</v>
      </c>
      <c r="S408">
        <v>2.54</v>
      </c>
      <c r="T408">
        <v>683.85</v>
      </c>
      <c r="U408">
        <v>156.94</v>
      </c>
      <c r="V408">
        <v>3.17</v>
      </c>
      <c r="W408">
        <v>13.68</v>
      </c>
      <c r="X408">
        <v>6.92</v>
      </c>
      <c r="Y408">
        <v>3</v>
      </c>
      <c r="Z408" t="s">
        <v>4250</v>
      </c>
      <c r="AA408">
        <v>1</v>
      </c>
      <c r="AB408">
        <v>17</v>
      </c>
      <c r="AC408">
        <v>2.7949999999999999</v>
      </c>
      <c r="AE408" t="s">
        <v>7949</v>
      </c>
      <c r="AH408">
        <v>0</v>
      </c>
      <c r="AI408">
        <v>0</v>
      </c>
    </row>
    <row r="409" spans="1:35" x14ac:dyDescent="0.25">
      <c r="A409" t="s">
        <v>21696</v>
      </c>
      <c r="B409">
        <v>13</v>
      </c>
      <c r="H409">
        <v>4.5</v>
      </c>
      <c r="I409" t="s">
        <v>22085</v>
      </c>
      <c r="J409" t="s">
        <v>22090</v>
      </c>
      <c r="K409" t="s">
        <v>19903</v>
      </c>
      <c r="M409" t="s">
        <v>22205</v>
      </c>
      <c r="N409" t="s">
        <v>22635</v>
      </c>
      <c r="O409" t="s">
        <v>26916</v>
      </c>
      <c r="P409">
        <v>8</v>
      </c>
      <c r="Q409">
        <v>4</v>
      </c>
      <c r="R409">
        <v>2.8</v>
      </c>
      <c r="S409">
        <v>2.85</v>
      </c>
      <c r="T409">
        <v>745.94</v>
      </c>
      <c r="U409">
        <v>170.85</v>
      </c>
      <c r="V409">
        <v>3.22</v>
      </c>
      <c r="W409">
        <v>13.68</v>
      </c>
      <c r="X409">
        <v>6.41</v>
      </c>
      <c r="Y409">
        <v>3</v>
      </c>
      <c r="Z409" t="s">
        <v>4250</v>
      </c>
      <c r="AA409">
        <v>1</v>
      </c>
      <c r="AB409">
        <v>18</v>
      </c>
      <c r="AC409">
        <v>2.6</v>
      </c>
      <c r="AE409" t="s">
        <v>7949</v>
      </c>
      <c r="AH409">
        <v>0</v>
      </c>
      <c r="AI409">
        <v>0</v>
      </c>
    </row>
    <row r="410" spans="1:35" x14ac:dyDescent="0.25">
      <c r="A410" t="s">
        <v>21697</v>
      </c>
      <c r="B410">
        <v>52</v>
      </c>
      <c r="H410">
        <v>4.5</v>
      </c>
      <c r="I410" t="s">
        <v>22085</v>
      </c>
      <c r="J410" t="s">
        <v>22090</v>
      </c>
      <c r="K410" t="s">
        <v>19903</v>
      </c>
      <c r="M410" t="s">
        <v>22205</v>
      </c>
      <c r="N410" t="s">
        <v>22636</v>
      </c>
      <c r="O410" t="s">
        <v>26917</v>
      </c>
      <c r="P410">
        <v>6</v>
      </c>
      <c r="Q410">
        <v>4</v>
      </c>
      <c r="R410">
        <v>2.06</v>
      </c>
      <c r="S410">
        <v>2.31</v>
      </c>
      <c r="T410">
        <v>625.77</v>
      </c>
      <c r="U410">
        <v>136.71</v>
      </c>
      <c r="V410">
        <v>3.17</v>
      </c>
      <c r="W410">
        <v>13.68</v>
      </c>
      <c r="X410">
        <v>7.28</v>
      </c>
      <c r="Y410">
        <v>3</v>
      </c>
      <c r="Z410" t="s">
        <v>4250</v>
      </c>
      <c r="AA410">
        <v>1</v>
      </c>
      <c r="AB410">
        <v>14</v>
      </c>
      <c r="AC410">
        <v>2.97</v>
      </c>
      <c r="AE410" t="s">
        <v>7949</v>
      </c>
      <c r="AH410">
        <v>0</v>
      </c>
      <c r="AI410">
        <v>0</v>
      </c>
    </row>
    <row r="411" spans="1:35" x14ac:dyDescent="0.25">
      <c r="A411" t="s">
        <v>21698</v>
      </c>
      <c r="B411">
        <v>24</v>
      </c>
      <c r="H411">
        <v>4.5</v>
      </c>
      <c r="I411" t="s">
        <v>22085</v>
      </c>
      <c r="J411" t="s">
        <v>22090</v>
      </c>
      <c r="K411" t="s">
        <v>19903</v>
      </c>
      <c r="M411" t="s">
        <v>22205</v>
      </c>
      <c r="N411" t="s">
        <v>22637</v>
      </c>
      <c r="O411" t="s">
        <v>26918</v>
      </c>
      <c r="P411">
        <v>6</v>
      </c>
      <c r="Q411">
        <v>4</v>
      </c>
      <c r="R411">
        <v>2.12</v>
      </c>
      <c r="S411">
        <v>2.19</v>
      </c>
      <c r="T411">
        <v>637.78</v>
      </c>
      <c r="U411">
        <v>136.71</v>
      </c>
      <c r="V411">
        <v>3.31</v>
      </c>
      <c r="W411">
        <v>13.68</v>
      </c>
      <c r="X411">
        <v>6.65</v>
      </c>
      <c r="Y411">
        <v>3</v>
      </c>
      <c r="Z411" t="s">
        <v>4250</v>
      </c>
      <c r="AA411">
        <v>1</v>
      </c>
      <c r="AB411">
        <v>14</v>
      </c>
      <c r="AC411">
        <v>2.94</v>
      </c>
      <c r="AE411" t="s">
        <v>7949</v>
      </c>
      <c r="AH411">
        <v>0</v>
      </c>
      <c r="AI411">
        <v>0</v>
      </c>
    </row>
    <row r="412" spans="1:35" x14ac:dyDescent="0.25">
      <c r="A412" t="s">
        <v>21699</v>
      </c>
      <c r="B412">
        <v>139</v>
      </c>
      <c r="H412">
        <v>4.5</v>
      </c>
      <c r="I412" t="s">
        <v>22085</v>
      </c>
      <c r="J412" t="s">
        <v>22090</v>
      </c>
      <c r="K412" t="s">
        <v>19903</v>
      </c>
      <c r="M412" t="s">
        <v>22205</v>
      </c>
      <c r="N412" t="s">
        <v>22638</v>
      </c>
      <c r="O412" t="s">
        <v>26919</v>
      </c>
      <c r="P412">
        <v>6</v>
      </c>
      <c r="Q412">
        <v>4</v>
      </c>
      <c r="R412">
        <v>2.78</v>
      </c>
      <c r="S412">
        <v>3</v>
      </c>
      <c r="T412">
        <v>687.84</v>
      </c>
      <c r="U412">
        <v>136.71</v>
      </c>
      <c r="V412">
        <v>4.3499999999999996</v>
      </c>
      <c r="W412">
        <v>13.68</v>
      </c>
      <c r="X412">
        <v>7.21</v>
      </c>
      <c r="Y412">
        <v>4</v>
      </c>
      <c r="Z412" t="s">
        <v>4250</v>
      </c>
      <c r="AA412">
        <v>1</v>
      </c>
      <c r="AB412">
        <v>15</v>
      </c>
      <c r="AC412">
        <v>2.61</v>
      </c>
      <c r="AE412" t="s">
        <v>7949</v>
      </c>
      <c r="AH412">
        <v>0</v>
      </c>
      <c r="AI412">
        <v>0</v>
      </c>
    </row>
    <row r="413" spans="1:35" x14ac:dyDescent="0.25">
      <c r="A413" t="s">
        <v>21700</v>
      </c>
      <c r="B413">
        <v>17200</v>
      </c>
      <c r="H413">
        <v>4.5</v>
      </c>
      <c r="I413" t="s">
        <v>22085</v>
      </c>
      <c r="J413" t="s">
        <v>22090</v>
      </c>
      <c r="K413" t="s">
        <v>19903</v>
      </c>
      <c r="M413" t="s">
        <v>22205</v>
      </c>
      <c r="N413" t="s">
        <v>22639</v>
      </c>
      <c r="O413" t="s">
        <v>26920</v>
      </c>
    </row>
    <row r="414" spans="1:35" x14ac:dyDescent="0.25">
      <c r="A414" t="s">
        <v>21701</v>
      </c>
      <c r="B414">
        <v>20</v>
      </c>
      <c r="H414">
        <v>4.5</v>
      </c>
      <c r="I414" t="s">
        <v>22085</v>
      </c>
      <c r="J414" t="s">
        <v>22090</v>
      </c>
      <c r="K414" t="s">
        <v>19903</v>
      </c>
      <c r="M414" t="s">
        <v>22205</v>
      </c>
      <c r="N414" t="s">
        <v>22640</v>
      </c>
      <c r="O414" t="s">
        <v>26921</v>
      </c>
    </row>
    <row r="415" spans="1:35" x14ac:dyDescent="0.25">
      <c r="E415">
        <v>42.4</v>
      </c>
      <c r="H415">
        <v>4.5</v>
      </c>
      <c r="I415" t="s">
        <v>22085</v>
      </c>
      <c r="J415" t="s">
        <v>22090</v>
      </c>
      <c r="K415" t="s">
        <v>7995</v>
      </c>
      <c r="M415" t="s">
        <v>22205</v>
      </c>
      <c r="N415" t="s">
        <v>22641</v>
      </c>
      <c r="O415" t="s">
        <v>26922</v>
      </c>
    </row>
    <row r="416" spans="1:35" x14ac:dyDescent="0.25">
      <c r="A416" t="s">
        <v>21702</v>
      </c>
      <c r="E416">
        <v>16500</v>
      </c>
      <c r="H416">
        <v>4.5</v>
      </c>
      <c r="I416" t="s">
        <v>22085</v>
      </c>
      <c r="J416" t="s">
        <v>22090</v>
      </c>
      <c r="K416" t="s">
        <v>7995</v>
      </c>
      <c r="M416" t="s">
        <v>22205</v>
      </c>
      <c r="N416" t="s">
        <v>22642</v>
      </c>
      <c r="O416" t="s">
        <v>26923</v>
      </c>
    </row>
    <row r="417" spans="1:35" x14ac:dyDescent="0.25">
      <c r="A417" t="s">
        <v>21703</v>
      </c>
      <c r="E417">
        <v>51.9</v>
      </c>
      <c r="H417">
        <v>4.5</v>
      </c>
      <c r="I417" t="s">
        <v>22085</v>
      </c>
      <c r="J417" t="s">
        <v>22090</v>
      </c>
      <c r="K417" t="s">
        <v>7995</v>
      </c>
      <c r="M417" t="s">
        <v>22205</v>
      </c>
      <c r="N417" t="s">
        <v>22643</v>
      </c>
      <c r="O417" t="s">
        <v>26924</v>
      </c>
    </row>
    <row r="418" spans="1:35" x14ac:dyDescent="0.25">
      <c r="A418" t="s">
        <v>21704</v>
      </c>
      <c r="B418">
        <v>9900</v>
      </c>
      <c r="H418">
        <v>4.5</v>
      </c>
      <c r="I418" t="s">
        <v>22085</v>
      </c>
      <c r="J418" t="s">
        <v>22090</v>
      </c>
      <c r="K418" t="s">
        <v>7960</v>
      </c>
      <c r="M418" t="s">
        <v>22205</v>
      </c>
      <c r="N418" t="s">
        <v>22644</v>
      </c>
      <c r="O418" t="s">
        <v>26925</v>
      </c>
      <c r="P418">
        <v>4</v>
      </c>
      <c r="Q418">
        <v>3</v>
      </c>
      <c r="R418">
        <v>5.51</v>
      </c>
      <c r="S418">
        <v>5.51</v>
      </c>
      <c r="T418">
        <v>520.63</v>
      </c>
      <c r="U418">
        <v>95.5</v>
      </c>
      <c r="V418">
        <v>5.38</v>
      </c>
      <c r="W418">
        <v>11.38</v>
      </c>
      <c r="X418">
        <v>0</v>
      </c>
      <c r="Y418">
        <v>4</v>
      </c>
      <c r="Z418" t="s">
        <v>4250</v>
      </c>
      <c r="AA418">
        <v>2</v>
      </c>
      <c r="AB418">
        <v>10</v>
      </c>
      <c r="AC418">
        <v>1.9833333333333329</v>
      </c>
      <c r="AE418" t="s">
        <v>7949</v>
      </c>
      <c r="AH418">
        <v>0</v>
      </c>
      <c r="AI418">
        <v>0</v>
      </c>
    </row>
    <row r="419" spans="1:35" x14ac:dyDescent="0.25">
      <c r="A419" t="s">
        <v>21705</v>
      </c>
      <c r="B419">
        <v>223</v>
      </c>
      <c r="H419">
        <v>4.5</v>
      </c>
      <c r="I419" t="s">
        <v>22085</v>
      </c>
      <c r="J419" t="s">
        <v>22090</v>
      </c>
      <c r="K419" t="s">
        <v>7960</v>
      </c>
      <c r="M419" t="s">
        <v>22205</v>
      </c>
      <c r="N419" t="s">
        <v>22645</v>
      </c>
      <c r="O419" t="s">
        <v>26926</v>
      </c>
      <c r="P419">
        <v>5</v>
      </c>
      <c r="Q419">
        <v>4</v>
      </c>
      <c r="R419">
        <v>4.6500000000000004</v>
      </c>
      <c r="S419">
        <v>5.54</v>
      </c>
      <c r="T419">
        <v>589.74</v>
      </c>
      <c r="U419">
        <v>107.53</v>
      </c>
      <c r="V419">
        <v>5.52</v>
      </c>
      <c r="W419">
        <v>11.38</v>
      </c>
      <c r="X419">
        <v>7.82</v>
      </c>
      <c r="Y419">
        <v>4</v>
      </c>
      <c r="Z419" t="s">
        <v>4250</v>
      </c>
      <c r="AA419">
        <v>2</v>
      </c>
      <c r="AB419">
        <v>14</v>
      </c>
      <c r="AC419">
        <v>1.4156666666666671</v>
      </c>
      <c r="AE419" t="s">
        <v>7949</v>
      </c>
      <c r="AH419">
        <v>0</v>
      </c>
      <c r="AI419">
        <v>0</v>
      </c>
    </row>
    <row r="420" spans="1:35" x14ac:dyDescent="0.25">
      <c r="A420" t="s">
        <v>21706</v>
      </c>
      <c r="B420">
        <v>674</v>
      </c>
      <c r="H420">
        <v>4.5</v>
      </c>
      <c r="I420" t="s">
        <v>22085</v>
      </c>
      <c r="J420" t="s">
        <v>22090</v>
      </c>
      <c r="K420" t="s">
        <v>7960</v>
      </c>
      <c r="M420" t="s">
        <v>22205</v>
      </c>
      <c r="N420" t="s">
        <v>22646</v>
      </c>
      <c r="O420" t="s">
        <v>26927</v>
      </c>
      <c r="P420">
        <v>5</v>
      </c>
      <c r="Q420">
        <v>4</v>
      </c>
      <c r="R420">
        <v>3.53</v>
      </c>
      <c r="S420">
        <v>5.79</v>
      </c>
      <c r="T420">
        <v>591.75</v>
      </c>
      <c r="U420">
        <v>107.53</v>
      </c>
      <c r="V420">
        <v>5.75</v>
      </c>
      <c r="W420">
        <v>11.38</v>
      </c>
      <c r="X420">
        <v>9.83</v>
      </c>
      <c r="Y420">
        <v>4</v>
      </c>
      <c r="Z420" t="s">
        <v>4250</v>
      </c>
      <c r="AA420">
        <v>2</v>
      </c>
      <c r="AB420">
        <v>13</v>
      </c>
      <c r="AC420">
        <v>0.73566666666666669</v>
      </c>
      <c r="AE420" t="s">
        <v>7952</v>
      </c>
      <c r="AH420">
        <v>0</v>
      </c>
      <c r="AI420">
        <v>0</v>
      </c>
    </row>
    <row r="421" spans="1:35" x14ac:dyDescent="0.25">
      <c r="A421" t="s">
        <v>21707</v>
      </c>
      <c r="B421">
        <v>317</v>
      </c>
      <c r="H421">
        <v>4.5</v>
      </c>
      <c r="I421" t="s">
        <v>22085</v>
      </c>
      <c r="J421" t="s">
        <v>22090</v>
      </c>
      <c r="K421" t="s">
        <v>7960</v>
      </c>
      <c r="M421" t="s">
        <v>22205</v>
      </c>
      <c r="N421" t="s">
        <v>22647</v>
      </c>
      <c r="O421" t="s">
        <v>26928</v>
      </c>
      <c r="P421">
        <v>5</v>
      </c>
      <c r="Q421">
        <v>4</v>
      </c>
      <c r="R421">
        <v>4.25</v>
      </c>
      <c r="S421">
        <v>5.32</v>
      </c>
      <c r="T421">
        <v>589.74</v>
      </c>
      <c r="U421">
        <v>107.53</v>
      </c>
      <c r="V421">
        <v>5.5</v>
      </c>
      <c r="W421">
        <v>11.38</v>
      </c>
      <c r="X421">
        <v>8.5299999999999994</v>
      </c>
      <c r="Y421">
        <v>4</v>
      </c>
      <c r="Z421" t="s">
        <v>4250</v>
      </c>
      <c r="AA421">
        <v>2</v>
      </c>
      <c r="AB421">
        <v>13</v>
      </c>
      <c r="AC421">
        <v>1.1506666666666669</v>
      </c>
      <c r="AE421" t="s">
        <v>7952</v>
      </c>
      <c r="AH421">
        <v>0</v>
      </c>
      <c r="AI421">
        <v>0</v>
      </c>
    </row>
    <row r="422" spans="1:35" x14ac:dyDescent="0.25">
      <c r="A422" t="s">
        <v>21708</v>
      </c>
      <c r="B422">
        <v>418</v>
      </c>
      <c r="H422">
        <v>4.5</v>
      </c>
      <c r="I422" t="s">
        <v>22085</v>
      </c>
      <c r="J422" t="s">
        <v>22090</v>
      </c>
      <c r="K422" t="s">
        <v>7960</v>
      </c>
      <c r="M422" t="s">
        <v>22205</v>
      </c>
      <c r="N422" t="s">
        <v>22648</v>
      </c>
      <c r="O422" t="s">
        <v>26929</v>
      </c>
      <c r="P422">
        <v>5</v>
      </c>
      <c r="Q422">
        <v>4</v>
      </c>
      <c r="R422">
        <v>4.21</v>
      </c>
      <c r="S422">
        <v>5.83</v>
      </c>
      <c r="T422">
        <v>603.76</v>
      </c>
      <c r="U422">
        <v>107.53</v>
      </c>
      <c r="V422">
        <v>5.75</v>
      </c>
      <c r="W422">
        <v>11.38</v>
      </c>
      <c r="X422">
        <v>8.3800000000000008</v>
      </c>
      <c r="Y422">
        <v>4</v>
      </c>
      <c r="Z422" t="s">
        <v>4250</v>
      </c>
      <c r="AA422">
        <v>2</v>
      </c>
      <c r="AB422">
        <v>14</v>
      </c>
      <c r="AC422">
        <v>1.225666666666666</v>
      </c>
      <c r="AE422" t="s">
        <v>7949</v>
      </c>
      <c r="AH422">
        <v>0</v>
      </c>
      <c r="AI422">
        <v>0</v>
      </c>
    </row>
    <row r="423" spans="1:35" x14ac:dyDescent="0.25">
      <c r="A423" t="s">
        <v>21709</v>
      </c>
      <c r="B423">
        <v>1400</v>
      </c>
      <c r="H423">
        <v>4.5</v>
      </c>
      <c r="I423" t="s">
        <v>22085</v>
      </c>
      <c r="J423" t="s">
        <v>22090</v>
      </c>
      <c r="K423" t="s">
        <v>7960</v>
      </c>
      <c r="M423" t="s">
        <v>22205</v>
      </c>
      <c r="N423" t="s">
        <v>22649</v>
      </c>
      <c r="O423" t="s">
        <v>26930</v>
      </c>
      <c r="P423">
        <v>5</v>
      </c>
      <c r="Q423">
        <v>4</v>
      </c>
      <c r="R423">
        <v>3.28</v>
      </c>
      <c r="S423">
        <v>5.84</v>
      </c>
      <c r="T423">
        <v>603.76</v>
      </c>
      <c r="U423">
        <v>107.53</v>
      </c>
      <c r="V423">
        <v>5.89</v>
      </c>
      <c r="W423">
        <v>11.38</v>
      </c>
      <c r="X423">
        <v>10.29</v>
      </c>
      <c r="Y423">
        <v>4</v>
      </c>
      <c r="Z423" t="s">
        <v>4250</v>
      </c>
      <c r="AA423">
        <v>2</v>
      </c>
      <c r="AB423">
        <v>13</v>
      </c>
      <c r="AC423">
        <v>0.77566666666666673</v>
      </c>
      <c r="AE423" t="s">
        <v>7952</v>
      </c>
      <c r="AH423">
        <v>0</v>
      </c>
      <c r="AI423">
        <v>0</v>
      </c>
    </row>
    <row r="424" spans="1:35" x14ac:dyDescent="0.25">
      <c r="A424" t="s">
        <v>21710</v>
      </c>
      <c r="B424">
        <v>115</v>
      </c>
      <c r="H424">
        <v>4.5</v>
      </c>
      <c r="I424" t="s">
        <v>22085</v>
      </c>
      <c r="J424" t="s">
        <v>22090</v>
      </c>
      <c r="K424" t="s">
        <v>7960</v>
      </c>
      <c r="M424" t="s">
        <v>22205</v>
      </c>
      <c r="N424" t="s">
        <v>22650</v>
      </c>
      <c r="O424" t="s">
        <v>26931</v>
      </c>
      <c r="P424">
        <v>5</v>
      </c>
      <c r="Q424">
        <v>4</v>
      </c>
      <c r="R424">
        <v>5.84</v>
      </c>
      <c r="S424">
        <v>6.7</v>
      </c>
      <c r="T424">
        <v>639.79999999999995</v>
      </c>
      <c r="U424">
        <v>107.53</v>
      </c>
      <c r="V424">
        <v>6.54</v>
      </c>
      <c r="W424">
        <v>11.34</v>
      </c>
      <c r="X424">
        <v>7.76</v>
      </c>
      <c r="Y424">
        <v>5</v>
      </c>
      <c r="Z424" t="s">
        <v>4250</v>
      </c>
      <c r="AA424">
        <v>2</v>
      </c>
      <c r="AB424">
        <v>14</v>
      </c>
      <c r="AC424">
        <v>1.4156666666666671</v>
      </c>
      <c r="AE424" t="s">
        <v>7949</v>
      </c>
      <c r="AH424">
        <v>0</v>
      </c>
      <c r="AI424">
        <v>0</v>
      </c>
    </row>
    <row r="425" spans="1:35" x14ac:dyDescent="0.25">
      <c r="A425" t="s">
        <v>21711</v>
      </c>
      <c r="B425">
        <v>110</v>
      </c>
      <c r="H425">
        <v>4.5</v>
      </c>
      <c r="I425" t="s">
        <v>22085</v>
      </c>
      <c r="J425" t="s">
        <v>22090</v>
      </c>
      <c r="K425" t="s">
        <v>7960</v>
      </c>
      <c r="M425" t="s">
        <v>22205</v>
      </c>
      <c r="N425" t="s">
        <v>22651</v>
      </c>
      <c r="O425" t="s">
        <v>26932</v>
      </c>
      <c r="P425">
        <v>5</v>
      </c>
      <c r="Q425">
        <v>4</v>
      </c>
      <c r="R425">
        <v>7.09</v>
      </c>
      <c r="S425">
        <v>7.09</v>
      </c>
      <c r="T425">
        <v>625.77</v>
      </c>
      <c r="U425">
        <v>107.53</v>
      </c>
      <c r="V425">
        <v>6.86</v>
      </c>
      <c r="W425">
        <v>11.3</v>
      </c>
      <c r="X425">
        <v>4.0199999999999996</v>
      </c>
      <c r="Y425">
        <v>5</v>
      </c>
      <c r="Z425" t="s">
        <v>4250</v>
      </c>
      <c r="AA425">
        <v>2</v>
      </c>
      <c r="AB425">
        <v>13</v>
      </c>
      <c r="AC425">
        <v>1.4156666666666671</v>
      </c>
      <c r="AE425" t="s">
        <v>7949</v>
      </c>
      <c r="AH425">
        <v>0</v>
      </c>
      <c r="AI425">
        <v>0</v>
      </c>
    </row>
    <row r="426" spans="1:35" x14ac:dyDescent="0.25">
      <c r="A426" t="s">
        <v>21712</v>
      </c>
      <c r="B426">
        <v>115</v>
      </c>
      <c r="H426">
        <v>4.5</v>
      </c>
      <c r="I426" t="s">
        <v>22085</v>
      </c>
      <c r="J426" t="s">
        <v>22090</v>
      </c>
      <c r="K426" t="s">
        <v>7960</v>
      </c>
      <c r="M426" t="s">
        <v>22205</v>
      </c>
      <c r="N426" t="s">
        <v>22652</v>
      </c>
      <c r="O426" t="s">
        <v>26933</v>
      </c>
      <c r="P426">
        <v>5</v>
      </c>
      <c r="Q426">
        <v>4</v>
      </c>
      <c r="R426">
        <v>6.26</v>
      </c>
      <c r="S426">
        <v>7.05</v>
      </c>
      <c r="T426">
        <v>653.82000000000005</v>
      </c>
      <c r="U426">
        <v>107.53</v>
      </c>
      <c r="V426">
        <v>7.1</v>
      </c>
      <c r="W426">
        <v>11.37</v>
      </c>
      <c r="X426">
        <v>7.85</v>
      </c>
      <c r="Y426">
        <v>5</v>
      </c>
      <c r="Z426" t="s">
        <v>4250</v>
      </c>
      <c r="AA426">
        <v>2</v>
      </c>
      <c r="AB426">
        <v>14</v>
      </c>
      <c r="AC426">
        <v>1.4156666666666671</v>
      </c>
      <c r="AE426" t="s">
        <v>7949</v>
      </c>
      <c r="AH426">
        <v>0</v>
      </c>
      <c r="AI426">
        <v>0</v>
      </c>
    </row>
    <row r="427" spans="1:35" x14ac:dyDescent="0.25">
      <c r="A427" t="s">
        <v>21713</v>
      </c>
      <c r="B427">
        <v>348</v>
      </c>
      <c r="H427">
        <v>4.5</v>
      </c>
      <c r="I427" t="s">
        <v>22085</v>
      </c>
      <c r="J427" t="s">
        <v>22090</v>
      </c>
      <c r="K427" t="s">
        <v>7960</v>
      </c>
      <c r="M427" t="s">
        <v>22205</v>
      </c>
      <c r="N427" t="s">
        <v>22653</v>
      </c>
      <c r="O427" t="s">
        <v>26934</v>
      </c>
      <c r="P427">
        <v>5</v>
      </c>
      <c r="Q427">
        <v>4</v>
      </c>
      <c r="R427">
        <v>6.26</v>
      </c>
      <c r="S427">
        <v>7.05</v>
      </c>
      <c r="T427">
        <v>653.82000000000005</v>
      </c>
      <c r="U427">
        <v>107.53</v>
      </c>
      <c r="V427">
        <v>7.1</v>
      </c>
      <c r="W427">
        <v>11.37</v>
      </c>
      <c r="X427">
        <v>7.85</v>
      </c>
      <c r="Y427">
        <v>5</v>
      </c>
      <c r="Z427" t="s">
        <v>4250</v>
      </c>
      <c r="AA427">
        <v>2</v>
      </c>
      <c r="AB427">
        <v>14</v>
      </c>
      <c r="AC427">
        <v>1.4156666666666671</v>
      </c>
      <c r="AE427" t="s">
        <v>7949</v>
      </c>
      <c r="AH427">
        <v>0</v>
      </c>
      <c r="AI427">
        <v>0</v>
      </c>
    </row>
    <row r="428" spans="1:35" x14ac:dyDescent="0.25">
      <c r="A428" t="s">
        <v>21619</v>
      </c>
      <c r="B428">
        <v>15</v>
      </c>
      <c r="H428">
        <v>4.5</v>
      </c>
      <c r="I428" t="s">
        <v>22085</v>
      </c>
      <c r="J428" t="s">
        <v>22090</v>
      </c>
      <c r="K428" t="s">
        <v>19904</v>
      </c>
      <c r="M428" t="s">
        <v>22205</v>
      </c>
      <c r="N428" t="s">
        <v>22557</v>
      </c>
      <c r="O428" t="s">
        <v>26842</v>
      </c>
      <c r="P428">
        <v>6</v>
      </c>
      <c r="Q428">
        <v>4</v>
      </c>
      <c r="R428">
        <v>0.9</v>
      </c>
      <c r="S428">
        <v>1.87</v>
      </c>
      <c r="T428">
        <v>578.74</v>
      </c>
      <c r="U428">
        <v>127.84</v>
      </c>
      <c r="V428">
        <v>3.03</v>
      </c>
      <c r="W428">
        <v>13.72</v>
      </c>
      <c r="X428">
        <v>8.35</v>
      </c>
      <c r="Y428">
        <v>3</v>
      </c>
      <c r="Z428" t="s">
        <v>4250</v>
      </c>
      <c r="AA428">
        <v>1</v>
      </c>
      <c r="AB428">
        <v>13</v>
      </c>
      <c r="AC428">
        <v>2.8250000000000002</v>
      </c>
      <c r="AE428" t="s">
        <v>7949</v>
      </c>
      <c r="AH428">
        <v>0</v>
      </c>
      <c r="AI428">
        <v>0</v>
      </c>
    </row>
    <row r="429" spans="1:35" x14ac:dyDescent="0.25">
      <c r="A429" t="s">
        <v>21693</v>
      </c>
      <c r="B429">
        <v>7</v>
      </c>
      <c r="H429">
        <v>4.5</v>
      </c>
      <c r="I429" t="s">
        <v>22085</v>
      </c>
      <c r="J429" t="s">
        <v>22090</v>
      </c>
      <c r="K429" t="s">
        <v>19904</v>
      </c>
      <c r="M429" t="s">
        <v>22205</v>
      </c>
      <c r="N429" t="s">
        <v>22632</v>
      </c>
      <c r="O429" t="s">
        <v>26913</v>
      </c>
      <c r="P429">
        <v>6</v>
      </c>
      <c r="Q429">
        <v>4</v>
      </c>
      <c r="R429">
        <v>3.35</v>
      </c>
      <c r="S429">
        <v>3.68</v>
      </c>
      <c r="T429">
        <v>667.85</v>
      </c>
      <c r="U429">
        <v>136.71</v>
      </c>
      <c r="V429">
        <v>4.1900000000000004</v>
      </c>
      <c r="W429">
        <v>13.68</v>
      </c>
      <c r="X429">
        <v>7.45</v>
      </c>
      <c r="Y429">
        <v>3</v>
      </c>
      <c r="Z429" t="s">
        <v>4250</v>
      </c>
      <c r="AA429">
        <v>1</v>
      </c>
      <c r="AB429">
        <v>16</v>
      </c>
      <c r="AC429">
        <v>1.9850000000000001</v>
      </c>
      <c r="AE429" t="s">
        <v>7949</v>
      </c>
      <c r="AH429">
        <v>0</v>
      </c>
      <c r="AI429">
        <v>0</v>
      </c>
    </row>
    <row r="430" spans="1:35" x14ac:dyDescent="0.25">
      <c r="A430" t="s">
        <v>21714</v>
      </c>
      <c r="B430">
        <v>2900</v>
      </c>
      <c r="H430">
        <v>4.5</v>
      </c>
      <c r="I430" t="s">
        <v>22085</v>
      </c>
      <c r="J430" t="s">
        <v>22090</v>
      </c>
      <c r="K430" t="s">
        <v>19904</v>
      </c>
      <c r="M430" t="s">
        <v>22205</v>
      </c>
      <c r="N430" t="s">
        <v>22654</v>
      </c>
      <c r="O430" t="s">
        <v>26935</v>
      </c>
      <c r="P430">
        <v>6</v>
      </c>
      <c r="Q430">
        <v>3</v>
      </c>
      <c r="R430">
        <v>1.74</v>
      </c>
      <c r="S430">
        <v>1.74</v>
      </c>
      <c r="T430">
        <v>447.51</v>
      </c>
      <c r="U430">
        <v>125.04</v>
      </c>
      <c r="V430">
        <v>0.54</v>
      </c>
      <c r="W430">
        <v>13.75</v>
      </c>
      <c r="X430">
        <v>0</v>
      </c>
      <c r="Y430">
        <v>2</v>
      </c>
      <c r="Z430" t="s">
        <v>4250</v>
      </c>
      <c r="AA430">
        <v>0</v>
      </c>
      <c r="AB430">
        <v>3</v>
      </c>
      <c r="AC430">
        <v>3.5415952380952391</v>
      </c>
      <c r="AE430" t="s">
        <v>7949</v>
      </c>
      <c r="AH430">
        <v>0</v>
      </c>
      <c r="AI430">
        <v>0</v>
      </c>
    </row>
    <row r="431" spans="1:35" x14ac:dyDescent="0.25">
      <c r="A431" t="s">
        <v>21715</v>
      </c>
      <c r="B431">
        <v>32</v>
      </c>
      <c r="H431">
        <v>4.5</v>
      </c>
      <c r="I431" t="s">
        <v>22085</v>
      </c>
      <c r="J431" t="s">
        <v>22090</v>
      </c>
      <c r="K431" t="s">
        <v>19904</v>
      </c>
      <c r="M431" t="s">
        <v>22205</v>
      </c>
      <c r="N431" t="s">
        <v>22655</v>
      </c>
      <c r="O431" t="s">
        <v>26936</v>
      </c>
      <c r="P431">
        <v>7</v>
      </c>
      <c r="Q431">
        <v>4</v>
      </c>
      <c r="R431">
        <v>3.49</v>
      </c>
      <c r="S431">
        <v>3.75</v>
      </c>
      <c r="T431">
        <v>587.74</v>
      </c>
      <c r="U431">
        <v>145.94</v>
      </c>
      <c r="V431">
        <v>1.69</v>
      </c>
      <c r="W431">
        <v>13.8</v>
      </c>
      <c r="X431">
        <v>7.31</v>
      </c>
      <c r="Y431">
        <v>2</v>
      </c>
      <c r="Z431" t="s">
        <v>4250</v>
      </c>
      <c r="AA431">
        <v>1</v>
      </c>
      <c r="AB431">
        <v>9</v>
      </c>
      <c r="AC431">
        <v>1.88</v>
      </c>
      <c r="AE431" t="s">
        <v>7949</v>
      </c>
      <c r="AH431">
        <v>0</v>
      </c>
      <c r="AI431">
        <v>0</v>
      </c>
    </row>
    <row r="432" spans="1:35" x14ac:dyDescent="0.25">
      <c r="A432" t="s">
        <v>21716</v>
      </c>
      <c r="B432">
        <v>1100</v>
      </c>
      <c r="H432">
        <v>4.5</v>
      </c>
      <c r="I432" t="s">
        <v>22085</v>
      </c>
      <c r="J432" t="s">
        <v>22090</v>
      </c>
      <c r="K432" t="s">
        <v>19904</v>
      </c>
      <c r="M432" t="s">
        <v>22205</v>
      </c>
      <c r="N432" t="s">
        <v>22656</v>
      </c>
      <c r="O432" t="s">
        <v>26937</v>
      </c>
      <c r="P432">
        <v>5</v>
      </c>
      <c r="Q432">
        <v>3</v>
      </c>
      <c r="R432">
        <v>5.33</v>
      </c>
      <c r="S432">
        <v>5.48</v>
      </c>
      <c r="T432">
        <v>570.79999999999995</v>
      </c>
      <c r="U432">
        <v>107.61</v>
      </c>
      <c r="V432">
        <v>3.83</v>
      </c>
      <c r="X432">
        <v>7.39</v>
      </c>
      <c r="Y432">
        <v>2</v>
      </c>
      <c r="Z432" t="s">
        <v>4250</v>
      </c>
      <c r="AA432">
        <v>1</v>
      </c>
      <c r="AB432">
        <v>9</v>
      </c>
      <c r="AC432">
        <v>1.579666666666667</v>
      </c>
      <c r="AE432" t="s">
        <v>7949</v>
      </c>
      <c r="AH432">
        <v>0</v>
      </c>
      <c r="AI432">
        <v>0</v>
      </c>
    </row>
    <row r="433" spans="1:35" x14ac:dyDescent="0.25">
      <c r="A433" t="s">
        <v>21717</v>
      </c>
      <c r="B433">
        <v>90</v>
      </c>
      <c r="H433">
        <v>4.5</v>
      </c>
      <c r="I433" t="s">
        <v>22085</v>
      </c>
      <c r="J433" t="s">
        <v>22090</v>
      </c>
      <c r="K433" t="s">
        <v>19904</v>
      </c>
      <c r="M433" t="s">
        <v>22205</v>
      </c>
      <c r="N433" t="s">
        <v>22657</v>
      </c>
      <c r="O433" t="s">
        <v>26938</v>
      </c>
      <c r="P433">
        <v>5</v>
      </c>
      <c r="Q433">
        <v>3</v>
      </c>
      <c r="R433">
        <v>4.67</v>
      </c>
      <c r="S433">
        <v>4.83</v>
      </c>
      <c r="T433">
        <v>556.77</v>
      </c>
      <c r="U433">
        <v>107.61</v>
      </c>
      <c r="V433">
        <v>3.44</v>
      </c>
      <c r="X433">
        <v>7.39</v>
      </c>
      <c r="Y433">
        <v>2</v>
      </c>
      <c r="Z433" t="s">
        <v>4250</v>
      </c>
      <c r="AA433">
        <v>1</v>
      </c>
      <c r="AB433">
        <v>9</v>
      </c>
      <c r="AC433">
        <v>1.664666666666667</v>
      </c>
      <c r="AE433" t="s">
        <v>7949</v>
      </c>
      <c r="AH433">
        <v>0</v>
      </c>
      <c r="AI433">
        <v>0</v>
      </c>
    </row>
    <row r="434" spans="1:35" x14ac:dyDescent="0.25">
      <c r="A434" t="s">
        <v>21718</v>
      </c>
      <c r="B434">
        <v>4</v>
      </c>
      <c r="H434">
        <v>4.5</v>
      </c>
      <c r="I434" t="s">
        <v>22085</v>
      </c>
      <c r="J434" t="s">
        <v>22090</v>
      </c>
      <c r="K434" t="s">
        <v>19904</v>
      </c>
      <c r="M434" t="s">
        <v>22205</v>
      </c>
      <c r="N434" t="s">
        <v>22658</v>
      </c>
      <c r="O434" t="s">
        <v>26939</v>
      </c>
      <c r="P434">
        <v>5</v>
      </c>
      <c r="Q434">
        <v>3</v>
      </c>
      <c r="R434">
        <v>6.65</v>
      </c>
      <c r="S434">
        <v>6.87</v>
      </c>
      <c r="T434">
        <v>612.88</v>
      </c>
      <c r="U434">
        <v>107.61</v>
      </c>
      <c r="V434">
        <v>5</v>
      </c>
      <c r="X434">
        <v>7.62</v>
      </c>
      <c r="Y434">
        <v>2</v>
      </c>
      <c r="Z434" t="s">
        <v>4250</v>
      </c>
      <c r="AA434">
        <v>2</v>
      </c>
      <c r="AB434">
        <v>13</v>
      </c>
      <c r="AC434">
        <v>1.579666666666667</v>
      </c>
      <c r="AE434" t="s">
        <v>7949</v>
      </c>
      <c r="AH434">
        <v>0</v>
      </c>
      <c r="AI434">
        <v>0</v>
      </c>
    </row>
    <row r="435" spans="1:35" x14ac:dyDescent="0.25">
      <c r="A435" t="s">
        <v>21719</v>
      </c>
      <c r="B435">
        <v>1000</v>
      </c>
      <c r="H435">
        <v>7.5</v>
      </c>
      <c r="I435" t="s">
        <v>22087</v>
      </c>
      <c r="J435" t="s">
        <v>22090</v>
      </c>
      <c r="K435" t="s">
        <v>19969</v>
      </c>
      <c r="M435" t="s">
        <v>22208</v>
      </c>
      <c r="N435" t="s">
        <v>22659</v>
      </c>
      <c r="O435" t="s">
        <v>26940</v>
      </c>
      <c r="P435">
        <v>3</v>
      </c>
      <c r="Q435">
        <v>2</v>
      </c>
      <c r="R435">
        <v>3</v>
      </c>
      <c r="S435">
        <v>4.21</v>
      </c>
      <c r="T435">
        <v>410.32</v>
      </c>
      <c r="U435">
        <v>44.37</v>
      </c>
      <c r="V435">
        <v>4.26</v>
      </c>
      <c r="W435">
        <v>12.35</v>
      </c>
      <c r="X435">
        <v>8.7799999999999994</v>
      </c>
      <c r="Y435">
        <v>3</v>
      </c>
      <c r="Z435" t="s">
        <v>4250</v>
      </c>
      <c r="AA435">
        <v>0</v>
      </c>
      <c r="AB435">
        <v>3</v>
      </c>
      <c r="AC435">
        <v>3.6455714285714289</v>
      </c>
      <c r="AE435" t="s">
        <v>7952</v>
      </c>
      <c r="AH435">
        <v>0</v>
      </c>
      <c r="AI435">
        <v>0</v>
      </c>
    </row>
    <row r="436" spans="1:35" x14ac:dyDescent="0.25">
      <c r="A436" t="s">
        <v>21720</v>
      </c>
      <c r="B436">
        <v>79</v>
      </c>
      <c r="H436">
        <v>7.5</v>
      </c>
      <c r="I436" t="s">
        <v>22087</v>
      </c>
      <c r="J436" t="s">
        <v>22090</v>
      </c>
      <c r="K436" t="s">
        <v>19969</v>
      </c>
      <c r="M436" t="s">
        <v>22208</v>
      </c>
      <c r="N436" t="s">
        <v>22660</v>
      </c>
      <c r="O436" t="s">
        <v>26941</v>
      </c>
      <c r="P436">
        <v>4</v>
      </c>
      <c r="Q436">
        <v>2</v>
      </c>
      <c r="R436">
        <v>3.53</v>
      </c>
      <c r="S436">
        <v>3.68</v>
      </c>
      <c r="T436">
        <v>454.37</v>
      </c>
      <c r="U436">
        <v>55.81</v>
      </c>
      <c r="V436">
        <v>3.97</v>
      </c>
      <c r="W436">
        <v>12.35</v>
      </c>
      <c r="X436">
        <v>7.33</v>
      </c>
      <c r="Y436">
        <v>3</v>
      </c>
      <c r="Z436" t="s">
        <v>4250</v>
      </c>
      <c r="AA436">
        <v>0</v>
      </c>
      <c r="AB436">
        <v>5</v>
      </c>
      <c r="AC436">
        <v>3.7209285714285709</v>
      </c>
      <c r="AE436" t="s">
        <v>7949</v>
      </c>
      <c r="AH436">
        <v>0</v>
      </c>
      <c r="AI436">
        <v>0</v>
      </c>
    </row>
    <row r="437" spans="1:35" x14ac:dyDescent="0.25">
      <c r="A437" t="s">
        <v>21721</v>
      </c>
      <c r="B437">
        <v>1250</v>
      </c>
      <c r="H437">
        <v>7.5</v>
      </c>
      <c r="I437" t="s">
        <v>22087</v>
      </c>
      <c r="J437" t="s">
        <v>22090</v>
      </c>
      <c r="K437" t="s">
        <v>19969</v>
      </c>
      <c r="M437" t="s">
        <v>22208</v>
      </c>
      <c r="N437" t="s">
        <v>22661</v>
      </c>
      <c r="O437" t="s">
        <v>26942</v>
      </c>
      <c r="P437">
        <v>3</v>
      </c>
      <c r="Q437">
        <v>1</v>
      </c>
      <c r="R437">
        <v>5.51</v>
      </c>
      <c r="S437">
        <v>5.57</v>
      </c>
      <c r="T437">
        <v>497.64</v>
      </c>
      <c r="U437">
        <v>35.58</v>
      </c>
      <c r="V437">
        <v>7.08</v>
      </c>
      <c r="W437">
        <v>12.85</v>
      </c>
      <c r="X437">
        <v>6.2</v>
      </c>
      <c r="Y437">
        <v>5</v>
      </c>
      <c r="Z437" t="s">
        <v>4250</v>
      </c>
      <c r="AA437">
        <v>1</v>
      </c>
      <c r="AB437">
        <v>6</v>
      </c>
      <c r="AC437">
        <v>2.6291904761904759</v>
      </c>
      <c r="AE437" t="s">
        <v>7949</v>
      </c>
      <c r="AH437">
        <v>0</v>
      </c>
      <c r="AI437">
        <v>0</v>
      </c>
    </row>
    <row r="438" spans="1:35" x14ac:dyDescent="0.25">
      <c r="A438" t="s">
        <v>21722</v>
      </c>
      <c r="B438">
        <v>300</v>
      </c>
      <c r="H438">
        <v>7.5</v>
      </c>
      <c r="I438" t="s">
        <v>22087</v>
      </c>
      <c r="J438" t="s">
        <v>22090</v>
      </c>
      <c r="K438" t="s">
        <v>19969</v>
      </c>
      <c r="M438" t="s">
        <v>22208</v>
      </c>
      <c r="N438" t="s">
        <v>22662</v>
      </c>
      <c r="O438" t="s">
        <v>26943</v>
      </c>
      <c r="P438">
        <v>3</v>
      </c>
      <c r="Q438">
        <v>2</v>
      </c>
      <c r="R438">
        <v>2.48</v>
      </c>
      <c r="S438">
        <v>3.73</v>
      </c>
      <c r="T438">
        <v>407.52</v>
      </c>
      <c r="U438">
        <v>44.37</v>
      </c>
      <c r="V438">
        <v>5.17</v>
      </c>
      <c r="W438">
        <v>12.85</v>
      </c>
      <c r="X438">
        <v>8.82</v>
      </c>
      <c r="Y438">
        <v>4</v>
      </c>
      <c r="Z438" t="s">
        <v>4250</v>
      </c>
      <c r="AA438">
        <v>1</v>
      </c>
      <c r="AB438">
        <v>4</v>
      </c>
      <c r="AC438">
        <v>4.1455714285714276</v>
      </c>
      <c r="AE438" t="s">
        <v>7952</v>
      </c>
      <c r="AH438">
        <v>0</v>
      </c>
      <c r="AI438">
        <v>0</v>
      </c>
    </row>
    <row r="439" spans="1:35" x14ac:dyDescent="0.25">
      <c r="A439" t="s">
        <v>21723</v>
      </c>
      <c r="B439">
        <v>110</v>
      </c>
      <c r="H439">
        <v>7.5</v>
      </c>
      <c r="I439" t="s">
        <v>22087</v>
      </c>
      <c r="J439" t="s">
        <v>22090</v>
      </c>
      <c r="K439" t="s">
        <v>19969</v>
      </c>
      <c r="M439" t="s">
        <v>22208</v>
      </c>
      <c r="N439" t="s">
        <v>22663</v>
      </c>
      <c r="O439" t="s">
        <v>26944</v>
      </c>
      <c r="P439">
        <v>4</v>
      </c>
      <c r="Q439">
        <v>2</v>
      </c>
      <c r="R439">
        <v>2.99</v>
      </c>
      <c r="S439">
        <v>3.19</v>
      </c>
      <c r="T439">
        <v>451.57</v>
      </c>
      <c r="U439">
        <v>55.81</v>
      </c>
      <c r="V439">
        <v>4.87</v>
      </c>
      <c r="W439">
        <v>12.85</v>
      </c>
      <c r="X439">
        <v>7.35</v>
      </c>
      <c r="Y439">
        <v>4</v>
      </c>
      <c r="Z439" t="s">
        <v>4250</v>
      </c>
      <c r="AA439">
        <v>0</v>
      </c>
      <c r="AB439">
        <v>6</v>
      </c>
      <c r="AC439">
        <v>4.2559285714285711</v>
      </c>
      <c r="AE439" t="s">
        <v>7949</v>
      </c>
      <c r="AH439">
        <v>0</v>
      </c>
      <c r="AI439">
        <v>0</v>
      </c>
    </row>
    <row r="440" spans="1:35" x14ac:dyDescent="0.25">
      <c r="A440" t="s">
        <v>21724</v>
      </c>
      <c r="B440">
        <v>90</v>
      </c>
      <c r="H440">
        <v>7.5</v>
      </c>
      <c r="I440" t="s">
        <v>22087</v>
      </c>
      <c r="J440" t="s">
        <v>22090</v>
      </c>
      <c r="K440" t="s">
        <v>19969</v>
      </c>
      <c r="M440" t="s">
        <v>22208</v>
      </c>
      <c r="N440" t="s">
        <v>22664</v>
      </c>
      <c r="O440" t="s">
        <v>26945</v>
      </c>
      <c r="P440">
        <v>5</v>
      </c>
      <c r="Q440">
        <v>1</v>
      </c>
      <c r="R440">
        <v>4.08</v>
      </c>
      <c r="S440">
        <v>4.1100000000000003</v>
      </c>
      <c r="T440">
        <v>493.61</v>
      </c>
      <c r="U440">
        <v>61.88</v>
      </c>
      <c r="V440">
        <v>5.44</v>
      </c>
      <c r="W440">
        <v>12.85</v>
      </c>
      <c r="X440">
        <v>5.8</v>
      </c>
      <c r="Y440">
        <v>4</v>
      </c>
      <c r="Z440" t="s">
        <v>4250</v>
      </c>
      <c r="AA440">
        <v>1</v>
      </c>
      <c r="AB440">
        <v>7</v>
      </c>
      <c r="AC440">
        <v>3.32397619047619</v>
      </c>
      <c r="AE440" t="s">
        <v>7949</v>
      </c>
      <c r="AH440">
        <v>0</v>
      </c>
      <c r="AI440">
        <v>0</v>
      </c>
    </row>
    <row r="441" spans="1:35" x14ac:dyDescent="0.25">
      <c r="A441" t="s">
        <v>21725</v>
      </c>
      <c r="B441">
        <v>100</v>
      </c>
      <c r="H441">
        <v>7.5</v>
      </c>
      <c r="I441" t="s">
        <v>22087</v>
      </c>
      <c r="J441" t="s">
        <v>22090</v>
      </c>
      <c r="K441" t="s">
        <v>19969</v>
      </c>
      <c r="M441" t="s">
        <v>22208</v>
      </c>
      <c r="N441" t="s">
        <v>22665</v>
      </c>
      <c r="O441" t="s">
        <v>26946</v>
      </c>
      <c r="P441">
        <v>5</v>
      </c>
      <c r="Q441">
        <v>1</v>
      </c>
      <c r="R441">
        <v>5.59</v>
      </c>
      <c r="S441">
        <v>6.03</v>
      </c>
      <c r="T441">
        <v>622.77</v>
      </c>
      <c r="U441">
        <v>72.959999999999994</v>
      </c>
      <c r="V441">
        <v>7.35</v>
      </c>
      <c r="W441">
        <v>12.85</v>
      </c>
      <c r="X441">
        <v>7.92</v>
      </c>
      <c r="Y441">
        <v>5</v>
      </c>
      <c r="Z441" t="s">
        <v>4250</v>
      </c>
      <c r="AA441">
        <v>2</v>
      </c>
      <c r="AB441">
        <v>10</v>
      </c>
      <c r="AC441">
        <v>2.833333333333333</v>
      </c>
      <c r="AE441" t="s">
        <v>7949</v>
      </c>
      <c r="AH441">
        <v>0</v>
      </c>
      <c r="AI441">
        <v>0</v>
      </c>
    </row>
    <row r="442" spans="1:35" x14ac:dyDescent="0.25">
      <c r="A442" t="s">
        <v>21726</v>
      </c>
      <c r="B442">
        <v>68</v>
      </c>
      <c r="H442">
        <v>7.5</v>
      </c>
      <c r="I442" t="s">
        <v>22087</v>
      </c>
      <c r="J442" t="s">
        <v>22090</v>
      </c>
      <c r="K442" t="s">
        <v>19969</v>
      </c>
      <c r="M442" t="s">
        <v>22208</v>
      </c>
      <c r="N442" t="s">
        <v>22666</v>
      </c>
      <c r="O442" t="s">
        <v>26947</v>
      </c>
      <c r="P442">
        <v>4</v>
      </c>
      <c r="Q442">
        <v>2</v>
      </c>
      <c r="R442">
        <v>1.1000000000000001</v>
      </c>
      <c r="S442">
        <v>4.25</v>
      </c>
      <c r="T442">
        <v>492.67</v>
      </c>
      <c r="U442">
        <v>61.6</v>
      </c>
      <c r="V442">
        <v>6.01</v>
      </c>
      <c r="W442">
        <v>12.85</v>
      </c>
      <c r="X442">
        <v>10.63</v>
      </c>
      <c r="Y442">
        <v>4</v>
      </c>
      <c r="Z442" t="s">
        <v>4250</v>
      </c>
      <c r="AA442">
        <v>1</v>
      </c>
      <c r="AB442">
        <v>9</v>
      </c>
      <c r="AC442">
        <v>2.9273571428571432</v>
      </c>
      <c r="AE442" t="s">
        <v>7952</v>
      </c>
      <c r="AH442">
        <v>0</v>
      </c>
      <c r="AI442">
        <v>0</v>
      </c>
    </row>
    <row r="443" spans="1:35" x14ac:dyDescent="0.25">
      <c r="A443" t="s">
        <v>21727</v>
      </c>
      <c r="B443">
        <v>69</v>
      </c>
      <c r="H443">
        <v>7.5</v>
      </c>
      <c r="I443" t="s">
        <v>22087</v>
      </c>
      <c r="J443" t="s">
        <v>22090</v>
      </c>
      <c r="K443" t="s">
        <v>19969</v>
      </c>
      <c r="M443" t="s">
        <v>22208</v>
      </c>
      <c r="N443" t="s">
        <v>22667</v>
      </c>
      <c r="O443" t="s">
        <v>26948</v>
      </c>
      <c r="P443">
        <v>4</v>
      </c>
      <c r="Q443">
        <v>2</v>
      </c>
      <c r="R443">
        <v>4.45</v>
      </c>
      <c r="S443">
        <v>4.7</v>
      </c>
      <c r="T443">
        <v>541.70000000000005</v>
      </c>
      <c r="U443">
        <v>55.81</v>
      </c>
      <c r="V443">
        <v>7</v>
      </c>
      <c r="W443">
        <v>12.85</v>
      </c>
      <c r="X443">
        <v>7.53</v>
      </c>
      <c r="Y443">
        <v>5</v>
      </c>
      <c r="Z443" t="s">
        <v>4250</v>
      </c>
      <c r="AA443">
        <v>2</v>
      </c>
      <c r="AB443">
        <v>8</v>
      </c>
      <c r="AC443">
        <v>2.65</v>
      </c>
      <c r="AE443" t="s">
        <v>7949</v>
      </c>
      <c r="AH443">
        <v>0</v>
      </c>
      <c r="AI443">
        <v>0</v>
      </c>
    </row>
    <row r="444" spans="1:35" x14ac:dyDescent="0.25">
      <c r="A444" t="s">
        <v>21728</v>
      </c>
      <c r="B444">
        <v>46</v>
      </c>
      <c r="H444">
        <v>7.5</v>
      </c>
      <c r="I444" t="s">
        <v>22087</v>
      </c>
      <c r="J444" t="s">
        <v>22090</v>
      </c>
      <c r="K444" t="s">
        <v>19969</v>
      </c>
      <c r="M444" t="s">
        <v>22208</v>
      </c>
      <c r="N444" t="s">
        <v>22668</v>
      </c>
      <c r="O444" t="s">
        <v>26949</v>
      </c>
      <c r="P444">
        <v>4</v>
      </c>
      <c r="Q444">
        <v>2</v>
      </c>
      <c r="R444">
        <v>4.45</v>
      </c>
      <c r="S444">
        <v>4.7</v>
      </c>
      <c r="T444">
        <v>541.70000000000005</v>
      </c>
      <c r="U444">
        <v>55.81</v>
      </c>
      <c r="V444">
        <v>7</v>
      </c>
      <c r="W444">
        <v>12.85</v>
      </c>
      <c r="X444">
        <v>7.53</v>
      </c>
      <c r="Y444">
        <v>5</v>
      </c>
      <c r="Z444" t="s">
        <v>4250</v>
      </c>
      <c r="AA444">
        <v>2</v>
      </c>
      <c r="AB444">
        <v>8</v>
      </c>
      <c r="AC444">
        <v>2.65</v>
      </c>
      <c r="AE444" t="s">
        <v>7949</v>
      </c>
      <c r="AH444">
        <v>0</v>
      </c>
      <c r="AI444">
        <v>0</v>
      </c>
    </row>
    <row r="445" spans="1:35" x14ac:dyDescent="0.25">
      <c r="A445" t="s">
        <v>21729</v>
      </c>
      <c r="B445">
        <v>79</v>
      </c>
      <c r="H445">
        <v>7.5</v>
      </c>
      <c r="I445" t="s">
        <v>22087</v>
      </c>
      <c r="J445" t="s">
        <v>22090</v>
      </c>
      <c r="K445" t="s">
        <v>19969</v>
      </c>
      <c r="M445" t="s">
        <v>22208</v>
      </c>
      <c r="N445" t="s">
        <v>22669</v>
      </c>
      <c r="O445" t="s">
        <v>26950</v>
      </c>
      <c r="P445">
        <v>3</v>
      </c>
      <c r="Q445">
        <v>1</v>
      </c>
      <c r="R445">
        <v>5.1100000000000003</v>
      </c>
      <c r="S445">
        <v>5.1100000000000003</v>
      </c>
      <c r="T445">
        <v>511.63</v>
      </c>
      <c r="U445">
        <v>52.65</v>
      </c>
      <c r="V445">
        <v>6.72</v>
      </c>
      <c r="W445">
        <v>12.85</v>
      </c>
      <c r="X445">
        <v>4.04</v>
      </c>
      <c r="Y445">
        <v>5</v>
      </c>
      <c r="Z445" t="s">
        <v>4250</v>
      </c>
      <c r="AA445">
        <v>2</v>
      </c>
      <c r="AB445">
        <v>5</v>
      </c>
      <c r="AC445">
        <v>2.833333333333333</v>
      </c>
      <c r="AE445" t="s">
        <v>7949</v>
      </c>
      <c r="AH445">
        <v>0</v>
      </c>
      <c r="AI445">
        <v>0</v>
      </c>
    </row>
    <row r="446" spans="1:35" x14ac:dyDescent="0.25">
      <c r="A446" t="s">
        <v>21730</v>
      </c>
      <c r="B446">
        <v>3800</v>
      </c>
      <c r="H446">
        <v>7.5</v>
      </c>
      <c r="I446" t="s">
        <v>22087</v>
      </c>
      <c r="J446" t="s">
        <v>22090</v>
      </c>
      <c r="K446" t="s">
        <v>19969</v>
      </c>
      <c r="M446" t="s">
        <v>22208</v>
      </c>
      <c r="N446" t="s">
        <v>22670</v>
      </c>
      <c r="O446" t="s">
        <v>26951</v>
      </c>
    </row>
    <row r="447" spans="1:35" x14ac:dyDescent="0.25">
      <c r="A447" t="s">
        <v>21731</v>
      </c>
      <c r="B447">
        <v>1000</v>
      </c>
      <c r="J447" t="s">
        <v>22090</v>
      </c>
      <c r="K447" t="s">
        <v>19969</v>
      </c>
      <c r="M447" t="s">
        <v>22208</v>
      </c>
      <c r="N447" t="s">
        <v>22671</v>
      </c>
      <c r="O447" t="s">
        <v>26952</v>
      </c>
      <c r="P447">
        <v>6</v>
      </c>
      <c r="Q447">
        <v>1</v>
      </c>
      <c r="R447">
        <v>4.84</v>
      </c>
      <c r="S447">
        <v>4.84</v>
      </c>
      <c r="T447">
        <v>528.4</v>
      </c>
      <c r="U447">
        <v>92.09</v>
      </c>
      <c r="V447">
        <v>4.8600000000000003</v>
      </c>
      <c r="W447">
        <v>11.47</v>
      </c>
      <c r="X447">
        <v>2.96</v>
      </c>
      <c r="Y447">
        <v>3</v>
      </c>
      <c r="Z447" t="s">
        <v>4250</v>
      </c>
      <c r="AA447">
        <v>1</v>
      </c>
      <c r="AB447">
        <v>3</v>
      </c>
      <c r="AC447">
        <v>2.843666666666667</v>
      </c>
      <c r="AE447" t="s">
        <v>7949</v>
      </c>
      <c r="AH447">
        <v>0</v>
      </c>
      <c r="AI447">
        <v>0</v>
      </c>
    </row>
    <row r="448" spans="1:35" x14ac:dyDescent="0.25">
      <c r="A448" t="s">
        <v>21732</v>
      </c>
      <c r="B448">
        <v>760</v>
      </c>
      <c r="J448" t="s">
        <v>22090</v>
      </c>
      <c r="K448" t="s">
        <v>19969</v>
      </c>
      <c r="M448" t="s">
        <v>22208</v>
      </c>
      <c r="N448" t="s">
        <v>22672</v>
      </c>
      <c r="O448" t="s">
        <v>26953</v>
      </c>
      <c r="P448">
        <v>5</v>
      </c>
      <c r="Q448">
        <v>1</v>
      </c>
      <c r="R448">
        <v>4.99</v>
      </c>
      <c r="S448">
        <v>5.01</v>
      </c>
      <c r="T448">
        <v>518.41</v>
      </c>
      <c r="U448">
        <v>65.790000000000006</v>
      </c>
      <c r="V448">
        <v>5.13</v>
      </c>
      <c r="W448">
        <v>11.47</v>
      </c>
      <c r="X448">
        <v>6.16</v>
      </c>
      <c r="Y448">
        <v>4</v>
      </c>
      <c r="Z448" t="s">
        <v>4250</v>
      </c>
      <c r="AA448">
        <v>2</v>
      </c>
      <c r="AB448">
        <v>5</v>
      </c>
      <c r="AC448">
        <v>2.833333333333333</v>
      </c>
      <c r="AE448" t="s">
        <v>7949</v>
      </c>
      <c r="AH448">
        <v>0</v>
      </c>
      <c r="AI448">
        <v>0</v>
      </c>
    </row>
    <row r="449" spans="1:35" x14ac:dyDescent="0.25">
      <c r="A449" t="s">
        <v>21733</v>
      </c>
      <c r="B449">
        <v>670</v>
      </c>
      <c r="J449" t="s">
        <v>22090</v>
      </c>
      <c r="K449" t="s">
        <v>19969</v>
      </c>
      <c r="M449" t="s">
        <v>22208</v>
      </c>
      <c r="N449" t="s">
        <v>22673</v>
      </c>
      <c r="O449" t="s">
        <v>26954</v>
      </c>
      <c r="P449">
        <v>5</v>
      </c>
      <c r="Q449">
        <v>2</v>
      </c>
      <c r="R449">
        <v>1.96</v>
      </c>
      <c r="S449">
        <v>3.16</v>
      </c>
      <c r="T449">
        <v>428.29</v>
      </c>
      <c r="U449">
        <v>74.58</v>
      </c>
      <c r="V449">
        <v>3.22</v>
      </c>
      <c r="W449">
        <v>11.47</v>
      </c>
      <c r="X449">
        <v>8.7799999999999994</v>
      </c>
      <c r="Y449">
        <v>3</v>
      </c>
      <c r="Z449" t="s">
        <v>4250</v>
      </c>
      <c r="AA449">
        <v>0</v>
      </c>
      <c r="AB449">
        <v>3</v>
      </c>
      <c r="AC449">
        <v>4.5422142857142864</v>
      </c>
      <c r="AE449" t="s">
        <v>7952</v>
      </c>
      <c r="AH449">
        <v>0</v>
      </c>
      <c r="AI449">
        <v>0</v>
      </c>
    </row>
    <row r="450" spans="1:35" x14ac:dyDescent="0.25">
      <c r="A450" t="s">
        <v>21734</v>
      </c>
      <c r="B450">
        <v>630</v>
      </c>
      <c r="J450" t="s">
        <v>22090</v>
      </c>
      <c r="K450" t="s">
        <v>19969</v>
      </c>
      <c r="M450" t="s">
        <v>22208</v>
      </c>
      <c r="N450" t="s">
        <v>22674</v>
      </c>
      <c r="O450" t="s">
        <v>26955</v>
      </c>
      <c r="P450">
        <v>6</v>
      </c>
      <c r="Q450">
        <v>2</v>
      </c>
      <c r="R450">
        <v>2.48</v>
      </c>
      <c r="S450">
        <v>2.63</v>
      </c>
      <c r="T450">
        <v>472.34</v>
      </c>
      <c r="U450">
        <v>86.02</v>
      </c>
      <c r="V450">
        <v>2.92</v>
      </c>
      <c r="W450">
        <v>11.47</v>
      </c>
      <c r="X450">
        <v>7.32</v>
      </c>
      <c r="Y450">
        <v>3</v>
      </c>
      <c r="Z450" t="s">
        <v>4250</v>
      </c>
      <c r="AA450">
        <v>0</v>
      </c>
      <c r="AB450">
        <v>5</v>
      </c>
      <c r="AC450">
        <v>4.4575714285714287</v>
      </c>
      <c r="AE450" t="s">
        <v>7949</v>
      </c>
      <c r="AH450">
        <v>0</v>
      </c>
      <c r="AI450">
        <v>0</v>
      </c>
    </row>
    <row r="451" spans="1:35" x14ac:dyDescent="0.25">
      <c r="A451" t="s">
        <v>21735</v>
      </c>
      <c r="B451">
        <v>5000</v>
      </c>
      <c r="J451" t="s">
        <v>22090</v>
      </c>
      <c r="K451" t="s">
        <v>19969</v>
      </c>
      <c r="M451" t="s">
        <v>22208</v>
      </c>
      <c r="N451" t="s">
        <v>22675</v>
      </c>
      <c r="O451" t="s">
        <v>26956</v>
      </c>
      <c r="P451">
        <v>6</v>
      </c>
      <c r="Q451">
        <v>2</v>
      </c>
      <c r="R451">
        <v>1.17</v>
      </c>
      <c r="S451">
        <v>2.37</v>
      </c>
      <c r="T451">
        <v>458.31</v>
      </c>
      <c r="U451">
        <v>83.81</v>
      </c>
      <c r="V451">
        <v>3.23</v>
      </c>
      <c r="W451">
        <v>11</v>
      </c>
      <c r="X451">
        <v>8.7799999999999994</v>
      </c>
      <c r="Y451">
        <v>3</v>
      </c>
      <c r="Z451" t="s">
        <v>4250</v>
      </c>
      <c r="AA451">
        <v>0</v>
      </c>
      <c r="AB451">
        <v>4</v>
      </c>
      <c r="AC451">
        <v>4.4077857142857146</v>
      </c>
      <c r="AE451" t="s">
        <v>7952</v>
      </c>
      <c r="AH451">
        <v>0</v>
      </c>
      <c r="AI451">
        <v>0</v>
      </c>
    </row>
    <row r="452" spans="1:35" x14ac:dyDescent="0.25">
      <c r="A452" t="s">
        <v>21736</v>
      </c>
      <c r="B452">
        <v>1000</v>
      </c>
      <c r="J452" t="s">
        <v>22090</v>
      </c>
      <c r="K452" t="s">
        <v>19969</v>
      </c>
      <c r="M452" t="s">
        <v>22208</v>
      </c>
      <c r="N452" t="s">
        <v>22676</v>
      </c>
      <c r="O452" t="s">
        <v>26957</v>
      </c>
      <c r="P452">
        <v>7</v>
      </c>
      <c r="Q452">
        <v>2</v>
      </c>
      <c r="R452">
        <v>1.68</v>
      </c>
      <c r="S452">
        <v>1.83</v>
      </c>
      <c r="T452">
        <v>502.37</v>
      </c>
      <c r="U452">
        <v>95.25</v>
      </c>
      <c r="V452">
        <v>2.93</v>
      </c>
      <c r="W452">
        <v>11</v>
      </c>
      <c r="X452">
        <v>7.32</v>
      </c>
      <c r="Y452">
        <v>3</v>
      </c>
      <c r="Z452" t="s">
        <v>4250</v>
      </c>
      <c r="AA452">
        <v>1</v>
      </c>
      <c r="AB452">
        <v>6</v>
      </c>
      <c r="AC452">
        <v>4.3250000000000002</v>
      </c>
      <c r="AE452" t="s">
        <v>7949</v>
      </c>
      <c r="AH452">
        <v>0</v>
      </c>
      <c r="AI452">
        <v>0</v>
      </c>
    </row>
    <row r="453" spans="1:35" x14ac:dyDescent="0.25">
      <c r="A453" t="s">
        <v>21737</v>
      </c>
      <c r="B453">
        <v>10000</v>
      </c>
      <c r="J453" t="s">
        <v>22090</v>
      </c>
      <c r="K453" t="s">
        <v>19969</v>
      </c>
      <c r="M453" t="s">
        <v>22208</v>
      </c>
      <c r="N453" t="s">
        <v>22677</v>
      </c>
      <c r="O453" t="s">
        <v>26958</v>
      </c>
      <c r="P453">
        <v>6</v>
      </c>
      <c r="Q453">
        <v>1</v>
      </c>
      <c r="R453">
        <v>4.79</v>
      </c>
      <c r="S453">
        <v>4.79</v>
      </c>
      <c r="T453">
        <v>525.61</v>
      </c>
      <c r="U453">
        <v>92.09</v>
      </c>
      <c r="V453">
        <v>5.77</v>
      </c>
      <c r="W453">
        <v>11.96</v>
      </c>
      <c r="X453">
        <v>3.67</v>
      </c>
      <c r="Y453">
        <v>4</v>
      </c>
      <c r="Z453" t="s">
        <v>4250</v>
      </c>
      <c r="AA453">
        <v>2</v>
      </c>
      <c r="AB453">
        <v>4</v>
      </c>
      <c r="AC453">
        <v>2.8686666666666669</v>
      </c>
      <c r="AE453" t="s">
        <v>7949</v>
      </c>
      <c r="AH453">
        <v>0</v>
      </c>
      <c r="AI453">
        <v>0</v>
      </c>
    </row>
    <row r="454" spans="1:35" x14ac:dyDescent="0.25">
      <c r="A454" t="s">
        <v>21738</v>
      </c>
      <c r="B454">
        <v>151</v>
      </c>
      <c r="J454" t="s">
        <v>22090</v>
      </c>
      <c r="K454" t="s">
        <v>19969</v>
      </c>
      <c r="M454" t="s">
        <v>22208</v>
      </c>
      <c r="N454" t="s">
        <v>22678</v>
      </c>
      <c r="O454" t="s">
        <v>26959</v>
      </c>
      <c r="P454">
        <v>5</v>
      </c>
      <c r="Q454">
        <v>1</v>
      </c>
      <c r="R454">
        <v>4.91</v>
      </c>
      <c r="S454">
        <v>4.96</v>
      </c>
      <c r="T454">
        <v>515.61</v>
      </c>
      <c r="U454">
        <v>65.790000000000006</v>
      </c>
      <c r="V454">
        <v>6.03</v>
      </c>
      <c r="W454">
        <v>11.96</v>
      </c>
      <c r="X454">
        <v>6.19</v>
      </c>
      <c r="Y454">
        <v>5</v>
      </c>
      <c r="Z454" t="s">
        <v>4250</v>
      </c>
      <c r="AA454">
        <v>2</v>
      </c>
      <c r="AB454">
        <v>6</v>
      </c>
      <c r="AC454">
        <v>2.8533333333333331</v>
      </c>
      <c r="AE454" t="s">
        <v>7949</v>
      </c>
      <c r="AH454">
        <v>0</v>
      </c>
      <c r="AI454">
        <v>0</v>
      </c>
    </row>
    <row r="455" spans="1:35" x14ac:dyDescent="0.25">
      <c r="A455" t="s">
        <v>21739</v>
      </c>
      <c r="B455">
        <v>580</v>
      </c>
      <c r="J455" t="s">
        <v>22090</v>
      </c>
      <c r="K455" t="s">
        <v>19969</v>
      </c>
      <c r="M455" t="s">
        <v>22208</v>
      </c>
      <c r="N455" t="s">
        <v>22679</v>
      </c>
      <c r="O455" t="s">
        <v>26960</v>
      </c>
      <c r="P455">
        <v>5</v>
      </c>
      <c r="Q455">
        <v>2</v>
      </c>
      <c r="R455">
        <v>1.88</v>
      </c>
      <c r="S455">
        <v>3.12</v>
      </c>
      <c r="T455">
        <v>425.49</v>
      </c>
      <c r="U455">
        <v>74.58</v>
      </c>
      <c r="V455">
        <v>4.12</v>
      </c>
      <c r="W455">
        <v>11.96</v>
      </c>
      <c r="X455">
        <v>8.82</v>
      </c>
      <c r="Y455">
        <v>4</v>
      </c>
      <c r="Z455" t="s">
        <v>4250</v>
      </c>
      <c r="AA455">
        <v>0</v>
      </c>
      <c r="AB455">
        <v>4</v>
      </c>
      <c r="AC455">
        <v>4.5622142857142851</v>
      </c>
      <c r="AE455" t="s">
        <v>7952</v>
      </c>
      <c r="AH455">
        <v>0</v>
      </c>
      <c r="AI455">
        <v>0</v>
      </c>
    </row>
    <row r="456" spans="1:35" x14ac:dyDescent="0.25">
      <c r="A456" t="s">
        <v>21740</v>
      </c>
      <c r="B456">
        <v>3700</v>
      </c>
      <c r="H456">
        <v>4.5</v>
      </c>
      <c r="I456" t="s">
        <v>22085</v>
      </c>
      <c r="J456" t="s">
        <v>22090</v>
      </c>
      <c r="K456" t="s">
        <v>19991</v>
      </c>
      <c r="M456" t="s">
        <v>22209</v>
      </c>
      <c r="N456" t="s">
        <v>22680</v>
      </c>
      <c r="O456" t="s">
        <v>26961</v>
      </c>
      <c r="P456">
        <v>3</v>
      </c>
      <c r="Q456">
        <v>3</v>
      </c>
      <c r="R456">
        <v>3.25</v>
      </c>
      <c r="S456">
        <v>3.28</v>
      </c>
      <c r="T456">
        <v>318.38</v>
      </c>
      <c r="U456">
        <v>83.9</v>
      </c>
      <c r="V456">
        <v>2.83</v>
      </c>
      <c r="W456">
        <v>9.49</v>
      </c>
      <c r="X456">
        <v>6.29</v>
      </c>
      <c r="Y456">
        <v>3</v>
      </c>
      <c r="Z456" t="s">
        <v>4250</v>
      </c>
      <c r="AA456">
        <v>0</v>
      </c>
      <c r="AB456">
        <v>4</v>
      </c>
      <c r="AC456">
        <v>4.4016666666666673</v>
      </c>
      <c r="AE456" t="s">
        <v>7949</v>
      </c>
      <c r="AH456">
        <v>0</v>
      </c>
      <c r="AI456">
        <v>0</v>
      </c>
    </row>
    <row r="457" spans="1:35" x14ac:dyDescent="0.25">
      <c r="A457" t="s">
        <v>21741</v>
      </c>
      <c r="B457">
        <v>600</v>
      </c>
      <c r="H457">
        <v>4.5</v>
      </c>
      <c r="I457" t="s">
        <v>22085</v>
      </c>
      <c r="J457" t="s">
        <v>22090</v>
      </c>
      <c r="K457" t="s">
        <v>19991</v>
      </c>
      <c r="M457" t="s">
        <v>22209</v>
      </c>
      <c r="N457" t="s">
        <v>22681</v>
      </c>
      <c r="O457" t="s">
        <v>26962</v>
      </c>
      <c r="P457">
        <v>2</v>
      </c>
      <c r="Q457">
        <v>2</v>
      </c>
      <c r="R457">
        <v>4.8499999999999996</v>
      </c>
      <c r="S457">
        <v>4.8499999999999996</v>
      </c>
      <c r="T457">
        <v>376.5</v>
      </c>
      <c r="U457">
        <v>86.4</v>
      </c>
      <c r="V457">
        <v>3.42</v>
      </c>
      <c r="X457">
        <v>4.33</v>
      </c>
      <c r="Y457">
        <v>2</v>
      </c>
      <c r="Z457" t="s">
        <v>4250</v>
      </c>
      <c r="AA457">
        <v>0</v>
      </c>
      <c r="AB457">
        <v>4</v>
      </c>
      <c r="AC457">
        <v>3.4571428571428569</v>
      </c>
      <c r="AE457" t="s">
        <v>7949</v>
      </c>
      <c r="AH457">
        <v>0</v>
      </c>
      <c r="AI457">
        <v>0</v>
      </c>
    </row>
    <row r="458" spans="1:35" x14ac:dyDescent="0.25">
      <c r="A458" t="s">
        <v>21742</v>
      </c>
      <c r="B458">
        <v>160</v>
      </c>
      <c r="H458">
        <v>4.5</v>
      </c>
      <c r="I458" t="s">
        <v>22085</v>
      </c>
      <c r="J458" t="s">
        <v>22090</v>
      </c>
      <c r="K458" t="s">
        <v>19991</v>
      </c>
      <c r="M458" t="s">
        <v>22209</v>
      </c>
      <c r="N458" t="s">
        <v>22682</v>
      </c>
      <c r="O458" t="s">
        <v>26963</v>
      </c>
      <c r="P458">
        <v>5</v>
      </c>
      <c r="Q458">
        <v>3</v>
      </c>
      <c r="R458">
        <v>4.84</v>
      </c>
      <c r="S458">
        <v>4.87</v>
      </c>
      <c r="T458">
        <v>486.96</v>
      </c>
      <c r="U458">
        <v>110.2</v>
      </c>
      <c r="V458">
        <v>5.48</v>
      </c>
      <c r="W458">
        <v>9.4600000000000009</v>
      </c>
      <c r="X458">
        <v>6.27</v>
      </c>
      <c r="Y458">
        <v>4</v>
      </c>
      <c r="Z458" t="s">
        <v>4250</v>
      </c>
      <c r="AA458">
        <v>1</v>
      </c>
      <c r="AB458">
        <v>7</v>
      </c>
      <c r="AC458">
        <v>1.651476190476191</v>
      </c>
      <c r="AE458" t="s">
        <v>7949</v>
      </c>
      <c r="AH458">
        <v>0</v>
      </c>
      <c r="AI458">
        <v>0</v>
      </c>
    </row>
    <row r="459" spans="1:35" x14ac:dyDescent="0.25">
      <c r="A459" t="s">
        <v>21743</v>
      </c>
      <c r="B459">
        <v>240</v>
      </c>
      <c r="H459">
        <v>4.5</v>
      </c>
      <c r="I459" t="s">
        <v>22085</v>
      </c>
      <c r="J459" t="s">
        <v>22090</v>
      </c>
      <c r="K459" t="s">
        <v>19991</v>
      </c>
      <c r="M459" t="s">
        <v>22209</v>
      </c>
      <c r="N459" t="s">
        <v>22683</v>
      </c>
      <c r="O459" t="s">
        <v>26964</v>
      </c>
      <c r="P459">
        <v>3</v>
      </c>
      <c r="Q459">
        <v>3</v>
      </c>
      <c r="R459">
        <v>4.76</v>
      </c>
      <c r="S459">
        <v>4.76</v>
      </c>
      <c r="T459">
        <v>434.58</v>
      </c>
      <c r="U459">
        <v>92.64</v>
      </c>
      <c r="V459">
        <v>3.44</v>
      </c>
      <c r="X459">
        <v>3.94</v>
      </c>
      <c r="Y459">
        <v>2</v>
      </c>
      <c r="Z459" t="s">
        <v>4250</v>
      </c>
      <c r="AA459">
        <v>0</v>
      </c>
      <c r="AB459">
        <v>7</v>
      </c>
      <c r="AC459">
        <v>2.665952380952382</v>
      </c>
      <c r="AE459" t="s">
        <v>7949</v>
      </c>
      <c r="AH459">
        <v>0</v>
      </c>
      <c r="AI459">
        <v>0</v>
      </c>
    </row>
    <row r="460" spans="1:35" x14ac:dyDescent="0.25">
      <c r="A460" t="s">
        <v>21744</v>
      </c>
      <c r="B460">
        <v>110</v>
      </c>
      <c r="H460">
        <v>4.5</v>
      </c>
      <c r="I460" t="s">
        <v>22085</v>
      </c>
      <c r="J460" t="s">
        <v>22090</v>
      </c>
      <c r="K460" t="s">
        <v>19991</v>
      </c>
      <c r="M460" t="s">
        <v>22209</v>
      </c>
      <c r="N460" t="s">
        <v>22684</v>
      </c>
      <c r="O460" t="s">
        <v>26965</v>
      </c>
      <c r="P460">
        <v>4</v>
      </c>
      <c r="Q460">
        <v>3</v>
      </c>
      <c r="R460">
        <v>4.5</v>
      </c>
      <c r="S460">
        <v>4.5</v>
      </c>
      <c r="T460">
        <v>468.99</v>
      </c>
      <c r="U460">
        <v>101.87</v>
      </c>
      <c r="V460">
        <v>4.08</v>
      </c>
      <c r="X460">
        <v>3.88</v>
      </c>
      <c r="Y460">
        <v>3</v>
      </c>
      <c r="Z460" t="s">
        <v>4250</v>
      </c>
      <c r="AA460">
        <v>0</v>
      </c>
      <c r="AB460">
        <v>10</v>
      </c>
      <c r="AC460">
        <v>2.2425000000000002</v>
      </c>
      <c r="AE460" t="s">
        <v>7949</v>
      </c>
      <c r="AH460">
        <v>0</v>
      </c>
      <c r="AI460">
        <v>0</v>
      </c>
    </row>
    <row r="461" spans="1:35" x14ac:dyDescent="0.25">
      <c r="A461" t="s">
        <v>21745</v>
      </c>
      <c r="B461">
        <v>2800</v>
      </c>
      <c r="H461">
        <v>4.8</v>
      </c>
      <c r="I461" t="s">
        <v>22086</v>
      </c>
      <c r="J461" t="s">
        <v>22090</v>
      </c>
      <c r="K461" t="s">
        <v>22096</v>
      </c>
      <c r="M461" t="s">
        <v>22201</v>
      </c>
      <c r="N461" t="s">
        <v>22685</v>
      </c>
      <c r="O461" t="s">
        <v>26966</v>
      </c>
      <c r="P461">
        <v>5</v>
      </c>
      <c r="Q461">
        <v>4</v>
      </c>
      <c r="R461">
        <v>0.42</v>
      </c>
      <c r="S461">
        <v>3.53</v>
      </c>
      <c r="T461">
        <v>589.67999999999995</v>
      </c>
      <c r="U461">
        <v>136.04</v>
      </c>
      <c r="V461">
        <v>3.94</v>
      </c>
      <c r="W461">
        <v>4.33</v>
      </c>
      <c r="X461">
        <v>0</v>
      </c>
      <c r="Y461">
        <v>2</v>
      </c>
      <c r="Z461" t="s">
        <v>4250</v>
      </c>
      <c r="AA461">
        <v>1</v>
      </c>
      <c r="AB461">
        <v>17</v>
      </c>
      <c r="AC461">
        <v>2.7349999999999999</v>
      </c>
      <c r="AE461" t="s">
        <v>7951</v>
      </c>
      <c r="AH461">
        <v>0</v>
      </c>
      <c r="AI461">
        <v>0</v>
      </c>
    </row>
    <row r="462" spans="1:35" x14ac:dyDescent="0.25">
      <c r="A462" t="s">
        <v>21746</v>
      </c>
      <c r="B462">
        <v>310</v>
      </c>
      <c r="H462">
        <v>4.8</v>
      </c>
      <c r="I462" t="s">
        <v>22086</v>
      </c>
      <c r="J462" t="s">
        <v>22090</v>
      </c>
      <c r="K462" t="s">
        <v>22096</v>
      </c>
      <c r="M462" t="s">
        <v>22201</v>
      </c>
      <c r="N462" t="s">
        <v>22686</v>
      </c>
      <c r="O462" t="s">
        <v>26967</v>
      </c>
      <c r="P462">
        <v>5</v>
      </c>
      <c r="Q462">
        <v>4</v>
      </c>
      <c r="R462">
        <v>0.99</v>
      </c>
      <c r="S462">
        <v>3.74</v>
      </c>
      <c r="T462">
        <v>603.71</v>
      </c>
      <c r="U462">
        <v>136.04</v>
      </c>
      <c r="V462">
        <v>4.33</v>
      </c>
      <c r="W462">
        <v>4.6500000000000004</v>
      </c>
      <c r="X462">
        <v>0</v>
      </c>
      <c r="Y462">
        <v>2</v>
      </c>
      <c r="Z462" t="s">
        <v>4250</v>
      </c>
      <c r="AA462">
        <v>1</v>
      </c>
      <c r="AB462">
        <v>18</v>
      </c>
      <c r="AC462">
        <v>2.63</v>
      </c>
      <c r="AE462" t="s">
        <v>7951</v>
      </c>
      <c r="AH462">
        <v>0</v>
      </c>
      <c r="AI462">
        <v>0</v>
      </c>
    </row>
    <row r="463" spans="1:35" x14ac:dyDescent="0.25">
      <c r="A463" t="s">
        <v>21747</v>
      </c>
      <c r="B463">
        <v>400</v>
      </c>
      <c r="H463">
        <v>4.8</v>
      </c>
      <c r="I463" t="s">
        <v>22086</v>
      </c>
      <c r="J463" t="s">
        <v>22090</v>
      </c>
      <c r="K463" t="s">
        <v>22096</v>
      </c>
      <c r="M463" t="s">
        <v>22201</v>
      </c>
      <c r="N463" t="s">
        <v>22687</v>
      </c>
      <c r="O463" t="s">
        <v>26968</v>
      </c>
      <c r="P463">
        <v>5</v>
      </c>
      <c r="Q463">
        <v>4</v>
      </c>
      <c r="R463">
        <v>1.46</v>
      </c>
      <c r="S463">
        <v>4.1500000000000004</v>
      </c>
      <c r="T463">
        <v>617.73</v>
      </c>
      <c r="U463">
        <v>136.04</v>
      </c>
      <c r="V463">
        <v>4.72</v>
      </c>
      <c r="W463">
        <v>4.7</v>
      </c>
      <c r="X463">
        <v>0</v>
      </c>
      <c r="Y463">
        <v>2</v>
      </c>
      <c r="Z463" t="s">
        <v>4250</v>
      </c>
      <c r="AA463">
        <v>1</v>
      </c>
      <c r="AB463">
        <v>19</v>
      </c>
      <c r="AC463">
        <v>2.4249999999999998</v>
      </c>
      <c r="AE463" t="s">
        <v>7951</v>
      </c>
      <c r="AH463">
        <v>0</v>
      </c>
      <c r="AI463">
        <v>0</v>
      </c>
    </row>
    <row r="464" spans="1:35" x14ac:dyDescent="0.25">
      <c r="A464" t="s">
        <v>21748</v>
      </c>
      <c r="B464">
        <v>240</v>
      </c>
      <c r="H464">
        <v>4.8</v>
      </c>
      <c r="I464" t="s">
        <v>22086</v>
      </c>
      <c r="J464" t="s">
        <v>22090</v>
      </c>
      <c r="K464" t="s">
        <v>22096</v>
      </c>
      <c r="M464" t="s">
        <v>22201</v>
      </c>
      <c r="N464" t="s">
        <v>22688</v>
      </c>
      <c r="O464" t="s">
        <v>26969</v>
      </c>
      <c r="P464">
        <v>5</v>
      </c>
      <c r="Q464">
        <v>4</v>
      </c>
      <c r="R464">
        <v>1.88</v>
      </c>
      <c r="S464">
        <v>4.51</v>
      </c>
      <c r="T464">
        <v>631.76</v>
      </c>
      <c r="U464">
        <v>136.04</v>
      </c>
      <c r="V464">
        <v>5.1100000000000003</v>
      </c>
      <c r="W464">
        <v>4.75</v>
      </c>
      <c r="X464">
        <v>0</v>
      </c>
      <c r="Y464">
        <v>2</v>
      </c>
      <c r="Z464" t="s">
        <v>4250</v>
      </c>
      <c r="AA464">
        <v>2</v>
      </c>
      <c r="AB464">
        <v>20</v>
      </c>
      <c r="AC464">
        <v>2.2450000000000001</v>
      </c>
      <c r="AE464" t="s">
        <v>7951</v>
      </c>
      <c r="AH464">
        <v>0</v>
      </c>
      <c r="AI464">
        <v>0</v>
      </c>
    </row>
    <row r="465" spans="1:35" x14ac:dyDescent="0.25">
      <c r="A465" t="s">
        <v>21749</v>
      </c>
      <c r="B465">
        <v>200</v>
      </c>
      <c r="H465">
        <v>4.8</v>
      </c>
      <c r="I465" t="s">
        <v>22086</v>
      </c>
      <c r="J465" t="s">
        <v>22090</v>
      </c>
      <c r="K465" t="s">
        <v>22096</v>
      </c>
      <c r="M465" t="s">
        <v>22201</v>
      </c>
      <c r="N465" t="s">
        <v>22689</v>
      </c>
      <c r="O465" t="s">
        <v>26970</v>
      </c>
      <c r="P465">
        <v>5</v>
      </c>
      <c r="Q465">
        <v>4</v>
      </c>
      <c r="R465">
        <v>2.93</v>
      </c>
      <c r="S465">
        <v>5.53</v>
      </c>
      <c r="T465">
        <v>659.81</v>
      </c>
      <c r="U465">
        <v>136.04</v>
      </c>
      <c r="V465">
        <v>5.89</v>
      </c>
      <c r="W465">
        <v>4.7699999999999996</v>
      </c>
      <c r="X465">
        <v>0</v>
      </c>
      <c r="Y465">
        <v>2</v>
      </c>
      <c r="Z465" t="s">
        <v>4250</v>
      </c>
      <c r="AA465">
        <v>2</v>
      </c>
      <c r="AB465">
        <v>22</v>
      </c>
      <c r="AC465">
        <v>1.5349999999999999</v>
      </c>
      <c r="AE465" t="s">
        <v>7951</v>
      </c>
      <c r="AH465">
        <v>0</v>
      </c>
      <c r="AI465">
        <v>0</v>
      </c>
    </row>
    <row r="466" spans="1:35" x14ac:dyDescent="0.25">
      <c r="A466" t="s">
        <v>21750</v>
      </c>
      <c r="B466">
        <v>50</v>
      </c>
      <c r="H466">
        <v>4.8</v>
      </c>
      <c r="I466" t="s">
        <v>22086</v>
      </c>
      <c r="J466" t="s">
        <v>22090</v>
      </c>
      <c r="K466" t="s">
        <v>22096</v>
      </c>
      <c r="M466" t="s">
        <v>22201</v>
      </c>
      <c r="N466" t="s">
        <v>22690</v>
      </c>
      <c r="O466" t="s">
        <v>26971</v>
      </c>
      <c r="P466">
        <v>5</v>
      </c>
      <c r="Q466">
        <v>4</v>
      </c>
      <c r="R466">
        <v>2.4300000000000002</v>
      </c>
      <c r="S466">
        <v>4.9800000000000004</v>
      </c>
      <c r="T466">
        <v>657.8</v>
      </c>
      <c r="U466">
        <v>136.04</v>
      </c>
      <c r="V466">
        <v>5.35</v>
      </c>
      <c r="W466">
        <v>4.83</v>
      </c>
      <c r="X466">
        <v>0</v>
      </c>
      <c r="Y466">
        <v>2</v>
      </c>
      <c r="Z466" t="s">
        <v>4250</v>
      </c>
      <c r="AA466">
        <v>2</v>
      </c>
      <c r="AB466">
        <v>17</v>
      </c>
      <c r="AC466">
        <v>1.7949999999999999</v>
      </c>
      <c r="AE466" t="s">
        <v>7951</v>
      </c>
      <c r="AH466">
        <v>0</v>
      </c>
      <c r="AI466">
        <v>0</v>
      </c>
    </row>
    <row r="467" spans="1:35" x14ac:dyDescent="0.25">
      <c r="A467" t="s">
        <v>21751</v>
      </c>
      <c r="B467">
        <v>410</v>
      </c>
      <c r="H467">
        <v>4.8</v>
      </c>
      <c r="I467" t="s">
        <v>22086</v>
      </c>
      <c r="J467" t="s">
        <v>22090</v>
      </c>
      <c r="K467" t="s">
        <v>22096</v>
      </c>
      <c r="M467" t="s">
        <v>22201</v>
      </c>
      <c r="N467" t="s">
        <v>22691</v>
      </c>
      <c r="O467" t="s">
        <v>26972</v>
      </c>
      <c r="P467">
        <v>6</v>
      </c>
      <c r="Q467">
        <v>3</v>
      </c>
      <c r="R467">
        <v>6.12</v>
      </c>
      <c r="S467">
        <v>6.12</v>
      </c>
      <c r="T467">
        <v>673.84</v>
      </c>
      <c r="U467">
        <v>125.04</v>
      </c>
      <c r="V467">
        <v>5.98</v>
      </c>
      <c r="W467">
        <v>13.41</v>
      </c>
      <c r="X467">
        <v>0</v>
      </c>
      <c r="Y467">
        <v>2</v>
      </c>
      <c r="Z467" t="s">
        <v>4250</v>
      </c>
      <c r="AA467">
        <v>2</v>
      </c>
      <c r="AB467">
        <v>22</v>
      </c>
      <c r="AC467">
        <v>1.166666666666667</v>
      </c>
      <c r="AE467" t="s">
        <v>7949</v>
      </c>
      <c r="AH467">
        <v>0</v>
      </c>
      <c r="AI467">
        <v>0</v>
      </c>
    </row>
    <row r="468" spans="1:35" x14ac:dyDescent="0.25">
      <c r="A468" t="s">
        <v>21752</v>
      </c>
      <c r="B468">
        <v>6600</v>
      </c>
      <c r="H468">
        <v>4.8</v>
      </c>
      <c r="I468" t="s">
        <v>22086</v>
      </c>
      <c r="J468" t="s">
        <v>22090</v>
      </c>
      <c r="K468" t="s">
        <v>22096</v>
      </c>
      <c r="M468" t="s">
        <v>22201</v>
      </c>
      <c r="N468" t="s">
        <v>22692</v>
      </c>
      <c r="O468" t="s">
        <v>26973</v>
      </c>
      <c r="P468">
        <v>6</v>
      </c>
      <c r="Q468">
        <v>3</v>
      </c>
      <c r="R468">
        <v>4.17</v>
      </c>
      <c r="S468">
        <v>4.17</v>
      </c>
      <c r="T468">
        <v>659.81</v>
      </c>
      <c r="U468">
        <v>117.2</v>
      </c>
      <c r="V468">
        <v>5.04</v>
      </c>
      <c r="W468">
        <v>13.41</v>
      </c>
      <c r="X468">
        <v>0</v>
      </c>
      <c r="Y468">
        <v>2</v>
      </c>
      <c r="Z468" t="s">
        <v>4250</v>
      </c>
      <c r="AA468">
        <v>2</v>
      </c>
      <c r="AB468">
        <v>17</v>
      </c>
      <c r="AC468">
        <v>1.675</v>
      </c>
      <c r="AE468" t="s">
        <v>7949</v>
      </c>
      <c r="AH468">
        <v>0</v>
      </c>
      <c r="AI468">
        <v>0</v>
      </c>
    </row>
    <row r="469" spans="1:35" x14ac:dyDescent="0.25">
      <c r="A469" t="s">
        <v>21753</v>
      </c>
      <c r="B469">
        <v>1400</v>
      </c>
      <c r="H469">
        <v>4.8</v>
      </c>
      <c r="I469" t="s">
        <v>22086</v>
      </c>
      <c r="J469" t="s">
        <v>22090</v>
      </c>
      <c r="K469" t="s">
        <v>22096</v>
      </c>
      <c r="M469" t="s">
        <v>22201</v>
      </c>
      <c r="N469" t="s">
        <v>22693</v>
      </c>
      <c r="O469" t="s">
        <v>26974</v>
      </c>
      <c r="P469">
        <v>4</v>
      </c>
      <c r="Q469">
        <v>3</v>
      </c>
      <c r="R469">
        <v>5.67</v>
      </c>
      <c r="S469">
        <v>5.67</v>
      </c>
      <c r="T469">
        <v>607.74</v>
      </c>
      <c r="U469">
        <v>98.74</v>
      </c>
      <c r="V469">
        <v>5.66</v>
      </c>
      <c r="W469">
        <v>13.4</v>
      </c>
      <c r="X469">
        <v>0</v>
      </c>
      <c r="Y469">
        <v>3</v>
      </c>
      <c r="Z469" t="s">
        <v>4250</v>
      </c>
      <c r="AA469">
        <v>2</v>
      </c>
      <c r="AB469">
        <v>16</v>
      </c>
      <c r="AC469">
        <v>1.875333333333334</v>
      </c>
      <c r="AE469" t="s">
        <v>7949</v>
      </c>
      <c r="AH469">
        <v>0</v>
      </c>
      <c r="AI469">
        <v>0</v>
      </c>
    </row>
    <row r="470" spans="1:35" x14ac:dyDescent="0.25">
      <c r="A470" t="s">
        <v>21754</v>
      </c>
      <c r="B470">
        <v>26</v>
      </c>
      <c r="H470">
        <v>4.8</v>
      </c>
      <c r="I470" t="s">
        <v>22086</v>
      </c>
      <c r="J470" t="s">
        <v>22090</v>
      </c>
      <c r="K470" t="s">
        <v>22096</v>
      </c>
      <c r="M470" t="s">
        <v>22201</v>
      </c>
      <c r="N470" t="s">
        <v>22694</v>
      </c>
      <c r="O470" t="s">
        <v>26975</v>
      </c>
      <c r="P470">
        <v>5</v>
      </c>
      <c r="Q470">
        <v>4</v>
      </c>
      <c r="R470">
        <v>1.92</v>
      </c>
      <c r="S470">
        <v>4.47</v>
      </c>
      <c r="T470">
        <v>643.77</v>
      </c>
      <c r="U470">
        <v>136.04</v>
      </c>
      <c r="V470">
        <v>4.96</v>
      </c>
      <c r="W470">
        <v>4.83</v>
      </c>
      <c r="X470">
        <v>0</v>
      </c>
      <c r="Y470">
        <v>2</v>
      </c>
      <c r="Z470" t="s">
        <v>4250</v>
      </c>
      <c r="AA470">
        <v>1</v>
      </c>
      <c r="AB470">
        <v>16</v>
      </c>
      <c r="AC470">
        <v>2.2650000000000001</v>
      </c>
      <c r="AE470" t="s">
        <v>7951</v>
      </c>
      <c r="AH470">
        <v>0</v>
      </c>
      <c r="AI470">
        <v>0</v>
      </c>
    </row>
    <row r="471" spans="1:35" x14ac:dyDescent="0.25">
      <c r="A471" t="s">
        <v>21755</v>
      </c>
      <c r="B471">
        <v>45</v>
      </c>
      <c r="H471">
        <v>4.8</v>
      </c>
      <c r="I471" t="s">
        <v>22086</v>
      </c>
      <c r="J471" t="s">
        <v>22090</v>
      </c>
      <c r="K471" t="s">
        <v>22096</v>
      </c>
      <c r="M471" t="s">
        <v>22201</v>
      </c>
      <c r="N471" t="s">
        <v>22695</v>
      </c>
      <c r="O471" t="s">
        <v>26976</v>
      </c>
      <c r="P471">
        <v>5</v>
      </c>
      <c r="Q471">
        <v>4</v>
      </c>
      <c r="R471">
        <v>2.94</v>
      </c>
      <c r="S471">
        <v>5.49</v>
      </c>
      <c r="T471">
        <v>671.83</v>
      </c>
      <c r="U471">
        <v>136.04</v>
      </c>
      <c r="V471">
        <v>5.74</v>
      </c>
      <c r="W471">
        <v>4.83</v>
      </c>
      <c r="X471">
        <v>0</v>
      </c>
      <c r="Y471">
        <v>2</v>
      </c>
      <c r="Z471" t="s">
        <v>4250</v>
      </c>
      <c r="AA471">
        <v>2</v>
      </c>
      <c r="AB471">
        <v>18</v>
      </c>
      <c r="AC471">
        <v>1.53</v>
      </c>
      <c r="AE471" t="s">
        <v>7951</v>
      </c>
      <c r="AH471">
        <v>0</v>
      </c>
      <c r="AI471">
        <v>0</v>
      </c>
    </row>
    <row r="472" spans="1:35" x14ac:dyDescent="0.25">
      <c r="A472" t="s">
        <v>21756</v>
      </c>
      <c r="B472">
        <v>400</v>
      </c>
      <c r="H472">
        <v>4.8</v>
      </c>
      <c r="I472" t="s">
        <v>22086</v>
      </c>
      <c r="J472" t="s">
        <v>22090</v>
      </c>
      <c r="K472" t="s">
        <v>22096</v>
      </c>
      <c r="M472" t="s">
        <v>22201</v>
      </c>
      <c r="N472" t="s">
        <v>22696</v>
      </c>
      <c r="O472" t="s">
        <v>26977</v>
      </c>
      <c r="P472">
        <v>5</v>
      </c>
      <c r="Q472">
        <v>4</v>
      </c>
      <c r="R472">
        <v>1.57</v>
      </c>
      <c r="S472">
        <v>4.1100000000000003</v>
      </c>
      <c r="T472">
        <v>629.75</v>
      </c>
      <c r="U472">
        <v>136.04</v>
      </c>
      <c r="V472">
        <v>4.72</v>
      </c>
      <c r="W472">
        <v>4.83</v>
      </c>
      <c r="X472">
        <v>0</v>
      </c>
      <c r="Y472">
        <v>2</v>
      </c>
      <c r="Z472" t="s">
        <v>4250</v>
      </c>
      <c r="AA472">
        <v>1</v>
      </c>
      <c r="AB472">
        <v>16</v>
      </c>
      <c r="AC472">
        <v>2.4449999999999998</v>
      </c>
      <c r="AE472" t="s">
        <v>7951</v>
      </c>
      <c r="AH472">
        <v>0</v>
      </c>
      <c r="AI472">
        <v>0</v>
      </c>
    </row>
    <row r="473" spans="1:35" x14ac:dyDescent="0.25">
      <c r="A473" t="s">
        <v>21757</v>
      </c>
      <c r="B473">
        <v>310</v>
      </c>
      <c r="H473">
        <v>4.8</v>
      </c>
      <c r="I473" t="s">
        <v>22086</v>
      </c>
      <c r="J473" t="s">
        <v>22090</v>
      </c>
      <c r="K473" t="s">
        <v>22096</v>
      </c>
      <c r="M473" t="s">
        <v>22201</v>
      </c>
      <c r="N473" t="s">
        <v>22697</v>
      </c>
      <c r="O473" t="s">
        <v>26978</v>
      </c>
      <c r="P473">
        <v>5</v>
      </c>
      <c r="Q473">
        <v>4</v>
      </c>
      <c r="R473">
        <v>3.3</v>
      </c>
      <c r="S473">
        <v>5.84</v>
      </c>
      <c r="T473">
        <v>685.85</v>
      </c>
      <c r="U473">
        <v>136.04</v>
      </c>
      <c r="V473">
        <v>5.99</v>
      </c>
      <c r="W473">
        <v>4.83</v>
      </c>
      <c r="X473">
        <v>0</v>
      </c>
      <c r="Y473">
        <v>2</v>
      </c>
      <c r="Z473" t="s">
        <v>4250</v>
      </c>
      <c r="AA473">
        <v>2</v>
      </c>
      <c r="AB473">
        <v>18</v>
      </c>
      <c r="AC473">
        <v>1.35</v>
      </c>
      <c r="AE473" t="s">
        <v>7951</v>
      </c>
      <c r="AH473">
        <v>0</v>
      </c>
      <c r="AI473">
        <v>0</v>
      </c>
    </row>
    <row r="474" spans="1:35" x14ac:dyDescent="0.25">
      <c r="A474" t="s">
        <v>21758</v>
      </c>
      <c r="B474">
        <v>27000</v>
      </c>
      <c r="H474">
        <v>4.8</v>
      </c>
      <c r="I474" t="s">
        <v>22086</v>
      </c>
      <c r="J474" t="s">
        <v>22090</v>
      </c>
      <c r="K474" t="s">
        <v>22096</v>
      </c>
      <c r="M474" t="s">
        <v>22201</v>
      </c>
      <c r="N474" t="s">
        <v>22698</v>
      </c>
      <c r="O474" t="s">
        <v>26979</v>
      </c>
      <c r="P474">
        <v>5</v>
      </c>
      <c r="Q474">
        <v>4</v>
      </c>
      <c r="R474">
        <v>3.89</v>
      </c>
      <c r="S474">
        <v>6.43</v>
      </c>
      <c r="T474">
        <v>719.87</v>
      </c>
      <c r="U474">
        <v>136.04</v>
      </c>
      <c r="V474">
        <v>6.19</v>
      </c>
      <c r="W474">
        <v>4.83</v>
      </c>
      <c r="X474">
        <v>0</v>
      </c>
      <c r="Y474">
        <v>3</v>
      </c>
      <c r="Z474" t="s">
        <v>4250</v>
      </c>
      <c r="AA474">
        <v>2</v>
      </c>
      <c r="AB474">
        <v>18</v>
      </c>
      <c r="AC474">
        <v>1.0549999999999999</v>
      </c>
      <c r="AE474" t="s">
        <v>7951</v>
      </c>
      <c r="AH474">
        <v>0</v>
      </c>
      <c r="AI474">
        <v>0</v>
      </c>
    </row>
    <row r="475" spans="1:35" x14ac:dyDescent="0.25">
      <c r="A475" t="s">
        <v>21602</v>
      </c>
      <c r="B475">
        <v>30</v>
      </c>
      <c r="H475">
        <v>4.8</v>
      </c>
      <c r="I475" t="s">
        <v>22086</v>
      </c>
      <c r="J475" t="s">
        <v>22090</v>
      </c>
      <c r="K475" t="s">
        <v>22096</v>
      </c>
      <c r="M475" t="s">
        <v>22201</v>
      </c>
      <c r="N475" t="s">
        <v>22366</v>
      </c>
      <c r="O475" t="s">
        <v>26656</v>
      </c>
      <c r="P475">
        <v>4</v>
      </c>
      <c r="Q475">
        <v>3</v>
      </c>
      <c r="R475">
        <v>4.87</v>
      </c>
      <c r="S475">
        <v>4.87</v>
      </c>
      <c r="T475">
        <v>559.70000000000005</v>
      </c>
      <c r="U475">
        <v>98.74</v>
      </c>
      <c r="V475">
        <v>4.7300000000000004</v>
      </c>
      <c r="W475">
        <v>13.41</v>
      </c>
      <c r="X475">
        <v>0</v>
      </c>
      <c r="Y475">
        <v>2</v>
      </c>
      <c r="Z475" t="s">
        <v>4250</v>
      </c>
      <c r="AA475">
        <v>1</v>
      </c>
      <c r="AB475">
        <v>15</v>
      </c>
      <c r="AC475">
        <v>1.940333333333333</v>
      </c>
      <c r="AE475" t="s">
        <v>7949</v>
      </c>
      <c r="AH475">
        <v>0</v>
      </c>
      <c r="AI475">
        <v>0</v>
      </c>
    </row>
    <row r="476" spans="1:35" x14ac:dyDescent="0.25">
      <c r="A476" t="s">
        <v>21759</v>
      </c>
      <c r="B476">
        <v>1</v>
      </c>
      <c r="H476">
        <v>4.8</v>
      </c>
      <c r="I476" t="s">
        <v>22086</v>
      </c>
      <c r="J476" t="s">
        <v>22090</v>
      </c>
      <c r="K476" t="s">
        <v>22096</v>
      </c>
      <c r="M476" t="s">
        <v>22201</v>
      </c>
      <c r="N476" t="s">
        <v>22699</v>
      </c>
      <c r="O476" t="s">
        <v>26980</v>
      </c>
      <c r="P476">
        <v>7</v>
      </c>
      <c r="Q476">
        <v>6</v>
      </c>
      <c r="R476">
        <v>-1.29</v>
      </c>
      <c r="S476">
        <v>3.43</v>
      </c>
      <c r="T476">
        <v>744.83</v>
      </c>
      <c r="U476">
        <v>202.44</v>
      </c>
      <c r="V476">
        <v>3.53</v>
      </c>
      <c r="W476">
        <v>3.7</v>
      </c>
      <c r="X476">
        <v>0</v>
      </c>
      <c r="Y476">
        <v>2</v>
      </c>
      <c r="Z476" t="s">
        <v>4250</v>
      </c>
      <c r="AA476">
        <v>2</v>
      </c>
      <c r="AB476">
        <v>18</v>
      </c>
      <c r="AC476">
        <v>2.7850000000000001</v>
      </c>
      <c r="AE476" t="s">
        <v>7951</v>
      </c>
      <c r="AH476">
        <v>0</v>
      </c>
      <c r="AI476">
        <v>0</v>
      </c>
    </row>
    <row r="477" spans="1:35" x14ac:dyDescent="0.25">
      <c r="A477" t="s">
        <v>21760</v>
      </c>
      <c r="B477">
        <v>20</v>
      </c>
      <c r="H477">
        <v>4.8</v>
      </c>
      <c r="I477" t="s">
        <v>22086</v>
      </c>
      <c r="J477" t="s">
        <v>22090</v>
      </c>
      <c r="K477" t="s">
        <v>22096</v>
      </c>
      <c r="M477" t="s">
        <v>22201</v>
      </c>
      <c r="N477" t="s">
        <v>22700</v>
      </c>
      <c r="O477" t="s">
        <v>26981</v>
      </c>
      <c r="P477">
        <v>7</v>
      </c>
      <c r="Q477">
        <v>7</v>
      </c>
      <c r="R477">
        <v>-0.99</v>
      </c>
      <c r="S477">
        <v>3.72</v>
      </c>
      <c r="T477">
        <v>723.77</v>
      </c>
      <c r="U477">
        <v>202.36</v>
      </c>
      <c r="V477">
        <v>3.35</v>
      </c>
      <c r="W477">
        <v>3.7</v>
      </c>
      <c r="X477">
        <v>0</v>
      </c>
      <c r="Y477">
        <v>3</v>
      </c>
      <c r="Z477" t="s">
        <v>4250</v>
      </c>
      <c r="AA477">
        <v>2</v>
      </c>
      <c r="AB477">
        <v>15</v>
      </c>
      <c r="AC477">
        <v>2.64</v>
      </c>
      <c r="AE477" t="s">
        <v>7951</v>
      </c>
      <c r="AH477">
        <v>0</v>
      </c>
      <c r="AI477">
        <v>0</v>
      </c>
    </row>
    <row r="478" spans="1:35" x14ac:dyDescent="0.25">
      <c r="A478" t="s">
        <v>21761</v>
      </c>
      <c r="B478">
        <v>30</v>
      </c>
      <c r="H478">
        <v>4.8</v>
      </c>
      <c r="I478" t="s">
        <v>22086</v>
      </c>
      <c r="J478" t="s">
        <v>22090</v>
      </c>
      <c r="K478" t="s">
        <v>22096</v>
      </c>
      <c r="M478" t="s">
        <v>22201</v>
      </c>
      <c r="N478" t="s">
        <v>22701</v>
      </c>
      <c r="O478" t="s">
        <v>26982</v>
      </c>
      <c r="P478">
        <v>10</v>
      </c>
      <c r="Q478">
        <v>9</v>
      </c>
      <c r="R478">
        <v>-4.1500000000000004</v>
      </c>
      <c r="S478">
        <v>0.59</v>
      </c>
      <c r="T478">
        <v>851.08</v>
      </c>
      <c r="U478">
        <v>269.43</v>
      </c>
      <c r="V478">
        <v>1.61</v>
      </c>
      <c r="W478">
        <v>3.48</v>
      </c>
      <c r="X478">
        <v>0</v>
      </c>
      <c r="Y478">
        <v>1</v>
      </c>
      <c r="Z478" t="s">
        <v>4250</v>
      </c>
      <c r="AA478">
        <v>2</v>
      </c>
      <c r="AB478">
        <v>27</v>
      </c>
      <c r="AC478">
        <v>3</v>
      </c>
      <c r="AE478" t="s">
        <v>7951</v>
      </c>
      <c r="AH478">
        <v>0</v>
      </c>
      <c r="AI478">
        <v>0</v>
      </c>
    </row>
    <row r="479" spans="1:35" x14ac:dyDescent="0.25">
      <c r="A479" t="s">
        <v>21645</v>
      </c>
      <c r="B479">
        <v>3</v>
      </c>
      <c r="H479">
        <v>4.8</v>
      </c>
      <c r="I479" t="s">
        <v>22086</v>
      </c>
      <c r="J479" t="s">
        <v>22090</v>
      </c>
      <c r="K479" t="s">
        <v>22096</v>
      </c>
      <c r="M479" t="s">
        <v>22201</v>
      </c>
      <c r="N479" t="s">
        <v>22584</v>
      </c>
      <c r="O479" t="s">
        <v>16116</v>
      </c>
      <c r="P479">
        <v>8</v>
      </c>
      <c r="Q479">
        <v>6</v>
      </c>
      <c r="R479">
        <v>5.49</v>
      </c>
      <c r="S479">
        <v>5.49</v>
      </c>
      <c r="T479">
        <v>722.01</v>
      </c>
      <c r="U479">
        <v>174.96</v>
      </c>
      <c r="V479">
        <v>4.1500000000000004</v>
      </c>
      <c r="W479">
        <v>11.25</v>
      </c>
      <c r="X479">
        <v>0</v>
      </c>
      <c r="Y479">
        <v>1</v>
      </c>
      <c r="Z479" t="s">
        <v>4250</v>
      </c>
      <c r="AA479">
        <v>2</v>
      </c>
      <c r="AB479">
        <v>20</v>
      </c>
      <c r="AC479">
        <v>1</v>
      </c>
      <c r="AE479" t="s">
        <v>7949</v>
      </c>
      <c r="AH479">
        <v>0</v>
      </c>
      <c r="AI479">
        <v>0</v>
      </c>
    </row>
    <row r="480" spans="1:35" x14ac:dyDescent="0.25">
      <c r="A480" t="s">
        <v>21762</v>
      </c>
      <c r="B480">
        <v>4000</v>
      </c>
      <c r="H480">
        <v>4.8</v>
      </c>
      <c r="I480" t="s">
        <v>22086</v>
      </c>
      <c r="J480" t="s">
        <v>22090</v>
      </c>
      <c r="K480" t="s">
        <v>22096</v>
      </c>
      <c r="M480" t="s">
        <v>22201</v>
      </c>
      <c r="N480" t="s">
        <v>22702</v>
      </c>
      <c r="O480" t="s">
        <v>26983</v>
      </c>
      <c r="P480">
        <v>9</v>
      </c>
      <c r="Q480">
        <v>9</v>
      </c>
      <c r="R480">
        <v>-2.4300000000000002</v>
      </c>
      <c r="S480">
        <v>2.31</v>
      </c>
      <c r="T480">
        <v>805.93</v>
      </c>
      <c r="U480">
        <v>260.56</v>
      </c>
      <c r="V480">
        <v>1.96</v>
      </c>
      <c r="W480">
        <v>3.48</v>
      </c>
      <c r="X480">
        <v>0</v>
      </c>
      <c r="Y480">
        <v>3</v>
      </c>
      <c r="Z480" t="s">
        <v>4250</v>
      </c>
      <c r="AA480">
        <v>2</v>
      </c>
      <c r="AB480">
        <v>22</v>
      </c>
      <c r="AC480">
        <v>3</v>
      </c>
      <c r="AE480" t="s">
        <v>7951</v>
      </c>
      <c r="AH480">
        <v>0</v>
      </c>
      <c r="AI480">
        <v>0</v>
      </c>
    </row>
    <row r="481" spans="1:35" x14ac:dyDescent="0.25">
      <c r="A481" t="s">
        <v>21763</v>
      </c>
      <c r="B481">
        <v>7500</v>
      </c>
      <c r="H481">
        <v>4.8</v>
      </c>
      <c r="I481" t="s">
        <v>22086</v>
      </c>
      <c r="J481" t="s">
        <v>22090</v>
      </c>
      <c r="K481" t="s">
        <v>22096</v>
      </c>
      <c r="M481" t="s">
        <v>22201</v>
      </c>
      <c r="N481" t="s">
        <v>22703</v>
      </c>
      <c r="O481" t="s">
        <v>26984</v>
      </c>
      <c r="P481">
        <v>8</v>
      </c>
      <c r="Q481">
        <v>8</v>
      </c>
      <c r="R481">
        <v>-1.93</v>
      </c>
      <c r="S481">
        <v>2.81</v>
      </c>
      <c r="T481">
        <v>762.9</v>
      </c>
      <c r="U481">
        <v>231.46</v>
      </c>
      <c r="V481">
        <v>3.09</v>
      </c>
      <c r="W481">
        <v>3.48</v>
      </c>
      <c r="X481">
        <v>0</v>
      </c>
      <c r="Y481">
        <v>3</v>
      </c>
      <c r="Z481" t="s">
        <v>4250</v>
      </c>
      <c r="AA481">
        <v>2</v>
      </c>
      <c r="AB481">
        <v>21</v>
      </c>
      <c r="AC481">
        <v>3</v>
      </c>
      <c r="AE481" t="s">
        <v>7951</v>
      </c>
      <c r="AH481">
        <v>0</v>
      </c>
      <c r="AI481">
        <v>0</v>
      </c>
    </row>
    <row r="482" spans="1:35" x14ac:dyDescent="0.25">
      <c r="A482" t="s">
        <v>21764</v>
      </c>
      <c r="E482">
        <v>36</v>
      </c>
      <c r="H482">
        <v>4.5</v>
      </c>
      <c r="I482" t="s">
        <v>22086</v>
      </c>
      <c r="J482" t="s">
        <v>22090</v>
      </c>
      <c r="K482" t="s">
        <v>7971</v>
      </c>
      <c r="M482" t="s">
        <v>22207</v>
      </c>
      <c r="N482" t="s">
        <v>22704</v>
      </c>
      <c r="O482" t="s">
        <v>26985</v>
      </c>
      <c r="P482">
        <v>10</v>
      </c>
      <c r="Q482">
        <v>10</v>
      </c>
      <c r="R482">
        <v>-4.79</v>
      </c>
      <c r="S482">
        <v>-1.23</v>
      </c>
      <c r="T482">
        <v>763.89</v>
      </c>
      <c r="U482">
        <v>309.44</v>
      </c>
      <c r="V482">
        <v>-1.0900000000000001</v>
      </c>
      <c r="W482">
        <v>3.48</v>
      </c>
      <c r="X482">
        <v>8.17</v>
      </c>
      <c r="Y482">
        <v>1</v>
      </c>
      <c r="Z482" t="s">
        <v>4250</v>
      </c>
      <c r="AA482">
        <v>2</v>
      </c>
      <c r="AB482">
        <v>24</v>
      </c>
      <c r="AC482">
        <v>2.915</v>
      </c>
      <c r="AE482" t="s">
        <v>7951</v>
      </c>
      <c r="AH482">
        <v>0</v>
      </c>
      <c r="AI482">
        <v>0</v>
      </c>
    </row>
    <row r="483" spans="1:35" x14ac:dyDescent="0.25">
      <c r="E483">
        <v>1.6</v>
      </c>
      <c r="H483">
        <v>4.5</v>
      </c>
      <c r="I483" t="s">
        <v>22086</v>
      </c>
      <c r="J483" t="s">
        <v>22090</v>
      </c>
      <c r="K483" t="s">
        <v>7971</v>
      </c>
      <c r="M483" t="s">
        <v>22207</v>
      </c>
      <c r="N483" t="s">
        <v>22583</v>
      </c>
      <c r="O483" t="s">
        <v>26868</v>
      </c>
      <c r="P483">
        <v>12</v>
      </c>
      <c r="Q483">
        <v>12</v>
      </c>
      <c r="R483">
        <v>-6.32</v>
      </c>
      <c r="S483">
        <v>-1.8</v>
      </c>
      <c r="T483">
        <v>893.01</v>
      </c>
      <c r="U483">
        <v>375.84</v>
      </c>
      <c r="V483">
        <v>-1.74</v>
      </c>
      <c r="W483">
        <v>3.48</v>
      </c>
      <c r="X483">
        <v>8.7200000000000006</v>
      </c>
      <c r="Y483">
        <v>1</v>
      </c>
      <c r="Z483" t="s">
        <v>4250</v>
      </c>
      <c r="AA483">
        <v>3</v>
      </c>
      <c r="AB483">
        <v>29</v>
      </c>
      <c r="AC483">
        <v>2.64</v>
      </c>
      <c r="AE483" t="s">
        <v>7950</v>
      </c>
      <c r="AH483">
        <v>0</v>
      </c>
      <c r="AI483">
        <v>0</v>
      </c>
    </row>
    <row r="484" spans="1:35" x14ac:dyDescent="0.25">
      <c r="A484" t="s">
        <v>21765</v>
      </c>
      <c r="E484">
        <v>22423</v>
      </c>
      <c r="H484">
        <v>4.5</v>
      </c>
      <c r="I484" t="s">
        <v>22086</v>
      </c>
      <c r="J484" t="s">
        <v>22090</v>
      </c>
      <c r="K484" t="s">
        <v>7971</v>
      </c>
      <c r="M484" t="s">
        <v>22207</v>
      </c>
      <c r="N484" t="s">
        <v>22705</v>
      </c>
      <c r="O484" t="s">
        <v>26986</v>
      </c>
      <c r="P484">
        <v>7</v>
      </c>
      <c r="Q484">
        <v>6</v>
      </c>
      <c r="R484">
        <v>2.2599999999999998</v>
      </c>
      <c r="S484">
        <v>2.27</v>
      </c>
      <c r="T484">
        <v>577.72</v>
      </c>
      <c r="U484">
        <v>188.95</v>
      </c>
      <c r="V484">
        <v>1.49</v>
      </c>
      <c r="W484">
        <v>11.09</v>
      </c>
      <c r="X484">
        <v>0</v>
      </c>
      <c r="Y484">
        <v>1</v>
      </c>
      <c r="Z484" t="s">
        <v>4250</v>
      </c>
      <c r="AA484">
        <v>2</v>
      </c>
      <c r="AB484">
        <v>15</v>
      </c>
      <c r="AC484">
        <v>2.87</v>
      </c>
      <c r="AE484" t="s">
        <v>7949</v>
      </c>
      <c r="AH484">
        <v>0</v>
      </c>
      <c r="AI484">
        <v>0</v>
      </c>
    </row>
    <row r="485" spans="1:35" x14ac:dyDescent="0.25">
      <c r="A485" t="s">
        <v>21766</v>
      </c>
      <c r="E485">
        <v>3134</v>
      </c>
      <c r="H485">
        <v>4.5</v>
      </c>
      <c r="I485" t="s">
        <v>22086</v>
      </c>
      <c r="J485" t="s">
        <v>22090</v>
      </c>
      <c r="K485" t="s">
        <v>7971</v>
      </c>
      <c r="M485" t="s">
        <v>22207</v>
      </c>
      <c r="N485" t="s">
        <v>22706</v>
      </c>
      <c r="O485" t="s">
        <v>26987</v>
      </c>
      <c r="P485">
        <v>7</v>
      </c>
      <c r="Q485">
        <v>6</v>
      </c>
      <c r="R485">
        <v>3.13</v>
      </c>
      <c r="S485">
        <v>3.13</v>
      </c>
      <c r="T485">
        <v>605.78</v>
      </c>
      <c r="U485">
        <v>188.95</v>
      </c>
      <c r="V485">
        <v>2.13</v>
      </c>
      <c r="W485">
        <v>11.09</v>
      </c>
      <c r="X485">
        <v>0</v>
      </c>
      <c r="Y485">
        <v>1</v>
      </c>
      <c r="Z485" t="s">
        <v>4250</v>
      </c>
      <c r="AA485">
        <v>2</v>
      </c>
      <c r="AB485">
        <v>16</v>
      </c>
      <c r="AC485">
        <v>2.37</v>
      </c>
      <c r="AE485" t="s">
        <v>7949</v>
      </c>
      <c r="AH485">
        <v>0</v>
      </c>
      <c r="AI485">
        <v>0</v>
      </c>
    </row>
    <row r="486" spans="1:35" x14ac:dyDescent="0.25">
      <c r="A486" t="s">
        <v>21767</v>
      </c>
      <c r="E486">
        <v>1129</v>
      </c>
      <c r="H486">
        <v>4.5</v>
      </c>
      <c r="I486" t="s">
        <v>22086</v>
      </c>
      <c r="J486" t="s">
        <v>22090</v>
      </c>
      <c r="K486" t="s">
        <v>7971</v>
      </c>
      <c r="M486" t="s">
        <v>22207</v>
      </c>
      <c r="N486" t="s">
        <v>22707</v>
      </c>
      <c r="O486" t="s">
        <v>26988</v>
      </c>
      <c r="P486">
        <v>8</v>
      </c>
      <c r="Q486">
        <v>5</v>
      </c>
      <c r="R486">
        <v>3.48</v>
      </c>
      <c r="S486">
        <v>3.48</v>
      </c>
      <c r="T486">
        <v>640.84</v>
      </c>
      <c r="U486">
        <v>180</v>
      </c>
      <c r="V486">
        <v>2.2999999999999998</v>
      </c>
      <c r="W486">
        <v>10.36</v>
      </c>
      <c r="X486">
        <v>0</v>
      </c>
      <c r="Y486">
        <v>1</v>
      </c>
      <c r="Z486" t="s">
        <v>4250</v>
      </c>
      <c r="AA486">
        <v>1</v>
      </c>
      <c r="AB486">
        <v>16</v>
      </c>
      <c r="AC486">
        <v>2.02</v>
      </c>
      <c r="AE486" t="s">
        <v>7949</v>
      </c>
      <c r="AH486">
        <v>0</v>
      </c>
      <c r="AI486">
        <v>0</v>
      </c>
    </row>
    <row r="487" spans="1:35" x14ac:dyDescent="0.25">
      <c r="A487" t="s">
        <v>21768</v>
      </c>
      <c r="E487">
        <v>61.4</v>
      </c>
      <c r="H487">
        <v>4.5</v>
      </c>
      <c r="I487" t="s">
        <v>22086</v>
      </c>
      <c r="J487" t="s">
        <v>22090</v>
      </c>
      <c r="K487" t="s">
        <v>7971</v>
      </c>
      <c r="M487" t="s">
        <v>22207</v>
      </c>
      <c r="N487" t="s">
        <v>22708</v>
      </c>
      <c r="O487" t="s">
        <v>26989</v>
      </c>
      <c r="P487">
        <v>8</v>
      </c>
      <c r="Q487">
        <v>7</v>
      </c>
      <c r="R487">
        <v>3.12</v>
      </c>
      <c r="S487">
        <v>3.12</v>
      </c>
      <c r="T487">
        <v>676.86</v>
      </c>
      <c r="U487">
        <v>218.05</v>
      </c>
      <c r="V487">
        <v>1.64</v>
      </c>
      <c r="W487">
        <v>11.24</v>
      </c>
      <c r="X487">
        <v>0</v>
      </c>
      <c r="Y487">
        <v>1</v>
      </c>
      <c r="Z487" t="s">
        <v>4250</v>
      </c>
      <c r="AA487">
        <v>2</v>
      </c>
      <c r="AB487">
        <v>18</v>
      </c>
      <c r="AC487">
        <v>2.38</v>
      </c>
      <c r="AE487" t="s">
        <v>7949</v>
      </c>
      <c r="AH487">
        <v>0</v>
      </c>
      <c r="AI487">
        <v>0</v>
      </c>
    </row>
    <row r="488" spans="1:35" x14ac:dyDescent="0.25">
      <c r="A488" t="s">
        <v>21769</v>
      </c>
      <c r="E488">
        <v>5.9</v>
      </c>
      <c r="H488">
        <v>4.5</v>
      </c>
      <c r="I488" t="s">
        <v>22086</v>
      </c>
      <c r="J488" t="s">
        <v>22090</v>
      </c>
      <c r="K488" t="s">
        <v>7971</v>
      </c>
      <c r="M488" t="s">
        <v>22207</v>
      </c>
      <c r="N488" t="s">
        <v>22709</v>
      </c>
      <c r="O488" t="s">
        <v>26990</v>
      </c>
      <c r="P488">
        <v>8</v>
      </c>
      <c r="Q488">
        <v>7</v>
      </c>
      <c r="R488">
        <v>3.98</v>
      </c>
      <c r="S488">
        <v>3.98</v>
      </c>
      <c r="T488">
        <v>704.91</v>
      </c>
      <c r="U488">
        <v>218.05</v>
      </c>
      <c r="V488">
        <v>2.27</v>
      </c>
      <c r="W488">
        <v>11.24</v>
      </c>
      <c r="X488">
        <v>0</v>
      </c>
      <c r="Y488">
        <v>1</v>
      </c>
      <c r="Z488" t="s">
        <v>4250</v>
      </c>
      <c r="AA488">
        <v>2</v>
      </c>
      <c r="AB488">
        <v>19</v>
      </c>
      <c r="AC488">
        <v>1.52</v>
      </c>
      <c r="AE488" t="s">
        <v>7949</v>
      </c>
      <c r="AH488">
        <v>0</v>
      </c>
      <c r="AI488">
        <v>0</v>
      </c>
    </row>
    <row r="489" spans="1:35" x14ac:dyDescent="0.25">
      <c r="A489" t="s">
        <v>21770</v>
      </c>
      <c r="E489">
        <v>50.1</v>
      </c>
      <c r="H489">
        <v>4.5</v>
      </c>
      <c r="I489" t="s">
        <v>22086</v>
      </c>
      <c r="J489" t="s">
        <v>22090</v>
      </c>
      <c r="K489" t="s">
        <v>7971</v>
      </c>
      <c r="M489" t="s">
        <v>22207</v>
      </c>
      <c r="N489" t="s">
        <v>22710</v>
      </c>
      <c r="O489" t="s">
        <v>7491</v>
      </c>
      <c r="P489">
        <v>8</v>
      </c>
      <c r="Q489">
        <v>6</v>
      </c>
      <c r="R489">
        <v>5.38</v>
      </c>
      <c r="S489">
        <v>5.38</v>
      </c>
      <c r="T489">
        <v>707.98</v>
      </c>
      <c r="U489">
        <v>174.96</v>
      </c>
      <c r="V489">
        <v>3.76</v>
      </c>
      <c r="W489">
        <v>11.23</v>
      </c>
      <c r="X489">
        <v>0</v>
      </c>
      <c r="Y489">
        <v>1</v>
      </c>
      <c r="Z489" t="s">
        <v>4250</v>
      </c>
      <c r="AA489">
        <v>2</v>
      </c>
      <c r="AB489">
        <v>19</v>
      </c>
      <c r="AC489">
        <v>1</v>
      </c>
      <c r="AE489" t="s">
        <v>7949</v>
      </c>
      <c r="AH489">
        <v>0</v>
      </c>
      <c r="AI489">
        <v>0</v>
      </c>
    </row>
    <row r="490" spans="1:35" x14ac:dyDescent="0.25">
      <c r="A490" t="s">
        <v>21771</v>
      </c>
      <c r="E490">
        <v>9.4</v>
      </c>
      <c r="H490">
        <v>4.5</v>
      </c>
      <c r="I490" t="s">
        <v>22086</v>
      </c>
      <c r="J490" t="s">
        <v>22090</v>
      </c>
      <c r="K490" t="s">
        <v>7971</v>
      </c>
      <c r="M490" t="s">
        <v>22207</v>
      </c>
      <c r="N490" t="s">
        <v>22711</v>
      </c>
      <c r="O490" t="s">
        <v>26991</v>
      </c>
      <c r="P490">
        <v>9</v>
      </c>
      <c r="Q490">
        <v>6</v>
      </c>
      <c r="R490">
        <v>4.3499999999999996</v>
      </c>
      <c r="S490">
        <v>4.3499999999999996</v>
      </c>
      <c r="T490">
        <v>739.98</v>
      </c>
      <c r="U490">
        <v>209.1</v>
      </c>
      <c r="V490">
        <v>2.44</v>
      </c>
      <c r="W490">
        <v>11.2</v>
      </c>
      <c r="X490">
        <v>0</v>
      </c>
      <c r="Y490">
        <v>1</v>
      </c>
      <c r="Z490" t="s">
        <v>4250</v>
      </c>
      <c r="AA490">
        <v>2</v>
      </c>
      <c r="AB490">
        <v>19</v>
      </c>
      <c r="AC490">
        <v>1.325</v>
      </c>
      <c r="AE490" t="s">
        <v>7949</v>
      </c>
      <c r="AH490">
        <v>0</v>
      </c>
      <c r="AI490">
        <v>0</v>
      </c>
    </row>
    <row r="491" spans="1:35" x14ac:dyDescent="0.25">
      <c r="A491" t="s">
        <v>21772</v>
      </c>
      <c r="E491">
        <v>5808</v>
      </c>
      <c r="H491">
        <v>4.5</v>
      </c>
      <c r="I491" t="s">
        <v>22086</v>
      </c>
      <c r="J491" t="s">
        <v>22090</v>
      </c>
      <c r="K491" t="s">
        <v>7971</v>
      </c>
      <c r="M491" t="s">
        <v>22207</v>
      </c>
      <c r="N491" t="s">
        <v>22712</v>
      </c>
      <c r="O491" t="s">
        <v>26992</v>
      </c>
      <c r="P491">
        <v>7</v>
      </c>
      <c r="Q491">
        <v>5</v>
      </c>
      <c r="R491">
        <v>4.7300000000000004</v>
      </c>
      <c r="S491">
        <v>4.74</v>
      </c>
      <c r="T491">
        <v>622.87</v>
      </c>
      <c r="U491">
        <v>145.86000000000001</v>
      </c>
      <c r="V491">
        <v>4.01</v>
      </c>
      <c r="W491">
        <v>11.15</v>
      </c>
      <c r="X491">
        <v>0</v>
      </c>
      <c r="Y491">
        <v>1</v>
      </c>
      <c r="Z491" t="s">
        <v>4250</v>
      </c>
      <c r="AA491">
        <v>1</v>
      </c>
      <c r="AB491">
        <v>17</v>
      </c>
      <c r="AC491">
        <v>1.1299999999999999</v>
      </c>
      <c r="AE491" t="s">
        <v>7949</v>
      </c>
      <c r="AH491">
        <v>0</v>
      </c>
      <c r="AI491">
        <v>0</v>
      </c>
    </row>
    <row r="492" spans="1:35" x14ac:dyDescent="0.25">
      <c r="A492" t="s">
        <v>21645</v>
      </c>
      <c r="E492">
        <v>2.5</v>
      </c>
      <c r="H492">
        <v>4.5</v>
      </c>
      <c r="I492" t="s">
        <v>22086</v>
      </c>
      <c r="J492" t="s">
        <v>22090</v>
      </c>
      <c r="K492" t="s">
        <v>7971</v>
      </c>
      <c r="M492" t="s">
        <v>22207</v>
      </c>
      <c r="N492" t="s">
        <v>22584</v>
      </c>
      <c r="O492" t="s">
        <v>16116</v>
      </c>
      <c r="P492">
        <v>8</v>
      </c>
      <c r="Q492">
        <v>6</v>
      </c>
      <c r="R492">
        <v>5.49</v>
      </c>
      <c r="S492">
        <v>5.49</v>
      </c>
      <c r="T492">
        <v>722.01</v>
      </c>
      <c r="U492">
        <v>174.96</v>
      </c>
      <c r="V492">
        <v>4.1500000000000004</v>
      </c>
      <c r="W492">
        <v>11.25</v>
      </c>
      <c r="X492">
        <v>0</v>
      </c>
      <c r="Y492">
        <v>1</v>
      </c>
      <c r="Z492" t="s">
        <v>4250</v>
      </c>
      <c r="AA492">
        <v>2</v>
      </c>
      <c r="AB492">
        <v>20</v>
      </c>
      <c r="AC492">
        <v>1</v>
      </c>
      <c r="AE492" t="s">
        <v>7949</v>
      </c>
      <c r="AH492">
        <v>0</v>
      </c>
      <c r="AI492">
        <v>0</v>
      </c>
    </row>
    <row r="493" spans="1:35" x14ac:dyDescent="0.25">
      <c r="A493" t="s">
        <v>21773</v>
      </c>
      <c r="E493">
        <v>8</v>
      </c>
      <c r="H493">
        <v>4.5</v>
      </c>
      <c r="I493" t="s">
        <v>22086</v>
      </c>
      <c r="J493" t="s">
        <v>22090</v>
      </c>
      <c r="K493" t="s">
        <v>7971</v>
      </c>
      <c r="M493" t="s">
        <v>22207</v>
      </c>
      <c r="N493" t="s">
        <v>22713</v>
      </c>
      <c r="O493" t="s">
        <v>26993</v>
      </c>
      <c r="P493">
        <v>9</v>
      </c>
      <c r="Q493">
        <v>6</v>
      </c>
      <c r="R493">
        <v>4.07</v>
      </c>
      <c r="S493">
        <v>4.07</v>
      </c>
      <c r="T493">
        <v>754</v>
      </c>
      <c r="U493">
        <v>209.1</v>
      </c>
      <c r="V493">
        <v>2.83</v>
      </c>
      <c r="W493">
        <v>11.23</v>
      </c>
      <c r="X493">
        <v>0</v>
      </c>
      <c r="Y493">
        <v>1</v>
      </c>
      <c r="Z493" t="s">
        <v>4250</v>
      </c>
      <c r="AA493">
        <v>2</v>
      </c>
      <c r="AB493">
        <v>20</v>
      </c>
      <c r="AC493">
        <v>1.4650000000000001</v>
      </c>
      <c r="AE493" t="s">
        <v>7949</v>
      </c>
      <c r="AH493">
        <v>0</v>
      </c>
      <c r="AI493">
        <v>0</v>
      </c>
    </row>
    <row r="494" spans="1:35" x14ac:dyDescent="0.25">
      <c r="A494" t="s">
        <v>21774</v>
      </c>
      <c r="E494">
        <v>10491</v>
      </c>
      <c r="H494">
        <v>4.5</v>
      </c>
      <c r="I494" t="s">
        <v>22086</v>
      </c>
      <c r="J494" t="s">
        <v>22090</v>
      </c>
      <c r="K494" t="s">
        <v>7971</v>
      </c>
      <c r="M494" t="s">
        <v>22207</v>
      </c>
      <c r="N494" t="s">
        <v>22714</v>
      </c>
      <c r="O494" t="s">
        <v>26994</v>
      </c>
      <c r="P494">
        <v>8</v>
      </c>
      <c r="Q494">
        <v>6</v>
      </c>
      <c r="R494">
        <v>6.86</v>
      </c>
      <c r="S494">
        <v>6.87</v>
      </c>
      <c r="T494">
        <v>764.09</v>
      </c>
      <c r="U494">
        <v>174.96</v>
      </c>
      <c r="V494">
        <v>5.18</v>
      </c>
      <c r="W494">
        <v>11.25</v>
      </c>
      <c r="X494">
        <v>0</v>
      </c>
      <c r="Y494">
        <v>1</v>
      </c>
      <c r="Z494" t="s">
        <v>4250</v>
      </c>
      <c r="AA494">
        <v>3</v>
      </c>
      <c r="AB494">
        <v>22</v>
      </c>
      <c r="AC494">
        <v>1</v>
      </c>
      <c r="AE494" t="s">
        <v>7949</v>
      </c>
      <c r="AH494">
        <v>0</v>
      </c>
      <c r="AI494">
        <v>0</v>
      </c>
    </row>
    <row r="495" spans="1:35" x14ac:dyDescent="0.25">
      <c r="A495" t="s">
        <v>21745</v>
      </c>
      <c r="B495">
        <v>2800</v>
      </c>
      <c r="H495">
        <v>4.8</v>
      </c>
      <c r="I495" t="s">
        <v>22086</v>
      </c>
      <c r="J495" t="s">
        <v>22090</v>
      </c>
      <c r="K495" t="s">
        <v>22096</v>
      </c>
      <c r="M495" t="s">
        <v>22201</v>
      </c>
      <c r="N495" t="s">
        <v>22685</v>
      </c>
      <c r="O495" t="s">
        <v>26966</v>
      </c>
      <c r="P495">
        <v>5</v>
      </c>
      <c r="Q495">
        <v>4</v>
      </c>
      <c r="R495">
        <v>0.42</v>
      </c>
      <c r="S495">
        <v>3.53</v>
      </c>
      <c r="T495">
        <v>589.67999999999995</v>
      </c>
      <c r="U495">
        <v>136.04</v>
      </c>
      <c r="V495">
        <v>3.94</v>
      </c>
      <c r="W495">
        <v>4.33</v>
      </c>
      <c r="X495">
        <v>0</v>
      </c>
      <c r="Y495">
        <v>2</v>
      </c>
      <c r="Z495" t="s">
        <v>4250</v>
      </c>
      <c r="AA495">
        <v>1</v>
      </c>
      <c r="AB495">
        <v>17</v>
      </c>
      <c r="AC495">
        <v>2.7349999999999999</v>
      </c>
      <c r="AE495" t="s">
        <v>7951</v>
      </c>
      <c r="AH495">
        <v>0</v>
      </c>
      <c r="AI495">
        <v>0</v>
      </c>
    </row>
    <row r="496" spans="1:35" x14ac:dyDescent="0.25">
      <c r="A496" t="s">
        <v>21746</v>
      </c>
      <c r="B496">
        <v>310</v>
      </c>
      <c r="H496">
        <v>4.8</v>
      </c>
      <c r="I496" t="s">
        <v>22086</v>
      </c>
      <c r="J496" t="s">
        <v>22090</v>
      </c>
      <c r="K496" t="s">
        <v>22096</v>
      </c>
      <c r="M496" t="s">
        <v>22201</v>
      </c>
      <c r="N496" t="s">
        <v>22686</v>
      </c>
      <c r="O496" t="s">
        <v>26967</v>
      </c>
      <c r="P496">
        <v>5</v>
      </c>
      <c r="Q496">
        <v>4</v>
      </c>
      <c r="R496">
        <v>0.99</v>
      </c>
      <c r="S496">
        <v>3.74</v>
      </c>
      <c r="T496">
        <v>603.71</v>
      </c>
      <c r="U496">
        <v>136.04</v>
      </c>
      <c r="V496">
        <v>4.33</v>
      </c>
      <c r="W496">
        <v>4.6500000000000004</v>
      </c>
      <c r="X496">
        <v>0</v>
      </c>
      <c r="Y496">
        <v>2</v>
      </c>
      <c r="Z496" t="s">
        <v>4250</v>
      </c>
      <c r="AA496">
        <v>1</v>
      </c>
      <c r="AB496">
        <v>18</v>
      </c>
      <c r="AC496">
        <v>2.63</v>
      </c>
      <c r="AE496" t="s">
        <v>7951</v>
      </c>
      <c r="AH496">
        <v>0</v>
      </c>
      <c r="AI496">
        <v>0</v>
      </c>
    </row>
    <row r="497" spans="1:35" x14ac:dyDescent="0.25">
      <c r="A497" t="s">
        <v>21747</v>
      </c>
      <c r="B497">
        <v>400</v>
      </c>
      <c r="H497">
        <v>4.8</v>
      </c>
      <c r="I497" t="s">
        <v>22086</v>
      </c>
      <c r="J497" t="s">
        <v>22090</v>
      </c>
      <c r="K497" t="s">
        <v>22096</v>
      </c>
      <c r="M497" t="s">
        <v>22201</v>
      </c>
      <c r="N497" t="s">
        <v>22687</v>
      </c>
      <c r="O497" t="s">
        <v>26968</v>
      </c>
      <c r="P497">
        <v>5</v>
      </c>
      <c r="Q497">
        <v>4</v>
      </c>
      <c r="R497">
        <v>1.46</v>
      </c>
      <c r="S497">
        <v>4.1500000000000004</v>
      </c>
      <c r="T497">
        <v>617.73</v>
      </c>
      <c r="U497">
        <v>136.04</v>
      </c>
      <c r="V497">
        <v>4.72</v>
      </c>
      <c r="W497">
        <v>4.7</v>
      </c>
      <c r="X497">
        <v>0</v>
      </c>
      <c r="Y497">
        <v>2</v>
      </c>
      <c r="Z497" t="s">
        <v>4250</v>
      </c>
      <c r="AA497">
        <v>1</v>
      </c>
      <c r="AB497">
        <v>19</v>
      </c>
      <c r="AC497">
        <v>2.4249999999999998</v>
      </c>
      <c r="AE497" t="s">
        <v>7951</v>
      </c>
      <c r="AH497">
        <v>0</v>
      </c>
      <c r="AI497">
        <v>0</v>
      </c>
    </row>
    <row r="498" spans="1:35" x14ac:dyDescent="0.25">
      <c r="A498" t="s">
        <v>21748</v>
      </c>
      <c r="B498">
        <v>240</v>
      </c>
      <c r="H498">
        <v>4.8</v>
      </c>
      <c r="I498" t="s">
        <v>22086</v>
      </c>
      <c r="J498" t="s">
        <v>22090</v>
      </c>
      <c r="K498" t="s">
        <v>22096</v>
      </c>
      <c r="M498" t="s">
        <v>22201</v>
      </c>
      <c r="N498" t="s">
        <v>22688</v>
      </c>
      <c r="O498" t="s">
        <v>26969</v>
      </c>
      <c r="P498">
        <v>5</v>
      </c>
      <c r="Q498">
        <v>4</v>
      </c>
      <c r="R498">
        <v>1.88</v>
      </c>
      <c r="S498">
        <v>4.51</v>
      </c>
      <c r="T498">
        <v>631.76</v>
      </c>
      <c r="U498">
        <v>136.04</v>
      </c>
      <c r="V498">
        <v>5.1100000000000003</v>
      </c>
      <c r="W498">
        <v>4.75</v>
      </c>
      <c r="X498">
        <v>0</v>
      </c>
      <c r="Y498">
        <v>2</v>
      </c>
      <c r="Z498" t="s">
        <v>4250</v>
      </c>
      <c r="AA498">
        <v>2</v>
      </c>
      <c r="AB498">
        <v>20</v>
      </c>
      <c r="AC498">
        <v>2.2450000000000001</v>
      </c>
      <c r="AE498" t="s">
        <v>7951</v>
      </c>
      <c r="AH498">
        <v>0</v>
      </c>
      <c r="AI498">
        <v>0</v>
      </c>
    </row>
    <row r="499" spans="1:35" x14ac:dyDescent="0.25">
      <c r="A499" t="s">
        <v>21749</v>
      </c>
      <c r="B499">
        <v>200</v>
      </c>
      <c r="H499">
        <v>4.8</v>
      </c>
      <c r="I499" t="s">
        <v>22086</v>
      </c>
      <c r="J499" t="s">
        <v>22090</v>
      </c>
      <c r="K499" t="s">
        <v>22096</v>
      </c>
      <c r="M499" t="s">
        <v>22201</v>
      </c>
      <c r="N499" t="s">
        <v>22689</v>
      </c>
      <c r="O499" t="s">
        <v>26970</v>
      </c>
      <c r="P499">
        <v>5</v>
      </c>
      <c r="Q499">
        <v>4</v>
      </c>
      <c r="R499">
        <v>2.93</v>
      </c>
      <c r="S499">
        <v>5.53</v>
      </c>
      <c r="T499">
        <v>659.81</v>
      </c>
      <c r="U499">
        <v>136.04</v>
      </c>
      <c r="V499">
        <v>5.89</v>
      </c>
      <c r="W499">
        <v>4.7699999999999996</v>
      </c>
      <c r="X499">
        <v>0</v>
      </c>
      <c r="Y499">
        <v>2</v>
      </c>
      <c r="Z499" t="s">
        <v>4250</v>
      </c>
      <c r="AA499">
        <v>2</v>
      </c>
      <c r="AB499">
        <v>22</v>
      </c>
      <c r="AC499">
        <v>1.5349999999999999</v>
      </c>
      <c r="AE499" t="s">
        <v>7951</v>
      </c>
      <c r="AH499">
        <v>0</v>
      </c>
      <c r="AI499">
        <v>0</v>
      </c>
    </row>
    <row r="500" spans="1:35" x14ac:dyDescent="0.25">
      <c r="A500" t="s">
        <v>21750</v>
      </c>
      <c r="B500">
        <v>50</v>
      </c>
      <c r="H500">
        <v>4.8</v>
      </c>
      <c r="I500" t="s">
        <v>22086</v>
      </c>
      <c r="J500" t="s">
        <v>22090</v>
      </c>
      <c r="K500" t="s">
        <v>22096</v>
      </c>
      <c r="M500" t="s">
        <v>22201</v>
      </c>
      <c r="N500" t="s">
        <v>22690</v>
      </c>
      <c r="O500" t="s">
        <v>26971</v>
      </c>
      <c r="P500">
        <v>5</v>
      </c>
      <c r="Q500">
        <v>4</v>
      </c>
      <c r="R500">
        <v>2.4300000000000002</v>
      </c>
      <c r="S500">
        <v>4.9800000000000004</v>
      </c>
      <c r="T500">
        <v>657.8</v>
      </c>
      <c r="U500">
        <v>136.04</v>
      </c>
      <c r="V500">
        <v>5.35</v>
      </c>
      <c r="W500">
        <v>4.83</v>
      </c>
      <c r="X500">
        <v>0</v>
      </c>
      <c r="Y500">
        <v>2</v>
      </c>
      <c r="Z500" t="s">
        <v>4250</v>
      </c>
      <c r="AA500">
        <v>2</v>
      </c>
      <c r="AB500">
        <v>17</v>
      </c>
      <c r="AC500">
        <v>1.7949999999999999</v>
      </c>
      <c r="AE500" t="s">
        <v>7951</v>
      </c>
      <c r="AH500">
        <v>0</v>
      </c>
      <c r="AI500">
        <v>0</v>
      </c>
    </row>
    <row r="501" spans="1:35" x14ac:dyDescent="0.25">
      <c r="A501" t="s">
        <v>21751</v>
      </c>
      <c r="B501">
        <v>410</v>
      </c>
      <c r="H501">
        <v>4.8</v>
      </c>
      <c r="I501" t="s">
        <v>22086</v>
      </c>
      <c r="J501" t="s">
        <v>22090</v>
      </c>
      <c r="K501" t="s">
        <v>22096</v>
      </c>
      <c r="M501" t="s">
        <v>22201</v>
      </c>
      <c r="N501" t="s">
        <v>22691</v>
      </c>
      <c r="O501" t="s">
        <v>26972</v>
      </c>
      <c r="P501">
        <v>6</v>
      </c>
      <c r="Q501">
        <v>3</v>
      </c>
      <c r="R501">
        <v>6.12</v>
      </c>
      <c r="S501">
        <v>6.12</v>
      </c>
      <c r="T501">
        <v>673.84</v>
      </c>
      <c r="U501">
        <v>125.04</v>
      </c>
      <c r="V501">
        <v>5.98</v>
      </c>
      <c r="W501">
        <v>13.41</v>
      </c>
      <c r="X501">
        <v>0</v>
      </c>
      <c r="Y501">
        <v>2</v>
      </c>
      <c r="Z501" t="s">
        <v>4250</v>
      </c>
      <c r="AA501">
        <v>2</v>
      </c>
      <c r="AB501">
        <v>22</v>
      </c>
      <c r="AC501">
        <v>1.166666666666667</v>
      </c>
      <c r="AE501" t="s">
        <v>7949</v>
      </c>
      <c r="AH501">
        <v>0</v>
      </c>
      <c r="AI501">
        <v>0</v>
      </c>
    </row>
    <row r="502" spans="1:35" x14ac:dyDescent="0.25">
      <c r="A502" t="s">
        <v>21752</v>
      </c>
      <c r="B502">
        <v>6600</v>
      </c>
      <c r="H502">
        <v>4.8</v>
      </c>
      <c r="I502" t="s">
        <v>22086</v>
      </c>
      <c r="J502" t="s">
        <v>22090</v>
      </c>
      <c r="K502" t="s">
        <v>22096</v>
      </c>
      <c r="M502" t="s">
        <v>22201</v>
      </c>
      <c r="N502" t="s">
        <v>22692</v>
      </c>
      <c r="O502" t="s">
        <v>26973</v>
      </c>
      <c r="P502">
        <v>6</v>
      </c>
      <c r="Q502">
        <v>3</v>
      </c>
      <c r="R502">
        <v>4.17</v>
      </c>
      <c r="S502">
        <v>4.17</v>
      </c>
      <c r="T502">
        <v>659.81</v>
      </c>
      <c r="U502">
        <v>117.2</v>
      </c>
      <c r="V502">
        <v>5.04</v>
      </c>
      <c r="W502">
        <v>13.41</v>
      </c>
      <c r="X502">
        <v>0</v>
      </c>
      <c r="Y502">
        <v>2</v>
      </c>
      <c r="Z502" t="s">
        <v>4250</v>
      </c>
      <c r="AA502">
        <v>2</v>
      </c>
      <c r="AB502">
        <v>17</v>
      </c>
      <c r="AC502">
        <v>1.675</v>
      </c>
      <c r="AE502" t="s">
        <v>7949</v>
      </c>
      <c r="AH502">
        <v>0</v>
      </c>
      <c r="AI502">
        <v>0</v>
      </c>
    </row>
    <row r="503" spans="1:35" x14ac:dyDescent="0.25">
      <c r="A503" t="s">
        <v>21753</v>
      </c>
      <c r="B503">
        <v>1400</v>
      </c>
      <c r="H503">
        <v>4.8</v>
      </c>
      <c r="I503" t="s">
        <v>22086</v>
      </c>
      <c r="J503" t="s">
        <v>22090</v>
      </c>
      <c r="K503" t="s">
        <v>22096</v>
      </c>
      <c r="M503" t="s">
        <v>22201</v>
      </c>
      <c r="N503" t="s">
        <v>22693</v>
      </c>
      <c r="O503" t="s">
        <v>26974</v>
      </c>
      <c r="P503">
        <v>4</v>
      </c>
      <c r="Q503">
        <v>3</v>
      </c>
      <c r="R503">
        <v>5.67</v>
      </c>
      <c r="S503">
        <v>5.67</v>
      </c>
      <c r="T503">
        <v>607.74</v>
      </c>
      <c r="U503">
        <v>98.74</v>
      </c>
      <c r="V503">
        <v>5.66</v>
      </c>
      <c r="W503">
        <v>13.4</v>
      </c>
      <c r="X503">
        <v>0</v>
      </c>
      <c r="Y503">
        <v>3</v>
      </c>
      <c r="Z503" t="s">
        <v>4250</v>
      </c>
      <c r="AA503">
        <v>2</v>
      </c>
      <c r="AB503">
        <v>16</v>
      </c>
      <c r="AC503">
        <v>1.875333333333334</v>
      </c>
      <c r="AE503" t="s">
        <v>7949</v>
      </c>
      <c r="AH503">
        <v>0</v>
      </c>
      <c r="AI503">
        <v>0</v>
      </c>
    </row>
    <row r="504" spans="1:35" x14ac:dyDescent="0.25">
      <c r="A504" t="s">
        <v>21754</v>
      </c>
      <c r="B504">
        <v>26</v>
      </c>
      <c r="H504">
        <v>4.8</v>
      </c>
      <c r="I504" t="s">
        <v>22086</v>
      </c>
      <c r="J504" t="s">
        <v>22090</v>
      </c>
      <c r="K504" t="s">
        <v>22096</v>
      </c>
      <c r="M504" t="s">
        <v>22201</v>
      </c>
      <c r="N504" t="s">
        <v>22694</v>
      </c>
      <c r="O504" t="s">
        <v>26975</v>
      </c>
      <c r="P504">
        <v>5</v>
      </c>
      <c r="Q504">
        <v>4</v>
      </c>
      <c r="R504">
        <v>1.92</v>
      </c>
      <c r="S504">
        <v>4.47</v>
      </c>
      <c r="T504">
        <v>643.77</v>
      </c>
      <c r="U504">
        <v>136.04</v>
      </c>
      <c r="V504">
        <v>4.96</v>
      </c>
      <c r="W504">
        <v>4.83</v>
      </c>
      <c r="X504">
        <v>0</v>
      </c>
      <c r="Y504">
        <v>2</v>
      </c>
      <c r="Z504" t="s">
        <v>4250</v>
      </c>
      <c r="AA504">
        <v>1</v>
      </c>
      <c r="AB504">
        <v>16</v>
      </c>
      <c r="AC504">
        <v>2.2650000000000001</v>
      </c>
      <c r="AE504" t="s">
        <v>7951</v>
      </c>
      <c r="AH504">
        <v>0</v>
      </c>
      <c r="AI504">
        <v>0</v>
      </c>
    </row>
    <row r="505" spans="1:35" x14ac:dyDescent="0.25">
      <c r="A505" t="s">
        <v>21755</v>
      </c>
      <c r="B505">
        <v>45</v>
      </c>
      <c r="H505">
        <v>4.8</v>
      </c>
      <c r="I505" t="s">
        <v>22086</v>
      </c>
      <c r="J505" t="s">
        <v>22090</v>
      </c>
      <c r="K505" t="s">
        <v>22096</v>
      </c>
      <c r="M505" t="s">
        <v>22201</v>
      </c>
      <c r="N505" t="s">
        <v>22695</v>
      </c>
      <c r="O505" t="s">
        <v>26976</v>
      </c>
      <c r="P505">
        <v>5</v>
      </c>
      <c r="Q505">
        <v>4</v>
      </c>
      <c r="R505">
        <v>2.94</v>
      </c>
      <c r="S505">
        <v>5.49</v>
      </c>
      <c r="T505">
        <v>671.83</v>
      </c>
      <c r="U505">
        <v>136.04</v>
      </c>
      <c r="V505">
        <v>5.74</v>
      </c>
      <c r="W505">
        <v>4.83</v>
      </c>
      <c r="X505">
        <v>0</v>
      </c>
      <c r="Y505">
        <v>2</v>
      </c>
      <c r="Z505" t="s">
        <v>4250</v>
      </c>
      <c r="AA505">
        <v>2</v>
      </c>
      <c r="AB505">
        <v>18</v>
      </c>
      <c r="AC505">
        <v>1.53</v>
      </c>
      <c r="AE505" t="s">
        <v>7951</v>
      </c>
      <c r="AH505">
        <v>0</v>
      </c>
      <c r="AI505">
        <v>0</v>
      </c>
    </row>
    <row r="506" spans="1:35" x14ac:dyDescent="0.25">
      <c r="A506" t="s">
        <v>21756</v>
      </c>
      <c r="B506">
        <v>400</v>
      </c>
      <c r="H506">
        <v>4.8</v>
      </c>
      <c r="I506" t="s">
        <v>22086</v>
      </c>
      <c r="J506" t="s">
        <v>22090</v>
      </c>
      <c r="K506" t="s">
        <v>22096</v>
      </c>
      <c r="M506" t="s">
        <v>22201</v>
      </c>
      <c r="N506" t="s">
        <v>22696</v>
      </c>
      <c r="O506" t="s">
        <v>26977</v>
      </c>
      <c r="P506">
        <v>5</v>
      </c>
      <c r="Q506">
        <v>4</v>
      </c>
      <c r="R506">
        <v>1.57</v>
      </c>
      <c r="S506">
        <v>4.1100000000000003</v>
      </c>
      <c r="T506">
        <v>629.75</v>
      </c>
      <c r="U506">
        <v>136.04</v>
      </c>
      <c r="V506">
        <v>4.72</v>
      </c>
      <c r="W506">
        <v>4.83</v>
      </c>
      <c r="X506">
        <v>0</v>
      </c>
      <c r="Y506">
        <v>2</v>
      </c>
      <c r="Z506" t="s">
        <v>4250</v>
      </c>
      <c r="AA506">
        <v>1</v>
      </c>
      <c r="AB506">
        <v>16</v>
      </c>
      <c r="AC506">
        <v>2.4449999999999998</v>
      </c>
      <c r="AE506" t="s">
        <v>7951</v>
      </c>
      <c r="AH506">
        <v>0</v>
      </c>
      <c r="AI506">
        <v>0</v>
      </c>
    </row>
    <row r="507" spans="1:35" x14ac:dyDescent="0.25">
      <c r="A507" t="s">
        <v>21757</v>
      </c>
      <c r="B507">
        <v>310</v>
      </c>
      <c r="H507">
        <v>4.8</v>
      </c>
      <c r="I507" t="s">
        <v>22086</v>
      </c>
      <c r="J507" t="s">
        <v>22090</v>
      </c>
      <c r="K507" t="s">
        <v>22096</v>
      </c>
      <c r="M507" t="s">
        <v>22201</v>
      </c>
      <c r="N507" t="s">
        <v>22697</v>
      </c>
      <c r="O507" t="s">
        <v>26978</v>
      </c>
      <c r="P507">
        <v>5</v>
      </c>
      <c r="Q507">
        <v>4</v>
      </c>
      <c r="R507">
        <v>3.3</v>
      </c>
      <c r="S507">
        <v>5.84</v>
      </c>
      <c r="T507">
        <v>685.85</v>
      </c>
      <c r="U507">
        <v>136.04</v>
      </c>
      <c r="V507">
        <v>5.99</v>
      </c>
      <c r="W507">
        <v>4.83</v>
      </c>
      <c r="X507">
        <v>0</v>
      </c>
      <c r="Y507">
        <v>2</v>
      </c>
      <c r="Z507" t="s">
        <v>4250</v>
      </c>
      <c r="AA507">
        <v>2</v>
      </c>
      <c r="AB507">
        <v>18</v>
      </c>
      <c r="AC507">
        <v>1.35</v>
      </c>
      <c r="AE507" t="s">
        <v>7951</v>
      </c>
      <c r="AH507">
        <v>0</v>
      </c>
      <c r="AI507">
        <v>0</v>
      </c>
    </row>
    <row r="508" spans="1:35" x14ac:dyDescent="0.25">
      <c r="A508" t="s">
        <v>21758</v>
      </c>
      <c r="B508">
        <v>27000</v>
      </c>
      <c r="H508">
        <v>4.8</v>
      </c>
      <c r="I508" t="s">
        <v>22086</v>
      </c>
      <c r="J508" t="s">
        <v>22090</v>
      </c>
      <c r="K508" t="s">
        <v>22096</v>
      </c>
      <c r="M508" t="s">
        <v>22201</v>
      </c>
      <c r="N508" t="s">
        <v>22698</v>
      </c>
      <c r="O508" t="s">
        <v>26979</v>
      </c>
      <c r="P508">
        <v>5</v>
      </c>
      <c r="Q508">
        <v>4</v>
      </c>
      <c r="R508">
        <v>3.89</v>
      </c>
      <c r="S508">
        <v>6.43</v>
      </c>
      <c r="T508">
        <v>719.87</v>
      </c>
      <c r="U508">
        <v>136.04</v>
      </c>
      <c r="V508">
        <v>6.19</v>
      </c>
      <c r="W508">
        <v>4.83</v>
      </c>
      <c r="X508">
        <v>0</v>
      </c>
      <c r="Y508">
        <v>3</v>
      </c>
      <c r="Z508" t="s">
        <v>4250</v>
      </c>
      <c r="AA508">
        <v>2</v>
      </c>
      <c r="AB508">
        <v>18</v>
      </c>
      <c r="AC508">
        <v>1.0549999999999999</v>
      </c>
      <c r="AE508" t="s">
        <v>7951</v>
      </c>
      <c r="AH508">
        <v>0</v>
      </c>
      <c r="AI508">
        <v>0</v>
      </c>
    </row>
    <row r="509" spans="1:35" x14ac:dyDescent="0.25">
      <c r="A509" t="s">
        <v>21602</v>
      </c>
      <c r="B509">
        <v>30</v>
      </c>
      <c r="H509">
        <v>4.8</v>
      </c>
      <c r="I509" t="s">
        <v>22086</v>
      </c>
      <c r="J509" t="s">
        <v>22090</v>
      </c>
      <c r="K509" t="s">
        <v>22096</v>
      </c>
      <c r="M509" t="s">
        <v>22201</v>
      </c>
      <c r="N509" t="s">
        <v>22366</v>
      </c>
      <c r="O509" t="s">
        <v>26656</v>
      </c>
      <c r="P509">
        <v>4</v>
      </c>
      <c r="Q509">
        <v>3</v>
      </c>
      <c r="R509">
        <v>4.87</v>
      </c>
      <c r="S509">
        <v>4.87</v>
      </c>
      <c r="T509">
        <v>559.70000000000005</v>
      </c>
      <c r="U509">
        <v>98.74</v>
      </c>
      <c r="V509">
        <v>4.7300000000000004</v>
      </c>
      <c r="W509">
        <v>13.41</v>
      </c>
      <c r="X509">
        <v>0</v>
      </c>
      <c r="Y509">
        <v>2</v>
      </c>
      <c r="Z509" t="s">
        <v>4250</v>
      </c>
      <c r="AA509">
        <v>1</v>
      </c>
      <c r="AB509">
        <v>15</v>
      </c>
      <c r="AC509">
        <v>1.940333333333333</v>
      </c>
      <c r="AE509" t="s">
        <v>7949</v>
      </c>
      <c r="AH509">
        <v>0</v>
      </c>
      <c r="AI509">
        <v>0</v>
      </c>
    </row>
    <row r="510" spans="1:35" x14ac:dyDescent="0.25">
      <c r="A510" t="s">
        <v>21759</v>
      </c>
      <c r="B510">
        <v>1</v>
      </c>
      <c r="H510">
        <v>4.8</v>
      </c>
      <c r="I510" t="s">
        <v>22086</v>
      </c>
      <c r="J510" t="s">
        <v>22090</v>
      </c>
      <c r="K510" t="s">
        <v>22096</v>
      </c>
      <c r="M510" t="s">
        <v>22201</v>
      </c>
      <c r="N510" t="s">
        <v>22699</v>
      </c>
      <c r="O510" t="s">
        <v>26980</v>
      </c>
      <c r="P510">
        <v>7</v>
      </c>
      <c r="Q510">
        <v>6</v>
      </c>
      <c r="R510">
        <v>-1.29</v>
      </c>
      <c r="S510">
        <v>3.43</v>
      </c>
      <c r="T510">
        <v>744.83</v>
      </c>
      <c r="U510">
        <v>202.44</v>
      </c>
      <c r="V510">
        <v>3.53</v>
      </c>
      <c r="W510">
        <v>3.7</v>
      </c>
      <c r="X510">
        <v>0</v>
      </c>
      <c r="Y510">
        <v>2</v>
      </c>
      <c r="Z510" t="s">
        <v>4250</v>
      </c>
      <c r="AA510">
        <v>2</v>
      </c>
      <c r="AB510">
        <v>18</v>
      </c>
      <c r="AC510">
        <v>2.7850000000000001</v>
      </c>
      <c r="AE510" t="s">
        <v>7951</v>
      </c>
      <c r="AH510">
        <v>0</v>
      </c>
      <c r="AI510">
        <v>0</v>
      </c>
    </row>
    <row r="511" spans="1:35" x14ac:dyDescent="0.25">
      <c r="A511" t="s">
        <v>21760</v>
      </c>
      <c r="B511">
        <v>20</v>
      </c>
      <c r="H511">
        <v>4.8</v>
      </c>
      <c r="I511" t="s">
        <v>22086</v>
      </c>
      <c r="J511" t="s">
        <v>22090</v>
      </c>
      <c r="K511" t="s">
        <v>22096</v>
      </c>
      <c r="M511" t="s">
        <v>22201</v>
      </c>
      <c r="N511" t="s">
        <v>22700</v>
      </c>
      <c r="O511" t="s">
        <v>26981</v>
      </c>
      <c r="P511">
        <v>7</v>
      </c>
      <c r="Q511">
        <v>7</v>
      </c>
      <c r="R511">
        <v>-0.99</v>
      </c>
      <c r="S511">
        <v>3.72</v>
      </c>
      <c r="T511">
        <v>723.77</v>
      </c>
      <c r="U511">
        <v>202.36</v>
      </c>
      <c r="V511">
        <v>3.35</v>
      </c>
      <c r="W511">
        <v>3.7</v>
      </c>
      <c r="X511">
        <v>0</v>
      </c>
      <c r="Y511">
        <v>3</v>
      </c>
      <c r="Z511" t="s">
        <v>4250</v>
      </c>
      <c r="AA511">
        <v>2</v>
      </c>
      <c r="AB511">
        <v>15</v>
      </c>
      <c r="AC511">
        <v>2.64</v>
      </c>
      <c r="AE511" t="s">
        <v>7951</v>
      </c>
      <c r="AH511">
        <v>0</v>
      </c>
      <c r="AI511">
        <v>0</v>
      </c>
    </row>
    <row r="512" spans="1:35" x14ac:dyDescent="0.25">
      <c r="A512" t="s">
        <v>21761</v>
      </c>
      <c r="B512">
        <v>30</v>
      </c>
      <c r="H512">
        <v>4.8</v>
      </c>
      <c r="I512" t="s">
        <v>22086</v>
      </c>
      <c r="J512" t="s">
        <v>22090</v>
      </c>
      <c r="K512" t="s">
        <v>22096</v>
      </c>
      <c r="M512" t="s">
        <v>22201</v>
      </c>
      <c r="N512" t="s">
        <v>22701</v>
      </c>
      <c r="O512" t="s">
        <v>26982</v>
      </c>
      <c r="P512">
        <v>10</v>
      </c>
      <c r="Q512">
        <v>9</v>
      </c>
      <c r="R512">
        <v>-4.1500000000000004</v>
      </c>
      <c r="S512">
        <v>0.59</v>
      </c>
      <c r="T512">
        <v>851.08</v>
      </c>
      <c r="U512">
        <v>269.43</v>
      </c>
      <c r="V512">
        <v>1.61</v>
      </c>
      <c r="W512">
        <v>3.48</v>
      </c>
      <c r="X512">
        <v>0</v>
      </c>
      <c r="Y512">
        <v>1</v>
      </c>
      <c r="Z512" t="s">
        <v>4250</v>
      </c>
      <c r="AA512">
        <v>2</v>
      </c>
      <c r="AB512">
        <v>27</v>
      </c>
      <c r="AC512">
        <v>3</v>
      </c>
      <c r="AE512" t="s">
        <v>7951</v>
      </c>
      <c r="AH512">
        <v>0</v>
      </c>
      <c r="AI512">
        <v>0</v>
      </c>
    </row>
    <row r="513" spans="1:35" x14ac:dyDescent="0.25">
      <c r="A513" t="s">
        <v>21645</v>
      </c>
      <c r="B513">
        <v>3</v>
      </c>
      <c r="H513">
        <v>4.8</v>
      </c>
      <c r="I513" t="s">
        <v>22086</v>
      </c>
      <c r="J513" t="s">
        <v>22090</v>
      </c>
      <c r="K513" t="s">
        <v>22096</v>
      </c>
      <c r="M513" t="s">
        <v>22201</v>
      </c>
      <c r="N513" t="s">
        <v>22584</v>
      </c>
      <c r="O513" t="s">
        <v>16116</v>
      </c>
      <c r="P513">
        <v>8</v>
      </c>
      <c r="Q513">
        <v>6</v>
      </c>
      <c r="R513">
        <v>5.49</v>
      </c>
      <c r="S513">
        <v>5.49</v>
      </c>
      <c r="T513">
        <v>722.01</v>
      </c>
      <c r="U513">
        <v>174.96</v>
      </c>
      <c r="V513">
        <v>4.1500000000000004</v>
      </c>
      <c r="W513">
        <v>11.25</v>
      </c>
      <c r="X513">
        <v>0</v>
      </c>
      <c r="Y513">
        <v>1</v>
      </c>
      <c r="Z513" t="s">
        <v>4250</v>
      </c>
      <c r="AA513">
        <v>2</v>
      </c>
      <c r="AB513">
        <v>20</v>
      </c>
      <c r="AC513">
        <v>1</v>
      </c>
      <c r="AE513" t="s">
        <v>7949</v>
      </c>
      <c r="AH513">
        <v>0</v>
      </c>
      <c r="AI513">
        <v>0</v>
      </c>
    </row>
    <row r="514" spans="1:35" x14ac:dyDescent="0.25">
      <c r="A514" t="s">
        <v>21762</v>
      </c>
      <c r="B514">
        <v>4000</v>
      </c>
      <c r="H514">
        <v>4.8</v>
      </c>
      <c r="I514" t="s">
        <v>22086</v>
      </c>
      <c r="J514" t="s">
        <v>22090</v>
      </c>
      <c r="K514" t="s">
        <v>22096</v>
      </c>
      <c r="M514" t="s">
        <v>22201</v>
      </c>
      <c r="N514" t="s">
        <v>22702</v>
      </c>
      <c r="O514" t="s">
        <v>26983</v>
      </c>
      <c r="P514">
        <v>9</v>
      </c>
      <c r="Q514">
        <v>9</v>
      </c>
      <c r="R514">
        <v>-2.4300000000000002</v>
      </c>
      <c r="S514">
        <v>2.31</v>
      </c>
      <c r="T514">
        <v>805.93</v>
      </c>
      <c r="U514">
        <v>260.56</v>
      </c>
      <c r="V514">
        <v>1.96</v>
      </c>
      <c r="W514">
        <v>3.48</v>
      </c>
      <c r="X514">
        <v>0</v>
      </c>
      <c r="Y514">
        <v>3</v>
      </c>
      <c r="Z514" t="s">
        <v>4250</v>
      </c>
      <c r="AA514">
        <v>2</v>
      </c>
      <c r="AB514">
        <v>22</v>
      </c>
      <c r="AC514">
        <v>3</v>
      </c>
      <c r="AE514" t="s">
        <v>7951</v>
      </c>
      <c r="AH514">
        <v>0</v>
      </c>
      <c r="AI514">
        <v>0</v>
      </c>
    </row>
    <row r="515" spans="1:35" x14ac:dyDescent="0.25">
      <c r="A515" t="s">
        <v>21763</v>
      </c>
      <c r="B515">
        <v>7500</v>
      </c>
      <c r="H515">
        <v>4.8</v>
      </c>
      <c r="I515" t="s">
        <v>22086</v>
      </c>
      <c r="J515" t="s">
        <v>22090</v>
      </c>
      <c r="K515" t="s">
        <v>22096</v>
      </c>
      <c r="M515" t="s">
        <v>22201</v>
      </c>
      <c r="N515" t="s">
        <v>22703</v>
      </c>
      <c r="O515" t="s">
        <v>26984</v>
      </c>
      <c r="P515">
        <v>8</v>
      </c>
      <c r="Q515">
        <v>8</v>
      </c>
      <c r="R515">
        <v>-1.93</v>
      </c>
      <c r="S515">
        <v>2.81</v>
      </c>
      <c r="T515">
        <v>762.9</v>
      </c>
      <c r="U515">
        <v>231.46</v>
      </c>
      <c r="V515">
        <v>3.09</v>
      </c>
      <c r="W515">
        <v>3.48</v>
      </c>
      <c r="X515">
        <v>0</v>
      </c>
      <c r="Y515">
        <v>3</v>
      </c>
      <c r="Z515" t="s">
        <v>4250</v>
      </c>
      <c r="AA515">
        <v>2</v>
      </c>
      <c r="AB515">
        <v>21</v>
      </c>
      <c r="AC515">
        <v>3</v>
      </c>
      <c r="AE515" t="s">
        <v>7951</v>
      </c>
      <c r="AH515">
        <v>0</v>
      </c>
      <c r="AI515">
        <v>0</v>
      </c>
    </row>
    <row r="516" spans="1:35" x14ac:dyDescent="0.25">
      <c r="E516">
        <v>5.7</v>
      </c>
      <c r="H516">
        <v>4.5</v>
      </c>
      <c r="I516" t="s">
        <v>22087</v>
      </c>
      <c r="J516" t="s">
        <v>22089</v>
      </c>
      <c r="K516" t="s">
        <v>22097</v>
      </c>
      <c r="L516" t="s">
        <v>22119</v>
      </c>
      <c r="M516" t="s">
        <v>22203</v>
      </c>
      <c r="N516" t="s">
        <v>22715</v>
      </c>
      <c r="O516" t="s">
        <v>26995</v>
      </c>
    </row>
    <row r="517" spans="1:35" x14ac:dyDescent="0.25">
      <c r="E517">
        <v>22</v>
      </c>
      <c r="H517">
        <v>4.5</v>
      </c>
      <c r="I517" t="s">
        <v>22087</v>
      </c>
      <c r="J517" t="s">
        <v>22089</v>
      </c>
      <c r="K517" t="s">
        <v>22097</v>
      </c>
      <c r="L517" t="s">
        <v>22119</v>
      </c>
      <c r="M517" t="s">
        <v>22203</v>
      </c>
      <c r="N517" t="s">
        <v>22716</v>
      </c>
      <c r="O517" t="s">
        <v>26996</v>
      </c>
    </row>
    <row r="518" spans="1:35" x14ac:dyDescent="0.25">
      <c r="E518">
        <v>13</v>
      </c>
      <c r="H518">
        <v>4.5</v>
      </c>
      <c r="I518" t="s">
        <v>22087</v>
      </c>
      <c r="J518" t="s">
        <v>22089</v>
      </c>
      <c r="K518" t="s">
        <v>22097</v>
      </c>
      <c r="L518" t="s">
        <v>22119</v>
      </c>
      <c r="M518" t="s">
        <v>22203</v>
      </c>
      <c r="N518" t="s">
        <v>22717</v>
      </c>
      <c r="O518" t="s">
        <v>26997</v>
      </c>
    </row>
    <row r="519" spans="1:35" x14ac:dyDescent="0.25">
      <c r="E519">
        <v>25</v>
      </c>
      <c r="H519">
        <v>4.5</v>
      </c>
      <c r="I519" t="s">
        <v>22087</v>
      </c>
      <c r="J519" t="s">
        <v>22089</v>
      </c>
      <c r="K519" t="s">
        <v>22097</v>
      </c>
      <c r="L519" t="s">
        <v>22119</v>
      </c>
      <c r="M519" t="s">
        <v>22203</v>
      </c>
      <c r="N519" t="s">
        <v>22718</v>
      </c>
      <c r="O519" t="s">
        <v>26998</v>
      </c>
    </row>
    <row r="520" spans="1:35" x14ac:dyDescent="0.25">
      <c r="E520">
        <v>15</v>
      </c>
      <c r="H520">
        <v>4.5</v>
      </c>
      <c r="I520" t="s">
        <v>22087</v>
      </c>
      <c r="J520" t="s">
        <v>22089</v>
      </c>
      <c r="K520" t="s">
        <v>22097</v>
      </c>
      <c r="L520" t="s">
        <v>22119</v>
      </c>
      <c r="M520" t="s">
        <v>22203</v>
      </c>
      <c r="N520" t="s">
        <v>22719</v>
      </c>
      <c r="O520" t="s">
        <v>26999</v>
      </c>
    </row>
    <row r="521" spans="1:35" x14ac:dyDescent="0.25">
      <c r="E521">
        <v>20</v>
      </c>
      <c r="H521">
        <v>4.5</v>
      </c>
      <c r="I521" t="s">
        <v>22087</v>
      </c>
      <c r="J521" t="s">
        <v>22089</v>
      </c>
      <c r="K521" t="s">
        <v>22097</v>
      </c>
      <c r="L521" t="s">
        <v>22119</v>
      </c>
      <c r="M521" t="s">
        <v>22203</v>
      </c>
      <c r="N521" t="s">
        <v>22720</v>
      </c>
      <c r="O521" t="s">
        <v>27000</v>
      </c>
    </row>
    <row r="522" spans="1:35" x14ac:dyDescent="0.25">
      <c r="E522">
        <v>32</v>
      </c>
      <c r="H522">
        <v>4.5</v>
      </c>
      <c r="I522" t="s">
        <v>22087</v>
      </c>
      <c r="J522" t="s">
        <v>22089</v>
      </c>
      <c r="K522" t="s">
        <v>22097</v>
      </c>
      <c r="L522" t="s">
        <v>22119</v>
      </c>
      <c r="M522" t="s">
        <v>22203</v>
      </c>
      <c r="N522" t="s">
        <v>22721</v>
      </c>
      <c r="O522" t="s">
        <v>27001</v>
      </c>
    </row>
    <row r="523" spans="1:35" x14ac:dyDescent="0.25">
      <c r="E523">
        <v>29</v>
      </c>
      <c r="H523">
        <v>4.5</v>
      </c>
      <c r="I523" t="s">
        <v>22087</v>
      </c>
      <c r="J523" t="s">
        <v>22089</v>
      </c>
      <c r="K523" t="s">
        <v>22097</v>
      </c>
      <c r="L523" t="s">
        <v>22119</v>
      </c>
      <c r="M523" t="s">
        <v>22203</v>
      </c>
      <c r="N523" t="s">
        <v>22722</v>
      </c>
      <c r="O523" t="s">
        <v>27002</v>
      </c>
    </row>
    <row r="524" spans="1:35" x14ac:dyDescent="0.25">
      <c r="E524">
        <v>30</v>
      </c>
      <c r="H524">
        <v>4.5</v>
      </c>
      <c r="I524" t="s">
        <v>22087</v>
      </c>
      <c r="J524" t="s">
        <v>22089</v>
      </c>
      <c r="K524" t="s">
        <v>22097</v>
      </c>
      <c r="L524" t="s">
        <v>22119</v>
      </c>
      <c r="M524" t="s">
        <v>22203</v>
      </c>
      <c r="N524" t="s">
        <v>22723</v>
      </c>
      <c r="O524" t="s">
        <v>27003</v>
      </c>
    </row>
    <row r="525" spans="1:35" x14ac:dyDescent="0.25">
      <c r="E525">
        <v>55</v>
      </c>
      <c r="H525">
        <v>4.5</v>
      </c>
      <c r="I525" t="s">
        <v>22087</v>
      </c>
      <c r="J525" t="s">
        <v>22089</v>
      </c>
      <c r="K525" t="s">
        <v>22097</v>
      </c>
      <c r="L525" t="s">
        <v>22119</v>
      </c>
      <c r="M525" t="s">
        <v>22203</v>
      </c>
      <c r="N525" t="s">
        <v>22724</v>
      </c>
      <c r="O525" t="s">
        <v>27004</v>
      </c>
    </row>
    <row r="526" spans="1:35" x14ac:dyDescent="0.25">
      <c r="E526">
        <v>14</v>
      </c>
      <c r="H526">
        <v>4.5</v>
      </c>
      <c r="I526" t="s">
        <v>22087</v>
      </c>
      <c r="J526" t="s">
        <v>22089</v>
      </c>
      <c r="K526" t="s">
        <v>22097</v>
      </c>
      <c r="L526" t="s">
        <v>22119</v>
      </c>
      <c r="M526" t="s">
        <v>22203</v>
      </c>
      <c r="N526" t="s">
        <v>22725</v>
      </c>
      <c r="O526" t="s">
        <v>27005</v>
      </c>
    </row>
    <row r="527" spans="1:35" x14ac:dyDescent="0.25">
      <c r="E527">
        <v>84</v>
      </c>
      <c r="H527">
        <v>4.5</v>
      </c>
      <c r="I527" t="s">
        <v>22087</v>
      </c>
      <c r="J527" t="s">
        <v>22089</v>
      </c>
      <c r="K527" t="s">
        <v>22097</v>
      </c>
      <c r="L527" t="s">
        <v>22119</v>
      </c>
      <c r="M527" t="s">
        <v>22203</v>
      </c>
      <c r="N527" t="s">
        <v>22726</v>
      </c>
      <c r="O527" t="s">
        <v>27006</v>
      </c>
    </row>
    <row r="528" spans="1:35" x14ac:dyDescent="0.25">
      <c r="E528">
        <v>22</v>
      </c>
      <c r="H528">
        <v>4.5</v>
      </c>
      <c r="I528" t="s">
        <v>22087</v>
      </c>
      <c r="J528" t="s">
        <v>22089</v>
      </c>
      <c r="K528" t="s">
        <v>22097</v>
      </c>
      <c r="L528" t="s">
        <v>22119</v>
      </c>
      <c r="M528" t="s">
        <v>22203</v>
      </c>
      <c r="N528" t="s">
        <v>22727</v>
      </c>
      <c r="O528" t="s">
        <v>27007</v>
      </c>
    </row>
    <row r="529" spans="5:15" x14ac:dyDescent="0.25">
      <c r="E529">
        <v>23</v>
      </c>
      <c r="H529">
        <v>4.5</v>
      </c>
      <c r="I529" t="s">
        <v>22087</v>
      </c>
      <c r="J529" t="s">
        <v>22089</v>
      </c>
      <c r="K529" t="s">
        <v>22097</v>
      </c>
      <c r="L529" t="s">
        <v>22119</v>
      </c>
      <c r="M529" t="s">
        <v>22203</v>
      </c>
      <c r="N529" t="s">
        <v>22728</v>
      </c>
      <c r="O529" t="s">
        <v>27008</v>
      </c>
    </row>
    <row r="530" spans="5:15" x14ac:dyDescent="0.25">
      <c r="E530">
        <v>9</v>
      </c>
      <c r="H530">
        <v>4.5</v>
      </c>
      <c r="I530" t="s">
        <v>22087</v>
      </c>
      <c r="J530" t="s">
        <v>22089</v>
      </c>
      <c r="K530" t="s">
        <v>22097</v>
      </c>
      <c r="L530" t="s">
        <v>22119</v>
      </c>
      <c r="M530" t="s">
        <v>22203</v>
      </c>
      <c r="N530" t="s">
        <v>22729</v>
      </c>
      <c r="O530" t="s">
        <v>27009</v>
      </c>
    </row>
    <row r="531" spans="5:15" x14ac:dyDescent="0.25">
      <c r="E531">
        <v>21</v>
      </c>
      <c r="H531">
        <v>4.5</v>
      </c>
      <c r="I531" t="s">
        <v>22087</v>
      </c>
      <c r="J531" t="s">
        <v>22089</v>
      </c>
      <c r="K531" t="s">
        <v>22097</v>
      </c>
      <c r="L531" t="s">
        <v>22119</v>
      </c>
      <c r="M531" t="s">
        <v>22203</v>
      </c>
      <c r="N531" t="s">
        <v>22729</v>
      </c>
      <c r="O531" t="s">
        <v>27009</v>
      </c>
    </row>
    <row r="532" spans="5:15" x14ac:dyDescent="0.25">
      <c r="E532">
        <v>16</v>
      </c>
      <c r="H532">
        <v>4.5</v>
      </c>
      <c r="I532" t="s">
        <v>22087</v>
      </c>
      <c r="J532" t="s">
        <v>22089</v>
      </c>
      <c r="K532" t="s">
        <v>22097</v>
      </c>
      <c r="L532" t="s">
        <v>22119</v>
      </c>
      <c r="M532" t="s">
        <v>22203</v>
      </c>
      <c r="N532" t="s">
        <v>22730</v>
      </c>
      <c r="O532" t="s">
        <v>27010</v>
      </c>
    </row>
    <row r="533" spans="5:15" x14ac:dyDescent="0.25">
      <c r="E533">
        <v>25</v>
      </c>
      <c r="H533">
        <v>4.5</v>
      </c>
      <c r="I533" t="s">
        <v>22087</v>
      </c>
      <c r="J533" t="s">
        <v>22089</v>
      </c>
      <c r="K533" t="s">
        <v>22097</v>
      </c>
      <c r="L533" t="s">
        <v>22119</v>
      </c>
      <c r="M533" t="s">
        <v>22203</v>
      </c>
      <c r="N533" t="s">
        <v>22731</v>
      </c>
      <c r="O533" t="s">
        <v>27011</v>
      </c>
    </row>
    <row r="534" spans="5:15" x14ac:dyDescent="0.25">
      <c r="E534">
        <v>11</v>
      </c>
      <c r="H534">
        <v>4.5</v>
      </c>
      <c r="I534" t="s">
        <v>22087</v>
      </c>
      <c r="J534" t="s">
        <v>22089</v>
      </c>
      <c r="K534" t="s">
        <v>22097</v>
      </c>
      <c r="L534" t="s">
        <v>22119</v>
      </c>
      <c r="M534" t="s">
        <v>22203</v>
      </c>
      <c r="N534" t="s">
        <v>22732</v>
      </c>
      <c r="O534" t="s">
        <v>27012</v>
      </c>
    </row>
    <row r="535" spans="5:15" x14ac:dyDescent="0.25">
      <c r="E535">
        <v>30</v>
      </c>
      <c r="H535">
        <v>4.5</v>
      </c>
      <c r="I535" t="s">
        <v>22087</v>
      </c>
      <c r="J535" t="s">
        <v>22089</v>
      </c>
      <c r="L535" t="s">
        <v>22120</v>
      </c>
      <c r="M535" t="s">
        <v>22203</v>
      </c>
      <c r="N535" t="s">
        <v>22733</v>
      </c>
      <c r="O535" t="s">
        <v>27013</v>
      </c>
    </row>
    <row r="536" spans="5:15" x14ac:dyDescent="0.25">
      <c r="E536">
        <v>26</v>
      </c>
      <c r="H536">
        <v>4.5</v>
      </c>
      <c r="I536" t="s">
        <v>22087</v>
      </c>
      <c r="J536" t="s">
        <v>22089</v>
      </c>
      <c r="L536" t="s">
        <v>22120</v>
      </c>
      <c r="M536" t="s">
        <v>22203</v>
      </c>
      <c r="N536" t="s">
        <v>22734</v>
      </c>
      <c r="O536" t="s">
        <v>27014</v>
      </c>
    </row>
    <row r="537" spans="5:15" x14ac:dyDescent="0.25">
      <c r="E537">
        <v>23</v>
      </c>
      <c r="H537">
        <v>4.5</v>
      </c>
      <c r="I537" t="s">
        <v>22087</v>
      </c>
      <c r="J537" t="s">
        <v>22089</v>
      </c>
      <c r="L537" t="s">
        <v>22120</v>
      </c>
      <c r="M537" t="s">
        <v>22203</v>
      </c>
      <c r="N537" t="s">
        <v>22735</v>
      </c>
      <c r="O537" t="s">
        <v>27015</v>
      </c>
    </row>
    <row r="538" spans="5:15" x14ac:dyDescent="0.25">
      <c r="E538">
        <v>98</v>
      </c>
      <c r="H538">
        <v>4.5</v>
      </c>
      <c r="I538" t="s">
        <v>22087</v>
      </c>
      <c r="J538" t="s">
        <v>22089</v>
      </c>
      <c r="L538" t="s">
        <v>22120</v>
      </c>
      <c r="M538" t="s">
        <v>22203</v>
      </c>
      <c r="N538" t="s">
        <v>22736</v>
      </c>
      <c r="O538" t="s">
        <v>27016</v>
      </c>
    </row>
    <row r="539" spans="5:15" x14ac:dyDescent="0.25">
      <c r="E539">
        <v>51</v>
      </c>
      <c r="H539">
        <v>4.5</v>
      </c>
      <c r="I539" t="s">
        <v>22087</v>
      </c>
      <c r="J539" t="s">
        <v>22089</v>
      </c>
      <c r="L539" t="s">
        <v>22120</v>
      </c>
      <c r="M539" t="s">
        <v>22203</v>
      </c>
      <c r="N539" t="s">
        <v>22737</v>
      </c>
      <c r="O539" t="s">
        <v>27017</v>
      </c>
    </row>
    <row r="540" spans="5:15" x14ac:dyDescent="0.25">
      <c r="E540">
        <v>58</v>
      </c>
      <c r="H540">
        <v>4.5</v>
      </c>
      <c r="I540" t="s">
        <v>22087</v>
      </c>
      <c r="J540" t="s">
        <v>22089</v>
      </c>
      <c r="L540" t="s">
        <v>22120</v>
      </c>
      <c r="M540" t="s">
        <v>22203</v>
      </c>
      <c r="N540" t="s">
        <v>22738</v>
      </c>
      <c r="O540" t="s">
        <v>27018</v>
      </c>
    </row>
    <row r="541" spans="5:15" x14ac:dyDescent="0.25">
      <c r="E541">
        <v>39</v>
      </c>
      <c r="H541">
        <v>4.5</v>
      </c>
      <c r="I541" t="s">
        <v>22087</v>
      </c>
      <c r="J541" t="s">
        <v>22089</v>
      </c>
      <c r="L541" t="s">
        <v>22120</v>
      </c>
      <c r="M541" t="s">
        <v>22203</v>
      </c>
      <c r="N541" t="s">
        <v>22739</v>
      </c>
      <c r="O541" t="s">
        <v>27019</v>
      </c>
    </row>
    <row r="542" spans="5:15" x14ac:dyDescent="0.25">
      <c r="E542">
        <v>58</v>
      </c>
      <c r="H542">
        <v>4.5</v>
      </c>
      <c r="I542" t="s">
        <v>22087</v>
      </c>
      <c r="J542" t="s">
        <v>22089</v>
      </c>
      <c r="L542" t="s">
        <v>22120</v>
      </c>
      <c r="M542" t="s">
        <v>22203</v>
      </c>
      <c r="N542" t="s">
        <v>22739</v>
      </c>
      <c r="O542" t="s">
        <v>27019</v>
      </c>
    </row>
    <row r="543" spans="5:15" x14ac:dyDescent="0.25">
      <c r="E543">
        <v>36</v>
      </c>
      <c r="H543">
        <v>4.5</v>
      </c>
      <c r="I543" t="s">
        <v>22087</v>
      </c>
      <c r="J543" t="s">
        <v>22089</v>
      </c>
      <c r="L543" t="s">
        <v>22120</v>
      </c>
      <c r="M543" t="s">
        <v>22203</v>
      </c>
      <c r="N543" t="s">
        <v>22740</v>
      </c>
      <c r="O543" t="s">
        <v>27020</v>
      </c>
    </row>
    <row r="544" spans="5:15" x14ac:dyDescent="0.25">
      <c r="E544">
        <v>820</v>
      </c>
      <c r="H544">
        <v>4.5</v>
      </c>
      <c r="I544" t="s">
        <v>22087</v>
      </c>
      <c r="J544" t="s">
        <v>22089</v>
      </c>
      <c r="L544" t="s">
        <v>22120</v>
      </c>
      <c r="M544" t="s">
        <v>22203</v>
      </c>
      <c r="N544" t="s">
        <v>22741</v>
      </c>
      <c r="O544" t="s">
        <v>27021</v>
      </c>
    </row>
    <row r="545" spans="1:35" x14ac:dyDescent="0.25">
      <c r="E545">
        <v>190</v>
      </c>
      <c r="H545">
        <v>4.5</v>
      </c>
      <c r="I545" t="s">
        <v>22087</v>
      </c>
      <c r="J545" t="s">
        <v>22089</v>
      </c>
      <c r="L545" t="s">
        <v>22120</v>
      </c>
      <c r="M545" t="s">
        <v>22203</v>
      </c>
      <c r="N545" t="s">
        <v>22742</v>
      </c>
      <c r="O545" t="s">
        <v>27022</v>
      </c>
    </row>
    <row r="546" spans="1:35" x14ac:dyDescent="0.25">
      <c r="E546">
        <v>99</v>
      </c>
      <c r="H546">
        <v>4.5</v>
      </c>
      <c r="I546" t="s">
        <v>22087</v>
      </c>
      <c r="J546" t="s">
        <v>22089</v>
      </c>
      <c r="L546" t="s">
        <v>22120</v>
      </c>
      <c r="M546" t="s">
        <v>22203</v>
      </c>
      <c r="N546" t="s">
        <v>22743</v>
      </c>
      <c r="O546" t="s">
        <v>27023</v>
      </c>
    </row>
    <row r="547" spans="1:35" x14ac:dyDescent="0.25">
      <c r="E547">
        <v>62</v>
      </c>
      <c r="H547">
        <v>4.5</v>
      </c>
      <c r="I547" t="s">
        <v>22087</v>
      </c>
      <c r="J547" t="s">
        <v>22089</v>
      </c>
      <c r="L547" t="s">
        <v>22120</v>
      </c>
      <c r="M547" t="s">
        <v>22203</v>
      </c>
      <c r="N547" t="s">
        <v>22744</v>
      </c>
      <c r="O547" t="s">
        <v>27024</v>
      </c>
    </row>
    <row r="548" spans="1:35" x14ac:dyDescent="0.25">
      <c r="E548">
        <v>45</v>
      </c>
      <c r="H548">
        <v>4.5</v>
      </c>
      <c r="I548" t="s">
        <v>22087</v>
      </c>
      <c r="J548" t="s">
        <v>22089</v>
      </c>
      <c r="L548" t="s">
        <v>22120</v>
      </c>
      <c r="M548" t="s">
        <v>22203</v>
      </c>
      <c r="N548" t="s">
        <v>22745</v>
      </c>
      <c r="O548" t="s">
        <v>27025</v>
      </c>
    </row>
    <row r="549" spans="1:35" x14ac:dyDescent="0.25">
      <c r="E549">
        <v>100</v>
      </c>
      <c r="H549">
        <v>4.5</v>
      </c>
      <c r="I549" t="s">
        <v>22087</v>
      </c>
      <c r="J549" t="s">
        <v>22089</v>
      </c>
      <c r="L549" t="s">
        <v>22120</v>
      </c>
      <c r="M549" t="s">
        <v>22203</v>
      </c>
      <c r="N549" t="s">
        <v>22746</v>
      </c>
      <c r="O549" t="s">
        <v>27026</v>
      </c>
    </row>
    <row r="550" spans="1:35" x14ac:dyDescent="0.25">
      <c r="E550">
        <v>220</v>
      </c>
      <c r="H550">
        <v>4.5</v>
      </c>
      <c r="I550" t="s">
        <v>22087</v>
      </c>
      <c r="J550" t="s">
        <v>22089</v>
      </c>
      <c r="L550" t="s">
        <v>22120</v>
      </c>
      <c r="M550" t="s">
        <v>22203</v>
      </c>
      <c r="N550" t="s">
        <v>22747</v>
      </c>
      <c r="O550" t="s">
        <v>27027</v>
      </c>
    </row>
    <row r="551" spans="1:35" x14ac:dyDescent="0.25">
      <c r="E551">
        <v>39</v>
      </c>
      <c r="H551">
        <v>4.5</v>
      </c>
      <c r="I551" t="s">
        <v>22087</v>
      </c>
      <c r="J551" t="s">
        <v>22089</v>
      </c>
      <c r="L551" t="s">
        <v>22120</v>
      </c>
      <c r="M551" t="s">
        <v>22203</v>
      </c>
      <c r="N551" t="s">
        <v>22748</v>
      </c>
      <c r="O551" t="s">
        <v>27028</v>
      </c>
    </row>
    <row r="552" spans="1:35" x14ac:dyDescent="0.25">
      <c r="E552">
        <v>6.8</v>
      </c>
      <c r="H552">
        <v>4.5</v>
      </c>
      <c r="I552" t="s">
        <v>22087</v>
      </c>
      <c r="J552" t="s">
        <v>22089</v>
      </c>
      <c r="L552" t="s">
        <v>22120</v>
      </c>
      <c r="M552" t="s">
        <v>22203</v>
      </c>
      <c r="N552" t="s">
        <v>22749</v>
      </c>
      <c r="O552" t="s">
        <v>27029</v>
      </c>
    </row>
    <row r="553" spans="1:35" x14ac:dyDescent="0.25">
      <c r="E553">
        <v>20</v>
      </c>
      <c r="H553">
        <v>4.5</v>
      </c>
      <c r="I553" t="s">
        <v>22087</v>
      </c>
      <c r="J553" t="s">
        <v>22089</v>
      </c>
      <c r="L553" t="s">
        <v>22120</v>
      </c>
      <c r="M553" t="s">
        <v>22203</v>
      </c>
      <c r="N553" t="s">
        <v>22735</v>
      </c>
      <c r="O553" t="s">
        <v>27015</v>
      </c>
    </row>
    <row r="554" spans="1:35" x14ac:dyDescent="0.25">
      <c r="E554">
        <v>21</v>
      </c>
      <c r="H554">
        <v>4.5</v>
      </c>
      <c r="I554" t="s">
        <v>22087</v>
      </c>
      <c r="J554" t="s">
        <v>22089</v>
      </c>
      <c r="L554" t="s">
        <v>22120</v>
      </c>
      <c r="M554" t="s">
        <v>22203</v>
      </c>
      <c r="N554" t="s">
        <v>22734</v>
      </c>
      <c r="O554" t="s">
        <v>27014</v>
      </c>
    </row>
    <row r="555" spans="1:35" x14ac:dyDescent="0.25">
      <c r="E555">
        <v>4.0999999999999996</v>
      </c>
      <c r="H555">
        <v>4.5</v>
      </c>
      <c r="I555" t="s">
        <v>22087</v>
      </c>
      <c r="J555" t="s">
        <v>22089</v>
      </c>
      <c r="L555" t="s">
        <v>22120</v>
      </c>
      <c r="M555" t="s">
        <v>22203</v>
      </c>
      <c r="N555" t="s">
        <v>22750</v>
      </c>
      <c r="O555" t="s">
        <v>27030</v>
      </c>
    </row>
    <row r="556" spans="1:35" x14ac:dyDescent="0.25">
      <c r="E556">
        <v>3.6</v>
      </c>
      <c r="H556">
        <v>4.5</v>
      </c>
      <c r="I556" t="s">
        <v>22087</v>
      </c>
      <c r="J556" t="s">
        <v>22089</v>
      </c>
      <c r="L556" t="s">
        <v>22120</v>
      </c>
      <c r="M556" t="s">
        <v>22203</v>
      </c>
      <c r="N556" t="s">
        <v>22751</v>
      </c>
      <c r="O556" t="s">
        <v>27031</v>
      </c>
    </row>
    <row r="557" spans="1:35" x14ac:dyDescent="0.25">
      <c r="E557">
        <v>81</v>
      </c>
      <c r="H557">
        <v>4.5</v>
      </c>
      <c r="I557" t="s">
        <v>22087</v>
      </c>
      <c r="J557" t="s">
        <v>22089</v>
      </c>
      <c r="L557" t="s">
        <v>22120</v>
      </c>
      <c r="M557" t="s">
        <v>22203</v>
      </c>
      <c r="N557" t="s">
        <v>22752</v>
      </c>
      <c r="O557" t="s">
        <v>27032</v>
      </c>
    </row>
    <row r="558" spans="1:35" x14ac:dyDescent="0.25">
      <c r="E558">
        <v>4.3</v>
      </c>
      <c r="H558">
        <v>4.5</v>
      </c>
      <c r="I558" t="s">
        <v>22087</v>
      </c>
      <c r="J558" t="s">
        <v>22089</v>
      </c>
      <c r="L558" t="s">
        <v>22120</v>
      </c>
      <c r="M558" t="s">
        <v>22203</v>
      </c>
      <c r="N558" t="s">
        <v>22753</v>
      </c>
      <c r="O558" t="s">
        <v>27033</v>
      </c>
    </row>
    <row r="559" spans="1:35" x14ac:dyDescent="0.25">
      <c r="A559" t="s">
        <v>21775</v>
      </c>
      <c r="E559">
        <v>900</v>
      </c>
      <c r="H559">
        <v>5</v>
      </c>
      <c r="I559" t="s">
        <v>22085</v>
      </c>
      <c r="J559" t="s">
        <v>22090</v>
      </c>
      <c r="K559" t="s">
        <v>7983</v>
      </c>
      <c r="M559" t="s">
        <v>22210</v>
      </c>
      <c r="N559" t="s">
        <v>22754</v>
      </c>
      <c r="O559" t="s">
        <v>27034</v>
      </c>
      <c r="P559">
        <v>5</v>
      </c>
      <c r="Q559">
        <v>1</v>
      </c>
      <c r="R559">
        <v>3.98</v>
      </c>
      <c r="S559">
        <v>4.08</v>
      </c>
      <c r="T559">
        <v>418.54</v>
      </c>
      <c r="U559">
        <v>79</v>
      </c>
      <c r="V559">
        <v>3.86</v>
      </c>
      <c r="X559">
        <v>7.04</v>
      </c>
      <c r="Y559">
        <v>2</v>
      </c>
      <c r="Z559" t="s">
        <v>4250</v>
      </c>
      <c r="AA559">
        <v>0</v>
      </c>
      <c r="AB559">
        <v>6</v>
      </c>
      <c r="AC559">
        <v>3.8851904761904761</v>
      </c>
      <c r="AE559" t="s">
        <v>7949</v>
      </c>
      <c r="AH559">
        <v>0</v>
      </c>
      <c r="AI559">
        <v>0</v>
      </c>
    </row>
    <row r="560" spans="1:35" x14ac:dyDescent="0.25">
      <c r="A560" t="s">
        <v>21776</v>
      </c>
      <c r="E560">
        <v>158</v>
      </c>
      <c r="H560">
        <v>5</v>
      </c>
      <c r="I560" t="s">
        <v>22085</v>
      </c>
      <c r="J560" t="s">
        <v>22090</v>
      </c>
      <c r="K560" t="s">
        <v>7983</v>
      </c>
      <c r="M560" t="s">
        <v>22210</v>
      </c>
      <c r="N560" t="s">
        <v>22755</v>
      </c>
      <c r="O560" t="s">
        <v>27035</v>
      </c>
      <c r="P560">
        <v>5</v>
      </c>
      <c r="Q560">
        <v>1</v>
      </c>
      <c r="R560">
        <v>5.64</v>
      </c>
      <c r="S560">
        <v>5.67</v>
      </c>
      <c r="T560">
        <v>468.6</v>
      </c>
      <c r="U560">
        <v>71.16</v>
      </c>
      <c r="V560">
        <v>5.85</v>
      </c>
      <c r="X560">
        <v>6.32</v>
      </c>
      <c r="Y560">
        <v>3</v>
      </c>
      <c r="Z560" t="s">
        <v>4250</v>
      </c>
      <c r="AA560">
        <v>1</v>
      </c>
      <c r="AB560">
        <v>6</v>
      </c>
      <c r="AC560">
        <v>3.0576190476190481</v>
      </c>
      <c r="AE560" t="s">
        <v>7949</v>
      </c>
      <c r="AH560">
        <v>0</v>
      </c>
      <c r="AI560">
        <v>0</v>
      </c>
    </row>
    <row r="561" spans="1:35" x14ac:dyDescent="0.25">
      <c r="A561" t="s">
        <v>21777</v>
      </c>
      <c r="E561">
        <v>30</v>
      </c>
      <c r="H561">
        <v>5</v>
      </c>
      <c r="I561" t="s">
        <v>22085</v>
      </c>
      <c r="J561" t="s">
        <v>22090</v>
      </c>
      <c r="K561" t="s">
        <v>7983</v>
      </c>
      <c r="M561" t="s">
        <v>22210</v>
      </c>
      <c r="N561" t="s">
        <v>22756</v>
      </c>
      <c r="O561" t="s">
        <v>27036</v>
      </c>
    </row>
    <row r="562" spans="1:35" x14ac:dyDescent="0.25">
      <c r="A562" t="s">
        <v>21778</v>
      </c>
      <c r="E562">
        <v>11</v>
      </c>
      <c r="H562">
        <v>5</v>
      </c>
      <c r="I562" t="s">
        <v>22085</v>
      </c>
      <c r="J562" t="s">
        <v>22090</v>
      </c>
      <c r="K562" t="s">
        <v>7983</v>
      </c>
      <c r="M562" t="s">
        <v>22210</v>
      </c>
      <c r="N562" t="s">
        <v>22757</v>
      </c>
      <c r="O562" t="s">
        <v>27037</v>
      </c>
      <c r="P562">
        <v>5</v>
      </c>
      <c r="Q562">
        <v>1</v>
      </c>
      <c r="R562">
        <v>7.21</v>
      </c>
      <c r="S562">
        <v>7.43</v>
      </c>
      <c r="T562">
        <v>502.7</v>
      </c>
      <c r="U562">
        <v>71.16</v>
      </c>
      <c r="V562">
        <v>6.76</v>
      </c>
      <c r="X562">
        <v>7.31</v>
      </c>
      <c r="Y562">
        <v>2</v>
      </c>
      <c r="Z562" t="s">
        <v>4250</v>
      </c>
      <c r="AA562">
        <v>2</v>
      </c>
      <c r="AB562">
        <v>8</v>
      </c>
      <c r="AC562">
        <v>2.833333333333333</v>
      </c>
      <c r="AE562" t="s">
        <v>7949</v>
      </c>
      <c r="AH562">
        <v>0</v>
      </c>
      <c r="AI562">
        <v>0</v>
      </c>
    </row>
    <row r="563" spans="1:35" x14ac:dyDescent="0.25">
      <c r="E563">
        <v>1.2</v>
      </c>
      <c r="H563">
        <v>5</v>
      </c>
      <c r="J563" t="s">
        <v>22089</v>
      </c>
      <c r="K563" t="s">
        <v>22098</v>
      </c>
      <c r="L563" t="s">
        <v>22121</v>
      </c>
      <c r="M563" t="s">
        <v>22211</v>
      </c>
      <c r="N563" t="s">
        <v>22758</v>
      </c>
      <c r="O563" t="s">
        <v>27038</v>
      </c>
    </row>
    <row r="564" spans="1:35" x14ac:dyDescent="0.25">
      <c r="E564">
        <v>1.5</v>
      </c>
      <c r="H564">
        <v>5</v>
      </c>
      <c r="J564" t="s">
        <v>22089</v>
      </c>
      <c r="K564" t="s">
        <v>22098</v>
      </c>
      <c r="L564" t="s">
        <v>22121</v>
      </c>
      <c r="M564" t="s">
        <v>22211</v>
      </c>
      <c r="N564" t="s">
        <v>22759</v>
      </c>
      <c r="O564" t="s">
        <v>27039</v>
      </c>
    </row>
    <row r="565" spans="1:35" x14ac:dyDescent="0.25">
      <c r="E565">
        <v>2.8</v>
      </c>
      <c r="H565">
        <v>5</v>
      </c>
      <c r="J565" t="s">
        <v>22089</v>
      </c>
      <c r="K565" t="s">
        <v>22098</v>
      </c>
      <c r="L565" t="s">
        <v>22121</v>
      </c>
      <c r="M565" t="s">
        <v>22211</v>
      </c>
      <c r="N565" t="s">
        <v>22760</v>
      </c>
      <c r="O565" t="s">
        <v>27040</v>
      </c>
    </row>
    <row r="566" spans="1:35" x14ac:dyDescent="0.25">
      <c r="E566">
        <v>11.7</v>
      </c>
      <c r="H566">
        <v>5</v>
      </c>
      <c r="J566" t="s">
        <v>22089</v>
      </c>
      <c r="K566" t="s">
        <v>22098</v>
      </c>
      <c r="L566" t="s">
        <v>22121</v>
      </c>
      <c r="M566" t="s">
        <v>22211</v>
      </c>
      <c r="N566" t="s">
        <v>22761</v>
      </c>
      <c r="O566" t="s">
        <v>27041</v>
      </c>
    </row>
    <row r="567" spans="1:35" x14ac:dyDescent="0.25">
      <c r="E567">
        <v>16.2</v>
      </c>
      <c r="H567">
        <v>5</v>
      </c>
      <c r="J567" t="s">
        <v>22089</v>
      </c>
      <c r="K567" t="s">
        <v>22098</v>
      </c>
      <c r="L567" t="s">
        <v>22121</v>
      </c>
      <c r="M567" t="s">
        <v>22211</v>
      </c>
      <c r="N567" t="s">
        <v>22762</v>
      </c>
      <c r="O567" t="s">
        <v>27042</v>
      </c>
    </row>
    <row r="568" spans="1:35" x14ac:dyDescent="0.25">
      <c r="E568">
        <v>1.31</v>
      </c>
      <c r="H568">
        <v>5</v>
      </c>
      <c r="J568" t="s">
        <v>22089</v>
      </c>
      <c r="K568" t="s">
        <v>22098</v>
      </c>
      <c r="L568" t="s">
        <v>22121</v>
      </c>
      <c r="M568" t="s">
        <v>22211</v>
      </c>
      <c r="N568" t="s">
        <v>22763</v>
      </c>
      <c r="O568" t="s">
        <v>27043</v>
      </c>
    </row>
    <row r="569" spans="1:35" x14ac:dyDescent="0.25">
      <c r="E569">
        <v>3.2</v>
      </c>
      <c r="H569">
        <v>5</v>
      </c>
      <c r="J569" t="s">
        <v>22089</v>
      </c>
      <c r="K569" t="s">
        <v>22098</v>
      </c>
      <c r="L569" t="s">
        <v>22121</v>
      </c>
      <c r="M569" t="s">
        <v>22211</v>
      </c>
      <c r="N569" t="s">
        <v>22764</v>
      </c>
      <c r="O569" t="s">
        <v>27044</v>
      </c>
    </row>
    <row r="570" spans="1:35" x14ac:dyDescent="0.25">
      <c r="E570">
        <v>2.1</v>
      </c>
      <c r="H570">
        <v>5</v>
      </c>
      <c r="J570" t="s">
        <v>22089</v>
      </c>
      <c r="K570" t="s">
        <v>22098</v>
      </c>
      <c r="L570" t="s">
        <v>22121</v>
      </c>
      <c r="M570" t="s">
        <v>22211</v>
      </c>
      <c r="N570" t="s">
        <v>22765</v>
      </c>
      <c r="O570" t="s">
        <v>27045</v>
      </c>
    </row>
    <row r="571" spans="1:35" x14ac:dyDescent="0.25">
      <c r="E571">
        <v>2.6</v>
      </c>
      <c r="H571">
        <v>5</v>
      </c>
      <c r="J571" t="s">
        <v>22089</v>
      </c>
      <c r="K571" t="s">
        <v>22098</v>
      </c>
      <c r="L571" t="s">
        <v>22121</v>
      </c>
      <c r="M571" t="s">
        <v>22211</v>
      </c>
      <c r="N571" t="s">
        <v>22766</v>
      </c>
      <c r="O571" t="s">
        <v>27046</v>
      </c>
    </row>
    <row r="572" spans="1:35" x14ac:dyDescent="0.25">
      <c r="E572">
        <v>19.3</v>
      </c>
      <c r="H572">
        <v>5</v>
      </c>
      <c r="J572" t="s">
        <v>22089</v>
      </c>
      <c r="K572" t="s">
        <v>22098</v>
      </c>
      <c r="L572" t="s">
        <v>22121</v>
      </c>
      <c r="M572" t="s">
        <v>22211</v>
      </c>
      <c r="N572" t="s">
        <v>22767</v>
      </c>
      <c r="O572" t="s">
        <v>27047</v>
      </c>
    </row>
    <row r="573" spans="1:35" x14ac:dyDescent="0.25">
      <c r="E573">
        <v>2.1</v>
      </c>
      <c r="H573">
        <v>5</v>
      </c>
      <c r="J573" t="s">
        <v>22089</v>
      </c>
      <c r="K573" t="s">
        <v>22098</v>
      </c>
      <c r="L573" t="s">
        <v>22121</v>
      </c>
      <c r="M573" t="s">
        <v>22211</v>
      </c>
      <c r="N573" t="s">
        <v>22768</v>
      </c>
      <c r="O573" t="s">
        <v>27048</v>
      </c>
    </row>
    <row r="574" spans="1:35" x14ac:dyDescent="0.25">
      <c r="E574">
        <v>5.2</v>
      </c>
      <c r="H574">
        <v>5</v>
      </c>
      <c r="J574" t="s">
        <v>22089</v>
      </c>
      <c r="K574" t="s">
        <v>22098</v>
      </c>
      <c r="L574" t="s">
        <v>22121</v>
      </c>
      <c r="M574" t="s">
        <v>22211</v>
      </c>
      <c r="N574" t="s">
        <v>22769</v>
      </c>
      <c r="O574" t="s">
        <v>27049</v>
      </c>
    </row>
    <row r="575" spans="1:35" x14ac:dyDescent="0.25">
      <c r="E575">
        <v>10.6</v>
      </c>
      <c r="H575">
        <v>5</v>
      </c>
      <c r="J575" t="s">
        <v>22089</v>
      </c>
      <c r="K575" t="s">
        <v>22098</v>
      </c>
      <c r="L575" t="s">
        <v>22121</v>
      </c>
      <c r="M575" t="s">
        <v>22211</v>
      </c>
      <c r="N575" t="s">
        <v>22770</v>
      </c>
      <c r="O575" t="s">
        <v>27050</v>
      </c>
    </row>
    <row r="576" spans="1:35" x14ac:dyDescent="0.25">
      <c r="E576">
        <v>4.3</v>
      </c>
      <c r="H576">
        <v>5</v>
      </c>
      <c r="J576" t="s">
        <v>22089</v>
      </c>
      <c r="K576" t="s">
        <v>22098</v>
      </c>
      <c r="L576" t="s">
        <v>22121</v>
      </c>
      <c r="M576" t="s">
        <v>22211</v>
      </c>
      <c r="N576" t="s">
        <v>22771</v>
      </c>
      <c r="O576" t="s">
        <v>27051</v>
      </c>
    </row>
    <row r="577" spans="5:15" x14ac:dyDescent="0.25">
      <c r="E577">
        <v>41.2</v>
      </c>
      <c r="H577">
        <v>5</v>
      </c>
      <c r="J577" t="s">
        <v>22089</v>
      </c>
      <c r="K577" t="s">
        <v>22098</v>
      </c>
      <c r="L577" t="s">
        <v>22121</v>
      </c>
      <c r="M577" t="s">
        <v>22211</v>
      </c>
      <c r="N577" t="s">
        <v>22772</v>
      </c>
      <c r="O577" t="s">
        <v>27052</v>
      </c>
    </row>
    <row r="578" spans="5:15" x14ac:dyDescent="0.25">
      <c r="E578">
        <v>57.3</v>
      </c>
      <c r="H578">
        <v>5</v>
      </c>
      <c r="J578" t="s">
        <v>22089</v>
      </c>
      <c r="K578" t="s">
        <v>22098</v>
      </c>
      <c r="L578" t="s">
        <v>22121</v>
      </c>
      <c r="M578" t="s">
        <v>22211</v>
      </c>
      <c r="N578" t="s">
        <v>22773</v>
      </c>
      <c r="O578" t="s">
        <v>27053</v>
      </c>
    </row>
    <row r="579" spans="5:15" x14ac:dyDescent="0.25">
      <c r="E579">
        <v>10.199999999999999</v>
      </c>
      <c r="H579">
        <v>5</v>
      </c>
      <c r="J579" t="s">
        <v>22089</v>
      </c>
      <c r="K579" t="s">
        <v>22098</v>
      </c>
      <c r="L579" t="s">
        <v>22121</v>
      </c>
      <c r="M579" t="s">
        <v>22211</v>
      </c>
      <c r="N579" t="s">
        <v>22774</v>
      </c>
      <c r="O579" t="s">
        <v>27054</v>
      </c>
    </row>
    <row r="580" spans="5:15" x14ac:dyDescent="0.25">
      <c r="E580">
        <v>3.1</v>
      </c>
      <c r="H580">
        <v>5</v>
      </c>
      <c r="J580" t="s">
        <v>22089</v>
      </c>
      <c r="K580" t="s">
        <v>22098</v>
      </c>
      <c r="L580" t="s">
        <v>22121</v>
      </c>
      <c r="M580" t="s">
        <v>22211</v>
      </c>
      <c r="N580" t="s">
        <v>22775</v>
      </c>
      <c r="O580" t="s">
        <v>27055</v>
      </c>
    </row>
    <row r="581" spans="5:15" x14ac:dyDescent="0.25">
      <c r="E581">
        <v>81</v>
      </c>
      <c r="H581">
        <v>5</v>
      </c>
      <c r="J581" t="s">
        <v>22089</v>
      </c>
      <c r="K581" t="s">
        <v>22098</v>
      </c>
      <c r="L581" t="s">
        <v>22121</v>
      </c>
      <c r="M581" t="s">
        <v>22211</v>
      </c>
      <c r="N581" t="s">
        <v>22776</v>
      </c>
      <c r="O581" t="s">
        <v>27056</v>
      </c>
    </row>
    <row r="582" spans="5:15" x14ac:dyDescent="0.25">
      <c r="E582">
        <v>128</v>
      </c>
      <c r="H582">
        <v>5</v>
      </c>
      <c r="J582" t="s">
        <v>22089</v>
      </c>
      <c r="K582" t="s">
        <v>22098</v>
      </c>
      <c r="L582" t="s">
        <v>22121</v>
      </c>
      <c r="M582" t="s">
        <v>22211</v>
      </c>
      <c r="N582" t="s">
        <v>22777</v>
      </c>
      <c r="O582" t="s">
        <v>27057</v>
      </c>
    </row>
    <row r="583" spans="5:15" x14ac:dyDescent="0.25">
      <c r="E583">
        <v>12</v>
      </c>
      <c r="H583">
        <v>5</v>
      </c>
      <c r="J583" t="s">
        <v>22089</v>
      </c>
      <c r="K583" t="s">
        <v>22098</v>
      </c>
      <c r="L583" t="s">
        <v>22121</v>
      </c>
      <c r="M583" t="s">
        <v>22211</v>
      </c>
      <c r="N583" t="s">
        <v>22761</v>
      </c>
      <c r="O583" t="s">
        <v>27041</v>
      </c>
    </row>
    <row r="584" spans="5:15" x14ac:dyDescent="0.25">
      <c r="E584">
        <v>1.3</v>
      </c>
      <c r="H584">
        <v>5</v>
      </c>
      <c r="J584" t="s">
        <v>22089</v>
      </c>
      <c r="K584" t="s">
        <v>22098</v>
      </c>
      <c r="L584" t="s">
        <v>22121</v>
      </c>
      <c r="M584" t="s">
        <v>22211</v>
      </c>
      <c r="N584" t="s">
        <v>22763</v>
      </c>
      <c r="O584" t="s">
        <v>27043</v>
      </c>
    </row>
    <row r="585" spans="5:15" x14ac:dyDescent="0.25">
      <c r="E585">
        <v>3.2</v>
      </c>
      <c r="H585">
        <v>5</v>
      </c>
      <c r="J585" t="s">
        <v>22089</v>
      </c>
      <c r="K585" t="s">
        <v>22098</v>
      </c>
      <c r="L585" t="s">
        <v>22121</v>
      </c>
      <c r="M585" t="s">
        <v>22211</v>
      </c>
      <c r="N585" t="s">
        <v>22764</v>
      </c>
      <c r="O585" t="s">
        <v>27044</v>
      </c>
    </row>
    <row r="586" spans="5:15" x14ac:dyDescent="0.25">
      <c r="E586">
        <v>2.1</v>
      </c>
      <c r="H586">
        <v>5</v>
      </c>
      <c r="J586" t="s">
        <v>22089</v>
      </c>
      <c r="K586" t="s">
        <v>22098</v>
      </c>
      <c r="L586" t="s">
        <v>22121</v>
      </c>
      <c r="M586" t="s">
        <v>22211</v>
      </c>
      <c r="N586" t="s">
        <v>22765</v>
      </c>
      <c r="O586" t="s">
        <v>27045</v>
      </c>
    </row>
    <row r="587" spans="5:15" x14ac:dyDescent="0.25">
      <c r="E587">
        <v>2.6</v>
      </c>
      <c r="H587">
        <v>5</v>
      </c>
      <c r="J587" t="s">
        <v>22089</v>
      </c>
      <c r="K587" t="s">
        <v>22098</v>
      </c>
      <c r="L587" t="s">
        <v>22121</v>
      </c>
      <c r="M587" t="s">
        <v>22211</v>
      </c>
      <c r="N587" t="s">
        <v>22766</v>
      </c>
      <c r="O587" t="s">
        <v>27046</v>
      </c>
    </row>
    <row r="588" spans="5:15" x14ac:dyDescent="0.25">
      <c r="E588">
        <v>2.1</v>
      </c>
      <c r="H588">
        <v>5</v>
      </c>
      <c r="J588" t="s">
        <v>22089</v>
      </c>
      <c r="K588" t="s">
        <v>22098</v>
      </c>
      <c r="L588" t="s">
        <v>22121</v>
      </c>
      <c r="M588" t="s">
        <v>22211</v>
      </c>
      <c r="N588" t="s">
        <v>22768</v>
      </c>
      <c r="O588" t="s">
        <v>27048</v>
      </c>
    </row>
    <row r="589" spans="5:15" x14ac:dyDescent="0.25">
      <c r="E589">
        <v>5.2</v>
      </c>
      <c r="H589">
        <v>5</v>
      </c>
      <c r="J589" t="s">
        <v>22089</v>
      </c>
      <c r="K589" t="s">
        <v>22098</v>
      </c>
      <c r="L589" t="s">
        <v>22121</v>
      </c>
      <c r="M589" t="s">
        <v>22211</v>
      </c>
      <c r="N589" t="s">
        <v>22769</v>
      </c>
      <c r="O589" t="s">
        <v>27049</v>
      </c>
    </row>
    <row r="590" spans="5:15" x14ac:dyDescent="0.25">
      <c r="E590">
        <v>4.3</v>
      </c>
      <c r="H590">
        <v>5</v>
      </c>
      <c r="J590" t="s">
        <v>22089</v>
      </c>
      <c r="K590" t="s">
        <v>22098</v>
      </c>
      <c r="L590" t="s">
        <v>22121</v>
      </c>
      <c r="M590" t="s">
        <v>22211</v>
      </c>
      <c r="N590" t="s">
        <v>22771</v>
      </c>
      <c r="O590" t="s">
        <v>27051</v>
      </c>
    </row>
    <row r="591" spans="5:15" x14ac:dyDescent="0.25">
      <c r="E591">
        <v>42</v>
      </c>
      <c r="H591">
        <v>5</v>
      </c>
      <c r="J591" t="s">
        <v>22089</v>
      </c>
      <c r="K591" t="s">
        <v>22098</v>
      </c>
      <c r="L591" t="s">
        <v>22121</v>
      </c>
      <c r="M591" t="s">
        <v>22211</v>
      </c>
      <c r="N591" t="s">
        <v>22778</v>
      </c>
      <c r="O591" t="s">
        <v>27058</v>
      </c>
    </row>
    <row r="592" spans="5:15" x14ac:dyDescent="0.25">
      <c r="E592">
        <v>69</v>
      </c>
      <c r="H592">
        <v>5</v>
      </c>
      <c r="J592" t="s">
        <v>22089</v>
      </c>
      <c r="K592" t="s">
        <v>22098</v>
      </c>
      <c r="L592" t="s">
        <v>22121</v>
      </c>
      <c r="M592" t="s">
        <v>22211</v>
      </c>
      <c r="N592" t="s">
        <v>22779</v>
      </c>
      <c r="O592" t="s">
        <v>27059</v>
      </c>
    </row>
    <row r="593" spans="2:35" x14ac:dyDescent="0.25">
      <c r="E593">
        <v>514</v>
      </c>
      <c r="H593">
        <v>5</v>
      </c>
      <c r="J593" t="s">
        <v>22089</v>
      </c>
      <c r="K593" t="s">
        <v>22098</v>
      </c>
      <c r="L593" t="s">
        <v>22121</v>
      </c>
      <c r="M593" t="s">
        <v>22211</v>
      </c>
      <c r="N593" t="s">
        <v>22780</v>
      </c>
      <c r="O593" t="s">
        <v>27060</v>
      </c>
    </row>
    <row r="594" spans="2:35" x14ac:dyDescent="0.25">
      <c r="E594">
        <v>3756</v>
      </c>
      <c r="H594">
        <v>5</v>
      </c>
      <c r="J594" t="s">
        <v>22089</v>
      </c>
      <c r="K594" t="s">
        <v>22098</v>
      </c>
      <c r="L594" t="s">
        <v>22121</v>
      </c>
      <c r="M594" t="s">
        <v>22211</v>
      </c>
      <c r="N594" t="s">
        <v>22781</v>
      </c>
      <c r="O594" t="s">
        <v>27061</v>
      </c>
    </row>
    <row r="595" spans="2:35" x14ac:dyDescent="0.25">
      <c r="E595">
        <v>4695</v>
      </c>
      <c r="H595">
        <v>5</v>
      </c>
      <c r="J595" t="s">
        <v>22089</v>
      </c>
      <c r="K595" t="s">
        <v>22098</v>
      </c>
      <c r="L595" t="s">
        <v>22121</v>
      </c>
      <c r="M595" t="s">
        <v>22211</v>
      </c>
      <c r="N595" t="s">
        <v>22782</v>
      </c>
      <c r="O595" t="s">
        <v>27062</v>
      </c>
    </row>
    <row r="596" spans="2:35" x14ac:dyDescent="0.25">
      <c r="E596">
        <v>508</v>
      </c>
      <c r="H596">
        <v>5</v>
      </c>
      <c r="J596" t="s">
        <v>22089</v>
      </c>
      <c r="K596" t="s">
        <v>22098</v>
      </c>
      <c r="L596" t="s">
        <v>22121</v>
      </c>
      <c r="M596" t="s">
        <v>22211</v>
      </c>
      <c r="N596" t="s">
        <v>22783</v>
      </c>
      <c r="O596" t="s">
        <v>27063</v>
      </c>
    </row>
    <row r="597" spans="2:35" x14ac:dyDescent="0.25">
      <c r="E597">
        <v>48</v>
      </c>
      <c r="H597">
        <v>5</v>
      </c>
      <c r="J597" t="s">
        <v>22089</v>
      </c>
      <c r="K597" t="s">
        <v>22098</v>
      </c>
      <c r="L597" t="s">
        <v>22121</v>
      </c>
      <c r="M597" t="s">
        <v>22211</v>
      </c>
      <c r="N597" t="s">
        <v>22784</v>
      </c>
      <c r="O597" t="s">
        <v>27064</v>
      </c>
    </row>
    <row r="598" spans="2:35" x14ac:dyDescent="0.25">
      <c r="E598">
        <v>2592</v>
      </c>
      <c r="H598">
        <v>5</v>
      </c>
      <c r="J598" t="s">
        <v>22089</v>
      </c>
      <c r="K598" t="s">
        <v>22098</v>
      </c>
      <c r="L598" t="s">
        <v>22121</v>
      </c>
      <c r="M598" t="s">
        <v>22211</v>
      </c>
      <c r="N598" t="s">
        <v>22784</v>
      </c>
      <c r="O598" t="s">
        <v>27064</v>
      </c>
    </row>
    <row r="599" spans="2:35" x14ac:dyDescent="0.25">
      <c r="E599">
        <v>41</v>
      </c>
      <c r="H599">
        <v>5</v>
      </c>
      <c r="J599" t="s">
        <v>22089</v>
      </c>
      <c r="K599" t="s">
        <v>22098</v>
      </c>
      <c r="L599" t="s">
        <v>22121</v>
      </c>
      <c r="M599" t="s">
        <v>22211</v>
      </c>
      <c r="N599" t="s">
        <v>22785</v>
      </c>
      <c r="O599" t="s">
        <v>27065</v>
      </c>
    </row>
    <row r="600" spans="2:35" x14ac:dyDescent="0.25">
      <c r="E600">
        <v>344</v>
      </c>
      <c r="H600">
        <v>5</v>
      </c>
      <c r="J600" t="s">
        <v>22089</v>
      </c>
      <c r="K600" t="s">
        <v>22098</v>
      </c>
      <c r="L600" t="s">
        <v>22121</v>
      </c>
      <c r="M600" t="s">
        <v>22211</v>
      </c>
      <c r="N600" t="s">
        <v>22786</v>
      </c>
      <c r="O600" t="s">
        <v>27066</v>
      </c>
    </row>
    <row r="601" spans="2:35" x14ac:dyDescent="0.25">
      <c r="B601">
        <v>390</v>
      </c>
      <c r="H601">
        <v>4.5</v>
      </c>
      <c r="I601" t="s">
        <v>22087</v>
      </c>
      <c r="J601" t="s">
        <v>22089</v>
      </c>
      <c r="K601" t="s">
        <v>22099</v>
      </c>
      <c r="L601" t="s">
        <v>22122</v>
      </c>
      <c r="M601" t="s">
        <v>22212</v>
      </c>
      <c r="N601" t="s">
        <v>22787</v>
      </c>
      <c r="O601" t="s">
        <v>27067</v>
      </c>
      <c r="P601">
        <v>6</v>
      </c>
      <c r="Q601">
        <v>2</v>
      </c>
      <c r="R601">
        <v>-1.55</v>
      </c>
      <c r="S601">
        <v>-1.55</v>
      </c>
      <c r="T601">
        <v>390.24</v>
      </c>
      <c r="U601">
        <v>102.49</v>
      </c>
      <c r="V601">
        <v>2.09</v>
      </c>
      <c r="W601">
        <v>10.61</v>
      </c>
      <c r="X601">
        <v>5.35</v>
      </c>
      <c r="Y601">
        <v>2</v>
      </c>
      <c r="Z601" t="s">
        <v>4250</v>
      </c>
      <c r="AA601">
        <v>0</v>
      </c>
      <c r="AB601">
        <v>3</v>
      </c>
      <c r="AC601">
        <v>4.8676666666666666</v>
      </c>
      <c r="AE601" t="s">
        <v>7949</v>
      </c>
      <c r="AH601">
        <v>0</v>
      </c>
      <c r="AI601">
        <v>0</v>
      </c>
    </row>
    <row r="602" spans="2:35" x14ac:dyDescent="0.25">
      <c r="B602">
        <v>790</v>
      </c>
      <c r="H602">
        <v>4.5</v>
      </c>
      <c r="I602" t="s">
        <v>22087</v>
      </c>
      <c r="J602" t="s">
        <v>22089</v>
      </c>
      <c r="K602" t="s">
        <v>22099</v>
      </c>
      <c r="L602" t="s">
        <v>22122</v>
      </c>
      <c r="M602" t="s">
        <v>22212</v>
      </c>
      <c r="N602" t="s">
        <v>22788</v>
      </c>
      <c r="O602" t="s">
        <v>27068</v>
      </c>
      <c r="P602">
        <v>6</v>
      </c>
      <c r="Q602">
        <v>2</v>
      </c>
      <c r="R602">
        <v>-1.55</v>
      </c>
      <c r="S602">
        <v>-1.55</v>
      </c>
      <c r="T602">
        <v>390.24</v>
      </c>
      <c r="U602">
        <v>102.49</v>
      </c>
      <c r="V602">
        <v>2.09</v>
      </c>
      <c r="W602">
        <v>10.61</v>
      </c>
      <c r="X602">
        <v>5.35</v>
      </c>
      <c r="Y602">
        <v>2</v>
      </c>
      <c r="Z602" t="s">
        <v>4250</v>
      </c>
      <c r="AA602">
        <v>0</v>
      </c>
      <c r="AB602">
        <v>3</v>
      </c>
      <c r="AC602">
        <v>4.8676666666666666</v>
      </c>
      <c r="AE602" t="s">
        <v>7949</v>
      </c>
      <c r="AH602">
        <v>0</v>
      </c>
      <c r="AI602">
        <v>0</v>
      </c>
    </row>
    <row r="603" spans="2:35" x14ac:dyDescent="0.25">
      <c r="B603">
        <v>2600</v>
      </c>
      <c r="H603">
        <v>4.5</v>
      </c>
      <c r="I603" t="s">
        <v>22087</v>
      </c>
      <c r="J603" t="s">
        <v>22089</v>
      </c>
      <c r="K603" t="s">
        <v>22099</v>
      </c>
      <c r="L603" t="s">
        <v>22122</v>
      </c>
      <c r="M603" t="s">
        <v>22212</v>
      </c>
      <c r="N603" t="s">
        <v>22789</v>
      </c>
      <c r="O603" t="s">
        <v>27069</v>
      </c>
      <c r="P603">
        <v>6</v>
      </c>
      <c r="Q603">
        <v>2</v>
      </c>
      <c r="R603">
        <v>-1.97</v>
      </c>
      <c r="S603">
        <v>-1.97</v>
      </c>
      <c r="T603">
        <v>363.78</v>
      </c>
      <c r="U603">
        <v>102.49</v>
      </c>
      <c r="V603">
        <v>1.93</v>
      </c>
      <c r="W603">
        <v>10.61</v>
      </c>
      <c r="X603">
        <v>4.13</v>
      </c>
      <c r="Y603">
        <v>2</v>
      </c>
      <c r="Z603" t="s">
        <v>4250</v>
      </c>
      <c r="AA603">
        <v>0</v>
      </c>
      <c r="AB603">
        <v>4</v>
      </c>
      <c r="AC603">
        <v>5.0566666666666684</v>
      </c>
      <c r="AE603" t="s">
        <v>7949</v>
      </c>
      <c r="AH603">
        <v>0</v>
      </c>
      <c r="AI603">
        <v>0</v>
      </c>
    </row>
    <row r="604" spans="2:35" x14ac:dyDescent="0.25">
      <c r="B604">
        <v>1600</v>
      </c>
      <c r="H604">
        <v>4.5</v>
      </c>
      <c r="I604" t="s">
        <v>22087</v>
      </c>
      <c r="J604" t="s">
        <v>22089</v>
      </c>
      <c r="K604" t="s">
        <v>22099</v>
      </c>
      <c r="L604" t="s">
        <v>22122</v>
      </c>
      <c r="M604" t="s">
        <v>22212</v>
      </c>
      <c r="N604" t="s">
        <v>22790</v>
      </c>
      <c r="O604" t="s">
        <v>27070</v>
      </c>
    </row>
    <row r="605" spans="2:35" x14ac:dyDescent="0.25">
      <c r="B605">
        <v>270</v>
      </c>
      <c r="H605">
        <v>4.5</v>
      </c>
      <c r="I605" t="s">
        <v>22087</v>
      </c>
      <c r="J605" t="s">
        <v>22089</v>
      </c>
      <c r="K605" t="s">
        <v>22099</v>
      </c>
      <c r="L605" t="s">
        <v>22122</v>
      </c>
      <c r="M605" t="s">
        <v>22212</v>
      </c>
      <c r="N605" t="s">
        <v>22791</v>
      </c>
      <c r="O605" t="s">
        <v>27071</v>
      </c>
    </row>
    <row r="606" spans="2:35" x14ac:dyDescent="0.25">
      <c r="B606">
        <v>550</v>
      </c>
      <c r="H606">
        <v>4.5</v>
      </c>
      <c r="I606" t="s">
        <v>22087</v>
      </c>
      <c r="J606" t="s">
        <v>22089</v>
      </c>
      <c r="K606" t="s">
        <v>22099</v>
      </c>
      <c r="L606" t="s">
        <v>22122</v>
      </c>
      <c r="M606" t="s">
        <v>22212</v>
      </c>
      <c r="N606" t="s">
        <v>22792</v>
      </c>
      <c r="O606" t="s">
        <v>27072</v>
      </c>
    </row>
    <row r="607" spans="2:35" x14ac:dyDescent="0.25">
      <c r="B607">
        <v>2100</v>
      </c>
      <c r="H607">
        <v>4.5</v>
      </c>
      <c r="I607" t="s">
        <v>22087</v>
      </c>
      <c r="J607" t="s">
        <v>22089</v>
      </c>
      <c r="K607" t="s">
        <v>22099</v>
      </c>
      <c r="L607" t="s">
        <v>22122</v>
      </c>
      <c r="M607" t="s">
        <v>22212</v>
      </c>
      <c r="N607" t="s">
        <v>22793</v>
      </c>
      <c r="O607" t="s">
        <v>27073</v>
      </c>
    </row>
    <row r="608" spans="2:35" x14ac:dyDescent="0.25">
      <c r="B608">
        <v>5</v>
      </c>
      <c r="H608">
        <v>4.5</v>
      </c>
      <c r="I608" t="s">
        <v>22087</v>
      </c>
      <c r="J608" t="s">
        <v>22089</v>
      </c>
      <c r="K608" t="s">
        <v>22099</v>
      </c>
      <c r="L608" t="s">
        <v>22122</v>
      </c>
      <c r="M608" t="s">
        <v>22212</v>
      </c>
      <c r="N608" t="s">
        <v>22794</v>
      </c>
      <c r="O608" t="s">
        <v>27074</v>
      </c>
      <c r="P608">
        <v>7</v>
      </c>
      <c r="Q608">
        <v>2</v>
      </c>
      <c r="R608">
        <v>-1.43</v>
      </c>
      <c r="S608">
        <v>-1.43</v>
      </c>
      <c r="T608">
        <v>432.41</v>
      </c>
      <c r="U608">
        <v>126.28</v>
      </c>
      <c r="V608">
        <v>2.83</v>
      </c>
      <c r="W608">
        <v>10.31</v>
      </c>
      <c r="X608">
        <v>3.88</v>
      </c>
      <c r="Y608">
        <v>2</v>
      </c>
      <c r="Z608" t="s">
        <v>4250</v>
      </c>
      <c r="AA608">
        <v>0</v>
      </c>
      <c r="AB608">
        <v>3</v>
      </c>
      <c r="AC608">
        <v>3.9827857142857139</v>
      </c>
      <c r="AE608" t="s">
        <v>7949</v>
      </c>
      <c r="AH608">
        <v>0</v>
      </c>
      <c r="AI608">
        <v>0</v>
      </c>
    </row>
    <row r="609" spans="2:35" x14ac:dyDescent="0.25">
      <c r="B609">
        <v>6200</v>
      </c>
      <c r="H609">
        <v>4.5</v>
      </c>
      <c r="I609" t="s">
        <v>22087</v>
      </c>
      <c r="J609" t="s">
        <v>22089</v>
      </c>
      <c r="K609" t="s">
        <v>22099</v>
      </c>
      <c r="L609" t="s">
        <v>22122</v>
      </c>
      <c r="M609" t="s">
        <v>22212</v>
      </c>
      <c r="N609" t="s">
        <v>22795</v>
      </c>
      <c r="O609" t="s">
        <v>27075</v>
      </c>
      <c r="P609">
        <v>7</v>
      </c>
      <c r="Q609">
        <v>2</v>
      </c>
      <c r="R609">
        <v>-1.26</v>
      </c>
      <c r="S609">
        <v>-1.26</v>
      </c>
      <c r="T609">
        <v>418.38</v>
      </c>
      <c r="U609">
        <v>126.28</v>
      </c>
      <c r="V609">
        <v>2.52</v>
      </c>
      <c r="W609">
        <v>10.3</v>
      </c>
      <c r="X609">
        <v>3.88</v>
      </c>
      <c r="Y609">
        <v>2</v>
      </c>
      <c r="Z609" t="s">
        <v>4250</v>
      </c>
      <c r="AA609">
        <v>0</v>
      </c>
      <c r="AB609">
        <v>3</v>
      </c>
      <c r="AC609">
        <v>4.0830000000000002</v>
      </c>
      <c r="AE609" t="s">
        <v>7949</v>
      </c>
      <c r="AH609">
        <v>0</v>
      </c>
      <c r="AI609">
        <v>0</v>
      </c>
    </row>
    <row r="610" spans="2:35" x14ac:dyDescent="0.25">
      <c r="B610">
        <v>39</v>
      </c>
      <c r="H610">
        <v>4.5</v>
      </c>
      <c r="I610" t="s">
        <v>22087</v>
      </c>
      <c r="J610" t="s">
        <v>22089</v>
      </c>
      <c r="K610" t="s">
        <v>22099</v>
      </c>
      <c r="L610" t="s">
        <v>22122</v>
      </c>
      <c r="M610" t="s">
        <v>22212</v>
      </c>
      <c r="N610" t="s">
        <v>22796</v>
      </c>
      <c r="O610" t="s">
        <v>27076</v>
      </c>
      <c r="P610">
        <v>7</v>
      </c>
      <c r="Q610">
        <v>2</v>
      </c>
      <c r="R610">
        <v>-1.26</v>
      </c>
      <c r="S610">
        <v>-1.26</v>
      </c>
      <c r="T610">
        <v>418.38</v>
      </c>
      <c r="U610">
        <v>126.28</v>
      </c>
      <c r="V610">
        <v>2.52</v>
      </c>
      <c r="W610">
        <v>10.3</v>
      </c>
      <c r="X610">
        <v>3.88</v>
      </c>
      <c r="Y610">
        <v>2</v>
      </c>
      <c r="Z610" t="s">
        <v>4250</v>
      </c>
      <c r="AA610">
        <v>0</v>
      </c>
      <c r="AB610">
        <v>3</v>
      </c>
      <c r="AC610">
        <v>4.0830000000000002</v>
      </c>
      <c r="AE610" t="s">
        <v>7949</v>
      </c>
      <c r="AH610">
        <v>0</v>
      </c>
      <c r="AI610">
        <v>0</v>
      </c>
    </row>
    <row r="611" spans="2:35" x14ac:dyDescent="0.25">
      <c r="B611">
        <v>4</v>
      </c>
      <c r="H611">
        <v>4.5</v>
      </c>
      <c r="I611" t="s">
        <v>22087</v>
      </c>
      <c r="J611" t="s">
        <v>22089</v>
      </c>
      <c r="K611" t="s">
        <v>22099</v>
      </c>
      <c r="L611" t="s">
        <v>22122</v>
      </c>
      <c r="M611" t="s">
        <v>22212</v>
      </c>
      <c r="N611" t="s">
        <v>22797</v>
      </c>
      <c r="O611" t="s">
        <v>27077</v>
      </c>
      <c r="P611">
        <v>7</v>
      </c>
      <c r="Q611">
        <v>2</v>
      </c>
      <c r="R611">
        <v>-1.39</v>
      </c>
      <c r="S611">
        <v>-1.38</v>
      </c>
      <c r="T611">
        <v>450.4</v>
      </c>
      <c r="U611">
        <v>126.28</v>
      </c>
      <c r="V611">
        <v>2.97</v>
      </c>
      <c r="W611">
        <v>9.2899999999999991</v>
      </c>
      <c r="X611">
        <v>3.2</v>
      </c>
      <c r="Y611">
        <v>2</v>
      </c>
      <c r="Z611" t="s">
        <v>4250</v>
      </c>
      <c r="AA611">
        <v>0</v>
      </c>
      <c r="AB611">
        <v>3</v>
      </c>
      <c r="AC611">
        <v>3.854285714285715</v>
      </c>
      <c r="AE611" t="s">
        <v>7949</v>
      </c>
      <c r="AH611">
        <v>0</v>
      </c>
      <c r="AI611">
        <v>0</v>
      </c>
    </row>
    <row r="612" spans="2:35" x14ac:dyDescent="0.25">
      <c r="B612">
        <v>490</v>
      </c>
      <c r="H612">
        <v>4.5</v>
      </c>
      <c r="I612" t="s">
        <v>22087</v>
      </c>
      <c r="J612" t="s">
        <v>22089</v>
      </c>
      <c r="K612" t="s">
        <v>22099</v>
      </c>
      <c r="L612" t="s">
        <v>22122</v>
      </c>
      <c r="M612" t="s">
        <v>22212</v>
      </c>
      <c r="N612" t="s">
        <v>22798</v>
      </c>
      <c r="O612" t="s">
        <v>27078</v>
      </c>
      <c r="P612">
        <v>7</v>
      </c>
      <c r="Q612">
        <v>2</v>
      </c>
      <c r="R612">
        <v>-1.39</v>
      </c>
      <c r="S612">
        <v>-1.38</v>
      </c>
      <c r="T612">
        <v>450.4</v>
      </c>
      <c r="U612">
        <v>126.28</v>
      </c>
      <c r="V612">
        <v>2.97</v>
      </c>
      <c r="W612">
        <v>9.2899999999999991</v>
      </c>
      <c r="X612">
        <v>3.2</v>
      </c>
      <c r="Y612">
        <v>2</v>
      </c>
      <c r="Z612" t="s">
        <v>4250</v>
      </c>
      <c r="AA612">
        <v>0</v>
      </c>
      <c r="AB612">
        <v>3</v>
      </c>
      <c r="AC612">
        <v>3.854285714285715</v>
      </c>
      <c r="AE612" t="s">
        <v>7949</v>
      </c>
      <c r="AH612">
        <v>0</v>
      </c>
      <c r="AI612">
        <v>0</v>
      </c>
    </row>
    <row r="613" spans="2:35" x14ac:dyDescent="0.25">
      <c r="B613">
        <v>3700</v>
      </c>
      <c r="H613">
        <v>4.5</v>
      </c>
      <c r="I613" t="s">
        <v>22087</v>
      </c>
      <c r="J613" t="s">
        <v>22089</v>
      </c>
      <c r="K613" t="s">
        <v>22099</v>
      </c>
      <c r="L613" t="s">
        <v>22122</v>
      </c>
      <c r="M613" t="s">
        <v>22212</v>
      </c>
      <c r="N613" t="s">
        <v>22799</v>
      </c>
      <c r="O613" t="s">
        <v>27079</v>
      </c>
    </row>
    <row r="614" spans="2:35" x14ac:dyDescent="0.25">
      <c r="B614">
        <v>8100</v>
      </c>
      <c r="H614">
        <v>4.5</v>
      </c>
      <c r="I614" t="s">
        <v>22087</v>
      </c>
      <c r="J614" t="s">
        <v>22089</v>
      </c>
      <c r="K614" t="s">
        <v>22099</v>
      </c>
      <c r="L614" t="s">
        <v>22122</v>
      </c>
      <c r="M614" t="s">
        <v>22212</v>
      </c>
      <c r="N614" t="s">
        <v>22800</v>
      </c>
      <c r="O614" t="s">
        <v>27080</v>
      </c>
    </row>
    <row r="615" spans="2:35" x14ac:dyDescent="0.25">
      <c r="B615">
        <v>82</v>
      </c>
      <c r="H615">
        <v>4.5</v>
      </c>
      <c r="I615" t="s">
        <v>22087</v>
      </c>
      <c r="J615" t="s">
        <v>22089</v>
      </c>
      <c r="K615" t="s">
        <v>22099</v>
      </c>
      <c r="L615" t="s">
        <v>22122</v>
      </c>
      <c r="M615" t="s">
        <v>22212</v>
      </c>
      <c r="N615" t="s">
        <v>22801</v>
      </c>
      <c r="O615" t="s">
        <v>27081</v>
      </c>
      <c r="P615">
        <v>7</v>
      </c>
      <c r="Q615">
        <v>2</v>
      </c>
      <c r="R615">
        <v>-1.57</v>
      </c>
      <c r="S615">
        <v>-1.57</v>
      </c>
      <c r="T615">
        <v>450.4</v>
      </c>
      <c r="U615">
        <v>126.28</v>
      </c>
      <c r="V615">
        <v>2.97</v>
      </c>
      <c r="W615">
        <v>9.2899999999999991</v>
      </c>
      <c r="X615">
        <v>3.17</v>
      </c>
      <c r="Y615">
        <v>2</v>
      </c>
      <c r="Z615" t="s">
        <v>4250</v>
      </c>
      <c r="AA615">
        <v>0</v>
      </c>
      <c r="AB615">
        <v>3</v>
      </c>
      <c r="AC615">
        <v>3.854285714285715</v>
      </c>
      <c r="AE615" t="s">
        <v>7949</v>
      </c>
      <c r="AH615">
        <v>0</v>
      </c>
      <c r="AI615">
        <v>0</v>
      </c>
    </row>
    <row r="616" spans="2:35" x14ac:dyDescent="0.25">
      <c r="B616">
        <v>7600</v>
      </c>
      <c r="H616">
        <v>4.5</v>
      </c>
      <c r="I616" t="s">
        <v>22087</v>
      </c>
      <c r="J616" t="s">
        <v>22089</v>
      </c>
      <c r="K616" t="s">
        <v>22099</v>
      </c>
      <c r="L616" t="s">
        <v>22122</v>
      </c>
      <c r="M616" t="s">
        <v>22212</v>
      </c>
      <c r="N616" t="s">
        <v>22802</v>
      </c>
      <c r="O616" t="s">
        <v>27082</v>
      </c>
      <c r="P616">
        <v>7</v>
      </c>
      <c r="Q616">
        <v>2</v>
      </c>
      <c r="R616">
        <v>-1.57</v>
      </c>
      <c r="S616">
        <v>-1.57</v>
      </c>
      <c r="T616">
        <v>450.4</v>
      </c>
      <c r="U616">
        <v>126.28</v>
      </c>
      <c r="V616">
        <v>2.97</v>
      </c>
      <c r="W616">
        <v>9.2899999999999991</v>
      </c>
      <c r="X616">
        <v>3.17</v>
      </c>
      <c r="Y616">
        <v>2</v>
      </c>
      <c r="Z616" t="s">
        <v>4250</v>
      </c>
      <c r="AA616">
        <v>0</v>
      </c>
      <c r="AB616">
        <v>3</v>
      </c>
      <c r="AC616">
        <v>3.854285714285715</v>
      </c>
      <c r="AE616" t="s">
        <v>7949</v>
      </c>
      <c r="AH616">
        <v>0</v>
      </c>
      <c r="AI616">
        <v>0</v>
      </c>
    </row>
    <row r="617" spans="2:35" x14ac:dyDescent="0.25">
      <c r="B617">
        <v>140</v>
      </c>
      <c r="H617">
        <v>4.5</v>
      </c>
      <c r="I617" t="s">
        <v>22087</v>
      </c>
      <c r="J617" t="s">
        <v>22089</v>
      </c>
      <c r="K617" t="s">
        <v>22099</v>
      </c>
      <c r="L617" t="s">
        <v>22122</v>
      </c>
      <c r="M617" t="s">
        <v>22212</v>
      </c>
      <c r="N617" t="s">
        <v>22803</v>
      </c>
      <c r="O617" t="s">
        <v>27083</v>
      </c>
    </row>
    <row r="618" spans="2:35" x14ac:dyDescent="0.25">
      <c r="B618">
        <v>43</v>
      </c>
      <c r="H618">
        <v>4.5</v>
      </c>
      <c r="I618" t="s">
        <v>22087</v>
      </c>
      <c r="J618" t="s">
        <v>22089</v>
      </c>
      <c r="K618" t="s">
        <v>22099</v>
      </c>
      <c r="L618" t="s">
        <v>22122</v>
      </c>
      <c r="M618" t="s">
        <v>22212</v>
      </c>
      <c r="N618" t="s">
        <v>22804</v>
      </c>
      <c r="O618" t="s">
        <v>27084</v>
      </c>
      <c r="P618">
        <v>8</v>
      </c>
      <c r="Q618">
        <v>3</v>
      </c>
      <c r="R618">
        <v>-1.84</v>
      </c>
      <c r="S618">
        <v>-1.83</v>
      </c>
      <c r="T618">
        <v>433.39</v>
      </c>
      <c r="U618">
        <v>152.30000000000001</v>
      </c>
      <c r="V618">
        <v>2.11</v>
      </c>
      <c r="W618">
        <v>10.02</v>
      </c>
      <c r="X618">
        <v>3.88</v>
      </c>
      <c r="Y618">
        <v>2</v>
      </c>
      <c r="Z618" t="s">
        <v>4250</v>
      </c>
      <c r="AA618">
        <v>0</v>
      </c>
      <c r="AB618">
        <v>3</v>
      </c>
      <c r="AC618">
        <v>3.6424523809523812</v>
      </c>
      <c r="AE618" t="s">
        <v>7949</v>
      </c>
      <c r="AH618">
        <v>0</v>
      </c>
      <c r="AI618">
        <v>0</v>
      </c>
    </row>
    <row r="619" spans="2:35" x14ac:dyDescent="0.25">
      <c r="B619">
        <v>10</v>
      </c>
      <c r="H619">
        <v>4.5</v>
      </c>
      <c r="I619" t="s">
        <v>22087</v>
      </c>
      <c r="J619" t="s">
        <v>22089</v>
      </c>
      <c r="K619" t="s">
        <v>22099</v>
      </c>
      <c r="L619" t="s">
        <v>22122</v>
      </c>
      <c r="M619" t="s">
        <v>22212</v>
      </c>
      <c r="N619" t="s">
        <v>22805</v>
      </c>
      <c r="O619" t="s">
        <v>27085</v>
      </c>
      <c r="P619">
        <v>7</v>
      </c>
      <c r="Q619">
        <v>2</v>
      </c>
      <c r="R619">
        <v>-0.79</v>
      </c>
      <c r="S619">
        <v>-0.79</v>
      </c>
      <c r="T619">
        <v>452.82</v>
      </c>
      <c r="U619">
        <v>126.28</v>
      </c>
      <c r="V619">
        <v>3.18</v>
      </c>
      <c r="W619">
        <v>9.5399999999999991</v>
      </c>
      <c r="X619">
        <v>3.86</v>
      </c>
      <c r="Y619">
        <v>2</v>
      </c>
      <c r="Z619" t="s">
        <v>4250</v>
      </c>
      <c r="AA619">
        <v>0</v>
      </c>
      <c r="AB619">
        <v>3</v>
      </c>
      <c r="AC619">
        <v>3.8370000000000002</v>
      </c>
      <c r="AE619" t="s">
        <v>7949</v>
      </c>
      <c r="AH619">
        <v>0</v>
      </c>
      <c r="AI619">
        <v>0</v>
      </c>
    </row>
    <row r="620" spans="2:35" x14ac:dyDescent="0.25">
      <c r="B620">
        <v>31</v>
      </c>
      <c r="H620">
        <v>4.5</v>
      </c>
      <c r="I620" t="s">
        <v>22087</v>
      </c>
      <c r="J620" t="s">
        <v>22089</v>
      </c>
      <c r="K620" t="s">
        <v>22099</v>
      </c>
      <c r="L620" t="s">
        <v>22122</v>
      </c>
      <c r="M620" t="s">
        <v>22212</v>
      </c>
      <c r="N620" t="s">
        <v>22806</v>
      </c>
      <c r="O620" t="s">
        <v>27086</v>
      </c>
    </row>
    <row r="621" spans="2:35" x14ac:dyDescent="0.25">
      <c r="B621">
        <v>13</v>
      </c>
      <c r="H621">
        <v>4.5</v>
      </c>
      <c r="I621" t="s">
        <v>22087</v>
      </c>
      <c r="J621" t="s">
        <v>22089</v>
      </c>
      <c r="K621" t="s">
        <v>22099</v>
      </c>
      <c r="L621" t="s">
        <v>22122</v>
      </c>
      <c r="M621" t="s">
        <v>22212</v>
      </c>
      <c r="N621" t="s">
        <v>22807</v>
      </c>
      <c r="O621" t="s">
        <v>27087</v>
      </c>
      <c r="P621">
        <v>6</v>
      </c>
      <c r="Q621">
        <v>2</v>
      </c>
      <c r="R621">
        <v>0.91</v>
      </c>
      <c r="S621">
        <v>0.92</v>
      </c>
      <c r="T621">
        <v>506.71</v>
      </c>
      <c r="U621">
        <v>102.49</v>
      </c>
      <c r="V621">
        <v>4.07</v>
      </c>
      <c r="W621">
        <v>9.59</v>
      </c>
      <c r="X621">
        <v>3.86</v>
      </c>
      <c r="Y621">
        <v>2</v>
      </c>
      <c r="Z621" t="s">
        <v>4250</v>
      </c>
      <c r="AA621">
        <v>1</v>
      </c>
      <c r="AB621">
        <v>3</v>
      </c>
      <c r="AC621">
        <v>4.0836666666666668</v>
      </c>
      <c r="AE621" t="s">
        <v>7949</v>
      </c>
      <c r="AH621">
        <v>0</v>
      </c>
      <c r="AI621">
        <v>0</v>
      </c>
    </row>
    <row r="622" spans="2:35" x14ac:dyDescent="0.25">
      <c r="B622">
        <v>1200</v>
      </c>
      <c r="H622">
        <v>4.5</v>
      </c>
      <c r="I622" t="s">
        <v>22087</v>
      </c>
      <c r="J622" t="s">
        <v>22089</v>
      </c>
      <c r="K622" t="s">
        <v>22099</v>
      </c>
      <c r="L622" t="s">
        <v>22122</v>
      </c>
      <c r="M622" t="s">
        <v>22212</v>
      </c>
      <c r="N622" t="s">
        <v>22808</v>
      </c>
      <c r="O622" t="s">
        <v>27088</v>
      </c>
      <c r="P622">
        <v>9</v>
      </c>
      <c r="Q622">
        <v>3</v>
      </c>
      <c r="R622">
        <v>0.67</v>
      </c>
      <c r="S622">
        <v>0.67</v>
      </c>
      <c r="T622">
        <v>507.4</v>
      </c>
      <c r="U622">
        <v>150.63</v>
      </c>
      <c r="V622">
        <v>2.57</v>
      </c>
      <c r="W622">
        <v>9.91</v>
      </c>
      <c r="X622">
        <v>3.82</v>
      </c>
      <c r="Y622">
        <v>2</v>
      </c>
      <c r="Z622" t="s">
        <v>4250</v>
      </c>
      <c r="AA622">
        <v>1</v>
      </c>
      <c r="AB622">
        <v>5</v>
      </c>
      <c r="AC622">
        <v>3.166666666666667</v>
      </c>
      <c r="AE622" t="s">
        <v>7949</v>
      </c>
      <c r="AH622">
        <v>0</v>
      </c>
      <c r="AI622">
        <v>0</v>
      </c>
    </row>
    <row r="623" spans="2:35" x14ac:dyDescent="0.25">
      <c r="B623">
        <v>6</v>
      </c>
      <c r="H623">
        <v>4.5</v>
      </c>
      <c r="I623" t="s">
        <v>22087</v>
      </c>
      <c r="J623" t="s">
        <v>22089</v>
      </c>
      <c r="K623" t="s">
        <v>22099</v>
      </c>
      <c r="L623" t="s">
        <v>22122</v>
      </c>
      <c r="M623" t="s">
        <v>22212</v>
      </c>
      <c r="N623" t="s">
        <v>22809</v>
      </c>
      <c r="O623" t="s">
        <v>27089</v>
      </c>
      <c r="P623">
        <v>7</v>
      </c>
      <c r="Q623">
        <v>2</v>
      </c>
      <c r="R623">
        <v>-0.77</v>
      </c>
      <c r="S623">
        <v>-0.74</v>
      </c>
      <c r="T623">
        <v>470.81</v>
      </c>
      <c r="U623">
        <v>126.28</v>
      </c>
      <c r="V623">
        <v>3.32</v>
      </c>
      <c r="W623">
        <v>8.52</v>
      </c>
      <c r="X623">
        <v>3.17</v>
      </c>
      <c r="Y623">
        <v>2</v>
      </c>
      <c r="Z623" t="s">
        <v>4250</v>
      </c>
      <c r="AA623">
        <v>0</v>
      </c>
      <c r="AB623">
        <v>3</v>
      </c>
      <c r="AC623">
        <v>3.7084999999999999</v>
      </c>
      <c r="AE623" t="s">
        <v>7949</v>
      </c>
      <c r="AH623">
        <v>0</v>
      </c>
      <c r="AI623">
        <v>0</v>
      </c>
    </row>
    <row r="624" spans="2:35" x14ac:dyDescent="0.25">
      <c r="B624">
        <v>93</v>
      </c>
      <c r="H624">
        <v>4.5</v>
      </c>
      <c r="I624" t="s">
        <v>22087</v>
      </c>
      <c r="J624" t="s">
        <v>22089</v>
      </c>
      <c r="K624" t="s">
        <v>22099</v>
      </c>
      <c r="L624" t="s">
        <v>22122</v>
      </c>
      <c r="M624" t="s">
        <v>22212</v>
      </c>
      <c r="N624" t="s">
        <v>22810</v>
      </c>
      <c r="O624" t="s">
        <v>27090</v>
      </c>
      <c r="P624">
        <v>7</v>
      </c>
      <c r="Q624">
        <v>2</v>
      </c>
      <c r="R624">
        <v>-0.83</v>
      </c>
      <c r="S624">
        <v>-0.83</v>
      </c>
      <c r="T624">
        <v>455.41</v>
      </c>
      <c r="U624">
        <v>111.72</v>
      </c>
      <c r="V624">
        <v>3.11</v>
      </c>
      <c r="W624">
        <v>10.1</v>
      </c>
      <c r="X624">
        <v>3.52</v>
      </c>
      <c r="Y624">
        <v>2</v>
      </c>
      <c r="Z624" t="s">
        <v>4250</v>
      </c>
      <c r="AA624">
        <v>0</v>
      </c>
      <c r="AB624">
        <v>4</v>
      </c>
      <c r="AC624">
        <v>4.0945</v>
      </c>
      <c r="AE624" t="s">
        <v>7949</v>
      </c>
      <c r="AH624">
        <v>0</v>
      </c>
      <c r="AI624">
        <v>0</v>
      </c>
    </row>
    <row r="625" spans="2:35" x14ac:dyDescent="0.25">
      <c r="B625">
        <v>400</v>
      </c>
      <c r="H625">
        <v>4.5</v>
      </c>
      <c r="I625" t="s">
        <v>22087</v>
      </c>
      <c r="J625" t="s">
        <v>22089</v>
      </c>
      <c r="K625" t="s">
        <v>22099</v>
      </c>
      <c r="L625" t="s">
        <v>22122</v>
      </c>
      <c r="M625" t="s">
        <v>22212</v>
      </c>
      <c r="N625" t="s">
        <v>22811</v>
      </c>
      <c r="O625" t="s">
        <v>27091</v>
      </c>
      <c r="P625">
        <v>9</v>
      </c>
      <c r="Q625">
        <v>3</v>
      </c>
      <c r="R625">
        <v>0.7</v>
      </c>
      <c r="S625">
        <v>0.71</v>
      </c>
      <c r="T625">
        <v>525.39</v>
      </c>
      <c r="U625">
        <v>150.63</v>
      </c>
      <c r="V625">
        <v>2.71</v>
      </c>
      <c r="W625">
        <v>8.89</v>
      </c>
      <c r="X625">
        <v>3.13</v>
      </c>
      <c r="Y625">
        <v>2</v>
      </c>
      <c r="Z625" t="s">
        <v>4250</v>
      </c>
      <c r="AA625">
        <v>1</v>
      </c>
      <c r="AB625">
        <v>5</v>
      </c>
      <c r="AC625">
        <v>3.166666666666667</v>
      </c>
      <c r="AE625" t="s">
        <v>7949</v>
      </c>
      <c r="AH625">
        <v>0</v>
      </c>
      <c r="AI625">
        <v>0</v>
      </c>
    </row>
    <row r="626" spans="2:35" x14ac:dyDescent="0.25">
      <c r="B626">
        <v>11</v>
      </c>
      <c r="H626">
        <v>4.5</v>
      </c>
      <c r="I626" t="s">
        <v>22087</v>
      </c>
      <c r="J626" t="s">
        <v>22089</v>
      </c>
      <c r="K626" t="s">
        <v>22099</v>
      </c>
      <c r="L626" t="s">
        <v>22122</v>
      </c>
      <c r="M626" t="s">
        <v>22212</v>
      </c>
      <c r="N626" t="s">
        <v>22812</v>
      </c>
      <c r="O626" t="s">
        <v>27092</v>
      </c>
      <c r="P626">
        <v>8</v>
      </c>
      <c r="Q626">
        <v>3</v>
      </c>
      <c r="R626">
        <v>-1.79</v>
      </c>
      <c r="S626">
        <v>-1.79</v>
      </c>
      <c r="T626">
        <v>451.38</v>
      </c>
      <c r="U626">
        <v>152.30000000000001</v>
      </c>
      <c r="V626">
        <v>2.25</v>
      </c>
      <c r="W626">
        <v>9</v>
      </c>
      <c r="X626">
        <v>3.19</v>
      </c>
      <c r="Y626">
        <v>2</v>
      </c>
      <c r="Z626" t="s">
        <v>4250</v>
      </c>
      <c r="AA626">
        <v>0</v>
      </c>
      <c r="AB626">
        <v>3</v>
      </c>
      <c r="AC626">
        <v>3.5139523809523809</v>
      </c>
      <c r="AE626" t="s">
        <v>7949</v>
      </c>
      <c r="AH626">
        <v>0</v>
      </c>
      <c r="AI626">
        <v>0</v>
      </c>
    </row>
    <row r="627" spans="2:35" x14ac:dyDescent="0.25">
      <c r="B627">
        <v>1100</v>
      </c>
      <c r="H627">
        <v>4.5</v>
      </c>
      <c r="I627" t="s">
        <v>22087</v>
      </c>
      <c r="J627" t="s">
        <v>22089</v>
      </c>
      <c r="K627" t="s">
        <v>22099</v>
      </c>
      <c r="L627" t="s">
        <v>22122</v>
      </c>
      <c r="M627" t="s">
        <v>22212</v>
      </c>
      <c r="N627" t="s">
        <v>22809</v>
      </c>
      <c r="O627" t="s">
        <v>27089</v>
      </c>
      <c r="P627">
        <v>7</v>
      </c>
      <c r="Q627">
        <v>2</v>
      </c>
      <c r="R627">
        <v>-0.77</v>
      </c>
      <c r="S627">
        <v>-0.74</v>
      </c>
      <c r="T627">
        <v>470.81</v>
      </c>
      <c r="U627">
        <v>126.28</v>
      </c>
      <c r="V627">
        <v>3.32</v>
      </c>
      <c r="W627">
        <v>8.52</v>
      </c>
      <c r="X627">
        <v>3.17</v>
      </c>
      <c r="Y627">
        <v>2</v>
      </c>
      <c r="Z627" t="s">
        <v>4250</v>
      </c>
      <c r="AA627">
        <v>0</v>
      </c>
      <c r="AB627">
        <v>3</v>
      </c>
      <c r="AC627">
        <v>3.7084999999999999</v>
      </c>
      <c r="AE627" t="s">
        <v>7949</v>
      </c>
      <c r="AH627">
        <v>0</v>
      </c>
      <c r="AI627">
        <v>0</v>
      </c>
    </row>
    <row r="628" spans="2:35" x14ac:dyDescent="0.25">
      <c r="B628">
        <v>26</v>
      </c>
      <c r="H628">
        <v>4.5</v>
      </c>
      <c r="I628" t="s">
        <v>22087</v>
      </c>
      <c r="J628" t="s">
        <v>22089</v>
      </c>
      <c r="K628" t="s">
        <v>22099</v>
      </c>
      <c r="L628" t="s">
        <v>22122</v>
      </c>
      <c r="M628" t="s">
        <v>22212</v>
      </c>
      <c r="N628" t="s">
        <v>22813</v>
      </c>
      <c r="O628" t="s">
        <v>27093</v>
      </c>
      <c r="P628">
        <v>7</v>
      </c>
      <c r="Q628">
        <v>2</v>
      </c>
      <c r="R628">
        <v>-0.44</v>
      </c>
      <c r="S628">
        <v>-0.44</v>
      </c>
      <c r="T628">
        <v>491.39</v>
      </c>
      <c r="U628">
        <v>111.72</v>
      </c>
      <c r="V628">
        <v>3.7</v>
      </c>
      <c r="W628">
        <v>9.74</v>
      </c>
      <c r="X628">
        <v>3.52</v>
      </c>
      <c r="Y628">
        <v>2</v>
      </c>
      <c r="Z628" t="s">
        <v>4250</v>
      </c>
      <c r="AA628">
        <v>0</v>
      </c>
      <c r="AB628">
        <v>5</v>
      </c>
      <c r="AC628">
        <v>3.8374999999999999</v>
      </c>
      <c r="AE628" t="s">
        <v>7949</v>
      </c>
      <c r="AH628">
        <v>0</v>
      </c>
      <c r="AI628">
        <v>0</v>
      </c>
    </row>
    <row r="629" spans="2:35" x14ac:dyDescent="0.25">
      <c r="B629">
        <v>25</v>
      </c>
      <c r="H629">
        <v>4.5</v>
      </c>
      <c r="I629" t="s">
        <v>22087</v>
      </c>
      <c r="J629" t="s">
        <v>22089</v>
      </c>
      <c r="K629" t="s">
        <v>22099</v>
      </c>
      <c r="L629" t="s">
        <v>22122</v>
      </c>
      <c r="M629" t="s">
        <v>22212</v>
      </c>
      <c r="N629" t="s">
        <v>22814</v>
      </c>
      <c r="O629" t="s">
        <v>27094</v>
      </c>
      <c r="P629">
        <v>7</v>
      </c>
      <c r="Q629">
        <v>2</v>
      </c>
      <c r="R629">
        <v>0.32</v>
      </c>
      <c r="S629">
        <v>0.33</v>
      </c>
      <c r="T629">
        <v>511.81</v>
      </c>
      <c r="U629">
        <v>111.72</v>
      </c>
      <c r="V629">
        <v>4.05</v>
      </c>
      <c r="W629">
        <v>8.9700000000000006</v>
      </c>
      <c r="X629">
        <v>3.18</v>
      </c>
      <c r="Y629">
        <v>2</v>
      </c>
      <c r="Z629" t="s">
        <v>4250</v>
      </c>
      <c r="AA629">
        <v>1</v>
      </c>
      <c r="AB629">
        <v>5</v>
      </c>
      <c r="AC629">
        <v>3.7759999999999998</v>
      </c>
      <c r="AE629" t="s">
        <v>7949</v>
      </c>
      <c r="AH629">
        <v>0</v>
      </c>
      <c r="AI629">
        <v>0</v>
      </c>
    </row>
    <row r="630" spans="2:35" x14ac:dyDescent="0.25">
      <c r="B630">
        <v>7</v>
      </c>
      <c r="H630">
        <v>4.5</v>
      </c>
      <c r="I630" t="s">
        <v>22087</v>
      </c>
      <c r="J630" t="s">
        <v>22089</v>
      </c>
      <c r="K630" t="s">
        <v>22099</v>
      </c>
      <c r="L630" t="s">
        <v>22122</v>
      </c>
      <c r="M630" t="s">
        <v>22212</v>
      </c>
      <c r="N630" t="s">
        <v>22815</v>
      </c>
      <c r="O630" t="s">
        <v>27095</v>
      </c>
      <c r="P630">
        <v>6</v>
      </c>
      <c r="Q630">
        <v>2</v>
      </c>
      <c r="R630">
        <v>0.56999999999999995</v>
      </c>
      <c r="S630">
        <v>0.59</v>
      </c>
      <c r="T630">
        <v>480.25</v>
      </c>
      <c r="U630">
        <v>102.49</v>
      </c>
      <c r="V630">
        <v>4.0999999999999996</v>
      </c>
      <c r="W630">
        <v>8.57</v>
      </c>
      <c r="X630">
        <v>3.17</v>
      </c>
      <c r="Y630">
        <v>2</v>
      </c>
      <c r="Z630" t="s">
        <v>4250</v>
      </c>
      <c r="AA630">
        <v>0</v>
      </c>
      <c r="AB630">
        <v>3</v>
      </c>
      <c r="AC630">
        <v>4.2247380952380951</v>
      </c>
      <c r="AE630" t="s">
        <v>7949</v>
      </c>
      <c r="AH630">
        <v>0</v>
      </c>
      <c r="AI630">
        <v>0</v>
      </c>
    </row>
    <row r="631" spans="2:35" x14ac:dyDescent="0.25">
      <c r="B631">
        <v>45</v>
      </c>
      <c r="H631">
        <v>4.5</v>
      </c>
      <c r="I631" t="s">
        <v>22087</v>
      </c>
      <c r="J631" t="s">
        <v>22089</v>
      </c>
      <c r="K631" t="s">
        <v>22099</v>
      </c>
      <c r="L631" t="s">
        <v>22122</v>
      </c>
      <c r="M631" t="s">
        <v>22212</v>
      </c>
      <c r="N631" t="s">
        <v>22816</v>
      </c>
      <c r="O631" t="s">
        <v>27096</v>
      </c>
      <c r="P631">
        <v>7</v>
      </c>
      <c r="Q631">
        <v>2</v>
      </c>
      <c r="R631">
        <v>-0.77</v>
      </c>
      <c r="S631">
        <v>-0.77</v>
      </c>
      <c r="T631">
        <v>473.4</v>
      </c>
      <c r="U631">
        <v>111.72</v>
      </c>
      <c r="V631">
        <v>3.41</v>
      </c>
      <c r="W631">
        <v>9.92</v>
      </c>
      <c r="X631">
        <v>3.52</v>
      </c>
      <c r="Y631">
        <v>2</v>
      </c>
      <c r="Z631" t="s">
        <v>4250</v>
      </c>
      <c r="AA631">
        <v>0</v>
      </c>
      <c r="AB631">
        <v>5</v>
      </c>
      <c r="AC631">
        <v>3.9660000000000002</v>
      </c>
      <c r="AE631" t="s">
        <v>7949</v>
      </c>
      <c r="AH631">
        <v>0</v>
      </c>
      <c r="AI631">
        <v>0</v>
      </c>
    </row>
    <row r="632" spans="2:35" x14ac:dyDescent="0.25">
      <c r="B632">
        <v>820</v>
      </c>
      <c r="H632">
        <v>4.5</v>
      </c>
      <c r="I632" t="s">
        <v>22087</v>
      </c>
      <c r="J632" t="s">
        <v>22089</v>
      </c>
      <c r="K632" t="s">
        <v>22099</v>
      </c>
      <c r="L632" t="s">
        <v>22122</v>
      </c>
      <c r="M632" t="s">
        <v>22212</v>
      </c>
      <c r="N632" t="s">
        <v>22817</v>
      </c>
      <c r="O632" t="s">
        <v>27097</v>
      </c>
      <c r="P632">
        <v>7</v>
      </c>
      <c r="Q632">
        <v>2</v>
      </c>
      <c r="R632">
        <v>-0.79</v>
      </c>
      <c r="S632">
        <v>-0.79</v>
      </c>
      <c r="T632">
        <v>426.37</v>
      </c>
      <c r="U632">
        <v>115.38</v>
      </c>
      <c r="V632">
        <v>2.5</v>
      </c>
      <c r="W632">
        <v>9.69</v>
      </c>
      <c r="X632">
        <v>3.15</v>
      </c>
      <c r="Y632">
        <v>2</v>
      </c>
      <c r="Z632" t="s">
        <v>4250</v>
      </c>
      <c r="AA632">
        <v>0</v>
      </c>
      <c r="AB632">
        <v>3</v>
      </c>
      <c r="AC632">
        <v>4.1799285714285714</v>
      </c>
      <c r="AE632" t="s">
        <v>7949</v>
      </c>
      <c r="AH632">
        <v>0</v>
      </c>
      <c r="AI632">
        <v>0</v>
      </c>
    </row>
    <row r="633" spans="2:35" x14ac:dyDescent="0.25">
      <c r="B633">
        <v>7</v>
      </c>
      <c r="H633">
        <v>4.5</v>
      </c>
      <c r="I633" t="s">
        <v>22087</v>
      </c>
      <c r="J633" t="s">
        <v>22089</v>
      </c>
      <c r="K633" t="s">
        <v>22099</v>
      </c>
      <c r="L633" t="s">
        <v>22122</v>
      </c>
      <c r="M633" t="s">
        <v>22212</v>
      </c>
      <c r="N633" t="s">
        <v>22818</v>
      </c>
      <c r="O633" t="s">
        <v>27098</v>
      </c>
      <c r="P633">
        <v>6</v>
      </c>
      <c r="Q633">
        <v>2</v>
      </c>
      <c r="R633">
        <v>0.78</v>
      </c>
      <c r="S633">
        <v>0.8</v>
      </c>
      <c r="T633">
        <v>513.79999999999995</v>
      </c>
      <c r="U633">
        <v>102.49</v>
      </c>
      <c r="V633">
        <v>4.46</v>
      </c>
      <c r="W633">
        <v>8.67</v>
      </c>
      <c r="X633">
        <v>3.17</v>
      </c>
      <c r="Y633">
        <v>2</v>
      </c>
      <c r="Z633" t="s">
        <v>4250</v>
      </c>
      <c r="AA633">
        <v>1</v>
      </c>
      <c r="AB633">
        <v>3</v>
      </c>
      <c r="AC633">
        <v>4.0836666666666668</v>
      </c>
      <c r="AE633" t="s">
        <v>7949</v>
      </c>
      <c r="AH633">
        <v>0</v>
      </c>
      <c r="AI633">
        <v>0</v>
      </c>
    </row>
    <row r="634" spans="2:35" x14ac:dyDescent="0.25">
      <c r="B634">
        <v>150</v>
      </c>
      <c r="H634">
        <v>4.5</v>
      </c>
      <c r="I634" t="s">
        <v>22087</v>
      </c>
      <c r="J634" t="s">
        <v>22089</v>
      </c>
      <c r="K634" t="s">
        <v>22099</v>
      </c>
      <c r="L634" t="s">
        <v>22122</v>
      </c>
      <c r="M634" t="s">
        <v>22212</v>
      </c>
      <c r="N634" t="s">
        <v>22819</v>
      </c>
      <c r="O634" t="s">
        <v>27099</v>
      </c>
      <c r="P634">
        <v>7</v>
      </c>
      <c r="Q634">
        <v>2</v>
      </c>
      <c r="R634">
        <v>-0.95</v>
      </c>
      <c r="S634">
        <v>-0.93</v>
      </c>
      <c r="T634">
        <v>470.81</v>
      </c>
      <c r="U634">
        <v>126.28</v>
      </c>
      <c r="V634">
        <v>3.32</v>
      </c>
      <c r="W634">
        <v>8.52</v>
      </c>
      <c r="X634">
        <v>3.14</v>
      </c>
      <c r="Y634">
        <v>2</v>
      </c>
      <c r="Z634" t="s">
        <v>4250</v>
      </c>
      <c r="AA634">
        <v>0</v>
      </c>
      <c r="AB634">
        <v>3</v>
      </c>
      <c r="AC634">
        <v>3.7084999999999999</v>
      </c>
      <c r="AE634" t="s">
        <v>7949</v>
      </c>
      <c r="AH634">
        <v>0</v>
      </c>
      <c r="AI634">
        <v>0</v>
      </c>
    </row>
    <row r="635" spans="2:35" x14ac:dyDescent="0.25">
      <c r="B635">
        <v>410</v>
      </c>
      <c r="H635">
        <v>4.5</v>
      </c>
      <c r="I635" t="s">
        <v>22087</v>
      </c>
      <c r="J635" t="s">
        <v>22089</v>
      </c>
      <c r="K635" t="s">
        <v>22099</v>
      </c>
      <c r="L635" t="s">
        <v>22122</v>
      </c>
      <c r="M635" t="s">
        <v>22212</v>
      </c>
      <c r="N635" t="s">
        <v>22820</v>
      </c>
      <c r="O635" t="s">
        <v>27100</v>
      </c>
      <c r="P635">
        <v>7</v>
      </c>
      <c r="Q635">
        <v>2</v>
      </c>
      <c r="R635">
        <v>0.13</v>
      </c>
      <c r="S635">
        <v>0.14000000000000001</v>
      </c>
      <c r="T635">
        <v>511.81</v>
      </c>
      <c r="U635">
        <v>111.72</v>
      </c>
      <c r="V635">
        <v>4.05</v>
      </c>
      <c r="W635">
        <v>8.9700000000000006</v>
      </c>
      <c r="X635">
        <v>3.15</v>
      </c>
      <c r="Y635">
        <v>2</v>
      </c>
      <c r="Z635" t="s">
        <v>4250</v>
      </c>
      <c r="AA635">
        <v>1</v>
      </c>
      <c r="AB635">
        <v>5</v>
      </c>
      <c r="AC635">
        <v>3.7759999999999998</v>
      </c>
      <c r="AE635" t="s">
        <v>7949</v>
      </c>
      <c r="AH635">
        <v>0</v>
      </c>
      <c r="AI635">
        <v>0</v>
      </c>
    </row>
    <row r="636" spans="2:35" x14ac:dyDescent="0.25">
      <c r="B636">
        <v>380</v>
      </c>
      <c r="H636">
        <v>4.5</v>
      </c>
      <c r="I636" t="s">
        <v>22087</v>
      </c>
      <c r="J636" t="s">
        <v>22089</v>
      </c>
      <c r="K636" t="s">
        <v>22099</v>
      </c>
      <c r="L636" t="s">
        <v>22122</v>
      </c>
      <c r="M636" t="s">
        <v>22212</v>
      </c>
      <c r="N636" t="s">
        <v>22821</v>
      </c>
      <c r="O636" t="s">
        <v>27101</v>
      </c>
      <c r="P636">
        <v>7</v>
      </c>
      <c r="Q636">
        <v>2</v>
      </c>
      <c r="R636">
        <v>-2.5099999999999998</v>
      </c>
      <c r="S636">
        <v>-2.5099999999999998</v>
      </c>
      <c r="T636">
        <v>432.41</v>
      </c>
      <c r="U636">
        <v>126.28</v>
      </c>
      <c r="V636">
        <v>2.33</v>
      </c>
      <c r="W636">
        <v>9.2899999999999991</v>
      </c>
      <c r="X636">
        <v>3.25</v>
      </c>
      <c r="Y636">
        <v>2</v>
      </c>
      <c r="Z636" t="s">
        <v>4250</v>
      </c>
      <c r="AA636">
        <v>0</v>
      </c>
      <c r="AB636">
        <v>5</v>
      </c>
      <c r="AC636">
        <v>3.9827857142857139</v>
      </c>
      <c r="AE636" t="s">
        <v>7949</v>
      </c>
      <c r="AH636">
        <v>0</v>
      </c>
      <c r="AI636">
        <v>0</v>
      </c>
    </row>
    <row r="637" spans="2:35" x14ac:dyDescent="0.25">
      <c r="B637">
        <v>33</v>
      </c>
      <c r="H637">
        <v>4.5</v>
      </c>
      <c r="I637" t="s">
        <v>22087</v>
      </c>
      <c r="J637" t="s">
        <v>22089</v>
      </c>
      <c r="K637" t="s">
        <v>22099</v>
      </c>
      <c r="L637" t="s">
        <v>22122</v>
      </c>
      <c r="M637" t="s">
        <v>22212</v>
      </c>
      <c r="N637" t="s">
        <v>22822</v>
      </c>
      <c r="O637" t="s">
        <v>27102</v>
      </c>
      <c r="P637">
        <v>7</v>
      </c>
      <c r="Q637">
        <v>2</v>
      </c>
      <c r="R637">
        <v>-3.29</v>
      </c>
      <c r="S637">
        <v>-3.29</v>
      </c>
      <c r="T637">
        <v>404.35</v>
      </c>
      <c r="U637">
        <v>126.28</v>
      </c>
      <c r="V637">
        <v>1.9</v>
      </c>
      <c r="W637">
        <v>9.2899999999999991</v>
      </c>
      <c r="X637">
        <v>3.21</v>
      </c>
      <c r="Y637">
        <v>2</v>
      </c>
      <c r="Z637" t="s">
        <v>4250</v>
      </c>
      <c r="AA637">
        <v>0</v>
      </c>
      <c r="AB637">
        <v>4</v>
      </c>
      <c r="AC637">
        <v>4.1832142857142864</v>
      </c>
      <c r="AE637" t="s">
        <v>7949</v>
      </c>
      <c r="AH637">
        <v>0</v>
      </c>
      <c r="AI637">
        <v>0</v>
      </c>
    </row>
    <row r="638" spans="2:35" x14ac:dyDescent="0.25">
      <c r="B638">
        <v>1500</v>
      </c>
      <c r="H638">
        <v>4.5</v>
      </c>
      <c r="I638" t="s">
        <v>22087</v>
      </c>
      <c r="J638" t="s">
        <v>22089</v>
      </c>
      <c r="K638" t="s">
        <v>22099</v>
      </c>
      <c r="L638" t="s">
        <v>22122</v>
      </c>
      <c r="M638" t="s">
        <v>22212</v>
      </c>
      <c r="N638" t="s">
        <v>22823</v>
      </c>
      <c r="O638" t="s">
        <v>27103</v>
      </c>
      <c r="P638">
        <v>7</v>
      </c>
      <c r="Q638">
        <v>2</v>
      </c>
      <c r="R638">
        <v>-3.29</v>
      </c>
      <c r="S638">
        <v>-3.29</v>
      </c>
      <c r="T638">
        <v>404.35</v>
      </c>
      <c r="U638">
        <v>126.28</v>
      </c>
      <c r="V638">
        <v>1.9</v>
      </c>
      <c r="W638">
        <v>9.2899999999999991</v>
      </c>
      <c r="X638">
        <v>3.21</v>
      </c>
      <c r="Y638">
        <v>2</v>
      </c>
      <c r="Z638" t="s">
        <v>4250</v>
      </c>
      <c r="AA638">
        <v>0</v>
      </c>
      <c r="AB638">
        <v>4</v>
      </c>
      <c r="AC638">
        <v>4.1832142857142864</v>
      </c>
      <c r="AE638" t="s">
        <v>7949</v>
      </c>
      <c r="AH638">
        <v>0</v>
      </c>
      <c r="AI638">
        <v>0</v>
      </c>
    </row>
    <row r="639" spans="2:35" x14ac:dyDescent="0.25">
      <c r="B639">
        <v>42</v>
      </c>
      <c r="H639">
        <v>4.5</v>
      </c>
      <c r="I639" t="s">
        <v>22087</v>
      </c>
      <c r="J639" t="s">
        <v>22089</v>
      </c>
      <c r="K639" t="s">
        <v>22099</v>
      </c>
      <c r="L639" t="s">
        <v>22122</v>
      </c>
      <c r="M639" t="s">
        <v>22212</v>
      </c>
      <c r="N639" t="s">
        <v>22824</v>
      </c>
      <c r="O639" t="s">
        <v>27104</v>
      </c>
      <c r="P639">
        <v>7</v>
      </c>
      <c r="Q639">
        <v>2</v>
      </c>
      <c r="R639">
        <v>-2.67</v>
      </c>
      <c r="S639">
        <v>-2.64</v>
      </c>
      <c r="T639">
        <v>424.77</v>
      </c>
      <c r="U639">
        <v>126.28</v>
      </c>
      <c r="V639">
        <v>2.2400000000000002</v>
      </c>
      <c r="W639">
        <v>8.52</v>
      </c>
      <c r="X639">
        <v>3.2</v>
      </c>
      <c r="Y639">
        <v>2</v>
      </c>
      <c r="Z639" t="s">
        <v>4250</v>
      </c>
      <c r="AA639">
        <v>0</v>
      </c>
      <c r="AB639">
        <v>4</v>
      </c>
      <c r="AC639">
        <v>4.0373571428571431</v>
      </c>
      <c r="AE639" t="s">
        <v>7949</v>
      </c>
      <c r="AH639">
        <v>0</v>
      </c>
      <c r="AI639">
        <v>0</v>
      </c>
    </row>
    <row r="640" spans="2:35" x14ac:dyDescent="0.25">
      <c r="B640">
        <v>230</v>
      </c>
      <c r="H640">
        <v>4.5</v>
      </c>
      <c r="I640" t="s">
        <v>22087</v>
      </c>
      <c r="J640" t="s">
        <v>22089</v>
      </c>
      <c r="K640" t="s">
        <v>22099</v>
      </c>
      <c r="L640" t="s">
        <v>22122</v>
      </c>
      <c r="M640" t="s">
        <v>22212</v>
      </c>
      <c r="N640" t="s">
        <v>22825</v>
      </c>
      <c r="O640" t="s">
        <v>27105</v>
      </c>
      <c r="P640">
        <v>7</v>
      </c>
      <c r="Q640">
        <v>2</v>
      </c>
      <c r="R640">
        <v>-1.1100000000000001</v>
      </c>
      <c r="S640">
        <v>-1.1100000000000001</v>
      </c>
      <c r="T640">
        <v>440.4</v>
      </c>
      <c r="U640">
        <v>115.38</v>
      </c>
      <c r="V640">
        <v>2.8</v>
      </c>
      <c r="W640">
        <v>9.6999999999999993</v>
      </c>
      <c r="X640">
        <v>3.15</v>
      </c>
      <c r="Y640">
        <v>2</v>
      </c>
      <c r="Z640" t="s">
        <v>4250</v>
      </c>
      <c r="AA640">
        <v>0</v>
      </c>
      <c r="AB640">
        <v>3</v>
      </c>
      <c r="AC640">
        <v>4.0797142857142861</v>
      </c>
      <c r="AE640" t="s">
        <v>7949</v>
      </c>
      <c r="AH640">
        <v>0</v>
      </c>
      <c r="AI640">
        <v>0</v>
      </c>
    </row>
    <row r="641" spans="2:35" x14ac:dyDescent="0.25">
      <c r="B641">
        <v>200</v>
      </c>
      <c r="H641">
        <v>4.5</v>
      </c>
      <c r="I641" t="s">
        <v>22087</v>
      </c>
      <c r="J641" t="s">
        <v>22089</v>
      </c>
      <c r="K641" t="s">
        <v>22099</v>
      </c>
      <c r="L641" t="s">
        <v>22122</v>
      </c>
      <c r="M641" t="s">
        <v>22212</v>
      </c>
      <c r="N641" t="s">
        <v>22826</v>
      </c>
      <c r="O641" t="s">
        <v>27106</v>
      </c>
      <c r="P641">
        <v>9</v>
      </c>
      <c r="Q641">
        <v>3</v>
      </c>
      <c r="R641">
        <v>0</v>
      </c>
      <c r="S641">
        <v>0.01</v>
      </c>
      <c r="T641">
        <v>503.43</v>
      </c>
      <c r="U641">
        <v>150.63</v>
      </c>
      <c r="V641">
        <v>2.5099999999999998</v>
      </c>
      <c r="W641">
        <v>9</v>
      </c>
      <c r="X641">
        <v>3.13</v>
      </c>
      <c r="Y641">
        <v>2</v>
      </c>
      <c r="Z641" t="s">
        <v>4250</v>
      </c>
      <c r="AA641">
        <v>1</v>
      </c>
      <c r="AB641">
        <v>7</v>
      </c>
      <c r="AC641">
        <v>3.166666666666667</v>
      </c>
      <c r="AE641" t="s">
        <v>7949</v>
      </c>
      <c r="AH641">
        <v>0</v>
      </c>
      <c r="AI641">
        <v>0</v>
      </c>
    </row>
    <row r="642" spans="2:35" x14ac:dyDescent="0.25">
      <c r="B642">
        <v>1200</v>
      </c>
      <c r="H642">
        <v>4.5</v>
      </c>
      <c r="I642" t="s">
        <v>22087</v>
      </c>
      <c r="J642" t="s">
        <v>22089</v>
      </c>
      <c r="K642" t="s">
        <v>22099</v>
      </c>
      <c r="L642" t="s">
        <v>22122</v>
      </c>
      <c r="M642" t="s">
        <v>22212</v>
      </c>
      <c r="N642" t="s">
        <v>22827</v>
      </c>
      <c r="O642" t="s">
        <v>27107</v>
      </c>
      <c r="P642">
        <v>10</v>
      </c>
      <c r="Q642">
        <v>3</v>
      </c>
      <c r="R642">
        <v>-1.85</v>
      </c>
      <c r="S642">
        <v>-1.7</v>
      </c>
      <c r="T642">
        <v>524.48</v>
      </c>
      <c r="U642">
        <v>155.56</v>
      </c>
      <c r="V642">
        <v>2.37</v>
      </c>
      <c r="W642">
        <v>7.78</v>
      </c>
      <c r="X642">
        <v>4.67</v>
      </c>
      <c r="Y642">
        <v>3</v>
      </c>
      <c r="Z642" t="s">
        <v>4250</v>
      </c>
      <c r="AA642">
        <v>1</v>
      </c>
      <c r="AB642">
        <v>6</v>
      </c>
      <c r="AC642">
        <v>3.166666666666667</v>
      </c>
      <c r="AE642" t="s">
        <v>7949</v>
      </c>
      <c r="AH642">
        <v>0</v>
      </c>
      <c r="AI642">
        <v>0</v>
      </c>
    </row>
    <row r="643" spans="2:35" x14ac:dyDescent="0.25">
      <c r="B643">
        <v>40</v>
      </c>
      <c r="H643">
        <v>4.5</v>
      </c>
      <c r="I643" t="s">
        <v>22087</v>
      </c>
      <c r="J643" t="s">
        <v>22089</v>
      </c>
      <c r="K643" t="s">
        <v>22099</v>
      </c>
      <c r="L643" t="s">
        <v>22122</v>
      </c>
      <c r="M643" t="s">
        <v>22212</v>
      </c>
      <c r="N643" t="s">
        <v>22828</v>
      </c>
      <c r="O643" t="s">
        <v>27108</v>
      </c>
      <c r="P643">
        <v>8</v>
      </c>
      <c r="Q643">
        <v>3</v>
      </c>
      <c r="R643">
        <v>-0.24</v>
      </c>
      <c r="S643">
        <v>-0.23</v>
      </c>
      <c r="T643">
        <v>495.36</v>
      </c>
      <c r="U643">
        <v>141.4</v>
      </c>
      <c r="V643">
        <v>2.79</v>
      </c>
      <c r="W643">
        <v>8.7899999999999991</v>
      </c>
      <c r="X643">
        <v>3.13</v>
      </c>
      <c r="Y643">
        <v>2</v>
      </c>
      <c r="Z643" t="s">
        <v>4250</v>
      </c>
      <c r="AA643">
        <v>0</v>
      </c>
      <c r="AB643">
        <v>3</v>
      </c>
      <c r="AC643">
        <v>3.1998095238095239</v>
      </c>
      <c r="AE643" t="s">
        <v>7949</v>
      </c>
      <c r="AH643">
        <v>0</v>
      </c>
      <c r="AI643">
        <v>0</v>
      </c>
    </row>
    <row r="644" spans="2:35" x14ac:dyDescent="0.25">
      <c r="B644">
        <v>10</v>
      </c>
      <c r="H644">
        <v>4.5</v>
      </c>
      <c r="I644" t="s">
        <v>22087</v>
      </c>
      <c r="J644" t="s">
        <v>22089</v>
      </c>
      <c r="K644" t="s">
        <v>22099</v>
      </c>
      <c r="L644" t="s">
        <v>22122</v>
      </c>
      <c r="M644" t="s">
        <v>22212</v>
      </c>
      <c r="N644" t="s">
        <v>22829</v>
      </c>
      <c r="O644" t="s">
        <v>27109</v>
      </c>
      <c r="P644">
        <v>7</v>
      </c>
      <c r="Q644">
        <v>2</v>
      </c>
      <c r="R644">
        <v>-1.19</v>
      </c>
      <c r="S644">
        <v>-1.19</v>
      </c>
      <c r="T644">
        <v>484.79</v>
      </c>
      <c r="U644">
        <v>107.42</v>
      </c>
      <c r="V644">
        <v>3.64</v>
      </c>
      <c r="W644">
        <v>9.3000000000000007</v>
      </c>
      <c r="X644">
        <v>3.15</v>
      </c>
      <c r="Y644">
        <v>2</v>
      </c>
      <c r="Z644" t="s">
        <v>4250</v>
      </c>
      <c r="AA644">
        <v>0</v>
      </c>
      <c r="AB644">
        <v>4</v>
      </c>
      <c r="AC644">
        <v>4.0279761904761902</v>
      </c>
      <c r="AE644" t="s">
        <v>7949</v>
      </c>
      <c r="AH644">
        <v>0</v>
      </c>
      <c r="AI644">
        <v>0</v>
      </c>
    </row>
    <row r="645" spans="2:35" x14ac:dyDescent="0.25">
      <c r="B645">
        <v>7300</v>
      </c>
      <c r="H645">
        <v>4.5</v>
      </c>
      <c r="I645" t="s">
        <v>22087</v>
      </c>
      <c r="J645" t="s">
        <v>22089</v>
      </c>
      <c r="K645" t="s">
        <v>22099</v>
      </c>
      <c r="L645" t="s">
        <v>22122</v>
      </c>
      <c r="M645" t="s">
        <v>22212</v>
      </c>
      <c r="N645" t="s">
        <v>22830</v>
      </c>
      <c r="O645" t="s">
        <v>27110</v>
      </c>
      <c r="P645">
        <v>8</v>
      </c>
      <c r="Q645">
        <v>2</v>
      </c>
      <c r="R645">
        <v>-0.9</v>
      </c>
      <c r="S645">
        <v>-0.6</v>
      </c>
      <c r="T645">
        <v>542.91999999999996</v>
      </c>
      <c r="U645">
        <v>116.65</v>
      </c>
      <c r="V645">
        <v>4.05</v>
      </c>
      <c r="W645">
        <v>7.87</v>
      </c>
      <c r="X645">
        <v>3.52</v>
      </c>
      <c r="Y645">
        <v>3</v>
      </c>
      <c r="Z645" t="s">
        <v>4250</v>
      </c>
      <c r="AA645">
        <v>1</v>
      </c>
      <c r="AB645">
        <v>6</v>
      </c>
      <c r="AC645">
        <v>3.6116666666666659</v>
      </c>
      <c r="AE645" t="s">
        <v>7949</v>
      </c>
      <c r="AH645">
        <v>0</v>
      </c>
      <c r="AI645">
        <v>0</v>
      </c>
    </row>
    <row r="646" spans="2:35" x14ac:dyDescent="0.25">
      <c r="E646">
        <v>70</v>
      </c>
      <c r="H646">
        <v>5</v>
      </c>
      <c r="J646" t="s">
        <v>22089</v>
      </c>
      <c r="K646" t="s">
        <v>22100</v>
      </c>
      <c r="L646" t="s">
        <v>22123</v>
      </c>
      <c r="M646" t="s">
        <v>22198</v>
      </c>
      <c r="N646" t="s">
        <v>22831</v>
      </c>
      <c r="O646" t="s">
        <v>27111</v>
      </c>
    </row>
    <row r="647" spans="2:35" x14ac:dyDescent="0.25">
      <c r="E647">
        <v>233</v>
      </c>
      <c r="H647">
        <v>5</v>
      </c>
      <c r="J647" t="s">
        <v>22089</v>
      </c>
      <c r="K647" t="s">
        <v>22100</v>
      </c>
      <c r="L647" t="s">
        <v>22123</v>
      </c>
      <c r="M647" t="s">
        <v>22198</v>
      </c>
      <c r="N647" t="s">
        <v>22832</v>
      </c>
      <c r="O647" t="s">
        <v>27112</v>
      </c>
    </row>
    <row r="648" spans="2:35" x14ac:dyDescent="0.25">
      <c r="E648">
        <v>2008</v>
      </c>
      <c r="H648">
        <v>5</v>
      </c>
      <c r="J648" t="s">
        <v>22089</v>
      </c>
      <c r="K648" t="s">
        <v>22100</v>
      </c>
      <c r="L648" t="s">
        <v>22123</v>
      </c>
      <c r="M648" t="s">
        <v>22198</v>
      </c>
      <c r="N648" t="s">
        <v>22833</v>
      </c>
      <c r="O648" t="s">
        <v>27113</v>
      </c>
    </row>
    <row r="649" spans="2:35" x14ac:dyDescent="0.25">
      <c r="E649">
        <v>2275</v>
      </c>
      <c r="H649">
        <v>5</v>
      </c>
      <c r="J649" t="s">
        <v>22089</v>
      </c>
      <c r="K649" t="s">
        <v>22100</v>
      </c>
      <c r="L649" t="s">
        <v>22123</v>
      </c>
      <c r="M649" t="s">
        <v>22198</v>
      </c>
      <c r="N649" t="s">
        <v>22834</v>
      </c>
      <c r="O649" t="s">
        <v>27114</v>
      </c>
    </row>
    <row r="650" spans="2:35" x14ac:dyDescent="0.25">
      <c r="E650">
        <v>91</v>
      </c>
      <c r="H650">
        <v>5</v>
      </c>
      <c r="J650" t="s">
        <v>22089</v>
      </c>
      <c r="K650" t="s">
        <v>22100</v>
      </c>
      <c r="L650" t="s">
        <v>22123</v>
      </c>
      <c r="M650" t="s">
        <v>22198</v>
      </c>
      <c r="N650" t="s">
        <v>22835</v>
      </c>
      <c r="O650" t="s">
        <v>27115</v>
      </c>
    </row>
    <row r="651" spans="2:35" x14ac:dyDescent="0.25">
      <c r="E651">
        <v>142</v>
      </c>
      <c r="H651">
        <v>5</v>
      </c>
      <c r="J651" t="s">
        <v>22089</v>
      </c>
      <c r="K651" t="s">
        <v>22100</v>
      </c>
      <c r="L651" t="s">
        <v>22123</v>
      </c>
      <c r="M651" t="s">
        <v>22198</v>
      </c>
      <c r="N651" t="s">
        <v>22836</v>
      </c>
      <c r="O651" t="s">
        <v>27116</v>
      </c>
    </row>
    <row r="652" spans="2:35" x14ac:dyDescent="0.25">
      <c r="E652">
        <v>26</v>
      </c>
      <c r="H652">
        <v>5</v>
      </c>
      <c r="J652" t="s">
        <v>22089</v>
      </c>
      <c r="K652" t="s">
        <v>22100</v>
      </c>
      <c r="L652" t="s">
        <v>22123</v>
      </c>
      <c r="M652" t="s">
        <v>22198</v>
      </c>
      <c r="N652" t="s">
        <v>22837</v>
      </c>
      <c r="O652" t="s">
        <v>27117</v>
      </c>
    </row>
    <row r="653" spans="2:35" x14ac:dyDescent="0.25">
      <c r="E653">
        <v>579</v>
      </c>
      <c r="H653">
        <v>5</v>
      </c>
      <c r="J653" t="s">
        <v>22089</v>
      </c>
      <c r="K653" t="s">
        <v>22100</v>
      </c>
      <c r="L653" t="s">
        <v>22123</v>
      </c>
      <c r="M653" t="s">
        <v>22198</v>
      </c>
      <c r="N653" t="s">
        <v>22838</v>
      </c>
      <c r="O653" t="s">
        <v>27118</v>
      </c>
    </row>
    <row r="654" spans="2:35" x14ac:dyDescent="0.25">
      <c r="E654">
        <v>49</v>
      </c>
      <c r="H654">
        <v>5</v>
      </c>
      <c r="J654" t="s">
        <v>22089</v>
      </c>
      <c r="K654" t="s">
        <v>22100</v>
      </c>
      <c r="L654" t="s">
        <v>22123</v>
      </c>
      <c r="M654" t="s">
        <v>22198</v>
      </c>
      <c r="N654" t="s">
        <v>22839</v>
      </c>
      <c r="O654" t="s">
        <v>27119</v>
      </c>
    </row>
    <row r="655" spans="2:35" x14ac:dyDescent="0.25">
      <c r="E655">
        <v>13</v>
      </c>
      <c r="H655">
        <v>5</v>
      </c>
      <c r="J655" t="s">
        <v>22089</v>
      </c>
      <c r="K655" t="s">
        <v>22100</v>
      </c>
      <c r="L655" t="s">
        <v>22123</v>
      </c>
      <c r="M655" t="s">
        <v>22198</v>
      </c>
      <c r="N655" t="s">
        <v>22840</v>
      </c>
      <c r="O655" t="s">
        <v>27120</v>
      </c>
    </row>
    <row r="656" spans="2:35" x14ac:dyDescent="0.25">
      <c r="E656">
        <v>70</v>
      </c>
      <c r="H656">
        <v>5</v>
      </c>
      <c r="J656" t="s">
        <v>22089</v>
      </c>
      <c r="K656" t="s">
        <v>22100</v>
      </c>
      <c r="L656" t="s">
        <v>22123</v>
      </c>
      <c r="M656" t="s">
        <v>22198</v>
      </c>
      <c r="N656" t="s">
        <v>22841</v>
      </c>
      <c r="O656" t="s">
        <v>27121</v>
      </c>
    </row>
    <row r="657" spans="5:15" x14ac:dyDescent="0.25">
      <c r="E657">
        <v>33</v>
      </c>
      <c r="H657">
        <v>5</v>
      </c>
      <c r="J657" t="s">
        <v>22089</v>
      </c>
      <c r="K657" t="s">
        <v>22100</v>
      </c>
      <c r="L657" t="s">
        <v>22123</v>
      </c>
      <c r="M657" t="s">
        <v>22198</v>
      </c>
      <c r="N657" t="s">
        <v>22842</v>
      </c>
      <c r="O657" t="s">
        <v>27122</v>
      </c>
    </row>
    <row r="658" spans="5:15" x14ac:dyDescent="0.25">
      <c r="E658">
        <v>168</v>
      </c>
      <c r="H658">
        <v>5</v>
      </c>
      <c r="J658" t="s">
        <v>22089</v>
      </c>
      <c r="K658" t="s">
        <v>22100</v>
      </c>
      <c r="L658" t="s">
        <v>22123</v>
      </c>
      <c r="M658" t="s">
        <v>22198</v>
      </c>
      <c r="N658" t="s">
        <v>22843</v>
      </c>
      <c r="O658" t="s">
        <v>27123</v>
      </c>
    </row>
    <row r="659" spans="5:15" x14ac:dyDescent="0.25">
      <c r="E659">
        <v>294</v>
      </c>
      <c r="H659">
        <v>5</v>
      </c>
      <c r="J659" t="s">
        <v>22089</v>
      </c>
      <c r="K659" t="s">
        <v>22100</v>
      </c>
      <c r="L659" t="s">
        <v>22123</v>
      </c>
      <c r="M659" t="s">
        <v>22198</v>
      </c>
      <c r="N659" t="s">
        <v>22844</v>
      </c>
      <c r="O659" t="s">
        <v>27124</v>
      </c>
    </row>
    <row r="660" spans="5:15" x14ac:dyDescent="0.25">
      <c r="E660">
        <v>15</v>
      </c>
      <c r="H660">
        <v>5</v>
      </c>
      <c r="J660" t="s">
        <v>22089</v>
      </c>
      <c r="K660" t="s">
        <v>22100</v>
      </c>
      <c r="L660" t="s">
        <v>22123</v>
      </c>
      <c r="M660" t="s">
        <v>22198</v>
      </c>
      <c r="N660" t="s">
        <v>22845</v>
      </c>
      <c r="O660" t="s">
        <v>27125</v>
      </c>
    </row>
    <row r="661" spans="5:15" x14ac:dyDescent="0.25">
      <c r="E661">
        <v>212</v>
      </c>
      <c r="H661">
        <v>5</v>
      </c>
      <c r="J661" t="s">
        <v>22089</v>
      </c>
      <c r="K661" t="s">
        <v>22100</v>
      </c>
      <c r="L661" t="s">
        <v>22123</v>
      </c>
      <c r="M661" t="s">
        <v>22198</v>
      </c>
      <c r="N661" t="s">
        <v>22846</v>
      </c>
      <c r="O661" t="s">
        <v>27126</v>
      </c>
    </row>
    <row r="662" spans="5:15" x14ac:dyDescent="0.25">
      <c r="E662">
        <v>303</v>
      </c>
      <c r="H662">
        <v>5</v>
      </c>
      <c r="J662" t="s">
        <v>22089</v>
      </c>
      <c r="K662" t="s">
        <v>22100</v>
      </c>
      <c r="L662" t="s">
        <v>22123</v>
      </c>
      <c r="M662" t="s">
        <v>22198</v>
      </c>
      <c r="N662" t="s">
        <v>22847</v>
      </c>
      <c r="O662" t="s">
        <v>27127</v>
      </c>
    </row>
    <row r="663" spans="5:15" x14ac:dyDescent="0.25">
      <c r="E663">
        <v>1488</v>
      </c>
      <c r="H663">
        <v>5</v>
      </c>
      <c r="J663" t="s">
        <v>22089</v>
      </c>
      <c r="K663" t="s">
        <v>22100</v>
      </c>
      <c r="L663" t="s">
        <v>22123</v>
      </c>
      <c r="M663" t="s">
        <v>22198</v>
      </c>
      <c r="N663" t="s">
        <v>22848</v>
      </c>
      <c r="O663" t="s">
        <v>27128</v>
      </c>
    </row>
    <row r="664" spans="5:15" x14ac:dyDescent="0.25">
      <c r="E664">
        <v>77</v>
      </c>
      <c r="H664">
        <v>5</v>
      </c>
      <c r="J664" t="s">
        <v>22089</v>
      </c>
      <c r="K664" t="s">
        <v>22100</v>
      </c>
      <c r="L664" t="s">
        <v>22123</v>
      </c>
      <c r="M664" t="s">
        <v>22198</v>
      </c>
      <c r="N664" t="s">
        <v>22849</v>
      </c>
      <c r="O664" t="s">
        <v>27129</v>
      </c>
    </row>
    <row r="665" spans="5:15" x14ac:dyDescent="0.25">
      <c r="E665">
        <v>20</v>
      </c>
      <c r="H665">
        <v>5</v>
      </c>
      <c r="J665" t="s">
        <v>22089</v>
      </c>
      <c r="K665" t="s">
        <v>22100</v>
      </c>
      <c r="L665" t="s">
        <v>22123</v>
      </c>
      <c r="M665" t="s">
        <v>22198</v>
      </c>
      <c r="N665" t="s">
        <v>22850</v>
      </c>
      <c r="O665" t="s">
        <v>27130</v>
      </c>
    </row>
    <row r="666" spans="5:15" x14ac:dyDescent="0.25">
      <c r="E666">
        <v>367</v>
      </c>
      <c r="H666">
        <v>5</v>
      </c>
      <c r="J666" t="s">
        <v>22089</v>
      </c>
      <c r="K666" t="s">
        <v>22100</v>
      </c>
      <c r="L666" t="s">
        <v>22123</v>
      </c>
      <c r="M666" t="s">
        <v>22198</v>
      </c>
      <c r="N666" t="s">
        <v>22851</v>
      </c>
      <c r="O666" t="s">
        <v>27131</v>
      </c>
    </row>
    <row r="667" spans="5:15" x14ac:dyDescent="0.25">
      <c r="E667">
        <v>604</v>
      </c>
      <c r="H667">
        <v>5</v>
      </c>
      <c r="J667" t="s">
        <v>22089</v>
      </c>
      <c r="K667" t="s">
        <v>22100</v>
      </c>
      <c r="L667" t="s">
        <v>22123</v>
      </c>
      <c r="M667" t="s">
        <v>22198</v>
      </c>
      <c r="N667" t="s">
        <v>22852</v>
      </c>
      <c r="O667" t="s">
        <v>27132</v>
      </c>
    </row>
    <row r="668" spans="5:15" x14ac:dyDescent="0.25">
      <c r="E668">
        <v>240</v>
      </c>
      <c r="H668">
        <v>5</v>
      </c>
      <c r="J668" t="s">
        <v>22089</v>
      </c>
      <c r="K668" t="s">
        <v>22100</v>
      </c>
      <c r="L668" t="s">
        <v>22123</v>
      </c>
      <c r="M668" t="s">
        <v>22198</v>
      </c>
      <c r="N668" t="s">
        <v>22853</v>
      </c>
      <c r="O668" t="s">
        <v>27133</v>
      </c>
    </row>
    <row r="669" spans="5:15" x14ac:dyDescent="0.25">
      <c r="E669">
        <v>205</v>
      </c>
      <c r="H669">
        <v>5</v>
      </c>
      <c r="J669" t="s">
        <v>22089</v>
      </c>
      <c r="K669" t="s">
        <v>22100</v>
      </c>
      <c r="L669" t="s">
        <v>22123</v>
      </c>
      <c r="M669" t="s">
        <v>22198</v>
      </c>
      <c r="N669" t="s">
        <v>22854</v>
      </c>
      <c r="O669" t="s">
        <v>27134</v>
      </c>
    </row>
    <row r="670" spans="5:15" x14ac:dyDescent="0.25">
      <c r="E670">
        <v>44</v>
      </c>
      <c r="H670">
        <v>5</v>
      </c>
      <c r="J670" t="s">
        <v>22089</v>
      </c>
      <c r="K670" t="s">
        <v>22100</v>
      </c>
      <c r="L670" t="s">
        <v>22123</v>
      </c>
      <c r="M670" t="s">
        <v>22198</v>
      </c>
      <c r="N670" t="s">
        <v>22855</v>
      </c>
      <c r="O670" t="s">
        <v>27135</v>
      </c>
    </row>
    <row r="671" spans="5:15" x14ac:dyDescent="0.25">
      <c r="E671">
        <v>52</v>
      </c>
      <c r="H671">
        <v>5</v>
      </c>
      <c r="J671" t="s">
        <v>22089</v>
      </c>
      <c r="K671" t="s">
        <v>22100</v>
      </c>
      <c r="L671" t="s">
        <v>22123</v>
      </c>
      <c r="M671" t="s">
        <v>22198</v>
      </c>
      <c r="N671" t="s">
        <v>22856</v>
      </c>
      <c r="O671" t="s">
        <v>27136</v>
      </c>
    </row>
    <row r="672" spans="5:15" x14ac:dyDescent="0.25">
      <c r="E672">
        <v>229</v>
      </c>
      <c r="H672">
        <v>5</v>
      </c>
      <c r="J672" t="s">
        <v>22089</v>
      </c>
      <c r="K672" t="s">
        <v>22100</v>
      </c>
      <c r="L672" t="s">
        <v>22123</v>
      </c>
      <c r="M672" t="s">
        <v>22198</v>
      </c>
      <c r="N672" t="s">
        <v>22857</v>
      </c>
      <c r="O672" t="s">
        <v>27137</v>
      </c>
    </row>
    <row r="673" spans="5:15" x14ac:dyDescent="0.25">
      <c r="E673">
        <v>272</v>
      </c>
      <c r="H673">
        <v>5</v>
      </c>
      <c r="J673" t="s">
        <v>22089</v>
      </c>
      <c r="K673" t="s">
        <v>22100</v>
      </c>
      <c r="L673" t="s">
        <v>22123</v>
      </c>
      <c r="M673" t="s">
        <v>22198</v>
      </c>
      <c r="N673" t="s">
        <v>22858</v>
      </c>
      <c r="O673" t="s">
        <v>27138</v>
      </c>
    </row>
    <row r="674" spans="5:15" x14ac:dyDescent="0.25">
      <c r="E674">
        <v>1160</v>
      </c>
      <c r="H674">
        <v>5</v>
      </c>
      <c r="J674" t="s">
        <v>22089</v>
      </c>
      <c r="K674" t="s">
        <v>22100</v>
      </c>
      <c r="L674" t="s">
        <v>22123</v>
      </c>
      <c r="M674" t="s">
        <v>22198</v>
      </c>
      <c r="N674" t="s">
        <v>22859</v>
      </c>
      <c r="O674" t="s">
        <v>27139</v>
      </c>
    </row>
    <row r="675" spans="5:15" x14ac:dyDescent="0.25">
      <c r="E675">
        <v>58</v>
      </c>
      <c r="H675">
        <v>5</v>
      </c>
      <c r="J675" t="s">
        <v>22089</v>
      </c>
      <c r="K675" t="s">
        <v>22100</v>
      </c>
      <c r="L675" t="s">
        <v>22123</v>
      </c>
      <c r="M675" t="s">
        <v>22198</v>
      </c>
      <c r="N675" t="s">
        <v>22860</v>
      </c>
      <c r="O675" t="s">
        <v>27140</v>
      </c>
    </row>
    <row r="676" spans="5:15" x14ac:dyDescent="0.25">
      <c r="E676">
        <v>228</v>
      </c>
      <c r="H676">
        <v>5</v>
      </c>
      <c r="J676" t="s">
        <v>22089</v>
      </c>
      <c r="K676" t="s">
        <v>22100</v>
      </c>
      <c r="L676" t="s">
        <v>22123</v>
      </c>
      <c r="M676" t="s">
        <v>22198</v>
      </c>
      <c r="N676" t="s">
        <v>22861</v>
      </c>
      <c r="O676" t="s">
        <v>27141</v>
      </c>
    </row>
    <row r="677" spans="5:15" x14ac:dyDescent="0.25">
      <c r="E677">
        <v>2115</v>
      </c>
      <c r="H677">
        <v>5</v>
      </c>
      <c r="J677" t="s">
        <v>22089</v>
      </c>
      <c r="K677" t="s">
        <v>22100</v>
      </c>
      <c r="L677" t="s">
        <v>22123</v>
      </c>
      <c r="M677" t="s">
        <v>22198</v>
      </c>
      <c r="N677" t="s">
        <v>22862</v>
      </c>
      <c r="O677" t="s">
        <v>27142</v>
      </c>
    </row>
    <row r="678" spans="5:15" x14ac:dyDescent="0.25">
      <c r="E678">
        <v>2576</v>
      </c>
      <c r="H678">
        <v>5</v>
      </c>
      <c r="J678" t="s">
        <v>22089</v>
      </c>
      <c r="K678" t="s">
        <v>22100</v>
      </c>
      <c r="L678" t="s">
        <v>22123</v>
      </c>
      <c r="M678" t="s">
        <v>22198</v>
      </c>
      <c r="N678" t="s">
        <v>22863</v>
      </c>
      <c r="O678" t="s">
        <v>27143</v>
      </c>
    </row>
    <row r="679" spans="5:15" x14ac:dyDescent="0.25">
      <c r="E679">
        <v>636</v>
      </c>
      <c r="H679">
        <v>5</v>
      </c>
      <c r="J679" t="s">
        <v>22089</v>
      </c>
      <c r="K679" t="s">
        <v>22100</v>
      </c>
      <c r="L679" t="s">
        <v>22123</v>
      </c>
      <c r="M679" t="s">
        <v>22198</v>
      </c>
      <c r="N679" t="s">
        <v>22864</v>
      </c>
      <c r="O679" t="s">
        <v>27144</v>
      </c>
    </row>
    <row r="680" spans="5:15" x14ac:dyDescent="0.25">
      <c r="E680">
        <v>192</v>
      </c>
      <c r="H680">
        <v>5</v>
      </c>
      <c r="J680" t="s">
        <v>22089</v>
      </c>
      <c r="K680" t="s">
        <v>22100</v>
      </c>
      <c r="L680" t="s">
        <v>22123</v>
      </c>
      <c r="M680" t="s">
        <v>22198</v>
      </c>
      <c r="N680" t="s">
        <v>22865</v>
      </c>
      <c r="O680" t="s">
        <v>27145</v>
      </c>
    </row>
    <row r="681" spans="5:15" x14ac:dyDescent="0.25">
      <c r="E681">
        <v>59</v>
      </c>
      <c r="H681">
        <v>5</v>
      </c>
      <c r="J681" t="s">
        <v>22089</v>
      </c>
      <c r="K681" t="s">
        <v>22100</v>
      </c>
      <c r="L681" t="s">
        <v>22123</v>
      </c>
      <c r="M681" t="s">
        <v>22198</v>
      </c>
      <c r="N681" t="s">
        <v>22866</v>
      </c>
      <c r="O681" t="s">
        <v>27146</v>
      </c>
    </row>
    <row r="682" spans="5:15" x14ac:dyDescent="0.25">
      <c r="E682">
        <v>55</v>
      </c>
      <c r="H682">
        <v>5</v>
      </c>
      <c r="J682" t="s">
        <v>22089</v>
      </c>
      <c r="K682" t="s">
        <v>22100</v>
      </c>
      <c r="L682" t="s">
        <v>22123</v>
      </c>
      <c r="M682" t="s">
        <v>22198</v>
      </c>
      <c r="N682" t="s">
        <v>22867</v>
      </c>
      <c r="O682" t="s">
        <v>27147</v>
      </c>
    </row>
    <row r="683" spans="5:15" x14ac:dyDescent="0.25">
      <c r="E683">
        <v>257</v>
      </c>
      <c r="H683">
        <v>5</v>
      </c>
      <c r="J683" t="s">
        <v>22089</v>
      </c>
      <c r="K683" t="s">
        <v>22100</v>
      </c>
      <c r="L683" t="s">
        <v>22123</v>
      </c>
      <c r="M683" t="s">
        <v>22198</v>
      </c>
      <c r="N683" t="s">
        <v>22868</v>
      </c>
      <c r="O683" t="s">
        <v>27148</v>
      </c>
    </row>
    <row r="684" spans="5:15" x14ac:dyDescent="0.25">
      <c r="E684">
        <v>314</v>
      </c>
      <c r="H684">
        <v>5</v>
      </c>
      <c r="J684" t="s">
        <v>22089</v>
      </c>
      <c r="K684" t="s">
        <v>22100</v>
      </c>
      <c r="L684" t="s">
        <v>22123</v>
      </c>
      <c r="M684" t="s">
        <v>22198</v>
      </c>
      <c r="N684" t="s">
        <v>22869</v>
      </c>
      <c r="O684" t="s">
        <v>27149</v>
      </c>
    </row>
    <row r="685" spans="5:15" x14ac:dyDescent="0.25">
      <c r="E685">
        <v>77</v>
      </c>
      <c r="H685">
        <v>5</v>
      </c>
      <c r="J685" t="s">
        <v>22089</v>
      </c>
      <c r="K685" t="s">
        <v>22100</v>
      </c>
      <c r="L685" t="s">
        <v>22123</v>
      </c>
      <c r="M685" t="s">
        <v>22198</v>
      </c>
      <c r="N685" t="s">
        <v>22870</v>
      </c>
      <c r="O685" t="s">
        <v>27150</v>
      </c>
    </row>
    <row r="686" spans="5:15" x14ac:dyDescent="0.25">
      <c r="E686">
        <v>108</v>
      </c>
      <c r="H686">
        <v>5</v>
      </c>
      <c r="J686" t="s">
        <v>22089</v>
      </c>
      <c r="K686" t="s">
        <v>22100</v>
      </c>
      <c r="L686" t="s">
        <v>22123</v>
      </c>
      <c r="M686" t="s">
        <v>22198</v>
      </c>
      <c r="N686" t="s">
        <v>22871</v>
      </c>
      <c r="O686" t="s">
        <v>27151</v>
      </c>
    </row>
    <row r="687" spans="5:15" x14ac:dyDescent="0.25">
      <c r="E687">
        <v>19</v>
      </c>
      <c r="H687">
        <v>5</v>
      </c>
      <c r="J687" t="s">
        <v>22089</v>
      </c>
      <c r="K687" t="s">
        <v>22100</v>
      </c>
      <c r="L687" t="s">
        <v>22123</v>
      </c>
      <c r="M687" t="s">
        <v>22198</v>
      </c>
      <c r="N687" t="s">
        <v>22872</v>
      </c>
      <c r="O687" t="s">
        <v>27152</v>
      </c>
    </row>
    <row r="688" spans="5:15" x14ac:dyDescent="0.25">
      <c r="E688">
        <v>468</v>
      </c>
      <c r="H688">
        <v>5</v>
      </c>
      <c r="J688" t="s">
        <v>22089</v>
      </c>
      <c r="K688" t="s">
        <v>22100</v>
      </c>
      <c r="L688" t="s">
        <v>22123</v>
      </c>
      <c r="M688" t="s">
        <v>22198</v>
      </c>
      <c r="N688" t="s">
        <v>22873</v>
      </c>
      <c r="O688" t="s">
        <v>27153</v>
      </c>
    </row>
    <row r="689" spans="2:35" x14ac:dyDescent="0.25">
      <c r="E689">
        <v>54</v>
      </c>
      <c r="H689">
        <v>5</v>
      </c>
      <c r="J689" t="s">
        <v>22089</v>
      </c>
      <c r="K689" t="s">
        <v>22100</v>
      </c>
      <c r="L689" t="s">
        <v>22123</v>
      </c>
      <c r="M689" t="s">
        <v>22198</v>
      </c>
      <c r="N689" t="s">
        <v>22874</v>
      </c>
      <c r="O689" t="s">
        <v>27154</v>
      </c>
    </row>
    <row r="690" spans="2:35" x14ac:dyDescent="0.25">
      <c r="E690">
        <v>11</v>
      </c>
      <c r="H690">
        <v>5</v>
      </c>
      <c r="J690" t="s">
        <v>22089</v>
      </c>
      <c r="K690" t="s">
        <v>22100</v>
      </c>
      <c r="L690" t="s">
        <v>22123</v>
      </c>
      <c r="M690" t="s">
        <v>22198</v>
      </c>
      <c r="N690" t="s">
        <v>22875</v>
      </c>
      <c r="O690" t="s">
        <v>27155</v>
      </c>
    </row>
    <row r="691" spans="2:35" x14ac:dyDescent="0.25">
      <c r="E691">
        <v>72</v>
      </c>
      <c r="H691">
        <v>5</v>
      </c>
      <c r="J691" t="s">
        <v>22089</v>
      </c>
      <c r="K691" t="s">
        <v>22100</v>
      </c>
      <c r="L691" t="s">
        <v>22123</v>
      </c>
      <c r="M691" t="s">
        <v>22198</v>
      </c>
      <c r="N691" t="s">
        <v>22876</v>
      </c>
      <c r="O691" t="s">
        <v>27156</v>
      </c>
    </row>
    <row r="692" spans="2:35" x14ac:dyDescent="0.25">
      <c r="E692">
        <v>42</v>
      </c>
      <c r="H692">
        <v>5</v>
      </c>
      <c r="J692" t="s">
        <v>22089</v>
      </c>
      <c r="K692" t="s">
        <v>22100</v>
      </c>
      <c r="L692" t="s">
        <v>22123</v>
      </c>
      <c r="M692" t="s">
        <v>22198</v>
      </c>
      <c r="N692" t="s">
        <v>22877</v>
      </c>
      <c r="O692" t="s">
        <v>27157</v>
      </c>
    </row>
    <row r="693" spans="2:35" x14ac:dyDescent="0.25">
      <c r="E693">
        <v>119</v>
      </c>
      <c r="H693">
        <v>5</v>
      </c>
      <c r="J693" t="s">
        <v>22089</v>
      </c>
      <c r="K693" t="s">
        <v>22100</v>
      </c>
      <c r="L693" t="s">
        <v>22123</v>
      </c>
      <c r="M693" t="s">
        <v>22198</v>
      </c>
      <c r="N693" t="s">
        <v>22878</v>
      </c>
      <c r="O693" t="s">
        <v>27158</v>
      </c>
    </row>
    <row r="694" spans="2:35" x14ac:dyDescent="0.25">
      <c r="E694">
        <v>224</v>
      </c>
      <c r="H694">
        <v>5</v>
      </c>
      <c r="J694" t="s">
        <v>22089</v>
      </c>
      <c r="K694" t="s">
        <v>22100</v>
      </c>
      <c r="L694" t="s">
        <v>22123</v>
      </c>
      <c r="M694" t="s">
        <v>22198</v>
      </c>
      <c r="N694" t="s">
        <v>22879</v>
      </c>
      <c r="O694" t="s">
        <v>27159</v>
      </c>
    </row>
    <row r="695" spans="2:35" x14ac:dyDescent="0.25">
      <c r="E695">
        <v>9</v>
      </c>
      <c r="H695">
        <v>5</v>
      </c>
      <c r="J695" t="s">
        <v>22089</v>
      </c>
      <c r="K695" t="s">
        <v>22100</v>
      </c>
      <c r="L695" t="s">
        <v>22123</v>
      </c>
      <c r="M695" t="s">
        <v>22198</v>
      </c>
      <c r="N695" t="s">
        <v>22880</v>
      </c>
      <c r="O695" t="s">
        <v>27160</v>
      </c>
    </row>
    <row r="696" spans="2:35" x14ac:dyDescent="0.25">
      <c r="E696">
        <v>144</v>
      </c>
      <c r="H696">
        <v>5</v>
      </c>
      <c r="J696" t="s">
        <v>22089</v>
      </c>
      <c r="K696" t="s">
        <v>22100</v>
      </c>
      <c r="L696" t="s">
        <v>22123</v>
      </c>
      <c r="M696" t="s">
        <v>22198</v>
      </c>
      <c r="N696" t="s">
        <v>22881</v>
      </c>
      <c r="O696" t="s">
        <v>27161</v>
      </c>
    </row>
    <row r="697" spans="2:35" x14ac:dyDescent="0.25">
      <c r="E697">
        <v>253</v>
      </c>
      <c r="H697">
        <v>5</v>
      </c>
      <c r="J697" t="s">
        <v>22089</v>
      </c>
      <c r="K697" t="s">
        <v>22100</v>
      </c>
      <c r="L697" t="s">
        <v>22123</v>
      </c>
      <c r="M697" t="s">
        <v>22198</v>
      </c>
      <c r="N697" t="s">
        <v>22882</v>
      </c>
      <c r="O697" t="s">
        <v>27162</v>
      </c>
    </row>
    <row r="698" spans="2:35" x14ac:dyDescent="0.25">
      <c r="E698">
        <v>264</v>
      </c>
      <c r="H698">
        <v>5</v>
      </c>
      <c r="J698" t="s">
        <v>22089</v>
      </c>
      <c r="K698" t="s">
        <v>22100</v>
      </c>
      <c r="L698" t="s">
        <v>22123</v>
      </c>
      <c r="M698" t="s">
        <v>22198</v>
      </c>
      <c r="N698" t="s">
        <v>22883</v>
      </c>
      <c r="O698" t="s">
        <v>27163</v>
      </c>
    </row>
    <row r="699" spans="2:35" x14ac:dyDescent="0.25">
      <c r="E699">
        <v>1336</v>
      </c>
      <c r="H699">
        <v>5</v>
      </c>
      <c r="J699" t="s">
        <v>22089</v>
      </c>
      <c r="K699" t="s">
        <v>22100</v>
      </c>
      <c r="L699" t="s">
        <v>22123</v>
      </c>
      <c r="M699" t="s">
        <v>22198</v>
      </c>
      <c r="N699" t="s">
        <v>22884</v>
      </c>
      <c r="O699" t="s">
        <v>27164</v>
      </c>
    </row>
    <row r="700" spans="2:35" x14ac:dyDescent="0.25">
      <c r="E700">
        <v>55</v>
      </c>
      <c r="H700">
        <v>5</v>
      </c>
      <c r="J700" t="s">
        <v>22089</v>
      </c>
      <c r="K700" t="s">
        <v>22100</v>
      </c>
      <c r="L700" t="s">
        <v>22123</v>
      </c>
      <c r="M700" t="s">
        <v>22198</v>
      </c>
      <c r="N700" t="s">
        <v>22885</v>
      </c>
      <c r="O700" t="s">
        <v>27165</v>
      </c>
    </row>
    <row r="701" spans="2:35" x14ac:dyDescent="0.25">
      <c r="E701">
        <v>20</v>
      </c>
      <c r="H701">
        <v>5</v>
      </c>
      <c r="J701" t="s">
        <v>22089</v>
      </c>
      <c r="K701" t="s">
        <v>22100</v>
      </c>
      <c r="L701" t="s">
        <v>22123</v>
      </c>
      <c r="M701" t="s">
        <v>22198</v>
      </c>
      <c r="N701" t="s">
        <v>22886</v>
      </c>
      <c r="O701" t="s">
        <v>27166</v>
      </c>
    </row>
    <row r="702" spans="2:35" x14ac:dyDescent="0.25">
      <c r="B702">
        <v>514</v>
      </c>
      <c r="J702" t="s">
        <v>22089</v>
      </c>
      <c r="K702" t="s">
        <v>22101</v>
      </c>
      <c r="L702" t="s">
        <v>22124</v>
      </c>
      <c r="M702" t="s">
        <v>22199</v>
      </c>
      <c r="N702" t="s">
        <v>22887</v>
      </c>
      <c r="O702" t="s">
        <v>27167</v>
      </c>
      <c r="P702">
        <v>7</v>
      </c>
      <c r="Q702">
        <v>2</v>
      </c>
      <c r="R702">
        <v>4.7300000000000004</v>
      </c>
      <c r="S702">
        <v>4.91</v>
      </c>
      <c r="T702">
        <v>411.53</v>
      </c>
      <c r="U702">
        <v>102.49</v>
      </c>
      <c r="V702">
        <v>3.57</v>
      </c>
      <c r="W702">
        <v>9.91</v>
      </c>
      <c r="X702">
        <v>7.03</v>
      </c>
      <c r="Y702">
        <v>2</v>
      </c>
      <c r="Z702" t="s">
        <v>4250</v>
      </c>
      <c r="AA702">
        <v>0</v>
      </c>
      <c r="AB702">
        <v>5</v>
      </c>
      <c r="AC702">
        <v>2.7605952380952381</v>
      </c>
      <c r="AE702" t="s">
        <v>7949</v>
      </c>
      <c r="AH702">
        <v>0</v>
      </c>
      <c r="AI702">
        <v>0</v>
      </c>
    </row>
    <row r="703" spans="2:35" x14ac:dyDescent="0.25">
      <c r="B703">
        <v>966</v>
      </c>
      <c r="J703" t="s">
        <v>22089</v>
      </c>
      <c r="K703" t="s">
        <v>22101</v>
      </c>
      <c r="L703" t="s">
        <v>22124</v>
      </c>
      <c r="M703" t="s">
        <v>22199</v>
      </c>
      <c r="N703" t="s">
        <v>22888</v>
      </c>
      <c r="O703" t="s">
        <v>27168</v>
      </c>
      <c r="P703">
        <v>6</v>
      </c>
      <c r="Q703">
        <v>3</v>
      </c>
      <c r="R703">
        <v>3.47</v>
      </c>
      <c r="S703">
        <v>3.83</v>
      </c>
      <c r="T703">
        <v>396.52</v>
      </c>
      <c r="U703">
        <v>100.6</v>
      </c>
      <c r="V703">
        <v>3.88</v>
      </c>
      <c r="W703">
        <v>8.3800000000000008</v>
      </c>
      <c r="X703">
        <v>7.1</v>
      </c>
      <c r="Y703">
        <v>2</v>
      </c>
      <c r="Z703" t="s">
        <v>4250</v>
      </c>
      <c r="AA703">
        <v>0</v>
      </c>
      <c r="AB703">
        <v>4</v>
      </c>
      <c r="AC703">
        <v>3.4024761904761909</v>
      </c>
      <c r="AE703" t="s">
        <v>7949</v>
      </c>
      <c r="AH703">
        <v>0</v>
      </c>
      <c r="AI703">
        <v>0</v>
      </c>
    </row>
    <row r="704" spans="2:35" x14ac:dyDescent="0.25">
      <c r="B704">
        <v>10</v>
      </c>
      <c r="J704" t="s">
        <v>22089</v>
      </c>
      <c r="K704" t="s">
        <v>22101</v>
      </c>
      <c r="L704" t="s">
        <v>22124</v>
      </c>
      <c r="M704" t="s">
        <v>22199</v>
      </c>
      <c r="N704" t="s">
        <v>22889</v>
      </c>
      <c r="O704" t="s">
        <v>27169</v>
      </c>
      <c r="P704">
        <v>5</v>
      </c>
      <c r="Q704">
        <v>2</v>
      </c>
      <c r="R704">
        <v>3.83</v>
      </c>
      <c r="S704">
        <v>3.83</v>
      </c>
      <c r="T704">
        <v>376.84</v>
      </c>
      <c r="U704">
        <v>80.37</v>
      </c>
      <c r="V704">
        <v>3.92</v>
      </c>
      <c r="W704">
        <v>10.01</v>
      </c>
      <c r="X704">
        <v>4.25</v>
      </c>
      <c r="Y704">
        <v>2</v>
      </c>
      <c r="Z704" t="s">
        <v>4250</v>
      </c>
      <c r="AA704">
        <v>0</v>
      </c>
      <c r="AB704">
        <v>3</v>
      </c>
      <c r="AC704">
        <v>4.0497142857142858</v>
      </c>
      <c r="AE704" t="s">
        <v>7949</v>
      </c>
      <c r="AH704">
        <v>0</v>
      </c>
      <c r="AI704">
        <v>0</v>
      </c>
    </row>
    <row r="705" spans="2:35" x14ac:dyDescent="0.25">
      <c r="B705">
        <v>95</v>
      </c>
      <c r="J705" t="s">
        <v>22089</v>
      </c>
      <c r="K705" t="s">
        <v>22101</v>
      </c>
      <c r="L705" t="s">
        <v>22124</v>
      </c>
      <c r="M705" t="s">
        <v>22199</v>
      </c>
      <c r="N705" t="s">
        <v>22890</v>
      </c>
      <c r="O705" t="s">
        <v>27170</v>
      </c>
    </row>
    <row r="706" spans="2:35" x14ac:dyDescent="0.25">
      <c r="B706">
        <v>19</v>
      </c>
      <c r="J706" t="s">
        <v>22089</v>
      </c>
      <c r="K706" t="s">
        <v>22101</v>
      </c>
      <c r="L706" t="s">
        <v>22124</v>
      </c>
      <c r="M706" t="s">
        <v>22199</v>
      </c>
      <c r="N706" t="s">
        <v>22891</v>
      </c>
      <c r="O706" t="s">
        <v>27171</v>
      </c>
    </row>
    <row r="707" spans="2:35" x14ac:dyDescent="0.25">
      <c r="B707">
        <v>572</v>
      </c>
      <c r="J707" t="s">
        <v>22089</v>
      </c>
      <c r="K707" t="s">
        <v>22101</v>
      </c>
      <c r="L707" t="s">
        <v>22124</v>
      </c>
      <c r="M707" t="s">
        <v>22199</v>
      </c>
      <c r="N707" t="s">
        <v>22892</v>
      </c>
      <c r="O707" t="s">
        <v>27172</v>
      </c>
      <c r="P707">
        <v>7</v>
      </c>
      <c r="Q707">
        <v>2</v>
      </c>
      <c r="R707">
        <v>3.95</v>
      </c>
      <c r="S707">
        <v>3.96</v>
      </c>
      <c r="T707">
        <v>387.44</v>
      </c>
      <c r="U707">
        <v>102.49</v>
      </c>
      <c r="V707">
        <v>3.06</v>
      </c>
      <c r="W707">
        <v>8.8699999999999992</v>
      </c>
      <c r="X707">
        <v>4.71</v>
      </c>
      <c r="Y707">
        <v>2</v>
      </c>
      <c r="Z707" t="s">
        <v>4250</v>
      </c>
      <c r="AA707">
        <v>0</v>
      </c>
      <c r="AB707">
        <v>4</v>
      </c>
      <c r="AC707">
        <v>3.432666666666667</v>
      </c>
      <c r="AE707" t="s">
        <v>7949</v>
      </c>
      <c r="AH707">
        <v>0</v>
      </c>
      <c r="AI707">
        <v>0</v>
      </c>
    </row>
    <row r="708" spans="2:35" x14ac:dyDescent="0.25">
      <c r="B708">
        <v>5280</v>
      </c>
      <c r="J708" t="s">
        <v>22089</v>
      </c>
      <c r="K708" t="s">
        <v>22101</v>
      </c>
      <c r="L708" t="s">
        <v>22124</v>
      </c>
      <c r="M708" t="s">
        <v>22199</v>
      </c>
      <c r="N708" t="s">
        <v>22893</v>
      </c>
      <c r="O708" t="s">
        <v>27173</v>
      </c>
      <c r="P708">
        <v>6</v>
      </c>
      <c r="Q708">
        <v>2</v>
      </c>
      <c r="R708">
        <v>3.44</v>
      </c>
      <c r="S708">
        <v>3.45</v>
      </c>
      <c r="T708">
        <v>371.44</v>
      </c>
      <c r="U708">
        <v>93.26</v>
      </c>
      <c r="V708">
        <v>3.36</v>
      </c>
      <c r="W708">
        <v>9.3699999999999992</v>
      </c>
      <c r="X708">
        <v>4.71</v>
      </c>
      <c r="Y708">
        <v>2</v>
      </c>
      <c r="Z708" t="s">
        <v>4250</v>
      </c>
      <c r="AA708">
        <v>0</v>
      </c>
      <c r="AB708">
        <v>3</v>
      </c>
      <c r="AC708">
        <v>4.3646190476190467</v>
      </c>
      <c r="AE708" t="s">
        <v>7949</v>
      </c>
      <c r="AH708">
        <v>0</v>
      </c>
      <c r="AI708">
        <v>0</v>
      </c>
    </row>
    <row r="709" spans="2:35" x14ac:dyDescent="0.25">
      <c r="B709">
        <v>54</v>
      </c>
      <c r="J709" t="s">
        <v>22089</v>
      </c>
      <c r="K709" t="s">
        <v>22101</v>
      </c>
      <c r="L709" t="s">
        <v>22124</v>
      </c>
      <c r="M709" t="s">
        <v>22199</v>
      </c>
      <c r="N709" t="s">
        <v>22894</v>
      </c>
      <c r="O709" t="s">
        <v>27174</v>
      </c>
      <c r="P709">
        <v>7</v>
      </c>
      <c r="Q709">
        <v>2</v>
      </c>
      <c r="R709">
        <v>4.5999999999999996</v>
      </c>
      <c r="S709">
        <v>4.62</v>
      </c>
      <c r="T709">
        <v>411.46</v>
      </c>
      <c r="U709">
        <v>102.49</v>
      </c>
      <c r="V709">
        <v>3.06</v>
      </c>
      <c r="W709">
        <v>8.75</v>
      </c>
      <c r="X709">
        <v>4.71</v>
      </c>
      <c r="Y709">
        <v>2</v>
      </c>
      <c r="Z709" t="s">
        <v>4250</v>
      </c>
      <c r="AA709">
        <v>0</v>
      </c>
      <c r="AB709">
        <v>5</v>
      </c>
      <c r="AC709">
        <v>2.9060952380952378</v>
      </c>
      <c r="AE709" t="s">
        <v>7949</v>
      </c>
      <c r="AH709">
        <v>0</v>
      </c>
      <c r="AI709">
        <v>0</v>
      </c>
    </row>
    <row r="710" spans="2:35" x14ac:dyDescent="0.25">
      <c r="B710">
        <v>73</v>
      </c>
      <c r="J710" t="s">
        <v>22089</v>
      </c>
      <c r="K710" t="s">
        <v>22101</v>
      </c>
      <c r="L710" t="s">
        <v>22124</v>
      </c>
      <c r="M710" t="s">
        <v>22199</v>
      </c>
      <c r="N710" t="s">
        <v>22895</v>
      </c>
      <c r="O710" t="s">
        <v>27175</v>
      </c>
    </row>
    <row r="711" spans="2:35" x14ac:dyDescent="0.25">
      <c r="B711">
        <v>96</v>
      </c>
      <c r="J711" t="s">
        <v>22089</v>
      </c>
      <c r="K711" t="s">
        <v>22101</v>
      </c>
      <c r="L711" t="s">
        <v>22124</v>
      </c>
      <c r="M711" t="s">
        <v>22199</v>
      </c>
      <c r="N711" t="s">
        <v>22896</v>
      </c>
      <c r="O711" t="s">
        <v>27176</v>
      </c>
      <c r="P711">
        <v>6</v>
      </c>
      <c r="Q711">
        <v>2</v>
      </c>
      <c r="R711">
        <v>1.7</v>
      </c>
      <c r="S711">
        <v>1.7</v>
      </c>
      <c r="T711">
        <v>359.43</v>
      </c>
      <c r="U711">
        <v>85.3</v>
      </c>
      <c r="V711">
        <v>2.91</v>
      </c>
      <c r="W711">
        <v>12.3</v>
      </c>
      <c r="X711">
        <v>4.26</v>
      </c>
      <c r="Y711">
        <v>2</v>
      </c>
      <c r="Z711" t="s">
        <v>4250</v>
      </c>
      <c r="AA711">
        <v>0</v>
      </c>
      <c r="AB711">
        <v>3</v>
      </c>
      <c r="AC711">
        <v>5.5</v>
      </c>
      <c r="AE711" t="s">
        <v>7949</v>
      </c>
      <c r="AH711">
        <v>0</v>
      </c>
      <c r="AI711">
        <v>0</v>
      </c>
    </row>
    <row r="712" spans="2:35" x14ac:dyDescent="0.25">
      <c r="B712">
        <v>304</v>
      </c>
      <c r="J712" t="s">
        <v>22089</v>
      </c>
      <c r="K712" t="s">
        <v>22101</v>
      </c>
      <c r="L712" t="s">
        <v>22124</v>
      </c>
      <c r="M712" t="s">
        <v>22199</v>
      </c>
      <c r="N712" t="s">
        <v>22897</v>
      </c>
      <c r="O712" t="s">
        <v>27177</v>
      </c>
      <c r="P712">
        <v>8</v>
      </c>
      <c r="Q712">
        <v>2</v>
      </c>
      <c r="R712">
        <v>3.62</v>
      </c>
      <c r="S712">
        <v>3.63</v>
      </c>
      <c r="T712">
        <v>410.43</v>
      </c>
      <c r="U712">
        <v>119.29</v>
      </c>
      <c r="V712">
        <v>3.31</v>
      </c>
      <c r="W712">
        <v>8.92</v>
      </c>
      <c r="X712">
        <v>4.25</v>
      </c>
      <c r="Y712">
        <v>3</v>
      </c>
      <c r="Z712" t="s">
        <v>4250</v>
      </c>
      <c r="AA712">
        <v>0</v>
      </c>
      <c r="AB712">
        <v>4</v>
      </c>
      <c r="AC712">
        <v>3.0384523809523798</v>
      </c>
      <c r="AE712" t="s">
        <v>7949</v>
      </c>
      <c r="AH712">
        <v>0</v>
      </c>
      <c r="AI712">
        <v>0</v>
      </c>
    </row>
    <row r="713" spans="2:35" x14ac:dyDescent="0.25">
      <c r="B713">
        <v>97</v>
      </c>
      <c r="J713" t="s">
        <v>22089</v>
      </c>
      <c r="K713" t="s">
        <v>22101</v>
      </c>
      <c r="L713" t="s">
        <v>22124</v>
      </c>
      <c r="M713" t="s">
        <v>22199</v>
      </c>
      <c r="N713" t="s">
        <v>22898</v>
      </c>
      <c r="O713" t="s">
        <v>27178</v>
      </c>
      <c r="P713">
        <v>5</v>
      </c>
      <c r="Q713">
        <v>3</v>
      </c>
      <c r="R713">
        <v>3.33</v>
      </c>
      <c r="S713">
        <v>3.33</v>
      </c>
      <c r="T713">
        <v>407.47</v>
      </c>
      <c r="U713">
        <v>96.16</v>
      </c>
      <c r="V713">
        <v>4.26</v>
      </c>
      <c r="W713">
        <v>10.62</v>
      </c>
      <c r="X713">
        <v>4.51</v>
      </c>
      <c r="Y713">
        <v>3</v>
      </c>
      <c r="Z713" t="s">
        <v>4250</v>
      </c>
      <c r="AA713">
        <v>0</v>
      </c>
      <c r="AB713">
        <v>4</v>
      </c>
      <c r="AC713">
        <v>3.7922619047619048</v>
      </c>
      <c r="AE713" t="s">
        <v>7949</v>
      </c>
      <c r="AH713">
        <v>0</v>
      </c>
      <c r="AI713">
        <v>0</v>
      </c>
    </row>
    <row r="714" spans="2:35" x14ac:dyDescent="0.25">
      <c r="B714">
        <v>2130</v>
      </c>
      <c r="J714" t="s">
        <v>22089</v>
      </c>
      <c r="K714" t="s">
        <v>22101</v>
      </c>
      <c r="L714" t="s">
        <v>22124</v>
      </c>
      <c r="M714" t="s">
        <v>22199</v>
      </c>
      <c r="N714" t="s">
        <v>22899</v>
      </c>
      <c r="O714" t="s">
        <v>27179</v>
      </c>
      <c r="P714">
        <v>6</v>
      </c>
      <c r="Q714">
        <v>2</v>
      </c>
      <c r="R714">
        <v>2.89</v>
      </c>
      <c r="S714">
        <v>2.89</v>
      </c>
      <c r="T714">
        <v>395.41</v>
      </c>
      <c r="U714">
        <v>93.26</v>
      </c>
      <c r="V714">
        <v>3.25</v>
      </c>
      <c r="W714">
        <v>10.45</v>
      </c>
      <c r="X714">
        <v>3.67</v>
      </c>
      <c r="Y714">
        <v>2</v>
      </c>
      <c r="Z714" t="s">
        <v>4250</v>
      </c>
      <c r="AA714">
        <v>0</v>
      </c>
      <c r="AB714">
        <v>3</v>
      </c>
      <c r="AC714">
        <v>4.6934047619047607</v>
      </c>
      <c r="AE714" t="s">
        <v>7949</v>
      </c>
      <c r="AH714">
        <v>0</v>
      </c>
      <c r="AI714">
        <v>0</v>
      </c>
    </row>
    <row r="715" spans="2:35" x14ac:dyDescent="0.25">
      <c r="B715">
        <v>611</v>
      </c>
      <c r="J715" t="s">
        <v>22089</v>
      </c>
      <c r="K715" t="s">
        <v>22101</v>
      </c>
      <c r="L715" t="s">
        <v>22124</v>
      </c>
      <c r="M715" t="s">
        <v>22199</v>
      </c>
      <c r="N715" t="s">
        <v>22900</v>
      </c>
      <c r="O715" t="s">
        <v>27180</v>
      </c>
      <c r="P715">
        <v>7</v>
      </c>
      <c r="Q715">
        <v>2</v>
      </c>
      <c r="R715">
        <v>3.82</v>
      </c>
      <c r="S715">
        <v>3.82</v>
      </c>
      <c r="T715">
        <v>443.43</v>
      </c>
      <c r="U715">
        <v>102.49</v>
      </c>
      <c r="V715">
        <v>3.29</v>
      </c>
      <c r="W715">
        <v>9.84</v>
      </c>
      <c r="X715">
        <v>3.46</v>
      </c>
      <c r="Y715">
        <v>2</v>
      </c>
      <c r="Z715" t="s">
        <v>4250</v>
      </c>
      <c r="AA715">
        <v>0</v>
      </c>
      <c r="AB715">
        <v>6</v>
      </c>
      <c r="AC715">
        <v>3.167738095238096</v>
      </c>
      <c r="AE715" t="s">
        <v>7949</v>
      </c>
      <c r="AH715">
        <v>0</v>
      </c>
      <c r="AI715">
        <v>0</v>
      </c>
    </row>
    <row r="716" spans="2:35" x14ac:dyDescent="0.25">
      <c r="B716">
        <v>91</v>
      </c>
      <c r="J716" t="s">
        <v>22089</v>
      </c>
      <c r="K716" t="s">
        <v>22101</v>
      </c>
      <c r="L716" t="s">
        <v>22124</v>
      </c>
      <c r="M716" t="s">
        <v>22199</v>
      </c>
      <c r="N716" t="s">
        <v>22901</v>
      </c>
      <c r="O716" t="s">
        <v>27181</v>
      </c>
      <c r="P716">
        <v>5</v>
      </c>
      <c r="Q716">
        <v>2</v>
      </c>
      <c r="T716">
        <v>405.41</v>
      </c>
      <c r="U716">
        <v>84.73</v>
      </c>
      <c r="V716">
        <v>4.09</v>
      </c>
      <c r="W716">
        <v>11.03</v>
      </c>
      <c r="X716">
        <v>3.53</v>
      </c>
      <c r="Y716">
        <v>2</v>
      </c>
      <c r="Z716" t="s">
        <v>4250</v>
      </c>
      <c r="AA716">
        <v>0</v>
      </c>
      <c r="AB716">
        <v>3</v>
      </c>
      <c r="AE716" t="s">
        <v>7949</v>
      </c>
      <c r="AH716">
        <v>0</v>
      </c>
      <c r="AI716">
        <v>0</v>
      </c>
    </row>
    <row r="717" spans="2:35" x14ac:dyDescent="0.25">
      <c r="B717">
        <v>273</v>
      </c>
      <c r="J717" t="s">
        <v>22089</v>
      </c>
      <c r="K717" t="s">
        <v>22101</v>
      </c>
      <c r="L717" t="s">
        <v>22124</v>
      </c>
      <c r="M717" t="s">
        <v>22199</v>
      </c>
      <c r="N717" t="s">
        <v>22902</v>
      </c>
      <c r="O717" t="s">
        <v>27182</v>
      </c>
      <c r="P717">
        <v>7</v>
      </c>
      <c r="Q717">
        <v>2</v>
      </c>
      <c r="R717">
        <v>3.4</v>
      </c>
      <c r="S717">
        <v>3.4</v>
      </c>
      <c r="T717">
        <v>411.41</v>
      </c>
      <c r="U717">
        <v>102.49</v>
      </c>
      <c r="V717">
        <v>2.95</v>
      </c>
      <c r="W717">
        <v>9.94</v>
      </c>
      <c r="X717">
        <v>3.46</v>
      </c>
      <c r="Y717">
        <v>2</v>
      </c>
      <c r="Z717" t="s">
        <v>4250</v>
      </c>
      <c r="AA717">
        <v>0</v>
      </c>
      <c r="AB717">
        <v>4</v>
      </c>
      <c r="AC717">
        <v>3.8164523809523812</v>
      </c>
      <c r="AE717" t="s">
        <v>7949</v>
      </c>
      <c r="AH717">
        <v>0</v>
      </c>
      <c r="AI717">
        <v>0</v>
      </c>
    </row>
    <row r="718" spans="2:35" x14ac:dyDescent="0.25">
      <c r="B718">
        <v>16</v>
      </c>
      <c r="J718" t="s">
        <v>22089</v>
      </c>
      <c r="K718" t="s">
        <v>22101</v>
      </c>
      <c r="L718" t="s">
        <v>22124</v>
      </c>
      <c r="M718" t="s">
        <v>22199</v>
      </c>
      <c r="N718" t="s">
        <v>22903</v>
      </c>
      <c r="O718" t="s">
        <v>27183</v>
      </c>
      <c r="P718">
        <v>7</v>
      </c>
      <c r="Q718">
        <v>2</v>
      </c>
      <c r="R718">
        <v>4</v>
      </c>
      <c r="S718">
        <v>4.01</v>
      </c>
      <c r="T718">
        <v>387.44</v>
      </c>
      <c r="U718">
        <v>102.49</v>
      </c>
      <c r="V718">
        <v>3.06</v>
      </c>
      <c r="W718">
        <v>8.93</v>
      </c>
      <c r="X718">
        <v>5.18</v>
      </c>
      <c r="Y718">
        <v>2</v>
      </c>
      <c r="Z718" t="s">
        <v>4250</v>
      </c>
      <c r="AA718">
        <v>0</v>
      </c>
      <c r="AB718">
        <v>4</v>
      </c>
      <c r="AC718">
        <v>3.3826666666666672</v>
      </c>
      <c r="AE718" t="s">
        <v>7949</v>
      </c>
      <c r="AH718">
        <v>0</v>
      </c>
      <c r="AI718">
        <v>0</v>
      </c>
    </row>
    <row r="719" spans="2:35" x14ac:dyDescent="0.25">
      <c r="B719">
        <v>76</v>
      </c>
      <c r="J719" t="s">
        <v>22089</v>
      </c>
      <c r="K719" t="s">
        <v>22101</v>
      </c>
      <c r="L719" t="s">
        <v>22124</v>
      </c>
      <c r="M719" t="s">
        <v>22199</v>
      </c>
      <c r="N719" t="s">
        <v>22904</v>
      </c>
      <c r="O719" t="s">
        <v>27184</v>
      </c>
      <c r="P719">
        <v>6</v>
      </c>
      <c r="Q719">
        <v>2</v>
      </c>
      <c r="R719">
        <v>3.49</v>
      </c>
      <c r="S719">
        <v>3.5</v>
      </c>
      <c r="T719">
        <v>371.44</v>
      </c>
      <c r="U719">
        <v>93.26</v>
      </c>
      <c r="V719">
        <v>3.36</v>
      </c>
      <c r="W719">
        <v>9.44</v>
      </c>
      <c r="X719">
        <v>5.18</v>
      </c>
      <c r="Y719">
        <v>2</v>
      </c>
      <c r="Z719" t="s">
        <v>4250</v>
      </c>
      <c r="AA719">
        <v>0</v>
      </c>
      <c r="AB719">
        <v>3</v>
      </c>
      <c r="AC719">
        <v>4.3146190476190469</v>
      </c>
      <c r="AE719" t="s">
        <v>7949</v>
      </c>
      <c r="AH719">
        <v>0</v>
      </c>
      <c r="AI719">
        <v>0</v>
      </c>
    </row>
    <row r="720" spans="2:35" x14ac:dyDescent="0.25">
      <c r="B720">
        <v>352</v>
      </c>
      <c r="J720" t="s">
        <v>22089</v>
      </c>
      <c r="K720" t="s">
        <v>22101</v>
      </c>
      <c r="L720" t="s">
        <v>22124</v>
      </c>
      <c r="M720" t="s">
        <v>22199</v>
      </c>
      <c r="N720" t="s">
        <v>22905</v>
      </c>
      <c r="O720" t="s">
        <v>27185</v>
      </c>
      <c r="P720">
        <v>5</v>
      </c>
      <c r="Q720">
        <v>2</v>
      </c>
      <c r="R720">
        <v>4.84</v>
      </c>
      <c r="S720">
        <v>4.8600000000000003</v>
      </c>
      <c r="T720">
        <v>461.35</v>
      </c>
      <c r="U720">
        <v>80.37</v>
      </c>
      <c r="V720">
        <v>5.08</v>
      </c>
      <c r="W720">
        <v>9.81</v>
      </c>
      <c r="X720">
        <v>6.02</v>
      </c>
      <c r="Y720">
        <v>3</v>
      </c>
      <c r="Z720" t="s">
        <v>4250</v>
      </c>
      <c r="AA720">
        <v>1</v>
      </c>
      <c r="AB720">
        <v>4</v>
      </c>
      <c r="AC720">
        <v>2.8460714285714279</v>
      </c>
      <c r="AE720" t="s">
        <v>7949</v>
      </c>
      <c r="AH720">
        <v>0</v>
      </c>
      <c r="AI720">
        <v>0</v>
      </c>
    </row>
    <row r="721" spans="2:35" x14ac:dyDescent="0.25">
      <c r="B721">
        <v>186</v>
      </c>
      <c r="J721" t="s">
        <v>22089</v>
      </c>
      <c r="K721" t="s">
        <v>22101</v>
      </c>
      <c r="L721" t="s">
        <v>22124</v>
      </c>
      <c r="M721" t="s">
        <v>22199</v>
      </c>
      <c r="N721" t="s">
        <v>22906</v>
      </c>
      <c r="O721" t="s">
        <v>27186</v>
      </c>
      <c r="P721">
        <v>7</v>
      </c>
      <c r="Q721">
        <v>3</v>
      </c>
      <c r="R721">
        <v>4.3600000000000003</v>
      </c>
      <c r="S721">
        <v>4.3899999999999997</v>
      </c>
      <c r="T721">
        <v>489.38</v>
      </c>
      <c r="U721">
        <v>109.83</v>
      </c>
      <c r="V721">
        <v>4.66</v>
      </c>
      <c r="W721">
        <v>9.7100000000000009</v>
      </c>
      <c r="X721">
        <v>6.2</v>
      </c>
      <c r="Y721">
        <v>3</v>
      </c>
      <c r="Z721" t="s">
        <v>4250</v>
      </c>
      <c r="AA721">
        <v>0</v>
      </c>
      <c r="AB721">
        <v>5</v>
      </c>
      <c r="AC721">
        <v>1.8865238095238099</v>
      </c>
      <c r="AE721" t="s">
        <v>7949</v>
      </c>
      <c r="AH721">
        <v>0</v>
      </c>
      <c r="AI721">
        <v>0</v>
      </c>
    </row>
    <row r="722" spans="2:35" x14ac:dyDescent="0.25">
      <c r="B722">
        <v>19</v>
      </c>
      <c r="J722" t="s">
        <v>22089</v>
      </c>
      <c r="K722" t="s">
        <v>22101</v>
      </c>
      <c r="L722" t="s">
        <v>22124</v>
      </c>
      <c r="M722" t="s">
        <v>22199</v>
      </c>
      <c r="N722" t="s">
        <v>22907</v>
      </c>
      <c r="O722" t="s">
        <v>27187</v>
      </c>
      <c r="P722">
        <v>6</v>
      </c>
      <c r="Q722">
        <v>2</v>
      </c>
      <c r="R722">
        <v>3.06</v>
      </c>
      <c r="S722">
        <v>3.08</v>
      </c>
      <c r="T722">
        <v>401.85</v>
      </c>
      <c r="U722">
        <v>104.16</v>
      </c>
      <c r="V722">
        <v>3.79</v>
      </c>
      <c r="W722">
        <v>8.66</v>
      </c>
      <c r="X722">
        <v>4.25</v>
      </c>
      <c r="Y722">
        <v>2</v>
      </c>
      <c r="Z722" t="s">
        <v>4250</v>
      </c>
      <c r="AA722">
        <v>0</v>
      </c>
      <c r="AB722">
        <v>3</v>
      </c>
      <c r="AC722">
        <v>4.1590714285714281</v>
      </c>
      <c r="AE722" t="s">
        <v>7949</v>
      </c>
      <c r="AH722">
        <v>0</v>
      </c>
      <c r="AI722">
        <v>0</v>
      </c>
    </row>
    <row r="723" spans="2:35" x14ac:dyDescent="0.25">
      <c r="B723">
        <v>243</v>
      </c>
      <c r="J723" t="s">
        <v>22089</v>
      </c>
      <c r="K723" t="s">
        <v>22101</v>
      </c>
      <c r="L723" t="s">
        <v>22124</v>
      </c>
      <c r="M723" t="s">
        <v>22199</v>
      </c>
      <c r="N723" t="s">
        <v>22908</v>
      </c>
      <c r="O723" t="s">
        <v>27188</v>
      </c>
      <c r="P723">
        <v>9</v>
      </c>
      <c r="Q723">
        <v>2</v>
      </c>
      <c r="R723">
        <v>2.85</v>
      </c>
      <c r="S723">
        <v>2.88</v>
      </c>
      <c r="T723">
        <v>453.5</v>
      </c>
      <c r="U723">
        <v>120.31</v>
      </c>
      <c r="V723">
        <v>2.97</v>
      </c>
      <c r="W723">
        <v>8.76</v>
      </c>
      <c r="X723">
        <v>5.87</v>
      </c>
      <c r="Y723">
        <v>3</v>
      </c>
      <c r="Z723" t="s">
        <v>4250</v>
      </c>
      <c r="AA723">
        <v>0</v>
      </c>
      <c r="AB723">
        <v>6</v>
      </c>
      <c r="AC723">
        <v>3.407142857142857</v>
      </c>
      <c r="AE723" t="s">
        <v>7949</v>
      </c>
      <c r="AH723">
        <v>0</v>
      </c>
      <c r="AI723">
        <v>0</v>
      </c>
    </row>
    <row r="724" spans="2:35" x14ac:dyDescent="0.25">
      <c r="B724">
        <v>169</v>
      </c>
      <c r="J724" t="s">
        <v>22089</v>
      </c>
      <c r="K724" t="s">
        <v>22101</v>
      </c>
      <c r="L724" t="s">
        <v>22124</v>
      </c>
      <c r="M724" t="s">
        <v>22199</v>
      </c>
      <c r="N724" t="s">
        <v>22909</v>
      </c>
      <c r="O724" t="s">
        <v>27189</v>
      </c>
      <c r="P724">
        <v>8</v>
      </c>
      <c r="Q724">
        <v>3</v>
      </c>
      <c r="R724">
        <v>2.62</v>
      </c>
      <c r="S724">
        <v>2.65</v>
      </c>
      <c r="T724">
        <v>439.48</v>
      </c>
      <c r="U724">
        <v>131.16999999999999</v>
      </c>
      <c r="V724">
        <v>2.96</v>
      </c>
      <c r="W724">
        <v>8.75</v>
      </c>
      <c r="X724">
        <v>5.68</v>
      </c>
      <c r="Y724">
        <v>3</v>
      </c>
      <c r="Z724" t="s">
        <v>4250</v>
      </c>
      <c r="AA724">
        <v>0</v>
      </c>
      <c r="AB724">
        <v>6</v>
      </c>
      <c r="AC724">
        <v>3.2889523809523808</v>
      </c>
      <c r="AE724" t="s">
        <v>7949</v>
      </c>
      <c r="AH724">
        <v>0</v>
      </c>
      <c r="AI724">
        <v>0</v>
      </c>
    </row>
    <row r="725" spans="2:35" x14ac:dyDescent="0.25">
      <c r="B725">
        <v>435</v>
      </c>
      <c r="J725" t="s">
        <v>22089</v>
      </c>
      <c r="K725" t="s">
        <v>22101</v>
      </c>
      <c r="L725" t="s">
        <v>22124</v>
      </c>
      <c r="M725" t="s">
        <v>22199</v>
      </c>
      <c r="N725" t="s">
        <v>22910</v>
      </c>
      <c r="O725" t="s">
        <v>27190</v>
      </c>
      <c r="P725">
        <v>7</v>
      </c>
      <c r="Q725">
        <v>3</v>
      </c>
      <c r="R725">
        <v>1.86</v>
      </c>
      <c r="S725">
        <v>1.86</v>
      </c>
      <c r="T725">
        <v>372.43</v>
      </c>
      <c r="U725">
        <v>97.33</v>
      </c>
      <c r="V725">
        <v>2.4900000000000002</v>
      </c>
      <c r="W725">
        <v>10.87</v>
      </c>
      <c r="X725">
        <v>4.26</v>
      </c>
      <c r="Y725">
        <v>2</v>
      </c>
      <c r="Z725" t="s">
        <v>4250</v>
      </c>
      <c r="AA725">
        <v>0</v>
      </c>
      <c r="AB725">
        <v>3</v>
      </c>
      <c r="AC725">
        <v>4.8335476190476188</v>
      </c>
      <c r="AE725" t="s">
        <v>7949</v>
      </c>
      <c r="AH725">
        <v>0</v>
      </c>
      <c r="AI725">
        <v>0</v>
      </c>
    </row>
    <row r="726" spans="2:35" x14ac:dyDescent="0.25">
      <c r="B726">
        <v>296</v>
      </c>
      <c r="J726" t="s">
        <v>22089</v>
      </c>
      <c r="K726" t="s">
        <v>22101</v>
      </c>
      <c r="L726" t="s">
        <v>22124</v>
      </c>
      <c r="M726" t="s">
        <v>22199</v>
      </c>
      <c r="N726" t="s">
        <v>22911</v>
      </c>
      <c r="O726" t="s">
        <v>27191</v>
      </c>
      <c r="P726">
        <v>8</v>
      </c>
      <c r="Q726">
        <v>3</v>
      </c>
      <c r="R726">
        <v>0.41</v>
      </c>
      <c r="S726">
        <v>2.42</v>
      </c>
      <c r="T726">
        <v>436.49</v>
      </c>
      <c r="U726">
        <v>139.43</v>
      </c>
      <c r="V726">
        <v>2.0299999999999998</v>
      </c>
      <c r="W726">
        <v>3.27</v>
      </c>
      <c r="X726">
        <v>4.25</v>
      </c>
      <c r="Y726">
        <v>2</v>
      </c>
      <c r="Z726" t="s">
        <v>4250</v>
      </c>
      <c r="AA726">
        <v>0</v>
      </c>
      <c r="AB726">
        <v>5</v>
      </c>
      <c r="AC726">
        <v>3.620309523809524</v>
      </c>
      <c r="AE726" t="s">
        <v>7951</v>
      </c>
      <c r="AH726">
        <v>0</v>
      </c>
      <c r="AI726">
        <v>0</v>
      </c>
    </row>
    <row r="727" spans="2:35" x14ac:dyDescent="0.25">
      <c r="B727">
        <v>36</v>
      </c>
      <c r="J727" t="s">
        <v>22089</v>
      </c>
      <c r="K727" t="s">
        <v>22101</v>
      </c>
      <c r="L727" t="s">
        <v>22124</v>
      </c>
      <c r="M727" t="s">
        <v>22199</v>
      </c>
      <c r="N727" t="s">
        <v>22912</v>
      </c>
      <c r="O727" t="s">
        <v>27192</v>
      </c>
      <c r="P727">
        <v>9</v>
      </c>
      <c r="Q727">
        <v>2</v>
      </c>
      <c r="R727">
        <v>3.29</v>
      </c>
      <c r="S727">
        <v>3.31</v>
      </c>
      <c r="T727">
        <v>410.44</v>
      </c>
      <c r="U727">
        <v>123.97</v>
      </c>
      <c r="V727">
        <v>2.2400000000000002</v>
      </c>
      <c r="W727">
        <v>8.7899999999999991</v>
      </c>
      <c r="X727">
        <v>4.25</v>
      </c>
      <c r="Y727">
        <v>3</v>
      </c>
      <c r="Z727" t="s">
        <v>4250</v>
      </c>
      <c r="AA727">
        <v>0</v>
      </c>
      <c r="AB727">
        <v>4</v>
      </c>
      <c r="AC727">
        <v>3.3397142857142859</v>
      </c>
      <c r="AE727" t="s">
        <v>7949</v>
      </c>
      <c r="AH727">
        <v>0</v>
      </c>
      <c r="AI727">
        <v>0</v>
      </c>
    </row>
    <row r="728" spans="2:35" x14ac:dyDescent="0.25">
      <c r="B728">
        <v>250</v>
      </c>
      <c r="J728" t="s">
        <v>22089</v>
      </c>
      <c r="K728" t="s">
        <v>22101</v>
      </c>
      <c r="L728" t="s">
        <v>22124</v>
      </c>
      <c r="M728" t="s">
        <v>22199</v>
      </c>
      <c r="N728" t="s">
        <v>22913</v>
      </c>
      <c r="O728" t="s">
        <v>27193</v>
      </c>
      <c r="P728">
        <v>9</v>
      </c>
      <c r="Q728">
        <v>2</v>
      </c>
      <c r="R728">
        <v>3.5</v>
      </c>
      <c r="S728">
        <v>3.52</v>
      </c>
      <c r="T728">
        <v>410.44</v>
      </c>
      <c r="U728">
        <v>123.97</v>
      </c>
      <c r="V728">
        <v>2.2400000000000002</v>
      </c>
      <c r="W728">
        <v>8.7899999999999991</v>
      </c>
      <c r="X728">
        <v>4.25</v>
      </c>
      <c r="Y728">
        <v>3</v>
      </c>
      <c r="Z728" t="s">
        <v>4250</v>
      </c>
      <c r="AA728">
        <v>0</v>
      </c>
      <c r="AB728">
        <v>4</v>
      </c>
      <c r="AC728">
        <v>3.1297142857142859</v>
      </c>
      <c r="AE728" t="s">
        <v>7949</v>
      </c>
      <c r="AH728">
        <v>0</v>
      </c>
      <c r="AI728">
        <v>0</v>
      </c>
    </row>
    <row r="729" spans="2:35" x14ac:dyDescent="0.25">
      <c r="B729">
        <v>234</v>
      </c>
      <c r="J729" t="s">
        <v>22089</v>
      </c>
      <c r="K729" t="s">
        <v>22101</v>
      </c>
      <c r="L729" t="s">
        <v>22124</v>
      </c>
      <c r="M729" t="s">
        <v>22199</v>
      </c>
      <c r="N729" t="s">
        <v>22914</v>
      </c>
      <c r="O729" t="s">
        <v>27194</v>
      </c>
      <c r="P729">
        <v>9</v>
      </c>
      <c r="Q729">
        <v>2</v>
      </c>
      <c r="R729">
        <v>3.35</v>
      </c>
      <c r="S729">
        <v>3.37</v>
      </c>
      <c r="T729">
        <v>410.44</v>
      </c>
      <c r="U729">
        <v>123.97</v>
      </c>
      <c r="V729">
        <v>2.2400000000000002</v>
      </c>
      <c r="W729">
        <v>8.7899999999999991</v>
      </c>
      <c r="X729">
        <v>4.25</v>
      </c>
      <c r="Y729">
        <v>3</v>
      </c>
      <c r="Z729" t="s">
        <v>4250</v>
      </c>
      <c r="AA729">
        <v>0</v>
      </c>
      <c r="AB729">
        <v>4</v>
      </c>
      <c r="AC729">
        <v>3.2797142857142849</v>
      </c>
      <c r="AE729" t="s">
        <v>7949</v>
      </c>
      <c r="AH729">
        <v>0</v>
      </c>
      <c r="AI729">
        <v>0</v>
      </c>
    </row>
    <row r="730" spans="2:35" x14ac:dyDescent="0.25">
      <c r="B730">
        <v>697</v>
      </c>
      <c r="J730" t="s">
        <v>22089</v>
      </c>
      <c r="K730" t="s">
        <v>22101</v>
      </c>
      <c r="L730" t="s">
        <v>22124</v>
      </c>
      <c r="M730" t="s">
        <v>22199</v>
      </c>
      <c r="N730" t="s">
        <v>22915</v>
      </c>
      <c r="O730" t="s">
        <v>27195</v>
      </c>
      <c r="P730">
        <v>9</v>
      </c>
      <c r="Q730">
        <v>2</v>
      </c>
      <c r="R730">
        <v>4.3600000000000003</v>
      </c>
      <c r="S730">
        <v>4.38</v>
      </c>
      <c r="T730">
        <v>424.47</v>
      </c>
      <c r="U730">
        <v>123.97</v>
      </c>
      <c r="V730">
        <v>2.5499999999999998</v>
      </c>
      <c r="W730">
        <v>8.8000000000000007</v>
      </c>
      <c r="X730">
        <v>4.25</v>
      </c>
      <c r="Y730">
        <v>3</v>
      </c>
      <c r="Z730" t="s">
        <v>4250</v>
      </c>
      <c r="AA730">
        <v>0</v>
      </c>
      <c r="AB730">
        <v>4</v>
      </c>
      <c r="AC730">
        <v>2.3494999999999999</v>
      </c>
      <c r="AE730" t="s">
        <v>7949</v>
      </c>
      <c r="AH730">
        <v>0</v>
      </c>
      <c r="AI730">
        <v>0</v>
      </c>
    </row>
    <row r="731" spans="2:35" x14ac:dyDescent="0.25">
      <c r="B731">
        <v>62</v>
      </c>
      <c r="J731" t="s">
        <v>22089</v>
      </c>
      <c r="K731" t="s">
        <v>22101</v>
      </c>
      <c r="L731" t="s">
        <v>22124</v>
      </c>
      <c r="M731" t="s">
        <v>22199</v>
      </c>
      <c r="N731" t="s">
        <v>22916</v>
      </c>
      <c r="O731" t="s">
        <v>27196</v>
      </c>
      <c r="P731">
        <v>5</v>
      </c>
      <c r="Q731">
        <v>2</v>
      </c>
      <c r="R731">
        <v>3.34</v>
      </c>
      <c r="S731">
        <v>3.34</v>
      </c>
      <c r="T731">
        <v>360.39</v>
      </c>
      <c r="U731">
        <v>80.37</v>
      </c>
      <c r="V731">
        <v>3.4</v>
      </c>
      <c r="W731">
        <v>9.9499999999999993</v>
      </c>
      <c r="X731">
        <v>4.25</v>
      </c>
      <c r="Y731">
        <v>2</v>
      </c>
      <c r="Z731" t="s">
        <v>4250</v>
      </c>
      <c r="AA731">
        <v>0</v>
      </c>
      <c r="AB731">
        <v>3</v>
      </c>
      <c r="AC731">
        <v>4.6572142857142858</v>
      </c>
      <c r="AE731" t="s">
        <v>7949</v>
      </c>
      <c r="AH731">
        <v>0</v>
      </c>
      <c r="AI731">
        <v>0</v>
      </c>
    </row>
    <row r="732" spans="2:35" x14ac:dyDescent="0.25">
      <c r="B732">
        <v>24</v>
      </c>
      <c r="J732" t="s">
        <v>22089</v>
      </c>
      <c r="K732" t="s">
        <v>22101</v>
      </c>
      <c r="L732" t="s">
        <v>22124</v>
      </c>
      <c r="M732" t="s">
        <v>22199</v>
      </c>
      <c r="N732" t="s">
        <v>22917</v>
      </c>
      <c r="O732" t="s">
        <v>27197</v>
      </c>
      <c r="P732">
        <v>6</v>
      </c>
      <c r="Q732">
        <v>2</v>
      </c>
      <c r="R732">
        <v>3.28</v>
      </c>
      <c r="S732">
        <v>3.28</v>
      </c>
      <c r="T732">
        <v>422.28</v>
      </c>
      <c r="U732">
        <v>93.26</v>
      </c>
      <c r="V732">
        <v>3.42</v>
      </c>
      <c r="W732">
        <v>10.210000000000001</v>
      </c>
      <c r="X732">
        <v>4.25</v>
      </c>
      <c r="Y732">
        <v>2</v>
      </c>
      <c r="Z732" t="s">
        <v>4250</v>
      </c>
      <c r="AA732">
        <v>0</v>
      </c>
      <c r="AB732">
        <v>3</v>
      </c>
      <c r="AC732">
        <v>4.1664761904761907</v>
      </c>
      <c r="AE732" t="s">
        <v>7949</v>
      </c>
      <c r="AH732">
        <v>0</v>
      </c>
      <c r="AI732">
        <v>0</v>
      </c>
    </row>
    <row r="733" spans="2:35" x14ac:dyDescent="0.25">
      <c r="B733">
        <v>7</v>
      </c>
      <c r="J733" t="s">
        <v>22089</v>
      </c>
      <c r="K733" t="s">
        <v>22101</v>
      </c>
      <c r="L733" t="s">
        <v>22124</v>
      </c>
      <c r="M733" t="s">
        <v>22199</v>
      </c>
      <c r="N733" t="s">
        <v>22918</v>
      </c>
      <c r="O733" t="s">
        <v>27198</v>
      </c>
      <c r="P733">
        <v>5</v>
      </c>
      <c r="Q733">
        <v>2</v>
      </c>
      <c r="R733">
        <v>3.77</v>
      </c>
      <c r="S733">
        <v>3.77</v>
      </c>
      <c r="T733">
        <v>474.36</v>
      </c>
      <c r="U733">
        <v>80.62</v>
      </c>
      <c r="V733">
        <v>5.69</v>
      </c>
      <c r="W733">
        <v>11.37</v>
      </c>
      <c r="X733">
        <v>4.26</v>
      </c>
      <c r="Y733">
        <v>3</v>
      </c>
      <c r="Z733" t="s">
        <v>4250</v>
      </c>
      <c r="AA733">
        <v>1</v>
      </c>
      <c r="AB733">
        <v>3</v>
      </c>
      <c r="AC733">
        <v>3.4131428571428568</v>
      </c>
      <c r="AE733" t="s">
        <v>7949</v>
      </c>
      <c r="AH733">
        <v>0</v>
      </c>
      <c r="AI733">
        <v>0</v>
      </c>
    </row>
    <row r="734" spans="2:35" x14ac:dyDescent="0.25">
      <c r="B734">
        <v>14</v>
      </c>
      <c r="J734" t="s">
        <v>22089</v>
      </c>
      <c r="K734" t="s">
        <v>22101</v>
      </c>
      <c r="L734" t="s">
        <v>22124</v>
      </c>
      <c r="M734" t="s">
        <v>22199</v>
      </c>
      <c r="N734" t="s">
        <v>22919</v>
      </c>
      <c r="O734" t="s">
        <v>27199</v>
      </c>
      <c r="P734">
        <v>8</v>
      </c>
      <c r="Q734">
        <v>2</v>
      </c>
      <c r="R734">
        <v>3.21</v>
      </c>
      <c r="S734">
        <v>3.21</v>
      </c>
      <c r="T734">
        <v>404.88</v>
      </c>
      <c r="U734">
        <v>115.38</v>
      </c>
      <c r="V734">
        <v>2.97</v>
      </c>
      <c r="W734">
        <v>9.81</v>
      </c>
      <c r="X734">
        <v>4.03</v>
      </c>
      <c r="Y734">
        <v>2</v>
      </c>
      <c r="Z734" t="s">
        <v>4250</v>
      </c>
      <c r="AA734">
        <v>0</v>
      </c>
      <c r="AB734">
        <v>4</v>
      </c>
      <c r="AC734">
        <v>3.6234285714285721</v>
      </c>
      <c r="AE734" t="s">
        <v>7949</v>
      </c>
      <c r="AH734">
        <v>0</v>
      </c>
      <c r="AI734">
        <v>0</v>
      </c>
    </row>
    <row r="735" spans="2:35" x14ac:dyDescent="0.25">
      <c r="B735">
        <v>22</v>
      </c>
      <c r="J735" t="s">
        <v>22089</v>
      </c>
      <c r="K735" t="s">
        <v>22101</v>
      </c>
      <c r="L735" t="s">
        <v>22124</v>
      </c>
      <c r="M735" t="s">
        <v>22199</v>
      </c>
      <c r="N735" t="s">
        <v>22920</v>
      </c>
      <c r="O735" t="s">
        <v>27200</v>
      </c>
      <c r="P735">
        <v>7</v>
      </c>
      <c r="Q735">
        <v>2</v>
      </c>
      <c r="R735">
        <v>1.95</v>
      </c>
      <c r="S735">
        <v>1.95</v>
      </c>
      <c r="T735">
        <v>416.87</v>
      </c>
      <c r="U735">
        <v>117.05</v>
      </c>
      <c r="V735">
        <v>3.57</v>
      </c>
      <c r="W735">
        <v>8.92</v>
      </c>
      <c r="X735">
        <v>4.0599999999999996</v>
      </c>
      <c r="Y735">
        <v>2</v>
      </c>
      <c r="Z735" t="s">
        <v>4250</v>
      </c>
      <c r="AA735">
        <v>0</v>
      </c>
      <c r="AB735">
        <v>3</v>
      </c>
      <c r="AC735">
        <v>4.1921190476190473</v>
      </c>
      <c r="AE735" t="s">
        <v>7949</v>
      </c>
      <c r="AH735">
        <v>0</v>
      </c>
      <c r="AI735">
        <v>0</v>
      </c>
    </row>
    <row r="736" spans="2:35" x14ac:dyDescent="0.25">
      <c r="B736">
        <v>36</v>
      </c>
      <c r="J736" t="s">
        <v>22089</v>
      </c>
      <c r="K736" t="s">
        <v>22101</v>
      </c>
      <c r="L736" t="s">
        <v>22124</v>
      </c>
      <c r="M736" t="s">
        <v>22199</v>
      </c>
      <c r="N736" t="s">
        <v>22921</v>
      </c>
      <c r="O736" t="s">
        <v>27201</v>
      </c>
      <c r="P736">
        <v>8</v>
      </c>
      <c r="Q736">
        <v>2</v>
      </c>
      <c r="R736">
        <v>3.79</v>
      </c>
      <c r="S736">
        <v>3.79</v>
      </c>
      <c r="T736">
        <v>384.47</v>
      </c>
      <c r="U736">
        <v>115.38</v>
      </c>
      <c r="V736">
        <v>2.62</v>
      </c>
      <c r="W736">
        <v>10.69</v>
      </c>
      <c r="X736">
        <v>4.68</v>
      </c>
      <c r="Y736">
        <v>2</v>
      </c>
      <c r="Z736" t="s">
        <v>4250</v>
      </c>
      <c r="AA736">
        <v>0</v>
      </c>
      <c r="AB736">
        <v>4</v>
      </c>
      <c r="AC736">
        <v>3.1892142857142858</v>
      </c>
      <c r="AE736" t="s">
        <v>7949</v>
      </c>
      <c r="AH736">
        <v>0</v>
      </c>
      <c r="AI736">
        <v>0</v>
      </c>
    </row>
    <row r="737" spans="2:35" x14ac:dyDescent="0.25">
      <c r="B737">
        <v>63</v>
      </c>
      <c r="J737" t="s">
        <v>22089</v>
      </c>
      <c r="K737" t="s">
        <v>22101</v>
      </c>
      <c r="L737" t="s">
        <v>22124</v>
      </c>
      <c r="M737" t="s">
        <v>22199</v>
      </c>
      <c r="N737" t="s">
        <v>22922</v>
      </c>
      <c r="O737" t="s">
        <v>27202</v>
      </c>
      <c r="P737">
        <v>8</v>
      </c>
      <c r="Q737">
        <v>2</v>
      </c>
      <c r="R737">
        <v>3.26</v>
      </c>
      <c r="S737">
        <v>3.27</v>
      </c>
      <c r="T737">
        <v>370.44</v>
      </c>
      <c r="U737">
        <v>115.38</v>
      </c>
      <c r="V737">
        <v>2.31</v>
      </c>
      <c r="W737">
        <v>10.69</v>
      </c>
      <c r="X737">
        <v>4.66</v>
      </c>
      <c r="Y737">
        <v>2</v>
      </c>
      <c r="Z737" t="s">
        <v>4250</v>
      </c>
      <c r="AA737">
        <v>0</v>
      </c>
      <c r="AB737">
        <v>4</v>
      </c>
      <c r="AC737">
        <v>3.8144285714285719</v>
      </c>
      <c r="AE737" t="s">
        <v>7949</v>
      </c>
      <c r="AH737">
        <v>0</v>
      </c>
      <c r="AI737">
        <v>0</v>
      </c>
    </row>
    <row r="738" spans="2:35" x14ac:dyDescent="0.25">
      <c r="B738">
        <v>102</v>
      </c>
      <c r="J738" t="s">
        <v>22089</v>
      </c>
      <c r="K738" t="s">
        <v>22101</v>
      </c>
      <c r="L738" t="s">
        <v>22124</v>
      </c>
      <c r="M738" t="s">
        <v>22199</v>
      </c>
      <c r="N738" t="s">
        <v>22923</v>
      </c>
      <c r="O738" t="s">
        <v>27203</v>
      </c>
      <c r="P738">
        <v>6</v>
      </c>
      <c r="Q738">
        <v>2</v>
      </c>
      <c r="R738">
        <v>4.34</v>
      </c>
      <c r="S738">
        <v>4.34</v>
      </c>
      <c r="T738">
        <v>441.87</v>
      </c>
      <c r="U738">
        <v>93.26</v>
      </c>
      <c r="V738">
        <v>4.58</v>
      </c>
      <c r="W738">
        <v>10.06</v>
      </c>
      <c r="X738">
        <v>4.6900000000000004</v>
      </c>
      <c r="Y738">
        <v>2</v>
      </c>
      <c r="Z738" t="s">
        <v>4250</v>
      </c>
      <c r="AA738">
        <v>0</v>
      </c>
      <c r="AB738">
        <v>3</v>
      </c>
      <c r="AC738">
        <v>3.1365476190476191</v>
      </c>
      <c r="AE738" t="s">
        <v>7949</v>
      </c>
      <c r="AH738">
        <v>0</v>
      </c>
      <c r="AI738">
        <v>0</v>
      </c>
    </row>
    <row r="739" spans="2:35" x14ac:dyDescent="0.25">
      <c r="B739">
        <v>1040</v>
      </c>
      <c r="J739" t="s">
        <v>22089</v>
      </c>
      <c r="K739" t="s">
        <v>22102</v>
      </c>
      <c r="L739" t="s">
        <v>22125</v>
      </c>
      <c r="M739" t="s">
        <v>22213</v>
      </c>
      <c r="N739" t="s">
        <v>22924</v>
      </c>
      <c r="O739" t="s">
        <v>27204</v>
      </c>
    </row>
    <row r="740" spans="2:35" x14ac:dyDescent="0.25">
      <c r="B740">
        <v>45</v>
      </c>
      <c r="J740" t="s">
        <v>22089</v>
      </c>
      <c r="K740" t="s">
        <v>22102</v>
      </c>
      <c r="L740" t="s">
        <v>22125</v>
      </c>
      <c r="M740" t="s">
        <v>22213</v>
      </c>
      <c r="N740" t="s">
        <v>22925</v>
      </c>
      <c r="O740" t="s">
        <v>27205</v>
      </c>
      <c r="P740">
        <v>7</v>
      </c>
      <c r="Q740">
        <v>2</v>
      </c>
      <c r="S740">
        <v>1.52</v>
      </c>
      <c r="T740">
        <v>455.52</v>
      </c>
      <c r="U740">
        <v>136.83000000000001</v>
      </c>
      <c r="V740">
        <v>2.37</v>
      </c>
      <c r="Y740">
        <v>2</v>
      </c>
      <c r="Z740" t="s">
        <v>4250</v>
      </c>
      <c r="AA740">
        <v>0</v>
      </c>
      <c r="AB740">
        <v>3</v>
      </c>
      <c r="AH740">
        <v>0</v>
      </c>
      <c r="AI740">
        <v>0</v>
      </c>
    </row>
    <row r="741" spans="2:35" x14ac:dyDescent="0.25">
      <c r="B741">
        <v>2</v>
      </c>
      <c r="J741" t="s">
        <v>22089</v>
      </c>
      <c r="K741" t="s">
        <v>22102</v>
      </c>
      <c r="L741" t="s">
        <v>22125</v>
      </c>
      <c r="M741" t="s">
        <v>22213</v>
      </c>
      <c r="N741" t="s">
        <v>22926</v>
      </c>
      <c r="O741" t="s">
        <v>27206</v>
      </c>
    </row>
    <row r="742" spans="2:35" x14ac:dyDescent="0.25">
      <c r="B742">
        <v>12</v>
      </c>
      <c r="J742" t="s">
        <v>22089</v>
      </c>
      <c r="K742" t="s">
        <v>22102</v>
      </c>
      <c r="L742" t="s">
        <v>22125</v>
      </c>
      <c r="M742" t="s">
        <v>22213</v>
      </c>
      <c r="N742" t="s">
        <v>22927</v>
      </c>
      <c r="O742" t="s">
        <v>27207</v>
      </c>
      <c r="P742">
        <v>8</v>
      </c>
      <c r="Q742">
        <v>1</v>
      </c>
      <c r="S742">
        <v>3.06</v>
      </c>
      <c r="T742">
        <v>489.96</v>
      </c>
      <c r="U742">
        <v>122.86</v>
      </c>
      <c r="V742">
        <v>3.61</v>
      </c>
      <c r="Y742">
        <v>3</v>
      </c>
      <c r="Z742" t="s">
        <v>4250</v>
      </c>
      <c r="AA742">
        <v>0</v>
      </c>
      <c r="AB742">
        <v>3</v>
      </c>
      <c r="AH742">
        <v>0</v>
      </c>
      <c r="AI742">
        <v>0</v>
      </c>
    </row>
    <row r="743" spans="2:35" x14ac:dyDescent="0.25">
      <c r="B743">
        <v>95</v>
      </c>
      <c r="J743" t="s">
        <v>22089</v>
      </c>
      <c r="K743" t="s">
        <v>22102</v>
      </c>
      <c r="L743" t="s">
        <v>22125</v>
      </c>
      <c r="M743" t="s">
        <v>22213</v>
      </c>
      <c r="N743" t="s">
        <v>22928</v>
      </c>
      <c r="O743" t="s">
        <v>27208</v>
      </c>
      <c r="P743">
        <v>8</v>
      </c>
      <c r="Q743">
        <v>1</v>
      </c>
      <c r="S743">
        <v>3.06</v>
      </c>
      <c r="T743">
        <v>489.96</v>
      </c>
      <c r="U743">
        <v>122.86</v>
      </c>
      <c r="V743">
        <v>3.61</v>
      </c>
      <c r="Y743">
        <v>3</v>
      </c>
      <c r="Z743" t="s">
        <v>4250</v>
      </c>
      <c r="AA743">
        <v>0</v>
      </c>
      <c r="AB743">
        <v>3</v>
      </c>
      <c r="AH743">
        <v>0</v>
      </c>
      <c r="AI743">
        <v>0</v>
      </c>
    </row>
    <row r="744" spans="2:35" x14ac:dyDescent="0.25">
      <c r="B744">
        <v>95</v>
      </c>
      <c r="J744" t="s">
        <v>22089</v>
      </c>
      <c r="K744" t="s">
        <v>22102</v>
      </c>
      <c r="L744" t="s">
        <v>22125</v>
      </c>
      <c r="M744" t="s">
        <v>22213</v>
      </c>
      <c r="N744" t="s">
        <v>22929</v>
      </c>
      <c r="O744" t="s">
        <v>27209</v>
      </c>
      <c r="P744">
        <v>9</v>
      </c>
      <c r="Q744">
        <v>1</v>
      </c>
      <c r="S744">
        <v>1.83</v>
      </c>
      <c r="T744">
        <v>479.55</v>
      </c>
      <c r="U744">
        <v>138.44</v>
      </c>
      <c r="V744">
        <v>2.36</v>
      </c>
      <c r="Y744">
        <v>3</v>
      </c>
      <c r="Z744" t="s">
        <v>4250</v>
      </c>
      <c r="AA744">
        <v>0</v>
      </c>
      <c r="AB744">
        <v>3</v>
      </c>
      <c r="AH744">
        <v>0</v>
      </c>
      <c r="AI744">
        <v>0</v>
      </c>
    </row>
    <row r="745" spans="2:35" x14ac:dyDescent="0.25">
      <c r="B745">
        <v>21</v>
      </c>
      <c r="J745" t="s">
        <v>22089</v>
      </c>
      <c r="K745" t="s">
        <v>22102</v>
      </c>
      <c r="L745" t="s">
        <v>22125</v>
      </c>
      <c r="M745" t="s">
        <v>22213</v>
      </c>
      <c r="N745" t="s">
        <v>22930</v>
      </c>
      <c r="O745" t="s">
        <v>27210</v>
      </c>
      <c r="P745">
        <v>5</v>
      </c>
      <c r="Q745">
        <v>1</v>
      </c>
      <c r="S745">
        <v>3.75</v>
      </c>
      <c r="T745">
        <v>435.53</v>
      </c>
      <c r="U745">
        <v>94.84</v>
      </c>
      <c r="V745">
        <v>3.12</v>
      </c>
      <c r="Y745">
        <v>2</v>
      </c>
      <c r="Z745" t="s">
        <v>4250</v>
      </c>
      <c r="AA745">
        <v>0</v>
      </c>
      <c r="AB745">
        <v>1</v>
      </c>
      <c r="AH745">
        <v>0</v>
      </c>
      <c r="AI745">
        <v>0</v>
      </c>
    </row>
    <row r="746" spans="2:35" x14ac:dyDescent="0.25">
      <c r="B746">
        <v>9</v>
      </c>
      <c r="J746" t="s">
        <v>22089</v>
      </c>
      <c r="K746" t="s">
        <v>22102</v>
      </c>
      <c r="L746" t="s">
        <v>22125</v>
      </c>
      <c r="M746" t="s">
        <v>22213</v>
      </c>
      <c r="N746" t="s">
        <v>22931</v>
      </c>
      <c r="O746" t="s">
        <v>27211</v>
      </c>
      <c r="P746">
        <v>9</v>
      </c>
      <c r="Q746">
        <v>1</v>
      </c>
      <c r="S746">
        <v>3.41</v>
      </c>
      <c r="T746">
        <v>485.55</v>
      </c>
      <c r="U746">
        <v>132.09</v>
      </c>
      <c r="V746">
        <v>2.97</v>
      </c>
      <c r="Y746">
        <v>3</v>
      </c>
      <c r="Z746" t="s">
        <v>4250</v>
      </c>
      <c r="AA746">
        <v>0</v>
      </c>
      <c r="AB746">
        <v>4</v>
      </c>
      <c r="AH746">
        <v>0</v>
      </c>
      <c r="AI746">
        <v>0</v>
      </c>
    </row>
    <row r="747" spans="2:35" x14ac:dyDescent="0.25">
      <c r="B747">
        <v>694</v>
      </c>
      <c r="J747" t="s">
        <v>22089</v>
      </c>
      <c r="K747" t="s">
        <v>22102</v>
      </c>
      <c r="L747" t="s">
        <v>22125</v>
      </c>
      <c r="M747" t="s">
        <v>22213</v>
      </c>
      <c r="N747" t="s">
        <v>22932</v>
      </c>
      <c r="O747" t="s">
        <v>27212</v>
      </c>
      <c r="P747">
        <v>9</v>
      </c>
      <c r="Q747">
        <v>1</v>
      </c>
      <c r="S747">
        <v>3.41</v>
      </c>
      <c r="T747">
        <v>485.55</v>
      </c>
      <c r="U747">
        <v>132.09</v>
      </c>
      <c r="V747">
        <v>2.97</v>
      </c>
      <c r="Y747">
        <v>3</v>
      </c>
      <c r="Z747" t="s">
        <v>4250</v>
      </c>
      <c r="AA747">
        <v>0</v>
      </c>
      <c r="AB747">
        <v>4</v>
      </c>
      <c r="AH747">
        <v>0</v>
      </c>
      <c r="AI747">
        <v>0</v>
      </c>
    </row>
    <row r="748" spans="2:35" x14ac:dyDescent="0.25">
      <c r="B748">
        <v>14</v>
      </c>
      <c r="J748" t="s">
        <v>22089</v>
      </c>
      <c r="K748" t="s">
        <v>22102</v>
      </c>
      <c r="L748" t="s">
        <v>22125</v>
      </c>
      <c r="M748" t="s">
        <v>22213</v>
      </c>
      <c r="N748" t="s">
        <v>22933</v>
      </c>
      <c r="O748" t="s">
        <v>27213</v>
      </c>
    </row>
    <row r="749" spans="2:35" x14ac:dyDescent="0.25">
      <c r="B749">
        <v>1</v>
      </c>
      <c r="J749" t="s">
        <v>22089</v>
      </c>
      <c r="K749" t="s">
        <v>22102</v>
      </c>
      <c r="L749" t="s">
        <v>22125</v>
      </c>
      <c r="M749" t="s">
        <v>22213</v>
      </c>
      <c r="N749" t="s">
        <v>22934</v>
      </c>
      <c r="O749" t="s">
        <v>27214</v>
      </c>
      <c r="P749">
        <v>7</v>
      </c>
      <c r="Q749">
        <v>2</v>
      </c>
      <c r="S749">
        <v>1.99</v>
      </c>
      <c r="T749">
        <v>489.96</v>
      </c>
      <c r="U749">
        <v>136.83000000000001</v>
      </c>
      <c r="V749">
        <v>3.02</v>
      </c>
      <c r="Y749">
        <v>2</v>
      </c>
      <c r="Z749" t="s">
        <v>4250</v>
      </c>
      <c r="AA749">
        <v>0</v>
      </c>
      <c r="AB749">
        <v>3</v>
      </c>
      <c r="AH749">
        <v>0</v>
      </c>
      <c r="AI749">
        <v>0</v>
      </c>
    </row>
    <row r="750" spans="2:35" x14ac:dyDescent="0.25">
      <c r="B750">
        <v>10</v>
      </c>
      <c r="J750" t="s">
        <v>22089</v>
      </c>
      <c r="K750" t="s">
        <v>22102</v>
      </c>
      <c r="L750" t="s">
        <v>22125</v>
      </c>
      <c r="M750" t="s">
        <v>22213</v>
      </c>
      <c r="N750" t="s">
        <v>22935</v>
      </c>
      <c r="O750" t="s">
        <v>27215</v>
      </c>
    </row>
    <row r="751" spans="2:35" x14ac:dyDescent="0.25">
      <c r="B751">
        <v>0.2</v>
      </c>
      <c r="J751" t="s">
        <v>22089</v>
      </c>
      <c r="K751" t="s">
        <v>22102</v>
      </c>
      <c r="L751" t="s">
        <v>22125</v>
      </c>
      <c r="M751" t="s">
        <v>22213</v>
      </c>
      <c r="N751" t="s">
        <v>22936</v>
      </c>
      <c r="O751" t="s">
        <v>27216</v>
      </c>
      <c r="P751">
        <v>8</v>
      </c>
      <c r="Q751">
        <v>2</v>
      </c>
      <c r="S751">
        <v>3.19</v>
      </c>
      <c r="T751">
        <v>499.57</v>
      </c>
      <c r="U751">
        <v>135.16</v>
      </c>
      <c r="V751">
        <v>2.29</v>
      </c>
      <c r="Y751">
        <v>2</v>
      </c>
      <c r="Z751" t="s">
        <v>4250</v>
      </c>
      <c r="AA751">
        <v>0</v>
      </c>
      <c r="AB751">
        <v>5</v>
      </c>
      <c r="AH751">
        <v>0</v>
      </c>
      <c r="AI751">
        <v>0</v>
      </c>
    </row>
    <row r="752" spans="2:35" x14ac:dyDescent="0.25">
      <c r="B752">
        <v>1.5</v>
      </c>
      <c r="J752" t="s">
        <v>22089</v>
      </c>
      <c r="K752" t="s">
        <v>22102</v>
      </c>
      <c r="L752" t="s">
        <v>22125</v>
      </c>
      <c r="M752" t="s">
        <v>22213</v>
      </c>
      <c r="N752" t="s">
        <v>22937</v>
      </c>
      <c r="O752" t="s">
        <v>27217</v>
      </c>
      <c r="P752">
        <v>6</v>
      </c>
      <c r="Q752">
        <v>2</v>
      </c>
      <c r="S752">
        <v>1.97</v>
      </c>
      <c r="T752">
        <v>462.53</v>
      </c>
      <c r="U752">
        <v>113.04</v>
      </c>
      <c r="V752">
        <v>2.94</v>
      </c>
      <c r="Y752">
        <v>2</v>
      </c>
      <c r="Z752" t="s">
        <v>4250</v>
      </c>
      <c r="AA752">
        <v>0</v>
      </c>
      <c r="AB752">
        <v>3</v>
      </c>
      <c r="AH752">
        <v>0</v>
      </c>
      <c r="AI752">
        <v>0</v>
      </c>
    </row>
    <row r="753" spans="2:35" x14ac:dyDescent="0.25">
      <c r="B753">
        <v>2</v>
      </c>
      <c r="J753" t="s">
        <v>22089</v>
      </c>
      <c r="K753" t="s">
        <v>22102</v>
      </c>
      <c r="L753" t="s">
        <v>22125</v>
      </c>
      <c r="M753" t="s">
        <v>22213</v>
      </c>
      <c r="N753" t="s">
        <v>22938</v>
      </c>
      <c r="O753" t="s">
        <v>27218</v>
      </c>
    </row>
    <row r="754" spans="2:35" x14ac:dyDescent="0.25">
      <c r="B754">
        <v>43</v>
      </c>
      <c r="J754" t="s">
        <v>22089</v>
      </c>
      <c r="K754" t="s">
        <v>22102</v>
      </c>
      <c r="L754" t="s">
        <v>22126</v>
      </c>
      <c r="M754" t="s">
        <v>22214</v>
      </c>
      <c r="N754" t="s">
        <v>22939</v>
      </c>
      <c r="O754" t="s">
        <v>27219</v>
      </c>
      <c r="P754">
        <v>8</v>
      </c>
      <c r="Q754">
        <v>2</v>
      </c>
      <c r="R754">
        <v>3.48</v>
      </c>
      <c r="S754">
        <v>3.49</v>
      </c>
      <c r="T754">
        <v>467.47</v>
      </c>
      <c r="U754">
        <v>111.72</v>
      </c>
      <c r="V754">
        <v>3.15</v>
      </c>
      <c r="W754">
        <v>9.7899999999999991</v>
      </c>
      <c r="X754">
        <v>3.44</v>
      </c>
      <c r="Y754">
        <v>2</v>
      </c>
      <c r="Z754" t="s">
        <v>4250</v>
      </c>
      <c r="AA754">
        <v>0</v>
      </c>
      <c r="AB754">
        <v>5</v>
      </c>
      <c r="AC754">
        <v>3.023357142857142</v>
      </c>
      <c r="AE754" t="s">
        <v>7949</v>
      </c>
      <c r="AH754">
        <v>0</v>
      </c>
      <c r="AI754">
        <v>0</v>
      </c>
    </row>
    <row r="755" spans="2:35" x14ac:dyDescent="0.25">
      <c r="B755">
        <v>3</v>
      </c>
      <c r="J755" t="s">
        <v>22089</v>
      </c>
      <c r="K755" t="s">
        <v>22102</v>
      </c>
      <c r="L755" t="s">
        <v>22126</v>
      </c>
      <c r="M755" t="s">
        <v>22214</v>
      </c>
      <c r="N755" t="s">
        <v>22940</v>
      </c>
      <c r="O755" t="s">
        <v>27220</v>
      </c>
    </row>
    <row r="756" spans="2:35" x14ac:dyDescent="0.25">
      <c r="B756">
        <v>9</v>
      </c>
      <c r="J756" t="s">
        <v>22089</v>
      </c>
      <c r="K756" t="s">
        <v>22102</v>
      </c>
      <c r="L756" t="s">
        <v>22126</v>
      </c>
      <c r="M756" t="s">
        <v>22214</v>
      </c>
      <c r="N756" t="s">
        <v>22941</v>
      </c>
      <c r="O756" t="s">
        <v>27221</v>
      </c>
      <c r="P756">
        <v>7</v>
      </c>
      <c r="Q756">
        <v>2</v>
      </c>
      <c r="R756">
        <v>2.59</v>
      </c>
      <c r="S756">
        <v>2.59</v>
      </c>
      <c r="T756">
        <v>452.46</v>
      </c>
      <c r="U756">
        <v>98.83</v>
      </c>
      <c r="V756">
        <v>3.37</v>
      </c>
      <c r="W756">
        <v>10.24</v>
      </c>
      <c r="X756">
        <v>4.7699999999999996</v>
      </c>
      <c r="Y756">
        <v>2</v>
      </c>
      <c r="Z756" t="s">
        <v>4250</v>
      </c>
      <c r="AA756">
        <v>0</v>
      </c>
      <c r="AB756">
        <v>5</v>
      </c>
      <c r="AC756">
        <v>4.250238095238096</v>
      </c>
      <c r="AE756" t="s">
        <v>7949</v>
      </c>
      <c r="AH756">
        <v>0</v>
      </c>
      <c r="AI756">
        <v>0</v>
      </c>
    </row>
    <row r="757" spans="2:35" x14ac:dyDescent="0.25">
      <c r="B757">
        <v>19</v>
      </c>
      <c r="J757" t="s">
        <v>22089</v>
      </c>
      <c r="K757" t="s">
        <v>22102</v>
      </c>
      <c r="L757" t="s">
        <v>22126</v>
      </c>
      <c r="M757" t="s">
        <v>22214</v>
      </c>
      <c r="N757" t="s">
        <v>22942</v>
      </c>
      <c r="O757" t="s">
        <v>27222</v>
      </c>
    </row>
    <row r="758" spans="2:35" x14ac:dyDescent="0.25">
      <c r="B758">
        <v>6</v>
      </c>
      <c r="J758" t="s">
        <v>22089</v>
      </c>
      <c r="K758" t="s">
        <v>22102</v>
      </c>
      <c r="L758" t="s">
        <v>22126</v>
      </c>
      <c r="M758" t="s">
        <v>22214</v>
      </c>
      <c r="N758" t="s">
        <v>22943</v>
      </c>
      <c r="O758" t="s">
        <v>27223</v>
      </c>
      <c r="P758">
        <v>7</v>
      </c>
      <c r="Q758">
        <v>2</v>
      </c>
      <c r="R758">
        <v>4.03</v>
      </c>
      <c r="S758">
        <v>4.03</v>
      </c>
      <c r="T758">
        <v>520.46</v>
      </c>
      <c r="U758">
        <v>98.83</v>
      </c>
      <c r="V758">
        <v>4.3</v>
      </c>
      <c r="W758">
        <v>10.24</v>
      </c>
      <c r="X758">
        <v>4.09</v>
      </c>
      <c r="Y758">
        <v>2</v>
      </c>
      <c r="Z758" t="s">
        <v>4250</v>
      </c>
      <c r="AA758">
        <v>1</v>
      </c>
      <c r="AB758">
        <v>5</v>
      </c>
      <c r="AC758">
        <v>2.690666666666667</v>
      </c>
      <c r="AE758" t="s">
        <v>7949</v>
      </c>
      <c r="AH758">
        <v>0</v>
      </c>
      <c r="AI758">
        <v>0</v>
      </c>
    </row>
    <row r="759" spans="2:35" x14ac:dyDescent="0.25">
      <c r="B759">
        <v>1</v>
      </c>
      <c r="J759" t="s">
        <v>22089</v>
      </c>
      <c r="K759" t="s">
        <v>22102</v>
      </c>
      <c r="L759" t="s">
        <v>22126</v>
      </c>
      <c r="M759" t="s">
        <v>22214</v>
      </c>
      <c r="N759" t="s">
        <v>22944</v>
      </c>
      <c r="O759" t="s">
        <v>27224</v>
      </c>
      <c r="P759">
        <v>6</v>
      </c>
      <c r="Q759">
        <v>2</v>
      </c>
      <c r="R759">
        <v>3.47</v>
      </c>
      <c r="S759">
        <v>3.47</v>
      </c>
      <c r="T759">
        <v>434.92</v>
      </c>
      <c r="U759">
        <v>89.6</v>
      </c>
      <c r="V759">
        <v>3.81</v>
      </c>
      <c r="W759">
        <v>10.14</v>
      </c>
      <c r="X759">
        <v>4.79</v>
      </c>
      <c r="Y759">
        <v>2</v>
      </c>
      <c r="Z759" t="s">
        <v>4250</v>
      </c>
      <c r="AA759">
        <v>0</v>
      </c>
      <c r="AB759">
        <v>3</v>
      </c>
      <c r="AC759">
        <v>3.9948571428571431</v>
      </c>
      <c r="AE759" t="s">
        <v>7949</v>
      </c>
      <c r="AH759">
        <v>0</v>
      </c>
      <c r="AI759">
        <v>0</v>
      </c>
    </row>
    <row r="760" spans="2:35" x14ac:dyDescent="0.25">
      <c r="B760">
        <v>41</v>
      </c>
      <c r="J760" t="s">
        <v>22089</v>
      </c>
      <c r="K760" t="s">
        <v>22102</v>
      </c>
      <c r="L760" t="s">
        <v>22126</v>
      </c>
      <c r="M760" t="s">
        <v>22214</v>
      </c>
      <c r="N760" t="s">
        <v>22945</v>
      </c>
      <c r="O760" t="s">
        <v>27225</v>
      </c>
      <c r="P760">
        <v>9</v>
      </c>
      <c r="Q760">
        <v>2</v>
      </c>
      <c r="R760">
        <v>3.91</v>
      </c>
      <c r="S760">
        <v>3.91</v>
      </c>
      <c r="T760">
        <v>455.51</v>
      </c>
      <c r="U760">
        <v>111.72</v>
      </c>
      <c r="V760">
        <v>3.07</v>
      </c>
      <c r="W760">
        <v>10.64</v>
      </c>
      <c r="X760">
        <v>3.8</v>
      </c>
      <c r="Y760">
        <v>2</v>
      </c>
      <c r="Z760" t="s">
        <v>4250</v>
      </c>
      <c r="AA760">
        <v>0</v>
      </c>
      <c r="AB760">
        <v>5</v>
      </c>
      <c r="AC760">
        <v>2.683785714285714</v>
      </c>
      <c r="AE760" t="s">
        <v>7949</v>
      </c>
      <c r="AH760">
        <v>0</v>
      </c>
      <c r="AI760">
        <v>0</v>
      </c>
    </row>
    <row r="761" spans="2:35" x14ac:dyDescent="0.25">
      <c r="B761">
        <v>31</v>
      </c>
      <c r="J761" t="s">
        <v>22089</v>
      </c>
      <c r="K761" t="s">
        <v>22102</v>
      </c>
      <c r="L761" t="s">
        <v>22126</v>
      </c>
      <c r="M761" t="s">
        <v>22214</v>
      </c>
      <c r="N761" t="s">
        <v>22945</v>
      </c>
      <c r="O761" t="s">
        <v>27225</v>
      </c>
      <c r="P761">
        <v>9</v>
      </c>
      <c r="Q761">
        <v>2</v>
      </c>
      <c r="R761">
        <v>3.91</v>
      </c>
      <c r="S761">
        <v>3.91</v>
      </c>
      <c r="T761">
        <v>455.51</v>
      </c>
      <c r="U761">
        <v>111.72</v>
      </c>
      <c r="V761">
        <v>3.07</v>
      </c>
      <c r="W761">
        <v>10.64</v>
      </c>
      <c r="X761">
        <v>3.8</v>
      </c>
      <c r="Y761">
        <v>2</v>
      </c>
      <c r="Z761" t="s">
        <v>4250</v>
      </c>
      <c r="AA761">
        <v>0</v>
      </c>
      <c r="AB761">
        <v>5</v>
      </c>
      <c r="AC761">
        <v>2.683785714285714</v>
      </c>
      <c r="AE761" t="s">
        <v>7949</v>
      </c>
      <c r="AH761">
        <v>0</v>
      </c>
      <c r="AI761">
        <v>0</v>
      </c>
    </row>
    <row r="762" spans="2:35" x14ac:dyDescent="0.25">
      <c r="B762">
        <v>7.3</v>
      </c>
      <c r="J762" t="s">
        <v>22089</v>
      </c>
      <c r="K762" t="s">
        <v>22102</v>
      </c>
      <c r="L762" t="s">
        <v>22126</v>
      </c>
      <c r="M762" t="s">
        <v>22214</v>
      </c>
      <c r="N762" t="s">
        <v>22946</v>
      </c>
      <c r="O762" t="s">
        <v>27226</v>
      </c>
    </row>
    <row r="763" spans="2:35" x14ac:dyDescent="0.25">
      <c r="B763">
        <v>0.7</v>
      </c>
      <c r="J763" t="s">
        <v>22089</v>
      </c>
      <c r="K763" t="s">
        <v>22102</v>
      </c>
      <c r="L763" t="s">
        <v>22126</v>
      </c>
      <c r="M763" t="s">
        <v>22214</v>
      </c>
      <c r="N763" t="s">
        <v>22947</v>
      </c>
      <c r="O763" t="s">
        <v>27227</v>
      </c>
    </row>
    <row r="764" spans="2:35" x14ac:dyDescent="0.25">
      <c r="B764">
        <v>0.9</v>
      </c>
      <c r="J764" t="s">
        <v>22089</v>
      </c>
      <c r="K764" t="s">
        <v>22102</v>
      </c>
      <c r="L764" t="s">
        <v>22126</v>
      </c>
      <c r="M764" t="s">
        <v>22214</v>
      </c>
      <c r="N764" t="s">
        <v>22948</v>
      </c>
      <c r="O764" t="s">
        <v>27228</v>
      </c>
    </row>
    <row r="765" spans="2:35" x14ac:dyDescent="0.25">
      <c r="B765">
        <v>22</v>
      </c>
      <c r="J765" t="s">
        <v>22089</v>
      </c>
      <c r="K765" t="s">
        <v>22102</v>
      </c>
      <c r="L765" t="s">
        <v>22126</v>
      </c>
      <c r="M765" t="s">
        <v>22214</v>
      </c>
      <c r="N765" t="s">
        <v>22949</v>
      </c>
      <c r="O765" t="s">
        <v>27229</v>
      </c>
    </row>
    <row r="766" spans="2:35" x14ac:dyDescent="0.25">
      <c r="B766">
        <v>4</v>
      </c>
      <c r="J766" t="s">
        <v>22089</v>
      </c>
      <c r="K766" t="s">
        <v>22102</v>
      </c>
      <c r="L766" t="s">
        <v>22126</v>
      </c>
      <c r="M766" t="s">
        <v>22214</v>
      </c>
      <c r="N766" t="s">
        <v>22950</v>
      </c>
      <c r="O766" t="s">
        <v>27230</v>
      </c>
    </row>
    <row r="767" spans="2:35" x14ac:dyDescent="0.25">
      <c r="B767">
        <v>33</v>
      </c>
      <c r="J767" t="s">
        <v>22089</v>
      </c>
      <c r="K767" t="s">
        <v>22102</v>
      </c>
      <c r="L767" t="s">
        <v>22126</v>
      </c>
      <c r="M767" t="s">
        <v>22214</v>
      </c>
      <c r="N767" t="s">
        <v>22951</v>
      </c>
      <c r="O767" t="s">
        <v>27231</v>
      </c>
      <c r="P767">
        <v>8</v>
      </c>
      <c r="Q767">
        <v>2</v>
      </c>
      <c r="R767">
        <v>4.26</v>
      </c>
      <c r="S767">
        <v>4.26</v>
      </c>
      <c r="T767">
        <v>423.95</v>
      </c>
      <c r="U767">
        <v>102.49</v>
      </c>
      <c r="V767">
        <v>3.13</v>
      </c>
      <c r="W767">
        <v>10.5</v>
      </c>
      <c r="X767">
        <v>3.8</v>
      </c>
      <c r="Y767">
        <v>2</v>
      </c>
      <c r="Z767" t="s">
        <v>4250</v>
      </c>
      <c r="AA767">
        <v>0</v>
      </c>
      <c r="AB767">
        <v>3</v>
      </c>
      <c r="AC767">
        <v>2.9968809523809532</v>
      </c>
      <c r="AE767" t="s">
        <v>7949</v>
      </c>
      <c r="AH767">
        <v>0</v>
      </c>
      <c r="AI767">
        <v>0</v>
      </c>
    </row>
    <row r="768" spans="2:35" x14ac:dyDescent="0.25">
      <c r="B768">
        <v>19</v>
      </c>
      <c r="J768" t="s">
        <v>22089</v>
      </c>
      <c r="K768" t="s">
        <v>22102</v>
      </c>
      <c r="L768" t="s">
        <v>22126</v>
      </c>
      <c r="M768" t="s">
        <v>22214</v>
      </c>
      <c r="N768" t="s">
        <v>22951</v>
      </c>
      <c r="O768" t="s">
        <v>27231</v>
      </c>
      <c r="P768">
        <v>8</v>
      </c>
      <c r="Q768">
        <v>2</v>
      </c>
      <c r="R768">
        <v>4.26</v>
      </c>
      <c r="S768">
        <v>4.26</v>
      </c>
      <c r="T768">
        <v>423.95</v>
      </c>
      <c r="U768">
        <v>102.49</v>
      </c>
      <c r="V768">
        <v>3.13</v>
      </c>
      <c r="W768">
        <v>10.5</v>
      </c>
      <c r="X768">
        <v>3.8</v>
      </c>
      <c r="Y768">
        <v>2</v>
      </c>
      <c r="Z768" t="s">
        <v>4250</v>
      </c>
      <c r="AA768">
        <v>0</v>
      </c>
      <c r="AB768">
        <v>3</v>
      </c>
      <c r="AC768">
        <v>2.9968809523809532</v>
      </c>
      <c r="AE768" t="s">
        <v>7949</v>
      </c>
      <c r="AH768">
        <v>0</v>
      </c>
      <c r="AI768">
        <v>0</v>
      </c>
    </row>
    <row r="769" spans="2:35" x14ac:dyDescent="0.25">
      <c r="B769">
        <v>11</v>
      </c>
      <c r="J769" t="s">
        <v>22089</v>
      </c>
      <c r="K769" t="s">
        <v>22102</v>
      </c>
      <c r="L769" t="s">
        <v>22126</v>
      </c>
      <c r="M769" t="s">
        <v>22214</v>
      </c>
      <c r="N769" t="s">
        <v>22952</v>
      </c>
      <c r="O769" t="s">
        <v>27232</v>
      </c>
    </row>
    <row r="770" spans="2:35" x14ac:dyDescent="0.25">
      <c r="B770">
        <v>189</v>
      </c>
      <c r="J770" t="s">
        <v>22089</v>
      </c>
      <c r="K770" t="s">
        <v>22102</v>
      </c>
      <c r="L770" t="s">
        <v>22126</v>
      </c>
      <c r="M770" t="s">
        <v>22214</v>
      </c>
      <c r="N770" t="s">
        <v>22953</v>
      </c>
      <c r="O770" t="s">
        <v>27233</v>
      </c>
      <c r="P770">
        <v>8</v>
      </c>
      <c r="Q770">
        <v>2</v>
      </c>
      <c r="R770">
        <v>3.76</v>
      </c>
      <c r="S770">
        <v>3.76</v>
      </c>
      <c r="T770">
        <v>407.5</v>
      </c>
      <c r="U770">
        <v>102.49</v>
      </c>
      <c r="V770">
        <v>2.61</v>
      </c>
      <c r="W770">
        <v>10.74</v>
      </c>
      <c r="X770">
        <v>3.8</v>
      </c>
      <c r="Y770">
        <v>2</v>
      </c>
      <c r="Z770" t="s">
        <v>4250</v>
      </c>
      <c r="AA770">
        <v>0</v>
      </c>
      <c r="AB770">
        <v>3</v>
      </c>
      <c r="AC770">
        <v>3.484380952380953</v>
      </c>
      <c r="AE770" t="s">
        <v>7949</v>
      </c>
      <c r="AH770">
        <v>0</v>
      </c>
      <c r="AI770">
        <v>0</v>
      </c>
    </row>
    <row r="771" spans="2:35" x14ac:dyDescent="0.25">
      <c r="B771">
        <v>536</v>
      </c>
      <c r="J771" t="s">
        <v>22089</v>
      </c>
      <c r="K771" t="s">
        <v>22102</v>
      </c>
      <c r="L771" t="s">
        <v>22126</v>
      </c>
      <c r="M771" t="s">
        <v>22214</v>
      </c>
      <c r="N771" t="s">
        <v>22954</v>
      </c>
      <c r="O771" t="s">
        <v>27234</v>
      </c>
      <c r="P771">
        <v>10</v>
      </c>
      <c r="Q771">
        <v>2</v>
      </c>
      <c r="R771">
        <v>3.97</v>
      </c>
      <c r="S771">
        <v>3.97</v>
      </c>
      <c r="T771">
        <v>420.52</v>
      </c>
      <c r="U771">
        <v>124.61</v>
      </c>
      <c r="V771">
        <v>1.88</v>
      </c>
      <c r="W771">
        <v>10.210000000000001</v>
      </c>
      <c r="X771">
        <v>3.74</v>
      </c>
      <c r="Y771">
        <v>2</v>
      </c>
      <c r="Z771" t="s">
        <v>4250</v>
      </c>
      <c r="AA771">
        <v>0</v>
      </c>
      <c r="AB771">
        <v>4</v>
      </c>
      <c r="AC771">
        <v>2.5977142857142859</v>
      </c>
      <c r="AE771" t="s">
        <v>7949</v>
      </c>
      <c r="AH771">
        <v>0</v>
      </c>
      <c r="AI771">
        <v>0</v>
      </c>
    </row>
    <row r="772" spans="2:35" x14ac:dyDescent="0.25">
      <c r="B772">
        <v>315</v>
      </c>
      <c r="J772" t="s">
        <v>22089</v>
      </c>
      <c r="K772" t="s">
        <v>22102</v>
      </c>
      <c r="L772" t="s">
        <v>22126</v>
      </c>
      <c r="M772" t="s">
        <v>22214</v>
      </c>
      <c r="N772" t="s">
        <v>22955</v>
      </c>
      <c r="O772" t="s">
        <v>27235</v>
      </c>
      <c r="P772">
        <v>9</v>
      </c>
      <c r="Q772">
        <v>2</v>
      </c>
      <c r="R772">
        <v>3.12</v>
      </c>
      <c r="S772">
        <v>3.12</v>
      </c>
      <c r="T772">
        <v>422.51</v>
      </c>
      <c r="U772">
        <v>115.38</v>
      </c>
      <c r="V772">
        <v>2.34</v>
      </c>
      <c r="W772">
        <v>10.3</v>
      </c>
      <c r="X772">
        <v>3.74</v>
      </c>
      <c r="Y772">
        <v>2</v>
      </c>
      <c r="Z772" t="s">
        <v>4250</v>
      </c>
      <c r="AA772">
        <v>0</v>
      </c>
      <c r="AB772">
        <v>4</v>
      </c>
      <c r="AC772">
        <v>3.5874999999999999</v>
      </c>
      <c r="AE772" t="s">
        <v>7949</v>
      </c>
      <c r="AH772">
        <v>0</v>
      </c>
      <c r="AI772">
        <v>0</v>
      </c>
    </row>
    <row r="773" spans="2:35" x14ac:dyDescent="0.25">
      <c r="B773">
        <v>280</v>
      </c>
      <c r="J773" t="s">
        <v>22089</v>
      </c>
      <c r="K773" t="s">
        <v>22102</v>
      </c>
      <c r="L773" t="s">
        <v>22126</v>
      </c>
      <c r="M773" t="s">
        <v>22214</v>
      </c>
      <c r="N773" t="s">
        <v>22956</v>
      </c>
      <c r="O773" t="s">
        <v>27236</v>
      </c>
      <c r="P773">
        <v>10</v>
      </c>
      <c r="Q773">
        <v>2</v>
      </c>
      <c r="R773">
        <v>4.57</v>
      </c>
      <c r="S773">
        <v>4.57</v>
      </c>
      <c r="T773">
        <v>470.53</v>
      </c>
      <c r="U773">
        <v>124.61</v>
      </c>
      <c r="V773">
        <v>2.5099999999999998</v>
      </c>
      <c r="W773">
        <v>10.11</v>
      </c>
      <c r="X773">
        <v>3.73</v>
      </c>
      <c r="Y773">
        <v>2</v>
      </c>
      <c r="Z773" t="s">
        <v>4250</v>
      </c>
      <c r="AA773">
        <v>0</v>
      </c>
      <c r="AB773">
        <v>6</v>
      </c>
      <c r="AC773">
        <v>1.9255</v>
      </c>
      <c r="AE773" t="s">
        <v>7949</v>
      </c>
      <c r="AH773">
        <v>0</v>
      </c>
      <c r="AI773">
        <v>0</v>
      </c>
    </row>
    <row r="774" spans="2:35" x14ac:dyDescent="0.25">
      <c r="B774">
        <v>90</v>
      </c>
      <c r="J774" t="s">
        <v>22089</v>
      </c>
      <c r="K774" t="s">
        <v>22102</v>
      </c>
      <c r="L774" t="s">
        <v>22126</v>
      </c>
      <c r="M774" t="s">
        <v>22214</v>
      </c>
      <c r="N774" t="s">
        <v>22957</v>
      </c>
      <c r="O774" t="s">
        <v>27237</v>
      </c>
      <c r="P774">
        <v>8</v>
      </c>
      <c r="Q774">
        <v>2</v>
      </c>
      <c r="R774">
        <v>3.48</v>
      </c>
      <c r="S774">
        <v>3.48</v>
      </c>
      <c r="T774">
        <v>421.52</v>
      </c>
      <c r="U774">
        <v>102.49</v>
      </c>
      <c r="V774">
        <v>2.92</v>
      </c>
      <c r="W774">
        <v>10.76</v>
      </c>
      <c r="X774">
        <v>3.8</v>
      </c>
      <c r="Y774">
        <v>2</v>
      </c>
      <c r="Z774" t="s">
        <v>4250</v>
      </c>
      <c r="AA774">
        <v>0</v>
      </c>
      <c r="AB774">
        <v>3</v>
      </c>
      <c r="AC774">
        <v>3.6642380952380962</v>
      </c>
      <c r="AE774" t="s">
        <v>7949</v>
      </c>
      <c r="AH774">
        <v>0</v>
      </c>
      <c r="AI774">
        <v>0</v>
      </c>
    </row>
    <row r="775" spans="2:35" x14ac:dyDescent="0.25">
      <c r="B775">
        <v>866</v>
      </c>
      <c r="J775" t="s">
        <v>22089</v>
      </c>
      <c r="K775" t="s">
        <v>22102</v>
      </c>
      <c r="L775" t="s">
        <v>22126</v>
      </c>
      <c r="M775" t="s">
        <v>22214</v>
      </c>
      <c r="N775" t="s">
        <v>22958</v>
      </c>
      <c r="O775" t="s">
        <v>27238</v>
      </c>
      <c r="P775">
        <v>7</v>
      </c>
      <c r="Q775">
        <v>2</v>
      </c>
      <c r="R775">
        <v>3.91</v>
      </c>
      <c r="S775">
        <v>3.91</v>
      </c>
      <c r="T775">
        <v>406.51</v>
      </c>
      <c r="U775">
        <v>89.6</v>
      </c>
      <c r="V775">
        <v>3.22</v>
      </c>
      <c r="W775">
        <v>11.84</v>
      </c>
      <c r="X775">
        <v>3.81</v>
      </c>
      <c r="Y775">
        <v>2</v>
      </c>
      <c r="Z775" t="s">
        <v>4250</v>
      </c>
      <c r="AA775">
        <v>0</v>
      </c>
      <c r="AB775">
        <v>3</v>
      </c>
      <c r="AC775">
        <v>3.7577857142857138</v>
      </c>
      <c r="AE775" t="s">
        <v>7949</v>
      </c>
      <c r="AH775">
        <v>0</v>
      </c>
      <c r="AI775">
        <v>0</v>
      </c>
    </row>
    <row r="776" spans="2:35" x14ac:dyDescent="0.25">
      <c r="B776">
        <v>145</v>
      </c>
      <c r="J776" t="s">
        <v>22089</v>
      </c>
      <c r="K776" t="s">
        <v>22102</v>
      </c>
      <c r="L776" t="s">
        <v>22126</v>
      </c>
      <c r="M776" t="s">
        <v>22214</v>
      </c>
      <c r="N776" t="s">
        <v>22959</v>
      </c>
      <c r="O776" t="s">
        <v>27239</v>
      </c>
      <c r="P776">
        <v>9</v>
      </c>
      <c r="Q776">
        <v>2</v>
      </c>
      <c r="R776">
        <v>3.14</v>
      </c>
      <c r="S776">
        <v>3.14</v>
      </c>
      <c r="T776">
        <v>440.5</v>
      </c>
      <c r="U776">
        <v>115.38</v>
      </c>
      <c r="V776">
        <v>2.8</v>
      </c>
      <c r="W776">
        <v>10.1</v>
      </c>
      <c r="X776">
        <v>3.74</v>
      </c>
      <c r="Y776">
        <v>2</v>
      </c>
      <c r="Z776" t="s">
        <v>4250</v>
      </c>
      <c r="AA776">
        <v>0</v>
      </c>
      <c r="AB776">
        <v>4</v>
      </c>
      <c r="AC776">
        <v>3.4390000000000001</v>
      </c>
      <c r="AE776" t="s">
        <v>7949</v>
      </c>
      <c r="AH776">
        <v>0</v>
      </c>
      <c r="AI776">
        <v>0</v>
      </c>
    </row>
    <row r="777" spans="2:35" x14ac:dyDescent="0.25">
      <c r="B777">
        <v>193</v>
      </c>
      <c r="J777" t="s">
        <v>22089</v>
      </c>
      <c r="K777" t="s">
        <v>22102</v>
      </c>
      <c r="L777" t="s">
        <v>22126</v>
      </c>
      <c r="M777" t="s">
        <v>22214</v>
      </c>
      <c r="N777" t="s">
        <v>22960</v>
      </c>
      <c r="O777" t="s">
        <v>27240</v>
      </c>
      <c r="P777">
        <v>9</v>
      </c>
      <c r="Q777">
        <v>2</v>
      </c>
      <c r="R777">
        <v>3.84</v>
      </c>
      <c r="S777">
        <v>3.84</v>
      </c>
      <c r="T777">
        <v>458.49</v>
      </c>
      <c r="U777">
        <v>115.38</v>
      </c>
      <c r="V777">
        <v>2.89</v>
      </c>
      <c r="W777">
        <v>9.98</v>
      </c>
      <c r="X777">
        <v>3.73</v>
      </c>
      <c r="Y777">
        <v>2</v>
      </c>
      <c r="Z777" t="s">
        <v>4250</v>
      </c>
      <c r="AA777">
        <v>0</v>
      </c>
      <c r="AB777">
        <v>3</v>
      </c>
      <c r="AC777">
        <v>2.6105</v>
      </c>
      <c r="AE777" t="s">
        <v>7949</v>
      </c>
      <c r="AH777">
        <v>0</v>
      </c>
      <c r="AI777">
        <v>0</v>
      </c>
    </row>
    <row r="778" spans="2:35" x14ac:dyDescent="0.25">
      <c r="B778">
        <v>54</v>
      </c>
      <c r="J778" t="s">
        <v>22089</v>
      </c>
      <c r="K778" t="s">
        <v>22102</v>
      </c>
      <c r="L778" t="s">
        <v>22126</v>
      </c>
      <c r="M778" t="s">
        <v>22214</v>
      </c>
      <c r="N778" t="s">
        <v>22961</v>
      </c>
      <c r="O778" t="s">
        <v>27241</v>
      </c>
      <c r="P778">
        <v>8</v>
      </c>
      <c r="Q778">
        <v>2</v>
      </c>
      <c r="R778">
        <v>4.6100000000000003</v>
      </c>
      <c r="S778">
        <v>4.6100000000000003</v>
      </c>
      <c r="T778">
        <v>457.5</v>
      </c>
      <c r="U778">
        <v>102.49</v>
      </c>
      <c r="V778">
        <v>3.49</v>
      </c>
      <c r="W778">
        <v>10.1</v>
      </c>
      <c r="X778">
        <v>3.8</v>
      </c>
      <c r="Y778">
        <v>2</v>
      </c>
      <c r="Z778" t="s">
        <v>4250</v>
      </c>
      <c r="AA778">
        <v>0</v>
      </c>
      <c r="AB778">
        <v>3</v>
      </c>
      <c r="AC778">
        <v>2.582238095238095</v>
      </c>
      <c r="AE778" t="s">
        <v>7949</v>
      </c>
      <c r="AH778">
        <v>0</v>
      </c>
      <c r="AI778">
        <v>0</v>
      </c>
    </row>
    <row r="779" spans="2:35" x14ac:dyDescent="0.25">
      <c r="B779">
        <v>153</v>
      </c>
      <c r="J779" t="s">
        <v>22089</v>
      </c>
      <c r="K779" t="s">
        <v>22102</v>
      </c>
      <c r="L779" t="s">
        <v>22126</v>
      </c>
      <c r="M779" t="s">
        <v>22214</v>
      </c>
      <c r="N779" t="s">
        <v>22962</v>
      </c>
      <c r="O779" t="s">
        <v>27242</v>
      </c>
      <c r="P779">
        <v>8</v>
      </c>
      <c r="Q779">
        <v>2</v>
      </c>
      <c r="R779">
        <v>3.41</v>
      </c>
      <c r="S779">
        <v>3.41</v>
      </c>
      <c r="T779">
        <v>425.49</v>
      </c>
      <c r="U779">
        <v>102.49</v>
      </c>
      <c r="V779">
        <v>2.75</v>
      </c>
      <c r="W779">
        <v>9.8800000000000008</v>
      </c>
      <c r="X779">
        <v>3.77</v>
      </c>
      <c r="Y779">
        <v>2</v>
      </c>
      <c r="Z779" t="s">
        <v>4250</v>
      </c>
      <c r="AA779">
        <v>0</v>
      </c>
      <c r="AB779">
        <v>3</v>
      </c>
      <c r="AC779">
        <v>3.7058809523809519</v>
      </c>
      <c r="AE779" t="s">
        <v>7949</v>
      </c>
      <c r="AH779">
        <v>0</v>
      </c>
      <c r="AI779">
        <v>0</v>
      </c>
    </row>
    <row r="780" spans="2:35" x14ac:dyDescent="0.25">
      <c r="B780">
        <v>259</v>
      </c>
      <c r="J780" t="s">
        <v>22089</v>
      </c>
      <c r="K780" t="s">
        <v>22102</v>
      </c>
      <c r="L780" t="s">
        <v>22126</v>
      </c>
      <c r="M780" t="s">
        <v>22214</v>
      </c>
      <c r="N780" t="s">
        <v>22963</v>
      </c>
      <c r="O780" t="s">
        <v>27243</v>
      </c>
      <c r="P780">
        <v>9</v>
      </c>
      <c r="Q780">
        <v>2</v>
      </c>
      <c r="R780">
        <v>3.52</v>
      </c>
      <c r="S780">
        <v>3.52</v>
      </c>
      <c r="T780">
        <v>419.53</v>
      </c>
      <c r="U780">
        <v>111.72</v>
      </c>
      <c r="V780">
        <v>2.48</v>
      </c>
      <c r="W780">
        <v>10.99</v>
      </c>
      <c r="X780">
        <v>4.12</v>
      </c>
      <c r="Y780">
        <v>2</v>
      </c>
      <c r="Z780" t="s">
        <v>4250</v>
      </c>
      <c r="AA780">
        <v>0</v>
      </c>
      <c r="AB780">
        <v>4</v>
      </c>
      <c r="AC780">
        <v>3.3307857142857151</v>
      </c>
      <c r="AE780" t="s">
        <v>7949</v>
      </c>
      <c r="AH780">
        <v>0</v>
      </c>
      <c r="AI780">
        <v>0</v>
      </c>
    </row>
    <row r="781" spans="2:35" x14ac:dyDescent="0.25">
      <c r="B781">
        <v>108</v>
      </c>
      <c r="J781" t="s">
        <v>22089</v>
      </c>
      <c r="K781" t="s">
        <v>22102</v>
      </c>
      <c r="L781" t="s">
        <v>22126</v>
      </c>
      <c r="M781" t="s">
        <v>22214</v>
      </c>
      <c r="N781" t="s">
        <v>22964</v>
      </c>
      <c r="O781" t="s">
        <v>27244</v>
      </c>
      <c r="P781">
        <v>9</v>
      </c>
      <c r="Q781">
        <v>2</v>
      </c>
      <c r="R781">
        <v>4.7300000000000004</v>
      </c>
      <c r="S781">
        <v>4.7300000000000004</v>
      </c>
      <c r="T781">
        <v>473.5</v>
      </c>
      <c r="U781">
        <v>111.72</v>
      </c>
      <c r="V781">
        <v>3.37</v>
      </c>
      <c r="W781">
        <v>10.46</v>
      </c>
      <c r="X781">
        <v>3.8</v>
      </c>
      <c r="Y781">
        <v>2</v>
      </c>
      <c r="Z781" t="s">
        <v>4250</v>
      </c>
      <c r="AA781">
        <v>0</v>
      </c>
      <c r="AB781">
        <v>4</v>
      </c>
      <c r="AC781">
        <v>2.1002857142857141</v>
      </c>
      <c r="AE781" t="s">
        <v>7949</v>
      </c>
      <c r="AH781">
        <v>0</v>
      </c>
      <c r="AI781">
        <v>0</v>
      </c>
    </row>
    <row r="782" spans="2:35" x14ac:dyDescent="0.25">
      <c r="B782">
        <v>106</v>
      </c>
      <c r="J782" t="s">
        <v>22089</v>
      </c>
      <c r="K782" t="s">
        <v>22102</v>
      </c>
      <c r="L782" t="s">
        <v>22126</v>
      </c>
      <c r="M782" t="s">
        <v>22214</v>
      </c>
      <c r="N782" t="s">
        <v>22965</v>
      </c>
      <c r="O782" t="s">
        <v>27245</v>
      </c>
      <c r="P782">
        <v>8</v>
      </c>
      <c r="Q782">
        <v>2</v>
      </c>
      <c r="R782">
        <v>3.92</v>
      </c>
      <c r="S782">
        <v>3.92</v>
      </c>
      <c r="T782">
        <v>454.52</v>
      </c>
      <c r="U782">
        <v>98.83</v>
      </c>
      <c r="V782">
        <v>3.68</v>
      </c>
      <c r="W782">
        <v>11.62</v>
      </c>
      <c r="X782">
        <v>3.8</v>
      </c>
      <c r="Y782">
        <v>2</v>
      </c>
      <c r="Z782" t="s">
        <v>4250</v>
      </c>
      <c r="AA782">
        <v>0</v>
      </c>
      <c r="AB782">
        <v>5</v>
      </c>
      <c r="AC782">
        <v>3.110523809523809</v>
      </c>
      <c r="AE782" t="s">
        <v>7949</v>
      </c>
      <c r="AH782">
        <v>0</v>
      </c>
      <c r="AI782">
        <v>0</v>
      </c>
    </row>
    <row r="783" spans="2:35" x14ac:dyDescent="0.25">
      <c r="B783">
        <v>13</v>
      </c>
      <c r="J783" t="s">
        <v>22089</v>
      </c>
      <c r="K783" t="s">
        <v>22102</v>
      </c>
      <c r="L783" t="s">
        <v>22126</v>
      </c>
      <c r="M783" t="s">
        <v>22214</v>
      </c>
      <c r="N783" t="s">
        <v>22966</v>
      </c>
      <c r="O783" t="s">
        <v>27246</v>
      </c>
      <c r="P783">
        <v>10</v>
      </c>
      <c r="Q783">
        <v>2</v>
      </c>
      <c r="R783">
        <v>4.7</v>
      </c>
      <c r="S783">
        <v>4.7</v>
      </c>
      <c r="T783">
        <v>458.57</v>
      </c>
      <c r="U783">
        <v>124.61</v>
      </c>
      <c r="V783">
        <v>2.27</v>
      </c>
      <c r="W783">
        <v>10.11</v>
      </c>
      <c r="X783">
        <v>3.73</v>
      </c>
      <c r="Y783">
        <v>2</v>
      </c>
      <c r="Z783" t="s">
        <v>4250</v>
      </c>
      <c r="AA783">
        <v>0</v>
      </c>
      <c r="AB783">
        <v>5</v>
      </c>
      <c r="AC783">
        <v>1.945928571428571</v>
      </c>
      <c r="AE783" t="s">
        <v>7949</v>
      </c>
      <c r="AH783">
        <v>0</v>
      </c>
      <c r="AI783">
        <v>0</v>
      </c>
    </row>
    <row r="784" spans="2:35" x14ac:dyDescent="0.25">
      <c r="B784">
        <v>1000</v>
      </c>
      <c r="J784" t="s">
        <v>22089</v>
      </c>
      <c r="K784" t="s">
        <v>22102</v>
      </c>
      <c r="L784" t="s">
        <v>22126</v>
      </c>
      <c r="M784" t="s">
        <v>22214</v>
      </c>
      <c r="N784" t="s">
        <v>22967</v>
      </c>
      <c r="O784" t="s">
        <v>27247</v>
      </c>
      <c r="P784">
        <v>9</v>
      </c>
      <c r="Q784">
        <v>2</v>
      </c>
      <c r="R784">
        <v>3.21</v>
      </c>
      <c r="S784">
        <v>4</v>
      </c>
      <c r="T784">
        <v>428.54</v>
      </c>
      <c r="U784">
        <v>106.9</v>
      </c>
      <c r="V784">
        <v>2.72</v>
      </c>
      <c r="W784">
        <v>7.08</v>
      </c>
      <c r="X784">
        <v>3.78</v>
      </c>
      <c r="Y784">
        <v>3</v>
      </c>
      <c r="Z784" t="s">
        <v>4250</v>
      </c>
      <c r="AA784">
        <v>0</v>
      </c>
      <c r="AB784">
        <v>3</v>
      </c>
      <c r="AC784">
        <v>3.3420952380952378</v>
      </c>
      <c r="AE784" t="s">
        <v>7949</v>
      </c>
      <c r="AH784">
        <v>0</v>
      </c>
      <c r="AI784">
        <v>0</v>
      </c>
    </row>
    <row r="785" spans="2:35" x14ac:dyDescent="0.25">
      <c r="B785">
        <v>81</v>
      </c>
      <c r="J785" t="s">
        <v>22089</v>
      </c>
      <c r="K785" t="s">
        <v>22102</v>
      </c>
      <c r="L785" t="s">
        <v>22126</v>
      </c>
      <c r="M785" t="s">
        <v>22214</v>
      </c>
      <c r="N785" t="s">
        <v>22968</v>
      </c>
      <c r="O785" t="s">
        <v>27248</v>
      </c>
      <c r="P785">
        <v>9</v>
      </c>
      <c r="Q785">
        <v>2</v>
      </c>
      <c r="R785">
        <v>2.38</v>
      </c>
      <c r="S785">
        <v>2.38</v>
      </c>
      <c r="T785">
        <v>392.51</v>
      </c>
      <c r="U785">
        <v>107.42</v>
      </c>
      <c r="V785">
        <v>1.81</v>
      </c>
      <c r="W785">
        <v>11.75</v>
      </c>
      <c r="X785">
        <v>3.78</v>
      </c>
      <c r="Y785">
        <v>2</v>
      </c>
      <c r="Z785" t="s">
        <v>4250</v>
      </c>
      <c r="AA785">
        <v>0</v>
      </c>
      <c r="AB785">
        <v>3</v>
      </c>
      <c r="AC785">
        <v>4.4971190476190479</v>
      </c>
      <c r="AE785" t="s">
        <v>7949</v>
      </c>
      <c r="AH785">
        <v>0</v>
      </c>
      <c r="AI785">
        <v>0</v>
      </c>
    </row>
    <row r="786" spans="2:35" x14ac:dyDescent="0.25">
      <c r="B786">
        <v>74</v>
      </c>
      <c r="J786" t="s">
        <v>22089</v>
      </c>
      <c r="K786" t="s">
        <v>22102</v>
      </c>
      <c r="L786" t="s">
        <v>22126</v>
      </c>
      <c r="M786" t="s">
        <v>22214</v>
      </c>
      <c r="N786" t="s">
        <v>22969</v>
      </c>
      <c r="O786" t="s">
        <v>27249</v>
      </c>
      <c r="P786">
        <v>8</v>
      </c>
      <c r="Q786">
        <v>2</v>
      </c>
      <c r="R786">
        <v>3.92</v>
      </c>
      <c r="S786">
        <v>3.92</v>
      </c>
      <c r="T786">
        <v>439.51</v>
      </c>
      <c r="U786">
        <v>102.49</v>
      </c>
      <c r="V786">
        <v>3.41</v>
      </c>
      <c r="W786">
        <v>10.44</v>
      </c>
      <c r="X786">
        <v>3.8</v>
      </c>
      <c r="Y786">
        <v>2</v>
      </c>
      <c r="Z786" t="s">
        <v>4250</v>
      </c>
      <c r="AA786">
        <v>0</v>
      </c>
      <c r="AB786">
        <v>4</v>
      </c>
      <c r="AC786">
        <v>3.095738095238096</v>
      </c>
      <c r="AE786" t="s">
        <v>7949</v>
      </c>
      <c r="AH786">
        <v>0</v>
      </c>
      <c r="AI786">
        <v>0</v>
      </c>
    </row>
    <row r="787" spans="2:35" x14ac:dyDescent="0.25">
      <c r="B787">
        <v>68</v>
      </c>
      <c r="J787" t="s">
        <v>22089</v>
      </c>
      <c r="K787" t="s">
        <v>22102</v>
      </c>
      <c r="L787" t="s">
        <v>22126</v>
      </c>
      <c r="M787" t="s">
        <v>22214</v>
      </c>
      <c r="N787" t="s">
        <v>22970</v>
      </c>
      <c r="O787" t="s">
        <v>27250</v>
      </c>
      <c r="P787">
        <v>9</v>
      </c>
      <c r="Q787">
        <v>2</v>
      </c>
      <c r="R787">
        <v>3.58</v>
      </c>
      <c r="S787">
        <v>3.58</v>
      </c>
      <c r="T787">
        <v>437.52</v>
      </c>
      <c r="U787">
        <v>111.72</v>
      </c>
      <c r="V787">
        <v>2.78</v>
      </c>
      <c r="W787">
        <v>10.82</v>
      </c>
      <c r="X787">
        <v>3.8</v>
      </c>
      <c r="Y787">
        <v>2</v>
      </c>
      <c r="Z787" t="s">
        <v>4250</v>
      </c>
      <c r="AA787">
        <v>0</v>
      </c>
      <c r="AB787">
        <v>5</v>
      </c>
      <c r="AC787">
        <v>3.1422857142857139</v>
      </c>
      <c r="AE787" t="s">
        <v>7949</v>
      </c>
      <c r="AH787">
        <v>0</v>
      </c>
      <c r="AI787">
        <v>0</v>
      </c>
    </row>
    <row r="788" spans="2:35" x14ac:dyDescent="0.25">
      <c r="B788">
        <v>1310</v>
      </c>
      <c r="J788" t="s">
        <v>22089</v>
      </c>
      <c r="K788" t="s">
        <v>22102</v>
      </c>
      <c r="L788" t="s">
        <v>22126</v>
      </c>
      <c r="M788" t="s">
        <v>22214</v>
      </c>
      <c r="N788" t="s">
        <v>22971</v>
      </c>
      <c r="O788" t="s">
        <v>27251</v>
      </c>
      <c r="P788">
        <v>9</v>
      </c>
      <c r="Q788">
        <v>2</v>
      </c>
      <c r="R788">
        <v>4.17</v>
      </c>
      <c r="S788">
        <v>4.17</v>
      </c>
      <c r="T788">
        <v>419.53</v>
      </c>
      <c r="U788">
        <v>115.63</v>
      </c>
      <c r="V788">
        <v>2.94</v>
      </c>
      <c r="W788">
        <v>11.09</v>
      </c>
      <c r="X788">
        <v>3.76</v>
      </c>
      <c r="Y788">
        <v>2</v>
      </c>
      <c r="Z788" t="s">
        <v>4250</v>
      </c>
      <c r="AA788">
        <v>0</v>
      </c>
      <c r="AB788">
        <v>4</v>
      </c>
      <c r="AC788">
        <v>2.635452380952382</v>
      </c>
      <c r="AE788" t="s">
        <v>7949</v>
      </c>
      <c r="AH788">
        <v>0</v>
      </c>
      <c r="AI788">
        <v>0</v>
      </c>
    </row>
    <row r="789" spans="2:35" x14ac:dyDescent="0.25">
      <c r="B789">
        <v>647</v>
      </c>
      <c r="J789" t="s">
        <v>22089</v>
      </c>
      <c r="K789" t="s">
        <v>22102</v>
      </c>
      <c r="L789" t="s">
        <v>22126</v>
      </c>
      <c r="M789" t="s">
        <v>22214</v>
      </c>
      <c r="N789" t="s">
        <v>22972</v>
      </c>
      <c r="O789" t="s">
        <v>27252</v>
      </c>
      <c r="P789">
        <v>9</v>
      </c>
      <c r="Q789">
        <v>2</v>
      </c>
      <c r="R789">
        <v>3.11</v>
      </c>
      <c r="S789">
        <v>3.11</v>
      </c>
      <c r="T789">
        <v>390.49</v>
      </c>
      <c r="U789">
        <v>115.38</v>
      </c>
      <c r="V789">
        <v>1.87</v>
      </c>
      <c r="W789">
        <v>10.58</v>
      </c>
      <c r="X789">
        <v>3.75</v>
      </c>
      <c r="Y789">
        <v>2</v>
      </c>
      <c r="Z789" t="s">
        <v>4250</v>
      </c>
      <c r="AA789">
        <v>0</v>
      </c>
      <c r="AB789">
        <v>3</v>
      </c>
      <c r="AC789">
        <v>3.8262142857142858</v>
      </c>
      <c r="AE789" t="s">
        <v>7949</v>
      </c>
      <c r="AH789">
        <v>0</v>
      </c>
      <c r="AI789">
        <v>0</v>
      </c>
    </row>
    <row r="790" spans="2:35" x14ac:dyDescent="0.25">
      <c r="B790">
        <v>1990</v>
      </c>
      <c r="J790" t="s">
        <v>22089</v>
      </c>
      <c r="K790" t="s">
        <v>22102</v>
      </c>
      <c r="L790" t="s">
        <v>22126</v>
      </c>
      <c r="M790" t="s">
        <v>22214</v>
      </c>
      <c r="N790" t="s">
        <v>22973</v>
      </c>
      <c r="O790" t="s">
        <v>27253</v>
      </c>
      <c r="P790">
        <v>9</v>
      </c>
      <c r="Q790">
        <v>2</v>
      </c>
      <c r="R790">
        <v>1.28</v>
      </c>
      <c r="S790">
        <v>1.28</v>
      </c>
      <c r="T790">
        <v>406.54</v>
      </c>
      <c r="U790">
        <v>107.42</v>
      </c>
      <c r="V790">
        <v>2.12</v>
      </c>
      <c r="W790">
        <v>12.09</v>
      </c>
      <c r="X790">
        <v>3.8</v>
      </c>
      <c r="Y790">
        <v>2</v>
      </c>
      <c r="Z790" t="s">
        <v>4250</v>
      </c>
      <c r="AA790">
        <v>0</v>
      </c>
      <c r="AB790">
        <v>3</v>
      </c>
      <c r="AC790">
        <v>4.586904761904762</v>
      </c>
      <c r="AE790" t="s">
        <v>7949</v>
      </c>
      <c r="AH790">
        <v>0</v>
      </c>
      <c r="AI790">
        <v>0</v>
      </c>
    </row>
    <row r="791" spans="2:35" x14ac:dyDescent="0.25">
      <c r="B791">
        <v>2160</v>
      </c>
      <c r="J791" t="s">
        <v>22089</v>
      </c>
      <c r="K791" t="s">
        <v>22102</v>
      </c>
      <c r="L791" t="s">
        <v>22126</v>
      </c>
      <c r="M791" t="s">
        <v>22214</v>
      </c>
      <c r="N791" t="s">
        <v>22974</v>
      </c>
      <c r="O791" t="s">
        <v>27254</v>
      </c>
      <c r="P791">
        <v>9</v>
      </c>
      <c r="Q791">
        <v>2</v>
      </c>
      <c r="R791">
        <v>2.54</v>
      </c>
      <c r="S791">
        <v>2.54</v>
      </c>
      <c r="T791">
        <v>390.49</v>
      </c>
      <c r="U791">
        <v>115.38</v>
      </c>
      <c r="V791">
        <v>1.87</v>
      </c>
      <c r="W791">
        <v>10.58</v>
      </c>
      <c r="X791">
        <v>3.75</v>
      </c>
      <c r="Y791">
        <v>2</v>
      </c>
      <c r="Z791" t="s">
        <v>4250</v>
      </c>
      <c r="AA791">
        <v>0</v>
      </c>
      <c r="AB791">
        <v>3</v>
      </c>
      <c r="AC791">
        <v>4.1662142857142861</v>
      </c>
      <c r="AE791" t="s">
        <v>7949</v>
      </c>
      <c r="AH791">
        <v>0</v>
      </c>
      <c r="AI791">
        <v>0</v>
      </c>
    </row>
    <row r="792" spans="2:35" x14ac:dyDescent="0.25">
      <c r="B792">
        <v>3820</v>
      </c>
      <c r="J792" t="s">
        <v>22089</v>
      </c>
      <c r="K792" t="s">
        <v>22102</v>
      </c>
      <c r="L792" t="s">
        <v>22126</v>
      </c>
      <c r="M792" t="s">
        <v>22214</v>
      </c>
      <c r="N792" t="s">
        <v>22975</v>
      </c>
      <c r="O792" t="s">
        <v>27255</v>
      </c>
      <c r="P792">
        <v>9</v>
      </c>
      <c r="Q792">
        <v>2</v>
      </c>
      <c r="R792">
        <v>3.53</v>
      </c>
      <c r="S792">
        <v>3.53</v>
      </c>
      <c r="T792">
        <v>419.53</v>
      </c>
      <c r="U792">
        <v>115.63</v>
      </c>
      <c r="V792">
        <v>2.94</v>
      </c>
      <c r="W792">
        <v>11.09</v>
      </c>
      <c r="X792">
        <v>3.76</v>
      </c>
      <c r="Y792">
        <v>2</v>
      </c>
      <c r="Z792" t="s">
        <v>4250</v>
      </c>
      <c r="AA792">
        <v>0</v>
      </c>
      <c r="AB792">
        <v>4</v>
      </c>
      <c r="AC792">
        <v>3.1904523809523808</v>
      </c>
      <c r="AE792" t="s">
        <v>7949</v>
      </c>
      <c r="AH792">
        <v>0</v>
      </c>
      <c r="AI792">
        <v>0</v>
      </c>
    </row>
    <row r="793" spans="2:35" x14ac:dyDescent="0.25">
      <c r="B793">
        <v>1400</v>
      </c>
      <c r="J793" t="s">
        <v>22089</v>
      </c>
      <c r="K793" t="s">
        <v>22102</v>
      </c>
      <c r="L793" t="s">
        <v>22126</v>
      </c>
      <c r="M793" t="s">
        <v>22214</v>
      </c>
      <c r="N793" t="s">
        <v>22976</v>
      </c>
      <c r="O793" t="s">
        <v>27256</v>
      </c>
      <c r="P793">
        <v>9</v>
      </c>
      <c r="Q793">
        <v>2</v>
      </c>
      <c r="R793">
        <v>3.44</v>
      </c>
      <c r="S793">
        <v>3.44</v>
      </c>
      <c r="T793">
        <v>447.46</v>
      </c>
      <c r="U793">
        <v>115.63</v>
      </c>
      <c r="V793">
        <v>3.08</v>
      </c>
      <c r="W793">
        <v>10.23</v>
      </c>
      <c r="X793">
        <v>3.75</v>
      </c>
      <c r="Y793">
        <v>2</v>
      </c>
      <c r="Z793" t="s">
        <v>4250</v>
      </c>
      <c r="AA793">
        <v>0</v>
      </c>
      <c r="AB793">
        <v>3</v>
      </c>
      <c r="AC793">
        <v>3.080952380952382</v>
      </c>
      <c r="AE793" t="s">
        <v>7949</v>
      </c>
      <c r="AH793">
        <v>0</v>
      </c>
      <c r="AI793">
        <v>0</v>
      </c>
    </row>
    <row r="794" spans="2:35" x14ac:dyDescent="0.25">
      <c r="B794">
        <v>34100</v>
      </c>
      <c r="J794" t="s">
        <v>22089</v>
      </c>
      <c r="K794" t="s">
        <v>22102</v>
      </c>
      <c r="L794" t="s">
        <v>22126</v>
      </c>
      <c r="M794" t="s">
        <v>22214</v>
      </c>
      <c r="N794" t="s">
        <v>22977</v>
      </c>
      <c r="O794" t="s">
        <v>27257</v>
      </c>
      <c r="P794">
        <v>9</v>
      </c>
      <c r="Q794">
        <v>2</v>
      </c>
      <c r="R794">
        <v>3.47</v>
      </c>
      <c r="S794">
        <v>3.47</v>
      </c>
      <c r="T794">
        <v>432.58</v>
      </c>
      <c r="U794">
        <v>107.42</v>
      </c>
      <c r="V794">
        <v>3</v>
      </c>
      <c r="W794">
        <v>11.76</v>
      </c>
      <c r="X794">
        <v>4.13</v>
      </c>
      <c r="Y794">
        <v>2</v>
      </c>
      <c r="Z794" t="s">
        <v>4250</v>
      </c>
      <c r="AA794">
        <v>0</v>
      </c>
      <c r="AB794">
        <v>4</v>
      </c>
      <c r="AC794">
        <v>3.4309047619047619</v>
      </c>
      <c r="AE794" t="s">
        <v>7949</v>
      </c>
      <c r="AH794">
        <v>0</v>
      </c>
      <c r="AI794">
        <v>0</v>
      </c>
    </row>
    <row r="795" spans="2:35" x14ac:dyDescent="0.25">
      <c r="B795">
        <v>1480</v>
      </c>
      <c r="J795" t="s">
        <v>22089</v>
      </c>
      <c r="K795" t="s">
        <v>22102</v>
      </c>
      <c r="L795" t="s">
        <v>22126</v>
      </c>
      <c r="M795" t="s">
        <v>22214</v>
      </c>
      <c r="N795" t="s">
        <v>22978</v>
      </c>
      <c r="O795" t="s">
        <v>27258</v>
      </c>
      <c r="P795">
        <v>9</v>
      </c>
      <c r="Q795">
        <v>2</v>
      </c>
      <c r="R795">
        <v>3.41</v>
      </c>
      <c r="S795">
        <v>3.41</v>
      </c>
      <c r="T795">
        <v>446.6</v>
      </c>
      <c r="U795">
        <v>107.42</v>
      </c>
      <c r="V795">
        <v>3.08</v>
      </c>
      <c r="W795">
        <v>12</v>
      </c>
      <c r="X795">
        <v>3.81</v>
      </c>
      <c r="Y795">
        <v>2</v>
      </c>
      <c r="Z795" t="s">
        <v>4250</v>
      </c>
      <c r="AA795">
        <v>0</v>
      </c>
      <c r="AB795">
        <v>4</v>
      </c>
      <c r="AC795">
        <v>3.390761904761904</v>
      </c>
      <c r="AE795" t="s">
        <v>7949</v>
      </c>
      <c r="AH795">
        <v>0</v>
      </c>
      <c r="AI795">
        <v>0</v>
      </c>
    </row>
    <row r="796" spans="2:35" x14ac:dyDescent="0.25">
      <c r="B796">
        <v>5860</v>
      </c>
      <c r="J796" t="s">
        <v>22089</v>
      </c>
      <c r="K796" t="s">
        <v>22102</v>
      </c>
      <c r="L796" t="s">
        <v>22126</v>
      </c>
      <c r="M796" t="s">
        <v>22214</v>
      </c>
      <c r="N796" t="s">
        <v>22979</v>
      </c>
      <c r="O796" t="s">
        <v>27259</v>
      </c>
      <c r="P796">
        <v>10</v>
      </c>
      <c r="Q796">
        <v>2</v>
      </c>
      <c r="R796">
        <v>2.48</v>
      </c>
      <c r="S796">
        <v>2.48</v>
      </c>
      <c r="T796">
        <v>423.52</v>
      </c>
      <c r="U796">
        <v>124.86</v>
      </c>
      <c r="V796">
        <v>2.21</v>
      </c>
      <c r="W796">
        <v>10.93</v>
      </c>
      <c r="X796">
        <v>3.76</v>
      </c>
      <c r="Y796">
        <v>2</v>
      </c>
      <c r="Z796" t="s">
        <v>4250</v>
      </c>
      <c r="AA796">
        <v>0</v>
      </c>
      <c r="AB796">
        <v>5</v>
      </c>
      <c r="AC796">
        <v>3.8062857142857141</v>
      </c>
      <c r="AE796" t="s">
        <v>7949</v>
      </c>
      <c r="AH796">
        <v>0</v>
      </c>
      <c r="AI796">
        <v>0</v>
      </c>
    </row>
    <row r="797" spans="2:35" x14ac:dyDescent="0.25">
      <c r="B797">
        <v>1410</v>
      </c>
      <c r="J797" t="s">
        <v>22089</v>
      </c>
      <c r="K797" t="s">
        <v>22102</v>
      </c>
      <c r="L797" t="s">
        <v>22126</v>
      </c>
      <c r="M797" t="s">
        <v>22214</v>
      </c>
      <c r="N797" t="s">
        <v>22980</v>
      </c>
      <c r="O797" t="s">
        <v>27260</v>
      </c>
      <c r="P797">
        <v>9</v>
      </c>
      <c r="Q797">
        <v>2</v>
      </c>
      <c r="R797">
        <v>2.12</v>
      </c>
      <c r="S797">
        <v>2.13</v>
      </c>
      <c r="T797">
        <v>419.53</v>
      </c>
      <c r="U797">
        <v>111.6</v>
      </c>
      <c r="V797">
        <v>1.78</v>
      </c>
      <c r="W797">
        <v>10.98</v>
      </c>
      <c r="X797">
        <v>3.83</v>
      </c>
      <c r="Y797">
        <v>2</v>
      </c>
      <c r="Z797" t="s">
        <v>4250</v>
      </c>
      <c r="AA797">
        <v>0</v>
      </c>
      <c r="AB797">
        <v>3</v>
      </c>
      <c r="AC797">
        <v>4.2947857142857151</v>
      </c>
      <c r="AE797" t="s">
        <v>7949</v>
      </c>
      <c r="AH797">
        <v>0</v>
      </c>
      <c r="AI797">
        <v>0</v>
      </c>
    </row>
    <row r="798" spans="2:35" x14ac:dyDescent="0.25">
      <c r="B798">
        <v>485</v>
      </c>
      <c r="J798" t="s">
        <v>22089</v>
      </c>
      <c r="K798" t="s">
        <v>22102</v>
      </c>
      <c r="L798" t="s">
        <v>22126</v>
      </c>
      <c r="M798" t="s">
        <v>22214</v>
      </c>
      <c r="N798" t="s">
        <v>22981</v>
      </c>
      <c r="O798" t="s">
        <v>27261</v>
      </c>
      <c r="P798">
        <v>9</v>
      </c>
      <c r="Q798">
        <v>2</v>
      </c>
      <c r="R798">
        <v>3.68</v>
      </c>
      <c r="S798">
        <v>3.68</v>
      </c>
      <c r="T798">
        <v>469.54</v>
      </c>
      <c r="U798">
        <v>111.72</v>
      </c>
      <c r="V798">
        <v>3.12</v>
      </c>
      <c r="W798">
        <v>10.89</v>
      </c>
      <c r="X798">
        <v>4</v>
      </c>
      <c r="Y798">
        <v>2</v>
      </c>
      <c r="Z798" t="s">
        <v>4250</v>
      </c>
      <c r="AA798">
        <v>0</v>
      </c>
      <c r="AB798">
        <v>6</v>
      </c>
      <c r="AC798">
        <v>2.8135714285714291</v>
      </c>
      <c r="AE798" t="s">
        <v>7949</v>
      </c>
      <c r="AH798">
        <v>0</v>
      </c>
      <c r="AI798">
        <v>0</v>
      </c>
    </row>
    <row r="799" spans="2:35" x14ac:dyDescent="0.25">
      <c r="B799">
        <v>145</v>
      </c>
      <c r="J799" t="s">
        <v>22089</v>
      </c>
      <c r="K799" t="s">
        <v>22102</v>
      </c>
      <c r="L799" t="s">
        <v>22126</v>
      </c>
      <c r="M799" t="s">
        <v>22214</v>
      </c>
      <c r="N799" t="s">
        <v>22982</v>
      </c>
      <c r="O799" t="s">
        <v>27262</v>
      </c>
      <c r="P799">
        <v>9</v>
      </c>
      <c r="Q799">
        <v>2</v>
      </c>
      <c r="R799">
        <v>3.27</v>
      </c>
      <c r="S799">
        <v>3.27</v>
      </c>
      <c r="T799">
        <v>461.49</v>
      </c>
      <c r="U799">
        <v>115.63</v>
      </c>
      <c r="V799">
        <v>3.39</v>
      </c>
      <c r="W799">
        <v>10.43</v>
      </c>
      <c r="X799">
        <v>3.74</v>
      </c>
      <c r="Y799">
        <v>2</v>
      </c>
      <c r="Z799" t="s">
        <v>4250</v>
      </c>
      <c r="AA799">
        <v>0</v>
      </c>
      <c r="AB799">
        <v>3</v>
      </c>
      <c r="AC799">
        <v>3.1507380952380948</v>
      </c>
      <c r="AE799" t="s">
        <v>7949</v>
      </c>
      <c r="AH799">
        <v>0</v>
      </c>
      <c r="AI799">
        <v>0</v>
      </c>
    </row>
    <row r="800" spans="2:35" x14ac:dyDescent="0.25">
      <c r="B800">
        <v>369</v>
      </c>
      <c r="J800" t="s">
        <v>22089</v>
      </c>
      <c r="K800" t="s">
        <v>22102</v>
      </c>
      <c r="L800" t="s">
        <v>22126</v>
      </c>
      <c r="M800" t="s">
        <v>22214</v>
      </c>
      <c r="N800" t="s">
        <v>22983</v>
      </c>
      <c r="O800" t="s">
        <v>27263</v>
      </c>
      <c r="P800">
        <v>9</v>
      </c>
      <c r="Q800">
        <v>2</v>
      </c>
      <c r="R800">
        <v>2.61</v>
      </c>
      <c r="S800">
        <v>2.61</v>
      </c>
      <c r="T800">
        <v>420.56</v>
      </c>
      <c r="U800">
        <v>107.42</v>
      </c>
      <c r="V800">
        <v>2.37</v>
      </c>
      <c r="W800">
        <v>12</v>
      </c>
      <c r="X800">
        <v>3.81</v>
      </c>
      <c r="Y800">
        <v>2</v>
      </c>
      <c r="Z800" t="s">
        <v>4250</v>
      </c>
      <c r="AA800">
        <v>0</v>
      </c>
      <c r="AB800">
        <v>4</v>
      </c>
      <c r="AC800">
        <v>4.1817619047619052</v>
      </c>
      <c r="AE800" t="s">
        <v>7949</v>
      </c>
      <c r="AH800">
        <v>0</v>
      </c>
      <c r="AI800">
        <v>0</v>
      </c>
    </row>
    <row r="801" spans="2:35" x14ac:dyDescent="0.25">
      <c r="B801">
        <v>134</v>
      </c>
      <c r="J801" t="s">
        <v>22089</v>
      </c>
      <c r="K801" t="s">
        <v>22102</v>
      </c>
      <c r="L801" t="s">
        <v>22126</v>
      </c>
      <c r="M801" t="s">
        <v>22214</v>
      </c>
      <c r="N801" t="s">
        <v>22984</v>
      </c>
      <c r="O801" t="s">
        <v>27264</v>
      </c>
      <c r="P801">
        <v>10</v>
      </c>
      <c r="Q801">
        <v>2</v>
      </c>
      <c r="R801">
        <v>2.75</v>
      </c>
      <c r="S801">
        <v>2.75</v>
      </c>
      <c r="T801">
        <v>393.5</v>
      </c>
      <c r="U801">
        <v>120.31</v>
      </c>
      <c r="V801">
        <v>1.21</v>
      </c>
      <c r="W801">
        <v>10.98</v>
      </c>
      <c r="X801">
        <v>3.76</v>
      </c>
      <c r="Y801">
        <v>2</v>
      </c>
      <c r="Z801" t="s">
        <v>4250</v>
      </c>
      <c r="AA801">
        <v>0</v>
      </c>
      <c r="AB801">
        <v>3</v>
      </c>
      <c r="AC801">
        <v>3.8857142857142861</v>
      </c>
      <c r="AE801" t="s">
        <v>7949</v>
      </c>
      <c r="AH801">
        <v>0</v>
      </c>
      <c r="AI801">
        <v>0</v>
      </c>
    </row>
    <row r="802" spans="2:35" x14ac:dyDescent="0.25">
      <c r="B802">
        <v>364</v>
      </c>
      <c r="J802" t="s">
        <v>22089</v>
      </c>
      <c r="K802" t="s">
        <v>22102</v>
      </c>
      <c r="L802" t="s">
        <v>22126</v>
      </c>
      <c r="M802" t="s">
        <v>22214</v>
      </c>
      <c r="N802" t="s">
        <v>22985</v>
      </c>
      <c r="O802" t="s">
        <v>27265</v>
      </c>
      <c r="P802">
        <v>9</v>
      </c>
      <c r="Q802">
        <v>2</v>
      </c>
      <c r="R802">
        <v>2.1</v>
      </c>
      <c r="S802">
        <v>2.1</v>
      </c>
      <c r="T802">
        <v>406.54</v>
      </c>
      <c r="U802">
        <v>107.42</v>
      </c>
      <c r="V802">
        <v>2.12</v>
      </c>
      <c r="W802">
        <v>11.99</v>
      </c>
      <c r="X802">
        <v>3.81</v>
      </c>
      <c r="Y802">
        <v>2</v>
      </c>
      <c r="Z802" t="s">
        <v>4250</v>
      </c>
      <c r="AA802">
        <v>0</v>
      </c>
      <c r="AB802">
        <v>3</v>
      </c>
      <c r="AC802">
        <v>4.5369047619047622</v>
      </c>
      <c r="AE802" t="s">
        <v>7949</v>
      </c>
      <c r="AH802">
        <v>0</v>
      </c>
      <c r="AI802">
        <v>0</v>
      </c>
    </row>
    <row r="803" spans="2:35" x14ac:dyDescent="0.25">
      <c r="B803">
        <v>341</v>
      </c>
      <c r="J803" t="s">
        <v>22089</v>
      </c>
      <c r="K803" t="s">
        <v>22102</v>
      </c>
      <c r="L803" t="s">
        <v>22126</v>
      </c>
      <c r="M803" t="s">
        <v>22214</v>
      </c>
      <c r="N803" t="s">
        <v>22986</v>
      </c>
      <c r="O803" t="s">
        <v>27266</v>
      </c>
      <c r="P803">
        <v>9</v>
      </c>
      <c r="Q803">
        <v>2</v>
      </c>
      <c r="R803">
        <v>3.85</v>
      </c>
      <c r="S803">
        <v>3.85</v>
      </c>
      <c r="T803">
        <v>407.52</v>
      </c>
      <c r="U803">
        <v>115.63</v>
      </c>
      <c r="V803">
        <v>2.63</v>
      </c>
      <c r="W803">
        <v>11.08</v>
      </c>
      <c r="X803">
        <v>3.76</v>
      </c>
      <c r="Y803">
        <v>2</v>
      </c>
      <c r="Z803" t="s">
        <v>4250</v>
      </c>
      <c r="AA803">
        <v>0</v>
      </c>
      <c r="AB803">
        <v>4</v>
      </c>
      <c r="AC803">
        <v>2.956238095238096</v>
      </c>
      <c r="AE803" t="s">
        <v>7949</v>
      </c>
      <c r="AH803">
        <v>0</v>
      </c>
      <c r="AI803">
        <v>0</v>
      </c>
    </row>
    <row r="804" spans="2:35" x14ac:dyDescent="0.25">
      <c r="B804">
        <v>435</v>
      </c>
      <c r="J804" t="s">
        <v>22089</v>
      </c>
      <c r="K804" t="s">
        <v>22102</v>
      </c>
      <c r="L804" t="s">
        <v>22126</v>
      </c>
      <c r="M804" t="s">
        <v>22214</v>
      </c>
      <c r="N804" t="s">
        <v>22987</v>
      </c>
      <c r="O804" t="s">
        <v>27267</v>
      </c>
      <c r="P804">
        <v>10</v>
      </c>
      <c r="Q804">
        <v>2</v>
      </c>
      <c r="R804">
        <v>2.54</v>
      </c>
      <c r="S804">
        <v>2.54</v>
      </c>
      <c r="T804">
        <v>393.5</v>
      </c>
      <c r="U804">
        <v>120.31</v>
      </c>
      <c r="V804">
        <v>1.21</v>
      </c>
      <c r="W804">
        <v>10.66</v>
      </c>
      <c r="X804">
        <v>3.75</v>
      </c>
      <c r="Y804">
        <v>2</v>
      </c>
      <c r="Z804" t="s">
        <v>4250</v>
      </c>
      <c r="AA804">
        <v>0</v>
      </c>
      <c r="AB804">
        <v>3</v>
      </c>
      <c r="AC804">
        <v>3.9907142857142861</v>
      </c>
      <c r="AE804" t="s">
        <v>7949</v>
      </c>
      <c r="AH804">
        <v>0</v>
      </c>
      <c r="AI804">
        <v>0</v>
      </c>
    </row>
    <row r="805" spans="2:35" x14ac:dyDescent="0.25">
      <c r="B805">
        <v>185</v>
      </c>
      <c r="J805" t="s">
        <v>22089</v>
      </c>
      <c r="K805" t="s">
        <v>22102</v>
      </c>
      <c r="L805" t="s">
        <v>22126</v>
      </c>
      <c r="M805" t="s">
        <v>22214</v>
      </c>
      <c r="N805" t="s">
        <v>22988</v>
      </c>
      <c r="O805" t="s">
        <v>27268</v>
      </c>
      <c r="P805">
        <v>9</v>
      </c>
      <c r="Q805">
        <v>2</v>
      </c>
      <c r="R805">
        <v>4.33</v>
      </c>
      <c r="S805">
        <v>4.33</v>
      </c>
      <c r="T805">
        <v>469.54</v>
      </c>
      <c r="U805">
        <v>111.72</v>
      </c>
      <c r="V805">
        <v>3.46</v>
      </c>
      <c r="W805">
        <v>10.64</v>
      </c>
      <c r="X805">
        <v>3.8</v>
      </c>
      <c r="Y805">
        <v>2</v>
      </c>
      <c r="Z805" t="s">
        <v>4250</v>
      </c>
      <c r="AA805">
        <v>0</v>
      </c>
      <c r="AB805">
        <v>5</v>
      </c>
      <c r="AC805">
        <v>2.3285714285714278</v>
      </c>
      <c r="AE805" t="s">
        <v>7949</v>
      </c>
      <c r="AH805">
        <v>0</v>
      </c>
      <c r="AI805">
        <v>0</v>
      </c>
    </row>
    <row r="806" spans="2:35" x14ac:dyDescent="0.25">
      <c r="B806">
        <v>23</v>
      </c>
      <c r="J806" t="s">
        <v>22089</v>
      </c>
      <c r="K806" t="s">
        <v>22102</v>
      </c>
      <c r="L806" t="s">
        <v>22126</v>
      </c>
      <c r="M806" t="s">
        <v>22214</v>
      </c>
      <c r="N806" t="s">
        <v>22989</v>
      </c>
      <c r="O806" t="s">
        <v>27269</v>
      </c>
      <c r="P806">
        <v>9</v>
      </c>
      <c r="Q806">
        <v>2</v>
      </c>
      <c r="R806">
        <v>3.81</v>
      </c>
      <c r="S806">
        <v>3.81</v>
      </c>
      <c r="T806">
        <v>469.54</v>
      </c>
      <c r="U806">
        <v>111.72</v>
      </c>
      <c r="V806">
        <v>3.38</v>
      </c>
      <c r="W806">
        <v>10.66</v>
      </c>
      <c r="X806">
        <v>3.8</v>
      </c>
      <c r="Y806">
        <v>2</v>
      </c>
      <c r="Z806" t="s">
        <v>4250</v>
      </c>
      <c r="AA806">
        <v>0</v>
      </c>
      <c r="AB806">
        <v>5</v>
      </c>
      <c r="AC806">
        <v>2.6835714285714292</v>
      </c>
      <c r="AE806" t="s">
        <v>7949</v>
      </c>
      <c r="AH806">
        <v>0</v>
      </c>
      <c r="AI806">
        <v>0</v>
      </c>
    </row>
    <row r="807" spans="2:35" x14ac:dyDescent="0.25">
      <c r="B807">
        <v>320</v>
      </c>
      <c r="J807" t="s">
        <v>22089</v>
      </c>
      <c r="K807" t="s">
        <v>22102</v>
      </c>
      <c r="L807" t="s">
        <v>22126</v>
      </c>
      <c r="M807" t="s">
        <v>22214</v>
      </c>
      <c r="N807" t="s">
        <v>22990</v>
      </c>
      <c r="O807" t="s">
        <v>27270</v>
      </c>
      <c r="P807">
        <v>10</v>
      </c>
      <c r="Q807">
        <v>2</v>
      </c>
      <c r="R807">
        <v>3.64</v>
      </c>
      <c r="S807">
        <v>3.64</v>
      </c>
      <c r="T807">
        <v>434.55</v>
      </c>
      <c r="U807">
        <v>124.61</v>
      </c>
      <c r="V807">
        <v>2.1800000000000002</v>
      </c>
      <c r="W807">
        <v>10.23</v>
      </c>
      <c r="X807">
        <v>3.74</v>
      </c>
      <c r="Y807">
        <v>2</v>
      </c>
      <c r="Z807" t="s">
        <v>4250</v>
      </c>
      <c r="AA807">
        <v>0</v>
      </c>
      <c r="AB807">
        <v>4</v>
      </c>
      <c r="AC807">
        <v>2.8275000000000001</v>
      </c>
      <c r="AE807" t="s">
        <v>7949</v>
      </c>
      <c r="AH807">
        <v>0</v>
      </c>
      <c r="AI807">
        <v>0</v>
      </c>
    </row>
    <row r="808" spans="2:35" x14ac:dyDescent="0.25">
      <c r="B808">
        <v>101</v>
      </c>
      <c r="J808" t="s">
        <v>22089</v>
      </c>
      <c r="K808" t="s">
        <v>22102</v>
      </c>
      <c r="L808" t="s">
        <v>22126</v>
      </c>
      <c r="M808" t="s">
        <v>22214</v>
      </c>
      <c r="N808" t="s">
        <v>22991</v>
      </c>
      <c r="O808" t="s">
        <v>27271</v>
      </c>
      <c r="P808">
        <v>9</v>
      </c>
      <c r="Q808">
        <v>2</v>
      </c>
      <c r="R808">
        <v>3.42</v>
      </c>
      <c r="S808">
        <v>3.42</v>
      </c>
      <c r="T808">
        <v>433.56</v>
      </c>
      <c r="U808">
        <v>111.72</v>
      </c>
      <c r="V808">
        <v>2.79</v>
      </c>
      <c r="W808">
        <v>11.01</v>
      </c>
      <c r="X808">
        <v>4.12</v>
      </c>
      <c r="Y808">
        <v>2</v>
      </c>
      <c r="Z808" t="s">
        <v>4250</v>
      </c>
      <c r="AA808">
        <v>0</v>
      </c>
      <c r="AB808">
        <v>4</v>
      </c>
      <c r="AC808">
        <v>3.330571428571429</v>
      </c>
      <c r="AE808" t="s">
        <v>7949</v>
      </c>
      <c r="AH808">
        <v>0</v>
      </c>
      <c r="AI808">
        <v>0</v>
      </c>
    </row>
    <row r="809" spans="2:35" x14ac:dyDescent="0.25">
      <c r="B809">
        <v>232</v>
      </c>
      <c r="J809" t="s">
        <v>22089</v>
      </c>
      <c r="K809" t="s">
        <v>22102</v>
      </c>
      <c r="L809" t="s">
        <v>22126</v>
      </c>
      <c r="M809" t="s">
        <v>22214</v>
      </c>
      <c r="N809" t="s">
        <v>22992</v>
      </c>
      <c r="O809" t="s">
        <v>27272</v>
      </c>
      <c r="P809">
        <v>9</v>
      </c>
      <c r="Q809">
        <v>2</v>
      </c>
      <c r="R809">
        <v>4.05</v>
      </c>
      <c r="S809">
        <v>4.05</v>
      </c>
      <c r="T809">
        <v>455.51</v>
      </c>
      <c r="U809">
        <v>111.72</v>
      </c>
      <c r="V809">
        <v>3.07</v>
      </c>
      <c r="W809">
        <v>10.95</v>
      </c>
      <c r="X809">
        <v>3.77</v>
      </c>
      <c r="Y809">
        <v>2</v>
      </c>
      <c r="Z809" t="s">
        <v>4250</v>
      </c>
      <c r="AA809">
        <v>0</v>
      </c>
      <c r="AB809">
        <v>5</v>
      </c>
      <c r="AC809">
        <v>2.5687857142857138</v>
      </c>
      <c r="AE809" t="s">
        <v>7949</v>
      </c>
      <c r="AH809">
        <v>0</v>
      </c>
      <c r="AI809">
        <v>0</v>
      </c>
    </row>
    <row r="810" spans="2:35" x14ac:dyDescent="0.25">
      <c r="B810">
        <v>103</v>
      </c>
      <c r="J810" t="s">
        <v>22089</v>
      </c>
      <c r="K810" t="s">
        <v>22102</v>
      </c>
      <c r="L810" t="s">
        <v>22126</v>
      </c>
      <c r="M810" t="s">
        <v>22214</v>
      </c>
      <c r="N810" t="s">
        <v>22993</v>
      </c>
      <c r="O810" t="s">
        <v>27273</v>
      </c>
      <c r="P810">
        <v>9</v>
      </c>
      <c r="Q810">
        <v>2</v>
      </c>
      <c r="R810">
        <v>3.34</v>
      </c>
      <c r="S810">
        <v>3.34</v>
      </c>
      <c r="T810">
        <v>393.49</v>
      </c>
      <c r="U810">
        <v>115.63</v>
      </c>
      <c r="V810">
        <v>2.37</v>
      </c>
      <c r="W810">
        <v>11.08</v>
      </c>
      <c r="X810">
        <v>3.76</v>
      </c>
      <c r="Y810">
        <v>2</v>
      </c>
      <c r="Z810" t="s">
        <v>4250</v>
      </c>
      <c r="AA810">
        <v>0</v>
      </c>
      <c r="AB810">
        <v>3</v>
      </c>
      <c r="AC810">
        <v>3.566452380952382</v>
      </c>
      <c r="AE810" t="s">
        <v>7949</v>
      </c>
      <c r="AH810">
        <v>0</v>
      </c>
      <c r="AI810">
        <v>0</v>
      </c>
    </row>
    <row r="811" spans="2:35" x14ac:dyDescent="0.25">
      <c r="B811">
        <v>189</v>
      </c>
      <c r="J811" t="s">
        <v>22089</v>
      </c>
      <c r="K811" t="s">
        <v>22102</v>
      </c>
      <c r="L811" t="s">
        <v>22126</v>
      </c>
      <c r="M811" t="s">
        <v>22214</v>
      </c>
      <c r="N811" t="s">
        <v>22994</v>
      </c>
      <c r="O811" t="s">
        <v>27274</v>
      </c>
      <c r="P811">
        <v>9</v>
      </c>
      <c r="Q811">
        <v>2</v>
      </c>
      <c r="R811">
        <v>4.22</v>
      </c>
      <c r="S811">
        <v>4.22</v>
      </c>
      <c r="T811">
        <v>447.46</v>
      </c>
      <c r="U811">
        <v>115.63</v>
      </c>
      <c r="V811">
        <v>3.08</v>
      </c>
      <c r="W811">
        <v>10.23</v>
      </c>
      <c r="X811">
        <v>3.75</v>
      </c>
      <c r="Y811">
        <v>2</v>
      </c>
      <c r="Z811" t="s">
        <v>4250</v>
      </c>
      <c r="AA811">
        <v>0</v>
      </c>
      <c r="AB811">
        <v>3</v>
      </c>
      <c r="AC811">
        <v>2.4109523809523821</v>
      </c>
      <c r="AE811" t="s">
        <v>7949</v>
      </c>
      <c r="AH811">
        <v>0</v>
      </c>
      <c r="AI811">
        <v>0</v>
      </c>
    </row>
    <row r="812" spans="2:35" x14ac:dyDescent="0.25">
      <c r="B812">
        <v>98</v>
      </c>
      <c r="J812" t="s">
        <v>22089</v>
      </c>
      <c r="K812" t="s">
        <v>22102</v>
      </c>
      <c r="L812" t="s">
        <v>22126</v>
      </c>
      <c r="M812" t="s">
        <v>22214</v>
      </c>
      <c r="N812" t="s">
        <v>22995</v>
      </c>
      <c r="O812" t="s">
        <v>27275</v>
      </c>
      <c r="P812">
        <v>10</v>
      </c>
      <c r="Q812">
        <v>2</v>
      </c>
      <c r="R812">
        <v>3.13</v>
      </c>
      <c r="S812">
        <v>3.13</v>
      </c>
      <c r="T812">
        <v>394.48</v>
      </c>
      <c r="U812">
        <v>128.52000000000001</v>
      </c>
      <c r="V812">
        <v>1.77</v>
      </c>
      <c r="W812">
        <v>9.94</v>
      </c>
      <c r="X812">
        <v>3.73</v>
      </c>
      <c r="Y812">
        <v>2</v>
      </c>
      <c r="Z812" t="s">
        <v>4250</v>
      </c>
      <c r="AA812">
        <v>0</v>
      </c>
      <c r="AB812">
        <v>3</v>
      </c>
      <c r="AC812">
        <v>3.6237142857142861</v>
      </c>
      <c r="AE812" t="s">
        <v>7949</v>
      </c>
      <c r="AH812">
        <v>0</v>
      </c>
      <c r="AI812">
        <v>0</v>
      </c>
    </row>
    <row r="813" spans="2:35" x14ac:dyDescent="0.25">
      <c r="B813">
        <v>91</v>
      </c>
      <c r="J813" t="s">
        <v>22089</v>
      </c>
      <c r="K813" t="s">
        <v>22102</v>
      </c>
      <c r="L813" t="s">
        <v>22126</v>
      </c>
      <c r="M813" t="s">
        <v>22214</v>
      </c>
      <c r="N813" t="s">
        <v>22996</v>
      </c>
      <c r="O813" t="s">
        <v>27276</v>
      </c>
      <c r="P813">
        <v>10</v>
      </c>
      <c r="Q813">
        <v>2</v>
      </c>
      <c r="R813">
        <v>3.13</v>
      </c>
      <c r="S813">
        <v>3.13</v>
      </c>
      <c r="T813">
        <v>394.48</v>
      </c>
      <c r="U813">
        <v>128.52000000000001</v>
      </c>
      <c r="V813">
        <v>1.77</v>
      </c>
      <c r="W813">
        <v>9.98</v>
      </c>
      <c r="X813">
        <v>3.72</v>
      </c>
      <c r="Y813">
        <v>2</v>
      </c>
      <c r="Z813" t="s">
        <v>4250</v>
      </c>
      <c r="AA813">
        <v>0</v>
      </c>
      <c r="AB813">
        <v>3</v>
      </c>
      <c r="AC813">
        <v>3.6237142857142861</v>
      </c>
      <c r="AE813" t="s">
        <v>7949</v>
      </c>
      <c r="AH813">
        <v>0</v>
      </c>
      <c r="AI813">
        <v>0</v>
      </c>
    </row>
    <row r="814" spans="2:35" x14ac:dyDescent="0.25">
      <c r="B814">
        <v>65</v>
      </c>
      <c r="J814" t="s">
        <v>22089</v>
      </c>
      <c r="K814" t="s">
        <v>22102</v>
      </c>
      <c r="L814" t="s">
        <v>22126</v>
      </c>
      <c r="M814" t="s">
        <v>22214</v>
      </c>
      <c r="N814" t="s">
        <v>22997</v>
      </c>
      <c r="O814" t="s">
        <v>27277</v>
      </c>
      <c r="P814">
        <v>9</v>
      </c>
      <c r="Q814">
        <v>2</v>
      </c>
      <c r="R814">
        <v>2.97</v>
      </c>
      <c r="S814">
        <v>2.97</v>
      </c>
      <c r="T814">
        <v>407.52</v>
      </c>
      <c r="U814">
        <v>115.63</v>
      </c>
      <c r="V814">
        <v>2.68</v>
      </c>
      <c r="W814">
        <v>11.09</v>
      </c>
      <c r="X814">
        <v>3.76</v>
      </c>
      <c r="Y814">
        <v>2</v>
      </c>
      <c r="Z814" t="s">
        <v>4250</v>
      </c>
      <c r="AA814">
        <v>0</v>
      </c>
      <c r="AB814">
        <v>3</v>
      </c>
      <c r="AC814">
        <v>3.8212380952380949</v>
      </c>
      <c r="AE814" t="s">
        <v>7949</v>
      </c>
      <c r="AH814">
        <v>0</v>
      </c>
      <c r="AI814">
        <v>0</v>
      </c>
    </row>
    <row r="815" spans="2:35" x14ac:dyDescent="0.25">
      <c r="B815">
        <v>161</v>
      </c>
      <c r="J815" t="s">
        <v>22089</v>
      </c>
      <c r="K815" t="s">
        <v>22102</v>
      </c>
      <c r="L815" t="s">
        <v>22126</v>
      </c>
      <c r="M815" t="s">
        <v>22214</v>
      </c>
      <c r="N815" t="s">
        <v>22998</v>
      </c>
      <c r="O815" t="s">
        <v>27278</v>
      </c>
      <c r="P815">
        <v>10</v>
      </c>
      <c r="Q815">
        <v>2</v>
      </c>
      <c r="R815">
        <v>4.87</v>
      </c>
      <c r="S815">
        <v>4.87</v>
      </c>
      <c r="T815">
        <v>460.59</v>
      </c>
      <c r="U815">
        <v>124.61</v>
      </c>
      <c r="V815">
        <v>2.66</v>
      </c>
      <c r="W815">
        <v>10.210000000000001</v>
      </c>
      <c r="X815">
        <v>3.73</v>
      </c>
      <c r="Y815">
        <v>2</v>
      </c>
      <c r="Z815" t="s">
        <v>4250</v>
      </c>
      <c r="AA815">
        <v>0</v>
      </c>
      <c r="AB815">
        <v>6</v>
      </c>
      <c r="AC815">
        <v>1.8465</v>
      </c>
      <c r="AE815" t="s">
        <v>7949</v>
      </c>
      <c r="AH815">
        <v>0</v>
      </c>
      <c r="AI815">
        <v>0</v>
      </c>
    </row>
    <row r="816" spans="2:35" x14ac:dyDescent="0.25">
      <c r="B816">
        <v>519</v>
      </c>
      <c r="J816" t="s">
        <v>22089</v>
      </c>
      <c r="K816" t="s">
        <v>22102</v>
      </c>
      <c r="L816" t="s">
        <v>22126</v>
      </c>
      <c r="M816" t="s">
        <v>22214</v>
      </c>
      <c r="N816" t="s">
        <v>22999</v>
      </c>
      <c r="O816" t="s">
        <v>27279</v>
      </c>
      <c r="P816">
        <v>10</v>
      </c>
      <c r="Q816">
        <v>2</v>
      </c>
      <c r="R816">
        <v>4.3600000000000003</v>
      </c>
      <c r="S816">
        <v>4.3600000000000003</v>
      </c>
      <c r="T816">
        <v>446.56</v>
      </c>
      <c r="U816">
        <v>124.61</v>
      </c>
      <c r="V816">
        <v>2.41</v>
      </c>
      <c r="W816">
        <v>10.220000000000001</v>
      </c>
      <c r="X816">
        <v>3.73</v>
      </c>
      <c r="Y816">
        <v>2</v>
      </c>
      <c r="Z816" t="s">
        <v>4250</v>
      </c>
      <c r="AA816">
        <v>0</v>
      </c>
      <c r="AB816">
        <v>5</v>
      </c>
      <c r="AC816">
        <v>2.201714285714286</v>
      </c>
      <c r="AE816" t="s">
        <v>7949</v>
      </c>
      <c r="AH816">
        <v>0</v>
      </c>
      <c r="AI816">
        <v>0</v>
      </c>
    </row>
    <row r="817" spans="2:35" x14ac:dyDescent="0.25">
      <c r="B817">
        <v>360</v>
      </c>
      <c r="J817" t="s">
        <v>22089</v>
      </c>
      <c r="K817" t="s">
        <v>22102</v>
      </c>
      <c r="L817" t="s">
        <v>22126</v>
      </c>
      <c r="M817" t="s">
        <v>22214</v>
      </c>
      <c r="N817" t="s">
        <v>23000</v>
      </c>
      <c r="O817" t="s">
        <v>27280</v>
      </c>
      <c r="P817">
        <v>10</v>
      </c>
      <c r="Q817">
        <v>2</v>
      </c>
      <c r="R817">
        <v>4.74</v>
      </c>
      <c r="S817">
        <v>4.74</v>
      </c>
      <c r="T817">
        <v>466.56</v>
      </c>
      <c r="U817">
        <v>124.61</v>
      </c>
      <c r="V817">
        <v>2.6</v>
      </c>
      <c r="W817">
        <v>10.130000000000001</v>
      </c>
      <c r="X817">
        <v>3.73</v>
      </c>
      <c r="Y817">
        <v>2</v>
      </c>
      <c r="Z817" t="s">
        <v>4250</v>
      </c>
      <c r="AA817">
        <v>0</v>
      </c>
      <c r="AB817">
        <v>6</v>
      </c>
      <c r="AC817">
        <v>1.868857142857143</v>
      </c>
      <c r="AE817" t="s">
        <v>7949</v>
      </c>
      <c r="AH817">
        <v>0</v>
      </c>
      <c r="AI817">
        <v>0</v>
      </c>
    </row>
    <row r="818" spans="2:35" x14ac:dyDescent="0.25">
      <c r="B818">
        <v>372</v>
      </c>
      <c r="J818" t="s">
        <v>22089</v>
      </c>
      <c r="K818" t="s">
        <v>22102</v>
      </c>
      <c r="L818" t="s">
        <v>22126</v>
      </c>
      <c r="M818" t="s">
        <v>22214</v>
      </c>
      <c r="N818" t="s">
        <v>23001</v>
      </c>
      <c r="O818" t="s">
        <v>27281</v>
      </c>
    </row>
    <row r="819" spans="2:35" x14ac:dyDescent="0.25">
      <c r="B819">
        <v>161</v>
      </c>
      <c r="J819" t="s">
        <v>22089</v>
      </c>
      <c r="K819" t="s">
        <v>22102</v>
      </c>
      <c r="L819" t="s">
        <v>22126</v>
      </c>
      <c r="M819" t="s">
        <v>22214</v>
      </c>
      <c r="N819" t="s">
        <v>23002</v>
      </c>
      <c r="O819" t="s">
        <v>27282</v>
      </c>
      <c r="P819">
        <v>10</v>
      </c>
      <c r="Q819">
        <v>2</v>
      </c>
      <c r="R819">
        <v>4.9800000000000004</v>
      </c>
      <c r="S819">
        <v>4.9800000000000004</v>
      </c>
      <c r="T819">
        <v>484.55</v>
      </c>
      <c r="U819">
        <v>124.61</v>
      </c>
      <c r="V819">
        <v>2.9</v>
      </c>
      <c r="W819">
        <v>10.07</v>
      </c>
      <c r="X819">
        <v>3.73</v>
      </c>
      <c r="Y819">
        <v>2</v>
      </c>
      <c r="Z819" t="s">
        <v>4250</v>
      </c>
      <c r="AA819">
        <v>0</v>
      </c>
      <c r="AB819">
        <v>6</v>
      </c>
      <c r="AC819">
        <v>1.6203571428571431</v>
      </c>
      <c r="AE819" t="s">
        <v>7949</v>
      </c>
      <c r="AH819">
        <v>0</v>
      </c>
      <c r="AI819">
        <v>0</v>
      </c>
    </row>
    <row r="820" spans="2:35" x14ac:dyDescent="0.25">
      <c r="B820">
        <v>740</v>
      </c>
      <c r="J820" t="s">
        <v>22089</v>
      </c>
      <c r="K820" t="s">
        <v>22102</v>
      </c>
      <c r="L820" t="s">
        <v>22126</v>
      </c>
      <c r="M820" t="s">
        <v>22214</v>
      </c>
      <c r="N820" t="s">
        <v>23003</v>
      </c>
      <c r="O820" t="s">
        <v>27283</v>
      </c>
    </row>
    <row r="821" spans="2:35" x14ac:dyDescent="0.25">
      <c r="B821">
        <v>3840</v>
      </c>
      <c r="J821" t="s">
        <v>22089</v>
      </c>
      <c r="K821" t="s">
        <v>22102</v>
      </c>
      <c r="L821" t="s">
        <v>22126</v>
      </c>
      <c r="M821" t="s">
        <v>22214</v>
      </c>
      <c r="N821" t="s">
        <v>23004</v>
      </c>
      <c r="O821" t="s">
        <v>27284</v>
      </c>
    </row>
    <row r="822" spans="2:35" x14ac:dyDescent="0.25">
      <c r="B822">
        <v>1830</v>
      </c>
      <c r="J822" t="s">
        <v>22089</v>
      </c>
      <c r="K822" t="s">
        <v>22102</v>
      </c>
      <c r="L822" t="s">
        <v>22126</v>
      </c>
      <c r="M822" t="s">
        <v>22214</v>
      </c>
      <c r="N822" t="s">
        <v>23005</v>
      </c>
      <c r="O822" t="s">
        <v>27285</v>
      </c>
    </row>
    <row r="823" spans="2:35" x14ac:dyDescent="0.25">
      <c r="B823">
        <v>9690</v>
      </c>
      <c r="J823" t="s">
        <v>22089</v>
      </c>
      <c r="K823" t="s">
        <v>22102</v>
      </c>
      <c r="L823" t="s">
        <v>22126</v>
      </c>
      <c r="M823" t="s">
        <v>22214</v>
      </c>
      <c r="N823" t="s">
        <v>23006</v>
      </c>
      <c r="O823" t="s">
        <v>27286</v>
      </c>
    </row>
    <row r="824" spans="2:35" x14ac:dyDescent="0.25">
      <c r="B824">
        <v>3940</v>
      </c>
      <c r="J824" t="s">
        <v>22089</v>
      </c>
      <c r="K824" t="s">
        <v>22102</v>
      </c>
      <c r="L824" t="s">
        <v>22126</v>
      </c>
      <c r="M824" t="s">
        <v>22214</v>
      </c>
      <c r="N824" t="s">
        <v>23007</v>
      </c>
      <c r="O824" t="s">
        <v>27287</v>
      </c>
    </row>
    <row r="825" spans="2:35" x14ac:dyDescent="0.25">
      <c r="B825">
        <v>2620</v>
      </c>
      <c r="J825" t="s">
        <v>22089</v>
      </c>
      <c r="K825" t="s">
        <v>22102</v>
      </c>
      <c r="L825" t="s">
        <v>22126</v>
      </c>
      <c r="M825" t="s">
        <v>22214</v>
      </c>
      <c r="N825" t="s">
        <v>23008</v>
      </c>
      <c r="O825" t="s">
        <v>27288</v>
      </c>
    </row>
    <row r="826" spans="2:35" x14ac:dyDescent="0.25">
      <c r="B826">
        <v>51000</v>
      </c>
      <c r="J826" t="s">
        <v>22089</v>
      </c>
      <c r="K826" t="s">
        <v>22102</v>
      </c>
      <c r="L826" t="s">
        <v>22126</v>
      </c>
      <c r="M826" t="s">
        <v>22214</v>
      </c>
      <c r="N826" t="s">
        <v>23009</v>
      </c>
      <c r="O826" t="s">
        <v>27289</v>
      </c>
    </row>
    <row r="827" spans="2:35" x14ac:dyDescent="0.25">
      <c r="B827">
        <v>575</v>
      </c>
      <c r="J827" t="s">
        <v>22089</v>
      </c>
      <c r="K827" t="s">
        <v>22102</v>
      </c>
      <c r="L827" t="s">
        <v>22126</v>
      </c>
      <c r="M827" t="s">
        <v>22214</v>
      </c>
      <c r="N827" t="s">
        <v>23010</v>
      </c>
      <c r="O827" t="s">
        <v>27290</v>
      </c>
    </row>
    <row r="828" spans="2:35" x14ac:dyDescent="0.25">
      <c r="B828">
        <v>5040</v>
      </c>
      <c r="J828" t="s">
        <v>22089</v>
      </c>
      <c r="K828" t="s">
        <v>22102</v>
      </c>
      <c r="L828" t="s">
        <v>22126</v>
      </c>
      <c r="M828" t="s">
        <v>22214</v>
      </c>
      <c r="N828" t="s">
        <v>23011</v>
      </c>
      <c r="O828" t="s">
        <v>27291</v>
      </c>
    </row>
    <row r="829" spans="2:35" x14ac:dyDescent="0.25">
      <c r="B829">
        <v>2110</v>
      </c>
      <c r="J829" t="s">
        <v>22089</v>
      </c>
      <c r="K829" t="s">
        <v>22102</v>
      </c>
      <c r="L829" t="s">
        <v>22126</v>
      </c>
      <c r="M829" t="s">
        <v>22214</v>
      </c>
      <c r="N829" t="s">
        <v>23012</v>
      </c>
      <c r="O829" t="s">
        <v>27292</v>
      </c>
    </row>
    <row r="830" spans="2:35" x14ac:dyDescent="0.25">
      <c r="B830">
        <v>6200</v>
      </c>
      <c r="J830" t="s">
        <v>22089</v>
      </c>
      <c r="K830" t="s">
        <v>22102</v>
      </c>
      <c r="L830" t="s">
        <v>22126</v>
      </c>
      <c r="M830" t="s">
        <v>22214</v>
      </c>
      <c r="N830" t="s">
        <v>23013</v>
      </c>
      <c r="O830" t="s">
        <v>27293</v>
      </c>
    </row>
    <row r="831" spans="2:35" x14ac:dyDescent="0.25">
      <c r="B831">
        <v>10400</v>
      </c>
      <c r="J831" t="s">
        <v>22089</v>
      </c>
      <c r="K831" t="s">
        <v>22102</v>
      </c>
      <c r="L831" t="s">
        <v>22126</v>
      </c>
      <c r="M831" t="s">
        <v>22214</v>
      </c>
      <c r="N831" t="s">
        <v>23014</v>
      </c>
      <c r="O831" t="s">
        <v>27294</v>
      </c>
    </row>
    <row r="832" spans="2:35" x14ac:dyDescent="0.25">
      <c r="B832">
        <v>9260</v>
      </c>
      <c r="J832" t="s">
        <v>22089</v>
      </c>
      <c r="K832" t="s">
        <v>22102</v>
      </c>
      <c r="L832" t="s">
        <v>22126</v>
      </c>
      <c r="M832" t="s">
        <v>22214</v>
      </c>
      <c r="N832" t="s">
        <v>23015</v>
      </c>
      <c r="O832" t="s">
        <v>27295</v>
      </c>
    </row>
    <row r="833" spans="2:35" x14ac:dyDescent="0.25">
      <c r="B833">
        <v>7480</v>
      </c>
      <c r="J833" t="s">
        <v>22089</v>
      </c>
      <c r="K833" t="s">
        <v>22102</v>
      </c>
      <c r="L833" t="s">
        <v>22126</v>
      </c>
      <c r="M833" t="s">
        <v>22214</v>
      </c>
      <c r="N833" t="s">
        <v>23016</v>
      </c>
      <c r="O833" t="s">
        <v>27296</v>
      </c>
    </row>
    <row r="834" spans="2:35" x14ac:dyDescent="0.25">
      <c r="B834">
        <v>12400</v>
      </c>
      <c r="J834" t="s">
        <v>22089</v>
      </c>
      <c r="K834" t="s">
        <v>22102</v>
      </c>
      <c r="L834" t="s">
        <v>22126</v>
      </c>
      <c r="M834" t="s">
        <v>22214</v>
      </c>
      <c r="N834" t="s">
        <v>23017</v>
      </c>
      <c r="O834" t="s">
        <v>27297</v>
      </c>
    </row>
    <row r="835" spans="2:35" x14ac:dyDescent="0.25">
      <c r="B835">
        <v>4560</v>
      </c>
      <c r="J835" t="s">
        <v>22089</v>
      </c>
      <c r="K835" t="s">
        <v>22102</v>
      </c>
      <c r="L835" t="s">
        <v>22126</v>
      </c>
      <c r="M835" t="s">
        <v>22214</v>
      </c>
      <c r="N835" t="s">
        <v>23018</v>
      </c>
      <c r="O835" t="s">
        <v>27298</v>
      </c>
    </row>
    <row r="836" spans="2:35" x14ac:dyDescent="0.25">
      <c r="B836">
        <v>18200</v>
      </c>
      <c r="J836" t="s">
        <v>22089</v>
      </c>
      <c r="K836" t="s">
        <v>22102</v>
      </c>
      <c r="L836" t="s">
        <v>22126</v>
      </c>
      <c r="M836" t="s">
        <v>22214</v>
      </c>
      <c r="N836" t="s">
        <v>23019</v>
      </c>
      <c r="O836" t="s">
        <v>27299</v>
      </c>
    </row>
    <row r="837" spans="2:35" x14ac:dyDescent="0.25">
      <c r="B837">
        <v>28100</v>
      </c>
      <c r="J837" t="s">
        <v>22089</v>
      </c>
      <c r="K837" t="s">
        <v>22102</v>
      </c>
      <c r="L837" t="s">
        <v>22126</v>
      </c>
      <c r="M837" t="s">
        <v>22214</v>
      </c>
      <c r="N837" t="s">
        <v>23020</v>
      </c>
      <c r="O837" t="s">
        <v>27300</v>
      </c>
    </row>
    <row r="838" spans="2:35" x14ac:dyDescent="0.25">
      <c r="B838">
        <v>777</v>
      </c>
      <c r="J838" t="s">
        <v>22089</v>
      </c>
      <c r="K838" t="s">
        <v>22102</v>
      </c>
      <c r="L838" t="s">
        <v>22126</v>
      </c>
      <c r="M838" t="s">
        <v>22214</v>
      </c>
      <c r="N838" t="s">
        <v>23021</v>
      </c>
      <c r="O838" t="s">
        <v>27301</v>
      </c>
    </row>
    <row r="839" spans="2:35" x14ac:dyDescent="0.25">
      <c r="B839">
        <v>1490</v>
      </c>
      <c r="J839" t="s">
        <v>22089</v>
      </c>
      <c r="K839" t="s">
        <v>22102</v>
      </c>
      <c r="L839" t="s">
        <v>22126</v>
      </c>
      <c r="M839" t="s">
        <v>22214</v>
      </c>
      <c r="N839" t="s">
        <v>23022</v>
      </c>
      <c r="O839" t="s">
        <v>27302</v>
      </c>
    </row>
    <row r="840" spans="2:35" x14ac:dyDescent="0.25">
      <c r="B840">
        <v>1080</v>
      </c>
      <c r="J840" t="s">
        <v>22089</v>
      </c>
      <c r="K840" t="s">
        <v>22102</v>
      </c>
      <c r="L840" t="s">
        <v>22126</v>
      </c>
      <c r="M840" t="s">
        <v>22214</v>
      </c>
      <c r="N840" t="s">
        <v>23023</v>
      </c>
      <c r="O840" t="s">
        <v>27303</v>
      </c>
    </row>
    <row r="841" spans="2:35" x14ac:dyDescent="0.25">
      <c r="B841">
        <v>8070</v>
      </c>
      <c r="J841" t="s">
        <v>22089</v>
      </c>
      <c r="K841" t="s">
        <v>22102</v>
      </c>
      <c r="L841" t="s">
        <v>22126</v>
      </c>
      <c r="M841" t="s">
        <v>22214</v>
      </c>
      <c r="N841" t="s">
        <v>23024</v>
      </c>
      <c r="O841" t="s">
        <v>27304</v>
      </c>
    </row>
    <row r="842" spans="2:35" x14ac:dyDescent="0.25">
      <c r="B842">
        <v>3380</v>
      </c>
      <c r="J842" t="s">
        <v>22089</v>
      </c>
      <c r="K842" t="s">
        <v>22102</v>
      </c>
      <c r="L842" t="s">
        <v>22126</v>
      </c>
      <c r="M842" t="s">
        <v>22214</v>
      </c>
      <c r="N842" t="s">
        <v>23025</v>
      </c>
      <c r="O842" t="s">
        <v>27305</v>
      </c>
    </row>
    <row r="843" spans="2:35" x14ac:dyDescent="0.25">
      <c r="B843">
        <v>1080</v>
      </c>
      <c r="J843" t="s">
        <v>22089</v>
      </c>
      <c r="K843" t="s">
        <v>22102</v>
      </c>
      <c r="L843" t="s">
        <v>22126</v>
      </c>
      <c r="M843" t="s">
        <v>22214</v>
      </c>
      <c r="N843" t="s">
        <v>23026</v>
      </c>
      <c r="O843" t="s">
        <v>27306</v>
      </c>
    </row>
    <row r="844" spans="2:35" x14ac:dyDescent="0.25">
      <c r="B844">
        <v>671</v>
      </c>
      <c r="J844" t="s">
        <v>22089</v>
      </c>
      <c r="K844" t="s">
        <v>22102</v>
      </c>
      <c r="L844" t="s">
        <v>22126</v>
      </c>
      <c r="M844" t="s">
        <v>22214</v>
      </c>
      <c r="N844" t="s">
        <v>23027</v>
      </c>
      <c r="O844" t="s">
        <v>27307</v>
      </c>
      <c r="P844">
        <v>9</v>
      </c>
      <c r="Q844">
        <v>2</v>
      </c>
      <c r="R844">
        <v>1.79</v>
      </c>
      <c r="S844">
        <v>3.96</v>
      </c>
      <c r="T844">
        <v>450.93</v>
      </c>
      <c r="U844">
        <v>107.01</v>
      </c>
      <c r="V844">
        <v>3.66</v>
      </c>
      <c r="X844">
        <v>9.64</v>
      </c>
      <c r="Y844">
        <v>4</v>
      </c>
      <c r="Z844" t="s">
        <v>4250</v>
      </c>
      <c r="AA844">
        <v>0</v>
      </c>
      <c r="AB844">
        <v>7</v>
      </c>
      <c r="AC844">
        <v>2.9834999999999989</v>
      </c>
      <c r="AE844" t="s">
        <v>7952</v>
      </c>
      <c r="AH844">
        <v>0</v>
      </c>
      <c r="AI844">
        <v>0</v>
      </c>
    </row>
    <row r="845" spans="2:35" x14ac:dyDescent="0.25">
      <c r="B845">
        <v>1660</v>
      </c>
      <c r="J845" t="s">
        <v>22089</v>
      </c>
      <c r="K845" t="s">
        <v>22102</v>
      </c>
      <c r="L845" t="s">
        <v>22126</v>
      </c>
      <c r="M845" t="s">
        <v>22214</v>
      </c>
      <c r="N845" t="s">
        <v>23028</v>
      </c>
      <c r="O845" t="s">
        <v>27308</v>
      </c>
    </row>
    <row r="846" spans="2:35" x14ac:dyDescent="0.25">
      <c r="B846">
        <v>4240</v>
      </c>
      <c r="J846" t="s">
        <v>22089</v>
      </c>
      <c r="K846" t="s">
        <v>22102</v>
      </c>
      <c r="L846" t="s">
        <v>22126</v>
      </c>
      <c r="M846" t="s">
        <v>22214</v>
      </c>
      <c r="N846" t="s">
        <v>23029</v>
      </c>
      <c r="O846" t="s">
        <v>27309</v>
      </c>
    </row>
    <row r="847" spans="2:35" x14ac:dyDescent="0.25">
      <c r="B847">
        <v>16200</v>
      </c>
      <c r="J847" t="s">
        <v>22089</v>
      </c>
      <c r="K847" t="s">
        <v>22102</v>
      </c>
      <c r="L847" t="s">
        <v>22126</v>
      </c>
      <c r="M847" t="s">
        <v>22214</v>
      </c>
      <c r="N847" t="s">
        <v>23030</v>
      </c>
      <c r="O847" t="s">
        <v>27310</v>
      </c>
    </row>
    <row r="848" spans="2:35" x14ac:dyDescent="0.25">
      <c r="B848">
        <v>398</v>
      </c>
      <c r="J848" t="s">
        <v>22089</v>
      </c>
      <c r="K848" t="s">
        <v>22102</v>
      </c>
      <c r="L848" t="s">
        <v>22126</v>
      </c>
      <c r="M848" t="s">
        <v>22214</v>
      </c>
      <c r="N848" t="s">
        <v>23031</v>
      </c>
      <c r="O848" t="s">
        <v>27311</v>
      </c>
      <c r="P848">
        <v>9</v>
      </c>
      <c r="Q848">
        <v>2</v>
      </c>
      <c r="R848">
        <v>2.46</v>
      </c>
      <c r="S848">
        <v>2.46</v>
      </c>
      <c r="T848">
        <v>442.52</v>
      </c>
      <c r="U848">
        <v>107.42</v>
      </c>
      <c r="V848">
        <v>2.54</v>
      </c>
      <c r="W848">
        <v>11.6</v>
      </c>
      <c r="X848">
        <v>3.78</v>
      </c>
      <c r="Y848">
        <v>2</v>
      </c>
      <c r="Z848" t="s">
        <v>4250</v>
      </c>
      <c r="AA848">
        <v>0</v>
      </c>
      <c r="AB848">
        <v>5</v>
      </c>
      <c r="AC848">
        <v>4.0999047619047619</v>
      </c>
      <c r="AE848" t="s">
        <v>7949</v>
      </c>
      <c r="AH848">
        <v>0</v>
      </c>
      <c r="AI848">
        <v>0</v>
      </c>
    </row>
    <row r="849" spans="2:35" x14ac:dyDescent="0.25">
      <c r="B849">
        <v>418</v>
      </c>
      <c r="J849" t="s">
        <v>22089</v>
      </c>
      <c r="K849" t="s">
        <v>22102</v>
      </c>
      <c r="L849" t="s">
        <v>22126</v>
      </c>
      <c r="M849" t="s">
        <v>22214</v>
      </c>
      <c r="N849" t="s">
        <v>23032</v>
      </c>
      <c r="O849" t="s">
        <v>27312</v>
      </c>
      <c r="P849">
        <v>10</v>
      </c>
      <c r="Q849">
        <v>2</v>
      </c>
      <c r="R849">
        <v>2.12</v>
      </c>
      <c r="S849">
        <v>2.12</v>
      </c>
      <c r="T849">
        <v>436.56</v>
      </c>
      <c r="U849">
        <v>116.65</v>
      </c>
      <c r="V849">
        <v>1.92</v>
      </c>
      <c r="W849">
        <v>11.7</v>
      </c>
      <c r="X849">
        <v>3.78</v>
      </c>
      <c r="Y849">
        <v>2</v>
      </c>
      <c r="Z849" t="s">
        <v>4250</v>
      </c>
      <c r="AA849">
        <v>0</v>
      </c>
      <c r="AB849">
        <v>6</v>
      </c>
      <c r="AC849">
        <v>4.0048095238095236</v>
      </c>
      <c r="AE849" t="s">
        <v>7949</v>
      </c>
      <c r="AH849">
        <v>0</v>
      </c>
      <c r="AI849">
        <v>0</v>
      </c>
    </row>
    <row r="850" spans="2:35" x14ac:dyDescent="0.25">
      <c r="B850">
        <v>17</v>
      </c>
      <c r="J850" t="s">
        <v>22089</v>
      </c>
      <c r="K850" t="s">
        <v>22102</v>
      </c>
      <c r="L850" t="s">
        <v>22126</v>
      </c>
      <c r="M850" t="s">
        <v>22214</v>
      </c>
      <c r="N850" t="s">
        <v>23033</v>
      </c>
      <c r="O850" t="s">
        <v>27313</v>
      </c>
      <c r="P850">
        <v>9</v>
      </c>
      <c r="Q850">
        <v>2</v>
      </c>
      <c r="R850">
        <v>2.4500000000000002</v>
      </c>
      <c r="S850">
        <v>2.4500000000000002</v>
      </c>
      <c r="T850">
        <v>416.53</v>
      </c>
      <c r="U850">
        <v>107.42</v>
      </c>
      <c r="V850">
        <v>1.91</v>
      </c>
      <c r="W850">
        <v>11.62</v>
      </c>
      <c r="X850">
        <v>3.78</v>
      </c>
      <c r="Y850">
        <v>2</v>
      </c>
      <c r="Z850" t="s">
        <v>4250</v>
      </c>
      <c r="AA850">
        <v>0</v>
      </c>
      <c r="AB850">
        <v>4</v>
      </c>
      <c r="AC850">
        <v>4.2905476190476186</v>
      </c>
      <c r="AE850" t="s">
        <v>7949</v>
      </c>
      <c r="AH850">
        <v>0</v>
      </c>
      <c r="AI850">
        <v>0</v>
      </c>
    </row>
    <row r="851" spans="2:35" x14ac:dyDescent="0.25">
      <c r="B851">
        <v>175</v>
      </c>
      <c r="J851" t="s">
        <v>22089</v>
      </c>
      <c r="K851" t="s">
        <v>22102</v>
      </c>
      <c r="L851" t="s">
        <v>22126</v>
      </c>
      <c r="M851" t="s">
        <v>22214</v>
      </c>
      <c r="N851" t="s">
        <v>23034</v>
      </c>
      <c r="O851" t="s">
        <v>27314</v>
      </c>
      <c r="P851">
        <v>10</v>
      </c>
      <c r="Q851">
        <v>2</v>
      </c>
      <c r="R851">
        <v>2.76</v>
      </c>
      <c r="S851">
        <v>2.76</v>
      </c>
      <c r="T851">
        <v>423.52</v>
      </c>
      <c r="U851">
        <v>124.86</v>
      </c>
      <c r="V851">
        <v>2.21</v>
      </c>
      <c r="W851">
        <v>10.93</v>
      </c>
      <c r="X851">
        <v>3.76</v>
      </c>
      <c r="Y851">
        <v>2</v>
      </c>
      <c r="Z851" t="s">
        <v>4250</v>
      </c>
      <c r="AA851">
        <v>0</v>
      </c>
      <c r="AB851">
        <v>5</v>
      </c>
      <c r="AC851">
        <v>3.6662857142857139</v>
      </c>
      <c r="AE851" t="s">
        <v>7949</v>
      </c>
      <c r="AH851">
        <v>0</v>
      </c>
      <c r="AI851">
        <v>0</v>
      </c>
    </row>
    <row r="852" spans="2:35" x14ac:dyDescent="0.25">
      <c r="B852">
        <v>215</v>
      </c>
      <c r="J852" t="s">
        <v>22089</v>
      </c>
      <c r="K852" t="s">
        <v>22102</v>
      </c>
      <c r="L852" t="s">
        <v>22126</v>
      </c>
      <c r="M852" t="s">
        <v>22214</v>
      </c>
      <c r="N852" t="s">
        <v>23035</v>
      </c>
      <c r="O852" t="s">
        <v>27315</v>
      </c>
      <c r="P852">
        <v>9</v>
      </c>
      <c r="Q852">
        <v>2</v>
      </c>
      <c r="R852">
        <v>3.25</v>
      </c>
      <c r="S852">
        <v>3.25</v>
      </c>
      <c r="T852">
        <v>461.49</v>
      </c>
      <c r="U852">
        <v>115.63</v>
      </c>
      <c r="V852">
        <v>3.17</v>
      </c>
      <c r="W852">
        <v>10.88</v>
      </c>
      <c r="X852">
        <v>3.76</v>
      </c>
      <c r="Y852">
        <v>2</v>
      </c>
      <c r="Z852" t="s">
        <v>4250</v>
      </c>
      <c r="AA852">
        <v>0</v>
      </c>
      <c r="AB852">
        <v>4</v>
      </c>
      <c r="AC852">
        <v>3.1707380952380961</v>
      </c>
      <c r="AE852" t="s">
        <v>7949</v>
      </c>
      <c r="AH852">
        <v>0</v>
      </c>
      <c r="AI852">
        <v>0</v>
      </c>
    </row>
    <row r="853" spans="2:35" x14ac:dyDescent="0.25">
      <c r="B853">
        <v>82</v>
      </c>
      <c r="J853" t="s">
        <v>22089</v>
      </c>
      <c r="K853" t="s">
        <v>22102</v>
      </c>
      <c r="L853" t="s">
        <v>22126</v>
      </c>
      <c r="M853" t="s">
        <v>22214</v>
      </c>
      <c r="N853" t="s">
        <v>23036</v>
      </c>
      <c r="O853" t="s">
        <v>27316</v>
      </c>
      <c r="P853">
        <v>9</v>
      </c>
      <c r="Q853">
        <v>2</v>
      </c>
      <c r="R853">
        <v>3.31</v>
      </c>
      <c r="S853">
        <v>3.31</v>
      </c>
      <c r="T853">
        <v>430.56</v>
      </c>
      <c r="U853">
        <v>107.42</v>
      </c>
      <c r="V853">
        <v>2.2999999999999998</v>
      </c>
      <c r="W853">
        <v>11.61</v>
      </c>
      <c r="X853">
        <v>3.78</v>
      </c>
      <c r="Y853">
        <v>2</v>
      </c>
      <c r="Z853" t="s">
        <v>4250</v>
      </c>
      <c r="AA853">
        <v>0</v>
      </c>
      <c r="AB853">
        <v>4</v>
      </c>
      <c r="AC853">
        <v>3.6053333333333328</v>
      </c>
      <c r="AE853" t="s">
        <v>7949</v>
      </c>
      <c r="AH853">
        <v>0</v>
      </c>
      <c r="AI853">
        <v>0</v>
      </c>
    </row>
    <row r="854" spans="2:35" x14ac:dyDescent="0.25">
      <c r="B854">
        <v>376</v>
      </c>
      <c r="J854" t="s">
        <v>22089</v>
      </c>
      <c r="K854" t="s">
        <v>22102</v>
      </c>
      <c r="L854" t="s">
        <v>22126</v>
      </c>
      <c r="M854" t="s">
        <v>22214</v>
      </c>
      <c r="N854" t="s">
        <v>23037</v>
      </c>
      <c r="O854" t="s">
        <v>27317</v>
      </c>
      <c r="P854">
        <v>7</v>
      </c>
      <c r="Q854">
        <v>2</v>
      </c>
      <c r="R854">
        <v>3.4</v>
      </c>
      <c r="S854">
        <v>3.4</v>
      </c>
      <c r="T854">
        <v>366.51</v>
      </c>
      <c r="U854">
        <v>89.6</v>
      </c>
      <c r="V854">
        <v>2.56</v>
      </c>
      <c r="W854">
        <v>13.18</v>
      </c>
      <c r="X854">
        <v>3.82</v>
      </c>
      <c r="Y854">
        <v>1</v>
      </c>
      <c r="Z854" t="s">
        <v>4250</v>
      </c>
      <c r="AA854">
        <v>0</v>
      </c>
      <c r="AB854">
        <v>3</v>
      </c>
      <c r="AC854">
        <v>4.5534999999999997</v>
      </c>
      <c r="AE854" t="s">
        <v>7949</v>
      </c>
      <c r="AH854">
        <v>0</v>
      </c>
      <c r="AI854">
        <v>0</v>
      </c>
    </row>
    <row r="855" spans="2:35" x14ac:dyDescent="0.25">
      <c r="B855">
        <v>18</v>
      </c>
      <c r="J855" t="s">
        <v>22089</v>
      </c>
      <c r="K855" t="s">
        <v>22102</v>
      </c>
      <c r="L855" t="s">
        <v>22126</v>
      </c>
      <c r="M855" t="s">
        <v>22214</v>
      </c>
      <c r="N855" t="s">
        <v>23038</v>
      </c>
      <c r="O855" t="s">
        <v>27318</v>
      </c>
      <c r="P855">
        <v>9</v>
      </c>
      <c r="Q855">
        <v>2</v>
      </c>
      <c r="R855">
        <v>4.12</v>
      </c>
      <c r="S855">
        <v>4.12</v>
      </c>
      <c r="T855">
        <v>457.58</v>
      </c>
      <c r="U855">
        <v>111.72</v>
      </c>
      <c r="V855">
        <v>2.87</v>
      </c>
      <c r="W855">
        <v>10.89</v>
      </c>
      <c r="X855">
        <v>4.01</v>
      </c>
      <c r="Y855">
        <v>2</v>
      </c>
      <c r="Z855" t="s">
        <v>4250</v>
      </c>
      <c r="AA855">
        <v>0</v>
      </c>
      <c r="AB855">
        <v>5</v>
      </c>
      <c r="AC855">
        <v>2.5190000000000001</v>
      </c>
      <c r="AE855" t="s">
        <v>7949</v>
      </c>
      <c r="AH855">
        <v>0</v>
      </c>
      <c r="AI855">
        <v>0</v>
      </c>
    </row>
    <row r="856" spans="2:35" x14ac:dyDescent="0.25">
      <c r="B856">
        <v>75</v>
      </c>
      <c r="J856" t="s">
        <v>22089</v>
      </c>
      <c r="K856" t="s">
        <v>22102</v>
      </c>
      <c r="L856" t="s">
        <v>22126</v>
      </c>
      <c r="M856" t="s">
        <v>22214</v>
      </c>
      <c r="N856" t="s">
        <v>23039</v>
      </c>
      <c r="O856" t="s">
        <v>27319</v>
      </c>
      <c r="P856">
        <v>9</v>
      </c>
      <c r="Q856">
        <v>2</v>
      </c>
      <c r="R856">
        <v>3.34</v>
      </c>
      <c r="S856">
        <v>3.34</v>
      </c>
      <c r="T856">
        <v>429.47</v>
      </c>
      <c r="U856">
        <v>115.63</v>
      </c>
      <c r="V856">
        <v>3</v>
      </c>
      <c r="W856">
        <v>10.45</v>
      </c>
      <c r="X856">
        <v>3.77</v>
      </c>
      <c r="Y856">
        <v>2</v>
      </c>
      <c r="Z856" t="s">
        <v>4250</v>
      </c>
      <c r="AA856">
        <v>0</v>
      </c>
      <c r="AB856">
        <v>4</v>
      </c>
      <c r="AC856">
        <v>3.309452380952381</v>
      </c>
      <c r="AE856" t="s">
        <v>7949</v>
      </c>
      <c r="AH856">
        <v>0</v>
      </c>
      <c r="AI856">
        <v>0</v>
      </c>
    </row>
    <row r="857" spans="2:35" x14ac:dyDescent="0.25">
      <c r="B857">
        <v>2</v>
      </c>
      <c r="J857" t="s">
        <v>22089</v>
      </c>
      <c r="K857" t="s">
        <v>22102</v>
      </c>
      <c r="L857" t="s">
        <v>22126</v>
      </c>
      <c r="M857" t="s">
        <v>22214</v>
      </c>
      <c r="N857" t="s">
        <v>23040</v>
      </c>
      <c r="O857" t="s">
        <v>27320</v>
      </c>
      <c r="P857">
        <v>9</v>
      </c>
      <c r="Q857">
        <v>2</v>
      </c>
      <c r="R857">
        <v>2.08</v>
      </c>
      <c r="S857">
        <v>2.08</v>
      </c>
      <c r="T857">
        <v>442.52</v>
      </c>
      <c r="U857">
        <v>107.42</v>
      </c>
      <c r="V857">
        <v>2.98</v>
      </c>
      <c r="W857">
        <v>11.26</v>
      </c>
      <c r="X857">
        <v>3.77</v>
      </c>
      <c r="Y857">
        <v>2</v>
      </c>
      <c r="Z857" t="s">
        <v>4250</v>
      </c>
      <c r="AA857">
        <v>0</v>
      </c>
      <c r="AB857">
        <v>4</v>
      </c>
      <c r="AC857">
        <v>4.2899047619047614</v>
      </c>
      <c r="AE857" t="s">
        <v>7949</v>
      </c>
      <c r="AH857">
        <v>0</v>
      </c>
      <c r="AI857">
        <v>0</v>
      </c>
    </row>
    <row r="858" spans="2:35" x14ac:dyDescent="0.25">
      <c r="B858">
        <v>177</v>
      </c>
      <c r="J858" t="s">
        <v>22089</v>
      </c>
      <c r="K858" t="s">
        <v>22102</v>
      </c>
      <c r="L858" t="s">
        <v>22126</v>
      </c>
      <c r="M858" t="s">
        <v>22214</v>
      </c>
      <c r="N858" t="s">
        <v>23041</v>
      </c>
      <c r="O858" t="s">
        <v>27321</v>
      </c>
      <c r="P858">
        <v>10</v>
      </c>
      <c r="Q858">
        <v>2</v>
      </c>
      <c r="R858">
        <v>3.25</v>
      </c>
      <c r="S858">
        <v>3.25</v>
      </c>
      <c r="T858">
        <v>456.5</v>
      </c>
      <c r="U858">
        <v>124.61</v>
      </c>
      <c r="V858">
        <v>2.4700000000000002</v>
      </c>
      <c r="W858">
        <v>9.5500000000000007</v>
      </c>
      <c r="X858">
        <v>3.72</v>
      </c>
      <c r="Y858">
        <v>2</v>
      </c>
      <c r="Z858" t="s">
        <v>4250</v>
      </c>
      <c r="AA858">
        <v>0</v>
      </c>
      <c r="AB858">
        <v>5</v>
      </c>
      <c r="AC858">
        <v>3.0607142857142859</v>
      </c>
      <c r="AE858" t="s">
        <v>7949</v>
      </c>
      <c r="AH858">
        <v>0</v>
      </c>
      <c r="AI858">
        <v>0</v>
      </c>
    </row>
    <row r="859" spans="2:35" x14ac:dyDescent="0.25">
      <c r="B859">
        <v>33</v>
      </c>
      <c r="J859" t="s">
        <v>22089</v>
      </c>
      <c r="K859" t="s">
        <v>22102</v>
      </c>
      <c r="L859" t="s">
        <v>22126</v>
      </c>
      <c r="M859" t="s">
        <v>22214</v>
      </c>
      <c r="N859" t="s">
        <v>23042</v>
      </c>
      <c r="O859" t="s">
        <v>27322</v>
      </c>
      <c r="P859">
        <v>10</v>
      </c>
      <c r="Q859">
        <v>2</v>
      </c>
      <c r="R859">
        <v>4.22</v>
      </c>
      <c r="S859">
        <v>4.22</v>
      </c>
      <c r="T859">
        <v>470.53</v>
      </c>
      <c r="U859">
        <v>124.61</v>
      </c>
      <c r="V859">
        <v>2.78</v>
      </c>
      <c r="W859">
        <v>9.8699999999999992</v>
      </c>
      <c r="X859">
        <v>3.74</v>
      </c>
      <c r="Y859">
        <v>2</v>
      </c>
      <c r="Z859" t="s">
        <v>4250</v>
      </c>
      <c r="AA859">
        <v>0</v>
      </c>
      <c r="AB859">
        <v>5</v>
      </c>
      <c r="AC859">
        <v>2.1004999999999998</v>
      </c>
      <c r="AE859" t="s">
        <v>7949</v>
      </c>
      <c r="AH859">
        <v>0</v>
      </c>
      <c r="AI859">
        <v>0</v>
      </c>
    </row>
    <row r="860" spans="2:35" x14ac:dyDescent="0.25">
      <c r="B860">
        <v>25</v>
      </c>
      <c r="J860" t="s">
        <v>22089</v>
      </c>
      <c r="K860" t="s">
        <v>22102</v>
      </c>
      <c r="L860" t="s">
        <v>22126</v>
      </c>
      <c r="M860" t="s">
        <v>22214</v>
      </c>
      <c r="N860" t="s">
        <v>23043</v>
      </c>
      <c r="O860" t="s">
        <v>27323</v>
      </c>
      <c r="P860">
        <v>9</v>
      </c>
      <c r="Q860">
        <v>2</v>
      </c>
      <c r="R860">
        <v>4.57</v>
      </c>
      <c r="S860">
        <v>4.57</v>
      </c>
      <c r="T860">
        <v>489.96</v>
      </c>
      <c r="U860">
        <v>111.72</v>
      </c>
      <c r="V860">
        <v>3.73</v>
      </c>
      <c r="W860">
        <v>9.8800000000000008</v>
      </c>
      <c r="X860">
        <v>3.77</v>
      </c>
      <c r="Y860">
        <v>2</v>
      </c>
      <c r="Z860" t="s">
        <v>4250</v>
      </c>
      <c r="AA860">
        <v>0</v>
      </c>
      <c r="AB860">
        <v>5</v>
      </c>
      <c r="AC860">
        <v>2.0627142857142862</v>
      </c>
      <c r="AE860" t="s">
        <v>7949</v>
      </c>
      <c r="AH860">
        <v>0</v>
      </c>
      <c r="AI860">
        <v>0</v>
      </c>
    </row>
    <row r="861" spans="2:35" x14ac:dyDescent="0.25">
      <c r="B861">
        <v>220</v>
      </c>
      <c r="J861" t="s">
        <v>22089</v>
      </c>
      <c r="K861" t="s">
        <v>22102</v>
      </c>
      <c r="L861" t="s">
        <v>22126</v>
      </c>
      <c r="M861" t="s">
        <v>22214</v>
      </c>
      <c r="N861" t="s">
        <v>23044</v>
      </c>
      <c r="O861" t="s">
        <v>27324</v>
      </c>
      <c r="P861">
        <v>10</v>
      </c>
      <c r="Q861">
        <v>2</v>
      </c>
      <c r="R861">
        <v>3.2</v>
      </c>
      <c r="S861">
        <v>3.2</v>
      </c>
      <c r="T861">
        <v>484.55</v>
      </c>
      <c r="U861">
        <v>124.61</v>
      </c>
      <c r="V861">
        <v>2.61</v>
      </c>
      <c r="W861">
        <v>9.83</v>
      </c>
      <c r="X861">
        <v>3.74</v>
      </c>
      <c r="Y861">
        <v>2</v>
      </c>
      <c r="Z861" t="s">
        <v>4250</v>
      </c>
      <c r="AA861">
        <v>0</v>
      </c>
      <c r="AB861">
        <v>6</v>
      </c>
      <c r="AC861">
        <v>2.910357142857142</v>
      </c>
      <c r="AE861" t="s">
        <v>7949</v>
      </c>
      <c r="AH861">
        <v>0</v>
      </c>
      <c r="AI861">
        <v>0</v>
      </c>
    </row>
    <row r="862" spans="2:35" x14ac:dyDescent="0.25">
      <c r="B862">
        <v>447</v>
      </c>
      <c r="J862" t="s">
        <v>22089</v>
      </c>
      <c r="K862" t="s">
        <v>22102</v>
      </c>
      <c r="L862" t="s">
        <v>22126</v>
      </c>
      <c r="M862" t="s">
        <v>22214</v>
      </c>
      <c r="N862" t="s">
        <v>23045</v>
      </c>
      <c r="O862" t="s">
        <v>27325</v>
      </c>
    </row>
    <row r="863" spans="2:35" x14ac:dyDescent="0.25">
      <c r="B863">
        <v>12</v>
      </c>
      <c r="J863" t="s">
        <v>22089</v>
      </c>
      <c r="K863" t="s">
        <v>22102</v>
      </c>
      <c r="L863" t="s">
        <v>22126</v>
      </c>
      <c r="M863" t="s">
        <v>22214</v>
      </c>
      <c r="N863" t="s">
        <v>23046</v>
      </c>
      <c r="O863" t="s">
        <v>27326</v>
      </c>
      <c r="P863">
        <v>9</v>
      </c>
      <c r="Q863">
        <v>2</v>
      </c>
      <c r="R863">
        <v>2.54</v>
      </c>
      <c r="S863">
        <v>2.54</v>
      </c>
      <c r="T863">
        <v>425.51</v>
      </c>
      <c r="U863">
        <v>115.63</v>
      </c>
      <c r="V863">
        <v>2.84</v>
      </c>
      <c r="W863">
        <v>10.83</v>
      </c>
      <c r="X863">
        <v>3.76</v>
      </c>
      <c r="Y863">
        <v>2</v>
      </c>
      <c r="Z863" t="s">
        <v>4250</v>
      </c>
      <c r="AA863">
        <v>0</v>
      </c>
      <c r="AB863">
        <v>4</v>
      </c>
      <c r="AC863">
        <v>3.9077380952380958</v>
      </c>
      <c r="AE863" t="s">
        <v>7949</v>
      </c>
      <c r="AH863">
        <v>0</v>
      </c>
      <c r="AI863">
        <v>0</v>
      </c>
    </row>
    <row r="864" spans="2:35" x14ac:dyDescent="0.25">
      <c r="B864">
        <v>282</v>
      </c>
      <c r="J864" t="s">
        <v>22089</v>
      </c>
      <c r="K864" t="s">
        <v>22102</v>
      </c>
      <c r="L864" t="s">
        <v>22126</v>
      </c>
      <c r="M864" t="s">
        <v>22214</v>
      </c>
      <c r="N864" t="s">
        <v>23047</v>
      </c>
      <c r="O864" t="s">
        <v>27327</v>
      </c>
      <c r="P864">
        <v>9</v>
      </c>
      <c r="Q864">
        <v>2</v>
      </c>
      <c r="R864">
        <v>3.92</v>
      </c>
      <c r="S864">
        <v>3.92</v>
      </c>
      <c r="T864">
        <v>483.57</v>
      </c>
      <c r="U864">
        <v>111.72</v>
      </c>
      <c r="V864">
        <v>3.21</v>
      </c>
      <c r="W864">
        <v>10.37</v>
      </c>
      <c r="X864">
        <v>3.8</v>
      </c>
      <c r="Y864">
        <v>2</v>
      </c>
      <c r="Z864" t="s">
        <v>4250</v>
      </c>
      <c r="AA864">
        <v>0</v>
      </c>
      <c r="AB864">
        <v>6</v>
      </c>
      <c r="AC864">
        <v>2.473357142857143</v>
      </c>
      <c r="AE864" t="s">
        <v>7949</v>
      </c>
      <c r="AH864">
        <v>0</v>
      </c>
      <c r="AI864">
        <v>0</v>
      </c>
    </row>
    <row r="865" spans="2:35" x14ac:dyDescent="0.25">
      <c r="B865">
        <v>308</v>
      </c>
      <c r="J865" t="s">
        <v>22089</v>
      </c>
      <c r="K865" t="s">
        <v>22102</v>
      </c>
      <c r="L865" t="s">
        <v>22126</v>
      </c>
      <c r="M865" t="s">
        <v>22214</v>
      </c>
      <c r="N865" t="s">
        <v>23048</v>
      </c>
      <c r="O865" t="s">
        <v>27328</v>
      </c>
      <c r="P865">
        <v>9</v>
      </c>
      <c r="Q865">
        <v>2</v>
      </c>
      <c r="R865">
        <v>4.83</v>
      </c>
      <c r="S865">
        <v>4.83</v>
      </c>
      <c r="T865">
        <v>483.57</v>
      </c>
      <c r="U865">
        <v>111.72</v>
      </c>
      <c r="V865">
        <v>3.85</v>
      </c>
      <c r="W865">
        <v>10.64</v>
      </c>
      <c r="X865">
        <v>3.8</v>
      </c>
      <c r="Y865">
        <v>2</v>
      </c>
      <c r="Z865" t="s">
        <v>4250</v>
      </c>
      <c r="AA865">
        <v>0</v>
      </c>
      <c r="AB865">
        <v>6</v>
      </c>
      <c r="AC865">
        <v>1.9783571428571429</v>
      </c>
      <c r="AE865" t="s">
        <v>7949</v>
      </c>
      <c r="AH865">
        <v>0</v>
      </c>
      <c r="AI865">
        <v>0</v>
      </c>
    </row>
    <row r="866" spans="2:35" x14ac:dyDescent="0.25">
      <c r="B866">
        <v>85</v>
      </c>
      <c r="J866" t="s">
        <v>22089</v>
      </c>
      <c r="K866" t="s">
        <v>22102</v>
      </c>
      <c r="L866" t="s">
        <v>22126</v>
      </c>
      <c r="M866" t="s">
        <v>22214</v>
      </c>
      <c r="N866" t="s">
        <v>23049</v>
      </c>
      <c r="O866" t="s">
        <v>27329</v>
      </c>
      <c r="P866">
        <v>7</v>
      </c>
      <c r="Q866">
        <v>2</v>
      </c>
      <c r="R866">
        <v>3.22</v>
      </c>
      <c r="S866">
        <v>3.22</v>
      </c>
      <c r="T866">
        <v>378.52</v>
      </c>
      <c r="U866">
        <v>89.6</v>
      </c>
      <c r="V866">
        <v>2.56</v>
      </c>
      <c r="W866">
        <v>13.37</v>
      </c>
      <c r="X866">
        <v>3.83</v>
      </c>
      <c r="Y866">
        <v>1</v>
      </c>
      <c r="Z866" t="s">
        <v>4250</v>
      </c>
      <c r="AA866">
        <v>0</v>
      </c>
      <c r="AB866">
        <v>3</v>
      </c>
      <c r="AC866">
        <v>4.6477142857142857</v>
      </c>
      <c r="AE866" t="s">
        <v>7949</v>
      </c>
      <c r="AH866">
        <v>0</v>
      </c>
      <c r="AI866">
        <v>0</v>
      </c>
    </row>
    <row r="867" spans="2:35" x14ac:dyDescent="0.25">
      <c r="B867">
        <v>348</v>
      </c>
      <c r="J867" t="s">
        <v>22089</v>
      </c>
      <c r="K867" t="s">
        <v>22102</v>
      </c>
      <c r="L867" t="s">
        <v>22126</v>
      </c>
      <c r="M867" t="s">
        <v>22214</v>
      </c>
      <c r="N867" t="s">
        <v>23050</v>
      </c>
      <c r="O867" t="s">
        <v>27330</v>
      </c>
      <c r="P867">
        <v>8</v>
      </c>
      <c r="Q867">
        <v>2</v>
      </c>
      <c r="R867">
        <v>2.12</v>
      </c>
      <c r="S867">
        <v>2.13</v>
      </c>
      <c r="T867">
        <v>377.5</v>
      </c>
      <c r="U867">
        <v>113.39</v>
      </c>
      <c r="V867">
        <v>2.0699999999999998</v>
      </c>
      <c r="W867">
        <v>10.8</v>
      </c>
      <c r="X867">
        <v>3.82</v>
      </c>
      <c r="Y867">
        <v>1</v>
      </c>
      <c r="Z867" t="s">
        <v>4250</v>
      </c>
      <c r="AA867">
        <v>0</v>
      </c>
      <c r="AB867">
        <v>3</v>
      </c>
      <c r="AC867">
        <v>4.535333333333333</v>
      </c>
      <c r="AE867" t="s">
        <v>7949</v>
      </c>
      <c r="AH867">
        <v>0</v>
      </c>
      <c r="AI867">
        <v>0</v>
      </c>
    </row>
    <row r="868" spans="2:35" x14ac:dyDescent="0.25">
      <c r="B868">
        <v>475</v>
      </c>
      <c r="J868" t="s">
        <v>22089</v>
      </c>
      <c r="K868" t="s">
        <v>22102</v>
      </c>
      <c r="L868" t="s">
        <v>22126</v>
      </c>
      <c r="M868" t="s">
        <v>22214</v>
      </c>
      <c r="N868" t="s">
        <v>23051</v>
      </c>
      <c r="O868" t="s">
        <v>27331</v>
      </c>
      <c r="P868">
        <v>7</v>
      </c>
      <c r="Q868">
        <v>2</v>
      </c>
      <c r="R868">
        <v>2.87</v>
      </c>
      <c r="S868">
        <v>2.87</v>
      </c>
      <c r="T868">
        <v>352.49</v>
      </c>
      <c r="U868">
        <v>89.6</v>
      </c>
      <c r="V868">
        <v>2.17</v>
      </c>
      <c r="W868">
        <v>13.28</v>
      </c>
      <c r="X868">
        <v>3.83</v>
      </c>
      <c r="Y868">
        <v>1</v>
      </c>
      <c r="Z868" t="s">
        <v>4250</v>
      </c>
      <c r="AA868">
        <v>0</v>
      </c>
      <c r="AB868">
        <v>3</v>
      </c>
      <c r="AC868">
        <v>5.0650000000000004</v>
      </c>
      <c r="AE868" t="s">
        <v>7949</v>
      </c>
      <c r="AH868">
        <v>0</v>
      </c>
      <c r="AI868">
        <v>0</v>
      </c>
    </row>
    <row r="869" spans="2:35" x14ac:dyDescent="0.25">
      <c r="B869">
        <v>94</v>
      </c>
      <c r="J869" t="s">
        <v>22089</v>
      </c>
      <c r="K869" t="s">
        <v>22102</v>
      </c>
      <c r="L869" t="s">
        <v>22126</v>
      </c>
      <c r="M869" t="s">
        <v>22214</v>
      </c>
      <c r="N869" t="s">
        <v>23052</v>
      </c>
      <c r="O869" t="s">
        <v>27332</v>
      </c>
    </row>
    <row r="870" spans="2:35" x14ac:dyDescent="0.25">
      <c r="B870">
        <v>461</v>
      </c>
      <c r="J870" t="s">
        <v>22089</v>
      </c>
      <c r="K870" t="s">
        <v>22102</v>
      </c>
      <c r="L870" t="s">
        <v>22126</v>
      </c>
      <c r="M870" t="s">
        <v>22214</v>
      </c>
      <c r="N870" t="s">
        <v>23053</v>
      </c>
      <c r="O870" t="s">
        <v>27333</v>
      </c>
      <c r="P870">
        <v>7</v>
      </c>
      <c r="Q870">
        <v>2</v>
      </c>
      <c r="R870">
        <v>3.78</v>
      </c>
      <c r="S870">
        <v>3.78</v>
      </c>
      <c r="T870">
        <v>380.54</v>
      </c>
      <c r="U870">
        <v>89.6</v>
      </c>
      <c r="V870">
        <v>2.95</v>
      </c>
      <c r="W870">
        <v>13.42</v>
      </c>
      <c r="X870">
        <v>3.82</v>
      </c>
      <c r="Y870">
        <v>1</v>
      </c>
      <c r="Z870" t="s">
        <v>4250</v>
      </c>
      <c r="AA870">
        <v>0</v>
      </c>
      <c r="AB870">
        <v>3</v>
      </c>
      <c r="AC870">
        <v>4.0732857142857144</v>
      </c>
      <c r="AE870" t="s">
        <v>7949</v>
      </c>
      <c r="AH870">
        <v>0</v>
      </c>
      <c r="AI870">
        <v>0</v>
      </c>
    </row>
    <row r="871" spans="2:35" x14ac:dyDescent="0.25">
      <c r="B871">
        <v>604</v>
      </c>
      <c r="J871" t="s">
        <v>22089</v>
      </c>
      <c r="K871" t="s">
        <v>22103</v>
      </c>
      <c r="L871" t="s">
        <v>22127</v>
      </c>
      <c r="M871" t="s">
        <v>22215</v>
      </c>
      <c r="N871" t="s">
        <v>23054</v>
      </c>
      <c r="O871" t="s">
        <v>27334</v>
      </c>
    </row>
    <row r="872" spans="2:35" x14ac:dyDescent="0.25">
      <c r="B872">
        <v>253</v>
      </c>
      <c r="J872" t="s">
        <v>22089</v>
      </c>
      <c r="K872" t="s">
        <v>22103</v>
      </c>
      <c r="L872" t="s">
        <v>22127</v>
      </c>
      <c r="M872" t="s">
        <v>22215</v>
      </c>
      <c r="N872" t="s">
        <v>23054</v>
      </c>
      <c r="O872" t="s">
        <v>27334</v>
      </c>
    </row>
    <row r="873" spans="2:35" x14ac:dyDescent="0.25">
      <c r="B873">
        <v>41247</v>
      </c>
      <c r="J873" t="s">
        <v>22089</v>
      </c>
      <c r="K873" t="s">
        <v>22103</v>
      </c>
      <c r="L873" t="s">
        <v>22127</v>
      </c>
      <c r="M873" t="s">
        <v>22215</v>
      </c>
      <c r="N873" t="s">
        <v>23054</v>
      </c>
      <c r="O873" t="s">
        <v>27334</v>
      </c>
    </row>
    <row r="874" spans="2:35" x14ac:dyDescent="0.25">
      <c r="B874">
        <v>118</v>
      </c>
      <c r="J874" t="s">
        <v>22089</v>
      </c>
      <c r="K874" t="s">
        <v>22103</v>
      </c>
      <c r="L874" t="s">
        <v>22127</v>
      </c>
      <c r="M874" t="s">
        <v>22215</v>
      </c>
      <c r="N874" t="s">
        <v>23055</v>
      </c>
      <c r="O874" t="s">
        <v>27335</v>
      </c>
    </row>
    <row r="875" spans="2:35" x14ac:dyDescent="0.25">
      <c r="B875">
        <v>206</v>
      </c>
      <c r="J875" t="s">
        <v>22089</v>
      </c>
      <c r="K875" t="s">
        <v>22103</v>
      </c>
      <c r="L875" t="s">
        <v>22127</v>
      </c>
      <c r="M875" t="s">
        <v>22215</v>
      </c>
      <c r="N875" t="s">
        <v>23056</v>
      </c>
      <c r="O875" t="s">
        <v>27336</v>
      </c>
    </row>
    <row r="876" spans="2:35" x14ac:dyDescent="0.25">
      <c r="B876">
        <v>43.2</v>
      </c>
      <c r="J876" t="s">
        <v>22089</v>
      </c>
      <c r="K876" t="s">
        <v>22103</v>
      </c>
      <c r="L876" t="s">
        <v>22127</v>
      </c>
      <c r="M876" t="s">
        <v>22215</v>
      </c>
      <c r="N876" t="s">
        <v>23057</v>
      </c>
      <c r="O876" t="s">
        <v>27337</v>
      </c>
      <c r="P876">
        <v>5</v>
      </c>
      <c r="Q876">
        <v>2</v>
      </c>
      <c r="R876">
        <v>3.19</v>
      </c>
      <c r="S876">
        <v>3.19</v>
      </c>
      <c r="T876">
        <v>424.81</v>
      </c>
      <c r="U876">
        <v>89.6</v>
      </c>
      <c r="V876">
        <v>3.63</v>
      </c>
      <c r="W876">
        <v>10.06</v>
      </c>
      <c r="X876">
        <v>4.18</v>
      </c>
      <c r="Y876">
        <v>2</v>
      </c>
      <c r="Z876" t="s">
        <v>4250</v>
      </c>
      <c r="AA876">
        <v>0</v>
      </c>
      <c r="AB876">
        <v>4</v>
      </c>
      <c r="AC876">
        <v>4.3470714285714287</v>
      </c>
      <c r="AE876" t="s">
        <v>7949</v>
      </c>
      <c r="AH876">
        <v>0</v>
      </c>
      <c r="AI876">
        <v>0</v>
      </c>
    </row>
    <row r="877" spans="2:35" x14ac:dyDescent="0.25">
      <c r="B877">
        <v>306</v>
      </c>
      <c r="J877" t="s">
        <v>22089</v>
      </c>
      <c r="K877" t="s">
        <v>22103</v>
      </c>
      <c r="L877" t="s">
        <v>22127</v>
      </c>
      <c r="M877" t="s">
        <v>22215</v>
      </c>
      <c r="N877" t="s">
        <v>23058</v>
      </c>
      <c r="O877" t="s">
        <v>27338</v>
      </c>
      <c r="P877">
        <v>5</v>
      </c>
      <c r="Q877">
        <v>2</v>
      </c>
      <c r="R877">
        <v>1.46</v>
      </c>
      <c r="S877">
        <v>1.47</v>
      </c>
      <c r="T877">
        <v>410.78</v>
      </c>
      <c r="U877">
        <v>89.6</v>
      </c>
      <c r="V877">
        <v>3.16</v>
      </c>
      <c r="W877">
        <v>9.27</v>
      </c>
      <c r="X877">
        <v>4.5199999999999996</v>
      </c>
      <c r="Y877">
        <v>2</v>
      </c>
      <c r="Z877" t="s">
        <v>4250</v>
      </c>
      <c r="AA877">
        <v>0</v>
      </c>
      <c r="AB877">
        <v>4</v>
      </c>
      <c r="AC877">
        <v>5.1372857142857136</v>
      </c>
      <c r="AE877" t="s">
        <v>7949</v>
      </c>
      <c r="AH877">
        <v>0</v>
      </c>
      <c r="AI877">
        <v>0</v>
      </c>
    </row>
    <row r="878" spans="2:35" x14ac:dyDescent="0.25">
      <c r="B878">
        <v>1220</v>
      </c>
      <c r="J878" t="s">
        <v>22089</v>
      </c>
      <c r="K878" t="s">
        <v>22103</v>
      </c>
      <c r="L878" t="s">
        <v>22127</v>
      </c>
      <c r="M878" t="s">
        <v>22215</v>
      </c>
      <c r="N878" t="s">
        <v>23058</v>
      </c>
      <c r="O878" t="s">
        <v>27338</v>
      </c>
      <c r="P878">
        <v>5</v>
      </c>
      <c r="Q878">
        <v>2</v>
      </c>
      <c r="R878">
        <v>1.46</v>
      </c>
      <c r="S878">
        <v>1.47</v>
      </c>
      <c r="T878">
        <v>410.78</v>
      </c>
      <c r="U878">
        <v>89.6</v>
      </c>
      <c r="V878">
        <v>3.16</v>
      </c>
      <c r="W878">
        <v>9.27</v>
      </c>
      <c r="X878">
        <v>4.5199999999999996</v>
      </c>
      <c r="Y878">
        <v>2</v>
      </c>
      <c r="Z878" t="s">
        <v>4250</v>
      </c>
      <c r="AA878">
        <v>0</v>
      </c>
      <c r="AB878">
        <v>4</v>
      </c>
      <c r="AC878">
        <v>5.1372857142857136</v>
      </c>
      <c r="AE878" t="s">
        <v>7949</v>
      </c>
      <c r="AH878">
        <v>0</v>
      </c>
      <c r="AI878">
        <v>0</v>
      </c>
    </row>
    <row r="879" spans="2:35" x14ac:dyDescent="0.25">
      <c r="B879">
        <v>5.4</v>
      </c>
      <c r="J879" t="s">
        <v>22089</v>
      </c>
      <c r="K879" t="s">
        <v>22103</v>
      </c>
      <c r="L879" t="s">
        <v>22127</v>
      </c>
      <c r="M879" t="s">
        <v>22215</v>
      </c>
      <c r="N879" t="s">
        <v>23059</v>
      </c>
      <c r="O879" t="s">
        <v>27339</v>
      </c>
      <c r="P879">
        <v>7</v>
      </c>
      <c r="Q879">
        <v>2</v>
      </c>
      <c r="R879">
        <v>1.75</v>
      </c>
      <c r="S879">
        <v>1.84</v>
      </c>
      <c r="T879">
        <v>431.37</v>
      </c>
      <c r="U879">
        <v>111.72</v>
      </c>
      <c r="V879">
        <v>1.92</v>
      </c>
      <c r="W879">
        <v>8.01</v>
      </c>
      <c r="X879">
        <v>4.5199999999999996</v>
      </c>
      <c r="Y879">
        <v>2</v>
      </c>
      <c r="Z879" t="s">
        <v>4250</v>
      </c>
      <c r="AA879">
        <v>0</v>
      </c>
      <c r="AB879">
        <v>6</v>
      </c>
      <c r="AC879">
        <v>4.2662142857142857</v>
      </c>
      <c r="AE879" t="s">
        <v>7949</v>
      </c>
      <c r="AH879">
        <v>0</v>
      </c>
      <c r="AI879">
        <v>0</v>
      </c>
    </row>
    <row r="880" spans="2:35" x14ac:dyDescent="0.25">
      <c r="B880">
        <v>6215</v>
      </c>
      <c r="J880" t="s">
        <v>22089</v>
      </c>
      <c r="K880" t="s">
        <v>22103</v>
      </c>
      <c r="L880" t="s">
        <v>22127</v>
      </c>
      <c r="M880" t="s">
        <v>22215</v>
      </c>
      <c r="N880" t="s">
        <v>23060</v>
      </c>
      <c r="O880" t="s">
        <v>27340</v>
      </c>
      <c r="P880">
        <v>7</v>
      </c>
      <c r="Q880">
        <v>2</v>
      </c>
      <c r="R880">
        <v>1.75</v>
      </c>
      <c r="S880">
        <v>1.84</v>
      </c>
      <c r="T880">
        <v>431.37</v>
      </c>
      <c r="U880">
        <v>111.72</v>
      </c>
      <c r="V880">
        <v>1.92</v>
      </c>
      <c r="W880">
        <v>8.01</v>
      </c>
      <c r="X880">
        <v>4.5199999999999996</v>
      </c>
      <c r="Y880">
        <v>2</v>
      </c>
      <c r="Z880" t="s">
        <v>4250</v>
      </c>
      <c r="AA880">
        <v>0</v>
      </c>
      <c r="AB880">
        <v>6</v>
      </c>
      <c r="AC880">
        <v>4.2662142857142857</v>
      </c>
      <c r="AE880" t="s">
        <v>7949</v>
      </c>
      <c r="AH880">
        <v>0</v>
      </c>
      <c r="AI880">
        <v>0</v>
      </c>
    </row>
    <row r="881" spans="2:35" x14ac:dyDescent="0.25">
      <c r="B881">
        <v>1.6</v>
      </c>
      <c r="J881" t="s">
        <v>22089</v>
      </c>
      <c r="K881" t="s">
        <v>22103</v>
      </c>
      <c r="L881" t="s">
        <v>22127</v>
      </c>
      <c r="M881" t="s">
        <v>22215</v>
      </c>
      <c r="N881" t="s">
        <v>23061</v>
      </c>
      <c r="O881" t="s">
        <v>27341</v>
      </c>
      <c r="P881">
        <v>7</v>
      </c>
      <c r="Q881">
        <v>2</v>
      </c>
      <c r="R881">
        <v>1.83</v>
      </c>
      <c r="S881">
        <v>1.92</v>
      </c>
      <c r="T881">
        <v>445.4</v>
      </c>
      <c r="U881">
        <v>111.72</v>
      </c>
      <c r="V881">
        <v>2.31</v>
      </c>
      <c r="W881">
        <v>8.01</v>
      </c>
      <c r="X881">
        <v>4.5199999999999996</v>
      </c>
      <c r="Y881">
        <v>2</v>
      </c>
      <c r="Z881" t="s">
        <v>4250</v>
      </c>
      <c r="AA881">
        <v>0</v>
      </c>
      <c r="AB881">
        <v>6</v>
      </c>
      <c r="AC881">
        <v>4.1660000000000004</v>
      </c>
      <c r="AE881" t="s">
        <v>7949</v>
      </c>
      <c r="AH881">
        <v>0</v>
      </c>
      <c r="AI881">
        <v>0</v>
      </c>
    </row>
    <row r="882" spans="2:35" x14ac:dyDescent="0.25">
      <c r="B882">
        <v>296</v>
      </c>
      <c r="J882" t="s">
        <v>22089</v>
      </c>
      <c r="K882" t="s">
        <v>22103</v>
      </c>
      <c r="L882" t="s">
        <v>22127</v>
      </c>
      <c r="M882" t="s">
        <v>22215</v>
      </c>
      <c r="N882" t="s">
        <v>23062</v>
      </c>
      <c r="O882" t="s">
        <v>27342</v>
      </c>
      <c r="P882">
        <v>7</v>
      </c>
      <c r="Q882">
        <v>2</v>
      </c>
      <c r="R882">
        <v>1.83</v>
      </c>
      <c r="S882">
        <v>1.92</v>
      </c>
      <c r="T882">
        <v>445.4</v>
      </c>
      <c r="U882">
        <v>111.72</v>
      </c>
      <c r="V882">
        <v>2.31</v>
      </c>
      <c r="W882">
        <v>8.01</v>
      </c>
      <c r="X882">
        <v>4.5199999999999996</v>
      </c>
      <c r="Y882">
        <v>2</v>
      </c>
      <c r="Z882" t="s">
        <v>4250</v>
      </c>
      <c r="AA882">
        <v>0</v>
      </c>
      <c r="AB882">
        <v>6</v>
      </c>
      <c r="AC882">
        <v>4.1660000000000004</v>
      </c>
      <c r="AE882" t="s">
        <v>7949</v>
      </c>
      <c r="AH882">
        <v>0</v>
      </c>
      <c r="AI882">
        <v>0</v>
      </c>
    </row>
    <row r="883" spans="2:35" x14ac:dyDescent="0.25">
      <c r="B883">
        <v>69.8</v>
      </c>
      <c r="J883" t="s">
        <v>22089</v>
      </c>
      <c r="K883" t="s">
        <v>22103</v>
      </c>
      <c r="L883" t="s">
        <v>22127</v>
      </c>
      <c r="M883" t="s">
        <v>22215</v>
      </c>
      <c r="N883" t="s">
        <v>23063</v>
      </c>
      <c r="O883" t="s">
        <v>27343</v>
      </c>
      <c r="P883">
        <v>6</v>
      </c>
      <c r="Q883">
        <v>2</v>
      </c>
      <c r="R883">
        <v>0.23</v>
      </c>
      <c r="S883">
        <v>0.24</v>
      </c>
      <c r="T883">
        <v>401.35</v>
      </c>
      <c r="U883">
        <v>113.39</v>
      </c>
      <c r="V883">
        <v>2.38</v>
      </c>
      <c r="W883">
        <v>9.16</v>
      </c>
      <c r="X883">
        <v>4.5199999999999996</v>
      </c>
      <c r="Y883">
        <v>2</v>
      </c>
      <c r="Z883" t="s">
        <v>4250</v>
      </c>
      <c r="AA883">
        <v>0</v>
      </c>
      <c r="AB883">
        <v>4</v>
      </c>
      <c r="AC883">
        <v>4.4249761904761904</v>
      </c>
      <c r="AE883" t="s">
        <v>7949</v>
      </c>
      <c r="AH883">
        <v>0</v>
      </c>
      <c r="AI883">
        <v>0</v>
      </c>
    </row>
    <row r="884" spans="2:35" x14ac:dyDescent="0.25">
      <c r="B884">
        <v>16500</v>
      </c>
      <c r="J884" t="s">
        <v>22089</v>
      </c>
      <c r="K884" t="s">
        <v>22103</v>
      </c>
      <c r="L884" t="s">
        <v>22127</v>
      </c>
      <c r="M884" t="s">
        <v>22215</v>
      </c>
      <c r="N884" t="s">
        <v>23064</v>
      </c>
      <c r="O884" t="s">
        <v>27344</v>
      </c>
      <c r="P884">
        <v>6</v>
      </c>
      <c r="Q884">
        <v>2</v>
      </c>
      <c r="R884">
        <v>0.23</v>
      </c>
      <c r="S884">
        <v>0.24</v>
      </c>
      <c r="T884">
        <v>401.35</v>
      </c>
      <c r="U884">
        <v>113.39</v>
      </c>
      <c r="V884">
        <v>2.38</v>
      </c>
      <c r="W884">
        <v>9.16</v>
      </c>
      <c r="X884">
        <v>4.5199999999999996</v>
      </c>
      <c r="Y884">
        <v>2</v>
      </c>
      <c r="Z884" t="s">
        <v>4250</v>
      </c>
      <c r="AA884">
        <v>0</v>
      </c>
      <c r="AB884">
        <v>4</v>
      </c>
      <c r="AC884">
        <v>4.4249761904761904</v>
      </c>
      <c r="AE884" t="s">
        <v>7949</v>
      </c>
      <c r="AH884">
        <v>0</v>
      </c>
      <c r="AI884">
        <v>0</v>
      </c>
    </row>
    <row r="885" spans="2:35" x14ac:dyDescent="0.25">
      <c r="B885">
        <v>46.9</v>
      </c>
      <c r="J885" t="s">
        <v>22089</v>
      </c>
      <c r="K885" t="s">
        <v>22103</v>
      </c>
      <c r="L885" t="s">
        <v>22127</v>
      </c>
      <c r="M885" t="s">
        <v>22215</v>
      </c>
      <c r="N885" t="s">
        <v>23065</v>
      </c>
      <c r="O885" t="s">
        <v>27345</v>
      </c>
      <c r="P885">
        <v>5</v>
      </c>
      <c r="Q885">
        <v>2</v>
      </c>
      <c r="R885">
        <v>1.71</v>
      </c>
      <c r="S885">
        <v>1.72</v>
      </c>
      <c r="T885">
        <v>455.23</v>
      </c>
      <c r="U885">
        <v>89.6</v>
      </c>
      <c r="V885">
        <v>3.27</v>
      </c>
      <c r="W885">
        <v>9.2200000000000006</v>
      </c>
      <c r="X885">
        <v>4.5199999999999996</v>
      </c>
      <c r="Y885">
        <v>2</v>
      </c>
      <c r="Z885" t="s">
        <v>4250</v>
      </c>
      <c r="AA885">
        <v>0</v>
      </c>
      <c r="AB885">
        <v>4</v>
      </c>
      <c r="AC885">
        <v>4.8197857142857146</v>
      </c>
      <c r="AE885" t="s">
        <v>7949</v>
      </c>
      <c r="AH885">
        <v>0</v>
      </c>
      <c r="AI885">
        <v>0</v>
      </c>
    </row>
    <row r="886" spans="2:35" x14ac:dyDescent="0.25">
      <c r="B886">
        <v>6495</v>
      </c>
      <c r="J886" t="s">
        <v>22089</v>
      </c>
      <c r="K886" t="s">
        <v>22103</v>
      </c>
      <c r="L886" t="s">
        <v>22127</v>
      </c>
      <c r="M886" t="s">
        <v>22215</v>
      </c>
      <c r="N886" t="s">
        <v>23066</v>
      </c>
      <c r="O886" t="s">
        <v>27346</v>
      </c>
      <c r="P886">
        <v>5</v>
      </c>
      <c r="Q886">
        <v>2</v>
      </c>
      <c r="R886">
        <v>1.71</v>
      </c>
      <c r="S886">
        <v>1.72</v>
      </c>
      <c r="T886">
        <v>455.23</v>
      </c>
      <c r="U886">
        <v>89.6</v>
      </c>
      <c r="V886">
        <v>3.27</v>
      </c>
      <c r="W886">
        <v>9.2200000000000006</v>
      </c>
      <c r="X886">
        <v>4.5199999999999996</v>
      </c>
      <c r="Y886">
        <v>2</v>
      </c>
      <c r="Z886" t="s">
        <v>4250</v>
      </c>
      <c r="AA886">
        <v>0</v>
      </c>
      <c r="AB886">
        <v>4</v>
      </c>
      <c r="AC886">
        <v>4.8197857142857146</v>
      </c>
      <c r="AE886" t="s">
        <v>7949</v>
      </c>
      <c r="AH886">
        <v>0</v>
      </c>
      <c r="AI886">
        <v>0</v>
      </c>
    </row>
    <row r="887" spans="2:35" x14ac:dyDescent="0.25">
      <c r="B887">
        <v>134</v>
      </c>
      <c r="J887" t="s">
        <v>22089</v>
      </c>
      <c r="K887" t="s">
        <v>22103</v>
      </c>
      <c r="L887" t="s">
        <v>22127</v>
      </c>
      <c r="M887" t="s">
        <v>22215</v>
      </c>
      <c r="N887" t="s">
        <v>23067</v>
      </c>
      <c r="O887" t="s">
        <v>27347</v>
      </c>
      <c r="P887">
        <v>6</v>
      </c>
      <c r="Q887">
        <v>2</v>
      </c>
      <c r="R887">
        <v>0.73</v>
      </c>
      <c r="S887">
        <v>0.74</v>
      </c>
      <c r="T887">
        <v>406.36</v>
      </c>
      <c r="U887">
        <v>98.83</v>
      </c>
      <c r="V887">
        <v>2.52</v>
      </c>
      <c r="W887">
        <v>9.4600000000000009</v>
      </c>
      <c r="X887">
        <v>4.6100000000000003</v>
      </c>
      <c r="Y887">
        <v>2</v>
      </c>
      <c r="Z887" t="s">
        <v>4250</v>
      </c>
      <c r="AA887">
        <v>0</v>
      </c>
      <c r="AB887">
        <v>5</v>
      </c>
      <c r="AC887">
        <v>4.8745238095238097</v>
      </c>
      <c r="AE887" t="s">
        <v>7949</v>
      </c>
      <c r="AH887">
        <v>0</v>
      </c>
      <c r="AI887">
        <v>0</v>
      </c>
    </row>
    <row r="888" spans="2:35" x14ac:dyDescent="0.25">
      <c r="B888">
        <v>27.7</v>
      </c>
      <c r="J888" t="s">
        <v>22089</v>
      </c>
      <c r="K888" t="s">
        <v>22103</v>
      </c>
      <c r="L888" t="s">
        <v>22127</v>
      </c>
      <c r="M888" t="s">
        <v>22215</v>
      </c>
      <c r="N888" t="s">
        <v>23068</v>
      </c>
      <c r="O888" t="s">
        <v>27348</v>
      </c>
      <c r="P888">
        <v>6</v>
      </c>
      <c r="Q888">
        <v>2</v>
      </c>
      <c r="R888">
        <v>2.0499999999999998</v>
      </c>
      <c r="S888">
        <v>2.06</v>
      </c>
      <c r="T888">
        <v>454.84</v>
      </c>
      <c r="U888">
        <v>98.83</v>
      </c>
      <c r="V888">
        <v>3.47</v>
      </c>
      <c r="W888">
        <v>9.73</v>
      </c>
      <c r="X888">
        <v>4.17</v>
      </c>
      <c r="Y888">
        <v>2</v>
      </c>
      <c r="Z888" t="s">
        <v>4250</v>
      </c>
      <c r="AA888">
        <v>0</v>
      </c>
      <c r="AB888">
        <v>6</v>
      </c>
      <c r="AC888">
        <v>4.5032380952380953</v>
      </c>
      <c r="AE888" t="s">
        <v>7949</v>
      </c>
      <c r="AH888">
        <v>0</v>
      </c>
      <c r="AI888">
        <v>0</v>
      </c>
    </row>
    <row r="889" spans="2:35" x14ac:dyDescent="0.25">
      <c r="B889">
        <v>22.5</v>
      </c>
      <c r="J889" t="s">
        <v>22089</v>
      </c>
      <c r="K889" t="s">
        <v>22103</v>
      </c>
      <c r="L889" t="s">
        <v>22127</v>
      </c>
      <c r="M889" t="s">
        <v>22215</v>
      </c>
      <c r="N889" t="s">
        <v>23069</v>
      </c>
      <c r="O889" t="s">
        <v>27349</v>
      </c>
      <c r="P889">
        <v>5</v>
      </c>
      <c r="Q889">
        <v>2</v>
      </c>
      <c r="R889">
        <v>2.12</v>
      </c>
      <c r="S889">
        <v>2.12</v>
      </c>
      <c r="T889">
        <v>424.81</v>
      </c>
      <c r="U889">
        <v>89.6</v>
      </c>
      <c r="V889">
        <v>3.63</v>
      </c>
      <c r="W889">
        <v>10.11</v>
      </c>
      <c r="X889">
        <v>4.17</v>
      </c>
      <c r="Y889">
        <v>2</v>
      </c>
      <c r="Z889" t="s">
        <v>4250</v>
      </c>
      <c r="AA889">
        <v>0</v>
      </c>
      <c r="AB889">
        <v>4</v>
      </c>
      <c r="AC889">
        <v>4.9770714285714286</v>
      </c>
      <c r="AE889" t="s">
        <v>7949</v>
      </c>
      <c r="AH889">
        <v>0</v>
      </c>
      <c r="AI889">
        <v>0</v>
      </c>
    </row>
    <row r="890" spans="2:35" x14ac:dyDescent="0.25">
      <c r="B890">
        <v>14.2</v>
      </c>
      <c r="J890" t="s">
        <v>22089</v>
      </c>
      <c r="K890" t="s">
        <v>22103</v>
      </c>
      <c r="L890" t="s">
        <v>22127</v>
      </c>
      <c r="M890" t="s">
        <v>22215</v>
      </c>
      <c r="N890" t="s">
        <v>23070</v>
      </c>
      <c r="O890" t="s">
        <v>27350</v>
      </c>
      <c r="P890">
        <v>6</v>
      </c>
      <c r="Q890">
        <v>2</v>
      </c>
      <c r="R890">
        <v>0.87</v>
      </c>
      <c r="S890">
        <v>0.87</v>
      </c>
      <c r="T890">
        <v>415.38</v>
      </c>
      <c r="U890">
        <v>113.39</v>
      </c>
      <c r="V890">
        <v>2.85</v>
      </c>
      <c r="W890">
        <v>10.01</v>
      </c>
      <c r="X890">
        <v>4.17</v>
      </c>
      <c r="Y890">
        <v>2</v>
      </c>
      <c r="Z890" t="s">
        <v>4250</v>
      </c>
      <c r="AA890">
        <v>0</v>
      </c>
      <c r="AB890">
        <v>4</v>
      </c>
      <c r="AC890">
        <v>4.324761904761905</v>
      </c>
      <c r="AE890" t="s">
        <v>7949</v>
      </c>
      <c r="AH890">
        <v>0</v>
      </c>
      <c r="AI890">
        <v>0</v>
      </c>
    </row>
    <row r="891" spans="2:35" x14ac:dyDescent="0.25">
      <c r="B891">
        <v>55.5</v>
      </c>
      <c r="J891" t="s">
        <v>22089</v>
      </c>
      <c r="K891" t="s">
        <v>22103</v>
      </c>
      <c r="L891" t="s">
        <v>22127</v>
      </c>
      <c r="M891" t="s">
        <v>22215</v>
      </c>
      <c r="N891" t="s">
        <v>23071</v>
      </c>
      <c r="O891" t="s">
        <v>27351</v>
      </c>
      <c r="P891">
        <v>7</v>
      </c>
      <c r="Q891">
        <v>2</v>
      </c>
      <c r="R891">
        <v>2.11</v>
      </c>
      <c r="S891">
        <v>2.12</v>
      </c>
      <c r="T891">
        <v>431.37</v>
      </c>
      <c r="U891">
        <v>122.62</v>
      </c>
      <c r="V891">
        <v>2.5499999999999998</v>
      </c>
      <c r="W891">
        <v>9.06</v>
      </c>
      <c r="X891">
        <v>4.17</v>
      </c>
      <c r="Y891">
        <v>2</v>
      </c>
      <c r="Z891" t="s">
        <v>4250</v>
      </c>
      <c r="AA891">
        <v>0</v>
      </c>
      <c r="AB891">
        <v>5</v>
      </c>
      <c r="AC891">
        <v>3.9352142857142862</v>
      </c>
      <c r="AE891" t="s">
        <v>7949</v>
      </c>
      <c r="AH891">
        <v>0</v>
      </c>
      <c r="AI891">
        <v>0</v>
      </c>
    </row>
    <row r="892" spans="2:35" x14ac:dyDescent="0.25">
      <c r="B892">
        <v>18</v>
      </c>
      <c r="J892" t="s">
        <v>22089</v>
      </c>
      <c r="K892" t="s">
        <v>22103</v>
      </c>
      <c r="L892" t="s">
        <v>22127</v>
      </c>
      <c r="M892" t="s">
        <v>22215</v>
      </c>
      <c r="N892" t="s">
        <v>23072</v>
      </c>
      <c r="O892" t="s">
        <v>27352</v>
      </c>
      <c r="P892">
        <v>6</v>
      </c>
      <c r="Q892">
        <v>2</v>
      </c>
      <c r="R892">
        <v>0.52</v>
      </c>
      <c r="S892">
        <v>0.55000000000000004</v>
      </c>
      <c r="T892">
        <v>449.77</v>
      </c>
      <c r="U892">
        <v>94.53</v>
      </c>
      <c r="V892">
        <v>3.36</v>
      </c>
      <c r="W892">
        <v>8.49</v>
      </c>
      <c r="X892">
        <v>4.5199999999999996</v>
      </c>
      <c r="Y892">
        <v>2</v>
      </c>
      <c r="Z892" t="s">
        <v>4250</v>
      </c>
      <c r="AA892">
        <v>0</v>
      </c>
      <c r="AB892">
        <v>5</v>
      </c>
      <c r="AC892">
        <v>4.7077857142857136</v>
      </c>
      <c r="AE892" t="s">
        <v>7949</v>
      </c>
      <c r="AH892">
        <v>0</v>
      </c>
      <c r="AI892">
        <v>0</v>
      </c>
    </row>
    <row r="893" spans="2:35" x14ac:dyDescent="0.25">
      <c r="B893">
        <v>21150</v>
      </c>
      <c r="J893" t="s">
        <v>22089</v>
      </c>
      <c r="K893" t="s">
        <v>22103</v>
      </c>
      <c r="L893" t="s">
        <v>22127</v>
      </c>
      <c r="M893" t="s">
        <v>22215</v>
      </c>
      <c r="N893" t="s">
        <v>23073</v>
      </c>
      <c r="O893" t="s">
        <v>27353</v>
      </c>
      <c r="P893">
        <v>6</v>
      </c>
      <c r="Q893">
        <v>2</v>
      </c>
      <c r="R893">
        <v>0.52</v>
      </c>
      <c r="S893">
        <v>0.55000000000000004</v>
      </c>
      <c r="T893">
        <v>449.77</v>
      </c>
      <c r="U893">
        <v>94.53</v>
      </c>
      <c r="V893">
        <v>3.36</v>
      </c>
      <c r="W893">
        <v>8.49</v>
      </c>
      <c r="X893">
        <v>4.5199999999999996</v>
      </c>
      <c r="Y893">
        <v>2</v>
      </c>
      <c r="Z893" t="s">
        <v>4250</v>
      </c>
      <c r="AA893">
        <v>0</v>
      </c>
      <c r="AB893">
        <v>5</v>
      </c>
      <c r="AC893">
        <v>4.7077857142857136</v>
      </c>
      <c r="AE893" t="s">
        <v>7949</v>
      </c>
      <c r="AH893">
        <v>0</v>
      </c>
      <c r="AI893">
        <v>0</v>
      </c>
    </row>
    <row r="894" spans="2:35" x14ac:dyDescent="0.25">
      <c r="B894">
        <v>43.9</v>
      </c>
      <c r="J894" t="s">
        <v>22089</v>
      </c>
      <c r="K894" t="s">
        <v>22103</v>
      </c>
      <c r="L894" t="s">
        <v>22127</v>
      </c>
      <c r="M894" t="s">
        <v>22215</v>
      </c>
      <c r="N894" t="s">
        <v>23074</v>
      </c>
      <c r="O894" t="s">
        <v>27354</v>
      </c>
      <c r="P894">
        <v>5</v>
      </c>
      <c r="Q894">
        <v>2</v>
      </c>
      <c r="R894">
        <v>1.46</v>
      </c>
      <c r="S894">
        <v>1.47</v>
      </c>
      <c r="T894">
        <v>410.78</v>
      </c>
      <c r="U894">
        <v>89.6</v>
      </c>
      <c r="V894">
        <v>3.16</v>
      </c>
      <c r="W894">
        <v>9.27</v>
      </c>
      <c r="X894">
        <v>4.5199999999999996</v>
      </c>
      <c r="Y894">
        <v>2</v>
      </c>
      <c r="Z894" t="s">
        <v>4250</v>
      </c>
      <c r="AA894">
        <v>0</v>
      </c>
      <c r="AB894">
        <v>4</v>
      </c>
      <c r="AC894">
        <v>5.1372857142857136</v>
      </c>
      <c r="AE894" t="s">
        <v>7949</v>
      </c>
      <c r="AH894">
        <v>0</v>
      </c>
      <c r="AI894">
        <v>0</v>
      </c>
    </row>
    <row r="895" spans="2:35" x14ac:dyDescent="0.25">
      <c r="B895">
        <v>30.8</v>
      </c>
      <c r="J895" t="s">
        <v>22089</v>
      </c>
      <c r="K895" t="s">
        <v>22103</v>
      </c>
      <c r="L895" t="s">
        <v>22127</v>
      </c>
      <c r="M895" t="s">
        <v>22215</v>
      </c>
      <c r="N895" t="s">
        <v>23075</v>
      </c>
      <c r="O895" t="s">
        <v>27355</v>
      </c>
      <c r="P895">
        <v>6</v>
      </c>
      <c r="Q895">
        <v>2</v>
      </c>
      <c r="R895">
        <v>0.06</v>
      </c>
      <c r="S895">
        <v>7.0000000000000007E-2</v>
      </c>
      <c r="T895">
        <v>415.38</v>
      </c>
      <c r="U895">
        <v>113.39</v>
      </c>
      <c r="V895">
        <v>2.69</v>
      </c>
      <c r="W895">
        <v>9.2200000000000006</v>
      </c>
      <c r="X895">
        <v>4.5199999999999996</v>
      </c>
      <c r="Y895">
        <v>2</v>
      </c>
      <c r="Z895" t="s">
        <v>4250</v>
      </c>
      <c r="AA895">
        <v>0</v>
      </c>
      <c r="AB895">
        <v>4</v>
      </c>
      <c r="AC895">
        <v>4.324761904761905</v>
      </c>
      <c r="AE895" t="s">
        <v>7949</v>
      </c>
      <c r="AH895">
        <v>0</v>
      </c>
      <c r="AI895">
        <v>0</v>
      </c>
    </row>
    <row r="896" spans="2:35" x14ac:dyDescent="0.25">
      <c r="B896">
        <v>26621</v>
      </c>
      <c r="J896" t="s">
        <v>22089</v>
      </c>
      <c r="K896" t="s">
        <v>22103</v>
      </c>
      <c r="L896" t="s">
        <v>22127</v>
      </c>
      <c r="M896" t="s">
        <v>22215</v>
      </c>
      <c r="N896" t="s">
        <v>23076</v>
      </c>
      <c r="O896" t="s">
        <v>27356</v>
      </c>
      <c r="P896">
        <v>6</v>
      </c>
      <c r="Q896">
        <v>2</v>
      </c>
      <c r="R896">
        <v>0.06</v>
      </c>
      <c r="S896">
        <v>7.0000000000000007E-2</v>
      </c>
      <c r="T896">
        <v>415.38</v>
      </c>
      <c r="U896">
        <v>113.39</v>
      </c>
      <c r="V896">
        <v>2.69</v>
      </c>
      <c r="W896">
        <v>9.2200000000000006</v>
      </c>
      <c r="X896">
        <v>4.5199999999999996</v>
      </c>
      <c r="Y896">
        <v>2</v>
      </c>
      <c r="Z896" t="s">
        <v>4250</v>
      </c>
      <c r="AA896">
        <v>0</v>
      </c>
      <c r="AB896">
        <v>4</v>
      </c>
      <c r="AC896">
        <v>4.324761904761905</v>
      </c>
      <c r="AE896" t="s">
        <v>7949</v>
      </c>
      <c r="AH896">
        <v>0</v>
      </c>
      <c r="AI896">
        <v>0</v>
      </c>
    </row>
    <row r="897" spans="2:35" x14ac:dyDescent="0.25">
      <c r="B897">
        <v>62.7</v>
      </c>
      <c r="J897" t="s">
        <v>22089</v>
      </c>
      <c r="K897" t="s">
        <v>22103</v>
      </c>
      <c r="L897" t="s">
        <v>22127</v>
      </c>
      <c r="M897" t="s">
        <v>22215</v>
      </c>
      <c r="N897" t="s">
        <v>23077</v>
      </c>
      <c r="O897" t="s">
        <v>27357</v>
      </c>
      <c r="P897">
        <v>5</v>
      </c>
      <c r="Q897">
        <v>2</v>
      </c>
      <c r="R897">
        <v>1.78</v>
      </c>
      <c r="S897">
        <v>1.79</v>
      </c>
      <c r="T897">
        <v>458.36</v>
      </c>
      <c r="U897">
        <v>89.6</v>
      </c>
      <c r="V897">
        <v>3.84</v>
      </c>
      <c r="W897">
        <v>9.4</v>
      </c>
      <c r="X897">
        <v>4.53</v>
      </c>
      <c r="Y897">
        <v>2</v>
      </c>
      <c r="Z897" t="s">
        <v>4250</v>
      </c>
      <c r="AA897">
        <v>0</v>
      </c>
      <c r="AB897">
        <v>4</v>
      </c>
      <c r="AC897">
        <v>4.7974285714285712</v>
      </c>
      <c r="AE897" t="s">
        <v>7949</v>
      </c>
      <c r="AH897">
        <v>0</v>
      </c>
      <c r="AI897">
        <v>0</v>
      </c>
    </row>
    <row r="898" spans="2:35" x14ac:dyDescent="0.25">
      <c r="B898">
        <v>61.6</v>
      </c>
      <c r="J898" t="s">
        <v>22089</v>
      </c>
      <c r="K898" t="s">
        <v>22103</v>
      </c>
      <c r="L898" t="s">
        <v>22127</v>
      </c>
      <c r="M898" t="s">
        <v>22215</v>
      </c>
      <c r="N898" t="s">
        <v>23078</v>
      </c>
      <c r="O898" t="s">
        <v>27358</v>
      </c>
      <c r="P898">
        <v>6</v>
      </c>
      <c r="Q898">
        <v>2</v>
      </c>
      <c r="R898">
        <v>1.71</v>
      </c>
      <c r="S898">
        <v>1.73</v>
      </c>
      <c r="T898">
        <v>425.8</v>
      </c>
      <c r="U898">
        <v>102.49</v>
      </c>
      <c r="V898">
        <v>3.02</v>
      </c>
      <c r="W898">
        <v>8.7799999999999994</v>
      </c>
      <c r="X898">
        <v>4.17</v>
      </c>
      <c r="Y898">
        <v>2</v>
      </c>
      <c r="Z898" t="s">
        <v>4250</v>
      </c>
      <c r="AA898">
        <v>0</v>
      </c>
      <c r="AB898">
        <v>4</v>
      </c>
      <c r="AC898">
        <v>4.6136666666666661</v>
      </c>
      <c r="AE898" t="s">
        <v>7949</v>
      </c>
      <c r="AH898">
        <v>0</v>
      </c>
      <c r="AI898">
        <v>0</v>
      </c>
    </row>
    <row r="899" spans="2:35" x14ac:dyDescent="0.25">
      <c r="B899">
        <v>2510</v>
      </c>
      <c r="J899" t="s">
        <v>22089</v>
      </c>
      <c r="K899" t="s">
        <v>22103</v>
      </c>
      <c r="L899" t="s">
        <v>22127</v>
      </c>
      <c r="M899" t="s">
        <v>22215</v>
      </c>
      <c r="N899" t="s">
        <v>23079</v>
      </c>
      <c r="O899" t="s">
        <v>27359</v>
      </c>
      <c r="P899">
        <v>6</v>
      </c>
      <c r="Q899">
        <v>2</v>
      </c>
      <c r="R899">
        <v>1.18</v>
      </c>
      <c r="S899">
        <v>1.19</v>
      </c>
      <c r="T899">
        <v>425.8</v>
      </c>
      <c r="U899">
        <v>102.49</v>
      </c>
      <c r="V899">
        <v>3.02</v>
      </c>
      <c r="W899">
        <v>8.7799999999999994</v>
      </c>
      <c r="X899">
        <v>4.17</v>
      </c>
      <c r="Y899">
        <v>2</v>
      </c>
      <c r="Z899" t="s">
        <v>4250</v>
      </c>
      <c r="AA899">
        <v>0</v>
      </c>
      <c r="AB899">
        <v>4</v>
      </c>
      <c r="AC899">
        <v>4.6136666666666661</v>
      </c>
      <c r="AE899" t="s">
        <v>7949</v>
      </c>
      <c r="AH899">
        <v>0</v>
      </c>
      <c r="AI899">
        <v>0</v>
      </c>
    </row>
    <row r="900" spans="2:35" x14ac:dyDescent="0.25">
      <c r="B900">
        <v>36.200000000000003</v>
      </c>
      <c r="J900" t="s">
        <v>22089</v>
      </c>
      <c r="K900" t="s">
        <v>22103</v>
      </c>
      <c r="L900" t="s">
        <v>22127</v>
      </c>
      <c r="M900" t="s">
        <v>22215</v>
      </c>
      <c r="N900" t="s">
        <v>23080</v>
      </c>
      <c r="O900" t="s">
        <v>27360</v>
      </c>
      <c r="P900">
        <v>5</v>
      </c>
      <c r="Q900">
        <v>2</v>
      </c>
      <c r="R900">
        <v>2.27</v>
      </c>
      <c r="S900">
        <v>2.27</v>
      </c>
      <c r="T900">
        <v>410.78</v>
      </c>
      <c r="U900">
        <v>89.6</v>
      </c>
      <c r="V900">
        <v>3.32</v>
      </c>
      <c r="W900">
        <v>10.06</v>
      </c>
      <c r="X900">
        <v>4.17</v>
      </c>
      <c r="Y900">
        <v>2</v>
      </c>
      <c r="Z900" t="s">
        <v>4250</v>
      </c>
      <c r="AA900">
        <v>0</v>
      </c>
      <c r="AB900">
        <v>4</v>
      </c>
      <c r="AC900">
        <v>5.0022857142857147</v>
      </c>
      <c r="AE900" t="s">
        <v>7949</v>
      </c>
      <c r="AH900">
        <v>0</v>
      </c>
      <c r="AI900">
        <v>0</v>
      </c>
    </row>
    <row r="901" spans="2:35" x14ac:dyDescent="0.25">
      <c r="B901">
        <v>12.9</v>
      </c>
      <c r="J901" t="s">
        <v>22089</v>
      </c>
      <c r="K901" t="s">
        <v>22103</v>
      </c>
      <c r="L901" t="s">
        <v>22127</v>
      </c>
      <c r="M901" t="s">
        <v>22215</v>
      </c>
      <c r="N901" t="s">
        <v>23081</v>
      </c>
      <c r="O901" t="s">
        <v>27361</v>
      </c>
      <c r="P901">
        <v>6</v>
      </c>
      <c r="Q901">
        <v>2</v>
      </c>
      <c r="R901">
        <v>2.4</v>
      </c>
      <c r="S901">
        <v>2.4300000000000002</v>
      </c>
      <c r="T901">
        <v>422.46</v>
      </c>
      <c r="U901">
        <v>98.83</v>
      </c>
      <c r="V901">
        <v>3.13</v>
      </c>
      <c r="W901">
        <v>10.18</v>
      </c>
      <c r="X901">
        <v>6.26</v>
      </c>
      <c r="Y901">
        <v>2</v>
      </c>
      <c r="Z901" t="s">
        <v>4250</v>
      </c>
      <c r="AA901">
        <v>0</v>
      </c>
      <c r="AB901">
        <v>5</v>
      </c>
      <c r="AC901">
        <v>4.5595238095238093</v>
      </c>
      <c r="AE901" t="s">
        <v>7949</v>
      </c>
      <c r="AH901">
        <v>0</v>
      </c>
      <c r="AI901">
        <v>0</v>
      </c>
    </row>
    <row r="902" spans="2:35" x14ac:dyDescent="0.25">
      <c r="B902">
        <v>2250</v>
      </c>
      <c r="J902" t="s">
        <v>22089</v>
      </c>
      <c r="K902" t="s">
        <v>22103</v>
      </c>
      <c r="L902" t="s">
        <v>22127</v>
      </c>
      <c r="M902" t="s">
        <v>22215</v>
      </c>
      <c r="N902" t="s">
        <v>23082</v>
      </c>
      <c r="O902" t="s">
        <v>27362</v>
      </c>
      <c r="P902">
        <v>6</v>
      </c>
      <c r="Q902">
        <v>2</v>
      </c>
      <c r="R902">
        <v>2.4</v>
      </c>
      <c r="S902">
        <v>2.4300000000000002</v>
      </c>
      <c r="T902">
        <v>422.46</v>
      </c>
      <c r="U902">
        <v>98.83</v>
      </c>
      <c r="V902">
        <v>3.13</v>
      </c>
      <c r="W902">
        <v>10.18</v>
      </c>
      <c r="X902">
        <v>6.26</v>
      </c>
      <c r="Y902">
        <v>2</v>
      </c>
      <c r="Z902" t="s">
        <v>4250</v>
      </c>
      <c r="AA902">
        <v>0</v>
      </c>
      <c r="AB902">
        <v>5</v>
      </c>
      <c r="AC902">
        <v>4.5595238095238093</v>
      </c>
      <c r="AE902" t="s">
        <v>7949</v>
      </c>
      <c r="AH902">
        <v>0</v>
      </c>
      <c r="AI902">
        <v>0</v>
      </c>
    </row>
    <row r="903" spans="2:35" x14ac:dyDescent="0.25">
      <c r="B903">
        <v>158</v>
      </c>
      <c r="J903" t="s">
        <v>22089</v>
      </c>
      <c r="K903" t="s">
        <v>22103</v>
      </c>
      <c r="L903" t="s">
        <v>22127</v>
      </c>
      <c r="M903" t="s">
        <v>22215</v>
      </c>
      <c r="N903" t="s">
        <v>23083</v>
      </c>
      <c r="O903" t="s">
        <v>27363</v>
      </c>
      <c r="P903">
        <v>7</v>
      </c>
      <c r="Q903">
        <v>2</v>
      </c>
      <c r="R903">
        <v>1.65</v>
      </c>
      <c r="S903">
        <v>1.66</v>
      </c>
      <c r="T903">
        <v>421.38</v>
      </c>
      <c r="U903">
        <v>111.72</v>
      </c>
      <c r="V903">
        <v>2.38</v>
      </c>
      <c r="W903">
        <v>8.9700000000000006</v>
      </c>
      <c r="X903">
        <v>4.17</v>
      </c>
      <c r="Y903">
        <v>2</v>
      </c>
      <c r="Z903" t="s">
        <v>4250</v>
      </c>
      <c r="AA903">
        <v>0</v>
      </c>
      <c r="AB903">
        <v>5</v>
      </c>
      <c r="AC903">
        <v>4.3375714285714286</v>
      </c>
      <c r="AE903" t="s">
        <v>7949</v>
      </c>
      <c r="AH903">
        <v>0</v>
      </c>
      <c r="AI903">
        <v>0</v>
      </c>
    </row>
    <row r="904" spans="2:35" x14ac:dyDescent="0.25">
      <c r="B904">
        <v>34.5</v>
      </c>
      <c r="J904" t="s">
        <v>22089</v>
      </c>
      <c r="K904" t="s">
        <v>22103</v>
      </c>
      <c r="L904" t="s">
        <v>22127</v>
      </c>
      <c r="M904" t="s">
        <v>22215</v>
      </c>
      <c r="N904" t="s">
        <v>23084</v>
      </c>
      <c r="O904" t="s">
        <v>27364</v>
      </c>
      <c r="P904">
        <v>6</v>
      </c>
      <c r="Q904">
        <v>2</v>
      </c>
      <c r="R904">
        <v>1.04</v>
      </c>
      <c r="S904">
        <v>1.04</v>
      </c>
      <c r="T904">
        <v>401.35</v>
      </c>
      <c r="U904">
        <v>113.39</v>
      </c>
      <c r="V904">
        <v>2.54</v>
      </c>
      <c r="W904">
        <v>9.9499999999999993</v>
      </c>
      <c r="X904">
        <v>4.17</v>
      </c>
      <c r="Y904">
        <v>2</v>
      </c>
      <c r="Z904" t="s">
        <v>4250</v>
      </c>
      <c r="AA904">
        <v>0</v>
      </c>
      <c r="AB904">
        <v>4</v>
      </c>
      <c r="AC904">
        <v>4.4249761904761904</v>
      </c>
      <c r="AE904" t="s">
        <v>7949</v>
      </c>
      <c r="AH904">
        <v>0</v>
      </c>
      <c r="AI904">
        <v>0</v>
      </c>
    </row>
    <row r="905" spans="2:35" x14ac:dyDescent="0.25">
      <c r="B905">
        <v>167</v>
      </c>
      <c r="J905" t="s">
        <v>22089</v>
      </c>
      <c r="K905" t="s">
        <v>22103</v>
      </c>
      <c r="L905" t="s">
        <v>22127</v>
      </c>
      <c r="M905" t="s">
        <v>22215</v>
      </c>
      <c r="N905" t="s">
        <v>23085</v>
      </c>
      <c r="O905" t="s">
        <v>27365</v>
      </c>
      <c r="P905">
        <v>6</v>
      </c>
      <c r="Q905">
        <v>2</v>
      </c>
      <c r="R905">
        <v>2.4500000000000002</v>
      </c>
      <c r="S905">
        <v>2.4500000000000002</v>
      </c>
      <c r="T905">
        <v>463.85</v>
      </c>
      <c r="U905">
        <v>94.01</v>
      </c>
      <c r="V905">
        <v>3.88</v>
      </c>
      <c r="W905">
        <v>10.49</v>
      </c>
      <c r="X905">
        <v>4.43</v>
      </c>
      <c r="Y905">
        <v>3</v>
      </c>
      <c r="Z905" t="s">
        <v>4250</v>
      </c>
      <c r="AA905">
        <v>0</v>
      </c>
      <c r="AB905">
        <v>4</v>
      </c>
      <c r="AC905">
        <v>4.3995476190476186</v>
      </c>
      <c r="AE905" t="s">
        <v>7949</v>
      </c>
      <c r="AH905">
        <v>0</v>
      </c>
      <c r="AI905">
        <v>0</v>
      </c>
    </row>
    <row r="906" spans="2:35" x14ac:dyDescent="0.25">
      <c r="B906">
        <v>26.6</v>
      </c>
      <c r="J906" t="s">
        <v>22089</v>
      </c>
      <c r="K906" t="s">
        <v>22103</v>
      </c>
      <c r="L906" t="s">
        <v>22127</v>
      </c>
      <c r="M906" t="s">
        <v>22215</v>
      </c>
      <c r="N906" t="s">
        <v>23086</v>
      </c>
      <c r="O906" t="s">
        <v>27366</v>
      </c>
      <c r="P906">
        <v>6</v>
      </c>
      <c r="Q906">
        <v>2</v>
      </c>
      <c r="R906">
        <v>1.5</v>
      </c>
      <c r="S906">
        <v>1.52</v>
      </c>
      <c r="T906">
        <v>435.79</v>
      </c>
      <c r="U906">
        <v>113.39</v>
      </c>
      <c r="V906">
        <v>3.19</v>
      </c>
      <c r="W906">
        <v>8.7100000000000009</v>
      </c>
      <c r="X906">
        <v>4.17</v>
      </c>
      <c r="Y906">
        <v>2</v>
      </c>
      <c r="Z906" t="s">
        <v>4250</v>
      </c>
      <c r="AA906">
        <v>0</v>
      </c>
      <c r="AB906">
        <v>4</v>
      </c>
      <c r="AC906">
        <v>4.17897619047619</v>
      </c>
      <c r="AE906" t="s">
        <v>7949</v>
      </c>
      <c r="AH906">
        <v>0</v>
      </c>
      <c r="AI906">
        <v>0</v>
      </c>
    </row>
    <row r="907" spans="2:35" x14ac:dyDescent="0.25">
      <c r="B907">
        <v>63.7</v>
      </c>
      <c r="J907" t="s">
        <v>22089</v>
      </c>
      <c r="K907" t="s">
        <v>22103</v>
      </c>
      <c r="L907" t="s">
        <v>22127</v>
      </c>
      <c r="M907" t="s">
        <v>22215</v>
      </c>
      <c r="N907" t="s">
        <v>23087</v>
      </c>
      <c r="O907" t="s">
        <v>27367</v>
      </c>
      <c r="P907">
        <v>7</v>
      </c>
      <c r="Q907">
        <v>2</v>
      </c>
      <c r="R907">
        <v>1.65</v>
      </c>
      <c r="S907">
        <v>1.66</v>
      </c>
      <c r="T907">
        <v>421.38</v>
      </c>
      <c r="U907">
        <v>111.72</v>
      </c>
      <c r="V907">
        <v>2.38</v>
      </c>
      <c r="W907">
        <v>8.9700000000000006</v>
      </c>
      <c r="X907">
        <v>4.17</v>
      </c>
      <c r="Y907">
        <v>2</v>
      </c>
      <c r="Z907" t="s">
        <v>4250</v>
      </c>
      <c r="AA907">
        <v>0</v>
      </c>
      <c r="AB907">
        <v>5</v>
      </c>
      <c r="AC907">
        <v>4.3375714285714286</v>
      </c>
      <c r="AE907" t="s">
        <v>7949</v>
      </c>
      <c r="AH907">
        <v>0</v>
      </c>
      <c r="AI907">
        <v>0</v>
      </c>
    </row>
    <row r="908" spans="2:35" x14ac:dyDescent="0.25">
      <c r="B908">
        <v>6185</v>
      </c>
      <c r="J908" t="s">
        <v>22089</v>
      </c>
      <c r="K908" t="s">
        <v>22103</v>
      </c>
      <c r="L908" t="s">
        <v>22127</v>
      </c>
      <c r="M908" t="s">
        <v>22215</v>
      </c>
      <c r="N908" t="s">
        <v>23083</v>
      </c>
      <c r="O908" t="s">
        <v>27363</v>
      </c>
      <c r="P908">
        <v>7</v>
      </c>
      <c r="Q908">
        <v>2</v>
      </c>
      <c r="R908">
        <v>1.65</v>
      </c>
      <c r="S908">
        <v>1.66</v>
      </c>
      <c r="T908">
        <v>421.38</v>
      </c>
      <c r="U908">
        <v>111.72</v>
      </c>
      <c r="V908">
        <v>2.38</v>
      </c>
      <c r="W908">
        <v>8.9700000000000006</v>
      </c>
      <c r="X908">
        <v>4.17</v>
      </c>
      <c r="Y908">
        <v>2</v>
      </c>
      <c r="Z908" t="s">
        <v>4250</v>
      </c>
      <c r="AA908">
        <v>0</v>
      </c>
      <c r="AB908">
        <v>5</v>
      </c>
      <c r="AC908">
        <v>4.3375714285714286</v>
      </c>
      <c r="AE908" t="s">
        <v>7949</v>
      </c>
      <c r="AH908">
        <v>0</v>
      </c>
      <c r="AI908">
        <v>0</v>
      </c>
    </row>
    <row r="909" spans="2:35" x14ac:dyDescent="0.25">
      <c r="B909">
        <v>21150</v>
      </c>
      <c r="J909" t="s">
        <v>22089</v>
      </c>
      <c r="K909" t="s">
        <v>22103</v>
      </c>
      <c r="L909" t="s">
        <v>22127</v>
      </c>
      <c r="M909" t="s">
        <v>22215</v>
      </c>
      <c r="N909" t="s">
        <v>23084</v>
      </c>
      <c r="O909" t="s">
        <v>27364</v>
      </c>
      <c r="P909">
        <v>6</v>
      </c>
      <c r="Q909">
        <v>2</v>
      </c>
      <c r="R909">
        <v>1.04</v>
      </c>
      <c r="S909">
        <v>1.04</v>
      </c>
      <c r="T909">
        <v>401.35</v>
      </c>
      <c r="U909">
        <v>113.39</v>
      </c>
      <c r="V909">
        <v>2.54</v>
      </c>
      <c r="W909">
        <v>9.9499999999999993</v>
      </c>
      <c r="X909">
        <v>4.17</v>
      </c>
      <c r="Y909">
        <v>2</v>
      </c>
      <c r="Z909" t="s">
        <v>4250</v>
      </c>
      <c r="AA909">
        <v>0</v>
      </c>
      <c r="AB909">
        <v>4</v>
      </c>
      <c r="AC909">
        <v>4.4249761904761904</v>
      </c>
      <c r="AE909" t="s">
        <v>7949</v>
      </c>
      <c r="AH909">
        <v>0</v>
      </c>
      <c r="AI909">
        <v>0</v>
      </c>
    </row>
    <row r="910" spans="2:35" x14ac:dyDescent="0.25">
      <c r="B910">
        <v>15.3</v>
      </c>
      <c r="J910" t="s">
        <v>22089</v>
      </c>
      <c r="K910" t="s">
        <v>22103</v>
      </c>
      <c r="L910" t="s">
        <v>22127</v>
      </c>
      <c r="M910" t="s">
        <v>22215</v>
      </c>
      <c r="N910" t="s">
        <v>23088</v>
      </c>
      <c r="O910" t="s">
        <v>27368</v>
      </c>
      <c r="P910">
        <v>6</v>
      </c>
      <c r="Q910">
        <v>2</v>
      </c>
      <c r="R910">
        <v>1.5</v>
      </c>
      <c r="S910">
        <v>1.52</v>
      </c>
      <c r="T910">
        <v>435.79</v>
      </c>
      <c r="U910">
        <v>113.39</v>
      </c>
      <c r="V910">
        <v>3.19</v>
      </c>
      <c r="W910">
        <v>8.7100000000000009</v>
      </c>
      <c r="X910">
        <v>4.17</v>
      </c>
      <c r="Y910">
        <v>2</v>
      </c>
      <c r="Z910" t="s">
        <v>4250</v>
      </c>
      <c r="AA910">
        <v>0</v>
      </c>
      <c r="AB910">
        <v>4</v>
      </c>
      <c r="AC910">
        <v>4.17897619047619</v>
      </c>
      <c r="AE910" t="s">
        <v>7949</v>
      </c>
      <c r="AH910">
        <v>0</v>
      </c>
      <c r="AI910">
        <v>0</v>
      </c>
    </row>
    <row r="911" spans="2:35" x14ac:dyDescent="0.25">
      <c r="B911">
        <v>26450</v>
      </c>
      <c r="J911" t="s">
        <v>22089</v>
      </c>
      <c r="K911" t="s">
        <v>22103</v>
      </c>
      <c r="L911" t="s">
        <v>22127</v>
      </c>
      <c r="M911" t="s">
        <v>22215</v>
      </c>
      <c r="N911" t="s">
        <v>23086</v>
      </c>
      <c r="O911" t="s">
        <v>27366</v>
      </c>
      <c r="P911">
        <v>6</v>
      </c>
      <c r="Q911">
        <v>2</v>
      </c>
      <c r="R911">
        <v>1.5</v>
      </c>
      <c r="S911">
        <v>1.52</v>
      </c>
      <c r="T911">
        <v>435.79</v>
      </c>
      <c r="U911">
        <v>113.39</v>
      </c>
      <c r="V911">
        <v>3.19</v>
      </c>
      <c r="W911">
        <v>8.7100000000000009</v>
      </c>
      <c r="X911">
        <v>4.17</v>
      </c>
      <c r="Y911">
        <v>2</v>
      </c>
      <c r="Z911" t="s">
        <v>4250</v>
      </c>
      <c r="AA911">
        <v>0</v>
      </c>
      <c r="AB911">
        <v>4</v>
      </c>
      <c r="AC911">
        <v>4.17897619047619</v>
      </c>
      <c r="AE911" t="s">
        <v>7949</v>
      </c>
      <c r="AH911">
        <v>0</v>
      </c>
      <c r="AI911">
        <v>0</v>
      </c>
    </row>
    <row r="912" spans="2:35" x14ac:dyDescent="0.25">
      <c r="B912">
        <v>65</v>
      </c>
      <c r="J912" t="s">
        <v>22089</v>
      </c>
      <c r="K912" t="s">
        <v>22103</v>
      </c>
      <c r="L912" t="s">
        <v>22127</v>
      </c>
      <c r="M912" t="s">
        <v>22215</v>
      </c>
      <c r="N912" t="s">
        <v>23089</v>
      </c>
      <c r="O912" t="s">
        <v>27369</v>
      </c>
      <c r="P912">
        <v>5</v>
      </c>
      <c r="Q912">
        <v>2</v>
      </c>
      <c r="R912">
        <v>2.65</v>
      </c>
      <c r="S912">
        <v>2.68</v>
      </c>
      <c r="T912">
        <v>374.8</v>
      </c>
      <c r="U912">
        <v>89.6</v>
      </c>
      <c r="V912">
        <v>3.08</v>
      </c>
      <c r="W912">
        <v>10.06</v>
      </c>
      <c r="X912">
        <v>6.26</v>
      </c>
      <c r="Y912">
        <v>2</v>
      </c>
      <c r="Z912" t="s">
        <v>4250</v>
      </c>
      <c r="AA912">
        <v>0</v>
      </c>
      <c r="AB912">
        <v>3</v>
      </c>
      <c r="AC912">
        <v>5.069285714285714</v>
      </c>
      <c r="AE912" t="s">
        <v>7949</v>
      </c>
      <c r="AH912">
        <v>0</v>
      </c>
      <c r="AI912">
        <v>0</v>
      </c>
    </row>
    <row r="913" spans="2:35" x14ac:dyDescent="0.25">
      <c r="B913">
        <v>126</v>
      </c>
      <c r="J913" t="s">
        <v>22089</v>
      </c>
      <c r="K913" t="s">
        <v>22103</v>
      </c>
      <c r="L913" t="s">
        <v>22127</v>
      </c>
      <c r="M913" t="s">
        <v>22215</v>
      </c>
      <c r="N913" t="s">
        <v>23090</v>
      </c>
      <c r="O913" t="s">
        <v>27370</v>
      </c>
      <c r="P913">
        <v>6</v>
      </c>
      <c r="Q913">
        <v>2</v>
      </c>
      <c r="R913">
        <v>2.4500000000000002</v>
      </c>
      <c r="S913">
        <v>2.4500000000000002</v>
      </c>
      <c r="T913">
        <v>463.85</v>
      </c>
      <c r="U913">
        <v>94.01</v>
      </c>
      <c r="V913">
        <v>3.88</v>
      </c>
      <c r="W913">
        <v>10.49</v>
      </c>
      <c r="X913">
        <v>4.43</v>
      </c>
      <c r="Y913">
        <v>3</v>
      </c>
      <c r="Z913" t="s">
        <v>4250</v>
      </c>
      <c r="AA913">
        <v>0</v>
      </c>
      <c r="AB913">
        <v>4</v>
      </c>
      <c r="AC913">
        <v>4.3995476190476186</v>
      </c>
      <c r="AE913" t="s">
        <v>7949</v>
      </c>
      <c r="AH913">
        <v>0</v>
      </c>
      <c r="AI913">
        <v>0</v>
      </c>
    </row>
    <row r="914" spans="2:35" x14ac:dyDescent="0.25">
      <c r="B914">
        <v>56.8</v>
      </c>
      <c r="J914" t="s">
        <v>22089</v>
      </c>
      <c r="K914" t="s">
        <v>22103</v>
      </c>
      <c r="L914" t="s">
        <v>22127</v>
      </c>
      <c r="M914" t="s">
        <v>22215</v>
      </c>
      <c r="N914" t="s">
        <v>23091</v>
      </c>
      <c r="O914" t="s">
        <v>27371</v>
      </c>
      <c r="P914">
        <v>6</v>
      </c>
      <c r="Q914">
        <v>2</v>
      </c>
      <c r="R914">
        <v>2.19</v>
      </c>
      <c r="S914">
        <v>2.2000000000000002</v>
      </c>
      <c r="T914">
        <v>440.81</v>
      </c>
      <c r="U914">
        <v>98.83</v>
      </c>
      <c r="V914">
        <v>3.33</v>
      </c>
      <c r="W914">
        <v>9.01</v>
      </c>
      <c r="X914">
        <v>4.17</v>
      </c>
      <c r="Y914">
        <v>2</v>
      </c>
      <c r="Z914" t="s">
        <v>4250</v>
      </c>
      <c r="AA914">
        <v>0</v>
      </c>
      <c r="AB914">
        <v>5</v>
      </c>
      <c r="AC914">
        <v>4.5334523809523812</v>
      </c>
      <c r="AE914" t="s">
        <v>7949</v>
      </c>
      <c r="AH914">
        <v>0</v>
      </c>
      <c r="AI914">
        <v>0</v>
      </c>
    </row>
    <row r="915" spans="2:35" x14ac:dyDescent="0.25">
      <c r="B915">
        <v>27.6</v>
      </c>
      <c r="J915" t="s">
        <v>22089</v>
      </c>
      <c r="K915" t="s">
        <v>22103</v>
      </c>
      <c r="L915" t="s">
        <v>22127</v>
      </c>
      <c r="M915" t="s">
        <v>22215</v>
      </c>
      <c r="N915" t="s">
        <v>23092</v>
      </c>
      <c r="O915" t="s">
        <v>27372</v>
      </c>
      <c r="P915">
        <v>5</v>
      </c>
      <c r="Q915">
        <v>2</v>
      </c>
      <c r="R915">
        <v>2.83</v>
      </c>
      <c r="S915">
        <v>2.85</v>
      </c>
      <c r="T915">
        <v>445.23</v>
      </c>
      <c r="U915">
        <v>89.6</v>
      </c>
      <c r="V915">
        <v>3.97</v>
      </c>
      <c r="W915">
        <v>8.82</v>
      </c>
      <c r="X915">
        <v>4.17</v>
      </c>
      <c r="Y915">
        <v>2</v>
      </c>
      <c r="Z915" t="s">
        <v>4250</v>
      </c>
      <c r="AA915">
        <v>0</v>
      </c>
      <c r="AB915">
        <v>4</v>
      </c>
      <c r="AC915">
        <v>4.4762142857142857</v>
      </c>
      <c r="AE915" t="s">
        <v>7949</v>
      </c>
      <c r="AH915">
        <v>0</v>
      </c>
      <c r="AI915">
        <v>0</v>
      </c>
    </row>
    <row r="916" spans="2:35" x14ac:dyDescent="0.25">
      <c r="B916">
        <v>76.3</v>
      </c>
      <c r="J916" t="s">
        <v>22089</v>
      </c>
      <c r="K916" t="s">
        <v>22103</v>
      </c>
      <c r="L916" t="s">
        <v>22127</v>
      </c>
      <c r="M916" t="s">
        <v>22215</v>
      </c>
      <c r="N916" t="s">
        <v>23093</v>
      </c>
      <c r="O916" t="s">
        <v>27373</v>
      </c>
      <c r="P916">
        <v>7</v>
      </c>
      <c r="Q916">
        <v>2</v>
      </c>
      <c r="R916">
        <v>1.97</v>
      </c>
      <c r="S916">
        <v>1.98</v>
      </c>
      <c r="T916">
        <v>407.35</v>
      </c>
      <c r="U916">
        <v>111.72</v>
      </c>
      <c r="V916">
        <v>2.0699999999999998</v>
      </c>
      <c r="W916">
        <v>8.91</v>
      </c>
      <c r="X916">
        <v>4.17</v>
      </c>
      <c r="Y916">
        <v>2</v>
      </c>
      <c r="Z916" t="s">
        <v>4250</v>
      </c>
      <c r="AA916">
        <v>0</v>
      </c>
      <c r="AB916">
        <v>5</v>
      </c>
      <c r="AC916">
        <v>4.437785714285714</v>
      </c>
      <c r="AE916" t="s">
        <v>7949</v>
      </c>
      <c r="AH916">
        <v>0</v>
      </c>
      <c r="AI916">
        <v>0</v>
      </c>
    </row>
    <row r="917" spans="2:35" x14ac:dyDescent="0.25">
      <c r="B917">
        <v>114</v>
      </c>
      <c r="J917" t="s">
        <v>22089</v>
      </c>
      <c r="K917" t="s">
        <v>22103</v>
      </c>
      <c r="L917" t="s">
        <v>22127</v>
      </c>
      <c r="M917" t="s">
        <v>22215</v>
      </c>
      <c r="N917" t="s">
        <v>23094</v>
      </c>
      <c r="O917" t="s">
        <v>27374</v>
      </c>
      <c r="P917">
        <v>6</v>
      </c>
      <c r="Q917">
        <v>2</v>
      </c>
      <c r="R917">
        <v>1.71</v>
      </c>
      <c r="S917">
        <v>1.71</v>
      </c>
      <c r="T917">
        <v>411.77</v>
      </c>
      <c r="U917">
        <v>102.49</v>
      </c>
      <c r="V917">
        <v>2.72</v>
      </c>
      <c r="W917">
        <v>9.93</v>
      </c>
      <c r="X917">
        <v>3.01</v>
      </c>
      <c r="Y917">
        <v>2</v>
      </c>
      <c r="Z917" t="s">
        <v>4250</v>
      </c>
      <c r="AA917">
        <v>0</v>
      </c>
      <c r="AB917">
        <v>4</v>
      </c>
      <c r="AC917">
        <v>4.7138809523809524</v>
      </c>
      <c r="AE917" t="s">
        <v>7949</v>
      </c>
      <c r="AH917">
        <v>0</v>
      </c>
      <c r="AI917">
        <v>0</v>
      </c>
    </row>
    <row r="918" spans="2:35" x14ac:dyDescent="0.25">
      <c r="B918">
        <v>24.7</v>
      </c>
      <c r="J918" t="s">
        <v>22089</v>
      </c>
      <c r="K918" t="s">
        <v>22103</v>
      </c>
      <c r="L918" t="s">
        <v>22127</v>
      </c>
      <c r="M918" t="s">
        <v>22215</v>
      </c>
      <c r="N918" t="s">
        <v>23095</v>
      </c>
      <c r="O918" t="s">
        <v>27375</v>
      </c>
      <c r="P918">
        <v>5</v>
      </c>
      <c r="Q918">
        <v>2</v>
      </c>
      <c r="R918">
        <v>2.52</v>
      </c>
      <c r="S918">
        <v>2.52</v>
      </c>
      <c r="T918">
        <v>455.23</v>
      </c>
      <c r="U918">
        <v>89.6</v>
      </c>
      <c r="V918">
        <v>3.43</v>
      </c>
      <c r="W918">
        <v>10.01</v>
      </c>
      <c r="X918">
        <v>4.17</v>
      </c>
      <c r="Y918">
        <v>2</v>
      </c>
      <c r="Z918" t="s">
        <v>4250</v>
      </c>
      <c r="AA918">
        <v>0</v>
      </c>
      <c r="AB918">
        <v>4</v>
      </c>
      <c r="AC918">
        <v>4.5597857142857148</v>
      </c>
      <c r="AE918" t="s">
        <v>7949</v>
      </c>
      <c r="AH918">
        <v>0</v>
      </c>
      <c r="AI918">
        <v>0</v>
      </c>
    </row>
    <row r="919" spans="2:35" x14ac:dyDescent="0.25">
      <c r="B919">
        <v>165</v>
      </c>
      <c r="J919" t="s">
        <v>22089</v>
      </c>
      <c r="K919" t="s">
        <v>22103</v>
      </c>
      <c r="L919" t="s">
        <v>22127</v>
      </c>
      <c r="M919" t="s">
        <v>22215</v>
      </c>
      <c r="N919" t="s">
        <v>23096</v>
      </c>
      <c r="O919" t="s">
        <v>27376</v>
      </c>
      <c r="P919">
        <v>7</v>
      </c>
      <c r="Q919">
        <v>2</v>
      </c>
      <c r="R919">
        <v>0.48</v>
      </c>
      <c r="S919">
        <v>0.48</v>
      </c>
      <c r="T919">
        <v>402.34</v>
      </c>
      <c r="U919">
        <v>126.28</v>
      </c>
      <c r="V919">
        <v>1.93</v>
      </c>
      <c r="W919">
        <v>9.6199999999999992</v>
      </c>
      <c r="X919">
        <v>3</v>
      </c>
      <c r="Y919">
        <v>2</v>
      </c>
      <c r="Z919" t="s">
        <v>4250</v>
      </c>
      <c r="AA919">
        <v>0</v>
      </c>
      <c r="AB919">
        <v>4</v>
      </c>
      <c r="AC919">
        <v>4.197571428571429</v>
      </c>
      <c r="AE919" t="s">
        <v>7949</v>
      </c>
      <c r="AH919">
        <v>0</v>
      </c>
      <c r="AI919">
        <v>0</v>
      </c>
    </row>
    <row r="920" spans="2:35" x14ac:dyDescent="0.25">
      <c r="B920">
        <v>26.6</v>
      </c>
      <c r="J920" t="s">
        <v>22089</v>
      </c>
      <c r="K920" t="s">
        <v>22103</v>
      </c>
      <c r="L920" t="s">
        <v>22127</v>
      </c>
      <c r="M920" t="s">
        <v>22215</v>
      </c>
      <c r="N920" t="s">
        <v>23097</v>
      </c>
      <c r="O920" t="s">
        <v>27377</v>
      </c>
      <c r="P920">
        <v>5</v>
      </c>
      <c r="Q920">
        <v>2</v>
      </c>
      <c r="R920">
        <v>2.27</v>
      </c>
      <c r="S920">
        <v>2.27</v>
      </c>
      <c r="T920">
        <v>410.78</v>
      </c>
      <c r="U920">
        <v>89.6</v>
      </c>
      <c r="V920">
        <v>3.32</v>
      </c>
      <c r="W920">
        <v>10.06</v>
      </c>
      <c r="X920">
        <v>4.17</v>
      </c>
      <c r="Y920">
        <v>2</v>
      </c>
      <c r="Z920" t="s">
        <v>4250</v>
      </c>
      <c r="AA920">
        <v>0</v>
      </c>
      <c r="AB920">
        <v>4</v>
      </c>
      <c r="AC920">
        <v>5.0022857142857147</v>
      </c>
      <c r="AE920" t="s">
        <v>7949</v>
      </c>
      <c r="AH920">
        <v>0</v>
      </c>
      <c r="AI920">
        <v>0</v>
      </c>
    </row>
    <row r="921" spans="2:35" x14ac:dyDescent="0.25">
      <c r="B921">
        <v>26.8</v>
      </c>
      <c r="J921" t="s">
        <v>22089</v>
      </c>
      <c r="K921" t="s">
        <v>22103</v>
      </c>
      <c r="L921" t="s">
        <v>22127</v>
      </c>
      <c r="M921" t="s">
        <v>22215</v>
      </c>
      <c r="N921" t="s">
        <v>23098</v>
      </c>
      <c r="O921" t="s">
        <v>27378</v>
      </c>
      <c r="P921">
        <v>6</v>
      </c>
      <c r="Q921">
        <v>2</v>
      </c>
      <c r="R921">
        <v>1.04</v>
      </c>
      <c r="S921">
        <v>1.04</v>
      </c>
      <c r="T921">
        <v>401.35</v>
      </c>
      <c r="U921">
        <v>113.39</v>
      </c>
      <c r="V921">
        <v>2.54</v>
      </c>
      <c r="W921">
        <v>9.9499999999999993</v>
      </c>
      <c r="X921">
        <v>4.17</v>
      </c>
      <c r="Y921">
        <v>2</v>
      </c>
      <c r="Z921" t="s">
        <v>4250</v>
      </c>
      <c r="AA921">
        <v>0</v>
      </c>
      <c r="AB921">
        <v>4</v>
      </c>
      <c r="AC921">
        <v>4.4249761904761904</v>
      </c>
      <c r="AE921" t="s">
        <v>7949</v>
      </c>
      <c r="AH921">
        <v>0</v>
      </c>
      <c r="AI921">
        <v>0</v>
      </c>
    </row>
    <row r="922" spans="2:35" x14ac:dyDescent="0.25">
      <c r="B922">
        <v>3039</v>
      </c>
      <c r="J922" t="s">
        <v>22089</v>
      </c>
      <c r="K922" t="s">
        <v>22103</v>
      </c>
      <c r="L922" t="s">
        <v>22127</v>
      </c>
      <c r="M922" t="s">
        <v>22215</v>
      </c>
      <c r="N922" t="s">
        <v>23099</v>
      </c>
      <c r="O922" t="s">
        <v>27379</v>
      </c>
      <c r="P922">
        <v>6</v>
      </c>
      <c r="Q922">
        <v>2</v>
      </c>
      <c r="R922">
        <v>1.1299999999999999</v>
      </c>
      <c r="S922">
        <v>1.1399999999999999</v>
      </c>
      <c r="T922">
        <v>406.36</v>
      </c>
      <c r="U922">
        <v>98.83</v>
      </c>
      <c r="V922">
        <v>2.52</v>
      </c>
      <c r="W922">
        <v>9.16</v>
      </c>
      <c r="X922">
        <v>4.68</v>
      </c>
      <c r="Y922">
        <v>2</v>
      </c>
      <c r="Z922" t="s">
        <v>4250</v>
      </c>
      <c r="AA922">
        <v>0</v>
      </c>
      <c r="AB922">
        <v>5</v>
      </c>
      <c r="AC922">
        <v>4.8745238095238097</v>
      </c>
      <c r="AE922" t="s">
        <v>7949</v>
      </c>
      <c r="AH922">
        <v>0</v>
      </c>
      <c r="AI922">
        <v>0</v>
      </c>
    </row>
    <row r="923" spans="2:35" x14ac:dyDescent="0.25">
      <c r="B923">
        <v>7950</v>
      </c>
      <c r="J923" t="s">
        <v>22089</v>
      </c>
      <c r="K923" t="s">
        <v>22103</v>
      </c>
      <c r="L923" t="s">
        <v>22127</v>
      </c>
      <c r="M923" t="s">
        <v>22215</v>
      </c>
      <c r="N923" t="s">
        <v>23100</v>
      </c>
      <c r="O923" t="s">
        <v>27380</v>
      </c>
      <c r="P923">
        <v>8</v>
      </c>
      <c r="Q923">
        <v>2</v>
      </c>
      <c r="R923">
        <v>1.82</v>
      </c>
      <c r="S923">
        <v>1.84</v>
      </c>
      <c r="T923">
        <v>401.4</v>
      </c>
      <c r="U923">
        <v>120.95</v>
      </c>
      <c r="V923">
        <v>1.45</v>
      </c>
      <c r="W923">
        <v>8.91</v>
      </c>
      <c r="X923">
        <v>5.5</v>
      </c>
      <c r="Y923">
        <v>2</v>
      </c>
      <c r="Z923" t="s">
        <v>4250</v>
      </c>
      <c r="AA923">
        <v>0</v>
      </c>
      <c r="AB923">
        <v>6</v>
      </c>
      <c r="AC923">
        <v>4.2042857142857146</v>
      </c>
      <c r="AE923" t="s">
        <v>7949</v>
      </c>
      <c r="AH923">
        <v>0</v>
      </c>
      <c r="AI923">
        <v>0</v>
      </c>
    </row>
    <row r="924" spans="2:35" x14ac:dyDescent="0.25">
      <c r="B924">
        <v>2740</v>
      </c>
      <c r="J924" t="s">
        <v>22089</v>
      </c>
      <c r="K924" t="s">
        <v>22103</v>
      </c>
      <c r="L924" t="s">
        <v>22127</v>
      </c>
      <c r="M924" t="s">
        <v>22215</v>
      </c>
      <c r="N924" t="s">
        <v>23101</v>
      </c>
      <c r="O924" t="s">
        <v>27381</v>
      </c>
      <c r="P924">
        <v>6</v>
      </c>
      <c r="Q924">
        <v>2</v>
      </c>
      <c r="R924">
        <v>2.12</v>
      </c>
      <c r="S924">
        <v>2.13</v>
      </c>
      <c r="T924">
        <v>404.83</v>
      </c>
      <c r="U924">
        <v>98.83</v>
      </c>
      <c r="V924">
        <v>2.7</v>
      </c>
      <c r="W924">
        <v>10.06</v>
      </c>
      <c r="X924">
        <v>5.5</v>
      </c>
      <c r="Y924">
        <v>2</v>
      </c>
      <c r="Z924" t="s">
        <v>4250</v>
      </c>
      <c r="AA924">
        <v>0</v>
      </c>
      <c r="AB924">
        <v>5</v>
      </c>
      <c r="AC924">
        <v>4.825452380952381</v>
      </c>
      <c r="AE924" t="s">
        <v>7949</v>
      </c>
      <c r="AH924">
        <v>0</v>
      </c>
      <c r="AI924">
        <v>0</v>
      </c>
    </row>
    <row r="925" spans="2:35" x14ac:dyDescent="0.25">
      <c r="B925">
        <v>494</v>
      </c>
      <c r="J925" t="s">
        <v>22089</v>
      </c>
      <c r="K925" t="s">
        <v>22103</v>
      </c>
      <c r="L925" t="s">
        <v>22127</v>
      </c>
      <c r="M925" t="s">
        <v>22215</v>
      </c>
      <c r="N925" t="s">
        <v>23102</v>
      </c>
      <c r="O925" t="s">
        <v>27382</v>
      </c>
      <c r="P925">
        <v>8</v>
      </c>
      <c r="Q925">
        <v>2</v>
      </c>
      <c r="R925">
        <v>3.43</v>
      </c>
      <c r="S925">
        <v>3.48</v>
      </c>
      <c r="T925">
        <v>437.38</v>
      </c>
      <c r="U925">
        <v>120.95</v>
      </c>
      <c r="V925">
        <v>2.08</v>
      </c>
      <c r="W925">
        <v>8.0299999999999994</v>
      </c>
      <c r="X925">
        <v>4.16</v>
      </c>
      <c r="Y925">
        <v>2</v>
      </c>
      <c r="Z925" t="s">
        <v>4250</v>
      </c>
      <c r="AA925">
        <v>0</v>
      </c>
      <c r="AB925">
        <v>6</v>
      </c>
      <c r="AC925">
        <v>2.992285714285714</v>
      </c>
      <c r="AE925" t="s">
        <v>7949</v>
      </c>
      <c r="AH925">
        <v>0</v>
      </c>
      <c r="AI925">
        <v>0</v>
      </c>
    </row>
    <row r="926" spans="2:35" x14ac:dyDescent="0.25">
      <c r="B926">
        <v>34</v>
      </c>
      <c r="J926" t="s">
        <v>22089</v>
      </c>
      <c r="K926" t="s">
        <v>22103</v>
      </c>
      <c r="L926" t="s">
        <v>22127</v>
      </c>
      <c r="M926" t="s">
        <v>22215</v>
      </c>
      <c r="N926" t="s">
        <v>23103</v>
      </c>
      <c r="O926" t="s">
        <v>27383</v>
      </c>
      <c r="P926">
        <v>7</v>
      </c>
      <c r="Q926">
        <v>2</v>
      </c>
      <c r="R926">
        <v>3.53</v>
      </c>
      <c r="S926">
        <v>3.56</v>
      </c>
      <c r="T926">
        <v>423.81</v>
      </c>
      <c r="U926">
        <v>111.72</v>
      </c>
      <c r="V926">
        <v>2.4300000000000002</v>
      </c>
      <c r="W926">
        <v>8.24</v>
      </c>
      <c r="X926">
        <v>4.5199999999999996</v>
      </c>
      <c r="Y926">
        <v>2</v>
      </c>
      <c r="Z926" t="s">
        <v>4250</v>
      </c>
      <c r="AA926">
        <v>0</v>
      </c>
      <c r="AB926">
        <v>5</v>
      </c>
      <c r="AC926">
        <v>3.2752142857142861</v>
      </c>
      <c r="AE926" t="s">
        <v>7949</v>
      </c>
      <c r="AH926">
        <v>0</v>
      </c>
      <c r="AI926">
        <v>0</v>
      </c>
    </row>
    <row r="927" spans="2:35" x14ac:dyDescent="0.25">
      <c r="B927">
        <v>75.900000000000006</v>
      </c>
      <c r="J927" t="s">
        <v>22089</v>
      </c>
      <c r="K927" t="s">
        <v>22103</v>
      </c>
      <c r="L927" t="s">
        <v>22127</v>
      </c>
      <c r="M927" t="s">
        <v>22215</v>
      </c>
      <c r="N927" t="s">
        <v>23104</v>
      </c>
      <c r="O927" t="s">
        <v>27384</v>
      </c>
      <c r="P927">
        <v>7</v>
      </c>
      <c r="Q927">
        <v>2</v>
      </c>
      <c r="R927">
        <v>3.65</v>
      </c>
      <c r="S927">
        <v>3.7</v>
      </c>
      <c r="T927">
        <v>447.83</v>
      </c>
      <c r="U927">
        <v>122.62</v>
      </c>
      <c r="V927">
        <v>2.9</v>
      </c>
      <c r="W927">
        <v>8.39</v>
      </c>
      <c r="X927">
        <v>4.5199999999999996</v>
      </c>
      <c r="Y927">
        <v>2</v>
      </c>
      <c r="Z927" t="s">
        <v>4250</v>
      </c>
      <c r="AA927">
        <v>0</v>
      </c>
      <c r="AB927">
        <v>5</v>
      </c>
      <c r="AC927">
        <v>2.6976428571428568</v>
      </c>
      <c r="AE927" t="s">
        <v>7949</v>
      </c>
      <c r="AH927">
        <v>0</v>
      </c>
      <c r="AI927">
        <v>0</v>
      </c>
    </row>
    <row r="928" spans="2:35" x14ac:dyDescent="0.25">
      <c r="B928">
        <v>32.299999999999997</v>
      </c>
      <c r="J928" t="s">
        <v>22089</v>
      </c>
      <c r="K928" t="s">
        <v>22103</v>
      </c>
      <c r="L928" t="s">
        <v>22127</v>
      </c>
      <c r="M928" t="s">
        <v>22215</v>
      </c>
      <c r="N928" t="s">
        <v>23105</v>
      </c>
      <c r="O928" t="s">
        <v>27385</v>
      </c>
      <c r="P928">
        <v>6</v>
      </c>
      <c r="Q928">
        <v>2</v>
      </c>
      <c r="R928">
        <v>3.4</v>
      </c>
      <c r="S928">
        <v>3.4</v>
      </c>
      <c r="T928">
        <v>472.83</v>
      </c>
      <c r="U928">
        <v>98.83</v>
      </c>
      <c r="V928">
        <v>3.93</v>
      </c>
      <c r="W928">
        <v>9.5399999999999991</v>
      </c>
      <c r="X928">
        <v>4.53</v>
      </c>
      <c r="Y928">
        <v>2</v>
      </c>
      <c r="Z928" t="s">
        <v>4250</v>
      </c>
      <c r="AA928">
        <v>0</v>
      </c>
      <c r="AB928">
        <v>6</v>
      </c>
      <c r="AC928">
        <v>3.499738095238095</v>
      </c>
      <c r="AE928" t="s">
        <v>7949</v>
      </c>
      <c r="AH928">
        <v>0</v>
      </c>
      <c r="AI928">
        <v>0</v>
      </c>
    </row>
    <row r="929" spans="2:35" x14ac:dyDescent="0.25">
      <c r="B929">
        <v>29.4</v>
      </c>
      <c r="J929" t="s">
        <v>22089</v>
      </c>
      <c r="K929" t="s">
        <v>22103</v>
      </c>
      <c r="L929" t="s">
        <v>22127</v>
      </c>
      <c r="M929" t="s">
        <v>22215</v>
      </c>
      <c r="N929" t="s">
        <v>23106</v>
      </c>
      <c r="O929" t="s">
        <v>27386</v>
      </c>
      <c r="P929">
        <v>6</v>
      </c>
      <c r="Q929">
        <v>2</v>
      </c>
      <c r="R929">
        <v>2.62</v>
      </c>
      <c r="S929">
        <v>2.63</v>
      </c>
      <c r="T929">
        <v>417.8</v>
      </c>
      <c r="U929">
        <v>113.39</v>
      </c>
      <c r="V929">
        <v>2.9</v>
      </c>
      <c r="W929">
        <v>9.2799999999999994</v>
      </c>
      <c r="X929">
        <v>4.5199999999999996</v>
      </c>
      <c r="Y929">
        <v>2</v>
      </c>
      <c r="Z929" t="s">
        <v>4250</v>
      </c>
      <c r="AA929">
        <v>0</v>
      </c>
      <c r="AB929">
        <v>4</v>
      </c>
      <c r="AC929">
        <v>3.9974761904761902</v>
      </c>
      <c r="AE929" t="s">
        <v>7949</v>
      </c>
      <c r="AH929">
        <v>0</v>
      </c>
      <c r="AI929">
        <v>0</v>
      </c>
    </row>
    <row r="930" spans="2:35" x14ac:dyDescent="0.25">
      <c r="B930">
        <v>73.099999999999994</v>
      </c>
      <c r="J930" t="s">
        <v>22089</v>
      </c>
      <c r="K930" t="s">
        <v>22103</v>
      </c>
      <c r="L930" t="s">
        <v>22127</v>
      </c>
      <c r="M930" t="s">
        <v>22215</v>
      </c>
      <c r="N930" t="s">
        <v>23107</v>
      </c>
      <c r="O930" t="s">
        <v>27387</v>
      </c>
      <c r="P930">
        <v>7</v>
      </c>
      <c r="Q930">
        <v>2</v>
      </c>
      <c r="R930">
        <v>3.21</v>
      </c>
      <c r="S930">
        <v>3.24</v>
      </c>
      <c r="T930">
        <v>437.83</v>
      </c>
      <c r="U930">
        <v>111.72</v>
      </c>
      <c r="V930">
        <v>2.74</v>
      </c>
      <c r="W930">
        <v>8.3000000000000007</v>
      </c>
      <c r="X930">
        <v>4.5199999999999996</v>
      </c>
      <c r="Y930">
        <v>2</v>
      </c>
      <c r="Z930" t="s">
        <v>4250</v>
      </c>
      <c r="AA930">
        <v>0</v>
      </c>
      <c r="AB930">
        <v>5</v>
      </c>
      <c r="AC930">
        <v>3.4950714285714279</v>
      </c>
      <c r="AE930" t="s">
        <v>7949</v>
      </c>
      <c r="AH930">
        <v>0</v>
      </c>
      <c r="AI930">
        <v>0</v>
      </c>
    </row>
    <row r="931" spans="2:35" x14ac:dyDescent="0.25">
      <c r="B931">
        <v>13.6</v>
      </c>
      <c r="J931" t="s">
        <v>22089</v>
      </c>
      <c r="K931" t="s">
        <v>22103</v>
      </c>
      <c r="L931" t="s">
        <v>22127</v>
      </c>
      <c r="M931" t="s">
        <v>22215</v>
      </c>
      <c r="N931" t="s">
        <v>23108</v>
      </c>
      <c r="O931" t="s">
        <v>27388</v>
      </c>
      <c r="P931">
        <v>7</v>
      </c>
      <c r="Q931">
        <v>2</v>
      </c>
      <c r="R931">
        <v>4.76</v>
      </c>
      <c r="S931">
        <v>4.84</v>
      </c>
      <c r="T931">
        <v>491.8</v>
      </c>
      <c r="U931">
        <v>111.72</v>
      </c>
      <c r="V931">
        <v>3.36</v>
      </c>
      <c r="W931">
        <v>8.11</v>
      </c>
      <c r="X931">
        <v>4.5199999999999996</v>
      </c>
      <c r="Y931">
        <v>2</v>
      </c>
      <c r="Z931" t="s">
        <v>4250</v>
      </c>
      <c r="AA931">
        <v>0</v>
      </c>
      <c r="AB931">
        <v>6</v>
      </c>
      <c r="AC931">
        <v>1.914571428571429</v>
      </c>
      <c r="AE931" t="s">
        <v>7949</v>
      </c>
      <c r="AH931">
        <v>0</v>
      </c>
      <c r="AI931">
        <v>0</v>
      </c>
    </row>
    <row r="932" spans="2:35" x14ac:dyDescent="0.25">
      <c r="B932">
        <v>50.6</v>
      </c>
      <c r="J932" t="s">
        <v>22089</v>
      </c>
      <c r="K932" t="s">
        <v>22103</v>
      </c>
      <c r="L932" t="s">
        <v>22127</v>
      </c>
      <c r="M932" t="s">
        <v>22215</v>
      </c>
      <c r="N932" t="s">
        <v>23109</v>
      </c>
      <c r="O932" t="s">
        <v>27389</v>
      </c>
      <c r="P932">
        <v>6</v>
      </c>
      <c r="Q932">
        <v>2</v>
      </c>
      <c r="R932">
        <v>2.4500000000000002</v>
      </c>
      <c r="S932">
        <v>2.46</v>
      </c>
      <c r="T932">
        <v>431.83</v>
      </c>
      <c r="U932">
        <v>113.39</v>
      </c>
      <c r="V932">
        <v>3.2</v>
      </c>
      <c r="W932">
        <v>9.34</v>
      </c>
      <c r="X932">
        <v>4.5199999999999996</v>
      </c>
      <c r="Y932">
        <v>2</v>
      </c>
      <c r="Z932" t="s">
        <v>4250</v>
      </c>
      <c r="AA932">
        <v>0</v>
      </c>
      <c r="AB932">
        <v>4</v>
      </c>
      <c r="AC932">
        <v>3.9822619047619048</v>
      </c>
      <c r="AE932" t="s">
        <v>7949</v>
      </c>
      <c r="AH932">
        <v>0</v>
      </c>
      <c r="AI932">
        <v>0</v>
      </c>
    </row>
    <row r="933" spans="2:35" x14ac:dyDescent="0.25">
      <c r="B933">
        <v>17050</v>
      </c>
      <c r="J933" t="s">
        <v>22089</v>
      </c>
      <c r="K933" t="s">
        <v>22103</v>
      </c>
      <c r="L933" t="s">
        <v>22127</v>
      </c>
      <c r="M933" t="s">
        <v>22215</v>
      </c>
      <c r="N933" t="s">
        <v>23110</v>
      </c>
      <c r="O933" t="s">
        <v>27390</v>
      </c>
      <c r="P933">
        <v>5</v>
      </c>
      <c r="Q933">
        <v>2</v>
      </c>
      <c r="R933">
        <v>2.37</v>
      </c>
      <c r="S933">
        <v>2.37</v>
      </c>
      <c r="T933">
        <v>427.24</v>
      </c>
      <c r="U933">
        <v>89.6</v>
      </c>
      <c r="V933">
        <v>3.83</v>
      </c>
      <c r="W933">
        <v>10.199999999999999</v>
      </c>
      <c r="X933">
        <v>4.0199999999999996</v>
      </c>
      <c r="Y933">
        <v>2</v>
      </c>
      <c r="Z933" t="s">
        <v>4250</v>
      </c>
      <c r="AA933">
        <v>0</v>
      </c>
      <c r="AB933">
        <v>4</v>
      </c>
      <c r="AC933">
        <v>4.834714285714286</v>
      </c>
      <c r="AE933" t="s">
        <v>7949</v>
      </c>
      <c r="AH933">
        <v>0</v>
      </c>
      <c r="AI933">
        <v>0</v>
      </c>
    </row>
    <row r="934" spans="2:35" x14ac:dyDescent="0.25">
      <c r="B934">
        <v>19.100000000000001</v>
      </c>
      <c r="J934" t="s">
        <v>22089</v>
      </c>
      <c r="K934" t="s">
        <v>22103</v>
      </c>
      <c r="L934" t="s">
        <v>22127</v>
      </c>
      <c r="M934" t="s">
        <v>22215</v>
      </c>
      <c r="N934" t="s">
        <v>23111</v>
      </c>
      <c r="O934" t="s">
        <v>27391</v>
      </c>
      <c r="P934">
        <v>6</v>
      </c>
      <c r="Q934">
        <v>2</v>
      </c>
      <c r="R934">
        <v>1.1399999999999999</v>
      </c>
      <c r="S934">
        <v>1.1399999999999999</v>
      </c>
      <c r="T934">
        <v>417.8</v>
      </c>
      <c r="U934">
        <v>113.39</v>
      </c>
      <c r="V934">
        <v>3.05</v>
      </c>
      <c r="W934">
        <v>10.1</v>
      </c>
      <c r="X934">
        <v>4.0199999999999996</v>
      </c>
      <c r="Y934">
        <v>2</v>
      </c>
      <c r="Z934" t="s">
        <v>4250</v>
      </c>
      <c r="AA934">
        <v>0</v>
      </c>
      <c r="AB934">
        <v>4</v>
      </c>
      <c r="AC934">
        <v>4.3074761904761907</v>
      </c>
      <c r="AE934" t="s">
        <v>7949</v>
      </c>
      <c r="AH934">
        <v>0</v>
      </c>
      <c r="AI934">
        <v>0</v>
      </c>
    </row>
    <row r="935" spans="2:35" x14ac:dyDescent="0.25">
      <c r="B935">
        <v>31911</v>
      </c>
      <c r="J935" t="s">
        <v>22089</v>
      </c>
      <c r="K935" t="s">
        <v>22103</v>
      </c>
      <c r="L935" t="s">
        <v>22127</v>
      </c>
      <c r="M935" t="s">
        <v>22215</v>
      </c>
      <c r="N935" t="s">
        <v>23112</v>
      </c>
      <c r="O935" t="s">
        <v>27392</v>
      </c>
      <c r="P935">
        <v>6</v>
      </c>
      <c r="Q935">
        <v>2</v>
      </c>
      <c r="R935">
        <v>1.1399999999999999</v>
      </c>
      <c r="S935">
        <v>1.1399999999999999</v>
      </c>
      <c r="T935">
        <v>417.8</v>
      </c>
      <c r="U935">
        <v>113.39</v>
      </c>
      <c r="V935">
        <v>3.05</v>
      </c>
      <c r="W935">
        <v>10.1</v>
      </c>
      <c r="X935">
        <v>4.0199999999999996</v>
      </c>
      <c r="Y935">
        <v>2</v>
      </c>
      <c r="Z935" t="s">
        <v>4250</v>
      </c>
      <c r="AA935">
        <v>0</v>
      </c>
      <c r="AB935">
        <v>4</v>
      </c>
      <c r="AC935">
        <v>4.3074761904761907</v>
      </c>
      <c r="AE935" t="s">
        <v>7949</v>
      </c>
      <c r="AH935">
        <v>0</v>
      </c>
      <c r="AI935">
        <v>0</v>
      </c>
    </row>
    <row r="936" spans="2:35" x14ac:dyDescent="0.25">
      <c r="B936">
        <v>3.5</v>
      </c>
      <c r="J936" t="s">
        <v>22089</v>
      </c>
      <c r="K936" t="s">
        <v>22103</v>
      </c>
      <c r="L936" t="s">
        <v>22127</v>
      </c>
      <c r="M936" t="s">
        <v>22215</v>
      </c>
      <c r="N936" t="s">
        <v>23113</v>
      </c>
      <c r="O936" t="s">
        <v>27393</v>
      </c>
      <c r="P936">
        <v>7</v>
      </c>
      <c r="Q936">
        <v>2</v>
      </c>
      <c r="R936">
        <v>2.62</v>
      </c>
      <c r="S936">
        <v>2.64</v>
      </c>
      <c r="T936">
        <v>431.37</v>
      </c>
      <c r="U936">
        <v>111.72</v>
      </c>
      <c r="V936">
        <v>2.0699999999999998</v>
      </c>
      <c r="W936">
        <v>8.7899999999999991</v>
      </c>
      <c r="X936">
        <v>4.17</v>
      </c>
      <c r="Y936">
        <v>2</v>
      </c>
      <c r="Z936" t="s">
        <v>4250</v>
      </c>
      <c r="AA936">
        <v>0</v>
      </c>
      <c r="AB936">
        <v>6</v>
      </c>
      <c r="AC936">
        <v>3.9562142857142848</v>
      </c>
      <c r="AE936" t="s">
        <v>7949</v>
      </c>
      <c r="AH936">
        <v>0</v>
      </c>
      <c r="AI936">
        <v>0</v>
      </c>
    </row>
    <row r="937" spans="2:35" x14ac:dyDescent="0.25">
      <c r="B937">
        <v>1</v>
      </c>
      <c r="J937" t="s">
        <v>22089</v>
      </c>
      <c r="K937" t="s">
        <v>22103</v>
      </c>
      <c r="L937" t="s">
        <v>22127</v>
      </c>
      <c r="M937" t="s">
        <v>22215</v>
      </c>
      <c r="N937" t="s">
        <v>23114</v>
      </c>
      <c r="O937" t="s">
        <v>27394</v>
      </c>
      <c r="P937">
        <v>7</v>
      </c>
      <c r="Q937">
        <v>2</v>
      </c>
      <c r="R937">
        <v>2.7</v>
      </c>
      <c r="S937">
        <v>2.71</v>
      </c>
      <c r="T937">
        <v>445.4</v>
      </c>
      <c r="U937">
        <v>111.72</v>
      </c>
      <c r="V937">
        <v>2.46</v>
      </c>
      <c r="W937">
        <v>8.7899999999999991</v>
      </c>
      <c r="X937">
        <v>4.17</v>
      </c>
      <c r="Y937">
        <v>2</v>
      </c>
      <c r="Z937" t="s">
        <v>4250</v>
      </c>
      <c r="AA937">
        <v>0</v>
      </c>
      <c r="AB937">
        <v>6</v>
      </c>
      <c r="AC937">
        <v>3.8159999999999998</v>
      </c>
      <c r="AE937" t="s">
        <v>7949</v>
      </c>
      <c r="AH937">
        <v>0</v>
      </c>
      <c r="AI937">
        <v>0</v>
      </c>
    </row>
    <row r="938" spans="2:35" x14ac:dyDescent="0.25">
      <c r="B938">
        <v>37.1</v>
      </c>
      <c r="J938" t="s">
        <v>22089</v>
      </c>
      <c r="K938" t="s">
        <v>22103</v>
      </c>
      <c r="L938" t="s">
        <v>22127</v>
      </c>
      <c r="M938" t="s">
        <v>22215</v>
      </c>
      <c r="N938" t="s">
        <v>23115</v>
      </c>
      <c r="O938" t="s">
        <v>27395</v>
      </c>
      <c r="P938">
        <v>5</v>
      </c>
      <c r="Q938">
        <v>2</v>
      </c>
      <c r="R938">
        <v>2.37</v>
      </c>
      <c r="S938">
        <v>2.37</v>
      </c>
      <c r="T938">
        <v>427.24</v>
      </c>
      <c r="U938">
        <v>89.6</v>
      </c>
      <c r="V938">
        <v>3.83</v>
      </c>
      <c r="W938">
        <v>10.199999999999999</v>
      </c>
      <c r="X938">
        <v>4.0199999999999996</v>
      </c>
      <c r="Y938">
        <v>2</v>
      </c>
      <c r="Z938" t="s">
        <v>4250</v>
      </c>
      <c r="AA938">
        <v>0</v>
      </c>
      <c r="AB938">
        <v>4</v>
      </c>
      <c r="AC938">
        <v>4.834714285714286</v>
      </c>
      <c r="AE938" t="s">
        <v>7949</v>
      </c>
      <c r="AH938">
        <v>0</v>
      </c>
      <c r="AI938">
        <v>0</v>
      </c>
    </row>
    <row r="939" spans="2:35" x14ac:dyDescent="0.25">
      <c r="B939">
        <v>44.3</v>
      </c>
      <c r="J939" t="s">
        <v>22089</v>
      </c>
      <c r="K939" t="s">
        <v>22103</v>
      </c>
      <c r="L939" t="s">
        <v>22127</v>
      </c>
      <c r="M939" t="s">
        <v>22215</v>
      </c>
      <c r="N939" t="s">
        <v>23111</v>
      </c>
      <c r="O939" t="s">
        <v>27391</v>
      </c>
      <c r="P939">
        <v>6</v>
      </c>
      <c r="Q939">
        <v>2</v>
      </c>
      <c r="R939">
        <v>1.1399999999999999</v>
      </c>
      <c r="S939">
        <v>1.1399999999999999</v>
      </c>
      <c r="T939">
        <v>417.8</v>
      </c>
      <c r="U939">
        <v>113.39</v>
      </c>
      <c r="V939">
        <v>3.05</v>
      </c>
      <c r="W939">
        <v>10.1</v>
      </c>
      <c r="X939">
        <v>4.0199999999999996</v>
      </c>
      <c r="Y939">
        <v>2</v>
      </c>
      <c r="Z939" t="s">
        <v>4250</v>
      </c>
      <c r="AA939">
        <v>0</v>
      </c>
      <c r="AB939">
        <v>4</v>
      </c>
      <c r="AC939">
        <v>4.3074761904761907</v>
      </c>
      <c r="AE939" t="s">
        <v>7949</v>
      </c>
      <c r="AH939">
        <v>0</v>
      </c>
      <c r="AI939">
        <v>0</v>
      </c>
    </row>
    <row r="940" spans="2:35" x14ac:dyDescent="0.25">
      <c r="B940">
        <v>22.7</v>
      </c>
      <c r="J940" t="s">
        <v>22089</v>
      </c>
      <c r="K940" t="s">
        <v>22103</v>
      </c>
      <c r="L940" t="s">
        <v>22127</v>
      </c>
      <c r="M940" t="s">
        <v>22215</v>
      </c>
      <c r="N940" t="s">
        <v>23115</v>
      </c>
      <c r="O940" t="s">
        <v>27395</v>
      </c>
      <c r="P940">
        <v>5</v>
      </c>
      <c r="Q940">
        <v>2</v>
      </c>
      <c r="R940">
        <v>2.37</v>
      </c>
      <c r="S940">
        <v>2.37</v>
      </c>
      <c r="T940">
        <v>427.24</v>
      </c>
      <c r="U940">
        <v>89.6</v>
      </c>
      <c r="V940">
        <v>3.83</v>
      </c>
      <c r="W940">
        <v>10.199999999999999</v>
      </c>
      <c r="X940">
        <v>4.0199999999999996</v>
      </c>
      <c r="Y940">
        <v>2</v>
      </c>
      <c r="Z940" t="s">
        <v>4250</v>
      </c>
      <c r="AA940">
        <v>0</v>
      </c>
      <c r="AB940">
        <v>4</v>
      </c>
      <c r="AC940">
        <v>4.834714285714286</v>
      </c>
      <c r="AE940" t="s">
        <v>7949</v>
      </c>
      <c r="AH940">
        <v>0</v>
      </c>
      <c r="AI940">
        <v>0</v>
      </c>
    </row>
    <row r="941" spans="2:35" x14ac:dyDescent="0.25">
      <c r="B941">
        <v>61.1</v>
      </c>
      <c r="J941" t="s">
        <v>22089</v>
      </c>
      <c r="K941" t="s">
        <v>22103</v>
      </c>
      <c r="L941" t="s">
        <v>22127</v>
      </c>
      <c r="M941" t="s">
        <v>22215</v>
      </c>
      <c r="N941" t="s">
        <v>23116</v>
      </c>
      <c r="O941" t="s">
        <v>27396</v>
      </c>
      <c r="P941">
        <v>6</v>
      </c>
      <c r="Q941">
        <v>2</v>
      </c>
      <c r="R941">
        <v>1.64</v>
      </c>
      <c r="S941">
        <v>1.64</v>
      </c>
      <c r="T941">
        <v>422.82</v>
      </c>
      <c r="U941">
        <v>98.83</v>
      </c>
      <c r="V941">
        <v>3.19</v>
      </c>
      <c r="W941">
        <v>10.39</v>
      </c>
      <c r="X941">
        <v>4.28</v>
      </c>
      <c r="Y941">
        <v>2</v>
      </c>
      <c r="Z941" t="s">
        <v>4250</v>
      </c>
      <c r="AA941">
        <v>0</v>
      </c>
      <c r="AB941">
        <v>5</v>
      </c>
      <c r="AC941">
        <v>4.7569523809523808</v>
      </c>
      <c r="AE941" t="s">
        <v>7949</v>
      </c>
      <c r="AH941">
        <v>0</v>
      </c>
      <c r="AI941">
        <v>0</v>
      </c>
    </row>
    <row r="942" spans="2:35" x14ac:dyDescent="0.25">
      <c r="B942">
        <v>97.1</v>
      </c>
      <c r="J942" t="s">
        <v>22089</v>
      </c>
      <c r="K942" t="s">
        <v>22103</v>
      </c>
      <c r="L942" t="s">
        <v>22127</v>
      </c>
      <c r="M942" t="s">
        <v>22215</v>
      </c>
      <c r="N942" t="s">
        <v>23117</v>
      </c>
      <c r="O942" t="s">
        <v>27397</v>
      </c>
      <c r="P942">
        <v>6</v>
      </c>
      <c r="Q942">
        <v>2</v>
      </c>
      <c r="R942">
        <v>1.53</v>
      </c>
      <c r="S942">
        <v>1.53</v>
      </c>
      <c r="T942">
        <v>436.85</v>
      </c>
      <c r="U942">
        <v>98.83</v>
      </c>
      <c r="V942">
        <v>3.5</v>
      </c>
      <c r="W942">
        <v>10.45</v>
      </c>
      <c r="X942">
        <v>4.28</v>
      </c>
      <c r="Y942">
        <v>2</v>
      </c>
      <c r="Z942" t="s">
        <v>4250</v>
      </c>
      <c r="AA942">
        <v>0</v>
      </c>
      <c r="AB942">
        <v>5</v>
      </c>
      <c r="AC942">
        <v>4.6567380952380946</v>
      </c>
      <c r="AE942" t="s">
        <v>7949</v>
      </c>
      <c r="AH942">
        <v>0</v>
      </c>
      <c r="AI942">
        <v>0</v>
      </c>
    </row>
    <row r="943" spans="2:35" x14ac:dyDescent="0.25">
      <c r="B943">
        <v>35.6</v>
      </c>
      <c r="J943" t="s">
        <v>22089</v>
      </c>
      <c r="K943" t="s">
        <v>22103</v>
      </c>
      <c r="L943" t="s">
        <v>22127</v>
      </c>
      <c r="M943" t="s">
        <v>22215</v>
      </c>
      <c r="N943" t="s">
        <v>23118</v>
      </c>
      <c r="O943" t="s">
        <v>27398</v>
      </c>
      <c r="P943">
        <v>9</v>
      </c>
      <c r="Q943">
        <v>2</v>
      </c>
      <c r="R943">
        <v>1.44</v>
      </c>
      <c r="S943">
        <v>1.45</v>
      </c>
      <c r="T943">
        <v>490.85</v>
      </c>
      <c r="U943">
        <v>137.75</v>
      </c>
      <c r="V943">
        <v>3.14</v>
      </c>
      <c r="W943">
        <v>8.94</v>
      </c>
      <c r="X943">
        <v>4.01</v>
      </c>
      <c r="Y943">
        <v>3</v>
      </c>
      <c r="Z943" t="s">
        <v>4250</v>
      </c>
      <c r="AA943">
        <v>0</v>
      </c>
      <c r="AB943">
        <v>7</v>
      </c>
      <c r="AC943">
        <v>3.5653571428571431</v>
      </c>
      <c r="AE943" t="s">
        <v>7949</v>
      </c>
      <c r="AH943">
        <v>0</v>
      </c>
      <c r="AI943">
        <v>0</v>
      </c>
    </row>
    <row r="944" spans="2:35" x14ac:dyDescent="0.25">
      <c r="B944">
        <v>122</v>
      </c>
      <c r="J944" t="s">
        <v>22089</v>
      </c>
      <c r="K944" t="s">
        <v>22103</v>
      </c>
      <c r="L944" t="s">
        <v>22127</v>
      </c>
      <c r="M944" t="s">
        <v>22215</v>
      </c>
      <c r="N944" t="s">
        <v>23119</v>
      </c>
      <c r="O944" t="s">
        <v>27399</v>
      </c>
      <c r="P944">
        <v>7</v>
      </c>
      <c r="Q944">
        <v>2</v>
      </c>
      <c r="R944">
        <v>1.1299999999999999</v>
      </c>
      <c r="S944">
        <v>1.1499999999999999</v>
      </c>
      <c r="T944">
        <v>407.35</v>
      </c>
      <c r="U944">
        <v>111.72</v>
      </c>
      <c r="V944">
        <v>2.0699999999999998</v>
      </c>
      <c r="W944">
        <v>10.49</v>
      </c>
      <c r="X944">
        <v>4.18</v>
      </c>
      <c r="Y944">
        <v>2</v>
      </c>
      <c r="Z944" t="s">
        <v>4250</v>
      </c>
      <c r="AA944">
        <v>0</v>
      </c>
      <c r="AB944">
        <v>5</v>
      </c>
      <c r="AC944">
        <v>4.437785714285714</v>
      </c>
      <c r="AE944" t="s">
        <v>7949</v>
      </c>
      <c r="AH944">
        <v>0</v>
      </c>
      <c r="AI944">
        <v>0</v>
      </c>
    </row>
    <row r="945" spans="2:35" x14ac:dyDescent="0.25">
      <c r="B945">
        <v>87.3</v>
      </c>
      <c r="J945" t="s">
        <v>22089</v>
      </c>
      <c r="K945" t="s">
        <v>22103</v>
      </c>
      <c r="L945" t="s">
        <v>22127</v>
      </c>
      <c r="M945" t="s">
        <v>22215</v>
      </c>
      <c r="N945" t="s">
        <v>23120</v>
      </c>
      <c r="O945" t="s">
        <v>27400</v>
      </c>
      <c r="P945">
        <v>7</v>
      </c>
      <c r="Q945">
        <v>2</v>
      </c>
      <c r="R945">
        <v>1.68</v>
      </c>
      <c r="S945">
        <v>1.7</v>
      </c>
      <c r="T945">
        <v>423.81</v>
      </c>
      <c r="U945">
        <v>111.72</v>
      </c>
      <c r="V945">
        <v>2.58</v>
      </c>
      <c r="W945">
        <v>10.64</v>
      </c>
      <c r="X945">
        <v>4.0199999999999996</v>
      </c>
      <c r="Y945">
        <v>2</v>
      </c>
      <c r="Z945" t="s">
        <v>4250</v>
      </c>
      <c r="AA945">
        <v>0</v>
      </c>
      <c r="AB945">
        <v>5</v>
      </c>
      <c r="AC945">
        <v>4.320214285714286</v>
      </c>
      <c r="AE945" t="s">
        <v>7949</v>
      </c>
      <c r="AH945">
        <v>0</v>
      </c>
      <c r="AI945">
        <v>0</v>
      </c>
    </row>
    <row r="946" spans="2:35" x14ac:dyDescent="0.25">
      <c r="B946">
        <v>39340</v>
      </c>
      <c r="J946" t="s">
        <v>22089</v>
      </c>
      <c r="K946" t="s">
        <v>22103</v>
      </c>
      <c r="L946" t="s">
        <v>22127</v>
      </c>
      <c r="M946" t="s">
        <v>22215</v>
      </c>
      <c r="N946" t="s">
        <v>23121</v>
      </c>
      <c r="O946" t="s">
        <v>27401</v>
      </c>
      <c r="P946">
        <v>6</v>
      </c>
      <c r="Q946">
        <v>2</v>
      </c>
      <c r="R946">
        <v>2.62</v>
      </c>
      <c r="S946">
        <v>2.62</v>
      </c>
      <c r="T946">
        <v>393.78</v>
      </c>
      <c r="U946">
        <v>102.49</v>
      </c>
      <c r="V946">
        <v>2.42</v>
      </c>
      <c r="W946">
        <v>9.56</v>
      </c>
      <c r="X946">
        <v>3.67</v>
      </c>
      <c r="Y946">
        <v>2</v>
      </c>
      <c r="Z946" t="s">
        <v>4250</v>
      </c>
      <c r="AA946">
        <v>0</v>
      </c>
      <c r="AB946">
        <v>4</v>
      </c>
      <c r="AC946">
        <v>4.5323809523809526</v>
      </c>
      <c r="AE946" t="s">
        <v>7949</v>
      </c>
      <c r="AH946">
        <v>0</v>
      </c>
      <c r="AI946">
        <v>0</v>
      </c>
    </row>
    <row r="947" spans="2:35" x14ac:dyDescent="0.25">
      <c r="B947">
        <v>252</v>
      </c>
      <c r="J947" t="s">
        <v>22089</v>
      </c>
      <c r="K947" t="s">
        <v>22103</v>
      </c>
      <c r="L947" t="s">
        <v>22127</v>
      </c>
      <c r="M947" t="s">
        <v>22215</v>
      </c>
      <c r="N947" t="s">
        <v>23122</v>
      </c>
      <c r="O947" t="s">
        <v>27402</v>
      </c>
      <c r="P947">
        <v>6</v>
      </c>
      <c r="Q947">
        <v>2</v>
      </c>
      <c r="R947">
        <v>2.62</v>
      </c>
      <c r="S947">
        <v>2.62</v>
      </c>
      <c r="T947">
        <v>393.78</v>
      </c>
      <c r="U947">
        <v>102.49</v>
      </c>
      <c r="V947">
        <v>2.42</v>
      </c>
      <c r="W947">
        <v>9.56</v>
      </c>
      <c r="X947">
        <v>3.67</v>
      </c>
      <c r="Y947">
        <v>2</v>
      </c>
      <c r="Z947" t="s">
        <v>4250</v>
      </c>
      <c r="AA947">
        <v>0</v>
      </c>
      <c r="AB947">
        <v>4</v>
      </c>
      <c r="AC947">
        <v>4.5323809523809526</v>
      </c>
      <c r="AE947" t="s">
        <v>7949</v>
      </c>
      <c r="AH947">
        <v>0</v>
      </c>
      <c r="AI947">
        <v>0</v>
      </c>
    </row>
    <row r="948" spans="2:35" x14ac:dyDescent="0.25">
      <c r="B948">
        <v>19.600000000000001</v>
      </c>
      <c r="J948" t="s">
        <v>22089</v>
      </c>
      <c r="K948" t="s">
        <v>22103</v>
      </c>
      <c r="L948" t="s">
        <v>22127</v>
      </c>
      <c r="M948" t="s">
        <v>22215</v>
      </c>
      <c r="N948" t="s">
        <v>23123</v>
      </c>
      <c r="O948" t="s">
        <v>27403</v>
      </c>
      <c r="P948">
        <v>5</v>
      </c>
      <c r="Q948">
        <v>2</v>
      </c>
      <c r="R948">
        <v>1.4</v>
      </c>
      <c r="S948">
        <v>1.4</v>
      </c>
      <c r="T948">
        <v>428.77</v>
      </c>
      <c r="U948">
        <v>89.6</v>
      </c>
      <c r="V948">
        <v>3.46</v>
      </c>
      <c r="W948">
        <v>9.27</v>
      </c>
      <c r="X948">
        <v>3.67</v>
      </c>
      <c r="Y948">
        <v>2</v>
      </c>
      <c r="Z948" t="s">
        <v>4250</v>
      </c>
      <c r="AA948">
        <v>0</v>
      </c>
      <c r="AB948">
        <v>4</v>
      </c>
      <c r="AC948">
        <v>5.0087857142857146</v>
      </c>
      <c r="AE948" t="s">
        <v>7949</v>
      </c>
      <c r="AH948">
        <v>0</v>
      </c>
      <c r="AI948">
        <v>0</v>
      </c>
    </row>
    <row r="949" spans="2:35" x14ac:dyDescent="0.25">
      <c r="B949">
        <v>10365</v>
      </c>
      <c r="J949" t="s">
        <v>22089</v>
      </c>
      <c r="K949" t="s">
        <v>22103</v>
      </c>
      <c r="L949" t="s">
        <v>22127</v>
      </c>
      <c r="M949" t="s">
        <v>22215</v>
      </c>
      <c r="N949" t="s">
        <v>23124</v>
      </c>
      <c r="O949" t="s">
        <v>27404</v>
      </c>
      <c r="P949">
        <v>5</v>
      </c>
      <c r="Q949">
        <v>2</v>
      </c>
      <c r="R949">
        <v>1.4</v>
      </c>
      <c r="S949">
        <v>1.4</v>
      </c>
      <c r="T949">
        <v>428.77</v>
      </c>
      <c r="U949">
        <v>89.6</v>
      </c>
      <c r="V949">
        <v>3.46</v>
      </c>
      <c r="W949">
        <v>9.27</v>
      </c>
      <c r="X949">
        <v>3.67</v>
      </c>
      <c r="Y949">
        <v>2</v>
      </c>
      <c r="Z949" t="s">
        <v>4250</v>
      </c>
      <c r="AA949">
        <v>0</v>
      </c>
      <c r="AB949">
        <v>4</v>
      </c>
      <c r="AC949">
        <v>5.0087857142857146</v>
      </c>
      <c r="AE949" t="s">
        <v>7949</v>
      </c>
      <c r="AH949">
        <v>0</v>
      </c>
      <c r="AI949">
        <v>0</v>
      </c>
    </row>
    <row r="950" spans="2:35" x14ac:dyDescent="0.25">
      <c r="B950">
        <v>12050</v>
      </c>
      <c r="J950" t="s">
        <v>22089</v>
      </c>
      <c r="K950" t="s">
        <v>22103</v>
      </c>
      <c r="L950" t="s">
        <v>22127</v>
      </c>
      <c r="M950" t="s">
        <v>22215</v>
      </c>
      <c r="N950" t="s">
        <v>23125</v>
      </c>
      <c r="O950" t="s">
        <v>27405</v>
      </c>
      <c r="P950">
        <v>6</v>
      </c>
      <c r="Q950">
        <v>2</v>
      </c>
      <c r="R950">
        <v>0.17</v>
      </c>
      <c r="S950">
        <v>0.18</v>
      </c>
      <c r="T950">
        <v>419.34</v>
      </c>
      <c r="U950">
        <v>113.39</v>
      </c>
      <c r="V950">
        <v>2.68</v>
      </c>
      <c r="W950">
        <v>9.16</v>
      </c>
      <c r="X950">
        <v>3.67</v>
      </c>
      <c r="Y950">
        <v>2</v>
      </c>
      <c r="Z950" t="s">
        <v>4250</v>
      </c>
      <c r="AA950">
        <v>0</v>
      </c>
      <c r="AB950">
        <v>4</v>
      </c>
      <c r="AC950">
        <v>4.2964761904761906</v>
      </c>
      <c r="AE950" t="s">
        <v>7949</v>
      </c>
      <c r="AH950">
        <v>0</v>
      </c>
      <c r="AI950">
        <v>0</v>
      </c>
    </row>
    <row r="951" spans="2:35" x14ac:dyDescent="0.25">
      <c r="B951">
        <v>26194</v>
      </c>
      <c r="J951" t="s">
        <v>22089</v>
      </c>
      <c r="K951" t="s">
        <v>22103</v>
      </c>
      <c r="L951" t="s">
        <v>22127</v>
      </c>
      <c r="M951" t="s">
        <v>22215</v>
      </c>
      <c r="N951" t="s">
        <v>23126</v>
      </c>
      <c r="O951" t="s">
        <v>27406</v>
      </c>
      <c r="P951">
        <v>6</v>
      </c>
      <c r="Q951">
        <v>2</v>
      </c>
      <c r="R951">
        <v>0.45</v>
      </c>
      <c r="S951">
        <v>0.48</v>
      </c>
      <c r="T951">
        <v>467.76</v>
      </c>
      <c r="U951">
        <v>94.53</v>
      </c>
      <c r="V951">
        <v>3.66</v>
      </c>
      <c r="W951">
        <v>8.49</v>
      </c>
      <c r="X951">
        <v>3.66</v>
      </c>
      <c r="Y951">
        <v>2</v>
      </c>
      <c r="Z951" t="s">
        <v>4250</v>
      </c>
      <c r="AA951">
        <v>0</v>
      </c>
      <c r="AB951">
        <v>5</v>
      </c>
      <c r="AC951">
        <v>4.5792857142857146</v>
      </c>
      <c r="AE951" t="s">
        <v>7949</v>
      </c>
      <c r="AH951">
        <v>0</v>
      </c>
      <c r="AI951">
        <v>0</v>
      </c>
    </row>
    <row r="952" spans="2:35" x14ac:dyDescent="0.25">
      <c r="B952">
        <v>6505</v>
      </c>
      <c r="J952" t="s">
        <v>22089</v>
      </c>
      <c r="K952" t="s">
        <v>22103</v>
      </c>
      <c r="L952" t="s">
        <v>22127</v>
      </c>
      <c r="M952" t="s">
        <v>22215</v>
      </c>
      <c r="N952" t="s">
        <v>23127</v>
      </c>
      <c r="O952" t="s">
        <v>27407</v>
      </c>
      <c r="P952">
        <v>7</v>
      </c>
      <c r="Q952">
        <v>2</v>
      </c>
      <c r="R952">
        <v>1.69</v>
      </c>
      <c r="S952">
        <v>1.77</v>
      </c>
      <c r="T952">
        <v>449.36</v>
      </c>
      <c r="U952">
        <v>111.72</v>
      </c>
      <c r="V952">
        <v>2.21</v>
      </c>
      <c r="W952">
        <v>8.01</v>
      </c>
      <c r="X952">
        <v>3.66</v>
      </c>
      <c r="Y952">
        <v>2</v>
      </c>
      <c r="Z952" t="s">
        <v>4250</v>
      </c>
      <c r="AA952">
        <v>0</v>
      </c>
      <c r="AB952">
        <v>6</v>
      </c>
      <c r="AC952">
        <v>4.1377142857142859</v>
      </c>
      <c r="AE952" t="s">
        <v>7949</v>
      </c>
      <c r="AH952">
        <v>0</v>
      </c>
      <c r="AI952">
        <v>0</v>
      </c>
    </row>
    <row r="953" spans="2:35" x14ac:dyDescent="0.25">
      <c r="B953">
        <v>27.5</v>
      </c>
      <c r="J953" t="s">
        <v>22089</v>
      </c>
      <c r="K953" t="s">
        <v>22103</v>
      </c>
      <c r="L953" t="s">
        <v>22127</v>
      </c>
      <c r="M953" t="s">
        <v>22215</v>
      </c>
      <c r="N953" t="s">
        <v>23128</v>
      </c>
      <c r="O953" t="s">
        <v>27408</v>
      </c>
      <c r="P953">
        <v>6</v>
      </c>
      <c r="Q953">
        <v>2</v>
      </c>
      <c r="R953">
        <v>0.17</v>
      </c>
      <c r="S953">
        <v>0.18</v>
      </c>
      <c r="T953">
        <v>419.34</v>
      </c>
      <c r="U953">
        <v>113.39</v>
      </c>
      <c r="V953">
        <v>2.68</v>
      </c>
      <c r="W953">
        <v>9.16</v>
      </c>
      <c r="X953">
        <v>3.67</v>
      </c>
      <c r="Y953">
        <v>2</v>
      </c>
      <c r="Z953" t="s">
        <v>4250</v>
      </c>
      <c r="AA953">
        <v>0</v>
      </c>
      <c r="AB953">
        <v>4</v>
      </c>
      <c r="AC953">
        <v>4.2964761904761906</v>
      </c>
      <c r="AE953" t="s">
        <v>7949</v>
      </c>
      <c r="AH953">
        <v>0</v>
      </c>
      <c r="AI953">
        <v>0</v>
      </c>
    </row>
    <row r="954" spans="2:35" x14ac:dyDescent="0.25">
      <c r="B954">
        <v>9.8000000000000007</v>
      </c>
      <c r="J954" t="s">
        <v>22089</v>
      </c>
      <c r="K954" t="s">
        <v>22103</v>
      </c>
      <c r="L954" t="s">
        <v>22127</v>
      </c>
      <c r="M954" t="s">
        <v>22215</v>
      </c>
      <c r="N954" t="s">
        <v>23129</v>
      </c>
      <c r="O954" t="s">
        <v>27409</v>
      </c>
      <c r="P954">
        <v>6</v>
      </c>
      <c r="Q954">
        <v>2</v>
      </c>
      <c r="R954">
        <v>0.45</v>
      </c>
      <c r="S954">
        <v>0.48</v>
      </c>
      <c r="T954">
        <v>467.76</v>
      </c>
      <c r="U954">
        <v>94.53</v>
      </c>
      <c r="V954">
        <v>3.66</v>
      </c>
      <c r="W954">
        <v>8.49</v>
      </c>
      <c r="X954">
        <v>3.66</v>
      </c>
      <c r="Y954">
        <v>2</v>
      </c>
      <c r="Z954" t="s">
        <v>4250</v>
      </c>
      <c r="AA954">
        <v>0</v>
      </c>
      <c r="AB954">
        <v>5</v>
      </c>
      <c r="AC954">
        <v>4.5792857142857146</v>
      </c>
      <c r="AE954" t="s">
        <v>7949</v>
      </c>
      <c r="AH954">
        <v>0</v>
      </c>
      <c r="AI954">
        <v>0</v>
      </c>
    </row>
    <row r="955" spans="2:35" x14ac:dyDescent="0.25">
      <c r="B955">
        <v>2.1</v>
      </c>
      <c r="J955" t="s">
        <v>22089</v>
      </c>
      <c r="K955" t="s">
        <v>22103</v>
      </c>
      <c r="L955" t="s">
        <v>22127</v>
      </c>
      <c r="M955" t="s">
        <v>22215</v>
      </c>
      <c r="N955" t="s">
        <v>23127</v>
      </c>
      <c r="O955" t="s">
        <v>27407</v>
      </c>
      <c r="P955">
        <v>7</v>
      </c>
      <c r="Q955">
        <v>2</v>
      </c>
      <c r="R955">
        <v>1.69</v>
      </c>
      <c r="S955">
        <v>1.77</v>
      </c>
      <c r="T955">
        <v>449.36</v>
      </c>
      <c r="U955">
        <v>111.72</v>
      </c>
      <c r="V955">
        <v>2.21</v>
      </c>
      <c r="W955">
        <v>8.01</v>
      </c>
      <c r="X955">
        <v>3.66</v>
      </c>
      <c r="Y955">
        <v>2</v>
      </c>
      <c r="Z955" t="s">
        <v>4250</v>
      </c>
      <c r="AA955">
        <v>0</v>
      </c>
      <c r="AB955">
        <v>6</v>
      </c>
      <c r="AC955">
        <v>4.1377142857142859</v>
      </c>
      <c r="AE955" t="s">
        <v>7949</v>
      </c>
      <c r="AH955">
        <v>0</v>
      </c>
      <c r="AI955">
        <v>0</v>
      </c>
    </row>
    <row r="956" spans="2:35" x14ac:dyDescent="0.25">
      <c r="B956">
        <v>18.5</v>
      </c>
      <c r="J956" t="s">
        <v>22089</v>
      </c>
      <c r="K956" t="s">
        <v>22103</v>
      </c>
      <c r="L956" t="s">
        <v>22127</v>
      </c>
      <c r="M956" t="s">
        <v>22215</v>
      </c>
      <c r="N956" t="s">
        <v>23130</v>
      </c>
      <c r="O956" t="s">
        <v>27410</v>
      </c>
      <c r="P956">
        <v>5</v>
      </c>
      <c r="Q956">
        <v>2</v>
      </c>
      <c r="R956">
        <v>1.65</v>
      </c>
      <c r="S956">
        <v>1.65</v>
      </c>
      <c r="T956">
        <v>473.22</v>
      </c>
      <c r="U956">
        <v>89.6</v>
      </c>
      <c r="V956">
        <v>3.57</v>
      </c>
      <c r="W956">
        <v>9.2200000000000006</v>
      </c>
      <c r="X956">
        <v>3.67</v>
      </c>
      <c r="Y956">
        <v>2</v>
      </c>
      <c r="Z956" t="s">
        <v>4250</v>
      </c>
      <c r="AA956">
        <v>0</v>
      </c>
      <c r="AB956">
        <v>4</v>
      </c>
      <c r="AC956">
        <v>4.6912857142857138</v>
      </c>
      <c r="AE956" t="s">
        <v>7949</v>
      </c>
      <c r="AH956">
        <v>0</v>
      </c>
      <c r="AI956">
        <v>0</v>
      </c>
    </row>
    <row r="957" spans="2:35" x14ac:dyDescent="0.25">
      <c r="B957">
        <v>21.1</v>
      </c>
      <c r="J957" t="s">
        <v>22089</v>
      </c>
      <c r="K957" t="s">
        <v>22103</v>
      </c>
      <c r="L957" t="s">
        <v>22127</v>
      </c>
      <c r="M957" t="s">
        <v>22215</v>
      </c>
      <c r="N957" t="s">
        <v>23131</v>
      </c>
      <c r="O957" t="s">
        <v>27411</v>
      </c>
      <c r="P957">
        <v>5</v>
      </c>
      <c r="Q957">
        <v>2</v>
      </c>
      <c r="R957">
        <v>2.33</v>
      </c>
      <c r="S957">
        <v>2.34</v>
      </c>
      <c r="T957">
        <v>392.79</v>
      </c>
      <c r="U957">
        <v>89.6</v>
      </c>
      <c r="V957">
        <v>3.02</v>
      </c>
      <c r="W957">
        <v>10.06</v>
      </c>
      <c r="X957">
        <v>5.03</v>
      </c>
      <c r="Y957">
        <v>2</v>
      </c>
      <c r="Z957" t="s">
        <v>4250</v>
      </c>
      <c r="AA957">
        <v>0</v>
      </c>
      <c r="AB957">
        <v>4</v>
      </c>
      <c r="AC957">
        <v>5.1007857142857143</v>
      </c>
      <c r="AE957" t="s">
        <v>7949</v>
      </c>
      <c r="AH957">
        <v>0</v>
      </c>
      <c r="AI957">
        <v>0</v>
      </c>
    </row>
    <row r="958" spans="2:35" x14ac:dyDescent="0.25">
      <c r="B958">
        <v>1560</v>
      </c>
      <c r="J958" t="s">
        <v>22089</v>
      </c>
      <c r="K958" t="s">
        <v>22103</v>
      </c>
      <c r="L958" t="s">
        <v>22127</v>
      </c>
      <c r="M958" t="s">
        <v>22215</v>
      </c>
      <c r="N958" t="s">
        <v>23132</v>
      </c>
      <c r="O958" t="s">
        <v>27412</v>
      </c>
      <c r="P958">
        <v>5</v>
      </c>
      <c r="Q958">
        <v>2</v>
      </c>
      <c r="R958">
        <v>2.33</v>
      </c>
      <c r="S958">
        <v>2.34</v>
      </c>
      <c r="T958">
        <v>392.79</v>
      </c>
      <c r="U958">
        <v>89.6</v>
      </c>
      <c r="V958">
        <v>3.02</v>
      </c>
      <c r="W958">
        <v>10.06</v>
      </c>
      <c r="X958">
        <v>5.03</v>
      </c>
      <c r="Y958">
        <v>2</v>
      </c>
      <c r="Z958" t="s">
        <v>4250</v>
      </c>
      <c r="AA958">
        <v>0</v>
      </c>
      <c r="AB958">
        <v>4</v>
      </c>
      <c r="AC958">
        <v>5.1007857142857143</v>
      </c>
      <c r="AE958" t="s">
        <v>7949</v>
      </c>
      <c r="AH958">
        <v>0</v>
      </c>
      <c r="AI958">
        <v>0</v>
      </c>
    </row>
    <row r="959" spans="2:35" x14ac:dyDescent="0.25">
      <c r="B959">
        <v>55.9</v>
      </c>
      <c r="J959" t="s">
        <v>22089</v>
      </c>
      <c r="K959" t="s">
        <v>22103</v>
      </c>
      <c r="L959" t="s">
        <v>22127</v>
      </c>
      <c r="M959" t="s">
        <v>22215</v>
      </c>
      <c r="N959" t="s">
        <v>23133</v>
      </c>
      <c r="O959" t="s">
        <v>27413</v>
      </c>
      <c r="P959">
        <v>6</v>
      </c>
      <c r="Q959">
        <v>2</v>
      </c>
      <c r="R959">
        <v>1.62</v>
      </c>
      <c r="S959">
        <v>1.62</v>
      </c>
      <c r="T959">
        <v>411.77</v>
      </c>
      <c r="U959">
        <v>102.49</v>
      </c>
      <c r="V959">
        <v>2.72</v>
      </c>
      <c r="W959">
        <v>10.3</v>
      </c>
      <c r="X959">
        <v>4.17</v>
      </c>
      <c r="Y959">
        <v>2</v>
      </c>
      <c r="Z959" t="s">
        <v>4250</v>
      </c>
      <c r="AA959">
        <v>0</v>
      </c>
      <c r="AB959">
        <v>4</v>
      </c>
      <c r="AC959">
        <v>4.7138809523809524</v>
      </c>
      <c r="AE959" t="s">
        <v>7949</v>
      </c>
      <c r="AH959">
        <v>0</v>
      </c>
      <c r="AI959">
        <v>0</v>
      </c>
    </row>
    <row r="960" spans="2:35" x14ac:dyDescent="0.25">
      <c r="B960">
        <v>50</v>
      </c>
      <c r="J960" t="s">
        <v>22089</v>
      </c>
      <c r="K960" t="s">
        <v>22103</v>
      </c>
      <c r="L960" t="s">
        <v>22127</v>
      </c>
      <c r="M960" t="s">
        <v>22215</v>
      </c>
      <c r="N960" t="s">
        <v>23134</v>
      </c>
      <c r="O960" t="s">
        <v>27414</v>
      </c>
      <c r="P960">
        <v>7</v>
      </c>
      <c r="Q960">
        <v>2</v>
      </c>
      <c r="R960">
        <v>2.91</v>
      </c>
      <c r="S960">
        <v>2.93</v>
      </c>
      <c r="T960">
        <v>489.38</v>
      </c>
      <c r="U960">
        <v>111.72</v>
      </c>
      <c r="V960">
        <v>3.31</v>
      </c>
      <c r="W960">
        <v>8.83</v>
      </c>
      <c r="X960">
        <v>4.17</v>
      </c>
      <c r="Y960">
        <v>2</v>
      </c>
      <c r="Z960" t="s">
        <v>4250</v>
      </c>
      <c r="AA960">
        <v>0</v>
      </c>
      <c r="AB960">
        <v>6</v>
      </c>
      <c r="AC960">
        <v>3.3968571428571428</v>
      </c>
      <c r="AE960" t="s">
        <v>7949</v>
      </c>
      <c r="AH960">
        <v>0</v>
      </c>
      <c r="AI960">
        <v>0</v>
      </c>
    </row>
    <row r="961" spans="2:35" x14ac:dyDescent="0.25">
      <c r="B961">
        <v>83.3</v>
      </c>
      <c r="J961" t="s">
        <v>22089</v>
      </c>
      <c r="K961" t="s">
        <v>22103</v>
      </c>
      <c r="L961" t="s">
        <v>22127</v>
      </c>
      <c r="M961" t="s">
        <v>22215</v>
      </c>
      <c r="N961" t="s">
        <v>23135</v>
      </c>
      <c r="O961" t="s">
        <v>27415</v>
      </c>
      <c r="P961">
        <v>6</v>
      </c>
      <c r="Q961">
        <v>2</v>
      </c>
      <c r="R961">
        <v>0.67</v>
      </c>
      <c r="S961">
        <v>0.67</v>
      </c>
      <c r="T961">
        <v>424.35</v>
      </c>
      <c r="U961">
        <v>98.83</v>
      </c>
      <c r="V961">
        <v>2.81</v>
      </c>
      <c r="W961">
        <v>9.4600000000000009</v>
      </c>
      <c r="X961">
        <v>3.93</v>
      </c>
      <c r="Y961">
        <v>2</v>
      </c>
      <c r="Z961" t="s">
        <v>4250</v>
      </c>
      <c r="AA961">
        <v>0</v>
      </c>
      <c r="AB961">
        <v>5</v>
      </c>
      <c r="AC961">
        <v>4.7460238095238099</v>
      </c>
      <c r="AE961" t="s">
        <v>7949</v>
      </c>
      <c r="AH961">
        <v>0</v>
      </c>
      <c r="AI961">
        <v>0</v>
      </c>
    </row>
    <row r="962" spans="2:35" x14ac:dyDescent="0.25">
      <c r="B962">
        <v>99</v>
      </c>
      <c r="J962" t="s">
        <v>22089</v>
      </c>
      <c r="K962" t="s">
        <v>22103</v>
      </c>
      <c r="L962" t="s">
        <v>22127</v>
      </c>
      <c r="M962" t="s">
        <v>22215</v>
      </c>
      <c r="N962" t="s">
        <v>23136</v>
      </c>
      <c r="O962" t="s">
        <v>27416</v>
      </c>
      <c r="P962">
        <v>5</v>
      </c>
      <c r="Q962">
        <v>2</v>
      </c>
      <c r="R962">
        <v>1.93</v>
      </c>
      <c r="S962">
        <v>1.93</v>
      </c>
      <c r="T962">
        <v>438.84</v>
      </c>
      <c r="U962">
        <v>89.6</v>
      </c>
      <c r="V962">
        <v>4.13</v>
      </c>
      <c r="W962">
        <v>10.51</v>
      </c>
      <c r="X962">
        <v>4.88</v>
      </c>
      <c r="Y962">
        <v>2</v>
      </c>
      <c r="Z962" t="s">
        <v>4250</v>
      </c>
      <c r="AA962">
        <v>0</v>
      </c>
      <c r="AB962">
        <v>5</v>
      </c>
      <c r="AC962">
        <v>4.9368571428571428</v>
      </c>
      <c r="AE962" t="s">
        <v>7949</v>
      </c>
      <c r="AH962">
        <v>0</v>
      </c>
      <c r="AI962">
        <v>0</v>
      </c>
    </row>
    <row r="963" spans="2:35" x14ac:dyDescent="0.25">
      <c r="B963">
        <v>30.5</v>
      </c>
      <c r="J963" t="s">
        <v>22089</v>
      </c>
      <c r="K963" t="s">
        <v>22103</v>
      </c>
      <c r="L963" t="s">
        <v>22127</v>
      </c>
      <c r="M963" t="s">
        <v>22215</v>
      </c>
      <c r="N963" t="s">
        <v>23057</v>
      </c>
      <c r="O963" t="s">
        <v>27337</v>
      </c>
      <c r="P963">
        <v>5</v>
      </c>
      <c r="Q963">
        <v>2</v>
      </c>
      <c r="R963">
        <v>3.19</v>
      </c>
      <c r="S963">
        <v>3.19</v>
      </c>
      <c r="T963">
        <v>424.81</v>
      </c>
      <c r="U963">
        <v>89.6</v>
      </c>
      <c r="V963">
        <v>3.63</v>
      </c>
      <c r="W963">
        <v>10.06</v>
      </c>
      <c r="X963">
        <v>4.18</v>
      </c>
      <c r="Y963">
        <v>2</v>
      </c>
      <c r="Z963" t="s">
        <v>4250</v>
      </c>
      <c r="AA963">
        <v>0</v>
      </c>
      <c r="AB963">
        <v>4</v>
      </c>
      <c r="AC963">
        <v>4.3470714285714287</v>
      </c>
      <c r="AE963" t="s">
        <v>7949</v>
      </c>
      <c r="AH963">
        <v>0</v>
      </c>
      <c r="AI963">
        <v>0</v>
      </c>
    </row>
    <row r="964" spans="2:35" x14ac:dyDescent="0.25">
      <c r="B964">
        <v>3530</v>
      </c>
      <c r="J964" t="s">
        <v>22089</v>
      </c>
      <c r="K964" t="s">
        <v>22103</v>
      </c>
      <c r="L964" t="s">
        <v>22127</v>
      </c>
      <c r="M964" t="s">
        <v>22215</v>
      </c>
      <c r="N964" t="s">
        <v>23137</v>
      </c>
      <c r="O964" t="s">
        <v>27417</v>
      </c>
      <c r="P964">
        <v>5</v>
      </c>
      <c r="Q964">
        <v>2</v>
      </c>
      <c r="R964">
        <v>3.19</v>
      </c>
      <c r="S964">
        <v>3.19</v>
      </c>
      <c r="T964">
        <v>424.81</v>
      </c>
      <c r="U964">
        <v>89.6</v>
      </c>
      <c r="V964">
        <v>3.63</v>
      </c>
      <c r="W964">
        <v>10.06</v>
      </c>
      <c r="X964">
        <v>4.18</v>
      </c>
      <c r="Y964">
        <v>2</v>
      </c>
      <c r="Z964" t="s">
        <v>4250</v>
      </c>
      <c r="AA964">
        <v>0</v>
      </c>
      <c r="AB964">
        <v>4</v>
      </c>
      <c r="AC964">
        <v>4.3470714285714287</v>
      </c>
      <c r="AE964" t="s">
        <v>7949</v>
      </c>
      <c r="AH964">
        <v>0</v>
      </c>
      <c r="AI964">
        <v>0</v>
      </c>
    </row>
    <row r="965" spans="2:35" x14ac:dyDescent="0.25">
      <c r="B965">
        <v>80.599999999999994</v>
      </c>
      <c r="J965" t="s">
        <v>22089</v>
      </c>
      <c r="K965" t="s">
        <v>22103</v>
      </c>
      <c r="L965" t="s">
        <v>22127</v>
      </c>
      <c r="M965" t="s">
        <v>22215</v>
      </c>
      <c r="N965" t="s">
        <v>23138</v>
      </c>
      <c r="O965" t="s">
        <v>27418</v>
      </c>
      <c r="P965">
        <v>5</v>
      </c>
      <c r="Q965">
        <v>2</v>
      </c>
      <c r="R965">
        <v>2.66</v>
      </c>
      <c r="S965">
        <v>2.67</v>
      </c>
      <c r="T965">
        <v>456.83</v>
      </c>
      <c r="U965">
        <v>89.6</v>
      </c>
      <c r="V965">
        <v>4.21</v>
      </c>
      <c r="W965">
        <v>10.33</v>
      </c>
      <c r="X965">
        <v>4.87</v>
      </c>
      <c r="Y965">
        <v>2</v>
      </c>
      <c r="Z965" t="s">
        <v>4250</v>
      </c>
      <c r="AA965">
        <v>0</v>
      </c>
      <c r="AB965">
        <v>4</v>
      </c>
      <c r="AC965">
        <v>4.4783571428571429</v>
      </c>
      <c r="AE965" t="s">
        <v>7949</v>
      </c>
      <c r="AH965">
        <v>0</v>
      </c>
      <c r="AI965">
        <v>0</v>
      </c>
    </row>
    <row r="966" spans="2:35" x14ac:dyDescent="0.25">
      <c r="B966">
        <v>83.5</v>
      </c>
      <c r="J966" t="s">
        <v>22089</v>
      </c>
      <c r="K966" t="s">
        <v>22103</v>
      </c>
      <c r="L966" t="s">
        <v>22127</v>
      </c>
      <c r="M966" t="s">
        <v>22215</v>
      </c>
      <c r="N966" t="s">
        <v>23139</v>
      </c>
      <c r="O966" t="s">
        <v>27419</v>
      </c>
      <c r="P966">
        <v>6</v>
      </c>
      <c r="Q966">
        <v>2</v>
      </c>
      <c r="R966">
        <v>1.9</v>
      </c>
      <c r="S966">
        <v>1.9</v>
      </c>
      <c r="T966">
        <v>454.84</v>
      </c>
      <c r="U966">
        <v>98.83</v>
      </c>
      <c r="V966">
        <v>3.8</v>
      </c>
      <c r="W966">
        <v>10.36</v>
      </c>
      <c r="X966">
        <v>4.87</v>
      </c>
      <c r="Y966">
        <v>2</v>
      </c>
      <c r="Z966" t="s">
        <v>4250</v>
      </c>
      <c r="AA966">
        <v>0</v>
      </c>
      <c r="AB966">
        <v>6</v>
      </c>
      <c r="AC966">
        <v>4.5282380952380956</v>
      </c>
      <c r="AE966" t="s">
        <v>7949</v>
      </c>
      <c r="AH966">
        <v>0</v>
      </c>
      <c r="AI966">
        <v>0</v>
      </c>
    </row>
    <row r="967" spans="2:35" x14ac:dyDescent="0.25">
      <c r="B967">
        <v>39.5</v>
      </c>
      <c r="J967" t="s">
        <v>22089</v>
      </c>
      <c r="K967" t="s">
        <v>22103</v>
      </c>
      <c r="L967" t="s">
        <v>22127</v>
      </c>
      <c r="M967" t="s">
        <v>22215</v>
      </c>
      <c r="N967" t="s">
        <v>23140</v>
      </c>
      <c r="O967" t="s">
        <v>27420</v>
      </c>
      <c r="P967">
        <v>6</v>
      </c>
      <c r="Q967">
        <v>2</v>
      </c>
      <c r="R967">
        <v>1.58</v>
      </c>
      <c r="S967">
        <v>1.59</v>
      </c>
      <c r="T967">
        <v>434.26</v>
      </c>
      <c r="U967">
        <v>113.39</v>
      </c>
      <c r="V967">
        <v>3.41</v>
      </c>
      <c r="W967">
        <v>8.86</v>
      </c>
      <c r="X967">
        <v>4.87</v>
      </c>
      <c r="Y967">
        <v>2</v>
      </c>
      <c r="Z967" t="s">
        <v>4250</v>
      </c>
      <c r="AA967">
        <v>0</v>
      </c>
      <c r="AB967">
        <v>4</v>
      </c>
      <c r="AC967">
        <v>4.1899047619047618</v>
      </c>
      <c r="AE967" t="s">
        <v>7949</v>
      </c>
      <c r="AH967">
        <v>0</v>
      </c>
      <c r="AI967">
        <v>0</v>
      </c>
    </row>
    <row r="968" spans="2:35" x14ac:dyDescent="0.25">
      <c r="B968">
        <v>50.8</v>
      </c>
      <c r="J968" t="s">
        <v>22089</v>
      </c>
      <c r="K968" t="s">
        <v>22103</v>
      </c>
      <c r="L968" t="s">
        <v>22127</v>
      </c>
      <c r="M968" t="s">
        <v>22215</v>
      </c>
      <c r="N968" t="s">
        <v>23141</v>
      </c>
      <c r="O968" t="s">
        <v>27421</v>
      </c>
      <c r="P968">
        <v>6</v>
      </c>
      <c r="Q968">
        <v>2</v>
      </c>
      <c r="R968">
        <v>2.13</v>
      </c>
      <c r="S968">
        <v>2.13</v>
      </c>
      <c r="T968">
        <v>453.3</v>
      </c>
      <c r="U968">
        <v>98.83</v>
      </c>
      <c r="V968">
        <v>3.69</v>
      </c>
      <c r="W968">
        <v>9.8800000000000008</v>
      </c>
      <c r="X968">
        <v>4.87</v>
      </c>
      <c r="Y968">
        <v>2</v>
      </c>
      <c r="Z968" t="s">
        <v>4250</v>
      </c>
      <c r="AA968">
        <v>0</v>
      </c>
      <c r="AB968">
        <v>6</v>
      </c>
      <c r="AC968">
        <v>4.4742380952380953</v>
      </c>
      <c r="AE968" t="s">
        <v>7949</v>
      </c>
      <c r="AH968">
        <v>0</v>
      </c>
      <c r="AI968">
        <v>0</v>
      </c>
    </row>
    <row r="969" spans="2:35" x14ac:dyDescent="0.25">
      <c r="B969">
        <v>38.9</v>
      </c>
      <c r="J969" t="s">
        <v>22089</v>
      </c>
      <c r="K969" t="s">
        <v>22103</v>
      </c>
      <c r="L969" t="s">
        <v>22127</v>
      </c>
      <c r="M969" t="s">
        <v>22215</v>
      </c>
      <c r="N969" t="s">
        <v>23142</v>
      </c>
      <c r="O969" t="s">
        <v>27422</v>
      </c>
      <c r="P969">
        <v>5</v>
      </c>
      <c r="Q969">
        <v>2</v>
      </c>
      <c r="R969">
        <v>1.97</v>
      </c>
      <c r="S969">
        <v>1.99</v>
      </c>
      <c r="T969">
        <v>428.77</v>
      </c>
      <c r="U969">
        <v>89.6</v>
      </c>
      <c r="V969">
        <v>3.46</v>
      </c>
      <c r="W969">
        <v>8.7100000000000009</v>
      </c>
      <c r="X969">
        <v>4.17</v>
      </c>
      <c r="Y969">
        <v>2</v>
      </c>
      <c r="Z969" t="s">
        <v>4250</v>
      </c>
      <c r="AA969">
        <v>0</v>
      </c>
      <c r="AB969">
        <v>4</v>
      </c>
      <c r="AC969">
        <v>5.0087857142857146</v>
      </c>
      <c r="AE969" t="s">
        <v>7949</v>
      </c>
      <c r="AH969">
        <v>0</v>
      </c>
      <c r="AI969">
        <v>0</v>
      </c>
    </row>
    <row r="970" spans="2:35" x14ac:dyDescent="0.25">
      <c r="B970">
        <v>84.5</v>
      </c>
      <c r="J970" t="s">
        <v>22089</v>
      </c>
      <c r="K970" t="s">
        <v>22103</v>
      </c>
      <c r="L970" t="s">
        <v>22127</v>
      </c>
      <c r="M970" t="s">
        <v>22215</v>
      </c>
      <c r="N970" t="s">
        <v>23143</v>
      </c>
      <c r="O970" t="s">
        <v>27423</v>
      </c>
      <c r="P970">
        <v>6</v>
      </c>
      <c r="Q970">
        <v>2</v>
      </c>
      <c r="R970">
        <v>1.54</v>
      </c>
      <c r="S970">
        <v>1.54</v>
      </c>
      <c r="T970">
        <v>406.36</v>
      </c>
      <c r="U970">
        <v>98.83</v>
      </c>
      <c r="V970">
        <v>2.68</v>
      </c>
      <c r="W970">
        <v>10.24</v>
      </c>
      <c r="X970">
        <v>4.43</v>
      </c>
      <c r="Y970">
        <v>2</v>
      </c>
      <c r="Z970" t="s">
        <v>4250</v>
      </c>
      <c r="AA970">
        <v>0</v>
      </c>
      <c r="AB970">
        <v>5</v>
      </c>
      <c r="AC970">
        <v>4.8745238095238097</v>
      </c>
      <c r="AE970" t="s">
        <v>7949</v>
      </c>
      <c r="AH970">
        <v>0</v>
      </c>
      <c r="AI970">
        <v>0</v>
      </c>
    </row>
    <row r="971" spans="2:35" x14ac:dyDescent="0.25">
      <c r="B971">
        <v>185</v>
      </c>
      <c r="J971" t="s">
        <v>22089</v>
      </c>
      <c r="K971" t="s">
        <v>22103</v>
      </c>
      <c r="L971" t="s">
        <v>22127</v>
      </c>
      <c r="M971" t="s">
        <v>22215</v>
      </c>
      <c r="N971" t="s">
        <v>23144</v>
      </c>
      <c r="O971" t="s">
        <v>27424</v>
      </c>
      <c r="P971">
        <v>6</v>
      </c>
      <c r="Q971">
        <v>2</v>
      </c>
      <c r="R971">
        <v>1.43</v>
      </c>
      <c r="S971">
        <v>1.43</v>
      </c>
      <c r="T971">
        <v>420.39</v>
      </c>
      <c r="U971">
        <v>98.83</v>
      </c>
      <c r="V971">
        <v>2.98</v>
      </c>
      <c r="W971">
        <v>10.3</v>
      </c>
      <c r="X971">
        <v>4.43</v>
      </c>
      <c r="Y971">
        <v>2</v>
      </c>
      <c r="Z971" t="s">
        <v>4250</v>
      </c>
      <c r="AA971">
        <v>0</v>
      </c>
      <c r="AB971">
        <v>5</v>
      </c>
      <c r="AC971">
        <v>4.7743095238095226</v>
      </c>
      <c r="AE971" t="s">
        <v>7949</v>
      </c>
      <c r="AH971">
        <v>0</v>
      </c>
      <c r="AI971">
        <v>0</v>
      </c>
    </row>
    <row r="972" spans="2:35" x14ac:dyDescent="0.25">
      <c r="B972">
        <v>21.4</v>
      </c>
      <c r="J972" t="s">
        <v>22089</v>
      </c>
      <c r="K972" t="s">
        <v>22103</v>
      </c>
      <c r="L972" t="s">
        <v>22127</v>
      </c>
      <c r="M972" t="s">
        <v>22215</v>
      </c>
      <c r="N972" t="s">
        <v>23145</v>
      </c>
      <c r="O972" t="s">
        <v>27425</v>
      </c>
      <c r="P972">
        <v>6</v>
      </c>
      <c r="Q972">
        <v>2</v>
      </c>
      <c r="R972">
        <v>1.79</v>
      </c>
      <c r="S972">
        <v>1.79</v>
      </c>
      <c r="T972">
        <v>429.4</v>
      </c>
      <c r="U972">
        <v>113.39</v>
      </c>
      <c r="V972">
        <v>3.16</v>
      </c>
      <c r="W972">
        <v>10.01</v>
      </c>
      <c r="X972">
        <v>4.18</v>
      </c>
      <c r="Y972">
        <v>2</v>
      </c>
      <c r="Z972" t="s">
        <v>4250</v>
      </c>
      <c r="AA972">
        <v>0</v>
      </c>
      <c r="AB972">
        <v>4</v>
      </c>
      <c r="AC972">
        <v>4.2246190476190479</v>
      </c>
      <c r="AE972" t="s">
        <v>7949</v>
      </c>
      <c r="AH972">
        <v>0</v>
      </c>
      <c r="AI972">
        <v>0</v>
      </c>
    </row>
    <row r="973" spans="2:35" x14ac:dyDescent="0.25">
      <c r="B973">
        <v>23</v>
      </c>
      <c r="J973" t="s">
        <v>22089</v>
      </c>
      <c r="K973" t="s">
        <v>22103</v>
      </c>
      <c r="L973" t="s">
        <v>22127</v>
      </c>
      <c r="M973" t="s">
        <v>22215</v>
      </c>
      <c r="N973" t="s">
        <v>23146</v>
      </c>
      <c r="O973" t="s">
        <v>27426</v>
      </c>
      <c r="P973">
        <v>6</v>
      </c>
      <c r="Q973">
        <v>2</v>
      </c>
      <c r="R973">
        <v>2.42</v>
      </c>
      <c r="S973">
        <v>2.44</v>
      </c>
      <c r="T973">
        <v>449.82</v>
      </c>
      <c r="U973">
        <v>113.39</v>
      </c>
      <c r="V973">
        <v>3.5</v>
      </c>
      <c r="W973">
        <v>8.7100000000000009</v>
      </c>
      <c r="X973">
        <v>4.17</v>
      </c>
      <c r="Y973">
        <v>2</v>
      </c>
      <c r="Z973" t="s">
        <v>4250</v>
      </c>
      <c r="AA973">
        <v>0</v>
      </c>
      <c r="AB973">
        <v>4</v>
      </c>
      <c r="AC973">
        <v>3.8687619047619051</v>
      </c>
      <c r="AE973" t="s">
        <v>7949</v>
      </c>
      <c r="AH973">
        <v>0</v>
      </c>
      <c r="AI973">
        <v>0</v>
      </c>
    </row>
    <row r="974" spans="2:35" x14ac:dyDescent="0.25">
      <c r="B974">
        <v>130</v>
      </c>
      <c r="J974" t="s">
        <v>22089</v>
      </c>
      <c r="K974" t="s">
        <v>22103</v>
      </c>
      <c r="L974" t="s">
        <v>22127</v>
      </c>
      <c r="M974" t="s">
        <v>22215</v>
      </c>
      <c r="N974" t="s">
        <v>23147</v>
      </c>
      <c r="O974" t="s">
        <v>27427</v>
      </c>
      <c r="P974">
        <v>6</v>
      </c>
      <c r="Q974">
        <v>2</v>
      </c>
      <c r="R974">
        <v>3.95</v>
      </c>
      <c r="S974">
        <v>3.96</v>
      </c>
      <c r="T974">
        <v>454.84</v>
      </c>
      <c r="U974">
        <v>98.83</v>
      </c>
      <c r="V974">
        <v>3.64</v>
      </c>
      <c r="W974">
        <v>9.17</v>
      </c>
      <c r="X974">
        <v>4.17</v>
      </c>
      <c r="Y974">
        <v>2</v>
      </c>
      <c r="Z974" t="s">
        <v>4250</v>
      </c>
      <c r="AA974">
        <v>0</v>
      </c>
      <c r="AB974">
        <v>5</v>
      </c>
      <c r="AC974">
        <v>3.073238095238096</v>
      </c>
      <c r="AE974" t="s">
        <v>7949</v>
      </c>
      <c r="AH974">
        <v>0</v>
      </c>
      <c r="AI974">
        <v>0</v>
      </c>
    </row>
    <row r="975" spans="2:35" x14ac:dyDescent="0.25">
      <c r="B975">
        <v>25.6</v>
      </c>
      <c r="J975" t="s">
        <v>22089</v>
      </c>
      <c r="K975" t="s">
        <v>22103</v>
      </c>
      <c r="L975" t="s">
        <v>22127</v>
      </c>
      <c r="M975" t="s">
        <v>22215</v>
      </c>
      <c r="N975" t="s">
        <v>23148</v>
      </c>
      <c r="O975" t="s">
        <v>27428</v>
      </c>
      <c r="P975">
        <v>5</v>
      </c>
      <c r="Q975">
        <v>2</v>
      </c>
      <c r="R975">
        <v>3.76</v>
      </c>
      <c r="S975">
        <v>3.77</v>
      </c>
      <c r="T975">
        <v>459.26</v>
      </c>
      <c r="U975">
        <v>89.6</v>
      </c>
      <c r="V975">
        <v>4.28</v>
      </c>
      <c r="W975">
        <v>8.82</v>
      </c>
      <c r="X975">
        <v>4.17</v>
      </c>
      <c r="Y975">
        <v>2</v>
      </c>
      <c r="Z975" t="s">
        <v>4250</v>
      </c>
      <c r="AA975">
        <v>0</v>
      </c>
      <c r="AB975">
        <v>4</v>
      </c>
      <c r="AC975">
        <v>3.5259999999999998</v>
      </c>
      <c r="AE975" t="s">
        <v>7949</v>
      </c>
      <c r="AH975">
        <v>0</v>
      </c>
      <c r="AI975">
        <v>0</v>
      </c>
    </row>
    <row r="976" spans="2:35" x14ac:dyDescent="0.25">
      <c r="B976">
        <v>120</v>
      </c>
      <c r="J976" t="s">
        <v>22089</v>
      </c>
      <c r="K976" t="s">
        <v>22103</v>
      </c>
      <c r="L976" t="s">
        <v>22127</v>
      </c>
      <c r="M976" t="s">
        <v>22215</v>
      </c>
      <c r="N976" t="s">
        <v>23149</v>
      </c>
      <c r="O976" t="s">
        <v>27429</v>
      </c>
      <c r="P976">
        <v>6</v>
      </c>
      <c r="Q976">
        <v>2</v>
      </c>
      <c r="R976">
        <v>0.34</v>
      </c>
      <c r="S976">
        <v>0.35</v>
      </c>
      <c r="T976">
        <v>417.8</v>
      </c>
      <c r="U976">
        <v>113.39</v>
      </c>
      <c r="V976">
        <v>2.9</v>
      </c>
      <c r="W976">
        <v>9.31</v>
      </c>
      <c r="X976">
        <v>4.55</v>
      </c>
      <c r="Y976">
        <v>2</v>
      </c>
      <c r="Z976" t="s">
        <v>4250</v>
      </c>
      <c r="AA976">
        <v>0</v>
      </c>
      <c r="AB976">
        <v>4</v>
      </c>
      <c r="AC976">
        <v>4.3074761904761907</v>
      </c>
      <c r="AE976" t="s">
        <v>7949</v>
      </c>
      <c r="AH976">
        <v>0</v>
      </c>
      <c r="AI976">
        <v>0</v>
      </c>
    </row>
    <row r="977" spans="2:35" x14ac:dyDescent="0.25">
      <c r="B977">
        <v>44.8</v>
      </c>
      <c r="J977" t="s">
        <v>22089</v>
      </c>
      <c r="K977" t="s">
        <v>22103</v>
      </c>
      <c r="L977" t="s">
        <v>22127</v>
      </c>
      <c r="M977" t="s">
        <v>22215</v>
      </c>
      <c r="N977" t="s">
        <v>23150</v>
      </c>
      <c r="O977" t="s">
        <v>27430</v>
      </c>
      <c r="P977">
        <v>6</v>
      </c>
      <c r="Q977">
        <v>2</v>
      </c>
      <c r="R977">
        <v>0.17</v>
      </c>
      <c r="S977">
        <v>0.18</v>
      </c>
      <c r="T977">
        <v>431.83</v>
      </c>
      <c r="U977">
        <v>113.39</v>
      </c>
      <c r="V977">
        <v>3.2</v>
      </c>
      <c r="W977">
        <v>9.3699999999999992</v>
      </c>
      <c r="X977">
        <v>4.55</v>
      </c>
      <c r="Y977">
        <v>2</v>
      </c>
      <c r="Z977" t="s">
        <v>4250</v>
      </c>
      <c r="AA977">
        <v>0</v>
      </c>
      <c r="AB977">
        <v>4</v>
      </c>
      <c r="AC977">
        <v>4.2072619047619053</v>
      </c>
      <c r="AE977" t="s">
        <v>7949</v>
      </c>
      <c r="AH977">
        <v>0</v>
      </c>
      <c r="AI977">
        <v>0</v>
      </c>
    </row>
    <row r="978" spans="2:35" x14ac:dyDescent="0.25">
      <c r="B978">
        <v>36.200000000000003</v>
      </c>
      <c r="J978" t="s">
        <v>22089</v>
      </c>
      <c r="K978" t="s">
        <v>22103</v>
      </c>
      <c r="L978" t="s">
        <v>22127</v>
      </c>
      <c r="M978" t="s">
        <v>22215</v>
      </c>
      <c r="N978" t="s">
        <v>23151</v>
      </c>
      <c r="O978" t="s">
        <v>27431</v>
      </c>
      <c r="P978">
        <v>6</v>
      </c>
      <c r="Q978">
        <v>2</v>
      </c>
      <c r="R978">
        <v>0.17</v>
      </c>
      <c r="S978">
        <v>0.18</v>
      </c>
      <c r="T978">
        <v>431.83</v>
      </c>
      <c r="U978">
        <v>113.39</v>
      </c>
      <c r="V978">
        <v>3.2</v>
      </c>
      <c r="W978">
        <v>9.3699999999999992</v>
      </c>
      <c r="X978">
        <v>4.55</v>
      </c>
      <c r="Y978">
        <v>2</v>
      </c>
      <c r="Z978" t="s">
        <v>4250</v>
      </c>
      <c r="AA978">
        <v>0</v>
      </c>
      <c r="AB978">
        <v>4</v>
      </c>
      <c r="AC978">
        <v>4.2072619047619053</v>
      </c>
      <c r="AE978" t="s">
        <v>7949</v>
      </c>
      <c r="AH978">
        <v>0</v>
      </c>
      <c r="AI978">
        <v>0</v>
      </c>
    </row>
    <row r="979" spans="2:35" x14ac:dyDescent="0.25">
      <c r="B979">
        <v>14250</v>
      </c>
      <c r="J979" t="s">
        <v>22089</v>
      </c>
      <c r="K979" t="s">
        <v>22103</v>
      </c>
      <c r="L979" t="s">
        <v>22127</v>
      </c>
      <c r="M979" t="s">
        <v>22215</v>
      </c>
      <c r="N979" t="s">
        <v>23150</v>
      </c>
      <c r="O979" t="s">
        <v>27430</v>
      </c>
      <c r="P979">
        <v>6</v>
      </c>
      <c r="Q979">
        <v>2</v>
      </c>
      <c r="R979">
        <v>0.17</v>
      </c>
      <c r="S979">
        <v>0.18</v>
      </c>
      <c r="T979">
        <v>431.83</v>
      </c>
      <c r="U979">
        <v>113.39</v>
      </c>
      <c r="V979">
        <v>3.2</v>
      </c>
      <c r="W979">
        <v>9.3699999999999992</v>
      </c>
      <c r="X979">
        <v>4.55</v>
      </c>
      <c r="Y979">
        <v>2</v>
      </c>
      <c r="Z979" t="s">
        <v>4250</v>
      </c>
      <c r="AA979">
        <v>0</v>
      </c>
      <c r="AB979">
        <v>4</v>
      </c>
      <c r="AC979">
        <v>4.2072619047619053</v>
      </c>
      <c r="AE979" t="s">
        <v>7949</v>
      </c>
      <c r="AH979">
        <v>0</v>
      </c>
      <c r="AI979">
        <v>0</v>
      </c>
    </row>
    <row r="980" spans="2:35" x14ac:dyDescent="0.25">
      <c r="B980">
        <v>6</v>
      </c>
      <c r="J980" t="s">
        <v>22089</v>
      </c>
      <c r="K980" t="s">
        <v>22103</v>
      </c>
      <c r="L980" t="s">
        <v>22127</v>
      </c>
      <c r="M980" t="s">
        <v>22215</v>
      </c>
      <c r="N980" t="s">
        <v>23152</v>
      </c>
      <c r="O980" t="s">
        <v>27432</v>
      </c>
      <c r="P980">
        <v>7</v>
      </c>
      <c r="Q980">
        <v>2</v>
      </c>
      <c r="R980">
        <v>1.88</v>
      </c>
      <c r="S980">
        <v>1.95</v>
      </c>
      <c r="T980">
        <v>447.83</v>
      </c>
      <c r="U980">
        <v>111.72</v>
      </c>
      <c r="V980">
        <v>2.4300000000000002</v>
      </c>
      <c r="W980">
        <v>8.15</v>
      </c>
      <c r="X980">
        <v>4.55</v>
      </c>
      <c r="Y980">
        <v>2</v>
      </c>
      <c r="Z980" t="s">
        <v>4250</v>
      </c>
      <c r="AA980">
        <v>0</v>
      </c>
      <c r="AB980">
        <v>6</v>
      </c>
      <c r="AC980">
        <v>4.1486428571428569</v>
      </c>
      <c r="AE980" t="s">
        <v>7949</v>
      </c>
      <c r="AH980">
        <v>0</v>
      </c>
      <c r="AI980">
        <v>0</v>
      </c>
    </row>
    <row r="981" spans="2:35" x14ac:dyDescent="0.25">
      <c r="B981">
        <v>97.1</v>
      </c>
      <c r="J981" t="s">
        <v>22089</v>
      </c>
      <c r="K981" t="s">
        <v>22103</v>
      </c>
      <c r="L981" t="s">
        <v>22127</v>
      </c>
      <c r="M981" t="s">
        <v>22215</v>
      </c>
      <c r="N981" t="s">
        <v>23153</v>
      </c>
      <c r="O981" t="s">
        <v>27433</v>
      </c>
    </row>
    <row r="982" spans="2:35" x14ac:dyDescent="0.25">
      <c r="B982">
        <v>125</v>
      </c>
      <c r="J982" t="s">
        <v>22089</v>
      </c>
      <c r="K982" t="s">
        <v>22103</v>
      </c>
      <c r="L982" t="s">
        <v>22127</v>
      </c>
      <c r="M982" t="s">
        <v>22215</v>
      </c>
      <c r="N982" t="s">
        <v>23154</v>
      </c>
      <c r="O982" t="s">
        <v>27434</v>
      </c>
      <c r="P982">
        <v>7</v>
      </c>
      <c r="Q982">
        <v>2</v>
      </c>
      <c r="R982">
        <v>1.1399999999999999</v>
      </c>
      <c r="S982">
        <v>1.18</v>
      </c>
      <c r="T982">
        <v>407.35</v>
      </c>
      <c r="U982">
        <v>111.72</v>
      </c>
      <c r="V982">
        <v>1.91</v>
      </c>
      <c r="W982">
        <v>8.1300000000000008</v>
      </c>
      <c r="X982">
        <v>4.5199999999999996</v>
      </c>
      <c r="Y982">
        <v>2</v>
      </c>
      <c r="Z982" t="s">
        <v>4250</v>
      </c>
      <c r="AA982">
        <v>0</v>
      </c>
      <c r="AB982">
        <v>5</v>
      </c>
      <c r="AC982">
        <v>4.437785714285714</v>
      </c>
      <c r="AE982" t="s">
        <v>7949</v>
      </c>
      <c r="AH982">
        <v>0</v>
      </c>
      <c r="AI982">
        <v>0</v>
      </c>
    </row>
    <row r="983" spans="2:35" x14ac:dyDescent="0.25">
      <c r="B983">
        <v>153</v>
      </c>
      <c r="J983" t="s">
        <v>22089</v>
      </c>
      <c r="K983" t="s">
        <v>22103</v>
      </c>
      <c r="L983" t="s">
        <v>22127</v>
      </c>
      <c r="M983" t="s">
        <v>22215</v>
      </c>
      <c r="N983" t="s">
        <v>23155</v>
      </c>
      <c r="O983" t="s">
        <v>27435</v>
      </c>
      <c r="P983">
        <v>6</v>
      </c>
      <c r="Q983">
        <v>2</v>
      </c>
      <c r="R983">
        <v>2.35</v>
      </c>
      <c r="S983">
        <v>2.36</v>
      </c>
      <c r="T983">
        <v>422.82</v>
      </c>
      <c r="U983">
        <v>98.83</v>
      </c>
      <c r="V983">
        <v>3.03</v>
      </c>
      <c r="W983">
        <v>9.6999999999999993</v>
      </c>
      <c r="X983">
        <v>4.97</v>
      </c>
      <c r="Y983">
        <v>2</v>
      </c>
      <c r="Z983" t="s">
        <v>4250</v>
      </c>
      <c r="AA983">
        <v>0</v>
      </c>
      <c r="AB983">
        <v>5</v>
      </c>
      <c r="AC983">
        <v>4.581952380952381</v>
      </c>
      <c r="AE983" t="s">
        <v>7949</v>
      </c>
      <c r="AH983">
        <v>0</v>
      </c>
      <c r="AI983">
        <v>0</v>
      </c>
    </row>
    <row r="984" spans="2:35" x14ac:dyDescent="0.25">
      <c r="B984">
        <v>732</v>
      </c>
      <c r="J984" t="s">
        <v>22089</v>
      </c>
      <c r="K984" t="s">
        <v>22103</v>
      </c>
      <c r="L984" t="s">
        <v>22127</v>
      </c>
      <c r="M984" t="s">
        <v>22215</v>
      </c>
      <c r="N984" t="s">
        <v>23156</v>
      </c>
      <c r="O984" t="s">
        <v>27436</v>
      </c>
      <c r="P984">
        <v>7</v>
      </c>
      <c r="Q984">
        <v>2</v>
      </c>
      <c r="R984">
        <v>2.83</v>
      </c>
      <c r="S984">
        <v>2.84</v>
      </c>
      <c r="T984">
        <v>435.41</v>
      </c>
      <c r="U984">
        <v>111.72</v>
      </c>
      <c r="V984">
        <v>2.85</v>
      </c>
      <c r="W984">
        <v>8.82</v>
      </c>
      <c r="X984">
        <v>4.17</v>
      </c>
      <c r="Y984">
        <v>2</v>
      </c>
      <c r="Z984" t="s">
        <v>4250</v>
      </c>
      <c r="AA984">
        <v>0</v>
      </c>
      <c r="AB984">
        <v>6</v>
      </c>
      <c r="AC984">
        <v>3.8223571428571419</v>
      </c>
      <c r="AE984" t="s">
        <v>7949</v>
      </c>
      <c r="AH984">
        <v>0</v>
      </c>
      <c r="AI984">
        <v>0</v>
      </c>
    </row>
    <row r="985" spans="2:35" x14ac:dyDescent="0.25">
      <c r="B985">
        <v>195</v>
      </c>
      <c r="J985" t="s">
        <v>22089</v>
      </c>
      <c r="K985" t="s">
        <v>22103</v>
      </c>
      <c r="L985" t="s">
        <v>22127</v>
      </c>
      <c r="M985" t="s">
        <v>22215</v>
      </c>
      <c r="N985" t="s">
        <v>23157</v>
      </c>
      <c r="O985" t="s">
        <v>27437</v>
      </c>
      <c r="P985">
        <v>7</v>
      </c>
      <c r="Q985">
        <v>2</v>
      </c>
      <c r="R985">
        <v>2.98</v>
      </c>
      <c r="S985">
        <v>2.99</v>
      </c>
      <c r="T985">
        <v>445.4</v>
      </c>
      <c r="U985">
        <v>111.72</v>
      </c>
      <c r="V985">
        <v>2.46</v>
      </c>
      <c r="W985">
        <v>8.8000000000000007</v>
      </c>
      <c r="X985">
        <v>4.17</v>
      </c>
      <c r="Y985">
        <v>2</v>
      </c>
      <c r="Z985" t="s">
        <v>4250</v>
      </c>
      <c r="AA985">
        <v>0</v>
      </c>
      <c r="AB985">
        <v>6</v>
      </c>
      <c r="AC985">
        <v>3.6760000000000002</v>
      </c>
      <c r="AE985" t="s">
        <v>7949</v>
      </c>
      <c r="AH985">
        <v>0</v>
      </c>
      <c r="AI985">
        <v>0</v>
      </c>
    </row>
    <row r="986" spans="2:35" x14ac:dyDescent="0.25">
      <c r="B986">
        <v>194</v>
      </c>
      <c r="J986" t="s">
        <v>22089</v>
      </c>
      <c r="K986" t="s">
        <v>22103</v>
      </c>
      <c r="L986" t="s">
        <v>22127</v>
      </c>
      <c r="M986" t="s">
        <v>22215</v>
      </c>
      <c r="N986" t="s">
        <v>23158</v>
      </c>
      <c r="O986" t="s">
        <v>27438</v>
      </c>
      <c r="P986">
        <v>6</v>
      </c>
      <c r="Q986">
        <v>2</v>
      </c>
      <c r="R986">
        <v>2.41</v>
      </c>
      <c r="S986">
        <v>2.41</v>
      </c>
      <c r="T986">
        <v>432.37</v>
      </c>
      <c r="U986">
        <v>89.6</v>
      </c>
      <c r="V986">
        <v>3.67</v>
      </c>
      <c r="W986">
        <v>9.82</v>
      </c>
      <c r="X986">
        <v>4.17</v>
      </c>
      <c r="Y986">
        <v>2</v>
      </c>
      <c r="Z986" t="s">
        <v>4250</v>
      </c>
      <c r="AA986">
        <v>0</v>
      </c>
      <c r="AB986">
        <v>5</v>
      </c>
      <c r="AC986">
        <v>4.7780714285714287</v>
      </c>
      <c r="AE986" t="s">
        <v>7949</v>
      </c>
      <c r="AH986">
        <v>0</v>
      </c>
      <c r="AI986">
        <v>0</v>
      </c>
    </row>
    <row r="987" spans="2:35" x14ac:dyDescent="0.25">
      <c r="B987">
        <v>32.200000000000003</v>
      </c>
      <c r="J987" t="s">
        <v>22089</v>
      </c>
      <c r="K987" t="s">
        <v>22103</v>
      </c>
      <c r="L987" t="s">
        <v>22127</v>
      </c>
      <c r="M987" t="s">
        <v>22215</v>
      </c>
      <c r="N987" t="s">
        <v>23159</v>
      </c>
      <c r="O987" t="s">
        <v>27439</v>
      </c>
      <c r="P987">
        <v>6</v>
      </c>
      <c r="Q987">
        <v>2</v>
      </c>
      <c r="R987">
        <v>0.73</v>
      </c>
      <c r="S987">
        <v>0.73</v>
      </c>
      <c r="T987">
        <v>416.31</v>
      </c>
      <c r="U987">
        <v>102.74</v>
      </c>
      <c r="V987">
        <v>3.2</v>
      </c>
      <c r="W987">
        <v>9.6199999999999992</v>
      </c>
      <c r="X987">
        <v>4.17</v>
      </c>
      <c r="Y987">
        <v>2</v>
      </c>
      <c r="Z987" t="s">
        <v>4250</v>
      </c>
      <c r="AA987">
        <v>0</v>
      </c>
      <c r="AB987">
        <v>5</v>
      </c>
      <c r="AC987">
        <v>4.6731190476190481</v>
      </c>
      <c r="AE987" t="s">
        <v>7949</v>
      </c>
      <c r="AH987">
        <v>0</v>
      </c>
      <c r="AI987">
        <v>0</v>
      </c>
    </row>
    <row r="988" spans="2:35" x14ac:dyDescent="0.25">
      <c r="B988">
        <v>24805</v>
      </c>
      <c r="J988" t="s">
        <v>22089</v>
      </c>
      <c r="K988" t="s">
        <v>22103</v>
      </c>
      <c r="L988" t="s">
        <v>22127</v>
      </c>
      <c r="M988" t="s">
        <v>22215</v>
      </c>
      <c r="N988" t="s">
        <v>23160</v>
      </c>
      <c r="O988" t="s">
        <v>27440</v>
      </c>
      <c r="P988">
        <v>6</v>
      </c>
      <c r="Q988">
        <v>2</v>
      </c>
      <c r="R988">
        <v>2.6</v>
      </c>
      <c r="S988">
        <v>2.61</v>
      </c>
      <c r="T988">
        <v>430.39</v>
      </c>
      <c r="U988">
        <v>102.74</v>
      </c>
      <c r="V988">
        <v>3.02</v>
      </c>
      <c r="W988">
        <v>9.6</v>
      </c>
      <c r="X988">
        <v>4.17</v>
      </c>
      <c r="Y988">
        <v>2</v>
      </c>
      <c r="Z988" t="s">
        <v>4250</v>
      </c>
      <c r="AA988">
        <v>0</v>
      </c>
      <c r="AB988">
        <v>4</v>
      </c>
      <c r="AC988">
        <v>4.2725476190476197</v>
      </c>
      <c r="AE988" t="s">
        <v>7949</v>
      </c>
      <c r="AH988">
        <v>0</v>
      </c>
      <c r="AI988">
        <v>0</v>
      </c>
    </row>
    <row r="989" spans="2:35" x14ac:dyDescent="0.25">
      <c r="B989">
        <v>128</v>
      </c>
      <c r="J989" t="s">
        <v>22089</v>
      </c>
      <c r="K989" t="s">
        <v>22103</v>
      </c>
      <c r="L989" t="s">
        <v>22127</v>
      </c>
      <c r="M989" t="s">
        <v>22215</v>
      </c>
      <c r="N989" t="s">
        <v>23161</v>
      </c>
      <c r="O989" t="s">
        <v>27441</v>
      </c>
      <c r="P989">
        <v>7</v>
      </c>
      <c r="Q989">
        <v>2</v>
      </c>
      <c r="R989">
        <v>1.25</v>
      </c>
      <c r="S989">
        <v>1.28</v>
      </c>
      <c r="T989">
        <v>423.81</v>
      </c>
      <c r="U989">
        <v>111.72</v>
      </c>
      <c r="V989">
        <v>2.4300000000000002</v>
      </c>
      <c r="W989">
        <v>8.27</v>
      </c>
      <c r="X989">
        <v>4.55</v>
      </c>
      <c r="Y989">
        <v>2</v>
      </c>
      <c r="Z989" t="s">
        <v>4250</v>
      </c>
      <c r="AA989">
        <v>0</v>
      </c>
      <c r="AB989">
        <v>5</v>
      </c>
      <c r="AC989">
        <v>4.320214285714286</v>
      </c>
      <c r="AE989" t="s">
        <v>7949</v>
      </c>
      <c r="AH989">
        <v>0</v>
      </c>
      <c r="AI989">
        <v>0</v>
      </c>
    </row>
    <row r="990" spans="2:35" x14ac:dyDescent="0.25">
      <c r="B990">
        <v>143</v>
      </c>
      <c r="J990" t="s">
        <v>22089</v>
      </c>
      <c r="K990" t="s">
        <v>22103</v>
      </c>
      <c r="L990" t="s">
        <v>22127</v>
      </c>
      <c r="M990" t="s">
        <v>22215</v>
      </c>
      <c r="N990" t="s">
        <v>23162</v>
      </c>
      <c r="O990" t="s">
        <v>27442</v>
      </c>
      <c r="P990">
        <v>6</v>
      </c>
      <c r="Q990">
        <v>2</v>
      </c>
      <c r="R990">
        <v>1.1200000000000001</v>
      </c>
      <c r="S990">
        <v>1.1200000000000001</v>
      </c>
      <c r="T990">
        <v>472.83</v>
      </c>
      <c r="U990">
        <v>98.83</v>
      </c>
      <c r="V990">
        <v>3.93</v>
      </c>
      <c r="W990">
        <v>9.57</v>
      </c>
      <c r="X990">
        <v>4.5599999999999996</v>
      </c>
      <c r="Y990">
        <v>2</v>
      </c>
      <c r="Z990" t="s">
        <v>4250</v>
      </c>
      <c r="AA990">
        <v>0</v>
      </c>
      <c r="AB990">
        <v>6</v>
      </c>
      <c r="AC990">
        <v>4.3997380952380958</v>
      </c>
      <c r="AE990" t="s">
        <v>7949</v>
      </c>
      <c r="AH990">
        <v>0</v>
      </c>
      <c r="AI990">
        <v>0</v>
      </c>
    </row>
    <row r="991" spans="2:35" x14ac:dyDescent="0.25">
      <c r="B991">
        <v>240</v>
      </c>
      <c r="J991" t="s">
        <v>22089</v>
      </c>
      <c r="K991" t="s">
        <v>22103</v>
      </c>
      <c r="L991" t="s">
        <v>22127</v>
      </c>
      <c r="M991" t="s">
        <v>22215</v>
      </c>
      <c r="N991" t="s">
        <v>23163</v>
      </c>
      <c r="O991" t="s">
        <v>27443</v>
      </c>
      <c r="P991">
        <v>6</v>
      </c>
      <c r="Q991">
        <v>2</v>
      </c>
      <c r="R991">
        <v>0.8</v>
      </c>
      <c r="S991">
        <v>0.8</v>
      </c>
      <c r="T991">
        <v>429.35</v>
      </c>
      <c r="U991">
        <v>94.53</v>
      </c>
      <c r="V991">
        <v>2.94</v>
      </c>
      <c r="W991">
        <v>11.9</v>
      </c>
      <c r="X991">
        <v>4.18</v>
      </c>
      <c r="Y991">
        <v>2</v>
      </c>
      <c r="Z991" t="s">
        <v>4250</v>
      </c>
      <c r="AA991">
        <v>0</v>
      </c>
      <c r="AB991">
        <v>5</v>
      </c>
      <c r="AC991">
        <v>4.8536428571428569</v>
      </c>
      <c r="AE991" t="s">
        <v>7949</v>
      </c>
      <c r="AH991">
        <v>0</v>
      </c>
      <c r="AI991">
        <v>0</v>
      </c>
    </row>
    <row r="992" spans="2:35" x14ac:dyDescent="0.25">
      <c r="B992">
        <v>55</v>
      </c>
      <c r="J992" t="s">
        <v>22089</v>
      </c>
      <c r="K992" t="s">
        <v>22103</v>
      </c>
      <c r="L992" t="s">
        <v>22127</v>
      </c>
      <c r="M992" t="s">
        <v>22215</v>
      </c>
      <c r="N992" t="s">
        <v>23164</v>
      </c>
      <c r="O992" t="s">
        <v>27444</v>
      </c>
      <c r="P992">
        <v>7</v>
      </c>
      <c r="Q992">
        <v>2</v>
      </c>
      <c r="R992">
        <v>1.25</v>
      </c>
      <c r="S992">
        <v>1.28</v>
      </c>
      <c r="T992">
        <v>423.81</v>
      </c>
      <c r="U992">
        <v>111.72</v>
      </c>
      <c r="V992">
        <v>2.4300000000000002</v>
      </c>
      <c r="W992">
        <v>8.27</v>
      </c>
      <c r="X992">
        <v>4.55</v>
      </c>
      <c r="Y992">
        <v>2</v>
      </c>
      <c r="Z992" t="s">
        <v>4250</v>
      </c>
      <c r="AA992">
        <v>0</v>
      </c>
      <c r="AB992">
        <v>5</v>
      </c>
      <c r="AC992">
        <v>4.320214285714286</v>
      </c>
      <c r="AE992" t="s">
        <v>7949</v>
      </c>
      <c r="AH992">
        <v>0</v>
      </c>
      <c r="AI992">
        <v>0</v>
      </c>
    </row>
    <row r="993" spans="2:35" x14ac:dyDescent="0.25">
      <c r="B993">
        <v>28314</v>
      </c>
      <c r="J993" t="s">
        <v>22089</v>
      </c>
      <c r="K993" t="s">
        <v>22103</v>
      </c>
      <c r="L993" t="s">
        <v>22127</v>
      </c>
      <c r="M993" t="s">
        <v>22215</v>
      </c>
      <c r="N993" t="s">
        <v>23162</v>
      </c>
      <c r="O993" t="s">
        <v>27442</v>
      </c>
      <c r="P993">
        <v>6</v>
      </c>
      <c r="Q993">
        <v>2</v>
      </c>
      <c r="R993">
        <v>1.1200000000000001</v>
      </c>
      <c r="S993">
        <v>1.1200000000000001</v>
      </c>
      <c r="T993">
        <v>472.83</v>
      </c>
      <c r="U993">
        <v>98.83</v>
      </c>
      <c r="V993">
        <v>3.93</v>
      </c>
      <c r="W993">
        <v>9.57</v>
      </c>
      <c r="X993">
        <v>4.5599999999999996</v>
      </c>
      <c r="Y993">
        <v>2</v>
      </c>
      <c r="Z993" t="s">
        <v>4250</v>
      </c>
      <c r="AA993">
        <v>0</v>
      </c>
      <c r="AB993">
        <v>6</v>
      </c>
      <c r="AC993">
        <v>4.3997380952380958</v>
      </c>
      <c r="AE993" t="s">
        <v>7949</v>
      </c>
      <c r="AH993">
        <v>0</v>
      </c>
      <c r="AI993">
        <v>0</v>
      </c>
    </row>
    <row r="994" spans="2:35" x14ac:dyDescent="0.25">
      <c r="B994">
        <v>40.299999999999997</v>
      </c>
      <c r="J994" t="s">
        <v>22089</v>
      </c>
      <c r="K994" t="s">
        <v>22103</v>
      </c>
      <c r="L994" t="s">
        <v>22127</v>
      </c>
      <c r="M994" t="s">
        <v>22215</v>
      </c>
      <c r="N994" t="s">
        <v>23165</v>
      </c>
      <c r="O994" t="s">
        <v>27445</v>
      </c>
      <c r="P994">
        <v>6</v>
      </c>
      <c r="Q994">
        <v>2</v>
      </c>
      <c r="R994">
        <v>1.1200000000000001</v>
      </c>
      <c r="S994">
        <v>1.1200000000000001</v>
      </c>
      <c r="T994">
        <v>472.83</v>
      </c>
      <c r="U994">
        <v>98.83</v>
      </c>
      <c r="V994">
        <v>3.93</v>
      </c>
      <c r="W994">
        <v>9.57</v>
      </c>
      <c r="X994">
        <v>4.5599999999999996</v>
      </c>
      <c r="Y994">
        <v>2</v>
      </c>
      <c r="Z994" t="s">
        <v>4250</v>
      </c>
      <c r="AA994">
        <v>0</v>
      </c>
      <c r="AB994">
        <v>6</v>
      </c>
      <c r="AC994">
        <v>4.3997380952380958</v>
      </c>
      <c r="AE994" t="s">
        <v>7949</v>
      </c>
      <c r="AH994">
        <v>0</v>
      </c>
      <c r="AI994">
        <v>0</v>
      </c>
    </row>
    <row r="995" spans="2:35" x14ac:dyDescent="0.25">
      <c r="B995">
        <v>226</v>
      </c>
      <c r="J995" t="s">
        <v>22089</v>
      </c>
      <c r="K995" t="s">
        <v>22103</v>
      </c>
      <c r="L995" t="s">
        <v>22127</v>
      </c>
      <c r="M995" t="s">
        <v>22215</v>
      </c>
      <c r="N995" t="s">
        <v>23166</v>
      </c>
      <c r="O995" t="s">
        <v>27446</v>
      </c>
      <c r="P995">
        <v>7</v>
      </c>
      <c r="Q995">
        <v>2</v>
      </c>
      <c r="R995">
        <v>2.17</v>
      </c>
      <c r="S995">
        <v>2.23</v>
      </c>
      <c r="T995">
        <v>505.83</v>
      </c>
      <c r="U995">
        <v>111.72</v>
      </c>
      <c r="V995">
        <v>3.67</v>
      </c>
      <c r="W995">
        <v>8.19</v>
      </c>
      <c r="X995">
        <v>4.55</v>
      </c>
      <c r="Y995">
        <v>2</v>
      </c>
      <c r="Z995" t="s">
        <v>4250</v>
      </c>
      <c r="AA995">
        <v>1</v>
      </c>
      <c r="AB995">
        <v>6</v>
      </c>
      <c r="AC995">
        <v>3.6909999999999998</v>
      </c>
      <c r="AE995" t="s">
        <v>7949</v>
      </c>
      <c r="AH995">
        <v>0</v>
      </c>
      <c r="AI995">
        <v>0</v>
      </c>
    </row>
    <row r="996" spans="2:35" x14ac:dyDescent="0.25">
      <c r="B996">
        <v>29.1</v>
      </c>
      <c r="J996" t="s">
        <v>22089</v>
      </c>
      <c r="K996" t="s">
        <v>22103</v>
      </c>
      <c r="L996" t="s">
        <v>22127</v>
      </c>
      <c r="M996" t="s">
        <v>22215</v>
      </c>
      <c r="N996" t="s">
        <v>23167</v>
      </c>
      <c r="O996" t="s">
        <v>27447</v>
      </c>
    </row>
    <row r="997" spans="2:35" x14ac:dyDescent="0.25">
      <c r="B997">
        <v>8.5</v>
      </c>
      <c r="J997" t="s">
        <v>22089</v>
      </c>
      <c r="K997" t="s">
        <v>22103</v>
      </c>
      <c r="L997" t="s">
        <v>22127</v>
      </c>
      <c r="M997" t="s">
        <v>22215</v>
      </c>
      <c r="N997" t="s">
        <v>23168</v>
      </c>
      <c r="O997" t="s">
        <v>27448</v>
      </c>
      <c r="P997">
        <v>7</v>
      </c>
      <c r="Q997">
        <v>2</v>
      </c>
      <c r="R997">
        <v>2.98</v>
      </c>
      <c r="S997">
        <v>2.99</v>
      </c>
      <c r="T997">
        <v>445.4</v>
      </c>
      <c r="U997">
        <v>111.72</v>
      </c>
      <c r="V997">
        <v>2.46</v>
      </c>
      <c r="W997">
        <v>8.8000000000000007</v>
      </c>
      <c r="X997">
        <v>4.17</v>
      </c>
      <c r="Y997">
        <v>2</v>
      </c>
      <c r="Z997" t="s">
        <v>4250</v>
      </c>
      <c r="AA997">
        <v>0</v>
      </c>
      <c r="AB997">
        <v>6</v>
      </c>
      <c r="AC997">
        <v>3.6760000000000002</v>
      </c>
      <c r="AE997" t="s">
        <v>7949</v>
      </c>
      <c r="AH997">
        <v>0</v>
      </c>
      <c r="AI997">
        <v>0</v>
      </c>
    </row>
    <row r="998" spans="2:35" x14ac:dyDescent="0.25">
      <c r="B998">
        <v>13.7</v>
      </c>
      <c r="J998" t="s">
        <v>22089</v>
      </c>
      <c r="K998" t="s">
        <v>22103</v>
      </c>
      <c r="L998" t="s">
        <v>22127</v>
      </c>
      <c r="M998" t="s">
        <v>22215</v>
      </c>
      <c r="N998" t="s">
        <v>23169</v>
      </c>
      <c r="O998" t="s">
        <v>27449</v>
      </c>
      <c r="P998">
        <v>6</v>
      </c>
      <c r="Q998">
        <v>2</v>
      </c>
      <c r="R998">
        <v>1.35</v>
      </c>
      <c r="S998">
        <v>1.35</v>
      </c>
      <c r="T998">
        <v>449.77</v>
      </c>
      <c r="U998">
        <v>94.53</v>
      </c>
      <c r="V998">
        <v>3.52</v>
      </c>
      <c r="W998">
        <v>9.27</v>
      </c>
      <c r="X998">
        <v>4.17</v>
      </c>
      <c r="Y998">
        <v>2</v>
      </c>
      <c r="Z998" t="s">
        <v>4250</v>
      </c>
      <c r="AA998">
        <v>0</v>
      </c>
      <c r="AB998">
        <v>5</v>
      </c>
      <c r="AC998">
        <v>4.7077857142857136</v>
      </c>
      <c r="AE998" t="s">
        <v>7949</v>
      </c>
      <c r="AH998">
        <v>0</v>
      </c>
      <c r="AI998">
        <v>0</v>
      </c>
    </row>
    <row r="999" spans="2:35" x14ac:dyDescent="0.25">
      <c r="B999">
        <v>23.2</v>
      </c>
      <c r="J999" t="s">
        <v>22089</v>
      </c>
      <c r="K999" t="s">
        <v>22103</v>
      </c>
      <c r="L999" t="s">
        <v>22127</v>
      </c>
      <c r="M999" t="s">
        <v>22215</v>
      </c>
      <c r="N999" t="s">
        <v>23170</v>
      </c>
      <c r="O999" t="s">
        <v>27450</v>
      </c>
      <c r="P999">
        <v>6</v>
      </c>
      <c r="Q999">
        <v>2</v>
      </c>
      <c r="R999">
        <v>1.41</v>
      </c>
      <c r="S999">
        <v>1.42</v>
      </c>
      <c r="T999">
        <v>431.78</v>
      </c>
      <c r="U999">
        <v>94.53</v>
      </c>
      <c r="V999">
        <v>3.22</v>
      </c>
      <c r="W999">
        <v>9.27</v>
      </c>
      <c r="X999">
        <v>5.03</v>
      </c>
      <c r="Y999">
        <v>2</v>
      </c>
      <c r="Z999" t="s">
        <v>4250</v>
      </c>
      <c r="AA999">
        <v>0</v>
      </c>
      <c r="AB999">
        <v>5</v>
      </c>
      <c r="AC999">
        <v>4.8362857142857143</v>
      </c>
      <c r="AE999" t="s">
        <v>7949</v>
      </c>
      <c r="AH999">
        <v>0</v>
      </c>
      <c r="AI999">
        <v>0</v>
      </c>
    </row>
    <row r="1000" spans="2:35" x14ac:dyDescent="0.25">
      <c r="B1000">
        <v>19.2</v>
      </c>
      <c r="J1000" t="s">
        <v>22089</v>
      </c>
      <c r="K1000" t="s">
        <v>22103</v>
      </c>
      <c r="L1000" t="s">
        <v>22127</v>
      </c>
      <c r="M1000" t="s">
        <v>22215</v>
      </c>
      <c r="N1000" t="s">
        <v>23171</v>
      </c>
      <c r="O1000" t="s">
        <v>27451</v>
      </c>
      <c r="P1000">
        <v>9</v>
      </c>
      <c r="Q1000">
        <v>2</v>
      </c>
      <c r="R1000">
        <v>2.39</v>
      </c>
      <c r="S1000">
        <v>2.41</v>
      </c>
      <c r="T1000">
        <v>490.47</v>
      </c>
      <c r="U1000">
        <v>124.61</v>
      </c>
      <c r="V1000">
        <v>3.1</v>
      </c>
      <c r="W1000">
        <v>8.7899999999999991</v>
      </c>
      <c r="X1000">
        <v>4.17</v>
      </c>
      <c r="Y1000">
        <v>3</v>
      </c>
      <c r="Z1000" t="s">
        <v>4250</v>
      </c>
      <c r="AA1000">
        <v>0</v>
      </c>
      <c r="AB1000">
        <v>7</v>
      </c>
      <c r="AC1000">
        <v>3.3730714285714281</v>
      </c>
      <c r="AE1000" t="s">
        <v>7949</v>
      </c>
      <c r="AH1000">
        <v>0</v>
      </c>
      <c r="AI1000">
        <v>0</v>
      </c>
    </row>
    <row r="1001" spans="2:35" x14ac:dyDescent="0.25">
      <c r="B1001">
        <v>61.3</v>
      </c>
      <c r="J1001" t="s">
        <v>22089</v>
      </c>
      <c r="K1001" t="s">
        <v>22103</v>
      </c>
      <c r="L1001" t="s">
        <v>22127</v>
      </c>
      <c r="M1001" t="s">
        <v>22215</v>
      </c>
      <c r="N1001" t="s">
        <v>23172</v>
      </c>
      <c r="O1001" t="s">
        <v>27452</v>
      </c>
      <c r="P1001">
        <v>6</v>
      </c>
      <c r="Q1001">
        <v>2</v>
      </c>
      <c r="R1001">
        <v>1.32</v>
      </c>
      <c r="S1001">
        <v>1.32</v>
      </c>
      <c r="T1001">
        <v>380.33</v>
      </c>
      <c r="U1001">
        <v>102.74</v>
      </c>
      <c r="V1001">
        <v>2.57</v>
      </c>
      <c r="W1001">
        <v>10.07</v>
      </c>
      <c r="X1001">
        <v>4.17</v>
      </c>
      <c r="Y1001">
        <v>2</v>
      </c>
      <c r="Z1001" t="s">
        <v>4250</v>
      </c>
      <c r="AA1001">
        <v>0</v>
      </c>
      <c r="AB1001">
        <v>4</v>
      </c>
      <c r="AC1001">
        <v>4.9301190476190477</v>
      </c>
      <c r="AE1001" t="s">
        <v>7949</v>
      </c>
      <c r="AH1001">
        <v>0</v>
      </c>
      <c r="AI1001">
        <v>0</v>
      </c>
    </row>
    <row r="1002" spans="2:35" x14ac:dyDescent="0.25">
      <c r="B1002">
        <v>12.4</v>
      </c>
      <c r="J1002" t="s">
        <v>22089</v>
      </c>
      <c r="K1002" t="s">
        <v>22103</v>
      </c>
      <c r="L1002" t="s">
        <v>22127</v>
      </c>
      <c r="M1002" t="s">
        <v>22215</v>
      </c>
      <c r="N1002" t="s">
        <v>23173</v>
      </c>
      <c r="O1002" t="s">
        <v>27453</v>
      </c>
      <c r="P1002">
        <v>9</v>
      </c>
      <c r="Q1002">
        <v>2</v>
      </c>
      <c r="R1002">
        <v>1.45</v>
      </c>
      <c r="S1002">
        <v>1.46</v>
      </c>
      <c r="T1002">
        <v>474.4</v>
      </c>
      <c r="U1002">
        <v>137.75</v>
      </c>
      <c r="V1002">
        <v>2.63</v>
      </c>
      <c r="W1002">
        <v>8.7899999999999991</v>
      </c>
      <c r="X1002">
        <v>4.17</v>
      </c>
      <c r="Y1002">
        <v>3</v>
      </c>
      <c r="Z1002" t="s">
        <v>4250</v>
      </c>
      <c r="AA1002">
        <v>0</v>
      </c>
      <c r="AB1002">
        <v>7</v>
      </c>
      <c r="AC1002">
        <v>3.6828571428571428</v>
      </c>
      <c r="AE1002" t="s">
        <v>7949</v>
      </c>
      <c r="AH1002">
        <v>0</v>
      </c>
      <c r="AI1002">
        <v>0</v>
      </c>
    </row>
    <row r="1003" spans="2:35" x14ac:dyDescent="0.25">
      <c r="B1003">
        <v>11.6</v>
      </c>
      <c r="J1003" t="s">
        <v>22089</v>
      </c>
      <c r="K1003" t="s">
        <v>22103</v>
      </c>
      <c r="L1003" t="s">
        <v>22127</v>
      </c>
      <c r="M1003" t="s">
        <v>22215</v>
      </c>
      <c r="N1003" t="s">
        <v>23174</v>
      </c>
      <c r="O1003" t="s">
        <v>27454</v>
      </c>
      <c r="P1003">
        <v>6</v>
      </c>
      <c r="Q1003">
        <v>2</v>
      </c>
      <c r="R1003">
        <v>0.89</v>
      </c>
      <c r="S1003">
        <v>0.89</v>
      </c>
      <c r="T1003">
        <v>398.32</v>
      </c>
      <c r="U1003">
        <v>102.74</v>
      </c>
      <c r="V1003">
        <v>2.73</v>
      </c>
      <c r="W1003">
        <v>9.85</v>
      </c>
      <c r="X1003">
        <v>4.17</v>
      </c>
      <c r="Y1003">
        <v>2</v>
      </c>
      <c r="Z1003" t="s">
        <v>4250</v>
      </c>
      <c r="AA1003">
        <v>0</v>
      </c>
      <c r="AB1003">
        <v>5</v>
      </c>
      <c r="AC1003">
        <v>4.801619047619047</v>
      </c>
      <c r="AE1003" t="s">
        <v>7949</v>
      </c>
      <c r="AH1003">
        <v>0</v>
      </c>
      <c r="AI1003">
        <v>0</v>
      </c>
    </row>
    <row r="1004" spans="2:35" x14ac:dyDescent="0.25">
      <c r="B1004">
        <v>36.6</v>
      </c>
      <c r="J1004" t="s">
        <v>22089</v>
      </c>
      <c r="K1004" t="s">
        <v>22103</v>
      </c>
      <c r="L1004" t="s">
        <v>22127</v>
      </c>
      <c r="M1004" t="s">
        <v>22215</v>
      </c>
      <c r="N1004" t="s">
        <v>23175</v>
      </c>
      <c r="O1004" t="s">
        <v>27455</v>
      </c>
      <c r="P1004">
        <v>9</v>
      </c>
      <c r="Q1004">
        <v>2</v>
      </c>
      <c r="R1004">
        <v>2</v>
      </c>
      <c r="S1004">
        <v>2.02</v>
      </c>
      <c r="T1004">
        <v>490.47</v>
      </c>
      <c r="U1004">
        <v>124.61</v>
      </c>
      <c r="V1004">
        <v>3.1</v>
      </c>
      <c r="W1004">
        <v>8.7899999999999991</v>
      </c>
      <c r="X1004">
        <v>4.17</v>
      </c>
      <c r="Y1004">
        <v>3</v>
      </c>
      <c r="Z1004" t="s">
        <v>4250</v>
      </c>
      <c r="AA1004">
        <v>0</v>
      </c>
      <c r="AB1004">
        <v>7</v>
      </c>
      <c r="AC1004">
        <v>3.5680714285714279</v>
      </c>
      <c r="AE1004" t="s">
        <v>7949</v>
      </c>
      <c r="AH1004">
        <v>0</v>
      </c>
      <c r="AI1004">
        <v>0</v>
      </c>
    </row>
    <row r="1005" spans="2:35" x14ac:dyDescent="0.25">
      <c r="B1005">
        <v>86.7</v>
      </c>
      <c r="J1005" t="s">
        <v>22089</v>
      </c>
      <c r="K1005" t="s">
        <v>22103</v>
      </c>
      <c r="L1005" t="s">
        <v>22127</v>
      </c>
      <c r="M1005" t="s">
        <v>22215</v>
      </c>
      <c r="N1005" t="s">
        <v>23176</v>
      </c>
      <c r="O1005" t="s">
        <v>27456</v>
      </c>
      <c r="P1005">
        <v>9</v>
      </c>
      <c r="Q1005">
        <v>2</v>
      </c>
      <c r="R1005">
        <v>1.69</v>
      </c>
      <c r="S1005">
        <v>1.7</v>
      </c>
      <c r="T1005">
        <v>490.47</v>
      </c>
      <c r="U1005">
        <v>124.61</v>
      </c>
      <c r="V1005">
        <v>3.1</v>
      </c>
      <c r="W1005">
        <v>8.8000000000000007</v>
      </c>
      <c r="X1005">
        <v>4.17</v>
      </c>
      <c r="Y1005">
        <v>3</v>
      </c>
      <c r="Z1005" t="s">
        <v>4250</v>
      </c>
      <c r="AA1005">
        <v>0</v>
      </c>
      <c r="AB1005">
        <v>7</v>
      </c>
      <c r="AC1005">
        <v>3.5680714285714279</v>
      </c>
      <c r="AE1005" t="s">
        <v>7949</v>
      </c>
      <c r="AH1005">
        <v>0</v>
      </c>
      <c r="AI1005">
        <v>0</v>
      </c>
    </row>
    <row r="1006" spans="2:35" x14ac:dyDescent="0.25">
      <c r="B1006">
        <v>81.099999999999994</v>
      </c>
      <c r="J1006" t="s">
        <v>22089</v>
      </c>
      <c r="K1006" t="s">
        <v>22103</v>
      </c>
      <c r="L1006" t="s">
        <v>22127</v>
      </c>
      <c r="M1006" t="s">
        <v>22215</v>
      </c>
      <c r="N1006" t="s">
        <v>23177</v>
      </c>
      <c r="O1006" t="s">
        <v>27457</v>
      </c>
      <c r="P1006">
        <v>9</v>
      </c>
      <c r="Q1006">
        <v>2</v>
      </c>
      <c r="R1006">
        <v>1.28</v>
      </c>
      <c r="S1006">
        <v>1.29</v>
      </c>
      <c r="T1006">
        <v>474.4</v>
      </c>
      <c r="U1006">
        <v>137.75</v>
      </c>
      <c r="V1006">
        <v>2.63</v>
      </c>
      <c r="W1006">
        <v>8.8000000000000007</v>
      </c>
      <c r="X1006">
        <v>4.17</v>
      </c>
      <c r="Y1006">
        <v>3</v>
      </c>
      <c r="Z1006" t="s">
        <v>4250</v>
      </c>
      <c r="AA1006">
        <v>0</v>
      </c>
      <c r="AB1006">
        <v>7</v>
      </c>
      <c r="AC1006">
        <v>3.6828571428571428</v>
      </c>
      <c r="AE1006" t="s">
        <v>7949</v>
      </c>
      <c r="AH1006">
        <v>0</v>
      </c>
      <c r="AI1006">
        <v>0</v>
      </c>
    </row>
    <row r="1007" spans="2:35" x14ac:dyDescent="0.25">
      <c r="B1007">
        <v>82.4</v>
      </c>
      <c r="J1007" t="s">
        <v>22089</v>
      </c>
      <c r="K1007" t="s">
        <v>22103</v>
      </c>
      <c r="L1007" t="s">
        <v>22127</v>
      </c>
      <c r="M1007" t="s">
        <v>22215</v>
      </c>
      <c r="N1007" t="s">
        <v>23178</v>
      </c>
      <c r="O1007" t="s">
        <v>27458</v>
      </c>
      <c r="P1007">
        <v>8</v>
      </c>
      <c r="Q1007">
        <v>2</v>
      </c>
      <c r="R1007">
        <v>1.71</v>
      </c>
      <c r="S1007">
        <v>1.71</v>
      </c>
      <c r="T1007">
        <v>489.48</v>
      </c>
      <c r="U1007">
        <v>111.72</v>
      </c>
      <c r="V1007">
        <v>3.7</v>
      </c>
      <c r="W1007">
        <v>10.119999999999999</v>
      </c>
      <c r="X1007">
        <v>4.38</v>
      </c>
      <c r="Y1007">
        <v>3</v>
      </c>
      <c r="Z1007" t="s">
        <v>4250</v>
      </c>
      <c r="AA1007">
        <v>0</v>
      </c>
      <c r="AB1007">
        <v>7</v>
      </c>
      <c r="AC1007">
        <v>3.851142857142857</v>
      </c>
      <c r="AE1007" t="s">
        <v>7949</v>
      </c>
      <c r="AH1007">
        <v>0</v>
      </c>
      <c r="AI1007">
        <v>0</v>
      </c>
    </row>
    <row r="1008" spans="2:35" x14ac:dyDescent="0.25">
      <c r="B1008">
        <v>36.6</v>
      </c>
      <c r="J1008" t="s">
        <v>22089</v>
      </c>
      <c r="K1008" t="s">
        <v>22103</v>
      </c>
      <c r="L1008" t="s">
        <v>22127</v>
      </c>
      <c r="M1008" t="s">
        <v>22215</v>
      </c>
      <c r="N1008" t="s">
        <v>23179</v>
      </c>
      <c r="O1008" t="s">
        <v>27459</v>
      </c>
      <c r="P1008">
        <v>8</v>
      </c>
      <c r="Q1008">
        <v>2</v>
      </c>
      <c r="R1008">
        <v>0.97</v>
      </c>
      <c r="S1008">
        <v>0.97</v>
      </c>
      <c r="T1008">
        <v>473.41</v>
      </c>
      <c r="U1008">
        <v>124.86</v>
      </c>
      <c r="V1008">
        <v>3.23</v>
      </c>
      <c r="W1008">
        <v>10.130000000000001</v>
      </c>
      <c r="X1008">
        <v>4.43</v>
      </c>
      <c r="Y1008">
        <v>3</v>
      </c>
      <c r="Z1008" t="s">
        <v>4250</v>
      </c>
      <c r="AA1008">
        <v>0</v>
      </c>
      <c r="AB1008">
        <v>7</v>
      </c>
      <c r="AC1008">
        <v>3.6899285714285708</v>
      </c>
      <c r="AE1008" t="s">
        <v>7949</v>
      </c>
      <c r="AH1008">
        <v>0</v>
      </c>
      <c r="AI1008">
        <v>0</v>
      </c>
    </row>
    <row r="1009" spans="2:35" x14ac:dyDescent="0.25">
      <c r="B1009">
        <v>23.3</v>
      </c>
      <c r="J1009" t="s">
        <v>22089</v>
      </c>
      <c r="K1009" t="s">
        <v>22103</v>
      </c>
      <c r="L1009" t="s">
        <v>22127</v>
      </c>
      <c r="M1009" t="s">
        <v>22215</v>
      </c>
      <c r="N1009" t="s">
        <v>23180</v>
      </c>
      <c r="O1009" t="s">
        <v>27460</v>
      </c>
      <c r="P1009">
        <v>9</v>
      </c>
      <c r="Q1009">
        <v>2</v>
      </c>
      <c r="R1009">
        <v>1.33</v>
      </c>
      <c r="S1009">
        <v>1.35</v>
      </c>
      <c r="T1009">
        <v>474.4</v>
      </c>
      <c r="U1009">
        <v>137.75</v>
      </c>
      <c r="V1009">
        <v>2.63</v>
      </c>
      <c r="W1009">
        <v>8.7899999999999991</v>
      </c>
      <c r="X1009">
        <v>4.17</v>
      </c>
      <c r="Y1009">
        <v>3</v>
      </c>
      <c r="Z1009" t="s">
        <v>4250</v>
      </c>
      <c r="AA1009">
        <v>0</v>
      </c>
      <c r="AB1009">
        <v>7</v>
      </c>
      <c r="AC1009">
        <v>3.6828571428571428</v>
      </c>
      <c r="AE1009" t="s">
        <v>7949</v>
      </c>
      <c r="AH1009">
        <v>0</v>
      </c>
      <c r="AI1009">
        <v>0</v>
      </c>
    </row>
    <row r="1010" spans="2:35" x14ac:dyDescent="0.25">
      <c r="B1010">
        <v>2880</v>
      </c>
      <c r="J1010" t="s">
        <v>22089</v>
      </c>
      <c r="K1010" t="s">
        <v>22103</v>
      </c>
      <c r="L1010" t="s">
        <v>22127</v>
      </c>
      <c r="M1010" t="s">
        <v>22215</v>
      </c>
      <c r="N1010" t="s">
        <v>23181</v>
      </c>
      <c r="O1010" t="s">
        <v>27461</v>
      </c>
      <c r="P1010">
        <v>6</v>
      </c>
      <c r="Q1010">
        <v>2</v>
      </c>
      <c r="R1010">
        <v>1.24</v>
      </c>
      <c r="S1010">
        <v>1.24</v>
      </c>
      <c r="T1010">
        <v>412.34</v>
      </c>
      <c r="U1010">
        <v>102.74</v>
      </c>
      <c r="V1010">
        <v>3.29</v>
      </c>
      <c r="W1010">
        <v>9.8699999999999992</v>
      </c>
      <c r="X1010">
        <v>4.17</v>
      </c>
      <c r="Y1010">
        <v>2</v>
      </c>
      <c r="Z1010" t="s">
        <v>4250</v>
      </c>
      <c r="AA1010">
        <v>0</v>
      </c>
      <c r="AB1010">
        <v>5</v>
      </c>
      <c r="AC1010">
        <v>4.7014761904761908</v>
      </c>
      <c r="AE1010" t="s">
        <v>7949</v>
      </c>
      <c r="AH1010">
        <v>0</v>
      </c>
      <c r="AI1010">
        <v>0</v>
      </c>
    </row>
    <row r="1011" spans="2:35" x14ac:dyDescent="0.25">
      <c r="B1011">
        <v>190</v>
      </c>
      <c r="J1011" t="s">
        <v>22089</v>
      </c>
      <c r="K1011" t="s">
        <v>22103</v>
      </c>
      <c r="L1011" t="s">
        <v>22127</v>
      </c>
      <c r="M1011" t="s">
        <v>22215</v>
      </c>
      <c r="N1011" t="s">
        <v>23182</v>
      </c>
      <c r="O1011" t="s">
        <v>27462</v>
      </c>
      <c r="P1011">
        <v>5</v>
      </c>
      <c r="Q1011">
        <v>2</v>
      </c>
      <c r="R1011">
        <v>1.58</v>
      </c>
      <c r="S1011">
        <v>1.58</v>
      </c>
      <c r="T1011">
        <v>395.41</v>
      </c>
      <c r="U1011">
        <v>76.709999999999994</v>
      </c>
      <c r="V1011">
        <v>3.64</v>
      </c>
      <c r="W1011">
        <v>11.49</v>
      </c>
      <c r="X1011">
        <v>4.18</v>
      </c>
      <c r="Y1011">
        <v>2</v>
      </c>
      <c r="Z1011" t="s">
        <v>4250</v>
      </c>
      <c r="AA1011">
        <v>0</v>
      </c>
      <c r="AB1011">
        <v>4</v>
      </c>
      <c r="AC1011">
        <v>5.2470714285714282</v>
      </c>
      <c r="AE1011" t="s">
        <v>7949</v>
      </c>
      <c r="AH1011">
        <v>0</v>
      </c>
      <c r="AI1011">
        <v>0</v>
      </c>
    </row>
    <row r="1012" spans="2:35" x14ac:dyDescent="0.25">
      <c r="B1012">
        <v>185</v>
      </c>
      <c r="J1012" t="s">
        <v>22089</v>
      </c>
      <c r="K1012" t="s">
        <v>22103</v>
      </c>
      <c r="L1012" t="s">
        <v>22127</v>
      </c>
      <c r="M1012" t="s">
        <v>22215</v>
      </c>
      <c r="N1012" t="s">
        <v>23183</v>
      </c>
      <c r="O1012" t="s">
        <v>27463</v>
      </c>
      <c r="P1012">
        <v>5</v>
      </c>
      <c r="Q1012">
        <v>2</v>
      </c>
      <c r="R1012">
        <v>1.77</v>
      </c>
      <c r="S1012">
        <v>1.77</v>
      </c>
      <c r="T1012">
        <v>415.82</v>
      </c>
      <c r="U1012">
        <v>76.709999999999994</v>
      </c>
      <c r="V1012">
        <v>3.99</v>
      </c>
      <c r="W1012">
        <v>10.8</v>
      </c>
      <c r="X1012">
        <v>4.18</v>
      </c>
      <c r="Y1012">
        <v>2</v>
      </c>
      <c r="Z1012" t="s">
        <v>4250</v>
      </c>
      <c r="AA1012">
        <v>0</v>
      </c>
      <c r="AB1012">
        <v>4</v>
      </c>
      <c r="AC1012">
        <v>5.101285714285714</v>
      </c>
      <c r="AE1012" t="s">
        <v>7949</v>
      </c>
      <c r="AH1012">
        <v>0</v>
      </c>
      <c r="AI1012">
        <v>0</v>
      </c>
    </row>
    <row r="1013" spans="2:35" x14ac:dyDescent="0.25">
      <c r="B1013">
        <v>1075</v>
      </c>
      <c r="J1013" t="s">
        <v>22089</v>
      </c>
      <c r="K1013" t="s">
        <v>22103</v>
      </c>
      <c r="L1013" t="s">
        <v>22127</v>
      </c>
      <c r="M1013" t="s">
        <v>22215</v>
      </c>
      <c r="N1013" t="s">
        <v>23184</v>
      </c>
      <c r="O1013" t="s">
        <v>27464</v>
      </c>
      <c r="P1013">
        <v>6</v>
      </c>
      <c r="Q1013">
        <v>2</v>
      </c>
      <c r="R1013">
        <v>0.98</v>
      </c>
      <c r="S1013">
        <v>0.98</v>
      </c>
      <c r="T1013">
        <v>406.39</v>
      </c>
      <c r="U1013">
        <v>100.5</v>
      </c>
      <c r="V1013">
        <v>3.2</v>
      </c>
      <c r="W1013">
        <v>10.69</v>
      </c>
      <c r="X1013">
        <v>4.18</v>
      </c>
      <c r="Y1013">
        <v>2</v>
      </c>
      <c r="Z1013" t="s">
        <v>4250</v>
      </c>
      <c r="AA1013">
        <v>0</v>
      </c>
      <c r="AB1013">
        <v>4</v>
      </c>
      <c r="AC1013">
        <v>4.8186428571428577</v>
      </c>
      <c r="AE1013" t="s">
        <v>7949</v>
      </c>
      <c r="AH1013">
        <v>0</v>
      </c>
      <c r="AI1013">
        <v>0</v>
      </c>
    </row>
    <row r="1014" spans="2:35" x14ac:dyDescent="0.25">
      <c r="B1014">
        <v>870</v>
      </c>
      <c r="J1014" t="s">
        <v>22089</v>
      </c>
      <c r="K1014" t="s">
        <v>22103</v>
      </c>
      <c r="L1014" t="s">
        <v>22127</v>
      </c>
      <c r="M1014" t="s">
        <v>22215</v>
      </c>
      <c r="N1014" t="s">
        <v>23185</v>
      </c>
      <c r="O1014" t="s">
        <v>27465</v>
      </c>
      <c r="P1014">
        <v>5</v>
      </c>
      <c r="Q1014">
        <v>2</v>
      </c>
      <c r="R1014">
        <v>2.0099999999999998</v>
      </c>
      <c r="S1014">
        <v>2.0099999999999998</v>
      </c>
      <c r="T1014">
        <v>415.82</v>
      </c>
      <c r="U1014">
        <v>76.709999999999994</v>
      </c>
      <c r="V1014">
        <v>3.99</v>
      </c>
      <c r="W1014">
        <v>10.8</v>
      </c>
      <c r="X1014">
        <v>4.18</v>
      </c>
      <c r="Y1014">
        <v>2</v>
      </c>
      <c r="Z1014" t="s">
        <v>4250</v>
      </c>
      <c r="AA1014">
        <v>0</v>
      </c>
      <c r="AB1014">
        <v>4</v>
      </c>
      <c r="AC1014">
        <v>5.096285714285715</v>
      </c>
      <c r="AE1014" t="s">
        <v>7949</v>
      </c>
      <c r="AH1014">
        <v>0</v>
      </c>
      <c r="AI1014">
        <v>0</v>
      </c>
    </row>
    <row r="1015" spans="2:35" x14ac:dyDescent="0.25">
      <c r="B1015">
        <v>91.8</v>
      </c>
      <c r="J1015" t="s">
        <v>22089</v>
      </c>
      <c r="K1015" t="s">
        <v>22103</v>
      </c>
      <c r="L1015" t="s">
        <v>22127</v>
      </c>
      <c r="M1015" t="s">
        <v>22215</v>
      </c>
      <c r="N1015" t="s">
        <v>23186</v>
      </c>
      <c r="O1015" t="s">
        <v>27466</v>
      </c>
      <c r="P1015">
        <v>6</v>
      </c>
      <c r="Q1015">
        <v>2</v>
      </c>
      <c r="R1015">
        <v>1.59</v>
      </c>
      <c r="S1015">
        <v>1.6</v>
      </c>
      <c r="T1015">
        <v>424.35</v>
      </c>
      <c r="U1015">
        <v>98.83</v>
      </c>
      <c r="V1015">
        <v>2.97</v>
      </c>
      <c r="W1015">
        <v>10.09</v>
      </c>
      <c r="X1015">
        <v>4.1900000000000004</v>
      </c>
      <c r="Y1015">
        <v>2</v>
      </c>
      <c r="Z1015" t="s">
        <v>4250</v>
      </c>
      <c r="AA1015">
        <v>0</v>
      </c>
      <c r="AB1015">
        <v>6</v>
      </c>
      <c r="AC1015">
        <v>4.7460238095238099</v>
      </c>
      <c r="AE1015" t="s">
        <v>7949</v>
      </c>
      <c r="AH1015">
        <v>0</v>
      </c>
      <c r="AI1015">
        <v>0</v>
      </c>
    </row>
    <row r="1016" spans="2:35" x14ac:dyDescent="0.25">
      <c r="B1016">
        <v>1400</v>
      </c>
      <c r="J1016" t="s">
        <v>22089</v>
      </c>
      <c r="K1016" t="s">
        <v>22103</v>
      </c>
      <c r="L1016" t="s">
        <v>22127</v>
      </c>
      <c r="M1016" t="s">
        <v>22215</v>
      </c>
      <c r="N1016" t="s">
        <v>23187</v>
      </c>
      <c r="O1016" t="s">
        <v>27467</v>
      </c>
      <c r="P1016">
        <v>5</v>
      </c>
      <c r="Q1016">
        <v>2</v>
      </c>
      <c r="R1016">
        <v>2.19</v>
      </c>
      <c r="S1016">
        <v>2.19</v>
      </c>
      <c r="T1016">
        <v>415.82</v>
      </c>
      <c r="U1016">
        <v>76.709999999999994</v>
      </c>
      <c r="V1016">
        <v>3.99</v>
      </c>
      <c r="W1016">
        <v>11.91</v>
      </c>
      <c r="X1016">
        <v>4.18</v>
      </c>
      <c r="Y1016">
        <v>2</v>
      </c>
      <c r="Z1016" t="s">
        <v>4250</v>
      </c>
      <c r="AA1016">
        <v>0</v>
      </c>
      <c r="AB1016">
        <v>4</v>
      </c>
      <c r="AC1016">
        <v>5.0062857142857151</v>
      </c>
      <c r="AE1016" t="s">
        <v>7949</v>
      </c>
      <c r="AH1016">
        <v>0</v>
      </c>
      <c r="AI1016">
        <v>0</v>
      </c>
    </row>
    <row r="1017" spans="2:35" x14ac:dyDescent="0.25">
      <c r="B1017">
        <v>13100</v>
      </c>
      <c r="J1017" t="s">
        <v>22089</v>
      </c>
      <c r="K1017" t="s">
        <v>22103</v>
      </c>
      <c r="L1017" t="s">
        <v>22127</v>
      </c>
      <c r="M1017" t="s">
        <v>22215</v>
      </c>
      <c r="N1017" t="s">
        <v>23188</v>
      </c>
      <c r="O1017" t="s">
        <v>27468</v>
      </c>
      <c r="P1017">
        <v>7</v>
      </c>
      <c r="Q1017">
        <v>2</v>
      </c>
      <c r="R1017">
        <v>0.84</v>
      </c>
      <c r="S1017">
        <v>0.85</v>
      </c>
      <c r="T1017">
        <v>454.43</v>
      </c>
      <c r="U1017">
        <v>123.74</v>
      </c>
      <c r="V1017">
        <v>2.0699999999999998</v>
      </c>
      <c r="W1017">
        <v>9.89</v>
      </c>
      <c r="X1017">
        <v>4.17</v>
      </c>
      <c r="Y1017">
        <v>2</v>
      </c>
      <c r="Z1017" t="s">
        <v>4250</v>
      </c>
      <c r="AA1017">
        <v>0</v>
      </c>
      <c r="AB1017">
        <v>5</v>
      </c>
      <c r="AC1017">
        <v>3.8254999999999999</v>
      </c>
      <c r="AE1017" t="s">
        <v>7949</v>
      </c>
      <c r="AH1017">
        <v>0</v>
      </c>
      <c r="AI1017">
        <v>0</v>
      </c>
    </row>
    <row r="1018" spans="2:35" x14ac:dyDescent="0.25">
      <c r="B1018">
        <v>99.8</v>
      </c>
      <c r="J1018" t="s">
        <v>22089</v>
      </c>
      <c r="K1018" t="s">
        <v>22103</v>
      </c>
      <c r="L1018" t="s">
        <v>22127</v>
      </c>
      <c r="M1018" t="s">
        <v>22215</v>
      </c>
      <c r="N1018" t="s">
        <v>23189</v>
      </c>
      <c r="O1018" t="s">
        <v>27469</v>
      </c>
      <c r="P1018">
        <v>6</v>
      </c>
      <c r="Q1018">
        <v>2</v>
      </c>
      <c r="R1018">
        <v>1.67</v>
      </c>
      <c r="S1018">
        <v>1.67</v>
      </c>
      <c r="T1018">
        <v>422.82</v>
      </c>
      <c r="U1018">
        <v>98.83</v>
      </c>
      <c r="V1018">
        <v>3.19</v>
      </c>
      <c r="W1018">
        <v>10.24</v>
      </c>
      <c r="X1018">
        <v>4.87</v>
      </c>
      <c r="Y1018">
        <v>2</v>
      </c>
      <c r="Z1018" t="s">
        <v>4250</v>
      </c>
      <c r="AA1018">
        <v>0</v>
      </c>
      <c r="AB1018">
        <v>6</v>
      </c>
      <c r="AC1018">
        <v>4.7569523809523808</v>
      </c>
      <c r="AE1018" t="s">
        <v>7949</v>
      </c>
      <c r="AH1018">
        <v>0</v>
      </c>
      <c r="AI1018">
        <v>0</v>
      </c>
    </row>
    <row r="1019" spans="2:35" x14ac:dyDescent="0.25">
      <c r="B1019">
        <v>358</v>
      </c>
      <c r="J1019" t="s">
        <v>22089</v>
      </c>
      <c r="K1019" t="s">
        <v>22103</v>
      </c>
      <c r="L1019" t="s">
        <v>22127</v>
      </c>
      <c r="M1019" t="s">
        <v>22215</v>
      </c>
      <c r="N1019" t="s">
        <v>23190</v>
      </c>
      <c r="O1019" t="s">
        <v>27470</v>
      </c>
      <c r="P1019">
        <v>7</v>
      </c>
      <c r="Q1019">
        <v>2</v>
      </c>
      <c r="R1019">
        <v>0.37</v>
      </c>
      <c r="S1019">
        <v>0.37</v>
      </c>
      <c r="T1019">
        <v>445.4</v>
      </c>
      <c r="U1019">
        <v>122.62</v>
      </c>
      <c r="V1019">
        <v>2.88</v>
      </c>
      <c r="W1019">
        <v>10.15</v>
      </c>
      <c r="X1019">
        <v>4.43</v>
      </c>
      <c r="Y1019">
        <v>2</v>
      </c>
      <c r="Z1019" t="s">
        <v>4250</v>
      </c>
      <c r="AA1019">
        <v>0</v>
      </c>
      <c r="AB1019">
        <v>6</v>
      </c>
      <c r="AC1019">
        <v>3.89</v>
      </c>
      <c r="AE1019" t="s">
        <v>7949</v>
      </c>
      <c r="AH1019">
        <v>0</v>
      </c>
      <c r="AI1019">
        <v>0</v>
      </c>
    </row>
    <row r="1020" spans="2:35" x14ac:dyDescent="0.25">
      <c r="B1020">
        <v>107</v>
      </c>
      <c r="J1020" t="s">
        <v>22089</v>
      </c>
      <c r="K1020" t="s">
        <v>22103</v>
      </c>
      <c r="L1020" t="s">
        <v>22127</v>
      </c>
      <c r="M1020" t="s">
        <v>22215</v>
      </c>
      <c r="N1020" t="s">
        <v>23191</v>
      </c>
      <c r="O1020" t="s">
        <v>27471</v>
      </c>
      <c r="P1020">
        <v>5</v>
      </c>
      <c r="Q1020">
        <v>2</v>
      </c>
      <c r="R1020">
        <v>1.73</v>
      </c>
      <c r="S1020">
        <v>1.73</v>
      </c>
      <c r="T1020">
        <v>404.39</v>
      </c>
      <c r="U1020">
        <v>89.6</v>
      </c>
      <c r="V1020">
        <v>3.28</v>
      </c>
      <c r="W1020">
        <v>10.81</v>
      </c>
      <c r="X1020">
        <v>4.43</v>
      </c>
      <c r="Y1020">
        <v>2</v>
      </c>
      <c r="Z1020" t="s">
        <v>4250</v>
      </c>
      <c r="AA1020">
        <v>0</v>
      </c>
      <c r="AB1020">
        <v>4</v>
      </c>
      <c r="AC1020">
        <v>5.1829285714285724</v>
      </c>
      <c r="AE1020" t="s">
        <v>7949</v>
      </c>
      <c r="AH1020">
        <v>0</v>
      </c>
      <c r="AI1020">
        <v>0</v>
      </c>
    </row>
    <row r="1021" spans="2:35" x14ac:dyDescent="0.25">
      <c r="B1021">
        <v>61</v>
      </c>
      <c r="J1021" t="s">
        <v>22089</v>
      </c>
      <c r="K1021" t="s">
        <v>22103</v>
      </c>
      <c r="L1021" t="s">
        <v>22127</v>
      </c>
      <c r="M1021" t="s">
        <v>22215</v>
      </c>
      <c r="N1021" t="s">
        <v>23192</v>
      </c>
      <c r="O1021" t="s">
        <v>27472</v>
      </c>
      <c r="P1021">
        <v>5</v>
      </c>
      <c r="Q1021">
        <v>2</v>
      </c>
      <c r="R1021">
        <v>1.85</v>
      </c>
      <c r="S1021">
        <v>1.85</v>
      </c>
      <c r="T1021">
        <v>440.37</v>
      </c>
      <c r="U1021">
        <v>89.6</v>
      </c>
      <c r="V1021">
        <v>3.91</v>
      </c>
      <c r="W1021">
        <v>10.36</v>
      </c>
      <c r="X1021">
        <v>4.24</v>
      </c>
      <c r="Y1021">
        <v>2</v>
      </c>
      <c r="Z1021" t="s">
        <v>4250</v>
      </c>
      <c r="AA1021">
        <v>0</v>
      </c>
      <c r="AB1021">
        <v>5</v>
      </c>
      <c r="AC1021">
        <v>4.925928571428571</v>
      </c>
      <c r="AE1021" t="s">
        <v>7949</v>
      </c>
      <c r="AH1021">
        <v>0</v>
      </c>
      <c r="AI1021">
        <v>0</v>
      </c>
    </row>
    <row r="1022" spans="2:35" x14ac:dyDescent="0.25">
      <c r="B1022">
        <v>3440</v>
      </c>
      <c r="J1022" t="s">
        <v>22089</v>
      </c>
      <c r="K1022" t="s">
        <v>22103</v>
      </c>
      <c r="L1022" t="s">
        <v>22127</v>
      </c>
      <c r="M1022" t="s">
        <v>22215</v>
      </c>
      <c r="N1022" t="s">
        <v>23193</v>
      </c>
      <c r="O1022" t="s">
        <v>27473</v>
      </c>
      <c r="P1022">
        <v>7</v>
      </c>
      <c r="Q1022">
        <v>2</v>
      </c>
      <c r="R1022">
        <v>1.29</v>
      </c>
      <c r="S1022">
        <v>1.3</v>
      </c>
      <c r="T1022">
        <v>407.35</v>
      </c>
      <c r="U1022">
        <v>111.72</v>
      </c>
      <c r="V1022">
        <v>2.0699999999999998</v>
      </c>
      <c r="W1022">
        <v>10.119999999999999</v>
      </c>
      <c r="X1022">
        <v>4.17</v>
      </c>
      <c r="Y1022">
        <v>2</v>
      </c>
      <c r="Z1022" t="s">
        <v>4250</v>
      </c>
      <c r="AA1022">
        <v>0</v>
      </c>
      <c r="AB1022">
        <v>5</v>
      </c>
      <c r="AC1022">
        <v>4.437785714285714</v>
      </c>
      <c r="AE1022" t="s">
        <v>7949</v>
      </c>
      <c r="AH1022">
        <v>0</v>
      </c>
      <c r="AI1022">
        <v>0</v>
      </c>
    </row>
    <row r="1023" spans="2:35" x14ac:dyDescent="0.25">
      <c r="B1023">
        <v>40</v>
      </c>
      <c r="J1023" t="s">
        <v>22089</v>
      </c>
      <c r="K1023" t="s">
        <v>22103</v>
      </c>
      <c r="L1023" t="s">
        <v>22127</v>
      </c>
      <c r="M1023" t="s">
        <v>22215</v>
      </c>
      <c r="N1023" t="s">
        <v>23194</v>
      </c>
      <c r="O1023" t="s">
        <v>27474</v>
      </c>
      <c r="P1023">
        <v>5</v>
      </c>
      <c r="Q1023">
        <v>2</v>
      </c>
      <c r="R1023">
        <v>2.59</v>
      </c>
      <c r="S1023">
        <v>2.59</v>
      </c>
      <c r="T1023">
        <v>458.36</v>
      </c>
      <c r="U1023">
        <v>89.6</v>
      </c>
      <c r="V1023">
        <v>3.99</v>
      </c>
      <c r="W1023">
        <v>10.19</v>
      </c>
      <c r="X1023">
        <v>4.17</v>
      </c>
      <c r="Y1023">
        <v>2</v>
      </c>
      <c r="Z1023" t="s">
        <v>4250</v>
      </c>
      <c r="AA1023">
        <v>0</v>
      </c>
      <c r="AB1023">
        <v>4</v>
      </c>
      <c r="AC1023">
        <v>4.5024285714285712</v>
      </c>
      <c r="AE1023" t="s">
        <v>7949</v>
      </c>
      <c r="AH1023">
        <v>0</v>
      </c>
      <c r="AI1023">
        <v>0</v>
      </c>
    </row>
    <row r="1024" spans="2:35" x14ac:dyDescent="0.25">
      <c r="B1024">
        <v>120</v>
      </c>
      <c r="J1024" t="s">
        <v>22089</v>
      </c>
      <c r="K1024" t="s">
        <v>22103</v>
      </c>
      <c r="L1024" t="s">
        <v>22127</v>
      </c>
      <c r="M1024" t="s">
        <v>22215</v>
      </c>
      <c r="N1024" t="s">
        <v>23195</v>
      </c>
      <c r="O1024" t="s">
        <v>27475</v>
      </c>
      <c r="P1024">
        <v>6</v>
      </c>
      <c r="Q1024">
        <v>2</v>
      </c>
      <c r="R1024">
        <v>2.0299999999999998</v>
      </c>
      <c r="S1024">
        <v>2.0299999999999998</v>
      </c>
      <c r="T1024">
        <v>488.39</v>
      </c>
      <c r="U1024">
        <v>98.83</v>
      </c>
      <c r="V1024">
        <v>3.92</v>
      </c>
      <c r="W1024">
        <v>10.16</v>
      </c>
      <c r="X1024">
        <v>4.43</v>
      </c>
      <c r="Y1024">
        <v>2</v>
      </c>
      <c r="Z1024" t="s">
        <v>4250</v>
      </c>
      <c r="AA1024">
        <v>0</v>
      </c>
      <c r="AB1024">
        <v>6</v>
      </c>
      <c r="AC1024">
        <v>4.273595238095238</v>
      </c>
      <c r="AE1024" t="s">
        <v>7949</v>
      </c>
      <c r="AH1024">
        <v>0</v>
      </c>
      <c r="AI1024">
        <v>0</v>
      </c>
    </row>
    <row r="1025" spans="2:35" x14ac:dyDescent="0.25">
      <c r="B1025">
        <v>151</v>
      </c>
      <c r="J1025" t="s">
        <v>22089</v>
      </c>
      <c r="K1025" t="s">
        <v>22103</v>
      </c>
      <c r="L1025" t="s">
        <v>22127</v>
      </c>
      <c r="M1025" t="s">
        <v>22215</v>
      </c>
      <c r="N1025" t="s">
        <v>23196</v>
      </c>
      <c r="O1025" t="s">
        <v>27476</v>
      </c>
      <c r="P1025">
        <v>5</v>
      </c>
      <c r="Q1025">
        <v>2</v>
      </c>
      <c r="R1025">
        <v>1.89</v>
      </c>
      <c r="S1025">
        <v>1.89</v>
      </c>
      <c r="T1025">
        <v>390.37</v>
      </c>
      <c r="U1025">
        <v>89.6</v>
      </c>
      <c r="V1025">
        <v>2.98</v>
      </c>
      <c r="W1025">
        <v>10.75</v>
      </c>
      <c r="X1025">
        <v>4.43</v>
      </c>
      <c r="Y1025">
        <v>2</v>
      </c>
      <c r="Z1025" t="s">
        <v>4250</v>
      </c>
      <c r="AA1025">
        <v>0</v>
      </c>
      <c r="AB1025">
        <v>4</v>
      </c>
      <c r="AC1025">
        <v>5.2830714285714286</v>
      </c>
      <c r="AE1025" t="s">
        <v>7949</v>
      </c>
      <c r="AH1025">
        <v>0</v>
      </c>
      <c r="AI1025">
        <v>0</v>
      </c>
    </row>
    <row r="1026" spans="2:35" x14ac:dyDescent="0.25">
      <c r="B1026">
        <v>414</v>
      </c>
      <c r="J1026" t="s">
        <v>22089</v>
      </c>
      <c r="K1026" t="s">
        <v>22103</v>
      </c>
      <c r="L1026" t="s">
        <v>22127</v>
      </c>
      <c r="M1026" t="s">
        <v>22215</v>
      </c>
      <c r="N1026" t="s">
        <v>23197</v>
      </c>
      <c r="O1026" t="s">
        <v>27477</v>
      </c>
      <c r="P1026">
        <v>6</v>
      </c>
      <c r="Q1026">
        <v>2</v>
      </c>
      <c r="R1026">
        <v>2.34</v>
      </c>
      <c r="S1026">
        <v>2.34</v>
      </c>
      <c r="T1026">
        <v>456.37</v>
      </c>
      <c r="U1026">
        <v>98.83</v>
      </c>
      <c r="V1026">
        <v>3.66</v>
      </c>
      <c r="W1026">
        <v>10.119999999999999</v>
      </c>
      <c r="X1026">
        <v>4.17</v>
      </c>
      <c r="Y1026">
        <v>2</v>
      </c>
      <c r="Z1026" t="s">
        <v>4250</v>
      </c>
      <c r="AA1026">
        <v>0</v>
      </c>
      <c r="AB1026">
        <v>6</v>
      </c>
      <c r="AC1026">
        <v>4.3473095238095238</v>
      </c>
      <c r="AE1026" t="s">
        <v>7949</v>
      </c>
      <c r="AH1026">
        <v>0</v>
      </c>
      <c r="AI1026">
        <v>0</v>
      </c>
    </row>
    <row r="1027" spans="2:35" x14ac:dyDescent="0.25">
      <c r="B1027">
        <v>25.6</v>
      </c>
      <c r="J1027" t="s">
        <v>22089</v>
      </c>
      <c r="K1027" t="s">
        <v>22103</v>
      </c>
      <c r="L1027" t="s">
        <v>22127</v>
      </c>
      <c r="M1027" t="s">
        <v>22215</v>
      </c>
      <c r="N1027" t="s">
        <v>23198</v>
      </c>
      <c r="O1027" t="s">
        <v>27478</v>
      </c>
      <c r="P1027">
        <v>6</v>
      </c>
      <c r="Q1027">
        <v>2</v>
      </c>
      <c r="R1027">
        <v>1.1100000000000001</v>
      </c>
      <c r="S1027">
        <v>1.1100000000000001</v>
      </c>
      <c r="T1027">
        <v>383.36</v>
      </c>
      <c r="U1027">
        <v>113.39</v>
      </c>
      <c r="V1027">
        <v>2.2400000000000002</v>
      </c>
      <c r="W1027">
        <v>9.9499999999999993</v>
      </c>
      <c r="X1027">
        <v>5.03</v>
      </c>
      <c r="Y1027">
        <v>2</v>
      </c>
      <c r="Z1027" t="s">
        <v>4250</v>
      </c>
      <c r="AA1027">
        <v>0</v>
      </c>
      <c r="AB1027">
        <v>4</v>
      </c>
      <c r="AC1027">
        <v>4.5534761904761902</v>
      </c>
      <c r="AE1027" t="s">
        <v>7949</v>
      </c>
      <c r="AH1027">
        <v>0</v>
      </c>
      <c r="AI1027">
        <v>0</v>
      </c>
    </row>
    <row r="1028" spans="2:35" x14ac:dyDescent="0.25">
      <c r="B1028">
        <v>44.9</v>
      </c>
      <c r="J1028" t="s">
        <v>22089</v>
      </c>
      <c r="K1028" t="s">
        <v>22103</v>
      </c>
      <c r="L1028" t="s">
        <v>22127</v>
      </c>
      <c r="M1028" t="s">
        <v>22215</v>
      </c>
      <c r="N1028" t="s">
        <v>23199</v>
      </c>
      <c r="O1028" t="s">
        <v>27479</v>
      </c>
      <c r="P1028">
        <v>5</v>
      </c>
      <c r="Q1028">
        <v>2</v>
      </c>
      <c r="R1028">
        <v>2.9</v>
      </c>
      <c r="S1028">
        <v>2.92</v>
      </c>
      <c r="T1028">
        <v>427.24</v>
      </c>
      <c r="U1028">
        <v>89.6</v>
      </c>
      <c r="V1028">
        <v>3.68</v>
      </c>
      <c r="W1028">
        <v>8.82</v>
      </c>
      <c r="X1028">
        <v>5.0199999999999996</v>
      </c>
      <c r="Y1028">
        <v>2</v>
      </c>
      <c r="Z1028" t="s">
        <v>4250</v>
      </c>
      <c r="AA1028">
        <v>0</v>
      </c>
      <c r="AB1028">
        <v>4</v>
      </c>
      <c r="AC1028">
        <v>4.5697142857142854</v>
      </c>
      <c r="AE1028" t="s">
        <v>7949</v>
      </c>
      <c r="AH1028">
        <v>0</v>
      </c>
      <c r="AI1028">
        <v>0</v>
      </c>
    </row>
    <row r="1029" spans="2:35" x14ac:dyDescent="0.25">
      <c r="B1029">
        <v>142</v>
      </c>
      <c r="J1029" t="s">
        <v>22089</v>
      </c>
      <c r="K1029" t="s">
        <v>22103</v>
      </c>
      <c r="L1029" t="s">
        <v>22127</v>
      </c>
      <c r="M1029" t="s">
        <v>22215</v>
      </c>
      <c r="N1029" t="s">
        <v>23200</v>
      </c>
      <c r="O1029" t="s">
        <v>27480</v>
      </c>
      <c r="P1029">
        <v>7</v>
      </c>
      <c r="Q1029">
        <v>2</v>
      </c>
      <c r="R1029">
        <v>2.04</v>
      </c>
      <c r="S1029">
        <v>2.0499999999999998</v>
      </c>
      <c r="T1029">
        <v>389.36</v>
      </c>
      <c r="U1029">
        <v>111.72</v>
      </c>
      <c r="V1029">
        <v>1.77</v>
      </c>
      <c r="W1029">
        <v>8.91</v>
      </c>
      <c r="X1029">
        <v>5.0199999999999996</v>
      </c>
      <c r="Y1029">
        <v>2</v>
      </c>
      <c r="Z1029" t="s">
        <v>4250</v>
      </c>
      <c r="AA1029">
        <v>0</v>
      </c>
      <c r="AB1029">
        <v>5</v>
      </c>
      <c r="AC1029">
        <v>4.5462857142857143</v>
      </c>
      <c r="AE1029" t="s">
        <v>7949</v>
      </c>
      <c r="AH1029">
        <v>0</v>
      </c>
      <c r="AI1029">
        <v>0</v>
      </c>
    </row>
    <row r="1030" spans="2:35" x14ac:dyDescent="0.25">
      <c r="B1030">
        <v>124</v>
      </c>
      <c r="J1030" t="s">
        <v>22089</v>
      </c>
      <c r="K1030" t="s">
        <v>22103</v>
      </c>
      <c r="L1030" t="s">
        <v>22127</v>
      </c>
      <c r="M1030" t="s">
        <v>22215</v>
      </c>
      <c r="N1030" t="s">
        <v>23201</v>
      </c>
      <c r="O1030" t="s">
        <v>27481</v>
      </c>
      <c r="P1030">
        <v>6</v>
      </c>
      <c r="Q1030">
        <v>2</v>
      </c>
      <c r="R1030">
        <v>1.6</v>
      </c>
      <c r="S1030">
        <v>1.61</v>
      </c>
      <c r="T1030">
        <v>388.37</v>
      </c>
      <c r="U1030">
        <v>98.83</v>
      </c>
      <c r="V1030">
        <v>2.38</v>
      </c>
      <c r="W1030">
        <v>10.24</v>
      </c>
      <c r="X1030">
        <v>5.03</v>
      </c>
      <c r="Y1030">
        <v>2</v>
      </c>
      <c r="Z1030" t="s">
        <v>4250</v>
      </c>
      <c r="AA1030">
        <v>0</v>
      </c>
      <c r="AB1030">
        <v>5</v>
      </c>
      <c r="AC1030">
        <v>5.0030238095238104</v>
      </c>
      <c r="AE1030" t="s">
        <v>7949</v>
      </c>
      <c r="AH1030">
        <v>0</v>
      </c>
      <c r="AI1030">
        <v>0</v>
      </c>
    </row>
    <row r="1031" spans="2:35" x14ac:dyDescent="0.25">
      <c r="B1031">
        <v>32.4</v>
      </c>
      <c r="J1031" t="s">
        <v>22089</v>
      </c>
      <c r="K1031" t="s">
        <v>22103</v>
      </c>
      <c r="L1031" t="s">
        <v>22127</v>
      </c>
      <c r="M1031" t="s">
        <v>22215</v>
      </c>
      <c r="N1031" t="s">
        <v>23202</v>
      </c>
      <c r="O1031" t="s">
        <v>27482</v>
      </c>
      <c r="P1031">
        <v>6</v>
      </c>
      <c r="Q1031">
        <v>2</v>
      </c>
      <c r="R1031">
        <v>0.94</v>
      </c>
      <c r="S1031">
        <v>0.94</v>
      </c>
      <c r="T1031">
        <v>397.39</v>
      </c>
      <c r="U1031">
        <v>113.39</v>
      </c>
      <c r="V1031">
        <v>2.5499999999999998</v>
      </c>
      <c r="W1031">
        <v>10.01</v>
      </c>
      <c r="X1031">
        <v>5.03</v>
      </c>
      <c r="Y1031">
        <v>2</v>
      </c>
      <c r="Z1031" t="s">
        <v>4250</v>
      </c>
      <c r="AA1031">
        <v>0</v>
      </c>
      <c r="AB1031">
        <v>4</v>
      </c>
      <c r="AC1031">
        <v>4.4532619047619049</v>
      </c>
      <c r="AE1031" t="s">
        <v>7949</v>
      </c>
      <c r="AH1031">
        <v>0</v>
      </c>
      <c r="AI1031">
        <v>0</v>
      </c>
    </row>
    <row r="1032" spans="2:35" x14ac:dyDescent="0.25">
      <c r="B1032">
        <v>6.6</v>
      </c>
      <c r="J1032" t="s">
        <v>22089</v>
      </c>
      <c r="K1032" t="s">
        <v>22103</v>
      </c>
      <c r="L1032" t="s">
        <v>22127</v>
      </c>
      <c r="M1032" t="s">
        <v>22215</v>
      </c>
      <c r="N1032" t="s">
        <v>23203</v>
      </c>
      <c r="O1032" t="s">
        <v>27483</v>
      </c>
      <c r="P1032">
        <v>7</v>
      </c>
      <c r="Q1032">
        <v>2</v>
      </c>
      <c r="R1032">
        <v>2.69</v>
      </c>
      <c r="S1032">
        <v>2.71</v>
      </c>
      <c r="T1032">
        <v>413.38</v>
      </c>
      <c r="U1032">
        <v>111.72</v>
      </c>
      <c r="V1032">
        <v>1.78</v>
      </c>
      <c r="W1032">
        <v>8.7899999999999991</v>
      </c>
      <c r="X1032">
        <v>5.0199999999999996</v>
      </c>
      <c r="Y1032">
        <v>2</v>
      </c>
      <c r="Z1032" t="s">
        <v>4250</v>
      </c>
      <c r="AA1032">
        <v>0</v>
      </c>
      <c r="AB1032">
        <v>6</v>
      </c>
      <c r="AC1032">
        <v>4.0497142857142858</v>
      </c>
      <c r="AE1032" t="s">
        <v>7949</v>
      </c>
      <c r="AH1032">
        <v>0</v>
      </c>
      <c r="AI1032">
        <v>0</v>
      </c>
    </row>
    <row r="1033" spans="2:35" x14ac:dyDescent="0.25">
      <c r="B1033">
        <v>33.799999999999997</v>
      </c>
      <c r="J1033" t="s">
        <v>22089</v>
      </c>
      <c r="K1033" t="s">
        <v>22103</v>
      </c>
      <c r="L1033" t="s">
        <v>22127</v>
      </c>
      <c r="M1033" t="s">
        <v>22215</v>
      </c>
      <c r="N1033" t="s">
        <v>23204</v>
      </c>
      <c r="O1033" t="s">
        <v>27484</v>
      </c>
      <c r="P1033">
        <v>5</v>
      </c>
      <c r="Q1033">
        <v>2</v>
      </c>
      <c r="R1033">
        <v>2.19</v>
      </c>
      <c r="S1033">
        <v>2.19</v>
      </c>
      <c r="T1033">
        <v>406.82</v>
      </c>
      <c r="U1033">
        <v>89.6</v>
      </c>
      <c r="V1033">
        <v>3.33</v>
      </c>
      <c r="W1033">
        <v>10.11</v>
      </c>
      <c r="X1033">
        <v>5.03</v>
      </c>
      <c r="Y1033">
        <v>2</v>
      </c>
      <c r="Z1033" t="s">
        <v>4250</v>
      </c>
      <c r="AA1033">
        <v>0</v>
      </c>
      <c r="AB1033">
        <v>4</v>
      </c>
      <c r="AC1033">
        <v>5.0705714285714292</v>
      </c>
      <c r="AE1033" t="s">
        <v>7949</v>
      </c>
      <c r="AH1033">
        <v>0</v>
      </c>
      <c r="AI1033">
        <v>0</v>
      </c>
    </row>
    <row r="1034" spans="2:35" x14ac:dyDescent="0.25">
      <c r="B1034">
        <v>2.2000000000000002</v>
      </c>
      <c r="J1034" t="s">
        <v>22089</v>
      </c>
      <c r="K1034" t="s">
        <v>22103</v>
      </c>
      <c r="L1034" t="s">
        <v>22127</v>
      </c>
      <c r="M1034" t="s">
        <v>22215</v>
      </c>
      <c r="N1034" t="s">
        <v>23205</v>
      </c>
      <c r="O1034" t="s">
        <v>27485</v>
      </c>
      <c r="P1034">
        <v>7</v>
      </c>
      <c r="Q1034">
        <v>2</v>
      </c>
      <c r="R1034">
        <v>2.77</v>
      </c>
      <c r="S1034">
        <v>2.78</v>
      </c>
      <c r="T1034">
        <v>427.41</v>
      </c>
      <c r="U1034">
        <v>111.72</v>
      </c>
      <c r="V1034">
        <v>2.17</v>
      </c>
      <c r="W1034">
        <v>8.7899999999999991</v>
      </c>
      <c r="X1034">
        <v>5.0199999999999996</v>
      </c>
      <c r="Y1034">
        <v>2</v>
      </c>
      <c r="Z1034" t="s">
        <v>4250</v>
      </c>
      <c r="AA1034">
        <v>0</v>
      </c>
      <c r="AB1034">
        <v>6</v>
      </c>
      <c r="AC1034">
        <v>3.9095</v>
      </c>
      <c r="AE1034" t="s">
        <v>7949</v>
      </c>
      <c r="AH1034">
        <v>0</v>
      </c>
      <c r="AI1034">
        <v>0</v>
      </c>
    </row>
    <row r="1035" spans="2:35" x14ac:dyDescent="0.25">
      <c r="B1035">
        <v>189</v>
      </c>
      <c r="J1035" t="s">
        <v>22089</v>
      </c>
      <c r="K1035" t="s">
        <v>22103</v>
      </c>
      <c r="L1035" t="s">
        <v>22127</v>
      </c>
      <c r="M1035" t="s">
        <v>22215</v>
      </c>
      <c r="N1035" t="s">
        <v>23206</v>
      </c>
      <c r="O1035" t="s">
        <v>27486</v>
      </c>
      <c r="P1035">
        <v>6</v>
      </c>
      <c r="Q1035">
        <v>2</v>
      </c>
      <c r="R1035">
        <v>2.5099999999999998</v>
      </c>
      <c r="S1035">
        <v>2.52</v>
      </c>
      <c r="T1035">
        <v>445.86</v>
      </c>
      <c r="U1035">
        <v>94.01</v>
      </c>
      <c r="V1035">
        <v>3.59</v>
      </c>
      <c r="W1035">
        <v>10.49</v>
      </c>
      <c r="X1035">
        <v>5.03</v>
      </c>
      <c r="Y1035">
        <v>3</v>
      </c>
      <c r="Z1035" t="s">
        <v>4250</v>
      </c>
      <c r="AA1035">
        <v>0</v>
      </c>
      <c r="AB1035">
        <v>4</v>
      </c>
      <c r="AC1035">
        <v>4.4980476190476191</v>
      </c>
      <c r="AE1035" t="s">
        <v>7949</v>
      </c>
      <c r="AH1035">
        <v>0</v>
      </c>
      <c r="AI1035">
        <v>0</v>
      </c>
    </row>
    <row r="1036" spans="2:35" x14ac:dyDescent="0.25">
      <c r="B1036">
        <v>63.8</v>
      </c>
      <c r="J1036" t="s">
        <v>22089</v>
      </c>
      <c r="K1036" t="s">
        <v>22103</v>
      </c>
      <c r="L1036" t="s">
        <v>22127</v>
      </c>
      <c r="M1036" t="s">
        <v>22215</v>
      </c>
      <c r="N1036" t="s">
        <v>23207</v>
      </c>
      <c r="O1036" t="s">
        <v>27487</v>
      </c>
      <c r="P1036">
        <v>5</v>
      </c>
      <c r="Q1036">
        <v>2</v>
      </c>
      <c r="R1036">
        <v>1.92</v>
      </c>
      <c r="S1036">
        <v>1.92</v>
      </c>
      <c r="T1036">
        <v>422.38</v>
      </c>
      <c r="U1036">
        <v>89.6</v>
      </c>
      <c r="V1036">
        <v>3.62</v>
      </c>
      <c r="W1036">
        <v>10.36</v>
      </c>
      <c r="X1036">
        <v>5.03</v>
      </c>
      <c r="Y1036">
        <v>2</v>
      </c>
      <c r="Z1036" t="s">
        <v>4250</v>
      </c>
      <c r="AA1036">
        <v>0</v>
      </c>
      <c r="AB1036">
        <v>5</v>
      </c>
      <c r="AC1036">
        <v>5.0544285714285717</v>
      </c>
      <c r="AE1036" t="s">
        <v>7949</v>
      </c>
      <c r="AH1036">
        <v>0</v>
      </c>
      <c r="AI1036">
        <v>0</v>
      </c>
    </row>
    <row r="1037" spans="2:35" x14ac:dyDescent="0.25">
      <c r="B1037">
        <v>500</v>
      </c>
      <c r="J1037" t="s">
        <v>22089</v>
      </c>
      <c r="K1037" t="s">
        <v>22103</v>
      </c>
      <c r="L1037" t="s">
        <v>22127</v>
      </c>
      <c r="M1037" t="s">
        <v>22215</v>
      </c>
      <c r="N1037" t="s">
        <v>23208</v>
      </c>
      <c r="O1037" t="s">
        <v>27488</v>
      </c>
      <c r="P1037">
        <v>5</v>
      </c>
      <c r="Q1037">
        <v>2</v>
      </c>
      <c r="R1037">
        <v>2.66</v>
      </c>
      <c r="S1037">
        <v>2.67</v>
      </c>
      <c r="T1037">
        <v>408.41</v>
      </c>
      <c r="U1037">
        <v>89.6</v>
      </c>
      <c r="V1037">
        <v>3.52</v>
      </c>
      <c r="W1037">
        <v>10.72</v>
      </c>
      <c r="X1037">
        <v>5.03</v>
      </c>
      <c r="Y1037">
        <v>3</v>
      </c>
      <c r="Z1037" t="s">
        <v>4250</v>
      </c>
      <c r="AA1037">
        <v>0</v>
      </c>
      <c r="AB1037">
        <v>4</v>
      </c>
      <c r="AC1037">
        <v>4.8242142857142856</v>
      </c>
      <c r="AE1037" t="s">
        <v>7949</v>
      </c>
      <c r="AH1037">
        <v>0</v>
      </c>
      <c r="AI1037">
        <v>0</v>
      </c>
    </row>
    <row r="1038" spans="2:35" x14ac:dyDescent="0.25">
      <c r="B1038">
        <v>8.9</v>
      </c>
      <c r="J1038" t="s">
        <v>22089</v>
      </c>
      <c r="K1038" t="s">
        <v>22103</v>
      </c>
      <c r="L1038" t="s">
        <v>22127</v>
      </c>
      <c r="M1038" t="s">
        <v>22215</v>
      </c>
      <c r="N1038" t="s">
        <v>23209</v>
      </c>
      <c r="O1038" t="s">
        <v>27489</v>
      </c>
      <c r="P1038">
        <v>6</v>
      </c>
      <c r="Q1038">
        <v>2</v>
      </c>
      <c r="R1038">
        <v>2.19</v>
      </c>
      <c r="S1038">
        <v>2.2000000000000002</v>
      </c>
      <c r="T1038">
        <v>426.42</v>
      </c>
      <c r="U1038">
        <v>98.83</v>
      </c>
      <c r="V1038">
        <v>2.77</v>
      </c>
      <c r="W1038">
        <v>10.119999999999999</v>
      </c>
      <c r="X1038">
        <v>5.03</v>
      </c>
      <c r="Y1038">
        <v>2</v>
      </c>
      <c r="Z1038" t="s">
        <v>4250</v>
      </c>
      <c r="AA1038">
        <v>0</v>
      </c>
      <c r="AB1038">
        <v>6</v>
      </c>
      <c r="AC1038">
        <v>4.6362380952380953</v>
      </c>
      <c r="AE1038" t="s">
        <v>7949</v>
      </c>
      <c r="AH1038">
        <v>0</v>
      </c>
      <c r="AI1038">
        <v>0</v>
      </c>
    </row>
    <row r="1039" spans="2:35" x14ac:dyDescent="0.25">
      <c r="B1039">
        <v>146</v>
      </c>
      <c r="J1039" t="s">
        <v>22089</v>
      </c>
      <c r="K1039" t="s">
        <v>22103</v>
      </c>
      <c r="L1039" t="s">
        <v>22127</v>
      </c>
      <c r="M1039" t="s">
        <v>22215</v>
      </c>
      <c r="N1039" t="s">
        <v>23210</v>
      </c>
      <c r="O1039" t="s">
        <v>27490</v>
      </c>
      <c r="P1039">
        <v>7</v>
      </c>
      <c r="Q1039">
        <v>2</v>
      </c>
      <c r="R1039">
        <v>0.49</v>
      </c>
      <c r="S1039">
        <v>0.49</v>
      </c>
      <c r="T1039">
        <v>384.35</v>
      </c>
      <c r="U1039">
        <v>126.28</v>
      </c>
      <c r="V1039">
        <v>1.64</v>
      </c>
      <c r="W1039">
        <v>9.6199999999999992</v>
      </c>
      <c r="X1039">
        <v>3.86</v>
      </c>
      <c r="Y1039">
        <v>2</v>
      </c>
      <c r="Z1039" t="s">
        <v>4250</v>
      </c>
      <c r="AA1039">
        <v>0</v>
      </c>
      <c r="AB1039">
        <v>4</v>
      </c>
      <c r="AC1039">
        <v>4.3260714285714279</v>
      </c>
      <c r="AE1039" t="s">
        <v>7949</v>
      </c>
      <c r="AH1039">
        <v>0</v>
      </c>
      <c r="AI1039">
        <v>0</v>
      </c>
    </row>
    <row r="1040" spans="2:35" x14ac:dyDescent="0.25">
      <c r="B1040">
        <v>27.4</v>
      </c>
      <c r="J1040" t="s">
        <v>22089</v>
      </c>
      <c r="K1040" t="s">
        <v>22103</v>
      </c>
      <c r="L1040" t="s">
        <v>22127</v>
      </c>
      <c r="M1040" t="s">
        <v>22215</v>
      </c>
      <c r="N1040" t="s">
        <v>23211</v>
      </c>
      <c r="O1040" t="s">
        <v>27491</v>
      </c>
      <c r="P1040">
        <v>6</v>
      </c>
      <c r="Q1040">
        <v>2</v>
      </c>
      <c r="R1040">
        <v>2.11</v>
      </c>
      <c r="S1040">
        <v>2.11</v>
      </c>
      <c r="T1040">
        <v>412.4</v>
      </c>
      <c r="U1040">
        <v>98.83</v>
      </c>
      <c r="V1040">
        <v>2.38</v>
      </c>
      <c r="W1040">
        <v>10.119999999999999</v>
      </c>
      <c r="X1040">
        <v>5.03</v>
      </c>
      <c r="Y1040">
        <v>2</v>
      </c>
      <c r="Z1040" t="s">
        <v>4250</v>
      </c>
      <c r="AA1040">
        <v>0</v>
      </c>
      <c r="AB1040">
        <v>6</v>
      </c>
      <c r="AC1040">
        <v>4.7763809523809533</v>
      </c>
      <c r="AE1040" t="s">
        <v>7949</v>
      </c>
      <c r="AH1040">
        <v>0</v>
      </c>
      <c r="AI1040">
        <v>0</v>
      </c>
    </row>
    <row r="1041" spans="2:35" x14ac:dyDescent="0.25">
      <c r="B1041">
        <v>9.4</v>
      </c>
      <c r="J1041" t="s">
        <v>22089</v>
      </c>
      <c r="K1041" t="s">
        <v>22103</v>
      </c>
      <c r="L1041" t="s">
        <v>22127</v>
      </c>
      <c r="M1041" t="s">
        <v>22215</v>
      </c>
      <c r="N1041" t="s">
        <v>23212</v>
      </c>
      <c r="O1041" t="s">
        <v>27492</v>
      </c>
      <c r="P1041">
        <v>8</v>
      </c>
      <c r="Q1041">
        <v>2</v>
      </c>
      <c r="R1041">
        <v>2.09</v>
      </c>
      <c r="S1041">
        <v>2.09</v>
      </c>
      <c r="T1041">
        <v>414.37</v>
      </c>
      <c r="U1041">
        <v>124.61</v>
      </c>
      <c r="V1041">
        <v>1.17</v>
      </c>
      <c r="W1041">
        <v>9.5500000000000007</v>
      </c>
      <c r="X1041">
        <v>3.8</v>
      </c>
      <c r="Y1041">
        <v>2</v>
      </c>
      <c r="Z1041" t="s">
        <v>4250</v>
      </c>
      <c r="AA1041">
        <v>0</v>
      </c>
      <c r="AB1041">
        <v>6</v>
      </c>
      <c r="AC1041">
        <v>4.066642857142857</v>
      </c>
      <c r="AE1041" t="s">
        <v>7949</v>
      </c>
      <c r="AH1041">
        <v>0</v>
      </c>
      <c r="AI1041">
        <v>0</v>
      </c>
    </row>
    <row r="1042" spans="2:35" x14ac:dyDescent="0.25">
      <c r="B1042">
        <v>57.8</v>
      </c>
      <c r="J1042" t="s">
        <v>22089</v>
      </c>
      <c r="K1042" t="s">
        <v>22103</v>
      </c>
      <c r="L1042" t="s">
        <v>22127</v>
      </c>
      <c r="M1042" t="s">
        <v>22215</v>
      </c>
      <c r="N1042" t="s">
        <v>23213</v>
      </c>
      <c r="O1042" t="s">
        <v>27493</v>
      </c>
      <c r="P1042">
        <v>7</v>
      </c>
      <c r="Q1042">
        <v>2</v>
      </c>
      <c r="R1042">
        <v>0.8</v>
      </c>
      <c r="S1042">
        <v>0.8</v>
      </c>
      <c r="T1042">
        <v>432.76</v>
      </c>
      <c r="U1042">
        <v>107.42</v>
      </c>
      <c r="V1042">
        <v>2.62</v>
      </c>
      <c r="W1042">
        <v>9.65</v>
      </c>
      <c r="X1042">
        <v>3.81</v>
      </c>
      <c r="Y1042">
        <v>2</v>
      </c>
      <c r="Z1042" t="s">
        <v>4250</v>
      </c>
      <c r="AA1042">
        <v>0</v>
      </c>
      <c r="AB1042">
        <v>5</v>
      </c>
      <c r="AC1042">
        <v>4.3996190476190478</v>
      </c>
      <c r="AE1042" t="s">
        <v>7949</v>
      </c>
      <c r="AH1042">
        <v>0</v>
      </c>
      <c r="AI1042">
        <v>0</v>
      </c>
    </row>
    <row r="1043" spans="2:35" x14ac:dyDescent="0.25">
      <c r="B1043">
        <v>150</v>
      </c>
      <c r="J1043" t="s">
        <v>22089</v>
      </c>
      <c r="K1043" t="s">
        <v>22103</v>
      </c>
      <c r="L1043" t="s">
        <v>22127</v>
      </c>
      <c r="M1043" t="s">
        <v>22215</v>
      </c>
      <c r="N1043" t="s">
        <v>23214</v>
      </c>
      <c r="O1043" t="s">
        <v>27494</v>
      </c>
      <c r="P1043">
        <v>5</v>
      </c>
      <c r="Q1043">
        <v>2</v>
      </c>
      <c r="R1043">
        <v>2.85</v>
      </c>
      <c r="S1043">
        <v>2.85</v>
      </c>
      <c r="T1043">
        <v>410.78</v>
      </c>
      <c r="U1043">
        <v>89.6</v>
      </c>
      <c r="V1043">
        <v>3.48</v>
      </c>
      <c r="W1043">
        <v>11.08</v>
      </c>
      <c r="X1043">
        <v>3.89</v>
      </c>
      <c r="Y1043">
        <v>2</v>
      </c>
      <c r="Z1043" t="s">
        <v>4250</v>
      </c>
      <c r="AA1043">
        <v>0</v>
      </c>
      <c r="AB1043">
        <v>3</v>
      </c>
      <c r="AC1043">
        <v>4.7122857142857146</v>
      </c>
      <c r="AE1043" t="s">
        <v>7949</v>
      </c>
      <c r="AH1043">
        <v>0</v>
      </c>
      <c r="AI1043">
        <v>0</v>
      </c>
    </row>
    <row r="1044" spans="2:35" x14ac:dyDescent="0.25">
      <c r="B1044">
        <v>90.8</v>
      </c>
      <c r="J1044" t="s">
        <v>22089</v>
      </c>
      <c r="K1044" t="s">
        <v>22103</v>
      </c>
      <c r="L1044" t="s">
        <v>22127</v>
      </c>
      <c r="M1044" t="s">
        <v>22215</v>
      </c>
      <c r="N1044" t="s">
        <v>23215</v>
      </c>
      <c r="O1044" t="s">
        <v>27495</v>
      </c>
      <c r="P1044">
        <v>6</v>
      </c>
      <c r="Q1044">
        <v>2</v>
      </c>
      <c r="R1044">
        <v>1.92</v>
      </c>
      <c r="S1044">
        <v>1.92</v>
      </c>
      <c r="T1044">
        <v>472.83</v>
      </c>
      <c r="U1044">
        <v>98.83</v>
      </c>
      <c r="V1044">
        <v>4.09</v>
      </c>
      <c r="W1044">
        <v>10.36</v>
      </c>
      <c r="X1044">
        <v>4.07</v>
      </c>
      <c r="Y1044">
        <v>2</v>
      </c>
      <c r="Z1044" t="s">
        <v>4250</v>
      </c>
      <c r="AA1044">
        <v>0</v>
      </c>
      <c r="AB1044">
        <v>6</v>
      </c>
      <c r="AC1044">
        <v>4.3997380952380958</v>
      </c>
      <c r="AE1044" t="s">
        <v>7949</v>
      </c>
      <c r="AH1044">
        <v>0</v>
      </c>
      <c r="AI1044">
        <v>0</v>
      </c>
    </row>
    <row r="1045" spans="2:35" x14ac:dyDescent="0.25">
      <c r="B1045">
        <v>3.9</v>
      </c>
      <c r="J1045" t="s">
        <v>22089</v>
      </c>
      <c r="K1045" t="s">
        <v>22103</v>
      </c>
      <c r="L1045" t="s">
        <v>22127</v>
      </c>
      <c r="M1045" t="s">
        <v>22215</v>
      </c>
      <c r="N1045" t="s">
        <v>23216</v>
      </c>
      <c r="O1045" t="s">
        <v>27496</v>
      </c>
      <c r="P1045">
        <v>7</v>
      </c>
      <c r="Q1045">
        <v>2</v>
      </c>
      <c r="R1045">
        <v>2.8</v>
      </c>
      <c r="S1045">
        <v>2.81</v>
      </c>
      <c r="T1045">
        <v>461.86</v>
      </c>
      <c r="U1045">
        <v>111.72</v>
      </c>
      <c r="V1045">
        <v>2.98</v>
      </c>
      <c r="W1045">
        <v>8.94</v>
      </c>
      <c r="X1045">
        <v>4.01</v>
      </c>
      <c r="Y1045">
        <v>2</v>
      </c>
      <c r="Z1045" t="s">
        <v>4250</v>
      </c>
      <c r="AA1045">
        <v>0</v>
      </c>
      <c r="AB1045">
        <v>6</v>
      </c>
      <c r="AC1045">
        <v>3.6484285714285711</v>
      </c>
      <c r="AE1045" t="s">
        <v>7949</v>
      </c>
      <c r="AH1045">
        <v>0</v>
      </c>
      <c r="AI1045">
        <v>0</v>
      </c>
    </row>
    <row r="1046" spans="2:35" x14ac:dyDescent="0.25">
      <c r="B1046">
        <v>12.6</v>
      </c>
      <c r="J1046" t="s">
        <v>22089</v>
      </c>
      <c r="K1046" t="s">
        <v>22103</v>
      </c>
      <c r="L1046" t="s">
        <v>22127</v>
      </c>
      <c r="M1046" t="s">
        <v>22215</v>
      </c>
      <c r="N1046" t="s">
        <v>23217</v>
      </c>
      <c r="O1046" t="s">
        <v>27497</v>
      </c>
      <c r="P1046">
        <v>5</v>
      </c>
      <c r="Q1046">
        <v>2</v>
      </c>
      <c r="R1046">
        <v>2.94</v>
      </c>
      <c r="S1046">
        <v>2.95</v>
      </c>
      <c r="T1046">
        <v>461.68</v>
      </c>
      <c r="U1046">
        <v>89.6</v>
      </c>
      <c r="V1046">
        <v>4.49</v>
      </c>
      <c r="W1046">
        <v>8.9600000000000009</v>
      </c>
      <c r="X1046">
        <v>4.01</v>
      </c>
      <c r="Y1046">
        <v>2</v>
      </c>
      <c r="Z1046" t="s">
        <v>4250</v>
      </c>
      <c r="AA1046">
        <v>0</v>
      </c>
      <c r="AB1046">
        <v>4</v>
      </c>
      <c r="AC1046">
        <v>4.3037142857142854</v>
      </c>
      <c r="AE1046" t="s">
        <v>7949</v>
      </c>
      <c r="AH1046">
        <v>0</v>
      </c>
      <c r="AI1046">
        <v>0</v>
      </c>
    </row>
    <row r="1047" spans="2:35" x14ac:dyDescent="0.25">
      <c r="B1047">
        <v>46.9</v>
      </c>
      <c r="J1047" t="s">
        <v>22089</v>
      </c>
      <c r="K1047" t="s">
        <v>22103</v>
      </c>
      <c r="L1047" t="s">
        <v>22127</v>
      </c>
      <c r="M1047" t="s">
        <v>22215</v>
      </c>
      <c r="N1047" t="s">
        <v>23218</v>
      </c>
      <c r="O1047" t="s">
        <v>27498</v>
      </c>
      <c r="P1047">
        <v>6</v>
      </c>
      <c r="Q1047">
        <v>2</v>
      </c>
      <c r="R1047">
        <v>1.92</v>
      </c>
      <c r="S1047">
        <v>1.92</v>
      </c>
      <c r="T1047">
        <v>472.83</v>
      </c>
      <c r="U1047">
        <v>98.83</v>
      </c>
      <c r="V1047">
        <v>4.09</v>
      </c>
      <c r="W1047">
        <v>10.36</v>
      </c>
      <c r="X1047">
        <v>4.07</v>
      </c>
      <c r="Y1047">
        <v>2</v>
      </c>
      <c r="Z1047" t="s">
        <v>4250</v>
      </c>
      <c r="AA1047">
        <v>0</v>
      </c>
      <c r="AB1047">
        <v>6</v>
      </c>
      <c r="AC1047">
        <v>4.3997380952380958</v>
      </c>
      <c r="AE1047" t="s">
        <v>7949</v>
      </c>
      <c r="AH1047">
        <v>0</v>
      </c>
      <c r="AI1047">
        <v>0</v>
      </c>
    </row>
    <row r="1048" spans="2:35" x14ac:dyDescent="0.25">
      <c r="B1048">
        <v>2415</v>
      </c>
      <c r="J1048" t="s">
        <v>22089</v>
      </c>
      <c r="K1048" t="s">
        <v>22103</v>
      </c>
      <c r="L1048" t="s">
        <v>22127</v>
      </c>
      <c r="M1048" t="s">
        <v>22215</v>
      </c>
      <c r="N1048" t="s">
        <v>23219</v>
      </c>
      <c r="O1048" t="s">
        <v>27499</v>
      </c>
      <c r="P1048">
        <v>6</v>
      </c>
      <c r="Q1048">
        <v>2</v>
      </c>
      <c r="R1048">
        <v>1.92</v>
      </c>
      <c r="S1048">
        <v>1.92</v>
      </c>
      <c r="T1048">
        <v>472.83</v>
      </c>
      <c r="U1048">
        <v>98.83</v>
      </c>
      <c r="V1048">
        <v>4.09</v>
      </c>
      <c r="W1048">
        <v>10.36</v>
      </c>
      <c r="X1048">
        <v>4.07</v>
      </c>
      <c r="Y1048">
        <v>2</v>
      </c>
      <c r="Z1048" t="s">
        <v>4250</v>
      </c>
      <c r="AA1048">
        <v>0</v>
      </c>
      <c r="AB1048">
        <v>6</v>
      </c>
      <c r="AC1048">
        <v>4.3997380952380958</v>
      </c>
      <c r="AE1048" t="s">
        <v>7949</v>
      </c>
      <c r="AH1048">
        <v>0</v>
      </c>
      <c r="AI1048">
        <v>0</v>
      </c>
    </row>
    <row r="1049" spans="2:35" x14ac:dyDescent="0.25">
      <c r="B1049">
        <v>9.3000000000000007</v>
      </c>
      <c r="J1049" t="s">
        <v>22089</v>
      </c>
      <c r="K1049" t="s">
        <v>22103</v>
      </c>
      <c r="L1049" t="s">
        <v>22127</v>
      </c>
      <c r="M1049" t="s">
        <v>22215</v>
      </c>
      <c r="N1049" t="s">
        <v>23220</v>
      </c>
      <c r="O1049" t="s">
        <v>27500</v>
      </c>
      <c r="P1049">
        <v>5</v>
      </c>
      <c r="Q1049">
        <v>2</v>
      </c>
      <c r="R1049">
        <v>2.62</v>
      </c>
      <c r="S1049">
        <v>2.62</v>
      </c>
      <c r="T1049">
        <v>471.69</v>
      </c>
      <c r="U1049">
        <v>89.6</v>
      </c>
      <c r="V1049">
        <v>3.94</v>
      </c>
      <c r="W1049">
        <v>10.16</v>
      </c>
      <c r="X1049">
        <v>4.0199999999999996</v>
      </c>
      <c r="Y1049">
        <v>2</v>
      </c>
      <c r="Z1049" t="s">
        <v>4250</v>
      </c>
      <c r="AA1049">
        <v>0</v>
      </c>
      <c r="AB1049">
        <v>4</v>
      </c>
      <c r="AC1049">
        <v>4.3922142857142852</v>
      </c>
      <c r="AE1049" t="s">
        <v>7949</v>
      </c>
      <c r="AH1049">
        <v>0</v>
      </c>
      <c r="AI1049">
        <v>0</v>
      </c>
    </row>
    <row r="1050" spans="2:35" x14ac:dyDescent="0.25">
      <c r="B1050">
        <v>1.7</v>
      </c>
      <c r="J1050" t="s">
        <v>22089</v>
      </c>
      <c r="K1050" t="s">
        <v>22103</v>
      </c>
      <c r="L1050" t="s">
        <v>22127</v>
      </c>
      <c r="M1050" t="s">
        <v>22215</v>
      </c>
      <c r="N1050" t="s">
        <v>23221</v>
      </c>
      <c r="O1050" t="s">
        <v>27501</v>
      </c>
      <c r="P1050">
        <v>7</v>
      </c>
      <c r="Q1050">
        <v>2</v>
      </c>
      <c r="R1050">
        <v>2.8</v>
      </c>
      <c r="S1050">
        <v>2.81</v>
      </c>
      <c r="T1050">
        <v>461.86</v>
      </c>
      <c r="U1050">
        <v>111.72</v>
      </c>
      <c r="V1050">
        <v>2.98</v>
      </c>
      <c r="W1050">
        <v>8.94</v>
      </c>
      <c r="X1050">
        <v>4.01</v>
      </c>
      <c r="Y1050">
        <v>2</v>
      </c>
      <c r="Z1050" t="s">
        <v>4250</v>
      </c>
      <c r="AA1050">
        <v>0</v>
      </c>
      <c r="AB1050">
        <v>6</v>
      </c>
      <c r="AC1050">
        <v>3.6484285714285711</v>
      </c>
      <c r="AE1050" t="s">
        <v>7949</v>
      </c>
      <c r="AH1050">
        <v>0</v>
      </c>
      <c r="AI1050">
        <v>0</v>
      </c>
    </row>
    <row r="1051" spans="2:35" x14ac:dyDescent="0.25">
      <c r="B1051">
        <v>838</v>
      </c>
      <c r="J1051" t="s">
        <v>22089</v>
      </c>
      <c r="K1051" t="s">
        <v>22103</v>
      </c>
      <c r="L1051" t="s">
        <v>22127</v>
      </c>
      <c r="M1051" t="s">
        <v>22215</v>
      </c>
      <c r="N1051" t="s">
        <v>23216</v>
      </c>
      <c r="O1051" t="s">
        <v>27496</v>
      </c>
      <c r="P1051">
        <v>7</v>
      </c>
      <c r="Q1051">
        <v>2</v>
      </c>
      <c r="R1051">
        <v>2.8</v>
      </c>
      <c r="S1051">
        <v>2.81</v>
      </c>
      <c r="T1051">
        <v>461.86</v>
      </c>
      <c r="U1051">
        <v>111.72</v>
      </c>
      <c r="V1051">
        <v>2.98</v>
      </c>
      <c r="W1051">
        <v>8.94</v>
      </c>
      <c r="X1051">
        <v>4.01</v>
      </c>
      <c r="Y1051">
        <v>2</v>
      </c>
      <c r="Z1051" t="s">
        <v>4250</v>
      </c>
      <c r="AA1051">
        <v>0</v>
      </c>
      <c r="AB1051">
        <v>6</v>
      </c>
      <c r="AC1051">
        <v>3.6484285714285711</v>
      </c>
      <c r="AE1051" t="s">
        <v>7949</v>
      </c>
      <c r="AH1051">
        <v>0</v>
      </c>
      <c r="AI1051">
        <v>0</v>
      </c>
    </row>
    <row r="1052" spans="2:35" x14ac:dyDescent="0.25">
      <c r="B1052">
        <v>15.1</v>
      </c>
      <c r="J1052" t="s">
        <v>22089</v>
      </c>
      <c r="K1052" t="s">
        <v>22103</v>
      </c>
      <c r="L1052" t="s">
        <v>22127</v>
      </c>
      <c r="M1052" t="s">
        <v>22215</v>
      </c>
      <c r="N1052" t="s">
        <v>23222</v>
      </c>
      <c r="O1052" t="s">
        <v>27502</v>
      </c>
      <c r="P1052">
        <v>5</v>
      </c>
      <c r="Q1052">
        <v>2</v>
      </c>
      <c r="R1052">
        <v>2.68</v>
      </c>
      <c r="S1052">
        <v>2.69</v>
      </c>
      <c r="T1052">
        <v>474.82</v>
      </c>
      <c r="U1052">
        <v>89.6</v>
      </c>
      <c r="V1052">
        <v>4.51</v>
      </c>
      <c r="W1052">
        <v>10.33</v>
      </c>
      <c r="X1052">
        <v>4.0199999999999996</v>
      </c>
      <c r="Y1052">
        <v>2</v>
      </c>
      <c r="Z1052" t="s">
        <v>4250</v>
      </c>
      <c r="AA1052">
        <v>0</v>
      </c>
      <c r="AB1052">
        <v>4</v>
      </c>
      <c r="AC1052">
        <v>4.3398571428571433</v>
      </c>
      <c r="AE1052" t="s">
        <v>7949</v>
      </c>
      <c r="AH1052">
        <v>0</v>
      </c>
      <c r="AI1052">
        <v>0</v>
      </c>
    </row>
    <row r="1053" spans="2:35" x14ac:dyDescent="0.25">
      <c r="B1053">
        <v>861</v>
      </c>
      <c r="J1053" t="s">
        <v>22089</v>
      </c>
      <c r="K1053" t="s">
        <v>22103</v>
      </c>
      <c r="L1053" t="s">
        <v>22127</v>
      </c>
      <c r="M1053" t="s">
        <v>22215</v>
      </c>
      <c r="N1053" t="s">
        <v>23223</v>
      </c>
      <c r="O1053" t="s">
        <v>27503</v>
      </c>
      <c r="P1053">
        <v>5</v>
      </c>
      <c r="Q1053">
        <v>2</v>
      </c>
      <c r="R1053">
        <v>2.69</v>
      </c>
      <c r="S1053">
        <v>2.69</v>
      </c>
      <c r="T1053">
        <v>428.77</v>
      </c>
      <c r="U1053">
        <v>89.6</v>
      </c>
      <c r="V1053">
        <v>3.62</v>
      </c>
      <c r="W1053">
        <v>10.06</v>
      </c>
      <c r="X1053">
        <v>3.67</v>
      </c>
      <c r="Y1053">
        <v>2</v>
      </c>
      <c r="Z1053" t="s">
        <v>4250</v>
      </c>
      <c r="AA1053">
        <v>0</v>
      </c>
      <c r="AB1053">
        <v>3</v>
      </c>
      <c r="AC1053">
        <v>4.6637857142857149</v>
      </c>
      <c r="AE1053" t="s">
        <v>7949</v>
      </c>
      <c r="AH1053">
        <v>0</v>
      </c>
      <c r="AI1053">
        <v>0</v>
      </c>
    </row>
    <row r="1054" spans="2:35" x14ac:dyDescent="0.25">
      <c r="B1054">
        <v>6.3</v>
      </c>
      <c r="J1054" t="s">
        <v>22089</v>
      </c>
      <c r="K1054" t="s">
        <v>22103</v>
      </c>
      <c r="L1054" t="s">
        <v>22127</v>
      </c>
      <c r="M1054" t="s">
        <v>22215</v>
      </c>
      <c r="N1054" t="s">
        <v>23224</v>
      </c>
      <c r="O1054" t="s">
        <v>27504</v>
      </c>
      <c r="P1054">
        <v>7</v>
      </c>
      <c r="Q1054">
        <v>2</v>
      </c>
      <c r="R1054">
        <v>2.73</v>
      </c>
      <c r="S1054">
        <v>2.74</v>
      </c>
      <c r="T1054">
        <v>447.83</v>
      </c>
      <c r="U1054">
        <v>111.72</v>
      </c>
      <c r="V1054">
        <v>2.59</v>
      </c>
      <c r="W1054">
        <v>8.94</v>
      </c>
      <c r="X1054">
        <v>4.01</v>
      </c>
      <c r="Y1054">
        <v>2</v>
      </c>
      <c r="Z1054" t="s">
        <v>4250</v>
      </c>
      <c r="AA1054">
        <v>0</v>
      </c>
      <c r="AB1054">
        <v>6</v>
      </c>
      <c r="AC1054">
        <v>3.7836428571428571</v>
      </c>
      <c r="AE1054" t="s">
        <v>7949</v>
      </c>
      <c r="AH1054">
        <v>0</v>
      </c>
      <c r="AI1054">
        <v>0</v>
      </c>
    </row>
    <row r="1055" spans="2:35" x14ac:dyDescent="0.25">
      <c r="B1055">
        <v>18.8</v>
      </c>
      <c r="J1055" t="s">
        <v>22089</v>
      </c>
      <c r="K1055" t="s">
        <v>22103</v>
      </c>
      <c r="L1055" t="s">
        <v>22127</v>
      </c>
      <c r="M1055" t="s">
        <v>22215</v>
      </c>
      <c r="N1055" t="s">
        <v>23225</v>
      </c>
      <c r="O1055" t="s">
        <v>27505</v>
      </c>
      <c r="P1055">
        <v>6</v>
      </c>
      <c r="Q1055">
        <v>2</v>
      </c>
      <c r="R1055">
        <v>1.45</v>
      </c>
      <c r="S1055">
        <v>1.45</v>
      </c>
      <c r="T1055">
        <v>466.22</v>
      </c>
      <c r="U1055">
        <v>94.53</v>
      </c>
      <c r="V1055">
        <v>4.03</v>
      </c>
      <c r="W1055">
        <v>9.42</v>
      </c>
      <c r="X1055">
        <v>4.01</v>
      </c>
      <c r="Y1055">
        <v>2</v>
      </c>
      <c r="Z1055" t="s">
        <v>4250</v>
      </c>
      <c r="AA1055">
        <v>0</v>
      </c>
      <c r="AB1055">
        <v>5</v>
      </c>
      <c r="AC1055">
        <v>4.5902857142857139</v>
      </c>
      <c r="AE1055" t="s">
        <v>7949</v>
      </c>
      <c r="AH1055">
        <v>0</v>
      </c>
      <c r="AI1055">
        <v>0</v>
      </c>
    </row>
    <row r="1056" spans="2:35" x14ac:dyDescent="0.25">
      <c r="B1056">
        <v>2.7</v>
      </c>
      <c r="J1056" t="s">
        <v>22089</v>
      </c>
      <c r="K1056" t="s">
        <v>22103</v>
      </c>
      <c r="L1056" t="s">
        <v>22127</v>
      </c>
      <c r="M1056" t="s">
        <v>22215</v>
      </c>
      <c r="N1056" t="s">
        <v>23226</v>
      </c>
      <c r="O1056" t="s">
        <v>27506</v>
      </c>
      <c r="P1056">
        <v>7</v>
      </c>
      <c r="Q1056">
        <v>2</v>
      </c>
      <c r="R1056">
        <v>2.73</v>
      </c>
      <c r="S1056">
        <v>2.74</v>
      </c>
      <c r="T1056">
        <v>447.83</v>
      </c>
      <c r="U1056">
        <v>111.72</v>
      </c>
      <c r="V1056">
        <v>2.59</v>
      </c>
      <c r="W1056">
        <v>8.94</v>
      </c>
      <c r="X1056">
        <v>4.01</v>
      </c>
      <c r="Y1056">
        <v>2</v>
      </c>
      <c r="Z1056" t="s">
        <v>4250</v>
      </c>
      <c r="AA1056">
        <v>0</v>
      </c>
      <c r="AB1056">
        <v>6</v>
      </c>
      <c r="AC1056">
        <v>3.7836428571428571</v>
      </c>
      <c r="AE1056" t="s">
        <v>7949</v>
      </c>
      <c r="AH1056">
        <v>0</v>
      </c>
      <c r="AI1056">
        <v>0</v>
      </c>
    </row>
    <row r="1057" spans="2:35" x14ac:dyDescent="0.25">
      <c r="B1057">
        <v>701</v>
      </c>
      <c r="J1057" t="s">
        <v>22089</v>
      </c>
      <c r="K1057" t="s">
        <v>22103</v>
      </c>
      <c r="L1057" t="s">
        <v>22127</v>
      </c>
      <c r="M1057" t="s">
        <v>22215</v>
      </c>
      <c r="N1057" t="s">
        <v>23224</v>
      </c>
      <c r="O1057" t="s">
        <v>27504</v>
      </c>
      <c r="P1057">
        <v>7</v>
      </c>
      <c r="Q1057">
        <v>2</v>
      </c>
      <c r="R1057">
        <v>2.73</v>
      </c>
      <c r="S1057">
        <v>2.74</v>
      </c>
      <c r="T1057">
        <v>447.83</v>
      </c>
      <c r="U1057">
        <v>111.72</v>
      </c>
      <c r="V1057">
        <v>2.59</v>
      </c>
      <c r="W1057">
        <v>8.94</v>
      </c>
      <c r="X1057">
        <v>4.01</v>
      </c>
      <c r="Y1057">
        <v>2</v>
      </c>
      <c r="Z1057" t="s">
        <v>4250</v>
      </c>
      <c r="AA1057">
        <v>0</v>
      </c>
      <c r="AB1057">
        <v>6</v>
      </c>
      <c r="AC1057">
        <v>3.7836428571428571</v>
      </c>
      <c r="AE1057" t="s">
        <v>7949</v>
      </c>
      <c r="AH1057">
        <v>0</v>
      </c>
      <c r="AI1057">
        <v>0</v>
      </c>
    </row>
    <row r="1058" spans="2:35" x14ac:dyDescent="0.25">
      <c r="B1058">
        <v>18.399999999999999</v>
      </c>
      <c r="J1058" t="s">
        <v>22089</v>
      </c>
      <c r="K1058" t="s">
        <v>22103</v>
      </c>
      <c r="L1058" t="s">
        <v>22127</v>
      </c>
      <c r="M1058" t="s">
        <v>22215</v>
      </c>
      <c r="N1058" t="s">
        <v>23227</v>
      </c>
      <c r="O1058" t="s">
        <v>27507</v>
      </c>
      <c r="P1058">
        <v>6</v>
      </c>
      <c r="Q1058">
        <v>2</v>
      </c>
      <c r="R1058">
        <v>0.97</v>
      </c>
      <c r="S1058">
        <v>0.97</v>
      </c>
      <c r="T1058">
        <v>431.83</v>
      </c>
      <c r="U1058">
        <v>113.39</v>
      </c>
      <c r="V1058">
        <v>3.36</v>
      </c>
      <c r="W1058">
        <v>10.15</v>
      </c>
      <c r="X1058">
        <v>4.0199999999999996</v>
      </c>
      <c r="Y1058">
        <v>2</v>
      </c>
      <c r="Z1058" t="s">
        <v>4250</v>
      </c>
      <c r="AA1058">
        <v>0</v>
      </c>
      <c r="AB1058">
        <v>4</v>
      </c>
      <c r="AC1058">
        <v>4.2072619047619053</v>
      </c>
      <c r="AE1058" t="s">
        <v>7949</v>
      </c>
      <c r="AH1058">
        <v>0</v>
      </c>
      <c r="AI1058">
        <v>0</v>
      </c>
    </row>
    <row r="1059" spans="2:35" x14ac:dyDescent="0.25">
      <c r="B1059">
        <v>10.5</v>
      </c>
      <c r="J1059" t="s">
        <v>22089</v>
      </c>
      <c r="K1059" t="s">
        <v>22103</v>
      </c>
      <c r="L1059" t="s">
        <v>22127</v>
      </c>
      <c r="M1059" t="s">
        <v>22215</v>
      </c>
      <c r="N1059" t="s">
        <v>23228</v>
      </c>
      <c r="O1059" t="s">
        <v>27508</v>
      </c>
      <c r="P1059">
        <v>6</v>
      </c>
      <c r="Q1059">
        <v>2</v>
      </c>
      <c r="R1059">
        <v>1.45</v>
      </c>
      <c r="S1059">
        <v>1.45</v>
      </c>
      <c r="T1059">
        <v>466.22</v>
      </c>
      <c r="U1059">
        <v>94.53</v>
      </c>
      <c r="V1059">
        <v>4.03</v>
      </c>
      <c r="W1059">
        <v>9.42</v>
      </c>
      <c r="X1059">
        <v>4.01</v>
      </c>
      <c r="Y1059">
        <v>2</v>
      </c>
      <c r="Z1059" t="s">
        <v>4250</v>
      </c>
      <c r="AA1059">
        <v>0</v>
      </c>
      <c r="AB1059">
        <v>5</v>
      </c>
      <c r="AC1059">
        <v>4.5902857142857139</v>
      </c>
      <c r="AE1059" t="s">
        <v>7949</v>
      </c>
      <c r="AH1059">
        <v>0</v>
      </c>
      <c r="AI1059">
        <v>0</v>
      </c>
    </row>
    <row r="1060" spans="2:35" x14ac:dyDescent="0.25">
      <c r="B1060">
        <v>8270</v>
      </c>
      <c r="J1060" t="s">
        <v>22089</v>
      </c>
      <c r="K1060" t="s">
        <v>22103</v>
      </c>
      <c r="L1060" t="s">
        <v>22127</v>
      </c>
      <c r="M1060" t="s">
        <v>22215</v>
      </c>
      <c r="N1060" t="s">
        <v>23225</v>
      </c>
      <c r="O1060" t="s">
        <v>27505</v>
      </c>
      <c r="P1060">
        <v>6</v>
      </c>
      <c r="Q1060">
        <v>2</v>
      </c>
      <c r="R1060">
        <v>1.45</v>
      </c>
      <c r="S1060">
        <v>1.45</v>
      </c>
      <c r="T1060">
        <v>466.22</v>
      </c>
      <c r="U1060">
        <v>94.53</v>
      </c>
      <c r="V1060">
        <v>4.03</v>
      </c>
      <c r="W1060">
        <v>9.42</v>
      </c>
      <c r="X1060">
        <v>4.01</v>
      </c>
      <c r="Y1060">
        <v>2</v>
      </c>
      <c r="Z1060" t="s">
        <v>4250</v>
      </c>
      <c r="AA1060">
        <v>0</v>
      </c>
      <c r="AB1060">
        <v>5</v>
      </c>
      <c r="AC1060">
        <v>4.5902857142857139</v>
      </c>
      <c r="AE1060" t="s">
        <v>7949</v>
      </c>
      <c r="AH1060">
        <v>0</v>
      </c>
      <c r="AI1060">
        <v>0</v>
      </c>
    </row>
    <row r="1061" spans="2:35" x14ac:dyDescent="0.25">
      <c r="B1061">
        <v>89.5</v>
      </c>
      <c r="J1061" t="s">
        <v>22089</v>
      </c>
      <c r="K1061" t="s">
        <v>22103</v>
      </c>
      <c r="L1061" t="s">
        <v>22127</v>
      </c>
      <c r="M1061" t="s">
        <v>22215</v>
      </c>
      <c r="N1061" t="s">
        <v>23229</v>
      </c>
      <c r="O1061" t="s">
        <v>27509</v>
      </c>
      <c r="P1061">
        <v>7</v>
      </c>
      <c r="Q1061">
        <v>2</v>
      </c>
      <c r="R1061">
        <v>2.0699999999999998</v>
      </c>
      <c r="S1061">
        <v>2.08</v>
      </c>
      <c r="T1061">
        <v>423.81</v>
      </c>
      <c r="U1061">
        <v>111.72</v>
      </c>
      <c r="V1061">
        <v>2.58</v>
      </c>
      <c r="W1061">
        <v>9.06</v>
      </c>
      <c r="X1061">
        <v>4.01</v>
      </c>
      <c r="Y1061">
        <v>2</v>
      </c>
      <c r="Z1061" t="s">
        <v>4250</v>
      </c>
      <c r="AA1061">
        <v>0</v>
      </c>
      <c r="AB1061">
        <v>5</v>
      </c>
      <c r="AC1061">
        <v>4.2852142857142859</v>
      </c>
      <c r="AE1061" t="s">
        <v>7949</v>
      </c>
      <c r="AH1061">
        <v>0</v>
      </c>
      <c r="AI1061">
        <v>0</v>
      </c>
    </row>
    <row r="1062" spans="2:35" x14ac:dyDescent="0.25">
      <c r="B1062">
        <v>46.9</v>
      </c>
      <c r="J1062" t="s">
        <v>22089</v>
      </c>
      <c r="K1062" t="s">
        <v>22103</v>
      </c>
      <c r="L1062" t="s">
        <v>22127</v>
      </c>
      <c r="M1062" t="s">
        <v>22215</v>
      </c>
      <c r="N1062" t="s">
        <v>23230</v>
      </c>
      <c r="O1062" t="s">
        <v>27510</v>
      </c>
      <c r="P1062">
        <v>6</v>
      </c>
      <c r="Q1062">
        <v>2</v>
      </c>
      <c r="R1062">
        <v>1.56</v>
      </c>
      <c r="S1062">
        <v>1.58</v>
      </c>
      <c r="T1062">
        <v>417.8</v>
      </c>
      <c r="U1062">
        <v>113.39</v>
      </c>
      <c r="V1062">
        <v>2.9</v>
      </c>
      <c r="W1062">
        <v>8.7100000000000009</v>
      </c>
      <c r="X1062">
        <v>5.0199999999999996</v>
      </c>
      <c r="Y1062">
        <v>2</v>
      </c>
      <c r="Z1062" t="s">
        <v>4250</v>
      </c>
      <c r="AA1062">
        <v>0</v>
      </c>
      <c r="AB1062">
        <v>4</v>
      </c>
      <c r="AC1062">
        <v>4.3074761904761907</v>
      </c>
      <c r="AE1062" t="s">
        <v>7949</v>
      </c>
      <c r="AH1062">
        <v>0</v>
      </c>
      <c r="AI1062">
        <v>0</v>
      </c>
    </row>
    <row r="1063" spans="2:35" x14ac:dyDescent="0.25">
      <c r="B1063">
        <v>41.9</v>
      </c>
      <c r="J1063" t="s">
        <v>22089</v>
      </c>
      <c r="K1063" t="s">
        <v>22103</v>
      </c>
      <c r="L1063" t="s">
        <v>22127</v>
      </c>
      <c r="M1063" t="s">
        <v>22215</v>
      </c>
      <c r="N1063" t="s">
        <v>23231</v>
      </c>
      <c r="O1063" t="s">
        <v>27511</v>
      </c>
      <c r="P1063">
        <v>6</v>
      </c>
      <c r="Q1063">
        <v>2</v>
      </c>
      <c r="R1063">
        <v>1.56</v>
      </c>
      <c r="S1063">
        <v>1.58</v>
      </c>
      <c r="T1063">
        <v>417.8</v>
      </c>
      <c r="U1063">
        <v>113.39</v>
      </c>
      <c r="V1063">
        <v>2.9</v>
      </c>
      <c r="W1063">
        <v>8.7100000000000009</v>
      </c>
      <c r="X1063">
        <v>5.0199999999999996</v>
      </c>
      <c r="Y1063">
        <v>2</v>
      </c>
      <c r="Z1063" t="s">
        <v>4250</v>
      </c>
      <c r="AA1063">
        <v>0</v>
      </c>
      <c r="AB1063">
        <v>4</v>
      </c>
      <c r="AC1063">
        <v>4.3074761904761907</v>
      </c>
      <c r="AE1063" t="s">
        <v>7949</v>
      </c>
      <c r="AH1063">
        <v>0</v>
      </c>
      <c r="AI1063">
        <v>0</v>
      </c>
    </row>
    <row r="1064" spans="2:35" x14ac:dyDescent="0.25">
      <c r="B1064">
        <v>34.1</v>
      </c>
      <c r="J1064" t="s">
        <v>22089</v>
      </c>
      <c r="K1064" t="s">
        <v>22103</v>
      </c>
      <c r="L1064" t="s">
        <v>22127</v>
      </c>
      <c r="M1064" t="s">
        <v>22215</v>
      </c>
      <c r="N1064" t="s">
        <v>23232</v>
      </c>
      <c r="O1064" t="s">
        <v>27512</v>
      </c>
      <c r="P1064">
        <v>6</v>
      </c>
      <c r="Q1064">
        <v>2</v>
      </c>
      <c r="R1064">
        <v>2.25</v>
      </c>
      <c r="S1064">
        <v>2.27</v>
      </c>
      <c r="T1064">
        <v>422.82</v>
      </c>
      <c r="U1064">
        <v>98.83</v>
      </c>
      <c r="V1064">
        <v>3.03</v>
      </c>
      <c r="W1064">
        <v>9.01</v>
      </c>
      <c r="X1064">
        <v>5.03</v>
      </c>
      <c r="Y1064">
        <v>2</v>
      </c>
      <c r="Z1064" t="s">
        <v>4250</v>
      </c>
      <c r="AA1064">
        <v>0</v>
      </c>
      <c r="AB1064">
        <v>5</v>
      </c>
      <c r="AC1064">
        <v>4.6319523809523808</v>
      </c>
      <c r="AE1064" t="s">
        <v>7949</v>
      </c>
      <c r="AH1064">
        <v>0</v>
      </c>
      <c r="AI1064">
        <v>0</v>
      </c>
    </row>
    <row r="1065" spans="2:35" x14ac:dyDescent="0.25">
      <c r="B1065">
        <v>11950</v>
      </c>
      <c r="J1065" t="s">
        <v>22089</v>
      </c>
      <c r="K1065" t="s">
        <v>22103</v>
      </c>
      <c r="L1065" t="s">
        <v>22127</v>
      </c>
      <c r="M1065" t="s">
        <v>22215</v>
      </c>
      <c r="N1065" t="s">
        <v>23233</v>
      </c>
      <c r="O1065" t="s">
        <v>27513</v>
      </c>
      <c r="P1065">
        <v>6</v>
      </c>
      <c r="Q1065">
        <v>2</v>
      </c>
      <c r="R1065">
        <v>1.72</v>
      </c>
      <c r="S1065">
        <v>1.72</v>
      </c>
      <c r="T1065">
        <v>393.78</v>
      </c>
      <c r="U1065">
        <v>102.49</v>
      </c>
      <c r="V1065">
        <v>2.42</v>
      </c>
      <c r="W1065">
        <v>9.93</v>
      </c>
      <c r="X1065">
        <v>3.86</v>
      </c>
      <c r="Y1065">
        <v>2</v>
      </c>
      <c r="Z1065" t="s">
        <v>4250</v>
      </c>
      <c r="AA1065">
        <v>0</v>
      </c>
      <c r="AB1065">
        <v>4</v>
      </c>
      <c r="AC1065">
        <v>4.8423809523809522</v>
      </c>
      <c r="AE1065" t="s">
        <v>7949</v>
      </c>
      <c r="AH1065">
        <v>0</v>
      </c>
      <c r="AI1065">
        <v>0</v>
      </c>
    </row>
    <row r="1066" spans="2:35" x14ac:dyDescent="0.25">
      <c r="B1066">
        <v>165</v>
      </c>
      <c r="J1066" t="s">
        <v>22089</v>
      </c>
      <c r="K1066" t="s">
        <v>22103</v>
      </c>
      <c r="L1066" t="s">
        <v>22127</v>
      </c>
      <c r="M1066" t="s">
        <v>22215</v>
      </c>
      <c r="N1066" t="s">
        <v>23234</v>
      </c>
      <c r="O1066" t="s">
        <v>27514</v>
      </c>
      <c r="P1066">
        <v>6</v>
      </c>
      <c r="Q1066">
        <v>2</v>
      </c>
      <c r="R1066">
        <v>1.72</v>
      </c>
      <c r="S1066">
        <v>1.72</v>
      </c>
      <c r="T1066">
        <v>393.78</v>
      </c>
      <c r="U1066">
        <v>102.49</v>
      </c>
      <c r="V1066">
        <v>2.42</v>
      </c>
      <c r="W1066">
        <v>9.93</v>
      </c>
      <c r="X1066">
        <v>3.86</v>
      </c>
      <c r="Y1066">
        <v>2</v>
      </c>
      <c r="Z1066" t="s">
        <v>4250</v>
      </c>
      <c r="AA1066">
        <v>0</v>
      </c>
      <c r="AB1066">
        <v>4</v>
      </c>
      <c r="AC1066">
        <v>4.8423809523809522</v>
      </c>
      <c r="AE1066" t="s">
        <v>7949</v>
      </c>
      <c r="AH1066">
        <v>0</v>
      </c>
      <c r="AI1066">
        <v>0</v>
      </c>
    </row>
    <row r="1067" spans="2:35" x14ac:dyDescent="0.25">
      <c r="B1067">
        <v>16.399999999999999</v>
      </c>
      <c r="J1067" t="s">
        <v>22089</v>
      </c>
      <c r="K1067" t="s">
        <v>22103</v>
      </c>
      <c r="L1067" t="s">
        <v>22127</v>
      </c>
      <c r="M1067" t="s">
        <v>22215</v>
      </c>
      <c r="N1067" t="s">
        <v>23235</v>
      </c>
      <c r="O1067" t="s">
        <v>27515</v>
      </c>
      <c r="P1067">
        <v>6</v>
      </c>
      <c r="Q1067">
        <v>2</v>
      </c>
      <c r="R1067">
        <v>2.04</v>
      </c>
      <c r="S1067">
        <v>2.04</v>
      </c>
      <c r="T1067">
        <v>430.39</v>
      </c>
      <c r="U1067">
        <v>98.83</v>
      </c>
      <c r="V1067">
        <v>2.68</v>
      </c>
      <c r="W1067">
        <v>10.119999999999999</v>
      </c>
      <c r="X1067">
        <v>4.43</v>
      </c>
      <c r="Y1067">
        <v>2</v>
      </c>
      <c r="Z1067" t="s">
        <v>4250</v>
      </c>
      <c r="AA1067">
        <v>0</v>
      </c>
      <c r="AB1067">
        <v>6</v>
      </c>
      <c r="AC1067">
        <v>4.6828809523809527</v>
      </c>
      <c r="AE1067" t="s">
        <v>7949</v>
      </c>
      <c r="AH1067">
        <v>0</v>
      </c>
      <c r="AI1067">
        <v>0</v>
      </c>
    </row>
    <row r="1068" spans="2:35" x14ac:dyDescent="0.25">
      <c r="B1068">
        <v>5.7</v>
      </c>
      <c r="J1068" t="s">
        <v>22089</v>
      </c>
      <c r="K1068" t="s">
        <v>22103</v>
      </c>
      <c r="L1068" t="s">
        <v>22127</v>
      </c>
      <c r="M1068" t="s">
        <v>22215</v>
      </c>
      <c r="N1068" t="s">
        <v>23236</v>
      </c>
      <c r="O1068" t="s">
        <v>27516</v>
      </c>
      <c r="P1068">
        <v>6</v>
      </c>
      <c r="Q1068">
        <v>2</v>
      </c>
      <c r="R1068">
        <v>2.13</v>
      </c>
      <c r="S1068">
        <v>2.13</v>
      </c>
      <c r="T1068">
        <v>444.41</v>
      </c>
      <c r="U1068">
        <v>98.83</v>
      </c>
      <c r="V1068">
        <v>3.07</v>
      </c>
      <c r="W1068">
        <v>10.119999999999999</v>
      </c>
      <c r="X1068">
        <v>4.43</v>
      </c>
      <c r="Y1068">
        <v>2</v>
      </c>
      <c r="Z1068" t="s">
        <v>4250</v>
      </c>
      <c r="AA1068">
        <v>0</v>
      </c>
      <c r="AB1068">
        <v>6</v>
      </c>
      <c r="AC1068">
        <v>4.5377380952380957</v>
      </c>
      <c r="AE1068" t="s">
        <v>7949</v>
      </c>
      <c r="AH1068">
        <v>0</v>
      </c>
      <c r="AI1068">
        <v>0</v>
      </c>
    </row>
    <row r="1069" spans="2:35" x14ac:dyDescent="0.25">
      <c r="B1069">
        <v>283</v>
      </c>
      <c r="J1069" t="s">
        <v>22089</v>
      </c>
      <c r="K1069" t="s">
        <v>22103</v>
      </c>
      <c r="L1069" t="s">
        <v>22127</v>
      </c>
      <c r="M1069" t="s">
        <v>22215</v>
      </c>
      <c r="N1069" t="s">
        <v>23237</v>
      </c>
      <c r="O1069" t="s">
        <v>27517</v>
      </c>
      <c r="P1069">
        <v>6</v>
      </c>
      <c r="Q1069">
        <v>2</v>
      </c>
      <c r="R1069">
        <v>1.3</v>
      </c>
      <c r="S1069">
        <v>1.3</v>
      </c>
      <c r="T1069">
        <v>423.37</v>
      </c>
      <c r="U1069">
        <v>102.49</v>
      </c>
      <c r="V1069">
        <v>3.01</v>
      </c>
      <c r="W1069">
        <v>9.89</v>
      </c>
      <c r="X1069">
        <v>3.87</v>
      </c>
      <c r="Y1069">
        <v>2</v>
      </c>
      <c r="Z1069" t="s">
        <v>4250</v>
      </c>
      <c r="AA1069">
        <v>0</v>
      </c>
      <c r="AB1069">
        <v>5</v>
      </c>
      <c r="AC1069">
        <v>4.6310238095238097</v>
      </c>
      <c r="AE1069" t="s">
        <v>7949</v>
      </c>
      <c r="AH1069">
        <v>0</v>
      </c>
      <c r="AI1069">
        <v>0</v>
      </c>
    </row>
    <row r="1070" spans="2:35" x14ac:dyDescent="0.25">
      <c r="B1070">
        <v>126</v>
      </c>
      <c r="J1070" t="s">
        <v>22089</v>
      </c>
      <c r="K1070" t="s">
        <v>22103</v>
      </c>
      <c r="L1070" t="s">
        <v>22127</v>
      </c>
      <c r="M1070" t="s">
        <v>22215</v>
      </c>
      <c r="N1070" t="s">
        <v>23238</v>
      </c>
      <c r="O1070" t="s">
        <v>27518</v>
      </c>
      <c r="P1070">
        <v>6</v>
      </c>
      <c r="Q1070">
        <v>2</v>
      </c>
      <c r="R1070">
        <v>1.97</v>
      </c>
      <c r="S1070">
        <v>1.97</v>
      </c>
      <c r="T1070">
        <v>438.23</v>
      </c>
      <c r="U1070">
        <v>102.49</v>
      </c>
      <c r="V1070">
        <v>2.5299999999999998</v>
      </c>
      <c r="W1070">
        <v>9.93</v>
      </c>
      <c r="X1070">
        <v>3.86</v>
      </c>
      <c r="Y1070">
        <v>2</v>
      </c>
      <c r="Z1070" t="s">
        <v>4250</v>
      </c>
      <c r="AA1070">
        <v>0</v>
      </c>
      <c r="AB1070">
        <v>4</v>
      </c>
      <c r="AC1070">
        <v>4.5248809523809523</v>
      </c>
      <c r="AE1070" t="s">
        <v>7949</v>
      </c>
      <c r="AH1070">
        <v>0</v>
      </c>
      <c r="AI1070">
        <v>0</v>
      </c>
    </row>
    <row r="1071" spans="2:35" x14ac:dyDescent="0.25">
      <c r="B1071">
        <v>104</v>
      </c>
      <c r="J1071" t="s">
        <v>22089</v>
      </c>
      <c r="K1071" t="s">
        <v>22103</v>
      </c>
      <c r="L1071" t="s">
        <v>22127</v>
      </c>
      <c r="M1071" t="s">
        <v>22215</v>
      </c>
      <c r="N1071" t="s">
        <v>23239</v>
      </c>
      <c r="O1071" t="s">
        <v>27519</v>
      </c>
      <c r="P1071">
        <v>6</v>
      </c>
      <c r="Q1071">
        <v>2</v>
      </c>
      <c r="R1071">
        <v>2.14</v>
      </c>
      <c r="S1071">
        <v>2.14</v>
      </c>
      <c r="T1071">
        <v>474.36</v>
      </c>
      <c r="U1071">
        <v>98.83</v>
      </c>
      <c r="V1071">
        <v>3.61</v>
      </c>
      <c r="W1071">
        <v>10.11</v>
      </c>
      <c r="X1071">
        <v>4.25</v>
      </c>
      <c r="Y1071">
        <v>2</v>
      </c>
      <c r="Z1071" t="s">
        <v>4250</v>
      </c>
      <c r="AA1071">
        <v>0</v>
      </c>
      <c r="AB1071">
        <v>6</v>
      </c>
      <c r="AC1071">
        <v>4.3188095238095237</v>
      </c>
      <c r="AE1071" t="s">
        <v>7949</v>
      </c>
      <c r="AH1071">
        <v>0</v>
      </c>
      <c r="AI1071">
        <v>0</v>
      </c>
    </row>
    <row r="1072" spans="2:35" x14ac:dyDescent="0.25">
      <c r="B1072">
        <v>37.700000000000003</v>
      </c>
      <c r="J1072" t="s">
        <v>22089</v>
      </c>
      <c r="K1072" t="s">
        <v>22103</v>
      </c>
      <c r="L1072" t="s">
        <v>22127</v>
      </c>
      <c r="M1072" t="s">
        <v>22215</v>
      </c>
      <c r="N1072" t="s">
        <v>23240</v>
      </c>
      <c r="O1072" t="s">
        <v>27520</v>
      </c>
      <c r="P1072">
        <v>6</v>
      </c>
      <c r="Q1072">
        <v>2</v>
      </c>
      <c r="R1072">
        <v>1.82</v>
      </c>
      <c r="S1072">
        <v>1.82</v>
      </c>
      <c r="T1072">
        <v>456.37</v>
      </c>
      <c r="U1072">
        <v>98.83</v>
      </c>
      <c r="V1072">
        <v>3.58</v>
      </c>
      <c r="W1072">
        <v>10.210000000000001</v>
      </c>
      <c r="X1072">
        <v>4.17</v>
      </c>
      <c r="Y1072">
        <v>2</v>
      </c>
      <c r="Z1072" t="s">
        <v>4250</v>
      </c>
      <c r="AA1072">
        <v>0</v>
      </c>
      <c r="AB1072">
        <v>6</v>
      </c>
      <c r="AC1072">
        <v>4.5173095238095238</v>
      </c>
      <c r="AE1072" t="s">
        <v>7949</v>
      </c>
      <c r="AH1072">
        <v>0</v>
      </c>
      <c r="AI1072">
        <v>0</v>
      </c>
    </row>
    <row r="1073" spans="2:35" x14ac:dyDescent="0.25">
      <c r="B1073">
        <v>21.4</v>
      </c>
      <c r="J1073" t="s">
        <v>22089</v>
      </c>
      <c r="K1073" t="s">
        <v>22103</v>
      </c>
      <c r="L1073" t="s">
        <v>22127</v>
      </c>
      <c r="M1073" t="s">
        <v>22215</v>
      </c>
      <c r="N1073" t="s">
        <v>23241</v>
      </c>
      <c r="O1073" t="s">
        <v>27521</v>
      </c>
      <c r="P1073">
        <v>7</v>
      </c>
      <c r="Q1073">
        <v>2</v>
      </c>
      <c r="R1073">
        <v>2.54</v>
      </c>
      <c r="S1073">
        <v>2.56</v>
      </c>
      <c r="T1073">
        <v>443.33</v>
      </c>
      <c r="U1073">
        <v>111.72</v>
      </c>
      <c r="V1073">
        <v>2.66</v>
      </c>
      <c r="W1073">
        <v>8.82</v>
      </c>
      <c r="X1073">
        <v>4.17</v>
      </c>
      <c r="Y1073">
        <v>2</v>
      </c>
      <c r="Z1073" t="s">
        <v>4250</v>
      </c>
      <c r="AA1073">
        <v>0</v>
      </c>
      <c r="AB1073">
        <v>6</v>
      </c>
      <c r="AC1073">
        <v>3.9107857142857152</v>
      </c>
      <c r="AE1073" t="s">
        <v>7949</v>
      </c>
      <c r="AH1073">
        <v>0</v>
      </c>
      <c r="AI1073">
        <v>0</v>
      </c>
    </row>
    <row r="1074" spans="2:35" x14ac:dyDescent="0.25">
      <c r="B1074">
        <v>821</v>
      </c>
      <c r="J1074" t="s">
        <v>22089</v>
      </c>
      <c r="K1074" t="s">
        <v>22103</v>
      </c>
      <c r="L1074" t="s">
        <v>22127</v>
      </c>
      <c r="M1074" t="s">
        <v>22215</v>
      </c>
      <c r="N1074" t="s">
        <v>23242</v>
      </c>
      <c r="O1074" t="s">
        <v>27522</v>
      </c>
      <c r="P1074">
        <v>5</v>
      </c>
      <c r="Q1074">
        <v>2</v>
      </c>
      <c r="R1074">
        <v>0.83</v>
      </c>
      <c r="S1074">
        <v>0.83</v>
      </c>
      <c r="T1074">
        <v>343.31</v>
      </c>
      <c r="U1074">
        <v>85.94</v>
      </c>
      <c r="V1074">
        <v>1.6</v>
      </c>
      <c r="W1074">
        <v>12.45</v>
      </c>
      <c r="X1074">
        <v>4.2</v>
      </c>
      <c r="Y1074">
        <v>1</v>
      </c>
      <c r="Z1074" t="s">
        <v>4250</v>
      </c>
      <c r="AA1074">
        <v>0</v>
      </c>
      <c r="AB1074">
        <v>5</v>
      </c>
      <c r="AC1074">
        <v>5.5</v>
      </c>
      <c r="AE1074" t="s">
        <v>7949</v>
      </c>
      <c r="AH1074">
        <v>0</v>
      </c>
      <c r="AI1074">
        <v>0</v>
      </c>
    </row>
    <row r="1075" spans="2:35" x14ac:dyDescent="0.25">
      <c r="B1075">
        <v>24421</v>
      </c>
      <c r="J1075" t="s">
        <v>22089</v>
      </c>
      <c r="K1075" t="s">
        <v>22103</v>
      </c>
      <c r="L1075" t="s">
        <v>22127</v>
      </c>
      <c r="M1075" t="s">
        <v>22215</v>
      </c>
      <c r="N1075" t="s">
        <v>23243</v>
      </c>
      <c r="O1075" t="s">
        <v>27523</v>
      </c>
      <c r="P1075">
        <v>4</v>
      </c>
      <c r="Q1075">
        <v>2</v>
      </c>
      <c r="R1075">
        <v>1.51</v>
      </c>
      <c r="S1075">
        <v>1.51</v>
      </c>
      <c r="T1075">
        <v>379.38</v>
      </c>
      <c r="U1075">
        <v>76.709999999999994</v>
      </c>
      <c r="V1075">
        <v>3.46</v>
      </c>
      <c r="X1075">
        <v>4.1900000000000004</v>
      </c>
      <c r="Y1075">
        <v>1</v>
      </c>
      <c r="Z1075" t="s">
        <v>4250</v>
      </c>
      <c r="AA1075">
        <v>0</v>
      </c>
      <c r="AB1075">
        <v>4</v>
      </c>
      <c r="AC1075">
        <v>5.3615714285714287</v>
      </c>
      <c r="AE1075" t="s">
        <v>7949</v>
      </c>
      <c r="AH1075">
        <v>0</v>
      </c>
      <c r="AI1075">
        <v>0</v>
      </c>
    </row>
    <row r="1076" spans="2:35" x14ac:dyDescent="0.25">
      <c r="B1076">
        <v>5370</v>
      </c>
      <c r="J1076" t="s">
        <v>22089</v>
      </c>
      <c r="K1076" t="s">
        <v>22103</v>
      </c>
      <c r="L1076" t="s">
        <v>22127</v>
      </c>
      <c r="M1076" t="s">
        <v>22215</v>
      </c>
      <c r="N1076" t="s">
        <v>23244</v>
      </c>
      <c r="O1076" t="s">
        <v>27524</v>
      </c>
      <c r="P1076">
        <v>5</v>
      </c>
      <c r="Q1076">
        <v>2</v>
      </c>
      <c r="R1076">
        <v>0.96</v>
      </c>
      <c r="S1076">
        <v>0.96</v>
      </c>
      <c r="T1076">
        <v>369.34</v>
      </c>
      <c r="U1076">
        <v>85.94</v>
      </c>
      <c r="V1076">
        <v>2.14</v>
      </c>
      <c r="W1076">
        <v>12.47</v>
      </c>
      <c r="X1076">
        <v>4.1900000000000004</v>
      </c>
      <c r="Y1076">
        <v>1</v>
      </c>
      <c r="Z1076" t="s">
        <v>4250</v>
      </c>
      <c r="AA1076">
        <v>0</v>
      </c>
      <c r="AB1076">
        <v>4</v>
      </c>
      <c r="AC1076">
        <v>5.4332857142857147</v>
      </c>
      <c r="AE1076" t="s">
        <v>7949</v>
      </c>
      <c r="AH1076">
        <v>0</v>
      </c>
      <c r="AI1076">
        <v>0</v>
      </c>
    </row>
    <row r="1077" spans="2:35" x14ac:dyDescent="0.25">
      <c r="B1077">
        <v>25543</v>
      </c>
      <c r="J1077" t="s">
        <v>22089</v>
      </c>
      <c r="K1077" t="s">
        <v>22103</v>
      </c>
      <c r="L1077" t="s">
        <v>22127</v>
      </c>
      <c r="M1077" t="s">
        <v>22215</v>
      </c>
      <c r="N1077" t="s">
        <v>23245</v>
      </c>
      <c r="O1077" t="s">
        <v>27525</v>
      </c>
      <c r="P1077">
        <v>5</v>
      </c>
      <c r="Q1077">
        <v>2</v>
      </c>
      <c r="R1077">
        <v>0.86</v>
      </c>
      <c r="S1077">
        <v>0.86</v>
      </c>
      <c r="T1077">
        <v>357.33</v>
      </c>
      <c r="U1077">
        <v>85.94</v>
      </c>
      <c r="V1077">
        <v>1.99</v>
      </c>
      <c r="W1077">
        <v>13.3</v>
      </c>
      <c r="X1077">
        <v>4.2</v>
      </c>
      <c r="Y1077">
        <v>1</v>
      </c>
      <c r="Z1077" t="s">
        <v>4250</v>
      </c>
      <c r="AA1077">
        <v>0</v>
      </c>
      <c r="AB1077">
        <v>6</v>
      </c>
      <c r="AC1077">
        <v>5.5</v>
      </c>
      <c r="AE1077" t="s">
        <v>7949</v>
      </c>
      <c r="AH1077">
        <v>0</v>
      </c>
      <c r="AI1077">
        <v>0</v>
      </c>
    </row>
    <row r="1078" spans="2:35" x14ac:dyDescent="0.25">
      <c r="B1078">
        <v>40486</v>
      </c>
      <c r="J1078" t="s">
        <v>22089</v>
      </c>
      <c r="K1078" t="s">
        <v>22103</v>
      </c>
      <c r="L1078" t="s">
        <v>22127</v>
      </c>
      <c r="M1078" t="s">
        <v>22215</v>
      </c>
      <c r="N1078" t="s">
        <v>23246</v>
      </c>
      <c r="O1078" t="s">
        <v>27526</v>
      </c>
      <c r="P1078">
        <v>6</v>
      </c>
      <c r="Q1078">
        <v>2</v>
      </c>
      <c r="R1078">
        <v>0.48</v>
      </c>
      <c r="S1078">
        <v>0.48</v>
      </c>
      <c r="T1078">
        <v>406.36</v>
      </c>
      <c r="U1078">
        <v>98.71</v>
      </c>
      <c r="V1078">
        <v>1.97</v>
      </c>
      <c r="W1078">
        <v>12.43</v>
      </c>
      <c r="X1078">
        <v>4.1900000000000004</v>
      </c>
      <c r="Y1078">
        <v>2</v>
      </c>
      <c r="Z1078" t="s">
        <v>4250</v>
      </c>
      <c r="AA1078">
        <v>0</v>
      </c>
      <c r="AB1078">
        <v>4</v>
      </c>
      <c r="AC1078">
        <v>4.8785238095238102</v>
      </c>
      <c r="AE1078" t="s">
        <v>7949</v>
      </c>
      <c r="AH1078">
        <v>0</v>
      </c>
      <c r="AI1078">
        <v>0</v>
      </c>
    </row>
    <row r="1079" spans="2:35" x14ac:dyDescent="0.25">
      <c r="B1079">
        <v>21.8</v>
      </c>
      <c r="J1079" t="s">
        <v>22089</v>
      </c>
      <c r="K1079" t="s">
        <v>22103</v>
      </c>
      <c r="L1079" t="s">
        <v>22127</v>
      </c>
      <c r="M1079" t="s">
        <v>22215</v>
      </c>
      <c r="N1079" t="s">
        <v>23247</v>
      </c>
      <c r="O1079" t="s">
        <v>27527</v>
      </c>
      <c r="P1079">
        <v>6</v>
      </c>
      <c r="Q1079">
        <v>2</v>
      </c>
      <c r="R1079">
        <v>2.52</v>
      </c>
      <c r="S1079">
        <v>2.52</v>
      </c>
      <c r="T1079">
        <v>470.45</v>
      </c>
      <c r="U1079">
        <v>98.83</v>
      </c>
      <c r="V1079">
        <v>3.46</v>
      </c>
      <c r="W1079">
        <v>10.119999999999999</v>
      </c>
      <c r="X1079">
        <v>4.3899999999999997</v>
      </c>
      <c r="Y1079">
        <v>2</v>
      </c>
      <c r="Z1079" t="s">
        <v>4250</v>
      </c>
      <c r="AA1079">
        <v>0</v>
      </c>
      <c r="AB1079">
        <v>6</v>
      </c>
      <c r="AC1079">
        <v>4.1567380952380946</v>
      </c>
      <c r="AE1079" t="s">
        <v>7949</v>
      </c>
      <c r="AH1079">
        <v>0</v>
      </c>
      <c r="AI1079">
        <v>0</v>
      </c>
    </row>
    <row r="1080" spans="2:35" x14ac:dyDescent="0.25">
      <c r="B1080">
        <v>4700</v>
      </c>
      <c r="J1080" t="s">
        <v>22089</v>
      </c>
      <c r="K1080" t="s">
        <v>22103</v>
      </c>
      <c r="L1080" t="s">
        <v>22127</v>
      </c>
      <c r="M1080" t="s">
        <v>22215</v>
      </c>
      <c r="N1080" t="s">
        <v>23248</v>
      </c>
      <c r="O1080" t="s">
        <v>27528</v>
      </c>
      <c r="P1080">
        <v>4</v>
      </c>
      <c r="Q1080">
        <v>2</v>
      </c>
      <c r="R1080">
        <v>1.35</v>
      </c>
      <c r="S1080">
        <v>1.35</v>
      </c>
      <c r="T1080">
        <v>381.28</v>
      </c>
      <c r="U1080">
        <v>76.709999999999994</v>
      </c>
      <c r="V1080">
        <v>2.91</v>
      </c>
      <c r="W1080">
        <v>11.83</v>
      </c>
      <c r="X1080">
        <v>4.1900000000000004</v>
      </c>
      <c r="Y1080">
        <v>1</v>
      </c>
      <c r="Z1080" t="s">
        <v>4250</v>
      </c>
      <c r="AA1080">
        <v>0</v>
      </c>
      <c r="AB1080">
        <v>4</v>
      </c>
      <c r="AC1080">
        <v>5.3480000000000008</v>
      </c>
      <c r="AE1080" t="s">
        <v>7949</v>
      </c>
      <c r="AH1080">
        <v>0</v>
      </c>
      <c r="AI1080">
        <v>0</v>
      </c>
    </row>
    <row r="1081" spans="2:35" x14ac:dyDescent="0.25">
      <c r="B1081">
        <v>34304</v>
      </c>
      <c r="J1081" t="s">
        <v>22089</v>
      </c>
      <c r="K1081" t="s">
        <v>22103</v>
      </c>
      <c r="L1081" t="s">
        <v>22127</v>
      </c>
      <c r="M1081" t="s">
        <v>22215</v>
      </c>
      <c r="N1081" t="s">
        <v>23249</v>
      </c>
      <c r="O1081" t="s">
        <v>27529</v>
      </c>
      <c r="P1081">
        <v>5</v>
      </c>
      <c r="Q1081">
        <v>2</v>
      </c>
      <c r="R1081">
        <v>0.78</v>
      </c>
      <c r="S1081">
        <v>0.78</v>
      </c>
      <c r="T1081">
        <v>369.34</v>
      </c>
      <c r="U1081">
        <v>85.94</v>
      </c>
      <c r="V1081">
        <v>1.99</v>
      </c>
      <c r="W1081">
        <v>13.15</v>
      </c>
      <c r="X1081">
        <v>4.1900000000000004</v>
      </c>
      <c r="Y1081">
        <v>1</v>
      </c>
      <c r="Z1081" t="s">
        <v>4250</v>
      </c>
      <c r="AA1081">
        <v>0</v>
      </c>
      <c r="AB1081">
        <v>4</v>
      </c>
      <c r="AC1081">
        <v>5.4332857142857147</v>
      </c>
      <c r="AE1081" t="s">
        <v>7949</v>
      </c>
      <c r="AH1081">
        <v>0</v>
      </c>
      <c r="AI1081">
        <v>0</v>
      </c>
    </row>
    <row r="1082" spans="2:35" x14ac:dyDescent="0.25">
      <c r="B1082">
        <v>6660</v>
      </c>
      <c r="J1082" t="s">
        <v>22089</v>
      </c>
      <c r="K1082" t="s">
        <v>22103</v>
      </c>
      <c r="L1082" t="s">
        <v>22127</v>
      </c>
      <c r="M1082" t="s">
        <v>22215</v>
      </c>
      <c r="N1082" t="s">
        <v>23250</v>
      </c>
      <c r="O1082" t="s">
        <v>27530</v>
      </c>
      <c r="P1082">
        <v>5</v>
      </c>
      <c r="Q1082">
        <v>2</v>
      </c>
      <c r="R1082">
        <v>2.4500000000000002</v>
      </c>
      <c r="S1082">
        <v>2.4500000000000002</v>
      </c>
      <c r="T1082">
        <v>405.38</v>
      </c>
      <c r="U1082">
        <v>85.94</v>
      </c>
      <c r="V1082">
        <v>3.04</v>
      </c>
      <c r="W1082">
        <v>12.33</v>
      </c>
      <c r="X1082">
        <v>4.2</v>
      </c>
      <c r="Y1082">
        <v>2</v>
      </c>
      <c r="Z1082" t="s">
        <v>4250</v>
      </c>
      <c r="AA1082">
        <v>0</v>
      </c>
      <c r="AB1082">
        <v>6</v>
      </c>
      <c r="AC1082">
        <v>4.9508571428571431</v>
      </c>
      <c r="AE1082" t="s">
        <v>7949</v>
      </c>
      <c r="AH1082">
        <v>0</v>
      </c>
      <c r="AI1082">
        <v>0</v>
      </c>
    </row>
    <row r="1083" spans="2:35" x14ac:dyDescent="0.25">
      <c r="B1083">
        <v>1840</v>
      </c>
      <c r="J1083" t="s">
        <v>22089</v>
      </c>
      <c r="K1083" t="s">
        <v>22103</v>
      </c>
      <c r="L1083" t="s">
        <v>22127</v>
      </c>
      <c r="M1083" t="s">
        <v>22215</v>
      </c>
      <c r="N1083" t="s">
        <v>23251</v>
      </c>
      <c r="O1083" t="s">
        <v>27531</v>
      </c>
      <c r="P1083">
        <v>5</v>
      </c>
      <c r="Q1083">
        <v>2</v>
      </c>
      <c r="R1083">
        <v>1.18</v>
      </c>
      <c r="S1083">
        <v>1.18</v>
      </c>
      <c r="T1083">
        <v>357.33</v>
      </c>
      <c r="U1083">
        <v>85.94</v>
      </c>
      <c r="V1083">
        <v>1.99</v>
      </c>
      <c r="W1083">
        <v>12.47</v>
      </c>
      <c r="X1083">
        <v>4.2</v>
      </c>
      <c r="Y1083">
        <v>1</v>
      </c>
      <c r="Z1083" t="s">
        <v>4250</v>
      </c>
      <c r="AA1083">
        <v>0</v>
      </c>
      <c r="AB1083">
        <v>5</v>
      </c>
      <c r="AC1083">
        <v>5.5</v>
      </c>
      <c r="AE1083" t="s">
        <v>7949</v>
      </c>
      <c r="AH1083">
        <v>0</v>
      </c>
      <c r="AI1083">
        <v>0</v>
      </c>
    </row>
    <row r="1084" spans="2:35" x14ac:dyDescent="0.25">
      <c r="B1084">
        <v>20054</v>
      </c>
      <c r="J1084" t="s">
        <v>22089</v>
      </c>
      <c r="K1084" t="s">
        <v>22103</v>
      </c>
      <c r="L1084" t="s">
        <v>22127</v>
      </c>
      <c r="M1084" t="s">
        <v>22215</v>
      </c>
      <c r="N1084" t="s">
        <v>23252</v>
      </c>
      <c r="O1084" t="s">
        <v>27532</v>
      </c>
      <c r="P1084">
        <v>5</v>
      </c>
      <c r="Q1084">
        <v>2</v>
      </c>
      <c r="R1084">
        <v>0.12</v>
      </c>
      <c r="S1084">
        <v>0.12</v>
      </c>
      <c r="T1084">
        <v>367.33</v>
      </c>
      <c r="U1084">
        <v>93.78</v>
      </c>
      <c r="V1084">
        <v>1.94</v>
      </c>
      <c r="W1084">
        <v>12.73</v>
      </c>
      <c r="X1084">
        <v>4.1900000000000004</v>
      </c>
      <c r="Y1084">
        <v>1</v>
      </c>
      <c r="Z1084" t="s">
        <v>4250</v>
      </c>
      <c r="AA1084">
        <v>0</v>
      </c>
      <c r="AB1084">
        <v>4</v>
      </c>
      <c r="AC1084">
        <v>5.3216428571428569</v>
      </c>
      <c r="AE1084" t="s">
        <v>7949</v>
      </c>
      <c r="AH1084">
        <v>0</v>
      </c>
      <c r="AI1084">
        <v>0</v>
      </c>
    </row>
    <row r="1085" spans="2:35" x14ac:dyDescent="0.25">
      <c r="B1085">
        <v>660</v>
      </c>
      <c r="J1085" t="s">
        <v>22089</v>
      </c>
      <c r="K1085" t="s">
        <v>22103</v>
      </c>
      <c r="L1085" t="s">
        <v>22127</v>
      </c>
      <c r="M1085" t="s">
        <v>22215</v>
      </c>
      <c r="N1085" t="s">
        <v>23253</v>
      </c>
      <c r="O1085" t="s">
        <v>27533</v>
      </c>
      <c r="P1085">
        <v>7</v>
      </c>
      <c r="Q1085">
        <v>2</v>
      </c>
      <c r="R1085">
        <v>0.83</v>
      </c>
      <c r="S1085">
        <v>0.83</v>
      </c>
      <c r="T1085">
        <v>445.4</v>
      </c>
      <c r="U1085">
        <v>122.62</v>
      </c>
      <c r="V1085">
        <v>2.96</v>
      </c>
      <c r="W1085">
        <v>10.09</v>
      </c>
      <c r="X1085">
        <v>4.17</v>
      </c>
      <c r="Y1085">
        <v>2</v>
      </c>
      <c r="Z1085" t="s">
        <v>4250</v>
      </c>
      <c r="AA1085">
        <v>0</v>
      </c>
      <c r="AB1085">
        <v>6</v>
      </c>
      <c r="AC1085">
        <v>3.89</v>
      </c>
      <c r="AE1085" t="s">
        <v>7949</v>
      </c>
      <c r="AH1085">
        <v>0</v>
      </c>
      <c r="AI1085">
        <v>0</v>
      </c>
    </row>
    <row r="1086" spans="2:35" x14ac:dyDescent="0.25">
      <c r="B1086">
        <v>5170</v>
      </c>
      <c r="J1086" t="s">
        <v>22089</v>
      </c>
      <c r="K1086" t="s">
        <v>22103</v>
      </c>
      <c r="L1086" t="s">
        <v>22127</v>
      </c>
      <c r="M1086" t="s">
        <v>22215</v>
      </c>
      <c r="N1086" t="s">
        <v>23254</v>
      </c>
      <c r="O1086" t="s">
        <v>27534</v>
      </c>
      <c r="P1086">
        <v>4</v>
      </c>
      <c r="Q1086">
        <v>2</v>
      </c>
      <c r="R1086">
        <v>1.31</v>
      </c>
      <c r="S1086">
        <v>1.31</v>
      </c>
      <c r="T1086">
        <v>339.32</v>
      </c>
      <c r="U1086">
        <v>76.709999999999994</v>
      </c>
      <c r="V1086">
        <v>2.37</v>
      </c>
      <c r="W1086">
        <v>13.69</v>
      </c>
      <c r="X1086">
        <v>4.1900000000000004</v>
      </c>
      <c r="Y1086">
        <v>1</v>
      </c>
      <c r="Z1086" t="s">
        <v>4250</v>
      </c>
      <c r="AA1086">
        <v>0</v>
      </c>
      <c r="AB1086">
        <v>4</v>
      </c>
      <c r="AC1086">
        <v>5.5</v>
      </c>
      <c r="AE1086" t="s">
        <v>7949</v>
      </c>
      <c r="AH1086">
        <v>0</v>
      </c>
      <c r="AI1086">
        <v>0</v>
      </c>
    </row>
    <row r="1087" spans="2:35" x14ac:dyDescent="0.25">
      <c r="B1087">
        <v>37</v>
      </c>
      <c r="J1087" t="s">
        <v>22089</v>
      </c>
      <c r="K1087" t="s">
        <v>22103</v>
      </c>
      <c r="L1087" t="s">
        <v>22127</v>
      </c>
      <c r="M1087" t="s">
        <v>22215</v>
      </c>
      <c r="N1087" t="s">
        <v>23255</v>
      </c>
      <c r="O1087" t="s">
        <v>27535</v>
      </c>
    </row>
    <row r="1088" spans="2:35" x14ac:dyDescent="0.25">
      <c r="B1088">
        <v>246</v>
      </c>
      <c r="J1088" t="s">
        <v>22089</v>
      </c>
      <c r="K1088" t="s">
        <v>22103</v>
      </c>
      <c r="L1088" t="s">
        <v>22127</v>
      </c>
      <c r="M1088" t="s">
        <v>22215</v>
      </c>
      <c r="N1088" t="s">
        <v>23256</v>
      </c>
      <c r="O1088" t="s">
        <v>27536</v>
      </c>
      <c r="P1088">
        <v>4</v>
      </c>
      <c r="Q1088">
        <v>2</v>
      </c>
      <c r="R1088">
        <v>3.33</v>
      </c>
      <c r="S1088">
        <v>3.33</v>
      </c>
      <c r="T1088">
        <v>399.37</v>
      </c>
      <c r="U1088">
        <v>76.709999999999994</v>
      </c>
      <c r="V1088">
        <v>3.01</v>
      </c>
      <c r="W1088">
        <v>9.73</v>
      </c>
      <c r="X1088">
        <v>4.17</v>
      </c>
      <c r="Y1088">
        <v>2</v>
      </c>
      <c r="Z1088" t="s">
        <v>4250</v>
      </c>
      <c r="AA1088">
        <v>0</v>
      </c>
      <c r="AB1088">
        <v>3</v>
      </c>
      <c r="AC1088">
        <v>4.3887857142857136</v>
      </c>
      <c r="AE1088" t="s">
        <v>7949</v>
      </c>
      <c r="AH1088">
        <v>0</v>
      </c>
      <c r="AI1088">
        <v>0</v>
      </c>
    </row>
    <row r="1089" spans="2:35" x14ac:dyDescent="0.25">
      <c r="B1089">
        <v>525</v>
      </c>
      <c r="J1089" t="s">
        <v>22089</v>
      </c>
      <c r="K1089" t="s">
        <v>22103</v>
      </c>
      <c r="L1089" t="s">
        <v>22127</v>
      </c>
      <c r="M1089" t="s">
        <v>22215</v>
      </c>
      <c r="N1089" t="s">
        <v>23257</v>
      </c>
      <c r="O1089" t="s">
        <v>27537</v>
      </c>
      <c r="P1089">
        <v>5</v>
      </c>
      <c r="Q1089">
        <v>2</v>
      </c>
      <c r="R1089">
        <v>2.4</v>
      </c>
      <c r="S1089">
        <v>2.4</v>
      </c>
      <c r="T1089">
        <v>392.79</v>
      </c>
      <c r="U1089">
        <v>89.6</v>
      </c>
      <c r="V1089">
        <v>3.18</v>
      </c>
      <c r="W1089">
        <v>11.08</v>
      </c>
      <c r="X1089">
        <v>4.3899999999999997</v>
      </c>
      <c r="Y1089">
        <v>2</v>
      </c>
      <c r="Z1089" t="s">
        <v>4250</v>
      </c>
      <c r="AA1089">
        <v>0</v>
      </c>
      <c r="AB1089">
        <v>4</v>
      </c>
      <c r="AC1089">
        <v>5.0657857142857141</v>
      </c>
      <c r="AE1089" t="s">
        <v>7949</v>
      </c>
      <c r="AH1089">
        <v>0</v>
      </c>
      <c r="AI1089">
        <v>0</v>
      </c>
    </row>
    <row r="1090" spans="2:35" x14ac:dyDescent="0.25">
      <c r="B1090">
        <v>35904</v>
      </c>
      <c r="J1090" t="s">
        <v>22089</v>
      </c>
      <c r="K1090" t="s">
        <v>22103</v>
      </c>
      <c r="L1090" t="s">
        <v>22127</v>
      </c>
      <c r="M1090" t="s">
        <v>22215</v>
      </c>
      <c r="N1090" t="s">
        <v>23258</v>
      </c>
      <c r="O1090" t="s">
        <v>27538</v>
      </c>
      <c r="P1090">
        <v>5</v>
      </c>
      <c r="Q1090">
        <v>2</v>
      </c>
      <c r="R1090">
        <v>2.4</v>
      </c>
      <c r="S1090">
        <v>2.4</v>
      </c>
      <c r="T1090">
        <v>392.79</v>
      </c>
      <c r="U1090">
        <v>89.6</v>
      </c>
      <c r="V1090">
        <v>3.18</v>
      </c>
      <c r="W1090">
        <v>11.08</v>
      </c>
      <c r="X1090">
        <v>4.3899999999999997</v>
      </c>
      <c r="Y1090">
        <v>2</v>
      </c>
      <c r="Z1090" t="s">
        <v>4250</v>
      </c>
      <c r="AA1090">
        <v>0</v>
      </c>
      <c r="AB1090">
        <v>4</v>
      </c>
      <c r="AC1090">
        <v>5.0657857142857141</v>
      </c>
      <c r="AE1090" t="s">
        <v>7949</v>
      </c>
      <c r="AH1090">
        <v>0</v>
      </c>
      <c r="AI1090">
        <v>0</v>
      </c>
    </row>
    <row r="1091" spans="2:35" x14ac:dyDescent="0.25">
      <c r="B1091">
        <v>265</v>
      </c>
      <c r="J1091" t="s">
        <v>22089</v>
      </c>
      <c r="K1091" t="s">
        <v>22103</v>
      </c>
      <c r="L1091" t="s">
        <v>22127</v>
      </c>
      <c r="M1091" t="s">
        <v>22215</v>
      </c>
      <c r="N1091" t="s">
        <v>23257</v>
      </c>
      <c r="O1091" t="s">
        <v>27537</v>
      </c>
      <c r="P1091">
        <v>5</v>
      </c>
      <c r="Q1091">
        <v>2</v>
      </c>
      <c r="R1091">
        <v>2.4</v>
      </c>
      <c r="S1091">
        <v>2.4</v>
      </c>
      <c r="T1091">
        <v>392.79</v>
      </c>
      <c r="U1091">
        <v>89.6</v>
      </c>
      <c r="V1091">
        <v>3.18</v>
      </c>
      <c r="W1091">
        <v>11.08</v>
      </c>
      <c r="X1091">
        <v>4.3899999999999997</v>
      </c>
      <c r="Y1091">
        <v>2</v>
      </c>
      <c r="Z1091" t="s">
        <v>4250</v>
      </c>
      <c r="AA1091">
        <v>0</v>
      </c>
      <c r="AB1091">
        <v>4</v>
      </c>
      <c r="AC1091">
        <v>5.0657857142857141</v>
      </c>
      <c r="AE1091" t="s">
        <v>7949</v>
      </c>
      <c r="AH1091">
        <v>0</v>
      </c>
      <c r="AI1091">
        <v>0</v>
      </c>
    </row>
    <row r="1092" spans="2:35" x14ac:dyDescent="0.25">
      <c r="B1092">
        <v>817</v>
      </c>
      <c r="J1092" t="s">
        <v>22089</v>
      </c>
      <c r="K1092" t="s">
        <v>22103</v>
      </c>
      <c r="L1092" t="s">
        <v>22127</v>
      </c>
      <c r="M1092" t="s">
        <v>22215</v>
      </c>
      <c r="N1092" t="s">
        <v>23259</v>
      </c>
      <c r="O1092" t="s">
        <v>27539</v>
      </c>
      <c r="P1092">
        <v>6</v>
      </c>
      <c r="Q1092">
        <v>2</v>
      </c>
      <c r="R1092">
        <v>1.47</v>
      </c>
      <c r="S1092">
        <v>1.47</v>
      </c>
      <c r="T1092">
        <v>391.35</v>
      </c>
      <c r="U1092">
        <v>102.49</v>
      </c>
      <c r="V1092">
        <v>2.37</v>
      </c>
      <c r="W1092">
        <v>9.42</v>
      </c>
      <c r="X1092">
        <v>4.17</v>
      </c>
      <c r="Y1092">
        <v>2</v>
      </c>
      <c r="Z1092" t="s">
        <v>4250</v>
      </c>
      <c r="AA1092">
        <v>0</v>
      </c>
      <c r="AB1092">
        <v>4</v>
      </c>
      <c r="AC1092">
        <v>4.8597380952380957</v>
      </c>
      <c r="AE1092" t="s">
        <v>7949</v>
      </c>
      <c r="AH1092">
        <v>0</v>
      </c>
      <c r="AI1092">
        <v>0</v>
      </c>
    </row>
    <row r="1093" spans="2:35" x14ac:dyDescent="0.25">
      <c r="B1093">
        <v>41.5</v>
      </c>
      <c r="J1093" t="s">
        <v>22089</v>
      </c>
      <c r="K1093" t="s">
        <v>22103</v>
      </c>
      <c r="L1093" t="s">
        <v>22127</v>
      </c>
      <c r="M1093" t="s">
        <v>22215</v>
      </c>
      <c r="N1093" t="s">
        <v>23260</v>
      </c>
      <c r="O1093" t="s">
        <v>27540</v>
      </c>
      <c r="P1093">
        <v>6</v>
      </c>
      <c r="Q1093">
        <v>2</v>
      </c>
      <c r="R1093">
        <v>1.72</v>
      </c>
      <c r="S1093">
        <v>1.72</v>
      </c>
      <c r="T1093">
        <v>456.22</v>
      </c>
      <c r="U1093">
        <v>102.49</v>
      </c>
      <c r="V1093">
        <v>2.82</v>
      </c>
      <c r="W1093">
        <v>10.26</v>
      </c>
      <c r="X1093">
        <v>4.17</v>
      </c>
      <c r="Y1093">
        <v>2</v>
      </c>
      <c r="Z1093" t="s">
        <v>4250</v>
      </c>
      <c r="AA1093">
        <v>0</v>
      </c>
      <c r="AB1093">
        <v>4</v>
      </c>
      <c r="AC1093">
        <v>4.3963809523809534</v>
      </c>
      <c r="AE1093" t="s">
        <v>7949</v>
      </c>
      <c r="AH1093">
        <v>0</v>
      </c>
      <c r="AI1093">
        <v>0</v>
      </c>
    </row>
    <row r="1094" spans="2:35" x14ac:dyDescent="0.25">
      <c r="B1094">
        <v>93.6</v>
      </c>
      <c r="J1094" t="s">
        <v>22089</v>
      </c>
      <c r="K1094" t="s">
        <v>22103</v>
      </c>
      <c r="L1094" t="s">
        <v>22127</v>
      </c>
      <c r="M1094" t="s">
        <v>22215</v>
      </c>
      <c r="N1094" t="s">
        <v>23261</v>
      </c>
      <c r="O1094" t="s">
        <v>27541</v>
      </c>
      <c r="P1094">
        <v>6</v>
      </c>
      <c r="Q1094">
        <v>2</v>
      </c>
      <c r="R1094">
        <v>1.85</v>
      </c>
      <c r="S1094">
        <v>1.85</v>
      </c>
      <c r="T1094">
        <v>397.39</v>
      </c>
      <c r="U1094">
        <v>113.39</v>
      </c>
      <c r="V1094">
        <v>2.71</v>
      </c>
      <c r="W1094">
        <v>10.98</v>
      </c>
      <c r="X1094">
        <v>4.63</v>
      </c>
      <c r="Y1094">
        <v>2</v>
      </c>
      <c r="Z1094" t="s">
        <v>4250</v>
      </c>
      <c r="AA1094">
        <v>0</v>
      </c>
      <c r="AB1094">
        <v>4</v>
      </c>
      <c r="AC1094">
        <v>4.4532619047619049</v>
      </c>
      <c r="AE1094" t="s">
        <v>7949</v>
      </c>
      <c r="AH1094">
        <v>0</v>
      </c>
      <c r="AI1094">
        <v>0</v>
      </c>
    </row>
    <row r="1095" spans="2:35" x14ac:dyDescent="0.25">
      <c r="B1095">
        <v>66.900000000000006</v>
      </c>
      <c r="J1095" t="s">
        <v>22089</v>
      </c>
      <c r="K1095" t="s">
        <v>22103</v>
      </c>
      <c r="L1095" t="s">
        <v>22127</v>
      </c>
      <c r="M1095" t="s">
        <v>22215</v>
      </c>
      <c r="N1095" t="s">
        <v>23262</v>
      </c>
      <c r="O1095" t="s">
        <v>27542</v>
      </c>
      <c r="P1095">
        <v>5</v>
      </c>
      <c r="Q1095">
        <v>2</v>
      </c>
      <c r="R1095">
        <v>2.35</v>
      </c>
      <c r="S1095">
        <v>2.35</v>
      </c>
      <c r="T1095">
        <v>409.25</v>
      </c>
      <c r="U1095">
        <v>89.6</v>
      </c>
      <c r="V1095">
        <v>3.54</v>
      </c>
      <c r="W1095">
        <v>10.199999999999999</v>
      </c>
      <c r="X1095">
        <v>4.87</v>
      </c>
      <c r="Y1095">
        <v>2</v>
      </c>
      <c r="Z1095" t="s">
        <v>4250</v>
      </c>
      <c r="AA1095">
        <v>0</v>
      </c>
      <c r="AB1095">
        <v>4</v>
      </c>
      <c r="AC1095">
        <v>4.9732142857142856</v>
      </c>
      <c r="AE1095" t="s">
        <v>7949</v>
      </c>
      <c r="AH1095">
        <v>0</v>
      </c>
      <c r="AI1095">
        <v>0</v>
      </c>
    </row>
    <row r="1096" spans="2:35" x14ac:dyDescent="0.25">
      <c r="B1096">
        <v>24087</v>
      </c>
      <c r="J1096" t="s">
        <v>22089</v>
      </c>
      <c r="K1096" t="s">
        <v>22103</v>
      </c>
      <c r="L1096" t="s">
        <v>22127</v>
      </c>
      <c r="M1096" t="s">
        <v>22215</v>
      </c>
      <c r="N1096" t="s">
        <v>23263</v>
      </c>
      <c r="O1096" t="s">
        <v>27543</v>
      </c>
      <c r="P1096">
        <v>5</v>
      </c>
      <c r="Q1096">
        <v>2</v>
      </c>
      <c r="R1096">
        <v>2.35</v>
      </c>
      <c r="S1096">
        <v>2.35</v>
      </c>
      <c r="T1096">
        <v>409.25</v>
      </c>
      <c r="U1096">
        <v>89.6</v>
      </c>
      <c r="V1096">
        <v>3.54</v>
      </c>
      <c r="W1096">
        <v>10.199999999999999</v>
      </c>
      <c r="X1096">
        <v>4.87</v>
      </c>
      <c r="Y1096">
        <v>2</v>
      </c>
      <c r="Z1096" t="s">
        <v>4250</v>
      </c>
      <c r="AA1096">
        <v>0</v>
      </c>
      <c r="AB1096">
        <v>4</v>
      </c>
      <c r="AC1096">
        <v>4.9732142857142856</v>
      </c>
      <c r="AE1096" t="s">
        <v>7949</v>
      </c>
      <c r="AH1096">
        <v>0</v>
      </c>
      <c r="AI1096">
        <v>0</v>
      </c>
    </row>
    <row r="1097" spans="2:35" x14ac:dyDescent="0.25">
      <c r="B1097">
        <v>142</v>
      </c>
      <c r="J1097" t="s">
        <v>22089</v>
      </c>
      <c r="K1097" t="s">
        <v>22103</v>
      </c>
      <c r="L1097" t="s">
        <v>22127</v>
      </c>
      <c r="M1097" t="s">
        <v>22215</v>
      </c>
      <c r="N1097" t="s">
        <v>23264</v>
      </c>
      <c r="O1097" t="s">
        <v>27544</v>
      </c>
      <c r="P1097">
        <v>7</v>
      </c>
      <c r="Q1097">
        <v>2</v>
      </c>
      <c r="R1097">
        <v>2.0499999999999998</v>
      </c>
      <c r="S1097">
        <v>2.06</v>
      </c>
      <c r="T1097">
        <v>405.82</v>
      </c>
      <c r="U1097">
        <v>111.72</v>
      </c>
      <c r="V1097">
        <v>2.29</v>
      </c>
      <c r="W1097">
        <v>9.06</v>
      </c>
      <c r="X1097">
        <v>4.87</v>
      </c>
      <c r="Y1097">
        <v>2</v>
      </c>
      <c r="Z1097" t="s">
        <v>4250</v>
      </c>
      <c r="AA1097">
        <v>0</v>
      </c>
      <c r="AB1097">
        <v>5</v>
      </c>
      <c r="AC1097">
        <v>4.4237142857142846</v>
      </c>
      <c r="AE1097" t="s">
        <v>7949</v>
      </c>
      <c r="AH1097">
        <v>0</v>
      </c>
      <c r="AI1097">
        <v>0</v>
      </c>
    </row>
    <row r="1098" spans="2:35" x14ac:dyDescent="0.25">
      <c r="B1098">
        <v>36330</v>
      </c>
      <c r="J1098" t="s">
        <v>22089</v>
      </c>
      <c r="K1098" t="s">
        <v>22103</v>
      </c>
      <c r="L1098" t="s">
        <v>22127</v>
      </c>
      <c r="M1098" t="s">
        <v>22215</v>
      </c>
      <c r="N1098" t="s">
        <v>23265</v>
      </c>
      <c r="O1098" t="s">
        <v>27545</v>
      </c>
      <c r="P1098">
        <v>7</v>
      </c>
      <c r="Q1098">
        <v>2</v>
      </c>
      <c r="R1098">
        <v>2.0499999999999998</v>
      </c>
      <c r="S1098">
        <v>2.06</v>
      </c>
      <c r="T1098">
        <v>405.82</v>
      </c>
      <c r="U1098">
        <v>111.72</v>
      </c>
      <c r="V1098">
        <v>2.29</v>
      </c>
      <c r="W1098">
        <v>9.06</v>
      </c>
      <c r="X1098">
        <v>4.87</v>
      </c>
      <c r="Y1098">
        <v>2</v>
      </c>
      <c r="Z1098" t="s">
        <v>4250</v>
      </c>
      <c r="AA1098">
        <v>0</v>
      </c>
      <c r="AB1098">
        <v>5</v>
      </c>
      <c r="AC1098">
        <v>4.4237142857142846</v>
      </c>
      <c r="AE1098" t="s">
        <v>7949</v>
      </c>
      <c r="AH1098">
        <v>0</v>
      </c>
      <c r="AI1098">
        <v>0</v>
      </c>
    </row>
    <row r="1099" spans="2:35" x14ac:dyDescent="0.25">
      <c r="B1099">
        <v>32.200000000000003</v>
      </c>
      <c r="J1099" t="s">
        <v>22089</v>
      </c>
      <c r="K1099" t="s">
        <v>22103</v>
      </c>
      <c r="L1099" t="s">
        <v>22127</v>
      </c>
      <c r="M1099" t="s">
        <v>22215</v>
      </c>
      <c r="N1099" t="s">
        <v>23266</v>
      </c>
      <c r="O1099" t="s">
        <v>27546</v>
      </c>
      <c r="P1099">
        <v>5</v>
      </c>
      <c r="Q1099">
        <v>2</v>
      </c>
      <c r="R1099">
        <v>2.6</v>
      </c>
      <c r="S1099">
        <v>2.6</v>
      </c>
      <c r="T1099">
        <v>453.7</v>
      </c>
      <c r="U1099">
        <v>89.6</v>
      </c>
      <c r="V1099">
        <v>3.65</v>
      </c>
      <c r="W1099">
        <v>10.16</v>
      </c>
      <c r="X1099">
        <v>4.87</v>
      </c>
      <c r="Y1099">
        <v>2</v>
      </c>
      <c r="Z1099" t="s">
        <v>4250</v>
      </c>
      <c r="AA1099">
        <v>0</v>
      </c>
      <c r="AB1099">
        <v>4</v>
      </c>
      <c r="AC1099">
        <v>4.5307142857142857</v>
      </c>
      <c r="AE1099" t="s">
        <v>7949</v>
      </c>
      <c r="AH1099">
        <v>0</v>
      </c>
      <c r="AI1099">
        <v>0</v>
      </c>
    </row>
    <row r="1100" spans="2:35" x14ac:dyDescent="0.25">
      <c r="B1100">
        <v>3605</v>
      </c>
      <c r="J1100" t="s">
        <v>22089</v>
      </c>
      <c r="K1100" t="s">
        <v>22103</v>
      </c>
      <c r="L1100" t="s">
        <v>22127</v>
      </c>
      <c r="M1100" t="s">
        <v>22215</v>
      </c>
      <c r="N1100" t="s">
        <v>23267</v>
      </c>
      <c r="O1100" t="s">
        <v>27547</v>
      </c>
      <c r="P1100">
        <v>5</v>
      </c>
      <c r="Q1100">
        <v>2</v>
      </c>
      <c r="R1100">
        <v>2.6</v>
      </c>
      <c r="S1100">
        <v>2.6</v>
      </c>
      <c r="T1100">
        <v>453.7</v>
      </c>
      <c r="U1100">
        <v>89.6</v>
      </c>
      <c r="V1100">
        <v>3.65</v>
      </c>
      <c r="W1100">
        <v>10.16</v>
      </c>
      <c r="X1100">
        <v>4.87</v>
      </c>
      <c r="Y1100">
        <v>2</v>
      </c>
      <c r="Z1100" t="s">
        <v>4250</v>
      </c>
      <c r="AA1100">
        <v>0</v>
      </c>
      <c r="AB1100">
        <v>4</v>
      </c>
      <c r="AC1100">
        <v>4.5307142857142857</v>
      </c>
      <c r="AE1100" t="s">
        <v>7949</v>
      </c>
      <c r="AH1100">
        <v>0</v>
      </c>
      <c r="AI1100">
        <v>0</v>
      </c>
    </row>
    <row r="1101" spans="2:35" x14ac:dyDescent="0.25">
      <c r="B1101">
        <v>138</v>
      </c>
      <c r="J1101" t="s">
        <v>22089</v>
      </c>
      <c r="K1101" t="s">
        <v>22103</v>
      </c>
      <c r="L1101" t="s">
        <v>22127</v>
      </c>
      <c r="M1101" t="s">
        <v>22215</v>
      </c>
      <c r="N1101" t="s">
        <v>23268</v>
      </c>
      <c r="O1101" t="s">
        <v>27548</v>
      </c>
    </row>
    <row r="1102" spans="2:35" x14ac:dyDescent="0.25">
      <c r="B1102">
        <v>56.8</v>
      </c>
      <c r="J1102" t="s">
        <v>22089</v>
      </c>
      <c r="K1102" t="s">
        <v>22103</v>
      </c>
      <c r="L1102" t="s">
        <v>22127</v>
      </c>
      <c r="M1102" t="s">
        <v>22215</v>
      </c>
      <c r="N1102" t="s">
        <v>23269</v>
      </c>
      <c r="O1102" t="s">
        <v>27549</v>
      </c>
      <c r="P1102">
        <v>6</v>
      </c>
      <c r="Q1102">
        <v>2</v>
      </c>
      <c r="R1102">
        <v>1.1200000000000001</v>
      </c>
      <c r="S1102">
        <v>1.1200000000000001</v>
      </c>
      <c r="T1102">
        <v>399.81</v>
      </c>
      <c r="U1102">
        <v>113.39</v>
      </c>
      <c r="V1102">
        <v>2.76</v>
      </c>
      <c r="W1102">
        <v>10.1</v>
      </c>
      <c r="X1102">
        <v>4.87</v>
      </c>
      <c r="Y1102">
        <v>2</v>
      </c>
      <c r="Z1102" t="s">
        <v>4250</v>
      </c>
      <c r="AA1102">
        <v>0</v>
      </c>
      <c r="AB1102">
        <v>4</v>
      </c>
      <c r="AC1102">
        <v>4.4359761904761914</v>
      </c>
      <c r="AE1102" t="s">
        <v>7949</v>
      </c>
      <c r="AH1102">
        <v>0</v>
      </c>
      <c r="AI1102">
        <v>0</v>
      </c>
    </row>
    <row r="1103" spans="2:35" x14ac:dyDescent="0.25">
      <c r="B1103">
        <v>9510</v>
      </c>
      <c r="J1103" t="s">
        <v>22089</v>
      </c>
      <c r="K1103" t="s">
        <v>22103</v>
      </c>
      <c r="L1103" t="s">
        <v>22127</v>
      </c>
      <c r="M1103" t="s">
        <v>22215</v>
      </c>
      <c r="N1103" t="s">
        <v>23270</v>
      </c>
      <c r="O1103" t="s">
        <v>27550</v>
      </c>
      <c r="P1103">
        <v>6</v>
      </c>
      <c r="Q1103">
        <v>2</v>
      </c>
      <c r="R1103">
        <v>1.1200000000000001</v>
      </c>
      <c r="S1103">
        <v>1.1200000000000001</v>
      </c>
      <c r="T1103">
        <v>399.81</v>
      </c>
      <c r="U1103">
        <v>113.39</v>
      </c>
      <c r="V1103">
        <v>2.76</v>
      </c>
      <c r="W1103">
        <v>10.1</v>
      </c>
      <c r="X1103">
        <v>4.87</v>
      </c>
      <c r="Y1103">
        <v>2</v>
      </c>
      <c r="Z1103" t="s">
        <v>4250</v>
      </c>
      <c r="AA1103">
        <v>0</v>
      </c>
      <c r="AB1103">
        <v>4</v>
      </c>
      <c r="AC1103">
        <v>4.4359761904761914</v>
      </c>
      <c r="AE1103" t="s">
        <v>7949</v>
      </c>
      <c r="AH1103">
        <v>0</v>
      </c>
      <c r="AI1103">
        <v>0</v>
      </c>
    </row>
    <row r="1104" spans="2:35" x14ac:dyDescent="0.25">
      <c r="B1104">
        <v>5.6</v>
      </c>
      <c r="J1104" t="s">
        <v>22089</v>
      </c>
      <c r="K1104" t="s">
        <v>22103</v>
      </c>
      <c r="L1104" t="s">
        <v>22127</v>
      </c>
      <c r="M1104" t="s">
        <v>22215</v>
      </c>
      <c r="N1104" t="s">
        <v>23271</v>
      </c>
      <c r="O1104" t="s">
        <v>27551</v>
      </c>
      <c r="P1104">
        <v>7</v>
      </c>
      <c r="Q1104">
        <v>2</v>
      </c>
      <c r="R1104">
        <v>2.71</v>
      </c>
      <c r="S1104">
        <v>2.72</v>
      </c>
      <c r="T1104">
        <v>429.84</v>
      </c>
      <c r="U1104">
        <v>111.72</v>
      </c>
      <c r="V1104">
        <v>2.29</v>
      </c>
      <c r="W1104">
        <v>8.94</v>
      </c>
      <c r="X1104">
        <v>4.87</v>
      </c>
      <c r="Y1104">
        <v>2</v>
      </c>
      <c r="Z1104" t="s">
        <v>4250</v>
      </c>
      <c r="AA1104">
        <v>0</v>
      </c>
      <c r="AB1104">
        <v>6</v>
      </c>
      <c r="AC1104">
        <v>3.9221428571428572</v>
      </c>
      <c r="AE1104" t="s">
        <v>7949</v>
      </c>
      <c r="AH1104">
        <v>0</v>
      </c>
      <c r="AI1104">
        <v>0</v>
      </c>
    </row>
    <row r="1105" spans="2:35" x14ac:dyDescent="0.25">
      <c r="B1105">
        <v>4780</v>
      </c>
      <c r="J1105" t="s">
        <v>22089</v>
      </c>
      <c r="K1105" t="s">
        <v>22103</v>
      </c>
      <c r="L1105" t="s">
        <v>22127</v>
      </c>
      <c r="M1105" t="s">
        <v>22215</v>
      </c>
      <c r="N1105" t="s">
        <v>23272</v>
      </c>
      <c r="O1105" t="s">
        <v>27552</v>
      </c>
      <c r="P1105">
        <v>7</v>
      </c>
      <c r="Q1105">
        <v>2</v>
      </c>
      <c r="R1105">
        <v>2.71</v>
      </c>
      <c r="S1105">
        <v>2.72</v>
      </c>
      <c r="T1105">
        <v>429.84</v>
      </c>
      <c r="U1105">
        <v>111.72</v>
      </c>
      <c r="V1105">
        <v>2.29</v>
      </c>
      <c r="W1105">
        <v>8.94</v>
      </c>
      <c r="X1105">
        <v>4.87</v>
      </c>
      <c r="Y1105">
        <v>2</v>
      </c>
      <c r="Z1105" t="s">
        <v>4250</v>
      </c>
      <c r="AA1105">
        <v>0</v>
      </c>
      <c r="AB1105">
        <v>6</v>
      </c>
      <c r="AC1105">
        <v>3.9221428571428572</v>
      </c>
      <c r="AE1105" t="s">
        <v>7949</v>
      </c>
      <c r="AH1105">
        <v>0</v>
      </c>
      <c r="AI1105">
        <v>0</v>
      </c>
    </row>
    <row r="1106" spans="2:35" x14ac:dyDescent="0.25">
      <c r="B1106">
        <v>44.1</v>
      </c>
      <c r="J1106" t="s">
        <v>22089</v>
      </c>
      <c r="K1106" t="s">
        <v>22103</v>
      </c>
      <c r="L1106" t="s">
        <v>22127</v>
      </c>
      <c r="M1106" t="s">
        <v>22215</v>
      </c>
      <c r="N1106" t="s">
        <v>23273</v>
      </c>
      <c r="O1106" t="s">
        <v>27553</v>
      </c>
      <c r="P1106">
        <v>5</v>
      </c>
      <c r="Q1106">
        <v>2</v>
      </c>
      <c r="R1106">
        <v>2.92</v>
      </c>
      <c r="S1106">
        <v>2.93</v>
      </c>
      <c r="T1106">
        <v>443.69</v>
      </c>
      <c r="U1106">
        <v>89.6</v>
      </c>
      <c r="V1106">
        <v>4.1900000000000004</v>
      </c>
      <c r="W1106">
        <v>8.9600000000000009</v>
      </c>
      <c r="X1106">
        <v>4.87</v>
      </c>
      <c r="Y1106">
        <v>2</v>
      </c>
      <c r="Z1106" t="s">
        <v>4250</v>
      </c>
      <c r="AA1106">
        <v>0</v>
      </c>
      <c r="AB1106">
        <v>4</v>
      </c>
      <c r="AC1106">
        <v>4.4422142857142859</v>
      </c>
      <c r="AE1106" t="s">
        <v>7949</v>
      </c>
      <c r="AH1106">
        <v>0</v>
      </c>
      <c r="AI1106">
        <v>0</v>
      </c>
    </row>
    <row r="1107" spans="2:35" x14ac:dyDescent="0.25">
      <c r="B1107">
        <v>196</v>
      </c>
      <c r="J1107" t="s">
        <v>22089</v>
      </c>
      <c r="K1107" t="s">
        <v>22103</v>
      </c>
      <c r="L1107" t="s">
        <v>22127</v>
      </c>
      <c r="M1107" t="s">
        <v>22215</v>
      </c>
      <c r="N1107" t="s">
        <v>23274</v>
      </c>
      <c r="O1107" t="s">
        <v>27554</v>
      </c>
      <c r="P1107">
        <v>6</v>
      </c>
      <c r="Q1107">
        <v>2</v>
      </c>
      <c r="R1107">
        <v>1.61</v>
      </c>
      <c r="S1107">
        <v>1.62</v>
      </c>
      <c r="T1107">
        <v>404.83</v>
      </c>
      <c r="U1107">
        <v>98.83</v>
      </c>
      <c r="V1107">
        <v>2.89</v>
      </c>
      <c r="W1107">
        <v>10.39</v>
      </c>
      <c r="X1107">
        <v>4.87</v>
      </c>
      <c r="Y1107">
        <v>2</v>
      </c>
      <c r="Z1107" t="s">
        <v>4250</v>
      </c>
      <c r="AA1107">
        <v>0</v>
      </c>
      <c r="AB1107">
        <v>5</v>
      </c>
      <c r="AC1107">
        <v>4.8854523809523807</v>
      </c>
      <c r="AE1107" t="s">
        <v>7949</v>
      </c>
      <c r="AH1107">
        <v>0</v>
      </c>
      <c r="AI1107">
        <v>0</v>
      </c>
    </row>
    <row r="1108" spans="2:35" x14ac:dyDescent="0.25">
      <c r="B1108">
        <v>31</v>
      </c>
      <c r="J1108" t="s">
        <v>22089</v>
      </c>
      <c r="K1108" t="s">
        <v>22103</v>
      </c>
      <c r="L1108" t="s">
        <v>22127</v>
      </c>
      <c r="M1108" t="s">
        <v>22215</v>
      </c>
      <c r="N1108" t="s">
        <v>23275</v>
      </c>
      <c r="O1108" t="s">
        <v>27555</v>
      </c>
      <c r="P1108">
        <v>6</v>
      </c>
      <c r="Q1108">
        <v>2</v>
      </c>
      <c r="R1108">
        <v>0.95</v>
      </c>
      <c r="S1108">
        <v>0.95</v>
      </c>
      <c r="T1108">
        <v>413.84</v>
      </c>
      <c r="U1108">
        <v>113.39</v>
      </c>
      <c r="V1108">
        <v>3.07</v>
      </c>
      <c r="W1108">
        <v>10.15</v>
      </c>
      <c r="X1108">
        <v>4.87</v>
      </c>
      <c r="Y1108">
        <v>2</v>
      </c>
      <c r="Z1108" t="s">
        <v>4250</v>
      </c>
      <c r="AA1108">
        <v>0</v>
      </c>
      <c r="AB1108">
        <v>4</v>
      </c>
      <c r="AC1108">
        <v>4.3357619047619051</v>
      </c>
      <c r="AE1108" t="s">
        <v>7949</v>
      </c>
      <c r="AH1108">
        <v>0</v>
      </c>
      <c r="AI1108">
        <v>0</v>
      </c>
    </row>
    <row r="1109" spans="2:35" x14ac:dyDescent="0.25">
      <c r="B1109">
        <v>122</v>
      </c>
      <c r="J1109" t="s">
        <v>22089</v>
      </c>
      <c r="K1109" t="s">
        <v>22103</v>
      </c>
      <c r="L1109" t="s">
        <v>22127</v>
      </c>
      <c r="M1109" t="s">
        <v>22215</v>
      </c>
      <c r="N1109" t="s">
        <v>23276</v>
      </c>
      <c r="O1109" t="s">
        <v>27556</v>
      </c>
      <c r="P1109">
        <v>6</v>
      </c>
      <c r="Q1109">
        <v>2</v>
      </c>
      <c r="R1109">
        <v>2.27</v>
      </c>
      <c r="S1109">
        <v>2.2799999999999998</v>
      </c>
      <c r="T1109">
        <v>439.27</v>
      </c>
      <c r="U1109">
        <v>98.83</v>
      </c>
      <c r="V1109">
        <v>3.55</v>
      </c>
      <c r="W1109">
        <v>9.15</v>
      </c>
      <c r="X1109">
        <v>4.87</v>
      </c>
      <c r="Y1109">
        <v>2</v>
      </c>
      <c r="Z1109" t="s">
        <v>4250</v>
      </c>
      <c r="AA1109">
        <v>0</v>
      </c>
      <c r="AB1109">
        <v>5</v>
      </c>
      <c r="AC1109">
        <v>4.5044523809523813</v>
      </c>
      <c r="AE1109" t="s">
        <v>7949</v>
      </c>
      <c r="AH1109">
        <v>0</v>
      </c>
      <c r="AI1109">
        <v>0</v>
      </c>
    </row>
    <row r="1110" spans="2:35" x14ac:dyDescent="0.25">
      <c r="B1110">
        <v>2.2000000000000002</v>
      </c>
      <c r="J1110" t="s">
        <v>22089</v>
      </c>
      <c r="K1110" t="s">
        <v>22103</v>
      </c>
      <c r="L1110" t="s">
        <v>22127</v>
      </c>
      <c r="M1110" t="s">
        <v>22215</v>
      </c>
      <c r="N1110" t="s">
        <v>23277</v>
      </c>
      <c r="O1110" t="s">
        <v>27557</v>
      </c>
      <c r="P1110">
        <v>7</v>
      </c>
      <c r="Q1110">
        <v>2</v>
      </c>
      <c r="R1110">
        <v>2.78</v>
      </c>
      <c r="S1110">
        <v>2.79</v>
      </c>
      <c r="T1110">
        <v>443.87</v>
      </c>
      <c r="U1110">
        <v>111.72</v>
      </c>
      <c r="V1110">
        <v>2.68</v>
      </c>
      <c r="W1110">
        <v>8.94</v>
      </c>
      <c r="X1110">
        <v>4.87</v>
      </c>
      <c r="Y1110">
        <v>2</v>
      </c>
      <c r="Z1110" t="s">
        <v>4250</v>
      </c>
      <c r="AA1110">
        <v>0</v>
      </c>
      <c r="AB1110">
        <v>6</v>
      </c>
      <c r="AC1110">
        <v>3.7869285714285721</v>
      </c>
      <c r="AE1110" t="s">
        <v>7949</v>
      </c>
      <c r="AH1110">
        <v>0</v>
      </c>
      <c r="AI1110">
        <v>0</v>
      </c>
    </row>
    <row r="1111" spans="2:35" x14ac:dyDescent="0.25">
      <c r="B1111">
        <v>1570</v>
      </c>
      <c r="J1111" t="s">
        <v>22089</v>
      </c>
      <c r="K1111" t="s">
        <v>22103</v>
      </c>
      <c r="L1111" t="s">
        <v>22127</v>
      </c>
      <c r="M1111" t="s">
        <v>22215</v>
      </c>
      <c r="N1111" t="s">
        <v>23278</v>
      </c>
      <c r="O1111" t="s">
        <v>27558</v>
      </c>
      <c r="P1111">
        <v>5</v>
      </c>
      <c r="Q1111">
        <v>2</v>
      </c>
      <c r="R1111">
        <v>1.8</v>
      </c>
      <c r="S1111">
        <v>1.81</v>
      </c>
      <c r="T1111">
        <v>410.78</v>
      </c>
      <c r="U1111">
        <v>89.6</v>
      </c>
      <c r="V1111">
        <v>3.32</v>
      </c>
      <c r="W1111">
        <v>10.06</v>
      </c>
      <c r="X1111">
        <v>4.17</v>
      </c>
      <c r="Y1111">
        <v>2</v>
      </c>
      <c r="Z1111" t="s">
        <v>4250</v>
      </c>
      <c r="AA1111">
        <v>0</v>
      </c>
      <c r="AB1111">
        <v>4</v>
      </c>
      <c r="AC1111">
        <v>5.1372857142857136</v>
      </c>
      <c r="AE1111" t="s">
        <v>7949</v>
      </c>
      <c r="AH1111">
        <v>0</v>
      </c>
      <c r="AI1111">
        <v>0</v>
      </c>
    </row>
    <row r="1112" spans="2:35" x14ac:dyDescent="0.25">
      <c r="B1112">
        <v>1930</v>
      </c>
      <c r="J1112" t="s">
        <v>22089</v>
      </c>
      <c r="K1112" t="s">
        <v>22103</v>
      </c>
      <c r="L1112" t="s">
        <v>22127</v>
      </c>
      <c r="M1112" t="s">
        <v>22215</v>
      </c>
      <c r="N1112" t="s">
        <v>23279</v>
      </c>
      <c r="O1112" t="s">
        <v>27559</v>
      </c>
      <c r="P1112">
        <v>5</v>
      </c>
      <c r="Q1112">
        <v>2</v>
      </c>
      <c r="R1112">
        <v>1.66</v>
      </c>
      <c r="S1112">
        <v>1.66</v>
      </c>
      <c r="T1112">
        <v>410.78</v>
      </c>
      <c r="U1112">
        <v>89.6</v>
      </c>
      <c r="V1112">
        <v>3.32</v>
      </c>
      <c r="W1112">
        <v>10.06</v>
      </c>
      <c r="X1112">
        <v>4.17</v>
      </c>
      <c r="Y1112">
        <v>2</v>
      </c>
      <c r="Z1112" t="s">
        <v>4250</v>
      </c>
      <c r="AA1112">
        <v>0</v>
      </c>
      <c r="AB1112">
        <v>4</v>
      </c>
      <c r="AC1112">
        <v>5.1372857142857136</v>
      </c>
      <c r="AE1112" t="s">
        <v>7949</v>
      </c>
      <c r="AH1112">
        <v>0</v>
      </c>
      <c r="AI1112">
        <v>0</v>
      </c>
    </row>
    <row r="1113" spans="2:35" x14ac:dyDescent="0.25">
      <c r="B1113">
        <v>3345</v>
      </c>
      <c r="J1113" t="s">
        <v>22089</v>
      </c>
      <c r="K1113" t="s">
        <v>22103</v>
      </c>
      <c r="L1113" t="s">
        <v>22127</v>
      </c>
      <c r="M1113" t="s">
        <v>22215</v>
      </c>
      <c r="N1113" t="s">
        <v>23280</v>
      </c>
      <c r="O1113" t="s">
        <v>27560</v>
      </c>
      <c r="P1113">
        <v>5</v>
      </c>
      <c r="Q1113">
        <v>2</v>
      </c>
      <c r="R1113">
        <v>2.34</v>
      </c>
      <c r="S1113">
        <v>2.34</v>
      </c>
      <c r="T1113">
        <v>418.42</v>
      </c>
      <c r="U1113">
        <v>89.6</v>
      </c>
      <c r="V1113">
        <v>3.79</v>
      </c>
      <c r="W1113">
        <v>10.68</v>
      </c>
      <c r="X1113">
        <v>4.43</v>
      </c>
      <c r="Y1113">
        <v>2</v>
      </c>
      <c r="Z1113" t="s">
        <v>4250</v>
      </c>
      <c r="AA1113">
        <v>0</v>
      </c>
      <c r="AB1113">
        <v>5</v>
      </c>
      <c r="AC1113">
        <v>4.9127142857142854</v>
      </c>
      <c r="AE1113" t="s">
        <v>7949</v>
      </c>
      <c r="AH1113">
        <v>0</v>
      </c>
      <c r="AI1113">
        <v>0</v>
      </c>
    </row>
    <row r="1114" spans="2:35" x14ac:dyDescent="0.25">
      <c r="B1114">
        <v>305</v>
      </c>
      <c r="J1114" t="s">
        <v>22089</v>
      </c>
      <c r="K1114" t="s">
        <v>22103</v>
      </c>
      <c r="L1114" t="s">
        <v>22127</v>
      </c>
      <c r="M1114" t="s">
        <v>22215</v>
      </c>
      <c r="N1114" t="s">
        <v>23281</v>
      </c>
      <c r="O1114" t="s">
        <v>27561</v>
      </c>
      <c r="P1114">
        <v>5</v>
      </c>
      <c r="Q1114">
        <v>2</v>
      </c>
      <c r="R1114">
        <v>3.21</v>
      </c>
      <c r="S1114">
        <v>3.22</v>
      </c>
      <c r="T1114">
        <v>452.86</v>
      </c>
      <c r="U1114">
        <v>89.6</v>
      </c>
      <c r="V1114">
        <v>4.4400000000000004</v>
      </c>
      <c r="W1114">
        <v>10.01</v>
      </c>
      <c r="X1114">
        <v>4.17</v>
      </c>
      <c r="Y1114">
        <v>2</v>
      </c>
      <c r="Z1114" t="s">
        <v>4250</v>
      </c>
      <c r="AA1114">
        <v>0</v>
      </c>
      <c r="AB1114">
        <v>5</v>
      </c>
      <c r="AC1114">
        <v>4.1217142857142859</v>
      </c>
      <c r="AE1114" t="s">
        <v>7949</v>
      </c>
      <c r="AH1114">
        <v>0</v>
      </c>
      <c r="AI1114">
        <v>0</v>
      </c>
    </row>
    <row r="1115" spans="2:35" x14ac:dyDescent="0.25">
      <c r="B1115">
        <v>14.1</v>
      </c>
      <c r="J1115" t="s">
        <v>22089</v>
      </c>
      <c r="K1115" t="s">
        <v>22103</v>
      </c>
      <c r="L1115" t="s">
        <v>22127</v>
      </c>
      <c r="M1115" t="s">
        <v>22215</v>
      </c>
      <c r="N1115" t="s">
        <v>23282</v>
      </c>
      <c r="O1115" t="s">
        <v>27562</v>
      </c>
      <c r="P1115">
        <v>5</v>
      </c>
      <c r="Q1115">
        <v>2</v>
      </c>
      <c r="R1115">
        <v>3.15</v>
      </c>
      <c r="S1115">
        <v>3.15</v>
      </c>
      <c r="T1115">
        <v>505.24</v>
      </c>
      <c r="U1115">
        <v>89.6</v>
      </c>
      <c r="V1115">
        <v>4.37</v>
      </c>
      <c r="W1115">
        <v>9.24</v>
      </c>
      <c r="X1115">
        <v>4.17</v>
      </c>
      <c r="Y1115">
        <v>2</v>
      </c>
      <c r="Z1115" t="s">
        <v>4250</v>
      </c>
      <c r="AA1115">
        <v>1</v>
      </c>
      <c r="AB1115">
        <v>5</v>
      </c>
      <c r="AC1115">
        <v>3.85</v>
      </c>
      <c r="AE1115" t="s">
        <v>7949</v>
      </c>
      <c r="AH1115">
        <v>0</v>
      </c>
      <c r="AI1115">
        <v>0</v>
      </c>
    </row>
    <row r="1116" spans="2:35" x14ac:dyDescent="0.25">
      <c r="B1116">
        <v>1145</v>
      </c>
      <c r="J1116" t="s">
        <v>22089</v>
      </c>
      <c r="K1116" t="s">
        <v>22103</v>
      </c>
      <c r="L1116" t="s">
        <v>22127</v>
      </c>
      <c r="M1116" t="s">
        <v>22215</v>
      </c>
      <c r="N1116" t="s">
        <v>23283</v>
      </c>
      <c r="O1116" t="s">
        <v>27563</v>
      </c>
      <c r="P1116">
        <v>5</v>
      </c>
      <c r="Q1116">
        <v>2</v>
      </c>
      <c r="R1116">
        <v>3.19</v>
      </c>
      <c r="S1116">
        <v>3.19</v>
      </c>
      <c r="T1116">
        <v>452.44</v>
      </c>
      <c r="U1116">
        <v>89.6</v>
      </c>
      <c r="V1116">
        <v>4.33</v>
      </c>
      <c r="W1116">
        <v>10.59</v>
      </c>
      <c r="X1116">
        <v>4.43</v>
      </c>
      <c r="Y1116">
        <v>3</v>
      </c>
      <c r="Z1116" t="s">
        <v>4250</v>
      </c>
      <c r="AA1116">
        <v>0</v>
      </c>
      <c r="AB1116">
        <v>5</v>
      </c>
      <c r="AC1116">
        <v>4.1497142857142846</v>
      </c>
      <c r="AE1116" t="s">
        <v>7949</v>
      </c>
      <c r="AH1116">
        <v>0</v>
      </c>
      <c r="AI1116">
        <v>0</v>
      </c>
    </row>
    <row r="1117" spans="2:35" x14ac:dyDescent="0.25">
      <c r="B1117">
        <v>300</v>
      </c>
      <c r="J1117" t="s">
        <v>22089</v>
      </c>
      <c r="K1117" t="s">
        <v>22103</v>
      </c>
      <c r="L1117" t="s">
        <v>22127</v>
      </c>
      <c r="M1117" t="s">
        <v>22215</v>
      </c>
      <c r="N1117" t="s">
        <v>23284</v>
      </c>
      <c r="O1117" t="s">
        <v>27564</v>
      </c>
      <c r="P1117">
        <v>5</v>
      </c>
      <c r="Q1117">
        <v>2</v>
      </c>
      <c r="R1117">
        <v>1.41</v>
      </c>
      <c r="S1117">
        <v>1.41</v>
      </c>
      <c r="T1117">
        <v>376.34</v>
      </c>
      <c r="U1117">
        <v>89.6</v>
      </c>
      <c r="V1117">
        <v>2.67</v>
      </c>
      <c r="W1117">
        <v>10.72</v>
      </c>
      <c r="X1117">
        <v>4.43</v>
      </c>
      <c r="Y1117">
        <v>2</v>
      </c>
      <c r="Z1117" t="s">
        <v>4250</v>
      </c>
      <c r="AA1117">
        <v>0</v>
      </c>
      <c r="AB1117">
        <v>4</v>
      </c>
      <c r="AC1117">
        <v>5.383285714285714</v>
      </c>
      <c r="AE1117" t="s">
        <v>7949</v>
      </c>
      <c r="AH1117">
        <v>0</v>
      </c>
      <c r="AI1117">
        <v>0</v>
      </c>
    </row>
    <row r="1118" spans="2:35" x14ac:dyDescent="0.25">
      <c r="B1118">
        <v>271</v>
      </c>
      <c r="J1118" t="s">
        <v>22089</v>
      </c>
      <c r="K1118" t="s">
        <v>22103</v>
      </c>
      <c r="L1118" t="s">
        <v>22127</v>
      </c>
      <c r="M1118" t="s">
        <v>22215</v>
      </c>
      <c r="N1118" t="s">
        <v>23285</v>
      </c>
      <c r="O1118" t="s">
        <v>27565</v>
      </c>
      <c r="P1118">
        <v>5</v>
      </c>
      <c r="Q1118">
        <v>2</v>
      </c>
      <c r="R1118">
        <v>1.25</v>
      </c>
      <c r="S1118">
        <v>1.25</v>
      </c>
      <c r="T1118">
        <v>390.37</v>
      </c>
      <c r="U1118">
        <v>89.6</v>
      </c>
      <c r="V1118">
        <v>2.98</v>
      </c>
      <c r="W1118">
        <v>10.78</v>
      </c>
      <c r="X1118">
        <v>4.43</v>
      </c>
      <c r="Y1118">
        <v>2</v>
      </c>
      <c r="Z1118" t="s">
        <v>4250</v>
      </c>
      <c r="AA1118">
        <v>0</v>
      </c>
      <c r="AB1118">
        <v>4</v>
      </c>
      <c r="AC1118">
        <v>5.2830714285714286</v>
      </c>
      <c r="AE1118" t="s">
        <v>7949</v>
      </c>
      <c r="AH1118">
        <v>0</v>
      </c>
      <c r="AI1118">
        <v>0</v>
      </c>
    </row>
    <row r="1119" spans="2:35" x14ac:dyDescent="0.25">
      <c r="B1119">
        <v>314</v>
      </c>
      <c r="J1119" t="s">
        <v>22089</v>
      </c>
      <c r="K1119" t="s">
        <v>22103</v>
      </c>
      <c r="L1119" t="s">
        <v>22127</v>
      </c>
      <c r="M1119" t="s">
        <v>22215</v>
      </c>
      <c r="N1119" t="s">
        <v>23286</v>
      </c>
      <c r="O1119" t="s">
        <v>27566</v>
      </c>
      <c r="P1119">
        <v>7</v>
      </c>
      <c r="Q1119">
        <v>2</v>
      </c>
      <c r="R1119">
        <v>2.79</v>
      </c>
      <c r="S1119">
        <v>2.79</v>
      </c>
      <c r="T1119">
        <v>403.39</v>
      </c>
      <c r="U1119">
        <v>111.72</v>
      </c>
      <c r="V1119">
        <v>2.2400000000000002</v>
      </c>
      <c r="W1119">
        <v>9.94</v>
      </c>
      <c r="X1119">
        <v>4.62</v>
      </c>
      <c r="Y1119">
        <v>2</v>
      </c>
      <c r="Z1119" t="s">
        <v>4250</v>
      </c>
      <c r="AA1119">
        <v>0</v>
      </c>
      <c r="AB1119">
        <v>5</v>
      </c>
      <c r="AC1119">
        <v>4.0710714285714289</v>
      </c>
      <c r="AE1119" t="s">
        <v>7949</v>
      </c>
      <c r="AH1119">
        <v>0</v>
      </c>
      <c r="AI1119">
        <v>0</v>
      </c>
    </row>
    <row r="1120" spans="2:35" x14ac:dyDescent="0.25">
      <c r="B1120">
        <v>90.3</v>
      </c>
      <c r="J1120" t="s">
        <v>22089</v>
      </c>
      <c r="K1120" t="s">
        <v>22103</v>
      </c>
      <c r="L1120" t="s">
        <v>22127</v>
      </c>
      <c r="M1120" t="s">
        <v>22215</v>
      </c>
      <c r="N1120" t="s">
        <v>23287</v>
      </c>
      <c r="O1120" t="s">
        <v>27567</v>
      </c>
      <c r="P1120">
        <v>5</v>
      </c>
      <c r="Q1120">
        <v>2</v>
      </c>
      <c r="R1120">
        <v>3.08</v>
      </c>
      <c r="S1120">
        <v>3.08</v>
      </c>
      <c r="T1120">
        <v>406.82</v>
      </c>
      <c r="U1120">
        <v>89.6</v>
      </c>
      <c r="V1120">
        <v>3.49</v>
      </c>
      <c r="W1120">
        <v>11.08</v>
      </c>
      <c r="X1120">
        <v>4.63</v>
      </c>
      <c r="Y1120">
        <v>2</v>
      </c>
      <c r="Z1120" t="s">
        <v>4250</v>
      </c>
      <c r="AA1120">
        <v>0</v>
      </c>
      <c r="AB1120">
        <v>4</v>
      </c>
      <c r="AC1120">
        <v>4.5855714285714289</v>
      </c>
      <c r="AE1120" t="s">
        <v>7949</v>
      </c>
      <c r="AH1120">
        <v>0</v>
      </c>
      <c r="AI1120">
        <v>0</v>
      </c>
    </row>
    <row r="1121" spans="2:35" x14ac:dyDescent="0.25">
      <c r="B1121">
        <v>4185</v>
      </c>
      <c r="J1121" t="s">
        <v>22089</v>
      </c>
      <c r="K1121" t="s">
        <v>22103</v>
      </c>
      <c r="L1121" t="s">
        <v>22127</v>
      </c>
      <c r="M1121" t="s">
        <v>22215</v>
      </c>
      <c r="N1121" t="s">
        <v>23288</v>
      </c>
      <c r="O1121" t="s">
        <v>27568</v>
      </c>
      <c r="P1121">
        <v>5</v>
      </c>
      <c r="Q1121">
        <v>2</v>
      </c>
      <c r="R1121">
        <v>2.52</v>
      </c>
      <c r="S1121">
        <v>2.52</v>
      </c>
      <c r="T1121">
        <v>455.23</v>
      </c>
      <c r="U1121">
        <v>89.6</v>
      </c>
      <c r="V1121">
        <v>3.43</v>
      </c>
      <c r="W1121">
        <v>10.01</v>
      </c>
      <c r="X1121">
        <v>4.17</v>
      </c>
      <c r="Y1121">
        <v>2</v>
      </c>
      <c r="Z1121" t="s">
        <v>4250</v>
      </c>
      <c r="AA1121">
        <v>0</v>
      </c>
      <c r="AB1121">
        <v>4</v>
      </c>
      <c r="AC1121">
        <v>4.5597857142857148</v>
      </c>
      <c r="AE1121" t="s">
        <v>7949</v>
      </c>
      <c r="AH1121">
        <v>0</v>
      </c>
      <c r="AI1121">
        <v>0</v>
      </c>
    </row>
    <row r="1122" spans="2:35" x14ac:dyDescent="0.25">
      <c r="B1122">
        <v>184</v>
      </c>
      <c r="J1122" t="s">
        <v>22089</v>
      </c>
      <c r="K1122" t="s">
        <v>22103</v>
      </c>
      <c r="L1122" t="s">
        <v>22127</v>
      </c>
      <c r="M1122" t="s">
        <v>22215</v>
      </c>
      <c r="N1122" t="s">
        <v>23289</v>
      </c>
      <c r="O1122" t="s">
        <v>27569</v>
      </c>
    </row>
    <row r="1123" spans="2:35" x14ac:dyDescent="0.25">
      <c r="B1123">
        <v>99</v>
      </c>
      <c r="J1123" t="s">
        <v>22089</v>
      </c>
      <c r="K1123" t="s">
        <v>22103</v>
      </c>
      <c r="L1123" t="s">
        <v>22127</v>
      </c>
      <c r="M1123" t="s">
        <v>22215</v>
      </c>
      <c r="N1123" t="s">
        <v>23290</v>
      </c>
      <c r="O1123" t="s">
        <v>27570</v>
      </c>
      <c r="P1123">
        <v>7</v>
      </c>
      <c r="Q1123">
        <v>2</v>
      </c>
      <c r="R1123">
        <v>1.06</v>
      </c>
      <c r="S1123">
        <v>1.06</v>
      </c>
      <c r="T1123">
        <v>416.36</v>
      </c>
      <c r="U1123">
        <v>126.28</v>
      </c>
      <c r="V1123">
        <v>2.2400000000000002</v>
      </c>
      <c r="W1123">
        <v>10.199999999999999</v>
      </c>
      <c r="X1123">
        <v>4.18</v>
      </c>
      <c r="Y1123">
        <v>2</v>
      </c>
      <c r="Z1123" t="s">
        <v>4250</v>
      </c>
      <c r="AA1123">
        <v>0</v>
      </c>
      <c r="AB1123">
        <v>4</v>
      </c>
      <c r="AC1123">
        <v>4.097428571428571</v>
      </c>
      <c r="AE1123" t="s">
        <v>7949</v>
      </c>
      <c r="AH1123">
        <v>0</v>
      </c>
      <c r="AI1123">
        <v>0</v>
      </c>
    </row>
    <row r="1124" spans="2:35" x14ac:dyDescent="0.25">
      <c r="B1124">
        <v>30.5</v>
      </c>
      <c r="J1124" t="s">
        <v>22089</v>
      </c>
      <c r="K1124" t="s">
        <v>22103</v>
      </c>
      <c r="L1124" t="s">
        <v>22127</v>
      </c>
      <c r="M1124" t="s">
        <v>22215</v>
      </c>
      <c r="N1124" t="s">
        <v>23291</v>
      </c>
      <c r="O1124" t="s">
        <v>27571</v>
      </c>
      <c r="P1124">
        <v>7</v>
      </c>
      <c r="Q1124">
        <v>2</v>
      </c>
      <c r="R1124">
        <v>2.89</v>
      </c>
      <c r="S1124">
        <v>2.9</v>
      </c>
      <c r="T1124">
        <v>421.38</v>
      </c>
      <c r="U1124">
        <v>111.72</v>
      </c>
      <c r="V1124">
        <v>2.38</v>
      </c>
      <c r="W1124">
        <v>8.91</v>
      </c>
      <c r="X1124">
        <v>4.17</v>
      </c>
      <c r="Y1124">
        <v>2</v>
      </c>
      <c r="Z1124" t="s">
        <v>4250</v>
      </c>
      <c r="AA1124">
        <v>0</v>
      </c>
      <c r="AB1124">
        <v>5</v>
      </c>
      <c r="AC1124">
        <v>3.8925714285714279</v>
      </c>
      <c r="AE1124" t="s">
        <v>7949</v>
      </c>
      <c r="AH1124">
        <v>0</v>
      </c>
      <c r="AI1124">
        <v>0</v>
      </c>
    </row>
    <row r="1125" spans="2:35" x14ac:dyDescent="0.25">
      <c r="B1125">
        <v>142</v>
      </c>
      <c r="J1125" t="s">
        <v>22089</v>
      </c>
      <c r="K1125" t="s">
        <v>22103</v>
      </c>
      <c r="L1125" t="s">
        <v>22127</v>
      </c>
      <c r="M1125" t="s">
        <v>22215</v>
      </c>
      <c r="N1125" t="s">
        <v>23292</v>
      </c>
      <c r="O1125" t="s">
        <v>27572</v>
      </c>
      <c r="P1125">
        <v>7</v>
      </c>
      <c r="Q1125">
        <v>2</v>
      </c>
      <c r="R1125">
        <v>2.57</v>
      </c>
      <c r="S1125">
        <v>2.58</v>
      </c>
      <c r="T1125">
        <v>435.41</v>
      </c>
      <c r="U1125">
        <v>111.72</v>
      </c>
      <c r="V1125">
        <v>2.69</v>
      </c>
      <c r="W1125">
        <v>8.9700000000000006</v>
      </c>
      <c r="X1125">
        <v>4.17</v>
      </c>
      <c r="Y1125">
        <v>2</v>
      </c>
      <c r="Z1125" t="s">
        <v>4250</v>
      </c>
      <c r="AA1125">
        <v>0</v>
      </c>
      <c r="AB1125">
        <v>5</v>
      </c>
      <c r="AC1125">
        <v>3.9523571428571418</v>
      </c>
      <c r="AE1125" t="s">
        <v>7949</v>
      </c>
      <c r="AH1125">
        <v>0</v>
      </c>
      <c r="AI1125">
        <v>0</v>
      </c>
    </row>
    <row r="1126" spans="2:35" x14ac:dyDescent="0.25">
      <c r="B1126">
        <v>352</v>
      </c>
      <c r="J1126" t="s">
        <v>22089</v>
      </c>
      <c r="K1126" t="s">
        <v>22103</v>
      </c>
      <c r="L1126" t="s">
        <v>22127</v>
      </c>
      <c r="M1126" t="s">
        <v>22215</v>
      </c>
      <c r="N1126" t="s">
        <v>23293</v>
      </c>
      <c r="O1126" t="s">
        <v>27573</v>
      </c>
      <c r="P1126">
        <v>7</v>
      </c>
      <c r="Q1126">
        <v>2</v>
      </c>
      <c r="R1126">
        <v>1.73</v>
      </c>
      <c r="S1126">
        <v>1.73</v>
      </c>
      <c r="T1126">
        <v>419.84</v>
      </c>
      <c r="U1126">
        <v>111.72</v>
      </c>
      <c r="V1126">
        <v>2.6</v>
      </c>
      <c r="W1126">
        <v>9.1199999999999992</v>
      </c>
      <c r="X1126">
        <v>4.87</v>
      </c>
      <c r="Y1126">
        <v>2</v>
      </c>
      <c r="Z1126" t="s">
        <v>4250</v>
      </c>
      <c r="AA1126">
        <v>0</v>
      </c>
      <c r="AB1126">
        <v>5</v>
      </c>
      <c r="AC1126">
        <v>4.3485714285714288</v>
      </c>
      <c r="AE1126" t="s">
        <v>7949</v>
      </c>
      <c r="AH1126">
        <v>0</v>
      </c>
      <c r="AI1126">
        <v>0</v>
      </c>
    </row>
    <row r="1127" spans="2:35" x14ac:dyDescent="0.25">
      <c r="B1127">
        <v>31.5</v>
      </c>
      <c r="J1127" t="s">
        <v>22089</v>
      </c>
      <c r="K1127" t="s">
        <v>22103</v>
      </c>
      <c r="L1127" t="s">
        <v>22127</v>
      </c>
      <c r="M1127" t="s">
        <v>22215</v>
      </c>
      <c r="N1127" t="s">
        <v>23294</v>
      </c>
      <c r="O1127" t="s">
        <v>27574</v>
      </c>
      <c r="P1127">
        <v>5</v>
      </c>
      <c r="Q1127">
        <v>2</v>
      </c>
      <c r="R1127">
        <v>2.89</v>
      </c>
      <c r="S1127">
        <v>2.91</v>
      </c>
      <c r="T1127">
        <v>442.8</v>
      </c>
      <c r="U1127">
        <v>89.6</v>
      </c>
      <c r="V1127">
        <v>3.77</v>
      </c>
      <c r="W1127">
        <v>8.7100000000000009</v>
      </c>
      <c r="X1127">
        <v>4.17</v>
      </c>
      <c r="Y1127">
        <v>2</v>
      </c>
      <c r="Z1127" t="s">
        <v>4250</v>
      </c>
      <c r="AA1127">
        <v>0</v>
      </c>
      <c r="AB1127">
        <v>4</v>
      </c>
      <c r="AC1127">
        <v>4.4635714285714281</v>
      </c>
      <c r="AE1127" t="s">
        <v>7949</v>
      </c>
      <c r="AH1127">
        <v>0</v>
      </c>
      <c r="AI1127">
        <v>0</v>
      </c>
    </row>
    <row r="1128" spans="2:35" x14ac:dyDescent="0.25">
      <c r="B1128">
        <v>30</v>
      </c>
      <c r="J1128" t="s">
        <v>22089</v>
      </c>
      <c r="K1128" t="s">
        <v>22103</v>
      </c>
      <c r="L1128" t="s">
        <v>22127</v>
      </c>
      <c r="M1128" t="s">
        <v>22215</v>
      </c>
      <c r="N1128" t="s">
        <v>23295</v>
      </c>
      <c r="O1128" t="s">
        <v>27575</v>
      </c>
      <c r="P1128">
        <v>5</v>
      </c>
      <c r="Q1128">
        <v>2</v>
      </c>
      <c r="R1128">
        <v>3.04</v>
      </c>
      <c r="S1128">
        <v>3.05</v>
      </c>
      <c r="T1128">
        <v>438.84</v>
      </c>
      <c r="U1128">
        <v>89.6</v>
      </c>
      <c r="V1128">
        <v>3.94</v>
      </c>
      <c r="W1128">
        <v>10.11</v>
      </c>
      <c r="X1128">
        <v>4.18</v>
      </c>
      <c r="Y1128">
        <v>2</v>
      </c>
      <c r="Z1128" t="s">
        <v>4250</v>
      </c>
      <c r="AA1128">
        <v>0</v>
      </c>
      <c r="AB1128">
        <v>4</v>
      </c>
      <c r="AC1128">
        <v>4.3918571428571429</v>
      </c>
      <c r="AE1128" t="s">
        <v>7949</v>
      </c>
      <c r="AH1128">
        <v>0</v>
      </c>
      <c r="AI1128">
        <v>0</v>
      </c>
    </row>
    <row r="1129" spans="2:35" x14ac:dyDescent="0.25">
      <c r="B1129">
        <v>52.2</v>
      </c>
      <c r="J1129" t="s">
        <v>22089</v>
      </c>
      <c r="K1129" t="s">
        <v>22103</v>
      </c>
      <c r="L1129" t="s">
        <v>22127</v>
      </c>
      <c r="M1129" t="s">
        <v>22215</v>
      </c>
      <c r="N1129" t="s">
        <v>23296</v>
      </c>
      <c r="O1129" t="s">
        <v>27576</v>
      </c>
      <c r="P1129">
        <v>6</v>
      </c>
      <c r="Q1129">
        <v>2</v>
      </c>
      <c r="R1129">
        <v>2.46</v>
      </c>
      <c r="S1129">
        <v>2.46</v>
      </c>
      <c r="T1129">
        <v>420.39</v>
      </c>
      <c r="U1129">
        <v>98.83</v>
      </c>
      <c r="V1129">
        <v>2.98</v>
      </c>
      <c r="W1129">
        <v>10.25</v>
      </c>
      <c r="X1129">
        <v>4.43</v>
      </c>
      <c r="Y1129">
        <v>2</v>
      </c>
      <c r="Z1129" t="s">
        <v>4250</v>
      </c>
      <c r="AA1129">
        <v>0</v>
      </c>
      <c r="AB1129">
        <v>5</v>
      </c>
      <c r="AC1129">
        <v>4.5443095238095239</v>
      </c>
      <c r="AE1129" t="s">
        <v>7949</v>
      </c>
      <c r="AH1129">
        <v>0</v>
      </c>
      <c r="AI1129">
        <v>0</v>
      </c>
    </row>
    <row r="1130" spans="2:35" x14ac:dyDescent="0.25">
      <c r="B1130">
        <v>118</v>
      </c>
      <c r="J1130" t="s">
        <v>22089</v>
      </c>
      <c r="K1130" t="s">
        <v>22103</v>
      </c>
      <c r="L1130" t="s">
        <v>22127</v>
      </c>
      <c r="M1130" t="s">
        <v>22215</v>
      </c>
      <c r="N1130" t="s">
        <v>23297</v>
      </c>
      <c r="O1130" t="s">
        <v>27577</v>
      </c>
      <c r="P1130">
        <v>6</v>
      </c>
      <c r="Q1130">
        <v>2</v>
      </c>
      <c r="R1130">
        <v>2.35</v>
      </c>
      <c r="S1130">
        <v>2.35</v>
      </c>
      <c r="T1130">
        <v>434.42</v>
      </c>
      <c r="U1130">
        <v>98.83</v>
      </c>
      <c r="V1130">
        <v>3.29</v>
      </c>
      <c r="W1130">
        <v>10.3</v>
      </c>
      <c r="X1130">
        <v>4.43</v>
      </c>
      <c r="Y1130">
        <v>2</v>
      </c>
      <c r="Z1130" t="s">
        <v>4250</v>
      </c>
      <c r="AA1130">
        <v>0</v>
      </c>
      <c r="AB1130">
        <v>5</v>
      </c>
      <c r="AC1130">
        <v>4.4990952380952383</v>
      </c>
      <c r="AE1130" t="s">
        <v>7949</v>
      </c>
      <c r="AH1130">
        <v>0</v>
      </c>
      <c r="AI1130">
        <v>0</v>
      </c>
    </row>
    <row r="1131" spans="2:35" x14ac:dyDescent="0.25">
      <c r="B1131">
        <v>41.9</v>
      </c>
      <c r="J1131" t="s">
        <v>22089</v>
      </c>
      <c r="K1131" t="s">
        <v>22103</v>
      </c>
      <c r="L1131" t="s">
        <v>22127</v>
      </c>
      <c r="M1131" t="s">
        <v>22215</v>
      </c>
      <c r="N1131" t="s">
        <v>23298</v>
      </c>
      <c r="O1131" t="s">
        <v>27578</v>
      </c>
      <c r="P1131">
        <v>6</v>
      </c>
      <c r="Q1131">
        <v>2</v>
      </c>
      <c r="R1131">
        <v>0.98</v>
      </c>
      <c r="S1131">
        <v>1</v>
      </c>
      <c r="T1131">
        <v>424.35</v>
      </c>
      <c r="U1131">
        <v>98.83</v>
      </c>
      <c r="V1131">
        <v>2.81</v>
      </c>
      <c r="W1131">
        <v>8.89</v>
      </c>
      <c r="X1131">
        <v>4.17</v>
      </c>
      <c r="Y1131">
        <v>2</v>
      </c>
      <c r="Z1131" t="s">
        <v>4250</v>
      </c>
      <c r="AA1131">
        <v>0</v>
      </c>
      <c r="AB1131">
        <v>5</v>
      </c>
      <c r="AC1131">
        <v>4.7460238095238099</v>
      </c>
      <c r="AE1131" t="s">
        <v>7949</v>
      </c>
      <c r="AH1131">
        <v>0</v>
      </c>
      <c r="AI1131">
        <v>0</v>
      </c>
    </row>
    <row r="1132" spans="2:35" x14ac:dyDescent="0.25">
      <c r="B1132">
        <v>413</v>
      </c>
      <c r="J1132" t="s">
        <v>22089</v>
      </c>
      <c r="K1132" t="s">
        <v>22103</v>
      </c>
      <c r="L1132" t="s">
        <v>22127</v>
      </c>
      <c r="M1132" t="s">
        <v>22215</v>
      </c>
      <c r="N1132" t="s">
        <v>23299</v>
      </c>
      <c r="O1132" t="s">
        <v>27579</v>
      </c>
      <c r="P1132">
        <v>6</v>
      </c>
      <c r="Q1132">
        <v>2</v>
      </c>
      <c r="R1132">
        <v>2.21</v>
      </c>
      <c r="S1132">
        <v>2.23</v>
      </c>
      <c r="T1132">
        <v>424.35</v>
      </c>
      <c r="U1132">
        <v>98.83</v>
      </c>
      <c r="V1132">
        <v>2.81</v>
      </c>
      <c r="W1132">
        <v>9.11</v>
      </c>
      <c r="X1132">
        <v>4.17</v>
      </c>
      <c r="Y1132">
        <v>2</v>
      </c>
      <c r="Z1132" t="s">
        <v>4250</v>
      </c>
      <c r="AA1132">
        <v>0</v>
      </c>
      <c r="AB1132">
        <v>5</v>
      </c>
      <c r="AC1132">
        <v>4.6410238095238094</v>
      </c>
      <c r="AE1132" t="s">
        <v>7949</v>
      </c>
      <c r="AH1132">
        <v>0</v>
      </c>
      <c r="AI1132">
        <v>0</v>
      </c>
    </row>
    <row r="1133" spans="2:35" x14ac:dyDescent="0.25">
      <c r="B1133">
        <v>17.7</v>
      </c>
      <c r="J1133" t="s">
        <v>22089</v>
      </c>
      <c r="K1133" t="s">
        <v>22103</v>
      </c>
      <c r="L1133" t="s">
        <v>22127</v>
      </c>
      <c r="M1133" t="s">
        <v>22215</v>
      </c>
      <c r="N1133" t="s">
        <v>23300</v>
      </c>
      <c r="O1133" t="s">
        <v>27580</v>
      </c>
      <c r="P1133">
        <v>5</v>
      </c>
      <c r="Q1133">
        <v>2</v>
      </c>
      <c r="R1133">
        <v>1.87</v>
      </c>
      <c r="S1133">
        <v>1.88</v>
      </c>
      <c r="T1133">
        <v>442.8</v>
      </c>
      <c r="U1133">
        <v>89.6</v>
      </c>
      <c r="V1133">
        <v>3.79</v>
      </c>
      <c r="W1133">
        <v>9.6999999999999993</v>
      </c>
      <c r="X1133">
        <v>4.17</v>
      </c>
      <c r="Y1133">
        <v>2</v>
      </c>
      <c r="Z1133" t="s">
        <v>4250</v>
      </c>
      <c r="AA1133">
        <v>0</v>
      </c>
      <c r="AB1133">
        <v>5</v>
      </c>
      <c r="AC1133">
        <v>4.9085714285714284</v>
      </c>
      <c r="AE1133" t="s">
        <v>7949</v>
      </c>
      <c r="AH1133">
        <v>0</v>
      </c>
      <c r="AI1133">
        <v>0</v>
      </c>
    </row>
    <row r="1134" spans="2:35" x14ac:dyDescent="0.25">
      <c r="B1134">
        <v>74.3</v>
      </c>
      <c r="J1134" t="s">
        <v>22089</v>
      </c>
      <c r="K1134" t="s">
        <v>22103</v>
      </c>
      <c r="L1134" t="s">
        <v>22127</v>
      </c>
      <c r="M1134" t="s">
        <v>22215</v>
      </c>
      <c r="N1134" t="s">
        <v>23301</v>
      </c>
      <c r="O1134" t="s">
        <v>27581</v>
      </c>
      <c r="P1134">
        <v>6</v>
      </c>
      <c r="Q1134">
        <v>2</v>
      </c>
      <c r="R1134">
        <v>0.73</v>
      </c>
      <c r="S1134">
        <v>0.73</v>
      </c>
      <c r="T1134">
        <v>429.4</v>
      </c>
      <c r="U1134">
        <v>113.39</v>
      </c>
      <c r="V1134">
        <v>3.16</v>
      </c>
      <c r="W1134">
        <v>10.25</v>
      </c>
      <c r="X1134">
        <v>4.12</v>
      </c>
      <c r="Y1134">
        <v>2</v>
      </c>
      <c r="Z1134" t="s">
        <v>4250</v>
      </c>
      <c r="AA1134">
        <v>0</v>
      </c>
      <c r="AB1134">
        <v>4</v>
      </c>
      <c r="AC1134">
        <v>4.2246190476190479</v>
      </c>
      <c r="AE1134" t="s">
        <v>7949</v>
      </c>
      <c r="AH1134">
        <v>0</v>
      </c>
      <c r="AI1134">
        <v>0</v>
      </c>
    </row>
    <row r="1135" spans="2:35" x14ac:dyDescent="0.25">
      <c r="B1135">
        <v>46.6</v>
      </c>
      <c r="J1135" t="s">
        <v>22089</v>
      </c>
      <c r="K1135" t="s">
        <v>22103</v>
      </c>
      <c r="L1135" t="s">
        <v>22127</v>
      </c>
      <c r="M1135" t="s">
        <v>22215</v>
      </c>
      <c r="N1135" t="s">
        <v>23302</v>
      </c>
      <c r="O1135" t="s">
        <v>27582</v>
      </c>
      <c r="P1135">
        <v>6</v>
      </c>
      <c r="Q1135">
        <v>2</v>
      </c>
      <c r="R1135">
        <v>0.73</v>
      </c>
      <c r="S1135">
        <v>0.73</v>
      </c>
      <c r="T1135">
        <v>429.4</v>
      </c>
      <c r="U1135">
        <v>113.39</v>
      </c>
      <c r="V1135">
        <v>3.16</v>
      </c>
      <c r="W1135">
        <v>10.25</v>
      </c>
      <c r="X1135">
        <v>4.12</v>
      </c>
      <c r="Y1135">
        <v>2</v>
      </c>
      <c r="Z1135" t="s">
        <v>4250</v>
      </c>
      <c r="AA1135">
        <v>0</v>
      </c>
      <c r="AB1135">
        <v>4</v>
      </c>
      <c r="AC1135">
        <v>4.2246190476190479</v>
      </c>
      <c r="AE1135" t="s">
        <v>7949</v>
      </c>
      <c r="AH1135">
        <v>0</v>
      </c>
      <c r="AI1135">
        <v>0</v>
      </c>
    </row>
    <row r="1136" spans="2:35" x14ac:dyDescent="0.25">
      <c r="B1136">
        <v>37.700000000000003</v>
      </c>
      <c r="J1136" t="s">
        <v>22089</v>
      </c>
      <c r="K1136" t="s">
        <v>22103</v>
      </c>
      <c r="L1136" t="s">
        <v>22127</v>
      </c>
      <c r="M1136" t="s">
        <v>22215</v>
      </c>
      <c r="N1136" t="s">
        <v>23303</v>
      </c>
      <c r="O1136" t="s">
        <v>27583</v>
      </c>
      <c r="P1136">
        <v>6</v>
      </c>
      <c r="Q1136">
        <v>2</v>
      </c>
      <c r="R1136">
        <v>1.93</v>
      </c>
      <c r="S1136">
        <v>1.93</v>
      </c>
      <c r="T1136">
        <v>442.34</v>
      </c>
      <c r="U1136">
        <v>98.83</v>
      </c>
      <c r="V1136">
        <v>3.27</v>
      </c>
      <c r="W1136">
        <v>10.15</v>
      </c>
      <c r="X1136">
        <v>4.17</v>
      </c>
      <c r="Y1136">
        <v>2</v>
      </c>
      <c r="Z1136" t="s">
        <v>4250</v>
      </c>
      <c r="AA1136">
        <v>0</v>
      </c>
      <c r="AB1136">
        <v>6</v>
      </c>
      <c r="AC1136">
        <v>4.61752380952381</v>
      </c>
      <c r="AE1136" t="s">
        <v>7949</v>
      </c>
      <c r="AH1136">
        <v>0</v>
      </c>
      <c r="AI1136">
        <v>0</v>
      </c>
    </row>
    <row r="1137" spans="2:35" x14ac:dyDescent="0.25">
      <c r="B1137">
        <v>24.8</v>
      </c>
      <c r="J1137" t="s">
        <v>22089</v>
      </c>
      <c r="K1137" t="s">
        <v>22103</v>
      </c>
      <c r="L1137" t="s">
        <v>22127</v>
      </c>
      <c r="M1137" t="s">
        <v>22215</v>
      </c>
      <c r="N1137" t="s">
        <v>23304</v>
      </c>
      <c r="O1137" t="s">
        <v>27584</v>
      </c>
      <c r="P1137">
        <v>5</v>
      </c>
      <c r="Q1137">
        <v>2</v>
      </c>
      <c r="R1137">
        <v>2.41</v>
      </c>
      <c r="S1137">
        <v>2.41</v>
      </c>
      <c r="T1137">
        <v>400.36</v>
      </c>
      <c r="U1137">
        <v>89.6</v>
      </c>
      <c r="V1137">
        <v>2.65</v>
      </c>
      <c r="W1137">
        <v>10.43</v>
      </c>
      <c r="X1137">
        <v>4.18</v>
      </c>
      <c r="Y1137">
        <v>2</v>
      </c>
      <c r="Z1137" t="s">
        <v>4250</v>
      </c>
      <c r="AA1137">
        <v>0</v>
      </c>
      <c r="AB1137">
        <v>4</v>
      </c>
      <c r="AC1137">
        <v>5.0067142857142857</v>
      </c>
      <c r="AE1137" t="s">
        <v>7949</v>
      </c>
      <c r="AH1137">
        <v>0</v>
      </c>
      <c r="AI1137">
        <v>0</v>
      </c>
    </row>
    <row r="1138" spans="2:35" x14ac:dyDescent="0.25">
      <c r="B1138">
        <v>46.7</v>
      </c>
      <c r="J1138" t="s">
        <v>22089</v>
      </c>
      <c r="K1138" t="s">
        <v>22103</v>
      </c>
      <c r="L1138" t="s">
        <v>22127</v>
      </c>
      <c r="M1138" t="s">
        <v>22215</v>
      </c>
      <c r="N1138" t="s">
        <v>23305</v>
      </c>
      <c r="O1138" t="s">
        <v>27585</v>
      </c>
      <c r="P1138">
        <v>5</v>
      </c>
      <c r="Q1138">
        <v>2</v>
      </c>
      <c r="R1138">
        <v>2.62</v>
      </c>
      <c r="S1138">
        <v>2.63</v>
      </c>
      <c r="T1138">
        <v>414.39</v>
      </c>
      <c r="U1138">
        <v>89.6</v>
      </c>
      <c r="V1138">
        <v>3.04</v>
      </c>
      <c r="W1138">
        <v>10.27</v>
      </c>
      <c r="X1138">
        <v>4.2</v>
      </c>
      <c r="Y1138">
        <v>2</v>
      </c>
      <c r="Z1138" t="s">
        <v>4250</v>
      </c>
      <c r="AA1138">
        <v>0</v>
      </c>
      <c r="AB1138">
        <v>4</v>
      </c>
      <c r="AC1138">
        <v>4.8014999999999999</v>
      </c>
      <c r="AE1138" t="s">
        <v>7949</v>
      </c>
      <c r="AH1138">
        <v>0</v>
      </c>
      <c r="AI1138">
        <v>0</v>
      </c>
    </row>
    <row r="1139" spans="2:35" x14ac:dyDescent="0.25">
      <c r="B1139">
        <v>93.6</v>
      </c>
      <c r="J1139" t="s">
        <v>22089</v>
      </c>
      <c r="K1139" t="s">
        <v>22103</v>
      </c>
      <c r="L1139" t="s">
        <v>22127</v>
      </c>
      <c r="M1139" t="s">
        <v>22215</v>
      </c>
      <c r="N1139" t="s">
        <v>23306</v>
      </c>
      <c r="O1139" t="s">
        <v>27586</v>
      </c>
      <c r="P1139">
        <v>7</v>
      </c>
      <c r="Q1139">
        <v>2</v>
      </c>
      <c r="R1139">
        <v>2.17</v>
      </c>
      <c r="S1139">
        <v>2.23</v>
      </c>
      <c r="T1139">
        <v>505.83</v>
      </c>
      <c r="U1139">
        <v>111.72</v>
      </c>
      <c r="V1139">
        <v>3.67</v>
      </c>
      <c r="W1139">
        <v>8.19</v>
      </c>
      <c r="X1139">
        <v>4.55</v>
      </c>
      <c r="Y1139">
        <v>2</v>
      </c>
      <c r="Z1139" t="s">
        <v>4250</v>
      </c>
      <c r="AA1139">
        <v>1</v>
      </c>
      <c r="AB1139">
        <v>6</v>
      </c>
      <c r="AC1139">
        <v>3.6909999999999998</v>
      </c>
      <c r="AE1139" t="s">
        <v>7949</v>
      </c>
      <c r="AH1139">
        <v>0</v>
      </c>
      <c r="AI1139">
        <v>0</v>
      </c>
    </row>
    <row r="1140" spans="2:35" x14ac:dyDescent="0.25">
      <c r="B1140">
        <v>2.8</v>
      </c>
      <c r="J1140" t="s">
        <v>22089</v>
      </c>
      <c r="K1140" t="s">
        <v>22103</v>
      </c>
      <c r="L1140" t="s">
        <v>22127</v>
      </c>
      <c r="M1140" t="s">
        <v>22215</v>
      </c>
      <c r="N1140" t="s">
        <v>23307</v>
      </c>
      <c r="O1140" t="s">
        <v>27587</v>
      </c>
      <c r="P1140">
        <v>7</v>
      </c>
      <c r="Q1140">
        <v>2</v>
      </c>
      <c r="R1140">
        <v>1.88</v>
      </c>
      <c r="S1140">
        <v>1.95</v>
      </c>
      <c r="T1140">
        <v>447.83</v>
      </c>
      <c r="U1140">
        <v>111.72</v>
      </c>
      <c r="V1140">
        <v>2.4300000000000002</v>
      </c>
      <c r="W1140">
        <v>8.15</v>
      </c>
      <c r="X1140">
        <v>4.55</v>
      </c>
      <c r="Y1140">
        <v>2</v>
      </c>
      <c r="Z1140" t="s">
        <v>4250</v>
      </c>
      <c r="AA1140">
        <v>0</v>
      </c>
      <c r="AB1140">
        <v>6</v>
      </c>
      <c r="AC1140">
        <v>4.1486428571428569</v>
      </c>
      <c r="AE1140" t="s">
        <v>7949</v>
      </c>
      <c r="AH1140">
        <v>0</v>
      </c>
      <c r="AI1140">
        <v>0</v>
      </c>
    </row>
    <row r="1141" spans="2:35" x14ac:dyDescent="0.25">
      <c r="B1141">
        <v>4070</v>
      </c>
      <c r="J1141" t="s">
        <v>22089</v>
      </c>
      <c r="K1141" t="s">
        <v>22103</v>
      </c>
      <c r="L1141" t="s">
        <v>22127</v>
      </c>
      <c r="M1141" t="s">
        <v>22215</v>
      </c>
      <c r="N1141" t="s">
        <v>23152</v>
      </c>
      <c r="O1141" t="s">
        <v>27432</v>
      </c>
      <c r="P1141">
        <v>7</v>
      </c>
      <c r="Q1141">
        <v>2</v>
      </c>
      <c r="R1141">
        <v>1.88</v>
      </c>
      <c r="S1141">
        <v>1.95</v>
      </c>
      <c r="T1141">
        <v>447.83</v>
      </c>
      <c r="U1141">
        <v>111.72</v>
      </c>
      <c r="V1141">
        <v>2.4300000000000002</v>
      </c>
      <c r="W1141">
        <v>8.15</v>
      </c>
      <c r="X1141">
        <v>4.55</v>
      </c>
      <c r="Y1141">
        <v>2</v>
      </c>
      <c r="Z1141" t="s">
        <v>4250</v>
      </c>
      <c r="AA1141">
        <v>0</v>
      </c>
      <c r="AB1141">
        <v>6</v>
      </c>
      <c r="AC1141">
        <v>4.1486428571428569</v>
      </c>
      <c r="AE1141" t="s">
        <v>7949</v>
      </c>
      <c r="AH1141">
        <v>0</v>
      </c>
      <c r="AI1141">
        <v>0</v>
      </c>
    </row>
    <row r="1142" spans="2:35" x14ac:dyDescent="0.25">
      <c r="B1142">
        <v>10750</v>
      </c>
      <c r="J1142" t="s">
        <v>22089</v>
      </c>
      <c r="K1142" t="s">
        <v>22103</v>
      </c>
      <c r="L1142" t="s">
        <v>22127</v>
      </c>
      <c r="M1142" t="s">
        <v>22215</v>
      </c>
      <c r="N1142" t="s">
        <v>23308</v>
      </c>
      <c r="O1142" t="s">
        <v>27588</v>
      </c>
    </row>
    <row r="1143" spans="2:35" x14ac:dyDescent="0.25">
      <c r="B1143">
        <v>56.5</v>
      </c>
      <c r="J1143" t="s">
        <v>22089</v>
      </c>
      <c r="K1143" t="s">
        <v>22103</v>
      </c>
      <c r="L1143" t="s">
        <v>22127</v>
      </c>
      <c r="M1143" t="s">
        <v>22215</v>
      </c>
      <c r="N1143" t="s">
        <v>23308</v>
      </c>
      <c r="O1143" t="s">
        <v>27588</v>
      </c>
    </row>
    <row r="1144" spans="2:35" x14ac:dyDescent="0.25">
      <c r="B1144">
        <v>339</v>
      </c>
      <c r="J1144" t="s">
        <v>22089</v>
      </c>
      <c r="K1144" t="s">
        <v>22103</v>
      </c>
      <c r="L1144" t="s">
        <v>22127</v>
      </c>
      <c r="M1144" t="s">
        <v>22215</v>
      </c>
      <c r="N1144" t="s">
        <v>23309</v>
      </c>
      <c r="O1144" t="s">
        <v>27589</v>
      </c>
    </row>
    <row r="1145" spans="2:35" x14ac:dyDescent="0.25">
      <c r="B1145">
        <v>1990</v>
      </c>
      <c r="J1145" t="s">
        <v>22089</v>
      </c>
      <c r="K1145" t="s">
        <v>22103</v>
      </c>
      <c r="L1145" t="s">
        <v>22127</v>
      </c>
      <c r="M1145" t="s">
        <v>22215</v>
      </c>
      <c r="N1145" t="s">
        <v>23310</v>
      </c>
      <c r="O1145" t="s">
        <v>27590</v>
      </c>
      <c r="P1145">
        <v>8</v>
      </c>
      <c r="Q1145">
        <v>2</v>
      </c>
      <c r="R1145">
        <v>2.58</v>
      </c>
      <c r="S1145">
        <v>2.58</v>
      </c>
      <c r="T1145">
        <v>372.36</v>
      </c>
      <c r="U1145">
        <v>124.61</v>
      </c>
      <c r="V1145">
        <v>1.22</v>
      </c>
      <c r="W1145">
        <v>9.27</v>
      </c>
      <c r="X1145">
        <v>4.84</v>
      </c>
      <c r="Y1145">
        <v>2</v>
      </c>
      <c r="Z1145" t="s">
        <v>4250</v>
      </c>
      <c r="AA1145">
        <v>0</v>
      </c>
      <c r="AB1145">
        <v>4</v>
      </c>
      <c r="AC1145">
        <v>4.121714285714285</v>
      </c>
      <c r="AE1145" t="s">
        <v>7949</v>
      </c>
      <c r="AH1145">
        <v>0</v>
      </c>
      <c r="AI1145">
        <v>0</v>
      </c>
    </row>
    <row r="1146" spans="2:35" x14ac:dyDescent="0.25">
      <c r="B1146">
        <v>150</v>
      </c>
      <c r="J1146" t="s">
        <v>22089</v>
      </c>
      <c r="K1146" t="s">
        <v>22103</v>
      </c>
      <c r="L1146" t="s">
        <v>22127</v>
      </c>
      <c r="M1146" t="s">
        <v>22215</v>
      </c>
      <c r="N1146" t="s">
        <v>23311</v>
      </c>
      <c r="O1146" t="s">
        <v>27591</v>
      </c>
      <c r="P1146">
        <v>7</v>
      </c>
      <c r="Q1146">
        <v>2</v>
      </c>
      <c r="R1146">
        <v>1.64</v>
      </c>
      <c r="S1146">
        <v>1.64</v>
      </c>
      <c r="T1146">
        <v>366.36</v>
      </c>
      <c r="U1146">
        <v>126.28</v>
      </c>
      <c r="V1146">
        <v>1.69</v>
      </c>
      <c r="W1146">
        <v>9.25</v>
      </c>
      <c r="X1146">
        <v>4.9000000000000004</v>
      </c>
      <c r="Y1146">
        <v>2</v>
      </c>
      <c r="Z1146" t="s">
        <v>4250</v>
      </c>
      <c r="AA1146">
        <v>0</v>
      </c>
      <c r="AB1146">
        <v>3</v>
      </c>
      <c r="AC1146">
        <v>4.4545714285714286</v>
      </c>
      <c r="AE1146" t="s">
        <v>7949</v>
      </c>
      <c r="AH1146">
        <v>0</v>
      </c>
      <c r="AI1146">
        <v>0</v>
      </c>
    </row>
    <row r="1147" spans="2:35" x14ac:dyDescent="0.25">
      <c r="B1147">
        <v>242</v>
      </c>
      <c r="J1147" t="s">
        <v>22089</v>
      </c>
      <c r="K1147" t="s">
        <v>22103</v>
      </c>
      <c r="L1147" t="s">
        <v>22127</v>
      </c>
      <c r="M1147" t="s">
        <v>22215</v>
      </c>
      <c r="N1147" t="s">
        <v>23312</v>
      </c>
      <c r="O1147" t="s">
        <v>27592</v>
      </c>
      <c r="P1147">
        <v>6</v>
      </c>
      <c r="Q1147">
        <v>2</v>
      </c>
      <c r="R1147">
        <v>2.87</v>
      </c>
      <c r="S1147">
        <v>2.87</v>
      </c>
      <c r="T1147">
        <v>375.79</v>
      </c>
      <c r="U1147">
        <v>102.49</v>
      </c>
      <c r="V1147">
        <v>2.4700000000000002</v>
      </c>
      <c r="W1147">
        <v>9.56</v>
      </c>
      <c r="X1147">
        <v>4.91</v>
      </c>
      <c r="Y1147">
        <v>2</v>
      </c>
      <c r="Z1147" t="s">
        <v>4250</v>
      </c>
      <c r="AA1147">
        <v>0</v>
      </c>
      <c r="AB1147">
        <v>3</v>
      </c>
      <c r="AC1147">
        <v>4.5358809523809516</v>
      </c>
      <c r="AE1147" t="s">
        <v>7949</v>
      </c>
      <c r="AH1147">
        <v>0</v>
      </c>
      <c r="AI1147">
        <v>0</v>
      </c>
    </row>
    <row r="1148" spans="2:35" x14ac:dyDescent="0.25">
      <c r="B1148">
        <v>2135</v>
      </c>
      <c r="J1148" t="s">
        <v>22089</v>
      </c>
      <c r="K1148" t="s">
        <v>22103</v>
      </c>
      <c r="L1148" t="s">
        <v>22127</v>
      </c>
      <c r="M1148" t="s">
        <v>22215</v>
      </c>
      <c r="N1148" t="s">
        <v>23313</v>
      </c>
      <c r="O1148" t="s">
        <v>27593</v>
      </c>
      <c r="P1148">
        <v>6</v>
      </c>
      <c r="Q1148">
        <v>2</v>
      </c>
      <c r="R1148">
        <v>2.87</v>
      </c>
      <c r="S1148">
        <v>2.87</v>
      </c>
      <c r="T1148">
        <v>375.79</v>
      </c>
      <c r="U1148">
        <v>102.49</v>
      </c>
      <c r="V1148">
        <v>2.4700000000000002</v>
      </c>
      <c r="W1148">
        <v>9.56</v>
      </c>
      <c r="X1148">
        <v>4.91</v>
      </c>
      <c r="Y1148">
        <v>2</v>
      </c>
      <c r="Z1148" t="s">
        <v>4250</v>
      </c>
      <c r="AA1148">
        <v>0</v>
      </c>
      <c r="AB1148">
        <v>3</v>
      </c>
      <c r="AC1148">
        <v>4.5358809523809516</v>
      </c>
      <c r="AE1148" t="s">
        <v>7949</v>
      </c>
      <c r="AH1148">
        <v>0</v>
      </c>
      <c r="AI1148">
        <v>0</v>
      </c>
    </row>
    <row r="1149" spans="2:35" x14ac:dyDescent="0.25">
      <c r="B1149">
        <v>103</v>
      </c>
      <c r="J1149" t="s">
        <v>22089</v>
      </c>
      <c r="K1149" t="s">
        <v>22103</v>
      </c>
      <c r="L1149" t="s">
        <v>22127</v>
      </c>
      <c r="M1149" t="s">
        <v>22215</v>
      </c>
      <c r="N1149" t="s">
        <v>23314</v>
      </c>
      <c r="O1149" t="s">
        <v>27594</v>
      </c>
      <c r="P1149">
        <v>6</v>
      </c>
      <c r="Q1149">
        <v>2</v>
      </c>
      <c r="R1149">
        <v>3.43</v>
      </c>
      <c r="S1149">
        <v>3.45</v>
      </c>
      <c r="T1149">
        <v>410.24</v>
      </c>
      <c r="U1149">
        <v>102.49</v>
      </c>
      <c r="V1149">
        <v>3.12</v>
      </c>
      <c r="W1149">
        <v>8.5399999999999991</v>
      </c>
      <c r="X1149">
        <v>4.88</v>
      </c>
      <c r="Y1149">
        <v>2</v>
      </c>
      <c r="Z1149" t="s">
        <v>4250</v>
      </c>
      <c r="AA1149">
        <v>0</v>
      </c>
      <c r="AB1149">
        <v>3</v>
      </c>
      <c r="AC1149">
        <v>3.784809523809523</v>
      </c>
      <c r="AE1149" t="s">
        <v>7949</v>
      </c>
      <c r="AH1149">
        <v>0</v>
      </c>
      <c r="AI1149">
        <v>0</v>
      </c>
    </row>
    <row r="1150" spans="2:35" x14ac:dyDescent="0.25">
      <c r="B1150">
        <v>100</v>
      </c>
      <c r="J1150" t="s">
        <v>22089</v>
      </c>
      <c r="K1150" t="s">
        <v>22103</v>
      </c>
      <c r="L1150" t="s">
        <v>22127</v>
      </c>
      <c r="M1150" t="s">
        <v>22215</v>
      </c>
      <c r="N1150" t="s">
        <v>23315</v>
      </c>
      <c r="O1150" t="s">
        <v>27595</v>
      </c>
    </row>
    <row r="1151" spans="2:35" x14ac:dyDescent="0.25">
      <c r="B1151">
        <v>26700</v>
      </c>
      <c r="J1151" t="s">
        <v>22089</v>
      </c>
      <c r="K1151" t="s">
        <v>22103</v>
      </c>
      <c r="L1151" t="s">
        <v>22127</v>
      </c>
      <c r="M1151" t="s">
        <v>22215</v>
      </c>
      <c r="N1151" t="s">
        <v>23316</v>
      </c>
      <c r="O1151" t="s">
        <v>27596</v>
      </c>
    </row>
    <row r="1152" spans="2:35" x14ac:dyDescent="0.25">
      <c r="B1152">
        <v>130</v>
      </c>
      <c r="J1152" t="s">
        <v>22089</v>
      </c>
      <c r="K1152" t="s">
        <v>22103</v>
      </c>
      <c r="L1152" t="s">
        <v>22127</v>
      </c>
      <c r="M1152" t="s">
        <v>22215</v>
      </c>
      <c r="N1152" t="s">
        <v>23317</v>
      </c>
      <c r="O1152" t="s">
        <v>27597</v>
      </c>
      <c r="P1152">
        <v>6</v>
      </c>
      <c r="Q1152">
        <v>2</v>
      </c>
      <c r="R1152">
        <v>2</v>
      </c>
      <c r="S1152">
        <v>2.0099999999999998</v>
      </c>
      <c r="T1152">
        <v>375.79</v>
      </c>
      <c r="U1152">
        <v>102.49</v>
      </c>
      <c r="V1152">
        <v>2.4700000000000002</v>
      </c>
      <c r="W1152">
        <v>9.93</v>
      </c>
      <c r="X1152">
        <v>5.09</v>
      </c>
      <c r="Y1152">
        <v>2</v>
      </c>
      <c r="Z1152" t="s">
        <v>4250</v>
      </c>
      <c r="AA1152">
        <v>0</v>
      </c>
      <c r="AB1152">
        <v>3</v>
      </c>
      <c r="AC1152">
        <v>4.9708809523809521</v>
      </c>
      <c r="AE1152" t="s">
        <v>7949</v>
      </c>
      <c r="AH1152">
        <v>0</v>
      </c>
      <c r="AI1152">
        <v>0</v>
      </c>
    </row>
    <row r="1153" spans="2:35" x14ac:dyDescent="0.25">
      <c r="B1153">
        <v>94.4</v>
      </c>
      <c r="J1153" t="s">
        <v>22089</v>
      </c>
      <c r="K1153" t="s">
        <v>22103</v>
      </c>
      <c r="L1153" t="s">
        <v>22127</v>
      </c>
      <c r="M1153" t="s">
        <v>22215</v>
      </c>
      <c r="N1153" t="s">
        <v>23318</v>
      </c>
      <c r="O1153" t="s">
        <v>27598</v>
      </c>
      <c r="P1153">
        <v>6</v>
      </c>
      <c r="Q1153">
        <v>2</v>
      </c>
      <c r="R1153">
        <v>2</v>
      </c>
      <c r="S1153">
        <v>2.0099999999999998</v>
      </c>
      <c r="T1153">
        <v>375.79</v>
      </c>
      <c r="U1153">
        <v>102.49</v>
      </c>
      <c r="V1153">
        <v>2.4700000000000002</v>
      </c>
      <c r="W1153">
        <v>9.93</v>
      </c>
      <c r="X1153">
        <v>5.09</v>
      </c>
      <c r="Y1153">
        <v>2</v>
      </c>
      <c r="Z1153" t="s">
        <v>4250</v>
      </c>
      <c r="AA1153">
        <v>0</v>
      </c>
      <c r="AB1153">
        <v>3</v>
      </c>
      <c r="AC1153">
        <v>4.9708809523809521</v>
      </c>
      <c r="AE1153" t="s">
        <v>7949</v>
      </c>
      <c r="AH1153">
        <v>0</v>
      </c>
      <c r="AI1153">
        <v>0</v>
      </c>
    </row>
    <row r="1154" spans="2:35" x14ac:dyDescent="0.25">
      <c r="B1154">
        <v>14050</v>
      </c>
      <c r="J1154" t="s">
        <v>22089</v>
      </c>
      <c r="K1154" t="s">
        <v>22103</v>
      </c>
      <c r="L1154" t="s">
        <v>22127</v>
      </c>
      <c r="M1154" t="s">
        <v>22215</v>
      </c>
      <c r="N1154" t="s">
        <v>23317</v>
      </c>
      <c r="O1154" t="s">
        <v>27597</v>
      </c>
      <c r="P1154">
        <v>6</v>
      </c>
      <c r="Q1154">
        <v>2</v>
      </c>
      <c r="R1154">
        <v>2</v>
      </c>
      <c r="S1154">
        <v>2.0099999999999998</v>
      </c>
      <c r="T1154">
        <v>375.79</v>
      </c>
      <c r="U1154">
        <v>102.49</v>
      </c>
      <c r="V1154">
        <v>2.4700000000000002</v>
      </c>
      <c r="W1154">
        <v>9.93</v>
      </c>
      <c r="X1154">
        <v>5.09</v>
      </c>
      <c r="Y1154">
        <v>2</v>
      </c>
      <c r="Z1154" t="s">
        <v>4250</v>
      </c>
      <c r="AA1154">
        <v>0</v>
      </c>
      <c r="AB1154">
        <v>3</v>
      </c>
      <c r="AC1154">
        <v>4.9708809523809521</v>
      </c>
      <c r="AE1154" t="s">
        <v>7949</v>
      </c>
      <c r="AH1154">
        <v>0</v>
      </c>
      <c r="AI1154">
        <v>0</v>
      </c>
    </row>
    <row r="1155" spans="2:35" x14ac:dyDescent="0.25">
      <c r="B1155">
        <v>436</v>
      </c>
      <c r="J1155" t="s">
        <v>22089</v>
      </c>
      <c r="K1155" t="s">
        <v>22103</v>
      </c>
      <c r="L1155" t="s">
        <v>22127</v>
      </c>
      <c r="M1155" t="s">
        <v>22215</v>
      </c>
      <c r="N1155" t="s">
        <v>23319</v>
      </c>
      <c r="O1155" t="s">
        <v>27599</v>
      </c>
      <c r="P1155">
        <v>8</v>
      </c>
      <c r="Q1155">
        <v>2</v>
      </c>
      <c r="R1155">
        <v>1.71</v>
      </c>
      <c r="S1155">
        <v>1.72</v>
      </c>
      <c r="T1155">
        <v>372.36</v>
      </c>
      <c r="U1155">
        <v>124.61</v>
      </c>
      <c r="V1155">
        <v>1.22</v>
      </c>
      <c r="W1155">
        <v>9.64</v>
      </c>
      <c r="X1155">
        <v>5.03</v>
      </c>
      <c r="Y1155">
        <v>2</v>
      </c>
      <c r="Z1155" t="s">
        <v>4250</v>
      </c>
      <c r="AA1155">
        <v>0</v>
      </c>
      <c r="AB1155">
        <v>4</v>
      </c>
      <c r="AC1155">
        <v>4.4117142857142859</v>
      </c>
      <c r="AE1155" t="s">
        <v>7949</v>
      </c>
      <c r="AH1155">
        <v>0</v>
      </c>
      <c r="AI1155">
        <v>0</v>
      </c>
    </row>
    <row r="1156" spans="2:35" x14ac:dyDescent="0.25">
      <c r="B1156">
        <v>3345</v>
      </c>
      <c r="J1156" t="s">
        <v>22089</v>
      </c>
      <c r="K1156" t="s">
        <v>22103</v>
      </c>
      <c r="L1156" t="s">
        <v>22127</v>
      </c>
      <c r="M1156" t="s">
        <v>22215</v>
      </c>
      <c r="N1156" t="s">
        <v>23320</v>
      </c>
      <c r="O1156" t="s">
        <v>27600</v>
      </c>
      <c r="P1156">
        <v>7</v>
      </c>
      <c r="Q1156">
        <v>2</v>
      </c>
      <c r="R1156">
        <v>2.38</v>
      </c>
      <c r="S1156">
        <v>2.42</v>
      </c>
      <c r="T1156">
        <v>393.42</v>
      </c>
      <c r="U1156">
        <v>94.65</v>
      </c>
      <c r="V1156">
        <v>3.47</v>
      </c>
      <c r="X1156">
        <v>6.29</v>
      </c>
      <c r="Y1156">
        <v>3</v>
      </c>
      <c r="Z1156" t="s">
        <v>4250</v>
      </c>
      <c r="AA1156">
        <v>0</v>
      </c>
      <c r="AB1156">
        <v>4</v>
      </c>
      <c r="AC1156">
        <v>4.9162857142857144</v>
      </c>
      <c r="AE1156" t="s">
        <v>7949</v>
      </c>
      <c r="AH1156">
        <v>0</v>
      </c>
      <c r="AI1156">
        <v>0</v>
      </c>
    </row>
    <row r="1157" spans="2:35" x14ac:dyDescent="0.25">
      <c r="B1157">
        <v>8110</v>
      </c>
      <c r="J1157" t="s">
        <v>22089</v>
      </c>
      <c r="K1157" t="s">
        <v>22103</v>
      </c>
      <c r="L1157" t="s">
        <v>22127</v>
      </c>
      <c r="M1157" t="s">
        <v>22215</v>
      </c>
      <c r="N1157" t="s">
        <v>23321</v>
      </c>
      <c r="O1157" t="s">
        <v>27601</v>
      </c>
      <c r="P1157">
        <v>7</v>
      </c>
      <c r="Q1157">
        <v>2</v>
      </c>
      <c r="R1157">
        <v>2.38</v>
      </c>
      <c r="S1157">
        <v>2.42</v>
      </c>
      <c r="T1157">
        <v>393.42</v>
      </c>
      <c r="U1157">
        <v>94.65</v>
      </c>
      <c r="V1157">
        <v>3.47</v>
      </c>
      <c r="X1157">
        <v>6.29</v>
      </c>
      <c r="Y1157">
        <v>3</v>
      </c>
      <c r="Z1157" t="s">
        <v>4250</v>
      </c>
      <c r="AA1157">
        <v>0</v>
      </c>
      <c r="AB1157">
        <v>4</v>
      </c>
      <c r="AC1157">
        <v>4.9162857142857144</v>
      </c>
      <c r="AE1157" t="s">
        <v>7949</v>
      </c>
      <c r="AH1157">
        <v>0</v>
      </c>
      <c r="AI1157">
        <v>0</v>
      </c>
    </row>
    <row r="1158" spans="2:35" x14ac:dyDescent="0.25">
      <c r="B1158">
        <v>506</v>
      </c>
      <c r="J1158" t="s">
        <v>22089</v>
      </c>
      <c r="K1158" t="s">
        <v>22103</v>
      </c>
      <c r="L1158" t="s">
        <v>22127</v>
      </c>
      <c r="M1158" t="s">
        <v>22215</v>
      </c>
      <c r="N1158" t="s">
        <v>23322</v>
      </c>
      <c r="O1158" t="s">
        <v>27602</v>
      </c>
      <c r="P1158">
        <v>7</v>
      </c>
      <c r="Q1158">
        <v>2</v>
      </c>
      <c r="R1158">
        <v>2.38</v>
      </c>
      <c r="S1158">
        <v>2.42</v>
      </c>
      <c r="T1158">
        <v>393.42</v>
      </c>
      <c r="U1158">
        <v>94.65</v>
      </c>
      <c r="V1158">
        <v>3.47</v>
      </c>
      <c r="X1158">
        <v>6.29</v>
      </c>
      <c r="Y1158">
        <v>3</v>
      </c>
      <c r="Z1158" t="s">
        <v>4250</v>
      </c>
      <c r="AA1158">
        <v>0</v>
      </c>
      <c r="AB1158">
        <v>4</v>
      </c>
      <c r="AC1158">
        <v>4.9162857142857144</v>
      </c>
      <c r="AE1158" t="s">
        <v>7949</v>
      </c>
      <c r="AH1158">
        <v>0</v>
      </c>
      <c r="AI1158">
        <v>0</v>
      </c>
    </row>
    <row r="1159" spans="2:35" x14ac:dyDescent="0.25">
      <c r="B1159">
        <v>3410</v>
      </c>
      <c r="J1159" t="s">
        <v>22089</v>
      </c>
      <c r="K1159" t="s">
        <v>22103</v>
      </c>
      <c r="L1159" t="s">
        <v>22127</v>
      </c>
      <c r="M1159" t="s">
        <v>22215</v>
      </c>
      <c r="N1159" t="s">
        <v>23323</v>
      </c>
      <c r="O1159" t="s">
        <v>27603</v>
      </c>
    </row>
    <row r="1160" spans="2:35" x14ac:dyDescent="0.25">
      <c r="B1160">
        <v>59.8</v>
      </c>
      <c r="J1160" t="s">
        <v>22089</v>
      </c>
      <c r="K1160" t="s">
        <v>22103</v>
      </c>
      <c r="L1160" t="s">
        <v>22127</v>
      </c>
      <c r="M1160" t="s">
        <v>22215</v>
      </c>
      <c r="N1160" t="s">
        <v>23324</v>
      </c>
      <c r="O1160" t="s">
        <v>27604</v>
      </c>
      <c r="P1160">
        <v>6</v>
      </c>
      <c r="Q1160">
        <v>2</v>
      </c>
      <c r="R1160">
        <v>3.42</v>
      </c>
      <c r="S1160">
        <v>3.42</v>
      </c>
      <c r="T1160">
        <v>433.82</v>
      </c>
      <c r="U1160">
        <v>85.42</v>
      </c>
      <c r="V1160">
        <v>4.2</v>
      </c>
      <c r="X1160">
        <v>4.55</v>
      </c>
      <c r="Y1160">
        <v>3</v>
      </c>
      <c r="Z1160" t="s">
        <v>4250</v>
      </c>
      <c r="AA1160">
        <v>0</v>
      </c>
      <c r="AB1160">
        <v>4</v>
      </c>
      <c r="AC1160">
        <v>4.0527142857142859</v>
      </c>
      <c r="AE1160" t="s">
        <v>7949</v>
      </c>
      <c r="AH1160">
        <v>0</v>
      </c>
      <c r="AI1160">
        <v>0</v>
      </c>
    </row>
    <row r="1161" spans="2:35" x14ac:dyDescent="0.25">
      <c r="B1161">
        <v>94.9</v>
      </c>
      <c r="J1161" t="s">
        <v>22089</v>
      </c>
      <c r="K1161" t="s">
        <v>22103</v>
      </c>
      <c r="L1161" t="s">
        <v>22127</v>
      </c>
      <c r="M1161" t="s">
        <v>22215</v>
      </c>
      <c r="N1161" t="s">
        <v>23325</v>
      </c>
      <c r="O1161" t="s">
        <v>27605</v>
      </c>
      <c r="P1161">
        <v>7</v>
      </c>
      <c r="Q1161">
        <v>2</v>
      </c>
      <c r="R1161">
        <v>1.85</v>
      </c>
      <c r="S1161">
        <v>1.85</v>
      </c>
      <c r="T1161">
        <v>424.39</v>
      </c>
      <c r="U1161">
        <v>109.21</v>
      </c>
      <c r="V1161">
        <v>3.42</v>
      </c>
      <c r="X1161">
        <v>5.04</v>
      </c>
      <c r="Y1161">
        <v>3</v>
      </c>
      <c r="Z1161" t="s">
        <v>4250</v>
      </c>
      <c r="AA1161">
        <v>0</v>
      </c>
      <c r="AB1161">
        <v>4</v>
      </c>
      <c r="AC1161">
        <v>4.3997380952380949</v>
      </c>
      <c r="AE1161" t="s">
        <v>7949</v>
      </c>
      <c r="AH1161">
        <v>0</v>
      </c>
      <c r="AI1161">
        <v>0</v>
      </c>
    </row>
    <row r="1162" spans="2:35" x14ac:dyDescent="0.25">
      <c r="B1162">
        <v>430000</v>
      </c>
      <c r="J1162" t="s">
        <v>22089</v>
      </c>
      <c r="K1162" t="s">
        <v>22103</v>
      </c>
      <c r="L1162" t="s">
        <v>22127</v>
      </c>
      <c r="M1162" t="s">
        <v>22215</v>
      </c>
      <c r="N1162" t="s">
        <v>23326</v>
      </c>
      <c r="O1162" t="s">
        <v>27606</v>
      </c>
      <c r="P1162">
        <v>7</v>
      </c>
      <c r="Q1162">
        <v>2</v>
      </c>
      <c r="R1162">
        <v>1.99</v>
      </c>
      <c r="S1162">
        <v>1.99</v>
      </c>
      <c r="T1162">
        <v>429.4</v>
      </c>
      <c r="U1162">
        <v>94.65</v>
      </c>
      <c r="V1162">
        <v>3.56</v>
      </c>
      <c r="X1162">
        <v>5.05</v>
      </c>
      <c r="Y1162">
        <v>3</v>
      </c>
      <c r="Z1162" t="s">
        <v>4250</v>
      </c>
      <c r="AA1162">
        <v>0</v>
      </c>
      <c r="AB1162">
        <v>5</v>
      </c>
      <c r="AC1162">
        <v>4.8492857142857142</v>
      </c>
      <c r="AE1162" t="s">
        <v>7949</v>
      </c>
      <c r="AH1162">
        <v>0</v>
      </c>
      <c r="AI1162">
        <v>0</v>
      </c>
    </row>
    <row r="1163" spans="2:35" x14ac:dyDescent="0.25">
      <c r="B1163">
        <v>71.3</v>
      </c>
      <c r="J1163" t="s">
        <v>22089</v>
      </c>
      <c r="K1163" t="s">
        <v>22103</v>
      </c>
      <c r="L1163" t="s">
        <v>22127</v>
      </c>
      <c r="M1163" t="s">
        <v>22215</v>
      </c>
      <c r="N1163" t="s">
        <v>23327</v>
      </c>
      <c r="O1163" t="s">
        <v>27607</v>
      </c>
      <c r="P1163">
        <v>6</v>
      </c>
      <c r="Q1163">
        <v>2</v>
      </c>
      <c r="R1163">
        <v>3.38</v>
      </c>
      <c r="S1163">
        <v>3.39</v>
      </c>
      <c r="T1163">
        <v>415.83</v>
      </c>
      <c r="U1163">
        <v>85.42</v>
      </c>
      <c r="V1163">
        <v>4.0599999999999996</v>
      </c>
      <c r="X1163">
        <v>5.0599999999999996</v>
      </c>
      <c r="Y1163">
        <v>3</v>
      </c>
      <c r="Z1163" t="s">
        <v>4250</v>
      </c>
      <c r="AA1163">
        <v>0</v>
      </c>
      <c r="AB1163">
        <v>4</v>
      </c>
      <c r="AC1163">
        <v>4.2162142857142859</v>
      </c>
      <c r="AE1163" t="s">
        <v>7949</v>
      </c>
      <c r="AH1163">
        <v>0</v>
      </c>
      <c r="AI1163">
        <v>0</v>
      </c>
    </row>
    <row r="1164" spans="2:35" x14ac:dyDescent="0.25">
      <c r="B1164">
        <v>53.9</v>
      </c>
      <c r="J1164" t="s">
        <v>22089</v>
      </c>
      <c r="K1164" t="s">
        <v>22103</v>
      </c>
      <c r="L1164" t="s">
        <v>22127</v>
      </c>
      <c r="M1164" t="s">
        <v>22215</v>
      </c>
      <c r="N1164" t="s">
        <v>23328</v>
      </c>
      <c r="O1164" t="s">
        <v>27608</v>
      </c>
      <c r="P1164">
        <v>7</v>
      </c>
      <c r="Q1164">
        <v>2</v>
      </c>
      <c r="R1164">
        <v>1.93</v>
      </c>
      <c r="S1164">
        <v>1.93</v>
      </c>
      <c r="T1164">
        <v>406.4</v>
      </c>
      <c r="U1164">
        <v>109.21</v>
      </c>
      <c r="V1164">
        <v>3.28</v>
      </c>
      <c r="X1164">
        <v>5.0599999999999996</v>
      </c>
      <c r="Y1164">
        <v>3</v>
      </c>
      <c r="Z1164" t="s">
        <v>4250</v>
      </c>
      <c r="AA1164">
        <v>0</v>
      </c>
      <c r="AB1164">
        <v>4</v>
      </c>
      <c r="AC1164">
        <v>4.5282380952380956</v>
      </c>
      <c r="AE1164" t="s">
        <v>7949</v>
      </c>
      <c r="AH1164">
        <v>0</v>
      </c>
      <c r="AI1164">
        <v>0</v>
      </c>
    </row>
    <row r="1165" spans="2:35" x14ac:dyDescent="0.25">
      <c r="B1165">
        <v>132</v>
      </c>
      <c r="J1165" t="s">
        <v>22089</v>
      </c>
      <c r="K1165" t="s">
        <v>22103</v>
      </c>
      <c r="L1165" t="s">
        <v>22127</v>
      </c>
      <c r="M1165" t="s">
        <v>22215</v>
      </c>
      <c r="N1165" t="s">
        <v>23329</v>
      </c>
      <c r="O1165" t="s">
        <v>27609</v>
      </c>
      <c r="P1165">
        <v>7</v>
      </c>
      <c r="Q1165">
        <v>2</v>
      </c>
      <c r="R1165">
        <v>3.15</v>
      </c>
      <c r="S1165">
        <v>3.15</v>
      </c>
      <c r="T1165">
        <v>416.82</v>
      </c>
      <c r="U1165">
        <v>98.31</v>
      </c>
      <c r="V1165">
        <v>3.46</v>
      </c>
      <c r="X1165">
        <v>5.0599999999999996</v>
      </c>
      <c r="Y1165">
        <v>3</v>
      </c>
      <c r="Z1165" t="s">
        <v>4250</v>
      </c>
      <c r="AA1165">
        <v>0</v>
      </c>
      <c r="AB1165">
        <v>4</v>
      </c>
      <c r="AC1165">
        <v>4.1671428571428573</v>
      </c>
      <c r="AE1165" t="s">
        <v>7949</v>
      </c>
      <c r="AH1165">
        <v>0</v>
      </c>
      <c r="AI1165">
        <v>0</v>
      </c>
    </row>
    <row r="1166" spans="2:35" x14ac:dyDescent="0.25">
      <c r="B1166">
        <v>456</v>
      </c>
      <c r="J1166" t="s">
        <v>22089</v>
      </c>
      <c r="K1166" t="s">
        <v>22103</v>
      </c>
      <c r="L1166" t="s">
        <v>22127</v>
      </c>
      <c r="M1166" t="s">
        <v>22215</v>
      </c>
      <c r="N1166" t="s">
        <v>23330</v>
      </c>
      <c r="O1166" t="s">
        <v>27610</v>
      </c>
      <c r="P1166">
        <v>7</v>
      </c>
      <c r="Q1166">
        <v>2</v>
      </c>
      <c r="R1166">
        <v>2</v>
      </c>
      <c r="S1166">
        <v>2.0099999999999998</v>
      </c>
      <c r="T1166">
        <v>429.4</v>
      </c>
      <c r="U1166">
        <v>94.65</v>
      </c>
      <c r="V1166">
        <v>3.71</v>
      </c>
      <c r="X1166">
        <v>4.9800000000000004</v>
      </c>
      <c r="Y1166">
        <v>3</v>
      </c>
      <c r="Z1166" t="s">
        <v>4250</v>
      </c>
      <c r="AA1166">
        <v>0</v>
      </c>
      <c r="AB1166">
        <v>5</v>
      </c>
      <c r="AC1166">
        <v>4.8492857142857142</v>
      </c>
      <c r="AE1166" t="s">
        <v>7949</v>
      </c>
      <c r="AH1166">
        <v>0</v>
      </c>
      <c r="AI1166">
        <v>0</v>
      </c>
    </row>
    <row r="1167" spans="2:35" x14ac:dyDescent="0.25">
      <c r="B1167">
        <v>82.9</v>
      </c>
      <c r="J1167" t="s">
        <v>22089</v>
      </c>
      <c r="K1167" t="s">
        <v>22103</v>
      </c>
      <c r="L1167" t="s">
        <v>22127</v>
      </c>
      <c r="M1167" t="s">
        <v>22215</v>
      </c>
      <c r="N1167" t="s">
        <v>23331</v>
      </c>
      <c r="O1167" t="s">
        <v>27611</v>
      </c>
      <c r="P1167">
        <v>7</v>
      </c>
      <c r="Q1167">
        <v>2</v>
      </c>
      <c r="R1167">
        <v>2.46</v>
      </c>
      <c r="S1167">
        <v>2.46</v>
      </c>
      <c r="T1167">
        <v>458.83</v>
      </c>
      <c r="U1167">
        <v>109.21</v>
      </c>
      <c r="V1167">
        <v>4.2300000000000004</v>
      </c>
      <c r="X1167">
        <v>4.03</v>
      </c>
      <c r="Y1167">
        <v>3</v>
      </c>
      <c r="Z1167" t="s">
        <v>4250</v>
      </c>
      <c r="AA1167">
        <v>0</v>
      </c>
      <c r="AB1167">
        <v>4</v>
      </c>
      <c r="AC1167">
        <v>3.9237380952380958</v>
      </c>
      <c r="AE1167" t="s">
        <v>7949</v>
      </c>
      <c r="AH1167">
        <v>0</v>
      </c>
      <c r="AI1167">
        <v>0</v>
      </c>
    </row>
    <row r="1168" spans="2:35" x14ac:dyDescent="0.25">
      <c r="B1168">
        <v>31.9</v>
      </c>
      <c r="J1168" t="s">
        <v>22089</v>
      </c>
      <c r="K1168" t="s">
        <v>22103</v>
      </c>
      <c r="L1168" t="s">
        <v>22127</v>
      </c>
      <c r="M1168" t="s">
        <v>22215</v>
      </c>
      <c r="N1168" t="s">
        <v>23332</v>
      </c>
      <c r="O1168" t="s">
        <v>27612</v>
      </c>
      <c r="P1168">
        <v>7</v>
      </c>
      <c r="Q1168">
        <v>2</v>
      </c>
      <c r="R1168">
        <v>2.46</v>
      </c>
      <c r="S1168">
        <v>2.46</v>
      </c>
      <c r="T1168">
        <v>458.83</v>
      </c>
      <c r="U1168">
        <v>109.21</v>
      </c>
      <c r="V1168">
        <v>4.2300000000000004</v>
      </c>
      <c r="X1168">
        <v>4.03</v>
      </c>
      <c r="Y1168">
        <v>3</v>
      </c>
      <c r="Z1168" t="s">
        <v>4250</v>
      </c>
      <c r="AA1168">
        <v>0</v>
      </c>
      <c r="AB1168">
        <v>4</v>
      </c>
      <c r="AC1168">
        <v>3.9237380952380958</v>
      </c>
      <c r="AE1168" t="s">
        <v>7949</v>
      </c>
      <c r="AH1168">
        <v>0</v>
      </c>
      <c r="AI1168">
        <v>0</v>
      </c>
    </row>
    <row r="1169" spans="2:35" x14ac:dyDescent="0.25">
      <c r="B1169">
        <v>2815</v>
      </c>
      <c r="J1169" t="s">
        <v>22089</v>
      </c>
      <c r="K1169" t="s">
        <v>22103</v>
      </c>
      <c r="L1169" t="s">
        <v>22127</v>
      </c>
      <c r="M1169" t="s">
        <v>22215</v>
      </c>
      <c r="N1169" t="s">
        <v>23331</v>
      </c>
      <c r="O1169" t="s">
        <v>27611</v>
      </c>
      <c r="P1169">
        <v>7</v>
      </c>
      <c r="Q1169">
        <v>2</v>
      </c>
      <c r="R1169">
        <v>2.46</v>
      </c>
      <c r="S1169">
        <v>2.46</v>
      </c>
      <c r="T1169">
        <v>458.83</v>
      </c>
      <c r="U1169">
        <v>109.21</v>
      </c>
      <c r="V1169">
        <v>4.2300000000000004</v>
      </c>
      <c r="X1169">
        <v>4.03</v>
      </c>
      <c r="Y1169">
        <v>3</v>
      </c>
      <c r="Z1169" t="s">
        <v>4250</v>
      </c>
      <c r="AA1169">
        <v>0</v>
      </c>
      <c r="AB1169">
        <v>4</v>
      </c>
      <c r="AC1169">
        <v>3.9237380952380958</v>
      </c>
      <c r="AE1169" t="s">
        <v>7949</v>
      </c>
      <c r="AH1169">
        <v>0</v>
      </c>
      <c r="AI1169">
        <v>0</v>
      </c>
    </row>
    <row r="1170" spans="2:35" x14ac:dyDescent="0.25">
      <c r="B1170">
        <v>39.1</v>
      </c>
      <c r="J1170" t="s">
        <v>22089</v>
      </c>
      <c r="K1170" t="s">
        <v>22103</v>
      </c>
      <c r="L1170" t="s">
        <v>22127</v>
      </c>
      <c r="M1170" t="s">
        <v>22215</v>
      </c>
      <c r="N1170" t="s">
        <v>23332</v>
      </c>
      <c r="O1170" t="s">
        <v>27612</v>
      </c>
      <c r="P1170">
        <v>7</v>
      </c>
      <c r="Q1170">
        <v>2</v>
      </c>
      <c r="R1170">
        <v>2.46</v>
      </c>
      <c r="S1170">
        <v>2.46</v>
      </c>
      <c r="T1170">
        <v>458.83</v>
      </c>
      <c r="U1170">
        <v>109.21</v>
      </c>
      <c r="V1170">
        <v>4.2300000000000004</v>
      </c>
      <c r="X1170">
        <v>4.03</v>
      </c>
      <c r="Y1170">
        <v>3</v>
      </c>
      <c r="Z1170" t="s">
        <v>4250</v>
      </c>
      <c r="AA1170">
        <v>0</v>
      </c>
      <c r="AB1170">
        <v>4</v>
      </c>
      <c r="AC1170">
        <v>3.9237380952380958</v>
      </c>
      <c r="AE1170" t="s">
        <v>7949</v>
      </c>
      <c r="AH1170">
        <v>0</v>
      </c>
      <c r="AI1170">
        <v>0</v>
      </c>
    </row>
    <row r="1171" spans="2:35" x14ac:dyDescent="0.25">
      <c r="B1171">
        <v>63.9</v>
      </c>
      <c r="J1171" t="s">
        <v>22089</v>
      </c>
      <c r="K1171" t="s">
        <v>22103</v>
      </c>
      <c r="L1171" t="s">
        <v>22127</v>
      </c>
      <c r="M1171" t="s">
        <v>22215</v>
      </c>
      <c r="N1171" t="s">
        <v>23333</v>
      </c>
      <c r="O1171" t="s">
        <v>27613</v>
      </c>
      <c r="P1171">
        <v>7</v>
      </c>
      <c r="Q1171">
        <v>2</v>
      </c>
      <c r="R1171">
        <v>3.08</v>
      </c>
      <c r="S1171">
        <v>3.08</v>
      </c>
      <c r="T1171">
        <v>434.81</v>
      </c>
      <c r="U1171">
        <v>98.31</v>
      </c>
      <c r="V1171">
        <v>3.75</v>
      </c>
      <c r="X1171">
        <v>4.2</v>
      </c>
      <c r="Y1171">
        <v>3</v>
      </c>
      <c r="Z1171" t="s">
        <v>4250</v>
      </c>
      <c r="AA1171">
        <v>0</v>
      </c>
      <c r="AB1171">
        <v>4</v>
      </c>
      <c r="AC1171">
        <v>4.1086428571428568</v>
      </c>
      <c r="AE1171" t="s">
        <v>7949</v>
      </c>
      <c r="AH1171">
        <v>0</v>
      </c>
      <c r="AI1171">
        <v>0</v>
      </c>
    </row>
    <row r="1172" spans="2:35" x14ac:dyDescent="0.25">
      <c r="B1172">
        <v>12650</v>
      </c>
      <c r="J1172" t="s">
        <v>22089</v>
      </c>
      <c r="K1172" t="s">
        <v>22103</v>
      </c>
      <c r="L1172" t="s">
        <v>22127</v>
      </c>
      <c r="M1172" t="s">
        <v>22215</v>
      </c>
      <c r="N1172" t="s">
        <v>23334</v>
      </c>
      <c r="O1172" t="s">
        <v>27614</v>
      </c>
      <c r="P1172">
        <v>8</v>
      </c>
      <c r="Q1172">
        <v>2</v>
      </c>
      <c r="R1172">
        <v>2.3199999999999998</v>
      </c>
      <c r="S1172">
        <v>2.3199999999999998</v>
      </c>
      <c r="T1172">
        <v>430.39</v>
      </c>
      <c r="U1172">
        <v>107.54</v>
      </c>
      <c r="V1172">
        <v>2.95</v>
      </c>
      <c r="X1172">
        <v>4.5999999999999996</v>
      </c>
      <c r="Y1172">
        <v>3</v>
      </c>
      <c r="Z1172" t="s">
        <v>4250</v>
      </c>
      <c r="AA1172">
        <v>0</v>
      </c>
      <c r="AB1172">
        <v>5</v>
      </c>
      <c r="AC1172">
        <v>4.2525476190476184</v>
      </c>
      <c r="AE1172" t="s">
        <v>7949</v>
      </c>
      <c r="AH1172">
        <v>0</v>
      </c>
      <c r="AI1172">
        <v>0</v>
      </c>
    </row>
    <row r="1173" spans="2:35" x14ac:dyDescent="0.25">
      <c r="B1173">
        <v>65.900000000000006</v>
      </c>
      <c r="J1173" t="s">
        <v>22089</v>
      </c>
      <c r="K1173" t="s">
        <v>22103</v>
      </c>
      <c r="L1173" t="s">
        <v>22127</v>
      </c>
      <c r="M1173" t="s">
        <v>22215</v>
      </c>
      <c r="N1173" t="s">
        <v>23335</v>
      </c>
      <c r="O1173" t="s">
        <v>27615</v>
      </c>
      <c r="P1173">
        <v>8</v>
      </c>
      <c r="Q1173">
        <v>2</v>
      </c>
      <c r="R1173">
        <v>3.28</v>
      </c>
      <c r="S1173">
        <v>3.29</v>
      </c>
      <c r="T1173">
        <v>446.85</v>
      </c>
      <c r="U1173">
        <v>107.54</v>
      </c>
      <c r="V1173">
        <v>3.47</v>
      </c>
      <c r="X1173">
        <v>4.54</v>
      </c>
      <c r="Y1173">
        <v>3</v>
      </c>
      <c r="Z1173" t="s">
        <v>4250</v>
      </c>
      <c r="AA1173">
        <v>0</v>
      </c>
      <c r="AB1173">
        <v>5</v>
      </c>
      <c r="AC1173">
        <v>3.509976190476189</v>
      </c>
      <c r="AE1173" t="s">
        <v>7949</v>
      </c>
      <c r="AH1173">
        <v>0</v>
      </c>
      <c r="AI1173">
        <v>0</v>
      </c>
    </row>
    <row r="1174" spans="2:35" x14ac:dyDescent="0.25">
      <c r="B1174">
        <v>375</v>
      </c>
      <c r="J1174" t="s">
        <v>22089</v>
      </c>
      <c r="K1174" t="s">
        <v>22103</v>
      </c>
      <c r="L1174" t="s">
        <v>22127</v>
      </c>
      <c r="M1174" t="s">
        <v>22215</v>
      </c>
      <c r="N1174" t="s">
        <v>23336</v>
      </c>
      <c r="O1174" t="s">
        <v>27616</v>
      </c>
      <c r="P1174">
        <v>8</v>
      </c>
      <c r="Q1174">
        <v>2</v>
      </c>
      <c r="R1174">
        <v>4.1500000000000004</v>
      </c>
      <c r="S1174">
        <v>4.1500000000000004</v>
      </c>
      <c r="T1174">
        <v>474.9</v>
      </c>
      <c r="U1174">
        <v>107.54</v>
      </c>
      <c r="V1174">
        <v>4.25</v>
      </c>
      <c r="X1174">
        <v>4.79</v>
      </c>
      <c r="Y1174">
        <v>3</v>
      </c>
      <c r="Z1174" t="s">
        <v>4250</v>
      </c>
      <c r="AA1174">
        <v>0</v>
      </c>
      <c r="AB1174">
        <v>6</v>
      </c>
      <c r="AC1174">
        <v>2.519619047619047</v>
      </c>
      <c r="AE1174" t="s">
        <v>7949</v>
      </c>
      <c r="AH1174">
        <v>0</v>
      </c>
      <c r="AI1174">
        <v>0</v>
      </c>
    </row>
    <row r="1175" spans="2:35" x14ac:dyDescent="0.25">
      <c r="B1175">
        <v>2090</v>
      </c>
      <c r="J1175" t="s">
        <v>22089</v>
      </c>
      <c r="K1175" t="s">
        <v>22103</v>
      </c>
      <c r="L1175" t="s">
        <v>22127</v>
      </c>
      <c r="M1175" t="s">
        <v>22215</v>
      </c>
      <c r="N1175" t="s">
        <v>23337</v>
      </c>
      <c r="O1175" t="s">
        <v>27617</v>
      </c>
      <c r="P1175">
        <v>7</v>
      </c>
      <c r="Q1175">
        <v>2</v>
      </c>
      <c r="R1175">
        <v>2.9</v>
      </c>
      <c r="S1175">
        <v>3.24</v>
      </c>
      <c r="T1175">
        <v>402.38</v>
      </c>
      <c r="U1175">
        <v>90.35</v>
      </c>
      <c r="V1175">
        <v>3.04</v>
      </c>
      <c r="X1175">
        <v>7.47</v>
      </c>
      <c r="Y1175">
        <v>3</v>
      </c>
      <c r="Z1175" t="s">
        <v>4250</v>
      </c>
      <c r="AA1175">
        <v>0</v>
      </c>
      <c r="AB1175">
        <v>4</v>
      </c>
      <c r="AC1175">
        <v>4.6156190476190471</v>
      </c>
      <c r="AE1175" t="s">
        <v>7949</v>
      </c>
      <c r="AH1175">
        <v>0</v>
      </c>
      <c r="AI1175">
        <v>0</v>
      </c>
    </row>
    <row r="1176" spans="2:35" x14ac:dyDescent="0.25">
      <c r="B1176">
        <v>29.1</v>
      </c>
      <c r="J1176" t="s">
        <v>22089</v>
      </c>
      <c r="K1176" t="s">
        <v>22103</v>
      </c>
      <c r="L1176" t="s">
        <v>22127</v>
      </c>
      <c r="M1176" t="s">
        <v>22215</v>
      </c>
      <c r="N1176" t="s">
        <v>23338</v>
      </c>
      <c r="O1176" t="s">
        <v>27618</v>
      </c>
      <c r="P1176">
        <v>6</v>
      </c>
      <c r="Q1176">
        <v>2</v>
      </c>
      <c r="R1176">
        <v>3.98</v>
      </c>
      <c r="S1176">
        <v>3.98</v>
      </c>
      <c r="T1176">
        <v>432.29</v>
      </c>
      <c r="U1176">
        <v>85.42</v>
      </c>
      <c r="V1176">
        <v>4.58</v>
      </c>
      <c r="X1176">
        <v>4.9000000000000004</v>
      </c>
      <c r="Y1176">
        <v>3</v>
      </c>
      <c r="Z1176" t="s">
        <v>4250</v>
      </c>
      <c r="AA1176">
        <v>0</v>
      </c>
      <c r="AB1176">
        <v>4</v>
      </c>
      <c r="AC1176">
        <v>3.5036428571428568</v>
      </c>
      <c r="AE1176" t="s">
        <v>7949</v>
      </c>
      <c r="AH1176">
        <v>0</v>
      </c>
      <c r="AI1176">
        <v>0</v>
      </c>
    </row>
    <row r="1177" spans="2:35" x14ac:dyDescent="0.25">
      <c r="B1177">
        <v>1260</v>
      </c>
      <c r="J1177" t="s">
        <v>22089</v>
      </c>
      <c r="K1177" t="s">
        <v>22103</v>
      </c>
      <c r="L1177" t="s">
        <v>22127</v>
      </c>
      <c r="M1177" t="s">
        <v>22215</v>
      </c>
      <c r="N1177" t="s">
        <v>23339</v>
      </c>
      <c r="O1177" t="s">
        <v>27619</v>
      </c>
    </row>
    <row r="1178" spans="2:35" x14ac:dyDescent="0.25">
      <c r="B1178">
        <v>27.8</v>
      </c>
      <c r="J1178" t="s">
        <v>22089</v>
      </c>
      <c r="K1178" t="s">
        <v>22103</v>
      </c>
      <c r="L1178" t="s">
        <v>22127</v>
      </c>
      <c r="M1178" t="s">
        <v>22215</v>
      </c>
      <c r="N1178" t="s">
        <v>23340</v>
      </c>
      <c r="O1178" t="s">
        <v>27620</v>
      </c>
      <c r="P1178">
        <v>6</v>
      </c>
      <c r="Q1178">
        <v>2</v>
      </c>
      <c r="R1178">
        <v>3.24</v>
      </c>
      <c r="S1178">
        <v>3.24</v>
      </c>
      <c r="T1178">
        <v>451.81</v>
      </c>
      <c r="U1178">
        <v>85.42</v>
      </c>
      <c r="V1178">
        <v>4.5</v>
      </c>
      <c r="X1178">
        <v>4.1900000000000004</v>
      </c>
      <c r="Y1178">
        <v>3</v>
      </c>
      <c r="Z1178" t="s">
        <v>4250</v>
      </c>
      <c r="AA1178">
        <v>0</v>
      </c>
      <c r="AB1178">
        <v>4</v>
      </c>
      <c r="AC1178">
        <v>4.1042142857142849</v>
      </c>
      <c r="AE1178" t="s">
        <v>7949</v>
      </c>
      <c r="AH1178">
        <v>0</v>
      </c>
      <c r="AI1178">
        <v>0</v>
      </c>
    </row>
    <row r="1179" spans="2:35" x14ac:dyDescent="0.25">
      <c r="B1179">
        <v>33.5</v>
      </c>
      <c r="J1179" t="s">
        <v>22089</v>
      </c>
      <c r="K1179" t="s">
        <v>22103</v>
      </c>
      <c r="L1179" t="s">
        <v>22127</v>
      </c>
      <c r="M1179" t="s">
        <v>22215</v>
      </c>
      <c r="N1179" t="s">
        <v>23341</v>
      </c>
      <c r="O1179" t="s">
        <v>27621</v>
      </c>
      <c r="P1179">
        <v>6</v>
      </c>
      <c r="Q1179">
        <v>2</v>
      </c>
      <c r="R1179">
        <v>3.32</v>
      </c>
      <c r="S1179">
        <v>3.32</v>
      </c>
      <c r="T1179">
        <v>433.82</v>
      </c>
      <c r="U1179">
        <v>85.42</v>
      </c>
      <c r="V1179">
        <v>4.3600000000000003</v>
      </c>
      <c r="X1179">
        <v>4.2</v>
      </c>
      <c r="Y1179">
        <v>3</v>
      </c>
      <c r="Z1179" t="s">
        <v>4250</v>
      </c>
      <c r="AA1179">
        <v>0</v>
      </c>
      <c r="AB1179">
        <v>4</v>
      </c>
      <c r="AC1179">
        <v>4.1527142857142856</v>
      </c>
      <c r="AE1179" t="s">
        <v>7949</v>
      </c>
      <c r="AH1179">
        <v>0</v>
      </c>
      <c r="AI1179">
        <v>0</v>
      </c>
    </row>
    <row r="1180" spans="2:35" x14ac:dyDescent="0.25">
      <c r="B1180">
        <v>68.2</v>
      </c>
      <c r="J1180" t="s">
        <v>22089</v>
      </c>
      <c r="K1180" t="s">
        <v>22103</v>
      </c>
      <c r="L1180" t="s">
        <v>22127</v>
      </c>
      <c r="M1180" t="s">
        <v>22215</v>
      </c>
      <c r="N1180" t="s">
        <v>23342</v>
      </c>
      <c r="O1180" t="s">
        <v>27622</v>
      </c>
      <c r="P1180">
        <v>7</v>
      </c>
      <c r="Q1180">
        <v>2</v>
      </c>
      <c r="R1180">
        <v>2.44</v>
      </c>
      <c r="S1180">
        <v>2.44</v>
      </c>
      <c r="T1180">
        <v>440.84</v>
      </c>
      <c r="U1180">
        <v>109.21</v>
      </c>
      <c r="V1180">
        <v>3.94</v>
      </c>
      <c r="X1180">
        <v>4.8899999999999997</v>
      </c>
      <c r="Y1180">
        <v>3</v>
      </c>
      <c r="Z1180" t="s">
        <v>4250</v>
      </c>
      <c r="AA1180">
        <v>0</v>
      </c>
      <c r="AB1180">
        <v>4</v>
      </c>
      <c r="AC1180">
        <v>4.0622380952380954</v>
      </c>
      <c r="AE1180" t="s">
        <v>7949</v>
      </c>
      <c r="AH1180">
        <v>0</v>
      </c>
      <c r="AI1180">
        <v>0</v>
      </c>
    </row>
    <row r="1181" spans="2:35" x14ac:dyDescent="0.25">
      <c r="B1181">
        <v>224</v>
      </c>
      <c r="J1181" t="s">
        <v>22089</v>
      </c>
      <c r="K1181" t="s">
        <v>22103</v>
      </c>
      <c r="L1181" t="s">
        <v>22127</v>
      </c>
      <c r="M1181" t="s">
        <v>22215</v>
      </c>
      <c r="N1181" t="s">
        <v>23343</v>
      </c>
      <c r="O1181" t="s">
        <v>27623</v>
      </c>
      <c r="P1181">
        <v>8</v>
      </c>
      <c r="Q1181">
        <v>2</v>
      </c>
      <c r="R1181">
        <v>1.61</v>
      </c>
      <c r="S1181">
        <v>1.61</v>
      </c>
      <c r="T1181">
        <v>430.39</v>
      </c>
      <c r="U1181">
        <v>107.54</v>
      </c>
      <c r="V1181">
        <v>3.11</v>
      </c>
      <c r="X1181">
        <v>4.2</v>
      </c>
      <c r="Y1181">
        <v>3</v>
      </c>
      <c r="Z1181" t="s">
        <v>4250</v>
      </c>
      <c r="AA1181">
        <v>0</v>
      </c>
      <c r="AB1181">
        <v>5</v>
      </c>
      <c r="AC1181">
        <v>4.4125476190476176</v>
      </c>
      <c r="AE1181" t="s">
        <v>7949</v>
      </c>
      <c r="AH1181">
        <v>0</v>
      </c>
      <c r="AI1181">
        <v>0</v>
      </c>
    </row>
    <row r="1182" spans="2:35" x14ac:dyDescent="0.25">
      <c r="B1182">
        <v>204</v>
      </c>
      <c r="J1182" t="s">
        <v>22089</v>
      </c>
      <c r="K1182" t="s">
        <v>22103</v>
      </c>
      <c r="L1182" t="s">
        <v>22127</v>
      </c>
      <c r="M1182" t="s">
        <v>22215</v>
      </c>
      <c r="N1182" t="s">
        <v>23344</v>
      </c>
      <c r="O1182" t="s">
        <v>27624</v>
      </c>
      <c r="P1182">
        <v>7</v>
      </c>
      <c r="Q1182">
        <v>2</v>
      </c>
      <c r="R1182">
        <v>1.42</v>
      </c>
      <c r="S1182">
        <v>1.42</v>
      </c>
      <c r="T1182">
        <v>468.36</v>
      </c>
      <c r="U1182">
        <v>98.31</v>
      </c>
      <c r="V1182">
        <v>4.12</v>
      </c>
      <c r="X1182">
        <v>4.1900000000000004</v>
      </c>
      <c r="Y1182">
        <v>3</v>
      </c>
      <c r="Z1182" t="s">
        <v>4250</v>
      </c>
      <c r="AA1182">
        <v>0</v>
      </c>
      <c r="AB1182">
        <v>4</v>
      </c>
      <c r="AC1182">
        <v>4.4489999999999998</v>
      </c>
      <c r="AE1182" t="s">
        <v>7949</v>
      </c>
      <c r="AH1182">
        <v>0</v>
      </c>
      <c r="AI1182">
        <v>0</v>
      </c>
    </row>
    <row r="1183" spans="2:35" x14ac:dyDescent="0.25">
      <c r="B1183">
        <v>51.5</v>
      </c>
      <c r="J1183" t="s">
        <v>22089</v>
      </c>
      <c r="K1183" t="s">
        <v>22103</v>
      </c>
      <c r="L1183" t="s">
        <v>22127</v>
      </c>
      <c r="M1183" t="s">
        <v>22215</v>
      </c>
      <c r="N1183" t="s">
        <v>23345</v>
      </c>
      <c r="O1183" t="s">
        <v>27625</v>
      </c>
      <c r="P1183">
        <v>7</v>
      </c>
      <c r="Q1183">
        <v>2</v>
      </c>
      <c r="R1183">
        <v>1.82</v>
      </c>
      <c r="S1183">
        <v>1.82</v>
      </c>
      <c r="T1183">
        <v>460.37</v>
      </c>
      <c r="U1183">
        <v>109.21</v>
      </c>
      <c r="V1183">
        <v>3.86</v>
      </c>
      <c r="X1183">
        <v>3.68</v>
      </c>
      <c r="Y1183">
        <v>3</v>
      </c>
      <c r="Z1183" t="s">
        <v>4250</v>
      </c>
      <c r="AA1183">
        <v>0</v>
      </c>
      <c r="AB1183">
        <v>4</v>
      </c>
      <c r="AC1183">
        <v>4.1427380952380952</v>
      </c>
      <c r="AE1183" t="s">
        <v>7949</v>
      </c>
      <c r="AH1183">
        <v>0</v>
      </c>
      <c r="AI1183">
        <v>0</v>
      </c>
    </row>
    <row r="1184" spans="2:35" x14ac:dyDescent="0.25">
      <c r="B1184">
        <v>2740</v>
      </c>
      <c r="J1184" t="s">
        <v>22089</v>
      </c>
      <c r="K1184" t="s">
        <v>22103</v>
      </c>
      <c r="L1184" t="s">
        <v>22127</v>
      </c>
      <c r="M1184" t="s">
        <v>22215</v>
      </c>
      <c r="N1184" t="s">
        <v>23346</v>
      </c>
      <c r="O1184" t="s">
        <v>27626</v>
      </c>
      <c r="P1184">
        <v>4</v>
      </c>
      <c r="Q1184">
        <v>2</v>
      </c>
      <c r="R1184">
        <v>2.0499999999999998</v>
      </c>
      <c r="S1184">
        <v>2.0499999999999998</v>
      </c>
      <c r="T1184">
        <v>339.36</v>
      </c>
      <c r="U1184">
        <v>59.64</v>
      </c>
      <c r="V1184">
        <v>3.23</v>
      </c>
      <c r="X1184">
        <v>4.76</v>
      </c>
      <c r="Y1184">
        <v>1</v>
      </c>
      <c r="Z1184" t="s">
        <v>4250</v>
      </c>
      <c r="AA1184">
        <v>0</v>
      </c>
      <c r="AB1184">
        <v>5</v>
      </c>
      <c r="AC1184">
        <v>5.4749999999999996</v>
      </c>
      <c r="AE1184" t="s">
        <v>7949</v>
      </c>
      <c r="AH1184">
        <v>0</v>
      </c>
      <c r="AI1184">
        <v>0</v>
      </c>
    </row>
    <row r="1185" spans="2:35" x14ac:dyDescent="0.25">
      <c r="B1185">
        <v>6635</v>
      </c>
      <c r="J1185" t="s">
        <v>22089</v>
      </c>
      <c r="K1185" t="s">
        <v>22103</v>
      </c>
      <c r="L1185" t="s">
        <v>22127</v>
      </c>
      <c r="M1185" t="s">
        <v>22215</v>
      </c>
      <c r="N1185" t="s">
        <v>23347</v>
      </c>
      <c r="O1185" t="s">
        <v>27627</v>
      </c>
      <c r="P1185">
        <v>4</v>
      </c>
      <c r="Q1185">
        <v>2</v>
      </c>
      <c r="R1185">
        <v>2.56</v>
      </c>
      <c r="S1185">
        <v>2.56</v>
      </c>
      <c r="T1185">
        <v>385.39</v>
      </c>
      <c r="U1185">
        <v>59.64</v>
      </c>
      <c r="V1185">
        <v>3.48</v>
      </c>
      <c r="X1185">
        <v>4.34</v>
      </c>
      <c r="Y1185">
        <v>2</v>
      </c>
      <c r="Z1185" t="s">
        <v>4250</v>
      </c>
      <c r="AA1185">
        <v>0</v>
      </c>
      <c r="AB1185">
        <v>4</v>
      </c>
      <c r="AC1185">
        <v>5.0386428571428574</v>
      </c>
      <c r="AE1185" t="s">
        <v>7949</v>
      </c>
      <c r="AH1185">
        <v>0</v>
      </c>
      <c r="AI1185">
        <v>0</v>
      </c>
    </row>
    <row r="1186" spans="2:35" x14ac:dyDescent="0.25">
      <c r="B1186">
        <v>13650</v>
      </c>
      <c r="J1186" t="s">
        <v>22089</v>
      </c>
      <c r="K1186" t="s">
        <v>22103</v>
      </c>
      <c r="L1186" t="s">
        <v>22127</v>
      </c>
      <c r="M1186" t="s">
        <v>22215</v>
      </c>
      <c r="N1186" t="s">
        <v>23348</v>
      </c>
      <c r="O1186" t="s">
        <v>27628</v>
      </c>
      <c r="P1186">
        <v>4</v>
      </c>
      <c r="Q1186">
        <v>2</v>
      </c>
      <c r="R1186">
        <v>3.52</v>
      </c>
      <c r="S1186">
        <v>3.52</v>
      </c>
      <c r="T1186">
        <v>435.88</v>
      </c>
      <c r="U1186">
        <v>59.64</v>
      </c>
      <c r="V1186">
        <v>4.82</v>
      </c>
      <c r="X1186">
        <v>4.62</v>
      </c>
      <c r="Y1186">
        <v>2</v>
      </c>
      <c r="Z1186" t="s">
        <v>4250</v>
      </c>
      <c r="AA1186">
        <v>0</v>
      </c>
      <c r="AB1186">
        <v>6</v>
      </c>
      <c r="AC1186">
        <v>3.9380000000000002</v>
      </c>
      <c r="AE1186" t="s">
        <v>7949</v>
      </c>
      <c r="AH1186">
        <v>0</v>
      </c>
      <c r="AI1186">
        <v>0</v>
      </c>
    </row>
    <row r="1187" spans="2:35" x14ac:dyDescent="0.25">
      <c r="B1187">
        <v>11160</v>
      </c>
      <c r="J1187" t="s">
        <v>22089</v>
      </c>
      <c r="K1187" t="s">
        <v>22103</v>
      </c>
      <c r="L1187" t="s">
        <v>22127</v>
      </c>
      <c r="M1187" t="s">
        <v>22215</v>
      </c>
      <c r="N1187" t="s">
        <v>23349</v>
      </c>
      <c r="O1187" t="s">
        <v>27629</v>
      </c>
      <c r="P1187">
        <v>4</v>
      </c>
      <c r="Q1187">
        <v>2</v>
      </c>
      <c r="R1187">
        <v>2.92</v>
      </c>
      <c r="S1187">
        <v>2.92</v>
      </c>
      <c r="T1187">
        <v>401.43</v>
      </c>
      <c r="U1187">
        <v>59.64</v>
      </c>
      <c r="V1187">
        <v>4.24</v>
      </c>
      <c r="X1187">
        <v>4.62</v>
      </c>
      <c r="Y1187">
        <v>2</v>
      </c>
      <c r="Z1187" t="s">
        <v>4250</v>
      </c>
      <c r="AA1187">
        <v>0</v>
      </c>
      <c r="AB1187">
        <v>6</v>
      </c>
      <c r="AC1187">
        <v>4.7440714285714289</v>
      </c>
      <c r="AE1187" t="s">
        <v>7949</v>
      </c>
      <c r="AH1187">
        <v>0</v>
      </c>
      <c r="AI1187">
        <v>0</v>
      </c>
    </row>
    <row r="1188" spans="2:35" x14ac:dyDescent="0.25">
      <c r="B1188">
        <v>9415</v>
      </c>
      <c r="J1188" t="s">
        <v>22089</v>
      </c>
      <c r="K1188" t="s">
        <v>22103</v>
      </c>
      <c r="L1188" t="s">
        <v>22127</v>
      </c>
      <c r="M1188" t="s">
        <v>22215</v>
      </c>
      <c r="N1188" t="s">
        <v>23350</v>
      </c>
      <c r="O1188" t="s">
        <v>27630</v>
      </c>
      <c r="P1188">
        <v>4</v>
      </c>
      <c r="Q1188">
        <v>2</v>
      </c>
      <c r="R1188">
        <v>2.92</v>
      </c>
      <c r="S1188">
        <v>2.92</v>
      </c>
      <c r="T1188">
        <v>401.43</v>
      </c>
      <c r="U1188">
        <v>59.64</v>
      </c>
      <c r="V1188">
        <v>4.24</v>
      </c>
      <c r="X1188">
        <v>4.62</v>
      </c>
      <c r="Y1188">
        <v>2</v>
      </c>
      <c r="Z1188" t="s">
        <v>4250</v>
      </c>
      <c r="AA1188">
        <v>0</v>
      </c>
      <c r="AB1188">
        <v>6</v>
      </c>
      <c r="AC1188">
        <v>4.7440714285714289</v>
      </c>
      <c r="AE1188" t="s">
        <v>7949</v>
      </c>
      <c r="AH1188">
        <v>0</v>
      </c>
      <c r="AI1188">
        <v>0</v>
      </c>
    </row>
    <row r="1189" spans="2:35" x14ac:dyDescent="0.25">
      <c r="B1189">
        <v>159</v>
      </c>
      <c r="J1189" t="s">
        <v>22089</v>
      </c>
      <c r="K1189" t="s">
        <v>22103</v>
      </c>
      <c r="L1189" t="s">
        <v>22127</v>
      </c>
      <c r="M1189" t="s">
        <v>22215</v>
      </c>
      <c r="N1189" t="s">
        <v>23351</v>
      </c>
      <c r="O1189" t="s">
        <v>27631</v>
      </c>
      <c r="P1189">
        <v>6</v>
      </c>
      <c r="Q1189">
        <v>2</v>
      </c>
      <c r="R1189">
        <v>0.2</v>
      </c>
      <c r="S1189">
        <v>0.2</v>
      </c>
      <c r="T1189">
        <v>417.79</v>
      </c>
      <c r="U1189">
        <v>77.459999999999994</v>
      </c>
      <c r="V1189">
        <v>3.58</v>
      </c>
      <c r="X1189">
        <v>5.2</v>
      </c>
      <c r="Y1189">
        <v>2</v>
      </c>
      <c r="Z1189" t="s">
        <v>4250</v>
      </c>
      <c r="AA1189">
        <v>0</v>
      </c>
      <c r="AB1189">
        <v>6</v>
      </c>
      <c r="AC1189">
        <v>5.0872142857142846</v>
      </c>
      <c r="AE1189" t="s">
        <v>7949</v>
      </c>
      <c r="AH1189">
        <v>0</v>
      </c>
      <c r="AI1189">
        <v>0</v>
      </c>
    </row>
    <row r="1190" spans="2:35" x14ac:dyDescent="0.25">
      <c r="B1190">
        <v>95.4</v>
      </c>
      <c r="J1190" t="s">
        <v>22089</v>
      </c>
      <c r="K1190" t="s">
        <v>22103</v>
      </c>
      <c r="L1190" t="s">
        <v>22127</v>
      </c>
      <c r="M1190" t="s">
        <v>22215</v>
      </c>
      <c r="N1190" t="s">
        <v>23352</v>
      </c>
      <c r="O1190" t="s">
        <v>27632</v>
      </c>
      <c r="P1190">
        <v>6</v>
      </c>
      <c r="Q1190">
        <v>2</v>
      </c>
      <c r="R1190">
        <v>0.14000000000000001</v>
      </c>
      <c r="S1190">
        <v>0.14000000000000001</v>
      </c>
      <c r="T1190">
        <v>435.78</v>
      </c>
      <c r="U1190">
        <v>77.459999999999994</v>
      </c>
      <c r="V1190">
        <v>3.88</v>
      </c>
      <c r="X1190">
        <v>4.34</v>
      </c>
      <c r="Y1190">
        <v>2</v>
      </c>
      <c r="Z1190" t="s">
        <v>4250</v>
      </c>
      <c r="AA1190">
        <v>0</v>
      </c>
      <c r="AB1190">
        <v>6</v>
      </c>
      <c r="AC1190">
        <v>4.9587142857142874</v>
      </c>
      <c r="AE1190" t="s">
        <v>7949</v>
      </c>
      <c r="AH1190">
        <v>0</v>
      </c>
      <c r="AI1190">
        <v>0</v>
      </c>
    </row>
    <row r="1191" spans="2:35" x14ac:dyDescent="0.25">
      <c r="B1191">
        <v>5995</v>
      </c>
      <c r="J1191" t="s">
        <v>22089</v>
      </c>
      <c r="K1191" t="s">
        <v>22103</v>
      </c>
      <c r="L1191" t="s">
        <v>22127</v>
      </c>
      <c r="M1191" t="s">
        <v>22215</v>
      </c>
      <c r="N1191" t="s">
        <v>23353</v>
      </c>
      <c r="O1191" t="s">
        <v>27633</v>
      </c>
      <c r="P1191">
        <v>4</v>
      </c>
      <c r="Q1191">
        <v>2</v>
      </c>
      <c r="R1191">
        <v>2.0099999999999998</v>
      </c>
      <c r="S1191">
        <v>2.0099999999999998</v>
      </c>
      <c r="T1191">
        <v>351.37</v>
      </c>
      <c r="U1191">
        <v>59.64</v>
      </c>
      <c r="V1191">
        <v>3.4</v>
      </c>
      <c r="X1191">
        <v>4.4000000000000004</v>
      </c>
      <c r="Y1191">
        <v>1</v>
      </c>
      <c r="Z1191" t="s">
        <v>4250</v>
      </c>
      <c r="AA1191">
        <v>0</v>
      </c>
      <c r="AB1191">
        <v>5</v>
      </c>
      <c r="AC1191">
        <v>5.4950000000000001</v>
      </c>
      <c r="AE1191" t="s">
        <v>7949</v>
      </c>
      <c r="AH1191">
        <v>0</v>
      </c>
      <c r="AI1191">
        <v>0</v>
      </c>
    </row>
    <row r="1192" spans="2:35" x14ac:dyDescent="0.25">
      <c r="B1192">
        <v>2100</v>
      </c>
      <c r="J1192" t="s">
        <v>22089</v>
      </c>
      <c r="K1192" t="s">
        <v>22103</v>
      </c>
      <c r="L1192" t="s">
        <v>22127</v>
      </c>
      <c r="M1192" t="s">
        <v>22215</v>
      </c>
      <c r="N1192" t="s">
        <v>23354</v>
      </c>
      <c r="O1192" t="s">
        <v>27634</v>
      </c>
      <c r="P1192">
        <v>4</v>
      </c>
      <c r="Q1192">
        <v>2</v>
      </c>
      <c r="R1192">
        <v>1.47</v>
      </c>
      <c r="S1192">
        <v>1.48</v>
      </c>
      <c r="T1192">
        <v>393.33</v>
      </c>
      <c r="U1192">
        <v>59.64</v>
      </c>
      <c r="V1192">
        <v>3.77</v>
      </c>
      <c r="X1192">
        <v>4.62</v>
      </c>
      <c r="Y1192">
        <v>1</v>
      </c>
      <c r="Z1192" t="s">
        <v>4250</v>
      </c>
      <c r="AA1192">
        <v>0</v>
      </c>
      <c r="AB1192">
        <v>5</v>
      </c>
      <c r="AC1192">
        <v>5.2619285714285713</v>
      </c>
      <c r="AE1192" t="s">
        <v>7949</v>
      </c>
      <c r="AH1192">
        <v>0</v>
      </c>
      <c r="AI1192">
        <v>0</v>
      </c>
    </row>
    <row r="1193" spans="2:35" x14ac:dyDescent="0.25">
      <c r="B1193">
        <v>2845</v>
      </c>
      <c r="J1193" t="s">
        <v>22089</v>
      </c>
      <c r="K1193" t="s">
        <v>22103</v>
      </c>
      <c r="L1193" t="s">
        <v>22127</v>
      </c>
      <c r="M1193" t="s">
        <v>22215</v>
      </c>
      <c r="N1193" t="s">
        <v>23355</v>
      </c>
      <c r="O1193" t="s">
        <v>27635</v>
      </c>
      <c r="P1193">
        <v>5</v>
      </c>
      <c r="Q1193">
        <v>2</v>
      </c>
      <c r="R1193">
        <v>0.96</v>
      </c>
      <c r="S1193">
        <v>0.96</v>
      </c>
      <c r="T1193">
        <v>396.8</v>
      </c>
      <c r="U1193">
        <v>72.53</v>
      </c>
      <c r="V1193">
        <v>3.68</v>
      </c>
      <c r="X1193">
        <v>4.3499999999999996</v>
      </c>
      <c r="Y1193">
        <v>2</v>
      </c>
      <c r="Z1193" t="s">
        <v>4250</v>
      </c>
      <c r="AA1193">
        <v>0</v>
      </c>
      <c r="AB1193">
        <v>5</v>
      </c>
      <c r="AC1193">
        <v>5.2371428571428567</v>
      </c>
      <c r="AE1193" t="s">
        <v>7949</v>
      </c>
      <c r="AH1193">
        <v>0</v>
      </c>
      <c r="AI1193">
        <v>0</v>
      </c>
    </row>
    <row r="1194" spans="2:35" x14ac:dyDescent="0.25">
      <c r="B1194">
        <v>13850</v>
      </c>
      <c r="J1194" t="s">
        <v>22089</v>
      </c>
      <c r="K1194" t="s">
        <v>22103</v>
      </c>
      <c r="L1194" t="s">
        <v>22127</v>
      </c>
      <c r="M1194" t="s">
        <v>22215</v>
      </c>
      <c r="N1194" t="s">
        <v>23356</v>
      </c>
      <c r="O1194" t="s">
        <v>27636</v>
      </c>
      <c r="P1194">
        <v>5</v>
      </c>
      <c r="Q1194">
        <v>2</v>
      </c>
      <c r="R1194">
        <v>1.62</v>
      </c>
      <c r="S1194">
        <v>1.62</v>
      </c>
      <c r="T1194">
        <v>410.83</v>
      </c>
      <c r="U1194">
        <v>72.53</v>
      </c>
      <c r="V1194">
        <v>4.24</v>
      </c>
      <c r="X1194">
        <v>4.3499999999999996</v>
      </c>
      <c r="Y1194">
        <v>2</v>
      </c>
      <c r="Z1194" t="s">
        <v>4250</v>
      </c>
      <c r="AA1194">
        <v>0</v>
      </c>
      <c r="AB1194">
        <v>5</v>
      </c>
      <c r="AC1194">
        <v>5.1369285714285713</v>
      </c>
      <c r="AE1194" t="s">
        <v>7949</v>
      </c>
      <c r="AH1194">
        <v>0</v>
      </c>
      <c r="AI1194">
        <v>0</v>
      </c>
    </row>
    <row r="1195" spans="2:35" x14ac:dyDescent="0.25">
      <c r="B1195">
        <v>1410</v>
      </c>
      <c r="J1195" t="s">
        <v>22089</v>
      </c>
      <c r="K1195" t="s">
        <v>22103</v>
      </c>
      <c r="L1195" t="s">
        <v>22127</v>
      </c>
      <c r="M1195" t="s">
        <v>22215</v>
      </c>
      <c r="N1195" t="s">
        <v>23357</v>
      </c>
      <c r="O1195" t="s">
        <v>27637</v>
      </c>
      <c r="P1195">
        <v>4</v>
      </c>
      <c r="Q1195">
        <v>2</v>
      </c>
      <c r="R1195">
        <v>1.52</v>
      </c>
      <c r="S1195">
        <v>1.53</v>
      </c>
      <c r="T1195">
        <v>325.33</v>
      </c>
      <c r="U1195">
        <v>59.64</v>
      </c>
      <c r="V1195">
        <v>2.84</v>
      </c>
      <c r="X1195">
        <v>4.62</v>
      </c>
      <c r="Y1195">
        <v>1</v>
      </c>
      <c r="Z1195" t="s">
        <v>4250</v>
      </c>
      <c r="AA1195">
        <v>0</v>
      </c>
      <c r="AB1195">
        <v>5</v>
      </c>
      <c r="AC1195">
        <v>5.5</v>
      </c>
      <c r="AE1195" t="s">
        <v>7949</v>
      </c>
      <c r="AH1195">
        <v>0</v>
      </c>
      <c r="AI1195">
        <v>0</v>
      </c>
    </row>
    <row r="1196" spans="2:35" x14ac:dyDescent="0.25">
      <c r="B1196">
        <v>143</v>
      </c>
      <c r="J1196" t="s">
        <v>22089</v>
      </c>
      <c r="K1196" t="s">
        <v>22103</v>
      </c>
      <c r="L1196" t="s">
        <v>22127</v>
      </c>
      <c r="M1196" t="s">
        <v>22215</v>
      </c>
      <c r="N1196" t="s">
        <v>23358</v>
      </c>
      <c r="O1196" t="s">
        <v>27638</v>
      </c>
    </row>
    <row r="1197" spans="2:35" x14ac:dyDescent="0.25">
      <c r="B1197">
        <v>3445</v>
      </c>
      <c r="J1197" t="s">
        <v>22089</v>
      </c>
      <c r="K1197" t="s">
        <v>22103</v>
      </c>
      <c r="L1197" t="s">
        <v>22127</v>
      </c>
      <c r="M1197" t="s">
        <v>22215</v>
      </c>
      <c r="N1197" t="s">
        <v>23358</v>
      </c>
      <c r="O1197" t="s">
        <v>27638</v>
      </c>
    </row>
    <row r="1198" spans="2:35" x14ac:dyDescent="0.25">
      <c r="B1198">
        <v>3070</v>
      </c>
      <c r="J1198" t="s">
        <v>22089</v>
      </c>
      <c r="K1198" t="s">
        <v>22103</v>
      </c>
      <c r="L1198" t="s">
        <v>22127</v>
      </c>
      <c r="M1198" t="s">
        <v>22215</v>
      </c>
      <c r="N1198" t="s">
        <v>23359</v>
      </c>
      <c r="O1198" t="s">
        <v>27639</v>
      </c>
      <c r="P1198">
        <v>5</v>
      </c>
      <c r="Q1198">
        <v>2</v>
      </c>
      <c r="R1198">
        <v>2.46</v>
      </c>
      <c r="S1198">
        <v>2.46</v>
      </c>
      <c r="T1198">
        <v>481.32</v>
      </c>
      <c r="U1198">
        <v>72.53</v>
      </c>
      <c r="V1198">
        <v>4.67</v>
      </c>
      <c r="X1198">
        <v>4.25</v>
      </c>
      <c r="Y1198">
        <v>2</v>
      </c>
      <c r="Z1198" t="s">
        <v>4250</v>
      </c>
      <c r="AA1198">
        <v>0</v>
      </c>
      <c r="AB1198">
        <v>4</v>
      </c>
      <c r="AC1198">
        <v>4.4034285714285719</v>
      </c>
      <c r="AE1198" t="s">
        <v>7949</v>
      </c>
      <c r="AH1198">
        <v>0</v>
      </c>
      <c r="AI1198">
        <v>0</v>
      </c>
    </row>
    <row r="1199" spans="2:35" x14ac:dyDescent="0.25">
      <c r="B1199">
        <v>968</v>
      </c>
      <c r="J1199" t="s">
        <v>22089</v>
      </c>
      <c r="K1199" t="s">
        <v>22103</v>
      </c>
      <c r="L1199" t="s">
        <v>22127</v>
      </c>
      <c r="M1199" t="s">
        <v>22215</v>
      </c>
      <c r="N1199" t="s">
        <v>23360</v>
      </c>
      <c r="O1199" t="s">
        <v>27640</v>
      </c>
    </row>
    <row r="1200" spans="2:35" x14ac:dyDescent="0.25">
      <c r="B1200">
        <v>315</v>
      </c>
      <c r="J1200" t="s">
        <v>22089</v>
      </c>
      <c r="K1200" t="s">
        <v>22103</v>
      </c>
      <c r="L1200" t="s">
        <v>22127</v>
      </c>
      <c r="M1200" t="s">
        <v>22215</v>
      </c>
      <c r="N1200" t="s">
        <v>23361</v>
      </c>
      <c r="O1200" t="s">
        <v>27641</v>
      </c>
    </row>
    <row r="1201" spans="2:35" x14ac:dyDescent="0.25">
      <c r="B1201">
        <v>253</v>
      </c>
      <c r="J1201" t="s">
        <v>22089</v>
      </c>
      <c r="K1201" t="s">
        <v>22103</v>
      </c>
      <c r="L1201" t="s">
        <v>22127</v>
      </c>
      <c r="M1201" t="s">
        <v>22215</v>
      </c>
      <c r="N1201" t="s">
        <v>23362</v>
      </c>
      <c r="O1201" t="s">
        <v>27642</v>
      </c>
    </row>
    <row r="1202" spans="2:35" x14ac:dyDescent="0.25">
      <c r="B1202">
        <v>25.1</v>
      </c>
      <c r="J1202" t="s">
        <v>22089</v>
      </c>
      <c r="K1202" t="s">
        <v>22103</v>
      </c>
      <c r="L1202" t="s">
        <v>22127</v>
      </c>
      <c r="M1202" t="s">
        <v>22215</v>
      </c>
      <c r="N1202" t="s">
        <v>23363</v>
      </c>
      <c r="O1202" t="s">
        <v>27643</v>
      </c>
      <c r="P1202">
        <v>7</v>
      </c>
      <c r="Q1202">
        <v>2</v>
      </c>
      <c r="R1202">
        <v>1.1000000000000001</v>
      </c>
      <c r="S1202">
        <v>1.1100000000000001</v>
      </c>
      <c r="T1202">
        <v>443.87</v>
      </c>
      <c r="U1202">
        <v>122.62</v>
      </c>
      <c r="V1202">
        <v>2.9</v>
      </c>
      <c r="W1202">
        <v>9.77</v>
      </c>
      <c r="X1202">
        <v>4.87</v>
      </c>
      <c r="Y1202">
        <v>2</v>
      </c>
      <c r="Z1202" t="s">
        <v>4250</v>
      </c>
      <c r="AA1202">
        <v>0</v>
      </c>
      <c r="AB1202">
        <v>6</v>
      </c>
      <c r="AC1202">
        <v>3.900928571428572</v>
      </c>
      <c r="AE1202" t="s">
        <v>7949</v>
      </c>
      <c r="AH1202">
        <v>0</v>
      </c>
      <c r="AI1202">
        <v>0</v>
      </c>
    </row>
    <row r="1203" spans="2:35" x14ac:dyDescent="0.25">
      <c r="B1203">
        <v>39.1</v>
      </c>
      <c r="J1203" t="s">
        <v>22089</v>
      </c>
      <c r="K1203" t="s">
        <v>22103</v>
      </c>
      <c r="L1203" t="s">
        <v>22127</v>
      </c>
      <c r="M1203" t="s">
        <v>22215</v>
      </c>
      <c r="N1203" t="s">
        <v>23364</v>
      </c>
      <c r="O1203" t="s">
        <v>27644</v>
      </c>
      <c r="P1203">
        <v>7</v>
      </c>
      <c r="Q1203">
        <v>3</v>
      </c>
      <c r="R1203">
        <v>0.16</v>
      </c>
      <c r="S1203">
        <v>0.17</v>
      </c>
      <c r="T1203">
        <v>429.84</v>
      </c>
      <c r="U1203">
        <v>133.62</v>
      </c>
      <c r="V1203">
        <v>2.25</v>
      </c>
      <c r="W1203">
        <v>10.15</v>
      </c>
      <c r="X1203">
        <v>4.87</v>
      </c>
      <c r="Y1203">
        <v>2</v>
      </c>
      <c r="Z1203" t="s">
        <v>4250</v>
      </c>
      <c r="AA1203">
        <v>0</v>
      </c>
      <c r="AB1203">
        <v>5</v>
      </c>
      <c r="AC1203">
        <v>3.6678095238095239</v>
      </c>
      <c r="AE1203" t="s">
        <v>7949</v>
      </c>
      <c r="AH1203">
        <v>0</v>
      </c>
      <c r="AI1203">
        <v>0</v>
      </c>
    </row>
    <row r="1204" spans="2:35" x14ac:dyDescent="0.25">
      <c r="B1204">
        <v>35.200000000000003</v>
      </c>
      <c r="J1204" t="s">
        <v>22089</v>
      </c>
      <c r="K1204" t="s">
        <v>22103</v>
      </c>
      <c r="L1204" t="s">
        <v>22127</v>
      </c>
      <c r="M1204" t="s">
        <v>22215</v>
      </c>
      <c r="N1204" t="s">
        <v>23365</v>
      </c>
      <c r="O1204" t="s">
        <v>27645</v>
      </c>
      <c r="P1204">
        <v>6</v>
      </c>
      <c r="Q1204">
        <v>2</v>
      </c>
      <c r="R1204">
        <v>0.7</v>
      </c>
      <c r="S1204">
        <v>0.72</v>
      </c>
      <c r="T1204">
        <v>419.34</v>
      </c>
      <c r="U1204">
        <v>113.39</v>
      </c>
      <c r="V1204">
        <v>2.68</v>
      </c>
      <c r="W1204">
        <v>8.6</v>
      </c>
      <c r="X1204">
        <v>4.17</v>
      </c>
      <c r="Y1204">
        <v>2</v>
      </c>
      <c r="Z1204" t="s">
        <v>4250</v>
      </c>
      <c r="AA1204">
        <v>0</v>
      </c>
      <c r="AB1204">
        <v>4</v>
      </c>
      <c r="AC1204">
        <v>4.2964761904761906</v>
      </c>
      <c r="AE1204" t="s">
        <v>7949</v>
      </c>
      <c r="AH1204">
        <v>0</v>
      </c>
      <c r="AI1204">
        <v>0</v>
      </c>
    </row>
    <row r="1205" spans="2:35" x14ac:dyDescent="0.25">
      <c r="B1205">
        <v>91.5</v>
      </c>
      <c r="J1205" t="s">
        <v>22089</v>
      </c>
      <c r="K1205" t="s">
        <v>22103</v>
      </c>
      <c r="L1205" t="s">
        <v>22127</v>
      </c>
      <c r="M1205" t="s">
        <v>22215</v>
      </c>
      <c r="N1205" t="s">
        <v>23366</v>
      </c>
      <c r="O1205" t="s">
        <v>27646</v>
      </c>
      <c r="P1205">
        <v>7</v>
      </c>
      <c r="Q1205">
        <v>2</v>
      </c>
      <c r="R1205">
        <v>0.72</v>
      </c>
      <c r="S1205">
        <v>0.72</v>
      </c>
      <c r="T1205">
        <v>444.42</v>
      </c>
      <c r="U1205">
        <v>116.63</v>
      </c>
      <c r="V1205">
        <v>2.6</v>
      </c>
      <c r="W1205">
        <v>9.58</v>
      </c>
      <c r="X1205">
        <v>4.17</v>
      </c>
      <c r="Y1205">
        <v>2</v>
      </c>
      <c r="Z1205" t="s">
        <v>4250</v>
      </c>
      <c r="AA1205">
        <v>0</v>
      </c>
      <c r="AB1205">
        <v>5</v>
      </c>
      <c r="AC1205">
        <v>4.0093333333333332</v>
      </c>
      <c r="AE1205" t="s">
        <v>7949</v>
      </c>
      <c r="AH1205">
        <v>0</v>
      </c>
      <c r="AI1205">
        <v>0</v>
      </c>
    </row>
    <row r="1206" spans="2:35" x14ac:dyDescent="0.25">
      <c r="B1206">
        <v>25</v>
      </c>
      <c r="J1206" t="s">
        <v>22089</v>
      </c>
      <c r="K1206" t="s">
        <v>22103</v>
      </c>
      <c r="L1206" t="s">
        <v>22127</v>
      </c>
      <c r="M1206" t="s">
        <v>22215</v>
      </c>
      <c r="N1206" t="s">
        <v>23367</v>
      </c>
      <c r="O1206" t="s">
        <v>27647</v>
      </c>
      <c r="P1206">
        <v>6</v>
      </c>
      <c r="Q1206">
        <v>2</v>
      </c>
      <c r="R1206">
        <v>1.96</v>
      </c>
      <c r="S1206">
        <v>1.97</v>
      </c>
      <c r="T1206">
        <v>415.38</v>
      </c>
      <c r="U1206">
        <v>113.39</v>
      </c>
      <c r="V1206">
        <v>2.85</v>
      </c>
      <c r="W1206">
        <v>9.9499999999999993</v>
      </c>
      <c r="X1206">
        <v>4.18</v>
      </c>
      <c r="Y1206">
        <v>2</v>
      </c>
      <c r="Z1206" t="s">
        <v>4250</v>
      </c>
      <c r="AA1206">
        <v>0</v>
      </c>
      <c r="AB1206">
        <v>4</v>
      </c>
      <c r="AC1206">
        <v>4.324761904761905</v>
      </c>
      <c r="AE1206" t="s">
        <v>7949</v>
      </c>
      <c r="AH1206">
        <v>0</v>
      </c>
      <c r="AI1206">
        <v>0</v>
      </c>
    </row>
    <row r="1207" spans="2:35" x14ac:dyDescent="0.25">
      <c r="B1207">
        <v>11.6</v>
      </c>
      <c r="J1207" t="s">
        <v>22089</v>
      </c>
      <c r="K1207" t="s">
        <v>22103</v>
      </c>
      <c r="L1207" t="s">
        <v>22127</v>
      </c>
      <c r="M1207" t="s">
        <v>22215</v>
      </c>
      <c r="N1207" t="s">
        <v>23368</v>
      </c>
      <c r="O1207" t="s">
        <v>27648</v>
      </c>
      <c r="P1207">
        <v>7</v>
      </c>
      <c r="Q1207">
        <v>2</v>
      </c>
      <c r="R1207">
        <v>1.02</v>
      </c>
      <c r="S1207">
        <v>1.03</v>
      </c>
      <c r="T1207">
        <v>445.4</v>
      </c>
      <c r="U1207">
        <v>122.62</v>
      </c>
      <c r="V1207">
        <v>2.68</v>
      </c>
      <c r="W1207">
        <v>9.6300000000000008</v>
      </c>
      <c r="X1207">
        <v>4.17</v>
      </c>
      <c r="Y1207">
        <v>2</v>
      </c>
      <c r="Z1207" t="s">
        <v>4250</v>
      </c>
      <c r="AA1207">
        <v>0</v>
      </c>
      <c r="AB1207">
        <v>6</v>
      </c>
      <c r="AC1207">
        <v>3.89</v>
      </c>
      <c r="AE1207" t="s">
        <v>7949</v>
      </c>
      <c r="AH1207">
        <v>0</v>
      </c>
      <c r="AI1207">
        <v>0</v>
      </c>
    </row>
    <row r="1208" spans="2:35" x14ac:dyDescent="0.25">
      <c r="B1208">
        <v>198</v>
      </c>
      <c r="J1208" t="s">
        <v>22089</v>
      </c>
      <c r="K1208" t="s">
        <v>22103</v>
      </c>
      <c r="L1208" t="s">
        <v>22127</v>
      </c>
      <c r="M1208" t="s">
        <v>22215</v>
      </c>
      <c r="N1208" t="s">
        <v>23369</v>
      </c>
      <c r="O1208" t="s">
        <v>27649</v>
      </c>
      <c r="P1208">
        <v>8</v>
      </c>
      <c r="Q1208">
        <v>2</v>
      </c>
      <c r="R1208">
        <v>1.62</v>
      </c>
      <c r="S1208">
        <v>1.63</v>
      </c>
      <c r="T1208">
        <v>407.38</v>
      </c>
      <c r="U1208">
        <v>122.1</v>
      </c>
      <c r="V1208">
        <v>2.68</v>
      </c>
      <c r="X1208">
        <v>5.0599999999999996</v>
      </c>
      <c r="Y1208">
        <v>3</v>
      </c>
      <c r="Z1208" t="s">
        <v>4250</v>
      </c>
      <c r="AA1208">
        <v>0</v>
      </c>
      <c r="AB1208">
        <v>4</v>
      </c>
      <c r="AC1208">
        <v>4.1615714285714276</v>
      </c>
      <c r="AE1208" t="s">
        <v>7949</v>
      </c>
      <c r="AH1208">
        <v>0</v>
      </c>
      <c r="AI1208">
        <v>0</v>
      </c>
    </row>
    <row r="1209" spans="2:35" x14ac:dyDescent="0.25">
      <c r="B1209">
        <v>134</v>
      </c>
      <c r="J1209" t="s">
        <v>22089</v>
      </c>
      <c r="K1209" t="s">
        <v>22103</v>
      </c>
      <c r="L1209" t="s">
        <v>22127</v>
      </c>
      <c r="M1209" t="s">
        <v>22215</v>
      </c>
      <c r="N1209" t="s">
        <v>23370</v>
      </c>
      <c r="O1209" t="s">
        <v>27650</v>
      </c>
      <c r="P1209">
        <v>6</v>
      </c>
      <c r="Q1209">
        <v>2</v>
      </c>
      <c r="R1209">
        <v>1.96</v>
      </c>
      <c r="S1209">
        <v>1.96</v>
      </c>
      <c r="T1209">
        <v>443.43</v>
      </c>
      <c r="U1209">
        <v>113.39</v>
      </c>
      <c r="V1209">
        <v>3.66</v>
      </c>
      <c r="W1209">
        <v>9.91</v>
      </c>
      <c r="X1209">
        <v>4.17</v>
      </c>
      <c r="Y1209">
        <v>2</v>
      </c>
      <c r="Z1209" t="s">
        <v>4250</v>
      </c>
      <c r="AA1209">
        <v>0</v>
      </c>
      <c r="AB1209">
        <v>5</v>
      </c>
      <c r="AC1209">
        <v>4.1244047619047617</v>
      </c>
      <c r="AE1209" t="s">
        <v>7949</v>
      </c>
      <c r="AH1209">
        <v>0</v>
      </c>
      <c r="AI1209">
        <v>0</v>
      </c>
    </row>
    <row r="1210" spans="2:35" x14ac:dyDescent="0.25">
      <c r="B1210">
        <v>14.4</v>
      </c>
      <c r="J1210" t="s">
        <v>22089</v>
      </c>
      <c r="K1210" t="s">
        <v>22103</v>
      </c>
      <c r="L1210" t="s">
        <v>22127</v>
      </c>
      <c r="M1210" t="s">
        <v>22215</v>
      </c>
      <c r="N1210" t="s">
        <v>23371</v>
      </c>
      <c r="O1210" t="s">
        <v>27651</v>
      </c>
      <c r="P1210">
        <v>6</v>
      </c>
      <c r="Q1210">
        <v>2</v>
      </c>
      <c r="R1210">
        <v>1.1000000000000001</v>
      </c>
      <c r="S1210">
        <v>1.1100000000000001</v>
      </c>
      <c r="T1210">
        <v>451.36</v>
      </c>
      <c r="U1210">
        <v>113.39</v>
      </c>
      <c r="V1210">
        <v>3.48</v>
      </c>
      <c r="W1210">
        <v>9.18</v>
      </c>
      <c r="X1210">
        <v>4.17</v>
      </c>
      <c r="Y1210">
        <v>2</v>
      </c>
      <c r="Z1210" t="s">
        <v>4250</v>
      </c>
      <c r="AA1210">
        <v>0</v>
      </c>
      <c r="AB1210">
        <v>5</v>
      </c>
      <c r="AC1210">
        <v>4.0677619047619036</v>
      </c>
      <c r="AE1210" t="s">
        <v>7949</v>
      </c>
      <c r="AH1210">
        <v>0</v>
      </c>
      <c r="AI1210">
        <v>0</v>
      </c>
    </row>
    <row r="1211" spans="2:35" x14ac:dyDescent="0.25">
      <c r="B1211">
        <v>17</v>
      </c>
      <c r="J1211" t="s">
        <v>22089</v>
      </c>
      <c r="K1211" t="s">
        <v>22103</v>
      </c>
      <c r="L1211" t="s">
        <v>22127</v>
      </c>
      <c r="M1211" t="s">
        <v>22215</v>
      </c>
      <c r="N1211" t="s">
        <v>23372</v>
      </c>
      <c r="O1211" t="s">
        <v>27652</v>
      </c>
      <c r="P1211">
        <v>7</v>
      </c>
      <c r="Q1211">
        <v>3</v>
      </c>
      <c r="R1211">
        <v>0.09</v>
      </c>
      <c r="S1211">
        <v>0.09</v>
      </c>
      <c r="T1211">
        <v>431.37</v>
      </c>
      <c r="U1211">
        <v>133.62</v>
      </c>
      <c r="V1211">
        <v>2.0299999999999998</v>
      </c>
      <c r="W1211">
        <v>10.01</v>
      </c>
      <c r="X1211">
        <v>4.17</v>
      </c>
      <c r="Y1211">
        <v>2</v>
      </c>
      <c r="Z1211" t="s">
        <v>4250</v>
      </c>
      <c r="AA1211">
        <v>0</v>
      </c>
      <c r="AB1211">
        <v>5</v>
      </c>
      <c r="AC1211">
        <v>3.6568809523809529</v>
      </c>
      <c r="AE1211" t="s">
        <v>7949</v>
      </c>
      <c r="AH1211">
        <v>0</v>
      </c>
      <c r="AI1211">
        <v>0</v>
      </c>
    </row>
    <row r="1212" spans="2:35" x14ac:dyDescent="0.25">
      <c r="B1212">
        <v>81</v>
      </c>
      <c r="J1212" t="s">
        <v>22089</v>
      </c>
      <c r="K1212" t="s">
        <v>22103</v>
      </c>
      <c r="L1212" t="s">
        <v>22127</v>
      </c>
      <c r="M1212" t="s">
        <v>22215</v>
      </c>
      <c r="N1212" t="s">
        <v>23373</v>
      </c>
      <c r="O1212" t="s">
        <v>27653</v>
      </c>
      <c r="P1212">
        <v>7</v>
      </c>
      <c r="Q1212">
        <v>2</v>
      </c>
      <c r="R1212">
        <v>2.19</v>
      </c>
      <c r="S1212">
        <v>2.2000000000000002</v>
      </c>
      <c r="T1212">
        <v>429.84</v>
      </c>
      <c r="U1212">
        <v>122.62</v>
      </c>
      <c r="V1212">
        <v>2.77</v>
      </c>
      <c r="W1212">
        <v>9.2100000000000009</v>
      </c>
      <c r="X1212">
        <v>4.87</v>
      </c>
      <c r="Y1212">
        <v>2</v>
      </c>
      <c r="Z1212" t="s">
        <v>4250</v>
      </c>
      <c r="AA1212">
        <v>0</v>
      </c>
      <c r="AB1212">
        <v>5</v>
      </c>
      <c r="AC1212">
        <v>3.906142857142858</v>
      </c>
      <c r="AE1212" t="s">
        <v>7949</v>
      </c>
      <c r="AH1212">
        <v>0</v>
      </c>
      <c r="AI1212">
        <v>0</v>
      </c>
    </row>
    <row r="1213" spans="2:35" x14ac:dyDescent="0.25">
      <c r="B1213">
        <v>33.5</v>
      </c>
      <c r="J1213" t="s">
        <v>22089</v>
      </c>
      <c r="K1213" t="s">
        <v>22103</v>
      </c>
      <c r="L1213" t="s">
        <v>22127</v>
      </c>
      <c r="M1213" t="s">
        <v>22215</v>
      </c>
      <c r="N1213" t="s">
        <v>23374</v>
      </c>
      <c r="O1213" t="s">
        <v>27654</v>
      </c>
      <c r="P1213">
        <v>6</v>
      </c>
      <c r="Q1213">
        <v>2</v>
      </c>
      <c r="R1213">
        <v>1.62</v>
      </c>
      <c r="S1213">
        <v>1.64</v>
      </c>
      <c r="T1213">
        <v>433.37</v>
      </c>
      <c r="U1213">
        <v>113.39</v>
      </c>
      <c r="V1213">
        <v>2.99</v>
      </c>
      <c r="W1213">
        <v>8.6</v>
      </c>
      <c r="X1213">
        <v>4.17</v>
      </c>
      <c r="Y1213">
        <v>2</v>
      </c>
      <c r="Z1213" t="s">
        <v>4250</v>
      </c>
      <c r="AA1213">
        <v>0</v>
      </c>
      <c r="AB1213">
        <v>4</v>
      </c>
      <c r="AC1213">
        <v>4.1962619047619043</v>
      </c>
      <c r="AE1213" t="s">
        <v>7949</v>
      </c>
      <c r="AH1213">
        <v>0</v>
      </c>
      <c r="AI1213">
        <v>0</v>
      </c>
    </row>
    <row r="1214" spans="2:35" x14ac:dyDescent="0.25">
      <c r="B1214">
        <v>70.599999999999994</v>
      </c>
      <c r="J1214" t="s">
        <v>22089</v>
      </c>
      <c r="K1214" t="s">
        <v>22103</v>
      </c>
      <c r="L1214" t="s">
        <v>22127</v>
      </c>
      <c r="M1214" t="s">
        <v>22215</v>
      </c>
      <c r="N1214" t="s">
        <v>23375</v>
      </c>
      <c r="O1214" t="s">
        <v>27655</v>
      </c>
      <c r="P1214">
        <v>7</v>
      </c>
      <c r="Q1214">
        <v>2</v>
      </c>
      <c r="R1214">
        <v>3.03</v>
      </c>
      <c r="S1214">
        <v>3.04</v>
      </c>
      <c r="T1214">
        <v>445.4</v>
      </c>
      <c r="U1214">
        <v>122.62</v>
      </c>
      <c r="V1214">
        <v>2.86</v>
      </c>
      <c r="W1214">
        <v>9.06</v>
      </c>
      <c r="X1214">
        <v>4.17</v>
      </c>
      <c r="Y1214">
        <v>2</v>
      </c>
      <c r="Z1214" t="s">
        <v>4250</v>
      </c>
      <c r="AA1214">
        <v>0</v>
      </c>
      <c r="AB1214">
        <v>5</v>
      </c>
      <c r="AC1214">
        <v>3.355</v>
      </c>
      <c r="AE1214" t="s">
        <v>7949</v>
      </c>
      <c r="AH1214">
        <v>0</v>
      </c>
      <c r="AI1214">
        <v>0</v>
      </c>
    </row>
    <row r="1215" spans="2:35" x14ac:dyDescent="0.25">
      <c r="B1215">
        <v>108</v>
      </c>
      <c r="J1215" t="s">
        <v>22089</v>
      </c>
      <c r="K1215" t="s">
        <v>22103</v>
      </c>
      <c r="L1215" t="s">
        <v>22127</v>
      </c>
      <c r="M1215" t="s">
        <v>22215</v>
      </c>
      <c r="N1215" t="s">
        <v>23376</v>
      </c>
      <c r="O1215" t="s">
        <v>27656</v>
      </c>
      <c r="P1215">
        <v>6</v>
      </c>
      <c r="Q1215">
        <v>2</v>
      </c>
      <c r="R1215">
        <v>0.42</v>
      </c>
      <c r="S1215">
        <v>0.43</v>
      </c>
      <c r="T1215">
        <v>413.4</v>
      </c>
      <c r="U1215">
        <v>96.32</v>
      </c>
      <c r="V1215">
        <v>3.39</v>
      </c>
      <c r="X1215">
        <v>4.28</v>
      </c>
      <c r="Y1215">
        <v>2</v>
      </c>
      <c r="Z1215" t="s">
        <v>4250</v>
      </c>
      <c r="AA1215">
        <v>0</v>
      </c>
      <c r="AB1215">
        <v>4</v>
      </c>
      <c r="AC1215">
        <v>4.9079047619047618</v>
      </c>
      <c r="AE1215" t="s">
        <v>7949</v>
      </c>
      <c r="AH1215">
        <v>0</v>
      </c>
      <c r="AI1215">
        <v>0</v>
      </c>
    </row>
    <row r="1216" spans="2:35" x14ac:dyDescent="0.25">
      <c r="B1216">
        <v>976</v>
      </c>
      <c r="J1216" t="s">
        <v>22089</v>
      </c>
      <c r="K1216" t="s">
        <v>22103</v>
      </c>
      <c r="L1216" t="s">
        <v>22127</v>
      </c>
      <c r="M1216" t="s">
        <v>22215</v>
      </c>
      <c r="N1216" t="s">
        <v>23377</v>
      </c>
      <c r="O1216" t="s">
        <v>27657</v>
      </c>
    </row>
    <row r="1217" spans="2:35" x14ac:dyDescent="0.25">
      <c r="B1217">
        <v>2855</v>
      </c>
      <c r="J1217" t="s">
        <v>22089</v>
      </c>
      <c r="K1217" t="s">
        <v>22103</v>
      </c>
      <c r="L1217" t="s">
        <v>22127</v>
      </c>
      <c r="M1217" t="s">
        <v>22215</v>
      </c>
      <c r="N1217" t="s">
        <v>23378</v>
      </c>
      <c r="O1217" t="s">
        <v>27658</v>
      </c>
    </row>
    <row r="1218" spans="2:35" x14ac:dyDescent="0.25">
      <c r="B1218">
        <v>291</v>
      </c>
      <c r="J1218" t="s">
        <v>22089</v>
      </c>
      <c r="K1218" t="s">
        <v>22103</v>
      </c>
      <c r="L1218" t="s">
        <v>22127</v>
      </c>
      <c r="M1218" t="s">
        <v>22215</v>
      </c>
      <c r="N1218" t="s">
        <v>23379</v>
      </c>
      <c r="O1218" t="s">
        <v>27659</v>
      </c>
      <c r="P1218">
        <v>6</v>
      </c>
      <c r="Q1218">
        <v>2</v>
      </c>
      <c r="R1218">
        <v>0.42</v>
      </c>
      <c r="S1218">
        <v>0.43</v>
      </c>
      <c r="T1218">
        <v>413.4</v>
      </c>
      <c r="U1218">
        <v>96.32</v>
      </c>
      <c r="V1218">
        <v>3.39</v>
      </c>
      <c r="X1218">
        <v>4.28</v>
      </c>
      <c r="Y1218">
        <v>2</v>
      </c>
      <c r="Z1218" t="s">
        <v>4250</v>
      </c>
      <c r="AA1218">
        <v>0</v>
      </c>
      <c r="AB1218">
        <v>4</v>
      </c>
      <c r="AC1218">
        <v>4.9079047619047618</v>
      </c>
      <c r="AE1218" t="s">
        <v>7949</v>
      </c>
      <c r="AH1218">
        <v>0</v>
      </c>
      <c r="AI1218">
        <v>0</v>
      </c>
    </row>
    <row r="1219" spans="2:35" x14ac:dyDescent="0.25">
      <c r="B1219">
        <v>23.7</v>
      </c>
      <c r="J1219" t="s">
        <v>22089</v>
      </c>
      <c r="K1219" t="s">
        <v>22103</v>
      </c>
      <c r="L1219" t="s">
        <v>22127</v>
      </c>
      <c r="M1219" t="s">
        <v>22215</v>
      </c>
      <c r="N1219" t="s">
        <v>23380</v>
      </c>
      <c r="O1219" t="s">
        <v>27660</v>
      </c>
      <c r="P1219">
        <v>5</v>
      </c>
      <c r="Q1219">
        <v>2</v>
      </c>
      <c r="R1219">
        <v>3.02</v>
      </c>
      <c r="S1219">
        <v>3.02</v>
      </c>
      <c r="T1219">
        <v>440.43</v>
      </c>
      <c r="U1219">
        <v>89.6</v>
      </c>
      <c r="V1219">
        <v>3.43</v>
      </c>
      <c r="W1219">
        <v>10.28</v>
      </c>
      <c r="X1219">
        <v>4.17</v>
      </c>
      <c r="Y1219">
        <v>2</v>
      </c>
      <c r="Z1219" t="s">
        <v>4250</v>
      </c>
      <c r="AA1219">
        <v>0</v>
      </c>
      <c r="AB1219">
        <v>4</v>
      </c>
      <c r="AC1219">
        <v>4.4055</v>
      </c>
      <c r="AE1219" t="s">
        <v>7949</v>
      </c>
      <c r="AH1219">
        <v>0</v>
      </c>
      <c r="AI1219">
        <v>0</v>
      </c>
    </row>
    <row r="1220" spans="2:35" x14ac:dyDescent="0.25">
      <c r="B1220">
        <v>75.900000000000006</v>
      </c>
      <c r="J1220" t="s">
        <v>22089</v>
      </c>
      <c r="K1220" t="s">
        <v>22103</v>
      </c>
      <c r="L1220" t="s">
        <v>22127</v>
      </c>
      <c r="M1220" t="s">
        <v>22215</v>
      </c>
      <c r="N1220" t="s">
        <v>23381</v>
      </c>
      <c r="O1220" t="s">
        <v>27661</v>
      </c>
      <c r="P1220">
        <v>6</v>
      </c>
      <c r="Q1220">
        <v>2</v>
      </c>
      <c r="R1220">
        <v>3.64</v>
      </c>
      <c r="S1220">
        <v>3.64</v>
      </c>
      <c r="T1220">
        <v>463.46</v>
      </c>
      <c r="U1220">
        <v>85.42</v>
      </c>
      <c r="V1220">
        <v>4.47</v>
      </c>
      <c r="X1220">
        <v>4.4400000000000004</v>
      </c>
      <c r="Y1220">
        <v>3</v>
      </c>
      <c r="Z1220" t="s">
        <v>4250</v>
      </c>
      <c r="AA1220">
        <v>0</v>
      </c>
      <c r="AB1220">
        <v>4</v>
      </c>
      <c r="AC1220">
        <v>3.621</v>
      </c>
      <c r="AE1220" t="s">
        <v>7949</v>
      </c>
      <c r="AH1220">
        <v>0</v>
      </c>
      <c r="AI1220">
        <v>0</v>
      </c>
    </row>
    <row r="1221" spans="2:35" x14ac:dyDescent="0.25">
      <c r="B1221">
        <v>29.6</v>
      </c>
      <c r="J1221" t="s">
        <v>22089</v>
      </c>
      <c r="K1221" t="s">
        <v>22103</v>
      </c>
      <c r="L1221" t="s">
        <v>22127</v>
      </c>
      <c r="M1221" t="s">
        <v>22215</v>
      </c>
      <c r="N1221" t="s">
        <v>23382</v>
      </c>
      <c r="O1221" t="s">
        <v>27662</v>
      </c>
      <c r="P1221">
        <v>6</v>
      </c>
      <c r="Q1221">
        <v>2</v>
      </c>
      <c r="R1221">
        <v>3.08</v>
      </c>
      <c r="S1221">
        <v>3.08</v>
      </c>
      <c r="T1221">
        <v>441.41</v>
      </c>
      <c r="U1221">
        <v>102.49</v>
      </c>
      <c r="V1221">
        <v>2.82</v>
      </c>
      <c r="W1221">
        <v>8.9499999999999993</v>
      </c>
      <c r="X1221">
        <v>4.17</v>
      </c>
      <c r="Y1221">
        <v>2</v>
      </c>
      <c r="Z1221" t="s">
        <v>4250</v>
      </c>
      <c r="AA1221">
        <v>0</v>
      </c>
      <c r="AB1221">
        <v>4</v>
      </c>
      <c r="AC1221">
        <v>3.922166666666667</v>
      </c>
      <c r="AE1221" t="s">
        <v>7949</v>
      </c>
      <c r="AH1221">
        <v>0</v>
      </c>
      <c r="AI1221">
        <v>0</v>
      </c>
    </row>
    <row r="1222" spans="2:35" x14ac:dyDescent="0.25">
      <c r="B1222">
        <v>46.3</v>
      </c>
      <c r="J1222" t="s">
        <v>22089</v>
      </c>
      <c r="K1222" t="s">
        <v>22103</v>
      </c>
      <c r="L1222" t="s">
        <v>22127</v>
      </c>
      <c r="M1222" t="s">
        <v>22215</v>
      </c>
      <c r="N1222" t="s">
        <v>23383</v>
      </c>
      <c r="O1222" t="s">
        <v>27663</v>
      </c>
      <c r="P1222">
        <v>6</v>
      </c>
      <c r="Q1222">
        <v>2</v>
      </c>
      <c r="R1222">
        <v>3.56</v>
      </c>
      <c r="S1222">
        <v>3.56</v>
      </c>
      <c r="T1222">
        <v>481.45</v>
      </c>
      <c r="U1222">
        <v>85.42</v>
      </c>
      <c r="V1222">
        <v>4.6100000000000003</v>
      </c>
      <c r="X1222">
        <v>4.1900000000000004</v>
      </c>
      <c r="Y1222">
        <v>3</v>
      </c>
      <c r="Z1222" t="s">
        <v>4250</v>
      </c>
      <c r="AA1222">
        <v>0</v>
      </c>
      <c r="AB1222">
        <v>4</v>
      </c>
      <c r="AC1222">
        <v>3.5724999999999998</v>
      </c>
      <c r="AE1222" t="s">
        <v>7949</v>
      </c>
      <c r="AH1222">
        <v>0</v>
      </c>
      <c r="AI1222">
        <v>0</v>
      </c>
    </row>
    <row r="1223" spans="2:35" x14ac:dyDescent="0.25">
      <c r="B1223">
        <v>327</v>
      </c>
      <c r="J1223" t="s">
        <v>22089</v>
      </c>
      <c r="K1223" t="s">
        <v>22103</v>
      </c>
      <c r="L1223" t="s">
        <v>22127</v>
      </c>
      <c r="M1223" t="s">
        <v>22215</v>
      </c>
      <c r="N1223" t="s">
        <v>23384</v>
      </c>
      <c r="O1223" t="s">
        <v>27664</v>
      </c>
      <c r="P1223">
        <v>6</v>
      </c>
      <c r="Q1223">
        <v>2</v>
      </c>
      <c r="R1223">
        <v>2.27</v>
      </c>
      <c r="S1223">
        <v>2.27</v>
      </c>
      <c r="T1223">
        <v>470.45</v>
      </c>
      <c r="U1223">
        <v>98.83</v>
      </c>
      <c r="V1223">
        <v>3.05</v>
      </c>
      <c r="W1223">
        <v>10.24</v>
      </c>
      <c r="X1223">
        <v>4.17</v>
      </c>
      <c r="Y1223">
        <v>2</v>
      </c>
      <c r="Z1223" t="s">
        <v>4250</v>
      </c>
      <c r="AA1223">
        <v>0</v>
      </c>
      <c r="AB1223">
        <v>4</v>
      </c>
      <c r="AC1223">
        <v>4.2817380952380946</v>
      </c>
      <c r="AE1223" t="s">
        <v>7949</v>
      </c>
      <c r="AH1223">
        <v>0</v>
      </c>
      <c r="AI1223">
        <v>0</v>
      </c>
    </row>
    <row r="1224" spans="2:35" x14ac:dyDescent="0.25">
      <c r="B1224">
        <v>7.6</v>
      </c>
      <c r="J1224" t="s">
        <v>22089</v>
      </c>
      <c r="K1224" t="s">
        <v>22103</v>
      </c>
      <c r="L1224" t="s">
        <v>22127</v>
      </c>
      <c r="M1224" t="s">
        <v>22215</v>
      </c>
      <c r="N1224" t="s">
        <v>23385</v>
      </c>
      <c r="O1224" t="s">
        <v>27665</v>
      </c>
    </row>
    <row r="1225" spans="2:35" x14ac:dyDescent="0.25">
      <c r="B1225">
        <v>128</v>
      </c>
      <c r="J1225" t="s">
        <v>22089</v>
      </c>
      <c r="K1225" t="s">
        <v>22103</v>
      </c>
      <c r="L1225" t="s">
        <v>22127</v>
      </c>
      <c r="M1225" t="s">
        <v>22215</v>
      </c>
      <c r="N1225" t="s">
        <v>23386</v>
      </c>
      <c r="O1225" t="s">
        <v>27666</v>
      </c>
      <c r="P1225">
        <v>8</v>
      </c>
      <c r="Q1225">
        <v>2</v>
      </c>
      <c r="R1225">
        <v>2.4</v>
      </c>
      <c r="S1225">
        <v>2.41</v>
      </c>
      <c r="T1225">
        <v>491.47</v>
      </c>
      <c r="U1225">
        <v>120.95</v>
      </c>
      <c r="V1225">
        <v>2.87</v>
      </c>
      <c r="W1225">
        <v>8.84</v>
      </c>
      <c r="X1225">
        <v>4.17</v>
      </c>
      <c r="Y1225">
        <v>2</v>
      </c>
      <c r="Z1225" t="s">
        <v>4250</v>
      </c>
      <c r="AA1225">
        <v>0</v>
      </c>
      <c r="AB1225">
        <v>7</v>
      </c>
      <c r="AC1225">
        <v>3.360928571428571</v>
      </c>
      <c r="AE1225" t="s">
        <v>7949</v>
      </c>
      <c r="AH1225">
        <v>0</v>
      </c>
      <c r="AI1225">
        <v>0</v>
      </c>
    </row>
    <row r="1226" spans="2:35" x14ac:dyDescent="0.25">
      <c r="B1226">
        <v>145</v>
      </c>
      <c r="J1226" t="s">
        <v>22089</v>
      </c>
      <c r="K1226" t="s">
        <v>22103</v>
      </c>
      <c r="L1226" t="s">
        <v>22127</v>
      </c>
      <c r="M1226" t="s">
        <v>22215</v>
      </c>
      <c r="N1226" t="s">
        <v>23387</v>
      </c>
      <c r="O1226" t="s">
        <v>27667</v>
      </c>
      <c r="P1226">
        <v>8</v>
      </c>
      <c r="Q1226">
        <v>2</v>
      </c>
      <c r="R1226">
        <v>2.04</v>
      </c>
      <c r="S1226">
        <v>2.0499999999999998</v>
      </c>
      <c r="T1226">
        <v>477.44</v>
      </c>
      <c r="U1226">
        <v>120.95</v>
      </c>
      <c r="V1226">
        <v>2.48</v>
      </c>
      <c r="W1226">
        <v>8.84</v>
      </c>
      <c r="X1226">
        <v>4.17</v>
      </c>
      <c r="Y1226">
        <v>2</v>
      </c>
      <c r="Z1226" t="s">
        <v>4250</v>
      </c>
      <c r="AA1226">
        <v>0</v>
      </c>
      <c r="AB1226">
        <v>7</v>
      </c>
      <c r="AC1226">
        <v>3.641142857142857</v>
      </c>
      <c r="AE1226" t="s">
        <v>7949</v>
      </c>
      <c r="AH1226">
        <v>0</v>
      </c>
      <c r="AI1226">
        <v>0</v>
      </c>
    </row>
    <row r="1227" spans="2:35" x14ac:dyDescent="0.25">
      <c r="B1227">
        <v>48</v>
      </c>
      <c r="J1227" t="s">
        <v>22089</v>
      </c>
      <c r="K1227" t="s">
        <v>22103</v>
      </c>
      <c r="L1227" t="s">
        <v>22127</v>
      </c>
      <c r="M1227" t="s">
        <v>22215</v>
      </c>
      <c r="N1227" t="s">
        <v>23388</v>
      </c>
      <c r="O1227" t="s">
        <v>27668</v>
      </c>
      <c r="P1227">
        <v>7</v>
      </c>
      <c r="Q1227">
        <v>2</v>
      </c>
      <c r="R1227">
        <v>2.5099999999999998</v>
      </c>
      <c r="S1227">
        <v>2.5099999999999998</v>
      </c>
      <c r="T1227">
        <v>433.39</v>
      </c>
      <c r="U1227">
        <v>111.72</v>
      </c>
      <c r="V1227">
        <v>2.63</v>
      </c>
      <c r="W1227">
        <v>9</v>
      </c>
      <c r="X1227">
        <v>4.17</v>
      </c>
      <c r="Y1227">
        <v>2</v>
      </c>
      <c r="Z1227" t="s">
        <v>4250</v>
      </c>
      <c r="AA1227">
        <v>0</v>
      </c>
      <c r="AB1227">
        <v>7</v>
      </c>
      <c r="AC1227">
        <v>3.9967857142857142</v>
      </c>
      <c r="AE1227" t="s">
        <v>7949</v>
      </c>
      <c r="AH1227">
        <v>0</v>
      </c>
      <c r="AI1227">
        <v>0</v>
      </c>
    </row>
    <row r="1228" spans="2:35" x14ac:dyDescent="0.25">
      <c r="B1228">
        <v>43</v>
      </c>
      <c r="J1228" t="s">
        <v>22089</v>
      </c>
      <c r="K1228" t="s">
        <v>22103</v>
      </c>
      <c r="L1228" t="s">
        <v>22127</v>
      </c>
      <c r="M1228" t="s">
        <v>22215</v>
      </c>
      <c r="N1228" t="s">
        <v>23389</v>
      </c>
      <c r="O1228" t="s">
        <v>27669</v>
      </c>
      <c r="P1228">
        <v>7</v>
      </c>
      <c r="Q1228">
        <v>2</v>
      </c>
      <c r="R1228">
        <v>2.87</v>
      </c>
      <c r="S1228">
        <v>2.88</v>
      </c>
      <c r="T1228">
        <v>447.42</v>
      </c>
      <c r="U1228">
        <v>111.72</v>
      </c>
      <c r="V1228">
        <v>2.85</v>
      </c>
      <c r="W1228">
        <v>8.84</v>
      </c>
      <c r="X1228">
        <v>4.17</v>
      </c>
      <c r="Y1228">
        <v>2</v>
      </c>
      <c r="Z1228" t="s">
        <v>4250</v>
      </c>
      <c r="AA1228">
        <v>0</v>
      </c>
      <c r="AB1228">
        <v>7</v>
      </c>
      <c r="AC1228">
        <v>3.7165714285714282</v>
      </c>
      <c r="AE1228" t="s">
        <v>7949</v>
      </c>
      <c r="AH1228">
        <v>0</v>
      </c>
      <c r="AI1228">
        <v>0</v>
      </c>
    </row>
    <row r="1229" spans="2:35" x14ac:dyDescent="0.25">
      <c r="B1229">
        <v>12.1</v>
      </c>
      <c r="J1229" t="s">
        <v>22089</v>
      </c>
      <c r="K1229" t="s">
        <v>22103</v>
      </c>
      <c r="L1229" t="s">
        <v>22127</v>
      </c>
      <c r="M1229" t="s">
        <v>22215</v>
      </c>
      <c r="N1229" t="s">
        <v>23390</v>
      </c>
      <c r="O1229" t="s">
        <v>27670</v>
      </c>
      <c r="P1229">
        <v>7</v>
      </c>
      <c r="Q1229">
        <v>2</v>
      </c>
      <c r="R1229">
        <v>4.45</v>
      </c>
      <c r="S1229">
        <v>4.46</v>
      </c>
      <c r="T1229">
        <v>489.5</v>
      </c>
      <c r="U1229">
        <v>111.72</v>
      </c>
      <c r="V1229">
        <v>4.0199999999999996</v>
      </c>
      <c r="W1229">
        <v>8.85</v>
      </c>
      <c r="X1229">
        <v>4.17</v>
      </c>
      <c r="Y1229">
        <v>2</v>
      </c>
      <c r="Z1229" t="s">
        <v>4250</v>
      </c>
      <c r="AA1229">
        <v>0</v>
      </c>
      <c r="AB1229">
        <v>7</v>
      </c>
      <c r="AC1229">
        <v>2.121</v>
      </c>
      <c r="AE1229" t="s">
        <v>7949</v>
      </c>
      <c r="AH1229">
        <v>0</v>
      </c>
      <c r="AI1229">
        <v>0</v>
      </c>
    </row>
    <row r="1230" spans="2:35" x14ac:dyDescent="0.25">
      <c r="B1230">
        <v>115</v>
      </c>
      <c r="J1230" t="s">
        <v>22089</v>
      </c>
      <c r="K1230" t="s">
        <v>22103</v>
      </c>
      <c r="L1230" t="s">
        <v>22127</v>
      </c>
      <c r="M1230" t="s">
        <v>22215</v>
      </c>
      <c r="N1230" t="s">
        <v>23391</v>
      </c>
      <c r="O1230" t="s">
        <v>27671</v>
      </c>
      <c r="P1230">
        <v>7</v>
      </c>
      <c r="Q1230">
        <v>2</v>
      </c>
      <c r="R1230">
        <v>2.48</v>
      </c>
      <c r="S1230">
        <v>2.4900000000000002</v>
      </c>
      <c r="T1230">
        <v>421.38</v>
      </c>
      <c r="U1230">
        <v>111.72</v>
      </c>
      <c r="V1230">
        <v>2.46</v>
      </c>
      <c r="W1230">
        <v>8.94</v>
      </c>
      <c r="X1230">
        <v>4.17</v>
      </c>
      <c r="Y1230">
        <v>2</v>
      </c>
      <c r="Z1230" t="s">
        <v>4250</v>
      </c>
      <c r="AA1230">
        <v>0</v>
      </c>
      <c r="AB1230">
        <v>6</v>
      </c>
      <c r="AC1230">
        <v>4.0975714285714284</v>
      </c>
      <c r="AE1230" t="s">
        <v>7949</v>
      </c>
      <c r="AH1230">
        <v>0</v>
      </c>
      <c r="AI1230">
        <v>0</v>
      </c>
    </row>
    <row r="1231" spans="2:35" x14ac:dyDescent="0.25">
      <c r="B1231">
        <v>26.1</v>
      </c>
      <c r="J1231" t="s">
        <v>22089</v>
      </c>
      <c r="K1231" t="s">
        <v>22103</v>
      </c>
      <c r="L1231" t="s">
        <v>22127</v>
      </c>
      <c r="M1231" t="s">
        <v>22215</v>
      </c>
      <c r="N1231" t="s">
        <v>23392</v>
      </c>
      <c r="O1231" t="s">
        <v>27672</v>
      </c>
      <c r="P1231">
        <v>7</v>
      </c>
      <c r="Q1231">
        <v>2</v>
      </c>
      <c r="R1231">
        <v>3.93</v>
      </c>
      <c r="S1231">
        <v>3.93</v>
      </c>
      <c r="T1231">
        <v>475.47</v>
      </c>
      <c r="U1231">
        <v>111.72</v>
      </c>
      <c r="V1231">
        <v>3.63</v>
      </c>
      <c r="W1231">
        <v>8.85</v>
      </c>
      <c r="X1231">
        <v>4.17</v>
      </c>
      <c r="Y1231">
        <v>2</v>
      </c>
      <c r="Z1231" t="s">
        <v>4250</v>
      </c>
      <c r="AA1231">
        <v>0</v>
      </c>
      <c r="AB1231">
        <v>7</v>
      </c>
      <c r="AC1231">
        <v>2.5212142857142861</v>
      </c>
      <c r="AE1231" t="s">
        <v>7949</v>
      </c>
      <c r="AH1231">
        <v>0</v>
      </c>
      <c r="AI1231">
        <v>0</v>
      </c>
    </row>
    <row r="1232" spans="2:35" x14ac:dyDescent="0.25">
      <c r="B1232">
        <v>33.200000000000003</v>
      </c>
      <c r="J1232" t="s">
        <v>22089</v>
      </c>
      <c r="K1232" t="s">
        <v>22103</v>
      </c>
      <c r="L1232" t="s">
        <v>22127</v>
      </c>
      <c r="M1232" t="s">
        <v>22215</v>
      </c>
      <c r="N1232" t="s">
        <v>23393</v>
      </c>
      <c r="O1232" t="s">
        <v>27673</v>
      </c>
    </row>
    <row r="1233" spans="2:35" x14ac:dyDescent="0.25">
      <c r="B1233">
        <v>51.5</v>
      </c>
      <c r="J1233" t="s">
        <v>22089</v>
      </c>
      <c r="K1233" t="s">
        <v>22103</v>
      </c>
      <c r="L1233" t="s">
        <v>22127</v>
      </c>
      <c r="M1233" t="s">
        <v>22215</v>
      </c>
      <c r="N1233" t="s">
        <v>23394</v>
      </c>
      <c r="O1233" t="s">
        <v>27674</v>
      </c>
      <c r="P1233">
        <v>6</v>
      </c>
      <c r="Q1233">
        <v>3</v>
      </c>
      <c r="R1233">
        <v>1.34</v>
      </c>
      <c r="S1233">
        <v>1.34</v>
      </c>
      <c r="T1233">
        <v>439.27</v>
      </c>
      <c r="U1233">
        <v>109.83</v>
      </c>
      <c r="V1233">
        <v>3.03</v>
      </c>
      <c r="W1233">
        <v>10.26</v>
      </c>
      <c r="X1233">
        <v>4.87</v>
      </c>
      <c r="Y1233">
        <v>2</v>
      </c>
      <c r="Z1233" t="s">
        <v>4250</v>
      </c>
      <c r="AA1233">
        <v>0</v>
      </c>
      <c r="AB1233">
        <v>5</v>
      </c>
      <c r="AC1233">
        <v>3.9394523809523809</v>
      </c>
      <c r="AE1233" t="s">
        <v>7949</v>
      </c>
      <c r="AH1233">
        <v>0</v>
      </c>
      <c r="AI1233">
        <v>0</v>
      </c>
    </row>
    <row r="1234" spans="2:35" x14ac:dyDescent="0.25">
      <c r="B1234">
        <v>14150</v>
      </c>
      <c r="J1234" t="s">
        <v>22089</v>
      </c>
      <c r="K1234" t="s">
        <v>22103</v>
      </c>
      <c r="L1234" t="s">
        <v>22127</v>
      </c>
      <c r="M1234" t="s">
        <v>22215</v>
      </c>
      <c r="N1234" t="s">
        <v>23395</v>
      </c>
      <c r="O1234" t="s">
        <v>27675</v>
      </c>
      <c r="P1234">
        <v>6</v>
      </c>
      <c r="Q1234">
        <v>2</v>
      </c>
      <c r="R1234">
        <v>1.1200000000000001</v>
      </c>
      <c r="S1234">
        <v>2.61</v>
      </c>
      <c r="T1234">
        <v>446.84</v>
      </c>
      <c r="U1234">
        <v>106.67</v>
      </c>
      <c r="V1234">
        <v>2.87</v>
      </c>
      <c r="W1234">
        <v>5.73</v>
      </c>
      <c r="X1234">
        <v>4.09</v>
      </c>
      <c r="Y1234">
        <v>2</v>
      </c>
      <c r="Z1234" t="s">
        <v>4250</v>
      </c>
      <c r="AA1234">
        <v>0</v>
      </c>
      <c r="AB1234">
        <v>5</v>
      </c>
      <c r="AC1234">
        <v>4.3240476190476187</v>
      </c>
      <c r="AE1234" t="s">
        <v>7951</v>
      </c>
      <c r="AH1234">
        <v>0</v>
      </c>
      <c r="AI1234">
        <v>0</v>
      </c>
    </row>
    <row r="1235" spans="2:35" x14ac:dyDescent="0.25">
      <c r="B1235">
        <v>5245</v>
      </c>
      <c r="J1235" t="s">
        <v>22089</v>
      </c>
      <c r="K1235" t="s">
        <v>22103</v>
      </c>
      <c r="L1235" t="s">
        <v>22127</v>
      </c>
      <c r="M1235" t="s">
        <v>22215</v>
      </c>
      <c r="N1235" t="s">
        <v>23396</v>
      </c>
      <c r="O1235" t="s">
        <v>27676</v>
      </c>
      <c r="P1235">
        <v>5</v>
      </c>
      <c r="Q1235">
        <v>2</v>
      </c>
      <c r="R1235">
        <v>1.22</v>
      </c>
      <c r="S1235">
        <v>1.22</v>
      </c>
      <c r="T1235">
        <v>464.8</v>
      </c>
      <c r="U1235">
        <v>72.53</v>
      </c>
      <c r="V1235">
        <v>4.78</v>
      </c>
      <c r="X1235">
        <v>4.16</v>
      </c>
      <c r="Y1235">
        <v>2</v>
      </c>
      <c r="Z1235" t="s">
        <v>4250</v>
      </c>
      <c r="AA1235">
        <v>0</v>
      </c>
      <c r="AB1235">
        <v>5</v>
      </c>
      <c r="AC1235">
        <v>4.7514285714285709</v>
      </c>
      <c r="AE1235" t="s">
        <v>7949</v>
      </c>
      <c r="AH1235">
        <v>0</v>
      </c>
      <c r="AI1235">
        <v>0</v>
      </c>
    </row>
    <row r="1236" spans="2:35" x14ac:dyDescent="0.25">
      <c r="B1236">
        <v>396</v>
      </c>
      <c r="J1236" t="s">
        <v>22089</v>
      </c>
      <c r="K1236" t="s">
        <v>22103</v>
      </c>
      <c r="L1236" t="s">
        <v>22127</v>
      </c>
      <c r="M1236" t="s">
        <v>22215</v>
      </c>
      <c r="N1236" t="s">
        <v>23397</v>
      </c>
      <c r="O1236" t="s">
        <v>27677</v>
      </c>
    </row>
    <row r="1237" spans="2:35" x14ac:dyDescent="0.25">
      <c r="B1237">
        <v>1035</v>
      </c>
      <c r="J1237" t="s">
        <v>22089</v>
      </c>
      <c r="K1237" t="s">
        <v>22103</v>
      </c>
      <c r="L1237" t="s">
        <v>22127</v>
      </c>
      <c r="M1237" t="s">
        <v>22215</v>
      </c>
      <c r="N1237" t="s">
        <v>23398</v>
      </c>
      <c r="O1237" t="s">
        <v>27678</v>
      </c>
      <c r="P1237">
        <v>7</v>
      </c>
      <c r="Q1237">
        <v>2</v>
      </c>
      <c r="R1237">
        <v>0.56999999999999995</v>
      </c>
      <c r="S1237">
        <v>0.57999999999999996</v>
      </c>
      <c r="T1237">
        <v>470.89</v>
      </c>
      <c r="U1237">
        <v>123.74</v>
      </c>
      <c r="V1237">
        <v>2.4300000000000002</v>
      </c>
      <c r="W1237">
        <v>9.2200000000000006</v>
      </c>
      <c r="X1237">
        <v>4.4800000000000004</v>
      </c>
      <c r="Y1237">
        <v>2</v>
      </c>
      <c r="Z1237" t="s">
        <v>4250</v>
      </c>
      <c r="AA1237">
        <v>0</v>
      </c>
      <c r="AB1237">
        <v>5</v>
      </c>
      <c r="AC1237">
        <v>3.707928571428571</v>
      </c>
      <c r="AE1237" t="s">
        <v>7949</v>
      </c>
      <c r="AH1237">
        <v>0</v>
      </c>
      <c r="AI1237">
        <v>0</v>
      </c>
    </row>
    <row r="1238" spans="2:35" x14ac:dyDescent="0.25">
      <c r="B1238">
        <v>613</v>
      </c>
      <c r="J1238" t="s">
        <v>22089</v>
      </c>
      <c r="K1238" t="s">
        <v>22103</v>
      </c>
      <c r="L1238" t="s">
        <v>22127</v>
      </c>
      <c r="M1238" t="s">
        <v>22215</v>
      </c>
      <c r="N1238" t="s">
        <v>23399</v>
      </c>
      <c r="O1238" t="s">
        <v>27679</v>
      </c>
    </row>
    <row r="1239" spans="2:35" x14ac:dyDescent="0.25">
      <c r="B1239">
        <v>1236</v>
      </c>
      <c r="J1239" t="s">
        <v>22089</v>
      </c>
      <c r="K1239" t="s">
        <v>22103</v>
      </c>
      <c r="L1239" t="s">
        <v>22127</v>
      </c>
      <c r="M1239" t="s">
        <v>22215</v>
      </c>
      <c r="N1239" t="s">
        <v>23400</v>
      </c>
      <c r="O1239" t="s">
        <v>27680</v>
      </c>
    </row>
    <row r="1240" spans="2:35" x14ac:dyDescent="0.25">
      <c r="B1240">
        <v>1048</v>
      </c>
      <c r="J1240" t="s">
        <v>22089</v>
      </c>
      <c r="K1240" t="s">
        <v>22103</v>
      </c>
      <c r="L1240" t="s">
        <v>22127</v>
      </c>
      <c r="M1240" t="s">
        <v>22215</v>
      </c>
      <c r="N1240" t="s">
        <v>23401</v>
      </c>
      <c r="O1240" t="s">
        <v>27681</v>
      </c>
      <c r="P1240">
        <v>4</v>
      </c>
      <c r="Q1240">
        <v>1</v>
      </c>
      <c r="R1240">
        <v>2.57</v>
      </c>
      <c r="S1240">
        <v>2.57</v>
      </c>
      <c r="T1240">
        <v>371.36</v>
      </c>
      <c r="U1240">
        <v>60.5</v>
      </c>
      <c r="V1240">
        <v>3.45</v>
      </c>
      <c r="X1240">
        <v>4.21</v>
      </c>
      <c r="Y1240">
        <v>2</v>
      </c>
      <c r="Z1240" t="s">
        <v>4250</v>
      </c>
      <c r="AA1240">
        <v>0</v>
      </c>
      <c r="AB1240">
        <v>3</v>
      </c>
      <c r="AC1240">
        <v>5.4671904761904759</v>
      </c>
      <c r="AE1240" t="s">
        <v>7949</v>
      </c>
      <c r="AH1240">
        <v>0</v>
      </c>
      <c r="AI1240">
        <v>0</v>
      </c>
    </row>
    <row r="1241" spans="2:35" x14ac:dyDescent="0.25">
      <c r="B1241">
        <v>4685</v>
      </c>
      <c r="J1241" t="s">
        <v>22089</v>
      </c>
      <c r="K1241" t="s">
        <v>22103</v>
      </c>
      <c r="L1241" t="s">
        <v>22127</v>
      </c>
      <c r="M1241" t="s">
        <v>22215</v>
      </c>
      <c r="N1241" t="s">
        <v>23402</v>
      </c>
      <c r="O1241" t="s">
        <v>27682</v>
      </c>
    </row>
    <row r="1242" spans="2:35" x14ac:dyDescent="0.25">
      <c r="B1242">
        <v>33135</v>
      </c>
      <c r="J1242" t="s">
        <v>22089</v>
      </c>
      <c r="K1242" t="s">
        <v>22103</v>
      </c>
      <c r="L1242" t="s">
        <v>22127</v>
      </c>
      <c r="M1242" t="s">
        <v>22215</v>
      </c>
      <c r="N1242" t="s">
        <v>23403</v>
      </c>
      <c r="O1242" t="s">
        <v>27683</v>
      </c>
    </row>
    <row r="1243" spans="2:35" x14ac:dyDescent="0.25">
      <c r="B1243">
        <v>23099</v>
      </c>
      <c r="J1243" t="s">
        <v>22089</v>
      </c>
      <c r="K1243" t="s">
        <v>22103</v>
      </c>
      <c r="L1243" t="s">
        <v>22127</v>
      </c>
      <c r="M1243" t="s">
        <v>22215</v>
      </c>
      <c r="N1243" t="s">
        <v>23404</v>
      </c>
      <c r="O1243" t="s">
        <v>27684</v>
      </c>
    </row>
    <row r="1244" spans="2:35" x14ac:dyDescent="0.25">
      <c r="B1244">
        <v>1210</v>
      </c>
      <c r="J1244" t="s">
        <v>22089</v>
      </c>
      <c r="K1244" t="s">
        <v>22103</v>
      </c>
      <c r="L1244" t="s">
        <v>22127</v>
      </c>
      <c r="M1244" t="s">
        <v>22215</v>
      </c>
      <c r="N1244" t="s">
        <v>23405</v>
      </c>
      <c r="O1244" t="s">
        <v>27685</v>
      </c>
      <c r="P1244">
        <v>5</v>
      </c>
      <c r="Q1244">
        <v>1</v>
      </c>
      <c r="R1244">
        <v>2.19</v>
      </c>
      <c r="S1244">
        <v>2.19</v>
      </c>
      <c r="T1244">
        <v>360.34</v>
      </c>
      <c r="U1244">
        <v>65.430000000000007</v>
      </c>
      <c r="V1244">
        <v>2.58</v>
      </c>
      <c r="X1244">
        <v>4.17</v>
      </c>
      <c r="Y1244">
        <v>2</v>
      </c>
      <c r="Z1244" t="s">
        <v>4250</v>
      </c>
      <c r="AA1244">
        <v>0</v>
      </c>
      <c r="AB1244">
        <v>3</v>
      </c>
      <c r="AC1244">
        <v>5.7359047619047621</v>
      </c>
      <c r="AE1244" t="s">
        <v>7949</v>
      </c>
      <c r="AH1244">
        <v>0</v>
      </c>
      <c r="AI1244">
        <v>0</v>
      </c>
    </row>
    <row r="1245" spans="2:35" x14ac:dyDescent="0.25">
      <c r="B1245">
        <v>8625</v>
      </c>
      <c r="J1245" t="s">
        <v>22089</v>
      </c>
      <c r="K1245" t="s">
        <v>22103</v>
      </c>
      <c r="L1245" t="s">
        <v>22127</v>
      </c>
      <c r="M1245" t="s">
        <v>22215</v>
      </c>
      <c r="N1245" t="s">
        <v>23406</v>
      </c>
      <c r="O1245" t="s">
        <v>27686</v>
      </c>
      <c r="P1245">
        <v>5</v>
      </c>
      <c r="Q1245">
        <v>1</v>
      </c>
      <c r="R1245">
        <v>2.58</v>
      </c>
      <c r="S1245">
        <v>2.58</v>
      </c>
      <c r="T1245">
        <v>386.38</v>
      </c>
      <c r="U1245">
        <v>65.430000000000007</v>
      </c>
      <c r="V1245">
        <v>2.97</v>
      </c>
      <c r="X1245">
        <v>4.18</v>
      </c>
      <c r="Y1245">
        <v>2</v>
      </c>
      <c r="Z1245" t="s">
        <v>4250</v>
      </c>
      <c r="AA1245">
        <v>0</v>
      </c>
      <c r="AB1245">
        <v>3</v>
      </c>
      <c r="AC1245">
        <v>5.3549047619047618</v>
      </c>
      <c r="AE1245" t="s">
        <v>7949</v>
      </c>
      <c r="AH1245">
        <v>0</v>
      </c>
      <c r="AI1245">
        <v>0</v>
      </c>
    </row>
    <row r="1246" spans="2:35" x14ac:dyDescent="0.25">
      <c r="B1246">
        <v>2185</v>
      </c>
      <c r="J1246" t="s">
        <v>22089</v>
      </c>
      <c r="K1246" t="s">
        <v>22103</v>
      </c>
      <c r="L1246" t="s">
        <v>22127</v>
      </c>
      <c r="M1246" t="s">
        <v>22215</v>
      </c>
      <c r="N1246" t="s">
        <v>23407</v>
      </c>
      <c r="O1246" t="s">
        <v>27687</v>
      </c>
      <c r="P1246">
        <v>5</v>
      </c>
      <c r="Q1246">
        <v>1</v>
      </c>
      <c r="R1246">
        <v>2.2200000000000002</v>
      </c>
      <c r="S1246">
        <v>2.2200000000000002</v>
      </c>
      <c r="T1246">
        <v>422.79</v>
      </c>
      <c r="U1246">
        <v>80.81</v>
      </c>
      <c r="V1246">
        <v>3.23</v>
      </c>
      <c r="X1246">
        <v>4.1500000000000004</v>
      </c>
      <c r="Y1246">
        <v>2</v>
      </c>
      <c r="Z1246" t="s">
        <v>4250</v>
      </c>
      <c r="AA1246">
        <v>0</v>
      </c>
      <c r="AB1246">
        <v>3</v>
      </c>
      <c r="AC1246">
        <v>5.2748333333333326</v>
      </c>
      <c r="AE1246" t="s">
        <v>7949</v>
      </c>
      <c r="AH1246">
        <v>0</v>
      </c>
      <c r="AI1246">
        <v>0</v>
      </c>
    </row>
    <row r="1247" spans="2:35" x14ac:dyDescent="0.25">
      <c r="B1247">
        <v>500</v>
      </c>
      <c r="J1247" t="s">
        <v>22089</v>
      </c>
      <c r="K1247" t="s">
        <v>22103</v>
      </c>
      <c r="L1247" t="s">
        <v>22127</v>
      </c>
      <c r="M1247" t="s">
        <v>22215</v>
      </c>
      <c r="N1247" t="s">
        <v>23408</v>
      </c>
      <c r="O1247" t="s">
        <v>27688</v>
      </c>
      <c r="P1247">
        <v>7</v>
      </c>
      <c r="Q1247">
        <v>2</v>
      </c>
      <c r="R1247">
        <v>2.1</v>
      </c>
      <c r="S1247">
        <v>2.1</v>
      </c>
      <c r="T1247">
        <v>389.36</v>
      </c>
      <c r="U1247">
        <v>111.72</v>
      </c>
      <c r="V1247">
        <v>1.93</v>
      </c>
      <c r="W1247">
        <v>9.93</v>
      </c>
      <c r="X1247">
        <v>4.32</v>
      </c>
      <c r="Y1247">
        <v>2</v>
      </c>
      <c r="Z1247" t="s">
        <v>4250</v>
      </c>
      <c r="AA1247">
        <v>0</v>
      </c>
      <c r="AB1247">
        <v>5</v>
      </c>
      <c r="AC1247">
        <v>4.516285714285714</v>
      </c>
      <c r="AE1247" t="s">
        <v>7949</v>
      </c>
      <c r="AH1247">
        <v>0</v>
      </c>
      <c r="AI1247">
        <v>0</v>
      </c>
    </row>
    <row r="1248" spans="2:35" x14ac:dyDescent="0.25">
      <c r="B1248">
        <v>473</v>
      </c>
      <c r="J1248" t="s">
        <v>22089</v>
      </c>
      <c r="K1248" t="s">
        <v>22103</v>
      </c>
      <c r="L1248" t="s">
        <v>22127</v>
      </c>
      <c r="M1248" t="s">
        <v>22215</v>
      </c>
      <c r="N1248" t="s">
        <v>23409</v>
      </c>
      <c r="O1248" t="s">
        <v>27689</v>
      </c>
    </row>
    <row r="1249" spans="1:35" x14ac:dyDescent="0.25">
      <c r="B1249">
        <v>25.2</v>
      </c>
      <c r="J1249" t="s">
        <v>22089</v>
      </c>
      <c r="K1249" t="s">
        <v>22103</v>
      </c>
      <c r="L1249" t="s">
        <v>22127</v>
      </c>
      <c r="M1249" t="s">
        <v>22215</v>
      </c>
      <c r="N1249" t="s">
        <v>23410</v>
      </c>
      <c r="O1249" t="s">
        <v>27690</v>
      </c>
      <c r="P1249">
        <v>5</v>
      </c>
      <c r="Q1249">
        <v>2</v>
      </c>
      <c r="R1249">
        <v>1.95</v>
      </c>
      <c r="S1249">
        <v>1.95</v>
      </c>
      <c r="T1249">
        <v>441.27</v>
      </c>
      <c r="U1249">
        <v>89.6</v>
      </c>
      <c r="V1249">
        <v>4.01</v>
      </c>
      <c r="W1249">
        <v>9.85</v>
      </c>
      <c r="X1249">
        <v>4.87</v>
      </c>
      <c r="Y1249">
        <v>2</v>
      </c>
      <c r="Z1249" t="s">
        <v>4250</v>
      </c>
      <c r="AA1249">
        <v>0</v>
      </c>
      <c r="AB1249">
        <v>5</v>
      </c>
      <c r="AC1249">
        <v>4.9195000000000002</v>
      </c>
      <c r="AE1249" t="s">
        <v>7949</v>
      </c>
      <c r="AH1249">
        <v>0</v>
      </c>
      <c r="AI1249">
        <v>0</v>
      </c>
    </row>
    <row r="1250" spans="1:35" x14ac:dyDescent="0.25">
      <c r="B1250">
        <v>54.4</v>
      </c>
      <c r="J1250" t="s">
        <v>22089</v>
      </c>
      <c r="K1250" t="s">
        <v>22103</v>
      </c>
      <c r="L1250" t="s">
        <v>22127</v>
      </c>
      <c r="M1250" t="s">
        <v>22215</v>
      </c>
      <c r="N1250" t="s">
        <v>23411</v>
      </c>
      <c r="O1250" t="s">
        <v>27691</v>
      </c>
      <c r="P1250">
        <v>5</v>
      </c>
      <c r="Q1250">
        <v>2</v>
      </c>
      <c r="R1250">
        <v>2.0499999999999998</v>
      </c>
      <c r="S1250">
        <v>2.0699999999999998</v>
      </c>
      <c r="T1250">
        <v>427.24</v>
      </c>
      <c r="U1250">
        <v>89.6</v>
      </c>
      <c r="V1250">
        <v>3.68</v>
      </c>
      <c r="W1250">
        <v>8.85</v>
      </c>
      <c r="X1250">
        <v>4.87</v>
      </c>
      <c r="Y1250">
        <v>2</v>
      </c>
      <c r="Z1250" t="s">
        <v>4250</v>
      </c>
      <c r="AA1250">
        <v>0</v>
      </c>
      <c r="AB1250">
        <v>4</v>
      </c>
      <c r="AC1250">
        <v>4.9947142857142861</v>
      </c>
      <c r="AE1250" t="s">
        <v>7949</v>
      </c>
      <c r="AH1250">
        <v>0</v>
      </c>
      <c r="AI1250">
        <v>0</v>
      </c>
    </row>
    <row r="1251" spans="1:35" x14ac:dyDescent="0.25">
      <c r="B1251">
        <v>37.299999999999997</v>
      </c>
      <c r="J1251" t="s">
        <v>22089</v>
      </c>
      <c r="K1251" t="s">
        <v>22103</v>
      </c>
      <c r="L1251" t="s">
        <v>22127</v>
      </c>
      <c r="M1251" t="s">
        <v>22215</v>
      </c>
      <c r="N1251" t="s">
        <v>23412</v>
      </c>
      <c r="O1251" t="s">
        <v>27692</v>
      </c>
      <c r="P1251">
        <v>5</v>
      </c>
      <c r="Q1251">
        <v>2</v>
      </c>
      <c r="R1251">
        <v>2.2000000000000002</v>
      </c>
      <c r="S1251">
        <v>2.2000000000000002</v>
      </c>
      <c r="T1251">
        <v>423.28</v>
      </c>
      <c r="U1251">
        <v>89.6</v>
      </c>
      <c r="V1251">
        <v>3.85</v>
      </c>
      <c r="W1251">
        <v>10.26</v>
      </c>
      <c r="X1251">
        <v>4.87</v>
      </c>
      <c r="Y1251">
        <v>2</v>
      </c>
      <c r="Z1251" t="s">
        <v>4250</v>
      </c>
      <c r="AA1251">
        <v>0</v>
      </c>
      <c r="AB1251">
        <v>4</v>
      </c>
      <c r="AC1251">
        <v>4.9480000000000004</v>
      </c>
      <c r="AE1251" t="s">
        <v>7949</v>
      </c>
      <c r="AH1251">
        <v>0</v>
      </c>
      <c r="AI1251">
        <v>0</v>
      </c>
    </row>
    <row r="1252" spans="1:35" x14ac:dyDescent="0.25">
      <c r="B1252">
        <v>10.5</v>
      </c>
      <c r="J1252" t="s">
        <v>22089</v>
      </c>
      <c r="K1252" t="s">
        <v>22103</v>
      </c>
      <c r="L1252" t="s">
        <v>22127</v>
      </c>
      <c r="M1252" t="s">
        <v>22215</v>
      </c>
      <c r="N1252" t="s">
        <v>23413</v>
      </c>
      <c r="O1252" t="s">
        <v>27693</v>
      </c>
      <c r="P1252">
        <v>4</v>
      </c>
      <c r="Q1252">
        <v>2</v>
      </c>
      <c r="R1252">
        <v>3.34</v>
      </c>
      <c r="S1252">
        <v>3.34</v>
      </c>
      <c r="T1252">
        <v>455.84</v>
      </c>
      <c r="U1252">
        <v>76.709999999999994</v>
      </c>
      <c r="V1252">
        <v>4.7</v>
      </c>
      <c r="W1252">
        <v>11.66</v>
      </c>
      <c r="X1252">
        <v>4.1900000000000004</v>
      </c>
      <c r="Y1252">
        <v>2</v>
      </c>
      <c r="Z1252" t="s">
        <v>4250</v>
      </c>
      <c r="AA1252">
        <v>0</v>
      </c>
      <c r="AB1252">
        <v>5</v>
      </c>
      <c r="AC1252">
        <v>3.975428571428572</v>
      </c>
      <c r="AE1252" t="s">
        <v>7949</v>
      </c>
      <c r="AH1252">
        <v>0</v>
      </c>
      <c r="AI1252">
        <v>0</v>
      </c>
    </row>
    <row r="1253" spans="1:35" x14ac:dyDescent="0.25">
      <c r="B1253">
        <v>290</v>
      </c>
      <c r="J1253" t="s">
        <v>22089</v>
      </c>
      <c r="K1253" t="s">
        <v>22103</v>
      </c>
      <c r="L1253" t="s">
        <v>22127</v>
      </c>
      <c r="M1253" t="s">
        <v>22215</v>
      </c>
      <c r="N1253" t="s">
        <v>23414</v>
      </c>
      <c r="O1253" t="s">
        <v>27694</v>
      </c>
      <c r="P1253">
        <v>5</v>
      </c>
      <c r="Q1253">
        <v>2</v>
      </c>
      <c r="R1253">
        <v>1.85</v>
      </c>
      <c r="S1253">
        <v>1.85</v>
      </c>
      <c r="T1253">
        <v>392.79</v>
      </c>
      <c r="U1253">
        <v>89.6</v>
      </c>
      <c r="V1253">
        <v>3.02</v>
      </c>
      <c r="W1253">
        <v>10.14</v>
      </c>
      <c r="X1253">
        <v>4.87</v>
      </c>
      <c r="Y1253">
        <v>2</v>
      </c>
      <c r="Z1253" t="s">
        <v>4250</v>
      </c>
      <c r="AA1253">
        <v>0</v>
      </c>
      <c r="AB1253">
        <v>4</v>
      </c>
      <c r="AC1253">
        <v>5.2657857142857143</v>
      </c>
      <c r="AE1253" t="s">
        <v>7949</v>
      </c>
      <c r="AH1253">
        <v>0</v>
      </c>
      <c r="AI1253">
        <v>0</v>
      </c>
    </row>
    <row r="1254" spans="1:35" x14ac:dyDescent="0.25">
      <c r="B1254">
        <v>55.8</v>
      </c>
      <c r="J1254" t="s">
        <v>22089</v>
      </c>
      <c r="K1254" t="s">
        <v>22103</v>
      </c>
      <c r="L1254" t="s">
        <v>22127</v>
      </c>
      <c r="M1254" t="s">
        <v>22215</v>
      </c>
      <c r="N1254" t="s">
        <v>23415</v>
      </c>
      <c r="O1254" t="s">
        <v>27695</v>
      </c>
      <c r="P1254">
        <v>7</v>
      </c>
      <c r="Q1254">
        <v>2</v>
      </c>
      <c r="R1254">
        <v>1.86</v>
      </c>
      <c r="S1254">
        <v>1.86</v>
      </c>
      <c r="T1254">
        <v>424.39</v>
      </c>
      <c r="U1254">
        <v>109.21</v>
      </c>
      <c r="V1254">
        <v>3.58</v>
      </c>
      <c r="X1254">
        <v>4.2</v>
      </c>
      <c r="Y1254">
        <v>3</v>
      </c>
      <c r="Z1254" t="s">
        <v>4250</v>
      </c>
      <c r="AA1254">
        <v>0</v>
      </c>
      <c r="AB1254">
        <v>4</v>
      </c>
      <c r="AC1254">
        <v>4.3997380952380949</v>
      </c>
      <c r="AE1254" t="s">
        <v>7949</v>
      </c>
      <c r="AH1254">
        <v>0</v>
      </c>
      <c r="AI1254">
        <v>0</v>
      </c>
    </row>
    <row r="1255" spans="1:35" x14ac:dyDescent="0.25">
      <c r="B1255">
        <v>139</v>
      </c>
      <c r="J1255" t="s">
        <v>22089</v>
      </c>
      <c r="K1255" t="s">
        <v>22103</v>
      </c>
      <c r="L1255" t="s">
        <v>22127</v>
      </c>
      <c r="M1255" t="s">
        <v>22215</v>
      </c>
      <c r="N1255" t="s">
        <v>23416</v>
      </c>
      <c r="O1255" t="s">
        <v>27696</v>
      </c>
      <c r="P1255">
        <v>8</v>
      </c>
      <c r="Q1255">
        <v>2</v>
      </c>
      <c r="R1255">
        <v>2.37</v>
      </c>
      <c r="S1255">
        <v>2.37</v>
      </c>
      <c r="T1255">
        <v>430.39</v>
      </c>
      <c r="U1255">
        <v>107.54</v>
      </c>
      <c r="V1255">
        <v>3.11</v>
      </c>
      <c r="X1255">
        <v>4.88</v>
      </c>
      <c r="Y1255">
        <v>3</v>
      </c>
      <c r="Z1255" t="s">
        <v>4250</v>
      </c>
      <c r="AA1255">
        <v>0</v>
      </c>
      <c r="AB1255">
        <v>5</v>
      </c>
      <c r="AC1255">
        <v>4.2275476190476189</v>
      </c>
      <c r="AE1255" t="s">
        <v>7949</v>
      </c>
      <c r="AH1255">
        <v>0</v>
      </c>
      <c r="AI1255">
        <v>0</v>
      </c>
    </row>
    <row r="1256" spans="1:35" x14ac:dyDescent="0.25">
      <c r="B1256">
        <v>117</v>
      </c>
      <c r="J1256" t="s">
        <v>22089</v>
      </c>
      <c r="K1256" t="s">
        <v>22103</v>
      </c>
      <c r="L1256" t="s">
        <v>22127</v>
      </c>
      <c r="M1256" t="s">
        <v>22215</v>
      </c>
      <c r="N1256" t="s">
        <v>23417</v>
      </c>
      <c r="O1256" t="s">
        <v>27697</v>
      </c>
      <c r="P1256">
        <v>7</v>
      </c>
      <c r="Q1256">
        <v>2</v>
      </c>
      <c r="R1256">
        <v>1.92</v>
      </c>
      <c r="S1256">
        <v>1.92</v>
      </c>
      <c r="T1256">
        <v>447.39</v>
      </c>
      <c r="U1256">
        <v>94.65</v>
      </c>
      <c r="V1256">
        <v>3.85</v>
      </c>
      <c r="X1256">
        <v>4.1900000000000004</v>
      </c>
      <c r="Y1256">
        <v>3</v>
      </c>
      <c r="Z1256" t="s">
        <v>4250</v>
      </c>
      <c r="AA1256">
        <v>0</v>
      </c>
      <c r="AB1256">
        <v>5</v>
      </c>
      <c r="AC1256">
        <v>4.7207857142857144</v>
      </c>
      <c r="AE1256" t="s">
        <v>7949</v>
      </c>
      <c r="AH1256">
        <v>0</v>
      </c>
      <c r="AI1256">
        <v>0</v>
      </c>
    </row>
    <row r="1257" spans="1:35" x14ac:dyDescent="0.25">
      <c r="B1257">
        <v>124</v>
      </c>
      <c r="J1257" t="s">
        <v>22089</v>
      </c>
      <c r="K1257" t="s">
        <v>22103</v>
      </c>
      <c r="L1257" t="s">
        <v>22127</v>
      </c>
      <c r="M1257" t="s">
        <v>22215</v>
      </c>
      <c r="N1257" t="s">
        <v>23418</v>
      </c>
      <c r="O1257" t="s">
        <v>27698</v>
      </c>
      <c r="P1257">
        <v>7</v>
      </c>
      <c r="Q1257">
        <v>2</v>
      </c>
      <c r="R1257">
        <v>2.54</v>
      </c>
      <c r="S1257">
        <v>2.54</v>
      </c>
      <c r="T1257">
        <v>468.36</v>
      </c>
      <c r="U1257">
        <v>98.31</v>
      </c>
      <c r="V1257">
        <v>4.12</v>
      </c>
      <c r="X1257">
        <v>4.2</v>
      </c>
      <c r="Y1257">
        <v>3</v>
      </c>
      <c r="Z1257" t="s">
        <v>4250</v>
      </c>
      <c r="AA1257">
        <v>0</v>
      </c>
      <c r="AB1257">
        <v>4</v>
      </c>
      <c r="AC1257">
        <v>4.1790000000000003</v>
      </c>
      <c r="AE1257" t="s">
        <v>7949</v>
      </c>
      <c r="AH1257">
        <v>0</v>
      </c>
      <c r="AI1257">
        <v>0</v>
      </c>
    </row>
    <row r="1258" spans="1:35" x14ac:dyDescent="0.25">
      <c r="B1258">
        <v>50.2</v>
      </c>
      <c r="J1258" t="s">
        <v>22089</v>
      </c>
      <c r="K1258" t="s">
        <v>22103</v>
      </c>
      <c r="L1258" t="s">
        <v>22127</v>
      </c>
      <c r="M1258" t="s">
        <v>22215</v>
      </c>
      <c r="N1258" t="s">
        <v>23419</v>
      </c>
      <c r="O1258" t="s">
        <v>27699</v>
      </c>
      <c r="P1258">
        <v>6</v>
      </c>
      <c r="Q1258">
        <v>2</v>
      </c>
      <c r="R1258">
        <v>0.78</v>
      </c>
      <c r="S1258">
        <v>0.8</v>
      </c>
      <c r="T1258">
        <v>417.8</v>
      </c>
      <c r="U1258">
        <v>113.39</v>
      </c>
      <c r="V1258">
        <v>2.9</v>
      </c>
      <c r="W1258">
        <v>8.74</v>
      </c>
      <c r="X1258">
        <v>4.87</v>
      </c>
      <c r="Y1258">
        <v>2</v>
      </c>
      <c r="Z1258" t="s">
        <v>4250</v>
      </c>
      <c r="AA1258">
        <v>0</v>
      </c>
      <c r="AB1258">
        <v>4</v>
      </c>
      <c r="AC1258">
        <v>4.3074761904761907</v>
      </c>
      <c r="AE1258" t="s">
        <v>7949</v>
      </c>
      <c r="AH1258">
        <v>0</v>
      </c>
      <c r="AI1258">
        <v>0</v>
      </c>
    </row>
    <row r="1259" spans="1:35" x14ac:dyDescent="0.25">
      <c r="B1259">
        <v>5385</v>
      </c>
      <c r="J1259" t="s">
        <v>22089</v>
      </c>
      <c r="K1259" t="s">
        <v>22103</v>
      </c>
      <c r="L1259" t="s">
        <v>22127</v>
      </c>
      <c r="M1259" t="s">
        <v>22215</v>
      </c>
      <c r="N1259" t="s">
        <v>23420</v>
      </c>
      <c r="O1259" t="s">
        <v>27700</v>
      </c>
      <c r="P1259">
        <v>4</v>
      </c>
      <c r="Q1259">
        <v>2</v>
      </c>
      <c r="R1259">
        <v>1.1100000000000001</v>
      </c>
      <c r="S1259">
        <v>1.1200000000000001</v>
      </c>
      <c r="T1259">
        <v>429.32</v>
      </c>
      <c r="U1259">
        <v>76.709999999999994</v>
      </c>
      <c r="V1259">
        <v>3.69</v>
      </c>
      <c r="W1259">
        <v>10.47</v>
      </c>
      <c r="X1259">
        <v>4.18</v>
      </c>
      <c r="Y1259">
        <v>2</v>
      </c>
      <c r="Z1259" t="s">
        <v>4250</v>
      </c>
      <c r="AA1259">
        <v>0</v>
      </c>
      <c r="AB1259">
        <v>4</v>
      </c>
      <c r="AC1259">
        <v>5.0048571428571416</v>
      </c>
      <c r="AE1259" t="s">
        <v>7949</v>
      </c>
      <c r="AH1259">
        <v>0</v>
      </c>
      <c r="AI1259">
        <v>0</v>
      </c>
    </row>
    <row r="1260" spans="1:35" x14ac:dyDescent="0.25">
      <c r="A1260" t="s">
        <v>21779</v>
      </c>
      <c r="B1260">
        <v>22000</v>
      </c>
      <c r="H1260">
        <v>4.5</v>
      </c>
      <c r="I1260" t="s">
        <v>22085</v>
      </c>
      <c r="J1260" t="s">
        <v>22090</v>
      </c>
      <c r="K1260" t="s">
        <v>19992</v>
      </c>
      <c r="M1260" t="s">
        <v>22205</v>
      </c>
      <c r="N1260" t="s">
        <v>23421</v>
      </c>
      <c r="O1260" t="s">
        <v>27701</v>
      </c>
      <c r="P1260">
        <v>3</v>
      </c>
      <c r="Q1260">
        <v>1</v>
      </c>
      <c r="R1260">
        <v>4.62</v>
      </c>
      <c r="S1260">
        <v>5.47</v>
      </c>
      <c r="T1260">
        <v>416.57</v>
      </c>
      <c r="U1260">
        <v>47.94</v>
      </c>
      <c r="V1260">
        <v>4.9800000000000004</v>
      </c>
      <c r="X1260">
        <v>8.35</v>
      </c>
      <c r="Y1260">
        <v>2</v>
      </c>
      <c r="Z1260" t="s">
        <v>4250</v>
      </c>
      <c r="AA1260">
        <v>0</v>
      </c>
      <c r="AB1260">
        <v>4</v>
      </c>
      <c r="AC1260">
        <v>3.254261904761905</v>
      </c>
      <c r="AE1260" t="s">
        <v>7949</v>
      </c>
      <c r="AH1260">
        <v>0</v>
      </c>
      <c r="AI1260">
        <v>0</v>
      </c>
    </row>
    <row r="1261" spans="1:35" x14ac:dyDescent="0.25">
      <c r="A1261" t="s">
        <v>21780</v>
      </c>
      <c r="B1261">
        <v>11000</v>
      </c>
      <c r="H1261">
        <v>4.5</v>
      </c>
      <c r="I1261" t="s">
        <v>22085</v>
      </c>
      <c r="J1261" t="s">
        <v>22090</v>
      </c>
      <c r="K1261" t="s">
        <v>19992</v>
      </c>
      <c r="M1261" t="s">
        <v>22205</v>
      </c>
      <c r="N1261" t="s">
        <v>23422</v>
      </c>
      <c r="O1261" t="s">
        <v>27702</v>
      </c>
      <c r="P1261">
        <v>3</v>
      </c>
      <c r="Q1261">
        <v>1</v>
      </c>
      <c r="R1261">
        <v>4.8</v>
      </c>
      <c r="S1261">
        <v>5.6</v>
      </c>
      <c r="T1261">
        <v>434.56</v>
      </c>
      <c r="U1261">
        <v>47.94</v>
      </c>
      <c r="V1261">
        <v>5.12</v>
      </c>
      <c r="X1261">
        <v>8.1300000000000008</v>
      </c>
      <c r="Y1261">
        <v>2</v>
      </c>
      <c r="Z1261" t="s">
        <v>4250</v>
      </c>
      <c r="AA1261">
        <v>1</v>
      </c>
      <c r="AB1261">
        <v>4</v>
      </c>
      <c r="AC1261">
        <v>3.2357619047619051</v>
      </c>
      <c r="AE1261" t="s">
        <v>7949</v>
      </c>
      <c r="AH1261">
        <v>0</v>
      </c>
      <c r="AI1261">
        <v>0</v>
      </c>
    </row>
    <row r="1262" spans="1:35" x14ac:dyDescent="0.25">
      <c r="A1262" t="s">
        <v>21781</v>
      </c>
      <c r="B1262">
        <v>8000</v>
      </c>
      <c r="H1262">
        <v>4.5</v>
      </c>
      <c r="I1262" t="s">
        <v>22085</v>
      </c>
      <c r="J1262" t="s">
        <v>22090</v>
      </c>
      <c r="K1262" t="s">
        <v>19992</v>
      </c>
      <c r="M1262" t="s">
        <v>22205</v>
      </c>
      <c r="N1262" t="s">
        <v>23423</v>
      </c>
      <c r="O1262" t="s">
        <v>27703</v>
      </c>
      <c r="P1262">
        <v>4</v>
      </c>
      <c r="Q1262">
        <v>2</v>
      </c>
      <c r="R1262">
        <v>4.01</v>
      </c>
      <c r="S1262">
        <v>4.75</v>
      </c>
      <c r="T1262">
        <v>473.62</v>
      </c>
      <c r="U1262">
        <v>77.040000000000006</v>
      </c>
      <c r="V1262">
        <v>4.9400000000000004</v>
      </c>
      <c r="X1262">
        <v>8.17</v>
      </c>
      <c r="Y1262">
        <v>2</v>
      </c>
      <c r="Z1262" t="s">
        <v>4250</v>
      </c>
      <c r="AA1262">
        <v>0</v>
      </c>
      <c r="AB1262">
        <v>5</v>
      </c>
      <c r="AC1262">
        <v>2.7284285714285712</v>
      </c>
      <c r="AE1262" t="s">
        <v>7949</v>
      </c>
      <c r="AH1262">
        <v>0</v>
      </c>
      <c r="AI1262">
        <v>0</v>
      </c>
    </row>
    <row r="1263" spans="1:35" x14ac:dyDescent="0.25">
      <c r="A1263" t="s">
        <v>21782</v>
      </c>
      <c r="B1263">
        <v>2800</v>
      </c>
      <c r="H1263">
        <v>4.5</v>
      </c>
      <c r="I1263" t="s">
        <v>22085</v>
      </c>
      <c r="J1263" t="s">
        <v>22090</v>
      </c>
      <c r="K1263" t="s">
        <v>19992</v>
      </c>
      <c r="M1263" t="s">
        <v>22205</v>
      </c>
      <c r="N1263" t="s">
        <v>23424</v>
      </c>
      <c r="O1263" t="s">
        <v>27704</v>
      </c>
      <c r="P1263">
        <v>4</v>
      </c>
      <c r="Q1263">
        <v>2</v>
      </c>
      <c r="R1263">
        <v>3.72</v>
      </c>
      <c r="S1263">
        <v>4.6100000000000003</v>
      </c>
      <c r="T1263">
        <v>491.61</v>
      </c>
      <c r="U1263">
        <v>77.040000000000006</v>
      </c>
      <c r="V1263">
        <v>5.08</v>
      </c>
      <c r="X1263">
        <v>8.15</v>
      </c>
      <c r="Y1263">
        <v>2</v>
      </c>
      <c r="Z1263" t="s">
        <v>4250</v>
      </c>
      <c r="AA1263">
        <v>1</v>
      </c>
      <c r="AB1263">
        <v>5</v>
      </c>
      <c r="AC1263">
        <v>2.8199285714285711</v>
      </c>
      <c r="AE1263" t="s">
        <v>7949</v>
      </c>
      <c r="AH1263">
        <v>0</v>
      </c>
      <c r="AI1263">
        <v>0</v>
      </c>
    </row>
    <row r="1264" spans="1:35" x14ac:dyDescent="0.25">
      <c r="A1264" t="s">
        <v>21783</v>
      </c>
      <c r="B1264">
        <v>4600</v>
      </c>
      <c r="H1264">
        <v>4.5</v>
      </c>
      <c r="I1264" t="s">
        <v>22085</v>
      </c>
      <c r="J1264" t="s">
        <v>22090</v>
      </c>
      <c r="K1264" t="s">
        <v>19992</v>
      </c>
      <c r="M1264" t="s">
        <v>22205</v>
      </c>
      <c r="N1264" t="s">
        <v>23425</v>
      </c>
      <c r="O1264" t="s">
        <v>27705</v>
      </c>
      <c r="P1264">
        <v>3</v>
      </c>
      <c r="Q1264">
        <v>1</v>
      </c>
      <c r="R1264">
        <v>6.8</v>
      </c>
      <c r="S1264">
        <v>7.52</v>
      </c>
      <c r="T1264">
        <v>510.66</v>
      </c>
      <c r="U1264">
        <v>47.94</v>
      </c>
      <c r="V1264">
        <v>6.79</v>
      </c>
      <c r="X1264">
        <v>8.0299999999999994</v>
      </c>
      <c r="Y1264">
        <v>3</v>
      </c>
      <c r="Z1264" t="s">
        <v>4250</v>
      </c>
      <c r="AA1264">
        <v>2</v>
      </c>
      <c r="AB1264">
        <v>5</v>
      </c>
      <c r="AC1264">
        <v>2.8183333333333338</v>
      </c>
      <c r="AE1264" t="s">
        <v>7949</v>
      </c>
      <c r="AH1264">
        <v>0</v>
      </c>
      <c r="AI1264">
        <v>0</v>
      </c>
    </row>
    <row r="1265" spans="1:35" x14ac:dyDescent="0.25">
      <c r="A1265" t="s">
        <v>21784</v>
      </c>
      <c r="B1265">
        <v>110</v>
      </c>
      <c r="H1265">
        <v>4.5</v>
      </c>
      <c r="I1265" t="s">
        <v>22085</v>
      </c>
      <c r="J1265" t="s">
        <v>22090</v>
      </c>
      <c r="K1265" t="s">
        <v>19992</v>
      </c>
      <c r="M1265" t="s">
        <v>22205</v>
      </c>
      <c r="N1265" t="s">
        <v>23426</v>
      </c>
      <c r="O1265" t="s">
        <v>27706</v>
      </c>
      <c r="P1265">
        <v>3</v>
      </c>
      <c r="Q1265">
        <v>1</v>
      </c>
      <c r="R1265">
        <v>7.32</v>
      </c>
      <c r="S1265">
        <v>8.06</v>
      </c>
      <c r="T1265">
        <v>524.67999999999995</v>
      </c>
      <c r="U1265">
        <v>47.94</v>
      </c>
      <c r="V1265">
        <v>7.1</v>
      </c>
      <c r="X1265">
        <v>8.0500000000000007</v>
      </c>
      <c r="Y1265">
        <v>3</v>
      </c>
      <c r="Z1265" t="s">
        <v>4250</v>
      </c>
      <c r="AA1265">
        <v>2</v>
      </c>
      <c r="AB1265">
        <v>5</v>
      </c>
      <c r="AC1265">
        <v>2.8083333333333331</v>
      </c>
      <c r="AE1265" t="s">
        <v>7949</v>
      </c>
      <c r="AH1265">
        <v>0</v>
      </c>
      <c r="AI1265">
        <v>0</v>
      </c>
    </row>
    <row r="1266" spans="1:35" x14ac:dyDescent="0.25">
      <c r="E1266">
        <v>1.3</v>
      </c>
      <c r="J1266" t="s">
        <v>22089</v>
      </c>
      <c r="K1266" t="s">
        <v>22104</v>
      </c>
      <c r="L1266" t="s">
        <v>22128</v>
      </c>
      <c r="M1266" t="s">
        <v>22198</v>
      </c>
      <c r="N1266" t="s">
        <v>23427</v>
      </c>
      <c r="O1266" t="s">
        <v>27707</v>
      </c>
    </row>
    <row r="1267" spans="1:35" x14ac:dyDescent="0.25">
      <c r="E1267">
        <v>15</v>
      </c>
      <c r="J1267" t="s">
        <v>22089</v>
      </c>
      <c r="K1267" t="s">
        <v>22104</v>
      </c>
      <c r="L1267" t="s">
        <v>22128</v>
      </c>
      <c r="M1267" t="s">
        <v>22198</v>
      </c>
      <c r="N1267" t="s">
        <v>23428</v>
      </c>
      <c r="O1267" t="s">
        <v>27708</v>
      </c>
    </row>
    <row r="1268" spans="1:35" x14ac:dyDescent="0.25">
      <c r="E1268">
        <v>1.5</v>
      </c>
      <c r="J1268" t="s">
        <v>22089</v>
      </c>
      <c r="K1268" t="s">
        <v>22104</v>
      </c>
      <c r="L1268" t="s">
        <v>22128</v>
      </c>
      <c r="M1268" t="s">
        <v>22198</v>
      </c>
      <c r="N1268" t="s">
        <v>23429</v>
      </c>
      <c r="O1268" t="s">
        <v>27709</v>
      </c>
    </row>
    <row r="1269" spans="1:35" x14ac:dyDescent="0.25">
      <c r="E1269">
        <v>3.8</v>
      </c>
      <c r="J1269" t="s">
        <v>22089</v>
      </c>
      <c r="K1269" t="s">
        <v>22104</v>
      </c>
      <c r="L1269" t="s">
        <v>22128</v>
      </c>
      <c r="M1269" t="s">
        <v>22198</v>
      </c>
      <c r="N1269" t="s">
        <v>23430</v>
      </c>
      <c r="O1269" t="s">
        <v>27710</v>
      </c>
    </row>
    <row r="1270" spans="1:35" x14ac:dyDescent="0.25">
      <c r="E1270">
        <v>8.6999999999999993</v>
      </c>
      <c r="J1270" t="s">
        <v>22089</v>
      </c>
      <c r="K1270" t="s">
        <v>22104</v>
      </c>
      <c r="L1270" t="s">
        <v>22128</v>
      </c>
      <c r="M1270" t="s">
        <v>22198</v>
      </c>
      <c r="N1270" t="s">
        <v>23431</v>
      </c>
      <c r="O1270" t="s">
        <v>27711</v>
      </c>
    </row>
    <row r="1271" spans="1:35" x14ac:dyDescent="0.25">
      <c r="E1271">
        <v>2.6</v>
      </c>
      <c r="J1271" t="s">
        <v>22089</v>
      </c>
      <c r="K1271" t="s">
        <v>22104</v>
      </c>
      <c r="L1271" t="s">
        <v>22128</v>
      </c>
      <c r="M1271" t="s">
        <v>22198</v>
      </c>
      <c r="N1271" t="s">
        <v>23432</v>
      </c>
      <c r="O1271" t="s">
        <v>27712</v>
      </c>
    </row>
    <row r="1272" spans="1:35" x14ac:dyDescent="0.25">
      <c r="E1272">
        <v>7.1</v>
      </c>
      <c r="J1272" t="s">
        <v>22089</v>
      </c>
      <c r="K1272" t="s">
        <v>22104</v>
      </c>
      <c r="L1272" t="s">
        <v>22128</v>
      </c>
      <c r="M1272" t="s">
        <v>22198</v>
      </c>
      <c r="N1272" t="s">
        <v>23433</v>
      </c>
      <c r="O1272" t="s">
        <v>27713</v>
      </c>
    </row>
    <row r="1273" spans="1:35" x14ac:dyDescent="0.25">
      <c r="E1273">
        <v>4.5</v>
      </c>
      <c r="J1273" t="s">
        <v>22089</v>
      </c>
      <c r="K1273" t="s">
        <v>22104</v>
      </c>
      <c r="L1273" t="s">
        <v>22128</v>
      </c>
      <c r="M1273" t="s">
        <v>22198</v>
      </c>
      <c r="N1273" t="s">
        <v>23434</v>
      </c>
      <c r="O1273" t="s">
        <v>27714</v>
      </c>
    </row>
    <row r="1274" spans="1:35" x14ac:dyDescent="0.25">
      <c r="E1274">
        <v>13.6</v>
      </c>
      <c r="J1274" t="s">
        <v>22089</v>
      </c>
      <c r="K1274" t="s">
        <v>22104</v>
      </c>
      <c r="L1274" t="s">
        <v>22128</v>
      </c>
      <c r="M1274" t="s">
        <v>22198</v>
      </c>
      <c r="N1274" t="s">
        <v>23435</v>
      </c>
      <c r="O1274" t="s">
        <v>27715</v>
      </c>
    </row>
    <row r="1275" spans="1:35" x14ac:dyDescent="0.25">
      <c r="E1275">
        <v>0.79</v>
      </c>
      <c r="J1275" t="s">
        <v>22089</v>
      </c>
      <c r="K1275" t="s">
        <v>22104</v>
      </c>
      <c r="L1275" t="s">
        <v>22128</v>
      </c>
      <c r="M1275" t="s">
        <v>22198</v>
      </c>
      <c r="N1275" t="s">
        <v>23436</v>
      </c>
      <c r="O1275" t="s">
        <v>27716</v>
      </c>
    </row>
    <row r="1276" spans="1:35" x14ac:dyDescent="0.25">
      <c r="E1276">
        <v>0.91</v>
      </c>
      <c r="J1276" t="s">
        <v>22089</v>
      </c>
      <c r="K1276" t="s">
        <v>22104</v>
      </c>
      <c r="L1276" t="s">
        <v>22128</v>
      </c>
      <c r="M1276" t="s">
        <v>22198</v>
      </c>
      <c r="N1276" t="s">
        <v>23437</v>
      </c>
      <c r="O1276" t="s">
        <v>27717</v>
      </c>
    </row>
    <row r="1277" spans="1:35" x14ac:dyDescent="0.25">
      <c r="E1277">
        <v>6.1</v>
      </c>
      <c r="J1277" t="s">
        <v>22089</v>
      </c>
      <c r="K1277" t="s">
        <v>22104</v>
      </c>
      <c r="L1277" t="s">
        <v>22128</v>
      </c>
      <c r="M1277" t="s">
        <v>22198</v>
      </c>
      <c r="N1277" t="s">
        <v>23438</v>
      </c>
      <c r="O1277" t="s">
        <v>27718</v>
      </c>
    </row>
    <row r="1278" spans="1:35" x14ac:dyDescent="0.25">
      <c r="E1278">
        <v>0.65</v>
      </c>
      <c r="J1278" t="s">
        <v>22089</v>
      </c>
      <c r="K1278" t="s">
        <v>22104</v>
      </c>
      <c r="L1278" t="s">
        <v>22128</v>
      </c>
      <c r="M1278" t="s">
        <v>22198</v>
      </c>
      <c r="N1278" t="s">
        <v>23439</v>
      </c>
      <c r="O1278" t="s">
        <v>27719</v>
      </c>
    </row>
    <row r="1279" spans="1:35" x14ac:dyDescent="0.25">
      <c r="E1279">
        <v>9.3000000000000007</v>
      </c>
      <c r="J1279" t="s">
        <v>22089</v>
      </c>
      <c r="K1279" t="s">
        <v>22104</v>
      </c>
      <c r="L1279" t="s">
        <v>22128</v>
      </c>
      <c r="M1279" t="s">
        <v>22198</v>
      </c>
      <c r="N1279" t="s">
        <v>23440</v>
      </c>
      <c r="O1279" t="s">
        <v>27720</v>
      </c>
    </row>
    <row r="1280" spans="1:35" x14ac:dyDescent="0.25">
      <c r="E1280">
        <v>1.8</v>
      </c>
      <c r="J1280" t="s">
        <v>22089</v>
      </c>
      <c r="K1280" t="s">
        <v>22104</v>
      </c>
      <c r="L1280" t="s">
        <v>22128</v>
      </c>
      <c r="M1280" t="s">
        <v>22198</v>
      </c>
      <c r="N1280" t="s">
        <v>23441</v>
      </c>
      <c r="O1280" t="s">
        <v>27721</v>
      </c>
    </row>
    <row r="1281" spans="5:15" x14ac:dyDescent="0.25">
      <c r="E1281">
        <v>2.2000000000000002</v>
      </c>
      <c r="J1281" t="s">
        <v>22089</v>
      </c>
      <c r="K1281" t="s">
        <v>22104</v>
      </c>
      <c r="L1281" t="s">
        <v>22128</v>
      </c>
      <c r="M1281" t="s">
        <v>22198</v>
      </c>
      <c r="N1281" t="s">
        <v>23442</v>
      </c>
      <c r="O1281" t="s">
        <v>27722</v>
      </c>
    </row>
    <row r="1282" spans="5:15" x14ac:dyDescent="0.25">
      <c r="E1282">
        <v>1.4</v>
      </c>
      <c r="J1282" t="s">
        <v>22089</v>
      </c>
      <c r="K1282" t="s">
        <v>22104</v>
      </c>
      <c r="L1282" t="s">
        <v>22128</v>
      </c>
      <c r="M1282" t="s">
        <v>22198</v>
      </c>
      <c r="N1282" t="s">
        <v>23443</v>
      </c>
      <c r="O1282" t="s">
        <v>27723</v>
      </c>
    </row>
    <row r="1283" spans="5:15" x14ac:dyDescent="0.25">
      <c r="E1283">
        <v>1.6</v>
      </c>
      <c r="J1283" t="s">
        <v>22089</v>
      </c>
      <c r="K1283" t="s">
        <v>22104</v>
      </c>
      <c r="L1283" t="s">
        <v>22128</v>
      </c>
      <c r="M1283" t="s">
        <v>22198</v>
      </c>
      <c r="N1283" t="s">
        <v>23444</v>
      </c>
      <c r="O1283" t="s">
        <v>27724</v>
      </c>
    </row>
    <row r="1284" spans="5:15" x14ac:dyDescent="0.25">
      <c r="E1284">
        <v>67</v>
      </c>
      <c r="J1284" t="s">
        <v>22089</v>
      </c>
      <c r="K1284" t="s">
        <v>22104</v>
      </c>
      <c r="L1284" t="s">
        <v>22128</v>
      </c>
      <c r="M1284" t="s">
        <v>22198</v>
      </c>
      <c r="N1284" t="s">
        <v>23445</v>
      </c>
      <c r="O1284" t="s">
        <v>27725</v>
      </c>
    </row>
    <row r="1285" spans="5:15" x14ac:dyDescent="0.25">
      <c r="E1285">
        <v>3.7</v>
      </c>
      <c r="J1285" t="s">
        <v>22089</v>
      </c>
      <c r="K1285" t="s">
        <v>22104</v>
      </c>
      <c r="L1285" t="s">
        <v>22128</v>
      </c>
      <c r="M1285" t="s">
        <v>22198</v>
      </c>
      <c r="N1285" t="s">
        <v>23446</v>
      </c>
      <c r="O1285" t="s">
        <v>27726</v>
      </c>
    </row>
    <row r="1286" spans="5:15" x14ac:dyDescent="0.25">
      <c r="E1286">
        <v>5.3</v>
      </c>
      <c r="J1286" t="s">
        <v>22089</v>
      </c>
      <c r="K1286" t="s">
        <v>22104</v>
      </c>
      <c r="L1286" t="s">
        <v>22128</v>
      </c>
      <c r="M1286" t="s">
        <v>22198</v>
      </c>
      <c r="N1286" t="s">
        <v>23447</v>
      </c>
      <c r="O1286" t="s">
        <v>27727</v>
      </c>
    </row>
    <row r="1287" spans="5:15" x14ac:dyDescent="0.25">
      <c r="E1287">
        <v>14</v>
      </c>
      <c r="J1287" t="s">
        <v>22089</v>
      </c>
      <c r="K1287" t="s">
        <v>22104</v>
      </c>
      <c r="L1287" t="s">
        <v>22128</v>
      </c>
      <c r="M1287" t="s">
        <v>22198</v>
      </c>
      <c r="N1287" t="s">
        <v>23448</v>
      </c>
      <c r="O1287" t="s">
        <v>27728</v>
      </c>
    </row>
    <row r="1288" spans="5:15" x14ac:dyDescent="0.25">
      <c r="E1288">
        <v>271</v>
      </c>
      <c r="J1288" t="s">
        <v>22089</v>
      </c>
      <c r="K1288" t="s">
        <v>22104</v>
      </c>
      <c r="L1288" t="s">
        <v>22128</v>
      </c>
      <c r="M1288" t="s">
        <v>22198</v>
      </c>
      <c r="N1288" t="s">
        <v>23449</v>
      </c>
      <c r="O1288" t="s">
        <v>27729</v>
      </c>
    </row>
    <row r="1289" spans="5:15" x14ac:dyDescent="0.25">
      <c r="E1289">
        <v>4.8</v>
      </c>
      <c r="J1289" t="s">
        <v>22089</v>
      </c>
      <c r="K1289" t="s">
        <v>22104</v>
      </c>
      <c r="L1289" t="s">
        <v>22128</v>
      </c>
      <c r="M1289" t="s">
        <v>22198</v>
      </c>
      <c r="N1289" t="s">
        <v>23450</v>
      </c>
      <c r="O1289" t="s">
        <v>27730</v>
      </c>
    </row>
    <row r="1290" spans="5:15" x14ac:dyDescent="0.25">
      <c r="E1290">
        <v>0.89</v>
      </c>
      <c r="J1290" t="s">
        <v>22089</v>
      </c>
      <c r="K1290" t="s">
        <v>22104</v>
      </c>
      <c r="L1290" t="s">
        <v>22128</v>
      </c>
      <c r="M1290" t="s">
        <v>22198</v>
      </c>
      <c r="N1290" t="s">
        <v>23451</v>
      </c>
      <c r="O1290" t="s">
        <v>27731</v>
      </c>
    </row>
    <row r="1291" spans="5:15" x14ac:dyDescent="0.25">
      <c r="E1291">
        <v>12</v>
      </c>
      <c r="J1291" t="s">
        <v>22089</v>
      </c>
      <c r="K1291" t="s">
        <v>22104</v>
      </c>
      <c r="L1291" t="s">
        <v>22128</v>
      </c>
      <c r="M1291" t="s">
        <v>22198</v>
      </c>
      <c r="N1291" t="s">
        <v>23452</v>
      </c>
      <c r="O1291" t="s">
        <v>27732</v>
      </c>
    </row>
    <row r="1292" spans="5:15" x14ac:dyDescent="0.25">
      <c r="E1292">
        <v>10</v>
      </c>
      <c r="J1292" t="s">
        <v>22089</v>
      </c>
      <c r="K1292" t="s">
        <v>22104</v>
      </c>
      <c r="L1292" t="s">
        <v>22128</v>
      </c>
      <c r="M1292" t="s">
        <v>22198</v>
      </c>
      <c r="N1292" t="s">
        <v>23453</v>
      </c>
      <c r="O1292" t="s">
        <v>27733</v>
      </c>
    </row>
    <row r="1293" spans="5:15" x14ac:dyDescent="0.25">
      <c r="E1293">
        <v>1.5</v>
      </c>
      <c r="J1293" t="s">
        <v>22089</v>
      </c>
      <c r="K1293" t="s">
        <v>22104</v>
      </c>
      <c r="L1293" t="s">
        <v>22128</v>
      </c>
      <c r="M1293" t="s">
        <v>22198</v>
      </c>
      <c r="N1293" t="s">
        <v>23454</v>
      </c>
      <c r="O1293" t="s">
        <v>27734</v>
      </c>
    </row>
    <row r="1294" spans="5:15" x14ac:dyDescent="0.25">
      <c r="E1294">
        <v>1.8</v>
      </c>
      <c r="J1294" t="s">
        <v>22089</v>
      </c>
      <c r="K1294" t="s">
        <v>22104</v>
      </c>
      <c r="L1294" t="s">
        <v>22128</v>
      </c>
      <c r="M1294" t="s">
        <v>22198</v>
      </c>
      <c r="N1294" t="s">
        <v>23455</v>
      </c>
      <c r="O1294" t="s">
        <v>27735</v>
      </c>
    </row>
    <row r="1295" spans="5:15" x14ac:dyDescent="0.25">
      <c r="E1295">
        <v>2.8</v>
      </c>
      <c r="J1295" t="s">
        <v>22089</v>
      </c>
      <c r="K1295" t="s">
        <v>22104</v>
      </c>
      <c r="L1295" t="s">
        <v>22128</v>
      </c>
      <c r="M1295" t="s">
        <v>22198</v>
      </c>
      <c r="N1295" t="s">
        <v>23456</v>
      </c>
      <c r="O1295" t="s">
        <v>27736</v>
      </c>
    </row>
    <row r="1296" spans="5:15" x14ac:dyDescent="0.25">
      <c r="E1296">
        <v>59</v>
      </c>
      <c r="J1296" t="s">
        <v>22089</v>
      </c>
      <c r="K1296" t="s">
        <v>22104</v>
      </c>
      <c r="L1296" t="s">
        <v>22128</v>
      </c>
      <c r="M1296" t="s">
        <v>22198</v>
      </c>
      <c r="N1296" t="s">
        <v>23457</v>
      </c>
      <c r="O1296" t="s">
        <v>27737</v>
      </c>
    </row>
    <row r="1297" spans="2:15" x14ac:dyDescent="0.25">
      <c r="E1297">
        <v>6.9</v>
      </c>
      <c r="J1297" t="s">
        <v>22089</v>
      </c>
      <c r="K1297" t="s">
        <v>22104</v>
      </c>
      <c r="L1297" t="s">
        <v>22128</v>
      </c>
      <c r="M1297" t="s">
        <v>22198</v>
      </c>
      <c r="N1297" t="s">
        <v>23458</v>
      </c>
      <c r="O1297" t="s">
        <v>27738</v>
      </c>
    </row>
    <row r="1298" spans="2:15" x14ac:dyDescent="0.25">
      <c r="E1298">
        <v>6.2</v>
      </c>
      <c r="J1298" t="s">
        <v>22089</v>
      </c>
      <c r="K1298" t="s">
        <v>22104</v>
      </c>
      <c r="L1298" t="s">
        <v>22128</v>
      </c>
      <c r="M1298" t="s">
        <v>22198</v>
      </c>
      <c r="N1298" t="s">
        <v>23459</v>
      </c>
      <c r="O1298" t="s">
        <v>27739</v>
      </c>
    </row>
    <row r="1299" spans="2:15" x14ac:dyDescent="0.25">
      <c r="E1299">
        <v>8.5</v>
      </c>
      <c r="J1299" t="s">
        <v>22089</v>
      </c>
      <c r="K1299" t="s">
        <v>22104</v>
      </c>
      <c r="L1299" t="s">
        <v>22128</v>
      </c>
      <c r="M1299" t="s">
        <v>22198</v>
      </c>
      <c r="N1299" t="s">
        <v>23460</v>
      </c>
      <c r="O1299" t="s">
        <v>27740</v>
      </c>
    </row>
    <row r="1300" spans="2:15" x14ac:dyDescent="0.25">
      <c r="E1300">
        <v>5.2</v>
      </c>
      <c r="J1300" t="s">
        <v>22089</v>
      </c>
      <c r="K1300" t="s">
        <v>22104</v>
      </c>
      <c r="L1300" t="s">
        <v>22128</v>
      </c>
      <c r="M1300" t="s">
        <v>22198</v>
      </c>
      <c r="N1300" t="s">
        <v>23461</v>
      </c>
      <c r="O1300" t="s">
        <v>27741</v>
      </c>
    </row>
    <row r="1301" spans="2:15" x14ac:dyDescent="0.25">
      <c r="E1301">
        <v>27</v>
      </c>
      <c r="J1301" t="s">
        <v>22089</v>
      </c>
      <c r="K1301" t="s">
        <v>22104</v>
      </c>
      <c r="L1301" t="s">
        <v>22128</v>
      </c>
      <c r="M1301" t="s">
        <v>22198</v>
      </c>
      <c r="N1301" t="s">
        <v>23462</v>
      </c>
      <c r="O1301" t="s">
        <v>27742</v>
      </c>
    </row>
    <row r="1302" spans="2:15" x14ac:dyDescent="0.25">
      <c r="E1302">
        <v>40</v>
      </c>
      <c r="J1302" t="s">
        <v>22089</v>
      </c>
      <c r="K1302" t="s">
        <v>22104</v>
      </c>
      <c r="L1302" t="s">
        <v>22128</v>
      </c>
      <c r="M1302" t="s">
        <v>22198</v>
      </c>
      <c r="N1302" t="s">
        <v>23463</v>
      </c>
      <c r="O1302" t="s">
        <v>27743</v>
      </c>
    </row>
    <row r="1303" spans="2:15" x14ac:dyDescent="0.25">
      <c r="E1303">
        <v>8.1999999999999993</v>
      </c>
      <c r="J1303" t="s">
        <v>22089</v>
      </c>
      <c r="K1303" t="s">
        <v>22104</v>
      </c>
      <c r="L1303" t="s">
        <v>22128</v>
      </c>
      <c r="M1303" t="s">
        <v>22198</v>
      </c>
      <c r="N1303" t="s">
        <v>23464</v>
      </c>
      <c r="O1303" t="s">
        <v>27744</v>
      </c>
    </row>
    <row r="1304" spans="2:15" x14ac:dyDescent="0.25">
      <c r="E1304">
        <v>13</v>
      </c>
      <c r="J1304" t="s">
        <v>22089</v>
      </c>
      <c r="K1304" t="s">
        <v>22104</v>
      </c>
      <c r="L1304" t="s">
        <v>22128</v>
      </c>
      <c r="M1304" t="s">
        <v>22198</v>
      </c>
      <c r="N1304" t="s">
        <v>23465</v>
      </c>
      <c r="O1304" t="s">
        <v>27745</v>
      </c>
    </row>
    <row r="1305" spans="2:15" x14ac:dyDescent="0.25">
      <c r="B1305">
        <v>41</v>
      </c>
      <c r="J1305" t="s">
        <v>22089</v>
      </c>
      <c r="K1305" t="s">
        <v>22105</v>
      </c>
      <c r="L1305" t="s">
        <v>22129</v>
      </c>
      <c r="M1305" t="s">
        <v>22214</v>
      </c>
      <c r="N1305" t="s">
        <v>23466</v>
      </c>
      <c r="O1305" t="s">
        <v>27746</v>
      </c>
    </row>
    <row r="1306" spans="2:15" x14ac:dyDescent="0.25">
      <c r="B1306">
        <v>31</v>
      </c>
      <c r="J1306" t="s">
        <v>22089</v>
      </c>
      <c r="K1306" t="s">
        <v>22105</v>
      </c>
      <c r="L1306" t="s">
        <v>22129</v>
      </c>
      <c r="M1306" t="s">
        <v>22214</v>
      </c>
      <c r="N1306" t="s">
        <v>23466</v>
      </c>
      <c r="O1306" t="s">
        <v>27746</v>
      </c>
    </row>
    <row r="1307" spans="2:15" x14ac:dyDescent="0.25">
      <c r="B1307">
        <v>73</v>
      </c>
      <c r="J1307" t="s">
        <v>22089</v>
      </c>
      <c r="K1307" t="s">
        <v>22105</v>
      </c>
      <c r="L1307" t="s">
        <v>22129</v>
      </c>
      <c r="M1307" t="s">
        <v>22214</v>
      </c>
      <c r="N1307" t="s">
        <v>23467</v>
      </c>
      <c r="O1307" t="s">
        <v>27747</v>
      </c>
    </row>
    <row r="1308" spans="2:15" x14ac:dyDescent="0.25">
      <c r="B1308">
        <v>7</v>
      </c>
      <c r="J1308" t="s">
        <v>22089</v>
      </c>
      <c r="K1308" t="s">
        <v>22105</v>
      </c>
      <c r="L1308" t="s">
        <v>22129</v>
      </c>
      <c r="M1308" t="s">
        <v>22214</v>
      </c>
      <c r="N1308" t="s">
        <v>23468</v>
      </c>
      <c r="O1308" t="s">
        <v>27748</v>
      </c>
    </row>
    <row r="1309" spans="2:15" x14ac:dyDescent="0.25">
      <c r="B1309">
        <v>9</v>
      </c>
      <c r="J1309" t="s">
        <v>22089</v>
      </c>
      <c r="K1309" t="s">
        <v>22105</v>
      </c>
      <c r="L1309" t="s">
        <v>22129</v>
      </c>
      <c r="M1309" t="s">
        <v>22214</v>
      </c>
      <c r="N1309" t="s">
        <v>23469</v>
      </c>
      <c r="O1309" t="s">
        <v>27749</v>
      </c>
    </row>
    <row r="1310" spans="2:15" x14ac:dyDescent="0.25">
      <c r="B1310">
        <v>22</v>
      </c>
      <c r="J1310" t="s">
        <v>22089</v>
      </c>
      <c r="K1310" t="s">
        <v>22105</v>
      </c>
      <c r="L1310" t="s">
        <v>22129</v>
      </c>
      <c r="M1310" t="s">
        <v>22214</v>
      </c>
      <c r="N1310" t="s">
        <v>23470</v>
      </c>
      <c r="O1310" t="s">
        <v>27750</v>
      </c>
    </row>
    <row r="1311" spans="2:15" x14ac:dyDescent="0.25">
      <c r="B1311">
        <v>4</v>
      </c>
      <c r="J1311" t="s">
        <v>22089</v>
      </c>
      <c r="K1311" t="s">
        <v>22105</v>
      </c>
      <c r="L1311" t="s">
        <v>22129</v>
      </c>
      <c r="M1311" t="s">
        <v>22214</v>
      </c>
      <c r="N1311" t="s">
        <v>23471</v>
      </c>
      <c r="O1311" t="s">
        <v>27751</v>
      </c>
    </row>
    <row r="1312" spans="2:15" x14ac:dyDescent="0.25">
      <c r="B1312">
        <v>33</v>
      </c>
      <c r="J1312" t="s">
        <v>22089</v>
      </c>
      <c r="K1312" t="s">
        <v>22105</v>
      </c>
      <c r="L1312" t="s">
        <v>22129</v>
      </c>
      <c r="M1312" t="s">
        <v>22214</v>
      </c>
      <c r="N1312" t="s">
        <v>23472</v>
      </c>
      <c r="O1312" t="s">
        <v>27752</v>
      </c>
    </row>
    <row r="1313" spans="2:35" x14ac:dyDescent="0.25">
      <c r="B1313">
        <v>19</v>
      </c>
      <c r="J1313" t="s">
        <v>22089</v>
      </c>
      <c r="K1313" t="s">
        <v>22105</v>
      </c>
      <c r="L1313" t="s">
        <v>22129</v>
      </c>
      <c r="M1313" t="s">
        <v>22214</v>
      </c>
      <c r="N1313" t="s">
        <v>23472</v>
      </c>
      <c r="O1313" t="s">
        <v>27752</v>
      </c>
    </row>
    <row r="1314" spans="2:35" x14ac:dyDescent="0.25">
      <c r="B1314">
        <v>11</v>
      </c>
      <c r="J1314" t="s">
        <v>22089</v>
      </c>
      <c r="K1314" t="s">
        <v>22105</v>
      </c>
      <c r="L1314" t="s">
        <v>22129</v>
      </c>
      <c r="M1314" t="s">
        <v>22214</v>
      </c>
      <c r="N1314" t="s">
        <v>23473</v>
      </c>
      <c r="O1314" t="s">
        <v>27753</v>
      </c>
    </row>
    <row r="1315" spans="2:35" x14ac:dyDescent="0.25">
      <c r="B1315">
        <v>189</v>
      </c>
      <c r="J1315" t="s">
        <v>22089</v>
      </c>
      <c r="K1315" t="s">
        <v>22105</v>
      </c>
      <c r="L1315" t="s">
        <v>22129</v>
      </c>
      <c r="M1315" t="s">
        <v>22214</v>
      </c>
      <c r="N1315" t="s">
        <v>22953</v>
      </c>
      <c r="O1315" t="s">
        <v>27233</v>
      </c>
      <c r="P1315">
        <v>8</v>
      </c>
      <c r="Q1315">
        <v>2</v>
      </c>
      <c r="R1315">
        <v>3.76</v>
      </c>
      <c r="S1315">
        <v>3.76</v>
      </c>
      <c r="T1315">
        <v>407.5</v>
      </c>
      <c r="U1315">
        <v>102.49</v>
      </c>
      <c r="V1315">
        <v>2.61</v>
      </c>
      <c r="W1315">
        <v>10.74</v>
      </c>
      <c r="X1315">
        <v>3.8</v>
      </c>
      <c r="Y1315">
        <v>2</v>
      </c>
      <c r="Z1315" t="s">
        <v>4250</v>
      </c>
      <c r="AA1315">
        <v>0</v>
      </c>
      <c r="AB1315">
        <v>3</v>
      </c>
      <c r="AC1315">
        <v>3.484380952380953</v>
      </c>
      <c r="AE1315" t="s">
        <v>7949</v>
      </c>
      <c r="AH1315">
        <v>0</v>
      </c>
      <c r="AI1315">
        <v>0</v>
      </c>
    </row>
    <row r="1316" spans="2:35" x14ac:dyDescent="0.25">
      <c r="B1316">
        <v>536</v>
      </c>
      <c r="J1316" t="s">
        <v>22089</v>
      </c>
      <c r="K1316" t="s">
        <v>22105</v>
      </c>
      <c r="L1316" t="s">
        <v>22129</v>
      </c>
      <c r="M1316" t="s">
        <v>22214</v>
      </c>
      <c r="N1316" t="s">
        <v>22954</v>
      </c>
      <c r="O1316" t="s">
        <v>27234</v>
      </c>
      <c r="P1316">
        <v>10</v>
      </c>
      <c r="Q1316">
        <v>2</v>
      </c>
      <c r="R1316">
        <v>3.97</v>
      </c>
      <c r="S1316">
        <v>3.97</v>
      </c>
      <c r="T1316">
        <v>420.52</v>
      </c>
      <c r="U1316">
        <v>124.61</v>
      </c>
      <c r="V1316">
        <v>1.88</v>
      </c>
      <c r="W1316">
        <v>10.210000000000001</v>
      </c>
      <c r="X1316">
        <v>3.74</v>
      </c>
      <c r="Y1316">
        <v>2</v>
      </c>
      <c r="Z1316" t="s">
        <v>4250</v>
      </c>
      <c r="AA1316">
        <v>0</v>
      </c>
      <c r="AB1316">
        <v>4</v>
      </c>
      <c r="AC1316">
        <v>2.5977142857142859</v>
      </c>
      <c r="AE1316" t="s">
        <v>7949</v>
      </c>
      <c r="AH1316">
        <v>0</v>
      </c>
      <c r="AI1316">
        <v>0</v>
      </c>
    </row>
    <row r="1317" spans="2:35" x14ac:dyDescent="0.25">
      <c r="B1317">
        <v>315</v>
      </c>
      <c r="J1317" t="s">
        <v>22089</v>
      </c>
      <c r="K1317" t="s">
        <v>22105</v>
      </c>
      <c r="L1317" t="s">
        <v>22129</v>
      </c>
      <c r="M1317" t="s">
        <v>22214</v>
      </c>
      <c r="N1317" t="s">
        <v>22955</v>
      </c>
      <c r="O1317" t="s">
        <v>27235</v>
      </c>
      <c r="P1317">
        <v>9</v>
      </c>
      <c r="Q1317">
        <v>2</v>
      </c>
      <c r="R1317">
        <v>3.12</v>
      </c>
      <c r="S1317">
        <v>3.12</v>
      </c>
      <c r="T1317">
        <v>422.51</v>
      </c>
      <c r="U1317">
        <v>115.38</v>
      </c>
      <c r="V1317">
        <v>2.34</v>
      </c>
      <c r="W1317">
        <v>10.3</v>
      </c>
      <c r="X1317">
        <v>3.74</v>
      </c>
      <c r="Y1317">
        <v>2</v>
      </c>
      <c r="Z1317" t="s">
        <v>4250</v>
      </c>
      <c r="AA1317">
        <v>0</v>
      </c>
      <c r="AB1317">
        <v>4</v>
      </c>
      <c r="AC1317">
        <v>3.5874999999999999</v>
      </c>
      <c r="AE1317" t="s">
        <v>7949</v>
      </c>
      <c r="AH1317">
        <v>0</v>
      </c>
      <c r="AI1317">
        <v>0</v>
      </c>
    </row>
    <row r="1318" spans="2:35" x14ac:dyDescent="0.25">
      <c r="B1318">
        <v>280</v>
      </c>
      <c r="J1318" t="s">
        <v>22089</v>
      </c>
      <c r="K1318" t="s">
        <v>22105</v>
      </c>
      <c r="L1318" t="s">
        <v>22129</v>
      </c>
      <c r="M1318" t="s">
        <v>22214</v>
      </c>
      <c r="N1318" t="s">
        <v>22956</v>
      </c>
      <c r="O1318" t="s">
        <v>27236</v>
      </c>
      <c r="P1318">
        <v>10</v>
      </c>
      <c r="Q1318">
        <v>2</v>
      </c>
      <c r="R1318">
        <v>4.57</v>
      </c>
      <c r="S1318">
        <v>4.57</v>
      </c>
      <c r="T1318">
        <v>470.53</v>
      </c>
      <c r="U1318">
        <v>124.61</v>
      </c>
      <c r="V1318">
        <v>2.5099999999999998</v>
      </c>
      <c r="W1318">
        <v>10.11</v>
      </c>
      <c r="X1318">
        <v>3.73</v>
      </c>
      <c r="Y1318">
        <v>2</v>
      </c>
      <c r="Z1318" t="s">
        <v>4250</v>
      </c>
      <c r="AA1318">
        <v>0</v>
      </c>
      <c r="AB1318">
        <v>6</v>
      </c>
      <c r="AC1318">
        <v>1.9255</v>
      </c>
      <c r="AE1318" t="s">
        <v>7949</v>
      </c>
      <c r="AH1318">
        <v>0</v>
      </c>
      <c r="AI1318">
        <v>0</v>
      </c>
    </row>
    <row r="1319" spans="2:35" x14ac:dyDescent="0.25">
      <c r="B1319">
        <v>90</v>
      </c>
      <c r="J1319" t="s">
        <v>22089</v>
      </c>
      <c r="K1319" t="s">
        <v>22105</v>
      </c>
      <c r="L1319" t="s">
        <v>22129</v>
      </c>
      <c r="M1319" t="s">
        <v>22214</v>
      </c>
      <c r="N1319" t="s">
        <v>22957</v>
      </c>
      <c r="O1319" t="s">
        <v>27237</v>
      </c>
      <c r="P1319">
        <v>8</v>
      </c>
      <c r="Q1319">
        <v>2</v>
      </c>
      <c r="R1319">
        <v>3.48</v>
      </c>
      <c r="S1319">
        <v>3.48</v>
      </c>
      <c r="T1319">
        <v>421.52</v>
      </c>
      <c r="U1319">
        <v>102.49</v>
      </c>
      <c r="V1319">
        <v>2.92</v>
      </c>
      <c r="W1319">
        <v>10.76</v>
      </c>
      <c r="X1319">
        <v>3.8</v>
      </c>
      <c r="Y1319">
        <v>2</v>
      </c>
      <c r="Z1319" t="s">
        <v>4250</v>
      </c>
      <c r="AA1319">
        <v>0</v>
      </c>
      <c r="AB1319">
        <v>3</v>
      </c>
      <c r="AC1319">
        <v>3.6642380952380962</v>
      </c>
      <c r="AE1319" t="s">
        <v>7949</v>
      </c>
      <c r="AH1319">
        <v>0</v>
      </c>
      <c r="AI1319">
        <v>0</v>
      </c>
    </row>
    <row r="1320" spans="2:35" x14ac:dyDescent="0.25">
      <c r="B1320">
        <v>866</v>
      </c>
      <c r="J1320" t="s">
        <v>22089</v>
      </c>
      <c r="K1320" t="s">
        <v>22105</v>
      </c>
      <c r="L1320" t="s">
        <v>22129</v>
      </c>
      <c r="M1320" t="s">
        <v>22214</v>
      </c>
      <c r="N1320" t="s">
        <v>23474</v>
      </c>
      <c r="O1320" t="s">
        <v>27754</v>
      </c>
    </row>
    <row r="1321" spans="2:35" x14ac:dyDescent="0.25">
      <c r="B1321">
        <v>145</v>
      </c>
      <c r="J1321" t="s">
        <v>22089</v>
      </c>
      <c r="K1321" t="s">
        <v>22105</v>
      </c>
      <c r="L1321" t="s">
        <v>22129</v>
      </c>
      <c r="M1321" t="s">
        <v>22214</v>
      </c>
      <c r="N1321" t="s">
        <v>22959</v>
      </c>
      <c r="O1321" t="s">
        <v>27239</v>
      </c>
      <c r="P1321">
        <v>9</v>
      </c>
      <c r="Q1321">
        <v>2</v>
      </c>
      <c r="R1321">
        <v>3.14</v>
      </c>
      <c r="S1321">
        <v>3.14</v>
      </c>
      <c r="T1321">
        <v>440.5</v>
      </c>
      <c r="U1321">
        <v>115.38</v>
      </c>
      <c r="V1321">
        <v>2.8</v>
      </c>
      <c r="W1321">
        <v>10.1</v>
      </c>
      <c r="X1321">
        <v>3.74</v>
      </c>
      <c r="Y1321">
        <v>2</v>
      </c>
      <c r="Z1321" t="s">
        <v>4250</v>
      </c>
      <c r="AA1321">
        <v>0</v>
      </c>
      <c r="AB1321">
        <v>4</v>
      </c>
      <c r="AC1321">
        <v>3.4390000000000001</v>
      </c>
      <c r="AE1321" t="s">
        <v>7949</v>
      </c>
      <c r="AH1321">
        <v>0</v>
      </c>
      <c r="AI1321">
        <v>0</v>
      </c>
    </row>
    <row r="1322" spans="2:35" x14ac:dyDescent="0.25">
      <c r="B1322">
        <v>193</v>
      </c>
      <c r="J1322" t="s">
        <v>22089</v>
      </c>
      <c r="K1322" t="s">
        <v>22105</v>
      </c>
      <c r="L1322" t="s">
        <v>22129</v>
      </c>
      <c r="M1322" t="s">
        <v>22214</v>
      </c>
      <c r="N1322" t="s">
        <v>22960</v>
      </c>
      <c r="O1322" t="s">
        <v>27240</v>
      </c>
      <c r="P1322">
        <v>9</v>
      </c>
      <c r="Q1322">
        <v>2</v>
      </c>
      <c r="R1322">
        <v>3.84</v>
      </c>
      <c r="S1322">
        <v>3.84</v>
      </c>
      <c r="T1322">
        <v>458.49</v>
      </c>
      <c r="U1322">
        <v>115.38</v>
      </c>
      <c r="V1322">
        <v>2.89</v>
      </c>
      <c r="W1322">
        <v>9.98</v>
      </c>
      <c r="X1322">
        <v>3.73</v>
      </c>
      <c r="Y1322">
        <v>2</v>
      </c>
      <c r="Z1322" t="s">
        <v>4250</v>
      </c>
      <c r="AA1322">
        <v>0</v>
      </c>
      <c r="AB1322">
        <v>3</v>
      </c>
      <c r="AC1322">
        <v>2.6105</v>
      </c>
      <c r="AE1322" t="s">
        <v>7949</v>
      </c>
      <c r="AH1322">
        <v>0</v>
      </c>
      <c r="AI1322">
        <v>0</v>
      </c>
    </row>
    <row r="1323" spans="2:35" x14ac:dyDescent="0.25">
      <c r="B1323">
        <v>54</v>
      </c>
      <c r="J1323" t="s">
        <v>22089</v>
      </c>
      <c r="K1323" t="s">
        <v>22105</v>
      </c>
      <c r="L1323" t="s">
        <v>22129</v>
      </c>
      <c r="M1323" t="s">
        <v>22214</v>
      </c>
      <c r="N1323" t="s">
        <v>22961</v>
      </c>
      <c r="O1323" t="s">
        <v>27241</v>
      </c>
      <c r="P1323">
        <v>8</v>
      </c>
      <c r="Q1323">
        <v>2</v>
      </c>
      <c r="R1323">
        <v>4.6100000000000003</v>
      </c>
      <c r="S1323">
        <v>4.6100000000000003</v>
      </c>
      <c r="T1323">
        <v>457.5</v>
      </c>
      <c r="U1323">
        <v>102.49</v>
      </c>
      <c r="V1323">
        <v>3.49</v>
      </c>
      <c r="W1323">
        <v>10.1</v>
      </c>
      <c r="X1323">
        <v>3.8</v>
      </c>
      <c r="Y1323">
        <v>2</v>
      </c>
      <c r="Z1323" t="s">
        <v>4250</v>
      </c>
      <c r="AA1323">
        <v>0</v>
      </c>
      <c r="AB1323">
        <v>3</v>
      </c>
      <c r="AC1323">
        <v>2.582238095238095</v>
      </c>
      <c r="AE1323" t="s">
        <v>7949</v>
      </c>
      <c r="AH1323">
        <v>0</v>
      </c>
      <c r="AI1323">
        <v>0</v>
      </c>
    </row>
    <row r="1324" spans="2:35" x14ac:dyDescent="0.25">
      <c r="B1324">
        <v>153</v>
      </c>
      <c r="J1324" t="s">
        <v>22089</v>
      </c>
      <c r="K1324" t="s">
        <v>22105</v>
      </c>
      <c r="L1324" t="s">
        <v>22129</v>
      </c>
      <c r="M1324" t="s">
        <v>22214</v>
      </c>
      <c r="N1324" t="s">
        <v>22962</v>
      </c>
      <c r="O1324" t="s">
        <v>27242</v>
      </c>
      <c r="P1324">
        <v>8</v>
      </c>
      <c r="Q1324">
        <v>2</v>
      </c>
      <c r="R1324">
        <v>3.41</v>
      </c>
      <c r="S1324">
        <v>3.41</v>
      </c>
      <c r="T1324">
        <v>425.49</v>
      </c>
      <c r="U1324">
        <v>102.49</v>
      </c>
      <c r="V1324">
        <v>2.75</v>
      </c>
      <c r="W1324">
        <v>9.8800000000000008</v>
      </c>
      <c r="X1324">
        <v>3.77</v>
      </c>
      <c r="Y1324">
        <v>2</v>
      </c>
      <c r="Z1324" t="s">
        <v>4250</v>
      </c>
      <c r="AA1324">
        <v>0</v>
      </c>
      <c r="AB1324">
        <v>3</v>
      </c>
      <c r="AC1324">
        <v>3.7058809523809519</v>
      </c>
      <c r="AE1324" t="s">
        <v>7949</v>
      </c>
      <c r="AH1324">
        <v>0</v>
      </c>
      <c r="AI1324">
        <v>0</v>
      </c>
    </row>
    <row r="1325" spans="2:35" x14ac:dyDescent="0.25">
      <c r="B1325">
        <v>259</v>
      </c>
      <c r="J1325" t="s">
        <v>22089</v>
      </c>
      <c r="K1325" t="s">
        <v>22105</v>
      </c>
      <c r="L1325" t="s">
        <v>22129</v>
      </c>
      <c r="M1325" t="s">
        <v>22214</v>
      </c>
      <c r="N1325" t="s">
        <v>22963</v>
      </c>
      <c r="O1325" t="s">
        <v>27243</v>
      </c>
      <c r="P1325">
        <v>9</v>
      </c>
      <c r="Q1325">
        <v>2</v>
      </c>
      <c r="R1325">
        <v>3.52</v>
      </c>
      <c r="S1325">
        <v>3.52</v>
      </c>
      <c r="T1325">
        <v>419.53</v>
      </c>
      <c r="U1325">
        <v>111.72</v>
      </c>
      <c r="V1325">
        <v>2.48</v>
      </c>
      <c r="W1325">
        <v>10.99</v>
      </c>
      <c r="X1325">
        <v>4.12</v>
      </c>
      <c r="Y1325">
        <v>2</v>
      </c>
      <c r="Z1325" t="s">
        <v>4250</v>
      </c>
      <c r="AA1325">
        <v>0</v>
      </c>
      <c r="AB1325">
        <v>4</v>
      </c>
      <c r="AC1325">
        <v>3.3307857142857151</v>
      </c>
      <c r="AE1325" t="s">
        <v>7949</v>
      </c>
      <c r="AH1325">
        <v>0</v>
      </c>
      <c r="AI1325">
        <v>0</v>
      </c>
    </row>
    <row r="1326" spans="2:35" x14ac:dyDescent="0.25">
      <c r="B1326">
        <v>108</v>
      </c>
      <c r="J1326" t="s">
        <v>22089</v>
      </c>
      <c r="K1326" t="s">
        <v>22105</v>
      </c>
      <c r="L1326" t="s">
        <v>22129</v>
      </c>
      <c r="M1326" t="s">
        <v>22214</v>
      </c>
      <c r="N1326" t="s">
        <v>22964</v>
      </c>
      <c r="O1326" t="s">
        <v>27244</v>
      </c>
      <c r="P1326">
        <v>9</v>
      </c>
      <c r="Q1326">
        <v>2</v>
      </c>
      <c r="R1326">
        <v>4.7300000000000004</v>
      </c>
      <c r="S1326">
        <v>4.7300000000000004</v>
      </c>
      <c r="T1326">
        <v>473.5</v>
      </c>
      <c r="U1326">
        <v>111.72</v>
      </c>
      <c r="V1326">
        <v>3.37</v>
      </c>
      <c r="W1326">
        <v>10.46</v>
      </c>
      <c r="X1326">
        <v>3.8</v>
      </c>
      <c r="Y1326">
        <v>2</v>
      </c>
      <c r="Z1326" t="s">
        <v>4250</v>
      </c>
      <c r="AA1326">
        <v>0</v>
      </c>
      <c r="AB1326">
        <v>4</v>
      </c>
      <c r="AC1326">
        <v>2.1002857142857141</v>
      </c>
      <c r="AE1326" t="s">
        <v>7949</v>
      </c>
      <c r="AH1326">
        <v>0</v>
      </c>
      <c r="AI1326">
        <v>0</v>
      </c>
    </row>
    <row r="1327" spans="2:35" x14ac:dyDescent="0.25">
      <c r="B1327">
        <v>106</v>
      </c>
      <c r="J1327" t="s">
        <v>22089</v>
      </c>
      <c r="K1327" t="s">
        <v>22105</v>
      </c>
      <c r="L1327" t="s">
        <v>22129</v>
      </c>
      <c r="M1327" t="s">
        <v>22214</v>
      </c>
      <c r="N1327" t="s">
        <v>22965</v>
      </c>
      <c r="O1327" t="s">
        <v>27245</v>
      </c>
      <c r="P1327">
        <v>8</v>
      </c>
      <c r="Q1327">
        <v>2</v>
      </c>
      <c r="R1327">
        <v>3.92</v>
      </c>
      <c r="S1327">
        <v>3.92</v>
      </c>
      <c r="T1327">
        <v>454.52</v>
      </c>
      <c r="U1327">
        <v>98.83</v>
      </c>
      <c r="V1327">
        <v>3.68</v>
      </c>
      <c r="W1327">
        <v>11.62</v>
      </c>
      <c r="X1327">
        <v>3.8</v>
      </c>
      <c r="Y1327">
        <v>2</v>
      </c>
      <c r="Z1327" t="s">
        <v>4250</v>
      </c>
      <c r="AA1327">
        <v>0</v>
      </c>
      <c r="AB1327">
        <v>5</v>
      </c>
      <c r="AC1327">
        <v>3.110523809523809</v>
      </c>
      <c r="AE1327" t="s">
        <v>7949</v>
      </c>
      <c r="AH1327">
        <v>0</v>
      </c>
      <c r="AI1327">
        <v>0</v>
      </c>
    </row>
    <row r="1328" spans="2:35" x14ac:dyDescent="0.25">
      <c r="B1328">
        <v>13</v>
      </c>
      <c r="J1328" t="s">
        <v>22089</v>
      </c>
      <c r="K1328" t="s">
        <v>22105</v>
      </c>
      <c r="L1328" t="s">
        <v>22129</v>
      </c>
      <c r="M1328" t="s">
        <v>22214</v>
      </c>
      <c r="N1328" t="s">
        <v>22966</v>
      </c>
      <c r="O1328" t="s">
        <v>27246</v>
      </c>
      <c r="P1328">
        <v>10</v>
      </c>
      <c r="Q1328">
        <v>2</v>
      </c>
      <c r="R1328">
        <v>4.7</v>
      </c>
      <c r="S1328">
        <v>4.7</v>
      </c>
      <c r="T1328">
        <v>458.57</v>
      </c>
      <c r="U1328">
        <v>124.61</v>
      </c>
      <c r="V1328">
        <v>2.27</v>
      </c>
      <c r="W1328">
        <v>10.11</v>
      </c>
      <c r="X1328">
        <v>3.73</v>
      </c>
      <c r="Y1328">
        <v>2</v>
      </c>
      <c r="Z1328" t="s">
        <v>4250</v>
      </c>
      <c r="AA1328">
        <v>0</v>
      </c>
      <c r="AB1328">
        <v>5</v>
      </c>
      <c r="AC1328">
        <v>1.945928571428571</v>
      </c>
      <c r="AE1328" t="s">
        <v>7949</v>
      </c>
      <c r="AH1328">
        <v>0</v>
      </c>
      <c r="AI1328">
        <v>0</v>
      </c>
    </row>
    <row r="1329" spans="2:35" x14ac:dyDescent="0.25">
      <c r="B1329">
        <v>1000</v>
      </c>
      <c r="J1329" t="s">
        <v>22089</v>
      </c>
      <c r="K1329" t="s">
        <v>22105</v>
      </c>
      <c r="L1329" t="s">
        <v>22129</v>
      </c>
      <c r="M1329" t="s">
        <v>22214</v>
      </c>
      <c r="N1329" t="s">
        <v>22967</v>
      </c>
      <c r="O1329" t="s">
        <v>27247</v>
      </c>
      <c r="P1329">
        <v>9</v>
      </c>
      <c r="Q1329">
        <v>2</v>
      </c>
      <c r="R1329">
        <v>3.21</v>
      </c>
      <c r="S1329">
        <v>4</v>
      </c>
      <c r="T1329">
        <v>428.54</v>
      </c>
      <c r="U1329">
        <v>106.9</v>
      </c>
      <c r="V1329">
        <v>2.72</v>
      </c>
      <c r="W1329">
        <v>7.08</v>
      </c>
      <c r="X1329">
        <v>3.78</v>
      </c>
      <c r="Y1329">
        <v>3</v>
      </c>
      <c r="Z1329" t="s">
        <v>4250</v>
      </c>
      <c r="AA1329">
        <v>0</v>
      </c>
      <c r="AB1329">
        <v>3</v>
      </c>
      <c r="AC1329">
        <v>3.3420952380952378</v>
      </c>
      <c r="AE1329" t="s">
        <v>7949</v>
      </c>
      <c r="AH1329">
        <v>0</v>
      </c>
      <c r="AI1329">
        <v>0</v>
      </c>
    </row>
    <row r="1330" spans="2:35" x14ac:dyDescent="0.25">
      <c r="B1330">
        <v>81</v>
      </c>
      <c r="J1330" t="s">
        <v>22089</v>
      </c>
      <c r="K1330" t="s">
        <v>22105</v>
      </c>
      <c r="L1330" t="s">
        <v>22129</v>
      </c>
      <c r="M1330" t="s">
        <v>22214</v>
      </c>
      <c r="N1330" t="s">
        <v>22968</v>
      </c>
      <c r="O1330" t="s">
        <v>27248</v>
      </c>
      <c r="P1330">
        <v>9</v>
      </c>
      <c r="Q1330">
        <v>2</v>
      </c>
      <c r="R1330">
        <v>2.38</v>
      </c>
      <c r="S1330">
        <v>2.38</v>
      </c>
      <c r="T1330">
        <v>392.51</v>
      </c>
      <c r="U1330">
        <v>107.42</v>
      </c>
      <c r="V1330">
        <v>1.81</v>
      </c>
      <c r="W1330">
        <v>11.75</v>
      </c>
      <c r="X1330">
        <v>3.78</v>
      </c>
      <c r="Y1330">
        <v>2</v>
      </c>
      <c r="Z1330" t="s">
        <v>4250</v>
      </c>
      <c r="AA1330">
        <v>0</v>
      </c>
      <c r="AB1330">
        <v>3</v>
      </c>
      <c r="AC1330">
        <v>4.4971190476190479</v>
      </c>
      <c r="AE1330" t="s">
        <v>7949</v>
      </c>
      <c r="AH1330">
        <v>0</v>
      </c>
      <c r="AI1330">
        <v>0</v>
      </c>
    </row>
    <row r="1331" spans="2:35" x14ac:dyDescent="0.25">
      <c r="B1331">
        <v>74</v>
      </c>
      <c r="J1331" t="s">
        <v>22089</v>
      </c>
      <c r="K1331" t="s">
        <v>22105</v>
      </c>
      <c r="L1331" t="s">
        <v>22129</v>
      </c>
      <c r="M1331" t="s">
        <v>22214</v>
      </c>
      <c r="N1331" t="s">
        <v>22969</v>
      </c>
      <c r="O1331" t="s">
        <v>27249</v>
      </c>
      <c r="P1331">
        <v>8</v>
      </c>
      <c r="Q1331">
        <v>2</v>
      </c>
      <c r="R1331">
        <v>3.92</v>
      </c>
      <c r="S1331">
        <v>3.92</v>
      </c>
      <c r="T1331">
        <v>439.51</v>
      </c>
      <c r="U1331">
        <v>102.49</v>
      </c>
      <c r="V1331">
        <v>3.41</v>
      </c>
      <c r="W1331">
        <v>10.44</v>
      </c>
      <c r="X1331">
        <v>3.8</v>
      </c>
      <c r="Y1331">
        <v>2</v>
      </c>
      <c r="Z1331" t="s">
        <v>4250</v>
      </c>
      <c r="AA1331">
        <v>0</v>
      </c>
      <c r="AB1331">
        <v>4</v>
      </c>
      <c r="AC1331">
        <v>3.095738095238096</v>
      </c>
      <c r="AE1331" t="s">
        <v>7949</v>
      </c>
      <c r="AH1331">
        <v>0</v>
      </c>
      <c r="AI1331">
        <v>0</v>
      </c>
    </row>
    <row r="1332" spans="2:35" x14ac:dyDescent="0.25">
      <c r="B1332">
        <v>68</v>
      </c>
      <c r="J1332" t="s">
        <v>22089</v>
      </c>
      <c r="K1332" t="s">
        <v>22105</v>
      </c>
      <c r="L1332" t="s">
        <v>22129</v>
      </c>
      <c r="M1332" t="s">
        <v>22214</v>
      </c>
      <c r="N1332" t="s">
        <v>22970</v>
      </c>
      <c r="O1332" t="s">
        <v>27250</v>
      </c>
      <c r="P1332">
        <v>9</v>
      </c>
      <c r="Q1332">
        <v>2</v>
      </c>
      <c r="R1332">
        <v>3.58</v>
      </c>
      <c r="S1332">
        <v>3.58</v>
      </c>
      <c r="T1332">
        <v>437.52</v>
      </c>
      <c r="U1332">
        <v>111.72</v>
      </c>
      <c r="V1332">
        <v>2.78</v>
      </c>
      <c r="W1332">
        <v>10.82</v>
      </c>
      <c r="X1332">
        <v>3.8</v>
      </c>
      <c r="Y1332">
        <v>2</v>
      </c>
      <c r="Z1332" t="s">
        <v>4250</v>
      </c>
      <c r="AA1332">
        <v>0</v>
      </c>
      <c r="AB1332">
        <v>5</v>
      </c>
      <c r="AC1332">
        <v>3.1422857142857139</v>
      </c>
      <c r="AE1332" t="s">
        <v>7949</v>
      </c>
      <c r="AH1332">
        <v>0</v>
      </c>
      <c r="AI1332">
        <v>0</v>
      </c>
    </row>
    <row r="1333" spans="2:35" x14ac:dyDescent="0.25">
      <c r="B1333">
        <v>1310</v>
      </c>
      <c r="J1333" t="s">
        <v>22089</v>
      </c>
      <c r="K1333" t="s">
        <v>22105</v>
      </c>
      <c r="L1333" t="s">
        <v>22129</v>
      </c>
      <c r="M1333" t="s">
        <v>22214</v>
      </c>
      <c r="N1333" t="s">
        <v>22971</v>
      </c>
      <c r="O1333" t="s">
        <v>27251</v>
      </c>
      <c r="P1333">
        <v>9</v>
      </c>
      <c r="Q1333">
        <v>2</v>
      </c>
      <c r="R1333">
        <v>4.17</v>
      </c>
      <c r="S1333">
        <v>4.17</v>
      </c>
      <c r="T1333">
        <v>419.53</v>
      </c>
      <c r="U1333">
        <v>115.63</v>
      </c>
      <c r="V1333">
        <v>2.94</v>
      </c>
      <c r="W1333">
        <v>11.09</v>
      </c>
      <c r="X1333">
        <v>3.76</v>
      </c>
      <c r="Y1333">
        <v>2</v>
      </c>
      <c r="Z1333" t="s">
        <v>4250</v>
      </c>
      <c r="AA1333">
        <v>0</v>
      </c>
      <c r="AB1333">
        <v>4</v>
      </c>
      <c r="AC1333">
        <v>2.635452380952382</v>
      </c>
      <c r="AE1333" t="s">
        <v>7949</v>
      </c>
      <c r="AH1333">
        <v>0</v>
      </c>
      <c r="AI1333">
        <v>0</v>
      </c>
    </row>
    <row r="1334" spans="2:35" x14ac:dyDescent="0.25">
      <c r="B1334">
        <v>647</v>
      </c>
      <c r="J1334" t="s">
        <v>22089</v>
      </c>
      <c r="K1334" t="s">
        <v>22105</v>
      </c>
      <c r="L1334" t="s">
        <v>22129</v>
      </c>
      <c r="M1334" t="s">
        <v>22214</v>
      </c>
      <c r="N1334" t="s">
        <v>22972</v>
      </c>
      <c r="O1334" t="s">
        <v>27252</v>
      </c>
      <c r="P1334">
        <v>9</v>
      </c>
      <c r="Q1334">
        <v>2</v>
      </c>
      <c r="R1334">
        <v>3.11</v>
      </c>
      <c r="S1334">
        <v>3.11</v>
      </c>
      <c r="T1334">
        <v>390.49</v>
      </c>
      <c r="U1334">
        <v>115.38</v>
      </c>
      <c r="V1334">
        <v>1.87</v>
      </c>
      <c r="W1334">
        <v>10.58</v>
      </c>
      <c r="X1334">
        <v>3.75</v>
      </c>
      <c r="Y1334">
        <v>2</v>
      </c>
      <c r="Z1334" t="s">
        <v>4250</v>
      </c>
      <c r="AA1334">
        <v>0</v>
      </c>
      <c r="AB1334">
        <v>3</v>
      </c>
      <c r="AC1334">
        <v>3.8262142857142858</v>
      </c>
      <c r="AE1334" t="s">
        <v>7949</v>
      </c>
      <c r="AH1334">
        <v>0</v>
      </c>
      <c r="AI1334">
        <v>0</v>
      </c>
    </row>
    <row r="1335" spans="2:35" x14ac:dyDescent="0.25">
      <c r="B1335">
        <v>1990</v>
      </c>
      <c r="J1335" t="s">
        <v>22089</v>
      </c>
      <c r="K1335" t="s">
        <v>22105</v>
      </c>
      <c r="L1335" t="s">
        <v>22129</v>
      </c>
      <c r="M1335" t="s">
        <v>22214</v>
      </c>
      <c r="N1335" t="s">
        <v>22973</v>
      </c>
      <c r="O1335" t="s">
        <v>27253</v>
      </c>
      <c r="P1335">
        <v>9</v>
      </c>
      <c r="Q1335">
        <v>2</v>
      </c>
      <c r="R1335">
        <v>1.28</v>
      </c>
      <c r="S1335">
        <v>1.28</v>
      </c>
      <c r="T1335">
        <v>406.54</v>
      </c>
      <c r="U1335">
        <v>107.42</v>
      </c>
      <c r="V1335">
        <v>2.12</v>
      </c>
      <c r="W1335">
        <v>12.09</v>
      </c>
      <c r="X1335">
        <v>3.8</v>
      </c>
      <c r="Y1335">
        <v>2</v>
      </c>
      <c r="Z1335" t="s">
        <v>4250</v>
      </c>
      <c r="AA1335">
        <v>0</v>
      </c>
      <c r="AB1335">
        <v>3</v>
      </c>
      <c r="AC1335">
        <v>4.586904761904762</v>
      </c>
      <c r="AE1335" t="s">
        <v>7949</v>
      </c>
      <c r="AH1335">
        <v>0</v>
      </c>
      <c r="AI1335">
        <v>0</v>
      </c>
    </row>
    <row r="1336" spans="2:35" x14ac:dyDescent="0.25">
      <c r="B1336">
        <v>2160</v>
      </c>
      <c r="J1336" t="s">
        <v>22089</v>
      </c>
      <c r="K1336" t="s">
        <v>22105</v>
      </c>
      <c r="L1336" t="s">
        <v>22129</v>
      </c>
      <c r="M1336" t="s">
        <v>22214</v>
      </c>
      <c r="N1336" t="s">
        <v>22974</v>
      </c>
      <c r="O1336" t="s">
        <v>27254</v>
      </c>
      <c r="P1336">
        <v>9</v>
      </c>
      <c r="Q1336">
        <v>2</v>
      </c>
      <c r="R1336">
        <v>2.54</v>
      </c>
      <c r="S1336">
        <v>2.54</v>
      </c>
      <c r="T1336">
        <v>390.49</v>
      </c>
      <c r="U1336">
        <v>115.38</v>
      </c>
      <c r="V1336">
        <v>1.87</v>
      </c>
      <c r="W1336">
        <v>10.58</v>
      </c>
      <c r="X1336">
        <v>3.75</v>
      </c>
      <c r="Y1336">
        <v>2</v>
      </c>
      <c r="Z1336" t="s">
        <v>4250</v>
      </c>
      <c r="AA1336">
        <v>0</v>
      </c>
      <c r="AB1336">
        <v>3</v>
      </c>
      <c r="AC1336">
        <v>4.1662142857142861</v>
      </c>
      <c r="AE1336" t="s">
        <v>7949</v>
      </c>
      <c r="AH1336">
        <v>0</v>
      </c>
      <c r="AI1336">
        <v>0</v>
      </c>
    </row>
    <row r="1337" spans="2:35" x14ac:dyDescent="0.25">
      <c r="B1337">
        <v>3820</v>
      </c>
      <c r="J1337" t="s">
        <v>22089</v>
      </c>
      <c r="K1337" t="s">
        <v>22105</v>
      </c>
      <c r="L1337" t="s">
        <v>22129</v>
      </c>
      <c r="M1337" t="s">
        <v>22214</v>
      </c>
      <c r="N1337" t="s">
        <v>22975</v>
      </c>
      <c r="O1337" t="s">
        <v>27255</v>
      </c>
      <c r="P1337">
        <v>9</v>
      </c>
      <c r="Q1337">
        <v>2</v>
      </c>
      <c r="R1337">
        <v>3.53</v>
      </c>
      <c r="S1337">
        <v>3.53</v>
      </c>
      <c r="T1337">
        <v>419.53</v>
      </c>
      <c r="U1337">
        <v>115.63</v>
      </c>
      <c r="V1337">
        <v>2.94</v>
      </c>
      <c r="W1337">
        <v>11.09</v>
      </c>
      <c r="X1337">
        <v>3.76</v>
      </c>
      <c r="Y1337">
        <v>2</v>
      </c>
      <c r="Z1337" t="s">
        <v>4250</v>
      </c>
      <c r="AA1337">
        <v>0</v>
      </c>
      <c r="AB1337">
        <v>4</v>
      </c>
      <c r="AC1337">
        <v>3.1904523809523808</v>
      </c>
      <c r="AE1337" t="s">
        <v>7949</v>
      </c>
      <c r="AH1337">
        <v>0</v>
      </c>
      <c r="AI1337">
        <v>0</v>
      </c>
    </row>
    <row r="1338" spans="2:35" x14ac:dyDescent="0.25">
      <c r="B1338">
        <v>1400</v>
      </c>
      <c r="J1338" t="s">
        <v>22089</v>
      </c>
      <c r="K1338" t="s">
        <v>22105</v>
      </c>
      <c r="L1338" t="s">
        <v>22129</v>
      </c>
      <c r="M1338" t="s">
        <v>22214</v>
      </c>
      <c r="N1338" t="s">
        <v>22976</v>
      </c>
      <c r="O1338" t="s">
        <v>27256</v>
      </c>
      <c r="P1338">
        <v>9</v>
      </c>
      <c r="Q1338">
        <v>2</v>
      </c>
      <c r="R1338">
        <v>3.44</v>
      </c>
      <c r="S1338">
        <v>3.44</v>
      </c>
      <c r="T1338">
        <v>447.46</v>
      </c>
      <c r="U1338">
        <v>115.63</v>
      </c>
      <c r="V1338">
        <v>3.08</v>
      </c>
      <c r="W1338">
        <v>10.23</v>
      </c>
      <c r="X1338">
        <v>3.75</v>
      </c>
      <c r="Y1338">
        <v>2</v>
      </c>
      <c r="Z1338" t="s">
        <v>4250</v>
      </c>
      <c r="AA1338">
        <v>0</v>
      </c>
      <c r="AB1338">
        <v>3</v>
      </c>
      <c r="AC1338">
        <v>3.080952380952382</v>
      </c>
      <c r="AE1338" t="s">
        <v>7949</v>
      </c>
      <c r="AH1338">
        <v>0</v>
      </c>
      <c r="AI1338">
        <v>0</v>
      </c>
    </row>
    <row r="1339" spans="2:35" x14ac:dyDescent="0.25">
      <c r="B1339">
        <v>34100</v>
      </c>
      <c r="J1339" t="s">
        <v>22089</v>
      </c>
      <c r="K1339" t="s">
        <v>22105</v>
      </c>
      <c r="L1339" t="s">
        <v>22129</v>
      </c>
      <c r="M1339" t="s">
        <v>22214</v>
      </c>
      <c r="N1339" t="s">
        <v>22977</v>
      </c>
      <c r="O1339" t="s">
        <v>27257</v>
      </c>
      <c r="P1339">
        <v>9</v>
      </c>
      <c r="Q1339">
        <v>2</v>
      </c>
      <c r="R1339">
        <v>3.47</v>
      </c>
      <c r="S1339">
        <v>3.47</v>
      </c>
      <c r="T1339">
        <v>432.58</v>
      </c>
      <c r="U1339">
        <v>107.42</v>
      </c>
      <c r="V1339">
        <v>3</v>
      </c>
      <c r="W1339">
        <v>11.76</v>
      </c>
      <c r="X1339">
        <v>4.13</v>
      </c>
      <c r="Y1339">
        <v>2</v>
      </c>
      <c r="Z1339" t="s">
        <v>4250</v>
      </c>
      <c r="AA1339">
        <v>0</v>
      </c>
      <c r="AB1339">
        <v>4</v>
      </c>
      <c r="AC1339">
        <v>3.4309047619047619</v>
      </c>
      <c r="AE1339" t="s">
        <v>7949</v>
      </c>
      <c r="AH1339">
        <v>0</v>
      </c>
      <c r="AI1339">
        <v>0</v>
      </c>
    </row>
    <row r="1340" spans="2:35" x14ac:dyDescent="0.25">
      <c r="B1340">
        <v>1480</v>
      </c>
      <c r="J1340" t="s">
        <v>22089</v>
      </c>
      <c r="K1340" t="s">
        <v>22105</v>
      </c>
      <c r="L1340" t="s">
        <v>22129</v>
      </c>
      <c r="M1340" t="s">
        <v>22214</v>
      </c>
      <c r="N1340" t="s">
        <v>22978</v>
      </c>
      <c r="O1340" t="s">
        <v>27258</v>
      </c>
      <c r="P1340">
        <v>9</v>
      </c>
      <c r="Q1340">
        <v>2</v>
      </c>
      <c r="R1340">
        <v>3.41</v>
      </c>
      <c r="S1340">
        <v>3.41</v>
      </c>
      <c r="T1340">
        <v>446.6</v>
      </c>
      <c r="U1340">
        <v>107.42</v>
      </c>
      <c r="V1340">
        <v>3.08</v>
      </c>
      <c r="W1340">
        <v>12</v>
      </c>
      <c r="X1340">
        <v>3.81</v>
      </c>
      <c r="Y1340">
        <v>2</v>
      </c>
      <c r="Z1340" t="s">
        <v>4250</v>
      </c>
      <c r="AA1340">
        <v>0</v>
      </c>
      <c r="AB1340">
        <v>4</v>
      </c>
      <c r="AC1340">
        <v>3.390761904761904</v>
      </c>
      <c r="AE1340" t="s">
        <v>7949</v>
      </c>
      <c r="AH1340">
        <v>0</v>
      </c>
      <c r="AI1340">
        <v>0</v>
      </c>
    </row>
    <row r="1341" spans="2:35" x14ac:dyDescent="0.25">
      <c r="B1341">
        <v>5860</v>
      </c>
      <c r="J1341" t="s">
        <v>22089</v>
      </c>
      <c r="K1341" t="s">
        <v>22105</v>
      </c>
      <c r="L1341" t="s">
        <v>22129</v>
      </c>
      <c r="M1341" t="s">
        <v>22214</v>
      </c>
      <c r="N1341" t="s">
        <v>22979</v>
      </c>
      <c r="O1341" t="s">
        <v>27259</v>
      </c>
      <c r="P1341">
        <v>10</v>
      </c>
      <c r="Q1341">
        <v>2</v>
      </c>
      <c r="R1341">
        <v>2.48</v>
      </c>
      <c r="S1341">
        <v>2.48</v>
      </c>
      <c r="T1341">
        <v>423.52</v>
      </c>
      <c r="U1341">
        <v>124.86</v>
      </c>
      <c r="V1341">
        <v>2.21</v>
      </c>
      <c r="W1341">
        <v>10.93</v>
      </c>
      <c r="X1341">
        <v>3.76</v>
      </c>
      <c r="Y1341">
        <v>2</v>
      </c>
      <c r="Z1341" t="s">
        <v>4250</v>
      </c>
      <c r="AA1341">
        <v>0</v>
      </c>
      <c r="AB1341">
        <v>5</v>
      </c>
      <c r="AC1341">
        <v>3.8062857142857141</v>
      </c>
      <c r="AE1341" t="s">
        <v>7949</v>
      </c>
      <c r="AH1341">
        <v>0</v>
      </c>
      <c r="AI1341">
        <v>0</v>
      </c>
    </row>
    <row r="1342" spans="2:35" x14ac:dyDescent="0.25">
      <c r="B1342">
        <v>1410</v>
      </c>
      <c r="J1342" t="s">
        <v>22089</v>
      </c>
      <c r="K1342" t="s">
        <v>22105</v>
      </c>
      <c r="L1342" t="s">
        <v>22129</v>
      </c>
      <c r="M1342" t="s">
        <v>22214</v>
      </c>
      <c r="N1342" t="s">
        <v>22980</v>
      </c>
      <c r="O1342" t="s">
        <v>27260</v>
      </c>
      <c r="P1342">
        <v>9</v>
      </c>
      <c r="Q1342">
        <v>2</v>
      </c>
      <c r="R1342">
        <v>2.12</v>
      </c>
      <c r="S1342">
        <v>2.13</v>
      </c>
      <c r="T1342">
        <v>419.53</v>
      </c>
      <c r="U1342">
        <v>111.6</v>
      </c>
      <c r="V1342">
        <v>1.78</v>
      </c>
      <c r="W1342">
        <v>10.98</v>
      </c>
      <c r="X1342">
        <v>3.83</v>
      </c>
      <c r="Y1342">
        <v>2</v>
      </c>
      <c r="Z1342" t="s">
        <v>4250</v>
      </c>
      <c r="AA1342">
        <v>0</v>
      </c>
      <c r="AB1342">
        <v>3</v>
      </c>
      <c r="AC1342">
        <v>4.2947857142857151</v>
      </c>
      <c r="AE1342" t="s">
        <v>7949</v>
      </c>
      <c r="AH1342">
        <v>0</v>
      </c>
      <c r="AI1342">
        <v>0</v>
      </c>
    </row>
    <row r="1343" spans="2:35" x14ac:dyDescent="0.25">
      <c r="B1343">
        <v>485</v>
      </c>
      <c r="J1343" t="s">
        <v>22089</v>
      </c>
      <c r="K1343" t="s">
        <v>22105</v>
      </c>
      <c r="L1343" t="s">
        <v>22129</v>
      </c>
      <c r="M1343" t="s">
        <v>22214</v>
      </c>
      <c r="N1343" t="s">
        <v>22981</v>
      </c>
      <c r="O1343" t="s">
        <v>27261</v>
      </c>
      <c r="P1343">
        <v>9</v>
      </c>
      <c r="Q1343">
        <v>2</v>
      </c>
      <c r="R1343">
        <v>3.68</v>
      </c>
      <c r="S1343">
        <v>3.68</v>
      </c>
      <c r="T1343">
        <v>469.54</v>
      </c>
      <c r="U1343">
        <v>111.72</v>
      </c>
      <c r="V1343">
        <v>3.12</v>
      </c>
      <c r="W1343">
        <v>10.89</v>
      </c>
      <c r="X1343">
        <v>4</v>
      </c>
      <c r="Y1343">
        <v>2</v>
      </c>
      <c r="Z1343" t="s">
        <v>4250</v>
      </c>
      <c r="AA1343">
        <v>0</v>
      </c>
      <c r="AB1343">
        <v>6</v>
      </c>
      <c r="AC1343">
        <v>2.8135714285714291</v>
      </c>
      <c r="AE1343" t="s">
        <v>7949</v>
      </c>
      <c r="AH1343">
        <v>0</v>
      </c>
      <c r="AI1343">
        <v>0</v>
      </c>
    </row>
    <row r="1344" spans="2:35" x14ac:dyDescent="0.25">
      <c r="B1344">
        <v>145</v>
      </c>
      <c r="J1344" t="s">
        <v>22089</v>
      </c>
      <c r="K1344" t="s">
        <v>22105</v>
      </c>
      <c r="L1344" t="s">
        <v>22129</v>
      </c>
      <c r="M1344" t="s">
        <v>22214</v>
      </c>
      <c r="N1344" t="s">
        <v>22982</v>
      </c>
      <c r="O1344" t="s">
        <v>27262</v>
      </c>
      <c r="P1344">
        <v>9</v>
      </c>
      <c r="Q1344">
        <v>2</v>
      </c>
      <c r="R1344">
        <v>3.27</v>
      </c>
      <c r="S1344">
        <v>3.27</v>
      </c>
      <c r="T1344">
        <v>461.49</v>
      </c>
      <c r="U1344">
        <v>115.63</v>
      </c>
      <c r="V1344">
        <v>3.39</v>
      </c>
      <c r="W1344">
        <v>10.43</v>
      </c>
      <c r="X1344">
        <v>3.74</v>
      </c>
      <c r="Y1344">
        <v>2</v>
      </c>
      <c r="Z1344" t="s">
        <v>4250</v>
      </c>
      <c r="AA1344">
        <v>0</v>
      </c>
      <c r="AB1344">
        <v>3</v>
      </c>
      <c r="AC1344">
        <v>3.1507380952380948</v>
      </c>
      <c r="AE1344" t="s">
        <v>7949</v>
      </c>
      <c r="AH1344">
        <v>0</v>
      </c>
      <c r="AI1344">
        <v>0</v>
      </c>
    </row>
    <row r="1345" spans="2:35" x14ac:dyDescent="0.25">
      <c r="B1345">
        <v>369</v>
      </c>
      <c r="J1345" t="s">
        <v>22089</v>
      </c>
      <c r="K1345" t="s">
        <v>22105</v>
      </c>
      <c r="L1345" t="s">
        <v>22129</v>
      </c>
      <c r="M1345" t="s">
        <v>22214</v>
      </c>
      <c r="N1345" t="s">
        <v>22983</v>
      </c>
      <c r="O1345" t="s">
        <v>27263</v>
      </c>
      <c r="P1345">
        <v>9</v>
      </c>
      <c r="Q1345">
        <v>2</v>
      </c>
      <c r="R1345">
        <v>2.61</v>
      </c>
      <c r="S1345">
        <v>2.61</v>
      </c>
      <c r="T1345">
        <v>420.56</v>
      </c>
      <c r="U1345">
        <v>107.42</v>
      </c>
      <c r="V1345">
        <v>2.37</v>
      </c>
      <c r="W1345">
        <v>12</v>
      </c>
      <c r="X1345">
        <v>3.81</v>
      </c>
      <c r="Y1345">
        <v>2</v>
      </c>
      <c r="Z1345" t="s">
        <v>4250</v>
      </c>
      <c r="AA1345">
        <v>0</v>
      </c>
      <c r="AB1345">
        <v>4</v>
      </c>
      <c r="AC1345">
        <v>4.1817619047619052</v>
      </c>
      <c r="AE1345" t="s">
        <v>7949</v>
      </c>
      <c r="AH1345">
        <v>0</v>
      </c>
      <c r="AI1345">
        <v>0</v>
      </c>
    </row>
    <row r="1346" spans="2:35" x14ac:dyDescent="0.25">
      <c r="B1346">
        <v>134</v>
      </c>
      <c r="J1346" t="s">
        <v>22089</v>
      </c>
      <c r="K1346" t="s">
        <v>22105</v>
      </c>
      <c r="L1346" t="s">
        <v>22129</v>
      </c>
      <c r="M1346" t="s">
        <v>22214</v>
      </c>
      <c r="N1346" t="s">
        <v>22984</v>
      </c>
      <c r="O1346" t="s">
        <v>27264</v>
      </c>
      <c r="P1346">
        <v>10</v>
      </c>
      <c r="Q1346">
        <v>2</v>
      </c>
      <c r="R1346">
        <v>2.75</v>
      </c>
      <c r="S1346">
        <v>2.75</v>
      </c>
      <c r="T1346">
        <v>393.5</v>
      </c>
      <c r="U1346">
        <v>120.31</v>
      </c>
      <c r="V1346">
        <v>1.21</v>
      </c>
      <c r="W1346">
        <v>10.98</v>
      </c>
      <c r="X1346">
        <v>3.76</v>
      </c>
      <c r="Y1346">
        <v>2</v>
      </c>
      <c r="Z1346" t="s">
        <v>4250</v>
      </c>
      <c r="AA1346">
        <v>0</v>
      </c>
      <c r="AB1346">
        <v>3</v>
      </c>
      <c r="AC1346">
        <v>3.8857142857142861</v>
      </c>
      <c r="AE1346" t="s">
        <v>7949</v>
      </c>
      <c r="AH1346">
        <v>0</v>
      </c>
      <c r="AI1346">
        <v>0</v>
      </c>
    </row>
    <row r="1347" spans="2:35" x14ac:dyDescent="0.25">
      <c r="B1347">
        <v>364</v>
      </c>
      <c r="J1347" t="s">
        <v>22089</v>
      </c>
      <c r="K1347" t="s">
        <v>22105</v>
      </c>
      <c r="L1347" t="s">
        <v>22129</v>
      </c>
      <c r="M1347" t="s">
        <v>22214</v>
      </c>
      <c r="N1347" t="s">
        <v>22985</v>
      </c>
      <c r="O1347" t="s">
        <v>27265</v>
      </c>
      <c r="P1347">
        <v>9</v>
      </c>
      <c r="Q1347">
        <v>2</v>
      </c>
      <c r="R1347">
        <v>2.1</v>
      </c>
      <c r="S1347">
        <v>2.1</v>
      </c>
      <c r="T1347">
        <v>406.54</v>
      </c>
      <c r="U1347">
        <v>107.42</v>
      </c>
      <c r="V1347">
        <v>2.12</v>
      </c>
      <c r="W1347">
        <v>11.99</v>
      </c>
      <c r="X1347">
        <v>3.81</v>
      </c>
      <c r="Y1347">
        <v>2</v>
      </c>
      <c r="Z1347" t="s">
        <v>4250</v>
      </c>
      <c r="AA1347">
        <v>0</v>
      </c>
      <c r="AB1347">
        <v>3</v>
      </c>
      <c r="AC1347">
        <v>4.5369047619047622</v>
      </c>
      <c r="AE1347" t="s">
        <v>7949</v>
      </c>
      <c r="AH1347">
        <v>0</v>
      </c>
      <c r="AI1347">
        <v>0</v>
      </c>
    </row>
    <row r="1348" spans="2:35" x14ac:dyDescent="0.25">
      <c r="B1348">
        <v>341</v>
      </c>
      <c r="J1348" t="s">
        <v>22089</v>
      </c>
      <c r="K1348" t="s">
        <v>22105</v>
      </c>
      <c r="L1348" t="s">
        <v>22129</v>
      </c>
      <c r="M1348" t="s">
        <v>22214</v>
      </c>
      <c r="N1348" t="s">
        <v>22986</v>
      </c>
      <c r="O1348" t="s">
        <v>27266</v>
      </c>
      <c r="P1348">
        <v>9</v>
      </c>
      <c r="Q1348">
        <v>2</v>
      </c>
      <c r="R1348">
        <v>3.85</v>
      </c>
      <c r="S1348">
        <v>3.85</v>
      </c>
      <c r="T1348">
        <v>407.52</v>
      </c>
      <c r="U1348">
        <v>115.63</v>
      </c>
      <c r="V1348">
        <v>2.63</v>
      </c>
      <c r="W1348">
        <v>11.08</v>
      </c>
      <c r="X1348">
        <v>3.76</v>
      </c>
      <c r="Y1348">
        <v>2</v>
      </c>
      <c r="Z1348" t="s">
        <v>4250</v>
      </c>
      <c r="AA1348">
        <v>0</v>
      </c>
      <c r="AB1348">
        <v>4</v>
      </c>
      <c r="AC1348">
        <v>2.956238095238096</v>
      </c>
      <c r="AE1348" t="s">
        <v>7949</v>
      </c>
      <c r="AH1348">
        <v>0</v>
      </c>
      <c r="AI1348">
        <v>0</v>
      </c>
    </row>
    <row r="1349" spans="2:35" x14ac:dyDescent="0.25">
      <c r="B1349">
        <v>435</v>
      </c>
      <c r="J1349" t="s">
        <v>22089</v>
      </c>
      <c r="K1349" t="s">
        <v>22105</v>
      </c>
      <c r="L1349" t="s">
        <v>22129</v>
      </c>
      <c r="M1349" t="s">
        <v>22214</v>
      </c>
      <c r="N1349" t="s">
        <v>22987</v>
      </c>
      <c r="O1349" t="s">
        <v>27267</v>
      </c>
      <c r="P1349">
        <v>10</v>
      </c>
      <c r="Q1349">
        <v>2</v>
      </c>
      <c r="R1349">
        <v>2.54</v>
      </c>
      <c r="S1349">
        <v>2.54</v>
      </c>
      <c r="T1349">
        <v>393.5</v>
      </c>
      <c r="U1349">
        <v>120.31</v>
      </c>
      <c r="V1349">
        <v>1.21</v>
      </c>
      <c r="W1349">
        <v>10.66</v>
      </c>
      <c r="X1349">
        <v>3.75</v>
      </c>
      <c r="Y1349">
        <v>2</v>
      </c>
      <c r="Z1349" t="s">
        <v>4250</v>
      </c>
      <c r="AA1349">
        <v>0</v>
      </c>
      <c r="AB1349">
        <v>3</v>
      </c>
      <c r="AC1349">
        <v>3.9907142857142861</v>
      </c>
      <c r="AE1349" t="s">
        <v>7949</v>
      </c>
      <c r="AH1349">
        <v>0</v>
      </c>
      <c r="AI1349">
        <v>0</v>
      </c>
    </row>
    <row r="1350" spans="2:35" x14ac:dyDescent="0.25">
      <c r="B1350">
        <v>185</v>
      </c>
      <c r="J1350" t="s">
        <v>22089</v>
      </c>
      <c r="K1350" t="s">
        <v>22105</v>
      </c>
      <c r="L1350" t="s">
        <v>22129</v>
      </c>
      <c r="M1350" t="s">
        <v>22214</v>
      </c>
      <c r="N1350" t="s">
        <v>22988</v>
      </c>
      <c r="O1350" t="s">
        <v>27268</v>
      </c>
      <c r="P1350">
        <v>9</v>
      </c>
      <c r="Q1350">
        <v>2</v>
      </c>
      <c r="R1350">
        <v>4.33</v>
      </c>
      <c r="S1350">
        <v>4.33</v>
      </c>
      <c r="T1350">
        <v>469.54</v>
      </c>
      <c r="U1350">
        <v>111.72</v>
      </c>
      <c r="V1350">
        <v>3.46</v>
      </c>
      <c r="W1350">
        <v>10.64</v>
      </c>
      <c r="X1350">
        <v>3.8</v>
      </c>
      <c r="Y1350">
        <v>2</v>
      </c>
      <c r="Z1350" t="s">
        <v>4250</v>
      </c>
      <c r="AA1350">
        <v>0</v>
      </c>
      <c r="AB1350">
        <v>5</v>
      </c>
      <c r="AC1350">
        <v>2.3285714285714278</v>
      </c>
      <c r="AE1350" t="s">
        <v>7949</v>
      </c>
      <c r="AH1350">
        <v>0</v>
      </c>
      <c r="AI1350">
        <v>0</v>
      </c>
    </row>
    <row r="1351" spans="2:35" x14ac:dyDescent="0.25">
      <c r="B1351">
        <v>23</v>
      </c>
      <c r="J1351" t="s">
        <v>22089</v>
      </c>
      <c r="K1351" t="s">
        <v>22105</v>
      </c>
      <c r="L1351" t="s">
        <v>22129</v>
      </c>
      <c r="M1351" t="s">
        <v>22214</v>
      </c>
      <c r="N1351" t="s">
        <v>22989</v>
      </c>
      <c r="O1351" t="s">
        <v>27269</v>
      </c>
      <c r="P1351">
        <v>9</v>
      </c>
      <c r="Q1351">
        <v>2</v>
      </c>
      <c r="R1351">
        <v>3.81</v>
      </c>
      <c r="S1351">
        <v>3.81</v>
      </c>
      <c r="T1351">
        <v>469.54</v>
      </c>
      <c r="U1351">
        <v>111.72</v>
      </c>
      <c r="V1351">
        <v>3.38</v>
      </c>
      <c r="W1351">
        <v>10.66</v>
      </c>
      <c r="X1351">
        <v>3.8</v>
      </c>
      <c r="Y1351">
        <v>2</v>
      </c>
      <c r="Z1351" t="s">
        <v>4250</v>
      </c>
      <c r="AA1351">
        <v>0</v>
      </c>
      <c r="AB1351">
        <v>5</v>
      </c>
      <c r="AC1351">
        <v>2.6835714285714292</v>
      </c>
      <c r="AE1351" t="s">
        <v>7949</v>
      </c>
      <c r="AH1351">
        <v>0</v>
      </c>
      <c r="AI1351">
        <v>0</v>
      </c>
    </row>
    <row r="1352" spans="2:35" x14ac:dyDescent="0.25">
      <c r="B1352">
        <v>320</v>
      </c>
      <c r="J1352" t="s">
        <v>22089</v>
      </c>
      <c r="K1352" t="s">
        <v>22105</v>
      </c>
      <c r="L1352" t="s">
        <v>22129</v>
      </c>
      <c r="M1352" t="s">
        <v>22214</v>
      </c>
      <c r="N1352" t="s">
        <v>22990</v>
      </c>
      <c r="O1352" t="s">
        <v>27270</v>
      </c>
      <c r="P1352">
        <v>10</v>
      </c>
      <c r="Q1352">
        <v>2</v>
      </c>
      <c r="R1352">
        <v>3.64</v>
      </c>
      <c r="S1352">
        <v>3.64</v>
      </c>
      <c r="T1352">
        <v>434.55</v>
      </c>
      <c r="U1352">
        <v>124.61</v>
      </c>
      <c r="V1352">
        <v>2.1800000000000002</v>
      </c>
      <c r="W1352">
        <v>10.23</v>
      </c>
      <c r="X1352">
        <v>3.74</v>
      </c>
      <c r="Y1352">
        <v>2</v>
      </c>
      <c r="Z1352" t="s">
        <v>4250</v>
      </c>
      <c r="AA1352">
        <v>0</v>
      </c>
      <c r="AB1352">
        <v>4</v>
      </c>
      <c r="AC1352">
        <v>2.8275000000000001</v>
      </c>
      <c r="AE1352" t="s">
        <v>7949</v>
      </c>
      <c r="AH1352">
        <v>0</v>
      </c>
      <c r="AI1352">
        <v>0</v>
      </c>
    </row>
    <row r="1353" spans="2:35" x14ac:dyDescent="0.25">
      <c r="B1353">
        <v>101</v>
      </c>
      <c r="J1353" t="s">
        <v>22089</v>
      </c>
      <c r="K1353" t="s">
        <v>22105</v>
      </c>
      <c r="L1353" t="s">
        <v>22129</v>
      </c>
      <c r="M1353" t="s">
        <v>22214</v>
      </c>
      <c r="N1353" t="s">
        <v>22991</v>
      </c>
      <c r="O1353" t="s">
        <v>27271</v>
      </c>
      <c r="P1353">
        <v>9</v>
      </c>
      <c r="Q1353">
        <v>2</v>
      </c>
      <c r="R1353">
        <v>3.42</v>
      </c>
      <c r="S1353">
        <v>3.42</v>
      </c>
      <c r="T1353">
        <v>433.56</v>
      </c>
      <c r="U1353">
        <v>111.72</v>
      </c>
      <c r="V1353">
        <v>2.79</v>
      </c>
      <c r="W1353">
        <v>11.01</v>
      </c>
      <c r="X1353">
        <v>4.12</v>
      </c>
      <c r="Y1353">
        <v>2</v>
      </c>
      <c r="Z1353" t="s">
        <v>4250</v>
      </c>
      <c r="AA1353">
        <v>0</v>
      </c>
      <c r="AB1353">
        <v>4</v>
      </c>
      <c r="AC1353">
        <v>3.330571428571429</v>
      </c>
      <c r="AE1353" t="s">
        <v>7949</v>
      </c>
      <c r="AH1353">
        <v>0</v>
      </c>
      <c r="AI1353">
        <v>0</v>
      </c>
    </row>
    <row r="1354" spans="2:35" x14ac:dyDescent="0.25">
      <c r="B1354">
        <v>232</v>
      </c>
      <c r="J1354" t="s">
        <v>22089</v>
      </c>
      <c r="K1354" t="s">
        <v>22105</v>
      </c>
      <c r="L1354" t="s">
        <v>22129</v>
      </c>
      <c r="M1354" t="s">
        <v>22214</v>
      </c>
      <c r="N1354" t="s">
        <v>22992</v>
      </c>
      <c r="O1354" t="s">
        <v>27272</v>
      </c>
      <c r="P1354">
        <v>9</v>
      </c>
      <c r="Q1354">
        <v>2</v>
      </c>
      <c r="R1354">
        <v>4.05</v>
      </c>
      <c r="S1354">
        <v>4.05</v>
      </c>
      <c r="T1354">
        <v>455.51</v>
      </c>
      <c r="U1354">
        <v>111.72</v>
      </c>
      <c r="V1354">
        <v>3.07</v>
      </c>
      <c r="W1354">
        <v>10.95</v>
      </c>
      <c r="X1354">
        <v>3.77</v>
      </c>
      <c r="Y1354">
        <v>2</v>
      </c>
      <c r="Z1354" t="s">
        <v>4250</v>
      </c>
      <c r="AA1354">
        <v>0</v>
      </c>
      <c r="AB1354">
        <v>5</v>
      </c>
      <c r="AC1354">
        <v>2.5687857142857138</v>
      </c>
      <c r="AE1354" t="s">
        <v>7949</v>
      </c>
      <c r="AH1354">
        <v>0</v>
      </c>
      <c r="AI1354">
        <v>0</v>
      </c>
    </row>
    <row r="1355" spans="2:35" x14ac:dyDescent="0.25">
      <c r="B1355">
        <v>103</v>
      </c>
      <c r="J1355" t="s">
        <v>22089</v>
      </c>
      <c r="K1355" t="s">
        <v>22105</v>
      </c>
      <c r="L1355" t="s">
        <v>22129</v>
      </c>
      <c r="M1355" t="s">
        <v>22214</v>
      </c>
      <c r="N1355" t="s">
        <v>22993</v>
      </c>
      <c r="O1355" t="s">
        <v>27273</v>
      </c>
      <c r="P1355">
        <v>9</v>
      </c>
      <c r="Q1355">
        <v>2</v>
      </c>
      <c r="R1355">
        <v>3.34</v>
      </c>
      <c r="S1355">
        <v>3.34</v>
      </c>
      <c r="T1355">
        <v>393.49</v>
      </c>
      <c r="U1355">
        <v>115.63</v>
      </c>
      <c r="V1355">
        <v>2.37</v>
      </c>
      <c r="W1355">
        <v>11.08</v>
      </c>
      <c r="X1355">
        <v>3.76</v>
      </c>
      <c r="Y1355">
        <v>2</v>
      </c>
      <c r="Z1355" t="s">
        <v>4250</v>
      </c>
      <c r="AA1355">
        <v>0</v>
      </c>
      <c r="AB1355">
        <v>3</v>
      </c>
      <c r="AC1355">
        <v>3.566452380952382</v>
      </c>
      <c r="AE1355" t="s">
        <v>7949</v>
      </c>
      <c r="AH1355">
        <v>0</v>
      </c>
      <c r="AI1355">
        <v>0</v>
      </c>
    </row>
    <row r="1356" spans="2:35" x14ac:dyDescent="0.25">
      <c r="B1356">
        <v>189</v>
      </c>
      <c r="J1356" t="s">
        <v>22089</v>
      </c>
      <c r="K1356" t="s">
        <v>22105</v>
      </c>
      <c r="L1356" t="s">
        <v>22129</v>
      </c>
      <c r="M1356" t="s">
        <v>22214</v>
      </c>
      <c r="N1356" t="s">
        <v>22994</v>
      </c>
      <c r="O1356" t="s">
        <v>27274</v>
      </c>
      <c r="P1356">
        <v>9</v>
      </c>
      <c r="Q1356">
        <v>2</v>
      </c>
      <c r="R1356">
        <v>4.22</v>
      </c>
      <c r="S1356">
        <v>4.22</v>
      </c>
      <c r="T1356">
        <v>447.46</v>
      </c>
      <c r="U1356">
        <v>115.63</v>
      </c>
      <c r="V1356">
        <v>3.08</v>
      </c>
      <c r="W1356">
        <v>10.23</v>
      </c>
      <c r="X1356">
        <v>3.75</v>
      </c>
      <c r="Y1356">
        <v>2</v>
      </c>
      <c r="Z1356" t="s">
        <v>4250</v>
      </c>
      <c r="AA1356">
        <v>0</v>
      </c>
      <c r="AB1356">
        <v>3</v>
      </c>
      <c r="AC1356">
        <v>2.4109523809523821</v>
      </c>
      <c r="AE1356" t="s">
        <v>7949</v>
      </c>
      <c r="AH1356">
        <v>0</v>
      </c>
      <c r="AI1356">
        <v>0</v>
      </c>
    </row>
    <row r="1357" spans="2:35" x14ac:dyDescent="0.25">
      <c r="B1357">
        <v>98</v>
      </c>
      <c r="J1357" t="s">
        <v>22089</v>
      </c>
      <c r="K1357" t="s">
        <v>22105</v>
      </c>
      <c r="L1357" t="s">
        <v>22129</v>
      </c>
      <c r="M1357" t="s">
        <v>22214</v>
      </c>
      <c r="N1357" t="s">
        <v>22995</v>
      </c>
      <c r="O1357" t="s">
        <v>27275</v>
      </c>
      <c r="P1357">
        <v>10</v>
      </c>
      <c r="Q1357">
        <v>2</v>
      </c>
      <c r="R1357">
        <v>3.13</v>
      </c>
      <c r="S1357">
        <v>3.13</v>
      </c>
      <c r="T1357">
        <v>394.48</v>
      </c>
      <c r="U1357">
        <v>128.52000000000001</v>
      </c>
      <c r="V1357">
        <v>1.77</v>
      </c>
      <c r="W1357">
        <v>9.94</v>
      </c>
      <c r="X1357">
        <v>3.73</v>
      </c>
      <c r="Y1357">
        <v>2</v>
      </c>
      <c r="Z1357" t="s">
        <v>4250</v>
      </c>
      <c r="AA1357">
        <v>0</v>
      </c>
      <c r="AB1357">
        <v>3</v>
      </c>
      <c r="AC1357">
        <v>3.6237142857142861</v>
      </c>
      <c r="AE1357" t="s">
        <v>7949</v>
      </c>
      <c r="AH1357">
        <v>0</v>
      </c>
      <c r="AI1357">
        <v>0</v>
      </c>
    </row>
    <row r="1358" spans="2:35" x14ac:dyDescent="0.25">
      <c r="B1358">
        <v>91</v>
      </c>
      <c r="J1358" t="s">
        <v>22089</v>
      </c>
      <c r="K1358" t="s">
        <v>22105</v>
      </c>
      <c r="L1358" t="s">
        <v>22129</v>
      </c>
      <c r="M1358" t="s">
        <v>22214</v>
      </c>
      <c r="N1358" t="s">
        <v>22996</v>
      </c>
      <c r="O1358" t="s">
        <v>27276</v>
      </c>
      <c r="P1358">
        <v>10</v>
      </c>
      <c r="Q1358">
        <v>2</v>
      </c>
      <c r="R1358">
        <v>3.13</v>
      </c>
      <c r="S1358">
        <v>3.13</v>
      </c>
      <c r="T1358">
        <v>394.48</v>
      </c>
      <c r="U1358">
        <v>128.52000000000001</v>
      </c>
      <c r="V1358">
        <v>1.77</v>
      </c>
      <c r="W1358">
        <v>9.98</v>
      </c>
      <c r="X1358">
        <v>3.72</v>
      </c>
      <c r="Y1358">
        <v>2</v>
      </c>
      <c r="Z1358" t="s">
        <v>4250</v>
      </c>
      <c r="AA1358">
        <v>0</v>
      </c>
      <c r="AB1358">
        <v>3</v>
      </c>
      <c r="AC1358">
        <v>3.6237142857142861</v>
      </c>
      <c r="AE1358" t="s">
        <v>7949</v>
      </c>
      <c r="AH1358">
        <v>0</v>
      </c>
      <c r="AI1358">
        <v>0</v>
      </c>
    </row>
    <row r="1359" spans="2:35" x14ac:dyDescent="0.25">
      <c r="B1359">
        <v>65</v>
      </c>
      <c r="J1359" t="s">
        <v>22089</v>
      </c>
      <c r="K1359" t="s">
        <v>22105</v>
      </c>
      <c r="L1359" t="s">
        <v>22129</v>
      </c>
      <c r="M1359" t="s">
        <v>22214</v>
      </c>
      <c r="N1359" t="s">
        <v>22997</v>
      </c>
      <c r="O1359" t="s">
        <v>27277</v>
      </c>
      <c r="P1359">
        <v>9</v>
      </c>
      <c r="Q1359">
        <v>2</v>
      </c>
      <c r="R1359">
        <v>2.97</v>
      </c>
      <c r="S1359">
        <v>2.97</v>
      </c>
      <c r="T1359">
        <v>407.52</v>
      </c>
      <c r="U1359">
        <v>115.63</v>
      </c>
      <c r="V1359">
        <v>2.68</v>
      </c>
      <c r="W1359">
        <v>11.09</v>
      </c>
      <c r="X1359">
        <v>3.76</v>
      </c>
      <c r="Y1359">
        <v>2</v>
      </c>
      <c r="Z1359" t="s">
        <v>4250</v>
      </c>
      <c r="AA1359">
        <v>0</v>
      </c>
      <c r="AB1359">
        <v>3</v>
      </c>
      <c r="AC1359">
        <v>3.8212380952380949</v>
      </c>
      <c r="AE1359" t="s">
        <v>7949</v>
      </c>
      <c r="AH1359">
        <v>0</v>
      </c>
      <c r="AI1359">
        <v>0</v>
      </c>
    </row>
    <row r="1360" spans="2:35" x14ac:dyDescent="0.25">
      <c r="B1360">
        <v>161</v>
      </c>
      <c r="J1360" t="s">
        <v>22089</v>
      </c>
      <c r="K1360" t="s">
        <v>22105</v>
      </c>
      <c r="L1360" t="s">
        <v>22129</v>
      </c>
      <c r="M1360" t="s">
        <v>22214</v>
      </c>
      <c r="N1360" t="s">
        <v>22998</v>
      </c>
      <c r="O1360" t="s">
        <v>27278</v>
      </c>
      <c r="P1360">
        <v>10</v>
      </c>
      <c r="Q1360">
        <v>2</v>
      </c>
      <c r="R1360">
        <v>4.87</v>
      </c>
      <c r="S1360">
        <v>4.87</v>
      </c>
      <c r="T1360">
        <v>460.59</v>
      </c>
      <c r="U1360">
        <v>124.61</v>
      </c>
      <c r="V1360">
        <v>2.66</v>
      </c>
      <c r="W1360">
        <v>10.210000000000001</v>
      </c>
      <c r="X1360">
        <v>3.73</v>
      </c>
      <c r="Y1360">
        <v>2</v>
      </c>
      <c r="Z1360" t="s">
        <v>4250</v>
      </c>
      <c r="AA1360">
        <v>0</v>
      </c>
      <c r="AB1360">
        <v>6</v>
      </c>
      <c r="AC1360">
        <v>1.8465</v>
      </c>
      <c r="AE1360" t="s">
        <v>7949</v>
      </c>
      <c r="AH1360">
        <v>0</v>
      </c>
      <c r="AI1360">
        <v>0</v>
      </c>
    </row>
    <row r="1361" spans="2:35" x14ac:dyDescent="0.25">
      <c r="B1361">
        <v>519</v>
      </c>
      <c r="J1361" t="s">
        <v>22089</v>
      </c>
      <c r="K1361" t="s">
        <v>22105</v>
      </c>
      <c r="L1361" t="s">
        <v>22129</v>
      </c>
      <c r="M1361" t="s">
        <v>22214</v>
      </c>
      <c r="N1361" t="s">
        <v>22999</v>
      </c>
      <c r="O1361" t="s">
        <v>27279</v>
      </c>
      <c r="P1361">
        <v>10</v>
      </c>
      <c r="Q1361">
        <v>2</v>
      </c>
      <c r="R1361">
        <v>4.3600000000000003</v>
      </c>
      <c r="S1361">
        <v>4.3600000000000003</v>
      </c>
      <c r="T1361">
        <v>446.56</v>
      </c>
      <c r="U1361">
        <v>124.61</v>
      </c>
      <c r="V1361">
        <v>2.41</v>
      </c>
      <c r="W1361">
        <v>10.220000000000001</v>
      </c>
      <c r="X1361">
        <v>3.73</v>
      </c>
      <c r="Y1361">
        <v>2</v>
      </c>
      <c r="Z1361" t="s">
        <v>4250</v>
      </c>
      <c r="AA1361">
        <v>0</v>
      </c>
      <c r="AB1361">
        <v>5</v>
      </c>
      <c r="AC1361">
        <v>2.201714285714286</v>
      </c>
      <c r="AE1361" t="s">
        <v>7949</v>
      </c>
      <c r="AH1361">
        <v>0</v>
      </c>
      <c r="AI1361">
        <v>0</v>
      </c>
    </row>
    <row r="1362" spans="2:35" x14ac:dyDescent="0.25">
      <c r="B1362">
        <v>360</v>
      </c>
      <c r="J1362" t="s">
        <v>22089</v>
      </c>
      <c r="K1362" t="s">
        <v>22105</v>
      </c>
      <c r="L1362" t="s">
        <v>22129</v>
      </c>
      <c r="M1362" t="s">
        <v>22214</v>
      </c>
      <c r="N1362" t="s">
        <v>23000</v>
      </c>
      <c r="O1362" t="s">
        <v>27280</v>
      </c>
      <c r="P1362">
        <v>10</v>
      </c>
      <c r="Q1362">
        <v>2</v>
      </c>
      <c r="R1362">
        <v>4.74</v>
      </c>
      <c r="S1362">
        <v>4.74</v>
      </c>
      <c r="T1362">
        <v>466.56</v>
      </c>
      <c r="U1362">
        <v>124.61</v>
      </c>
      <c r="V1362">
        <v>2.6</v>
      </c>
      <c r="W1362">
        <v>10.130000000000001</v>
      </c>
      <c r="X1362">
        <v>3.73</v>
      </c>
      <c r="Y1362">
        <v>2</v>
      </c>
      <c r="Z1362" t="s">
        <v>4250</v>
      </c>
      <c r="AA1362">
        <v>0</v>
      </c>
      <c r="AB1362">
        <v>6</v>
      </c>
      <c r="AC1362">
        <v>1.868857142857143</v>
      </c>
      <c r="AE1362" t="s">
        <v>7949</v>
      </c>
      <c r="AH1362">
        <v>0</v>
      </c>
      <c r="AI1362">
        <v>0</v>
      </c>
    </row>
    <row r="1363" spans="2:35" x14ac:dyDescent="0.25">
      <c r="B1363">
        <v>372</v>
      </c>
      <c r="J1363" t="s">
        <v>22089</v>
      </c>
      <c r="K1363" t="s">
        <v>22105</v>
      </c>
      <c r="L1363" t="s">
        <v>22129</v>
      </c>
      <c r="M1363" t="s">
        <v>22214</v>
      </c>
      <c r="N1363" t="s">
        <v>23475</v>
      </c>
      <c r="O1363" t="s">
        <v>27755</v>
      </c>
      <c r="P1363">
        <v>10</v>
      </c>
      <c r="Q1363">
        <v>2</v>
      </c>
      <c r="R1363">
        <v>4.74</v>
      </c>
      <c r="S1363">
        <v>4.74</v>
      </c>
      <c r="T1363">
        <v>466.56</v>
      </c>
      <c r="U1363">
        <v>124.61</v>
      </c>
      <c r="V1363">
        <v>2.6</v>
      </c>
      <c r="W1363">
        <v>10.130000000000001</v>
      </c>
      <c r="X1363">
        <v>3.73</v>
      </c>
      <c r="Y1363">
        <v>2</v>
      </c>
      <c r="Z1363" t="s">
        <v>4250</v>
      </c>
      <c r="AA1363">
        <v>0</v>
      </c>
      <c r="AB1363">
        <v>6</v>
      </c>
      <c r="AC1363">
        <v>1.868857142857143</v>
      </c>
      <c r="AE1363" t="s">
        <v>7949</v>
      </c>
      <c r="AH1363">
        <v>0</v>
      </c>
      <c r="AI1363">
        <v>0</v>
      </c>
    </row>
    <row r="1364" spans="2:35" x14ac:dyDescent="0.25">
      <c r="B1364">
        <v>161</v>
      </c>
      <c r="J1364" t="s">
        <v>22089</v>
      </c>
      <c r="K1364" t="s">
        <v>22105</v>
      </c>
      <c r="L1364" t="s">
        <v>22129</v>
      </c>
      <c r="M1364" t="s">
        <v>22214</v>
      </c>
      <c r="N1364" t="s">
        <v>23002</v>
      </c>
      <c r="O1364" t="s">
        <v>27282</v>
      </c>
      <c r="P1364">
        <v>10</v>
      </c>
      <c r="Q1364">
        <v>2</v>
      </c>
      <c r="R1364">
        <v>4.9800000000000004</v>
      </c>
      <c r="S1364">
        <v>4.9800000000000004</v>
      </c>
      <c r="T1364">
        <v>484.55</v>
      </c>
      <c r="U1364">
        <v>124.61</v>
      </c>
      <c r="V1364">
        <v>2.9</v>
      </c>
      <c r="W1364">
        <v>10.07</v>
      </c>
      <c r="X1364">
        <v>3.73</v>
      </c>
      <c r="Y1364">
        <v>2</v>
      </c>
      <c r="Z1364" t="s">
        <v>4250</v>
      </c>
      <c r="AA1364">
        <v>0</v>
      </c>
      <c r="AB1364">
        <v>6</v>
      </c>
      <c r="AC1364">
        <v>1.6203571428571431</v>
      </c>
      <c r="AE1364" t="s">
        <v>7949</v>
      </c>
      <c r="AH1364">
        <v>0</v>
      </c>
      <c r="AI1364">
        <v>0</v>
      </c>
    </row>
    <row r="1365" spans="2:35" x14ac:dyDescent="0.25">
      <c r="B1365">
        <v>740</v>
      </c>
      <c r="J1365" t="s">
        <v>22089</v>
      </c>
      <c r="K1365" t="s">
        <v>22105</v>
      </c>
      <c r="L1365" t="s">
        <v>22129</v>
      </c>
      <c r="M1365" t="s">
        <v>22214</v>
      </c>
      <c r="N1365" t="s">
        <v>23476</v>
      </c>
      <c r="O1365" t="s">
        <v>27756</v>
      </c>
    </row>
    <row r="1366" spans="2:35" x14ac:dyDescent="0.25">
      <c r="B1366">
        <v>3840</v>
      </c>
      <c r="J1366" t="s">
        <v>22089</v>
      </c>
      <c r="K1366" t="s">
        <v>22105</v>
      </c>
      <c r="L1366" t="s">
        <v>22129</v>
      </c>
      <c r="M1366" t="s">
        <v>22214</v>
      </c>
      <c r="N1366" t="s">
        <v>23477</v>
      </c>
      <c r="O1366" t="s">
        <v>27757</v>
      </c>
    </row>
    <row r="1367" spans="2:35" x14ac:dyDescent="0.25">
      <c r="B1367">
        <v>1830</v>
      </c>
      <c r="J1367" t="s">
        <v>22089</v>
      </c>
      <c r="K1367" t="s">
        <v>22105</v>
      </c>
      <c r="L1367" t="s">
        <v>22129</v>
      </c>
      <c r="M1367" t="s">
        <v>22214</v>
      </c>
      <c r="N1367" t="s">
        <v>23478</v>
      </c>
      <c r="O1367" t="s">
        <v>27758</v>
      </c>
    </row>
    <row r="1368" spans="2:35" x14ac:dyDescent="0.25">
      <c r="B1368">
        <v>9690</v>
      </c>
      <c r="J1368" t="s">
        <v>22089</v>
      </c>
      <c r="K1368" t="s">
        <v>22105</v>
      </c>
      <c r="L1368" t="s">
        <v>22129</v>
      </c>
      <c r="M1368" t="s">
        <v>22214</v>
      </c>
      <c r="N1368" t="s">
        <v>23479</v>
      </c>
      <c r="O1368" t="s">
        <v>27759</v>
      </c>
    </row>
    <row r="1369" spans="2:35" x14ac:dyDescent="0.25">
      <c r="B1369">
        <v>3940</v>
      </c>
      <c r="J1369" t="s">
        <v>22089</v>
      </c>
      <c r="K1369" t="s">
        <v>22105</v>
      </c>
      <c r="L1369" t="s">
        <v>22129</v>
      </c>
      <c r="M1369" t="s">
        <v>22214</v>
      </c>
      <c r="N1369" t="s">
        <v>23480</v>
      </c>
      <c r="O1369" t="s">
        <v>27760</v>
      </c>
    </row>
    <row r="1370" spans="2:35" x14ac:dyDescent="0.25">
      <c r="B1370">
        <v>2620</v>
      </c>
      <c r="J1370" t="s">
        <v>22089</v>
      </c>
      <c r="K1370" t="s">
        <v>22105</v>
      </c>
      <c r="L1370" t="s">
        <v>22129</v>
      </c>
      <c r="M1370" t="s">
        <v>22214</v>
      </c>
      <c r="N1370" t="s">
        <v>23481</v>
      </c>
      <c r="O1370" t="s">
        <v>27761</v>
      </c>
    </row>
    <row r="1371" spans="2:35" x14ac:dyDescent="0.25">
      <c r="B1371">
        <v>51000</v>
      </c>
      <c r="J1371" t="s">
        <v>22089</v>
      </c>
      <c r="K1371" t="s">
        <v>22105</v>
      </c>
      <c r="L1371" t="s">
        <v>22129</v>
      </c>
      <c r="M1371" t="s">
        <v>22214</v>
      </c>
      <c r="N1371" t="s">
        <v>23482</v>
      </c>
      <c r="O1371" t="s">
        <v>27762</v>
      </c>
    </row>
    <row r="1372" spans="2:35" x14ac:dyDescent="0.25">
      <c r="B1372">
        <v>575</v>
      </c>
      <c r="J1372" t="s">
        <v>22089</v>
      </c>
      <c r="K1372" t="s">
        <v>22105</v>
      </c>
      <c r="L1372" t="s">
        <v>22129</v>
      </c>
      <c r="M1372" t="s">
        <v>22214</v>
      </c>
      <c r="N1372" t="s">
        <v>23483</v>
      </c>
      <c r="O1372" t="s">
        <v>27763</v>
      </c>
    </row>
    <row r="1373" spans="2:35" x14ac:dyDescent="0.25">
      <c r="B1373">
        <v>5040</v>
      </c>
      <c r="J1373" t="s">
        <v>22089</v>
      </c>
      <c r="K1373" t="s">
        <v>22105</v>
      </c>
      <c r="L1373" t="s">
        <v>22129</v>
      </c>
      <c r="M1373" t="s">
        <v>22214</v>
      </c>
      <c r="N1373" t="s">
        <v>23484</v>
      </c>
      <c r="O1373" t="s">
        <v>27764</v>
      </c>
    </row>
    <row r="1374" spans="2:35" x14ac:dyDescent="0.25">
      <c r="B1374">
        <v>2110</v>
      </c>
      <c r="J1374" t="s">
        <v>22089</v>
      </c>
      <c r="K1374" t="s">
        <v>22105</v>
      </c>
      <c r="L1374" t="s">
        <v>22129</v>
      </c>
      <c r="M1374" t="s">
        <v>22214</v>
      </c>
      <c r="N1374" t="s">
        <v>23485</v>
      </c>
      <c r="O1374" t="s">
        <v>27765</v>
      </c>
    </row>
    <row r="1375" spans="2:35" x14ac:dyDescent="0.25">
      <c r="B1375">
        <v>6200</v>
      </c>
      <c r="J1375" t="s">
        <v>22089</v>
      </c>
      <c r="K1375" t="s">
        <v>22105</v>
      </c>
      <c r="L1375" t="s">
        <v>22129</v>
      </c>
      <c r="M1375" t="s">
        <v>22214</v>
      </c>
      <c r="N1375" t="s">
        <v>23486</v>
      </c>
      <c r="O1375" t="s">
        <v>27766</v>
      </c>
    </row>
    <row r="1376" spans="2:35" x14ac:dyDescent="0.25">
      <c r="B1376">
        <v>10400</v>
      </c>
      <c r="J1376" t="s">
        <v>22089</v>
      </c>
      <c r="K1376" t="s">
        <v>22105</v>
      </c>
      <c r="L1376" t="s">
        <v>22129</v>
      </c>
      <c r="M1376" t="s">
        <v>22214</v>
      </c>
      <c r="N1376" t="s">
        <v>23487</v>
      </c>
      <c r="O1376" t="s">
        <v>27767</v>
      </c>
    </row>
    <row r="1377" spans="2:15" x14ac:dyDescent="0.25">
      <c r="B1377">
        <v>9260</v>
      </c>
      <c r="J1377" t="s">
        <v>22089</v>
      </c>
      <c r="K1377" t="s">
        <v>22105</v>
      </c>
      <c r="L1377" t="s">
        <v>22129</v>
      </c>
      <c r="M1377" t="s">
        <v>22214</v>
      </c>
      <c r="N1377" t="s">
        <v>23488</v>
      </c>
      <c r="O1377" t="s">
        <v>27768</v>
      </c>
    </row>
    <row r="1378" spans="2:15" x14ac:dyDescent="0.25">
      <c r="B1378">
        <v>7480</v>
      </c>
      <c r="J1378" t="s">
        <v>22089</v>
      </c>
      <c r="K1378" t="s">
        <v>22105</v>
      </c>
      <c r="L1378" t="s">
        <v>22129</v>
      </c>
      <c r="M1378" t="s">
        <v>22214</v>
      </c>
      <c r="N1378" t="s">
        <v>23489</v>
      </c>
      <c r="O1378" t="s">
        <v>27769</v>
      </c>
    </row>
    <row r="1379" spans="2:15" x14ac:dyDescent="0.25">
      <c r="B1379">
        <v>12400</v>
      </c>
      <c r="J1379" t="s">
        <v>22089</v>
      </c>
      <c r="K1379" t="s">
        <v>22105</v>
      </c>
      <c r="L1379" t="s">
        <v>22129</v>
      </c>
      <c r="M1379" t="s">
        <v>22214</v>
      </c>
      <c r="N1379" t="s">
        <v>23490</v>
      </c>
      <c r="O1379" t="s">
        <v>27770</v>
      </c>
    </row>
    <row r="1380" spans="2:15" x14ac:dyDescent="0.25">
      <c r="B1380">
        <v>4560</v>
      </c>
      <c r="J1380" t="s">
        <v>22089</v>
      </c>
      <c r="K1380" t="s">
        <v>22105</v>
      </c>
      <c r="L1380" t="s">
        <v>22129</v>
      </c>
      <c r="M1380" t="s">
        <v>22214</v>
      </c>
      <c r="N1380" t="s">
        <v>23491</v>
      </c>
      <c r="O1380" t="s">
        <v>27771</v>
      </c>
    </row>
    <row r="1381" spans="2:15" x14ac:dyDescent="0.25">
      <c r="B1381">
        <v>18200</v>
      </c>
      <c r="J1381" t="s">
        <v>22089</v>
      </c>
      <c r="K1381" t="s">
        <v>22105</v>
      </c>
      <c r="L1381" t="s">
        <v>22129</v>
      </c>
      <c r="M1381" t="s">
        <v>22214</v>
      </c>
      <c r="N1381" t="s">
        <v>23492</v>
      </c>
      <c r="O1381" t="s">
        <v>27772</v>
      </c>
    </row>
    <row r="1382" spans="2:15" x14ac:dyDescent="0.25">
      <c r="B1382">
        <v>28100</v>
      </c>
      <c r="J1382" t="s">
        <v>22089</v>
      </c>
      <c r="K1382" t="s">
        <v>22105</v>
      </c>
      <c r="L1382" t="s">
        <v>22129</v>
      </c>
      <c r="M1382" t="s">
        <v>22214</v>
      </c>
      <c r="N1382" t="s">
        <v>23493</v>
      </c>
      <c r="O1382" t="s">
        <v>27773</v>
      </c>
    </row>
    <row r="1383" spans="2:15" x14ac:dyDescent="0.25">
      <c r="B1383">
        <v>777</v>
      </c>
      <c r="J1383" t="s">
        <v>22089</v>
      </c>
      <c r="K1383" t="s">
        <v>22105</v>
      </c>
      <c r="L1383" t="s">
        <v>22129</v>
      </c>
      <c r="M1383" t="s">
        <v>22214</v>
      </c>
      <c r="N1383" t="s">
        <v>23494</v>
      </c>
      <c r="O1383" t="s">
        <v>27774</v>
      </c>
    </row>
    <row r="1384" spans="2:15" x14ac:dyDescent="0.25">
      <c r="B1384">
        <v>1490</v>
      </c>
      <c r="J1384" t="s">
        <v>22089</v>
      </c>
      <c r="K1384" t="s">
        <v>22105</v>
      </c>
      <c r="L1384" t="s">
        <v>22129</v>
      </c>
      <c r="M1384" t="s">
        <v>22214</v>
      </c>
      <c r="N1384" t="s">
        <v>23495</v>
      </c>
      <c r="O1384" t="s">
        <v>27775</v>
      </c>
    </row>
    <row r="1385" spans="2:15" x14ac:dyDescent="0.25">
      <c r="B1385">
        <v>1080</v>
      </c>
      <c r="J1385" t="s">
        <v>22089</v>
      </c>
      <c r="K1385" t="s">
        <v>22105</v>
      </c>
      <c r="L1385" t="s">
        <v>22129</v>
      </c>
      <c r="M1385" t="s">
        <v>22214</v>
      </c>
      <c r="N1385" t="s">
        <v>23496</v>
      </c>
      <c r="O1385" t="s">
        <v>27776</v>
      </c>
    </row>
    <row r="1386" spans="2:15" x14ac:dyDescent="0.25">
      <c r="B1386">
        <v>8070</v>
      </c>
      <c r="J1386" t="s">
        <v>22089</v>
      </c>
      <c r="K1386" t="s">
        <v>22105</v>
      </c>
      <c r="L1386" t="s">
        <v>22129</v>
      </c>
      <c r="M1386" t="s">
        <v>22214</v>
      </c>
      <c r="N1386" t="s">
        <v>23497</v>
      </c>
      <c r="O1386" t="s">
        <v>27777</v>
      </c>
    </row>
    <row r="1387" spans="2:15" x14ac:dyDescent="0.25">
      <c r="B1387">
        <v>3380</v>
      </c>
      <c r="J1387" t="s">
        <v>22089</v>
      </c>
      <c r="K1387" t="s">
        <v>22105</v>
      </c>
      <c r="L1387" t="s">
        <v>22129</v>
      </c>
      <c r="M1387" t="s">
        <v>22214</v>
      </c>
      <c r="N1387" t="s">
        <v>23498</v>
      </c>
      <c r="O1387" t="s">
        <v>27778</v>
      </c>
    </row>
    <row r="1388" spans="2:15" x14ac:dyDescent="0.25">
      <c r="B1388">
        <v>1080</v>
      </c>
      <c r="J1388" t="s">
        <v>22089</v>
      </c>
      <c r="K1388" t="s">
        <v>22105</v>
      </c>
      <c r="L1388" t="s">
        <v>22129</v>
      </c>
      <c r="M1388" t="s">
        <v>22214</v>
      </c>
      <c r="N1388" t="s">
        <v>23499</v>
      </c>
      <c r="O1388" t="s">
        <v>27779</v>
      </c>
    </row>
    <row r="1389" spans="2:15" x14ac:dyDescent="0.25">
      <c r="B1389">
        <v>671</v>
      </c>
      <c r="J1389" t="s">
        <v>22089</v>
      </c>
      <c r="K1389" t="s">
        <v>22105</v>
      </c>
      <c r="L1389" t="s">
        <v>22129</v>
      </c>
      <c r="M1389" t="s">
        <v>22214</v>
      </c>
      <c r="N1389" t="s">
        <v>23500</v>
      </c>
      <c r="O1389" t="s">
        <v>27780</v>
      </c>
    </row>
    <row r="1390" spans="2:15" x14ac:dyDescent="0.25">
      <c r="B1390">
        <v>1660</v>
      </c>
      <c r="J1390" t="s">
        <v>22089</v>
      </c>
      <c r="K1390" t="s">
        <v>22105</v>
      </c>
      <c r="L1390" t="s">
        <v>22129</v>
      </c>
      <c r="M1390" t="s">
        <v>22214</v>
      </c>
      <c r="N1390" t="s">
        <v>23501</v>
      </c>
      <c r="O1390" t="s">
        <v>27781</v>
      </c>
    </row>
    <row r="1391" spans="2:15" x14ac:dyDescent="0.25">
      <c r="B1391">
        <v>4240</v>
      </c>
      <c r="J1391" t="s">
        <v>22089</v>
      </c>
      <c r="K1391" t="s">
        <v>22105</v>
      </c>
      <c r="L1391" t="s">
        <v>22129</v>
      </c>
      <c r="M1391" t="s">
        <v>22214</v>
      </c>
      <c r="N1391" t="s">
        <v>23502</v>
      </c>
      <c r="O1391" t="s">
        <v>27782</v>
      </c>
    </row>
    <row r="1392" spans="2:15" x14ac:dyDescent="0.25">
      <c r="B1392">
        <v>16200</v>
      </c>
      <c r="J1392" t="s">
        <v>22089</v>
      </c>
      <c r="K1392" t="s">
        <v>22105</v>
      </c>
      <c r="L1392" t="s">
        <v>22129</v>
      </c>
      <c r="M1392" t="s">
        <v>22214</v>
      </c>
      <c r="N1392" t="s">
        <v>23503</v>
      </c>
      <c r="O1392" t="s">
        <v>27783</v>
      </c>
    </row>
    <row r="1393" spans="2:35" x14ac:dyDescent="0.25">
      <c r="B1393">
        <v>398</v>
      </c>
      <c r="J1393" t="s">
        <v>22089</v>
      </c>
      <c r="K1393" t="s">
        <v>22105</v>
      </c>
      <c r="L1393" t="s">
        <v>22129</v>
      </c>
      <c r="M1393" t="s">
        <v>22214</v>
      </c>
      <c r="N1393" t="s">
        <v>23031</v>
      </c>
      <c r="O1393" t="s">
        <v>27311</v>
      </c>
      <c r="P1393">
        <v>9</v>
      </c>
      <c r="Q1393">
        <v>2</v>
      </c>
      <c r="R1393">
        <v>2.46</v>
      </c>
      <c r="S1393">
        <v>2.46</v>
      </c>
      <c r="T1393">
        <v>442.52</v>
      </c>
      <c r="U1393">
        <v>107.42</v>
      </c>
      <c r="V1393">
        <v>2.54</v>
      </c>
      <c r="W1393">
        <v>11.6</v>
      </c>
      <c r="X1393">
        <v>3.78</v>
      </c>
      <c r="Y1393">
        <v>2</v>
      </c>
      <c r="Z1393" t="s">
        <v>4250</v>
      </c>
      <c r="AA1393">
        <v>0</v>
      </c>
      <c r="AB1393">
        <v>5</v>
      </c>
      <c r="AC1393">
        <v>4.0999047619047619</v>
      </c>
      <c r="AE1393" t="s">
        <v>7949</v>
      </c>
      <c r="AH1393">
        <v>0</v>
      </c>
      <c r="AI1393">
        <v>0</v>
      </c>
    </row>
    <row r="1394" spans="2:35" x14ac:dyDescent="0.25">
      <c r="B1394">
        <v>418</v>
      </c>
      <c r="J1394" t="s">
        <v>22089</v>
      </c>
      <c r="K1394" t="s">
        <v>22105</v>
      </c>
      <c r="L1394" t="s">
        <v>22129</v>
      </c>
      <c r="M1394" t="s">
        <v>22214</v>
      </c>
      <c r="N1394" t="s">
        <v>23032</v>
      </c>
      <c r="O1394" t="s">
        <v>27312</v>
      </c>
      <c r="P1394">
        <v>10</v>
      </c>
      <c r="Q1394">
        <v>2</v>
      </c>
      <c r="R1394">
        <v>2.12</v>
      </c>
      <c r="S1394">
        <v>2.12</v>
      </c>
      <c r="T1394">
        <v>436.56</v>
      </c>
      <c r="U1394">
        <v>116.65</v>
      </c>
      <c r="V1394">
        <v>1.92</v>
      </c>
      <c r="W1394">
        <v>11.7</v>
      </c>
      <c r="X1394">
        <v>3.78</v>
      </c>
      <c r="Y1394">
        <v>2</v>
      </c>
      <c r="Z1394" t="s">
        <v>4250</v>
      </c>
      <c r="AA1394">
        <v>0</v>
      </c>
      <c r="AB1394">
        <v>6</v>
      </c>
      <c r="AC1394">
        <v>4.0048095238095236</v>
      </c>
      <c r="AE1394" t="s">
        <v>7949</v>
      </c>
      <c r="AH1394">
        <v>0</v>
      </c>
      <c r="AI1394">
        <v>0</v>
      </c>
    </row>
    <row r="1395" spans="2:35" x14ac:dyDescent="0.25">
      <c r="B1395">
        <v>17</v>
      </c>
      <c r="J1395" t="s">
        <v>22089</v>
      </c>
      <c r="K1395" t="s">
        <v>22105</v>
      </c>
      <c r="L1395" t="s">
        <v>22129</v>
      </c>
      <c r="M1395" t="s">
        <v>22214</v>
      </c>
      <c r="N1395" t="s">
        <v>23033</v>
      </c>
      <c r="O1395" t="s">
        <v>27313</v>
      </c>
      <c r="P1395">
        <v>9</v>
      </c>
      <c r="Q1395">
        <v>2</v>
      </c>
      <c r="R1395">
        <v>2.4500000000000002</v>
      </c>
      <c r="S1395">
        <v>2.4500000000000002</v>
      </c>
      <c r="T1395">
        <v>416.53</v>
      </c>
      <c r="U1395">
        <v>107.42</v>
      </c>
      <c r="V1395">
        <v>1.91</v>
      </c>
      <c r="W1395">
        <v>11.62</v>
      </c>
      <c r="X1395">
        <v>3.78</v>
      </c>
      <c r="Y1395">
        <v>2</v>
      </c>
      <c r="Z1395" t="s">
        <v>4250</v>
      </c>
      <c r="AA1395">
        <v>0</v>
      </c>
      <c r="AB1395">
        <v>4</v>
      </c>
      <c r="AC1395">
        <v>4.2905476190476186</v>
      </c>
      <c r="AE1395" t="s">
        <v>7949</v>
      </c>
      <c r="AH1395">
        <v>0</v>
      </c>
      <c r="AI1395">
        <v>0</v>
      </c>
    </row>
    <row r="1396" spans="2:35" x14ac:dyDescent="0.25">
      <c r="B1396">
        <v>175</v>
      </c>
      <c r="J1396" t="s">
        <v>22089</v>
      </c>
      <c r="K1396" t="s">
        <v>22105</v>
      </c>
      <c r="L1396" t="s">
        <v>22129</v>
      </c>
      <c r="M1396" t="s">
        <v>22214</v>
      </c>
      <c r="N1396" t="s">
        <v>23034</v>
      </c>
      <c r="O1396" t="s">
        <v>27314</v>
      </c>
      <c r="P1396">
        <v>10</v>
      </c>
      <c r="Q1396">
        <v>2</v>
      </c>
      <c r="R1396">
        <v>2.76</v>
      </c>
      <c r="S1396">
        <v>2.76</v>
      </c>
      <c r="T1396">
        <v>423.52</v>
      </c>
      <c r="U1396">
        <v>124.86</v>
      </c>
      <c r="V1396">
        <v>2.21</v>
      </c>
      <c r="W1396">
        <v>10.93</v>
      </c>
      <c r="X1396">
        <v>3.76</v>
      </c>
      <c r="Y1396">
        <v>2</v>
      </c>
      <c r="Z1396" t="s">
        <v>4250</v>
      </c>
      <c r="AA1396">
        <v>0</v>
      </c>
      <c r="AB1396">
        <v>5</v>
      </c>
      <c r="AC1396">
        <v>3.6662857142857139</v>
      </c>
      <c r="AE1396" t="s">
        <v>7949</v>
      </c>
      <c r="AH1396">
        <v>0</v>
      </c>
      <c r="AI1396">
        <v>0</v>
      </c>
    </row>
    <row r="1397" spans="2:35" x14ac:dyDescent="0.25">
      <c r="B1397">
        <v>215</v>
      </c>
      <c r="J1397" t="s">
        <v>22089</v>
      </c>
      <c r="K1397" t="s">
        <v>22105</v>
      </c>
      <c r="L1397" t="s">
        <v>22129</v>
      </c>
      <c r="M1397" t="s">
        <v>22214</v>
      </c>
      <c r="N1397" t="s">
        <v>23035</v>
      </c>
      <c r="O1397" t="s">
        <v>27315</v>
      </c>
      <c r="P1397">
        <v>9</v>
      </c>
      <c r="Q1397">
        <v>2</v>
      </c>
      <c r="R1397">
        <v>3.25</v>
      </c>
      <c r="S1397">
        <v>3.25</v>
      </c>
      <c r="T1397">
        <v>461.49</v>
      </c>
      <c r="U1397">
        <v>115.63</v>
      </c>
      <c r="V1397">
        <v>3.17</v>
      </c>
      <c r="W1397">
        <v>10.88</v>
      </c>
      <c r="X1397">
        <v>3.76</v>
      </c>
      <c r="Y1397">
        <v>2</v>
      </c>
      <c r="Z1397" t="s">
        <v>4250</v>
      </c>
      <c r="AA1397">
        <v>0</v>
      </c>
      <c r="AB1397">
        <v>4</v>
      </c>
      <c r="AC1397">
        <v>3.1707380952380961</v>
      </c>
      <c r="AE1397" t="s">
        <v>7949</v>
      </c>
      <c r="AH1397">
        <v>0</v>
      </c>
      <c r="AI1397">
        <v>0</v>
      </c>
    </row>
    <row r="1398" spans="2:35" x14ac:dyDescent="0.25">
      <c r="B1398">
        <v>82</v>
      </c>
      <c r="J1398" t="s">
        <v>22089</v>
      </c>
      <c r="K1398" t="s">
        <v>22105</v>
      </c>
      <c r="L1398" t="s">
        <v>22129</v>
      </c>
      <c r="M1398" t="s">
        <v>22214</v>
      </c>
      <c r="N1398" t="s">
        <v>23033</v>
      </c>
      <c r="O1398" t="s">
        <v>27313</v>
      </c>
      <c r="P1398">
        <v>9</v>
      </c>
      <c r="Q1398">
        <v>2</v>
      </c>
      <c r="R1398">
        <v>2.4500000000000002</v>
      </c>
      <c r="S1398">
        <v>2.4500000000000002</v>
      </c>
      <c r="T1398">
        <v>416.53</v>
      </c>
      <c r="U1398">
        <v>107.42</v>
      </c>
      <c r="V1398">
        <v>1.91</v>
      </c>
      <c r="W1398">
        <v>11.62</v>
      </c>
      <c r="X1398">
        <v>3.78</v>
      </c>
      <c r="Y1398">
        <v>2</v>
      </c>
      <c r="Z1398" t="s">
        <v>4250</v>
      </c>
      <c r="AA1398">
        <v>0</v>
      </c>
      <c r="AB1398">
        <v>4</v>
      </c>
      <c r="AC1398">
        <v>4.2905476190476186</v>
      </c>
      <c r="AE1398" t="s">
        <v>7949</v>
      </c>
      <c r="AH1398">
        <v>0</v>
      </c>
      <c r="AI1398">
        <v>0</v>
      </c>
    </row>
    <row r="1399" spans="2:35" x14ac:dyDescent="0.25">
      <c r="B1399">
        <v>376</v>
      </c>
      <c r="J1399" t="s">
        <v>22089</v>
      </c>
      <c r="K1399" t="s">
        <v>22105</v>
      </c>
      <c r="L1399" t="s">
        <v>22129</v>
      </c>
      <c r="M1399" t="s">
        <v>22214</v>
      </c>
      <c r="N1399" t="s">
        <v>23037</v>
      </c>
      <c r="O1399" t="s">
        <v>27317</v>
      </c>
      <c r="P1399">
        <v>7</v>
      </c>
      <c r="Q1399">
        <v>2</v>
      </c>
      <c r="R1399">
        <v>3.4</v>
      </c>
      <c r="S1399">
        <v>3.4</v>
      </c>
      <c r="T1399">
        <v>366.51</v>
      </c>
      <c r="U1399">
        <v>89.6</v>
      </c>
      <c r="V1399">
        <v>2.56</v>
      </c>
      <c r="W1399">
        <v>13.18</v>
      </c>
      <c r="X1399">
        <v>3.82</v>
      </c>
      <c r="Y1399">
        <v>1</v>
      </c>
      <c r="Z1399" t="s">
        <v>4250</v>
      </c>
      <c r="AA1399">
        <v>0</v>
      </c>
      <c r="AB1399">
        <v>3</v>
      </c>
      <c r="AC1399">
        <v>4.5534999999999997</v>
      </c>
      <c r="AE1399" t="s">
        <v>7949</v>
      </c>
      <c r="AH1399">
        <v>0</v>
      </c>
      <c r="AI1399">
        <v>0</v>
      </c>
    </row>
    <row r="1400" spans="2:35" x14ac:dyDescent="0.25">
      <c r="B1400">
        <v>18</v>
      </c>
      <c r="J1400" t="s">
        <v>22089</v>
      </c>
      <c r="K1400" t="s">
        <v>22105</v>
      </c>
      <c r="L1400" t="s">
        <v>22129</v>
      </c>
      <c r="M1400" t="s">
        <v>22214</v>
      </c>
      <c r="N1400" t="s">
        <v>23038</v>
      </c>
      <c r="O1400" t="s">
        <v>27318</v>
      </c>
      <c r="P1400">
        <v>9</v>
      </c>
      <c r="Q1400">
        <v>2</v>
      </c>
      <c r="R1400">
        <v>4.12</v>
      </c>
      <c r="S1400">
        <v>4.12</v>
      </c>
      <c r="T1400">
        <v>457.58</v>
      </c>
      <c r="U1400">
        <v>111.72</v>
      </c>
      <c r="V1400">
        <v>2.87</v>
      </c>
      <c r="W1400">
        <v>10.89</v>
      </c>
      <c r="X1400">
        <v>4.01</v>
      </c>
      <c r="Y1400">
        <v>2</v>
      </c>
      <c r="Z1400" t="s">
        <v>4250</v>
      </c>
      <c r="AA1400">
        <v>0</v>
      </c>
      <c r="AB1400">
        <v>5</v>
      </c>
      <c r="AC1400">
        <v>2.5190000000000001</v>
      </c>
      <c r="AE1400" t="s">
        <v>7949</v>
      </c>
      <c r="AH1400">
        <v>0</v>
      </c>
      <c r="AI1400">
        <v>0</v>
      </c>
    </row>
    <row r="1401" spans="2:35" x14ac:dyDescent="0.25">
      <c r="B1401">
        <v>75</v>
      </c>
      <c r="J1401" t="s">
        <v>22089</v>
      </c>
      <c r="K1401" t="s">
        <v>22105</v>
      </c>
      <c r="L1401" t="s">
        <v>22129</v>
      </c>
      <c r="M1401" t="s">
        <v>22214</v>
      </c>
      <c r="N1401" t="s">
        <v>23039</v>
      </c>
      <c r="O1401" t="s">
        <v>27319</v>
      </c>
      <c r="P1401">
        <v>9</v>
      </c>
      <c r="Q1401">
        <v>2</v>
      </c>
      <c r="R1401">
        <v>3.34</v>
      </c>
      <c r="S1401">
        <v>3.34</v>
      </c>
      <c r="T1401">
        <v>429.47</v>
      </c>
      <c r="U1401">
        <v>115.63</v>
      </c>
      <c r="V1401">
        <v>3</v>
      </c>
      <c r="W1401">
        <v>10.45</v>
      </c>
      <c r="X1401">
        <v>3.77</v>
      </c>
      <c r="Y1401">
        <v>2</v>
      </c>
      <c r="Z1401" t="s">
        <v>4250</v>
      </c>
      <c r="AA1401">
        <v>0</v>
      </c>
      <c r="AB1401">
        <v>4</v>
      </c>
      <c r="AC1401">
        <v>3.309452380952381</v>
      </c>
      <c r="AE1401" t="s">
        <v>7949</v>
      </c>
      <c r="AH1401">
        <v>0</v>
      </c>
      <c r="AI1401">
        <v>0</v>
      </c>
    </row>
    <row r="1402" spans="2:35" x14ac:dyDescent="0.25">
      <c r="B1402">
        <v>2</v>
      </c>
      <c r="J1402" t="s">
        <v>22089</v>
      </c>
      <c r="K1402" t="s">
        <v>22105</v>
      </c>
      <c r="L1402" t="s">
        <v>22129</v>
      </c>
      <c r="M1402" t="s">
        <v>22214</v>
      </c>
      <c r="N1402" t="s">
        <v>23040</v>
      </c>
      <c r="O1402" t="s">
        <v>27320</v>
      </c>
      <c r="P1402">
        <v>9</v>
      </c>
      <c r="Q1402">
        <v>2</v>
      </c>
      <c r="R1402">
        <v>2.08</v>
      </c>
      <c r="S1402">
        <v>2.08</v>
      </c>
      <c r="T1402">
        <v>442.52</v>
      </c>
      <c r="U1402">
        <v>107.42</v>
      </c>
      <c r="V1402">
        <v>2.98</v>
      </c>
      <c r="W1402">
        <v>11.26</v>
      </c>
      <c r="X1402">
        <v>3.77</v>
      </c>
      <c r="Y1402">
        <v>2</v>
      </c>
      <c r="Z1402" t="s">
        <v>4250</v>
      </c>
      <c r="AA1402">
        <v>0</v>
      </c>
      <c r="AB1402">
        <v>4</v>
      </c>
      <c r="AC1402">
        <v>4.2899047619047614</v>
      </c>
      <c r="AE1402" t="s">
        <v>7949</v>
      </c>
      <c r="AH1402">
        <v>0</v>
      </c>
      <c r="AI1402">
        <v>0</v>
      </c>
    </row>
    <row r="1403" spans="2:35" x14ac:dyDescent="0.25">
      <c r="B1403">
        <v>177</v>
      </c>
      <c r="J1403" t="s">
        <v>22089</v>
      </c>
      <c r="K1403" t="s">
        <v>22105</v>
      </c>
      <c r="L1403" t="s">
        <v>22129</v>
      </c>
      <c r="M1403" t="s">
        <v>22214</v>
      </c>
      <c r="N1403" t="s">
        <v>23041</v>
      </c>
      <c r="O1403" t="s">
        <v>27321</v>
      </c>
      <c r="P1403">
        <v>10</v>
      </c>
      <c r="Q1403">
        <v>2</v>
      </c>
      <c r="R1403">
        <v>3.25</v>
      </c>
      <c r="S1403">
        <v>3.25</v>
      </c>
      <c r="T1403">
        <v>456.5</v>
      </c>
      <c r="U1403">
        <v>124.61</v>
      </c>
      <c r="V1403">
        <v>2.4700000000000002</v>
      </c>
      <c r="W1403">
        <v>9.5500000000000007</v>
      </c>
      <c r="X1403">
        <v>3.72</v>
      </c>
      <c r="Y1403">
        <v>2</v>
      </c>
      <c r="Z1403" t="s">
        <v>4250</v>
      </c>
      <c r="AA1403">
        <v>0</v>
      </c>
      <c r="AB1403">
        <v>5</v>
      </c>
      <c r="AC1403">
        <v>3.0607142857142859</v>
      </c>
      <c r="AE1403" t="s">
        <v>7949</v>
      </c>
      <c r="AH1403">
        <v>0</v>
      </c>
      <c r="AI1403">
        <v>0</v>
      </c>
    </row>
    <row r="1404" spans="2:35" x14ac:dyDescent="0.25">
      <c r="B1404">
        <v>33</v>
      </c>
      <c r="J1404" t="s">
        <v>22089</v>
      </c>
      <c r="K1404" t="s">
        <v>22105</v>
      </c>
      <c r="L1404" t="s">
        <v>22129</v>
      </c>
      <c r="M1404" t="s">
        <v>22214</v>
      </c>
      <c r="N1404" t="s">
        <v>23042</v>
      </c>
      <c r="O1404" t="s">
        <v>27322</v>
      </c>
      <c r="P1404">
        <v>10</v>
      </c>
      <c r="Q1404">
        <v>2</v>
      </c>
      <c r="R1404">
        <v>4.22</v>
      </c>
      <c r="S1404">
        <v>4.22</v>
      </c>
      <c r="T1404">
        <v>470.53</v>
      </c>
      <c r="U1404">
        <v>124.61</v>
      </c>
      <c r="V1404">
        <v>2.78</v>
      </c>
      <c r="W1404">
        <v>9.8699999999999992</v>
      </c>
      <c r="X1404">
        <v>3.74</v>
      </c>
      <c r="Y1404">
        <v>2</v>
      </c>
      <c r="Z1404" t="s">
        <v>4250</v>
      </c>
      <c r="AA1404">
        <v>0</v>
      </c>
      <c r="AB1404">
        <v>5</v>
      </c>
      <c r="AC1404">
        <v>2.1004999999999998</v>
      </c>
      <c r="AE1404" t="s">
        <v>7949</v>
      </c>
      <c r="AH1404">
        <v>0</v>
      </c>
      <c r="AI1404">
        <v>0</v>
      </c>
    </row>
    <row r="1405" spans="2:35" x14ac:dyDescent="0.25">
      <c r="B1405">
        <v>25</v>
      </c>
      <c r="J1405" t="s">
        <v>22089</v>
      </c>
      <c r="K1405" t="s">
        <v>22105</v>
      </c>
      <c r="L1405" t="s">
        <v>22129</v>
      </c>
      <c r="M1405" t="s">
        <v>22214</v>
      </c>
      <c r="N1405" t="s">
        <v>23043</v>
      </c>
      <c r="O1405" t="s">
        <v>27323</v>
      </c>
      <c r="P1405">
        <v>9</v>
      </c>
      <c r="Q1405">
        <v>2</v>
      </c>
      <c r="R1405">
        <v>4.57</v>
      </c>
      <c r="S1405">
        <v>4.57</v>
      </c>
      <c r="T1405">
        <v>489.96</v>
      </c>
      <c r="U1405">
        <v>111.72</v>
      </c>
      <c r="V1405">
        <v>3.73</v>
      </c>
      <c r="W1405">
        <v>9.8800000000000008</v>
      </c>
      <c r="X1405">
        <v>3.77</v>
      </c>
      <c r="Y1405">
        <v>2</v>
      </c>
      <c r="Z1405" t="s">
        <v>4250</v>
      </c>
      <c r="AA1405">
        <v>0</v>
      </c>
      <c r="AB1405">
        <v>5</v>
      </c>
      <c r="AC1405">
        <v>2.0627142857142862</v>
      </c>
      <c r="AE1405" t="s">
        <v>7949</v>
      </c>
      <c r="AH1405">
        <v>0</v>
      </c>
      <c r="AI1405">
        <v>0</v>
      </c>
    </row>
    <row r="1406" spans="2:35" x14ac:dyDescent="0.25">
      <c r="B1406">
        <v>220</v>
      </c>
      <c r="J1406" t="s">
        <v>22089</v>
      </c>
      <c r="K1406" t="s">
        <v>22105</v>
      </c>
      <c r="L1406" t="s">
        <v>22129</v>
      </c>
      <c r="M1406" t="s">
        <v>22214</v>
      </c>
      <c r="N1406" t="s">
        <v>23044</v>
      </c>
      <c r="O1406" t="s">
        <v>27324</v>
      </c>
      <c r="P1406">
        <v>10</v>
      </c>
      <c r="Q1406">
        <v>2</v>
      </c>
      <c r="R1406">
        <v>3.2</v>
      </c>
      <c r="S1406">
        <v>3.2</v>
      </c>
      <c r="T1406">
        <v>484.55</v>
      </c>
      <c r="U1406">
        <v>124.61</v>
      </c>
      <c r="V1406">
        <v>2.61</v>
      </c>
      <c r="W1406">
        <v>9.83</v>
      </c>
      <c r="X1406">
        <v>3.74</v>
      </c>
      <c r="Y1406">
        <v>2</v>
      </c>
      <c r="Z1406" t="s">
        <v>4250</v>
      </c>
      <c r="AA1406">
        <v>0</v>
      </c>
      <c r="AB1406">
        <v>6</v>
      </c>
      <c r="AC1406">
        <v>2.910357142857142</v>
      </c>
      <c r="AE1406" t="s">
        <v>7949</v>
      </c>
      <c r="AH1406">
        <v>0</v>
      </c>
      <c r="AI1406">
        <v>0</v>
      </c>
    </row>
    <row r="1407" spans="2:35" x14ac:dyDescent="0.25">
      <c r="B1407">
        <v>447</v>
      </c>
      <c r="J1407" t="s">
        <v>22089</v>
      </c>
      <c r="K1407" t="s">
        <v>22105</v>
      </c>
      <c r="L1407" t="s">
        <v>22129</v>
      </c>
      <c r="M1407" t="s">
        <v>22214</v>
      </c>
      <c r="N1407" t="s">
        <v>23045</v>
      </c>
      <c r="O1407" t="s">
        <v>27325</v>
      </c>
    </row>
    <row r="1408" spans="2:35" x14ac:dyDescent="0.25">
      <c r="B1408">
        <v>12</v>
      </c>
      <c r="J1408" t="s">
        <v>22089</v>
      </c>
      <c r="K1408" t="s">
        <v>22105</v>
      </c>
      <c r="L1408" t="s">
        <v>22129</v>
      </c>
      <c r="M1408" t="s">
        <v>22214</v>
      </c>
      <c r="N1408" t="s">
        <v>23046</v>
      </c>
      <c r="O1408" t="s">
        <v>27326</v>
      </c>
      <c r="P1408">
        <v>9</v>
      </c>
      <c r="Q1408">
        <v>2</v>
      </c>
      <c r="R1408">
        <v>2.54</v>
      </c>
      <c r="S1408">
        <v>2.54</v>
      </c>
      <c r="T1408">
        <v>425.51</v>
      </c>
      <c r="U1408">
        <v>115.63</v>
      </c>
      <c r="V1408">
        <v>2.84</v>
      </c>
      <c r="W1408">
        <v>10.83</v>
      </c>
      <c r="X1408">
        <v>3.76</v>
      </c>
      <c r="Y1408">
        <v>2</v>
      </c>
      <c r="Z1408" t="s">
        <v>4250</v>
      </c>
      <c r="AA1408">
        <v>0</v>
      </c>
      <c r="AB1408">
        <v>4</v>
      </c>
      <c r="AC1408">
        <v>3.9077380952380958</v>
      </c>
      <c r="AE1408" t="s">
        <v>7949</v>
      </c>
      <c r="AH1408">
        <v>0</v>
      </c>
      <c r="AI1408">
        <v>0</v>
      </c>
    </row>
    <row r="1409" spans="2:35" x14ac:dyDescent="0.25">
      <c r="B1409">
        <v>282</v>
      </c>
      <c r="J1409" t="s">
        <v>22089</v>
      </c>
      <c r="K1409" t="s">
        <v>22105</v>
      </c>
      <c r="L1409" t="s">
        <v>22129</v>
      </c>
      <c r="M1409" t="s">
        <v>22214</v>
      </c>
      <c r="N1409" t="s">
        <v>23047</v>
      </c>
      <c r="O1409" t="s">
        <v>27327</v>
      </c>
      <c r="P1409">
        <v>9</v>
      </c>
      <c r="Q1409">
        <v>2</v>
      </c>
      <c r="R1409">
        <v>3.92</v>
      </c>
      <c r="S1409">
        <v>3.92</v>
      </c>
      <c r="T1409">
        <v>483.57</v>
      </c>
      <c r="U1409">
        <v>111.72</v>
      </c>
      <c r="V1409">
        <v>3.21</v>
      </c>
      <c r="W1409">
        <v>10.37</v>
      </c>
      <c r="X1409">
        <v>3.8</v>
      </c>
      <c r="Y1409">
        <v>2</v>
      </c>
      <c r="Z1409" t="s">
        <v>4250</v>
      </c>
      <c r="AA1409">
        <v>0</v>
      </c>
      <c r="AB1409">
        <v>6</v>
      </c>
      <c r="AC1409">
        <v>2.473357142857143</v>
      </c>
      <c r="AE1409" t="s">
        <v>7949</v>
      </c>
      <c r="AH1409">
        <v>0</v>
      </c>
      <c r="AI1409">
        <v>0</v>
      </c>
    </row>
    <row r="1410" spans="2:35" x14ac:dyDescent="0.25">
      <c r="B1410">
        <v>308</v>
      </c>
      <c r="J1410" t="s">
        <v>22089</v>
      </c>
      <c r="K1410" t="s">
        <v>22105</v>
      </c>
      <c r="L1410" t="s">
        <v>22129</v>
      </c>
      <c r="M1410" t="s">
        <v>22214</v>
      </c>
      <c r="N1410" t="s">
        <v>23048</v>
      </c>
      <c r="O1410" t="s">
        <v>27328</v>
      </c>
      <c r="P1410">
        <v>9</v>
      </c>
      <c r="Q1410">
        <v>2</v>
      </c>
      <c r="R1410">
        <v>4.83</v>
      </c>
      <c r="S1410">
        <v>4.83</v>
      </c>
      <c r="T1410">
        <v>483.57</v>
      </c>
      <c r="U1410">
        <v>111.72</v>
      </c>
      <c r="V1410">
        <v>3.85</v>
      </c>
      <c r="W1410">
        <v>10.64</v>
      </c>
      <c r="X1410">
        <v>3.8</v>
      </c>
      <c r="Y1410">
        <v>2</v>
      </c>
      <c r="Z1410" t="s">
        <v>4250</v>
      </c>
      <c r="AA1410">
        <v>0</v>
      </c>
      <c r="AB1410">
        <v>6</v>
      </c>
      <c r="AC1410">
        <v>1.9783571428571429</v>
      </c>
      <c r="AE1410" t="s">
        <v>7949</v>
      </c>
      <c r="AH1410">
        <v>0</v>
      </c>
      <c r="AI1410">
        <v>0</v>
      </c>
    </row>
    <row r="1411" spans="2:35" x14ac:dyDescent="0.25">
      <c r="B1411">
        <v>85</v>
      </c>
      <c r="J1411" t="s">
        <v>22089</v>
      </c>
      <c r="K1411" t="s">
        <v>22105</v>
      </c>
      <c r="L1411" t="s">
        <v>22129</v>
      </c>
      <c r="M1411" t="s">
        <v>22214</v>
      </c>
      <c r="N1411" t="s">
        <v>23049</v>
      </c>
      <c r="O1411" t="s">
        <v>27329</v>
      </c>
      <c r="P1411">
        <v>7</v>
      </c>
      <c r="Q1411">
        <v>2</v>
      </c>
      <c r="R1411">
        <v>3.22</v>
      </c>
      <c r="S1411">
        <v>3.22</v>
      </c>
      <c r="T1411">
        <v>378.52</v>
      </c>
      <c r="U1411">
        <v>89.6</v>
      </c>
      <c r="V1411">
        <v>2.56</v>
      </c>
      <c r="W1411">
        <v>13.37</v>
      </c>
      <c r="X1411">
        <v>3.83</v>
      </c>
      <c r="Y1411">
        <v>1</v>
      </c>
      <c r="Z1411" t="s">
        <v>4250</v>
      </c>
      <c r="AA1411">
        <v>0</v>
      </c>
      <c r="AB1411">
        <v>3</v>
      </c>
      <c r="AC1411">
        <v>4.6477142857142857</v>
      </c>
      <c r="AE1411" t="s">
        <v>7949</v>
      </c>
      <c r="AH1411">
        <v>0</v>
      </c>
      <c r="AI1411">
        <v>0</v>
      </c>
    </row>
    <row r="1412" spans="2:35" x14ac:dyDescent="0.25">
      <c r="B1412">
        <v>348</v>
      </c>
      <c r="J1412" t="s">
        <v>22089</v>
      </c>
      <c r="K1412" t="s">
        <v>22105</v>
      </c>
      <c r="L1412" t="s">
        <v>22129</v>
      </c>
      <c r="M1412" t="s">
        <v>22214</v>
      </c>
      <c r="N1412" t="s">
        <v>23050</v>
      </c>
      <c r="O1412" t="s">
        <v>27330</v>
      </c>
      <c r="P1412">
        <v>8</v>
      </c>
      <c r="Q1412">
        <v>2</v>
      </c>
      <c r="R1412">
        <v>2.12</v>
      </c>
      <c r="S1412">
        <v>2.13</v>
      </c>
      <c r="T1412">
        <v>377.5</v>
      </c>
      <c r="U1412">
        <v>113.39</v>
      </c>
      <c r="V1412">
        <v>2.0699999999999998</v>
      </c>
      <c r="W1412">
        <v>10.8</v>
      </c>
      <c r="X1412">
        <v>3.82</v>
      </c>
      <c r="Y1412">
        <v>1</v>
      </c>
      <c r="Z1412" t="s">
        <v>4250</v>
      </c>
      <c r="AA1412">
        <v>0</v>
      </c>
      <c r="AB1412">
        <v>3</v>
      </c>
      <c r="AC1412">
        <v>4.535333333333333</v>
      </c>
      <c r="AE1412" t="s">
        <v>7949</v>
      </c>
      <c r="AH1412">
        <v>0</v>
      </c>
      <c r="AI1412">
        <v>0</v>
      </c>
    </row>
    <row r="1413" spans="2:35" x14ac:dyDescent="0.25">
      <c r="B1413">
        <v>475</v>
      </c>
      <c r="J1413" t="s">
        <v>22089</v>
      </c>
      <c r="K1413" t="s">
        <v>22105</v>
      </c>
      <c r="L1413" t="s">
        <v>22129</v>
      </c>
      <c r="M1413" t="s">
        <v>22214</v>
      </c>
      <c r="N1413" t="s">
        <v>23051</v>
      </c>
      <c r="O1413" t="s">
        <v>27331</v>
      </c>
      <c r="P1413">
        <v>7</v>
      </c>
      <c r="Q1413">
        <v>2</v>
      </c>
      <c r="R1413">
        <v>2.87</v>
      </c>
      <c r="S1413">
        <v>2.87</v>
      </c>
      <c r="T1413">
        <v>352.49</v>
      </c>
      <c r="U1413">
        <v>89.6</v>
      </c>
      <c r="V1413">
        <v>2.17</v>
      </c>
      <c r="W1413">
        <v>13.28</v>
      </c>
      <c r="X1413">
        <v>3.83</v>
      </c>
      <c r="Y1413">
        <v>1</v>
      </c>
      <c r="Z1413" t="s">
        <v>4250</v>
      </c>
      <c r="AA1413">
        <v>0</v>
      </c>
      <c r="AB1413">
        <v>3</v>
      </c>
      <c r="AC1413">
        <v>5.0650000000000004</v>
      </c>
      <c r="AE1413" t="s">
        <v>7949</v>
      </c>
      <c r="AH1413">
        <v>0</v>
      </c>
      <c r="AI1413">
        <v>0</v>
      </c>
    </row>
    <row r="1414" spans="2:35" x14ac:dyDescent="0.25">
      <c r="B1414">
        <v>94</v>
      </c>
      <c r="J1414" t="s">
        <v>22089</v>
      </c>
      <c r="K1414" t="s">
        <v>22105</v>
      </c>
      <c r="L1414" t="s">
        <v>22129</v>
      </c>
      <c r="M1414" t="s">
        <v>22214</v>
      </c>
      <c r="N1414" t="s">
        <v>23052</v>
      </c>
      <c r="O1414" t="s">
        <v>27332</v>
      </c>
    </row>
    <row r="1415" spans="2:35" x14ac:dyDescent="0.25">
      <c r="B1415">
        <v>461</v>
      </c>
      <c r="J1415" t="s">
        <v>22089</v>
      </c>
      <c r="K1415" t="s">
        <v>22105</v>
      </c>
      <c r="L1415" t="s">
        <v>22129</v>
      </c>
      <c r="M1415" t="s">
        <v>22214</v>
      </c>
      <c r="N1415" t="s">
        <v>23053</v>
      </c>
      <c r="O1415" t="s">
        <v>27333</v>
      </c>
      <c r="P1415">
        <v>7</v>
      </c>
      <c r="Q1415">
        <v>2</v>
      </c>
      <c r="R1415">
        <v>3.78</v>
      </c>
      <c r="S1415">
        <v>3.78</v>
      </c>
      <c r="T1415">
        <v>380.54</v>
      </c>
      <c r="U1415">
        <v>89.6</v>
      </c>
      <c r="V1415">
        <v>2.95</v>
      </c>
      <c r="W1415">
        <v>13.42</v>
      </c>
      <c r="X1415">
        <v>3.82</v>
      </c>
      <c r="Y1415">
        <v>1</v>
      </c>
      <c r="Z1415" t="s">
        <v>4250</v>
      </c>
      <c r="AA1415">
        <v>0</v>
      </c>
      <c r="AB1415">
        <v>3</v>
      </c>
      <c r="AC1415">
        <v>4.0732857142857144</v>
      </c>
      <c r="AE1415" t="s">
        <v>7949</v>
      </c>
      <c r="AH1415">
        <v>0</v>
      </c>
      <c r="AI1415">
        <v>0</v>
      </c>
    </row>
    <row r="1416" spans="2:35" x14ac:dyDescent="0.25">
      <c r="B1416">
        <v>41</v>
      </c>
      <c r="J1416" t="s">
        <v>22089</v>
      </c>
      <c r="K1416" t="s">
        <v>22105</v>
      </c>
      <c r="L1416" t="s">
        <v>22129</v>
      </c>
      <c r="M1416" t="s">
        <v>22214</v>
      </c>
      <c r="N1416" t="s">
        <v>23466</v>
      </c>
      <c r="O1416" t="s">
        <v>27746</v>
      </c>
    </row>
    <row r="1417" spans="2:35" x14ac:dyDescent="0.25">
      <c r="B1417">
        <v>73</v>
      </c>
      <c r="J1417" t="s">
        <v>22089</v>
      </c>
      <c r="K1417" t="s">
        <v>22105</v>
      </c>
      <c r="L1417" t="s">
        <v>22129</v>
      </c>
      <c r="M1417" t="s">
        <v>22214</v>
      </c>
      <c r="N1417" t="s">
        <v>23467</v>
      </c>
      <c r="O1417" t="s">
        <v>27747</v>
      </c>
    </row>
    <row r="1418" spans="2:35" x14ac:dyDescent="0.25">
      <c r="B1418">
        <v>33</v>
      </c>
      <c r="J1418" t="s">
        <v>22089</v>
      </c>
      <c r="K1418" t="s">
        <v>22105</v>
      </c>
      <c r="L1418" t="s">
        <v>22129</v>
      </c>
      <c r="M1418" t="s">
        <v>22214</v>
      </c>
      <c r="N1418" t="s">
        <v>23472</v>
      </c>
      <c r="O1418" t="s">
        <v>27752</v>
      </c>
    </row>
    <row r="1419" spans="2:35" x14ac:dyDescent="0.25">
      <c r="B1419">
        <v>23</v>
      </c>
      <c r="J1419" t="s">
        <v>22089</v>
      </c>
      <c r="K1419" t="s">
        <v>22105</v>
      </c>
      <c r="L1419" t="s">
        <v>22129</v>
      </c>
      <c r="M1419" t="s">
        <v>22214</v>
      </c>
      <c r="N1419" t="s">
        <v>22989</v>
      </c>
      <c r="O1419" t="s">
        <v>27269</v>
      </c>
      <c r="P1419">
        <v>9</v>
      </c>
      <c r="Q1419">
        <v>2</v>
      </c>
      <c r="R1419">
        <v>3.81</v>
      </c>
      <c r="S1419">
        <v>3.81</v>
      </c>
      <c r="T1419">
        <v>469.54</v>
      </c>
      <c r="U1419">
        <v>111.72</v>
      </c>
      <c r="V1419">
        <v>3.38</v>
      </c>
      <c r="W1419">
        <v>10.66</v>
      </c>
      <c r="X1419">
        <v>3.8</v>
      </c>
      <c r="Y1419">
        <v>2</v>
      </c>
      <c r="Z1419" t="s">
        <v>4250</v>
      </c>
      <c r="AA1419">
        <v>0</v>
      </c>
      <c r="AB1419">
        <v>5</v>
      </c>
      <c r="AC1419">
        <v>2.6835714285714292</v>
      </c>
      <c r="AE1419" t="s">
        <v>7949</v>
      </c>
      <c r="AH1419">
        <v>0</v>
      </c>
      <c r="AI1419">
        <v>0</v>
      </c>
    </row>
    <row r="1420" spans="2:35" x14ac:dyDescent="0.25">
      <c r="B1420">
        <v>43</v>
      </c>
      <c r="J1420" t="s">
        <v>22089</v>
      </c>
      <c r="K1420" t="s">
        <v>22105</v>
      </c>
      <c r="L1420" t="s">
        <v>22129</v>
      </c>
      <c r="M1420" t="s">
        <v>22214</v>
      </c>
      <c r="N1420" t="s">
        <v>22939</v>
      </c>
      <c r="O1420" t="s">
        <v>27219</v>
      </c>
      <c r="P1420">
        <v>8</v>
      </c>
      <c r="Q1420">
        <v>2</v>
      </c>
      <c r="R1420">
        <v>3.48</v>
      </c>
      <c r="S1420">
        <v>3.49</v>
      </c>
      <c r="T1420">
        <v>467.47</v>
      </c>
      <c r="U1420">
        <v>111.72</v>
      </c>
      <c r="V1420">
        <v>3.15</v>
      </c>
      <c r="W1420">
        <v>9.7899999999999991</v>
      </c>
      <c r="X1420">
        <v>3.44</v>
      </c>
      <c r="Y1420">
        <v>2</v>
      </c>
      <c r="Z1420" t="s">
        <v>4250</v>
      </c>
      <c r="AA1420">
        <v>0</v>
      </c>
      <c r="AB1420">
        <v>5</v>
      </c>
      <c r="AC1420">
        <v>3.023357142857142</v>
      </c>
      <c r="AE1420" t="s">
        <v>7949</v>
      </c>
      <c r="AH1420">
        <v>0</v>
      </c>
      <c r="AI1420">
        <v>0</v>
      </c>
    </row>
    <row r="1421" spans="2:35" x14ac:dyDescent="0.25">
      <c r="B1421">
        <v>3</v>
      </c>
      <c r="J1421" t="s">
        <v>22089</v>
      </c>
      <c r="K1421" t="s">
        <v>22105</v>
      </c>
      <c r="L1421" t="s">
        <v>22129</v>
      </c>
      <c r="M1421" t="s">
        <v>22214</v>
      </c>
      <c r="N1421" t="s">
        <v>22940</v>
      </c>
      <c r="O1421" t="s">
        <v>27220</v>
      </c>
    </row>
    <row r="1422" spans="2:35" x14ac:dyDescent="0.25">
      <c r="B1422">
        <v>9</v>
      </c>
      <c r="J1422" t="s">
        <v>22089</v>
      </c>
      <c r="K1422" t="s">
        <v>22105</v>
      </c>
      <c r="L1422" t="s">
        <v>22129</v>
      </c>
      <c r="M1422" t="s">
        <v>22214</v>
      </c>
      <c r="N1422" t="s">
        <v>22940</v>
      </c>
      <c r="O1422" t="s">
        <v>27220</v>
      </c>
    </row>
    <row r="1423" spans="2:35" x14ac:dyDescent="0.25">
      <c r="B1423">
        <v>19</v>
      </c>
      <c r="J1423" t="s">
        <v>22089</v>
      </c>
      <c r="K1423" t="s">
        <v>22105</v>
      </c>
      <c r="L1423" t="s">
        <v>22129</v>
      </c>
      <c r="M1423" t="s">
        <v>22214</v>
      </c>
      <c r="N1423" t="s">
        <v>23504</v>
      </c>
      <c r="O1423" t="s">
        <v>27784</v>
      </c>
    </row>
    <row r="1424" spans="2:35" x14ac:dyDescent="0.25">
      <c r="B1424">
        <v>6</v>
      </c>
      <c r="J1424" t="s">
        <v>22089</v>
      </c>
      <c r="K1424" t="s">
        <v>22105</v>
      </c>
      <c r="L1424" t="s">
        <v>22129</v>
      </c>
      <c r="M1424" t="s">
        <v>22214</v>
      </c>
      <c r="N1424" t="s">
        <v>22943</v>
      </c>
      <c r="O1424" t="s">
        <v>27223</v>
      </c>
      <c r="P1424">
        <v>7</v>
      </c>
      <c r="Q1424">
        <v>2</v>
      </c>
      <c r="R1424">
        <v>4.03</v>
      </c>
      <c r="S1424">
        <v>4.03</v>
      </c>
      <c r="T1424">
        <v>520.46</v>
      </c>
      <c r="U1424">
        <v>98.83</v>
      </c>
      <c r="V1424">
        <v>4.3</v>
      </c>
      <c r="W1424">
        <v>10.24</v>
      </c>
      <c r="X1424">
        <v>4.09</v>
      </c>
      <c r="Y1424">
        <v>2</v>
      </c>
      <c r="Z1424" t="s">
        <v>4250</v>
      </c>
      <c r="AA1424">
        <v>1</v>
      </c>
      <c r="AB1424">
        <v>5</v>
      </c>
      <c r="AC1424">
        <v>2.690666666666667</v>
      </c>
      <c r="AE1424" t="s">
        <v>7949</v>
      </c>
      <c r="AH1424">
        <v>0</v>
      </c>
      <c r="AI1424">
        <v>0</v>
      </c>
    </row>
    <row r="1425" spans="2:35" x14ac:dyDescent="0.25">
      <c r="B1425">
        <v>1</v>
      </c>
      <c r="J1425" t="s">
        <v>22089</v>
      </c>
      <c r="K1425" t="s">
        <v>22105</v>
      </c>
      <c r="L1425" t="s">
        <v>22129</v>
      </c>
      <c r="M1425" t="s">
        <v>22214</v>
      </c>
      <c r="N1425" t="s">
        <v>22944</v>
      </c>
      <c r="O1425" t="s">
        <v>27224</v>
      </c>
      <c r="P1425">
        <v>6</v>
      </c>
      <c r="Q1425">
        <v>2</v>
      </c>
      <c r="R1425">
        <v>3.47</v>
      </c>
      <c r="S1425">
        <v>3.47</v>
      </c>
      <c r="T1425">
        <v>434.92</v>
      </c>
      <c r="U1425">
        <v>89.6</v>
      </c>
      <c r="V1425">
        <v>3.81</v>
      </c>
      <c r="W1425">
        <v>10.14</v>
      </c>
      <c r="X1425">
        <v>4.79</v>
      </c>
      <c r="Y1425">
        <v>2</v>
      </c>
      <c r="Z1425" t="s">
        <v>4250</v>
      </c>
      <c r="AA1425">
        <v>0</v>
      </c>
      <c r="AB1425">
        <v>3</v>
      </c>
      <c r="AC1425">
        <v>3.9948571428571431</v>
      </c>
      <c r="AE1425" t="s">
        <v>7949</v>
      </c>
      <c r="AH1425">
        <v>0</v>
      </c>
      <c r="AI1425">
        <v>0</v>
      </c>
    </row>
    <row r="1426" spans="2:35" x14ac:dyDescent="0.25">
      <c r="E1426">
        <v>37</v>
      </c>
      <c r="J1426" t="s">
        <v>22089</v>
      </c>
      <c r="K1426" t="s">
        <v>22106</v>
      </c>
      <c r="L1426" t="s">
        <v>22130</v>
      </c>
      <c r="M1426" t="s">
        <v>22198</v>
      </c>
      <c r="N1426" t="s">
        <v>23505</v>
      </c>
      <c r="O1426" t="s">
        <v>27785</v>
      </c>
    </row>
    <row r="1427" spans="2:35" x14ac:dyDescent="0.25">
      <c r="E1427">
        <v>46</v>
      </c>
      <c r="J1427" t="s">
        <v>22089</v>
      </c>
      <c r="K1427" t="s">
        <v>22106</v>
      </c>
      <c r="L1427" t="s">
        <v>22130</v>
      </c>
      <c r="M1427" t="s">
        <v>22198</v>
      </c>
      <c r="N1427" t="s">
        <v>23506</v>
      </c>
      <c r="O1427" t="s">
        <v>27786</v>
      </c>
    </row>
    <row r="1428" spans="2:35" x14ac:dyDescent="0.25">
      <c r="E1428">
        <v>54</v>
      </c>
      <c r="J1428" t="s">
        <v>22089</v>
      </c>
      <c r="K1428" t="s">
        <v>22106</v>
      </c>
      <c r="L1428" t="s">
        <v>22130</v>
      </c>
      <c r="M1428" t="s">
        <v>22198</v>
      </c>
      <c r="N1428" t="s">
        <v>23507</v>
      </c>
      <c r="O1428" t="s">
        <v>27787</v>
      </c>
    </row>
    <row r="1429" spans="2:35" x14ac:dyDescent="0.25">
      <c r="E1429">
        <v>32</v>
      </c>
      <c r="J1429" t="s">
        <v>22089</v>
      </c>
      <c r="K1429" t="s">
        <v>22106</v>
      </c>
      <c r="L1429" t="s">
        <v>22130</v>
      </c>
      <c r="M1429" t="s">
        <v>22198</v>
      </c>
      <c r="N1429" t="s">
        <v>23508</v>
      </c>
      <c r="O1429" t="s">
        <v>27788</v>
      </c>
    </row>
    <row r="1430" spans="2:35" x14ac:dyDescent="0.25">
      <c r="E1430">
        <v>59</v>
      </c>
      <c r="J1430" t="s">
        <v>22089</v>
      </c>
      <c r="K1430" t="s">
        <v>22106</v>
      </c>
      <c r="L1430" t="s">
        <v>22130</v>
      </c>
      <c r="M1430" t="s">
        <v>22198</v>
      </c>
      <c r="N1430" t="s">
        <v>23509</v>
      </c>
      <c r="O1430" t="s">
        <v>27789</v>
      </c>
    </row>
    <row r="1431" spans="2:35" x14ac:dyDescent="0.25">
      <c r="E1431">
        <v>33</v>
      </c>
      <c r="J1431" t="s">
        <v>22089</v>
      </c>
      <c r="K1431" t="s">
        <v>22106</v>
      </c>
      <c r="L1431" t="s">
        <v>22130</v>
      </c>
      <c r="M1431" t="s">
        <v>22198</v>
      </c>
      <c r="N1431" t="s">
        <v>23510</v>
      </c>
      <c r="O1431" t="s">
        <v>27790</v>
      </c>
    </row>
    <row r="1432" spans="2:35" x14ac:dyDescent="0.25">
      <c r="E1432">
        <v>27</v>
      </c>
      <c r="J1432" t="s">
        <v>22089</v>
      </c>
      <c r="K1432" t="s">
        <v>22106</v>
      </c>
      <c r="L1432" t="s">
        <v>22130</v>
      </c>
      <c r="M1432" t="s">
        <v>22198</v>
      </c>
      <c r="N1432" t="s">
        <v>23511</v>
      </c>
      <c r="O1432" t="s">
        <v>27791</v>
      </c>
    </row>
    <row r="1433" spans="2:35" x14ac:dyDescent="0.25">
      <c r="E1433">
        <v>22</v>
      </c>
      <c r="J1433" t="s">
        <v>22089</v>
      </c>
      <c r="K1433" t="s">
        <v>22106</v>
      </c>
      <c r="L1433" t="s">
        <v>22130</v>
      </c>
      <c r="M1433" t="s">
        <v>22198</v>
      </c>
      <c r="N1433" t="s">
        <v>23512</v>
      </c>
      <c r="O1433" t="s">
        <v>27792</v>
      </c>
    </row>
    <row r="1434" spans="2:35" x14ac:dyDescent="0.25">
      <c r="E1434">
        <v>68</v>
      </c>
      <c r="J1434" t="s">
        <v>22089</v>
      </c>
      <c r="K1434" t="s">
        <v>22106</v>
      </c>
      <c r="L1434" t="s">
        <v>22130</v>
      </c>
      <c r="M1434" t="s">
        <v>22198</v>
      </c>
      <c r="N1434" t="s">
        <v>23513</v>
      </c>
      <c r="O1434" t="s">
        <v>27793</v>
      </c>
    </row>
    <row r="1435" spans="2:35" x14ac:dyDescent="0.25">
      <c r="E1435">
        <v>62</v>
      </c>
      <c r="J1435" t="s">
        <v>22089</v>
      </c>
      <c r="K1435" t="s">
        <v>22106</v>
      </c>
      <c r="L1435" t="s">
        <v>22130</v>
      </c>
      <c r="M1435" t="s">
        <v>22198</v>
      </c>
      <c r="N1435" t="s">
        <v>23514</v>
      </c>
      <c r="O1435" t="s">
        <v>27794</v>
      </c>
    </row>
    <row r="1436" spans="2:35" x14ac:dyDescent="0.25">
      <c r="E1436">
        <v>24</v>
      </c>
      <c r="J1436" t="s">
        <v>22089</v>
      </c>
      <c r="K1436" t="s">
        <v>22106</v>
      </c>
      <c r="L1436" t="s">
        <v>22130</v>
      </c>
      <c r="M1436" t="s">
        <v>22198</v>
      </c>
      <c r="N1436" t="s">
        <v>23515</v>
      </c>
      <c r="O1436" t="s">
        <v>27795</v>
      </c>
    </row>
    <row r="1437" spans="2:35" x14ac:dyDescent="0.25">
      <c r="E1437">
        <v>17</v>
      </c>
      <c r="J1437" t="s">
        <v>22089</v>
      </c>
      <c r="K1437" t="s">
        <v>22106</v>
      </c>
      <c r="L1437" t="s">
        <v>22130</v>
      </c>
      <c r="M1437" t="s">
        <v>22198</v>
      </c>
      <c r="N1437" t="s">
        <v>23516</v>
      </c>
      <c r="O1437" t="s">
        <v>27796</v>
      </c>
    </row>
    <row r="1438" spans="2:35" x14ac:dyDescent="0.25">
      <c r="E1438">
        <v>263</v>
      </c>
      <c r="J1438" t="s">
        <v>22089</v>
      </c>
      <c r="K1438" t="s">
        <v>22106</v>
      </c>
      <c r="L1438" t="s">
        <v>22130</v>
      </c>
      <c r="M1438" t="s">
        <v>22198</v>
      </c>
      <c r="N1438" t="s">
        <v>23517</v>
      </c>
      <c r="O1438" t="s">
        <v>27797</v>
      </c>
    </row>
    <row r="1439" spans="2:35" x14ac:dyDescent="0.25">
      <c r="E1439">
        <v>52</v>
      </c>
      <c r="J1439" t="s">
        <v>22089</v>
      </c>
      <c r="K1439" t="s">
        <v>22106</v>
      </c>
      <c r="L1439" t="s">
        <v>22130</v>
      </c>
      <c r="M1439" t="s">
        <v>22198</v>
      </c>
      <c r="N1439" t="s">
        <v>23518</v>
      </c>
      <c r="O1439" t="s">
        <v>27798</v>
      </c>
    </row>
    <row r="1440" spans="2:35" x14ac:dyDescent="0.25">
      <c r="E1440">
        <v>153</v>
      </c>
      <c r="J1440" t="s">
        <v>22089</v>
      </c>
      <c r="K1440" t="s">
        <v>22106</v>
      </c>
      <c r="L1440" t="s">
        <v>22130</v>
      </c>
      <c r="M1440" t="s">
        <v>22198</v>
      </c>
      <c r="N1440" t="s">
        <v>23519</v>
      </c>
      <c r="O1440" t="s">
        <v>27799</v>
      </c>
    </row>
    <row r="1441" spans="5:15" x14ac:dyDescent="0.25">
      <c r="E1441">
        <v>64</v>
      </c>
      <c r="J1441" t="s">
        <v>22089</v>
      </c>
      <c r="K1441" t="s">
        <v>22106</v>
      </c>
      <c r="L1441" t="s">
        <v>22130</v>
      </c>
      <c r="M1441" t="s">
        <v>22198</v>
      </c>
      <c r="N1441" t="s">
        <v>23520</v>
      </c>
      <c r="O1441" t="s">
        <v>27800</v>
      </c>
    </row>
    <row r="1442" spans="5:15" x14ac:dyDescent="0.25">
      <c r="E1442">
        <v>5633</v>
      </c>
      <c r="J1442" t="s">
        <v>22089</v>
      </c>
      <c r="K1442" t="s">
        <v>22106</v>
      </c>
      <c r="L1442" t="s">
        <v>22130</v>
      </c>
      <c r="M1442" t="s">
        <v>22198</v>
      </c>
      <c r="N1442" t="s">
        <v>23521</v>
      </c>
      <c r="O1442" t="s">
        <v>27801</v>
      </c>
    </row>
    <row r="1443" spans="5:15" x14ac:dyDescent="0.25">
      <c r="E1443">
        <v>271</v>
      </c>
      <c r="J1443" t="s">
        <v>22089</v>
      </c>
      <c r="K1443" t="s">
        <v>22106</v>
      </c>
      <c r="L1443" t="s">
        <v>22130</v>
      </c>
      <c r="M1443" t="s">
        <v>22198</v>
      </c>
      <c r="N1443" t="s">
        <v>23522</v>
      </c>
      <c r="O1443" t="s">
        <v>27802</v>
      </c>
    </row>
    <row r="1444" spans="5:15" x14ac:dyDescent="0.25">
      <c r="E1444">
        <v>1365</v>
      </c>
      <c r="J1444" t="s">
        <v>22089</v>
      </c>
      <c r="K1444" t="s">
        <v>22106</v>
      </c>
      <c r="L1444" t="s">
        <v>22130</v>
      </c>
      <c r="M1444" t="s">
        <v>22198</v>
      </c>
      <c r="N1444" t="s">
        <v>23523</v>
      </c>
      <c r="O1444" t="s">
        <v>27803</v>
      </c>
    </row>
    <row r="1445" spans="5:15" x14ac:dyDescent="0.25">
      <c r="E1445">
        <v>1140</v>
      </c>
      <c r="J1445" t="s">
        <v>22089</v>
      </c>
      <c r="K1445" t="s">
        <v>22106</v>
      </c>
      <c r="L1445" t="s">
        <v>22130</v>
      </c>
      <c r="M1445" t="s">
        <v>22198</v>
      </c>
      <c r="N1445" t="s">
        <v>23524</v>
      </c>
      <c r="O1445" t="s">
        <v>27804</v>
      </c>
    </row>
    <row r="1446" spans="5:15" x14ac:dyDescent="0.25">
      <c r="E1446">
        <v>228</v>
      </c>
      <c r="J1446" t="s">
        <v>22089</v>
      </c>
      <c r="K1446" t="s">
        <v>22106</v>
      </c>
      <c r="L1446" t="s">
        <v>22130</v>
      </c>
      <c r="M1446" t="s">
        <v>22198</v>
      </c>
      <c r="N1446" t="s">
        <v>23525</v>
      </c>
      <c r="O1446" t="s">
        <v>27805</v>
      </c>
    </row>
    <row r="1447" spans="5:15" x14ac:dyDescent="0.25">
      <c r="E1447">
        <v>1691</v>
      </c>
      <c r="J1447" t="s">
        <v>22089</v>
      </c>
      <c r="K1447" t="s">
        <v>22106</v>
      </c>
      <c r="L1447" t="s">
        <v>22130</v>
      </c>
      <c r="M1447" t="s">
        <v>22198</v>
      </c>
      <c r="N1447" t="s">
        <v>23526</v>
      </c>
      <c r="O1447" t="s">
        <v>27806</v>
      </c>
    </row>
    <row r="1448" spans="5:15" x14ac:dyDescent="0.25">
      <c r="E1448">
        <v>21</v>
      </c>
      <c r="J1448" t="s">
        <v>22089</v>
      </c>
      <c r="K1448" t="s">
        <v>22106</v>
      </c>
      <c r="L1448" t="s">
        <v>22130</v>
      </c>
      <c r="M1448" t="s">
        <v>22198</v>
      </c>
      <c r="N1448" t="s">
        <v>23527</v>
      </c>
      <c r="O1448" t="s">
        <v>27807</v>
      </c>
    </row>
    <row r="1449" spans="5:15" x14ac:dyDescent="0.25">
      <c r="E1449">
        <v>756</v>
      </c>
      <c r="J1449" t="s">
        <v>22089</v>
      </c>
      <c r="K1449" t="s">
        <v>22106</v>
      </c>
      <c r="L1449" t="s">
        <v>22130</v>
      </c>
      <c r="M1449" t="s">
        <v>22198</v>
      </c>
      <c r="N1449" t="s">
        <v>23528</v>
      </c>
      <c r="O1449" t="s">
        <v>27808</v>
      </c>
    </row>
    <row r="1450" spans="5:15" x14ac:dyDescent="0.25">
      <c r="E1450">
        <v>8790</v>
      </c>
      <c r="J1450" t="s">
        <v>22089</v>
      </c>
      <c r="K1450" t="s">
        <v>22106</v>
      </c>
      <c r="L1450" t="s">
        <v>22130</v>
      </c>
      <c r="M1450" t="s">
        <v>22198</v>
      </c>
      <c r="N1450" t="s">
        <v>23529</v>
      </c>
      <c r="O1450" t="s">
        <v>27809</v>
      </c>
    </row>
    <row r="1451" spans="5:15" x14ac:dyDescent="0.25">
      <c r="E1451">
        <v>285</v>
      </c>
      <c r="J1451" t="s">
        <v>22089</v>
      </c>
      <c r="K1451" t="s">
        <v>22106</v>
      </c>
      <c r="L1451" t="s">
        <v>22130</v>
      </c>
      <c r="M1451" t="s">
        <v>22198</v>
      </c>
      <c r="N1451" t="s">
        <v>23530</v>
      </c>
      <c r="O1451" t="s">
        <v>27810</v>
      </c>
    </row>
    <row r="1452" spans="5:15" x14ac:dyDescent="0.25">
      <c r="E1452">
        <v>1200</v>
      </c>
      <c r="J1452" t="s">
        <v>22089</v>
      </c>
      <c r="K1452" t="s">
        <v>22106</v>
      </c>
      <c r="L1452" t="s">
        <v>22130</v>
      </c>
      <c r="M1452" t="s">
        <v>22198</v>
      </c>
      <c r="N1452" t="s">
        <v>23531</v>
      </c>
      <c r="O1452" t="s">
        <v>27811</v>
      </c>
    </row>
    <row r="1453" spans="5:15" x14ac:dyDescent="0.25">
      <c r="E1453">
        <v>4676</v>
      </c>
      <c r="J1453" t="s">
        <v>22089</v>
      </c>
      <c r="K1453" t="s">
        <v>22106</v>
      </c>
      <c r="L1453" t="s">
        <v>22130</v>
      </c>
      <c r="M1453" t="s">
        <v>22198</v>
      </c>
      <c r="N1453" t="s">
        <v>23532</v>
      </c>
      <c r="O1453" t="s">
        <v>27812</v>
      </c>
    </row>
    <row r="1454" spans="5:15" x14ac:dyDescent="0.25">
      <c r="E1454">
        <v>189</v>
      </c>
      <c r="J1454" t="s">
        <v>22089</v>
      </c>
      <c r="K1454" t="s">
        <v>22106</v>
      </c>
      <c r="L1454" t="s">
        <v>22130</v>
      </c>
      <c r="M1454" t="s">
        <v>22198</v>
      </c>
      <c r="N1454" t="s">
        <v>23533</v>
      </c>
      <c r="O1454" t="s">
        <v>27813</v>
      </c>
    </row>
    <row r="1455" spans="5:15" x14ac:dyDescent="0.25">
      <c r="E1455">
        <v>165</v>
      </c>
      <c r="J1455" t="s">
        <v>22089</v>
      </c>
      <c r="K1455" t="s">
        <v>22106</v>
      </c>
      <c r="L1455" t="s">
        <v>22130</v>
      </c>
      <c r="M1455" t="s">
        <v>22198</v>
      </c>
      <c r="N1455" t="s">
        <v>23534</v>
      </c>
      <c r="O1455" t="s">
        <v>27814</v>
      </c>
    </row>
    <row r="1456" spans="5:15" x14ac:dyDescent="0.25">
      <c r="E1456">
        <v>4352</v>
      </c>
      <c r="J1456" t="s">
        <v>22089</v>
      </c>
      <c r="K1456" t="s">
        <v>22106</v>
      </c>
      <c r="L1456" t="s">
        <v>22130</v>
      </c>
      <c r="M1456" t="s">
        <v>22198</v>
      </c>
      <c r="N1456" t="s">
        <v>23535</v>
      </c>
      <c r="O1456" t="s">
        <v>27815</v>
      </c>
    </row>
    <row r="1457" spans="2:15" x14ac:dyDescent="0.25">
      <c r="E1457">
        <v>3057</v>
      </c>
      <c r="J1457" t="s">
        <v>22089</v>
      </c>
      <c r="K1457" t="s">
        <v>22106</v>
      </c>
      <c r="L1457" t="s">
        <v>22130</v>
      </c>
      <c r="M1457" t="s">
        <v>22198</v>
      </c>
      <c r="N1457" t="s">
        <v>23536</v>
      </c>
      <c r="O1457" t="s">
        <v>27816</v>
      </c>
    </row>
    <row r="1458" spans="2:15" x14ac:dyDescent="0.25">
      <c r="E1458">
        <v>5933</v>
      </c>
      <c r="J1458" t="s">
        <v>22089</v>
      </c>
      <c r="K1458" t="s">
        <v>22106</v>
      </c>
      <c r="L1458" t="s">
        <v>22130</v>
      </c>
      <c r="M1458" t="s">
        <v>22198</v>
      </c>
      <c r="N1458" t="s">
        <v>23537</v>
      </c>
      <c r="O1458" t="s">
        <v>27817</v>
      </c>
    </row>
    <row r="1459" spans="2:15" x14ac:dyDescent="0.25">
      <c r="E1459">
        <v>15</v>
      </c>
      <c r="J1459" t="s">
        <v>22089</v>
      </c>
      <c r="K1459" t="s">
        <v>22106</v>
      </c>
      <c r="L1459" t="s">
        <v>22130</v>
      </c>
      <c r="M1459" t="s">
        <v>22198</v>
      </c>
      <c r="N1459" t="s">
        <v>23538</v>
      </c>
      <c r="O1459" t="s">
        <v>27818</v>
      </c>
    </row>
    <row r="1460" spans="2:15" x14ac:dyDescent="0.25">
      <c r="E1460">
        <v>153</v>
      </c>
      <c r="J1460" t="s">
        <v>22089</v>
      </c>
      <c r="K1460" t="s">
        <v>22106</v>
      </c>
      <c r="L1460" t="s">
        <v>22130</v>
      </c>
      <c r="M1460" t="s">
        <v>22198</v>
      </c>
      <c r="N1460" t="s">
        <v>23539</v>
      </c>
      <c r="O1460" t="s">
        <v>27819</v>
      </c>
    </row>
    <row r="1461" spans="2:15" x14ac:dyDescent="0.25">
      <c r="E1461">
        <v>37</v>
      </c>
      <c r="J1461" t="s">
        <v>22089</v>
      </c>
      <c r="K1461" t="s">
        <v>22106</v>
      </c>
      <c r="L1461" t="s">
        <v>22130</v>
      </c>
      <c r="M1461" t="s">
        <v>22198</v>
      </c>
      <c r="N1461" t="s">
        <v>23540</v>
      </c>
      <c r="O1461" t="s">
        <v>27820</v>
      </c>
    </row>
    <row r="1462" spans="2:15" x14ac:dyDescent="0.25">
      <c r="E1462">
        <v>2.2999999999999998</v>
      </c>
      <c r="J1462" t="s">
        <v>22089</v>
      </c>
      <c r="K1462" t="s">
        <v>22106</v>
      </c>
      <c r="L1462" t="s">
        <v>22130</v>
      </c>
      <c r="M1462" t="s">
        <v>22198</v>
      </c>
      <c r="N1462" t="s">
        <v>23541</v>
      </c>
      <c r="O1462" t="s">
        <v>27821</v>
      </c>
    </row>
    <row r="1463" spans="2:15" x14ac:dyDescent="0.25">
      <c r="E1463">
        <v>651</v>
      </c>
      <c r="J1463" t="s">
        <v>22089</v>
      </c>
      <c r="K1463" t="s">
        <v>22106</v>
      </c>
      <c r="L1463" t="s">
        <v>22130</v>
      </c>
      <c r="M1463" t="s">
        <v>22198</v>
      </c>
      <c r="N1463" t="s">
        <v>23542</v>
      </c>
      <c r="O1463" t="s">
        <v>27822</v>
      </c>
    </row>
    <row r="1464" spans="2:15" x14ac:dyDescent="0.25">
      <c r="E1464">
        <v>20</v>
      </c>
      <c r="J1464" t="s">
        <v>22089</v>
      </c>
      <c r="K1464" t="s">
        <v>22106</v>
      </c>
      <c r="L1464" t="s">
        <v>22130</v>
      </c>
      <c r="M1464" t="s">
        <v>22198</v>
      </c>
      <c r="N1464" t="s">
        <v>23543</v>
      </c>
      <c r="O1464" t="s">
        <v>27823</v>
      </c>
    </row>
    <row r="1465" spans="2:15" x14ac:dyDescent="0.25">
      <c r="E1465">
        <v>18</v>
      </c>
      <c r="J1465" t="s">
        <v>22089</v>
      </c>
      <c r="K1465" t="s">
        <v>22106</v>
      </c>
      <c r="L1465" t="s">
        <v>22130</v>
      </c>
      <c r="M1465" t="s">
        <v>22198</v>
      </c>
      <c r="N1465" t="s">
        <v>23544</v>
      </c>
      <c r="O1465" t="s">
        <v>27824</v>
      </c>
    </row>
    <row r="1466" spans="2:15" x14ac:dyDescent="0.25">
      <c r="E1466">
        <v>209</v>
      </c>
      <c r="J1466" t="s">
        <v>22089</v>
      </c>
      <c r="K1466" t="s">
        <v>22106</v>
      </c>
      <c r="L1466" t="s">
        <v>22130</v>
      </c>
      <c r="M1466" t="s">
        <v>22198</v>
      </c>
      <c r="N1466" t="s">
        <v>23545</v>
      </c>
      <c r="O1466" t="s">
        <v>27825</v>
      </c>
    </row>
    <row r="1467" spans="2:15" x14ac:dyDescent="0.25">
      <c r="E1467">
        <v>1351</v>
      </c>
      <c r="J1467" t="s">
        <v>22089</v>
      </c>
      <c r="K1467" t="s">
        <v>22106</v>
      </c>
      <c r="L1467" t="s">
        <v>22130</v>
      </c>
      <c r="M1467" t="s">
        <v>22198</v>
      </c>
      <c r="N1467" t="s">
        <v>23546</v>
      </c>
      <c r="O1467" t="s">
        <v>27826</v>
      </c>
    </row>
    <row r="1468" spans="2:15" x14ac:dyDescent="0.25">
      <c r="B1468">
        <v>5.25</v>
      </c>
      <c r="J1468" t="s">
        <v>22089</v>
      </c>
      <c r="K1468" t="s">
        <v>22107</v>
      </c>
      <c r="L1468" t="s">
        <v>22131</v>
      </c>
      <c r="M1468" t="s">
        <v>22216</v>
      </c>
      <c r="N1468" t="s">
        <v>23547</v>
      </c>
      <c r="O1468" t="s">
        <v>27827</v>
      </c>
    </row>
    <row r="1469" spans="2:15" x14ac:dyDescent="0.25">
      <c r="B1469">
        <v>4.2699999999999996</v>
      </c>
      <c r="J1469" t="s">
        <v>22089</v>
      </c>
      <c r="K1469" t="s">
        <v>22107</v>
      </c>
      <c r="L1469" t="s">
        <v>22131</v>
      </c>
      <c r="M1469" t="s">
        <v>22216</v>
      </c>
      <c r="N1469" t="s">
        <v>23547</v>
      </c>
      <c r="O1469" t="s">
        <v>27827</v>
      </c>
    </row>
    <row r="1470" spans="2:15" x14ac:dyDescent="0.25">
      <c r="B1470">
        <v>1.78</v>
      </c>
      <c r="J1470" t="s">
        <v>22089</v>
      </c>
      <c r="K1470" t="s">
        <v>22107</v>
      </c>
      <c r="L1470" t="s">
        <v>22131</v>
      </c>
      <c r="M1470" t="s">
        <v>22216</v>
      </c>
      <c r="N1470" t="s">
        <v>23548</v>
      </c>
      <c r="O1470" t="s">
        <v>27828</v>
      </c>
    </row>
    <row r="1471" spans="2:15" x14ac:dyDescent="0.25">
      <c r="B1471">
        <v>1.78</v>
      </c>
      <c r="J1471" t="s">
        <v>22089</v>
      </c>
      <c r="K1471" t="s">
        <v>22107</v>
      </c>
      <c r="L1471" t="s">
        <v>22131</v>
      </c>
      <c r="M1471" t="s">
        <v>22216</v>
      </c>
      <c r="N1471" t="s">
        <v>23548</v>
      </c>
      <c r="O1471" t="s">
        <v>27828</v>
      </c>
    </row>
    <row r="1472" spans="2:15" x14ac:dyDescent="0.25">
      <c r="B1472">
        <v>2.04</v>
      </c>
      <c r="J1472" t="s">
        <v>22089</v>
      </c>
      <c r="K1472" t="s">
        <v>22107</v>
      </c>
      <c r="L1472" t="s">
        <v>22131</v>
      </c>
      <c r="M1472" t="s">
        <v>22216</v>
      </c>
      <c r="N1472" t="s">
        <v>23549</v>
      </c>
      <c r="O1472" t="s">
        <v>27829</v>
      </c>
    </row>
    <row r="1473" spans="2:15" x14ac:dyDescent="0.25">
      <c r="B1473">
        <v>2.04</v>
      </c>
      <c r="J1473" t="s">
        <v>22089</v>
      </c>
      <c r="K1473" t="s">
        <v>22107</v>
      </c>
      <c r="L1473" t="s">
        <v>22131</v>
      </c>
      <c r="M1473" t="s">
        <v>22216</v>
      </c>
      <c r="N1473" t="s">
        <v>23549</v>
      </c>
      <c r="O1473" t="s">
        <v>27829</v>
      </c>
    </row>
    <row r="1474" spans="2:15" x14ac:dyDescent="0.25">
      <c r="B1474">
        <v>1.74</v>
      </c>
      <c r="J1474" t="s">
        <v>22089</v>
      </c>
      <c r="K1474" t="s">
        <v>22107</v>
      </c>
      <c r="L1474" t="s">
        <v>22131</v>
      </c>
      <c r="M1474" t="s">
        <v>22216</v>
      </c>
      <c r="N1474" t="s">
        <v>23550</v>
      </c>
      <c r="O1474" t="s">
        <v>27830</v>
      </c>
    </row>
    <row r="1475" spans="2:15" x14ac:dyDescent="0.25">
      <c r="B1475">
        <v>1.78</v>
      </c>
      <c r="J1475" t="s">
        <v>22089</v>
      </c>
      <c r="K1475" t="s">
        <v>22107</v>
      </c>
      <c r="L1475" t="s">
        <v>22131</v>
      </c>
      <c r="M1475" t="s">
        <v>22216</v>
      </c>
      <c r="N1475" t="s">
        <v>23550</v>
      </c>
      <c r="O1475" t="s">
        <v>27830</v>
      </c>
    </row>
    <row r="1476" spans="2:15" x14ac:dyDescent="0.25">
      <c r="B1476">
        <v>1000000000</v>
      </c>
      <c r="J1476" t="s">
        <v>22089</v>
      </c>
      <c r="K1476" t="s">
        <v>22107</v>
      </c>
      <c r="L1476" t="s">
        <v>22131</v>
      </c>
      <c r="M1476" t="s">
        <v>22216</v>
      </c>
      <c r="N1476" t="s">
        <v>23551</v>
      </c>
      <c r="O1476" t="s">
        <v>27831</v>
      </c>
    </row>
    <row r="1477" spans="2:15" x14ac:dyDescent="0.25">
      <c r="B1477">
        <v>1.91</v>
      </c>
      <c r="J1477" t="s">
        <v>22089</v>
      </c>
      <c r="K1477" t="s">
        <v>22107</v>
      </c>
      <c r="L1477" t="s">
        <v>22131</v>
      </c>
      <c r="M1477" t="s">
        <v>22216</v>
      </c>
      <c r="N1477" t="s">
        <v>23551</v>
      </c>
      <c r="O1477" t="s">
        <v>27831</v>
      </c>
    </row>
    <row r="1478" spans="2:15" x14ac:dyDescent="0.25">
      <c r="B1478">
        <v>1000000000</v>
      </c>
      <c r="J1478" t="s">
        <v>22089</v>
      </c>
      <c r="K1478" t="s">
        <v>22107</v>
      </c>
      <c r="L1478" t="s">
        <v>22131</v>
      </c>
      <c r="M1478" t="s">
        <v>22216</v>
      </c>
      <c r="N1478" t="s">
        <v>23552</v>
      </c>
      <c r="O1478" t="s">
        <v>27832</v>
      </c>
    </row>
    <row r="1479" spans="2:15" x14ac:dyDescent="0.25">
      <c r="B1479">
        <v>3.09</v>
      </c>
      <c r="J1479" t="s">
        <v>22089</v>
      </c>
      <c r="K1479" t="s">
        <v>22107</v>
      </c>
      <c r="L1479" t="s">
        <v>22131</v>
      </c>
      <c r="M1479" t="s">
        <v>22216</v>
      </c>
      <c r="N1479" t="s">
        <v>23552</v>
      </c>
      <c r="O1479" t="s">
        <v>27832</v>
      </c>
    </row>
    <row r="1480" spans="2:15" x14ac:dyDescent="0.25">
      <c r="B1480">
        <v>1000000000</v>
      </c>
      <c r="J1480" t="s">
        <v>22089</v>
      </c>
      <c r="K1480" t="s">
        <v>22107</v>
      </c>
      <c r="L1480" t="s">
        <v>22131</v>
      </c>
      <c r="M1480" t="s">
        <v>22216</v>
      </c>
      <c r="N1480" t="s">
        <v>23553</v>
      </c>
      <c r="O1480" t="s">
        <v>27833</v>
      </c>
    </row>
    <row r="1481" spans="2:15" x14ac:dyDescent="0.25">
      <c r="B1481">
        <v>3.02</v>
      </c>
      <c r="J1481" t="s">
        <v>22089</v>
      </c>
      <c r="K1481" t="s">
        <v>22107</v>
      </c>
      <c r="L1481" t="s">
        <v>22131</v>
      </c>
      <c r="M1481" t="s">
        <v>22216</v>
      </c>
      <c r="N1481" t="s">
        <v>23553</v>
      </c>
      <c r="O1481" t="s">
        <v>27833</v>
      </c>
    </row>
    <row r="1482" spans="2:15" x14ac:dyDescent="0.25">
      <c r="B1482">
        <v>1000000000</v>
      </c>
      <c r="J1482" t="s">
        <v>22089</v>
      </c>
      <c r="K1482" t="s">
        <v>22107</v>
      </c>
      <c r="L1482" t="s">
        <v>22131</v>
      </c>
      <c r="M1482" t="s">
        <v>22216</v>
      </c>
      <c r="N1482" t="s">
        <v>23554</v>
      </c>
      <c r="O1482" t="s">
        <v>27834</v>
      </c>
    </row>
    <row r="1483" spans="2:15" x14ac:dyDescent="0.25">
      <c r="B1483">
        <v>4.37</v>
      </c>
      <c r="J1483" t="s">
        <v>22089</v>
      </c>
      <c r="K1483" t="s">
        <v>22107</v>
      </c>
      <c r="L1483" t="s">
        <v>22131</v>
      </c>
      <c r="M1483" t="s">
        <v>22216</v>
      </c>
      <c r="N1483" t="s">
        <v>23554</v>
      </c>
      <c r="O1483" t="s">
        <v>27834</v>
      </c>
    </row>
    <row r="1484" spans="2:15" x14ac:dyDescent="0.25">
      <c r="B1484">
        <v>1000000000</v>
      </c>
      <c r="J1484" t="s">
        <v>22089</v>
      </c>
      <c r="K1484" t="s">
        <v>22107</v>
      </c>
      <c r="L1484" t="s">
        <v>22131</v>
      </c>
      <c r="M1484" t="s">
        <v>22216</v>
      </c>
      <c r="N1484" t="s">
        <v>23555</v>
      </c>
      <c r="O1484" t="s">
        <v>27835</v>
      </c>
    </row>
    <row r="1485" spans="2:15" x14ac:dyDescent="0.25">
      <c r="B1485">
        <v>8.32</v>
      </c>
      <c r="J1485" t="s">
        <v>22089</v>
      </c>
      <c r="K1485" t="s">
        <v>22107</v>
      </c>
      <c r="L1485" t="s">
        <v>22131</v>
      </c>
      <c r="M1485" t="s">
        <v>22216</v>
      </c>
      <c r="N1485" t="s">
        <v>23555</v>
      </c>
      <c r="O1485" t="s">
        <v>27835</v>
      </c>
    </row>
    <row r="1486" spans="2:15" x14ac:dyDescent="0.25">
      <c r="B1486">
        <v>1000000000</v>
      </c>
      <c r="J1486" t="s">
        <v>22089</v>
      </c>
      <c r="K1486" t="s">
        <v>22107</v>
      </c>
      <c r="L1486" t="s">
        <v>22131</v>
      </c>
      <c r="M1486" t="s">
        <v>22216</v>
      </c>
      <c r="N1486" t="s">
        <v>23555</v>
      </c>
      <c r="O1486" t="s">
        <v>27835</v>
      </c>
    </row>
    <row r="1487" spans="2:15" x14ac:dyDescent="0.25">
      <c r="B1487">
        <v>4.07</v>
      </c>
      <c r="J1487" t="s">
        <v>22089</v>
      </c>
      <c r="K1487" t="s">
        <v>22107</v>
      </c>
      <c r="L1487" t="s">
        <v>22131</v>
      </c>
      <c r="M1487" t="s">
        <v>22216</v>
      </c>
      <c r="N1487" t="s">
        <v>23555</v>
      </c>
      <c r="O1487" t="s">
        <v>27835</v>
      </c>
    </row>
    <row r="1488" spans="2:15" x14ac:dyDescent="0.25">
      <c r="B1488">
        <v>1000000000</v>
      </c>
      <c r="J1488" t="s">
        <v>22089</v>
      </c>
      <c r="K1488" t="s">
        <v>22107</v>
      </c>
      <c r="L1488" t="s">
        <v>22131</v>
      </c>
      <c r="M1488" t="s">
        <v>22216</v>
      </c>
      <c r="N1488" t="s">
        <v>23556</v>
      </c>
      <c r="O1488" t="s">
        <v>27836</v>
      </c>
    </row>
    <row r="1489" spans="1:35" x14ac:dyDescent="0.25">
      <c r="B1489">
        <v>759</v>
      </c>
      <c r="J1489" t="s">
        <v>22089</v>
      </c>
      <c r="K1489" t="s">
        <v>22107</v>
      </c>
      <c r="L1489" t="s">
        <v>22131</v>
      </c>
      <c r="M1489" t="s">
        <v>22216</v>
      </c>
      <c r="N1489" t="s">
        <v>23556</v>
      </c>
      <c r="O1489" t="s">
        <v>27836</v>
      </c>
    </row>
    <row r="1490" spans="1:35" x14ac:dyDescent="0.25">
      <c r="A1490" t="s">
        <v>21785</v>
      </c>
      <c r="B1490">
        <v>5000</v>
      </c>
      <c r="H1490">
        <v>6.5</v>
      </c>
      <c r="J1490" t="s">
        <v>22089</v>
      </c>
      <c r="L1490" t="s">
        <v>22132</v>
      </c>
      <c r="M1490" t="s">
        <v>22217</v>
      </c>
      <c r="N1490" t="s">
        <v>23557</v>
      </c>
      <c r="O1490" t="s">
        <v>27837</v>
      </c>
      <c r="P1490">
        <v>4</v>
      </c>
      <c r="Q1490">
        <v>3</v>
      </c>
      <c r="R1490">
        <v>3.8</v>
      </c>
      <c r="S1490">
        <v>4.42</v>
      </c>
      <c r="T1490">
        <v>467.49</v>
      </c>
      <c r="U1490">
        <v>84.16</v>
      </c>
      <c r="V1490">
        <v>5.48</v>
      </c>
      <c r="W1490">
        <v>12.62</v>
      </c>
      <c r="X1490">
        <v>7.78</v>
      </c>
      <c r="Y1490">
        <v>4</v>
      </c>
      <c r="Z1490" t="s">
        <v>4250</v>
      </c>
      <c r="AA1490">
        <v>1</v>
      </c>
      <c r="AB1490">
        <v>7</v>
      </c>
      <c r="AC1490">
        <v>2.788880952380953</v>
      </c>
      <c r="AE1490" t="s">
        <v>7949</v>
      </c>
      <c r="AH1490">
        <v>0</v>
      </c>
      <c r="AI1490">
        <v>0</v>
      </c>
    </row>
    <row r="1491" spans="1:35" x14ac:dyDescent="0.25">
      <c r="A1491" t="s">
        <v>21786</v>
      </c>
      <c r="B1491">
        <v>12000</v>
      </c>
      <c r="H1491">
        <v>6.5</v>
      </c>
      <c r="J1491" t="s">
        <v>22089</v>
      </c>
      <c r="L1491" t="s">
        <v>22132</v>
      </c>
      <c r="M1491" t="s">
        <v>22217</v>
      </c>
      <c r="N1491" t="s">
        <v>23558</v>
      </c>
      <c r="O1491" t="s">
        <v>27838</v>
      </c>
      <c r="P1491">
        <v>3</v>
      </c>
      <c r="Q1491">
        <v>1</v>
      </c>
      <c r="R1491">
        <v>2.6</v>
      </c>
      <c r="S1491">
        <v>3.66</v>
      </c>
      <c r="T1491">
        <v>303.41000000000003</v>
      </c>
      <c r="U1491">
        <v>43.84</v>
      </c>
      <c r="V1491">
        <v>3.48</v>
      </c>
      <c r="X1491">
        <v>8.44</v>
      </c>
      <c r="Y1491">
        <v>3</v>
      </c>
      <c r="Z1491" t="s">
        <v>4250</v>
      </c>
      <c r="AA1491">
        <v>0</v>
      </c>
      <c r="AB1491">
        <v>3</v>
      </c>
      <c r="AC1491">
        <v>4.9833333333333343</v>
      </c>
      <c r="AE1491" t="s">
        <v>7949</v>
      </c>
      <c r="AH1491">
        <v>0</v>
      </c>
      <c r="AI1491">
        <v>0</v>
      </c>
    </row>
    <row r="1492" spans="1:35" x14ac:dyDescent="0.25">
      <c r="A1492" t="s">
        <v>21787</v>
      </c>
      <c r="B1492">
        <v>900</v>
      </c>
      <c r="H1492">
        <v>6.5</v>
      </c>
      <c r="J1492" t="s">
        <v>22089</v>
      </c>
      <c r="L1492" t="s">
        <v>22132</v>
      </c>
      <c r="M1492" t="s">
        <v>22217</v>
      </c>
      <c r="N1492" t="s">
        <v>23559</v>
      </c>
      <c r="O1492" t="s">
        <v>27839</v>
      </c>
      <c r="P1492">
        <v>4</v>
      </c>
      <c r="Q1492">
        <v>1</v>
      </c>
      <c r="R1492">
        <v>3.24</v>
      </c>
      <c r="S1492">
        <v>4.26</v>
      </c>
      <c r="T1492">
        <v>386.29</v>
      </c>
      <c r="U1492">
        <v>53.07</v>
      </c>
      <c r="V1492">
        <v>4.1500000000000004</v>
      </c>
      <c r="X1492">
        <v>8.39</v>
      </c>
      <c r="Y1492">
        <v>3</v>
      </c>
      <c r="Z1492" t="s">
        <v>4250</v>
      </c>
      <c r="AA1492">
        <v>0</v>
      </c>
      <c r="AB1492">
        <v>5</v>
      </c>
      <c r="AC1492">
        <v>4.2005476190476188</v>
      </c>
      <c r="AE1492" t="s">
        <v>7949</v>
      </c>
      <c r="AH1492">
        <v>0</v>
      </c>
      <c r="AI1492">
        <v>0</v>
      </c>
    </row>
    <row r="1493" spans="1:35" x14ac:dyDescent="0.25">
      <c r="A1493" t="s">
        <v>21788</v>
      </c>
      <c r="B1493">
        <v>11000</v>
      </c>
      <c r="H1493">
        <v>6.5</v>
      </c>
      <c r="J1493" t="s">
        <v>22089</v>
      </c>
      <c r="L1493" t="s">
        <v>22132</v>
      </c>
      <c r="M1493" t="s">
        <v>22217</v>
      </c>
      <c r="N1493" t="s">
        <v>23560</v>
      </c>
      <c r="O1493" t="s">
        <v>27840</v>
      </c>
      <c r="P1493">
        <v>4</v>
      </c>
      <c r="Q1493">
        <v>1</v>
      </c>
      <c r="R1493">
        <v>4.4400000000000004</v>
      </c>
      <c r="S1493">
        <v>5.45</v>
      </c>
      <c r="T1493">
        <v>485.94</v>
      </c>
      <c r="U1493">
        <v>53.07</v>
      </c>
      <c r="V1493">
        <v>6.72</v>
      </c>
      <c r="X1493">
        <v>8.3800000000000008</v>
      </c>
      <c r="Y1493">
        <v>4</v>
      </c>
      <c r="Z1493" t="s">
        <v>4250</v>
      </c>
      <c r="AA1493">
        <v>1</v>
      </c>
      <c r="AB1493">
        <v>6</v>
      </c>
      <c r="AC1493">
        <v>2.7437619047619051</v>
      </c>
      <c r="AE1493" t="s">
        <v>7949</v>
      </c>
      <c r="AH1493">
        <v>0</v>
      </c>
      <c r="AI1493">
        <v>0</v>
      </c>
    </row>
    <row r="1494" spans="1:35" x14ac:dyDescent="0.25">
      <c r="A1494" t="s">
        <v>21789</v>
      </c>
      <c r="B1494">
        <v>27000</v>
      </c>
      <c r="H1494">
        <v>6.5</v>
      </c>
      <c r="J1494" t="s">
        <v>22089</v>
      </c>
      <c r="L1494" t="s">
        <v>22132</v>
      </c>
      <c r="M1494" t="s">
        <v>22217</v>
      </c>
      <c r="N1494" t="s">
        <v>23561</v>
      </c>
      <c r="O1494" t="s">
        <v>27841</v>
      </c>
      <c r="P1494">
        <v>4</v>
      </c>
      <c r="Q1494">
        <v>1</v>
      </c>
      <c r="R1494">
        <v>2.4500000000000002</v>
      </c>
      <c r="S1494">
        <v>3.88</v>
      </c>
      <c r="T1494">
        <v>285.39</v>
      </c>
      <c r="U1494">
        <v>53.07</v>
      </c>
      <c r="V1494">
        <v>3.26</v>
      </c>
      <c r="X1494">
        <v>8.84</v>
      </c>
      <c r="Y1494">
        <v>2</v>
      </c>
      <c r="Z1494" t="s">
        <v>4250</v>
      </c>
      <c r="AA1494">
        <v>0</v>
      </c>
      <c r="AB1494">
        <v>3</v>
      </c>
      <c r="AC1494">
        <v>4.7483333333333331</v>
      </c>
      <c r="AE1494" t="s">
        <v>7952</v>
      </c>
      <c r="AH1494">
        <v>0</v>
      </c>
      <c r="AI1494">
        <v>0</v>
      </c>
    </row>
    <row r="1495" spans="1:35" x14ac:dyDescent="0.25">
      <c r="A1495" t="s">
        <v>21790</v>
      </c>
      <c r="B1495">
        <v>17000</v>
      </c>
      <c r="H1495">
        <v>6.5</v>
      </c>
      <c r="J1495" t="s">
        <v>22089</v>
      </c>
      <c r="L1495" t="s">
        <v>22132</v>
      </c>
      <c r="M1495" t="s">
        <v>22217</v>
      </c>
      <c r="N1495" t="s">
        <v>23562</v>
      </c>
      <c r="O1495" t="s">
        <v>27842</v>
      </c>
      <c r="P1495">
        <v>5</v>
      </c>
      <c r="Q1495">
        <v>2</v>
      </c>
      <c r="R1495">
        <v>1.48</v>
      </c>
      <c r="S1495">
        <v>2.52</v>
      </c>
      <c r="T1495">
        <v>400.48</v>
      </c>
      <c r="U1495">
        <v>85.93</v>
      </c>
      <c r="V1495">
        <v>3.74</v>
      </c>
      <c r="W1495">
        <v>11.63</v>
      </c>
      <c r="X1495">
        <v>8.41</v>
      </c>
      <c r="Y1495">
        <v>4</v>
      </c>
      <c r="Z1495" t="s">
        <v>4250</v>
      </c>
      <c r="AA1495">
        <v>0</v>
      </c>
      <c r="AB1495">
        <v>6</v>
      </c>
      <c r="AC1495">
        <v>5.0058571428571428</v>
      </c>
      <c r="AE1495" t="s">
        <v>7949</v>
      </c>
      <c r="AH1495">
        <v>0</v>
      </c>
      <c r="AI1495">
        <v>0</v>
      </c>
    </row>
    <row r="1496" spans="1:35" x14ac:dyDescent="0.25">
      <c r="A1496" t="s">
        <v>21791</v>
      </c>
      <c r="B1496">
        <v>3200</v>
      </c>
      <c r="H1496">
        <v>6.5</v>
      </c>
      <c r="J1496" t="s">
        <v>22089</v>
      </c>
      <c r="L1496" t="s">
        <v>22132</v>
      </c>
      <c r="M1496" t="s">
        <v>22217</v>
      </c>
      <c r="N1496" t="s">
        <v>23563</v>
      </c>
      <c r="O1496" t="s">
        <v>27843</v>
      </c>
      <c r="P1496">
        <v>7</v>
      </c>
      <c r="Q1496">
        <v>1</v>
      </c>
      <c r="R1496">
        <v>2.6</v>
      </c>
      <c r="S1496">
        <v>3.7</v>
      </c>
      <c r="T1496">
        <v>408.46</v>
      </c>
      <c r="U1496">
        <v>105.44</v>
      </c>
      <c r="V1496">
        <v>3.4</v>
      </c>
      <c r="X1496">
        <v>8.48</v>
      </c>
      <c r="Y1496">
        <v>3</v>
      </c>
      <c r="Z1496" t="s">
        <v>4250</v>
      </c>
      <c r="AA1496">
        <v>0</v>
      </c>
      <c r="AB1496">
        <v>6</v>
      </c>
      <c r="AC1496">
        <v>4.082523809523809</v>
      </c>
      <c r="AE1496" t="s">
        <v>7949</v>
      </c>
      <c r="AH1496">
        <v>0</v>
      </c>
      <c r="AI1496">
        <v>0</v>
      </c>
    </row>
    <row r="1497" spans="1:35" x14ac:dyDescent="0.25">
      <c r="A1497" t="s">
        <v>21792</v>
      </c>
      <c r="B1497">
        <v>63</v>
      </c>
      <c r="H1497">
        <v>6.5</v>
      </c>
      <c r="J1497" t="s">
        <v>22089</v>
      </c>
      <c r="L1497" t="s">
        <v>22132</v>
      </c>
      <c r="M1497" t="s">
        <v>22217</v>
      </c>
      <c r="N1497" t="s">
        <v>23564</v>
      </c>
      <c r="O1497" t="s">
        <v>27844</v>
      </c>
      <c r="P1497">
        <v>5</v>
      </c>
      <c r="Q1497">
        <v>1</v>
      </c>
      <c r="R1497">
        <v>3.71</v>
      </c>
      <c r="S1497">
        <v>4.55</v>
      </c>
      <c r="T1497">
        <v>478.52</v>
      </c>
      <c r="U1497">
        <v>65.959999999999994</v>
      </c>
      <c r="V1497">
        <v>5.41</v>
      </c>
      <c r="X1497">
        <v>8.18</v>
      </c>
      <c r="Y1497">
        <v>4</v>
      </c>
      <c r="Z1497" t="s">
        <v>4250</v>
      </c>
      <c r="AA1497">
        <v>1</v>
      </c>
      <c r="AB1497">
        <v>6</v>
      </c>
      <c r="AC1497">
        <v>3.2667619047619052</v>
      </c>
      <c r="AE1497" t="s">
        <v>7949</v>
      </c>
      <c r="AH1497">
        <v>0</v>
      </c>
      <c r="AI1497">
        <v>0</v>
      </c>
    </row>
    <row r="1498" spans="1:35" x14ac:dyDescent="0.25">
      <c r="A1498" t="s">
        <v>21793</v>
      </c>
      <c r="B1498">
        <v>3300</v>
      </c>
      <c r="H1498">
        <v>6.5</v>
      </c>
      <c r="J1498" t="s">
        <v>22089</v>
      </c>
      <c r="L1498" t="s">
        <v>22132</v>
      </c>
      <c r="M1498" t="s">
        <v>22217</v>
      </c>
      <c r="N1498" t="s">
        <v>23565</v>
      </c>
      <c r="O1498" t="s">
        <v>27845</v>
      </c>
      <c r="P1498">
        <v>6</v>
      </c>
      <c r="Q1498">
        <v>2</v>
      </c>
      <c r="R1498">
        <v>1.42</v>
      </c>
      <c r="S1498">
        <v>2.42</v>
      </c>
      <c r="T1498">
        <v>446.47</v>
      </c>
      <c r="U1498">
        <v>86.19</v>
      </c>
      <c r="V1498">
        <v>3.75</v>
      </c>
      <c r="X1498">
        <v>8.35</v>
      </c>
      <c r="Y1498">
        <v>3</v>
      </c>
      <c r="Z1498" t="s">
        <v>4250</v>
      </c>
      <c r="AA1498">
        <v>0</v>
      </c>
      <c r="AB1498">
        <v>7</v>
      </c>
      <c r="AC1498">
        <v>4.707357142857143</v>
      </c>
      <c r="AE1498" t="s">
        <v>7949</v>
      </c>
      <c r="AH1498">
        <v>0</v>
      </c>
      <c r="AI1498">
        <v>0</v>
      </c>
    </row>
    <row r="1499" spans="1:35" x14ac:dyDescent="0.25">
      <c r="B1499">
        <v>70</v>
      </c>
      <c r="J1499" t="s">
        <v>22089</v>
      </c>
      <c r="L1499" t="s">
        <v>22133</v>
      </c>
      <c r="M1499" t="s">
        <v>22199</v>
      </c>
      <c r="N1499" t="s">
        <v>23566</v>
      </c>
      <c r="O1499" t="s">
        <v>27846</v>
      </c>
      <c r="P1499">
        <v>7</v>
      </c>
      <c r="Q1499">
        <v>2</v>
      </c>
      <c r="R1499">
        <v>4.21</v>
      </c>
      <c r="S1499">
        <v>4.2300000000000004</v>
      </c>
      <c r="T1499">
        <v>387.53</v>
      </c>
      <c r="U1499">
        <v>93.26</v>
      </c>
      <c r="V1499">
        <v>3.51</v>
      </c>
      <c r="W1499">
        <v>9.98</v>
      </c>
      <c r="X1499">
        <v>6.03</v>
      </c>
      <c r="Y1499">
        <v>2</v>
      </c>
      <c r="Z1499" t="s">
        <v>4250</v>
      </c>
      <c r="AA1499">
        <v>0</v>
      </c>
      <c r="AB1499">
        <v>5</v>
      </c>
      <c r="AC1499">
        <v>3.5796904761904762</v>
      </c>
      <c r="AE1499" t="s">
        <v>7949</v>
      </c>
      <c r="AH1499">
        <v>0</v>
      </c>
      <c r="AI1499">
        <v>0</v>
      </c>
    </row>
    <row r="1500" spans="1:35" x14ac:dyDescent="0.25">
      <c r="A1500" t="s">
        <v>21794</v>
      </c>
      <c r="B1500">
        <v>80</v>
      </c>
      <c r="J1500" t="s">
        <v>22089</v>
      </c>
      <c r="L1500" t="s">
        <v>22133</v>
      </c>
      <c r="M1500" t="s">
        <v>22199</v>
      </c>
      <c r="N1500" t="s">
        <v>23567</v>
      </c>
      <c r="O1500" t="s">
        <v>27847</v>
      </c>
      <c r="P1500">
        <v>5</v>
      </c>
      <c r="Q1500">
        <v>2</v>
      </c>
      <c r="R1500">
        <v>1.84</v>
      </c>
      <c r="S1500">
        <v>1.86</v>
      </c>
      <c r="T1500">
        <v>343.45</v>
      </c>
      <c r="U1500">
        <v>80.62</v>
      </c>
      <c r="V1500">
        <v>3.82</v>
      </c>
      <c r="W1500">
        <v>13.06</v>
      </c>
      <c r="X1500">
        <v>6.14</v>
      </c>
      <c r="Y1500">
        <v>2</v>
      </c>
      <c r="Z1500" t="s">
        <v>4250</v>
      </c>
      <c r="AA1500">
        <v>0</v>
      </c>
      <c r="AB1500">
        <v>3</v>
      </c>
      <c r="AC1500">
        <v>5.5</v>
      </c>
      <c r="AE1500" t="s">
        <v>7949</v>
      </c>
      <c r="AH1500">
        <v>0</v>
      </c>
      <c r="AI1500">
        <v>0</v>
      </c>
    </row>
    <row r="1501" spans="1:35" x14ac:dyDescent="0.25">
      <c r="A1501" t="s">
        <v>21795</v>
      </c>
      <c r="B1501">
        <v>170</v>
      </c>
      <c r="J1501" t="s">
        <v>22089</v>
      </c>
      <c r="L1501" t="s">
        <v>22133</v>
      </c>
      <c r="M1501" t="s">
        <v>22199</v>
      </c>
      <c r="N1501" t="s">
        <v>23568</v>
      </c>
      <c r="O1501" t="s">
        <v>27848</v>
      </c>
      <c r="P1501">
        <v>5</v>
      </c>
      <c r="Q1501">
        <v>2</v>
      </c>
      <c r="R1501">
        <v>2.5299999999999998</v>
      </c>
      <c r="S1501">
        <v>2.56</v>
      </c>
      <c r="T1501">
        <v>359.52</v>
      </c>
      <c r="U1501">
        <v>67.48</v>
      </c>
      <c r="V1501">
        <v>4.28</v>
      </c>
      <c r="W1501">
        <v>13.69</v>
      </c>
      <c r="X1501">
        <v>6.16</v>
      </c>
      <c r="Y1501">
        <v>2</v>
      </c>
      <c r="Z1501" t="s">
        <v>4250</v>
      </c>
      <c r="AA1501">
        <v>0</v>
      </c>
      <c r="AB1501">
        <v>3</v>
      </c>
      <c r="AC1501">
        <v>5.2350000000000003</v>
      </c>
      <c r="AE1501" t="s">
        <v>7949</v>
      </c>
      <c r="AH1501">
        <v>0</v>
      </c>
      <c r="AI1501">
        <v>0</v>
      </c>
    </row>
    <row r="1502" spans="1:35" x14ac:dyDescent="0.25">
      <c r="A1502" t="s">
        <v>21796</v>
      </c>
      <c r="B1502">
        <v>160</v>
      </c>
      <c r="J1502" t="s">
        <v>22089</v>
      </c>
      <c r="L1502" t="s">
        <v>22133</v>
      </c>
      <c r="M1502" t="s">
        <v>22199</v>
      </c>
      <c r="N1502" t="s">
        <v>23569</v>
      </c>
      <c r="O1502" t="s">
        <v>27849</v>
      </c>
      <c r="P1502">
        <v>6</v>
      </c>
      <c r="Q1502">
        <v>2</v>
      </c>
      <c r="R1502">
        <v>0.55000000000000004</v>
      </c>
      <c r="S1502">
        <v>0.56999999999999995</v>
      </c>
      <c r="T1502">
        <v>378.5</v>
      </c>
      <c r="U1502">
        <v>80.37</v>
      </c>
      <c r="V1502">
        <v>3.82</v>
      </c>
      <c r="W1502">
        <v>11.06</v>
      </c>
      <c r="X1502">
        <v>5.89</v>
      </c>
      <c r="Y1502">
        <v>2</v>
      </c>
      <c r="Z1502" t="s">
        <v>4250</v>
      </c>
      <c r="AA1502">
        <v>0</v>
      </c>
      <c r="AB1502">
        <v>3</v>
      </c>
      <c r="AC1502">
        <v>5.3678571428571429</v>
      </c>
      <c r="AE1502" t="s">
        <v>7949</v>
      </c>
      <c r="AH1502">
        <v>0</v>
      </c>
      <c r="AI1502">
        <v>0</v>
      </c>
    </row>
    <row r="1503" spans="1:35" x14ac:dyDescent="0.25">
      <c r="A1503" t="s">
        <v>21797</v>
      </c>
      <c r="B1503">
        <v>4850</v>
      </c>
      <c r="J1503" t="s">
        <v>22089</v>
      </c>
      <c r="L1503" t="s">
        <v>22133</v>
      </c>
      <c r="M1503" t="s">
        <v>22199</v>
      </c>
      <c r="N1503" t="s">
        <v>23570</v>
      </c>
      <c r="O1503" t="s">
        <v>27850</v>
      </c>
      <c r="P1503">
        <v>6</v>
      </c>
      <c r="Q1503">
        <v>3</v>
      </c>
      <c r="R1503">
        <v>3.63</v>
      </c>
      <c r="S1503">
        <v>3.69</v>
      </c>
      <c r="T1503">
        <v>410.33</v>
      </c>
      <c r="U1503">
        <v>95.89</v>
      </c>
      <c r="V1503">
        <v>4.1100000000000003</v>
      </c>
      <c r="W1503">
        <v>8.8000000000000007</v>
      </c>
      <c r="X1503">
        <v>6.14</v>
      </c>
      <c r="Y1503">
        <v>2</v>
      </c>
      <c r="Z1503" t="s">
        <v>4250</v>
      </c>
      <c r="AA1503">
        <v>0</v>
      </c>
      <c r="AB1503">
        <v>3</v>
      </c>
      <c r="AC1503">
        <v>3.4508333333333341</v>
      </c>
      <c r="AE1503" t="s">
        <v>7949</v>
      </c>
      <c r="AH1503">
        <v>0</v>
      </c>
      <c r="AI1503">
        <v>0</v>
      </c>
    </row>
    <row r="1504" spans="1:35" x14ac:dyDescent="0.25">
      <c r="A1504" t="s">
        <v>21798</v>
      </c>
      <c r="B1504">
        <v>100</v>
      </c>
      <c r="J1504" t="s">
        <v>22089</v>
      </c>
      <c r="L1504" t="s">
        <v>22133</v>
      </c>
      <c r="M1504" t="s">
        <v>22199</v>
      </c>
      <c r="N1504" t="s">
        <v>23571</v>
      </c>
      <c r="O1504" t="s">
        <v>27851</v>
      </c>
      <c r="P1504">
        <v>6</v>
      </c>
      <c r="Q1504">
        <v>2</v>
      </c>
      <c r="R1504">
        <v>3.79</v>
      </c>
      <c r="S1504">
        <v>3.81</v>
      </c>
      <c r="T1504">
        <v>396.52</v>
      </c>
      <c r="U1504">
        <v>89.6</v>
      </c>
      <c r="V1504">
        <v>3.96</v>
      </c>
      <c r="W1504">
        <v>11.19</v>
      </c>
      <c r="X1504">
        <v>6.1</v>
      </c>
      <c r="Y1504">
        <v>2</v>
      </c>
      <c r="Z1504" t="s">
        <v>4250</v>
      </c>
      <c r="AA1504">
        <v>0</v>
      </c>
      <c r="AB1504">
        <v>6</v>
      </c>
      <c r="AC1504">
        <v>3.9391428571428579</v>
      </c>
      <c r="AE1504" t="s">
        <v>7949</v>
      </c>
      <c r="AH1504">
        <v>0</v>
      </c>
      <c r="AI1504">
        <v>0</v>
      </c>
    </row>
    <row r="1505" spans="1:35" x14ac:dyDescent="0.25">
      <c r="A1505" t="s">
        <v>21799</v>
      </c>
      <c r="B1505">
        <v>140</v>
      </c>
      <c r="J1505" t="s">
        <v>22089</v>
      </c>
      <c r="L1505" t="s">
        <v>22133</v>
      </c>
      <c r="M1505" t="s">
        <v>22199</v>
      </c>
      <c r="N1505" t="s">
        <v>23572</v>
      </c>
      <c r="O1505" t="s">
        <v>27852</v>
      </c>
      <c r="P1505">
        <v>6</v>
      </c>
      <c r="Q1505">
        <v>2</v>
      </c>
      <c r="R1505">
        <v>2.54</v>
      </c>
      <c r="S1505">
        <v>2.5499999999999998</v>
      </c>
      <c r="T1505">
        <v>395.55</v>
      </c>
      <c r="U1505">
        <v>67.48</v>
      </c>
      <c r="V1505">
        <v>4.53</v>
      </c>
      <c r="W1505">
        <v>11.07</v>
      </c>
      <c r="X1505">
        <v>5.89</v>
      </c>
      <c r="Y1505">
        <v>2</v>
      </c>
      <c r="Z1505" t="s">
        <v>4250</v>
      </c>
      <c r="AA1505">
        <v>0</v>
      </c>
      <c r="AB1505">
        <v>4</v>
      </c>
      <c r="AC1505">
        <v>4.9760714285714283</v>
      </c>
      <c r="AE1505" t="s">
        <v>7949</v>
      </c>
      <c r="AH1505">
        <v>0</v>
      </c>
      <c r="AI1505">
        <v>0</v>
      </c>
    </row>
    <row r="1506" spans="1:35" x14ac:dyDescent="0.25">
      <c r="A1506" t="s">
        <v>21800</v>
      </c>
      <c r="B1506">
        <v>150</v>
      </c>
      <c r="J1506" t="s">
        <v>22089</v>
      </c>
      <c r="L1506" t="s">
        <v>22133</v>
      </c>
      <c r="M1506" t="s">
        <v>22199</v>
      </c>
      <c r="N1506" t="s">
        <v>23573</v>
      </c>
      <c r="O1506" t="s">
        <v>27853</v>
      </c>
      <c r="P1506">
        <v>5</v>
      </c>
      <c r="Q1506">
        <v>2</v>
      </c>
      <c r="R1506">
        <v>3.79</v>
      </c>
      <c r="S1506">
        <v>3.81</v>
      </c>
      <c r="T1506">
        <v>428.35</v>
      </c>
      <c r="U1506">
        <v>67.48</v>
      </c>
      <c r="V1506">
        <v>4.57</v>
      </c>
      <c r="W1506">
        <v>10.76</v>
      </c>
      <c r="X1506">
        <v>5.89</v>
      </c>
      <c r="Y1506">
        <v>2</v>
      </c>
      <c r="Z1506" t="s">
        <v>4250</v>
      </c>
      <c r="AA1506">
        <v>0</v>
      </c>
      <c r="AB1506">
        <v>3</v>
      </c>
      <c r="AC1506">
        <v>3.711785714285714</v>
      </c>
      <c r="AE1506" t="s">
        <v>7949</v>
      </c>
      <c r="AH1506">
        <v>0</v>
      </c>
      <c r="AI1506">
        <v>0</v>
      </c>
    </row>
    <row r="1507" spans="1:35" x14ac:dyDescent="0.25">
      <c r="A1507" t="s">
        <v>21801</v>
      </c>
      <c r="B1507">
        <v>170</v>
      </c>
      <c r="J1507" t="s">
        <v>22089</v>
      </c>
      <c r="L1507" t="s">
        <v>22133</v>
      </c>
      <c r="M1507" t="s">
        <v>22199</v>
      </c>
      <c r="N1507" t="s">
        <v>23574</v>
      </c>
      <c r="O1507" t="s">
        <v>27854</v>
      </c>
      <c r="P1507">
        <v>8</v>
      </c>
      <c r="Q1507">
        <v>2</v>
      </c>
      <c r="R1507">
        <v>3.02</v>
      </c>
      <c r="S1507">
        <v>3.04</v>
      </c>
      <c r="T1507">
        <v>401.49</v>
      </c>
      <c r="U1507">
        <v>111.72</v>
      </c>
      <c r="V1507">
        <v>2.42</v>
      </c>
      <c r="W1507">
        <v>9.85</v>
      </c>
      <c r="X1507">
        <v>6.03</v>
      </c>
      <c r="Y1507">
        <v>2</v>
      </c>
      <c r="Z1507" t="s">
        <v>4250</v>
      </c>
      <c r="AA1507">
        <v>0</v>
      </c>
      <c r="AB1507">
        <v>7</v>
      </c>
      <c r="AC1507">
        <v>3.949642857142857</v>
      </c>
      <c r="AE1507" t="s">
        <v>7949</v>
      </c>
      <c r="AH1507">
        <v>0</v>
      </c>
      <c r="AI1507">
        <v>0</v>
      </c>
    </row>
    <row r="1508" spans="1:35" x14ac:dyDescent="0.25">
      <c r="A1508" t="s">
        <v>21802</v>
      </c>
      <c r="B1508">
        <v>720</v>
      </c>
      <c r="J1508" t="s">
        <v>22089</v>
      </c>
      <c r="L1508" t="s">
        <v>22133</v>
      </c>
      <c r="M1508" t="s">
        <v>22199</v>
      </c>
      <c r="N1508" t="s">
        <v>23575</v>
      </c>
      <c r="O1508" t="s">
        <v>27855</v>
      </c>
      <c r="P1508">
        <v>4</v>
      </c>
      <c r="Q1508">
        <v>2</v>
      </c>
      <c r="R1508">
        <v>2.77</v>
      </c>
      <c r="S1508">
        <v>2.8</v>
      </c>
      <c r="T1508">
        <v>287.39</v>
      </c>
      <c r="U1508">
        <v>67.48</v>
      </c>
      <c r="V1508">
        <v>2.3199999999999998</v>
      </c>
      <c r="W1508">
        <v>11.13</v>
      </c>
      <c r="X1508">
        <v>6.15</v>
      </c>
      <c r="Y1508">
        <v>1</v>
      </c>
      <c r="Z1508" t="s">
        <v>4250</v>
      </c>
      <c r="AA1508">
        <v>0</v>
      </c>
      <c r="AB1508">
        <v>2</v>
      </c>
      <c r="AC1508">
        <v>5.1150000000000002</v>
      </c>
      <c r="AE1508" t="s">
        <v>7949</v>
      </c>
      <c r="AH1508">
        <v>0</v>
      </c>
      <c r="AI1508">
        <v>0</v>
      </c>
    </row>
    <row r="1509" spans="1:35" x14ac:dyDescent="0.25">
      <c r="A1509" t="s">
        <v>21803</v>
      </c>
      <c r="B1509">
        <v>150</v>
      </c>
      <c r="J1509" t="s">
        <v>22089</v>
      </c>
      <c r="L1509" t="s">
        <v>22133</v>
      </c>
      <c r="M1509" t="s">
        <v>22199</v>
      </c>
      <c r="N1509" t="s">
        <v>23576</v>
      </c>
      <c r="O1509" t="s">
        <v>27856</v>
      </c>
      <c r="P1509">
        <v>6</v>
      </c>
      <c r="Q1509">
        <v>2</v>
      </c>
      <c r="R1509">
        <v>3.55</v>
      </c>
      <c r="S1509">
        <v>3.58</v>
      </c>
      <c r="T1509">
        <v>353.45</v>
      </c>
      <c r="U1509">
        <v>93.26</v>
      </c>
      <c r="V1509">
        <v>3.04</v>
      </c>
      <c r="W1509">
        <v>10.25</v>
      </c>
      <c r="X1509">
        <v>6.04</v>
      </c>
      <c r="Y1509">
        <v>2</v>
      </c>
      <c r="Z1509" t="s">
        <v>4250</v>
      </c>
      <c r="AA1509">
        <v>0</v>
      </c>
      <c r="AB1509">
        <v>4</v>
      </c>
      <c r="AC1509">
        <v>4.3263333333333334</v>
      </c>
      <c r="AE1509" t="s">
        <v>7949</v>
      </c>
      <c r="AH1509">
        <v>0</v>
      </c>
      <c r="AI1509">
        <v>0</v>
      </c>
    </row>
    <row r="1510" spans="1:35" x14ac:dyDescent="0.25">
      <c r="B1510">
        <v>90</v>
      </c>
      <c r="J1510" t="s">
        <v>22089</v>
      </c>
      <c r="L1510" t="s">
        <v>22133</v>
      </c>
      <c r="M1510" t="s">
        <v>22199</v>
      </c>
      <c r="N1510" t="s">
        <v>23577</v>
      </c>
      <c r="O1510" t="s">
        <v>27857</v>
      </c>
      <c r="P1510">
        <v>8</v>
      </c>
      <c r="Q1510">
        <v>2</v>
      </c>
      <c r="R1510">
        <v>3.02</v>
      </c>
      <c r="S1510">
        <v>3.04</v>
      </c>
      <c r="T1510">
        <v>401.49</v>
      </c>
      <c r="U1510">
        <v>111.72</v>
      </c>
      <c r="V1510">
        <v>2.42</v>
      </c>
      <c r="W1510">
        <v>9.85</v>
      </c>
      <c r="X1510">
        <v>6.03</v>
      </c>
      <c r="Y1510">
        <v>2</v>
      </c>
      <c r="Z1510" t="s">
        <v>4250</v>
      </c>
      <c r="AA1510">
        <v>0</v>
      </c>
      <c r="AB1510">
        <v>7</v>
      </c>
      <c r="AC1510">
        <v>3.949642857142857</v>
      </c>
      <c r="AE1510" t="s">
        <v>7949</v>
      </c>
      <c r="AH1510">
        <v>0</v>
      </c>
      <c r="AI1510">
        <v>0</v>
      </c>
    </row>
    <row r="1511" spans="1:35" x14ac:dyDescent="0.25">
      <c r="A1511" t="s">
        <v>21804</v>
      </c>
      <c r="B1511">
        <v>160</v>
      </c>
      <c r="J1511" t="s">
        <v>22089</v>
      </c>
      <c r="L1511" t="s">
        <v>22133</v>
      </c>
      <c r="M1511" t="s">
        <v>22199</v>
      </c>
      <c r="N1511" t="s">
        <v>23578</v>
      </c>
      <c r="O1511" t="s">
        <v>27858</v>
      </c>
      <c r="P1511">
        <v>7</v>
      </c>
      <c r="Q1511">
        <v>2</v>
      </c>
      <c r="R1511">
        <v>4.72</v>
      </c>
      <c r="S1511">
        <v>4.74</v>
      </c>
      <c r="T1511">
        <v>399.52</v>
      </c>
      <c r="U1511">
        <v>102.49</v>
      </c>
      <c r="V1511">
        <v>3.57</v>
      </c>
      <c r="W1511">
        <v>9.8800000000000008</v>
      </c>
      <c r="X1511">
        <v>6.03</v>
      </c>
      <c r="Y1511">
        <v>2</v>
      </c>
      <c r="Z1511" t="s">
        <v>4250</v>
      </c>
      <c r="AA1511">
        <v>0</v>
      </c>
      <c r="AB1511">
        <v>7</v>
      </c>
      <c r="AC1511">
        <v>2.9313809523809531</v>
      </c>
      <c r="AE1511" t="s">
        <v>7949</v>
      </c>
      <c r="AH1511">
        <v>0</v>
      </c>
      <c r="AI1511">
        <v>0</v>
      </c>
    </row>
    <row r="1512" spans="1:35" x14ac:dyDescent="0.25">
      <c r="A1512" t="s">
        <v>21805</v>
      </c>
      <c r="B1512">
        <v>110</v>
      </c>
      <c r="J1512" t="s">
        <v>22089</v>
      </c>
      <c r="L1512" t="s">
        <v>22133</v>
      </c>
      <c r="M1512" t="s">
        <v>22199</v>
      </c>
      <c r="N1512" t="s">
        <v>23579</v>
      </c>
      <c r="O1512" t="s">
        <v>27859</v>
      </c>
      <c r="P1512">
        <v>7</v>
      </c>
      <c r="Q1512">
        <v>2</v>
      </c>
      <c r="R1512">
        <v>4.21</v>
      </c>
      <c r="S1512">
        <v>4.2300000000000004</v>
      </c>
      <c r="T1512">
        <v>385.49</v>
      </c>
      <c r="U1512">
        <v>102.49</v>
      </c>
      <c r="V1512">
        <v>3.18</v>
      </c>
      <c r="W1512">
        <v>9.8800000000000008</v>
      </c>
      <c r="X1512">
        <v>6.03</v>
      </c>
      <c r="Y1512">
        <v>2</v>
      </c>
      <c r="Z1512" t="s">
        <v>4250</v>
      </c>
      <c r="AA1512">
        <v>0</v>
      </c>
      <c r="AB1512">
        <v>6</v>
      </c>
      <c r="AC1512">
        <v>3.2865952380952379</v>
      </c>
      <c r="AE1512" t="s">
        <v>7949</v>
      </c>
      <c r="AH1512">
        <v>0</v>
      </c>
      <c r="AI1512">
        <v>0</v>
      </c>
    </row>
    <row r="1513" spans="1:35" x14ac:dyDescent="0.25">
      <c r="A1513" t="s">
        <v>21806</v>
      </c>
      <c r="B1513">
        <v>180</v>
      </c>
      <c r="J1513" t="s">
        <v>22089</v>
      </c>
      <c r="L1513" t="s">
        <v>22133</v>
      </c>
      <c r="M1513" t="s">
        <v>22199</v>
      </c>
      <c r="N1513" t="s">
        <v>23580</v>
      </c>
      <c r="O1513" t="s">
        <v>27860</v>
      </c>
      <c r="P1513">
        <v>8</v>
      </c>
      <c r="Q1513">
        <v>2</v>
      </c>
      <c r="R1513">
        <v>3.72</v>
      </c>
      <c r="S1513">
        <v>3.74</v>
      </c>
      <c r="T1513">
        <v>417.56</v>
      </c>
      <c r="U1513">
        <v>102.49</v>
      </c>
      <c r="V1513">
        <v>3.14</v>
      </c>
      <c r="W1513">
        <v>9.85</v>
      </c>
      <c r="X1513">
        <v>6.03</v>
      </c>
      <c r="Y1513">
        <v>2</v>
      </c>
      <c r="Z1513" t="s">
        <v>4250</v>
      </c>
      <c r="AA1513">
        <v>0</v>
      </c>
      <c r="AB1513">
        <v>7</v>
      </c>
      <c r="AC1513">
        <v>3.4425238095238089</v>
      </c>
      <c r="AE1513" t="s">
        <v>7949</v>
      </c>
      <c r="AH1513">
        <v>0</v>
      </c>
      <c r="AI1513">
        <v>0</v>
      </c>
    </row>
    <row r="1514" spans="1:35" x14ac:dyDescent="0.25">
      <c r="A1514" t="s">
        <v>21807</v>
      </c>
      <c r="B1514">
        <v>190</v>
      </c>
      <c r="J1514" t="s">
        <v>22089</v>
      </c>
      <c r="L1514" t="s">
        <v>22133</v>
      </c>
      <c r="M1514" t="s">
        <v>22199</v>
      </c>
      <c r="N1514" t="s">
        <v>23581</v>
      </c>
      <c r="O1514" t="s">
        <v>27861</v>
      </c>
      <c r="P1514">
        <v>7</v>
      </c>
      <c r="Q1514">
        <v>2</v>
      </c>
      <c r="R1514">
        <v>4.17</v>
      </c>
      <c r="S1514">
        <v>4.1900000000000004</v>
      </c>
      <c r="T1514">
        <v>397.5</v>
      </c>
      <c r="U1514">
        <v>102.49</v>
      </c>
      <c r="V1514">
        <v>3.35</v>
      </c>
      <c r="W1514">
        <v>9.8699999999999992</v>
      </c>
      <c r="X1514">
        <v>6.03</v>
      </c>
      <c r="Y1514">
        <v>2</v>
      </c>
      <c r="Z1514" t="s">
        <v>4250</v>
      </c>
      <c r="AA1514">
        <v>0</v>
      </c>
      <c r="AB1514">
        <v>7</v>
      </c>
      <c r="AC1514">
        <v>3.2208095238095238</v>
      </c>
      <c r="AE1514" t="s">
        <v>7949</v>
      </c>
      <c r="AH1514">
        <v>0</v>
      </c>
      <c r="AI1514">
        <v>0</v>
      </c>
    </row>
    <row r="1515" spans="1:35" x14ac:dyDescent="0.25">
      <c r="A1515" t="s">
        <v>21808</v>
      </c>
      <c r="B1515">
        <v>90</v>
      </c>
      <c r="J1515" t="s">
        <v>22089</v>
      </c>
      <c r="L1515" t="s">
        <v>22133</v>
      </c>
      <c r="M1515" t="s">
        <v>22199</v>
      </c>
      <c r="N1515" t="s">
        <v>23582</v>
      </c>
      <c r="O1515" t="s">
        <v>27862</v>
      </c>
      <c r="P1515">
        <v>7</v>
      </c>
      <c r="Q1515">
        <v>2</v>
      </c>
      <c r="R1515">
        <v>4.5599999999999996</v>
      </c>
      <c r="S1515">
        <v>4.58</v>
      </c>
      <c r="T1515">
        <v>399.52</v>
      </c>
      <c r="U1515">
        <v>102.49</v>
      </c>
      <c r="V1515">
        <v>3.43</v>
      </c>
      <c r="W1515">
        <v>9.89</v>
      </c>
      <c r="X1515">
        <v>6.03</v>
      </c>
      <c r="Y1515">
        <v>2</v>
      </c>
      <c r="Z1515" t="s">
        <v>4250</v>
      </c>
      <c r="AA1515">
        <v>0</v>
      </c>
      <c r="AB1515">
        <v>6</v>
      </c>
      <c r="AC1515">
        <v>3.0113809523809532</v>
      </c>
      <c r="AE1515" t="s">
        <v>7949</v>
      </c>
      <c r="AH1515">
        <v>0</v>
      </c>
      <c r="AI1515">
        <v>0</v>
      </c>
    </row>
    <row r="1516" spans="1:35" x14ac:dyDescent="0.25">
      <c r="A1516" t="s">
        <v>21809</v>
      </c>
      <c r="B1516">
        <v>80</v>
      </c>
      <c r="J1516" t="s">
        <v>22089</v>
      </c>
      <c r="L1516" t="s">
        <v>22133</v>
      </c>
      <c r="M1516" t="s">
        <v>22199</v>
      </c>
      <c r="N1516" t="s">
        <v>23583</v>
      </c>
      <c r="O1516" t="s">
        <v>27863</v>
      </c>
      <c r="P1516">
        <v>7</v>
      </c>
      <c r="Q1516">
        <v>2</v>
      </c>
      <c r="R1516">
        <v>3.8</v>
      </c>
      <c r="S1516">
        <v>3.81</v>
      </c>
      <c r="T1516">
        <v>407.45</v>
      </c>
      <c r="U1516">
        <v>102.49</v>
      </c>
      <c r="V1516">
        <v>3.04</v>
      </c>
      <c r="W1516">
        <v>9.82</v>
      </c>
      <c r="X1516">
        <v>6.03</v>
      </c>
      <c r="Y1516">
        <v>2</v>
      </c>
      <c r="Z1516" t="s">
        <v>4250</v>
      </c>
      <c r="AA1516">
        <v>0</v>
      </c>
      <c r="AB1516">
        <v>6</v>
      </c>
      <c r="AC1516">
        <v>3.4397380952380949</v>
      </c>
      <c r="AE1516" t="s">
        <v>7949</v>
      </c>
      <c r="AH1516">
        <v>0</v>
      </c>
      <c r="AI1516">
        <v>0</v>
      </c>
    </row>
    <row r="1517" spans="1:35" x14ac:dyDescent="0.25">
      <c r="A1517" t="s">
        <v>21810</v>
      </c>
      <c r="B1517">
        <v>80</v>
      </c>
      <c r="J1517" t="s">
        <v>22089</v>
      </c>
      <c r="L1517" t="s">
        <v>22133</v>
      </c>
      <c r="M1517" t="s">
        <v>22199</v>
      </c>
      <c r="N1517" t="s">
        <v>23584</v>
      </c>
      <c r="O1517" t="s">
        <v>27864</v>
      </c>
      <c r="P1517">
        <v>7</v>
      </c>
      <c r="Q1517">
        <v>2</v>
      </c>
      <c r="R1517">
        <v>2.4</v>
      </c>
      <c r="S1517">
        <v>2.42</v>
      </c>
      <c r="T1517">
        <v>418.49</v>
      </c>
      <c r="U1517">
        <v>98.83</v>
      </c>
      <c r="V1517">
        <v>3.17</v>
      </c>
      <c r="W1517">
        <v>10.16</v>
      </c>
      <c r="X1517">
        <v>5.88</v>
      </c>
      <c r="Y1517">
        <v>2</v>
      </c>
      <c r="Z1517" t="s">
        <v>4250</v>
      </c>
      <c r="AA1517">
        <v>0</v>
      </c>
      <c r="AB1517">
        <v>7</v>
      </c>
      <c r="AC1517">
        <v>4.5878809523809521</v>
      </c>
      <c r="AE1517" t="s">
        <v>7949</v>
      </c>
      <c r="AH1517">
        <v>0</v>
      </c>
      <c r="AI1517">
        <v>0</v>
      </c>
    </row>
    <row r="1518" spans="1:35" x14ac:dyDescent="0.25">
      <c r="A1518" t="s">
        <v>21811</v>
      </c>
      <c r="B1518">
        <v>170</v>
      </c>
      <c r="J1518" t="s">
        <v>22089</v>
      </c>
      <c r="L1518" t="s">
        <v>22133</v>
      </c>
      <c r="M1518" t="s">
        <v>22199</v>
      </c>
      <c r="N1518" t="s">
        <v>23585</v>
      </c>
      <c r="O1518" t="s">
        <v>27865</v>
      </c>
      <c r="P1518">
        <v>8</v>
      </c>
      <c r="Q1518">
        <v>2</v>
      </c>
      <c r="R1518">
        <v>3.05</v>
      </c>
      <c r="S1518">
        <v>3.08</v>
      </c>
      <c r="T1518">
        <v>413.5</v>
      </c>
      <c r="U1518">
        <v>111.72</v>
      </c>
      <c r="V1518">
        <v>2.56</v>
      </c>
      <c r="W1518">
        <v>9.85</v>
      </c>
      <c r="X1518">
        <v>6.03</v>
      </c>
      <c r="Y1518">
        <v>2</v>
      </c>
      <c r="Z1518" t="s">
        <v>4250</v>
      </c>
      <c r="AA1518">
        <v>0</v>
      </c>
      <c r="AB1518">
        <v>6</v>
      </c>
      <c r="AC1518">
        <v>3.8288571428571432</v>
      </c>
      <c r="AE1518" t="s">
        <v>7949</v>
      </c>
      <c r="AH1518">
        <v>0</v>
      </c>
      <c r="AI1518">
        <v>0</v>
      </c>
    </row>
    <row r="1519" spans="1:35" x14ac:dyDescent="0.25">
      <c r="A1519" t="s">
        <v>21812</v>
      </c>
      <c r="B1519">
        <v>80</v>
      </c>
      <c r="J1519" t="s">
        <v>22089</v>
      </c>
      <c r="L1519" t="s">
        <v>22133</v>
      </c>
      <c r="M1519" t="s">
        <v>22199</v>
      </c>
      <c r="N1519" t="s">
        <v>23586</v>
      </c>
      <c r="O1519" t="s">
        <v>27866</v>
      </c>
      <c r="P1519">
        <v>7</v>
      </c>
      <c r="Q1519">
        <v>2</v>
      </c>
      <c r="R1519">
        <v>4.49</v>
      </c>
      <c r="S1519">
        <v>4.51</v>
      </c>
      <c r="T1519">
        <v>433.54</v>
      </c>
      <c r="U1519">
        <v>102.49</v>
      </c>
      <c r="V1519">
        <v>3.97</v>
      </c>
      <c r="W1519">
        <v>9.8800000000000008</v>
      </c>
      <c r="X1519">
        <v>6.03</v>
      </c>
      <c r="Y1519">
        <v>3</v>
      </c>
      <c r="Z1519" t="s">
        <v>4250</v>
      </c>
      <c r="AA1519">
        <v>0</v>
      </c>
      <c r="AB1519">
        <v>6</v>
      </c>
      <c r="AC1519">
        <v>2.803380952380953</v>
      </c>
      <c r="AE1519" t="s">
        <v>7949</v>
      </c>
      <c r="AH1519">
        <v>0</v>
      </c>
      <c r="AI1519">
        <v>0</v>
      </c>
    </row>
    <row r="1520" spans="1:35" x14ac:dyDescent="0.25">
      <c r="A1520" t="s">
        <v>21813</v>
      </c>
      <c r="B1520">
        <v>130</v>
      </c>
      <c r="J1520" t="s">
        <v>22089</v>
      </c>
      <c r="L1520" t="s">
        <v>22133</v>
      </c>
      <c r="M1520" t="s">
        <v>22199</v>
      </c>
      <c r="N1520" t="s">
        <v>23587</v>
      </c>
      <c r="O1520" t="s">
        <v>27867</v>
      </c>
      <c r="P1520">
        <v>7</v>
      </c>
      <c r="Q1520">
        <v>2</v>
      </c>
      <c r="R1520">
        <v>3.61</v>
      </c>
      <c r="S1520">
        <v>3.63</v>
      </c>
      <c r="T1520">
        <v>395.49</v>
      </c>
      <c r="U1520">
        <v>102.49</v>
      </c>
      <c r="V1520">
        <v>2.8</v>
      </c>
      <c r="W1520">
        <v>9.85</v>
      </c>
      <c r="X1520">
        <v>6.03</v>
      </c>
      <c r="Y1520">
        <v>2</v>
      </c>
      <c r="Z1520" t="s">
        <v>4250</v>
      </c>
      <c r="AA1520">
        <v>0</v>
      </c>
      <c r="AB1520">
        <v>6</v>
      </c>
      <c r="AC1520">
        <v>3.7101666666666668</v>
      </c>
      <c r="AE1520" t="s">
        <v>7949</v>
      </c>
      <c r="AH1520">
        <v>0</v>
      </c>
      <c r="AI1520">
        <v>0</v>
      </c>
    </row>
    <row r="1521" spans="1:35" x14ac:dyDescent="0.25">
      <c r="A1521" t="s">
        <v>21814</v>
      </c>
      <c r="B1521">
        <v>120</v>
      </c>
      <c r="J1521" t="s">
        <v>22089</v>
      </c>
      <c r="L1521" t="s">
        <v>22133</v>
      </c>
      <c r="M1521" t="s">
        <v>22199</v>
      </c>
      <c r="N1521" t="s">
        <v>23588</v>
      </c>
      <c r="O1521" t="s">
        <v>27868</v>
      </c>
      <c r="P1521">
        <v>7</v>
      </c>
      <c r="Q1521">
        <v>2</v>
      </c>
      <c r="R1521">
        <v>4.26</v>
      </c>
      <c r="S1521">
        <v>4.28</v>
      </c>
      <c r="T1521">
        <v>409.52</v>
      </c>
      <c r="U1521">
        <v>102.49</v>
      </c>
      <c r="V1521">
        <v>3.19</v>
      </c>
      <c r="W1521">
        <v>9.85</v>
      </c>
      <c r="X1521">
        <v>6.03</v>
      </c>
      <c r="Y1521">
        <v>2</v>
      </c>
      <c r="Z1521" t="s">
        <v>4250</v>
      </c>
      <c r="AA1521">
        <v>0</v>
      </c>
      <c r="AB1521">
        <v>6</v>
      </c>
      <c r="AC1521">
        <v>3.089952380952381</v>
      </c>
      <c r="AE1521" t="s">
        <v>7949</v>
      </c>
      <c r="AH1521">
        <v>0</v>
      </c>
      <c r="AI1521">
        <v>0</v>
      </c>
    </row>
    <row r="1522" spans="1:35" x14ac:dyDescent="0.25">
      <c r="A1522" t="s">
        <v>21815</v>
      </c>
      <c r="B1522">
        <v>100</v>
      </c>
      <c r="J1522" t="s">
        <v>22089</v>
      </c>
      <c r="L1522" t="s">
        <v>22133</v>
      </c>
      <c r="M1522" t="s">
        <v>22199</v>
      </c>
      <c r="N1522" t="s">
        <v>23589</v>
      </c>
      <c r="O1522" t="s">
        <v>27869</v>
      </c>
      <c r="P1522">
        <v>7</v>
      </c>
      <c r="Q1522">
        <v>2</v>
      </c>
      <c r="R1522">
        <v>4.1399999999999997</v>
      </c>
      <c r="S1522">
        <v>4.16</v>
      </c>
      <c r="T1522">
        <v>397.5</v>
      </c>
      <c r="U1522">
        <v>102.49</v>
      </c>
      <c r="V1522">
        <v>3.35</v>
      </c>
      <c r="W1522">
        <v>9.86</v>
      </c>
      <c r="X1522">
        <v>6.03</v>
      </c>
      <c r="Y1522">
        <v>2</v>
      </c>
      <c r="Z1522" t="s">
        <v>4250</v>
      </c>
      <c r="AA1522">
        <v>0</v>
      </c>
      <c r="AB1522">
        <v>6</v>
      </c>
      <c r="AC1522">
        <v>3.2358095238095239</v>
      </c>
      <c r="AE1522" t="s">
        <v>7949</v>
      </c>
      <c r="AH1522">
        <v>0</v>
      </c>
      <c r="AI1522">
        <v>0</v>
      </c>
    </row>
    <row r="1523" spans="1:35" x14ac:dyDescent="0.25">
      <c r="A1523" t="s">
        <v>21816</v>
      </c>
      <c r="B1523">
        <v>180</v>
      </c>
      <c r="J1523" t="s">
        <v>22089</v>
      </c>
      <c r="L1523" t="s">
        <v>22133</v>
      </c>
      <c r="M1523" t="s">
        <v>22199</v>
      </c>
      <c r="N1523" t="s">
        <v>23590</v>
      </c>
      <c r="O1523" t="s">
        <v>27870</v>
      </c>
      <c r="P1523">
        <v>6</v>
      </c>
      <c r="Q1523">
        <v>2</v>
      </c>
      <c r="R1523">
        <v>4.13</v>
      </c>
      <c r="S1523">
        <v>4.16</v>
      </c>
      <c r="T1523">
        <v>450.54</v>
      </c>
      <c r="U1523">
        <v>89.6</v>
      </c>
      <c r="V1523">
        <v>4.72</v>
      </c>
      <c r="W1523">
        <v>11.18</v>
      </c>
      <c r="X1523">
        <v>6.1</v>
      </c>
      <c r="Y1523">
        <v>3</v>
      </c>
      <c r="Z1523" t="s">
        <v>4250</v>
      </c>
      <c r="AA1523">
        <v>0</v>
      </c>
      <c r="AB1523">
        <v>6</v>
      </c>
      <c r="AC1523">
        <v>3.2732857142857141</v>
      </c>
      <c r="AE1523" t="s">
        <v>7949</v>
      </c>
      <c r="AH1523">
        <v>0</v>
      </c>
      <c r="AI1523">
        <v>0</v>
      </c>
    </row>
    <row r="1524" spans="1:35" x14ac:dyDescent="0.25">
      <c r="A1524" t="s">
        <v>21817</v>
      </c>
      <c r="B1524">
        <v>160</v>
      </c>
      <c r="J1524" t="s">
        <v>22089</v>
      </c>
      <c r="L1524" t="s">
        <v>22133</v>
      </c>
      <c r="M1524" t="s">
        <v>22199</v>
      </c>
      <c r="N1524" t="s">
        <v>23591</v>
      </c>
      <c r="O1524" t="s">
        <v>27871</v>
      </c>
      <c r="P1524">
        <v>7</v>
      </c>
      <c r="Q1524">
        <v>3</v>
      </c>
      <c r="R1524">
        <v>1.78</v>
      </c>
      <c r="S1524">
        <v>1.8</v>
      </c>
      <c r="T1524">
        <v>404.47</v>
      </c>
      <c r="U1524">
        <v>109.83</v>
      </c>
      <c r="V1524">
        <v>2.5099999999999998</v>
      </c>
      <c r="W1524">
        <v>10.16</v>
      </c>
      <c r="X1524">
        <v>5.88</v>
      </c>
      <c r="Y1524">
        <v>2</v>
      </c>
      <c r="Z1524" t="s">
        <v>4250</v>
      </c>
      <c r="AA1524">
        <v>0</v>
      </c>
      <c r="AB1524">
        <v>6</v>
      </c>
      <c r="AC1524">
        <v>4.18802380952381</v>
      </c>
      <c r="AE1524" t="s">
        <v>7949</v>
      </c>
      <c r="AH1524">
        <v>0</v>
      </c>
      <c r="AI1524">
        <v>0</v>
      </c>
    </row>
    <row r="1525" spans="1:35" x14ac:dyDescent="0.25">
      <c r="A1525" t="s">
        <v>21818</v>
      </c>
      <c r="B1525">
        <v>2140</v>
      </c>
      <c r="J1525" t="s">
        <v>22089</v>
      </c>
      <c r="L1525" t="s">
        <v>22133</v>
      </c>
      <c r="M1525" t="s">
        <v>22199</v>
      </c>
      <c r="N1525" t="s">
        <v>23592</v>
      </c>
      <c r="O1525" t="s">
        <v>27872</v>
      </c>
      <c r="P1525">
        <v>9</v>
      </c>
      <c r="Q1525">
        <v>2</v>
      </c>
      <c r="R1525">
        <v>3.57</v>
      </c>
      <c r="S1525">
        <v>3.58</v>
      </c>
      <c r="T1525">
        <v>378.43</v>
      </c>
      <c r="U1525">
        <v>107.54</v>
      </c>
      <c r="V1525">
        <v>2.44</v>
      </c>
      <c r="X1525">
        <v>5.93</v>
      </c>
      <c r="Y1525">
        <v>2</v>
      </c>
      <c r="Z1525" t="s">
        <v>4250</v>
      </c>
      <c r="AA1525">
        <v>0</v>
      </c>
      <c r="AB1525">
        <v>5</v>
      </c>
      <c r="AC1525">
        <v>3.7086904761904762</v>
      </c>
      <c r="AE1525" t="s">
        <v>7949</v>
      </c>
      <c r="AH1525">
        <v>0</v>
      </c>
      <c r="AI1525">
        <v>0</v>
      </c>
    </row>
    <row r="1526" spans="1:35" x14ac:dyDescent="0.25">
      <c r="A1526" t="s">
        <v>21819</v>
      </c>
      <c r="B1526">
        <v>110</v>
      </c>
      <c r="J1526" t="s">
        <v>22089</v>
      </c>
      <c r="L1526" t="s">
        <v>22133</v>
      </c>
      <c r="M1526" t="s">
        <v>22199</v>
      </c>
      <c r="N1526" t="s">
        <v>23593</v>
      </c>
      <c r="O1526" t="s">
        <v>27873</v>
      </c>
      <c r="P1526">
        <v>7</v>
      </c>
      <c r="Q1526">
        <v>2</v>
      </c>
      <c r="R1526">
        <v>3.91</v>
      </c>
      <c r="S1526">
        <v>3.93</v>
      </c>
      <c r="T1526">
        <v>411.46</v>
      </c>
      <c r="U1526">
        <v>106.4</v>
      </c>
      <c r="V1526">
        <v>3.79</v>
      </c>
      <c r="W1526">
        <v>9.26</v>
      </c>
      <c r="X1526">
        <v>5.88</v>
      </c>
      <c r="Y1526">
        <v>3</v>
      </c>
      <c r="Z1526" t="s">
        <v>4250</v>
      </c>
      <c r="AA1526">
        <v>0</v>
      </c>
      <c r="AB1526">
        <v>4</v>
      </c>
      <c r="AC1526">
        <v>3.1657619047619039</v>
      </c>
      <c r="AE1526" t="s">
        <v>7949</v>
      </c>
      <c r="AH1526">
        <v>0</v>
      </c>
      <c r="AI1526">
        <v>0</v>
      </c>
    </row>
    <row r="1527" spans="1:35" x14ac:dyDescent="0.25">
      <c r="A1527" t="s">
        <v>21820</v>
      </c>
      <c r="B1527">
        <v>120</v>
      </c>
      <c r="J1527" t="s">
        <v>22089</v>
      </c>
      <c r="L1527" t="s">
        <v>22133</v>
      </c>
      <c r="M1527" t="s">
        <v>22199</v>
      </c>
      <c r="N1527" t="s">
        <v>23594</v>
      </c>
      <c r="O1527" t="s">
        <v>27874</v>
      </c>
      <c r="P1527">
        <v>6</v>
      </c>
      <c r="Q1527">
        <v>2</v>
      </c>
      <c r="R1527">
        <v>3.93</v>
      </c>
      <c r="S1527">
        <v>3.97</v>
      </c>
      <c r="T1527">
        <v>375.89</v>
      </c>
      <c r="U1527">
        <v>93.26</v>
      </c>
      <c r="V1527">
        <v>3.36</v>
      </c>
      <c r="W1527">
        <v>9.76</v>
      </c>
      <c r="X1527">
        <v>6.32</v>
      </c>
      <c r="Y1527">
        <v>2</v>
      </c>
      <c r="Z1527" t="s">
        <v>4250</v>
      </c>
      <c r="AA1527">
        <v>0</v>
      </c>
      <c r="AB1527">
        <v>3</v>
      </c>
      <c r="AC1527">
        <v>3.827833333333333</v>
      </c>
      <c r="AE1527" t="s">
        <v>7949</v>
      </c>
      <c r="AH1527">
        <v>0</v>
      </c>
      <c r="AI1527">
        <v>0</v>
      </c>
    </row>
    <row r="1528" spans="1:35" x14ac:dyDescent="0.25">
      <c r="A1528" t="s">
        <v>21821</v>
      </c>
      <c r="B1528">
        <v>9250</v>
      </c>
      <c r="J1528" t="s">
        <v>22089</v>
      </c>
      <c r="L1528" t="s">
        <v>22133</v>
      </c>
      <c r="M1528" t="s">
        <v>22199</v>
      </c>
      <c r="N1528" t="s">
        <v>23595</v>
      </c>
      <c r="O1528" t="s">
        <v>27875</v>
      </c>
      <c r="P1528">
        <v>6</v>
      </c>
      <c r="Q1528">
        <v>3</v>
      </c>
      <c r="R1528">
        <v>2.94</v>
      </c>
      <c r="S1528">
        <v>2.95</v>
      </c>
      <c r="T1528">
        <v>389.45</v>
      </c>
      <c r="U1528">
        <v>96.94</v>
      </c>
      <c r="V1528">
        <v>3.22</v>
      </c>
      <c r="W1528">
        <v>9.3800000000000008</v>
      </c>
      <c r="X1528">
        <v>5.9</v>
      </c>
      <c r="Y1528">
        <v>2</v>
      </c>
      <c r="Z1528" t="s">
        <v>4250</v>
      </c>
      <c r="AA1528">
        <v>0</v>
      </c>
      <c r="AB1528">
        <v>5</v>
      </c>
      <c r="AC1528">
        <v>4.2549761904761896</v>
      </c>
      <c r="AE1528" t="s">
        <v>7949</v>
      </c>
      <c r="AH1528">
        <v>0</v>
      </c>
      <c r="AI1528">
        <v>0</v>
      </c>
    </row>
    <row r="1529" spans="1:35" x14ac:dyDescent="0.25">
      <c r="A1529" t="s">
        <v>21822</v>
      </c>
      <c r="B1529">
        <v>2480</v>
      </c>
      <c r="J1529" t="s">
        <v>22089</v>
      </c>
      <c r="L1529" t="s">
        <v>22133</v>
      </c>
      <c r="M1529" t="s">
        <v>22199</v>
      </c>
      <c r="N1529" t="s">
        <v>23596</v>
      </c>
      <c r="O1529" t="s">
        <v>27876</v>
      </c>
      <c r="P1529">
        <v>5</v>
      </c>
      <c r="Q1529">
        <v>3</v>
      </c>
      <c r="R1529">
        <v>2.79</v>
      </c>
      <c r="S1529">
        <v>2.81</v>
      </c>
      <c r="T1529">
        <v>386.5</v>
      </c>
      <c r="U1529">
        <v>93.5</v>
      </c>
      <c r="V1529">
        <v>3.65</v>
      </c>
      <c r="W1529">
        <v>13.65</v>
      </c>
      <c r="X1529">
        <v>5.91</v>
      </c>
      <c r="Y1529">
        <v>2</v>
      </c>
      <c r="Z1529" t="s">
        <v>4250</v>
      </c>
      <c r="AA1529">
        <v>0</v>
      </c>
      <c r="AB1529">
        <v>5</v>
      </c>
      <c r="AC1529">
        <v>4.4657142857142862</v>
      </c>
      <c r="AE1529" t="s">
        <v>7949</v>
      </c>
      <c r="AH1529">
        <v>0</v>
      </c>
      <c r="AI1529">
        <v>0</v>
      </c>
    </row>
    <row r="1530" spans="1:35" x14ac:dyDescent="0.25">
      <c r="A1530" t="s">
        <v>21823</v>
      </c>
      <c r="B1530">
        <v>6770</v>
      </c>
      <c r="J1530" t="s">
        <v>22089</v>
      </c>
      <c r="L1530" t="s">
        <v>22133</v>
      </c>
      <c r="M1530" t="s">
        <v>22199</v>
      </c>
      <c r="N1530" t="s">
        <v>23597</v>
      </c>
      <c r="O1530" t="s">
        <v>27877</v>
      </c>
      <c r="P1530">
        <v>8</v>
      </c>
      <c r="Q1530">
        <v>3</v>
      </c>
      <c r="R1530">
        <v>3</v>
      </c>
      <c r="S1530">
        <v>3.02</v>
      </c>
      <c r="T1530">
        <v>420.54</v>
      </c>
      <c r="U1530">
        <v>119.28</v>
      </c>
      <c r="V1530">
        <v>2.9</v>
      </c>
      <c r="W1530">
        <v>11.69</v>
      </c>
      <c r="X1530">
        <v>5.9</v>
      </c>
      <c r="Y1530">
        <v>2</v>
      </c>
      <c r="Z1530" t="s">
        <v>4250</v>
      </c>
      <c r="AA1530">
        <v>0</v>
      </c>
      <c r="AB1530">
        <v>5</v>
      </c>
      <c r="AC1530">
        <v>3.2482380952380949</v>
      </c>
      <c r="AE1530" t="s">
        <v>7949</v>
      </c>
      <c r="AH1530">
        <v>0</v>
      </c>
      <c r="AI1530">
        <v>0</v>
      </c>
    </row>
    <row r="1531" spans="1:35" x14ac:dyDescent="0.25">
      <c r="A1531" t="s">
        <v>21824</v>
      </c>
      <c r="B1531">
        <v>5960</v>
      </c>
      <c r="J1531" t="s">
        <v>22089</v>
      </c>
      <c r="L1531" t="s">
        <v>22133</v>
      </c>
      <c r="M1531" t="s">
        <v>22199</v>
      </c>
      <c r="N1531" t="s">
        <v>23598</v>
      </c>
      <c r="O1531" t="s">
        <v>27878</v>
      </c>
      <c r="P1531">
        <v>6</v>
      </c>
      <c r="Q1531">
        <v>4</v>
      </c>
      <c r="R1531">
        <v>2.57</v>
      </c>
      <c r="S1531">
        <v>2.59</v>
      </c>
      <c r="T1531">
        <v>403.48</v>
      </c>
      <c r="U1531">
        <v>107.94</v>
      </c>
      <c r="V1531">
        <v>3.48</v>
      </c>
      <c r="W1531">
        <v>9.77</v>
      </c>
      <c r="X1531">
        <v>5.91</v>
      </c>
      <c r="Y1531">
        <v>2</v>
      </c>
      <c r="Z1531" t="s">
        <v>4250</v>
      </c>
      <c r="AA1531">
        <v>0</v>
      </c>
      <c r="AB1531">
        <v>5</v>
      </c>
      <c r="AC1531">
        <v>3.8064285714285711</v>
      </c>
      <c r="AE1531" t="s">
        <v>7949</v>
      </c>
      <c r="AH1531">
        <v>0</v>
      </c>
      <c r="AI1531">
        <v>0</v>
      </c>
    </row>
    <row r="1532" spans="1:35" x14ac:dyDescent="0.25">
      <c r="A1532" t="s">
        <v>21825</v>
      </c>
      <c r="B1532">
        <v>6790</v>
      </c>
      <c r="J1532" t="s">
        <v>22089</v>
      </c>
      <c r="L1532" t="s">
        <v>22133</v>
      </c>
      <c r="M1532" t="s">
        <v>22199</v>
      </c>
      <c r="N1532" t="s">
        <v>23599</v>
      </c>
      <c r="O1532" t="s">
        <v>27879</v>
      </c>
      <c r="P1532">
        <v>8</v>
      </c>
      <c r="Q1532">
        <v>3</v>
      </c>
      <c r="R1532">
        <v>1.75</v>
      </c>
      <c r="S1532">
        <v>2.06</v>
      </c>
      <c r="T1532">
        <v>407.5</v>
      </c>
      <c r="U1532">
        <v>113.49</v>
      </c>
      <c r="V1532">
        <v>2.72</v>
      </c>
      <c r="W1532">
        <v>6.41</v>
      </c>
      <c r="X1532">
        <v>5.9</v>
      </c>
      <c r="Y1532">
        <v>2</v>
      </c>
      <c r="Z1532" t="s">
        <v>4250</v>
      </c>
      <c r="AA1532">
        <v>0</v>
      </c>
      <c r="AB1532">
        <v>5</v>
      </c>
      <c r="AC1532">
        <v>4.0443809523809531</v>
      </c>
      <c r="AE1532" t="s">
        <v>7951</v>
      </c>
      <c r="AH1532">
        <v>0</v>
      </c>
      <c r="AI1532">
        <v>0</v>
      </c>
    </row>
    <row r="1533" spans="1:35" x14ac:dyDescent="0.25">
      <c r="A1533" t="s">
        <v>21826</v>
      </c>
      <c r="B1533">
        <v>80</v>
      </c>
      <c r="J1533" t="s">
        <v>22089</v>
      </c>
      <c r="L1533" t="s">
        <v>22133</v>
      </c>
      <c r="M1533" t="s">
        <v>22199</v>
      </c>
      <c r="N1533" t="s">
        <v>23600</v>
      </c>
      <c r="O1533" t="s">
        <v>27880</v>
      </c>
      <c r="P1533">
        <v>9</v>
      </c>
      <c r="Q1533">
        <v>2</v>
      </c>
      <c r="R1533">
        <v>2.74</v>
      </c>
      <c r="S1533">
        <v>2.76</v>
      </c>
      <c r="T1533">
        <v>463.54</v>
      </c>
      <c r="U1533">
        <v>120.95</v>
      </c>
      <c r="V1533">
        <v>2.58</v>
      </c>
      <c r="W1533">
        <v>8.83</v>
      </c>
      <c r="X1533">
        <v>5.88</v>
      </c>
      <c r="Y1533">
        <v>2</v>
      </c>
      <c r="Z1533" t="s">
        <v>4250</v>
      </c>
      <c r="AA1533">
        <v>0</v>
      </c>
      <c r="AB1533">
        <v>10</v>
      </c>
      <c r="AC1533">
        <v>3.3904285714285711</v>
      </c>
      <c r="AE1533" t="s">
        <v>7949</v>
      </c>
      <c r="AH1533">
        <v>0</v>
      </c>
      <c r="AI1533">
        <v>0</v>
      </c>
    </row>
    <row r="1534" spans="1:35" x14ac:dyDescent="0.25">
      <c r="A1534" t="s">
        <v>21827</v>
      </c>
      <c r="B1534">
        <v>60</v>
      </c>
      <c r="J1534" t="s">
        <v>22089</v>
      </c>
      <c r="L1534" t="s">
        <v>22133</v>
      </c>
      <c r="M1534" t="s">
        <v>22199</v>
      </c>
      <c r="N1534" t="s">
        <v>23601</v>
      </c>
      <c r="O1534" t="s">
        <v>27881</v>
      </c>
      <c r="P1534">
        <v>7</v>
      </c>
      <c r="Q1534">
        <v>2</v>
      </c>
      <c r="R1534">
        <v>1.02</v>
      </c>
      <c r="S1534">
        <v>1.04</v>
      </c>
      <c r="T1534">
        <v>398.47</v>
      </c>
      <c r="U1534">
        <v>97.67</v>
      </c>
      <c r="V1534">
        <v>3.1</v>
      </c>
      <c r="W1534">
        <v>10.44</v>
      </c>
      <c r="X1534">
        <v>5.88</v>
      </c>
      <c r="Y1534">
        <v>3</v>
      </c>
      <c r="Z1534" t="s">
        <v>4250</v>
      </c>
      <c r="AA1534">
        <v>0</v>
      </c>
      <c r="AB1534">
        <v>3</v>
      </c>
      <c r="AC1534">
        <v>4.9695476190476189</v>
      </c>
      <c r="AE1534" t="s">
        <v>7949</v>
      </c>
      <c r="AH1534">
        <v>0</v>
      </c>
      <c r="AI1534">
        <v>0</v>
      </c>
    </row>
    <row r="1535" spans="1:35" x14ac:dyDescent="0.25">
      <c r="A1535" t="s">
        <v>21828</v>
      </c>
      <c r="B1535">
        <v>10</v>
      </c>
      <c r="J1535" t="s">
        <v>22089</v>
      </c>
      <c r="L1535" t="s">
        <v>22133</v>
      </c>
      <c r="M1535" t="s">
        <v>22199</v>
      </c>
      <c r="N1535" t="s">
        <v>23602</v>
      </c>
      <c r="O1535" t="s">
        <v>27882</v>
      </c>
      <c r="P1535">
        <v>6</v>
      </c>
      <c r="Q1535">
        <v>2</v>
      </c>
      <c r="R1535">
        <v>2.44</v>
      </c>
      <c r="S1535">
        <v>2.44</v>
      </c>
      <c r="T1535">
        <v>373.46</v>
      </c>
      <c r="U1535">
        <v>93.26</v>
      </c>
      <c r="V1535">
        <v>3.31</v>
      </c>
      <c r="W1535">
        <v>10.17</v>
      </c>
      <c r="X1535">
        <v>5.27</v>
      </c>
      <c r="Y1535">
        <v>2</v>
      </c>
      <c r="Z1535" t="s">
        <v>4250</v>
      </c>
      <c r="AA1535">
        <v>0</v>
      </c>
      <c r="AB1535">
        <v>3</v>
      </c>
      <c r="AC1535">
        <v>5.0751904761904756</v>
      </c>
      <c r="AE1535" t="s">
        <v>7949</v>
      </c>
      <c r="AH1535">
        <v>0</v>
      </c>
      <c r="AI1535">
        <v>0</v>
      </c>
    </row>
    <row r="1536" spans="1:35" x14ac:dyDescent="0.25">
      <c r="A1536" t="s">
        <v>21829</v>
      </c>
      <c r="B1536">
        <v>110</v>
      </c>
      <c r="J1536" t="s">
        <v>22089</v>
      </c>
      <c r="L1536" t="s">
        <v>22133</v>
      </c>
      <c r="M1536" t="s">
        <v>22199</v>
      </c>
      <c r="N1536" t="s">
        <v>23603</v>
      </c>
      <c r="O1536" t="s">
        <v>27883</v>
      </c>
      <c r="P1536">
        <v>5</v>
      </c>
      <c r="Q1536">
        <v>2</v>
      </c>
      <c r="R1536">
        <v>2.72</v>
      </c>
      <c r="S1536">
        <v>2.73</v>
      </c>
      <c r="T1536">
        <v>398.39</v>
      </c>
      <c r="U1536">
        <v>80.37</v>
      </c>
      <c r="V1536">
        <v>3.52</v>
      </c>
      <c r="W1536">
        <v>9.3800000000000008</v>
      </c>
      <c r="X1536">
        <v>2.0699999999999998</v>
      </c>
      <c r="Y1536">
        <v>2</v>
      </c>
      <c r="Z1536" t="s">
        <v>4250</v>
      </c>
      <c r="AA1536">
        <v>0</v>
      </c>
      <c r="AB1536">
        <v>3</v>
      </c>
      <c r="AC1536">
        <v>4.8657857142857139</v>
      </c>
      <c r="AE1536" t="s">
        <v>7949</v>
      </c>
      <c r="AH1536">
        <v>0</v>
      </c>
      <c r="AI1536">
        <v>0</v>
      </c>
    </row>
    <row r="1537" spans="1:35" x14ac:dyDescent="0.25">
      <c r="A1537" t="s">
        <v>21830</v>
      </c>
      <c r="B1537">
        <v>170</v>
      </c>
      <c r="J1537" t="s">
        <v>22089</v>
      </c>
      <c r="L1537" t="s">
        <v>22133</v>
      </c>
      <c r="M1537" t="s">
        <v>22199</v>
      </c>
      <c r="N1537" t="s">
        <v>23604</v>
      </c>
      <c r="O1537" t="s">
        <v>27884</v>
      </c>
      <c r="P1537">
        <v>6</v>
      </c>
      <c r="Q1537">
        <v>2</v>
      </c>
      <c r="R1537">
        <v>3.08</v>
      </c>
      <c r="S1537">
        <v>3.08</v>
      </c>
      <c r="T1537">
        <v>395.41</v>
      </c>
      <c r="U1537">
        <v>93.26</v>
      </c>
      <c r="V1537">
        <v>3.09</v>
      </c>
      <c r="W1537">
        <v>9.43</v>
      </c>
      <c r="X1537">
        <v>2.08</v>
      </c>
      <c r="Y1537">
        <v>2</v>
      </c>
      <c r="Z1537" t="s">
        <v>4250</v>
      </c>
      <c r="AA1537">
        <v>0</v>
      </c>
      <c r="AB1537">
        <v>3</v>
      </c>
      <c r="AC1537">
        <v>4.558404761904761</v>
      </c>
      <c r="AE1537" t="s">
        <v>7949</v>
      </c>
      <c r="AH1537">
        <v>0</v>
      </c>
      <c r="AI1537">
        <v>0</v>
      </c>
    </row>
    <row r="1538" spans="1:35" x14ac:dyDescent="0.25">
      <c r="A1538" t="s">
        <v>21831</v>
      </c>
      <c r="B1538">
        <v>20</v>
      </c>
      <c r="J1538" t="s">
        <v>22089</v>
      </c>
      <c r="L1538" t="s">
        <v>22133</v>
      </c>
      <c r="M1538" t="s">
        <v>22199</v>
      </c>
      <c r="N1538" t="s">
        <v>23605</v>
      </c>
      <c r="O1538" t="s">
        <v>27885</v>
      </c>
      <c r="P1538">
        <v>6</v>
      </c>
      <c r="Q1538">
        <v>2</v>
      </c>
      <c r="R1538">
        <v>2.93</v>
      </c>
      <c r="S1538">
        <v>2.94</v>
      </c>
      <c r="T1538">
        <v>384.38</v>
      </c>
      <c r="U1538">
        <v>93.51</v>
      </c>
      <c r="V1538">
        <v>3.29</v>
      </c>
      <c r="W1538">
        <v>10.07</v>
      </c>
      <c r="X1538">
        <v>1.82</v>
      </c>
      <c r="Y1538">
        <v>2</v>
      </c>
      <c r="Z1538" t="s">
        <v>4250</v>
      </c>
      <c r="AA1538">
        <v>0</v>
      </c>
      <c r="AB1538">
        <v>3</v>
      </c>
      <c r="AC1538">
        <v>4.7438571428571432</v>
      </c>
      <c r="AE1538" t="s">
        <v>7949</v>
      </c>
      <c r="AH1538">
        <v>0</v>
      </c>
      <c r="AI1538">
        <v>0</v>
      </c>
    </row>
    <row r="1539" spans="1:35" x14ac:dyDescent="0.25">
      <c r="A1539" t="s">
        <v>21832</v>
      </c>
      <c r="B1539">
        <v>870</v>
      </c>
      <c r="J1539" t="s">
        <v>22089</v>
      </c>
      <c r="L1539" t="s">
        <v>22133</v>
      </c>
      <c r="M1539" t="s">
        <v>22199</v>
      </c>
      <c r="N1539" t="s">
        <v>23606</v>
      </c>
      <c r="O1539" t="s">
        <v>27886</v>
      </c>
      <c r="P1539">
        <v>5</v>
      </c>
      <c r="Q1539">
        <v>2</v>
      </c>
      <c r="R1539">
        <v>5.03</v>
      </c>
      <c r="S1539">
        <v>5.03</v>
      </c>
      <c r="T1539">
        <v>436.5</v>
      </c>
      <c r="U1539">
        <v>80.37</v>
      </c>
      <c r="V1539">
        <v>4.7300000000000004</v>
      </c>
      <c r="W1539">
        <v>10.79</v>
      </c>
      <c r="X1539">
        <v>2.69</v>
      </c>
      <c r="Y1539">
        <v>2</v>
      </c>
      <c r="Z1539" t="s">
        <v>4250</v>
      </c>
      <c r="AA1539">
        <v>0</v>
      </c>
      <c r="AB1539">
        <v>6</v>
      </c>
      <c r="AC1539">
        <v>2.9535714285714292</v>
      </c>
      <c r="AE1539" t="s">
        <v>7949</v>
      </c>
      <c r="AH1539">
        <v>0</v>
      </c>
      <c r="AI1539">
        <v>0</v>
      </c>
    </row>
    <row r="1540" spans="1:35" x14ac:dyDescent="0.25">
      <c r="A1540" t="s">
        <v>21833</v>
      </c>
      <c r="B1540">
        <v>510</v>
      </c>
      <c r="J1540" t="s">
        <v>22089</v>
      </c>
      <c r="L1540" t="s">
        <v>22133</v>
      </c>
      <c r="M1540" t="s">
        <v>22199</v>
      </c>
      <c r="N1540" t="s">
        <v>23607</v>
      </c>
      <c r="O1540" t="s">
        <v>27887</v>
      </c>
      <c r="P1540">
        <v>6</v>
      </c>
      <c r="Q1540">
        <v>2</v>
      </c>
      <c r="R1540">
        <v>1.97</v>
      </c>
      <c r="S1540">
        <v>3.71</v>
      </c>
      <c r="T1540">
        <v>355.44</v>
      </c>
      <c r="U1540">
        <v>67.709999999999994</v>
      </c>
      <c r="V1540">
        <v>3.88</v>
      </c>
      <c r="X1540">
        <v>9.2200000000000006</v>
      </c>
      <c r="Y1540">
        <v>3</v>
      </c>
      <c r="Z1540" t="s">
        <v>4250</v>
      </c>
      <c r="AA1540">
        <v>0</v>
      </c>
      <c r="AB1540">
        <v>3</v>
      </c>
      <c r="AC1540">
        <v>4.5350000000000001</v>
      </c>
      <c r="AE1540" t="s">
        <v>7952</v>
      </c>
      <c r="AH1540">
        <v>0</v>
      </c>
      <c r="AI1540">
        <v>0</v>
      </c>
    </row>
    <row r="1541" spans="1:35" x14ac:dyDescent="0.25">
      <c r="A1541" t="s">
        <v>21834</v>
      </c>
      <c r="B1541">
        <v>10</v>
      </c>
      <c r="J1541" t="s">
        <v>22089</v>
      </c>
      <c r="L1541" t="s">
        <v>22133</v>
      </c>
      <c r="M1541" t="s">
        <v>22199</v>
      </c>
      <c r="N1541" t="s">
        <v>23608</v>
      </c>
      <c r="O1541" t="s">
        <v>27888</v>
      </c>
      <c r="P1541">
        <v>6</v>
      </c>
      <c r="Q1541">
        <v>2</v>
      </c>
      <c r="R1541">
        <v>3.37</v>
      </c>
      <c r="S1541">
        <v>3.38</v>
      </c>
      <c r="T1541">
        <v>402.37</v>
      </c>
      <c r="U1541">
        <v>93.51</v>
      </c>
      <c r="V1541">
        <v>3.75</v>
      </c>
      <c r="W1541">
        <v>9.4600000000000009</v>
      </c>
      <c r="X1541">
        <v>5.88</v>
      </c>
      <c r="Y1541">
        <v>2</v>
      </c>
      <c r="Z1541" t="s">
        <v>4250</v>
      </c>
      <c r="AA1541">
        <v>0</v>
      </c>
      <c r="AB1541">
        <v>3</v>
      </c>
      <c r="AC1541">
        <v>4.2053571428571423</v>
      </c>
      <c r="AE1541" t="s">
        <v>7949</v>
      </c>
      <c r="AH1541">
        <v>0</v>
      </c>
      <c r="AI1541">
        <v>0</v>
      </c>
    </row>
    <row r="1542" spans="1:35" x14ac:dyDescent="0.25">
      <c r="A1542" t="s">
        <v>21835</v>
      </c>
      <c r="B1542">
        <v>10</v>
      </c>
      <c r="J1542" t="s">
        <v>22089</v>
      </c>
      <c r="L1542" t="s">
        <v>22133</v>
      </c>
      <c r="M1542" t="s">
        <v>22199</v>
      </c>
      <c r="N1542" t="s">
        <v>23609</v>
      </c>
      <c r="O1542" t="s">
        <v>27889</v>
      </c>
      <c r="P1542">
        <v>6</v>
      </c>
      <c r="Q1542">
        <v>2</v>
      </c>
      <c r="R1542">
        <v>3.03</v>
      </c>
      <c r="S1542">
        <v>3.05</v>
      </c>
      <c r="T1542">
        <v>385.47</v>
      </c>
      <c r="U1542">
        <v>93.26</v>
      </c>
      <c r="V1542">
        <v>3.23</v>
      </c>
      <c r="W1542">
        <v>9.43</v>
      </c>
      <c r="X1542">
        <v>5.73</v>
      </c>
      <c r="Y1542">
        <v>2</v>
      </c>
      <c r="Z1542" t="s">
        <v>4250</v>
      </c>
      <c r="AA1542">
        <v>0</v>
      </c>
      <c r="AB1542">
        <v>3</v>
      </c>
      <c r="AC1542">
        <v>4.6694047619047616</v>
      </c>
      <c r="AE1542" t="s">
        <v>7949</v>
      </c>
      <c r="AH1542">
        <v>0</v>
      </c>
      <c r="AI1542">
        <v>0</v>
      </c>
    </row>
    <row r="1543" spans="1:35" x14ac:dyDescent="0.25">
      <c r="A1543" t="s">
        <v>21836</v>
      </c>
      <c r="B1543">
        <v>50</v>
      </c>
      <c r="J1543" t="s">
        <v>22089</v>
      </c>
      <c r="L1543" t="s">
        <v>22133</v>
      </c>
      <c r="M1543" t="s">
        <v>22199</v>
      </c>
      <c r="N1543" t="s">
        <v>23610</v>
      </c>
      <c r="O1543" t="s">
        <v>27890</v>
      </c>
      <c r="P1543">
        <v>8</v>
      </c>
      <c r="Q1543">
        <v>2</v>
      </c>
      <c r="R1543">
        <v>3.24</v>
      </c>
      <c r="S1543">
        <v>3.24</v>
      </c>
      <c r="T1543">
        <v>372.45</v>
      </c>
      <c r="U1543">
        <v>115.38</v>
      </c>
      <c r="V1543">
        <v>2.11</v>
      </c>
      <c r="W1543">
        <v>10.47</v>
      </c>
      <c r="X1543">
        <v>4.91</v>
      </c>
      <c r="Y1543">
        <v>2</v>
      </c>
      <c r="Z1543" t="s">
        <v>4250</v>
      </c>
      <c r="AA1543">
        <v>0</v>
      </c>
      <c r="AB1543">
        <v>4</v>
      </c>
      <c r="AC1543">
        <v>3.825071428571428</v>
      </c>
      <c r="AE1543" t="s">
        <v>7949</v>
      </c>
      <c r="AH1543">
        <v>0</v>
      </c>
      <c r="AI1543">
        <v>0</v>
      </c>
    </row>
    <row r="1544" spans="1:35" x14ac:dyDescent="0.25">
      <c r="A1544" t="s">
        <v>21837</v>
      </c>
      <c r="B1544">
        <v>40</v>
      </c>
      <c r="J1544" t="s">
        <v>22089</v>
      </c>
      <c r="L1544" t="s">
        <v>22133</v>
      </c>
      <c r="M1544" t="s">
        <v>22199</v>
      </c>
      <c r="N1544" t="s">
        <v>23611</v>
      </c>
      <c r="O1544" t="s">
        <v>27891</v>
      </c>
      <c r="P1544">
        <v>8</v>
      </c>
      <c r="Q1544">
        <v>2</v>
      </c>
      <c r="R1544">
        <v>2.87</v>
      </c>
      <c r="S1544">
        <v>2.88</v>
      </c>
      <c r="T1544">
        <v>389.41</v>
      </c>
      <c r="U1544">
        <v>119.56</v>
      </c>
      <c r="V1544">
        <v>1.72</v>
      </c>
      <c r="W1544">
        <v>8.8000000000000007</v>
      </c>
      <c r="X1544">
        <v>2.98</v>
      </c>
      <c r="Y1544">
        <v>2</v>
      </c>
      <c r="Z1544" t="s">
        <v>4250</v>
      </c>
      <c r="AA1544">
        <v>0</v>
      </c>
      <c r="AB1544">
        <v>4</v>
      </c>
      <c r="AC1544">
        <v>3.8695952380952381</v>
      </c>
      <c r="AE1544" t="s">
        <v>7949</v>
      </c>
      <c r="AH1544">
        <v>0</v>
      </c>
      <c r="AI1544">
        <v>0</v>
      </c>
    </row>
    <row r="1545" spans="1:35" x14ac:dyDescent="0.25">
      <c r="A1545" t="s">
        <v>21838</v>
      </c>
      <c r="B1545">
        <v>200</v>
      </c>
      <c r="J1545" t="s">
        <v>22089</v>
      </c>
      <c r="L1545" t="s">
        <v>22133</v>
      </c>
      <c r="M1545" t="s">
        <v>22199</v>
      </c>
      <c r="N1545" t="s">
        <v>23612</v>
      </c>
      <c r="O1545" t="s">
        <v>27892</v>
      </c>
      <c r="P1545">
        <v>8</v>
      </c>
      <c r="Q1545">
        <v>3</v>
      </c>
      <c r="R1545">
        <v>2.5499999999999998</v>
      </c>
      <c r="S1545">
        <v>2.57</v>
      </c>
      <c r="T1545">
        <v>399.46</v>
      </c>
      <c r="U1545">
        <v>129.08000000000001</v>
      </c>
      <c r="V1545">
        <v>2.4700000000000002</v>
      </c>
      <c r="W1545">
        <v>9.18</v>
      </c>
      <c r="X1545">
        <v>5.88</v>
      </c>
      <c r="Y1545">
        <v>2</v>
      </c>
      <c r="Z1545" t="s">
        <v>4250</v>
      </c>
      <c r="AA1545">
        <v>0</v>
      </c>
      <c r="AB1545">
        <v>5</v>
      </c>
      <c r="AC1545">
        <v>3.609809523809524</v>
      </c>
      <c r="AE1545" t="s">
        <v>7949</v>
      </c>
      <c r="AH1545">
        <v>0</v>
      </c>
      <c r="AI1545">
        <v>0</v>
      </c>
    </row>
    <row r="1546" spans="1:35" x14ac:dyDescent="0.25">
      <c r="A1546" t="s">
        <v>21839</v>
      </c>
      <c r="B1546">
        <v>160</v>
      </c>
      <c r="J1546" t="s">
        <v>22089</v>
      </c>
      <c r="L1546" t="s">
        <v>22133</v>
      </c>
      <c r="M1546" t="s">
        <v>22199</v>
      </c>
      <c r="N1546" t="s">
        <v>23613</v>
      </c>
      <c r="O1546" t="s">
        <v>27893</v>
      </c>
      <c r="P1546">
        <v>7</v>
      </c>
      <c r="Q1546">
        <v>3</v>
      </c>
      <c r="R1546">
        <v>3.22</v>
      </c>
      <c r="S1546">
        <v>3.24</v>
      </c>
      <c r="T1546">
        <v>442.44</v>
      </c>
      <c r="U1546">
        <v>105.29</v>
      </c>
      <c r="V1546">
        <v>3.51</v>
      </c>
      <c r="W1546">
        <v>9.1999999999999993</v>
      </c>
      <c r="X1546">
        <v>5.88</v>
      </c>
      <c r="Y1546">
        <v>2</v>
      </c>
      <c r="Z1546" t="s">
        <v>4250</v>
      </c>
      <c r="AA1546">
        <v>0</v>
      </c>
      <c r="AB1546">
        <v>5</v>
      </c>
      <c r="AC1546">
        <v>3.3381428571428571</v>
      </c>
      <c r="AE1546" t="s">
        <v>7949</v>
      </c>
      <c r="AH1546">
        <v>0</v>
      </c>
      <c r="AI1546">
        <v>0</v>
      </c>
    </row>
    <row r="1547" spans="1:35" x14ac:dyDescent="0.25">
      <c r="A1547" t="s">
        <v>21824</v>
      </c>
      <c r="B1547">
        <v>5960</v>
      </c>
      <c r="J1547" t="s">
        <v>22089</v>
      </c>
      <c r="L1547" t="s">
        <v>22134</v>
      </c>
      <c r="M1547" t="s">
        <v>22199</v>
      </c>
      <c r="N1547" t="s">
        <v>23598</v>
      </c>
      <c r="O1547" t="s">
        <v>27878</v>
      </c>
      <c r="P1547">
        <v>6</v>
      </c>
      <c r="Q1547">
        <v>4</v>
      </c>
      <c r="R1547">
        <v>2.57</v>
      </c>
      <c r="S1547">
        <v>2.59</v>
      </c>
      <c r="T1547">
        <v>403.48</v>
      </c>
      <c r="U1547">
        <v>107.94</v>
      </c>
      <c r="V1547">
        <v>3.48</v>
      </c>
      <c r="W1547">
        <v>9.77</v>
      </c>
      <c r="X1547">
        <v>5.91</v>
      </c>
      <c r="Y1547">
        <v>2</v>
      </c>
      <c r="Z1547" t="s">
        <v>4250</v>
      </c>
      <c r="AA1547">
        <v>0</v>
      </c>
      <c r="AB1547">
        <v>5</v>
      </c>
      <c r="AC1547">
        <v>3.8064285714285711</v>
      </c>
      <c r="AE1547" t="s">
        <v>7949</v>
      </c>
      <c r="AH1547">
        <v>0</v>
      </c>
      <c r="AI1547">
        <v>0</v>
      </c>
    </row>
    <row r="1548" spans="1:35" x14ac:dyDescent="0.25">
      <c r="A1548" t="s">
        <v>21794</v>
      </c>
      <c r="B1548">
        <v>80</v>
      </c>
      <c r="H1548">
        <v>7</v>
      </c>
      <c r="J1548" t="s">
        <v>22089</v>
      </c>
      <c r="L1548" t="s">
        <v>22134</v>
      </c>
      <c r="M1548" t="s">
        <v>22199</v>
      </c>
      <c r="N1548" t="s">
        <v>23567</v>
      </c>
      <c r="O1548" t="s">
        <v>27847</v>
      </c>
      <c r="P1548">
        <v>5</v>
      </c>
      <c r="Q1548">
        <v>2</v>
      </c>
      <c r="R1548">
        <v>1.84</v>
      </c>
      <c r="S1548">
        <v>1.86</v>
      </c>
      <c r="T1548">
        <v>343.45</v>
      </c>
      <c r="U1548">
        <v>80.62</v>
      </c>
      <c r="V1548">
        <v>3.82</v>
      </c>
      <c r="W1548">
        <v>13.06</v>
      </c>
      <c r="X1548">
        <v>6.14</v>
      </c>
      <c r="Y1548">
        <v>2</v>
      </c>
      <c r="Z1548" t="s">
        <v>4250</v>
      </c>
      <c r="AA1548">
        <v>0</v>
      </c>
      <c r="AB1548">
        <v>3</v>
      </c>
      <c r="AC1548">
        <v>5.5</v>
      </c>
      <c r="AE1548" t="s">
        <v>7949</v>
      </c>
      <c r="AH1548">
        <v>0</v>
      </c>
      <c r="AI1548">
        <v>0</v>
      </c>
    </row>
    <row r="1549" spans="1:35" x14ac:dyDescent="0.25">
      <c r="A1549" t="s">
        <v>21795</v>
      </c>
      <c r="B1549">
        <v>170</v>
      </c>
      <c r="H1549">
        <v>7</v>
      </c>
      <c r="J1549" t="s">
        <v>22089</v>
      </c>
      <c r="L1549" t="s">
        <v>22134</v>
      </c>
      <c r="M1549" t="s">
        <v>22199</v>
      </c>
      <c r="N1549" t="s">
        <v>23568</v>
      </c>
      <c r="O1549" t="s">
        <v>27848</v>
      </c>
      <c r="P1549">
        <v>5</v>
      </c>
      <c r="Q1549">
        <v>2</v>
      </c>
      <c r="R1549">
        <v>2.5299999999999998</v>
      </c>
      <c r="S1549">
        <v>2.56</v>
      </c>
      <c r="T1549">
        <v>359.52</v>
      </c>
      <c r="U1549">
        <v>67.48</v>
      </c>
      <c r="V1549">
        <v>4.28</v>
      </c>
      <c r="W1549">
        <v>13.69</v>
      </c>
      <c r="X1549">
        <v>6.16</v>
      </c>
      <c r="Y1549">
        <v>2</v>
      </c>
      <c r="Z1549" t="s">
        <v>4250</v>
      </c>
      <c r="AA1549">
        <v>0</v>
      </c>
      <c r="AB1549">
        <v>3</v>
      </c>
      <c r="AC1549">
        <v>5.2350000000000003</v>
      </c>
      <c r="AE1549" t="s">
        <v>7949</v>
      </c>
      <c r="AH1549">
        <v>0</v>
      </c>
      <c r="AI1549">
        <v>0</v>
      </c>
    </row>
    <row r="1550" spans="1:35" x14ac:dyDescent="0.25">
      <c r="A1550" t="s">
        <v>21796</v>
      </c>
      <c r="B1550">
        <v>160</v>
      </c>
      <c r="H1550">
        <v>7</v>
      </c>
      <c r="J1550" t="s">
        <v>22089</v>
      </c>
      <c r="L1550" t="s">
        <v>22134</v>
      </c>
      <c r="M1550" t="s">
        <v>22199</v>
      </c>
      <c r="N1550" t="s">
        <v>23569</v>
      </c>
      <c r="O1550" t="s">
        <v>27849</v>
      </c>
      <c r="P1550">
        <v>6</v>
      </c>
      <c r="Q1550">
        <v>2</v>
      </c>
      <c r="R1550">
        <v>0.55000000000000004</v>
      </c>
      <c r="S1550">
        <v>0.56999999999999995</v>
      </c>
      <c r="T1550">
        <v>378.5</v>
      </c>
      <c r="U1550">
        <v>80.37</v>
      </c>
      <c r="V1550">
        <v>3.82</v>
      </c>
      <c r="W1550">
        <v>11.06</v>
      </c>
      <c r="X1550">
        <v>5.89</v>
      </c>
      <c r="Y1550">
        <v>2</v>
      </c>
      <c r="Z1550" t="s">
        <v>4250</v>
      </c>
      <c r="AA1550">
        <v>0</v>
      </c>
      <c r="AB1550">
        <v>3</v>
      </c>
      <c r="AC1550">
        <v>5.3678571428571429</v>
      </c>
      <c r="AE1550" t="s">
        <v>7949</v>
      </c>
      <c r="AH1550">
        <v>0</v>
      </c>
      <c r="AI1550">
        <v>0</v>
      </c>
    </row>
    <row r="1551" spans="1:35" x14ac:dyDescent="0.25">
      <c r="A1551" t="s">
        <v>21840</v>
      </c>
      <c r="B1551">
        <v>4850</v>
      </c>
      <c r="H1551">
        <v>7</v>
      </c>
      <c r="J1551" t="s">
        <v>22089</v>
      </c>
      <c r="L1551" t="s">
        <v>22134</v>
      </c>
      <c r="M1551" t="s">
        <v>22199</v>
      </c>
      <c r="N1551" t="s">
        <v>23614</v>
      </c>
      <c r="O1551" t="s">
        <v>27894</v>
      </c>
    </row>
    <row r="1552" spans="1:35" x14ac:dyDescent="0.25">
      <c r="A1552" t="s">
        <v>21798</v>
      </c>
      <c r="B1552">
        <v>100</v>
      </c>
      <c r="H1552">
        <v>7</v>
      </c>
      <c r="J1552" t="s">
        <v>22089</v>
      </c>
      <c r="L1552" t="s">
        <v>22134</v>
      </c>
      <c r="M1552" t="s">
        <v>22199</v>
      </c>
      <c r="N1552" t="s">
        <v>23571</v>
      </c>
      <c r="O1552" t="s">
        <v>27851</v>
      </c>
      <c r="P1552">
        <v>6</v>
      </c>
      <c r="Q1552">
        <v>2</v>
      </c>
      <c r="R1552">
        <v>3.79</v>
      </c>
      <c r="S1552">
        <v>3.81</v>
      </c>
      <c r="T1552">
        <v>396.52</v>
      </c>
      <c r="U1552">
        <v>89.6</v>
      </c>
      <c r="V1552">
        <v>3.96</v>
      </c>
      <c r="W1552">
        <v>11.19</v>
      </c>
      <c r="X1552">
        <v>6.1</v>
      </c>
      <c r="Y1552">
        <v>2</v>
      </c>
      <c r="Z1552" t="s">
        <v>4250</v>
      </c>
      <c r="AA1552">
        <v>0</v>
      </c>
      <c r="AB1552">
        <v>6</v>
      </c>
      <c r="AC1552">
        <v>3.9391428571428579</v>
      </c>
      <c r="AE1552" t="s">
        <v>7949</v>
      </c>
      <c r="AH1552">
        <v>0</v>
      </c>
      <c r="AI1552">
        <v>0</v>
      </c>
    </row>
    <row r="1553" spans="1:35" x14ac:dyDescent="0.25">
      <c r="A1553" t="s">
        <v>21799</v>
      </c>
      <c r="B1553">
        <v>140</v>
      </c>
      <c r="H1553">
        <v>7</v>
      </c>
      <c r="J1553" t="s">
        <v>22089</v>
      </c>
      <c r="L1553" t="s">
        <v>22134</v>
      </c>
      <c r="M1553" t="s">
        <v>22199</v>
      </c>
      <c r="N1553" t="s">
        <v>23572</v>
      </c>
      <c r="O1553" t="s">
        <v>27852</v>
      </c>
      <c r="P1553">
        <v>6</v>
      </c>
      <c r="Q1553">
        <v>2</v>
      </c>
      <c r="R1553">
        <v>2.54</v>
      </c>
      <c r="S1553">
        <v>2.5499999999999998</v>
      </c>
      <c r="T1553">
        <v>395.55</v>
      </c>
      <c r="U1553">
        <v>67.48</v>
      </c>
      <c r="V1553">
        <v>4.53</v>
      </c>
      <c r="W1553">
        <v>11.07</v>
      </c>
      <c r="X1553">
        <v>5.89</v>
      </c>
      <c r="Y1553">
        <v>2</v>
      </c>
      <c r="Z1553" t="s">
        <v>4250</v>
      </c>
      <c r="AA1553">
        <v>0</v>
      </c>
      <c r="AB1553">
        <v>4</v>
      </c>
      <c r="AC1553">
        <v>4.9760714285714283</v>
      </c>
      <c r="AE1553" t="s">
        <v>7949</v>
      </c>
      <c r="AH1553">
        <v>0</v>
      </c>
      <c r="AI1553">
        <v>0</v>
      </c>
    </row>
    <row r="1554" spans="1:35" x14ac:dyDescent="0.25">
      <c r="A1554" t="s">
        <v>21800</v>
      </c>
      <c r="B1554">
        <v>150</v>
      </c>
      <c r="H1554">
        <v>7</v>
      </c>
      <c r="J1554" t="s">
        <v>22089</v>
      </c>
      <c r="L1554" t="s">
        <v>22134</v>
      </c>
      <c r="M1554" t="s">
        <v>22199</v>
      </c>
      <c r="N1554" t="s">
        <v>23573</v>
      </c>
      <c r="O1554" t="s">
        <v>27853</v>
      </c>
      <c r="P1554">
        <v>5</v>
      </c>
      <c r="Q1554">
        <v>2</v>
      </c>
      <c r="R1554">
        <v>3.79</v>
      </c>
      <c r="S1554">
        <v>3.81</v>
      </c>
      <c r="T1554">
        <v>428.35</v>
      </c>
      <c r="U1554">
        <v>67.48</v>
      </c>
      <c r="V1554">
        <v>4.57</v>
      </c>
      <c r="W1554">
        <v>10.76</v>
      </c>
      <c r="X1554">
        <v>5.89</v>
      </c>
      <c r="Y1554">
        <v>2</v>
      </c>
      <c r="Z1554" t="s">
        <v>4250</v>
      </c>
      <c r="AA1554">
        <v>0</v>
      </c>
      <c r="AB1554">
        <v>3</v>
      </c>
      <c r="AC1554">
        <v>3.711785714285714</v>
      </c>
      <c r="AE1554" t="s">
        <v>7949</v>
      </c>
      <c r="AH1554">
        <v>0</v>
      </c>
      <c r="AI1554">
        <v>0</v>
      </c>
    </row>
    <row r="1555" spans="1:35" x14ac:dyDescent="0.25">
      <c r="A1555" t="s">
        <v>21801</v>
      </c>
      <c r="B1555">
        <v>170</v>
      </c>
      <c r="H1555">
        <v>7</v>
      </c>
      <c r="J1555" t="s">
        <v>22089</v>
      </c>
      <c r="L1555" t="s">
        <v>22134</v>
      </c>
      <c r="M1555" t="s">
        <v>22199</v>
      </c>
      <c r="N1555" t="s">
        <v>23574</v>
      </c>
      <c r="O1555" t="s">
        <v>27854</v>
      </c>
      <c r="P1555">
        <v>8</v>
      </c>
      <c r="Q1555">
        <v>2</v>
      </c>
      <c r="R1555">
        <v>3.02</v>
      </c>
      <c r="S1555">
        <v>3.04</v>
      </c>
      <c r="T1555">
        <v>401.49</v>
      </c>
      <c r="U1555">
        <v>111.72</v>
      </c>
      <c r="V1555">
        <v>2.42</v>
      </c>
      <c r="W1555">
        <v>9.85</v>
      </c>
      <c r="X1555">
        <v>6.03</v>
      </c>
      <c r="Y1555">
        <v>2</v>
      </c>
      <c r="Z1555" t="s">
        <v>4250</v>
      </c>
      <c r="AA1555">
        <v>0</v>
      </c>
      <c r="AB1555">
        <v>7</v>
      </c>
      <c r="AC1555">
        <v>3.949642857142857</v>
      </c>
      <c r="AE1555" t="s">
        <v>7949</v>
      </c>
      <c r="AH1555">
        <v>0</v>
      </c>
      <c r="AI1555">
        <v>0</v>
      </c>
    </row>
    <row r="1556" spans="1:35" x14ac:dyDescent="0.25">
      <c r="A1556" t="s">
        <v>21802</v>
      </c>
      <c r="B1556">
        <v>720</v>
      </c>
      <c r="H1556">
        <v>7</v>
      </c>
      <c r="J1556" t="s">
        <v>22089</v>
      </c>
      <c r="L1556" t="s">
        <v>22134</v>
      </c>
      <c r="M1556" t="s">
        <v>22199</v>
      </c>
      <c r="N1556" t="s">
        <v>23575</v>
      </c>
      <c r="O1556" t="s">
        <v>27855</v>
      </c>
      <c r="P1556">
        <v>4</v>
      </c>
      <c r="Q1556">
        <v>2</v>
      </c>
      <c r="R1556">
        <v>2.77</v>
      </c>
      <c r="S1556">
        <v>2.8</v>
      </c>
      <c r="T1556">
        <v>287.39</v>
      </c>
      <c r="U1556">
        <v>67.48</v>
      </c>
      <c r="V1556">
        <v>2.3199999999999998</v>
      </c>
      <c r="W1556">
        <v>11.13</v>
      </c>
      <c r="X1556">
        <v>6.15</v>
      </c>
      <c r="Y1556">
        <v>1</v>
      </c>
      <c r="Z1556" t="s">
        <v>4250</v>
      </c>
      <c r="AA1556">
        <v>0</v>
      </c>
      <c r="AB1556">
        <v>2</v>
      </c>
      <c r="AC1556">
        <v>5.1150000000000002</v>
      </c>
      <c r="AE1556" t="s">
        <v>7949</v>
      </c>
      <c r="AH1556">
        <v>0</v>
      </c>
      <c r="AI1556">
        <v>0</v>
      </c>
    </row>
    <row r="1557" spans="1:35" x14ac:dyDescent="0.25">
      <c r="A1557" t="s">
        <v>21803</v>
      </c>
      <c r="B1557">
        <v>150</v>
      </c>
      <c r="H1557">
        <v>7</v>
      </c>
      <c r="J1557" t="s">
        <v>22089</v>
      </c>
      <c r="L1557" t="s">
        <v>22134</v>
      </c>
      <c r="M1557" t="s">
        <v>22199</v>
      </c>
      <c r="N1557" t="s">
        <v>23576</v>
      </c>
      <c r="O1557" t="s">
        <v>27856</v>
      </c>
      <c r="P1557">
        <v>6</v>
      </c>
      <c r="Q1557">
        <v>2</v>
      </c>
      <c r="R1557">
        <v>3.55</v>
      </c>
      <c r="S1557">
        <v>3.58</v>
      </c>
      <c r="T1557">
        <v>353.45</v>
      </c>
      <c r="U1557">
        <v>93.26</v>
      </c>
      <c r="V1557">
        <v>3.04</v>
      </c>
      <c r="W1557">
        <v>10.25</v>
      </c>
      <c r="X1557">
        <v>6.04</v>
      </c>
      <c r="Y1557">
        <v>2</v>
      </c>
      <c r="Z1557" t="s">
        <v>4250</v>
      </c>
      <c r="AA1557">
        <v>0</v>
      </c>
      <c r="AB1557">
        <v>4</v>
      </c>
      <c r="AC1557">
        <v>4.3263333333333334</v>
      </c>
      <c r="AE1557" t="s">
        <v>7949</v>
      </c>
      <c r="AH1557">
        <v>0</v>
      </c>
      <c r="AI1557">
        <v>0</v>
      </c>
    </row>
    <row r="1558" spans="1:35" x14ac:dyDescent="0.25">
      <c r="B1558">
        <v>90</v>
      </c>
      <c r="H1558">
        <v>7</v>
      </c>
      <c r="J1558" t="s">
        <v>22089</v>
      </c>
      <c r="L1558" t="s">
        <v>22134</v>
      </c>
      <c r="M1558" t="s">
        <v>22199</v>
      </c>
      <c r="N1558" t="s">
        <v>23577</v>
      </c>
      <c r="O1558" t="s">
        <v>27857</v>
      </c>
      <c r="P1558">
        <v>8</v>
      </c>
      <c r="Q1558">
        <v>2</v>
      </c>
      <c r="R1558">
        <v>3.02</v>
      </c>
      <c r="S1558">
        <v>3.04</v>
      </c>
      <c r="T1558">
        <v>401.49</v>
      </c>
      <c r="U1558">
        <v>111.72</v>
      </c>
      <c r="V1558">
        <v>2.42</v>
      </c>
      <c r="W1558">
        <v>9.85</v>
      </c>
      <c r="X1558">
        <v>6.03</v>
      </c>
      <c r="Y1558">
        <v>2</v>
      </c>
      <c r="Z1558" t="s">
        <v>4250</v>
      </c>
      <c r="AA1558">
        <v>0</v>
      </c>
      <c r="AB1558">
        <v>7</v>
      </c>
      <c r="AC1558">
        <v>3.949642857142857</v>
      </c>
      <c r="AE1558" t="s">
        <v>7949</v>
      </c>
      <c r="AH1558">
        <v>0</v>
      </c>
      <c r="AI1558">
        <v>0</v>
      </c>
    </row>
    <row r="1559" spans="1:35" x14ac:dyDescent="0.25">
      <c r="A1559" t="s">
        <v>21804</v>
      </c>
      <c r="B1559">
        <v>160</v>
      </c>
      <c r="H1559">
        <v>7</v>
      </c>
      <c r="J1559" t="s">
        <v>22089</v>
      </c>
      <c r="L1559" t="s">
        <v>22134</v>
      </c>
      <c r="M1559" t="s">
        <v>22199</v>
      </c>
      <c r="N1559" t="s">
        <v>23578</v>
      </c>
      <c r="O1559" t="s">
        <v>27858</v>
      </c>
      <c r="P1559">
        <v>7</v>
      </c>
      <c r="Q1559">
        <v>2</v>
      </c>
      <c r="R1559">
        <v>4.72</v>
      </c>
      <c r="S1559">
        <v>4.74</v>
      </c>
      <c r="T1559">
        <v>399.52</v>
      </c>
      <c r="U1559">
        <v>102.49</v>
      </c>
      <c r="V1559">
        <v>3.57</v>
      </c>
      <c r="W1559">
        <v>9.8800000000000008</v>
      </c>
      <c r="X1559">
        <v>6.03</v>
      </c>
      <c r="Y1559">
        <v>2</v>
      </c>
      <c r="Z1559" t="s">
        <v>4250</v>
      </c>
      <c r="AA1559">
        <v>0</v>
      </c>
      <c r="AB1559">
        <v>7</v>
      </c>
      <c r="AC1559">
        <v>2.9313809523809531</v>
      </c>
      <c r="AE1559" t="s">
        <v>7949</v>
      </c>
      <c r="AH1559">
        <v>0</v>
      </c>
      <c r="AI1559">
        <v>0</v>
      </c>
    </row>
    <row r="1560" spans="1:35" x14ac:dyDescent="0.25">
      <c r="A1560" t="s">
        <v>21805</v>
      </c>
      <c r="B1560">
        <v>110</v>
      </c>
      <c r="H1560">
        <v>7</v>
      </c>
      <c r="J1560" t="s">
        <v>22089</v>
      </c>
      <c r="L1560" t="s">
        <v>22134</v>
      </c>
      <c r="M1560" t="s">
        <v>22199</v>
      </c>
      <c r="N1560" t="s">
        <v>23579</v>
      </c>
      <c r="O1560" t="s">
        <v>27859</v>
      </c>
      <c r="P1560">
        <v>7</v>
      </c>
      <c r="Q1560">
        <v>2</v>
      </c>
      <c r="R1560">
        <v>4.21</v>
      </c>
      <c r="S1560">
        <v>4.2300000000000004</v>
      </c>
      <c r="T1560">
        <v>385.49</v>
      </c>
      <c r="U1560">
        <v>102.49</v>
      </c>
      <c r="V1560">
        <v>3.18</v>
      </c>
      <c r="W1560">
        <v>9.8800000000000008</v>
      </c>
      <c r="X1560">
        <v>6.03</v>
      </c>
      <c r="Y1560">
        <v>2</v>
      </c>
      <c r="Z1560" t="s">
        <v>4250</v>
      </c>
      <c r="AA1560">
        <v>0</v>
      </c>
      <c r="AB1560">
        <v>6</v>
      </c>
      <c r="AC1560">
        <v>3.2865952380952379</v>
      </c>
      <c r="AE1560" t="s">
        <v>7949</v>
      </c>
      <c r="AH1560">
        <v>0</v>
      </c>
      <c r="AI1560">
        <v>0</v>
      </c>
    </row>
    <row r="1561" spans="1:35" x14ac:dyDescent="0.25">
      <c r="A1561" t="s">
        <v>21806</v>
      </c>
      <c r="B1561">
        <v>180</v>
      </c>
      <c r="H1561">
        <v>7</v>
      </c>
      <c r="J1561" t="s">
        <v>22089</v>
      </c>
      <c r="L1561" t="s">
        <v>22134</v>
      </c>
      <c r="M1561" t="s">
        <v>22199</v>
      </c>
      <c r="N1561" t="s">
        <v>23580</v>
      </c>
      <c r="O1561" t="s">
        <v>27860</v>
      </c>
      <c r="P1561">
        <v>8</v>
      </c>
      <c r="Q1561">
        <v>2</v>
      </c>
      <c r="R1561">
        <v>3.72</v>
      </c>
      <c r="S1561">
        <v>3.74</v>
      </c>
      <c r="T1561">
        <v>417.56</v>
      </c>
      <c r="U1561">
        <v>102.49</v>
      </c>
      <c r="V1561">
        <v>3.14</v>
      </c>
      <c r="W1561">
        <v>9.85</v>
      </c>
      <c r="X1561">
        <v>6.03</v>
      </c>
      <c r="Y1561">
        <v>2</v>
      </c>
      <c r="Z1561" t="s">
        <v>4250</v>
      </c>
      <c r="AA1561">
        <v>0</v>
      </c>
      <c r="AB1561">
        <v>7</v>
      </c>
      <c r="AC1561">
        <v>3.4425238095238089</v>
      </c>
      <c r="AE1561" t="s">
        <v>7949</v>
      </c>
      <c r="AH1561">
        <v>0</v>
      </c>
      <c r="AI1561">
        <v>0</v>
      </c>
    </row>
    <row r="1562" spans="1:35" x14ac:dyDescent="0.25">
      <c r="B1562">
        <v>70</v>
      </c>
      <c r="H1562">
        <v>7</v>
      </c>
      <c r="J1562" t="s">
        <v>22089</v>
      </c>
      <c r="L1562" t="s">
        <v>22134</v>
      </c>
      <c r="M1562" t="s">
        <v>22199</v>
      </c>
      <c r="N1562" t="s">
        <v>23566</v>
      </c>
      <c r="O1562" t="s">
        <v>27846</v>
      </c>
      <c r="P1562">
        <v>7</v>
      </c>
      <c r="Q1562">
        <v>2</v>
      </c>
      <c r="R1562">
        <v>4.21</v>
      </c>
      <c r="S1562">
        <v>4.2300000000000004</v>
      </c>
      <c r="T1562">
        <v>387.53</v>
      </c>
      <c r="U1562">
        <v>93.26</v>
      </c>
      <c r="V1562">
        <v>3.51</v>
      </c>
      <c r="W1562">
        <v>9.98</v>
      </c>
      <c r="X1562">
        <v>6.03</v>
      </c>
      <c r="Y1562">
        <v>2</v>
      </c>
      <c r="Z1562" t="s">
        <v>4250</v>
      </c>
      <c r="AA1562">
        <v>0</v>
      </c>
      <c r="AB1562">
        <v>5</v>
      </c>
      <c r="AC1562">
        <v>3.5796904761904762</v>
      </c>
      <c r="AE1562" t="s">
        <v>7949</v>
      </c>
      <c r="AH1562">
        <v>0</v>
      </c>
      <c r="AI1562">
        <v>0</v>
      </c>
    </row>
    <row r="1563" spans="1:35" x14ac:dyDescent="0.25">
      <c r="A1563" t="s">
        <v>21807</v>
      </c>
      <c r="B1563">
        <v>190</v>
      </c>
      <c r="H1563">
        <v>7</v>
      </c>
      <c r="J1563" t="s">
        <v>22089</v>
      </c>
      <c r="L1563" t="s">
        <v>22134</v>
      </c>
      <c r="M1563" t="s">
        <v>22199</v>
      </c>
      <c r="N1563" t="s">
        <v>23581</v>
      </c>
      <c r="O1563" t="s">
        <v>27861</v>
      </c>
      <c r="P1563">
        <v>7</v>
      </c>
      <c r="Q1563">
        <v>2</v>
      </c>
      <c r="R1563">
        <v>4.17</v>
      </c>
      <c r="S1563">
        <v>4.1900000000000004</v>
      </c>
      <c r="T1563">
        <v>397.5</v>
      </c>
      <c r="U1563">
        <v>102.49</v>
      </c>
      <c r="V1563">
        <v>3.35</v>
      </c>
      <c r="W1563">
        <v>9.8699999999999992</v>
      </c>
      <c r="X1563">
        <v>6.03</v>
      </c>
      <c r="Y1563">
        <v>2</v>
      </c>
      <c r="Z1563" t="s">
        <v>4250</v>
      </c>
      <c r="AA1563">
        <v>0</v>
      </c>
      <c r="AB1563">
        <v>7</v>
      </c>
      <c r="AC1563">
        <v>3.2208095238095238</v>
      </c>
      <c r="AE1563" t="s">
        <v>7949</v>
      </c>
      <c r="AH1563">
        <v>0</v>
      </c>
      <c r="AI1563">
        <v>0</v>
      </c>
    </row>
    <row r="1564" spans="1:35" x14ac:dyDescent="0.25">
      <c r="A1564" t="s">
        <v>21808</v>
      </c>
      <c r="B1564">
        <v>90</v>
      </c>
      <c r="H1564">
        <v>7</v>
      </c>
      <c r="J1564" t="s">
        <v>22089</v>
      </c>
      <c r="L1564" t="s">
        <v>22134</v>
      </c>
      <c r="M1564" t="s">
        <v>22199</v>
      </c>
      <c r="N1564" t="s">
        <v>23582</v>
      </c>
      <c r="O1564" t="s">
        <v>27862</v>
      </c>
      <c r="P1564">
        <v>7</v>
      </c>
      <c r="Q1564">
        <v>2</v>
      </c>
      <c r="R1564">
        <v>4.5599999999999996</v>
      </c>
      <c r="S1564">
        <v>4.58</v>
      </c>
      <c r="T1564">
        <v>399.52</v>
      </c>
      <c r="U1564">
        <v>102.49</v>
      </c>
      <c r="V1564">
        <v>3.43</v>
      </c>
      <c r="W1564">
        <v>9.89</v>
      </c>
      <c r="X1564">
        <v>6.03</v>
      </c>
      <c r="Y1564">
        <v>2</v>
      </c>
      <c r="Z1564" t="s">
        <v>4250</v>
      </c>
      <c r="AA1564">
        <v>0</v>
      </c>
      <c r="AB1564">
        <v>6</v>
      </c>
      <c r="AC1564">
        <v>3.0113809523809532</v>
      </c>
      <c r="AE1564" t="s">
        <v>7949</v>
      </c>
      <c r="AH1564">
        <v>0</v>
      </c>
      <c r="AI1564">
        <v>0</v>
      </c>
    </row>
    <row r="1565" spans="1:35" x14ac:dyDescent="0.25">
      <c r="A1565" t="s">
        <v>21809</v>
      </c>
      <c r="B1565">
        <v>80</v>
      </c>
      <c r="H1565">
        <v>7</v>
      </c>
      <c r="J1565" t="s">
        <v>22089</v>
      </c>
      <c r="L1565" t="s">
        <v>22134</v>
      </c>
      <c r="M1565" t="s">
        <v>22199</v>
      </c>
      <c r="N1565" t="s">
        <v>23583</v>
      </c>
      <c r="O1565" t="s">
        <v>27863</v>
      </c>
      <c r="P1565">
        <v>7</v>
      </c>
      <c r="Q1565">
        <v>2</v>
      </c>
      <c r="R1565">
        <v>3.8</v>
      </c>
      <c r="S1565">
        <v>3.81</v>
      </c>
      <c r="T1565">
        <v>407.45</v>
      </c>
      <c r="U1565">
        <v>102.49</v>
      </c>
      <c r="V1565">
        <v>3.04</v>
      </c>
      <c r="W1565">
        <v>9.82</v>
      </c>
      <c r="X1565">
        <v>6.03</v>
      </c>
      <c r="Y1565">
        <v>2</v>
      </c>
      <c r="Z1565" t="s">
        <v>4250</v>
      </c>
      <c r="AA1565">
        <v>0</v>
      </c>
      <c r="AB1565">
        <v>6</v>
      </c>
      <c r="AC1565">
        <v>3.4397380952380949</v>
      </c>
      <c r="AE1565" t="s">
        <v>7949</v>
      </c>
      <c r="AH1565">
        <v>0</v>
      </c>
      <c r="AI1565">
        <v>0</v>
      </c>
    </row>
    <row r="1566" spans="1:35" x14ac:dyDescent="0.25">
      <c r="A1566" t="s">
        <v>21810</v>
      </c>
      <c r="B1566">
        <v>80</v>
      </c>
      <c r="H1566">
        <v>7</v>
      </c>
      <c r="J1566" t="s">
        <v>22089</v>
      </c>
      <c r="L1566" t="s">
        <v>22134</v>
      </c>
      <c r="M1566" t="s">
        <v>22199</v>
      </c>
      <c r="N1566" t="s">
        <v>23584</v>
      </c>
      <c r="O1566" t="s">
        <v>27864</v>
      </c>
      <c r="P1566">
        <v>7</v>
      </c>
      <c r="Q1566">
        <v>2</v>
      </c>
      <c r="R1566">
        <v>2.4</v>
      </c>
      <c r="S1566">
        <v>2.42</v>
      </c>
      <c r="T1566">
        <v>418.49</v>
      </c>
      <c r="U1566">
        <v>98.83</v>
      </c>
      <c r="V1566">
        <v>3.17</v>
      </c>
      <c r="W1566">
        <v>10.16</v>
      </c>
      <c r="X1566">
        <v>5.88</v>
      </c>
      <c r="Y1566">
        <v>2</v>
      </c>
      <c r="Z1566" t="s">
        <v>4250</v>
      </c>
      <c r="AA1566">
        <v>0</v>
      </c>
      <c r="AB1566">
        <v>7</v>
      </c>
      <c r="AC1566">
        <v>4.5878809523809521</v>
      </c>
      <c r="AE1566" t="s">
        <v>7949</v>
      </c>
      <c r="AH1566">
        <v>0</v>
      </c>
      <c r="AI1566">
        <v>0</v>
      </c>
    </row>
    <row r="1567" spans="1:35" x14ac:dyDescent="0.25">
      <c r="A1567" t="s">
        <v>21811</v>
      </c>
      <c r="B1567">
        <v>170</v>
      </c>
      <c r="H1567">
        <v>7</v>
      </c>
      <c r="J1567" t="s">
        <v>22089</v>
      </c>
      <c r="L1567" t="s">
        <v>22134</v>
      </c>
      <c r="M1567" t="s">
        <v>22199</v>
      </c>
      <c r="N1567" t="s">
        <v>23585</v>
      </c>
      <c r="O1567" t="s">
        <v>27865</v>
      </c>
      <c r="P1567">
        <v>8</v>
      </c>
      <c r="Q1567">
        <v>2</v>
      </c>
      <c r="R1567">
        <v>3.05</v>
      </c>
      <c r="S1567">
        <v>3.08</v>
      </c>
      <c r="T1567">
        <v>413.5</v>
      </c>
      <c r="U1567">
        <v>111.72</v>
      </c>
      <c r="V1567">
        <v>2.56</v>
      </c>
      <c r="W1567">
        <v>9.85</v>
      </c>
      <c r="X1567">
        <v>6.03</v>
      </c>
      <c r="Y1567">
        <v>2</v>
      </c>
      <c r="Z1567" t="s">
        <v>4250</v>
      </c>
      <c r="AA1567">
        <v>0</v>
      </c>
      <c r="AB1567">
        <v>6</v>
      </c>
      <c r="AC1567">
        <v>3.8288571428571432</v>
      </c>
      <c r="AE1567" t="s">
        <v>7949</v>
      </c>
      <c r="AH1567">
        <v>0</v>
      </c>
      <c r="AI1567">
        <v>0</v>
      </c>
    </row>
    <row r="1568" spans="1:35" x14ac:dyDescent="0.25">
      <c r="A1568" t="s">
        <v>21812</v>
      </c>
      <c r="B1568">
        <v>80</v>
      </c>
      <c r="H1568">
        <v>7</v>
      </c>
      <c r="J1568" t="s">
        <v>22089</v>
      </c>
      <c r="L1568" t="s">
        <v>22134</v>
      </c>
      <c r="M1568" t="s">
        <v>22199</v>
      </c>
      <c r="N1568" t="s">
        <v>23586</v>
      </c>
      <c r="O1568" t="s">
        <v>27866</v>
      </c>
      <c r="P1568">
        <v>7</v>
      </c>
      <c r="Q1568">
        <v>2</v>
      </c>
      <c r="R1568">
        <v>4.49</v>
      </c>
      <c r="S1568">
        <v>4.51</v>
      </c>
      <c r="T1568">
        <v>433.54</v>
      </c>
      <c r="U1568">
        <v>102.49</v>
      </c>
      <c r="V1568">
        <v>3.97</v>
      </c>
      <c r="W1568">
        <v>9.8800000000000008</v>
      </c>
      <c r="X1568">
        <v>6.03</v>
      </c>
      <c r="Y1568">
        <v>3</v>
      </c>
      <c r="Z1568" t="s">
        <v>4250</v>
      </c>
      <c r="AA1568">
        <v>0</v>
      </c>
      <c r="AB1568">
        <v>6</v>
      </c>
      <c r="AC1568">
        <v>2.803380952380953</v>
      </c>
      <c r="AE1568" t="s">
        <v>7949</v>
      </c>
      <c r="AH1568">
        <v>0</v>
      </c>
      <c r="AI1568">
        <v>0</v>
      </c>
    </row>
    <row r="1569" spans="1:35" x14ac:dyDescent="0.25">
      <c r="A1569" t="s">
        <v>21813</v>
      </c>
      <c r="B1569">
        <v>130</v>
      </c>
      <c r="H1569">
        <v>7</v>
      </c>
      <c r="J1569" t="s">
        <v>22089</v>
      </c>
      <c r="L1569" t="s">
        <v>22134</v>
      </c>
      <c r="M1569" t="s">
        <v>22199</v>
      </c>
      <c r="N1569" t="s">
        <v>23587</v>
      </c>
      <c r="O1569" t="s">
        <v>27867</v>
      </c>
      <c r="P1569">
        <v>7</v>
      </c>
      <c r="Q1569">
        <v>2</v>
      </c>
      <c r="R1569">
        <v>3.61</v>
      </c>
      <c r="S1569">
        <v>3.63</v>
      </c>
      <c r="T1569">
        <v>395.49</v>
      </c>
      <c r="U1569">
        <v>102.49</v>
      </c>
      <c r="V1569">
        <v>2.8</v>
      </c>
      <c r="W1569">
        <v>9.85</v>
      </c>
      <c r="X1569">
        <v>6.03</v>
      </c>
      <c r="Y1569">
        <v>2</v>
      </c>
      <c r="Z1569" t="s">
        <v>4250</v>
      </c>
      <c r="AA1569">
        <v>0</v>
      </c>
      <c r="AB1569">
        <v>6</v>
      </c>
      <c r="AC1569">
        <v>3.7101666666666668</v>
      </c>
      <c r="AE1569" t="s">
        <v>7949</v>
      </c>
      <c r="AH1569">
        <v>0</v>
      </c>
      <c r="AI1569">
        <v>0</v>
      </c>
    </row>
    <row r="1570" spans="1:35" x14ac:dyDescent="0.25">
      <c r="A1570" t="s">
        <v>21814</v>
      </c>
      <c r="B1570">
        <v>120</v>
      </c>
      <c r="H1570">
        <v>7</v>
      </c>
      <c r="J1570" t="s">
        <v>22089</v>
      </c>
      <c r="L1570" t="s">
        <v>22134</v>
      </c>
      <c r="M1570" t="s">
        <v>22199</v>
      </c>
      <c r="N1570" t="s">
        <v>23588</v>
      </c>
      <c r="O1570" t="s">
        <v>27868</v>
      </c>
      <c r="P1570">
        <v>7</v>
      </c>
      <c r="Q1570">
        <v>2</v>
      </c>
      <c r="R1570">
        <v>4.26</v>
      </c>
      <c r="S1570">
        <v>4.28</v>
      </c>
      <c r="T1570">
        <v>409.52</v>
      </c>
      <c r="U1570">
        <v>102.49</v>
      </c>
      <c r="V1570">
        <v>3.19</v>
      </c>
      <c r="W1570">
        <v>9.85</v>
      </c>
      <c r="X1570">
        <v>6.03</v>
      </c>
      <c r="Y1570">
        <v>2</v>
      </c>
      <c r="Z1570" t="s">
        <v>4250</v>
      </c>
      <c r="AA1570">
        <v>0</v>
      </c>
      <c r="AB1570">
        <v>6</v>
      </c>
      <c r="AC1570">
        <v>3.089952380952381</v>
      </c>
      <c r="AE1570" t="s">
        <v>7949</v>
      </c>
      <c r="AH1570">
        <v>0</v>
      </c>
      <c r="AI1570">
        <v>0</v>
      </c>
    </row>
    <row r="1571" spans="1:35" x14ac:dyDescent="0.25">
      <c r="A1571" t="s">
        <v>21815</v>
      </c>
      <c r="B1571">
        <v>100</v>
      </c>
      <c r="H1571">
        <v>7</v>
      </c>
      <c r="J1571" t="s">
        <v>22089</v>
      </c>
      <c r="L1571" t="s">
        <v>22134</v>
      </c>
      <c r="M1571" t="s">
        <v>22199</v>
      </c>
      <c r="N1571" t="s">
        <v>23589</v>
      </c>
      <c r="O1571" t="s">
        <v>27869</v>
      </c>
      <c r="P1571">
        <v>7</v>
      </c>
      <c r="Q1571">
        <v>2</v>
      </c>
      <c r="R1571">
        <v>4.1399999999999997</v>
      </c>
      <c r="S1571">
        <v>4.16</v>
      </c>
      <c r="T1571">
        <v>397.5</v>
      </c>
      <c r="U1571">
        <v>102.49</v>
      </c>
      <c r="V1571">
        <v>3.35</v>
      </c>
      <c r="W1571">
        <v>9.86</v>
      </c>
      <c r="X1571">
        <v>6.03</v>
      </c>
      <c r="Y1571">
        <v>2</v>
      </c>
      <c r="Z1571" t="s">
        <v>4250</v>
      </c>
      <c r="AA1571">
        <v>0</v>
      </c>
      <c r="AB1571">
        <v>6</v>
      </c>
      <c r="AC1571">
        <v>3.2358095238095239</v>
      </c>
      <c r="AE1571" t="s">
        <v>7949</v>
      </c>
      <c r="AH1571">
        <v>0</v>
      </c>
      <c r="AI1571">
        <v>0</v>
      </c>
    </row>
    <row r="1572" spans="1:35" x14ac:dyDescent="0.25">
      <c r="A1572" t="s">
        <v>21816</v>
      </c>
      <c r="B1572">
        <v>180</v>
      </c>
      <c r="H1572">
        <v>7</v>
      </c>
      <c r="J1572" t="s">
        <v>22089</v>
      </c>
      <c r="L1572" t="s">
        <v>22134</v>
      </c>
      <c r="M1572" t="s">
        <v>22199</v>
      </c>
      <c r="N1572" t="s">
        <v>23590</v>
      </c>
      <c r="O1572" t="s">
        <v>27870</v>
      </c>
      <c r="P1572">
        <v>6</v>
      </c>
      <c r="Q1572">
        <v>2</v>
      </c>
      <c r="R1572">
        <v>4.13</v>
      </c>
      <c r="S1572">
        <v>4.16</v>
      </c>
      <c r="T1572">
        <v>450.54</v>
      </c>
      <c r="U1572">
        <v>89.6</v>
      </c>
      <c r="V1572">
        <v>4.72</v>
      </c>
      <c r="W1572">
        <v>11.18</v>
      </c>
      <c r="X1572">
        <v>6.1</v>
      </c>
      <c r="Y1572">
        <v>3</v>
      </c>
      <c r="Z1572" t="s">
        <v>4250</v>
      </c>
      <c r="AA1572">
        <v>0</v>
      </c>
      <c r="AB1572">
        <v>6</v>
      </c>
      <c r="AC1572">
        <v>3.2732857142857141</v>
      </c>
      <c r="AE1572" t="s">
        <v>7949</v>
      </c>
      <c r="AH1572">
        <v>0</v>
      </c>
      <c r="AI1572">
        <v>0</v>
      </c>
    </row>
    <row r="1573" spans="1:35" x14ac:dyDescent="0.25">
      <c r="A1573" t="s">
        <v>21817</v>
      </c>
      <c r="B1573">
        <v>160</v>
      </c>
      <c r="H1573">
        <v>7</v>
      </c>
      <c r="J1573" t="s">
        <v>22089</v>
      </c>
      <c r="L1573" t="s">
        <v>22134</v>
      </c>
      <c r="M1573" t="s">
        <v>22199</v>
      </c>
      <c r="N1573" t="s">
        <v>23591</v>
      </c>
      <c r="O1573" t="s">
        <v>27871</v>
      </c>
      <c r="P1573">
        <v>7</v>
      </c>
      <c r="Q1573">
        <v>3</v>
      </c>
      <c r="R1573">
        <v>1.78</v>
      </c>
      <c r="S1573">
        <v>1.8</v>
      </c>
      <c r="T1573">
        <v>404.47</v>
      </c>
      <c r="U1573">
        <v>109.83</v>
      </c>
      <c r="V1573">
        <v>2.5099999999999998</v>
      </c>
      <c r="W1573">
        <v>10.16</v>
      </c>
      <c r="X1573">
        <v>5.88</v>
      </c>
      <c r="Y1573">
        <v>2</v>
      </c>
      <c r="Z1573" t="s">
        <v>4250</v>
      </c>
      <c r="AA1573">
        <v>0</v>
      </c>
      <c r="AB1573">
        <v>6</v>
      </c>
      <c r="AC1573">
        <v>4.18802380952381</v>
      </c>
      <c r="AE1573" t="s">
        <v>7949</v>
      </c>
      <c r="AH1573">
        <v>0</v>
      </c>
      <c r="AI1573">
        <v>0</v>
      </c>
    </row>
    <row r="1574" spans="1:35" x14ac:dyDescent="0.25">
      <c r="A1574" t="s">
        <v>21818</v>
      </c>
      <c r="B1574">
        <v>2140</v>
      </c>
      <c r="H1574">
        <v>7</v>
      </c>
      <c r="J1574" t="s">
        <v>22089</v>
      </c>
      <c r="L1574" t="s">
        <v>22134</v>
      </c>
      <c r="M1574" t="s">
        <v>22199</v>
      </c>
      <c r="N1574" t="s">
        <v>23592</v>
      </c>
      <c r="O1574" t="s">
        <v>27872</v>
      </c>
      <c r="P1574">
        <v>9</v>
      </c>
      <c r="Q1574">
        <v>2</v>
      </c>
      <c r="R1574">
        <v>3.57</v>
      </c>
      <c r="S1574">
        <v>3.58</v>
      </c>
      <c r="T1574">
        <v>378.43</v>
      </c>
      <c r="U1574">
        <v>107.54</v>
      </c>
      <c r="V1574">
        <v>2.44</v>
      </c>
      <c r="X1574">
        <v>5.93</v>
      </c>
      <c r="Y1574">
        <v>2</v>
      </c>
      <c r="Z1574" t="s">
        <v>4250</v>
      </c>
      <c r="AA1574">
        <v>0</v>
      </c>
      <c r="AB1574">
        <v>5</v>
      </c>
      <c r="AC1574">
        <v>3.7086904761904762</v>
      </c>
      <c r="AE1574" t="s">
        <v>7949</v>
      </c>
      <c r="AH1574">
        <v>0</v>
      </c>
      <c r="AI1574">
        <v>0</v>
      </c>
    </row>
    <row r="1575" spans="1:35" x14ac:dyDescent="0.25">
      <c r="A1575" t="s">
        <v>21819</v>
      </c>
      <c r="B1575">
        <v>110</v>
      </c>
      <c r="H1575">
        <v>7</v>
      </c>
      <c r="J1575" t="s">
        <v>22089</v>
      </c>
      <c r="L1575" t="s">
        <v>22134</v>
      </c>
      <c r="M1575" t="s">
        <v>22199</v>
      </c>
      <c r="N1575" t="s">
        <v>23593</v>
      </c>
      <c r="O1575" t="s">
        <v>27873</v>
      </c>
      <c r="P1575">
        <v>7</v>
      </c>
      <c r="Q1575">
        <v>2</v>
      </c>
      <c r="R1575">
        <v>3.91</v>
      </c>
      <c r="S1575">
        <v>3.93</v>
      </c>
      <c r="T1575">
        <v>411.46</v>
      </c>
      <c r="U1575">
        <v>106.4</v>
      </c>
      <c r="V1575">
        <v>3.79</v>
      </c>
      <c r="W1575">
        <v>9.26</v>
      </c>
      <c r="X1575">
        <v>5.88</v>
      </c>
      <c r="Y1575">
        <v>3</v>
      </c>
      <c r="Z1575" t="s">
        <v>4250</v>
      </c>
      <c r="AA1575">
        <v>0</v>
      </c>
      <c r="AB1575">
        <v>4</v>
      </c>
      <c r="AC1575">
        <v>3.1657619047619039</v>
      </c>
      <c r="AE1575" t="s">
        <v>7949</v>
      </c>
      <c r="AH1575">
        <v>0</v>
      </c>
      <c r="AI1575">
        <v>0</v>
      </c>
    </row>
    <row r="1576" spans="1:35" x14ac:dyDescent="0.25">
      <c r="A1576" t="s">
        <v>21820</v>
      </c>
      <c r="B1576">
        <v>120</v>
      </c>
      <c r="H1576">
        <v>7</v>
      </c>
      <c r="J1576" t="s">
        <v>22089</v>
      </c>
      <c r="L1576" t="s">
        <v>22134</v>
      </c>
      <c r="M1576" t="s">
        <v>22199</v>
      </c>
      <c r="N1576" t="s">
        <v>23594</v>
      </c>
      <c r="O1576" t="s">
        <v>27874</v>
      </c>
      <c r="P1576">
        <v>6</v>
      </c>
      <c r="Q1576">
        <v>2</v>
      </c>
      <c r="R1576">
        <v>3.93</v>
      </c>
      <c r="S1576">
        <v>3.97</v>
      </c>
      <c r="T1576">
        <v>375.89</v>
      </c>
      <c r="U1576">
        <v>93.26</v>
      </c>
      <c r="V1576">
        <v>3.36</v>
      </c>
      <c r="W1576">
        <v>9.76</v>
      </c>
      <c r="X1576">
        <v>6.32</v>
      </c>
      <c r="Y1576">
        <v>2</v>
      </c>
      <c r="Z1576" t="s">
        <v>4250</v>
      </c>
      <c r="AA1576">
        <v>0</v>
      </c>
      <c r="AB1576">
        <v>3</v>
      </c>
      <c r="AC1576">
        <v>3.827833333333333</v>
      </c>
      <c r="AE1576" t="s">
        <v>7949</v>
      </c>
      <c r="AH1576">
        <v>0</v>
      </c>
      <c r="AI1576">
        <v>0</v>
      </c>
    </row>
    <row r="1577" spans="1:35" x14ac:dyDescent="0.25">
      <c r="A1577" t="s">
        <v>21821</v>
      </c>
      <c r="B1577">
        <v>9250</v>
      </c>
      <c r="H1577">
        <v>7</v>
      </c>
      <c r="J1577" t="s">
        <v>22089</v>
      </c>
      <c r="L1577" t="s">
        <v>22134</v>
      </c>
      <c r="M1577" t="s">
        <v>22199</v>
      </c>
      <c r="N1577" t="s">
        <v>23595</v>
      </c>
      <c r="O1577" t="s">
        <v>27875</v>
      </c>
      <c r="P1577">
        <v>6</v>
      </c>
      <c r="Q1577">
        <v>3</v>
      </c>
      <c r="R1577">
        <v>2.94</v>
      </c>
      <c r="S1577">
        <v>2.95</v>
      </c>
      <c r="T1577">
        <v>389.45</v>
      </c>
      <c r="U1577">
        <v>96.94</v>
      </c>
      <c r="V1577">
        <v>3.22</v>
      </c>
      <c r="W1577">
        <v>9.3800000000000008</v>
      </c>
      <c r="X1577">
        <v>5.9</v>
      </c>
      <c r="Y1577">
        <v>2</v>
      </c>
      <c r="Z1577" t="s">
        <v>4250</v>
      </c>
      <c r="AA1577">
        <v>0</v>
      </c>
      <c r="AB1577">
        <v>5</v>
      </c>
      <c r="AC1577">
        <v>4.2549761904761896</v>
      </c>
      <c r="AE1577" t="s">
        <v>7949</v>
      </c>
      <c r="AH1577">
        <v>0</v>
      </c>
      <c r="AI1577">
        <v>0</v>
      </c>
    </row>
    <row r="1578" spans="1:35" x14ac:dyDescent="0.25">
      <c r="A1578" t="s">
        <v>21822</v>
      </c>
      <c r="B1578">
        <v>2480</v>
      </c>
      <c r="H1578">
        <v>7</v>
      </c>
      <c r="J1578" t="s">
        <v>22089</v>
      </c>
      <c r="L1578" t="s">
        <v>22134</v>
      </c>
      <c r="M1578" t="s">
        <v>22199</v>
      </c>
      <c r="N1578" t="s">
        <v>23596</v>
      </c>
      <c r="O1578" t="s">
        <v>27876</v>
      </c>
      <c r="P1578">
        <v>5</v>
      </c>
      <c r="Q1578">
        <v>3</v>
      </c>
      <c r="R1578">
        <v>2.79</v>
      </c>
      <c r="S1578">
        <v>2.81</v>
      </c>
      <c r="T1578">
        <v>386.5</v>
      </c>
      <c r="U1578">
        <v>93.5</v>
      </c>
      <c r="V1578">
        <v>3.65</v>
      </c>
      <c r="W1578">
        <v>13.65</v>
      </c>
      <c r="X1578">
        <v>5.91</v>
      </c>
      <c r="Y1578">
        <v>2</v>
      </c>
      <c r="Z1578" t="s">
        <v>4250</v>
      </c>
      <c r="AA1578">
        <v>0</v>
      </c>
      <c r="AB1578">
        <v>5</v>
      </c>
      <c r="AC1578">
        <v>4.4657142857142862</v>
      </c>
      <c r="AE1578" t="s">
        <v>7949</v>
      </c>
      <c r="AH1578">
        <v>0</v>
      </c>
      <c r="AI1578">
        <v>0</v>
      </c>
    </row>
    <row r="1579" spans="1:35" x14ac:dyDescent="0.25">
      <c r="A1579" t="s">
        <v>21823</v>
      </c>
      <c r="B1579">
        <v>6770</v>
      </c>
      <c r="H1579">
        <v>7</v>
      </c>
      <c r="J1579" t="s">
        <v>22089</v>
      </c>
      <c r="L1579" t="s">
        <v>22134</v>
      </c>
      <c r="M1579" t="s">
        <v>22199</v>
      </c>
      <c r="N1579" t="s">
        <v>23597</v>
      </c>
      <c r="O1579" t="s">
        <v>27877</v>
      </c>
      <c r="P1579">
        <v>8</v>
      </c>
      <c r="Q1579">
        <v>3</v>
      </c>
      <c r="R1579">
        <v>3</v>
      </c>
      <c r="S1579">
        <v>3.02</v>
      </c>
      <c r="T1579">
        <v>420.54</v>
      </c>
      <c r="U1579">
        <v>119.28</v>
      </c>
      <c r="V1579">
        <v>2.9</v>
      </c>
      <c r="W1579">
        <v>11.69</v>
      </c>
      <c r="X1579">
        <v>5.9</v>
      </c>
      <c r="Y1579">
        <v>2</v>
      </c>
      <c r="Z1579" t="s">
        <v>4250</v>
      </c>
      <c r="AA1579">
        <v>0</v>
      </c>
      <c r="AB1579">
        <v>5</v>
      </c>
      <c r="AC1579">
        <v>3.2482380952380949</v>
      </c>
      <c r="AE1579" t="s">
        <v>7949</v>
      </c>
      <c r="AH1579">
        <v>0</v>
      </c>
      <c r="AI1579">
        <v>0</v>
      </c>
    </row>
    <row r="1580" spans="1:35" x14ac:dyDescent="0.25">
      <c r="A1580" t="s">
        <v>21825</v>
      </c>
      <c r="B1580">
        <v>6790</v>
      </c>
      <c r="H1580">
        <v>7</v>
      </c>
      <c r="J1580" t="s">
        <v>22089</v>
      </c>
      <c r="L1580" t="s">
        <v>22134</v>
      </c>
      <c r="M1580" t="s">
        <v>22199</v>
      </c>
      <c r="N1580" t="s">
        <v>23599</v>
      </c>
      <c r="O1580" t="s">
        <v>27879</v>
      </c>
      <c r="P1580">
        <v>8</v>
      </c>
      <c r="Q1580">
        <v>3</v>
      </c>
      <c r="R1580">
        <v>1.75</v>
      </c>
      <c r="S1580">
        <v>2.06</v>
      </c>
      <c r="T1580">
        <v>407.5</v>
      </c>
      <c r="U1580">
        <v>113.49</v>
      </c>
      <c r="V1580">
        <v>2.72</v>
      </c>
      <c r="W1580">
        <v>6.41</v>
      </c>
      <c r="X1580">
        <v>5.9</v>
      </c>
      <c r="Y1580">
        <v>2</v>
      </c>
      <c r="Z1580" t="s">
        <v>4250</v>
      </c>
      <c r="AA1580">
        <v>0</v>
      </c>
      <c r="AB1580">
        <v>5</v>
      </c>
      <c r="AC1580">
        <v>4.0443809523809531</v>
      </c>
      <c r="AE1580" t="s">
        <v>7951</v>
      </c>
      <c r="AH1580">
        <v>0</v>
      </c>
      <c r="AI1580">
        <v>0</v>
      </c>
    </row>
    <row r="1581" spans="1:35" x14ac:dyDescent="0.25">
      <c r="A1581" t="s">
        <v>21826</v>
      </c>
      <c r="B1581">
        <v>80</v>
      </c>
      <c r="H1581">
        <v>7</v>
      </c>
      <c r="J1581" t="s">
        <v>22089</v>
      </c>
      <c r="L1581" t="s">
        <v>22134</v>
      </c>
      <c r="M1581" t="s">
        <v>22199</v>
      </c>
      <c r="N1581" t="s">
        <v>23600</v>
      </c>
      <c r="O1581" t="s">
        <v>27880</v>
      </c>
      <c r="P1581">
        <v>9</v>
      </c>
      <c r="Q1581">
        <v>2</v>
      </c>
      <c r="R1581">
        <v>2.74</v>
      </c>
      <c r="S1581">
        <v>2.76</v>
      </c>
      <c r="T1581">
        <v>463.54</v>
      </c>
      <c r="U1581">
        <v>120.95</v>
      </c>
      <c r="V1581">
        <v>2.58</v>
      </c>
      <c r="W1581">
        <v>8.83</v>
      </c>
      <c r="X1581">
        <v>5.88</v>
      </c>
      <c r="Y1581">
        <v>2</v>
      </c>
      <c r="Z1581" t="s">
        <v>4250</v>
      </c>
      <c r="AA1581">
        <v>0</v>
      </c>
      <c r="AB1581">
        <v>10</v>
      </c>
      <c r="AC1581">
        <v>3.3904285714285711</v>
      </c>
      <c r="AE1581" t="s">
        <v>7949</v>
      </c>
      <c r="AH1581">
        <v>0</v>
      </c>
      <c r="AI1581">
        <v>0</v>
      </c>
    </row>
    <row r="1582" spans="1:35" x14ac:dyDescent="0.25">
      <c r="A1582" t="s">
        <v>21827</v>
      </c>
      <c r="B1582">
        <v>60</v>
      </c>
      <c r="H1582">
        <v>7</v>
      </c>
      <c r="J1582" t="s">
        <v>22089</v>
      </c>
      <c r="L1582" t="s">
        <v>22134</v>
      </c>
      <c r="M1582" t="s">
        <v>22199</v>
      </c>
      <c r="N1582" t="s">
        <v>23601</v>
      </c>
      <c r="O1582" t="s">
        <v>27881</v>
      </c>
      <c r="P1582">
        <v>7</v>
      </c>
      <c r="Q1582">
        <v>2</v>
      </c>
      <c r="R1582">
        <v>1.02</v>
      </c>
      <c r="S1582">
        <v>1.04</v>
      </c>
      <c r="T1582">
        <v>398.47</v>
      </c>
      <c r="U1582">
        <v>97.67</v>
      </c>
      <c r="V1582">
        <v>3.1</v>
      </c>
      <c r="W1582">
        <v>10.44</v>
      </c>
      <c r="X1582">
        <v>5.88</v>
      </c>
      <c r="Y1582">
        <v>3</v>
      </c>
      <c r="Z1582" t="s">
        <v>4250</v>
      </c>
      <c r="AA1582">
        <v>0</v>
      </c>
      <c r="AB1582">
        <v>3</v>
      </c>
      <c r="AC1582">
        <v>4.9695476190476189</v>
      </c>
      <c r="AE1582" t="s">
        <v>7949</v>
      </c>
      <c r="AH1582">
        <v>0</v>
      </c>
      <c r="AI1582">
        <v>0</v>
      </c>
    </row>
    <row r="1583" spans="1:35" x14ac:dyDescent="0.25">
      <c r="A1583" t="s">
        <v>21828</v>
      </c>
      <c r="B1583">
        <v>10</v>
      </c>
      <c r="H1583">
        <v>7</v>
      </c>
      <c r="J1583" t="s">
        <v>22089</v>
      </c>
      <c r="L1583" t="s">
        <v>22134</v>
      </c>
      <c r="M1583" t="s">
        <v>22199</v>
      </c>
      <c r="N1583" t="s">
        <v>23602</v>
      </c>
      <c r="O1583" t="s">
        <v>27882</v>
      </c>
      <c r="P1583">
        <v>6</v>
      </c>
      <c r="Q1583">
        <v>2</v>
      </c>
      <c r="R1583">
        <v>2.44</v>
      </c>
      <c r="S1583">
        <v>2.44</v>
      </c>
      <c r="T1583">
        <v>373.46</v>
      </c>
      <c r="U1583">
        <v>93.26</v>
      </c>
      <c r="V1583">
        <v>3.31</v>
      </c>
      <c r="W1583">
        <v>10.17</v>
      </c>
      <c r="X1583">
        <v>5.27</v>
      </c>
      <c r="Y1583">
        <v>2</v>
      </c>
      <c r="Z1583" t="s">
        <v>4250</v>
      </c>
      <c r="AA1583">
        <v>0</v>
      </c>
      <c r="AB1583">
        <v>3</v>
      </c>
      <c r="AC1583">
        <v>5.0751904761904756</v>
      </c>
      <c r="AE1583" t="s">
        <v>7949</v>
      </c>
      <c r="AH1583">
        <v>0</v>
      </c>
      <c r="AI1583">
        <v>0</v>
      </c>
    </row>
    <row r="1584" spans="1:35" x14ac:dyDescent="0.25">
      <c r="A1584" t="s">
        <v>21829</v>
      </c>
      <c r="B1584">
        <v>110</v>
      </c>
      <c r="H1584">
        <v>7</v>
      </c>
      <c r="J1584" t="s">
        <v>22089</v>
      </c>
      <c r="L1584" t="s">
        <v>22134</v>
      </c>
      <c r="M1584" t="s">
        <v>22199</v>
      </c>
      <c r="N1584" t="s">
        <v>23603</v>
      </c>
      <c r="O1584" t="s">
        <v>27883</v>
      </c>
      <c r="P1584">
        <v>5</v>
      </c>
      <c r="Q1584">
        <v>2</v>
      </c>
      <c r="R1584">
        <v>2.72</v>
      </c>
      <c r="S1584">
        <v>2.73</v>
      </c>
      <c r="T1584">
        <v>398.39</v>
      </c>
      <c r="U1584">
        <v>80.37</v>
      </c>
      <c r="V1584">
        <v>3.52</v>
      </c>
      <c r="W1584">
        <v>9.3800000000000008</v>
      </c>
      <c r="X1584">
        <v>2.0699999999999998</v>
      </c>
      <c r="Y1584">
        <v>2</v>
      </c>
      <c r="Z1584" t="s">
        <v>4250</v>
      </c>
      <c r="AA1584">
        <v>0</v>
      </c>
      <c r="AB1584">
        <v>3</v>
      </c>
      <c r="AC1584">
        <v>4.8657857142857139</v>
      </c>
      <c r="AE1584" t="s">
        <v>7949</v>
      </c>
      <c r="AH1584">
        <v>0</v>
      </c>
      <c r="AI1584">
        <v>0</v>
      </c>
    </row>
    <row r="1585" spans="1:35" x14ac:dyDescent="0.25">
      <c r="A1585" t="s">
        <v>21830</v>
      </c>
      <c r="B1585">
        <v>170</v>
      </c>
      <c r="H1585">
        <v>7</v>
      </c>
      <c r="J1585" t="s">
        <v>22089</v>
      </c>
      <c r="L1585" t="s">
        <v>22134</v>
      </c>
      <c r="M1585" t="s">
        <v>22199</v>
      </c>
      <c r="N1585" t="s">
        <v>23604</v>
      </c>
      <c r="O1585" t="s">
        <v>27884</v>
      </c>
      <c r="P1585">
        <v>6</v>
      </c>
      <c r="Q1585">
        <v>2</v>
      </c>
      <c r="R1585">
        <v>3.08</v>
      </c>
      <c r="S1585">
        <v>3.08</v>
      </c>
      <c r="T1585">
        <v>395.41</v>
      </c>
      <c r="U1585">
        <v>93.26</v>
      </c>
      <c r="V1585">
        <v>3.09</v>
      </c>
      <c r="W1585">
        <v>9.43</v>
      </c>
      <c r="X1585">
        <v>2.08</v>
      </c>
      <c r="Y1585">
        <v>2</v>
      </c>
      <c r="Z1585" t="s">
        <v>4250</v>
      </c>
      <c r="AA1585">
        <v>0</v>
      </c>
      <c r="AB1585">
        <v>3</v>
      </c>
      <c r="AC1585">
        <v>4.558404761904761</v>
      </c>
      <c r="AE1585" t="s">
        <v>7949</v>
      </c>
      <c r="AH1585">
        <v>0</v>
      </c>
      <c r="AI1585">
        <v>0</v>
      </c>
    </row>
    <row r="1586" spans="1:35" x14ac:dyDescent="0.25">
      <c r="A1586" t="s">
        <v>21831</v>
      </c>
      <c r="B1586">
        <v>20</v>
      </c>
      <c r="H1586">
        <v>7</v>
      </c>
      <c r="J1586" t="s">
        <v>22089</v>
      </c>
      <c r="L1586" t="s">
        <v>22134</v>
      </c>
      <c r="M1586" t="s">
        <v>22199</v>
      </c>
      <c r="N1586" t="s">
        <v>23605</v>
      </c>
      <c r="O1586" t="s">
        <v>27885</v>
      </c>
      <c r="P1586">
        <v>6</v>
      </c>
      <c r="Q1586">
        <v>2</v>
      </c>
      <c r="R1586">
        <v>2.93</v>
      </c>
      <c r="S1586">
        <v>2.94</v>
      </c>
      <c r="T1586">
        <v>384.38</v>
      </c>
      <c r="U1586">
        <v>93.51</v>
      </c>
      <c r="V1586">
        <v>3.29</v>
      </c>
      <c r="W1586">
        <v>10.07</v>
      </c>
      <c r="X1586">
        <v>1.82</v>
      </c>
      <c r="Y1586">
        <v>2</v>
      </c>
      <c r="Z1586" t="s">
        <v>4250</v>
      </c>
      <c r="AA1586">
        <v>0</v>
      </c>
      <c r="AB1586">
        <v>3</v>
      </c>
      <c r="AC1586">
        <v>4.7438571428571432</v>
      </c>
      <c r="AE1586" t="s">
        <v>7949</v>
      </c>
      <c r="AH1586">
        <v>0</v>
      </c>
      <c r="AI1586">
        <v>0</v>
      </c>
    </row>
    <row r="1587" spans="1:35" x14ac:dyDescent="0.25">
      <c r="A1587" t="s">
        <v>21832</v>
      </c>
      <c r="B1587">
        <v>870</v>
      </c>
      <c r="H1587">
        <v>7</v>
      </c>
      <c r="J1587" t="s">
        <v>22089</v>
      </c>
      <c r="L1587" t="s">
        <v>22134</v>
      </c>
      <c r="M1587" t="s">
        <v>22199</v>
      </c>
      <c r="N1587" t="s">
        <v>23606</v>
      </c>
      <c r="O1587" t="s">
        <v>27886</v>
      </c>
      <c r="P1587">
        <v>5</v>
      </c>
      <c r="Q1587">
        <v>2</v>
      </c>
      <c r="R1587">
        <v>5.03</v>
      </c>
      <c r="S1587">
        <v>5.03</v>
      </c>
      <c r="T1587">
        <v>436.5</v>
      </c>
      <c r="U1587">
        <v>80.37</v>
      </c>
      <c r="V1587">
        <v>4.7300000000000004</v>
      </c>
      <c r="W1587">
        <v>10.79</v>
      </c>
      <c r="X1587">
        <v>2.69</v>
      </c>
      <c r="Y1587">
        <v>2</v>
      </c>
      <c r="Z1587" t="s">
        <v>4250</v>
      </c>
      <c r="AA1587">
        <v>0</v>
      </c>
      <c r="AB1587">
        <v>6</v>
      </c>
      <c r="AC1587">
        <v>2.9535714285714292</v>
      </c>
      <c r="AE1587" t="s">
        <v>7949</v>
      </c>
      <c r="AH1587">
        <v>0</v>
      </c>
      <c r="AI1587">
        <v>0</v>
      </c>
    </row>
    <row r="1588" spans="1:35" x14ac:dyDescent="0.25">
      <c r="A1588" t="s">
        <v>21833</v>
      </c>
      <c r="B1588">
        <v>510</v>
      </c>
      <c r="H1588">
        <v>7</v>
      </c>
      <c r="J1588" t="s">
        <v>22089</v>
      </c>
      <c r="L1588" t="s">
        <v>22134</v>
      </c>
      <c r="M1588" t="s">
        <v>22199</v>
      </c>
      <c r="N1588" t="s">
        <v>23607</v>
      </c>
      <c r="O1588" t="s">
        <v>27887</v>
      </c>
      <c r="P1588">
        <v>6</v>
      </c>
      <c r="Q1588">
        <v>2</v>
      </c>
      <c r="R1588">
        <v>1.97</v>
      </c>
      <c r="S1588">
        <v>3.71</v>
      </c>
      <c r="T1588">
        <v>355.44</v>
      </c>
      <c r="U1588">
        <v>67.709999999999994</v>
      </c>
      <c r="V1588">
        <v>3.88</v>
      </c>
      <c r="X1588">
        <v>9.2200000000000006</v>
      </c>
      <c r="Y1588">
        <v>3</v>
      </c>
      <c r="Z1588" t="s">
        <v>4250</v>
      </c>
      <c r="AA1588">
        <v>0</v>
      </c>
      <c r="AB1588">
        <v>3</v>
      </c>
      <c r="AC1588">
        <v>4.5350000000000001</v>
      </c>
      <c r="AE1588" t="s">
        <v>7952</v>
      </c>
      <c r="AH1588">
        <v>0</v>
      </c>
      <c r="AI1588">
        <v>0</v>
      </c>
    </row>
    <row r="1589" spans="1:35" x14ac:dyDescent="0.25">
      <c r="A1589" t="s">
        <v>21834</v>
      </c>
      <c r="B1589">
        <v>10</v>
      </c>
      <c r="H1589">
        <v>7</v>
      </c>
      <c r="J1589" t="s">
        <v>22089</v>
      </c>
      <c r="L1589" t="s">
        <v>22134</v>
      </c>
      <c r="M1589" t="s">
        <v>22199</v>
      </c>
      <c r="N1589" t="s">
        <v>23608</v>
      </c>
      <c r="O1589" t="s">
        <v>27888</v>
      </c>
      <c r="P1589">
        <v>6</v>
      </c>
      <c r="Q1589">
        <v>2</v>
      </c>
      <c r="R1589">
        <v>3.37</v>
      </c>
      <c r="S1589">
        <v>3.38</v>
      </c>
      <c r="T1589">
        <v>402.37</v>
      </c>
      <c r="U1589">
        <v>93.51</v>
      </c>
      <c r="V1589">
        <v>3.75</v>
      </c>
      <c r="W1589">
        <v>9.4600000000000009</v>
      </c>
      <c r="X1589">
        <v>5.88</v>
      </c>
      <c r="Y1589">
        <v>2</v>
      </c>
      <c r="Z1589" t="s">
        <v>4250</v>
      </c>
      <c r="AA1589">
        <v>0</v>
      </c>
      <c r="AB1589">
        <v>3</v>
      </c>
      <c r="AC1589">
        <v>4.2053571428571423</v>
      </c>
      <c r="AE1589" t="s">
        <v>7949</v>
      </c>
      <c r="AH1589">
        <v>0</v>
      </c>
      <c r="AI1589">
        <v>0</v>
      </c>
    </row>
    <row r="1590" spans="1:35" x14ac:dyDescent="0.25">
      <c r="A1590" t="s">
        <v>21835</v>
      </c>
      <c r="B1590">
        <v>10</v>
      </c>
      <c r="H1590">
        <v>7</v>
      </c>
      <c r="J1590" t="s">
        <v>22089</v>
      </c>
      <c r="L1590" t="s">
        <v>22134</v>
      </c>
      <c r="M1590" t="s">
        <v>22199</v>
      </c>
      <c r="N1590" t="s">
        <v>23609</v>
      </c>
      <c r="O1590" t="s">
        <v>27889</v>
      </c>
      <c r="P1590">
        <v>6</v>
      </c>
      <c r="Q1590">
        <v>2</v>
      </c>
      <c r="R1590">
        <v>3.03</v>
      </c>
      <c r="S1590">
        <v>3.05</v>
      </c>
      <c r="T1590">
        <v>385.47</v>
      </c>
      <c r="U1590">
        <v>93.26</v>
      </c>
      <c r="V1590">
        <v>3.23</v>
      </c>
      <c r="W1590">
        <v>9.43</v>
      </c>
      <c r="X1590">
        <v>5.73</v>
      </c>
      <c r="Y1590">
        <v>2</v>
      </c>
      <c r="Z1590" t="s">
        <v>4250</v>
      </c>
      <c r="AA1590">
        <v>0</v>
      </c>
      <c r="AB1590">
        <v>3</v>
      </c>
      <c r="AC1590">
        <v>4.6694047619047616</v>
      </c>
      <c r="AE1590" t="s">
        <v>7949</v>
      </c>
      <c r="AH1590">
        <v>0</v>
      </c>
      <c r="AI1590">
        <v>0</v>
      </c>
    </row>
    <row r="1591" spans="1:35" x14ac:dyDescent="0.25">
      <c r="A1591" t="s">
        <v>21836</v>
      </c>
      <c r="B1591">
        <v>50</v>
      </c>
      <c r="H1591">
        <v>7</v>
      </c>
      <c r="J1591" t="s">
        <v>22089</v>
      </c>
      <c r="L1591" t="s">
        <v>22134</v>
      </c>
      <c r="M1591" t="s">
        <v>22199</v>
      </c>
      <c r="N1591" t="s">
        <v>23610</v>
      </c>
      <c r="O1591" t="s">
        <v>27890</v>
      </c>
      <c r="P1591">
        <v>8</v>
      </c>
      <c r="Q1591">
        <v>2</v>
      </c>
      <c r="R1591">
        <v>3.24</v>
      </c>
      <c r="S1591">
        <v>3.24</v>
      </c>
      <c r="T1591">
        <v>372.45</v>
      </c>
      <c r="U1591">
        <v>115.38</v>
      </c>
      <c r="V1591">
        <v>2.11</v>
      </c>
      <c r="W1591">
        <v>10.47</v>
      </c>
      <c r="X1591">
        <v>4.91</v>
      </c>
      <c r="Y1591">
        <v>2</v>
      </c>
      <c r="Z1591" t="s">
        <v>4250</v>
      </c>
      <c r="AA1591">
        <v>0</v>
      </c>
      <c r="AB1591">
        <v>4</v>
      </c>
      <c r="AC1591">
        <v>3.825071428571428</v>
      </c>
      <c r="AE1591" t="s">
        <v>7949</v>
      </c>
      <c r="AH1591">
        <v>0</v>
      </c>
      <c r="AI1591">
        <v>0</v>
      </c>
    </row>
    <row r="1592" spans="1:35" x14ac:dyDescent="0.25">
      <c r="A1592" t="s">
        <v>21837</v>
      </c>
      <c r="B1592">
        <v>40</v>
      </c>
      <c r="H1592">
        <v>7</v>
      </c>
      <c r="J1592" t="s">
        <v>22089</v>
      </c>
      <c r="L1592" t="s">
        <v>22134</v>
      </c>
      <c r="M1592" t="s">
        <v>22199</v>
      </c>
      <c r="N1592" t="s">
        <v>23611</v>
      </c>
      <c r="O1592" t="s">
        <v>27891</v>
      </c>
      <c r="P1592">
        <v>8</v>
      </c>
      <c r="Q1592">
        <v>2</v>
      </c>
      <c r="R1592">
        <v>2.87</v>
      </c>
      <c r="S1592">
        <v>2.88</v>
      </c>
      <c r="T1592">
        <v>389.41</v>
      </c>
      <c r="U1592">
        <v>119.56</v>
      </c>
      <c r="V1592">
        <v>1.72</v>
      </c>
      <c r="W1592">
        <v>8.8000000000000007</v>
      </c>
      <c r="X1592">
        <v>2.98</v>
      </c>
      <c r="Y1592">
        <v>2</v>
      </c>
      <c r="Z1592" t="s">
        <v>4250</v>
      </c>
      <c r="AA1592">
        <v>0</v>
      </c>
      <c r="AB1592">
        <v>4</v>
      </c>
      <c r="AC1592">
        <v>3.8695952380952381</v>
      </c>
      <c r="AE1592" t="s">
        <v>7949</v>
      </c>
      <c r="AH1592">
        <v>0</v>
      </c>
      <c r="AI1592">
        <v>0</v>
      </c>
    </row>
    <row r="1593" spans="1:35" x14ac:dyDescent="0.25">
      <c r="A1593" t="s">
        <v>21838</v>
      </c>
      <c r="B1593">
        <v>200</v>
      </c>
      <c r="H1593">
        <v>7</v>
      </c>
      <c r="J1593" t="s">
        <v>22089</v>
      </c>
      <c r="L1593" t="s">
        <v>22134</v>
      </c>
      <c r="M1593" t="s">
        <v>22199</v>
      </c>
      <c r="N1593" t="s">
        <v>23612</v>
      </c>
      <c r="O1593" t="s">
        <v>27892</v>
      </c>
      <c r="P1593">
        <v>8</v>
      </c>
      <c r="Q1593">
        <v>3</v>
      </c>
      <c r="R1593">
        <v>2.5499999999999998</v>
      </c>
      <c r="S1593">
        <v>2.57</v>
      </c>
      <c r="T1593">
        <v>399.46</v>
      </c>
      <c r="U1593">
        <v>129.08000000000001</v>
      </c>
      <c r="V1593">
        <v>2.4700000000000002</v>
      </c>
      <c r="W1593">
        <v>9.18</v>
      </c>
      <c r="X1593">
        <v>5.88</v>
      </c>
      <c r="Y1593">
        <v>2</v>
      </c>
      <c r="Z1593" t="s">
        <v>4250</v>
      </c>
      <c r="AA1593">
        <v>0</v>
      </c>
      <c r="AB1593">
        <v>5</v>
      </c>
      <c r="AC1593">
        <v>3.609809523809524</v>
      </c>
      <c r="AE1593" t="s">
        <v>7949</v>
      </c>
      <c r="AH1593">
        <v>0</v>
      </c>
      <c r="AI1593">
        <v>0</v>
      </c>
    </row>
    <row r="1594" spans="1:35" x14ac:dyDescent="0.25">
      <c r="A1594" t="s">
        <v>21839</v>
      </c>
      <c r="B1594">
        <v>160</v>
      </c>
      <c r="H1594">
        <v>7</v>
      </c>
      <c r="J1594" t="s">
        <v>22089</v>
      </c>
      <c r="L1594" t="s">
        <v>22134</v>
      </c>
      <c r="M1594" t="s">
        <v>22199</v>
      </c>
      <c r="N1594" t="s">
        <v>23613</v>
      </c>
      <c r="O1594" t="s">
        <v>27893</v>
      </c>
      <c r="P1594">
        <v>7</v>
      </c>
      <c r="Q1594">
        <v>3</v>
      </c>
      <c r="R1594">
        <v>3.22</v>
      </c>
      <c r="S1594">
        <v>3.24</v>
      </c>
      <c r="T1594">
        <v>442.44</v>
      </c>
      <c r="U1594">
        <v>105.29</v>
      </c>
      <c r="V1594">
        <v>3.51</v>
      </c>
      <c r="W1594">
        <v>9.1999999999999993</v>
      </c>
      <c r="X1594">
        <v>5.88</v>
      </c>
      <c r="Y1594">
        <v>2</v>
      </c>
      <c r="Z1594" t="s">
        <v>4250</v>
      </c>
      <c r="AA1594">
        <v>0</v>
      </c>
      <c r="AB1594">
        <v>5</v>
      </c>
      <c r="AC1594">
        <v>3.3381428571428571</v>
      </c>
      <c r="AE1594" t="s">
        <v>7949</v>
      </c>
      <c r="AH1594">
        <v>0</v>
      </c>
      <c r="AI1594">
        <v>0</v>
      </c>
    </row>
    <row r="1595" spans="1:35" x14ac:dyDescent="0.25">
      <c r="A1595" t="s">
        <v>21824</v>
      </c>
      <c r="B1595">
        <v>14</v>
      </c>
      <c r="E1595">
        <v>4.7</v>
      </c>
      <c r="J1595" t="s">
        <v>22089</v>
      </c>
      <c r="L1595" t="s">
        <v>22135</v>
      </c>
      <c r="M1595" t="s">
        <v>22217</v>
      </c>
      <c r="N1595" t="s">
        <v>23615</v>
      </c>
      <c r="O1595" t="s">
        <v>27895</v>
      </c>
      <c r="P1595">
        <v>6</v>
      </c>
      <c r="Q1595">
        <v>2</v>
      </c>
      <c r="R1595">
        <v>2.73</v>
      </c>
      <c r="S1595">
        <v>2.76</v>
      </c>
      <c r="T1595">
        <v>420.4</v>
      </c>
      <c r="U1595">
        <v>94.44</v>
      </c>
      <c r="V1595">
        <v>1.54</v>
      </c>
      <c r="X1595">
        <v>6.41</v>
      </c>
      <c r="Y1595">
        <v>2</v>
      </c>
      <c r="Z1595" t="s">
        <v>4250</v>
      </c>
      <c r="AA1595">
        <v>0</v>
      </c>
      <c r="AB1595">
        <v>3</v>
      </c>
      <c r="AC1595">
        <v>4.5555714285714286</v>
      </c>
      <c r="AE1595" t="s">
        <v>7949</v>
      </c>
      <c r="AH1595">
        <v>0</v>
      </c>
      <c r="AI1595">
        <v>0</v>
      </c>
    </row>
    <row r="1596" spans="1:35" x14ac:dyDescent="0.25">
      <c r="B1596">
        <v>42</v>
      </c>
      <c r="E1596">
        <v>8.9</v>
      </c>
      <c r="J1596" t="s">
        <v>22089</v>
      </c>
      <c r="L1596" t="s">
        <v>22135</v>
      </c>
      <c r="M1596" t="s">
        <v>22217</v>
      </c>
      <c r="N1596" t="s">
        <v>23616</v>
      </c>
      <c r="O1596" t="s">
        <v>27896</v>
      </c>
      <c r="P1596">
        <v>6</v>
      </c>
      <c r="Q1596">
        <v>2</v>
      </c>
      <c r="R1596">
        <v>2.57</v>
      </c>
      <c r="S1596">
        <v>2.6</v>
      </c>
      <c r="T1596">
        <v>436.85</v>
      </c>
      <c r="U1596">
        <v>94.44</v>
      </c>
      <c r="V1596">
        <v>2.0499999999999998</v>
      </c>
      <c r="X1596">
        <v>6.37</v>
      </c>
      <c r="Y1596">
        <v>2</v>
      </c>
      <c r="Z1596" t="s">
        <v>4250</v>
      </c>
      <c r="AA1596">
        <v>0</v>
      </c>
      <c r="AB1596">
        <v>3</v>
      </c>
      <c r="AC1596">
        <v>4.5180714285714281</v>
      </c>
      <c r="AE1596" t="s">
        <v>7949</v>
      </c>
      <c r="AH1596">
        <v>0</v>
      </c>
      <c r="AI1596">
        <v>0</v>
      </c>
    </row>
    <row r="1597" spans="1:35" x14ac:dyDescent="0.25">
      <c r="B1597">
        <v>109</v>
      </c>
      <c r="E1597">
        <v>13</v>
      </c>
      <c r="J1597" t="s">
        <v>22089</v>
      </c>
      <c r="L1597" t="s">
        <v>22135</v>
      </c>
      <c r="M1597" t="s">
        <v>22217</v>
      </c>
      <c r="N1597" t="s">
        <v>23617</v>
      </c>
      <c r="O1597" t="s">
        <v>27897</v>
      </c>
      <c r="P1597">
        <v>6</v>
      </c>
      <c r="Q1597">
        <v>2</v>
      </c>
      <c r="R1597">
        <v>3.06</v>
      </c>
      <c r="S1597">
        <v>3.09</v>
      </c>
      <c r="T1597">
        <v>436.85</v>
      </c>
      <c r="U1597">
        <v>94.44</v>
      </c>
      <c r="V1597">
        <v>2.0499999999999998</v>
      </c>
      <c r="X1597">
        <v>6.36</v>
      </c>
      <c r="Y1597">
        <v>2</v>
      </c>
      <c r="Z1597" t="s">
        <v>4250</v>
      </c>
      <c r="AA1597">
        <v>0</v>
      </c>
      <c r="AB1597">
        <v>3</v>
      </c>
      <c r="AC1597">
        <v>4.228071428571428</v>
      </c>
      <c r="AE1597" t="s">
        <v>7949</v>
      </c>
      <c r="AH1597">
        <v>0</v>
      </c>
      <c r="AI1597">
        <v>0</v>
      </c>
    </row>
    <row r="1598" spans="1:35" x14ac:dyDescent="0.25">
      <c r="A1598" t="s">
        <v>21841</v>
      </c>
      <c r="B1598">
        <v>38</v>
      </c>
      <c r="E1598">
        <v>12</v>
      </c>
      <c r="I1598" t="s">
        <v>22084</v>
      </c>
      <c r="J1598" t="s">
        <v>22089</v>
      </c>
      <c r="L1598" t="s">
        <v>22135</v>
      </c>
      <c r="M1598" t="s">
        <v>22217</v>
      </c>
      <c r="N1598" t="s">
        <v>23618</v>
      </c>
      <c r="O1598" t="s">
        <v>27898</v>
      </c>
      <c r="P1598">
        <v>7</v>
      </c>
      <c r="Q1598">
        <v>1</v>
      </c>
      <c r="R1598">
        <v>2.27</v>
      </c>
      <c r="S1598">
        <v>2.31</v>
      </c>
      <c r="T1598">
        <v>384.42</v>
      </c>
      <c r="U1598">
        <v>96.94</v>
      </c>
      <c r="V1598">
        <v>1.05</v>
      </c>
      <c r="X1598">
        <v>6.29</v>
      </c>
      <c r="Y1598">
        <v>2</v>
      </c>
      <c r="Z1598" t="s">
        <v>4250</v>
      </c>
      <c r="AA1598">
        <v>0</v>
      </c>
      <c r="AB1598">
        <v>3</v>
      </c>
      <c r="AC1598">
        <v>5.2925714285714278</v>
      </c>
      <c r="AE1598" t="s">
        <v>7949</v>
      </c>
      <c r="AH1598">
        <v>0</v>
      </c>
      <c r="AI1598">
        <v>0</v>
      </c>
    </row>
    <row r="1599" spans="1:35" x14ac:dyDescent="0.25">
      <c r="A1599" t="s">
        <v>21842</v>
      </c>
      <c r="B1599">
        <v>28</v>
      </c>
      <c r="E1599">
        <v>8.5</v>
      </c>
      <c r="I1599" t="s">
        <v>22084</v>
      </c>
      <c r="J1599" t="s">
        <v>22089</v>
      </c>
      <c r="L1599" t="s">
        <v>22135</v>
      </c>
      <c r="M1599" t="s">
        <v>22217</v>
      </c>
      <c r="N1599" t="s">
        <v>23619</v>
      </c>
      <c r="O1599" t="s">
        <v>27899</v>
      </c>
      <c r="P1599">
        <v>7</v>
      </c>
      <c r="Q1599">
        <v>1</v>
      </c>
      <c r="R1599">
        <v>2.2799999999999998</v>
      </c>
      <c r="S1599">
        <v>2.29</v>
      </c>
      <c r="T1599">
        <v>420.4</v>
      </c>
      <c r="U1599">
        <v>96.94</v>
      </c>
      <c r="V1599">
        <v>1.33</v>
      </c>
      <c r="X1599">
        <v>5.72</v>
      </c>
      <c r="Y1599">
        <v>2</v>
      </c>
      <c r="Z1599" t="s">
        <v>4250</v>
      </c>
      <c r="AA1599">
        <v>0</v>
      </c>
      <c r="AB1599">
        <v>3</v>
      </c>
      <c r="AC1599">
        <v>5.0305714285714282</v>
      </c>
      <c r="AE1599" t="s">
        <v>7949</v>
      </c>
      <c r="AH1599">
        <v>0</v>
      </c>
      <c r="AI1599">
        <v>0</v>
      </c>
    </row>
    <row r="1600" spans="1:35" x14ac:dyDescent="0.25">
      <c r="A1600" t="s">
        <v>21843</v>
      </c>
      <c r="B1600">
        <v>32</v>
      </c>
      <c r="E1600">
        <v>9.3000000000000007</v>
      </c>
      <c r="I1600" t="s">
        <v>22084</v>
      </c>
      <c r="J1600" t="s">
        <v>22089</v>
      </c>
      <c r="L1600" t="s">
        <v>22135</v>
      </c>
      <c r="M1600" t="s">
        <v>22217</v>
      </c>
      <c r="N1600" t="s">
        <v>23620</v>
      </c>
      <c r="O1600" t="s">
        <v>27900</v>
      </c>
      <c r="P1600">
        <v>7</v>
      </c>
      <c r="Q1600">
        <v>1</v>
      </c>
      <c r="R1600">
        <v>2.41</v>
      </c>
      <c r="S1600">
        <v>2.42</v>
      </c>
      <c r="T1600">
        <v>418.86</v>
      </c>
      <c r="U1600">
        <v>96.94</v>
      </c>
      <c r="V1600">
        <v>1.7</v>
      </c>
      <c r="X1600">
        <v>5.86</v>
      </c>
      <c r="Y1600">
        <v>2</v>
      </c>
      <c r="Z1600" t="s">
        <v>4250</v>
      </c>
      <c r="AA1600">
        <v>0</v>
      </c>
      <c r="AB1600">
        <v>3</v>
      </c>
      <c r="AC1600">
        <v>4.976571428571428</v>
      </c>
      <c r="AE1600" t="s">
        <v>7949</v>
      </c>
      <c r="AH1600">
        <v>0</v>
      </c>
      <c r="AI1600">
        <v>0</v>
      </c>
    </row>
    <row r="1601" spans="1:35" x14ac:dyDescent="0.25">
      <c r="A1601" t="s">
        <v>21844</v>
      </c>
      <c r="B1601">
        <v>61</v>
      </c>
      <c r="E1601">
        <v>32</v>
      </c>
      <c r="I1601" t="s">
        <v>22084</v>
      </c>
      <c r="J1601" t="s">
        <v>22089</v>
      </c>
      <c r="L1601" t="s">
        <v>22135</v>
      </c>
      <c r="M1601" t="s">
        <v>22217</v>
      </c>
      <c r="N1601" t="s">
        <v>23621</v>
      </c>
      <c r="O1601" t="s">
        <v>27901</v>
      </c>
      <c r="P1601">
        <v>7</v>
      </c>
      <c r="Q1601">
        <v>1</v>
      </c>
      <c r="R1601">
        <v>2.66</v>
      </c>
      <c r="S1601">
        <v>2.67</v>
      </c>
      <c r="T1601">
        <v>420.4</v>
      </c>
      <c r="U1601">
        <v>96.94</v>
      </c>
      <c r="V1601">
        <v>1.33</v>
      </c>
      <c r="X1601">
        <v>5.72</v>
      </c>
      <c r="Y1601">
        <v>2</v>
      </c>
      <c r="Z1601" t="s">
        <v>4250</v>
      </c>
      <c r="AA1601">
        <v>0</v>
      </c>
      <c r="AB1601">
        <v>3</v>
      </c>
      <c r="AC1601">
        <v>4.8405714285714279</v>
      </c>
      <c r="AE1601" t="s">
        <v>7949</v>
      </c>
      <c r="AH1601">
        <v>0</v>
      </c>
      <c r="AI1601">
        <v>0</v>
      </c>
    </row>
    <row r="1602" spans="1:35" x14ac:dyDescent="0.25">
      <c r="A1602" t="s">
        <v>21845</v>
      </c>
      <c r="B1602">
        <v>16</v>
      </c>
      <c r="E1602">
        <v>7.3</v>
      </c>
      <c r="I1602" t="s">
        <v>22084</v>
      </c>
      <c r="J1602" t="s">
        <v>22089</v>
      </c>
      <c r="L1602" t="s">
        <v>22135</v>
      </c>
      <c r="M1602" t="s">
        <v>22217</v>
      </c>
      <c r="N1602" t="s">
        <v>23622</v>
      </c>
      <c r="O1602" t="s">
        <v>27902</v>
      </c>
      <c r="P1602">
        <v>7</v>
      </c>
      <c r="Q1602">
        <v>1</v>
      </c>
      <c r="R1602">
        <v>2.56</v>
      </c>
      <c r="S1602">
        <v>2.59</v>
      </c>
      <c r="T1602">
        <v>402.41</v>
      </c>
      <c r="U1602">
        <v>96.94</v>
      </c>
      <c r="V1602">
        <v>1.19</v>
      </c>
      <c r="X1602">
        <v>6.23</v>
      </c>
      <c r="Y1602">
        <v>2</v>
      </c>
      <c r="Z1602" t="s">
        <v>4250</v>
      </c>
      <c r="AA1602">
        <v>0</v>
      </c>
      <c r="AB1602">
        <v>3</v>
      </c>
      <c r="AC1602">
        <v>5.0190714285714284</v>
      </c>
      <c r="AE1602" t="s">
        <v>7949</v>
      </c>
      <c r="AH1602">
        <v>0</v>
      </c>
      <c r="AI1602">
        <v>0</v>
      </c>
    </row>
    <row r="1603" spans="1:35" x14ac:dyDescent="0.25">
      <c r="A1603" t="s">
        <v>21846</v>
      </c>
      <c r="B1603">
        <v>323</v>
      </c>
      <c r="E1603">
        <v>59</v>
      </c>
      <c r="I1603" t="s">
        <v>22084</v>
      </c>
      <c r="J1603" t="s">
        <v>22089</v>
      </c>
      <c r="L1603" t="s">
        <v>22135</v>
      </c>
      <c r="M1603" t="s">
        <v>22217</v>
      </c>
      <c r="N1603" t="s">
        <v>23623</v>
      </c>
      <c r="O1603" t="s">
        <v>27903</v>
      </c>
      <c r="P1603">
        <v>7</v>
      </c>
      <c r="Q1603">
        <v>1</v>
      </c>
      <c r="R1603">
        <v>2.78</v>
      </c>
      <c r="S1603">
        <v>2.82</v>
      </c>
      <c r="T1603">
        <v>398.44</v>
      </c>
      <c r="U1603">
        <v>96.94</v>
      </c>
      <c r="V1603">
        <v>1.44</v>
      </c>
      <c r="X1603">
        <v>6.3</v>
      </c>
      <c r="Y1603">
        <v>2</v>
      </c>
      <c r="Z1603" t="s">
        <v>4250</v>
      </c>
      <c r="AA1603">
        <v>0</v>
      </c>
      <c r="AB1603">
        <v>4</v>
      </c>
      <c r="AC1603">
        <v>4.9374285714285717</v>
      </c>
      <c r="AE1603" t="s">
        <v>7949</v>
      </c>
      <c r="AH1603">
        <v>0</v>
      </c>
      <c r="AI1603">
        <v>0</v>
      </c>
    </row>
    <row r="1604" spans="1:35" x14ac:dyDescent="0.25">
      <c r="A1604" t="s">
        <v>21847</v>
      </c>
      <c r="B1604">
        <v>292</v>
      </c>
      <c r="E1604">
        <v>154</v>
      </c>
      <c r="I1604" t="s">
        <v>22084</v>
      </c>
      <c r="J1604" t="s">
        <v>22089</v>
      </c>
      <c r="L1604" t="s">
        <v>22135</v>
      </c>
      <c r="M1604" t="s">
        <v>22217</v>
      </c>
      <c r="N1604" t="s">
        <v>23624</v>
      </c>
      <c r="O1604" t="s">
        <v>27904</v>
      </c>
      <c r="P1604">
        <v>6</v>
      </c>
      <c r="Q1604">
        <v>1</v>
      </c>
      <c r="R1604">
        <v>1.74</v>
      </c>
      <c r="S1604">
        <v>1.77</v>
      </c>
      <c r="T1604">
        <v>368.42</v>
      </c>
      <c r="U1604">
        <v>87.71</v>
      </c>
      <c r="V1604">
        <v>1.35</v>
      </c>
      <c r="X1604">
        <v>6.22</v>
      </c>
      <c r="Y1604">
        <v>2</v>
      </c>
      <c r="Z1604" t="s">
        <v>4250</v>
      </c>
      <c r="AA1604">
        <v>0</v>
      </c>
      <c r="AB1604">
        <v>2</v>
      </c>
      <c r="AC1604">
        <v>5.773190476190476</v>
      </c>
      <c r="AE1604" t="s">
        <v>7949</v>
      </c>
      <c r="AH1604">
        <v>0</v>
      </c>
      <c r="AI1604">
        <v>0</v>
      </c>
    </row>
    <row r="1605" spans="1:35" x14ac:dyDescent="0.25">
      <c r="A1605" t="s">
        <v>21848</v>
      </c>
      <c r="E1605">
        <v>137</v>
      </c>
      <c r="I1605" t="s">
        <v>22084</v>
      </c>
      <c r="J1605" t="s">
        <v>22089</v>
      </c>
      <c r="L1605" t="s">
        <v>22135</v>
      </c>
      <c r="M1605" t="s">
        <v>22217</v>
      </c>
      <c r="N1605" t="s">
        <v>23625</v>
      </c>
      <c r="O1605" t="s">
        <v>27905</v>
      </c>
      <c r="P1605">
        <v>8</v>
      </c>
      <c r="Q1605">
        <v>1</v>
      </c>
      <c r="R1605">
        <v>3.3</v>
      </c>
      <c r="S1605">
        <v>3.33</v>
      </c>
      <c r="T1605">
        <v>414.44</v>
      </c>
      <c r="U1605">
        <v>106.17</v>
      </c>
      <c r="V1605">
        <v>1.1399999999999999</v>
      </c>
      <c r="X1605">
        <v>6.24</v>
      </c>
      <c r="Y1605">
        <v>2</v>
      </c>
      <c r="Z1605" t="s">
        <v>4250</v>
      </c>
      <c r="AA1605">
        <v>0</v>
      </c>
      <c r="AB1605">
        <v>5</v>
      </c>
      <c r="AC1605">
        <v>4.090476190476191</v>
      </c>
      <c r="AE1605" t="s">
        <v>7949</v>
      </c>
      <c r="AH1605">
        <v>0</v>
      </c>
      <c r="AI1605">
        <v>0</v>
      </c>
    </row>
    <row r="1606" spans="1:35" x14ac:dyDescent="0.25">
      <c r="A1606" t="s">
        <v>21849</v>
      </c>
      <c r="B1606">
        <v>217</v>
      </c>
      <c r="E1606">
        <v>61</v>
      </c>
      <c r="I1606" t="s">
        <v>22084</v>
      </c>
      <c r="J1606" t="s">
        <v>22089</v>
      </c>
      <c r="L1606" t="s">
        <v>22135</v>
      </c>
      <c r="M1606" t="s">
        <v>22217</v>
      </c>
      <c r="N1606" t="s">
        <v>23626</v>
      </c>
      <c r="O1606" t="s">
        <v>27906</v>
      </c>
      <c r="P1606">
        <v>6</v>
      </c>
      <c r="Q1606">
        <v>1</v>
      </c>
      <c r="R1606">
        <v>2.25</v>
      </c>
      <c r="S1606">
        <v>2.2799999999999998</v>
      </c>
      <c r="T1606">
        <v>382.44</v>
      </c>
      <c r="U1606">
        <v>87.71</v>
      </c>
      <c r="V1606">
        <v>1.6</v>
      </c>
      <c r="X1606">
        <v>6.22</v>
      </c>
      <c r="Y1606">
        <v>2</v>
      </c>
      <c r="Z1606" t="s">
        <v>4250</v>
      </c>
      <c r="AA1606">
        <v>0</v>
      </c>
      <c r="AB1606">
        <v>3</v>
      </c>
      <c r="AC1606">
        <v>5.5480476190476189</v>
      </c>
      <c r="AE1606" t="s">
        <v>7949</v>
      </c>
      <c r="AH1606">
        <v>0</v>
      </c>
      <c r="AI1606">
        <v>0</v>
      </c>
    </row>
    <row r="1607" spans="1:35" x14ac:dyDescent="0.25">
      <c r="A1607" t="s">
        <v>21850</v>
      </c>
      <c r="B1607">
        <v>144</v>
      </c>
      <c r="E1607">
        <v>16</v>
      </c>
      <c r="I1607" t="s">
        <v>22084</v>
      </c>
      <c r="J1607" t="s">
        <v>22089</v>
      </c>
      <c r="L1607" t="s">
        <v>22135</v>
      </c>
      <c r="M1607" t="s">
        <v>22217</v>
      </c>
      <c r="N1607" t="s">
        <v>23627</v>
      </c>
      <c r="O1607" t="s">
        <v>27907</v>
      </c>
      <c r="P1607">
        <v>7</v>
      </c>
      <c r="Q1607">
        <v>1</v>
      </c>
      <c r="R1607">
        <v>2.78</v>
      </c>
      <c r="S1607">
        <v>2.82</v>
      </c>
      <c r="T1607">
        <v>398.44</v>
      </c>
      <c r="U1607">
        <v>96.94</v>
      </c>
      <c r="V1607">
        <v>1.31</v>
      </c>
      <c r="X1607">
        <v>6.3</v>
      </c>
      <c r="Y1607">
        <v>2</v>
      </c>
      <c r="Z1607" t="s">
        <v>4250</v>
      </c>
      <c r="AA1607">
        <v>0</v>
      </c>
      <c r="AB1607">
        <v>4</v>
      </c>
      <c r="AC1607">
        <v>4.9374285714285717</v>
      </c>
      <c r="AE1607" t="s">
        <v>7949</v>
      </c>
      <c r="AH1607">
        <v>0</v>
      </c>
      <c r="AI1607">
        <v>0</v>
      </c>
    </row>
    <row r="1608" spans="1:35" x14ac:dyDescent="0.25">
      <c r="A1608" t="s">
        <v>21851</v>
      </c>
      <c r="B1608">
        <v>35</v>
      </c>
      <c r="E1608">
        <v>7.7</v>
      </c>
      <c r="I1608" t="s">
        <v>22084</v>
      </c>
      <c r="J1608" t="s">
        <v>22089</v>
      </c>
      <c r="L1608" t="s">
        <v>22135</v>
      </c>
      <c r="M1608" t="s">
        <v>22217</v>
      </c>
      <c r="N1608" t="s">
        <v>23628</v>
      </c>
      <c r="O1608" t="s">
        <v>27908</v>
      </c>
      <c r="P1608">
        <v>7</v>
      </c>
      <c r="Q1608">
        <v>1</v>
      </c>
      <c r="R1608">
        <v>2.5099999999999998</v>
      </c>
      <c r="S1608">
        <v>2.5299999999999998</v>
      </c>
      <c r="T1608">
        <v>438.39</v>
      </c>
      <c r="U1608">
        <v>96.94</v>
      </c>
      <c r="V1608">
        <v>1.47</v>
      </c>
      <c r="X1608">
        <v>5.72</v>
      </c>
      <c r="Y1608">
        <v>2</v>
      </c>
      <c r="Z1608" t="s">
        <v>4250</v>
      </c>
      <c r="AA1608">
        <v>0</v>
      </c>
      <c r="AB1608">
        <v>3</v>
      </c>
      <c r="AC1608">
        <v>4.7870714285714282</v>
      </c>
      <c r="AE1608" t="s">
        <v>7949</v>
      </c>
      <c r="AH1608">
        <v>0</v>
      </c>
      <c r="AI1608">
        <v>0</v>
      </c>
    </row>
    <row r="1609" spans="1:35" x14ac:dyDescent="0.25">
      <c r="A1609" t="s">
        <v>21852</v>
      </c>
      <c r="B1609">
        <v>349</v>
      </c>
      <c r="E1609">
        <v>44</v>
      </c>
      <c r="I1609" t="s">
        <v>22084</v>
      </c>
      <c r="J1609" t="s">
        <v>22089</v>
      </c>
      <c r="L1609" t="s">
        <v>22135</v>
      </c>
      <c r="M1609" t="s">
        <v>22217</v>
      </c>
      <c r="N1609" t="s">
        <v>23629</v>
      </c>
      <c r="O1609" t="s">
        <v>27909</v>
      </c>
      <c r="P1609">
        <v>6</v>
      </c>
      <c r="Q1609">
        <v>1</v>
      </c>
      <c r="R1609">
        <v>2.85</v>
      </c>
      <c r="S1609">
        <v>2.88</v>
      </c>
      <c r="T1609">
        <v>394.45</v>
      </c>
      <c r="U1609">
        <v>87.71</v>
      </c>
      <c r="V1609">
        <v>1.92</v>
      </c>
      <c r="X1609">
        <v>6.21</v>
      </c>
      <c r="Y1609">
        <v>2</v>
      </c>
      <c r="Z1609" t="s">
        <v>4250</v>
      </c>
      <c r="AA1609">
        <v>0</v>
      </c>
      <c r="AB1609">
        <v>3</v>
      </c>
      <c r="AC1609">
        <v>5.1622619047619036</v>
      </c>
      <c r="AE1609" t="s">
        <v>7949</v>
      </c>
      <c r="AH1609">
        <v>0</v>
      </c>
      <c r="AI1609">
        <v>0</v>
      </c>
    </row>
    <row r="1610" spans="1:35" x14ac:dyDescent="0.25">
      <c r="A1610" t="s">
        <v>21853</v>
      </c>
      <c r="B1610">
        <v>664</v>
      </c>
      <c r="E1610">
        <v>94</v>
      </c>
      <c r="I1610" t="s">
        <v>22084</v>
      </c>
      <c r="J1610" t="s">
        <v>22089</v>
      </c>
      <c r="L1610" t="s">
        <v>22135</v>
      </c>
      <c r="M1610" t="s">
        <v>22217</v>
      </c>
      <c r="N1610" t="s">
        <v>23630</v>
      </c>
      <c r="O1610" t="s">
        <v>27910</v>
      </c>
      <c r="P1610">
        <v>6</v>
      </c>
      <c r="Q1610">
        <v>1</v>
      </c>
      <c r="R1610">
        <v>2.52</v>
      </c>
      <c r="S1610">
        <v>2.5499999999999998</v>
      </c>
      <c r="T1610">
        <v>410.91</v>
      </c>
      <c r="U1610">
        <v>87.71</v>
      </c>
      <c r="V1610">
        <v>2.4300000000000002</v>
      </c>
      <c r="X1610">
        <v>6.22</v>
      </c>
      <c r="Y1610">
        <v>2</v>
      </c>
      <c r="Z1610" t="s">
        <v>4250</v>
      </c>
      <c r="AA1610">
        <v>0</v>
      </c>
      <c r="AB1610">
        <v>3</v>
      </c>
      <c r="AC1610">
        <v>5.2096904761904756</v>
      </c>
      <c r="AE1610" t="s">
        <v>7949</v>
      </c>
      <c r="AH1610">
        <v>0</v>
      </c>
      <c r="AI1610">
        <v>0</v>
      </c>
    </row>
    <row r="1611" spans="1:35" x14ac:dyDescent="0.25">
      <c r="A1611" t="s">
        <v>21854</v>
      </c>
      <c r="E1611">
        <v>180</v>
      </c>
      <c r="I1611" t="s">
        <v>22084</v>
      </c>
      <c r="J1611" t="s">
        <v>22089</v>
      </c>
      <c r="L1611" t="s">
        <v>22135</v>
      </c>
      <c r="M1611" t="s">
        <v>22217</v>
      </c>
      <c r="N1611" t="s">
        <v>23631</v>
      </c>
      <c r="O1611" t="s">
        <v>27911</v>
      </c>
      <c r="P1611">
        <v>6</v>
      </c>
      <c r="Q1611">
        <v>1</v>
      </c>
      <c r="R1611">
        <v>3.03</v>
      </c>
      <c r="S1611">
        <v>3.06</v>
      </c>
      <c r="T1611">
        <v>424.94</v>
      </c>
      <c r="U1611">
        <v>87.71</v>
      </c>
      <c r="V1611">
        <v>2.69</v>
      </c>
      <c r="X1611">
        <v>6.22</v>
      </c>
      <c r="Y1611">
        <v>2</v>
      </c>
      <c r="Z1611" t="s">
        <v>4250</v>
      </c>
      <c r="AA1611">
        <v>0</v>
      </c>
      <c r="AB1611">
        <v>4</v>
      </c>
      <c r="AC1611">
        <v>4.8244761904761901</v>
      </c>
      <c r="AE1611" t="s">
        <v>7949</v>
      </c>
      <c r="AH1611">
        <v>0</v>
      </c>
      <c r="AI1611">
        <v>0</v>
      </c>
    </row>
    <row r="1612" spans="1:35" x14ac:dyDescent="0.25">
      <c r="A1612" t="s">
        <v>21855</v>
      </c>
      <c r="B1612">
        <v>61.5</v>
      </c>
      <c r="E1612">
        <v>4.4000000000000004</v>
      </c>
      <c r="I1612" t="s">
        <v>22084</v>
      </c>
      <c r="J1612" t="s">
        <v>22089</v>
      </c>
      <c r="L1612" t="s">
        <v>22135</v>
      </c>
      <c r="M1612" t="s">
        <v>22217</v>
      </c>
      <c r="N1612" t="s">
        <v>23632</v>
      </c>
      <c r="O1612" t="s">
        <v>27912</v>
      </c>
      <c r="P1612">
        <v>8</v>
      </c>
      <c r="Q1612">
        <v>1</v>
      </c>
      <c r="R1612">
        <v>3.08</v>
      </c>
      <c r="S1612">
        <v>3.1</v>
      </c>
      <c r="T1612">
        <v>418.4</v>
      </c>
      <c r="U1612">
        <v>106.17</v>
      </c>
      <c r="V1612">
        <v>0.89</v>
      </c>
      <c r="X1612">
        <v>6.17</v>
      </c>
      <c r="Y1612">
        <v>2</v>
      </c>
      <c r="Z1612" t="s">
        <v>4250</v>
      </c>
      <c r="AA1612">
        <v>0</v>
      </c>
      <c r="AB1612">
        <v>4</v>
      </c>
      <c r="AC1612">
        <v>4.2871904761904762</v>
      </c>
      <c r="AE1612" t="s">
        <v>7949</v>
      </c>
      <c r="AH1612">
        <v>0</v>
      </c>
      <c r="AI1612">
        <v>0</v>
      </c>
    </row>
    <row r="1613" spans="1:35" x14ac:dyDescent="0.25">
      <c r="A1613" t="s">
        <v>21856</v>
      </c>
      <c r="B1613">
        <v>114</v>
      </c>
      <c r="E1613">
        <v>64</v>
      </c>
      <c r="I1613" t="s">
        <v>22084</v>
      </c>
      <c r="J1613" t="s">
        <v>22089</v>
      </c>
      <c r="L1613" t="s">
        <v>22135</v>
      </c>
      <c r="M1613" t="s">
        <v>22217</v>
      </c>
      <c r="N1613" t="s">
        <v>23633</v>
      </c>
      <c r="O1613" t="s">
        <v>27913</v>
      </c>
      <c r="P1613">
        <v>6</v>
      </c>
      <c r="Q1613">
        <v>1</v>
      </c>
      <c r="R1613">
        <v>2.0299999999999998</v>
      </c>
      <c r="S1613">
        <v>2.0499999999999998</v>
      </c>
      <c r="T1613">
        <v>386.41</v>
      </c>
      <c r="U1613">
        <v>87.71</v>
      </c>
      <c r="V1613">
        <v>1.49</v>
      </c>
      <c r="X1613">
        <v>6.16</v>
      </c>
      <c r="Y1613">
        <v>2</v>
      </c>
      <c r="Z1613" t="s">
        <v>4250</v>
      </c>
      <c r="AA1613">
        <v>0</v>
      </c>
      <c r="AB1613">
        <v>2</v>
      </c>
      <c r="AC1613">
        <v>5.6296904761904756</v>
      </c>
      <c r="AE1613" t="s">
        <v>7949</v>
      </c>
      <c r="AH1613">
        <v>0</v>
      </c>
      <c r="AI1613">
        <v>0</v>
      </c>
    </row>
    <row r="1614" spans="1:35" x14ac:dyDescent="0.25">
      <c r="A1614" t="s">
        <v>21857</v>
      </c>
      <c r="B1614">
        <v>66</v>
      </c>
      <c r="E1614">
        <v>5.6</v>
      </c>
      <c r="I1614" t="s">
        <v>22084</v>
      </c>
      <c r="J1614" t="s">
        <v>22089</v>
      </c>
      <c r="L1614" t="s">
        <v>22135</v>
      </c>
      <c r="M1614" t="s">
        <v>22217</v>
      </c>
      <c r="N1614" t="s">
        <v>23634</v>
      </c>
      <c r="O1614" t="s">
        <v>27914</v>
      </c>
      <c r="P1614">
        <v>8</v>
      </c>
      <c r="Q1614">
        <v>1</v>
      </c>
      <c r="R1614">
        <v>2.8</v>
      </c>
      <c r="S1614">
        <v>2.8</v>
      </c>
      <c r="T1614">
        <v>436.39</v>
      </c>
      <c r="U1614">
        <v>106.17</v>
      </c>
      <c r="V1614">
        <v>1.03</v>
      </c>
      <c r="X1614">
        <v>5.54</v>
      </c>
      <c r="Y1614">
        <v>2</v>
      </c>
      <c r="Z1614" t="s">
        <v>4250</v>
      </c>
      <c r="AA1614">
        <v>0</v>
      </c>
      <c r="AB1614">
        <v>4</v>
      </c>
      <c r="AC1614">
        <v>4.3486904761904768</v>
      </c>
      <c r="AE1614" t="s">
        <v>7949</v>
      </c>
      <c r="AH1614">
        <v>0</v>
      </c>
      <c r="AI1614">
        <v>0</v>
      </c>
    </row>
    <row r="1615" spans="1:35" x14ac:dyDescent="0.25">
      <c r="A1615" t="s">
        <v>21858</v>
      </c>
      <c r="B1615">
        <v>7.5</v>
      </c>
      <c r="E1615">
        <v>1.8</v>
      </c>
      <c r="I1615" t="s">
        <v>22084</v>
      </c>
      <c r="J1615" t="s">
        <v>22089</v>
      </c>
      <c r="L1615" t="s">
        <v>22135</v>
      </c>
      <c r="M1615" t="s">
        <v>22217</v>
      </c>
      <c r="N1615" t="s">
        <v>23635</v>
      </c>
      <c r="O1615" t="s">
        <v>27915</v>
      </c>
      <c r="P1615">
        <v>8</v>
      </c>
      <c r="Q1615">
        <v>1</v>
      </c>
      <c r="R1615">
        <v>3.25</v>
      </c>
      <c r="S1615">
        <v>3.26</v>
      </c>
      <c r="T1615">
        <v>436.39</v>
      </c>
      <c r="U1615">
        <v>106.17</v>
      </c>
      <c r="V1615">
        <v>1.03</v>
      </c>
      <c r="X1615">
        <v>5.73</v>
      </c>
      <c r="Y1615">
        <v>2</v>
      </c>
      <c r="Z1615" t="s">
        <v>4250</v>
      </c>
      <c r="AA1615">
        <v>0</v>
      </c>
      <c r="AB1615">
        <v>4</v>
      </c>
      <c r="AC1615">
        <v>3.9936904761904759</v>
      </c>
      <c r="AE1615" t="s">
        <v>7949</v>
      </c>
      <c r="AH1615">
        <v>0</v>
      </c>
      <c r="AI1615">
        <v>0</v>
      </c>
    </row>
    <row r="1616" spans="1:35" x14ac:dyDescent="0.25">
      <c r="A1616" t="s">
        <v>21859</v>
      </c>
      <c r="B1616">
        <v>93</v>
      </c>
      <c r="E1616">
        <v>30</v>
      </c>
      <c r="I1616" t="s">
        <v>22084</v>
      </c>
      <c r="J1616" t="s">
        <v>22089</v>
      </c>
      <c r="L1616" t="s">
        <v>22135</v>
      </c>
      <c r="M1616" t="s">
        <v>22217</v>
      </c>
      <c r="N1616" t="s">
        <v>23636</v>
      </c>
      <c r="O1616" t="s">
        <v>27916</v>
      </c>
      <c r="P1616">
        <v>7</v>
      </c>
      <c r="Q1616">
        <v>1</v>
      </c>
      <c r="R1616">
        <v>2.62</v>
      </c>
      <c r="S1616">
        <v>2.63</v>
      </c>
      <c r="T1616">
        <v>456.38</v>
      </c>
      <c r="U1616">
        <v>96.94</v>
      </c>
      <c r="V1616">
        <v>1.61</v>
      </c>
      <c r="X1616">
        <v>5.72</v>
      </c>
      <c r="Y1616">
        <v>2</v>
      </c>
      <c r="Z1616" t="s">
        <v>4250</v>
      </c>
      <c r="AA1616">
        <v>0</v>
      </c>
      <c r="AB1616">
        <v>3</v>
      </c>
      <c r="AC1616">
        <v>4.6035714285714286</v>
      </c>
      <c r="AE1616" t="s">
        <v>7949</v>
      </c>
      <c r="AH1616">
        <v>0</v>
      </c>
      <c r="AI1616">
        <v>0</v>
      </c>
    </row>
    <row r="1617" spans="1:35" x14ac:dyDescent="0.25">
      <c r="A1617" t="s">
        <v>21860</v>
      </c>
      <c r="B1617">
        <v>22</v>
      </c>
      <c r="E1617">
        <v>6.1</v>
      </c>
      <c r="I1617" t="s">
        <v>22084</v>
      </c>
      <c r="J1617" t="s">
        <v>22089</v>
      </c>
      <c r="L1617" t="s">
        <v>22135</v>
      </c>
      <c r="M1617" t="s">
        <v>22217</v>
      </c>
      <c r="N1617" t="s">
        <v>23637</v>
      </c>
      <c r="O1617" t="s">
        <v>27917</v>
      </c>
      <c r="P1617">
        <v>7</v>
      </c>
      <c r="Q1617">
        <v>1</v>
      </c>
      <c r="R1617">
        <v>3.07</v>
      </c>
      <c r="S1617">
        <v>3.1</v>
      </c>
      <c r="T1617">
        <v>416.43</v>
      </c>
      <c r="U1617">
        <v>96.94</v>
      </c>
      <c r="V1617">
        <v>1.44</v>
      </c>
      <c r="X1617">
        <v>6.23</v>
      </c>
      <c r="Y1617">
        <v>2</v>
      </c>
      <c r="Z1617" t="s">
        <v>4250</v>
      </c>
      <c r="AA1617">
        <v>0</v>
      </c>
      <c r="AB1617">
        <v>4</v>
      </c>
      <c r="AC1617">
        <v>4.6139285714285716</v>
      </c>
      <c r="AE1617" t="s">
        <v>7949</v>
      </c>
      <c r="AH1617">
        <v>0</v>
      </c>
      <c r="AI1617">
        <v>0</v>
      </c>
    </row>
    <row r="1618" spans="1:35" x14ac:dyDescent="0.25">
      <c r="A1618" t="s">
        <v>21861</v>
      </c>
      <c r="B1618">
        <v>31</v>
      </c>
      <c r="E1618">
        <v>6.9</v>
      </c>
      <c r="I1618" t="s">
        <v>22084</v>
      </c>
      <c r="J1618" t="s">
        <v>22089</v>
      </c>
      <c r="L1618" t="s">
        <v>22135</v>
      </c>
      <c r="M1618" t="s">
        <v>22217</v>
      </c>
      <c r="N1618" t="s">
        <v>23638</v>
      </c>
      <c r="O1618" t="s">
        <v>27918</v>
      </c>
      <c r="P1618">
        <v>7</v>
      </c>
      <c r="Q1618">
        <v>1</v>
      </c>
      <c r="R1618">
        <v>2.79</v>
      </c>
      <c r="S1618">
        <v>2.8</v>
      </c>
      <c r="T1618">
        <v>434.42</v>
      </c>
      <c r="U1618">
        <v>96.94</v>
      </c>
      <c r="V1618">
        <v>1.58</v>
      </c>
      <c r="X1618">
        <v>5.67</v>
      </c>
      <c r="Y1618">
        <v>2</v>
      </c>
      <c r="Z1618" t="s">
        <v>4250</v>
      </c>
      <c r="AA1618">
        <v>0</v>
      </c>
      <c r="AB1618">
        <v>4</v>
      </c>
      <c r="AC1618">
        <v>4.6754285714285713</v>
      </c>
      <c r="AE1618" t="s">
        <v>7949</v>
      </c>
      <c r="AH1618">
        <v>0</v>
      </c>
      <c r="AI1618">
        <v>0</v>
      </c>
    </row>
    <row r="1619" spans="1:35" x14ac:dyDescent="0.25">
      <c r="A1619" t="s">
        <v>21862</v>
      </c>
      <c r="B1619">
        <v>26</v>
      </c>
      <c r="E1619">
        <v>5.3</v>
      </c>
      <c r="I1619" t="s">
        <v>22084</v>
      </c>
      <c r="J1619" t="s">
        <v>22089</v>
      </c>
      <c r="L1619" t="s">
        <v>22135</v>
      </c>
      <c r="M1619" t="s">
        <v>22217</v>
      </c>
      <c r="N1619" t="s">
        <v>23639</v>
      </c>
      <c r="O1619" t="s">
        <v>27919</v>
      </c>
      <c r="P1619">
        <v>7</v>
      </c>
      <c r="Q1619">
        <v>1</v>
      </c>
      <c r="R1619">
        <v>3.24</v>
      </c>
      <c r="S1619">
        <v>3.26</v>
      </c>
      <c r="T1619">
        <v>434.42</v>
      </c>
      <c r="U1619">
        <v>96.94</v>
      </c>
      <c r="V1619">
        <v>1.58</v>
      </c>
      <c r="X1619">
        <v>5.79</v>
      </c>
      <c r="Y1619">
        <v>2</v>
      </c>
      <c r="Z1619" t="s">
        <v>4250</v>
      </c>
      <c r="AA1619">
        <v>0</v>
      </c>
      <c r="AB1619">
        <v>4</v>
      </c>
      <c r="AC1619">
        <v>4.3204285714285717</v>
      </c>
      <c r="AE1619" t="s">
        <v>7949</v>
      </c>
      <c r="AH1619">
        <v>0</v>
      </c>
      <c r="AI1619">
        <v>0</v>
      </c>
    </row>
    <row r="1620" spans="1:35" x14ac:dyDescent="0.25">
      <c r="A1620" t="s">
        <v>21863</v>
      </c>
      <c r="B1620">
        <v>21</v>
      </c>
      <c r="E1620">
        <v>15</v>
      </c>
      <c r="I1620" t="s">
        <v>22084</v>
      </c>
      <c r="J1620" t="s">
        <v>22089</v>
      </c>
      <c r="L1620" t="s">
        <v>22135</v>
      </c>
      <c r="M1620" t="s">
        <v>22217</v>
      </c>
      <c r="N1620" t="s">
        <v>23640</v>
      </c>
      <c r="O1620" t="s">
        <v>27920</v>
      </c>
      <c r="P1620">
        <v>7</v>
      </c>
      <c r="Q1620">
        <v>1</v>
      </c>
      <c r="R1620">
        <v>2.84</v>
      </c>
      <c r="S1620">
        <v>2.86</v>
      </c>
      <c r="T1620">
        <v>438.39</v>
      </c>
      <c r="U1620">
        <v>96.94</v>
      </c>
      <c r="V1620">
        <v>1.47</v>
      </c>
      <c r="X1620">
        <v>5.72</v>
      </c>
      <c r="Y1620">
        <v>2</v>
      </c>
      <c r="Z1620" t="s">
        <v>4250</v>
      </c>
      <c r="AA1620">
        <v>0</v>
      </c>
      <c r="AB1620">
        <v>3</v>
      </c>
      <c r="AC1620">
        <v>4.6220714285714291</v>
      </c>
      <c r="AE1620" t="s">
        <v>7949</v>
      </c>
      <c r="AH1620">
        <v>0</v>
      </c>
      <c r="AI1620">
        <v>0</v>
      </c>
    </row>
    <row r="1621" spans="1:35" x14ac:dyDescent="0.25">
      <c r="A1621" t="s">
        <v>21864</v>
      </c>
      <c r="B1621">
        <v>176</v>
      </c>
      <c r="E1621">
        <v>39</v>
      </c>
      <c r="I1621" t="s">
        <v>22084</v>
      </c>
      <c r="J1621" t="s">
        <v>22089</v>
      </c>
      <c r="L1621" t="s">
        <v>22135</v>
      </c>
      <c r="M1621" t="s">
        <v>22217</v>
      </c>
      <c r="N1621" t="s">
        <v>23641</v>
      </c>
      <c r="O1621" t="s">
        <v>27921</v>
      </c>
      <c r="P1621">
        <v>7</v>
      </c>
      <c r="Q1621">
        <v>1</v>
      </c>
      <c r="R1621">
        <v>2.94</v>
      </c>
      <c r="S1621">
        <v>2.96</v>
      </c>
      <c r="T1621">
        <v>418.86</v>
      </c>
      <c r="U1621">
        <v>96.94</v>
      </c>
      <c r="V1621">
        <v>1.7</v>
      </c>
      <c r="X1621">
        <v>6.04</v>
      </c>
      <c r="Y1621">
        <v>2</v>
      </c>
      <c r="Z1621" t="s">
        <v>4250</v>
      </c>
      <c r="AA1621">
        <v>0</v>
      </c>
      <c r="AB1621">
        <v>3</v>
      </c>
      <c r="AC1621">
        <v>4.7115714285714292</v>
      </c>
      <c r="AE1621" t="s">
        <v>7949</v>
      </c>
      <c r="AH1621">
        <v>0</v>
      </c>
      <c r="AI1621">
        <v>0</v>
      </c>
    </row>
    <row r="1622" spans="1:35" x14ac:dyDescent="0.25">
      <c r="A1622" t="s">
        <v>21865</v>
      </c>
      <c r="B1622">
        <v>86</v>
      </c>
      <c r="E1622">
        <v>5.6</v>
      </c>
      <c r="I1622" t="s">
        <v>22084</v>
      </c>
      <c r="J1622" t="s">
        <v>22089</v>
      </c>
      <c r="L1622" t="s">
        <v>22135</v>
      </c>
      <c r="M1622" t="s">
        <v>22217</v>
      </c>
      <c r="N1622" t="s">
        <v>23642</v>
      </c>
      <c r="O1622" t="s">
        <v>27922</v>
      </c>
      <c r="P1622">
        <v>7</v>
      </c>
      <c r="Q1622">
        <v>1</v>
      </c>
      <c r="R1622">
        <v>3.46</v>
      </c>
      <c r="S1622">
        <v>3.47</v>
      </c>
      <c r="T1622">
        <v>446.43</v>
      </c>
      <c r="U1622">
        <v>96.94</v>
      </c>
      <c r="V1622">
        <v>1.9</v>
      </c>
      <c r="X1622">
        <v>5.63</v>
      </c>
      <c r="Y1622">
        <v>2</v>
      </c>
      <c r="Z1622" t="s">
        <v>4250</v>
      </c>
      <c r="AA1622">
        <v>0</v>
      </c>
      <c r="AB1622">
        <v>4</v>
      </c>
      <c r="AC1622">
        <v>4.0196428571428573</v>
      </c>
      <c r="AE1622" t="s">
        <v>7949</v>
      </c>
      <c r="AH1622">
        <v>0</v>
      </c>
      <c r="AI1622">
        <v>0</v>
      </c>
    </row>
    <row r="1623" spans="1:35" x14ac:dyDescent="0.25">
      <c r="A1623" t="s">
        <v>21866</v>
      </c>
      <c r="B1623">
        <v>90</v>
      </c>
      <c r="E1623">
        <v>6.5</v>
      </c>
      <c r="I1623" t="s">
        <v>22084</v>
      </c>
      <c r="J1623" t="s">
        <v>22089</v>
      </c>
      <c r="L1623" t="s">
        <v>22135</v>
      </c>
      <c r="M1623" t="s">
        <v>22217</v>
      </c>
      <c r="N1623" t="s">
        <v>23643</v>
      </c>
      <c r="O1623" t="s">
        <v>27923</v>
      </c>
      <c r="P1623">
        <v>7</v>
      </c>
      <c r="Q1623">
        <v>1</v>
      </c>
      <c r="R1623">
        <v>2.8</v>
      </c>
      <c r="S1623">
        <v>2.81</v>
      </c>
      <c r="T1623">
        <v>462.89</v>
      </c>
      <c r="U1623">
        <v>96.94</v>
      </c>
      <c r="V1623">
        <v>2.41</v>
      </c>
      <c r="X1623">
        <v>5.6</v>
      </c>
      <c r="Y1623">
        <v>2</v>
      </c>
      <c r="Z1623" t="s">
        <v>4250</v>
      </c>
      <c r="AA1623">
        <v>0</v>
      </c>
      <c r="AB1623">
        <v>4</v>
      </c>
      <c r="AC1623">
        <v>4.4670714285714288</v>
      </c>
      <c r="AE1623" t="s">
        <v>7949</v>
      </c>
      <c r="AH1623">
        <v>0</v>
      </c>
      <c r="AI1623">
        <v>0</v>
      </c>
    </row>
    <row r="1624" spans="1:35" x14ac:dyDescent="0.25">
      <c r="A1624" t="s">
        <v>21867</v>
      </c>
      <c r="B1624">
        <v>235</v>
      </c>
      <c r="E1624">
        <v>26</v>
      </c>
      <c r="I1624" t="s">
        <v>22084</v>
      </c>
      <c r="J1624" t="s">
        <v>22089</v>
      </c>
      <c r="L1624" t="s">
        <v>22135</v>
      </c>
      <c r="M1624" t="s">
        <v>22217</v>
      </c>
      <c r="N1624" t="s">
        <v>23644</v>
      </c>
      <c r="O1624" t="s">
        <v>27924</v>
      </c>
      <c r="P1624">
        <v>6</v>
      </c>
      <c r="Q1624">
        <v>1</v>
      </c>
      <c r="R1624">
        <v>2.86</v>
      </c>
      <c r="S1624">
        <v>2.87</v>
      </c>
      <c r="T1624">
        <v>430.43</v>
      </c>
      <c r="U1624">
        <v>87.71</v>
      </c>
      <c r="V1624">
        <v>2.2000000000000002</v>
      </c>
      <c r="X1624">
        <v>5.52</v>
      </c>
      <c r="Y1624">
        <v>2</v>
      </c>
      <c r="Z1624" t="s">
        <v>4250</v>
      </c>
      <c r="AA1624">
        <v>0</v>
      </c>
      <c r="AB1624">
        <v>3</v>
      </c>
      <c r="AC1624">
        <v>4.9002619047619049</v>
      </c>
      <c r="AE1624" t="s">
        <v>7949</v>
      </c>
      <c r="AH1624">
        <v>0</v>
      </c>
      <c r="AI1624">
        <v>0</v>
      </c>
    </row>
    <row r="1625" spans="1:35" x14ac:dyDescent="0.25">
      <c r="A1625" t="s">
        <v>21868</v>
      </c>
      <c r="B1625">
        <v>31</v>
      </c>
      <c r="E1625">
        <v>2.7</v>
      </c>
      <c r="I1625" t="s">
        <v>22084</v>
      </c>
      <c r="J1625" t="s">
        <v>22089</v>
      </c>
      <c r="L1625" t="s">
        <v>22135</v>
      </c>
      <c r="M1625" t="s">
        <v>22217</v>
      </c>
      <c r="N1625" t="s">
        <v>23645</v>
      </c>
      <c r="O1625" t="s">
        <v>27925</v>
      </c>
      <c r="P1625">
        <v>7</v>
      </c>
      <c r="Q1625">
        <v>1</v>
      </c>
      <c r="R1625">
        <v>3.91</v>
      </c>
      <c r="S1625">
        <v>3.93</v>
      </c>
      <c r="T1625">
        <v>446.43</v>
      </c>
      <c r="U1625">
        <v>96.94</v>
      </c>
      <c r="V1625">
        <v>1.9</v>
      </c>
      <c r="X1625">
        <v>5.78</v>
      </c>
      <c r="Y1625">
        <v>2</v>
      </c>
      <c r="Z1625" t="s">
        <v>4250</v>
      </c>
      <c r="AA1625">
        <v>0</v>
      </c>
      <c r="AB1625">
        <v>4</v>
      </c>
      <c r="AC1625">
        <v>3.5646428571428568</v>
      </c>
      <c r="AE1625" t="s">
        <v>7949</v>
      </c>
      <c r="AH1625">
        <v>0</v>
      </c>
      <c r="AI1625">
        <v>0</v>
      </c>
    </row>
    <row r="1626" spans="1:35" x14ac:dyDescent="0.25">
      <c r="A1626" t="s">
        <v>21869</v>
      </c>
      <c r="B1626">
        <v>117</v>
      </c>
      <c r="E1626">
        <v>6.8</v>
      </c>
      <c r="I1626" t="s">
        <v>22084</v>
      </c>
      <c r="J1626" t="s">
        <v>22089</v>
      </c>
      <c r="L1626" t="s">
        <v>22135</v>
      </c>
      <c r="M1626" t="s">
        <v>22217</v>
      </c>
      <c r="N1626" t="s">
        <v>23646</v>
      </c>
      <c r="O1626" t="s">
        <v>27926</v>
      </c>
      <c r="P1626">
        <v>7</v>
      </c>
      <c r="Q1626">
        <v>1</v>
      </c>
      <c r="R1626">
        <v>3.26</v>
      </c>
      <c r="S1626">
        <v>3.27</v>
      </c>
      <c r="T1626">
        <v>462.89</v>
      </c>
      <c r="U1626">
        <v>96.94</v>
      </c>
      <c r="V1626">
        <v>2.41</v>
      </c>
      <c r="X1626">
        <v>5.79</v>
      </c>
      <c r="Y1626">
        <v>2</v>
      </c>
      <c r="Z1626" t="s">
        <v>4250</v>
      </c>
      <c r="AA1626">
        <v>0</v>
      </c>
      <c r="AB1626">
        <v>4</v>
      </c>
      <c r="AC1626">
        <v>4.1020714285714286</v>
      </c>
      <c r="AE1626" t="s">
        <v>7949</v>
      </c>
      <c r="AH1626">
        <v>0</v>
      </c>
      <c r="AI1626">
        <v>0</v>
      </c>
    </row>
    <row r="1627" spans="1:35" x14ac:dyDescent="0.25">
      <c r="A1627" t="s">
        <v>21870</v>
      </c>
      <c r="E1627">
        <v>11</v>
      </c>
      <c r="I1627" t="s">
        <v>22084</v>
      </c>
      <c r="J1627" t="s">
        <v>22089</v>
      </c>
      <c r="L1627" t="s">
        <v>22135</v>
      </c>
      <c r="M1627" t="s">
        <v>22217</v>
      </c>
      <c r="N1627" t="s">
        <v>23647</v>
      </c>
      <c r="O1627" t="s">
        <v>27927</v>
      </c>
      <c r="P1627">
        <v>7</v>
      </c>
      <c r="Q1627">
        <v>1</v>
      </c>
      <c r="R1627">
        <v>3.63</v>
      </c>
      <c r="S1627">
        <v>3.64</v>
      </c>
      <c r="T1627">
        <v>470.4</v>
      </c>
      <c r="U1627">
        <v>96.94</v>
      </c>
      <c r="V1627">
        <v>2.13</v>
      </c>
      <c r="X1627">
        <v>5.75</v>
      </c>
      <c r="Y1627">
        <v>2</v>
      </c>
      <c r="Z1627" t="s">
        <v>4250</v>
      </c>
      <c r="AA1627">
        <v>0</v>
      </c>
      <c r="AB1627">
        <v>4</v>
      </c>
      <c r="AC1627">
        <v>3.6784285714285718</v>
      </c>
      <c r="AE1627" t="s">
        <v>7949</v>
      </c>
      <c r="AH1627">
        <v>0</v>
      </c>
      <c r="AI1627">
        <v>0</v>
      </c>
    </row>
    <row r="1628" spans="1:35" x14ac:dyDescent="0.25">
      <c r="A1628" t="s">
        <v>21871</v>
      </c>
      <c r="B1628">
        <v>67</v>
      </c>
      <c r="E1628">
        <v>32</v>
      </c>
      <c r="I1628" t="s">
        <v>22084</v>
      </c>
      <c r="J1628" t="s">
        <v>22089</v>
      </c>
      <c r="L1628" t="s">
        <v>22135</v>
      </c>
      <c r="M1628" t="s">
        <v>22217</v>
      </c>
      <c r="N1628" t="s">
        <v>23648</v>
      </c>
      <c r="O1628" t="s">
        <v>27928</v>
      </c>
      <c r="P1628">
        <v>7</v>
      </c>
      <c r="Q1628">
        <v>1</v>
      </c>
      <c r="R1628">
        <v>3.18</v>
      </c>
      <c r="S1628">
        <v>3.19</v>
      </c>
      <c r="T1628">
        <v>474.37</v>
      </c>
      <c r="U1628">
        <v>96.94</v>
      </c>
      <c r="V1628">
        <v>2.04</v>
      </c>
      <c r="X1628">
        <v>5.72</v>
      </c>
      <c r="Y1628">
        <v>2</v>
      </c>
      <c r="Z1628" t="s">
        <v>4250</v>
      </c>
      <c r="AA1628">
        <v>0</v>
      </c>
      <c r="AB1628">
        <v>3</v>
      </c>
      <c r="AC1628">
        <v>4.1000714285714288</v>
      </c>
      <c r="AE1628" t="s">
        <v>7949</v>
      </c>
      <c r="AH1628">
        <v>0</v>
      </c>
      <c r="AI1628">
        <v>0</v>
      </c>
    </row>
    <row r="1629" spans="1:35" x14ac:dyDescent="0.25">
      <c r="A1629" t="s">
        <v>21872</v>
      </c>
      <c r="B1629">
        <v>16.5</v>
      </c>
      <c r="E1629">
        <v>6</v>
      </c>
      <c r="I1629" t="s">
        <v>22084</v>
      </c>
      <c r="J1629" t="s">
        <v>22089</v>
      </c>
      <c r="L1629" t="s">
        <v>22135</v>
      </c>
      <c r="M1629" t="s">
        <v>22217</v>
      </c>
      <c r="N1629" t="s">
        <v>23649</v>
      </c>
      <c r="O1629" t="s">
        <v>27929</v>
      </c>
      <c r="P1629">
        <v>7</v>
      </c>
      <c r="Q1629">
        <v>1</v>
      </c>
      <c r="R1629">
        <v>2.5</v>
      </c>
      <c r="S1629">
        <v>2.52</v>
      </c>
      <c r="T1629">
        <v>402.41</v>
      </c>
      <c r="U1629">
        <v>96.94</v>
      </c>
      <c r="V1629">
        <v>1.19</v>
      </c>
      <c r="X1629">
        <v>5.85</v>
      </c>
      <c r="Y1629">
        <v>2</v>
      </c>
      <c r="Z1629" t="s">
        <v>4250</v>
      </c>
      <c r="AA1629">
        <v>0</v>
      </c>
      <c r="AB1629">
        <v>3</v>
      </c>
      <c r="AC1629">
        <v>5.0490714285714278</v>
      </c>
      <c r="AE1629" t="s">
        <v>7949</v>
      </c>
      <c r="AH1629">
        <v>0</v>
      </c>
      <c r="AI1629">
        <v>0</v>
      </c>
    </row>
    <row r="1630" spans="1:35" x14ac:dyDescent="0.25">
      <c r="A1630" t="s">
        <v>21873</v>
      </c>
      <c r="B1630">
        <v>213</v>
      </c>
      <c r="E1630">
        <v>43</v>
      </c>
      <c r="I1630" t="s">
        <v>22084</v>
      </c>
      <c r="J1630" t="s">
        <v>22089</v>
      </c>
      <c r="L1630" t="s">
        <v>22135</v>
      </c>
      <c r="M1630" t="s">
        <v>22217</v>
      </c>
      <c r="N1630" t="s">
        <v>23650</v>
      </c>
      <c r="O1630" t="s">
        <v>27930</v>
      </c>
      <c r="P1630">
        <v>7</v>
      </c>
      <c r="Q1630">
        <v>1</v>
      </c>
      <c r="R1630">
        <v>2.35</v>
      </c>
      <c r="S1630">
        <v>2.37</v>
      </c>
      <c r="T1630">
        <v>419.46</v>
      </c>
      <c r="U1630">
        <v>111.5</v>
      </c>
      <c r="V1630">
        <v>1.79</v>
      </c>
      <c r="X1630">
        <v>5.79</v>
      </c>
      <c r="Y1630">
        <v>2</v>
      </c>
      <c r="Z1630" t="s">
        <v>4250</v>
      </c>
      <c r="AA1630">
        <v>0</v>
      </c>
      <c r="AB1630">
        <v>3</v>
      </c>
      <c r="AC1630">
        <v>4.5169523809523806</v>
      </c>
      <c r="AE1630" t="s">
        <v>7949</v>
      </c>
      <c r="AH1630">
        <v>0</v>
      </c>
      <c r="AI1630">
        <v>0</v>
      </c>
    </row>
    <row r="1631" spans="1:35" x14ac:dyDescent="0.25">
      <c r="A1631" t="s">
        <v>21874</v>
      </c>
      <c r="B1631">
        <v>40</v>
      </c>
      <c r="E1631">
        <v>9.1999999999999993</v>
      </c>
      <c r="I1631" t="s">
        <v>22084</v>
      </c>
      <c r="J1631" t="s">
        <v>22089</v>
      </c>
      <c r="L1631" t="s">
        <v>22135</v>
      </c>
      <c r="M1631" t="s">
        <v>22217</v>
      </c>
      <c r="N1631" t="s">
        <v>23651</v>
      </c>
      <c r="O1631" t="s">
        <v>27931</v>
      </c>
      <c r="P1631">
        <v>7</v>
      </c>
      <c r="Q1631">
        <v>1</v>
      </c>
      <c r="R1631">
        <v>3.58</v>
      </c>
      <c r="S1631">
        <v>3.59</v>
      </c>
      <c r="T1631">
        <v>454.84</v>
      </c>
      <c r="U1631">
        <v>96.94</v>
      </c>
      <c r="V1631">
        <v>1.98</v>
      </c>
      <c r="X1631">
        <v>5.72</v>
      </c>
      <c r="Y1631">
        <v>2</v>
      </c>
      <c r="Z1631" t="s">
        <v>4250</v>
      </c>
      <c r="AA1631">
        <v>0</v>
      </c>
      <c r="AB1631">
        <v>3</v>
      </c>
      <c r="AC1631">
        <v>3.8395714285714289</v>
      </c>
      <c r="AE1631" t="s">
        <v>7949</v>
      </c>
      <c r="AH1631">
        <v>0</v>
      </c>
      <c r="AI1631">
        <v>0</v>
      </c>
    </row>
    <row r="1632" spans="1:35" x14ac:dyDescent="0.25">
      <c r="A1632" t="s">
        <v>21875</v>
      </c>
      <c r="B1632">
        <v>63</v>
      </c>
      <c r="E1632">
        <v>14</v>
      </c>
      <c r="I1632" t="s">
        <v>22084</v>
      </c>
      <c r="J1632" t="s">
        <v>22089</v>
      </c>
      <c r="L1632" t="s">
        <v>22135</v>
      </c>
      <c r="M1632" t="s">
        <v>22217</v>
      </c>
      <c r="N1632" t="s">
        <v>23652</v>
      </c>
      <c r="O1632" t="s">
        <v>27932</v>
      </c>
      <c r="P1632">
        <v>8</v>
      </c>
      <c r="Q1632">
        <v>1</v>
      </c>
      <c r="R1632">
        <v>1.77</v>
      </c>
      <c r="S1632">
        <v>1.79</v>
      </c>
      <c r="T1632">
        <v>409.43</v>
      </c>
      <c r="U1632">
        <v>120.73</v>
      </c>
      <c r="V1632">
        <v>0.92</v>
      </c>
      <c r="X1632">
        <v>5.87</v>
      </c>
      <c r="Y1632">
        <v>2</v>
      </c>
      <c r="Z1632" t="s">
        <v>4250</v>
      </c>
      <c r="AA1632">
        <v>0</v>
      </c>
      <c r="AB1632">
        <v>3</v>
      </c>
      <c r="AC1632">
        <v>4.480261904761905</v>
      </c>
      <c r="AE1632" t="s">
        <v>7949</v>
      </c>
      <c r="AH1632">
        <v>0</v>
      </c>
      <c r="AI1632">
        <v>0</v>
      </c>
    </row>
    <row r="1633" spans="1:35" x14ac:dyDescent="0.25">
      <c r="A1633" t="s">
        <v>21876</v>
      </c>
      <c r="B1633">
        <v>224</v>
      </c>
      <c r="E1633">
        <v>53</v>
      </c>
      <c r="I1633" t="s">
        <v>22084</v>
      </c>
      <c r="J1633" t="s">
        <v>22089</v>
      </c>
      <c r="L1633" t="s">
        <v>22135</v>
      </c>
      <c r="M1633" t="s">
        <v>22217</v>
      </c>
      <c r="N1633" t="s">
        <v>23653</v>
      </c>
      <c r="O1633" t="s">
        <v>27933</v>
      </c>
      <c r="P1633">
        <v>7</v>
      </c>
      <c r="Q1633">
        <v>1</v>
      </c>
      <c r="R1633">
        <v>2.44</v>
      </c>
      <c r="S1633">
        <v>2.4500000000000002</v>
      </c>
      <c r="T1633">
        <v>438.39</v>
      </c>
      <c r="U1633">
        <v>96.94</v>
      </c>
      <c r="V1633">
        <v>1.47</v>
      </c>
      <c r="X1633">
        <v>5.72</v>
      </c>
      <c r="Y1633">
        <v>2</v>
      </c>
      <c r="Z1633" t="s">
        <v>4250</v>
      </c>
      <c r="AA1633">
        <v>0</v>
      </c>
      <c r="AB1633">
        <v>3</v>
      </c>
      <c r="AC1633">
        <v>4.8220714285714283</v>
      </c>
      <c r="AE1633" t="s">
        <v>7949</v>
      </c>
      <c r="AH1633">
        <v>0</v>
      </c>
      <c r="AI1633">
        <v>0</v>
      </c>
    </row>
    <row r="1634" spans="1:35" x14ac:dyDescent="0.25">
      <c r="A1634" t="s">
        <v>21842</v>
      </c>
      <c r="B1634">
        <v>25</v>
      </c>
      <c r="E1634">
        <v>6.1</v>
      </c>
      <c r="I1634" t="s">
        <v>22084</v>
      </c>
      <c r="J1634" t="s">
        <v>22089</v>
      </c>
      <c r="L1634" t="s">
        <v>22135</v>
      </c>
      <c r="M1634" t="s">
        <v>22217</v>
      </c>
      <c r="N1634" t="s">
        <v>23619</v>
      </c>
      <c r="O1634" t="s">
        <v>27899</v>
      </c>
      <c r="P1634">
        <v>7</v>
      </c>
      <c r="Q1634">
        <v>1</v>
      </c>
      <c r="R1634">
        <v>2.2799999999999998</v>
      </c>
      <c r="S1634">
        <v>2.29</v>
      </c>
      <c r="T1634">
        <v>420.4</v>
      </c>
      <c r="U1634">
        <v>96.94</v>
      </c>
      <c r="V1634">
        <v>1.33</v>
      </c>
      <c r="X1634">
        <v>5.72</v>
      </c>
      <c r="Y1634">
        <v>2</v>
      </c>
      <c r="Z1634" t="s">
        <v>4250</v>
      </c>
      <c r="AA1634">
        <v>0</v>
      </c>
      <c r="AB1634">
        <v>3</v>
      </c>
      <c r="AC1634">
        <v>5.0305714285714282</v>
      </c>
      <c r="AE1634" t="s">
        <v>7949</v>
      </c>
      <c r="AH1634">
        <v>0</v>
      </c>
      <c r="AI1634">
        <v>0</v>
      </c>
    </row>
    <row r="1635" spans="1:35" x14ac:dyDescent="0.25">
      <c r="A1635" t="s">
        <v>21842</v>
      </c>
      <c r="B1635">
        <v>23</v>
      </c>
      <c r="E1635">
        <v>7.3</v>
      </c>
      <c r="I1635" t="s">
        <v>22084</v>
      </c>
      <c r="J1635" t="s">
        <v>22089</v>
      </c>
      <c r="L1635" t="s">
        <v>22135</v>
      </c>
      <c r="M1635" t="s">
        <v>22217</v>
      </c>
      <c r="N1635" t="s">
        <v>23619</v>
      </c>
      <c r="O1635" t="s">
        <v>27899</v>
      </c>
      <c r="P1635">
        <v>7</v>
      </c>
      <c r="Q1635">
        <v>1</v>
      </c>
      <c r="R1635">
        <v>2.2799999999999998</v>
      </c>
      <c r="S1635">
        <v>2.29</v>
      </c>
      <c r="T1635">
        <v>420.4</v>
      </c>
      <c r="U1635">
        <v>96.94</v>
      </c>
      <c r="V1635">
        <v>1.33</v>
      </c>
      <c r="X1635">
        <v>5.72</v>
      </c>
      <c r="Y1635">
        <v>2</v>
      </c>
      <c r="Z1635" t="s">
        <v>4250</v>
      </c>
      <c r="AA1635">
        <v>0</v>
      </c>
      <c r="AB1635">
        <v>3</v>
      </c>
      <c r="AC1635">
        <v>5.0305714285714282</v>
      </c>
      <c r="AE1635" t="s">
        <v>7949</v>
      </c>
      <c r="AH1635">
        <v>0</v>
      </c>
      <c r="AI1635">
        <v>0</v>
      </c>
    </row>
    <row r="1636" spans="1:35" x14ac:dyDescent="0.25">
      <c r="A1636" t="s">
        <v>21877</v>
      </c>
      <c r="B1636">
        <v>21</v>
      </c>
      <c r="E1636">
        <v>16</v>
      </c>
      <c r="I1636" t="s">
        <v>22084</v>
      </c>
      <c r="J1636" t="s">
        <v>22089</v>
      </c>
      <c r="L1636" t="s">
        <v>22135</v>
      </c>
      <c r="M1636" t="s">
        <v>22217</v>
      </c>
      <c r="N1636" t="s">
        <v>23654</v>
      </c>
      <c r="O1636" t="s">
        <v>27934</v>
      </c>
      <c r="P1636">
        <v>8</v>
      </c>
      <c r="Q1636">
        <v>2</v>
      </c>
      <c r="R1636">
        <v>1.67</v>
      </c>
      <c r="S1636">
        <v>1.68</v>
      </c>
      <c r="T1636">
        <v>436.39</v>
      </c>
      <c r="U1636">
        <v>117.17</v>
      </c>
      <c r="V1636">
        <v>0.51</v>
      </c>
      <c r="W1636">
        <v>12.34</v>
      </c>
      <c r="X1636">
        <v>5.79</v>
      </c>
      <c r="Y1636">
        <v>2</v>
      </c>
      <c r="Z1636" t="s">
        <v>4250</v>
      </c>
      <c r="AA1636">
        <v>0</v>
      </c>
      <c r="AB1636">
        <v>4</v>
      </c>
      <c r="AC1636">
        <v>4.0486904761904761</v>
      </c>
      <c r="AE1636" t="s">
        <v>7949</v>
      </c>
      <c r="AH1636">
        <v>0</v>
      </c>
      <c r="AI1636">
        <v>0</v>
      </c>
    </row>
    <row r="1637" spans="1:35" x14ac:dyDescent="0.25">
      <c r="A1637" t="s">
        <v>21878</v>
      </c>
      <c r="B1637">
        <v>9.5</v>
      </c>
      <c r="E1637">
        <v>4.5</v>
      </c>
      <c r="I1637" t="s">
        <v>22084</v>
      </c>
      <c r="J1637" t="s">
        <v>22089</v>
      </c>
      <c r="L1637" t="s">
        <v>22135</v>
      </c>
      <c r="M1637" t="s">
        <v>22217</v>
      </c>
      <c r="N1637" t="s">
        <v>23655</v>
      </c>
      <c r="O1637" t="s">
        <v>27935</v>
      </c>
      <c r="P1637">
        <v>7</v>
      </c>
      <c r="Q1637">
        <v>1</v>
      </c>
      <c r="R1637">
        <v>3.12</v>
      </c>
      <c r="S1637">
        <v>3.13</v>
      </c>
      <c r="T1637">
        <v>436.85</v>
      </c>
      <c r="U1637">
        <v>96.94</v>
      </c>
      <c r="V1637">
        <v>1.84</v>
      </c>
      <c r="X1637">
        <v>5.72</v>
      </c>
      <c r="Y1637">
        <v>2</v>
      </c>
      <c r="Z1637" t="s">
        <v>4250</v>
      </c>
      <c r="AA1637">
        <v>0</v>
      </c>
      <c r="AB1637">
        <v>3</v>
      </c>
      <c r="AC1637">
        <v>4.4280714285714282</v>
      </c>
      <c r="AE1637" t="s">
        <v>7949</v>
      </c>
      <c r="AH1637">
        <v>0</v>
      </c>
      <c r="AI1637">
        <v>0</v>
      </c>
    </row>
    <row r="1638" spans="1:35" x14ac:dyDescent="0.25">
      <c r="A1638" t="s">
        <v>21879</v>
      </c>
      <c r="B1638">
        <v>50</v>
      </c>
      <c r="E1638">
        <v>4.8</v>
      </c>
      <c r="I1638" t="s">
        <v>22084</v>
      </c>
      <c r="J1638" t="s">
        <v>22089</v>
      </c>
      <c r="L1638" t="s">
        <v>22135</v>
      </c>
      <c r="M1638" t="s">
        <v>22217</v>
      </c>
      <c r="N1638" t="s">
        <v>23656</v>
      </c>
      <c r="O1638" t="s">
        <v>27936</v>
      </c>
      <c r="P1638">
        <v>7</v>
      </c>
      <c r="Q1638">
        <v>1</v>
      </c>
      <c r="R1638">
        <v>3.74</v>
      </c>
      <c r="S1638">
        <v>3.77</v>
      </c>
      <c r="T1638">
        <v>428.44</v>
      </c>
      <c r="U1638">
        <v>96.94</v>
      </c>
      <c r="V1638">
        <v>1.76</v>
      </c>
      <c r="X1638">
        <v>6.23</v>
      </c>
      <c r="Y1638">
        <v>2</v>
      </c>
      <c r="Z1638" t="s">
        <v>4250</v>
      </c>
      <c r="AA1638">
        <v>0</v>
      </c>
      <c r="AB1638">
        <v>4</v>
      </c>
      <c r="AC1638">
        <v>3.8581428571428571</v>
      </c>
      <c r="AE1638" t="s">
        <v>7949</v>
      </c>
      <c r="AH1638">
        <v>0</v>
      </c>
      <c r="AI1638">
        <v>0</v>
      </c>
    </row>
    <row r="1639" spans="1:35" x14ac:dyDescent="0.25">
      <c r="A1639" t="s">
        <v>21880</v>
      </c>
      <c r="B1639">
        <v>18</v>
      </c>
      <c r="E1639">
        <v>5.6</v>
      </c>
      <c r="I1639" t="s">
        <v>22084</v>
      </c>
      <c r="J1639" t="s">
        <v>22089</v>
      </c>
      <c r="L1639" t="s">
        <v>22135</v>
      </c>
      <c r="M1639" t="s">
        <v>22217</v>
      </c>
      <c r="N1639" t="s">
        <v>23657</v>
      </c>
      <c r="O1639" t="s">
        <v>27937</v>
      </c>
      <c r="P1639">
        <v>7</v>
      </c>
      <c r="Q1639">
        <v>1</v>
      </c>
      <c r="R1639">
        <v>3.02</v>
      </c>
      <c r="S1639">
        <v>3.04</v>
      </c>
      <c r="T1639">
        <v>452.41</v>
      </c>
      <c r="U1639">
        <v>96.94</v>
      </c>
      <c r="V1639">
        <v>1.72</v>
      </c>
      <c r="X1639">
        <v>5.67</v>
      </c>
      <c r="Y1639">
        <v>2</v>
      </c>
      <c r="Z1639" t="s">
        <v>4250</v>
      </c>
      <c r="AA1639">
        <v>0</v>
      </c>
      <c r="AB1639">
        <v>4</v>
      </c>
      <c r="AC1639">
        <v>4.4119285714285708</v>
      </c>
      <c r="AE1639" t="s">
        <v>7949</v>
      </c>
      <c r="AH1639">
        <v>0</v>
      </c>
      <c r="AI1639">
        <v>0</v>
      </c>
    </row>
    <row r="1640" spans="1:35" x14ac:dyDescent="0.25">
      <c r="A1640" t="s">
        <v>21881</v>
      </c>
      <c r="B1640">
        <v>24000</v>
      </c>
      <c r="H1640">
        <v>4.5</v>
      </c>
      <c r="I1640" t="s">
        <v>22085</v>
      </c>
      <c r="J1640" t="s">
        <v>22090</v>
      </c>
      <c r="K1640" t="s">
        <v>22108</v>
      </c>
      <c r="M1640" t="s">
        <v>22205</v>
      </c>
      <c r="N1640" t="s">
        <v>23658</v>
      </c>
      <c r="O1640" t="s">
        <v>27938</v>
      </c>
      <c r="P1640">
        <v>5</v>
      </c>
      <c r="Q1640">
        <v>2</v>
      </c>
      <c r="R1640">
        <v>2.79</v>
      </c>
      <c r="S1640">
        <v>2.83</v>
      </c>
      <c r="T1640">
        <v>354.44</v>
      </c>
      <c r="U1640">
        <v>83.98</v>
      </c>
      <c r="V1640">
        <v>3.57</v>
      </c>
      <c r="W1640">
        <v>8.81</v>
      </c>
      <c r="X1640">
        <v>4.58</v>
      </c>
      <c r="Y1640">
        <v>3</v>
      </c>
      <c r="Z1640" t="s">
        <v>4250</v>
      </c>
      <c r="AA1640">
        <v>0</v>
      </c>
      <c r="AB1640">
        <v>5</v>
      </c>
      <c r="AC1640">
        <v>5.1050000000000004</v>
      </c>
      <c r="AE1640" t="s">
        <v>7949</v>
      </c>
      <c r="AH1640">
        <v>0</v>
      </c>
      <c r="AI1640">
        <v>0</v>
      </c>
    </row>
    <row r="1641" spans="1:35" x14ac:dyDescent="0.25">
      <c r="A1641" t="s">
        <v>21882</v>
      </c>
      <c r="B1641">
        <v>400000</v>
      </c>
      <c r="H1641">
        <v>4.5</v>
      </c>
      <c r="I1641" t="s">
        <v>22085</v>
      </c>
      <c r="J1641" t="s">
        <v>22090</v>
      </c>
      <c r="K1641" t="s">
        <v>22108</v>
      </c>
      <c r="M1641" t="s">
        <v>22205</v>
      </c>
      <c r="N1641" t="s">
        <v>23659</v>
      </c>
      <c r="O1641" t="s">
        <v>27939</v>
      </c>
      <c r="P1641">
        <v>5</v>
      </c>
      <c r="Q1641">
        <v>2</v>
      </c>
      <c r="R1641">
        <v>2.52</v>
      </c>
      <c r="S1641">
        <v>2.59</v>
      </c>
      <c r="T1641">
        <v>340.41</v>
      </c>
      <c r="U1641">
        <v>83.98</v>
      </c>
      <c r="V1641">
        <v>3.26</v>
      </c>
      <c r="W1641">
        <v>8.5299999999999994</v>
      </c>
      <c r="X1641">
        <v>4.59</v>
      </c>
      <c r="Y1641">
        <v>3</v>
      </c>
      <c r="Z1641" t="s">
        <v>4250</v>
      </c>
      <c r="AA1641">
        <v>0</v>
      </c>
      <c r="AB1641">
        <v>5</v>
      </c>
      <c r="AC1641">
        <v>5.24</v>
      </c>
      <c r="AE1641" t="s">
        <v>7949</v>
      </c>
      <c r="AH1641">
        <v>0</v>
      </c>
      <c r="AI1641">
        <v>0</v>
      </c>
    </row>
    <row r="1642" spans="1:35" x14ac:dyDescent="0.25">
      <c r="A1642" t="s">
        <v>21883</v>
      </c>
      <c r="B1642">
        <v>16000</v>
      </c>
      <c r="H1642">
        <v>4.5</v>
      </c>
      <c r="I1642" t="s">
        <v>22085</v>
      </c>
      <c r="J1642" t="s">
        <v>22090</v>
      </c>
      <c r="K1642" t="s">
        <v>22108</v>
      </c>
      <c r="M1642" t="s">
        <v>22205</v>
      </c>
      <c r="N1642" t="s">
        <v>23660</v>
      </c>
      <c r="O1642" t="s">
        <v>27940</v>
      </c>
      <c r="P1642">
        <v>5</v>
      </c>
      <c r="Q1642">
        <v>2</v>
      </c>
      <c r="R1642">
        <v>2.5</v>
      </c>
      <c r="S1642">
        <v>2.79</v>
      </c>
      <c r="T1642">
        <v>374.85</v>
      </c>
      <c r="U1642">
        <v>83.98</v>
      </c>
      <c r="V1642">
        <v>3.91</v>
      </c>
      <c r="W1642">
        <v>7.79</v>
      </c>
      <c r="X1642">
        <v>4.29</v>
      </c>
      <c r="Y1642">
        <v>3</v>
      </c>
      <c r="Z1642" t="s">
        <v>4250</v>
      </c>
      <c r="AA1642">
        <v>0</v>
      </c>
      <c r="AB1642">
        <v>5</v>
      </c>
      <c r="AC1642">
        <v>5.143928571428571</v>
      </c>
      <c r="AE1642" t="s">
        <v>7949</v>
      </c>
      <c r="AH1642">
        <v>0</v>
      </c>
      <c r="AI1642">
        <v>0</v>
      </c>
    </row>
    <row r="1643" spans="1:35" x14ac:dyDescent="0.25">
      <c r="A1643" t="s">
        <v>21884</v>
      </c>
      <c r="B1643">
        <v>30000</v>
      </c>
      <c r="H1643">
        <v>4.5</v>
      </c>
      <c r="I1643" t="s">
        <v>22085</v>
      </c>
      <c r="J1643" t="s">
        <v>22090</v>
      </c>
      <c r="K1643" t="s">
        <v>22108</v>
      </c>
      <c r="M1643" t="s">
        <v>22205</v>
      </c>
      <c r="N1643" t="s">
        <v>23661</v>
      </c>
      <c r="O1643" t="s">
        <v>27941</v>
      </c>
      <c r="P1643">
        <v>5</v>
      </c>
      <c r="Q1643">
        <v>2</v>
      </c>
      <c r="R1643">
        <v>2.71</v>
      </c>
      <c r="S1643">
        <v>3</v>
      </c>
      <c r="T1643">
        <v>419.3</v>
      </c>
      <c r="U1643">
        <v>83.98</v>
      </c>
      <c r="V1643">
        <v>4.0199999999999996</v>
      </c>
      <c r="W1643">
        <v>7.79</v>
      </c>
      <c r="X1643">
        <v>4.29</v>
      </c>
      <c r="Y1643">
        <v>3</v>
      </c>
      <c r="Z1643" t="s">
        <v>4250</v>
      </c>
      <c r="AA1643">
        <v>0</v>
      </c>
      <c r="AB1643">
        <v>5</v>
      </c>
      <c r="AC1643">
        <v>4.7214285714285724</v>
      </c>
      <c r="AE1643" t="s">
        <v>7949</v>
      </c>
      <c r="AH1643">
        <v>0</v>
      </c>
      <c r="AI1643">
        <v>0</v>
      </c>
    </row>
    <row r="1644" spans="1:35" x14ac:dyDescent="0.25">
      <c r="A1644" t="s">
        <v>21885</v>
      </c>
      <c r="B1644">
        <v>110000</v>
      </c>
      <c r="H1644">
        <v>4.5</v>
      </c>
      <c r="I1644" t="s">
        <v>22085</v>
      </c>
      <c r="J1644" t="s">
        <v>22090</v>
      </c>
      <c r="K1644" t="s">
        <v>22108</v>
      </c>
      <c r="M1644" t="s">
        <v>22205</v>
      </c>
      <c r="N1644" t="s">
        <v>23662</v>
      </c>
      <c r="O1644" t="s">
        <v>27942</v>
      </c>
      <c r="P1644">
        <v>5</v>
      </c>
      <c r="Q1644">
        <v>2</v>
      </c>
      <c r="R1644">
        <v>2.5099999999999998</v>
      </c>
      <c r="S1644">
        <v>2.72</v>
      </c>
      <c r="T1644">
        <v>358.4</v>
      </c>
      <c r="U1644">
        <v>83.98</v>
      </c>
      <c r="V1644">
        <v>3.4</v>
      </c>
      <c r="W1644">
        <v>7.99</v>
      </c>
      <c r="X1644">
        <v>4.41</v>
      </c>
      <c r="Y1644">
        <v>3</v>
      </c>
      <c r="Z1644" t="s">
        <v>4250</v>
      </c>
      <c r="AA1644">
        <v>0</v>
      </c>
      <c r="AB1644">
        <v>5</v>
      </c>
      <c r="AC1644">
        <v>5.2450000000000001</v>
      </c>
      <c r="AE1644" t="s">
        <v>7949</v>
      </c>
      <c r="AH1644">
        <v>0</v>
      </c>
      <c r="AI1644">
        <v>0</v>
      </c>
    </row>
    <row r="1645" spans="1:35" x14ac:dyDescent="0.25">
      <c r="A1645" t="s">
        <v>21886</v>
      </c>
      <c r="B1645">
        <v>69000</v>
      </c>
      <c r="H1645">
        <v>4.5</v>
      </c>
      <c r="I1645" t="s">
        <v>22085</v>
      </c>
      <c r="J1645" t="s">
        <v>22090</v>
      </c>
      <c r="K1645" t="s">
        <v>22108</v>
      </c>
      <c r="M1645" t="s">
        <v>22205</v>
      </c>
      <c r="N1645" t="s">
        <v>23663</v>
      </c>
      <c r="O1645" t="s">
        <v>27943</v>
      </c>
      <c r="P1645">
        <v>6</v>
      </c>
      <c r="Q1645">
        <v>2</v>
      </c>
      <c r="R1645">
        <v>1.97</v>
      </c>
      <c r="S1645">
        <v>2.02</v>
      </c>
      <c r="T1645">
        <v>370.43</v>
      </c>
      <c r="U1645">
        <v>93.21</v>
      </c>
      <c r="V1645">
        <v>3.27</v>
      </c>
      <c r="W1645">
        <v>8.73</v>
      </c>
      <c r="X1645">
        <v>4.68</v>
      </c>
      <c r="Y1645">
        <v>3</v>
      </c>
      <c r="Z1645" t="s">
        <v>4250</v>
      </c>
      <c r="AA1645">
        <v>0</v>
      </c>
      <c r="AB1645">
        <v>6</v>
      </c>
      <c r="AC1645">
        <v>5.3185000000000002</v>
      </c>
      <c r="AE1645" t="s">
        <v>7949</v>
      </c>
      <c r="AH1645">
        <v>0</v>
      </c>
      <c r="AI1645">
        <v>0</v>
      </c>
    </row>
    <row r="1646" spans="1:35" x14ac:dyDescent="0.25">
      <c r="A1646" t="s">
        <v>21887</v>
      </c>
      <c r="B1646">
        <v>570000</v>
      </c>
      <c r="H1646">
        <v>4.5</v>
      </c>
      <c r="I1646" t="s">
        <v>22085</v>
      </c>
      <c r="J1646" t="s">
        <v>22090</v>
      </c>
      <c r="K1646" t="s">
        <v>22108</v>
      </c>
      <c r="M1646" t="s">
        <v>22205</v>
      </c>
      <c r="N1646" t="s">
        <v>23664</v>
      </c>
      <c r="O1646" t="s">
        <v>27944</v>
      </c>
      <c r="P1646">
        <v>5</v>
      </c>
      <c r="Q1646">
        <v>2</v>
      </c>
      <c r="R1646">
        <v>3.26</v>
      </c>
      <c r="S1646">
        <v>3.31</v>
      </c>
      <c r="T1646">
        <v>380.47</v>
      </c>
      <c r="U1646">
        <v>83.98</v>
      </c>
      <c r="V1646">
        <v>3.99</v>
      </c>
      <c r="W1646">
        <v>8.7100000000000009</v>
      </c>
      <c r="X1646">
        <v>4.57</v>
      </c>
      <c r="Y1646">
        <v>3</v>
      </c>
      <c r="Z1646" t="s">
        <v>4250</v>
      </c>
      <c r="AA1646">
        <v>0</v>
      </c>
      <c r="AB1646">
        <v>7</v>
      </c>
      <c r="AC1646">
        <v>4.5687857142857142</v>
      </c>
      <c r="AE1646" t="s">
        <v>7949</v>
      </c>
      <c r="AH1646">
        <v>0</v>
      </c>
      <c r="AI1646">
        <v>0</v>
      </c>
    </row>
    <row r="1647" spans="1:35" x14ac:dyDescent="0.25">
      <c r="A1647" t="s">
        <v>21888</v>
      </c>
      <c r="B1647">
        <v>317000</v>
      </c>
      <c r="H1647">
        <v>4.5</v>
      </c>
      <c r="I1647" t="s">
        <v>22085</v>
      </c>
      <c r="J1647" t="s">
        <v>22090</v>
      </c>
      <c r="K1647" t="s">
        <v>22108</v>
      </c>
      <c r="M1647" t="s">
        <v>22205</v>
      </c>
      <c r="N1647" t="s">
        <v>23665</v>
      </c>
      <c r="O1647" t="s">
        <v>27945</v>
      </c>
      <c r="P1647">
        <v>6</v>
      </c>
      <c r="Q1647">
        <v>2</v>
      </c>
      <c r="R1647">
        <v>2.09</v>
      </c>
      <c r="S1647">
        <v>2.13</v>
      </c>
      <c r="T1647">
        <v>397.5</v>
      </c>
      <c r="U1647">
        <v>87.22</v>
      </c>
      <c r="V1647">
        <v>3.63</v>
      </c>
      <c r="W1647">
        <v>8.8000000000000007</v>
      </c>
      <c r="X1647">
        <v>4.37</v>
      </c>
      <c r="Y1647">
        <v>3</v>
      </c>
      <c r="Z1647" t="s">
        <v>4250</v>
      </c>
      <c r="AA1647">
        <v>0</v>
      </c>
      <c r="AB1647">
        <v>6</v>
      </c>
      <c r="AC1647">
        <v>5.1871428571428577</v>
      </c>
      <c r="AE1647" t="s">
        <v>7949</v>
      </c>
      <c r="AH1647">
        <v>0</v>
      </c>
      <c r="AI1647">
        <v>0</v>
      </c>
    </row>
    <row r="1648" spans="1:35" x14ac:dyDescent="0.25">
      <c r="A1648" t="s">
        <v>21889</v>
      </c>
      <c r="B1648">
        <v>15000</v>
      </c>
      <c r="H1648">
        <v>4.5</v>
      </c>
      <c r="I1648" t="s">
        <v>22085</v>
      </c>
      <c r="J1648" t="s">
        <v>22090</v>
      </c>
      <c r="K1648" t="s">
        <v>22108</v>
      </c>
      <c r="M1648" t="s">
        <v>22205</v>
      </c>
      <c r="N1648" t="s">
        <v>23666</v>
      </c>
      <c r="O1648" t="s">
        <v>27946</v>
      </c>
      <c r="P1648">
        <v>6</v>
      </c>
      <c r="Q1648">
        <v>2</v>
      </c>
      <c r="R1648">
        <v>2.27</v>
      </c>
      <c r="S1648">
        <v>2.31</v>
      </c>
      <c r="T1648">
        <v>397.5</v>
      </c>
      <c r="U1648">
        <v>87.22</v>
      </c>
      <c r="V1648">
        <v>3.63</v>
      </c>
      <c r="W1648">
        <v>8.81</v>
      </c>
      <c r="X1648">
        <v>5.35</v>
      </c>
      <c r="Y1648">
        <v>3</v>
      </c>
      <c r="Z1648" t="s">
        <v>4250</v>
      </c>
      <c r="AA1648">
        <v>0</v>
      </c>
      <c r="AB1648">
        <v>6</v>
      </c>
      <c r="AC1648">
        <v>5.0971428571428579</v>
      </c>
      <c r="AE1648" t="s">
        <v>7949</v>
      </c>
      <c r="AH1648">
        <v>0</v>
      </c>
      <c r="AI1648">
        <v>0</v>
      </c>
    </row>
    <row r="1649" spans="1:35" x14ac:dyDescent="0.25">
      <c r="A1649" t="s">
        <v>21890</v>
      </c>
      <c r="B1649">
        <v>219000</v>
      </c>
      <c r="H1649">
        <v>4.5</v>
      </c>
      <c r="I1649" t="s">
        <v>22085</v>
      </c>
      <c r="J1649" t="s">
        <v>22090</v>
      </c>
      <c r="K1649" t="s">
        <v>22108</v>
      </c>
      <c r="M1649" t="s">
        <v>22205</v>
      </c>
      <c r="N1649" t="s">
        <v>23667</v>
      </c>
      <c r="O1649" t="s">
        <v>27947</v>
      </c>
      <c r="P1649">
        <v>5</v>
      </c>
      <c r="Q1649">
        <v>2</v>
      </c>
      <c r="R1649">
        <v>3.34</v>
      </c>
      <c r="S1649">
        <v>3.38</v>
      </c>
      <c r="T1649">
        <v>368.46</v>
      </c>
      <c r="U1649">
        <v>83.98</v>
      </c>
      <c r="V1649">
        <v>3.88</v>
      </c>
      <c r="W1649">
        <v>8.8000000000000007</v>
      </c>
      <c r="X1649">
        <v>4.5999999999999996</v>
      </c>
      <c r="Y1649">
        <v>3</v>
      </c>
      <c r="Z1649" t="s">
        <v>4250</v>
      </c>
      <c r="AA1649">
        <v>0</v>
      </c>
      <c r="AB1649">
        <v>5</v>
      </c>
      <c r="AC1649">
        <v>4.5795714285714286</v>
      </c>
      <c r="AE1649" t="s">
        <v>7949</v>
      </c>
      <c r="AH1649">
        <v>0</v>
      </c>
      <c r="AI1649">
        <v>0</v>
      </c>
    </row>
    <row r="1650" spans="1:35" x14ac:dyDescent="0.25">
      <c r="A1650" t="s">
        <v>21891</v>
      </c>
      <c r="B1650">
        <v>19000</v>
      </c>
      <c r="H1650">
        <v>4.5</v>
      </c>
      <c r="I1650" t="s">
        <v>22085</v>
      </c>
      <c r="J1650" t="s">
        <v>22090</v>
      </c>
      <c r="K1650" t="s">
        <v>22108</v>
      </c>
      <c r="M1650" t="s">
        <v>22205</v>
      </c>
      <c r="N1650" t="s">
        <v>23668</v>
      </c>
      <c r="O1650" t="s">
        <v>27948</v>
      </c>
      <c r="P1650">
        <v>5</v>
      </c>
      <c r="Q1650">
        <v>2</v>
      </c>
      <c r="R1650">
        <v>4.21</v>
      </c>
      <c r="S1650">
        <v>4.25</v>
      </c>
      <c r="T1650">
        <v>430.53</v>
      </c>
      <c r="U1650">
        <v>83.98</v>
      </c>
      <c r="V1650">
        <v>5.23</v>
      </c>
      <c r="W1650">
        <v>8.8000000000000007</v>
      </c>
      <c r="X1650">
        <v>4.63</v>
      </c>
      <c r="Y1650">
        <v>4</v>
      </c>
      <c r="Z1650" t="s">
        <v>4250</v>
      </c>
      <c r="AA1650">
        <v>1</v>
      </c>
      <c r="AB1650">
        <v>6</v>
      </c>
      <c r="AC1650">
        <v>3.3712142857142862</v>
      </c>
      <c r="AE1650" t="s">
        <v>7949</v>
      </c>
      <c r="AH1650">
        <v>0</v>
      </c>
      <c r="AI1650">
        <v>0</v>
      </c>
    </row>
    <row r="1651" spans="1:35" x14ac:dyDescent="0.25">
      <c r="A1651" t="s">
        <v>21892</v>
      </c>
      <c r="B1651">
        <v>37000</v>
      </c>
      <c r="H1651">
        <v>4.5</v>
      </c>
      <c r="I1651" t="s">
        <v>22085</v>
      </c>
      <c r="J1651" t="s">
        <v>22090</v>
      </c>
      <c r="K1651" t="s">
        <v>22108</v>
      </c>
      <c r="M1651" t="s">
        <v>22205</v>
      </c>
      <c r="N1651" t="s">
        <v>23669</v>
      </c>
      <c r="O1651" t="s">
        <v>27949</v>
      </c>
      <c r="P1651">
        <v>6</v>
      </c>
      <c r="Q1651">
        <v>3</v>
      </c>
      <c r="R1651">
        <v>2.39</v>
      </c>
      <c r="S1651">
        <v>2.4300000000000002</v>
      </c>
      <c r="T1651">
        <v>412.52</v>
      </c>
      <c r="U1651">
        <v>104.21</v>
      </c>
      <c r="V1651">
        <v>3.49</v>
      </c>
      <c r="W1651">
        <v>8.8000000000000007</v>
      </c>
      <c r="X1651">
        <v>4.7</v>
      </c>
      <c r="Y1651">
        <v>3</v>
      </c>
      <c r="Z1651" t="s">
        <v>4250</v>
      </c>
      <c r="AA1651">
        <v>0</v>
      </c>
      <c r="AB1651">
        <v>8</v>
      </c>
      <c r="AC1651">
        <v>4.1228571428571428</v>
      </c>
      <c r="AE1651" t="s">
        <v>7949</v>
      </c>
      <c r="AH1651">
        <v>0</v>
      </c>
      <c r="AI1651">
        <v>0</v>
      </c>
    </row>
    <row r="1652" spans="1:35" x14ac:dyDescent="0.25">
      <c r="A1652" t="s">
        <v>21893</v>
      </c>
      <c r="B1652">
        <v>21000</v>
      </c>
      <c r="H1652">
        <v>4.5</v>
      </c>
      <c r="I1652" t="s">
        <v>22085</v>
      </c>
      <c r="J1652" t="s">
        <v>22090</v>
      </c>
      <c r="K1652" t="s">
        <v>22108</v>
      </c>
      <c r="M1652" t="s">
        <v>22205</v>
      </c>
      <c r="N1652" t="s">
        <v>23670</v>
      </c>
      <c r="O1652" t="s">
        <v>27950</v>
      </c>
      <c r="P1652">
        <v>7</v>
      </c>
      <c r="Q1652">
        <v>2</v>
      </c>
      <c r="R1652">
        <v>1.99</v>
      </c>
      <c r="S1652">
        <v>2.0299999999999998</v>
      </c>
      <c r="T1652">
        <v>412.47</v>
      </c>
      <c r="U1652">
        <v>102.44</v>
      </c>
      <c r="V1652">
        <v>3.34</v>
      </c>
      <c r="W1652">
        <v>8.8000000000000007</v>
      </c>
      <c r="X1652">
        <v>4.5</v>
      </c>
      <c r="Y1652">
        <v>3</v>
      </c>
      <c r="Z1652" t="s">
        <v>4250</v>
      </c>
      <c r="AA1652">
        <v>0</v>
      </c>
      <c r="AB1652">
        <v>5</v>
      </c>
      <c r="AC1652">
        <v>4.7105476190476194</v>
      </c>
      <c r="AE1652" t="s">
        <v>7949</v>
      </c>
      <c r="AH1652">
        <v>0</v>
      </c>
      <c r="AI1652">
        <v>0</v>
      </c>
    </row>
    <row r="1653" spans="1:35" x14ac:dyDescent="0.25">
      <c r="A1653" t="s">
        <v>21894</v>
      </c>
      <c r="B1653">
        <v>3</v>
      </c>
      <c r="H1653">
        <v>4.5</v>
      </c>
      <c r="I1653" t="s">
        <v>22085</v>
      </c>
      <c r="J1653" t="s">
        <v>22090</v>
      </c>
      <c r="K1653" t="s">
        <v>19876</v>
      </c>
      <c r="M1653" t="s">
        <v>22218</v>
      </c>
      <c r="N1653" t="s">
        <v>23671</v>
      </c>
      <c r="O1653" t="s">
        <v>27951</v>
      </c>
      <c r="P1653">
        <v>6</v>
      </c>
      <c r="Q1653">
        <v>4</v>
      </c>
      <c r="R1653">
        <v>2.5299999999999998</v>
      </c>
      <c r="S1653">
        <v>3.43</v>
      </c>
      <c r="T1653">
        <v>618.72</v>
      </c>
      <c r="U1653">
        <v>110.77</v>
      </c>
      <c r="V1653">
        <v>4.5599999999999996</v>
      </c>
      <c r="W1653">
        <v>13.96</v>
      </c>
      <c r="X1653">
        <v>8.31</v>
      </c>
      <c r="Y1653">
        <v>3</v>
      </c>
      <c r="Z1653" t="s">
        <v>4250</v>
      </c>
      <c r="AA1653">
        <v>1</v>
      </c>
      <c r="AB1653">
        <v>12</v>
      </c>
      <c r="AC1653">
        <v>2.6726666666666659</v>
      </c>
      <c r="AE1653" t="s">
        <v>7949</v>
      </c>
      <c r="AH1653">
        <v>0</v>
      </c>
      <c r="AI1653">
        <v>0</v>
      </c>
    </row>
    <row r="1654" spans="1:35" x14ac:dyDescent="0.25">
      <c r="A1654" t="s">
        <v>21895</v>
      </c>
      <c r="B1654">
        <v>2</v>
      </c>
      <c r="H1654">
        <v>4.5</v>
      </c>
      <c r="I1654" t="s">
        <v>22085</v>
      </c>
      <c r="J1654" t="s">
        <v>22090</v>
      </c>
      <c r="K1654" t="s">
        <v>19876</v>
      </c>
      <c r="M1654" t="s">
        <v>22218</v>
      </c>
      <c r="N1654" t="s">
        <v>23672</v>
      </c>
      <c r="O1654" t="s">
        <v>27952</v>
      </c>
      <c r="P1654">
        <v>6</v>
      </c>
      <c r="Q1654">
        <v>3</v>
      </c>
      <c r="R1654">
        <v>3.63</v>
      </c>
      <c r="S1654">
        <v>4.4000000000000004</v>
      </c>
      <c r="T1654">
        <v>628.72</v>
      </c>
      <c r="U1654">
        <v>103.67</v>
      </c>
      <c r="V1654">
        <v>4.49</v>
      </c>
      <c r="W1654">
        <v>13.78</v>
      </c>
      <c r="X1654">
        <v>8.26</v>
      </c>
      <c r="Y1654">
        <v>4</v>
      </c>
      <c r="Z1654" t="s">
        <v>4250</v>
      </c>
      <c r="AA1654">
        <v>1</v>
      </c>
      <c r="AB1654">
        <v>10</v>
      </c>
      <c r="AC1654">
        <v>2.0659999999999998</v>
      </c>
      <c r="AE1654" t="s">
        <v>7949</v>
      </c>
      <c r="AH1654">
        <v>0</v>
      </c>
      <c r="AI1654">
        <v>0</v>
      </c>
    </row>
    <row r="1655" spans="1:35" x14ac:dyDescent="0.25">
      <c r="A1655" t="s">
        <v>21896</v>
      </c>
      <c r="B1655">
        <v>34</v>
      </c>
      <c r="H1655">
        <v>4.5</v>
      </c>
      <c r="I1655" t="s">
        <v>22085</v>
      </c>
      <c r="J1655" t="s">
        <v>22090</v>
      </c>
      <c r="K1655" t="s">
        <v>19876</v>
      </c>
      <c r="M1655" t="s">
        <v>22218</v>
      </c>
      <c r="N1655" t="s">
        <v>23673</v>
      </c>
      <c r="O1655" t="s">
        <v>27953</v>
      </c>
      <c r="P1655">
        <v>6</v>
      </c>
      <c r="Q1655">
        <v>3</v>
      </c>
      <c r="R1655">
        <v>2.99</v>
      </c>
      <c r="S1655">
        <v>4.08</v>
      </c>
      <c r="T1655">
        <v>560.72</v>
      </c>
      <c r="U1655">
        <v>103.67</v>
      </c>
      <c r="V1655">
        <v>3.48</v>
      </c>
      <c r="W1655">
        <v>13.75</v>
      </c>
      <c r="X1655">
        <v>8.41</v>
      </c>
      <c r="Y1655">
        <v>4</v>
      </c>
      <c r="Z1655" t="s">
        <v>4250</v>
      </c>
      <c r="AA1655">
        <v>1</v>
      </c>
      <c r="AB1655">
        <v>10</v>
      </c>
      <c r="AC1655">
        <v>2.4710000000000001</v>
      </c>
      <c r="AE1655" t="s">
        <v>7949</v>
      </c>
      <c r="AH1655">
        <v>0</v>
      </c>
      <c r="AI1655">
        <v>0</v>
      </c>
    </row>
    <row r="1656" spans="1:35" x14ac:dyDescent="0.25">
      <c r="A1656" t="s">
        <v>21897</v>
      </c>
      <c r="B1656">
        <v>120</v>
      </c>
      <c r="H1656">
        <v>4.5</v>
      </c>
      <c r="I1656" t="s">
        <v>22085</v>
      </c>
      <c r="J1656" t="s">
        <v>22090</v>
      </c>
      <c r="K1656" t="s">
        <v>19876</v>
      </c>
      <c r="M1656" t="s">
        <v>22218</v>
      </c>
      <c r="N1656" t="s">
        <v>23674</v>
      </c>
      <c r="O1656" t="s">
        <v>27954</v>
      </c>
      <c r="P1656">
        <v>6</v>
      </c>
      <c r="Q1656">
        <v>4</v>
      </c>
      <c r="R1656">
        <v>1.9</v>
      </c>
      <c r="S1656">
        <v>3.11</v>
      </c>
      <c r="T1656">
        <v>550.73</v>
      </c>
      <c r="U1656">
        <v>110.77</v>
      </c>
      <c r="V1656">
        <v>3.54</v>
      </c>
      <c r="W1656">
        <v>13.81</v>
      </c>
      <c r="X1656">
        <v>8.4700000000000006</v>
      </c>
      <c r="Y1656">
        <v>3</v>
      </c>
      <c r="Z1656" t="s">
        <v>4250</v>
      </c>
      <c r="AA1656">
        <v>1</v>
      </c>
      <c r="AB1656">
        <v>12</v>
      </c>
      <c r="AC1656">
        <v>3.0176666666666669</v>
      </c>
      <c r="AE1656" t="s">
        <v>7949</v>
      </c>
      <c r="AH1656">
        <v>0</v>
      </c>
      <c r="AI1656">
        <v>0</v>
      </c>
    </row>
    <row r="1657" spans="1:35" x14ac:dyDescent="0.25">
      <c r="A1657" t="s">
        <v>21898</v>
      </c>
      <c r="B1657">
        <v>5</v>
      </c>
      <c r="H1657">
        <v>4.5</v>
      </c>
      <c r="I1657" t="s">
        <v>22085</v>
      </c>
      <c r="J1657" t="s">
        <v>22090</v>
      </c>
      <c r="K1657" t="s">
        <v>19876</v>
      </c>
      <c r="M1657" t="s">
        <v>22218</v>
      </c>
      <c r="N1657" t="s">
        <v>23675</v>
      </c>
      <c r="O1657" t="s">
        <v>27955</v>
      </c>
      <c r="P1657">
        <v>6</v>
      </c>
      <c r="Q1657">
        <v>3</v>
      </c>
      <c r="R1657">
        <v>3.79</v>
      </c>
      <c r="S1657">
        <v>5.97</v>
      </c>
      <c r="T1657">
        <v>596.84</v>
      </c>
      <c r="U1657">
        <v>103.67</v>
      </c>
      <c r="V1657">
        <v>4.88</v>
      </c>
      <c r="W1657">
        <v>13.79</v>
      </c>
      <c r="X1657">
        <v>9.69</v>
      </c>
      <c r="Y1657">
        <v>3</v>
      </c>
      <c r="Z1657" t="s">
        <v>4250</v>
      </c>
      <c r="AA1657">
        <v>1</v>
      </c>
      <c r="AB1657">
        <v>13</v>
      </c>
      <c r="AC1657">
        <v>0.97100000000000031</v>
      </c>
      <c r="AE1657" t="s">
        <v>7952</v>
      </c>
      <c r="AH1657">
        <v>0</v>
      </c>
      <c r="AI1657">
        <v>0</v>
      </c>
    </row>
    <row r="1658" spans="1:35" x14ac:dyDescent="0.25">
      <c r="A1658" t="s">
        <v>21899</v>
      </c>
      <c r="B1658">
        <v>30</v>
      </c>
      <c r="H1658">
        <v>4.5</v>
      </c>
      <c r="I1658" t="s">
        <v>22085</v>
      </c>
      <c r="J1658" t="s">
        <v>22090</v>
      </c>
      <c r="K1658" t="s">
        <v>19876</v>
      </c>
      <c r="M1658" t="s">
        <v>22218</v>
      </c>
      <c r="N1658" t="s">
        <v>23676</v>
      </c>
      <c r="O1658" t="s">
        <v>27956</v>
      </c>
      <c r="P1658">
        <v>6</v>
      </c>
      <c r="Q1658">
        <v>4</v>
      </c>
      <c r="R1658">
        <v>2.74</v>
      </c>
      <c r="S1658">
        <v>5</v>
      </c>
      <c r="T1658">
        <v>586.84</v>
      </c>
      <c r="U1658">
        <v>110.77</v>
      </c>
      <c r="V1658">
        <v>4.9400000000000004</v>
      </c>
      <c r="X1658">
        <v>9.68</v>
      </c>
      <c r="Y1658">
        <v>2</v>
      </c>
      <c r="Z1658" t="s">
        <v>4250</v>
      </c>
      <c r="AA1658">
        <v>1</v>
      </c>
      <c r="AB1658">
        <v>15</v>
      </c>
      <c r="AC1658">
        <v>1.097666666666667</v>
      </c>
      <c r="AE1658" t="s">
        <v>7952</v>
      </c>
      <c r="AH1658">
        <v>0</v>
      </c>
      <c r="AI1658">
        <v>0</v>
      </c>
    </row>
    <row r="1659" spans="1:35" x14ac:dyDescent="0.25">
      <c r="A1659" t="s">
        <v>21900</v>
      </c>
      <c r="B1659">
        <v>9</v>
      </c>
      <c r="H1659">
        <v>4.5</v>
      </c>
      <c r="I1659" t="s">
        <v>22085</v>
      </c>
      <c r="J1659" t="s">
        <v>22090</v>
      </c>
      <c r="K1659" t="s">
        <v>19876</v>
      </c>
      <c r="M1659" t="s">
        <v>22218</v>
      </c>
      <c r="N1659" t="s">
        <v>23677</v>
      </c>
      <c r="O1659" t="s">
        <v>27957</v>
      </c>
      <c r="P1659">
        <v>6</v>
      </c>
      <c r="Q1659">
        <v>3</v>
      </c>
      <c r="R1659">
        <v>1.93</v>
      </c>
      <c r="S1659">
        <v>4.28</v>
      </c>
      <c r="T1659">
        <v>552.74</v>
      </c>
      <c r="U1659">
        <v>103.67</v>
      </c>
      <c r="V1659">
        <v>3.61</v>
      </c>
      <c r="W1659">
        <v>13.78</v>
      </c>
      <c r="X1659">
        <v>10.029999999999999</v>
      </c>
      <c r="Y1659">
        <v>3</v>
      </c>
      <c r="Z1659" t="s">
        <v>4250</v>
      </c>
      <c r="AA1659">
        <v>1</v>
      </c>
      <c r="AB1659">
        <v>9</v>
      </c>
      <c r="AC1659">
        <v>2.0710000000000002</v>
      </c>
      <c r="AE1659" t="s">
        <v>7952</v>
      </c>
      <c r="AH1659">
        <v>0</v>
      </c>
      <c r="AI1659">
        <v>0</v>
      </c>
    </row>
    <row r="1660" spans="1:35" x14ac:dyDescent="0.25">
      <c r="A1660" t="s">
        <v>21901</v>
      </c>
      <c r="B1660">
        <v>69</v>
      </c>
      <c r="H1660">
        <v>4.5</v>
      </c>
      <c r="I1660" t="s">
        <v>22085</v>
      </c>
      <c r="J1660" t="s">
        <v>22090</v>
      </c>
      <c r="K1660" t="s">
        <v>19876</v>
      </c>
      <c r="M1660" t="s">
        <v>22218</v>
      </c>
      <c r="N1660" t="s">
        <v>23678</v>
      </c>
      <c r="O1660" t="s">
        <v>27958</v>
      </c>
      <c r="P1660">
        <v>6</v>
      </c>
      <c r="Q1660">
        <v>4</v>
      </c>
      <c r="R1660">
        <v>0.84</v>
      </c>
      <c r="S1660">
        <v>3.31</v>
      </c>
      <c r="T1660">
        <v>542.75</v>
      </c>
      <c r="U1660">
        <v>110.77</v>
      </c>
      <c r="V1660">
        <v>3.67</v>
      </c>
      <c r="X1660">
        <v>10.029999999999999</v>
      </c>
      <c r="Y1660">
        <v>2</v>
      </c>
      <c r="Z1660" t="s">
        <v>4250</v>
      </c>
      <c r="AA1660">
        <v>1</v>
      </c>
      <c r="AB1660">
        <v>11</v>
      </c>
      <c r="AC1660">
        <v>2.1526666666666672</v>
      </c>
      <c r="AE1660" t="s">
        <v>7952</v>
      </c>
      <c r="AH1660">
        <v>0</v>
      </c>
      <c r="AI1660">
        <v>0</v>
      </c>
    </row>
    <row r="1661" spans="1:35" x14ac:dyDescent="0.25">
      <c r="A1661" t="s">
        <v>21902</v>
      </c>
      <c r="B1661">
        <v>20</v>
      </c>
      <c r="H1661">
        <v>4.5</v>
      </c>
      <c r="I1661" t="s">
        <v>22085</v>
      </c>
      <c r="J1661" t="s">
        <v>22090</v>
      </c>
      <c r="K1661" t="s">
        <v>19876</v>
      </c>
      <c r="M1661" t="s">
        <v>22218</v>
      </c>
      <c r="N1661" t="s">
        <v>23679</v>
      </c>
      <c r="O1661" t="s">
        <v>27959</v>
      </c>
      <c r="P1661">
        <v>6</v>
      </c>
      <c r="Q1661">
        <v>3</v>
      </c>
      <c r="R1661">
        <v>1.85</v>
      </c>
      <c r="S1661">
        <v>2.69</v>
      </c>
      <c r="T1661">
        <v>510.66</v>
      </c>
      <c r="U1661">
        <v>103.67</v>
      </c>
      <c r="V1661">
        <v>2.44</v>
      </c>
      <c r="W1661">
        <v>13.78</v>
      </c>
      <c r="X1661">
        <v>8.32</v>
      </c>
      <c r="Y1661">
        <v>3</v>
      </c>
      <c r="Z1661" t="s">
        <v>4250</v>
      </c>
      <c r="AA1661">
        <v>1</v>
      </c>
      <c r="AB1661">
        <v>9</v>
      </c>
      <c r="AC1661">
        <v>3.5510000000000002</v>
      </c>
      <c r="AE1661" t="s">
        <v>7949</v>
      </c>
      <c r="AH1661">
        <v>0</v>
      </c>
      <c r="AI1661">
        <v>0</v>
      </c>
    </row>
    <row r="1662" spans="1:35" x14ac:dyDescent="0.25">
      <c r="A1662" t="s">
        <v>21903</v>
      </c>
      <c r="B1662">
        <v>120</v>
      </c>
      <c r="H1662">
        <v>4.5</v>
      </c>
      <c r="I1662" t="s">
        <v>22085</v>
      </c>
      <c r="J1662" t="s">
        <v>22090</v>
      </c>
      <c r="K1662" t="s">
        <v>19876</v>
      </c>
      <c r="M1662" t="s">
        <v>22218</v>
      </c>
      <c r="N1662" t="s">
        <v>23680</v>
      </c>
      <c r="O1662" t="s">
        <v>27960</v>
      </c>
      <c r="P1662">
        <v>6</v>
      </c>
      <c r="Q1662">
        <v>4</v>
      </c>
      <c r="R1662">
        <v>0.76</v>
      </c>
      <c r="S1662">
        <v>1.72</v>
      </c>
      <c r="T1662">
        <v>500.67</v>
      </c>
      <c r="U1662">
        <v>110.77</v>
      </c>
      <c r="V1662">
        <v>2.5</v>
      </c>
      <c r="X1662">
        <v>8.31</v>
      </c>
      <c r="Y1662">
        <v>2</v>
      </c>
      <c r="Z1662" t="s">
        <v>4250</v>
      </c>
      <c r="AA1662">
        <v>1</v>
      </c>
      <c r="AB1662">
        <v>11</v>
      </c>
      <c r="AC1662">
        <v>3.1526666666666672</v>
      </c>
      <c r="AE1662" t="s">
        <v>7949</v>
      </c>
      <c r="AH1662">
        <v>0</v>
      </c>
      <c r="AI1662">
        <v>0</v>
      </c>
    </row>
    <row r="1663" spans="1:35" x14ac:dyDescent="0.25">
      <c r="A1663" t="s">
        <v>21904</v>
      </c>
      <c r="B1663">
        <v>15</v>
      </c>
      <c r="H1663">
        <v>4.5</v>
      </c>
      <c r="I1663" t="s">
        <v>22085</v>
      </c>
      <c r="J1663" t="s">
        <v>22090</v>
      </c>
      <c r="K1663" t="s">
        <v>19876</v>
      </c>
      <c r="M1663" t="s">
        <v>22218</v>
      </c>
      <c r="N1663" t="s">
        <v>23681</v>
      </c>
      <c r="O1663" t="s">
        <v>27961</v>
      </c>
      <c r="P1663">
        <v>6</v>
      </c>
      <c r="Q1663">
        <v>3</v>
      </c>
      <c r="R1663">
        <v>0.48</v>
      </c>
      <c r="S1663">
        <v>2.2999999999999998</v>
      </c>
      <c r="T1663">
        <v>484.62</v>
      </c>
      <c r="U1663">
        <v>103.67</v>
      </c>
      <c r="V1663">
        <v>1.9</v>
      </c>
      <c r="W1663">
        <v>13.79</v>
      </c>
      <c r="X1663">
        <v>9.09</v>
      </c>
      <c r="Y1663">
        <v>3</v>
      </c>
      <c r="Z1663" t="s">
        <v>4250</v>
      </c>
      <c r="AA1663">
        <v>0</v>
      </c>
      <c r="AB1663">
        <v>8</v>
      </c>
      <c r="AC1663">
        <v>3.2758571428571428</v>
      </c>
      <c r="AE1663" t="s">
        <v>7952</v>
      </c>
      <c r="AH1663">
        <v>0</v>
      </c>
      <c r="AI1663">
        <v>0</v>
      </c>
    </row>
    <row r="1664" spans="1:35" x14ac:dyDescent="0.25">
      <c r="A1664" t="s">
        <v>21905</v>
      </c>
      <c r="B1664">
        <v>140</v>
      </c>
      <c r="H1664">
        <v>4.5</v>
      </c>
      <c r="I1664" t="s">
        <v>22085</v>
      </c>
      <c r="J1664" t="s">
        <v>22090</v>
      </c>
      <c r="K1664" t="s">
        <v>19876</v>
      </c>
      <c r="M1664" t="s">
        <v>22218</v>
      </c>
      <c r="N1664" t="s">
        <v>23682</v>
      </c>
      <c r="O1664" t="s">
        <v>27962</v>
      </c>
      <c r="P1664">
        <v>6</v>
      </c>
      <c r="Q1664">
        <v>4</v>
      </c>
      <c r="R1664">
        <v>-0.57999999999999996</v>
      </c>
      <c r="S1664">
        <v>1.33</v>
      </c>
      <c r="T1664">
        <v>474.63</v>
      </c>
      <c r="U1664">
        <v>110.77</v>
      </c>
      <c r="V1664">
        <v>1.97</v>
      </c>
      <c r="X1664">
        <v>9.15</v>
      </c>
      <c r="Y1664">
        <v>2</v>
      </c>
      <c r="Z1664" t="s">
        <v>4250</v>
      </c>
      <c r="AA1664">
        <v>0</v>
      </c>
      <c r="AB1664">
        <v>10</v>
      </c>
      <c r="AC1664">
        <v>2.913880952380953</v>
      </c>
      <c r="AE1664" t="s">
        <v>7952</v>
      </c>
      <c r="AH1664">
        <v>0</v>
      </c>
      <c r="AI1664">
        <v>0</v>
      </c>
    </row>
    <row r="1665" spans="1:35" x14ac:dyDescent="0.25">
      <c r="A1665" t="s">
        <v>21906</v>
      </c>
      <c r="B1665">
        <v>1500</v>
      </c>
      <c r="J1665" t="s">
        <v>22089</v>
      </c>
      <c r="L1665" t="s">
        <v>22136</v>
      </c>
      <c r="M1665" t="s">
        <v>22199</v>
      </c>
      <c r="N1665" t="s">
        <v>23683</v>
      </c>
      <c r="O1665" t="s">
        <v>27963</v>
      </c>
      <c r="P1665">
        <v>3</v>
      </c>
      <c r="Q1665">
        <v>0</v>
      </c>
      <c r="R1665">
        <v>2.12</v>
      </c>
      <c r="S1665">
        <v>2.12</v>
      </c>
      <c r="T1665">
        <v>225.31</v>
      </c>
      <c r="U1665">
        <v>21.7</v>
      </c>
      <c r="V1665">
        <v>1.94</v>
      </c>
      <c r="X1665">
        <v>1.27</v>
      </c>
      <c r="Y1665">
        <v>1</v>
      </c>
      <c r="Z1665" t="s">
        <v>7946</v>
      </c>
      <c r="AA1665">
        <v>0</v>
      </c>
      <c r="AB1665">
        <v>3</v>
      </c>
      <c r="AC1665">
        <v>5.0249999999999986</v>
      </c>
      <c r="AE1665" t="s">
        <v>7949</v>
      </c>
      <c r="AH1665">
        <v>0</v>
      </c>
      <c r="AI1665">
        <v>0</v>
      </c>
    </row>
    <row r="1666" spans="1:35" x14ac:dyDescent="0.25">
      <c r="A1666" t="s">
        <v>21907</v>
      </c>
      <c r="B1666">
        <v>165</v>
      </c>
      <c r="J1666" t="s">
        <v>22089</v>
      </c>
      <c r="L1666" t="s">
        <v>22136</v>
      </c>
      <c r="M1666" t="s">
        <v>22199</v>
      </c>
      <c r="N1666" t="s">
        <v>23684</v>
      </c>
      <c r="O1666" t="s">
        <v>27964</v>
      </c>
      <c r="P1666">
        <v>5</v>
      </c>
      <c r="Q1666">
        <v>1</v>
      </c>
      <c r="R1666">
        <v>4.96</v>
      </c>
      <c r="S1666">
        <v>4.96</v>
      </c>
      <c r="T1666">
        <v>338.41</v>
      </c>
      <c r="U1666">
        <v>69.040000000000006</v>
      </c>
      <c r="V1666">
        <v>3.72</v>
      </c>
      <c r="W1666">
        <v>13.44</v>
      </c>
      <c r="X1666">
        <v>1.38</v>
      </c>
      <c r="Y1666">
        <v>3</v>
      </c>
      <c r="Z1666" t="s">
        <v>4250</v>
      </c>
      <c r="AA1666">
        <v>0</v>
      </c>
      <c r="AB1666">
        <v>5</v>
      </c>
      <c r="AC1666">
        <v>3.8533333333333331</v>
      </c>
      <c r="AE1666" t="s">
        <v>7949</v>
      </c>
      <c r="AH1666">
        <v>0</v>
      </c>
      <c r="AI1666">
        <v>0</v>
      </c>
    </row>
    <row r="1667" spans="1:35" x14ac:dyDescent="0.25">
      <c r="A1667" t="s">
        <v>21908</v>
      </c>
      <c r="B1667">
        <v>264</v>
      </c>
      <c r="J1667" t="s">
        <v>22089</v>
      </c>
      <c r="L1667" t="s">
        <v>22136</v>
      </c>
      <c r="M1667" t="s">
        <v>22199</v>
      </c>
      <c r="N1667" t="s">
        <v>23685</v>
      </c>
      <c r="O1667" t="s">
        <v>27965</v>
      </c>
      <c r="P1667">
        <v>3</v>
      </c>
      <c r="Q1667">
        <v>1</v>
      </c>
      <c r="R1667">
        <v>1.55</v>
      </c>
      <c r="S1667">
        <v>1.55</v>
      </c>
      <c r="T1667">
        <v>259.31</v>
      </c>
      <c r="U1667">
        <v>41.57</v>
      </c>
      <c r="V1667">
        <v>3.34</v>
      </c>
      <c r="X1667">
        <v>5.23</v>
      </c>
      <c r="Y1667">
        <v>1</v>
      </c>
      <c r="Z1667" t="s">
        <v>4250</v>
      </c>
      <c r="AA1667">
        <v>0</v>
      </c>
      <c r="AB1667">
        <v>3</v>
      </c>
      <c r="AC1667">
        <v>5.833333333333333</v>
      </c>
      <c r="AE1667" t="s">
        <v>7949</v>
      </c>
      <c r="AH1667">
        <v>0</v>
      </c>
      <c r="AI1667">
        <v>0</v>
      </c>
    </row>
    <row r="1668" spans="1:35" x14ac:dyDescent="0.25">
      <c r="A1668" t="s">
        <v>21909</v>
      </c>
      <c r="B1668">
        <v>61</v>
      </c>
      <c r="J1668" t="s">
        <v>22089</v>
      </c>
      <c r="L1668" t="s">
        <v>22136</v>
      </c>
      <c r="M1668" t="s">
        <v>22199</v>
      </c>
      <c r="N1668" t="s">
        <v>23686</v>
      </c>
      <c r="O1668" t="s">
        <v>27966</v>
      </c>
      <c r="P1668">
        <v>4</v>
      </c>
      <c r="Q1668">
        <v>2</v>
      </c>
      <c r="R1668">
        <v>2.23</v>
      </c>
      <c r="S1668">
        <v>2.23</v>
      </c>
      <c r="T1668">
        <v>285.33999999999997</v>
      </c>
      <c r="U1668">
        <v>58.56</v>
      </c>
      <c r="V1668">
        <v>3.36</v>
      </c>
      <c r="W1668">
        <v>10.27</v>
      </c>
      <c r="X1668">
        <v>0</v>
      </c>
      <c r="Y1668">
        <v>1</v>
      </c>
      <c r="Z1668" t="s">
        <v>4250</v>
      </c>
      <c r="AA1668">
        <v>0</v>
      </c>
      <c r="AB1668">
        <v>4</v>
      </c>
      <c r="AC1668">
        <v>5.3849999999999998</v>
      </c>
      <c r="AE1668" t="s">
        <v>7949</v>
      </c>
      <c r="AH1668">
        <v>0</v>
      </c>
      <c r="AI1668">
        <v>0</v>
      </c>
    </row>
    <row r="1669" spans="1:35" x14ac:dyDescent="0.25">
      <c r="A1669" t="s">
        <v>21910</v>
      </c>
      <c r="B1669">
        <v>1288</v>
      </c>
      <c r="J1669" t="s">
        <v>22089</v>
      </c>
      <c r="L1669" t="s">
        <v>22136</v>
      </c>
      <c r="M1669" t="s">
        <v>22199</v>
      </c>
      <c r="N1669" t="s">
        <v>23687</v>
      </c>
      <c r="O1669" t="s">
        <v>27967</v>
      </c>
      <c r="P1669">
        <v>3</v>
      </c>
      <c r="Q1669">
        <v>0</v>
      </c>
      <c r="R1669">
        <v>1.77</v>
      </c>
      <c r="S1669">
        <v>1.77</v>
      </c>
      <c r="T1669">
        <v>291.42</v>
      </c>
      <c r="U1669">
        <v>26.79</v>
      </c>
      <c r="V1669">
        <v>1.59</v>
      </c>
      <c r="X1669">
        <v>3.81</v>
      </c>
      <c r="Y1669">
        <v>1</v>
      </c>
      <c r="Z1669" t="s">
        <v>7946</v>
      </c>
      <c r="AA1669">
        <v>0</v>
      </c>
      <c r="AB1669">
        <v>2</v>
      </c>
      <c r="AC1669">
        <v>5.3395000000000001</v>
      </c>
      <c r="AE1669" t="s">
        <v>7949</v>
      </c>
      <c r="AH1669">
        <v>0</v>
      </c>
      <c r="AI1669">
        <v>0</v>
      </c>
    </row>
    <row r="1670" spans="1:35" x14ac:dyDescent="0.25">
      <c r="A1670" t="s">
        <v>21911</v>
      </c>
      <c r="B1670">
        <v>930</v>
      </c>
      <c r="J1670" t="s">
        <v>22089</v>
      </c>
      <c r="L1670" t="s">
        <v>22136</v>
      </c>
      <c r="M1670" t="s">
        <v>22199</v>
      </c>
      <c r="N1670" t="s">
        <v>23688</v>
      </c>
      <c r="O1670" t="s">
        <v>27968</v>
      </c>
      <c r="P1670">
        <v>7</v>
      </c>
      <c r="Q1670">
        <v>1</v>
      </c>
      <c r="R1670">
        <v>-0.09</v>
      </c>
      <c r="S1670">
        <v>3.04</v>
      </c>
      <c r="T1670">
        <v>281.39</v>
      </c>
      <c r="U1670">
        <v>51.81</v>
      </c>
      <c r="V1670">
        <v>3.26</v>
      </c>
      <c r="W1670">
        <v>2.8</v>
      </c>
      <c r="X1670">
        <v>0</v>
      </c>
      <c r="Y1670">
        <v>3</v>
      </c>
      <c r="Z1670" t="s">
        <v>4250</v>
      </c>
      <c r="AA1670">
        <v>0</v>
      </c>
      <c r="AB1670">
        <v>3</v>
      </c>
      <c r="AC1670">
        <v>5.8133333333333326</v>
      </c>
      <c r="AE1670" t="s">
        <v>7951</v>
      </c>
      <c r="AH1670">
        <v>0</v>
      </c>
      <c r="AI1670">
        <v>0</v>
      </c>
    </row>
    <row r="1671" spans="1:35" x14ac:dyDescent="0.25">
      <c r="A1671" t="s">
        <v>21912</v>
      </c>
      <c r="B1671">
        <v>1977</v>
      </c>
      <c r="J1671" t="s">
        <v>22089</v>
      </c>
      <c r="L1671" t="s">
        <v>22136</v>
      </c>
      <c r="M1671" t="s">
        <v>22199</v>
      </c>
      <c r="N1671" t="s">
        <v>23689</v>
      </c>
      <c r="O1671" t="s">
        <v>27969</v>
      </c>
      <c r="P1671">
        <v>2</v>
      </c>
      <c r="Q1671">
        <v>0</v>
      </c>
      <c r="R1671">
        <v>3.36</v>
      </c>
      <c r="S1671">
        <v>3.36</v>
      </c>
      <c r="T1671">
        <v>239.32</v>
      </c>
      <c r="U1671">
        <v>12.47</v>
      </c>
      <c r="V1671">
        <v>3.61</v>
      </c>
      <c r="X1671">
        <v>4.46</v>
      </c>
      <c r="Y1671">
        <v>2</v>
      </c>
      <c r="Z1671" t="s">
        <v>4250</v>
      </c>
      <c r="AA1671">
        <v>0</v>
      </c>
      <c r="AB1671">
        <v>3</v>
      </c>
      <c r="AC1671">
        <v>4.1400000000000006</v>
      </c>
      <c r="AE1671" t="s">
        <v>7949</v>
      </c>
      <c r="AH1671">
        <v>0</v>
      </c>
      <c r="AI1671">
        <v>0</v>
      </c>
    </row>
    <row r="1672" spans="1:35" x14ac:dyDescent="0.25">
      <c r="A1672" t="s">
        <v>21913</v>
      </c>
      <c r="B1672">
        <v>3239</v>
      </c>
      <c r="J1672" t="s">
        <v>22089</v>
      </c>
      <c r="L1672" t="s">
        <v>22136</v>
      </c>
      <c r="M1672" t="s">
        <v>22199</v>
      </c>
      <c r="N1672" t="s">
        <v>23690</v>
      </c>
      <c r="O1672" t="s">
        <v>27970</v>
      </c>
      <c r="P1672">
        <v>6</v>
      </c>
      <c r="Q1672">
        <v>1</v>
      </c>
      <c r="R1672">
        <v>3.63</v>
      </c>
      <c r="S1672">
        <v>3.63</v>
      </c>
      <c r="T1672">
        <v>358.43</v>
      </c>
      <c r="U1672">
        <v>86.07</v>
      </c>
      <c r="V1672">
        <v>3.83</v>
      </c>
      <c r="X1672">
        <v>2.81</v>
      </c>
      <c r="Y1672">
        <v>2</v>
      </c>
      <c r="Z1672" t="s">
        <v>4250</v>
      </c>
      <c r="AA1672">
        <v>0</v>
      </c>
      <c r="AB1672">
        <v>2</v>
      </c>
      <c r="AC1672">
        <v>4.7033333333333331</v>
      </c>
      <c r="AE1672" t="s">
        <v>7949</v>
      </c>
      <c r="AH1672">
        <v>0</v>
      </c>
      <c r="AI1672">
        <v>0</v>
      </c>
    </row>
    <row r="1673" spans="1:35" x14ac:dyDescent="0.25">
      <c r="B1673">
        <v>912</v>
      </c>
      <c r="J1673" t="s">
        <v>22089</v>
      </c>
      <c r="L1673" t="s">
        <v>22136</v>
      </c>
      <c r="M1673" t="s">
        <v>22199</v>
      </c>
      <c r="N1673" t="s">
        <v>23691</v>
      </c>
      <c r="O1673" t="s">
        <v>27971</v>
      </c>
      <c r="P1673">
        <v>5</v>
      </c>
      <c r="Q1673">
        <v>2</v>
      </c>
      <c r="R1673">
        <v>4.1100000000000003</v>
      </c>
      <c r="S1673">
        <v>4.1399999999999997</v>
      </c>
      <c r="T1673">
        <v>448.39</v>
      </c>
      <c r="U1673">
        <v>76.709999999999994</v>
      </c>
      <c r="V1673">
        <v>4.51</v>
      </c>
      <c r="W1673">
        <v>12.82</v>
      </c>
      <c r="X1673">
        <v>6.28</v>
      </c>
      <c r="Y1673">
        <v>2</v>
      </c>
      <c r="Z1673" t="s">
        <v>4250</v>
      </c>
      <c r="AA1673">
        <v>0</v>
      </c>
      <c r="AB1673">
        <v>5</v>
      </c>
      <c r="AC1673">
        <v>3.2986428571428572</v>
      </c>
      <c r="AE1673" t="s">
        <v>7949</v>
      </c>
      <c r="AH1673">
        <v>0</v>
      </c>
      <c r="AI1673">
        <v>0</v>
      </c>
    </row>
    <row r="1674" spans="1:35" x14ac:dyDescent="0.25">
      <c r="B1674">
        <v>1500</v>
      </c>
      <c r="J1674" t="s">
        <v>22089</v>
      </c>
      <c r="L1674" t="s">
        <v>22136</v>
      </c>
      <c r="M1674" t="s">
        <v>22199</v>
      </c>
      <c r="N1674" t="s">
        <v>23692</v>
      </c>
      <c r="O1674" t="s">
        <v>27972</v>
      </c>
      <c r="P1674">
        <v>5</v>
      </c>
      <c r="Q1674">
        <v>2</v>
      </c>
      <c r="R1674">
        <v>3.92</v>
      </c>
      <c r="S1674">
        <v>3.96</v>
      </c>
      <c r="T1674">
        <v>403.94</v>
      </c>
      <c r="U1674">
        <v>76.709999999999994</v>
      </c>
      <c r="V1674">
        <v>4.41</v>
      </c>
      <c r="W1674">
        <v>12.82</v>
      </c>
      <c r="X1674">
        <v>6.28</v>
      </c>
      <c r="Y1674">
        <v>2</v>
      </c>
      <c r="Z1674" t="s">
        <v>4250</v>
      </c>
      <c r="AA1674">
        <v>0</v>
      </c>
      <c r="AB1674">
        <v>5</v>
      </c>
      <c r="AC1674">
        <v>3.746142857142857</v>
      </c>
      <c r="AE1674" t="s">
        <v>7949</v>
      </c>
      <c r="AH1674">
        <v>0</v>
      </c>
      <c r="AI1674">
        <v>0</v>
      </c>
    </row>
    <row r="1675" spans="1:35" x14ac:dyDescent="0.25">
      <c r="B1675">
        <v>8497</v>
      </c>
      <c r="J1675" t="s">
        <v>22089</v>
      </c>
      <c r="L1675" t="s">
        <v>22136</v>
      </c>
      <c r="M1675" t="s">
        <v>22199</v>
      </c>
      <c r="N1675" t="s">
        <v>23693</v>
      </c>
      <c r="O1675" t="s">
        <v>27973</v>
      </c>
      <c r="P1675">
        <v>5</v>
      </c>
      <c r="Q1675">
        <v>2</v>
      </c>
      <c r="R1675">
        <v>3.34</v>
      </c>
      <c r="S1675">
        <v>3.37</v>
      </c>
      <c r="T1675">
        <v>387.48</v>
      </c>
      <c r="U1675">
        <v>76.709999999999994</v>
      </c>
      <c r="V1675">
        <v>3.89</v>
      </c>
      <c r="W1675">
        <v>13.07</v>
      </c>
      <c r="X1675">
        <v>6.27</v>
      </c>
      <c r="Y1675">
        <v>2</v>
      </c>
      <c r="Z1675" t="s">
        <v>4250</v>
      </c>
      <c r="AA1675">
        <v>0</v>
      </c>
      <c r="AB1675">
        <v>5</v>
      </c>
      <c r="AC1675">
        <v>4.4487142857142858</v>
      </c>
      <c r="AE1675" t="s">
        <v>7949</v>
      </c>
      <c r="AH1675">
        <v>0</v>
      </c>
      <c r="AI1675">
        <v>0</v>
      </c>
    </row>
    <row r="1676" spans="1:35" x14ac:dyDescent="0.25">
      <c r="B1676">
        <v>4586</v>
      </c>
      <c r="J1676" t="s">
        <v>22089</v>
      </c>
      <c r="L1676" t="s">
        <v>22136</v>
      </c>
      <c r="M1676" t="s">
        <v>22199</v>
      </c>
      <c r="N1676" t="s">
        <v>23694</v>
      </c>
      <c r="O1676" t="s">
        <v>27974</v>
      </c>
      <c r="P1676">
        <v>5</v>
      </c>
      <c r="Q1676">
        <v>2</v>
      </c>
      <c r="R1676">
        <v>4.12</v>
      </c>
      <c r="S1676">
        <v>4.16</v>
      </c>
      <c r="T1676">
        <v>437.49</v>
      </c>
      <c r="U1676">
        <v>76.709999999999994</v>
      </c>
      <c r="V1676">
        <v>4.7699999999999996</v>
      </c>
      <c r="W1676">
        <v>12.38</v>
      </c>
      <c r="X1676">
        <v>6.28</v>
      </c>
      <c r="Y1676">
        <v>2</v>
      </c>
      <c r="Z1676" t="s">
        <v>4250</v>
      </c>
      <c r="AA1676">
        <v>0</v>
      </c>
      <c r="AB1676">
        <v>5</v>
      </c>
      <c r="AC1676">
        <v>3.3664999999999998</v>
      </c>
      <c r="AE1676" t="s">
        <v>7949</v>
      </c>
      <c r="AH1676">
        <v>0</v>
      </c>
      <c r="AI1676">
        <v>0</v>
      </c>
    </row>
    <row r="1677" spans="1:35" x14ac:dyDescent="0.25">
      <c r="B1677">
        <v>3642</v>
      </c>
      <c r="J1677" t="s">
        <v>22089</v>
      </c>
      <c r="L1677" t="s">
        <v>22136</v>
      </c>
      <c r="M1677" t="s">
        <v>22199</v>
      </c>
      <c r="N1677" t="s">
        <v>23695</v>
      </c>
      <c r="O1677" t="s">
        <v>27975</v>
      </c>
      <c r="P1677">
        <v>6</v>
      </c>
      <c r="Q1677">
        <v>2</v>
      </c>
      <c r="R1677">
        <v>4.1100000000000003</v>
      </c>
      <c r="S1677">
        <v>4.1500000000000004</v>
      </c>
      <c r="T1677">
        <v>453.49</v>
      </c>
      <c r="U1677">
        <v>85.94</v>
      </c>
      <c r="V1677">
        <v>4.6500000000000004</v>
      </c>
      <c r="W1677">
        <v>12.59</v>
      </c>
      <c r="X1677">
        <v>6.27</v>
      </c>
      <c r="Y1677">
        <v>2</v>
      </c>
      <c r="Z1677" t="s">
        <v>4250</v>
      </c>
      <c r="AA1677">
        <v>0</v>
      </c>
      <c r="AB1677">
        <v>6</v>
      </c>
      <c r="AC1677">
        <v>3.257214285714285</v>
      </c>
      <c r="AE1677" t="s">
        <v>7949</v>
      </c>
      <c r="AH1677">
        <v>0</v>
      </c>
      <c r="AI1677">
        <v>0</v>
      </c>
    </row>
    <row r="1678" spans="1:35" x14ac:dyDescent="0.25">
      <c r="A1678" t="s">
        <v>21914</v>
      </c>
      <c r="B1678">
        <v>1479</v>
      </c>
      <c r="J1678" t="s">
        <v>22089</v>
      </c>
      <c r="L1678" t="s">
        <v>22136</v>
      </c>
      <c r="M1678" t="s">
        <v>22199</v>
      </c>
      <c r="N1678" t="s">
        <v>23696</v>
      </c>
      <c r="O1678" t="s">
        <v>27976</v>
      </c>
      <c r="P1678">
        <v>7</v>
      </c>
      <c r="Q1678">
        <v>2</v>
      </c>
      <c r="R1678">
        <v>2.98</v>
      </c>
      <c r="S1678">
        <v>5.81</v>
      </c>
      <c r="T1678">
        <v>504.54</v>
      </c>
      <c r="U1678">
        <v>127.01</v>
      </c>
      <c r="V1678">
        <v>4.12</v>
      </c>
      <c r="W1678">
        <v>2.19</v>
      </c>
      <c r="X1678">
        <v>8.34</v>
      </c>
      <c r="Y1678">
        <v>3</v>
      </c>
      <c r="Z1678" t="s">
        <v>4250</v>
      </c>
      <c r="AA1678">
        <v>1</v>
      </c>
      <c r="AB1678">
        <v>12</v>
      </c>
      <c r="AC1678">
        <v>1.84</v>
      </c>
      <c r="AE1678" t="s">
        <v>7951</v>
      </c>
      <c r="AH1678">
        <v>0</v>
      </c>
      <c r="AI1678">
        <v>0</v>
      </c>
    </row>
    <row r="1679" spans="1:35" x14ac:dyDescent="0.25">
      <c r="A1679" t="s">
        <v>21915</v>
      </c>
      <c r="B1679">
        <v>229</v>
      </c>
      <c r="J1679" t="s">
        <v>22089</v>
      </c>
      <c r="L1679" t="s">
        <v>22136</v>
      </c>
      <c r="M1679" t="s">
        <v>22199</v>
      </c>
      <c r="N1679" t="s">
        <v>23697</v>
      </c>
      <c r="O1679" t="s">
        <v>27977</v>
      </c>
      <c r="P1679">
        <v>8</v>
      </c>
      <c r="Q1679">
        <v>2</v>
      </c>
      <c r="R1679">
        <v>3.64</v>
      </c>
      <c r="S1679">
        <v>3.64</v>
      </c>
      <c r="T1679">
        <v>398.47</v>
      </c>
      <c r="U1679">
        <v>117.18</v>
      </c>
      <c r="V1679">
        <v>4.01</v>
      </c>
      <c r="W1679">
        <v>12.59</v>
      </c>
      <c r="X1679">
        <v>3.92</v>
      </c>
      <c r="Y1679">
        <v>3</v>
      </c>
      <c r="Z1679" t="s">
        <v>4250</v>
      </c>
      <c r="AA1679">
        <v>0</v>
      </c>
      <c r="AB1679">
        <v>4</v>
      </c>
      <c r="AC1679">
        <v>3.179214285714286</v>
      </c>
      <c r="AE1679" t="s">
        <v>7949</v>
      </c>
      <c r="AH1679">
        <v>0</v>
      </c>
      <c r="AI1679">
        <v>0</v>
      </c>
    </row>
    <row r="1680" spans="1:35" x14ac:dyDescent="0.25">
      <c r="A1680" t="s">
        <v>21916</v>
      </c>
      <c r="B1680">
        <v>175</v>
      </c>
      <c r="J1680" t="s">
        <v>22089</v>
      </c>
      <c r="L1680" t="s">
        <v>22136</v>
      </c>
      <c r="M1680" t="s">
        <v>22199</v>
      </c>
      <c r="N1680" t="s">
        <v>23698</v>
      </c>
      <c r="O1680" t="s">
        <v>27978</v>
      </c>
      <c r="P1680">
        <v>6</v>
      </c>
      <c r="Q1680">
        <v>2</v>
      </c>
      <c r="R1680">
        <v>2.98</v>
      </c>
      <c r="S1680">
        <v>3.31</v>
      </c>
      <c r="T1680">
        <v>348.2</v>
      </c>
      <c r="U1680">
        <v>89.85</v>
      </c>
      <c r="V1680">
        <v>3.12</v>
      </c>
      <c r="W1680">
        <v>7.43</v>
      </c>
      <c r="X1680">
        <v>3.83</v>
      </c>
      <c r="Y1680">
        <v>3</v>
      </c>
      <c r="Z1680" t="s">
        <v>4250</v>
      </c>
      <c r="AA1680">
        <v>0</v>
      </c>
      <c r="AB1680">
        <v>2</v>
      </c>
      <c r="AC1680">
        <v>4.8550000000000004</v>
      </c>
      <c r="AE1680" t="s">
        <v>7949</v>
      </c>
      <c r="AH1680">
        <v>0</v>
      </c>
      <c r="AI1680">
        <v>0</v>
      </c>
    </row>
    <row r="1681" spans="1:35" x14ac:dyDescent="0.25">
      <c r="A1681" t="s">
        <v>21917</v>
      </c>
      <c r="B1681">
        <v>220</v>
      </c>
      <c r="J1681" t="s">
        <v>22089</v>
      </c>
      <c r="L1681" t="s">
        <v>22136</v>
      </c>
      <c r="M1681" t="s">
        <v>22199</v>
      </c>
      <c r="N1681" t="s">
        <v>23699</v>
      </c>
      <c r="O1681" t="s">
        <v>27979</v>
      </c>
      <c r="P1681">
        <v>6</v>
      </c>
      <c r="Q1681">
        <v>1</v>
      </c>
      <c r="R1681">
        <v>2.95</v>
      </c>
      <c r="S1681">
        <v>2.96</v>
      </c>
      <c r="T1681">
        <v>304.36</v>
      </c>
      <c r="U1681">
        <v>82.51</v>
      </c>
      <c r="V1681">
        <v>3.2</v>
      </c>
      <c r="X1681">
        <v>3.78</v>
      </c>
      <c r="Y1681">
        <v>4</v>
      </c>
      <c r="Z1681" t="s">
        <v>4250</v>
      </c>
      <c r="AA1681">
        <v>0</v>
      </c>
      <c r="AB1681">
        <v>2</v>
      </c>
      <c r="AC1681">
        <v>5.3583333333333334</v>
      </c>
      <c r="AE1681" t="s">
        <v>7949</v>
      </c>
      <c r="AH1681">
        <v>0</v>
      </c>
      <c r="AI1681">
        <v>0</v>
      </c>
    </row>
    <row r="1682" spans="1:35" x14ac:dyDescent="0.25">
      <c r="A1682" t="s">
        <v>21918</v>
      </c>
      <c r="B1682">
        <v>2278</v>
      </c>
      <c r="J1682" t="s">
        <v>22089</v>
      </c>
      <c r="L1682" t="s">
        <v>22136</v>
      </c>
      <c r="M1682" t="s">
        <v>22199</v>
      </c>
      <c r="N1682" t="s">
        <v>23700</v>
      </c>
      <c r="O1682" t="s">
        <v>27980</v>
      </c>
      <c r="P1682">
        <v>3</v>
      </c>
      <c r="Q1682">
        <v>2</v>
      </c>
      <c r="R1682">
        <v>6.86</v>
      </c>
      <c r="S1682">
        <v>6.86</v>
      </c>
      <c r="T1682">
        <v>505.76</v>
      </c>
      <c r="U1682">
        <v>58.95</v>
      </c>
      <c r="V1682">
        <v>7.79</v>
      </c>
      <c r="W1682">
        <v>13.16</v>
      </c>
      <c r="X1682">
        <v>0.08</v>
      </c>
      <c r="Y1682">
        <v>3</v>
      </c>
      <c r="Z1682" t="s">
        <v>4250</v>
      </c>
      <c r="AA1682">
        <v>2</v>
      </c>
      <c r="AB1682">
        <v>3</v>
      </c>
      <c r="AC1682">
        <v>2.5</v>
      </c>
      <c r="AE1682" t="s">
        <v>7949</v>
      </c>
      <c r="AH1682">
        <v>0</v>
      </c>
      <c r="AI1682">
        <v>0</v>
      </c>
    </row>
    <row r="1683" spans="1:35" x14ac:dyDescent="0.25">
      <c r="A1683" t="s">
        <v>21919</v>
      </c>
      <c r="B1683">
        <v>130</v>
      </c>
      <c r="J1683" t="s">
        <v>22089</v>
      </c>
      <c r="L1683" t="s">
        <v>22136</v>
      </c>
      <c r="M1683" t="s">
        <v>22199</v>
      </c>
      <c r="N1683" t="s">
        <v>23701</v>
      </c>
      <c r="O1683" t="s">
        <v>27981</v>
      </c>
      <c r="P1683">
        <v>5</v>
      </c>
      <c r="Q1683">
        <v>2</v>
      </c>
      <c r="R1683">
        <v>3.83</v>
      </c>
      <c r="S1683">
        <v>3.85</v>
      </c>
      <c r="T1683">
        <v>394.42</v>
      </c>
      <c r="U1683">
        <v>80.37</v>
      </c>
      <c r="V1683">
        <v>4.0199999999999996</v>
      </c>
      <c r="W1683">
        <v>11.16</v>
      </c>
      <c r="X1683">
        <v>6.1</v>
      </c>
      <c r="Y1683">
        <v>2</v>
      </c>
      <c r="Z1683" t="s">
        <v>4250</v>
      </c>
      <c r="AA1683">
        <v>0</v>
      </c>
      <c r="AB1683">
        <v>3</v>
      </c>
      <c r="AC1683">
        <v>3.9141428571428571</v>
      </c>
      <c r="AE1683" t="s">
        <v>7949</v>
      </c>
      <c r="AH1683">
        <v>0</v>
      </c>
      <c r="AI1683">
        <v>0</v>
      </c>
    </row>
    <row r="1684" spans="1:35" x14ac:dyDescent="0.25">
      <c r="B1684">
        <v>10000</v>
      </c>
      <c r="J1684" t="s">
        <v>22089</v>
      </c>
      <c r="L1684" t="s">
        <v>22136</v>
      </c>
      <c r="M1684" t="s">
        <v>22199</v>
      </c>
      <c r="N1684" t="s">
        <v>23702</v>
      </c>
      <c r="O1684" t="s">
        <v>27982</v>
      </c>
      <c r="P1684">
        <v>5</v>
      </c>
      <c r="Q1684">
        <v>2</v>
      </c>
      <c r="R1684">
        <v>3</v>
      </c>
      <c r="S1684">
        <v>3.01</v>
      </c>
      <c r="T1684">
        <v>359.52</v>
      </c>
      <c r="U1684">
        <v>67.48</v>
      </c>
      <c r="V1684">
        <v>3.91</v>
      </c>
      <c r="W1684">
        <v>13.91</v>
      </c>
      <c r="X1684">
        <v>5.63</v>
      </c>
      <c r="Y1684">
        <v>2</v>
      </c>
      <c r="Z1684" t="s">
        <v>4250</v>
      </c>
      <c r="AA1684">
        <v>0</v>
      </c>
      <c r="AB1684">
        <v>4</v>
      </c>
      <c r="AC1684">
        <v>4.9950000000000001</v>
      </c>
      <c r="AE1684" t="s">
        <v>7949</v>
      </c>
      <c r="AH1684">
        <v>0</v>
      </c>
      <c r="AI1684">
        <v>0</v>
      </c>
    </row>
    <row r="1685" spans="1:35" x14ac:dyDescent="0.25">
      <c r="B1685">
        <v>165</v>
      </c>
      <c r="J1685" t="s">
        <v>22089</v>
      </c>
      <c r="L1685" t="s">
        <v>22136</v>
      </c>
      <c r="M1685" t="s">
        <v>22199</v>
      </c>
      <c r="N1685" t="s">
        <v>23703</v>
      </c>
      <c r="O1685" t="s">
        <v>27983</v>
      </c>
      <c r="P1685">
        <v>4</v>
      </c>
      <c r="Q1685">
        <v>2</v>
      </c>
      <c r="R1685">
        <v>5.45</v>
      </c>
      <c r="S1685">
        <v>5.46</v>
      </c>
      <c r="T1685">
        <v>438.78</v>
      </c>
      <c r="U1685">
        <v>67.48</v>
      </c>
      <c r="V1685">
        <v>5.0199999999999996</v>
      </c>
      <c r="W1685">
        <v>12.31</v>
      </c>
      <c r="X1685">
        <v>5.84</v>
      </c>
      <c r="Y1685">
        <v>2</v>
      </c>
      <c r="Z1685" t="s">
        <v>4250</v>
      </c>
      <c r="AA1685">
        <v>1</v>
      </c>
      <c r="AB1685">
        <v>3</v>
      </c>
      <c r="AC1685">
        <v>2.9372857142857138</v>
      </c>
      <c r="AE1685" t="s">
        <v>7949</v>
      </c>
      <c r="AH1685">
        <v>0</v>
      </c>
      <c r="AI1685">
        <v>0</v>
      </c>
    </row>
    <row r="1686" spans="1:35" x14ac:dyDescent="0.25">
      <c r="B1686">
        <v>163</v>
      </c>
      <c r="J1686" t="s">
        <v>22089</v>
      </c>
      <c r="L1686" t="s">
        <v>22136</v>
      </c>
      <c r="M1686" t="s">
        <v>22199</v>
      </c>
      <c r="N1686" t="s">
        <v>23704</v>
      </c>
      <c r="O1686" t="s">
        <v>27984</v>
      </c>
      <c r="P1686">
        <v>6</v>
      </c>
      <c r="Q1686">
        <v>2</v>
      </c>
      <c r="R1686">
        <v>4.74</v>
      </c>
      <c r="S1686">
        <v>4.76</v>
      </c>
      <c r="T1686">
        <v>416.96</v>
      </c>
      <c r="U1686">
        <v>80.37</v>
      </c>
      <c r="V1686">
        <v>4.87</v>
      </c>
      <c r="W1686">
        <v>9.59</v>
      </c>
      <c r="X1686">
        <v>5.82</v>
      </c>
      <c r="Y1686">
        <v>3</v>
      </c>
      <c r="Z1686" t="s">
        <v>4250</v>
      </c>
      <c r="AA1686">
        <v>0</v>
      </c>
      <c r="AB1686">
        <v>3</v>
      </c>
      <c r="AC1686">
        <v>3.213142857142858</v>
      </c>
      <c r="AE1686" t="s">
        <v>7949</v>
      </c>
      <c r="AH1686">
        <v>0</v>
      </c>
      <c r="AI1686">
        <v>0</v>
      </c>
    </row>
    <row r="1687" spans="1:35" x14ac:dyDescent="0.25">
      <c r="B1687">
        <v>243</v>
      </c>
      <c r="J1687" t="s">
        <v>22089</v>
      </c>
      <c r="L1687" t="s">
        <v>22136</v>
      </c>
      <c r="M1687" t="s">
        <v>22199</v>
      </c>
      <c r="N1687" t="s">
        <v>23705</v>
      </c>
      <c r="O1687" t="s">
        <v>27985</v>
      </c>
      <c r="P1687">
        <v>5</v>
      </c>
      <c r="Q1687">
        <v>2</v>
      </c>
      <c r="R1687">
        <v>3.19</v>
      </c>
      <c r="S1687">
        <v>3.2</v>
      </c>
      <c r="T1687">
        <v>349.84</v>
      </c>
      <c r="U1687">
        <v>80.62</v>
      </c>
      <c r="V1687">
        <v>3.85</v>
      </c>
      <c r="W1687">
        <v>12.06</v>
      </c>
      <c r="X1687">
        <v>5.83</v>
      </c>
      <c r="Y1687">
        <v>2</v>
      </c>
      <c r="Z1687" t="s">
        <v>4250</v>
      </c>
      <c r="AA1687">
        <v>0</v>
      </c>
      <c r="AB1687">
        <v>3</v>
      </c>
      <c r="AC1687">
        <v>4.8049999999999997</v>
      </c>
      <c r="AE1687" t="s">
        <v>7949</v>
      </c>
      <c r="AH1687">
        <v>0</v>
      </c>
      <c r="AI1687">
        <v>0</v>
      </c>
    </row>
    <row r="1688" spans="1:35" x14ac:dyDescent="0.25">
      <c r="B1688">
        <v>49</v>
      </c>
      <c r="J1688" t="s">
        <v>22089</v>
      </c>
      <c r="L1688" t="s">
        <v>22136</v>
      </c>
      <c r="M1688" t="s">
        <v>22199</v>
      </c>
      <c r="N1688" t="s">
        <v>23706</v>
      </c>
      <c r="O1688" t="s">
        <v>27986</v>
      </c>
      <c r="P1688">
        <v>5</v>
      </c>
      <c r="Q1688">
        <v>2</v>
      </c>
      <c r="R1688">
        <v>4.91</v>
      </c>
      <c r="S1688">
        <v>4.92</v>
      </c>
      <c r="T1688">
        <v>395.32</v>
      </c>
      <c r="U1688">
        <v>80.37</v>
      </c>
      <c r="V1688">
        <v>4.3099999999999996</v>
      </c>
      <c r="W1688">
        <v>10.41</v>
      </c>
      <c r="X1688">
        <v>5.82</v>
      </c>
      <c r="Y1688">
        <v>2</v>
      </c>
      <c r="Z1688" t="s">
        <v>4250</v>
      </c>
      <c r="AA1688">
        <v>0</v>
      </c>
      <c r="AB1688">
        <v>3</v>
      </c>
      <c r="AC1688">
        <v>3.2877142857142858</v>
      </c>
      <c r="AE1688" t="s">
        <v>7949</v>
      </c>
      <c r="AH1688">
        <v>0</v>
      </c>
      <c r="AI1688">
        <v>0</v>
      </c>
    </row>
    <row r="1689" spans="1:35" x14ac:dyDescent="0.25">
      <c r="B1689">
        <v>222</v>
      </c>
      <c r="J1689" t="s">
        <v>22089</v>
      </c>
      <c r="L1689" t="s">
        <v>22136</v>
      </c>
      <c r="M1689" t="s">
        <v>22199</v>
      </c>
      <c r="N1689" t="s">
        <v>23707</v>
      </c>
      <c r="O1689" t="s">
        <v>27987</v>
      </c>
      <c r="P1689">
        <v>5</v>
      </c>
      <c r="Q1689">
        <v>2</v>
      </c>
      <c r="R1689">
        <v>5.53</v>
      </c>
      <c r="S1689">
        <v>5.55</v>
      </c>
      <c r="T1689">
        <v>415.97</v>
      </c>
      <c r="U1689">
        <v>67.48</v>
      </c>
      <c r="V1689">
        <v>5.47</v>
      </c>
      <c r="W1689">
        <v>11.82</v>
      </c>
      <c r="X1689">
        <v>5.83</v>
      </c>
      <c r="Y1689">
        <v>3</v>
      </c>
      <c r="Z1689" t="s">
        <v>4250</v>
      </c>
      <c r="AA1689">
        <v>1</v>
      </c>
      <c r="AB1689">
        <v>3</v>
      </c>
      <c r="AC1689">
        <v>3.1002142857142849</v>
      </c>
      <c r="AE1689" t="s">
        <v>7949</v>
      </c>
      <c r="AH1689">
        <v>0</v>
      </c>
      <c r="AI1689">
        <v>0</v>
      </c>
    </row>
    <row r="1690" spans="1:35" x14ac:dyDescent="0.25">
      <c r="A1690" t="s">
        <v>21920</v>
      </c>
      <c r="B1690">
        <v>816</v>
      </c>
      <c r="J1690" t="s">
        <v>22089</v>
      </c>
      <c r="L1690" t="s">
        <v>22136</v>
      </c>
      <c r="M1690" t="s">
        <v>22199</v>
      </c>
      <c r="N1690" t="s">
        <v>23708</v>
      </c>
      <c r="O1690" t="s">
        <v>27988</v>
      </c>
      <c r="P1690">
        <v>5</v>
      </c>
      <c r="Q1690">
        <v>2</v>
      </c>
      <c r="R1690">
        <v>5.01</v>
      </c>
      <c r="S1690">
        <v>5.03</v>
      </c>
      <c r="T1690">
        <v>462.42</v>
      </c>
      <c r="U1690">
        <v>80.37</v>
      </c>
      <c r="V1690">
        <v>5.04</v>
      </c>
      <c r="W1690">
        <v>10.61</v>
      </c>
      <c r="X1690">
        <v>5.9</v>
      </c>
      <c r="Y1690">
        <v>2</v>
      </c>
      <c r="Z1690" t="s">
        <v>4250</v>
      </c>
      <c r="AA1690">
        <v>1</v>
      </c>
      <c r="AB1690">
        <v>3</v>
      </c>
      <c r="AC1690">
        <v>2.7684285714285708</v>
      </c>
      <c r="AE1690" t="s">
        <v>7949</v>
      </c>
      <c r="AH1690">
        <v>0</v>
      </c>
      <c r="AI1690">
        <v>0</v>
      </c>
    </row>
    <row r="1691" spans="1:35" x14ac:dyDescent="0.25">
      <c r="B1691">
        <v>37</v>
      </c>
      <c r="J1691" t="s">
        <v>22089</v>
      </c>
      <c r="L1691" t="s">
        <v>22136</v>
      </c>
      <c r="M1691" t="s">
        <v>22199</v>
      </c>
      <c r="N1691" t="s">
        <v>23709</v>
      </c>
      <c r="O1691" t="s">
        <v>27989</v>
      </c>
      <c r="P1691">
        <v>5</v>
      </c>
      <c r="Q1691">
        <v>2</v>
      </c>
      <c r="R1691">
        <v>3.73</v>
      </c>
      <c r="S1691">
        <v>3.75</v>
      </c>
      <c r="T1691">
        <v>405.32</v>
      </c>
      <c r="U1691">
        <v>80.37</v>
      </c>
      <c r="V1691">
        <v>3.76</v>
      </c>
      <c r="W1691">
        <v>11.04</v>
      </c>
      <c r="X1691">
        <v>6.1</v>
      </c>
      <c r="Y1691">
        <v>2</v>
      </c>
      <c r="Z1691" t="s">
        <v>4250</v>
      </c>
      <c r="AA1691">
        <v>0</v>
      </c>
      <c r="AB1691">
        <v>3</v>
      </c>
      <c r="AC1691">
        <v>3.9362857142857139</v>
      </c>
      <c r="AE1691" t="s">
        <v>7949</v>
      </c>
      <c r="AH1691">
        <v>0</v>
      </c>
      <c r="AI1691">
        <v>0</v>
      </c>
    </row>
    <row r="1692" spans="1:35" x14ac:dyDescent="0.25">
      <c r="B1692">
        <v>505</v>
      </c>
      <c r="J1692" t="s">
        <v>22089</v>
      </c>
      <c r="L1692" t="s">
        <v>22136</v>
      </c>
      <c r="M1692" t="s">
        <v>22199</v>
      </c>
      <c r="N1692" t="s">
        <v>23710</v>
      </c>
      <c r="O1692" t="s">
        <v>27990</v>
      </c>
      <c r="P1692">
        <v>5</v>
      </c>
      <c r="Q1692">
        <v>2</v>
      </c>
      <c r="R1692">
        <v>3.1</v>
      </c>
      <c r="S1692">
        <v>3.12</v>
      </c>
      <c r="T1692">
        <v>346.84</v>
      </c>
      <c r="U1692">
        <v>80.37</v>
      </c>
      <c r="V1692">
        <v>3.48</v>
      </c>
      <c r="W1692">
        <v>11.08</v>
      </c>
      <c r="X1692">
        <v>6.04</v>
      </c>
      <c r="Y1692">
        <v>2</v>
      </c>
      <c r="Z1692" t="s">
        <v>4250</v>
      </c>
      <c r="AA1692">
        <v>0</v>
      </c>
      <c r="AB1692">
        <v>3</v>
      </c>
      <c r="AC1692">
        <v>4.8899999999999997</v>
      </c>
      <c r="AE1692" t="s">
        <v>7949</v>
      </c>
      <c r="AH1692">
        <v>0</v>
      </c>
      <c r="AI1692">
        <v>0</v>
      </c>
    </row>
    <row r="1693" spans="1:35" x14ac:dyDescent="0.25">
      <c r="B1693">
        <v>160</v>
      </c>
      <c r="J1693" t="s">
        <v>22089</v>
      </c>
      <c r="L1693" t="s">
        <v>22136</v>
      </c>
      <c r="M1693" t="s">
        <v>22199</v>
      </c>
      <c r="N1693" t="s">
        <v>23711</v>
      </c>
      <c r="O1693" t="s">
        <v>27991</v>
      </c>
      <c r="P1693">
        <v>5</v>
      </c>
      <c r="Q1693">
        <v>2</v>
      </c>
      <c r="R1693">
        <v>3.19</v>
      </c>
      <c r="S1693">
        <v>3.21</v>
      </c>
      <c r="T1693">
        <v>422.35</v>
      </c>
      <c r="U1693">
        <v>80.62</v>
      </c>
      <c r="V1693">
        <v>4.58</v>
      </c>
      <c r="W1693">
        <v>12.15</v>
      </c>
      <c r="X1693">
        <v>6.01</v>
      </c>
      <c r="Y1693">
        <v>2</v>
      </c>
      <c r="Z1693" t="s">
        <v>4250</v>
      </c>
      <c r="AA1693">
        <v>0</v>
      </c>
      <c r="AB1693">
        <v>3</v>
      </c>
      <c r="AC1693">
        <v>4.3546428571428564</v>
      </c>
      <c r="AE1693" t="s">
        <v>7949</v>
      </c>
      <c r="AH1693">
        <v>0</v>
      </c>
      <c r="AI1693">
        <v>0</v>
      </c>
    </row>
    <row r="1694" spans="1:35" x14ac:dyDescent="0.25">
      <c r="B1694">
        <v>27</v>
      </c>
      <c r="J1694" t="s">
        <v>22089</v>
      </c>
      <c r="L1694" t="s">
        <v>22136</v>
      </c>
      <c r="M1694" t="s">
        <v>22199</v>
      </c>
      <c r="N1694" t="s">
        <v>23712</v>
      </c>
      <c r="O1694" t="s">
        <v>27992</v>
      </c>
      <c r="P1694">
        <v>5</v>
      </c>
      <c r="Q1694">
        <v>2</v>
      </c>
      <c r="R1694">
        <v>3.44</v>
      </c>
      <c r="S1694">
        <v>3.45</v>
      </c>
      <c r="T1694">
        <v>378.86</v>
      </c>
      <c r="U1694">
        <v>80.37</v>
      </c>
      <c r="V1694">
        <v>3.79</v>
      </c>
      <c r="W1694">
        <v>10.06</v>
      </c>
      <c r="X1694">
        <v>5.88</v>
      </c>
      <c r="Y1694">
        <v>2</v>
      </c>
      <c r="Z1694" t="s">
        <v>4250</v>
      </c>
      <c r="AA1694">
        <v>0</v>
      </c>
      <c r="AB1694">
        <v>3</v>
      </c>
      <c r="AC1694">
        <v>4.4202857142857139</v>
      </c>
      <c r="AE1694" t="s">
        <v>7949</v>
      </c>
      <c r="AH1694">
        <v>0</v>
      </c>
      <c r="AI1694">
        <v>0</v>
      </c>
    </row>
    <row r="1695" spans="1:35" x14ac:dyDescent="0.25">
      <c r="B1695">
        <v>32</v>
      </c>
      <c r="J1695" t="s">
        <v>22089</v>
      </c>
      <c r="L1695" t="s">
        <v>22136</v>
      </c>
      <c r="M1695" t="s">
        <v>22199</v>
      </c>
      <c r="N1695" t="s">
        <v>23713</v>
      </c>
      <c r="O1695" t="s">
        <v>27993</v>
      </c>
      <c r="P1695">
        <v>5</v>
      </c>
      <c r="Q1695">
        <v>2</v>
      </c>
      <c r="R1695">
        <v>3.37</v>
      </c>
      <c r="S1695">
        <v>3.38</v>
      </c>
      <c r="T1695">
        <v>395.32</v>
      </c>
      <c r="U1695">
        <v>80.37</v>
      </c>
      <c r="V1695">
        <v>4.3099999999999996</v>
      </c>
      <c r="W1695">
        <v>10.210000000000001</v>
      </c>
      <c r="X1695">
        <v>5.73</v>
      </c>
      <c r="Y1695">
        <v>2</v>
      </c>
      <c r="Z1695" t="s">
        <v>4250</v>
      </c>
      <c r="AA1695">
        <v>0</v>
      </c>
      <c r="AB1695">
        <v>3</v>
      </c>
      <c r="AC1695">
        <v>4.3727142857142862</v>
      </c>
      <c r="AE1695" t="s">
        <v>7949</v>
      </c>
      <c r="AH1695">
        <v>0</v>
      </c>
      <c r="AI1695">
        <v>0</v>
      </c>
    </row>
    <row r="1696" spans="1:35" x14ac:dyDescent="0.25">
      <c r="B1696">
        <v>435</v>
      </c>
      <c r="J1696" t="s">
        <v>22089</v>
      </c>
      <c r="L1696" t="s">
        <v>22136</v>
      </c>
      <c r="M1696" t="s">
        <v>22199</v>
      </c>
      <c r="N1696" t="s">
        <v>23714</v>
      </c>
      <c r="O1696" t="s">
        <v>27994</v>
      </c>
      <c r="P1696">
        <v>6</v>
      </c>
      <c r="Q1696">
        <v>3</v>
      </c>
      <c r="R1696">
        <v>1.76</v>
      </c>
      <c r="S1696">
        <v>1.78</v>
      </c>
      <c r="T1696">
        <v>369.45</v>
      </c>
      <c r="U1696">
        <v>123.46</v>
      </c>
      <c r="V1696">
        <v>2.1</v>
      </c>
      <c r="W1696">
        <v>11.38</v>
      </c>
      <c r="X1696">
        <v>6.11</v>
      </c>
      <c r="Y1696">
        <v>2</v>
      </c>
      <c r="Z1696" t="s">
        <v>4250</v>
      </c>
      <c r="AA1696">
        <v>0</v>
      </c>
      <c r="AB1696">
        <v>4</v>
      </c>
      <c r="AC1696">
        <v>4.0991666666666671</v>
      </c>
      <c r="AE1696" t="s">
        <v>7949</v>
      </c>
      <c r="AH1696">
        <v>0</v>
      </c>
      <c r="AI1696">
        <v>0</v>
      </c>
    </row>
    <row r="1697" spans="1:35" x14ac:dyDescent="0.25">
      <c r="B1697">
        <v>54</v>
      </c>
      <c r="J1697" t="s">
        <v>22089</v>
      </c>
      <c r="L1697" t="s">
        <v>22136</v>
      </c>
      <c r="M1697" t="s">
        <v>22199</v>
      </c>
      <c r="N1697" t="s">
        <v>23715</v>
      </c>
      <c r="O1697" t="s">
        <v>27995</v>
      </c>
      <c r="P1697">
        <v>5</v>
      </c>
      <c r="Q1697">
        <v>2</v>
      </c>
      <c r="R1697">
        <v>4.0599999999999996</v>
      </c>
      <c r="S1697">
        <v>4.08</v>
      </c>
      <c r="T1697">
        <v>395.32</v>
      </c>
      <c r="U1697">
        <v>80.37</v>
      </c>
      <c r="V1697">
        <v>4.3099999999999996</v>
      </c>
      <c r="W1697">
        <v>9.84</v>
      </c>
      <c r="X1697">
        <v>6.06</v>
      </c>
      <c r="Y1697">
        <v>2</v>
      </c>
      <c r="Z1697" t="s">
        <v>4250</v>
      </c>
      <c r="AA1697">
        <v>0</v>
      </c>
      <c r="AB1697">
        <v>3</v>
      </c>
      <c r="AC1697">
        <v>3.7077142857142862</v>
      </c>
      <c r="AE1697" t="s">
        <v>7949</v>
      </c>
      <c r="AH1697">
        <v>0</v>
      </c>
      <c r="AI1697">
        <v>0</v>
      </c>
    </row>
    <row r="1698" spans="1:35" x14ac:dyDescent="0.25">
      <c r="B1698">
        <v>833</v>
      </c>
      <c r="J1698" t="s">
        <v>22089</v>
      </c>
      <c r="L1698" t="s">
        <v>22136</v>
      </c>
      <c r="M1698" t="s">
        <v>22199</v>
      </c>
      <c r="N1698" t="s">
        <v>23716</v>
      </c>
      <c r="O1698" t="s">
        <v>27996</v>
      </c>
      <c r="P1698">
        <v>6</v>
      </c>
      <c r="Q1698">
        <v>2</v>
      </c>
      <c r="R1698">
        <v>2.68</v>
      </c>
      <c r="S1698">
        <v>2.7</v>
      </c>
      <c r="T1698">
        <v>341.44</v>
      </c>
      <c r="U1698">
        <v>93.26</v>
      </c>
      <c r="V1698">
        <v>2.7</v>
      </c>
      <c r="W1698">
        <v>10.45</v>
      </c>
      <c r="X1698">
        <v>6.05</v>
      </c>
      <c r="Y1698">
        <v>2</v>
      </c>
      <c r="Z1698" t="s">
        <v>4250</v>
      </c>
      <c r="AA1698">
        <v>0</v>
      </c>
      <c r="AB1698">
        <v>3</v>
      </c>
      <c r="AC1698">
        <v>5.051333333333333</v>
      </c>
      <c r="AE1698" t="s">
        <v>7949</v>
      </c>
      <c r="AH1698">
        <v>0</v>
      </c>
      <c r="AI1698">
        <v>0</v>
      </c>
    </row>
    <row r="1699" spans="1:35" x14ac:dyDescent="0.25">
      <c r="B1699">
        <v>2296</v>
      </c>
      <c r="J1699" t="s">
        <v>22089</v>
      </c>
      <c r="L1699" t="s">
        <v>22136</v>
      </c>
      <c r="M1699" t="s">
        <v>22199</v>
      </c>
      <c r="N1699" t="s">
        <v>23717</v>
      </c>
      <c r="O1699" t="s">
        <v>27997</v>
      </c>
      <c r="P1699">
        <v>6</v>
      </c>
      <c r="Q1699">
        <v>2</v>
      </c>
      <c r="R1699">
        <v>4.6399999999999997</v>
      </c>
      <c r="S1699">
        <v>4.66</v>
      </c>
      <c r="T1699">
        <v>418.95</v>
      </c>
      <c r="U1699">
        <v>89.6</v>
      </c>
      <c r="V1699">
        <v>4.4400000000000004</v>
      </c>
      <c r="W1699">
        <v>10.65</v>
      </c>
      <c r="X1699">
        <v>6.14</v>
      </c>
      <c r="Y1699">
        <v>2</v>
      </c>
      <c r="Z1699" t="s">
        <v>4250</v>
      </c>
      <c r="AA1699">
        <v>0</v>
      </c>
      <c r="AB1699">
        <v>5</v>
      </c>
      <c r="AC1699">
        <v>3.2489285714285709</v>
      </c>
      <c r="AE1699" t="s">
        <v>7949</v>
      </c>
      <c r="AH1699">
        <v>0</v>
      </c>
      <c r="AI1699">
        <v>0</v>
      </c>
    </row>
    <row r="1700" spans="1:35" x14ac:dyDescent="0.25">
      <c r="B1700">
        <v>174</v>
      </c>
      <c r="J1700" t="s">
        <v>22089</v>
      </c>
      <c r="L1700" t="s">
        <v>22136</v>
      </c>
      <c r="M1700" t="s">
        <v>22199</v>
      </c>
      <c r="N1700" t="s">
        <v>23718</v>
      </c>
      <c r="O1700" t="s">
        <v>27998</v>
      </c>
      <c r="P1700">
        <v>6</v>
      </c>
      <c r="Q1700">
        <v>2</v>
      </c>
      <c r="R1700">
        <v>3.77</v>
      </c>
      <c r="S1700">
        <v>3.8</v>
      </c>
      <c r="T1700">
        <v>390.9</v>
      </c>
      <c r="U1700">
        <v>89.6</v>
      </c>
      <c r="V1700">
        <v>3.66</v>
      </c>
      <c r="W1700">
        <v>10.62</v>
      </c>
      <c r="X1700">
        <v>6.13</v>
      </c>
      <c r="Y1700">
        <v>2</v>
      </c>
      <c r="Z1700" t="s">
        <v>4250</v>
      </c>
      <c r="AA1700">
        <v>0</v>
      </c>
      <c r="AB1700">
        <v>4</v>
      </c>
      <c r="AC1700">
        <v>3.9942857142857151</v>
      </c>
      <c r="AE1700" t="s">
        <v>7949</v>
      </c>
      <c r="AH1700">
        <v>0</v>
      </c>
      <c r="AI1700">
        <v>0</v>
      </c>
    </row>
    <row r="1701" spans="1:35" x14ac:dyDescent="0.25">
      <c r="A1701" t="s">
        <v>21921</v>
      </c>
      <c r="B1701">
        <v>5700</v>
      </c>
      <c r="H1701">
        <v>5</v>
      </c>
      <c r="I1701" t="s">
        <v>22084</v>
      </c>
      <c r="J1701" t="s">
        <v>22089</v>
      </c>
      <c r="L1701" t="s">
        <v>22136</v>
      </c>
      <c r="M1701" t="s">
        <v>22199</v>
      </c>
      <c r="N1701" t="s">
        <v>23719</v>
      </c>
      <c r="O1701" t="s">
        <v>27999</v>
      </c>
      <c r="P1701">
        <v>5</v>
      </c>
      <c r="Q1701">
        <v>2</v>
      </c>
      <c r="R1701">
        <v>3.49</v>
      </c>
      <c r="S1701">
        <v>3.51</v>
      </c>
      <c r="T1701">
        <v>373.45</v>
      </c>
      <c r="U1701">
        <v>76.709999999999994</v>
      </c>
      <c r="V1701">
        <v>3.51</v>
      </c>
      <c r="W1701">
        <v>12.32</v>
      </c>
      <c r="X1701">
        <v>6.14</v>
      </c>
      <c r="Y1701">
        <v>2</v>
      </c>
      <c r="Z1701" t="s">
        <v>4250</v>
      </c>
      <c r="AA1701">
        <v>0</v>
      </c>
      <c r="AB1701">
        <v>5</v>
      </c>
      <c r="AC1701">
        <v>4.4039285714285716</v>
      </c>
      <c r="AE1701" t="s">
        <v>7949</v>
      </c>
      <c r="AH1701">
        <v>0</v>
      </c>
      <c r="AI1701">
        <v>0</v>
      </c>
    </row>
    <row r="1702" spans="1:35" x14ac:dyDescent="0.25">
      <c r="A1702" t="s">
        <v>21922</v>
      </c>
      <c r="B1702">
        <v>7900</v>
      </c>
      <c r="H1702">
        <v>5</v>
      </c>
      <c r="I1702" t="s">
        <v>22084</v>
      </c>
      <c r="J1702" t="s">
        <v>22089</v>
      </c>
      <c r="L1702" t="s">
        <v>22136</v>
      </c>
      <c r="M1702" t="s">
        <v>22199</v>
      </c>
      <c r="N1702" t="s">
        <v>23720</v>
      </c>
      <c r="O1702" t="s">
        <v>28000</v>
      </c>
      <c r="P1702">
        <v>6</v>
      </c>
      <c r="Q1702">
        <v>3</v>
      </c>
      <c r="R1702">
        <v>3</v>
      </c>
      <c r="S1702">
        <v>3.02</v>
      </c>
      <c r="T1702">
        <v>385.49</v>
      </c>
      <c r="U1702">
        <v>96.94</v>
      </c>
      <c r="V1702">
        <v>3.38</v>
      </c>
      <c r="W1702">
        <v>9.81</v>
      </c>
      <c r="X1702">
        <v>6.14</v>
      </c>
      <c r="Y1702">
        <v>2</v>
      </c>
      <c r="Z1702" t="s">
        <v>4250</v>
      </c>
      <c r="AA1702">
        <v>0</v>
      </c>
      <c r="AB1702">
        <v>5</v>
      </c>
      <c r="AC1702">
        <v>4.2432619047619049</v>
      </c>
      <c r="AE1702" t="s">
        <v>7949</v>
      </c>
      <c r="AH1702">
        <v>0</v>
      </c>
      <c r="AI1702">
        <v>0</v>
      </c>
    </row>
    <row r="1703" spans="1:35" x14ac:dyDescent="0.25">
      <c r="A1703" t="s">
        <v>21923</v>
      </c>
      <c r="B1703">
        <v>8000</v>
      </c>
      <c r="H1703">
        <v>5</v>
      </c>
      <c r="I1703" t="s">
        <v>22084</v>
      </c>
      <c r="J1703" t="s">
        <v>22089</v>
      </c>
      <c r="L1703" t="s">
        <v>22136</v>
      </c>
      <c r="M1703" t="s">
        <v>22199</v>
      </c>
      <c r="N1703" t="s">
        <v>23721</v>
      </c>
      <c r="O1703" t="s">
        <v>28001</v>
      </c>
      <c r="P1703">
        <v>5</v>
      </c>
      <c r="Q1703">
        <v>2</v>
      </c>
      <c r="R1703">
        <v>4.0599999999999996</v>
      </c>
      <c r="S1703">
        <v>4.08</v>
      </c>
      <c r="T1703">
        <v>387.48</v>
      </c>
      <c r="U1703">
        <v>76.709999999999994</v>
      </c>
      <c r="V1703">
        <v>3.82</v>
      </c>
      <c r="W1703">
        <v>12.56</v>
      </c>
      <c r="X1703">
        <v>6.14</v>
      </c>
      <c r="Y1703">
        <v>2</v>
      </c>
      <c r="Z1703" t="s">
        <v>4250</v>
      </c>
      <c r="AA1703">
        <v>0</v>
      </c>
      <c r="AB1703">
        <v>5</v>
      </c>
      <c r="AC1703">
        <v>3.7637142857142849</v>
      </c>
      <c r="AE1703" t="s">
        <v>7949</v>
      </c>
      <c r="AH1703">
        <v>0</v>
      </c>
      <c r="AI1703">
        <v>0</v>
      </c>
    </row>
    <row r="1704" spans="1:35" x14ac:dyDescent="0.25">
      <c r="A1704" t="s">
        <v>21924</v>
      </c>
      <c r="B1704">
        <v>2900</v>
      </c>
      <c r="H1704">
        <v>5</v>
      </c>
      <c r="I1704" t="s">
        <v>22084</v>
      </c>
      <c r="J1704" t="s">
        <v>22089</v>
      </c>
      <c r="L1704" t="s">
        <v>22136</v>
      </c>
      <c r="M1704" t="s">
        <v>22199</v>
      </c>
      <c r="N1704" t="s">
        <v>23722</v>
      </c>
      <c r="O1704" t="s">
        <v>28002</v>
      </c>
      <c r="P1704">
        <v>5</v>
      </c>
      <c r="Q1704">
        <v>2</v>
      </c>
      <c r="R1704">
        <v>4.01</v>
      </c>
      <c r="S1704">
        <v>4.04</v>
      </c>
      <c r="T1704">
        <v>389.91</v>
      </c>
      <c r="U1704">
        <v>76.709999999999994</v>
      </c>
      <c r="V1704">
        <v>4.0199999999999996</v>
      </c>
      <c r="W1704">
        <v>12.47</v>
      </c>
      <c r="X1704">
        <v>6.14</v>
      </c>
      <c r="Y1704">
        <v>2</v>
      </c>
      <c r="Z1704" t="s">
        <v>4250</v>
      </c>
      <c r="AA1704">
        <v>0</v>
      </c>
      <c r="AB1704">
        <v>5</v>
      </c>
      <c r="AC1704">
        <v>3.7663571428571432</v>
      </c>
      <c r="AE1704" t="s">
        <v>7949</v>
      </c>
      <c r="AH1704">
        <v>0</v>
      </c>
      <c r="AI1704">
        <v>0</v>
      </c>
    </row>
    <row r="1705" spans="1:35" x14ac:dyDescent="0.25">
      <c r="A1705" t="s">
        <v>21925</v>
      </c>
      <c r="B1705">
        <v>7000</v>
      </c>
      <c r="H1705">
        <v>5</v>
      </c>
      <c r="I1705" t="s">
        <v>22084</v>
      </c>
      <c r="J1705" t="s">
        <v>22089</v>
      </c>
      <c r="L1705" t="s">
        <v>22136</v>
      </c>
      <c r="M1705" t="s">
        <v>22199</v>
      </c>
      <c r="N1705" t="s">
        <v>23723</v>
      </c>
      <c r="O1705" t="s">
        <v>28003</v>
      </c>
      <c r="P1705">
        <v>6</v>
      </c>
      <c r="Q1705">
        <v>3</v>
      </c>
      <c r="R1705">
        <v>2.63</v>
      </c>
      <c r="S1705">
        <v>2.65</v>
      </c>
      <c r="T1705">
        <v>371.46</v>
      </c>
      <c r="U1705">
        <v>96.94</v>
      </c>
      <c r="V1705">
        <v>3.08</v>
      </c>
      <c r="W1705">
        <v>9.4600000000000009</v>
      </c>
      <c r="X1705">
        <v>6.14</v>
      </c>
      <c r="Y1705">
        <v>2</v>
      </c>
      <c r="Z1705" t="s">
        <v>4250</v>
      </c>
      <c r="AA1705">
        <v>0</v>
      </c>
      <c r="AB1705">
        <v>5</v>
      </c>
      <c r="AC1705">
        <v>4.5384761904761914</v>
      </c>
      <c r="AE1705" t="s">
        <v>7949</v>
      </c>
      <c r="AH1705">
        <v>0</v>
      </c>
      <c r="AI1705">
        <v>0</v>
      </c>
    </row>
    <row r="1706" spans="1:35" x14ac:dyDescent="0.25">
      <c r="A1706" t="s">
        <v>21926</v>
      </c>
      <c r="B1706">
        <v>2800</v>
      </c>
      <c r="H1706">
        <v>5</v>
      </c>
      <c r="I1706" t="s">
        <v>22084</v>
      </c>
      <c r="J1706" t="s">
        <v>22089</v>
      </c>
      <c r="L1706" t="s">
        <v>22136</v>
      </c>
      <c r="M1706" t="s">
        <v>22199</v>
      </c>
      <c r="N1706" t="s">
        <v>23724</v>
      </c>
      <c r="O1706" t="s">
        <v>28004</v>
      </c>
      <c r="P1706">
        <v>4</v>
      </c>
      <c r="Q1706">
        <v>1</v>
      </c>
      <c r="R1706">
        <v>4.87</v>
      </c>
      <c r="S1706">
        <v>4.8899999999999997</v>
      </c>
      <c r="T1706">
        <v>340.49</v>
      </c>
      <c r="U1706">
        <v>47.61</v>
      </c>
      <c r="V1706">
        <v>4.37</v>
      </c>
      <c r="X1706">
        <v>6.2</v>
      </c>
      <c r="Y1706">
        <v>2</v>
      </c>
      <c r="Z1706" t="s">
        <v>4250</v>
      </c>
      <c r="AA1706">
        <v>0</v>
      </c>
      <c r="AB1706">
        <v>6</v>
      </c>
      <c r="AC1706">
        <v>3.8883333333333341</v>
      </c>
      <c r="AE1706" t="s">
        <v>7949</v>
      </c>
      <c r="AH1706">
        <v>0</v>
      </c>
      <c r="AI1706">
        <v>0</v>
      </c>
    </row>
    <row r="1707" spans="1:35" x14ac:dyDescent="0.25">
      <c r="A1707" t="s">
        <v>21927</v>
      </c>
      <c r="B1707">
        <v>5000</v>
      </c>
      <c r="H1707">
        <v>5</v>
      </c>
      <c r="I1707" t="s">
        <v>22084</v>
      </c>
      <c r="J1707" t="s">
        <v>22089</v>
      </c>
      <c r="L1707" t="s">
        <v>22136</v>
      </c>
      <c r="M1707" t="s">
        <v>22199</v>
      </c>
      <c r="N1707" t="s">
        <v>23725</v>
      </c>
      <c r="O1707" t="s">
        <v>28005</v>
      </c>
      <c r="P1707">
        <v>4</v>
      </c>
      <c r="Q1707">
        <v>2</v>
      </c>
      <c r="R1707">
        <v>2.0499999999999998</v>
      </c>
      <c r="S1707">
        <v>3.58</v>
      </c>
      <c r="T1707">
        <v>304.42</v>
      </c>
      <c r="U1707">
        <v>62.18</v>
      </c>
      <c r="V1707">
        <v>3.14</v>
      </c>
      <c r="X1707">
        <v>9.1</v>
      </c>
      <c r="Y1707">
        <v>1</v>
      </c>
      <c r="Z1707" t="s">
        <v>4250</v>
      </c>
      <c r="AA1707">
        <v>0</v>
      </c>
      <c r="AB1707">
        <v>4</v>
      </c>
      <c r="AC1707">
        <v>4.6349999999999998</v>
      </c>
      <c r="AE1707" t="s">
        <v>7952</v>
      </c>
      <c r="AH1707">
        <v>0</v>
      </c>
      <c r="AI1707">
        <v>0</v>
      </c>
    </row>
    <row r="1708" spans="1:35" x14ac:dyDescent="0.25">
      <c r="A1708" t="s">
        <v>21928</v>
      </c>
      <c r="B1708">
        <v>7700</v>
      </c>
      <c r="H1708">
        <v>5</v>
      </c>
      <c r="I1708" t="s">
        <v>22084</v>
      </c>
      <c r="J1708" t="s">
        <v>22089</v>
      </c>
      <c r="L1708" t="s">
        <v>22136</v>
      </c>
      <c r="M1708" t="s">
        <v>22199</v>
      </c>
      <c r="N1708" t="s">
        <v>23726</v>
      </c>
      <c r="O1708" t="s">
        <v>28006</v>
      </c>
      <c r="P1708">
        <v>3</v>
      </c>
      <c r="Q1708">
        <v>1</v>
      </c>
      <c r="R1708">
        <v>5</v>
      </c>
      <c r="S1708">
        <v>5.0199999999999996</v>
      </c>
      <c r="T1708">
        <v>342.9</v>
      </c>
      <c r="U1708">
        <v>38.380000000000003</v>
      </c>
      <c r="V1708">
        <v>5.18</v>
      </c>
      <c r="X1708">
        <v>6.17</v>
      </c>
      <c r="Y1708">
        <v>2</v>
      </c>
      <c r="Z1708" t="s">
        <v>4250</v>
      </c>
      <c r="AA1708">
        <v>1</v>
      </c>
      <c r="AB1708">
        <v>3</v>
      </c>
      <c r="AC1708">
        <v>3.752333333333334</v>
      </c>
      <c r="AE1708" t="s">
        <v>7949</v>
      </c>
      <c r="AH1708">
        <v>0</v>
      </c>
      <c r="AI1708">
        <v>0</v>
      </c>
    </row>
    <row r="1709" spans="1:35" x14ac:dyDescent="0.25">
      <c r="A1709" t="s">
        <v>21906</v>
      </c>
      <c r="B1709">
        <v>1500</v>
      </c>
      <c r="H1709">
        <v>5</v>
      </c>
      <c r="I1709" t="s">
        <v>22084</v>
      </c>
      <c r="J1709" t="s">
        <v>22089</v>
      </c>
      <c r="L1709" t="s">
        <v>22136</v>
      </c>
      <c r="M1709" t="s">
        <v>22199</v>
      </c>
      <c r="N1709" t="s">
        <v>23683</v>
      </c>
      <c r="O1709" t="s">
        <v>27963</v>
      </c>
      <c r="P1709">
        <v>3</v>
      </c>
      <c r="Q1709">
        <v>0</v>
      </c>
      <c r="R1709">
        <v>2.12</v>
      </c>
      <c r="S1709">
        <v>2.12</v>
      </c>
      <c r="T1709">
        <v>225.31</v>
      </c>
      <c r="U1709">
        <v>21.7</v>
      </c>
      <c r="V1709">
        <v>1.94</v>
      </c>
      <c r="X1709">
        <v>1.27</v>
      </c>
      <c r="Y1709">
        <v>1</v>
      </c>
      <c r="Z1709" t="s">
        <v>7946</v>
      </c>
      <c r="AA1709">
        <v>0</v>
      </c>
      <c r="AB1709">
        <v>3</v>
      </c>
      <c r="AC1709">
        <v>5.0249999999999986</v>
      </c>
      <c r="AE1709" t="s">
        <v>7949</v>
      </c>
      <c r="AH1709">
        <v>0</v>
      </c>
      <c r="AI1709">
        <v>0</v>
      </c>
    </row>
    <row r="1710" spans="1:35" x14ac:dyDescent="0.25">
      <c r="A1710" t="s">
        <v>21929</v>
      </c>
      <c r="B1710">
        <v>4000</v>
      </c>
      <c r="H1710">
        <v>5</v>
      </c>
      <c r="I1710" t="s">
        <v>22084</v>
      </c>
      <c r="J1710" t="s">
        <v>22089</v>
      </c>
      <c r="L1710" t="s">
        <v>22136</v>
      </c>
      <c r="M1710" t="s">
        <v>22199</v>
      </c>
      <c r="N1710" t="s">
        <v>23727</v>
      </c>
      <c r="O1710" t="s">
        <v>28007</v>
      </c>
      <c r="P1710">
        <v>4</v>
      </c>
      <c r="Q1710">
        <v>1</v>
      </c>
      <c r="R1710">
        <v>5.45</v>
      </c>
      <c r="S1710">
        <v>5.48</v>
      </c>
      <c r="T1710">
        <v>374.94</v>
      </c>
      <c r="U1710">
        <v>47.61</v>
      </c>
      <c r="V1710">
        <v>5.0199999999999996</v>
      </c>
      <c r="X1710">
        <v>6.2</v>
      </c>
      <c r="Y1710">
        <v>2</v>
      </c>
      <c r="Z1710" t="s">
        <v>4250</v>
      </c>
      <c r="AA1710">
        <v>1</v>
      </c>
      <c r="AB1710">
        <v>6</v>
      </c>
      <c r="AC1710">
        <v>3.7266190476190482</v>
      </c>
      <c r="AE1710" t="s">
        <v>7949</v>
      </c>
      <c r="AH1710">
        <v>0</v>
      </c>
      <c r="AI1710">
        <v>0</v>
      </c>
    </row>
    <row r="1711" spans="1:35" x14ac:dyDescent="0.25">
      <c r="A1711" t="s">
        <v>21930</v>
      </c>
      <c r="B1711">
        <v>4500</v>
      </c>
      <c r="H1711">
        <v>5</v>
      </c>
      <c r="I1711" t="s">
        <v>22084</v>
      </c>
      <c r="J1711" t="s">
        <v>22089</v>
      </c>
      <c r="L1711" t="s">
        <v>22136</v>
      </c>
      <c r="M1711" t="s">
        <v>22199</v>
      </c>
      <c r="N1711" t="s">
        <v>23728</v>
      </c>
      <c r="O1711" t="s">
        <v>28008</v>
      </c>
      <c r="P1711">
        <v>3</v>
      </c>
      <c r="Q1711">
        <v>3</v>
      </c>
      <c r="R1711">
        <v>2.94</v>
      </c>
      <c r="S1711">
        <v>4.47</v>
      </c>
      <c r="T1711">
        <v>385.92</v>
      </c>
      <c r="U1711">
        <v>64.98</v>
      </c>
      <c r="V1711">
        <v>4.87</v>
      </c>
      <c r="W1711">
        <v>13.06</v>
      </c>
      <c r="X1711">
        <v>9.1</v>
      </c>
      <c r="Y1711">
        <v>2</v>
      </c>
      <c r="Z1711" t="s">
        <v>4250</v>
      </c>
      <c r="AA1711">
        <v>0</v>
      </c>
      <c r="AB1711">
        <v>4</v>
      </c>
      <c r="AC1711">
        <v>3.22652380952381</v>
      </c>
      <c r="AE1711" t="s">
        <v>7952</v>
      </c>
      <c r="AH1711">
        <v>0</v>
      </c>
      <c r="AI1711">
        <v>0</v>
      </c>
    </row>
    <row r="1712" spans="1:35" x14ac:dyDescent="0.25">
      <c r="A1712" t="s">
        <v>21931</v>
      </c>
      <c r="B1712">
        <v>8100</v>
      </c>
      <c r="H1712">
        <v>5</v>
      </c>
      <c r="I1712" t="s">
        <v>22084</v>
      </c>
      <c r="J1712" t="s">
        <v>22089</v>
      </c>
      <c r="L1712" t="s">
        <v>22136</v>
      </c>
      <c r="M1712" t="s">
        <v>22199</v>
      </c>
      <c r="N1712" t="s">
        <v>23729</v>
      </c>
      <c r="O1712" t="s">
        <v>28009</v>
      </c>
      <c r="P1712">
        <v>4</v>
      </c>
      <c r="Q1712">
        <v>2</v>
      </c>
      <c r="R1712">
        <v>2.16</v>
      </c>
      <c r="S1712">
        <v>3.67</v>
      </c>
      <c r="T1712">
        <v>322.41000000000003</v>
      </c>
      <c r="U1712">
        <v>62.18</v>
      </c>
      <c r="V1712">
        <v>3.44</v>
      </c>
      <c r="X1712">
        <v>9.07</v>
      </c>
      <c r="Y1712">
        <v>1</v>
      </c>
      <c r="Z1712" t="s">
        <v>4250</v>
      </c>
      <c r="AA1712">
        <v>0</v>
      </c>
      <c r="AB1712">
        <v>4</v>
      </c>
      <c r="AC1712">
        <v>4.55</v>
      </c>
      <c r="AE1712" t="s">
        <v>7952</v>
      </c>
      <c r="AH1712">
        <v>0</v>
      </c>
      <c r="AI1712">
        <v>0</v>
      </c>
    </row>
    <row r="1713" spans="1:35" x14ac:dyDescent="0.25">
      <c r="A1713" t="s">
        <v>21932</v>
      </c>
      <c r="B1713">
        <v>5900</v>
      </c>
      <c r="H1713">
        <v>5</v>
      </c>
      <c r="I1713" t="s">
        <v>22084</v>
      </c>
      <c r="J1713" t="s">
        <v>22089</v>
      </c>
      <c r="L1713" t="s">
        <v>22136</v>
      </c>
      <c r="M1713" t="s">
        <v>22199</v>
      </c>
      <c r="N1713" t="s">
        <v>23730</v>
      </c>
      <c r="O1713" t="s">
        <v>28010</v>
      </c>
      <c r="P1713">
        <v>3</v>
      </c>
      <c r="Q1713">
        <v>2</v>
      </c>
      <c r="R1713">
        <v>2.68</v>
      </c>
      <c r="S1713">
        <v>4.22</v>
      </c>
      <c r="T1713">
        <v>343.88</v>
      </c>
      <c r="U1713">
        <v>48.77</v>
      </c>
      <c r="V1713">
        <v>4.78</v>
      </c>
      <c r="X1713">
        <v>9.11</v>
      </c>
      <c r="Y1713">
        <v>2</v>
      </c>
      <c r="Z1713" t="s">
        <v>4250</v>
      </c>
      <c r="AA1713">
        <v>0</v>
      </c>
      <c r="AB1713">
        <v>3</v>
      </c>
      <c r="AC1713">
        <v>3.9950000000000001</v>
      </c>
      <c r="AE1713" t="s">
        <v>7952</v>
      </c>
      <c r="AH1713">
        <v>0</v>
      </c>
      <c r="AI1713">
        <v>0</v>
      </c>
    </row>
    <row r="1714" spans="1:35" x14ac:dyDescent="0.25">
      <c r="A1714" t="s">
        <v>21933</v>
      </c>
      <c r="B1714">
        <v>2500</v>
      </c>
      <c r="H1714">
        <v>5</v>
      </c>
      <c r="I1714" t="s">
        <v>22084</v>
      </c>
      <c r="J1714" t="s">
        <v>22089</v>
      </c>
      <c r="L1714" t="s">
        <v>22136</v>
      </c>
      <c r="M1714" t="s">
        <v>22199</v>
      </c>
      <c r="N1714" t="s">
        <v>23731</v>
      </c>
      <c r="O1714" t="s">
        <v>28011</v>
      </c>
      <c r="P1714">
        <v>4</v>
      </c>
      <c r="Q1714">
        <v>3</v>
      </c>
      <c r="R1714">
        <v>0.88</v>
      </c>
      <c r="S1714">
        <v>3.37</v>
      </c>
      <c r="T1714">
        <v>386.91</v>
      </c>
      <c r="U1714">
        <v>81.36</v>
      </c>
      <c r="V1714">
        <v>4.91</v>
      </c>
      <c r="X1714">
        <v>9.1199999999999992</v>
      </c>
      <c r="Y1714">
        <v>2</v>
      </c>
      <c r="Z1714" t="s">
        <v>4250</v>
      </c>
      <c r="AA1714">
        <v>0</v>
      </c>
      <c r="AB1714">
        <v>4</v>
      </c>
      <c r="AC1714">
        <v>4.229452380952381</v>
      </c>
      <c r="AE1714" t="s">
        <v>7952</v>
      </c>
      <c r="AH1714">
        <v>0</v>
      </c>
      <c r="AI1714">
        <v>0</v>
      </c>
    </row>
    <row r="1715" spans="1:35" x14ac:dyDescent="0.25">
      <c r="A1715" t="s">
        <v>21934</v>
      </c>
      <c r="B1715">
        <v>6700</v>
      </c>
      <c r="H1715">
        <v>5</v>
      </c>
      <c r="I1715" t="s">
        <v>22084</v>
      </c>
      <c r="J1715" t="s">
        <v>22089</v>
      </c>
      <c r="L1715" t="s">
        <v>22136</v>
      </c>
      <c r="M1715" t="s">
        <v>22199</v>
      </c>
      <c r="N1715" t="s">
        <v>23732</v>
      </c>
      <c r="O1715" t="s">
        <v>28012</v>
      </c>
      <c r="P1715">
        <v>5</v>
      </c>
      <c r="Q1715">
        <v>2</v>
      </c>
      <c r="R1715">
        <v>3.73</v>
      </c>
      <c r="S1715">
        <v>3.75</v>
      </c>
      <c r="T1715">
        <v>394.48</v>
      </c>
      <c r="U1715">
        <v>80.37</v>
      </c>
      <c r="V1715">
        <v>4.29</v>
      </c>
      <c r="W1715">
        <v>12.15</v>
      </c>
      <c r="X1715">
        <v>6.01</v>
      </c>
      <c r="Y1715">
        <v>3</v>
      </c>
      <c r="Z1715" t="s">
        <v>4250</v>
      </c>
      <c r="AA1715">
        <v>0</v>
      </c>
      <c r="AB1715">
        <v>3</v>
      </c>
      <c r="AC1715">
        <v>4.0137142857142853</v>
      </c>
      <c r="AE1715" t="s">
        <v>7949</v>
      </c>
      <c r="AH1715">
        <v>0</v>
      </c>
      <c r="AI1715">
        <v>0</v>
      </c>
    </row>
    <row r="1716" spans="1:35" x14ac:dyDescent="0.25">
      <c r="A1716" t="s">
        <v>21935</v>
      </c>
      <c r="B1716">
        <v>5100</v>
      </c>
      <c r="H1716">
        <v>5</v>
      </c>
      <c r="I1716" t="s">
        <v>22084</v>
      </c>
      <c r="J1716" t="s">
        <v>22089</v>
      </c>
      <c r="L1716" t="s">
        <v>22136</v>
      </c>
      <c r="M1716" t="s">
        <v>22199</v>
      </c>
      <c r="N1716" t="s">
        <v>23733</v>
      </c>
      <c r="O1716" t="s">
        <v>28013</v>
      </c>
      <c r="P1716">
        <v>5</v>
      </c>
      <c r="Q1716">
        <v>2</v>
      </c>
      <c r="R1716">
        <v>4.3899999999999997</v>
      </c>
      <c r="S1716">
        <v>4.41</v>
      </c>
      <c r="T1716">
        <v>410.36</v>
      </c>
      <c r="U1716">
        <v>67.48</v>
      </c>
      <c r="V1716">
        <v>4.43</v>
      </c>
      <c r="W1716">
        <v>11.82</v>
      </c>
      <c r="X1716">
        <v>6.01</v>
      </c>
      <c r="Y1716">
        <v>2</v>
      </c>
      <c r="Z1716" t="s">
        <v>4250</v>
      </c>
      <c r="AA1716">
        <v>0</v>
      </c>
      <c r="AB1716">
        <v>3</v>
      </c>
      <c r="AC1716">
        <v>3.4352857142857141</v>
      </c>
      <c r="AE1716" t="s">
        <v>7949</v>
      </c>
      <c r="AH1716">
        <v>0</v>
      </c>
      <c r="AI1716">
        <v>0</v>
      </c>
    </row>
    <row r="1717" spans="1:35" x14ac:dyDescent="0.25">
      <c r="A1717" t="s">
        <v>21936</v>
      </c>
      <c r="B1717">
        <v>450</v>
      </c>
      <c r="H1717">
        <v>5</v>
      </c>
      <c r="I1717" t="s">
        <v>22084</v>
      </c>
      <c r="J1717" t="s">
        <v>22089</v>
      </c>
      <c r="L1717" t="s">
        <v>22136</v>
      </c>
      <c r="M1717" t="s">
        <v>22199</v>
      </c>
      <c r="N1717" t="s">
        <v>23734</v>
      </c>
      <c r="O1717" t="s">
        <v>28014</v>
      </c>
      <c r="P1717">
        <v>4</v>
      </c>
      <c r="Q1717">
        <v>3</v>
      </c>
      <c r="R1717">
        <v>4.17</v>
      </c>
      <c r="S1717">
        <v>4.18</v>
      </c>
      <c r="T1717">
        <v>400.45</v>
      </c>
      <c r="U1717">
        <v>83.27</v>
      </c>
      <c r="V1717">
        <v>4.37</v>
      </c>
      <c r="W1717">
        <v>12.89</v>
      </c>
      <c r="X1717">
        <v>5.9</v>
      </c>
      <c r="Y1717">
        <v>3</v>
      </c>
      <c r="Z1717" t="s">
        <v>4250</v>
      </c>
      <c r="AA1717">
        <v>0</v>
      </c>
      <c r="AB1717">
        <v>3</v>
      </c>
      <c r="AC1717">
        <v>3.2877380952380961</v>
      </c>
      <c r="AE1717" t="s">
        <v>7949</v>
      </c>
      <c r="AH1717">
        <v>0</v>
      </c>
      <c r="AI1717">
        <v>0</v>
      </c>
    </row>
    <row r="1718" spans="1:35" x14ac:dyDescent="0.25">
      <c r="A1718" t="s">
        <v>21937</v>
      </c>
      <c r="B1718">
        <v>720</v>
      </c>
      <c r="H1718">
        <v>5</v>
      </c>
      <c r="I1718" t="s">
        <v>22084</v>
      </c>
      <c r="J1718" t="s">
        <v>22089</v>
      </c>
      <c r="L1718" t="s">
        <v>22136</v>
      </c>
      <c r="M1718" t="s">
        <v>22199</v>
      </c>
      <c r="N1718" t="s">
        <v>23735</v>
      </c>
      <c r="O1718" t="s">
        <v>28015</v>
      </c>
      <c r="P1718">
        <v>5</v>
      </c>
      <c r="Q1718">
        <v>2</v>
      </c>
      <c r="R1718">
        <v>4.2699999999999996</v>
      </c>
      <c r="S1718">
        <v>4.29</v>
      </c>
      <c r="T1718">
        <v>405.32</v>
      </c>
      <c r="U1718">
        <v>80.37</v>
      </c>
      <c r="V1718">
        <v>3.76</v>
      </c>
      <c r="W1718">
        <v>11.07</v>
      </c>
      <c r="X1718">
        <v>6</v>
      </c>
      <c r="Y1718">
        <v>2</v>
      </c>
      <c r="Z1718" t="s">
        <v>4250</v>
      </c>
      <c r="AA1718">
        <v>0</v>
      </c>
      <c r="AB1718">
        <v>3</v>
      </c>
      <c r="AC1718">
        <v>3.531285714285715</v>
      </c>
      <c r="AE1718" t="s">
        <v>7949</v>
      </c>
      <c r="AH1718">
        <v>0</v>
      </c>
      <c r="AI1718">
        <v>0</v>
      </c>
    </row>
    <row r="1719" spans="1:35" x14ac:dyDescent="0.25">
      <c r="A1719" t="s">
        <v>21938</v>
      </c>
      <c r="B1719">
        <v>5600</v>
      </c>
      <c r="H1719">
        <v>5</v>
      </c>
      <c r="I1719" t="s">
        <v>22084</v>
      </c>
      <c r="J1719" t="s">
        <v>22089</v>
      </c>
      <c r="L1719" t="s">
        <v>22136</v>
      </c>
      <c r="M1719" t="s">
        <v>22199</v>
      </c>
      <c r="N1719" t="s">
        <v>23736</v>
      </c>
      <c r="O1719" t="s">
        <v>28016</v>
      </c>
      <c r="P1719">
        <v>4</v>
      </c>
      <c r="Q1719">
        <v>2</v>
      </c>
      <c r="R1719">
        <v>3.81</v>
      </c>
      <c r="S1719">
        <v>3.84</v>
      </c>
      <c r="T1719">
        <v>345.9</v>
      </c>
      <c r="U1719">
        <v>50.41</v>
      </c>
      <c r="V1719">
        <v>4.62</v>
      </c>
      <c r="X1719">
        <v>6.31</v>
      </c>
      <c r="Y1719">
        <v>2</v>
      </c>
      <c r="Z1719" t="s">
        <v>4250</v>
      </c>
      <c r="AA1719">
        <v>0</v>
      </c>
      <c r="AB1719">
        <v>4</v>
      </c>
      <c r="AC1719">
        <v>4.1749999999999998</v>
      </c>
      <c r="AE1719" t="s">
        <v>7949</v>
      </c>
      <c r="AH1719">
        <v>0</v>
      </c>
      <c r="AI1719">
        <v>0</v>
      </c>
    </row>
    <row r="1720" spans="1:35" x14ac:dyDescent="0.25">
      <c r="A1720" t="s">
        <v>21939</v>
      </c>
      <c r="B1720">
        <v>156</v>
      </c>
      <c r="H1720">
        <v>5</v>
      </c>
      <c r="I1720" t="s">
        <v>22084</v>
      </c>
      <c r="J1720" t="s">
        <v>22089</v>
      </c>
      <c r="L1720" t="s">
        <v>22136</v>
      </c>
      <c r="M1720" t="s">
        <v>22199</v>
      </c>
      <c r="N1720" t="s">
        <v>23737</v>
      </c>
      <c r="O1720" t="s">
        <v>28017</v>
      </c>
      <c r="P1720">
        <v>5</v>
      </c>
      <c r="Q1720">
        <v>2</v>
      </c>
      <c r="R1720">
        <v>3.4</v>
      </c>
      <c r="S1720">
        <v>3.42</v>
      </c>
      <c r="T1720">
        <v>394.29</v>
      </c>
      <c r="U1720">
        <v>80.62</v>
      </c>
      <c r="V1720">
        <v>3.96</v>
      </c>
      <c r="W1720">
        <v>12.06</v>
      </c>
      <c r="X1720">
        <v>6.01</v>
      </c>
      <c r="Y1720">
        <v>2</v>
      </c>
      <c r="Z1720" t="s">
        <v>4250</v>
      </c>
      <c r="AA1720">
        <v>0</v>
      </c>
      <c r="AB1720">
        <v>3</v>
      </c>
      <c r="AC1720">
        <v>4.345071428571428</v>
      </c>
      <c r="AE1720" t="s">
        <v>7949</v>
      </c>
      <c r="AH1720">
        <v>0</v>
      </c>
      <c r="AI1720">
        <v>0</v>
      </c>
    </row>
    <row r="1721" spans="1:35" x14ac:dyDescent="0.25">
      <c r="A1721" t="s">
        <v>21940</v>
      </c>
      <c r="B1721">
        <v>39.4</v>
      </c>
      <c r="H1721">
        <v>5</v>
      </c>
      <c r="I1721" t="s">
        <v>22084</v>
      </c>
      <c r="J1721" t="s">
        <v>22089</v>
      </c>
      <c r="L1721" t="s">
        <v>22136</v>
      </c>
      <c r="M1721" t="s">
        <v>22199</v>
      </c>
      <c r="N1721" t="s">
        <v>23738</v>
      </c>
      <c r="O1721" t="s">
        <v>28018</v>
      </c>
      <c r="P1721">
        <v>5</v>
      </c>
      <c r="Q1721">
        <v>2</v>
      </c>
      <c r="R1721">
        <v>5.12</v>
      </c>
      <c r="S1721">
        <v>5.14</v>
      </c>
      <c r="T1721">
        <v>439.77</v>
      </c>
      <c r="U1721">
        <v>80.37</v>
      </c>
      <c r="V1721">
        <v>4.42</v>
      </c>
      <c r="W1721">
        <v>10.41</v>
      </c>
      <c r="X1721">
        <v>6</v>
      </c>
      <c r="Y1721">
        <v>2</v>
      </c>
      <c r="Z1721" t="s">
        <v>4250</v>
      </c>
      <c r="AA1721">
        <v>0</v>
      </c>
      <c r="AB1721">
        <v>3</v>
      </c>
      <c r="AC1721">
        <v>2.9302142857142859</v>
      </c>
      <c r="AE1721" t="s">
        <v>7949</v>
      </c>
      <c r="AH1721">
        <v>0</v>
      </c>
      <c r="AI1721">
        <v>0</v>
      </c>
    </row>
    <row r="1722" spans="1:35" x14ac:dyDescent="0.25">
      <c r="A1722" t="s">
        <v>21941</v>
      </c>
      <c r="B1722">
        <v>2563</v>
      </c>
      <c r="H1722">
        <v>5</v>
      </c>
      <c r="I1722" t="s">
        <v>22084</v>
      </c>
      <c r="J1722" t="s">
        <v>22089</v>
      </c>
      <c r="L1722" t="s">
        <v>22136</v>
      </c>
      <c r="M1722" t="s">
        <v>22199</v>
      </c>
      <c r="N1722" t="s">
        <v>23739</v>
      </c>
      <c r="O1722" t="s">
        <v>28019</v>
      </c>
      <c r="P1722">
        <v>6</v>
      </c>
      <c r="Q1722">
        <v>2</v>
      </c>
      <c r="R1722">
        <v>2.6</v>
      </c>
      <c r="S1722">
        <v>2.62</v>
      </c>
      <c r="T1722">
        <v>395.28</v>
      </c>
      <c r="U1722">
        <v>93.51</v>
      </c>
      <c r="V1722">
        <v>3.36</v>
      </c>
      <c r="W1722">
        <v>10.95</v>
      </c>
      <c r="X1722">
        <v>6</v>
      </c>
      <c r="Y1722">
        <v>2</v>
      </c>
      <c r="Z1722" t="s">
        <v>4250</v>
      </c>
      <c r="AA1722">
        <v>0</v>
      </c>
      <c r="AB1722">
        <v>3</v>
      </c>
      <c r="AC1722">
        <v>4.8310000000000004</v>
      </c>
      <c r="AE1722" t="s">
        <v>7949</v>
      </c>
      <c r="AH1722">
        <v>0</v>
      </c>
      <c r="AI1722">
        <v>0</v>
      </c>
    </row>
    <row r="1723" spans="1:35" x14ac:dyDescent="0.25">
      <c r="A1723" t="s">
        <v>21942</v>
      </c>
      <c r="B1723">
        <v>149</v>
      </c>
      <c r="H1723">
        <v>5</v>
      </c>
      <c r="I1723" t="s">
        <v>22084</v>
      </c>
      <c r="J1723" t="s">
        <v>22089</v>
      </c>
      <c r="L1723" t="s">
        <v>22136</v>
      </c>
      <c r="M1723" t="s">
        <v>22199</v>
      </c>
      <c r="N1723" t="s">
        <v>23740</v>
      </c>
      <c r="O1723" t="s">
        <v>28020</v>
      </c>
      <c r="P1723">
        <v>6</v>
      </c>
      <c r="Q1723">
        <v>2</v>
      </c>
      <c r="R1723">
        <v>5.53</v>
      </c>
      <c r="S1723">
        <v>5.56</v>
      </c>
      <c r="T1723">
        <v>461.41</v>
      </c>
      <c r="U1723">
        <v>80.37</v>
      </c>
      <c r="V1723">
        <v>4.9800000000000004</v>
      </c>
      <c r="W1723">
        <v>9.59</v>
      </c>
      <c r="X1723">
        <v>5.99</v>
      </c>
      <c r="Y1723">
        <v>3</v>
      </c>
      <c r="Z1723" t="s">
        <v>4250</v>
      </c>
      <c r="AA1723">
        <v>0</v>
      </c>
      <c r="AB1723">
        <v>3</v>
      </c>
      <c r="AC1723">
        <v>2.7756428571428571</v>
      </c>
      <c r="AE1723" t="s">
        <v>7949</v>
      </c>
      <c r="AH1723">
        <v>0</v>
      </c>
      <c r="AI1723">
        <v>0</v>
      </c>
    </row>
    <row r="1724" spans="1:35" x14ac:dyDescent="0.25">
      <c r="A1724" t="s">
        <v>21943</v>
      </c>
      <c r="B1724">
        <v>278</v>
      </c>
      <c r="H1724">
        <v>5</v>
      </c>
      <c r="I1724" t="s">
        <v>22084</v>
      </c>
      <c r="J1724" t="s">
        <v>22089</v>
      </c>
      <c r="L1724" t="s">
        <v>22136</v>
      </c>
      <c r="M1724" t="s">
        <v>22199</v>
      </c>
      <c r="N1724" t="s">
        <v>23741</v>
      </c>
      <c r="O1724" t="s">
        <v>28021</v>
      </c>
      <c r="P1724">
        <v>5</v>
      </c>
      <c r="Q1724">
        <v>2</v>
      </c>
      <c r="R1724">
        <v>3.49</v>
      </c>
      <c r="S1724">
        <v>3.51</v>
      </c>
      <c r="T1724">
        <v>422.35</v>
      </c>
      <c r="U1724">
        <v>80.62</v>
      </c>
      <c r="V1724">
        <v>4.58</v>
      </c>
      <c r="W1724">
        <v>12.39</v>
      </c>
      <c r="X1724">
        <v>6.01</v>
      </c>
      <c r="Y1724">
        <v>2</v>
      </c>
      <c r="Z1724" t="s">
        <v>4250</v>
      </c>
      <c r="AA1724">
        <v>0</v>
      </c>
      <c r="AB1724">
        <v>3</v>
      </c>
      <c r="AC1724">
        <v>4.0546428571428574</v>
      </c>
      <c r="AE1724" t="s">
        <v>7949</v>
      </c>
      <c r="AH1724">
        <v>0</v>
      </c>
      <c r="AI1724">
        <v>0</v>
      </c>
    </row>
    <row r="1725" spans="1:35" x14ac:dyDescent="0.25">
      <c r="A1725" t="s">
        <v>21944</v>
      </c>
      <c r="B1725">
        <v>140</v>
      </c>
      <c r="H1725">
        <v>5</v>
      </c>
      <c r="I1725" t="s">
        <v>22084</v>
      </c>
      <c r="J1725" t="s">
        <v>22089</v>
      </c>
      <c r="L1725" t="s">
        <v>22136</v>
      </c>
      <c r="M1725" t="s">
        <v>22199</v>
      </c>
      <c r="N1725" t="s">
        <v>23742</v>
      </c>
      <c r="O1725" t="s">
        <v>28022</v>
      </c>
      <c r="P1725">
        <v>4</v>
      </c>
      <c r="Q1725">
        <v>2</v>
      </c>
      <c r="R1725">
        <v>5.67</v>
      </c>
      <c r="S1725">
        <v>5.68</v>
      </c>
      <c r="T1725">
        <v>483.23</v>
      </c>
      <c r="U1725">
        <v>67.48</v>
      </c>
      <c r="V1725">
        <v>5.13</v>
      </c>
      <c r="W1725">
        <v>12.31</v>
      </c>
      <c r="X1725">
        <v>6.01</v>
      </c>
      <c r="Y1725">
        <v>2</v>
      </c>
      <c r="Z1725" t="s">
        <v>4250</v>
      </c>
      <c r="AA1725">
        <v>1</v>
      </c>
      <c r="AB1725">
        <v>3</v>
      </c>
      <c r="AC1725">
        <v>2.6197857142857139</v>
      </c>
      <c r="AE1725" t="s">
        <v>7949</v>
      </c>
      <c r="AH1725">
        <v>0</v>
      </c>
      <c r="AI1725">
        <v>0</v>
      </c>
    </row>
    <row r="1726" spans="1:35" x14ac:dyDescent="0.25">
      <c r="A1726" t="s">
        <v>21945</v>
      </c>
      <c r="B1726">
        <v>380</v>
      </c>
      <c r="H1726">
        <v>4.5</v>
      </c>
      <c r="I1726" t="s">
        <v>22085</v>
      </c>
      <c r="J1726" t="s">
        <v>22090</v>
      </c>
      <c r="K1726" t="s">
        <v>19889</v>
      </c>
      <c r="M1726" t="s">
        <v>22218</v>
      </c>
      <c r="N1726" t="s">
        <v>23743</v>
      </c>
      <c r="O1726" t="s">
        <v>28023</v>
      </c>
      <c r="P1726">
        <v>5</v>
      </c>
      <c r="Q1726">
        <v>3</v>
      </c>
      <c r="R1726">
        <v>2.48</v>
      </c>
      <c r="S1726">
        <v>3.35</v>
      </c>
      <c r="T1726">
        <v>569.62</v>
      </c>
      <c r="U1726">
        <v>90.9</v>
      </c>
      <c r="V1726">
        <v>4.72</v>
      </c>
      <c r="W1726">
        <v>13.85</v>
      </c>
      <c r="X1726">
        <v>8.23</v>
      </c>
      <c r="Y1726">
        <v>3</v>
      </c>
      <c r="Z1726" t="s">
        <v>4250</v>
      </c>
      <c r="AA1726">
        <v>1</v>
      </c>
      <c r="AB1726">
        <v>12</v>
      </c>
      <c r="AC1726">
        <v>3.606666666666666</v>
      </c>
      <c r="AE1726" t="s">
        <v>7949</v>
      </c>
      <c r="AH1726">
        <v>0</v>
      </c>
      <c r="AI1726">
        <v>0</v>
      </c>
    </row>
    <row r="1727" spans="1:35" x14ac:dyDescent="0.25">
      <c r="A1727" t="s">
        <v>21946</v>
      </c>
      <c r="B1727">
        <v>250</v>
      </c>
      <c r="H1727">
        <v>4.5</v>
      </c>
      <c r="I1727" t="s">
        <v>22085</v>
      </c>
      <c r="J1727" t="s">
        <v>22090</v>
      </c>
      <c r="K1727" t="s">
        <v>19889</v>
      </c>
      <c r="M1727" t="s">
        <v>22218</v>
      </c>
      <c r="N1727" t="s">
        <v>23744</v>
      </c>
      <c r="O1727" t="s">
        <v>28024</v>
      </c>
      <c r="P1727">
        <v>5</v>
      </c>
      <c r="Q1727">
        <v>3</v>
      </c>
      <c r="R1727">
        <v>3.09</v>
      </c>
      <c r="S1727">
        <v>3.97</v>
      </c>
      <c r="T1727">
        <v>580.65</v>
      </c>
      <c r="U1727">
        <v>87.66</v>
      </c>
      <c r="V1727">
        <v>5.73</v>
      </c>
      <c r="W1727">
        <v>13.86</v>
      </c>
      <c r="X1727">
        <v>8.24</v>
      </c>
      <c r="Y1727">
        <v>3</v>
      </c>
      <c r="Z1727" t="s">
        <v>4250</v>
      </c>
      <c r="AA1727">
        <v>2</v>
      </c>
      <c r="AB1727">
        <v>12</v>
      </c>
      <c r="AC1727">
        <v>3.0166666666666671</v>
      </c>
      <c r="AE1727" t="s">
        <v>7949</v>
      </c>
      <c r="AH1727">
        <v>0</v>
      </c>
      <c r="AI1727">
        <v>0</v>
      </c>
    </row>
    <row r="1728" spans="1:35" x14ac:dyDescent="0.25">
      <c r="A1728" t="s">
        <v>21947</v>
      </c>
      <c r="B1728">
        <v>280</v>
      </c>
      <c r="H1728">
        <v>4.5</v>
      </c>
      <c r="I1728" t="s">
        <v>22085</v>
      </c>
      <c r="J1728" t="s">
        <v>22090</v>
      </c>
      <c r="K1728" t="s">
        <v>19889</v>
      </c>
      <c r="M1728" t="s">
        <v>22218</v>
      </c>
      <c r="N1728" t="s">
        <v>23745</v>
      </c>
      <c r="O1728" t="s">
        <v>28025</v>
      </c>
      <c r="P1728">
        <v>5</v>
      </c>
      <c r="Q1728">
        <v>3</v>
      </c>
      <c r="R1728">
        <v>4.5</v>
      </c>
      <c r="S1728">
        <v>5.16</v>
      </c>
      <c r="T1728">
        <v>604.66999999999996</v>
      </c>
      <c r="U1728">
        <v>87.66</v>
      </c>
      <c r="V1728">
        <v>6.47</v>
      </c>
      <c r="W1728">
        <v>12.06</v>
      </c>
      <c r="X1728">
        <v>7.78</v>
      </c>
      <c r="Y1728">
        <v>4</v>
      </c>
      <c r="Z1728" t="s">
        <v>4250</v>
      </c>
      <c r="AA1728">
        <v>2</v>
      </c>
      <c r="AB1728">
        <v>13</v>
      </c>
      <c r="AC1728">
        <v>2.166666666666667</v>
      </c>
      <c r="AE1728" t="s">
        <v>7949</v>
      </c>
      <c r="AH1728">
        <v>0</v>
      </c>
      <c r="AI1728">
        <v>0</v>
      </c>
    </row>
    <row r="1729" spans="1:35" x14ac:dyDescent="0.25">
      <c r="A1729" t="s">
        <v>21948</v>
      </c>
      <c r="B1729">
        <v>160</v>
      </c>
      <c r="H1729">
        <v>4.5</v>
      </c>
      <c r="I1729" t="s">
        <v>22085</v>
      </c>
      <c r="J1729" t="s">
        <v>22090</v>
      </c>
      <c r="K1729" t="s">
        <v>19889</v>
      </c>
      <c r="M1729" t="s">
        <v>22218</v>
      </c>
      <c r="N1729" t="s">
        <v>23746</v>
      </c>
      <c r="O1729" t="s">
        <v>28026</v>
      </c>
      <c r="P1729">
        <v>5</v>
      </c>
      <c r="Q1729">
        <v>3</v>
      </c>
      <c r="R1729">
        <v>5.13</v>
      </c>
      <c r="S1729">
        <v>5.64</v>
      </c>
      <c r="T1729">
        <v>587.64</v>
      </c>
      <c r="U1729">
        <v>94.38</v>
      </c>
      <c r="V1729">
        <v>6.13</v>
      </c>
      <c r="W1729">
        <v>10.72</v>
      </c>
      <c r="X1729">
        <v>7.44</v>
      </c>
      <c r="Y1729">
        <v>4</v>
      </c>
      <c r="Z1729" t="s">
        <v>4250</v>
      </c>
      <c r="AA1729">
        <v>2</v>
      </c>
      <c r="AB1729">
        <v>12</v>
      </c>
      <c r="AC1729">
        <v>2.0206666666666671</v>
      </c>
      <c r="AE1729" t="s">
        <v>7949</v>
      </c>
      <c r="AH1729">
        <v>0</v>
      </c>
      <c r="AI1729">
        <v>0</v>
      </c>
    </row>
    <row r="1730" spans="1:35" x14ac:dyDescent="0.25">
      <c r="A1730" t="s">
        <v>21949</v>
      </c>
      <c r="B1730">
        <v>50</v>
      </c>
      <c r="H1730">
        <v>4.5</v>
      </c>
      <c r="I1730" t="s">
        <v>22085</v>
      </c>
      <c r="J1730" t="s">
        <v>22090</v>
      </c>
      <c r="K1730" t="s">
        <v>19889</v>
      </c>
      <c r="M1730" t="s">
        <v>22218</v>
      </c>
      <c r="N1730" t="s">
        <v>23747</v>
      </c>
      <c r="O1730" t="s">
        <v>28027</v>
      </c>
      <c r="P1730">
        <v>6</v>
      </c>
      <c r="Q1730">
        <v>3</v>
      </c>
      <c r="R1730">
        <v>2.85</v>
      </c>
      <c r="S1730">
        <v>3.73</v>
      </c>
      <c r="T1730">
        <v>605.67999999999995</v>
      </c>
      <c r="U1730">
        <v>107.97</v>
      </c>
      <c r="V1730">
        <v>4.1399999999999997</v>
      </c>
      <c r="W1730">
        <v>13.76</v>
      </c>
      <c r="X1730">
        <v>8.2100000000000009</v>
      </c>
      <c r="Y1730">
        <v>3</v>
      </c>
      <c r="Z1730" t="s">
        <v>4250</v>
      </c>
      <c r="AA1730">
        <v>1</v>
      </c>
      <c r="AB1730">
        <v>12</v>
      </c>
      <c r="AC1730">
        <v>2.6726666666666659</v>
      </c>
      <c r="AE1730" t="s">
        <v>7949</v>
      </c>
      <c r="AH1730">
        <v>0</v>
      </c>
      <c r="AI1730">
        <v>0</v>
      </c>
    </row>
    <row r="1731" spans="1:35" x14ac:dyDescent="0.25">
      <c r="A1731" t="s">
        <v>21950</v>
      </c>
      <c r="B1731">
        <v>6</v>
      </c>
      <c r="H1731">
        <v>4.5</v>
      </c>
      <c r="I1731" t="s">
        <v>22085</v>
      </c>
      <c r="J1731" t="s">
        <v>22090</v>
      </c>
      <c r="K1731" t="s">
        <v>19889</v>
      </c>
      <c r="M1731" t="s">
        <v>22218</v>
      </c>
      <c r="N1731" t="s">
        <v>23748</v>
      </c>
      <c r="O1731" t="s">
        <v>28028</v>
      </c>
      <c r="P1731">
        <v>6</v>
      </c>
      <c r="Q1731">
        <v>3</v>
      </c>
      <c r="R1731">
        <v>3.38</v>
      </c>
      <c r="S1731">
        <v>4.25</v>
      </c>
      <c r="T1731">
        <v>619.71</v>
      </c>
      <c r="U1731">
        <v>107.97</v>
      </c>
      <c r="V1731">
        <v>4.53</v>
      </c>
      <c r="W1731">
        <v>13.76</v>
      </c>
      <c r="X1731">
        <v>8.2100000000000009</v>
      </c>
      <c r="Y1731">
        <v>3</v>
      </c>
      <c r="Z1731" t="s">
        <v>4250</v>
      </c>
      <c r="AA1731">
        <v>1</v>
      </c>
      <c r="AB1731">
        <v>12</v>
      </c>
      <c r="AC1731">
        <v>2.1476666666666659</v>
      </c>
      <c r="AE1731" t="s">
        <v>7949</v>
      </c>
      <c r="AH1731">
        <v>0</v>
      </c>
      <c r="AI1731">
        <v>0</v>
      </c>
    </row>
    <row r="1732" spans="1:35" x14ac:dyDescent="0.25">
      <c r="A1732" t="s">
        <v>21894</v>
      </c>
      <c r="B1732">
        <v>3</v>
      </c>
      <c r="H1732">
        <v>4.5</v>
      </c>
      <c r="I1732" t="s">
        <v>22085</v>
      </c>
      <c r="J1732" t="s">
        <v>22090</v>
      </c>
      <c r="K1732" t="s">
        <v>19889</v>
      </c>
      <c r="M1732" t="s">
        <v>22218</v>
      </c>
      <c r="N1732" t="s">
        <v>23671</v>
      </c>
      <c r="O1732" t="s">
        <v>27951</v>
      </c>
      <c r="P1732">
        <v>6</v>
      </c>
      <c r="Q1732">
        <v>4</v>
      </c>
      <c r="R1732">
        <v>2.5299999999999998</v>
      </c>
      <c r="S1732">
        <v>3.43</v>
      </c>
      <c r="T1732">
        <v>618.72</v>
      </c>
      <c r="U1732">
        <v>110.77</v>
      </c>
      <c r="V1732">
        <v>4.5599999999999996</v>
      </c>
      <c r="W1732">
        <v>13.96</v>
      </c>
      <c r="X1732">
        <v>8.31</v>
      </c>
      <c r="Y1732">
        <v>3</v>
      </c>
      <c r="Z1732" t="s">
        <v>4250</v>
      </c>
      <c r="AA1732">
        <v>1</v>
      </c>
      <c r="AB1732">
        <v>12</v>
      </c>
      <c r="AC1732">
        <v>2.6726666666666659</v>
      </c>
      <c r="AE1732" t="s">
        <v>7949</v>
      </c>
      <c r="AH1732">
        <v>0</v>
      </c>
      <c r="AI1732">
        <v>0</v>
      </c>
    </row>
    <row r="1733" spans="1:35" x14ac:dyDescent="0.25">
      <c r="A1733" t="s">
        <v>21951</v>
      </c>
      <c r="B1733">
        <v>5</v>
      </c>
      <c r="H1733">
        <v>4.5</v>
      </c>
      <c r="I1733" t="s">
        <v>22085</v>
      </c>
      <c r="J1733" t="s">
        <v>22090</v>
      </c>
      <c r="K1733" t="s">
        <v>19889</v>
      </c>
      <c r="M1733" t="s">
        <v>22218</v>
      </c>
      <c r="N1733" t="s">
        <v>23749</v>
      </c>
      <c r="O1733" t="s">
        <v>28029</v>
      </c>
      <c r="P1733">
        <v>5</v>
      </c>
      <c r="Q1733">
        <v>3</v>
      </c>
      <c r="R1733">
        <v>3.7</v>
      </c>
      <c r="S1733">
        <v>4.62</v>
      </c>
      <c r="T1733">
        <v>617.73</v>
      </c>
      <c r="U1733">
        <v>98.74</v>
      </c>
      <c r="V1733">
        <v>5.08</v>
      </c>
      <c r="W1733">
        <v>13.96</v>
      </c>
      <c r="X1733">
        <v>8.31</v>
      </c>
      <c r="Y1733">
        <v>3</v>
      </c>
      <c r="Z1733" t="s">
        <v>4250</v>
      </c>
      <c r="AA1733">
        <v>2</v>
      </c>
      <c r="AB1733">
        <v>12</v>
      </c>
      <c r="AC1733">
        <v>2.0603333333333329</v>
      </c>
      <c r="AE1733" t="s">
        <v>7949</v>
      </c>
      <c r="AH1733">
        <v>0</v>
      </c>
      <c r="AI1733">
        <v>0</v>
      </c>
    </row>
    <row r="1734" spans="1:35" x14ac:dyDescent="0.25">
      <c r="A1734" t="s">
        <v>21952</v>
      </c>
      <c r="B1734">
        <v>11</v>
      </c>
      <c r="H1734">
        <v>4.5</v>
      </c>
      <c r="I1734" t="s">
        <v>22085</v>
      </c>
      <c r="J1734" t="s">
        <v>22090</v>
      </c>
      <c r="K1734" t="s">
        <v>19889</v>
      </c>
      <c r="M1734" t="s">
        <v>22218</v>
      </c>
      <c r="N1734" t="s">
        <v>23750</v>
      </c>
      <c r="O1734" t="s">
        <v>28030</v>
      </c>
      <c r="P1734">
        <v>6</v>
      </c>
      <c r="Q1734">
        <v>4</v>
      </c>
      <c r="R1734">
        <v>2.87</v>
      </c>
      <c r="S1734">
        <v>3.79</v>
      </c>
      <c r="T1734">
        <v>632.75</v>
      </c>
      <c r="U1734">
        <v>110.77</v>
      </c>
      <c r="V1734">
        <v>4.95</v>
      </c>
      <c r="W1734">
        <v>13.96</v>
      </c>
      <c r="X1734">
        <v>8.31</v>
      </c>
      <c r="Y1734">
        <v>3</v>
      </c>
      <c r="Z1734" t="s">
        <v>4250</v>
      </c>
      <c r="AA1734">
        <v>1</v>
      </c>
      <c r="AB1734">
        <v>12</v>
      </c>
      <c r="AC1734">
        <v>2.3226666666666671</v>
      </c>
      <c r="AE1734" t="s">
        <v>7949</v>
      </c>
      <c r="AH1734">
        <v>0</v>
      </c>
      <c r="AI1734">
        <v>0</v>
      </c>
    </row>
    <row r="1735" spans="1:35" x14ac:dyDescent="0.25">
      <c r="A1735" t="s">
        <v>21953</v>
      </c>
      <c r="B1735">
        <v>5</v>
      </c>
      <c r="H1735">
        <v>4.5</v>
      </c>
      <c r="I1735" t="s">
        <v>22085</v>
      </c>
      <c r="J1735" t="s">
        <v>22090</v>
      </c>
      <c r="K1735" t="s">
        <v>19889</v>
      </c>
      <c r="M1735" t="s">
        <v>22218</v>
      </c>
      <c r="N1735" t="s">
        <v>23751</v>
      </c>
      <c r="O1735" t="s">
        <v>28031</v>
      </c>
      <c r="P1735">
        <v>7</v>
      </c>
      <c r="Q1735">
        <v>3</v>
      </c>
      <c r="R1735">
        <v>4.1399999999999997</v>
      </c>
      <c r="S1735">
        <v>4.8899999999999997</v>
      </c>
      <c r="T1735">
        <v>635.71</v>
      </c>
      <c r="U1735">
        <v>117.2</v>
      </c>
      <c r="V1735">
        <v>4.41</v>
      </c>
      <c r="W1735">
        <v>13.76</v>
      </c>
      <c r="X1735">
        <v>8.08</v>
      </c>
      <c r="Y1735">
        <v>3</v>
      </c>
      <c r="Z1735" t="s">
        <v>4250</v>
      </c>
      <c r="AA1735">
        <v>1</v>
      </c>
      <c r="AB1735">
        <v>13</v>
      </c>
      <c r="AC1735">
        <v>1.2749999999999999</v>
      </c>
      <c r="AE1735" t="s">
        <v>7949</v>
      </c>
      <c r="AH1735">
        <v>0</v>
      </c>
      <c r="AI1735">
        <v>0</v>
      </c>
    </row>
    <row r="1736" spans="1:35" x14ac:dyDescent="0.25">
      <c r="A1736" t="s">
        <v>21954</v>
      </c>
      <c r="B1736">
        <v>5</v>
      </c>
      <c r="H1736">
        <v>4.5</v>
      </c>
      <c r="I1736" t="s">
        <v>22085</v>
      </c>
      <c r="J1736" t="s">
        <v>22090</v>
      </c>
      <c r="K1736" t="s">
        <v>19889</v>
      </c>
      <c r="M1736" t="s">
        <v>22218</v>
      </c>
      <c r="N1736" t="s">
        <v>23752</v>
      </c>
      <c r="O1736" t="s">
        <v>28032</v>
      </c>
      <c r="P1736">
        <v>7</v>
      </c>
      <c r="Q1736">
        <v>4</v>
      </c>
      <c r="R1736">
        <v>3.29</v>
      </c>
      <c r="S1736">
        <v>4.07</v>
      </c>
      <c r="T1736">
        <v>634.72</v>
      </c>
      <c r="U1736">
        <v>120</v>
      </c>
      <c r="V1736">
        <v>4.4400000000000004</v>
      </c>
      <c r="W1736">
        <v>13.95</v>
      </c>
      <c r="X1736">
        <v>8.18</v>
      </c>
      <c r="Y1736">
        <v>3</v>
      </c>
      <c r="Z1736" t="s">
        <v>4250</v>
      </c>
      <c r="AA1736">
        <v>1</v>
      </c>
      <c r="AB1736">
        <v>13</v>
      </c>
      <c r="AC1736">
        <v>1.73</v>
      </c>
      <c r="AE1736" t="s">
        <v>7949</v>
      </c>
      <c r="AH1736">
        <v>0</v>
      </c>
      <c r="AI1736">
        <v>0</v>
      </c>
    </row>
    <row r="1737" spans="1:35" x14ac:dyDescent="0.25">
      <c r="A1737" t="s">
        <v>21897</v>
      </c>
      <c r="B1737">
        <v>120</v>
      </c>
      <c r="H1737">
        <v>4.5</v>
      </c>
      <c r="I1737" t="s">
        <v>22085</v>
      </c>
      <c r="J1737" t="s">
        <v>22090</v>
      </c>
      <c r="K1737" t="s">
        <v>19889</v>
      </c>
      <c r="M1737" t="s">
        <v>22218</v>
      </c>
      <c r="N1737" t="s">
        <v>23674</v>
      </c>
      <c r="O1737" t="s">
        <v>27954</v>
      </c>
      <c r="P1737">
        <v>6</v>
      </c>
      <c r="Q1737">
        <v>4</v>
      </c>
      <c r="R1737">
        <v>1.9</v>
      </c>
      <c r="S1737">
        <v>3.11</v>
      </c>
      <c r="T1737">
        <v>550.73</v>
      </c>
      <c r="U1737">
        <v>110.77</v>
      </c>
      <c r="V1737">
        <v>3.54</v>
      </c>
      <c r="W1737">
        <v>13.81</v>
      </c>
      <c r="X1737">
        <v>8.4700000000000006</v>
      </c>
      <c r="Y1737">
        <v>3</v>
      </c>
      <c r="Z1737" t="s">
        <v>4250</v>
      </c>
      <c r="AA1737">
        <v>1</v>
      </c>
      <c r="AB1737">
        <v>12</v>
      </c>
      <c r="AC1737">
        <v>3.0176666666666669</v>
      </c>
      <c r="AE1737" t="s">
        <v>7949</v>
      </c>
      <c r="AH1737">
        <v>0</v>
      </c>
      <c r="AI1737">
        <v>0</v>
      </c>
    </row>
    <row r="1738" spans="1:35" x14ac:dyDescent="0.25">
      <c r="A1738" t="s">
        <v>21955</v>
      </c>
      <c r="B1738">
        <v>34</v>
      </c>
      <c r="H1738">
        <v>4.5</v>
      </c>
      <c r="I1738" t="s">
        <v>22085</v>
      </c>
      <c r="J1738" t="s">
        <v>22090</v>
      </c>
      <c r="K1738" t="s">
        <v>19889</v>
      </c>
      <c r="M1738" t="s">
        <v>22218</v>
      </c>
      <c r="N1738" t="s">
        <v>23753</v>
      </c>
      <c r="O1738" t="s">
        <v>28033</v>
      </c>
      <c r="P1738">
        <v>6</v>
      </c>
      <c r="Q1738">
        <v>4</v>
      </c>
      <c r="R1738">
        <v>2.4300000000000002</v>
      </c>
      <c r="S1738">
        <v>3.39</v>
      </c>
      <c r="T1738">
        <v>576.76</v>
      </c>
      <c r="U1738">
        <v>110.77</v>
      </c>
      <c r="V1738">
        <v>4.03</v>
      </c>
      <c r="W1738">
        <v>13.96</v>
      </c>
      <c r="X1738">
        <v>8.15</v>
      </c>
      <c r="Y1738">
        <v>3</v>
      </c>
      <c r="Z1738" t="s">
        <v>4250</v>
      </c>
      <c r="AA1738">
        <v>1</v>
      </c>
      <c r="AB1738">
        <v>11</v>
      </c>
      <c r="AC1738">
        <v>2.8226666666666671</v>
      </c>
      <c r="AE1738" t="s">
        <v>7949</v>
      </c>
      <c r="AH1738">
        <v>0</v>
      </c>
      <c r="AI1738">
        <v>0</v>
      </c>
    </row>
    <row r="1739" spans="1:35" x14ac:dyDescent="0.25">
      <c r="A1739" t="s">
        <v>21956</v>
      </c>
      <c r="B1739">
        <v>18</v>
      </c>
      <c r="H1739">
        <v>4.5</v>
      </c>
      <c r="I1739" t="s">
        <v>22085</v>
      </c>
      <c r="J1739" t="s">
        <v>22090</v>
      </c>
      <c r="K1739" t="s">
        <v>19889</v>
      </c>
      <c r="M1739" t="s">
        <v>22218</v>
      </c>
      <c r="N1739" t="s">
        <v>23754</v>
      </c>
      <c r="O1739" t="s">
        <v>28034</v>
      </c>
      <c r="P1739">
        <v>7</v>
      </c>
      <c r="Q1739">
        <v>4</v>
      </c>
      <c r="R1739">
        <v>2.2799999999999998</v>
      </c>
      <c r="S1739">
        <v>3.14</v>
      </c>
      <c r="T1739">
        <v>606.79</v>
      </c>
      <c r="U1739">
        <v>120</v>
      </c>
      <c r="V1739">
        <v>4.04</v>
      </c>
      <c r="W1739">
        <v>13.96</v>
      </c>
      <c r="X1739">
        <v>8.14</v>
      </c>
      <c r="Y1739">
        <v>3</v>
      </c>
      <c r="Z1739" t="s">
        <v>4250</v>
      </c>
      <c r="AA1739">
        <v>1</v>
      </c>
      <c r="AB1739">
        <v>12</v>
      </c>
      <c r="AC1739">
        <v>2.72</v>
      </c>
      <c r="AE1739" t="s">
        <v>7949</v>
      </c>
      <c r="AH1739">
        <v>0</v>
      </c>
      <c r="AI1739">
        <v>0</v>
      </c>
    </row>
    <row r="1740" spans="1:35" x14ac:dyDescent="0.25">
      <c r="A1740" t="s">
        <v>21957</v>
      </c>
      <c r="B1740">
        <v>12</v>
      </c>
      <c r="H1740">
        <v>4.5</v>
      </c>
      <c r="I1740" t="s">
        <v>22085</v>
      </c>
      <c r="J1740" t="s">
        <v>22090</v>
      </c>
      <c r="K1740" t="s">
        <v>19889</v>
      </c>
      <c r="M1740" t="s">
        <v>22218</v>
      </c>
      <c r="N1740" t="s">
        <v>23755</v>
      </c>
      <c r="O1740" t="s">
        <v>28035</v>
      </c>
      <c r="P1740">
        <v>8</v>
      </c>
      <c r="Q1740">
        <v>4</v>
      </c>
      <c r="R1740">
        <v>0.23</v>
      </c>
      <c r="S1740">
        <v>1.3</v>
      </c>
      <c r="T1740">
        <v>568.74</v>
      </c>
      <c r="U1740">
        <v>128.59</v>
      </c>
      <c r="V1740">
        <v>2.76</v>
      </c>
      <c r="W1740">
        <v>13.96</v>
      </c>
      <c r="X1740">
        <v>8.5500000000000007</v>
      </c>
      <c r="Y1740">
        <v>3</v>
      </c>
      <c r="Z1740" t="s">
        <v>4250</v>
      </c>
      <c r="AA1740">
        <v>1</v>
      </c>
      <c r="AB1740">
        <v>13</v>
      </c>
      <c r="AC1740">
        <v>2.7250000000000001</v>
      </c>
      <c r="AE1740" t="s">
        <v>7952</v>
      </c>
      <c r="AH1740">
        <v>0</v>
      </c>
      <c r="AI1740">
        <v>0</v>
      </c>
    </row>
    <row r="1741" spans="1:35" x14ac:dyDescent="0.25">
      <c r="A1741" t="s">
        <v>21958</v>
      </c>
      <c r="B1741">
        <v>8</v>
      </c>
      <c r="H1741">
        <v>4.5</v>
      </c>
      <c r="I1741" t="s">
        <v>22085</v>
      </c>
      <c r="J1741" t="s">
        <v>22090</v>
      </c>
      <c r="K1741" t="s">
        <v>19889</v>
      </c>
      <c r="M1741" t="s">
        <v>22218</v>
      </c>
      <c r="N1741" t="s">
        <v>23756</v>
      </c>
      <c r="O1741" t="s">
        <v>28036</v>
      </c>
      <c r="P1741">
        <v>7</v>
      </c>
      <c r="Q1741">
        <v>4</v>
      </c>
      <c r="R1741">
        <v>1.87</v>
      </c>
      <c r="S1741">
        <v>3.02</v>
      </c>
      <c r="T1741">
        <v>580.75</v>
      </c>
      <c r="U1741">
        <v>120</v>
      </c>
      <c r="V1741">
        <v>3.55</v>
      </c>
      <c r="W1741">
        <v>13.98</v>
      </c>
      <c r="X1741">
        <v>8.5299999999999994</v>
      </c>
      <c r="Y1741">
        <v>3</v>
      </c>
      <c r="Z1741" t="s">
        <v>4250</v>
      </c>
      <c r="AA1741">
        <v>1</v>
      </c>
      <c r="AB1741">
        <v>13</v>
      </c>
      <c r="AC1741">
        <v>2.725000000000001</v>
      </c>
      <c r="AE1741" t="s">
        <v>7952</v>
      </c>
      <c r="AH1741">
        <v>0</v>
      </c>
      <c r="AI1741">
        <v>0</v>
      </c>
    </row>
    <row r="1742" spans="1:35" x14ac:dyDescent="0.25">
      <c r="A1742" t="s">
        <v>21959</v>
      </c>
      <c r="B1742">
        <v>5</v>
      </c>
      <c r="H1742">
        <v>4.5</v>
      </c>
      <c r="I1742" t="s">
        <v>22085</v>
      </c>
      <c r="J1742" t="s">
        <v>22090</v>
      </c>
      <c r="K1742" t="s">
        <v>19889</v>
      </c>
      <c r="M1742" t="s">
        <v>22218</v>
      </c>
      <c r="N1742" t="s">
        <v>23757</v>
      </c>
      <c r="O1742" t="s">
        <v>28037</v>
      </c>
      <c r="P1742">
        <v>7</v>
      </c>
      <c r="Q1742">
        <v>4</v>
      </c>
      <c r="R1742">
        <v>1.9</v>
      </c>
      <c r="S1742">
        <v>3</v>
      </c>
      <c r="T1742">
        <v>616.73</v>
      </c>
      <c r="U1742">
        <v>120</v>
      </c>
      <c r="V1742">
        <v>3.83</v>
      </c>
      <c r="W1742">
        <v>13.82</v>
      </c>
      <c r="X1742">
        <v>8.4600000000000009</v>
      </c>
      <c r="Y1742">
        <v>3</v>
      </c>
      <c r="Z1742" t="s">
        <v>4250</v>
      </c>
      <c r="AA1742">
        <v>1</v>
      </c>
      <c r="AB1742">
        <v>13</v>
      </c>
      <c r="AC1742">
        <v>2.77</v>
      </c>
      <c r="AE1742" t="s">
        <v>7949</v>
      </c>
      <c r="AH1742">
        <v>0</v>
      </c>
      <c r="AI1742">
        <v>0</v>
      </c>
    </row>
    <row r="1743" spans="1:35" x14ac:dyDescent="0.25">
      <c r="A1743" t="s">
        <v>21960</v>
      </c>
      <c r="B1743">
        <v>40</v>
      </c>
      <c r="H1743">
        <v>4.5</v>
      </c>
      <c r="I1743" t="s">
        <v>22085</v>
      </c>
      <c r="J1743" t="s">
        <v>22090</v>
      </c>
      <c r="K1743" t="s">
        <v>19889</v>
      </c>
      <c r="M1743" t="s">
        <v>22218</v>
      </c>
      <c r="N1743" t="s">
        <v>23758</v>
      </c>
      <c r="O1743" t="s">
        <v>28038</v>
      </c>
      <c r="P1743">
        <v>8</v>
      </c>
      <c r="Q1743">
        <v>4</v>
      </c>
      <c r="R1743">
        <v>1.4</v>
      </c>
      <c r="S1743">
        <v>2.31</v>
      </c>
      <c r="T1743">
        <v>570.71</v>
      </c>
      <c r="U1743">
        <v>133.13999999999999</v>
      </c>
      <c r="V1743">
        <v>3.14</v>
      </c>
      <c r="W1743">
        <v>13.88</v>
      </c>
      <c r="X1743">
        <v>8.09</v>
      </c>
      <c r="Y1743">
        <v>3</v>
      </c>
      <c r="Z1743" t="s">
        <v>4250</v>
      </c>
      <c r="AA1743">
        <v>1</v>
      </c>
      <c r="AB1743">
        <v>13</v>
      </c>
      <c r="AC1743">
        <v>2.9550000000000001</v>
      </c>
      <c r="AE1743" t="s">
        <v>7949</v>
      </c>
      <c r="AH1743">
        <v>0</v>
      </c>
      <c r="AI1743">
        <v>0</v>
      </c>
    </row>
    <row r="1744" spans="1:35" x14ac:dyDescent="0.25">
      <c r="A1744" t="s">
        <v>21961</v>
      </c>
      <c r="B1744">
        <v>2690</v>
      </c>
      <c r="H1744">
        <v>4.5</v>
      </c>
      <c r="I1744" t="s">
        <v>22085</v>
      </c>
      <c r="J1744" t="s">
        <v>22090</v>
      </c>
      <c r="K1744" t="s">
        <v>19889</v>
      </c>
      <c r="M1744" t="s">
        <v>22218</v>
      </c>
      <c r="N1744" t="s">
        <v>23759</v>
      </c>
      <c r="O1744" t="s">
        <v>28039</v>
      </c>
      <c r="P1744">
        <v>9</v>
      </c>
      <c r="Q1744">
        <v>4</v>
      </c>
      <c r="R1744">
        <v>1.25</v>
      </c>
      <c r="S1744">
        <v>2.1</v>
      </c>
      <c r="T1744">
        <v>570.72</v>
      </c>
      <c r="U1744">
        <v>137.82</v>
      </c>
      <c r="V1744">
        <v>2.2000000000000002</v>
      </c>
      <c r="W1744">
        <v>13.67</v>
      </c>
      <c r="X1744">
        <v>8.02</v>
      </c>
      <c r="Y1744">
        <v>3</v>
      </c>
      <c r="Z1744" t="s">
        <v>4250</v>
      </c>
      <c r="AA1744">
        <v>1</v>
      </c>
      <c r="AB1744">
        <v>13</v>
      </c>
      <c r="AC1744">
        <v>2.99</v>
      </c>
      <c r="AE1744" t="s">
        <v>7949</v>
      </c>
      <c r="AH1744">
        <v>0</v>
      </c>
      <c r="AI1744">
        <v>0</v>
      </c>
    </row>
    <row r="1745" spans="1:35" x14ac:dyDescent="0.25">
      <c r="A1745" t="s">
        <v>21962</v>
      </c>
      <c r="B1745">
        <v>5750</v>
      </c>
      <c r="H1745">
        <v>4.5</v>
      </c>
      <c r="I1745" t="s">
        <v>22085</v>
      </c>
      <c r="J1745" t="s">
        <v>22090</v>
      </c>
      <c r="K1745" t="s">
        <v>19889</v>
      </c>
      <c r="M1745" t="s">
        <v>22218</v>
      </c>
      <c r="N1745" t="s">
        <v>23760</v>
      </c>
      <c r="O1745" t="s">
        <v>28040</v>
      </c>
    </row>
    <row r="1746" spans="1:35" x14ac:dyDescent="0.25">
      <c r="A1746" t="s">
        <v>21963</v>
      </c>
      <c r="B1746">
        <v>4</v>
      </c>
      <c r="H1746">
        <v>4.5</v>
      </c>
      <c r="I1746" t="s">
        <v>22085</v>
      </c>
      <c r="J1746" t="s">
        <v>22090</v>
      </c>
      <c r="K1746" t="s">
        <v>19889</v>
      </c>
      <c r="M1746" t="s">
        <v>22218</v>
      </c>
      <c r="N1746" t="s">
        <v>23761</v>
      </c>
      <c r="O1746" t="s">
        <v>28041</v>
      </c>
      <c r="P1746">
        <v>7</v>
      </c>
      <c r="Q1746">
        <v>4</v>
      </c>
      <c r="R1746">
        <v>1.55</v>
      </c>
      <c r="S1746">
        <v>2.58</v>
      </c>
      <c r="T1746">
        <v>598.74</v>
      </c>
      <c r="U1746">
        <v>120</v>
      </c>
      <c r="V1746">
        <v>3.69</v>
      </c>
      <c r="W1746">
        <v>13.3</v>
      </c>
      <c r="X1746">
        <v>8.31</v>
      </c>
      <c r="Y1746">
        <v>3</v>
      </c>
      <c r="Z1746" t="s">
        <v>4250</v>
      </c>
      <c r="AA1746">
        <v>1</v>
      </c>
      <c r="AB1746">
        <v>13</v>
      </c>
      <c r="AC1746">
        <v>2.8450000000000002</v>
      </c>
      <c r="AE1746" t="s">
        <v>7949</v>
      </c>
      <c r="AH1746">
        <v>0</v>
      </c>
      <c r="AI1746">
        <v>0</v>
      </c>
    </row>
    <row r="1747" spans="1:35" x14ac:dyDescent="0.25">
      <c r="A1747" t="s">
        <v>21964</v>
      </c>
      <c r="B1747">
        <v>6</v>
      </c>
      <c r="H1747">
        <v>4.5</v>
      </c>
      <c r="I1747" t="s">
        <v>22085</v>
      </c>
      <c r="J1747" t="s">
        <v>22090</v>
      </c>
      <c r="K1747" t="s">
        <v>19889</v>
      </c>
      <c r="M1747" t="s">
        <v>22218</v>
      </c>
      <c r="N1747" t="s">
        <v>23762</v>
      </c>
      <c r="O1747" t="s">
        <v>28042</v>
      </c>
      <c r="P1747">
        <v>8</v>
      </c>
      <c r="Q1747">
        <v>4</v>
      </c>
      <c r="R1747">
        <v>-0.15</v>
      </c>
      <c r="S1747">
        <v>0.86</v>
      </c>
      <c r="T1747">
        <v>586.73</v>
      </c>
      <c r="U1747">
        <v>128.59</v>
      </c>
      <c r="V1747">
        <v>2.9</v>
      </c>
      <c r="W1747">
        <v>13.29</v>
      </c>
      <c r="X1747">
        <v>8.4700000000000006</v>
      </c>
      <c r="Y1747">
        <v>3</v>
      </c>
      <c r="Z1747" t="s">
        <v>4250</v>
      </c>
      <c r="AA1747">
        <v>1</v>
      </c>
      <c r="AB1747">
        <v>13</v>
      </c>
      <c r="AC1747">
        <v>2.7650000000000001</v>
      </c>
      <c r="AE1747" t="s">
        <v>7949</v>
      </c>
      <c r="AH1747">
        <v>0</v>
      </c>
      <c r="AI1747">
        <v>0</v>
      </c>
    </row>
    <row r="1748" spans="1:35" x14ac:dyDescent="0.25">
      <c r="A1748" t="s">
        <v>21965</v>
      </c>
      <c r="B1748">
        <v>4</v>
      </c>
      <c r="H1748">
        <v>4.5</v>
      </c>
      <c r="I1748" t="s">
        <v>22085</v>
      </c>
      <c r="J1748" t="s">
        <v>22090</v>
      </c>
      <c r="K1748" t="s">
        <v>19889</v>
      </c>
      <c r="M1748" t="s">
        <v>22218</v>
      </c>
      <c r="N1748" t="s">
        <v>23763</v>
      </c>
      <c r="O1748" t="s">
        <v>28043</v>
      </c>
      <c r="P1748">
        <v>6</v>
      </c>
      <c r="Q1748">
        <v>4</v>
      </c>
      <c r="R1748">
        <v>2.2000000000000002</v>
      </c>
      <c r="S1748">
        <v>2.99</v>
      </c>
      <c r="T1748">
        <v>636.71</v>
      </c>
      <c r="U1748">
        <v>110.77</v>
      </c>
      <c r="V1748">
        <v>4.7</v>
      </c>
      <c r="W1748">
        <v>13.29</v>
      </c>
      <c r="X1748">
        <v>8.09</v>
      </c>
      <c r="Y1748">
        <v>3</v>
      </c>
      <c r="Z1748" t="s">
        <v>4250</v>
      </c>
      <c r="AA1748">
        <v>1</v>
      </c>
      <c r="AB1748">
        <v>12</v>
      </c>
      <c r="AC1748">
        <v>3.162666666666667</v>
      </c>
      <c r="AE1748" t="s">
        <v>7949</v>
      </c>
      <c r="AH1748">
        <v>0</v>
      </c>
      <c r="AI1748">
        <v>0</v>
      </c>
    </row>
    <row r="1749" spans="1:35" x14ac:dyDescent="0.25">
      <c r="A1749" t="s">
        <v>21921</v>
      </c>
      <c r="B1749">
        <v>5700</v>
      </c>
      <c r="H1749">
        <v>5</v>
      </c>
      <c r="I1749" t="s">
        <v>22084</v>
      </c>
      <c r="J1749" t="s">
        <v>22089</v>
      </c>
      <c r="L1749" t="s">
        <v>22137</v>
      </c>
      <c r="M1749" t="s">
        <v>22199</v>
      </c>
      <c r="N1749" t="s">
        <v>23719</v>
      </c>
      <c r="O1749" t="s">
        <v>27999</v>
      </c>
      <c r="P1749">
        <v>5</v>
      </c>
      <c r="Q1749">
        <v>2</v>
      </c>
      <c r="R1749">
        <v>3.49</v>
      </c>
      <c r="S1749">
        <v>3.51</v>
      </c>
      <c r="T1749">
        <v>373.45</v>
      </c>
      <c r="U1749">
        <v>76.709999999999994</v>
      </c>
      <c r="V1749">
        <v>3.51</v>
      </c>
      <c r="W1749">
        <v>12.32</v>
      </c>
      <c r="X1749">
        <v>6.14</v>
      </c>
      <c r="Y1749">
        <v>2</v>
      </c>
      <c r="Z1749" t="s">
        <v>4250</v>
      </c>
      <c r="AA1749">
        <v>0</v>
      </c>
      <c r="AB1749">
        <v>5</v>
      </c>
      <c r="AC1749">
        <v>4.4039285714285716</v>
      </c>
      <c r="AE1749" t="s">
        <v>7949</v>
      </c>
      <c r="AH1749">
        <v>0</v>
      </c>
      <c r="AI1749">
        <v>0</v>
      </c>
    </row>
    <row r="1750" spans="1:35" x14ac:dyDescent="0.25">
      <c r="A1750" t="s">
        <v>21922</v>
      </c>
      <c r="B1750">
        <v>7900</v>
      </c>
      <c r="H1750">
        <v>5</v>
      </c>
      <c r="I1750" t="s">
        <v>22084</v>
      </c>
      <c r="J1750" t="s">
        <v>22089</v>
      </c>
      <c r="L1750" t="s">
        <v>22137</v>
      </c>
      <c r="M1750" t="s">
        <v>22199</v>
      </c>
      <c r="N1750" t="s">
        <v>23720</v>
      </c>
      <c r="O1750" t="s">
        <v>28000</v>
      </c>
      <c r="P1750">
        <v>6</v>
      </c>
      <c r="Q1750">
        <v>3</v>
      </c>
      <c r="R1750">
        <v>3</v>
      </c>
      <c r="S1750">
        <v>3.02</v>
      </c>
      <c r="T1750">
        <v>385.49</v>
      </c>
      <c r="U1750">
        <v>96.94</v>
      </c>
      <c r="V1750">
        <v>3.38</v>
      </c>
      <c r="W1750">
        <v>9.81</v>
      </c>
      <c r="X1750">
        <v>6.14</v>
      </c>
      <c r="Y1750">
        <v>2</v>
      </c>
      <c r="Z1750" t="s">
        <v>4250</v>
      </c>
      <c r="AA1750">
        <v>0</v>
      </c>
      <c r="AB1750">
        <v>5</v>
      </c>
      <c r="AC1750">
        <v>4.2432619047619049</v>
      </c>
      <c r="AE1750" t="s">
        <v>7949</v>
      </c>
      <c r="AH1750">
        <v>0</v>
      </c>
      <c r="AI1750">
        <v>0</v>
      </c>
    </row>
    <row r="1751" spans="1:35" x14ac:dyDescent="0.25">
      <c r="A1751" t="s">
        <v>21923</v>
      </c>
      <c r="B1751">
        <v>8000</v>
      </c>
      <c r="H1751">
        <v>5</v>
      </c>
      <c r="I1751" t="s">
        <v>22084</v>
      </c>
      <c r="J1751" t="s">
        <v>22089</v>
      </c>
      <c r="L1751" t="s">
        <v>22137</v>
      </c>
      <c r="M1751" t="s">
        <v>22199</v>
      </c>
      <c r="N1751" t="s">
        <v>23721</v>
      </c>
      <c r="O1751" t="s">
        <v>28001</v>
      </c>
      <c r="P1751">
        <v>5</v>
      </c>
      <c r="Q1751">
        <v>2</v>
      </c>
      <c r="R1751">
        <v>4.0599999999999996</v>
      </c>
      <c r="S1751">
        <v>4.08</v>
      </c>
      <c r="T1751">
        <v>387.48</v>
      </c>
      <c r="U1751">
        <v>76.709999999999994</v>
      </c>
      <c r="V1751">
        <v>3.82</v>
      </c>
      <c r="W1751">
        <v>12.56</v>
      </c>
      <c r="X1751">
        <v>6.14</v>
      </c>
      <c r="Y1751">
        <v>2</v>
      </c>
      <c r="Z1751" t="s">
        <v>4250</v>
      </c>
      <c r="AA1751">
        <v>0</v>
      </c>
      <c r="AB1751">
        <v>5</v>
      </c>
      <c r="AC1751">
        <v>3.7637142857142849</v>
      </c>
      <c r="AE1751" t="s">
        <v>7949</v>
      </c>
      <c r="AH1751">
        <v>0</v>
      </c>
      <c r="AI1751">
        <v>0</v>
      </c>
    </row>
    <row r="1752" spans="1:35" x14ac:dyDescent="0.25">
      <c r="A1752" t="s">
        <v>21924</v>
      </c>
      <c r="B1752">
        <v>2900</v>
      </c>
      <c r="H1752">
        <v>5</v>
      </c>
      <c r="I1752" t="s">
        <v>22084</v>
      </c>
      <c r="J1752" t="s">
        <v>22089</v>
      </c>
      <c r="L1752" t="s">
        <v>22137</v>
      </c>
      <c r="M1752" t="s">
        <v>22199</v>
      </c>
      <c r="N1752" t="s">
        <v>23722</v>
      </c>
      <c r="O1752" t="s">
        <v>28002</v>
      </c>
      <c r="P1752">
        <v>5</v>
      </c>
      <c r="Q1752">
        <v>2</v>
      </c>
      <c r="R1752">
        <v>4.01</v>
      </c>
      <c r="S1752">
        <v>4.04</v>
      </c>
      <c r="T1752">
        <v>389.91</v>
      </c>
      <c r="U1752">
        <v>76.709999999999994</v>
      </c>
      <c r="V1752">
        <v>4.0199999999999996</v>
      </c>
      <c r="W1752">
        <v>12.47</v>
      </c>
      <c r="X1752">
        <v>6.14</v>
      </c>
      <c r="Y1752">
        <v>2</v>
      </c>
      <c r="Z1752" t="s">
        <v>4250</v>
      </c>
      <c r="AA1752">
        <v>0</v>
      </c>
      <c r="AB1752">
        <v>5</v>
      </c>
      <c r="AC1752">
        <v>3.7663571428571432</v>
      </c>
      <c r="AE1752" t="s">
        <v>7949</v>
      </c>
      <c r="AH1752">
        <v>0</v>
      </c>
      <c r="AI1752">
        <v>0</v>
      </c>
    </row>
    <row r="1753" spans="1:35" x14ac:dyDescent="0.25">
      <c r="A1753" t="s">
        <v>21925</v>
      </c>
      <c r="B1753">
        <v>7000</v>
      </c>
      <c r="H1753">
        <v>5</v>
      </c>
      <c r="I1753" t="s">
        <v>22084</v>
      </c>
      <c r="J1753" t="s">
        <v>22089</v>
      </c>
      <c r="L1753" t="s">
        <v>22137</v>
      </c>
      <c r="M1753" t="s">
        <v>22199</v>
      </c>
      <c r="N1753" t="s">
        <v>23723</v>
      </c>
      <c r="O1753" t="s">
        <v>28003</v>
      </c>
      <c r="P1753">
        <v>6</v>
      </c>
      <c r="Q1753">
        <v>3</v>
      </c>
      <c r="R1753">
        <v>2.63</v>
      </c>
      <c r="S1753">
        <v>2.65</v>
      </c>
      <c r="T1753">
        <v>371.46</v>
      </c>
      <c r="U1753">
        <v>96.94</v>
      </c>
      <c r="V1753">
        <v>3.08</v>
      </c>
      <c r="W1753">
        <v>9.4600000000000009</v>
      </c>
      <c r="X1753">
        <v>6.14</v>
      </c>
      <c r="Y1753">
        <v>2</v>
      </c>
      <c r="Z1753" t="s">
        <v>4250</v>
      </c>
      <c r="AA1753">
        <v>0</v>
      </c>
      <c r="AB1753">
        <v>5</v>
      </c>
      <c r="AC1753">
        <v>4.5384761904761914</v>
      </c>
      <c r="AE1753" t="s">
        <v>7949</v>
      </c>
      <c r="AH1753">
        <v>0</v>
      </c>
      <c r="AI1753">
        <v>0</v>
      </c>
    </row>
    <row r="1754" spans="1:35" x14ac:dyDescent="0.25">
      <c r="A1754" t="s">
        <v>21926</v>
      </c>
      <c r="B1754">
        <v>2800</v>
      </c>
      <c r="H1754">
        <v>5</v>
      </c>
      <c r="I1754" t="s">
        <v>22084</v>
      </c>
      <c r="J1754" t="s">
        <v>22089</v>
      </c>
      <c r="L1754" t="s">
        <v>22137</v>
      </c>
      <c r="M1754" t="s">
        <v>22199</v>
      </c>
      <c r="N1754" t="s">
        <v>23724</v>
      </c>
      <c r="O1754" t="s">
        <v>28004</v>
      </c>
      <c r="P1754">
        <v>4</v>
      </c>
      <c r="Q1754">
        <v>1</v>
      </c>
      <c r="R1754">
        <v>4.87</v>
      </c>
      <c r="S1754">
        <v>4.8899999999999997</v>
      </c>
      <c r="T1754">
        <v>340.49</v>
      </c>
      <c r="U1754">
        <v>47.61</v>
      </c>
      <c r="V1754">
        <v>4.37</v>
      </c>
      <c r="X1754">
        <v>6.2</v>
      </c>
      <c r="Y1754">
        <v>2</v>
      </c>
      <c r="Z1754" t="s">
        <v>4250</v>
      </c>
      <c r="AA1754">
        <v>0</v>
      </c>
      <c r="AB1754">
        <v>6</v>
      </c>
      <c r="AC1754">
        <v>3.8883333333333341</v>
      </c>
      <c r="AE1754" t="s">
        <v>7949</v>
      </c>
      <c r="AH1754">
        <v>0</v>
      </c>
      <c r="AI1754">
        <v>0</v>
      </c>
    </row>
    <row r="1755" spans="1:35" x14ac:dyDescent="0.25">
      <c r="A1755" t="s">
        <v>21927</v>
      </c>
      <c r="B1755">
        <v>5000</v>
      </c>
      <c r="H1755">
        <v>5</v>
      </c>
      <c r="I1755" t="s">
        <v>22084</v>
      </c>
      <c r="J1755" t="s">
        <v>22089</v>
      </c>
      <c r="L1755" t="s">
        <v>22137</v>
      </c>
      <c r="M1755" t="s">
        <v>22199</v>
      </c>
      <c r="N1755" t="s">
        <v>23725</v>
      </c>
      <c r="O1755" t="s">
        <v>28005</v>
      </c>
      <c r="P1755">
        <v>4</v>
      </c>
      <c r="Q1755">
        <v>2</v>
      </c>
      <c r="R1755">
        <v>2.0499999999999998</v>
      </c>
      <c r="S1755">
        <v>3.58</v>
      </c>
      <c r="T1755">
        <v>304.42</v>
      </c>
      <c r="U1755">
        <v>62.18</v>
      </c>
      <c r="V1755">
        <v>3.14</v>
      </c>
      <c r="X1755">
        <v>9.1</v>
      </c>
      <c r="Y1755">
        <v>1</v>
      </c>
      <c r="Z1755" t="s">
        <v>4250</v>
      </c>
      <c r="AA1755">
        <v>0</v>
      </c>
      <c r="AB1755">
        <v>4</v>
      </c>
      <c r="AC1755">
        <v>4.6349999999999998</v>
      </c>
      <c r="AE1755" t="s">
        <v>7952</v>
      </c>
      <c r="AH1755">
        <v>0</v>
      </c>
      <c r="AI1755">
        <v>0</v>
      </c>
    </row>
    <row r="1756" spans="1:35" x14ac:dyDescent="0.25">
      <c r="A1756" t="s">
        <v>21928</v>
      </c>
      <c r="B1756">
        <v>7700</v>
      </c>
      <c r="H1756">
        <v>5</v>
      </c>
      <c r="I1756" t="s">
        <v>22084</v>
      </c>
      <c r="J1756" t="s">
        <v>22089</v>
      </c>
      <c r="L1756" t="s">
        <v>22137</v>
      </c>
      <c r="M1756" t="s">
        <v>22199</v>
      </c>
      <c r="N1756" t="s">
        <v>23726</v>
      </c>
      <c r="O1756" t="s">
        <v>28006</v>
      </c>
      <c r="P1756">
        <v>3</v>
      </c>
      <c r="Q1756">
        <v>1</v>
      </c>
      <c r="R1756">
        <v>5</v>
      </c>
      <c r="S1756">
        <v>5.0199999999999996</v>
      </c>
      <c r="T1756">
        <v>342.9</v>
      </c>
      <c r="U1756">
        <v>38.380000000000003</v>
      </c>
      <c r="V1756">
        <v>5.18</v>
      </c>
      <c r="X1756">
        <v>6.17</v>
      </c>
      <c r="Y1756">
        <v>2</v>
      </c>
      <c r="Z1756" t="s">
        <v>4250</v>
      </c>
      <c r="AA1756">
        <v>1</v>
      </c>
      <c r="AB1756">
        <v>3</v>
      </c>
      <c r="AC1756">
        <v>3.752333333333334</v>
      </c>
      <c r="AE1756" t="s">
        <v>7949</v>
      </c>
      <c r="AH1756">
        <v>0</v>
      </c>
      <c r="AI1756">
        <v>0</v>
      </c>
    </row>
    <row r="1757" spans="1:35" x14ac:dyDescent="0.25">
      <c r="A1757" t="s">
        <v>21906</v>
      </c>
      <c r="B1757">
        <v>1500</v>
      </c>
      <c r="H1757">
        <v>5</v>
      </c>
      <c r="I1757" t="s">
        <v>22084</v>
      </c>
      <c r="J1757" t="s">
        <v>22089</v>
      </c>
      <c r="L1757" t="s">
        <v>22137</v>
      </c>
      <c r="M1757" t="s">
        <v>22199</v>
      </c>
      <c r="N1757" t="s">
        <v>23683</v>
      </c>
      <c r="O1757" t="s">
        <v>27963</v>
      </c>
      <c r="P1757">
        <v>3</v>
      </c>
      <c r="Q1757">
        <v>0</v>
      </c>
      <c r="R1757">
        <v>2.12</v>
      </c>
      <c r="S1757">
        <v>2.12</v>
      </c>
      <c r="T1757">
        <v>225.31</v>
      </c>
      <c r="U1757">
        <v>21.7</v>
      </c>
      <c r="V1757">
        <v>1.94</v>
      </c>
      <c r="X1757">
        <v>1.27</v>
      </c>
      <c r="Y1757">
        <v>1</v>
      </c>
      <c r="Z1757" t="s">
        <v>7946</v>
      </c>
      <c r="AA1757">
        <v>0</v>
      </c>
      <c r="AB1757">
        <v>3</v>
      </c>
      <c r="AC1757">
        <v>5.0249999999999986</v>
      </c>
      <c r="AE1757" t="s">
        <v>7949</v>
      </c>
      <c r="AH1757">
        <v>0</v>
      </c>
      <c r="AI1757">
        <v>0</v>
      </c>
    </row>
    <row r="1758" spans="1:35" x14ac:dyDescent="0.25">
      <c r="A1758" t="s">
        <v>21929</v>
      </c>
      <c r="B1758">
        <v>4000</v>
      </c>
      <c r="H1758">
        <v>5</v>
      </c>
      <c r="I1758" t="s">
        <v>22084</v>
      </c>
      <c r="J1758" t="s">
        <v>22089</v>
      </c>
      <c r="L1758" t="s">
        <v>22137</v>
      </c>
      <c r="M1758" t="s">
        <v>22199</v>
      </c>
      <c r="N1758" t="s">
        <v>23727</v>
      </c>
      <c r="O1758" t="s">
        <v>28007</v>
      </c>
      <c r="P1758">
        <v>4</v>
      </c>
      <c r="Q1758">
        <v>1</v>
      </c>
      <c r="R1758">
        <v>5.45</v>
      </c>
      <c r="S1758">
        <v>5.48</v>
      </c>
      <c r="T1758">
        <v>374.94</v>
      </c>
      <c r="U1758">
        <v>47.61</v>
      </c>
      <c r="V1758">
        <v>5.0199999999999996</v>
      </c>
      <c r="X1758">
        <v>6.2</v>
      </c>
      <c r="Y1758">
        <v>2</v>
      </c>
      <c r="Z1758" t="s">
        <v>4250</v>
      </c>
      <c r="AA1758">
        <v>1</v>
      </c>
      <c r="AB1758">
        <v>6</v>
      </c>
      <c r="AC1758">
        <v>3.7266190476190482</v>
      </c>
      <c r="AE1758" t="s">
        <v>7949</v>
      </c>
      <c r="AH1758">
        <v>0</v>
      </c>
      <c r="AI1758">
        <v>0</v>
      </c>
    </row>
    <row r="1759" spans="1:35" x14ac:dyDescent="0.25">
      <c r="A1759" t="s">
        <v>21930</v>
      </c>
      <c r="B1759">
        <v>4500</v>
      </c>
      <c r="H1759">
        <v>5</v>
      </c>
      <c r="I1759" t="s">
        <v>22084</v>
      </c>
      <c r="J1759" t="s">
        <v>22089</v>
      </c>
      <c r="L1759" t="s">
        <v>22137</v>
      </c>
      <c r="M1759" t="s">
        <v>22199</v>
      </c>
      <c r="N1759" t="s">
        <v>23728</v>
      </c>
      <c r="O1759" t="s">
        <v>28008</v>
      </c>
      <c r="P1759">
        <v>3</v>
      </c>
      <c r="Q1759">
        <v>3</v>
      </c>
      <c r="R1759">
        <v>2.94</v>
      </c>
      <c r="S1759">
        <v>4.47</v>
      </c>
      <c r="T1759">
        <v>385.92</v>
      </c>
      <c r="U1759">
        <v>64.98</v>
      </c>
      <c r="V1759">
        <v>4.87</v>
      </c>
      <c r="W1759">
        <v>13.06</v>
      </c>
      <c r="X1759">
        <v>9.1</v>
      </c>
      <c r="Y1759">
        <v>2</v>
      </c>
      <c r="Z1759" t="s">
        <v>4250</v>
      </c>
      <c r="AA1759">
        <v>0</v>
      </c>
      <c r="AB1759">
        <v>4</v>
      </c>
      <c r="AC1759">
        <v>3.22652380952381</v>
      </c>
      <c r="AE1759" t="s">
        <v>7952</v>
      </c>
      <c r="AH1759">
        <v>0</v>
      </c>
      <c r="AI1759">
        <v>0</v>
      </c>
    </row>
    <row r="1760" spans="1:35" x14ac:dyDescent="0.25">
      <c r="A1760" t="s">
        <v>21931</v>
      </c>
      <c r="B1760">
        <v>8100</v>
      </c>
      <c r="H1760">
        <v>5</v>
      </c>
      <c r="I1760" t="s">
        <v>22084</v>
      </c>
      <c r="J1760" t="s">
        <v>22089</v>
      </c>
      <c r="L1760" t="s">
        <v>22137</v>
      </c>
      <c r="M1760" t="s">
        <v>22199</v>
      </c>
      <c r="N1760" t="s">
        <v>23729</v>
      </c>
      <c r="O1760" t="s">
        <v>28009</v>
      </c>
      <c r="P1760">
        <v>4</v>
      </c>
      <c r="Q1760">
        <v>2</v>
      </c>
      <c r="R1760">
        <v>2.16</v>
      </c>
      <c r="S1760">
        <v>3.67</v>
      </c>
      <c r="T1760">
        <v>322.41000000000003</v>
      </c>
      <c r="U1760">
        <v>62.18</v>
      </c>
      <c r="V1760">
        <v>3.44</v>
      </c>
      <c r="X1760">
        <v>9.07</v>
      </c>
      <c r="Y1760">
        <v>1</v>
      </c>
      <c r="Z1760" t="s">
        <v>4250</v>
      </c>
      <c r="AA1760">
        <v>0</v>
      </c>
      <c r="AB1760">
        <v>4</v>
      </c>
      <c r="AC1760">
        <v>4.55</v>
      </c>
      <c r="AE1760" t="s">
        <v>7952</v>
      </c>
      <c r="AH1760">
        <v>0</v>
      </c>
      <c r="AI1760">
        <v>0</v>
      </c>
    </row>
    <row r="1761" spans="1:35" x14ac:dyDescent="0.25">
      <c r="A1761" t="s">
        <v>21932</v>
      </c>
      <c r="B1761">
        <v>5900</v>
      </c>
      <c r="H1761">
        <v>5</v>
      </c>
      <c r="I1761" t="s">
        <v>22084</v>
      </c>
      <c r="J1761" t="s">
        <v>22089</v>
      </c>
      <c r="L1761" t="s">
        <v>22137</v>
      </c>
      <c r="M1761" t="s">
        <v>22199</v>
      </c>
      <c r="N1761" t="s">
        <v>23730</v>
      </c>
      <c r="O1761" t="s">
        <v>28010</v>
      </c>
      <c r="P1761">
        <v>3</v>
      </c>
      <c r="Q1761">
        <v>2</v>
      </c>
      <c r="R1761">
        <v>2.68</v>
      </c>
      <c r="S1761">
        <v>4.22</v>
      </c>
      <c r="T1761">
        <v>343.88</v>
      </c>
      <c r="U1761">
        <v>48.77</v>
      </c>
      <c r="V1761">
        <v>4.78</v>
      </c>
      <c r="X1761">
        <v>9.11</v>
      </c>
      <c r="Y1761">
        <v>2</v>
      </c>
      <c r="Z1761" t="s">
        <v>4250</v>
      </c>
      <c r="AA1761">
        <v>0</v>
      </c>
      <c r="AB1761">
        <v>3</v>
      </c>
      <c r="AC1761">
        <v>3.9950000000000001</v>
      </c>
      <c r="AE1761" t="s">
        <v>7952</v>
      </c>
      <c r="AH1761">
        <v>0</v>
      </c>
      <c r="AI1761">
        <v>0</v>
      </c>
    </row>
    <row r="1762" spans="1:35" x14ac:dyDescent="0.25">
      <c r="A1762" t="s">
        <v>21933</v>
      </c>
      <c r="B1762">
        <v>2500</v>
      </c>
      <c r="H1762">
        <v>5</v>
      </c>
      <c r="I1762" t="s">
        <v>22084</v>
      </c>
      <c r="J1762" t="s">
        <v>22089</v>
      </c>
      <c r="L1762" t="s">
        <v>22137</v>
      </c>
      <c r="M1762" t="s">
        <v>22199</v>
      </c>
      <c r="N1762" t="s">
        <v>23731</v>
      </c>
      <c r="O1762" t="s">
        <v>28011</v>
      </c>
      <c r="P1762">
        <v>4</v>
      </c>
      <c r="Q1762">
        <v>3</v>
      </c>
      <c r="R1762">
        <v>0.88</v>
      </c>
      <c r="S1762">
        <v>3.37</v>
      </c>
      <c r="T1762">
        <v>386.91</v>
      </c>
      <c r="U1762">
        <v>81.36</v>
      </c>
      <c r="V1762">
        <v>4.91</v>
      </c>
      <c r="X1762">
        <v>9.1199999999999992</v>
      </c>
      <c r="Y1762">
        <v>2</v>
      </c>
      <c r="Z1762" t="s">
        <v>4250</v>
      </c>
      <c r="AA1762">
        <v>0</v>
      </c>
      <c r="AB1762">
        <v>4</v>
      </c>
      <c r="AC1762">
        <v>4.229452380952381</v>
      </c>
      <c r="AE1762" t="s">
        <v>7952</v>
      </c>
      <c r="AH1762">
        <v>0</v>
      </c>
      <c r="AI1762">
        <v>0</v>
      </c>
    </row>
    <row r="1763" spans="1:35" x14ac:dyDescent="0.25">
      <c r="A1763" t="s">
        <v>21934</v>
      </c>
      <c r="B1763">
        <v>6700</v>
      </c>
      <c r="H1763">
        <v>5</v>
      </c>
      <c r="I1763" t="s">
        <v>22084</v>
      </c>
      <c r="J1763" t="s">
        <v>22089</v>
      </c>
      <c r="L1763" t="s">
        <v>22137</v>
      </c>
      <c r="M1763" t="s">
        <v>22199</v>
      </c>
      <c r="N1763" t="s">
        <v>23732</v>
      </c>
      <c r="O1763" t="s">
        <v>28012</v>
      </c>
      <c r="P1763">
        <v>5</v>
      </c>
      <c r="Q1763">
        <v>2</v>
      </c>
      <c r="R1763">
        <v>3.73</v>
      </c>
      <c r="S1763">
        <v>3.75</v>
      </c>
      <c r="T1763">
        <v>394.48</v>
      </c>
      <c r="U1763">
        <v>80.37</v>
      </c>
      <c r="V1763">
        <v>4.29</v>
      </c>
      <c r="W1763">
        <v>12.15</v>
      </c>
      <c r="X1763">
        <v>6.01</v>
      </c>
      <c r="Y1763">
        <v>3</v>
      </c>
      <c r="Z1763" t="s">
        <v>4250</v>
      </c>
      <c r="AA1763">
        <v>0</v>
      </c>
      <c r="AB1763">
        <v>3</v>
      </c>
      <c r="AC1763">
        <v>4.0137142857142853</v>
      </c>
      <c r="AE1763" t="s">
        <v>7949</v>
      </c>
      <c r="AH1763">
        <v>0</v>
      </c>
      <c r="AI1763">
        <v>0</v>
      </c>
    </row>
    <row r="1764" spans="1:35" x14ac:dyDescent="0.25">
      <c r="A1764" t="s">
        <v>21935</v>
      </c>
      <c r="B1764">
        <v>5100</v>
      </c>
      <c r="H1764">
        <v>5</v>
      </c>
      <c r="I1764" t="s">
        <v>22084</v>
      </c>
      <c r="J1764" t="s">
        <v>22089</v>
      </c>
      <c r="L1764" t="s">
        <v>22137</v>
      </c>
      <c r="M1764" t="s">
        <v>22199</v>
      </c>
      <c r="N1764" t="s">
        <v>23733</v>
      </c>
      <c r="O1764" t="s">
        <v>28013</v>
      </c>
      <c r="P1764">
        <v>5</v>
      </c>
      <c r="Q1764">
        <v>2</v>
      </c>
      <c r="R1764">
        <v>4.3899999999999997</v>
      </c>
      <c r="S1764">
        <v>4.41</v>
      </c>
      <c r="T1764">
        <v>410.36</v>
      </c>
      <c r="U1764">
        <v>67.48</v>
      </c>
      <c r="V1764">
        <v>4.43</v>
      </c>
      <c r="W1764">
        <v>11.82</v>
      </c>
      <c r="X1764">
        <v>6.01</v>
      </c>
      <c r="Y1764">
        <v>2</v>
      </c>
      <c r="Z1764" t="s">
        <v>4250</v>
      </c>
      <c r="AA1764">
        <v>0</v>
      </c>
      <c r="AB1764">
        <v>3</v>
      </c>
      <c r="AC1764">
        <v>3.4352857142857141</v>
      </c>
      <c r="AE1764" t="s">
        <v>7949</v>
      </c>
      <c r="AH1764">
        <v>0</v>
      </c>
      <c r="AI1764">
        <v>0</v>
      </c>
    </row>
    <row r="1765" spans="1:35" x14ac:dyDescent="0.25">
      <c r="A1765" t="s">
        <v>21936</v>
      </c>
      <c r="B1765">
        <v>450</v>
      </c>
      <c r="H1765">
        <v>5</v>
      </c>
      <c r="I1765" t="s">
        <v>22084</v>
      </c>
      <c r="J1765" t="s">
        <v>22089</v>
      </c>
      <c r="L1765" t="s">
        <v>22137</v>
      </c>
      <c r="M1765" t="s">
        <v>22199</v>
      </c>
      <c r="N1765" t="s">
        <v>23734</v>
      </c>
      <c r="O1765" t="s">
        <v>28014</v>
      </c>
      <c r="P1765">
        <v>4</v>
      </c>
      <c r="Q1765">
        <v>3</v>
      </c>
      <c r="R1765">
        <v>4.17</v>
      </c>
      <c r="S1765">
        <v>4.18</v>
      </c>
      <c r="T1765">
        <v>400.45</v>
      </c>
      <c r="U1765">
        <v>83.27</v>
      </c>
      <c r="V1765">
        <v>4.37</v>
      </c>
      <c r="W1765">
        <v>12.89</v>
      </c>
      <c r="X1765">
        <v>5.9</v>
      </c>
      <c r="Y1765">
        <v>3</v>
      </c>
      <c r="Z1765" t="s">
        <v>4250</v>
      </c>
      <c r="AA1765">
        <v>0</v>
      </c>
      <c r="AB1765">
        <v>3</v>
      </c>
      <c r="AC1765">
        <v>3.2877380952380961</v>
      </c>
      <c r="AE1765" t="s">
        <v>7949</v>
      </c>
      <c r="AH1765">
        <v>0</v>
      </c>
      <c r="AI1765">
        <v>0</v>
      </c>
    </row>
    <row r="1766" spans="1:35" x14ac:dyDescent="0.25">
      <c r="A1766" t="s">
        <v>21937</v>
      </c>
      <c r="B1766">
        <v>720</v>
      </c>
      <c r="H1766">
        <v>5</v>
      </c>
      <c r="I1766" t="s">
        <v>22084</v>
      </c>
      <c r="J1766" t="s">
        <v>22089</v>
      </c>
      <c r="L1766" t="s">
        <v>22137</v>
      </c>
      <c r="M1766" t="s">
        <v>22199</v>
      </c>
      <c r="N1766" t="s">
        <v>23735</v>
      </c>
      <c r="O1766" t="s">
        <v>28015</v>
      </c>
      <c r="P1766">
        <v>5</v>
      </c>
      <c r="Q1766">
        <v>2</v>
      </c>
      <c r="R1766">
        <v>4.2699999999999996</v>
      </c>
      <c r="S1766">
        <v>4.29</v>
      </c>
      <c r="T1766">
        <v>405.32</v>
      </c>
      <c r="U1766">
        <v>80.37</v>
      </c>
      <c r="V1766">
        <v>3.76</v>
      </c>
      <c r="W1766">
        <v>11.07</v>
      </c>
      <c r="X1766">
        <v>6</v>
      </c>
      <c r="Y1766">
        <v>2</v>
      </c>
      <c r="Z1766" t="s">
        <v>4250</v>
      </c>
      <c r="AA1766">
        <v>0</v>
      </c>
      <c r="AB1766">
        <v>3</v>
      </c>
      <c r="AC1766">
        <v>3.531285714285715</v>
      </c>
      <c r="AE1766" t="s">
        <v>7949</v>
      </c>
      <c r="AH1766">
        <v>0</v>
      </c>
      <c r="AI1766">
        <v>0</v>
      </c>
    </row>
    <row r="1767" spans="1:35" x14ac:dyDescent="0.25">
      <c r="A1767" t="s">
        <v>21938</v>
      </c>
      <c r="B1767">
        <v>5600</v>
      </c>
      <c r="H1767">
        <v>5</v>
      </c>
      <c r="I1767" t="s">
        <v>22084</v>
      </c>
      <c r="J1767" t="s">
        <v>22089</v>
      </c>
      <c r="L1767" t="s">
        <v>22137</v>
      </c>
      <c r="M1767" t="s">
        <v>22199</v>
      </c>
      <c r="N1767" t="s">
        <v>23736</v>
      </c>
      <c r="O1767" t="s">
        <v>28016</v>
      </c>
      <c r="P1767">
        <v>4</v>
      </c>
      <c r="Q1767">
        <v>2</v>
      </c>
      <c r="R1767">
        <v>3.81</v>
      </c>
      <c r="S1767">
        <v>3.84</v>
      </c>
      <c r="T1767">
        <v>345.9</v>
      </c>
      <c r="U1767">
        <v>50.41</v>
      </c>
      <c r="V1767">
        <v>4.62</v>
      </c>
      <c r="X1767">
        <v>6.31</v>
      </c>
      <c r="Y1767">
        <v>2</v>
      </c>
      <c r="Z1767" t="s">
        <v>4250</v>
      </c>
      <c r="AA1767">
        <v>0</v>
      </c>
      <c r="AB1767">
        <v>4</v>
      </c>
      <c r="AC1767">
        <v>4.1749999999999998</v>
      </c>
      <c r="AE1767" t="s">
        <v>7949</v>
      </c>
      <c r="AH1767">
        <v>0</v>
      </c>
      <c r="AI1767">
        <v>0</v>
      </c>
    </row>
    <row r="1768" spans="1:35" x14ac:dyDescent="0.25">
      <c r="A1768" t="s">
        <v>21939</v>
      </c>
      <c r="B1768">
        <v>156</v>
      </c>
      <c r="H1768">
        <v>5</v>
      </c>
      <c r="I1768" t="s">
        <v>22084</v>
      </c>
      <c r="J1768" t="s">
        <v>22089</v>
      </c>
      <c r="L1768" t="s">
        <v>22137</v>
      </c>
      <c r="M1768" t="s">
        <v>22199</v>
      </c>
      <c r="N1768" t="s">
        <v>23737</v>
      </c>
      <c r="O1768" t="s">
        <v>28017</v>
      </c>
      <c r="P1768">
        <v>5</v>
      </c>
      <c r="Q1768">
        <v>2</v>
      </c>
      <c r="R1768">
        <v>3.4</v>
      </c>
      <c r="S1768">
        <v>3.42</v>
      </c>
      <c r="T1768">
        <v>394.29</v>
      </c>
      <c r="U1768">
        <v>80.62</v>
      </c>
      <c r="V1768">
        <v>3.96</v>
      </c>
      <c r="W1768">
        <v>12.06</v>
      </c>
      <c r="X1768">
        <v>6.01</v>
      </c>
      <c r="Y1768">
        <v>2</v>
      </c>
      <c r="Z1768" t="s">
        <v>4250</v>
      </c>
      <c r="AA1768">
        <v>0</v>
      </c>
      <c r="AB1768">
        <v>3</v>
      </c>
      <c r="AC1768">
        <v>4.345071428571428</v>
      </c>
      <c r="AE1768" t="s">
        <v>7949</v>
      </c>
      <c r="AH1768">
        <v>0</v>
      </c>
      <c r="AI1768">
        <v>0</v>
      </c>
    </row>
    <row r="1769" spans="1:35" x14ac:dyDescent="0.25">
      <c r="A1769" t="s">
        <v>21940</v>
      </c>
      <c r="B1769">
        <v>39.4</v>
      </c>
      <c r="H1769">
        <v>5</v>
      </c>
      <c r="I1769" t="s">
        <v>22084</v>
      </c>
      <c r="J1769" t="s">
        <v>22089</v>
      </c>
      <c r="L1769" t="s">
        <v>22137</v>
      </c>
      <c r="M1769" t="s">
        <v>22199</v>
      </c>
      <c r="N1769" t="s">
        <v>23738</v>
      </c>
      <c r="O1769" t="s">
        <v>28018</v>
      </c>
      <c r="P1769">
        <v>5</v>
      </c>
      <c r="Q1769">
        <v>2</v>
      </c>
      <c r="R1769">
        <v>5.12</v>
      </c>
      <c r="S1769">
        <v>5.14</v>
      </c>
      <c r="T1769">
        <v>439.77</v>
      </c>
      <c r="U1769">
        <v>80.37</v>
      </c>
      <c r="V1769">
        <v>4.42</v>
      </c>
      <c r="W1769">
        <v>10.41</v>
      </c>
      <c r="X1769">
        <v>6</v>
      </c>
      <c r="Y1769">
        <v>2</v>
      </c>
      <c r="Z1769" t="s">
        <v>4250</v>
      </c>
      <c r="AA1769">
        <v>0</v>
      </c>
      <c r="AB1769">
        <v>3</v>
      </c>
      <c r="AC1769">
        <v>2.9302142857142859</v>
      </c>
      <c r="AE1769" t="s">
        <v>7949</v>
      </c>
      <c r="AH1769">
        <v>0</v>
      </c>
      <c r="AI1769">
        <v>0</v>
      </c>
    </row>
    <row r="1770" spans="1:35" x14ac:dyDescent="0.25">
      <c r="A1770" t="s">
        <v>21941</v>
      </c>
      <c r="B1770">
        <v>2563</v>
      </c>
      <c r="H1770">
        <v>5</v>
      </c>
      <c r="I1770" t="s">
        <v>22084</v>
      </c>
      <c r="J1770" t="s">
        <v>22089</v>
      </c>
      <c r="L1770" t="s">
        <v>22137</v>
      </c>
      <c r="M1770" t="s">
        <v>22199</v>
      </c>
      <c r="N1770" t="s">
        <v>23739</v>
      </c>
      <c r="O1770" t="s">
        <v>28019</v>
      </c>
      <c r="P1770">
        <v>6</v>
      </c>
      <c r="Q1770">
        <v>2</v>
      </c>
      <c r="R1770">
        <v>2.6</v>
      </c>
      <c r="S1770">
        <v>2.62</v>
      </c>
      <c r="T1770">
        <v>395.28</v>
      </c>
      <c r="U1770">
        <v>93.51</v>
      </c>
      <c r="V1770">
        <v>3.36</v>
      </c>
      <c r="W1770">
        <v>10.95</v>
      </c>
      <c r="X1770">
        <v>6</v>
      </c>
      <c r="Y1770">
        <v>2</v>
      </c>
      <c r="Z1770" t="s">
        <v>4250</v>
      </c>
      <c r="AA1770">
        <v>0</v>
      </c>
      <c r="AB1770">
        <v>3</v>
      </c>
      <c r="AC1770">
        <v>4.8310000000000004</v>
      </c>
      <c r="AE1770" t="s">
        <v>7949</v>
      </c>
      <c r="AH1770">
        <v>0</v>
      </c>
      <c r="AI1770">
        <v>0</v>
      </c>
    </row>
    <row r="1771" spans="1:35" x14ac:dyDescent="0.25">
      <c r="A1771" t="s">
        <v>21942</v>
      </c>
      <c r="B1771">
        <v>149</v>
      </c>
      <c r="H1771">
        <v>5</v>
      </c>
      <c r="I1771" t="s">
        <v>22084</v>
      </c>
      <c r="J1771" t="s">
        <v>22089</v>
      </c>
      <c r="L1771" t="s">
        <v>22137</v>
      </c>
      <c r="M1771" t="s">
        <v>22199</v>
      </c>
      <c r="N1771" t="s">
        <v>23740</v>
      </c>
      <c r="O1771" t="s">
        <v>28020</v>
      </c>
      <c r="P1771">
        <v>6</v>
      </c>
      <c r="Q1771">
        <v>2</v>
      </c>
      <c r="R1771">
        <v>5.53</v>
      </c>
      <c r="S1771">
        <v>5.56</v>
      </c>
      <c r="T1771">
        <v>461.41</v>
      </c>
      <c r="U1771">
        <v>80.37</v>
      </c>
      <c r="V1771">
        <v>4.9800000000000004</v>
      </c>
      <c r="W1771">
        <v>9.59</v>
      </c>
      <c r="X1771">
        <v>5.99</v>
      </c>
      <c r="Y1771">
        <v>3</v>
      </c>
      <c r="Z1771" t="s">
        <v>4250</v>
      </c>
      <c r="AA1771">
        <v>0</v>
      </c>
      <c r="AB1771">
        <v>3</v>
      </c>
      <c r="AC1771">
        <v>2.7756428571428571</v>
      </c>
      <c r="AE1771" t="s">
        <v>7949</v>
      </c>
      <c r="AH1771">
        <v>0</v>
      </c>
      <c r="AI1771">
        <v>0</v>
      </c>
    </row>
    <row r="1772" spans="1:35" x14ac:dyDescent="0.25">
      <c r="A1772" t="s">
        <v>21907</v>
      </c>
      <c r="B1772">
        <v>165</v>
      </c>
      <c r="H1772">
        <v>5</v>
      </c>
      <c r="I1772" t="s">
        <v>22084</v>
      </c>
      <c r="J1772" t="s">
        <v>22089</v>
      </c>
      <c r="L1772" t="s">
        <v>22137</v>
      </c>
      <c r="M1772" t="s">
        <v>22199</v>
      </c>
      <c r="N1772" t="s">
        <v>23684</v>
      </c>
      <c r="O1772" t="s">
        <v>27964</v>
      </c>
      <c r="P1772">
        <v>5</v>
      </c>
      <c r="Q1772">
        <v>1</v>
      </c>
      <c r="R1772">
        <v>4.96</v>
      </c>
      <c r="S1772">
        <v>4.96</v>
      </c>
      <c r="T1772">
        <v>338.41</v>
      </c>
      <c r="U1772">
        <v>69.040000000000006</v>
      </c>
      <c r="V1772">
        <v>3.72</v>
      </c>
      <c r="W1772">
        <v>13.44</v>
      </c>
      <c r="X1772">
        <v>1.38</v>
      </c>
      <c r="Y1772">
        <v>3</v>
      </c>
      <c r="Z1772" t="s">
        <v>4250</v>
      </c>
      <c r="AA1772">
        <v>0</v>
      </c>
      <c r="AB1772">
        <v>5</v>
      </c>
      <c r="AC1772">
        <v>3.8533333333333331</v>
      </c>
      <c r="AE1772" t="s">
        <v>7949</v>
      </c>
      <c r="AH1772">
        <v>0</v>
      </c>
      <c r="AI1772">
        <v>0</v>
      </c>
    </row>
    <row r="1773" spans="1:35" x14ac:dyDescent="0.25">
      <c r="A1773" t="s">
        <v>21943</v>
      </c>
      <c r="B1773">
        <v>278</v>
      </c>
      <c r="H1773">
        <v>5</v>
      </c>
      <c r="I1773" t="s">
        <v>22084</v>
      </c>
      <c r="J1773" t="s">
        <v>22089</v>
      </c>
      <c r="L1773" t="s">
        <v>22137</v>
      </c>
      <c r="M1773" t="s">
        <v>22199</v>
      </c>
      <c r="N1773" t="s">
        <v>23741</v>
      </c>
      <c r="O1773" t="s">
        <v>28021</v>
      </c>
      <c r="P1773">
        <v>5</v>
      </c>
      <c r="Q1773">
        <v>2</v>
      </c>
      <c r="R1773">
        <v>3.49</v>
      </c>
      <c r="S1773">
        <v>3.51</v>
      </c>
      <c r="T1773">
        <v>422.35</v>
      </c>
      <c r="U1773">
        <v>80.62</v>
      </c>
      <c r="V1773">
        <v>4.58</v>
      </c>
      <c r="W1773">
        <v>12.39</v>
      </c>
      <c r="X1773">
        <v>6.01</v>
      </c>
      <c r="Y1773">
        <v>2</v>
      </c>
      <c r="Z1773" t="s">
        <v>4250</v>
      </c>
      <c r="AA1773">
        <v>0</v>
      </c>
      <c r="AB1773">
        <v>3</v>
      </c>
      <c r="AC1773">
        <v>4.0546428571428574</v>
      </c>
      <c r="AE1773" t="s">
        <v>7949</v>
      </c>
      <c r="AH1773">
        <v>0</v>
      </c>
      <c r="AI1773">
        <v>0</v>
      </c>
    </row>
    <row r="1774" spans="1:35" x14ac:dyDescent="0.25">
      <c r="A1774" t="s">
        <v>21944</v>
      </c>
      <c r="B1774">
        <v>140</v>
      </c>
      <c r="H1774">
        <v>5</v>
      </c>
      <c r="I1774" t="s">
        <v>22084</v>
      </c>
      <c r="J1774" t="s">
        <v>22089</v>
      </c>
      <c r="L1774" t="s">
        <v>22137</v>
      </c>
      <c r="M1774" t="s">
        <v>22199</v>
      </c>
      <c r="N1774" t="s">
        <v>23742</v>
      </c>
      <c r="O1774" t="s">
        <v>28022</v>
      </c>
      <c r="P1774">
        <v>4</v>
      </c>
      <c r="Q1774">
        <v>2</v>
      </c>
      <c r="R1774">
        <v>5.67</v>
      </c>
      <c r="S1774">
        <v>5.68</v>
      </c>
      <c r="T1774">
        <v>483.23</v>
      </c>
      <c r="U1774">
        <v>67.48</v>
      </c>
      <c r="V1774">
        <v>5.13</v>
      </c>
      <c r="W1774">
        <v>12.31</v>
      </c>
      <c r="X1774">
        <v>6.01</v>
      </c>
      <c r="Y1774">
        <v>2</v>
      </c>
      <c r="Z1774" t="s">
        <v>4250</v>
      </c>
      <c r="AA1774">
        <v>1</v>
      </c>
      <c r="AB1774">
        <v>3</v>
      </c>
      <c r="AC1774">
        <v>2.6197857142857139</v>
      </c>
      <c r="AE1774" t="s">
        <v>7949</v>
      </c>
      <c r="AH1774">
        <v>0</v>
      </c>
      <c r="AI1774">
        <v>0</v>
      </c>
    </row>
    <row r="1775" spans="1:35" x14ac:dyDescent="0.25">
      <c r="A1775" t="s">
        <v>21908</v>
      </c>
      <c r="B1775">
        <v>264</v>
      </c>
      <c r="H1775">
        <v>5</v>
      </c>
      <c r="I1775" t="s">
        <v>22084</v>
      </c>
      <c r="J1775" t="s">
        <v>22089</v>
      </c>
      <c r="L1775" t="s">
        <v>22137</v>
      </c>
      <c r="M1775" t="s">
        <v>22199</v>
      </c>
      <c r="N1775" t="s">
        <v>23685</v>
      </c>
      <c r="O1775" t="s">
        <v>27965</v>
      </c>
      <c r="P1775">
        <v>3</v>
      </c>
      <c r="Q1775">
        <v>1</v>
      </c>
      <c r="R1775">
        <v>1.55</v>
      </c>
      <c r="S1775">
        <v>1.55</v>
      </c>
      <c r="T1775">
        <v>259.31</v>
      </c>
      <c r="U1775">
        <v>41.57</v>
      </c>
      <c r="V1775">
        <v>3.34</v>
      </c>
      <c r="X1775">
        <v>5.23</v>
      </c>
      <c r="Y1775">
        <v>1</v>
      </c>
      <c r="Z1775" t="s">
        <v>4250</v>
      </c>
      <c r="AA1775">
        <v>0</v>
      </c>
      <c r="AB1775">
        <v>3</v>
      </c>
      <c r="AC1775">
        <v>5.833333333333333</v>
      </c>
      <c r="AE1775" t="s">
        <v>7949</v>
      </c>
      <c r="AH1775">
        <v>0</v>
      </c>
      <c r="AI1775">
        <v>0</v>
      </c>
    </row>
    <row r="1776" spans="1:35" x14ac:dyDescent="0.25">
      <c r="A1776" t="s">
        <v>21909</v>
      </c>
      <c r="B1776">
        <v>61</v>
      </c>
      <c r="H1776">
        <v>5</v>
      </c>
      <c r="I1776" t="s">
        <v>22084</v>
      </c>
      <c r="J1776" t="s">
        <v>22089</v>
      </c>
      <c r="L1776" t="s">
        <v>22137</v>
      </c>
      <c r="M1776" t="s">
        <v>22199</v>
      </c>
      <c r="N1776" t="s">
        <v>23686</v>
      </c>
      <c r="O1776" t="s">
        <v>27966</v>
      </c>
      <c r="P1776">
        <v>4</v>
      </c>
      <c r="Q1776">
        <v>2</v>
      </c>
      <c r="R1776">
        <v>2.23</v>
      </c>
      <c r="S1776">
        <v>2.23</v>
      </c>
      <c r="T1776">
        <v>285.33999999999997</v>
      </c>
      <c r="U1776">
        <v>58.56</v>
      </c>
      <c r="V1776">
        <v>3.36</v>
      </c>
      <c r="W1776">
        <v>10.27</v>
      </c>
      <c r="X1776">
        <v>0</v>
      </c>
      <c r="Y1776">
        <v>1</v>
      </c>
      <c r="Z1776" t="s">
        <v>4250</v>
      </c>
      <c r="AA1776">
        <v>0</v>
      </c>
      <c r="AB1776">
        <v>4</v>
      </c>
      <c r="AC1776">
        <v>5.3849999999999998</v>
      </c>
      <c r="AE1776" t="s">
        <v>7949</v>
      </c>
      <c r="AH1776">
        <v>0</v>
      </c>
      <c r="AI1776">
        <v>0</v>
      </c>
    </row>
    <row r="1777" spans="1:35" x14ac:dyDescent="0.25">
      <c r="A1777" t="s">
        <v>21910</v>
      </c>
      <c r="B1777">
        <v>1288</v>
      </c>
      <c r="H1777">
        <v>5</v>
      </c>
      <c r="I1777" t="s">
        <v>22084</v>
      </c>
      <c r="J1777" t="s">
        <v>22089</v>
      </c>
      <c r="L1777" t="s">
        <v>22137</v>
      </c>
      <c r="M1777" t="s">
        <v>22199</v>
      </c>
      <c r="N1777" t="s">
        <v>23687</v>
      </c>
      <c r="O1777" t="s">
        <v>27967</v>
      </c>
      <c r="P1777">
        <v>3</v>
      </c>
      <c r="Q1777">
        <v>0</v>
      </c>
      <c r="R1777">
        <v>1.77</v>
      </c>
      <c r="S1777">
        <v>1.77</v>
      </c>
      <c r="T1777">
        <v>291.42</v>
      </c>
      <c r="U1777">
        <v>26.79</v>
      </c>
      <c r="V1777">
        <v>1.59</v>
      </c>
      <c r="X1777">
        <v>3.81</v>
      </c>
      <c r="Y1777">
        <v>1</v>
      </c>
      <c r="Z1777" t="s">
        <v>7946</v>
      </c>
      <c r="AA1777">
        <v>0</v>
      </c>
      <c r="AB1777">
        <v>2</v>
      </c>
      <c r="AC1777">
        <v>5.3395000000000001</v>
      </c>
      <c r="AE1777" t="s">
        <v>7949</v>
      </c>
      <c r="AH1777">
        <v>0</v>
      </c>
      <c r="AI1777">
        <v>0</v>
      </c>
    </row>
    <row r="1778" spans="1:35" x14ac:dyDescent="0.25">
      <c r="A1778" t="s">
        <v>21911</v>
      </c>
      <c r="B1778">
        <v>930</v>
      </c>
      <c r="H1778">
        <v>5</v>
      </c>
      <c r="I1778" t="s">
        <v>22084</v>
      </c>
      <c r="J1778" t="s">
        <v>22089</v>
      </c>
      <c r="L1778" t="s">
        <v>22137</v>
      </c>
      <c r="M1778" t="s">
        <v>22199</v>
      </c>
      <c r="N1778" t="s">
        <v>23688</v>
      </c>
      <c r="O1778" t="s">
        <v>27968</v>
      </c>
      <c r="P1778">
        <v>7</v>
      </c>
      <c r="Q1778">
        <v>1</v>
      </c>
      <c r="R1778">
        <v>-0.09</v>
      </c>
      <c r="S1778">
        <v>3.04</v>
      </c>
      <c r="T1778">
        <v>281.39</v>
      </c>
      <c r="U1778">
        <v>51.81</v>
      </c>
      <c r="V1778">
        <v>3.26</v>
      </c>
      <c r="W1778">
        <v>2.8</v>
      </c>
      <c r="X1778">
        <v>0</v>
      </c>
      <c r="Y1778">
        <v>3</v>
      </c>
      <c r="Z1778" t="s">
        <v>4250</v>
      </c>
      <c r="AA1778">
        <v>0</v>
      </c>
      <c r="AB1778">
        <v>3</v>
      </c>
      <c r="AC1778">
        <v>5.8133333333333326</v>
      </c>
      <c r="AE1778" t="s">
        <v>7951</v>
      </c>
      <c r="AH1778">
        <v>0</v>
      </c>
      <c r="AI1778">
        <v>0</v>
      </c>
    </row>
    <row r="1779" spans="1:35" x14ac:dyDescent="0.25">
      <c r="A1779" t="s">
        <v>21912</v>
      </c>
      <c r="B1779">
        <v>1977</v>
      </c>
      <c r="H1779">
        <v>5</v>
      </c>
      <c r="I1779" t="s">
        <v>22084</v>
      </c>
      <c r="J1779" t="s">
        <v>22089</v>
      </c>
      <c r="L1779" t="s">
        <v>22137</v>
      </c>
      <c r="M1779" t="s">
        <v>22199</v>
      </c>
      <c r="N1779" t="s">
        <v>23689</v>
      </c>
      <c r="O1779" t="s">
        <v>27969</v>
      </c>
      <c r="P1779">
        <v>2</v>
      </c>
      <c r="Q1779">
        <v>0</v>
      </c>
      <c r="R1779">
        <v>3.36</v>
      </c>
      <c r="S1779">
        <v>3.36</v>
      </c>
      <c r="T1779">
        <v>239.32</v>
      </c>
      <c r="U1779">
        <v>12.47</v>
      </c>
      <c r="V1779">
        <v>3.61</v>
      </c>
      <c r="X1779">
        <v>4.46</v>
      </c>
      <c r="Y1779">
        <v>2</v>
      </c>
      <c r="Z1779" t="s">
        <v>4250</v>
      </c>
      <c r="AA1779">
        <v>0</v>
      </c>
      <c r="AB1779">
        <v>3</v>
      </c>
      <c r="AC1779">
        <v>4.1400000000000006</v>
      </c>
      <c r="AE1779" t="s">
        <v>7949</v>
      </c>
      <c r="AH1779">
        <v>0</v>
      </c>
      <c r="AI1779">
        <v>0</v>
      </c>
    </row>
    <row r="1780" spans="1:35" x14ac:dyDescent="0.25">
      <c r="A1780" t="s">
        <v>21913</v>
      </c>
      <c r="B1780">
        <v>3239</v>
      </c>
      <c r="H1780">
        <v>5</v>
      </c>
      <c r="I1780" t="s">
        <v>22084</v>
      </c>
      <c r="J1780" t="s">
        <v>22089</v>
      </c>
      <c r="L1780" t="s">
        <v>22137</v>
      </c>
      <c r="M1780" t="s">
        <v>22199</v>
      </c>
      <c r="N1780" t="s">
        <v>23690</v>
      </c>
      <c r="O1780" t="s">
        <v>27970</v>
      </c>
      <c r="P1780">
        <v>6</v>
      </c>
      <c r="Q1780">
        <v>1</v>
      </c>
      <c r="R1780">
        <v>3.63</v>
      </c>
      <c r="S1780">
        <v>3.63</v>
      </c>
      <c r="T1780">
        <v>358.43</v>
      </c>
      <c r="U1780">
        <v>86.07</v>
      </c>
      <c r="V1780">
        <v>3.83</v>
      </c>
      <c r="X1780">
        <v>2.81</v>
      </c>
      <c r="Y1780">
        <v>2</v>
      </c>
      <c r="Z1780" t="s">
        <v>4250</v>
      </c>
      <c r="AA1780">
        <v>0</v>
      </c>
      <c r="AB1780">
        <v>2</v>
      </c>
      <c r="AC1780">
        <v>4.7033333333333331</v>
      </c>
      <c r="AE1780" t="s">
        <v>7949</v>
      </c>
      <c r="AH1780">
        <v>0</v>
      </c>
      <c r="AI1780">
        <v>0</v>
      </c>
    </row>
    <row r="1781" spans="1:35" x14ac:dyDescent="0.25">
      <c r="B1781">
        <v>912</v>
      </c>
      <c r="H1781">
        <v>5</v>
      </c>
      <c r="I1781" t="s">
        <v>22084</v>
      </c>
      <c r="J1781" t="s">
        <v>22089</v>
      </c>
      <c r="L1781" t="s">
        <v>22137</v>
      </c>
      <c r="M1781" t="s">
        <v>22199</v>
      </c>
      <c r="N1781" t="s">
        <v>23691</v>
      </c>
      <c r="O1781" t="s">
        <v>27971</v>
      </c>
      <c r="P1781">
        <v>5</v>
      </c>
      <c r="Q1781">
        <v>2</v>
      </c>
      <c r="R1781">
        <v>4.1100000000000003</v>
      </c>
      <c r="S1781">
        <v>4.1399999999999997</v>
      </c>
      <c r="T1781">
        <v>448.39</v>
      </c>
      <c r="U1781">
        <v>76.709999999999994</v>
      </c>
      <c r="V1781">
        <v>4.51</v>
      </c>
      <c r="W1781">
        <v>12.82</v>
      </c>
      <c r="X1781">
        <v>6.28</v>
      </c>
      <c r="Y1781">
        <v>2</v>
      </c>
      <c r="Z1781" t="s">
        <v>4250</v>
      </c>
      <c r="AA1781">
        <v>0</v>
      </c>
      <c r="AB1781">
        <v>5</v>
      </c>
      <c r="AC1781">
        <v>3.2986428571428572</v>
      </c>
      <c r="AE1781" t="s">
        <v>7949</v>
      </c>
      <c r="AH1781">
        <v>0</v>
      </c>
      <c r="AI1781">
        <v>0</v>
      </c>
    </row>
    <row r="1782" spans="1:35" x14ac:dyDescent="0.25">
      <c r="B1782">
        <v>1500</v>
      </c>
      <c r="H1782">
        <v>5</v>
      </c>
      <c r="I1782" t="s">
        <v>22084</v>
      </c>
      <c r="J1782" t="s">
        <v>22089</v>
      </c>
      <c r="L1782" t="s">
        <v>22137</v>
      </c>
      <c r="M1782" t="s">
        <v>22199</v>
      </c>
      <c r="N1782" t="s">
        <v>23692</v>
      </c>
      <c r="O1782" t="s">
        <v>27972</v>
      </c>
      <c r="P1782">
        <v>5</v>
      </c>
      <c r="Q1782">
        <v>2</v>
      </c>
      <c r="R1782">
        <v>3.92</v>
      </c>
      <c r="S1782">
        <v>3.96</v>
      </c>
      <c r="T1782">
        <v>403.94</v>
      </c>
      <c r="U1782">
        <v>76.709999999999994</v>
      </c>
      <c r="V1782">
        <v>4.41</v>
      </c>
      <c r="W1782">
        <v>12.82</v>
      </c>
      <c r="X1782">
        <v>6.28</v>
      </c>
      <c r="Y1782">
        <v>2</v>
      </c>
      <c r="Z1782" t="s">
        <v>4250</v>
      </c>
      <c r="AA1782">
        <v>0</v>
      </c>
      <c r="AB1782">
        <v>5</v>
      </c>
      <c r="AC1782">
        <v>3.746142857142857</v>
      </c>
      <c r="AE1782" t="s">
        <v>7949</v>
      </c>
      <c r="AH1782">
        <v>0</v>
      </c>
      <c r="AI1782">
        <v>0</v>
      </c>
    </row>
    <row r="1783" spans="1:35" x14ac:dyDescent="0.25">
      <c r="B1783">
        <v>8497</v>
      </c>
      <c r="H1783">
        <v>5</v>
      </c>
      <c r="I1783" t="s">
        <v>22084</v>
      </c>
      <c r="J1783" t="s">
        <v>22089</v>
      </c>
      <c r="L1783" t="s">
        <v>22137</v>
      </c>
      <c r="M1783" t="s">
        <v>22199</v>
      </c>
      <c r="N1783" t="s">
        <v>23693</v>
      </c>
      <c r="O1783" t="s">
        <v>27973</v>
      </c>
      <c r="P1783">
        <v>5</v>
      </c>
      <c r="Q1783">
        <v>2</v>
      </c>
      <c r="R1783">
        <v>3.34</v>
      </c>
      <c r="S1783">
        <v>3.37</v>
      </c>
      <c r="T1783">
        <v>387.48</v>
      </c>
      <c r="U1783">
        <v>76.709999999999994</v>
      </c>
      <c r="V1783">
        <v>3.89</v>
      </c>
      <c r="W1783">
        <v>13.07</v>
      </c>
      <c r="X1783">
        <v>6.27</v>
      </c>
      <c r="Y1783">
        <v>2</v>
      </c>
      <c r="Z1783" t="s">
        <v>4250</v>
      </c>
      <c r="AA1783">
        <v>0</v>
      </c>
      <c r="AB1783">
        <v>5</v>
      </c>
      <c r="AC1783">
        <v>4.4487142857142858</v>
      </c>
      <c r="AE1783" t="s">
        <v>7949</v>
      </c>
      <c r="AH1783">
        <v>0</v>
      </c>
      <c r="AI1783">
        <v>0</v>
      </c>
    </row>
    <row r="1784" spans="1:35" x14ac:dyDescent="0.25">
      <c r="B1784">
        <v>4586</v>
      </c>
      <c r="H1784">
        <v>5</v>
      </c>
      <c r="I1784" t="s">
        <v>22084</v>
      </c>
      <c r="J1784" t="s">
        <v>22089</v>
      </c>
      <c r="L1784" t="s">
        <v>22137</v>
      </c>
      <c r="M1784" t="s">
        <v>22199</v>
      </c>
      <c r="N1784" t="s">
        <v>23694</v>
      </c>
      <c r="O1784" t="s">
        <v>27974</v>
      </c>
      <c r="P1784">
        <v>5</v>
      </c>
      <c r="Q1784">
        <v>2</v>
      </c>
      <c r="R1784">
        <v>4.12</v>
      </c>
      <c r="S1784">
        <v>4.16</v>
      </c>
      <c r="T1784">
        <v>437.49</v>
      </c>
      <c r="U1784">
        <v>76.709999999999994</v>
      </c>
      <c r="V1784">
        <v>4.7699999999999996</v>
      </c>
      <c r="W1784">
        <v>12.38</v>
      </c>
      <c r="X1784">
        <v>6.28</v>
      </c>
      <c r="Y1784">
        <v>2</v>
      </c>
      <c r="Z1784" t="s">
        <v>4250</v>
      </c>
      <c r="AA1784">
        <v>0</v>
      </c>
      <c r="AB1784">
        <v>5</v>
      </c>
      <c r="AC1784">
        <v>3.3664999999999998</v>
      </c>
      <c r="AE1784" t="s">
        <v>7949</v>
      </c>
      <c r="AH1784">
        <v>0</v>
      </c>
      <c r="AI1784">
        <v>0</v>
      </c>
    </row>
    <row r="1785" spans="1:35" x14ac:dyDescent="0.25">
      <c r="B1785">
        <v>3642</v>
      </c>
      <c r="H1785">
        <v>5</v>
      </c>
      <c r="I1785" t="s">
        <v>22084</v>
      </c>
      <c r="J1785" t="s">
        <v>22089</v>
      </c>
      <c r="L1785" t="s">
        <v>22137</v>
      </c>
      <c r="M1785" t="s">
        <v>22199</v>
      </c>
      <c r="N1785" t="s">
        <v>23695</v>
      </c>
      <c r="O1785" t="s">
        <v>27975</v>
      </c>
      <c r="P1785">
        <v>6</v>
      </c>
      <c r="Q1785">
        <v>2</v>
      </c>
      <c r="R1785">
        <v>4.1100000000000003</v>
      </c>
      <c r="S1785">
        <v>4.1500000000000004</v>
      </c>
      <c r="T1785">
        <v>453.49</v>
      </c>
      <c r="U1785">
        <v>85.94</v>
      </c>
      <c r="V1785">
        <v>4.6500000000000004</v>
      </c>
      <c r="W1785">
        <v>12.59</v>
      </c>
      <c r="X1785">
        <v>6.27</v>
      </c>
      <c r="Y1785">
        <v>2</v>
      </c>
      <c r="Z1785" t="s">
        <v>4250</v>
      </c>
      <c r="AA1785">
        <v>0</v>
      </c>
      <c r="AB1785">
        <v>6</v>
      </c>
      <c r="AC1785">
        <v>3.257214285714285</v>
      </c>
      <c r="AE1785" t="s">
        <v>7949</v>
      </c>
      <c r="AH1785">
        <v>0</v>
      </c>
      <c r="AI1785">
        <v>0</v>
      </c>
    </row>
    <row r="1786" spans="1:35" x14ac:dyDescent="0.25">
      <c r="A1786" t="s">
        <v>21914</v>
      </c>
      <c r="B1786">
        <v>1479</v>
      </c>
      <c r="H1786">
        <v>5</v>
      </c>
      <c r="I1786" t="s">
        <v>22084</v>
      </c>
      <c r="J1786" t="s">
        <v>22089</v>
      </c>
      <c r="L1786" t="s">
        <v>22137</v>
      </c>
      <c r="M1786" t="s">
        <v>22199</v>
      </c>
      <c r="N1786" t="s">
        <v>23696</v>
      </c>
      <c r="O1786" t="s">
        <v>27976</v>
      </c>
      <c r="P1786">
        <v>7</v>
      </c>
      <c r="Q1786">
        <v>2</v>
      </c>
      <c r="R1786">
        <v>2.98</v>
      </c>
      <c r="S1786">
        <v>5.81</v>
      </c>
      <c r="T1786">
        <v>504.54</v>
      </c>
      <c r="U1786">
        <v>127.01</v>
      </c>
      <c r="V1786">
        <v>4.12</v>
      </c>
      <c r="W1786">
        <v>2.19</v>
      </c>
      <c r="X1786">
        <v>8.34</v>
      </c>
      <c r="Y1786">
        <v>3</v>
      </c>
      <c r="Z1786" t="s">
        <v>4250</v>
      </c>
      <c r="AA1786">
        <v>1</v>
      </c>
      <c r="AB1786">
        <v>12</v>
      </c>
      <c r="AC1786">
        <v>1.84</v>
      </c>
      <c r="AE1786" t="s">
        <v>7951</v>
      </c>
      <c r="AH1786">
        <v>0</v>
      </c>
      <c r="AI1786">
        <v>0</v>
      </c>
    </row>
    <row r="1787" spans="1:35" x14ac:dyDescent="0.25">
      <c r="A1787" t="s">
        <v>21915</v>
      </c>
      <c r="B1787">
        <v>229</v>
      </c>
      <c r="H1787">
        <v>5</v>
      </c>
      <c r="I1787" t="s">
        <v>22084</v>
      </c>
      <c r="J1787" t="s">
        <v>22089</v>
      </c>
      <c r="L1787" t="s">
        <v>22137</v>
      </c>
      <c r="M1787" t="s">
        <v>22199</v>
      </c>
      <c r="N1787" t="s">
        <v>23697</v>
      </c>
      <c r="O1787" t="s">
        <v>27977</v>
      </c>
      <c r="P1787">
        <v>8</v>
      </c>
      <c r="Q1787">
        <v>2</v>
      </c>
      <c r="R1787">
        <v>3.64</v>
      </c>
      <c r="S1787">
        <v>3.64</v>
      </c>
      <c r="T1787">
        <v>398.47</v>
      </c>
      <c r="U1787">
        <v>117.18</v>
      </c>
      <c r="V1787">
        <v>4.01</v>
      </c>
      <c r="W1787">
        <v>12.59</v>
      </c>
      <c r="X1787">
        <v>3.92</v>
      </c>
      <c r="Y1787">
        <v>3</v>
      </c>
      <c r="Z1787" t="s">
        <v>4250</v>
      </c>
      <c r="AA1787">
        <v>0</v>
      </c>
      <c r="AB1787">
        <v>4</v>
      </c>
      <c r="AC1787">
        <v>3.179214285714286</v>
      </c>
      <c r="AE1787" t="s">
        <v>7949</v>
      </c>
      <c r="AH1787">
        <v>0</v>
      </c>
      <c r="AI1787">
        <v>0</v>
      </c>
    </row>
    <row r="1788" spans="1:35" x14ac:dyDescent="0.25">
      <c r="A1788" t="s">
        <v>21916</v>
      </c>
      <c r="B1788">
        <v>175</v>
      </c>
      <c r="H1788">
        <v>5</v>
      </c>
      <c r="I1788" t="s">
        <v>22084</v>
      </c>
      <c r="J1788" t="s">
        <v>22089</v>
      </c>
      <c r="L1788" t="s">
        <v>22137</v>
      </c>
      <c r="M1788" t="s">
        <v>22199</v>
      </c>
      <c r="N1788" t="s">
        <v>23698</v>
      </c>
      <c r="O1788" t="s">
        <v>27978</v>
      </c>
      <c r="P1788">
        <v>6</v>
      </c>
      <c r="Q1788">
        <v>2</v>
      </c>
      <c r="R1788">
        <v>2.98</v>
      </c>
      <c r="S1788">
        <v>3.31</v>
      </c>
      <c r="T1788">
        <v>348.2</v>
      </c>
      <c r="U1788">
        <v>89.85</v>
      </c>
      <c r="V1788">
        <v>3.12</v>
      </c>
      <c r="W1788">
        <v>7.43</v>
      </c>
      <c r="X1788">
        <v>3.83</v>
      </c>
      <c r="Y1788">
        <v>3</v>
      </c>
      <c r="Z1788" t="s">
        <v>4250</v>
      </c>
      <c r="AA1788">
        <v>0</v>
      </c>
      <c r="AB1788">
        <v>2</v>
      </c>
      <c r="AC1788">
        <v>4.8550000000000004</v>
      </c>
      <c r="AE1788" t="s">
        <v>7949</v>
      </c>
      <c r="AH1788">
        <v>0</v>
      </c>
      <c r="AI1788">
        <v>0</v>
      </c>
    </row>
    <row r="1789" spans="1:35" x14ac:dyDescent="0.25">
      <c r="A1789" t="s">
        <v>21917</v>
      </c>
      <c r="B1789">
        <v>220</v>
      </c>
      <c r="H1789">
        <v>5</v>
      </c>
      <c r="I1789" t="s">
        <v>22084</v>
      </c>
      <c r="J1789" t="s">
        <v>22089</v>
      </c>
      <c r="L1789" t="s">
        <v>22137</v>
      </c>
      <c r="M1789" t="s">
        <v>22199</v>
      </c>
      <c r="N1789" t="s">
        <v>23699</v>
      </c>
      <c r="O1789" t="s">
        <v>27979</v>
      </c>
      <c r="P1789">
        <v>6</v>
      </c>
      <c r="Q1789">
        <v>1</v>
      </c>
      <c r="R1789">
        <v>2.95</v>
      </c>
      <c r="S1789">
        <v>2.96</v>
      </c>
      <c r="T1789">
        <v>304.36</v>
      </c>
      <c r="U1789">
        <v>82.51</v>
      </c>
      <c r="V1789">
        <v>3.2</v>
      </c>
      <c r="X1789">
        <v>3.78</v>
      </c>
      <c r="Y1789">
        <v>4</v>
      </c>
      <c r="Z1789" t="s">
        <v>4250</v>
      </c>
      <c r="AA1789">
        <v>0</v>
      </c>
      <c r="AB1789">
        <v>2</v>
      </c>
      <c r="AC1789">
        <v>5.3583333333333334</v>
      </c>
      <c r="AE1789" t="s">
        <v>7949</v>
      </c>
      <c r="AH1789">
        <v>0</v>
      </c>
      <c r="AI1789">
        <v>0</v>
      </c>
    </row>
    <row r="1790" spans="1:35" x14ac:dyDescent="0.25">
      <c r="A1790" t="s">
        <v>21918</v>
      </c>
      <c r="B1790">
        <v>2278</v>
      </c>
      <c r="H1790">
        <v>5</v>
      </c>
      <c r="I1790" t="s">
        <v>22084</v>
      </c>
      <c r="J1790" t="s">
        <v>22089</v>
      </c>
      <c r="L1790" t="s">
        <v>22137</v>
      </c>
      <c r="M1790" t="s">
        <v>22199</v>
      </c>
      <c r="N1790" t="s">
        <v>23700</v>
      </c>
      <c r="O1790" t="s">
        <v>27980</v>
      </c>
      <c r="P1790">
        <v>3</v>
      </c>
      <c r="Q1790">
        <v>2</v>
      </c>
      <c r="R1790">
        <v>6.86</v>
      </c>
      <c r="S1790">
        <v>6.86</v>
      </c>
      <c r="T1790">
        <v>505.76</v>
      </c>
      <c r="U1790">
        <v>58.95</v>
      </c>
      <c r="V1790">
        <v>7.79</v>
      </c>
      <c r="W1790">
        <v>13.16</v>
      </c>
      <c r="X1790">
        <v>0.08</v>
      </c>
      <c r="Y1790">
        <v>3</v>
      </c>
      <c r="Z1790" t="s">
        <v>4250</v>
      </c>
      <c r="AA1790">
        <v>2</v>
      </c>
      <c r="AB1790">
        <v>3</v>
      </c>
      <c r="AC1790">
        <v>2.5</v>
      </c>
      <c r="AE1790" t="s">
        <v>7949</v>
      </c>
      <c r="AH1790">
        <v>0</v>
      </c>
      <c r="AI1790">
        <v>0</v>
      </c>
    </row>
    <row r="1791" spans="1:35" x14ac:dyDescent="0.25">
      <c r="A1791" t="s">
        <v>21919</v>
      </c>
      <c r="B1791">
        <v>130</v>
      </c>
      <c r="H1791">
        <v>5</v>
      </c>
      <c r="I1791" t="s">
        <v>22084</v>
      </c>
      <c r="J1791" t="s">
        <v>22089</v>
      </c>
      <c r="L1791" t="s">
        <v>22137</v>
      </c>
      <c r="M1791" t="s">
        <v>22199</v>
      </c>
      <c r="N1791" t="s">
        <v>23701</v>
      </c>
      <c r="O1791" t="s">
        <v>27981</v>
      </c>
      <c r="P1791">
        <v>5</v>
      </c>
      <c r="Q1791">
        <v>2</v>
      </c>
      <c r="R1791">
        <v>3.83</v>
      </c>
      <c r="S1791">
        <v>3.85</v>
      </c>
      <c r="T1791">
        <v>394.42</v>
      </c>
      <c r="U1791">
        <v>80.37</v>
      </c>
      <c r="V1791">
        <v>4.0199999999999996</v>
      </c>
      <c r="W1791">
        <v>11.16</v>
      </c>
      <c r="X1791">
        <v>6.1</v>
      </c>
      <c r="Y1791">
        <v>2</v>
      </c>
      <c r="Z1791" t="s">
        <v>4250</v>
      </c>
      <c r="AA1791">
        <v>0</v>
      </c>
      <c r="AB1791">
        <v>3</v>
      </c>
      <c r="AC1791">
        <v>3.9141428571428571</v>
      </c>
      <c r="AE1791" t="s">
        <v>7949</v>
      </c>
      <c r="AH1791">
        <v>0</v>
      </c>
      <c r="AI1791">
        <v>0</v>
      </c>
    </row>
    <row r="1792" spans="1:35" x14ac:dyDescent="0.25">
      <c r="B1792">
        <v>10000</v>
      </c>
      <c r="H1792">
        <v>5</v>
      </c>
      <c r="I1792" t="s">
        <v>22084</v>
      </c>
      <c r="J1792" t="s">
        <v>22089</v>
      </c>
      <c r="L1792" t="s">
        <v>22137</v>
      </c>
      <c r="M1792" t="s">
        <v>22199</v>
      </c>
      <c r="N1792" t="s">
        <v>23702</v>
      </c>
      <c r="O1792" t="s">
        <v>27982</v>
      </c>
      <c r="P1792">
        <v>5</v>
      </c>
      <c r="Q1792">
        <v>2</v>
      </c>
      <c r="R1792">
        <v>3</v>
      </c>
      <c r="S1792">
        <v>3.01</v>
      </c>
      <c r="T1792">
        <v>359.52</v>
      </c>
      <c r="U1792">
        <v>67.48</v>
      </c>
      <c r="V1792">
        <v>3.91</v>
      </c>
      <c r="W1792">
        <v>13.91</v>
      </c>
      <c r="X1792">
        <v>5.63</v>
      </c>
      <c r="Y1792">
        <v>2</v>
      </c>
      <c r="Z1792" t="s">
        <v>4250</v>
      </c>
      <c r="AA1792">
        <v>0</v>
      </c>
      <c r="AB1792">
        <v>4</v>
      </c>
      <c r="AC1792">
        <v>4.9950000000000001</v>
      </c>
      <c r="AE1792" t="s">
        <v>7949</v>
      </c>
      <c r="AH1792">
        <v>0</v>
      </c>
      <c r="AI1792">
        <v>0</v>
      </c>
    </row>
    <row r="1793" spans="1:35" x14ac:dyDescent="0.25">
      <c r="B1793">
        <v>165</v>
      </c>
      <c r="H1793">
        <v>5</v>
      </c>
      <c r="I1793" t="s">
        <v>22084</v>
      </c>
      <c r="J1793" t="s">
        <v>22089</v>
      </c>
      <c r="L1793" t="s">
        <v>22137</v>
      </c>
      <c r="M1793" t="s">
        <v>22199</v>
      </c>
      <c r="N1793" t="s">
        <v>23703</v>
      </c>
      <c r="O1793" t="s">
        <v>27983</v>
      </c>
      <c r="P1793">
        <v>4</v>
      </c>
      <c r="Q1793">
        <v>2</v>
      </c>
      <c r="R1793">
        <v>5.45</v>
      </c>
      <c r="S1793">
        <v>5.46</v>
      </c>
      <c r="T1793">
        <v>438.78</v>
      </c>
      <c r="U1793">
        <v>67.48</v>
      </c>
      <c r="V1793">
        <v>5.0199999999999996</v>
      </c>
      <c r="W1793">
        <v>12.31</v>
      </c>
      <c r="X1793">
        <v>5.84</v>
      </c>
      <c r="Y1793">
        <v>2</v>
      </c>
      <c r="Z1793" t="s">
        <v>4250</v>
      </c>
      <c r="AA1793">
        <v>1</v>
      </c>
      <c r="AB1793">
        <v>3</v>
      </c>
      <c r="AC1793">
        <v>2.9372857142857138</v>
      </c>
      <c r="AE1793" t="s">
        <v>7949</v>
      </c>
      <c r="AH1793">
        <v>0</v>
      </c>
      <c r="AI1793">
        <v>0</v>
      </c>
    </row>
    <row r="1794" spans="1:35" x14ac:dyDescent="0.25">
      <c r="B1794">
        <v>163</v>
      </c>
      <c r="H1794">
        <v>5</v>
      </c>
      <c r="I1794" t="s">
        <v>22084</v>
      </c>
      <c r="J1794" t="s">
        <v>22089</v>
      </c>
      <c r="L1794" t="s">
        <v>22137</v>
      </c>
      <c r="M1794" t="s">
        <v>22199</v>
      </c>
      <c r="N1794" t="s">
        <v>23704</v>
      </c>
      <c r="O1794" t="s">
        <v>27984</v>
      </c>
      <c r="P1794">
        <v>6</v>
      </c>
      <c r="Q1794">
        <v>2</v>
      </c>
      <c r="R1794">
        <v>4.74</v>
      </c>
      <c r="S1794">
        <v>4.76</v>
      </c>
      <c r="T1794">
        <v>416.96</v>
      </c>
      <c r="U1794">
        <v>80.37</v>
      </c>
      <c r="V1794">
        <v>4.87</v>
      </c>
      <c r="W1794">
        <v>9.59</v>
      </c>
      <c r="X1794">
        <v>5.82</v>
      </c>
      <c r="Y1794">
        <v>3</v>
      </c>
      <c r="Z1794" t="s">
        <v>4250</v>
      </c>
      <c r="AA1794">
        <v>0</v>
      </c>
      <c r="AB1794">
        <v>3</v>
      </c>
      <c r="AC1794">
        <v>3.213142857142858</v>
      </c>
      <c r="AE1794" t="s">
        <v>7949</v>
      </c>
      <c r="AH1794">
        <v>0</v>
      </c>
      <c r="AI1794">
        <v>0</v>
      </c>
    </row>
    <row r="1795" spans="1:35" x14ac:dyDescent="0.25">
      <c r="B1795">
        <v>243</v>
      </c>
      <c r="H1795">
        <v>5</v>
      </c>
      <c r="I1795" t="s">
        <v>22084</v>
      </c>
      <c r="J1795" t="s">
        <v>22089</v>
      </c>
      <c r="L1795" t="s">
        <v>22137</v>
      </c>
      <c r="M1795" t="s">
        <v>22199</v>
      </c>
      <c r="N1795" t="s">
        <v>23705</v>
      </c>
      <c r="O1795" t="s">
        <v>27985</v>
      </c>
      <c r="P1795">
        <v>5</v>
      </c>
      <c r="Q1795">
        <v>2</v>
      </c>
      <c r="R1795">
        <v>3.19</v>
      </c>
      <c r="S1795">
        <v>3.2</v>
      </c>
      <c r="T1795">
        <v>349.84</v>
      </c>
      <c r="U1795">
        <v>80.62</v>
      </c>
      <c r="V1795">
        <v>3.85</v>
      </c>
      <c r="W1795">
        <v>12.06</v>
      </c>
      <c r="X1795">
        <v>5.83</v>
      </c>
      <c r="Y1795">
        <v>2</v>
      </c>
      <c r="Z1795" t="s">
        <v>4250</v>
      </c>
      <c r="AA1795">
        <v>0</v>
      </c>
      <c r="AB1795">
        <v>3</v>
      </c>
      <c r="AC1795">
        <v>4.8049999999999997</v>
      </c>
      <c r="AE1795" t="s">
        <v>7949</v>
      </c>
      <c r="AH1795">
        <v>0</v>
      </c>
      <c r="AI1795">
        <v>0</v>
      </c>
    </row>
    <row r="1796" spans="1:35" x14ac:dyDescent="0.25">
      <c r="B1796">
        <v>49</v>
      </c>
      <c r="H1796">
        <v>5</v>
      </c>
      <c r="I1796" t="s">
        <v>22084</v>
      </c>
      <c r="J1796" t="s">
        <v>22089</v>
      </c>
      <c r="L1796" t="s">
        <v>22137</v>
      </c>
      <c r="M1796" t="s">
        <v>22199</v>
      </c>
      <c r="N1796" t="s">
        <v>23706</v>
      </c>
      <c r="O1796" t="s">
        <v>27986</v>
      </c>
      <c r="P1796">
        <v>5</v>
      </c>
      <c r="Q1796">
        <v>2</v>
      </c>
      <c r="R1796">
        <v>4.91</v>
      </c>
      <c r="S1796">
        <v>4.92</v>
      </c>
      <c r="T1796">
        <v>395.32</v>
      </c>
      <c r="U1796">
        <v>80.37</v>
      </c>
      <c r="V1796">
        <v>4.3099999999999996</v>
      </c>
      <c r="W1796">
        <v>10.41</v>
      </c>
      <c r="X1796">
        <v>5.82</v>
      </c>
      <c r="Y1796">
        <v>2</v>
      </c>
      <c r="Z1796" t="s">
        <v>4250</v>
      </c>
      <c r="AA1796">
        <v>0</v>
      </c>
      <c r="AB1796">
        <v>3</v>
      </c>
      <c r="AC1796">
        <v>3.2877142857142858</v>
      </c>
      <c r="AE1796" t="s">
        <v>7949</v>
      </c>
      <c r="AH1796">
        <v>0</v>
      </c>
      <c r="AI1796">
        <v>0</v>
      </c>
    </row>
    <row r="1797" spans="1:35" x14ac:dyDescent="0.25">
      <c r="B1797">
        <v>222</v>
      </c>
      <c r="H1797">
        <v>5</v>
      </c>
      <c r="I1797" t="s">
        <v>22084</v>
      </c>
      <c r="J1797" t="s">
        <v>22089</v>
      </c>
      <c r="L1797" t="s">
        <v>22137</v>
      </c>
      <c r="M1797" t="s">
        <v>22199</v>
      </c>
      <c r="N1797" t="s">
        <v>23707</v>
      </c>
      <c r="O1797" t="s">
        <v>27987</v>
      </c>
      <c r="P1797">
        <v>5</v>
      </c>
      <c r="Q1797">
        <v>2</v>
      </c>
      <c r="R1797">
        <v>5.53</v>
      </c>
      <c r="S1797">
        <v>5.55</v>
      </c>
      <c r="T1797">
        <v>415.97</v>
      </c>
      <c r="U1797">
        <v>67.48</v>
      </c>
      <c r="V1797">
        <v>5.47</v>
      </c>
      <c r="W1797">
        <v>11.82</v>
      </c>
      <c r="X1797">
        <v>5.83</v>
      </c>
      <c r="Y1797">
        <v>3</v>
      </c>
      <c r="Z1797" t="s">
        <v>4250</v>
      </c>
      <c r="AA1797">
        <v>1</v>
      </c>
      <c r="AB1797">
        <v>3</v>
      </c>
      <c r="AC1797">
        <v>3.1002142857142849</v>
      </c>
      <c r="AE1797" t="s">
        <v>7949</v>
      </c>
      <c r="AH1797">
        <v>0</v>
      </c>
      <c r="AI1797">
        <v>0</v>
      </c>
    </row>
    <row r="1798" spans="1:35" x14ac:dyDescent="0.25">
      <c r="A1798" t="s">
        <v>21920</v>
      </c>
      <c r="B1798">
        <v>816</v>
      </c>
      <c r="H1798">
        <v>5</v>
      </c>
      <c r="I1798" t="s">
        <v>22084</v>
      </c>
      <c r="J1798" t="s">
        <v>22089</v>
      </c>
      <c r="L1798" t="s">
        <v>22137</v>
      </c>
      <c r="M1798" t="s">
        <v>22199</v>
      </c>
      <c r="N1798" t="s">
        <v>23708</v>
      </c>
      <c r="O1798" t="s">
        <v>27988</v>
      </c>
      <c r="P1798">
        <v>5</v>
      </c>
      <c r="Q1798">
        <v>2</v>
      </c>
      <c r="R1798">
        <v>5.01</v>
      </c>
      <c r="S1798">
        <v>5.03</v>
      </c>
      <c r="T1798">
        <v>462.42</v>
      </c>
      <c r="U1798">
        <v>80.37</v>
      </c>
      <c r="V1798">
        <v>5.04</v>
      </c>
      <c r="W1798">
        <v>10.61</v>
      </c>
      <c r="X1798">
        <v>5.9</v>
      </c>
      <c r="Y1798">
        <v>2</v>
      </c>
      <c r="Z1798" t="s">
        <v>4250</v>
      </c>
      <c r="AA1798">
        <v>1</v>
      </c>
      <c r="AB1798">
        <v>3</v>
      </c>
      <c r="AC1798">
        <v>2.7684285714285708</v>
      </c>
      <c r="AE1798" t="s">
        <v>7949</v>
      </c>
      <c r="AH1798">
        <v>0</v>
      </c>
      <c r="AI1798">
        <v>0</v>
      </c>
    </row>
    <row r="1799" spans="1:35" x14ac:dyDescent="0.25">
      <c r="B1799">
        <v>37</v>
      </c>
      <c r="H1799">
        <v>5</v>
      </c>
      <c r="I1799" t="s">
        <v>22084</v>
      </c>
      <c r="J1799" t="s">
        <v>22089</v>
      </c>
      <c r="L1799" t="s">
        <v>22137</v>
      </c>
      <c r="M1799" t="s">
        <v>22199</v>
      </c>
      <c r="N1799" t="s">
        <v>23709</v>
      </c>
      <c r="O1799" t="s">
        <v>27989</v>
      </c>
      <c r="P1799">
        <v>5</v>
      </c>
      <c r="Q1799">
        <v>2</v>
      </c>
      <c r="R1799">
        <v>3.73</v>
      </c>
      <c r="S1799">
        <v>3.75</v>
      </c>
      <c r="T1799">
        <v>405.32</v>
      </c>
      <c r="U1799">
        <v>80.37</v>
      </c>
      <c r="V1799">
        <v>3.76</v>
      </c>
      <c r="W1799">
        <v>11.04</v>
      </c>
      <c r="X1799">
        <v>6.1</v>
      </c>
      <c r="Y1799">
        <v>2</v>
      </c>
      <c r="Z1799" t="s">
        <v>4250</v>
      </c>
      <c r="AA1799">
        <v>0</v>
      </c>
      <c r="AB1799">
        <v>3</v>
      </c>
      <c r="AC1799">
        <v>3.9362857142857139</v>
      </c>
      <c r="AE1799" t="s">
        <v>7949</v>
      </c>
      <c r="AH1799">
        <v>0</v>
      </c>
      <c r="AI1799">
        <v>0</v>
      </c>
    </row>
    <row r="1800" spans="1:35" x14ac:dyDescent="0.25">
      <c r="B1800">
        <v>505</v>
      </c>
      <c r="H1800">
        <v>5</v>
      </c>
      <c r="I1800" t="s">
        <v>22084</v>
      </c>
      <c r="J1800" t="s">
        <v>22089</v>
      </c>
      <c r="L1800" t="s">
        <v>22137</v>
      </c>
      <c r="M1800" t="s">
        <v>22199</v>
      </c>
      <c r="N1800" t="s">
        <v>23710</v>
      </c>
      <c r="O1800" t="s">
        <v>27990</v>
      </c>
      <c r="P1800">
        <v>5</v>
      </c>
      <c r="Q1800">
        <v>2</v>
      </c>
      <c r="R1800">
        <v>3.1</v>
      </c>
      <c r="S1800">
        <v>3.12</v>
      </c>
      <c r="T1800">
        <v>346.84</v>
      </c>
      <c r="U1800">
        <v>80.37</v>
      </c>
      <c r="V1800">
        <v>3.48</v>
      </c>
      <c r="W1800">
        <v>11.08</v>
      </c>
      <c r="X1800">
        <v>6.04</v>
      </c>
      <c r="Y1800">
        <v>2</v>
      </c>
      <c r="Z1800" t="s">
        <v>4250</v>
      </c>
      <c r="AA1800">
        <v>0</v>
      </c>
      <c r="AB1800">
        <v>3</v>
      </c>
      <c r="AC1800">
        <v>4.8899999999999997</v>
      </c>
      <c r="AE1800" t="s">
        <v>7949</v>
      </c>
      <c r="AH1800">
        <v>0</v>
      </c>
      <c r="AI1800">
        <v>0</v>
      </c>
    </row>
    <row r="1801" spans="1:35" x14ac:dyDescent="0.25">
      <c r="B1801">
        <v>160</v>
      </c>
      <c r="H1801">
        <v>5</v>
      </c>
      <c r="I1801" t="s">
        <v>22084</v>
      </c>
      <c r="J1801" t="s">
        <v>22089</v>
      </c>
      <c r="L1801" t="s">
        <v>22137</v>
      </c>
      <c r="M1801" t="s">
        <v>22199</v>
      </c>
      <c r="N1801" t="s">
        <v>23711</v>
      </c>
      <c r="O1801" t="s">
        <v>27991</v>
      </c>
      <c r="P1801">
        <v>5</v>
      </c>
      <c r="Q1801">
        <v>2</v>
      </c>
      <c r="R1801">
        <v>3.19</v>
      </c>
      <c r="S1801">
        <v>3.21</v>
      </c>
      <c r="T1801">
        <v>422.35</v>
      </c>
      <c r="U1801">
        <v>80.62</v>
      </c>
      <c r="V1801">
        <v>4.58</v>
      </c>
      <c r="W1801">
        <v>12.15</v>
      </c>
      <c r="X1801">
        <v>6.01</v>
      </c>
      <c r="Y1801">
        <v>2</v>
      </c>
      <c r="Z1801" t="s">
        <v>4250</v>
      </c>
      <c r="AA1801">
        <v>0</v>
      </c>
      <c r="AB1801">
        <v>3</v>
      </c>
      <c r="AC1801">
        <v>4.3546428571428564</v>
      </c>
      <c r="AE1801" t="s">
        <v>7949</v>
      </c>
      <c r="AH1801">
        <v>0</v>
      </c>
      <c r="AI1801">
        <v>0</v>
      </c>
    </row>
    <row r="1802" spans="1:35" x14ac:dyDescent="0.25">
      <c r="B1802">
        <v>27</v>
      </c>
      <c r="H1802">
        <v>5</v>
      </c>
      <c r="I1802" t="s">
        <v>22084</v>
      </c>
      <c r="J1802" t="s">
        <v>22089</v>
      </c>
      <c r="L1802" t="s">
        <v>22137</v>
      </c>
      <c r="M1802" t="s">
        <v>22199</v>
      </c>
      <c r="N1802" t="s">
        <v>23712</v>
      </c>
      <c r="O1802" t="s">
        <v>27992</v>
      </c>
      <c r="P1802">
        <v>5</v>
      </c>
      <c r="Q1802">
        <v>2</v>
      </c>
      <c r="R1802">
        <v>3.44</v>
      </c>
      <c r="S1802">
        <v>3.45</v>
      </c>
      <c r="T1802">
        <v>378.86</v>
      </c>
      <c r="U1802">
        <v>80.37</v>
      </c>
      <c r="V1802">
        <v>3.79</v>
      </c>
      <c r="W1802">
        <v>10.06</v>
      </c>
      <c r="X1802">
        <v>5.88</v>
      </c>
      <c r="Y1802">
        <v>2</v>
      </c>
      <c r="Z1802" t="s">
        <v>4250</v>
      </c>
      <c r="AA1802">
        <v>0</v>
      </c>
      <c r="AB1802">
        <v>3</v>
      </c>
      <c r="AC1802">
        <v>4.4202857142857139</v>
      </c>
      <c r="AE1802" t="s">
        <v>7949</v>
      </c>
      <c r="AH1802">
        <v>0</v>
      </c>
      <c r="AI1802">
        <v>0</v>
      </c>
    </row>
    <row r="1803" spans="1:35" x14ac:dyDescent="0.25">
      <c r="B1803">
        <v>32</v>
      </c>
      <c r="H1803">
        <v>5</v>
      </c>
      <c r="I1803" t="s">
        <v>22084</v>
      </c>
      <c r="J1803" t="s">
        <v>22089</v>
      </c>
      <c r="L1803" t="s">
        <v>22137</v>
      </c>
      <c r="M1803" t="s">
        <v>22199</v>
      </c>
      <c r="N1803" t="s">
        <v>23713</v>
      </c>
      <c r="O1803" t="s">
        <v>27993</v>
      </c>
      <c r="P1803">
        <v>5</v>
      </c>
      <c r="Q1803">
        <v>2</v>
      </c>
      <c r="R1803">
        <v>3.37</v>
      </c>
      <c r="S1803">
        <v>3.38</v>
      </c>
      <c r="T1803">
        <v>395.32</v>
      </c>
      <c r="U1803">
        <v>80.37</v>
      </c>
      <c r="V1803">
        <v>4.3099999999999996</v>
      </c>
      <c r="W1803">
        <v>10.210000000000001</v>
      </c>
      <c r="X1803">
        <v>5.73</v>
      </c>
      <c r="Y1803">
        <v>2</v>
      </c>
      <c r="Z1803" t="s">
        <v>4250</v>
      </c>
      <c r="AA1803">
        <v>0</v>
      </c>
      <c r="AB1803">
        <v>3</v>
      </c>
      <c r="AC1803">
        <v>4.3727142857142862</v>
      </c>
      <c r="AE1803" t="s">
        <v>7949</v>
      </c>
      <c r="AH1803">
        <v>0</v>
      </c>
      <c r="AI1803">
        <v>0</v>
      </c>
    </row>
    <row r="1804" spans="1:35" x14ac:dyDescent="0.25">
      <c r="B1804">
        <v>435</v>
      </c>
      <c r="H1804">
        <v>5</v>
      </c>
      <c r="I1804" t="s">
        <v>22084</v>
      </c>
      <c r="J1804" t="s">
        <v>22089</v>
      </c>
      <c r="L1804" t="s">
        <v>22137</v>
      </c>
      <c r="M1804" t="s">
        <v>22199</v>
      </c>
      <c r="N1804" t="s">
        <v>23714</v>
      </c>
      <c r="O1804" t="s">
        <v>27994</v>
      </c>
      <c r="P1804">
        <v>6</v>
      </c>
      <c r="Q1804">
        <v>3</v>
      </c>
      <c r="R1804">
        <v>1.76</v>
      </c>
      <c r="S1804">
        <v>1.78</v>
      </c>
      <c r="T1804">
        <v>369.45</v>
      </c>
      <c r="U1804">
        <v>123.46</v>
      </c>
      <c r="V1804">
        <v>2.1</v>
      </c>
      <c r="W1804">
        <v>11.38</v>
      </c>
      <c r="X1804">
        <v>6.11</v>
      </c>
      <c r="Y1804">
        <v>2</v>
      </c>
      <c r="Z1804" t="s">
        <v>4250</v>
      </c>
      <c r="AA1804">
        <v>0</v>
      </c>
      <c r="AB1804">
        <v>4</v>
      </c>
      <c r="AC1804">
        <v>4.0991666666666671</v>
      </c>
      <c r="AE1804" t="s">
        <v>7949</v>
      </c>
      <c r="AH1804">
        <v>0</v>
      </c>
      <c r="AI1804">
        <v>0</v>
      </c>
    </row>
    <row r="1805" spans="1:35" x14ac:dyDescent="0.25">
      <c r="B1805">
        <v>54</v>
      </c>
      <c r="H1805">
        <v>5</v>
      </c>
      <c r="I1805" t="s">
        <v>22084</v>
      </c>
      <c r="J1805" t="s">
        <v>22089</v>
      </c>
      <c r="L1805" t="s">
        <v>22137</v>
      </c>
      <c r="M1805" t="s">
        <v>22199</v>
      </c>
      <c r="N1805" t="s">
        <v>23715</v>
      </c>
      <c r="O1805" t="s">
        <v>27995</v>
      </c>
      <c r="P1805">
        <v>5</v>
      </c>
      <c r="Q1805">
        <v>2</v>
      </c>
      <c r="R1805">
        <v>4.0599999999999996</v>
      </c>
      <c r="S1805">
        <v>4.08</v>
      </c>
      <c r="T1805">
        <v>395.32</v>
      </c>
      <c r="U1805">
        <v>80.37</v>
      </c>
      <c r="V1805">
        <v>4.3099999999999996</v>
      </c>
      <c r="W1805">
        <v>9.84</v>
      </c>
      <c r="X1805">
        <v>6.06</v>
      </c>
      <c r="Y1805">
        <v>2</v>
      </c>
      <c r="Z1805" t="s">
        <v>4250</v>
      </c>
      <c r="AA1805">
        <v>0</v>
      </c>
      <c r="AB1805">
        <v>3</v>
      </c>
      <c r="AC1805">
        <v>3.7077142857142862</v>
      </c>
      <c r="AE1805" t="s">
        <v>7949</v>
      </c>
      <c r="AH1805">
        <v>0</v>
      </c>
      <c r="AI1805">
        <v>0</v>
      </c>
    </row>
    <row r="1806" spans="1:35" x14ac:dyDescent="0.25">
      <c r="B1806">
        <v>833</v>
      </c>
      <c r="H1806">
        <v>5</v>
      </c>
      <c r="I1806" t="s">
        <v>22084</v>
      </c>
      <c r="J1806" t="s">
        <v>22089</v>
      </c>
      <c r="L1806" t="s">
        <v>22137</v>
      </c>
      <c r="M1806" t="s">
        <v>22199</v>
      </c>
      <c r="N1806" t="s">
        <v>23716</v>
      </c>
      <c r="O1806" t="s">
        <v>27996</v>
      </c>
      <c r="P1806">
        <v>6</v>
      </c>
      <c r="Q1806">
        <v>2</v>
      </c>
      <c r="R1806">
        <v>2.68</v>
      </c>
      <c r="S1806">
        <v>2.7</v>
      </c>
      <c r="T1806">
        <v>341.44</v>
      </c>
      <c r="U1806">
        <v>93.26</v>
      </c>
      <c r="V1806">
        <v>2.7</v>
      </c>
      <c r="W1806">
        <v>10.45</v>
      </c>
      <c r="X1806">
        <v>6.05</v>
      </c>
      <c r="Y1806">
        <v>2</v>
      </c>
      <c r="Z1806" t="s">
        <v>4250</v>
      </c>
      <c r="AA1806">
        <v>0</v>
      </c>
      <c r="AB1806">
        <v>3</v>
      </c>
      <c r="AC1806">
        <v>5.051333333333333</v>
      </c>
      <c r="AE1806" t="s">
        <v>7949</v>
      </c>
      <c r="AH1806">
        <v>0</v>
      </c>
      <c r="AI1806">
        <v>0</v>
      </c>
    </row>
    <row r="1807" spans="1:35" x14ac:dyDescent="0.25">
      <c r="B1807">
        <v>2296</v>
      </c>
      <c r="H1807">
        <v>5</v>
      </c>
      <c r="I1807" t="s">
        <v>22084</v>
      </c>
      <c r="J1807" t="s">
        <v>22089</v>
      </c>
      <c r="L1807" t="s">
        <v>22137</v>
      </c>
      <c r="M1807" t="s">
        <v>22199</v>
      </c>
      <c r="N1807" t="s">
        <v>23717</v>
      </c>
      <c r="O1807" t="s">
        <v>27997</v>
      </c>
      <c r="P1807">
        <v>6</v>
      </c>
      <c r="Q1807">
        <v>2</v>
      </c>
      <c r="R1807">
        <v>4.6399999999999997</v>
      </c>
      <c r="S1807">
        <v>4.66</v>
      </c>
      <c r="T1807">
        <v>418.95</v>
      </c>
      <c r="U1807">
        <v>89.6</v>
      </c>
      <c r="V1807">
        <v>4.4400000000000004</v>
      </c>
      <c r="W1807">
        <v>10.65</v>
      </c>
      <c r="X1807">
        <v>6.14</v>
      </c>
      <c r="Y1807">
        <v>2</v>
      </c>
      <c r="Z1807" t="s">
        <v>4250</v>
      </c>
      <c r="AA1807">
        <v>0</v>
      </c>
      <c r="AB1807">
        <v>5</v>
      </c>
      <c r="AC1807">
        <v>3.2489285714285709</v>
      </c>
      <c r="AE1807" t="s">
        <v>7949</v>
      </c>
      <c r="AH1807">
        <v>0</v>
      </c>
      <c r="AI1807">
        <v>0</v>
      </c>
    </row>
    <row r="1808" spans="1:35" x14ac:dyDescent="0.25">
      <c r="B1808">
        <v>174</v>
      </c>
      <c r="H1808">
        <v>5</v>
      </c>
      <c r="I1808" t="s">
        <v>22084</v>
      </c>
      <c r="J1808" t="s">
        <v>22089</v>
      </c>
      <c r="L1808" t="s">
        <v>22137</v>
      </c>
      <c r="M1808" t="s">
        <v>22199</v>
      </c>
      <c r="N1808" t="s">
        <v>23718</v>
      </c>
      <c r="O1808" t="s">
        <v>27998</v>
      </c>
      <c r="P1808">
        <v>6</v>
      </c>
      <c r="Q1808">
        <v>2</v>
      </c>
      <c r="R1808">
        <v>3.77</v>
      </c>
      <c r="S1808">
        <v>3.8</v>
      </c>
      <c r="T1808">
        <v>390.9</v>
      </c>
      <c r="U1808">
        <v>89.6</v>
      </c>
      <c r="V1808">
        <v>3.66</v>
      </c>
      <c r="W1808">
        <v>10.62</v>
      </c>
      <c r="X1808">
        <v>6.13</v>
      </c>
      <c r="Y1808">
        <v>2</v>
      </c>
      <c r="Z1808" t="s">
        <v>4250</v>
      </c>
      <c r="AA1808">
        <v>0</v>
      </c>
      <c r="AB1808">
        <v>4</v>
      </c>
      <c r="AC1808">
        <v>3.9942857142857151</v>
      </c>
      <c r="AE1808" t="s">
        <v>7949</v>
      </c>
      <c r="AH1808">
        <v>0</v>
      </c>
      <c r="AI1808">
        <v>0</v>
      </c>
    </row>
    <row r="1809" spans="2:35" x14ac:dyDescent="0.25">
      <c r="B1809">
        <v>390</v>
      </c>
      <c r="H1809">
        <v>4.5</v>
      </c>
      <c r="I1809" t="s">
        <v>22087</v>
      </c>
      <c r="J1809" t="s">
        <v>22089</v>
      </c>
      <c r="L1809" t="s">
        <v>22138</v>
      </c>
      <c r="M1809" t="s">
        <v>22212</v>
      </c>
      <c r="N1809" t="s">
        <v>22787</v>
      </c>
      <c r="O1809" t="s">
        <v>27067</v>
      </c>
      <c r="P1809">
        <v>6</v>
      </c>
      <c r="Q1809">
        <v>2</v>
      </c>
      <c r="R1809">
        <v>-1.55</v>
      </c>
      <c r="S1809">
        <v>-1.55</v>
      </c>
      <c r="T1809">
        <v>390.24</v>
      </c>
      <c r="U1809">
        <v>102.49</v>
      </c>
      <c r="V1809">
        <v>2.09</v>
      </c>
      <c r="W1809">
        <v>10.61</v>
      </c>
      <c r="X1809">
        <v>5.35</v>
      </c>
      <c r="Y1809">
        <v>2</v>
      </c>
      <c r="Z1809" t="s">
        <v>4250</v>
      </c>
      <c r="AA1809">
        <v>0</v>
      </c>
      <c r="AB1809">
        <v>3</v>
      </c>
      <c r="AC1809">
        <v>4.8676666666666666</v>
      </c>
      <c r="AE1809" t="s">
        <v>7949</v>
      </c>
      <c r="AH1809">
        <v>0</v>
      </c>
      <c r="AI1809">
        <v>0</v>
      </c>
    </row>
    <row r="1810" spans="2:35" x14ac:dyDescent="0.25">
      <c r="B1810">
        <v>790</v>
      </c>
      <c r="H1810">
        <v>4.5</v>
      </c>
      <c r="I1810" t="s">
        <v>22087</v>
      </c>
      <c r="J1810" t="s">
        <v>22089</v>
      </c>
      <c r="L1810" t="s">
        <v>22138</v>
      </c>
      <c r="M1810" t="s">
        <v>22212</v>
      </c>
      <c r="N1810" t="s">
        <v>22788</v>
      </c>
      <c r="O1810" t="s">
        <v>27068</v>
      </c>
      <c r="P1810">
        <v>6</v>
      </c>
      <c r="Q1810">
        <v>2</v>
      </c>
      <c r="R1810">
        <v>-1.55</v>
      </c>
      <c r="S1810">
        <v>-1.55</v>
      </c>
      <c r="T1810">
        <v>390.24</v>
      </c>
      <c r="U1810">
        <v>102.49</v>
      </c>
      <c r="V1810">
        <v>2.09</v>
      </c>
      <c r="W1810">
        <v>10.61</v>
      </c>
      <c r="X1810">
        <v>5.35</v>
      </c>
      <c r="Y1810">
        <v>2</v>
      </c>
      <c r="Z1810" t="s">
        <v>4250</v>
      </c>
      <c r="AA1810">
        <v>0</v>
      </c>
      <c r="AB1810">
        <v>3</v>
      </c>
      <c r="AC1810">
        <v>4.8676666666666666</v>
      </c>
      <c r="AE1810" t="s">
        <v>7949</v>
      </c>
      <c r="AH1810">
        <v>0</v>
      </c>
      <c r="AI1810">
        <v>0</v>
      </c>
    </row>
    <row r="1811" spans="2:35" x14ac:dyDescent="0.25">
      <c r="B1811">
        <v>2600</v>
      </c>
      <c r="H1811">
        <v>4.5</v>
      </c>
      <c r="I1811" t="s">
        <v>22087</v>
      </c>
      <c r="J1811" t="s">
        <v>22089</v>
      </c>
      <c r="L1811" t="s">
        <v>22138</v>
      </c>
      <c r="M1811" t="s">
        <v>22212</v>
      </c>
      <c r="N1811" t="s">
        <v>23764</v>
      </c>
      <c r="O1811" t="s">
        <v>28044</v>
      </c>
    </row>
    <row r="1812" spans="2:35" x14ac:dyDescent="0.25">
      <c r="B1812">
        <v>1600</v>
      </c>
      <c r="H1812">
        <v>4.5</v>
      </c>
      <c r="I1812" t="s">
        <v>22087</v>
      </c>
      <c r="J1812" t="s">
        <v>22089</v>
      </c>
      <c r="L1812" t="s">
        <v>22138</v>
      </c>
      <c r="M1812" t="s">
        <v>22212</v>
      </c>
      <c r="N1812" t="s">
        <v>22790</v>
      </c>
      <c r="O1812" t="s">
        <v>27070</v>
      </c>
    </row>
    <row r="1813" spans="2:35" x14ac:dyDescent="0.25">
      <c r="B1813">
        <v>270</v>
      </c>
      <c r="H1813">
        <v>4.5</v>
      </c>
      <c r="I1813" t="s">
        <v>22087</v>
      </c>
      <c r="J1813" t="s">
        <v>22089</v>
      </c>
      <c r="L1813" t="s">
        <v>22138</v>
      </c>
      <c r="M1813" t="s">
        <v>22212</v>
      </c>
      <c r="N1813" t="s">
        <v>22791</v>
      </c>
      <c r="O1813" t="s">
        <v>27071</v>
      </c>
    </row>
    <row r="1814" spans="2:35" x14ac:dyDescent="0.25">
      <c r="B1814">
        <v>2100</v>
      </c>
      <c r="H1814">
        <v>4.5</v>
      </c>
      <c r="I1814" t="s">
        <v>22087</v>
      </c>
      <c r="J1814" t="s">
        <v>22089</v>
      </c>
      <c r="L1814" t="s">
        <v>22138</v>
      </c>
      <c r="M1814" t="s">
        <v>22212</v>
      </c>
      <c r="N1814" t="s">
        <v>23765</v>
      </c>
      <c r="O1814" t="s">
        <v>28045</v>
      </c>
    </row>
    <row r="1815" spans="2:35" x14ac:dyDescent="0.25">
      <c r="B1815">
        <v>5</v>
      </c>
      <c r="H1815">
        <v>4.5</v>
      </c>
      <c r="I1815" t="s">
        <v>22087</v>
      </c>
      <c r="J1815" t="s">
        <v>22089</v>
      </c>
      <c r="L1815" t="s">
        <v>22138</v>
      </c>
      <c r="M1815" t="s">
        <v>22212</v>
      </c>
      <c r="N1815" t="s">
        <v>22794</v>
      </c>
      <c r="O1815" t="s">
        <v>27074</v>
      </c>
      <c r="P1815">
        <v>7</v>
      </c>
      <c r="Q1815">
        <v>2</v>
      </c>
      <c r="R1815">
        <v>-1.43</v>
      </c>
      <c r="S1815">
        <v>-1.43</v>
      </c>
      <c r="T1815">
        <v>432.41</v>
      </c>
      <c r="U1815">
        <v>126.28</v>
      </c>
      <c r="V1815">
        <v>2.83</v>
      </c>
      <c r="W1815">
        <v>10.31</v>
      </c>
      <c r="X1815">
        <v>3.88</v>
      </c>
      <c r="Y1815">
        <v>2</v>
      </c>
      <c r="Z1815" t="s">
        <v>4250</v>
      </c>
      <c r="AA1815">
        <v>0</v>
      </c>
      <c r="AB1815">
        <v>3</v>
      </c>
      <c r="AC1815">
        <v>3.9827857142857139</v>
      </c>
      <c r="AE1815" t="s">
        <v>7949</v>
      </c>
      <c r="AH1815">
        <v>0</v>
      </c>
      <c r="AI1815">
        <v>0</v>
      </c>
    </row>
    <row r="1816" spans="2:35" x14ac:dyDescent="0.25">
      <c r="B1816">
        <v>6200</v>
      </c>
      <c r="H1816">
        <v>4.5</v>
      </c>
      <c r="I1816" t="s">
        <v>22087</v>
      </c>
      <c r="J1816" t="s">
        <v>22089</v>
      </c>
      <c r="L1816" t="s">
        <v>22138</v>
      </c>
      <c r="M1816" t="s">
        <v>22212</v>
      </c>
      <c r="N1816" t="s">
        <v>22795</v>
      </c>
      <c r="O1816" t="s">
        <v>27075</v>
      </c>
      <c r="P1816">
        <v>7</v>
      </c>
      <c r="Q1816">
        <v>2</v>
      </c>
      <c r="R1816">
        <v>-1.26</v>
      </c>
      <c r="S1816">
        <v>-1.26</v>
      </c>
      <c r="T1816">
        <v>418.38</v>
      </c>
      <c r="U1816">
        <v>126.28</v>
      </c>
      <c r="V1816">
        <v>2.52</v>
      </c>
      <c r="W1816">
        <v>10.3</v>
      </c>
      <c r="X1816">
        <v>3.88</v>
      </c>
      <c r="Y1816">
        <v>2</v>
      </c>
      <c r="Z1816" t="s">
        <v>4250</v>
      </c>
      <c r="AA1816">
        <v>0</v>
      </c>
      <c r="AB1816">
        <v>3</v>
      </c>
      <c r="AC1816">
        <v>4.0830000000000002</v>
      </c>
      <c r="AE1816" t="s">
        <v>7949</v>
      </c>
      <c r="AH1816">
        <v>0</v>
      </c>
      <c r="AI1816">
        <v>0</v>
      </c>
    </row>
    <row r="1817" spans="2:35" x14ac:dyDescent="0.25">
      <c r="B1817">
        <v>39</v>
      </c>
      <c r="H1817">
        <v>4.5</v>
      </c>
      <c r="I1817" t="s">
        <v>22087</v>
      </c>
      <c r="J1817" t="s">
        <v>22089</v>
      </c>
      <c r="L1817" t="s">
        <v>22138</v>
      </c>
      <c r="M1817" t="s">
        <v>22212</v>
      </c>
      <c r="N1817" t="s">
        <v>22796</v>
      </c>
      <c r="O1817" t="s">
        <v>27076</v>
      </c>
      <c r="P1817">
        <v>7</v>
      </c>
      <c r="Q1817">
        <v>2</v>
      </c>
      <c r="R1817">
        <v>-1.26</v>
      </c>
      <c r="S1817">
        <v>-1.26</v>
      </c>
      <c r="T1817">
        <v>418.38</v>
      </c>
      <c r="U1817">
        <v>126.28</v>
      </c>
      <c r="V1817">
        <v>2.52</v>
      </c>
      <c r="W1817">
        <v>10.3</v>
      </c>
      <c r="X1817">
        <v>3.88</v>
      </c>
      <c r="Y1817">
        <v>2</v>
      </c>
      <c r="Z1817" t="s">
        <v>4250</v>
      </c>
      <c r="AA1817">
        <v>0</v>
      </c>
      <c r="AB1817">
        <v>3</v>
      </c>
      <c r="AC1817">
        <v>4.0830000000000002</v>
      </c>
      <c r="AE1817" t="s">
        <v>7949</v>
      </c>
      <c r="AH1817">
        <v>0</v>
      </c>
      <c r="AI1817">
        <v>0</v>
      </c>
    </row>
    <row r="1818" spans="2:35" x14ac:dyDescent="0.25">
      <c r="B1818">
        <v>4</v>
      </c>
      <c r="H1818">
        <v>4.5</v>
      </c>
      <c r="I1818" t="s">
        <v>22087</v>
      </c>
      <c r="J1818" t="s">
        <v>22089</v>
      </c>
      <c r="L1818" t="s">
        <v>22138</v>
      </c>
      <c r="M1818" t="s">
        <v>22212</v>
      </c>
      <c r="N1818" t="s">
        <v>22797</v>
      </c>
      <c r="O1818" t="s">
        <v>27077</v>
      </c>
      <c r="P1818">
        <v>7</v>
      </c>
      <c r="Q1818">
        <v>2</v>
      </c>
      <c r="R1818">
        <v>-1.39</v>
      </c>
      <c r="S1818">
        <v>-1.38</v>
      </c>
      <c r="T1818">
        <v>450.4</v>
      </c>
      <c r="U1818">
        <v>126.28</v>
      </c>
      <c r="V1818">
        <v>2.97</v>
      </c>
      <c r="W1818">
        <v>9.2899999999999991</v>
      </c>
      <c r="X1818">
        <v>3.2</v>
      </c>
      <c r="Y1818">
        <v>2</v>
      </c>
      <c r="Z1818" t="s">
        <v>4250</v>
      </c>
      <c r="AA1818">
        <v>0</v>
      </c>
      <c r="AB1818">
        <v>3</v>
      </c>
      <c r="AC1818">
        <v>3.854285714285715</v>
      </c>
      <c r="AE1818" t="s">
        <v>7949</v>
      </c>
      <c r="AH1818">
        <v>0</v>
      </c>
      <c r="AI1818">
        <v>0</v>
      </c>
    </row>
    <row r="1819" spans="2:35" x14ac:dyDescent="0.25">
      <c r="B1819">
        <v>490</v>
      </c>
      <c r="H1819">
        <v>4.5</v>
      </c>
      <c r="I1819" t="s">
        <v>22087</v>
      </c>
      <c r="J1819" t="s">
        <v>22089</v>
      </c>
      <c r="L1819" t="s">
        <v>22138</v>
      </c>
      <c r="M1819" t="s">
        <v>22212</v>
      </c>
      <c r="N1819" t="s">
        <v>22798</v>
      </c>
      <c r="O1819" t="s">
        <v>27078</v>
      </c>
      <c r="P1819">
        <v>7</v>
      </c>
      <c r="Q1819">
        <v>2</v>
      </c>
      <c r="R1819">
        <v>-1.39</v>
      </c>
      <c r="S1819">
        <v>-1.38</v>
      </c>
      <c r="T1819">
        <v>450.4</v>
      </c>
      <c r="U1819">
        <v>126.28</v>
      </c>
      <c r="V1819">
        <v>2.97</v>
      </c>
      <c r="W1819">
        <v>9.2899999999999991</v>
      </c>
      <c r="X1819">
        <v>3.2</v>
      </c>
      <c r="Y1819">
        <v>2</v>
      </c>
      <c r="Z1819" t="s">
        <v>4250</v>
      </c>
      <c r="AA1819">
        <v>0</v>
      </c>
      <c r="AB1819">
        <v>3</v>
      </c>
      <c r="AC1819">
        <v>3.854285714285715</v>
      </c>
      <c r="AE1819" t="s">
        <v>7949</v>
      </c>
      <c r="AH1819">
        <v>0</v>
      </c>
      <c r="AI1819">
        <v>0</v>
      </c>
    </row>
    <row r="1820" spans="2:35" x14ac:dyDescent="0.25">
      <c r="B1820">
        <v>8100</v>
      </c>
      <c r="H1820">
        <v>4.5</v>
      </c>
      <c r="I1820" t="s">
        <v>22087</v>
      </c>
      <c r="J1820" t="s">
        <v>22089</v>
      </c>
      <c r="L1820" t="s">
        <v>22138</v>
      </c>
      <c r="M1820" t="s">
        <v>22212</v>
      </c>
      <c r="N1820" t="s">
        <v>22800</v>
      </c>
      <c r="O1820" t="s">
        <v>27080</v>
      </c>
    </row>
    <row r="1821" spans="2:35" x14ac:dyDescent="0.25">
      <c r="B1821">
        <v>10000</v>
      </c>
      <c r="H1821">
        <v>4.5</v>
      </c>
      <c r="I1821" t="s">
        <v>22087</v>
      </c>
      <c r="J1821" t="s">
        <v>22089</v>
      </c>
      <c r="L1821" t="s">
        <v>22138</v>
      </c>
      <c r="M1821" t="s">
        <v>22212</v>
      </c>
      <c r="N1821" t="s">
        <v>23766</v>
      </c>
      <c r="O1821" t="s">
        <v>28046</v>
      </c>
    </row>
    <row r="1822" spans="2:35" x14ac:dyDescent="0.25">
      <c r="B1822">
        <v>82</v>
      </c>
      <c r="H1822">
        <v>4.5</v>
      </c>
      <c r="I1822" t="s">
        <v>22087</v>
      </c>
      <c r="J1822" t="s">
        <v>22089</v>
      </c>
      <c r="L1822" t="s">
        <v>22138</v>
      </c>
      <c r="M1822" t="s">
        <v>22212</v>
      </c>
      <c r="N1822" t="s">
        <v>22801</v>
      </c>
      <c r="O1822" t="s">
        <v>27081</v>
      </c>
      <c r="P1822">
        <v>7</v>
      </c>
      <c r="Q1822">
        <v>2</v>
      </c>
      <c r="R1822">
        <v>-1.57</v>
      </c>
      <c r="S1822">
        <v>-1.57</v>
      </c>
      <c r="T1822">
        <v>450.4</v>
      </c>
      <c r="U1822">
        <v>126.28</v>
      </c>
      <c r="V1822">
        <v>2.97</v>
      </c>
      <c r="W1822">
        <v>9.2899999999999991</v>
      </c>
      <c r="X1822">
        <v>3.17</v>
      </c>
      <c r="Y1822">
        <v>2</v>
      </c>
      <c r="Z1822" t="s">
        <v>4250</v>
      </c>
      <c r="AA1822">
        <v>0</v>
      </c>
      <c r="AB1822">
        <v>3</v>
      </c>
      <c r="AC1822">
        <v>3.854285714285715</v>
      </c>
      <c r="AE1822" t="s">
        <v>7949</v>
      </c>
      <c r="AH1822">
        <v>0</v>
      </c>
      <c r="AI1822">
        <v>0</v>
      </c>
    </row>
    <row r="1823" spans="2:35" x14ac:dyDescent="0.25">
      <c r="B1823">
        <v>7600</v>
      </c>
      <c r="H1823">
        <v>4.5</v>
      </c>
      <c r="I1823" t="s">
        <v>22087</v>
      </c>
      <c r="J1823" t="s">
        <v>22089</v>
      </c>
      <c r="L1823" t="s">
        <v>22138</v>
      </c>
      <c r="M1823" t="s">
        <v>22212</v>
      </c>
      <c r="N1823" t="s">
        <v>22802</v>
      </c>
      <c r="O1823" t="s">
        <v>27082</v>
      </c>
      <c r="P1823">
        <v>7</v>
      </c>
      <c r="Q1823">
        <v>2</v>
      </c>
      <c r="R1823">
        <v>-1.57</v>
      </c>
      <c r="S1823">
        <v>-1.57</v>
      </c>
      <c r="T1823">
        <v>450.4</v>
      </c>
      <c r="U1823">
        <v>126.28</v>
      </c>
      <c r="V1823">
        <v>2.97</v>
      </c>
      <c r="W1823">
        <v>9.2899999999999991</v>
      </c>
      <c r="X1823">
        <v>3.17</v>
      </c>
      <c r="Y1823">
        <v>2</v>
      </c>
      <c r="Z1823" t="s">
        <v>4250</v>
      </c>
      <c r="AA1823">
        <v>0</v>
      </c>
      <c r="AB1823">
        <v>3</v>
      </c>
      <c r="AC1823">
        <v>3.854285714285715</v>
      </c>
      <c r="AE1823" t="s">
        <v>7949</v>
      </c>
      <c r="AH1823">
        <v>0</v>
      </c>
      <c r="AI1823">
        <v>0</v>
      </c>
    </row>
    <row r="1824" spans="2:35" x14ac:dyDescent="0.25">
      <c r="B1824">
        <v>140</v>
      </c>
      <c r="H1824">
        <v>4.5</v>
      </c>
      <c r="I1824" t="s">
        <v>22087</v>
      </c>
      <c r="J1824" t="s">
        <v>22089</v>
      </c>
      <c r="L1824" t="s">
        <v>22138</v>
      </c>
      <c r="M1824" t="s">
        <v>22212</v>
      </c>
      <c r="N1824" t="s">
        <v>23767</v>
      </c>
      <c r="O1824" t="s">
        <v>28047</v>
      </c>
      <c r="P1824">
        <v>6</v>
      </c>
      <c r="Q1824">
        <v>2</v>
      </c>
      <c r="R1824">
        <v>-2.78</v>
      </c>
      <c r="S1824">
        <v>-2.78</v>
      </c>
      <c r="T1824">
        <v>442.68</v>
      </c>
      <c r="U1824">
        <v>102.49</v>
      </c>
      <c r="V1824">
        <v>2.7</v>
      </c>
      <c r="W1824">
        <v>10.11</v>
      </c>
      <c r="X1824">
        <v>3.69</v>
      </c>
      <c r="Y1824">
        <v>2</v>
      </c>
      <c r="Z1824" t="s">
        <v>4250</v>
      </c>
      <c r="AA1824">
        <v>0</v>
      </c>
      <c r="AB1824">
        <v>4</v>
      </c>
      <c r="AC1824">
        <v>4.493095238095238</v>
      </c>
      <c r="AE1824" t="s">
        <v>7949</v>
      </c>
      <c r="AH1824">
        <v>0</v>
      </c>
      <c r="AI1824">
        <v>0</v>
      </c>
    </row>
    <row r="1825" spans="2:35" x14ac:dyDescent="0.25">
      <c r="B1825">
        <v>43</v>
      </c>
      <c r="H1825">
        <v>4.5</v>
      </c>
      <c r="I1825" t="s">
        <v>22087</v>
      </c>
      <c r="J1825" t="s">
        <v>22089</v>
      </c>
      <c r="L1825" t="s">
        <v>22138</v>
      </c>
      <c r="M1825" t="s">
        <v>22212</v>
      </c>
      <c r="N1825" t="s">
        <v>22804</v>
      </c>
      <c r="O1825" t="s">
        <v>27084</v>
      </c>
      <c r="P1825">
        <v>8</v>
      </c>
      <c r="Q1825">
        <v>3</v>
      </c>
      <c r="R1825">
        <v>-1.84</v>
      </c>
      <c r="S1825">
        <v>-1.83</v>
      </c>
      <c r="T1825">
        <v>433.39</v>
      </c>
      <c r="U1825">
        <v>152.30000000000001</v>
      </c>
      <c r="V1825">
        <v>2.11</v>
      </c>
      <c r="W1825">
        <v>10.02</v>
      </c>
      <c r="X1825">
        <v>3.88</v>
      </c>
      <c r="Y1825">
        <v>2</v>
      </c>
      <c r="Z1825" t="s">
        <v>4250</v>
      </c>
      <c r="AA1825">
        <v>0</v>
      </c>
      <c r="AB1825">
        <v>3</v>
      </c>
      <c r="AC1825">
        <v>3.6424523809523812</v>
      </c>
      <c r="AE1825" t="s">
        <v>7949</v>
      </c>
      <c r="AH1825">
        <v>0</v>
      </c>
      <c r="AI1825">
        <v>0</v>
      </c>
    </row>
    <row r="1826" spans="2:35" x14ac:dyDescent="0.25">
      <c r="B1826">
        <v>10</v>
      </c>
      <c r="H1826">
        <v>4.5</v>
      </c>
      <c r="I1826" t="s">
        <v>22087</v>
      </c>
      <c r="J1826" t="s">
        <v>22089</v>
      </c>
      <c r="L1826" t="s">
        <v>22138</v>
      </c>
      <c r="M1826" t="s">
        <v>22212</v>
      </c>
      <c r="N1826" t="s">
        <v>22805</v>
      </c>
      <c r="O1826" t="s">
        <v>27085</v>
      </c>
      <c r="P1826">
        <v>7</v>
      </c>
      <c r="Q1826">
        <v>2</v>
      </c>
      <c r="R1826">
        <v>-0.79</v>
      </c>
      <c r="S1826">
        <v>-0.79</v>
      </c>
      <c r="T1826">
        <v>452.82</v>
      </c>
      <c r="U1826">
        <v>126.28</v>
      </c>
      <c r="V1826">
        <v>3.18</v>
      </c>
      <c r="W1826">
        <v>9.5399999999999991</v>
      </c>
      <c r="X1826">
        <v>3.86</v>
      </c>
      <c r="Y1826">
        <v>2</v>
      </c>
      <c r="Z1826" t="s">
        <v>4250</v>
      </c>
      <c r="AA1826">
        <v>0</v>
      </c>
      <c r="AB1826">
        <v>3</v>
      </c>
      <c r="AC1826">
        <v>3.8370000000000002</v>
      </c>
      <c r="AE1826" t="s">
        <v>7949</v>
      </c>
      <c r="AH1826">
        <v>0</v>
      </c>
      <c r="AI1826">
        <v>0</v>
      </c>
    </row>
    <row r="1827" spans="2:35" x14ac:dyDescent="0.25">
      <c r="B1827">
        <v>13</v>
      </c>
      <c r="H1827">
        <v>4.5</v>
      </c>
      <c r="I1827" t="s">
        <v>22087</v>
      </c>
      <c r="J1827" t="s">
        <v>22089</v>
      </c>
      <c r="L1827" t="s">
        <v>22138</v>
      </c>
      <c r="M1827" t="s">
        <v>22212</v>
      </c>
      <c r="N1827" t="s">
        <v>22807</v>
      </c>
      <c r="O1827" t="s">
        <v>27087</v>
      </c>
      <c r="P1827">
        <v>6</v>
      </c>
      <c r="Q1827">
        <v>2</v>
      </c>
      <c r="R1827">
        <v>0.91</v>
      </c>
      <c r="S1827">
        <v>0.92</v>
      </c>
      <c r="T1827">
        <v>506.71</v>
      </c>
      <c r="U1827">
        <v>102.49</v>
      </c>
      <c r="V1827">
        <v>4.07</v>
      </c>
      <c r="W1827">
        <v>9.59</v>
      </c>
      <c r="X1827">
        <v>3.86</v>
      </c>
      <c r="Y1827">
        <v>2</v>
      </c>
      <c r="Z1827" t="s">
        <v>4250</v>
      </c>
      <c r="AA1827">
        <v>1</v>
      </c>
      <c r="AB1827">
        <v>3</v>
      </c>
      <c r="AC1827">
        <v>4.0836666666666668</v>
      </c>
      <c r="AE1827" t="s">
        <v>7949</v>
      </c>
      <c r="AH1827">
        <v>0</v>
      </c>
      <c r="AI1827">
        <v>0</v>
      </c>
    </row>
    <row r="1828" spans="2:35" x14ac:dyDescent="0.25">
      <c r="B1828">
        <v>1200</v>
      </c>
      <c r="H1828">
        <v>4.5</v>
      </c>
      <c r="I1828" t="s">
        <v>22087</v>
      </c>
      <c r="J1828" t="s">
        <v>22089</v>
      </c>
      <c r="L1828" t="s">
        <v>22138</v>
      </c>
      <c r="M1828" t="s">
        <v>22212</v>
      </c>
      <c r="N1828" t="s">
        <v>22808</v>
      </c>
      <c r="O1828" t="s">
        <v>27088</v>
      </c>
      <c r="P1828">
        <v>9</v>
      </c>
      <c r="Q1828">
        <v>3</v>
      </c>
      <c r="R1828">
        <v>0.67</v>
      </c>
      <c r="S1828">
        <v>0.67</v>
      </c>
      <c r="T1828">
        <v>507.4</v>
      </c>
      <c r="U1828">
        <v>150.63</v>
      </c>
      <c r="V1828">
        <v>2.57</v>
      </c>
      <c r="W1828">
        <v>9.91</v>
      </c>
      <c r="X1828">
        <v>3.82</v>
      </c>
      <c r="Y1828">
        <v>2</v>
      </c>
      <c r="Z1828" t="s">
        <v>4250</v>
      </c>
      <c r="AA1828">
        <v>1</v>
      </c>
      <c r="AB1828">
        <v>5</v>
      </c>
      <c r="AC1828">
        <v>3.166666666666667</v>
      </c>
      <c r="AE1828" t="s">
        <v>7949</v>
      </c>
      <c r="AH1828">
        <v>0</v>
      </c>
      <c r="AI1828">
        <v>0</v>
      </c>
    </row>
    <row r="1829" spans="2:35" x14ac:dyDescent="0.25">
      <c r="B1829">
        <v>6</v>
      </c>
      <c r="H1829">
        <v>4.5</v>
      </c>
      <c r="I1829" t="s">
        <v>22087</v>
      </c>
      <c r="J1829" t="s">
        <v>22089</v>
      </c>
      <c r="L1829" t="s">
        <v>22138</v>
      </c>
      <c r="M1829" t="s">
        <v>22212</v>
      </c>
      <c r="N1829" t="s">
        <v>22809</v>
      </c>
      <c r="O1829" t="s">
        <v>27089</v>
      </c>
      <c r="P1829">
        <v>7</v>
      </c>
      <c r="Q1829">
        <v>2</v>
      </c>
      <c r="R1829">
        <v>-0.77</v>
      </c>
      <c r="S1829">
        <v>-0.74</v>
      </c>
      <c r="T1829">
        <v>470.81</v>
      </c>
      <c r="U1829">
        <v>126.28</v>
      </c>
      <c r="V1829">
        <v>3.32</v>
      </c>
      <c r="W1829">
        <v>8.52</v>
      </c>
      <c r="X1829">
        <v>3.17</v>
      </c>
      <c r="Y1829">
        <v>2</v>
      </c>
      <c r="Z1829" t="s">
        <v>4250</v>
      </c>
      <c r="AA1829">
        <v>0</v>
      </c>
      <c r="AB1829">
        <v>3</v>
      </c>
      <c r="AC1829">
        <v>3.7084999999999999</v>
      </c>
      <c r="AE1829" t="s">
        <v>7949</v>
      </c>
      <c r="AH1829">
        <v>0</v>
      </c>
      <c r="AI1829">
        <v>0</v>
      </c>
    </row>
    <row r="1830" spans="2:35" x14ac:dyDescent="0.25">
      <c r="B1830">
        <v>93</v>
      </c>
      <c r="H1830">
        <v>4.5</v>
      </c>
      <c r="I1830" t="s">
        <v>22087</v>
      </c>
      <c r="J1830" t="s">
        <v>22089</v>
      </c>
      <c r="L1830" t="s">
        <v>22138</v>
      </c>
      <c r="M1830" t="s">
        <v>22212</v>
      </c>
      <c r="N1830" t="s">
        <v>22810</v>
      </c>
      <c r="O1830" t="s">
        <v>27090</v>
      </c>
      <c r="P1830">
        <v>7</v>
      </c>
      <c r="Q1830">
        <v>2</v>
      </c>
      <c r="R1830">
        <v>-0.83</v>
      </c>
      <c r="S1830">
        <v>-0.83</v>
      </c>
      <c r="T1830">
        <v>455.41</v>
      </c>
      <c r="U1830">
        <v>111.72</v>
      </c>
      <c r="V1830">
        <v>3.11</v>
      </c>
      <c r="W1830">
        <v>10.1</v>
      </c>
      <c r="X1830">
        <v>3.52</v>
      </c>
      <c r="Y1830">
        <v>2</v>
      </c>
      <c r="Z1830" t="s">
        <v>4250</v>
      </c>
      <c r="AA1830">
        <v>0</v>
      </c>
      <c r="AB1830">
        <v>4</v>
      </c>
      <c r="AC1830">
        <v>4.0945</v>
      </c>
      <c r="AE1830" t="s">
        <v>7949</v>
      </c>
      <c r="AH1830">
        <v>0</v>
      </c>
      <c r="AI1830">
        <v>0</v>
      </c>
    </row>
    <row r="1831" spans="2:35" x14ac:dyDescent="0.25">
      <c r="B1831">
        <v>400</v>
      </c>
      <c r="H1831">
        <v>4.5</v>
      </c>
      <c r="I1831" t="s">
        <v>22087</v>
      </c>
      <c r="J1831" t="s">
        <v>22089</v>
      </c>
      <c r="L1831" t="s">
        <v>22138</v>
      </c>
      <c r="M1831" t="s">
        <v>22212</v>
      </c>
      <c r="N1831" t="s">
        <v>22811</v>
      </c>
      <c r="O1831" t="s">
        <v>27091</v>
      </c>
      <c r="P1831">
        <v>9</v>
      </c>
      <c r="Q1831">
        <v>3</v>
      </c>
      <c r="R1831">
        <v>0.7</v>
      </c>
      <c r="S1831">
        <v>0.71</v>
      </c>
      <c r="T1831">
        <v>525.39</v>
      </c>
      <c r="U1831">
        <v>150.63</v>
      </c>
      <c r="V1831">
        <v>2.71</v>
      </c>
      <c r="W1831">
        <v>8.89</v>
      </c>
      <c r="X1831">
        <v>3.13</v>
      </c>
      <c r="Y1831">
        <v>2</v>
      </c>
      <c r="Z1831" t="s">
        <v>4250</v>
      </c>
      <c r="AA1831">
        <v>1</v>
      </c>
      <c r="AB1831">
        <v>5</v>
      </c>
      <c r="AC1831">
        <v>3.166666666666667</v>
      </c>
      <c r="AE1831" t="s">
        <v>7949</v>
      </c>
      <c r="AH1831">
        <v>0</v>
      </c>
      <c r="AI1831">
        <v>0</v>
      </c>
    </row>
    <row r="1832" spans="2:35" x14ac:dyDescent="0.25">
      <c r="B1832">
        <v>11</v>
      </c>
      <c r="H1832">
        <v>4.5</v>
      </c>
      <c r="I1832" t="s">
        <v>22087</v>
      </c>
      <c r="J1832" t="s">
        <v>22089</v>
      </c>
      <c r="L1832" t="s">
        <v>22138</v>
      </c>
      <c r="M1832" t="s">
        <v>22212</v>
      </c>
      <c r="N1832" t="s">
        <v>22812</v>
      </c>
      <c r="O1832" t="s">
        <v>27092</v>
      </c>
      <c r="P1832">
        <v>8</v>
      </c>
      <c r="Q1832">
        <v>3</v>
      </c>
      <c r="R1832">
        <v>-1.79</v>
      </c>
      <c r="S1832">
        <v>-1.79</v>
      </c>
      <c r="T1832">
        <v>451.38</v>
      </c>
      <c r="U1832">
        <v>152.30000000000001</v>
      </c>
      <c r="V1832">
        <v>2.25</v>
      </c>
      <c r="W1832">
        <v>9</v>
      </c>
      <c r="X1832">
        <v>3.19</v>
      </c>
      <c r="Y1832">
        <v>2</v>
      </c>
      <c r="Z1832" t="s">
        <v>4250</v>
      </c>
      <c r="AA1832">
        <v>0</v>
      </c>
      <c r="AB1832">
        <v>3</v>
      </c>
      <c r="AC1832">
        <v>3.5139523809523809</v>
      </c>
      <c r="AE1832" t="s">
        <v>7949</v>
      </c>
      <c r="AH1832">
        <v>0</v>
      </c>
      <c r="AI1832">
        <v>0</v>
      </c>
    </row>
    <row r="1833" spans="2:35" x14ac:dyDescent="0.25">
      <c r="B1833">
        <v>1100</v>
      </c>
      <c r="H1833">
        <v>4.5</v>
      </c>
      <c r="I1833" t="s">
        <v>22087</v>
      </c>
      <c r="J1833" t="s">
        <v>22089</v>
      </c>
      <c r="L1833" t="s">
        <v>22138</v>
      </c>
      <c r="M1833" t="s">
        <v>22212</v>
      </c>
      <c r="N1833" t="s">
        <v>23768</v>
      </c>
      <c r="O1833" t="s">
        <v>28048</v>
      </c>
      <c r="P1833">
        <v>7</v>
      </c>
      <c r="Q1833">
        <v>2</v>
      </c>
      <c r="R1833">
        <v>-0.77</v>
      </c>
      <c r="S1833">
        <v>-0.74</v>
      </c>
      <c r="T1833">
        <v>470.81</v>
      </c>
      <c r="U1833">
        <v>126.28</v>
      </c>
      <c r="V1833">
        <v>3.32</v>
      </c>
      <c r="W1833">
        <v>8.52</v>
      </c>
      <c r="X1833">
        <v>3.17</v>
      </c>
      <c r="Y1833">
        <v>2</v>
      </c>
      <c r="Z1833" t="s">
        <v>4250</v>
      </c>
      <c r="AA1833">
        <v>0</v>
      </c>
      <c r="AB1833">
        <v>3</v>
      </c>
      <c r="AC1833">
        <v>3.7084999999999999</v>
      </c>
      <c r="AE1833" t="s">
        <v>7949</v>
      </c>
      <c r="AH1833">
        <v>0</v>
      </c>
      <c r="AI1833">
        <v>0</v>
      </c>
    </row>
    <row r="1834" spans="2:35" x14ac:dyDescent="0.25">
      <c r="B1834">
        <v>26</v>
      </c>
      <c r="H1834">
        <v>4.5</v>
      </c>
      <c r="I1834" t="s">
        <v>22087</v>
      </c>
      <c r="J1834" t="s">
        <v>22089</v>
      </c>
      <c r="L1834" t="s">
        <v>22138</v>
      </c>
      <c r="M1834" t="s">
        <v>22212</v>
      </c>
      <c r="N1834" t="s">
        <v>22813</v>
      </c>
      <c r="O1834" t="s">
        <v>27093</v>
      </c>
      <c r="P1834">
        <v>7</v>
      </c>
      <c r="Q1834">
        <v>2</v>
      </c>
      <c r="R1834">
        <v>-0.44</v>
      </c>
      <c r="S1834">
        <v>-0.44</v>
      </c>
      <c r="T1834">
        <v>491.39</v>
      </c>
      <c r="U1834">
        <v>111.72</v>
      </c>
      <c r="V1834">
        <v>3.7</v>
      </c>
      <c r="W1834">
        <v>9.74</v>
      </c>
      <c r="X1834">
        <v>3.52</v>
      </c>
      <c r="Y1834">
        <v>2</v>
      </c>
      <c r="Z1834" t="s">
        <v>4250</v>
      </c>
      <c r="AA1834">
        <v>0</v>
      </c>
      <c r="AB1834">
        <v>5</v>
      </c>
      <c r="AC1834">
        <v>3.8374999999999999</v>
      </c>
      <c r="AE1834" t="s">
        <v>7949</v>
      </c>
      <c r="AH1834">
        <v>0</v>
      </c>
      <c r="AI1834">
        <v>0</v>
      </c>
    </row>
    <row r="1835" spans="2:35" x14ac:dyDescent="0.25">
      <c r="B1835">
        <v>25</v>
      </c>
      <c r="H1835">
        <v>4.5</v>
      </c>
      <c r="I1835" t="s">
        <v>22087</v>
      </c>
      <c r="J1835" t="s">
        <v>22089</v>
      </c>
      <c r="L1835" t="s">
        <v>22138</v>
      </c>
      <c r="M1835" t="s">
        <v>22212</v>
      </c>
      <c r="N1835" t="s">
        <v>22814</v>
      </c>
      <c r="O1835" t="s">
        <v>27094</v>
      </c>
      <c r="P1835">
        <v>7</v>
      </c>
      <c r="Q1835">
        <v>2</v>
      </c>
      <c r="R1835">
        <v>0.32</v>
      </c>
      <c r="S1835">
        <v>0.33</v>
      </c>
      <c r="T1835">
        <v>511.81</v>
      </c>
      <c r="U1835">
        <v>111.72</v>
      </c>
      <c r="V1835">
        <v>4.05</v>
      </c>
      <c r="W1835">
        <v>8.9700000000000006</v>
      </c>
      <c r="X1835">
        <v>3.18</v>
      </c>
      <c r="Y1835">
        <v>2</v>
      </c>
      <c r="Z1835" t="s">
        <v>4250</v>
      </c>
      <c r="AA1835">
        <v>1</v>
      </c>
      <c r="AB1835">
        <v>5</v>
      </c>
      <c r="AC1835">
        <v>3.7759999999999998</v>
      </c>
      <c r="AE1835" t="s">
        <v>7949</v>
      </c>
      <c r="AH1835">
        <v>0</v>
      </c>
      <c r="AI1835">
        <v>0</v>
      </c>
    </row>
    <row r="1836" spans="2:35" x14ac:dyDescent="0.25">
      <c r="B1836">
        <v>7</v>
      </c>
      <c r="H1836">
        <v>4.5</v>
      </c>
      <c r="I1836" t="s">
        <v>22087</v>
      </c>
      <c r="J1836" t="s">
        <v>22089</v>
      </c>
      <c r="L1836" t="s">
        <v>22138</v>
      </c>
      <c r="M1836" t="s">
        <v>22212</v>
      </c>
      <c r="N1836" t="s">
        <v>22815</v>
      </c>
      <c r="O1836" t="s">
        <v>27095</v>
      </c>
      <c r="P1836">
        <v>6</v>
      </c>
      <c r="Q1836">
        <v>2</v>
      </c>
      <c r="R1836">
        <v>0.56999999999999995</v>
      </c>
      <c r="S1836">
        <v>0.59</v>
      </c>
      <c r="T1836">
        <v>480.25</v>
      </c>
      <c r="U1836">
        <v>102.49</v>
      </c>
      <c r="V1836">
        <v>4.0999999999999996</v>
      </c>
      <c r="W1836">
        <v>8.57</v>
      </c>
      <c r="X1836">
        <v>3.17</v>
      </c>
      <c r="Y1836">
        <v>2</v>
      </c>
      <c r="Z1836" t="s">
        <v>4250</v>
      </c>
      <c r="AA1836">
        <v>0</v>
      </c>
      <c r="AB1836">
        <v>3</v>
      </c>
      <c r="AC1836">
        <v>4.2247380952380951</v>
      </c>
      <c r="AE1836" t="s">
        <v>7949</v>
      </c>
      <c r="AH1836">
        <v>0</v>
      </c>
      <c r="AI1836">
        <v>0</v>
      </c>
    </row>
    <row r="1837" spans="2:35" x14ac:dyDescent="0.25">
      <c r="B1837">
        <v>45</v>
      </c>
      <c r="H1837">
        <v>4.5</v>
      </c>
      <c r="I1837" t="s">
        <v>22087</v>
      </c>
      <c r="J1837" t="s">
        <v>22089</v>
      </c>
      <c r="L1837" t="s">
        <v>22138</v>
      </c>
      <c r="M1837" t="s">
        <v>22212</v>
      </c>
      <c r="N1837" t="s">
        <v>22816</v>
      </c>
      <c r="O1837" t="s">
        <v>27096</v>
      </c>
      <c r="P1837">
        <v>7</v>
      </c>
      <c r="Q1837">
        <v>2</v>
      </c>
      <c r="R1837">
        <v>-0.77</v>
      </c>
      <c r="S1837">
        <v>-0.77</v>
      </c>
      <c r="T1837">
        <v>473.4</v>
      </c>
      <c r="U1837">
        <v>111.72</v>
      </c>
      <c r="V1837">
        <v>3.41</v>
      </c>
      <c r="W1837">
        <v>9.92</v>
      </c>
      <c r="X1837">
        <v>3.52</v>
      </c>
      <c r="Y1837">
        <v>2</v>
      </c>
      <c r="Z1837" t="s">
        <v>4250</v>
      </c>
      <c r="AA1837">
        <v>0</v>
      </c>
      <c r="AB1837">
        <v>5</v>
      </c>
      <c r="AC1837">
        <v>3.9660000000000002</v>
      </c>
      <c r="AE1837" t="s">
        <v>7949</v>
      </c>
      <c r="AH1837">
        <v>0</v>
      </c>
      <c r="AI1837">
        <v>0</v>
      </c>
    </row>
    <row r="1838" spans="2:35" x14ac:dyDescent="0.25">
      <c r="B1838">
        <v>820</v>
      </c>
      <c r="H1838">
        <v>4.5</v>
      </c>
      <c r="I1838" t="s">
        <v>22087</v>
      </c>
      <c r="J1838" t="s">
        <v>22089</v>
      </c>
      <c r="L1838" t="s">
        <v>22138</v>
      </c>
      <c r="M1838" t="s">
        <v>22212</v>
      </c>
      <c r="N1838" t="s">
        <v>22817</v>
      </c>
      <c r="O1838" t="s">
        <v>27097</v>
      </c>
      <c r="P1838">
        <v>7</v>
      </c>
      <c r="Q1838">
        <v>2</v>
      </c>
      <c r="R1838">
        <v>-0.79</v>
      </c>
      <c r="S1838">
        <v>-0.79</v>
      </c>
      <c r="T1838">
        <v>426.37</v>
      </c>
      <c r="U1838">
        <v>115.38</v>
      </c>
      <c r="V1838">
        <v>2.5</v>
      </c>
      <c r="W1838">
        <v>9.69</v>
      </c>
      <c r="X1838">
        <v>3.15</v>
      </c>
      <c r="Y1838">
        <v>2</v>
      </c>
      <c r="Z1838" t="s">
        <v>4250</v>
      </c>
      <c r="AA1838">
        <v>0</v>
      </c>
      <c r="AB1838">
        <v>3</v>
      </c>
      <c r="AC1838">
        <v>4.1799285714285714</v>
      </c>
      <c r="AE1838" t="s">
        <v>7949</v>
      </c>
      <c r="AH1838">
        <v>0</v>
      </c>
      <c r="AI1838">
        <v>0</v>
      </c>
    </row>
    <row r="1839" spans="2:35" x14ac:dyDescent="0.25">
      <c r="B1839">
        <v>7</v>
      </c>
      <c r="H1839">
        <v>4.5</v>
      </c>
      <c r="I1839" t="s">
        <v>22087</v>
      </c>
      <c r="J1839" t="s">
        <v>22089</v>
      </c>
      <c r="L1839" t="s">
        <v>22138</v>
      </c>
      <c r="M1839" t="s">
        <v>22212</v>
      </c>
      <c r="N1839" t="s">
        <v>22818</v>
      </c>
      <c r="O1839" t="s">
        <v>27098</v>
      </c>
      <c r="P1839">
        <v>6</v>
      </c>
      <c r="Q1839">
        <v>2</v>
      </c>
      <c r="R1839">
        <v>0.78</v>
      </c>
      <c r="S1839">
        <v>0.8</v>
      </c>
      <c r="T1839">
        <v>513.79999999999995</v>
      </c>
      <c r="U1839">
        <v>102.49</v>
      </c>
      <c r="V1839">
        <v>4.46</v>
      </c>
      <c r="W1839">
        <v>8.67</v>
      </c>
      <c r="X1839">
        <v>3.17</v>
      </c>
      <c r="Y1839">
        <v>2</v>
      </c>
      <c r="Z1839" t="s">
        <v>4250</v>
      </c>
      <c r="AA1839">
        <v>1</v>
      </c>
      <c r="AB1839">
        <v>3</v>
      </c>
      <c r="AC1839">
        <v>4.0836666666666668</v>
      </c>
      <c r="AE1839" t="s">
        <v>7949</v>
      </c>
      <c r="AH1839">
        <v>0</v>
      </c>
      <c r="AI1839">
        <v>0</v>
      </c>
    </row>
    <row r="1840" spans="2:35" x14ac:dyDescent="0.25">
      <c r="B1840">
        <v>150</v>
      </c>
      <c r="H1840">
        <v>4.5</v>
      </c>
      <c r="I1840" t="s">
        <v>22087</v>
      </c>
      <c r="J1840" t="s">
        <v>22089</v>
      </c>
      <c r="L1840" t="s">
        <v>22138</v>
      </c>
      <c r="M1840" t="s">
        <v>22212</v>
      </c>
      <c r="N1840" t="s">
        <v>22819</v>
      </c>
      <c r="O1840" t="s">
        <v>27099</v>
      </c>
      <c r="P1840">
        <v>7</v>
      </c>
      <c r="Q1840">
        <v>2</v>
      </c>
      <c r="R1840">
        <v>-0.95</v>
      </c>
      <c r="S1840">
        <v>-0.93</v>
      </c>
      <c r="T1840">
        <v>470.81</v>
      </c>
      <c r="U1840">
        <v>126.28</v>
      </c>
      <c r="V1840">
        <v>3.32</v>
      </c>
      <c r="W1840">
        <v>8.52</v>
      </c>
      <c r="X1840">
        <v>3.14</v>
      </c>
      <c r="Y1840">
        <v>2</v>
      </c>
      <c r="Z1840" t="s">
        <v>4250</v>
      </c>
      <c r="AA1840">
        <v>0</v>
      </c>
      <c r="AB1840">
        <v>3</v>
      </c>
      <c r="AC1840">
        <v>3.7084999999999999</v>
      </c>
      <c r="AE1840" t="s">
        <v>7949</v>
      </c>
      <c r="AH1840">
        <v>0</v>
      </c>
      <c r="AI1840">
        <v>0</v>
      </c>
    </row>
    <row r="1841" spans="2:35" x14ac:dyDescent="0.25">
      <c r="B1841">
        <v>410</v>
      </c>
      <c r="H1841">
        <v>4.5</v>
      </c>
      <c r="I1841" t="s">
        <v>22087</v>
      </c>
      <c r="J1841" t="s">
        <v>22089</v>
      </c>
      <c r="L1841" t="s">
        <v>22138</v>
      </c>
      <c r="M1841" t="s">
        <v>22212</v>
      </c>
      <c r="N1841" t="s">
        <v>22820</v>
      </c>
      <c r="O1841" t="s">
        <v>27100</v>
      </c>
      <c r="P1841">
        <v>7</v>
      </c>
      <c r="Q1841">
        <v>2</v>
      </c>
      <c r="R1841">
        <v>0.13</v>
      </c>
      <c r="S1841">
        <v>0.14000000000000001</v>
      </c>
      <c r="T1841">
        <v>511.81</v>
      </c>
      <c r="U1841">
        <v>111.72</v>
      </c>
      <c r="V1841">
        <v>4.05</v>
      </c>
      <c r="W1841">
        <v>8.9700000000000006</v>
      </c>
      <c r="X1841">
        <v>3.15</v>
      </c>
      <c r="Y1841">
        <v>2</v>
      </c>
      <c r="Z1841" t="s">
        <v>4250</v>
      </c>
      <c r="AA1841">
        <v>1</v>
      </c>
      <c r="AB1841">
        <v>5</v>
      </c>
      <c r="AC1841">
        <v>3.7759999999999998</v>
      </c>
      <c r="AE1841" t="s">
        <v>7949</v>
      </c>
      <c r="AH1841">
        <v>0</v>
      </c>
      <c r="AI1841">
        <v>0</v>
      </c>
    </row>
    <row r="1842" spans="2:35" x14ac:dyDescent="0.25">
      <c r="B1842">
        <v>380</v>
      </c>
      <c r="H1842">
        <v>4.5</v>
      </c>
      <c r="I1842" t="s">
        <v>22087</v>
      </c>
      <c r="J1842" t="s">
        <v>22089</v>
      </c>
      <c r="L1842" t="s">
        <v>22138</v>
      </c>
      <c r="M1842" t="s">
        <v>22212</v>
      </c>
      <c r="N1842" t="s">
        <v>22821</v>
      </c>
      <c r="O1842" t="s">
        <v>27101</v>
      </c>
      <c r="P1842">
        <v>7</v>
      </c>
      <c r="Q1842">
        <v>2</v>
      </c>
      <c r="R1842">
        <v>-2.5099999999999998</v>
      </c>
      <c r="S1842">
        <v>-2.5099999999999998</v>
      </c>
      <c r="T1842">
        <v>432.41</v>
      </c>
      <c r="U1842">
        <v>126.28</v>
      </c>
      <c r="V1842">
        <v>2.33</v>
      </c>
      <c r="W1842">
        <v>9.2899999999999991</v>
      </c>
      <c r="X1842">
        <v>3.25</v>
      </c>
      <c r="Y1842">
        <v>2</v>
      </c>
      <c r="Z1842" t="s">
        <v>4250</v>
      </c>
      <c r="AA1842">
        <v>0</v>
      </c>
      <c r="AB1842">
        <v>5</v>
      </c>
      <c r="AC1842">
        <v>3.9827857142857139</v>
      </c>
      <c r="AE1842" t="s">
        <v>7949</v>
      </c>
      <c r="AH1842">
        <v>0</v>
      </c>
      <c r="AI1842">
        <v>0</v>
      </c>
    </row>
    <row r="1843" spans="2:35" x14ac:dyDescent="0.25">
      <c r="B1843">
        <v>33</v>
      </c>
      <c r="H1843">
        <v>4.5</v>
      </c>
      <c r="I1843" t="s">
        <v>22087</v>
      </c>
      <c r="J1843" t="s">
        <v>22089</v>
      </c>
      <c r="L1843" t="s">
        <v>22138</v>
      </c>
      <c r="M1843" t="s">
        <v>22212</v>
      </c>
      <c r="N1843" t="s">
        <v>22822</v>
      </c>
      <c r="O1843" t="s">
        <v>27102</v>
      </c>
      <c r="P1843">
        <v>7</v>
      </c>
      <c r="Q1843">
        <v>2</v>
      </c>
      <c r="R1843">
        <v>-3.29</v>
      </c>
      <c r="S1843">
        <v>-3.29</v>
      </c>
      <c r="T1843">
        <v>404.35</v>
      </c>
      <c r="U1843">
        <v>126.28</v>
      </c>
      <c r="V1843">
        <v>1.9</v>
      </c>
      <c r="W1843">
        <v>9.2899999999999991</v>
      </c>
      <c r="X1843">
        <v>3.21</v>
      </c>
      <c r="Y1843">
        <v>2</v>
      </c>
      <c r="Z1843" t="s">
        <v>4250</v>
      </c>
      <c r="AA1843">
        <v>0</v>
      </c>
      <c r="AB1843">
        <v>4</v>
      </c>
      <c r="AC1843">
        <v>4.1832142857142864</v>
      </c>
      <c r="AE1843" t="s">
        <v>7949</v>
      </c>
      <c r="AH1843">
        <v>0</v>
      </c>
      <c r="AI1843">
        <v>0</v>
      </c>
    </row>
    <row r="1844" spans="2:35" x14ac:dyDescent="0.25">
      <c r="B1844">
        <v>1500</v>
      </c>
      <c r="H1844">
        <v>4.5</v>
      </c>
      <c r="I1844" t="s">
        <v>22087</v>
      </c>
      <c r="J1844" t="s">
        <v>22089</v>
      </c>
      <c r="L1844" t="s">
        <v>22138</v>
      </c>
      <c r="M1844" t="s">
        <v>22212</v>
      </c>
      <c r="N1844" t="s">
        <v>22823</v>
      </c>
      <c r="O1844" t="s">
        <v>27103</v>
      </c>
      <c r="P1844">
        <v>7</v>
      </c>
      <c r="Q1844">
        <v>2</v>
      </c>
      <c r="R1844">
        <v>-3.29</v>
      </c>
      <c r="S1844">
        <v>-3.29</v>
      </c>
      <c r="T1844">
        <v>404.35</v>
      </c>
      <c r="U1844">
        <v>126.28</v>
      </c>
      <c r="V1844">
        <v>1.9</v>
      </c>
      <c r="W1844">
        <v>9.2899999999999991</v>
      </c>
      <c r="X1844">
        <v>3.21</v>
      </c>
      <c r="Y1844">
        <v>2</v>
      </c>
      <c r="Z1844" t="s">
        <v>4250</v>
      </c>
      <c r="AA1844">
        <v>0</v>
      </c>
      <c r="AB1844">
        <v>4</v>
      </c>
      <c r="AC1844">
        <v>4.1832142857142864</v>
      </c>
      <c r="AE1844" t="s">
        <v>7949</v>
      </c>
      <c r="AH1844">
        <v>0</v>
      </c>
      <c r="AI1844">
        <v>0</v>
      </c>
    </row>
    <row r="1845" spans="2:35" x14ac:dyDescent="0.25">
      <c r="B1845">
        <v>42</v>
      </c>
      <c r="H1845">
        <v>4.5</v>
      </c>
      <c r="I1845" t="s">
        <v>22087</v>
      </c>
      <c r="J1845" t="s">
        <v>22089</v>
      </c>
      <c r="L1845" t="s">
        <v>22138</v>
      </c>
      <c r="M1845" t="s">
        <v>22212</v>
      </c>
      <c r="N1845" t="s">
        <v>22824</v>
      </c>
      <c r="O1845" t="s">
        <v>27104</v>
      </c>
      <c r="P1845">
        <v>7</v>
      </c>
      <c r="Q1845">
        <v>2</v>
      </c>
      <c r="R1845">
        <v>-2.67</v>
      </c>
      <c r="S1845">
        <v>-2.64</v>
      </c>
      <c r="T1845">
        <v>424.77</v>
      </c>
      <c r="U1845">
        <v>126.28</v>
      </c>
      <c r="V1845">
        <v>2.2400000000000002</v>
      </c>
      <c r="W1845">
        <v>8.52</v>
      </c>
      <c r="X1845">
        <v>3.2</v>
      </c>
      <c r="Y1845">
        <v>2</v>
      </c>
      <c r="Z1845" t="s">
        <v>4250</v>
      </c>
      <c r="AA1845">
        <v>0</v>
      </c>
      <c r="AB1845">
        <v>4</v>
      </c>
      <c r="AC1845">
        <v>4.0373571428571431</v>
      </c>
      <c r="AE1845" t="s">
        <v>7949</v>
      </c>
      <c r="AH1845">
        <v>0</v>
      </c>
      <c r="AI1845">
        <v>0</v>
      </c>
    </row>
    <row r="1846" spans="2:35" x14ac:dyDescent="0.25">
      <c r="B1846">
        <v>230</v>
      </c>
      <c r="H1846">
        <v>4.5</v>
      </c>
      <c r="I1846" t="s">
        <v>22087</v>
      </c>
      <c r="J1846" t="s">
        <v>22089</v>
      </c>
      <c r="L1846" t="s">
        <v>22138</v>
      </c>
      <c r="M1846" t="s">
        <v>22212</v>
      </c>
      <c r="N1846" t="s">
        <v>22825</v>
      </c>
      <c r="O1846" t="s">
        <v>27105</v>
      </c>
      <c r="P1846">
        <v>7</v>
      </c>
      <c r="Q1846">
        <v>2</v>
      </c>
      <c r="R1846">
        <v>-1.1100000000000001</v>
      </c>
      <c r="S1846">
        <v>-1.1100000000000001</v>
      </c>
      <c r="T1846">
        <v>440.4</v>
      </c>
      <c r="U1846">
        <v>115.38</v>
      </c>
      <c r="V1846">
        <v>2.8</v>
      </c>
      <c r="W1846">
        <v>9.6999999999999993</v>
      </c>
      <c r="X1846">
        <v>3.15</v>
      </c>
      <c r="Y1846">
        <v>2</v>
      </c>
      <c r="Z1846" t="s">
        <v>4250</v>
      </c>
      <c r="AA1846">
        <v>0</v>
      </c>
      <c r="AB1846">
        <v>3</v>
      </c>
      <c r="AC1846">
        <v>4.0797142857142861</v>
      </c>
      <c r="AE1846" t="s">
        <v>7949</v>
      </c>
      <c r="AH1846">
        <v>0</v>
      </c>
      <c r="AI1846">
        <v>0</v>
      </c>
    </row>
    <row r="1847" spans="2:35" x14ac:dyDescent="0.25">
      <c r="B1847">
        <v>200</v>
      </c>
      <c r="H1847">
        <v>4.5</v>
      </c>
      <c r="I1847" t="s">
        <v>22087</v>
      </c>
      <c r="J1847" t="s">
        <v>22089</v>
      </c>
      <c r="L1847" t="s">
        <v>22138</v>
      </c>
      <c r="M1847" t="s">
        <v>22212</v>
      </c>
      <c r="N1847" t="s">
        <v>22826</v>
      </c>
      <c r="O1847" t="s">
        <v>27106</v>
      </c>
      <c r="P1847">
        <v>9</v>
      </c>
      <c r="Q1847">
        <v>3</v>
      </c>
      <c r="R1847">
        <v>0</v>
      </c>
      <c r="S1847">
        <v>0.01</v>
      </c>
      <c r="T1847">
        <v>503.43</v>
      </c>
      <c r="U1847">
        <v>150.63</v>
      </c>
      <c r="V1847">
        <v>2.5099999999999998</v>
      </c>
      <c r="W1847">
        <v>9</v>
      </c>
      <c r="X1847">
        <v>3.13</v>
      </c>
      <c r="Y1847">
        <v>2</v>
      </c>
      <c r="Z1847" t="s">
        <v>4250</v>
      </c>
      <c r="AA1847">
        <v>1</v>
      </c>
      <c r="AB1847">
        <v>7</v>
      </c>
      <c r="AC1847">
        <v>3.166666666666667</v>
      </c>
      <c r="AE1847" t="s">
        <v>7949</v>
      </c>
      <c r="AH1847">
        <v>0</v>
      </c>
      <c r="AI1847">
        <v>0</v>
      </c>
    </row>
    <row r="1848" spans="2:35" x14ac:dyDescent="0.25">
      <c r="B1848">
        <v>1200</v>
      </c>
      <c r="H1848">
        <v>4.5</v>
      </c>
      <c r="I1848" t="s">
        <v>22087</v>
      </c>
      <c r="J1848" t="s">
        <v>22089</v>
      </c>
      <c r="L1848" t="s">
        <v>22138</v>
      </c>
      <c r="M1848" t="s">
        <v>22212</v>
      </c>
      <c r="N1848" t="s">
        <v>22827</v>
      </c>
      <c r="O1848" t="s">
        <v>27107</v>
      </c>
      <c r="P1848">
        <v>10</v>
      </c>
      <c r="Q1848">
        <v>3</v>
      </c>
      <c r="R1848">
        <v>-1.85</v>
      </c>
      <c r="S1848">
        <v>-1.7</v>
      </c>
      <c r="T1848">
        <v>524.48</v>
      </c>
      <c r="U1848">
        <v>155.56</v>
      </c>
      <c r="V1848">
        <v>2.37</v>
      </c>
      <c r="W1848">
        <v>7.78</v>
      </c>
      <c r="X1848">
        <v>4.67</v>
      </c>
      <c r="Y1848">
        <v>3</v>
      </c>
      <c r="Z1848" t="s">
        <v>4250</v>
      </c>
      <c r="AA1848">
        <v>1</v>
      </c>
      <c r="AB1848">
        <v>6</v>
      </c>
      <c r="AC1848">
        <v>3.166666666666667</v>
      </c>
      <c r="AE1848" t="s">
        <v>7949</v>
      </c>
      <c r="AH1848">
        <v>0</v>
      </c>
      <c r="AI1848">
        <v>0</v>
      </c>
    </row>
    <row r="1849" spans="2:35" x14ac:dyDescent="0.25">
      <c r="B1849">
        <v>40</v>
      </c>
      <c r="H1849">
        <v>4.5</v>
      </c>
      <c r="I1849" t="s">
        <v>22087</v>
      </c>
      <c r="J1849" t="s">
        <v>22089</v>
      </c>
      <c r="L1849" t="s">
        <v>22138</v>
      </c>
      <c r="M1849" t="s">
        <v>22212</v>
      </c>
      <c r="N1849" t="s">
        <v>22828</v>
      </c>
      <c r="O1849" t="s">
        <v>27108</v>
      </c>
      <c r="P1849">
        <v>8</v>
      </c>
      <c r="Q1849">
        <v>3</v>
      </c>
      <c r="R1849">
        <v>-0.24</v>
      </c>
      <c r="S1849">
        <v>-0.23</v>
      </c>
      <c r="T1849">
        <v>495.36</v>
      </c>
      <c r="U1849">
        <v>141.4</v>
      </c>
      <c r="V1849">
        <v>2.79</v>
      </c>
      <c r="W1849">
        <v>8.7899999999999991</v>
      </c>
      <c r="X1849">
        <v>3.13</v>
      </c>
      <c r="Y1849">
        <v>2</v>
      </c>
      <c r="Z1849" t="s">
        <v>4250</v>
      </c>
      <c r="AA1849">
        <v>0</v>
      </c>
      <c r="AB1849">
        <v>3</v>
      </c>
      <c r="AC1849">
        <v>3.1998095238095239</v>
      </c>
      <c r="AE1849" t="s">
        <v>7949</v>
      </c>
      <c r="AH1849">
        <v>0</v>
      </c>
      <c r="AI1849">
        <v>0</v>
      </c>
    </row>
    <row r="1850" spans="2:35" x14ac:dyDescent="0.25">
      <c r="B1850">
        <v>10000</v>
      </c>
      <c r="H1850">
        <v>4.5</v>
      </c>
      <c r="I1850" t="s">
        <v>22087</v>
      </c>
      <c r="J1850" t="s">
        <v>22089</v>
      </c>
      <c r="L1850" t="s">
        <v>22138</v>
      </c>
      <c r="M1850" t="s">
        <v>22212</v>
      </c>
      <c r="N1850" t="s">
        <v>23769</v>
      </c>
      <c r="O1850" t="s">
        <v>28049</v>
      </c>
      <c r="P1850">
        <v>9</v>
      </c>
      <c r="Q1850">
        <v>3</v>
      </c>
      <c r="R1850">
        <v>-0.89</v>
      </c>
      <c r="S1850">
        <v>-0.72</v>
      </c>
      <c r="T1850">
        <v>530.42999999999995</v>
      </c>
      <c r="U1850">
        <v>146.33000000000001</v>
      </c>
      <c r="V1850">
        <v>2.99</v>
      </c>
      <c r="W1850">
        <v>7.7</v>
      </c>
      <c r="X1850">
        <v>3.68</v>
      </c>
      <c r="Y1850">
        <v>3</v>
      </c>
      <c r="Z1850" t="s">
        <v>4250</v>
      </c>
      <c r="AA1850">
        <v>1</v>
      </c>
      <c r="AB1850">
        <v>5</v>
      </c>
      <c r="AC1850">
        <v>3.166666666666667</v>
      </c>
      <c r="AE1850" t="s">
        <v>7949</v>
      </c>
      <c r="AH1850">
        <v>0</v>
      </c>
      <c r="AI1850">
        <v>0</v>
      </c>
    </row>
    <row r="1851" spans="2:35" x14ac:dyDescent="0.25">
      <c r="B1851">
        <v>10</v>
      </c>
      <c r="H1851">
        <v>4.5</v>
      </c>
      <c r="I1851" t="s">
        <v>22087</v>
      </c>
      <c r="J1851" t="s">
        <v>22089</v>
      </c>
      <c r="L1851" t="s">
        <v>22138</v>
      </c>
      <c r="M1851" t="s">
        <v>22212</v>
      </c>
      <c r="N1851" t="s">
        <v>22829</v>
      </c>
      <c r="O1851" t="s">
        <v>27109</v>
      </c>
      <c r="P1851">
        <v>7</v>
      </c>
      <c r="Q1851">
        <v>2</v>
      </c>
      <c r="R1851">
        <v>-1.19</v>
      </c>
      <c r="S1851">
        <v>-1.19</v>
      </c>
      <c r="T1851">
        <v>484.79</v>
      </c>
      <c r="U1851">
        <v>107.42</v>
      </c>
      <c r="V1851">
        <v>3.64</v>
      </c>
      <c r="W1851">
        <v>9.3000000000000007</v>
      </c>
      <c r="X1851">
        <v>3.15</v>
      </c>
      <c r="Y1851">
        <v>2</v>
      </c>
      <c r="Z1851" t="s">
        <v>4250</v>
      </c>
      <c r="AA1851">
        <v>0</v>
      </c>
      <c r="AB1851">
        <v>4</v>
      </c>
      <c r="AC1851">
        <v>4.0279761904761902</v>
      </c>
      <c r="AE1851" t="s">
        <v>7949</v>
      </c>
      <c r="AH1851">
        <v>0</v>
      </c>
      <c r="AI1851">
        <v>0</v>
      </c>
    </row>
    <row r="1852" spans="2:35" x14ac:dyDescent="0.25">
      <c r="B1852">
        <v>10000</v>
      </c>
      <c r="H1852">
        <v>4.5</v>
      </c>
      <c r="I1852" t="s">
        <v>22087</v>
      </c>
      <c r="J1852" t="s">
        <v>22089</v>
      </c>
      <c r="L1852" t="s">
        <v>22138</v>
      </c>
      <c r="M1852" t="s">
        <v>22212</v>
      </c>
      <c r="N1852" t="s">
        <v>23770</v>
      </c>
      <c r="O1852" t="s">
        <v>28050</v>
      </c>
      <c r="P1852">
        <v>7</v>
      </c>
      <c r="Q1852">
        <v>2</v>
      </c>
      <c r="R1852">
        <v>0.12</v>
      </c>
      <c r="S1852">
        <v>0.45</v>
      </c>
      <c r="T1852">
        <v>548.88</v>
      </c>
      <c r="U1852">
        <v>107.42</v>
      </c>
      <c r="V1852">
        <v>4.66</v>
      </c>
      <c r="W1852">
        <v>7.79</v>
      </c>
      <c r="X1852">
        <v>3.32</v>
      </c>
      <c r="Y1852">
        <v>3</v>
      </c>
      <c r="Z1852" t="s">
        <v>4250</v>
      </c>
      <c r="AA1852">
        <v>1</v>
      </c>
      <c r="AB1852">
        <v>5</v>
      </c>
      <c r="AC1852">
        <v>3.9193333333333329</v>
      </c>
      <c r="AE1852" t="s">
        <v>7949</v>
      </c>
      <c r="AH1852">
        <v>0</v>
      </c>
      <c r="AI1852">
        <v>0</v>
      </c>
    </row>
    <row r="1853" spans="2:35" x14ac:dyDescent="0.25">
      <c r="B1853">
        <v>7300</v>
      </c>
      <c r="H1853">
        <v>4.5</v>
      </c>
      <c r="I1853" t="s">
        <v>22087</v>
      </c>
      <c r="J1853" t="s">
        <v>22089</v>
      </c>
      <c r="L1853" t="s">
        <v>22138</v>
      </c>
      <c r="M1853" t="s">
        <v>22212</v>
      </c>
      <c r="N1853" t="s">
        <v>22830</v>
      </c>
      <c r="O1853" t="s">
        <v>27110</v>
      </c>
      <c r="P1853">
        <v>8</v>
      </c>
      <c r="Q1853">
        <v>2</v>
      </c>
      <c r="R1853">
        <v>-0.9</v>
      </c>
      <c r="S1853">
        <v>-0.6</v>
      </c>
      <c r="T1853">
        <v>542.91999999999996</v>
      </c>
      <c r="U1853">
        <v>116.65</v>
      </c>
      <c r="V1853">
        <v>4.05</v>
      </c>
      <c r="W1853">
        <v>7.87</v>
      </c>
      <c r="X1853">
        <v>3.52</v>
      </c>
      <c r="Y1853">
        <v>3</v>
      </c>
      <c r="Z1853" t="s">
        <v>4250</v>
      </c>
      <c r="AA1853">
        <v>1</v>
      </c>
      <c r="AB1853">
        <v>6</v>
      </c>
      <c r="AC1853">
        <v>3.6116666666666659</v>
      </c>
      <c r="AE1853" t="s">
        <v>7949</v>
      </c>
      <c r="AH1853">
        <v>0</v>
      </c>
      <c r="AI1853">
        <v>0</v>
      </c>
    </row>
    <row r="1854" spans="2:35" x14ac:dyDescent="0.25">
      <c r="B1854">
        <v>514</v>
      </c>
      <c r="H1854">
        <v>5</v>
      </c>
      <c r="I1854" t="s">
        <v>22084</v>
      </c>
      <c r="J1854" t="s">
        <v>22089</v>
      </c>
      <c r="L1854" t="s">
        <v>22139</v>
      </c>
      <c r="M1854" t="s">
        <v>22199</v>
      </c>
      <c r="N1854" t="s">
        <v>22887</v>
      </c>
      <c r="O1854" t="s">
        <v>27167</v>
      </c>
      <c r="P1854">
        <v>7</v>
      </c>
      <c r="Q1854">
        <v>2</v>
      </c>
      <c r="R1854">
        <v>4.7300000000000004</v>
      </c>
      <c r="S1854">
        <v>4.91</v>
      </c>
      <c r="T1854">
        <v>411.53</v>
      </c>
      <c r="U1854">
        <v>102.49</v>
      </c>
      <c r="V1854">
        <v>3.57</v>
      </c>
      <c r="W1854">
        <v>9.91</v>
      </c>
      <c r="X1854">
        <v>7.03</v>
      </c>
      <c r="Y1854">
        <v>2</v>
      </c>
      <c r="Z1854" t="s">
        <v>4250</v>
      </c>
      <c r="AA1854">
        <v>0</v>
      </c>
      <c r="AB1854">
        <v>5</v>
      </c>
      <c r="AC1854">
        <v>2.7605952380952381</v>
      </c>
      <c r="AE1854" t="s">
        <v>7949</v>
      </c>
      <c r="AH1854">
        <v>0</v>
      </c>
      <c r="AI1854">
        <v>0</v>
      </c>
    </row>
    <row r="1855" spans="2:35" x14ac:dyDescent="0.25">
      <c r="B1855">
        <v>966</v>
      </c>
      <c r="H1855">
        <v>5</v>
      </c>
      <c r="I1855" t="s">
        <v>22084</v>
      </c>
      <c r="J1855" t="s">
        <v>22089</v>
      </c>
      <c r="L1855" t="s">
        <v>22139</v>
      </c>
      <c r="M1855" t="s">
        <v>22199</v>
      </c>
      <c r="N1855" t="s">
        <v>22888</v>
      </c>
      <c r="O1855" t="s">
        <v>27168</v>
      </c>
      <c r="P1855">
        <v>6</v>
      </c>
      <c r="Q1855">
        <v>3</v>
      </c>
      <c r="R1855">
        <v>3.47</v>
      </c>
      <c r="S1855">
        <v>3.83</v>
      </c>
      <c r="T1855">
        <v>396.52</v>
      </c>
      <c r="U1855">
        <v>100.6</v>
      </c>
      <c r="V1855">
        <v>3.88</v>
      </c>
      <c r="W1855">
        <v>8.3800000000000008</v>
      </c>
      <c r="X1855">
        <v>7.1</v>
      </c>
      <c r="Y1855">
        <v>2</v>
      </c>
      <c r="Z1855" t="s">
        <v>4250</v>
      </c>
      <c r="AA1855">
        <v>0</v>
      </c>
      <c r="AB1855">
        <v>4</v>
      </c>
      <c r="AC1855">
        <v>3.4024761904761909</v>
      </c>
      <c r="AE1855" t="s">
        <v>7949</v>
      </c>
      <c r="AH1855">
        <v>0</v>
      </c>
      <c r="AI1855">
        <v>0</v>
      </c>
    </row>
    <row r="1856" spans="2:35" x14ac:dyDescent="0.25">
      <c r="B1856">
        <v>10</v>
      </c>
      <c r="H1856">
        <v>5</v>
      </c>
      <c r="I1856" t="s">
        <v>22084</v>
      </c>
      <c r="J1856" t="s">
        <v>22089</v>
      </c>
      <c r="L1856" t="s">
        <v>22139</v>
      </c>
      <c r="M1856" t="s">
        <v>22199</v>
      </c>
      <c r="N1856" t="s">
        <v>22889</v>
      </c>
      <c r="O1856" t="s">
        <v>27169</v>
      </c>
      <c r="P1856">
        <v>5</v>
      </c>
      <c r="Q1856">
        <v>2</v>
      </c>
      <c r="R1856">
        <v>3.83</v>
      </c>
      <c r="S1856">
        <v>3.83</v>
      </c>
      <c r="T1856">
        <v>376.84</v>
      </c>
      <c r="U1856">
        <v>80.37</v>
      </c>
      <c r="V1856">
        <v>3.92</v>
      </c>
      <c r="W1856">
        <v>10.01</v>
      </c>
      <c r="X1856">
        <v>4.25</v>
      </c>
      <c r="Y1856">
        <v>2</v>
      </c>
      <c r="Z1856" t="s">
        <v>4250</v>
      </c>
      <c r="AA1856">
        <v>0</v>
      </c>
      <c r="AB1856">
        <v>3</v>
      </c>
      <c r="AC1856">
        <v>4.0497142857142858</v>
      </c>
      <c r="AE1856" t="s">
        <v>7949</v>
      </c>
      <c r="AH1856">
        <v>0</v>
      </c>
      <c r="AI1856">
        <v>0</v>
      </c>
    </row>
    <row r="1857" spans="2:35" x14ac:dyDescent="0.25">
      <c r="B1857">
        <v>95</v>
      </c>
      <c r="H1857">
        <v>5</v>
      </c>
      <c r="I1857" t="s">
        <v>22084</v>
      </c>
      <c r="J1857" t="s">
        <v>22089</v>
      </c>
      <c r="L1857" t="s">
        <v>22139</v>
      </c>
      <c r="M1857" t="s">
        <v>22199</v>
      </c>
      <c r="N1857" t="s">
        <v>23771</v>
      </c>
      <c r="O1857" t="s">
        <v>28051</v>
      </c>
      <c r="P1857">
        <v>6</v>
      </c>
      <c r="Q1857">
        <v>2</v>
      </c>
      <c r="R1857">
        <v>4.41</v>
      </c>
      <c r="S1857">
        <v>4.42</v>
      </c>
      <c r="T1857">
        <v>399.5</v>
      </c>
      <c r="U1857">
        <v>93.26</v>
      </c>
      <c r="V1857">
        <v>4.1399999999999997</v>
      </c>
      <c r="W1857">
        <v>9.44</v>
      </c>
      <c r="X1857">
        <v>5.88</v>
      </c>
      <c r="Y1857">
        <v>2</v>
      </c>
      <c r="Z1857" t="s">
        <v>4250</v>
      </c>
      <c r="AA1857">
        <v>0</v>
      </c>
      <c r="AB1857">
        <v>3</v>
      </c>
      <c r="AC1857">
        <v>3.3991904761904759</v>
      </c>
      <c r="AE1857" t="s">
        <v>7949</v>
      </c>
      <c r="AH1857">
        <v>0</v>
      </c>
      <c r="AI1857">
        <v>0</v>
      </c>
    </row>
    <row r="1858" spans="2:35" x14ac:dyDescent="0.25">
      <c r="B1858">
        <v>19</v>
      </c>
      <c r="H1858">
        <v>5</v>
      </c>
      <c r="I1858" t="s">
        <v>22084</v>
      </c>
      <c r="J1858" t="s">
        <v>22089</v>
      </c>
      <c r="L1858" t="s">
        <v>22139</v>
      </c>
      <c r="M1858" t="s">
        <v>22199</v>
      </c>
      <c r="N1858" t="s">
        <v>23772</v>
      </c>
      <c r="O1858" t="s">
        <v>28052</v>
      </c>
      <c r="P1858">
        <v>7</v>
      </c>
      <c r="Q1858">
        <v>2</v>
      </c>
      <c r="R1858">
        <v>4.92</v>
      </c>
      <c r="S1858">
        <v>4.9400000000000004</v>
      </c>
      <c r="T1858">
        <v>415.49</v>
      </c>
      <c r="U1858">
        <v>102.49</v>
      </c>
      <c r="V1858">
        <v>3.84</v>
      </c>
      <c r="W1858">
        <v>8.93</v>
      </c>
      <c r="X1858">
        <v>5.88</v>
      </c>
      <c r="Y1858">
        <v>2</v>
      </c>
      <c r="Z1858" t="s">
        <v>4250</v>
      </c>
      <c r="AA1858">
        <v>0</v>
      </c>
      <c r="AB1858">
        <v>4</v>
      </c>
      <c r="AC1858">
        <v>2.717309523809524</v>
      </c>
      <c r="AE1858" t="s">
        <v>7949</v>
      </c>
      <c r="AH1858">
        <v>0</v>
      </c>
      <c r="AI1858">
        <v>0</v>
      </c>
    </row>
    <row r="1859" spans="2:35" x14ac:dyDescent="0.25">
      <c r="B1859">
        <v>572</v>
      </c>
      <c r="H1859">
        <v>5</v>
      </c>
      <c r="I1859" t="s">
        <v>22084</v>
      </c>
      <c r="J1859" t="s">
        <v>22089</v>
      </c>
      <c r="L1859" t="s">
        <v>22139</v>
      </c>
      <c r="M1859" t="s">
        <v>22199</v>
      </c>
      <c r="N1859" t="s">
        <v>22892</v>
      </c>
      <c r="O1859" t="s">
        <v>27172</v>
      </c>
      <c r="P1859">
        <v>7</v>
      </c>
      <c r="Q1859">
        <v>2</v>
      </c>
      <c r="R1859">
        <v>3.95</v>
      </c>
      <c r="S1859">
        <v>3.96</v>
      </c>
      <c r="T1859">
        <v>387.44</v>
      </c>
      <c r="U1859">
        <v>102.49</v>
      </c>
      <c r="V1859">
        <v>3.06</v>
      </c>
      <c r="W1859">
        <v>8.8699999999999992</v>
      </c>
      <c r="X1859">
        <v>4.71</v>
      </c>
      <c r="Y1859">
        <v>2</v>
      </c>
      <c r="Z1859" t="s">
        <v>4250</v>
      </c>
      <c r="AA1859">
        <v>0</v>
      </c>
      <c r="AB1859">
        <v>4</v>
      </c>
      <c r="AC1859">
        <v>3.432666666666667</v>
      </c>
      <c r="AE1859" t="s">
        <v>7949</v>
      </c>
      <c r="AH1859">
        <v>0</v>
      </c>
      <c r="AI1859">
        <v>0</v>
      </c>
    </row>
    <row r="1860" spans="2:35" x14ac:dyDescent="0.25">
      <c r="B1860">
        <v>5280</v>
      </c>
      <c r="H1860">
        <v>5</v>
      </c>
      <c r="I1860" t="s">
        <v>22084</v>
      </c>
      <c r="J1860" t="s">
        <v>22089</v>
      </c>
      <c r="L1860" t="s">
        <v>22139</v>
      </c>
      <c r="M1860" t="s">
        <v>22199</v>
      </c>
      <c r="N1860" t="s">
        <v>22893</v>
      </c>
      <c r="O1860" t="s">
        <v>27173</v>
      </c>
      <c r="P1860">
        <v>6</v>
      </c>
      <c r="Q1860">
        <v>2</v>
      </c>
      <c r="R1860">
        <v>3.44</v>
      </c>
      <c r="S1860">
        <v>3.45</v>
      </c>
      <c r="T1860">
        <v>371.44</v>
      </c>
      <c r="U1860">
        <v>93.26</v>
      </c>
      <c r="V1860">
        <v>3.36</v>
      </c>
      <c r="W1860">
        <v>9.3699999999999992</v>
      </c>
      <c r="X1860">
        <v>4.71</v>
      </c>
      <c r="Y1860">
        <v>2</v>
      </c>
      <c r="Z1860" t="s">
        <v>4250</v>
      </c>
      <c r="AA1860">
        <v>0</v>
      </c>
      <c r="AB1860">
        <v>3</v>
      </c>
      <c r="AC1860">
        <v>4.3646190476190467</v>
      </c>
      <c r="AE1860" t="s">
        <v>7949</v>
      </c>
      <c r="AH1860">
        <v>0</v>
      </c>
      <c r="AI1860">
        <v>0</v>
      </c>
    </row>
    <row r="1861" spans="2:35" x14ac:dyDescent="0.25">
      <c r="B1861">
        <v>54</v>
      </c>
      <c r="H1861">
        <v>5</v>
      </c>
      <c r="I1861" t="s">
        <v>22084</v>
      </c>
      <c r="J1861" t="s">
        <v>22089</v>
      </c>
      <c r="L1861" t="s">
        <v>22139</v>
      </c>
      <c r="M1861" t="s">
        <v>22199</v>
      </c>
      <c r="N1861" t="s">
        <v>22894</v>
      </c>
      <c r="O1861" t="s">
        <v>27174</v>
      </c>
      <c r="P1861">
        <v>7</v>
      </c>
      <c r="Q1861">
        <v>2</v>
      </c>
      <c r="R1861">
        <v>4.5999999999999996</v>
      </c>
      <c r="S1861">
        <v>4.62</v>
      </c>
      <c r="T1861">
        <v>411.46</v>
      </c>
      <c r="U1861">
        <v>102.49</v>
      </c>
      <c r="V1861">
        <v>3.06</v>
      </c>
      <c r="W1861">
        <v>8.75</v>
      </c>
      <c r="X1861">
        <v>4.71</v>
      </c>
      <c r="Y1861">
        <v>2</v>
      </c>
      <c r="Z1861" t="s">
        <v>4250</v>
      </c>
      <c r="AA1861">
        <v>0</v>
      </c>
      <c r="AB1861">
        <v>5</v>
      </c>
      <c r="AC1861">
        <v>2.9060952380952378</v>
      </c>
      <c r="AE1861" t="s">
        <v>7949</v>
      </c>
      <c r="AH1861">
        <v>0</v>
      </c>
      <c r="AI1861">
        <v>0</v>
      </c>
    </row>
    <row r="1862" spans="2:35" x14ac:dyDescent="0.25">
      <c r="B1862">
        <v>73</v>
      </c>
      <c r="H1862">
        <v>5</v>
      </c>
      <c r="I1862" t="s">
        <v>22084</v>
      </c>
      <c r="J1862" t="s">
        <v>22089</v>
      </c>
      <c r="L1862" t="s">
        <v>22139</v>
      </c>
      <c r="M1862" t="s">
        <v>22199</v>
      </c>
      <c r="N1862" t="s">
        <v>23773</v>
      </c>
      <c r="O1862" t="s">
        <v>28053</v>
      </c>
      <c r="P1862">
        <v>7</v>
      </c>
      <c r="Q1862">
        <v>2</v>
      </c>
      <c r="R1862">
        <v>2.8</v>
      </c>
      <c r="S1862">
        <v>2.8</v>
      </c>
      <c r="T1862">
        <v>416.48</v>
      </c>
      <c r="U1862">
        <v>98.83</v>
      </c>
      <c r="V1862">
        <v>3.29</v>
      </c>
      <c r="W1862">
        <v>10.11</v>
      </c>
      <c r="X1862">
        <v>4.51</v>
      </c>
      <c r="Y1862">
        <v>2</v>
      </c>
      <c r="Z1862" t="s">
        <v>4250</v>
      </c>
      <c r="AA1862">
        <v>0</v>
      </c>
      <c r="AB1862">
        <v>7</v>
      </c>
      <c r="AC1862">
        <v>4.4022380952380953</v>
      </c>
      <c r="AE1862" t="s">
        <v>7949</v>
      </c>
      <c r="AH1862">
        <v>0</v>
      </c>
      <c r="AI1862">
        <v>0</v>
      </c>
    </row>
    <row r="1863" spans="2:35" x14ac:dyDescent="0.25">
      <c r="B1863">
        <v>96</v>
      </c>
      <c r="H1863">
        <v>5</v>
      </c>
      <c r="I1863" t="s">
        <v>22084</v>
      </c>
      <c r="J1863" t="s">
        <v>22089</v>
      </c>
      <c r="L1863" t="s">
        <v>22139</v>
      </c>
      <c r="M1863" t="s">
        <v>22199</v>
      </c>
      <c r="N1863" t="s">
        <v>22896</v>
      </c>
      <c r="O1863" t="s">
        <v>27176</v>
      </c>
      <c r="P1863">
        <v>6</v>
      </c>
      <c r="Q1863">
        <v>2</v>
      </c>
      <c r="R1863">
        <v>1.7</v>
      </c>
      <c r="S1863">
        <v>1.7</v>
      </c>
      <c r="T1863">
        <v>359.43</v>
      </c>
      <c r="U1863">
        <v>85.3</v>
      </c>
      <c r="V1863">
        <v>2.91</v>
      </c>
      <c r="W1863">
        <v>12.3</v>
      </c>
      <c r="X1863">
        <v>4.26</v>
      </c>
      <c r="Y1863">
        <v>2</v>
      </c>
      <c r="Z1863" t="s">
        <v>4250</v>
      </c>
      <c r="AA1863">
        <v>0</v>
      </c>
      <c r="AB1863">
        <v>3</v>
      </c>
      <c r="AC1863">
        <v>5.5</v>
      </c>
      <c r="AE1863" t="s">
        <v>7949</v>
      </c>
      <c r="AH1863">
        <v>0</v>
      </c>
      <c r="AI1863">
        <v>0</v>
      </c>
    </row>
    <row r="1864" spans="2:35" x14ac:dyDescent="0.25">
      <c r="B1864">
        <v>304</v>
      </c>
      <c r="H1864">
        <v>5</v>
      </c>
      <c r="I1864" t="s">
        <v>22084</v>
      </c>
      <c r="J1864" t="s">
        <v>22089</v>
      </c>
      <c r="L1864" t="s">
        <v>22139</v>
      </c>
      <c r="M1864" t="s">
        <v>22199</v>
      </c>
      <c r="N1864" t="s">
        <v>22897</v>
      </c>
      <c r="O1864" t="s">
        <v>27177</v>
      </c>
      <c r="P1864">
        <v>8</v>
      </c>
      <c r="Q1864">
        <v>2</v>
      </c>
      <c r="R1864">
        <v>3.62</v>
      </c>
      <c r="S1864">
        <v>3.63</v>
      </c>
      <c r="T1864">
        <v>410.43</v>
      </c>
      <c r="U1864">
        <v>119.29</v>
      </c>
      <c r="V1864">
        <v>3.31</v>
      </c>
      <c r="W1864">
        <v>8.92</v>
      </c>
      <c r="X1864">
        <v>4.25</v>
      </c>
      <c r="Y1864">
        <v>3</v>
      </c>
      <c r="Z1864" t="s">
        <v>4250</v>
      </c>
      <c r="AA1864">
        <v>0</v>
      </c>
      <c r="AB1864">
        <v>4</v>
      </c>
      <c r="AC1864">
        <v>3.0384523809523798</v>
      </c>
      <c r="AE1864" t="s">
        <v>7949</v>
      </c>
      <c r="AH1864">
        <v>0</v>
      </c>
      <c r="AI1864">
        <v>0</v>
      </c>
    </row>
    <row r="1865" spans="2:35" x14ac:dyDescent="0.25">
      <c r="B1865">
        <v>97</v>
      </c>
      <c r="H1865">
        <v>5</v>
      </c>
      <c r="I1865" t="s">
        <v>22084</v>
      </c>
      <c r="J1865" t="s">
        <v>22089</v>
      </c>
      <c r="L1865" t="s">
        <v>22139</v>
      </c>
      <c r="M1865" t="s">
        <v>22199</v>
      </c>
      <c r="N1865" t="s">
        <v>22898</v>
      </c>
      <c r="O1865" t="s">
        <v>27178</v>
      </c>
      <c r="P1865">
        <v>5</v>
      </c>
      <c r="Q1865">
        <v>3</v>
      </c>
      <c r="R1865">
        <v>3.33</v>
      </c>
      <c r="S1865">
        <v>3.33</v>
      </c>
      <c r="T1865">
        <v>407.47</v>
      </c>
      <c r="U1865">
        <v>96.16</v>
      </c>
      <c r="V1865">
        <v>4.26</v>
      </c>
      <c r="W1865">
        <v>10.62</v>
      </c>
      <c r="X1865">
        <v>4.51</v>
      </c>
      <c r="Y1865">
        <v>3</v>
      </c>
      <c r="Z1865" t="s">
        <v>4250</v>
      </c>
      <c r="AA1865">
        <v>0</v>
      </c>
      <c r="AB1865">
        <v>4</v>
      </c>
      <c r="AC1865">
        <v>3.7922619047619048</v>
      </c>
      <c r="AE1865" t="s">
        <v>7949</v>
      </c>
      <c r="AH1865">
        <v>0</v>
      </c>
      <c r="AI1865">
        <v>0</v>
      </c>
    </row>
    <row r="1866" spans="2:35" x14ac:dyDescent="0.25">
      <c r="B1866">
        <v>2130</v>
      </c>
      <c r="H1866">
        <v>5</v>
      </c>
      <c r="I1866" t="s">
        <v>22084</v>
      </c>
      <c r="J1866" t="s">
        <v>22089</v>
      </c>
      <c r="L1866" t="s">
        <v>22139</v>
      </c>
      <c r="M1866" t="s">
        <v>22199</v>
      </c>
      <c r="N1866" t="s">
        <v>22899</v>
      </c>
      <c r="O1866" t="s">
        <v>27179</v>
      </c>
      <c r="P1866">
        <v>6</v>
      </c>
      <c r="Q1866">
        <v>2</v>
      </c>
      <c r="R1866">
        <v>2.89</v>
      </c>
      <c r="S1866">
        <v>2.89</v>
      </c>
      <c r="T1866">
        <v>395.41</v>
      </c>
      <c r="U1866">
        <v>93.26</v>
      </c>
      <c r="V1866">
        <v>3.25</v>
      </c>
      <c r="W1866">
        <v>10.45</v>
      </c>
      <c r="X1866">
        <v>3.67</v>
      </c>
      <c r="Y1866">
        <v>2</v>
      </c>
      <c r="Z1866" t="s">
        <v>4250</v>
      </c>
      <c r="AA1866">
        <v>0</v>
      </c>
      <c r="AB1866">
        <v>3</v>
      </c>
      <c r="AC1866">
        <v>4.6934047619047607</v>
      </c>
      <c r="AE1866" t="s">
        <v>7949</v>
      </c>
      <c r="AH1866">
        <v>0</v>
      </c>
      <c r="AI1866">
        <v>0</v>
      </c>
    </row>
    <row r="1867" spans="2:35" x14ac:dyDescent="0.25">
      <c r="B1867">
        <v>611</v>
      </c>
      <c r="H1867">
        <v>5</v>
      </c>
      <c r="I1867" t="s">
        <v>22084</v>
      </c>
      <c r="J1867" t="s">
        <v>22089</v>
      </c>
      <c r="L1867" t="s">
        <v>22139</v>
      </c>
      <c r="M1867" t="s">
        <v>22199</v>
      </c>
      <c r="N1867" t="s">
        <v>22900</v>
      </c>
      <c r="O1867" t="s">
        <v>27180</v>
      </c>
      <c r="P1867">
        <v>7</v>
      </c>
      <c r="Q1867">
        <v>2</v>
      </c>
      <c r="R1867">
        <v>3.82</v>
      </c>
      <c r="S1867">
        <v>3.82</v>
      </c>
      <c r="T1867">
        <v>443.43</v>
      </c>
      <c r="U1867">
        <v>102.49</v>
      </c>
      <c r="V1867">
        <v>3.29</v>
      </c>
      <c r="W1867">
        <v>9.84</v>
      </c>
      <c r="X1867">
        <v>3.46</v>
      </c>
      <c r="Y1867">
        <v>2</v>
      </c>
      <c r="Z1867" t="s">
        <v>4250</v>
      </c>
      <c r="AA1867">
        <v>0</v>
      </c>
      <c r="AB1867">
        <v>6</v>
      </c>
      <c r="AC1867">
        <v>3.167738095238096</v>
      </c>
      <c r="AE1867" t="s">
        <v>7949</v>
      </c>
      <c r="AH1867">
        <v>0</v>
      </c>
      <c r="AI1867">
        <v>0</v>
      </c>
    </row>
    <row r="1868" spans="2:35" x14ac:dyDescent="0.25">
      <c r="B1868">
        <v>91</v>
      </c>
      <c r="H1868">
        <v>5</v>
      </c>
      <c r="I1868" t="s">
        <v>22084</v>
      </c>
      <c r="J1868" t="s">
        <v>22089</v>
      </c>
      <c r="L1868" t="s">
        <v>22139</v>
      </c>
      <c r="M1868" t="s">
        <v>22199</v>
      </c>
      <c r="N1868" t="s">
        <v>22901</v>
      </c>
      <c r="O1868" t="s">
        <v>27181</v>
      </c>
      <c r="P1868">
        <v>5</v>
      </c>
      <c r="Q1868">
        <v>2</v>
      </c>
      <c r="T1868">
        <v>405.41</v>
      </c>
      <c r="U1868">
        <v>84.73</v>
      </c>
      <c r="V1868">
        <v>4.09</v>
      </c>
      <c r="W1868">
        <v>11.03</v>
      </c>
      <c r="X1868">
        <v>3.53</v>
      </c>
      <c r="Y1868">
        <v>2</v>
      </c>
      <c r="Z1868" t="s">
        <v>4250</v>
      </c>
      <c r="AA1868">
        <v>0</v>
      </c>
      <c r="AB1868">
        <v>3</v>
      </c>
      <c r="AE1868" t="s">
        <v>7949</v>
      </c>
      <c r="AH1868">
        <v>0</v>
      </c>
      <c r="AI1868">
        <v>0</v>
      </c>
    </row>
    <row r="1869" spans="2:35" x14ac:dyDescent="0.25">
      <c r="B1869">
        <v>273</v>
      </c>
      <c r="H1869">
        <v>5</v>
      </c>
      <c r="I1869" t="s">
        <v>22084</v>
      </c>
      <c r="J1869" t="s">
        <v>22089</v>
      </c>
      <c r="L1869" t="s">
        <v>22139</v>
      </c>
      <c r="M1869" t="s">
        <v>22199</v>
      </c>
      <c r="N1869" t="s">
        <v>22902</v>
      </c>
      <c r="O1869" t="s">
        <v>27182</v>
      </c>
      <c r="P1869">
        <v>7</v>
      </c>
      <c r="Q1869">
        <v>2</v>
      </c>
      <c r="R1869">
        <v>3.4</v>
      </c>
      <c r="S1869">
        <v>3.4</v>
      </c>
      <c r="T1869">
        <v>411.41</v>
      </c>
      <c r="U1869">
        <v>102.49</v>
      </c>
      <c r="V1869">
        <v>2.95</v>
      </c>
      <c r="W1869">
        <v>9.94</v>
      </c>
      <c r="X1869">
        <v>3.46</v>
      </c>
      <c r="Y1869">
        <v>2</v>
      </c>
      <c r="Z1869" t="s">
        <v>4250</v>
      </c>
      <c r="AA1869">
        <v>0</v>
      </c>
      <c r="AB1869">
        <v>4</v>
      </c>
      <c r="AC1869">
        <v>3.8164523809523812</v>
      </c>
      <c r="AE1869" t="s">
        <v>7949</v>
      </c>
      <c r="AH1869">
        <v>0</v>
      </c>
      <c r="AI1869">
        <v>0</v>
      </c>
    </row>
    <row r="1870" spans="2:35" x14ac:dyDescent="0.25">
      <c r="B1870">
        <v>16</v>
      </c>
      <c r="H1870">
        <v>5</v>
      </c>
      <c r="I1870" t="s">
        <v>22084</v>
      </c>
      <c r="J1870" t="s">
        <v>22089</v>
      </c>
      <c r="L1870" t="s">
        <v>22139</v>
      </c>
      <c r="M1870" t="s">
        <v>22199</v>
      </c>
      <c r="N1870" t="s">
        <v>22903</v>
      </c>
      <c r="O1870" t="s">
        <v>27183</v>
      </c>
      <c r="P1870">
        <v>7</v>
      </c>
      <c r="Q1870">
        <v>2</v>
      </c>
      <c r="R1870">
        <v>4</v>
      </c>
      <c r="S1870">
        <v>4.01</v>
      </c>
      <c r="T1870">
        <v>387.44</v>
      </c>
      <c r="U1870">
        <v>102.49</v>
      </c>
      <c r="V1870">
        <v>3.06</v>
      </c>
      <c r="W1870">
        <v>8.93</v>
      </c>
      <c r="X1870">
        <v>5.18</v>
      </c>
      <c r="Y1870">
        <v>2</v>
      </c>
      <c r="Z1870" t="s">
        <v>4250</v>
      </c>
      <c r="AA1870">
        <v>0</v>
      </c>
      <c r="AB1870">
        <v>4</v>
      </c>
      <c r="AC1870">
        <v>3.3826666666666672</v>
      </c>
      <c r="AE1870" t="s">
        <v>7949</v>
      </c>
      <c r="AH1870">
        <v>0</v>
      </c>
      <c r="AI1870">
        <v>0</v>
      </c>
    </row>
    <row r="1871" spans="2:35" x14ac:dyDescent="0.25">
      <c r="B1871">
        <v>76</v>
      </c>
      <c r="H1871">
        <v>5</v>
      </c>
      <c r="I1871" t="s">
        <v>22084</v>
      </c>
      <c r="J1871" t="s">
        <v>22089</v>
      </c>
      <c r="L1871" t="s">
        <v>22139</v>
      </c>
      <c r="M1871" t="s">
        <v>22199</v>
      </c>
      <c r="N1871" t="s">
        <v>22904</v>
      </c>
      <c r="O1871" t="s">
        <v>27184</v>
      </c>
      <c r="P1871">
        <v>6</v>
      </c>
      <c r="Q1871">
        <v>2</v>
      </c>
      <c r="R1871">
        <v>3.49</v>
      </c>
      <c r="S1871">
        <v>3.5</v>
      </c>
      <c r="T1871">
        <v>371.44</v>
      </c>
      <c r="U1871">
        <v>93.26</v>
      </c>
      <c r="V1871">
        <v>3.36</v>
      </c>
      <c r="W1871">
        <v>9.44</v>
      </c>
      <c r="X1871">
        <v>5.18</v>
      </c>
      <c r="Y1871">
        <v>2</v>
      </c>
      <c r="Z1871" t="s">
        <v>4250</v>
      </c>
      <c r="AA1871">
        <v>0</v>
      </c>
      <c r="AB1871">
        <v>3</v>
      </c>
      <c r="AC1871">
        <v>4.3146190476190469</v>
      </c>
      <c r="AE1871" t="s">
        <v>7949</v>
      </c>
      <c r="AH1871">
        <v>0</v>
      </c>
      <c r="AI1871">
        <v>0</v>
      </c>
    </row>
    <row r="1872" spans="2:35" x14ac:dyDescent="0.25">
      <c r="B1872">
        <v>352</v>
      </c>
      <c r="H1872">
        <v>5</v>
      </c>
      <c r="I1872" t="s">
        <v>22084</v>
      </c>
      <c r="J1872" t="s">
        <v>22089</v>
      </c>
      <c r="L1872" t="s">
        <v>22139</v>
      </c>
      <c r="M1872" t="s">
        <v>22199</v>
      </c>
      <c r="N1872" t="s">
        <v>22905</v>
      </c>
      <c r="O1872" t="s">
        <v>27185</v>
      </c>
      <c r="P1872">
        <v>5</v>
      </c>
      <c r="Q1872">
        <v>2</v>
      </c>
      <c r="R1872">
        <v>4.84</v>
      </c>
      <c r="S1872">
        <v>4.8600000000000003</v>
      </c>
      <c r="T1872">
        <v>461.35</v>
      </c>
      <c r="U1872">
        <v>80.37</v>
      </c>
      <c r="V1872">
        <v>5.08</v>
      </c>
      <c r="W1872">
        <v>9.81</v>
      </c>
      <c r="X1872">
        <v>6.02</v>
      </c>
      <c r="Y1872">
        <v>3</v>
      </c>
      <c r="Z1872" t="s">
        <v>4250</v>
      </c>
      <c r="AA1872">
        <v>1</v>
      </c>
      <c r="AB1872">
        <v>4</v>
      </c>
      <c r="AC1872">
        <v>2.8460714285714279</v>
      </c>
      <c r="AE1872" t="s">
        <v>7949</v>
      </c>
      <c r="AH1872">
        <v>0</v>
      </c>
      <c r="AI1872">
        <v>0</v>
      </c>
    </row>
    <row r="1873" spans="2:35" x14ac:dyDescent="0.25">
      <c r="B1873">
        <v>186</v>
      </c>
      <c r="H1873">
        <v>5</v>
      </c>
      <c r="I1873" t="s">
        <v>22084</v>
      </c>
      <c r="J1873" t="s">
        <v>22089</v>
      </c>
      <c r="L1873" t="s">
        <v>22139</v>
      </c>
      <c r="M1873" t="s">
        <v>22199</v>
      </c>
      <c r="N1873" t="s">
        <v>22906</v>
      </c>
      <c r="O1873" t="s">
        <v>27186</v>
      </c>
      <c r="P1873">
        <v>7</v>
      </c>
      <c r="Q1873">
        <v>3</v>
      </c>
      <c r="R1873">
        <v>4.3600000000000003</v>
      </c>
      <c r="S1873">
        <v>4.3899999999999997</v>
      </c>
      <c r="T1873">
        <v>489.38</v>
      </c>
      <c r="U1873">
        <v>109.83</v>
      </c>
      <c r="V1873">
        <v>4.66</v>
      </c>
      <c r="W1873">
        <v>9.7100000000000009</v>
      </c>
      <c r="X1873">
        <v>6.2</v>
      </c>
      <c r="Y1873">
        <v>3</v>
      </c>
      <c r="Z1873" t="s">
        <v>4250</v>
      </c>
      <c r="AA1873">
        <v>0</v>
      </c>
      <c r="AB1873">
        <v>5</v>
      </c>
      <c r="AC1873">
        <v>1.8865238095238099</v>
      </c>
      <c r="AE1873" t="s">
        <v>7949</v>
      </c>
      <c r="AH1873">
        <v>0</v>
      </c>
      <c r="AI1873">
        <v>0</v>
      </c>
    </row>
    <row r="1874" spans="2:35" x14ac:dyDescent="0.25">
      <c r="B1874">
        <v>19</v>
      </c>
      <c r="H1874">
        <v>5</v>
      </c>
      <c r="I1874" t="s">
        <v>22084</v>
      </c>
      <c r="J1874" t="s">
        <v>22089</v>
      </c>
      <c r="L1874" t="s">
        <v>22139</v>
      </c>
      <c r="M1874" t="s">
        <v>22199</v>
      </c>
      <c r="N1874" t="s">
        <v>22907</v>
      </c>
      <c r="O1874" t="s">
        <v>27187</v>
      </c>
      <c r="P1874">
        <v>6</v>
      </c>
      <c r="Q1874">
        <v>2</v>
      </c>
      <c r="R1874">
        <v>3.06</v>
      </c>
      <c r="S1874">
        <v>3.08</v>
      </c>
      <c r="T1874">
        <v>401.85</v>
      </c>
      <c r="U1874">
        <v>104.16</v>
      </c>
      <c r="V1874">
        <v>3.79</v>
      </c>
      <c r="W1874">
        <v>8.66</v>
      </c>
      <c r="X1874">
        <v>4.25</v>
      </c>
      <c r="Y1874">
        <v>2</v>
      </c>
      <c r="Z1874" t="s">
        <v>4250</v>
      </c>
      <c r="AA1874">
        <v>0</v>
      </c>
      <c r="AB1874">
        <v>3</v>
      </c>
      <c r="AC1874">
        <v>4.1590714285714281</v>
      </c>
      <c r="AE1874" t="s">
        <v>7949</v>
      </c>
      <c r="AH1874">
        <v>0</v>
      </c>
      <c r="AI1874">
        <v>0</v>
      </c>
    </row>
    <row r="1875" spans="2:35" x14ac:dyDescent="0.25">
      <c r="B1875">
        <v>243</v>
      </c>
      <c r="H1875">
        <v>5</v>
      </c>
      <c r="I1875" t="s">
        <v>22084</v>
      </c>
      <c r="J1875" t="s">
        <v>22089</v>
      </c>
      <c r="L1875" t="s">
        <v>22139</v>
      </c>
      <c r="M1875" t="s">
        <v>22199</v>
      </c>
      <c r="N1875" t="s">
        <v>22908</v>
      </c>
      <c r="O1875" t="s">
        <v>27188</v>
      </c>
      <c r="P1875">
        <v>9</v>
      </c>
      <c r="Q1875">
        <v>2</v>
      </c>
      <c r="R1875">
        <v>2.85</v>
      </c>
      <c r="S1875">
        <v>2.88</v>
      </c>
      <c r="T1875">
        <v>453.5</v>
      </c>
      <c r="U1875">
        <v>120.31</v>
      </c>
      <c r="V1875">
        <v>2.97</v>
      </c>
      <c r="W1875">
        <v>8.76</v>
      </c>
      <c r="X1875">
        <v>5.87</v>
      </c>
      <c r="Y1875">
        <v>3</v>
      </c>
      <c r="Z1875" t="s">
        <v>4250</v>
      </c>
      <c r="AA1875">
        <v>0</v>
      </c>
      <c r="AB1875">
        <v>6</v>
      </c>
      <c r="AC1875">
        <v>3.407142857142857</v>
      </c>
      <c r="AE1875" t="s">
        <v>7949</v>
      </c>
      <c r="AH1875">
        <v>0</v>
      </c>
      <c r="AI1875">
        <v>0</v>
      </c>
    </row>
    <row r="1876" spans="2:35" x14ac:dyDescent="0.25">
      <c r="B1876">
        <v>169</v>
      </c>
      <c r="H1876">
        <v>5</v>
      </c>
      <c r="I1876" t="s">
        <v>22084</v>
      </c>
      <c r="J1876" t="s">
        <v>22089</v>
      </c>
      <c r="L1876" t="s">
        <v>22139</v>
      </c>
      <c r="M1876" t="s">
        <v>22199</v>
      </c>
      <c r="N1876" t="s">
        <v>22909</v>
      </c>
      <c r="O1876" t="s">
        <v>27189</v>
      </c>
      <c r="P1876">
        <v>8</v>
      </c>
      <c r="Q1876">
        <v>3</v>
      </c>
      <c r="R1876">
        <v>2.62</v>
      </c>
      <c r="S1876">
        <v>2.65</v>
      </c>
      <c r="T1876">
        <v>439.48</v>
      </c>
      <c r="U1876">
        <v>131.16999999999999</v>
      </c>
      <c r="V1876">
        <v>2.96</v>
      </c>
      <c r="W1876">
        <v>8.75</v>
      </c>
      <c r="X1876">
        <v>5.68</v>
      </c>
      <c r="Y1876">
        <v>3</v>
      </c>
      <c r="Z1876" t="s">
        <v>4250</v>
      </c>
      <c r="AA1876">
        <v>0</v>
      </c>
      <c r="AB1876">
        <v>6</v>
      </c>
      <c r="AC1876">
        <v>3.2889523809523808</v>
      </c>
      <c r="AE1876" t="s">
        <v>7949</v>
      </c>
      <c r="AH1876">
        <v>0</v>
      </c>
      <c r="AI1876">
        <v>0</v>
      </c>
    </row>
    <row r="1877" spans="2:35" x14ac:dyDescent="0.25">
      <c r="B1877">
        <v>435</v>
      </c>
      <c r="H1877">
        <v>5</v>
      </c>
      <c r="I1877" t="s">
        <v>22084</v>
      </c>
      <c r="J1877" t="s">
        <v>22089</v>
      </c>
      <c r="L1877" t="s">
        <v>22139</v>
      </c>
      <c r="M1877" t="s">
        <v>22199</v>
      </c>
      <c r="N1877" t="s">
        <v>22910</v>
      </c>
      <c r="O1877" t="s">
        <v>27190</v>
      </c>
      <c r="P1877">
        <v>7</v>
      </c>
      <c r="Q1877">
        <v>3</v>
      </c>
      <c r="R1877">
        <v>1.86</v>
      </c>
      <c r="S1877">
        <v>1.86</v>
      </c>
      <c r="T1877">
        <v>372.43</v>
      </c>
      <c r="U1877">
        <v>97.33</v>
      </c>
      <c r="V1877">
        <v>2.4900000000000002</v>
      </c>
      <c r="W1877">
        <v>10.87</v>
      </c>
      <c r="X1877">
        <v>4.26</v>
      </c>
      <c r="Y1877">
        <v>2</v>
      </c>
      <c r="Z1877" t="s">
        <v>4250</v>
      </c>
      <c r="AA1877">
        <v>0</v>
      </c>
      <c r="AB1877">
        <v>3</v>
      </c>
      <c r="AC1877">
        <v>4.8335476190476188</v>
      </c>
      <c r="AE1877" t="s">
        <v>7949</v>
      </c>
      <c r="AH1877">
        <v>0</v>
      </c>
      <c r="AI1877">
        <v>0</v>
      </c>
    </row>
    <row r="1878" spans="2:35" x14ac:dyDescent="0.25">
      <c r="B1878">
        <v>296</v>
      </c>
      <c r="H1878">
        <v>5</v>
      </c>
      <c r="I1878" t="s">
        <v>22084</v>
      </c>
      <c r="J1878" t="s">
        <v>22089</v>
      </c>
      <c r="L1878" t="s">
        <v>22139</v>
      </c>
      <c r="M1878" t="s">
        <v>22199</v>
      </c>
      <c r="N1878" t="s">
        <v>22911</v>
      </c>
      <c r="O1878" t="s">
        <v>27191</v>
      </c>
      <c r="P1878">
        <v>8</v>
      </c>
      <c r="Q1878">
        <v>3</v>
      </c>
      <c r="R1878">
        <v>0.41</v>
      </c>
      <c r="S1878">
        <v>2.42</v>
      </c>
      <c r="T1878">
        <v>436.49</v>
      </c>
      <c r="U1878">
        <v>139.43</v>
      </c>
      <c r="V1878">
        <v>2.0299999999999998</v>
      </c>
      <c r="W1878">
        <v>3.27</v>
      </c>
      <c r="X1878">
        <v>4.25</v>
      </c>
      <c r="Y1878">
        <v>2</v>
      </c>
      <c r="Z1878" t="s">
        <v>4250</v>
      </c>
      <c r="AA1878">
        <v>0</v>
      </c>
      <c r="AB1878">
        <v>5</v>
      </c>
      <c r="AC1878">
        <v>3.620309523809524</v>
      </c>
      <c r="AE1878" t="s">
        <v>7951</v>
      </c>
      <c r="AH1878">
        <v>0</v>
      </c>
      <c r="AI1878">
        <v>0</v>
      </c>
    </row>
    <row r="1879" spans="2:35" x14ac:dyDescent="0.25">
      <c r="B1879">
        <v>36</v>
      </c>
      <c r="H1879">
        <v>5</v>
      </c>
      <c r="I1879" t="s">
        <v>22084</v>
      </c>
      <c r="J1879" t="s">
        <v>22089</v>
      </c>
      <c r="L1879" t="s">
        <v>22139</v>
      </c>
      <c r="M1879" t="s">
        <v>22199</v>
      </c>
      <c r="N1879" t="s">
        <v>22912</v>
      </c>
      <c r="O1879" t="s">
        <v>27192</v>
      </c>
      <c r="P1879">
        <v>9</v>
      </c>
      <c r="Q1879">
        <v>2</v>
      </c>
      <c r="R1879">
        <v>3.29</v>
      </c>
      <c r="S1879">
        <v>3.31</v>
      </c>
      <c r="T1879">
        <v>410.44</v>
      </c>
      <c r="U1879">
        <v>123.97</v>
      </c>
      <c r="V1879">
        <v>2.2400000000000002</v>
      </c>
      <c r="W1879">
        <v>8.7899999999999991</v>
      </c>
      <c r="X1879">
        <v>4.25</v>
      </c>
      <c r="Y1879">
        <v>3</v>
      </c>
      <c r="Z1879" t="s">
        <v>4250</v>
      </c>
      <c r="AA1879">
        <v>0</v>
      </c>
      <c r="AB1879">
        <v>4</v>
      </c>
      <c r="AC1879">
        <v>3.3397142857142859</v>
      </c>
      <c r="AE1879" t="s">
        <v>7949</v>
      </c>
      <c r="AH1879">
        <v>0</v>
      </c>
      <c r="AI1879">
        <v>0</v>
      </c>
    </row>
    <row r="1880" spans="2:35" x14ac:dyDescent="0.25">
      <c r="B1880">
        <v>250</v>
      </c>
      <c r="H1880">
        <v>5</v>
      </c>
      <c r="I1880" t="s">
        <v>22084</v>
      </c>
      <c r="J1880" t="s">
        <v>22089</v>
      </c>
      <c r="L1880" t="s">
        <v>22139</v>
      </c>
      <c r="M1880" t="s">
        <v>22199</v>
      </c>
      <c r="N1880" t="s">
        <v>22913</v>
      </c>
      <c r="O1880" t="s">
        <v>27193</v>
      </c>
      <c r="P1880">
        <v>9</v>
      </c>
      <c r="Q1880">
        <v>2</v>
      </c>
      <c r="R1880">
        <v>3.5</v>
      </c>
      <c r="S1880">
        <v>3.52</v>
      </c>
      <c r="T1880">
        <v>410.44</v>
      </c>
      <c r="U1880">
        <v>123.97</v>
      </c>
      <c r="V1880">
        <v>2.2400000000000002</v>
      </c>
      <c r="W1880">
        <v>8.7899999999999991</v>
      </c>
      <c r="X1880">
        <v>4.25</v>
      </c>
      <c r="Y1880">
        <v>3</v>
      </c>
      <c r="Z1880" t="s">
        <v>4250</v>
      </c>
      <c r="AA1880">
        <v>0</v>
      </c>
      <c r="AB1880">
        <v>4</v>
      </c>
      <c r="AC1880">
        <v>3.1297142857142859</v>
      </c>
      <c r="AE1880" t="s">
        <v>7949</v>
      </c>
      <c r="AH1880">
        <v>0</v>
      </c>
      <c r="AI1880">
        <v>0</v>
      </c>
    </row>
    <row r="1881" spans="2:35" x14ac:dyDescent="0.25">
      <c r="B1881">
        <v>234</v>
      </c>
      <c r="H1881">
        <v>5</v>
      </c>
      <c r="I1881" t="s">
        <v>22084</v>
      </c>
      <c r="J1881" t="s">
        <v>22089</v>
      </c>
      <c r="L1881" t="s">
        <v>22139</v>
      </c>
      <c r="M1881" t="s">
        <v>22199</v>
      </c>
      <c r="N1881" t="s">
        <v>22914</v>
      </c>
      <c r="O1881" t="s">
        <v>27194</v>
      </c>
      <c r="P1881">
        <v>9</v>
      </c>
      <c r="Q1881">
        <v>2</v>
      </c>
      <c r="R1881">
        <v>3.35</v>
      </c>
      <c r="S1881">
        <v>3.37</v>
      </c>
      <c r="T1881">
        <v>410.44</v>
      </c>
      <c r="U1881">
        <v>123.97</v>
      </c>
      <c r="V1881">
        <v>2.2400000000000002</v>
      </c>
      <c r="W1881">
        <v>8.7899999999999991</v>
      </c>
      <c r="X1881">
        <v>4.25</v>
      </c>
      <c r="Y1881">
        <v>3</v>
      </c>
      <c r="Z1881" t="s">
        <v>4250</v>
      </c>
      <c r="AA1881">
        <v>0</v>
      </c>
      <c r="AB1881">
        <v>4</v>
      </c>
      <c r="AC1881">
        <v>3.2797142857142849</v>
      </c>
      <c r="AE1881" t="s">
        <v>7949</v>
      </c>
      <c r="AH1881">
        <v>0</v>
      </c>
      <c r="AI1881">
        <v>0</v>
      </c>
    </row>
    <row r="1882" spans="2:35" x14ac:dyDescent="0.25">
      <c r="B1882">
        <v>697</v>
      </c>
      <c r="H1882">
        <v>5</v>
      </c>
      <c r="I1882" t="s">
        <v>22084</v>
      </c>
      <c r="J1882" t="s">
        <v>22089</v>
      </c>
      <c r="L1882" t="s">
        <v>22139</v>
      </c>
      <c r="M1882" t="s">
        <v>22199</v>
      </c>
      <c r="N1882" t="s">
        <v>22915</v>
      </c>
      <c r="O1882" t="s">
        <v>27195</v>
      </c>
      <c r="P1882">
        <v>9</v>
      </c>
      <c r="Q1882">
        <v>2</v>
      </c>
      <c r="R1882">
        <v>4.3600000000000003</v>
      </c>
      <c r="S1882">
        <v>4.38</v>
      </c>
      <c r="T1882">
        <v>424.47</v>
      </c>
      <c r="U1882">
        <v>123.97</v>
      </c>
      <c r="V1882">
        <v>2.5499999999999998</v>
      </c>
      <c r="W1882">
        <v>8.8000000000000007</v>
      </c>
      <c r="X1882">
        <v>4.25</v>
      </c>
      <c r="Y1882">
        <v>3</v>
      </c>
      <c r="Z1882" t="s">
        <v>4250</v>
      </c>
      <c r="AA1882">
        <v>0</v>
      </c>
      <c r="AB1882">
        <v>4</v>
      </c>
      <c r="AC1882">
        <v>2.3494999999999999</v>
      </c>
      <c r="AE1882" t="s">
        <v>7949</v>
      </c>
      <c r="AH1882">
        <v>0</v>
      </c>
      <c r="AI1882">
        <v>0</v>
      </c>
    </row>
    <row r="1883" spans="2:35" x14ac:dyDescent="0.25">
      <c r="B1883">
        <v>62</v>
      </c>
      <c r="H1883">
        <v>5</v>
      </c>
      <c r="I1883" t="s">
        <v>22084</v>
      </c>
      <c r="J1883" t="s">
        <v>22089</v>
      </c>
      <c r="L1883" t="s">
        <v>22139</v>
      </c>
      <c r="M1883" t="s">
        <v>22199</v>
      </c>
      <c r="N1883" t="s">
        <v>22916</v>
      </c>
      <c r="O1883" t="s">
        <v>27196</v>
      </c>
      <c r="P1883">
        <v>5</v>
      </c>
      <c r="Q1883">
        <v>2</v>
      </c>
      <c r="R1883">
        <v>3.34</v>
      </c>
      <c r="S1883">
        <v>3.34</v>
      </c>
      <c r="T1883">
        <v>360.39</v>
      </c>
      <c r="U1883">
        <v>80.37</v>
      </c>
      <c r="V1883">
        <v>3.4</v>
      </c>
      <c r="W1883">
        <v>9.9499999999999993</v>
      </c>
      <c r="X1883">
        <v>4.25</v>
      </c>
      <c r="Y1883">
        <v>2</v>
      </c>
      <c r="Z1883" t="s">
        <v>4250</v>
      </c>
      <c r="AA1883">
        <v>0</v>
      </c>
      <c r="AB1883">
        <v>3</v>
      </c>
      <c r="AC1883">
        <v>4.6572142857142858</v>
      </c>
      <c r="AE1883" t="s">
        <v>7949</v>
      </c>
      <c r="AH1883">
        <v>0</v>
      </c>
      <c r="AI1883">
        <v>0</v>
      </c>
    </row>
    <row r="1884" spans="2:35" x14ac:dyDescent="0.25">
      <c r="B1884">
        <v>24</v>
      </c>
      <c r="H1884">
        <v>5</v>
      </c>
      <c r="I1884" t="s">
        <v>22084</v>
      </c>
      <c r="J1884" t="s">
        <v>22089</v>
      </c>
      <c r="L1884" t="s">
        <v>22139</v>
      </c>
      <c r="M1884" t="s">
        <v>22199</v>
      </c>
      <c r="N1884" t="s">
        <v>22917</v>
      </c>
      <c r="O1884" t="s">
        <v>27197</v>
      </c>
      <c r="P1884">
        <v>6</v>
      </c>
      <c r="Q1884">
        <v>2</v>
      </c>
      <c r="R1884">
        <v>3.28</v>
      </c>
      <c r="S1884">
        <v>3.28</v>
      </c>
      <c r="T1884">
        <v>422.28</v>
      </c>
      <c r="U1884">
        <v>93.26</v>
      </c>
      <c r="V1884">
        <v>3.42</v>
      </c>
      <c r="W1884">
        <v>10.210000000000001</v>
      </c>
      <c r="X1884">
        <v>4.25</v>
      </c>
      <c r="Y1884">
        <v>2</v>
      </c>
      <c r="Z1884" t="s">
        <v>4250</v>
      </c>
      <c r="AA1884">
        <v>0</v>
      </c>
      <c r="AB1884">
        <v>3</v>
      </c>
      <c r="AC1884">
        <v>4.1664761904761907</v>
      </c>
      <c r="AE1884" t="s">
        <v>7949</v>
      </c>
      <c r="AH1884">
        <v>0</v>
      </c>
      <c r="AI1884">
        <v>0</v>
      </c>
    </row>
    <row r="1885" spans="2:35" x14ac:dyDescent="0.25">
      <c r="B1885">
        <v>7</v>
      </c>
      <c r="H1885">
        <v>5</v>
      </c>
      <c r="I1885" t="s">
        <v>22084</v>
      </c>
      <c r="J1885" t="s">
        <v>22089</v>
      </c>
      <c r="L1885" t="s">
        <v>22139</v>
      </c>
      <c r="M1885" t="s">
        <v>22199</v>
      </c>
      <c r="N1885" t="s">
        <v>22918</v>
      </c>
      <c r="O1885" t="s">
        <v>27198</v>
      </c>
      <c r="P1885">
        <v>5</v>
      </c>
      <c r="Q1885">
        <v>2</v>
      </c>
      <c r="R1885">
        <v>3.77</v>
      </c>
      <c r="S1885">
        <v>3.77</v>
      </c>
      <c r="T1885">
        <v>474.36</v>
      </c>
      <c r="U1885">
        <v>80.62</v>
      </c>
      <c r="V1885">
        <v>5.69</v>
      </c>
      <c r="W1885">
        <v>11.37</v>
      </c>
      <c r="X1885">
        <v>4.26</v>
      </c>
      <c r="Y1885">
        <v>3</v>
      </c>
      <c r="Z1885" t="s">
        <v>4250</v>
      </c>
      <c r="AA1885">
        <v>1</v>
      </c>
      <c r="AB1885">
        <v>3</v>
      </c>
      <c r="AC1885">
        <v>3.4131428571428568</v>
      </c>
      <c r="AE1885" t="s">
        <v>7949</v>
      </c>
      <c r="AH1885">
        <v>0</v>
      </c>
      <c r="AI1885">
        <v>0</v>
      </c>
    </row>
    <row r="1886" spans="2:35" x14ac:dyDescent="0.25">
      <c r="B1886">
        <v>14</v>
      </c>
      <c r="H1886">
        <v>5</v>
      </c>
      <c r="I1886" t="s">
        <v>22084</v>
      </c>
      <c r="J1886" t="s">
        <v>22089</v>
      </c>
      <c r="L1886" t="s">
        <v>22139</v>
      </c>
      <c r="M1886" t="s">
        <v>22199</v>
      </c>
      <c r="N1886" t="s">
        <v>22919</v>
      </c>
      <c r="O1886" t="s">
        <v>27199</v>
      </c>
      <c r="P1886">
        <v>8</v>
      </c>
      <c r="Q1886">
        <v>2</v>
      </c>
      <c r="R1886">
        <v>3.21</v>
      </c>
      <c r="S1886">
        <v>3.21</v>
      </c>
      <c r="T1886">
        <v>404.88</v>
      </c>
      <c r="U1886">
        <v>115.38</v>
      </c>
      <c r="V1886">
        <v>2.97</v>
      </c>
      <c r="W1886">
        <v>9.81</v>
      </c>
      <c r="X1886">
        <v>4.03</v>
      </c>
      <c r="Y1886">
        <v>2</v>
      </c>
      <c r="Z1886" t="s">
        <v>4250</v>
      </c>
      <c r="AA1886">
        <v>0</v>
      </c>
      <c r="AB1886">
        <v>4</v>
      </c>
      <c r="AC1886">
        <v>3.6234285714285721</v>
      </c>
      <c r="AE1886" t="s">
        <v>7949</v>
      </c>
      <c r="AH1886">
        <v>0</v>
      </c>
      <c r="AI1886">
        <v>0</v>
      </c>
    </row>
    <row r="1887" spans="2:35" x14ac:dyDescent="0.25">
      <c r="B1887">
        <v>22</v>
      </c>
      <c r="H1887">
        <v>5</v>
      </c>
      <c r="I1887" t="s">
        <v>22084</v>
      </c>
      <c r="J1887" t="s">
        <v>22089</v>
      </c>
      <c r="L1887" t="s">
        <v>22139</v>
      </c>
      <c r="M1887" t="s">
        <v>22199</v>
      </c>
      <c r="N1887" t="s">
        <v>22920</v>
      </c>
      <c r="O1887" t="s">
        <v>27200</v>
      </c>
      <c r="P1887">
        <v>7</v>
      </c>
      <c r="Q1887">
        <v>2</v>
      </c>
      <c r="R1887">
        <v>1.95</v>
      </c>
      <c r="S1887">
        <v>1.95</v>
      </c>
      <c r="T1887">
        <v>416.87</v>
      </c>
      <c r="U1887">
        <v>117.05</v>
      </c>
      <c r="V1887">
        <v>3.57</v>
      </c>
      <c r="W1887">
        <v>8.92</v>
      </c>
      <c r="X1887">
        <v>4.0599999999999996</v>
      </c>
      <c r="Y1887">
        <v>2</v>
      </c>
      <c r="Z1887" t="s">
        <v>4250</v>
      </c>
      <c r="AA1887">
        <v>0</v>
      </c>
      <c r="AB1887">
        <v>3</v>
      </c>
      <c r="AC1887">
        <v>4.1921190476190473</v>
      </c>
      <c r="AE1887" t="s">
        <v>7949</v>
      </c>
      <c r="AH1887">
        <v>0</v>
      </c>
      <c r="AI1887">
        <v>0</v>
      </c>
    </row>
    <row r="1888" spans="2:35" x14ac:dyDescent="0.25">
      <c r="B1888">
        <v>36</v>
      </c>
      <c r="H1888">
        <v>5</v>
      </c>
      <c r="I1888" t="s">
        <v>22084</v>
      </c>
      <c r="J1888" t="s">
        <v>22089</v>
      </c>
      <c r="L1888" t="s">
        <v>22139</v>
      </c>
      <c r="M1888" t="s">
        <v>22199</v>
      </c>
      <c r="N1888" t="s">
        <v>22921</v>
      </c>
      <c r="O1888" t="s">
        <v>27201</v>
      </c>
      <c r="P1888">
        <v>8</v>
      </c>
      <c r="Q1888">
        <v>2</v>
      </c>
      <c r="R1888">
        <v>3.79</v>
      </c>
      <c r="S1888">
        <v>3.79</v>
      </c>
      <c r="T1888">
        <v>384.47</v>
      </c>
      <c r="U1888">
        <v>115.38</v>
      </c>
      <c r="V1888">
        <v>2.62</v>
      </c>
      <c r="W1888">
        <v>10.69</v>
      </c>
      <c r="X1888">
        <v>4.68</v>
      </c>
      <c r="Y1888">
        <v>2</v>
      </c>
      <c r="Z1888" t="s">
        <v>4250</v>
      </c>
      <c r="AA1888">
        <v>0</v>
      </c>
      <c r="AB1888">
        <v>4</v>
      </c>
      <c r="AC1888">
        <v>3.1892142857142858</v>
      </c>
      <c r="AE1888" t="s">
        <v>7949</v>
      </c>
      <c r="AH1888">
        <v>0</v>
      </c>
      <c r="AI1888">
        <v>0</v>
      </c>
    </row>
    <row r="1889" spans="2:35" x14ac:dyDescent="0.25">
      <c r="B1889">
        <v>63</v>
      </c>
      <c r="H1889">
        <v>5</v>
      </c>
      <c r="I1889" t="s">
        <v>22084</v>
      </c>
      <c r="J1889" t="s">
        <v>22089</v>
      </c>
      <c r="L1889" t="s">
        <v>22139</v>
      </c>
      <c r="M1889" t="s">
        <v>22199</v>
      </c>
      <c r="N1889" t="s">
        <v>22922</v>
      </c>
      <c r="O1889" t="s">
        <v>27202</v>
      </c>
      <c r="P1889">
        <v>8</v>
      </c>
      <c r="Q1889">
        <v>2</v>
      </c>
      <c r="R1889">
        <v>3.26</v>
      </c>
      <c r="S1889">
        <v>3.27</v>
      </c>
      <c r="T1889">
        <v>370.44</v>
      </c>
      <c r="U1889">
        <v>115.38</v>
      </c>
      <c r="V1889">
        <v>2.31</v>
      </c>
      <c r="W1889">
        <v>10.69</v>
      </c>
      <c r="X1889">
        <v>4.66</v>
      </c>
      <c r="Y1889">
        <v>2</v>
      </c>
      <c r="Z1889" t="s">
        <v>4250</v>
      </c>
      <c r="AA1889">
        <v>0</v>
      </c>
      <c r="AB1889">
        <v>4</v>
      </c>
      <c r="AC1889">
        <v>3.8144285714285719</v>
      </c>
      <c r="AE1889" t="s">
        <v>7949</v>
      </c>
      <c r="AH1889">
        <v>0</v>
      </c>
      <c r="AI1889">
        <v>0</v>
      </c>
    </row>
    <row r="1890" spans="2:35" x14ac:dyDescent="0.25">
      <c r="B1890">
        <v>102</v>
      </c>
      <c r="H1890">
        <v>5</v>
      </c>
      <c r="I1890" t="s">
        <v>22084</v>
      </c>
      <c r="J1890" t="s">
        <v>22089</v>
      </c>
      <c r="L1890" t="s">
        <v>22139</v>
      </c>
      <c r="M1890" t="s">
        <v>22199</v>
      </c>
      <c r="N1890" t="s">
        <v>22923</v>
      </c>
      <c r="O1890" t="s">
        <v>27203</v>
      </c>
      <c r="P1890">
        <v>6</v>
      </c>
      <c r="Q1890">
        <v>2</v>
      </c>
      <c r="R1890">
        <v>4.34</v>
      </c>
      <c r="S1890">
        <v>4.34</v>
      </c>
      <c r="T1890">
        <v>441.87</v>
      </c>
      <c r="U1890">
        <v>93.26</v>
      </c>
      <c r="V1890">
        <v>4.58</v>
      </c>
      <c r="W1890">
        <v>10.06</v>
      </c>
      <c r="X1890">
        <v>4.6900000000000004</v>
      </c>
      <c r="Y1890">
        <v>2</v>
      </c>
      <c r="Z1890" t="s">
        <v>4250</v>
      </c>
      <c r="AA1890">
        <v>0</v>
      </c>
      <c r="AB1890">
        <v>3</v>
      </c>
      <c r="AC1890">
        <v>3.1365476190476191</v>
      </c>
      <c r="AE1890" t="s">
        <v>7949</v>
      </c>
      <c r="AH1890">
        <v>0</v>
      </c>
      <c r="AI1890">
        <v>0</v>
      </c>
    </row>
    <row r="1891" spans="2:35" x14ac:dyDescent="0.25">
      <c r="B1891">
        <v>14</v>
      </c>
      <c r="H1891">
        <v>7</v>
      </c>
      <c r="I1891" t="s">
        <v>22084</v>
      </c>
      <c r="J1891" t="s">
        <v>22089</v>
      </c>
      <c r="L1891" t="s">
        <v>22140</v>
      </c>
      <c r="M1891" t="s">
        <v>22199</v>
      </c>
      <c r="N1891" t="s">
        <v>23774</v>
      </c>
      <c r="O1891" t="s">
        <v>28054</v>
      </c>
      <c r="P1891">
        <v>8</v>
      </c>
      <c r="Q1891">
        <v>2</v>
      </c>
      <c r="R1891">
        <v>0.9</v>
      </c>
      <c r="S1891">
        <v>1.29</v>
      </c>
      <c r="T1891">
        <v>412.45</v>
      </c>
      <c r="U1891">
        <v>132.03</v>
      </c>
      <c r="V1891">
        <v>1.1499999999999999</v>
      </c>
      <c r="W1891">
        <v>9.83</v>
      </c>
      <c r="X1891">
        <v>7.49</v>
      </c>
      <c r="Y1891">
        <v>2</v>
      </c>
      <c r="Z1891" t="s">
        <v>4250</v>
      </c>
      <c r="AA1891">
        <v>0</v>
      </c>
      <c r="AB1891">
        <v>7</v>
      </c>
      <c r="AC1891">
        <v>4.1253571428571432</v>
      </c>
      <c r="AE1891" t="s">
        <v>7949</v>
      </c>
      <c r="AH1891">
        <v>0</v>
      </c>
      <c r="AI1891">
        <v>0</v>
      </c>
    </row>
    <row r="1892" spans="2:35" x14ac:dyDescent="0.25">
      <c r="B1892">
        <v>56</v>
      </c>
      <c r="H1892">
        <v>7</v>
      </c>
      <c r="I1892" t="s">
        <v>22084</v>
      </c>
      <c r="J1892" t="s">
        <v>22089</v>
      </c>
      <c r="L1892" t="s">
        <v>22140</v>
      </c>
      <c r="M1892" t="s">
        <v>22199</v>
      </c>
      <c r="N1892" t="s">
        <v>23775</v>
      </c>
      <c r="O1892" t="s">
        <v>28055</v>
      </c>
      <c r="P1892">
        <v>7</v>
      </c>
      <c r="Q1892">
        <v>2</v>
      </c>
      <c r="R1892">
        <v>1.73</v>
      </c>
      <c r="S1892">
        <v>2.12</v>
      </c>
      <c r="T1892">
        <v>392.42</v>
      </c>
      <c r="U1892">
        <v>122.8</v>
      </c>
      <c r="V1892">
        <v>1.1299999999999999</v>
      </c>
      <c r="W1892">
        <v>9.8000000000000007</v>
      </c>
      <c r="X1892">
        <v>7.49</v>
      </c>
      <c r="Y1892">
        <v>2</v>
      </c>
      <c r="Z1892" t="s">
        <v>4250</v>
      </c>
      <c r="AA1892">
        <v>0</v>
      </c>
      <c r="AB1892">
        <v>5</v>
      </c>
      <c r="AC1892">
        <v>4.2684285714285712</v>
      </c>
      <c r="AE1892" t="s">
        <v>7949</v>
      </c>
      <c r="AH1892">
        <v>0</v>
      </c>
      <c r="AI1892">
        <v>0</v>
      </c>
    </row>
    <row r="1893" spans="2:35" x14ac:dyDescent="0.25">
      <c r="B1893">
        <v>12</v>
      </c>
      <c r="H1893">
        <v>7</v>
      </c>
      <c r="I1893" t="s">
        <v>22084</v>
      </c>
      <c r="J1893" t="s">
        <v>22089</v>
      </c>
      <c r="L1893" t="s">
        <v>22140</v>
      </c>
      <c r="M1893" t="s">
        <v>22199</v>
      </c>
      <c r="N1893" t="s">
        <v>23776</v>
      </c>
      <c r="O1893" t="s">
        <v>28056</v>
      </c>
      <c r="P1893">
        <v>7</v>
      </c>
      <c r="Q1893">
        <v>2</v>
      </c>
      <c r="R1893">
        <v>1.85</v>
      </c>
      <c r="S1893">
        <v>2.19</v>
      </c>
      <c r="T1893">
        <v>406.45</v>
      </c>
      <c r="U1893">
        <v>122.8</v>
      </c>
      <c r="V1893">
        <v>1.52</v>
      </c>
      <c r="W1893">
        <v>9.8000000000000007</v>
      </c>
      <c r="X1893">
        <v>7.49</v>
      </c>
      <c r="Y1893">
        <v>2</v>
      </c>
      <c r="Z1893" t="s">
        <v>4250</v>
      </c>
      <c r="AA1893">
        <v>0</v>
      </c>
      <c r="AB1893">
        <v>5</v>
      </c>
      <c r="AC1893">
        <v>4.1682142857142859</v>
      </c>
      <c r="AE1893" t="s">
        <v>7949</v>
      </c>
      <c r="AH1893">
        <v>0</v>
      </c>
      <c r="AI1893">
        <v>0</v>
      </c>
    </row>
    <row r="1894" spans="2:35" x14ac:dyDescent="0.25">
      <c r="B1894">
        <v>37</v>
      </c>
      <c r="H1894">
        <v>7</v>
      </c>
      <c r="I1894" t="s">
        <v>22084</v>
      </c>
      <c r="J1894" t="s">
        <v>22089</v>
      </c>
      <c r="L1894" t="s">
        <v>22140</v>
      </c>
      <c r="M1894" t="s">
        <v>22199</v>
      </c>
      <c r="N1894" t="s">
        <v>23777</v>
      </c>
      <c r="O1894" t="s">
        <v>28057</v>
      </c>
      <c r="P1894">
        <v>6</v>
      </c>
      <c r="Q1894">
        <v>2</v>
      </c>
      <c r="R1894">
        <v>1.1399999999999999</v>
      </c>
      <c r="S1894">
        <v>1.53</v>
      </c>
      <c r="T1894">
        <v>372.82</v>
      </c>
      <c r="U1894">
        <v>113.57</v>
      </c>
      <c r="V1894">
        <v>1.77</v>
      </c>
      <c r="W1894">
        <v>9.73</v>
      </c>
      <c r="X1894">
        <v>7.49</v>
      </c>
      <c r="Y1894">
        <v>2</v>
      </c>
      <c r="Z1894" t="s">
        <v>4250</v>
      </c>
      <c r="AA1894">
        <v>0</v>
      </c>
      <c r="AB1894">
        <v>3</v>
      </c>
      <c r="AC1894">
        <v>4.6227619047619042</v>
      </c>
      <c r="AE1894" t="s">
        <v>7949</v>
      </c>
      <c r="AH1894">
        <v>0</v>
      </c>
      <c r="AI1894">
        <v>0</v>
      </c>
    </row>
    <row r="1895" spans="2:35" x14ac:dyDescent="0.25">
      <c r="B1895">
        <v>42</v>
      </c>
      <c r="H1895">
        <v>7</v>
      </c>
      <c r="I1895" t="s">
        <v>22084</v>
      </c>
      <c r="J1895" t="s">
        <v>22089</v>
      </c>
      <c r="L1895" t="s">
        <v>22140</v>
      </c>
      <c r="M1895" t="s">
        <v>22199</v>
      </c>
      <c r="N1895" t="s">
        <v>23778</v>
      </c>
      <c r="O1895" t="s">
        <v>28058</v>
      </c>
      <c r="P1895">
        <v>7</v>
      </c>
      <c r="Q1895">
        <v>2</v>
      </c>
      <c r="R1895">
        <v>1.07</v>
      </c>
      <c r="S1895">
        <v>1.46</v>
      </c>
      <c r="T1895">
        <v>368.4</v>
      </c>
      <c r="U1895">
        <v>122.8</v>
      </c>
      <c r="V1895">
        <v>1.1299999999999999</v>
      </c>
      <c r="W1895">
        <v>9.92</v>
      </c>
      <c r="X1895">
        <v>7.49</v>
      </c>
      <c r="Y1895">
        <v>2</v>
      </c>
      <c r="Z1895" t="s">
        <v>4250</v>
      </c>
      <c r="AA1895">
        <v>0</v>
      </c>
      <c r="AB1895">
        <v>4</v>
      </c>
      <c r="AC1895">
        <v>4.4400000000000004</v>
      </c>
      <c r="AE1895" t="s">
        <v>7949</v>
      </c>
      <c r="AH1895">
        <v>0</v>
      </c>
      <c r="AI1895">
        <v>0</v>
      </c>
    </row>
    <row r="1896" spans="2:35" x14ac:dyDescent="0.25">
      <c r="B1896">
        <v>1985</v>
      </c>
      <c r="H1896">
        <v>7</v>
      </c>
      <c r="I1896" t="s">
        <v>22084</v>
      </c>
      <c r="J1896" t="s">
        <v>22089</v>
      </c>
      <c r="L1896" t="s">
        <v>22140</v>
      </c>
      <c r="M1896" t="s">
        <v>22199</v>
      </c>
      <c r="N1896" t="s">
        <v>23779</v>
      </c>
      <c r="O1896" t="s">
        <v>28059</v>
      </c>
      <c r="P1896">
        <v>7</v>
      </c>
      <c r="Q1896">
        <v>3</v>
      </c>
      <c r="R1896">
        <v>1.7</v>
      </c>
      <c r="S1896">
        <v>1.77</v>
      </c>
      <c r="T1896">
        <v>350.38</v>
      </c>
      <c r="U1896">
        <v>115.05</v>
      </c>
      <c r="V1896">
        <v>2.33</v>
      </c>
      <c r="W1896">
        <v>9.9700000000000006</v>
      </c>
      <c r="X1896">
        <v>6.61</v>
      </c>
      <c r="Y1896">
        <v>3</v>
      </c>
      <c r="Z1896" t="s">
        <v>4250</v>
      </c>
      <c r="AA1896">
        <v>0</v>
      </c>
      <c r="AB1896">
        <v>6</v>
      </c>
      <c r="AC1896">
        <v>4.331666666666667</v>
      </c>
      <c r="AE1896" t="s">
        <v>7949</v>
      </c>
      <c r="AH1896">
        <v>0</v>
      </c>
      <c r="AI1896">
        <v>0</v>
      </c>
    </row>
    <row r="1897" spans="2:35" x14ac:dyDescent="0.25">
      <c r="B1897">
        <v>3176</v>
      </c>
      <c r="H1897">
        <v>7</v>
      </c>
      <c r="I1897" t="s">
        <v>22084</v>
      </c>
      <c r="J1897" t="s">
        <v>22089</v>
      </c>
      <c r="L1897" t="s">
        <v>22140</v>
      </c>
      <c r="M1897" t="s">
        <v>22199</v>
      </c>
      <c r="N1897" t="s">
        <v>23780</v>
      </c>
      <c r="O1897" t="s">
        <v>28060</v>
      </c>
      <c r="P1897">
        <v>8</v>
      </c>
      <c r="Q1897">
        <v>3</v>
      </c>
      <c r="R1897">
        <v>1.54</v>
      </c>
      <c r="S1897">
        <v>1.6</v>
      </c>
      <c r="T1897">
        <v>394.44</v>
      </c>
      <c r="U1897">
        <v>124.28</v>
      </c>
      <c r="V1897">
        <v>2.34</v>
      </c>
      <c r="W1897">
        <v>9.8800000000000008</v>
      </c>
      <c r="X1897">
        <v>6.61</v>
      </c>
      <c r="Y1897">
        <v>3</v>
      </c>
      <c r="Z1897" t="s">
        <v>4250</v>
      </c>
      <c r="AA1897">
        <v>0</v>
      </c>
      <c r="AB1897">
        <v>9</v>
      </c>
      <c r="AC1897">
        <v>3.920666666666667</v>
      </c>
      <c r="AE1897" t="s">
        <v>7949</v>
      </c>
      <c r="AH1897">
        <v>0</v>
      </c>
      <c r="AI1897">
        <v>0</v>
      </c>
    </row>
    <row r="1898" spans="2:35" x14ac:dyDescent="0.25">
      <c r="B1898">
        <v>180</v>
      </c>
      <c r="H1898">
        <v>7</v>
      </c>
      <c r="I1898" t="s">
        <v>22084</v>
      </c>
      <c r="J1898" t="s">
        <v>22089</v>
      </c>
      <c r="L1898" t="s">
        <v>22140</v>
      </c>
      <c r="M1898" t="s">
        <v>22199</v>
      </c>
      <c r="N1898" t="s">
        <v>23781</v>
      </c>
      <c r="O1898" t="s">
        <v>28061</v>
      </c>
      <c r="P1898">
        <v>7</v>
      </c>
      <c r="Q1898">
        <v>3</v>
      </c>
      <c r="R1898">
        <v>2.36</v>
      </c>
      <c r="S1898">
        <v>2.4300000000000002</v>
      </c>
      <c r="T1898">
        <v>374.4</v>
      </c>
      <c r="U1898">
        <v>115.05</v>
      </c>
      <c r="V1898">
        <v>2.33</v>
      </c>
      <c r="W1898">
        <v>9.85</v>
      </c>
      <c r="X1898">
        <v>6.61</v>
      </c>
      <c r="Y1898">
        <v>3</v>
      </c>
      <c r="Z1898" t="s">
        <v>4250</v>
      </c>
      <c r="AA1898">
        <v>0</v>
      </c>
      <c r="AB1898">
        <v>7</v>
      </c>
      <c r="AC1898">
        <v>4.0488095238095241</v>
      </c>
      <c r="AE1898" t="s">
        <v>7949</v>
      </c>
      <c r="AH1898">
        <v>0</v>
      </c>
      <c r="AI1898">
        <v>0</v>
      </c>
    </row>
    <row r="1899" spans="2:35" x14ac:dyDescent="0.25">
      <c r="B1899">
        <v>73</v>
      </c>
      <c r="H1899">
        <v>7</v>
      </c>
      <c r="I1899" t="s">
        <v>22084</v>
      </c>
      <c r="J1899" t="s">
        <v>22089</v>
      </c>
      <c r="L1899" t="s">
        <v>22140</v>
      </c>
      <c r="M1899" t="s">
        <v>22199</v>
      </c>
      <c r="N1899" t="s">
        <v>23782</v>
      </c>
      <c r="O1899" t="s">
        <v>28062</v>
      </c>
      <c r="P1899">
        <v>7</v>
      </c>
      <c r="Q1899">
        <v>3</v>
      </c>
      <c r="R1899">
        <v>2.4300000000000002</v>
      </c>
      <c r="S1899">
        <v>2.5099999999999998</v>
      </c>
      <c r="T1899">
        <v>388.43</v>
      </c>
      <c r="U1899">
        <v>115.05</v>
      </c>
      <c r="V1899">
        <v>2.72</v>
      </c>
      <c r="W1899">
        <v>9.85</v>
      </c>
      <c r="X1899">
        <v>6.61</v>
      </c>
      <c r="Y1899">
        <v>3</v>
      </c>
      <c r="Z1899" t="s">
        <v>4250</v>
      </c>
      <c r="AA1899">
        <v>0</v>
      </c>
      <c r="AB1899">
        <v>7</v>
      </c>
      <c r="AC1899">
        <v>3.913595238095239</v>
      </c>
      <c r="AE1899" t="s">
        <v>7949</v>
      </c>
      <c r="AH1899">
        <v>0</v>
      </c>
      <c r="AI1899">
        <v>0</v>
      </c>
    </row>
    <row r="1900" spans="2:35" x14ac:dyDescent="0.25">
      <c r="B1900">
        <v>70</v>
      </c>
      <c r="H1900">
        <v>4.5</v>
      </c>
      <c r="J1900" t="s">
        <v>22089</v>
      </c>
      <c r="L1900" t="s">
        <v>22141</v>
      </c>
      <c r="M1900" t="s">
        <v>22213</v>
      </c>
      <c r="N1900" t="s">
        <v>23783</v>
      </c>
      <c r="O1900" t="s">
        <v>28063</v>
      </c>
      <c r="P1900">
        <v>5</v>
      </c>
      <c r="Q1900">
        <v>2</v>
      </c>
      <c r="R1900">
        <v>-2.02</v>
      </c>
      <c r="S1900">
        <v>-2.02</v>
      </c>
      <c r="T1900">
        <v>406.86</v>
      </c>
      <c r="U1900">
        <v>72.53</v>
      </c>
      <c r="V1900">
        <v>3.91</v>
      </c>
      <c r="X1900">
        <v>4.72</v>
      </c>
      <c r="Y1900">
        <v>2</v>
      </c>
      <c r="Z1900" t="s">
        <v>4250</v>
      </c>
      <c r="AA1900">
        <v>0</v>
      </c>
      <c r="AB1900">
        <v>3</v>
      </c>
      <c r="AC1900">
        <v>5.165285714285714</v>
      </c>
      <c r="AE1900" t="s">
        <v>7949</v>
      </c>
      <c r="AH1900">
        <v>0</v>
      </c>
      <c r="AI1900">
        <v>0</v>
      </c>
    </row>
    <row r="1901" spans="2:35" x14ac:dyDescent="0.25">
      <c r="B1901">
        <v>40</v>
      </c>
      <c r="H1901">
        <v>4.5</v>
      </c>
      <c r="J1901" t="s">
        <v>22089</v>
      </c>
      <c r="L1901" t="s">
        <v>22141</v>
      </c>
      <c r="M1901" t="s">
        <v>22213</v>
      </c>
      <c r="N1901" t="s">
        <v>23784</v>
      </c>
      <c r="O1901" t="s">
        <v>28064</v>
      </c>
      <c r="P1901">
        <v>6</v>
      </c>
      <c r="Q1901">
        <v>2</v>
      </c>
      <c r="R1901">
        <v>-3.43</v>
      </c>
      <c r="S1901">
        <v>-3.42</v>
      </c>
      <c r="T1901">
        <v>419.81</v>
      </c>
      <c r="U1901">
        <v>77.459999999999994</v>
      </c>
      <c r="V1901">
        <v>3.62</v>
      </c>
      <c r="X1901">
        <v>4.79</v>
      </c>
      <c r="Y1901">
        <v>2</v>
      </c>
      <c r="Z1901" t="s">
        <v>4250</v>
      </c>
      <c r="AA1901">
        <v>0</v>
      </c>
      <c r="AB1901">
        <v>5</v>
      </c>
      <c r="AC1901">
        <v>5.0727857142857147</v>
      </c>
      <c r="AE1901" t="s">
        <v>7949</v>
      </c>
      <c r="AH1901">
        <v>0</v>
      </c>
      <c r="AI1901">
        <v>0</v>
      </c>
    </row>
    <row r="1902" spans="2:35" x14ac:dyDescent="0.25">
      <c r="B1902">
        <v>580</v>
      </c>
      <c r="H1902">
        <v>4.5</v>
      </c>
      <c r="J1902" t="s">
        <v>22089</v>
      </c>
      <c r="L1902" t="s">
        <v>22141</v>
      </c>
      <c r="M1902" t="s">
        <v>22213</v>
      </c>
      <c r="N1902" t="s">
        <v>23785</v>
      </c>
      <c r="O1902" t="s">
        <v>28065</v>
      </c>
      <c r="P1902">
        <v>5</v>
      </c>
      <c r="Q1902">
        <v>2</v>
      </c>
      <c r="R1902">
        <v>-4.18</v>
      </c>
      <c r="S1902">
        <v>-4.18</v>
      </c>
      <c r="T1902">
        <v>325.36</v>
      </c>
      <c r="U1902">
        <v>68.87</v>
      </c>
      <c r="V1902">
        <v>1.97</v>
      </c>
      <c r="X1902">
        <v>5.0999999999999996</v>
      </c>
      <c r="Y1902">
        <v>1</v>
      </c>
      <c r="Z1902" t="s">
        <v>4250</v>
      </c>
      <c r="AA1902">
        <v>0</v>
      </c>
      <c r="AB1902">
        <v>3</v>
      </c>
      <c r="AC1902">
        <v>5.5</v>
      </c>
      <c r="AE1902" t="s">
        <v>7949</v>
      </c>
      <c r="AH1902">
        <v>0</v>
      </c>
      <c r="AI1902">
        <v>0</v>
      </c>
    </row>
    <row r="1903" spans="2:35" x14ac:dyDescent="0.25">
      <c r="B1903">
        <v>400</v>
      </c>
      <c r="H1903">
        <v>4.5</v>
      </c>
      <c r="J1903" t="s">
        <v>22089</v>
      </c>
      <c r="L1903" t="s">
        <v>22141</v>
      </c>
      <c r="M1903" t="s">
        <v>22213</v>
      </c>
      <c r="N1903" t="s">
        <v>23786</v>
      </c>
      <c r="O1903" t="s">
        <v>28066</v>
      </c>
      <c r="P1903">
        <v>5</v>
      </c>
      <c r="Q1903">
        <v>2</v>
      </c>
      <c r="R1903">
        <v>-2.89</v>
      </c>
      <c r="S1903">
        <v>-2.88</v>
      </c>
      <c r="T1903">
        <v>339.39</v>
      </c>
      <c r="U1903">
        <v>68.87</v>
      </c>
      <c r="V1903">
        <v>2.36</v>
      </c>
      <c r="X1903">
        <v>5.1100000000000003</v>
      </c>
      <c r="Y1903">
        <v>1</v>
      </c>
      <c r="Z1903" t="s">
        <v>4250</v>
      </c>
      <c r="AA1903">
        <v>0</v>
      </c>
      <c r="AB1903">
        <v>3</v>
      </c>
      <c r="AC1903">
        <v>5.5</v>
      </c>
      <c r="AE1903" t="s">
        <v>7949</v>
      </c>
      <c r="AH1903">
        <v>0</v>
      </c>
      <c r="AI1903">
        <v>0</v>
      </c>
    </row>
    <row r="1904" spans="2:35" x14ac:dyDescent="0.25">
      <c r="B1904">
        <v>2400</v>
      </c>
      <c r="H1904">
        <v>4.5</v>
      </c>
      <c r="J1904" t="s">
        <v>22089</v>
      </c>
      <c r="L1904" t="s">
        <v>22141</v>
      </c>
      <c r="M1904" t="s">
        <v>22213</v>
      </c>
      <c r="N1904" t="s">
        <v>23787</v>
      </c>
      <c r="O1904" t="s">
        <v>28067</v>
      </c>
      <c r="P1904">
        <v>5</v>
      </c>
      <c r="Q1904">
        <v>2</v>
      </c>
      <c r="R1904">
        <v>-4.55</v>
      </c>
      <c r="S1904">
        <v>-4.54</v>
      </c>
      <c r="T1904">
        <v>339.39</v>
      </c>
      <c r="U1904">
        <v>68.87</v>
      </c>
      <c r="V1904">
        <v>2.36</v>
      </c>
      <c r="X1904">
        <v>4.8899999999999997</v>
      </c>
      <c r="Y1904">
        <v>1</v>
      </c>
      <c r="Z1904" t="s">
        <v>4250</v>
      </c>
      <c r="AA1904">
        <v>0</v>
      </c>
      <c r="AB1904">
        <v>3</v>
      </c>
      <c r="AC1904">
        <v>5.5</v>
      </c>
      <c r="AE1904" t="s">
        <v>7949</v>
      </c>
      <c r="AH1904">
        <v>0</v>
      </c>
      <c r="AI1904">
        <v>0</v>
      </c>
    </row>
    <row r="1905" spans="2:35" x14ac:dyDescent="0.25">
      <c r="B1905">
        <v>30</v>
      </c>
      <c r="H1905">
        <v>4.5</v>
      </c>
      <c r="J1905" t="s">
        <v>22089</v>
      </c>
      <c r="L1905" t="s">
        <v>22141</v>
      </c>
      <c r="M1905" t="s">
        <v>22213</v>
      </c>
      <c r="N1905" t="s">
        <v>23788</v>
      </c>
      <c r="O1905" t="s">
        <v>28068</v>
      </c>
      <c r="P1905">
        <v>6</v>
      </c>
      <c r="Q1905">
        <v>2</v>
      </c>
      <c r="R1905">
        <v>-3.46</v>
      </c>
      <c r="S1905">
        <v>-3.46</v>
      </c>
      <c r="T1905">
        <v>437.8</v>
      </c>
      <c r="U1905">
        <v>77.459999999999994</v>
      </c>
      <c r="V1905">
        <v>3.92</v>
      </c>
      <c r="X1905">
        <v>3.01</v>
      </c>
      <c r="Y1905">
        <v>2</v>
      </c>
      <c r="Z1905" t="s">
        <v>4250</v>
      </c>
      <c r="AA1905">
        <v>0</v>
      </c>
      <c r="AB1905">
        <v>5</v>
      </c>
      <c r="AC1905">
        <v>4.944285714285714</v>
      </c>
      <c r="AE1905" t="s">
        <v>7949</v>
      </c>
      <c r="AH1905">
        <v>0</v>
      </c>
      <c r="AI1905">
        <v>0</v>
      </c>
    </row>
    <row r="1906" spans="2:35" x14ac:dyDescent="0.25">
      <c r="B1906">
        <v>170</v>
      </c>
      <c r="H1906">
        <v>4.5</v>
      </c>
      <c r="J1906" t="s">
        <v>22089</v>
      </c>
      <c r="L1906" t="s">
        <v>22141</v>
      </c>
      <c r="M1906" t="s">
        <v>22213</v>
      </c>
      <c r="N1906" t="s">
        <v>23789</v>
      </c>
      <c r="O1906" t="s">
        <v>28069</v>
      </c>
      <c r="P1906">
        <v>6</v>
      </c>
      <c r="Q1906">
        <v>2</v>
      </c>
      <c r="R1906">
        <v>-2.94</v>
      </c>
      <c r="S1906">
        <v>-2.94</v>
      </c>
      <c r="T1906">
        <v>451.83</v>
      </c>
      <c r="U1906">
        <v>77.459999999999994</v>
      </c>
      <c r="V1906">
        <v>4.3099999999999996</v>
      </c>
      <c r="X1906">
        <v>3.01</v>
      </c>
      <c r="Y1906">
        <v>2</v>
      </c>
      <c r="Z1906" t="s">
        <v>4250</v>
      </c>
      <c r="AA1906">
        <v>0</v>
      </c>
      <c r="AB1906">
        <v>6</v>
      </c>
      <c r="AC1906">
        <v>4.8440714285714286</v>
      </c>
      <c r="AE1906" t="s">
        <v>7949</v>
      </c>
      <c r="AH1906">
        <v>0</v>
      </c>
      <c r="AI1906">
        <v>0</v>
      </c>
    </row>
    <row r="1907" spans="2:35" x14ac:dyDescent="0.25">
      <c r="B1907">
        <v>90</v>
      </c>
      <c r="H1907">
        <v>4.5</v>
      </c>
      <c r="J1907" t="s">
        <v>22089</v>
      </c>
      <c r="L1907" t="s">
        <v>22141</v>
      </c>
      <c r="M1907" t="s">
        <v>22213</v>
      </c>
      <c r="N1907" t="s">
        <v>23790</v>
      </c>
      <c r="O1907" t="s">
        <v>28070</v>
      </c>
      <c r="P1907">
        <v>5</v>
      </c>
      <c r="Q1907">
        <v>2</v>
      </c>
      <c r="R1907">
        <v>-2.0499999999999998</v>
      </c>
      <c r="S1907">
        <v>-2.0499999999999998</v>
      </c>
      <c r="T1907">
        <v>424.85</v>
      </c>
      <c r="U1907">
        <v>72.53</v>
      </c>
      <c r="V1907">
        <v>4.21</v>
      </c>
      <c r="X1907">
        <v>3.3</v>
      </c>
      <c r="Y1907">
        <v>2</v>
      </c>
      <c r="Z1907" t="s">
        <v>4250</v>
      </c>
      <c r="AA1907">
        <v>0</v>
      </c>
      <c r="AB1907">
        <v>3</v>
      </c>
      <c r="AC1907">
        <v>5.0367857142857142</v>
      </c>
      <c r="AE1907" t="s">
        <v>7949</v>
      </c>
      <c r="AH1907">
        <v>0</v>
      </c>
      <c r="AI1907">
        <v>0</v>
      </c>
    </row>
    <row r="1908" spans="2:35" x14ac:dyDescent="0.25">
      <c r="B1908">
        <v>2100</v>
      </c>
      <c r="H1908">
        <v>4.5</v>
      </c>
      <c r="J1908" t="s">
        <v>22089</v>
      </c>
      <c r="L1908" t="s">
        <v>22141</v>
      </c>
      <c r="M1908" t="s">
        <v>22213</v>
      </c>
      <c r="N1908" t="s">
        <v>23791</v>
      </c>
      <c r="O1908" t="s">
        <v>28071</v>
      </c>
      <c r="P1908">
        <v>5</v>
      </c>
      <c r="Q1908">
        <v>2</v>
      </c>
      <c r="R1908">
        <v>-2.0499999999999998</v>
      </c>
      <c r="S1908">
        <v>-2.0499999999999998</v>
      </c>
      <c r="T1908">
        <v>424.85</v>
      </c>
      <c r="U1908">
        <v>72.53</v>
      </c>
      <c r="V1908">
        <v>4.21</v>
      </c>
      <c r="X1908">
        <v>3.3</v>
      </c>
      <c r="Y1908">
        <v>2</v>
      </c>
      <c r="Z1908" t="s">
        <v>4250</v>
      </c>
      <c r="AA1908">
        <v>0</v>
      </c>
      <c r="AB1908">
        <v>3</v>
      </c>
      <c r="AC1908">
        <v>5.0367857142857142</v>
      </c>
      <c r="AE1908" t="s">
        <v>7949</v>
      </c>
      <c r="AH1908">
        <v>0</v>
      </c>
      <c r="AI1908">
        <v>0</v>
      </c>
    </row>
    <row r="1909" spans="2:35" x14ac:dyDescent="0.25">
      <c r="B1909">
        <v>700</v>
      </c>
      <c r="H1909">
        <v>4.5</v>
      </c>
      <c r="J1909" t="s">
        <v>22089</v>
      </c>
      <c r="L1909" t="s">
        <v>22141</v>
      </c>
      <c r="M1909" t="s">
        <v>22213</v>
      </c>
      <c r="N1909" t="s">
        <v>23792</v>
      </c>
      <c r="O1909" t="s">
        <v>28072</v>
      </c>
      <c r="P1909">
        <v>5</v>
      </c>
      <c r="Q1909">
        <v>2</v>
      </c>
      <c r="R1909">
        <v>-0.87</v>
      </c>
      <c r="S1909">
        <v>-0.87</v>
      </c>
      <c r="T1909">
        <v>374.37</v>
      </c>
      <c r="U1909">
        <v>83.43</v>
      </c>
      <c r="V1909">
        <v>3.68</v>
      </c>
      <c r="X1909">
        <v>2.97</v>
      </c>
      <c r="Y1909">
        <v>2</v>
      </c>
      <c r="Z1909" t="s">
        <v>4250</v>
      </c>
      <c r="AA1909">
        <v>0</v>
      </c>
      <c r="AB1909">
        <v>3</v>
      </c>
      <c r="AC1909">
        <v>5.3973571428571434</v>
      </c>
      <c r="AE1909" t="s">
        <v>7949</v>
      </c>
      <c r="AH1909">
        <v>0</v>
      </c>
      <c r="AI1909">
        <v>0</v>
      </c>
    </row>
    <row r="1910" spans="2:35" x14ac:dyDescent="0.25">
      <c r="B1910">
        <v>120</v>
      </c>
      <c r="H1910">
        <v>4.5</v>
      </c>
      <c r="J1910" t="s">
        <v>22089</v>
      </c>
      <c r="L1910" t="s">
        <v>22141</v>
      </c>
      <c r="M1910" t="s">
        <v>22213</v>
      </c>
      <c r="N1910" t="s">
        <v>23793</v>
      </c>
      <c r="O1910" t="s">
        <v>28073</v>
      </c>
      <c r="P1910">
        <v>6</v>
      </c>
      <c r="Q1910">
        <v>2</v>
      </c>
      <c r="R1910">
        <v>-2.25</v>
      </c>
      <c r="S1910">
        <v>-2.25</v>
      </c>
      <c r="T1910">
        <v>443.47</v>
      </c>
      <c r="U1910">
        <v>96.32</v>
      </c>
      <c r="V1910">
        <v>4.21</v>
      </c>
      <c r="X1910">
        <v>3.01</v>
      </c>
      <c r="Y1910">
        <v>2</v>
      </c>
      <c r="Z1910" t="s">
        <v>4250</v>
      </c>
      <c r="AA1910">
        <v>0</v>
      </c>
      <c r="AB1910">
        <v>3</v>
      </c>
      <c r="AC1910">
        <v>4.6931190476190476</v>
      </c>
      <c r="AE1910" t="s">
        <v>7949</v>
      </c>
      <c r="AH1910">
        <v>0</v>
      </c>
      <c r="AI1910">
        <v>0</v>
      </c>
    </row>
    <row r="1911" spans="2:35" x14ac:dyDescent="0.25">
      <c r="B1911">
        <v>310</v>
      </c>
      <c r="H1911">
        <v>4.5</v>
      </c>
      <c r="J1911" t="s">
        <v>22089</v>
      </c>
      <c r="L1911" t="s">
        <v>22141</v>
      </c>
      <c r="M1911" t="s">
        <v>22213</v>
      </c>
      <c r="N1911" t="s">
        <v>23794</v>
      </c>
      <c r="O1911" t="s">
        <v>28074</v>
      </c>
      <c r="P1911">
        <v>6</v>
      </c>
      <c r="Q1911">
        <v>2</v>
      </c>
      <c r="R1911">
        <v>-2.25</v>
      </c>
      <c r="S1911">
        <v>-2.25</v>
      </c>
      <c r="T1911">
        <v>443.47</v>
      </c>
      <c r="U1911">
        <v>96.32</v>
      </c>
      <c r="V1911">
        <v>4.21</v>
      </c>
      <c r="X1911">
        <v>3.01</v>
      </c>
      <c r="Y1911">
        <v>2</v>
      </c>
      <c r="Z1911" t="s">
        <v>4250</v>
      </c>
      <c r="AA1911">
        <v>0</v>
      </c>
      <c r="AB1911">
        <v>3</v>
      </c>
      <c r="AC1911">
        <v>4.6931190476190476</v>
      </c>
      <c r="AE1911" t="s">
        <v>7949</v>
      </c>
      <c r="AH1911">
        <v>0</v>
      </c>
      <c r="AI1911">
        <v>0</v>
      </c>
    </row>
    <row r="1912" spans="2:35" x14ac:dyDescent="0.25">
      <c r="B1912">
        <v>71</v>
      </c>
      <c r="H1912">
        <v>4.5</v>
      </c>
      <c r="J1912" t="s">
        <v>22089</v>
      </c>
      <c r="L1912" t="s">
        <v>22141</v>
      </c>
      <c r="M1912" t="s">
        <v>22213</v>
      </c>
      <c r="N1912" t="s">
        <v>23795</v>
      </c>
      <c r="O1912" t="s">
        <v>28075</v>
      </c>
      <c r="P1912">
        <v>5</v>
      </c>
      <c r="Q1912">
        <v>2</v>
      </c>
      <c r="R1912">
        <v>-1.1399999999999999</v>
      </c>
      <c r="S1912">
        <v>-1.1399999999999999</v>
      </c>
      <c r="T1912">
        <v>452.91</v>
      </c>
      <c r="U1912">
        <v>72.53</v>
      </c>
      <c r="V1912">
        <v>4.99</v>
      </c>
      <c r="X1912">
        <v>3.3</v>
      </c>
      <c r="Y1912">
        <v>2</v>
      </c>
      <c r="Z1912" t="s">
        <v>4250</v>
      </c>
      <c r="AA1912">
        <v>0</v>
      </c>
      <c r="AB1912">
        <v>3</v>
      </c>
      <c r="AC1912">
        <v>4.8363571428571426</v>
      </c>
      <c r="AE1912" t="s">
        <v>7949</v>
      </c>
      <c r="AH1912">
        <v>0</v>
      </c>
      <c r="AI1912">
        <v>0</v>
      </c>
    </row>
    <row r="1913" spans="2:35" x14ac:dyDescent="0.25">
      <c r="B1913">
        <v>40</v>
      </c>
      <c r="H1913">
        <v>4.5</v>
      </c>
      <c r="J1913" t="s">
        <v>22089</v>
      </c>
      <c r="L1913" t="s">
        <v>22141</v>
      </c>
      <c r="M1913" t="s">
        <v>22213</v>
      </c>
      <c r="N1913" t="s">
        <v>23796</v>
      </c>
      <c r="O1913" t="s">
        <v>28076</v>
      </c>
      <c r="P1913">
        <v>6</v>
      </c>
      <c r="Q1913">
        <v>2</v>
      </c>
      <c r="R1913">
        <v>-0.83</v>
      </c>
      <c r="S1913">
        <v>-0.83</v>
      </c>
      <c r="T1913">
        <v>454.88</v>
      </c>
      <c r="U1913">
        <v>81.760000000000005</v>
      </c>
      <c r="V1913">
        <v>4.4400000000000004</v>
      </c>
      <c r="X1913">
        <v>3.04</v>
      </c>
      <c r="Y1913">
        <v>2</v>
      </c>
      <c r="Z1913" t="s">
        <v>4250</v>
      </c>
      <c r="AA1913">
        <v>0</v>
      </c>
      <c r="AB1913">
        <v>3</v>
      </c>
      <c r="AC1913">
        <v>4.8222857142857141</v>
      </c>
      <c r="AE1913" t="s">
        <v>7949</v>
      </c>
      <c r="AH1913">
        <v>0</v>
      </c>
      <c r="AI1913">
        <v>0</v>
      </c>
    </row>
    <row r="1914" spans="2:35" x14ac:dyDescent="0.25">
      <c r="B1914">
        <v>120</v>
      </c>
      <c r="H1914">
        <v>4.5</v>
      </c>
      <c r="J1914" t="s">
        <v>22089</v>
      </c>
      <c r="L1914" t="s">
        <v>22141</v>
      </c>
      <c r="M1914" t="s">
        <v>22213</v>
      </c>
      <c r="N1914" t="s">
        <v>23797</v>
      </c>
      <c r="O1914" t="s">
        <v>28077</v>
      </c>
      <c r="P1914">
        <v>6</v>
      </c>
      <c r="Q1914">
        <v>2</v>
      </c>
      <c r="R1914">
        <v>-1.65</v>
      </c>
      <c r="S1914">
        <v>-1.65</v>
      </c>
      <c r="T1914">
        <v>457.5</v>
      </c>
      <c r="U1914">
        <v>96.32</v>
      </c>
      <c r="V1914">
        <v>4.5999999999999996</v>
      </c>
      <c r="X1914">
        <v>3.17</v>
      </c>
      <c r="Y1914">
        <v>2</v>
      </c>
      <c r="Z1914" t="s">
        <v>4250</v>
      </c>
      <c r="AA1914">
        <v>0</v>
      </c>
      <c r="AB1914">
        <v>3</v>
      </c>
      <c r="AC1914">
        <v>4.5929047619047623</v>
      </c>
      <c r="AE1914" t="s">
        <v>7949</v>
      </c>
      <c r="AH1914">
        <v>0</v>
      </c>
      <c r="AI1914">
        <v>0</v>
      </c>
    </row>
    <row r="1915" spans="2:35" x14ac:dyDescent="0.25">
      <c r="B1915">
        <v>320</v>
      </c>
      <c r="H1915">
        <v>4.5</v>
      </c>
      <c r="J1915" t="s">
        <v>22089</v>
      </c>
      <c r="L1915" t="s">
        <v>22141</v>
      </c>
      <c r="M1915" t="s">
        <v>22213</v>
      </c>
      <c r="N1915" t="s">
        <v>23798</v>
      </c>
      <c r="O1915" t="s">
        <v>28078</v>
      </c>
      <c r="P1915">
        <v>5</v>
      </c>
      <c r="Q1915">
        <v>2</v>
      </c>
      <c r="R1915">
        <v>0.03</v>
      </c>
      <c r="S1915">
        <v>0.03</v>
      </c>
      <c r="T1915">
        <v>453.89</v>
      </c>
      <c r="U1915">
        <v>68.87</v>
      </c>
      <c r="V1915">
        <v>5.04</v>
      </c>
      <c r="X1915">
        <v>3.01</v>
      </c>
      <c r="Y1915">
        <v>2</v>
      </c>
      <c r="Z1915" t="s">
        <v>4250</v>
      </c>
      <c r="AA1915">
        <v>1</v>
      </c>
      <c r="AB1915">
        <v>3</v>
      </c>
      <c r="AC1915">
        <v>4.8293571428571429</v>
      </c>
      <c r="AE1915" t="s">
        <v>7949</v>
      </c>
      <c r="AH1915">
        <v>0</v>
      </c>
      <c r="AI1915">
        <v>0</v>
      </c>
    </row>
    <row r="1916" spans="2:35" x14ac:dyDescent="0.25">
      <c r="B1916">
        <v>240</v>
      </c>
      <c r="H1916">
        <v>4.5</v>
      </c>
      <c r="J1916" t="s">
        <v>22089</v>
      </c>
      <c r="L1916" t="s">
        <v>22141</v>
      </c>
      <c r="M1916" t="s">
        <v>22213</v>
      </c>
      <c r="N1916" t="s">
        <v>23799</v>
      </c>
      <c r="O1916" t="s">
        <v>28079</v>
      </c>
      <c r="P1916">
        <v>6</v>
      </c>
      <c r="Q1916">
        <v>2</v>
      </c>
      <c r="R1916">
        <v>-1.33</v>
      </c>
      <c r="S1916">
        <v>-1.33</v>
      </c>
      <c r="T1916">
        <v>381.4</v>
      </c>
      <c r="U1916">
        <v>77.459999999999994</v>
      </c>
      <c r="V1916">
        <v>3.32</v>
      </c>
      <c r="X1916">
        <v>3</v>
      </c>
      <c r="Y1916">
        <v>2</v>
      </c>
      <c r="Z1916" t="s">
        <v>4250</v>
      </c>
      <c r="AA1916">
        <v>0</v>
      </c>
      <c r="AB1916">
        <v>3</v>
      </c>
      <c r="AC1916">
        <v>5.3471428571428579</v>
      </c>
      <c r="AE1916" t="s">
        <v>7949</v>
      </c>
      <c r="AH1916">
        <v>0</v>
      </c>
      <c r="AI1916">
        <v>0</v>
      </c>
    </row>
    <row r="1917" spans="2:35" x14ac:dyDescent="0.25">
      <c r="B1917">
        <v>310</v>
      </c>
      <c r="H1917">
        <v>4.5</v>
      </c>
      <c r="J1917" t="s">
        <v>22089</v>
      </c>
      <c r="L1917" t="s">
        <v>22141</v>
      </c>
      <c r="M1917" t="s">
        <v>22213</v>
      </c>
      <c r="N1917" t="s">
        <v>23800</v>
      </c>
      <c r="O1917" t="s">
        <v>28080</v>
      </c>
      <c r="P1917">
        <v>4</v>
      </c>
      <c r="Q1917">
        <v>2</v>
      </c>
      <c r="R1917">
        <v>0.36</v>
      </c>
      <c r="S1917">
        <v>0.36</v>
      </c>
      <c r="T1917">
        <v>395.4</v>
      </c>
      <c r="U1917">
        <v>59.64</v>
      </c>
      <c r="V1917">
        <v>4.72</v>
      </c>
      <c r="X1917">
        <v>2.99</v>
      </c>
      <c r="Y1917">
        <v>2</v>
      </c>
      <c r="Z1917" t="s">
        <v>4250</v>
      </c>
      <c r="AA1917">
        <v>0</v>
      </c>
      <c r="AB1917">
        <v>3</v>
      </c>
      <c r="AC1917">
        <v>5.2471428571428573</v>
      </c>
      <c r="AE1917" t="s">
        <v>7949</v>
      </c>
      <c r="AH1917">
        <v>0</v>
      </c>
      <c r="AI1917">
        <v>0</v>
      </c>
    </row>
    <row r="1918" spans="2:35" x14ac:dyDescent="0.25">
      <c r="B1918">
        <v>1900</v>
      </c>
      <c r="H1918">
        <v>4.5</v>
      </c>
      <c r="J1918" t="s">
        <v>22089</v>
      </c>
      <c r="L1918" t="s">
        <v>22141</v>
      </c>
      <c r="M1918" t="s">
        <v>22213</v>
      </c>
      <c r="N1918" t="s">
        <v>23801</v>
      </c>
      <c r="O1918" t="s">
        <v>28081</v>
      </c>
      <c r="P1918">
        <v>6</v>
      </c>
      <c r="Q1918">
        <v>2</v>
      </c>
      <c r="R1918">
        <v>-1.97</v>
      </c>
      <c r="S1918">
        <v>-1.97</v>
      </c>
      <c r="T1918">
        <v>461.46</v>
      </c>
      <c r="U1918">
        <v>96.32</v>
      </c>
      <c r="V1918">
        <v>4.3499999999999996</v>
      </c>
      <c r="X1918">
        <v>2.95</v>
      </c>
      <c r="Y1918">
        <v>2</v>
      </c>
      <c r="Z1918" t="s">
        <v>4250</v>
      </c>
      <c r="AA1918">
        <v>0</v>
      </c>
      <c r="AB1918">
        <v>3</v>
      </c>
      <c r="AC1918">
        <v>4.5646190476190478</v>
      </c>
      <c r="AE1918" t="s">
        <v>7949</v>
      </c>
      <c r="AH1918">
        <v>0</v>
      </c>
      <c r="AI1918">
        <v>0</v>
      </c>
    </row>
    <row r="1919" spans="2:35" x14ac:dyDescent="0.25">
      <c r="B1919">
        <v>14000</v>
      </c>
      <c r="H1919">
        <v>4.5</v>
      </c>
      <c r="J1919" t="s">
        <v>22089</v>
      </c>
      <c r="L1919" t="s">
        <v>22141</v>
      </c>
      <c r="M1919" t="s">
        <v>22213</v>
      </c>
      <c r="N1919" t="s">
        <v>23794</v>
      </c>
      <c r="O1919" t="s">
        <v>28074</v>
      </c>
      <c r="P1919">
        <v>6</v>
      </c>
      <c r="Q1919">
        <v>2</v>
      </c>
      <c r="R1919">
        <v>-2.25</v>
      </c>
      <c r="S1919">
        <v>-2.25</v>
      </c>
      <c r="T1919">
        <v>443.47</v>
      </c>
      <c r="U1919">
        <v>96.32</v>
      </c>
      <c r="V1919">
        <v>4.21</v>
      </c>
      <c r="X1919">
        <v>3.01</v>
      </c>
      <c r="Y1919">
        <v>2</v>
      </c>
      <c r="Z1919" t="s">
        <v>4250</v>
      </c>
      <c r="AA1919">
        <v>0</v>
      </c>
      <c r="AB1919">
        <v>3</v>
      </c>
      <c r="AC1919">
        <v>4.6931190476190476</v>
      </c>
      <c r="AE1919" t="s">
        <v>7949</v>
      </c>
      <c r="AH1919">
        <v>0</v>
      </c>
      <c r="AI1919">
        <v>0</v>
      </c>
    </row>
    <row r="1920" spans="2:35" x14ac:dyDescent="0.25">
      <c r="B1920">
        <v>370</v>
      </c>
      <c r="H1920">
        <v>4.5</v>
      </c>
      <c r="J1920" t="s">
        <v>22089</v>
      </c>
      <c r="L1920" t="s">
        <v>22141</v>
      </c>
      <c r="M1920" t="s">
        <v>22213</v>
      </c>
      <c r="N1920" t="s">
        <v>23802</v>
      </c>
      <c r="O1920" t="s">
        <v>28082</v>
      </c>
      <c r="P1920">
        <v>5</v>
      </c>
      <c r="Q1920">
        <v>2</v>
      </c>
      <c r="R1920">
        <v>-0.12</v>
      </c>
      <c r="S1920">
        <v>-0.12</v>
      </c>
      <c r="T1920">
        <v>412.84</v>
      </c>
      <c r="U1920">
        <v>72.53</v>
      </c>
      <c r="V1920">
        <v>4.63</v>
      </c>
      <c r="X1920">
        <v>3</v>
      </c>
      <c r="Y1920">
        <v>2</v>
      </c>
      <c r="Z1920" t="s">
        <v>4250</v>
      </c>
      <c r="AA1920">
        <v>0</v>
      </c>
      <c r="AB1920">
        <v>3</v>
      </c>
      <c r="AC1920">
        <v>5.1225714285714288</v>
      </c>
      <c r="AE1920" t="s">
        <v>7949</v>
      </c>
      <c r="AH1920">
        <v>0</v>
      </c>
      <c r="AI1920">
        <v>0</v>
      </c>
    </row>
    <row r="1921" spans="1:35" x14ac:dyDescent="0.25">
      <c r="B1921">
        <v>440</v>
      </c>
      <c r="H1921">
        <v>4.5</v>
      </c>
      <c r="J1921" t="s">
        <v>22089</v>
      </c>
      <c r="L1921" t="s">
        <v>22141</v>
      </c>
      <c r="M1921" t="s">
        <v>22213</v>
      </c>
      <c r="N1921" t="s">
        <v>23803</v>
      </c>
      <c r="O1921" t="s">
        <v>28083</v>
      </c>
      <c r="P1921">
        <v>5</v>
      </c>
      <c r="Q1921">
        <v>2</v>
      </c>
      <c r="R1921">
        <v>-0.63</v>
      </c>
      <c r="S1921">
        <v>-0.63</v>
      </c>
      <c r="T1921">
        <v>396.39</v>
      </c>
      <c r="U1921">
        <v>72.53</v>
      </c>
      <c r="V1921">
        <v>4.12</v>
      </c>
      <c r="X1921">
        <v>3.01</v>
      </c>
      <c r="Y1921">
        <v>2</v>
      </c>
      <c r="Z1921" t="s">
        <v>4250</v>
      </c>
      <c r="AA1921">
        <v>0</v>
      </c>
      <c r="AB1921">
        <v>3</v>
      </c>
      <c r="AC1921">
        <v>5.2400714285714276</v>
      </c>
      <c r="AE1921" t="s">
        <v>7949</v>
      </c>
      <c r="AH1921">
        <v>0</v>
      </c>
      <c r="AI1921">
        <v>0</v>
      </c>
    </row>
    <row r="1922" spans="1:35" x14ac:dyDescent="0.25">
      <c r="B1922">
        <v>1100</v>
      </c>
      <c r="H1922">
        <v>4.5</v>
      </c>
      <c r="J1922" t="s">
        <v>22089</v>
      </c>
      <c r="L1922" t="s">
        <v>22141</v>
      </c>
      <c r="M1922" t="s">
        <v>22213</v>
      </c>
      <c r="N1922" t="s">
        <v>23804</v>
      </c>
      <c r="O1922" t="s">
        <v>28084</v>
      </c>
      <c r="P1922">
        <v>5</v>
      </c>
      <c r="Q1922">
        <v>2</v>
      </c>
      <c r="R1922">
        <v>-1.03</v>
      </c>
      <c r="S1922">
        <v>-1.03</v>
      </c>
      <c r="T1922">
        <v>378.4</v>
      </c>
      <c r="U1922">
        <v>72.53</v>
      </c>
      <c r="V1922">
        <v>3.98</v>
      </c>
      <c r="X1922">
        <v>5.39</v>
      </c>
      <c r="Y1922">
        <v>2</v>
      </c>
      <c r="Z1922" t="s">
        <v>4250</v>
      </c>
      <c r="AA1922">
        <v>0</v>
      </c>
      <c r="AB1922">
        <v>3</v>
      </c>
      <c r="AC1922">
        <v>5.3685714285714283</v>
      </c>
      <c r="AE1922" t="s">
        <v>7949</v>
      </c>
      <c r="AH1922">
        <v>0</v>
      </c>
      <c r="AI1922">
        <v>0</v>
      </c>
    </row>
    <row r="1923" spans="1:35" x14ac:dyDescent="0.25">
      <c r="B1923">
        <v>410</v>
      </c>
      <c r="H1923">
        <v>4.5</v>
      </c>
      <c r="J1923" t="s">
        <v>22089</v>
      </c>
      <c r="L1923" t="s">
        <v>22141</v>
      </c>
      <c r="M1923" t="s">
        <v>22213</v>
      </c>
      <c r="N1923" t="s">
        <v>23805</v>
      </c>
      <c r="O1923" t="s">
        <v>28085</v>
      </c>
      <c r="P1923">
        <v>6</v>
      </c>
      <c r="Q1923">
        <v>2</v>
      </c>
      <c r="R1923">
        <v>-0.31</v>
      </c>
      <c r="S1923">
        <v>-0.31</v>
      </c>
      <c r="T1923">
        <v>408.42</v>
      </c>
      <c r="U1923">
        <v>81.760000000000005</v>
      </c>
      <c r="V1923">
        <v>3.99</v>
      </c>
      <c r="X1923">
        <v>3.6</v>
      </c>
      <c r="Y1923">
        <v>2</v>
      </c>
      <c r="Z1923" t="s">
        <v>4250</v>
      </c>
      <c r="AA1923">
        <v>0</v>
      </c>
      <c r="AB1923">
        <v>4</v>
      </c>
      <c r="AC1923">
        <v>5.1541428571428556</v>
      </c>
      <c r="AE1923" t="s">
        <v>7949</v>
      </c>
      <c r="AH1923">
        <v>0</v>
      </c>
      <c r="AI1923">
        <v>0</v>
      </c>
    </row>
    <row r="1924" spans="1:35" x14ac:dyDescent="0.25">
      <c r="B1924">
        <v>1900</v>
      </c>
      <c r="H1924">
        <v>4.5</v>
      </c>
      <c r="J1924" t="s">
        <v>22089</v>
      </c>
      <c r="L1924" t="s">
        <v>22141</v>
      </c>
      <c r="M1924" t="s">
        <v>22213</v>
      </c>
      <c r="N1924" t="s">
        <v>23806</v>
      </c>
      <c r="O1924" t="s">
        <v>28086</v>
      </c>
      <c r="P1924">
        <v>5</v>
      </c>
      <c r="Q1924">
        <v>2</v>
      </c>
      <c r="R1924">
        <v>-0.04</v>
      </c>
      <c r="S1924">
        <v>-0.04</v>
      </c>
      <c r="T1924">
        <v>446.4</v>
      </c>
      <c r="U1924">
        <v>72.53</v>
      </c>
      <c r="V1924">
        <v>5</v>
      </c>
      <c r="X1924">
        <v>3</v>
      </c>
      <c r="Y1924">
        <v>2</v>
      </c>
      <c r="Z1924" t="s">
        <v>4250</v>
      </c>
      <c r="AA1924">
        <v>0</v>
      </c>
      <c r="AB1924">
        <v>3</v>
      </c>
      <c r="AC1924">
        <v>4.8828571428571426</v>
      </c>
      <c r="AE1924" t="s">
        <v>7949</v>
      </c>
      <c r="AH1924">
        <v>0</v>
      </c>
      <c r="AI1924">
        <v>0</v>
      </c>
    </row>
    <row r="1925" spans="1:35" x14ac:dyDescent="0.25">
      <c r="B1925">
        <v>5900</v>
      </c>
      <c r="H1925">
        <v>4.5</v>
      </c>
      <c r="J1925" t="s">
        <v>22089</v>
      </c>
      <c r="L1925" t="s">
        <v>22141</v>
      </c>
      <c r="M1925" t="s">
        <v>22213</v>
      </c>
      <c r="N1925" t="s">
        <v>23807</v>
      </c>
      <c r="O1925" t="s">
        <v>28087</v>
      </c>
      <c r="P1925">
        <v>5</v>
      </c>
      <c r="Q1925">
        <v>2</v>
      </c>
      <c r="R1925">
        <v>-0.51</v>
      </c>
      <c r="S1925">
        <v>-0.51</v>
      </c>
      <c r="T1925">
        <v>392.43</v>
      </c>
      <c r="U1925">
        <v>72.53</v>
      </c>
      <c r="V1925">
        <v>4.29</v>
      </c>
      <c r="X1925">
        <v>6.15</v>
      </c>
      <c r="Y1925">
        <v>2</v>
      </c>
      <c r="Z1925" t="s">
        <v>4250</v>
      </c>
      <c r="AA1925">
        <v>0</v>
      </c>
      <c r="AB1925">
        <v>3</v>
      </c>
      <c r="AC1925">
        <v>5.268357142857143</v>
      </c>
      <c r="AE1925" t="s">
        <v>7949</v>
      </c>
      <c r="AH1925">
        <v>0</v>
      </c>
      <c r="AI1925">
        <v>0</v>
      </c>
    </row>
    <row r="1926" spans="1:35" x14ac:dyDescent="0.25">
      <c r="B1926">
        <v>12700</v>
      </c>
      <c r="H1926">
        <v>4.5</v>
      </c>
      <c r="J1926" t="s">
        <v>22089</v>
      </c>
      <c r="L1926" t="s">
        <v>22141</v>
      </c>
      <c r="M1926" t="s">
        <v>22213</v>
      </c>
      <c r="N1926" t="s">
        <v>23808</v>
      </c>
      <c r="O1926" t="s">
        <v>28088</v>
      </c>
      <c r="P1926">
        <v>6</v>
      </c>
      <c r="Q1926">
        <v>2</v>
      </c>
      <c r="R1926">
        <v>0.96</v>
      </c>
      <c r="S1926">
        <v>0.96</v>
      </c>
      <c r="T1926">
        <v>476.42</v>
      </c>
      <c r="U1926">
        <v>81.760000000000005</v>
      </c>
      <c r="V1926">
        <v>4.92</v>
      </c>
      <c r="X1926">
        <v>3</v>
      </c>
      <c r="Y1926">
        <v>2</v>
      </c>
      <c r="Z1926" t="s">
        <v>4250</v>
      </c>
      <c r="AA1926">
        <v>0</v>
      </c>
      <c r="AB1926">
        <v>5</v>
      </c>
      <c r="AC1926">
        <v>4.6684285714285716</v>
      </c>
      <c r="AE1926" t="s">
        <v>7949</v>
      </c>
      <c r="AH1926">
        <v>0</v>
      </c>
      <c r="AI1926">
        <v>0</v>
      </c>
    </row>
    <row r="1927" spans="1:35" x14ac:dyDescent="0.25">
      <c r="B1927">
        <v>0.4</v>
      </c>
      <c r="I1927" t="s">
        <v>22086</v>
      </c>
      <c r="J1927" t="s">
        <v>22089</v>
      </c>
      <c r="L1927" t="s">
        <v>22142</v>
      </c>
      <c r="M1927" t="s">
        <v>22213</v>
      </c>
      <c r="N1927" t="s">
        <v>23809</v>
      </c>
      <c r="O1927" t="s">
        <v>28089</v>
      </c>
      <c r="P1927">
        <v>5</v>
      </c>
      <c r="Q1927">
        <v>2</v>
      </c>
      <c r="R1927">
        <v>2.77</v>
      </c>
      <c r="S1927">
        <v>2.78</v>
      </c>
      <c r="T1927">
        <v>380.78</v>
      </c>
      <c r="U1927">
        <v>89.6</v>
      </c>
      <c r="V1927">
        <v>3.02</v>
      </c>
      <c r="W1927">
        <v>10.06</v>
      </c>
      <c r="X1927">
        <v>4.09</v>
      </c>
      <c r="Y1927">
        <v>2</v>
      </c>
      <c r="Z1927" t="s">
        <v>4250</v>
      </c>
      <c r="AA1927">
        <v>0</v>
      </c>
      <c r="AB1927">
        <v>3</v>
      </c>
      <c r="AC1927">
        <v>4.9665714285714291</v>
      </c>
      <c r="AE1927" t="s">
        <v>7949</v>
      </c>
      <c r="AH1927">
        <v>0</v>
      </c>
      <c r="AI1927">
        <v>0</v>
      </c>
    </row>
    <row r="1928" spans="1:35" x14ac:dyDescent="0.25">
      <c r="B1928">
        <v>0.6</v>
      </c>
      <c r="I1928" t="s">
        <v>22086</v>
      </c>
      <c r="J1928" t="s">
        <v>22089</v>
      </c>
      <c r="L1928" t="s">
        <v>22142</v>
      </c>
      <c r="M1928" t="s">
        <v>22213</v>
      </c>
      <c r="N1928" t="s">
        <v>23810</v>
      </c>
      <c r="O1928" t="s">
        <v>28090</v>
      </c>
      <c r="P1928">
        <v>5</v>
      </c>
      <c r="Q1928">
        <v>2</v>
      </c>
      <c r="R1928">
        <v>3.34</v>
      </c>
      <c r="S1928">
        <v>3.36</v>
      </c>
      <c r="T1928">
        <v>415.23</v>
      </c>
      <c r="U1928">
        <v>89.6</v>
      </c>
      <c r="V1928">
        <v>3.68</v>
      </c>
      <c r="W1928">
        <v>8.82</v>
      </c>
      <c r="X1928">
        <v>4.09</v>
      </c>
      <c r="Y1928">
        <v>2</v>
      </c>
      <c r="Z1928" t="s">
        <v>4250</v>
      </c>
      <c r="AA1928">
        <v>0</v>
      </c>
      <c r="AB1928">
        <v>3</v>
      </c>
      <c r="AC1928">
        <v>4.2555000000000014</v>
      </c>
      <c r="AE1928" t="s">
        <v>7949</v>
      </c>
      <c r="AH1928">
        <v>0</v>
      </c>
      <c r="AI1928">
        <v>0</v>
      </c>
    </row>
    <row r="1929" spans="1:35" x14ac:dyDescent="0.25">
      <c r="B1929">
        <v>1</v>
      </c>
      <c r="I1929" t="s">
        <v>22086</v>
      </c>
      <c r="J1929" t="s">
        <v>22089</v>
      </c>
      <c r="L1929" t="s">
        <v>22142</v>
      </c>
      <c r="M1929" t="s">
        <v>22213</v>
      </c>
      <c r="N1929" t="s">
        <v>23811</v>
      </c>
      <c r="O1929" t="s">
        <v>28091</v>
      </c>
      <c r="P1929">
        <v>5</v>
      </c>
      <c r="Q1929">
        <v>2</v>
      </c>
      <c r="R1929">
        <v>1.91</v>
      </c>
      <c r="S1929">
        <v>1.93</v>
      </c>
      <c r="T1929">
        <v>382.32</v>
      </c>
      <c r="U1929">
        <v>89.6</v>
      </c>
      <c r="V1929">
        <v>2.65</v>
      </c>
      <c r="W1929">
        <v>8.65</v>
      </c>
      <c r="X1929">
        <v>4.09</v>
      </c>
      <c r="Y1929">
        <v>2</v>
      </c>
      <c r="Z1929" t="s">
        <v>4250</v>
      </c>
      <c r="AA1929">
        <v>0</v>
      </c>
      <c r="AB1929">
        <v>3</v>
      </c>
      <c r="AC1929">
        <v>5.3405714285714287</v>
      </c>
      <c r="AE1929" t="s">
        <v>7949</v>
      </c>
      <c r="AH1929">
        <v>0</v>
      </c>
      <c r="AI1929">
        <v>0</v>
      </c>
    </row>
    <row r="1930" spans="1:35" x14ac:dyDescent="0.25">
      <c r="A1930" t="s">
        <v>21966</v>
      </c>
      <c r="B1930">
        <v>1</v>
      </c>
      <c r="I1930" t="s">
        <v>22086</v>
      </c>
      <c r="J1930" t="s">
        <v>22089</v>
      </c>
      <c r="L1930" t="s">
        <v>22142</v>
      </c>
      <c r="M1930" t="s">
        <v>22213</v>
      </c>
      <c r="N1930" t="s">
        <v>23812</v>
      </c>
      <c r="O1930" t="s">
        <v>28092</v>
      </c>
      <c r="P1930">
        <v>6</v>
      </c>
      <c r="Q1930">
        <v>2</v>
      </c>
      <c r="R1930">
        <v>1.55</v>
      </c>
      <c r="S1930">
        <v>1.55</v>
      </c>
      <c r="T1930">
        <v>371.35</v>
      </c>
      <c r="U1930">
        <v>113.39</v>
      </c>
      <c r="V1930">
        <v>2.2400000000000002</v>
      </c>
      <c r="W1930">
        <v>9.9499999999999993</v>
      </c>
      <c r="X1930">
        <v>4.09</v>
      </c>
      <c r="Y1930">
        <v>2</v>
      </c>
      <c r="Z1930" t="s">
        <v>4250</v>
      </c>
      <c r="AA1930">
        <v>0</v>
      </c>
      <c r="AB1930">
        <v>3</v>
      </c>
      <c r="AC1930">
        <v>4.6392619047619048</v>
      </c>
      <c r="AE1930" t="s">
        <v>7949</v>
      </c>
      <c r="AH1930">
        <v>0</v>
      </c>
      <c r="AI1930">
        <v>0</v>
      </c>
    </row>
    <row r="1931" spans="1:35" x14ac:dyDescent="0.25">
      <c r="B1931">
        <v>1</v>
      </c>
      <c r="I1931" t="s">
        <v>22086</v>
      </c>
      <c r="J1931" t="s">
        <v>22089</v>
      </c>
      <c r="L1931" t="s">
        <v>22142</v>
      </c>
      <c r="M1931" t="s">
        <v>22213</v>
      </c>
      <c r="N1931" t="s">
        <v>23813</v>
      </c>
      <c r="O1931" t="s">
        <v>28093</v>
      </c>
      <c r="P1931">
        <v>6</v>
      </c>
      <c r="Q1931">
        <v>2</v>
      </c>
      <c r="R1931">
        <v>2.1</v>
      </c>
      <c r="S1931">
        <v>2.1</v>
      </c>
      <c r="T1931">
        <v>394.35</v>
      </c>
      <c r="U1931">
        <v>98.83</v>
      </c>
      <c r="V1931">
        <v>2.68</v>
      </c>
      <c r="W1931">
        <v>10.1</v>
      </c>
      <c r="X1931">
        <v>4.2</v>
      </c>
      <c r="Y1931">
        <v>2</v>
      </c>
      <c r="Z1931" t="s">
        <v>4250</v>
      </c>
      <c r="AA1931">
        <v>0</v>
      </c>
      <c r="AB1931">
        <v>5</v>
      </c>
      <c r="AC1931">
        <v>4.9103095238095236</v>
      </c>
      <c r="AE1931" t="s">
        <v>7949</v>
      </c>
      <c r="AH1931">
        <v>0</v>
      </c>
      <c r="AI1931">
        <v>0</v>
      </c>
    </row>
    <row r="1932" spans="1:35" x14ac:dyDescent="0.25">
      <c r="B1932">
        <v>2</v>
      </c>
      <c r="I1932" t="s">
        <v>22086</v>
      </c>
      <c r="J1932" t="s">
        <v>22089</v>
      </c>
      <c r="L1932" t="s">
        <v>22142</v>
      </c>
      <c r="M1932" t="s">
        <v>22213</v>
      </c>
      <c r="N1932" t="s">
        <v>23814</v>
      </c>
      <c r="O1932" t="s">
        <v>28094</v>
      </c>
      <c r="P1932">
        <v>6</v>
      </c>
      <c r="Q1932">
        <v>2</v>
      </c>
      <c r="R1932">
        <v>2.4300000000000002</v>
      </c>
      <c r="S1932">
        <v>2.4300000000000002</v>
      </c>
      <c r="T1932">
        <v>412.34</v>
      </c>
      <c r="U1932">
        <v>98.83</v>
      </c>
      <c r="V1932">
        <v>2.97</v>
      </c>
      <c r="W1932">
        <v>10.16</v>
      </c>
      <c r="X1932">
        <v>4.09</v>
      </c>
      <c r="Y1932">
        <v>2</v>
      </c>
      <c r="Z1932" t="s">
        <v>4250</v>
      </c>
      <c r="AA1932">
        <v>0</v>
      </c>
      <c r="AB1932">
        <v>5</v>
      </c>
      <c r="AC1932">
        <v>4.6168095238095237</v>
      </c>
      <c r="AE1932" t="s">
        <v>7949</v>
      </c>
      <c r="AH1932">
        <v>0</v>
      </c>
      <c r="AI1932">
        <v>0</v>
      </c>
    </row>
    <row r="1933" spans="1:35" x14ac:dyDescent="0.25">
      <c r="B1933">
        <v>2</v>
      </c>
      <c r="I1933" t="s">
        <v>22086</v>
      </c>
      <c r="J1933" t="s">
        <v>22089</v>
      </c>
      <c r="L1933" t="s">
        <v>22142</v>
      </c>
      <c r="M1933" t="s">
        <v>22213</v>
      </c>
      <c r="N1933" t="s">
        <v>23815</v>
      </c>
      <c r="O1933" t="s">
        <v>28095</v>
      </c>
      <c r="P1933">
        <v>6</v>
      </c>
      <c r="Q1933">
        <v>2</v>
      </c>
      <c r="R1933">
        <v>2</v>
      </c>
      <c r="S1933">
        <v>2.02</v>
      </c>
      <c r="T1933">
        <v>405.79</v>
      </c>
      <c r="U1933">
        <v>113.39</v>
      </c>
      <c r="V1933">
        <v>2.9</v>
      </c>
      <c r="W1933">
        <v>8.7100000000000009</v>
      </c>
      <c r="X1933">
        <v>4.09</v>
      </c>
      <c r="Y1933">
        <v>2</v>
      </c>
      <c r="Z1933" t="s">
        <v>4250</v>
      </c>
      <c r="AA1933">
        <v>0</v>
      </c>
      <c r="AB1933">
        <v>3</v>
      </c>
      <c r="AC1933">
        <v>4.3932619047619044</v>
      </c>
      <c r="AE1933" t="s">
        <v>7949</v>
      </c>
      <c r="AH1933">
        <v>0</v>
      </c>
      <c r="AI1933">
        <v>0</v>
      </c>
    </row>
    <row r="1934" spans="1:35" x14ac:dyDescent="0.25">
      <c r="B1934">
        <v>2</v>
      </c>
      <c r="I1934" t="s">
        <v>22086</v>
      </c>
      <c r="J1934" t="s">
        <v>22089</v>
      </c>
      <c r="L1934" t="s">
        <v>22142</v>
      </c>
      <c r="M1934" t="s">
        <v>22213</v>
      </c>
      <c r="N1934" t="s">
        <v>23816</v>
      </c>
      <c r="O1934" t="s">
        <v>28096</v>
      </c>
      <c r="P1934">
        <v>5</v>
      </c>
      <c r="Q1934">
        <v>2</v>
      </c>
      <c r="R1934">
        <v>2.48</v>
      </c>
      <c r="S1934">
        <v>2.5</v>
      </c>
      <c r="T1934">
        <v>398.77</v>
      </c>
      <c r="U1934">
        <v>89.6</v>
      </c>
      <c r="V1934">
        <v>3.16</v>
      </c>
      <c r="W1934">
        <v>8.7100000000000009</v>
      </c>
      <c r="X1934">
        <v>4.09</v>
      </c>
      <c r="Y1934">
        <v>2</v>
      </c>
      <c r="Z1934" t="s">
        <v>4250</v>
      </c>
      <c r="AA1934">
        <v>0</v>
      </c>
      <c r="AB1934">
        <v>3</v>
      </c>
      <c r="AC1934">
        <v>4.9830714285714279</v>
      </c>
      <c r="AE1934" t="s">
        <v>7949</v>
      </c>
      <c r="AH1934">
        <v>0</v>
      </c>
      <c r="AI1934">
        <v>0</v>
      </c>
    </row>
    <row r="1935" spans="1:35" x14ac:dyDescent="0.25">
      <c r="B1935">
        <v>2</v>
      </c>
      <c r="I1935" t="s">
        <v>22086</v>
      </c>
      <c r="J1935" t="s">
        <v>22089</v>
      </c>
      <c r="L1935" t="s">
        <v>22142</v>
      </c>
      <c r="M1935" t="s">
        <v>22213</v>
      </c>
      <c r="N1935" t="s">
        <v>23817</v>
      </c>
      <c r="O1935" t="s">
        <v>28097</v>
      </c>
      <c r="P1935">
        <v>5</v>
      </c>
      <c r="Q1935">
        <v>2</v>
      </c>
      <c r="R1935">
        <v>3.55</v>
      </c>
      <c r="S1935">
        <v>3.56</v>
      </c>
      <c r="T1935">
        <v>448.78</v>
      </c>
      <c r="U1935">
        <v>89.6</v>
      </c>
      <c r="V1935">
        <v>4.04</v>
      </c>
      <c r="W1935">
        <v>8.9</v>
      </c>
      <c r="X1935">
        <v>4.09</v>
      </c>
      <c r="Y1935">
        <v>2</v>
      </c>
      <c r="Z1935" t="s">
        <v>4250</v>
      </c>
      <c r="AA1935">
        <v>0</v>
      </c>
      <c r="AB1935">
        <v>3</v>
      </c>
      <c r="AC1935">
        <v>3.8108571428571429</v>
      </c>
      <c r="AE1935" t="s">
        <v>7949</v>
      </c>
      <c r="AH1935">
        <v>0</v>
      </c>
      <c r="AI1935">
        <v>0</v>
      </c>
    </row>
    <row r="1936" spans="1:35" x14ac:dyDescent="0.25">
      <c r="B1936">
        <v>24</v>
      </c>
      <c r="I1936" t="s">
        <v>22086</v>
      </c>
      <c r="J1936" t="s">
        <v>22089</v>
      </c>
      <c r="L1936" t="s">
        <v>22142</v>
      </c>
      <c r="M1936" t="s">
        <v>22213</v>
      </c>
      <c r="N1936" t="s">
        <v>23818</v>
      </c>
      <c r="O1936" t="s">
        <v>28098</v>
      </c>
      <c r="P1936">
        <v>7</v>
      </c>
      <c r="Q1936">
        <v>2</v>
      </c>
      <c r="R1936">
        <v>2.62</v>
      </c>
      <c r="S1936">
        <v>2.64</v>
      </c>
      <c r="T1936">
        <v>395.34</v>
      </c>
      <c r="U1936">
        <v>111.72</v>
      </c>
      <c r="V1936">
        <v>2.0699999999999998</v>
      </c>
      <c r="W1936">
        <v>8.76</v>
      </c>
      <c r="X1936">
        <v>4.09</v>
      </c>
      <c r="Y1936">
        <v>2</v>
      </c>
      <c r="Z1936" t="s">
        <v>4250</v>
      </c>
      <c r="AA1936">
        <v>0</v>
      </c>
      <c r="AB1936">
        <v>5</v>
      </c>
      <c r="AC1936">
        <v>4.213571428571429</v>
      </c>
      <c r="AE1936" t="s">
        <v>7949</v>
      </c>
      <c r="AH1936">
        <v>0</v>
      </c>
      <c r="AI1936">
        <v>0</v>
      </c>
    </row>
    <row r="1937" spans="2:35" x14ac:dyDescent="0.25">
      <c r="B1937">
        <v>3</v>
      </c>
      <c r="I1937" t="s">
        <v>22086</v>
      </c>
      <c r="J1937" t="s">
        <v>22089</v>
      </c>
      <c r="L1937" t="s">
        <v>22142</v>
      </c>
      <c r="M1937" t="s">
        <v>22213</v>
      </c>
      <c r="N1937" t="s">
        <v>23819</v>
      </c>
      <c r="O1937" t="s">
        <v>28099</v>
      </c>
      <c r="P1937">
        <v>5</v>
      </c>
      <c r="Q1937">
        <v>2</v>
      </c>
      <c r="R1937">
        <v>2.44</v>
      </c>
      <c r="S1937">
        <v>2.44</v>
      </c>
      <c r="T1937">
        <v>396.34</v>
      </c>
      <c r="U1937">
        <v>89.6</v>
      </c>
      <c r="V1937">
        <v>3.31</v>
      </c>
      <c r="W1937">
        <v>10.31</v>
      </c>
      <c r="X1937">
        <v>4.09</v>
      </c>
      <c r="Y1937">
        <v>2</v>
      </c>
      <c r="Z1937" t="s">
        <v>4250</v>
      </c>
      <c r="AA1937">
        <v>0</v>
      </c>
      <c r="AB1937">
        <v>4</v>
      </c>
      <c r="AC1937">
        <v>5.0204285714285719</v>
      </c>
      <c r="AE1937" t="s">
        <v>7949</v>
      </c>
      <c r="AH1937">
        <v>0</v>
      </c>
      <c r="AI1937">
        <v>0</v>
      </c>
    </row>
    <row r="1938" spans="2:35" x14ac:dyDescent="0.25">
      <c r="B1938">
        <v>4</v>
      </c>
      <c r="I1938" t="s">
        <v>22086</v>
      </c>
      <c r="J1938" t="s">
        <v>22089</v>
      </c>
      <c r="L1938" t="s">
        <v>22142</v>
      </c>
      <c r="M1938" t="s">
        <v>22213</v>
      </c>
      <c r="N1938" t="s">
        <v>23820</v>
      </c>
      <c r="O1938" t="s">
        <v>28100</v>
      </c>
      <c r="P1938">
        <v>5</v>
      </c>
      <c r="Q1938">
        <v>2</v>
      </c>
      <c r="R1938">
        <v>2.83</v>
      </c>
      <c r="S1938">
        <v>2.85</v>
      </c>
      <c r="T1938">
        <v>432.32</v>
      </c>
      <c r="U1938">
        <v>89.6</v>
      </c>
      <c r="V1938">
        <v>3.53</v>
      </c>
      <c r="W1938">
        <v>8.7799999999999994</v>
      </c>
      <c r="X1938">
        <v>4.09</v>
      </c>
      <c r="Y1938">
        <v>2</v>
      </c>
      <c r="Z1938" t="s">
        <v>4250</v>
      </c>
      <c r="AA1938">
        <v>0</v>
      </c>
      <c r="AB1938">
        <v>3</v>
      </c>
      <c r="AC1938">
        <v>4.5684285714285711</v>
      </c>
      <c r="AE1938" t="s">
        <v>7949</v>
      </c>
      <c r="AH1938">
        <v>0</v>
      </c>
      <c r="AI1938">
        <v>0</v>
      </c>
    </row>
    <row r="1939" spans="2:35" x14ac:dyDescent="0.25">
      <c r="B1939">
        <v>4</v>
      </c>
      <c r="I1939" t="s">
        <v>22086</v>
      </c>
      <c r="J1939" t="s">
        <v>22089</v>
      </c>
      <c r="L1939" t="s">
        <v>22142</v>
      </c>
      <c r="M1939" t="s">
        <v>22213</v>
      </c>
      <c r="N1939" t="s">
        <v>23821</v>
      </c>
      <c r="O1939" t="s">
        <v>28101</v>
      </c>
      <c r="P1939">
        <v>6</v>
      </c>
      <c r="Q1939">
        <v>2</v>
      </c>
      <c r="R1939">
        <v>2.04</v>
      </c>
      <c r="S1939">
        <v>2.04</v>
      </c>
      <c r="T1939">
        <v>376.36</v>
      </c>
      <c r="U1939">
        <v>98.83</v>
      </c>
      <c r="V1939">
        <v>2.38</v>
      </c>
      <c r="W1939">
        <v>10.25</v>
      </c>
      <c r="X1939">
        <v>4.3499999999999996</v>
      </c>
      <c r="Y1939">
        <v>2</v>
      </c>
      <c r="Z1939" t="s">
        <v>4250</v>
      </c>
      <c r="AA1939">
        <v>0</v>
      </c>
      <c r="AB1939">
        <v>4</v>
      </c>
      <c r="AC1939">
        <v>5.0688095238095237</v>
      </c>
      <c r="AE1939" t="s">
        <v>7949</v>
      </c>
      <c r="AH1939">
        <v>0</v>
      </c>
      <c r="AI1939">
        <v>0</v>
      </c>
    </row>
    <row r="1940" spans="2:35" x14ac:dyDescent="0.25">
      <c r="B1940">
        <v>4</v>
      </c>
      <c r="I1940" t="s">
        <v>22086</v>
      </c>
      <c r="J1940" t="s">
        <v>22089</v>
      </c>
      <c r="L1940" t="s">
        <v>22142</v>
      </c>
      <c r="M1940" t="s">
        <v>22213</v>
      </c>
      <c r="N1940" t="s">
        <v>23822</v>
      </c>
      <c r="O1940" t="s">
        <v>28102</v>
      </c>
      <c r="P1940">
        <v>5</v>
      </c>
      <c r="Q1940">
        <v>2</v>
      </c>
      <c r="R1940">
        <v>3.52</v>
      </c>
      <c r="S1940">
        <v>3.52</v>
      </c>
      <c r="T1940">
        <v>410.42</v>
      </c>
      <c r="U1940">
        <v>89.6</v>
      </c>
      <c r="V1940">
        <v>3.13</v>
      </c>
      <c r="W1940">
        <v>10.28</v>
      </c>
      <c r="X1940">
        <v>4.09</v>
      </c>
      <c r="Y1940">
        <v>2</v>
      </c>
      <c r="Z1940" t="s">
        <v>4250</v>
      </c>
      <c r="AA1940">
        <v>0</v>
      </c>
      <c r="AB1940">
        <v>3</v>
      </c>
      <c r="AC1940">
        <v>4.1198571428571427</v>
      </c>
      <c r="AE1940" t="s">
        <v>7949</v>
      </c>
      <c r="AH1940">
        <v>0</v>
      </c>
      <c r="AI1940">
        <v>0</v>
      </c>
    </row>
    <row r="1941" spans="2:35" x14ac:dyDescent="0.25">
      <c r="B1941">
        <v>5</v>
      </c>
      <c r="I1941" t="s">
        <v>22086</v>
      </c>
      <c r="J1941" t="s">
        <v>22089</v>
      </c>
      <c r="L1941" t="s">
        <v>22142</v>
      </c>
      <c r="M1941" t="s">
        <v>22213</v>
      </c>
      <c r="N1941" t="s">
        <v>23823</v>
      </c>
      <c r="O1941" t="s">
        <v>28103</v>
      </c>
      <c r="P1941">
        <v>6</v>
      </c>
      <c r="Q1941">
        <v>2</v>
      </c>
      <c r="R1941">
        <v>1.65</v>
      </c>
      <c r="S1941">
        <v>1.66</v>
      </c>
      <c r="T1941">
        <v>397.33</v>
      </c>
      <c r="U1941">
        <v>102.49</v>
      </c>
      <c r="V1941">
        <v>2.7</v>
      </c>
      <c r="W1941">
        <v>8.98</v>
      </c>
      <c r="X1941">
        <v>4.09</v>
      </c>
      <c r="Y1941">
        <v>2</v>
      </c>
      <c r="Z1941" t="s">
        <v>4250</v>
      </c>
      <c r="AA1941">
        <v>0</v>
      </c>
      <c r="AB1941">
        <v>4</v>
      </c>
      <c r="AC1941">
        <v>4.8170238095238096</v>
      </c>
      <c r="AE1941" t="s">
        <v>7949</v>
      </c>
      <c r="AH1941">
        <v>0</v>
      </c>
      <c r="AI1941">
        <v>0</v>
      </c>
    </row>
    <row r="1942" spans="2:35" x14ac:dyDescent="0.25">
      <c r="B1942">
        <v>5</v>
      </c>
      <c r="I1942" t="s">
        <v>22086</v>
      </c>
      <c r="J1942" t="s">
        <v>22089</v>
      </c>
      <c r="L1942" t="s">
        <v>22142</v>
      </c>
      <c r="M1942" t="s">
        <v>22213</v>
      </c>
      <c r="N1942" t="s">
        <v>23824</v>
      </c>
      <c r="O1942" t="s">
        <v>28104</v>
      </c>
      <c r="P1942">
        <v>7</v>
      </c>
      <c r="Q1942">
        <v>2</v>
      </c>
      <c r="R1942">
        <v>3.38</v>
      </c>
      <c r="S1942">
        <v>3.39</v>
      </c>
      <c r="T1942">
        <v>417.42</v>
      </c>
      <c r="U1942">
        <v>111.72</v>
      </c>
      <c r="V1942">
        <v>2.56</v>
      </c>
      <c r="W1942">
        <v>8.85</v>
      </c>
      <c r="X1942">
        <v>4.09</v>
      </c>
      <c r="Y1942">
        <v>2</v>
      </c>
      <c r="Z1942" t="s">
        <v>4250</v>
      </c>
      <c r="AA1942">
        <v>0</v>
      </c>
      <c r="AB1942">
        <v>6</v>
      </c>
      <c r="AC1942">
        <v>3.4808571428571429</v>
      </c>
      <c r="AE1942" t="s">
        <v>7949</v>
      </c>
      <c r="AH1942">
        <v>0</v>
      </c>
      <c r="AI1942">
        <v>0</v>
      </c>
    </row>
    <row r="1943" spans="2:35" x14ac:dyDescent="0.25">
      <c r="B1943">
        <v>8</v>
      </c>
      <c r="I1943" t="s">
        <v>22086</v>
      </c>
      <c r="J1943" t="s">
        <v>22089</v>
      </c>
      <c r="L1943" t="s">
        <v>22142</v>
      </c>
      <c r="M1943" t="s">
        <v>22213</v>
      </c>
      <c r="N1943" t="s">
        <v>23825</v>
      </c>
      <c r="O1943" t="s">
        <v>28105</v>
      </c>
      <c r="P1943">
        <v>6</v>
      </c>
      <c r="Q1943">
        <v>2</v>
      </c>
      <c r="R1943">
        <v>2.65</v>
      </c>
      <c r="S1943">
        <v>2.65</v>
      </c>
      <c r="T1943">
        <v>444.36</v>
      </c>
      <c r="U1943">
        <v>98.83</v>
      </c>
      <c r="V1943">
        <v>3.31</v>
      </c>
      <c r="W1943">
        <v>10.11</v>
      </c>
      <c r="X1943">
        <v>4.26</v>
      </c>
      <c r="Y1943">
        <v>2</v>
      </c>
      <c r="Z1943" t="s">
        <v>4250</v>
      </c>
      <c r="AA1943">
        <v>0</v>
      </c>
      <c r="AB1943">
        <v>5</v>
      </c>
      <c r="AC1943">
        <v>4.2780952380952382</v>
      </c>
      <c r="AE1943" t="s">
        <v>7949</v>
      </c>
      <c r="AH1943">
        <v>0</v>
      </c>
      <c r="AI1943">
        <v>0</v>
      </c>
    </row>
    <row r="1944" spans="2:35" x14ac:dyDescent="0.25">
      <c r="B1944">
        <v>8</v>
      </c>
      <c r="I1944" t="s">
        <v>22086</v>
      </c>
      <c r="J1944" t="s">
        <v>22089</v>
      </c>
      <c r="L1944" t="s">
        <v>22142</v>
      </c>
      <c r="M1944" t="s">
        <v>22213</v>
      </c>
      <c r="N1944" t="s">
        <v>23826</v>
      </c>
      <c r="O1944" t="s">
        <v>28106</v>
      </c>
      <c r="P1944">
        <v>5</v>
      </c>
      <c r="Q1944">
        <v>2</v>
      </c>
      <c r="R1944">
        <v>1.1399999999999999</v>
      </c>
      <c r="S1944">
        <v>1.1399999999999999</v>
      </c>
      <c r="T1944">
        <v>363.36</v>
      </c>
      <c r="U1944">
        <v>89.85</v>
      </c>
      <c r="V1944">
        <v>3.19</v>
      </c>
      <c r="W1944">
        <v>12.04</v>
      </c>
      <c r="X1944">
        <v>4.0999999999999996</v>
      </c>
      <c r="Y1944">
        <v>2</v>
      </c>
      <c r="Z1944" t="s">
        <v>4250</v>
      </c>
      <c r="AA1944">
        <v>0</v>
      </c>
      <c r="AB1944">
        <v>3</v>
      </c>
      <c r="AC1944">
        <v>5.476</v>
      </c>
      <c r="AE1944" t="s">
        <v>7949</v>
      </c>
      <c r="AH1944">
        <v>0</v>
      </c>
      <c r="AI1944">
        <v>0</v>
      </c>
    </row>
    <row r="1945" spans="2:35" x14ac:dyDescent="0.25">
      <c r="B1945">
        <v>8</v>
      </c>
      <c r="I1945" t="s">
        <v>22086</v>
      </c>
      <c r="J1945" t="s">
        <v>22089</v>
      </c>
      <c r="L1945" t="s">
        <v>22142</v>
      </c>
      <c r="M1945" t="s">
        <v>22213</v>
      </c>
      <c r="N1945" t="s">
        <v>23827</v>
      </c>
      <c r="O1945" t="s">
        <v>28107</v>
      </c>
      <c r="P1945">
        <v>7</v>
      </c>
      <c r="Q1945">
        <v>2</v>
      </c>
      <c r="R1945">
        <v>3.07</v>
      </c>
      <c r="S1945">
        <v>3.09</v>
      </c>
      <c r="T1945">
        <v>427.36</v>
      </c>
      <c r="U1945">
        <v>111.72</v>
      </c>
      <c r="V1945">
        <v>2.41</v>
      </c>
      <c r="W1945">
        <v>8.7899999999999991</v>
      </c>
      <c r="X1945">
        <v>4.09</v>
      </c>
      <c r="Y1945">
        <v>2</v>
      </c>
      <c r="Z1945" t="s">
        <v>4250</v>
      </c>
      <c r="AA1945">
        <v>0</v>
      </c>
      <c r="AB1945">
        <v>6</v>
      </c>
      <c r="AC1945">
        <v>3.714857142857142</v>
      </c>
      <c r="AE1945" t="s">
        <v>7949</v>
      </c>
      <c r="AH1945">
        <v>0</v>
      </c>
      <c r="AI1945">
        <v>0</v>
      </c>
    </row>
    <row r="1946" spans="2:35" x14ac:dyDescent="0.25">
      <c r="B1946">
        <v>10</v>
      </c>
      <c r="I1946" t="s">
        <v>22086</v>
      </c>
      <c r="J1946" t="s">
        <v>22089</v>
      </c>
      <c r="L1946" t="s">
        <v>22142</v>
      </c>
      <c r="M1946" t="s">
        <v>22213</v>
      </c>
      <c r="N1946" t="s">
        <v>23828</v>
      </c>
      <c r="O1946" t="s">
        <v>28108</v>
      </c>
      <c r="P1946">
        <v>5</v>
      </c>
      <c r="Q1946">
        <v>2</v>
      </c>
      <c r="R1946">
        <v>2.2799999999999998</v>
      </c>
      <c r="S1946">
        <v>2.2799999999999998</v>
      </c>
      <c r="T1946">
        <v>364.33</v>
      </c>
      <c r="U1946">
        <v>89.6</v>
      </c>
      <c r="V1946">
        <v>2.5099999999999998</v>
      </c>
      <c r="W1946">
        <v>10</v>
      </c>
      <c r="X1946">
        <v>4.09</v>
      </c>
      <c r="Y1946">
        <v>2</v>
      </c>
      <c r="Z1946" t="s">
        <v>4250</v>
      </c>
      <c r="AA1946">
        <v>0</v>
      </c>
      <c r="AB1946">
        <v>3</v>
      </c>
      <c r="AC1946">
        <v>5.3290714285714289</v>
      </c>
      <c r="AE1946" t="s">
        <v>7949</v>
      </c>
      <c r="AH1946">
        <v>0</v>
      </c>
      <c r="AI1946">
        <v>0</v>
      </c>
    </row>
    <row r="1947" spans="2:35" x14ac:dyDescent="0.25">
      <c r="B1947">
        <v>13</v>
      </c>
      <c r="I1947" t="s">
        <v>22086</v>
      </c>
      <c r="J1947" t="s">
        <v>22089</v>
      </c>
      <c r="L1947" t="s">
        <v>22142</v>
      </c>
      <c r="M1947" t="s">
        <v>22213</v>
      </c>
      <c r="N1947" t="s">
        <v>23829</v>
      </c>
      <c r="O1947" t="s">
        <v>28109</v>
      </c>
      <c r="P1947">
        <v>6</v>
      </c>
      <c r="Q1947">
        <v>2</v>
      </c>
      <c r="R1947">
        <v>2.2000000000000002</v>
      </c>
      <c r="S1947">
        <v>2.2000000000000002</v>
      </c>
      <c r="T1947">
        <v>426.37</v>
      </c>
      <c r="U1947">
        <v>98.83</v>
      </c>
      <c r="V1947">
        <v>3.02</v>
      </c>
      <c r="W1947">
        <v>10.119999999999999</v>
      </c>
      <c r="X1947">
        <v>4.3499999999999996</v>
      </c>
      <c r="Y1947">
        <v>2</v>
      </c>
      <c r="Z1947" t="s">
        <v>4250</v>
      </c>
      <c r="AA1947">
        <v>0</v>
      </c>
      <c r="AB1947">
        <v>6</v>
      </c>
      <c r="AC1947">
        <v>4.6315952380952394</v>
      </c>
      <c r="AE1947" t="s">
        <v>7949</v>
      </c>
      <c r="AH1947">
        <v>0</v>
      </c>
      <c r="AI1947">
        <v>0</v>
      </c>
    </row>
    <row r="1948" spans="2:35" x14ac:dyDescent="0.25">
      <c r="B1948">
        <v>14</v>
      </c>
      <c r="I1948" t="s">
        <v>22086</v>
      </c>
      <c r="J1948" t="s">
        <v>22089</v>
      </c>
      <c r="L1948" t="s">
        <v>22142</v>
      </c>
      <c r="M1948" t="s">
        <v>22213</v>
      </c>
      <c r="N1948" t="s">
        <v>23830</v>
      </c>
      <c r="O1948" t="s">
        <v>28110</v>
      </c>
      <c r="P1948">
        <v>5</v>
      </c>
      <c r="Q1948">
        <v>2</v>
      </c>
      <c r="R1948">
        <v>2.96</v>
      </c>
      <c r="S1948">
        <v>2.96</v>
      </c>
      <c r="T1948">
        <v>386.4</v>
      </c>
      <c r="U1948">
        <v>89.6</v>
      </c>
      <c r="V1948">
        <v>3.25</v>
      </c>
      <c r="W1948">
        <v>10.72</v>
      </c>
      <c r="X1948">
        <v>4.3499999999999996</v>
      </c>
      <c r="Y1948">
        <v>2</v>
      </c>
      <c r="Z1948" t="s">
        <v>4250</v>
      </c>
      <c r="AA1948">
        <v>0</v>
      </c>
      <c r="AB1948">
        <v>4</v>
      </c>
      <c r="AC1948">
        <v>4.8314285714285718</v>
      </c>
      <c r="AE1948" t="s">
        <v>7949</v>
      </c>
      <c r="AH1948">
        <v>0</v>
      </c>
      <c r="AI1948">
        <v>0</v>
      </c>
    </row>
    <row r="1949" spans="2:35" x14ac:dyDescent="0.25">
      <c r="B1949">
        <v>15</v>
      </c>
      <c r="I1949" t="s">
        <v>22086</v>
      </c>
      <c r="J1949" t="s">
        <v>22089</v>
      </c>
      <c r="L1949" t="s">
        <v>22142</v>
      </c>
      <c r="M1949" t="s">
        <v>22213</v>
      </c>
      <c r="N1949" t="s">
        <v>23831</v>
      </c>
      <c r="O1949" t="s">
        <v>28111</v>
      </c>
      <c r="P1949">
        <v>6</v>
      </c>
      <c r="Q1949">
        <v>2</v>
      </c>
      <c r="R1949">
        <v>2.94</v>
      </c>
      <c r="S1949">
        <v>2.94</v>
      </c>
      <c r="T1949">
        <v>416.43</v>
      </c>
      <c r="U1949">
        <v>98.83</v>
      </c>
      <c r="V1949">
        <v>3.16</v>
      </c>
      <c r="W1949">
        <v>10.18</v>
      </c>
      <c r="X1949">
        <v>4.3499999999999996</v>
      </c>
      <c r="Y1949">
        <v>2</v>
      </c>
      <c r="Z1949" t="s">
        <v>4250</v>
      </c>
      <c r="AA1949">
        <v>0</v>
      </c>
      <c r="AB1949">
        <v>6</v>
      </c>
      <c r="AC1949">
        <v>4.3325952380952382</v>
      </c>
      <c r="AE1949" t="s">
        <v>7949</v>
      </c>
      <c r="AH1949">
        <v>0</v>
      </c>
      <c r="AI1949">
        <v>0</v>
      </c>
    </row>
    <row r="1950" spans="2:35" x14ac:dyDescent="0.25">
      <c r="B1950">
        <v>17</v>
      </c>
      <c r="I1950" t="s">
        <v>22086</v>
      </c>
      <c r="J1950" t="s">
        <v>22089</v>
      </c>
      <c r="L1950" t="s">
        <v>22142</v>
      </c>
      <c r="M1950" t="s">
        <v>22213</v>
      </c>
      <c r="N1950" t="s">
        <v>23832</v>
      </c>
      <c r="O1950" t="s">
        <v>28112</v>
      </c>
      <c r="P1950">
        <v>6</v>
      </c>
      <c r="Q1950">
        <v>2</v>
      </c>
      <c r="R1950">
        <v>2.59</v>
      </c>
      <c r="S1950">
        <v>2.59</v>
      </c>
      <c r="T1950">
        <v>476.38</v>
      </c>
      <c r="U1950">
        <v>98.83</v>
      </c>
      <c r="V1950">
        <v>3.65</v>
      </c>
      <c r="W1950">
        <v>10.119999999999999</v>
      </c>
      <c r="X1950">
        <v>4.3499999999999996</v>
      </c>
      <c r="Y1950">
        <v>2</v>
      </c>
      <c r="Z1950" t="s">
        <v>4250</v>
      </c>
      <c r="AA1950">
        <v>0</v>
      </c>
      <c r="AB1950">
        <v>7</v>
      </c>
      <c r="AC1950">
        <v>4.0793809523809523</v>
      </c>
      <c r="AE1950" t="s">
        <v>7949</v>
      </c>
      <c r="AH1950">
        <v>0</v>
      </c>
      <c r="AI1950">
        <v>0</v>
      </c>
    </row>
    <row r="1951" spans="2:35" x14ac:dyDescent="0.25">
      <c r="B1951">
        <v>52</v>
      </c>
      <c r="I1951" t="s">
        <v>22086</v>
      </c>
      <c r="J1951" t="s">
        <v>22089</v>
      </c>
      <c r="L1951" t="s">
        <v>22142</v>
      </c>
      <c r="M1951" t="s">
        <v>22213</v>
      </c>
      <c r="N1951" t="s">
        <v>23833</v>
      </c>
      <c r="O1951" t="s">
        <v>28113</v>
      </c>
      <c r="P1951">
        <v>6</v>
      </c>
      <c r="Q1951">
        <v>2</v>
      </c>
      <c r="R1951">
        <v>3.2</v>
      </c>
      <c r="S1951">
        <v>3.2</v>
      </c>
      <c r="T1951">
        <v>494.37</v>
      </c>
      <c r="U1951">
        <v>98.83</v>
      </c>
      <c r="V1951">
        <v>3.95</v>
      </c>
      <c r="W1951">
        <v>10.11</v>
      </c>
      <c r="X1951">
        <v>4.32</v>
      </c>
      <c r="Y1951">
        <v>2</v>
      </c>
      <c r="Z1951" t="s">
        <v>4250</v>
      </c>
      <c r="AA1951">
        <v>0</v>
      </c>
      <c r="AB1951">
        <v>6</v>
      </c>
      <c r="AC1951">
        <v>3.5458809523809518</v>
      </c>
      <c r="AE1951" t="s">
        <v>7949</v>
      </c>
      <c r="AH1951">
        <v>0</v>
      </c>
      <c r="AI1951">
        <v>0</v>
      </c>
    </row>
    <row r="1952" spans="2:35" x14ac:dyDescent="0.25">
      <c r="B1952">
        <v>81</v>
      </c>
      <c r="I1952" t="s">
        <v>22086</v>
      </c>
      <c r="J1952" t="s">
        <v>22089</v>
      </c>
      <c r="L1952" t="s">
        <v>22142</v>
      </c>
      <c r="M1952" t="s">
        <v>22213</v>
      </c>
      <c r="N1952" t="s">
        <v>23834</v>
      </c>
      <c r="O1952" t="s">
        <v>28114</v>
      </c>
      <c r="P1952">
        <v>6</v>
      </c>
      <c r="Q1952">
        <v>2</v>
      </c>
      <c r="R1952">
        <v>1.76</v>
      </c>
      <c r="S1952">
        <v>1.76</v>
      </c>
      <c r="T1952">
        <v>386.81</v>
      </c>
      <c r="U1952">
        <v>89.6</v>
      </c>
      <c r="V1952">
        <v>3.09</v>
      </c>
      <c r="W1952">
        <v>10.3</v>
      </c>
      <c r="X1952">
        <v>4.09</v>
      </c>
      <c r="Y1952">
        <v>2</v>
      </c>
      <c r="Z1952" t="s">
        <v>4250</v>
      </c>
      <c r="AA1952">
        <v>0</v>
      </c>
      <c r="AB1952">
        <v>3</v>
      </c>
      <c r="AC1952">
        <v>5.3085000000000004</v>
      </c>
      <c r="AE1952" t="s">
        <v>7949</v>
      </c>
      <c r="AH1952">
        <v>0</v>
      </c>
      <c r="AI1952">
        <v>0</v>
      </c>
    </row>
    <row r="1953" spans="1:35" x14ac:dyDescent="0.25">
      <c r="B1953">
        <v>90</v>
      </c>
      <c r="I1953" t="s">
        <v>22086</v>
      </c>
      <c r="J1953" t="s">
        <v>22089</v>
      </c>
      <c r="L1953" t="s">
        <v>22142</v>
      </c>
      <c r="M1953" t="s">
        <v>22213</v>
      </c>
      <c r="N1953" t="s">
        <v>23835</v>
      </c>
      <c r="O1953" t="s">
        <v>28115</v>
      </c>
      <c r="P1953">
        <v>6</v>
      </c>
      <c r="Q1953">
        <v>2</v>
      </c>
      <c r="R1953">
        <v>2.58</v>
      </c>
      <c r="S1953">
        <v>2.58</v>
      </c>
      <c r="T1953">
        <v>417.34</v>
      </c>
      <c r="U1953">
        <v>94.53</v>
      </c>
      <c r="V1953">
        <v>2.73</v>
      </c>
      <c r="W1953">
        <v>11.73</v>
      </c>
      <c r="X1953">
        <v>4.0999999999999996</v>
      </c>
      <c r="Y1953">
        <v>2</v>
      </c>
      <c r="Z1953" t="s">
        <v>4250</v>
      </c>
      <c r="AA1953">
        <v>0</v>
      </c>
      <c r="AB1953">
        <v>3</v>
      </c>
      <c r="AC1953">
        <v>4.6494285714285706</v>
      </c>
      <c r="AE1953" t="s">
        <v>7949</v>
      </c>
      <c r="AH1953">
        <v>0</v>
      </c>
      <c r="AI1953">
        <v>0</v>
      </c>
    </row>
    <row r="1954" spans="1:35" x14ac:dyDescent="0.25">
      <c r="B1954">
        <v>130</v>
      </c>
      <c r="I1954" t="s">
        <v>22086</v>
      </c>
      <c r="J1954" t="s">
        <v>22089</v>
      </c>
      <c r="L1954" t="s">
        <v>22142</v>
      </c>
      <c r="M1954" t="s">
        <v>22213</v>
      </c>
      <c r="N1954" t="s">
        <v>23836</v>
      </c>
      <c r="O1954" t="s">
        <v>28116</v>
      </c>
      <c r="P1954">
        <v>5</v>
      </c>
      <c r="Q1954">
        <v>3</v>
      </c>
      <c r="R1954">
        <v>1.17</v>
      </c>
      <c r="S1954">
        <v>1.19</v>
      </c>
      <c r="T1954">
        <v>369.76</v>
      </c>
      <c r="U1954">
        <v>105.39</v>
      </c>
      <c r="V1954">
        <v>2.35</v>
      </c>
      <c r="W1954">
        <v>10.16</v>
      </c>
      <c r="X1954">
        <v>4.0999999999999996</v>
      </c>
      <c r="Y1954">
        <v>2</v>
      </c>
      <c r="Z1954" t="s">
        <v>4250</v>
      </c>
      <c r="AA1954">
        <v>0</v>
      </c>
      <c r="AB1954">
        <v>3</v>
      </c>
      <c r="AC1954">
        <v>4.5839523809523817</v>
      </c>
      <c r="AE1954" t="s">
        <v>7949</v>
      </c>
      <c r="AH1954">
        <v>0</v>
      </c>
      <c r="AI1954">
        <v>0</v>
      </c>
    </row>
    <row r="1955" spans="1:35" x14ac:dyDescent="0.25">
      <c r="B1955">
        <v>250</v>
      </c>
      <c r="I1955" t="s">
        <v>22086</v>
      </c>
      <c r="J1955" t="s">
        <v>22089</v>
      </c>
      <c r="L1955" t="s">
        <v>22142</v>
      </c>
      <c r="M1955" t="s">
        <v>22213</v>
      </c>
      <c r="N1955" t="s">
        <v>23837</v>
      </c>
      <c r="O1955" t="s">
        <v>28117</v>
      </c>
      <c r="P1955">
        <v>6</v>
      </c>
      <c r="Q1955">
        <v>2</v>
      </c>
      <c r="R1955">
        <v>0.64</v>
      </c>
      <c r="S1955">
        <v>0.64</v>
      </c>
      <c r="T1955">
        <v>352.37</v>
      </c>
      <c r="U1955">
        <v>89.6</v>
      </c>
      <c r="V1955">
        <v>2.4300000000000002</v>
      </c>
      <c r="W1955">
        <v>10.97</v>
      </c>
      <c r="X1955">
        <v>4.0999999999999996</v>
      </c>
      <c r="Y1955">
        <v>2</v>
      </c>
      <c r="Z1955" t="s">
        <v>4250</v>
      </c>
      <c r="AA1955">
        <v>0</v>
      </c>
      <c r="AB1955">
        <v>3</v>
      </c>
      <c r="AC1955">
        <v>5.5</v>
      </c>
      <c r="AE1955" t="s">
        <v>7949</v>
      </c>
      <c r="AH1955">
        <v>0</v>
      </c>
      <c r="AI1955">
        <v>0</v>
      </c>
    </row>
    <row r="1956" spans="1:35" x14ac:dyDescent="0.25">
      <c r="B1956">
        <v>760</v>
      </c>
      <c r="I1956" t="s">
        <v>22086</v>
      </c>
      <c r="J1956" t="s">
        <v>22089</v>
      </c>
      <c r="L1956" t="s">
        <v>22142</v>
      </c>
      <c r="M1956" t="s">
        <v>22213</v>
      </c>
      <c r="N1956" t="s">
        <v>23838</v>
      </c>
      <c r="O1956" t="s">
        <v>28118</v>
      </c>
      <c r="P1956">
        <v>6</v>
      </c>
      <c r="Q1956">
        <v>2</v>
      </c>
      <c r="R1956">
        <v>0.64</v>
      </c>
      <c r="S1956">
        <v>0.64</v>
      </c>
      <c r="T1956">
        <v>363.37</v>
      </c>
      <c r="U1956">
        <v>94.53</v>
      </c>
      <c r="V1956">
        <v>2.02</v>
      </c>
      <c r="W1956">
        <v>10.99</v>
      </c>
      <c r="X1956">
        <v>4.0999999999999996</v>
      </c>
      <c r="Y1956">
        <v>2</v>
      </c>
      <c r="Z1956" t="s">
        <v>4250</v>
      </c>
      <c r="AA1956">
        <v>0</v>
      </c>
      <c r="AB1956">
        <v>3</v>
      </c>
      <c r="AC1956">
        <v>5.3249285714285719</v>
      </c>
      <c r="AE1956" t="s">
        <v>7949</v>
      </c>
      <c r="AH1956">
        <v>0</v>
      </c>
      <c r="AI1956">
        <v>0</v>
      </c>
    </row>
    <row r="1957" spans="1:35" x14ac:dyDescent="0.25">
      <c r="B1957">
        <v>75</v>
      </c>
      <c r="I1957" t="s">
        <v>22086</v>
      </c>
      <c r="J1957" t="s">
        <v>22089</v>
      </c>
      <c r="L1957" t="s">
        <v>22142</v>
      </c>
      <c r="M1957" t="s">
        <v>22213</v>
      </c>
      <c r="N1957" t="s">
        <v>23839</v>
      </c>
      <c r="O1957" t="s">
        <v>28119</v>
      </c>
      <c r="P1957">
        <v>5</v>
      </c>
      <c r="Q1957">
        <v>2</v>
      </c>
      <c r="R1957">
        <v>0.91</v>
      </c>
      <c r="S1957">
        <v>0.91</v>
      </c>
      <c r="T1957">
        <v>334.33</v>
      </c>
      <c r="U1957">
        <v>100.5</v>
      </c>
      <c r="V1957">
        <v>1.97</v>
      </c>
      <c r="W1957">
        <v>13.69</v>
      </c>
      <c r="X1957">
        <v>4.0999999999999996</v>
      </c>
      <c r="Y1957">
        <v>1</v>
      </c>
      <c r="Z1957" t="s">
        <v>4250</v>
      </c>
      <c r="AA1957">
        <v>0</v>
      </c>
      <c r="AB1957">
        <v>3</v>
      </c>
      <c r="AC1957">
        <v>5.15</v>
      </c>
      <c r="AE1957" t="s">
        <v>7949</v>
      </c>
      <c r="AH1957">
        <v>0</v>
      </c>
      <c r="AI1957">
        <v>0</v>
      </c>
    </row>
    <row r="1958" spans="1:35" x14ac:dyDescent="0.25">
      <c r="B1958">
        <v>730</v>
      </c>
      <c r="I1958" t="s">
        <v>22086</v>
      </c>
      <c r="J1958" t="s">
        <v>22089</v>
      </c>
      <c r="L1958" t="s">
        <v>22142</v>
      </c>
      <c r="M1958" t="s">
        <v>22213</v>
      </c>
      <c r="N1958" t="s">
        <v>23840</v>
      </c>
      <c r="O1958" t="s">
        <v>28120</v>
      </c>
      <c r="P1958">
        <v>4</v>
      </c>
      <c r="Q1958">
        <v>2</v>
      </c>
      <c r="R1958">
        <v>1.82</v>
      </c>
      <c r="S1958">
        <v>1.82</v>
      </c>
      <c r="T1958">
        <v>309.32</v>
      </c>
      <c r="U1958">
        <v>76.709999999999994</v>
      </c>
      <c r="V1958">
        <v>2.0699999999999998</v>
      </c>
      <c r="W1958">
        <v>13.69</v>
      </c>
      <c r="X1958">
        <v>4.1100000000000003</v>
      </c>
      <c r="Y1958">
        <v>1</v>
      </c>
      <c r="Z1958" t="s">
        <v>4250</v>
      </c>
      <c r="AA1958">
        <v>0</v>
      </c>
      <c r="AB1958">
        <v>3</v>
      </c>
      <c r="AC1958">
        <v>5.5</v>
      </c>
      <c r="AE1958" t="s">
        <v>7949</v>
      </c>
      <c r="AH1958">
        <v>0</v>
      </c>
      <c r="AI1958">
        <v>0</v>
      </c>
    </row>
    <row r="1959" spans="1:35" x14ac:dyDescent="0.25">
      <c r="A1959" t="s">
        <v>21967</v>
      </c>
      <c r="B1959">
        <v>27</v>
      </c>
      <c r="I1959" t="s">
        <v>22086</v>
      </c>
      <c r="J1959" t="s">
        <v>22089</v>
      </c>
      <c r="L1959" t="s">
        <v>22142</v>
      </c>
      <c r="M1959" t="s">
        <v>22213</v>
      </c>
      <c r="N1959" t="s">
        <v>23841</v>
      </c>
      <c r="O1959" t="s">
        <v>28121</v>
      </c>
      <c r="P1959">
        <v>6</v>
      </c>
      <c r="Q1959">
        <v>2</v>
      </c>
      <c r="R1959">
        <v>1.55</v>
      </c>
      <c r="S1959">
        <v>1.55</v>
      </c>
      <c r="T1959">
        <v>371.35</v>
      </c>
      <c r="U1959">
        <v>113.39</v>
      </c>
      <c r="V1959">
        <v>2.2400000000000002</v>
      </c>
      <c r="W1959">
        <v>9.9499999999999993</v>
      </c>
      <c r="X1959">
        <v>4.09</v>
      </c>
      <c r="Y1959">
        <v>2</v>
      </c>
      <c r="Z1959" t="s">
        <v>4250</v>
      </c>
      <c r="AA1959">
        <v>0</v>
      </c>
      <c r="AB1959">
        <v>3</v>
      </c>
      <c r="AC1959">
        <v>4.6392619047619048</v>
      </c>
      <c r="AE1959" t="s">
        <v>7949</v>
      </c>
      <c r="AH1959">
        <v>0</v>
      </c>
      <c r="AI1959">
        <v>0</v>
      </c>
    </row>
    <row r="1960" spans="1:35" x14ac:dyDescent="0.25">
      <c r="B1960">
        <v>42</v>
      </c>
      <c r="I1960" t="s">
        <v>22086</v>
      </c>
      <c r="J1960" t="s">
        <v>22089</v>
      </c>
      <c r="L1960" t="s">
        <v>22142</v>
      </c>
      <c r="M1960" t="s">
        <v>22213</v>
      </c>
      <c r="N1960" t="s">
        <v>23842</v>
      </c>
      <c r="O1960" t="s">
        <v>28122</v>
      </c>
      <c r="P1960">
        <v>5</v>
      </c>
      <c r="Q1960">
        <v>2</v>
      </c>
      <c r="R1960">
        <v>2.77</v>
      </c>
      <c r="S1960">
        <v>2.78</v>
      </c>
      <c r="T1960">
        <v>380.78</v>
      </c>
      <c r="U1960">
        <v>89.6</v>
      </c>
      <c r="V1960">
        <v>3.02</v>
      </c>
      <c r="W1960">
        <v>10.06</v>
      </c>
      <c r="X1960">
        <v>4.09</v>
      </c>
      <c r="Y1960">
        <v>2</v>
      </c>
      <c r="Z1960" t="s">
        <v>4250</v>
      </c>
      <c r="AA1960">
        <v>0</v>
      </c>
      <c r="AB1960">
        <v>3</v>
      </c>
      <c r="AC1960">
        <v>4.9665714285714291</v>
      </c>
      <c r="AE1960" t="s">
        <v>7949</v>
      </c>
      <c r="AH1960">
        <v>0</v>
      </c>
      <c r="AI1960">
        <v>0</v>
      </c>
    </row>
    <row r="1961" spans="1:35" x14ac:dyDescent="0.25">
      <c r="B1961">
        <v>82</v>
      </c>
      <c r="I1961" t="s">
        <v>22086</v>
      </c>
      <c r="J1961" t="s">
        <v>22089</v>
      </c>
      <c r="L1961" t="s">
        <v>22142</v>
      </c>
      <c r="M1961" t="s">
        <v>22213</v>
      </c>
      <c r="N1961" t="s">
        <v>23843</v>
      </c>
      <c r="O1961" t="s">
        <v>28123</v>
      </c>
      <c r="P1961">
        <v>6</v>
      </c>
      <c r="Q1961">
        <v>2</v>
      </c>
      <c r="R1961">
        <v>2</v>
      </c>
      <c r="S1961">
        <v>2.02</v>
      </c>
      <c r="T1961">
        <v>405.79</v>
      </c>
      <c r="U1961">
        <v>113.39</v>
      </c>
      <c r="V1961">
        <v>2.9</v>
      </c>
      <c r="W1961">
        <v>8.7100000000000009</v>
      </c>
      <c r="X1961">
        <v>4.09</v>
      </c>
      <c r="Y1961">
        <v>2</v>
      </c>
      <c r="Z1961" t="s">
        <v>4250</v>
      </c>
      <c r="AA1961">
        <v>0</v>
      </c>
      <c r="AB1961">
        <v>3</v>
      </c>
      <c r="AC1961">
        <v>4.3932619047619044</v>
      </c>
      <c r="AE1961" t="s">
        <v>7949</v>
      </c>
      <c r="AH1961">
        <v>0</v>
      </c>
      <c r="AI1961">
        <v>0</v>
      </c>
    </row>
    <row r="1962" spans="1:35" x14ac:dyDescent="0.25">
      <c r="B1962">
        <v>140</v>
      </c>
      <c r="I1962" t="s">
        <v>22086</v>
      </c>
      <c r="J1962" t="s">
        <v>22089</v>
      </c>
      <c r="L1962" t="s">
        <v>22142</v>
      </c>
      <c r="M1962" t="s">
        <v>22213</v>
      </c>
      <c r="N1962" t="s">
        <v>23844</v>
      </c>
      <c r="O1962" t="s">
        <v>28124</v>
      </c>
      <c r="P1962">
        <v>5</v>
      </c>
      <c r="Q1962">
        <v>2</v>
      </c>
      <c r="R1962">
        <v>3.55</v>
      </c>
      <c r="S1962">
        <v>3.56</v>
      </c>
      <c r="T1962">
        <v>448.78</v>
      </c>
      <c r="U1962">
        <v>89.6</v>
      </c>
      <c r="V1962">
        <v>4.04</v>
      </c>
      <c r="W1962">
        <v>8.9</v>
      </c>
      <c r="X1962">
        <v>4.09</v>
      </c>
      <c r="Y1962">
        <v>2</v>
      </c>
      <c r="Z1962" t="s">
        <v>4250</v>
      </c>
      <c r="AA1962">
        <v>0</v>
      </c>
      <c r="AB1962">
        <v>3</v>
      </c>
      <c r="AC1962">
        <v>3.8108571428571429</v>
      </c>
      <c r="AE1962" t="s">
        <v>7949</v>
      </c>
      <c r="AH1962">
        <v>0</v>
      </c>
      <c r="AI1962">
        <v>0</v>
      </c>
    </row>
    <row r="1963" spans="1:35" x14ac:dyDescent="0.25">
      <c r="B1963">
        <v>22</v>
      </c>
      <c r="I1963" t="s">
        <v>22086</v>
      </c>
      <c r="J1963" t="s">
        <v>22089</v>
      </c>
      <c r="L1963" t="s">
        <v>22142</v>
      </c>
      <c r="M1963" t="s">
        <v>22213</v>
      </c>
      <c r="N1963" t="s">
        <v>23845</v>
      </c>
      <c r="O1963" t="s">
        <v>28125</v>
      </c>
      <c r="P1963">
        <v>6</v>
      </c>
      <c r="Q1963">
        <v>2</v>
      </c>
      <c r="R1963">
        <v>3.59</v>
      </c>
      <c r="S1963">
        <v>3.59</v>
      </c>
      <c r="T1963">
        <v>458.39</v>
      </c>
      <c r="U1963">
        <v>98.83</v>
      </c>
      <c r="V1963">
        <v>3.7</v>
      </c>
      <c r="W1963">
        <v>9.58</v>
      </c>
      <c r="X1963">
        <v>4.13</v>
      </c>
      <c r="Y1963">
        <v>2</v>
      </c>
      <c r="Z1963" t="s">
        <v>4250</v>
      </c>
      <c r="AA1963">
        <v>0</v>
      </c>
      <c r="AB1963">
        <v>5</v>
      </c>
      <c r="AC1963">
        <v>3.4128809523809531</v>
      </c>
      <c r="AE1963" t="s">
        <v>7949</v>
      </c>
      <c r="AH1963">
        <v>0</v>
      </c>
      <c r="AI1963">
        <v>0</v>
      </c>
    </row>
    <row r="1964" spans="1:35" x14ac:dyDescent="0.25">
      <c r="B1964">
        <v>0.4</v>
      </c>
      <c r="I1964" t="s">
        <v>22086</v>
      </c>
      <c r="J1964" t="s">
        <v>22089</v>
      </c>
      <c r="L1964" t="s">
        <v>22142</v>
      </c>
      <c r="M1964" t="s">
        <v>22213</v>
      </c>
      <c r="N1964" t="s">
        <v>23846</v>
      </c>
      <c r="O1964" t="s">
        <v>28126</v>
      </c>
      <c r="P1964">
        <v>6</v>
      </c>
      <c r="Q1964">
        <v>2</v>
      </c>
      <c r="R1964">
        <v>1.93</v>
      </c>
      <c r="S1964">
        <v>1.93</v>
      </c>
      <c r="T1964">
        <v>385.37</v>
      </c>
      <c r="U1964">
        <v>113.39</v>
      </c>
      <c r="V1964">
        <v>2.63</v>
      </c>
      <c r="W1964">
        <v>9.9499999999999993</v>
      </c>
      <c r="X1964">
        <v>4.13</v>
      </c>
      <c r="Y1964">
        <v>2</v>
      </c>
      <c r="Z1964" t="s">
        <v>4250</v>
      </c>
      <c r="AA1964">
        <v>0</v>
      </c>
      <c r="AB1964">
        <v>3</v>
      </c>
      <c r="AC1964">
        <v>4.5391190476190477</v>
      </c>
      <c r="AE1964" t="s">
        <v>7949</v>
      </c>
      <c r="AH1964">
        <v>0</v>
      </c>
      <c r="AI1964">
        <v>0</v>
      </c>
    </row>
    <row r="1965" spans="1:35" x14ac:dyDescent="0.25">
      <c r="B1965">
        <v>2</v>
      </c>
      <c r="I1965" t="s">
        <v>22086</v>
      </c>
      <c r="J1965" t="s">
        <v>22089</v>
      </c>
      <c r="L1965" t="s">
        <v>22142</v>
      </c>
      <c r="M1965" t="s">
        <v>22213</v>
      </c>
      <c r="N1965" t="s">
        <v>23847</v>
      </c>
      <c r="O1965" t="s">
        <v>28127</v>
      </c>
      <c r="P1965">
        <v>5</v>
      </c>
      <c r="Q1965">
        <v>2</v>
      </c>
      <c r="R1965">
        <v>3.72</v>
      </c>
      <c r="S1965">
        <v>3.74</v>
      </c>
      <c r="T1965">
        <v>429.25</v>
      </c>
      <c r="U1965">
        <v>89.6</v>
      </c>
      <c r="V1965">
        <v>4.07</v>
      </c>
      <c r="W1965">
        <v>8.82</v>
      </c>
      <c r="X1965">
        <v>4.12</v>
      </c>
      <c r="Y1965">
        <v>2</v>
      </c>
      <c r="Z1965" t="s">
        <v>4250</v>
      </c>
      <c r="AA1965">
        <v>0</v>
      </c>
      <c r="AB1965">
        <v>3</v>
      </c>
      <c r="AC1965">
        <v>3.7753571428571431</v>
      </c>
      <c r="AE1965" t="s">
        <v>7949</v>
      </c>
      <c r="AH1965">
        <v>0</v>
      </c>
      <c r="AI1965">
        <v>0</v>
      </c>
    </row>
    <row r="1966" spans="1:35" x14ac:dyDescent="0.25">
      <c r="B1966">
        <v>2</v>
      </c>
      <c r="I1966" t="s">
        <v>22086</v>
      </c>
      <c r="J1966" t="s">
        <v>22089</v>
      </c>
      <c r="L1966" t="s">
        <v>22142</v>
      </c>
      <c r="M1966" t="s">
        <v>22213</v>
      </c>
      <c r="N1966" t="s">
        <v>23848</v>
      </c>
      <c r="O1966" t="s">
        <v>28128</v>
      </c>
      <c r="P1966">
        <v>6</v>
      </c>
      <c r="Q1966">
        <v>2</v>
      </c>
      <c r="R1966">
        <v>2.23</v>
      </c>
      <c r="S1966">
        <v>2.2400000000000002</v>
      </c>
      <c r="T1966">
        <v>433.79</v>
      </c>
      <c r="U1966">
        <v>94.53</v>
      </c>
      <c r="V1966">
        <v>3.61</v>
      </c>
      <c r="W1966">
        <v>9.2799999999999994</v>
      </c>
      <c r="X1966">
        <v>4.13</v>
      </c>
      <c r="Y1966">
        <v>2</v>
      </c>
      <c r="Z1966" t="s">
        <v>4250</v>
      </c>
      <c r="AA1966">
        <v>0</v>
      </c>
      <c r="AB1966">
        <v>4</v>
      </c>
      <c r="AC1966">
        <v>4.7069285714285707</v>
      </c>
      <c r="AE1966" t="s">
        <v>7949</v>
      </c>
      <c r="AH1966">
        <v>0</v>
      </c>
      <c r="AI1966">
        <v>0</v>
      </c>
    </row>
    <row r="1967" spans="1:35" x14ac:dyDescent="0.25">
      <c r="B1967">
        <v>3</v>
      </c>
      <c r="I1967" t="s">
        <v>22086</v>
      </c>
      <c r="J1967" t="s">
        <v>22089</v>
      </c>
      <c r="L1967" t="s">
        <v>22142</v>
      </c>
      <c r="M1967" t="s">
        <v>22213</v>
      </c>
      <c r="N1967" t="s">
        <v>23849</v>
      </c>
      <c r="O1967" t="s">
        <v>28129</v>
      </c>
      <c r="P1967">
        <v>5</v>
      </c>
      <c r="Q1967">
        <v>2</v>
      </c>
      <c r="R1967">
        <v>3.16</v>
      </c>
      <c r="S1967">
        <v>3.16</v>
      </c>
      <c r="T1967">
        <v>394.81</v>
      </c>
      <c r="U1967">
        <v>89.6</v>
      </c>
      <c r="V1967">
        <v>3.41</v>
      </c>
      <c r="W1967">
        <v>10.06</v>
      </c>
      <c r="X1967">
        <v>4.13</v>
      </c>
      <c r="Y1967">
        <v>2</v>
      </c>
      <c r="Z1967" t="s">
        <v>4250</v>
      </c>
      <c r="AA1967">
        <v>0</v>
      </c>
      <c r="AB1967">
        <v>3</v>
      </c>
      <c r="AC1967">
        <v>4.5913571428571416</v>
      </c>
      <c r="AE1967" t="s">
        <v>7949</v>
      </c>
      <c r="AH1967">
        <v>0</v>
      </c>
      <c r="AI1967">
        <v>0</v>
      </c>
    </row>
    <row r="1968" spans="1:35" x14ac:dyDescent="0.25">
      <c r="B1968">
        <v>11</v>
      </c>
      <c r="I1968" t="s">
        <v>22086</v>
      </c>
      <c r="J1968" t="s">
        <v>22089</v>
      </c>
      <c r="L1968" t="s">
        <v>22142</v>
      </c>
      <c r="M1968" t="s">
        <v>22213</v>
      </c>
      <c r="N1968" t="s">
        <v>23850</v>
      </c>
      <c r="O1968" t="s">
        <v>28130</v>
      </c>
      <c r="P1968">
        <v>5</v>
      </c>
      <c r="Q1968">
        <v>2</v>
      </c>
      <c r="R1968">
        <v>2.66</v>
      </c>
      <c r="S1968">
        <v>2.66</v>
      </c>
      <c r="T1968">
        <v>378.35</v>
      </c>
      <c r="U1968">
        <v>89.6</v>
      </c>
      <c r="V1968">
        <v>2.9</v>
      </c>
      <c r="W1968">
        <v>10</v>
      </c>
      <c r="X1968">
        <v>4.13</v>
      </c>
      <c r="Y1968">
        <v>2</v>
      </c>
      <c r="Z1968" t="s">
        <v>4250</v>
      </c>
      <c r="AA1968">
        <v>0</v>
      </c>
      <c r="AB1968">
        <v>3</v>
      </c>
      <c r="AC1968">
        <v>5.0389285714285714</v>
      </c>
      <c r="AE1968" t="s">
        <v>7949</v>
      </c>
      <c r="AH1968">
        <v>0</v>
      </c>
      <c r="AI1968">
        <v>0</v>
      </c>
    </row>
    <row r="1969" spans="2:35" x14ac:dyDescent="0.25">
      <c r="B1969">
        <v>183</v>
      </c>
      <c r="I1969" t="s">
        <v>22086</v>
      </c>
      <c r="J1969" t="s">
        <v>22089</v>
      </c>
      <c r="L1969" t="s">
        <v>22142</v>
      </c>
      <c r="M1969" t="s">
        <v>22213</v>
      </c>
      <c r="N1969" t="s">
        <v>23851</v>
      </c>
      <c r="O1969" t="s">
        <v>28131</v>
      </c>
      <c r="P1969">
        <v>6</v>
      </c>
      <c r="Q1969">
        <v>2</v>
      </c>
      <c r="R1969">
        <v>2.42</v>
      </c>
      <c r="S1969">
        <v>2.42</v>
      </c>
      <c r="T1969">
        <v>447.82</v>
      </c>
      <c r="U1969">
        <v>94.53</v>
      </c>
      <c r="V1969">
        <v>3.48</v>
      </c>
      <c r="W1969">
        <v>9.56</v>
      </c>
      <c r="X1969">
        <v>4.13</v>
      </c>
      <c r="Y1969">
        <v>2</v>
      </c>
      <c r="Z1969" t="s">
        <v>4250</v>
      </c>
      <c r="AA1969">
        <v>0</v>
      </c>
      <c r="AB1969">
        <v>5</v>
      </c>
      <c r="AC1969">
        <v>4.5117142857142856</v>
      </c>
      <c r="AE1969" t="s">
        <v>7949</v>
      </c>
      <c r="AH1969">
        <v>0</v>
      </c>
      <c r="AI1969">
        <v>0</v>
      </c>
    </row>
    <row r="1970" spans="2:35" x14ac:dyDescent="0.25">
      <c r="B1970">
        <v>32</v>
      </c>
      <c r="I1970" t="s">
        <v>22086</v>
      </c>
      <c r="J1970" t="s">
        <v>22089</v>
      </c>
      <c r="L1970" t="s">
        <v>22142</v>
      </c>
      <c r="M1970" t="s">
        <v>22213</v>
      </c>
      <c r="N1970" t="s">
        <v>23852</v>
      </c>
      <c r="O1970" t="s">
        <v>28132</v>
      </c>
      <c r="P1970">
        <v>4</v>
      </c>
      <c r="Q1970">
        <v>2</v>
      </c>
      <c r="R1970">
        <v>1.62</v>
      </c>
      <c r="S1970">
        <v>1.62</v>
      </c>
      <c r="T1970">
        <v>359.32</v>
      </c>
      <c r="U1970">
        <v>76.709999999999994</v>
      </c>
      <c r="V1970">
        <v>2.71</v>
      </c>
      <c r="W1970">
        <v>13.69</v>
      </c>
      <c r="X1970">
        <v>4.1399999999999997</v>
      </c>
      <c r="Y1970">
        <v>1</v>
      </c>
      <c r="Z1970" t="s">
        <v>4250</v>
      </c>
      <c r="AA1970">
        <v>0</v>
      </c>
      <c r="AB1970">
        <v>3</v>
      </c>
      <c r="AC1970">
        <v>5.5</v>
      </c>
      <c r="AE1970" t="s">
        <v>7949</v>
      </c>
      <c r="AH1970">
        <v>0</v>
      </c>
      <c r="AI1970">
        <v>0</v>
      </c>
    </row>
    <row r="1971" spans="2:35" x14ac:dyDescent="0.25">
      <c r="B1971">
        <v>1</v>
      </c>
      <c r="I1971" t="s">
        <v>22086</v>
      </c>
      <c r="J1971" t="s">
        <v>22089</v>
      </c>
      <c r="L1971" t="s">
        <v>22142</v>
      </c>
      <c r="M1971" t="s">
        <v>22213</v>
      </c>
      <c r="N1971" t="s">
        <v>23853</v>
      </c>
      <c r="O1971" t="s">
        <v>28133</v>
      </c>
      <c r="P1971">
        <v>6</v>
      </c>
      <c r="Q1971">
        <v>2</v>
      </c>
      <c r="R1971">
        <v>3.21</v>
      </c>
      <c r="S1971">
        <v>3.21</v>
      </c>
      <c r="T1971">
        <v>460.82</v>
      </c>
      <c r="U1971">
        <v>98.83</v>
      </c>
      <c r="V1971">
        <v>3.63</v>
      </c>
      <c r="W1971">
        <v>10.06</v>
      </c>
      <c r="X1971">
        <v>4.74</v>
      </c>
      <c r="Y1971">
        <v>2</v>
      </c>
      <c r="Z1971" t="s">
        <v>4250</v>
      </c>
      <c r="AA1971">
        <v>0</v>
      </c>
      <c r="AB1971">
        <v>5</v>
      </c>
      <c r="AC1971">
        <v>3.7755238095238099</v>
      </c>
      <c r="AE1971" t="s">
        <v>7949</v>
      </c>
      <c r="AH1971">
        <v>0</v>
      </c>
      <c r="AI1971">
        <v>0</v>
      </c>
    </row>
    <row r="1972" spans="2:35" x14ac:dyDescent="0.25">
      <c r="B1972">
        <v>2</v>
      </c>
      <c r="I1972" t="s">
        <v>22086</v>
      </c>
      <c r="J1972" t="s">
        <v>22089</v>
      </c>
      <c r="L1972" t="s">
        <v>22142</v>
      </c>
      <c r="M1972" t="s">
        <v>22213</v>
      </c>
      <c r="N1972" t="s">
        <v>23854</v>
      </c>
      <c r="O1972" t="s">
        <v>28134</v>
      </c>
      <c r="P1972">
        <v>6</v>
      </c>
      <c r="Q1972">
        <v>2</v>
      </c>
      <c r="R1972">
        <v>2.71</v>
      </c>
      <c r="S1972">
        <v>2.71</v>
      </c>
      <c r="T1972">
        <v>444.36</v>
      </c>
      <c r="U1972">
        <v>98.83</v>
      </c>
      <c r="V1972">
        <v>3.12</v>
      </c>
      <c r="W1972">
        <v>10</v>
      </c>
      <c r="X1972">
        <v>4.74</v>
      </c>
      <c r="Y1972">
        <v>2</v>
      </c>
      <c r="Z1972" t="s">
        <v>4250</v>
      </c>
      <c r="AA1972">
        <v>0</v>
      </c>
      <c r="AB1972">
        <v>5</v>
      </c>
      <c r="AC1972">
        <v>4.2480952380952379</v>
      </c>
      <c r="AE1972" t="s">
        <v>7949</v>
      </c>
      <c r="AH1972">
        <v>0</v>
      </c>
      <c r="AI1972">
        <v>0</v>
      </c>
    </row>
    <row r="1973" spans="2:35" x14ac:dyDescent="0.25">
      <c r="B1973">
        <v>1</v>
      </c>
      <c r="I1973" t="s">
        <v>22086</v>
      </c>
      <c r="J1973" t="s">
        <v>22089</v>
      </c>
      <c r="L1973" t="s">
        <v>22142</v>
      </c>
      <c r="M1973" t="s">
        <v>22213</v>
      </c>
      <c r="N1973" t="s">
        <v>23855</v>
      </c>
      <c r="O1973" t="s">
        <v>28135</v>
      </c>
      <c r="P1973">
        <v>7</v>
      </c>
      <c r="Q1973">
        <v>2</v>
      </c>
      <c r="R1973">
        <v>1.98</v>
      </c>
      <c r="S1973">
        <v>1.98</v>
      </c>
      <c r="T1973">
        <v>451.38</v>
      </c>
      <c r="U1973">
        <v>122.62</v>
      </c>
      <c r="V1973">
        <v>2.85</v>
      </c>
      <c r="W1973">
        <v>9.9499999999999993</v>
      </c>
      <c r="X1973">
        <v>4.74</v>
      </c>
      <c r="Y1973">
        <v>2</v>
      </c>
      <c r="Z1973" t="s">
        <v>4250</v>
      </c>
      <c r="AA1973">
        <v>0</v>
      </c>
      <c r="AB1973">
        <v>5</v>
      </c>
      <c r="AC1973">
        <v>3.847285714285714</v>
      </c>
      <c r="AE1973" t="s">
        <v>7949</v>
      </c>
      <c r="AH1973">
        <v>0</v>
      </c>
      <c r="AI1973">
        <v>0</v>
      </c>
    </row>
    <row r="1974" spans="2:35" x14ac:dyDescent="0.25">
      <c r="B1974">
        <v>3</v>
      </c>
      <c r="I1974" t="s">
        <v>22086</v>
      </c>
      <c r="J1974" t="s">
        <v>22089</v>
      </c>
      <c r="L1974" t="s">
        <v>22142</v>
      </c>
      <c r="M1974" t="s">
        <v>22213</v>
      </c>
      <c r="N1974" t="s">
        <v>23856</v>
      </c>
      <c r="O1974" t="s">
        <v>28136</v>
      </c>
      <c r="P1974">
        <v>6</v>
      </c>
      <c r="Q1974">
        <v>2</v>
      </c>
      <c r="R1974">
        <v>3.77</v>
      </c>
      <c r="S1974">
        <v>3.79</v>
      </c>
      <c r="T1974">
        <v>495.26</v>
      </c>
      <c r="U1974">
        <v>98.83</v>
      </c>
      <c r="V1974">
        <v>4.29</v>
      </c>
      <c r="W1974">
        <v>8.82</v>
      </c>
      <c r="X1974">
        <v>4.74</v>
      </c>
      <c r="Y1974">
        <v>2</v>
      </c>
      <c r="Z1974" t="s">
        <v>4250</v>
      </c>
      <c r="AA1974">
        <v>0</v>
      </c>
      <c r="AB1974">
        <v>5</v>
      </c>
      <c r="AC1974">
        <v>2.9595238095238101</v>
      </c>
      <c r="AE1974" t="s">
        <v>7949</v>
      </c>
      <c r="AH1974">
        <v>0</v>
      </c>
      <c r="AI1974">
        <v>0</v>
      </c>
    </row>
    <row r="1975" spans="2:35" x14ac:dyDescent="0.25">
      <c r="B1975">
        <v>21</v>
      </c>
      <c r="I1975" t="s">
        <v>22086</v>
      </c>
      <c r="J1975" t="s">
        <v>22089</v>
      </c>
      <c r="L1975" t="s">
        <v>22142</v>
      </c>
      <c r="M1975" t="s">
        <v>22213</v>
      </c>
      <c r="N1975" t="s">
        <v>23857</v>
      </c>
      <c r="O1975" t="s">
        <v>28137</v>
      </c>
      <c r="P1975">
        <v>7</v>
      </c>
      <c r="Q1975">
        <v>2</v>
      </c>
      <c r="R1975">
        <v>3.08</v>
      </c>
      <c r="S1975">
        <v>3.08</v>
      </c>
      <c r="T1975">
        <v>524.39</v>
      </c>
      <c r="U1975">
        <v>108.06</v>
      </c>
      <c r="V1975">
        <v>3.92</v>
      </c>
      <c r="W1975">
        <v>10.11</v>
      </c>
      <c r="X1975">
        <v>4.74</v>
      </c>
      <c r="Y1975">
        <v>2</v>
      </c>
      <c r="Z1975" t="s">
        <v>4250</v>
      </c>
      <c r="AA1975">
        <v>1</v>
      </c>
      <c r="AB1975">
        <v>7</v>
      </c>
      <c r="AC1975">
        <v>3.3180000000000001</v>
      </c>
      <c r="AE1975" t="s">
        <v>7949</v>
      </c>
      <c r="AH1975">
        <v>0</v>
      </c>
      <c r="AI1975">
        <v>0</v>
      </c>
    </row>
    <row r="1976" spans="2:35" x14ac:dyDescent="0.25">
      <c r="B1976">
        <v>0.1</v>
      </c>
      <c r="I1976" t="s">
        <v>22086</v>
      </c>
      <c r="J1976" t="s">
        <v>22089</v>
      </c>
      <c r="L1976" t="s">
        <v>22142</v>
      </c>
      <c r="M1976" t="s">
        <v>22213</v>
      </c>
      <c r="N1976" t="s">
        <v>23858</v>
      </c>
      <c r="O1976" t="s">
        <v>28138</v>
      </c>
      <c r="P1976">
        <v>7</v>
      </c>
      <c r="Q1976">
        <v>2</v>
      </c>
      <c r="R1976">
        <v>3.59</v>
      </c>
      <c r="S1976">
        <v>3.6</v>
      </c>
      <c r="T1976">
        <v>429.43</v>
      </c>
      <c r="U1976">
        <v>111.72</v>
      </c>
      <c r="V1976">
        <v>2.56</v>
      </c>
      <c r="W1976">
        <v>8.8000000000000007</v>
      </c>
      <c r="X1976">
        <v>4.12</v>
      </c>
      <c r="Y1976">
        <v>2</v>
      </c>
      <c r="Z1976" t="s">
        <v>4250</v>
      </c>
      <c r="AA1976">
        <v>0</v>
      </c>
      <c r="AB1976">
        <v>5</v>
      </c>
      <c r="AC1976">
        <v>3.1850714285714292</v>
      </c>
      <c r="AE1976" t="s">
        <v>7949</v>
      </c>
      <c r="AH1976">
        <v>0</v>
      </c>
      <c r="AI1976">
        <v>0</v>
      </c>
    </row>
    <row r="1977" spans="2:35" x14ac:dyDescent="0.25">
      <c r="B1977">
        <v>25</v>
      </c>
      <c r="I1977" t="s">
        <v>22086</v>
      </c>
      <c r="J1977" t="s">
        <v>22089</v>
      </c>
      <c r="L1977" t="s">
        <v>22142</v>
      </c>
      <c r="M1977" t="s">
        <v>22213</v>
      </c>
      <c r="N1977" t="s">
        <v>23859</v>
      </c>
      <c r="O1977" t="s">
        <v>28139</v>
      </c>
      <c r="P1977">
        <v>5</v>
      </c>
      <c r="Q1977">
        <v>2</v>
      </c>
      <c r="T1977">
        <v>389.34</v>
      </c>
      <c r="U1977">
        <v>93.96</v>
      </c>
      <c r="V1977">
        <v>2.87</v>
      </c>
      <c r="W1977">
        <v>10.01</v>
      </c>
      <c r="X1977">
        <v>2.87</v>
      </c>
      <c r="Y1977">
        <v>2</v>
      </c>
      <c r="Z1977" t="s">
        <v>4250</v>
      </c>
      <c r="AA1977">
        <v>0</v>
      </c>
      <c r="AB1977">
        <v>4</v>
      </c>
      <c r="AE1977" t="s">
        <v>7949</v>
      </c>
      <c r="AH1977">
        <v>0</v>
      </c>
      <c r="AI1977">
        <v>0</v>
      </c>
    </row>
    <row r="1978" spans="2:35" x14ac:dyDescent="0.25">
      <c r="B1978">
        <v>39</v>
      </c>
      <c r="I1978" t="s">
        <v>22086</v>
      </c>
      <c r="J1978" t="s">
        <v>22089</v>
      </c>
      <c r="L1978" t="s">
        <v>22142</v>
      </c>
      <c r="M1978" t="s">
        <v>22213</v>
      </c>
      <c r="N1978" t="s">
        <v>23860</v>
      </c>
      <c r="O1978" t="s">
        <v>28140</v>
      </c>
      <c r="P1978">
        <v>5</v>
      </c>
      <c r="Q1978">
        <v>2</v>
      </c>
      <c r="T1978">
        <v>389.34</v>
      </c>
      <c r="U1978">
        <v>93.96</v>
      </c>
      <c r="V1978">
        <v>2.87</v>
      </c>
      <c r="W1978">
        <v>10.01</v>
      </c>
      <c r="X1978">
        <v>2.87</v>
      </c>
      <c r="Y1978">
        <v>2</v>
      </c>
      <c r="Z1978" t="s">
        <v>4250</v>
      </c>
      <c r="AA1978">
        <v>0</v>
      </c>
      <c r="AB1978">
        <v>4</v>
      </c>
      <c r="AE1978" t="s">
        <v>7949</v>
      </c>
      <c r="AH1978">
        <v>0</v>
      </c>
      <c r="AI1978">
        <v>0</v>
      </c>
    </row>
    <row r="1979" spans="2:35" x14ac:dyDescent="0.25">
      <c r="B1979">
        <v>64.400000000000006</v>
      </c>
      <c r="H1979">
        <v>4.5999999999999996</v>
      </c>
      <c r="I1979" t="s">
        <v>22087</v>
      </c>
      <c r="J1979" t="s">
        <v>22089</v>
      </c>
      <c r="L1979" t="s">
        <v>22143</v>
      </c>
      <c r="M1979" t="s">
        <v>22219</v>
      </c>
      <c r="N1979" t="s">
        <v>23861</v>
      </c>
      <c r="O1979" t="s">
        <v>28141</v>
      </c>
    </row>
    <row r="1980" spans="2:35" x14ac:dyDescent="0.25">
      <c r="B1980">
        <v>77.3</v>
      </c>
      <c r="H1980">
        <v>4.5999999999999996</v>
      </c>
      <c r="I1980" t="s">
        <v>22087</v>
      </c>
      <c r="J1980" t="s">
        <v>22089</v>
      </c>
      <c r="L1980" t="s">
        <v>22143</v>
      </c>
      <c r="M1980" t="s">
        <v>22219</v>
      </c>
      <c r="N1980" t="s">
        <v>23862</v>
      </c>
      <c r="O1980" t="s">
        <v>28142</v>
      </c>
    </row>
    <row r="1981" spans="2:35" x14ac:dyDescent="0.25">
      <c r="B1981">
        <v>172</v>
      </c>
      <c r="H1981">
        <v>4.5999999999999996</v>
      </c>
      <c r="I1981" t="s">
        <v>22087</v>
      </c>
      <c r="J1981" t="s">
        <v>22089</v>
      </c>
      <c r="L1981" t="s">
        <v>22143</v>
      </c>
      <c r="M1981" t="s">
        <v>22219</v>
      </c>
      <c r="N1981" t="s">
        <v>23863</v>
      </c>
      <c r="O1981" t="s">
        <v>28143</v>
      </c>
    </row>
    <row r="1982" spans="2:35" x14ac:dyDescent="0.25">
      <c r="B1982">
        <v>166</v>
      </c>
      <c r="H1982">
        <v>4.5999999999999996</v>
      </c>
      <c r="I1982" t="s">
        <v>22087</v>
      </c>
      <c r="J1982" t="s">
        <v>22089</v>
      </c>
      <c r="L1982" t="s">
        <v>22143</v>
      </c>
      <c r="M1982" t="s">
        <v>22219</v>
      </c>
      <c r="N1982" t="s">
        <v>23864</v>
      </c>
      <c r="O1982" t="s">
        <v>28144</v>
      </c>
    </row>
    <row r="1983" spans="2:35" x14ac:dyDescent="0.25">
      <c r="B1983">
        <v>110</v>
      </c>
      <c r="H1983">
        <v>4.5999999999999996</v>
      </c>
      <c r="I1983" t="s">
        <v>22087</v>
      </c>
      <c r="J1983" t="s">
        <v>22089</v>
      </c>
      <c r="L1983" t="s">
        <v>22143</v>
      </c>
      <c r="M1983" t="s">
        <v>22219</v>
      </c>
      <c r="N1983" t="s">
        <v>23865</v>
      </c>
      <c r="O1983" t="s">
        <v>28145</v>
      </c>
    </row>
    <row r="1984" spans="2:35" x14ac:dyDescent="0.25">
      <c r="B1984">
        <v>91.2</v>
      </c>
      <c r="H1984">
        <v>4.5999999999999996</v>
      </c>
      <c r="I1984" t="s">
        <v>22087</v>
      </c>
      <c r="J1984" t="s">
        <v>22089</v>
      </c>
      <c r="L1984" t="s">
        <v>22143</v>
      </c>
      <c r="M1984" t="s">
        <v>22219</v>
      </c>
      <c r="N1984" t="s">
        <v>23866</v>
      </c>
      <c r="O1984" t="s">
        <v>28146</v>
      </c>
    </row>
    <row r="1985" spans="1:35" x14ac:dyDescent="0.25">
      <c r="B1985">
        <v>8</v>
      </c>
      <c r="H1985">
        <v>4.5</v>
      </c>
      <c r="I1985" t="s">
        <v>22087</v>
      </c>
      <c r="J1985" t="s">
        <v>22089</v>
      </c>
      <c r="L1985" t="s">
        <v>22144</v>
      </c>
      <c r="M1985" t="s">
        <v>22212</v>
      </c>
      <c r="N1985" t="s">
        <v>23867</v>
      </c>
      <c r="O1985" t="s">
        <v>28147</v>
      </c>
      <c r="P1985">
        <v>5</v>
      </c>
      <c r="Q1985">
        <v>2</v>
      </c>
      <c r="R1985">
        <v>-2.56</v>
      </c>
      <c r="S1985">
        <v>-2.56</v>
      </c>
      <c r="T1985">
        <v>394.81</v>
      </c>
      <c r="U1985">
        <v>89.6</v>
      </c>
      <c r="V1985">
        <v>2.99</v>
      </c>
      <c r="W1985">
        <v>10.14</v>
      </c>
      <c r="X1985">
        <v>4.79</v>
      </c>
      <c r="Y1985">
        <v>2</v>
      </c>
      <c r="Z1985" t="s">
        <v>4250</v>
      </c>
      <c r="AA1985">
        <v>0</v>
      </c>
      <c r="AB1985">
        <v>4</v>
      </c>
      <c r="AC1985">
        <v>5.2513571428571426</v>
      </c>
      <c r="AE1985" t="s">
        <v>7949</v>
      </c>
      <c r="AH1985">
        <v>0</v>
      </c>
      <c r="AI1985">
        <v>0</v>
      </c>
    </row>
    <row r="1986" spans="1:35" x14ac:dyDescent="0.25">
      <c r="A1986" t="s">
        <v>21968</v>
      </c>
      <c r="B1986">
        <v>6</v>
      </c>
      <c r="H1986">
        <v>4.5</v>
      </c>
      <c r="I1986" t="s">
        <v>22087</v>
      </c>
      <c r="J1986" t="s">
        <v>22089</v>
      </c>
      <c r="L1986" t="s">
        <v>22144</v>
      </c>
      <c r="M1986" t="s">
        <v>22212</v>
      </c>
      <c r="N1986" t="s">
        <v>23868</v>
      </c>
      <c r="O1986" t="s">
        <v>28148</v>
      </c>
      <c r="P1986">
        <v>5</v>
      </c>
      <c r="Q1986">
        <v>2</v>
      </c>
      <c r="R1986">
        <v>-2.59</v>
      </c>
      <c r="S1986">
        <v>-2.59</v>
      </c>
      <c r="T1986">
        <v>412.8</v>
      </c>
      <c r="U1986">
        <v>89.6</v>
      </c>
      <c r="V1986">
        <v>3.28</v>
      </c>
      <c r="W1986">
        <v>10.14</v>
      </c>
      <c r="X1986">
        <v>3.94</v>
      </c>
      <c r="Y1986">
        <v>2</v>
      </c>
      <c r="Z1986" t="s">
        <v>4250</v>
      </c>
      <c r="AA1986">
        <v>0</v>
      </c>
      <c r="AB1986">
        <v>4</v>
      </c>
      <c r="AC1986">
        <v>5.1228571428571428</v>
      </c>
      <c r="AE1986" t="s">
        <v>7949</v>
      </c>
      <c r="AH1986">
        <v>0</v>
      </c>
      <c r="AI1986">
        <v>0</v>
      </c>
    </row>
    <row r="1987" spans="1:35" x14ac:dyDescent="0.25">
      <c r="A1987" t="s">
        <v>21968</v>
      </c>
      <c r="B1987">
        <v>18</v>
      </c>
      <c r="H1987">
        <v>4.5</v>
      </c>
      <c r="I1987" t="s">
        <v>22087</v>
      </c>
      <c r="J1987" t="s">
        <v>22089</v>
      </c>
      <c r="L1987" t="s">
        <v>22144</v>
      </c>
      <c r="M1987" t="s">
        <v>22212</v>
      </c>
      <c r="N1987" t="s">
        <v>23869</v>
      </c>
      <c r="O1987" t="s">
        <v>28149</v>
      </c>
      <c r="P1987">
        <v>5</v>
      </c>
      <c r="Q1987">
        <v>2</v>
      </c>
      <c r="R1987">
        <v>-2.35</v>
      </c>
      <c r="S1987">
        <v>-2.35</v>
      </c>
      <c r="T1987">
        <v>457.25</v>
      </c>
      <c r="U1987">
        <v>89.6</v>
      </c>
      <c r="V1987">
        <v>3.39</v>
      </c>
      <c r="W1987">
        <v>10.1</v>
      </c>
      <c r="X1987">
        <v>3.94</v>
      </c>
      <c r="Y1987">
        <v>2</v>
      </c>
      <c r="Z1987" t="s">
        <v>4250</v>
      </c>
      <c r="AA1987">
        <v>0</v>
      </c>
      <c r="AB1987">
        <v>4</v>
      </c>
      <c r="AC1987">
        <v>4.8053571428571429</v>
      </c>
      <c r="AE1987" t="s">
        <v>7949</v>
      </c>
      <c r="AH1987">
        <v>0</v>
      </c>
      <c r="AI1987">
        <v>0</v>
      </c>
    </row>
    <row r="1988" spans="1:35" x14ac:dyDescent="0.25">
      <c r="B1988">
        <v>79</v>
      </c>
      <c r="H1988">
        <v>4.5</v>
      </c>
      <c r="I1988" t="s">
        <v>22087</v>
      </c>
      <c r="J1988" t="s">
        <v>22089</v>
      </c>
      <c r="L1988" t="s">
        <v>22144</v>
      </c>
      <c r="M1988" t="s">
        <v>22212</v>
      </c>
      <c r="N1988" t="s">
        <v>23870</v>
      </c>
      <c r="O1988" t="s">
        <v>28150</v>
      </c>
      <c r="P1988">
        <v>6</v>
      </c>
      <c r="Q1988">
        <v>2</v>
      </c>
      <c r="R1988">
        <v>-3.84</v>
      </c>
      <c r="S1988">
        <v>-3.84</v>
      </c>
      <c r="T1988">
        <v>403.36</v>
      </c>
      <c r="U1988">
        <v>113.39</v>
      </c>
      <c r="V1988">
        <v>2.5</v>
      </c>
      <c r="W1988">
        <v>10.039999999999999</v>
      </c>
      <c r="X1988">
        <v>3.94</v>
      </c>
      <c r="Y1988">
        <v>2</v>
      </c>
      <c r="Z1988" t="s">
        <v>4250</v>
      </c>
      <c r="AA1988">
        <v>0</v>
      </c>
      <c r="AB1988">
        <v>4</v>
      </c>
      <c r="AC1988">
        <v>4.4106190476190479</v>
      </c>
      <c r="AE1988" t="s">
        <v>7949</v>
      </c>
      <c r="AH1988">
        <v>0</v>
      </c>
      <c r="AI1988">
        <v>0</v>
      </c>
    </row>
    <row r="1989" spans="1:35" x14ac:dyDescent="0.25">
      <c r="B1989">
        <v>1300</v>
      </c>
      <c r="H1989">
        <v>4.5</v>
      </c>
      <c r="I1989" t="s">
        <v>22087</v>
      </c>
      <c r="J1989" t="s">
        <v>22089</v>
      </c>
      <c r="L1989" t="s">
        <v>22144</v>
      </c>
      <c r="M1989" t="s">
        <v>22212</v>
      </c>
      <c r="N1989" t="s">
        <v>23871</v>
      </c>
      <c r="O1989" t="s">
        <v>28151</v>
      </c>
      <c r="P1989">
        <v>5</v>
      </c>
      <c r="Q1989">
        <v>2</v>
      </c>
      <c r="R1989">
        <v>-3.83</v>
      </c>
      <c r="S1989">
        <v>-3.79</v>
      </c>
      <c r="T1989">
        <v>299.33</v>
      </c>
      <c r="U1989">
        <v>89.85</v>
      </c>
      <c r="V1989">
        <v>2.13</v>
      </c>
      <c r="W1989">
        <v>12.76</v>
      </c>
      <c r="X1989">
        <v>6.28</v>
      </c>
      <c r="Y1989">
        <v>2</v>
      </c>
      <c r="Z1989" t="s">
        <v>4250</v>
      </c>
      <c r="AA1989">
        <v>0</v>
      </c>
      <c r="AB1989">
        <v>3</v>
      </c>
      <c r="AC1989">
        <v>5.5</v>
      </c>
      <c r="AE1989" t="s">
        <v>7949</v>
      </c>
      <c r="AH1989">
        <v>0</v>
      </c>
      <c r="AI1989">
        <v>0</v>
      </c>
    </row>
    <row r="1990" spans="1:35" x14ac:dyDescent="0.25">
      <c r="B1990">
        <v>140</v>
      </c>
      <c r="H1990">
        <v>4.5</v>
      </c>
      <c r="I1990" t="s">
        <v>22087</v>
      </c>
      <c r="J1990" t="s">
        <v>22089</v>
      </c>
      <c r="L1990" t="s">
        <v>22144</v>
      </c>
      <c r="M1990" t="s">
        <v>22212</v>
      </c>
      <c r="N1990" t="s">
        <v>23872</v>
      </c>
      <c r="O1990" t="s">
        <v>28152</v>
      </c>
      <c r="P1990">
        <v>5</v>
      </c>
      <c r="Q1990">
        <v>2</v>
      </c>
      <c r="R1990">
        <v>-1.85</v>
      </c>
      <c r="S1990">
        <v>-1.82</v>
      </c>
      <c r="T1990">
        <v>389.25</v>
      </c>
      <c r="U1990">
        <v>89.6</v>
      </c>
      <c r="V1990">
        <v>2.7</v>
      </c>
      <c r="W1990">
        <v>11.06</v>
      </c>
      <c r="X1990">
        <v>6.23</v>
      </c>
      <c r="Y1990">
        <v>2</v>
      </c>
      <c r="Z1990" t="s">
        <v>4250</v>
      </c>
      <c r="AA1990">
        <v>0</v>
      </c>
      <c r="AB1990">
        <v>3</v>
      </c>
      <c r="AC1990">
        <v>5.2910714285714286</v>
      </c>
      <c r="AE1990" t="s">
        <v>7949</v>
      </c>
      <c r="AH1990">
        <v>0</v>
      </c>
      <c r="AI1990">
        <v>0</v>
      </c>
    </row>
    <row r="1991" spans="1:35" x14ac:dyDescent="0.25">
      <c r="B1991">
        <v>70</v>
      </c>
      <c r="H1991">
        <v>4.5</v>
      </c>
      <c r="I1991" t="s">
        <v>22087</v>
      </c>
      <c r="J1991" t="s">
        <v>22089</v>
      </c>
      <c r="L1991" t="s">
        <v>22144</v>
      </c>
      <c r="M1991" t="s">
        <v>22212</v>
      </c>
      <c r="N1991" t="s">
        <v>23873</v>
      </c>
      <c r="O1991" t="s">
        <v>28153</v>
      </c>
      <c r="P1991">
        <v>5</v>
      </c>
      <c r="Q1991">
        <v>2</v>
      </c>
      <c r="R1991">
        <v>-1.85</v>
      </c>
      <c r="S1991">
        <v>-1.82</v>
      </c>
      <c r="T1991">
        <v>389.25</v>
      </c>
      <c r="U1991">
        <v>89.6</v>
      </c>
      <c r="V1991">
        <v>2.7</v>
      </c>
      <c r="W1991">
        <v>11.06</v>
      </c>
      <c r="X1991">
        <v>6.23</v>
      </c>
      <c r="Y1991">
        <v>2</v>
      </c>
      <c r="Z1991" t="s">
        <v>4250</v>
      </c>
      <c r="AA1991">
        <v>0</v>
      </c>
      <c r="AB1991">
        <v>3</v>
      </c>
      <c r="AC1991">
        <v>5.2910714285714286</v>
      </c>
      <c r="AE1991" t="s">
        <v>7949</v>
      </c>
      <c r="AH1991">
        <v>0</v>
      </c>
      <c r="AI1991">
        <v>0</v>
      </c>
    </row>
    <row r="1992" spans="1:35" x14ac:dyDescent="0.25">
      <c r="B1992">
        <v>640</v>
      </c>
      <c r="H1992">
        <v>4.5</v>
      </c>
      <c r="I1992" t="s">
        <v>22087</v>
      </c>
      <c r="J1992" t="s">
        <v>22089</v>
      </c>
      <c r="L1992" t="s">
        <v>22144</v>
      </c>
      <c r="M1992" t="s">
        <v>22212</v>
      </c>
      <c r="N1992" t="s">
        <v>23874</v>
      </c>
      <c r="O1992" t="s">
        <v>28154</v>
      </c>
      <c r="P1992">
        <v>6</v>
      </c>
      <c r="Q1992">
        <v>2</v>
      </c>
      <c r="R1992">
        <v>-3.05</v>
      </c>
      <c r="S1992">
        <v>-3.02</v>
      </c>
      <c r="T1992">
        <v>314.35000000000002</v>
      </c>
      <c r="U1992">
        <v>102.74</v>
      </c>
      <c r="V1992">
        <v>1.84</v>
      </c>
      <c r="W1992">
        <v>11.12</v>
      </c>
      <c r="X1992">
        <v>6.2</v>
      </c>
      <c r="Y1992">
        <v>2</v>
      </c>
      <c r="Z1992" t="s">
        <v>4250</v>
      </c>
      <c r="AA1992">
        <v>0</v>
      </c>
      <c r="AB1992">
        <v>3</v>
      </c>
      <c r="AC1992">
        <v>5.075333333333333</v>
      </c>
      <c r="AE1992" t="s">
        <v>7949</v>
      </c>
      <c r="AH1992">
        <v>0</v>
      </c>
      <c r="AI1992">
        <v>0</v>
      </c>
    </row>
    <row r="1993" spans="1:35" x14ac:dyDescent="0.25">
      <c r="B1993">
        <v>4700</v>
      </c>
      <c r="H1993">
        <v>4.5</v>
      </c>
      <c r="I1993" t="s">
        <v>22087</v>
      </c>
      <c r="J1993" t="s">
        <v>22089</v>
      </c>
      <c r="L1993" t="s">
        <v>22144</v>
      </c>
      <c r="M1993" t="s">
        <v>22212</v>
      </c>
      <c r="N1993" t="s">
        <v>23875</v>
      </c>
      <c r="O1993" t="s">
        <v>28155</v>
      </c>
      <c r="P1993">
        <v>6</v>
      </c>
      <c r="Q1993">
        <v>2</v>
      </c>
      <c r="R1993">
        <v>-2.9</v>
      </c>
      <c r="S1993">
        <v>-2.88</v>
      </c>
      <c r="T1993">
        <v>325.37</v>
      </c>
      <c r="U1993">
        <v>102.49</v>
      </c>
      <c r="V1993">
        <v>1.64</v>
      </c>
      <c r="W1993">
        <v>10.47</v>
      </c>
      <c r="X1993">
        <v>6.17</v>
      </c>
      <c r="Y1993">
        <v>2</v>
      </c>
      <c r="Z1993" t="s">
        <v>4250</v>
      </c>
      <c r="AA1993">
        <v>0</v>
      </c>
      <c r="AB1993">
        <v>3</v>
      </c>
      <c r="AC1993">
        <v>5.0836666666666668</v>
      </c>
      <c r="AE1993" t="s">
        <v>7949</v>
      </c>
      <c r="AH1993">
        <v>0</v>
      </c>
      <c r="AI1993">
        <v>0</v>
      </c>
    </row>
    <row r="1994" spans="1:35" x14ac:dyDescent="0.25">
      <c r="B1994">
        <v>540</v>
      </c>
      <c r="H1994">
        <v>4.5</v>
      </c>
      <c r="I1994" t="s">
        <v>22087</v>
      </c>
      <c r="J1994" t="s">
        <v>22089</v>
      </c>
      <c r="L1994" t="s">
        <v>22144</v>
      </c>
      <c r="M1994" t="s">
        <v>22212</v>
      </c>
      <c r="N1994" t="s">
        <v>23876</v>
      </c>
      <c r="O1994" t="s">
        <v>28156</v>
      </c>
      <c r="P1994">
        <v>6</v>
      </c>
      <c r="Q1994">
        <v>2</v>
      </c>
      <c r="R1994">
        <v>-2.97</v>
      </c>
      <c r="S1994">
        <v>-2.94</v>
      </c>
      <c r="T1994">
        <v>390.24</v>
      </c>
      <c r="U1994">
        <v>102.49</v>
      </c>
      <c r="V1994">
        <v>2.09</v>
      </c>
      <c r="W1994">
        <v>11.31</v>
      </c>
      <c r="X1994">
        <v>6.16</v>
      </c>
      <c r="Y1994">
        <v>2</v>
      </c>
      <c r="Z1994" t="s">
        <v>4250</v>
      </c>
      <c r="AA1994">
        <v>0</v>
      </c>
      <c r="AB1994">
        <v>3</v>
      </c>
      <c r="AC1994">
        <v>4.8676666666666666</v>
      </c>
      <c r="AE1994" t="s">
        <v>7949</v>
      </c>
      <c r="AH1994">
        <v>0</v>
      </c>
      <c r="AI1994">
        <v>0</v>
      </c>
    </row>
    <row r="1995" spans="1:35" x14ac:dyDescent="0.25">
      <c r="B1995">
        <v>2300</v>
      </c>
      <c r="H1995">
        <v>4.5</v>
      </c>
      <c r="I1995" t="s">
        <v>22087</v>
      </c>
      <c r="J1995" t="s">
        <v>22089</v>
      </c>
      <c r="L1995" t="s">
        <v>22144</v>
      </c>
      <c r="M1995" t="s">
        <v>22212</v>
      </c>
      <c r="N1995" t="s">
        <v>23877</v>
      </c>
      <c r="O1995" t="s">
        <v>28157</v>
      </c>
      <c r="P1995">
        <v>5</v>
      </c>
      <c r="Q1995">
        <v>2</v>
      </c>
      <c r="R1995">
        <v>-3.26</v>
      </c>
      <c r="S1995">
        <v>-3.23</v>
      </c>
      <c r="T1995">
        <v>328.35</v>
      </c>
      <c r="U1995">
        <v>89.6</v>
      </c>
      <c r="V1995">
        <v>2.08</v>
      </c>
      <c r="W1995">
        <v>10.42</v>
      </c>
      <c r="X1995">
        <v>6.2</v>
      </c>
      <c r="Y1995">
        <v>2</v>
      </c>
      <c r="Z1995" t="s">
        <v>4250</v>
      </c>
      <c r="AA1995">
        <v>0</v>
      </c>
      <c r="AB1995">
        <v>3</v>
      </c>
      <c r="AC1995">
        <v>5.5</v>
      </c>
      <c r="AE1995" t="s">
        <v>7949</v>
      </c>
      <c r="AH1995">
        <v>0</v>
      </c>
      <c r="AI1995">
        <v>0</v>
      </c>
    </row>
    <row r="1996" spans="1:35" x14ac:dyDescent="0.25">
      <c r="B1996">
        <v>590</v>
      </c>
      <c r="H1996">
        <v>4.5</v>
      </c>
      <c r="I1996" t="s">
        <v>22087</v>
      </c>
      <c r="J1996" t="s">
        <v>22089</v>
      </c>
      <c r="L1996" t="s">
        <v>22144</v>
      </c>
      <c r="M1996" t="s">
        <v>22212</v>
      </c>
      <c r="N1996" t="s">
        <v>23878</v>
      </c>
      <c r="O1996" t="s">
        <v>28158</v>
      </c>
      <c r="P1996">
        <v>6</v>
      </c>
      <c r="Q1996">
        <v>2</v>
      </c>
      <c r="R1996">
        <v>-3.42</v>
      </c>
      <c r="S1996">
        <v>-3.39</v>
      </c>
      <c r="T1996">
        <v>328.37</v>
      </c>
      <c r="U1996">
        <v>102.74</v>
      </c>
      <c r="V1996">
        <v>2.15</v>
      </c>
      <c r="W1996">
        <v>11.17</v>
      </c>
      <c r="X1996">
        <v>6.2</v>
      </c>
      <c r="Y1996">
        <v>2</v>
      </c>
      <c r="Z1996" t="s">
        <v>4250</v>
      </c>
      <c r="AA1996">
        <v>0</v>
      </c>
      <c r="AB1996">
        <v>3</v>
      </c>
      <c r="AC1996">
        <v>5.075333333333333</v>
      </c>
      <c r="AE1996" t="s">
        <v>7949</v>
      </c>
      <c r="AH1996">
        <v>0</v>
      </c>
      <c r="AI1996">
        <v>0</v>
      </c>
    </row>
    <row r="1997" spans="1:35" x14ac:dyDescent="0.25">
      <c r="B1997">
        <v>3800</v>
      </c>
      <c r="H1997">
        <v>4.5</v>
      </c>
      <c r="I1997" t="s">
        <v>22087</v>
      </c>
      <c r="J1997" t="s">
        <v>22089</v>
      </c>
      <c r="L1997" t="s">
        <v>22144</v>
      </c>
      <c r="M1997" t="s">
        <v>22212</v>
      </c>
      <c r="N1997" t="s">
        <v>23879</v>
      </c>
      <c r="O1997" t="s">
        <v>28159</v>
      </c>
      <c r="P1997">
        <v>6</v>
      </c>
      <c r="Q1997">
        <v>2</v>
      </c>
      <c r="R1997">
        <v>-3.41</v>
      </c>
      <c r="S1997">
        <v>-3.38</v>
      </c>
      <c r="T1997">
        <v>330.41</v>
      </c>
      <c r="U1997">
        <v>89.6</v>
      </c>
      <c r="V1997">
        <v>2.31</v>
      </c>
      <c r="W1997">
        <v>11.31</v>
      </c>
      <c r="X1997">
        <v>6.2</v>
      </c>
      <c r="Y1997">
        <v>2</v>
      </c>
      <c r="Z1997" t="s">
        <v>4250</v>
      </c>
      <c r="AA1997">
        <v>0</v>
      </c>
      <c r="AB1997">
        <v>3</v>
      </c>
      <c r="AC1997">
        <v>5.5</v>
      </c>
      <c r="AE1997" t="s">
        <v>7949</v>
      </c>
      <c r="AH1997">
        <v>0</v>
      </c>
      <c r="AI1997">
        <v>0</v>
      </c>
    </row>
    <row r="1998" spans="1:35" x14ac:dyDescent="0.25">
      <c r="B1998">
        <v>850</v>
      </c>
      <c r="H1998">
        <v>4.5</v>
      </c>
      <c r="I1998" t="s">
        <v>22087</v>
      </c>
      <c r="J1998" t="s">
        <v>22089</v>
      </c>
      <c r="L1998" t="s">
        <v>22144</v>
      </c>
      <c r="M1998" t="s">
        <v>22212</v>
      </c>
      <c r="N1998" t="s">
        <v>23880</v>
      </c>
      <c r="O1998" t="s">
        <v>28160</v>
      </c>
      <c r="P1998">
        <v>7</v>
      </c>
      <c r="Q1998">
        <v>3</v>
      </c>
      <c r="R1998">
        <v>-5.94</v>
      </c>
      <c r="S1998">
        <v>-3.68</v>
      </c>
      <c r="T1998">
        <v>327.33999999999997</v>
      </c>
      <c r="U1998">
        <v>122.72</v>
      </c>
      <c r="V1998">
        <v>1.04</v>
      </c>
      <c r="W1998">
        <v>-1.32</v>
      </c>
      <c r="X1998">
        <v>8.6199999999999992</v>
      </c>
      <c r="Y1998">
        <v>2</v>
      </c>
      <c r="Z1998" t="s">
        <v>4250</v>
      </c>
      <c r="AA1998">
        <v>0</v>
      </c>
      <c r="AB1998">
        <v>3</v>
      </c>
      <c r="AC1998">
        <v>3.8566666666666669</v>
      </c>
      <c r="AE1998" t="s">
        <v>7950</v>
      </c>
      <c r="AH1998">
        <v>0</v>
      </c>
      <c r="AI1998">
        <v>0</v>
      </c>
    </row>
    <row r="1999" spans="1:35" x14ac:dyDescent="0.25">
      <c r="B1999">
        <v>3400</v>
      </c>
      <c r="H1999">
        <v>4.5</v>
      </c>
      <c r="I1999" t="s">
        <v>22087</v>
      </c>
      <c r="J1999" t="s">
        <v>22089</v>
      </c>
      <c r="L1999" t="s">
        <v>22144</v>
      </c>
      <c r="M1999" t="s">
        <v>22212</v>
      </c>
      <c r="N1999" t="s">
        <v>23881</v>
      </c>
      <c r="O1999" t="s">
        <v>28161</v>
      </c>
      <c r="P1999">
        <v>5</v>
      </c>
      <c r="Q1999">
        <v>2</v>
      </c>
      <c r="R1999">
        <v>-2.96</v>
      </c>
      <c r="S1999">
        <v>-2.93</v>
      </c>
      <c r="T1999">
        <v>310.36</v>
      </c>
      <c r="U1999">
        <v>89.6</v>
      </c>
      <c r="V1999">
        <v>1.94</v>
      </c>
      <c r="W1999">
        <v>11.77</v>
      </c>
      <c r="X1999">
        <v>6.25</v>
      </c>
      <c r="Y1999">
        <v>2</v>
      </c>
      <c r="Z1999" t="s">
        <v>4250</v>
      </c>
      <c r="AA1999">
        <v>0</v>
      </c>
      <c r="AB1999">
        <v>3</v>
      </c>
      <c r="AC1999">
        <v>5.5</v>
      </c>
      <c r="AE1999" t="s">
        <v>7949</v>
      </c>
      <c r="AH1999">
        <v>0</v>
      </c>
      <c r="AI1999">
        <v>0</v>
      </c>
    </row>
    <row r="2000" spans="1:35" x14ac:dyDescent="0.25">
      <c r="B2000">
        <v>160</v>
      </c>
      <c r="H2000">
        <v>4.5</v>
      </c>
      <c r="I2000" t="s">
        <v>22087</v>
      </c>
      <c r="J2000" t="s">
        <v>22089</v>
      </c>
      <c r="L2000" t="s">
        <v>22144</v>
      </c>
      <c r="M2000" t="s">
        <v>22212</v>
      </c>
      <c r="N2000" t="s">
        <v>23882</v>
      </c>
      <c r="O2000" t="s">
        <v>28162</v>
      </c>
      <c r="P2000">
        <v>6</v>
      </c>
      <c r="Q2000">
        <v>2</v>
      </c>
      <c r="R2000">
        <v>-3.33</v>
      </c>
      <c r="S2000">
        <v>-3.3</v>
      </c>
      <c r="T2000">
        <v>335.37</v>
      </c>
      <c r="U2000">
        <v>113.39</v>
      </c>
      <c r="V2000">
        <v>1.81</v>
      </c>
      <c r="W2000">
        <v>11</v>
      </c>
      <c r="X2000">
        <v>6.22</v>
      </c>
      <c r="Y2000">
        <v>2</v>
      </c>
      <c r="Z2000" t="s">
        <v>4250</v>
      </c>
      <c r="AA2000">
        <v>0</v>
      </c>
      <c r="AB2000">
        <v>3</v>
      </c>
      <c r="AC2000">
        <v>4.7203333333333326</v>
      </c>
      <c r="AE2000" t="s">
        <v>7949</v>
      </c>
      <c r="AH2000">
        <v>0</v>
      </c>
      <c r="AI2000">
        <v>0</v>
      </c>
    </row>
    <row r="2001" spans="1:35" x14ac:dyDescent="0.25">
      <c r="B2001">
        <v>9100</v>
      </c>
      <c r="H2001">
        <v>4.5</v>
      </c>
      <c r="I2001" t="s">
        <v>22087</v>
      </c>
      <c r="J2001" t="s">
        <v>22089</v>
      </c>
      <c r="L2001" t="s">
        <v>22144</v>
      </c>
      <c r="M2001" t="s">
        <v>22212</v>
      </c>
      <c r="N2001" t="s">
        <v>23883</v>
      </c>
      <c r="O2001" t="s">
        <v>28163</v>
      </c>
      <c r="P2001">
        <v>8</v>
      </c>
      <c r="Q2001">
        <v>2</v>
      </c>
      <c r="R2001">
        <v>-1.89</v>
      </c>
      <c r="S2001">
        <v>-1.85</v>
      </c>
      <c r="T2001">
        <v>445.41</v>
      </c>
      <c r="U2001">
        <v>120.31</v>
      </c>
      <c r="V2001">
        <v>2.54</v>
      </c>
      <c r="W2001">
        <v>9.9499999999999993</v>
      </c>
      <c r="X2001">
        <v>6.16</v>
      </c>
      <c r="Y2001">
        <v>3</v>
      </c>
      <c r="Z2001" t="s">
        <v>4250</v>
      </c>
      <c r="AA2001">
        <v>0</v>
      </c>
      <c r="AB2001">
        <v>4</v>
      </c>
      <c r="AC2001">
        <v>3.889928571428571</v>
      </c>
      <c r="AE2001" t="s">
        <v>7949</v>
      </c>
      <c r="AH2001">
        <v>0</v>
      </c>
      <c r="AI2001">
        <v>0</v>
      </c>
    </row>
    <row r="2002" spans="1:35" x14ac:dyDescent="0.25">
      <c r="B2002">
        <v>9200</v>
      </c>
      <c r="H2002">
        <v>4.5</v>
      </c>
      <c r="I2002" t="s">
        <v>22087</v>
      </c>
      <c r="J2002" t="s">
        <v>22089</v>
      </c>
      <c r="L2002" t="s">
        <v>22144</v>
      </c>
      <c r="M2002" t="s">
        <v>22212</v>
      </c>
      <c r="N2002" t="s">
        <v>23884</v>
      </c>
      <c r="O2002" t="s">
        <v>28164</v>
      </c>
      <c r="P2002">
        <v>8</v>
      </c>
      <c r="Q2002">
        <v>2</v>
      </c>
      <c r="R2002">
        <v>-1.78</v>
      </c>
      <c r="S2002">
        <v>-1.75</v>
      </c>
      <c r="T2002">
        <v>391.44</v>
      </c>
      <c r="U2002">
        <v>120.31</v>
      </c>
      <c r="V2002">
        <v>1.83</v>
      </c>
      <c r="W2002">
        <v>10.02</v>
      </c>
      <c r="X2002">
        <v>6.16</v>
      </c>
      <c r="Y2002">
        <v>3</v>
      </c>
      <c r="Z2002" t="s">
        <v>4250</v>
      </c>
      <c r="AA2002">
        <v>0</v>
      </c>
      <c r="AB2002">
        <v>4</v>
      </c>
      <c r="AC2002">
        <v>4.2754285714285718</v>
      </c>
      <c r="AE2002" t="s">
        <v>7949</v>
      </c>
      <c r="AH2002">
        <v>0</v>
      </c>
      <c r="AI2002">
        <v>0</v>
      </c>
    </row>
    <row r="2003" spans="1:35" x14ac:dyDescent="0.25">
      <c r="B2003">
        <v>400</v>
      </c>
      <c r="H2003">
        <v>4.5</v>
      </c>
      <c r="I2003" t="s">
        <v>22087</v>
      </c>
      <c r="J2003" t="s">
        <v>22089</v>
      </c>
      <c r="L2003" t="s">
        <v>22144</v>
      </c>
      <c r="M2003" t="s">
        <v>22212</v>
      </c>
      <c r="N2003" t="s">
        <v>23885</v>
      </c>
      <c r="O2003" t="s">
        <v>28165</v>
      </c>
      <c r="P2003">
        <v>5</v>
      </c>
      <c r="Q2003">
        <v>2</v>
      </c>
      <c r="R2003">
        <v>-1.32</v>
      </c>
      <c r="S2003">
        <v>-1.29</v>
      </c>
      <c r="T2003">
        <v>412.8</v>
      </c>
      <c r="U2003">
        <v>89.6</v>
      </c>
      <c r="V2003">
        <v>3.61</v>
      </c>
      <c r="W2003">
        <v>9.94</v>
      </c>
      <c r="X2003">
        <v>6.19</v>
      </c>
      <c r="Y2003">
        <v>2</v>
      </c>
      <c r="Z2003" t="s">
        <v>4250</v>
      </c>
      <c r="AA2003">
        <v>0</v>
      </c>
      <c r="AB2003">
        <v>3</v>
      </c>
      <c r="AC2003">
        <v>5.1228571428571428</v>
      </c>
      <c r="AE2003" t="s">
        <v>7949</v>
      </c>
      <c r="AH2003">
        <v>0</v>
      </c>
      <c r="AI2003">
        <v>0</v>
      </c>
    </row>
    <row r="2004" spans="1:35" x14ac:dyDescent="0.25">
      <c r="B2004">
        <v>560</v>
      </c>
      <c r="H2004">
        <v>4.5</v>
      </c>
      <c r="I2004" t="s">
        <v>22087</v>
      </c>
      <c r="J2004" t="s">
        <v>22089</v>
      </c>
      <c r="L2004" t="s">
        <v>22144</v>
      </c>
      <c r="M2004" t="s">
        <v>22212</v>
      </c>
      <c r="N2004" t="s">
        <v>23886</v>
      </c>
      <c r="O2004" t="s">
        <v>28166</v>
      </c>
      <c r="P2004">
        <v>7</v>
      </c>
      <c r="Q2004">
        <v>2</v>
      </c>
      <c r="R2004">
        <v>-2.39</v>
      </c>
      <c r="S2004">
        <v>-2.36</v>
      </c>
      <c r="T2004">
        <v>341.37</v>
      </c>
      <c r="U2004">
        <v>111.72</v>
      </c>
      <c r="V2004">
        <v>1.34</v>
      </c>
      <c r="W2004">
        <v>9.9600000000000009</v>
      </c>
      <c r="X2004">
        <v>6.16</v>
      </c>
      <c r="Y2004">
        <v>2</v>
      </c>
      <c r="Z2004" t="s">
        <v>4250</v>
      </c>
      <c r="AA2004">
        <v>0</v>
      </c>
      <c r="AB2004">
        <v>4</v>
      </c>
      <c r="AC2004">
        <v>4.7759999999999998</v>
      </c>
      <c r="AE2004" t="s">
        <v>7949</v>
      </c>
      <c r="AH2004">
        <v>0</v>
      </c>
      <c r="AI2004">
        <v>0</v>
      </c>
    </row>
    <row r="2005" spans="1:35" x14ac:dyDescent="0.25">
      <c r="B2005">
        <v>2000</v>
      </c>
      <c r="H2005">
        <v>4.5</v>
      </c>
      <c r="I2005" t="s">
        <v>22087</v>
      </c>
      <c r="J2005" t="s">
        <v>22089</v>
      </c>
      <c r="L2005" t="s">
        <v>22144</v>
      </c>
      <c r="M2005" t="s">
        <v>22212</v>
      </c>
      <c r="N2005" t="s">
        <v>23887</v>
      </c>
      <c r="O2005" t="s">
        <v>28167</v>
      </c>
      <c r="P2005">
        <v>7</v>
      </c>
      <c r="Q2005">
        <v>3</v>
      </c>
      <c r="R2005">
        <v>-5.19</v>
      </c>
      <c r="S2005">
        <v>-3.26</v>
      </c>
      <c r="T2005">
        <v>327.33999999999997</v>
      </c>
      <c r="U2005">
        <v>122.72</v>
      </c>
      <c r="V2005">
        <v>1.04</v>
      </c>
      <c r="W2005">
        <v>5.5</v>
      </c>
      <c r="X2005">
        <v>6.58</v>
      </c>
      <c r="Y2005">
        <v>2</v>
      </c>
      <c r="Z2005" t="s">
        <v>4250</v>
      </c>
      <c r="AA2005">
        <v>0</v>
      </c>
      <c r="AB2005">
        <v>3</v>
      </c>
      <c r="AC2005">
        <v>4.166666666666667</v>
      </c>
      <c r="AE2005" t="s">
        <v>7951</v>
      </c>
      <c r="AH2005">
        <v>0</v>
      </c>
      <c r="AI2005">
        <v>0</v>
      </c>
    </row>
    <row r="2006" spans="1:35" x14ac:dyDescent="0.25">
      <c r="B2006">
        <v>350</v>
      </c>
      <c r="H2006">
        <v>4.5</v>
      </c>
      <c r="I2006" t="s">
        <v>22087</v>
      </c>
      <c r="J2006" t="s">
        <v>22089</v>
      </c>
      <c r="L2006" t="s">
        <v>22144</v>
      </c>
      <c r="M2006" t="s">
        <v>22212</v>
      </c>
      <c r="N2006" t="s">
        <v>23888</v>
      </c>
      <c r="O2006" t="s">
        <v>28168</v>
      </c>
      <c r="P2006">
        <v>5</v>
      </c>
      <c r="Q2006">
        <v>2</v>
      </c>
      <c r="R2006">
        <v>-3.29</v>
      </c>
      <c r="S2006">
        <v>-3.25</v>
      </c>
      <c r="T2006">
        <v>378.23</v>
      </c>
      <c r="U2006">
        <v>89.85</v>
      </c>
      <c r="V2006">
        <v>2.9</v>
      </c>
      <c r="W2006">
        <v>12.05</v>
      </c>
      <c r="X2006">
        <v>6.26</v>
      </c>
      <c r="Y2006">
        <v>2</v>
      </c>
      <c r="Z2006" t="s">
        <v>4250</v>
      </c>
      <c r="AA2006">
        <v>0</v>
      </c>
      <c r="AB2006">
        <v>3</v>
      </c>
      <c r="AC2006">
        <v>5.3697857142857144</v>
      </c>
      <c r="AE2006" t="s">
        <v>7949</v>
      </c>
      <c r="AH2006">
        <v>0</v>
      </c>
      <c r="AI2006">
        <v>0</v>
      </c>
    </row>
    <row r="2007" spans="1:35" x14ac:dyDescent="0.25">
      <c r="A2007" t="s">
        <v>21969</v>
      </c>
      <c r="B2007">
        <v>240</v>
      </c>
      <c r="H2007">
        <v>4.5</v>
      </c>
      <c r="I2007" t="s">
        <v>22087</v>
      </c>
      <c r="J2007" t="s">
        <v>22089</v>
      </c>
      <c r="L2007" t="s">
        <v>22144</v>
      </c>
      <c r="M2007" t="s">
        <v>22212</v>
      </c>
      <c r="N2007" t="s">
        <v>11280</v>
      </c>
      <c r="O2007" t="s">
        <v>28169</v>
      </c>
      <c r="P2007">
        <v>5</v>
      </c>
      <c r="Q2007">
        <v>2</v>
      </c>
      <c r="R2007">
        <v>-2.1</v>
      </c>
      <c r="S2007">
        <v>-2.0699999999999998</v>
      </c>
      <c r="T2007">
        <v>344.8</v>
      </c>
      <c r="U2007">
        <v>89.6</v>
      </c>
      <c r="V2007">
        <v>2.59</v>
      </c>
      <c r="W2007">
        <v>11.11</v>
      </c>
      <c r="X2007">
        <v>6.23</v>
      </c>
      <c r="Y2007">
        <v>2</v>
      </c>
      <c r="Z2007" t="s">
        <v>4250</v>
      </c>
      <c r="AA2007">
        <v>0</v>
      </c>
      <c r="AB2007">
        <v>3</v>
      </c>
      <c r="AC2007">
        <v>5.5</v>
      </c>
      <c r="AE2007" t="s">
        <v>7949</v>
      </c>
      <c r="AH2007">
        <v>0</v>
      </c>
      <c r="AI2007">
        <v>0</v>
      </c>
    </row>
    <row r="2008" spans="1:35" x14ac:dyDescent="0.25">
      <c r="B2008">
        <v>420</v>
      </c>
      <c r="H2008">
        <v>4.5</v>
      </c>
      <c r="I2008" t="s">
        <v>22087</v>
      </c>
      <c r="J2008" t="s">
        <v>22089</v>
      </c>
      <c r="L2008" t="s">
        <v>22144</v>
      </c>
      <c r="M2008" t="s">
        <v>22212</v>
      </c>
      <c r="N2008" t="s">
        <v>23889</v>
      </c>
      <c r="O2008" t="s">
        <v>28170</v>
      </c>
      <c r="P2008">
        <v>5</v>
      </c>
      <c r="Q2008">
        <v>2</v>
      </c>
      <c r="R2008">
        <v>-1.75</v>
      </c>
      <c r="S2008">
        <v>-1.72</v>
      </c>
      <c r="T2008">
        <v>378.35</v>
      </c>
      <c r="U2008">
        <v>89.6</v>
      </c>
      <c r="V2008">
        <v>2.96</v>
      </c>
      <c r="W2008">
        <v>11.18</v>
      </c>
      <c r="X2008">
        <v>6.23</v>
      </c>
      <c r="Y2008">
        <v>2</v>
      </c>
      <c r="Z2008" t="s">
        <v>4250</v>
      </c>
      <c r="AA2008">
        <v>0</v>
      </c>
      <c r="AB2008">
        <v>3</v>
      </c>
      <c r="AC2008">
        <v>5.3689285714285706</v>
      </c>
      <c r="AE2008" t="s">
        <v>7949</v>
      </c>
      <c r="AH2008">
        <v>0</v>
      </c>
      <c r="AI2008">
        <v>0</v>
      </c>
    </row>
    <row r="2009" spans="1:35" x14ac:dyDescent="0.25">
      <c r="B2009">
        <v>11000</v>
      </c>
      <c r="H2009">
        <v>4.5</v>
      </c>
      <c r="I2009" t="s">
        <v>22087</v>
      </c>
      <c r="J2009" t="s">
        <v>22089</v>
      </c>
      <c r="L2009" t="s">
        <v>22144</v>
      </c>
      <c r="M2009" t="s">
        <v>22212</v>
      </c>
      <c r="N2009" t="s">
        <v>23890</v>
      </c>
      <c r="O2009" t="s">
        <v>28171</v>
      </c>
      <c r="P2009">
        <v>5</v>
      </c>
      <c r="Q2009">
        <v>2</v>
      </c>
      <c r="R2009">
        <v>-2.14</v>
      </c>
      <c r="S2009">
        <v>-2.1</v>
      </c>
      <c r="T2009">
        <v>367.33</v>
      </c>
      <c r="U2009">
        <v>89.85</v>
      </c>
      <c r="V2009">
        <v>3.15</v>
      </c>
      <c r="W2009">
        <v>12.41</v>
      </c>
      <c r="X2009">
        <v>6.24</v>
      </c>
      <c r="Y2009">
        <v>2</v>
      </c>
      <c r="Z2009" t="s">
        <v>4250</v>
      </c>
      <c r="AA2009">
        <v>0</v>
      </c>
      <c r="AB2009">
        <v>3</v>
      </c>
      <c r="AC2009">
        <v>5.4476428571428572</v>
      </c>
      <c r="AE2009" t="s">
        <v>7949</v>
      </c>
      <c r="AH2009">
        <v>0</v>
      </c>
      <c r="AI2009">
        <v>0</v>
      </c>
    </row>
    <row r="2010" spans="1:35" x14ac:dyDescent="0.25">
      <c r="B2010">
        <v>970</v>
      </c>
      <c r="H2010">
        <v>4.5</v>
      </c>
      <c r="I2010" t="s">
        <v>22087</v>
      </c>
      <c r="J2010" t="s">
        <v>22089</v>
      </c>
      <c r="L2010" t="s">
        <v>22144</v>
      </c>
      <c r="M2010" t="s">
        <v>22212</v>
      </c>
      <c r="N2010" t="s">
        <v>23891</v>
      </c>
      <c r="O2010" t="s">
        <v>28172</v>
      </c>
      <c r="P2010">
        <v>4</v>
      </c>
      <c r="Q2010">
        <v>2</v>
      </c>
      <c r="R2010">
        <v>-1.56</v>
      </c>
      <c r="S2010">
        <v>-1.53</v>
      </c>
      <c r="T2010">
        <v>388.26</v>
      </c>
      <c r="U2010">
        <v>76.709999999999994</v>
      </c>
      <c r="V2010">
        <v>3.3</v>
      </c>
      <c r="W2010">
        <v>13.01</v>
      </c>
      <c r="X2010">
        <v>6.25</v>
      </c>
      <c r="Y2010">
        <v>2</v>
      </c>
      <c r="Z2010" t="s">
        <v>4250</v>
      </c>
      <c r="AA2010">
        <v>0</v>
      </c>
      <c r="AB2010">
        <v>3</v>
      </c>
      <c r="AC2010">
        <v>5.2981428571428566</v>
      </c>
      <c r="AE2010" t="s">
        <v>7949</v>
      </c>
      <c r="AH2010">
        <v>0</v>
      </c>
      <c r="AI2010">
        <v>0</v>
      </c>
    </row>
    <row r="2011" spans="1:35" x14ac:dyDescent="0.25">
      <c r="B2011">
        <v>1400</v>
      </c>
      <c r="H2011">
        <v>4.5</v>
      </c>
      <c r="I2011" t="s">
        <v>22087</v>
      </c>
      <c r="J2011" t="s">
        <v>22089</v>
      </c>
      <c r="L2011" t="s">
        <v>22144</v>
      </c>
      <c r="M2011" t="s">
        <v>22212</v>
      </c>
      <c r="N2011" t="s">
        <v>23892</v>
      </c>
      <c r="O2011" t="s">
        <v>28173</v>
      </c>
      <c r="P2011">
        <v>5</v>
      </c>
      <c r="Q2011">
        <v>2</v>
      </c>
      <c r="R2011">
        <v>-2.4900000000000002</v>
      </c>
      <c r="S2011">
        <v>-2.46</v>
      </c>
      <c r="T2011">
        <v>324.38</v>
      </c>
      <c r="U2011">
        <v>89.6</v>
      </c>
      <c r="V2011">
        <v>2.2400000000000002</v>
      </c>
      <c r="W2011">
        <v>11.8</v>
      </c>
      <c r="X2011">
        <v>6.25</v>
      </c>
      <c r="Y2011">
        <v>2</v>
      </c>
      <c r="Z2011" t="s">
        <v>4250</v>
      </c>
      <c r="AA2011">
        <v>0</v>
      </c>
      <c r="AB2011">
        <v>3</v>
      </c>
      <c r="AC2011">
        <v>5.5</v>
      </c>
      <c r="AE2011" t="s">
        <v>7949</v>
      </c>
      <c r="AH2011">
        <v>0</v>
      </c>
      <c r="AI2011">
        <v>0</v>
      </c>
    </row>
    <row r="2012" spans="1:35" x14ac:dyDescent="0.25">
      <c r="B2012">
        <v>60000</v>
      </c>
      <c r="H2012">
        <v>4.5</v>
      </c>
      <c r="I2012" t="s">
        <v>22087</v>
      </c>
      <c r="J2012" t="s">
        <v>22089</v>
      </c>
      <c r="L2012" t="s">
        <v>22144</v>
      </c>
      <c r="M2012" t="s">
        <v>22212</v>
      </c>
      <c r="N2012" t="s">
        <v>23893</v>
      </c>
      <c r="O2012" t="s">
        <v>28174</v>
      </c>
      <c r="P2012">
        <v>5</v>
      </c>
      <c r="Q2012">
        <v>2</v>
      </c>
      <c r="R2012">
        <v>-3.4</v>
      </c>
      <c r="S2012">
        <v>-3.36</v>
      </c>
      <c r="T2012">
        <v>310.36</v>
      </c>
      <c r="U2012">
        <v>89.6</v>
      </c>
      <c r="V2012">
        <v>1.94</v>
      </c>
      <c r="W2012">
        <v>12.14</v>
      </c>
      <c r="X2012">
        <v>6.23</v>
      </c>
      <c r="Y2012">
        <v>2</v>
      </c>
      <c r="Z2012" t="s">
        <v>4250</v>
      </c>
      <c r="AA2012">
        <v>0</v>
      </c>
      <c r="AB2012">
        <v>3</v>
      </c>
      <c r="AC2012">
        <v>5.5</v>
      </c>
      <c r="AE2012" t="s">
        <v>7949</v>
      </c>
      <c r="AH2012">
        <v>0</v>
      </c>
      <c r="AI2012">
        <v>0</v>
      </c>
    </row>
    <row r="2013" spans="1:35" x14ac:dyDescent="0.25">
      <c r="B2013">
        <v>56</v>
      </c>
      <c r="H2013">
        <v>4.5</v>
      </c>
      <c r="I2013" t="s">
        <v>22087</v>
      </c>
      <c r="J2013" t="s">
        <v>22089</v>
      </c>
      <c r="L2013" t="s">
        <v>22144</v>
      </c>
      <c r="M2013" t="s">
        <v>22212</v>
      </c>
      <c r="N2013" t="s">
        <v>23894</v>
      </c>
      <c r="O2013" t="s">
        <v>28175</v>
      </c>
      <c r="P2013">
        <v>4</v>
      </c>
      <c r="Q2013">
        <v>3</v>
      </c>
      <c r="R2013">
        <v>-0.5</v>
      </c>
      <c r="S2013">
        <v>1.46</v>
      </c>
      <c r="T2013">
        <v>403.28</v>
      </c>
      <c r="U2013">
        <v>87.1</v>
      </c>
      <c r="V2013">
        <v>3.22</v>
      </c>
      <c r="W2013">
        <v>11.08</v>
      </c>
      <c r="X2013">
        <v>10.38</v>
      </c>
      <c r="Y2013">
        <v>2</v>
      </c>
      <c r="Z2013" t="s">
        <v>4250</v>
      </c>
      <c r="AA2013">
        <v>0</v>
      </c>
      <c r="AB2013">
        <v>3</v>
      </c>
      <c r="AC2013">
        <v>3.8575238095238098</v>
      </c>
      <c r="AE2013" t="s">
        <v>7952</v>
      </c>
      <c r="AH2013">
        <v>0</v>
      </c>
      <c r="AI2013">
        <v>0</v>
      </c>
    </row>
    <row r="2014" spans="1:35" x14ac:dyDescent="0.25">
      <c r="B2014">
        <v>330</v>
      </c>
      <c r="H2014">
        <v>4.5</v>
      </c>
      <c r="I2014" t="s">
        <v>22087</v>
      </c>
      <c r="J2014" t="s">
        <v>22089</v>
      </c>
      <c r="L2014" t="s">
        <v>22144</v>
      </c>
      <c r="M2014" t="s">
        <v>22212</v>
      </c>
      <c r="N2014" t="s">
        <v>23895</v>
      </c>
      <c r="O2014" t="s">
        <v>28176</v>
      </c>
      <c r="P2014">
        <v>6</v>
      </c>
      <c r="Q2014">
        <v>2</v>
      </c>
      <c r="R2014">
        <v>-2.84</v>
      </c>
      <c r="S2014">
        <v>-2.81</v>
      </c>
      <c r="T2014">
        <v>340.38</v>
      </c>
      <c r="U2014">
        <v>98.83</v>
      </c>
      <c r="V2014">
        <v>1.95</v>
      </c>
      <c r="W2014">
        <v>11.29</v>
      </c>
      <c r="X2014">
        <v>6.23</v>
      </c>
      <c r="Y2014">
        <v>2</v>
      </c>
      <c r="Z2014" t="s">
        <v>4250</v>
      </c>
      <c r="AA2014">
        <v>0</v>
      </c>
      <c r="AB2014">
        <v>4</v>
      </c>
      <c r="AC2014">
        <v>5.2056666666666667</v>
      </c>
      <c r="AE2014" t="s">
        <v>7949</v>
      </c>
      <c r="AH2014">
        <v>0</v>
      </c>
      <c r="AI2014">
        <v>0</v>
      </c>
    </row>
    <row r="2015" spans="1:35" x14ac:dyDescent="0.25">
      <c r="B2015">
        <v>160</v>
      </c>
      <c r="H2015">
        <v>4.5</v>
      </c>
      <c r="I2015" t="s">
        <v>22087</v>
      </c>
      <c r="J2015" t="s">
        <v>22089</v>
      </c>
      <c r="L2015" t="s">
        <v>22144</v>
      </c>
      <c r="M2015" t="s">
        <v>22212</v>
      </c>
      <c r="N2015" t="s">
        <v>23896</v>
      </c>
      <c r="O2015" t="s">
        <v>28177</v>
      </c>
      <c r="P2015">
        <v>5</v>
      </c>
      <c r="Q2015">
        <v>2</v>
      </c>
      <c r="R2015">
        <v>-2.08</v>
      </c>
      <c r="S2015">
        <v>-2.08</v>
      </c>
      <c r="T2015">
        <v>407.24</v>
      </c>
      <c r="U2015">
        <v>89.6</v>
      </c>
      <c r="V2015">
        <v>2.65</v>
      </c>
      <c r="W2015">
        <v>11.06</v>
      </c>
      <c r="X2015">
        <v>5.01</v>
      </c>
      <c r="Y2015">
        <v>2</v>
      </c>
      <c r="Z2015" t="s">
        <v>4250</v>
      </c>
      <c r="AA2015">
        <v>0</v>
      </c>
      <c r="AB2015">
        <v>4</v>
      </c>
      <c r="AC2015">
        <v>5.1625714285714288</v>
      </c>
      <c r="AE2015" t="s">
        <v>7949</v>
      </c>
      <c r="AH2015">
        <v>0</v>
      </c>
      <c r="AI2015">
        <v>0</v>
      </c>
    </row>
    <row r="2016" spans="1:35" x14ac:dyDescent="0.25">
      <c r="B2016">
        <v>1400</v>
      </c>
      <c r="H2016">
        <v>4.5</v>
      </c>
      <c r="I2016" t="s">
        <v>22087</v>
      </c>
      <c r="J2016" t="s">
        <v>22089</v>
      </c>
      <c r="L2016" t="s">
        <v>22144</v>
      </c>
      <c r="M2016" t="s">
        <v>22212</v>
      </c>
      <c r="N2016" t="s">
        <v>23897</v>
      </c>
      <c r="O2016" t="s">
        <v>28178</v>
      </c>
      <c r="P2016">
        <v>5</v>
      </c>
      <c r="Q2016">
        <v>2</v>
      </c>
      <c r="R2016">
        <v>-0.66</v>
      </c>
      <c r="S2016">
        <v>-0.66</v>
      </c>
      <c r="T2016">
        <v>441.69</v>
      </c>
      <c r="U2016">
        <v>89.6</v>
      </c>
      <c r="V2016">
        <v>3.3</v>
      </c>
      <c r="W2016">
        <v>10.39</v>
      </c>
      <c r="X2016">
        <v>4.7300000000000004</v>
      </c>
      <c r="Y2016">
        <v>2</v>
      </c>
      <c r="Z2016" t="s">
        <v>4250</v>
      </c>
      <c r="AA2016">
        <v>0</v>
      </c>
      <c r="AB2016">
        <v>4</v>
      </c>
      <c r="AC2016">
        <v>4.9165000000000001</v>
      </c>
      <c r="AE2016" t="s">
        <v>7949</v>
      </c>
      <c r="AH2016">
        <v>0</v>
      </c>
      <c r="AI2016">
        <v>0</v>
      </c>
    </row>
    <row r="2017" spans="1:35" x14ac:dyDescent="0.25">
      <c r="B2017">
        <v>130</v>
      </c>
      <c r="H2017">
        <v>4.5</v>
      </c>
      <c r="I2017" t="s">
        <v>22087</v>
      </c>
      <c r="J2017" t="s">
        <v>22089</v>
      </c>
      <c r="L2017" t="s">
        <v>22144</v>
      </c>
      <c r="M2017" t="s">
        <v>22212</v>
      </c>
      <c r="N2017" t="s">
        <v>23898</v>
      </c>
      <c r="O2017" t="s">
        <v>28179</v>
      </c>
      <c r="P2017">
        <v>5</v>
      </c>
      <c r="Q2017">
        <v>2</v>
      </c>
      <c r="R2017">
        <v>-2.08</v>
      </c>
      <c r="S2017">
        <v>-2.08</v>
      </c>
      <c r="T2017">
        <v>407.24</v>
      </c>
      <c r="U2017">
        <v>89.6</v>
      </c>
      <c r="V2017">
        <v>2.65</v>
      </c>
      <c r="W2017">
        <v>11.06</v>
      </c>
      <c r="X2017">
        <v>5.01</v>
      </c>
      <c r="Y2017">
        <v>2</v>
      </c>
      <c r="Z2017" t="s">
        <v>4250</v>
      </c>
      <c r="AA2017">
        <v>0</v>
      </c>
      <c r="AB2017">
        <v>4</v>
      </c>
      <c r="AC2017">
        <v>5.1625714285714288</v>
      </c>
      <c r="AE2017" t="s">
        <v>7949</v>
      </c>
      <c r="AH2017">
        <v>0</v>
      </c>
      <c r="AI2017">
        <v>0</v>
      </c>
    </row>
    <row r="2018" spans="1:35" x14ac:dyDescent="0.25">
      <c r="B2018">
        <v>560</v>
      </c>
      <c r="H2018">
        <v>4.5</v>
      </c>
      <c r="I2018" t="s">
        <v>22087</v>
      </c>
      <c r="J2018" t="s">
        <v>22089</v>
      </c>
      <c r="L2018" t="s">
        <v>22144</v>
      </c>
      <c r="M2018" t="s">
        <v>22212</v>
      </c>
      <c r="N2018" t="s">
        <v>23899</v>
      </c>
      <c r="O2018" t="s">
        <v>28180</v>
      </c>
      <c r="P2018">
        <v>5</v>
      </c>
      <c r="Q2018">
        <v>2</v>
      </c>
      <c r="R2018">
        <v>-2.0699999999999998</v>
      </c>
      <c r="S2018">
        <v>-2.0699999999999998</v>
      </c>
      <c r="T2018">
        <v>425.23</v>
      </c>
      <c r="U2018">
        <v>89.6</v>
      </c>
      <c r="V2018">
        <v>2.94</v>
      </c>
      <c r="W2018">
        <v>11.06</v>
      </c>
      <c r="X2018">
        <v>4.16</v>
      </c>
      <c r="Y2018">
        <v>2</v>
      </c>
      <c r="Z2018" t="s">
        <v>4250</v>
      </c>
      <c r="AA2018">
        <v>0</v>
      </c>
      <c r="AB2018">
        <v>4</v>
      </c>
      <c r="AC2018">
        <v>5.0340714285714281</v>
      </c>
      <c r="AE2018" t="s">
        <v>7949</v>
      </c>
      <c r="AH2018">
        <v>0</v>
      </c>
      <c r="AI2018">
        <v>0</v>
      </c>
    </row>
    <row r="2019" spans="1:35" x14ac:dyDescent="0.25">
      <c r="A2019" t="s">
        <v>21970</v>
      </c>
      <c r="B2019">
        <v>300</v>
      </c>
      <c r="H2019">
        <v>4.5</v>
      </c>
      <c r="I2019" t="s">
        <v>22087</v>
      </c>
      <c r="J2019" t="s">
        <v>22089</v>
      </c>
      <c r="L2019" t="s">
        <v>22144</v>
      </c>
      <c r="M2019" t="s">
        <v>22212</v>
      </c>
      <c r="N2019" t="s">
        <v>9855</v>
      </c>
      <c r="O2019" t="s">
        <v>28181</v>
      </c>
      <c r="P2019">
        <v>5</v>
      </c>
      <c r="Q2019">
        <v>2</v>
      </c>
      <c r="R2019">
        <v>-2.3199999999999998</v>
      </c>
      <c r="S2019">
        <v>-2.3199999999999998</v>
      </c>
      <c r="T2019">
        <v>380.78</v>
      </c>
      <c r="U2019">
        <v>89.6</v>
      </c>
      <c r="V2019">
        <v>2.84</v>
      </c>
      <c r="W2019">
        <v>11.11</v>
      </c>
      <c r="X2019">
        <v>4.16</v>
      </c>
      <c r="Y2019">
        <v>2</v>
      </c>
      <c r="Z2019" t="s">
        <v>4250</v>
      </c>
      <c r="AA2019">
        <v>0</v>
      </c>
      <c r="AB2019">
        <v>4</v>
      </c>
      <c r="AC2019">
        <v>5.3515714285714289</v>
      </c>
      <c r="AE2019" t="s">
        <v>7949</v>
      </c>
      <c r="AH2019">
        <v>0</v>
      </c>
      <c r="AI2019">
        <v>0</v>
      </c>
    </row>
    <row r="2020" spans="1:35" x14ac:dyDescent="0.25">
      <c r="B2020">
        <v>350</v>
      </c>
      <c r="H2020">
        <v>4.5</v>
      </c>
      <c r="I2020" t="s">
        <v>22087</v>
      </c>
      <c r="J2020" t="s">
        <v>22089</v>
      </c>
      <c r="L2020" t="s">
        <v>22144</v>
      </c>
      <c r="M2020" t="s">
        <v>22212</v>
      </c>
      <c r="N2020" t="s">
        <v>23900</v>
      </c>
      <c r="O2020" t="s">
        <v>28182</v>
      </c>
      <c r="P2020">
        <v>6</v>
      </c>
      <c r="Q2020">
        <v>2</v>
      </c>
      <c r="R2020">
        <v>-3.55</v>
      </c>
      <c r="S2020">
        <v>-3.55</v>
      </c>
      <c r="T2020">
        <v>371.35</v>
      </c>
      <c r="U2020">
        <v>113.39</v>
      </c>
      <c r="V2020">
        <v>2.0499999999999998</v>
      </c>
      <c r="W2020">
        <v>11</v>
      </c>
      <c r="X2020">
        <v>4.16</v>
      </c>
      <c r="Y2020">
        <v>2</v>
      </c>
      <c r="Z2020" t="s">
        <v>4250</v>
      </c>
      <c r="AA2020">
        <v>0</v>
      </c>
      <c r="AB2020">
        <v>4</v>
      </c>
      <c r="AC2020">
        <v>4.6392619047619048</v>
      </c>
      <c r="AE2020" t="s">
        <v>7949</v>
      </c>
      <c r="AH2020">
        <v>0</v>
      </c>
      <c r="AI2020">
        <v>0</v>
      </c>
    </row>
    <row r="2021" spans="1:35" x14ac:dyDescent="0.25">
      <c r="B2021">
        <v>120</v>
      </c>
      <c r="H2021">
        <v>4.5</v>
      </c>
      <c r="I2021" t="s">
        <v>22087</v>
      </c>
      <c r="J2021" t="s">
        <v>22089</v>
      </c>
      <c r="L2021" t="s">
        <v>22144</v>
      </c>
      <c r="M2021" t="s">
        <v>22212</v>
      </c>
      <c r="N2021" t="s">
        <v>23901</v>
      </c>
      <c r="O2021" t="s">
        <v>28183</v>
      </c>
      <c r="P2021">
        <v>5</v>
      </c>
      <c r="Q2021">
        <v>2</v>
      </c>
      <c r="R2021">
        <v>-2.23</v>
      </c>
      <c r="S2021">
        <v>-2.23</v>
      </c>
      <c r="T2021">
        <v>439.26</v>
      </c>
      <c r="U2021">
        <v>89.6</v>
      </c>
      <c r="V2021">
        <v>3.25</v>
      </c>
      <c r="W2021">
        <v>11.12</v>
      </c>
      <c r="X2021">
        <v>4.16</v>
      </c>
      <c r="Y2021">
        <v>2</v>
      </c>
      <c r="Z2021" t="s">
        <v>4250</v>
      </c>
      <c r="AA2021">
        <v>0</v>
      </c>
      <c r="AB2021">
        <v>4</v>
      </c>
      <c r="AC2021">
        <v>4.9338571428571427</v>
      </c>
      <c r="AE2021" t="s">
        <v>7949</v>
      </c>
      <c r="AH2021">
        <v>0</v>
      </c>
      <c r="AI2021">
        <v>0</v>
      </c>
    </row>
    <row r="2022" spans="1:35" x14ac:dyDescent="0.25">
      <c r="B2022">
        <v>780</v>
      </c>
      <c r="H2022">
        <v>4.5</v>
      </c>
      <c r="I2022" t="s">
        <v>22087</v>
      </c>
      <c r="J2022" t="s">
        <v>22089</v>
      </c>
      <c r="L2022" t="s">
        <v>22144</v>
      </c>
      <c r="M2022" t="s">
        <v>22212</v>
      </c>
      <c r="N2022" t="s">
        <v>23902</v>
      </c>
      <c r="O2022" t="s">
        <v>28184</v>
      </c>
      <c r="P2022">
        <v>5</v>
      </c>
      <c r="Q2022">
        <v>2</v>
      </c>
      <c r="R2022">
        <v>-1.97</v>
      </c>
      <c r="S2022">
        <v>-1.97</v>
      </c>
      <c r="T2022">
        <v>414.33</v>
      </c>
      <c r="U2022">
        <v>89.6</v>
      </c>
      <c r="V2022">
        <v>3.2</v>
      </c>
      <c r="W2022">
        <v>11.18</v>
      </c>
      <c r="X2022">
        <v>4.16</v>
      </c>
      <c r="Y2022">
        <v>2</v>
      </c>
      <c r="Z2022" t="s">
        <v>4250</v>
      </c>
      <c r="AA2022">
        <v>0</v>
      </c>
      <c r="AB2022">
        <v>4</v>
      </c>
      <c r="AC2022">
        <v>5.1119285714285718</v>
      </c>
      <c r="AE2022" t="s">
        <v>7949</v>
      </c>
      <c r="AH2022">
        <v>0</v>
      </c>
      <c r="AI2022">
        <v>0</v>
      </c>
    </row>
    <row r="2023" spans="1:35" x14ac:dyDescent="0.25">
      <c r="B2023">
        <v>1000</v>
      </c>
      <c r="H2023">
        <v>4.5</v>
      </c>
      <c r="I2023" t="s">
        <v>22087</v>
      </c>
      <c r="J2023" t="s">
        <v>22089</v>
      </c>
      <c r="L2023" t="s">
        <v>22144</v>
      </c>
      <c r="M2023" t="s">
        <v>22212</v>
      </c>
      <c r="N2023" t="s">
        <v>23903</v>
      </c>
      <c r="O2023" t="s">
        <v>28185</v>
      </c>
      <c r="P2023">
        <v>5</v>
      </c>
      <c r="Q2023">
        <v>2</v>
      </c>
      <c r="R2023">
        <v>-1.54</v>
      </c>
      <c r="S2023">
        <v>-1.53</v>
      </c>
      <c r="T2023">
        <v>448.78</v>
      </c>
      <c r="U2023">
        <v>89.6</v>
      </c>
      <c r="V2023">
        <v>3.85</v>
      </c>
      <c r="W2023">
        <v>9.94</v>
      </c>
      <c r="X2023">
        <v>4.12</v>
      </c>
      <c r="Y2023">
        <v>2</v>
      </c>
      <c r="Z2023" t="s">
        <v>4250</v>
      </c>
      <c r="AA2023">
        <v>0</v>
      </c>
      <c r="AB2023">
        <v>4</v>
      </c>
      <c r="AC2023">
        <v>4.8658571428571431</v>
      </c>
      <c r="AE2023" t="s">
        <v>7949</v>
      </c>
      <c r="AH2023">
        <v>0</v>
      </c>
      <c r="AI2023">
        <v>0</v>
      </c>
    </row>
    <row r="2024" spans="1:35" x14ac:dyDescent="0.25">
      <c r="B2024">
        <v>350</v>
      </c>
      <c r="H2024">
        <v>4.5</v>
      </c>
      <c r="I2024" t="s">
        <v>22087</v>
      </c>
      <c r="J2024" t="s">
        <v>22089</v>
      </c>
      <c r="L2024" t="s">
        <v>22144</v>
      </c>
      <c r="M2024" t="s">
        <v>22212</v>
      </c>
      <c r="N2024" t="s">
        <v>23904</v>
      </c>
      <c r="O2024" t="s">
        <v>28186</v>
      </c>
      <c r="P2024">
        <v>5</v>
      </c>
      <c r="Q2024">
        <v>2</v>
      </c>
      <c r="R2024">
        <v>-2.4700000000000002</v>
      </c>
      <c r="S2024">
        <v>-2.4700000000000002</v>
      </c>
      <c r="T2024">
        <v>394.81</v>
      </c>
      <c r="U2024">
        <v>89.6</v>
      </c>
      <c r="V2024">
        <v>3.14</v>
      </c>
      <c r="W2024">
        <v>11.16</v>
      </c>
      <c r="X2024">
        <v>4.16</v>
      </c>
      <c r="Y2024">
        <v>2</v>
      </c>
      <c r="Z2024" t="s">
        <v>4250</v>
      </c>
      <c r="AA2024">
        <v>0</v>
      </c>
      <c r="AB2024">
        <v>4</v>
      </c>
      <c r="AC2024">
        <v>5.2513571428571426</v>
      </c>
      <c r="AE2024" t="s">
        <v>7949</v>
      </c>
      <c r="AH2024">
        <v>0</v>
      </c>
      <c r="AI2024">
        <v>0</v>
      </c>
    </row>
    <row r="2025" spans="1:35" x14ac:dyDescent="0.25">
      <c r="B2025">
        <v>56</v>
      </c>
      <c r="H2025">
        <v>4.5</v>
      </c>
      <c r="I2025" t="s">
        <v>22087</v>
      </c>
      <c r="J2025" t="s">
        <v>22089</v>
      </c>
      <c r="L2025" t="s">
        <v>22144</v>
      </c>
      <c r="M2025" t="s">
        <v>22212</v>
      </c>
      <c r="N2025" t="s">
        <v>23905</v>
      </c>
      <c r="O2025" t="s">
        <v>28187</v>
      </c>
      <c r="P2025">
        <v>5</v>
      </c>
      <c r="Q2025">
        <v>2</v>
      </c>
      <c r="R2025">
        <v>-2.19</v>
      </c>
      <c r="S2025">
        <v>-2.19</v>
      </c>
      <c r="T2025">
        <v>443.22</v>
      </c>
      <c r="U2025">
        <v>89.6</v>
      </c>
      <c r="V2025">
        <v>3.08</v>
      </c>
      <c r="W2025">
        <v>10.039999999999999</v>
      </c>
      <c r="X2025">
        <v>3.94</v>
      </c>
      <c r="Y2025">
        <v>2</v>
      </c>
      <c r="Z2025" t="s">
        <v>4250</v>
      </c>
      <c r="AA2025">
        <v>0</v>
      </c>
      <c r="AB2025">
        <v>4</v>
      </c>
      <c r="AC2025">
        <v>4.9055714285714282</v>
      </c>
      <c r="AE2025" t="s">
        <v>7949</v>
      </c>
      <c r="AH2025">
        <v>0</v>
      </c>
      <c r="AI2025">
        <v>0</v>
      </c>
    </row>
    <row r="2026" spans="1:35" x14ac:dyDescent="0.25">
      <c r="B2026">
        <v>62</v>
      </c>
      <c r="H2026">
        <v>4.5</v>
      </c>
      <c r="I2026" t="s">
        <v>22087</v>
      </c>
      <c r="J2026" t="s">
        <v>22089</v>
      </c>
      <c r="L2026" t="s">
        <v>22144</v>
      </c>
      <c r="M2026" t="s">
        <v>22212</v>
      </c>
      <c r="N2026" t="s">
        <v>23906</v>
      </c>
      <c r="O2026" t="s">
        <v>28188</v>
      </c>
      <c r="P2026">
        <v>5</v>
      </c>
      <c r="Q2026">
        <v>2</v>
      </c>
      <c r="R2026">
        <v>-2.44</v>
      </c>
      <c r="S2026">
        <v>-2.44</v>
      </c>
      <c r="T2026">
        <v>398.77</v>
      </c>
      <c r="U2026">
        <v>89.6</v>
      </c>
      <c r="V2026">
        <v>2.97</v>
      </c>
      <c r="W2026">
        <v>10.08</v>
      </c>
      <c r="X2026">
        <v>3.94</v>
      </c>
      <c r="Y2026">
        <v>2</v>
      </c>
      <c r="Z2026" t="s">
        <v>4250</v>
      </c>
      <c r="AA2026">
        <v>0</v>
      </c>
      <c r="AB2026">
        <v>4</v>
      </c>
      <c r="AC2026">
        <v>5.2230714285714281</v>
      </c>
      <c r="AE2026" t="s">
        <v>7949</v>
      </c>
      <c r="AH2026">
        <v>0</v>
      </c>
      <c r="AI2026">
        <v>0</v>
      </c>
    </row>
    <row r="2027" spans="1:35" x14ac:dyDescent="0.25">
      <c r="A2027" t="s">
        <v>21968</v>
      </c>
      <c r="B2027">
        <v>19</v>
      </c>
      <c r="H2027">
        <v>4.5</v>
      </c>
      <c r="I2027" t="s">
        <v>22087</v>
      </c>
      <c r="J2027" t="s">
        <v>22089</v>
      </c>
      <c r="L2027" t="s">
        <v>22144</v>
      </c>
      <c r="M2027" t="s">
        <v>22212</v>
      </c>
      <c r="N2027" t="s">
        <v>23868</v>
      </c>
      <c r="O2027" t="s">
        <v>28148</v>
      </c>
      <c r="P2027">
        <v>5</v>
      </c>
      <c r="Q2027">
        <v>2</v>
      </c>
      <c r="R2027">
        <v>-2.59</v>
      </c>
      <c r="S2027">
        <v>-2.59</v>
      </c>
      <c r="T2027">
        <v>412.8</v>
      </c>
      <c r="U2027">
        <v>89.6</v>
      </c>
      <c r="V2027">
        <v>3.28</v>
      </c>
      <c r="W2027">
        <v>10.14</v>
      </c>
      <c r="X2027">
        <v>3.94</v>
      </c>
      <c r="Y2027">
        <v>2</v>
      </c>
      <c r="Z2027" t="s">
        <v>4250</v>
      </c>
      <c r="AA2027">
        <v>0</v>
      </c>
      <c r="AB2027">
        <v>4</v>
      </c>
      <c r="AC2027">
        <v>5.1228571428571428</v>
      </c>
      <c r="AE2027" t="s">
        <v>7949</v>
      </c>
      <c r="AH2027">
        <v>0</v>
      </c>
      <c r="AI2027">
        <v>0</v>
      </c>
    </row>
    <row r="2028" spans="1:35" x14ac:dyDescent="0.25">
      <c r="A2028" t="s">
        <v>21968</v>
      </c>
      <c r="B2028">
        <v>16</v>
      </c>
      <c r="H2028">
        <v>4.5</v>
      </c>
      <c r="I2028" t="s">
        <v>22087</v>
      </c>
      <c r="J2028" t="s">
        <v>22089</v>
      </c>
      <c r="L2028" t="s">
        <v>22144</v>
      </c>
      <c r="M2028" t="s">
        <v>22212</v>
      </c>
      <c r="N2028" t="s">
        <v>23869</v>
      </c>
      <c r="O2028" t="s">
        <v>28149</v>
      </c>
      <c r="P2028">
        <v>5</v>
      </c>
      <c r="Q2028">
        <v>2</v>
      </c>
      <c r="R2028">
        <v>-2.35</v>
      </c>
      <c r="S2028">
        <v>-2.35</v>
      </c>
      <c r="T2028">
        <v>457.25</v>
      </c>
      <c r="U2028">
        <v>89.6</v>
      </c>
      <c r="V2028">
        <v>3.39</v>
      </c>
      <c r="W2028">
        <v>10.1</v>
      </c>
      <c r="X2028">
        <v>3.94</v>
      </c>
      <c r="Y2028">
        <v>2</v>
      </c>
      <c r="Z2028" t="s">
        <v>4250</v>
      </c>
      <c r="AA2028">
        <v>0</v>
      </c>
      <c r="AB2028">
        <v>4</v>
      </c>
      <c r="AC2028">
        <v>4.8053571428571429</v>
      </c>
      <c r="AE2028" t="s">
        <v>7949</v>
      </c>
      <c r="AH2028">
        <v>0</v>
      </c>
      <c r="AI2028">
        <v>0</v>
      </c>
    </row>
    <row r="2029" spans="1:35" x14ac:dyDescent="0.25">
      <c r="B2029">
        <v>71</v>
      </c>
      <c r="H2029">
        <v>4.5</v>
      </c>
      <c r="I2029" t="s">
        <v>22087</v>
      </c>
      <c r="J2029" t="s">
        <v>22089</v>
      </c>
      <c r="L2029" t="s">
        <v>22144</v>
      </c>
      <c r="M2029" t="s">
        <v>22212</v>
      </c>
      <c r="N2029" t="s">
        <v>23907</v>
      </c>
      <c r="O2029" t="s">
        <v>28189</v>
      </c>
      <c r="P2029">
        <v>5</v>
      </c>
      <c r="Q2029">
        <v>2</v>
      </c>
      <c r="R2029">
        <v>-1.67</v>
      </c>
      <c r="S2029">
        <v>-1.65</v>
      </c>
      <c r="T2029">
        <v>466.77</v>
      </c>
      <c r="U2029">
        <v>89.6</v>
      </c>
      <c r="V2029">
        <v>3.99</v>
      </c>
      <c r="W2029">
        <v>8.92</v>
      </c>
      <c r="X2029">
        <v>3.94</v>
      </c>
      <c r="Y2029">
        <v>2</v>
      </c>
      <c r="Z2029" t="s">
        <v>4250</v>
      </c>
      <c r="AA2029">
        <v>0</v>
      </c>
      <c r="AB2029">
        <v>4</v>
      </c>
      <c r="AC2029">
        <v>4.7373571428571433</v>
      </c>
      <c r="AE2029" t="s">
        <v>7949</v>
      </c>
      <c r="AH2029">
        <v>0</v>
      </c>
      <c r="AI2029">
        <v>0</v>
      </c>
    </row>
    <row r="2030" spans="1:35" x14ac:dyDescent="0.25">
      <c r="B2030">
        <v>56</v>
      </c>
      <c r="H2030">
        <v>4.5</v>
      </c>
      <c r="I2030" t="s">
        <v>22087</v>
      </c>
      <c r="J2030" t="s">
        <v>22089</v>
      </c>
      <c r="L2030" t="s">
        <v>22144</v>
      </c>
      <c r="M2030" t="s">
        <v>22212</v>
      </c>
      <c r="N2030" t="s">
        <v>23908</v>
      </c>
      <c r="O2030" t="s">
        <v>28190</v>
      </c>
      <c r="P2030">
        <v>5</v>
      </c>
      <c r="Q2030">
        <v>2</v>
      </c>
      <c r="R2030">
        <v>-2.09</v>
      </c>
      <c r="S2030">
        <v>-2.09</v>
      </c>
      <c r="T2030">
        <v>432.32</v>
      </c>
      <c r="U2030">
        <v>89.6</v>
      </c>
      <c r="V2030">
        <v>3.34</v>
      </c>
      <c r="W2030">
        <v>10.16</v>
      </c>
      <c r="X2030">
        <v>3.94</v>
      </c>
      <c r="Y2030">
        <v>2</v>
      </c>
      <c r="Z2030" t="s">
        <v>4250</v>
      </c>
      <c r="AA2030">
        <v>0</v>
      </c>
      <c r="AB2030">
        <v>4</v>
      </c>
      <c r="AC2030">
        <v>4.983428571428572</v>
      </c>
      <c r="AE2030" t="s">
        <v>7949</v>
      </c>
      <c r="AH2030">
        <v>0</v>
      </c>
      <c r="AI2030">
        <v>0</v>
      </c>
    </row>
    <row r="2031" spans="1:35" x14ac:dyDescent="0.25">
      <c r="B2031">
        <v>550</v>
      </c>
      <c r="H2031">
        <v>4.5</v>
      </c>
      <c r="I2031" t="s">
        <v>22087</v>
      </c>
      <c r="J2031" t="s">
        <v>22089</v>
      </c>
      <c r="L2031" t="s">
        <v>22144</v>
      </c>
      <c r="M2031" t="s">
        <v>22212</v>
      </c>
      <c r="N2031" t="s">
        <v>23909</v>
      </c>
      <c r="O2031" t="s">
        <v>28191</v>
      </c>
      <c r="P2031">
        <v>6</v>
      </c>
      <c r="Q2031">
        <v>2</v>
      </c>
      <c r="R2031">
        <v>-3.25</v>
      </c>
      <c r="S2031">
        <v>-3.24</v>
      </c>
      <c r="T2031">
        <v>379.34</v>
      </c>
      <c r="U2031">
        <v>102.49</v>
      </c>
      <c r="V2031">
        <v>2.02</v>
      </c>
      <c r="W2031">
        <v>9.4499999999999993</v>
      </c>
      <c r="X2031">
        <v>3.94</v>
      </c>
      <c r="Y2031">
        <v>2</v>
      </c>
      <c r="Z2031" t="s">
        <v>4250</v>
      </c>
      <c r="AA2031">
        <v>0</v>
      </c>
      <c r="AB2031">
        <v>4</v>
      </c>
      <c r="AC2031">
        <v>4.9455238095238103</v>
      </c>
      <c r="AE2031" t="s">
        <v>7949</v>
      </c>
      <c r="AH2031">
        <v>0</v>
      </c>
      <c r="AI2031">
        <v>0</v>
      </c>
    </row>
    <row r="2032" spans="1:35" x14ac:dyDescent="0.25">
      <c r="B2032">
        <v>50</v>
      </c>
      <c r="H2032">
        <v>4.5</v>
      </c>
      <c r="I2032" t="s">
        <v>22087</v>
      </c>
      <c r="J2032" t="s">
        <v>22089</v>
      </c>
      <c r="L2032" t="s">
        <v>22144</v>
      </c>
      <c r="M2032" t="s">
        <v>22212</v>
      </c>
      <c r="N2032" t="s">
        <v>23910</v>
      </c>
      <c r="O2032" t="s">
        <v>28192</v>
      </c>
      <c r="P2032">
        <v>6</v>
      </c>
      <c r="Q2032">
        <v>2</v>
      </c>
      <c r="R2032">
        <v>-3.17</v>
      </c>
      <c r="S2032">
        <v>-3.17</v>
      </c>
      <c r="T2032">
        <v>394.35</v>
      </c>
      <c r="U2032">
        <v>98.83</v>
      </c>
      <c r="V2032">
        <v>2.33</v>
      </c>
      <c r="W2032">
        <v>10.27</v>
      </c>
      <c r="X2032">
        <v>4.2</v>
      </c>
      <c r="Y2032">
        <v>2</v>
      </c>
      <c r="Z2032" t="s">
        <v>4250</v>
      </c>
      <c r="AA2032">
        <v>0</v>
      </c>
      <c r="AB2032">
        <v>5</v>
      </c>
      <c r="AC2032">
        <v>4.9603095238095234</v>
      </c>
      <c r="AE2032" t="s">
        <v>7949</v>
      </c>
      <c r="AH2032">
        <v>0</v>
      </c>
      <c r="AI2032">
        <v>0</v>
      </c>
    </row>
    <row r="2033" spans="2:35" x14ac:dyDescent="0.25">
      <c r="B2033">
        <v>420</v>
      </c>
      <c r="H2033">
        <v>4.5</v>
      </c>
      <c r="I2033" t="s">
        <v>22087</v>
      </c>
      <c r="J2033" t="s">
        <v>22089</v>
      </c>
      <c r="L2033" t="s">
        <v>22144</v>
      </c>
      <c r="M2033" t="s">
        <v>22212</v>
      </c>
      <c r="N2033" t="s">
        <v>23911</v>
      </c>
      <c r="O2033" t="s">
        <v>28193</v>
      </c>
      <c r="P2033">
        <v>5</v>
      </c>
      <c r="Q2033">
        <v>2</v>
      </c>
      <c r="R2033">
        <v>-1.57</v>
      </c>
      <c r="S2033">
        <v>-1.57</v>
      </c>
      <c r="T2033">
        <v>443.22</v>
      </c>
      <c r="U2033">
        <v>89.6</v>
      </c>
      <c r="V2033">
        <v>3.24</v>
      </c>
      <c r="W2033">
        <v>11.06</v>
      </c>
      <c r="X2033">
        <v>3.66</v>
      </c>
      <c r="Y2033">
        <v>2</v>
      </c>
      <c r="Z2033" t="s">
        <v>4250</v>
      </c>
      <c r="AA2033">
        <v>0</v>
      </c>
      <c r="AB2033">
        <v>3</v>
      </c>
      <c r="AC2033">
        <v>4.9055714285714282</v>
      </c>
      <c r="AE2033" t="s">
        <v>7949</v>
      </c>
      <c r="AH2033">
        <v>0</v>
      </c>
      <c r="AI2033">
        <v>0</v>
      </c>
    </row>
    <row r="2034" spans="2:35" x14ac:dyDescent="0.25">
      <c r="B2034">
        <v>230</v>
      </c>
      <c r="H2034">
        <v>4.5</v>
      </c>
      <c r="I2034" t="s">
        <v>22087</v>
      </c>
      <c r="J2034" t="s">
        <v>22089</v>
      </c>
      <c r="L2034" t="s">
        <v>22144</v>
      </c>
      <c r="M2034" t="s">
        <v>22212</v>
      </c>
      <c r="N2034" t="s">
        <v>23912</v>
      </c>
      <c r="O2034" t="s">
        <v>28194</v>
      </c>
      <c r="P2034">
        <v>6</v>
      </c>
      <c r="Q2034">
        <v>2</v>
      </c>
      <c r="R2034">
        <v>-1.33</v>
      </c>
      <c r="S2034">
        <v>-1.3</v>
      </c>
      <c r="T2034">
        <v>469.14</v>
      </c>
      <c r="U2034">
        <v>102.49</v>
      </c>
      <c r="V2034">
        <v>2.86</v>
      </c>
      <c r="W2034">
        <v>10.64</v>
      </c>
      <c r="X2034">
        <v>6.13</v>
      </c>
      <c r="Y2034">
        <v>2</v>
      </c>
      <c r="Z2034" t="s">
        <v>4250</v>
      </c>
      <c r="AA2034">
        <v>0</v>
      </c>
      <c r="AB2034">
        <v>3</v>
      </c>
      <c r="AC2034">
        <v>4.304095238095238</v>
      </c>
      <c r="AE2034" t="s">
        <v>7949</v>
      </c>
      <c r="AH2034">
        <v>0</v>
      </c>
      <c r="AI2034">
        <v>0</v>
      </c>
    </row>
    <row r="2035" spans="2:35" x14ac:dyDescent="0.25">
      <c r="B2035">
        <v>180</v>
      </c>
      <c r="H2035">
        <v>4.5</v>
      </c>
      <c r="I2035" t="s">
        <v>22087</v>
      </c>
      <c r="J2035" t="s">
        <v>22089</v>
      </c>
      <c r="L2035" t="s">
        <v>22144</v>
      </c>
      <c r="M2035" t="s">
        <v>22212</v>
      </c>
      <c r="N2035" t="s">
        <v>23913</v>
      </c>
      <c r="O2035" t="s">
        <v>28195</v>
      </c>
      <c r="P2035">
        <v>5</v>
      </c>
      <c r="Q2035">
        <v>2</v>
      </c>
      <c r="R2035">
        <v>-0.2</v>
      </c>
      <c r="S2035">
        <v>-0.18</v>
      </c>
      <c r="T2035">
        <v>468.15</v>
      </c>
      <c r="U2035">
        <v>89.6</v>
      </c>
      <c r="V2035">
        <v>3.46</v>
      </c>
      <c r="W2035">
        <v>10.39</v>
      </c>
      <c r="X2035">
        <v>6.13</v>
      </c>
      <c r="Y2035">
        <v>2</v>
      </c>
      <c r="Z2035" t="s">
        <v>4250</v>
      </c>
      <c r="AA2035">
        <v>0</v>
      </c>
      <c r="AB2035">
        <v>3</v>
      </c>
      <c r="AC2035">
        <v>4.7275</v>
      </c>
      <c r="AE2035" t="s">
        <v>7949</v>
      </c>
      <c r="AH2035">
        <v>0</v>
      </c>
      <c r="AI2035">
        <v>0</v>
      </c>
    </row>
    <row r="2036" spans="2:35" x14ac:dyDescent="0.25">
      <c r="B2036">
        <v>380</v>
      </c>
      <c r="H2036">
        <v>4.5</v>
      </c>
      <c r="I2036" t="s">
        <v>22087</v>
      </c>
      <c r="J2036" t="s">
        <v>22089</v>
      </c>
      <c r="L2036" t="s">
        <v>22144</v>
      </c>
      <c r="M2036" t="s">
        <v>22212</v>
      </c>
      <c r="N2036" t="s">
        <v>23914</v>
      </c>
      <c r="O2036" t="s">
        <v>28196</v>
      </c>
      <c r="P2036">
        <v>6</v>
      </c>
      <c r="Q2036">
        <v>2</v>
      </c>
      <c r="R2036">
        <v>-1.68</v>
      </c>
      <c r="S2036">
        <v>-1.66</v>
      </c>
      <c r="T2036">
        <v>414.26</v>
      </c>
      <c r="U2036">
        <v>113.39</v>
      </c>
      <c r="V2036">
        <v>2.57</v>
      </c>
      <c r="W2036">
        <v>10.33</v>
      </c>
      <c r="X2036">
        <v>6.13</v>
      </c>
      <c r="Y2036">
        <v>2</v>
      </c>
      <c r="Z2036" t="s">
        <v>4250</v>
      </c>
      <c r="AA2036">
        <v>0</v>
      </c>
      <c r="AB2036">
        <v>3</v>
      </c>
      <c r="AC2036">
        <v>4.332761904761905</v>
      </c>
      <c r="AE2036" t="s">
        <v>7949</v>
      </c>
      <c r="AH2036">
        <v>0</v>
      </c>
      <c r="AI2036">
        <v>0</v>
      </c>
    </row>
    <row r="2037" spans="2:35" x14ac:dyDescent="0.25">
      <c r="B2037">
        <v>440</v>
      </c>
      <c r="H2037">
        <v>4.5</v>
      </c>
      <c r="I2037" t="s">
        <v>22087</v>
      </c>
      <c r="J2037" t="s">
        <v>22089</v>
      </c>
      <c r="L2037" t="s">
        <v>22144</v>
      </c>
      <c r="M2037" t="s">
        <v>22212</v>
      </c>
      <c r="N2037" t="s">
        <v>23915</v>
      </c>
      <c r="O2037" t="s">
        <v>28197</v>
      </c>
      <c r="P2037">
        <v>5</v>
      </c>
      <c r="Q2037">
        <v>2</v>
      </c>
      <c r="R2037">
        <v>-0.11</v>
      </c>
      <c r="S2037">
        <v>-0.08</v>
      </c>
      <c r="T2037">
        <v>457.25</v>
      </c>
      <c r="U2037">
        <v>89.6</v>
      </c>
      <c r="V2037">
        <v>3.72</v>
      </c>
      <c r="W2037">
        <v>10.51</v>
      </c>
      <c r="X2037">
        <v>6.13</v>
      </c>
      <c r="Y2037">
        <v>2</v>
      </c>
      <c r="Z2037" t="s">
        <v>4250</v>
      </c>
      <c r="AA2037">
        <v>0</v>
      </c>
      <c r="AB2037">
        <v>3</v>
      </c>
      <c r="AC2037">
        <v>4.8053571428571429</v>
      </c>
      <c r="AE2037" t="s">
        <v>7949</v>
      </c>
      <c r="AH2037">
        <v>0</v>
      </c>
      <c r="AI2037">
        <v>0</v>
      </c>
    </row>
    <row r="2038" spans="2:35" x14ac:dyDescent="0.25">
      <c r="B2038">
        <v>84</v>
      </c>
      <c r="H2038">
        <v>4.5</v>
      </c>
      <c r="I2038" t="s">
        <v>22087</v>
      </c>
      <c r="J2038" t="s">
        <v>22089</v>
      </c>
      <c r="L2038" t="s">
        <v>22144</v>
      </c>
      <c r="M2038" t="s">
        <v>22212</v>
      </c>
      <c r="N2038" t="s">
        <v>23916</v>
      </c>
      <c r="O2038" t="s">
        <v>28198</v>
      </c>
      <c r="P2038">
        <v>5</v>
      </c>
      <c r="Q2038">
        <v>2</v>
      </c>
      <c r="R2038">
        <v>-0.36</v>
      </c>
      <c r="S2038">
        <v>-0.34</v>
      </c>
      <c r="T2038">
        <v>482.18</v>
      </c>
      <c r="U2038">
        <v>89.6</v>
      </c>
      <c r="V2038">
        <v>3.77</v>
      </c>
      <c r="W2038">
        <v>10.45</v>
      </c>
      <c r="X2038">
        <v>6.13</v>
      </c>
      <c r="Y2038">
        <v>2</v>
      </c>
      <c r="Z2038" t="s">
        <v>4250</v>
      </c>
      <c r="AA2038">
        <v>0</v>
      </c>
      <c r="AB2038">
        <v>3</v>
      </c>
      <c r="AC2038">
        <v>4.6272857142857138</v>
      </c>
      <c r="AE2038" t="s">
        <v>7949</v>
      </c>
      <c r="AH2038">
        <v>0</v>
      </c>
      <c r="AI2038">
        <v>0</v>
      </c>
    </row>
    <row r="2039" spans="2:35" x14ac:dyDescent="0.25">
      <c r="B2039">
        <v>101</v>
      </c>
      <c r="H2039">
        <v>4.5</v>
      </c>
      <c r="I2039" t="s">
        <v>22087</v>
      </c>
      <c r="J2039" t="s">
        <v>22089</v>
      </c>
      <c r="L2039" t="s">
        <v>22144</v>
      </c>
      <c r="M2039" t="s">
        <v>22212</v>
      </c>
      <c r="N2039" t="s">
        <v>23917</v>
      </c>
      <c r="O2039" t="s">
        <v>28199</v>
      </c>
      <c r="P2039">
        <v>5</v>
      </c>
      <c r="Q2039">
        <v>2</v>
      </c>
      <c r="R2039">
        <v>-0.46</v>
      </c>
      <c r="S2039">
        <v>-0.43</v>
      </c>
      <c r="T2039">
        <v>423.7</v>
      </c>
      <c r="U2039">
        <v>89.6</v>
      </c>
      <c r="V2039">
        <v>3.35</v>
      </c>
      <c r="W2039">
        <v>10.43</v>
      </c>
      <c r="X2039">
        <v>6.13</v>
      </c>
      <c r="Y2039">
        <v>2</v>
      </c>
      <c r="Z2039" t="s">
        <v>4250</v>
      </c>
      <c r="AA2039">
        <v>0</v>
      </c>
      <c r="AB2039">
        <v>3</v>
      </c>
      <c r="AC2039">
        <v>5.0449999999999999</v>
      </c>
      <c r="AE2039" t="s">
        <v>7949</v>
      </c>
      <c r="AH2039">
        <v>0</v>
      </c>
      <c r="AI2039">
        <v>0</v>
      </c>
    </row>
    <row r="2040" spans="2:35" x14ac:dyDescent="0.25">
      <c r="B2040">
        <v>1700</v>
      </c>
      <c r="H2040">
        <v>4.5</v>
      </c>
      <c r="I2040" t="s">
        <v>22087</v>
      </c>
      <c r="J2040" t="s">
        <v>22089</v>
      </c>
      <c r="L2040" t="s">
        <v>22144</v>
      </c>
      <c r="M2040" t="s">
        <v>22212</v>
      </c>
      <c r="N2040" t="s">
        <v>23918</v>
      </c>
      <c r="O2040" t="s">
        <v>28200</v>
      </c>
      <c r="P2040">
        <v>6</v>
      </c>
      <c r="Q2040">
        <v>2</v>
      </c>
      <c r="R2040">
        <v>-1.26</v>
      </c>
      <c r="S2040">
        <v>-1.24</v>
      </c>
      <c r="T2040">
        <v>404.27</v>
      </c>
      <c r="U2040">
        <v>102.49</v>
      </c>
      <c r="V2040">
        <v>2.4</v>
      </c>
      <c r="W2040">
        <v>9.8000000000000007</v>
      </c>
      <c r="X2040">
        <v>6.12</v>
      </c>
      <c r="Y2040">
        <v>2</v>
      </c>
      <c r="Z2040" t="s">
        <v>4250</v>
      </c>
      <c r="AA2040">
        <v>0</v>
      </c>
      <c r="AB2040">
        <v>3</v>
      </c>
      <c r="AC2040">
        <v>4.7674523809523812</v>
      </c>
      <c r="AE2040" t="s">
        <v>7949</v>
      </c>
      <c r="AH2040">
        <v>0</v>
      </c>
      <c r="AI2040">
        <v>0</v>
      </c>
    </row>
    <row r="2041" spans="2:35" x14ac:dyDescent="0.25">
      <c r="B2041">
        <v>780</v>
      </c>
      <c r="H2041">
        <v>4.5</v>
      </c>
      <c r="I2041" t="s">
        <v>22087</v>
      </c>
      <c r="J2041" t="s">
        <v>22089</v>
      </c>
      <c r="L2041" t="s">
        <v>22144</v>
      </c>
      <c r="M2041" t="s">
        <v>22212</v>
      </c>
      <c r="N2041" t="s">
        <v>23919</v>
      </c>
      <c r="O2041" t="s">
        <v>28201</v>
      </c>
      <c r="P2041">
        <v>6</v>
      </c>
      <c r="Q2041">
        <v>2</v>
      </c>
      <c r="R2041">
        <v>-1.78</v>
      </c>
      <c r="S2041">
        <v>-1.75</v>
      </c>
      <c r="T2041">
        <v>407.27</v>
      </c>
      <c r="U2041">
        <v>102.74</v>
      </c>
      <c r="V2041">
        <v>2.91</v>
      </c>
      <c r="W2041">
        <v>10.5</v>
      </c>
      <c r="X2041">
        <v>6.13</v>
      </c>
      <c r="Y2041">
        <v>2</v>
      </c>
      <c r="Z2041" t="s">
        <v>4250</v>
      </c>
      <c r="AA2041">
        <v>0</v>
      </c>
      <c r="AB2041">
        <v>3</v>
      </c>
      <c r="AC2041">
        <v>4.7376904761904761</v>
      </c>
      <c r="AE2041" t="s">
        <v>7949</v>
      </c>
      <c r="AH2041">
        <v>0</v>
      </c>
      <c r="AI2041">
        <v>0</v>
      </c>
    </row>
    <row r="2042" spans="2:35" x14ac:dyDescent="0.25">
      <c r="B2042">
        <v>240</v>
      </c>
      <c r="H2042">
        <v>4.5</v>
      </c>
      <c r="I2042" t="s">
        <v>22087</v>
      </c>
      <c r="J2042" t="s">
        <v>22089</v>
      </c>
      <c r="L2042" t="s">
        <v>22144</v>
      </c>
      <c r="M2042" t="s">
        <v>22212</v>
      </c>
      <c r="N2042" t="s">
        <v>23920</v>
      </c>
      <c r="O2042" t="s">
        <v>28202</v>
      </c>
      <c r="P2042">
        <v>6</v>
      </c>
      <c r="Q2042">
        <v>2</v>
      </c>
      <c r="R2042">
        <v>-1.41</v>
      </c>
      <c r="S2042">
        <v>-1.38</v>
      </c>
      <c r="T2042">
        <v>393.24</v>
      </c>
      <c r="U2042">
        <v>102.74</v>
      </c>
      <c r="V2042">
        <v>2.6</v>
      </c>
      <c r="W2042">
        <v>10.45</v>
      </c>
      <c r="X2042">
        <v>6.13</v>
      </c>
      <c r="Y2042">
        <v>2</v>
      </c>
      <c r="Z2042" t="s">
        <v>4250</v>
      </c>
      <c r="AA2042">
        <v>0</v>
      </c>
      <c r="AB2042">
        <v>3</v>
      </c>
      <c r="AC2042">
        <v>4.8379047619047606</v>
      </c>
      <c r="AE2042" t="s">
        <v>7949</v>
      </c>
      <c r="AH2042">
        <v>0</v>
      </c>
      <c r="AI2042">
        <v>0</v>
      </c>
    </row>
    <row r="2043" spans="2:35" x14ac:dyDescent="0.25">
      <c r="B2043">
        <v>58</v>
      </c>
      <c r="H2043">
        <v>4.5</v>
      </c>
      <c r="I2043" t="s">
        <v>22087</v>
      </c>
      <c r="J2043" t="s">
        <v>22089</v>
      </c>
      <c r="L2043" t="s">
        <v>22144</v>
      </c>
      <c r="M2043" t="s">
        <v>22212</v>
      </c>
      <c r="N2043" t="s">
        <v>23921</v>
      </c>
      <c r="O2043" t="s">
        <v>28203</v>
      </c>
      <c r="P2043">
        <v>5</v>
      </c>
      <c r="Q2043">
        <v>2</v>
      </c>
      <c r="R2043">
        <v>-1.89</v>
      </c>
      <c r="S2043">
        <v>-1.86</v>
      </c>
      <c r="T2043">
        <v>407.24</v>
      </c>
      <c r="U2043">
        <v>89.6</v>
      </c>
      <c r="V2043">
        <v>2.84</v>
      </c>
      <c r="W2043">
        <v>10.039999999999999</v>
      </c>
      <c r="X2043">
        <v>6.01</v>
      </c>
      <c r="Y2043">
        <v>2</v>
      </c>
      <c r="Z2043" t="s">
        <v>4250</v>
      </c>
      <c r="AA2043">
        <v>0</v>
      </c>
      <c r="AB2043">
        <v>3</v>
      </c>
      <c r="AC2043">
        <v>5.1625714285714288</v>
      </c>
      <c r="AE2043" t="s">
        <v>7949</v>
      </c>
      <c r="AH2043">
        <v>0</v>
      </c>
      <c r="AI2043">
        <v>0</v>
      </c>
    </row>
    <row r="2044" spans="2:35" x14ac:dyDescent="0.25">
      <c r="B2044">
        <v>1970</v>
      </c>
      <c r="H2044">
        <v>4.5</v>
      </c>
      <c r="I2044" t="s">
        <v>22087</v>
      </c>
      <c r="J2044" t="s">
        <v>22089</v>
      </c>
      <c r="L2044" t="s">
        <v>22144</v>
      </c>
      <c r="M2044" t="s">
        <v>22212</v>
      </c>
      <c r="N2044" t="s">
        <v>23922</v>
      </c>
      <c r="O2044" t="s">
        <v>28204</v>
      </c>
      <c r="P2044">
        <v>6</v>
      </c>
      <c r="Q2044">
        <v>2</v>
      </c>
      <c r="R2044">
        <v>-2.94</v>
      </c>
      <c r="S2044">
        <v>-2.92</v>
      </c>
      <c r="T2044">
        <v>343.36</v>
      </c>
      <c r="U2044">
        <v>102.49</v>
      </c>
      <c r="V2044">
        <v>1.78</v>
      </c>
      <c r="W2044">
        <v>9.4499999999999993</v>
      </c>
      <c r="X2044">
        <v>6.01</v>
      </c>
      <c r="Y2044">
        <v>2</v>
      </c>
      <c r="Z2044" t="s">
        <v>4250</v>
      </c>
      <c r="AA2044">
        <v>0</v>
      </c>
      <c r="AB2044">
        <v>3</v>
      </c>
      <c r="AC2044">
        <v>5.0836666666666668</v>
      </c>
      <c r="AE2044" t="s">
        <v>7949</v>
      </c>
      <c r="AH2044">
        <v>0</v>
      </c>
      <c r="AI2044">
        <v>0</v>
      </c>
    </row>
    <row r="2045" spans="2:35" x14ac:dyDescent="0.25">
      <c r="B2045">
        <v>95</v>
      </c>
      <c r="H2045">
        <v>4.5</v>
      </c>
      <c r="I2045" t="s">
        <v>22087</v>
      </c>
      <c r="J2045" t="s">
        <v>22089</v>
      </c>
      <c r="L2045" t="s">
        <v>22144</v>
      </c>
      <c r="M2045" t="s">
        <v>22212</v>
      </c>
      <c r="N2045" t="s">
        <v>23923</v>
      </c>
      <c r="O2045" t="s">
        <v>28205</v>
      </c>
      <c r="P2045">
        <v>6</v>
      </c>
      <c r="Q2045">
        <v>2</v>
      </c>
      <c r="R2045">
        <v>-3.36</v>
      </c>
      <c r="S2045">
        <v>-3.34</v>
      </c>
      <c r="T2045">
        <v>353.36</v>
      </c>
      <c r="U2045">
        <v>113.39</v>
      </c>
      <c r="V2045">
        <v>1.95</v>
      </c>
      <c r="W2045">
        <v>9.98</v>
      </c>
      <c r="X2045">
        <v>6.01</v>
      </c>
      <c r="Y2045">
        <v>2</v>
      </c>
      <c r="Z2045" t="s">
        <v>4250</v>
      </c>
      <c r="AA2045">
        <v>0</v>
      </c>
      <c r="AB2045">
        <v>3</v>
      </c>
      <c r="AC2045">
        <v>4.7203333333333326</v>
      </c>
      <c r="AE2045" t="s">
        <v>7949</v>
      </c>
      <c r="AH2045">
        <v>0</v>
      </c>
      <c r="AI2045">
        <v>0</v>
      </c>
    </row>
    <row r="2046" spans="2:35" x14ac:dyDescent="0.25">
      <c r="B2046">
        <v>110</v>
      </c>
      <c r="H2046">
        <v>4.5</v>
      </c>
      <c r="I2046" t="s">
        <v>22087</v>
      </c>
      <c r="J2046" t="s">
        <v>22089</v>
      </c>
      <c r="L2046" t="s">
        <v>22144</v>
      </c>
      <c r="M2046" t="s">
        <v>22212</v>
      </c>
      <c r="N2046" t="s">
        <v>23924</v>
      </c>
      <c r="O2046" t="s">
        <v>28206</v>
      </c>
      <c r="P2046">
        <v>5</v>
      </c>
      <c r="Q2046">
        <v>2</v>
      </c>
      <c r="R2046">
        <v>-2.14</v>
      </c>
      <c r="S2046">
        <v>-2.12</v>
      </c>
      <c r="T2046">
        <v>362.79</v>
      </c>
      <c r="U2046">
        <v>89.6</v>
      </c>
      <c r="V2046">
        <v>2.73</v>
      </c>
      <c r="W2046">
        <v>10.08</v>
      </c>
      <c r="X2046">
        <v>6.01</v>
      </c>
      <c r="Y2046">
        <v>2</v>
      </c>
      <c r="Z2046" t="s">
        <v>4250</v>
      </c>
      <c r="AA2046">
        <v>0</v>
      </c>
      <c r="AB2046">
        <v>3</v>
      </c>
      <c r="AC2046">
        <v>5.4800714285714287</v>
      </c>
      <c r="AE2046" t="s">
        <v>7949</v>
      </c>
      <c r="AH2046">
        <v>0</v>
      </c>
      <c r="AI2046">
        <v>0</v>
      </c>
    </row>
    <row r="2047" spans="2:35" x14ac:dyDescent="0.25">
      <c r="B2047">
        <v>40</v>
      </c>
      <c r="H2047">
        <v>4.5</v>
      </c>
      <c r="I2047" t="s">
        <v>22087</v>
      </c>
      <c r="J2047" t="s">
        <v>22089</v>
      </c>
      <c r="L2047" t="s">
        <v>22144</v>
      </c>
      <c r="M2047" t="s">
        <v>22212</v>
      </c>
      <c r="N2047" t="s">
        <v>23925</v>
      </c>
      <c r="O2047" t="s">
        <v>28207</v>
      </c>
      <c r="P2047">
        <v>5</v>
      </c>
      <c r="Q2047">
        <v>2</v>
      </c>
      <c r="R2047">
        <v>-2.04</v>
      </c>
      <c r="S2047">
        <v>-2.02</v>
      </c>
      <c r="T2047">
        <v>421.27</v>
      </c>
      <c r="U2047">
        <v>89.6</v>
      </c>
      <c r="V2047">
        <v>3.15</v>
      </c>
      <c r="W2047">
        <v>10.1</v>
      </c>
      <c r="X2047">
        <v>6.01</v>
      </c>
      <c r="Y2047">
        <v>2</v>
      </c>
      <c r="Z2047" t="s">
        <v>4250</v>
      </c>
      <c r="AA2047">
        <v>0</v>
      </c>
      <c r="AB2047">
        <v>3</v>
      </c>
      <c r="AC2047">
        <v>5.0623571428571434</v>
      </c>
      <c r="AE2047" t="s">
        <v>7949</v>
      </c>
      <c r="AH2047">
        <v>0</v>
      </c>
      <c r="AI2047">
        <v>0</v>
      </c>
    </row>
    <row r="2048" spans="2:35" x14ac:dyDescent="0.25">
      <c r="B2048">
        <v>1200</v>
      </c>
      <c r="H2048">
        <v>4.5</v>
      </c>
      <c r="I2048" t="s">
        <v>22087</v>
      </c>
      <c r="J2048" t="s">
        <v>22089</v>
      </c>
      <c r="L2048" t="s">
        <v>22144</v>
      </c>
      <c r="M2048" t="s">
        <v>22212</v>
      </c>
      <c r="N2048" t="s">
        <v>23926</v>
      </c>
      <c r="O2048" t="s">
        <v>28208</v>
      </c>
      <c r="P2048">
        <v>6</v>
      </c>
      <c r="Q2048">
        <v>3</v>
      </c>
      <c r="R2048">
        <v>-3.86</v>
      </c>
      <c r="S2048">
        <v>-3.84</v>
      </c>
      <c r="T2048">
        <v>371.37</v>
      </c>
      <c r="U2048">
        <v>132.69</v>
      </c>
      <c r="V2048">
        <v>1.17</v>
      </c>
      <c r="W2048">
        <v>10.39</v>
      </c>
      <c r="X2048">
        <v>6.01</v>
      </c>
      <c r="Y2048">
        <v>2</v>
      </c>
      <c r="Z2048" t="s">
        <v>4250</v>
      </c>
      <c r="AA2048">
        <v>0</v>
      </c>
      <c r="AB2048">
        <v>4</v>
      </c>
      <c r="AC2048">
        <v>4.0854523809523808</v>
      </c>
      <c r="AE2048" t="s">
        <v>7949</v>
      </c>
      <c r="AH2048">
        <v>0</v>
      </c>
      <c r="AI2048">
        <v>0</v>
      </c>
    </row>
    <row r="2049" spans="1:35" x14ac:dyDescent="0.25">
      <c r="B2049">
        <v>20</v>
      </c>
      <c r="H2049">
        <v>4.5</v>
      </c>
      <c r="I2049" t="s">
        <v>22087</v>
      </c>
      <c r="J2049" t="s">
        <v>22089</v>
      </c>
      <c r="L2049" t="s">
        <v>22144</v>
      </c>
      <c r="M2049" t="s">
        <v>22212</v>
      </c>
      <c r="N2049" t="s">
        <v>23927</v>
      </c>
      <c r="O2049" t="s">
        <v>28209</v>
      </c>
      <c r="P2049">
        <v>5</v>
      </c>
      <c r="Q2049">
        <v>2</v>
      </c>
      <c r="R2049">
        <v>-0.05</v>
      </c>
      <c r="S2049">
        <v>-0.05</v>
      </c>
      <c r="T2049">
        <v>471.28</v>
      </c>
      <c r="U2049">
        <v>89.6</v>
      </c>
      <c r="V2049">
        <v>4.0199999999999996</v>
      </c>
      <c r="W2049">
        <v>11.06</v>
      </c>
      <c r="X2049">
        <v>4.76</v>
      </c>
      <c r="Y2049">
        <v>2</v>
      </c>
      <c r="Z2049" t="s">
        <v>4250</v>
      </c>
      <c r="AA2049">
        <v>0</v>
      </c>
      <c r="AB2049">
        <v>3</v>
      </c>
      <c r="AC2049">
        <v>4.7051428571428584</v>
      </c>
      <c r="AE2049" t="s">
        <v>7949</v>
      </c>
      <c r="AH2049">
        <v>0</v>
      </c>
      <c r="AI2049">
        <v>0</v>
      </c>
    </row>
    <row r="2050" spans="1:35" x14ac:dyDescent="0.25">
      <c r="B2050">
        <v>100</v>
      </c>
      <c r="H2050">
        <v>4.5</v>
      </c>
      <c r="I2050" t="s">
        <v>22087</v>
      </c>
      <c r="J2050" t="s">
        <v>22089</v>
      </c>
      <c r="L2050" t="s">
        <v>22144</v>
      </c>
      <c r="M2050" t="s">
        <v>22212</v>
      </c>
      <c r="N2050" t="s">
        <v>23928</v>
      </c>
      <c r="O2050" t="s">
        <v>28210</v>
      </c>
      <c r="P2050">
        <v>6</v>
      </c>
      <c r="Q2050">
        <v>2</v>
      </c>
      <c r="R2050">
        <v>-1.03</v>
      </c>
      <c r="S2050">
        <v>-1.03</v>
      </c>
      <c r="T2050">
        <v>422.41</v>
      </c>
      <c r="U2050">
        <v>98.83</v>
      </c>
      <c r="V2050">
        <v>3.27</v>
      </c>
      <c r="W2050">
        <v>11.29</v>
      </c>
      <c r="X2050">
        <v>5</v>
      </c>
      <c r="Y2050">
        <v>2</v>
      </c>
      <c r="Z2050" t="s">
        <v>4250</v>
      </c>
      <c r="AA2050">
        <v>0</v>
      </c>
      <c r="AB2050">
        <v>4</v>
      </c>
      <c r="AC2050">
        <v>4.7598809523809527</v>
      </c>
      <c r="AE2050" t="s">
        <v>7949</v>
      </c>
      <c r="AH2050">
        <v>0</v>
      </c>
      <c r="AI2050">
        <v>0</v>
      </c>
    </row>
    <row r="2051" spans="1:35" x14ac:dyDescent="0.25">
      <c r="B2051">
        <v>11</v>
      </c>
      <c r="H2051">
        <v>4.5</v>
      </c>
      <c r="I2051" t="s">
        <v>22087</v>
      </c>
      <c r="J2051" t="s">
        <v>22089</v>
      </c>
      <c r="L2051" t="s">
        <v>22144</v>
      </c>
      <c r="M2051" t="s">
        <v>22212</v>
      </c>
      <c r="N2051" t="s">
        <v>23929</v>
      </c>
      <c r="O2051" t="s">
        <v>28211</v>
      </c>
      <c r="P2051">
        <v>5</v>
      </c>
      <c r="Q2051">
        <v>2</v>
      </c>
      <c r="R2051">
        <v>-0.1</v>
      </c>
      <c r="S2051">
        <v>-0.1</v>
      </c>
      <c r="T2051">
        <v>489.27</v>
      </c>
      <c r="U2051">
        <v>89.6</v>
      </c>
      <c r="V2051">
        <v>4.16</v>
      </c>
      <c r="W2051">
        <v>10.039999999999999</v>
      </c>
      <c r="X2051">
        <v>4.54</v>
      </c>
      <c r="Y2051">
        <v>2</v>
      </c>
      <c r="Z2051" t="s">
        <v>4250</v>
      </c>
      <c r="AA2051">
        <v>0</v>
      </c>
      <c r="AB2051">
        <v>3</v>
      </c>
      <c r="AC2051">
        <v>4.5766428571428577</v>
      </c>
      <c r="AE2051" t="s">
        <v>7949</v>
      </c>
      <c r="AH2051">
        <v>0</v>
      </c>
      <c r="AI2051">
        <v>0</v>
      </c>
    </row>
    <row r="2052" spans="1:35" x14ac:dyDescent="0.25">
      <c r="B2052">
        <v>9</v>
      </c>
      <c r="H2052">
        <v>4.5</v>
      </c>
      <c r="I2052" t="s">
        <v>22087</v>
      </c>
      <c r="J2052" t="s">
        <v>22089</v>
      </c>
      <c r="L2052" t="s">
        <v>22144</v>
      </c>
      <c r="M2052" t="s">
        <v>22212</v>
      </c>
      <c r="N2052" t="s">
        <v>23930</v>
      </c>
      <c r="O2052" t="s">
        <v>28212</v>
      </c>
      <c r="P2052">
        <v>6</v>
      </c>
      <c r="Q2052">
        <v>2</v>
      </c>
      <c r="R2052">
        <v>-1.08</v>
      </c>
      <c r="S2052">
        <v>-1.08</v>
      </c>
      <c r="T2052">
        <v>440.4</v>
      </c>
      <c r="U2052">
        <v>98.83</v>
      </c>
      <c r="V2052">
        <v>3.41</v>
      </c>
      <c r="W2052">
        <v>10.27</v>
      </c>
      <c r="X2052">
        <v>4.8</v>
      </c>
      <c r="Y2052">
        <v>2</v>
      </c>
      <c r="Z2052" t="s">
        <v>4250</v>
      </c>
      <c r="AA2052">
        <v>0</v>
      </c>
      <c r="AB2052">
        <v>4</v>
      </c>
      <c r="AC2052">
        <v>4.6313809523809528</v>
      </c>
      <c r="AE2052" t="s">
        <v>7949</v>
      </c>
      <c r="AH2052">
        <v>0</v>
      </c>
      <c r="AI2052">
        <v>0</v>
      </c>
    </row>
    <row r="2053" spans="1:35" x14ac:dyDescent="0.25">
      <c r="B2053">
        <v>34</v>
      </c>
      <c r="H2053">
        <v>4.5</v>
      </c>
      <c r="I2053" t="s">
        <v>22087</v>
      </c>
      <c r="J2053" t="s">
        <v>22089</v>
      </c>
      <c r="L2053" t="s">
        <v>22144</v>
      </c>
      <c r="M2053" t="s">
        <v>22212</v>
      </c>
      <c r="N2053" t="s">
        <v>23931</v>
      </c>
      <c r="O2053" t="s">
        <v>28213</v>
      </c>
      <c r="P2053">
        <v>7</v>
      </c>
      <c r="Q2053">
        <v>2</v>
      </c>
      <c r="R2053">
        <v>-2.1</v>
      </c>
      <c r="S2053">
        <v>-2.1</v>
      </c>
      <c r="T2053">
        <v>436.37</v>
      </c>
      <c r="U2053">
        <v>126.28</v>
      </c>
      <c r="V2053">
        <v>2.66</v>
      </c>
      <c r="W2053">
        <v>10.23</v>
      </c>
      <c r="X2053">
        <v>4.55</v>
      </c>
      <c r="Y2053">
        <v>2</v>
      </c>
      <c r="Z2053" t="s">
        <v>4250</v>
      </c>
      <c r="AA2053">
        <v>0</v>
      </c>
      <c r="AB2053">
        <v>3</v>
      </c>
      <c r="AC2053">
        <v>3.9544999999999999</v>
      </c>
      <c r="AE2053" t="s">
        <v>7949</v>
      </c>
      <c r="AH2053">
        <v>0</v>
      </c>
      <c r="AI2053">
        <v>0</v>
      </c>
    </row>
    <row r="2054" spans="1:35" x14ac:dyDescent="0.25">
      <c r="B2054">
        <v>16</v>
      </c>
      <c r="H2054">
        <v>4.5</v>
      </c>
      <c r="I2054" t="s">
        <v>22087</v>
      </c>
      <c r="J2054" t="s">
        <v>22089</v>
      </c>
      <c r="L2054" t="s">
        <v>22144</v>
      </c>
      <c r="M2054" t="s">
        <v>22212</v>
      </c>
      <c r="N2054" t="s">
        <v>23932</v>
      </c>
      <c r="O2054" t="s">
        <v>28214</v>
      </c>
      <c r="P2054">
        <v>6</v>
      </c>
      <c r="Q2054">
        <v>2</v>
      </c>
      <c r="R2054">
        <v>-0.9</v>
      </c>
      <c r="S2054">
        <v>-0.9</v>
      </c>
      <c r="T2054">
        <v>490.26</v>
      </c>
      <c r="U2054">
        <v>102.49</v>
      </c>
      <c r="V2054">
        <v>3.55</v>
      </c>
      <c r="W2054">
        <v>10.29</v>
      </c>
      <c r="X2054">
        <v>4.55</v>
      </c>
      <c r="Y2054">
        <v>2</v>
      </c>
      <c r="Z2054" t="s">
        <v>4250</v>
      </c>
      <c r="AA2054">
        <v>0</v>
      </c>
      <c r="AB2054">
        <v>3</v>
      </c>
      <c r="AC2054">
        <v>4.1532380952380956</v>
      </c>
      <c r="AE2054" t="s">
        <v>7949</v>
      </c>
      <c r="AH2054">
        <v>0</v>
      </c>
      <c r="AI2054">
        <v>0</v>
      </c>
    </row>
    <row r="2055" spans="1:35" x14ac:dyDescent="0.25">
      <c r="A2055" t="s">
        <v>21971</v>
      </c>
      <c r="B2055">
        <v>10</v>
      </c>
      <c r="H2055">
        <v>4.5</v>
      </c>
      <c r="I2055" t="s">
        <v>22087</v>
      </c>
      <c r="J2055" t="s">
        <v>22089</v>
      </c>
      <c r="L2055" t="s">
        <v>22144</v>
      </c>
      <c r="M2055" t="s">
        <v>22212</v>
      </c>
      <c r="N2055" t="s">
        <v>9103</v>
      </c>
      <c r="O2055" t="s">
        <v>28215</v>
      </c>
      <c r="P2055">
        <v>6</v>
      </c>
      <c r="Q2055">
        <v>2</v>
      </c>
      <c r="R2055">
        <v>-1.75</v>
      </c>
      <c r="S2055">
        <v>-1.75</v>
      </c>
      <c r="T2055">
        <v>449.41</v>
      </c>
      <c r="U2055">
        <v>113.39</v>
      </c>
      <c r="V2055">
        <v>3.58</v>
      </c>
      <c r="W2055">
        <v>10.039999999999999</v>
      </c>
      <c r="X2055">
        <v>4.54</v>
      </c>
      <c r="Y2055">
        <v>2</v>
      </c>
      <c r="Z2055" t="s">
        <v>4250</v>
      </c>
      <c r="AA2055">
        <v>0</v>
      </c>
      <c r="AB2055">
        <v>3</v>
      </c>
      <c r="AC2055">
        <v>4.0816904761904764</v>
      </c>
      <c r="AE2055" t="s">
        <v>7949</v>
      </c>
      <c r="AH2055">
        <v>0</v>
      </c>
      <c r="AI2055">
        <v>0</v>
      </c>
    </row>
    <row r="2056" spans="1:35" x14ac:dyDescent="0.25">
      <c r="B2056">
        <v>26</v>
      </c>
      <c r="H2056">
        <v>4.5</v>
      </c>
      <c r="I2056" t="s">
        <v>22087</v>
      </c>
      <c r="J2056" t="s">
        <v>22089</v>
      </c>
      <c r="L2056" t="s">
        <v>22144</v>
      </c>
      <c r="M2056" t="s">
        <v>22212</v>
      </c>
      <c r="N2056" t="s">
        <v>23933</v>
      </c>
      <c r="O2056" t="s">
        <v>28216</v>
      </c>
      <c r="P2056">
        <v>6</v>
      </c>
      <c r="Q2056">
        <v>2</v>
      </c>
      <c r="R2056">
        <v>-1.58</v>
      </c>
      <c r="S2056">
        <v>-1.57</v>
      </c>
      <c r="T2056">
        <v>435.38</v>
      </c>
      <c r="U2056">
        <v>113.39</v>
      </c>
      <c r="V2056">
        <v>3.27</v>
      </c>
      <c r="W2056">
        <v>9.98</v>
      </c>
      <c r="X2056">
        <v>4.54</v>
      </c>
      <c r="Y2056">
        <v>2</v>
      </c>
      <c r="Z2056" t="s">
        <v>4250</v>
      </c>
      <c r="AA2056">
        <v>0</v>
      </c>
      <c r="AB2056">
        <v>3</v>
      </c>
      <c r="AC2056">
        <v>4.1819047619047618</v>
      </c>
      <c r="AE2056" t="s">
        <v>7949</v>
      </c>
      <c r="AH2056">
        <v>0</v>
      </c>
      <c r="AI2056">
        <v>0</v>
      </c>
    </row>
    <row r="2057" spans="1:35" x14ac:dyDescent="0.25">
      <c r="B2057">
        <v>79</v>
      </c>
      <c r="H2057">
        <v>4.5</v>
      </c>
      <c r="I2057" t="s">
        <v>22087</v>
      </c>
      <c r="J2057" t="s">
        <v>22089</v>
      </c>
      <c r="L2057" t="s">
        <v>22144</v>
      </c>
      <c r="M2057" t="s">
        <v>22212</v>
      </c>
      <c r="N2057" t="s">
        <v>23934</v>
      </c>
      <c r="O2057" t="s">
        <v>28217</v>
      </c>
      <c r="P2057">
        <v>8</v>
      </c>
      <c r="Q2057">
        <v>2</v>
      </c>
      <c r="R2057">
        <v>-0.81</v>
      </c>
      <c r="S2057">
        <v>-0.81</v>
      </c>
      <c r="T2057">
        <v>485.44</v>
      </c>
      <c r="U2057">
        <v>120.95</v>
      </c>
      <c r="V2057">
        <v>2.82</v>
      </c>
      <c r="W2057">
        <v>8.86</v>
      </c>
      <c r="X2057">
        <v>4.54</v>
      </c>
      <c r="Y2057">
        <v>2</v>
      </c>
      <c r="Z2057" t="s">
        <v>4250</v>
      </c>
      <c r="AA2057">
        <v>0</v>
      </c>
      <c r="AB2057">
        <v>7</v>
      </c>
      <c r="AC2057">
        <v>3.6040000000000001</v>
      </c>
      <c r="AE2057" t="s">
        <v>7949</v>
      </c>
      <c r="AH2057">
        <v>0</v>
      </c>
      <c r="AI2057">
        <v>0</v>
      </c>
    </row>
    <row r="2058" spans="1:35" x14ac:dyDescent="0.25">
      <c r="B2058">
        <v>130</v>
      </c>
      <c r="H2058">
        <v>4.5</v>
      </c>
      <c r="I2058" t="s">
        <v>22087</v>
      </c>
      <c r="J2058" t="s">
        <v>22089</v>
      </c>
      <c r="L2058" t="s">
        <v>22144</v>
      </c>
      <c r="M2058" t="s">
        <v>22212</v>
      </c>
      <c r="N2058" t="s">
        <v>23935</v>
      </c>
      <c r="O2058" t="s">
        <v>28218</v>
      </c>
      <c r="P2058">
        <v>6</v>
      </c>
      <c r="Q2058">
        <v>2</v>
      </c>
      <c r="R2058">
        <v>-3.13</v>
      </c>
      <c r="S2058">
        <v>-3.13</v>
      </c>
      <c r="T2058">
        <v>403.36</v>
      </c>
      <c r="U2058">
        <v>113.39</v>
      </c>
      <c r="V2058">
        <v>2.58</v>
      </c>
      <c r="W2058">
        <v>9.98</v>
      </c>
      <c r="X2058">
        <v>3.98</v>
      </c>
      <c r="Y2058">
        <v>2</v>
      </c>
      <c r="Z2058" t="s">
        <v>4250</v>
      </c>
      <c r="AA2058">
        <v>0</v>
      </c>
      <c r="AB2058">
        <v>4</v>
      </c>
      <c r="AC2058">
        <v>4.4106190476190479</v>
      </c>
      <c r="AE2058" t="s">
        <v>7949</v>
      </c>
      <c r="AH2058">
        <v>0</v>
      </c>
      <c r="AI2058">
        <v>0</v>
      </c>
    </row>
    <row r="2059" spans="1:35" x14ac:dyDescent="0.25">
      <c r="B2059">
        <v>46</v>
      </c>
      <c r="H2059">
        <v>4.5</v>
      </c>
      <c r="I2059" t="s">
        <v>22087</v>
      </c>
      <c r="J2059" t="s">
        <v>22089</v>
      </c>
      <c r="L2059" t="s">
        <v>22144</v>
      </c>
      <c r="M2059" t="s">
        <v>22212</v>
      </c>
      <c r="N2059" t="s">
        <v>23936</v>
      </c>
      <c r="O2059" t="s">
        <v>28219</v>
      </c>
      <c r="P2059">
        <v>6</v>
      </c>
      <c r="Q2059">
        <v>2</v>
      </c>
      <c r="R2059">
        <v>-3.13</v>
      </c>
      <c r="S2059">
        <v>-3.13</v>
      </c>
      <c r="T2059">
        <v>403.36</v>
      </c>
      <c r="U2059">
        <v>113.39</v>
      </c>
      <c r="V2059">
        <v>2.58</v>
      </c>
      <c r="W2059">
        <v>9.98</v>
      </c>
      <c r="X2059">
        <v>3.98</v>
      </c>
      <c r="Y2059">
        <v>2</v>
      </c>
      <c r="Z2059" t="s">
        <v>4250</v>
      </c>
      <c r="AA2059">
        <v>0</v>
      </c>
      <c r="AB2059">
        <v>4</v>
      </c>
      <c r="AC2059">
        <v>4.4106190476190479</v>
      </c>
      <c r="AE2059" t="s">
        <v>7949</v>
      </c>
      <c r="AH2059">
        <v>0</v>
      </c>
      <c r="AI2059">
        <v>0</v>
      </c>
    </row>
    <row r="2060" spans="1:35" x14ac:dyDescent="0.25">
      <c r="B2060">
        <v>92</v>
      </c>
      <c r="H2060">
        <v>4.5</v>
      </c>
      <c r="I2060" t="s">
        <v>22087</v>
      </c>
      <c r="J2060" t="s">
        <v>22089</v>
      </c>
      <c r="L2060" t="s">
        <v>22144</v>
      </c>
      <c r="M2060" t="s">
        <v>22212</v>
      </c>
      <c r="N2060" t="s">
        <v>23937</v>
      </c>
      <c r="O2060" t="s">
        <v>28220</v>
      </c>
      <c r="P2060">
        <v>5</v>
      </c>
      <c r="Q2060">
        <v>2</v>
      </c>
      <c r="R2060">
        <v>-1.66</v>
      </c>
      <c r="S2060">
        <v>-1.65</v>
      </c>
      <c r="T2060">
        <v>457.25</v>
      </c>
      <c r="U2060">
        <v>89.6</v>
      </c>
      <c r="V2060">
        <v>3.47</v>
      </c>
      <c r="W2060">
        <v>10.039999999999999</v>
      </c>
      <c r="X2060">
        <v>3.98</v>
      </c>
      <c r="Y2060">
        <v>2</v>
      </c>
      <c r="Z2060" t="s">
        <v>4250</v>
      </c>
      <c r="AA2060">
        <v>0</v>
      </c>
      <c r="AB2060">
        <v>4</v>
      </c>
      <c r="AC2060">
        <v>4.8053571428571429</v>
      </c>
      <c r="AE2060" t="s">
        <v>7949</v>
      </c>
      <c r="AH2060">
        <v>0</v>
      </c>
      <c r="AI2060">
        <v>0</v>
      </c>
    </row>
    <row r="2061" spans="1:35" x14ac:dyDescent="0.25">
      <c r="B2061">
        <v>38</v>
      </c>
      <c r="H2061">
        <v>4.5</v>
      </c>
      <c r="I2061" t="s">
        <v>22087</v>
      </c>
      <c r="J2061" t="s">
        <v>22089</v>
      </c>
      <c r="L2061" t="s">
        <v>22144</v>
      </c>
      <c r="M2061" t="s">
        <v>22212</v>
      </c>
      <c r="N2061" t="s">
        <v>23938</v>
      </c>
      <c r="O2061" t="s">
        <v>28221</v>
      </c>
      <c r="P2061">
        <v>5</v>
      </c>
      <c r="Q2061">
        <v>2</v>
      </c>
      <c r="R2061">
        <v>-1.66</v>
      </c>
      <c r="S2061">
        <v>-1.65</v>
      </c>
      <c r="T2061">
        <v>457.25</v>
      </c>
      <c r="U2061">
        <v>89.6</v>
      </c>
      <c r="V2061">
        <v>3.47</v>
      </c>
      <c r="W2061">
        <v>10.039999999999999</v>
      </c>
      <c r="X2061">
        <v>3.98</v>
      </c>
      <c r="Y2061">
        <v>2</v>
      </c>
      <c r="Z2061" t="s">
        <v>4250</v>
      </c>
      <c r="AA2061">
        <v>0</v>
      </c>
      <c r="AB2061">
        <v>4</v>
      </c>
      <c r="AC2061">
        <v>4.8053571428571429</v>
      </c>
      <c r="AE2061" t="s">
        <v>7949</v>
      </c>
      <c r="AH2061">
        <v>0</v>
      </c>
      <c r="AI2061">
        <v>0</v>
      </c>
    </row>
    <row r="2062" spans="1:35" x14ac:dyDescent="0.25">
      <c r="B2062">
        <v>120</v>
      </c>
      <c r="H2062">
        <v>4.5</v>
      </c>
      <c r="I2062" t="s">
        <v>22087</v>
      </c>
      <c r="J2062" t="s">
        <v>22089</v>
      </c>
      <c r="L2062" t="s">
        <v>22144</v>
      </c>
      <c r="M2062" t="s">
        <v>22212</v>
      </c>
      <c r="N2062" t="s">
        <v>23939</v>
      </c>
      <c r="O2062" t="s">
        <v>28222</v>
      </c>
      <c r="P2062">
        <v>6</v>
      </c>
      <c r="Q2062">
        <v>2</v>
      </c>
      <c r="R2062">
        <v>-2.75</v>
      </c>
      <c r="S2062">
        <v>-2.75</v>
      </c>
      <c r="T2062">
        <v>417.39</v>
      </c>
      <c r="U2062">
        <v>113.39</v>
      </c>
      <c r="V2062">
        <v>2.97</v>
      </c>
      <c r="W2062">
        <v>9.98</v>
      </c>
      <c r="X2062">
        <v>4.0199999999999996</v>
      </c>
      <c r="Y2062">
        <v>2</v>
      </c>
      <c r="Z2062" t="s">
        <v>4250</v>
      </c>
      <c r="AA2062">
        <v>0</v>
      </c>
      <c r="AB2062">
        <v>4</v>
      </c>
      <c r="AC2062">
        <v>4.3104047619047634</v>
      </c>
      <c r="AE2062" t="s">
        <v>7949</v>
      </c>
      <c r="AH2062">
        <v>0</v>
      </c>
      <c r="AI2062">
        <v>0</v>
      </c>
    </row>
    <row r="2063" spans="1:35" x14ac:dyDescent="0.25">
      <c r="B2063">
        <v>74</v>
      </c>
      <c r="H2063">
        <v>4.5</v>
      </c>
      <c r="I2063" t="s">
        <v>22087</v>
      </c>
      <c r="J2063" t="s">
        <v>22089</v>
      </c>
      <c r="L2063" t="s">
        <v>22144</v>
      </c>
      <c r="M2063" t="s">
        <v>22212</v>
      </c>
      <c r="N2063" t="s">
        <v>23940</v>
      </c>
      <c r="O2063" t="s">
        <v>28223</v>
      </c>
      <c r="P2063">
        <v>5</v>
      </c>
      <c r="Q2063">
        <v>2</v>
      </c>
      <c r="R2063">
        <v>-1.27</v>
      </c>
      <c r="S2063">
        <v>-1.27</v>
      </c>
      <c r="T2063">
        <v>471.28</v>
      </c>
      <c r="U2063">
        <v>89.6</v>
      </c>
      <c r="V2063">
        <v>3.86</v>
      </c>
      <c r="W2063">
        <v>10.039999999999999</v>
      </c>
      <c r="X2063">
        <v>4.0199999999999996</v>
      </c>
      <c r="Y2063">
        <v>2</v>
      </c>
      <c r="Z2063" t="s">
        <v>4250</v>
      </c>
      <c r="AA2063">
        <v>0</v>
      </c>
      <c r="AB2063">
        <v>4</v>
      </c>
      <c r="AC2063">
        <v>4.7051428571428584</v>
      </c>
      <c r="AE2063" t="s">
        <v>7949</v>
      </c>
      <c r="AH2063">
        <v>0</v>
      </c>
      <c r="AI2063">
        <v>0</v>
      </c>
    </row>
    <row r="2064" spans="1:35" x14ac:dyDescent="0.25">
      <c r="B2064">
        <v>1100</v>
      </c>
      <c r="H2064">
        <v>4.5</v>
      </c>
      <c r="I2064" t="s">
        <v>22087</v>
      </c>
      <c r="J2064" t="s">
        <v>22089</v>
      </c>
      <c r="L2064" t="s">
        <v>22144</v>
      </c>
      <c r="M2064" t="s">
        <v>22212</v>
      </c>
      <c r="N2064" t="s">
        <v>23941</v>
      </c>
      <c r="O2064" t="s">
        <v>28224</v>
      </c>
      <c r="P2064">
        <v>5</v>
      </c>
      <c r="Q2064">
        <v>2</v>
      </c>
      <c r="R2064">
        <v>-2.4900000000000002</v>
      </c>
      <c r="S2064">
        <v>-2.48</v>
      </c>
      <c r="T2064">
        <v>461.21</v>
      </c>
      <c r="U2064">
        <v>89.6</v>
      </c>
      <c r="V2064">
        <v>3.22</v>
      </c>
      <c r="W2064">
        <v>8.9499999999999993</v>
      </c>
      <c r="X2064">
        <v>3.63</v>
      </c>
      <c r="Y2064">
        <v>2</v>
      </c>
      <c r="Z2064" t="s">
        <v>4250</v>
      </c>
      <c r="AA2064">
        <v>0</v>
      </c>
      <c r="AB2064">
        <v>4</v>
      </c>
      <c r="AC2064">
        <v>4.7770714285714284</v>
      </c>
      <c r="AE2064" t="s">
        <v>7949</v>
      </c>
      <c r="AH2064">
        <v>0</v>
      </c>
      <c r="AI2064">
        <v>0</v>
      </c>
    </row>
    <row r="2065" spans="2:35" x14ac:dyDescent="0.25">
      <c r="B2065">
        <v>3000</v>
      </c>
      <c r="H2065">
        <v>4.5</v>
      </c>
      <c r="I2065" t="s">
        <v>22087</v>
      </c>
      <c r="J2065" t="s">
        <v>22089</v>
      </c>
      <c r="L2065" t="s">
        <v>22144</v>
      </c>
      <c r="M2065" t="s">
        <v>22212</v>
      </c>
      <c r="N2065" t="s">
        <v>23942</v>
      </c>
      <c r="O2065" t="s">
        <v>28225</v>
      </c>
      <c r="P2065">
        <v>6</v>
      </c>
      <c r="Q2065">
        <v>2</v>
      </c>
      <c r="R2065">
        <v>-3.97</v>
      </c>
      <c r="S2065">
        <v>-3.95</v>
      </c>
      <c r="T2065">
        <v>407.33</v>
      </c>
      <c r="U2065">
        <v>113.39</v>
      </c>
      <c r="V2065">
        <v>2.33</v>
      </c>
      <c r="W2065">
        <v>8.89</v>
      </c>
      <c r="X2065">
        <v>3.63</v>
      </c>
      <c r="Y2065">
        <v>2</v>
      </c>
      <c r="Z2065" t="s">
        <v>4250</v>
      </c>
      <c r="AA2065">
        <v>0</v>
      </c>
      <c r="AB2065">
        <v>4</v>
      </c>
      <c r="AC2065">
        <v>4.3822619047619051</v>
      </c>
      <c r="AE2065" t="s">
        <v>7949</v>
      </c>
      <c r="AH2065">
        <v>0</v>
      </c>
      <c r="AI2065">
        <v>0</v>
      </c>
    </row>
    <row r="2066" spans="2:35" x14ac:dyDescent="0.25">
      <c r="B2066">
        <v>2900</v>
      </c>
      <c r="H2066">
        <v>4.5</v>
      </c>
      <c r="I2066" t="s">
        <v>22087</v>
      </c>
      <c r="J2066" t="s">
        <v>22089</v>
      </c>
      <c r="L2066" t="s">
        <v>22144</v>
      </c>
      <c r="M2066" t="s">
        <v>22212</v>
      </c>
      <c r="N2066" t="s">
        <v>23943</v>
      </c>
      <c r="O2066" t="s">
        <v>28226</v>
      </c>
      <c r="P2066">
        <v>6</v>
      </c>
      <c r="Q2066">
        <v>2</v>
      </c>
      <c r="R2066">
        <v>-1.77</v>
      </c>
      <c r="S2066">
        <v>-1.67</v>
      </c>
      <c r="T2066">
        <v>491.24</v>
      </c>
      <c r="U2066">
        <v>98.83</v>
      </c>
      <c r="V2066">
        <v>3.23</v>
      </c>
      <c r="W2066">
        <v>8.07</v>
      </c>
      <c r="X2066">
        <v>3.63</v>
      </c>
      <c r="Y2066">
        <v>2</v>
      </c>
      <c r="Z2066" t="s">
        <v>4250</v>
      </c>
      <c r="AA2066">
        <v>0</v>
      </c>
      <c r="AB2066">
        <v>5</v>
      </c>
      <c r="AC2066">
        <v>4.2682380952380949</v>
      </c>
      <c r="AE2066" t="s">
        <v>7949</v>
      </c>
      <c r="AH2066">
        <v>0</v>
      </c>
      <c r="AI2066">
        <v>0</v>
      </c>
    </row>
    <row r="2067" spans="2:35" x14ac:dyDescent="0.25">
      <c r="B2067">
        <v>930</v>
      </c>
      <c r="H2067">
        <v>4.5</v>
      </c>
      <c r="I2067" t="s">
        <v>22087</v>
      </c>
      <c r="J2067" t="s">
        <v>22089</v>
      </c>
      <c r="L2067" t="s">
        <v>22144</v>
      </c>
      <c r="M2067" t="s">
        <v>22212</v>
      </c>
      <c r="N2067" t="s">
        <v>23944</v>
      </c>
      <c r="O2067" t="s">
        <v>28227</v>
      </c>
      <c r="P2067">
        <v>6</v>
      </c>
      <c r="Q2067">
        <v>3</v>
      </c>
      <c r="R2067">
        <v>-5.0599999999999996</v>
      </c>
      <c r="S2067">
        <v>-1.93</v>
      </c>
      <c r="T2067">
        <v>477.21</v>
      </c>
      <c r="U2067">
        <v>109.83</v>
      </c>
      <c r="V2067">
        <v>2.93</v>
      </c>
      <c r="W2067">
        <v>3.03</v>
      </c>
      <c r="X2067">
        <v>3.9</v>
      </c>
      <c r="Y2067">
        <v>2</v>
      </c>
      <c r="Z2067" t="s">
        <v>4250</v>
      </c>
      <c r="AA2067">
        <v>0</v>
      </c>
      <c r="AB2067">
        <v>4</v>
      </c>
      <c r="AC2067">
        <v>3.668452380952381</v>
      </c>
      <c r="AE2067" t="s">
        <v>7951</v>
      </c>
      <c r="AH2067">
        <v>0</v>
      </c>
      <c r="AI2067">
        <v>0</v>
      </c>
    </row>
    <row r="2068" spans="2:35" x14ac:dyDescent="0.25">
      <c r="B2068">
        <v>26</v>
      </c>
      <c r="H2068">
        <v>4.5</v>
      </c>
      <c r="I2068" t="s">
        <v>22087</v>
      </c>
      <c r="J2068" t="s">
        <v>22089</v>
      </c>
      <c r="L2068" t="s">
        <v>22144</v>
      </c>
      <c r="M2068" t="s">
        <v>22212</v>
      </c>
      <c r="N2068" t="s">
        <v>23945</v>
      </c>
      <c r="O2068" t="s">
        <v>28228</v>
      </c>
      <c r="P2068">
        <v>5</v>
      </c>
      <c r="Q2068">
        <v>2</v>
      </c>
      <c r="R2068">
        <v>-2.42</v>
      </c>
      <c r="S2068">
        <v>-2.42</v>
      </c>
      <c r="T2068">
        <v>380.78</v>
      </c>
      <c r="U2068">
        <v>89.6</v>
      </c>
      <c r="V2068">
        <v>2.68</v>
      </c>
      <c r="W2068">
        <v>10.08</v>
      </c>
      <c r="X2068">
        <v>4.79</v>
      </c>
      <c r="Y2068">
        <v>2</v>
      </c>
      <c r="Z2068" t="s">
        <v>4250</v>
      </c>
      <c r="AA2068">
        <v>0</v>
      </c>
      <c r="AB2068">
        <v>4</v>
      </c>
      <c r="AC2068">
        <v>5.3515714285714289</v>
      </c>
      <c r="AE2068" t="s">
        <v>7949</v>
      </c>
      <c r="AH2068">
        <v>0</v>
      </c>
      <c r="AI2068">
        <v>0</v>
      </c>
    </row>
    <row r="2069" spans="2:35" x14ac:dyDescent="0.25">
      <c r="B2069">
        <v>44</v>
      </c>
      <c r="H2069">
        <v>4.5</v>
      </c>
      <c r="I2069" t="s">
        <v>22087</v>
      </c>
      <c r="J2069" t="s">
        <v>22089</v>
      </c>
      <c r="L2069" t="s">
        <v>22144</v>
      </c>
      <c r="M2069" t="s">
        <v>22212</v>
      </c>
      <c r="N2069" t="s">
        <v>23946</v>
      </c>
      <c r="O2069" t="s">
        <v>28229</v>
      </c>
      <c r="P2069">
        <v>5</v>
      </c>
      <c r="Q2069">
        <v>2</v>
      </c>
      <c r="R2069">
        <v>-2.17</v>
      </c>
      <c r="S2069">
        <v>-2.16</v>
      </c>
      <c r="T2069">
        <v>425.23</v>
      </c>
      <c r="U2069">
        <v>89.6</v>
      </c>
      <c r="V2069">
        <v>2.79</v>
      </c>
      <c r="W2069">
        <v>10.039999999999999</v>
      </c>
      <c r="X2069">
        <v>4.79</v>
      </c>
      <c r="Y2069">
        <v>2</v>
      </c>
      <c r="Z2069" t="s">
        <v>4250</v>
      </c>
      <c r="AA2069">
        <v>0</v>
      </c>
      <c r="AB2069">
        <v>4</v>
      </c>
      <c r="AC2069">
        <v>5.0340714285714281</v>
      </c>
      <c r="AE2069" t="s">
        <v>7949</v>
      </c>
      <c r="AH2069">
        <v>0</v>
      </c>
      <c r="AI2069">
        <v>0</v>
      </c>
    </row>
    <row r="2070" spans="2:35" x14ac:dyDescent="0.25">
      <c r="B2070">
        <v>57</v>
      </c>
      <c r="H2070">
        <v>4.5</v>
      </c>
      <c r="I2070" t="s">
        <v>22087</v>
      </c>
      <c r="J2070" t="s">
        <v>22089</v>
      </c>
      <c r="L2070" t="s">
        <v>22144</v>
      </c>
      <c r="M2070" t="s">
        <v>22212</v>
      </c>
      <c r="N2070" t="s">
        <v>23947</v>
      </c>
      <c r="O2070" t="s">
        <v>28230</v>
      </c>
      <c r="P2070">
        <v>5</v>
      </c>
      <c r="Q2070">
        <v>2</v>
      </c>
      <c r="R2070">
        <v>-2.42</v>
      </c>
      <c r="S2070">
        <v>-2.42</v>
      </c>
      <c r="T2070">
        <v>380.78</v>
      </c>
      <c r="U2070">
        <v>89.6</v>
      </c>
      <c r="V2070">
        <v>2.68</v>
      </c>
      <c r="W2070">
        <v>10.08</v>
      </c>
      <c r="X2070">
        <v>4.79</v>
      </c>
      <c r="Y2070">
        <v>2</v>
      </c>
      <c r="Z2070" t="s">
        <v>4250</v>
      </c>
      <c r="AA2070">
        <v>0</v>
      </c>
      <c r="AB2070">
        <v>4</v>
      </c>
      <c r="AC2070">
        <v>5.3515714285714289</v>
      </c>
      <c r="AE2070" t="s">
        <v>7949</v>
      </c>
      <c r="AH2070">
        <v>0</v>
      </c>
      <c r="AI2070">
        <v>0</v>
      </c>
    </row>
    <row r="2071" spans="2:35" x14ac:dyDescent="0.25">
      <c r="B2071">
        <v>33</v>
      </c>
      <c r="H2071">
        <v>4.5</v>
      </c>
      <c r="I2071" t="s">
        <v>22087</v>
      </c>
      <c r="J2071" t="s">
        <v>22089</v>
      </c>
      <c r="L2071" t="s">
        <v>22144</v>
      </c>
      <c r="M2071" t="s">
        <v>22212</v>
      </c>
      <c r="N2071" t="s">
        <v>23948</v>
      </c>
      <c r="O2071" t="s">
        <v>28231</v>
      </c>
      <c r="P2071">
        <v>5</v>
      </c>
      <c r="Q2071">
        <v>2</v>
      </c>
      <c r="R2071">
        <v>-1.85</v>
      </c>
      <c r="S2071">
        <v>-1.84</v>
      </c>
      <c r="T2071">
        <v>415.23</v>
      </c>
      <c r="U2071">
        <v>89.6</v>
      </c>
      <c r="V2071">
        <v>3.33</v>
      </c>
      <c r="W2071">
        <v>8.85</v>
      </c>
      <c r="X2071">
        <v>4.79</v>
      </c>
      <c r="Y2071">
        <v>2</v>
      </c>
      <c r="Z2071" t="s">
        <v>4250</v>
      </c>
      <c r="AA2071">
        <v>0</v>
      </c>
      <c r="AB2071">
        <v>4</v>
      </c>
      <c r="AC2071">
        <v>5.1055000000000001</v>
      </c>
      <c r="AE2071" t="s">
        <v>7949</v>
      </c>
      <c r="AH2071">
        <v>0</v>
      </c>
      <c r="AI2071">
        <v>0</v>
      </c>
    </row>
    <row r="2072" spans="2:35" x14ac:dyDescent="0.25">
      <c r="B2072">
        <v>94</v>
      </c>
      <c r="H2072">
        <v>4.5</v>
      </c>
      <c r="I2072" t="s">
        <v>22087</v>
      </c>
      <c r="J2072" t="s">
        <v>22089</v>
      </c>
      <c r="L2072" t="s">
        <v>22144</v>
      </c>
      <c r="M2072" t="s">
        <v>22212</v>
      </c>
      <c r="N2072" t="s">
        <v>23949</v>
      </c>
      <c r="O2072" t="s">
        <v>28232</v>
      </c>
      <c r="P2072">
        <v>6</v>
      </c>
      <c r="Q2072">
        <v>2</v>
      </c>
      <c r="R2072">
        <v>-3.65</v>
      </c>
      <c r="S2072">
        <v>-3.64</v>
      </c>
      <c r="T2072">
        <v>371.35</v>
      </c>
      <c r="U2072">
        <v>113.39</v>
      </c>
      <c r="V2072">
        <v>1.9</v>
      </c>
      <c r="W2072">
        <v>9.98</v>
      </c>
      <c r="X2072">
        <v>4.79</v>
      </c>
      <c r="Y2072">
        <v>2</v>
      </c>
      <c r="Z2072" t="s">
        <v>4250</v>
      </c>
      <c r="AA2072">
        <v>0</v>
      </c>
      <c r="AB2072">
        <v>4</v>
      </c>
      <c r="AC2072">
        <v>4.6392619047619048</v>
      </c>
      <c r="AE2072" t="s">
        <v>7949</v>
      </c>
      <c r="AH2072">
        <v>0</v>
      </c>
      <c r="AI2072">
        <v>0</v>
      </c>
    </row>
    <row r="2073" spans="2:35" x14ac:dyDescent="0.25">
      <c r="B2073">
        <v>39</v>
      </c>
      <c r="H2073">
        <v>4.5</v>
      </c>
      <c r="I2073" t="s">
        <v>22087</v>
      </c>
      <c r="J2073" t="s">
        <v>22089</v>
      </c>
      <c r="L2073" t="s">
        <v>22144</v>
      </c>
      <c r="M2073" t="s">
        <v>22212</v>
      </c>
      <c r="N2073" t="s">
        <v>23950</v>
      </c>
      <c r="O2073" t="s">
        <v>28233</v>
      </c>
      <c r="P2073">
        <v>5</v>
      </c>
      <c r="Q2073">
        <v>2</v>
      </c>
      <c r="R2073">
        <v>-2.33</v>
      </c>
      <c r="S2073">
        <v>-2.3199999999999998</v>
      </c>
      <c r="T2073">
        <v>439.26</v>
      </c>
      <c r="U2073">
        <v>89.6</v>
      </c>
      <c r="V2073">
        <v>3.1</v>
      </c>
      <c r="W2073">
        <v>10.1</v>
      </c>
      <c r="X2073">
        <v>4.79</v>
      </c>
      <c r="Y2073">
        <v>2</v>
      </c>
      <c r="Z2073" t="s">
        <v>4250</v>
      </c>
      <c r="AA2073">
        <v>0</v>
      </c>
      <c r="AB2073">
        <v>4</v>
      </c>
      <c r="AC2073">
        <v>4.9338571428571427</v>
      </c>
      <c r="AE2073" t="s">
        <v>7949</v>
      </c>
      <c r="AH2073">
        <v>0</v>
      </c>
      <c r="AI2073">
        <v>0</v>
      </c>
    </row>
    <row r="2074" spans="2:35" x14ac:dyDescent="0.25">
      <c r="B2074">
        <v>15</v>
      </c>
      <c r="H2074">
        <v>4.5</v>
      </c>
      <c r="I2074" t="s">
        <v>22087</v>
      </c>
      <c r="J2074" t="s">
        <v>22089</v>
      </c>
      <c r="L2074" t="s">
        <v>22144</v>
      </c>
      <c r="M2074" t="s">
        <v>22212</v>
      </c>
      <c r="N2074" t="s">
        <v>23951</v>
      </c>
      <c r="O2074" t="s">
        <v>28234</v>
      </c>
      <c r="P2074">
        <v>5</v>
      </c>
      <c r="Q2074">
        <v>2</v>
      </c>
      <c r="R2074">
        <v>-2.33</v>
      </c>
      <c r="S2074">
        <v>-2.3199999999999998</v>
      </c>
      <c r="T2074">
        <v>439.26</v>
      </c>
      <c r="U2074">
        <v>89.6</v>
      </c>
      <c r="V2074">
        <v>3.1</v>
      </c>
      <c r="W2074">
        <v>10.1</v>
      </c>
      <c r="X2074">
        <v>4.79</v>
      </c>
      <c r="Y2074">
        <v>2</v>
      </c>
      <c r="Z2074" t="s">
        <v>4250</v>
      </c>
      <c r="AA2074">
        <v>0</v>
      </c>
      <c r="AB2074">
        <v>4</v>
      </c>
      <c r="AC2074">
        <v>4.9338571428571427</v>
      </c>
      <c r="AE2074" t="s">
        <v>7949</v>
      </c>
      <c r="AH2074">
        <v>0</v>
      </c>
      <c r="AI2074">
        <v>0</v>
      </c>
    </row>
    <row r="2075" spans="2:35" x14ac:dyDescent="0.25">
      <c r="B2075">
        <v>5</v>
      </c>
      <c r="H2075">
        <v>4.5</v>
      </c>
      <c r="I2075" t="s">
        <v>22087</v>
      </c>
      <c r="J2075" t="s">
        <v>22089</v>
      </c>
      <c r="L2075" t="s">
        <v>22144</v>
      </c>
      <c r="M2075" t="s">
        <v>22212</v>
      </c>
      <c r="N2075" t="s">
        <v>23867</v>
      </c>
      <c r="O2075" t="s">
        <v>28147</v>
      </c>
      <c r="P2075">
        <v>5</v>
      </c>
      <c r="Q2075">
        <v>2</v>
      </c>
      <c r="R2075">
        <v>-2.56</v>
      </c>
      <c r="S2075">
        <v>-2.56</v>
      </c>
      <c r="T2075">
        <v>394.81</v>
      </c>
      <c r="U2075">
        <v>89.6</v>
      </c>
      <c r="V2075">
        <v>2.99</v>
      </c>
      <c r="W2075">
        <v>10.14</v>
      </c>
      <c r="X2075">
        <v>4.79</v>
      </c>
      <c r="Y2075">
        <v>2</v>
      </c>
      <c r="Z2075" t="s">
        <v>4250</v>
      </c>
      <c r="AA2075">
        <v>0</v>
      </c>
      <c r="AB2075">
        <v>4</v>
      </c>
      <c r="AC2075">
        <v>5.2513571428571426</v>
      </c>
      <c r="AE2075" t="s">
        <v>7949</v>
      </c>
      <c r="AH2075">
        <v>0</v>
      </c>
      <c r="AI2075">
        <v>0</v>
      </c>
    </row>
    <row r="2076" spans="2:35" x14ac:dyDescent="0.25">
      <c r="B2076">
        <v>22</v>
      </c>
      <c r="H2076">
        <v>4.5</v>
      </c>
      <c r="I2076" t="s">
        <v>22087</v>
      </c>
      <c r="J2076" t="s">
        <v>22089</v>
      </c>
      <c r="L2076" t="s">
        <v>22144</v>
      </c>
      <c r="M2076" t="s">
        <v>22212</v>
      </c>
      <c r="N2076" t="s">
        <v>23952</v>
      </c>
      <c r="O2076" t="s">
        <v>28235</v>
      </c>
      <c r="P2076">
        <v>6</v>
      </c>
      <c r="Q2076">
        <v>3</v>
      </c>
      <c r="R2076">
        <v>-4.7300000000000004</v>
      </c>
      <c r="S2076">
        <v>-1.62</v>
      </c>
      <c r="T2076">
        <v>441.23</v>
      </c>
      <c r="U2076">
        <v>109.83</v>
      </c>
      <c r="V2076">
        <v>2.4900000000000002</v>
      </c>
      <c r="W2076">
        <v>3.37</v>
      </c>
      <c r="X2076">
        <v>5.0599999999999996</v>
      </c>
      <c r="Y2076">
        <v>2</v>
      </c>
      <c r="Z2076" t="s">
        <v>4250</v>
      </c>
      <c r="AA2076">
        <v>0</v>
      </c>
      <c r="AB2076">
        <v>4</v>
      </c>
      <c r="AC2076">
        <v>3.9254523809523811</v>
      </c>
      <c r="AE2076" t="s">
        <v>7951</v>
      </c>
      <c r="AH2076">
        <v>0</v>
      </c>
      <c r="AI2076">
        <v>0</v>
      </c>
    </row>
    <row r="2077" spans="2:35" x14ac:dyDescent="0.25">
      <c r="B2077">
        <v>390</v>
      </c>
      <c r="H2077">
        <v>4.5</v>
      </c>
      <c r="I2077" t="s">
        <v>22087</v>
      </c>
      <c r="J2077" t="s">
        <v>22089</v>
      </c>
      <c r="L2077" t="s">
        <v>22144</v>
      </c>
      <c r="M2077" t="s">
        <v>22212</v>
      </c>
      <c r="N2077" t="s">
        <v>23953</v>
      </c>
      <c r="O2077" t="s">
        <v>28236</v>
      </c>
      <c r="P2077">
        <v>6</v>
      </c>
      <c r="Q2077">
        <v>2</v>
      </c>
      <c r="R2077">
        <v>-1.37</v>
      </c>
      <c r="S2077">
        <v>-1.36</v>
      </c>
      <c r="T2077">
        <v>455.26</v>
      </c>
      <c r="U2077">
        <v>98.83</v>
      </c>
      <c r="V2077">
        <v>2.8</v>
      </c>
      <c r="W2077">
        <v>9.15</v>
      </c>
      <c r="X2077">
        <v>4.79</v>
      </c>
      <c r="Y2077">
        <v>2</v>
      </c>
      <c r="Z2077" t="s">
        <v>4250</v>
      </c>
      <c r="AA2077">
        <v>0</v>
      </c>
      <c r="AB2077">
        <v>5</v>
      </c>
      <c r="AC2077">
        <v>4.5252380952380964</v>
      </c>
      <c r="AE2077" t="s">
        <v>7949</v>
      </c>
      <c r="AH2077">
        <v>0</v>
      </c>
      <c r="AI2077">
        <v>0</v>
      </c>
    </row>
    <row r="2078" spans="2:35" x14ac:dyDescent="0.25">
      <c r="B2078">
        <v>27</v>
      </c>
      <c r="H2078">
        <v>4.5</v>
      </c>
      <c r="I2078" t="s">
        <v>22087</v>
      </c>
      <c r="J2078" t="s">
        <v>22089</v>
      </c>
      <c r="L2078" t="s">
        <v>22144</v>
      </c>
      <c r="M2078" t="s">
        <v>22212</v>
      </c>
      <c r="N2078" t="s">
        <v>23954</v>
      </c>
      <c r="O2078" t="s">
        <v>28237</v>
      </c>
      <c r="P2078">
        <v>6</v>
      </c>
      <c r="Q2078">
        <v>2</v>
      </c>
      <c r="R2078">
        <v>-3.25</v>
      </c>
      <c r="S2078">
        <v>-3.24</v>
      </c>
      <c r="T2078">
        <v>403.36</v>
      </c>
      <c r="U2078">
        <v>113.39</v>
      </c>
      <c r="V2078">
        <v>2.58</v>
      </c>
      <c r="W2078">
        <v>10.01</v>
      </c>
      <c r="X2078">
        <v>4.45</v>
      </c>
      <c r="Y2078">
        <v>2</v>
      </c>
      <c r="Z2078" t="s">
        <v>4250</v>
      </c>
      <c r="AA2078">
        <v>0</v>
      </c>
      <c r="AB2078">
        <v>4</v>
      </c>
      <c r="AC2078">
        <v>4.4106190476190479</v>
      </c>
      <c r="AE2078" t="s">
        <v>7949</v>
      </c>
      <c r="AH2078">
        <v>0</v>
      </c>
      <c r="AI2078">
        <v>0</v>
      </c>
    </row>
    <row r="2079" spans="2:35" x14ac:dyDescent="0.25">
      <c r="B2079">
        <v>18</v>
      </c>
      <c r="H2079">
        <v>4.5</v>
      </c>
      <c r="I2079" t="s">
        <v>22087</v>
      </c>
      <c r="J2079" t="s">
        <v>22089</v>
      </c>
      <c r="L2079" t="s">
        <v>22144</v>
      </c>
      <c r="M2079" t="s">
        <v>22212</v>
      </c>
      <c r="N2079" t="s">
        <v>23955</v>
      </c>
      <c r="O2079" t="s">
        <v>28238</v>
      </c>
      <c r="P2079">
        <v>5</v>
      </c>
      <c r="Q2079">
        <v>2</v>
      </c>
      <c r="R2079">
        <v>-1.77</v>
      </c>
      <c r="S2079">
        <v>-1.76</v>
      </c>
      <c r="T2079">
        <v>457.25</v>
      </c>
      <c r="U2079">
        <v>89.6</v>
      </c>
      <c r="V2079">
        <v>3.47</v>
      </c>
      <c r="W2079">
        <v>10.07</v>
      </c>
      <c r="X2079">
        <v>4.45</v>
      </c>
      <c r="Y2079">
        <v>2</v>
      </c>
      <c r="Z2079" t="s">
        <v>4250</v>
      </c>
      <c r="AA2079">
        <v>0</v>
      </c>
      <c r="AB2079">
        <v>4</v>
      </c>
      <c r="AC2079">
        <v>4.8053571428571429</v>
      </c>
      <c r="AE2079" t="s">
        <v>7949</v>
      </c>
      <c r="AH2079">
        <v>0</v>
      </c>
      <c r="AI2079">
        <v>0</v>
      </c>
    </row>
    <row r="2080" spans="2:35" x14ac:dyDescent="0.25">
      <c r="B2080">
        <v>240</v>
      </c>
      <c r="H2080">
        <v>4.5</v>
      </c>
      <c r="I2080" t="s">
        <v>22087</v>
      </c>
      <c r="J2080" t="s">
        <v>22089</v>
      </c>
      <c r="L2080" t="s">
        <v>22144</v>
      </c>
      <c r="M2080" t="s">
        <v>22212</v>
      </c>
      <c r="N2080" t="s">
        <v>23956</v>
      </c>
      <c r="O2080" t="s">
        <v>28239</v>
      </c>
      <c r="P2080">
        <v>6</v>
      </c>
      <c r="Q2080">
        <v>2</v>
      </c>
      <c r="R2080">
        <v>-2.83</v>
      </c>
      <c r="S2080">
        <v>-2.83</v>
      </c>
      <c r="T2080">
        <v>421.35</v>
      </c>
      <c r="U2080">
        <v>113.39</v>
      </c>
      <c r="V2080">
        <v>2.88</v>
      </c>
      <c r="W2080">
        <v>10.01</v>
      </c>
      <c r="X2080">
        <v>3.96</v>
      </c>
      <c r="Y2080">
        <v>2</v>
      </c>
      <c r="Z2080" t="s">
        <v>4250</v>
      </c>
      <c r="AA2080">
        <v>0</v>
      </c>
      <c r="AB2080">
        <v>3</v>
      </c>
      <c r="AC2080">
        <v>4.2821190476190472</v>
      </c>
      <c r="AE2080" t="s">
        <v>7949</v>
      </c>
      <c r="AH2080">
        <v>0</v>
      </c>
      <c r="AI2080">
        <v>0</v>
      </c>
    </row>
    <row r="2081" spans="1:35" x14ac:dyDescent="0.25">
      <c r="B2081">
        <v>140</v>
      </c>
      <c r="H2081">
        <v>4.5</v>
      </c>
      <c r="I2081" t="s">
        <v>22087</v>
      </c>
      <c r="J2081" t="s">
        <v>22089</v>
      </c>
      <c r="L2081" t="s">
        <v>22144</v>
      </c>
      <c r="M2081" t="s">
        <v>22212</v>
      </c>
      <c r="N2081" t="s">
        <v>23957</v>
      </c>
      <c r="O2081" t="s">
        <v>28240</v>
      </c>
      <c r="P2081">
        <v>5</v>
      </c>
      <c r="Q2081">
        <v>2</v>
      </c>
      <c r="R2081">
        <v>-1.35</v>
      </c>
      <c r="S2081">
        <v>-1.35</v>
      </c>
      <c r="T2081">
        <v>475.24</v>
      </c>
      <c r="U2081">
        <v>89.6</v>
      </c>
      <c r="V2081">
        <v>3.77</v>
      </c>
      <c r="W2081">
        <v>10.07</v>
      </c>
      <c r="X2081">
        <v>3.96</v>
      </c>
      <c r="Y2081">
        <v>2</v>
      </c>
      <c r="Z2081" t="s">
        <v>4250</v>
      </c>
      <c r="AA2081">
        <v>0</v>
      </c>
      <c r="AB2081">
        <v>3</v>
      </c>
      <c r="AC2081">
        <v>4.676857142857143</v>
      </c>
      <c r="AE2081" t="s">
        <v>7949</v>
      </c>
      <c r="AH2081">
        <v>0</v>
      </c>
      <c r="AI2081">
        <v>0</v>
      </c>
    </row>
    <row r="2082" spans="1:35" x14ac:dyDescent="0.25">
      <c r="B2082">
        <v>34</v>
      </c>
      <c r="H2082">
        <v>4.5</v>
      </c>
      <c r="I2082" t="s">
        <v>22087</v>
      </c>
      <c r="J2082" t="s">
        <v>22089</v>
      </c>
      <c r="L2082" t="s">
        <v>22144</v>
      </c>
      <c r="M2082" t="s">
        <v>22212</v>
      </c>
      <c r="N2082" t="s">
        <v>23958</v>
      </c>
      <c r="O2082" t="s">
        <v>28241</v>
      </c>
      <c r="P2082">
        <v>5</v>
      </c>
      <c r="Q2082">
        <v>2</v>
      </c>
      <c r="R2082">
        <v>-1.32</v>
      </c>
      <c r="S2082">
        <v>-1.32</v>
      </c>
      <c r="T2082">
        <v>412.8</v>
      </c>
      <c r="U2082">
        <v>89.6</v>
      </c>
      <c r="V2082">
        <v>3.36</v>
      </c>
      <c r="W2082">
        <v>10.119999999999999</v>
      </c>
      <c r="X2082">
        <v>3.03</v>
      </c>
      <c r="Y2082">
        <v>2</v>
      </c>
      <c r="Z2082" t="s">
        <v>4250</v>
      </c>
      <c r="AA2082">
        <v>0</v>
      </c>
      <c r="AB2082">
        <v>3</v>
      </c>
      <c r="AC2082">
        <v>5.1228571428571428</v>
      </c>
      <c r="AE2082" t="s">
        <v>7949</v>
      </c>
      <c r="AH2082">
        <v>0</v>
      </c>
      <c r="AI2082">
        <v>0</v>
      </c>
    </row>
    <row r="2083" spans="1:35" x14ac:dyDescent="0.25">
      <c r="B2083">
        <v>30</v>
      </c>
      <c r="H2083">
        <v>4.5</v>
      </c>
      <c r="I2083" t="s">
        <v>22087</v>
      </c>
      <c r="J2083" t="s">
        <v>22089</v>
      </c>
      <c r="L2083" t="s">
        <v>22144</v>
      </c>
      <c r="M2083" t="s">
        <v>22212</v>
      </c>
      <c r="N2083" t="s">
        <v>23959</v>
      </c>
      <c r="O2083" t="s">
        <v>28242</v>
      </c>
      <c r="P2083">
        <v>5</v>
      </c>
      <c r="Q2083">
        <v>2</v>
      </c>
      <c r="R2083">
        <v>-1.07</v>
      </c>
      <c r="S2083">
        <v>-1.07</v>
      </c>
      <c r="T2083">
        <v>457.25</v>
      </c>
      <c r="U2083">
        <v>89.6</v>
      </c>
      <c r="V2083">
        <v>3.47</v>
      </c>
      <c r="W2083">
        <v>10.07</v>
      </c>
      <c r="X2083">
        <v>3.03</v>
      </c>
      <c r="Y2083">
        <v>2</v>
      </c>
      <c r="Z2083" t="s">
        <v>4250</v>
      </c>
      <c r="AA2083">
        <v>0</v>
      </c>
      <c r="AB2083">
        <v>3</v>
      </c>
      <c r="AC2083">
        <v>4.8053571428571429</v>
      </c>
      <c r="AE2083" t="s">
        <v>7949</v>
      </c>
      <c r="AH2083">
        <v>0</v>
      </c>
      <c r="AI2083">
        <v>0</v>
      </c>
    </row>
    <row r="2084" spans="1:35" x14ac:dyDescent="0.25">
      <c r="B2084">
        <v>890</v>
      </c>
      <c r="H2084">
        <v>4.5</v>
      </c>
      <c r="I2084" t="s">
        <v>22087</v>
      </c>
      <c r="J2084" t="s">
        <v>22089</v>
      </c>
      <c r="L2084" t="s">
        <v>22144</v>
      </c>
      <c r="M2084" t="s">
        <v>22212</v>
      </c>
      <c r="N2084" t="s">
        <v>23960</v>
      </c>
      <c r="O2084" t="s">
        <v>28243</v>
      </c>
      <c r="P2084">
        <v>5</v>
      </c>
      <c r="Q2084">
        <v>2</v>
      </c>
      <c r="R2084">
        <v>-3.5</v>
      </c>
      <c r="S2084">
        <v>-3.5</v>
      </c>
      <c r="T2084">
        <v>414.21</v>
      </c>
      <c r="U2084">
        <v>89.85</v>
      </c>
      <c r="V2084">
        <v>3.14</v>
      </c>
      <c r="W2084">
        <v>12.05</v>
      </c>
      <c r="X2084">
        <v>4.1900000000000004</v>
      </c>
      <c r="Y2084">
        <v>2</v>
      </c>
      <c r="Z2084" t="s">
        <v>4250</v>
      </c>
      <c r="AA2084">
        <v>0</v>
      </c>
      <c r="AB2084">
        <v>4</v>
      </c>
      <c r="AC2084">
        <v>5.1127857142857147</v>
      </c>
      <c r="AE2084" t="s">
        <v>7949</v>
      </c>
      <c r="AH2084">
        <v>0</v>
      </c>
      <c r="AI2084">
        <v>0</v>
      </c>
    </row>
    <row r="2085" spans="1:35" x14ac:dyDescent="0.25">
      <c r="B2085">
        <v>7800</v>
      </c>
      <c r="H2085">
        <v>4.5</v>
      </c>
      <c r="I2085" t="s">
        <v>22087</v>
      </c>
      <c r="J2085" t="s">
        <v>22089</v>
      </c>
      <c r="L2085" t="s">
        <v>22144</v>
      </c>
      <c r="M2085" t="s">
        <v>22212</v>
      </c>
      <c r="N2085" t="s">
        <v>23961</v>
      </c>
      <c r="O2085" t="s">
        <v>28244</v>
      </c>
      <c r="P2085">
        <v>7</v>
      </c>
      <c r="Q2085">
        <v>3</v>
      </c>
      <c r="R2085">
        <v>-6.16</v>
      </c>
      <c r="S2085">
        <v>-3.93</v>
      </c>
      <c r="T2085">
        <v>363.32</v>
      </c>
      <c r="U2085">
        <v>122.72</v>
      </c>
      <c r="V2085">
        <v>1.28</v>
      </c>
      <c r="W2085">
        <v>-1.34</v>
      </c>
      <c r="X2085">
        <v>8.6199999999999992</v>
      </c>
      <c r="Y2085">
        <v>2</v>
      </c>
      <c r="Z2085" t="s">
        <v>4250</v>
      </c>
      <c r="AA2085">
        <v>0</v>
      </c>
      <c r="AB2085">
        <v>4</v>
      </c>
      <c r="AC2085">
        <v>3.8329523809523809</v>
      </c>
      <c r="AE2085" t="s">
        <v>7950</v>
      </c>
      <c r="AH2085">
        <v>0</v>
      </c>
      <c r="AI2085">
        <v>0</v>
      </c>
    </row>
    <row r="2086" spans="1:35" x14ac:dyDescent="0.25">
      <c r="B2086">
        <v>1500</v>
      </c>
      <c r="H2086">
        <v>4.5</v>
      </c>
      <c r="I2086" t="s">
        <v>22087</v>
      </c>
      <c r="J2086" t="s">
        <v>22089</v>
      </c>
      <c r="L2086" t="s">
        <v>22144</v>
      </c>
      <c r="M2086" t="s">
        <v>22212</v>
      </c>
      <c r="N2086" t="s">
        <v>23962</v>
      </c>
      <c r="O2086" t="s">
        <v>28245</v>
      </c>
      <c r="P2086">
        <v>6</v>
      </c>
      <c r="Q2086">
        <v>2</v>
      </c>
      <c r="R2086">
        <v>-3.27</v>
      </c>
      <c r="S2086">
        <v>-3.27</v>
      </c>
      <c r="T2086">
        <v>350.33</v>
      </c>
      <c r="U2086">
        <v>102.74</v>
      </c>
      <c r="V2086">
        <v>2.08</v>
      </c>
      <c r="W2086">
        <v>11.12</v>
      </c>
      <c r="X2086">
        <v>4.13</v>
      </c>
      <c r="Y2086">
        <v>2</v>
      </c>
      <c r="Z2086" t="s">
        <v>4250</v>
      </c>
      <c r="AA2086">
        <v>0</v>
      </c>
      <c r="AB2086">
        <v>4</v>
      </c>
      <c r="AC2086">
        <v>5.075333333333333</v>
      </c>
      <c r="AE2086" t="s">
        <v>7949</v>
      </c>
      <c r="AH2086">
        <v>0</v>
      </c>
      <c r="AI2086">
        <v>0</v>
      </c>
    </row>
    <row r="2087" spans="1:35" x14ac:dyDescent="0.25">
      <c r="B2087">
        <v>5200</v>
      </c>
      <c r="H2087">
        <v>4.5</v>
      </c>
      <c r="I2087" t="s">
        <v>22087</v>
      </c>
      <c r="J2087" t="s">
        <v>22089</v>
      </c>
      <c r="L2087" t="s">
        <v>22144</v>
      </c>
      <c r="M2087" t="s">
        <v>22212</v>
      </c>
      <c r="N2087" t="s">
        <v>23963</v>
      </c>
      <c r="O2087" t="s">
        <v>28246</v>
      </c>
      <c r="P2087">
        <v>6</v>
      </c>
      <c r="Q2087">
        <v>2</v>
      </c>
      <c r="R2087">
        <v>-2.76</v>
      </c>
      <c r="S2087">
        <v>-2.76</v>
      </c>
      <c r="T2087">
        <v>364.35</v>
      </c>
      <c r="U2087">
        <v>102.74</v>
      </c>
      <c r="V2087">
        <v>2.34</v>
      </c>
      <c r="W2087">
        <v>11.13</v>
      </c>
      <c r="X2087">
        <v>4.13</v>
      </c>
      <c r="Y2087">
        <v>2</v>
      </c>
      <c r="Z2087" t="s">
        <v>4250</v>
      </c>
      <c r="AA2087">
        <v>0</v>
      </c>
      <c r="AB2087">
        <v>5</v>
      </c>
      <c r="AC2087">
        <v>5.0442619047619051</v>
      </c>
      <c r="AE2087" t="s">
        <v>7949</v>
      </c>
      <c r="AH2087">
        <v>0</v>
      </c>
      <c r="AI2087">
        <v>0</v>
      </c>
    </row>
    <row r="2088" spans="1:35" x14ac:dyDescent="0.25">
      <c r="B2088">
        <v>4000</v>
      </c>
      <c r="H2088">
        <v>4.5</v>
      </c>
      <c r="I2088" t="s">
        <v>22087</v>
      </c>
      <c r="J2088" t="s">
        <v>22089</v>
      </c>
      <c r="L2088" t="s">
        <v>22144</v>
      </c>
      <c r="M2088" t="s">
        <v>22212</v>
      </c>
      <c r="N2088" t="s">
        <v>23964</v>
      </c>
      <c r="O2088" t="s">
        <v>28247</v>
      </c>
      <c r="P2088">
        <v>6</v>
      </c>
      <c r="Q2088">
        <v>2</v>
      </c>
      <c r="R2088">
        <v>-3.64</v>
      </c>
      <c r="S2088">
        <v>-3.64</v>
      </c>
      <c r="T2088">
        <v>364.35</v>
      </c>
      <c r="U2088">
        <v>102.74</v>
      </c>
      <c r="V2088">
        <v>2.39</v>
      </c>
      <c r="W2088">
        <v>11.17</v>
      </c>
      <c r="X2088">
        <v>4.13</v>
      </c>
      <c r="Y2088">
        <v>2</v>
      </c>
      <c r="Z2088" t="s">
        <v>4250</v>
      </c>
      <c r="AA2088">
        <v>0</v>
      </c>
      <c r="AB2088">
        <v>4</v>
      </c>
      <c r="AC2088">
        <v>5.0442619047619051</v>
      </c>
      <c r="AE2088" t="s">
        <v>7949</v>
      </c>
      <c r="AH2088">
        <v>0</v>
      </c>
      <c r="AI2088">
        <v>0</v>
      </c>
    </row>
    <row r="2089" spans="1:35" x14ac:dyDescent="0.25">
      <c r="B2089">
        <v>820</v>
      </c>
      <c r="H2089">
        <v>4.5</v>
      </c>
      <c r="I2089" t="s">
        <v>22087</v>
      </c>
      <c r="J2089" t="s">
        <v>22089</v>
      </c>
      <c r="L2089" t="s">
        <v>22144</v>
      </c>
      <c r="M2089" t="s">
        <v>22212</v>
      </c>
      <c r="N2089" t="s">
        <v>23965</v>
      </c>
      <c r="O2089" t="s">
        <v>28248</v>
      </c>
      <c r="P2089">
        <v>6</v>
      </c>
      <c r="Q2089">
        <v>2</v>
      </c>
      <c r="R2089">
        <v>-1.26</v>
      </c>
      <c r="S2089">
        <v>-1.26</v>
      </c>
      <c r="T2089">
        <v>455.26</v>
      </c>
      <c r="U2089">
        <v>98.83</v>
      </c>
      <c r="V2089">
        <v>2.95</v>
      </c>
      <c r="W2089">
        <v>10.17</v>
      </c>
      <c r="X2089">
        <v>4.13</v>
      </c>
      <c r="Y2089">
        <v>2</v>
      </c>
      <c r="Z2089" t="s">
        <v>4250</v>
      </c>
      <c r="AA2089">
        <v>0</v>
      </c>
      <c r="AB2089">
        <v>5</v>
      </c>
      <c r="AC2089">
        <v>4.5252380952380964</v>
      </c>
      <c r="AE2089" t="s">
        <v>7949</v>
      </c>
      <c r="AH2089">
        <v>0</v>
      </c>
      <c r="AI2089">
        <v>0</v>
      </c>
    </row>
    <row r="2090" spans="1:35" x14ac:dyDescent="0.25">
      <c r="B2090">
        <v>28</v>
      </c>
      <c r="H2090">
        <v>4.5</v>
      </c>
      <c r="I2090" t="s">
        <v>22087</v>
      </c>
      <c r="J2090" t="s">
        <v>22089</v>
      </c>
      <c r="L2090" t="s">
        <v>22144</v>
      </c>
      <c r="M2090" t="s">
        <v>22212</v>
      </c>
      <c r="N2090" t="s">
        <v>23966</v>
      </c>
      <c r="O2090" t="s">
        <v>28249</v>
      </c>
      <c r="P2090">
        <v>6</v>
      </c>
      <c r="Q2090">
        <v>3</v>
      </c>
      <c r="R2090">
        <v>-4.63</v>
      </c>
      <c r="S2090">
        <v>-1.52</v>
      </c>
      <c r="T2090">
        <v>441.23</v>
      </c>
      <c r="U2090">
        <v>109.83</v>
      </c>
      <c r="V2090">
        <v>2.65</v>
      </c>
      <c r="W2090">
        <v>11.9</v>
      </c>
      <c r="X2090">
        <v>4.5199999999999996</v>
      </c>
      <c r="Y2090">
        <v>2</v>
      </c>
      <c r="Z2090" t="s">
        <v>4250</v>
      </c>
      <c r="AA2090">
        <v>0</v>
      </c>
      <c r="AB2090">
        <v>4</v>
      </c>
      <c r="AC2090">
        <v>3.9254523809523811</v>
      </c>
      <c r="AE2090" t="s">
        <v>7949</v>
      </c>
      <c r="AH2090">
        <v>0</v>
      </c>
      <c r="AI2090">
        <v>0</v>
      </c>
    </row>
    <row r="2091" spans="1:35" x14ac:dyDescent="0.25">
      <c r="B2091">
        <v>1200</v>
      </c>
      <c r="H2091">
        <v>4.5</v>
      </c>
      <c r="I2091" t="s">
        <v>22087</v>
      </c>
      <c r="J2091" t="s">
        <v>22089</v>
      </c>
      <c r="L2091" t="s">
        <v>22144</v>
      </c>
      <c r="M2091" t="s">
        <v>22212</v>
      </c>
      <c r="N2091" t="s">
        <v>23967</v>
      </c>
      <c r="O2091" t="s">
        <v>28250</v>
      </c>
      <c r="P2091">
        <v>8</v>
      </c>
      <c r="Q2091">
        <v>2</v>
      </c>
      <c r="R2091">
        <v>-2.78</v>
      </c>
      <c r="S2091">
        <v>-2.78</v>
      </c>
      <c r="T2091">
        <v>421.4</v>
      </c>
      <c r="U2091">
        <v>120.95</v>
      </c>
      <c r="V2091">
        <v>1.6</v>
      </c>
      <c r="W2091">
        <v>9.8800000000000008</v>
      </c>
      <c r="X2091">
        <v>4.09</v>
      </c>
      <c r="Y2091">
        <v>2</v>
      </c>
      <c r="Z2091" t="s">
        <v>4250</v>
      </c>
      <c r="AA2091">
        <v>0</v>
      </c>
      <c r="AB2091">
        <v>8</v>
      </c>
      <c r="AC2091">
        <v>4.0614285714285714</v>
      </c>
      <c r="AE2091" t="s">
        <v>7949</v>
      </c>
      <c r="AH2091">
        <v>0</v>
      </c>
      <c r="AI2091">
        <v>0</v>
      </c>
    </row>
    <row r="2092" spans="1:35" x14ac:dyDescent="0.25">
      <c r="B2092">
        <v>1900</v>
      </c>
      <c r="H2092">
        <v>4.5</v>
      </c>
      <c r="I2092" t="s">
        <v>22087</v>
      </c>
      <c r="J2092" t="s">
        <v>22089</v>
      </c>
      <c r="L2092" t="s">
        <v>22144</v>
      </c>
      <c r="M2092" t="s">
        <v>22212</v>
      </c>
      <c r="N2092" t="s">
        <v>23968</v>
      </c>
      <c r="O2092" t="s">
        <v>28251</v>
      </c>
      <c r="P2092">
        <v>6</v>
      </c>
      <c r="Q2092">
        <v>2</v>
      </c>
      <c r="R2092">
        <v>-3.44</v>
      </c>
      <c r="S2092">
        <v>-3.44</v>
      </c>
      <c r="T2092">
        <v>397.33</v>
      </c>
      <c r="U2092">
        <v>102.49</v>
      </c>
      <c r="V2092">
        <v>2.5099999999999998</v>
      </c>
      <c r="W2092">
        <v>10.02</v>
      </c>
      <c r="X2092">
        <v>4.09</v>
      </c>
      <c r="Y2092">
        <v>2</v>
      </c>
      <c r="Z2092" t="s">
        <v>4250</v>
      </c>
      <c r="AA2092">
        <v>0</v>
      </c>
      <c r="AB2092">
        <v>5</v>
      </c>
      <c r="AC2092">
        <v>4.8170238095238096</v>
      </c>
      <c r="AE2092" t="s">
        <v>7949</v>
      </c>
      <c r="AH2092">
        <v>0</v>
      </c>
      <c r="AI2092">
        <v>0</v>
      </c>
    </row>
    <row r="2093" spans="1:35" x14ac:dyDescent="0.25">
      <c r="B2093">
        <v>25</v>
      </c>
      <c r="H2093">
        <v>4.5</v>
      </c>
      <c r="I2093" t="s">
        <v>22087</v>
      </c>
      <c r="J2093" t="s">
        <v>22089</v>
      </c>
      <c r="L2093" t="s">
        <v>22144</v>
      </c>
      <c r="M2093" t="s">
        <v>22212</v>
      </c>
      <c r="N2093" t="s">
        <v>23969</v>
      </c>
      <c r="O2093" t="s">
        <v>28252</v>
      </c>
      <c r="P2093">
        <v>5</v>
      </c>
      <c r="Q2093">
        <v>2</v>
      </c>
      <c r="R2093">
        <v>-1.88</v>
      </c>
      <c r="S2093">
        <v>-1.86</v>
      </c>
      <c r="T2093">
        <v>433.22</v>
      </c>
      <c r="U2093">
        <v>89.6</v>
      </c>
      <c r="V2093">
        <v>3.63</v>
      </c>
      <c r="W2093">
        <v>8.85</v>
      </c>
      <c r="X2093">
        <v>3.94</v>
      </c>
      <c r="Y2093">
        <v>2</v>
      </c>
      <c r="Z2093" t="s">
        <v>4250</v>
      </c>
      <c r="AA2093">
        <v>0</v>
      </c>
      <c r="AB2093">
        <v>4</v>
      </c>
      <c r="AC2093">
        <v>4.9770000000000003</v>
      </c>
      <c r="AE2093" t="s">
        <v>7949</v>
      </c>
      <c r="AH2093">
        <v>0</v>
      </c>
      <c r="AI2093">
        <v>0</v>
      </c>
    </row>
    <row r="2094" spans="1:35" x14ac:dyDescent="0.25">
      <c r="A2094" t="s">
        <v>21972</v>
      </c>
      <c r="B2094">
        <v>42</v>
      </c>
      <c r="H2094">
        <v>4.5</v>
      </c>
      <c r="I2094" t="s">
        <v>22087</v>
      </c>
      <c r="J2094" t="s">
        <v>22089</v>
      </c>
      <c r="L2094" t="s">
        <v>22144</v>
      </c>
      <c r="M2094" t="s">
        <v>22212</v>
      </c>
      <c r="N2094" t="s">
        <v>9794</v>
      </c>
      <c r="O2094" t="s">
        <v>28253</v>
      </c>
      <c r="P2094">
        <v>6</v>
      </c>
      <c r="Q2094">
        <v>2</v>
      </c>
      <c r="R2094">
        <v>-3.67</v>
      </c>
      <c r="S2094">
        <v>-3.67</v>
      </c>
      <c r="T2094">
        <v>389.34</v>
      </c>
      <c r="U2094">
        <v>113.39</v>
      </c>
      <c r="V2094">
        <v>2.19</v>
      </c>
      <c r="W2094">
        <v>9.98</v>
      </c>
      <c r="X2094">
        <v>3.94</v>
      </c>
      <c r="Y2094">
        <v>2</v>
      </c>
      <c r="Z2094" t="s">
        <v>4250</v>
      </c>
      <c r="AA2094">
        <v>0</v>
      </c>
      <c r="AB2094">
        <v>4</v>
      </c>
      <c r="AC2094">
        <v>4.510761904761905</v>
      </c>
      <c r="AE2094" t="s">
        <v>7949</v>
      </c>
      <c r="AH2094">
        <v>0</v>
      </c>
      <c r="AI2094">
        <v>0</v>
      </c>
    </row>
    <row r="2095" spans="1:35" x14ac:dyDescent="0.25">
      <c r="B2095">
        <v>120</v>
      </c>
      <c r="H2095">
        <v>4.5</v>
      </c>
      <c r="I2095" t="s">
        <v>22087</v>
      </c>
      <c r="J2095" t="s">
        <v>22089</v>
      </c>
      <c r="L2095" t="s">
        <v>22144</v>
      </c>
      <c r="M2095" t="s">
        <v>22212</v>
      </c>
      <c r="N2095" t="s">
        <v>23970</v>
      </c>
      <c r="O2095" t="s">
        <v>28254</v>
      </c>
      <c r="P2095">
        <v>5</v>
      </c>
      <c r="Q2095">
        <v>2</v>
      </c>
      <c r="R2095">
        <v>-3.31</v>
      </c>
      <c r="S2095">
        <v>-3.29</v>
      </c>
      <c r="T2095">
        <v>400.31</v>
      </c>
      <c r="U2095">
        <v>89.6</v>
      </c>
      <c r="V2095">
        <v>2.6</v>
      </c>
      <c r="W2095">
        <v>8.67</v>
      </c>
      <c r="X2095">
        <v>3.94</v>
      </c>
      <c r="Y2095">
        <v>2</v>
      </c>
      <c r="Z2095" t="s">
        <v>4250</v>
      </c>
      <c r="AA2095">
        <v>0</v>
      </c>
      <c r="AB2095">
        <v>4</v>
      </c>
      <c r="AC2095">
        <v>5.2120714285714289</v>
      </c>
      <c r="AE2095" t="s">
        <v>7949</v>
      </c>
      <c r="AH2095">
        <v>0</v>
      </c>
      <c r="AI2095">
        <v>0</v>
      </c>
    </row>
    <row r="2096" spans="1:35" x14ac:dyDescent="0.25">
      <c r="B2096">
        <v>6</v>
      </c>
      <c r="H2096">
        <v>4.5</v>
      </c>
      <c r="I2096" t="s">
        <v>22087</v>
      </c>
      <c r="J2096" t="s">
        <v>22089</v>
      </c>
      <c r="L2096" t="s">
        <v>22144</v>
      </c>
      <c r="M2096" t="s">
        <v>22212</v>
      </c>
      <c r="N2096" t="s">
        <v>23971</v>
      </c>
      <c r="O2096" t="s">
        <v>28255</v>
      </c>
      <c r="P2096">
        <v>5</v>
      </c>
      <c r="Q2096">
        <v>2</v>
      </c>
      <c r="R2096">
        <v>-2.5</v>
      </c>
      <c r="S2096">
        <v>-2.5</v>
      </c>
      <c r="T2096">
        <v>496.28</v>
      </c>
      <c r="U2096">
        <v>89.85</v>
      </c>
      <c r="V2096">
        <v>4.74</v>
      </c>
      <c r="W2096">
        <v>11.44</v>
      </c>
      <c r="X2096">
        <v>3.95</v>
      </c>
      <c r="Y2096">
        <v>3</v>
      </c>
      <c r="Z2096" t="s">
        <v>4250</v>
      </c>
      <c r="AA2096">
        <v>0</v>
      </c>
      <c r="AB2096">
        <v>4</v>
      </c>
      <c r="AC2096">
        <v>4.5265714285714287</v>
      </c>
      <c r="AE2096" t="s">
        <v>7949</v>
      </c>
      <c r="AH2096">
        <v>0</v>
      </c>
      <c r="AI2096">
        <v>0</v>
      </c>
    </row>
    <row r="2097" spans="2:35" x14ac:dyDescent="0.25">
      <c r="B2097">
        <v>18</v>
      </c>
      <c r="H2097">
        <v>4.5</v>
      </c>
      <c r="I2097" t="s">
        <v>22087</v>
      </c>
      <c r="J2097" t="s">
        <v>22089</v>
      </c>
      <c r="L2097" t="s">
        <v>22144</v>
      </c>
      <c r="M2097" t="s">
        <v>22212</v>
      </c>
      <c r="N2097" t="s">
        <v>23972</v>
      </c>
      <c r="O2097" t="s">
        <v>28256</v>
      </c>
      <c r="P2097">
        <v>5</v>
      </c>
      <c r="Q2097">
        <v>2</v>
      </c>
      <c r="R2097">
        <v>-1.51</v>
      </c>
      <c r="S2097">
        <v>-1.49</v>
      </c>
      <c r="T2097">
        <v>477.67</v>
      </c>
      <c r="U2097">
        <v>89.6</v>
      </c>
      <c r="V2097">
        <v>3.74</v>
      </c>
      <c r="W2097">
        <v>8.8000000000000007</v>
      </c>
      <c r="X2097">
        <v>3.94</v>
      </c>
      <c r="Y2097">
        <v>2</v>
      </c>
      <c r="Z2097" t="s">
        <v>4250</v>
      </c>
      <c r="AA2097">
        <v>0</v>
      </c>
      <c r="AB2097">
        <v>4</v>
      </c>
      <c r="AC2097">
        <v>4.6595000000000004</v>
      </c>
      <c r="AE2097" t="s">
        <v>7949</v>
      </c>
      <c r="AH2097">
        <v>0</v>
      </c>
      <c r="AI2097">
        <v>0</v>
      </c>
    </row>
    <row r="2098" spans="2:35" x14ac:dyDescent="0.25">
      <c r="B2098">
        <v>14</v>
      </c>
      <c r="H2098">
        <v>4.5</v>
      </c>
      <c r="I2098" t="s">
        <v>22087</v>
      </c>
      <c r="J2098" t="s">
        <v>22089</v>
      </c>
      <c r="L2098" t="s">
        <v>22144</v>
      </c>
      <c r="M2098" t="s">
        <v>22212</v>
      </c>
      <c r="N2098" t="s">
        <v>23973</v>
      </c>
      <c r="O2098" t="s">
        <v>28257</v>
      </c>
      <c r="P2098">
        <v>5</v>
      </c>
      <c r="Q2098">
        <v>2</v>
      </c>
      <c r="R2098">
        <v>-2.19</v>
      </c>
      <c r="S2098">
        <v>-2.19</v>
      </c>
      <c r="T2098">
        <v>443.22</v>
      </c>
      <c r="U2098">
        <v>89.6</v>
      </c>
      <c r="V2098">
        <v>3.08</v>
      </c>
      <c r="W2098">
        <v>10.039999999999999</v>
      </c>
      <c r="X2098">
        <v>3.94</v>
      </c>
      <c r="Y2098">
        <v>2</v>
      </c>
      <c r="Z2098" t="s">
        <v>4250</v>
      </c>
      <c r="AA2098">
        <v>0</v>
      </c>
      <c r="AB2098">
        <v>4</v>
      </c>
      <c r="AC2098">
        <v>4.9055714285714282</v>
      </c>
      <c r="AE2098" t="s">
        <v>7949</v>
      </c>
      <c r="AH2098">
        <v>0</v>
      </c>
      <c r="AI2098">
        <v>0</v>
      </c>
    </row>
    <row r="2099" spans="2:35" x14ac:dyDescent="0.25">
      <c r="B2099">
        <v>10</v>
      </c>
      <c r="H2099">
        <v>4.5</v>
      </c>
      <c r="I2099" t="s">
        <v>22087</v>
      </c>
      <c r="J2099" t="s">
        <v>22089</v>
      </c>
      <c r="L2099" t="s">
        <v>22144</v>
      </c>
      <c r="M2099" t="s">
        <v>22212</v>
      </c>
      <c r="N2099" t="s">
        <v>23974</v>
      </c>
      <c r="O2099" t="s">
        <v>28258</v>
      </c>
      <c r="P2099">
        <v>6</v>
      </c>
      <c r="Q2099">
        <v>3</v>
      </c>
      <c r="R2099">
        <v>-4.76</v>
      </c>
      <c r="S2099">
        <v>-1.64</v>
      </c>
      <c r="T2099">
        <v>459.22</v>
      </c>
      <c r="U2099">
        <v>109.83</v>
      </c>
      <c r="V2099">
        <v>2.79</v>
      </c>
      <c r="W2099">
        <v>3.35</v>
      </c>
      <c r="X2099">
        <v>4.21</v>
      </c>
      <c r="Y2099">
        <v>2</v>
      </c>
      <c r="Z2099" t="s">
        <v>4250</v>
      </c>
      <c r="AA2099">
        <v>0</v>
      </c>
      <c r="AB2099">
        <v>4</v>
      </c>
      <c r="AC2099">
        <v>3.7969523809523809</v>
      </c>
      <c r="AE2099" t="s">
        <v>7951</v>
      </c>
      <c r="AH2099">
        <v>0</v>
      </c>
      <c r="AI2099">
        <v>0</v>
      </c>
    </row>
    <row r="2100" spans="2:35" x14ac:dyDescent="0.25">
      <c r="B2100">
        <v>180</v>
      </c>
      <c r="H2100">
        <v>4.5</v>
      </c>
      <c r="I2100" t="s">
        <v>22087</v>
      </c>
      <c r="J2100" t="s">
        <v>22089</v>
      </c>
      <c r="L2100" t="s">
        <v>22144</v>
      </c>
      <c r="M2100" t="s">
        <v>22212</v>
      </c>
      <c r="N2100" t="s">
        <v>23975</v>
      </c>
      <c r="O2100" t="s">
        <v>28259</v>
      </c>
      <c r="P2100">
        <v>6</v>
      </c>
      <c r="Q2100">
        <v>2</v>
      </c>
      <c r="R2100">
        <v>-2.66</v>
      </c>
      <c r="S2100">
        <v>-2.66</v>
      </c>
      <c r="T2100">
        <v>408.38</v>
      </c>
      <c r="U2100">
        <v>98.83</v>
      </c>
      <c r="V2100">
        <v>2.72</v>
      </c>
      <c r="W2100">
        <v>10.3</v>
      </c>
      <c r="X2100">
        <v>4.2</v>
      </c>
      <c r="Y2100">
        <v>2</v>
      </c>
      <c r="Z2100" t="s">
        <v>4250</v>
      </c>
      <c r="AA2100">
        <v>0</v>
      </c>
      <c r="AB2100">
        <v>6</v>
      </c>
      <c r="AC2100">
        <v>4.860095238095238</v>
      </c>
      <c r="AE2100" t="s">
        <v>7949</v>
      </c>
      <c r="AH2100">
        <v>0</v>
      </c>
      <c r="AI2100">
        <v>0</v>
      </c>
    </row>
    <row r="2101" spans="2:35" x14ac:dyDescent="0.25">
      <c r="B2101">
        <v>36</v>
      </c>
      <c r="H2101">
        <v>4.5</v>
      </c>
      <c r="I2101" t="s">
        <v>22087</v>
      </c>
      <c r="J2101" t="s">
        <v>22089</v>
      </c>
      <c r="L2101" t="s">
        <v>22144</v>
      </c>
      <c r="M2101" t="s">
        <v>22212</v>
      </c>
      <c r="N2101" t="s">
        <v>23976</v>
      </c>
      <c r="O2101" t="s">
        <v>28260</v>
      </c>
      <c r="P2101">
        <v>6</v>
      </c>
      <c r="Q2101">
        <v>2</v>
      </c>
      <c r="R2101">
        <v>-3</v>
      </c>
      <c r="S2101">
        <v>-3</v>
      </c>
      <c r="T2101">
        <v>444.21</v>
      </c>
      <c r="U2101">
        <v>102.49</v>
      </c>
      <c r="V2101">
        <v>2.48</v>
      </c>
      <c r="W2101">
        <v>10.29</v>
      </c>
      <c r="X2101">
        <v>3.94</v>
      </c>
      <c r="Y2101">
        <v>2</v>
      </c>
      <c r="Z2101" t="s">
        <v>4250</v>
      </c>
      <c r="AA2101">
        <v>0</v>
      </c>
      <c r="AB2101">
        <v>4</v>
      </c>
      <c r="AC2101">
        <v>4.4821666666666671</v>
      </c>
      <c r="AE2101" t="s">
        <v>7949</v>
      </c>
      <c r="AH2101">
        <v>0</v>
      </c>
      <c r="AI2101">
        <v>0</v>
      </c>
    </row>
    <row r="2102" spans="2:35" x14ac:dyDescent="0.25">
      <c r="B2102">
        <v>200</v>
      </c>
      <c r="H2102">
        <v>4.5</v>
      </c>
      <c r="I2102" t="s">
        <v>22087</v>
      </c>
      <c r="J2102" t="s">
        <v>22089</v>
      </c>
      <c r="L2102" t="s">
        <v>22144</v>
      </c>
      <c r="M2102" t="s">
        <v>22212</v>
      </c>
      <c r="N2102" t="s">
        <v>23977</v>
      </c>
      <c r="O2102" t="s">
        <v>28261</v>
      </c>
      <c r="P2102">
        <v>6</v>
      </c>
      <c r="Q2102">
        <v>2</v>
      </c>
      <c r="R2102">
        <v>-3.56</v>
      </c>
      <c r="S2102">
        <v>-3.56</v>
      </c>
      <c r="T2102">
        <v>415.32</v>
      </c>
      <c r="U2102">
        <v>102.49</v>
      </c>
      <c r="V2102">
        <v>2.65</v>
      </c>
      <c r="W2102">
        <v>9</v>
      </c>
      <c r="X2102">
        <v>3.94</v>
      </c>
      <c r="Y2102">
        <v>2</v>
      </c>
      <c r="Z2102" t="s">
        <v>4250</v>
      </c>
      <c r="AA2102">
        <v>0</v>
      </c>
      <c r="AB2102">
        <v>5</v>
      </c>
      <c r="AC2102">
        <v>4.6885238095238098</v>
      </c>
      <c r="AE2102" t="s">
        <v>7949</v>
      </c>
      <c r="AH2102">
        <v>0</v>
      </c>
      <c r="AI2102">
        <v>0</v>
      </c>
    </row>
    <row r="2103" spans="2:35" x14ac:dyDescent="0.25">
      <c r="B2103">
        <v>97</v>
      </c>
      <c r="H2103">
        <v>4.5</v>
      </c>
      <c r="I2103" t="s">
        <v>22087</v>
      </c>
      <c r="J2103" t="s">
        <v>22089</v>
      </c>
      <c r="L2103" t="s">
        <v>22144</v>
      </c>
      <c r="M2103" t="s">
        <v>22212</v>
      </c>
      <c r="N2103" t="s">
        <v>23978</v>
      </c>
      <c r="O2103" t="s">
        <v>28262</v>
      </c>
      <c r="P2103">
        <v>7</v>
      </c>
      <c r="Q2103">
        <v>2</v>
      </c>
      <c r="R2103">
        <v>-2.14</v>
      </c>
      <c r="S2103">
        <v>-2.13</v>
      </c>
      <c r="T2103">
        <v>445.35</v>
      </c>
      <c r="U2103">
        <v>111.72</v>
      </c>
      <c r="V2103">
        <v>2.36</v>
      </c>
      <c r="W2103">
        <v>8.82</v>
      </c>
      <c r="X2103">
        <v>3.94</v>
      </c>
      <c r="Y2103">
        <v>2</v>
      </c>
      <c r="Z2103" t="s">
        <v>4250</v>
      </c>
      <c r="AA2103">
        <v>0</v>
      </c>
      <c r="AB2103">
        <v>7</v>
      </c>
      <c r="AC2103">
        <v>4.1663571428571426</v>
      </c>
      <c r="AE2103" t="s">
        <v>7949</v>
      </c>
      <c r="AH2103">
        <v>0</v>
      </c>
      <c r="AI2103">
        <v>0</v>
      </c>
    </row>
    <row r="2104" spans="2:35" x14ac:dyDescent="0.25">
      <c r="B2104">
        <v>25</v>
      </c>
      <c r="H2104">
        <v>4.5</v>
      </c>
      <c r="I2104" t="s">
        <v>22087</v>
      </c>
      <c r="J2104" t="s">
        <v>22089</v>
      </c>
      <c r="L2104" t="s">
        <v>22144</v>
      </c>
      <c r="M2104" t="s">
        <v>22212</v>
      </c>
      <c r="N2104" t="s">
        <v>23979</v>
      </c>
      <c r="O2104" t="s">
        <v>28263</v>
      </c>
      <c r="P2104">
        <v>7</v>
      </c>
      <c r="Q2104">
        <v>2</v>
      </c>
      <c r="R2104">
        <v>-1.47</v>
      </c>
      <c r="S2104">
        <v>-1.46</v>
      </c>
      <c r="T2104">
        <v>463.34</v>
      </c>
      <c r="U2104">
        <v>111.72</v>
      </c>
      <c r="V2104">
        <v>2.66</v>
      </c>
      <c r="W2104">
        <v>8.8000000000000007</v>
      </c>
      <c r="X2104">
        <v>3.94</v>
      </c>
      <c r="Y2104">
        <v>2</v>
      </c>
      <c r="Z2104" t="s">
        <v>4250</v>
      </c>
      <c r="AA2104">
        <v>0</v>
      </c>
      <c r="AB2104">
        <v>6</v>
      </c>
      <c r="AC2104">
        <v>4.0378571428571428</v>
      </c>
      <c r="AE2104" t="s">
        <v>7949</v>
      </c>
      <c r="AH2104">
        <v>0</v>
      </c>
      <c r="AI2104">
        <v>0</v>
      </c>
    </row>
    <row r="2105" spans="2:35" x14ac:dyDescent="0.25">
      <c r="B2105">
        <v>78</v>
      </c>
      <c r="H2105">
        <v>4.5</v>
      </c>
      <c r="I2105" t="s">
        <v>22087</v>
      </c>
      <c r="J2105" t="s">
        <v>22089</v>
      </c>
      <c r="L2105" t="s">
        <v>22144</v>
      </c>
      <c r="M2105" t="s">
        <v>22212</v>
      </c>
      <c r="N2105" t="s">
        <v>23980</v>
      </c>
      <c r="O2105" t="s">
        <v>28264</v>
      </c>
      <c r="P2105">
        <v>5</v>
      </c>
      <c r="Q2105">
        <v>2</v>
      </c>
      <c r="R2105">
        <v>-3.62</v>
      </c>
      <c r="S2105">
        <v>-3.62</v>
      </c>
      <c r="T2105">
        <v>432.2</v>
      </c>
      <c r="U2105">
        <v>89.85</v>
      </c>
      <c r="V2105">
        <v>3.28</v>
      </c>
      <c r="W2105">
        <v>11.03</v>
      </c>
      <c r="X2105">
        <v>3.95</v>
      </c>
      <c r="Y2105">
        <v>2</v>
      </c>
      <c r="Z2105" t="s">
        <v>4250</v>
      </c>
      <c r="AA2105">
        <v>0</v>
      </c>
      <c r="AB2105">
        <v>4</v>
      </c>
      <c r="AC2105">
        <v>4.9842857142857149</v>
      </c>
      <c r="AE2105" t="s">
        <v>7949</v>
      </c>
      <c r="AH2105">
        <v>0</v>
      </c>
      <c r="AI2105">
        <v>0</v>
      </c>
    </row>
    <row r="2106" spans="2:35" x14ac:dyDescent="0.25">
      <c r="B2106">
        <v>740</v>
      </c>
      <c r="H2106">
        <v>4.5</v>
      </c>
      <c r="I2106" t="s">
        <v>22087</v>
      </c>
      <c r="J2106" t="s">
        <v>22089</v>
      </c>
      <c r="L2106" t="s">
        <v>22144</v>
      </c>
      <c r="M2106" t="s">
        <v>22212</v>
      </c>
      <c r="N2106" t="s">
        <v>23981</v>
      </c>
      <c r="O2106" t="s">
        <v>28265</v>
      </c>
      <c r="P2106">
        <v>6</v>
      </c>
      <c r="Q2106">
        <v>2</v>
      </c>
      <c r="R2106">
        <v>-2.73</v>
      </c>
      <c r="S2106">
        <v>-2.73</v>
      </c>
      <c r="T2106">
        <v>403.36</v>
      </c>
      <c r="U2106">
        <v>94.01</v>
      </c>
      <c r="V2106">
        <v>2.57</v>
      </c>
      <c r="W2106">
        <v>11</v>
      </c>
      <c r="X2106">
        <v>3.95</v>
      </c>
      <c r="Y2106">
        <v>3</v>
      </c>
      <c r="Z2106" t="s">
        <v>4250</v>
      </c>
      <c r="AA2106">
        <v>0</v>
      </c>
      <c r="AB2106">
        <v>4</v>
      </c>
      <c r="AC2106">
        <v>5.0566190476190478</v>
      </c>
      <c r="AE2106" t="s">
        <v>7949</v>
      </c>
      <c r="AH2106">
        <v>0</v>
      </c>
      <c r="AI2106">
        <v>0</v>
      </c>
    </row>
    <row r="2107" spans="2:35" x14ac:dyDescent="0.25">
      <c r="B2107">
        <v>98</v>
      </c>
      <c r="H2107">
        <v>4.5</v>
      </c>
      <c r="I2107" t="s">
        <v>22087</v>
      </c>
      <c r="J2107" t="s">
        <v>22089</v>
      </c>
      <c r="L2107" t="s">
        <v>22144</v>
      </c>
      <c r="M2107" t="s">
        <v>22212</v>
      </c>
      <c r="N2107" t="s">
        <v>23982</v>
      </c>
      <c r="O2107" t="s">
        <v>28266</v>
      </c>
      <c r="P2107">
        <v>6</v>
      </c>
      <c r="Q2107">
        <v>2</v>
      </c>
      <c r="R2107">
        <v>-3.39</v>
      </c>
      <c r="S2107">
        <v>-3.39</v>
      </c>
      <c r="T2107">
        <v>368.32</v>
      </c>
      <c r="U2107">
        <v>102.74</v>
      </c>
      <c r="V2107">
        <v>2.2200000000000002</v>
      </c>
      <c r="W2107">
        <v>10.1</v>
      </c>
      <c r="X2107">
        <v>3.94</v>
      </c>
      <c r="Y2107">
        <v>2</v>
      </c>
      <c r="Z2107" t="s">
        <v>4250</v>
      </c>
      <c r="AA2107">
        <v>0</v>
      </c>
      <c r="AB2107">
        <v>4</v>
      </c>
      <c r="AC2107">
        <v>5.0159047619047623</v>
      </c>
      <c r="AE2107" t="s">
        <v>7949</v>
      </c>
      <c r="AH2107">
        <v>0</v>
      </c>
      <c r="AI2107">
        <v>0</v>
      </c>
    </row>
    <row r="2108" spans="2:35" x14ac:dyDescent="0.25">
      <c r="B2108">
        <v>170</v>
      </c>
      <c r="H2108">
        <v>4.5</v>
      </c>
      <c r="I2108" t="s">
        <v>22087</v>
      </c>
      <c r="J2108" t="s">
        <v>22089</v>
      </c>
      <c r="L2108" t="s">
        <v>22144</v>
      </c>
      <c r="M2108" t="s">
        <v>22212</v>
      </c>
      <c r="N2108" t="s">
        <v>23983</v>
      </c>
      <c r="O2108" t="s">
        <v>28267</v>
      </c>
      <c r="P2108">
        <v>6</v>
      </c>
      <c r="Q2108">
        <v>2</v>
      </c>
      <c r="R2108">
        <v>-3.76</v>
      </c>
      <c r="S2108">
        <v>-3.76</v>
      </c>
      <c r="T2108">
        <v>382.34</v>
      </c>
      <c r="U2108">
        <v>102.74</v>
      </c>
      <c r="V2108">
        <v>2.5299999999999998</v>
      </c>
      <c r="W2108">
        <v>10.15</v>
      </c>
      <c r="X2108">
        <v>3.94</v>
      </c>
      <c r="Y2108">
        <v>2</v>
      </c>
      <c r="Z2108" t="s">
        <v>4250</v>
      </c>
      <c r="AA2108">
        <v>0</v>
      </c>
      <c r="AB2108">
        <v>4</v>
      </c>
      <c r="AC2108">
        <v>4.9157619047619043</v>
      </c>
      <c r="AE2108" t="s">
        <v>7949</v>
      </c>
      <c r="AH2108">
        <v>0</v>
      </c>
      <c r="AI2108">
        <v>0</v>
      </c>
    </row>
    <row r="2109" spans="2:35" x14ac:dyDescent="0.25">
      <c r="B2109">
        <v>2200</v>
      </c>
      <c r="H2109">
        <v>4.5</v>
      </c>
      <c r="I2109" t="s">
        <v>22087</v>
      </c>
      <c r="J2109" t="s">
        <v>22089</v>
      </c>
      <c r="L2109" t="s">
        <v>22144</v>
      </c>
      <c r="M2109" t="s">
        <v>22212</v>
      </c>
      <c r="N2109" t="s">
        <v>23984</v>
      </c>
      <c r="O2109" t="s">
        <v>28268</v>
      </c>
      <c r="P2109">
        <v>6</v>
      </c>
      <c r="Q2109">
        <v>2</v>
      </c>
      <c r="R2109">
        <v>-2.62</v>
      </c>
      <c r="S2109">
        <v>-2.62</v>
      </c>
      <c r="T2109">
        <v>403.36</v>
      </c>
      <c r="U2109">
        <v>94.01</v>
      </c>
      <c r="V2109">
        <v>2.57</v>
      </c>
      <c r="W2109">
        <v>10.82</v>
      </c>
      <c r="X2109">
        <v>4.2</v>
      </c>
      <c r="Y2109">
        <v>3</v>
      </c>
      <c r="Z2109" t="s">
        <v>4250</v>
      </c>
      <c r="AA2109">
        <v>0</v>
      </c>
      <c r="AB2109">
        <v>4</v>
      </c>
      <c r="AC2109">
        <v>5.0566190476190478</v>
      </c>
      <c r="AE2109" t="s">
        <v>7949</v>
      </c>
      <c r="AH2109">
        <v>0</v>
      </c>
      <c r="AI2109">
        <v>0</v>
      </c>
    </row>
    <row r="2110" spans="2:35" x14ac:dyDescent="0.25">
      <c r="B2110">
        <v>93</v>
      </c>
      <c r="H2110">
        <v>4.5</v>
      </c>
      <c r="I2110" t="s">
        <v>22087</v>
      </c>
      <c r="J2110" t="s">
        <v>22089</v>
      </c>
      <c r="L2110" t="s">
        <v>22144</v>
      </c>
      <c r="M2110" t="s">
        <v>22212</v>
      </c>
      <c r="N2110" t="s">
        <v>23985</v>
      </c>
      <c r="O2110" t="s">
        <v>28269</v>
      </c>
      <c r="P2110">
        <v>6</v>
      </c>
      <c r="Q2110">
        <v>2</v>
      </c>
      <c r="R2110">
        <v>-1.39</v>
      </c>
      <c r="S2110">
        <v>-1.38</v>
      </c>
      <c r="T2110">
        <v>473.25</v>
      </c>
      <c r="U2110">
        <v>98.83</v>
      </c>
      <c r="V2110">
        <v>3.09</v>
      </c>
      <c r="W2110">
        <v>9.15</v>
      </c>
      <c r="X2110">
        <v>3.94</v>
      </c>
      <c r="Y2110">
        <v>2</v>
      </c>
      <c r="Z2110" t="s">
        <v>4250</v>
      </c>
      <c r="AA2110">
        <v>0</v>
      </c>
      <c r="AB2110">
        <v>5</v>
      </c>
      <c r="AC2110">
        <v>4.3967380952380957</v>
      </c>
      <c r="AE2110" t="s">
        <v>7949</v>
      </c>
      <c r="AH2110">
        <v>0</v>
      </c>
      <c r="AI2110">
        <v>0</v>
      </c>
    </row>
    <row r="2111" spans="2:35" x14ac:dyDescent="0.25">
      <c r="B2111">
        <v>330</v>
      </c>
      <c r="H2111">
        <v>4.5</v>
      </c>
      <c r="I2111" t="s">
        <v>22087</v>
      </c>
      <c r="J2111" t="s">
        <v>22089</v>
      </c>
      <c r="L2111" t="s">
        <v>22144</v>
      </c>
      <c r="M2111" t="s">
        <v>22212</v>
      </c>
      <c r="N2111" t="s">
        <v>23986</v>
      </c>
      <c r="O2111" t="s">
        <v>28270</v>
      </c>
      <c r="P2111">
        <v>6</v>
      </c>
      <c r="Q2111">
        <v>2</v>
      </c>
      <c r="R2111">
        <v>-2.88</v>
      </c>
      <c r="S2111">
        <v>-2.88</v>
      </c>
      <c r="T2111">
        <v>382.34</v>
      </c>
      <c r="U2111">
        <v>102.74</v>
      </c>
      <c r="V2111">
        <v>2.48</v>
      </c>
      <c r="W2111">
        <v>10.11</v>
      </c>
      <c r="X2111">
        <v>3.94</v>
      </c>
      <c r="Y2111">
        <v>2</v>
      </c>
      <c r="Z2111" t="s">
        <v>4250</v>
      </c>
      <c r="AA2111">
        <v>0</v>
      </c>
      <c r="AB2111">
        <v>5</v>
      </c>
      <c r="AC2111">
        <v>4.9157619047619043</v>
      </c>
      <c r="AE2111" t="s">
        <v>7949</v>
      </c>
      <c r="AH2111">
        <v>0</v>
      </c>
      <c r="AI2111">
        <v>0</v>
      </c>
    </row>
    <row r="2112" spans="2:35" x14ac:dyDescent="0.25">
      <c r="B2112">
        <v>87</v>
      </c>
      <c r="H2112">
        <v>4.5</v>
      </c>
      <c r="I2112" t="s">
        <v>22087</v>
      </c>
      <c r="J2112" t="s">
        <v>22089</v>
      </c>
      <c r="L2112" t="s">
        <v>22144</v>
      </c>
      <c r="M2112" t="s">
        <v>22212</v>
      </c>
      <c r="N2112" t="s">
        <v>23987</v>
      </c>
      <c r="O2112" t="s">
        <v>28271</v>
      </c>
      <c r="P2112">
        <v>5</v>
      </c>
      <c r="Q2112">
        <v>2</v>
      </c>
      <c r="R2112">
        <v>-2.78</v>
      </c>
      <c r="S2112">
        <v>-2.77</v>
      </c>
      <c r="T2112">
        <v>414.33</v>
      </c>
      <c r="U2112">
        <v>89.6</v>
      </c>
      <c r="V2112">
        <v>3.26</v>
      </c>
      <c r="W2112">
        <v>10.33</v>
      </c>
      <c r="X2112">
        <v>3.94</v>
      </c>
      <c r="Y2112">
        <v>2</v>
      </c>
      <c r="Z2112" t="s">
        <v>4250</v>
      </c>
      <c r="AA2112">
        <v>0</v>
      </c>
      <c r="AB2112">
        <v>5</v>
      </c>
      <c r="AC2112">
        <v>5.1119285714285718</v>
      </c>
      <c r="AE2112" t="s">
        <v>7949</v>
      </c>
      <c r="AH2112">
        <v>0</v>
      </c>
      <c r="AI2112">
        <v>0</v>
      </c>
    </row>
    <row r="2113" spans="2:35" x14ac:dyDescent="0.25">
      <c r="B2113">
        <v>1000</v>
      </c>
      <c r="H2113">
        <v>4.5</v>
      </c>
      <c r="I2113" t="s">
        <v>22087</v>
      </c>
      <c r="J2113" t="s">
        <v>22089</v>
      </c>
      <c r="L2113" t="s">
        <v>22144</v>
      </c>
      <c r="M2113" t="s">
        <v>22212</v>
      </c>
      <c r="N2113" t="s">
        <v>23988</v>
      </c>
      <c r="O2113" t="s">
        <v>28272</v>
      </c>
      <c r="P2113">
        <v>6</v>
      </c>
      <c r="Q2113">
        <v>2</v>
      </c>
      <c r="R2113">
        <v>-3.43</v>
      </c>
      <c r="S2113">
        <v>-3.43</v>
      </c>
      <c r="T2113">
        <v>367.33</v>
      </c>
      <c r="U2113">
        <v>94.53</v>
      </c>
      <c r="V2113">
        <v>1.66</v>
      </c>
      <c r="W2113">
        <v>11.46</v>
      </c>
      <c r="X2113">
        <v>4.42</v>
      </c>
      <c r="Y2113">
        <v>2</v>
      </c>
      <c r="Z2113" t="s">
        <v>4250</v>
      </c>
      <c r="AA2113">
        <v>0</v>
      </c>
      <c r="AB2113">
        <v>4</v>
      </c>
      <c r="AC2113">
        <v>5.2966428571428574</v>
      </c>
      <c r="AE2113" t="s">
        <v>7949</v>
      </c>
      <c r="AH2113">
        <v>0</v>
      </c>
      <c r="AI2113">
        <v>0</v>
      </c>
    </row>
    <row r="2114" spans="2:35" x14ac:dyDescent="0.25">
      <c r="B2114">
        <v>260</v>
      </c>
      <c r="H2114">
        <v>4.5</v>
      </c>
      <c r="I2114" t="s">
        <v>22087</v>
      </c>
      <c r="J2114" t="s">
        <v>22089</v>
      </c>
      <c r="L2114" t="s">
        <v>22144</v>
      </c>
      <c r="M2114" t="s">
        <v>22212</v>
      </c>
      <c r="N2114" t="s">
        <v>23989</v>
      </c>
      <c r="O2114" t="s">
        <v>28273</v>
      </c>
      <c r="P2114">
        <v>7</v>
      </c>
      <c r="Q2114">
        <v>3</v>
      </c>
      <c r="R2114">
        <v>-6.29</v>
      </c>
      <c r="S2114">
        <v>-4.05</v>
      </c>
      <c r="T2114">
        <v>381.31</v>
      </c>
      <c r="U2114">
        <v>122.72</v>
      </c>
      <c r="V2114">
        <v>1.42</v>
      </c>
      <c r="W2114">
        <v>-1.44</v>
      </c>
      <c r="X2114">
        <v>3.94</v>
      </c>
      <c r="Y2114">
        <v>2</v>
      </c>
      <c r="Z2114" t="s">
        <v>4250</v>
      </c>
      <c r="AA2114">
        <v>0</v>
      </c>
      <c r="AB2114">
        <v>4</v>
      </c>
      <c r="AC2114">
        <v>4.0144523809523811</v>
      </c>
      <c r="AE2114" t="s">
        <v>7951</v>
      </c>
      <c r="AH2114">
        <v>0</v>
      </c>
      <c r="AI2114">
        <v>0</v>
      </c>
    </row>
    <row r="2115" spans="2:35" x14ac:dyDescent="0.25">
      <c r="B2115">
        <v>45</v>
      </c>
      <c r="H2115">
        <v>4.5</v>
      </c>
      <c r="I2115" t="s">
        <v>22087</v>
      </c>
      <c r="J2115" t="s">
        <v>22089</v>
      </c>
      <c r="L2115" t="s">
        <v>22144</v>
      </c>
      <c r="M2115" t="s">
        <v>22212</v>
      </c>
      <c r="N2115" t="s">
        <v>23990</v>
      </c>
      <c r="O2115" t="s">
        <v>28274</v>
      </c>
      <c r="P2115">
        <v>8</v>
      </c>
      <c r="Q2115">
        <v>2</v>
      </c>
      <c r="R2115">
        <v>-2.91</v>
      </c>
      <c r="S2115">
        <v>-2.9</v>
      </c>
      <c r="T2115">
        <v>439.39</v>
      </c>
      <c r="U2115">
        <v>120.95</v>
      </c>
      <c r="V2115">
        <v>1.74</v>
      </c>
      <c r="W2115">
        <v>8.86</v>
      </c>
      <c r="X2115">
        <v>3.94</v>
      </c>
      <c r="Y2115">
        <v>2</v>
      </c>
      <c r="Z2115" t="s">
        <v>4250</v>
      </c>
      <c r="AA2115">
        <v>0</v>
      </c>
      <c r="AB2115">
        <v>8</v>
      </c>
      <c r="AC2115">
        <v>3.932928571428572</v>
      </c>
      <c r="AE2115" t="s">
        <v>7949</v>
      </c>
      <c r="AH2115">
        <v>0</v>
      </c>
      <c r="AI2115">
        <v>0</v>
      </c>
    </row>
    <row r="2116" spans="2:35" x14ac:dyDescent="0.25">
      <c r="B2116">
        <v>130</v>
      </c>
      <c r="H2116">
        <v>4.5</v>
      </c>
      <c r="I2116" t="s">
        <v>22087</v>
      </c>
      <c r="J2116" t="s">
        <v>22089</v>
      </c>
      <c r="L2116" t="s">
        <v>22144</v>
      </c>
      <c r="M2116" t="s">
        <v>22212</v>
      </c>
      <c r="N2116" t="s">
        <v>23991</v>
      </c>
      <c r="O2116" t="s">
        <v>28275</v>
      </c>
      <c r="P2116">
        <v>7</v>
      </c>
      <c r="Q2116">
        <v>2</v>
      </c>
      <c r="R2116">
        <v>-2.3199999999999998</v>
      </c>
      <c r="S2116">
        <v>-2.31</v>
      </c>
      <c r="T2116">
        <v>427.36</v>
      </c>
      <c r="U2116">
        <v>111.72</v>
      </c>
      <c r="V2116">
        <v>2.06</v>
      </c>
      <c r="W2116">
        <v>8.84</v>
      </c>
      <c r="X2116">
        <v>3.94</v>
      </c>
      <c r="Y2116">
        <v>2</v>
      </c>
      <c r="Z2116" t="s">
        <v>4250</v>
      </c>
      <c r="AA2116">
        <v>0</v>
      </c>
      <c r="AB2116">
        <v>7</v>
      </c>
      <c r="AC2116">
        <v>4.2948571428571416</v>
      </c>
      <c r="AE2116" t="s">
        <v>7949</v>
      </c>
      <c r="AH2116">
        <v>0</v>
      </c>
      <c r="AI2116">
        <v>0</v>
      </c>
    </row>
    <row r="2117" spans="2:35" x14ac:dyDescent="0.25">
      <c r="B2117">
        <v>30</v>
      </c>
      <c r="H2117">
        <v>4.5</v>
      </c>
      <c r="I2117" t="s">
        <v>22087</v>
      </c>
      <c r="J2117" t="s">
        <v>22089</v>
      </c>
      <c r="L2117" t="s">
        <v>22144</v>
      </c>
      <c r="M2117" t="s">
        <v>22212</v>
      </c>
      <c r="N2117" t="s">
        <v>23992</v>
      </c>
      <c r="O2117" t="s">
        <v>28276</v>
      </c>
      <c r="P2117">
        <v>5</v>
      </c>
      <c r="Q2117">
        <v>2</v>
      </c>
      <c r="R2117">
        <v>-2.44</v>
      </c>
      <c r="S2117">
        <v>-2.44</v>
      </c>
      <c r="T2117">
        <v>398.77</v>
      </c>
      <c r="U2117">
        <v>89.6</v>
      </c>
      <c r="V2117">
        <v>2.97</v>
      </c>
      <c r="W2117">
        <v>10.08</v>
      </c>
      <c r="X2117">
        <v>3.94</v>
      </c>
      <c r="Y2117">
        <v>2</v>
      </c>
      <c r="Z2117" t="s">
        <v>4250</v>
      </c>
      <c r="AA2117">
        <v>0</v>
      </c>
      <c r="AB2117">
        <v>4</v>
      </c>
      <c r="AC2117">
        <v>5.2230714285714281</v>
      </c>
      <c r="AE2117" t="s">
        <v>7949</v>
      </c>
      <c r="AH2117">
        <v>0</v>
      </c>
      <c r="AI2117">
        <v>0</v>
      </c>
    </row>
    <row r="2118" spans="2:35" x14ac:dyDescent="0.25">
      <c r="B2118">
        <v>42</v>
      </c>
      <c r="H2118">
        <v>4.5</v>
      </c>
      <c r="I2118" t="s">
        <v>22087</v>
      </c>
      <c r="J2118" t="s">
        <v>22089</v>
      </c>
      <c r="L2118" t="s">
        <v>22144</v>
      </c>
      <c r="M2118" t="s">
        <v>22212</v>
      </c>
      <c r="N2118" t="s">
        <v>23993</v>
      </c>
      <c r="O2118" t="s">
        <v>28277</v>
      </c>
      <c r="P2118">
        <v>6</v>
      </c>
      <c r="Q2118">
        <v>2</v>
      </c>
      <c r="R2118">
        <v>-2.79</v>
      </c>
      <c r="S2118">
        <v>-2.78</v>
      </c>
      <c r="T2118">
        <v>430.33</v>
      </c>
      <c r="U2118">
        <v>98.83</v>
      </c>
      <c r="V2118">
        <v>2.92</v>
      </c>
      <c r="W2118">
        <v>10.18</v>
      </c>
      <c r="X2118">
        <v>3.94</v>
      </c>
      <c r="Y2118">
        <v>2</v>
      </c>
      <c r="Z2118" t="s">
        <v>4250</v>
      </c>
      <c r="AA2118">
        <v>0</v>
      </c>
      <c r="AB2118">
        <v>6</v>
      </c>
      <c r="AC2118">
        <v>4.7033095238095237</v>
      </c>
      <c r="AE2118" t="s">
        <v>7949</v>
      </c>
      <c r="AH2118">
        <v>0</v>
      </c>
      <c r="AI2118">
        <v>0</v>
      </c>
    </row>
    <row r="2119" spans="2:35" x14ac:dyDescent="0.25">
      <c r="B2119">
        <v>75</v>
      </c>
      <c r="H2119">
        <v>4.5</v>
      </c>
      <c r="I2119" t="s">
        <v>22087</v>
      </c>
      <c r="J2119" t="s">
        <v>22089</v>
      </c>
      <c r="L2119" t="s">
        <v>22144</v>
      </c>
      <c r="M2119" t="s">
        <v>22212</v>
      </c>
      <c r="N2119" t="s">
        <v>23994</v>
      </c>
      <c r="O2119" t="s">
        <v>28278</v>
      </c>
      <c r="P2119">
        <v>6</v>
      </c>
      <c r="Q2119">
        <v>2</v>
      </c>
      <c r="R2119">
        <v>-3.12</v>
      </c>
      <c r="S2119">
        <v>-3.12</v>
      </c>
      <c r="T2119">
        <v>412.34</v>
      </c>
      <c r="U2119">
        <v>98.83</v>
      </c>
      <c r="V2119">
        <v>2.63</v>
      </c>
      <c r="W2119">
        <v>10.119999999999999</v>
      </c>
      <c r="X2119">
        <v>4.1900000000000004</v>
      </c>
      <c r="Y2119">
        <v>2</v>
      </c>
      <c r="Z2119" t="s">
        <v>4250</v>
      </c>
      <c r="AA2119">
        <v>0</v>
      </c>
      <c r="AB2119">
        <v>6</v>
      </c>
      <c r="AC2119">
        <v>4.8318095238095244</v>
      </c>
      <c r="AE2119" t="s">
        <v>7949</v>
      </c>
      <c r="AH2119">
        <v>0</v>
      </c>
      <c r="AI2119">
        <v>0</v>
      </c>
    </row>
    <row r="2120" spans="2:35" x14ac:dyDescent="0.25">
      <c r="B2120">
        <v>43</v>
      </c>
      <c r="H2120">
        <v>4.5</v>
      </c>
      <c r="I2120" t="s">
        <v>22087</v>
      </c>
      <c r="J2120" t="s">
        <v>22089</v>
      </c>
      <c r="L2120" t="s">
        <v>22144</v>
      </c>
      <c r="M2120" t="s">
        <v>22212</v>
      </c>
      <c r="N2120" t="s">
        <v>23995</v>
      </c>
      <c r="O2120" t="s">
        <v>28279</v>
      </c>
      <c r="P2120">
        <v>5</v>
      </c>
      <c r="Q2120">
        <v>2</v>
      </c>
      <c r="R2120">
        <v>-2.74</v>
      </c>
      <c r="S2120">
        <v>-2.72</v>
      </c>
      <c r="T2120">
        <v>416.76</v>
      </c>
      <c r="U2120">
        <v>89.6</v>
      </c>
      <c r="V2120">
        <v>3.11</v>
      </c>
      <c r="W2120">
        <v>8.73</v>
      </c>
      <c r="X2120">
        <v>3.94</v>
      </c>
      <c r="Y2120">
        <v>2</v>
      </c>
      <c r="Z2120" t="s">
        <v>4250</v>
      </c>
      <c r="AA2120">
        <v>0</v>
      </c>
      <c r="AB2120">
        <v>4</v>
      </c>
      <c r="AC2120">
        <v>5.0945714285714292</v>
      </c>
      <c r="AE2120" t="s">
        <v>7949</v>
      </c>
      <c r="AH2120">
        <v>0</v>
      </c>
      <c r="AI2120">
        <v>0</v>
      </c>
    </row>
    <row r="2121" spans="2:35" x14ac:dyDescent="0.25">
      <c r="B2121">
        <v>33</v>
      </c>
      <c r="H2121">
        <v>4.5</v>
      </c>
      <c r="I2121" t="s">
        <v>22087</v>
      </c>
      <c r="J2121" t="s">
        <v>22089</v>
      </c>
      <c r="L2121" t="s">
        <v>22144</v>
      </c>
      <c r="M2121" t="s">
        <v>22212</v>
      </c>
      <c r="N2121" t="s">
        <v>23996</v>
      </c>
      <c r="O2121" t="s">
        <v>28280</v>
      </c>
      <c r="P2121">
        <v>6</v>
      </c>
      <c r="Q2121">
        <v>2</v>
      </c>
      <c r="R2121">
        <v>-2.68</v>
      </c>
      <c r="S2121">
        <v>-2.66</v>
      </c>
      <c r="T2121">
        <v>399.76</v>
      </c>
      <c r="U2121">
        <v>102.49</v>
      </c>
      <c r="V2121">
        <v>2.37</v>
      </c>
      <c r="W2121">
        <v>8.75</v>
      </c>
      <c r="X2121">
        <v>3.94</v>
      </c>
      <c r="Y2121">
        <v>2</v>
      </c>
      <c r="Z2121" t="s">
        <v>4250</v>
      </c>
      <c r="AA2121">
        <v>0</v>
      </c>
      <c r="AB2121">
        <v>4</v>
      </c>
      <c r="AC2121">
        <v>4.799666666666667</v>
      </c>
      <c r="AE2121" t="s">
        <v>7949</v>
      </c>
      <c r="AH2121">
        <v>0</v>
      </c>
      <c r="AI2121">
        <v>0</v>
      </c>
    </row>
    <row r="2122" spans="2:35" x14ac:dyDescent="0.25">
      <c r="B2122">
        <v>820</v>
      </c>
      <c r="H2122">
        <v>4.5</v>
      </c>
      <c r="I2122" t="s">
        <v>22087</v>
      </c>
      <c r="J2122" t="s">
        <v>22089</v>
      </c>
      <c r="L2122" t="s">
        <v>22144</v>
      </c>
      <c r="M2122" t="s">
        <v>22212</v>
      </c>
      <c r="N2122" t="s">
        <v>23997</v>
      </c>
      <c r="O2122" t="s">
        <v>28281</v>
      </c>
      <c r="P2122">
        <v>5</v>
      </c>
      <c r="Q2122">
        <v>3</v>
      </c>
      <c r="R2122">
        <v>-4.55</v>
      </c>
      <c r="S2122">
        <v>-4.55</v>
      </c>
      <c r="T2122">
        <v>367.33</v>
      </c>
      <c r="U2122">
        <v>105.39</v>
      </c>
      <c r="V2122">
        <v>1.96</v>
      </c>
      <c r="W2122">
        <v>10.98</v>
      </c>
      <c r="X2122">
        <v>3.95</v>
      </c>
      <c r="Y2122">
        <v>2</v>
      </c>
      <c r="Z2122" t="s">
        <v>4250</v>
      </c>
      <c r="AA2122">
        <v>0</v>
      </c>
      <c r="AB2122">
        <v>4</v>
      </c>
      <c r="AC2122">
        <v>4.6013095238095243</v>
      </c>
      <c r="AE2122" t="s">
        <v>7949</v>
      </c>
      <c r="AH2122">
        <v>0</v>
      </c>
      <c r="AI2122">
        <v>0</v>
      </c>
    </row>
    <row r="2123" spans="2:35" x14ac:dyDescent="0.25">
      <c r="B2123">
        <v>110</v>
      </c>
      <c r="H2123">
        <v>4.5</v>
      </c>
      <c r="I2123" t="s">
        <v>22087</v>
      </c>
      <c r="J2123" t="s">
        <v>22089</v>
      </c>
      <c r="L2123" t="s">
        <v>22144</v>
      </c>
      <c r="M2123" t="s">
        <v>22212</v>
      </c>
      <c r="N2123" t="s">
        <v>23998</v>
      </c>
      <c r="O2123" t="s">
        <v>28282</v>
      </c>
      <c r="P2123">
        <v>5</v>
      </c>
      <c r="Q2123">
        <v>2</v>
      </c>
      <c r="R2123">
        <v>-3.38</v>
      </c>
      <c r="S2123">
        <v>-3.38</v>
      </c>
      <c r="T2123">
        <v>378.35</v>
      </c>
      <c r="U2123">
        <v>89.6</v>
      </c>
      <c r="V2123">
        <v>2.63</v>
      </c>
      <c r="W2123">
        <v>11.15</v>
      </c>
      <c r="X2123">
        <v>4.21</v>
      </c>
      <c r="Y2123">
        <v>2</v>
      </c>
      <c r="Z2123" t="s">
        <v>4250</v>
      </c>
      <c r="AA2123">
        <v>0</v>
      </c>
      <c r="AB2123">
        <v>4</v>
      </c>
      <c r="AC2123">
        <v>5.3689285714285706</v>
      </c>
      <c r="AE2123" t="s">
        <v>7949</v>
      </c>
      <c r="AH2123">
        <v>0</v>
      </c>
      <c r="AI2123">
        <v>0</v>
      </c>
    </row>
    <row r="2124" spans="2:35" x14ac:dyDescent="0.25">
      <c r="B2124">
        <v>17</v>
      </c>
      <c r="H2124">
        <v>4.5</v>
      </c>
      <c r="I2124" t="s">
        <v>22087</v>
      </c>
      <c r="J2124" t="s">
        <v>22089</v>
      </c>
      <c r="L2124" t="s">
        <v>22144</v>
      </c>
      <c r="M2124" t="s">
        <v>22212</v>
      </c>
      <c r="N2124" t="s">
        <v>23870</v>
      </c>
      <c r="O2124" t="s">
        <v>28150</v>
      </c>
      <c r="P2124">
        <v>6</v>
      </c>
      <c r="Q2124">
        <v>2</v>
      </c>
      <c r="R2124">
        <v>-3.84</v>
      </c>
      <c r="S2124">
        <v>-3.84</v>
      </c>
      <c r="T2124">
        <v>403.36</v>
      </c>
      <c r="U2124">
        <v>113.39</v>
      </c>
      <c r="V2124">
        <v>2.5</v>
      </c>
      <c r="W2124">
        <v>10.039999999999999</v>
      </c>
      <c r="X2124">
        <v>3.94</v>
      </c>
      <c r="Y2124">
        <v>2</v>
      </c>
      <c r="Z2124" t="s">
        <v>4250</v>
      </c>
      <c r="AA2124">
        <v>0</v>
      </c>
      <c r="AB2124">
        <v>4</v>
      </c>
      <c r="AC2124">
        <v>4.4106190476190479</v>
      </c>
      <c r="AE2124" t="s">
        <v>7949</v>
      </c>
      <c r="AH2124">
        <v>0</v>
      </c>
      <c r="AI2124">
        <v>0</v>
      </c>
    </row>
    <row r="2125" spans="2:35" x14ac:dyDescent="0.25">
      <c r="B2125">
        <v>340</v>
      </c>
      <c r="H2125">
        <v>4.5</v>
      </c>
      <c r="I2125" t="s">
        <v>22087</v>
      </c>
      <c r="J2125" t="s">
        <v>22089</v>
      </c>
      <c r="L2125" t="s">
        <v>22144</v>
      </c>
      <c r="M2125" t="s">
        <v>22212</v>
      </c>
      <c r="N2125" t="s">
        <v>23999</v>
      </c>
      <c r="O2125" t="s">
        <v>28283</v>
      </c>
      <c r="P2125">
        <v>7</v>
      </c>
      <c r="Q2125">
        <v>3</v>
      </c>
      <c r="R2125">
        <v>-5.61</v>
      </c>
      <c r="S2125">
        <v>-3.63</v>
      </c>
      <c r="T2125">
        <v>381.31</v>
      </c>
      <c r="U2125">
        <v>122.72</v>
      </c>
      <c r="V2125">
        <v>1.42</v>
      </c>
      <c r="W2125">
        <v>5.47</v>
      </c>
      <c r="X2125">
        <v>3.94</v>
      </c>
      <c r="Y2125">
        <v>2</v>
      </c>
      <c r="Z2125" t="s">
        <v>4250</v>
      </c>
      <c r="AA2125">
        <v>0</v>
      </c>
      <c r="AB2125">
        <v>4</v>
      </c>
      <c r="AC2125">
        <v>4.0144523809523811</v>
      </c>
      <c r="AE2125" t="s">
        <v>7951</v>
      </c>
      <c r="AH2125">
        <v>0</v>
      </c>
      <c r="AI2125">
        <v>0</v>
      </c>
    </row>
    <row r="2126" spans="2:35" x14ac:dyDescent="0.25">
      <c r="B2126">
        <v>100</v>
      </c>
      <c r="H2126">
        <v>4.5</v>
      </c>
      <c r="I2126" t="s">
        <v>22087</v>
      </c>
      <c r="J2126" t="s">
        <v>22089</v>
      </c>
      <c r="L2126" t="s">
        <v>22144</v>
      </c>
      <c r="M2126" t="s">
        <v>22212</v>
      </c>
      <c r="N2126" t="s">
        <v>24000</v>
      </c>
      <c r="O2126" t="s">
        <v>28284</v>
      </c>
      <c r="P2126">
        <v>7</v>
      </c>
      <c r="Q2126">
        <v>2</v>
      </c>
      <c r="R2126">
        <v>-2.74</v>
      </c>
      <c r="S2126">
        <v>-2.73</v>
      </c>
      <c r="T2126">
        <v>395.34</v>
      </c>
      <c r="U2126">
        <v>111.72</v>
      </c>
      <c r="V2126">
        <v>1.72</v>
      </c>
      <c r="W2126">
        <v>8.94</v>
      </c>
      <c r="X2126">
        <v>3.94</v>
      </c>
      <c r="Y2126">
        <v>2</v>
      </c>
      <c r="Z2126" t="s">
        <v>4250</v>
      </c>
      <c r="AA2126">
        <v>0</v>
      </c>
      <c r="AB2126">
        <v>5</v>
      </c>
      <c r="AC2126">
        <v>4.5235714285714286</v>
      </c>
      <c r="AE2126" t="s">
        <v>7949</v>
      </c>
      <c r="AH2126">
        <v>0</v>
      </c>
      <c r="AI2126">
        <v>0</v>
      </c>
    </row>
    <row r="2127" spans="2:35" x14ac:dyDescent="0.25">
      <c r="B2127">
        <v>940</v>
      </c>
      <c r="H2127">
        <v>4.5</v>
      </c>
      <c r="I2127" t="s">
        <v>22087</v>
      </c>
      <c r="J2127" t="s">
        <v>22089</v>
      </c>
      <c r="L2127" t="s">
        <v>22144</v>
      </c>
      <c r="M2127" t="s">
        <v>22212</v>
      </c>
      <c r="N2127" t="s">
        <v>24001</v>
      </c>
      <c r="O2127" t="s">
        <v>28285</v>
      </c>
      <c r="P2127">
        <v>6</v>
      </c>
      <c r="Q2127">
        <v>2</v>
      </c>
      <c r="R2127">
        <v>-3.75</v>
      </c>
      <c r="S2127">
        <v>-3.75</v>
      </c>
      <c r="T2127">
        <v>384.38</v>
      </c>
      <c r="U2127">
        <v>89.6</v>
      </c>
      <c r="V2127">
        <v>2.69</v>
      </c>
      <c r="W2127">
        <v>10.29</v>
      </c>
      <c r="X2127">
        <v>3.94</v>
      </c>
      <c r="Y2127">
        <v>2</v>
      </c>
      <c r="Z2127" t="s">
        <v>4250</v>
      </c>
      <c r="AA2127">
        <v>0</v>
      </c>
      <c r="AB2127">
        <v>4</v>
      </c>
      <c r="AC2127">
        <v>5.3258571428571431</v>
      </c>
      <c r="AE2127" t="s">
        <v>7949</v>
      </c>
      <c r="AH2127">
        <v>0</v>
      </c>
      <c r="AI2127">
        <v>0</v>
      </c>
    </row>
    <row r="2128" spans="2:35" x14ac:dyDescent="0.25">
      <c r="B2128">
        <v>700</v>
      </c>
      <c r="H2128">
        <v>4.5</v>
      </c>
      <c r="I2128" t="s">
        <v>22087</v>
      </c>
      <c r="J2128" t="s">
        <v>22089</v>
      </c>
      <c r="L2128" t="s">
        <v>22144</v>
      </c>
      <c r="M2128" t="s">
        <v>22212</v>
      </c>
      <c r="N2128" t="s">
        <v>24002</v>
      </c>
      <c r="O2128" t="s">
        <v>28286</v>
      </c>
      <c r="P2128">
        <v>6</v>
      </c>
      <c r="Q2128">
        <v>2</v>
      </c>
      <c r="R2128">
        <v>-2.86</v>
      </c>
      <c r="S2128">
        <v>-2.85</v>
      </c>
      <c r="T2128">
        <v>384.38</v>
      </c>
      <c r="U2128">
        <v>89.6</v>
      </c>
      <c r="V2128">
        <v>2.69</v>
      </c>
      <c r="W2128">
        <v>10.130000000000001</v>
      </c>
      <c r="X2128">
        <v>3.94</v>
      </c>
      <c r="Y2128">
        <v>2</v>
      </c>
      <c r="Z2128" t="s">
        <v>4250</v>
      </c>
      <c r="AA2128">
        <v>0</v>
      </c>
      <c r="AB2128">
        <v>4</v>
      </c>
      <c r="AC2128">
        <v>5.3258571428571431</v>
      </c>
      <c r="AE2128" t="s">
        <v>7949</v>
      </c>
      <c r="AH2128">
        <v>0</v>
      </c>
      <c r="AI2128">
        <v>0</v>
      </c>
    </row>
    <row r="2129" spans="2:35" x14ac:dyDescent="0.25">
      <c r="B2129">
        <v>290</v>
      </c>
      <c r="H2129">
        <v>4.5</v>
      </c>
      <c r="I2129" t="s">
        <v>22087</v>
      </c>
      <c r="J2129" t="s">
        <v>22089</v>
      </c>
      <c r="L2129" t="s">
        <v>22144</v>
      </c>
      <c r="M2129" t="s">
        <v>22212</v>
      </c>
      <c r="N2129" t="s">
        <v>24003</v>
      </c>
      <c r="O2129" t="s">
        <v>28287</v>
      </c>
      <c r="P2129">
        <v>6</v>
      </c>
      <c r="Q2129">
        <v>2</v>
      </c>
      <c r="R2129">
        <v>-4.3</v>
      </c>
      <c r="S2129">
        <v>-4.3</v>
      </c>
      <c r="T2129">
        <v>367.33</v>
      </c>
      <c r="U2129">
        <v>94.53</v>
      </c>
      <c r="V2129">
        <v>1.66</v>
      </c>
      <c r="W2129">
        <v>10.98</v>
      </c>
      <c r="X2129">
        <v>3.95</v>
      </c>
      <c r="Y2129">
        <v>2</v>
      </c>
      <c r="Z2129" t="s">
        <v>4250</v>
      </c>
      <c r="AA2129">
        <v>0</v>
      </c>
      <c r="AB2129">
        <v>4</v>
      </c>
      <c r="AC2129">
        <v>5.2966428571428574</v>
      </c>
      <c r="AE2129" t="s">
        <v>7949</v>
      </c>
      <c r="AH2129">
        <v>0</v>
      </c>
      <c r="AI2129">
        <v>0</v>
      </c>
    </row>
    <row r="2130" spans="2:35" x14ac:dyDescent="0.25">
      <c r="B2130">
        <v>1200</v>
      </c>
      <c r="H2130">
        <v>4.5</v>
      </c>
      <c r="I2130" t="s">
        <v>22087</v>
      </c>
      <c r="J2130" t="s">
        <v>22089</v>
      </c>
      <c r="L2130" t="s">
        <v>22144</v>
      </c>
      <c r="M2130" t="s">
        <v>22212</v>
      </c>
      <c r="N2130" t="s">
        <v>24004</v>
      </c>
      <c r="O2130" t="s">
        <v>28288</v>
      </c>
      <c r="P2130">
        <v>8</v>
      </c>
      <c r="Q2130">
        <v>2</v>
      </c>
      <c r="R2130">
        <v>-3.75</v>
      </c>
      <c r="S2130">
        <v>-3.74</v>
      </c>
      <c r="T2130">
        <v>412.33</v>
      </c>
      <c r="U2130">
        <v>137.66999999999999</v>
      </c>
      <c r="V2130">
        <v>1.57</v>
      </c>
      <c r="W2130">
        <v>9.09</v>
      </c>
      <c r="X2130">
        <v>3.94</v>
      </c>
      <c r="Y2130">
        <v>2</v>
      </c>
      <c r="Z2130" t="s">
        <v>4250</v>
      </c>
      <c r="AA2130">
        <v>0</v>
      </c>
      <c r="AB2130">
        <v>5</v>
      </c>
      <c r="AC2130">
        <v>4.1262142857142861</v>
      </c>
      <c r="AE2130" t="s">
        <v>7949</v>
      </c>
      <c r="AH2130">
        <v>0</v>
      </c>
      <c r="AI2130">
        <v>0</v>
      </c>
    </row>
    <row r="2131" spans="2:35" x14ac:dyDescent="0.25">
      <c r="B2131">
        <v>8</v>
      </c>
      <c r="H2131">
        <v>4.5</v>
      </c>
      <c r="I2131" t="s">
        <v>22087</v>
      </c>
      <c r="J2131" t="s">
        <v>22089</v>
      </c>
      <c r="L2131" t="s">
        <v>22144</v>
      </c>
      <c r="M2131" t="s">
        <v>22212</v>
      </c>
      <c r="N2131" t="s">
        <v>24005</v>
      </c>
      <c r="O2131" t="s">
        <v>28289</v>
      </c>
      <c r="P2131">
        <v>6</v>
      </c>
      <c r="Q2131">
        <v>3</v>
      </c>
      <c r="R2131">
        <v>-1.29</v>
      </c>
      <c r="S2131">
        <v>-1.28</v>
      </c>
      <c r="T2131">
        <v>459.83</v>
      </c>
      <c r="U2131">
        <v>115.62</v>
      </c>
      <c r="V2131">
        <v>3.63</v>
      </c>
      <c r="W2131">
        <v>9.83</v>
      </c>
      <c r="X2131">
        <v>4.54</v>
      </c>
      <c r="Y2131">
        <v>2</v>
      </c>
      <c r="Z2131" t="s">
        <v>4250</v>
      </c>
      <c r="AA2131">
        <v>0</v>
      </c>
      <c r="AB2131">
        <v>3</v>
      </c>
      <c r="AC2131">
        <v>3.599595238095239</v>
      </c>
      <c r="AE2131" t="s">
        <v>7949</v>
      </c>
      <c r="AH2131">
        <v>0</v>
      </c>
      <c r="AI2131">
        <v>0</v>
      </c>
    </row>
    <row r="2132" spans="2:35" x14ac:dyDescent="0.25">
      <c r="B2132">
        <v>120</v>
      </c>
      <c r="H2132">
        <v>4.5</v>
      </c>
      <c r="I2132" t="s">
        <v>22087</v>
      </c>
      <c r="J2132" t="s">
        <v>22089</v>
      </c>
      <c r="L2132" t="s">
        <v>22144</v>
      </c>
      <c r="M2132" t="s">
        <v>22212</v>
      </c>
      <c r="N2132" t="s">
        <v>24006</v>
      </c>
      <c r="O2132" t="s">
        <v>28290</v>
      </c>
      <c r="P2132">
        <v>5</v>
      </c>
      <c r="Q2132">
        <v>2</v>
      </c>
      <c r="R2132">
        <v>-0.54</v>
      </c>
      <c r="S2132">
        <v>-0.53</v>
      </c>
      <c r="T2132">
        <v>480.8</v>
      </c>
      <c r="U2132">
        <v>89.6</v>
      </c>
      <c r="V2132">
        <v>4.38</v>
      </c>
      <c r="W2132">
        <v>8.9499999999999993</v>
      </c>
      <c r="X2132">
        <v>2.97</v>
      </c>
      <c r="Y2132">
        <v>2</v>
      </c>
      <c r="Z2132" t="s">
        <v>4250</v>
      </c>
      <c r="AA2132">
        <v>0</v>
      </c>
      <c r="AB2132">
        <v>3</v>
      </c>
      <c r="AC2132">
        <v>4.637142857142857</v>
      </c>
      <c r="AE2132" t="s">
        <v>7949</v>
      </c>
      <c r="AH2132">
        <v>0</v>
      </c>
      <c r="AI2132">
        <v>0</v>
      </c>
    </row>
    <row r="2133" spans="2:35" x14ac:dyDescent="0.25">
      <c r="B2133">
        <v>180</v>
      </c>
      <c r="H2133">
        <v>4.5</v>
      </c>
      <c r="I2133" t="s">
        <v>22087</v>
      </c>
      <c r="J2133" t="s">
        <v>22089</v>
      </c>
      <c r="L2133" t="s">
        <v>22144</v>
      </c>
      <c r="M2133" t="s">
        <v>22212</v>
      </c>
      <c r="N2133" t="s">
        <v>24007</v>
      </c>
      <c r="O2133" t="s">
        <v>28291</v>
      </c>
      <c r="P2133">
        <v>6</v>
      </c>
      <c r="Q2133">
        <v>2</v>
      </c>
      <c r="R2133">
        <v>-0.27</v>
      </c>
      <c r="S2133">
        <v>-0.26</v>
      </c>
      <c r="T2133">
        <v>487.28</v>
      </c>
      <c r="U2133">
        <v>98.83</v>
      </c>
      <c r="V2133">
        <v>3.48</v>
      </c>
      <c r="W2133">
        <v>9.19</v>
      </c>
      <c r="X2133">
        <v>2.97</v>
      </c>
      <c r="Y2133">
        <v>2</v>
      </c>
      <c r="Z2133" t="s">
        <v>4250</v>
      </c>
      <c r="AA2133">
        <v>0</v>
      </c>
      <c r="AB2133">
        <v>4</v>
      </c>
      <c r="AC2133">
        <v>4.2965238095238103</v>
      </c>
      <c r="AE2133" t="s">
        <v>7949</v>
      </c>
      <c r="AH2133">
        <v>0</v>
      </c>
      <c r="AI2133">
        <v>0</v>
      </c>
    </row>
    <row r="2134" spans="2:35" x14ac:dyDescent="0.25">
      <c r="B2134">
        <v>34</v>
      </c>
      <c r="H2134">
        <v>4.5</v>
      </c>
      <c r="I2134" t="s">
        <v>22087</v>
      </c>
      <c r="J2134" t="s">
        <v>22089</v>
      </c>
      <c r="L2134" t="s">
        <v>22144</v>
      </c>
      <c r="M2134" t="s">
        <v>22212</v>
      </c>
      <c r="N2134" t="s">
        <v>24008</v>
      </c>
      <c r="O2134" t="s">
        <v>28292</v>
      </c>
      <c r="P2134">
        <v>6</v>
      </c>
      <c r="Q2134">
        <v>2</v>
      </c>
      <c r="R2134">
        <v>-2.5499999999999998</v>
      </c>
      <c r="S2134">
        <v>-2.5499999999999998</v>
      </c>
      <c r="T2134">
        <v>403.36</v>
      </c>
      <c r="U2134">
        <v>113.39</v>
      </c>
      <c r="V2134">
        <v>2.58</v>
      </c>
      <c r="W2134">
        <v>10.01</v>
      </c>
      <c r="X2134">
        <v>2.97</v>
      </c>
      <c r="Y2134">
        <v>2</v>
      </c>
      <c r="Z2134" t="s">
        <v>4250</v>
      </c>
      <c r="AA2134">
        <v>0</v>
      </c>
      <c r="AB2134">
        <v>3</v>
      </c>
      <c r="AC2134">
        <v>4.4106190476190479</v>
      </c>
      <c r="AE2134" t="s">
        <v>7949</v>
      </c>
      <c r="AH2134">
        <v>0</v>
      </c>
      <c r="AI2134">
        <v>0</v>
      </c>
    </row>
    <row r="2135" spans="2:35" x14ac:dyDescent="0.25">
      <c r="B2135">
        <v>5200</v>
      </c>
      <c r="H2135">
        <v>4.5</v>
      </c>
      <c r="I2135" t="s">
        <v>22087</v>
      </c>
      <c r="J2135" t="s">
        <v>22089</v>
      </c>
      <c r="L2135" t="s">
        <v>22144</v>
      </c>
      <c r="M2135" t="s">
        <v>22212</v>
      </c>
      <c r="N2135" t="s">
        <v>24009</v>
      </c>
      <c r="O2135" t="s">
        <v>28293</v>
      </c>
      <c r="P2135">
        <v>6</v>
      </c>
      <c r="Q2135">
        <v>3</v>
      </c>
      <c r="R2135">
        <v>-3.21</v>
      </c>
      <c r="S2135">
        <v>-3.21</v>
      </c>
      <c r="T2135">
        <v>404.35</v>
      </c>
      <c r="U2135">
        <v>118.28</v>
      </c>
      <c r="V2135">
        <v>2.2000000000000002</v>
      </c>
      <c r="W2135">
        <v>10.26</v>
      </c>
      <c r="X2135">
        <v>4.12</v>
      </c>
      <c r="Y2135">
        <v>3</v>
      </c>
      <c r="Z2135" t="s">
        <v>4250</v>
      </c>
      <c r="AA2135">
        <v>0</v>
      </c>
      <c r="AB2135">
        <v>4</v>
      </c>
      <c r="AC2135">
        <v>3.9072142857142862</v>
      </c>
      <c r="AE2135" t="s">
        <v>7949</v>
      </c>
      <c r="AH2135">
        <v>0</v>
      </c>
      <c r="AI2135">
        <v>0</v>
      </c>
    </row>
    <row r="2136" spans="2:35" x14ac:dyDescent="0.25">
      <c r="B2136">
        <v>18</v>
      </c>
      <c r="H2136">
        <v>4.5</v>
      </c>
      <c r="I2136" t="s">
        <v>22087</v>
      </c>
      <c r="J2136" t="s">
        <v>22089</v>
      </c>
      <c r="L2136" t="s">
        <v>22144</v>
      </c>
      <c r="M2136" t="s">
        <v>22212</v>
      </c>
      <c r="N2136" t="s">
        <v>24010</v>
      </c>
      <c r="O2136" t="s">
        <v>28294</v>
      </c>
      <c r="P2136">
        <v>9</v>
      </c>
      <c r="Q2136">
        <v>3</v>
      </c>
      <c r="R2136">
        <v>-3.2</v>
      </c>
      <c r="S2136">
        <v>-3.19</v>
      </c>
      <c r="T2136">
        <v>454.41</v>
      </c>
      <c r="U2136">
        <v>146.97</v>
      </c>
      <c r="V2136">
        <v>1.32</v>
      </c>
      <c r="W2136">
        <v>8.6</v>
      </c>
      <c r="X2136">
        <v>3.94</v>
      </c>
      <c r="Y2136">
        <v>2</v>
      </c>
      <c r="Z2136" t="s">
        <v>4250</v>
      </c>
      <c r="AA2136">
        <v>0</v>
      </c>
      <c r="AB2136">
        <v>8</v>
      </c>
      <c r="AC2136">
        <v>3.492309523809523</v>
      </c>
      <c r="AE2136" t="s">
        <v>7949</v>
      </c>
      <c r="AH2136">
        <v>0</v>
      </c>
      <c r="AI2136">
        <v>0</v>
      </c>
    </row>
    <row r="2137" spans="2:35" x14ac:dyDescent="0.25">
      <c r="B2137">
        <v>130</v>
      </c>
      <c r="H2137">
        <v>4.5</v>
      </c>
      <c r="I2137" t="s">
        <v>22087</v>
      </c>
      <c r="J2137" t="s">
        <v>22089</v>
      </c>
      <c r="L2137" t="s">
        <v>22144</v>
      </c>
      <c r="M2137" t="s">
        <v>22212</v>
      </c>
      <c r="N2137" t="s">
        <v>24011</v>
      </c>
      <c r="O2137" t="s">
        <v>28295</v>
      </c>
      <c r="P2137">
        <v>5</v>
      </c>
      <c r="Q2137">
        <v>2</v>
      </c>
      <c r="R2137">
        <v>-2.3199999999999998</v>
      </c>
      <c r="S2137">
        <v>-2.31</v>
      </c>
      <c r="T2137">
        <v>392.38</v>
      </c>
      <c r="U2137">
        <v>89.6</v>
      </c>
      <c r="V2137">
        <v>2.88</v>
      </c>
      <c r="W2137">
        <v>10.79</v>
      </c>
      <c r="X2137">
        <v>4.2</v>
      </c>
      <c r="Y2137">
        <v>2</v>
      </c>
      <c r="Z2137" t="s">
        <v>4250</v>
      </c>
      <c r="AA2137">
        <v>0</v>
      </c>
      <c r="AB2137">
        <v>5</v>
      </c>
      <c r="AC2137">
        <v>5.2687142857142852</v>
      </c>
      <c r="AE2137" t="s">
        <v>7949</v>
      </c>
      <c r="AH2137">
        <v>0</v>
      </c>
      <c r="AI2137">
        <v>0</v>
      </c>
    </row>
    <row r="2138" spans="2:35" x14ac:dyDescent="0.25">
      <c r="B2138">
        <v>12</v>
      </c>
      <c r="H2138">
        <v>4.5</v>
      </c>
      <c r="I2138" t="s">
        <v>22087</v>
      </c>
      <c r="J2138" t="s">
        <v>22089</v>
      </c>
      <c r="L2138" t="s">
        <v>22144</v>
      </c>
      <c r="M2138" t="s">
        <v>22212</v>
      </c>
      <c r="N2138" t="s">
        <v>24012</v>
      </c>
      <c r="O2138" t="s">
        <v>28296</v>
      </c>
      <c r="P2138">
        <v>6</v>
      </c>
      <c r="Q2138">
        <v>3</v>
      </c>
      <c r="R2138">
        <v>-3.38</v>
      </c>
      <c r="S2138">
        <v>-3.38</v>
      </c>
      <c r="T2138">
        <v>413.79</v>
      </c>
      <c r="U2138">
        <v>115.62</v>
      </c>
      <c r="V2138">
        <v>2.56</v>
      </c>
      <c r="W2138">
        <v>9.83</v>
      </c>
      <c r="X2138">
        <v>4.09</v>
      </c>
      <c r="Y2138">
        <v>2</v>
      </c>
      <c r="Z2138" t="s">
        <v>4250</v>
      </c>
      <c r="AA2138">
        <v>0</v>
      </c>
      <c r="AB2138">
        <v>4</v>
      </c>
      <c r="AC2138">
        <v>3.9284523809523808</v>
      </c>
      <c r="AE2138" t="s">
        <v>7949</v>
      </c>
      <c r="AH2138">
        <v>0</v>
      </c>
      <c r="AI2138">
        <v>0</v>
      </c>
    </row>
    <row r="2139" spans="2:35" x14ac:dyDescent="0.25">
      <c r="B2139">
        <v>66</v>
      </c>
      <c r="H2139">
        <v>4.5</v>
      </c>
      <c r="I2139" t="s">
        <v>22087</v>
      </c>
      <c r="J2139" t="s">
        <v>22089</v>
      </c>
      <c r="L2139" t="s">
        <v>22144</v>
      </c>
      <c r="M2139" t="s">
        <v>22212</v>
      </c>
      <c r="N2139" t="s">
        <v>24013</v>
      </c>
      <c r="O2139" t="s">
        <v>28297</v>
      </c>
      <c r="P2139">
        <v>6</v>
      </c>
      <c r="Q2139">
        <v>2</v>
      </c>
      <c r="R2139">
        <v>-2.5299999999999998</v>
      </c>
      <c r="S2139">
        <v>-2.5099999999999998</v>
      </c>
      <c r="T2139">
        <v>428.8</v>
      </c>
      <c r="U2139">
        <v>98.83</v>
      </c>
      <c r="V2139">
        <v>2.98</v>
      </c>
      <c r="W2139">
        <v>9.0399999999999991</v>
      </c>
      <c r="X2139">
        <v>3.94</v>
      </c>
      <c r="Y2139">
        <v>2</v>
      </c>
      <c r="Z2139" t="s">
        <v>4250</v>
      </c>
      <c r="AA2139">
        <v>0</v>
      </c>
      <c r="AB2139">
        <v>5</v>
      </c>
      <c r="AC2139">
        <v>4.7142380952380956</v>
      </c>
      <c r="AE2139" t="s">
        <v>7949</v>
      </c>
      <c r="AH2139">
        <v>0</v>
      </c>
      <c r="AI2139">
        <v>0</v>
      </c>
    </row>
    <row r="2140" spans="2:35" x14ac:dyDescent="0.25">
      <c r="B2140">
        <v>8500</v>
      </c>
      <c r="H2140">
        <v>4.5</v>
      </c>
      <c r="I2140" t="s">
        <v>22087</v>
      </c>
      <c r="J2140" t="s">
        <v>22089</v>
      </c>
      <c r="L2140" t="s">
        <v>22144</v>
      </c>
      <c r="M2140" t="s">
        <v>22212</v>
      </c>
      <c r="N2140" t="s">
        <v>24014</v>
      </c>
      <c r="O2140" t="s">
        <v>28298</v>
      </c>
      <c r="P2140">
        <v>5</v>
      </c>
      <c r="Q2140">
        <v>3</v>
      </c>
      <c r="R2140">
        <v>-3.9</v>
      </c>
      <c r="S2140">
        <v>-3.9</v>
      </c>
      <c r="T2140">
        <v>380.33</v>
      </c>
      <c r="U2140">
        <v>109.57</v>
      </c>
      <c r="V2140">
        <v>1.61</v>
      </c>
      <c r="W2140">
        <v>10.08</v>
      </c>
      <c r="X2140">
        <v>3.96</v>
      </c>
      <c r="Y2140">
        <v>2</v>
      </c>
      <c r="Z2140" t="s">
        <v>4250</v>
      </c>
      <c r="AA2140">
        <v>0</v>
      </c>
      <c r="AB2140">
        <v>4</v>
      </c>
      <c r="AC2140">
        <v>4.3691190476190478</v>
      </c>
      <c r="AE2140" t="s">
        <v>7949</v>
      </c>
      <c r="AH2140">
        <v>0</v>
      </c>
      <c r="AI2140">
        <v>0</v>
      </c>
    </row>
    <row r="2141" spans="2:35" x14ac:dyDescent="0.25">
      <c r="B2141">
        <v>680</v>
      </c>
      <c r="H2141">
        <v>4.5</v>
      </c>
      <c r="I2141" t="s">
        <v>22087</v>
      </c>
      <c r="J2141" t="s">
        <v>22089</v>
      </c>
      <c r="L2141" t="s">
        <v>22144</v>
      </c>
      <c r="M2141" t="s">
        <v>22212</v>
      </c>
      <c r="N2141" t="s">
        <v>24015</v>
      </c>
      <c r="O2141" t="s">
        <v>28299</v>
      </c>
      <c r="P2141">
        <v>6</v>
      </c>
      <c r="Q2141">
        <v>2</v>
      </c>
      <c r="R2141">
        <v>-3.45</v>
      </c>
      <c r="S2141">
        <v>-3.45</v>
      </c>
      <c r="T2141">
        <v>403.36</v>
      </c>
      <c r="U2141">
        <v>94.01</v>
      </c>
      <c r="V2141">
        <v>2.57</v>
      </c>
      <c r="W2141">
        <v>11</v>
      </c>
      <c r="X2141">
        <v>3.95</v>
      </c>
      <c r="Y2141">
        <v>3</v>
      </c>
      <c r="Z2141" t="s">
        <v>4250</v>
      </c>
      <c r="AA2141">
        <v>0</v>
      </c>
      <c r="AB2141">
        <v>4</v>
      </c>
      <c r="AC2141">
        <v>5.0566190476190478</v>
      </c>
      <c r="AE2141" t="s">
        <v>7949</v>
      </c>
      <c r="AH2141">
        <v>0</v>
      </c>
      <c r="AI2141">
        <v>0</v>
      </c>
    </row>
    <row r="2142" spans="2:35" x14ac:dyDescent="0.25">
      <c r="B2142">
        <v>1</v>
      </c>
      <c r="H2142">
        <v>4.5</v>
      </c>
      <c r="I2142" t="s">
        <v>22087</v>
      </c>
      <c r="J2142" t="s">
        <v>22089</v>
      </c>
      <c r="L2142" t="s">
        <v>22144</v>
      </c>
      <c r="M2142" t="s">
        <v>22212</v>
      </c>
      <c r="N2142" t="s">
        <v>24016</v>
      </c>
      <c r="O2142" t="s">
        <v>28300</v>
      </c>
      <c r="P2142">
        <v>7</v>
      </c>
      <c r="Q2142">
        <v>2</v>
      </c>
      <c r="R2142">
        <v>-2.0099999999999998</v>
      </c>
      <c r="S2142">
        <v>-2</v>
      </c>
      <c r="T2142">
        <v>433.39</v>
      </c>
      <c r="U2142">
        <v>111.72</v>
      </c>
      <c r="V2142">
        <v>2.12</v>
      </c>
      <c r="W2142">
        <v>8.82</v>
      </c>
      <c r="X2142">
        <v>3.94</v>
      </c>
      <c r="Y2142">
        <v>2</v>
      </c>
      <c r="Z2142" t="s">
        <v>4250</v>
      </c>
      <c r="AA2142">
        <v>0</v>
      </c>
      <c r="AB2142">
        <v>6</v>
      </c>
      <c r="AC2142">
        <v>4.2517857142857141</v>
      </c>
      <c r="AE2142" t="s">
        <v>7949</v>
      </c>
      <c r="AH2142">
        <v>0</v>
      </c>
      <c r="AI2142">
        <v>0</v>
      </c>
    </row>
    <row r="2143" spans="2:35" x14ac:dyDescent="0.25">
      <c r="B2143">
        <v>8</v>
      </c>
      <c r="H2143">
        <v>4.5</v>
      </c>
      <c r="I2143" t="s">
        <v>22087</v>
      </c>
      <c r="J2143" t="s">
        <v>22089</v>
      </c>
      <c r="L2143" t="s">
        <v>22144</v>
      </c>
      <c r="M2143" t="s">
        <v>22212</v>
      </c>
      <c r="N2143" t="s">
        <v>24017</v>
      </c>
      <c r="O2143" t="s">
        <v>28301</v>
      </c>
      <c r="P2143">
        <v>6</v>
      </c>
      <c r="Q2143">
        <v>3</v>
      </c>
      <c r="R2143">
        <v>-3.12</v>
      </c>
      <c r="S2143">
        <v>-3.11</v>
      </c>
      <c r="T2143">
        <v>458.24</v>
      </c>
      <c r="U2143">
        <v>115.62</v>
      </c>
      <c r="V2143">
        <v>2.67</v>
      </c>
      <c r="W2143">
        <v>9.7899999999999991</v>
      </c>
      <c r="X2143">
        <v>4.0199999999999996</v>
      </c>
      <c r="Y2143">
        <v>2</v>
      </c>
      <c r="Z2143" t="s">
        <v>4250</v>
      </c>
      <c r="AA2143">
        <v>0</v>
      </c>
      <c r="AB2143">
        <v>4</v>
      </c>
      <c r="AC2143">
        <v>3.6109523809523809</v>
      </c>
      <c r="AE2143" t="s">
        <v>7949</v>
      </c>
      <c r="AH2143">
        <v>0</v>
      </c>
      <c r="AI2143">
        <v>0</v>
      </c>
    </row>
    <row r="2144" spans="2:35" x14ac:dyDescent="0.25">
      <c r="B2144">
        <v>1200</v>
      </c>
      <c r="H2144">
        <v>4.5</v>
      </c>
      <c r="I2144" t="s">
        <v>22087</v>
      </c>
      <c r="J2144" t="s">
        <v>22089</v>
      </c>
      <c r="L2144" t="s">
        <v>22144</v>
      </c>
      <c r="M2144" t="s">
        <v>22212</v>
      </c>
      <c r="N2144" t="s">
        <v>24018</v>
      </c>
      <c r="O2144" t="s">
        <v>28302</v>
      </c>
      <c r="P2144">
        <v>6</v>
      </c>
      <c r="Q2144">
        <v>2</v>
      </c>
      <c r="R2144">
        <v>-2.92</v>
      </c>
      <c r="S2144">
        <v>-2.92</v>
      </c>
      <c r="T2144">
        <v>381.36</v>
      </c>
      <c r="U2144">
        <v>94.53</v>
      </c>
      <c r="V2144">
        <v>2.14</v>
      </c>
      <c r="W2144">
        <v>11.48</v>
      </c>
      <c r="X2144">
        <v>4.54</v>
      </c>
      <c r="Y2144">
        <v>2</v>
      </c>
      <c r="Z2144" t="s">
        <v>4250</v>
      </c>
      <c r="AA2144">
        <v>0</v>
      </c>
      <c r="AB2144">
        <v>5</v>
      </c>
      <c r="AC2144">
        <v>5.1964285714285712</v>
      </c>
      <c r="AE2144" t="s">
        <v>7949</v>
      </c>
      <c r="AH2144">
        <v>0</v>
      </c>
      <c r="AI2144">
        <v>0</v>
      </c>
    </row>
    <row r="2145" spans="2:35" x14ac:dyDescent="0.25">
      <c r="B2145">
        <v>3</v>
      </c>
      <c r="H2145">
        <v>4.5</v>
      </c>
      <c r="I2145" t="s">
        <v>22087</v>
      </c>
      <c r="J2145" t="s">
        <v>22089</v>
      </c>
      <c r="L2145" t="s">
        <v>22144</v>
      </c>
      <c r="M2145" t="s">
        <v>22212</v>
      </c>
      <c r="N2145" t="s">
        <v>24019</v>
      </c>
      <c r="O2145" t="s">
        <v>28303</v>
      </c>
      <c r="P2145">
        <v>7</v>
      </c>
      <c r="Q2145">
        <v>2</v>
      </c>
      <c r="R2145">
        <v>-2.09</v>
      </c>
      <c r="S2145">
        <v>-2.0699999999999998</v>
      </c>
      <c r="T2145">
        <v>419.36</v>
      </c>
      <c r="U2145">
        <v>111.72</v>
      </c>
      <c r="V2145">
        <v>1.73</v>
      </c>
      <c r="W2145">
        <v>8.82</v>
      </c>
      <c r="X2145">
        <v>3.94</v>
      </c>
      <c r="Y2145">
        <v>2</v>
      </c>
      <c r="Z2145" t="s">
        <v>4250</v>
      </c>
      <c r="AA2145">
        <v>0</v>
      </c>
      <c r="AB2145">
        <v>6</v>
      </c>
      <c r="AC2145">
        <v>4.3519999999999994</v>
      </c>
      <c r="AE2145" t="s">
        <v>7949</v>
      </c>
      <c r="AH2145">
        <v>0</v>
      </c>
      <c r="AI2145">
        <v>0</v>
      </c>
    </row>
    <row r="2146" spans="2:35" x14ac:dyDescent="0.25">
      <c r="B2146">
        <v>260</v>
      </c>
      <c r="H2146">
        <v>4.5</v>
      </c>
      <c r="I2146" t="s">
        <v>22087</v>
      </c>
      <c r="J2146" t="s">
        <v>22089</v>
      </c>
      <c r="L2146" t="s">
        <v>22144</v>
      </c>
      <c r="M2146" t="s">
        <v>22212</v>
      </c>
      <c r="N2146" t="s">
        <v>24020</v>
      </c>
      <c r="O2146" t="s">
        <v>28304</v>
      </c>
      <c r="P2146">
        <v>7</v>
      </c>
      <c r="Q2146">
        <v>3</v>
      </c>
      <c r="R2146">
        <v>-4.7300000000000004</v>
      </c>
      <c r="S2146">
        <v>-4.7300000000000004</v>
      </c>
      <c r="T2146">
        <v>383.33</v>
      </c>
      <c r="U2146">
        <v>128.76</v>
      </c>
      <c r="V2146">
        <v>1.8</v>
      </c>
      <c r="W2146">
        <v>9.84</v>
      </c>
      <c r="X2146">
        <v>3.94</v>
      </c>
      <c r="Y2146">
        <v>2</v>
      </c>
      <c r="Z2146" t="s">
        <v>4250</v>
      </c>
      <c r="AA2146">
        <v>0</v>
      </c>
      <c r="AB2146">
        <v>4</v>
      </c>
      <c r="AC2146">
        <v>4.0000238095238094</v>
      </c>
      <c r="AE2146" t="s">
        <v>7949</v>
      </c>
      <c r="AH2146">
        <v>0</v>
      </c>
      <c r="AI2146">
        <v>0</v>
      </c>
    </row>
    <row r="2147" spans="2:35" x14ac:dyDescent="0.25">
      <c r="B2147">
        <v>12</v>
      </c>
      <c r="H2147">
        <v>4.5</v>
      </c>
      <c r="I2147" t="s">
        <v>22087</v>
      </c>
      <c r="J2147" t="s">
        <v>22089</v>
      </c>
      <c r="L2147" t="s">
        <v>22144</v>
      </c>
      <c r="M2147" t="s">
        <v>22212</v>
      </c>
      <c r="N2147" t="s">
        <v>24021</v>
      </c>
      <c r="O2147" t="s">
        <v>28305</v>
      </c>
      <c r="P2147">
        <v>6</v>
      </c>
      <c r="Q2147">
        <v>3</v>
      </c>
      <c r="R2147">
        <v>-4.8</v>
      </c>
      <c r="S2147">
        <v>-1.68</v>
      </c>
      <c r="T2147">
        <v>414.77</v>
      </c>
      <c r="U2147">
        <v>109.83</v>
      </c>
      <c r="V2147">
        <v>2.68</v>
      </c>
      <c r="W2147">
        <v>3.35</v>
      </c>
      <c r="X2147">
        <v>4.21</v>
      </c>
      <c r="Y2147">
        <v>2</v>
      </c>
      <c r="Z2147" t="s">
        <v>4250</v>
      </c>
      <c r="AA2147">
        <v>0</v>
      </c>
      <c r="AB2147">
        <v>4</v>
      </c>
      <c r="AC2147">
        <v>4.1144523809523816</v>
      </c>
      <c r="AE2147" t="s">
        <v>7951</v>
      </c>
      <c r="AH2147">
        <v>0</v>
      </c>
      <c r="AI2147">
        <v>0</v>
      </c>
    </row>
    <row r="2148" spans="2:35" x14ac:dyDescent="0.25">
      <c r="B2148">
        <v>340</v>
      </c>
      <c r="H2148">
        <v>4.5</v>
      </c>
      <c r="I2148" t="s">
        <v>22087</v>
      </c>
      <c r="J2148" t="s">
        <v>22089</v>
      </c>
      <c r="L2148" t="s">
        <v>22144</v>
      </c>
      <c r="M2148" t="s">
        <v>22212</v>
      </c>
      <c r="N2148" t="s">
        <v>24022</v>
      </c>
      <c r="O2148" t="s">
        <v>28306</v>
      </c>
      <c r="P2148">
        <v>7</v>
      </c>
      <c r="Q2148">
        <v>2</v>
      </c>
      <c r="R2148">
        <v>-1.88</v>
      </c>
      <c r="S2148">
        <v>-1.87</v>
      </c>
      <c r="T2148">
        <v>423.4</v>
      </c>
      <c r="U2148">
        <v>111.72</v>
      </c>
      <c r="V2148">
        <v>2.5</v>
      </c>
      <c r="W2148">
        <v>8.85</v>
      </c>
      <c r="X2148">
        <v>3.94</v>
      </c>
      <c r="Y2148">
        <v>2</v>
      </c>
      <c r="Z2148" t="s">
        <v>4250</v>
      </c>
      <c r="AA2148">
        <v>0</v>
      </c>
      <c r="AB2148">
        <v>6</v>
      </c>
      <c r="AC2148">
        <v>4.323142857142857</v>
      </c>
      <c r="AE2148" t="s">
        <v>7949</v>
      </c>
      <c r="AH2148">
        <v>0</v>
      </c>
      <c r="AI2148">
        <v>0</v>
      </c>
    </row>
    <row r="2149" spans="2:35" x14ac:dyDescent="0.25">
      <c r="B2149">
        <v>49</v>
      </c>
      <c r="H2149">
        <v>4.5</v>
      </c>
      <c r="I2149" t="s">
        <v>22087</v>
      </c>
      <c r="J2149" t="s">
        <v>22089</v>
      </c>
      <c r="L2149" t="s">
        <v>22144</v>
      </c>
      <c r="M2149" t="s">
        <v>22212</v>
      </c>
      <c r="N2149" t="s">
        <v>24023</v>
      </c>
      <c r="O2149" t="s">
        <v>28307</v>
      </c>
      <c r="P2149">
        <v>7</v>
      </c>
      <c r="Q2149">
        <v>2</v>
      </c>
      <c r="R2149">
        <v>-2.23</v>
      </c>
      <c r="S2149">
        <v>-2.2200000000000002</v>
      </c>
      <c r="T2149">
        <v>409.37</v>
      </c>
      <c r="U2149">
        <v>111.72</v>
      </c>
      <c r="V2149">
        <v>2.11</v>
      </c>
      <c r="W2149">
        <v>8.9700000000000006</v>
      </c>
      <c r="X2149">
        <v>3.94</v>
      </c>
      <c r="Y2149">
        <v>2</v>
      </c>
      <c r="Z2149" t="s">
        <v>4250</v>
      </c>
      <c r="AA2149">
        <v>0</v>
      </c>
      <c r="AB2149">
        <v>6</v>
      </c>
      <c r="AC2149">
        <v>4.4233571428571423</v>
      </c>
      <c r="AE2149" t="s">
        <v>7949</v>
      </c>
      <c r="AH2149">
        <v>0</v>
      </c>
      <c r="AI2149">
        <v>0</v>
      </c>
    </row>
    <row r="2150" spans="2:35" x14ac:dyDescent="0.25">
      <c r="B2150">
        <v>9</v>
      </c>
      <c r="H2150">
        <v>4.5</v>
      </c>
      <c r="I2150" t="s">
        <v>22087</v>
      </c>
      <c r="J2150" t="s">
        <v>22089</v>
      </c>
      <c r="L2150" t="s">
        <v>22144</v>
      </c>
      <c r="M2150" t="s">
        <v>22212</v>
      </c>
      <c r="N2150" t="s">
        <v>24024</v>
      </c>
      <c r="O2150" t="s">
        <v>28308</v>
      </c>
      <c r="P2150">
        <v>6</v>
      </c>
      <c r="Q2150">
        <v>2</v>
      </c>
      <c r="R2150">
        <v>-4.09</v>
      </c>
      <c r="S2150">
        <v>-2.99</v>
      </c>
      <c r="T2150">
        <v>474.48</v>
      </c>
      <c r="U2150">
        <v>93.09</v>
      </c>
      <c r="V2150">
        <v>4.04</v>
      </c>
      <c r="W2150">
        <v>11.8</v>
      </c>
      <c r="X2150">
        <v>8.5399999999999991</v>
      </c>
      <c r="Y2150">
        <v>3</v>
      </c>
      <c r="Z2150" t="s">
        <v>4250</v>
      </c>
      <c r="AA2150">
        <v>0</v>
      </c>
      <c r="AB2150">
        <v>6</v>
      </c>
      <c r="AC2150">
        <v>4.3092857142857151</v>
      </c>
      <c r="AE2150" t="s">
        <v>7952</v>
      </c>
      <c r="AH2150">
        <v>0</v>
      </c>
      <c r="AI2150">
        <v>0</v>
      </c>
    </row>
    <row r="2151" spans="2:35" x14ac:dyDescent="0.25">
      <c r="B2151">
        <v>210</v>
      </c>
      <c r="H2151">
        <v>4.5</v>
      </c>
      <c r="I2151" t="s">
        <v>22087</v>
      </c>
      <c r="J2151" t="s">
        <v>22089</v>
      </c>
      <c r="L2151" t="s">
        <v>22144</v>
      </c>
      <c r="M2151" t="s">
        <v>22212</v>
      </c>
      <c r="N2151" t="s">
        <v>24025</v>
      </c>
      <c r="O2151" t="s">
        <v>28309</v>
      </c>
      <c r="P2151">
        <v>7</v>
      </c>
      <c r="Q2151">
        <v>2</v>
      </c>
      <c r="R2151">
        <v>-3.06</v>
      </c>
      <c r="S2151">
        <v>-3.06</v>
      </c>
      <c r="T2151">
        <v>409.37</v>
      </c>
      <c r="U2151">
        <v>111.72</v>
      </c>
      <c r="V2151">
        <v>2.0299999999999998</v>
      </c>
      <c r="W2151">
        <v>9</v>
      </c>
      <c r="X2151">
        <v>3.94</v>
      </c>
      <c r="Y2151">
        <v>2</v>
      </c>
      <c r="Z2151" t="s">
        <v>4250</v>
      </c>
      <c r="AA2151">
        <v>0</v>
      </c>
      <c r="AB2151">
        <v>5</v>
      </c>
      <c r="AC2151">
        <v>4.4233571428571423</v>
      </c>
      <c r="AE2151" t="s">
        <v>7949</v>
      </c>
      <c r="AH2151">
        <v>0</v>
      </c>
      <c r="AI2151">
        <v>0</v>
      </c>
    </row>
    <row r="2152" spans="2:35" x14ac:dyDescent="0.25">
      <c r="B2152">
        <v>16</v>
      </c>
      <c r="H2152">
        <v>4.5</v>
      </c>
      <c r="I2152" t="s">
        <v>22087</v>
      </c>
      <c r="J2152" t="s">
        <v>22089</v>
      </c>
      <c r="L2152" t="s">
        <v>22144</v>
      </c>
      <c r="M2152" t="s">
        <v>22212</v>
      </c>
      <c r="N2152" t="s">
        <v>24026</v>
      </c>
      <c r="O2152" t="s">
        <v>28310</v>
      </c>
      <c r="P2152">
        <v>8</v>
      </c>
      <c r="Q2152">
        <v>3</v>
      </c>
      <c r="R2152">
        <v>-3.03</v>
      </c>
      <c r="S2152">
        <v>-3.02</v>
      </c>
      <c r="T2152">
        <v>410.36</v>
      </c>
      <c r="U2152">
        <v>137.74</v>
      </c>
      <c r="V2152">
        <v>1.31</v>
      </c>
      <c r="W2152">
        <v>8.69</v>
      </c>
      <c r="X2152">
        <v>3.94</v>
      </c>
      <c r="Y2152">
        <v>2</v>
      </c>
      <c r="Z2152" t="s">
        <v>4250</v>
      </c>
      <c r="AA2152">
        <v>0</v>
      </c>
      <c r="AB2152">
        <v>5</v>
      </c>
      <c r="AC2152">
        <v>3.8069523809523811</v>
      </c>
      <c r="AE2152" t="s">
        <v>7949</v>
      </c>
      <c r="AH2152">
        <v>0</v>
      </c>
      <c r="AI2152">
        <v>0</v>
      </c>
    </row>
    <row r="2153" spans="2:35" x14ac:dyDescent="0.25">
      <c r="B2153">
        <v>18</v>
      </c>
      <c r="H2153">
        <v>4.5</v>
      </c>
      <c r="I2153" t="s">
        <v>22087</v>
      </c>
      <c r="J2153" t="s">
        <v>22089</v>
      </c>
      <c r="L2153" t="s">
        <v>22144</v>
      </c>
      <c r="M2153" t="s">
        <v>22212</v>
      </c>
      <c r="N2153" t="s">
        <v>24027</v>
      </c>
      <c r="O2153" t="s">
        <v>28311</v>
      </c>
      <c r="P2153">
        <v>6</v>
      </c>
      <c r="Q2153">
        <v>2</v>
      </c>
      <c r="R2153">
        <v>-2.89</v>
      </c>
      <c r="S2153">
        <v>-2.89</v>
      </c>
      <c r="T2153">
        <v>444.36</v>
      </c>
      <c r="U2153">
        <v>98.83</v>
      </c>
      <c r="V2153">
        <v>3.23</v>
      </c>
      <c r="W2153">
        <v>10.24</v>
      </c>
      <c r="X2153">
        <v>4.12</v>
      </c>
      <c r="Y2153">
        <v>2</v>
      </c>
      <c r="Z2153" t="s">
        <v>4250</v>
      </c>
      <c r="AA2153">
        <v>0</v>
      </c>
      <c r="AB2153">
        <v>6</v>
      </c>
      <c r="AC2153">
        <v>4.6030952380952366</v>
      </c>
      <c r="AE2153" t="s">
        <v>7949</v>
      </c>
      <c r="AH2153">
        <v>0</v>
      </c>
      <c r="AI2153">
        <v>0</v>
      </c>
    </row>
    <row r="2154" spans="2:35" x14ac:dyDescent="0.25">
      <c r="B2154">
        <v>29</v>
      </c>
      <c r="H2154">
        <v>4.5</v>
      </c>
      <c r="I2154" t="s">
        <v>22087</v>
      </c>
      <c r="J2154" t="s">
        <v>22089</v>
      </c>
      <c r="L2154" t="s">
        <v>22144</v>
      </c>
      <c r="M2154" t="s">
        <v>22212</v>
      </c>
      <c r="N2154" t="s">
        <v>24028</v>
      </c>
      <c r="O2154" t="s">
        <v>28312</v>
      </c>
      <c r="P2154">
        <v>6</v>
      </c>
      <c r="Q2154">
        <v>2</v>
      </c>
      <c r="R2154">
        <v>-3.23</v>
      </c>
      <c r="S2154">
        <v>-3.22</v>
      </c>
      <c r="T2154">
        <v>426.37</v>
      </c>
      <c r="U2154">
        <v>98.83</v>
      </c>
      <c r="V2154">
        <v>2.94</v>
      </c>
      <c r="W2154">
        <v>10.18</v>
      </c>
      <c r="X2154">
        <v>4.2</v>
      </c>
      <c r="Y2154">
        <v>2</v>
      </c>
      <c r="Z2154" t="s">
        <v>4250</v>
      </c>
      <c r="AA2154">
        <v>0</v>
      </c>
      <c r="AB2154">
        <v>6</v>
      </c>
      <c r="AC2154">
        <v>4.7315952380952382</v>
      </c>
      <c r="AE2154" t="s">
        <v>7949</v>
      </c>
      <c r="AH2154">
        <v>0</v>
      </c>
      <c r="AI2154">
        <v>0</v>
      </c>
    </row>
    <row r="2155" spans="2:35" x14ac:dyDescent="0.25">
      <c r="B2155">
        <v>170</v>
      </c>
      <c r="H2155">
        <v>4.5</v>
      </c>
      <c r="I2155" t="s">
        <v>22087</v>
      </c>
      <c r="J2155" t="s">
        <v>22089</v>
      </c>
      <c r="L2155" t="s">
        <v>22144</v>
      </c>
      <c r="M2155" t="s">
        <v>22212</v>
      </c>
      <c r="N2155" t="s">
        <v>24029</v>
      </c>
      <c r="O2155" t="s">
        <v>28313</v>
      </c>
      <c r="P2155">
        <v>8</v>
      </c>
      <c r="Q2155">
        <v>2</v>
      </c>
      <c r="R2155">
        <v>-3.23</v>
      </c>
      <c r="S2155">
        <v>-3.23</v>
      </c>
      <c r="T2155">
        <v>453.42</v>
      </c>
      <c r="U2155">
        <v>120.95</v>
      </c>
      <c r="V2155">
        <v>2.0499999999999998</v>
      </c>
      <c r="W2155">
        <v>8.91</v>
      </c>
      <c r="X2155">
        <v>3.94</v>
      </c>
      <c r="Y2155">
        <v>2</v>
      </c>
      <c r="Z2155" t="s">
        <v>4250</v>
      </c>
      <c r="AA2155">
        <v>0</v>
      </c>
      <c r="AB2155">
        <v>8</v>
      </c>
      <c r="AC2155">
        <v>3.8327142857142862</v>
      </c>
      <c r="AE2155" t="s">
        <v>7949</v>
      </c>
      <c r="AH2155">
        <v>0</v>
      </c>
      <c r="AI2155">
        <v>0</v>
      </c>
    </row>
    <row r="2156" spans="2:35" x14ac:dyDescent="0.25">
      <c r="B2156">
        <v>920</v>
      </c>
      <c r="H2156">
        <v>4.5</v>
      </c>
      <c r="I2156" t="s">
        <v>22087</v>
      </c>
      <c r="J2156" t="s">
        <v>22089</v>
      </c>
      <c r="L2156" t="s">
        <v>22144</v>
      </c>
      <c r="M2156" t="s">
        <v>22212</v>
      </c>
      <c r="N2156" t="s">
        <v>24030</v>
      </c>
      <c r="O2156" t="s">
        <v>28314</v>
      </c>
      <c r="P2156">
        <v>7</v>
      </c>
      <c r="Q2156">
        <v>2</v>
      </c>
      <c r="R2156">
        <v>-2.41</v>
      </c>
      <c r="S2156">
        <v>-2.41</v>
      </c>
      <c r="T2156">
        <v>424.38</v>
      </c>
      <c r="U2156">
        <v>108.06</v>
      </c>
      <c r="V2156">
        <v>2.34</v>
      </c>
      <c r="W2156">
        <v>9.39</v>
      </c>
      <c r="X2156">
        <v>4.2</v>
      </c>
      <c r="Y2156">
        <v>2</v>
      </c>
      <c r="Z2156" t="s">
        <v>4250</v>
      </c>
      <c r="AA2156">
        <v>0</v>
      </c>
      <c r="AB2156">
        <v>6</v>
      </c>
      <c r="AC2156">
        <v>4.4381428571428572</v>
      </c>
      <c r="AE2156" t="s">
        <v>7949</v>
      </c>
      <c r="AH2156">
        <v>0</v>
      </c>
      <c r="AI2156">
        <v>0</v>
      </c>
    </row>
    <row r="2157" spans="2:35" x14ac:dyDescent="0.25">
      <c r="B2157">
        <v>340</v>
      </c>
      <c r="H2157">
        <v>4.5</v>
      </c>
      <c r="I2157" t="s">
        <v>22087</v>
      </c>
      <c r="J2157" t="s">
        <v>22089</v>
      </c>
      <c r="L2157" t="s">
        <v>22144</v>
      </c>
      <c r="M2157" t="s">
        <v>22212</v>
      </c>
      <c r="N2157" t="s">
        <v>24031</v>
      </c>
      <c r="O2157" t="s">
        <v>28315</v>
      </c>
      <c r="P2157">
        <v>7</v>
      </c>
      <c r="Q2157">
        <v>2</v>
      </c>
      <c r="R2157">
        <v>-3.48</v>
      </c>
      <c r="S2157">
        <v>-3.48</v>
      </c>
      <c r="T2157">
        <v>438.41</v>
      </c>
      <c r="U2157">
        <v>108.06</v>
      </c>
      <c r="V2157">
        <v>2.35</v>
      </c>
      <c r="W2157">
        <v>10.19</v>
      </c>
      <c r="X2157">
        <v>4.2</v>
      </c>
      <c r="Y2157">
        <v>2</v>
      </c>
      <c r="Z2157" t="s">
        <v>4250</v>
      </c>
      <c r="AA2157">
        <v>0</v>
      </c>
      <c r="AB2157">
        <v>8</v>
      </c>
      <c r="AC2157">
        <v>4.3379285714285709</v>
      </c>
      <c r="AE2157" t="s">
        <v>7949</v>
      </c>
      <c r="AH2157">
        <v>0</v>
      </c>
      <c r="AI2157">
        <v>0</v>
      </c>
    </row>
    <row r="2158" spans="2:35" x14ac:dyDescent="0.25">
      <c r="B2158">
        <v>340</v>
      </c>
      <c r="H2158">
        <v>4.5</v>
      </c>
      <c r="I2158" t="s">
        <v>22087</v>
      </c>
      <c r="J2158" t="s">
        <v>22089</v>
      </c>
      <c r="L2158" t="s">
        <v>22144</v>
      </c>
      <c r="M2158" t="s">
        <v>22212</v>
      </c>
      <c r="N2158" t="s">
        <v>24032</v>
      </c>
      <c r="O2158" t="s">
        <v>28316</v>
      </c>
      <c r="P2158">
        <v>7</v>
      </c>
      <c r="Q2158">
        <v>2</v>
      </c>
      <c r="R2158">
        <v>-4.03</v>
      </c>
      <c r="S2158">
        <v>-4.01</v>
      </c>
      <c r="T2158">
        <v>456.4</v>
      </c>
      <c r="U2158">
        <v>108.06</v>
      </c>
      <c r="V2158">
        <v>2.4900000000000002</v>
      </c>
      <c r="W2158">
        <v>8.84</v>
      </c>
      <c r="X2158">
        <v>3.94</v>
      </c>
      <c r="Y2158">
        <v>2</v>
      </c>
      <c r="Z2158" t="s">
        <v>4250</v>
      </c>
      <c r="AA2158">
        <v>0</v>
      </c>
      <c r="AB2158">
        <v>8</v>
      </c>
      <c r="AC2158">
        <v>4.2094285714285711</v>
      </c>
      <c r="AE2158" t="s">
        <v>7949</v>
      </c>
      <c r="AH2158">
        <v>0</v>
      </c>
      <c r="AI2158">
        <v>0</v>
      </c>
    </row>
    <row r="2159" spans="2:35" x14ac:dyDescent="0.25">
      <c r="B2159">
        <v>4</v>
      </c>
      <c r="H2159">
        <v>4.5</v>
      </c>
      <c r="I2159" t="s">
        <v>22087</v>
      </c>
      <c r="J2159" t="s">
        <v>22089</v>
      </c>
      <c r="L2159" t="s">
        <v>22144</v>
      </c>
      <c r="M2159" t="s">
        <v>22212</v>
      </c>
      <c r="N2159" t="s">
        <v>24033</v>
      </c>
      <c r="O2159" t="s">
        <v>28317</v>
      </c>
      <c r="P2159">
        <v>7</v>
      </c>
      <c r="Q2159">
        <v>2</v>
      </c>
      <c r="R2159">
        <v>-2.33</v>
      </c>
      <c r="S2159">
        <v>-2.3199999999999998</v>
      </c>
      <c r="T2159">
        <v>447.42</v>
      </c>
      <c r="U2159">
        <v>111.72</v>
      </c>
      <c r="V2159">
        <v>2.4300000000000002</v>
      </c>
      <c r="W2159">
        <v>8.8800000000000008</v>
      </c>
      <c r="X2159">
        <v>3.94</v>
      </c>
      <c r="Y2159">
        <v>2</v>
      </c>
      <c r="Z2159" t="s">
        <v>4250</v>
      </c>
      <c r="AA2159">
        <v>0</v>
      </c>
      <c r="AB2159">
        <v>6</v>
      </c>
      <c r="AC2159">
        <v>4.1515714285714287</v>
      </c>
      <c r="AE2159" t="s">
        <v>7949</v>
      </c>
      <c r="AH2159">
        <v>0</v>
      </c>
      <c r="AI2159">
        <v>0</v>
      </c>
    </row>
    <row r="2160" spans="2:35" x14ac:dyDescent="0.25">
      <c r="B2160">
        <v>700</v>
      </c>
      <c r="H2160">
        <v>4.5</v>
      </c>
      <c r="I2160" t="s">
        <v>22087</v>
      </c>
      <c r="J2160" t="s">
        <v>22089</v>
      </c>
      <c r="L2160" t="s">
        <v>22144</v>
      </c>
      <c r="M2160" t="s">
        <v>22212</v>
      </c>
      <c r="N2160" t="s">
        <v>24034</v>
      </c>
      <c r="O2160" t="s">
        <v>28318</v>
      </c>
      <c r="P2160">
        <v>6</v>
      </c>
      <c r="Q2160">
        <v>2</v>
      </c>
      <c r="R2160">
        <v>-2.63</v>
      </c>
      <c r="S2160">
        <v>-2.62</v>
      </c>
      <c r="T2160">
        <v>442.83</v>
      </c>
      <c r="U2160">
        <v>98.83</v>
      </c>
      <c r="V2160">
        <v>3.12</v>
      </c>
      <c r="W2160">
        <v>9.34</v>
      </c>
      <c r="X2160">
        <v>3.94</v>
      </c>
      <c r="Y2160">
        <v>2</v>
      </c>
      <c r="Z2160" t="s">
        <v>4250</v>
      </c>
      <c r="AA2160">
        <v>0</v>
      </c>
      <c r="AB2160">
        <v>6</v>
      </c>
      <c r="AC2160">
        <v>4.6140238095238093</v>
      </c>
      <c r="AE2160" t="s">
        <v>7949</v>
      </c>
      <c r="AH2160">
        <v>0</v>
      </c>
      <c r="AI2160">
        <v>0</v>
      </c>
    </row>
    <row r="2161" spans="1:35" x14ac:dyDescent="0.25">
      <c r="B2161">
        <v>59</v>
      </c>
      <c r="H2161">
        <v>4.5</v>
      </c>
      <c r="I2161" t="s">
        <v>22087</v>
      </c>
      <c r="J2161" t="s">
        <v>22089</v>
      </c>
      <c r="L2161" t="s">
        <v>22144</v>
      </c>
      <c r="M2161" t="s">
        <v>22212</v>
      </c>
      <c r="N2161" t="s">
        <v>24035</v>
      </c>
      <c r="O2161" t="s">
        <v>28319</v>
      </c>
      <c r="P2161">
        <v>6</v>
      </c>
      <c r="Q2161">
        <v>2</v>
      </c>
      <c r="R2161">
        <v>-2.4700000000000002</v>
      </c>
      <c r="S2161">
        <v>-2.46</v>
      </c>
      <c r="T2161">
        <v>446.79</v>
      </c>
      <c r="U2161">
        <v>98.83</v>
      </c>
      <c r="V2161">
        <v>3.28</v>
      </c>
      <c r="W2161">
        <v>8.8800000000000008</v>
      </c>
      <c r="X2161">
        <v>3.94</v>
      </c>
      <c r="Y2161">
        <v>2</v>
      </c>
      <c r="Z2161" t="s">
        <v>4250</v>
      </c>
      <c r="AA2161">
        <v>0</v>
      </c>
      <c r="AB2161">
        <v>6</v>
      </c>
      <c r="AC2161">
        <v>4.5857380952380948</v>
      </c>
      <c r="AE2161" t="s">
        <v>7949</v>
      </c>
      <c r="AH2161">
        <v>0</v>
      </c>
      <c r="AI2161">
        <v>0</v>
      </c>
    </row>
    <row r="2162" spans="1:35" x14ac:dyDescent="0.25">
      <c r="B2162">
        <v>50</v>
      </c>
      <c r="H2162">
        <v>4.5</v>
      </c>
      <c r="I2162" t="s">
        <v>22087</v>
      </c>
      <c r="J2162" t="s">
        <v>22089</v>
      </c>
      <c r="L2162" t="s">
        <v>22144</v>
      </c>
      <c r="M2162" t="s">
        <v>22212</v>
      </c>
      <c r="N2162" t="s">
        <v>24036</v>
      </c>
      <c r="O2162" t="s">
        <v>28320</v>
      </c>
      <c r="P2162">
        <v>5</v>
      </c>
      <c r="Q2162">
        <v>2</v>
      </c>
      <c r="R2162">
        <v>-2.25</v>
      </c>
      <c r="S2162">
        <v>-2.2400000000000002</v>
      </c>
      <c r="T2162">
        <v>462.81</v>
      </c>
      <c r="U2162">
        <v>89.6</v>
      </c>
      <c r="V2162">
        <v>3.78</v>
      </c>
      <c r="W2162">
        <v>9.3800000000000008</v>
      </c>
      <c r="X2162">
        <v>3.94</v>
      </c>
      <c r="Y2162">
        <v>2</v>
      </c>
      <c r="Z2162" t="s">
        <v>4250</v>
      </c>
      <c r="AA2162">
        <v>0</v>
      </c>
      <c r="AB2162">
        <v>6</v>
      </c>
      <c r="AC2162">
        <v>4.7656428571428577</v>
      </c>
      <c r="AE2162" t="s">
        <v>7949</v>
      </c>
      <c r="AH2162">
        <v>0</v>
      </c>
      <c r="AI2162">
        <v>0</v>
      </c>
    </row>
    <row r="2163" spans="1:35" x14ac:dyDescent="0.25">
      <c r="B2163">
        <v>2190</v>
      </c>
      <c r="H2163">
        <v>6.5</v>
      </c>
      <c r="J2163" t="s">
        <v>22089</v>
      </c>
      <c r="L2163" t="s">
        <v>22145</v>
      </c>
      <c r="M2163" t="s">
        <v>22198</v>
      </c>
      <c r="N2163" t="s">
        <v>24037</v>
      </c>
      <c r="O2163" t="s">
        <v>28321</v>
      </c>
      <c r="P2163">
        <v>4</v>
      </c>
      <c r="Q2163">
        <v>1</v>
      </c>
      <c r="R2163">
        <v>2.3199999999999998</v>
      </c>
      <c r="S2163">
        <v>4.2699999999999996</v>
      </c>
      <c r="T2163">
        <v>524.65</v>
      </c>
      <c r="U2163">
        <v>50.8</v>
      </c>
      <c r="V2163">
        <v>5.54</v>
      </c>
      <c r="X2163">
        <v>9.66</v>
      </c>
      <c r="Y2163">
        <v>2</v>
      </c>
      <c r="Z2163" t="s">
        <v>4250</v>
      </c>
      <c r="AA2163">
        <v>2</v>
      </c>
      <c r="AB2163">
        <v>4</v>
      </c>
      <c r="AC2163">
        <v>3.208333333333333</v>
      </c>
      <c r="AE2163" t="s">
        <v>7952</v>
      </c>
      <c r="AH2163">
        <v>0</v>
      </c>
      <c r="AI2163">
        <v>0</v>
      </c>
    </row>
    <row r="2164" spans="1:35" x14ac:dyDescent="0.25">
      <c r="B2164">
        <v>22000</v>
      </c>
      <c r="H2164">
        <v>6.5</v>
      </c>
      <c r="J2164" t="s">
        <v>22089</v>
      </c>
      <c r="L2164" t="s">
        <v>22145</v>
      </c>
      <c r="M2164" t="s">
        <v>22198</v>
      </c>
      <c r="N2164" t="s">
        <v>24038</v>
      </c>
      <c r="O2164" t="s">
        <v>28322</v>
      </c>
      <c r="P2164">
        <v>2</v>
      </c>
      <c r="Q2164">
        <v>1</v>
      </c>
      <c r="R2164">
        <v>3.56</v>
      </c>
      <c r="S2164">
        <v>5.91</v>
      </c>
      <c r="T2164">
        <v>416.61</v>
      </c>
      <c r="U2164">
        <v>32.340000000000003</v>
      </c>
      <c r="V2164">
        <v>4.91</v>
      </c>
      <c r="X2164">
        <v>10.119999999999999</v>
      </c>
      <c r="Y2164">
        <v>2</v>
      </c>
      <c r="Z2164" t="s">
        <v>4250</v>
      </c>
      <c r="AA2164">
        <v>0</v>
      </c>
      <c r="AB2164">
        <v>3</v>
      </c>
      <c r="AC2164">
        <v>2.265976190476191</v>
      </c>
      <c r="AE2164" t="s">
        <v>7952</v>
      </c>
      <c r="AH2164">
        <v>0</v>
      </c>
      <c r="AI2164">
        <v>0</v>
      </c>
    </row>
    <row r="2165" spans="1:35" x14ac:dyDescent="0.25">
      <c r="B2165">
        <v>20000</v>
      </c>
      <c r="H2165">
        <v>6.5</v>
      </c>
      <c r="J2165" t="s">
        <v>22089</v>
      </c>
      <c r="L2165" t="s">
        <v>22145</v>
      </c>
      <c r="M2165" t="s">
        <v>22198</v>
      </c>
      <c r="N2165" t="s">
        <v>24039</v>
      </c>
      <c r="O2165" t="s">
        <v>28323</v>
      </c>
      <c r="P2165">
        <v>3</v>
      </c>
      <c r="Q2165">
        <v>1</v>
      </c>
      <c r="R2165">
        <v>1.1399999999999999</v>
      </c>
      <c r="S2165">
        <v>3.49</v>
      </c>
      <c r="T2165">
        <v>370.54</v>
      </c>
      <c r="U2165">
        <v>41.57</v>
      </c>
      <c r="V2165">
        <v>3.29</v>
      </c>
      <c r="X2165">
        <v>10.119999999999999</v>
      </c>
      <c r="Y2165">
        <v>1</v>
      </c>
      <c r="Z2165" t="s">
        <v>4250</v>
      </c>
      <c r="AA2165">
        <v>0</v>
      </c>
      <c r="AB2165">
        <v>3</v>
      </c>
      <c r="AC2165">
        <v>4.5130476190476188</v>
      </c>
      <c r="AE2165" t="s">
        <v>7952</v>
      </c>
      <c r="AH2165">
        <v>0</v>
      </c>
      <c r="AI2165">
        <v>0</v>
      </c>
    </row>
    <row r="2166" spans="1:35" x14ac:dyDescent="0.25">
      <c r="B2166">
        <v>920</v>
      </c>
      <c r="H2166">
        <v>6.5</v>
      </c>
      <c r="J2166" t="s">
        <v>22089</v>
      </c>
      <c r="L2166" t="s">
        <v>22145</v>
      </c>
      <c r="M2166" t="s">
        <v>22198</v>
      </c>
      <c r="N2166" t="s">
        <v>24040</v>
      </c>
      <c r="O2166" t="s">
        <v>28324</v>
      </c>
      <c r="P2166">
        <v>2</v>
      </c>
      <c r="Q2166">
        <v>1</v>
      </c>
      <c r="R2166">
        <v>3.03</v>
      </c>
      <c r="S2166">
        <v>5.3</v>
      </c>
      <c r="T2166">
        <v>408.97</v>
      </c>
      <c r="U2166">
        <v>32.340000000000003</v>
      </c>
      <c r="V2166">
        <v>4.54</v>
      </c>
      <c r="X2166">
        <v>10.01</v>
      </c>
      <c r="Y2166">
        <v>2</v>
      </c>
      <c r="Z2166" t="s">
        <v>4250</v>
      </c>
      <c r="AA2166">
        <v>0</v>
      </c>
      <c r="AB2166">
        <v>2</v>
      </c>
      <c r="AC2166">
        <v>2.585547619047619</v>
      </c>
      <c r="AE2166" t="s">
        <v>7952</v>
      </c>
      <c r="AH2166">
        <v>0</v>
      </c>
      <c r="AI2166">
        <v>0</v>
      </c>
    </row>
    <row r="2167" spans="1:35" x14ac:dyDescent="0.25">
      <c r="B2167">
        <v>71</v>
      </c>
      <c r="H2167">
        <v>6.5</v>
      </c>
      <c r="J2167" t="s">
        <v>22089</v>
      </c>
      <c r="L2167" t="s">
        <v>22145</v>
      </c>
      <c r="M2167" t="s">
        <v>22198</v>
      </c>
      <c r="N2167" t="s">
        <v>24041</v>
      </c>
      <c r="O2167" t="s">
        <v>28325</v>
      </c>
      <c r="P2167">
        <v>2</v>
      </c>
      <c r="Q2167">
        <v>1</v>
      </c>
      <c r="R2167">
        <v>3.33</v>
      </c>
      <c r="S2167">
        <v>5.67</v>
      </c>
      <c r="T2167">
        <v>436.6</v>
      </c>
      <c r="U2167">
        <v>32.340000000000003</v>
      </c>
      <c r="V2167">
        <v>5.24</v>
      </c>
      <c r="X2167">
        <v>10.11</v>
      </c>
      <c r="Y2167">
        <v>3</v>
      </c>
      <c r="Z2167" t="s">
        <v>4250</v>
      </c>
      <c r="AA2167">
        <v>1</v>
      </c>
      <c r="AB2167">
        <v>3</v>
      </c>
      <c r="AC2167">
        <v>2.2381904761904758</v>
      </c>
      <c r="AE2167" t="s">
        <v>7952</v>
      </c>
      <c r="AH2167">
        <v>0</v>
      </c>
      <c r="AI2167">
        <v>0</v>
      </c>
    </row>
    <row r="2168" spans="1:35" x14ac:dyDescent="0.25">
      <c r="B2168">
        <v>14000</v>
      </c>
      <c r="H2168">
        <v>6.5</v>
      </c>
      <c r="J2168" t="s">
        <v>22089</v>
      </c>
      <c r="L2168" t="s">
        <v>22145</v>
      </c>
      <c r="M2168" t="s">
        <v>22198</v>
      </c>
      <c r="N2168" t="s">
        <v>24042</v>
      </c>
      <c r="O2168" t="s">
        <v>28326</v>
      </c>
      <c r="P2168">
        <v>2</v>
      </c>
      <c r="Q2168">
        <v>1</v>
      </c>
      <c r="R2168">
        <v>2.73</v>
      </c>
      <c r="S2168">
        <v>4.99</v>
      </c>
      <c r="T2168">
        <v>439.4</v>
      </c>
      <c r="U2168">
        <v>32.340000000000003</v>
      </c>
      <c r="V2168">
        <v>4.26</v>
      </c>
      <c r="X2168">
        <v>10.01</v>
      </c>
      <c r="Y2168">
        <v>2</v>
      </c>
      <c r="Z2168" t="s">
        <v>4250</v>
      </c>
      <c r="AA2168">
        <v>0</v>
      </c>
      <c r="AB2168">
        <v>2</v>
      </c>
      <c r="AC2168">
        <v>2.5231904761904769</v>
      </c>
      <c r="AE2168" t="s">
        <v>7952</v>
      </c>
      <c r="AH2168">
        <v>0</v>
      </c>
      <c r="AI2168">
        <v>0</v>
      </c>
    </row>
    <row r="2169" spans="1:35" x14ac:dyDescent="0.25">
      <c r="B2169">
        <v>24</v>
      </c>
      <c r="H2169">
        <v>6.5</v>
      </c>
      <c r="J2169" t="s">
        <v>22089</v>
      </c>
      <c r="L2169" t="s">
        <v>22145</v>
      </c>
      <c r="M2169" t="s">
        <v>22198</v>
      </c>
      <c r="N2169" t="s">
        <v>24043</v>
      </c>
      <c r="O2169" t="s">
        <v>28327</v>
      </c>
      <c r="P2169">
        <v>2</v>
      </c>
      <c r="Q2169">
        <v>1</v>
      </c>
      <c r="R2169">
        <v>2.77</v>
      </c>
      <c r="S2169">
        <v>5.19</v>
      </c>
      <c r="T2169">
        <v>416.61</v>
      </c>
      <c r="U2169">
        <v>32.340000000000003</v>
      </c>
      <c r="V2169">
        <v>5.01</v>
      </c>
      <c r="X2169">
        <v>10.199999999999999</v>
      </c>
      <c r="Y2169">
        <v>2</v>
      </c>
      <c r="Z2169" t="s">
        <v>4250</v>
      </c>
      <c r="AA2169">
        <v>1</v>
      </c>
      <c r="AB2169">
        <v>3</v>
      </c>
      <c r="AC2169">
        <v>2.6609761904761911</v>
      </c>
      <c r="AE2169" t="s">
        <v>7952</v>
      </c>
      <c r="AH2169">
        <v>0</v>
      </c>
      <c r="AI2169">
        <v>0</v>
      </c>
    </row>
    <row r="2170" spans="1:35" x14ac:dyDescent="0.25">
      <c r="B2170">
        <v>12000</v>
      </c>
      <c r="H2170">
        <v>6.5</v>
      </c>
      <c r="J2170" t="s">
        <v>22089</v>
      </c>
      <c r="L2170" t="s">
        <v>22145</v>
      </c>
      <c r="M2170" t="s">
        <v>22198</v>
      </c>
      <c r="N2170" t="s">
        <v>24044</v>
      </c>
      <c r="O2170" t="s">
        <v>28328</v>
      </c>
      <c r="P2170">
        <v>3</v>
      </c>
      <c r="Q2170">
        <v>1</v>
      </c>
      <c r="R2170">
        <v>2.34</v>
      </c>
      <c r="S2170">
        <v>4.32</v>
      </c>
      <c r="T2170">
        <v>392.57</v>
      </c>
      <c r="U2170">
        <v>32.340000000000003</v>
      </c>
      <c r="V2170">
        <v>4.05</v>
      </c>
      <c r="X2170">
        <v>9.69</v>
      </c>
      <c r="Y2170">
        <v>2</v>
      </c>
      <c r="Z2170" t="s">
        <v>4250</v>
      </c>
      <c r="AA2170">
        <v>0</v>
      </c>
      <c r="AB2170">
        <v>2</v>
      </c>
      <c r="AC2170">
        <v>3.5426904761904772</v>
      </c>
      <c r="AE2170" t="s">
        <v>7952</v>
      </c>
      <c r="AH2170">
        <v>0</v>
      </c>
      <c r="AI2170">
        <v>0</v>
      </c>
    </row>
    <row r="2171" spans="1:35" x14ac:dyDescent="0.25">
      <c r="B2171">
        <v>19000</v>
      </c>
      <c r="H2171">
        <v>6.5</v>
      </c>
      <c r="J2171" t="s">
        <v>22089</v>
      </c>
      <c r="L2171" t="s">
        <v>22145</v>
      </c>
      <c r="M2171" t="s">
        <v>22198</v>
      </c>
      <c r="N2171" t="s">
        <v>24045</v>
      </c>
      <c r="O2171" t="s">
        <v>28329</v>
      </c>
      <c r="P2171">
        <v>2</v>
      </c>
      <c r="Q2171">
        <v>1</v>
      </c>
      <c r="R2171">
        <v>3.03</v>
      </c>
      <c r="S2171">
        <v>5.46</v>
      </c>
      <c r="T2171">
        <v>402.58</v>
      </c>
      <c r="U2171">
        <v>32.340000000000003</v>
      </c>
      <c r="V2171">
        <v>4.45</v>
      </c>
      <c r="X2171">
        <v>10.210000000000001</v>
      </c>
      <c r="Y2171">
        <v>2</v>
      </c>
      <c r="Z2171" t="s">
        <v>4250</v>
      </c>
      <c r="AA2171">
        <v>0</v>
      </c>
      <c r="AB2171">
        <v>3</v>
      </c>
      <c r="AC2171">
        <v>2.631190476190477</v>
      </c>
      <c r="AE2171" t="s">
        <v>7952</v>
      </c>
      <c r="AH2171">
        <v>0</v>
      </c>
      <c r="AI2171">
        <v>0</v>
      </c>
    </row>
    <row r="2172" spans="1:35" x14ac:dyDescent="0.25">
      <c r="B2172">
        <v>200</v>
      </c>
      <c r="H2172">
        <v>6.5</v>
      </c>
      <c r="J2172" t="s">
        <v>22089</v>
      </c>
      <c r="L2172" t="s">
        <v>22145</v>
      </c>
      <c r="M2172" t="s">
        <v>22198</v>
      </c>
      <c r="N2172" t="s">
        <v>24046</v>
      </c>
      <c r="O2172" t="s">
        <v>28330</v>
      </c>
      <c r="P2172">
        <v>3</v>
      </c>
      <c r="Q2172">
        <v>1</v>
      </c>
      <c r="R2172">
        <v>4.71</v>
      </c>
      <c r="S2172">
        <v>6.44</v>
      </c>
      <c r="T2172">
        <v>510.08</v>
      </c>
      <c r="U2172">
        <v>45.23</v>
      </c>
      <c r="V2172">
        <v>5.86</v>
      </c>
      <c r="X2172">
        <v>9.42</v>
      </c>
      <c r="Y2172">
        <v>3</v>
      </c>
      <c r="Z2172" t="s">
        <v>4250</v>
      </c>
      <c r="AA2172">
        <v>2</v>
      </c>
      <c r="AB2172">
        <v>2</v>
      </c>
      <c r="AC2172">
        <v>2.123333333333334</v>
      </c>
      <c r="AE2172" t="s">
        <v>7952</v>
      </c>
      <c r="AH2172">
        <v>0</v>
      </c>
      <c r="AI2172">
        <v>0</v>
      </c>
    </row>
    <row r="2173" spans="1:35" x14ac:dyDescent="0.25">
      <c r="B2173">
        <v>450</v>
      </c>
      <c r="H2173">
        <v>6.5</v>
      </c>
      <c r="J2173" t="s">
        <v>22089</v>
      </c>
      <c r="L2173" t="s">
        <v>22145</v>
      </c>
      <c r="M2173" t="s">
        <v>22198</v>
      </c>
      <c r="N2173" t="s">
        <v>24047</v>
      </c>
      <c r="O2173" t="s">
        <v>28331</v>
      </c>
      <c r="P2173">
        <v>3</v>
      </c>
      <c r="Q2173">
        <v>1</v>
      </c>
      <c r="R2173">
        <v>4.6100000000000003</v>
      </c>
      <c r="S2173">
        <v>6.36</v>
      </c>
      <c r="T2173">
        <v>500.09</v>
      </c>
      <c r="U2173">
        <v>45.23</v>
      </c>
      <c r="V2173">
        <v>5.98</v>
      </c>
      <c r="X2173">
        <v>9.44</v>
      </c>
      <c r="Y2173">
        <v>3</v>
      </c>
      <c r="Z2173" t="s">
        <v>4250</v>
      </c>
      <c r="AA2173">
        <v>2</v>
      </c>
      <c r="AB2173">
        <v>3</v>
      </c>
      <c r="AC2173">
        <v>2.1133333333333342</v>
      </c>
      <c r="AE2173" t="s">
        <v>7952</v>
      </c>
      <c r="AH2173">
        <v>0</v>
      </c>
      <c r="AI2173">
        <v>0</v>
      </c>
    </row>
    <row r="2174" spans="1:35" x14ac:dyDescent="0.25">
      <c r="A2174" t="s">
        <v>21973</v>
      </c>
      <c r="B2174">
        <v>39.799999999999997</v>
      </c>
      <c r="J2174" t="s">
        <v>22089</v>
      </c>
      <c r="L2174" t="s">
        <v>22146</v>
      </c>
      <c r="M2174" t="s">
        <v>22214</v>
      </c>
      <c r="N2174" t="s">
        <v>24048</v>
      </c>
      <c r="O2174" t="s">
        <v>28332</v>
      </c>
    </row>
    <row r="2175" spans="1:35" x14ac:dyDescent="0.25">
      <c r="B2175">
        <v>83.7</v>
      </c>
      <c r="J2175" t="s">
        <v>22089</v>
      </c>
      <c r="L2175" t="s">
        <v>22146</v>
      </c>
      <c r="M2175" t="s">
        <v>22214</v>
      </c>
      <c r="N2175" t="s">
        <v>24049</v>
      </c>
      <c r="O2175" t="s">
        <v>28333</v>
      </c>
      <c r="P2175">
        <v>6</v>
      </c>
      <c r="Q2175">
        <v>1</v>
      </c>
      <c r="R2175">
        <v>1.66</v>
      </c>
      <c r="S2175">
        <v>1.66</v>
      </c>
      <c r="T2175">
        <v>382.41</v>
      </c>
      <c r="U2175">
        <v>65.430000000000007</v>
      </c>
      <c r="V2175">
        <v>2.87</v>
      </c>
      <c r="X2175">
        <v>4.1500000000000004</v>
      </c>
      <c r="Y2175">
        <v>2</v>
      </c>
      <c r="Z2175" t="s">
        <v>4250</v>
      </c>
      <c r="AA2175">
        <v>0</v>
      </c>
      <c r="AB2175">
        <v>2</v>
      </c>
      <c r="AC2175">
        <v>5.6732619047619046</v>
      </c>
      <c r="AE2175" t="s">
        <v>7949</v>
      </c>
      <c r="AH2175">
        <v>0</v>
      </c>
      <c r="AI2175">
        <v>0</v>
      </c>
    </row>
    <row r="2176" spans="1:35" x14ac:dyDescent="0.25">
      <c r="B2176">
        <v>233</v>
      </c>
      <c r="J2176" t="s">
        <v>22089</v>
      </c>
      <c r="L2176" t="s">
        <v>22146</v>
      </c>
      <c r="M2176" t="s">
        <v>22214</v>
      </c>
      <c r="N2176" t="s">
        <v>24050</v>
      </c>
      <c r="O2176" t="s">
        <v>28334</v>
      </c>
      <c r="P2176">
        <v>5</v>
      </c>
      <c r="Q2176">
        <v>1</v>
      </c>
      <c r="R2176">
        <v>3.79</v>
      </c>
      <c r="S2176">
        <v>3.79</v>
      </c>
      <c r="T2176">
        <v>379.41</v>
      </c>
      <c r="U2176">
        <v>60.5</v>
      </c>
      <c r="V2176">
        <v>3.53</v>
      </c>
      <c r="X2176">
        <v>4.12</v>
      </c>
      <c r="Y2176">
        <v>2</v>
      </c>
      <c r="Z2176" t="s">
        <v>4250</v>
      </c>
      <c r="AA2176">
        <v>0</v>
      </c>
      <c r="AB2176">
        <v>2</v>
      </c>
      <c r="AC2176">
        <v>4.4046904761904759</v>
      </c>
      <c r="AE2176" t="s">
        <v>7949</v>
      </c>
      <c r="AH2176">
        <v>0</v>
      </c>
      <c r="AI2176">
        <v>0</v>
      </c>
    </row>
    <row r="2177" spans="2:35" x14ac:dyDescent="0.25">
      <c r="B2177">
        <v>119</v>
      </c>
      <c r="J2177" t="s">
        <v>22089</v>
      </c>
      <c r="L2177" t="s">
        <v>22146</v>
      </c>
      <c r="M2177" t="s">
        <v>22214</v>
      </c>
      <c r="N2177" t="s">
        <v>24051</v>
      </c>
      <c r="O2177" t="s">
        <v>28335</v>
      </c>
      <c r="P2177">
        <v>6</v>
      </c>
      <c r="Q2177">
        <v>1</v>
      </c>
      <c r="R2177">
        <v>1.43</v>
      </c>
      <c r="S2177">
        <v>1.43</v>
      </c>
      <c r="T2177">
        <v>391.44</v>
      </c>
      <c r="U2177">
        <v>69.61</v>
      </c>
      <c r="V2177">
        <v>2.7</v>
      </c>
      <c r="X2177">
        <v>4.45</v>
      </c>
      <c r="Y2177">
        <v>2</v>
      </c>
      <c r="Z2177" t="s">
        <v>4250</v>
      </c>
      <c r="AA2177">
        <v>0</v>
      </c>
      <c r="AB2177">
        <v>2</v>
      </c>
      <c r="AC2177">
        <v>5.6087619047619048</v>
      </c>
      <c r="AE2177" t="s">
        <v>7949</v>
      </c>
      <c r="AH2177">
        <v>0</v>
      </c>
      <c r="AI2177">
        <v>0</v>
      </c>
    </row>
    <row r="2178" spans="2:35" x14ac:dyDescent="0.25">
      <c r="B2178">
        <v>1840</v>
      </c>
      <c r="J2178" t="s">
        <v>22089</v>
      </c>
      <c r="L2178" t="s">
        <v>22146</v>
      </c>
      <c r="M2178" t="s">
        <v>22214</v>
      </c>
      <c r="N2178" t="s">
        <v>24052</v>
      </c>
      <c r="O2178" t="s">
        <v>28336</v>
      </c>
      <c r="P2178">
        <v>7</v>
      </c>
      <c r="Q2178">
        <v>1</v>
      </c>
      <c r="R2178">
        <v>1.85</v>
      </c>
      <c r="S2178">
        <v>1.85</v>
      </c>
      <c r="T2178">
        <v>401.44</v>
      </c>
      <c r="U2178">
        <v>77.8</v>
      </c>
      <c r="V2178">
        <v>3.04</v>
      </c>
      <c r="X2178">
        <v>4.95</v>
      </c>
      <c r="Y2178">
        <v>3</v>
      </c>
      <c r="Z2178" t="s">
        <v>4250</v>
      </c>
      <c r="AA2178">
        <v>0</v>
      </c>
      <c r="AB2178">
        <v>2</v>
      </c>
      <c r="AC2178">
        <v>5.5373333333333328</v>
      </c>
      <c r="AE2178" t="s">
        <v>7949</v>
      </c>
      <c r="AH2178">
        <v>0</v>
      </c>
      <c r="AI2178">
        <v>0</v>
      </c>
    </row>
    <row r="2179" spans="2:35" x14ac:dyDescent="0.25">
      <c r="B2179">
        <v>72.8</v>
      </c>
      <c r="J2179" t="s">
        <v>22089</v>
      </c>
      <c r="L2179" t="s">
        <v>22146</v>
      </c>
      <c r="M2179" t="s">
        <v>22214</v>
      </c>
      <c r="N2179" t="s">
        <v>24053</v>
      </c>
      <c r="O2179" t="s">
        <v>28337</v>
      </c>
      <c r="P2179">
        <v>6</v>
      </c>
      <c r="Q2179">
        <v>1</v>
      </c>
      <c r="R2179">
        <v>3.16</v>
      </c>
      <c r="S2179">
        <v>3.17</v>
      </c>
      <c r="T2179">
        <v>432.42</v>
      </c>
      <c r="U2179">
        <v>65.430000000000007</v>
      </c>
      <c r="V2179">
        <v>3.76</v>
      </c>
      <c r="X2179">
        <v>4.34</v>
      </c>
      <c r="Y2179">
        <v>2</v>
      </c>
      <c r="Z2179" t="s">
        <v>4250</v>
      </c>
      <c r="AA2179">
        <v>0</v>
      </c>
      <c r="AB2179">
        <v>3</v>
      </c>
      <c r="AC2179">
        <v>4.6510476190476187</v>
      </c>
      <c r="AE2179" t="s">
        <v>7949</v>
      </c>
      <c r="AH2179">
        <v>0</v>
      </c>
      <c r="AI2179">
        <v>0</v>
      </c>
    </row>
    <row r="2180" spans="2:35" x14ac:dyDescent="0.25">
      <c r="B2180">
        <v>341</v>
      </c>
      <c r="J2180" t="s">
        <v>22089</v>
      </c>
      <c r="L2180" t="s">
        <v>22146</v>
      </c>
      <c r="M2180" t="s">
        <v>22214</v>
      </c>
      <c r="N2180" t="s">
        <v>24054</v>
      </c>
      <c r="O2180" t="s">
        <v>28338</v>
      </c>
      <c r="P2180">
        <v>7</v>
      </c>
      <c r="Q2180">
        <v>1</v>
      </c>
      <c r="R2180">
        <v>2.17</v>
      </c>
      <c r="S2180">
        <v>2.17</v>
      </c>
      <c r="T2180">
        <v>366.39</v>
      </c>
      <c r="U2180">
        <v>86.53</v>
      </c>
      <c r="V2180">
        <v>2.69</v>
      </c>
      <c r="X2180">
        <v>3.87</v>
      </c>
      <c r="Y2180">
        <v>2</v>
      </c>
      <c r="Z2180" t="s">
        <v>4250</v>
      </c>
      <c r="AA2180">
        <v>0</v>
      </c>
      <c r="AB2180">
        <v>2</v>
      </c>
      <c r="AC2180">
        <v>5.702690476190476</v>
      </c>
      <c r="AE2180" t="s">
        <v>7949</v>
      </c>
      <c r="AH2180">
        <v>0</v>
      </c>
      <c r="AI2180">
        <v>0</v>
      </c>
    </row>
    <row r="2181" spans="2:35" x14ac:dyDescent="0.25">
      <c r="B2181">
        <v>182</v>
      </c>
      <c r="J2181" t="s">
        <v>22089</v>
      </c>
      <c r="L2181" t="s">
        <v>22146</v>
      </c>
      <c r="M2181" t="s">
        <v>22214</v>
      </c>
      <c r="N2181" t="s">
        <v>24055</v>
      </c>
      <c r="O2181" t="s">
        <v>28339</v>
      </c>
      <c r="P2181">
        <v>5</v>
      </c>
      <c r="Q2181">
        <v>1</v>
      </c>
      <c r="R2181">
        <v>2.98</v>
      </c>
      <c r="S2181">
        <v>2.98</v>
      </c>
      <c r="T2181">
        <v>375.44</v>
      </c>
      <c r="U2181">
        <v>60.5</v>
      </c>
      <c r="V2181">
        <v>3.7</v>
      </c>
      <c r="X2181">
        <v>5.43</v>
      </c>
      <c r="Y2181">
        <v>2</v>
      </c>
      <c r="Z2181" t="s">
        <v>4250</v>
      </c>
      <c r="AA2181">
        <v>0</v>
      </c>
      <c r="AB2181">
        <v>2</v>
      </c>
      <c r="AC2181">
        <v>5.2330476190476194</v>
      </c>
      <c r="AE2181" t="s">
        <v>7949</v>
      </c>
      <c r="AH2181">
        <v>0</v>
      </c>
      <c r="AI2181">
        <v>0</v>
      </c>
    </row>
    <row r="2182" spans="2:35" x14ac:dyDescent="0.25">
      <c r="B2182">
        <v>162</v>
      </c>
      <c r="J2182" t="s">
        <v>22089</v>
      </c>
      <c r="L2182" t="s">
        <v>22146</v>
      </c>
      <c r="M2182" t="s">
        <v>22214</v>
      </c>
      <c r="N2182" t="s">
        <v>24056</v>
      </c>
      <c r="O2182" t="s">
        <v>28340</v>
      </c>
      <c r="P2182">
        <v>6</v>
      </c>
      <c r="Q2182">
        <v>1</v>
      </c>
      <c r="R2182">
        <v>1.66</v>
      </c>
      <c r="S2182">
        <v>1.66</v>
      </c>
      <c r="T2182">
        <v>382.41</v>
      </c>
      <c r="U2182">
        <v>65.430000000000007</v>
      </c>
      <c r="V2182">
        <v>2.87</v>
      </c>
      <c r="X2182">
        <v>4.0599999999999996</v>
      </c>
      <c r="Y2182">
        <v>2</v>
      </c>
      <c r="Z2182" t="s">
        <v>4250</v>
      </c>
      <c r="AA2182">
        <v>0</v>
      </c>
      <c r="AB2182">
        <v>2</v>
      </c>
      <c r="AC2182">
        <v>5.6732619047619046</v>
      </c>
      <c r="AE2182" t="s">
        <v>7949</v>
      </c>
      <c r="AH2182">
        <v>0</v>
      </c>
      <c r="AI2182">
        <v>0</v>
      </c>
    </row>
    <row r="2183" spans="2:35" x14ac:dyDescent="0.25">
      <c r="B2183">
        <v>75.900000000000006</v>
      </c>
      <c r="J2183" t="s">
        <v>22089</v>
      </c>
      <c r="L2183" t="s">
        <v>22146</v>
      </c>
      <c r="M2183" t="s">
        <v>22214</v>
      </c>
      <c r="N2183" t="s">
        <v>24057</v>
      </c>
      <c r="O2183" t="s">
        <v>28341</v>
      </c>
      <c r="P2183">
        <v>6</v>
      </c>
      <c r="Q2183">
        <v>1</v>
      </c>
      <c r="R2183">
        <v>3.4</v>
      </c>
      <c r="S2183">
        <v>3.4</v>
      </c>
      <c r="T2183">
        <v>379.43</v>
      </c>
      <c r="U2183">
        <v>73.64</v>
      </c>
      <c r="V2183">
        <v>3.68</v>
      </c>
      <c r="X2183">
        <v>4.24</v>
      </c>
      <c r="Y2183">
        <v>2</v>
      </c>
      <c r="Z2183" t="s">
        <v>4250</v>
      </c>
      <c r="AA2183">
        <v>0</v>
      </c>
      <c r="AB2183">
        <v>2</v>
      </c>
      <c r="AC2183">
        <v>4.7945476190476199</v>
      </c>
      <c r="AE2183" t="s">
        <v>7949</v>
      </c>
      <c r="AH2183">
        <v>0</v>
      </c>
      <c r="AI2183">
        <v>0</v>
      </c>
    </row>
    <row r="2184" spans="2:35" x14ac:dyDescent="0.25">
      <c r="B2184">
        <v>240</v>
      </c>
      <c r="J2184" t="s">
        <v>22089</v>
      </c>
      <c r="L2184" t="s">
        <v>22146</v>
      </c>
      <c r="M2184" t="s">
        <v>22214</v>
      </c>
      <c r="N2184" t="s">
        <v>24058</v>
      </c>
      <c r="O2184" t="s">
        <v>28342</v>
      </c>
      <c r="P2184">
        <v>7</v>
      </c>
      <c r="Q2184">
        <v>1</v>
      </c>
      <c r="R2184">
        <v>2.34</v>
      </c>
      <c r="S2184">
        <v>2.34</v>
      </c>
      <c r="T2184">
        <v>402.43</v>
      </c>
      <c r="U2184">
        <v>86.53</v>
      </c>
      <c r="V2184">
        <v>3.54</v>
      </c>
      <c r="X2184">
        <v>4.0999999999999996</v>
      </c>
      <c r="Y2184">
        <v>3</v>
      </c>
      <c r="Z2184" t="s">
        <v>4250</v>
      </c>
      <c r="AA2184">
        <v>0</v>
      </c>
      <c r="AB2184">
        <v>2</v>
      </c>
      <c r="AC2184">
        <v>5.3602619047619049</v>
      </c>
      <c r="AE2184" t="s">
        <v>7949</v>
      </c>
      <c r="AH2184">
        <v>0</v>
      </c>
      <c r="AI2184">
        <v>0</v>
      </c>
    </row>
    <row r="2185" spans="2:35" x14ac:dyDescent="0.25">
      <c r="B2185">
        <v>343</v>
      </c>
      <c r="J2185" t="s">
        <v>22089</v>
      </c>
      <c r="L2185" t="s">
        <v>22146</v>
      </c>
      <c r="M2185" t="s">
        <v>22214</v>
      </c>
      <c r="N2185" t="s">
        <v>24059</v>
      </c>
      <c r="O2185" t="s">
        <v>28343</v>
      </c>
      <c r="P2185">
        <v>7</v>
      </c>
      <c r="Q2185">
        <v>1</v>
      </c>
      <c r="R2185">
        <v>1.91</v>
      </c>
      <c r="S2185">
        <v>1.91</v>
      </c>
      <c r="T2185">
        <v>392.43</v>
      </c>
      <c r="U2185">
        <v>82.62</v>
      </c>
      <c r="V2185">
        <v>2.8</v>
      </c>
      <c r="X2185">
        <v>4.1900000000000004</v>
      </c>
      <c r="Y2185">
        <v>2</v>
      </c>
      <c r="Z2185" t="s">
        <v>4250</v>
      </c>
      <c r="AA2185">
        <v>0</v>
      </c>
      <c r="AB2185">
        <v>3</v>
      </c>
      <c r="AC2185">
        <v>5.601690476190476</v>
      </c>
      <c r="AE2185" t="s">
        <v>7949</v>
      </c>
      <c r="AH2185">
        <v>0</v>
      </c>
      <c r="AI2185">
        <v>0</v>
      </c>
    </row>
    <row r="2186" spans="2:35" x14ac:dyDescent="0.25">
      <c r="B2186">
        <v>466</v>
      </c>
      <c r="J2186" t="s">
        <v>22089</v>
      </c>
      <c r="L2186" t="s">
        <v>22146</v>
      </c>
      <c r="M2186" t="s">
        <v>22214</v>
      </c>
      <c r="N2186" t="s">
        <v>24060</v>
      </c>
      <c r="O2186" t="s">
        <v>28344</v>
      </c>
      <c r="P2186">
        <v>7</v>
      </c>
      <c r="Q2186">
        <v>1</v>
      </c>
      <c r="R2186">
        <v>2.0499999999999998</v>
      </c>
      <c r="S2186">
        <v>2.0499999999999998</v>
      </c>
      <c r="T2186">
        <v>365.41</v>
      </c>
      <c r="U2186">
        <v>78.319999999999993</v>
      </c>
      <c r="V2186">
        <v>2.13</v>
      </c>
      <c r="X2186">
        <v>4.1100000000000003</v>
      </c>
      <c r="Y2186">
        <v>2</v>
      </c>
      <c r="Z2186" t="s">
        <v>4250</v>
      </c>
      <c r="AA2186">
        <v>0</v>
      </c>
      <c r="AB2186">
        <v>2</v>
      </c>
      <c r="AC2186">
        <v>5.7696904761904761</v>
      </c>
      <c r="AE2186" t="s">
        <v>7949</v>
      </c>
      <c r="AH2186">
        <v>0</v>
      </c>
      <c r="AI2186">
        <v>0</v>
      </c>
    </row>
    <row r="2187" spans="2:35" x14ac:dyDescent="0.25">
      <c r="B2187">
        <v>54.8</v>
      </c>
      <c r="J2187" t="s">
        <v>22089</v>
      </c>
      <c r="L2187" t="s">
        <v>22146</v>
      </c>
      <c r="M2187" t="s">
        <v>22214</v>
      </c>
      <c r="N2187" t="s">
        <v>24061</v>
      </c>
      <c r="O2187" t="s">
        <v>28345</v>
      </c>
      <c r="P2187">
        <v>6</v>
      </c>
      <c r="Q2187">
        <v>1</v>
      </c>
      <c r="R2187">
        <v>3.22</v>
      </c>
      <c r="S2187">
        <v>3.22</v>
      </c>
      <c r="T2187">
        <v>397.42</v>
      </c>
      <c r="U2187">
        <v>73.64</v>
      </c>
      <c r="V2187">
        <v>3.63</v>
      </c>
      <c r="X2187">
        <v>3.59</v>
      </c>
      <c r="Y2187">
        <v>2</v>
      </c>
      <c r="Z2187" t="s">
        <v>4250</v>
      </c>
      <c r="AA2187">
        <v>0</v>
      </c>
      <c r="AB2187">
        <v>3</v>
      </c>
      <c r="AC2187">
        <v>4.8460476190476189</v>
      </c>
      <c r="AE2187" t="s">
        <v>7949</v>
      </c>
      <c r="AH2187">
        <v>0</v>
      </c>
      <c r="AI2187">
        <v>0</v>
      </c>
    </row>
    <row r="2188" spans="2:35" x14ac:dyDescent="0.25">
      <c r="B2188">
        <v>231</v>
      </c>
      <c r="J2188" t="s">
        <v>22089</v>
      </c>
      <c r="L2188" t="s">
        <v>22146</v>
      </c>
      <c r="M2188" t="s">
        <v>22214</v>
      </c>
      <c r="N2188" t="s">
        <v>24062</v>
      </c>
      <c r="O2188" t="s">
        <v>28346</v>
      </c>
      <c r="P2188">
        <v>6</v>
      </c>
      <c r="Q2188">
        <v>1</v>
      </c>
      <c r="R2188">
        <v>2.76</v>
      </c>
      <c r="S2188">
        <v>2.76</v>
      </c>
      <c r="T2188">
        <v>401.39</v>
      </c>
      <c r="U2188">
        <v>73.64</v>
      </c>
      <c r="V2188">
        <v>3.93</v>
      </c>
      <c r="X2188">
        <v>4.1100000000000003</v>
      </c>
      <c r="Y2188">
        <v>2</v>
      </c>
      <c r="Z2188" t="s">
        <v>4250</v>
      </c>
      <c r="AA2188">
        <v>0</v>
      </c>
      <c r="AB2188">
        <v>3</v>
      </c>
      <c r="AC2188">
        <v>5.157690476190476</v>
      </c>
      <c r="AE2188" t="s">
        <v>7949</v>
      </c>
      <c r="AH2188">
        <v>0</v>
      </c>
      <c r="AI2188">
        <v>0</v>
      </c>
    </row>
    <row r="2189" spans="2:35" x14ac:dyDescent="0.25">
      <c r="B2189">
        <v>24.6</v>
      </c>
      <c r="J2189" t="s">
        <v>22089</v>
      </c>
      <c r="L2189" t="s">
        <v>22146</v>
      </c>
      <c r="M2189" t="s">
        <v>22214</v>
      </c>
      <c r="N2189" t="s">
        <v>24063</v>
      </c>
      <c r="O2189" t="s">
        <v>28347</v>
      </c>
      <c r="P2189">
        <v>6</v>
      </c>
      <c r="Q2189">
        <v>1</v>
      </c>
      <c r="R2189">
        <v>3.21</v>
      </c>
      <c r="S2189">
        <v>3.21</v>
      </c>
      <c r="T2189">
        <v>378.45</v>
      </c>
      <c r="U2189">
        <v>65.430000000000007</v>
      </c>
      <c r="V2189">
        <v>3.12</v>
      </c>
      <c r="X2189">
        <v>4.4000000000000004</v>
      </c>
      <c r="Y2189">
        <v>2</v>
      </c>
      <c r="Z2189" t="s">
        <v>4250</v>
      </c>
      <c r="AA2189">
        <v>0</v>
      </c>
      <c r="AB2189">
        <v>2</v>
      </c>
      <c r="AC2189">
        <v>4.9915476190476191</v>
      </c>
      <c r="AE2189" t="s">
        <v>7949</v>
      </c>
      <c r="AH2189">
        <v>0</v>
      </c>
      <c r="AI2189">
        <v>0</v>
      </c>
    </row>
    <row r="2190" spans="2:35" x14ac:dyDescent="0.25">
      <c r="B2190">
        <v>1400</v>
      </c>
      <c r="J2190" t="s">
        <v>22089</v>
      </c>
      <c r="L2190" t="s">
        <v>22146</v>
      </c>
      <c r="M2190" t="s">
        <v>22214</v>
      </c>
      <c r="N2190" t="s">
        <v>24064</v>
      </c>
      <c r="O2190" t="s">
        <v>28348</v>
      </c>
      <c r="P2190">
        <v>6</v>
      </c>
      <c r="Q2190">
        <v>1</v>
      </c>
      <c r="R2190">
        <v>2.25</v>
      </c>
      <c r="S2190">
        <v>2.25</v>
      </c>
      <c r="T2190">
        <v>376.43</v>
      </c>
      <c r="U2190">
        <v>73.39</v>
      </c>
      <c r="V2190">
        <v>3.1</v>
      </c>
      <c r="X2190">
        <v>4.21</v>
      </c>
      <c r="Y2190">
        <v>2</v>
      </c>
      <c r="Z2190" t="s">
        <v>4250</v>
      </c>
      <c r="AA2190">
        <v>0</v>
      </c>
      <c r="AB2190">
        <v>2</v>
      </c>
      <c r="AC2190">
        <v>5.5909761904761899</v>
      </c>
      <c r="AE2190" t="s">
        <v>7949</v>
      </c>
      <c r="AH2190">
        <v>0</v>
      </c>
      <c r="AI2190">
        <v>0</v>
      </c>
    </row>
    <row r="2191" spans="2:35" x14ac:dyDescent="0.25">
      <c r="B2191">
        <v>877</v>
      </c>
      <c r="J2191" t="s">
        <v>22089</v>
      </c>
      <c r="L2191" t="s">
        <v>22146</v>
      </c>
      <c r="M2191" t="s">
        <v>22214</v>
      </c>
      <c r="N2191" t="s">
        <v>24065</v>
      </c>
      <c r="O2191" t="s">
        <v>28349</v>
      </c>
      <c r="P2191">
        <v>7</v>
      </c>
      <c r="Q2191">
        <v>1</v>
      </c>
      <c r="R2191">
        <v>2.06</v>
      </c>
      <c r="S2191">
        <v>2.06</v>
      </c>
      <c r="T2191">
        <v>365.41</v>
      </c>
      <c r="U2191">
        <v>78.319999999999993</v>
      </c>
      <c r="V2191">
        <v>2.13</v>
      </c>
      <c r="X2191">
        <v>4.1100000000000003</v>
      </c>
      <c r="Y2191">
        <v>2</v>
      </c>
      <c r="Z2191" t="s">
        <v>4250</v>
      </c>
      <c r="AA2191">
        <v>0</v>
      </c>
      <c r="AB2191">
        <v>2</v>
      </c>
      <c r="AC2191">
        <v>5.7646904761904754</v>
      </c>
      <c r="AE2191" t="s">
        <v>7949</v>
      </c>
      <c r="AH2191">
        <v>0</v>
      </c>
      <c r="AI2191">
        <v>0</v>
      </c>
    </row>
    <row r="2192" spans="2:35" x14ac:dyDescent="0.25">
      <c r="B2192">
        <v>555</v>
      </c>
      <c r="J2192" t="s">
        <v>22089</v>
      </c>
      <c r="L2192" t="s">
        <v>22146</v>
      </c>
      <c r="M2192" t="s">
        <v>22214</v>
      </c>
      <c r="N2192" t="s">
        <v>24066</v>
      </c>
      <c r="O2192" t="s">
        <v>28350</v>
      </c>
      <c r="P2192">
        <v>7</v>
      </c>
      <c r="Q2192">
        <v>1</v>
      </c>
      <c r="R2192">
        <v>1.97</v>
      </c>
      <c r="S2192">
        <v>1.97</v>
      </c>
      <c r="T2192">
        <v>376.39</v>
      </c>
      <c r="U2192">
        <v>97.43</v>
      </c>
      <c r="V2192">
        <v>2.86</v>
      </c>
      <c r="X2192">
        <v>4.0599999999999996</v>
      </c>
      <c r="Y2192">
        <v>2</v>
      </c>
      <c r="Z2192" t="s">
        <v>4250</v>
      </c>
      <c r="AA2192">
        <v>0</v>
      </c>
      <c r="AB2192">
        <v>2</v>
      </c>
      <c r="AC2192">
        <v>5.4685952380952383</v>
      </c>
      <c r="AE2192" t="s">
        <v>7949</v>
      </c>
      <c r="AH2192">
        <v>0</v>
      </c>
      <c r="AI2192">
        <v>0</v>
      </c>
    </row>
    <row r="2193" spans="1:35" x14ac:dyDescent="0.25">
      <c r="B2193">
        <v>389</v>
      </c>
      <c r="J2193" t="s">
        <v>22089</v>
      </c>
      <c r="L2193" t="s">
        <v>22146</v>
      </c>
      <c r="M2193" t="s">
        <v>22214</v>
      </c>
      <c r="N2193" t="s">
        <v>24067</v>
      </c>
      <c r="O2193" t="s">
        <v>28351</v>
      </c>
      <c r="P2193">
        <v>6</v>
      </c>
      <c r="Q2193">
        <v>1</v>
      </c>
      <c r="R2193">
        <v>3.01</v>
      </c>
      <c r="S2193">
        <v>3.01</v>
      </c>
      <c r="T2193">
        <v>376.43</v>
      </c>
      <c r="U2193">
        <v>73.39</v>
      </c>
      <c r="V2193">
        <v>3.1</v>
      </c>
      <c r="X2193">
        <v>4.04</v>
      </c>
      <c r="Y2193">
        <v>2</v>
      </c>
      <c r="Z2193" t="s">
        <v>4250</v>
      </c>
      <c r="AA2193">
        <v>0</v>
      </c>
      <c r="AB2193">
        <v>2</v>
      </c>
      <c r="AC2193">
        <v>5.2059761904761901</v>
      </c>
      <c r="AE2193" t="s">
        <v>7949</v>
      </c>
      <c r="AH2193">
        <v>0</v>
      </c>
      <c r="AI2193">
        <v>0</v>
      </c>
    </row>
    <row r="2194" spans="1:35" x14ac:dyDescent="0.25">
      <c r="B2194">
        <v>36200</v>
      </c>
      <c r="J2194" t="s">
        <v>22089</v>
      </c>
      <c r="L2194" t="s">
        <v>22146</v>
      </c>
      <c r="M2194" t="s">
        <v>22214</v>
      </c>
      <c r="N2194" t="s">
        <v>24068</v>
      </c>
      <c r="O2194" t="s">
        <v>28352</v>
      </c>
      <c r="P2194">
        <v>6</v>
      </c>
      <c r="Q2194">
        <v>1</v>
      </c>
      <c r="R2194">
        <v>3.01</v>
      </c>
      <c r="S2194">
        <v>3.01</v>
      </c>
      <c r="T2194">
        <v>376.43</v>
      </c>
      <c r="U2194">
        <v>73.39</v>
      </c>
      <c r="V2194">
        <v>3.1</v>
      </c>
      <c r="X2194">
        <v>4.04</v>
      </c>
      <c r="Y2194">
        <v>2</v>
      </c>
      <c r="Z2194" t="s">
        <v>4250</v>
      </c>
      <c r="AA2194">
        <v>0</v>
      </c>
      <c r="AB2194">
        <v>2</v>
      </c>
      <c r="AC2194">
        <v>5.2059761904761901</v>
      </c>
      <c r="AE2194" t="s">
        <v>7949</v>
      </c>
      <c r="AH2194">
        <v>0</v>
      </c>
      <c r="AI2194">
        <v>0</v>
      </c>
    </row>
    <row r="2195" spans="1:35" x14ac:dyDescent="0.25">
      <c r="B2195">
        <v>5400</v>
      </c>
      <c r="J2195" t="s">
        <v>22089</v>
      </c>
      <c r="L2195" t="s">
        <v>22146</v>
      </c>
      <c r="M2195" t="s">
        <v>22214</v>
      </c>
      <c r="N2195" t="s">
        <v>24069</v>
      </c>
      <c r="O2195" t="s">
        <v>28353</v>
      </c>
      <c r="P2195">
        <v>7</v>
      </c>
      <c r="Q2195">
        <v>1</v>
      </c>
      <c r="R2195">
        <v>2.21</v>
      </c>
      <c r="S2195">
        <v>2.21</v>
      </c>
      <c r="T2195">
        <v>408.47</v>
      </c>
      <c r="U2195">
        <v>74.66</v>
      </c>
      <c r="V2195">
        <v>3.13</v>
      </c>
      <c r="X2195">
        <v>4.1900000000000004</v>
      </c>
      <c r="Y2195">
        <v>2</v>
      </c>
      <c r="Z2195" t="s">
        <v>4250</v>
      </c>
      <c r="AA2195">
        <v>0</v>
      </c>
      <c r="AB2195">
        <v>4</v>
      </c>
      <c r="AC2195">
        <v>5.3821190476190477</v>
      </c>
      <c r="AE2195" t="s">
        <v>7949</v>
      </c>
      <c r="AH2195">
        <v>0</v>
      </c>
      <c r="AI2195">
        <v>0</v>
      </c>
    </row>
    <row r="2196" spans="1:35" x14ac:dyDescent="0.25">
      <c r="B2196">
        <v>54</v>
      </c>
      <c r="J2196" t="s">
        <v>22089</v>
      </c>
      <c r="L2196" t="s">
        <v>22146</v>
      </c>
      <c r="M2196" t="s">
        <v>22214</v>
      </c>
      <c r="N2196" t="s">
        <v>24070</v>
      </c>
      <c r="O2196" t="s">
        <v>28354</v>
      </c>
      <c r="P2196">
        <v>6</v>
      </c>
      <c r="Q2196">
        <v>1</v>
      </c>
      <c r="R2196">
        <v>3.03</v>
      </c>
      <c r="S2196">
        <v>3.03</v>
      </c>
      <c r="T2196">
        <v>396.44</v>
      </c>
      <c r="U2196">
        <v>65.430000000000007</v>
      </c>
      <c r="V2196">
        <v>3.07</v>
      </c>
      <c r="X2196">
        <v>3.76</v>
      </c>
      <c r="Y2196">
        <v>2</v>
      </c>
      <c r="Z2196" t="s">
        <v>4250</v>
      </c>
      <c r="AA2196">
        <v>0</v>
      </c>
      <c r="AB2196">
        <v>3</v>
      </c>
      <c r="AC2196">
        <v>5.043047619047619</v>
      </c>
      <c r="AE2196" t="s">
        <v>7949</v>
      </c>
      <c r="AH2196">
        <v>0</v>
      </c>
      <c r="AI2196">
        <v>0</v>
      </c>
    </row>
    <row r="2197" spans="1:35" x14ac:dyDescent="0.25">
      <c r="B2197">
        <v>5020</v>
      </c>
      <c r="J2197" t="s">
        <v>22089</v>
      </c>
      <c r="L2197" t="s">
        <v>22146</v>
      </c>
      <c r="M2197" t="s">
        <v>22214</v>
      </c>
      <c r="N2197" t="s">
        <v>24071</v>
      </c>
      <c r="O2197" t="s">
        <v>28355</v>
      </c>
      <c r="P2197">
        <v>7</v>
      </c>
      <c r="Q2197">
        <v>1</v>
      </c>
      <c r="R2197">
        <v>1.72</v>
      </c>
      <c r="S2197">
        <v>1.72</v>
      </c>
      <c r="T2197">
        <v>402.43</v>
      </c>
      <c r="U2197">
        <v>86.53</v>
      </c>
      <c r="V2197">
        <v>3.54</v>
      </c>
      <c r="X2197">
        <v>4.09</v>
      </c>
      <c r="Y2197">
        <v>3</v>
      </c>
      <c r="Z2197" t="s">
        <v>4250</v>
      </c>
      <c r="AA2197">
        <v>0</v>
      </c>
      <c r="AB2197">
        <v>2</v>
      </c>
      <c r="AC2197">
        <v>5.5302619047619048</v>
      </c>
      <c r="AE2197" t="s">
        <v>7949</v>
      </c>
      <c r="AH2197">
        <v>0</v>
      </c>
      <c r="AI2197">
        <v>0</v>
      </c>
    </row>
    <row r="2198" spans="1:35" x14ac:dyDescent="0.25">
      <c r="B2198">
        <v>1550</v>
      </c>
      <c r="J2198" t="s">
        <v>22089</v>
      </c>
      <c r="L2198" t="s">
        <v>22146</v>
      </c>
      <c r="M2198" t="s">
        <v>22214</v>
      </c>
      <c r="N2198" t="s">
        <v>24072</v>
      </c>
      <c r="O2198" t="s">
        <v>28356</v>
      </c>
      <c r="P2198">
        <v>6</v>
      </c>
      <c r="Q2198">
        <v>1</v>
      </c>
      <c r="R2198">
        <v>1.84</v>
      </c>
      <c r="S2198">
        <v>1.84</v>
      </c>
      <c r="T2198">
        <v>362.4</v>
      </c>
      <c r="U2198">
        <v>73.39</v>
      </c>
      <c r="V2198">
        <v>2.79</v>
      </c>
      <c r="X2198">
        <v>4.21</v>
      </c>
      <c r="Y2198">
        <v>2</v>
      </c>
      <c r="Z2198" t="s">
        <v>4250</v>
      </c>
      <c r="AA2198">
        <v>0</v>
      </c>
      <c r="AB2198">
        <v>2</v>
      </c>
      <c r="AC2198">
        <v>5.8161904761904761</v>
      </c>
      <c r="AE2198" t="s">
        <v>7949</v>
      </c>
      <c r="AH2198">
        <v>0</v>
      </c>
      <c r="AI2198">
        <v>0</v>
      </c>
    </row>
    <row r="2199" spans="1:35" x14ac:dyDescent="0.25">
      <c r="B2199">
        <v>384</v>
      </c>
      <c r="J2199" t="s">
        <v>22089</v>
      </c>
      <c r="L2199" t="s">
        <v>22146</v>
      </c>
      <c r="M2199" t="s">
        <v>22214</v>
      </c>
      <c r="N2199" t="s">
        <v>24073</v>
      </c>
      <c r="O2199" t="s">
        <v>28357</v>
      </c>
      <c r="P2199">
        <v>6</v>
      </c>
      <c r="Q2199">
        <v>1</v>
      </c>
      <c r="R2199">
        <v>3.6</v>
      </c>
      <c r="S2199">
        <v>3.6</v>
      </c>
      <c r="T2199">
        <v>391.44</v>
      </c>
      <c r="U2199">
        <v>69.73</v>
      </c>
      <c r="V2199">
        <v>3.4</v>
      </c>
      <c r="X2199">
        <v>4.1399999999999997</v>
      </c>
      <c r="Y2199">
        <v>2</v>
      </c>
      <c r="Z2199" t="s">
        <v>4250</v>
      </c>
      <c r="AA2199">
        <v>0</v>
      </c>
      <c r="AB2199">
        <v>3</v>
      </c>
      <c r="AC2199">
        <v>4.5087619047619043</v>
      </c>
      <c r="AE2199" t="s">
        <v>7949</v>
      </c>
      <c r="AH2199">
        <v>0</v>
      </c>
      <c r="AI2199">
        <v>0</v>
      </c>
    </row>
    <row r="2200" spans="1:35" x14ac:dyDescent="0.25">
      <c r="B2200">
        <v>1250</v>
      </c>
      <c r="J2200" t="s">
        <v>22089</v>
      </c>
      <c r="L2200" t="s">
        <v>22146</v>
      </c>
      <c r="M2200" t="s">
        <v>22214</v>
      </c>
      <c r="N2200" t="s">
        <v>24074</v>
      </c>
      <c r="O2200" t="s">
        <v>28358</v>
      </c>
      <c r="P2200">
        <v>6</v>
      </c>
      <c r="Q2200">
        <v>1</v>
      </c>
      <c r="R2200">
        <v>2.89</v>
      </c>
      <c r="S2200">
        <v>2.89</v>
      </c>
      <c r="T2200">
        <v>391.44</v>
      </c>
      <c r="U2200">
        <v>69.73</v>
      </c>
      <c r="V2200">
        <v>3.4</v>
      </c>
      <c r="X2200">
        <v>4.21</v>
      </c>
      <c r="Y2200">
        <v>2</v>
      </c>
      <c r="Z2200" t="s">
        <v>4250</v>
      </c>
      <c r="AA2200">
        <v>0</v>
      </c>
      <c r="AB2200">
        <v>3</v>
      </c>
      <c r="AC2200">
        <v>5.1637619047619054</v>
      </c>
      <c r="AE2200" t="s">
        <v>7949</v>
      </c>
      <c r="AH2200">
        <v>0</v>
      </c>
      <c r="AI2200">
        <v>0</v>
      </c>
    </row>
    <row r="2201" spans="1:35" x14ac:dyDescent="0.25">
      <c r="B2201">
        <v>221</v>
      </c>
      <c r="J2201" t="s">
        <v>22089</v>
      </c>
      <c r="L2201" t="s">
        <v>22146</v>
      </c>
      <c r="M2201" t="s">
        <v>22214</v>
      </c>
      <c r="N2201" t="s">
        <v>24075</v>
      </c>
      <c r="O2201" t="s">
        <v>28359</v>
      </c>
      <c r="P2201">
        <v>5</v>
      </c>
      <c r="Q2201">
        <v>1</v>
      </c>
      <c r="R2201">
        <v>3.26</v>
      </c>
      <c r="S2201">
        <v>3.27</v>
      </c>
      <c r="T2201">
        <v>375.44</v>
      </c>
      <c r="U2201">
        <v>60.5</v>
      </c>
      <c r="V2201">
        <v>3.7</v>
      </c>
      <c r="X2201">
        <v>5.91</v>
      </c>
      <c r="Y2201">
        <v>2</v>
      </c>
      <c r="Z2201" t="s">
        <v>4250</v>
      </c>
      <c r="AA2201">
        <v>0</v>
      </c>
      <c r="AB2201">
        <v>2</v>
      </c>
      <c r="AC2201">
        <v>4.958047619047619</v>
      </c>
      <c r="AE2201" t="s">
        <v>7949</v>
      </c>
      <c r="AH2201">
        <v>0</v>
      </c>
      <c r="AI2201">
        <v>0</v>
      </c>
    </row>
    <row r="2202" spans="1:35" x14ac:dyDescent="0.25">
      <c r="B2202">
        <v>2150</v>
      </c>
      <c r="J2202" t="s">
        <v>22089</v>
      </c>
      <c r="L2202" t="s">
        <v>22146</v>
      </c>
      <c r="M2202" t="s">
        <v>22214</v>
      </c>
      <c r="N2202" t="s">
        <v>24076</v>
      </c>
      <c r="O2202" t="s">
        <v>28360</v>
      </c>
      <c r="P2202">
        <v>6</v>
      </c>
      <c r="Q2202">
        <v>1</v>
      </c>
      <c r="R2202">
        <v>3.11</v>
      </c>
      <c r="S2202">
        <v>3.15</v>
      </c>
      <c r="T2202">
        <v>400.45</v>
      </c>
      <c r="U2202">
        <v>64.91</v>
      </c>
      <c r="V2202">
        <v>3.65</v>
      </c>
      <c r="X2202">
        <v>6.42</v>
      </c>
      <c r="Y2202">
        <v>3</v>
      </c>
      <c r="Z2202" t="s">
        <v>4250</v>
      </c>
      <c r="AA2202">
        <v>0</v>
      </c>
      <c r="AB2202">
        <v>2</v>
      </c>
      <c r="AC2202">
        <v>4.9144047619047626</v>
      </c>
      <c r="AE2202" t="s">
        <v>7949</v>
      </c>
      <c r="AH2202">
        <v>0</v>
      </c>
      <c r="AI2202">
        <v>0</v>
      </c>
    </row>
    <row r="2203" spans="1:35" x14ac:dyDescent="0.25">
      <c r="B2203">
        <v>37.9</v>
      </c>
      <c r="J2203" t="s">
        <v>22089</v>
      </c>
      <c r="L2203" t="s">
        <v>22146</v>
      </c>
      <c r="M2203" t="s">
        <v>22214</v>
      </c>
      <c r="N2203" t="s">
        <v>24077</v>
      </c>
      <c r="O2203" t="s">
        <v>28361</v>
      </c>
      <c r="P2203">
        <v>5</v>
      </c>
      <c r="Q2203">
        <v>1</v>
      </c>
      <c r="R2203">
        <v>2.82</v>
      </c>
      <c r="S2203">
        <v>2.82</v>
      </c>
      <c r="T2203">
        <v>379.41</v>
      </c>
      <c r="U2203">
        <v>60.5</v>
      </c>
      <c r="V2203">
        <v>3.53</v>
      </c>
      <c r="X2203">
        <v>4.17</v>
      </c>
      <c r="Y2203">
        <v>2</v>
      </c>
      <c r="Z2203" t="s">
        <v>4250</v>
      </c>
      <c r="AA2203">
        <v>0</v>
      </c>
      <c r="AB2203">
        <v>2</v>
      </c>
      <c r="AC2203">
        <v>5.2846904761904758</v>
      </c>
      <c r="AE2203" t="s">
        <v>7949</v>
      </c>
      <c r="AH2203">
        <v>0</v>
      </c>
      <c r="AI2203">
        <v>0</v>
      </c>
    </row>
    <row r="2204" spans="1:35" x14ac:dyDescent="0.25">
      <c r="A2204" t="s">
        <v>21974</v>
      </c>
      <c r="B2204">
        <v>1.2</v>
      </c>
      <c r="H2204">
        <v>9.1999999999999993</v>
      </c>
      <c r="J2204" t="s">
        <v>22089</v>
      </c>
      <c r="L2204" t="s">
        <v>22147</v>
      </c>
      <c r="M2204" t="s">
        <v>22220</v>
      </c>
      <c r="N2204" t="s">
        <v>24078</v>
      </c>
      <c r="O2204" t="s">
        <v>28362</v>
      </c>
      <c r="P2204">
        <v>5</v>
      </c>
      <c r="Q2204">
        <v>1</v>
      </c>
      <c r="R2204">
        <v>1.97</v>
      </c>
      <c r="S2204">
        <v>1.97</v>
      </c>
      <c r="T2204">
        <v>322.37</v>
      </c>
      <c r="U2204">
        <v>72.95</v>
      </c>
      <c r="V2204">
        <v>3.36</v>
      </c>
      <c r="W2204">
        <v>12.11</v>
      </c>
      <c r="X2204">
        <v>0.71</v>
      </c>
      <c r="Y2204">
        <v>3</v>
      </c>
      <c r="Z2204" t="s">
        <v>4250</v>
      </c>
      <c r="AA2204">
        <v>0</v>
      </c>
      <c r="AB2204">
        <v>5</v>
      </c>
      <c r="AC2204">
        <v>5.833333333333333</v>
      </c>
      <c r="AE2204" t="s">
        <v>7949</v>
      </c>
      <c r="AH2204">
        <v>0</v>
      </c>
      <c r="AI2204">
        <v>0</v>
      </c>
    </row>
    <row r="2205" spans="1:35" x14ac:dyDescent="0.25">
      <c r="A2205" t="s">
        <v>21975</v>
      </c>
      <c r="B2205">
        <v>163</v>
      </c>
      <c r="H2205">
        <v>9.1999999999999993</v>
      </c>
      <c r="J2205" t="s">
        <v>22089</v>
      </c>
      <c r="L2205" t="s">
        <v>22147</v>
      </c>
      <c r="M2205" t="s">
        <v>22220</v>
      </c>
      <c r="N2205" t="s">
        <v>24079</v>
      </c>
      <c r="O2205" t="s">
        <v>28363</v>
      </c>
    </row>
    <row r="2206" spans="1:35" x14ac:dyDescent="0.25">
      <c r="A2206" t="s">
        <v>21976</v>
      </c>
      <c r="B2206">
        <v>23</v>
      </c>
      <c r="H2206">
        <v>9.1999999999999993</v>
      </c>
      <c r="J2206" t="s">
        <v>22089</v>
      </c>
      <c r="L2206" t="s">
        <v>22147</v>
      </c>
      <c r="M2206" t="s">
        <v>22220</v>
      </c>
      <c r="N2206" t="s">
        <v>24080</v>
      </c>
      <c r="O2206" t="s">
        <v>28364</v>
      </c>
    </row>
    <row r="2207" spans="1:35" x14ac:dyDescent="0.25">
      <c r="A2207" t="s">
        <v>21977</v>
      </c>
      <c r="B2207">
        <v>23</v>
      </c>
      <c r="H2207">
        <v>9.1999999999999993</v>
      </c>
      <c r="J2207" t="s">
        <v>22089</v>
      </c>
      <c r="L2207" t="s">
        <v>22147</v>
      </c>
      <c r="M2207" t="s">
        <v>22220</v>
      </c>
      <c r="N2207" t="s">
        <v>24081</v>
      </c>
      <c r="O2207" t="s">
        <v>28365</v>
      </c>
      <c r="P2207">
        <v>6</v>
      </c>
      <c r="Q2207">
        <v>1</v>
      </c>
      <c r="R2207">
        <v>3.14</v>
      </c>
      <c r="S2207">
        <v>3.14</v>
      </c>
      <c r="T2207">
        <v>348.36</v>
      </c>
      <c r="U2207">
        <v>86.09</v>
      </c>
      <c r="V2207">
        <v>3.74</v>
      </c>
      <c r="W2207">
        <v>11.9</v>
      </c>
      <c r="X2207">
        <v>0.67</v>
      </c>
      <c r="Y2207">
        <v>4</v>
      </c>
      <c r="Z2207" t="s">
        <v>4250</v>
      </c>
      <c r="AA2207">
        <v>0</v>
      </c>
      <c r="AB2207">
        <v>5</v>
      </c>
      <c r="AC2207">
        <v>5.1933333333333334</v>
      </c>
      <c r="AE2207" t="s">
        <v>7949</v>
      </c>
      <c r="AH2207">
        <v>0</v>
      </c>
      <c r="AI2207">
        <v>0</v>
      </c>
    </row>
    <row r="2208" spans="1:35" x14ac:dyDescent="0.25">
      <c r="A2208" t="s">
        <v>21978</v>
      </c>
      <c r="B2208">
        <v>25</v>
      </c>
      <c r="H2208">
        <v>9.1999999999999993</v>
      </c>
      <c r="J2208" t="s">
        <v>22089</v>
      </c>
      <c r="L2208" t="s">
        <v>22147</v>
      </c>
      <c r="M2208" t="s">
        <v>22220</v>
      </c>
      <c r="N2208" t="s">
        <v>24082</v>
      </c>
      <c r="O2208" t="s">
        <v>28362</v>
      </c>
      <c r="P2208">
        <v>5</v>
      </c>
      <c r="Q2208">
        <v>1</v>
      </c>
      <c r="R2208">
        <v>1.87</v>
      </c>
      <c r="S2208">
        <v>1.87</v>
      </c>
      <c r="T2208">
        <v>328.35</v>
      </c>
      <c r="U2208">
        <v>72.95</v>
      </c>
      <c r="V2208">
        <v>3.26</v>
      </c>
      <c r="W2208">
        <v>12.1</v>
      </c>
      <c r="X2208">
        <v>0.69</v>
      </c>
      <c r="Y2208">
        <v>3</v>
      </c>
      <c r="Z2208" t="s">
        <v>4250</v>
      </c>
      <c r="AA2208">
        <v>0</v>
      </c>
      <c r="AB2208">
        <v>6</v>
      </c>
      <c r="AC2208">
        <v>5.833333333333333</v>
      </c>
      <c r="AE2208" t="s">
        <v>7949</v>
      </c>
      <c r="AH2208">
        <v>0</v>
      </c>
      <c r="AI2208">
        <v>0</v>
      </c>
    </row>
    <row r="2209" spans="1:35" x14ac:dyDescent="0.25">
      <c r="A2209" t="s">
        <v>21979</v>
      </c>
      <c r="B2209">
        <v>20</v>
      </c>
      <c r="H2209">
        <v>9.1999999999999993</v>
      </c>
      <c r="J2209" t="s">
        <v>22089</v>
      </c>
      <c r="L2209" t="s">
        <v>22147</v>
      </c>
      <c r="M2209" t="s">
        <v>22220</v>
      </c>
      <c r="N2209" t="s">
        <v>24083</v>
      </c>
      <c r="O2209" t="s">
        <v>28366</v>
      </c>
    </row>
    <row r="2210" spans="1:35" x14ac:dyDescent="0.25">
      <c r="B2210">
        <v>157</v>
      </c>
      <c r="H2210">
        <v>9.1999999999999993</v>
      </c>
      <c r="J2210" t="s">
        <v>22089</v>
      </c>
      <c r="L2210" t="s">
        <v>22147</v>
      </c>
      <c r="M2210" t="s">
        <v>22220</v>
      </c>
      <c r="N2210" t="s">
        <v>24084</v>
      </c>
      <c r="O2210" t="s">
        <v>28367</v>
      </c>
      <c r="P2210">
        <v>4</v>
      </c>
      <c r="Q2210">
        <v>1</v>
      </c>
      <c r="R2210">
        <v>5.51</v>
      </c>
      <c r="S2210">
        <v>5.51</v>
      </c>
      <c r="T2210">
        <v>360.24</v>
      </c>
      <c r="U2210">
        <v>59.97</v>
      </c>
      <c r="V2210">
        <v>4.43</v>
      </c>
      <c r="X2210">
        <v>1.26</v>
      </c>
      <c r="Y2210">
        <v>2</v>
      </c>
      <c r="Z2210" t="s">
        <v>4250</v>
      </c>
      <c r="AA2210">
        <v>0</v>
      </c>
      <c r="AB2210">
        <v>1</v>
      </c>
      <c r="AC2210">
        <v>3.8316190476190481</v>
      </c>
      <c r="AE2210" t="s">
        <v>7949</v>
      </c>
      <c r="AH2210">
        <v>0</v>
      </c>
      <c r="AI2210">
        <v>0</v>
      </c>
    </row>
    <row r="2211" spans="1:35" x14ac:dyDescent="0.25">
      <c r="B2211">
        <v>743</v>
      </c>
      <c r="H2211">
        <v>9.1999999999999993</v>
      </c>
      <c r="J2211" t="s">
        <v>22089</v>
      </c>
      <c r="L2211" t="s">
        <v>22147</v>
      </c>
      <c r="M2211" t="s">
        <v>22220</v>
      </c>
      <c r="N2211" t="s">
        <v>24085</v>
      </c>
      <c r="O2211" t="s">
        <v>28368</v>
      </c>
      <c r="P2211">
        <v>5</v>
      </c>
      <c r="Q2211">
        <v>1</v>
      </c>
      <c r="R2211">
        <v>3.53</v>
      </c>
      <c r="S2211">
        <v>3.63</v>
      </c>
      <c r="T2211">
        <v>326.79000000000002</v>
      </c>
      <c r="U2211">
        <v>72.86</v>
      </c>
      <c r="V2211">
        <v>3.17</v>
      </c>
      <c r="X2211">
        <v>6.63</v>
      </c>
      <c r="Y2211">
        <v>2</v>
      </c>
      <c r="Z2211" t="s">
        <v>4250</v>
      </c>
      <c r="AA2211">
        <v>0</v>
      </c>
      <c r="AB2211">
        <v>1</v>
      </c>
      <c r="AC2211">
        <v>4.7533333333333339</v>
      </c>
      <c r="AE2211" t="s">
        <v>7949</v>
      </c>
      <c r="AH2211">
        <v>0</v>
      </c>
      <c r="AI2211">
        <v>0</v>
      </c>
    </row>
    <row r="2212" spans="1:35" x14ac:dyDescent="0.25">
      <c r="B2212">
        <v>1700</v>
      </c>
      <c r="H2212">
        <v>9.1999999999999993</v>
      </c>
      <c r="J2212" t="s">
        <v>22089</v>
      </c>
      <c r="L2212" t="s">
        <v>22147</v>
      </c>
      <c r="M2212" t="s">
        <v>22220</v>
      </c>
      <c r="N2212" t="s">
        <v>24086</v>
      </c>
      <c r="O2212" t="s">
        <v>28369</v>
      </c>
      <c r="P2212">
        <v>4</v>
      </c>
      <c r="Q2212">
        <v>1</v>
      </c>
      <c r="R2212">
        <v>4.17</v>
      </c>
      <c r="S2212">
        <v>4.17</v>
      </c>
      <c r="T2212">
        <v>327.33</v>
      </c>
      <c r="U2212">
        <v>59.97</v>
      </c>
      <c r="V2212">
        <v>3.4</v>
      </c>
      <c r="X2212">
        <v>0.5</v>
      </c>
      <c r="Y2212">
        <v>2</v>
      </c>
      <c r="Z2212" t="s">
        <v>4250</v>
      </c>
      <c r="AA2212">
        <v>0</v>
      </c>
      <c r="AB2212">
        <v>1</v>
      </c>
      <c r="AC2212">
        <v>4.2483333333333331</v>
      </c>
      <c r="AE2212" t="s">
        <v>7949</v>
      </c>
      <c r="AH2212">
        <v>0</v>
      </c>
      <c r="AI2212">
        <v>0</v>
      </c>
    </row>
    <row r="2213" spans="1:35" x14ac:dyDescent="0.25">
      <c r="B2213">
        <v>3200</v>
      </c>
      <c r="H2213">
        <v>9.1999999999999993</v>
      </c>
      <c r="J2213" t="s">
        <v>22089</v>
      </c>
      <c r="L2213" t="s">
        <v>22147</v>
      </c>
      <c r="M2213" t="s">
        <v>22220</v>
      </c>
      <c r="N2213" t="s">
        <v>24087</v>
      </c>
      <c r="O2213" t="s">
        <v>28370</v>
      </c>
      <c r="P2213">
        <v>4</v>
      </c>
      <c r="Q2213">
        <v>1</v>
      </c>
      <c r="R2213">
        <v>5.33</v>
      </c>
      <c r="S2213">
        <v>5.41</v>
      </c>
      <c r="T2213">
        <v>319.41000000000003</v>
      </c>
      <c r="U2213">
        <v>59.97</v>
      </c>
      <c r="V2213">
        <v>3.74</v>
      </c>
      <c r="X2213">
        <v>6.53</v>
      </c>
      <c r="Y2213">
        <v>2</v>
      </c>
      <c r="Z2213" t="s">
        <v>4250</v>
      </c>
      <c r="AA2213">
        <v>0</v>
      </c>
      <c r="AB2213">
        <v>1</v>
      </c>
      <c r="AC2213">
        <v>3.833333333333333</v>
      </c>
      <c r="AE2213" t="s">
        <v>7949</v>
      </c>
      <c r="AH2213">
        <v>0</v>
      </c>
      <c r="AI2213">
        <v>0</v>
      </c>
    </row>
    <row r="2214" spans="1:35" x14ac:dyDescent="0.25">
      <c r="B2214">
        <v>3640</v>
      </c>
      <c r="H2214">
        <v>9.1999999999999993</v>
      </c>
      <c r="J2214" t="s">
        <v>22089</v>
      </c>
      <c r="L2214" t="s">
        <v>22147</v>
      </c>
      <c r="M2214" t="s">
        <v>22220</v>
      </c>
      <c r="N2214" t="s">
        <v>24088</v>
      </c>
      <c r="O2214" t="s">
        <v>28371</v>
      </c>
      <c r="P2214">
        <v>6</v>
      </c>
      <c r="Q2214">
        <v>1</v>
      </c>
      <c r="R2214">
        <v>3.53</v>
      </c>
      <c r="S2214">
        <v>3.53</v>
      </c>
      <c r="T2214">
        <v>351.41</v>
      </c>
      <c r="U2214">
        <v>78.430000000000007</v>
      </c>
      <c r="V2214">
        <v>3.14</v>
      </c>
      <c r="X2214">
        <v>3.13</v>
      </c>
      <c r="Y2214">
        <v>2</v>
      </c>
      <c r="Z2214" t="s">
        <v>4250</v>
      </c>
      <c r="AA2214">
        <v>0</v>
      </c>
      <c r="AB2214">
        <v>3</v>
      </c>
      <c r="AC2214">
        <v>4.8033333333333337</v>
      </c>
      <c r="AE2214" t="s">
        <v>7949</v>
      </c>
      <c r="AH2214">
        <v>0</v>
      </c>
      <c r="AI2214">
        <v>0</v>
      </c>
    </row>
    <row r="2215" spans="1:35" x14ac:dyDescent="0.25">
      <c r="B2215">
        <v>4250</v>
      </c>
      <c r="H2215">
        <v>9.1999999999999993</v>
      </c>
      <c r="J2215" t="s">
        <v>22089</v>
      </c>
      <c r="L2215" t="s">
        <v>22147</v>
      </c>
      <c r="M2215" t="s">
        <v>22220</v>
      </c>
      <c r="N2215" t="s">
        <v>24089</v>
      </c>
      <c r="O2215" t="s">
        <v>28372</v>
      </c>
      <c r="P2215">
        <v>4</v>
      </c>
      <c r="Q2215">
        <v>1</v>
      </c>
      <c r="R2215">
        <v>4.32</v>
      </c>
      <c r="S2215">
        <v>4.32</v>
      </c>
      <c r="T2215">
        <v>327.33</v>
      </c>
      <c r="U2215">
        <v>59.97</v>
      </c>
      <c r="V2215">
        <v>3.4</v>
      </c>
      <c r="X2215">
        <v>0.5</v>
      </c>
      <c r="Y2215">
        <v>2</v>
      </c>
      <c r="Z2215" t="s">
        <v>4250</v>
      </c>
      <c r="AA2215">
        <v>0</v>
      </c>
      <c r="AB2215">
        <v>1</v>
      </c>
      <c r="AC2215">
        <v>4.1733333333333338</v>
      </c>
      <c r="AE2215" t="s">
        <v>7949</v>
      </c>
      <c r="AH2215">
        <v>0</v>
      </c>
      <c r="AI2215">
        <v>0</v>
      </c>
    </row>
    <row r="2216" spans="1:35" x14ac:dyDescent="0.25">
      <c r="B2216">
        <v>6710</v>
      </c>
      <c r="H2216">
        <v>9.1999999999999993</v>
      </c>
      <c r="J2216" t="s">
        <v>22089</v>
      </c>
      <c r="L2216" t="s">
        <v>22147</v>
      </c>
      <c r="M2216" t="s">
        <v>22220</v>
      </c>
      <c r="N2216" t="s">
        <v>24090</v>
      </c>
      <c r="O2216" t="s">
        <v>28373</v>
      </c>
      <c r="P2216">
        <v>4</v>
      </c>
      <c r="Q2216">
        <v>1</v>
      </c>
      <c r="R2216">
        <v>5.31</v>
      </c>
      <c r="S2216">
        <v>5.39</v>
      </c>
      <c r="T2216">
        <v>319.41000000000003</v>
      </c>
      <c r="U2216">
        <v>59.97</v>
      </c>
      <c r="V2216">
        <v>3.74</v>
      </c>
      <c r="X2216">
        <v>6.53</v>
      </c>
      <c r="Y2216">
        <v>2</v>
      </c>
      <c r="Z2216" t="s">
        <v>4250</v>
      </c>
      <c r="AA2216">
        <v>0</v>
      </c>
      <c r="AB2216">
        <v>1</v>
      </c>
      <c r="AC2216">
        <v>3.833333333333333</v>
      </c>
      <c r="AE2216" t="s">
        <v>7949</v>
      </c>
      <c r="AH2216">
        <v>0</v>
      </c>
      <c r="AI2216">
        <v>0</v>
      </c>
    </row>
    <row r="2217" spans="1:35" x14ac:dyDescent="0.25">
      <c r="B2217">
        <v>16300</v>
      </c>
      <c r="H2217">
        <v>9.1999999999999993</v>
      </c>
      <c r="J2217" t="s">
        <v>22089</v>
      </c>
      <c r="L2217" t="s">
        <v>22147</v>
      </c>
      <c r="M2217" t="s">
        <v>22220</v>
      </c>
      <c r="N2217" t="s">
        <v>24091</v>
      </c>
      <c r="O2217" t="s">
        <v>28374</v>
      </c>
      <c r="P2217">
        <v>5</v>
      </c>
      <c r="Q2217">
        <v>1</v>
      </c>
      <c r="R2217">
        <v>4.13</v>
      </c>
      <c r="S2217">
        <v>4.13</v>
      </c>
      <c r="T2217">
        <v>339.37</v>
      </c>
      <c r="U2217">
        <v>69.2</v>
      </c>
      <c r="V2217">
        <v>3.27</v>
      </c>
      <c r="X2217">
        <v>1.81</v>
      </c>
      <c r="Y2217">
        <v>2</v>
      </c>
      <c r="Z2217" t="s">
        <v>4250</v>
      </c>
      <c r="AA2217">
        <v>0</v>
      </c>
      <c r="AB2217">
        <v>2</v>
      </c>
      <c r="AC2217">
        <v>4.2683333333333344</v>
      </c>
      <c r="AE2217" t="s">
        <v>7949</v>
      </c>
      <c r="AH2217">
        <v>0</v>
      </c>
      <c r="AI2217">
        <v>0</v>
      </c>
    </row>
    <row r="2218" spans="1:35" x14ac:dyDescent="0.25">
      <c r="B2218">
        <v>1680</v>
      </c>
      <c r="H2218">
        <v>9.1999999999999993</v>
      </c>
      <c r="J2218" t="s">
        <v>22089</v>
      </c>
      <c r="L2218" t="s">
        <v>22147</v>
      </c>
      <c r="M2218" t="s">
        <v>22220</v>
      </c>
      <c r="N2218" t="s">
        <v>24092</v>
      </c>
      <c r="O2218" t="s">
        <v>28375</v>
      </c>
      <c r="P2218">
        <v>5</v>
      </c>
      <c r="Q2218">
        <v>1</v>
      </c>
      <c r="R2218">
        <v>4.17</v>
      </c>
      <c r="S2218">
        <v>4.17</v>
      </c>
      <c r="T2218">
        <v>339.37</v>
      </c>
      <c r="U2218">
        <v>69.2</v>
      </c>
      <c r="V2218">
        <v>3.27</v>
      </c>
      <c r="X2218">
        <v>1.81</v>
      </c>
      <c r="Y2218">
        <v>2</v>
      </c>
      <c r="Z2218" t="s">
        <v>4250</v>
      </c>
      <c r="AA2218">
        <v>0</v>
      </c>
      <c r="AB2218">
        <v>2</v>
      </c>
      <c r="AC2218">
        <v>4.2483333333333331</v>
      </c>
      <c r="AE2218" t="s">
        <v>7949</v>
      </c>
      <c r="AH2218">
        <v>0</v>
      </c>
      <c r="AI2218">
        <v>0</v>
      </c>
    </row>
    <row r="2219" spans="1:35" x14ac:dyDescent="0.25">
      <c r="B2219">
        <v>6850</v>
      </c>
      <c r="H2219">
        <v>9.1999999999999993</v>
      </c>
      <c r="J2219" t="s">
        <v>22089</v>
      </c>
      <c r="L2219" t="s">
        <v>22147</v>
      </c>
      <c r="M2219" t="s">
        <v>22220</v>
      </c>
      <c r="N2219" t="s">
        <v>24093</v>
      </c>
      <c r="O2219" t="s">
        <v>28376</v>
      </c>
      <c r="P2219">
        <v>5</v>
      </c>
      <c r="Q2219">
        <v>1</v>
      </c>
      <c r="R2219">
        <v>4.46</v>
      </c>
      <c r="S2219">
        <v>4.46</v>
      </c>
      <c r="T2219">
        <v>335.41</v>
      </c>
      <c r="U2219">
        <v>69.2</v>
      </c>
      <c r="V2219">
        <v>3.44</v>
      </c>
      <c r="X2219">
        <v>4.83</v>
      </c>
      <c r="Y2219">
        <v>2</v>
      </c>
      <c r="Z2219" t="s">
        <v>4250</v>
      </c>
      <c r="AA2219">
        <v>0</v>
      </c>
      <c r="AB2219">
        <v>2</v>
      </c>
      <c r="AC2219">
        <v>4.1033333333333326</v>
      </c>
      <c r="AE2219" t="s">
        <v>7949</v>
      </c>
      <c r="AH2219">
        <v>0</v>
      </c>
      <c r="AI2219">
        <v>0</v>
      </c>
    </row>
    <row r="2220" spans="1:35" x14ac:dyDescent="0.25">
      <c r="B2220">
        <v>1980</v>
      </c>
      <c r="H2220">
        <v>9.1999999999999993</v>
      </c>
      <c r="J2220" t="s">
        <v>22089</v>
      </c>
      <c r="L2220" t="s">
        <v>22147</v>
      </c>
      <c r="M2220" t="s">
        <v>22220</v>
      </c>
      <c r="N2220" t="s">
        <v>24094</v>
      </c>
      <c r="O2220" t="s">
        <v>28377</v>
      </c>
      <c r="P2220">
        <v>4</v>
      </c>
      <c r="Q2220">
        <v>1</v>
      </c>
      <c r="R2220">
        <v>4.87</v>
      </c>
      <c r="S2220">
        <v>4.87</v>
      </c>
      <c r="T2220">
        <v>323.37</v>
      </c>
      <c r="U2220">
        <v>59.97</v>
      </c>
      <c r="V2220">
        <v>3.57</v>
      </c>
      <c r="X2220">
        <v>3.51</v>
      </c>
      <c r="Y2220">
        <v>2</v>
      </c>
      <c r="Z2220" t="s">
        <v>4250</v>
      </c>
      <c r="AA2220">
        <v>0</v>
      </c>
      <c r="AB2220">
        <v>1</v>
      </c>
      <c r="AC2220">
        <v>3.898333333333333</v>
      </c>
      <c r="AE2220" t="s">
        <v>7949</v>
      </c>
      <c r="AH2220">
        <v>0</v>
      </c>
      <c r="AI2220">
        <v>0</v>
      </c>
    </row>
    <row r="2221" spans="1:35" x14ac:dyDescent="0.25">
      <c r="B2221">
        <v>1800</v>
      </c>
      <c r="H2221">
        <v>9.1999999999999993</v>
      </c>
      <c r="J2221" t="s">
        <v>22089</v>
      </c>
      <c r="L2221" t="s">
        <v>22147</v>
      </c>
      <c r="M2221" t="s">
        <v>22220</v>
      </c>
      <c r="N2221" t="s">
        <v>24095</v>
      </c>
      <c r="O2221" t="s">
        <v>28378</v>
      </c>
      <c r="P2221">
        <v>5</v>
      </c>
      <c r="Q2221">
        <v>1</v>
      </c>
      <c r="R2221">
        <v>4.1500000000000004</v>
      </c>
      <c r="S2221">
        <v>4.1500000000000004</v>
      </c>
      <c r="T2221">
        <v>339.37</v>
      </c>
      <c r="U2221">
        <v>69.2</v>
      </c>
      <c r="V2221">
        <v>3.27</v>
      </c>
      <c r="X2221">
        <v>1.81</v>
      </c>
      <c r="Y2221">
        <v>2</v>
      </c>
      <c r="Z2221" t="s">
        <v>4250</v>
      </c>
      <c r="AA2221">
        <v>0</v>
      </c>
      <c r="AB2221">
        <v>2</v>
      </c>
      <c r="AC2221">
        <v>4.2583333333333329</v>
      </c>
      <c r="AE2221" t="s">
        <v>7949</v>
      </c>
      <c r="AH2221">
        <v>0</v>
      </c>
      <c r="AI2221">
        <v>0</v>
      </c>
    </row>
    <row r="2222" spans="1:35" x14ac:dyDescent="0.25">
      <c r="B2222">
        <v>1300</v>
      </c>
      <c r="H2222">
        <v>9.1999999999999993</v>
      </c>
      <c r="J2222" t="s">
        <v>22089</v>
      </c>
      <c r="L2222" t="s">
        <v>22147</v>
      </c>
      <c r="M2222" t="s">
        <v>22220</v>
      </c>
      <c r="N2222" t="s">
        <v>24096</v>
      </c>
      <c r="O2222" t="s">
        <v>28379</v>
      </c>
      <c r="P2222">
        <v>6</v>
      </c>
      <c r="Q2222">
        <v>2</v>
      </c>
      <c r="R2222">
        <v>3.63</v>
      </c>
      <c r="S2222">
        <v>3.73</v>
      </c>
      <c r="T2222">
        <v>369.81</v>
      </c>
      <c r="U2222">
        <v>101.96</v>
      </c>
      <c r="V2222">
        <v>2.75</v>
      </c>
      <c r="W2222">
        <v>10.82</v>
      </c>
      <c r="X2222">
        <v>6.59</v>
      </c>
      <c r="Y2222">
        <v>2</v>
      </c>
      <c r="Z2222" t="s">
        <v>4250</v>
      </c>
      <c r="AA2222">
        <v>0</v>
      </c>
      <c r="AB2222">
        <v>2</v>
      </c>
      <c r="AC2222">
        <v>3.851261904761905</v>
      </c>
      <c r="AE2222" t="s">
        <v>7949</v>
      </c>
      <c r="AH2222">
        <v>0</v>
      </c>
      <c r="AI2222">
        <v>0</v>
      </c>
    </row>
    <row r="2223" spans="1:35" x14ac:dyDescent="0.25">
      <c r="B2223">
        <v>1890</v>
      </c>
      <c r="H2223">
        <v>9.1999999999999993</v>
      </c>
      <c r="J2223" t="s">
        <v>22089</v>
      </c>
      <c r="L2223" t="s">
        <v>22147</v>
      </c>
      <c r="M2223" t="s">
        <v>22220</v>
      </c>
      <c r="N2223" t="s">
        <v>24097</v>
      </c>
      <c r="O2223" t="s">
        <v>28380</v>
      </c>
      <c r="P2223">
        <v>6</v>
      </c>
      <c r="Q2223">
        <v>2</v>
      </c>
      <c r="R2223">
        <v>3.98</v>
      </c>
      <c r="S2223">
        <v>4.08</v>
      </c>
      <c r="T2223">
        <v>403.36</v>
      </c>
      <c r="U2223">
        <v>101.96</v>
      </c>
      <c r="V2223">
        <v>3.12</v>
      </c>
      <c r="W2223">
        <v>10.9</v>
      </c>
      <c r="X2223">
        <v>6.59</v>
      </c>
      <c r="Y2223">
        <v>2</v>
      </c>
      <c r="Z2223" t="s">
        <v>4250</v>
      </c>
      <c r="AA2223">
        <v>0</v>
      </c>
      <c r="AB2223">
        <v>2</v>
      </c>
      <c r="AC2223">
        <v>3.2616190476190479</v>
      </c>
      <c r="AE2223" t="s">
        <v>7949</v>
      </c>
      <c r="AH2223">
        <v>0</v>
      </c>
      <c r="AI2223">
        <v>0</v>
      </c>
    </row>
    <row r="2224" spans="1:35" x14ac:dyDescent="0.25">
      <c r="B2224">
        <v>112</v>
      </c>
      <c r="H2224">
        <v>9.1999999999999993</v>
      </c>
      <c r="J2224" t="s">
        <v>22089</v>
      </c>
      <c r="L2224" t="s">
        <v>22147</v>
      </c>
      <c r="M2224" t="s">
        <v>22220</v>
      </c>
      <c r="N2224" t="s">
        <v>24098</v>
      </c>
      <c r="O2224" t="s">
        <v>28381</v>
      </c>
      <c r="P2224">
        <v>7</v>
      </c>
      <c r="Q2224">
        <v>2</v>
      </c>
      <c r="R2224">
        <v>3.49</v>
      </c>
      <c r="S2224">
        <v>3.59</v>
      </c>
      <c r="T2224">
        <v>403.44</v>
      </c>
      <c r="U2224">
        <v>111.19</v>
      </c>
      <c r="V2224">
        <v>2.5</v>
      </c>
      <c r="W2224">
        <v>10.89</v>
      </c>
      <c r="X2224">
        <v>6.59</v>
      </c>
      <c r="Y2224">
        <v>2</v>
      </c>
      <c r="Z2224" t="s">
        <v>4250</v>
      </c>
      <c r="AA2224">
        <v>0</v>
      </c>
      <c r="AB2224">
        <v>4</v>
      </c>
      <c r="AC2224">
        <v>3.4433809523809522</v>
      </c>
      <c r="AE2224" t="s">
        <v>7949</v>
      </c>
      <c r="AH2224">
        <v>0</v>
      </c>
      <c r="AI2224">
        <v>0</v>
      </c>
    </row>
    <row r="2225" spans="1:35" x14ac:dyDescent="0.25">
      <c r="B2225">
        <v>22</v>
      </c>
      <c r="H2225">
        <v>9.1999999999999993</v>
      </c>
      <c r="J2225" t="s">
        <v>22089</v>
      </c>
      <c r="L2225" t="s">
        <v>22147</v>
      </c>
      <c r="M2225" t="s">
        <v>22220</v>
      </c>
      <c r="N2225" t="s">
        <v>24099</v>
      </c>
      <c r="O2225" t="s">
        <v>28382</v>
      </c>
      <c r="P2225">
        <v>8</v>
      </c>
      <c r="Q2225">
        <v>2</v>
      </c>
      <c r="R2225">
        <v>4.08</v>
      </c>
      <c r="S2225">
        <v>4.18</v>
      </c>
      <c r="T2225">
        <v>404.43</v>
      </c>
      <c r="U2225">
        <v>124.08</v>
      </c>
      <c r="V2225">
        <v>1.9</v>
      </c>
      <c r="W2225">
        <v>9.56</v>
      </c>
      <c r="X2225">
        <v>6.57</v>
      </c>
      <c r="Y2225">
        <v>2</v>
      </c>
      <c r="Z2225" t="s">
        <v>4250</v>
      </c>
      <c r="AA2225">
        <v>0</v>
      </c>
      <c r="AB2225">
        <v>4</v>
      </c>
      <c r="AC2225">
        <v>2.5926428571428568</v>
      </c>
      <c r="AE2225" t="s">
        <v>7949</v>
      </c>
      <c r="AH2225">
        <v>0</v>
      </c>
      <c r="AI2225">
        <v>0</v>
      </c>
    </row>
    <row r="2226" spans="1:35" x14ac:dyDescent="0.25">
      <c r="B2226">
        <v>6460</v>
      </c>
      <c r="H2226">
        <v>9.1999999999999993</v>
      </c>
      <c r="J2226" t="s">
        <v>22089</v>
      </c>
      <c r="L2226" t="s">
        <v>22147</v>
      </c>
      <c r="M2226" t="s">
        <v>22220</v>
      </c>
      <c r="N2226" t="s">
        <v>24100</v>
      </c>
      <c r="O2226" t="s">
        <v>28383</v>
      </c>
      <c r="P2226">
        <v>6</v>
      </c>
      <c r="Q2226">
        <v>2</v>
      </c>
      <c r="R2226">
        <v>3.15</v>
      </c>
      <c r="S2226">
        <v>3.26</v>
      </c>
      <c r="T2226">
        <v>354.44</v>
      </c>
      <c r="U2226">
        <v>89.07</v>
      </c>
      <c r="V2226">
        <v>3.08</v>
      </c>
      <c r="W2226">
        <v>12.26</v>
      </c>
      <c r="X2226">
        <v>6.6</v>
      </c>
      <c r="Y2226">
        <v>2</v>
      </c>
      <c r="Z2226" t="s">
        <v>4250</v>
      </c>
      <c r="AA2226">
        <v>0</v>
      </c>
      <c r="AB2226">
        <v>2</v>
      </c>
      <c r="AC2226">
        <v>4.7949999999999999</v>
      </c>
      <c r="AE2226" t="s">
        <v>7949</v>
      </c>
      <c r="AH2226">
        <v>0</v>
      </c>
      <c r="AI2226">
        <v>0</v>
      </c>
    </row>
    <row r="2227" spans="1:35" x14ac:dyDescent="0.25">
      <c r="B2227">
        <v>560</v>
      </c>
      <c r="H2227">
        <v>9.1999999999999993</v>
      </c>
      <c r="J2227" t="s">
        <v>22089</v>
      </c>
      <c r="L2227" t="s">
        <v>22147</v>
      </c>
      <c r="M2227" t="s">
        <v>22220</v>
      </c>
      <c r="N2227" t="s">
        <v>24101</v>
      </c>
      <c r="O2227" t="s">
        <v>19425</v>
      </c>
      <c r="P2227">
        <v>6</v>
      </c>
      <c r="Q2227">
        <v>2</v>
      </c>
      <c r="R2227">
        <v>4.21</v>
      </c>
      <c r="S2227">
        <v>4.3099999999999996</v>
      </c>
      <c r="T2227">
        <v>404.26</v>
      </c>
      <c r="U2227">
        <v>101.96</v>
      </c>
      <c r="V2227">
        <v>3.41</v>
      </c>
      <c r="W2227">
        <v>9.58</v>
      </c>
      <c r="X2227">
        <v>6.57</v>
      </c>
      <c r="Y2227">
        <v>2</v>
      </c>
      <c r="Z2227" t="s">
        <v>4250</v>
      </c>
      <c r="AA2227">
        <v>0</v>
      </c>
      <c r="AB2227">
        <v>2</v>
      </c>
      <c r="AC2227">
        <v>3.1301904761904771</v>
      </c>
      <c r="AE2227" t="s">
        <v>7949</v>
      </c>
      <c r="AH2227">
        <v>0</v>
      </c>
      <c r="AI2227">
        <v>0</v>
      </c>
    </row>
    <row r="2228" spans="1:35" x14ac:dyDescent="0.25">
      <c r="B2228">
        <v>112</v>
      </c>
      <c r="H2228">
        <v>9.1999999999999993</v>
      </c>
      <c r="J2228" t="s">
        <v>22089</v>
      </c>
      <c r="L2228" t="s">
        <v>22147</v>
      </c>
      <c r="M2228" t="s">
        <v>22220</v>
      </c>
      <c r="N2228" t="s">
        <v>24102</v>
      </c>
      <c r="O2228" t="s">
        <v>28384</v>
      </c>
      <c r="P2228">
        <v>4</v>
      </c>
      <c r="Q2228">
        <v>1</v>
      </c>
      <c r="R2228">
        <v>4.91</v>
      </c>
      <c r="S2228">
        <v>5.07</v>
      </c>
      <c r="T2228">
        <v>412.28</v>
      </c>
      <c r="U2228">
        <v>59.97</v>
      </c>
      <c r="V2228">
        <v>4.16</v>
      </c>
      <c r="X2228">
        <v>6.86</v>
      </c>
      <c r="Y2228">
        <v>1</v>
      </c>
      <c r="Z2228" t="s">
        <v>4250</v>
      </c>
      <c r="AA2228">
        <v>0</v>
      </c>
      <c r="AB2228">
        <v>2</v>
      </c>
      <c r="AC2228">
        <v>3.4599047619047618</v>
      </c>
      <c r="AE2228" t="s">
        <v>7949</v>
      </c>
      <c r="AH2228">
        <v>0</v>
      </c>
      <c r="AI2228">
        <v>0</v>
      </c>
    </row>
    <row r="2229" spans="1:35" x14ac:dyDescent="0.25">
      <c r="B2229">
        <v>53</v>
      </c>
      <c r="H2229">
        <v>9.1999999999999993</v>
      </c>
      <c r="J2229" t="s">
        <v>22089</v>
      </c>
      <c r="L2229" t="s">
        <v>22147</v>
      </c>
      <c r="M2229" t="s">
        <v>22220</v>
      </c>
      <c r="N2229" t="s">
        <v>24103</v>
      </c>
      <c r="O2229" t="s">
        <v>28385</v>
      </c>
      <c r="P2229">
        <v>4</v>
      </c>
      <c r="Q2229">
        <v>1</v>
      </c>
      <c r="R2229">
        <v>4.6100000000000003</v>
      </c>
      <c r="S2229">
        <v>4.8</v>
      </c>
      <c r="T2229">
        <v>376.3</v>
      </c>
      <c r="U2229">
        <v>59.97</v>
      </c>
      <c r="V2229">
        <v>3.57</v>
      </c>
      <c r="X2229">
        <v>6.95</v>
      </c>
      <c r="Y2229">
        <v>1</v>
      </c>
      <c r="Z2229" t="s">
        <v>4250</v>
      </c>
      <c r="AA2229">
        <v>0</v>
      </c>
      <c r="AB2229">
        <v>1</v>
      </c>
      <c r="AC2229">
        <v>3.816904761904762</v>
      </c>
      <c r="AE2229" t="s">
        <v>7949</v>
      </c>
      <c r="AH2229">
        <v>0</v>
      </c>
      <c r="AI2229">
        <v>0</v>
      </c>
    </row>
    <row r="2230" spans="1:35" x14ac:dyDescent="0.25">
      <c r="B2230">
        <v>3330</v>
      </c>
      <c r="H2230">
        <v>9.1999999999999993</v>
      </c>
      <c r="J2230" t="s">
        <v>22089</v>
      </c>
      <c r="L2230" t="s">
        <v>22147</v>
      </c>
      <c r="M2230" t="s">
        <v>22220</v>
      </c>
      <c r="N2230" t="s">
        <v>24104</v>
      </c>
      <c r="O2230" t="s">
        <v>28386</v>
      </c>
      <c r="P2230">
        <v>4</v>
      </c>
      <c r="Q2230">
        <v>1</v>
      </c>
      <c r="R2230">
        <v>4.6100000000000003</v>
      </c>
      <c r="S2230">
        <v>4.8</v>
      </c>
      <c r="T2230">
        <v>376.3</v>
      </c>
      <c r="U2230">
        <v>59.97</v>
      </c>
      <c r="V2230">
        <v>3.57</v>
      </c>
      <c r="X2230">
        <v>6.95</v>
      </c>
      <c r="Y2230">
        <v>1</v>
      </c>
      <c r="Z2230" t="s">
        <v>4250</v>
      </c>
      <c r="AA2230">
        <v>0</v>
      </c>
      <c r="AB2230">
        <v>1</v>
      </c>
      <c r="AC2230">
        <v>3.816904761904762</v>
      </c>
      <c r="AE2230" t="s">
        <v>7949</v>
      </c>
      <c r="AH2230">
        <v>0</v>
      </c>
      <c r="AI2230">
        <v>0</v>
      </c>
    </row>
    <row r="2231" spans="1:35" x14ac:dyDescent="0.25">
      <c r="B2231">
        <v>10300</v>
      </c>
      <c r="H2231">
        <v>9.1999999999999993</v>
      </c>
      <c r="J2231" t="s">
        <v>22089</v>
      </c>
      <c r="L2231" t="s">
        <v>22147</v>
      </c>
      <c r="M2231" t="s">
        <v>22220</v>
      </c>
      <c r="N2231" t="s">
        <v>24105</v>
      </c>
      <c r="O2231" t="s">
        <v>28387</v>
      </c>
    </row>
    <row r="2232" spans="1:35" x14ac:dyDescent="0.25">
      <c r="B2232">
        <v>16600</v>
      </c>
      <c r="H2232">
        <v>9.1999999999999993</v>
      </c>
      <c r="J2232" t="s">
        <v>22089</v>
      </c>
      <c r="L2232" t="s">
        <v>22147</v>
      </c>
      <c r="M2232" t="s">
        <v>22220</v>
      </c>
      <c r="N2232" t="s">
        <v>24106</v>
      </c>
      <c r="O2232" t="s">
        <v>28388</v>
      </c>
    </row>
    <row r="2233" spans="1:35" x14ac:dyDescent="0.25">
      <c r="A2233" t="s">
        <v>21980</v>
      </c>
      <c r="B2233">
        <v>2.2000000000000002</v>
      </c>
      <c r="H2233">
        <v>9.1999999999999993</v>
      </c>
      <c r="J2233" t="s">
        <v>22089</v>
      </c>
      <c r="L2233" t="s">
        <v>22147</v>
      </c>
      <c r="M2233" t="s">
        <v>22220</v>
      </c>
      <c r="N2233" t="s">
        <v>8237</v>
      </c>
      <c r="O2233" t="s">
        <v>28389</v>
      </c>
      <c r="P2233">
        <v>5</v>
      </c>
      <c r="Q2233">
        <v>1</v>
      </c>
      <c r="R2233">
        <v>4.32</v>
      </c>
      <c r="S2233">
        <v>4.5199999999999996</v>
      </c>
      <c r="T2233">
        <v>412.54</v>
      </c>
      <c r="U2233">
        <v>72.86</v>
      </c>
      <c r="V2233">
        <v>4.24</v>
      </c>
      <c r="X2233">
        <v>6.95</v>
      </c>
      <c r="Y2233">
        <v>2</v>
      </c>
      <c r="Z2233" t="s">
        <v>4250</v>
      </c>
      <c r="AA2233">
        <v>0</v>
      </c>
      <c r="AB2233">
        <v>2</v>
      </c>
      <c r="AC2233">
        <v>3.6980476190476188</v>
      </c>
      <c r="AE2233" t="s">
        <v>7949</v>
      </c>
      <c r="AH2233">
        <v>0</v>
      </c>
      <c r="AI2233">
        <v>0</v>
      </c>
    </row>
    <row r="2234" spans="1:35" x14ac:dyDescent="0.25">
      <c r="B2234">
        <v>0.56999999999999995</v>
      </c>
      <c r="H2234">
        <v>9.1999999999999993</v>
      </c>
      <c r="J2234" t="s">
        <v>22089</v>
      </c>
      <c r="L2234" t="s">
        <v>22147</v>
      </c>
      <c r="M2234" t="s">
        <v>22220</v>
      </c>
      <c r="N2234" t="s">
        <v>24107</v>
      </c>
      <c r="O2234" t="s">
        <v>28390</v>
      </c>
    </row>
    <row r="2235" spans="1:35" x14ac:dyDescent="0.25">
      <c r="B2235">
        <v>7720</v>
      </c>
      <c r="H2235">
        <v>9.1999999999999993</v>
      </c>
      <c r="J2235" t="s">
        <v>22089</v>
      </c>
      <c r="L2235" t="s">
        <v>22147</v>
      </c>
      <c r="M2235" t="s">
        <v>22220</v>
      </c>
      <c r="N2235" t="s">
        <v>24108</v>
      </c>
      <c r="O2235" t="s">
        <v>28391</v>
      </c>
    </row>
    <row r="2236" spans="1:35" x14ac:dyDescent="0.25">
      <c r="B2236">
        <v>2.2999999999999998</v>
      </c>
      <c r="H2236">
        <v>9.1999999999999993</v>
      </c>
      <c r="J2236" t="s">
        <v>22089</v>
      </c>
      <c r="L2236" t="s">
        <v>22147</v>
      </c>
      <c r="M2236" t="s">
        <v>22220</v>
      </c>
      <c r="N2236" t="s">
        <v>24109</v>
      </c>
      <c r="O2236" t="s">
        <v>28392</v>
      </c>
      <c r="P2236">
        <v>5</v>
      </c>
      <c r="Q2236">
        <v>1</v>
      </c>
      <c r="R2236">
        <v>4.21</v>
      </c>
      <c r="S2236">
        <v>4.3899999999999997</v>
      </c>
      <c r="T2236">
        <v>412.54</v>
      </c>
      <c r="U2236">
        <v>72.86</v>
      </c>
      <c r="V2236">
        <v>4.24</v>
      </c>
      <c r="X2236">
        <v>6.91</v>
      </c>
      <c r="Y2236">
        <v>2</v>
      </c>
      <c r="Z2236" t="s">
        <v>4250</v>
      </c>
      <c r="AA2236">
        <v>0</v>
      </c>
      <c r="AB2236">
        <v>2</v>
      </c>
      <c r="AC2236">
        <v>3.7630476190476192</v>
      </c>
      <c r="AE2236" t="s">
        <v>7949</v>
      </c>
      <c r="AH2236">
        <v>0</v>
      </c>
      <c r="AI2236">
        <v>0</v>
      </c>
    </row>
    <row r="2237" spans="1:35" x14ac:dyDescent="0.25">
      <c r="B2237">
        <v>5.2</v>
      </c>
      <c r="H2237">
        <v>9.1999999999999993</v>
      </c>
      <c r="J2237" t="s">
        <v>22089</v>
      </c>
      <c r="L2237" t="s">
        <v>22147</v>
      </c>
      <c r="M2237" t="s">
        <v>22220</v>
      </c>
      <c r="N2237" t="s">
        <v>24110</v>
      </c>
      <c r="O2237" t="s">
        <v>28393</v>
      </c>
      <c r="P2237">
        <v>6</v>
      </c>
      <c r="Q2237">
        <v>1</v>
      </c>
      <c r="R2237">
        <v>3.39</v>
      </c>
      <c r="S2237">
        <v>3.39</v>
      </c>
      <c r="T2237">
        <v>423.52</v>
      </c>
      <c r="U2237">
        <v>107.55</v>
      </c>
      <c r="V2237">
        <v>4.21</v>
      </c>
      <c r="X2237">
        <v>0.92</v>
      </c>
      <c r="Y2237">
        <v>2</v>
      </c>
      <c r="Z2237" t="s">
        <v>4250</v>
      </c>
      <c r="AA2237">
        <v>0</v>
      </c>
      <c r="AB2237">
        <v>2</v>
      </c>
      <c r="AC2237">
        <v>3.9046190476190481</v>
      </c>
      <c r="AE2237" t="s">
        <v>7949</v>
      </c>
      <c r="AH2237">
        <v>0</v>
      </c>
      <c r="AI2237">
        <v>0</v>
      </c>
    </row>
    <row r="2238" spans="1:35" x14ac:dyDescent="0.25">
      <c r="A2238" t="s">
        <v>21981</v>
      </c>
      <c r="B2238">
        <v>1.6</v>
      </c>
      <c r="H2238">
        <v>9.1999999999999993</v>
      </c>
      <c r="J2238" t="s">
        <v>22089</v>
      </c>
      <c r="L2238" t="s">
        <v>22147</v>
      </c>
      <c r="M2238" t="s">
        <v>22220</v>
      </c>
      <c r="N2238" t="s">
        <v>8310</v>
      </c>
      <c r="O2238" t="s">
        <v>28394</v>
      </c>
      <c r="P2238">
        <v>5</v>
      </c>
      <c r="Q2238">
        <v>1</v>
      </c>
      <c r="R2238">
        <v>4.92</v>
      </c>
      <c r="S2238">
        <v>4.92</v>
      </c>
      <c r="T2238">
        <v>432.96</v>
      </c>
      <c r="U2238">
        <v>83.76</v>
      </c>
      <c r="V2238">
        <v>4.99</v>
      </c>
      <c r="X2238">
        <v>1.47</v>
      </c>
      <c r="Y2238">
        <v>2</v>
      </c>
      <c r="Z2238" t="s">
        <v>4250</v>
      </c>
      <c r="AA2238">
        <v>0</v>
      </c>
      <c r="AB2238">
        <v>2</v>
      </c>
      <c r="AC2238">
        <v>3.3521904761904771</v>
      </c>
      <c r="AE2238" t="s">
        <v>7949</v>
      </c>
      <c r="AH2238">
        <v>0</v>
      </c>
      <c r="AI2238">
        <v>0</v>
      </c>
    </row>
    <row r="2239" spans="1:35" x14ac:dyDescent="0.25">
      <c r="B2239">
        <v>0.63</v>
      </c>
      <c r="H2239">
        <v>9.1999999999999993</v>
      </c>
      <c r="J2239" t="s">
        <v>22089</v>
      </c>
      <c r="L2239" t="s">
        <v>22147</v>
      </c>
      <c r="M2239" t="s">
        <v>22220</v>
      </c>
      <c r="N2239" t="s">
        <v>24111</v>
      </c>
      <c r="O2239" t="s">
        <v>28366</v>
      </c>
      <c r="P2239">
        <v>5</v>
      </c>
      <c r="Q2239">
        <v>1</v>
      </c>
      <c r="R2239">
        <v>4.92</v>
      </c>
      <c r="S2239">
        <v>4.92</v>
      </c>
      <c r="T2239">
        <v>432.96</v>
      </c>
      <c r="U2239">
        <v>83.76</v>
      </c>
      <c r="V2239">
        <v>4.99</v>
      </c>
      <c r="X2239">
        <v>1.47</v>
      </c>
      <c r="Y2239">
        <v>2</v>
      </c>
      <c r="Z2239" t="s">
        <v>4250</v>
      </c>
      <c r="AA2239">
        <v>0</v>
      </c>
      <c r="AB2239">
        <v>2</v>
      </c>
      <c r="AC2239">
        <v>3.3521904761904771</v>
      </c>
      <c r="AE2239" t="s">
        <v>7949</v>
      </c>
      <c r="AH2239">
        <v>0</v>
      </c>
      <c r="AI2239">
        <v>0</v>
      </c>
    </row>
    <row r="2240" spans="1:35" x14ac:dyDescent="0.25">
      <c r="B2240">
        <v>2.2999999999999998</v>
      </c>
      <c r="H2240">
        <v>9.1999999999999993</v>
      </c>
      <c r="J2240" t="s">
        <v>22089</v>
      </c>
      <c r="L2240" t="s">
        <v>22147</v>
      </c>
      <c r="M2240" t="s">
        <v>22220</v>
      </c>
      <c r="N2240" t="s">
        <v>24112</v>
      </c>
      <c r="O2240" t="s">
        <v>28395</v>
      </c>
      <c r="P2240">
        <v>5</v>
      </c>
      <c r="Q2240">
        <v>1</v>
      </c>
      <c r="R2240">
        <v>4.28</v>
      </c>
      <c r="S2240">
        <v>4.46</v>
      </c>
      <c r="T2240">
        <v>408.93</v>
      </c>
      <c r="U2240">
        <v>72.86</v>
      </c>
      <c r="V2240">
        <v>4.5199999999999996</v>
      </c>
      <c r="X2240">
        <v>6.93</v>
      </c>
      <c r="Y2240">
        <v>2</v>
      </c>
      <c r="Z2240" t="s">
        <v>4250</v>
      </c>
      <c r="AA2240">
        <v>0</v>
      </c>
      <c r="AB2240">
        <v>2</v>
      </c>
      <c r="AC2240">
        <v>3.753833333333334</v>
      </c>
      <c r="AE2240" t="s">
        <v>7949</v>
      </c>
      <c r="AH2240">
        <v>0</v>
      </c>
      <c r="AI2240">
        <v>0</v>
      </c>
    </row>
    <row r="2241" spans="1:35" x14ac:dyDescent="0.25">
      <c r="B2241">
        <v>1.1000000000000001</v>
      </c>
      <c r="H2241">
        <v>9.1999999999999993</v>
      </c>
      <c r="J2241" t="s">
        <v>22089</v>
      </c>
      <c r="L2241" t="s">
        <v>22147</v>
      </c>
      <c r="M2241" t="s">
        <v>22220</v>
      </c>
      <c r="N2241" t="s">
        <v>24113</v>
      </c>
      <c r="O2241" t="s">
        <v>28365</v>
      </c>
      <c r="P2241">
        <v>5</v>
      </c>
      <c r="Q2241">
        <v>1</v>
      </c>
      <c r="R2241">
        <v>4.34</v>
      </c>
      <c r="S2241">
        <v>4.46</v>
      </c>
      <c r="T2241">
        <v>408.93</v>
      </c>
      <c r="U2241">
        <v>72.86</v>
      </c>
      <c r="V2241">
        <v>4.5199999999999996</v>
      </c>
      <c r="X2241">
        <v>6.93</v>
      </c>
      <c r="Y2241">
        <v>2</v>
      </c>
      <c r="Z2241" t="s">
        <v>4250</v>
      </c>
      <c r="AA2241">
        <v>0</v>
      </c>
      <c r="AB2241">
        <v>2</v>
      </c>
      <c r="AC2241">
        <v>3.753833333333334</v>
      </c>
      <c r="AE2241" t="s">
        <v>7949</v>
      </c>
      <c r="AH2241">
        <v>0</v>
      </c>
      <c r="AI2241">
        <v>0</v>
      </c>
    </row>
    <row r="2242" spans="1:35" x14ac:dyDescent="0.25">
      <c r="B2242">
        <v>5.5</v>
      </c>
      <c r="H2242">
        <v>9.1999999999999993</v>
      </c>
      <c r="J2242" t="s">
        <v>22089</v>
      </c>
      <c r="L2242" t="s">
        <v>22147</v>
      </c>
      <c r="M2242" t="s">
        <v>22220</v>
      </c>
      <c r="N2242" t="s">
        <v>24114</v>
      </c>
      <c r="O2242" t="s">
        <v>28396</v>
      </c>
      <c r="P2242">
        <v>5</v>
      </c>
      <c r="Q2242">
        <v>1</v>
      </c>
      <c r="R2242">
        <v>3.72</v>
      </c>
      <c r="S2242">
        <v>3.91</v>
      </c>
      <c r="T2242">
        <v>392.48</v>
      </c>
      <c r="U2242">
        <v>72.86</v>
      </c>
      <c r="V2242">
        <v>4</v>
      </c>
      <c r="X2242">
        <v>6.92</v>
      </c>
      <c r="Y2242">
        <v>2</v>
      </c>
      <c r="Z2242" t="s">
        <v>4250</v>
      </c>
      <c r="AA2242">
        <v>0</v>
      </c>
      <c r="AB2242">
        <v>2</v>
      </c>
      <c r="AC2242">
        <v>4.2863333333333333</v>
      </c>
      <c r="AE2242" t="s">
        <v>7949</v>
      </c>
      <c r="AH2242">
        <v>0</v>
      </c>
      <c r="AI2242">
        <v>0</v>
      </c>
    </row>
    <row r="2243" spans="1:35" x14ac:dyDescent="0.25">
      <c r="B2243">
        <v>7.1</v>
      </c>
      <c r="H2243">
        <v>9.1999999999999993</v>
      </c>
      <c r="J2243" t="s">
        <v>22089</v>
      </c>
      <c r="L2243" t="s">
        <v>22147</v>
      </c>
      <c r="M2243" t="s">
        <v>22220</v>
      </c>
      <c r="N2243" t="s">
        <v>24115</v>
      </c>
      <c r="O2243" t="s">
        <v>28397</v>
      </c>
      <c r="P2243">
        <v>5</v>
      </c>
      <c r="Q2243">
        <v>1</v>
      </c>
      <c r="R2243">
        <v>4.8899999999999997</v>
      </c>
      <c r="S2243">
        <v>4.8899999999999997</v>
      </c>
      <c r="T2243">
        <v>416.5</v>
      </c>
      <c r="U2243">
        <v>83.76</v>
      </c>
      <c r="V2243">
        <v>4.4800000000000004</v>
      </c>
      <c r="X2243">
        <v>1.08</v>
      </c>
      <c r="Y2243">
        <v>2</v>
      </c>
      <c r="Z2243" t="s">
        <v>4250</v>
      </c>
      <c r="AA2243">
        <v>0</v>
      </c>
      <c r="AB2243">
        <v>2</v>
      </c>
      <c r="AC2243">
        <v>3.4847619047619052</v>
      </c>
      <c r="AE2243" t="s">
        <v>7949</v>
      </c>
      <c r="AH2243">
        <v>0</v>
      </c>
      <c r="AI2243">
        <v>0</v>
      </c>
    </row>
    <row r="2244" spans="1:35" x14ac:dyDescent="0.25">
      <c r="B2244">
        <v>2.5</v>
      </c>
      <c r="H2244">
        <v>9.1999999999999993</v>
      </c>
      <c r="J2244" t="s">
        <v>22089</v>
      </c>
      <c r="L2244" t="s">
        <v>22147</v>
      </c>
      <c r="M2244" t="s">
        <v>22220</v>
      </c>
      <c r="N2244" t="s">
        <v>24116</v>
      </c>
      <c r="O2244" t="s">
        <v>28398</v>
      </c>
      <c r="P2244">
        <v>5</v>
      </c>
      <c r="Q2244">
        <v>1</v>
      </c>
      <c r="R2244">
        <v>4.8899999999999997</v>
      </c>
      <c r="S2244">
        <v>4.8899999999999997</v>
      </c>
      <c r="T2244">
        <v>416.5</v>
      </c>
      <c r="U2244">
        <v>83.76</v>
      </c>
      <c r="V2244">
        <v>4.4800000000000004</v>
      </c>
      <c r="X2244">
        <v>1.08</v>
      </c>
      <c r="Y2244">
        <v>2</v>
      </c>
      <c r="Z2244" t="s">
        <v>4250</v>
      </c>
      <c r="AA2244">
        <v>0</v>
      </c>
      <c r="AB2244">
        <v>2</v>
      </c>
      <c r="AC2244">
        <v>3.4847619047619052</v>
      </c>
      <c r="AE2244" t="s">
        <v>7949</v>
      </c>
      <c r="AH2244">
        <v>0</v>
      </c>
      <c r="AI2244">
        <v>0</v>
      </c>
    </row>
    <row r="2245" spans="1:35" x14ac:dyDescent="0.25">
      <c r="B2245">
        <v>15</v>
      </c>
      <c r="H2245">
        <v>9.1999999999999993</v>
      </c>
      <c r="J2245" t="s">
        <v>22089</v>
      </c>
      <c r="L2245" t="s">
        <v>22147</v>
      </c>
      <c r="M2245" t="s">
        <v>22220</v>
      </c>
      <c r="N2245" t="s">
        <v>24117</v>
      </c>
      <c r="O2245" t="s">
        <v>28399</v>
      </c>
      <c r="P2245">
        <v>4</v>
      </c>
      <c r="Q2245">
        <v>1</v>
      </c>
      <c r="R2245">
        <v>5.33</v>
      </c>
      <c r="S2245">
        <v>5.51</v>
      </c>
      <c r="T2245">
        <v>377.53</v>
      </c>
      <c r="U2245">
        <v>59.97</v>
      </c>
      <c r="V2245">
        <v>4.2</v>
      </c>
      <c r="X2245">
        <v>6.9</v>
      </c>
      <c r="Y2245">
        <v>1</v>
      </c>
      <c r="Z2245" t="s">
        <v>4250</v>
      </c>
      <c r="AA2245">
        <v>0</v>
      </c>
      <c r="AB2245">
        <v>1</v>
      </c>
      <c r="AC2245">
        <v>3.7081190476190482</v>
      </c>
      <c r="AE2245" t="s">
        <v>7949</v>
      </c>
      <c r="AH2245">
        <v>0</v>
      </c>
      <c r="AI2245">
        <v>0</v>
      </c>
    </row>
    <row r="2246" spans="1:35" x14ac:dyDescent="0.25">
      <c r="B2246">
        <v>1910</v>
      </c>
      <c r="H2246">
        <v>9.1999999999999993</v>
      </c>
      <c r="J2246" t="s">
        <v>22089</v>
      </c>
      <c r="L2246" t="s">
        <v>22147</v>
      </c>
      <c r="M2246" t="s">
        <v>22220</v>
      </c>
      <c r="N2246" t="s">
        <v>24117</v>
      </c>
      <c r="O2246" t="s">
        <v>28399</v>
      </c>
      <c r="P2246">
        <v>4</v>
      </c>
      <c r="Q2246">
        <v>1</v>
      </c>
      <c r="R2246">
        <v>5.33</v>
      </c>
      <c r="S2246">
        <v>5.51</v>
      </c>
      <c r="T2246">
        <v>377.53</v>
      </c>
      <c r="U2246">
        <v>59.97</v>
      </c>
      <c r="V2246">
        <v>4.2</v>
      </c>
      <c r="X2246">
        <v>6.9</v>
      </c>
      <c r="Y2246">
        <v>1</v>
      </c>
      <c r="Z2246" t="s">
        <v>4250</v>
      </c>
      <c r="AA2246">
        <v>0</v>
      </c>
      <c r="AB2246">
        <v>1</v>
      </c>
      <c r="AC2246">
        <v>3.7081190476190482</v>
      </c>
      <c r="AE2246" t="s">
        <v>7949</v>
      </c>
      <c r="AH2246">
        <v>0</v>
      </c>
      <c r="AI2246">
        <v>0</v>
      </c>
    </row>
    <row r="2247" spans="1:35" x14ac:dyDescent="0.25">
      <c r="B2247">
        <v>21</v>
      </c>
      <c r="H2247">
        <v>9.1999999999999993</v>
      </c>
      <c r="J2247" t="s">
        <v>22089</v>
      </c>
      <c r="L2247" t="s">
        <v>22147</v>
      </c>
      <c r="M2247" t="s">
        <v>22220</v>
      </c>
      <c r="N2247" t="s">
        <v>24117</v>
      </c>
      <c r="O2247" t="s">
        <v>28399</v>
      </c>
      <c r="P2247">
        <v>4</v>
      </c>
      <c r="Q2247">
        <v>1</v>
      </c>
      <c r="R2247">
        <v>5.33</v>
      </c>
      <c r="S2247">
        <v>5.51</v>
      </c>
      <c r="T2247">
        <v>377.53</v>
      </c>
      <c r="U2247">
        <v>59.97</v>
      </c>
      <c r="V2247">
        <v>4.2</v>
      </c>
      <c r="X2247">
        <v>6.9</v>
      </c>
      <c r="Y2247">
        <v>1</v>
      </c>
      <c r="Z2247" t="s">
        <v>4250</v>
      </c>
      <c r="AA2247">
        <v>0</v>
      </c>
      <c r="AB2247">
        <v>1</v>
      </c>
      <c r="AC2247">
        <v>3.7081190476190482</v>
      </c>
      <c r="AE2247" t="s">
        <v>7949</v>
      </c>
      <c r="AH2247">
        <v>0</v>
      </c>
      <c r="AI2247">
        <v>0</v>
      </c>
    </row>
    <row r="2248" spans="1:35" x14ac:dyDescent="0.25">
      <c r="A2248" t="s">
        <v>21982</v>
      </c>
      <c r="B2248">
        <v>4.8</v>
      </c>
      <c r="H2248">
        <v>9.1999999999999993</v>
      </c>
      <c r="J2248" t="s">
        <v>22089</v>
      </c>
      <c r="L2248" t="s">
        <v>22147</v>
      </c>
      <c r="M2248" t="s">
        <v>22220</v>
      </c>
      <c r="N2248" t="s">
        <v>24118</v>
      </c>
      <c r="O2248" t="s">
        <v>28400</v>
      </c>
      <c r="P2248">
        <v>4</v>
      </c>
      <c r="Q2248">
        <v>1</v>
      </c>
      <c r="R2248">
        <v>4.45</v>
      </c>
      <c r="S2248">
        <v>4.62</v>
      </c>
      <c r="T2248">
        <v>361.49</v>
      </c>
      <c r="U2248">
        <v>59.97</v>
      </c>
      <c r="V2248">
        <v>3.56</v>
      </c>
      <c r="X2248">
        <v>6.9</v>
      </c>
      <c r="Y2248">
        <v>1</v>
      </c>
      <c r="Z2248" t="s">
        <v>4250</v>
      </c>
      <c r="AA2248">
        <v>0</v>
      </c>
      <c r="AB2248">
        <v>1</v>
      </c>
      <c r="AC2248">
        <v>4.0126904761904756</v>
      </c>
      <c r="AE2248" t="s">
        <v>7949</v>
      </c>
      <c r="AH2248">
        <v>0</v>
      </c>
      <c r="AI2248">
        <v>0</v>
      </c>
    </row>
    <row r="2249" spans="1:35" x14ac:dyDescent="0.25">
      <c r="A2249" t="s">
        <v>21982</v>
      </c>
      <c r="B2249">
        <v>14500</v>
      </c>
      <c r="H2249">
        <v>9.1999999999999993</v>
      </c>
      <c r="J2249" t="s">
        <v>22089</v>
      </c>
      <c r="L2249" t="s">
        <v>22147</v>
      </c>
      <c r="M2249" t="s">
        <v>22220</v>
      </c>
      <c r="N2249" t="s">
        <v>24118</v>
      </c>
      <c r="O2249" t="s">
        <v>28400</v>
      </c>
      <c r="P2249">
        <v>4</v>
      </c>
      <c r="Q2249">
        <v>1</v>
      </c>
      <c r="R2249">
        <v>4.45</v>
      </c>
      <c r="S2249">
        <v>4.62</v>
      </c>
      <c r="T2249">
        <v>361.49</v>
      </c>
      <c r="U2249">
        <v>59.97</v>
      </c>
      <c r="V2249">
        <v>3.56</v>
      </c>
      <c r="X2249">
        <v>6.9</v>
      </c>
      <c r="Y2249">
        <v>1</v>
      </c>
      <c r="Z2249" t="s">
        <v>4250</v>
      </c>
      <c r="AA2249">
        <v>0</v>
      </c>
      <c r="AB2249">
        <v>1</v>
      </c>
      <c r="AC2249">
        <v>4.0126904761904756</v>
      </c>
      <c r="AE2249" t="s">
        <v>7949</v>
      </c>
      <c r="AH2249">
        <v>0</v>
      </c>
      <c r="AI2249">
        <v>0</v>
      </c>
    </row>
    <row r="2250" spans="1:35" x14ac:dyDescent="0.25">
      <c r="A2250" t="s">
        <v>21982</v>
      </c>
      <c r="B2250">
        <v>2.2000000000000002</v>
      </c>
      <c r="H2250">
        <v>9.1999999999999993</v>
      </c>
      <c r="J2250" t="s">
        <v>22089</v>
      </c>
      <c r="L2250" t="s">
        <v>22147</v>
      </c>
      <c r="M2250" t="s">
        <v>22220</v>
      </c>
      <c r="N2250" t="s">
        <v>24118</v>
      </c>
      <c r="O2250" t="s">
        <v>28400</v>
      </c>
      <c r="P2250">
        <v>4</v>
      </c>
      <c r="Q2250">
        <v>1</v>
      </c>
      <c r="R2250">
        <v>4.45</v>
      </c>
      <c r="S2250">
        <v>4.62</v>
      </c>
      <c r="T2250">
        <v>361.49</v>
      </c>
      <c r="U2250">
        <v>59.97</v>
      </c>
      <c r="V2250">
        <v>3.56</v>
      </c>
      <c r="X2250">
        <v>6.9</v>
      </c>
      <c r="Y2250">
        <v>1</v>
      </c>
      <c r="Z2250" t="s">
        <v>4250</v>
      </c>
      <c r="AA2250">
        <v>0</v>
      </c>
      <c r="AB2250">
        <v>1</v>
      </c>
      <c r="AC2250">
        <v>4.0126904761904756</v>
      </c>
      <c r="AE2250" t="s">
        <v>7949</v>
      </c>
      <c r="AH2250">
        <v>0</v>
      </c>
      <c r="AI2250">
        <v>0</v>
      </c>
    </row>
    <row r="2251" spans="1:35" x14ac:dyDescent="0.25">
      <c r="B2251">
        <v>47</v>
      </c>
      <c r="H2251">
        <v>9.1999999999999993</v>
      </c>
      <c r="J2251" t="s">
        <v>22089</v>
      </c>
      <c r="L2251" t="s">
        <v>22147</v>
      </c>
      <c r="M2251" t="s">
        <v>22220</v>
      </c>
      <c r="N2251" t="s">
        <v>24119</v>
      </c>
      <c r="O2251" t="s">
        <v>28401</v>
      </c>
      <c r="P2251">
        <v>7</v>
      </c>
      <c r="Q2251">
        <v>2</v>
      </c>
      <c r="R2251">
        <v>3.15</v>
      </c>
      <c r="S2251">
        <v>3.33</v>
      </c>
      <c r="T2251">
        <v>497.4</v>
      </c>
      <c r="U2251">
        <v>114.85</v>
      </c>
      <c r="V2251">
        <v>3.61</v>
      </c>
      <c r="W2251">
        <v>11.58</v>
      </c>
      <c r="X2251">
        <v>6.88</v>
      </c>
      <c r="Y2251">
        <v>2</v>
      </c>
      <c r="Z2251" t="s">
        <v>4250</v>
      </c>
      <c r="AA2251">
        <v>0</v>
      </c>
      <c r="AB2251">
        <v>3</v>
      </c>
      <c r="AC2251">
        <v>2.9502380952380949</v>
      </c>
      <c r="AE2251" t="s">
        <v>7949</v>
      </c>
      <c r="AH2251">
        <v>0</v>
      </c>
      <c r="AI2251">
        <v>0</v>
      </c>
    </row>
    <row r="2252" spans="1:35" x14ac:dyDescent="0.25">
      <c r="B2252">
        <v>34</v>
      </c>
      <c r="H2252">
        <v>9.1999999999999993</v>
      </c>
      <c r="J2252" t="s">
        <v>22089</v>
      </c>
      <c r="L2252" t="s">
        <v>22147</v>
      </c>
      <c r="M2252" t="s">
        <v>22220</v>
      </c>
      <c r="N2252" t="s">
        <v>24120</v>
      </c>
      <c r="O2252" t="s">
        <v>28402</v>
      </c>
      <c r="P2252">
        <v>6</v>
      </c>
      <c r="Q2252">
        <v>2</v>
      </c>
      <c r="R2252">
        <v>4.74</v>
      </c>
      <c r="S2252">
        <v>4.92</v>
      </c>
      <c r="T2252">
        <v>485.51</v>
      </c>
      <c r="U2252">
        <v>101.96</v>
      </c>
      <c r="V2252">
        <v>4.47</v>
      </c>
      <c r="W2252">
        <v>11.45</v>
      </c>
      <c r="X2252">
        <v>6.88</v>
      </c>
      <c r="Y2252">
        <v>2</v>
      </c>
      <c r="Z2252" t="s">
        <v>4250</v>
      </c>
      <c r="AA2252">
        <v>0</v>
      </c>
      <c r="AB2252">
        <v>3</v>
      </c>
      <c r="AC2252">
        <v>2.2448333333333341</v>
      </c>
      <c r="AE2252" t="s">
        <v>7949</v>
      </c>
      <c r="AH2252">
        <v>0</v>
      </c>
      <c r="AI2252">
        <v>0</v>
      </c>
    </row>
    <row r="2253" spans="1:35" x14ac:dyDescent="0.25">
      <c r="B2253">
        <v>17</v>
      </c>
      <c r="H2253">
        <v>9.1999999999999993</v>
      </c>
      <c r="J2253" t="s">
        <v>22089</v>
      </c>
      <c r="L2253" t="s">
        <v>22147</v>
      </c>
      <c r="M2253" t="s">
        <v>22220</v>
      </c>
      <c r="N2253" t="s">
        <v>24121</v>
      </c>
      <c r="O2253" t="s">
        <v>28403</v>
      </c>
      <c r="P2253">
        <v>6</v>
      </c>
      <c r="Q2253">
        <v>2</v>
      </c>
      <c r="R2253">
        <v>4.5199999999999996</v>
      </c>
      <c r="S2253">
        <v>4.71</v>
      </c>
      <c r="T2253">
        <v>505.02</v>
      </c>
      <c r="U2253">
        <v>102.21</v>
      </c>
      <c r="V2253">
        <v>5.76</v>
      </c>
      <c r="W2253">
        <v>12.73</v>
      </c>
      <c r="X2253">
        <v>6.9</v>
      </c>
      <c r="Y2253">
        <v>3</v>
      </c>
      <c r="Z2253" t="s">
        <v>4250</v>
      </c>
      <c r="AA2253">
        <v>2</v>
      </c>
      <c r="AB2253">
        <v>3</v>
      </c>
      <c r="AC2253">
        <v>2.238</v>
      </c>
      <c r="AE2253" t="s">
        <v>7949</v>
      </c>
      <c r="AH2253">
        <v>0</v>
      </c>
      <c r="AI2253">
        <v>0</v>
      </c>
    </row>
    <row r="2254" spans="1:35" x14ac:dyDescent="0.25">
      <c r="B2254">
        <v>28</v>
      </c>
      <c r="H2254">
        <v>9.1999999999999993</v>
      </c>
      <c r="J2254" t="s">
        <v>22089</v>
      </c>
      <c r="L2254" t="s">
        <v>22147</v>
      </c>
      <c r="M2254" t="s">
        <v>22220</v>
      </c>
      <c r="N2254" t="s">
        <v>24122</v>
      </c>
      <c r="O2254" t="s">
        <v>28404</v>
      </c>
      <c r="P2254">
        <v>6</v>
      </c>
      <c r="Q2254">
        <v>2</v>
      </c>
      <c r="R2254">
        <v>4.97</v>
      </c>
      <c r="S2254">
        <v>5.14</v>
      </c>
      <c r="T2254">
        <v>486.4</v>
      </c>
      <c r="U2254">
        <v>101.96</v>
      </c>
      <c r="V2254">
        <v>4.76</v>
      </c>
      <c r="W2254">
        <v>10.14</v>
      </c>
      <c r="X2254">
        <v>6.87</v>
      </c>
      <c r="Y2254">
        <v>2</v>
      </c>
      <c r="Z2254" t="s">
        <v>4250</v>
      </c>
      <c r="AA2254">
        <v>0</v>
      </c>
      <c r="AB2254">
        <v>3</v>
      </c>
      <c r="AC2254">
        <v>2.1984761904761911</v>
      </c>
      <c r="AE2254" t="s">
        <v>7949</v>
      </c>
      <c r="AH2254">
        <v>0</v>
      </c>
      <c r="AI2254">
        <v>0</v>
      </c>
    </row>
    <row r="2255" spans="1:35" x14ac:dyDescent="0.25">
      <c r="B2255">
        <v>20</v>
      </c>
      <c r="H2255">
        <v>9.1999999999999993</v>
      </c>
      <c r="J2255" t="s">
        <v>22089</v>
      </c>
      <c r="L2255" t="s">
        <v>22147</v>
      </c>
      <c r="M2255" t="s">
        <v>22220</v>
      </c>
      <c r="N2255" t="s">
        <v>24123</v>
      </c>
      <c r="O2255" t="s">
        <v>28405</v>
      </c>
      <c r="P2255">
        <v>6</v>
      </c>
      <c r="Q2255">
        <v>2</v>
      </c>
      <c r="R2255">
        <v>4.38</v>
      </c>
      <c r="S2255">
        <v>4.57</v>
      </c>
      <c r="T2255">
        <v>451.96</v>
      </c>
      <c r="U2255">
        <v>101.96</v>
      </c>
      <c r="V2255">
        <v>4.0999999999999996</v>
      </c>
      <c r="W2255">
        <v>11.37</v>
      </c>
      <c r="X2255">
        <v>6.88</v>
      </c>
      <c r="Y2255">
        <v>2</v>
      </c>
      <c r="Z2255" t="s">
        <v>4250</v>
      </c>
      <c r="AA2255">
        <v>0</v>
      </c>
      <c r="AB2255">
        <v>3</v>
      </c>
      <c r="AC2255">
        <v>2.659476190476191</v>
      </c>
      <c r="AE2255" t="s">
        <v>7949</v>
      </c>
      <c r="AH2255">
        <v>0</v>
      </c>
      <c r="AI2255">
        <v>0</v>
      </c>
    </row>
    <row r="2256" spans="1:35" x14ac:dyDescent="0.25">
      <c r="A2256" t="s">
        <v>21983</v>
      </c>
      <c r="B2256">
        <v>20</v>
      </c>
      <c r="H2256">
        <v>9.1999999999999993</v>
      </c>
      <c r="J2256" t="s">
        <v>22089</v>
      </c>
      <c r="L2256" t="s">
        <v>22147</v>
      </c>
      <c r="M2256" t="s">
        <v>22220</v>
      </c>
      <c r="N2256" t="s">
        <v>24124</v>
      </c>
      <c r="O2256" t="s">
        <v>28406</v>
      </c>
      <c r="P2256">
        <v>5</v>
      </c>
      <c r="Q2256">
        <v>1</v>
      </c>
      <c r="R2256">
        <v>4.4000000000000004</v>
      </c>
      <c r="S2256">
        <v>4.58</v>
      </c>
      <c r="T2256">
        <v>369.51</v>
      </c>
      <c r="U2256">
        <v>69.2</v>
      </c>
      <c r="V2256">
        <v>3.84</v>
      </c>
      <c r="X2256">
        <v>6.92</v>
      </c>
      <c r="Y2256">
        <v>1</v>
      </c>
      <c r="Z2256" t="s">
        <v>4250</v>
      </c>
      <c r="AA2256">
        <v>0</v>
      </c>
      <c r="AB2256">
        <v>4</v>
      </c>
      <c r="AC2256">
        <v>3.9754047619047621</v>
      </c>
      <c r="AE2256" t="s">
        <v>7949</v>
      </c>
      <c r="AH2256">
        <v>0</v>
      </c>
      <c r="AI2256">
        <v>0</v>
      </c>
    </row>
    <row r="2257" spans="1:35" x14ac:dyDescent="0.25">
      <c r="A2257" t="s">
        <v>21983</v>
      </c>
      <c r="B2257">
        <v>0.89</v>
      </c>
      <c r="H2257">
        <v>9.1999999999999993</v>
      </c>
      <c r="J2257" t="s">
        <v>22089</v>
      </c>
      <c r="L2257" t="s">
        <v>22147</v>
      </c>
      <c r="M2257" t="s">
        <v>22220</v>
      </c>
      <c r="N2257" t="s">
        <v>24124</v>
      </c>
      <c r="O2257" t="s">
        <v>28406</v>
      </c>
      <c r="P2257">
        <v>5</v>
      </c>
      <c r="Q2257">
        <v>1</v>
      </c>
      <c r="R2257">
        <v>4.4000000000000004</v>
      </c>
      <c r="S2257">
        <v>4.58</v>
      </c>
      <c r="T2257">
        <v>369.51</v>
      </c>
      <c r="U2257">
        <v>69.2</v>
      </c>
      <c r="V2257">
        <v>3.84</v>
      </c>
      <c r="X2257">
        <v>6.92</v>
      </c>
      <c r="Y2257">
        <v>1</v>
      </c>
      <c r="Z2257" t="s">
        <v>4250</v>
      </c>
      <c r="AA2257">
        <v>0</v>
      </c>
      <c r="AB2257">
        <v>4</v>
      </c>
      <c r="AC2257">
        <v>3.9754047619047621</v>
      </c>
      <c r="AE2257" t="s">
        <v>7949</v>
      </c>
      <c r="AH2257">
        <v>0</v>
      </c>
      <c r="AI2257">
        <v>0</v>
      </c>
    </row>
    <row r="2258" spans="1:35" x14ac:dyDescent="0.25">
      <c r="A2258" t="s">
        <v>21983</v>
      </c>
      <c r="B2258">
        <v>8360</v>
      </c>
      <c r="H2258">
        <v>9.1999999999999993</v>
      </c>
      <c r="J2258" t="s">
        <v>22089</v>
      </c>
      <c r="L2258" t="s">
        <v>22147</v>
      </c>
      <c r="M2258" t="s">
        <v>22220</v>
      </c>
      <c r="N2258" t="s">
        <v>24124</v>
      </c>
      <c r="O2258" t="s">
        <v>28406</v>
      </c>
      <c r="P2258">
        <v>5</v>
      </c>
      <c r="Q2258">
        <v>1</v>
      </c>
      <c r="R2258">
        <v>4.4000000000000004</v>
      </c>
      <c r="S2258">
        <v>4.58</v>
      </c>
      <c r="T2258">
        <v>369.51</v>
      </c>
      <c r="U2258">
        <v>69.2</v>
      </c>
      <c r="V2258">
        <v>3.84</v>
      </c>
      <c r="X2258">
        <v>6.92</v>
      </c>
      <c r="Y2258">
        <v>1</v>
      </c>
      <c r="Z2258" t="s">
        <v>4250</v>
      </c>
      <c r="AA2258">
        <v>0</v>
      </c>
      <c r="AB2258">
        <v>4</v>
      </c>
      <c r="AC2258">
        <v>3.9754047619047621</v>
      </c>
      <c r="AE2258" t="s">
        <v>7949</v>
      </c>
      <c r="AH2258">
        <v>0</v>
      </c>
      <c r="AI2258">
        <v>0</v>
      </c>
    </row>
    <row r="2259" spans="1:35" x14ac:dyDescent="0.25">
      <c r="B2259">
        <v>22</v>
      </c>
      <c r="H2259">
        <v>9.1999999999999993</v>
      </c>
      <c r="J2259" t="s">
        <v>22089</v>
      </c>
      <c r="L2259" t="s">
        <v>22147</v>
      </c>
      <c r="M2259" t="s">
        <v>22220</v>
      </c>
      <c r="N2259" t="s">
        <v>24125</v>
      </c>
      <c r="O2259" t="s">
        <v>28407</v>
      </c>
      <c r="P2259">
        <v>5</v>
      </c>
      <c r="Q2259">
        <v>1</v>
      </c>
      <c r="R2259">
        <v>3.75</v>
      </c>
      <c r="S2259">
        <v>3.92</v>
      </c>
      <c r="T2259">
        <v>409.45</v>
      </c>
      <c r="U2259">
        <v>69.2</v>
      </c>
      <c r="V2259">
        <v>4.13</v>
      </c>
      <c r="X2259">
        <v>6.87</v>
      </c>
      <c r="Y2259">
        <v>1</v>
      </c>
      <c r="Z2259" t="s">
        <v>4250</v>
      </c>
      <c r="AA2259">
        <v>0</v>
      </c>
      <c r="AB2259">
        <v>4</v>
      </c>
      <c r="AC2259">
        <v>4.1451190476190476</v>
      </c>
      <c r="AE2259" t="s">
        <v>7949</v>
      </c>
      <c r="AH2259">
        <v>0</v>
      </c>
      <c r="AI2259">
        <v>0</v>
      </c>
    </row>
    <row r="2260" spans="1:35" x14ac:dyDescent="0.25">
      <c r="B2260">
        <v>25</v>
      </c>
      <c r="H2260">
        <v>9.1999999999999993</v>
      </c>
      <c r="J2260" t="s">
        <v>22089</v>
      </c>
      <c r="L2260" t="s">
        <v>22147</v>
      </c>
      <c r="M2260" t="s">
        <v>22220</v>
      </c>
      <c r="N2260" t="s">
        <v>24126</v>
      </c>
      <c r="O2260" t="s">
        <v>28408</v>
      </c>
      <c r="P2260">
        <v>5</v>
      </c>
      <c r="Q2260">
        <v>1</v>
      </c>
      <c r="R2260">
        <v>3.61</v>
      </c>
      <c r="S2260">
        <v>3.78</v>
      </c>
      <c r="T2260">
        <v>373.47</v>
      </c>
      <c r="U2260">
        <v>69.2</v>
      </c>
      <c r="V2260">
        <v>3.54</v>
      </c>
      <c r="X2260">
        <v>6.89</v>
      </c>
      <c r="Y2260">
        <v>1</v>
      </c>
      <c r="Z2260" t="s">
        <v>4250</v>
      </c>
      <c r="AA2260">
        <v>0</v>
      </c>
      <c r="AB2260">
        <v>5</v>
      </c>
      <c r="AC2260">
        <v>4.5421190476190478</v>
      </c>
      <c r="AE2260" t="s">
        <v>7949</v>
      </c>
      <c r="AH2260">
        <v>0</v>
      </c>
      <c r="AI2260">
        <v>0</v>
      </c>
    </row>
    <row r="2261" spans="1:35" x14ac:dyDescent="0.25">
      <c r="B2261">
        <v>18</v>
      </c>
      <c r="H2261">
        <v>9.1999999999999993</v>
      </c>
      <c r="J2261" t="s">
        <v>22089</v>
      </c>
      <c r="L2261" t="s">
        <v>22147</v>
      </c>
      <c r="M2261" t="s">
        <v>22220</v>
      </c>
      <c r="N2261" t="s">
        <v>24127</v>
      </c>
      <c r="O2261" t="s">
        <v>28409</v>
      </c>
      <c r="P2261">
        <v>6</v>
      </c>
      <c r="Q2261">
        <v>2</v>
      </c>
      <c r="R2261">
        <v>4.24</v>
      </c>
      <c r="S2261">
        <v>4.42</v>
      </c>
      <c r="T2261">
        <v>465.99</v>
      </c>
      <c r="U2261">
        <v>101.96</v>
      </c>
      <c r="V2261">
        <v>4.41</v>
      </c>
      <c r="W2261">
        <v>11.43</v>
      </c>
      <c r="X2261">
        <v>6.88</v>
      </c>
      <c r="Y2261">
        <v>2</v>
      </c>
      <c r="Z2261" t="s">
        <v>4250</v>
      </c>
      <c r="AA2261">
        <v>0</v>
      </c>
      <c r="AB2261">
        <v>3</v>
      </c>
      <c r="AC2261">
        <v>2.6342619047619049</v>
      </c>
      <c r="AE2261" t="s">
        <v>7949</v>
      </c>
      <c r="AH2261">
        <v>0</v>
      </c>
      <c r="AI2261">
        <v>0</v>
      </c>
    </row>
    <row r="2262" spans="1:35" x14ac:dyDescent="0.25">
      <c r="B2262">
        <v>121</v>
      </c>
      <c r="H2262">
        <v>9.1999999999999993</v>
      </c>
      <c r="J2262" t="s">
        <v>22089</v>
      </c>
      <c r="L2262" t="s">
        <v>22147</v>
      </c>
      <c r="M2262" t="s">
        <v>22220</v>
      </c>
      <c r="N2262" t="s">
        <v>24128</v>
      </c>
      <c r="O2262" t="s">
        <v>28410</v>
      </c>
      <c r="P2262">
        <v>6</v>
      </c>
      <c r="Q2262">
        <v>2</v>
      </c>
      <c r="R2262">
        <v>3.89</v>
      </c>
      <c r="S2262">
        <v>4.07</v>
      </c>
      <c r="T2262">
        <v>435.5</v>
      </c>
      <c r="U2262">
        <v>101.96</v>
      </c>
      <c r="V2262">
        <v>3.59</v>
      </c>
      <c r="W2262">
        <v>11.31</v>
      </c>
      <c r="X2262">
        <v>6.88</v>
      </c>
      <c r="Y2262">
        <v>2</v>
      </c>
      <c r="Z2262" t="s">
        <v>4250</v>
      </c>
      <c r="AA2262">
        <v>0</v>
      </c>
      <c r="AB2262">
        <v>3</v>
      </c>
      <c r="AC2262">
        <v>3.0820476190476191</v>
      </c>
      <c r="AE2262" t="s">
        <v>7949</v>
      </c>
      <c r="AH2262">
        <v>0</v>
      </c>
      <c r="AI2262">
        <v>0</v>
      </c>
    </row>
    <row r="2263" spans="1:35" x14ac:dyDescent="0.25">
      <c r="B2263">
        <v>4.9000000000000004</v>
      </c>
      <c r="H2263">
        <v>9.1999999999999993</v>
      </c>
      <c r="J2263" t="s">
        <v>22089</v>
      </c>
      <c r="L2263" t="s">
        <v>22147</v>
      </c>
      <c r="M2263" t="s">
        <v>22220</v>
      </c>
      <c r="N2263" t="s">
        <v>24129</v>
      </c>
      <c r="O2263" t="s">
        <v>28411</v>
      </c>
      <c r="P2263">
        <v>5</v>
      </c>
      <c r="Q2263">
        <v>1</v>
      </c>
      <c r="R2263">
        <v>4.46</v>
      </c>
      <c r="S2263">
        <v>4.6500000000000004</v>
      </c>
      <c r="T2263">
        <v>412.54</v>
      </c>
      <c r="U2263">
        <v>72.86</v>
      </c>
      <c r="V2263">
        <v>4.24</v>
      </c>
      <c r="X2263">
        <v>6.91</v>
      </c>
      <c r="Y2263">
        <v>2</v>
      </c>
      <c r="Z2263" t="s">
        <v>4250</v>
      </c>
      <c r="AA2263">
        <v>0</v>
      </c>
      <c r="AB2263">
        <v>2</v>
      </c>
      <c r="AC2263">
        <v>3.6330476190476189</v>
      </c>
      <c r="AE2263" t="s">
        <v>7949</v>
      </c>
      <c r="AH2263">
        <v>0</v>
      </c>
      <c r="AI2263">
        <v>0</v>
      </c>
    </row>
    <row r="2264" spans="1:35" x14ac:dyDescent="0.25">
      <c r="A2264" t="s">
        <v>21984</v>
      </c>
      <c r="B2264">
        <v>1.4</v>
      </c>
      <c r="H2264">
        <v>9.1999999999999993</v>
      </c>
      <c r="J2264" t="s">
        <v>22089</v>
      </c>
      <c r="L2264" t="s">
        <v>22147</v>
      </c>
      <c r="M2264" t="s">
        <v>22220</v>
      </c>
      <c r="N2264" t="s">
        <v>8403</v>
      </c>
      <c r="O2264" t="s">
        <v>28412</v>
      </c>
      <c r="P2264">
        <v>4</v>
      </c>
      <c r="Q2264">
        <v>1</v>
      </c>
      <c r="R2264">
        <v>5.71</v>
      </c>
      <c r="S2264">
        <v>5.72</v>
      </c>
      <c r="T2264">
        <v>411.55</v>
      </c>
      <c r="U2264">
        <v>59.97</v>
      </c>
      <c r="V2264">
        <v>4.84</v>
      </c>
      <c r="X2264">
        <v>5.53</v>
      </c>
      <c r="Y2264">
        <v>2</v>
      </c>
      <c r="Z2264" t="s">
        <v>4250</v>
      </c>
      <c r="AA2264">
        <v>0</v>
      </c>
      <c r="AB2264">
        <v>2</v>
      </c>
      <c r="AC2264">
        <v>3.465119047619047</v>
      </c>
      <c r="AE2264" t="s">
        <v>7949</v>
      </c>
      <c r="AH2264">
        <v>0</v>
      </c>
      <c r="AI2264">
        <v>0</v>
      </c>
    </row>
    <row r="2265" spans="1:35" x14ac:dyDescent="0.25">
      <c r="A2265" t="s">
        <v>21985</v>
      </c>
      <c r="B2265">
        <v>1.6</v>
      </c>
      <c r="H2265">
        <v>9.1999999999999993</v>
      </c>
      <c r="J2265" t="s">
        <v>22089</v>
      </c>
      <c r="L2265" t="s">
        <v>22147</v>
      </c>
      <c r="M2265" t="s">
        <v>22220</v>
      </c>
      <c r="N2265" t="s">
        <v>8311</v>
      </c>
      <c r="O2265" t="s">
        <v>28413</v>
      </c>
      <c r="P2265">
        <v>5</v>
      </c>
      <c r="Q2265">
        <v>1</v>
      </c>
      <c r="R2265">
        <v>4.46</v>
      </c>
      <c r="S2265">
        <v>4.6399999999999997</v>
      </c>
      <c r="T2265">
        <v>453.38</v>
      </c>
      <c r="U2265">
        <v>72.86</v>
      </c>
      <c r="V2265">
        <v>4.63</v>
      </c>
      <c r="X2265">
        <v>6.92</v>
      </c>
      <c r="Y2265">
        <v>2</v>
      </c>
      <c r="Z2265" t="s">
        <v>4250</v>
      </c>
      <c r="AA2265">
        <v>0</v>
      </c>
      <c r="AB2265">
        <v>2</v>
      </c>
      <c r="AC2265">
        <v>3.3463333333333338</v>
      </c>
      <c r="AE2265" t="s">
        <v>7949</v>
      </c>
      <c r="AH2265">
        <v>0</v>
      </c>
      <c r="AI2265">
        <v>0</v>
      </c>
    </row>
    <row r="2266" spans="1:35" x14ac:dyDescent="0.25">
      <c r="B2266">
        <v>7530</v>
      </c>
      <c r="H2266">
        <v>9.1999999999999993</v>
      </c>
      <c r="J2266" t="s">
        <v>22089</v>
      </c>
      <c r="L2266" t="s">
        <v>22147</v>
      </c>
      <c r="M2266" t="s">
        <v>22220</v>
      </c>
      <c r="N2266" t="s">
        <v>24130</v>
      </c>
      <c r="O2266" t="s">
        <v>28414</v>
      </c>
      <c r="P2266">
        <v>4</v>
      </c>
      <c r="Q2266">
        <v>1</v>
      </c>
      <c r="R2266">
        <v>3.92</v>
      </c>
      <c r="S2266">
        <v>4.0599999999999996</v>
      </c>
      <c r="T2266">
        <v>348.24</v>
      </c>
      <c r="U2266">
        <v>59.97</v>
      </c>
      <c r="V2266">
        <v>2.79</v>
      </c>
      <c r="X2266">
        <v>6.79</v>
      </c>
      <c r="Y2266">
        <v>1</v>
      </c>
      <c r="Z2266" t="s">
        <v>4250</v>
      </c>
      <c r="AA2266">
        <v>0</v>
      </c>
      <c r="AB2266">
        <v>0</v>
      </c>
      <c r="AC2266">
        <v>4.3433333333333337</v>
      </c>
      <c r="AE2266" t="s">
        <v>7949</v>
      </c>
      <c r="AH2266">
        <v>0</v>
      </c>
      <c r="AI2266">
        <v>0</v>
      </c>
    </row>
    <row r="2267" spans="1:35" x14ac:dyDescent="0.25">
      <c r="B2267">
        <v>100</v>
      </c>
      <c r="H2267">
        <v>9.1999999999999993</v>
      </c>
      <c r="J2267" t="s">
        <v>22089</v>
      </c>
      <c r="L2267" t="s">
        <v>22147</v>
      </c>
      <c r="M2267" t="s">
        <v>22220</v>
      </c>
      <c r="N2267" t="s">
        <v>24131</v>
      </c>
      <c r="O2267" t="s">
        <v>28415</v>
      </c>
      <c r="P2267">
        <v>4</v>
      </c>
      <c r="Q2267">
        <v>1</v>
      </c>
      <c r="R2267">
        <v>5.01</v>
      </c>
      <c r="S2267">
        <v>5.01</v>
      </c>
      <c r="T2267">
        <v>379.89</v>
      </c>
      <c r="U2267">
        <v>59.97</v>
      </c>
      <c r="V2267">
        <v>4.34</v>
      </c>
      <c r="X2267">
        <v>4.4400000000000004</v>
      </c>
      <c r="Y2267">
        <v>2</v>
      </c>
      <c r="Z2267" t="s">
        <v>4250</v>
      </c>
      <c r="AA2267">
        <v>0</v>
      </c>
      <c r="AB2267">
        <v>1</v>
      </c>
      <c r="AC2267">
        <v>3.6912619047619049</v>
      </c>
      <c r="AE2267" t="s">
        <v>7949</v>
      </c>
      <c r="AH2267">
        <v>0</v>
      </c>
      <c r="AI2267">
        <v>0</v>
      </c>
    </row>
    <row r="2268" spans="1:35" x14ac:dyDescent="0.25">
      <c r="B2268">
        <v>145</v>
      </c>
      <c r="H2268">
        <v>9.1999999999999993</v>
      </c>
      <c r="J2268" t="s">
        <v>22089</v>
      </c>
      <c r="L2268" t="s">
        <v>22147</v>
      </c>
      <c r="M2268" t="s">
        <v>22220</v>
      </c>
      <c r="N2268" t="s">
        <v>24132</v>
      </c>
      <c r="O2268" t="s">
        <v>28416</v>
      </c>
      <c r="P2268">
        <v>4</v>
      </c>
      <c r="Q2268">
        <v>1</v>
      </c>
      <c r="R2268">
        <v>5.04</v>
      </c>
      <c r="S2268">
        <v>5.04</v>
      </c>
      <c r="T2268">
        <v>397.88</v>
      </c>
      <c r="U2268">
        <v>59.97</v>
      </c>
      <c r="V2268">
        <v>4.4800000000000004</v>
      </c>
      <c r="X2268">
        <v>1.48</v>
      </c>
      <c r="Y2268">
        <v>2</v>
      </c>
      <c r="Z2268" t="s">
        <v>4250</v>
      </c>
      <c r="AA2268">
        <v>0</v>
      </c>
      <c r="AB2268">
        <v>1</v>
      </c>
      <c r="AC2268">
        <v>3.562761904761905</v>
      </c>
      <c r="AE2268" t="s">
        <v>7949</v>
      </c>
      <c r="AH2268">
        <v>0</v>
      </c>
      <c r="AI2268">
        <v>0</v>
      </c>
    </row>
    <row r="2269" spans="1:35" x14ac:dyDescent="0.25">
      <c r="B2269">
        <v>1760</v>
      </c>
      <c r="H2269">
        <v>9.1999999999999993</v>
      </c>
      <c r="J2269" t="s">
        <v>22089</v>
      </c>
      <c r="L2269" t="s">
        <v>22147</v>
      </c>
      <c r="M2269" t="s">
        <v>22220</v>
      </c>
      <c r="N2269" t="s">
        <v>24133</v>
      </c>
      <c r="O2269" t="s">
        <v>28417</v>
      </c>
      <c r="P2269">
        <v>3</v>
      </c>
      <c r="Q2269">
        <v>1</v>
      </c>
      <c r="R2269">
        <v>4.58</v>
      </c>
      <c r="S2269">
        <v>4.6500000000000004</v>
      </c>
      <c r="T2269">
        <v>382.25</v>
      </c>
      <c r="U2269">
        <v>50.74</v>
      </c>
      <c r="V2269">
        <v>4.1900000000000004</v>
      </c>
      <c r="X2269">
        <v>6.46</v>
      </c>
      <c r="Y2269">
        <v>1</v>
      </c>
      <c r="Z2269" t="s">
        <v>4250</v>
      </c>
      <c r="AA2269">
        <v>0</v>
      </c>
      <c r="AB2269">
        <v>0</v>
      </c>
      <c r="AC2269">
        <v>3.8494047619047622</v>
      </c>
      <c r="AE2269" t="s">
        <v>7949</v>
      </c>
      <c r="AH2269">
        <v>0</v>
      </c>
      <c r="AI2269">
        <v>0</v>
      </c>
    </row>
    <row r="2270" spans="1:35" x14ac:dyDescent="0.25">
      <c r="B2270">
        <v>53</v>
      </c>
      <c r="H2270">
        <v>9.1999999999999993</v>
      </c>
      <c r="J2270" t="s">
        <v>22089</v>
      </c>
      <c r="L2270" t="s">
        <v>22147</v>
      </c>
      <c r="M2270" t="s">
        <v>22220</v>
      </c>
      <c r="N2270" t="s">
        <v>24134</v>
      </c>
      <c r="O2270" t="s">
        <v>28418</v>
      </c>
      <c r="P2270">
        <v>4</v>
      </c>
      <c r="Q2270">
        <v>1</v>
      </c>
      <c r="R2270">
        <v>4.24</v>
      </c>
      <c r="S2270">
        <v>4.3099999999999996</v>
      </c>
      <c r="T2270">
        <v>414.89</v>
      </c>
      <c r="U2270">
        <v>63.63</v>
      </c>
      <c r="V2270">
        <v>5.14</v>
      </c>
      <c r="X2270">
        <v>6.44</v>
      </c>
      <c r="Y2270">
        <v>2</v>
      </c>
      <c r="Z2270" t="s">
        <v>4250</v>
      </c>
      <c r="AA2270">
        <v>1</v>
      </c>
      <c r="AB2270">
        <v>1</v>
      </c>
      <c r="AC2270">
        <v>3.7862619047619051</v>
      </c>
      <c r="AE2270" t="s">
        <v>7949</v>
      </c>
      <c r="AH2270">
        <v>0</v>
      </c>
      <c r="AI2270">
        <v>0</v>
      </c>
    </row>
    <row r="2271" spans="1:35" x14ac:dyDescent="0.25">
      <c r="B2271">
        <v>408</v>
      </c>
      <c r="H2271">
        <v>9.1999999999999993</v>
      </c>
      <c r="J2271" t="s">
        <v>22089</v>
      </c>
      <c r="L2271" t="s">
        <v>22147</v>
      </c>
      <c r="M2271" t="s">
        <v>22220</v>
      </c>
      <c r="N2271" t="s">
        <v>24135</v>
      </c>
      <c r="O2271" t="s">
        <v>28419</v>
      </c>
      <c r="P2271">
        <v>5</v>
      </c>
      <c r="Q2271">
        <v>2</v>
      </c>
      <c r="R2271">
        <v>4.3499999999999996</v>
      </c>
      <c r="S2271">
        <v>4.42</v>
      </c>
      <c r="T2271">
        <v>457.91</v>
      </c>
      <c r="U2271">
        <v>92.73</v>
      </c>
      <c r="V2271">
        <v>4.72</v>
      </c>
      <c r="W2271">
        <v>11.29</v>
      </c>
      <c r="X2271">
        <v>6.4</v>
      </c>
      <c r="Y2271">
        <v>2</v>
      </c>
      <c r="Z2271" t="s">
        <v>4250</v>
      </c>
      <c r="AA2271">
        <v>0</v>
      </c>
      <c r="AB2271">
        <v>2</v>
      </c>
      <c r="AC2271">
        <v>2.9996428571428568</v>
      </c>
      <c r="AE2271" t="s">
        <v>7949</v>
      </c>
      <c r="AH2271">
        <v>0</v>
      </c>
      <c r="AI2271">
        <v>0</v>
      </c>
    </row>
    <row r="2272" spans="1:35" x14ac:dyDescent="0.25">
      <c r="B2272">
        <v>7.3</v>
      </c>
      <c r="H2272">
        <v>9.1999999999999993</v>
      </c>
      <c r="J2272" t="s">
        <v>22089</v>
      </c>
      <c r="L2272" t="s">
        <v>22147</v>
      </c>
      <c r="M2272" t="s">
        <v>22220</v>
      </c>
      <c r="N2272" t="s">
        <v>24136</v>
      </c>
      <c r="O2272" t="s">
        <v>28420</v>
      </c>
      <c r="P2272">
        <v>4</v>
      </c>
      <c r="Q2272">
        <v>1</v>
      </c>
      <c r="R2272">
        <v>4.29</v>
      </c>
      <c r="S2272">
        <v>4.37</v>
      </c>
      <c r="T2272">
        <v>418.49</v>
      </c>
      <c r="U2272">
        <v>63.63</v>
      </c>
      <c r="V2272">
        <v>4.8600000000000003</v>
      </c>
      <c r="X2272">
        <v>6.46</v>
      </c>
      <c r="Y2272">
        <v>2</v>
      </c>
      <c r="Z2272" t="s">
        <v>4250</v>
      </c>
      <c r="AA2272">
        <v>0</v>
      </c>
      <c r="AB2272">
        <v>1</v>
      </c>
      <c r="AC2272">
        <v>3.730547619047619</v>
      </c>
      <c r="AE2272" t="s">
        <v>7949</v>
      </c>
      <c r="AH2272">
        <v>0</v>
      </c>
      <c r="AI2272">
        <v>0</v>
      </c>
    </row>
    <row r="2273" spans="2:35" x14ac:dyDescent="0.25">
      <c r="B2273">
        <v>674</v>
      </c>
      <c r="H2273">
        <v>9.1999999999999993</v>
      </c>
      <c r="J2273" t="s">
        <v>22089</v>
      </c>
      <c r="L2273" t="s">
        <v>22147</v>
      </c>
      <c r="M2273" t="s">
        <v>22220</v>
      </c>
      <c r="N2273" t="s">
        <v>24137</v>
      </c>
      <c r="O2273" t="s">
        <v>28421</v>
      </c>
      <c r="P2273">
        <v>5</v>
      </c>
      <c r="Q2273">
        <v>1</v>
      </c>
      <c r="R2273">
        <v>5.28</v>
      </c>
      <c r="S2273">
        <v>5.41</v>
      </c>
      <c r="T2273">
        <v>378.27</v>
      </c>
      <c r="U2273">
        <v>69.2</v>
      </c>
      <c r="V2273">
        <v>3.15</v>
      </c>
      <c r="X2273">
        <v>6.75</v>
      </c>
      <c r="Y2273">
        <v>1</v>
      </c>
      <c r="Z2273" t="s">
        <v>4250</v>
      </c>
      <c r="AA2273">
        <v>0</v>
      </c>
      <c r="AB2273">
        <v>1</v>
      </c>
      <c r="AC2273">
        <v>3.702833333333333</v>
      </c>
      <c r="AE2273" t="s">
        <v>7949</v>
      </c>
      <c r="AH2273">
        <v>0</v>
      </c>
      <c r="AI2273">
        <v>0</v>
      </c>
    </row>
    <row r="2274" spans="2:35" x14ac:dyDescent="0.25">
      <c r="B2274">
        <v>5.3</v>
      </c>
      <c r="H2274">
        <v>9.1999999999999993</v>
      </c>
      <c r="J2274" t="s">
        <v>22089</v>
      </c>
      <c r="L2274" t="s">
        <v>22147</v>
      </c>
      <c r="M2274" t="s">
        <v>22220</v>
      </c>
      <c r="N2274" t="s">
        <v>24138</v>
      </c>
      <c r="O2274" t="s">
        <v>28422</v>
      </c>
      <c r="P2274">
        <v>5</v>
      </c>
      <c r="Q2274">
        <v>1</v>
      </c>
      <c r="R2274">
        <v>6.13</v>
      </c>
      <c r="S2274">
        <v>6.13</v>
      </c>
      <c r="T2274">
        <v>409.92</v>
      </c>
      <c r="U2274">
        <v>69.2</v>
      </c>
      <c r="V2274">
        <v>4.71</v>
      </c>
      <c r="X2274">
        <v>4.3899999999999997</v>
      </c>
      <c r="Y2274">
        <v>2</v>
      </c>
      <c r="Z2274" t="s">
        <v>4250</v>
      </c>
      <c r="AA2274">
        <v>0</v>
      </c>
      <c r="AB2274">
        <v>2</v>
      </c>
      <c r="AC2274">
        <v>3.4767619047619052</v>
      </c>
      <c r="AE2274" t="s">
        <v>7949</v>
      </c>
      <c r="AH2274">
        <v>0</v>
      </c>
      <c r="AI2274">
        <v>0</v>
      </c>
    </row>
    <row r="2275" spans="2:35" x14ac:dyDescent="0.25">
      <c r="B2275">
        <v>5.2</v>
      </c>
      <c r="H2275">
        <v>9.1999999999999993</v>
      </c>
      <c r="J2275" t="s">
        <v>22089</v>
      </c>
      <c r="L2275" t="s">
        <v>22147</v>
      </c>
      <c r="M2275" t="s">
        <v>22220</v>
      </c>
      <c r="N2275" t="s">
        <v>24139</v>
      </c>
      <c r="O2275" t="s">
        <v>28423</v>
      </c>
      <c r="P2275">
        <v>6</v>
      </c>
      <c r="Q2275">
        <v>1</v>
      </c>
      <c r="R2275">
        <v>4.72</v>
      </c>
      <c r="S2275">
        <v>4.8499999999999996</v>
      </c>
      <c r="T2275">
        <v>410.91</v>
      </c>
      <c r="U2275">
        <v>82.09</v>
      </c>
      <c r="V2275">
        <v>4.1100000000000003</v>
      </c>
      <c r="X2275">
        <v>6.73</v>
      </c>
      <c r="Y2275">
        <v>2</v>
      </c>
      <c r="Z2275" t="s">
        <v>4250</v>
      </c>
      <c r="AA2275">
        <v>0</v>
      </c>
      <c r="AB2275">
        <v>2</v>
      </c>
      <c r="AC2275">
        <v>3.5446904761904761</v>
      </c>
      <c r="AE2275" t="s">
        <v>7949</v>
      </c>
      <c r="AH2275">
        <v>0</v>
      </c>
      <c r="AI2275">
        <v>0</v>
      </c>
    </row>
    <row r="2276" spans="2:35" x14ac:dyDescent="0.25">
      <c r="B2276">
        <v>1.4</v>
      </c>
      <c r="H2276">
        <v>9.1999999999999993</v>
      </c>
      <c r="J2276" t="s">
        <v>22089</v>
      </c>
      <c r="L2276" t="s">
        <v>22147</v>
      </c>
      <c r="M2276" t="s">
        <v>22220</v>
      </c>
      <c r="N2276" t="s">
        <v>24140</v>
      </c>
      <c r="O2276" t="s">
        <v>28424</v>
      </c>
      <c r="P2276">
        <v>6</v>
      </c>
      <c r="Q2276">
        <v>1</v>
      </c>
      <c r="R2276">
        <v>4.7699999999999996</v>
      </c>
      <c r="S2276">
        <v>4.9000000000000004</v>
      </c>
      <c r="T2276">
        <v>414.51</v>
      </c>
      <c r="U2276">
        <v>82.09</v>
      </c>
      <c r="V2276">
        <v>3.82</v>
      </c>
      <c r="X2276">
        <v>6.75</v>
      </c>
      <c r="Y2276">
        <v>2</v>
      </c>
      <c r="Z2276" t="s">
        <v>4250</v>
      </c>
      <c r="AA2276">
        <v>0</v>
      </c>
      <c r="AB2276">
        <v>2</v>
      </c>
      <c r="AC2276">
        <v>3.4939761904761899</v>
      </c>
      <c r="AE2276" t="s">
        <v>7949</v>
      </c>
      <c r="AH2276">
        <v>0</v>
      </c>
      <c r="AI2276">
        <v>0</v>
      </c>
    </row>
    <row r="2277" spans="2:35" x14ac:dyDescent="0.25">
      <c r="B2277">
        <v>124</v>
      </c>
      <c r="H2277">
        <v>9.1999999999999993</v>
      </c>
      <c r="J2277" t="s">
        <v>22089</v>
      </c>
      <c r="L2277" t="s">
        <v>22147</v>
      </c>
      <c r="M2277" t="s">
        <v>22220</v>
      </c>
      <c r="N2277" t="s">
        <v>24141</v>
      </c>
      <c r="O2277" t="s">
        <v>28425</v>
      </c>
      <c r="P2277">
        <v>5</v>
      </c>
      <c r="Q2277">
        <v>1</v>
      </c>
      <c r="R2277">
        <v>5.19</v>
      </c>
      <c r="S2277">
        <v>5.19</v>
      </c>
      <c r="T2277">
        <v>395.89</v>
      </c>
      <c r="U2277">
        <v>69.2</v>
      </c>
      <c r="V2277">
        <v>4.32</v>
      </c>
      <c r="X2277">
        <v>4.08</v>
      </c>
      <c r="Y2277">
        <v>2</v>
      </c>
      <c r="Z2277" t="s">
        <v>4250</v>
      </c>
      <c r="AA2277">
        <v>0</v>
      </c>
      <c r="AB2277">
        <v>1</v>
      </c>
      <c r="AC2277">
        <v>3.576976190476191</v>
      </c>
      <c r="AE2277" t="s">
        <v>7949</v>
      </c>
      <c r="AH2277">
        <v>0</v>
      </c>
      <c r="AI2277">
        <v>0</v>
      </c>
    </row>
    <row r="2278" spans="2:35" x14ac:dyDescent="0.25">
      <c r="B2278">
        <v>91</v>
      </c>
      <c r="H2278">
        <v>9.1999999999999993</v>
      </c>
      <c r="J2278" t="s">
        <v>22089</v>
      </c>
      <c r="L2278" t="s">
        <v>22147</v>
      </c>
      <c r="M2278" t="s">
        <v>22220</v>
      </c>
      <c r="N2278" t="s">
        <v>24141</v>
      </c>
      <c r="O2278" t="s">
        <v>28425</v>
      </c>
      <c r="P2278">
        <v>5</v>
      </c>
      <c r="Q2278">
        <v>1</v>
      </c>
      <c r="R2278">
        <v>5.19</v>
      </c>
      <c r="S2278">
        <v>5.19</v>
      </c>
      <c r="T2278">
        <v>395.89</v>
      </c>
      <c r="U2278">
        <v>69.2</v>
      </c>
      <c r="V2278">
        <v>4.32</v>
      </c>
      <c r="X2278">
        <v>4.08</v>
      </c>
      <c r="Y2278">
        <v>2</v>
      </c>
      <c r="Z2278" t="s">
        <v>4250</v>
      </c>
      <c r="AA2278">
        <v>0</v>
      </c>
      <c r="AB2278">
        <v>1</v>
      </c>
      <c r="AC2278">
        <v>3.576976190476191</v>
      </c>
      <c r="AE2278" t="s">
        <v>7949</v>
      </c>
      <c r="AH2278">
        <v>0</v>
      </c>
      <c r="AI2278">
        <v>0</v>
      </c>
    </row>
    <row r="2279" spans="2:35" x14ac:dyDescent="0.25">
      <c r="B2279">
        <v>180</v>
      </c>
      <c r="H2279">
        <v>9.1999999999999993</v>
      </c>
      <c r="J2279" t="s">
        <v>22089</v>
      </c>
      <c r="L2279" t="s">
        <v>22147</v>
      </c>
      <c r="M2279" t="s">
        <v>22220</v>
      </c>
      <c r="N2279" t="s">
        <v>24142</v>
      </c>
      <c r="O2279" t="s">
        <v>28426</v>
      </c>
      <c r="P2279">
        <v>5</v>
      </c>
      <c r="Q2279">
        <v>1</v>
      </c>
      <c r="R2279">
        <v>5.22</v>
      </c>
      <c r="S2279">
        <v>5.22</v>
      </c>
      <c r="T2279">
        <v>413.88</v>
      </c>
      <c r="U2279">
        <v>69.2</v>
      </c>
      <c r="V2279">
        <v>4.46</v>
      </c>
      <c r="X2279">
        <v>1.1100000000000001</v>
      </c>
      <c r="Y2279">
        <v>2</v>
      </c>
      <c r="Z2279" t="s">
        <v>4250</v>
      </c>
      <c r="AA2279">
        <v>0</v>
      </c>
      <c r="AB2279">
        <v>1</v>
      </c>
      <c r="AC2279">
        <v>3.4484761904761911</v>
      </c>
      <c r="AE2279" t="s">
        <v>7949</v>
      </c>
      <c r="AH2279">
        <v>0</v>
      </c>
      <c r="AI2279">
        <v>0</v>
      </c>
    </row>
    <row r="2280" spans="2:35" x14ac:dyDescent="0.25">
      <c r="B2280">
        <v>147</v>
      </c>
      <c r="H2280">
        <v>9.1999999999999993</v>
      </c>
      <c r="J2280" t="s">
        <v>22089</v>
      </c>
      <c r="L2280" t="s">
        <v>22147</v>
      </c>
      <c r="M2280" t="s">
        <v>22220</v>
      </c>
      <c r="N2280" t="s">
        <v>24142</v>
      </c>
      <c r="O2280" t="s">
        <v>28426</v>
      </c>
      <c r="P2280">
        <v>5</v>
      </c>
      <c r="Q2280">
        <v>1</v>
      </c>
      <c r="R2280">
        <v>5.22</v>
      </c>
      <c r="S2280">
        <v>5.22</v>
      </c>
      <c r="T2280">
        <v>413.88</v>
      </c>
      <c r="U2280">
        <v>69.2</v>
      </c>
      <c r="V2280">
        <v>4.46</v>
      </c>
      <c r="X2280">
        <v>1.1100000000000001</v>
      </c>
      <c r="Y2280">
        <v>2</v>
      </c>
      <c r="Z2280" t="s">
        <v>4250</v>
      </c>
      <c r="AA2280">
        <v>0</v>
      </c>
      <c r="AB2280">
        <v>1</v>
      </c>
      <c r="AC2280">
        <v>3.4484761904761911</v>
      </c>
      <c r="AE2280" t="s">
        <v>7949</v>
      </c>
      <c r="AH2280">
        <v>0</v>
      </c>
      <c r="AI2280">
        <v>0</v>
      </c>
    </row>
    <row r="2281" spans="2:35" x14ac:dyDescent="0.25">
      <c r="B2281">
        <v>1030</v>
      </c>
      <c r="H2281">
        <v>9.1999999999999993</v>
      </c>
      <c r="J2281" t="s">
        <v>22089</v>
      </c>
      <c r="L2281" t="s">
        <v>22147</v>
      </c>
      <c r="M2281" t="s">
        <v>22220</v>
      </c>
      <c r="N2281" t="s">
        <v>24143</v>
      </c>
      <c r="O2281" t="s">
        <v>28427</v>
      </c>
      <c r="P2281">
        <v>5</v>
      </c>
      <c r="Q2281">
        <v>1</v>
      </c>
      <c r="R2281">
        <v>4.55</v>
      </c>
      <c r="S2281">
        <v>4.5999999999999996</v>
      </c>
      <c r="T2281">
        <v>378.27</v>
      </c>
      <c r="U2281">
        <v>69.2</v>
      </c>
      <c r="V2281">
        <v>3.01</v>
      </c>
      <c r="X2281">
        <v>6.31</v>
      </c>
      <c r="Y2281">
        <v>1</v>
      </c>
      <c r="Z2281" t="s">
        <v>4250</v>
      </c>
      <c r="AA2281">
        <v>0</v>
      </c>
      <c r="AB2281">
        <v>1</v>
      </c>
      <c r="AC2281">
        <v>3.902833333333334</v>
      </c>
      <c r="AE2281" t="s">
        <v>7949</v>
      </c>
      <c r="AH2281">
        <v>0</v>
      </c>
      <c r="AI2281">
        <v>0</v>
      </c>
    </row>
    <row r="2282" spans="2:35" x14ac:dyDescent="0.25">
      <c r="B2282">
        <v>65300</v>
      </c>
      <c r="H2282">
        <v>9.1999999999999993</v>
      </c>
      <c r="J2282" t="s">
        <v>22089</v>
      </c>
      <c r="L2282" t="s">
        <v>22147</v>
      </c>
      <c r="M2282" t="s">
        <v>22220</v>
      </c>
      <c r="N2282" t="s">
        <v>24143</v>
      </c>
      <c r="O2282" t="s">
        <v>28427</v>
      </c>
      <c r="P2282">
        <v>5</v>
      </c>
      <c r="Q2282">
        <v>1</v>
      </c>
      <c r="R2282">
        <v>4.55</v>
      </c>
      <c r="S2282">
        <v>4.5999999999999996</v>
      </c>
      <c r="T2282">
        <v>378.27</v>
      </c>
      <c r="U2282">
        <v>69.2</v>
      </c>
      <c r="V2282">
        <v>3.01</v>
      </c>
      <c r="X2282">
        <v>6.31</v>
      </c>
      <c r="Y2282">
        <v>1</v>
      </c>
      <c r="Z2282" t="s">
        <v>4250</v>
      </c>
      <c r="AA2282">
        <v>0</v>
      </c>
      <c r="AB2282">
        <v>1</v>
      </c>
      <c r="AC2282">
        <v>3.902833333333334</v>
      </c>
      <c r="AE2282" t="s">
        <v>7949</v>
      </c>
      <c r="AH2282">
        <v>0</v>
      </c>
      <c r="AI2282">
        <v>0</v>
      </c>
    </row>
    <row r="2283" spans="2:35" x14ac:dyDescent="0.25">
      <c r="B2283">
        <v>19800</v>
      </c>
      <c r="H2283">
        <v>9.1999999999999993</v>
      </c>
      <c r="J2283" t="s">
        <v>22089</v>
      </c>
      <c r="L2283" t="s">
        <v>22147</v>
      </c>
      <c r="M2283" t="s">
        <v>22220</v>
      </c>
      <c r="N2283" t="s">
        <v>24143</v>
      </c>
      <c r="O2283" t="s">
        <v>28427</v>
      </c>
      <c r="P2283">
        <v>5</v>
      </c>
      <c r="Q2283">
        <v>1</v>
      </c>
      <c r="R2283">
        <v>4.55</v>
      </c>
      <c r="S2283">
        <v>4.5999999999999996</v>
      </c>
      <c r="T2283">
        <v>378.27</v>
      </c>
      <c r="U2283">
        <v>69.2</v>
      </c>
      <c r="V2283">
        <v>3.01</v>
      </c>
      <c r="X2283">
        <v>6.31</v>
      </c>
      <c r="Y2283">
        <v>1</v>
      </c>
      <c r="Z2283" t="s">
        <v>4250</v>
      </c>
      <c r="AA2283">
        <v>0</v>
      </c>
      <c r="AB2283">
        <v>1</v>
      </c>
      <c r="AC2283">
        <v>3.902833333333334</v>
      </c>
      <c r="AE2283" t="s">
        <v>7949</v>
      </c>
      <c r="AH2283">
        <v>0</v>
      </c>
      <c r="AI2283">
        <v>0</v>
      </c>
    </row>
    <row r="2284" spans="2:35" x14ac:dyDescent="0.25">
      <c r="B2284">
        <v>1380</v>
      </c>
      <c r="H2284">
        <v>9.1999999999999993</v>
      </c>
      <c r="J2284" t="s">
        <v>22089</v>
      </c>
      <c r="L2284" t="s">
        <v>22147</v>
      </c>
      <c r="M2284" t="s">
        <v>22220</v>
      </c>
      <c r="N2284" t="s">
        <v>24143</v>
      </c>
      <c r="O2284" t="s">
        <v>28427</v>
      </c>
      <c r="P2284">
        <v>5</v>
      </c>
      <c r="Q2284">
        <v>1</v>
      </c>
      <c r="R2284">
        <v>4.55</v>
      </c>
      <c r="S2284">
        <v>4.5999999999999996</v>
      </c>
      <c r="T2284">
        <v>378.27</v>
      </c>
      <c r="U2284">
        <v>69.2</v>
      </c>
      <c r="V2284">
        <v>3.01</v>
      </c>
      <c r="X2284">
        <v>6.31</v>
      </c>
      <c r="Y2284">
        <v>1</v>
      </c>
      <c r="Z2284" t="s">
        <v>4250</v>
      </c>
      <c r="AA2284">
        <v>0</v>
      </c>
      <c r="AB2284">
        <v>1</v>
      </c>
      <c r="AC2284">
        <v>3.902833333333334</v>
      </c>
      <c r="AE2284" t="s">
        <v>7949</v>
      </c>
      <c r="AH2284">
        <v>0</v>
      </c>
      <c r="AI2284">
        <v>0</v>
      </c>
    </row>
    <row r="2285" spans="2:35" x14ac:dyDescent="0.25">
      <c r="B2285">
        <v>8100</v>
      </c>
      <c r="H2285">
        <v>9.1999999999999993</v>
      </c>
      <c r="J2285" t="s">
        <v>22089</v>
      </c>
      <c r="L2285" t="s">
        <v>22147</v>
      </c>
      <c r="M2285" t="s">
        <v>22220</v>
      </c>
      <c r="N2285" t="s">
        <v>24143</v>
      </c>
      <c r="O2285" t="s">
        <v>28427</v>
      </c>
      <c r="P2285">
        <v>5</v>
      </c>
      <c r="Q2285">
        <v>1</v>
      </c>
      <c r="R2285">
        <v>4.55</v>
      </c>
      <c r="S2285">
        <v>4.5999999999999996</v>
      </c>
      <c r="T2285">
        <v>378.27</v>
      </c>
      <c r="U2285">
        <v>69.2</v>
      </c>
      <c r="V2285">
        <v>3.01</v>
      </c>
      <c r="X2285">
        <v>6.31</v>
      </c>
      <c r="Y2285">
        <v>1</v>
      </c>
      <c r="Z2285" t="s">
        <v>4250</v>
      </c>
      <c r="AA2285">
        <v>0</v>
      </c>
      <c r="AB2285">
        <v>1</v>
      </c>
      <c r="AC2285">
        <v>3.902833333333334</v>
      </c>
      <c r="AE2285" t="s">
        <v>7949</v>
      </c>
      <c r="AH2285">
        <v>0</v>
      </c>
      <c r="AI2285">
        <v>0</v>
      </c>
    </row>
    <row r="2286" spans="2:35" x14ac:dyDescent="0.25">
      <c r="B2286">
        <v>0.7</v>
      </c>
      <c r="H2286">
        <v>9.1999999999999993</v>
      </c>
      <c r="J2286" t="s">
        <v>22089</v>
      </c>
      <c r="L2286" t="s">
        <v>22147</v>
      </c>
      <c r="M2286" t="s">
        <v>22220</v>
      </c>
      <c r="N2286" t="s">
        <v>24144</v>
      </c>
      <c r="O2286" t="s">
        <v>28428</v>
      </c>
      <c r="P2286">
        <v>5</v>
      </c>
      <c r="Q2286">
        <v>1</v>
      </c>
      <c r="R2286">
        <v>5.33</v>
      </c>
      <c r="S2286">
        <v>5.33</v>
      </c>
      <c r="T2286">
        <v>409.92</v>
      </c>
      <c r="U2286">
        <v>69.2</v>
      </c>
      <c r="V2286">
        <v>4.57</v>
      </c>
      <c r="X2286">
        <v>3.75</v>
      </c>
      <c r="Y2286">
        <v>2</v>
      </c>
      <c r="Z2286" t="s">
        <v>4250</v>
      </c>
      <c r="AA2286">
        <v>0</v>
      </c>
      <c r="AB2286">
        <v>2</v>
      </c>
      <c r="AC2286">
        <v>3.4767619047619052</v>
      </c>
      <c r="AE2286" t="s">
        <v>7949</v>
      </c>
      <c r="AH2286">
        <v>0</v>
      </c>
      <c r="AI2286">
        <v>0</v>
      </c>
    </row>
    <row r="2287" spans="2:35" x14ac:dyDescent="0.25">
      <c r="B2287">
        <v>2030</v>
      </c>
      <c r="H2287">
        <v>9.1999999999999993</v>
      </c>
      <c r="J2287" t="s">
        <v>22089</v>
      </c>
      <c r="L2287" t="s">
        <v>22147</v>
      </c>
      <c r="M2287" t="s">
        <v>22220</v>
      </c>
      <c r="N2287" t="s">
        <v>24145</v>
      </c>
      <c r="O2287" t="s">
        <v>28429</v>
      </c>
      <c r="P2287">
        <v>5</v>
      </c>
      <c r="Q2287">
        <v>1</v>
      </c>
      <c r="R2287">
        <v>5.33</v>
      </c>
      <c r="S2287">
        <v>5.33</v>
      </c>
      <c r="T2287">
        <v>409.92</v>
      </c>
      <c r="U2287">
        <v>69.2</v>
      </c>
      <c r="V2287">
        <v>4.57</v>
      </c>
      <c r="X2287">
        <v>3.75</v>
      </c>
      <c r="Y2287">
        <v>2</v>
      </c>
      <c r="Z2287" t="s">
        <v>4250</v>
      </c>
      <c r="AA2287">
        <v>0</v>
      </c>
      <c r="AB2287">
        <v>2</v>
      </c>
      <c r="AC2287">
        <v>3.4767619047619052</v>
      </c>
      <c r="AE2287" t="s">
        <v>7949</v>
      </c>
      <c r="AH2287">
        <v>0</v>
      </c>
      <c r="AI2287">
        <v>0</v>
      </c>
    </row>
    <row r="2288" spans="2:35" x14ac:dyDescent="0.25">
      <c r="B2288">
        <v>7040</v>
      </c>
      <c r="H2288">
        <v>9.1999999999999993</v>
      </c>
      <c r="J2288" t="s">
        <v>22089</v>
      </c>
      <c r="L2288" t="s">
        <v>22147</v>
      </c>
      <c r="M2288" t="s">
        <v>22220</v>
      </c>
      <c r="N2288" t="s">
        <v>24144</v>
      </c>
      <c r="O2288" t="s">
        <v>28428</v>
      </c>
      <c r="P2288">
        <v>5</v>
      </c>
      <c r="Q2288">
        <v>1</v>
      </c>
      <c r="R2288">
        <v>5.33</v>
      </c>
      <c r="S2288">
        <v>5.33</v>
      </c>
      <c r="T2288">
        <v>409.92</v>
      </c>
      <c r="U2288">
        <v>69.2</v>
      </c>
      <c r="V2288">
        <v>4.57</v>
      </c>
      <c r="X2288">
        <v>3.75</v>
      </c>
      <c r="Y2288">
        <v>2</v>
      </c>
      <c r="Z2288" t="s">
        <v>4250</v>
      </c>
      <c r="AA2288">
        <v>0</v>
      </c>
      <c r="AB2288">
        <v>2</v>
      </c>
      <c r="AC2288">
        <v>3.4767619047619052</v>
      </c>
      <c r="AE2288" t="s">
        <v>7949</v>
      </c>
      <c r="AH2288">
        <v>0</v>
      </c>
      <c r="AI2288">
        <v>0</v>
      </c>
    </row>
    <row r="2289" spans="2:35" x14ac:dyDescent="0.25">
      <c r="B2289">
        <v>803</v>
      </c>
      <c r="H2289">
        <v>9.1999999999999993</v>
      </c>
      <c r="J2289" t="s">
        <v>22089</v>
      </c>
      <c r="L2289" t="s">
        <v>22147</v>
      </c>
      <c r="M2289" t="s">
        <v>22220</v>
      </c>
      <c r="N2289" t="s">
        <v>24146</v>
      </c>
      <c r="O2289" t="s">
        <v>28430</v>
      </c>
      <c r="P2289">
        <v>5</v>
      </c>
      <c r="Q2289">
        <v>1</v>
      </c>
      <c r="R2289">
        <v>5.33</v>
      </c>
      <c r="S2289">
        <v>5.33</v>
      </c>
      <c r="T2289">
        <v>409.92</v>
      </c>
      <c r="U2289">
        <v>69.2</v>
      </c>
      <c r="V2289">
        <v>4.57</v>
      </c>
      <c r="X2289">
        <v>3.75</v>
      </c>
      <c r="Y2289">
        <v>2</v>
      </c>
      <c r="Z2289" t="s">
        <v>4250</v>
      </c>
      <c r="AA2289">
        <v>0</v>
      </c>
      <c r="AB2289">
        <v>2</v>
      </c>
      <c r="AC2289">
        <v>3.4767619047619052</v>
      </c>
      <c r="AE2289" t="s">
        <v>7949</v>
      </c>
      <c r="AH2289">
        <v>0</v>
      </c>
      <c r="AI2289">
        <v>0</v>
      </c>
    </row>
    <row r="2290" spans="2:35" x14ac:dyDescent="0.25">
      <c r="B2290">
        <v>35700</v>
      </c>
      <c r="H2290">
        <v>9.1999999999999993</v>
      </c>
      <c r="J2290" t="s">
        <v>22089</v>
      </c>
      <c r="L2290" t="s">
        <v>22147</v>
      </c>
      <c r="M2290" t="s">
        <v>22220</v>
      </c>
      <c r="N2290" t="s">
        <v>24144</v>
      </c>
      <c r="O2290" t="s">
        <v>28428</v>
      </c>
      <c r="P2290">
        <v>5</v>
      </c>
      <c r="Q2290">
        <v>1</v>
      </c>
      <c r="R2290">
        <v>5.33</v>
      </c>
      <c r="S2290">
        <v>5.33</v>
      </c>
      <c r="T2290">
        <v>409.92</v>
      </c>
      <c r="U2290">
        <v>69.2</v>
      </c>
      <c r="V2290">
        <v>4.57</v>
      </c>
      <c r="X2290">
        <v>3.75</v>
      </c>
      <c r="Y2290">
        <v>2</v>
      </c>
      <c r="Z2290" t="s">
        <v>4250</v>
      </c>
      <c r="AA2290">
        <v>0</v>
      </c>
      <c r="AB2290">
        <v>2</v>
      </c>
      <c r="AC2290">
        <v>3.4767619047619052</v>
      </c>
      <c r="AE2290" t="s">
        <v>7949</v>
      </c>
      <c r="AH2290">
        <v>0</v>
      </c>
      <c r="AI2290">
        <v>0</v>
      </c>
    </row>
    <row r="2291" spans="2:35" x14ac:dyDescent="0.25">
      <c r="B2291">
        <v>2570</v>
      </c>
      <c r="H2291">
        <v>9.1999999999999993</v>
      </c>
      <c r="J2291" t="s">
        <v>22089</v>
      </c>
      <c r="L2291" t="s">
        <v>22147</v>
      </c>
      <c r="M2291" t="s">
        <v>22220</v>
      </c>
      <c r="N2291" t="s">
        <v>24144</v>
      </c>
      <c r="O2291" t="s">
        <v>28428</v>
      </c>
      <c r="P2291">
        <v>5</v>
      </c>
      <c r="Q2291">
        <v>1</v>
      </c>
      <c r="R2291">
        <v>5.33</v>
      </c>
      <c r="S2291">
        <v>5.33</v>
      </c>
      <c r="T2291">
        <v>409.92</v>
      </c>
      <c r="U2291">
        <v>69.2</v>
      </c>
      <c r="V2291">
        <v>4.57</v>
      </c>
      <c r="X2291">
        <v>3.75</v>
      </c>
      <c r="Y2291">
        <v>2</v>
      </c>
      <c r="Z2291" t="s">
        <v>4250</v>
      </c>
      <c r="AA2291">
        <v>0</v>
      </c>
      <c r="AB2291">
        <v>2</v>
      </c>
      <c r="AC2291">
        <v>3.4767619047619052</v>
      </c>
      <c r="AE2291" t="s">
        <v>7949</v>
      </c>
      <c r="AH2291">
        <v>0</v>
      </c>
      <c r="AI2291">
        <v>0</v>
      </c>
    </row>
    <row r="2292" spans="2:35" x14ac:dyDescent="0.25">
      <c r="B2292">
        <v>10</v>
      </c>
      <c r="H2292">
        <v>9.1999999999999993</v>
      </c>
      <c r="J2292" t="s">
        <v>22089</v>
      </c>
      <c r="L2292" t="s">
        <v>22147</v>
      </c>
      <c r="M2292" t="s">
        <v>22220</v>
      </c>
      <c r="N2292" t="s">
        <v>24147</v>
      </c>
      <c r="O2292" t="s">
        <v>28431</v>
      </c>
      <c r="P2292">
        <v>5</v>
      </c>
      <c r="Q2292">
        <v>1</v>
      </c>
      <c r="R2292">
        <v>5.33</v>
      </c>
      <c r="S2292">
        <v>5.33</v>
      </c>
      <c r="T2292">
        <v>409.92</v>
      </c>
      <c r="U2292">
        <v>69.2</v>
      </c>
      <c r="V2292">
        <v>4.57</v>
      </c>
      <c r="X2292">
        <v>3.75</v>
      </c>
      <c r="Y2292">
        <v>2</v>
      </c>
      <c r="Z2292" t="s">
        <v>4250</v>
      </c>
      <c r="AA2292">
        <v>0</v>
      </c>
      <c r="AB2292">
        <v>2</v>
      </c>
      <c r="AC2292">
        <v>3.4767619047619052</v>
      </c>
      <c r="AE2292" t="s">
        <v>7949</v>
      </c>
      <c r="AH2292">
        <v>0</v>
      </c>
      <c r="AI2292">
        <v>0</v>
      </c>
    </row>
    <row r="2293" spans="2:35" x14ac:dyDescent="0.25">
      <c r="B2293">
        <v>14</v>
      </c>
      <c r="H2293">
        <v>9.1999999999999993</v>
      </c>
      <c r="J2293" t="s">
        <v>22089</v>
      </c>
      <c r="L2293" t="s">
        <v>22147</v>
      </c>
      <c r="M2293" t="s">
        <v>22220</v>
      </c>
      <c r="N2293" t="s">
        <v>24148</v>
      </c>
      <c r="O2293" t="s">
        <v>28432</v>
      </c>
      <c r="P2293">
        <v>5</v>
      </c>
      <c r="Q2293">
        <v>1</v>
      </c>
      <c r="R2293">
        <v>5.33</v>
      </c>
      <c r="S2293">
        <v>5.33</v>
      </c>
      <c r="T2293">
        <v>409.92</v>
      </c>
      <c r="U2293">
        <v>69.2</v>
      </c>
      <c r="V2293">
        <v>4.57</v>
      </c>
      <c r="X2293">
        <v>3.75</v>
      </c>
      <c r="Y2293">
        <v>2</v>
      </c>
      <c r="Z2293" t="s">
        <v>4250</v>
      </c>
      <c r="AA2293">
        <v>0</v>
      </c>
      <c r="AB2293">
        <v>2</v>
      </c>
      <c r="AC2293">
        <v>3.4767619047619052</v>
      </c>
      <c r="AE2293" t="s">
        <v>7949</v>
      </c>
      <c r="AH2293">
        <v>0</v>
      </c>
      <c r="AI2293">
        <v>0</v>
      </c>
    </row>
    <row r="2294" spans="2:35" x14ac:dyDescent="0.25">
      <c r="B2294">
        <v>10</v>
      </c>
      <c r="H2294">
        <v>9.1999999999999993</v>
      </c>
      <c r="J2294" t="s">
        <v>22089</v>
      </c>
      <c r="L2294" t="s">
        <v>22147</v>
      </c>
      <c r="M2294" t="s">
        <v>22220</v>
      </c>
      <c r="N2294" t="s">
        <v>24149</v>
      </c>
      <c r="O2294" t="s">
        <v>28433</v>
      </c>
      <c r="P2294">
        <v>5</v>
      </c>
      <c r="Q2294">
        <v>1</v>
      </c>
      <c r="R2294">
        <v>5.69</v>
      </c>
      <c r="S2294">
        <v>5.74</v>
      </c>
      <c r="T2294">
        <v>406.32</v>
      </c>
      <c r="U2294">
        <v>69.2</v>
      </c>
      <c r="V2294">
        <v>3.79</v>
      </c>
      <c r="X2294">
        <v>6.32</v>
      </c>
      <c r="Y2294">
        <v>1</v>
      </c>
      <c r="Z2294" t="s">
        <v>4250</v>
      </c>
      <c r="AA2294">
        <v>0</v>
      </c>
      <c r="AB2294">
        <v>1</v>
      </c>
      <c r="AC2294">
        <v>3.502476190476191</v>
      </c>
      <c r="AE2294" t="s">
        <v>7949</v>
      </c>
      <c r="AH2294">
        <v>0</v>
      </c>
      <c r="AI2294">
        <v>0</v>
      </c>
    </row>
    <row r="2295" spans="2:35" x14ac:dyDescent="0.25">
      <c r="B2295">
        <v>100</v>
      </c>
      <c r="H2295">
        <v>9.1999999999999993</v>
      </c>
      <c r="J2295" t="s">
        <v>22089</v>
      </c>
      <c r="L2295" t="s">
        <v>22147</v>
      </c>
      <c r="M2295" t="s">
        <v>22220</v>
      </c>
      <c r="N2295" t="s">
        <v>24150</v>
      </c>
      <c r="O2295" t="s">
        <v>28434</v>
      </c>
      <c r="P2295">
        <v>5</v>
      </c>
      <c r="Q2295">
        <v>1</v>
      </c>
      <c r="R2295">
        <v>6.47</v>
      </c>
      <c r="S2295">
        <v>6.47</v>
      </c>
      <c r="T2295">
        <v>437.97</v>
      </c>
      <c r="U2295">
        <v>69.2</v>
      </c>
      <c r="V2295">
        <v>5.35</v>
      </c>
      <c r="X2295">
        <v>3.76</v>
      </c>
      <c r="Y2295">
        <v>2</v>
      </c>
      <c r="Z2295" t="s">
        <v>4250</v>
      </c>
      <c r="AA2295">
        <v>1</v>
      </c>
      <c r="AB2295">
        <v>2</v>
      </c>
      <c r="AC2295">
        <v>3.2764047619047618</v>
      </c>
      <c r="AE2295" t="s">
        <v>7949</v>
      </c>
      <c r="AH2295">
        <v>0</v>
      </c>
      <c r="AI2295">
        <v>0</v>
      </c>
    </row>
    <row r="2296" spans="2:35" x14ac:dyDescent="0.25">
      <c r="B2296">
        <v>5</v>
      </c>
      <c r="H2296">
        <v>9.1999999999999993</v>
      </c>
      <c r="J2296" t="s">
        <v>22089</v>
      </c>
      <c r="L2296" t="s">
        <v>22147</v>
      </c>
      <c r="M2296" t="s">
        <v>22220</v>
      </c>
      <c r="N2296" t="s">
        <v>24150</v>
      </c>
      <c r="O2296" t="s">
        <v>28434</v>
      </c>
      <c r="P2296">
        <v>5</v>
      </c>
      <c r="Q2296">
        <v>1</v>
      </c>
      <c r="R2296">
        <v>6.47</v>
      </c>
      <c r="S2296">
        <v>6.47</v>
      </c>
      <c r="T2296">
        <v>437.97</v>
      </c>
      <c r="U2296">
        <v>69.2</v>
      </c>
      <c r="V2296">
        <v>5.35</v>
      </c>
      <c r="X2296">
        <v>3.76</v>
      </c>
      <c r="Y2296">
        <v>2</v>
      </c>
      <c r="Z2296" t="s">
        <v>4250</v>
      </c>
      <c r="AA2296">
        <v>1</v>
      </c>
      <c r="AB2296">
        <v>2</v>
      </c>
      <c r="AC2296">
        <v>3.2764047619047618</v>
      </c>
      <c r="AE2296" t="s">
        <v>7949</v>
      </c>
      <c r="AH2296">
        <v>0</v>
      </c>
      <c r="AI2296">
        <v>0</v>
      </c>
    </row>
    <row r="2297" spans="2:35" x14ac:dyDescent="0.25">
      <c r="B2297">
        <v>75600</v>
      </c>
      <c r="H2297">
        <v>9.1999999999999993</v>
      </c>
      <c r="J2297" t="s">
        <v>22089</v>
      </c>
      <c r="L2297" t="s">
        <v>22147</v>
      </c>
      <c r="M2297" t="s">
        <v>22220</v>
      </c>
      <c r="N2297" t="s">
        <v>24151</v>
      </c>
      <c r="O2297" t="s">
        <v>28435</v>
      </c>
      <c r="P2297">
        <v>3</v>
      </c>
      <c r="Q2297">
        <v>1</v>
      </c>
      <c r="R2297">
        <v>4.22</v>
      </c>
      <c r="S2297">
        <v>4.4800000000000004</v>
      </c>
      <c r="T2297">
        <v>292.18</v>
      </c>
      <c r="U2297">
        <v>50.74</v>
      </c>
      <c r="V2297">
        <v>2.77</v>
      </c>
      <c r="X2297">
        <v>7.11</v>
      </c>
      <c r="Y2297">
        <v>1</v>
      </c>
      <c r="Z2297" t="s">
        <v>7946</v>
      </c>
      <c r="AA2297">
        <v>0</v>
      </c>
      <c r="AB2297">
        <v>0</v>
      </c>
      <c r="AC2297">
        <v>4.0933333333333337</v>
      </c>
      <c r="AE2297" t="s">
        <v>7949</v>
      </c>
      <c r="AH2297">
        <v>0</v>
      </c>
      <c r="AI2297">
        <v>0</v>
      </c>
    </row>
    <row r="2298" spans="2:35" x14ac:dyDescent="0.25">
      <c r="B2298">
        <v>325</v>
      </c>
      <c r="H2298">
        <v>9.1999999999999993</v>
      </c>
      <c r="J2298" t="s">
        <v>22089</v>
      </c>
      <c r="L2298" t="s">
        <v>22147</v>
      </c>
      <c r="M2298" t="s">
        <v>22220</v>
      </c>
      <c r="N2298" t="s">
        <v>24152</v>
      </c>
      <c r="O2298" t="s">
        <v>28436</v>
      </c>
      <c r="P2298">
        <v>4</v>
      </c>
      <c r="Q2298">
        <v>1</v>
      </c>
      <c r="R2298">
        <v>3.9</v>
      </c>
      <c r="S2298">
        <v>4.1500000000000004</v>
      </c>
      <c r="T2298">
        <v>324.82</v>
      </c>
      <c r="U2298">
        <v>63.63</v>
      </c>
      <c r="V2298">
        <v>3.72</v>
      </c>
      <c r="X2298">
        <v>7.09</v>
      </c>
      <c r="Y2298">
        <v>2</v>
      </c>
      <c r="Z2298" t="s">
        <v>4250</v>
      </c>
      <c r="AA2298">
        <v>0</v>
      </c>
      <c r="AB2298">
        <v>1</v>
      </c>
      <c r="AC2298">
        <v>4.3083333333333336</v>
      </c>
      <c r="AE2298" t="s">
        <v>7949</v>
      </c>
      <c r="AH2298">
        <v>0</v>
      </c>
      <c r="AI2298">
        <v>0</v>
      </c>
    </row>
    <row r="2299" spans="2:35" x14ac:dyDescent="0.25">
      <c r="B2299">
        <v>62</v>
      </c>
      <c r="H2299">
        <v>9.1999999999999993</v>
      </c>
      <c r="J2299" t="s">
        <v>22089</v>
      </c>
      <c r="L2299" t="s">
        <v>22147</v>
      </c>
      <c r="M2299" t="s">
        <v>22220</v>
      </c>
      <c r="N2299" t="s">
        <v>24153</v>
      </c>
      <c r="O2299" t="s">
        <v>28437</v>
      </c>
      <c r="P2299">
        <v>4</v>
      </c>
      <c r="Q2299">
        <v>1</v>
      </c>
      <c r="R2299">
        <v>3.94</v>
      </c>
      <c r="S2299">
        <v>4.2</v>
      </c>
      <c r="T2299">
        <v>328.42</v>
      </c>
      <c r="U2299">
        <v>63.63</v>
      </c>
      <c r="V2299">
        <v>3.44</v>
      </c>
      <c r="X2299">
        <v>7.11</v>
      </c>
      <c r="Y2299">
        <v>2</v>
      </c>
      <c r="Z2299" t="s">
        <v>4250</v>
      </c>
      <c r="AA2299">
        <v>0</v>
      </c>
      <c r="AB2299">
        <v>1</v>
      </c>
      <c r="AC2299">
        <v>4.2633333333333336</v>
      </c>
      <c r="AE2299" t="s">
        <v>7949</v>
      </c>
      <c r="AH2299">
        <v>0</v>
      </c>
      <c r="AI2299">
        <v>0</v>
      </c>
    </row>
    <row r="2300" spans="2:35" x14ac:dyDescent="0.25">
      <c r="B2300">
        <v>6610</v>
      </c>
      <c r="H2300">
        <v>9.1999999999999993</v>
      </c>
      <c r="J2300" t="s">
        <v>22089</v>
      </c>
      <c r="L2300" t="s">
        <v>22147</v>
      </c>
      <c r="M2300" t="s">
        <v>22220</v>
      </c>
      <c r="N2300" t="s">
        <v>24154</v>
      </c>
      <c r="O2300" t="s">
        <v>28438</v>
      </c>
      <c r="P2300">
        <v>3</v>
      </c>
      <c r="Q2300">
        <v>1</v>
      </c>
      <c r="R2300">
        <v>4.67</v>
      </c>
      <c r="S2300">
        <v>4.91</v>
      </c>
      <c r="T2300">
        <v>318.22000000000003</v>
      </c>
      <c r="U2300">
        <v>50.74</v>
      </c>
      <c r="V2300">
        <v>3.16</v>
      </c>
      <c r="X2300">
        <v>7.07</v>
      </c>
      <c r="Y2300">
        <v>1</v>
      </c>
      <c r="Z2300" t="s">
        <v>4250</v>
      </c>
      <c r="AA2300">
        <v>0</v>
      </c>
      <c r="AB2300">
        <v>0</v>
      </c>
      <c r="AC2300">
        <v>3.878333333333333</v>
      </c>
      <c r="AE2300" t="s">
        <v>7949</v>
      </c>
      <c r="AH2300">
        <v>0</v>
      </c>
      <c r="AI2300">
        <v>0</v>
      </c>
    </row>
    <row r="2301" spans="2:35" x14ac:dyDescent="0.25">
      <c r="B2301">
        <v>284</v>
      </c>
      <c r="H2301">
        <v>9.1999999999999993</v>
      </c>
      <c r="J2301" t="s">
        <v>22089</v>
      </c>
      <c r="L2301" t="s">
        <v>22147</v>
      </c>
      <c r="M2301" t="s">
        <v>22220</v>
      </c>
      <c r="N2301" t="s">
        <v>24155</v>
      </c>
      <c r="O2301" t="s">
        <v>28439</v>
      </c>
      <c r="P2301">
        <v>4</v>
      </c>
      <c r="Q2301">
        <v>1</v>
      </c>
      <c r="R2301">
        <v>4.34</v>
      </c>
      <c r="S2301">
        <v>4.58</v>
      </c>
      <c r="T2301">
        <v>350.85</v>
      </c>
      <c r="U2301">
        <v>63.63</v>
      </c>
      <c r="V2301">
        <v>4.1100000000000003</v>
      </c>
      <c r="X2301">
        <v>7.05</v>
      </c>
      <c r="Y2301">
        <v>2</v>
      </c>
      <c r="Z2301" t="s">
        <v>4250</v>
      </c>
      <c r="AA2301">
        <v>0</v>
      </c>
      <c r="AB2301">
        <v>1</v>
      </c>
      <c r="AC2301">
        <v>4.043333333333333</v>
      </c>
      <c r="AE2301" t="s">
        <v>7949</v>
      </c>
      <c r="AH2301">
        <v>0</v>
      </c>
      <c r="AI2301">
        <v>0</v>
      </c>
    </row>
    <row r="2302" spans="2:35" x14ac:dyDescent="0.25">
      <c r="B2302">
        <v>31</v>
      </c>
      <c r="H2302">
        <v>9.1999999999999993</v>
      </c>
      <c r="J2302" t="s">
        <v>22089</v>
      </c>
      <c r="L2302" t="s">
        <v>22147</v>
      </c>
      <c r="M2302" t="s">
        <v>22220</v>
      </c>
      <c r="N2302" t="s">
        <v>24156</v>
      </c>
      <c r="O2302" t="s">
        <v>28440</v>
      </c>
      <c r="P2302">
        <v>4</v>
      </c>
      <c r="Q2302">
        <v>1</v>
      </c>
      <c r="R2302">
        <v>4.3899999999999997</v>
      </c>
      <c r="S2302">
        <v>4.63</v>
      </c>
      <c r="T2302">
        <v>354.46</v>
      </c>
      <c r="U2302">
        <v>63.63</v>
      </c>
      <c r="V2302">
        <v>3.83</v>
      </c>
      <c r="X2302">
        <v>7.07</v>
      </c>
      <c r="Y2302">
        <v>2</v>
      </c>
      <c r="Z2302" t="s">
        <v>4250</v>
      </c>
      <c r="AA2302">
        <v>0</v>
      </c>
      <c r="AB2302">
        <v>1</v>
      </c>
      <c r="AC2302">
        <v>4.0183333333333344</v>
      </c>
      <c r="AE2302" t="s">
        <v>7949</v>
      </c>
      <c r="AH2302">
        <v>0</v>
      </c>
      <c r="AI2302">
        <v>0</v>
      </c>
    </row>
    <row r="2303" spans="2:35" x14ac:dyDescent="0.25">
      <c r="B2303">
        <v>19</v>
      </c>
      <c r="H2303">
        <v>9.1999999999999993</v>
      </c>
      <c r="J2303" t="s">
        <v>22089</v>
      </c>
      <c r="L2303" t="s">
        <v>22147</v>
      </c>
      <c r="M2303" t="s">
        <v>22220</v>
      </c>
      <c r="N2303" t="s">
        <v>24156</v>
      </c>
      <c r="O2303" t="s">
        <v>28440</v>
      </c>
      <c r="P2303">
        <v>4</v>
      </c>
      <c r="Q2303">
        <v>1</v>
      </c>
      <c r="R2303">
        <v>4.3899999999999997</v>
      </c>
      <c r="S2303">
        <v>4.63</v>
      </c>
      <c r="T2303">
        <v>354.46</v>
      </c>
      <c r="U2303">
        <v>63.63</v>
      </c>
      <c r="V2303">
        <v>3.83</v>
      </c>
      <c r="X2303">
        <v>7.07</v>
      </c>
      <c r="Y2303">
        <v>2</v>
      </c>
      <c r="Z2303" t="s">
        <v>4250</v>
      </c>
      <c r="AA2303">
        <v>0</v>
      </c>
      <c r="AB2303">
        <v>1</v>
      </c>
      <c r="AC2303">
        <v>4.0183333333333344</v>
      </c>
      <c r="AE2303" t="s">
        <v>7949</v>
      </c>
      <c r="AH2303">
        <v>0</v>
      </c>
      <c r="AI2303">
        <v>0</v>
      </c>
    </row>
    <row r="2304" spans="2:35" x14ac:dyDescent="0.25">
      <c r="B2304">
        <v>27600</v>
      </c>
      <c r="H2304">
        <v>9.1999999999999993</v>
      </c>
      <c r="J2304" t="s">
        <v>22089</v>
      </c>
      <c r="L2304" t="s">
        <v>22147</v>
      </c>
      <c r="M2304" t="s">
        <v>22220</v>
      </c>
      <c r="N2304" t="s">
        <v>24156</v>
      </c>
      <c r="O2304" t="s">
        <v>28440</v>
      </c>
      <c r="P2304">
        <v>4</v>
      </c>
      <c r="Q2304">
        <v>1</v>
      </c>
      <c r="R2304">
        <v>4.3899999999999997</v>
      </c>
      <c r="S2304">
        <v>4.63</v>
      </c>
      <c r="T2304">
        <v>354.46</v>
      </c>
      <c r="U2304">
        <v>63.63</v>
      </c>
      <c r="V2304">
        <v>3.83</v>
      </c>
      <c r="X2304">
        <v>7.07</v>
      </c>
      <c r="Y2304">
        <v>2</v>
      </c>
      <c r="Z2304" t="s">
        <v>4250</v>
      </c>
      <c r="AA2304">
        <v>0</v>
      </c>
      <c r="AB2304">
        <v>1</v>
      </c>
      <c r="AC2304">
        <v>4.0183333333333344</v>
      </c>
      <c r="AE2304" t="s">
        <v>7949</v>
      </c>
      <c r="AH2304">
        <v>0</v>
      </c>
      <c r="AI2304">
        <v>0</v>
      </c>
    </row>
    <row r="2305" spans="2:35" x14ac:dyDescent="0.25">
      <c r="B2305">
        <v>523</v>
      </c>
      <c r="H2305">
        <v>9.1999999999999993</v>
      </c>
      <c r="J2305" t="s">
        <v>22089</v>
      </c>
      <c r="L2305" t="s">
        <v>22147</v>
      </c>
      <c r="M2305" t="s">
        <v>22220</v>
      </c>
      <c r="N2305" t="s">
        <v>24157</v>
      </c>
      <c r="O2305" t="s">
        <v>28441</v>
      </c>
      <c r="P2305">
        <v>3</v>
      </c>
      <c r="Q2305">
        <v>1</v>
      </c>
      <c r="R2305">
        <v>4.5199999999999996</v>
      </c>
      <c r="S2305">
        <v>4.74</v>
      </c>
      <c r="T2305">
        <v>303.41000000000003</v>
      </c>
      <c r="U2305">
        <v>50.74</v>
      </c>
      <c r="V2305">
        <v>3.16</v>
      </c>
      <c r="X2305">
        <v>7.03</v>
      </c>
      <c r="Y2305">
        <v>1</v>
      </c>
      <c r="Z2305" t="s">
        <v>4250</v>
      </c>
      <c r="AA2305">
        <v>0</v>
      </c>
      <c r="AB2305">
        <v>0</v>
      </c>
      <c r="AC2305">
        <v>3.9633333333333329</v>
      </c>
      <c r="AE2305" t="s">
        <v>7949</v>
      </c>
      <c r="AH2305">
        <v>0</v>
      </c>
      <c r="AI2305">
        <v>0</v>
      </c>
    </row>
    <row r="2306" spans="2:35" x14ac:dyDescent="0.25">
      <c r="B2306">
        <v>2610</v>
      </c>
      <c r="H2306">
        <v>9.1999999999999993</v>
      </c>
      <c r="J2306" t="s">
        <v>22089</v>
      </c>
      <c r="L2306" t="s">
        <v>22147</v>
      </c>
      <c r="M2306" t="s">
        <v>22220</v>
      </c>
      <c r="N2306" t="s">
        <v>24158</v>
      </c>
      <c r="O2306" t="s">
        <v>28442</v>
      </c>
      <c r="P2306">
        <v>3</v>
      </c>
      <c r="Q2306">
        <v>1</v>
      </c>
      <c r="R2306">
        <v>5.4</v>
      </c>
      <c r="S2306">
        <v>5.62</v>
      </c>
      <c r="T2306">
        <v>319.45</v>
      </c>
      <c r="U2306">
        <v>50.74</v>
      </c>
      <c r="V2306">
        <v>3.8</v>
      </c>
      <c r="X2306">
        <v>7.03</v>
      </c>
      <c r="Y2306">
        <v>1</v>
      </c>
      <c r="Z2306" t="s">
        <v>4250</v>
      </c>
      <c r="AA2306">
        <v>0</v>
      </c>
      <c r="AB2306">
        <v>0</v>
      </c>
      <c r="AC2306">
        <v>3.833333333333333</v>
      </c>
      <c r="AE2306" t="s">
        <v>7949</v>
      </c>
      <c r="AH2306">
        <v>0</v>
      </c>
      <c r="AI2306">
        <v>0</v>
      </c>
    </row>
    <row r="2307" spans="2:35" x14ac:dyDescent="0.25">
      <c r="B2307">
        <v>12</v>
      </c>
      <c r="H2307">
        <v>9.1999999999999993</v>
      </c>
      <c r="J2307" t="s">
        <v>22089</v>
      </c>
      <c r="L2307" t="s">
        <v>22147</v>
      </c>
      <c r="M2307" t="s">
        <v>22220</v>
      </c>
      <c r="N2307" t="s">
        <v>24159</v>
      </c>
      <c r="O2307" t="s">
        <v>28443</v>
      </c>
      <c r="P2307">
        <v>5</v>
      </c>
      <c r="Q2307">
        <v>1</v>
      </c>
      <c r="R2307">
        <v>4.63</v>
      </c>
      <c r="S2307">
        <v>4.82</v>
      </c>
      <c r="T2307">
        <v>422.96</v>
      </c>
      <c r="U2307">
        <v>72.86</v>
      </c>
      <c r="V2307">
        <v>4.83</v>
      </c>
      <c r="X2307">
        <v>6.93</v>
      </c>
      <c r="Y2307">
        <v>2</v>
      </c>
      <c r="Z2307" t="s">
        <v>4250</v>
      </c>
      <c r="AA2307">
        <v>0</v>
      </c>
      <c r="AB2307">
        <v>2</v>
      </c>
      <c r="AC2307">
        <v>3.4736190476190481</v>
      </c>
      <c r="AE2307" t="s">
        <v>7949</v>
      </c>
      <c r="AH2307">
        <v>0</v>
      </c>
      <c r="AI2307">
        <v>0</v>
      </c>
    </row>
    <row r="2308" spans="2:35" x14ac:dyDescent="0.25">
      <c r="B2308">
        <v>5.9</v>
      </c>
      <c r="H2308">
        <v>9.1999999999999993</v>
      </c>
      <c r="J2308" t="s">
        <v>22089</v>
      </c>
      <c r="L2308" t="s">
        <v>22147</v>
      </c>
      <c r="M2308" t="s">
        <v>22220</v>
      </c>
      <c r="N2308" t="s">
        <v>24160</v>
      </c>
      <c r="O2308" t="s">
        <v>28444</v>
      </c>
      <c r="P2308">
        <v>5</v>
      </c>
      <c r="Q2308">
        <v>1</v>
      </c>
      <c r="R2308">
        <v>4.6900000000000004</v>
      </c>
      <c r="S2308">
        <v>4.82</v>
      </c>
      <c r="T2308">
        <v>422.96</v>
      </c>
      <c r="U2308">
        <v>72.86</v>
      </c>
      <c r="V2308">
        <v>4.83</v>
      </c>
      <c r="X2308">
        <v>6.93</v>
      </c>
      <c r="Y2308">
        <v>2</v>
      </c>
      <c r="Z2308" t="s">
        <v>4250</v>
      </c>
      <c r="AA2308">
        <v>0</v>
      </c>
      <c r="AB2308">
        <v>2</v>
      </c>
      <c r="AC2308">
        <v>3.4736190476190481</v>
      </c>
      <c r="AE2308" t="s">
        <v>7949</v>
      </c>
      <c r="AH2308">
        <v>0</v>
      </c>
      <c r="AI2308">
        <v>0</v>
      </c>
    </row>
    <row r="2309" spans="2:35" x14ac:dyDescent="0.25">
      <c r="B2309">
        <v>19</v>
      </c>
      <c r="H2309">
        <v>9.1999999999999993</v>
      </c>
      <c r="J2309" t="s">
        <v>22089</v>
      </c>
      <c r="L2309" t="s">
        <v>22147</v>
      </c>
      <c r="M2309" t="s">
        <v>22220</v>
      </c>
      <c r="N2309" t="s">
        <v>24161</v>
      </c>
      <c r="O2309" t="s">
        <v>28445</v>
      </c>
      <c r="P2309">
        <v>5</v>
      </c>
      <c r="Q2309">
        <v>1</v>
      </c>
      <c r="R2309">
        <v>4.58</v>
      </c>
      <c r="S2309">
        <v>4.76</v>
      </c>
      <c r="T2309">
        <v>422.96</v>
      </c>
      <c r="U2309">
        <v>72.86</v>
      </c>
      <c r="V2309">
        <v>4.83</v>
      </c>
      <c r="X2309">
        <v>6.93</v>
      </c>
      <c r="Y2309">
        <v>2</v>
      </c>
      <c r="Z2309" t="s">
        <v>4250</v>
      </c>
      <c r="AA2309">
        <v>0</v>
      </c>
      <c r="AB2309">
        <v>2</v>
      </c>
      <c r="AC2309">
        <v>3.5036190476190479</v>
      </c>
      <c r="AE2309" t="s">
        <v>7949</v>
      </c>
      <c r="AH2309">
        <v>0</v>
      </c>
      <c r="AI2309">
        <v>0</v>
      </c>
    </row>
    <row r="2310" spans="2:35" x14ac:dyDescent="0.25">
      <c r="B2310">
        <v>89</v>
      </c>
      <c r="H2310">
        <v>9.1999999999999993</v>
      </c>
      <c r="J2310" t="s">
        <v>22089</v>
      </c>
      <c r="L2310" t="s">
        <v>22147</v>
      </c>
      <c r="M2310" t="s">
        <v>22220</v>
      </c>
      <c r="N2310" t="s">
        <v>24162</v>
      </c>
      <c r="O2310" t="s">
        <v>28446</v>
      </c>
      <c r="P2310">
        <v>5</v>
      </c>
      <c r="Q2310">
        <v>1</v>
      </c>
      <c r="R2310">
        <v>4.7300000000000004</v>
      </c>
      <c r="S2310">
        <v>4.93</v>
      </c>
      <c r="T2310">
        <v>426.56</v>
      </c>
      <c r="U2310">
        <v>72.86</v>
      </c>
      <c r="V2310">
        <v>4.54</v>
      </c>
      <c r="X2310">
        <v>6.96</v>
      </c>
      <c r="Y2310">
        <v>2</v>
      </c>
      <c r="Z2310" t="s">
        <v>4250</v>
      </c>
      <c r="AA2310">
        <v>0</v>
      </c>
      <c r="AB2310">
        <v>2</v>
      </c>
      <c r="AC2310">
        <v>3.3929047619047621</v>
      </c>
      <c r="AE2310" t="s">
        <v>7949</v>
      </c>
      <c r="AH2310">
        <v>0</v>
      </c>
      <c r="AI2310">
        <v>0</v>
      </c>
    </row>
    <row r="2311" spans="2:35" x14ac:dyDescent="0.25">
      <c r="B2311">
        <v>401</v>
      </c>
      <c r="H2311">
        <v>9.1999999999999993</v>
      </c>
      <c r="J2311" t="s">
        <v>22089</v>
      </c>
      <c r="L2311" t="s">
        <v>22147</v>
      </c>
      <c r="M2311" t="s">
        <v>22220</v>
      </c>
      <c r="N2311" t="s">
        <v>24163</v>
      </c>
      <c r="O2311" t="s">
        <v>28447</v>
      </c>
      <c r="P2311">
        <v>4</v>
      </c>
      <c r="Q2311">
        <v>1</v>
      </c>
      <c r="R2311">
        <v>5.12</v>
      </c>
      <c r="S2311">
        <v>5.31</v>
      </c>
      <c r="T2311">
        <v>390.33</v>
      </c>
      <c r="U2311">
        <v>59.97</v>
      </c>
      <c r="V2311">
        <v>3.96</v>
      </c>
      <c r="X2311">
        <v>6.95</v>
      </c>
      <c r="Y2311">
        <v>1</v>
      </c>
      <c r="Z2311" t="s">
        <v>4250</v>
      </c>
      <c r="AA2311">
        <v>0</v>
      </c>
      <c r="AB2311">
        <v>2</v>
      </c>
      <c r="AC2311">
        <v>3.616690476190477</v>
      </c>
      <c r="AE2311" t="s">
        <v>7949</v>
      </c>
      <c r="AH2311">
        <v>0</v>
      </c>
      <c r="AI2311">
        <v>0</v>
      </c>
    </row>
    <row r="2312" spans="2:35" x14ac:dyDescent="0.25">
      <c r="B2312">
        <v>5.7</v>
      </c>
      <c r="H2312">
        <v>9.1999999999999993</v>
      </c>
      <c r="J2312" t="s">
        <v>22089</v>
      </c>
      <c r="L2312" t="s">
        <v>22147</v>
      </c>
      <c r="M2312" t="s">
        <v>22220</v>
      </c>
      <c r="N2312" t="s">
        <v>24164</v>
      </c>
      <c r="O2312" t="s">
        <v>28448</v>
      </c>
      <c r="P2312">
        <v>5</v>
      </c>
      <c r="Q2312">
        <v>1</v>
      </c>
      <c r="R2312">
        <v>4.79</v>
      </c>
      <c r="S2312">
        <v>4.97</v>
      </c>
      <c r="T2312">
        <v>422.96</v>
      </c>
      <c r="U2312">
        <v>72.86</v>
      </c>
      <c r="V2312">
        <v>4.91</v>
      </c>
      <c r="X2312">
        <v>6.93</v>
      </c>
      <c r="Y2312">
        <v>2</v>
      </c>
      <c r="Z2312" t="s">
        <v>4250</v>
      </c>
      <c r="AA2312">
        <v>0</v>
      </c>
      <c r="AB2312">
        <v>3</v>
      </c>
      <c r="AC2312">
        <v>3.3986190476190479</v>
      </c>
      <c r="AE2312" t="s">
        <v>7949</v>
      </c>
      <c r="AH2312">
        <v>0</v>
      </c>
      <c r="AI2312">
        <v>0</v>
      </c>
    </row>
    <row r="2313" spans="2:35" x14ac:dyDescent="0.25">
      <c r="B2313">
        <v>2</v>
      </c>
      <c r="H2313">
        <v>9.1999999999999993</v>
      </c>
      <c r="J2313" t="s">
        <v>22089</v>
      </c>
      <c r="L2313" t="s">
        <v>22147</v>
      </c>
      <c r="M2313" t="s">
        <v>22220</v>
      </c>
      <c r="N2313" t="s">
        <v>24165</v>
      </c>
      <c r="O2313" t="s">
        <v>28449</v>
      </c>
      <c r="P2313">
        <v>5</v>
      </c>
      <c r="Q2313">
        <v>1</v>
      </c>
      <c r="R2313">
        <v>4.84</v>
      </c>
      <c r="S2313">
        <v>5.03</v>
      </c>
      <c r="T2313">
        <v>426.56</v>
      </c>
      <c r="U2313">
        <v>72.86</v>
      </c>
      <c r="V2313">
        <v>4.63</v>
      </c>
      <c r="X2313">
        <v>6.95</v>
      </c>
      <c r="Y2313">
        <v>2</v>
      </c>
      <c r="Z2313" t="s">
        <v>4250</v>
      </c>
      <c r="AA2313">
        <v>0</v>
      </c>
      <c r="AB2313">
        <v>3</v>
      </c>
      <c r="AC2313">
        <v>3.3579047619047619</v>
      </c>
      <c r="AE2313" t="s">
        <v>7949</v>
      </c>
      <c r="AH2313">
        <v>0</v>
      </c>
      <c r="AI2313">
        <v>0</v>
      </c>
    </row>
    <row r="2314" spans="2:35" x14ac:dyDescent="0.25">
      <c r="B2314">
        <v>2.9</v>
      </c>
      <c r="H2314">
        <v>9.1999999999999993</v>
      </c>
      <c r="J2314" t="s">
        <v>22089</v>
      </c>
      <c r="L2314" t="s">
        <v>22147</v>
      </c>
      <c r="M2314" t="s">
        <v>22220</v>
      </c>
      <c r="N2314" t="s">
        <v>24164</v>
      </c>
      <c r="O2314" t="s">
        <v>28448</v>
      </c>
      <c r="P2314">
        <v>5</v>
      </c>
      <c r="Q2314">
        <v>1</v>
      </c>
      <c r="R2314">
        <v>4.79</v>
      </c>
      <c r="S2314">
        <v>4.97</v>
      </c>
      <c r="T2314">
        <v>422.96</v>
      </c>
      <c r="U2314">
        <v>72.86</v>
      </c>
      <c r="V2314">
        <v>4.91</v>
      </c>
      <c r="X2314">
        <v>6.93</v>
      </c>
      <c r="Y2314">
        <v>2</v>
      </c>
      <c r="Z2314" t="s">
        <v>4250</v>
      </c>
      <c r="AA2314">
        <v>0</v>
      </c>
      <c r="AB2314">
        <v>3</v>
      </c>
      <c r="AC2314">
        <v>3.3986190476190479</v>
      </c>
      <c r="AE2314" t="s">
        <v>7949</v>
      </c>
      <c r="AH2314">
        <v>0</v>
      </c>
      <c r="AI2314">
        <v>0</v>
      </c>
    </row>
    <row r="2315" spans="2:35" x14ac:dyDescent="0.25">
      <c r="B2315">
        <v>16300</v>
      </c>
      <c r="H2315">
        <v>9.1999999999999993</v>
      </c>
      <c r="J2315" t="s">
        <v>22089</v>
      </c>
      <c r="L2315" t="s">
        <v>22147</v>
      </c>
      <c r="M2315" t="s">
        <v>22220</v>
      </c>
      <c r="N2315" t="s">
        <v>24166</v>
      </c>
      <c r="O2315" t="s">
        <v>28448</v>
      </c>
      <c r="P2315">
        <v>5</v>
      </c>
      <c r="Q2315">
        <v>1</v>
      </c>
      <c r="R2315">
        <v>4.79</v>
      </c>
      <c r="S2315">
        <v>4.97</v>
      </c>
      <c r="T2315">
        <v>422.96</v>
      </c>
      <c r="U2315">
        <v>72.86</v>
      </c>
      <c r="V2315">
        <v>4.91</v>
      </c>
      <c r="X2315">
        <v>6.93</v>
      </c>
      <c r="Y2315">
        <v>2</v>
      </c>
      <c r="Z2315" t="s">
        <v>4250</v>
      </c>
      <c r="AA2315">
        <v>0</v>
      </c>
      <c r="AB2315">
        <v>3</v>
      </c>
      <c r="AC2315">
        <v>3.3986190476190479</v>
      </c>
      <c r="AE2315" t="s">
        <v>7949</v>
      </c>
      <c r="AH2315">
        <v>0</v>
      </c>
      <c r="AI2315">
        <v>0</v>
      </c>
    </row>
    <row r="2316" spans="2:35" x14ac:dyDescent="0.25">
      <c r="B2316">
        <v>1.2</v>
      </c>
      <c r="H2316">
        <v>9.1999999999999993</v>
      </c>
      <c r="J2316" t="s">
        <v>22089</v>
      </c>
      <c r="L2316" t="s">
        <v>22147</v>
      </c>
      <c r="M2316" t="s">
        <v>22220</v>
      </c>
      <c r="N2316" t="s">
        <v>24165</v>
      </c>
      <c r="O2316" t="s">
        <v>28449</v>
      </c>
      <c r="P2316">
        <v>5</v>
      </c>
      <c r="Q2316">
        <v>1</v>
      </c>
      <c r="R2316">
        <v>4.84</v>
      </c>
      <c r="S2316">
        <v>5.03</v>
      </c>
      <c r="T2316">
        <v>426.56</v>
      </c>
      <c r="U2316">
        <v>72.86</v>
      </c>
      <c r="V2316">
        <v>4.63</v>
      </c>
      <c r="X2316">
        <v>6.95</v>
      </c>
      <c r="Y2316">
        <v>2</v>
      </c>
      <c r="Z2316" t="s">
        <v>4250</v>
      </c>
      <c r="AA2316">
        <v>0</v>
      </c>
      <c r="AB2316">
        <v>3</v>
      </c>
      <c r="AC2316">
        <v>3.3579047619047619</v>
      </c>
      <c r="AE2316" t="s">
        <v>7949</v>
      </c>
      <c r="AH2316">
        <v>0</v>
      </c>
      <c r="AI2316">
        <v>0</v>
      </c>
    </row>
    <row r="2317" spans="2:35" x14ac:dyDescent="0.25">
      <c r="B2317">
        <v>9970</v>
      </c>
      <c r="H2317">
        <v>9.1999999999999993</v>
      </c>
      <c r="J2317" t="s">
        <v>22089</v>
      </c>
      <c r="L2317" t="s">
        <v>22147</v>
      </c>
      <c r="M2317" t="s">
        <v>22220</v>
      </c>
      <c r="N2317" t="s">
        <v>24167</v>
      </c>
      <c r="O2317" t="s">
        <v>28449</v>
      </c>
      <c r="P2317">
        <v>5</v>
      </c>
      <c r="Q2317">
        <v>1</v>
      </c>
      <c r="R2317">
        <v>4.84</v>
      </c>
      <c r="S2317">
        <v>5.03</v>
      </c>
      <c r="T2317">
        <v>426.56</v>
      </c>
      <c r="U2317">
        <v>72.86</v>
      </c>
      <c r="V2317">
        <v>4.63</v>
      </c>
      <c r="X2317">
        <v>6.95</v>
      </c>
      <c r="Y2317">
        <v>2</v>
      </c>
      <c r="Z2317" t="s">
        <v>4250</v>
      </c>
      <c r="AA2317">
        <v>0</v>
      </c>
      <c r="AB2317">
        <v>3</v>
      </c>
      <c r="AC2317">
        <v>3.3579047619047619</v>
      </c>
      <c r="AE2317" t="s">
        <v>7949</v>
      </c>
      <c r="AH2317">
        <v>0</v>
      </c>
      <c r="AI2317">
        <v>0</v>
      </c>
    </row>
    <row r="2318" spans="2:35" x14ac:dyDescent="0.25">
      <c r="B2318">
        <v>21</v>
      </c>
      <c r="H2318">
        <v>9.1999999999999993</v>
      </c>
      <c r="J2318" t="s">
        <v>22089</v>
      </c>
      <c r="L2318" t="s">
        <v>22147</v>
      </c>
      <c r="M2318" t="s">
        <v>22220</v>
      </c>
      <c r="N2318" t="s">
        <v>24168</v>
      </c>
      <c r="O2318" t="s">
        <v>28450</v>
      </c>
      <c r="P2318">
        <v>6</v>
      </c>
      <c r="Q2318">
        <v>1</v>
      </c>
      <c r="R2318">
        <v>3.66</v>
      </c>
      <c r="S2318">
        <v>3.83</v>
      </c>
      <c r="T2318">
        <v>413.53</v>
      </c>
      <c r="U2318">
        <v>96.65</v>
      </c>
      <c r="V2318">
        <v>4.13</v>
      </c>
      <c r="X2318">
        <v>6.92</v>
      </c>
      <c r="Y2318">
        <v>2</v>
      </c>
      <c r="Z2318" t="s">
        <v>4250</v>
      </c>
      <c r="AA2318">
        <v>0</v>
      </c>
      <c r="AB2318">
        <v>3</v>
      </c>
      <c r="AC2318">
        <v>3.984309523809523</v>
      </c>
      <c r="AE2318" t="s">
        <v>7949</v>
      </c>
      <c r="AH2318">
        <v>0</v>
      </c>
      <c r="AI2318">
        <v>0</v>
      </c>
    </row>
    <row r="2319" spans="2:35" x14ac:dyDescent="0.25">
      <c r="B2319">
        <v>18</v>
      </c>
      <c r="H2319">
        <v>9.1999999999999993</v>
      </c>
      <c r="J2319" t="s">
        <v>22089</v>
      </c>
      <c r="L2319" t="s">
        <v>22147</v>
      </c>
      <c r="M2319" t="s">
        <v>22220</v>
      </c>
      <c r="N2319" t="s">
        <v>24169</v>
      </c>
      <c r="O2319" t="s">
        <v>28451</v>
      </c>
      <c r="P2319">
        <v>5</v>
      </c>
      <c r="Q2319">
        <v>1</v>
      </c>
      <c r="R2319">
        <v>4.95</v>
      </c>
      <c r="S2319">
        <v>4.95</v>
      </c>
      <c r="T2319">
        <v>412.54</v>
      </c>
      <c r="U2319">
        <v>83.76</v>
      </c>
      <c r="V2319">
        <v>4.7300000000000004</v>
      </c>
      <c r="X2319">
        <v>4.04</v>
      </c>
      <c r="Y2319">
        <v>2</v>
      </c>
      <c r="Z2319" t="s">
        <v>4250</v>
      </c>
      <c r="AA2319">
        <v>0</v>
      </c>
      <c r="AB2319">
        <v>3</v>
      </c>
      <c r="AC2319">
        <v>3.4830476190476189</v>
      </c>
      <c r="AE2319" t="s">
        <v>7949</v>
      </c>
      <c r="AH2319">
        <v>0</v>
      </c>
      <c r="AI2319">
        <v>0</v>
      </c>
    </row>
    <row r="2320" spans="2:35" x14ac:dyDescent="0.25">
      <c r="B2320">
        <v>7.4</v>
      </c>
      <c r="H2320">
        <v>9.1999999999999993</v>
      </c>
      <c r="J2320" t="s">
        <v>22089</v>
      </c>
      <c r="L2320" t="s">
        <v>22147</v>
      </c>
      <c r="M2320" t="s">
        <v>22220</v>
      </c>
      <c r="N2320" t="s">
        <v>24169</v>
      </c>
      <c r="O2320" t="s">
        <v>28451</v>
      </c>
      <c r="P2320">
        <v>5</v>
      </c>
      <c r="Q2320">
        <v>1</v>
      </c>
      <c r="R2320">
        <v>4.95</v>
      </c>
      <c r="S2320">
        <v>4.95</v>
      </c>
      <c r="T2320">
        <v>412.54</v>
      </c>
      <c r="U2320">
        <v>83.76</v>
      </c>
      <c r="V2320">
        <v>4.7300000000000004</v>
      </c>
      <c r="X2320">
        <v>4.04</v>
      </c>
      <c r="Y2320">
        <v>2</v>
      </c>
      <c r="Z2320" t="s">
        <v>4250</v>
      </c>
      <c r="AA2320">
        <v>0</v>
      </c>
      <c r="AB2320">
        <v>3</v>
      </c>
      <c r="AC2320">
        <v>3.4830476190476189</v>
      </c>
      <c r="AE2320" t="s">
        <v>7949</v>
      </c>
      <c r="AH2320">
        <v>0</v>
      </c>
      <c r="AI2320">
        <v>0</v>
      </c>
    </row>
    <row r="2321" spans="1:35" x14ac:dyDescent="0.25">
      <c r="B2321">
        <v>6720</v>
      </c>
      <c r="H2321">
        <v>9.1999999999999993</v>
      </c>
      <c r="J2321" t="s">
        <v>22089</v>
      </c>
      <c r="L2321" t="s">
        <v>22147</v>
      </c>
      <c r="M2321" t="s">
        <v>22220</v>
      </c>
      <c r="N2321" t="s">
        <v>24169</v>
      </c>
      <c r="O2321" t="s">
        <v>28451</v>
      </c>
      <c r="P2321">
        <v>5</v>
      </c>
      <c r="Q2321">
        <v>1</v>
      </c>
      <c r="R2321">
        <v>4.95</v>
      </c>
      <c r="S2321">
        <v>4.95</v>
      </c>
      <c r="T2321">
        <v>412.54</v>
      </c>
      <c r="U2321">
        <v>83.76</v>
      </c>
      <c r="V2321">
        <v>4.7300000000000004</v>
      </c>
      <c r="X2321">
        <v>4.04</v>
      </c>
      <c r="Y2321">
        <v>2</v>
      </c>
      <c r="Z2321" t="s">
        <v>4250</v>
      </c>
      <c r="AA2321">
        <v>0</v>
      </c>
      <c r="AB2321">
        <v>3</v>
      </c>
      <c r="AC2321">
        <v>3.4830476190476189</v>
      </c>
      <c r="AE2321" t="s">
        <v>7949</v>
      </c>
      <c r="AH2321">
        <v>0</v>
      </c>
      <c r="AI2321">
        <v>0</v>
      </c>
    </row>
    <row r="2322" spans="1:35" x14ac:dyDescent="0.25">
      <c r="A2322" t="s">
        <v>21986</v>
      </c>
      <c r="B2322">
        <v>2.2999999999999998</v>
      </c>
      <c r="H2322">
        <v>9.1999999999999993</v>
      </c>
      <c r="J2322" t="s">
        <v>22089</v>
      </c>
      <c r="L2322" t="s">
        <v>22147</v>
      </c>
      <c r="M2322" t="s">
        <v>22220</v>
      </c>
      <c r="N2322" t="s">
        <v>8317</v>
      </c>
      <c r="O2322" t="s">
        <v>28452</v>
      </c>
      <c r="P2322">
        <v>5</v>
      </c>
      <c r="Q2322">
        <v>1</v>
      </c>
      <c r="R2322">
        <v>4.83</v>
      </c>
      <c r="S2322">
        <v>5.03</v>
      </c>
      <c r="T2322">
        <v>426.56</v>
      </c>
      <c r="U2322">
        <v>72.86</v>
      </c>
      <c r="V2322">
        <v>4.63</v>
      </c>
      <c r="X2322">
        <v>6.95</v>
      </c>
      <c r="Y2322">
        <v>2</v>
      </c>
      <c r="Z2322" t="s">
        <v>4250</v>
      </c>
      <c r="AA2322">
        <v>0</v>
      </c>
      <c r="AB2322">
        <v>2</v>
      </c>
      <c r="AC2322">
        <v>3.3579047619047619</v>
      </c>
      <c r="AE2322" t="s">
        <v>7949</v>
      </c>
      <c r="AH2322">
        <v>0</v>
      </c>
      <c r="AI2322">
        <v>0</v>
      </c>
    </row>
    <row r="2323" spans="1:35" x14ac:dyDescent="0.25">
      <c r="B2323">
        <v>1.3</v>
      </c>
      <c r="H2323">
        <v>9.1999999999999993</v>
      </c>
      <c r="J2323" t="s">
        <v>22089</v>
      </c>
      <c r="L2323" t="s">
        <v>22147</v>
      </c>
      <c r="M2323" t="s">
        <v>22220</v>
      </c>
      <c r="N2323" t="s">
        <v>24170</v>
      </c>
      <c r="O2323" t="s">
        <v>28453</v>
      </c>
      <c r="P2323">
        <v>5</v>
      </c>
      <c r="Q2323">
        <v>2</v>
      </c>
      <c r="R2323">
        <v>3.7</v>
      </c>
      <c r="S2323">
        <v>3.81</v>
      </c>
      <c r="T2323">
        <v>398.51</v>
      </c>
      <c r="U2323">
        <v>83.86</v>
      </c>
      <c r="V2323">
        <v>3.58</v>
      </c>
      <c r="X2323">
        <v>6.99</v>
      </c>
      <c r="Y2323">
        <v>2</v>
      </c>
      <c r="Z2323" t="s">
        <v>4250</v>
      </c>
      <c r="AA2323">
        <v>0</v>
      </c>
      <c r="AB2323">
        <v>1</v>
      </c>
      <c r="AC2323">
        <v>3.969928571428571</v>
      </c>
      <c r="AE2323" t="s">
        <v>7949</v>
      </c>
      <c r="AH2323">
        <v>0</v>
      </c>
      <c r="AI2323">
        <v>0</v>
      </c>
    </row>
    <row r="2324" spans="1:35" x14ac:dyDescent="0.25">
      <c r="B2324">
        <v>2.6</v>
      </c>
      <c r="H2324">
        <v>9.1999999999999993</v>
      </c>
      <c r="J2324" t="s">
        <v>22089</v>
      </c>
      <c r="L2324" t="s">
        <v>22147</v>
      </c>
      <c r="M2324" t="s">
        <v>22220</v>
      </c>
      <c r="N2324" t="s">
        <v>24171</v>
      </c>
      <c r="O2324" t="s">
        <v>28454</v>
      </c>
      <c r="P2324">
        <v>5</v>
      </c>
      <c r="Q2324">
        <v>1</v>
      </c>
      <c r="R2324">
        <v>4.97</v>
      </c>
      <c r="S2324">
        <v>4.97</v>
      </c>
      <c r="T2324">
        <v>412.54</v>
      </c>
      <c r="U2324">
        <v>83.76</v>
      </c>
      <c r="V2324">
        <v>4.6500000000000004</v>
      </c>
      <c r="X2324">
        <v>4.0999999999999996</v>
      </c>
      <c r="Y2324">
        <v>2</v>
      </c>
      <c r="Z2324" t="s">
        <v>4250</v>
      </c>
      <c r="AA2324">
        <v>0</v>
      </c>
      <c r="AB2324">
        <v>2</v>
      </c>
      <c r="AC2324">
        <v>3.4730476190476192</v>
      </c>
      <c r="AE2324" t="s">
        <v>7949</v>
      </c>
      <c r="AH2324">
        <v>0</v>
      </c>
      <c r="AI2324">
        <v>0</v>
      </c>
    </row>
    <row r="2325" spans="1:35" x14ac:dyDescent="0.25">
      <c r="B2325">
        <v>5.7</v>
      </c>
      <c r="H2325">
        <v>9.1999999999999993</v>
      </c>
      <c r="J2325" t="s">
        <v>22089</v>
      </c>
      <c r="L2325" t="s">
        <v>22147</v>
      </c>
      <c r="M2325" t="s">
        <v>22220</v>
      </c>
      <c r="N2325" t="s">
        <v>24172</v>
      </c>
      <c r="O2325" t="s">
        <v>28455</v>
      </c>
      <c r="P2325">
        <v>5</v>
      </c>
      <c r="Q2325">
        <v>1</v>
      </c>
      <c r="R2325">
        <v>4.37</v>
      </c>
      <c r="S2325">
        <v>4.37</v>
      </c>
      <c r="T2325">
        <v>416.5</v>
      </c>
      <c r="U2325">
        <v>83.76</v>
      </c>
      <c r="V2325">
        <v>4.4800000000000004</v>
      </c>
      <c r="X2325">
        <v>1.08</v>
      </c>
      <c r="Y2325">
        <v>2</v>
      </c>
      <c r="Z2325" t="s">
        <v>4250</v>
      </c>
      <c r="AA2325">
        <v>0</v>
      </c>
      <c r="AB2325">
        <v>2</v>
      </c>
      <c r="AC2325">
        <v>3.744761904761905</v>
      </c>
      <c r="AE2325" t="s">
        <v>7949</v>
      </c>
      <c r="AH2325">
        <v>0</v>
      </c>
      <c r="AI2325">
        <v>0</v>
      </c>
    </row>
    <row r="2326" spans="1:35" x14ac:dyDescent="0.25">
      <c r="B2326">
        <v>3.4</v>
      </c>
      <c r="H2326">
        <v>9.1999999999999993</v>
      </c>
      <c r="J2326" t="s">
        <v>22089</v>
      </c>
      <c r="L2326" t="s">
        <v>22147</v>
      </c>
      <c r="M2326" t="s">
        <v>22220</v>
      </c>
      <c r="N2326" t="s">
        <v>24172</v>
      </c>
      <c r="O2326" t="s">
        <v>28455</v>
      </c>
      <c r="P2326">
        <v>5</v>
      </c>
      <c r="Q2326">
        <v>1</v>
      </c>
      <c r="R2326">
        <v>4.37</v>
      </c>
      <c r="S2326">
        <v>4.37</v>
      </c>
      <c r="T2326">
        <v>416.5</v>
      </c>
      <c r="U2326">
        <v>83.76</v>
      </c>
      <c r="V2326">
        <v>4.4800000000000004</v>
      </c>
      <c r="X2326">
        <v>1.08</v>
      </c>
      <c r="Y2326">
        <v>2</v>
      </c>
      <c r="Z2326" t="s">
        <v>4250</v>
      </c>
      <c r="AA2326">
        <v>0</v>
      </c>
      <c r="AB2326">
        <v>2</v>
      </c>
      <c r="AC2326">
        <v>3.744761904761905</v>
      </c>
      <c r="AE2326" t="s">
        <v>7949</v>
      </c>
      <c r="AH2326">
        <v>0</v>
      </c>
      <c r="AI2326">
        <v>0</v>
      </c>
    </row>
    <row r="2327" spans="1:35" x14ac:dyDescent="0.25">
      <c r="B2327">
        <v>636</v>
      </c>
      <c r="H2327">
        <v>9.1999999999999993</v>
      </c>
      <c r="J2327" t="s">
        <v>22089</v>
      </c>
      <c r="L2327" t="s">
        <v>22147</v>
      </c>
      <c r="M2327" t="s">
        <v>22220</v>
      </c>
      <c r="N2327" t="s">
        <v>24172</v>
      </c>
      <c r="O2327" t="s">
        <v>28455</v>
      </c>
      <c r="P2327">
        <v>5</v>
      </c>
      <c r="Q2327">
        <v>1</v>
      </c>
      <c r="R2327">
        <v>4.37</v>
      </c>
      <c r="S2327">
        <v>4.37</v>
      </c>
      <c r="T2327">
        <v>416.5</v>
      </c>
      <c r="U2327">
        <v>83.76</v>
      </c>
      <c r="V2327">
        <v>4.4800000000000004</v>
      </c>
      <c r="X2327">
        <v>1.08</v>
      </c>
      <c r="Y2327">
        <v>2</v>
      </c>
      <c r="Z2327" t="s">
        <v>4250</v>
      </c>
      <c r="AA2327">
        <v>0</v>
      </c>
      <c r="AB2327">
        <v>2</v>
      </c>
      <c r="AC2327">
        <v>3.744761904761905</v>
      </c>
      <c r="AE2327" t="s">
        <v>7949</v>
      </c>
      <c r="AH2327">
        <v>0</v>
      </c>
      <c r="AI2327">
        <v>0</v>
      </c>
    </row>
    <row r="2328" spans="1:35" x14ac:dyDescent="0.25">
      <c r="B2328">
        <v>16300</v>
      </c>
      <c r="H2328">
        <v>9.1999999999999993</v>
      </c>
      <c r="J2328" t="s">
        <v>22089</v>
      </c>
      <c r="L2328" t="s">
        <v>22147</v>
      </c>
      <c r="M2328" t="s">
        <v>22220</v>
      </c>
      <c r="N2328" t="s">
        <v>24173</v>
      </c>
      <c r="O2328" t="s">
        <v>28456</v>
      </c>
      <c r="P2328">
        <v>3</v>
      </c>
      <c r="Q2328">
        <v>1</v>
      </c>
      <c r="R2328">
        <v>4.0999999999999996</v>
      </c>
      <c r="S2328">
        <v>4.38</v>
      </c>
      <c r="T2328">
        <v>304.19</v>
      </c>
      <c r="U2328">
        <v>50.74</v>
      </c>
      <c r="V2328">
        <v>2.77</v>
      </c>
      <c r="X2328">
        <v>7.16</v>
      </c>
      <c r="Y2328">
        <v>1</v>
      </c>
      <c r="Z2328" t="s">
        <v>4250</v>
      </c>
      <c r="AA2328">
        <v>0</v>
      </c>
      <c r="AB2328">
        <v>0</v>
      </c>
      <c r="AC2328">
        <v>4.1433333333333344</v>
      </c>
      <c r="AE2328" t="s">
        <v>7949</v>
      </c>
      <c r="AH2328">
        <v>0</v>
      </c>
      <c r="AI2328">
        <v>0</v>
      </c>
    </row>
    <row r="2329" spans="1:35" x14ac:dyDescent="0.25">
      <c r="B2329">
        <v>101</v>
      </c>
      <c r="H2329">
        <v>9.1999999999999993</v>
      </c>
      <c r="J2329" t="s">
        <v>22089</v>
      </c>
      <c r="L2329" t="s">
        <v>22147</v>
      </c>
      <c r="M2329" t="s">
        <v>22220</v>
      </c>
      <c r="N2329" t="s">
        <v>24174</v>
      </c>
      <c r="O2329" t="s">
        <v>28457</v>
      </c>
      <c r="P2329">
        <v>4</v>
      </c>
      <c r="Q2329">
        <v>1</v>
      </c>
      <c r="R2329">
        <v>4.51</v>
      </c>
      <c r="S2329">
        <v>4.51</v>
      </c>
      <c r="T2329">
        <v>360.85</v>
      </c>
      <c r="U2329">
        <v>74.53</v>
      </c>
      <c r="V2329">
        <v>4.2</v>
      </c>
      <c r="X2329">
        <v>1.68</v>
      </c>
      <c r="Y2329">
        <v>2</v>
      </c>
      <c r="Z2329" t="s">
        <v>4250</v>
      </c>
      <c r="AA2329">
        <v>0</v>
      </c>
      <c r="AB2329">
        <v>1</v>
      </c>
      <c r="AC2329">
        <v>4.0722619047619064</v>
      </c>
      <c r="AE2329" t="s">
        <v>7949</v>
      </c>
      <c r="AH2329">
        <v>0</v>
      </c>
      <c r="AI2329">
        <v>0</v>
      </c>
    </row>
    <row r="2330" spans="1:35" x14ac:dyDescent="0.25">
      <c r="B2330">
        <v>188</v>
      </c>
      <c r="H2330">
        <v>9.1999999999999993</v>
      </c>
      <c r="J2330" t="s">
        <v>22089</v>
      </c>
      <c r="L2330" t="s">
        <v>22147</v>
      </c>
      <c r="M2330" t="s">
        <v>22220</v>
      </c>
      <c r="N2330" t="s">
        <v>24175</v>
      </c>
      <c r="O2330" t="s">
        <v>28458</v>
      </c>
      <c r="P2330">
        <v>5</v>
      </c>
      <c r="Q2330">
        <v>1</v>
      </c>
      <c r="R2330">
        <v>2.87</v>
      </c>
      <c r="S2330">
        <v>2.96</v>
      </c>
      <c r="T2330">
        <v>322.41000000000003</v>
      </c>
      <c r="U2330">
        <v>83.76</v>
      </c>
      <c r="V2330">
        <v>2.67</v>
      </c>
      <c r="X2330">
        <v>6.58</v>
      </c>
      <c r="Y2330">
        <v>1</v>
      </c>
      <c r="Z2330" t="s">
        <v>4250</v>
      </c>
      <c r="AA2330">
        <v>0</v>
      </c>
      <c r="AB2330">
        <v>1</v>
      </c>
      <c r="AC2330">
        <v>5.3983333333333334</v>
      </c>
      <c r="AE2330" t="s">
        <v>7949</v>
      </c>
      <c r="AH2330">
        <v>0</v>
      </c>
      <c r="AI2330">
        <v>0</v>
      </c>
    </row>
    <row r="2331" spans="1:35" x14ac:dyDescent="0.25">
      <c r="B2331">
        <v>22</v>
      </c>
      <c r="H2331">
        <v>9.1999999999999993</v>
      </c>
      <c r="J2331" t="s">
        <v>22089</v>
      </c>
      <c r="L2331" t="s">
        <v>22147</v>
      </c>
      <c r="M2331" t="s">
        <v>22220</v>
      </c>
      <c r="N2331" t="s">
        <v>24176</v>
      </c>
      <c r="O2331" t="s">
        <v>28459</v>
      </c>
      <c r="P2331">
        <v>5</v>
      </c>
      <c r="Q2331">
        <v>1</v>
      </c>
      <c r="R2331">
        <v>4.7300000000000004</v>
      </c>
      <c r="S2331">
        <v>4.82</v>
      </c>
      <c r="T2331">
        <v>417.55</v>
      </c>
      <c r="U2331">
        <v>69.2</v>
      </c>
      <c r="V2331">
        <v>4.62</v>
      </c>
      <c r="X2331">
        <v>6.57</v>
      </c>
      <c r="Y2331">
        <v>2</v>
      </c>
      <c r="Z2331" t="s">
        <v>4250</v>
      </c>
      <c r="AA2331">
        <v>0</v>
      </c>
      <c r="AB2331">
        <v>4</v>
      </c>
      <c r="AC2331">
        <v>3.512261904761905</v>
      </c>
      <c r="AE2331" t="s">
        <v>7949</v>
      </c>
      <c r="AH2331">
        <v>0</v>
      </c>
      <c r="AI2331">
        <v>0</v>
      </c>
    </row>
    <row r="2332" spans="1:35" x14ac:dyDescent="0.25">
      <c r="B2332">
        <v>23</v>
      </c>
      <c r="H2332">
        <v>9.1999999999999993</v>
      </c>
      <c r="J2332" t="s">
        <v>22089</v>
      </c>
      <c r="L2332" t="s">
        <v>22147</v>
      </c>
      <c r="M2332" t="s">
        <v>22220</v>
      </c>
      <c r="N2332" t="s">
        <v>24177</v>
      </c>
      <c r="O2332" t="s">
        <v>28460</v>
      </c>
      <c r="P2332">
        <v>5</v>
      </c>
      <c r="Q2332">
        <v>1</v>
      </c>
      <c r="R2332">
        <v>4.97</v>
      </c>
      <c r="S2332">
        <v>4.97</v>
      </c>
      <c r="T2332">
        <v>435.54</v>
      </c>
      <c r="U2332">
        <v>69.2</v>
      </c>
      <c r="V2332">
        <v>4.76</v>
      </c>
      <c r="X2332">
        <v>3.61</v>
      </c>
      <c r="Y2332">
        <v>2</v>
      </c>
      <c r="Z2332" t="s">
        <v>4250</v>
      </c>
      <c r="AA2332">
        <v>0</v>
      </c>
      <c r="AB2332">
        <v>4</v>
      </c>
      <c r="AC2332">
        <v>3.308761904761905</v>
      </c>
      <c r="AE2332" t="s">
        <v>7949</v>
      </c>
      <c r="AH2332">
        <v>0</v>
      </c>
      <c r="AI2332">
        <v>0</v>
      </c>
    </row>
    <row r="2333" spans="1:35" x14ac:dyDescent="0.25">
      <c r="B2333">
        <v>66</v>
      </c>
      <c r="H2333">
        <v>9.1999999999999993</v>
      </c>
      <c r="J2333" t="s">
        <v>22089</v>
      </c>
      <c r="L2333" t="s">
        <v>22147</v>
      </c>
      <c r="M2333" t="s">
        <v>22220</v>
      </c>
      <c r="N2333" t="s">
        <v>24178</v>
      </c>
      <c r="O2333" t="s">
        <v>28461</v>
      </c>
      <c r="P2333">
        <v>6</v>
      </c>
      <c r="Q2333">
        <v>1</v>
      </c>
      <c r="R2333">
        <v>4.58</v>
      </c>
      <c r="S2333">
        <v>4.79</v>
      </c>
      <c r="T2333">
        <v>486.54</v>
      </c>
      <c r="U2333">
        <v>82.09</v>
      </c>
      <c r="V2333">
        <v>4.9400000000000004</v>
      </c>
      <c r="X2333">
        <v>6.98</v>
      </c>
      <c r="Y2333">
        <v>2</v>
      </c>
      <c r="Z2333" t="s">
        <v>4250</v>
      </c>
      <c r="AA2333">
        <v>0</v>
      </c>
      <c r="AB2333">
        <v>5</v>
      </c>
      <c r="AC2333">
        <v>3.034476190476191</v>
      </c>
      <c r="AE2333" t="s">
        <v>7949</v>
      </c>
      <c r="AH2333">
        <v>0</v>
      </c>
      <c r="AI2333">
        <v>0</v>
      </c>
    </row>
    <row r="2334" spans="1:35" x14ac:dyDescent="0.25">
      <c r="B2334">
        <v>21</v>
      </c>
      <c r="H2334">
        <v>9.1999999999999993</v>
      </c>
      <c r="J2334" t="s">
        <v>22089</v>
      </c>
      <c r="L2334" t="s">
        <v>22147</v>
      </c>
      <c r="M2334" t="s">
        <v>22220</v>
      </c>
      <c r="N2334" t="s">
        <v>24179</v>
      </c>
      <c r="O2334" t="s">
        <v>28462</v>
      </c>
      <c r="P2334">
        <v>5</v>
      </c>
      <c r="Q2334">
        <v>1</v>
      </c>
      <c r="R2334">
        <v>4.22</v>
      </c>
      <c r="S2334">
        <v>4.37</v>
      </c>
      <c r="T2334">
        <v>388.52</v>
      </c>
      <c r="U2334">
        <v>72.86</v>
      </c>
      <c r="V2334">
        <v>4.17</v>
      </c>
      <c r="X2334">
        <v>7</v>
      </c>
      <c r="Y2334">
        <v>2</v>
      </c>
      <c r="Z2334" t="s">
        <v>4250</v>
      </c>
      <c r="AA2334">
        <v>0</v>
      </c>
      <c r="AB2334">
        <v>2</v>
      </c>
      <c r="AC2334">
        <v>3.9446190476190481</v>
      </c>
      <c r="AE2334" t="s">
        <v>7949</v>
      </c>
      <c r="AH2334">
        <v>0</v>
      </c>
      <c r="AI2334">
        <v>0</v>
      </c>
    </row>
    <row r="2335" spans="1:35" x14ac:dyDescent="0.25">
      <c r="B2335">
        <v>2.1</v>
      </c>
      <c r="H2335">
        <v>9.1999999999999993</v>
      </c>
      <c r="J2335" t="s">
        <v>22089</v>
      </c>
      <c r="L2335" t="s">
        <v>22147</v>
      </c>
      <c r="M2335" t="s">
        <v>22220</v>
      </c>
      <c r="N2335" t="s">
        <v>24180</v>
      </c>
      <c r="O2335" t="s">
        <v>28463</v>
      </c>
      <c r="P2335">
        <v>5</v>
      </c>
      <c r="Q2335">
        <v>1</v>
      </c>
      <c r="R2335">
        <v>4.46</v>
      </c>
      <c r="S2335">
        <v>4.59</v>
      </c>
      <c r="T2335">
        <v>442.49</v>
      </c>
      <c r="U2335">
        <v>72.86</v>
      </c>
      <c r="V2335">
        <v>4.88</v>
      </c>
      <c r="X2335">
        <v>6.94</v>
      </c>
      <c r="Y2335">
        <v>2</v>
      </c>
      <c r="Z2335" t="s">
        <v>4250</v>
      </c>
      <c r="AA2335">
        <v>0</v>
      </c>
      <c r="AB2335">
        <v>2</v>
      </c>
      <c r="AC2335">
        <v>3.4491190476190479</v>
      </c>
      <c r="AE2335" t="s">
        <v>7949</v>
      </c>
      <c r="AH2335">
        <v>0</v>
      </c>
      <c r="AI2335">
        <v>0</v>
      </c>
    </row>
    <row r="2336" spans="1:35" x14ac:dyDescent="0.25">
      <c r="B2336">
        <v>3.1</v>
      </c>
      <c r="H2336">
        <v>9.1999999999999993</v>
      </c>
      <c r="J2336" t="s">
        <v>22089</v>
      </c>
      <c r="L2336" t="s">
        <v>22147</v>
      </c>
      <c r="M2336" t="s">
        <v>22220</v>
      </c>
      <c r="N2336" t="s">
        <v>24181</v>
      </c>
      <c r="O2336" t="s">
        <v>28464</v>
      </c>
      <c r="P2336">
        <v>5</v>
      </c>
      <c r="Q2336">
        <v>1</v>
      </c>
      <c r="R2336">
        <v>4.93</v>
      </c>
      <c r="S2336">
        <v>4.93</v>
      </c>
      <c r="T2336">
        <v>466.51</v>
      </c>
      <c r="U2336">
        <v>83.76</v>
      </c>
      <c r="V2336">
        <v>5.36</v>
      </c>
      <c r="X2336">
        <v>1.85</v>
      </c>
      <c r="Y2336">
        <v>2</v>
      </c>
      <c r="Z2336" t="s">
        <v>4250</v>
      </c>
      <c r="AA2336">
        <v>1</v>
      </c>
      <c r="AB2336">
        <v>2</v>
      </c>
      <c r="AC2336">
        <v>3.1075476190476188</v>
      </c>
      <c r="AE2336" t="s">
        <v>7949</v>
      </c>
      <c r="AH2336">
        <v>0</v>
      </c>
      <c r="AI2336">
        <v>0</v>
      </c>
    </row>
    <row r="2337" spans="2:35" x14ac:dyDescent="0.25">
      <c r="B2337">
        <v>1.5</v>
      </c>
      <c r="H2337">
        <v>9.1999999999999993</v>
      </c>
      <c r="J2337" t="s">
        <v>22089</v>
      </c>
      <c r="L2337" t="s">
        <v>22147</v>
      </c>
      <c r="M2337" t="s">
        <v>22220</v>
      </c>
      <c r="N2337" t="s">
        <v>24182</v>
      </c>
      <c r="O2337" t="s">
        <v>28465</v>
      </c>
      <c r="P2337">
        <v>5</v>
      </c>
      <c r="Q2337">
        <v>1</v>
      </c>
      <c r="R2337">
        <v>4.8</v>
      </c>
      <c r="S2337">
        <v>4.8</v>
      </c>
      <c r="T2337">
        <v>448.52</v>
      </c>
      <c r="U2337">
        <v>83.76</v>
      </c>
      <c r="V2337">
        <v>5.28</v>
      </c>
      <c r="X2337">
        <v>2.29</v>
      </c>
      <c r="Y2337">
        <v>2</v>
      </c>
      <c r="Z2337" t="s">
        <v>4250</v>
      </c>
      <c r="AA2337">
        <v>1</v>
      </c>
      <c r="AB2337">
        <v>3</v>
      </c>
      <c r="AC2337">
        <v>3.301047619047619</v>
      </c>
      <c r="AE2337" t="s">
        <v>7949</v>
      </c>
      <c r="AH2337">
        <v>0</v>
      </c>
      <c r="AI2337">
        <v>0</v>
      </c>
    </row>
    <row r="2338" spans="2:35" x14ac:dyDescent="0.25">
      <c r="B2338">
        <v>2.2000000000000002</v>
      </c>
      <c r="H2338">
        <v>9.1999999999999993</v>
      </c>
      <c r="J2338" t="s">
        <v>22089</v>
      </c>
      <c r="L2338" t="s">
        <v>22147</v>
      </c>
      <c r="M2338" t="s">
        <v>22220</v>
      </c>
      <c r="N2338" t="s">
        <v>24183</v>
      </c>
      <c r="O2338" t="s">
        <v>28466</v>
      </c>
      <c r="P2338">
        <v>6</v>
      </c>
      <c r="Q2338">
        <v>1</v>
      </c>
      <c r="R2338">
        <v>5.08</v>
      </c>
      <c r="S2338">
        <v>5.08</v>
      </c>
      <c r="T2338">
        <v>446.53</v>
      </c>
      <c r="U2338">
        <v>92.99</v>
      </c>
      <c r="V2338">
        <v>4.49</v>
      </c>
      <c r="X2338">
        <v>0</v>
      </c>
      <c r="Y2338">
        <v>2</v>
      </c>
      <c r="Z2338" t="s">
        <v>4250</v>
      </c>
      <c r="AA2338">
        <v>0</v>
      </c>
      <c r="AB2338">
        <v>3</v>
      </c>
      <c r="AC2338">
        <v>3.115595238095239</v>
      </c>
      <c r="AE2338" t="s">
        <v>7949</v>
      </c>
      <c r="AH2338">
        <v>0</v>
      </c>
      <c r="AI2338">
        <v>0</v>
      </c>
    </row>
    <row r="2339" spans="2:35" x14ac:dyDescent="0.25">
      <c r="B2339">
        <v>2.8</v>
      </c>
      <c r="H2339">
        <v>9.1999999999999993</v>
      </c>
      <c r="J2339" t="s">
        <v>22089</v>
      </c>
      <c r="L2339" t="s">
        <v>22147</v>
      </c>
      <c r="M2339" t="s">
        <v>22220</v>
      </c>
      <c r="N2339" t="s">
        <v>24184</v>
      </c>
      <c r="O2339" t="s">
        <v>28467</v>
      </c>
      <c r="P2339">
        <v>4</v>
      </c>
      <c r="Q2339">
        <v>1</v>
      </c>
      <c r="R2339">
        <v>5.01</v>
      </c>
      <c r="S2339">
        <v>5.01</v>
      </c>
      <c r="T2339">
        <v>409.48</v>
      </c>
      <c r="U2339">
        <v>59.97</v>
      </c>
      <c r="V2339">
        <v>4.75</v>
      </c>
      <c r="X2339">
        <v>1.25</v>
      </c>
      <c r="Y2339">
        <v>2</v>
      </c>
      <c r="Z2339" t="s">
        <v>4250</v>
      </c>
      <c r="AA2339">
        <v>0</v>
      </c>
      <c r="AB2339">
        <v>2</v>
      </c>
      <c r="AC2339">
        <v>3.4799047619047618</v>
      </c>
      <c r="AE2339" t="s">
        <v>7949</v>
      </c>
      <c r="AH2339">
        <v>0</v>
      </c>
      <c r="AI2339">
        <v>0</v>
      </c>
    </row>
    <row r="2340" spans="2:35" x14ac:dyDescent="0.25">
      <c r="B2340">
        <v>3.3</v>
      </c>
      <c r="H2340">
        <v>9.1999999999999993</v>
      </c>
      <c r="J2340" t="s">
        <v>22089</v>
      </c>
      <c r="L2340" t="s">
        <v>22147</v>
      </c>
      <c r="M2340" t="s">
        <v>22220</v>
      </c>
      <c r="N2340" t="s">
        <v>24185</v>
      </c>
      <c r="O2340" t="s">
        <v>28468</v>
      </c>
      <c r="P2340">
        <v>5</v>
      </c>
      <c r="Q2340">
        <v>1</v>
      </c>
      <c r="R2340">
        <v>5</v>
      </c>
      <c r="S2340">
        <v>5</v>
      </c>
      <c r="T2340">
        <v>421.52</v>
      </c>
      <c r="U2340">
        <v>69.2</v>
      </c>
      <c r="V2340">
        <v>4.62</v>
      </c>
      <c r="X2340">
        <v>2.56</v>
      </c>
      <c r="Y2340">
        <v>2</v>
      </c>
      <c r="Z2340" t="s">
        <v>4250</v>
      </c>
      <c r="AA2340">
        <v>0</v>
      </c>
      <c r="AB2340">
        <v>3</v>
      </c>
      <c r="AC2340">
        <v>3.393904761904762</v>
      </c>
      <c r="AE2340" t="s">
        <v>7949</v>
      </c>
      <c r="AH2340">
        <v>0</v>
      </c>
      <c r="AI2340">
        <v>0</v>
      </c>
    </row>
    <row r="2341" spans="2:35" x14ac:dyDescent="0.25">
      <c r="B2341">
        <v>13</v>
      </c>
      <c r="H2341">
        <v>9.1999999999999993</v>
      </c>
      <c r="J2341" t="s">
        <v>22089</v>
      </c>
      <c r="L2341" t="s">
        <v>22147</v>
      </c>
      <c r="M2341" t="s">
        <v>22220</v>
      </c>
      <c r="N2341" t="s">
        <v>24186</v>
      </c>
      <c r="O2341" t="s">
        <v>28469</v>
      </c>
      <c r="P2341">
        <v>4</v>
      </c>
      <c r="Q2341">
        <v>1</v>
      </c>
      <c r="R2341">
        <v>4.95</v>
      </c>
      <c r="S2341">
        <v>5.15</v>
      </c>
      <c r="T2341">
        <v>373.5</v>
      </c>
      <c r="U2341">
        <v>59.97</v>
      </c>
      <c r="V2341">
        <v>4.47</v>
      </c>
      <c r="X2341">
        <v>7.17</v>
      </c>
      <c r="Y2341">
        <v>2</v>
      </c>
      <c r="Z2341" t="s">
        <v>4250</v>
      </c>
      <c r="AA2341">
        <v>0</v>
      </c>
      <c r="AB2341">
        <v>2</v>
      </c>
      <c r="AC2341">
        <v>3.736904761904762</v>
      </c>
      <c r="AE2341" t="s">
        <v>7949</v>
      </c>
      <c r="AH2341">
        <v>0</v>
      </c>
      <c r="AI2341">
        <v>0</v>
      </c>
    </row>
    <row r="2342" spans="2:35" x14ac:dyDescent="0.25">
      <c r="B2342">
        <v>2.2000000000000002</v>
      </c>
      <c r="H2342">
        <v>9.1999999999999993</v>
      </c>
      <c r="J2342" t="s">
        <v>22089</v>
      </c>
      <c r="L2342" t="s">
        <v>22147</v>
      </c>
      <c r="M2342" t="s">
        <v>22220</v>
      </c>
      <c r="N2342" t="s">
        <v>24187</v>
      </c>
      <c r="O2342" t="s">
        <v>28470</v>
      </c>
      <c r="P2342">
        <v>6</v>
      </c>
      <c r="Q2342">
        <v>1</v>
      </c>
      <c r="R2342">
        <v>4.4400000000000004</v>
      </c>
      <c r="S2342">
        <v>4.4400000000000004</v>
      </c>
      <c r="T2342">
        <v>428.54</v>
      </c>
      <c r="U2342">
        <v>92.99</v>
      </c>
      <c r="V2342">
        <v>4.3499999999999996</v>
      </c>
      <c r="X2342">
        <v>2.4</v>
      </c>
      <c r="Y2342">
        <v>2</v>
      </c>
      <c r="Z2342" t="s">
        <v>4250</v>
      </c>
      <c r="AA2342">
        <v>0</v>
      </c>
      <c r="AB2342">
        <v>3</v>
      </c>
      <c r="AC2342">
        <v>3.5240952380952382</v>
      </c>
      <c r="AE2342" t="s">
        <v>7949</v>
      </c>
      <c r="AH2342">
        <v>0</v>
      </c>
      <c r="AI2342">
        <v>0</v>
      </c>
    </row>
    <row r="2343" spans="2:35" x14ac:dyDescent="0.25">
      <c r="B2343">
        <v>0.84</v>
      </c>
      <c r="H2343">
        <v>9.1999999999999993</v>
      </c>
      <c r="J2343" t="s">
        <v>22089</v>
      </c>
      <c r="L2343" t="s">
        <v>22147</v>
      </c>
      <c r="M2343" t="s">
        <v>22220</v>
      </c>
      <c r="N2343" t="s">
        <v>24188</v>
      </c>
      <c r="O2343" t="s">
        <v>28471</v>
      </c>
      <c r="P2343">
        <v>6</v>
      </c>
      <c r="Q2343">
        <v>1</v>
      </c>
      <c r="R2343">
        <v>4.4400000000000004</v>
      </c>
      <c r="S2343">
        <v>4.4400000000000004</v>
      </c>
      <c r="T2343">
        <v>428.54</v>
      </c>
      <c r="U2343">
        <v>92.99</v>
      </c>
      <c r="V2343">
        <v>4.3499999999999996</v>
      </c>
      <c r="X2343">
        <v>2.4</v>
      </c>
      <c r="Y2343">
        <v>2</v>
      </c>
      <c r="Z2343" t="s">
        <v>4250</v>
      </c>
      <c r="AA2343">
        <v>0</v>
      </c>
      <c r="AB2343">
        <v>3</v>
      </c>
      <c r="AC2343">
        <v>3.5240952380952382</v>
      </c>
      <c r="AE2343" t="s">
        <v>7949</v>
      </c>
      <c r="AH2343">
        <v>0</v>
      </c>
      <c r="AI2343">
        <v>0</v>
      </c>
    </row>
    <row r="2344" spans="2:35" x14ac:dyDescent="0.25">
      <c r="B2344">
        <v>5870</v>
      </c>
      <c r="H2344">
        <v>9.1999999999999993</v>
      </c>
      <c r="J2344" t="s">
        <v>22089</v>
      </c>
      <c r="L2344" t="s">
        <v>22147</v>
      </c>
      <c r="M2344" t="s">
        <v>22220</v>
      </c>
      <c r="N2344" t="s">
        <v>24189</v>
      </c>
      <c r="O2344" t="s">
        <v>28472</v>
      </c>
      <c r="P2344">
        <v>6</v>
      </c>
      <c r="Q2344">
        <v>1</v>
      </c>
      <c r="R2344">
        <v>4.4400000000000004</v>
      </c>
      <c r="S2344">
        <v>4.4400000000000004</v>
      </c>
      <c r="T2344">
        <v>428.54</v>
      </c>
      <c r="U2344">
        <v>92.99</v>
      </c>
      <c r="V2344">
        <v>4.3499999999999996</v>
      </c>
      <c r="X2344">
        <v>2.4</v>
      </c>
      <c r="Y2344">
        <v>2</v>
      </c>
      <c r="Z2344" t="s">
        <v>4250</v>
      </c>
      <c r="AA2344">
        <v>0</v>
      </c>
      <c r="AB2344">
        <v>3</v>
      </c>
      <c r="AC2344">
        <v>3.5240952380952382</v>
      </c>
      <c r="AE2344" t="s">
        <v>7949</v>
      </c>
      <c r="AH2344">
        <v>0</v>
      </c>
      <c r="AI2344">
        <v>0</v>
      </c>
    </row>
    <row r="2345" spans="2:35" x14ac:dyDescent="0.25">
      <c r="B2345">
        <v>1.8</v>
      </c>
      <c r="H2345">
        <v>9.1999999999999993</v>
      </c>
      <c r="J2345" t="s">
        <v>22089</v>
      </c>
      <c r="L2345" t="s">
        <v>22147</v>
      </c>
      <c r="M2345" t="s">
        <v>22220</v>
      </c>
      <c r="N2345" t="s">
        <v>24190</v>
      </c>
      <c r="O2345" t="s">
        <v>28473</v>
      </c>
      <c r="P2345">
        <v>5</v>
      </c>
      <c r="Q2345">
        <v>1</v>
      </c>
      <c r="R2345">
        <v>5.03</v>
      </c>
      <c r="S2345">
        <v>5.03</v>
      </c>
      <c r="T2345">
        <v>477.41</v>
      </c>
      <c r="U2345">
        <v>83.76</v>
      </c>
      <c r="V2345">
        <v>5.0999999999999996</v>
      </c>
      <c r="X2345">
        <v>1.47</v>
      </c>
      <c r="Y2345">
        <v>2</v>
      </c>
      <c r="Z2345" t="s">
        <v>4250</v>
      </c>
      <c r="AA2345">
        <v>1</v>
      </c>
      <c r="AB2345">
        <v>2</v>
      </c>
      <c r="AC2345">
        <v>2.9946904761904758</v>
      </c>
      <c r="AE2345" t="s">
        <v>7949</v>
      </c>
      <c r="AH2345">
        <v>0</v>
      </c>
      <c r="AI2345">
        <v>0</v>
      </c>
    </row>
    <row r="2346" spans="2:35" x14ac:dyDescent="0.25">
      <c r="B2346">
        <v>0.7</v>
      </c>
      <c r="H2346">
        <v>9.1999999999999993</v>
      </c>
      <c r="J2346" t="s">
        <v>22089</v>
      </c>
      <c r="L2346" t="s">
        <v>22147</v>
      </c>
      <c r="M2346" t="s">
        <v>22220</v>
      </c>
      <c r="N2346" t="s">
        <v>24190</v>
      </c>
      <c r="O2346" t="s">
        <v>28473</v>
      </c>
      <c r="P2346">
        <v>5</v>
      </c>
      <c r="Q2346">
        <v>1</v>
      </c>
      <c r="R2346">
        <v>5.03</v>
      </c>
      <c r="S2346">
        <v>5.03</v>
      </c>
      <c r="T2346">
        <v>477.41</v>
      </c>
      <c r="U2346">
        <v>83.76</v>
      </c>
      <c r="V2346">
        <v>5.0999999999999996</v>
      </c>
      <c r="X2346">
        <v>1.47</v>
      </c>
      <c r="Y2346">
        <v>2</v>
      </c>
      <c r="Z2346" t="s">
        <v>4250</v>
      </c>
      <c r="AA2346">
        <v>1</v>
      </c>
      <c r="AB2346">
        <v>2</v>
      </c>
      <c r="AC2346">
        <v>2.9946904761904758</v>
      </c>
      <c r="AE2346" t="s">
        <v>7949</v>
      </c>
      <c r="AH2346">
        <v>0</v>
      </c>
      <c r="AI2346">
        <v>0</v>
      </c>
    </row>
    <row r="2347" spans="2:35" x14ac:dyDescent="0.25">
      <c r="B2347">
        <v>4950</v>
      </c>
      <c r="H2347">
        <v>9.1999999999999993</v>
      </c>
      <c r="J2347" t="s">
        <v>22089</v>
      </c>
      <c r="L2347" t="s">
        <v>22147</v>
      </c>
      <c r="M2347" t="s">
        <v>22220</v>
      </c>
      <c r="N2347" t="s">
        <v>24190</v>
      </c>
      <c r="O2347" t="s">
        <v>28473</v>
      </c>
      <c r="P2347">
        <v>5</v>
      </c>
      <c r="Q2347">
        <v>1</v>
      </c>
      <c r="R2347">
        <v>5.03</v>
      </c>
      <c r="S2347">
        <v>5.03</v>
      </c>
      <c r="T2347">
        <v>477.41</v>
      </c>
      <c r="U2347">
        <v>83.76</v>
      </c>
      <c r="V2347">
        <v>5.0999999999999996</v>
      </c>
      <c r="X2347">
        <v>1.47</v>
      </c>
      <c r="Y2347">
        <v>2</v>
      </c>
      <c r="Z2347" t="s">
        <v>4250</v>
      </c>
      <c r="AA2347">
        <v>1</v>
      </c>
      <c r="AB2347">
        <v>2</v>
      </c>
      <c r="AC2347">
        <v>2.9946904761904758</v>
      </c>
      <c r="AE2347" t="s">
        <v>7949</v>
      </c>
      <c r="AH2347">
        <v>0</v>
      </c>
      <c r="AI2347">
        <v>0</v>
      </c>
    </row>
    <row r="2348" spans="2:35" x14ac:dyDescent="0.25">
      <c r="B2348">
        <v>5.3</v>
      </c>
      <c r="H2348">
        <v>9.1999999999999993</v>
      </c>
      <c r="J2348" t="s">
        <v>22089</v>
      </c>
      <c r="L2348" t="s">
        <v>22147</v>
      </c>
      <c r="M2348" t="s">
        <v>22220</v>
      </c>
      <c r="N2348" t="s">
        <v>24191</v>
      </c>
      <c r="O2348" t="s">
        <v>28474</v>
      </c>
      <c r="P2348">
        <v>5</v>
      </c>
      <c r="Q2348">
        <v>1</v>
      </c>
      <c r="R2348">
        <v>5.48</v>
      </c>
      <c r="S2348">
        <v>5.48</v>
      </c>
      <c r="T2348">
        <v>426.56</v>
      </c>
      <c r="U2348">
        <v>83.76</v>
      </c>
      <c r="V2348">
        <v>4.9000000000000004</v>
      </c>
      <c r="X2348">
        <v>4.0999999999999996</v>
      </c>
      <c r="Y2348">
        <v>2</v>
      </c>
      <c r="Z2348" t="s">
        <v>4250</v>
      </c>
      <c r="AA2348">
        <v>0</v>
      </c>
      <c r="AB2348">
        <v>3</v>
      </c>
      <c r="AC2348">
        <v>3.3579047619047619</v>
      </c>
      <c r="AE2348" t="s">
        <v>7949</v>
      </c>
      <c r="AH2348">
        <v>0</v>
      </c>
      <c r="AI2348">
        <v>0</v>
      </c>
    </row>
    <row r="2349" spans="2:35" x14ac:dyDescent="0.25">
      <c r="B2349">
        <v>6.1</v>
      </c>
      <c r="H2349">
        <v>9.1999999999999993</v>
      </c>
      <c r="J2349" t="s">
        <v>22089</v>
      </c>
      <c r="L2349" t="s">
        <v>22147</v>
      </c>
      <c r="M2349" t="s">
        <v>22220</v>
      </c>
      <c r="N2349" t="s">
        <v>24192</v>
      </c>
      <c r="O2349" t="s">
        <v>28475</v>
      </c>
      <c r="P2349">
        <v>6</v>
      </c>
      <c r="Q2349">
        <v>1</v>
      </c>
      <c r="R2349">
        <v>4.41</v>
      </c>
      <c r="S2349">
        <v>4.41</v>
      </c>
      <c r="T2349">
        <v>442.56</v>
      </c>
      <c r="U2349">
        <v>92.99</v>
      </c>
      <c r="V2349">
        <v>4.49</v>
      </c>
      <c r="X2349">
        <v>3.44</v>
      </c>
      <c r="Y2349">
        <v>2</v>
      </c>
      <c r="Z2349" t="s">
        <v>4250</v>
      </c>
      <c r="AA2349">
        <v>0</v>
      </c>
      <c r="AB2349">
        <v>4</v>
      </c>
      <c r="AC2349">
        <v>3.4389523809523812</v>
      </c>
      <c r="AE2349" t="s">
        <v>7949</v>
      </c>
      <c r="AH2349">
        <v>0</v>
      </c>
      <c r="AI2349">
        <v>0</v>
      </c>
    </row>
    <row r="2350" spans="2:35" x14ac:dyDescent="0.25">
      <c r="B2350">
        <v>3.1</v>
      </c>
      <c r="H2350">
        <v>9.1999999999999993</v>
      </c>
      <c r="J2350" t="s">
        <v>22089</v>
      </c>
      <c r="L2350" t="s">
        <v>22147</v>
      </c>
      <c r="M2350" t="s">
        <v>22220</v>
      </c>
      <c r="N2350" t="s">
        <v>24192</v>
      </c>
      <c r="O2350" t="s">
        <v>28475</v>
      </c>
      <c r="P2350">
        <v>6</v>
      </c>
      <c r="Q2350">
        <v>1</v>
      </c>
      <c r="R2350">
        <v>4.41</v>
      </c>
      <c r="S2350">
        <v>4.41</v>
      </c>
      <c r="T2350">
        <v>442.56</v>
      </c>
      <c r="U2350">
        <v>92.99</v>
      </c>
      <c r="V2350">
        <v>4.49</v>
      </c>
      <c r="X2350">
        <v>3.44</v>
      </c>
      <c r="Y2350">
        <v>2</v>
      </c>
      <c r="Z2350" t="s">
        <v>4250</v>
      </c>
      <c r="AA2350">
        <v>0</v>
      </c>
      <c r="AB2350">
        <v>4</v>
      </c>
      <c r="AC2350">
        <v>3.4389523809523812</v>
      </c>
      <c r="AE2350" t="s">
        <v>7949</v>
      </c>
      <c r="AH2350">
        <v>0</v>
      </c>
      <c r="AI2350">
        <v>0</v>
      </c>
    </row>
    <row r="2351" spans="2:35" x14ac:dyDescent="0.25">
      <c r="B2351">
        <v>15400</v>
      </c>
      <c r="H2351">
        <v>9.1999999999999993</v>
      </c>
      <c r="J2351" t="s">
        <v>22089</v>
      </c>
      <c r="L2351" t="s">
        <v>22147</v>
      </c>
      <c r="M2351" t="s">
        <v>22220</v>
      </c>
      <c r="N2351" t="s">
        <v>24193</v>
      </c>
      <c r="O2351" t="s">
        <v>28475</v>
      </c>
      <c r="P2351">
        <v>6</v>
      </c>
      <c r="Q2351">
        <v>1</v>
      </c>
      <c r="R2351">
        <v>4.41</v>
      </c>
      <c r="S2351">
        <v>4.41</v>
      </c>
      <c r="T2351">
        <v>442.56</v>
      </c>
      <c r="U2351">
        <v>92.99</v>
      </c>
      <c r="V2351">
        <v>4.49</v>
      </c>
      <c r="X2351">
        <v>3.44</v>
      </c>
      <c r="Y2351">
        <v>2</v>
      </c>
      <c r="Z2351" t="s">
        <v>4250</v>
      </c>
      <c r="AA2351">
        <v>0</v>
      </c>
      <c r="AB2351">
        <v>4</v>
      </c>
      <c r="AC2351">
        <v>3.4389523809523812</v>
      </c>
      <c r="AE2351" t="s">
        <v>7949</v>
      </c>
      <c r="AH2351">
        <v>0</v>
      </c>
      <c r="AI2351">
        <v>0</v>
      </c>
    </row>
    <row r="2352" spans="2:35" x14ac:dyDescent="0.25">
      <c r="B2352">
        <v>1.5</v>
      </c>
      <c r="H2352">
        <v>9.1999999999999993</v>
      </c>
      <c r="J2352" t="s">
        <v>22089</v>
      </c>
      <c r="L2352" t="s">
        <v>22147</v>
      </c>
      <c r="M2352" t="s">
        <v>22220</v>
      </c>
      <c r="N2352" t="s">
        <v>24194</v>
      </c>
      <c r="O2352" t="s">
        <v>28476</v>
      </c>
      <c r="P2352">
        <v>5</v>
      </c>
      <c r="Q2352">
        <v>1</v>
      </c>
      <c r="R2352">
        <v>4.9800000000000004</v>
      </c>
      <c r="S2352">
        <v>4.9800000000000004</v>
      </c>
      <c r="T2352">
        <v>421.52</v>
      </c>
      <c r="U2352">
        <v>69.2</v>
      </c>
      <c r="V2352">
        <v>4.62</v>
      </c>
      <c r="X2352">
        <v>2.56</v>
      </c>
      <c r="Y2352">
        <v>2</v>
      </c>
      <c r="Z2352" t="s">
        <v>4250</v>
      </c>
      <c r="AA2352">
        <v>0</v>
      </c>
      <c r="AB2352">
        <v>3</v>
      </c>
      <c r="AC2352">
        <v>3.4039047619047622</v>
      </c>
      <c r="AE2352" t="s">
        <v>7949</v>
      </c>
      <c r="AH2352">
        <v>0</v>
      </c>
      <c r="AI2352">
        <v>0</v>
      </c>
    </row>
    <row r="2353" spans="2:35" x14ac:dyDescent="0.25">
      <c r="B2353">
        <v>3.9</v>
      </c>
      <c r="H2353">
        <v>9.1999999999999993</v>
      </c>
      <c r="J2353" t="s">
        <v>22089</v>
      </c>
      <c r="L2353" t="s">
        <v>22147</v>
      </c>
      <c r="M2353" t="s">
        <v>22220</v>
      </c>
      <c r="N2353" t="s">
        <v>24195</v>
      </c>
      <c r="O2353" t="s">
        <v>28477</v>
      </c>
      <c r="P2353">
        <v>4</v>
      </c>
      <c r="Q2353">
        <v>1</v>
      </c>
      <c r="R2353">
        <v>5.08</v>
      </c>
      <c r="S2353">
        <v>5.08</v>
      </c>
      <c r="T2353">
        <v>409.48</v>
      </c>
      <c r="U2353">
        <v>59.97</v>
      </c>
      <c r="V2353">
        <v>4.75</v>
      </c>
      <c r="X2353">
        <v>1.25</v>
      </c>
      <c r="Y2353">
        <v>2</v>
      </c>
      <c r="Z2353" t="s">
        <v>4250</v>
      </c>
      <c r="AA2353">
        <v>0</v>
      </c>
      <c r="AB2353">
        <v>2</v>
      </c>
      <c r="AC2353">
        <v>3.4799047619047618</v>
      </c>
      <c r="AE2353" t="s">
        <v>7949</v>
      </c>
      <c r="AH2353">
        <v>0</v>
      </c>
      <c r="AI2353">
        <v>0</v>
      </c>
    </row>
    <row r="2354" spans="2:35" x14ac:dyDescent="0.25">
      <c r="B2354">
        <v>0.72</v>
      </c>
      <c r="H2354">
        <v>9.1999999999999993</v>
      </c>
      <c r="J2354" t="s">
        <v>22089</v>
      </c>
      <c r="L2354" t="s">
        <v>22147</v>
      </c>
      <c r="M2354" t="s">
        <v>22220</v>
      </c>
      <c r="N2354" t="s">
        <v>24196</v>
      </c>
      <c r="O2354" t="s">
        <v>28478</v>
      </c>
      <c r="P2354">
        <v>5</v>
      </c>
      <c r="Q2354">
        <v>1</v>
      </c>
      <c r="R2354">
        <v>5.48</v>
      </c>
      <c r="S2354">
        <v>5.48</v>
      </c>
      <c r="T2354">
        <v>450.95</v>
      </c>
      <c r="U2354">
        <v>83.76</v>
      </c>
      <c r="V2354">
        <v>5.13</v>
      </c>
      <c r="X2354">
        <v>0</v>
      </c>
      <c r="Y2354">
        <v>2</v>
      </c>
      <c r="Z2354" t="s">
        <v>4250</v>
      </c>
      <c r="AA2354">
        <v>1</v>
      </c>
      <c r="AB2354">
        <v>2</v>
      </c>
      <c r="AC2354">
        <v>3.1836904761904758</v>
      </c>
      <c r="AE2354" t="s">
        <v>7949</v>
      </c>
      <c r="AH2354">
        <v>0</v>
      </c>
      <c r="AI2354">
        <v>0</v>
      </c>
    </row>
    <row r="2355" spans="2:35" x14ac:dyDescent="0.25">
      <c r="B2355">
        <v>19.8</v>
      </c>
      <c r="H2355">
        <v>9.1999999999999993</v>
      </c>
      <c r="J2355" t="s">
        <v>22089</v>
      </c>
      <c r="L2355" t="s">
        <v>22147</v>
      </c>
      <c r="M2355" t="s">
        <v>22220</v>
      </c>
      <c r="N2355" t="s">
        <v>24197</v>
      </c>
      <c r="O2355" t="s">
        <v>28479</v>
      </c>
      <c r="P2355">
        <v>4</v>
      </c>
      <c r="Q2355">
        <v>1</v>
      </c>
      <c r="R2355">
        <v>5.15</v>
      </c>
      <c r="S2355">
        <v>5.15</v>
      </c>
      <c r="T2355">
        <v>409.48</v>
      </c>
      <c r="U2355">
        <v>59.97</v>
      </c>
      <c r="V2355">
        <v>4.75</v>
      </c>
      <c r="X2355">
        <v>1.25</v>
      </c>
      <c r="Y2355">
        <v>2</v>
      </c>
      <c r="Z2355" t="s">
        <v>4250</v>
      </c>
      <c r="AA2355">
        <v>0</v>
      </c>
      <c r="AB2355">
        <v>2</v>
      </c>
      <c r="AC2355">
        <v>3.4799047619047618</v>
      </c>
      <c r="AE2355" t="s">
        <v>7949</v>
      </c>
      <c r="AH2355">
        <v>0</v>
      </c>
      <c r="AI2355">
        <v>0</v>
      </c>
    </row>
    <row r="2356" spans="2:35" x14ac:dyDescent="0.25">
      <c r="B2356">
        <v>3.3</v>
      </c>
      <c r="H2356">
        <v>9.1999999999999993</v>
      </c>
      <c r="J2356" t="s">
        <v>22089</v>
      </c>
      <c r="L2356" t="s">
        <v>22147</v>
      </c>
      <c r="M2356" t="s">
        <v>22220</v>
      </c>
      <c r="N2356" t="s">
        <v>24198</v>
      </c>
      <c r="O2356" t="s">
        <v>28480</v>
      </c>
      <c r="P2356">
        <v>5</v>
      </c>
      <c r="Q2356">
        <v>1</v>
      </c>
      <c r="R2356">
        <v>4.2699999999999996</v>
      </c>
      <c r="S2356">
        <v>4.2699999999999996</v>
      </c>
      <c r="T2356">
        <v>416.5</v>
      </c>
      <c r="U2356">
        <v>83.76</v>
      </c>
      <c r="V2356">
        <v>4.4800000000000004</v>
      </c>
      <c r="X2356">
        <v>1.08</v>
      </c>
      <c r="Y2356">
        <v>2</v>
      </c>
      <c r="Z2356" t="s">
        <v>4250</v>
      </c>
      <c r="AA2356">
        <v>0</v>
      </c>
      <c r="AB2356">
        <v>2</v>
      </c>
      <c r="AC2356">
        <v>3.7947619047619048</v>
      </c>
      <c r="AE2356" t="s">
        <v>7949</v>
      </c>
      <c r="AH2356">
        <v>0</v>
      </c>
      <c r="AI2356">
        <v>0</v>
      </c>
    </row>
    <row r="2357" spans="2:35" x14ac:dyDescent="0.25">
      <c r="B2357">
        <v>34</v>
      </c>
      <c r="H2357">
        <v>9.1999999999999993</v>
      </c>
      <c r="J2357" t="s">
        <v>22089</v>
      </c>
      <c r="L2357" t="s">
        <v>22147</v>
      </c>
      <c r="M2357" t="s">
        <v>22220</v>
      </c>
      <c r="N2357" t="s">
        <v>24199</v>
      </c>
      <c r="O2357" t="s">
        <v>28481</v>
      </c>
      <c r="P2357">
        <v>4</v>
      </c>
      <c r="Q2357">
        <v>1</v>
      </c>
      <c r="R2357">
        <v>5.08</v>
      </c>
      <c r="S2357">
        <v>5.08</v>
      </c>
      <c r="T2357">
        <v>409.48</v>
      </c>
      <c r="U2357">
        <v>59.97</v>
      </c>
      <c r="V2357">
        <v>4.75</v>
      </c>
      <c r="X2357">
        <v>1.25</v>
      </c>
      <c r="Y2357">
        <v>2</v>
      </c>
      <c r="Z2357" t="s">
        <v>4250</v>
      </c>
      <c r="AA2357">
        <v>0</v>
      </c>
      <c r="AB2357">
        <v>2</v>
      </c>
      <c r="AC2357">
        <v>3.4799047619047618</v>
      </c>
      <c r="AE2357" t="s">
        <v>7949</v>
      </c>
      <c r="AH2357">
        <v>0</v>
      </c>
      <c r="AI2357">
        <v>0</v>
      </c>
    </row>
    <row r="2358" spans="2:35" x14ac:dyDescent="0.25">
      <c r="B2358">
        <v>64</v>
      </c>
      <c r="H2358">
        <v>9.1999999999999993</v>
      </c>
      <c r="J2358" t="s">
        <v>22089</v>
      </c>
      <c r="L2358" t="s">
        <v>22147</v>
      </c>
      <c r="M2358" t="s">
        <v>22220</v>
      </c>
      <c r="N2358" t="s">
        <v>24200</v>
      </c>
      <c r="O2358" t="s">
        <v>28482</v>
      </c>
      <c r="P2358">
        <v>4</v>
      </c>
      <c r="Q2358">
        <v>1</v>
      </c>
      <c r="R2358">
        <v>5.96</v>
      </c>
      <c r="S2358">
        <v>5.96</v>
      </c>
      <c r="T2358">
        <v>442.39</v>
      </c>
      <c r="U2358">
        <v>59.97</v>
      </c>
      <c r="V2358">
        <v>5.78</v>
      </c>
      <c r="X2358">
        <v>2.02</v>
      </c>
      <c r="Y2358">
        <v>2</v>
      </c>
      <c r="Z2358" t="s">
        <v>4250</v>
      </c>
      <c r="AA2358">
        <v>1</v>
      </c>
      <c r="AB2358">
        <v>2</v>
      </c>
      <c r="AC2358">
        <v>3.2448333333333341</v>
      </c>
      <c r="AE2358" t="s">
        <v>7949</v>
      </c>
      <c r="AH2358">
        <v>0</v>
      </c>
      <c r="AI2358">
        <v>0</v>
      </c>
    </row>
    <row r="2359" spans="2:35" x14ac:dyDescent="0.25">
      <c r="B2359">
        <v>22</v>
      </c>
      <c r="H2359">
        <v>9.1999999999999993</v>
      </c>
      <c r="J2359" t="s">
        <v>22089</v>
      </c>
      <c r="L2359" t="s">
        <v>22147</v>
      </c>
      <c r="M2359" t="s">
        <v>22220</v>
      </c>
      <c r="N2359" t="s">
        <v>24201</v>
      </c>
      <c r="O2359" t="s">
        <v>28483</v>
      </c>
      <c r="P2359">
        <v>5</v>
      </c>
      <c r="Q2359">
        <v>1</v>
      </c>
      <c r="R2359">
        <v>4.6399999999999997</v>
      </c>
      <c r="S2359">
        <v>4.6399999999999997</v>
      </c>
      <c r="T2359">
        <v>452.48</v>
      </c>
      <c r="U2359">
        <v>83.76</v>
      </c>
      <c r="V2359">
        <v>5.07</v>
      </c>
      <c r="X2359">
        <v>0.99</v>
      </c>
      <c r="Y2359">
        <v>2</v>
      </c>
      <c r="Z2359" t="s">
        <v>4250</v>
      </c>
      <c r="AA2359">
        <v>1</v>
      </c>
      <c r="AB2359">
        <v>3</v>
      </c>
      <c r="AC2359">
        <v>3.3527619047619051</v>
      </c>
      <c r="AE2359" t="s">
        <v>7949</v>
      </c>
      <c r="AH2359">
        <v>0</v>
      </c>
      <c r="AI2359">
        <v>0</v>
      </c>
    </row>
    <row r="2360" spans="2:35" x14ac:dyDescent="0.25">
      <c r="B2360">
        <v>1</v>
      </c>
      <c r="H2360">
        <v>9.1999999999999993</v>
      </c>
      <c r="J2360" t="s">
        <v>22089</v>
      </c>
      <c r="L2360" t="s">
        <v>22147</v>
      </c>
      <c r="M2360" t="s">
        <v>22220</v>
      </c>
      <c r="N2360" t="s">
        <v>24202</v>
      </c>
      <c r="O2360" t="s">
        <v>28484</v>
      </c>
      <c r="P2360">
        <v>6</v>
      </c>
      <c r="Q2360">
        <v>1</v>
      </c>
      <c r="R2360">
        <v>4.71</v>
      </c>
      <c r="S2360">
        <v>4.71</v>
      </c>
      <c r="T2360">
        <v>464.52</v>
      </c>
      <c r="U2360">
        <v>92.99</v>
      </c>
      <c r="V2360">
        <v>4.9400000000000004</v>
      </c>
      <c r="X2360">
        <v>2.31</v>
      </c>
      <c r="Y2360">
        <v>2</v>
      </c>
      <c r="Z2360" t="s">
        <v>4250</v>
      </c>
      <c r="AA2360">
        <v>0</v>
      </c>
      <c r="AB2360">
        <v>4</v>
      </c>
      <c r="AC2360">
        <v>3.1320952380952392</v>
      </c>
      <c r="AE2360" t="s">
        <v>7949</v>
      </c>
      <c r="AH2360">
        <v>0</v>
      </c>
      <c r="AI2360">
        <v>0</v>
      </c>
    </row>
    <row r="2361" spans="2:35" x14ac:dyDescent="0.25">
      <c r="B2361">
        <v>21</v>
      </c>
      <c r="H2361">
        <v>9.1999999999999993</v>
      </c>
      <c r="J2361" t="s">
        <v>22089</v>
      </c>
      <c r="L2361" t="s">
        <v>22147</v>
      </c>
      <c r="M2361" t="s">
        <v>22220</v>
      </c>
      <c r="N2361" t="s">
        <v>24203</v>
      </c>
      <c r="O2361" t="s">
        <v>28485</v>
      </c>
      <c r="P2361">
        <v>5</v>
      </c>
      <c r="Q2361">
        <v>1</v>
      </c>
      <c r="R2361">
        <v>4.7</v>
      </c>
      <c r="S2361">
        <v>4.8600000000000003</v>
      </c>
      <c r="T2361">
        <v>478.46</v>
      </c>
      <c r="U2361">
        <v>72.86</v>
      </c>
      <c r="V2361">
        <v>5.48</v>
      </c>
      <c r="X2361">
        <v>6.85</v>
      </c>
      <c r="Y2361">
        <v>2</v>
      </c>
      <c r="Z2361" t="s">
        <v>4250</v>
      </c>
      <c r="AA2361">
        <v>1</v>
      </c>
      <c r="AB2361">
        <v>3</v>
      </c>
      <c r="AC2361">
        <v>3.0571904761904758</v>
      </c>
      <c r="AE2361" t="s">
        <v>7949</v>
      </c>
      <c r="AH2361">
        <v>0</v>
      </c>
      <c r="AI2361">
        <v>0</v>
      </c>
    </row>
    <row r="2362" spans="2:35" x14ac:dyDescent="0.25">
      <c r="B2362">
        <v>1.3</v>
      </c>
      <c r="H2362">
        <v>9.1999999999999993</v>
      </c>
      <c r="J2362" t="s">
        <v>22089</v>
      </c>
      <c r="L2362" t="s">
        <v>22147</v>
      </c>
      <c r="M2362" t="s">
        <v>22220</v>
      </c>
      <c r="N2362" t="s">
        <v>24204</v>
      </c>
      <c r="O2362" t="s">
        <v>28486</v>
      </c>
      <c r="P2362">
        <v>5</v>
      </c>
      <c r="Q2362">
        <v>1</v>
      </c>
      <c r="R2362">
        <v>5.2</v>
      </c>
      <c r="S2362">
        <v>5.2</v>
      </c>
      <c r="T2362">
        <v>468.94</v>
      </c>
      <c r="U2362">
        <v>83.76</v>
      </c>
      <c r="V2362">
        <v>5.59</v>
      </c>
      <c r="X2362">
        <v>1.38</v>
      </c>
      <c r="Y2362">
        <v>2</v>
      </c>
      <c r="Z2362" t="s">
        <v>4250</v>
      </c>
      <c r="AA2362">
        <v>1</v>
      </c>
      <c r="AB2362">
        <v>3</v>
      </c>
      <c r="AC2362">
        <v>3.055190476190476</v>
      </c>
      <c r="AE2362" t="s">
        <v>7949</v>
      </c>
      <c r="AH2362">
        <v>0</v>
      </c>
      <c r="AI2362">
        <v>0</v>
      </c>
    </row>
    <row r="2363" spans="2:35" x14ac:dyDescent="0.25">
      <c r="B2363">
        <v>21</v>
      </c>
      <c r="H2363">
        <v>9.1999999999999993</v>
      </c>
      <c r="J2363" t="s">
        <v>22089</v>
      </c>
      <c r="L2363" t="s">
        <v>22147</v>
      </c>
      <c r="M2363" t="s">
        <v>22220</v>
      </c>
      <c r="N2363" t="s">
        <v>24205</v>
      </c>
      <c r="O2363" t="s">
        <v>28487</v>
      </c>
      <c r="P2363">
        <v>4</v>
      </c>
      <c r="Q2363">
        <v>1</v>
      </c>
      <c r="R2363">
        <v>5.28</v>
      </c>
      <c r="S2363">
        <v>5.28</v>
      </c>
      <c r="T2363">
        <v>445.46</v>
      </c>
      <c r="U2363">
        <v>59.97</v>
      </c>
      <c r="V2363">
        <v>5.34</v>
      </c>
      <c r="X2363">
        <v>1.1599999999999999</v>
      </c>
      <c r="Y2363">
        <v>2</v>
      </c>
      <c r="Z2363" t="s">
        <v>4250</v>
      </c>
      <c r="AA2363">
        <v>1</v>
      </c>
      <c r="AB2363">
        <v>3</v>
      </c>
      <c r="AC2363">
        <v>3.2229047619047622</v>
      </c>
      <c r="AE2363" t="s">
        <v>7949</v>
      </c>
      <c r="AH2363">
        <v>0</v>
      </c>
      <c r="AI2363">
        <v>0</v>
      </c>
    </row>
    <row r="2364" spans="2:35" x14ac:dyDescent="0.25">
      <c r="B2364">
        <v>24</v>
      </c>
      <c r="H2364">
        <v>9.1999999999999993</v>
      </c>
      <c r="J2364" t="s">
        <v>22089</v>
      </c>
      <c r="L2364" t="s">
        <v>22147</v>
      </c>
      <c r="M2364" t="s">
        <v>22220</v>
      </c>
      <c r="N2364" t="s">
        <v>24206</v>
      </c>
      <c r="O2364" t="s">
        <v>28488</v>
      </c>
      <c r="P2364">
        <v>6</v>
      </c>
      <c r="Q2364">
        <v>1</v>
      </c>
      <c r="R2364">
        <v>5.35</v>
      </c>
      <c r="S2364">
        <v>5.35</v>
      </c>
      <c r="T2364">
        <v>482.51</v>
      </c>
      <c r="U2364">
        <v>92.99</v>
      </c>
      <c r="V2364">
        <v>5.08</v>
      </c>
      <c r="X2364">
        <v>0</v>
      </c>
      <c r="Y2364">
        <v>2</v>
      </c>
      <c r="Z2364" t="s">
        <v>4250</v>
      </c>
      <c r="AA2364">
        <v>1</v>
      </c>
      <c r="AB2364">
        <v>4</v>
      </c>
      <c r="AC2364">
        <v>2.858595238095238</v>
      </c>
      <c r="AE2364" t="s">
        <v>7949</v>
      </c>
      <c r="AH2364">
        <v>0</v>
      </c>
      <c r="AI2364">
        <v>0</v>
      </c>
    </row>
    <row r="2365" spans="2:35" x14ac:dyDescent="0.25">
      <c r="B2365">
        <v>51</v>
      </c>
      <c r="H2365">
        <v>9.1999999999999993</v>
      </c>
      <c r="J2365" t="s">
        <v>22089</v>
      </c>
      <c r="L2365" t="s">
        <v>22147</v>
      </c>
      <c r="M2365" t="s">
        <v>22220</v>
      </c>
      <c r="N2365" t="s">
        <v>24207</v>
      </c>
      <c r="O2365" t="s">
        <v>28489</v>
      </c>
      <c r="P2365">
        <v>5</v>
      </c>
      <c r="Q2365">
        <v>1</v>
      </c>
      <c r="R2365">
        <v>4.7</v>
      </c>
      <c r="S2365">
        <v>4.9000000000000004</v>
      </c>
      <c r="T2365">
        <v>426.56</v>
      </c>
      <c r="U2365">
        <v>72.86</v>
      </c>
      <c r="V2365">
        <v>4.63</v>
      </c>
      <c r="X2365">
        <v>6.96</v>
      </c>
      <c r="Y2365">
        <v>2</v>
      </c>
      <c r="Z2365" t="s">
        <v>4250</v>
      </c>
      <c r="AA2365">
        <v>0</v>
      </c>
      <c r="AB2365">
        <v>2</v>
      </c>
      <c r="AC2365">
        <v>3.4079047619047622</v>
      </c>
      <c r="AE2365" t="s">
        <v>7949</v>
      </c>
      <c r="AH2365">
        <v>0</v>
      </c>
      <c r="AI2365">
        <v>0</v>
      </c>
    </row>
    <row r="2366" spans="2:35" x14ac:dyDescent="0.25">
      <c r="B2366">
        <v>22</v>
      </c>
      <c r="H2366">
        <v>9.1999999999999993</v>
      </c>
      <c r="J2366" t="s">
        <v>22089</v>
      </c>
      <c r="L2366" t="s">
        <v>22147</v>
      </c>
      <c r="M2366" t="s">
        <v>22220</v>
      </c>
      <c r="N2366" t="s">
        <v>24208</v>
      </c>
      <c r="O2366" t="s">
        <v>28490</v>
      </c>
      <c r="P2366">
        <v>4</v>
      </c>
      <c r="Q2366">
        <v>1</v>
      </c>
      <c r="R2366">
        <v>4.97</v>
      </c>
      <c r="S2366">
        <v>5.15</v>
      </c>
      <c r="T2366">
        <v>375.52</v>
      </c>
      <c r="U2366">
        <v>59.97</v>
      </c>
      <c r="V2366">
        <v>3.95</v>
      </c>
      <c r="X2366">
        <v>6.9</v>
      </c>
      <c r="Y2366">
        <v>1</v>
      </c>
      <c r="Z2366" t="s">
        <v>4250</v>
      </c>
      <c r="AA2366">
        <v>0</v>
      </c>
      <c r="AB2366">
        <v>1</v>
      </c>
      <c r="AC2366">
        <v>3.7224761904761912</v>
      </c>
      <c r="AE2366" t="s">
        <v>7949</v>
      </c>
      <c r="AH2366">
        <v>0</v>
      </c>
      <c r="AI2366">
        <v>0</v>
      </c>
    </row>
    <row r="2367" spans="2:35" x14ac:dyDescent="0.25">
      <c r="B2367">
        <v>24</v>
      </c>
      <c r="H2367">
        <v>9.1999999999999993</v>
      </c>
      <c r="J2367" t="s">
        <v>22089</v>
      </c>
      <c r="L2367" t="s">
        <v>22147</v>
      </c>
      <c r="M2367" t="s">
        <v>22220</v>
      </c>
      <c r="N2367" t="s">
        <v>24209</v>
      </c>
      <c r="O2367" t="s">
        <v>28491</v>
      </c>
      <c r="P2367">
        <v>4</v>
      </c>
      <c r="Q2367">
        <v>1</v>
      </c>
      <c r="R2367">
        <v>4.92</v>
      </c>
      <c r="S2367">
        <v>5.09</v>
      </c>
      <c r="T2367">
        <v>363.51</v>
      </c>
      <c r="U2367">
        <v>59.97</v>
      </c>
      <c r="V2367">
        <v>3.81</v>
      </c>
      <c r="X2367">
        <v>6.9</v>
      </c>
      <c r="Y2367">
        <v>1</v>
      </c>
      <c r="Z2367" t="s">
        <v>4250</v>
      </c>
      <c r="AA2367">
        <v>0</v>
      </c>
      <c r="AB2367">
        <v>1</v>
      </c>
      <c r="AC2367">
        <v>3.8082619047619048</v>
      </c>
      <c r="AE2367" t="s">
        <v>7949</v>
      </c>
      <c r="AH2367">
        <v>0</v>
      </c>
      <c r="AI2367">
        <v>0</v>
      </c>
    </row>
    <row r="2368" spans="2:35" x14ac:dyDescent="0.25">
      <c r="B2368">
        <v>632</v>
      </c>
      <c r="H2368">
        <v>9.1999999999999993</v>
      </c>
      <c r="J2368" t="s">
        <v>22089</v>
      </c>
      <c r="L2368" t="s">
        <v>22147</v>
      </c>
      <c r="M2368" t="s">
        <v>22220</v>
      </c>
      <c r="N2368" t="s">
        <v>24210</v>
      </c>
      <c r="O2368" t="s">
        <v>28492</v>
      </c>
      <c r="P2368">
        <v>5</v>
      </c>
      <c r="Q2368">
        <v>1</v>
      </c>
      <c r="R2368">
        <v>3.53</v>
      </c>
      <c r="S2368">
        <v>3.53</v>
      </c>
      <c r="T2368">
        <v>400.46</v>
      </c>
      <c r="U2368">
        <v>91.6</v>
      </c>
      <c r="V2368">
        <v>4.03</v>
      </c>
      <c r="X2368">
        <v>0.91</v>
      </c>
      <c r="Y2368">
        <v>2</v>
      </c>
      <c r="Z2368" t="s">
        <v>4250</v>
      </c>
      <c r="AA2368">
        <v>0</v>
      </c>
      <c r="AB2368">
        <v>1</v>
      </c>
      <c r="AC2368">
        <v>4.4610000000000003</v>
      </c>
      <c r="AE2368" t="s">
        <v>7949</v>
      </c>
      <c r="AH2368">
        <v>0</v>
      </c>
      <c r="AI2368">
        <v>0</v>
      </c>
    </row>
    <row r="2369" spans="2:35" x14ac:dyDescent="0.25">
      <c r="B2369">
        <v>26</v>
      </c>
      <c r="H2369">
        <v>9.1999999999999993</v>
      </c>
      <c r="J2369" t="s">
        <v>22089</v>
      </c>
      <c r="L2369" t="s">
        <v>22147</v>
      </c>
      <c r="M2369" t="s">
        <v>22220</v>
      </c>
      <c r="N2369" t="s">
        <v>24211</v>
      </c>
      <c r="O2369" t="s">
        <v>28493</v>
      </c>
      <c r="P2369">
        <v>5</v>
      </c>
      <c r="Q2369">
        <v>2</v>
      </c>
      <c r="R2369">
        <v>3.89</v>
      </c>
      <c r="S2369">
        <v>4.12</v>
      </c>
      <c r="T2369">
        <v>427.55</v>
      </c>
      <c r="U2369">
        <v>88.65</v>
      </c>
      <c r="V2369">
        <v>4.6500000000000004</v>
      </c>
      <c r="X2369">
        <v>7.02</v>
      </c>
      <c r="Y2369">
        <v>3</v>
      </c>
      <c r="Z2369" t="s">
        <v>4250</v>
      </c>
      <c r="AA2369">
        <v>0</v>
      </c>
      <c r="AB2369">
        <v>2</v>
      </c>
      <c r="AC2369">
        <v>3.5125000000000002</v>
      </c>
      <c r="AE2369" t="s">
        <v>7949</v>
      </c>
      <c r="AH2369">
        <v>0</v>
      </c>
      <c r="AI2369">
        <v>0</v>
      </c>
    </row>
    <row r="2370" spans="2:35" x14ac:dyDescent="0.25">
      <c r="B2370">
        <v>27</v>
      </c>
      <c r="H2370">
        <v>9.1999999999999993</v>
      </c>
      <c r="J2370" t="s">
        <v>22089</v>
      </c>
      <c r="L2370" t="s">
        <v>22147</v>
      </c>
      <c r="M2370" t="s">
        <v>22220</v>
      </c>
      <c r="N2370" t="s">
        <v>24212</v>
      </c>
      <c r="O2370" t="s">
        <v>28494</v>
      </c>
      <c r="P2370">
        <v>5</v>
      </c>
      <c r="Q2370">
        <v>1</v>
      </c>
      <c r="R2370">
        <v>3.62</v>
      </c>
      <c r="S2370">
        <v>3.82</v>
      </c>
      <c r="T2370">
        <v>424.5</v>
      </c>
      <c r="U2370">
        <v>72.86</v>
      </c>
      <c r="V2370">
        <v>4.8</v>
      </c>
      <c r="X2370">
        <v>6.95</v>
      </c>
      <c r="Y2370">
        <v>2</v>
      </c>
      <c r="Z2370" t="s">
        <v>4250</v>
      </c>
      <c r="AA2370">
        <v>0</v>
      </c>
      <c r="AB2370">
        <v>3</v>
      </c>
      <c r="AC2370">
        <v>4.1526190476190479</v>
      </c>
      <c r="AE2370" t="s">
        <v>7949</v>
      </c>
      <c r="AH2370">
        <v>0</v>
      </c>
      <c r="AI2370">
        <v>0</v>
      </c>
    </row>
    <row r="2371" spans="2:35" x14ac:dyDescent="0.25">
      <c r="B2371">
        <v>37</v>
      </c>
      <c r="H2371">
        <v>9.1999999999999993</v>
      </c>
      <c r="J2371" t="s">
        <v>22089</v>
      </c>
      <c r="L2371" t="s">
        <v>22147</v>
      </c>
      <c r="M2371" t="s">
        <v>22220</v>
      </c>
      <c r="N2371" t="s">
        <v>24213</v>
      </c>
      <c r="O2371" t="s">
        <v>28495</v>
      </c>
      <c r="P2371">
        <v>4</v>
      </c>
      <c r="Q2371">
        <v>2</v>
      </c>
      <c r="R2371">
        <v>4.67</v>
      </c>
      <c r="S2371">
        <v>4.95</v>
      </c>
      <c r="T2371">
        <v>426.56</v>
      </c>
      <c r="U2371">
        <v>75.760000000000005</v>
      </c>
      <c r="V2371">
        <v>5.26</v>
      </c>
      <c r="X2371">
        <v>7.14</v>
      </c>
      <c r="Y2371">
        <v>3</v>
      </c>
      <c r="Z2371" t="s">
        <v>4250</v>
      </c>
      <c r="AA2371">
        <v>1</v>
      </c>
      <c r="AB2371">
        <v>2</v>
      </c>
      <c r="AC2371">
        <v>3.0495714285714279</v>
      </c>
      <c r="AE2371" t="s">
        <v>7949</v>
      </c>
      <c r="AH2371">
        <v>0</v>
      </c>
      <c r="AI2371">
        <v>0</v>
      </c>
    </row>
    <row r="2372" spans="2:35" x14ac:dyDescent="0.25">
      <c r="B2372">
        <v>189</v>
      </c>
      <c r="H2372">
        <v>9.1999999999999993</v>
      </c>
      <c r="J2372" t="s">
        <v>22089</v>
      </c>
      <c r="L2372" t="s">
        <v>22147</v>
      </c>
      <c r="M2372" t="s">
        <v>22220</v>
      </c>
      <c r="N2372" t="s">
        <v>24214</v>
      </c>
      <c r="O2372" t="s">
        <v>28496</v>
      </c>
      <c r="P2372">
        <v>4</v>
      </c>
      <c r="Q2372">
        <v>1</v>
      </c>
      <c r="R2372">
        <v>5.99</v>
      </c>
      <c r="S2372">
        <v>5.99</v>
      </c>
      <c r="T2372">
        <v>445.99</v>
      </c>
      <c r="U2372">
        <v>59.97</v>
      </c>
      <c r="V2372">
        <v>5.49</v>
      </c>
      <c r="X2372">
        <v>2.95</v>
      </c>
      <c r="Y2372">
        <v>2</v>
      </c>
      <c r="Z2372" t="s">
        <v>4250</v>
      </c>
      <c r="AA2372">
        <v>1</v>
      </c>
      <c r="AB2372">
        <v>2</v>
      </c>
      <c r="AC2372">
        <v>3.2191190476190479</v>
      </c>
      <c r="AE2372" t="s">
        <v>7949</v>
      </c>
      <c r="AH2372">
        <v>0</v>
      </c>
      <c r="AI2372">
        <v>0</v>
      </c>
    </row>
    <row r="2373" spans="2:35" x14ac:dyDescent="0.25">
      <c r="B2373">
        <v>19300</v>
      </c>
      <c r="H2373">
        <v>9.1999999999999993</v>
      </c>
      <c r="J2373" t="s">
        <v>22089</v>
      </c>
      <c r="L2373" t="s">
        <v>22147</v>
      </c>
      <c r="M2373" t="s">
        <v>22220</v>
      </c>
      <c r="N2373" t="s">
        <v>24215</v>
      </c>
      <c r="O2373" t="s">
        <v>28497</v>
      </c>
      <c r="P2373">
        <v>3</v>
      </c>
      <c r="Q2373">
        <v>1</v>
      </c>
      <c r="R2373">
        <v>5.81</v>
      </c>
      <c r="S2373">
        <v>5.98</v>
      </c>
      <c r="T2373">
        <v>414.27</v>
      </c>
      <c r="U2373">
        <v>50.74</v>
      </c>
      <c r="V2373">
        <v>4.7300000000000004</v>
      </c>
      <c r="X2373">
        <v>6.89</v>
      </c>
      <c r="Y2373">
        <v>1</v>
      </c>
      <c r="Z2373" t="s">
        <v>4250</v>
      </c>
      <c r="AA2373">
        <v>0</v>
      </c>
      <c r="AB2373">
        <v>0</v>
      </c>
      <c r="AC2373">
        <v>3.4456904761904759</v>
      </c>
      <c r="AE2373" t="s">
        <v>7949</v>
      </c>
      <c r="AH2373">
        <v>0</v>
      </c>
      <c r="AI2373">
        <v>0</v>
      </c>
    </row>
    <row r="2374" spans="2:35" x14ac:dyDescent="0.25">
      <c r="B2374">
        <v>20</v>
      </c>
      <c r="H2374">
        <v>9.1999999999999993</v>
      </c>
      <c r="J2374" t="s">
        <v>22089</v>
      </c>
      <c r="L2374" t="s">
        <v>22147</v>
      </c>
      <c r="M2374" t="s">
        <v>22220</v>
      </c>
      <c r="N2374" t="s">
        <v>24216</v>
      </c>
      <c r="O2374" t="s">
        <v>28498</v>
      </c>
      <c r="P2374">
        <v>5</v>
      </c>
      <c r="Q2374">
        <v>1</v>
      </c>
      <c r="R2374">
        <v>4.46</v>
      </c>
      <c r="S2374">
        <v>4.6399999999999997</v>
      </c>
      <c r="T2374">
        <v>381.52</v>
      </c>
      <c r="U2374">
        <v>69.2</v>
      </c>
      <c r="V2374">
        <v>3.98</v>
      </c>
      <c r="X2374">
        <v>6.92</v>
      </c>
      <c r="Y2374">
        <v>1</v>
      </c>
      <c r="Z2374" t="s">
        <v>4250</v>
      </c>
      <c r="AA2374">
        <v>0</v>
      </c>
      <c r="AB2374">
        <v>4</v>
      </c>
      <c r="AC2374">
        <v>3.8596190476190482</v>
      </c>
      <c r="AE2374" t="s">
        <v>7949</v>
      </c>
      <c r="AH2374">
        <v>0</v>
      </c>
      <c r="AI2374">
        <v>0</v>
      </c>
    </row>
    <row r="2375" spans="2:35" x14ac:dyDescent="0.25">
      <c r="B2375">
        <v>34</v>
      </c>
      <c r="H2375">
        <v>9.1999999999999993</v>
      </c>
      <c r="J2375" t="s">
        <v>22089</v>
      </c>
      <c r="L2375" t="s">
        <v>22147</v>
      </c>
      <c r="M2375" t="s">
        <v>22220</v>
      </c>
      <c r="N2375" t="s">
        <v>24217</v>
      </c>
      <c r="O2375" t="s">
        <v>28499</v>
      </c>
      <c r="P2375">
        <v>6</v>
      </c>
      <c r="Q2375">
        <v>1</v>
      </c>
      <c r="R2375">
        <v>4.93</v>
      </c>
      <c r="S2375">
        <v>4.93</v>
      </c>
      <c r="T2375">
        <v>460.55</v>
      </c>
      <c r="U2375">
        <v>92.99</v>
      </c>
      <c r="V2375">
        <v>4.63</v>
      </c>
      <c r="X2375">
        <v>0.48</v>
      </c>
      <c r="Y2375">
        <v>2</v>
      </c>
      <c r="Z2375" t="s">
        <v>4250</v>
      </c>
      <c r="AA2375">
        <v>0</v>
      </c>
      <c r="AB2375">
        <v>4</v>
      </c>
      <c r="AC2375">
        <v>3.050452380952382</v>
      </c>
      <c r="AE2375" t="s">
        <v>7949</v>
      </c>
      <c r="AH2375">
        <v>0</v>
      </c>
      <c r="AI2375">
        <v>0</v>
      </c>
    </row>
    <row r="2376" spans="2:35" x14ac:dyDescent="0.25">
      <c r="B2376">
        <v>2610</v>
      </c>
      <c r="H2376">
        <v>9.1999999999999993</v>
      </c>
      <c r="J2376" t="s">
        <v>22089</v>
      </c>
      <c r="L2376" t="s">
        <v>22147</v>
      </c>
      <c r="M2376" t="s">
        <v>22220</v>
      </c>
      <c r="N2376" t="s">
        <v>24218</v>
      </c>
      <c r="O2376" t="s">
        <v>28500</v>
      </c>
      <c r="P2376">
        <v>3</v>
      </c>
      <c r="Q2376">
        <v>1</v>
      </c>
      <c r="R2376">
        <v>5.55</v>
      </c>
      <c r="S2376">
        <v>5.74</v>
      </c>
      <c r="T2376">
        <v>396.28</v>
      </c>
      <c r="U2376">
        <v>50.74</v>
      </c>
      <c r="V2376">
        <v>4.43</v>
      </c>
      <c r="X2376">
        <v>6.94</v>
      </c>
      <c r="Y2376">
        <v>1</v>
      </c>
      <c r="Z2376" t="s">
        <v>4250</v>
      </c>
      <c r="AA2376">
        <v>0</v>
      </c>
      <c r="AB2376">
        <v>1</v>
      </c>
      <c r="AC2376">
        <v>3.574190476190477</v>
      </c>
      <c r="AE2376" t="s">
        <v>7949</v>
      </c>
      <c r="AH2376">
        <v>0</v>
      </c>
      <c r="AI2376">
        <v>0</v>
      </c>
    </row>
    <row r="2377" spans="2:35" x14ac:dyDescent="0.25">
      <c r="B2377">
        <v>748</v>
      </c>
      <c r="H2377">
        <v>9.1999999999999993</v>
      </c>
      <c r="J2377" t="s">
        <v>22089</v>
      </c>
      <c r="L2377" t="s">
        <v>22147</v>
      </c>
      <c r="M2377" t="s">
        <v>22220</v>
      </c>
      <c r="N2377" t="s">
        <v>24219</v>
      </c>
      <c r="O2377" t="s">
        <v>28501</v>
      </c>
      <c r="P2377">
        <v>4</v>
      </c>
      <c r="Q2377">
        <v>1</v>
      </c>
      <c r="R2377">
        <v>5.22</v>
      </c>
      <c r="S2377">
        <v>5.41</v>
      </c>
      <c r="T2377">
        <v>428.91</v>
      </c>
      <c r="U2377">
        <v>63.63</v>
      </c>
      <c r="V2377">
        <v>5.38</v>
      </c>
      <c r="X2377">
        <v>6.92</v>
      </c>
      <c r="Y2377">
        <v>2</v>
      </c>
      <c r="Z2377" t="s">
        <v>4250</v>
      </c>
      <c r="AA2377">
        <v>1</v>
      </c>
      <c r="AB2377">
        <v>2</v>
      </c>
      <c r="AC2377">
        <v>3.3411190476190469</v>
      </c>
      <c r="AE2377" t="s">
        <v>7949</v>
      </c>
      <c r="AH2377">
        <v>0</v>
      </c>
      <c r="AI2377">
        <v>0</v>
      </c>
    </row>
    <row r="2378" spans="2:35" x14ac:dyDescent="0.25">
      <c r="B2378">
        <v>842</v>
      </c>
      <c r="H2378">
        <v>9.1999999999999993</v>
      </c>
      <c r="J2378" t="s">
        <v>22089</v>
      </c>
      <c r="L2378" t="s">
        <v>22147</v>
      </c>
      <c r="M2378" t="s">
        <v>22220</v>
      </c>
      <c r="N2378" t="s">
        <v>24220</v>
      </c>
      <c r="O2378" t="s">
        <v>28502</v>
      </c>
      <c r="P2378">
        <v>4</v>
      </c>
      <c r="Q2378">
        <v>1</v>
      </c>
      <c r="R2378">
        <v>5.1100000000000003</v>
      </c>
      <c r="S2378">
        <v>5.31</v>
      </c>
      <c r="T2378">
        <v>390.33</v>
      </c>
      <c r="U2378">
        <v>59.97</v>
      </c>
      <c r="V2378">
        <v>3.96</v>
      </c>
      <c r="X2378">
        <v>6.96</v>
      </c>
      <c r="Y2378">
        <v>1</v>
      </c>
      <c r="Z2378" t="s">
        <v>4250</v>
      </c>
      <c r="AA2378">
        <v>0</v>
      </c>
      <c r="AB2378">
        <v>2</v>
      </c>
      <c r="AC2378">
        <v>3.616690476190477</v>
      </c>
      <c r="AE2378" t="s">
        <v>7949</v>
      </c>
      <c r="AH2378">
        <v>0</v>
      </c>
      <c r="AI2378">
        <v>0</v>
      </c>
    </row>
    <row r="2379" spans="2:35" x14ac:dyDescent="0.25">
      <c r="B2379">
        <v>44</v>
      </c>
      <c r="H2379">
        <v>9.1999999999999993</v>
      </c>
      <c r="J2379" t="s">
        <v>22089</v>
      </c>
      <c r="L2379" t="s">
        <v>22147</v>
      </c>
      <c r="M2379" t="s">
        <v>22220</v>
      </c>
      <c r="N2379" t="s">
        <v>24221</v>
      </c>
      <c r="O2379" t="s">
        <v>28503</v>
      </c>
      <c r="P2379">
        <v>5</v>
      </c>
      <c r="Q2379">
        <v>1</v>
      </c>
      <c r="R2379">
        <v>4.91</v>
      </c>
      <c r="S2379">
        <v>5.0999999999999996</v>
      </c>
      <c r="T2379">
        <v>456.51</v>
      </c>
      <c r="U2379">
        <v>72.86</v>
      </c>
      <c r="V2379">
        <v>5.27</v>
      </c>
      <c r="X2379">
        <v>6.95</v>
      </c>
      <c r="Y2379">
        <v>2</v>
      </c>
      <c r="Z2379" t="s">
        <v>4250</v>
      </c>
      <c r="AA2379">
        <v>1</v>
      </c>
      <c r="AB2379">
        <v>3</v>
      </c>
      <c r="AC2379">
        <v>3.1439761904761911</v>
      </c>
      <c r="AE2379" t="s">
        <v>7949</v>
      </c>
      <c r="AH2379">
        <v>0</v>
      </c>
      <c r="AI2379">
        <v>0</v>
      </c>
    </row>
    <row r="2380" spans="2:35" x14ac:dyDescent="0.25">
      <c r="B2380">
        <v>21</v>
      </c>
      <c r="H2380">
        <v>9.1999999999999993</v>
      </c>
      <c r="J2380" t="s">
        <v>22089</v>
      </c>
      <c r="L2380" t="s">
        <v>22147</v>
      </c>
      <c r="M2380" t="s">
        <v>22220</v>
      </c>
      <c r="N2380" t="s">
        <v>24222</v>
      </c>
      <c r="O2380" t="s">
        <v>28504</v>
      </c>
      <c r="P2380">
        <v>5</v>
      </c>
      <c r="Q2380">
        <v>1</v>
      </c>
      <c r="R2380">
        <v>4.88</v>
      </c>
      <c r="S2380">
        <v>4.88</v>
      </c>
      <c r="T2380">
        <v>430.53</v>
      </c>
      <c r="U2380">
        <v>83.76</v>
      </c>
      <c r="V2380">
        <v>4.87</v>
      </c>
      <c r="X2380">
        <v>1.0900000000000001</v>
      </c>
      <c r="Y2380">
        <v>2</v>
      </c>
      <c r="Z2380" t="s">
        <v>4250</v>
      </c>
      <c r="AA2380">
        <v>0</v>
      </c>
      <c r="AB2380">
        <v>3</v>
      </c>
      <c r="AC2380">
        <v>3.3895476190476188</v>
      </c>
      <c r="AE2380" t="s">
        <v>7949</v>
      </c>
      <c r="AH2380">
        <v>0</v>
      </c>
      <c r="AI2380">
        <v>0</v>
      </c>
    </row>
    <row r="2381" spans="2:35" x14ac:dyDescent="0.25">
      <c r="B2381">
        <v>25</v>
      </c>
      <c r="H2381">
        <v>9.1999999999999993</v>
      </c>
      <c r="J2381" t="s">
        <v>22089</v>
      </c>
      <c r="L2381" t="s">
        <v>22147</v>
      </c>
      <c r="M2381" t="s">
        <v>22220</v>
      </c>
      <c r="N2381" t="s">
        <v>24223</v>
      </c>
      <c r="O2381" t="s">
        <v>28505</v>
      </c>
      <c r="P2381">
        <v>5</v>
      </c>
      <c r="Q2381">
        <v>1</v>
      </c>
      <c r="R2381">
        <v>4.78</v>
      </c>
      <c r="S2381">
        <v>4.97</v>
      </c>
      <c r="T2381">
        <v>422.96</v>
      </c>
      <c r="U2381">
        <v>72.86</v>
      </c>
      <c r="V2381">
        <v>4.91</v>
      </c>
      <c r="X2381">
        <v>6.94</v>
      </c>
      <c r="Y2381">
        <v>2</v>
      </c>
      <c r="Z2381" t="s">
        <v>4250</v>
      </c>
      <c r="AA2381">
        <v>0</v>
      </c>
      <c r="AB2381">
        <v>3</v>
      </c>
      <c r="AC2381">
        <v>3.3986190476190479</v>
      </c>
      <c r="AE2381" t="s">
        <v>7949</v>
      </c>
      <c r="AH2381">
        <v>0</v>
      </c>
      <c r="AI2381">
        <v>0</v>
      </c>
    </row>
    <row r="2382" spans="2:35" x14ac:dyDescent="0.25">
      <c r="B2382">
        <v>28</v>
      </c>
      <c r="H2382">
        <v>9.1999999999999993</v>
      </c>
      <c r="J2382" t="s">
        <v>22089</v>
      </c>
      <c r="L2382" t="s">
        <v>22147</v>
      </c>
      <c r="M2382" t="s">
        <v>22220</v>
      </c>
      <c r="N2382" t="s">
        <v>24224</v>
      </c>
      <c r="O2382" t="s">
        <v>28506</v>
      </c>
      <c r="P2382">
        <v>5</v>
      </c>
      <c r="Q2382">
        <v>1</v>
      </c>
      <c r="R2382">
        <v>5.31</v>
      </c>
      <c r="S2382">
        <v>5.31</v>
      </c>
      <c r="T2382">
        <v>462.54</v>
      </c>
      <c r="U2382">
        <v>83.76</v>
      </c>
      <c r="V2382">
        <v>5.67</v>
      </c>
      <c r="X2382">
        <v>2.2999999999999998</v>
      </c>
      <c r="Y2382">
        <v>2</v>
      </c>
      <c r="Z2382" t="s">
        <v>4250</v>
      </c>
      <c r="AA2382">
        <v>1</v>
      </c>
      <c r="AB2382">
        <v>4</v>
      </c>
      <c r="AC2382">
        <v>3.1009047619047618</v>
      </c>
      <c r="AE2382" t="s">
        <v>7949</v>
      </c>
      <c r="AH2382">
        <v>0</v>
      </c>
      <c r="AI2382">
        <v>0</v>
      </c>
    </row>
    <row r="2383" spans="2:35" x14ac:dyDescent="0.25">
      <c r="B2383">
        <v>22</v>
      </c>
      <c r="H2383">
        <v>9.1999999999999993</v>
      </c>
      <c r="J2383" t="s">
        <v>22089</v>
      </c>
      <c r="L2383" t="s">
        <v>22147</v>
      </c>
      <c r="M2383" t="s">
        <v>22220</v>
      </c>
      <c r="N2383" t="s">
        <v>24225</v>
      </c>
      <c r="O2383" t="s">
        <v>28507</v>
      </c>
      <c r="P2383">
        <v>5</v>
      </c>
      <c r="Q2383">
        <v>1</v>
      </c>
      <c r="R2383">
        <v>4.83</v>
      </c>
      <c r="S2383">
        <v>5.03</v>
      </c>
      <c r="T2383">
        <v>426.56</v>
      </c>
      <c r="U2383">
        <v>72.86</v>
      </c>
      <c r="V2383">
        <v>4.63</v>
      </c>
      <c r="X2383">
        <v>6.96</v>
      </c>
      <c r="Y2383">
        <v>2</v>
      </c>
      <c r="Z2383" t="s">
        <v>4250</v>
      </c>
      <c r="AA2383">
        <v>0</v>
      </c>
      <c r="AB2383">
        <v>3</v>
      </c>
      <c r="AC2383">
        <v>3.3579047619047619</v>
      </c>
      <c r="AE2383" t="s">
        <v>7949</v>
      </c>
      <c r="AH2383">
        <v>0</v>
      </c>
      <c r="AI2383">
        <v>0</v>
      </c>
    </row>
    <row r="2384" spans="2:35" x14ac:dyDescent="0.25">
      <c r="B2384">
        <v>6700</v>
      </c>
      <c r="J2384" t="s">
        <v>22089</v>
      </c>
      <c r="L2384" t="s">
        <v>22148</v>
      </c>
      <c r="M2384" t="s">
        <v>22214</v>
      </c>
      <c r="N2384" t="s">
        <v>24226</v>
      </c>
      <c r="O2384" t="s">
        <v>28508</v>
      </c>
      <c r="P2384">
        <v>4</v>
      </c>
      <c r="Q2384">
        <v>1</v>
      </c>
      <c r="R2384">
        <v>2.38</v>
      </c>
      <c r="S2384">
        <v>2.38</v>
      </c>
      <c r="T2384">
        <v>284.33</v>
      </c>
      <c r="U2384">
        <v>47.61</v>
      </c>
      <c r="V2384">
        <v>2.2599999999999998</v>
      </c>
      <c r="X2384">
        <v>4.6399999999999997</v>
      </c>
      <c r="Y2384">
        <v>1</v>
      </c>
      <c r="Z2384" t="s">
        <v>4250</v>
      </c>
      <c r="AA2384">
        <v>0</v>
      </c>
      <c r="AB2384">
        <v>1</v>
      </c>
      <c r="AC2384">
        <v>5.6433333333333344</v>
      </c>
      <c r="AE2384" t="s">
        <v>7949</v>
      </c>
      <c r="AH2384">
        <v>0</v>
      </c>
      <c r="AI2384">
        <v>0</v>
      </c>
    </row>
    <row r="2385" spans="2:35" x14ac:dyDescent="0.25">
      <c r="B2385">
        <v>396</v>
      </c>
      <c r="J2385" t="s">
        <v>22089</v>
      </c>
      <c r="L2385" t="s">
        <v>22148</v>
      </c>
      <c r="M2385" t="s">
        <v>22214</v>
      </c>
      <c r="N2385" t="s">
        <v>24227</v>
      </c>
      <c r="O2385" t="s">
        <v>28509</v>
      </c>
      <c r="P2385">
        <v>5</v>
      </c>
      <c r="Q2385">
        <v>1</v>
      </c>
      <c r="R2385">
        <v>2.69</v>
      </c>
      <c r="S2385">
        <v>2.69</v>
      </c>
      <c r="T2385">
        <v>338.45</v>
      </c>
      <c r="U2385">
        <v>56.84</v>
      </c>
      <c r="V2385">
        <v>2.91</v>
      </c>
      <c r="X2385">
        <v>4.53</v>
      </c>
      <c r="Y2385">
        <v>1</v>
      </c>
      <c r="Z2385" t="s">
        <v>4250</v>
      </c>
      <c r="AA2385">
        <v>0</v>
      </c>
      <c r="AB2385">
        <v>4</v>
      </c>
      <c r="AC2385">
        <v>5.4883333333333333</v>
      </c>
      <c r="AE2385" t="s">
        <v>7949</v>
      </c>
      <c r="AH2385">
        <v>0</v>
      </c>
      <c r="AI2385">
        <v>0</v>
      </c>
    </row>
    <row r="2386" spans="2:35" x14ac:dyDescent="0.25">
      <c r="B2386">
        <v>2270</v>
      </c>
      <c r="J2386" t="s">
        <v>22089</v>
      </c>
      <c r="L2386" t="s">
        <v>22148</v>
      </c>
      <c r="M2386" t="s">
        <v>22214</v>
      </c>
      <c r="N2386" t="s">
        <v>24228</v>
      </c>
      <c r="O2386" t="s">
        <v>28510</v>
      </c>
      <c r="P2386">
        <v>5</v>
      </c>
      <c r="Q2386">
        <v>2</v>
      </c>
      <c r="R2386">
        <v>1.54</v>
      </c>
      <c r="S2386">
        <v>1.54</v>
      </c>
      <c r="T2386">
        <v>314.36</v>
      </c>
      <c r="U2386">
        <v>67.84</v>
      </c>
      <c r="V2386">
        <v>1.62</v>
      </c>
      <c r="X2386">
        <v>4.45</v>
      </c>
      <c r="Y2386">
        <v>1</v>
      </c>
      <c r="Z2386" t="s">
        <v>4250</v>
      </c>
      <c r="AA2386">
        <v>0</v>
      </c>
      <c r="AB2386">
        <v>2</v>
      </c>
      <c r="AC2386">
        <v>5.5</v>
      </c>
      <c r="AE2386" t="s">
        <v>7949</v>
      </c>
      <c r="AH2386">
        <v>0</v>
      </c>
      <c r="AI2386">
        <v>0</v>
      </c>
    </row>
    <row r="2387" spans="2:35" x14ac:dyDescent="0.25">
      <c r="B2387">
        <v>1390</v>
      </c>
      <c r="J2387" t="s">
        <v>22089</v>
      </c>
      <c r="L2387" t="s">
        <v>22148</v>
      </c>
      <c r="M2387" t="s">
        <v>22214</v>
      </c>
      <c r="N2387" t="s">
        <v>24229</v>
      </c>
      <c r="O2387" t="s">
        <v>28511</v>
      </c>
      <c r="P2387">
        <v>4</v>
      </c>
      <c r="Q2387">
        <v>1</v>
      </c>
      <c r="R2387">
        <v>2.88</v>
      </c>
      <c r="S2387">
        <v>2.88</v>
      </c>
      <c r="T2387">
        <v>316.35000000000002</v>
      </c>
      <c r="U2387">
        <v>47.61</v>
      </c>
      <c r="V2387">
        <v>2.6</v>
      </c>
      <c r="X2387">
        <v>4.33</v>
      </c>
      <c r="Y2387">
        <v>1</v>
      </c>
      <c r="Z2387" t="s">
        <v>4250</v>
      </c>
      <c r="AA2387">
        <v>0</v>
      </c>
      <c r="AB2387">
        <v>2</v>
      </c>
      <c r="AC2387">
        <v>5.3933333333333344</v>
      </c>
      <c r="AE2387" t="s">
        <v>7949</v>
      </c>
      <c r="AH2387">
        <v>0</v>
      </c>
      <c r="AI2387">
        <v>0</v>
      </c>
    </row>
    <row r="2388" spans="2:35" x14ac:dyDescent="0.25">
      <c r="B2388">
        <v>838</v>
      </c>
      <c r="J2388" t="s">
        <v>22089</v>
      </c>
      <c r="L2388" t="s">
        <v>22148</v>
      </c>
      <c r="M2388" t="s">
        <v>22214</v>
      </c>
      <c r="N2388" t="s">
        <v>24230</v>
      </c>
      <c r="O2388" t="s">
        <v>28512</v>
      </c>
      <c r="P2388">
        <v>4</v>
      </c>
      <c r="Q2388">
        <v>1</v>
      </c>
      <c r="R2388">
        <v>2.64</v>
      </c>
      <c r="S2388">
        <v>2.64</v>
      </c>
      <c r="T2388">
        <v>298.36</v>
      </c>
      <c r="U2388">
        <v>47.61</v>
      </c>
      <c r="V2388">
        <v>2.46</v>
      </c>
      <c r="X2388">
        <v>4.3899999999999997</v>
      </c>
      <c r="Y2388">
        <v>1</v>
      </c>
      <c r="Z2388" t="s">
        <v>4250</v>
      </c>
      <c r="AA2388">
        <v>0</v>
      </c>
      <c r="AB2388">
        <v>2</v>
      </c>
      <c r="AC2388">
        <v>5.5133333333333328</v>
      </c>
      <c r="AE2388" t="s">
        <v>7949</v>
      </c>
      <c r="AH2388">
        <v>0</v>
      </c>
      <c r="AI2388">
        <v>0</v>
      </c>
    </row>
    <row r="2389" spans="2:35" x14ac:dyDescent="0.25">
      <c r="B2389">
        <v>32.299999999999997</v>
      </c>
      <c r="J2389" t="s">
        <v>22089</v>
      </c>
      <c r="L2389" t="s">
        <v>22148</v>
      </c>
      <c r="M2389" t="s">
        <v>22214</v>
      </c>
      <c r="N2389" t="s">
        <v>24231</v>
      </c>
      <c r="O2389" t="s">
        <v>28513</v>
      </c>
      <c r="P2389">
        <v>5</v>
      </c>
      <c r="Q2389">
        <v>1</v>
      </c>
      <c r="R2389">
        <v>2.82</v>
      </c>
      <c r="S2389">
        <v>2.82</v>
      </c>
      <c r="T2389">
        <v>388.41</v>
      </c>
      <c r="U2389">
        <v>66.069999999999993</v>
      </c>
      <c r="V2389">
        <v>3.13</v>
      </c>
      <c r="X2389">
        <v>4.6900000000000004</v>
      </c>
      <c r="Y2389">
        <v>2</v>
      </c>
      <c r="Z2389" t="s">
        <v>4250</v>
      </c>
      <c r="AA2389">
        <v>0</v>
      </c>
      <c r="AB2389">
        <v>5</v>
      </c>
      <c r="AC2389">
        <v>5.2204047619047618</v>
      </c>
      <c r="AE2389" t="s">
        <v>7949</v>
      </c>
      <c r="AH2389">
        <v>0</v>
      </c>
      <c r="AI2389">
        <v>0</v>
      </c>
    </row>
    <row r="2390" spans="2:35" x14ac:dyDescent="0.25">
      <c r="B2390">
        <v>826</v>
      </c>
      <c r="J2390" t="s">
        <v>22089</v>
      </c>
      <c r="L2390" t="s">
        <v>22148</v>
      </c>
      <c r="M2390" t="s">
        <v>22214</v>
      </c>
      <c r="N2390" t="s">
        <v>24232</v>
      </c>
      <c r="O2390" t="s">
        <v>28514</v>
      </c>
      <c r="P2390">
        <v>5</v>
      </c>
      <c r="Q2390">
        <v>1</v>
      </c>
      <c r="R2390">
        <v>3.92</v>
      </c>
      <c r="S2390">
        <v>3.92</v>
      </c>
      <c r="T2390">
        <v>372.46</v>
      </c>
      <c r="U2390">
        <v>56.84</v>
      </c>
      <c r="V2390">
        <v>3.57</v>
      </c>
      <c r="X2390">
        <v>4.5</v>
      </c>
      <c r="Y2390">
        <v>2</v>
      </c>
      <c r="Z2390" t="s">
        <v>4250</v>
      </c>
      <c r="AA2390">
        <v>0</v>
      </c>
      <c r="AB2390">
        <v>4</v>
      </c>
      <c r="AC2390">
        <v>4.3243333333333336</v>
      </c>
      <c r="AE2390" t="s">
        <v>7949</v>
      </c>
      <c r="AH2390">
        <v>0</v>
      </c>
      <c r="AI2390">
        <v>0</v>
      </c>
    </row>
    <row r="2391" spans="2:35" x14ac:dyDescent="0.25">
      <c r="B2391">
        <v>2380</v>
      </c>
      <c r="J2391" t="s">
        <v>22089</v>
      </c>
      <c r="L2391" t="s">
        <v>22148</v>
      </c>
      <c r="M2391" t="s">
        <v>22214</v>
      </c>
      <c r="N2391" t="s">
        <v>24233</v>
      </c>
      <c r="O2391" t="s">
        <v>28515</v>
      </c>
      <c r="P2391">
        <v>6</v>
      </c>
      <c r="Q2391">
        <v>1</v>
      </c>
      <c r="R2391">
        <v>3.57</v>
      </c>
      <c r="S2391">
        <v>3.57</v>
      </c>
      <c r="T2391">
        <v>373.45</v>
      </c>
      <c r="U2391">
        <v>69.73</v>
      </c>
      <c r="V2391">
        <v>2.96</v>
      </c>
      <c r="X2391">
        <v>4.4400000000000004</v>
      </c>
      <c r="Y2391">
        <v>2</v>
      </c>
      <c r="Z2391" t="s">
        <v>4250</v>
      </c>
      <c r="AA2391">
        <v>0</v>
      </c>
      <c r="AB2391">
        <v>4</v>
      </c>
      <c r="AC2391">
        <v>4.6672619047619053</v>
      </c>
      <c r="AE2391" t="s">
        <v>7949</v>
      </c>
      <c r="AH2391">
        <v>0</v>
      </c>
      <c r="AI2391">
        <v>0</v>
      </c>
    </row>
    <row r="2392" spans="2:35" x14ac:dyDescent="0.25">
      <c r="B2392">
        <v>914</v>
      </c>
      <c r="J2392" t="s">
        <v>22089</v>
      </c>
      <c r="L2392" t="s">
        <v>22148</v>
      </c>
      <c r="M2392" t="s">
        <v>22214</v>
      </c>
      <c r="N2392" t="s">
        <v>24234</v>
      </c>
      <c r="O2392" t="s">
        <v>28516</v>
      </c>
      <c r="P2392">
        <v>5</v>
      </c>
      <c r="Q2392">
        <v>1</v>
      </c>
      <c r="R2392">
        <v>2.33</v>
      </c>
      <c r="S2392">
        <v>2.33</v>
      </c>
      <c r="T2392">
        <v>324.42</v>
      </c>
      <c r="U2392">
        <v>56.84</v>
      </c>
      <c r="V2392">
        <v>2.52</v>
      </c>
      <c r="X2392">
        <v>4.5199999999999996</v>
      </c>
      <c r="Y2392">
        <v>1</v>
      </c>
      <c r="Z2392" t="s">
        <v>4250</v>
      </c>
      <c r="AA2392">
        <v>0</v>
      </c>
      <c r="AB2392">
        <v>4</v>
      </c>
      <c r="AC2392">
        <v>5.668333333333333</v>
      </c>
      <c r="AE2392" t="s">
        <v>7949</v>
      </c>
      <c r="AH2392">
        <v>0</v>
      </c>
      <c r="AI2392">
        <v>0</v>
      </c>
    </row>
    <row r="2393" spans="2:35" x14ac:dyDescent="0.25">
      <c r="B2393">
        <v>5100</v>
      </c>
      <c r="J2393" t="s">
        <v>22089</v>
      </c>
      <c r="L2393" t="s">
        <v>22148</v>
      </c>
      <c r="M2393" t="s">
        <v>22214</v>
      </c>
      <c r="N2393" t="s">
        <v>24235</v>
      </c>
      <c r="O2393" t="s">
        <v>28508</v>
      </c>
      <c r="P2393">
        <v>4</v>
      </c>
      <c r="Q2393">
        <v>1</v>
      </c>
      <c r="R2393">
        <v>2.38</v>
      </c>
      <c r="S2393">
        <v>2.38</v>
      </c>
      <c r="T2393">
        <v>284.33</v>
      </c>
      <c r="U2393">
        <v>47.61</v>
      </c>
      <c r="V2393">
        <v>2.2599999999999998</v>
      </c>
      <c r="X2393">
        <v>4.6399999999999997</v>
      </c>
      <c r="Y2393">
        <v>1</v>
      </c>
      <c r="Z2393" t="s">
        <v>4250</v>
      </c>
      <c r="AA2393">
        <v>0</v>
      </c>
      <c r="AB2393">
        <v>1</v>
      </c>
      <c r="AC2393">
        <v>5.6433333333333344</v>
      </c>
      <c r="AE2393" t="s">
        <v>7949</v>
      </c>
      <c r="AH2393">
        <v>0</v>
      </c>
      <c r="AI2393">
        <v>0</v>
      </c>
    </row>
    <row r="2394" spans="2:35" x14ac:dyDescent="0.25">
      <c r="B2394">
        <v>7520</v>
      </c>
      <c r="J2394" t="s">
        <v>22089</v>
      </c>
      <c r="L2394" t="s">
        <v>22148</v>
      </c>
      <c r="M2394" t="s">
        <v>22214</v>
      </c>
      <c r="N2394" t="s">
        <v>24236</v>
      </c>
      <c r="O2394" t="s">
        <v>28517</v>
      </c>
      <c r="P2394">
        <v>4</v>
      </c>
      <c r="Q2394">
        <v>1</v>
      </c>
      <c r="R2394">
        <v>2.29</v>
      </c>
      <c r="S2394">
        <v>2.29</v>
      </c>
      <c r="T2394">
        <v>266.33999999999997</v>
      </c>
      <c r="U2394">
        <v>47.61</v>
      </c>
      <c r="V2394">
        <v>2.12</v>
      </c>
      <c r="X2394">
        <v>5.08</v>
      </c>
      <c r="Y2394">
        <v>1</v>
      </c>
      <c r="Z2394" t="s">
        <v>4250</v>
      </c>
      <c r="AA2394">
        <v>0</v>
      </c>
      <c r="AB2394">
        <v>1</v>
      </c>
      <c r="AC2394">
        <v>5.6883333333333326</v>
      </c>
      <c r="AE2394" t="s">
        <v>7949</v>
      </c>
      <c r="AH2394">
        <v>0</v>
      </c>
      <c r="AI2394">
        <v>0</v>
      </c>
    </row>
    <row r="2395" spans="2:35" x14ac:dyDescent="0.25">
      <c r="B2395">
        <v>7950</v>
      </c>
      <c r="J2395" t="s">
        <v>22089</v>
      </c>
      <c r="L2395" t="s">
        <v>22148</v>
      </c>
      <c r="M2395" t="s">
        <v>22214</v>
      </c>
      <c r="N2395" t="s">
        <v>24237</v>
      </c>
      <c r="O2395" t="s">
        <v>28518</v>
      </c>
      <c r="P2395">
        <v>4</v>
      </c>
      <c r="Q2395">
        <v>1</v>
      </c>
      <c r="R2395">
        <v>2.15</v>
      </c>
      <c r="S2395">
        <v>2.15</v>
      </c>
      <c r="T2395">
        <v>266.33999999999997</v>
      </c>
      <c r="U2395">
        <v>47.61</v>
      </c>
      <c r="V2395">
        <v>2.12</v>
      </c>
      <c r="X2395">
        <v>4.7</v>
      </c>
      <c r="Y2395">
        <v>1</v>
      </c>
      <c r="Z2395" t="s">
        <v>4250</v>
      </c>
      <c r="AA2395">
        <v>0</v>
      </c>
      <c r="AB2395">
        <v>1</v>
      </c>
      <c r="AC2395">
        <v>5.7583333333333329</v>
      </c>
      <c r="AE2395" t="s">
        <v>7949</v>
      </c>
      <c r="AH2395">
        <v>0</v>
      </c>
      <c r="AI2395">
        <v>0</v>
      </c>
    </row>
    <row r="2396" spans="2:35" x14ac:dyDescent="0.25">
      <c r="B2396">
        <v>3730</v>
      </c>
      <c r="J2396" t="s">
        <v>22089</v>
      </c>
      <c r="L2396" t="s">
        <v>22148</v>
      </c>
      <c r="M2396" t="s">
        <v>22214</v>
      </c>
      <c r="N2396" t="s">
        <v>24238</v>
      </c>
      <c r="O2396" t="s">
        <v>28519</v>
      </c>
      <c r="P2396">
        <v>4</v>
      </c>
      <c r="Q2396">
        <v>1</v>
      </c>
      <c r="R2396">
        <v>2.46</v>
      </c>
      <c r="S2396">
        <v>2.46</v>
      </c>
      <c r="T2396">
        <v>280.37</v>
      </c>
      <c r="U2396">
        <v>47.61</v>
      </c>
      <c r="V2396">
        <v>2.4300000000000002</v>
      </c>
      <c r="X2396">
        <v>4.83</v>
      </c>
      <c r="Y2396">
        <v>1</v>
      </c>
      <c r="Z2396" t="s">
        <v>4250</v>
      </c>
      <c r="AA2396">
        <v>0</v>
      </c>
      <c r="AB2396">
        <v>1</v>
      </c>
      <c r="AC2396">
        <v>5.6033333333333326</v>
      </c>
      <c r="AE2396" t="s">
        <v>7949</v>
      </c>
      <c r="AH2396">
        <v>0</v>
      </c>
      <c r="AI2396">
        <v>0</v>
      </c>
    </row>
    <row r="2397" spans="2:35" x14ac:dyDescent="0.25">
      <c r="B2397">
        <v>10400</v>
      </c>
      <c r="J2397" t="s">
        <v>22089</v>
      </c>
      <c r="L2397" t="s">
        <v>22148</v>
      </c>
      <c r="M2397" t="s">
        <v>22214</v>
      </c>
      <c r="N2397" t="s">
        <v>24239</v>
      </c>
      <c r="O2397" t="s">
        <v>28520</v>
      </c>
      <c r="P2397">
        <v>4</v>
      </c>
      <c r="Q2397">
        <v>1</v>
      </c>
      <c r="R2397">
        <v>2</v>
      </c>
      <c r="S2397">
        <v>2</v>
      </c>
      <c r="T2397">
        <v>248.35</v>
      </c>
      <c r="U2397">
        <v>47.61</v>
      </c>
      <c r="V2397">
        <v>1.98</v>
      </c>
      <c r="X2397">
        <v>5.14</v>
      </c>
      <c r="Y2397">
        <v>1</v>
      </c>
      <c r="Z2397" t="s">
        <v>4250</v>
      </c>
      <c r="AA2397">
        <v>0</v>
      </c>
      <c r="AB2397">
        <v>1</v>
      </c>
      <c r="AC2397">
        <v>5.833333333333333</v>
      </c>
      <c r="AE2397" t="s">
        <v>7949</v>
      </c>
      <c r="AH2397">
        <v>0</v>
      </c>
      <c r="AI2397">
        <v>0</v>
      </c>
    </row>
    <row r="2398" spans="2:35" x14ac:dyDescent="0.25">
      <c r="B2398">
        <v>13000</v>
      </c>
      <c r="J2398" t="s">
        <v>22089</v>
      </c>
      <c r="L2398" t="s">
        <v>22148</v>
      </c>
      <c r="M2398" t="s">
        <v>22214</v>
      </c>
      <c r="N2398" t="s">
        <v>24240</v>
      </c>
      <c r="O2398" t="s">
        <v>28521</v>
      </c>
      <c r="P2398">
        <v>6</v>
      </c>
      <c r="Q2398">
        <v>1</v>
      </c>
      <c r="R2398">
        <v>3.88</v>
      </c>
      <c r="S2398">
        <v>3.88</v>
      </c>
      <c r="T2398">
        <v>400.48</v>
      </c>
      <c r="U2398">
        <v>73.91</v>
      </c>
      <c r="V2398">
        <v>3.34</v>
      </c>
      <c r="X2398">
        <v>4.42</v>
      </c>
      <c r="Y2398">
        <v>2</v>
      </c>
      <c r="Z2398" t="s">
        <v>4250</v>
      </c>
      <c r="AA2398">
        <v>0</v>
      </c>
      <c r="AB2398">
        <v>4</v>
      </c>
      <c r="AC2398">
        <v>4.1641904761904769</v>
      </c>
      <c r="AE2398" t="s">
        <v>7949</v>
      </c>
      <c r="AH2398">
        <v>0</v>
      </c>
      <c r="AI2398">
        <v>0</v>
      </c>
    </row>
    <row r="2399" spans="2:35" x14ac:dyDescent="0.25">
      <c r="B2399">
        <v>13800</v>
      </c>
      <c r="J2399" t="s">
        <v>22089</v>
      </c>
      <c r="L2399" t="s">
        <v>22148</v>
      </c>
      <c r="M2399" t="s">
        <v>22214</v>
      </c>
      <c r="N2399" t="s">
        <v>24241</v>
      </c>
      <c r="O2399" t="s">
        <v>28522</v>
      </c>
      <c r="P2399">
        <v>4</v>
      </c>
      <c r="Q2399">
        <v>1</v>
      </c>
      <c r="R2399">
        <v>2.2400000000000002</v>
      </c>
      <c r="S2399">
        <v>2.2400000000000002</v>
      </c>
      <c r="T2399">
        <v>284.33</v>
      </c>
      <c r="U2399">
        <v>47.61</v>
      </c>
      <c r="V2399">
        <v>2.2599999999999998</v>
      </c>
      <c r="X2399">
        <v>4.26</v>
      </c>
      <c r="Y2399">
        <v>1</v>
      </c>
      <c r="Z2399" t="s">
        <v>4250</v>
      </c>
      <c r="AA2399">
        <v>0</v>
      </c>
      <c r="AB2399">
        <v>1</v>
      </c>
      <c r="AC2399">
        <v>5.7133333333333329</v>
      </c>
      <c r="AE2399" t="s">
        <v>7949</v>
      </c>
      <c r="AH2399">
        <v>0</v>
      </c>
      <c r="AI2399">
        <v>0</v>
      </c>
    </row>
    <row r="2400" spans="2:35" x14ac:dyDescent="0.25">
      <c r="B2400">
        <v>10200</v>
      </c>
      <c r="J2400" t="s">
        <v>22089</v>
      </c>
      <c r="L2400" t="s">
        <v>22148</v>
      </c>
      <c r="M2400" t="s">
        <v>22214</v>
      </c>
      <c r="N2400" t="s">
        <v>24242</v>
      </c>
      <c r="O2400" t="s">
        <v>28523</v>
      </c>
      <c r="P2400">
        <v>4</v>
      </c>
      <c r="Q2400">
        <v>1</v>
      </c>
      <c r="R2400">
        <v>2.93</v>
      </c>
      <c r="S2400">
        <v>2.93</v>
      </c>
      <c r="T2400">
        <v>300.79000000000002</v>
      </c>
      <c r="U2400">
        <v>47.61</v>
      </c>
      <c r="V2400">
        <v>2.77</v>
      </c>
      <c r="X2400">
        <v>4.51</v>
      </c>
      <c r="Y2400">
        <v>1</v>
      </c>
      <c r="Z2400" t="s">
        <v>4250</v>
      </c>
      <c r="AA2400">
        <v>0</v>
      </c>
      <c r="AB2400">
        <v>1</v>
      </c>
      <c r="AC2400">
        <v>5.3683333333333332</v>
      </c>
      <c r="AE2400" t="s">
        <v>7949</v>
      </c>
      <c r="AH2400">
        <v>0</v>
      </c>
      <c r="AI2400">
        <v>0</v>
      </c>
    </row>
    <row r="2401" spans="2:35" x14ac:dyDescent="0.25">
      <c r="B2401">
        <v>5350</v>
      </c>
      <c r="J2401" t="s">
        <v>22089</v>
      </c>
      <c r="L2401" t="s">
        <v>22148</v>
      </c>
      <c r="M2401" t="s">
        <v>22214</v>
      </c>
      <c r="N2401" t="s">
        <v>24243</v>
      </c>
      <c r="O2401" t="s">
        <v>28524</v>
      </c>
      <c r="P2401">
        <v>5</v>
      </c>
      <c r="Q2401">
        <v>2</v>
      </c>
      <c r="R2401">
        <v>1.92</v>
      </c>
      <c r="S2401">
        <v>1.94</v>
      </c>
      <c r="T2401">
        <v>282.33999999999997</v>
      </c>
      <c r="U2401">
        <v>67.84</v>
      </c>
      <c r="V2401">
        <v>1.82</v>
      </c>
      <c r="W2401">
        <v>8.92</v>
      </c>
      <c r="X2401">
        <v>4.6399999999999997</v>
      </c>
      <c r="Y2401">
        <v>1</v>
      </c>
      <c r="Z2401" t="s">
        <v>4250</v>
      </c>
      <c r="AA2401">
        <v>0</v>
      </c>
      <c r="AB2401">
        <v>1</v>
      </c>
      <c r="AC2401">
        <v>5.5</v>
      </c>
      <c r="AE2401" t="s">
        <v>7949</v>
      </c>
      <c r="AH2401">
        <v>0</v>
      </c>
      <c r="AI2401">
        <v>0</v>
      </c>
    </row>
    <row r="2402" spans="2:35" x14ac:dyDescent="0.25">
      <c r="B2402">
        <v>2030</v>
      </c>
      <c r="J2402" t="s">
        <v>22089</v>
      </c>
      <c r="L2402" t="s">
        <v>22148</v>
      </c>
      <c r="M2402" t="s">
        <v>22214</v>
      </c>
      <c r="N2402" t="s">
        <v>24244</v>
      </c>
      <c r="O2402" t="s">
        <v>28525</v>
      </c>
      <c r="P2402">
        <v>7</v>
      </c>
      <c r="Q2402">
        <v>1</v>
      </c>
      <c r="R2402">
        <v>2.86</v>
      </c>
      <c r="S2402">
        <v>2.86</v>
      </c>
      <c r="T2402">
        <v>374.44</v>
      </c>
      <c r="U2402">
        <v>82.62</v>
      </c>
      <c r="V2402">
        <v>2.36</v>
      </c>
      <c r="X2402">
        <v>4.43</v>
      </c>
      <c r="Y2402">
        <v>2</v>
      </c>
      <c r="Z2402" t="s">
        <v>4250</v>
      </c>
      <c r="AA2402">
        <v>0</v>
      </c>
      <c r="AB2402">
        <v>4</v>
      </c>
      <c r="AC2402">
        <v>5.3001904761904761</v>
      </c>
      <c r="AE2402" t="s">
        <v>7949</v>
      </c>
      <c r="AH2402">
        <v>0</v>
      </c>
      <c r="AI2402">
        <v>0</v>
      </c>
    </row>
    <row r="2403" spans="2:35" x14ac:dyDescent="0.25">
      <c r="B2403">
        <v>8030</v>
      </c>
      <c r="J2403" t="s">
        <v>22089</v>
      </c>
      <c r="L2403" t="s">
        <v>22148</v>
      </c>
      <c r="M2403" t="s">
        <v>22214</v>
      </c>
      <c r="N2403" t="s">
        <v>24245</v>
      </c>
      <c r="O2403" t="s">
        <v>28526</v>
      </c>
      <c r="P2403">
        <v>7</v>
      </c>
      <c r="Q2403">
        <v>1</v>
      </c>
      <c r="R2403">
        <v>2.02</v>
      </c>
      <c r="S2403">
        <v>2.0299999999999998</v>
      </c>
      <c r="T2403">
        <v>374.44</v>
      </c>
      <c r="U2403">
        <v>82.62</v>
      </c>
      <c r="V2403">
        <v>2.36</v>
      </c>
      <c r="X2403">
        <v>4.38</v>
      </c>
      <c r="Y2403">
        <v>2</v>
      </c>
      <c r="Z2403" t="s">
        <v>4250</v>
      </c>
      <c r="AA2403">
        <v>0</v>
      </c>
      <c r="AB2403">
        <v>4</v>
      </c>
      <c r="AC2403">
        <v>5.720190476190476</v>
      </c>
      <c r="AE2403" t="s">
        <v>7949</v>
      </c>
      <c r="AH2403">
        <v>0</v>
      </c>
      <c r="AI2403">
        <v>0</v>
      </c>
    </row>
    <row r="2404" spans="2:35" x14ac:dyDescent="0.25">
      <c r="B2404">
        <v>7950</v>
      </c>
      <c r="J2404" t="s">
        <v>22089</v>
      </c>
      <c r="L2404" t="s">
        <v>22148</v>
      </c>
      <c r="M2404" t="s">
        <v>22214</v>
      </c>
      <c r="N2404" t="s">
        <v>24237</v>
      </c>
      <c r="O2404" t="s">
        <v>28518</v>
      </c>
      <c r="P2404">
        <v>4</v>
      </c>
      <c r="Q2404">
        <v>1</v>
      </c>
      <c r="R2404">
        <v>2.15</v>
      </c>
      <c r="S2404">
        <v>2.15</v>
      </c>
      <c r="T2404">
        <v>266.33999999999997</v>
      </c>
      <c r="U2404">
        <v>47.61</v>
      </c>
      <c r="V2404">
        <v>2.12</v>
      </c>
      <c r="X2404">
        <v>4.7</v>
      </c>
      <c r="Y2404">
        <v>1</v>
      </c>
      <c r="Z2404" t="s">
        <v>4250</v>
      </c>
      <c r="AA2404">
        <v>0</v>
      </c>
      <c r="AB2404">
        <v>1</v>
      </c>
      <c r="AC2404">
        <v>5.7583333333333329</v>
      </c>
      <c r="AE2404" t="s">
        <v>7949</v>
      </c>
      <c r="AH2404">
        <v>0</v>
      </c>
      <c r="AI2404">
        <v>0</v>
      </c>
    </row>
    <row r="2405" spans="2:35" x14ac:dyDescent="0.25">
      <c r="B2405">
        <v>4540</v>
      </c>
      <c r="J2405" t="s">
        <v>22089</v>
      </c>
      <c r="L2405" t="s">
        <v>22148</v>
      </c>
      <c r="M2405" t="s">
        <v>22214</v>
      </c>
      <c r="N2405" t="s">
        <v>24237</v>
      </c>
      <c r="O2405" t="s">
        <v>28518</v>
      </c>
      <c r="P2405">
        <v>4</v>
      </c>
      <c r="Q2405">
        <v>1</v>
      </c>
      <c r="R2405">
        <v>2.15</v>
      </c>
      <c r="S2405">
        <v>2.15</v>
      </c>
      <c r="T2405">
        <v>266.33999999999997</v>
      </c>
      <c r="U2405">
        <v>47.61</v>
      </c>
      <c r="V2405">
        <v>2.12</v>
      </c>
      <c r="X2405">
        <v>4.7</v>
      </c>
      <c r="Y2405">
        <v>1</v>
      </c>
      <c r="Z2405" t="s">
        <v>4250</v>
      </c>
      <c r="AA2405">
        <v>0</v>
      </c>
      <c r="AB2405">
        <v>1</v>
      </c>
      <c r="AC2405">
        <v>5.7583333333333329</v>
      </c>
      <c r="AE2405" t="s">
        <v>7949</v>
      </c>
      <c r="AH2405">
        <v>0</v>
      </c>
      <c r="AI2405">
        <v>0</v>
      </c>
    </row>
    <row r="2406" spans="2:35" x14ac:dyDescent="0.25">
      <c r="B2406">
        <v>87900</v>
      </c>
      <c r="J2406" t="s">
        <v>22089</v>
      </c>
      <c r="L2406" t="s">
        <v>22148</v>
      </c>
      <c r="M2406" t="s">
        <v>22214</v>
      </c>
      <c r="N2406" t="s">
        <v>24246</v>
      </c>
      <c r="O2406" t="s">
        <v>28527</v>
      </c>
      <c r="P2406">
        <v>5</v>
      </c>
      <c r="Q2406">
        <v>1</v>
      </c>
      <c r="R2406">
        <v>3.54</v>
      </c>
      <c r="S2406">
        <v>3.54</v>
      </c>
      <c r="T2406">
        <v>332.35</v>
      </c>
      <c r="U2406">
        <v>56.84</v>
      </c>
      <c r="V2406">
        <v>2.88</v>
      </c>
      <c r="X2406">
        <v>4.92</v>
      </c>
      <c r="Y2406">
        <v>1</v>
      </c>
      <c r="Z2406" t="s">
        <v>4250</v>
      </c>
      <c r="AA2406">
        <v>0</v>
      </c>
      <c r="AB2406">
        <v>2</v>
      </c>
      <c r="AC2406">
        <v>4.793333333333333</v>
      </c>
      <c r="AE2406" t="s">
        <v>7949</v>
      </c>
      <c r="AH2406">
        <v>0</v>
      </c>
      <c r="AI2406">
        <v>0</v>
      </c>
    </row>
    <row r="2407" spans="2:35" x14ac:dyDescent="0.25">
      <c r="B2407">
        <v>1240</v>
      </c>
      <c r="J2407" t="s">
        <v>22089</v>
      </c>
      <c r="L2407" t="s">
        <v>22148</v>
      </c>
      <c r="M2407" t="s">
        <v>22214</v>
      </c>
      <c r="N2407" t="s">
        <v>24247</v>
      </c>
      <c r="O2407" t="s">
        <v>28528</v>
      </c>
      <c r="P2407">
        <v>5</v>
      </c>
      <c r="Q2407">
        <v>1</v>
      </c>
      <c r="R2407">
        <v>1.82</v>
      </c>
      <c r="S2407">
        <v>1.83</v>
      </c>
      <c r="T2407">
        <v>310.39</v>
      </c>
      <c r="U2407">
        <v>56.84</v>
      </c>
      <c r="V2407">
        <v>2.13</v>
      </c>
      <c r="X2407">
        <v>4.5199999999999996</v>
      </c>
      <c r="Y2407">
        <v>1</v>
      </c>
      <c r="Z2407" t="s">
        <v>4250</v>
      </c>
      <c r="AA2407">
        <v>0</v>
      </c>
      <c r="AB2407">
        <v>3</v>
      </c>
      <c r="AC2407">
        <v>5.833333333333333</v>
      </c>
      <c r="AE2407" t="s">
        <v>7949</v>
      </c>
      <c r="AH2407">
        <v>0</v>
      </c>
      <c r="AI2407">
        <v>0</v>
      </c>
    </row>
    <row r="2408" spans="2:35" x14ac:dyDescent="0.25">
      <c r="B2408">
        <v>6720</v>
      </c>
      <c r="J2408" t="s">
        <v>22089</v>
      </c>
      <c r="L2408" t="s">
        <v>22148</v>
      </c>
      <c r="M2408" t="s">
        <v>22214</v>
      </c>
      <c r="N2408" t="s">
        <v>24248</v>
      </c>
      <c r="O2408" t="s">
        <v>28529</v>
      </c>
      <c r="P2408">
        <v>4</v>
      </c>
      <c r="Q2408">
        <v>1</v>
      </c>
      <c r="R2408">
        <v>2.68</v>
      </c>
      <c r="S2408">
        <v>2.68</v>
      </c>
      <c r="T2408">
        <v>280.37</v>
      </c>
      <c r="U2408">
        <v>47.61</v>
      </c>
      <c r="V2408">
        <v>2.5099999999999998</v>
      </c>
      <c r="X2408">
        <v>4.74</v>
      </c>
      <c r="Y2408">
        <v>1</v>
      </c>
      <c r="Z2408" t="s">
        <v>4250</v>
      </c>
      <c r="AA2408">
        <v>0</v>
      </c>
      <c r="AB2408">
        <v>1</v>
      </c>
      <c r="AC2408">
        <v>5.4933333333333332</v>
      </c>
      <c r="AE2408" t="s">
        <v>7949</v>
      </c>
      <c r="AH2408">
        <v>0</v>
      </c>
      <c r="AI2408">
        <v>0</v>
      </c>
    </row>
    <row r="2409" spans="2:35" x14ac:dyDescent="0.25">
      <c r="B2409">
        <v>11200</v>
      </c>
      <c r="J2409" t="s">
        <v>22089</v>
      </c>
      <c r="L2409" t="s">
        <v>22148</v>
      </c>
      <c r="M2409" t="s">
        <v>22214</v>
      </c>
      <c r="N2409" t="s">
        <v>24249</v>
      </c>
      <c r="O2409" t="s">
        <v>28530</v>
      </c>
      <c r="P2409">
        <v>4</v>
      </c>
      <c r="Q2409">
        <v>1</v>
      </c>
      <c r="R2409">
        <v>2.68</v>
      </c>
      <c r="S2409">
        <v>2.68</v>
      </c>
      <c r="T2409">
        <v>280.37</v>
      </c>
      <c r="U2409">
        <v>47.61</v>
      </c>
      <c r="V2409">
        <v>2.5099999999999998</v>
      </c>
      <c r="X2409">
        <v>4.74</v>
      </c>
      <c r="Y2409">
        <v>1</v>
      </c>
      <c r="Z2409" t="s">
        <v>4250</v>
      </c>
      <c r="AA2409">
        <v>0</v>
      </c>
      <c r="AB2409">
        <v>1</v>
      </c>
      <c r="AC2409">
        <v>5.4933333333333332</v>
      </c>
      <c r="AE2409" t="s">
        <v>7949</v>
      </c>
      <c r="AH2409">
        <v>0</v>
      </c>
      <c r="AI2409">
        <v>0</v>
      </c>
    </row>
    <row r="2410" spans="2:35" x14ac:dyDescent="0.25">
      <c r="B2410">
        <v>8410</v>
      </c>
      <c r="J2410" t="s">
        <v>22089</v>
      </c>
      <c r="L2410" t="s">
        <v>22148</v>
      </c>
      <c r="M2410" t="s">
        <v>22214</v>
      </c>
      <c r="N2410" t="s">
        <v>24250</v>
      </c>
      <c r="O2410" t="s">
        <v>28531</v>
      </c>
      <c r="P2410">
        <v>5</v>
      </c>
      <c r="Q2410">
        <v>2</v>
      </c>
      <c r="R2410">
        <v>1.31</v>
      </c>
      <c r="S2410">
        <v>1.31</v>
      </c>
      <c r="T2410">
        <v>296.37</v>
      </c>
      <c r="U2410">
        <v>67.84</v>
      </c>
      <c r="V2410">
        <v>1.48</v>
      </c>
      <c r="X2410">
        <v>4.5199999999999996</v>
      </c>
      <c r="Y2410">
        <v>1</v>
      </c>
      <c r="Z2410" t="s">
        <v>4250</v>
      </c>
      <c r="AA2410">
        <v>0</v>
      </c>
      <c r="AB2410">
        <v>2</v>
      </c>
      <c r="AC2410">
        <v>5.5</v>
      </c>
      <c r="AE2410" t="s">
        <v>7949</v>
      </c>
      <c r="AH2410">
        <v>0</v>
      </c>
      <c r="AI2410">
        <v>0</v>
      </c>
    </row>
    <row r="2411" spans="2:35" x14ac:dyDescent="0.25">
      <c r="B2411">
        <v>27800</v>
      </c>
      <c r="J2411" t="s">
        <v>22089</v>
      </c>
      <c r="L2411" t="s">
        <v>22148</v>
      </c>
      <c r="M2411" t="s">
        <v>22214</v>
      </c>
      <c r="N2411" t="s">
        <v>24251</v>
      </c>
      <c r="O2411" t="s">
        <v>28532</v>
      </c>
      <c r="P2411">
        <v>4</v>
      </c>
      <c r="Q2411">
        <v>1</v>
      </c>
      <c r="R2411">
        <v>4.1100000000000003</v>
      </c>
      <c r="S2411">
        <v>4.1100000000000003</v>
      </c>
      <c r="T2411">
        <v>359.26</v>
      </c>
      <c r="U2411">
        <v>47.61</v>
      </c>
      <c r="V2411">
        <v>3.27</v>
      </c>
      <c r="X2411">
        <v>4.66</v>
      </c>
      <c r="Y2411">
        <v>1</v>
      </c>
      <c r="Z2411" t="s">
        <v>4250</v>
      </c>
      <c r="AA2411">
        <v>0</v>
      </c>
      <c r="AB2411">
        <v>1</v>
      </c>
      <c r="AC2411">
        <v>4.2783333333333333</v>
      </c>
      <c r="AE2411" t="s">
        <v>7949</v>
      </c>
      <c r="AH2411">
        <v>0</v>
      </c>
      <c r="AI2411">
        <v>0</v>
      </c>
    </row>
    <row r="2412" spans="2:35" x14ac:dyDescent="0.25">
      <c r="B2412">
        <v>3000</v>
      </c>
      <c r="J2412" t="s">
        <v>22089</v>
      </c>
      <c r="L2412" t="s">
        <v>22148</v>
      </c>
      <c r="M2412" t="s">
        <v>22214</v>
      </c>
      <c r="N2412" t="s">
        <v>24252</v>
      </c>
      <c r="O2412" t="s">
        <v>28533</v>
      </c>
      <c r="P2412">
        <v>6</v>
      </c>
      <c r="Q2412">
        <v>1</v>
      </c>
      <c r="R2412">
        <v>2.33</v>
      </c>
      <c r="S2412">
        <v>2.33</v>
      </c>
      <c r="T2412">
        <v>358.44</v>
      </c>
      <c r="U2412">
        <v>73.39</v>
      </c>
      <c r="V2412">
        <v>2.96</v>
      </c>
      <c r="X2412">
        <v>4.84</v>
      </c>
      <c r="Y2412">
        <v>2</v>
      </c>
      <c r="Z2412" t="s">
        <v>4250</v>
      </c>
      <c r="AA2412">
        <v>0</v>
      </c>
      <c r="AB2412">
        <v>2</v>
      </c>
      <c r="AC2412">
        <v>5.668333333333333</v>
      </c>
      <c r="AE2412" t="s">
        <v>7949</v>
      </c>
      <c r="AH2412">
        <v>0</v>
      </c>
      <c r="AI2412">
        <v>0</v>
      </c>
    </row>
    <row r="2413" spans="2:35" x14ac:dyDescent="0.25">
      <c r="E2413">
        <v>0.94899999999999995</v>
      </c>
      <c r="H2413">
        <v>5.01</v>
      </c>
      <c r="J2413" t="s">
        <v>22089</v>
      </c>
      <c r="L2413" t="s">
        <v>22149</v>
      </c>
      <c r="M2413" t="s">
        <v>22198</v>
      </c>
      <c r="N2413" t="s">
        <v>22240</v>
      </c>
      <c r="O2413" t="s">
        <v>26530</v>
      </c>
      <c r="P2413">
        <v>5</v>
      </c>
      <c r="Q2413">
        <v>3</v>
      </c>
      <c r="R2413">
        <v>1.93</v>
      </c>
      <c r="S2413">
        <v>1.94</v>
      </c>
      <c r="T2413">
        <v>425.87</v>
      </c>
      <c r="U2413">
        <v>115.25</v>
      </c>
      <c r="V2413">
        <v>2.14</v>
      </c>
      <c r="W2413">
        <v>9.9700000000000006</v>
      </c>
      <c r="X2413">
        <v>0.11</v>
      </c>
      <c r="Y2413">
        <v>2</v>
      </c>
      <c r="Z2413" t="s">
        <v>4250</v>
      </c>
      <c r="AA2413">
        <v>0</v>
      </c>
      <c r="AB2413">
        <v>3</v>
      </c>
      <c r="AC2413">
        <v>3.8544999999999998</v>
      </c>
      <c r="AE2413" t="s">
        <v>7949</v>
      </c>
      <c r="AH2413">
        <v>0</v>
      </c>
      <c r="AI2413">
        <v>0</v>
      </c>
    </row>
    <row r="2414" spans="2:35" x14ac:dyDescent="0.25">
      <c r="E2414">
        <v>1.2609999999999999</v>
      </c>
      <c r="H2414">
        <v>5.01</v>
      </c>
      <c r="J2414" t="s">
        <v>22089</v>
      </c>
      <c r="L2414" t="s">
        <v>22149</v>
      </c>
      <c r="M2414" t="s">
        <v>22198</v>
      </c>
      <c r="N2414" t="s">
        <v>22241</v>
      </c>
      <c r="O2414" t="s">
        <v>26531</v>
      </c>
      <c r="P2414">
        <v>5</v>
      </c>
      <c r="Q2414">
        <v>3</v>
      </c>
      <c r="R2414">
        <v>2.2799999999999998</v>
      </c>
      <c r="S2414">
        <v>2.29</v>
      </c>
      <c r="T2414">
        <v>459.43</v>
      </c>
      <c r="U2414">
        <v>115.25</v>
      </c>
      <c r="V2414">
        <v>2.5099999999999998</v>
      </c>
      <c r="W2414">
        <v>10.050000000000001</v>
      </c>
      <c r="X2414">
        <v>0</v>
      </c>
      <c r="Y2414">
        <v>2</v>
      </c>
      <c r="Z2414" t="s">
        <v>4250</v>
      </c>
      <c r="AA2414">
        <v>0</v>
      </c>
      <c r="AB2414">
        <v>3</v>
      </c>
      <c r="AC2414">
        <v>3.4747857142857148</v>
      </c>
      <c r="AE2414" t="s">
        <v>7949</v>
      </c>
      <c r="AH2414">
        <v>0</v>
      </c>
      <c r="AI2414">
        <v>0</v>
      </c>
    </row>
    <row r="2415" spans="2:35" x14ac:dyDescent="0.25">
      <c r="E2415">
        <v>1.7529999999999999</v>
      </c>
      <c r="H2415">
        <v>5.01</v>
      </c>
      <c r="J2415" t="s">
        <v>22089</v>
      </c>
      <c r="L2415" t="s">
        <v>22149</v>
      </c>
      <c r="M2415" t="s">
        <v>22198</v>
      </c>
      <c r="N2415" t="s">
        <v>22242</v>
      </c>
      <c r="O2415" t="s">
        <v>26532</v>
      </c>
      <c r="P2415">
        <v>5</v>
      </c>
      <c r="Q2415">
        <v>3</v>
      </c>
      <c r="R2415">
        <v>1.44</v>
      </c>
      <c r="S2415">
        <v>1.44</v>
      </c>
      <c r="T2415">
        <v>409.42</v>
      </c>
      <c r="U2415">
        <v>115.25</v>
      </c>
      <c r="V2415">
        <v>1.63</v>
      </c>
      <c r="W2415">
        <v>9.91</v>
      </c>
      <c r="X2415">
        <v>0</v>
      </c>
      <c r="Y2415">
        <v>2</v>
      </c>
      <c r="Z2415" t="s">
        <v>4250</v>
      </c>
      <c r="AA2415">
        <v>0</v>
      </c>
      <c r="AB2415">
        <v>3</v>
      </c>
      <c r="AC2415">
        <v>3.972</v>
      </c>
      <c r="AD2415" t="s">
        <v>7947</v>
      </c>
      <c r="AE2415" t="s">
        <v>7949</v>
      </c>
      <c r="AG2415" t="s">
        <v>7953</v>
      </c>
      <c r="AH2415">
        <v>3</v>
      </c>
      <c r="AI2415">
        <v>0</v>
      </c>
    </row>
    <row r="2416" spans="2:35" x14ac:dyDescent="0.25">
      <c r="E2416">
        <v>10</v>
      </c>
      <c r="H2416">
        <v>5.01</v>
      </c>
      <c r="J2416" t="s">
        <v>22089</v>
      </c>
      <c r="L2416" t="s">
        <v>22149</v>
      </c>
      <c r="M2416" t="s">
        <v>22198</v>
      </c>
      <c r="N2416" t="s">
        <v>22243</v>
      </c>
      <c r="O2416" t="s">
        <v>26533</v>
      </c>
      <c r="P2416">
        <v>6</v>
      </c>
      <c r="Q2416">
        <v>3</v>
      </c>
      <c r="R2416">
        <v>1.1299999999999999</v>
      </c>
      <c r="S2416">
        <v>1.1299999999999999</v>
      </c>
      <c r="T2416">
        <v>406.44</v>
      </c>
      <c r="U2416">
        <v>128.13999999999999</v>
      </c>
      <c r="V2416">
        <v>1.19</v>
      </c>
      <c r="W2416">
        <v>9.34</v>
      </c>
      <c r="X2416">
        <v>0.84</v>
      </c>
      <c r="Y2416">
        <v>2</v>
      </c>
      <c r="Z2416" t="s">
        <v>4250</v>
      </c>
      <c r="AA2416">
        <v>0</v>
      </c>
      <c r="AB2416">
        <v>3</v>
      </c>
      <c r="AC2416">
        <v>3.8349523809523811</v>
      </c>
      <c r="AE2416" t="s">
        <v>7949</v>
      </c>
      <c r="AH2416">
        <v>0</v>
      </c>
      <c r="AI2416">
        <v>0</v>
      </c>
    </row>
    <row r="2417" spans="1:35" x14ac:dyDescent="0.25">
      <c r="E2417">
        <v>1.05</v>
      </c>
      <c r="H2417">
        <v>5.01</v>
      </c>
      <c r="J2417" t="s">
        <v>22089</v>
      </c>
      <c r="L2417" t="s">
        <v>22149</v>
      </c>
      <c r="M2417" t="s">
        <v>22198</v>
      </c>
      <c r="N2417" t="s">
        <v>22244</v>
      </c>
      <c r="O2417" t="s">
        <v>26534</v>
      </c>
      <c r="P2417">
        <v>7</v>
      </c>
      <c r="Q2417">
        <v>3</v>
      </c>
      <c r="R2417">
        <v>0.72</v>
      </c>
      <c r="S2417">
        <v>0.78</v>
      </c>
      <c r="T2417">
        <v>440.43</v>
      </c>
      <c r="U2417">
        <v>137.37</v>
      </c>
      <c r="V2417">
        <v>1.03</v>
      </c>
      <c r="W2417">
        <v>8.0500000000000007</v>
      </c>
      <c r="X2417">
        <v>0</v>
      </c>
      <c r="Y2417">
        <v>2</v>
      </c>
      <c r="Z2417" t="s">
        <v>4250</v>
      </c>
      <c r="AA2417">
        <v>0</v>
      </c>
      <c r="AB2417">
        <v>4</v>
      </c>
      <c r="AC2417">
        <v>3.592166666666667</v>
      </c>
      <c r="AE2417" t="s">
        <v>7949</v>
      </c>
      <c r="AH2417">
        <v>0</v>
      </c>
      <c r="AI2417">
        <v>0</v>
      </c>
    </row>
    <row r="2418" spans="1:35" x14ac:dyDescent="0.25">
      <c r="E2418">
        <v>3</v>
      </c>
      <c r="H2418">
        <v>5.01</v>
      </c>
      <c r="J2418" t="s">
        <v>22089</v>
      </c>
      <c r="L2418" t="s">
        <v>22149</v>
      </c>
      <c r="M2418" t="s">
        <v>22198</v>
      </c>
      <c r="N2418" t="s">
        <v>22245</v>
      </c>
      <c r="O2418" t="s">
        <v>26535</v>
      </c>
      <c r="P2418">
        <v>5</v>
      </c>
      <c r="Q2418">
        <v>3</v>
      </c>
      <c r="R2418">
        <v>1.55</v>
      </c>
      <c r="S2418">
        <v>1.55</v>
      </c>
      <c r="T2418">
        <v>405.46</v>
      </c>
      <c r="U2418">
        <v>115.25</v>
      </c>
      <c r="V2418">
        <v>1.8</v>
      </c>
      <c r="W2418">
        <v>10.67</v>
      </c>
      <c r="X2418">
        <v>2.68</v>
      </c>
      <c r="Y2418">
        <v>2</v>
      </c>
      <c r="Z2418" t="s">
        <v>4250</v>
      </c>
      <c r="AA2418">
        <v>0</v>
      </c>
      <c r="AB2418">
        <v>3</v>
      </c>
      <c r="AC2418">
        <v>4.0002857142857149</v>
      </c>
      <c r="AE2418" t="s">
        <v>7949</v>
      </c>
      <c r="AH2418">
        <v>0</v>
      </c>
      <c r="AI2418">
        <v>0</v>
      </c>
    </row>
    <row r="2419" spans="1:35" x14ac:dyDescent="0.25">
      <c r="E2419">
        <v>4.88</v>
      </c>
      <c r="H2419">
        <v>5.01</v>
      </c>
      <c r="J2419" t="s">
        <v>22089</v>
      </c>
      <c r="L2419" t="s">
        <v>22149</v>
      </c>
      <c r="M2419" t="s">
        <v>22198</v>
      </c>
      <c r="N2419" t="s">
        <v>22246</v>
      </c>
      <c r="O2419" t="s">
        <v>26536</v>
      </c>
      <c r="P2419">
        <v>5</v>
      </c>
      <c r="Q2419">
        <v>3</v>
      </c>
      <c r="R2419">
        <v>0.98</v>
      </c>
      <c r="S2419">
        <v>1.01</v>
      </c>
      <c r="T2419">
        <v>427.41</v>
      </c>
      <c r="U2419">
        <v>115.25</v>
      </c>
      <c r="V2419">
        <v>1.77</v>
      </c>
      <c r="W2419">
        <v>8.83</v>
      </c>
      <c r="X2419">
        <v>0</v>
      </c>
      <c r="Y2419">
        <v>2</v>
      </c>
      <c r="Z2419" t="s">
        <v>4250</v>
      </c>
      <c r="AA2419">
        <v>0</v>
      </c>
      <c r="AB2419">
        <v>3</v>
      </c>
      <c r="AC2419">
        <v>3.8435000000000001</v>
      </c>
      <c r="AE2419" t="s">
        <v>7949</v>
      </c>
      <c r="AH2419">
        <v>0</v>
      </c>
      <c r="AI2419">
        <v>0</v>
      </c>
    </row>
    <row r="2420" spans="1:35" x14ac:dyDescent="0.25">
      <c r="E2420">
        <v>25.6</v>
      </c>
      <c r="H2420">
        <v>5.01</v>
      </c>
      <c r="J2420" t="s">
        <v>22089</v>
      </c>
      <c r="L2420" t="s">
        <v>22149</v>
      </c>
      <c r="M2420" t="s">
        <v>22198</v>
      </c>
      <c r="N2420" t="s">
        <v>22247</v>
      </c>
      <c r="O2420" t="s">
        <v>26537</v>
      </c>
      <c r="P2420">
        <v>5</v>
      </c>
      <c r="Q2420">
        <v>2</v>
      </c>
      <c r="R2420">
        <v>1.81</v>
      </c>
      <c r="S2420">
        <v>1.81</v>
      </c>
      <c r="T2420">
        <v>360.46</v>
      </c>
      <c r="U2420">
        <v>97.05</v>
      </c>
      <c r="V2420">
        <v>2.2999999999999998</v>
      </c>
      <c r="X2420">
        <v>0</v>
      </c>
      <c r="Y2420">
        <v>2</v>
      </c>
      <c r="Z2420" t="s">
        <v>4250</v>
      </c>
      <c r="AA2420">
        <v>0</v>
      </c>
      <c r="AB2420">
        <v>2</v>
      </c>
      <c r="AC2420">
        <v>5.2617142857142856</v>
      </c>
      <c r="AE2420" t="s">
        <v>7949</v>
      </c>
      <c r="AH2420">
        <v>0</v>
      </c>
      <c r="AI2420">
        <v>0</v>
      </c>
    </row>
    <row r="2421" spans="1:35" x14ac:dyDescent="0.25">
      <c r="E2421">
        <v>46</v>
      </c>
      <c r="H2421">
        <v>5.01</v>
      </c>
      <c r="J2421" t="s">
        <v>22089</v>
      </c>
      <c r="L2421" t="s">
        <v>22149</v>
      </c>
      <c r="M2421" t="s">
        <v>22198</v>
      </c>
      <c r="N2421" t="s">
        <v>22248</v>
      </c>
      <c r="O2421" t="s">
        <v>26538</v>
      </c>
      <c r="P2421">
        <v>5</v>
      </c>
      <c r="Q2421">
        <v>2</v>
      </c>
      <c r="R2421">
        <v>2.2599999999999998</v>
      </c>
      <c r="S2421">
        <v>2.2599999999999998</v>
      </c>
      <c r="T2421">
        <v>378.45</v>
      </c>
      <c r="U2421">
        <v>97.05</v>
      </c>
      <c r="V2421">
        <v>2.44</v>
      </c>
      <c r="X2421">
        <v>0</v>
      </c>
      <c r="Y2421">
        <v>2</v>
      </c>
      <c r="Z2421" t="s">
        <v>4250</v>
      </c>
      <c r="AA2421">
        <v>0</v>
      </c>
      <c r="AB2421">
        <v>2</v>
      </c>
      <c r="AC2421">
        <v>5.0032142857142858</v>
      </c>
      <c r="AE2421" t="s">
        <v>7949</v>
      </c>
      <c r="AH2421">
        <v>0</v>
      </c>
      <c r="AI2421">
        <v>0</v>
      </c>
    </row>
    <row r="2422" spans="1:35" x14ac:dyDescent="0.25">
      <c r="E2422">
        <v>2.387</v>
      </c>
      <c r="H2422">
        <v>5.01</v>
      </c>
      <c r="J2422" t="s">
        <v>22089</v>
      </c>
      <c r="L2422" t="s">
        <v>22149</v>
      </c>
      <c r="M2422" t="s">
        <v>22198</v>
      </c>
      <c r="N2422" t="s">
        <v>22249</v>
      </c>
      <c r="O2422" t="s">
        <v>26539</v>
      </c>
      <c r="P2422">
        <v>5</v>
      </c>
      <c r="Q2422">
        <v>2</v>
      </c>
      <c r="R2422">
        <v>2.58</v>
      </c>
      <c r="S2422">
        <v>2.58</v>
      </c>
      <c r="T2422">
        <v>408.94</v>
      </c>
      <c r="U2422">
        <v>86.15</v>
      </c>
      <c r="V2422">
        <v>2.85</v>
      </c>
      <c r="X2422">
        <v>2.57</v>
      </c>
      <c r="Y2422">
        <v>2</v>
      </c>
      <c r="Z2422" t="s">
        <v>4250</v>
      </c>
      <c r="AA2422">
        <v>0</v>
      </c>
      <c r="AB2422">
        <v>2</v>
      </c>
      <c r="AC2422">
        <v>4.8604285714285709</v>
      </c>
      <c r="AE2422" t="s">
        <v>7949</v>
      </c>
      <c r="AH2422">
        <v>0</v>
      </c>
      <c r="AI2422">
        <v>0</v>
      </c>
    </row>
    <row r="2423" spans="1:35" x14ac:dyDescent="0.25">
      <c r="E2423">
        <v>1.64</v>
      </c>
      <c r="H2423">
        <v>5.01</v>
      </c>
      <c r="J2423" t="s">
        <v>22089</v>
      </c>
      <c r="L2423" t="s">
        <v>22149</v>
      </c>
      <c r="M2423" t="s">
        <v>22198</v>
      </c>
      <c r="N2423" t="s">
        <v>22250</v>
      </c>
      <c r="O2423" t="s">
        <v>26540</v>
      </c>
      <c r="P2423">
        <v>7</v>
      </c>
      <c r="Q2423">
        <v>3</v>
      </c>
      <c r="R2423">
        <v>1.64</v>
      </c>
      <c r="S2423">
        <v>1.65</v>
      </c>
      <c r="T2423">
        <v>422.44</v>
      </c>
      <c r="U2423">
        <v>137.37</v>
      </c>
      <c r="V2423">
        <v>0.89</v>
      </c>
      <c r="W2423">
        <v>8.83</v>
      </c>
      <c r="X2423">
        <v>0</v>
      </c>
      <c r="Y2423">
        <v>2</v>
      </c>
      <c r="Z2423" t="s">
        <v>4250</v>
      </c>
      <c r="AA2423">
        <v>0</v>
      </c>
      <c r="AB2423">
        <v>4</v>
      </c>
      <c r="AC2423">
        <v>3.7206666666666668</v>
      </c>
      <c r="AE2423" t="s">
        <v>7949</v>
      </c>
      <c r="AH2423">
        <v>0</v>
      </c>
      <c r="AI2423">
        <v>0</v>
      </c>
    </row>
    <row r="2424" spans="1:35" x14ac:dyDescent="0.25">
      <c r="A2424" t="s">
        <v>21965</v>
      </c>
      <c r="B2424">
        <v>2</v>
      </c>
      <c r="H2424">
        <v>4.5</v>
      </c>
      <c r="I2424" t="s">
        <v>22085</v>
      </c>
      <c r="J2424" t="s">
        <v>22090</v>
      </c>
      <c r="K2424" t="s">
        <v>19874</v>
      </c>
      <c r="M2424" t="s">
        <v>22218</v>
      </c>
      <c r="N2424" t="s">
        <v>23763</v>
      </c>
      <c r="O2424" t="s">
        <v>28043</v>
      </c>
      <c r="P2424">
        <v>6</v>
      </c>
      <c r="Q2424">
        <v>4</v>
      </c>
      <c r="R2424">
        <v>2.2000000000000002</v>
      </c>
      <c r="S2424">
        <v>2.99</v>
      </c>
      <c r="T2424">
        <v>636.71</v>
      </c>
      <c r="U2424">
        <v>110.77</v>
      </c>
      <c r="V2424">
        <v>4.7</v>
      </c>
      <c r="W2424">
        <v>13.29</v>
      </c>
      <c r="X2424">
        <v>8.09</v>
      </c>
      <c r="Y2424">
        <v>3</v>
      </c>
      <c r="Z2424" t="s">
        <v>4250</v>
      </c>
      <c r="AA2424">
        <v>1</v>
      </c>
      <c r="AB2424">
        <v>12</v>
      </c>
      <c r="AC2424">
        <v>3.162666666666667</v>
      </c>
      <c r="AE2424" t="s">
        <v>7949</v>
      </c>
      <c r="AH2424">
        <v>0</v>
      </c>
      <c r="AI2424">
        <v>0</v>
      </c>
    </row>
    <row r="2425" spans="1:35" x14ac:dyDescent="0.25">
      <c r="A2425" t="s">
        <v>21987</v>
      </c>
      <c r="B2425">
        <v>9</v>
      </c>
      <c r="H2425">
        <v>4.5</v>
      </c>
      <c r="I2425" t="s">
        <v>22085</v>
      </c>
      <c r="J2425" t="s">
        <v>22090</v>
      </c>
      <c r="K2425" t="s">
        <v>19874</v>
      </c>
      <c r="M2425" t="s">
        <v>22218</v>
      </c>
      <c r="N2425" t="s">
        <v>24253</v>
      </c>
      <c r="O2425" t="s">
        <v>28534</v>
      </c>
      <c r="P2425">
        <v>5</v>
      </c>
      <c r="Q2425">
        <v>4</v>
      </c>
      <c r="R2425">
        <v>2</v>
      </c>
      <c r="S2425">
        <v>2.82</v>
      </c>
      <c r="T2425">
        <v>586.63</v>
      </c>
      <c r="U2425">
        <v>93.7</v>
      </c>
      <c r="V2425">
        <v>4.8899999999999997</v>
      </c>
      <c r="W2425">
        <v>13.38</v>
      </c>
      <c r="X2425">
        <v>8.1199999999999992</v>
      </c>
      <c r="Y2425">
        <v>3</v>
      </c>
      <c r="Z2425" t="s">
        <v>4250</v>
      </c>
      <c r="AA2425">
        <v>1</v>
      </c>
      <c r="AB2425">
        <v>12</v>
      </c>
      <c r="AC2425">
        <v>3.8166666666666669</v>
      </c>
      <c r="AE2425" t="s">
        <v>7949</v>
      </c>
      <c r="AH2425">
        <v>0</v>
      </c>
      <c r="AI2425">
        <v>0</v>
      </c>
    </row>
    <row r="2426" spans="1:35" x14ac:dyDescent="0.25">
      <c r="A2426" t="s">
        <v>21957</v>
      </c>
      <c r="B2426">
        <v>10</v>
      </c>
      <c r="H2426">
        <v>4.5</v>
      </c>
      <c r="I2426" t="s">
        <v>22085</v>
      </c>
      <c r="J2426" t="s">
        <v>22090</v>
      </c>
      <c r="K2426" t="s">
        <v>19874</v>
      </c>
      <c r="M2426" t="s">
        <v>22218</v>
      </c>
      <c r="N2426" t="s">
        <v>23755</v>
      </c>
      <c r="O2426" t="s">
        <v>28035</v>
      </c>
      <c r="P2426">
        <v>8</v>
      </c>
      <c r="Q2426">
        <v>4</v>
      </c>
      <c r="R2426">
        <v>0.23</v>
      </c>
      <c r="S2426">
        <v>1.3</v>
      </c>
      <c r="T2426">
        <v>568.74</v>
      </c>
      <c r="U2426">
        <v>128.59</v>
      </c>
      <c r="V2426">
        <v>2.76</v>
      </c>
      <c r="W2426">
        <v>13.96</v>
      </c>
      <c r="X2426">
        <v>8.5500000000000007</v>
      </c>
      <c r="Y2426">
        <v>3</v>
      </c>
      <c r="Z2426" t="s">
        <v>4250</v>
      </c>
      <c r="AA2426">
        <v>1</v>
      </c>
      <c r="AB2426">
        <v>13</v>
      </c>
      <c r="AC2426">
        <v>2.7250000000000001</v>
      </c>
      <c r="AE2426" t="s">
        <v>7952</v>
      </c>
      <c r="AH2426">
        <v>0</v>
      </c>
      <c r="AI2426">
        <v>0</v>
      </c>
    </row>
    <row r="2427" spans="1:35" x14ac:dyDescent="0.25">
      <c r="A2427" t="s">
        <v>21988</v>
      </c>
      <c r="B2427">
        <v>49</v>
      </c>
      <c r="H2427">
        <v>4.5</v>
      </c>
      <c r="I2427" t="s">
        <v>22085</v>
      </c>
      <c r="J2427" t="s">
        <v>22090</v>
      </c>
      <c r="K2427" t="s">
        <v>19874</v>
      </c>
      <c r="M2427" t="s">
        <v>22218</v>
      </c>
      <c r="N2427" t="s">
        <v>24254</v>
      </c>
      <c r="O2427" t="s">
        <v>28535</v>
      </c>
      <c r="P2427">
        <v>5</v>
      </c>
      <c r="Q2427">
        <v>4</v>
      </c>
      <c r="R2427">
        <v>2.31</v>
      </c>
      <c r="S2427">
        <v>3.13</v>
      </c>
      <c r="T2427">
        <v>568.64</v>
      </c>
      <c r="U2427">
        <v>93.7</v>
      </c>
      <c r="V2427">
        <v>4.76</v>
      </c>
      <c r="W2427">
        <v>13.97</v>
      </c>
      <c r="X2427">
        <v>8.34</v>
      </c>
      <c r="Y2427">
        <v>3</v>
      </c>
      <c r="Z2427" t="s">
        <v>4250</v>
      </c>
      <c r="AA2427">
        <v>1</v>
      </c>
      <c r="AB2427">
        <v>12</v>
      </c>
      <c r="AC2427">
        <v>3.4866666666666668</v>
      </c>
      <c r="AE2427" t="s">
        <v>7949</v>
      </c>
      <c r="AH2427">
        <v>0</v>
      </c>
      <c r="AI2427">
        <v>0</v>
      </c>
    </row>
    <row r="2428" spans="1:35" x14ac:dyDescent="0.25">
      <c r="A2428" t="s">
        <v>21989</v>
      </c>
      <c r="B2428">
        <v>63</v>
      </c>
      <c r="H2428">
        <v>4.5</v>
      </c>
      <c r="I2428" t="s">
        <v>22085</v>
      </c>
      <c r="J2428" t="s">
        <v>22090</v>
      </c>
      <c r="K2428" t="s">
        <v>19874</v>
      </c>
      <c r="M2428" t="s">
        <v>22218</v>
      </c>
      <c r="N2428" t="s">
        <v>24255</v>
      </c>
      <c r="O2428" t="s">
        <v>28536</v>
      </c>
      <c r="P2428">
        <v>5</v>
      </c>
      <c r="Q2428">
        <v>4</v>
      </c>
      <c r="R2428">
        <v>2.21</v>
      </c>
      <c r="S2428">
        <v>3.03</v>
      </c>
      <c r="T2428">
        <v>582.66999999999996</v>
      </c>
      <c r="U2428">
        <v>93.7</v>
      </c>
      <c r="V2428">
        <v>5.0599999999999996</v>
      </c>
      <c r="W2428">
        <v>13.99</v>
      </c>
      <c r="X2428">
        <v>8.34</v>
      </c>
      <c r="Y2428">
        <v>3</v>
      </c>
      <c r="Z2428" t="s">
        <v>4250</v>
      </c>
      <c r="AA2428">
        <v>2</v>
      </c>
      <c r="AB2428">
        <v>12</v>
      </c>
      <c r="AC2428">
        <v>3.586666666666666</v>
      </c>
      <c r="AE2428" t="s">
        <v>7949</v>
      </c>
      <c r="AH2428">
        <v>0</v>
      </c>
      <c r="AI2428">
        <v>0</v>
      </c>
    </row>
    <row r="2429" spans="1:35" x14ac:dyDescent="0.25">
      <c r="A2429" t="s">
        <v>21990</v>
      </c>
      <c r="B2429">
        <v>110</v>
      </c>
      <c r="H2429">
        <v>4.5</v>
      </c>
      <c r="I2429" t="s">
        <v>22085</v>
      </c>
      <c r="J2429" t="s">
        <v>22090</v>
      </c>
      <c r="K2429" t="s">
        <v>19874</v>
      </c>
      <c r="M2429" t="s">
        <v>22218</v>
      </c>
      <c r="N2429" t="s">
        <v>24256</v>
      </c>
      <c r="O2429" t="s">
        <v>28537</v>
      </c>
      <c r="P2429">
        <v>6</v>
      </c>
      <c r="Q2429">
        <v>4</v>
      </c>
      <c r="R2429">
        <v>2.4300000000000002</v>
      </c>
      <c r="S2429">
        <v>3.21</v>
      </c>
      <c r="T2429">
        <v>598.66999999999996</v>
      </c>
      <c r="U2429">
        <v>102.93</v>
      </c>
      <c r="V2429">
        <v>4.76</v>
      </c>
      <c r="W2429">
        <v>13.88</v>
      </c>
      <c r="X2429">
        <v>8.24</v>
      </c>
      <c r="Y2429">
        <v>3</v>
      </c>
      <c r="Z2429" t="s">
        <v>4250</v>
      </c>
      <c r="AA2429">
        <v>1</v>
      </c>
      <c r="AB2429">
        <v>13</v>
      </c>
      <c r="AC2429">
        <v>3.129</v>
      </c>
      <c r="AE2429" t="s">
        <v>7949</v>
      </c>
      <c r="AH2429">
        <v>0</v>
      </c>
      <c r="AI2429">
        <v>0</v>
      </c>
    </row>
    <row r="2430" spans="1:35" x14ac:dyDescent="0.25">
      <c r="A2430" t="s">
        <v>21894</v>
      </c>
      <c r="B2430">
        <v>5</v>
      </c>
      <c r="H2430">
        <v>4.5</v>
      </c>
      <c r="I2430" t="s">
        <v>22085</v>
      </c>
      <c r="J2430" t="s">
        <v>22090</v>
      </c>
      <c r="K2430" t="s">
        <v>19874</v>
      </c>
      <c r="M2430" t="s">
        <v>22218</v>
      </c>
      <c r="N2430" t="s">
        <v>23671</v>
      </c>
      <c r="O2430" t="s">
        <v>27951</v>
      </c>
      <c r="P2430">
        <v>6</v>
      </c>
      <c r="Q2430">
        <v>4</v>
      </c>
      <c r="R2430">
        <v>2.5299999999999998</v>
      </c>
      <c r="S2430">
        <v>3.43</v>
      </c>
      <c r="T2430">
        <v>618.72</v>
      </c>
      <c r="U2430">
        <v>110.77</v>
      </c>
      <c r="V2430">
        <v>4.5599999999999996</v>
      </c>
      <c r="W2430">
        <v>13.96</v>
      </c>
      <c r="X2430">
        <v>8.31</v>
      </c>
      <c r="Y2430">
        <v>3</v>
      </c>
      <c r="Z2430" t="s">
        <v>4250</v>
      </c>
      <c r="AA2430">
        <v>1</v>
      </c>
      <c r="AB2430">
        <v>12</v>
      </c>
      <c r="AC2430">
        <v>2.6726666666666659</v>
      </c>
      <c r="AE2430" t="s">
        <v>7949</v>
      </c>
      <c r="AH2430">
        <v>0</v>
      </c>
      <c r="AI2430">
        <v>0</v>
      </c>
    </row>
    <row r="2431" spans="1:35" x14ac:dyDescent="0.25">
      <c r="A2431" t="s">
        <v>21991</v>
      </c>
      <c r="B2431">
        <v>23</v>
      </c>
      <c r="H2431">
        <v>4.5</v>
      </c>
      <c r="I2431" t="s">
        <v>22085</v>
      </c>
      <c r="J2431" t="s">
        <v>22090</v>
      </c>
      <c r="K2431" t="s">
        <v>19874</v>
      </c>
      <c r="M2431" t="s">
        <v>22218</v>
      </c>
      <c r="N2431" t="s">
        <v>24257</v>
      </c>
      <c r="O2431" t="s">
        <v>28538</v>
      </c>
      <c r="P2431">
        <v>6</v>
      </c>
      <c r="Q2431">
        <v>4</v>
      </c>
      <c r="R2431">
        <v>2.5099999999999998</v>
      </c>
      <c r="S2431">
        <v>3.32</v>
      </c>
      <c r="T2431">
        <v>632.75</v>
      </c>
      <c r="U2431">
        <v>110.77</v>
      </c>
      <c r="V2431">
        <v>4.87</v>
      </c>
      <c r="W2431">
        <v>13.98</v>
      </c>
      <c r="X2431">
        <v>8.32</v>
      </c>
      <c r="Y2431">
        <v>3</v>
      </c>
      <c r="Z2431" t="s">
        <v>4250</v>
      </c>
      <c r="AA2431">
        <v>1</v>
      </c>
      <c r="AB2431">
        <v>12</v>
      </c>
      <c r="AC2431">
        <v>2.7326666666666668</v>
      </c>
      <c r="AE2431" t="s">
        <v>7949</v>
      </c>
      <c r="AH2431">
        <v>0</v>
      </c>
      <c r="AI2431">
        <v>0</v>
      </c>
    </row>
    <row r="2432" spans="1:35" x14ac:dyDescent="0.25">
      <c r="A2432" t="s">
        <v>21992</v>
      </c>
      <c r="B2432">
        <v>18</v>
      </c>
      <c r="H2432">
        <v>4.5</v>
      </c>
      <c r="I2432" t="s">
        <v>22085</v>
      </c>
      <c r="J2432" t="s">
        <v>22090</v>
      </c>
      <c r="K2432" t="s">
        <v>19874</v>
      </c>
      <c r="M2432" t="s">
        <v>22218</v>
      </c>
      <c r="N2432" t="s">
        <v>24258</v>
      </c>
      <c r="O2432" t="s">
        <v>28539</v>
      </c>
      <c r="P2432">
        <v>7</v>
      </c>
      <c r="Q2432">
        <v>4</v>
      </c>
      <c r="R2432">
        <v>2.86</v>
      </c>
      <c r="S2432">
        <v>3.64</v>
      </c>
      <c r="T2432">
        <v>648.75</v>
      </c>
      <c r="U2432">
        <v>120</v>
      </c>
      <c r="V2432">
        <v>4.57</v>
      </c>
      <c r="W2432">
        <v>13.79</v>
      </c>
      <c r="X2432">
        <v>8.2200000000000006</v>
      </c>
      <c r="Y2432">
        <v>3</v>
      </c>
      <c r="Z2432" t="s">
        <v>4250</v>
      </c>
      <c r="AA2432">
        <v>1</v>
      </c>
      <c r="AB2432">
        <v>13</v>
      </c>
      <c r="AC2432">
        <v>2.14</v>
      </c>
      <c r="AE2432" t="s">
        <v>7949</v>
      </c>
      <c r="AH2432">
        <v>0</v>
      </c>
      <c r="AI2432">
        <v>0</v>
      </c>
    </row>
    <row r="2433" spans="1:35" x14ac:dyDescent="0.25">
      <c r="A2433" t="s">
        <v>21993</v>
      </c>
      <c r="B2433">
        <v>19</v>
      </c>
      <c r="H2433">
        <v>4.5</v>
      </c>
      <c r="I2433" t="s">
        <v>22085</v>
      </c>
      <c r="J2433" t="s">
        <v>22090</v>
      </c>
      <c r="K2433" t="s">
        <v>19874</v>
      </c>
      <c r="M2433" t="s">
        <v>22218</v>
      </c>
      <c r="N2433" t="s">
        <v>24259</v>
      </c>
      <c r="O2433" t="s">
        <v>28540</v>
      </c>
      <c r="P2433">
        <v>6</v>
      </c>
      <c r="Q2433">
        <v>3</v>
      </c>
      <c r="R2433">
        <v>1.54</v>
      </c>
      <c r="S2433">
        <v>2.34</v>
      </c>
      <c r="T2433">
        <v>593.65</v>
      </c>
      <c r="U2433">
        <v>99.49</v>
      </c>
      <c r="V2433">
        <v>4.6900000000000004</v>
      </c>
      <c r="W2433">
        <v>13.08</v>
      </c>
      <c r="X2433">
        <v>8.1300000000000008</v>
      </c>
      <c r="Y2433">
        <v>4</v>
      </c>
      <c r="Z2433" t="s">
        <v>4250</v>
      </c>
      <c r="AA2433">
        <v>1</v>
      </c>
      <c r="AB2433">
        <v>11</v>
      </c>
      <c r="AC2433">
        <v>3.785333333333333</v>
      </c>
      <c r="AE2433" t="s">
        <v>7949</v>
      </c>
      <c r="AH2433">
        <v>0</v>
      </c>
      <c r="AI2433">
        <v>0</v>
      </c>
    </row>
    <row r="2434" spans="1:35" x14ac:dyDescent="0.25">
      <c r="A2434" t="s">
        <v>21994</v>
      </c>
      <c r="B2434">
        <v>23</v>
      </c>
      <c r="H2434">
        <v>4.5</v>
      </c>
      <c r="I2434" t="s">
        <v>22085</v>
      </c>
      <c r="J2434" t="s">
        <v>22090</v>
      </c>
      <c r="K2434" t="s">
        <v>19874</v>
      </c>
      <c r="M2434" t="s">
        <v>22218</v>
      </c>
      <c r="N2434" t="s">
        <v>24260</v>
      </c>
      <c r="O2434" t="s">
        <v>28541</v>
      </c>
      <c r="P2434">
        <v>5</v>
      </c>
      <c r="Q2434">
        <v>3</v>
      </c>
      <c r="R2434">
        <v>1.81</v>
      </c>
      <c r="S2434">
        <v>2.6</v>
      </c>
      <c r="T2434">
        <v>592.66</v>
      </c>
      <c r="U2434">
        <v>86.6</v>
      </c>
      <c r="V2434">
        <v>5.3</v>
      </c>
      <c r="W2434">
        <v>13.68</v>
      </c>
      <c r="X2434">
        <v>8.2799999999999994</v>
      </c>
      <c r="Y2434">
        <v>4</v>
      </c>
      <c r="Z2434" t="s">
        <v>4250</v>
      </c>
      <c r="AA2434">
        <v>2</v>
      </c>
      <c r="AB2434">
        <v>11</v>
      </c>
      <c r="AC2434">
        <v>4.0266666666666673</v>
      </c>
      <c r="AE2434" t="s">
        <v>7949</v>
      </c>
      <c r="AH2434">
        <v>0</v>
      </c>
      <c r="AI2434">
        <v>0</v>
      </c>
    </row>
    <row r="2435" spans="1:35" x14ac:dyDescent="0.25">
      <c r="A2435" t="s">
        <v>21995</v>
      </c>
      <c r="B2435">
        <v>26</v>
      </c>
      <c r="H2435">
        <v>4.5</v>
      </c>
      <c r="I2435" t="s">
        <v>22085</v>
      </c>
      <c r="J2435" t="s">
        <v>22090</v>
      </c>
      <c r="K2435" t="s">
        <v>19874</v>
      </c>
      <c r="M2435" t="s">
        <v>22218</v>
      </c>
      <c r="N2435" t="s">
        <v>24261</v>
      </c>
      <c r="O2435" t="s">
        <v>28542</v>
      </c>
      <c r="P2435">
        <v>4</v>
      </c>
      <c r="Q2435">
        <v>4</v>
      </c>
      <c r="R2435">
        <v>2.58</v>
      </c>
      <c r="S2435">
        <v>3.38</v>
      </c>
      <c r="T2435">
        <v>592.66</v>
      </c>
      <c r="U2435">
        <v>97.46</v>
      </c>
      <c r="V2435">
        <v>5.37</v>
      </c>
      <c r="W2435">
        <v>13.97</v>
      </c>
      <c r="X2435">
        <v>8.27</v>
      </c>
      <c r="Y2435">
        <v>4</v>
      </c>
      <c r="Z2435" t="s">
        <v>4250</v>
      </c>
      <c r="AA2435">
        <v>2</v>
      </c>
      <c r="AB2435">
        <v>11</v>
      </c>
      <c r="AC2435">
        <v>3.1363333333333339</v>
      </c>
      <c r="AE2435" t="s">
        <v>7949</v>
      </c>
      <c r="AH2435">
        <v>0</v>
      </c>
      <c r="AI2435">
        <v>0</v>
      </c>
    </row>
    <row r="2436" spans="1:35" x14ac:dyDescent="0.25">
      <c r="A2436" t="s">
        <v>21996</v>
      </c>
      <c r="B2436">
        <v>28</v>
      </c>
      <c r="H2436">
        <v>4.5</v>
      </c>
      <c r="I2436" t="s">
        <v>22085</v>
      </c>
      <c r="J2436" t="s">
        <v>22090</v>
      </c>
      <c r="K2436" t="s">
        <v>19874</v>
      </c>
      <c r="M2436" t="s">
        <v>22218</v>
      </c>
      <c r="N2436" t="s">
        <v>24262</v>
      </c>
      <c r="O2436" t="s">
        <v>28543</v>
      </c>
      <c r="P2436">
        <v>6</v>
      </c>
      <c r="Q2436">
        <v>3</v>
      </c>
      <c r="R2436">
        <v>1.74</v>
      </c>
      <c r="S2436">
        <v>2.5499999999999998</v>
      </c>
      <c r="T2436">
        <v>593.65</v>
      </c>
      <c r="U2436">
        <v>99.49</v>
      </c>
      <c r="V2436">
        <v>4.6900000000000004</v>
      </c>
      <c r="W2436">
        <v>13.13</v>
      </c>
      <c r="X2436">
        <v>8.14</v>
      </c>
      <c r="Y2436">
        <v>4</v>
      </c>
      <c r="Z2436" t="s">
        <v>4250</v>
      </c>
      <c r="AA2436">
        <v>1</v>
      </c>
      <c r="AB2436">
        <v>11</v>
      </c>
      <c r="AC2436">
        <v>3.780333333333334</v>
      </c>
      <c r="AE2436" t="s">
        <v>7949</v>
      </c>
      <c r="AH2436">
        <v>0</v>
      </c>
      <c r="AI2436">
        <v>0</v>
      </c>
    </row>
    <row r="2437" spans="1:35" x14ac:dyDescent="0.25">
      <c r="A2437" t="s">
        <v>21997</v>
      </c>
      <c r="B2437">
        <v>34</v>
      </c>
      <c r="H2437">
        <v>4.5</v>
      </c>
      <c r="I2437" t="s">
        <v>22085</v>
      </c>
      <c r="J2437" t="s">
        <v>22090</v>
      </c>
      <c r="K2437" t="s">
        <v>19874</v>
      </c>
      <c r="M2437" t="s">
        <v>22218</v>
      </c>
      <c r="N2437" t="s">
        <v>24263</v>
      </c>
      <c r="O2437" t="s">
        <v>28544</v>
      </c>
      <c r="P2437">
        <v>7</v>
      </c>
      <c r="Q2437">
        <v>3</v>
      </c>
      <c r="R2437">
        <v>1.36</v>
      </c>
      <c r="S2437">
        <v>2.09</v>
      </c>
      <c r="T2437">
        <v>594.64</v>
      </c>
      <c r="U2437">
        <v>112.38</v>
      </c>
      <c r="V2437">
        <v>4.09</v>
      </c>
      <c r="W2437">
        <v>12.53</v>
      </c>
      <c r="X2437">
        <v>7.99</v>
      </c>
      <c r="Y2437">
        <v>4</v>
      </c>
      <c r="Z2437" t="s">
        <v>4250</v>
      </c>
      <c r="AA2437">
        <v>1</v>
      </c>
      <c r="AB2437">
        <v>11</v>
      </c>
      <c r="AC2437">
        <v>3.420666666666667</v>
      </c>
      <c r="AE2437" t="s">
        <v>7949</v>
      </c>
      <c r="AH2437">
        <v>0</v>
      </c>
      <c r="AI2437">
        <v>0</v>
      </c>
    </row>
    <row r="2438" spans="1:35" x14ac:dyDescent="0.25">
      <c r="A2438" t="s">
        <v>21998</v>
      </c>
      <c r="B2438">
        <v>40</v>
      </c>
      <c r="H2438">
        <v>4.5</v>
      </c>
      <c r="I2438" t="s">
        <v>22085</v>
      </c>
      <c r="J2438" t="s">
        <v>22090</v>
      </c>
      <c r="K2438" t="s">
        <v>19874</v>
      </c>
      <c r="M2438" t="s">
        <v>22218</v>
      </c>
      <c r="N2438" t="s">
        <v>24264</v>
      </c>
      <c r="O2438" t="s">
        <v>28545</v>
      </c>
      <c r="P2438">
        <v>5</v>
      </c>
      <c r="Q2438">
        <v>3</v>
      </c>
      <c r="R2438">
        <v>1.81</v>
      </c>
      <c r="S2438">
        <v>2.6</v>
      </c>
      <c r="T2438">
        <v>606.69000000000005</v>
      </c>
      <c r="U2438">
        <v>86.6</v>
      </c>
      <c r="V2438">
        <v>5.38</v>
      </c>
      <c r="W2438">
        <v>13.69</v>
      </c>
      <c r="X2438">
        <v>8.27</v>
      </c>
      <c r="Y2438">
        <v>4</v>
      </c>
      <c r="Z2438" t="s">
        <v>4250</v>
      </c>
      <c r="AA2438">
        <v>2</v>
      </c>
      <c r="AB2438">
        <v>11</v>
      </c>
      <c r="AC2438">
        <v>4.0316666666666672</v>
      </c>
      <c r="AE2438" t="s">
        <v>7949</v>
      </c>
      <c r="AH2438">
        <v>0</v>
      </c>
      <c r="AI2438">
        <v>0</v>
      </c>
    </row>
    <row r="2439" spans="1:35" x14ac:dyDescent="0.25">
      <c r="A2439" t="s">
        <v>21999</v>
      </c>
      <c r="B2439">
        <v>87</v>
      </c>
      <c r="H2439">
        <v>4.5</v>
      </c>
      <c r="I2439" t="s">
        <v>22085</v>
      </c>
      <c r="J2439" t="s">
        <v>22090</v>
      </c>
      <c r="K2439" t="s">
        <v>19874</v>
      </c>
      <c r="M2439" t="s">
        <v>22218</v>
      </c>
      <c r="N2439" t="s">
        <v>24265</v>
      </c>
      <c r="O2439" t="s">
        <v>28546</v>
      </c>
      <c r="P2439">
        <v>5</v>
      </c>
      <c r="Q2439">
        <v>3</v>
      </c>
      <c r="R2439">
        <v>2.67</v>
      </c>
      <c r="S2439">
        <v>3.49</v>
      </c>
      <c r="T2439">
        <v>593.65</v>
      </c>
      <c r="U2439">
        <v>94.81</v>
      </c>
      <c r="V2439">
        <v>5.63</v>
      </c>
      <c r="W2439">
        <v>13.46</v>
      </c>
      <c r="X2439">
        <v>8.14</v>
      </c>
      <c r="Y2439">
        <v>4</v>
      </c>
      <c r="Z2439" t="s">
        <v>4250</v>
      </c>
      <c r="AA2439">
        <v>2</v>
      </c>
      <c r="AB2439">
        <v>11</v>
      </c>
      <c r="AC2439">
        <v>3.3563333333333332</v>
      </c>
      <c r="AE2439" t="s">
        <v>7949</v>
      </c>
      <c r="AH2439">
        <v>0</v>
      </c>
      <c r="AI2439">
        <v>0</v>
      </c>
    </row>
    <row r="2440" spans="1:35" x14ac:dyDescent="0.25">
      <c r="A2440" t="s">
        <v>22000</v>
      </c>
      <c r="B2440">
        <v>210</v>
      </c>
      <c r="H2440">
        <v>4.5</v>
      </c>
      <c r="I2440" t="s">
        <v>22085</v>
      </c>
      <c r="J2440" t="s">
        <v>22090</v>
      </c>
      <c r="K2440" t="s">
        <v>19874</v>
      </c>
      <c r="M2440" t="s">
        <v>22218</v>
      </c>
      <c r="N2440" t="s">
        <v>24266</v>
      </c>
      <c r="O2440" t="s">
        <v>28547</v>
      </c>
      <c r="P2440">
        <v>5</v>
      </c>
      <c r="Q2440">
        <v>3</v>
      </c>
      <c r="R2440">
        <v>2.34</v>
      </c>
      <c r="S2440">
        <v>3.1</v>
      </c>
      <c r="T2440">
        <v>604.66999999999996</v>
      </c>
      <c r="U2440">
        <v>94.56</v>
      </c>
      <c r="V2440">
        <v>5.43</v>
      </c>
      <c r="W2440">
        <v>13.08</v>
      </c>
      <c r="X2440">
        <v>8.0299999999999994</v>
      </c>
      <c r="Y2440">
        <v>4</v>
      </c>
      <c r="Z2440" t="s">
        <v>4250</v>
      </c>
      <c r="AA2440">
        <v>2</v>
      </c>
      <c r="AB2440">
        <v>11</v>
      </c>
      <c r="AC2440">
        <v>3.779666666666667</v>
      </c>
      <c r="AE2440" t="s">
        <v>7949</v>
      </c>
      <c r="AH2440">
        <v>0</v>
      </c>
      <c r="AI2440">
        <v>0</v>
      </c>
    </row>
    <row r="2441" spans="1:35" x14ac:dyDescent="0.25">
      <c r="A2441" t="s">
        <v>22001</v>
      </c>
      <c r="B2441">
        <v>420</v>
      </c>
      <c r="H2441">
        <v>4.5</v>
      </c>
      <c r="I2441" t="s">
        <v>22085</v>
      </c>
      <c r="J2441" t="s">
        <v>22090</v>
      </c>
      <c r="K2441" t="s">
        <v>19874</v>
      </c>
      <c r="M2441" t="s">
        <v>22218</v>
      </c>
      <c r="N2441" t="s">
        <v>24267</v>
      </c>
      <c r="O2441" t="s">
        <v>28548</v>
      </c>
      <c r="P2441">
        <v>7</v>
      </c>
      <c r="Q2441">
        <v>4</v>
      </c>
      <c r="R2441">
        <v>0.47</v>
      </c>
      <c r="S2441">
        <v>1.42</v>
      </c>
      <c r="T2441">
        <v>571.67999999999995</v>
      </c>
      <c r="U2441">
        <v>128.69</v>
      </c>
      <c r="V2441">
        <v>2.98</v>
      </c>
      <c r="W2441">
        <v>11.06</v>
      </c>
      <c r="X2441">
        <v>8.3000000000000007</v>
      </c>
      <c r="Y2441">
        <v>4</v>
      </c>
      <c r="Z2441" t="s">
        <v>4250</v>
      </c>
      <c r="AA2441">
        <v>1</v>
      </c>
      <c r="AB2441">
        <v>12</v>
      </c>
      <c r="AC2441">
        <v>2.85</v>
      </c>
      <c r="AE2441" t="s">
        <v>7949</v>
      </c>
      <c r="AH2441">
        <v>0</v>
      </c>
      <c r="AI2441">
        <v>0</v>
      </c>
    </row>
    <row r="2442" spans="1:35" x14ac:dyDescent="0.25">
      <c r="A2442" t="s">
        <v>22002</v>
      </c>
      <c r="B2442">
        <v>6</v>
      </c>
      <c r="H2442">
        <v>4.5</v>
      </c>
      <c r="I2442" t="s">
        <v>22085</v>
      </c>
      <c r="J2442" t="s">
        <v>22090</v>
      </c>
      <c r="K2442" t="s">
        <v>19874</v>
      </c>
      <c r="M2442" t="s">
        <v>22218</v>
      </c>
      <c r="N2442" t="s">
        <v>24268</v>
      </c>
      <c r="O2442" t="s">
        <v>28549</v>
      </c>
      <c r="P2442">
        <v>6</v>
      </c>
      <c r="Q2442">
        <v>4</v>
      </c>
      <c r="R2442">
        <v>3.38</v>
      </c>
      <c r="S2442">
        <v>3.98</v>
      </c>
      <c r="T2442">
        <v>646.78</v>
      </c>
      <c r="U2442">
        <v>110.77</v>
      </c>
      <c r="V2442">
        <v>5.29</v>
      </c>
      <c r="W2442">
        <v>13.97</v>
      </c>
      <c r="X2442">
        <v>7.65</v>
      </c>
      <c r="Y2442">
        <v>3</v>
      </c>
      <c r="Z2442" t="s">
        <v>4250</v>
      </c>
      <c r="AA2442">
        <v>2</v>
      </c>
      <c r="AB2442">
        <v>12</v>
      </c>
      <c r="AC2442">
        <v>2.1276666666666668</v>
      </c>
      <c r="AE2442" t="s">
        <v>7949</v>
      </c>
      <c r="AH2442">
        <v>0</v>
      </c>
      <c r="AI2442">
        <v>0</v>
      </c>
    </row>
    <row r="2443" spans="1:35" x14ac:dyDescent="0.25">
      <c r="A2443" t="s">
        <v>22003</v>
      </c>
      <c r="B2443">
        <v>40</v>
      </c>
      <c r="H2443">
        <v>4.5</v>
      </c>
      <c r="I2443" t="s">
        <v>22085</v>
      </c>
      <c r="J2443" t="s">
        <v>22090</v>
      </c>
      <c r="K2443" t="s">
        <v>19874</v>
      </c>
      <c r="M2443" t="s">
        <v>22218</v>
      </c>
      <c r="N2443" t="s">
        <v>24269</v>
      </c>
      <c r="O2443" t="s">
        <v>28550</v>
      </c>
      <c r="P2443">
        <v>8</v>
      </c>
      <c r="Q2443">
        <v>4</v>
      </c>
      <c r="R2443">
        <v>1.04</v>
      </c>
      <c r="S2443">
        <v>1.36</v>
      </c>
      <c r="T2443">
        <v>576.72</v>
      </c>
      <c r="U2443">
        <v>147.44999999999999</v>
      </c>
      <c r="V2443">
        <v>2.81</v>
      </c>
      <c r="W2443">
        <v>13.91</v>
      </c>
      <c r="X2443">
        <v>7.56</v>
      </c>
      <c r="Y2443">
        <v>3</v>
      </c>
      <c r="Z2443" t="s">
        <v>4250</v>
      </c>
      <c r="AA2443">
        <v>1</v>
      </c>
      <c r="AB2443">
        <v>12</v>
      </c>
      <c r="AC2443">
        <v>3</v>
      </c>
      <c r="AE2443" t="s">
        <v>7949</v>
      </c>
      <c r="AH2443">
        <v>0</v>
      </c>
      <c r="AI2443">
        <v>0</v>
      </c>
    </row>
    <row r="2444" spans="1:35" x14ac:dyDescent="0.25">
      <c r="A2444" t="s">
        <v>21894</v>
      </c>
      <c r="B2444">
        <v>3</v>
      </c>
      <c r="J2444" t="s">
        <v>22090</v>
      </c>
      <c r="K2444" t="s">
        <v>19874</v>
      </c>
      <c r="M2444" t="s">
        <v>22218</v>
      </c>
      <c r="N2444" t="s">
        <v>23671</v>
      </c>
      <c r="O2444" t="s">
        <v>27951</v>
      </c>
      <c r="P2444">
        <v>6</v>
      </c>
      <c r="Q2444">
        <v>4</v>
      </c>
      <c r="R2444">
        <v>2.5299999999999998</v>
      </c>
      <c r="S2444">
        <v>3.43</v>
      </c>
      <c r="T2444">
        <v>618.72</v>
      </c>
      <c r="U2444">
        <v>110.77</v>
      </c>
      <c r="V2444">
        <v>4.5599999999999996</v>
      </c>
      <c r="W2444">
        <v>13.96</v>
      </c>
      <c r="X2444">
        <v>8.31</v>
      </c>
      <c r="Y2444">
        <v>3</v>
      </c>
      <c r="Z2444" t="s">
        <v>4250</v>
      </c>
      <c r="AA2444">
        <v>1</v>
      </c>
      <c r="AB2444">
        <v>12</v>
      </c>
      <c r="AC2444">
        <v>2.6726666666666659</v>
      </c>
      <c r="AE2444" t="s">
        <v>7949</v>
      </c>
      <c r="AH2444">
        <v>0</v>
      </c>
      <c r="AI2444">
        <v>0</v>
      </c>
    </row>
    <row r="2445" spans="1:35" x14ac:dyDescent="0.25">
      <c r="A2445" t="s">
        <v>21956</v>
      </c>
      <c r="B2445">
        <v>18</v>
      </c>
      <c r="J2445" t="s">
        <v>22090</v>
      </c>
      <c r="K2445" t="s">
        <v>19874</v>
      </c>
      <c r="M2445" t="s">
        <v>22218</v>
      </c>
      <c r="N2445" t="s">
        <v>23754</v>
      </c>
      <c r="O2445" t="s">
        <v>28034</v>
      </c>
      <c r="P2445">
        <v>7</v>
      </c>
      <c r="Q2445">
        <v>4</v>
      </c>
      <c r="R2445">
        <v>2.2799999999999998</v>
      </c>
      <c r="S2445">
        <v>3.14</v>
      </c>
      <c r="T2445">
        <v>606.79</v>
      </c>
      <c r="U2445">
        <v>120</v>
      </c>
      <c r="V2445">
        <v>4.04</v>
      </c>
      <c r="W2445">
        <v>13.96</v>
      </c>
      <c r="X2445">
        <v>8.14</v>
      </c>
      <c r="Y2445">
        <v>3</v>
      </c>
      <c r="Z2445" t="s">
        <v>4250</v>
      </c>
      <c r="AA2445">
        <v>1</v>
      </c>
      <c r="AB2445">
        <v>12</v>
      </c>
      <c r="AC2445">
        <v>2.72</v>
      </c>
      <c r="AE2445" t="s">
        <v>7949</v>
      </c>
      <c r="AH2445">
        <v>0</v>
      </c>
      <c r="AI2445">
        <v>0</v>
      </c>
    </row>
    <row r="2446" spans="1:35" x14ac:dyDescent="0.25">
      <c r="A2446" t="s">
        <v>21894</v>
      </c>
      <c r="B2446">
        <v>7</v>
      </c>
      <c r="H2446">
        <v>4.5</v>
      </c>
      <c r="I2446" t="s">
        <v>22085</v>
      </c>
      <c r="J2446" t="s">
        <v>22090</v>
      </c>
      <c r="K2446" t="s">
        <v>19877</v>
      </c>
      <c r="M2446" t="s">
        <v>22218</v>
      </c>
      <c r="N2446" t="s">
        <v>23671</v>
      </c>
      <c r="O2446" t="s">
        <v>27951</v>
      </c>
      <c r="P2446">
        <v>6</v>
      </c>
      <c r="Q2446">
        <v>4</v>
      </c>
      <c r="R2446">
        <v>2.5299999999999998</v>
      </c>
      <c r="S2446">
        <v>3.43</v>
      </c>
      <c r="T2446">
        <v>618.72</v>
      </c>
      <c r="U2446">
        <v>110.77</v>
      </c>
      <c r="V2446">
        <v>4.5599999999999996</v>
      </c>
      <c r="W2446">
        <v>13.96</v>
      </c>
      <c r="X2446">
        <v>8.31</v>
      </c>
      <c r="Y2446">
        <v>3</v>
      </c>
      <c r="Z2446" t="s">
        <v>4250</v>
      </c>
      <c r="AA2446">
        <v>1</v>
      </c>
      <c r="AB2446">
        <v>12</v>
      </c>
      <c r="AC2446">
        <v>2.6726666666666659</v>
      </c>
      <c r="AE2446" t="s">
        <v>7949</v>
      </c>
      <c r="AH2446">
        <v>0</v>
      </c>
      <c r="AI2446">
        <v>0</v>
      </c>
    </row>
    <row r="2447" spans="1:35" x14ac:dyDescent="0.25">
      <c r="A2447" t="s">
        <v>21895</v>
      </c>
      <c r="B2447">
        <v>2</v>
      </c>
      <c r="H2447">
        <v>4.5</v>
      </c>
      <c r="I2447" t="s">
        <v>22085</v>
      </c>
      <c r="J2447" t="s">
        <v>22090</v>
      </c>
      <c r="K2447" t="s">
        <v>19877</v>
      </c>
      <c r="M2447" t="s">
        <v>22218</v>
      </c>
      <c r="N2447" t="s">
        <v>23672</v>
      </c>
      <c r="O2447" t="s">
        <v>27952</v>
      </c>
      <c r="P2447">
        <v>6</v>
      </c>
      <c r="Q2447">
        <v>3</v>
      </c>
      <c r="R2447">
        <v>3.63</v>
      </c>
      <c r="S2447">
        <v>4.4000000000000004</v>
      </c>
      <c r="T2447">
        <v>628.72</v>
      </c>
      <c r="U2447">
        <v>103.67</v>
      </c>
      <c r="V2447">
        <v>4.49</v>
      </c>
      <c r="W2447">
        <v>13.78</v>
      </c>
      <c r="X2447">
        <v>8.26</v>
      </c>
      <c r="Y2447">
        <v>4</v>
      </c>
      <c r="Z2447" t="s">
        <v>4250</v>
      </c>
      <c r="AA2447">
        <v>1</v>
      </c>
      <c r="AB2447">
        <v>10</v>
      </c>
      <c r="AC2447">
        <v>2.0659999999999998</v>
      </c>
      <c r="AE2447" t="s">
        <v>7949</v>
      </c>
      <c r="AH2447">
        <v>0</v>
      </c>
      <c r="AI2447">
        <v>0</v>
      </c>
    </row>
    <row r="2448" spans="1:35" x14ac:dyDescent="0.25">
      <c r="A2448" t="s">
        <v>22004</v>
      </c>
      <c r="B2448">
        <v>26</v>
      </c>
      <c r="H2448">
        <v>4.5</v>
      </c>
      <c r="I2448" t="s">
        <v>22085</v>
      </c>
      <c r="J2448" t="s">
        <v>22090</v>
      </c>
      <c r="K2448" t="s">
        <v>19877</v>
      </c>
      <c r="M2448" t="s">
        <v>22218</v>
      </c>
      <c r="N2448" t="s">
        <v>24270</v>
      </c>
      <c r="O2448" t="s">
        <v>28551</v>
      </c>
    </row>
    <row r="2449" spans="1:35" x14ac:dyDescent="0.25">
      <c r="A2449" t="s">
        <v>22005</v>
      </c>
      <c r="B2449">
        <v>19</v>
      </c>
      <c r="H2449">
        <v>4.5</v>
      </c>
      <c r="I2449" t="s">
        <v>22085</v>
      </c>
      <c r="J2449" t="s">
        <v>22090</v>
      </c>
      <c r="K2449" t="s">
        <v>19877</v>
      </c>
      <c r="M2449" t="s">
        <v>22218</v>
      </c>
      <c r="N2449" t="s">
        <v>24271</v>
      </c>
      <c r="O2449" t="s">
        <v>28552</v>
      </c>
      <c r="P2449">
        <v>6</v>
      </c>
      <c r="Q2449">
        <v>4</v>
      </c>
      <c r="R2449">
        <v>2.25</v>
      </c>
      <c r="S2449">
        <v>3.02</v>
      </c>
      <c r="T2449">
        <v>618.72</v>
      </c>
      <c r="U2449">
        <v>110.77</v>
      </c>
      <c r="V2449">
        <v>4.34</v>
      </c>
      <c r="W2449">
        <v>13.97</v>
      </c>
      <c r="X2449">
        <v>8.23</v>
      </c>
      <c r="Y2449">
        <v>3</v>
      </c>
      <c r="Z2449" t="s">
        <v>4250</v>
      </c>
      <c r="AA2449">
        <v>1</v>
      </c>
      <c r="AB2449">
        <v>11</v>
      </c>
      <c r="AC2449">
        <v>3.057666666666667</v>
      </c>
      <c r="AE2449" t="s">
        <v>7949</v>
      </c>
      <c r="AH2449">
        <v>0</v>
      </c>
      <c r="AI2449">
        <v>0</v>
      </c>
    </row>
    <row r="2450" spans="1:35" x14ac:dyDescent="0.25">
      <c r="A2450" t="s">
        <v>22006</v>
      </c>
      <c r="B2450">
        <v>91</v>
      </c>
      <c r="H2450">
        <v>4.5</v>
      </c>
      <c r="I2450" t="s">
        <v>22085</v>
      </c>
      <c r="J2450" t="s">
        <v>22090</v>
      </c>
      <c r="K2450" t="s">
        <v>19877</v>
      </c>
      <c r="M2450" t="s">
        <v>22218</v>
      </c>
      <c r="N2450" t="s">
        <v>24272</v>
      </c>
      <c r="O2450" t="s">
        <v>28553</v>
      </c>
      <c r="P2450">
        <v>7</v>
      </c>
      <c r="Q2450">
        <v>4</v>
      </c>
      <c r="R2450">
        <v>-0.04</v>
      </c>
      <c r="S2450">
        <v>1.57</v>
      </c>
      <c r="T2450">
        <v>544.72</v>
      </c>
      <c r="U2450">
        <v>120</v>
      </c>
      <c r="V2450">
        <v>2.52</v>
      </c>
      <c r="W2450">
        <v>13.97</v>
      </c>
      <c r="X2450">
        <v>9.1199999999999992</v>
      </c>
      <c r="Y2450">
        <v>2</v>
      </c>
      <c r="Z2450" t="s">
        <v>4250</v>
      </c>
      <c r="AA2450">
        <v>1</v>
      </c>
      <c r="AB2450">
        <v>11</v>
      </c>
      <c r="AC2450">
        <v>2.44</v>
      </c>
      <c r="AE2450" t="s">
        <v>7952</v>
      </c>
      <c r="AH2450">
        <v>0</v>
      </c>
      <c r="AI2450">
        <v>0</v>
      </c>
    </row>
    <row r="2451" spans="1:35" x14ac:dyDescent="0.25">
      <c r="A2451" t="s">
        <v>22007</v>
      </c>
      <c r="B2451">
        <v>15</v>
      </c>
      <c r="H2451">
        <v>4.5</v>
      </c>
      <c r="I2451" t="s">
        <v>22085</v>
      </c>
      <c r="J2451" t="s">
        <v>22090</v>
      </c>
      <c r="K2451" t="s">
        <v>19877</v>
      </c>
      <c r="M2451" t="s">
        <v>22218</v>
      </c>
      <c r="N2451" t="s">
        <v>24273</v>
      </c>
      <c r="O2451" t="s">
        <v>28554</v>
      </c>
      <c r="P2451">
        <v>7</v>
      </c>
      <c r="Q2451">
        <v>3</v>
      </c>
      <c r="R2451">
        <v>1.08</v>
      </c>
      <c r="S2451">
        <v>2.54</v>
      </c>
      <c r="T2451">
        <v>554.71</v>
      </c>
      <c r="U2451">
        <v>112.9</v>
      </c>
      <c r="V2451">
        <v>2.4500000000000002</v>
      </c>
      <c r="W2451">
        <v>13.78</v>
      </c>
      <c r="X2451">
        <v>9.1300000000000008</v>
      </c>
      <c r="Y2451">
        <v>3</v>
      </c>
      <c r="Z2451" t="s">
        <v>4250</v>
      </c>
      <c r="AA2451">
        <v>1</v>
      </c>
      <c r="AB2451">
        <v>9</v>
      </c>
      <c r="AC2451">
        <v>2.8383333333333329</v>
      </c>
      <c r="AE2451" t="s">
        <v>7952</v>
      </c>
      <c r="AH2451">
        <v>0</v>
      </c>
      <c r="AI2451">
        <v>0</v>
      </c>
    </row>
    <row r="2452" spans="1:35" x14ac:dyDescent="0.25">
      <c r="A2452" t="s">
        <v>22008</v>
      </c>
      <c r="B2452">
        <v>190</v>
      </c>
      <c r="H2452">
        <v>4.5</v>
      </c>
      <c r="I2452" t="s">
        <v>22085</v>
      </c>
      <c r="J2452" t="s">
        <v>22090</v>
      </c>
      <c r="K2452" t="s">
        <v>19877</v>
      </c>
      <c r="M2452" t="s">
        <v>22218</v>
      </c>
      <c r="N2452" t="s">
        <v>24274</v>
      </c>
      <c r="O2452" t="s">
        <v>28555</v>
      </c>
      <c r="P2452">
        <v>7</v>
      </c>
      <c r="Q2452">
        <v>4</v>
      </c>
      <c r="R2452">
        <v>-0.34</v>
      </c>
      <c r="S2452">
        <v>1.1599999999999999</v>
      </c>
      <c r="T2452">
        <v>544.72</v>
      </c>
      <c r="U2452">
        <v>120</v>
      </c>
      <c r="V2452">
        <v>2.2999999999999998</v>
      </c>
      <c r="W2452">
        <v>13.98</v>
      </c>
      <c r="X2452">
        <v>9.1199999999999992</v>
      </c>
      <c r="Y2452">
        <v>2</v>
      </c>
      <c r="Z2452" t="s">
        <v>4250</v>
      </c>
      <c r="AA2452">
        <v>1</v>
      </c>
      <c r="AB2452">
        <v>10</v>
      </c>
      <c r="AC2452">
        <v>2.44</v>
      </c>
      <c r="AE2452" t="s">
        <v>7952</v>
      </c>
      <c r="AH2452">
        <v>0</v>
      </c>
      <c r="AI2452">
        <v>0</v>
      </c>
    </row>
    <row r="2453" spans="1:35" x14ac:dyDescent="0.25">
      <c r="A2453" t="s">
        <v>22009</v>
      </c>
      <c r="B2453">
        <v>7</v>
      </c>
      <c r="H2453">
        <v>4.5</v>
      </c>
      <c r="I2453" t="s">
        <v>22085</v>
      </c>
      <c r="J2453" t="s">
        <v>22090</v>
      </c>
      <c r="K2453" t="s">
        <v>19877</v>
      </c>
      <c r="M2453" t="s">
        <v>22218</v>
      </c>
      <c r="N2453" t="s">
        <v>24275</v>
      </c>
      <c r="O2453" t="s">
        <v>28556</v>
      </c>
      <c r="P2453">
        <v>6</v>
      </c>
      <c r="Q2453">
        <v>3</v>
      </c>
      <c r="R2453">
        <v>3.28</v>
      </c>
      <c r="S2453">
        <v>3.77</v>
      </c>
      <c r="T2453">
        <v>566.65</v>
      </c>
      <c r="U2453">
        <v>103.67</v>
      </c>
      <c r="V2453">
        <v>3.23</v>
      </c>
      <c r="W2453">
        <v>13.78</v>
      </c>
      <c r="X2453">
        <v>7.84</v>
      </c>
      <c r="Y2453">
        <v>3</v>
      </c>
      <c r="Z2453" t="s">
        <v>4250</v>
      </c>
      <c r="AA2453">
        <v>1</v>
      </c>
      <c r="AB2453">
        <v>10</v>
      </c>
      <c r="AC2453">
        <v>2.6859999999999999</v>
      </c>
      <c r="AE2453" t="s">
        <v>7949</v>
      </c>
      <c r="AH2453">
        <v>0</v>
      </c>
      <c r="AI2453">
        <v>0</v>
      </c>
    </row>
    <row r="2454" spans="1:35" x14ac:dyDescent="0.25">
      <c r="A2454" t="s">
        <v>22010</v>
      </c>
      <c r="B2454">
        <v>26</v>
      </c>
      <c r="H2454">
        <v>4.5</v>
      </c>
      <c r="I2454" t="s">
        <v>22085</v>
      </c>
      <c r="J2454" t="s">
        <v>22090</v>
      </c>
      <c r="K2454" t="s">
        <v>19877</v>
      </c>
      <c r="M2454" t="s">
        <v>22218</v>
      </c>
      <c r="N2454" t="s">
        <v>24276</v>
      </c>
      <c r="O2454" t="s">
        <v>28557</v>
      </c>
      <c r="P2454">
        <v>6</v>
      </c>
      <c r="Q2454">
        <v>4</v>
      </c>
      <c r="R2454">
        <v>1.88</v>
      </c>
      <c r="S2454">
        <v>2.39</v>
      </c>
      <c r="T2454">
        <v>556.65</v>
      </c>
      <c r="U2454">
        <v>110.77</v>
      </c>
      <c r="V2454">
        <v>3.07</v>
      </c>
      <c r="W2454">
        <v>13.97</v>
      </c>
      <c r="X2454">
        <v>7.84</v>
      </c>
      <c r="Y2454">
        <v>2</v>
      </c>
      <c r="Z2454" t="s">
        <v>4250</v>
      </c>
      <c r="AA2454">
        <v>1</v>
      </c>
      <c r="AB2454">
        <v>11</v>
      </c>
      <c r="AC2454">
        <v>3.307666666666667</v>
      </c>
      <c r="AE2454" t="s">
        <v>7949</v>
      </c>
      <c r="AH2454">
        <v>0</v>
      </c>
      <c r="AI2454">
        <v>0</v>
      </c>
    </row>
    <row r="2455" spans="1:35" x14ac:dyDescent="0.25">
      <c r="A2455" t="s">
        <v>21903</v>
      </c>
      <c r="B2455">
        <v>120</v>
      </c>
      <c r="H2455">
        <v>4.5</v>
      </c>
      <c r="I2455" t="s">
        <v>22085</v>
      </c>
      <c r="J2455" t="s">
        <v>22090</v>
      </c>
      <c r="K2455" t="s">
        <v>19877</v>
      </c>
      <c r="M2455" t="s">
        <v>22218</v>
      </c>
      <c r="N2455" t="s">
        <v>23680</v>
      </c>
      <c r="O2455" t="s">
        <v>27960</v>
      </c>
      <c r="P2455">
        <v>6</v>
      </c>
      <c r="Q2455">
        <v>4</v>
      </c>
      <c r="R2455">
        <v>0.76</v>
      </c>
      <c r="S2455">
        <v>1.72</v>
      </c>
      <c r="T2455">
        <v>500.67</v>
      </c>
      <c r="U2455">
        <v>110.77</v>
      </c>
      <c r="V2455">
        <v>2.5</v>
      </c>
      <c r="X2455">
        <v>8.31</v>
      </c>
      <c r="Y2455">
        <v>2</v>
      </c>
      <c r="Z2455" t="s">
        <v>4250</v>
      </c>
      <c r="AA2455">
        <v>1</v>
      </c>
      <c r="AB2455">
        <v>11</v>
      </c>
      <c r="AC2455">
        <v>3.1526666666666672</v>
      </c>
      <c r="AE2455" t="s">
        <v>7949</v>
      </c>
      <c r="AH2455">
        <v>0</v>
      </c>
      <c r="AI2455">
        <v>0</v>
      </c>
    </row>
    <row r="2456" spans="1:35" x14ac:dyDescent="0.25">
      <c r="A2456" t="s">
        <v>21902</v>
      </c>
      <c r="B2456">
        <v>20</v>
      </c>
      <c r="H2456">
        <v>4.5</v>
      </c>
      <c r="I2456" t="s">
        <v>22085</v>
      </c>
      <c r="J2456" t="s">
        <v>22090</v>
      </c>
      <c r="K2456" t="s">
        <v>19877</v>
      </c>
      <c r="M2456" t="s">
        <v>22218</v>
      </c>
      <c r="N2456" t="s">
        <v>23679</v>
      </c>
      <c r="O2456" t="s">
        <v>27959</v>
      </c>
      <c r="P2456">
        <v>6</v>
      </c>
      <c r="Q2456">
        <v>3</v>
      </c>
      <c r="R2456">
        <v>1.85</v>
      </c>
      <c r="S2456">
        <v>2.69</v>
      </c>
      <c r="T2456">
        <v>510.66</v>
      </c>
      <c r="U2456">
        <v>103.67</v>
      </c>
      <c r="V2456">
        <v>2.44</v>
      </c>
      <c r="W2456">
        <v>13.78</v>
      </c>
      <c r="X2456">
        <v>8.32</v>
      </c>
      <c r="Y2456">
        <v>3</v>
      </c>
      <c r="Z2456" t="s">
        <v>4250</v>
      </c>
      <c r="AA2456">
        <v>1</v>
      </c>
      <c r="AB2456">
        <v>9</v>
      </c>
      <c r="AC2456">
        <v>3.5510000000000002</v>
      </c>
      <c r="AE2456" t="s">
        <v>7949</v>
      </c>
      <c r="AH2456">
        <v>0</v>
      </c>
      <c r="AI2456">
        <v>0</v>
      </c>
    </row>
    <row r="2457" spans="1:35" x14ac:dyDescent="0.25">
      <c r="A2457" t="s">
        <v>22011</v>
      </c>
      <c r="B2457">
        <v>550</v>
      </c>
      <c r="H2457">
        <v>4.5</v>
      </c>
      <c r="I2457" t="s">
        <v>22085</v>
      </c>
      <c r="J2457" t="s">
        <v>22090</v>
      </c>
      <c r="K2457" t="s">
        <v>19877</v>
      </c>
      <c r="M2457" t="s">
        <v>22218</v>
      </c>
      <c r="N2457" t="s">
        <v>24277</v>
      </c>
      <c r="O2457" t="s">
        <v>28558</v>
      </c>
    </row>
    <row r="2458" spans="1:35" x14ac:dyDescent="0.25">
      <c r="A2458" t="s">
        <v>22012</v>
      </c>
      <c r="B2458">
        <v>150</v>
      </c>
      <c r="H2458">
        <v>4.5</v>
      </c>
      <c r="I2458" t="s">
        <v>22085</v>
      </c>
      <c r="J2458" t="s">
        <v>22090</v>
      </c>
      <c r="K2458" t="s">
        <v>19877</v>
      </c>
      <c r="M2458" t="s">
        <v>22218</v>
      </c>
      <c r="N2458" t="s">
        <v>24278</v>
      </c>
      <c r="O2458" t="s">
        <v>28559</v>
      </c>
      <c r="P2458">
        <v>6</v>
      </c>
      <c r="Q2458">
        <v>4</v>
      </c>
      <c r="R2458">
        <v>0.44</v>
      </c>
      <c r="S2458">
        <v>1.31</v>
      </c>
      <c r="T2458">
        <v>500.67</v>
      </c>
      <c r="U2458">
        <v>110.77</v>
      </c>
      <c r="V2458">
        <v>2.2799999999999998</v>
      </c>
      <c r="X2458">
        <v>8.31</v>
      </c>
      <c r="Y2458">
        <v>2</v>
      </c>
      <c r="Z2458" t="s">
        <v>4250</v>
      </c>
      <c r="AA2458">
        <v>1</v>
      </c>
      <c r="AB2458">
        <v>10</v>
      </c>
      <c r="AC2458">
        <v>3.1526666666666672</v>
      </c>
      <c r="AE2458" t="s">
        <v>7949</v>
      </c>
      <c r="AH2458">
        <v>0</v>
      </c>
      <c r="AI2458">
        <v>0</v>
      </c>
    </row>
    <row r="2459" spans="1:35" x14ac:dyDescent="0.25">
      <c r="A2459" t="s">
        <v>22013</v>
      </c>
      <c r="B2459">
        <v>8</v>
      </c>
      <c r="H2459">
        <v>4.5</v>
      </c>
      <c r="I2459" t="s">
        <v>22085</v>
      </c>
      <c r="J2459" t="s">
        <v>22090</v>
      </c>
      <c r="K2459" t="s">
        <v>19877</v>
      </c>
      <c r="M2459" t="s">
        <v>22218</v>
      </c>
      <c r="N2459" t="s">
        <v>24279</v>
      </c>
      <c r="O2459" t="s">
        <v>28560</v>
      </c>
      <c r="P2459">
        <v>7</v>
      </c>
      <c r="Q2459">
        <v>3</v>
      </c>
      <c r="R2459">
        <v>2.2599999999999998</v>
      </c>
      <c r="S2459">
        <v>3.27</v>
      </c>
      <c r="T2459">
        <v>576.72</v>
      </c>
      <c r="U2459">
        <v>112.9</v>
      </c>
      <c r="V2459">
        <v>3.44</v>
      </c>
      <c r="W2459">
        <v>13.63</v>
      </c>
      <c r="X2459">
        <v>8.44</v>
      </c>
      <c r="Y2459">
        <v>4</v>
      </c>
      <c r="Z2459" t="s">
        <v>4250</v>
      </c>
      <c r="AA2459">
        <v>1</v>
      </c>
      <c r="AB2459">
        <v>11</v>
      </c>
      <c r="AC2459">
        <v>2.9183333333333339</v>
      </c>
      <c r="AE2459" t="s">
        <v>7949</v>
      </c>
      <c r="AH2459">
        <v>0</v>
      </c>
      <c r="AI2459">
        <v>0</v>
      </c>
    </row>
    <row r="2460" spans="1:35" x14ac:dyDescent="0.25">
      <c r="A2460" t="s">
        <v>22014</v>
      </c>
      <c r="B2460">
        <v>2</v>
      </c>
      <c r="H2460">
        <v>4.5</v>
      </c>
      <c r="I2460" t="s">
        <v>22085</v>
      </c>
      <c r="J2460" t="s">
        <v>22090</v>
      </c>
      <c r="K2460" t="s">
        <v>19877</v>
      </c>
      <c r="M2460" t="s">
        <v>22218</v>
      </c>
      <c r="N2460" t="s">
        <v>24280</v>
      </c>
      <c r="O2460" t="s">
        <v>28561</v>
      </c>
      <c r="P2460">
        <v>7</v>
      </c>
      <c r="Q2460">
        <v>3</v>
      </c>
      <c r="R2460">
        <v>2.97</v>
      </c>
      <c r="S2460">
        <v>4</v>
      </c>
      <c r="T2460">
        <v>590.75</v>
      </c>
      <c r="U2460">
        <v>112.9</v>
      </c>
      <c r="V2460">
        <v>3.48</v>
      </c>
      <c r="W2460">
        <v>13.78</v>
      </c>
      <c r="X2460">
        <v>8.4700000000000006</v>
      </c>
      <c r="Y2460">
        <v>4</v>
      </c>
      <c r="Z2460" t="s">
        <v>4250</v>
      </c>
      <c r="AA2460">
        <v>1</v>
      </c>
      <c r="AB2460">
        <v>11</v>
      </c>
      <c r="AC2460">
        <v>2.1833333333333331</v>
      </c>
      <c r="AE2460" t="s">
        <v>7949</v>
      </c>
      <c r="AH2460">
        <v>0</v>
      </c>
      <c r="AI2460">
        <v>0</v>
      </c>
    </row>
    <row r="2461" spans="1:35" x14ac:dyDescent="0.25">
      <c r="A2461" t="s">
        <v>22015</v>
      </c>
      <c r="B2461">
        <v>23</v>
      </c>
      <c r="H2461">
        <v>4.5</v>
      </c>
      <c r="I2461" t="s">
        <v>22085</v>
      </c>
      <c r="J2461" t="s">
        <v>22090</v>
      </c>
      <c r="K2461" t="s">
        <v>19877</v>
      </c>
      <c r="M2461" t="s">
        <v>22218</v>
      </c>
      <c r="N2461" t="s">
        <v>24281</v>
      </c>
      <c r="O2461" t="s">
        <v>28562</v>
      </c>
      <c r="P2461">
        <v>6</v>
      </c>
      <c r="Q2461">
        <v>3</v>
      </c>
      <c r="R2461">
        <v>3.06</v>
      </c>
      <c r="S2461">
        <v>5.24</v>
      </c>
      <c r="T2461">
        <v>582.80999999999995</v>
      </c>
      <c r="U2461">
        <v>103.67</v>
      </c>
      <c r="V2461">
        <v>4.84</v>
      </c>
      <c r="W2461">
        <v>13.64</v>
      </c>
      <c r="X2461">
        <v>9.6999999999999993</v>
      </c>
      <c r="Y2461">
        <v>3</v>
      </c>
      <c r="Z2461" t="s">
        <v>4250</v>
      </c>
      <c r="AA2461">
        <v>1</v>
      </c>
      <c r="AB2461">
        <v>13</v>
      </c>
      <c r="AC2461">
        <v>1.331</v>
      </c>
      <c r="AE2461" t="s">
        <v>7952</v>
      </c>
      <c r="AH2461">
        <v>0</v>
      </c>
      <c r="AI2461">
        <v>0</v>
      </c>
    </row>
    <row r="2462" spans="1:35" x14ac:dyDescent="0.25">
      <c r="A2462" t="s">
        <v>21898</v>
      </c>
      <c r="B2462">
        <v>5</v>
      </c>
      <c r="H2462">
        <v>4.5</v>
      </c>
      <c r="I2462" t="s">
        <v>22085</v>
      </c>
      <c r="J2462" t="s">
        <v>22090</v>
      </c>
      <c r="K2462" t="s">
        <v>19877</v>
      </c>
      <c r="M2462" t="s">
        <v>22218</v>
      </c>
      <c r="N2462" t="s">
        <v>23675</v>
      </c>
      <c r="O2462" t="s">
        <v>27955</v>
      </c>
      <c r="P2462">
        <v>6</v>
      </c>
      <c r="Q2462">
        <v>3</v>
      </c>
      <c r="R2462">
        <v>3.79</v>
      </c>
      <c r="S2462">
        <v>5.97</v>
      </c>
      <c r="T2462">
        <v>596.84</v>
      </c>
      <c r="U2462">
        <v>103.67</v>
      </c>
      <c r="V2462">
        <v>4.88</v>
      </c>
      <c r="W2462">
        <v>13.79</v>
      </c>
      <c r="X2462">
        <v>9.69</v>
      </c>
      <c r="Y2462">
        <v>3</v>
      </c>
      <c r="Z2462" t="s">
        <v>4250</v>
      </c>
      <c r="AA2462">
        <v>1</v>
      </c>
      <c r="AB2462">
        <v>13</v>
      </c>
      <c r="AC2462">
        <v>0.97100000000000031</v>
      </c>
      <c r="AE2462" t="s">
        <v>7952</v>
      </c>
      <c r="AH2462">
        <v>0</v>
      </c>
      <c r="AI2462">
        <v>0</v>
      </c>
    </row>
    <row r="2463" spans="1:35" x14ac:dyDescent="0.25">
      <c r="A2463" t="s">
        <v>22016</v>
      </c>
      <c r="B2463">
        <v>60</v>
      </c>
      <c r="H2463">
        <v>4.5</v>
      </c>
      <c r="I2463" t="s">
        <v>22085</v>
      </c>
      <c r="J2463" t="s">
        <v>22090</v>
      </c>
      <c r="K2463" t="s">
        <v>19877</v>
      </c>
      <c r="M2463" t="s">
        <v>22218</v>
      </c>
      <c r="N2463" t="s">
        <v>24282</v>
      </c>
      <c r="O2463" t="s">
        <v>28563</v>
      </c>
      <c r="P2463">
        <v>6</v>
      </c>
      <c r="Q2463">
        <v>3</v>
      </c>
      <c r="R2463">
        <v>1.2</v>
      </c>
      <c r="S2463">
        <v>3.55</v>
      </c>
      <c r="T2463">
        <v>538.71</v>
      </c>
      <c r="U2463">
        <v>103.67</v>
      </c>
      <c r="V2463">
        <v>3.57</v>
      </c>
      <c r="W2463">
        <v>13.64</v>
      </c>
      <c r="X2463">
        <v>10.039999999999999</v>
      </c>
      <c r="Y2463">
        <v>3</v>
      </c>
      <c r="Z2463" t="s">
        <v>4250</v>
      </c>
      <c r="AA2463">
        <v>1</v>
      </c>
      <c r="AB2463">
        <v>9</v>
      </c>
      <c r="AC2463">
        <v>2.4359999999999999</v>
      </c>
      <c r="AE2463" t="s">
        <v>7952</v>
      </c>
      <c r="AH2463">
        <v>0</v>
      </c>
      <c r="AI2463">
        <v>0</v>
      </c>
    </row>
    <row r="2464" spans="1:35" x14ac:dyDescent="0.25">
      <c r="A2464" t="s">
        <v>21900</v>
      </c>
      <c r="B2464">
        <v>9</v>
      </c>
      <c r="H2464">
        <v>4.5</v>
      </c>
      <c r="I2464" t="s">
        <v>22085</v>
      </c>
      <c r="J2464" t="s">
        <v>22090</v>
      </c>
      <c r="K2464" t="s">
        <v>19877</v>
      </c>
      <c r="M2464" t="s">
        <v>22218</v>
      </c>
      <c r="N2464" t="s">
        <v>23677</v>
      </c>
      <c r="O2464" t="s">
        <v>27957</v>
      </c>
      <c r="P2464">
        <v>6</v>
      </c>
      <c r="Q2464">
        <v>3</v>
      </c>
      <c r="R2464">
        <v>1.93</v>
      </c>
      <c r="S2464">
        <v>4.28</v>
      </c>
      <c r="T2464">
        <v>552.74</v>
      </c>
      <c r="U2464">
        <v>103.67</v>
      </c>
      <c r="V2464">
        <v>3.61</v>
      </c>
      <c r="W2464">
        <v>13.78</v>
      </c>
      <c r="X2464">
        <v>10.029999999999999</v>
      </c>
      <c r="Y2464">
        <v>3</v>
      </c>
      <c r="Z2464" t="s">
        <v>4250</v>
      </c>
      <c r="AA2464">
        <v>1</v>
      </c>
      <c r="AB2464">
        <v>9</v>
      </c>
      <c r="AC2464">
        <v>2.0710000000000002</v>
      </c>
      <c r="AE2464" t="s">
        <v>7952</v>
      </c>
      <c r="AH2464">
        <v>0</v>
      </c>
      <c r="AI2464">
        <v>0</v>
      </c>
    </row>
    <row r="2465" spans="1:35" x14ac:dyDescent="0.25">
      <c r="A2465" t="s">
        <v>22017</v>
      </c>
      <c r="B2465">
        <v>91</v>
      </c>
      <c r="H2465">
        <v>4.5</v>
      </c>
      <c r="I2465" t="s">
        <v>22085</v>
      </c>
      <c r="J2465" t="s">
        <v>22090</v>
      </c>
      <c r="K2465" t="s">
        <v>19877</v>
      </c>
      <c r="M2465" t="s">
        <v>22218</v>
      </c>
      <c r="N2465" t="s">
        <v>24283</v>
      </c>
      <c r="O2465" t="s">
        <v>28564</v>
      </c>
      <c r="P2465">
        <v>6</v>
      </c>
      <c r="Q2465">
        <v>3</v>
      </c>
      <c r="R2465">
        <v>-0.23</v>
      </c>
      <c r="S2465">
        <v>1.58</v>
      </c>
      <c r="T2465">
        <v>470.6</v>
      </c>
      <c r="U2465">
        <v>103.67</v>
      </c>
      <c r="V2465">
        <v>1.86</v>
      </c>
      <c r="W2465">
        <v>13.65</v>
      </c>
      <c r="X2465">
        <v>9.06</v>
      </c>
      <c r="Y2465">
        <v>3</v>
      </c>
      <c r="Z2465" t="s">
        <v>4250</v>
      </c>
      <c r="AA2465">
        <v>0</v>
      </c>
      <c r="AB2465">
        <v>8</v>
      </c>
      <c r="AC2465">
        <v>3.391</v>
      </c>
      <c r="AE2465" t="s">
        <v>7952</v>
      </c>
      <c r="AH2465">
        <v>0</v>
      </c>
      <c r="AI2465">
        <v>0</v>
      </c>
    </row>
    <row r="2466" spans="1:35" x14ac:dyDescent="0.25">
      <c r="A2466" t="s">
        <v>21904</v>
      </c>
      <c r="B2466">
        <v>15</v>
      </c>
      <c r="H2466">
        <v>4.5</v>
      </c>
      <c r="I2466" t="s">
        <v>22085</v>
      </c>
      <c r="J2466" t="s">
        <v>22090</v>
      </c>
      <c r="K2466" t="s">
        <v>19877</v>
      </c>
      <c r="M2466" t="s">
        <v>22218</v>
      </c>
      <c r="N2466" t="s">
        <v>23681</v>
      </c>
      <c r="O2466" t="s">
        <v>27961</v>
      </c>
      <c r="P2466">
        <v>6</v>
      </c>
      <c r="Q2466">
        <v>3</v>
      </c>
      <c r="R2466">
        <v>0.48</v>
      </c>
      <c r="S2466">
        <v>2.2999999999999998</v>
      </c>
      <c r="T2466">
        <v>484.62</v>
      </c>
      <c r="U2466">
        <v>103.67</v>
      </c>
      <c r="V2466">
        <v>1.9</v>
      </c>
      <c r="W2466">
        <v>13.79</v>
      </c>
      <c r="X2466">
        <v>9.09</v>
      </c>
      <c r="Y2466">
        <v>3</v>
      </c>
      <c r="Z2466" t="s">
        <v>4250</v>
      </c>
      <c r="AA2466">
        <v>0</v>
      </c>
      <c r="AB2466">
        <v>8</v>
      </c>
      <c r="AC2466">
        <v>3.2758571428571428</v>
      </c>
      <c r="AE2466" t="s">
        <v>7952</v>
      </c>
      <c r="AH2466">
        <v>0</v>
      </c>
      <c r="AI2466">
        <v>0</v>
      </c>
    </row>
    <row r="2467" spans="1:35" x14ac:dyDescent="0.25">
      <c r="A2467" t="s">
        <v>22018</v>
      </c>
      <c r="B2467">
        <v>28</v>
      </c>
      <c r="H2467">
        <v>4.5</v>
      </c>
      <c r="I2467" t="s">
        <v>22085</v>
      </c>
      <c r="J2467" t="s">
        <v>22090</v>
      </c>
      <c r="K2467" t="s">
        <v>19877</v>
      </c>
      <c r="M2467" t="s">
        <v>22218</v>
      </c>
      <c r="N2467" t="s">
        <v>24284</v>
      </c>
      <c r="O2467" t="s">
        <v>28565</v>
      </c>
    </row>
    <row r="2468" spans="1:35" x14ac:dyDescent="0.25">
      <c r="A2468" t="s">
        <v>22019</v>
      </c>
      <c r="B2468">
        <v>490</v>
      </c>
      <c r="H2468">
        <v>4.5</v>
      </c>
      <c r="I2468" t="s">
        <v>22085</v>
      </c>
      <c r="J2468" t="s">
        <v>22090</v>
      </c>
      <c r="K2468" t="s">
        <v>19877</v>
      </c>
      <c r="M2468" t="s">
        <v>22218</v>
      </c>
      <c r="N2468" t="s">
        <v>24285</v>
      </c>
      <c r="O2468" t="s">
        <v>28566</v>
      </c>
    </row>
    <row r="2469" spans="1:35" x14ac:dyDescent="0.25">
      <c r="A2469" t="s">
        <v>22020</v>
      </c>
      <c r="B2469">
        <v>14</v>
      </c>
      <c r="H2469">
        <v>4.5</v>
      </c>
      <c r="I2469" t="s">
        <v>22085</v>
      </c>
      <c r="J2469" t="s">
        <v>22090</v>
      </c>
      <c r="K2469" t="s">
        <v>19877</v>
      </c>
      <c r="M2469" t="s">
        <v>22218</v>
      </c>
      <c r="N2469" t="s">
        <v>24286</v>
      </c>
      <c r="O2469" t="s">
        <v>28567</v>
      </c>
      <c r="P2469">
        <v>7</v>
      </c>
      <c r="Q2469">
        <v>4</v>
      </c>
      <c r="R2469">
        <v>2.2400000000000002</v>
      </c>
      <c r="S2469">
        <v>3.28</v>
      </c>
      <c r="T2469">
        <v>576.72</v>
      </c>
      <c r="U2469">
        <v>121.69</v>
      </c>
      <c r="V2469">
        <v>3.46</v>
      </c>
      <c r="W2469">
        <v>9.39</v>
      </c>
      <c r="X2469">
        <v>8.4700000000000006</v>
      </c>
      <c r="Y2469">
        <v>4</v>
      </c>
      <c r="Z2469" t="s">
        <v>4250</v>
      </c>
      <c r="AA2469">
        <v>1</v>
      </c>
      <c r="AB2469">
        <v>11</v>
      </c>
      <c r="AC2469">
        <v>2.5049999999999999</v>
      </c>
      <c r="AE2469" t="s">
        <v>7949</v>
      </c>
      <c r="AH2469">
        <v>0</v>
      </c>
      <c r="AI2469">
        <v>0</v>
      </c>
    </row>
    <row r="2470" spans="1:35" x14ac:dyDescent="0.25">
      <c r="A2470" t="s">
        <v>22021</v>
      </c>
      <c r="B2470">
        <v>5</v>
      </c>
      <c r="H2470">
        <v>4.5</v>
      </c>
      <c r="I2470" t="s">
        <v>22085</v>
      </c>
      <c r="J2470" t="s">
        <v>22090</v>
      </c>
      <c r="K2470" t="s">
        <v>19877</v>
      </c>
      <c r="M2470" t="s">
        <v>22218</v>
      </c>
      <c r="N2470" t="s">
        <v>24287</v>
      </c>
      <c r="O2470" t="s">
        <v>28568</v>
      </c>
      <c r="P2470">
        <v>7</v>
      </c>
      <c r="Q2470">
        <v>3</v>
      </c>
      <c r="R2470">
        <v>1.58</v>
      </c>
      <c r="S2470">
        <v>3.06</v>
      </c>
      <c r="T2470">
        <v>568.74</v>
      </c>
      <c r="U2470">
        <v>112.9</v>
      </c>
      <c r="V2470">
        <v>2.84</v>
      </c>
      <c r="W2470">
        <v>13.57</v>
      </c>
      <c r="X2470">
        <v>9.15</v>
      </c>
      <c r="Y2470">
        <v>3</v>
      </c>
      <c r="Z2470" t="s">
        <v>4250</v>
      </c>
      <c r="AA2470">
        <v>1</v>
      </c>
      <c r="AB2470">
        <v>10</v>
      </c>
      <c r="AC2470">
        <v>2.7983333333333329</v>
      </c>
      <c r="AE2470" t="s">
        <v>7952</v>
      </c>
      <c r="AH2470">
        <v>0</v>
      </c>
      <c r="AI2470">
        <v>0</v>
      </c>
    </row>
    <row r="2471" spans="1:35" x14ac:dyDescent="0.25">
      <c r="A2471" t="s">
        <v>22022</v>
      </c>
      <c r="B2471">
        <v>23</v>
      </c>
      <c r="H2471">
        <v>4.5</v>
      </c>
      <c r="I2471" t="s">
        <v>22085</v>
      </c>
      <c r="J2471" t="s">
        <v>22090</v>
      </c>
      <c r="K2471" t="s">
        <v>19877</v>
      </c>
      <c r="M2471" t="s">
        <v>22218</v>
      </c>
      <c r="N2471" t="s">
        <v>24288</v>
      </c>
      <c r="O2471" t="s">
        <v>28569</v>
      </c>
      <c r="P2471">
        <v>7</v>
      </c>
      <c r="Q2471">
        <v>3</v>
      </c>
      <c r="R2471">
        <v>1.93</v>
      </c>
      <c r="S2471">
        <v>3.41</v>
      </c>
      <c r="T2471">
        <v>582.77</v>
      </c>
      <c r="U2471">
        <v>112.9</v>
      </c>
      <c r="V2471">
        <v>3.23</v>
      </c>
      <c r="W2471">
        <v>13.57</v>
      </c>
      <c r="X2471">
        <v>9.15</v>
      </c>
      <c r="Y2471">
        <v>3</v>
      </c>
      <c r="Z2471" t="s">
        <v>4250</v>
      </c>
      <c r="AA2471">
        <v>1</v>
      </c>
      <c r="AB2471">
        <v>10</v>
      </c>
      <c r="AC2471">
        <v>2.6233333333333331</v>
      </c>
      <c r="AE2471" t="s">
        <v>7952</v>
      </c>
      <c r="AH2471">
        <v>0</v>
      </c>
      <c r="AI2471">
        <v>0</v>
      </c>
    </row>
    <row r="2472" spans="1:35" x14ac:dyDescent="0.25">
      <c r="A2472" t="s">
        <v>22023</v>
      </c>
      <c r="B2472">
        <v>29</v>
      </c>
      <c r="H2472">
        <v>4.5</v>
      </c>
      <c r="I2472" t="s">
        <v>22085</v>
      </c>
      <c r="J2472" t="s">
        <v>22090</v>
      </c>
      <c r="K2472" t="s">
        <v>19877</v>
      </c>
      <c r="M2472" t="s">
        <v>22218</v>
      </c>
      <c r="N2472" t="s">
        <v>24289</v>
      </c>
      <c r="O2472" t="s">
        <v>28570</v>
      </c>
      <c r="P2472">
        <v>7</v>
      </c>
      <c r="Q2472">
        <v>3</v>
      </c>
      <c r="R2472">
        <v>2.17</v>
      </c>
      <c r="S2472">
        <v>3.79</v>
      </c>
      <c r="T2472">
        <v>622.71</v>
      </c>
      <c r="U2472">
        <v>112.9</v>
      </c>
      <c r="V2472">
        <v>3.39</v>
      </c>
      <c r="W2472">
        <v>13.47</v>
      </c>
      <c r="X2472">
        <v>9.16</v>
      </c>
      <c r="Y2472">
        <v>3</v>
      </c>
      <c r="Z2472" t="s">
        <v>4250</v>
      </c>
      <c r="AA2472">
        <v>1</v>
      </c>
      <c r="AB2472">
        <v>10</v>
      </c>
      <c r="AC2472">
        <v>2.3433333333333328</v>
      </c>
      <c r="AE2472" t="s">
        <v>7952</v>
      </c>
      <c r="AH2472">
        <v>0</v>
      </c>
      <c r="AI2472">
        <v>0</v>
      </c>
    </row>
    <row r="2473" spans="1:35" x14ac:dyDescent="0.25">
      <c r="A2473" t="s">
        <v>22024</v>
      </c>
      <c r="B2473">
        <v>7</v>
      </c>
      <c r="H2473">
        <v>4.5</v>
      </c>
      <c r="I2473" t="s">
        <v>22085</v>
      </c>
      <c r="J2473" t="s">
        <v>22090</v>
      </c>
      <c r="K2473" t="s">
        <v>19877</v>
      </c>
      <c r="M2473" t="s">
        <v>22218</v>
      </c>
      <c r="N2473" t="s">
        <v>24290</v>
      </c>
      <c r="O2473" t="s">
        <v>28571</v>
      </c>
      <c r="P2473">
        <v>6</v>
      </c>
      <c r="Q2473">
        <v>3</v>
      </c>
      <c r="R2473">
        <v>2.44</v>
      </c>
      <c r="S2473">
        <v>4.79</v>
      </c>
      <c r="T2473">
        <v>566.77</v>
      </c>
      <c r="U2473">
        <v>103.67</v>
      </c>
      <c r="V2473">
        <v>4</v>
      </c>
      <c r="W2473">
        <v>13.58</v>
      </c>
      <c r="X2473">
        <v>10.050000000000001</v>
      </c>
      <c r="Y2473">
        <v>3</v>
      </c>
      <c r="Z2473" t="s">
        <v>4250</v>
      </c>
      <c r="AA2473">
        <v>1</v>
      </c>
      <c r="AB2473">
        <v>10</v>
      </c>
      <c r="AC2473">
        <v>1.5960000000000001</v>
      </c>
      <c r="AE2473" t="s">
        <v>7952</v>
      </c>
      <c r="AH2473">
        <v>0</v>
      </c>
      <c r="AI2473">
        <v>0</v>
      </c>
    </row>
    <row r="2474" spans="1:35" x14ac:dyDescent="0.25">
      <c r="A2474" t="s">
        <v>22025</v>
      </c>
      <c r="B2474">
        <v>20</v>
      </c>
      <c r="H2474">
        <v>4.5</v>
      </c>
      <c r="I2474" t="s">
        <v>22085</v>
      </c>
      <c r="J2474" t="s">
        <v>22090</v>
      </c>
      <c r="K2474" t="s">
        <v>19877</v>
      </c>
      <c r="M2474" t="s">
        <v>22218</v>
      </c>
      <c r="N2474" t="s">
        <v>24291</v>
      </c>
      <c r="O2474" t="s">
        <v>28572</v>
      </c>
      <c r="P2474">
        <v>6</v>
      </c>
      <c r="Q2474">
        <v>3</v>
      </c>
      <c r="R2474">
        <v>2.36</v>
      </c>
      <c r="S2474">
        <v>3.21</v>
      </c>
      <c r="T2474">
        <v>524.69000000000005</v>
      </c>
      <c r="U2474">
        <v>103.67</v>
      </c>
      <c r="V2474">
        <v>2.83</v>
      </c>
      <c r="W2474">
        <v>13.58</v>
      </c>
      <c r="X2474">
        <v>8.34</v>
      </c>
      <c r="Y2474">
        <v>3</v>
      </c>
      <c r="Z2474" t="s">
        <v>4250</v>
      </c>
      <c r="AA2474">
        <v>1</v>
      </c>
      <c r="AB2474">
        <v>10</v>
      </c>
      <c r="AC2474">
        <v>3.2559999999999998</v>
      </c>
      <c r="AE2474" t="s">
        <v>7949</v>
      </c>
      <c r="AH2474">
        <v>0</v>
      </c>
      <c r="AI2474">
        <v>0</v>
      </c>
    </row>
    <row r="2475" spans="1:35" x14ac:dyDescent="0.25">
      <c r="A2475" t="s">
        <v>22026</v>
      </c>
      <c r="B2475">
        <v>5</v>
      </c>
      <c r="H2475">
        <v>4.5</v>
      </c>
      <c r="I2475" t="s">
        <v>22085</v>
      </c>
      <c r="J2475" t="s">
        <v>22090</v>
      </c>
      <c r="K2475" t="s">
        <v>19878</v>
      </c>
      <c r="M2475" t="s">
        <v>22218</v>
      </c>
      <c r="N2475" t="s">
        <v>24292</v>
      </c>
      <c r="O2475" t="s">
        <v>28573</v>
      </c>
      <c r="P2475">
        <v>7</v>
      </c>
      <c r="Q2475">
        <v>3</v>
      </c>
      <c r="R2475">
        <v>0.54</v>
      </c>
      <c r="S2475">
        <v>2.0099999999999998</v>
      </c>
      <c r="T2475">
        <v>554.71</v>
      </c>
      <c r="U2475">
        <v>112.9</v>
      </c>
      <c r="V2475">
        <v>2.4500000000000002</v>
      </c>
      <c r="W2475">
        <v>13.78</v>
      </c>
      <c r="X2475">
        <v>9.1300000000000008</v>
      </c>
      <c r="Y2475">
        <v>3</v>
      </c>
      <c r="Z2475" t="s">
        <v>4250</v>
      </c>
      <c r="AA2475">
        <v>1</v>
      </c>
      <c r="AB2475">
        <v>9</v>
      </c>
      <c r="AC2475">
        <v>2.8383333333333329</v>
      </c>
      <c r="AE2475" t="s">
        <v>7952</v>
      </c>
      <c r="AH2475">
        <v>0</v>
      </c>
      <c r="AI2475">
        <v>0</v>
      </c>
    </row>
    <row r="2476" spans="1:35" x14ac:dyDescent="0.25">
      <c r="A2476" t="s">
        <v>22007</v>
      </c>
      <c r="B2476">
        <v>15</v>
      </c>
      <c r="H2476">
        <v>4.5</v>
      </c>
      <c r="I2476" t="s">
        <v>22085</v>
      </c>
      <c r="J2476" t="s">
        <v>22090</v>
      </c>
      <c r="K2476" t="s">
        <v>19878</v>
      </c>
      <c r="M2476" t="s">
        <v>22218</v>
      </c>
      <c r="N2476" t="s">
        <v>24273</v>
      </c>
      <c r="O2476" t="s">
        <v>28554</v>
      </c>
      <c r="P2476">
        <v>7</v>
      </c>
      <c r="Q2476">
        <v>3</v>
      </c>
      <c r="R2476">
        <v>1.08</v>
      </c>
      <c r="S2476">
        <v>2.54</v>
      </c>
      <c r="T2476">
        <v>554.71</v>
      </c>
      <c r="U2476">
        <v>112.9</v>
      </c>
      <c r="V2476">
        <v>2.4500000000000002</v>
      </c>
      <c r="W2476">
        <v>13.78</v>
      </c>
      <c r="X2476">
        <v>9.1300000000000008</v>
      </c>
      <c r="Y2476">
        <v>3</v>
      </c>
      <c r="Z2476" t="s">
        <v>4250</v>
      </c>
      <c r="AA2476">
        <v>1</v>
      </c>
      <c r="AB2476">
        <v>9</v>
      </c>
      <c r="AC2476">
        <v>2.8383333333333329</v>
      </c>
      <c r="AE2476" t="s">
        <v>7952</v>
      </c>
      <c r="AH2476">
        <v>0</v>
      </c>
      <c r="AI2476">
        <v>0</v>
      </c>
    </row>
    <row r="2477" spans="1:35" x14ac:dyDescent="0.25">
      <c r="A2477" t="s">
        <v>22027</v>
      </c>
      <c r="B2477">
        <v>4</v>
      </c>
      <c r="H2477">
        <v>4.5</v>
      </c>
      <c r="I2477" t="s">
        <v>22085</v>
      </c>
      <c r="J2477" t="s">
        <v>22090</v>
      </c>
      <c r="K2477" t="s">
        <v>19878</v>
      </c>
      <c r="M2477" t="s">
        <v>22218</v>
      </c>
      <c r="N2477" t="s">
        <v>24293</v>
      </c>
      <c r="O2477" t="s">
        <v>28574</v>
      </c>
      <c r="P2477">
        <v>6</v>
      </c>
      <c r="Q2477">
        <v>3</v>
      </c>
      <c r="R2477">
        <v>2.75</v>
      </c>
      <c r="S2477">
        <v>3.24</v>
      </c>
      <c r="T2477">
        <v>566.65</v>
      </c>
      <c r="U2477">
        <v>103.67</v>
      </c>
      <c r="V2477">
        <v>3.23</v>
      </c>
      <c r="W2477">
        <v>13.78</v>
      </c>
      <c r="X2477">
        <v>7.85</v>
      </c>
      <c r="Y2477">
        <v>3</v>
      </c>
      <c r="Z2477" t="s">
        <v>4250</v>
      </c>
      <c r="AA2477">
        <v>1</v>
      </c>
      <c r="AB2477">
        <v>10</v>
      </c>
      <c r="AC2477">
        <v>3.2160000000000002</v>
      </c>
      <c r="AE2477" t="s">
        <v>7949</v>
      </c>
      <c r="AH2477">
        <v>0</v>
      </c>
      <c r="AI2477">
        <v>0</v>
      </c>
    </row>
    <row r="2478" spans="1:35" x14ac:dyDescent="0.25">
      <c r="A2478" t="s">
        <v>22009</v>
      </c>
      <c r="B2478">
        <v>7</v>
      </c>
      <c r="H2478">
        <v>4.5</v>
      </c>
      <c r="I2478" t="s">
        <v>22085</v>
      </c>
      <c r="J2478" t="s">
        <v>22090</v>
      </c>
      <c r="K2478" t="s">
        <v>19878</v>
      </c>
      <c r="M2478" t="s">
        <v>22218</v>
      </c>
      <c r="N2478" t="s">
        <v>24275</v>
      </c>
      <c r="O2478" t="s">
        <v>28556</v>
      </c>
      <c r="P2478">
        <v>6</v>
      </c>
      <c r="Q2478">
        <v>3</v>
      </c>
      <c r="R2478">
        <v>3.28</v>
      </c>
      <c r="S2478">
        <v>3.77</v>
      </c>
      <c r="T2478">
        <v>566.65</v>
      </c>
      <c r="U2478">
        <v>103.67</v>
      </c>
      <c r="V2478">
        <v>3.23</v>
      </c>
      <c r="W2478">
        <v>13.78</v>
      </c>
      <c r="X2478">
        <v>7.84</v>
      </c>
      <c r="Y2478">
        <v>3</v>
      </c>
      <c r="Z2478" t="s">
        <v>4250</v>
      </c>
      <c r="AA2478">
        <v>1</v>
      </c>
      <c r="AB2478">
        <v>10</v>
      </c>
      <c r="AC2478">
        <v>2.6859999999999999</v>
      </c>
      <c r="AE2478" t="s">
        <v>7949</v>
      </c>
      <c r="AH2478">
        <v>0</v>
      </c>
      <c r="AI2478">
        <v>0</v>
      </c>
    </row>
    <row r="2479" spans="1:35" x14ac:dyDescent="0.25">
      <c r="A2479" t="s">
        <v>22028</v>
      </c>
      <c r="B2479">
        <v>10</v>
      </c>
      <c r="H2479">
        <v>4.5</v>
      </c>
      <c r="I2479" t="s">
        <v>22085</v>
      </c>
      <c r="J2479" t="s">
        <v>22090</v>
      </c>
      <c r="K2479" t="s">
        <v>19878</v>
      </c>
      <c r="M2479" t="s">
        <v>22218</v>
      </c>
      <c r="N2479" t="s">
        <v>24294</v>
      </c>
      <c r="O2479" t="s">
        <v>28575</v>
      </c>
      <c r="P2479">
        <v>6</v>
      </c>
      <c r="Q2479">
        <v>3</v>
      </c>
      <c r="R2479">
        <v>0.97</v>
      </c>
      <c r="S2479">
        <v>3.14</v>
      </c>
      <c r="T2479">
        <v>526.70000000000005</v>
      </c>
      <c r="U2479">
        <v>103.67</v>
      </c>
      <c r="V2479">
        <v>3.07</v>
      </c>
      <c r="W2479">
        <v>13.79</v>
      </c>
      <c r="X2479">
        <v>9.86</v>
      </c>
      <c r="Y2479">
        <v>3</v>
      </c>
      <c r="Z2479" t="s">
        <v>4250</v>
      </c>
      <c r="AA2479">
        <v>1</v>
      </c>
      <c r="AB2479">
        <v>10</v>
      </c>
      <c r="AC2479">
        <v>2.7109999999999999</v>
      </c>
      <c r="AE2479" t="s">
        <v>7952</v>
      </c>
      <c r="AH2479">
        <v>0</v>
      </c>
      <c r="AI2479">
        <v>0</v>
      </c>
    </row>
    <row r="2480" spans="1:35" x14ac:dyDescent="0.25">
      <c r="A2480" t="s">
        <v>22029</v>
      </c>
      <c r="B2480">
        <v>22</v>
      </c>
      <c r="H2480">
        <v>4.5</v>
      </c>
      <c r="I2480" t="s">
        <v>22085</v>
      </c>
      <c r="J2480" t="s">
        <v>22090</v>
      </c>
      <c r="K2480" t="s">
        <v>19878</v>
      </c>
      <c r="M2480" t="s">
        <v>22218</v>
      </c>
      <c r="N2480" t="s">
        <v>24295</v>
      </c>
      <c r="O2480" t="s">
        <v>28576</v>
      </c>
      <c r="P2480">
        <v>6</v>
      </c>
      <c r="Q2480">
        <v>3</v>
      </c>
      <c r="R2480">
        <v>1.51</v>
      </c>
      <c r="S2480">
        <v>3.68</v>
      </c>
      <c r="T2480">
        <v>526.70000000000005</v>
      </c>
      <c r="U2480">
        <v>103.67</v>
      </c>
      <c r="V2480">
        <v>3.07</v>
      </c>
      <c r="W2480">
        <v>13.79</v>
      </c>
      <c r="X2480">
        <v>9.86</v>
      </c>
      <c r="Y2480">
        <v>3</v>
      </c>
      <c r="Z2480" t="s">
        <v>4250</v>
      </c>
      <c r="AA2480">
        <v>1</v>
      </c>
      <c r="AB2480">
        <v>10</v>
      </c>
      <c r="AC2480">
        <v>2.4409999999999998</v>
      </c>
      <c r="AE2480" t="s">
        <v>7952</v>
      </c>
      <c r="AH2480">
        <v>0</v>
      </c>
      <c r="AI2480">
        <v>0</v>
      </c>
    </row>
    <row r="2481" spans="1:35" x14ac:dyDescent="0.25">
      <c r="A2481" t="s">
        <v>22030</v>
      </c>
      <c r="B2481">
        <v>11</v>
      </c>
      <c r="H2481">
        <v>4.5</v>
      </c>
      <c r="I2481" t="s">
        <v>22085</v>
      </c>
      <c r="J2481" t="s">
        <v>22090</v>
      </c>
      <c r="K2481" t="s">
        <v>19878</v>
      </c>
      <c r="M2481" t="s">
        <v>22218</v>
      </c>
      <c r="N2481" t="s">
        <v>24296</v>
      </c>
      <c r="O2481" t="s">
        <v>28577</v>
      </c>
      <c r="P2481">
        <v>6</v>
      </c>
      <c r="Q2481">
        <v>3</v>
      </c>
      <c r="R2481">
        <v>1.85</v>
      </c>
      <c r="S2481">
        <v>2.0299999999999998</v>
      </c>
      <c r="T2481">
        <v>508.64</v>
      </c>
      <c r="U2481">
        <v>103.67</v>
      </c>
      <c r="V2481">
        <v>1.91</v>
      </c>
      <c r="W2481">
        <v>13.76</v>
      </c>
      <c r="X2481">
        <v>7.47</v>
      </c>
      <c r="Y2481">
        <v>3</v>
      </c>
      <c r="Z2481" t="s">
        <v>4250</v>
      </c>
      <c r="AA2481">
        <v>1</v>
      </c>
      <c r="AB2481">
        <v>9</v>
      </c>
      <c r="AC2481">
        <v>3.7109999999999999</v>
      </c>
      <c r="AE2481" t="s">
        <v>7949</v>
      </c>
      <c r="AH2481">
        <v>0</v>
      </c>
      <c r="AI2481">
        <v>0</v>
      </c>
    </row>
    <row r="2482" spans="1:35" x14ac:dyDescent="0.25">
      <c r="A2482" t="s">
        <v>22031</v>
      </c>
      <c r="B2482">
        <v>73</v>
      </c>
      <c r="H2482">
        <v>4.5</v>
      </c>
      <c r="I2482" t="s">
        <v>22085</v>
      </c>
      <c r="J2482" t="s">
        <v>22090</v>
      </c>
      <c r="K2482" t="s">
        <v>19878</v>
      </c>
      <c r="M2482" t="s">
        <v>22218</v>
      </c>
      <c r="N2482" t="s">
        <v>24297</v>
      </c>
      <c r="O2482" t="s">
        <v>28578</v>
      </c>
      <c r="P2482">
        <v>6</v>
      </c>
      <c r="Q2482">
        <v>3</v>
      </c>
      <c r="R2482">
        <v>2.39</v>
      </c>
      <c r="S2482">
        <v>2.56</v>
      </c>
      <c r="T2482">
        <v>508.64</v>
      </c>
      <c r="U2482">
        <v>103.67</v>
      </c>
      <c r="V2482">
        <v>1.91</v>
      </c>
      <c r="W2482">
        <v>13.76</v>
      </c>
      <c r="X2482">
        <v>7.46</v>
      </c>
      <c r="Y2482">
        <v>3</v>
      </c>
      <c r="Z2482" t="s">
        <v>4250</v>
      </c>
      <c r="AA2482">
        <v>1</v>
      </c>
      <c r="AB2482">
        <v>9</v>
      </c>
      <c r="AC2482">
        <v>3.516</v>
      </c>
      <c r="AE2482" t="s">
        <v>7949</v>
      </c>
      <c r="AH2482">
        <v>0</v>
      </c>
      <c r="AI2482">
        <v>0</v>
      </c>
    </row>
    <row r="2483" spans="1:35" x14ac:dyDescent="0.25">
      <c r="A2483" t="s">
        <v>22032</v>
      </c>
      <c r="B2483">
        <v>23</v>
      </c>
      <c r="H2483">
        <v>4.5</v>
      </c>
      <c r="I2483" t="s">
        <v>22085</v>
      </c>
      <c r="J2483" t="s">
        <v>22090</v>
      </c>
      <c r="K2483" t="s">
        <v>19878</v>
      </c>
      <c r="M2483" t="s">
        <v>22218</v>
      </c>
      <c r="N2483" t="s">
        <v>24298</v>
      </c>
      <c r="O2483" t="s">
        <v>28579</v>
      </c>
      <c r="P2483">
        <v>6</v>
      </c>
      <c r="Q2483">
        <v>3</v>
      </c>
      <c r="R2483">
        <v>0.61</v>
      </c>
      <c r="S2483">
        <v>2.2799999999999998</v>
      </c>
      <c r="T2483">
        <v>498.65</v>
      </c>
      <c r="U2483">
        <v>103.67</v>
      </c>
      <c r="V2483">
        <v>2.29</v>
      </c>
      <c r="W2483">
        <v>13.87</v>
      </c>
      <c r="X2483">
        <v>9.32</v>
      </c>
      <c r="Y2483">
        <v>3</v>
      </c>
      <c r="Z2483" t="s">
        <v>4250</v>
      </c>
      <c r="AA2483">
        <v>0</v>
      </c>
      <c r="AB2483">
        <v>9</v>
      </c>
      <c r="AC2483">
        <v>3.0606428571428581</v>
      </c>
      <c r="AE2483" t="s">
        <v>7952</v>
      </c>
      <c r="AH2483">
        <v>0</v>
      </c>
      <c r="AI2483">
        <v>0</v>
      </c>
    </row>
    <row r="2484" spans="1:35" x14ac:dyDescent="0.25">
      <c r="A2484" t="s">
        <v>22033</v>
      </c>
      <c r="B2484">
        <v>48</v>
      </c>
      <c r="H2484">
        <v>4.5</v>
      </c>
      <c r="I2484" t="s">
        <v>22085</v>
      </c>
      <c r="J2484" t="s">
        <v>22090</v>
      </c>
      <c r="K2484" t="s">
        <v>19878</v>
      </c>
      <c r="M2484" t="s">
        <v>22218</v>
      </c>
      <c r="N2484" t="s">
        <v>24299</v>
      </c>
      <c r="O2484" t="s">
        <v>28580</v>
      </c>
      <c r="P2484">
        <v>6</v>
      </c>
      <c r="Q2484">
        <v>3</v>
      </c>
      <c r="R2484">
        <v>1.1399999999999999</v>
      </c>
      <c r="S2484">
        <v>2.81</v>
      </c>
      <c r="T2484">
        <v>498.65</v>
      </c>
      <c r="U2484">
        <v>103.67</v>
      </c>
      <c r="V2484">
        <v>2.29</v>
      </c>
      <c r="W2484">
        <v>13.87</v>
      </c>
      <c r="X2484">
        <v>9.32</v>
      </c>
      <c r="Y2484">
        <v>3</v>
      </c>
      <c r="Z2484" t="s">
        <v>4250</v>
      </c>
      <c r="AA2484">
        <v>0</v>
      </c>
      <c r="AB2484">
        <v>9</v>
      </c>
      <c r="AC2484">
        <v>3.0606428571428581</v>
      </c>
      <c r="AE2484" t="s">
        <v>7952</v>
      </c>
      <c r="AH2484">
        <v>0</v>
      </c>
      <c r="AI2484">
        <v>0</v>
      </c>
    </row>
    <row r="2485" spans="1:35" x14ac:dyDescent="0.25">
      <c r="A2485" t="s">
        <v>22034</v>
      </c>
      <c r="B2485">
        <v>9</v>
      </c>
      <c r="H2485">
        <v>4.5</v>
      </c>
      <c r="I2485" t="s">
        <v>22085</v>
      </c>
      <c r="J2485" t="s">
        <v>22090</v>
      </c>
      <c r="K2485" t="s">
        <v>19878</v>
      </c>
      <c r="M2485" t="s">
        <v>22218</v>
      </c>
      <c r="N2485" t="s">
        <v>24300</v>
      </c>
      <c r="O2485" t="s">
        <v>28581</v>
      </c>
      <c r="P2485">
        <v>6</v>
      </c>
      <c r="Q2485">
        <v>3</v>
      </c>
      <c r="R2485">
        <v>1.32</v>
      </c>
      <c r="S2485">
        <v>2.16</v>
      </c>
      <c r="T2485">
        <v>510.66</v>
      </c>
      <c r="U2485">
        <v>103.67</v>
      </c>
      <c r="V2485">
        <v>2.44</v>
      </c>
      <c r="W2485">
        <v>13.78</v>
      </c>
      <c r="X2485">
        <v>8.32</v>
      </c>
      <c r="Y2485">
        <v>3</v>
      </c>
      <c r="Z2485" t="s">
        <v>4250</v>
      </c>
      <c r="AA2485">
        <v>1</v>
      </c>
      <c r="AB2485">
        <v>9</v>
      </c>
      <c r="AC2485">
        <v>3.5510000000000002</v>
      </c>
      <c r="AE2485" t="s">
        <v>7949</v>
      </c>
      <c r="AH2485">
        <v>0</v>
      </c>
      <c r="AI2485">
        <v>0</v>
      </c>
    </row>
    <row r="2486" spans="1:35" x14ac:dyDescent="0.25">
      <c r="A2486" t="s">
        <v>21902</v>
      </c>
      <c r="B2486">
        <v>20</v>
      </c>
      <c r="H2486">
        <v>4.5</v>
      </c>
      <c r="I2486" t="s">
        <v>22085</v>
      </c>
      <c r="J2486" t="s">
        <v>22090</v>
      </c>
      <c r="K2486" t="s">
        <v>19878</v>
      </c>
      <c r="M2486" t="s">
        <v>22218</v>
      </c>
      <c r="N2486" t="s">
        <v>23679</v>
      </c>
      <c r="O2486" t="s">
        <v>27959</v>
      </c>
      <c r="P2486">
        <v>6</v>
      </c>
      <c r="Q2486">
        <v>3</v>
      </c>
      <c r="R2486">
        <v>1.85</v>
      </c>
      <c r="S2486">
        <v>2.69</v>
      </c>
      <c r="T2486">
        <v>510.66</v>
      </c>
      <c r="U2486">
        <v>103.67</v>
      </c>
      <c r="V2486">
        <v>2.44</v>
      </c>
      <c r="W2486">
        <v>13.78</v>
      </c>
      <c r="X2486">
        <v>8.32</v>
      </c>
      <c r="Y2486">
        <v>3</v>
      </c>
      <c r="Z2486" t="s">
        <v>4250</v>
      </c>
      <c r="AA2486">
        <v>1</v>
      </c>
      <c r="AB2486">
        <v>9</v>
      </c>
      <c r="AC2486">
        <v>3.5510000000000002</v>
      </c>
      <c r="AE2486" t="s">
        <v>7949</v>
      </c>
      <c r="AH2486">
        <v>0</v>
      </c>
      <c r="AI2486">
        <v>0</v>
      </c>
    </row>
    <row r="2487" spans="1:35" x14ac:dyDescent="0.25">
      <c r="A2487" t="s">
        <v>21895</v>
      </c>
      <c r="B2487">
        <v>2</v>
      </c>
      <c r="H2487">
        <v>4.5</v>
      </c>
      <c r="I2487" t="s">
        <v>22085</v>
      </c>
      <c r="J2487" t="s">
        <v>22090</v>
      </c>
      <c r="K2487" t="s">
        <v>19878</v>
      </c>
      <c r="M2487" t="s">
        <v>22218</v>
      </c>
      <c r="N2487" t="s">
        <v>23672</v>
      </c>
      <c r="O2487" t="s">
        <v>27952</v>
      </c>
      <c r="P2487">
        <v>6</v>
      </c>
      <c r="Q2487">
        <v>3</v>
      </c>
      <c r="R2487">
        <v>3.63</v>
      </c>
      <c r="S2487">
        <v>4.4000000000000004</v>
      </c>
      <c r="T2487">
        <v>628.72</v>
      </c>
      <c r="U2487">
        <v>103.67</v>
      </c>
      <c r="V2487">
        <v>4.49</v>
      </c>
      <c r="W2487">
        <v>13.78</v>
      </c>
      <c r="X2487">
        <v>8.26</v>
      </c>
      <c r="Y2487">
        <v>4</v>
      </c>
      <c r="Z2487" t="s">
        <v>4250</v>
      </c>
      <c r="AA2487">
        <v>1</v>
      </c>
      <c r="AB2487">
        <v>10</v>
      </c>
      <c r="AC2487">
        <v>2.0659999999999998</v>
      </c>
      <c r="AE2487" t="s">
        <v>7949</v>
      </c>
      <c r="AH2487">
        <v>0</v>
      </c>
      <c r="AI2487">
        <v>0</v>
      </c>
    </row>
    <row r="2488" spans="1:35" x14ac:dyDescent="0.25">
      <c r="A2488" t="s">
        <v>22035</v>
      </c>
      <c r="B2488">
        <v>8</v>
      </c>
      <c r="H2488">
        <v>4.5</v>
      </c>
      <c r="I2488" t="s">
        <v>22085</v>
      </c>
      <c r="J2488" t="s">
        <v>22090</v>
      </c>
      <c r="K2488" t="s">
        <v>19878</v>
      </c>
      <c r="M2488" t="s">
        <v>22218</v>
      </c>
      <c r="N2488" t="s">
        <v>24301</v>
      </c>
      <c r="O2488" t="s">
        <v>28582</v>
      </c>
      <c r="P2488">
        <v>7</v>
      </c>
      <c r="Q2488">
        <v>3</v>
      </c>
      <c r="R2488">
        <v>4.79</v>
      </c>
      <c r="S2488">
        <v>5.63</v>
      </c>
      <c r="T2488">
        <v>615.66999999999996</v>
      </c>
      <c r="U2488">
        <v>109.66</v>
      </c>
      <c r="V2488">
        <v>4.4400000000000004</v>
      </c>
      <c r="W2488">
        <v>13.42</v>
      </c>
      <c r="X2488">
        <v>8.1999999999999993</v>
      </c>
      <c r="Y2488">
        <v>4</v>
      </c>
      <c r="Z2488" t="s">
        <v>4250</v>
      </c>
      <c r="AA2488">
        <v>1</v>
      </c>
      <c r="AB2488">
        <v>10</v>
      </c>
      <c r="AC2488">
        <v>1.411333333333334</v>
      </c>
      <c r="AE2488" t="s">
        <v>7949</v>
      </c>
      <c r="AH2488">
        <v>0</v>
      </c>
      <c r="AI2488">
        <v>0</v>
      </c>
    </row>
    <row r="2489" spans="1:35" x14ac:dyDescent="0.25">
      <c r="A2489" t="s">
        <v>22036</v>
      </c>
      <c r="B2489">
        <v>86</v>
      </c>
      <c r="H2489">
        <v>4.5</v>
      </c>
      <c r="I2489" t="s">
        <v>22085</v>
      </c>
      <c r="J2489" t="s">
        <v>22090</v>
      </c>
      <c r="K2489" t="s">
        <v>19878</v>
      </c>
      <c r="M2489" t="s">
        <v>22218</v>
      </c>
      <c r="N2489" t="s">
        <v>24302</v>
      </c>
      <c r="O2489" t="s">
        <v>28583</v>
      </c>
    </row>
    <row r="2490" spans="1:35" x14ac:dyDescent="0.25">
      <c r="A2490" t="s">
        <v>22037</v>
      </c>
      <c r="B2490">
        <v>360</v>
      </c>
      <c r="H2490">
        <v>4.5</v>
      </c>
      <c r="I2490" t="s">
        <v>22085</v>
      </c>
      <c r="J2490" t="s">
        <v>22090</v>
      </c>
      <c r="K2490" t="s">
        <v>19878</v>
      </c>
      <c r="M2490" t="s">
        <v>22218</v>
      </c>
      <c r="N2490" t="s">
        <v>24303</v>
      </c>
      <c r="O2490" t="s">
        <v>28584</v>
      </c>
      <c r="P2490">
        <v>7</v>
      </c>
      <c r="Q2490">
        <v>3</v>
      </c>
      <c r="R2490">
        <v>3.61</v>
      </c>
      <c r="S2490">
        <v>3.79</v>
      </c>
      <c r="T2490">
        <v>495.6</v>
      </c>
      <c r="U2490">
        <v>109.66</v>
      </c>
      <c r="V2490">
        <v>1.85</v>
      </c>
      <c r="W2490">
        <v>13.41</v>
      </c>
      <c r="X2490">
        <v>7.4</v>
      </c>
      <c r="Y2490">
        <v>3</v>
      </c>
      <c r="Z2490" t="s">
        <v>4250</v>
      </c>
      <c r="AA2490">
        <v>0</v>
      </c>
      <c r="AB2490">
        <v>9</v>
      </c>
      <c r="AC2490">
        <v>2.3427619047619048</v>
      </c>
      <c r="AE2490" t="s">
        <v>7949</v>
      </c>
      <c r="AH2490">
        <v>0</v>
      </c>
      <c r="AI2490">
        <v>0</v>
      </c>
    </row>
    <row r="2491" spans="1:35" x14ac:dyDescent="0.25">
      <c r="A2491" t="s">
        <v>22038</v>
      </c>
      <c r="B2491">
        <v>250</v>
      </c>
      <c r="H2491">
        <v>4.5</v>
      </c>
      <c r="I2491" t="s">
        <v>22085</v>
      </c>
      <c r="J2491" t="s">
        <v>22090</v>
      </c>
      <c r="K2491" t="s">
        <v>19878</v>
      </c>
      <c r="M2491" t="s">
        <v>22218</v>
      </c>
      <c r="N2491" t="s">
        <v>24304</v>
      </c>
      <c r="O2491" t="s">
        <v>28585</v>
      </c>
      <c r="P2491">
        <v>7</v>
      </c>
      <c r="Q2491">
        <v>3</v>
      </c>
      <c r="R2491">
        <v>2.97</v>
      </c>
      <c r="S2491">
        <v>3.93</v>
      </c>
      <c r="T2491">
        <v>497.62</v>
      </c>
      <c r="U2491">
        <v>109.66</v>
      </c>
      <c r="V2491">
        <v>2.38</v>
      </c>
      <c r="W2491">
        <v>13.43</v>
      </c>
      <c r="X2491">
        <v>8.35</v>
      </c>
      <c r="Y2491">
        <v>3</v>
      </c>
      <c r="Z2491" t="s">
        <v>4250</v>
      </c>
      <c r="AA2491">
        <v>0</v>
      </c>
      <c r="AB2491">
        <v>9</v>
      </c>
      <c r="AC2491">
        <v>2.4033333333333329</v>
      </c>
      <c r="AE2491" t="s">
        <v>7949</v>
      </c>
      <c r="AH2491">
        <v>0</v>
      </c>
      <c r="AI2491">
        <v>0</v>
      </c>
    </row>
    <row r="2492" spans="1:35" x14ac:dyDescent="0.25">
      <c r="A2492" t="s">
        <v>22039</v>
      </c>
      <c r="B2492">
        <v>8</v>
      </c>
      <c r="H2492">
        <v>4.5</v>
      </c>
      <c r="I2492" t="s">
        <v>22085</v>
      </c>
      <c r="J2492" t="s">
        <v>22090</v>
      </c>
      <c r="K2492" t="s">
        <v>19878</v>
      </c>
      <c r="M2492" t="s">
        <v>22218</v>
      </c>
      <c r="N2492" t="s">
        <v>24305</v>
      </c>
      <c r="O2492" t="s">
        <v>28586</v>
      </c>
      <c r="P2492">
        <v>6</v>
      </c>
      <c r="Q2492">
        <v>3</v>
      </c>
      <c r="R2492">
        <v>0.8</v>
      </c>
      <c r="S2492">
        <v>2.79</v>
      </c>
      <c r="T2492">
        <v>512.67999999999995</v>
      </c>
      <c r="U2492">
        <v>103.67</v>
      </c>
      <c r="V2492">
        <v>2.68</v>
      </c>
      <c r="W2492">
        <v>13.79</v>
      </c>
      <c r="X2492">
        <v>9.5500000000000007</v>
      </c>
      <c r="Y2492">
        <v>3</v>
      </c>
      <c r="Z2492" t="s">
        <v>4250</v>
      </c>
      <c r="AA2492">
        <v>1</v>
      </c>
      <c r="AB2492">
        <v>10</v>
      </c>
      <c r="AC2492">
        <v>2.9359999999999999</v>
      </c>
      <c r="AE2492" t="s">
        <v>7952</v>
      </c>
      <c r="AH2492">
        <v>0</v>
      </c>
      <c r="AI2492">
        <v>0</v>
      </c>
    </row>
    <row r="2493" spans="1:35" x14ac:dyDescent="0.25">
      <c r="A2493" t="s">
        <v>22040</v>
      </c>
      <c r="B2493">
        <v>50</v>
      </c>
      <c r="H2493">
        <v>4.5</v>
      </c>
      <c r="I2493" t="s">
        <v>22085</v>
      </c>
      <c r="J2493" t="s">
        <v>22090</v>
      </c>
      <c r="K2493" t="s">
        <v>19878</v>
      </c>
      <c r="M2493" t="s">
        <v>22218</v>
      </c>
      <c r="N2493" t="s">
        <v>24306</v>
      </c>
      <c r="O2493" t="s">
        <v>28587</v>
      </c>
      <c r="P2493">
        <v>6</v>
      </c>
      <c r="Q2493">
        <v>3</v>
      </c>
      <c r="R2493">
        <v>2.0699999999999998</v>
      </c>
      <c r="S2493">
        <v>2.5499999999999998</v>
      </c>
      <c r="T2493">
        <v>516.64</v>
      </c>
      <c r="U2493">
        <v>103.67</v>
      </c>
      <c r="V2493">
        <v>2.2400000000000002</v>
      </c>
      <c r="W2493">
        <v>13.77</v>
      </c>
      <c r="X2493">
        <v>8.1</v>
      </c>
      <c r="Y2493">
        <v>3</v>
      </c>
      <c r="Z2493" t="s">
        <v>4250</v>
      </c>
      <c r="AA2493">
        <v>1</v>
      </c>
      <c r="AB2493">
        <v>10</v>
      </c>
      <c r="AC2493">
        <v>3.6259999999999999</v>
      </c>
      <c r="AE2493" t="s">
        <v>7949</v>
      </c>
      <c r="AH2493">
        <v>0</v>
      </c>
      <c r="AI2493">
        <v>0</v>
      </c>
    </row>
    <row r="2494" spans="1:35" x14ac:dyDescent="0.25">
      <c r="A2494" t="s">
        <v>22041</v>
      </c>
      <c r="B2494">
        <v>40</v>
      </c>
      <c r="H2494">
        <v>4.5</v>
      </c>
      <c r="I2494" t="s">
        <v>22085</v>
      </c>
      <c r="J2494" t="s">
        <v>22090</v>
      </c>
      <c r="K2494" t="s">
        <v>19878</v>
      </c>
      <c r="M2494" t="s">
        <v>22218</v>
      </c>
      <c r="N2494" t="s">
        <v>24307</v>
      </c>
      <c r="O2494" t="s">
        <v>28588</v>
      </c>
      <c r="P2494">
        <v>6</v>
      </c>
      <c r="Q2494">
        <v>3</v>
      </c>
      <c r="R2494">
        <v>1.54</v>
      </c>
      <c r="S2494">
        <v>2.02</v>
      </c>
      <c r="T2494">
        <v>516.64</v>
      </c>
      <c r="U2494">
        <v>103.67</v>
      </c>
      <c r="V2494">
        <v>2.2400000000000002</v>
      </c>
      <c r="W2494">
        <v>13.77</v>
      </c>
      <c r="X2494">
        <v>8.11</v>
      </c>
      <c r="Y2494">
        <v>3</v>
      </c>
      <c r="Z2494" t="s">
        <v>4250</v>
      </c>
      <c r="AA2494">
        <v>1</v>
      </c>
      <c r="AB2494">
        <v>10</v>
      </c>
      <c r="AC2494">
        <v>3.656000000000001</v>
      </c>
      <c r="AE2494" t="s">
        <v>7949</v>
      </c>
      <c r="AH2494">
        <v>0</v>
      </c>
      <c r="AI2494">
        <v>0</v>
      </c>
    </row>
    <row r="2495" spans="1:35" x14ac:dyDescent="0.25">
      <c r="A2495" t="s">
        <v>22042</v>
      </c>
      <c r="B2495">
        <v>20</v>
      </c>
      <c r="H2495">
        <v>4.5</v>
      </c>
      <c r="I2495" t="s">
        <v>22085</v>
      </c>
      <c r="J2495" t="s">
        <v>22090</v>
      </c>
      <c r="K2495" t="s">
        <v>19878</v>
      </c>
      <c r="M2495" t="s">
        <v>22218</v>
      </c>
      <c r="N2495" t="s">
        <v>24308</v>
      </c>
      <c r="O2495" t="s">
        <v>28589</v>
      </c>
      <c r="P2495">
        <v>6</v>
      </c>
      <c r="Q2495">
        <v>3</v>
      </c>
      <c r="R2495">
        <v>1.96</v>
      </c>
      <c r="S2495">
        <v>2.02</v>
      </c>
      <c r="T2495">
        <v>534.63</v>
      </c>
      <c r="U2495">
        <v>103.67</v>
      </c>
      <c r="V2495">
        <v>2.54</v>
      </c>
      <c r="W2495">
        <v>13.76</v>
      </c>
      <c r="X2495">
        <v>7.3</v>
      </c>
      <c r="Y2495">
        <v>3</v>
      </c>
      <c r="Z2495" t="s">
        <v>4250</v>
      </c>
      <c r="AA2495">
        <v>1</v>
      </c>
      <c r="AB2495">
        <v>10</v>
      </c>
      <c r="AC2495">
        <v>3.7109999999999999</v>
      </c>
      <c r="AE2495" t="s">
        <v>7949</v>
      </c>
      <c r="AH2495">
        <v>0</v>
      </c>
      <c r="AI2495">
        <v>0</v>
      </c>
    </row>
    <row r="2496" spans="1:35" x14ac:dyDescent="0.25">
      <c r="A2496" t="s">
        <v>22043</v>
      </c>
      <c r="B2496">
        <v>32</v>
      </c>
      <c r="H2496">
        <v>4.5</v>
      </c>
      <c r="I2496" t="s">
        <v>22085</v>
      </c>
      <c r="J2496" t="s">
        <v>22090</v>
      </c>
      <c r="K2496" t="s">
        <v>19878</v>
      </c>
      <c r="M2496" t="s">
        <v>22218</v>
      </c>
      <c r="N2496" t="s">
        <v>24309</v>
      </c>
      <c r="O2496" t="s">
        <v>28590</v>
      </c>
      <c r="P2496">
        <v>6</v>
      </c>
      <c r="Q2496">
        <v>3</v>
      </c>
      <c r="R2496">
        <v>3.78</v>
      </c>
      <c r="S2496">
        <v>3.79</v>
      </c>
      <c r="T2496">
        <v>602.63</v>
      </c>
      <c r="U2496">
        <v>103.67</v>
      </c>
      <c r="V2496">
        <v>3.47</v>
      </c>
      <c r="W2496">
        <v>13.76</v>
      </c>
      <c r="X2496">
        <v>6.84</v>
      </c>
      <c r="Y2496">
        <v>3</v>
      </c>
      <c r="Z2496" t="s">
        <v>4250</v>
      </c>
      <c r="AA2496">
        <v>1</v>
      </c>
      <c r="AB2496">
        <v>10</v>
      </c>
      <c r="AC2496">
        <v>2.4260000000000002</v>
      </c>
      <c r="AE2496" t="s">
        <v>7949</v>
      </c>
      <c r="AH2496">
        <v>0</v>
      </c>
      <c r="AI2496">
        <v>0</v>
      </c>
    </row>
    <row r="2497" spans="1:35" x14ac:dyDescent="0.25">
      <c r="A2497" t="s">
        <v>22044</v>
      </c>
      <c r="B2497">
        <v>79</v>
      </c>
      <c r="H2497">
        <v>4.5</v>
      </c>
      <c r="I2497" t="s">
        <v>22085</v>
      </c>
      <c r="J2497" t="s">
        <v>22090</v>
      </c>
      <c r="K2497" t="s">
        <v>19878</v>
      </c>
      <c r="M2497" t="s">
        <v>22218</v>
      </c>
      <c r="N2497" t="s">
        <v>24310</v>
      </c>
      <c r="O2497" t="s">
        <v>28591</v>
      </c>
      <c r="P2497">
        <v>6</v>
      </c>
      <c r="Q2497">
        <v>3</v>
      </c>
      <c r="R2497">
        <v>2.52</v>
      </c>
      <c r="S2497">
        <v>2.52</v>
      </c>
      <c r="T2497">
        <v>552.62</v>
      </c>
      <c r="U2497">
        <v>103.67</v>
      </c>
      <c r="V2497">
        <v>2.84</v>
      </c>
      <c r="W2497">
        <v>13.67</v>
      </c>
      <c r="X2497">
        <v>6.85</v>
      </c>
      <c r="Y2497">
        <v>3</v>
      </c>
      <c r="Z2497" t="s">
        <v>4250</v>
      </c>
      <c r="AA2497">
        <v>1</v>
      </c>
      <c r="AB2497">
        <v>9</v>
      </c>
      <c r="AC2497">
        <v>3.451000000000001</v>
      </c>
      <c r="AE2497" t="s">
        <v>7949</v>
      </c>
      <c r="AH2497">
        <v>0</v>
      </c>
      <c r="AI2497">
        <v>0</v>
      </c>
    </row>
    <row r="2498" spans="1:35" x14ac:dyDescent="0.25">
      <c r="A2498" t="s">
        <v>22045</v>
      </c>
      <c r="B2498">
        <v>5</v>
      </c>
      <c r="H2498">
        <v>4.5</v>
      </c>
      <c r="I2498" t="s">
        <v>22085</v>
      </c>
      <c r="J2498" t="s">
        <v>22090</v>
      </c>
      <c r="K2498" t="s">
        <v>19878</v>
      </c>
      <c r="M2498" t="s">
        <v>22218</v>
      </c>
      <c r="N2498" t="s">
        <v>24311</v>
      </c>
      <c r="O2498" t="s">
        <v>28592</v>
      </c>
      <c r="P2498">
        <v>6</v>
      </c>
      <c r="Q2498">
        <v>3</v>
      </c>
      <c r="R2498">
        <v>3.93</v>
      </c>
      <c r="S2498">
        <v>3.93</v>
      </c>
      <c r="T2498">
        <v>546.69000000000005</v>
      </c>
      <c r="U2498">
        <v>103.67</v>
      </c>
      <c r="V2498">
        <v>3.8</v>
      </c>
      <c r="W2498">
        <v>13.64</v>
      </c>
      <c r="X2498">
        <v>4.09</v>
      </c>
      <c r="Y2498">
        <v>4</v>
      </c>
      <c r="Z2498" t="s">
        <v>4250</v>
      </c>
      <c r="AA2498">
        <v>1</v>
      </c>
      <c r="AB2498">
        <v>9</v>
      </c>
      <c r="AC2498">
        <v>2.2810000000000001</v>
      </c>
      <c r="AE2498" t="s">
        <v>7949</v>
      </c>
      <c r="AH2498">
        <v>0</v>
      </c>
      <c r="AI2498">
        <v>0</v>
      </c>
    </row>
    <row r="2499" spans="1:35" x14ac:dyDescent="0.25">
      <c r="B2499">
        <v>13.4</v>
      </c>
      <c r="H2499">
        <v>4.2</v>
      </c>
      <c r="J2499" t="s">
        <v>22089</v>
      </c>
      <c r="L2499" t="s">
        <v>22150</v>
      </c>
      <c r="M2499" t="s">
        <v>22215</v>
      </c>
      <c r="N2499" t="s">
        <v>24312</v>
      </c>
      <c r="O2499" t="s">
        <v>28593</v>
      </c>
      <c r="P2499">
        <v>7</v>
      </c>
      <c r="Q2499">
        <v>1</v>
      </c>
      <c r="R2499">
        <v>0.02</v>
      </c>
      <c r="S2499">
        <v>0.02</v>
      </c>
      <c r="T2499">
        <v>387.4</v>
      </c>
      <c r="U2499">
        <v>102.93</v>
      </c>
      <c r="V2499">
        <v>2.29</v>
      </c>
      <c r="X2499">
        <v>2.62</v>
      </c>
      <c r="Y2499">
        <v>3</v>
      </c>
      <c r="Z2499" t="s">
        <v>4250</v>
      </c>
      <c r="AA2499">
        <v>0</v>
      </c>
      <c r="AB2499">
        <v>2</v>
      </c>
      <c r="AC2499">
        <v>5.2066190476190473</v>
      </c>
      <c r="AE2499" t="s">
        <v>7949</v>
      </c>
      <c r="AH2499">
        <v>0</v>
      </c>
      <c r="AI2499">
        <v>0</v>
      </c>
    </row>
    <row r="2500" spans="1:35" x14ac:dyDescent="0.25">
      <c r="B2500">
        <v>0.9</v>
      </c>
      <c r="H2500">
        <v>4.2</v>
      </c>
      <c r="J2500" t="s">
        <v>22089</v>
      </c>
      <c r="L2500" t="s">
        <v>22150</v>
      </c>
      <c r="M2500" t="s">
        <v>22215</v>
      </c>
      <c r="N2500" t="s">
        <v>24313</v>
      </c>
      <c r="O2500" t="s">
        <v>28594</v>
      </c>
      <c r="P2500">
        <v>6</v>
      </c>
      <c r="Q2500">
        <v>1</v>
      </c>
      <c r="R2500">
        <v>0.83</v>
      </c>
      <c r="S2500">
        <v>0.83</v>
      </c>
      <c r="T2500">
        <v>456.48</v>
      </c>
      <c r="U2500">
        <v>90.04</v>
      </c>
      <c r="V2500">
        <v>3.83</v>
      </c>
      <c r="X2500">
        <v>3.12</v>
      </c>
      <c r="Y2500">
        <v>3</v>
      </c>
      <c r="Z2500" t="s">
        <v>4250</v>
      </c>
      <c r="AA2500">
        <v>0</v>
      </c>
      <c r="AB2500">
        <v>2</v>
      </c>
      <c r="AC2500">
        <v>5.1428571428571423</v>
      </c>
      <c r="AE2500" t="s">
        <v>7949</v>
      </c>
      <c r="AH2500">
        <v>0</v>
      </c>
      <c r="AI2500">
        <v>0</v>
      </c>
    </row>
    <row r="2501" spans="1:35" x14ac:dyDescent="0.25">
      <c r="B2501">
        <v>13.6</v>
      </c>
      <c r="H2501">
        <v>4.2</v>
      </c>
      <c r="J2501" t="s">
        <v>22089</v>
      </c>
      <c r="L2501" t="s">
        <v>22150</v>
      </c>
      <c r="M2501" t="s">
        <v>22215</v>
      </c>
      <c r="N2501" t="s">
        <v>24314</v>
      </c>
      <c r="O2501" t="s">
        <v>28595</v>
      </c>
      <c r="P2501">
        <v>5</v>
      </c>
      <c r="Q2501">
        <v>1</v>
      </c>
      <c r="R2501">
        <v>1.93</v>
      </c>
      <c r="S2501">
        <v>1.94</v>
      </c>
      <c r="T2501">
        <v>417.44</v>
      </c>
      <c r="U2501">
        <v>77.150000000000006</v>
      </c>
      <c r="V2501">
        <v>3.95</v>
      </c>
      <c r="X2501">
        <v>4.42</v>
      </c>
      <c r="Y2501">
        <v>3</v>
      </c>
      <c r="Z2501" t="s">
        <v>4250</v>
      </c>
      <c r="AA2501">
        <v>0</v>
      </c>
      <c r="AB2501">
        <v>2</v>
      </c>
      <c r="AC2501">
        <v>5.4230476190476189</v>
      </c>
      <c r="AE2501" t="s">
        <v>7949</v>
      </c>
      <c r="AH2501">
        <v>0</v>
      </c>
      <c r="AI2501">
        <v>0</v>
      </c>
    </row>
    <row r="2502" spans="1:35" x14ac:dyDescent="0.25">
      <c r="B2502">
        <v>0.9</v>
      </c>
      <c r="H2502">
        <v>4.2</v>
      </c>
      <c r="J2502" t="s">
        <v>22089</v>
      </c>
      <c r="L2502" t="s">
        <v>22150</v>
      </c>
      <c r="M2502" t="s">
        <v>22215</v>
      </c>
      <c r="N2502" t="s">
        <v>24315</v>
      </c>
      <c r="O2502" t="s">
        <v>28596</v>
      </c>
      <c r="P2502">
        <v>6</v>
      </c>
      <c r="Q2502">
        <v>1</v>
      </c>
      <c r="R2502">
        <v>0.52</v>
      </c>
      <c r="S2502">
        <v>0.52</v>
      </c>
      <c r="T2502">
        <v>494.53</v>
      </c>
      <c r="U2502">
        <v>90.04</v>
      </c>
      <c r="V2502">
        <v>4.2</v>
      </c>
      <c r="X2502">
        <v>3.37</v>
      </c>
      <c r="Y2502">
        <v>3</v>
      </c>
      <c r="Z2502" t="s">
        <v>4250</v>
      </c>
      <c r="AA2502">
        <v>0</v>
      </c>
      <c r="AB2502">
        <v>2</v>
      </c>
      <c r="AC2502">
        <v>4.8710714285714287</v>
      </c>
      <c r="AE2502" t="s">
        <v>7949</v>
      </c>
      <c r="AH2502">
        <v>0</v>
      </c>
      <c r="AI2502">
        <v>0</v>
      </c>
    </row>
    <row r="2503" spans="1:35" x14ac:dyDescent="0.25">
      <c r="B2503">
        <v>179</v>
      </c>
      <c r="H2503">
        <v>4.2</v>
      </c>
      <c r="J2503" t="s">
        <v>22089</v>
      </c>
      <c r="L2503" t="s">
        <v>22150</v>
      </c>
      <c r="M2503" t="s">
        <v>22215</v>
      </c>
      <c r="N2503" t="s">
        <v>24316</v>
      </c>
      <c r="O2503" t="s">
        <v>28597</v>
      </c>
      <c r="P2503">
        <v>6</v>
      </c>
      <c r="Q2503">
        <v>1</v>
      </c>
      <c r="R2503">
        <v>0.52</v>
      </c>
      <c r="S2503">
        <v>0.52</v>
      </c>
      <c r="T2503">
        <v>494.53</v>
      </c>
      <c r="U2503">
        <v>90.04</v>
      </c>
      <c r="V2503">
        <v>4.2</v>
      </c>
      <c r="X2503">
        <v>3.37</v>
      </c>
      <c r="Y2503">
        <v>3</v>
      </c>
      <c r="Z2503" t="s">
        <v>4250</v>
      </c>
      <c r="AA2503">
        <v>0</v>
      </c>
      <c r="AB2503">
        <v>2</v>
      </c>
      <c r="AC2503">
        <v>4.8710714285714287</v>
      </c>
      <c r="AE2503" t="s">
        <v>7949</v>
      </c>
      <c r="AH2503">
        <v>0</v>
      </c>
      <c r="AI2503">
        <v>0</v>
      </c>
    </row>
    <row r="2504" spans="1:35" x14ac:dyDescent="0.25">
      <c r="B2504">
        <v>0.5</v>
      </c>
      <c r="H2504">
        <v>4.2</v>
      </c>
      <c r="J2504" t="s">
        <v>22089</v>
      </c>
      <c r="L2504" t="s">
        <v>22150</v>
      </c>
      <c r="M2504" t="s">
        <v>22215</v>
      </c>
      <c r="N2504" t="s">
        <v>24315</v>
      </c>
      <c r="O2504" t="s">
        <v>28596</v>
      </c>
      <c r="P2504">
        <v>6</v>
      </c>
      <c r="Q2504">
        <v>1</v>
      </c>
      <c r="R2504">
        <v>0.52</v>
      </c>
      <c r="S2504">
        <v>0.52</v>
      </c>
      <c r="T2504">
        <v>494.53</v>
      </c>
      <c r="U2504">
        <v>90.04</v>
      </c>
      <c r="V2504">
        <v>4.2</v>
      </c>
      <c r="X2504">
        <v>3.37</v>
      </c>
      <c r="Y2504">
        <v>3</v>
      </c>
      <c r="Z2504" t="s">
        <v>4250</v>
      </c>
      <c r="AA2504">
        <v>0</v>
      </c>
      <c r="AB2504">
        <v>2</v>
      </c>
      <c r="AC2504">
        <v>4.8710714285714287</v>
      </c>
      <c r="AE2504" t="s">
        <v>7949</v>
      </c>
      <c r="AH2504">
        <v>0</v>
      </c>
      <c r="AI2504">
        <v>0</v>
      </c>
    </row>
    <row r="2505" spans="1:35" x14ac:dyDescent="0.25">
      <c r="B2505">
        <v>4.0999999999999996</v>
      </c>
      <c r="H2505">
        <v>4.2</v>
      </c>
      <c r="J2505" t="s">
        <v>22089</v>
      </c>
      <c r="L2505" t="s">
        <v>22150</v>
      </c>
      <c r="M2505" t="s">
        <v>22215</v>
      </c>
      <c r="N2505" t="s">
        <v>24317</v>
      </c>
      <c r="O2505" t="s">
        <v>28598</v>
      </c>
      <c r="P2505">
        <v>4</v>
      </c>
      <c r="Q2505">
        <v>1</v>
      </c>
      <c r="R2505">
        <v>4.3600000000000003</v>
      </c>
      <c r="S2505">
        <v>4.3600000000000003</v>
      </c>
      <c r="T2505">
        <v>497.96</v>
      </c>
      <c r="U2505">
        <v>67.92</v>
      </c>
      <c r="V2505">
        <v>6.26</v>
      </c>
      <c r="X2505">
        <v>0</v>
      </c>
      <c r="Y2505">
        <v>4</v>
      </c>
      <c r="Z2505" t="s">
        <v>4250</v>
      </c>
      <c r="AA2505">
        <v>1</v>
      </c>
      <c r="AB2505">
        <v>2</v>
      </c>
      <c r="AC2505">
        <v>3.167904761904762</v>
      </c>
      <c r="AE2505" t="s">
        <v>7949</v>
      </c>
      <c r="AH2505">
        <v>0</v>
      </c>
      <c r="AI2505">
        <v>0</v>
      </c>
    </row>
    <row r="2506" spans="1:35" x14ac:dyDescent="0.25">
      <c r="B2506">
        <v>0.3</v>
      </c>
      <c r="H2506">
        <v>4.2</v>
      </c>
      <c r="J2506" t="s">
        <v>22089</v>
      </c>
      <c r="L2506" t="s">
        <v>22150</v>
      </c>
      <c r="M2506" t="s">
        <v>22215</v>
      </c>
      <c r="N2506" t="s">
        <v>24318</v>
      </c>
      <c r="O2506" t="s">
        <v>28599</v>
      </c>
      <c r="P2506">
        <v>5</v>
      </c>
      <c r="Q2506">
        <v>1</v>
      </c>
      <c r="R2506">
        <v>1.75</v>
      </c>
      <c r="S2506">
        <v>1.75</v>
      </c>
      <c r="T2506">
        <v>489.93</v>
      </c>
      <c r="U2506">
        <v>77.150000000000006</v>
      </c>
      <c r="V2506">
        <v>5.09</v>
      </c>
      <c r="X2506">
        <v>0</v>
      </c>
      <c r="Y2506">
        <v>3</v>
      </c>
      <c r="Z2506" t="s">
        <v>4250</v>
      </c>
      <c r="AA2506">
        <v>1</v>
      </c>
      <c r="AB2506">
        <v>2</v>
      </c>
      <c r="AC2506">
        <v>4.9052619047619048</v>
      </c>
      <c r="AE2506" t="s">
        <v>7949</v>
      </c>
      <c r="AH2506">
        <v>0</v>
      </c>
      <c r="AI2506">
        <v>0</v>
      </c>
    </row>
    <row r="2507" spans="1:35" x14ac:dyDescent="0.25">
      <c r="B2507">
        <v>24.3</v>
      </c>
      <c r="H2507">
        <v>4.2</v>
      </c>
      <c r="J2507" t="s">
        <v>22089</v>
      </c>
      <c r="L2507" t="s">
        <v>22150</v>
      </c>
      <c r="M2507" t="s">
        <v>22215</v>
      </c>
      <c r="N2507" t="s">
        <v>24319</v>
      </c>
      <c r="O2507" t="s">
        <v>28600</v>
      </c>
      <c r="P2507">
        <v>5</v>
      </c>
      <c r="Q2507">
        <v>1</v>
      </c>
      <c r="R2507">
        <v>1.75</v>
      </c>
      <c r="S2507">
        <v>1.75</v>
      </c>
      <c r="T2507">
        <v>489.93</v>
      </c>
      <c r="U2507">
        <v>77.150000000000006</v>
      </c>
      <c r="V2507">
        <v>5.09</v>
      </c>
      <c r="X2507">
        <v>0</v>
      </c>
      <c r="Y2507">
        <v>3</v>
      </c>
      <c r="Z2507" t="s">
        <v>4250</v>
      </c>
      <c r="AA2507">
        <v>1</v>
      </c>
      <c r="AB2507">
        <v>2</v>
      </c>
      <c r="AC2507">
        <v>4.9052619047619048</v>
      </c>
      <c r="AE2507" t="s">
        <v>7949</v>
      </c>
      <c r="AH2507">
        <v>0</v>
      </c>
      <c r="AI2507">
        <v>0</v>
      </c>
    </row>
    <row r="2508" spans="1:35" x14ac:dyDescent="0.25">
      <c r="B2508">
        <v>225</v>
      </c>
      <c r="H2508">
        <v>4.2</v>
      </c>
      <c r="J2508" t="s">
        <v>22089</v>
      </c>
      <c r="L2508" t="s">
        <v>22150</v>
      </c>
      <c r="M2508" t="s">
        <v>22215</v>
      </c>
      <c r="N2508" t="s">
        <v>24317</v>
      </c>
      <c r="O2508" t="s">
        <v>28598</v>
      </c>
      <c r="P2508">
        <v>4</v>
      </c>
      <c r="Q2508">
        <v>1</v>
      </c>
      <c r="R2508">
        <v>4.3600000000000003</v>
      </c>
      <c r="S2508">
        <v>4.3600000000000003</v>
      </c>
      <c r="T2508">
        <v>497.96</v>
      </c>
      <c r="U2508">
        <v>67.92</v>
      </c>
      <c r="V2508">
        <v>6.26</v>
      </c>
      <c r="X2508">
        <v>0</v>
      </c>
      <c r="Y2508">
        <v>4</v>
      </c>
      <c r="Z2508" t="s">
        <v>4250</v>
      </c>
      <c r="AA2508">
        <v>1</v>
      </c>
      <c r="AB2508">
        <v>2</v>
      </c>
      <c r="AC2508">
        <v>3.167904761904762</v>
      </c>
      <c r="AE2508" t="s">
        <v>7949</v>
      </c>
      <c r="AH2508">
        <v>0</v>
      </c>
      <c r="AI2508">
        <v>0</v>
      </c>
    </row>
    <row r="2509" spans="1:35" x14ac:dyDescent="0.25">
      <c r="B2509">
        <v>2.9</v>
      </c>
      <c r="H2509">
        <v>4.2</v>
      </c>
      <c r="J2509" t="s">
        <v>22089</v>
      </c>
      <c r="L2509" t="s">
        <v>22150</v>
      </c>
      <c r="M2509" t="s">
        <v>22215</v>
      </c>
      <c r="N2509" t="s">
        <v>24320</v>
      </c>
      <c r="O2509" t="s">
        <v>28601</v>
      </c>
      <c r="P2509">
        <v>4</v>
      </c>
      <c r="Q2509">
        <v>1</v>
      </c>
      <c r="R2509">
        <v>4.3600000000000003</v>
      </c>
      <c r="S2509">
        <v>4.3600000000000003</v>
      </c>
      <c r="T2509">
        <v>497.96</v>
      </c>
      <c r="U2509">
        <v>67.92</v>
      </c>
      <c r="V2509">
        <v>6.26</v>
      </c>
      <c r="X2509">
        <v>0</v>
      </c>
      <c r="Y2509">
        <v>4</v>
      </c>
      <c r="Z2509" t="s">
        <v>4250</v>
      </c>
      <c r="AA2509">
        <v>1</v>
      </c>
      <c r="AB2509">
        <v>2</v>
      </c>
      <c r="AC2509">
        <v>3.167904761904762</v>
      </c>
      <c r="AE2509" t="s">
        <v>7949</v>
      </c>
      <c r="AH2509">
        <v>0</v>
      </c>
      <c r="AI2509">
        <v>0</v>
      </c>
    </row>
    <row r="2510" spans="1:35" x14ac:dyDescent="0.25">
      <c r="B2510">
        <v>169</v>
      </c>
      <c r="H2510">
        <v>4.2</v>
      </c>
      <c r="J2510" t="s">
        <v>22089</v>
      </c>
      <c r="L2510" t="s">
        <v>22150</v>
      </c>
      <c r="M2510" t="s">
        <v>22215</v>
      </c>
      <c r="N2510" t="s">
        <v>24321</v>
      </c>
      <c r="O2510" t="s">
        <v>28602</v>
      </c>
      <c r="P2510">
        <v>6</v>
      </c>
      <c r="Q2510">
        <v>1</v>
      </c>
      <c r="R2510">
        <v>0.74</v>
      </c>
      <c r="S2510">
        <v>0.74</v>
      </c>
      <c r="T2510">
        <v>487.44</v>
      </c>
      <c r="U2510">
        <v>93.7</v>
      </c>
      <c r="V2510">
        <v>4.3600000000000003</v>
      </c>
      <c r="X2510">
        <v>1.98</v>
      </c>
      <c r="Y2510">
        <v>4</v>
      </c>
      <c r="Z2510" t="s">
        <v>4250</v>
      </c>
      <c r="AA2510">
        <v>0</v>
      </c>
      <c r="AB2510">
        <v>2</v>
      </c>
      <c r="AC2510">
        <v>4.7997142857142858</v>
      </c>
      <c r="AE2510" t="s">
        <v>7949</v>
      </c>
      <c r="AH2510">
        <v>0</v>
      </c>
      <c r="AI2510">
        <v>0</v>
      </c>
    </row>
    <row r="2511" spans="1:35" x14ac:dyDescent="0.25">
      <c r="B2511">
        <v>0.2</v>
      </c>
      <c r="H2511">
        <v>4.2</v>
      </c>
      <c r="J2511" t="s">
        <v>22089</v>
      </c>
      <c r="L2511" t="s">
        <v>22150</v>
      </c>
      <c r="M2511" t="s">
        <v>22215</v>
      </c>
      <c r="N2511" t="s">
        <v>24322</v>
      </c>
      <c r="O2511" t="s">
        <v>28603</v>
      </c>
      <c r="P2511">
        <v>6</v>
      </c>
      <c r="Q2511">
        <v>1</v>
      </c>
      <c r="R2511">
        <v>0.74</v>
      </c>
      <c r="S2511">
        <v>0.74</v>
      </c>
      <c r="T2511">
        <v>487.44</v>
      </c>
      <c r="U2511">
        <v>93.7</v>
      </c>
      <c r="V2511">
        <v>4.3600000000000003</v>
      </c>
      <c r="X2511">
        <v>1.98</v>
      </c>
      <c r="Y2511">
        <v>4</v>
      </c>
      <c r="Z2511" t="s">
        <v>4250</v>
      </c>
      <c r="AA2511">
        <v>0</v>
      </c>
      <c r="AB2511">
        <v>2</v>
      </c>
      <c r="AC2511">
        <v>4.7997142857142858</v>
      </c>
      <c r="AE2511" t="s">
        <v>7949</v>
      </c>
      <c r="AH2511">
        <v>0</v>
      </c>
      <c r="AI2511">
        <v>0</v>
      </c>
    </row>
    <row r="2512" spans="1:35" x14ac:dyDescent="0.25">
      <c r="B2512">
        <v>9.3000000000000007</v>
      </c>
      <c r="H2512">
        <v>4.2</v>
      </c>
      <c r="J2512" t="s">
        <v>22089</v>
      </c>
      <c r="L2512" t="s">
        <v>22150</v>
      </c>
      <c r="M2512" t="s">
        <v>22215</v>
      </c>
      <c r="N2512" t="s">
        <v>24323</v>
      </c>
      <c r="O2512" t="s">
        <v>28604</v>
      </c>
      <c r="P2512">
        <v>7</v>
      </c>
      <c r="Q2512">
        <v>1</v>
      </c>
      <c r="R2512">
        <v>1.48</v>
      </c>
      <c r="S2512">
        <v>1.48</v>
      </c>
      <c r="T2512">
        <v>471.49</v>
      </c>
      <c r="U2512">
        <v>102.93</v>
      </c>
      <c r="V2512">
        <v>3.61</v>
      </c>
      <c r="X2512">
        <v>2.76</v>
      </c>
      <c r="Y2512">
        <v>3</v>
      </c>
      <c r="Z2512" t="s">
        <v>4250</v>
      </c>
      <c r="AA2512">
        <v>0</v>
      </c>
      <c r="AB2512">
        <v>2</v>
      </c>
      <c r="AC2512">
        <v>4.6059761904761896</v>
      </c>
      <c r="AE2512" t="s">
        <v>7949</v>
      </c>
      <c r="AH2512">
        <v>0</v>
      </c>
      <c r="AI2512">
        <v>0</v>
      </c>
    </row>
    <row r="2513" spans="2:35" x14ac:dyDescent="0.25">
      <c r="B2513">
        <v>12.1</v>
      </c>
      <c r="H2513">
        <v>4.2</v>
      </c>
      <c r="J2513" t="s">
        <v>22089</v>
      </c>
      <c r="L2513" t="s">
        <v>22150</v>
      </c>
      <c r="M2513" t="s">
        <v>22215</v>
      </c>
      <c r="N2513" t="s">
        <v>24324</v>
      </c>
      <c r="O2513" t="s">
        <v>28605</v>
      </c>
      <c r="P2513">
        <v>7</v>
      </c>
      <c r="Q2513">
        <v>1</v>
      </c>
      <c r="R2513">
        <v>1.25</v>
      </c>
      <c r="S2513">
        <v>1.25</v>
      </c>
      <c r="T2513">
        <v>471.49</v>
      </c>
      <c r="U2513">
        <v>102.93</v>
      </c>
      <c r="V2513">
        <v>3.61</v>
      </c>
      <c r="X2513">
        <v>2.78</v>
      </c>
      <c r="Y2513">
        <v>3</v>
      </c>
      <c r="Z2513" t="s">
        <v>4250</v>
      </c>
      <c r="AA2513">
        <v>0</v>
      </c>
      <c r="AB2513">
        <v>2</v>
      </c>
      <c r="AC2513">
        <v>4.6059761904761896</v>
      </c>
      <c r="AE2513" t="s">
        <v>7949</v>
      </c>
      <c r="AH2513">
        <v>0</v>
      </c>
      <c r="AI2513">
        <v>0</v>
      </c>
    </row>
    <row r="2514" spans="2:35" x14ac:dyDescent="0.25">
      <c r="B2514">
        <v>1750</v>
      </c>
      <c r="H2514">
        <v>4.2</v>
      </c>
      <c r="J2514" t="s">
        <v>22089</v>
      </c>
      <c r="L2514" t="s">
        <v>22150</v>
      </c>
      <c r="M2514" t="s">
        <v>22215</v>
      </c>
      <c r="N2514" t="s">
        <v>24325</v>
      </c>
      <c r="O2514" t="s">
        <v>28606</v>
      </c>
      <c r="P2514">
        <v>7</v>
      </c>
      <c r="Q2514">
        <v>1</v>
      </c>
      <c r="R2514">
        <v>1.48</v>
      </c>
      <c r="S2514">
        <v>1.48</v>
      </c>
      <c r="T2514">
        <v>471.49</v>
      </c>
      <c r="U2514">
        <v>102.93</v>
      </c>
      <c r="V2514">
        <v>3.61</v>
      </c>
      <c r="X2514">
        <v>2.76</v>
      </c>
      <c r="Y2514">
        <v>3</v>
      </c>
      <c r="Z2514" t="s">
        <v>4250</v>
      </c>
      <c r="AA2514">
        <v>0</v>
      </c>
      <c r="AB2514">
        <v>2</v>
      </c>
      <c r="AC2514">
        <v>4.6059761904761896</v>
      </c>
      <c r="AE2514" t="s">
        <v>7949</v>
      </c>
      <c r="AH2514">
        <v>0</v>
      </c>
      <c r="AI2514">
        <v>0</v>
      </c>
    </row>
    <row r="2515" spans="2:35" x14ac:dyDescent="0.25">
      <c r="B2515">
        <v>2430</v>
      </c>
      <c r="H2515">
        <v>4.2</v>
      </c>
      <c r="J2515" t="s">
        <v>22089</v>
      </c>
      <c r="L2515" t="s">
        <v>22150</v>
      </c>
      <c r="M2515" t="s">
        <v>22215</v>
      </c>
      <c r="N2515" t="s">
        <v>24326</v>
      </c>
      <c r="O2515" t="s">
        <v>28607</v>
      </c>
      <c r="P2515">
        <v>7</v>
      </c>
      <c r="Q2515">
        <v>1</v>
      </c>
      <c r="R2515">
        <v>1.25</v>
      </c>
      <c r="S2515">
        <v>1.25</v>
      </c>
      <c r="T2515">
        <v>471.49</v>
      </c>
      <c r="U2515">
        <v>102.93</v>
      </c>
      <c r="V2515">
        <v>3.61</v>
      </c>
      <c r="X2515">
        <v>2.78</v>
      </c>
      <c r="Y2515">
        <v>3</v>
      </c>
      <c r="Z2515" t="s">
        <v>4250</v>
      </c>
      <c r="AA2515">
        <v>0</v>
      </c>
      <c r="AB2515">
        <v>2</v>
      </c>
      <c r="AC2515">
        <v>4.6059761904761896</v>
      </c>
      <c r="AE2515" t="s">
        <v>7949</v>
      </c>
      <c r="AH2515">
        <v>0</v>
      </c>
      <c r="AI2515">
        <v>0</v>
      </c>
    </row>
    <row r="2516" spans="2:35" x14ac:dyDescent="0.25">
      <c r="B2516">
        <v>437</v>
      </c>
      <c r="H2516">
        <v>4.2</v>
      </c>
      <c r="J2516" t="s">
        <v>22089</v>
      </c>
      <c r="L2516" t="s">
        <v>22150</v>
      </c>
      <c r="M2516" t="s">
        <v>22215</v>
      </c>
      <c r="N2516" t="s">
        <v>24327</v>
      </c>
      <c r="O2516" t="s">
        <v>28608</v>
      </c>
      <c r="P2516">
        <v>7</v>
      </c>
      <c r="Q2516">
        <v>1</v>
      </c>
      <c r="R2516">
        <v>1.95</v>
      </c>
      <c r="S2516">
        <v>1.95</v>
      </c>
      <c r="T2516">
        <v>484.47</v>
      </c>
      <c r="U2516">
        <v>106.59</v>
      </c>
      <c r="V2516">
        <v>4.01</v>
      </c>
      <c r="X2516">
        <v>2.2599999999999998</v>
      </c>
      <c r="Y2516">
        <v>4</v>
      </c>
      <c r="Z2516" t="s">
        <v>4250</v>
      </c>
      <c r="AA2516">
        <v>0</v>
      </c>
      <c r="AB2516">
        <v>2</v>
      </c>
      <c r="AC2516">
        <v>4.3912619047619046</v>
      </c>
      <c r="AE2516" t="s">
        <v>7949</v>
      </c>
      <c r="AH2516">
        <v>0</v>
      </c>
      <c r="AI2516">
        <v>0</v>
      </c>
    </row>
    <row r="2517" spans="2:35" x14ac:dyDescent="0.25">
      <c r="B2517">
        <v>12.2</v>
      </c>
      <c r="H2517">
        <v>4.2</v>
      </c>
      <c r="J2517" t="s">
        <v>22089</v>
      </c>
      <c r="L2517" t="s">
        <v>22150</v>
      </c>
      <c r="M2517" t="s">
        <v>22215</v>
      </c>
      <c r="N2517" t="s">
        <v>24328</v>
      </c>
      <c r="O2517" t="s">
        <v>28609</v>
      </c>
      <c r="P2517">
        <v>7</v>
      </c>
      <c r="Q2517">
        <v>1</v>
      </c>
      <c r="R2517">
        <v>1.95</v>
      </c>
      <c r="S2517">
        <v>1.95</v>
      </c>
      <c r="T2517">
        <v>484.47</v>
      </c>
      <c r="U2517">
        <v>106.59</v>
      </c>
      <c r="V2517">
        <v>4.01</v>
      </c>
      <c r="X2517">
        <v>2.2599999999999998</v>
      </c>
      <c r="Y2517">
        <v>4</v>
      </c>
      <c r="Z2517" t="s">
        <v>4250</v>
      </c>
      <c r="AA2517">
        <v>0</v>
      </c>
      <c r="AB2517">
        <v>2</v>
      </c>
      <c r="AC2517">
        <v>4.3912619047619046</v>
      </c>
      <c r="AE2517" t="s">
        <v>7949</v>
      </c>
      <c r="AH2517">
        <v>0</v>
      </c>
      <c r="AI2517">
        <v>0</v>
      </c>
    </row>
    <row r="2518" spans="2:35" x14ac:dyDescent="0.25">
      <c r="B2518">
        <v>2.4</v>
      </c>
      <c r="H2518">
        <v>4.2</v>
      </c>
      <c r="J2518" t="s">
        <v>22089</v>
      </c>
      <c r="L2518" t="s">
        <v>22150</v>
      </c>
      <c r="M2518" t="s">
        <v>22215</v>
      </c>
      <c r="N2518" t="s">
        <v>24329</v>
      </c>
      <c r="O2518" t="s">
        <v>28610</v>
      </c>
      <c r="P2518">
        <v>7</v>
      </c>
      <c r="Q2518">
        <v>1</v>
      </c>
      <c r="R2518">
        <v>1.46</v>
      </c>
      <c r="S2518">
        <v>1.46</v>
      </c>
      <c r="T2518">
        <v>502.46</v>
      </c>
      <c r="U2518">
        <v>106.59</v>
      </c>
      <c r="V2518">
        <v>4.1500000000000004</v>
      </c>
      <c r="X2518">
        <v>1.49</v>
      </c>
      <c r="Y2518">
        <v>4</v>
      </c>
      <c r="Z2518" t="s">
        <v>4250</v>
      </c>
      <c r="AA2518">
        <v>1</v>
      </c>
      <c r="AB2518">
        <v>2</v>
      </c>
      <c r="AC2518">
        <v>4.2803333333333331</v>
      </c>
      <c r="AE2518" t="s">
        <v>7949</v>
      </c>
      <c r="AH2518">
        <v>0</v>
      </c>
      <c r="AI2518">
        <v>0</v>
      </c>
    </row>
    <row r="2519" spans="2:35" x14ac:dyDescent="0.25">
      <c r="B2519">
        <v>1.4</v>
      </c>
      <c r="H2519">
        <v>4.2</v>
      </c>
      <c r="J2519" t="s">
        <v>22089</v>
      </c>
      <c r="L2519" t="s">
        <v>22150</v>
      </c>
      <c r="M2519" t="s">
        <v>22215</v>
      </c>
      <c r="N2519" t="s">
        <v>24330</v>
      </c>
      <c r="O2519" t="s">
        <v>28611</v>
      </c>
      <c r="P2519">
        <v>7</v>
      </c>
      <c r="Q2519">
        <v>1</v>
      </c>
      <c r="R2519">
        <v>0.66</v>
      </c>
      <c r="S2519">
        <v>0.66</v>
      </c>
      <c r="T2519">
        <v>489.48</v>
      </c>
      <c r="U2519">
        <v>102.93</v>
      </c>
      <c r="V2519">
        <v>3.75</v>
      </c>
      <c r="X2519">
        <v>2.0099999999999998</v>
      </c>
      <c r="Y2519">
        <v>3</v>
      </c>
      <c r="Z2519" t="s">
        <v>4250</v>
      </c>
      <c r="AA2519">
        <v>0</v>
      </c>
      <c r="AB2519">
        <v>2</v>
      </c>
      <c r="AC2519">
        <v>4.4774761904761906</v>
      </c>
      <c r="AE2519" t="s">
        <v>7949</v>
      </c>
      <c r="AH2519">
        <v>0</v>
      </c>
      <c r="AI2519">
        <v>0</v>
      </c>
    </row>
    <row r="2520" spans="2:35" x14ac:dyDescent="0.25">
      <c r="B2520">
        <v>8210</v>
      </c>
      <c r="H2520">
        <v>4.2</v>
      </c>
      <c r="J2520" t="s">
        <v>22089</v>
      </c>
      <c r="L2520" t="s">
        <v>22150</v>
      </c>
      <c r="M2520" t="s">
        <v>22215</v>
      </c>
      <c r="N2520" t="s">
        <v>24331</v>
      </c>
      <c r="O2520" t="s">
        <v>28612</v>
      </c>
      <c r="P2520">
        <v>6</v>
      </c>
      <c r="Q2520">
        <v>1</v>
      </c>
      <c r="R2520">
        <v>0.92</v>
      </c>
      <c r="S2520">
        <v>0.92</v>
      </c>
      <c r="T2520">
        <v>441.83</v>
      </c>
      <c r="U2520">
        <v>93.7</v>
      </c>
      <c r="V2520">
        <v>3.6</v>
      </c>
      <c r="X2520">
        <v>1.3</v>
      </c>
      <c r="Y2520">
        <v>3</v>
      </c>
      <c r="Z2520" t="s">
        <v>4250</v>
      </c>
      <c r="AA2520">
        <v>0</v>
      </c>
      <c r="AB2520">
        <v>1</v>
      </c>
      <c r="AC2520">
        <v>5.1255000000000006</v>
      </c>
      <c r="AE2520" t="s">
        <v>7949</v>
      </c>
      <c r="AH2520">
        <v>0</v>
      </c>
      <c r="AI2520">
        <v>0</v>
      </c>
    </row>
    <row r="2521" spans="2:35" x14ac:dyDescent="0.25">
      <c r="B2521">
        <v>33.200000000000003</v>
      </c>
      <c r="H2521">
        <v>4.2</v>
      </c>
      <c r="J2521" t="s">
        <v>22089</v>
      </c>
      <c r="L2521" t="s">
        <v>22150</v>
      </c>
      <c r="M2521" t="s">
        <v>22215</v>
      </c>
      <c r="N2521" t="s">
        <v>24332</v>
      </c>
      <c r="O2521" t="s">
        <v>28613</v>
      </c>
      <c r="P2521">
        <v>6</v>
      </c>
      <c r="Q2521">
        <v>1</v>
      </c>
      <c r="R2521">
        <v>0.92</v>
      </c>
      <c r="S2521">
        <v>0.92</v>
      </c>
      <c r="T2521">
        <v>441.83</v>
      </c>
      <c r="U2521">
        <v>93.7</v>
      </c>
      <c r="V2521">
        <v>3.6</v>
      </c>
      <c r="X2521">
        <v>1.3</v>
      </c>
      <c r="Y2521">
        <v>3</v>
      </c>
      <c r="Z2521" t="s">
        <v>4250</v>
      </c>
      <c r="AA2521">
        <v>0</v>
      </c>
      <c r="AB2521">
        <v>1</v>
      </c>
      <c r="AC2521">
        <v>5.1255000000000006</v>
      </c>
      <c r="AE2521" t="s">
        <v>7949</v>
      </c>
      <c r="AH2521">
        <v>0</v>
      </c>
      <c r="AI2521">
        <v>0</v>
      </c>
    </row>
    <row r="2522" spans="2:35" x14ac:dyDescent="0.25">
      <c r="B2522">
        <v>1.4</v>
      </c>
      <c r="H2522">
        <v>4.2</v>
      </c>
      <c r="J2522" t="s">
        <v>22089</v>
      </c>
      <c r="L2522" t="s">
        <v>22150</v>
      </c>
      <c r="M2522" t="s">
        <v>22215</v>
      </c>
      <c r="N2522" t="s">
        <v>24333</v>
      </c>
      <c r="O2522" t="s">
        <v>28614</v>
      </c>
      <c r="P2522">
        <v>7</v>
      </c>
      <c r="Q2522">
        <v>1</v>
      </c>
      <c r="R2522">
        <v>1.46</v>
      </c>
      <c r="S2522">
        <v>1.46</v>
      </c>
      <c r="T2522">
        <v>502.46</v>
      </c>
      <c r="U2522">
        <v>106.59</v>
      </c>
      <c r="V2522">
        <v>4.1500000000000004</v>
      </c>
      <c r="X2522">
        <v>1.49</v>
      </c>
      <c r="Y2522">
        <v>4</v>
      </c>
      <c r="Z2522" t="s">
        <v>4250</v>
      </c>
      <c r="AA2522">
        <v>1</v>
      </c>
      <c r="AB2522">
        <v>2</v>
      </c>
      <c r="AC2522">
        <v>4.2803333333333331</v>
      </c>
      <c r="AE2522" t="s">
        <v>7949</v>
      </c>
      <c r="AH2522">
        <v>0</v>
      </c>
      <c r="AI2522">
        <v>0</v>
      </c>
    </row>
    <row r="2523" spans="2:35" x14ac:dyDescent="0.25">
      <c r="B2523">
        <v>48.3</v>
      </c>
      <c r="H2523">
        <v>4.2</v>
      </c>
      <c r="J2523" t="s">
        <v>22089</v>
      </c>
      <c r="L2523" t="s">
        <v>22150</v>
      </c>
      <c r="M2523" t="s">
        <v>22215</v>
      </c>
      <c r="N2523" t="s">
        <v>24334</v>
      </c>
      <c r="O2523" t="s">
        <v>28615</v>
      </c>
      <c r="P2523">
        <v>6</v>
      </c>
      <c r="Q2523">
        <v>2</v>
      </c>
      <c r="R2523">
        <v>2.19</v>
      </c>
      <c r="S2523">
        <v>2.19</v>
      </c>
      <c r="T2523">
        <v>484.47</v>
      </c>
      <c r="U2523">
        <v>104.09</v>
      </c>
      <c r="V2523">
        <v>4.22</v>
      </c>
      <c r="X2523">
        <v>1.77</v>
      </c>
      <c r="Y2523">
        <v>4</v>
      </c>
      <c r="Z2523" t="s">
        <v>4250</v>
      </c>
      <c r="AA2523">
        <v>0</v>
      </c>
      <c r="AB2523">
        <v>2</v>
      </c>
      <c r="AC2523">
        <v>4.0462619047619048</v>
      </c>
      <c r="AE2523" t="s">
        <v>7949</v>
      </c>
      <c r="AH2523">
        <v>0</v>
      </c>
      <c r="AI2523">
        <v>0</v>
      </c>
    </row>
    <row r="2524" spans="2:35" x14ac:dyDescent="0.25">
      <c r="B2524">
        <v>2.8</v>
      </c>
      <c r="H2524">
        <v>4.2</v>
      </c>
      <c r="J2524" t="s">
        <v>22089</v>
      </c>
      <c r="L2524" t="s">
        <v>22150</v>
      </c>
      <c r="M2524" t="s">
        <v>22215</v>
      </c>
      <c r="N2524" t="s">
        <v>24335</v>
      </c>
      <c r="O2524" t="s">
        <v>28616</v>
      </c>
      <c r="P2524">
        <v>7</v>
      </c>
      <c r="Q2524">
        <v>1</v>
      </c>
      <c r="R2524">
        <v>0.66</v>
      </c>
      <c r="S2524">
        <v>0.66</v>
      </c>
      <c r="T2524">
        <v>489.48</v>
      </c>
      <c r="U2524">
        <v>102.93</v>
      </c>
      <c r="V2524">
        <v>3.75</v>
      </c>
      <c r="X2524">
        <v>2.0099999999999998</v>
      </c>
      <c r="Y2524">
        <v>3</v>
      </c>
      <c r="Z2524" t="s">
        <v>4250</v>
      </c>
      <c r="AA2524">
        <v>0</v>
      </c>
      <c r="AB2524">
        <v>2</v>
      </c>
      <c r="AC2524">
        <v>4.4774761904761906</v>
      </c>
      <c r="AE2524" t="s">
        <v>7949</v>
      </c>
      <c r="AH2524">
        <v>0</v>
      </c>
      <c r="AI2524">
        <v>0</v>
      </c>
    </row>
    <row r="2525" spans="2:35" x14ac:dyDescent="0.25">
      <c r="B2525">
        <v>22.8</v>
      </c>
      <c r="H2525">
        <v>4.2</v>
      </c>
      <c r="J2525" t="s">
        <v>22089</v>
      </c>
      <c r="L2525" t="s">
        <v>22150</v>
      </c>
      <c r="M2525" t="s">
        <v>22215</v>
      </c>
      <c r="N2525" t="s">
        <v>24336</v>
      </c>
      <c r="O2525" t="s">
        <v>28617</v>
      </c>
      <c r="P2525">
        <v>7</v>
      </c>
      <c r="Q2525">
        <v>1</v>
      </c>
      <c r="R2525">
        <v>1.69</v>
      </c>
      <c r="S2525">
        <v>1.69</v>
      </c>
      <c r="T2525">
        <v>502.46</v>
      </c>
      <c r="U2525">
        <v>106.59</v>
      </c>
      <c r="V2525">
        <v>4.1500000000000004</v>
      </c>
      <c r="X2525">
        <v>1.47</v>
      </c>
      <c r="Y2525">
        <v>4</v>
      </c>
      <c r="Z2525" t="s">
        <v>4250</v>
      </c>
      <c r="AA2525">
        <v>1</v>
      </c>
      <c r="AB2525">
        <v>2</v>
      </c>
      <c r="AC2525">
        <v>4.2803333333333331</v>
      </c>
      <c r="AE2525" t="s">
        <v>7949</v>
      </c>
      <c r="AH2525">
        <v>0</v>
      </c>
      <c r="AI2525">
        <v>0</v>
      </c>
    </row>
    <row r="2526" spans="2:35" x14ac:dyDescent="0.25">
      <c r="B2526">
        <v>0.6</v>
      </c>
      <c r="H2526">
        <v>4.2</v>
      </c>
      <c r="J2526" t="s">
        <v>22089</v>
      </c>
      <c r="L2526" t="s">
        <v>22150</v>
      </c>
      <c r="M2526" t="s">
        <v>22215</v>
      </c>
      <c r="N2526" t="s">
        <v>24337</v>
      </c>
      <c r="O2526" t="s">
        <v>28618</v>
      </c>
      <c r="P2526">
        <v>7</v>
      </c>
      <c r="Q2526">
        <v>1</v>
      </c>
      <c r="R2526">
        <v>1.81</v>
      </c>
      <c r="S2526">
        <v>1.81</v>
      </c>
      <c r="T2526">
        <v>517.54</v>
      </c>
      <c r="U2526">
        <v>102.93</v>
      </c>
      <c r="V2526">
        <v>4.53</v>
      </c>
      <c r="X2526">
        <v>2.0099999999999998</v>
      </c>
      <c r="Y2526">
        <v>3</v>
      </c>
      <c r="Z2526" t="s">
        <v>4250</v>
      </c>
      <c r="AA2526">
        <v>1</v>
      </c>
      <c r="AB2526">
        <v>2</v>
      </c>
      <c r="AC2526">
        <v>4.402333333333333</v>
      </c>
      <c r="AE2526" t="s">
        <v>7949</v>
      </c>
      <c r="AH2526">
        <v>0</v>
      </c>
      <c r="AI2526">
        <v>0</v>
      </c>
    </row>
    <row r="2527" spans="2:35" x14ac:dyDescent="0.25">
      <c r="B2527">
        <v>0.7</v>
      </c>
      <c r="H2527">
        <v>4.2</v>
      </c>
      <c r="J2527" t="s">
        <v>22089</v>
      </c>
      <c r="L2527" t="s">
        <v>22150</v>
      </c>
      <c r="M2527" t="s">
        <v>22215</v>
      </c>
      <c r="N2527" t="s">
        <v>24338</v>
      </c>
      <c r="O2527" t="s">
        <v>28619</v>
      </c>
      <c r="P2527">
        <v>7</v>
      </c>
      <c r="Q2527">
        <v>1</v>
      </c>
      <c r="R2527">
        <v>1.81</v>
      </c>
      <c r="S2527">
        <v>1.81</v>
      </c>
      <c r="T2527">
        <v>517.54</v>
      </c>
      <c r="U2527">
        <v>102.93</v>
      </c>
      <c r="V2527">
        <v>4.53</v>
      </c>
      <c r="X2527">
        <v>1.93</v>
      </c>
      <c r="Y2527">
        <v>3</v>
      </c>
      <c r="Z2527" t="s">
        <v>4250</v>
      </c>
      <c r="AA2527">
        <v>1</v>
      </c>
      <c r="AB2527">
        <v>2</v>
      </c>
      <c r="AC2527">
        <v>4.402333333333333</v>
      </c>
      <c r="AE2527" t="s">
        <v>7949</v>
      </c>
      <c r="AH2527">
        <v>0</v>
      </c>
      <c r="AI2527">
        <v>0</v>
      </c>
    </row>
    <row r="2528" spans="2:35" x14ac:dyDescent="0.25">
      <c r="B2528">
        <v>2</v>
      </c>
      <c r="H2528">
        <v>4.2</v>
      </c>
      <c r="J2528" t="s">
        <v>22089</v>
      </c>
      <c r="L2528" t="s">
        <v>22150</v>
      </c>
      <c r="M2528" t="s">
        <v>22215</v>
      </c>
      <c r="N2528" t="s">
        <v>24339</v>
      </c>
      <c r="O2528" t="s">
        <v>28620</v>
      </c>
      <c r="P2528">
        <v>7</v>
      </c>
      <c r="Q2528">
        <v>1</v>
      </c>
      <c r="R2528">
        <v>1.59</v>
      </c>
      <c r="S2528">
        <v>1.59</v>
      </c>
      <c r="T2528">
        <v>519.54999999999995</v>
      </c>
      <c r="U2528">
        <v>102.93</v>
      </c>
      <c r="V2528">
        <v>4.62</v>
      </c>
      <c r="X2528">
        <v>2</v>
      </c>
      <c r="Y2528">
        <v>3</v>
      </c>
      <c r="Z2528" t="s">
        <v>4250</v>
      </c>
      <c r="AA2528">
        <v>1</v>
      </c>
      <c r="AB2528">
        <v>2</v>
      </c>
      <c r="AC2528">
        <v>4.402333333333333</v>
      </c>
      <c r="AE2528" t="s">
        <v>7949</v>
      </c>
      <c r="AH2528">
        <v>0</v>
      </c>
      <c r="AI2528">
        <v>0</v>
      </c>
    </row>
    <row r="2529" spans="1:35" x14ac:dyDescent="0.25">
      <c r="B2529">
        <v>6.7</v>
      </c>
      <c r="H2529">
        <v>4.2</v>
      </c>
      <c r="J2529" t="s">
        <v>22089</v>
      </c>
      <c r="L2529" t="s">
        <v>22150</v>
      </c>
      <c r="M2529" t="s">
        <v>22215</v>
      </c>
      <c r="N2529" t="s">
        <v>24340</v>
      </c>
      <c r="O2529" t="s">
        <v>28621</v>
      </c>
      <c r="P2529">
        <v>7</v>
      </c>
      <c r="Q2529">
        <v>2</v>
      </c>
      <c r="R2529">
        <v>0.67</v>
      </c>
      <c r="S2529">
        <v>0.67</v>
      </c>
      <c r="T2529">
        <v>463.88</v>
      </c>
      <c r="U2529">
        <v>119.14</v>
      </c>
      <c r="V2529">
        <v>3.13</v>
      </c>
      <c r="W2529">
        <v>10.4</v>
      </c>
      <c r="X2529">
        <v>3.05</v>
      </c>
      <c r="Y2529">
        <v>3</v>
      </c>
      <c r="Z2529" t="s">
        <v>4250</v>
      </c>
      <c r="AA2529">
        <v>0</v>
      </c>
      <c r="AB2529">
        <v>3</v>
      </c>
      <c r="AC2529">
        <v>3.7866666666666671</v>
      </c>
      <c r="AE2529" t="s">
        <v>7949</v>
      </c>
      <c r="AH2529">
        <v>0</v>
      </c>
      <c r="AI2529">
        <v>0</v>
      </c>
    </row>
    <row r="2530" spans="1:35" x14ac:dyDescent="0.25">
      <c r="B2530">
        <v>511</v>
      </c>
      <c r="J2530" t="s">
        <v>22089</v>
      </c>
      <c r="L2530" t="s">
        <v>22151</v>
      </c>
      <c r="M2530" t="s">
        <v>22214</v>
      </c>
      <c r="N2530" t="s">
        <v>24341</v>
      </c>
      <c r="O2530" t="s">
        <v>28622</v>
      </c>
      <c r="P2530">
        <v>6</v>
      </c>
      <c r="Q2530">
        <v>1</v>
      </c>
      <c r="R2530">
        <v>2.14</v>
      </c>
      <c r="S2530">
        <v>2.14</v>
      </c>
      <c r="T2530">
        <v>351.38</v>
      </c>
      <c r="U2530">
        <v>73.64</v>
      </c>
      <c r="V2530">
        <v>2.99</v>
      </c>
      <c r="X2530">
        <v>4.17</v>
      </c>
      <c r="Y2530">
        <v>2</v>
      </c>
      <c r="Z2530" t="s">
        <v>4250</v>
      </c>
      <c r="AA2530">
        <v>0</v>
      </c>
      <c r="AB2530">
        <v>2</v>
      </c>
      <c r="AC2530">
        <v>5.7633333333333328</v>
      </c>
      <c r="AE2530" t="s">
        <v>7949</v>
      </c>
      <c r="AH2530">
        <v>0</v>
      </c>
      <c r="AI2530">
        <v>0</v>
      </c>
    </row>
    <row r="2531" spans="1:35" x14ac:dyDescent="0.25">
      <c r="B2531">
        <v>183</v>
      </c>
      <c r="J2531" t="s">
        <v>22089</v>
      </c>
      <c r="L2531" t="s">
        <v>22151</v>
      </c>
      <c r="M2531" t="s">
        <v>22214</v>
      </c>
      <c r="N2531" t="s">
        <v>24342</v>
      </c>
      <c r="O2531" t="s">
        <v>28623</v>
      </c>
      <c r="P2531">
        <v>6</v>
      </c>
      <c r="Q2531">
        <v>1</v>
      </c>
      <c r="R2531">
        <v>1.64</v>
      </c>
      <c r="S2531">
        <v>1.64</v>
      </c>
      <c r="T2531">
        <v>364.42</v>
      </c>
      <c r="U2531">
        <v>65.430000000000007</v>
      </c>
      <c r="V2531">
        <v>2.73</v>
      </c>
      <c r="X2531">
        <v>4.25</v>
      </c>
      <c r="Y2531">
        <v>2</v>
      </c>
      <c r="Z2531" t="s">
        <v>4250</v>
      </c>
      <c r="AA2531">
        <v>0</v>
      </c>
      <c r="AB2531">
        <v>2</v>
      </c>
      <c r="AC2531">
        <v>5.8017619047619036</v>
      </c>
      <c r="AE2531" t="s">
        <v>7949</v>
      </c>
      <c r="AH2531">
        <v>0</v>
      </c>
      <c r="AI2531">
        <v>0</v>
      </c>
    </row>
    <row r="2532" spans="1:35" x14ac:dyDescent="0.25">
      <c r="B2532">
        <v>7780</v>
      </c>
      <c r="J2532" t="s">
        <v>22089</v>
      </c>
      <c r="L2532" t="s">
        <v>22151</v>
      </c>
      <c r="M2532" t="s">
        <v>22214</v>
      </c>
      <c r="N2532" t="s">
        <v>24343</v>
      </c>
      <c r="O2532" t="s">
        <v>28624</v>
      </c>
      <c r="P2532">
        <v>5</v>
      </c>
      <c r="Q2532">
        <v>1</v>
      </c>
      <c r="R2532">
        <v>3.01</v>
      </c>
      <c r="S2532">
        <v>3.01</v>
      </c>
      <c r="T2532">
        <v>363.43</v>
      </c>
      <c r="U2532">
        <v>52.54</v>
      </c>
      <c r="V2532">
        <v>3.34</v>
      </c>
      <c r="X2532">
        <v>4.58</v>
      </c>
      <c r="Y2532">
        <v>2</v>
      </c>
      <c r="Z2532" t="s">
        <v>4250</v>
      </c>
      <c r="AA2532">
        <v>0</v>
      </c>
      <c r="AB2532">
        <v>2</v>
      </c>
      <c r="AC2532">
        <v>5.2988333333333344</v>
      </c>
      <c r="AE2532" t="s">
        <v>7949</v>
      </c>
      <c r="AH2532">
        <v>0</v>
      </c>
      <c r="AI2532">
        <v>0</v>
      </c>
    </row>
    <row r="2533" spans="1:35" x14ac:dyDescent="0.25">
      <c r="B2533">
        <v>84</v>
      </c>
      <c r="J2533" t="s">
        <v>22089</v>
      </c>
      <c r="L2533" t="s">
        <v>22151</v>
      </c>
      <c r="M2533" t="s">
        <v>22214</v>
      </c>
      <c r="N2533" t="s">
        <v>24344</v>
      </c>
      <c r="O2533" t="s">
        <v>28625</v>
      </c>
      <c r="P2533">
        <v>6</v>
      </c>
      <c r="Q2533">
        <v>1</v>
      </c>
      <c r="R2533">
        <v>2.96</v>
      </c>
      <c r="S2533">
        <v>2.96</v>
      </c>
      <c r="T2533">
        <v>379.43</v>
      </c>
      <c r="U2533">
        <v>73.64</v>
      </c>
      <c r="V2533">
        <v>3.68</v>
      </c>
      <c r="X2533">
        <v>4.2</v>
      </c>
      <c r="Y2533">
        <v>2</v>
      </c>
      <c r="Z2533" t="s">
        <v>4250</v>
      </c>
      <c r="AA2533">
        <v>0</v>
      </c>
      <c r="AB2533">
        <v>2</v>
      </c>
      <c r="AC2533">
        <v>5.214547619047619</v>
      </c>
      <c r="AE2533" t="s">
        <v>7949</v>
      </c>
      <c r="AH2533">
        <v>0</v>
      </c>
      <c r="AI2533">
        <v>0</v>
      </c>
    </row>
    <row r="2534" spans="1:35" x14ac:dyDescent="0.25">
      <c r="B2534">
        <v>473</v>
      </c>
      <c r="J2534" t="s">
        <v>22089</v>
      </c>
      <c r="L2534" t="s">
        <v>22151</v>
      </c>
      <c r="M2534" t="s">
        <v>22214</v>
      </c>
      <c r="N2534" t="s">
        <v>24345</v>
      </c>
      <c r="O2534" t="s">
        <v>28626</v>
      </c>
      <c r="P2534">
        <v>6</v>
      </c>
      <c r="Q2534">
        <v>1</v>
      </c>
      <c r="R2534">
        <v>2.97</v>
      </c>
      <c r="S2534">
        <v>2.97</v>
      </c>
      <c r="T2534">
        <v>379.43</v>
      </c>
      <c r="U2534">
        <v>73.64</v>
      </c>
      <c r="V2534">
        <v>3.68</v>
      </c>
      <c r="X2534">
        <v>4.2</v>
      </c>
      <c r="Y2534">
        <v>2</v>
      </c>
      <c r="Z2534" t="s">
        <v>4250</v>
      </c>
      <c r="AA2534">
        <v>0</v>
      </c>
      <c r="AB2534">
        <v>2</v>
      </c>
      <c r="AC2534">
        <v>5.2095476190476182</v>
      </c>
      <c r="AE2534" t="s">
        <v>7949</v>
      </c>
      <c r="AH2534">
        <v>0</v>
      </c>
      <c r="AI2534">
        <v>0</v>
      </c>
    </row>
    <row r="2535" spans="1:35" x14ac:dyDescent="0.25">
      <c r="B2535">
        <v>198</v>
      </c>
      <c r="J2535" t="s">
        <v>22089</v>
      </c>
      <c r="L2535" t="s">
        <v>22151</v>
      </c>
      <c r="M2535" t="s">
        <v>22214</v>
      </c>
      <c r="N2535" t="s">
        <v>24346</v>
      </c>
      <c r="O2535" t="s">
        <v>28627</v>
      </c>
      <c r="P2535">
        <v>6</v>
      </c>
      <c r="Q2535">
        <v>1</v>
      </c>
      <c r="R2535">
        <v>2.67</v>
      </c>
      <c r="S2535">
        <v>2.67</v>
      </c>
      <c r="T2535">
        <v>365.4</v>
      </c>
      <c r="U2535">
        <v>73.64</v>
      </c>
      <c r="V2535">
        <v>3.38</v>
      </c>
      <c r="X2535">
        <v>4.2</v>
      </c>
      <c r="Y2535">
        <v>2</v>
      </c>
      <c r="Z2535" t="s">
        <v>4250</v>
      </c>
      <c r="AA2535">
        <v>0</v>
      </c>
      <c r="AB2535">
        <v>2</v>
      </c>
      <c r="AC2535">
        <v>5.4597619047619048</v>
      </c>
      <c r="AE2535" t="s">
        <v>7949</v>
      </c>
      <c r="AH2535">
        <v>0</v>
      </c>
      <c r="AI2535">
        <v>0</v>
      </c>
    </row>
    <row r="2536" spans="1:35" x14ac:dyDescent="0.25">
      <c r="B2536">
        <v>55</v>
      </c>
      <c r="J2536" t="s">
        <v>22089</v>
      </c>
      <c r="L2536" t="s">
        <v>22151</v>
      </c>
      <c r="M2536" t="s">
        <v>22214</v>
      </c>
      <c r="N2536" t="s">
        <v>24347</v>
      </c>
      <c r="O2536" t="s">
        <v>28628</v>
      </c>
      <c r="P2536">
        <v>6</v>
      </c>
      <c r="Q2536">
        <v>1</v>
      </c>
      <c r="R2536">
        <v>2.39</v>
      </c>
      <c r="S2536">
        <v>2.41</v>
      </c>
      <c r="T2536">
        <v>364.42</v>
      </c>
      <c r="U2536">
        <v>72.33</v>
      </c>
      <c r="V2536">
        <v>2.5</v>
      </c>
      <c r="X2536">
        <v>5.84</v>
      </c>
      <c r="Y2536">
        <v>1</v>
      </c>
      <c r="Z2536" t="s">
        <v>4250</v>
      </c>
      <c r="AA2536">
        <v>0</v>
      </c>
      <c r="AB2536">
        <v>2</v>
      </c>
      <c r="AC2536">
        <v>5.6067619047619042</v>
      </c>
      <c r="AE2536" t="s">
        <v>7949</v>
      </c>
      <c r="AH2536">
        <v>0</v>
      </c>
      <c r="AI2536">
        <v>0</v>
      </c>
    </row>
    <row r="2537" spans="1:35" x14ac:dyDescent="0.25">
      <c r="B2537">
        <v>260</v>
      </c>
      <c r="J2537" t="s">
        <v>22089</v>
      </c>
      <c r="L2537" t="s">
        <v>22151</v>
      </c>
      <c r="M2537" t="s">
        <v>22214</v>
      </c>
      <c r="N2537" t="s">
        <v>24348</v>
      </c>
      <c r="O2537" t="s">
        <v>28629</v>
      </c>
      <c r="P2537">
        <v>6</v>
      </c>
      <c r="Q2537">
        <v>1</v>
      </c>
      <c r="R2537">
        <v>2.89</v>
      </c>
      <c r="S2537">
        <v>2.89</v>
      </c>
      <c r="T2537">
        <v>381.47</v>
      </c>
      <c r="U2537">
        <v>60.5</v>
      </c>
      <c r="V2537">
        <v>3.76</v>
      </c>
      <c r="X2537">
        <v>4.0999999999999996</v>
      </c>
      <c r="Y2537">
        <v>2</v>
      </c>
      <c r="Z2537" t="s">
        <v>4250</v>
      </c>
      <c r="AA2537">
        <v>0</v>
      </c>
      <c r="AB2537">
        <v>2</v>
      </c>
      <c r="AC2537">
        <v>5.23497619047619</v>
      </c>
      <c r="AE2537" t="s">
        <v>7949</v>
      </c>
      <c r="AH2537">
        <v>0</v>
      </c>
      <c r="AI2537">
        <v>0</v>
      </c>
    </row>
    <row r="2538" spans="1:35" x14ac:dyDescent="0.25">
      <c r="B2538">
        <v>583</v>
      </c>
      <c r="J2538" t="s">
        <v>22089</v>
      </c>
      <c r="L2538" t="s">
        <v>22151</v>
      </c>
      <c r="M2538" t="s">
        <v>22214</v>
      </c>
      <c r="N2538" t="s">
        <v>24349</v>
      </c>
      <c r="O2538" t="s">
        <v>28630</v>
      </c>
      <c r="P2538">
        <v>6</v>
      </c>
      <c r="Q2538">
        <v>1</v>
      </c>
      <c r="R2538">
        <v>2.2999999999999998</v>
      </c>
      <c r="S2538">
        <v>2.2999999999999998</v>
      </c>
      <c r="T2538">
        <v>376.43</v>
      </c>
      <c r="U2538">
        <v>73.39</v>
      </c>
      <c r="V2538">
        <v>3.1</v>
      </c>
      <c r="X2538">
        <v>4.22</v>
      </c>
      <c r="Y2538">
        <v>2</v>
      </c>
      <c r="Z2538" t="s">
        <v>4250</v>
      </c>
      <c r="AA2538">
        <v>0</v>
      </c>
      <c r="AB2538">
        <v>2</v>
      </c>
      <c r="AC2538">
        <v>5.5659761904761904</v>
      </c>
      <c r="AE2538" t="s">
        <v>7949</v>
      </c>
      <c r="AH2538">
        <v>0</v>
      </c>
      <c r="AI2538">
        <v>0</v>
      </c>
    </row>
    <row r="2539" spans="1:35" x14ac:dyDescent="0.25">
      <c r="B2539">
        <v>316</v>
      </c>
      <c r="J2539" t="s">
        <v>22089</v>
      </c>
      <c r="L2539" t="s">
        <v>22151</v>
      </c>
      <c r="M2539" t="s">
        <v>22214</v>
      </c>
      <c r="N2539" t="s">
        <v>24350</v>
      </c>
      <c r="O2539" t="s">
        <v>28631</v>
      </c>
      <c r="P2539">
        <v>6</v>
      </c>
      <c r="Q2539">
        <v>1</v>
      </c>
      <c r="R2539">
        <v>2.64</v>
      </c>
      <c r="S2539">
        <v>2.64</v>
      </c>
      <c r="T2539">
        <v>365.4</v>
      </c>
      <c r="U2539">
        <v>73.64</v>
      </c>
      <c r="V2539">
        <v>3.3</v>
      </c>
      <c r="X2539">
        <v>4.13</v>
      </c>
      <c r="Y2539">
        <v>2</v>
      </c>
      <c r="Z2539" t="s">
        <v>4250</v>
      </c>
      <c r="AA2539">
        <v>0</v>
      </c>
      <c r="AB2539">
        <v>2</v>
      </c>
      <c r="AC2539">
        <v>5.4747619047619036</v>
      </c>
      <c r="AE2539" t="s">
        <v>7949</v>
      </c>
      <c r="AH2539">
        <v>0</v>
      </c>
      <c r="AI2539">
        <v>0</v>
      </c>
    </row>
    <row r="2540" spans="1:35" x14ac:dyDescent="0.25">
      <c r="B2540">
        <v>1470</v>
      </c>
      <c r="J2540" t="s">
        <v>22089</v>
      </c>
      <c r="L2540" t="s">
        <v>22151</v>
      </c>
      <c r="M2540" t="s">
        <v>22214</v>
      </c>
      <c r="N2540" t="s">
        <v>24351</v>
      </c>
      <c r="O2540" t="s">
        <v>28632</v>
      </c>
      <c r="P2540">
        <v>6</v>
      </c>
      <c r="Q2540">
        <v>1</v>
      </c>
      <c r="R2540">
        <v>2.21</v>
      </c>
      <c r="S2540">
        <v>2.21</v>
      </c>
      <c r="T2540">
        <v>376.43</v>
      </c>
      <c r="U2540">
        <v>73.39</v>
      </c>
      <c r="V2540">
        <v>3.1</v>
      </c>
      <c r="X2540">
        <v>4.25</v>
      </c>
      <c r="Y2540">
        <v>2</v>
      </c>
      <c r="Z2540" t="s">
        <v>4250</v>
      </c>
      <c r="AA2540">
        <v>0</v>
      </c>
      <c r="AB2540">
        <v>2</v>
      </c>
      <c r="AC2540">
        <v>5.6109761904761903</v>
      </c>
      <c r="AE2540" t="s">
        <v>7949</v>
      </c>
      <c r="AH2540">
        <v>0</v>
      </c>
      <c r="AI2540">
        <v>0</v>
      </c>
    </row>
    <row r="2541" spans="1:35" x14ac:dyDescent="0.25">
      <c r="B2541">
        <v>439</v>
      </c>
      <c r="J2541" t="s">
        <v>22089</v>
      </c>
      <c r="L2541" t="s">
        <v>22151</v>
      </c>
      <c r="M2541" t="s">
        <v>22214</v>
      </c>
      <c r="N2541" t="s">
        <v>24352</v>
      </c>
      <c r="O2541" t="s">
        <v>28633</v>
      </c>
      <c r="P2541">
        <v>7</v>
      </c>
      <c r="Q2541">
        <v>1</v>
      </c>
      <c r="R2541">
        <v>2.17</v>
      </c>
      <c r="S2541">
        <v>2.17</v>
      </c>
      <c r="T2541">
        <v>366.39</v>
      </c>
      <c r="U2541">
        <v>86.53</v>
      </c>
      <c r="V2541">
        <v>2.69</v>
      </c>
      <c r="X2541">
        <v>3.94</v>
      </c>
      <c r="Y2541">
        <v>2</v>
      </c>
      <c r="Z2541" t="s">
        <v>4250</v>
      </c>
      <c r="AA2541">
        <v>0</v>
      </c>
      <c r="AB2541">
        <v>2</v>
      </c>
      <c r="AC2541">
        <v>5.702690476190476</v>
      </c>
      <c r="AE2541" t="s">
        <v>7949</v>
      </c>
      <c r="AH2541">
        <v>0</v>
      </c>
      <c r="AI2541">
        <v>0</v>
      </c>
    </row>
    <row r="2542" spans="1:35" x14ac:dyDescent="0.25">
      <c r="B2542">
        <v>2210</v>
      </c>
      <c r="J2542" t="s">
        <v>22089</v>
      </c>
      <c r="L2542" t="s">
        <v>22151</v>
      </c>
      <c r="M2542" t="s">
        <v>22214</v>
      </c>
      <c r="N2542" t="s">
        <v>24353</v>
      </c>
      <c r="O2542" t="s">
        <v>28634</v>
      </c>
      <c r="P2542">
        <v>7</v>
      </c>
      <c r="Q2542">
        <v>1</v>
      </c>
      <c r="R2542">
        <v>1.55</v>
      </c>
      <c r="S2542">
        <v>1.55</v>
      </c>
      <c r="T2542">
        <v>352.37</v>
      </c>
      <c r="U2542">
        <v>86.53</v>
      </c>
      <c r="V2542">
        <v>2.38</v>
      </c>
      <c r="X2542">
        <v>3.94</v>
      </c>
      <c r="Y2542">
        <v>2</v>
      </c>
      <c r="Z2542" t="s">
        <v>4250</v>
      </c>
      <c r="AA2542">
        <v>0</v>
      </c>
      <c r="AB2542">
        <v>2</v>
      </c>
      <c r="AC2542">
        <v>5.833333333333333</v>
      </c>
      <c r="AE2542" t="s">
        <v>7949</v>
      </c>
      <c r="AH2542">
        <v>0</v>
      </c>
      <c r="AI2542">
        <v>0</v>
      </c>
    </row>
    <row r="2543" spans="1:35" x14ac:dyDescent="0.25">
      <c r="B2543">
        <v>112</v>
      </c>
      <c r="J2543" t="s">
        <v>22089</v>
      </c>
      <c r="L2543" t="s">
        <v>22151</v>
      </c>
      <c r="M2543" t="s">
        <v>22214</v>
      </c>
      <c r="N2543" t="s">
        <v>24354</v>
      </c>
      <c r="O2543" t="s">
        <v>28635</v>
      </c>
      <c r="P2543">
        <v>6</v>
      </c>
      <c r="Q2543">
        <v>1</v>
      </c>
      <c r="R2543">
        <v>2.64</v>
      </c>
      <c r="S2543">
        <v>2.64</v>
      </c>
      <c r="T2543">
        <v>379.43</v>
      </c>
      <c r="U2543">
        <v>73.64</v>
      </c>
      <c r="V2543">
        <v>3.6</v>
      </c>
      <c r="X2543">
        <v>4.17</v>
      </c>
      <c r="Y2543">
        <v>2</v>
      </c>
      <c r="Z2543" t="s">
        <v>4250</v>
      </c>
      <c r="AA2543">
        <v>0</v>
      </c>
      <c r="AB2543">
        <v>2</v>
      </c>
      <c r="AC2543">
        <v>5.3745476190476182</v>
      </c>
      <c r="AE2543" t="s">
        <v>7949</v>
      </c>
      <c r="AH2543">
        <v>0</v>
      </c>
      <c r="AI2543">
        <v>0</v>
      </c>
    </row>
    <row r="2544" spans="1:35" x14ac:dyDescent="0.25">
      <c r="A2544" t="s">
        <v>22046</v>
      </c>
      <c r="B2544">
        <v>59</v>
      </c>
      <c r="J2544" t="s">
        <v>22089</v>
      </c>
      <c r="L2544" t="s">
        <v>22151</v>
      </c>
      <c r="M2544" t="s">
        <v>22214</v>
      </c>
      <c r="N2544" t="s">
        <v>10307</v>
      </c>
      <c r="O2544" t="s">
        <v>28636</v>
      </c>
      <c r="P2544">
        <v>6</v>
      </c>
      <c r="Q2544">
        <v>1</v>
      </c>
      <c r="R2544">
        <v>2.86</v>
      </c>
      <c r="S2544">
        <v>2.86</v>
      </c>
      <c r="T2544">
        <v>365.4</v>
      </c>
      <c r="U2544">
        <v>73.64</v>
      </c>
      <c r="V2544">
        <v>3.3</v>
      </c>
      <c r="X2544">
        <v>4.2</v>
      </c>
      <c r="Y2544">
        <v>2</v>
      </c>
      <c r="Z2544" t="s">
        <v>4250</v>
      </c>
      <c r="AA2544">
        <v>0</v>
      </c>
      <c r="AB2544">
        <v>2</v>
      </c>
      <c r="AC2544">
        <v>5.3647619047619051</v>
      </c>
      <c r="AE2544" t="s">
        <v>7949</v>
      </c>
      <c r="AH2544">
        <v>0</v>
      </c>
      <c r="AI2544">
        <v>0</v>
      </c>
    </row>
    <row r="2545" spans="2:35" x14ac:dyDescent="0.25">
      <c r="B2545">
        <v>301</v>
      </c>
      <c r="J2545" t="s">
        <v>22089</v>
      </c>
      <c r="L2545" t="s">
        <v>22151</v>
      </c>
      <c r="M2545" t="s">
        <v>22214</v>
      </c>
      <c r="N2545" t="s">
        <v>24355</v>
      </c>
      <c r="O2545" t="s">
        <v>28637</v>
      </c>
      <c r="P2545">
        <v>7</v>
      </c>
      <c r="Q2545">
        <v>1</v>
      </c>
      <c r="R2545">
        <v>2.27</v>
      </c>
      <c r="S2545">
        <v>2.27</v>
      </c>
      <c r="T2545">
        <v>366.39</v>
      </c>
      <c r="U2545">
        <v>86.53</v>
      </c>
      <c r="V2545">
        <v>2.69</v>
      </c>
      <c r="X2545">
        <v>3.94</v>
      </c>
      <c r="Y2545">
        <v>2</v>
      </c>
      <c r="Z2545" t="s">
        <v>4250</v>
      </c>
      <c r="AA2545">
        <v>0</v>
      </c>
      <c r="AB2545">
        <v>2</v>
      </c>
      <c r="AC2545">
        <v>5.6526904761904762</v>
      </c>
      <c r="AE2545" t="s">
        <v>7949</v>
      </c>
      <c r="AH2545">
        <v>0</v>
      </c>
      <c r="AI2545">
        <v>0</v>
      </c>
    </row>
    <row r="2546" spans="2:35" x14ac:dyDescent="0.25">
      <c r="B2546">
        <v>390</v>
      </c>
      <c r="J2546" t="s">
        <v>22089</v>
      </c>
      <c r="L2546" t="s">
        <v>22151</v>
      </c>
      <c r="M2546" t="s">
        <v>22214</v>
      </c>
      <c r="N2546" t="s">
        <v>24356</v>
      </c>
      <c r="O2546" t="s">
        <v>28638</v>
      </c>
      <c r="P2546">
        <v>6</v>
      </c>
      <c r="Q2546">
        <v>1</v>
      </c>
      <c r="R2546">
        <v>2.2000000000000002</v>
      </c>
      <c r="S2546">
        <v>2.2000000000000002</v>
      </c>
      <c r="T2546">
        <v>362.4</v>
      </c>
      <c r="U2546">
        <v>73.39</v>
      </c>
      <c r="V2546">
        <v>2.79</v>
      </c>
      <c r="X2546">
        <v>4.2</v>
      </c>
      <c r="Y2546">
        <v>2</v>
      </c>
      <c r="Z2546" t="s">
        <v>4250</v>
      </c>
      <c r="AA2546">
        <v>0</v>
      </c>
      <c r="AB2546">
        <v>2</v>
      </c>
      <c r="AC2546">
        <v>5.7161904761904756</v>
      </c>
      <c r="AE2546" t="s">
        <v>7949</v>
      </c>
      <c r="AH2546">
        <v>0</v>
      </c>
      <c r="AI2546">
        <v>0</v>
      </c>
    </row>
    <row r="2547" spans="2:35" x14ac:dyDescent="0.25">
      <c r="B2547">
        <v>444</v>
      </c>
      <c r="J2547" t="s">
        <v>22089</v>
      </c>
      <c r="L2547" t="s">
        <v>22151</v>
      </c>
      <c r="M2547" t="s">
        <v>22214</v>
      </c>
      <c r="N2547" t="s">
        <v>24357</v>
      </c>
      <c r="O2547" t="s">
        <v>28639</v>
      </c>
      <c r="P2547">
        <v>6</v>
      </c>
      <c r="Q2547">
        <v>1</v>
      </c>
      <c r="R2547">
        <v>3.22</v>
      </c>
      <c r="S2547">
        <v>3.22</v>
      </c>
      <c r="T2547">
        <v>390.46</v>
      </c>
      <c r="U2547">
        <v>65.430000000000007</v>
      </c>
      <c r="V2547">
        <v>3.53</v>
      </c>
      <c r="X2547">
        <v>4.25</v>
      </c>
      <c r="Y2547">
        <v>2</v>
      </c>
      <c r="Z2547" t="s">
        <v>4250</v>
      </c>
      <c r="AA2547">
        <v>0</v>
      </c>
      <c r="AB2547">
        <v>3</v>
      </c>
      <c r="AC2547">
        <v>4.8957619047619048</v>
      </c>
      <c r="AE2547" t="s">
        <v>7949</v>
      </c>
      <c r="AH2547">
        <v>0</v>
      </c>
      <c r="AI2547">
        <v>0</v>
      </c>
    </row>
    <row r="2548" spans="2:35" x14ac:dyDescent="0.25">
      <c r="B2548">
        <v>467</v>
      </c>
      <c r="J2548" t="s">
        <v>22089</v>
      </c>
      <c r="L2548" t="s">
        <v>22151</v>
      </c>
      <c r="M2548" t="s">
        <v>22214</v>
      </c>
      <c r="N2548" t="s">
        <v>24358</v>
      </c>
      <c r="O2548" t="s">
        <v>28640</v>
      </c>
      <c r="P2548">
        <v>6</v>
      </c>
      <c r="Q2548">
        <v>1</v>
      </c>
      <c r="R2548">
        <v>2.5099999999999998</v>
      </c>
      <c r="S2548">
        <v>2.5099999999999998</v>
      </c>
      <c r="T2548">
        <v>419.38</v>
      </c>
      <c r="U2548">
        <v>73.64</v>
      </c>
      <c r="V2548">
        <v>4.01</v>
      </c>
      <c r="X2548">
        <v>4.09</v>
      </c>
      <c r="Y2548">
        <v>2</v>
      </c>
      <c r="Z2548" t="s">
        <v>4250</v>
      </c>
      <c r="AA2548">
        <v>0</v>
      </c>
      <c r="AB2548">
        <v>2</v>
      </c>
      <c r="AC2548">
        <v>5.1541904761904762</v>
      </c>
      <c r="AE2548" t="s">
        <v>7949</v>
      </c>
      <c r="AH2548">
        <v>0</v>
      </c>
      <c r="AI2548">
        <v>0</v>
      </c>
    </row>
    <row r="2549" spans="2:35" x14ac:dyDescent="0.25">
      <c r="B2549">
        <v>983</v>
      </c>
      <c r="J2549" t="s">
        <v>22089</v>
      </c>
      <c r="L2549" t="s">
        <v>22151</v>
      </c>
      <c r="M2549" t="s">
        <v>22214</v>
      </c>
      <c r="N2549" t="s">
        <v>24359</v>
      </c>
      <c r="O2549" t="s">
        <v>28641</v>
      </c>
      <c r="P2549">
        <v>6</v>
      </c>
      <c r="Q2549">
        <v>1</v>
      </c>
      <c r="R2549">
        <v>1.79</v>
      </c>
      <c r="S2549">
        <v>1.79</v>
      </c>
      <c r="T2549">
        <v>362.4</v>
      </c>
      <c r="U2549">
        <v>73.39</v>
      </c>
      <c r="V2549">
        <v>2.79</v>
      </c>
      <c r="X2549">
        <v>4.25</v>
      </c>
      <c r="Y2549">
        <v>2</v>
      </c>
      <c r="Z2549" t="s">
        <v>4250</v>
      </c>
      <c r="AA2549">
        <v>0</v>
      </c>
      <c r="AB2549">
        <v>2</v>
      </c>
      <c r="AC2549">
        <v>5.8161904761904761</v>
      </c>
      <c r="AE2549" t="s">
        <v>7949</v>
      </c>
      <c r="AH2549">
        <v>0</v>
      </c>
      <c r="AI2549">
        <v>0</v>
      </c>
    </row>
    <row r="2550" spans="2:35" x14ac:dyDescent="0.25">
      <c r="B2550">
        <v>89</v>
      </c>
      <c r="J2550" t="s">
        <v>22089</v>
      </c>
      <c r="L2550" t="s">
        <v>22151</v>
      </c>
      <c r="M2550" t="s">
        <v>22214</v>
      </c>
      <c r="N2550" t="s">
        <v>24344</v>
      </c>
      <c r="O2550" t="s">
        <v>28625</v>
      </c>
      <c r="P2550">
        <v>6</v>
      </c>
      <c r="Q2550">
        <v>1</v>
      </c>
      <c r="R2550">
        <v>2.96</v>
      </c>
      <c r="S2550">
        <v>2.96</v>
      </c>
      <c r="T2550">
        <v>379.43</v>
      </c>
      <c r="U2550">
        <v>73.64</v>
      </c>
      <c r="V2550">
        <v>3.68</v>
      </c>
      <c r="X2550">
        <v>4.2</v>
      </c>
      <c r="Y2550">
        <v>2</v>
      </c>
      <c r="Z2550" t="s">
        <v>4250</v>
      </c>
      <c r="AA2550">
        <v>0</v>
      </c>
      <c r="AB2550">
        <v>2</v>
      </c>
      <c r="AC2550">
        <v>5.214547619047619</v>
      </c>
      <c r="AE2550" t="s">
        <v>7949</v>
      </c>
      <c r="AH2550">
        <v>0</v>
      </c>
      <c r="AI2550">
        <v>0</v>
      </c>
    </row>
    <row r="2551" spans="2:35" x14ac:dyDescent="0.25">
      <c r="B2551">
        <v>161</v>
      </c>
      <c r="J2551" t="s">
        <v>22089</v>
      </c>
      <c r="L2551" t="s">
        <v>22151</v>
      </c>
      <c r="M2551" t="s">
        <v>22214</v>
      </c>
      <c r="N2551" t="s">
        <v>24360</v>
      </c>
      <c r="O2551" t="s">
        <v>28642</v>
      </c>
      <c r="P2551">
        <v>6</v>
      </c>
      <c r="Q2551">
        <v>1</v>
      </c>
      <c r="R2551">
        <v>1.84</v>
      </c>
      <c r="S2551">
        <v>1.84</v>
      </c>
      <c r="T2551">
        <v>380.39</v>
      </c>
      <c r="U2551">
        <v>73.39</v>
      </c>
      <c r="V2551">
        <v>2.93</v>
      </c>
      <c r="X2551">
        <v>4.1500000000000004</v>
      </c>
      <c r="Y2551">
        <v>2</v>
      </c>
      <c r="Z2551" t="s">
        <v>4250</v>
      </c>
      <c r="AA2551">
        <v>0</v>
      </c>
      <c r="AB2551">
        <v>2</v>
      </c>
      <c r="AC2551">
        <v>5.6876904761904763</v>
      </c>
      <c r="AE2551" t="s">
        <v>7949</v>
      </c>
      <c r="AH2551">
        <v>0</v>
      </c>
      <c r="AI2551">
        <v>0</v>
      </c>
    </row>
    <row r="2552" spans="2:35" x14ac:dyDescent="0.25">
      <c r="B2552">
        <v>688</v>
      </c>
      <c r="J2552" t="s">
        <v>22089</v>
      </c>
      <c r="L2552" t="s">
        <v>22151</v>
      </c>
      <c r="M2552" t="s">
        <v>22214</v>
      </c>
      <c r="N2552" t="s">
        <v>24361</v>
      </c>
      <c r="O2552" t="s">
        <v>28643</v>
      </c>
      <c r="P2552">
        <v>6</v>
      </c>
      <c r="Q2552">
        <v>1</v>
      </c>
      <c r="R2552">
        <v>2.21</v>
      </c>
      <c r="S2552">
        <v>2.21</v>
      </c>
      <c r="T2552">
        <v>376.43</v>
      </c>
      <c r="U2552">
        <v>73.39</v>
      </c>
      <c r="V2552">
        <v>3.1</v>
      </c>
      <c r="X2552">
        <v>4.25</v>
      </c>
      <c r="Y2552">
        <v>2</v>
      </c>
      <c r="Z2552" t="s">
        <v>4250</v>
      </c>
      <c r="AA2552">
        <v>0</v>
      </c>
      <c r="AB2552">
        <v>2</v>
      </c>
      <c r="AC2552">
        <v>5.6109761904761903</v>
      </c>
      <c r="AE2552" t="s">
        <v>7949</v>
      </c>
      <c r="AH2552">
        <v>0</v>
      </c>
      <c r="AI2552">
        <v>0</v>
      </c>
    </row>
    <row r="2553" spans="2:35" x14ac:dyDescent="0.25">
      <c r="B2553">
        <v>1700</v>
      </c>
      <c r="H2553">
        <v>4.5</v>
      </c>
      <c r="I2553" t="s">
        <v>22086</v>
      </c>
      <c r="J2553" t="s">
        <v>22089</v>
      </c>
      <c r="L2553" t="s">
        <v>22152</v>
      </c>
      <c r="M2553" t="s">
        <v>22221</v>
      </c>
      <c r="N2553" t="s">
        <v>24362</v>
      </c>
      <c r="O2553" t="s">
        <v>28644</v>
      </c>
      <c r="P2553">
        <v>5</v>
      </c>
      <c r="Q2553">
        <v>3</v>
      </c>
      <c r="R2553">
        <v>3.04</v>
      </c>
      <c r="S2553">
        <v>3.16</v>
      </c>
      <c r="T2553">
        <v>324.33</v>
      </c>
      <c r="U2553">
        <v>94.83</v>
      </c>
      <c r="V2553">
        <v>3.06</v>
      </c>
      <c r="W2553">
        <v>8.24</v>
      </c>
      <c r="X2553">
        <v>0</v>
      </c>
      <c r="Y2553">
        <v>2</v>
      </c>
      <c r="Z2553" t="s">
        <v>4250</v>
      </c>
      <c r="AA2553">
        <v>0</v>
      </c>
      <c r="AB2553">
        <v>6</v>
      </c>
      <c r="AC2553">
        <v>4.4056666666666668</v>
      </c>
      <c r="AE2553" t="s">
        <v>7949</v>
      </c>
      <c r="AH2553">
        <v>0</v>
      </c>
      <c r="AI2553">
        <v>0</v>
      </c>
    </row>
    <row r="2554" spans="2:35" x14ac:dyDescent="0.25">
      <c r="B2554">
        <v>1700</v>
      </c>
      <c r="H2554">
        <v>4.5</v>
      </c>
      <c r="I2554" t="s">
        <v>22086</v>
      </c>
      <c r="J2554" t="s">
        <v>22089</v>
      </c>
      <c r="L2554" t="s">
        <v>22152</v>
      </c>
      <c r="M2554" t="s">
        <v>22221</v>
      </c>
      <c r="N2554" t="s">
        <v>24362</v>
      </c>
      <c r="O2554" t="s">
        <v>28645</v>
      </c>
      <c r="P2554">
        <v>6</v>
      </c>
      <c r="Q2554">
        <v>2</v>
      </c>
      <c r="R2554">
        <v>3.12</v>
      </c>
      <c r="S2554">
        <v>3.2</v>
      </c>
      <c r="T2554">
        <v>368.39</v>
      </c>
      <c r="U2554">
        <v>93.06</v>
      </c>
      <c r="V2554">
        <v>3.34</v>
      </c>
      <c r="W2554">
        <v>8.2799999999999994</v>
      </c>
      <c r="X2554">
        <v>0</v>
      </c>
      <c r="Y2554">
        <v>2</v>
      </c>
      <c r="Z2554" t="s">
        <v>4250</v>
      </c>
      <c r="AA2554">
        <v>0</v>
      </c>
      <c r="AB2554">
        <v>9</v>
      </c>
      <c r="AC2554">
        <v>4.6780714285714282</v>
      </c>
      <c r="AE2554" t="s">
        <v>7949</v>
      </c>
      <c r="AH2554">
        <v>0</v>
      </c>
      <c r="AI2554">
        <v>0</v>
      </c>
    </row>
    <row r="2555" spans="2:35" x14ac:dyDescent="0.25">
      <c r="B2555">
        <v>720</v>
      </c>
      <c r="H2555">
        <v>4.5</v>
      </c>
      <c r="I2555" t="s">
        <v>22086</v>
      </c>
      <c r="J2555" t="s">
        <v>22089</v>
      </c>
      <c r="L2555" t="s">
        <v>22152</v>
      </c>
      <c r="M2555" t="s">
        <v>22221</v>
      </c>
      <c r="N2555" t="s">
        <v>24363</v>
      </c>
      <c r="O2555" t="s">
        <v>19588</v>
      </c>
      <c r="P2555">
        <v>4</v>
      </c>
      <c r="Q2555">
        <v>2</v>
      </c>
      <c r="R2555">
        <v>3.52</v>
      </c>
      <c r="S2555">
        <v>3.58</v>
      </c>
      <c r="T2555">
        <v>322.36</v>
      </c>
      <c r="U2555">
        <v>74.599999999999994</v>
      </c>
      <c r="V2555">
        <v>3.66</v>
      </c>
      <c r="W2555">
        <v>8.41</v>
      </c>
      <c r="X2555">
        <v>0</v>
      </c>
      <c r="Y2555">
        <v>2</v>
      </c>
      <c r="Z2555" t="s">
        <v>4250</v>
      </c>
      <c r="AA2555">
        <v>0</v>
      </c>
      <c r="AB2555">
        <v>6</v>
      </c>
      <c r="AC2555">
        <v>4.45</v>
      </c>
      <c r="AE2555" t="s">
        <v>7949</v>
      </c>
      <c r="AH2555">
        <v>0</v>
      </c>
      <c r="AI2555">
        <v>0</v>
      </c>
    </row>
    <row r="2556" spans="2:35" x14ac:dyDescent="0.25">
      <c r="B2556">
        <v>730</v>
      </c>
      <c r="H2556">
        <v>4.5</v>
      </c>
      <c r="I2556" t="s">
        <v>22086</v>
      </c>
      <c r="J2556" t="s">
        <v>22089</v>
      </c>
      <c r="L2556" t="s">
        <v>22152</v>
      </c>
      <c r="M2556" t="s">
        <v>22221</v>
      </c>
      <c r="N2556" t="s">
        <v>24364</v>
      </c>
      <c r="O2556" t="s">
        <v>19594</v>
      </c>
      <c r="P2556">
        <v>4</v>
      </c>
      <c r="Q2556">
        <v>2</v>
      </c>
      <c r="R2556">
        <v>3.72</v>
      </c>
      <c r="S2556">
        <v>3.87</v>
      </c>
      <c r="T2556">
        <v>342.78</v>
      </c>
      <c r="U2556">
        <v>74.599999999999994</v>
      </c>
      <c r="V2556">
        <v>4.01</v>
      </c>
      <c r="W2556">
        <v>8.14</v>
      </c>
      <c r="X2556">
        <v>0</v>
      </c>
      <c r="Y2556">
        <v>2</v>
      </c>
      <c r="Z2556" t="s">
        <v>4250</v>
      </c>
      <c r="AA2556">
        <v>0</v>
      </c>
      <c r="AB2556">
        <v>6</v>
      </c>
      <c r="AC2556">
        <v>4.2050000000000001</v>
      </c>
      <c r="AE2556" t="s">
        <v>7949</v>
      </c>
      <c r="AH2556">
        <v>0</v>
      </c>
      <c r="AI2556">
        <v>0</v>
      </c>
    </row>
    <row r="2557" spans="2:35" x14ac:dyDescent="0.25">
      <c r="B2557">
        <v>970</v>
      </c>
      <c r="H2557">
        <v>4.5</v>
      </c>
      <c r="I2557" t="s">
        <v>22086</v>
      </c>
      <c r="J2557" t="s">
        <v>22089</v>
      </c>
      <c r="L2557" t="s">
        <v>22152</v>
      </c>
      <c r="M2557" t="s">
        <v>22221</v>
      </c>
      <c r="N2557" t="s">
        <v>24365</v>
      </c>
      <c r="O2557" t="s">
        <v>19780</v>
      </c>
      <c r="P2557">
        <v>5</v>
      </c>
      <c r="Q2557">
        <v>1</v>
      </c>
      <c r="R2557">
        <v>3.75</v>
      </c>
      <c r="S2557">
        <v>3.81</v>
      </c>
      <c r="T2557">
        <v>352.39</v>
      </c>
      <c r="U2557">
        <v>72.83</v>
      </c>
      <c r="V2557">
        <v>3.66</v>
      </c>
      <c r="W2557">
        <v>8.2799999999999994</v>
      </c>
      <c r="X2557">
        <v>0</v>
      </c>
      <c r="Y2557">
        <v>2</v>
      </c>
      <c r="Z2557" t="s">
        <v>4250</v>
      </c>
      <c r="AA2557">
        <v>0</v>
      </c>
      <c r="AB2557">
        <v>8</v>
      </c>
      <c r="AC2557">
        <v>4.5533333333333328</v>
      </c>
      <c r="AE2557" t="s">
        <v>7949</v>
      </c>
      <c r="AH2557">
        <v>0</v>
      </c>
      <c r="AI2557">
        <v>0</v>
      </c>
    </row>
    <row r="2558" spans="2:35" x14ac:dyDescent="0.25">
      <c r="B2558">
        <v>1200</v>
      </c>
      <c r="H2558">
        <v>4.5</v>
      </c>
      <c r="I2558" t="s">
        <v>22086</v>
      </c>
      <c r="J2558" t="s">
        <v>22089</v>
      </c>
      <c r="L2558" t="s">
        <v>22152</v>
      </c>
      <c r="M2558" t="s">
        <v>22221</v>
      </c>
      <c r="N2558" t="s">
        <v>24366</v>
      </c>
      <c r="O2558" t="s">
        <v>28646</v>
      </c>
      <c r="P2558">
        <v>6</v>
      </c>
      <c r="Q2558">
        <v>2</v>
      </c>
      <c r="R2558">
        <v>3.62</v>
      </c>
      <c r="S2558">
        <v>3.73</v>
      </c>
      <c r="T2558">
        <v>368.39</v>
      </c>
      <c r="U2558">
        <v>93.06</v>
      </c>
      <c r="V2558">
        <v>3.37</v>
      </c>
      <c r="W2558">
        <v>8.11</v>
      </c>
      <c r="X2558">
        <v>0</v>
      </c>
      <c r="Y2558">
        <v>2</v>
      </c>
      <c r="Z2558" t="s">
        <v>4250</v>
      </c>
      <c r="AA2558">
        <v>0</v>
      </c>
      <c r="AB2558">
        <v>8</v>
      </c>
      <c r="AC2558">
        <v>4.1630714285714294</v>
      </c>
      <c r="AE2558" t="s">
        <v>7949</v>
      </c>
      <c r="AH2558">
        <v>0</v>
      </c>
      <c r="AI2558">
        <v>0</v>
      </c>
    </row>
    <row r="2559" spans="2:35" x14ac:dyDescent="0.25">
      <c r="B2559">
        <v>2100</v>
      </c>
      <c r="H2559">
        <v>4.5</v>
      </c>
      <c r="I2559" t="s">
        <v>22086</v>
      </c>
      <c r="J2559" t="s">
        <v>22089</v>
      </c>
      <c r="L2559" t="s">
        <v>22152</v>
      </c>
      <c r="M2559" t="s">
        <v>22221</v>
      </c>
      <c r="N2559" t="s">
        <v>24367</v>
      </c>
      <c r="O2559" t="s">
        <v>28647</v>
      </c>
      <c r="P2559">
        <v>6</v>
      </c>
      <c r="Q2559">
        <v>2</v>
      </c>
      <c r="R2559">
        <v>3.45</v>
      </c>
      <c r="S2559">
        <v>3.55</v>
      </c>
      <c r="T2559">
        <v>368.39</v>
      </c>
      <c r="U2559">
        <v>93.06</v>
      </c>
      <c r="V2559">
        <v>3.37</v>
      </c>
      <c r="W2559">
        <v>8.1300000000000008</v>
      </c>
      <c r="X2559">
        <v>0</v>
      </c>
      <c r="Y2559">
        <v>2</v>
      </c>
      <c r="Z2559" t="s">
        <v>4250</v>
      </c>
      <c r="AA2559">
        <v>0</v>
      </c>
      <c r="AB2559">
        <v>8</v>
      </c>
      <c r="AC2559">
        <v>4.3380714285714284</v>
      </c>
      <c r="AE2559" t="s">
        <v>7949</v>
      </c>
      <c r="AH2559">
        <v>0</v>
      </c>
      <c r="AI2559">
        <v>0</v>
      </c>
    </row>
    <row r="2560" spans="2:35" x14ac:dyDescent="0.25">
      <c r="B2560">
        <v>2200</v>
      </c>
      <c r="H2560">
        <v>4.5</v>
      </c>
      <c r="I2560" t="s">
        <v>22086</v>
      </c>
      <c r="J2560" t="s">
        <v>22089</v>
      </c>
      <c r="L2560" t="s">
        <v>22152</v>
      </c>
      <c r="M2560" t="s">
        <v>22221</v>
      </c>
      <c r="N2560" t="s">
        <v>24368</v>
      </c>
      <c r="O2560" t="s">
        <v>28648</v>
      </c>
      <c r="P2560">
        <v>5</v>
      </c>
      <c r="Q2560">
        <v>3</v>
      </c>
      <c r="R2560">
        <v>2.81</v>
      </c>
      <c r="S2560">
        <v>2.89</v>
      </c>
      <c r="T2560">
        <v>324.33</v>
      </c>
      <c r="U2560">
        <v>94.83</v>
      </c>
      <c r="V2560">
        <v>3.06</v>
      </c>
      <c r="W2560">
        <v>8.33</v>
      </c>
      <c r="X2560">
        <v>0</v>
      </c>
      <c r="Y2560">
        <v>2</v>
      </c>
      <c r="Z2560" t="s">
        <v>4250</v>
      </c>
      <c r="AA2560">
        <v>0</v>
      </c>
      <c r="AB2560">
        <v>6</v>
      </c>
      <c r="AC2560">
        <v>4.6006666666666671</v>
      </c>
      <c r="AE2560" t="s">
        <v>7949</v>
      </c>
      <c r="AH2560">
        <v>0</v>
      </c>
      <c r="AI2560">
        <v>0</v>
      </c>
    </row>
    <row r="2561" spans="2:35" x14ac:dyDescent="0.25">
      <c r="B2561">
        <v>1400</v>
      </c>
      <c r="H2561">
        <v>4.5</v>
      </c>
      <c r="I2561" t="s">
        <v>22086</v>
      </c>
      <c r="J2561" t="s">
        <v>22089</v>
      </c>
      <c r="L2561" t="s">
        <v>22152</v>
      </c>
      <c r="M2561" t="s">
        <v>22221</v>
      </c>
      <c r="N2561" t="s">
        <v>24369</v>
      </c>
      <c r="O2561" t="s">
        <v>28649</v>
      </c>
      <c r="P2561">
        <v>6</v>
      </c>
      <c r="Q2561">
        <v>3</v>
      </c>
      <c r="R2561">
        <v>2.56</v>
      </c>
      <c r="S2561">
        <v>2.67</v>
      </c>
      <c r="T2561">
        <v>354.36</v>
      </c>
      <c r="U2561">
        <v>104.06</v>
      </c>
      <c r="V2561">
        <v>3.07</v>
      </c>
      <c r="W2561">
        <v>8.15</v>
      </c>
      <c r="X2561">
        <v>0</v>
      </c>
      <c r="Y2561">
        <v>2</v>
      </c>
      <c r="Z2561" t="s">
        <v>4250</v>
      </c>
      <c r="AA2561">
        <v>0</v>
      </c>
      <c r="AB2561">
        <v>7</v>
      </c>
      <c r="AC2561">
        <v>4.4180000000000001</v>
      </c>
      <c r="AE2561" t="s">
        <v>7949</v>
      </c>
      <c r="AH2561">
        <v>0</v>
      </c>
      <c r="AI2561">
        <v>0</v>
      </c>
    </row>
    <row r="2562" spans="2:35" x14ac:dyDescent="0.25">
      <c r="B2562">
        <v>3400</v>
      </c>
      <c r="H2562">
        <v>4.5</v>
      </c>
      <c r="I2562" t="s">
        <v>22086</v>
      </c>
      <c r="J2562" t="s">
        <v>22089</v>
      </c>
      <c r="L2562" t="s">
        <v>22152</v>
      </c>
      <c r="M2562" t="s">
        <v>22221</v>
      </c>
      <c r="N2562" t="s">
        <v>24370</v>
      </c>
      <c r="O2562" t="s">
        <v>28650</v>
      </c>
      <c r="P2562">
        <v>6</v>
      </c>
      <c r="Q2562">
        <v>1</v>
      </c>
      <c r="R2562">
        <v>3.6</v>
      </c>
      <c r="S2562">
        <v>3.7</v>
      </c>
      <c r="T2562">
        <v>382.41</v>
      </c>
      <c r="U2562">
        <v>82.06</v>
      </c>
      <c r="V2562">
        <v>3.67</v>
      </c>
      <c r="W2562">
        <v>8.1199999999999992</v>
      </c>
      <c r="X2562">
        <v>0</v>
      </c>
      <c r="Y2562">
        <v>2</v>
      </c>
      <c r="Z2562" t="s">
        <v>4250</v>
      </c>
      <c r="AA2562">
        <v>0</v>
      </c>
      <c r="AB2562">
        <v>9</v>
      </c>
      <c r="AC2562">
        <v>4.5232619047619043</v>
      </c>
      <c r="AE2562" t="s">
        <v>7949</v>
      </c>
      <c r="AH2562">
        <v>0</v>
      </c>
      <c r="AI2562">
        <v>0</v>
      </c>
    </row>
    <row r="2563" spans="2:35" x14ac:dyDescent="0.25">
      <c r="B2563">
        <v>1700</v>
      </c>
      <c r="H2563">
        <v>4.5</v>
      </c>
      <c r="I2563" t="s">
        <v>22086</v>
      </c>
      <c r="J2563" t="s">
        <v>22089</v>
      </c>
      <c r="L2563" t="s">
        <v>22152</v>
      </c>
      <c r="M2563" t="s">
        <v>22221</v>
      </c>
      <c r="N2563" t="s">
        <v>24371</v>
      </c>
      <c r="O2563" t="s">
        <v>28651</v>
      </c>
      <c r="P2563">
        <v>3</v>
      </c>
      <c r="Q2563">
        <v>2</v>
      </c>
      <c r="R2563">
        <v>4.08</v>
      </c>
      <c r="S2563">
        <v>4.1100000000000003</v>
      </c>
      <c r="T2563">
        <v>331.37</v>
      </c>
      <c r="U2563">
        <v>70.16</v>
      </c>
      <c r="V2563">
        <v>4.13</v>
      </c>
      <c r="W2563">
        <v>8.75</v>
      </c>
      <c r="X2563">
        <v>0</v>
      </c>
      <c r="Y2563">
        <v>3</v>
      </c>
      <c r="Z2563" t="s">
        <v>4250</v>
      </c>
      <c r="AA2563">
        <v>0</v>
      </c>
      <c r="AB2563">
        <v>6</v>
      </c>
      <c r="AC2563">
        <v>3.9449999999999998</v>
      </c>
      <c r="AE2563" t="s">
        <v>7949</v>
      </c>
      <c r="AH2563">
        <v>0</v>
      </c>
      <c r="AI2563">
        <v>0</v>
      </c>
    </row>
    <row r="2564" spans="2:35" x14ac:dyDescent="0.25">
      <c r="B2564">
        <v>1600</v>
      </c>
      <c r="H2564">
        <v>4.5</v>
      </c>
      <c r="I2564" t="s">
        <v>22086</v>
      </c>
      <c r="J2564" t="s">
        <v>22089</v>
      </c>
      <c r="L2564" t="s">
        <v>22152</v>
      </c>
      <c r="M2564" t="s">
        <v>22221</v>
      </c>
      <c r="N2564" t="s">
        <v>24372</v>
      </c>
      <c r="O2564" t="s">
        <v>28652</v>
      </c>
      <c r="P2564">
        <v>4</v>
      </c>
      <c r="Q2564">
        <v>1</v>
      </c>
      <c r="R2564">
        <v>4.78</v>
      </c>
      <c r="S2564">
        <v>4.87</v>
      </c>
      <c r="T2564">
        <v>372.42</v>
      </c>
      <c r="U2564">
        <v>63.6</v>
      </c>
      <c r="V2564">
        <v>4.8099999999999996</v>
      </c>
      <c r="W2564">
        <v>8.1199999999999992</v>
      </c>
      <c r="X2564">
        <v>0</v>
      </c>
      <c r="Y2564">
        <v>3</v>
      </c>
      <c r="Z2564" t="s">
        <v>4250</v>
      </c>
      <c r="AA2564">
        <v>0</v>
      </c>
      <c r="AB2564">
        <v>7</v>
      </c>
      <c r="AC2564">
        <v>3.809619047619047</v>
      </c>
      <c r="AE2564" t="s">
        <v>7949</v>
      </c>
      <c r="AH2564">
        <v>0</v>
      </c>
      <c r="AI2564">
        <v>0</v>
      </c>
    </row>
    <row r="2565" spans="2:35" x14ac:dyDescent="0.25">
      <c r="B2565">
        <v>1200</v>
      </c>
      <c r="H2565">
        <v>4.5</v>
      </c>
      <c r="I2565" t="s">
        <v>22086</v>
      </c>
      <c r="J2565" t="s">
        <v>22089</v>
      </c>
      <c r="L2565" t="s">
        <v>22152</v>
      </c>
      <c r="M2565" t="s">
        <v>22221</v>
      </c>
      <c r="N2565" t="s">
        <v>24373</v>
      </c>
      <c r="O2565" t="s">
        <v>28653</v>
      </c>
      <c r="P2565">
        <v>5</v>
      </c>
      <c r="Q2565">
        <v>1</v>
      </c>
      <c r="R2565">
        <v>4.45</v>
      </c>
      <c r="S2565">
        <v>4.5599999999999996</v>
      </c>
      <c r="T2565">
        <v>402.45</v>
      </c>
      <c r="U2565">
        <v>72.83</v>
      </c>
      <c r="V2565">
        <v>4.82</v>
      </c>
      <c r="W2565">
        <v>8.0399999999999991</v>
      </c>
      <c r="X2565">
        <v>0</v>
      </c>
      <c r="Y2565">
        <v>3</v>
      </c>
      <c r="Z2565" t="s">
        <v>4250</v>
      </c>
      <c r="AA2565">
        <v>0</v>
      </c>
      <c r="AB2565">
        <v>8</v>
      </c>
      <c r="AC2565">
        <v>3.750119047619048</v>
      </c>
      <c r="AE2565" t="s">
        <v>7949</v>
      </c>
      <c r="AH2565">
        <v>0</v>
      </c>
      <c r="AI2565">
        <v>0</v>
      </c>
    </row>
    <row r="2566" spans="2:35" x14ac:dyDescent="0.25">
      <c r="B2566">
        <v>1000</v>
      </c>
      <c r="H2566">
        <v>4.5</v>
      </c>
      <c r="I2566" t="s">
        <v>22086</v>
      </c>
      <c r="J2566" t="s">
        <v>22089</v>
      </c>
      <c r="L2566" t="s">
        <v>22152</v>
      </c>
      <c r="M2566" t="s">
        <v>22221</v>
      </c>
      <c r="N2566" t="s">
        <v>24374</v>
      </c>
      <c r="O2566" t="s">
        <v>19816</v>
      </c>
      <c r="P2566">
        <v>4</v>
      </c>
      <c r="Q2566">
        <v>2</v>
      </c>
      <c r="R2566">
        <v>3.93</v>
      </c>
      <c r="S2566">
        <v>4.05</v>
      </c>
      <c r="T2566">
        <v>342.78</v>
      </c>
      <c r="U2566">
        <v>74.599999999999994</v>
      </c>
      <c r="V2566">
        <v>4.01</v>
      </c>
      <c r="W2566">
        <v>8.09</v>
      </c>
      <c r="X2566">
        <v>0</v>
      </c>
      <c r="Y2566">
        <v>2</v>
      </c>
      <c r="Z2566" t="s">
        <v>4250</v>
      </c>
      <c r="AA2566">
        <v>0</v>
      </c>
      <c r="AB2566">
        <v>6</v>
      </c>
      <c r="AC2566">
        <v>4.01</v>
      </c>
      <c r="AE2566" t="s">
        <v>7949</v>
      </c>
      <c r="AH2566">
        <v>0</v>
      </c>
      <c r="AI2566">
        <v>0</v>
      </c>
    </row>
    <row r="2567" spans="2:35" x14ac:dyDescent="0.25">
      <c r="B2567">
        <v>810</v>
      </c>
      <c r="H2567">
        <v>4.5</v>
      </c>
      <c r="I2567" t="s">
        <v>22086</v>
      </c>
      <c r="J2567" t="s">
        <v>22089</v>
      </c>
      <c r="L2567" t="s">
        <v>22152</v>
      </c>
      <c r="M2567" t="s">
        <v>22221</v>
      </c>
      <c r="N2567" t="s">
        <v>24375</v>
      </c>
      <c r="O2567" t="s">
        <v>19663</v>
      </c>
      <c r="P2567">
        <v>5</v>
      </c>
      <c r="Q2567">
        <v>2</v>
      </c>
      <c r="R2567">
        <v>3.83</v>
      </c>
      <c r="S2567">
        <v>4.01</v>
      </c>
      <c r="T2567">
        <v>372.8</v>
      </c>
      <c r="U2567">
        <v>83.83</v>
      </c>
      <c r="V2567">
        <v>4.01</v>
      </c>
      <c r="W2567">
        <v>7.89</v>
      </c>
      <c r="X2567">
        <v>0</v>
      </c>
      <c r="Y2567">
        <v>2</v>
      </c>
      <c r="Z2567" t="s">
        <v>4250</v>
      </c>
      <c r="AA2567">
        <v>0</v>
      </c>
      <c r="AB2567">
        <v>7</v>
      </c>
      <c r="AC2567">
        <v>3.988571428571428</v>
      </c>
      <c r="AE2567" t="s">
        <v>7949</v>
      </c>
      <c r="AH2567">
        <v>0</v>
      </c>
      <c r="AI2567">
        <v>0</v>
      </c>
    </row>
    <row r="2568" spans="2:35" x14ac:dyDescent="0.25">
      <c r="B2568">
        <v>1500</v>
      </c>
      <c r="H2568">
        <v>4.5</v>
      </c>
      <c r="I2568" t="s">
        <v>22086</v>
      </c>
      <c r="J2568" t="s">
        <v>22089</v>
      </c>
      <c r="L2568" t="s">
        <v>22152</v>
      </c>
      <c r="M2568" t="s">
        <v>22221</v>
      </c>
      <c r="N2568" t="s">
        <v>24376</v>
      </c>
      <c r="O2568" t="s">
        <v>28654</v>
      </c>
      <c r="P2568">
        <v>5</v>
      </c>
      <c r="Q2568">
        <v>2</v>
      </c>
      <c r="R2568">
        <v>3.67</v>
      </c>
      <c r="S2568">
        <v>3.84</v>
      </c>
      <c r="T2568">
        <v>372.8</v>
      </c>
      <c r="U2568">
        <v>83.83</v>
      </c>
      <c r="V2568">
        <v>4.01</v>
      </c>
      <c r="W2568">
        <v>7.91</v>
      </c>
      <c r="X2568">
        <v>0</v>
      </c>
      <c r="Y2568">
        <v>2</v>
      </c>
      <c r="Z2568" t="s">
        <v>4250</v>
      </c>
      <c r="AA2568">
        <v>0</v>
      </c>
      <c r="AB2568">
        <v>7</v>
      </c>
      <c r="AC2568">
        <v>4.1535714285714276</v>
      </c>
      <c r="AE2568" t="s">
        <v>7949</v>
      </c>
      <c r="AH2568">
        <v>0</v>
      </c>
      <c r="AI2568">
        <v>0</v>
      </c>
    </row>
    <row r="2569" spans="2:35" x14ac:dyDescent="0.25">
      <c r="B2569">
        <v>910</v>
      </c>
      <c r="H2569">
        <v>4.5</v>
      </c>
      <c r="I2569" t="s">
        <v>22086</v>
      </c>
      <c r="J2569" t="s">
        <v>22089</v>
      </c>
      <c r="L2569" t="s">
        <v>22152</v>
      </c>
      <c r="M2569" t="s">
        <v>22221</v>
      </c>
      <c r="N2569" t="s">
        <v>24377</v>
      </c>
      <c r="O2569" t="s">
        <v>28655</v>
      </c>
      <c r="P2569">
        <v>6</v>
      </c>
      <c r="Q2569">
        <v>2</v>
      </c>
      <c r="R2569">
        <v>2.63</v>
      </c>
      <c r="S2569">
        <v>3.43</v>
      </c>
      <c r="T2569">
        <v>353.33</v>
      </c>
      <c r="U2569">
        <v>117.74</v>
      </c>
      <c r="V2569">
        <v>3.26</v>
      </c>
      <c r="W2569">
        <v>6.69</v>
      </c>
      <c r="X2569">
        <v>0</v>
      </c>
      <c r="Y2569">
        <v>2</v>
      </c>
      <c r="Z2569" t="s">
        <v>4250</v>
      </c>
      <c r="AA2569">
        <v>0</v>
      </c>
      <c r="AB2569">
        <v>7</v>
      </c>
      <c r="AC2569">
        <v>4.0453333333333337</v>
      </c>
      <c r="AE2569" t="s">
        <v>7949</v>
      </c>
      <c r="AH2569">
        <v>0</v>
      </c>
      <c r="AI2569">
        <v>0</v>
      </c>
    </row>
    <row r="2570" spans="2:35" x14ac:dyDescent="0.25">
      <c r="B2570">
        <v>790</v>
      </c>
      <c r="H2570">
        <v>4.5</v>
      </c>
      <c r="I2570" t="s">
        <v>22086</v>
      </c>
      <c r="J2570" t="s">
        <v>22089</v>
      </c>
      <c r="L2570" t="s">
        <v>22152</v>
      </c>
      <c r="M2570" t="s">
        <v>22221</v>
      </c>
      <c r="N2570" t="s">
        <v>24378</v>
      </c>
      <c r="O2570" t="s">
        <v>28656</v>
      </c>
      <c r="P2570">
        <v>7</v>
      </c>
      <c r="Q2570">
        <v>2</v>
      </c>
      <c r="R2570">
        <v>2.56</v>
      </c>
      <c r="S2570">
        <v>3.39</v>
      </c>
      <c r="T2570">
        <v>383.36</v>
      </c>
      <c r="U2570">
        <v>126.97</v>
      </c>
      <c r="V2570">
        <v>3.27</v>
      </c>
      <c r="W2570">
        <v>6.68</v>
      </c>
      <c r="X2570">
        <v>0</v>
      </c>
      <c r="Y2570">
        <v>2</v>
      </c>
      <c r="Z2570" t="s">
        <v>4250</v>
      </c>
      <c r="AA2570">
        <v>0</v>
      </c>
      <c r="AB2570">
        <v>8</v>
      </c>
      <c r="AC2570">
        <v>3.8581428571428571</v>
      </c>
      <c r="AE2570" t="s">
        <v>7949</v>
      </c>
      <c r="AH2570">
        <v>0</v>
      </c>
      <c r="AI2570">
        <v>0</v>
      </c>
    </row>
    <row r="2571" spans="2:35" x14ac:dyDescent="0.25">
      <c r="B2571">
        <v>630</v>
      </c>
      <c r="H2571">
        <v>4.5</v>
      </c>
      <c r="I2571" t="s">
        <v>22086</v>
      </c>
      <c r="J2571" t="s">
        <v>22089</v>
      </c>
      <c r="L2571" t="s">
        <v>22152</v>
      </c>
      <c r="M2571" t="s">
        <v>22221</v>
      </c>
      <c r="N2571" t="s">
        <v>24379</v>
      </c>
      <c r="O2571" t="s">
        <v>28657</v>
      </c>
      <c r="P2571">
        <v>7</v>
      </c>
      <c r="Q2571">
        <v>2</v>
      </c>
      <c r="R2571">
        <v>2.39</v>
      </c>
      <c r="S2571">
        <v>3.22</v>
      </c>
      <c r="T2571">
        <v>383.36</v>
      </c>
      <c r="U2571">
        <v>126.97</v>
      </c>
      <c r="V2571">
        <v>3.27</v>
      </c>
      <c r="W2571">
        <v>6.68</v>
      </c>
      <c r="X2571">
        <v>0</v>
      </c>
      <c r="Y2571">
        <v>2</v>
      </c>
      <c r="Z2571" t="s">
        <v>4250</v>
      </c>
      <c r="AA2571">
        <v>0</v>
      </c>
      <c r="AB2571">
        <v>8</v>
      </c>
      <c r="AC2571">
        <v>4.028142857142857</v>
      </c>
      <c r="AE2571" t="s">
        <v>7949</v>
      </c>
      <c r="AH2571">
        <v>0</v>
      </c>
      <c r="AI2571">
        <v>0</v>
      </c>
    </row>
    <row r="2572" spans="2:35" x14ac:dyDescent="0.25">
      <c r="B2572">
        <v>1600</v>
      </c>
      <c r="H2572">
        <v>4.5</v>
      </c>
      <c r="I2572" t="s">
        <v>22086</v>
      </c>
      <c r="J2572" t="s">
        <v>22089</v>
      </c>
      <c r="L2572" t="s">
        <v>22152</v>
      </c>
      <c r="M2572" t="s">
        <v>22221</v>
      </c>
      <c r="N2572" t="s">
        <v>24380</v>
      </c>
      <c r="O2572" t="s">
        <v>28658</v>
      </c>
      <c r="P2572">
        <v>4</v>
      </c>
      <c r="Q2572">
        <v>1</v>
      </c>
      <c r="R2572">
        <v>4.1100000000000003</v>
      </c>
      <c r="S2572">
        <v>4.18</v>
      </c>
      <c r="T2572">
        <v>340.35</v>
      </c>
      <c r="U2572">
        <v>63.6</v>
      </c>
      <c r="V2572">
        <v>3.79</v>
      </c>
      <c r="W2572">
        <v>8.18</v>
      </c>
      <c r="X2572">
        <v>0</v>
      </c>
      <c r="Y2572">
        <v>2</v>
      </c>
      <c r="Z2572" t="s">
        <v>4250</v>
      </c>
      <c r="AA2572">
        <v>0</v>
      </c>
      <c r="AB2572">
        <v>7</v>
      </c>
      <c r="AC2572">
        <v>4.2433333333333341</v>
      </c>
      <c r="AE2572" t="s">
        <v>7949</v>
      </c>
      <c r="AH2572">
        <v>0</v>
      </c>
      <c r="AI2572">
        <v>0</v>
      </c>
    </row>
    <row r="2573" spans="2:35" x14ac:dyDescent="0.25">
      <c r="B2573">
        <v>2200</v>
      </c>
      <c r="H2573">
        <v>4.5</v>
      </c>
      <c r="I2573" t="s">
        <v>22086</v>
      </c>
      <c r="J2573" t="s">
        <v>22089</v>
      </c>
      <c r="L2573" t="s">
        <v>22152</v>
      </c>
      <c r="M2573" t="s">
        <v>22221</v>
      </c>
      <c r="N2573" t="s">
        <v>24381</v>
      </c>
      <c r="O2573" t="s">
        <v>28659</v>
      </c>
      <c r="P2573">
        <v>5</v>
      </c>
      <c r="Q2573">
        <v>1</v>
      </c>
      <c r="R2573">
        <v>4.0199999999999996</v>
      </c>
      <c r="S2573">
        <v>4.1399999999999997</v>
      </c>
      <c r="T2573">
        <v>370.38</v>
      </c>
      <c r="U2573">
        <v>72.83</v>
      </c>
      <c r="V2573">
        <v>3.8</v>
      </c>
      <c r="W2573">
        <v>7.99</v>
      </c>
      <c r="X2573">
        <v>0</v>
      </c>
      <c r="Y2573">
        <v>2</v>
      </c>
      <c r="Z2573" t="s">
        <v>4250</v>
      </c>
      <c r="AA2573">
        <v>0</v>
      </c>
      <c r="AB2573">
        <v>8</v>
      </c>
      <c r="AC2573">
        <v>4.1891904761904772</v>
      </c>
      <c r="AE2573" t="s">
        <v>7949</v>
      </c>
      <c r="AH2573">
        <v>0</v>
      </c>
      <c r="AI2573">
        <v>0</v>
      </c>
    </row>
    <row r="2574" spans="2:35" x14ac:dyDescent="0.25">
      <c r="B2574">
        <v>1300</v>
      </c>
      <c r="H2574">
        <v>4.5</v>
      </c>
      <c r="I2574" t="s">
        <v>22086</v>
      </c>
      <c r="J2574" t="s">
        <v>22089</v>
      </c>
      <c r="L2574" t="s">
        <v>22152</v>
      </c>
      <c r="M2574" t="s">
        <v>22221</v>
      </c>
      <c r="N2574" t="s">
        <v>24382</v>
      </c>
      <c r="O2574" t="s">
        <v>28660</v>
      </c>
      <c r="P2574">
        <v>4</v>
      </c>
      <c r="Q2574">
        <v>2</v>
      </c>
      <c r="R2574">
        <v>4.0199999999999996</v>
      </c>
      <c r="S2574">
        <v>4.07</v>
      </c>
      <c r="T2574">
        <v>361.4</v>
      </c>
      <c r="U2574">
        <v>79.39</v>
      </c>
      <c r="V2574">
        <v>4.1399999999999997</v>
      </c>
      <c r="W2574">
        <v>8.5500000000000007</v>
      </c>
      <c r="X2574">
        <v>0</v>
      </c>
      <c r="Y2574">
        <v>3</v>
      </c>
      <c r="Z2574" t="s">
        <v>4250</v>
      </c>
      <c r="AA2574">
        <v>0</v>
      </c>
      <c r="AB2574">
        <v>7</v>
      </c>
      <c r="AC2574">
        <v>3.9550000000000001</v>
      </c>
      <c r="AE2574" t="s">
        <v>7949</v>
      </c>
      <c r="AH2574">
        <v>0</v>
      </c>
      <c r="AI2574">
        <v>0</v>
      </c>
    </row>
    <row r="2575" spans="2:35" x14ac:dyDescent="0.25">
      <c r="B2575">
        <v>2000</v>
      </c>
      <c r="H2575">
        <v>4.5</v>
      </c>
      <c r="I2575" t="s">
        <v>22086</v>
      </c>
      <c r="J2575" t="s">
        <v>22089</v>
      </c>
      <c r="L2575" t="s">
        <v>22152</v>
      </c>
      <c r="M2575" t="s">
        <v>22221</v>
      </c>
      <c r="N2575" t="s">
        <v>24383</v>
      </c>
      <c r="O2575" t="s">
        <v>28661</v>
      </c>
      <c r="P2575">
        <v>4</v>
      </c>
      <c r="Q2575">
        <v>1</v>
      </c>
      <c r="R2575">
        <v>4.41</v>
      </c>
      <c r="S2575">
        <v>4.5</v>
      </c>
      <c r="T2575">
        <v>372.42</v>
      </c>
      <c r="U2575">
        <v>63.6</v>
      </c>
      <c r="V2575">
        <v>4.8099999999999996</v>
      </c>
      <c r="W2575">
        <v>8.11</v>
      </c>
      <c r="X2575">
        <v>0</v>
      </c>
      <c r="Y2575">
        <v>3</v>
      </c>
      <c r="Z2575" t="s">
        <v>4250</v>
      </c>
      <c r="AA2575">
        <v>0</v>
      </c>
      <c r="AB2575">
        <v>7</v>
      </c>
      <c r="AC2575">
        <v>3.994619047619048</v>
      </c>
      <c r="AE2575" t="s">
        <v>7949</v>
      </c>
      <c r="AH2575">
        <v>0</v>
      </c>
      <c r="AI2575">
        <v>0</v>
      </c>
    </row>
    <row r="2576" spans="2:35" x14ac:dyDescent="0.25">
      <c r="B2576">
        <v>1100</v>
      </c>
      <c r="H2576">
        <v>4.5</v>
      </c>
      <c r="I2576" t="s">
        <v>22086</v>
      </c>
      <c r="J2576" t="s">
        <v>22089</v>
      </c>
      <c r="L2576" t="s">
        <v>22152</v>
      </c>
      <c r="M2576" t="s">
        <v>22221</v>
      </c>
      <c r="N2576" t="s">
        <v>24384</v>
      </c>
      <c r="O2576" t="s">
        <v>28662</v>
      </c>
      <c r="P2576">
        <v>5</v>
      </c>
      <c r="Q2576">
        <v>1</v>
      </c>
      <c r="R2576">
        <v>4.2</v>
      </c>
      <c r="S2576">
        <v>4.24</v>
      </c>
      <c r="T2576">
        <v>365.43</v>
      </c>
      <c r="U2576">
        <v>66.84</v>
      </c>
      <c r="V2576">
        <v>3.72</v>
      </c>
      <c r="W2576">
        <v>8.34</v>
      </c>
      <c r="X2576">
        <v>3.94</v>
      </c>
      <c r="Y2576">
        <v>2</v>
      </c>
      <c r="Z2576" t="s">
        <v>4250</v>
      </c>
      <c r="AA2576">
        <v>0</v>
      </c>
      <c r="AB2576">
        <v>8</v>
      </c>
      <c r="AC2576">
        <v>4.174547619047619</v>
      </c>
      <c r="AE2576" t="s">
        <v>7949</v>
      </c>
      <c r="AH2576">
        <v>0</v>
      </c>
      <c r="AI2576">
        <v>0</v>
      </c>
    </row>
    <row r="2577" spans="2:35" x14ac:dyDescent="0.25">
      <c r="B2577">
        <v>1800</v>
      </c>
      <c r="H2577">
        <v>4.5</v>
      </c>
      <c r="I2577" t="s">
        <v>22086</v>
      </c>
      <c r="J2577" t="s">
        <v>22089</v>
      </c>
      <c r="L2577" t="s">
        <v>22152</v>
      </c>
      <c r="M2577" t="s">
        <v>22221</v>
      </c>
      <c r="N2577" t="s">
        <v>24385</v>
      </c>
      <c r="O2577" t="s">
        <v>28663</v>
      </c>
      <c r="P2577">
        <v>5</v>
      </c>
      <c r="Q2577">
        <v>1</v>
      </c>
      <c r="R2577">
        <v>4.88</v>
      </c>
      <c r="S2577">
        <v>4.9400000000000004</v>
      </c>
      <c r="T2577">
        <v>415.49</v>
      </c>
      <c r="U2577">
        <v>66.84</v>
      </c>
      <c r="V2577">
        <v>4.87</v>
      </c>
      <c r="W2577">
        <v>8.14</v>
      </c>
      <c r="X2577">
        <v>4.88</v>
      </c>
      <c r="Y2577">
        <v>3</v>
      </c>
      <c r="Z2577" t="s">
        <v>4250</v>
      </c>
      <c r="AA2577">
        <v>0</v>
      </c>
      <c r="AB2577">
        <v>8</v>
      </c>
      <c r="AC2577">
        <v>3.4669761904761902</v>
      </c>
      <c r="AE2577" t="s">
        <v>7949</v>
      </c>
      <c r="AH2577">
        <v>0</v>
      </c>
      <c r="AI2577">
        <v>0</v>
      </c>
    </row>
    <row r="2578" spans="2:35" x14ac:dyDescent="0.25">
      <c r="B2578">
        <v>2900</v>
      </c>
      <c r="H2578">
        <v>4.5</v>
      </c>
      <c r="I2578" t="s">
        <v>22086</v>
      </c>
      <c r="J2578" t="s">
        <v>22089</v>
      </c>
      <c r="L2578" t="s">
        <v>22152</v>
      </c>
      <c r="M2578" t="s">
        <v>22221</v>
      </c>
      <c r="N2578" t="s">
        <v>24386</v>
      </c>
      <c r="O2578" t="s">
        <v>28664</v>
      </c>
      <c r="P2578">
        <v>6</v>
      </c>
      <c r="Q2578">
        <v>2</v>
      </c>
      <c r="R2578">
        <v>2.9</v>
      </c>
      <c r="S2578">
        <v>2.99</v>
      </c>
      <c r="T2578">
        <v>368.39</v>
      </c>
      <c r="U2578">
        <v>93.06</v>
      </c>
      <c r="V2578">
        <v>3.37</v>
      </c>
      <c r="W2578">
        <v>8.16</v>
      </c>
      <c r="X2578">
        <v>0</v>
      </c>
      <c r="Y2578">
        <v>2</v>
      </c>
      <c r="Z2578" t="s">
        <v>4250</v>
      </c>
      <c r="AA2578">
        <v>0</v>
      </c>
      <c r="AB2578">
        <v>8</v>
      </c>
      <c r="AC2578">
        <v>4.8880714285714282</v>
      </c>
      <c r="AE2578" t="s">
        <v>7949</v>
      </c>
      <c r="AH2578">
        <v>0</v>
      </c>
      <c r="AI2578">
        <v>0</v>
      </c>
    </row>
    <row r="2579" spans="2:35" x14ac:dyDescent="0.25">
      <c r="B2579">
        <v>1900</v>
      </c>
      <c r="H2579">
        <v>4.5</v>
      </c>
      <c r="I2579" t="s">
        <v>22086</v>
      </c>
      <c r="J2579" t="s">
        <v>22089</v>
      </c>
      <c r="L2579" t="s">
        <v>22152</v>
      </c>
      <c r="M2579" t="s">
        <v>22221</v>
      </c>
      <c r="N2579" t="s">
        <v>24387</v>
      </c>
      <c r="O2579" t="s">
        <v>28665</v>
      </c>
      <c r="P2579">
        <v>4</v>
      </c>
      <c r="Q2579">
        <v>2</v>
      </c>
      <c r="R2579">
        <v>4.16</v>
      </c>
      <c r="S2579">
        <v>4.2300000000000004</v>
      </c>
      <c r="T2579">
        <v>361.4</v>
      </c>
      <c r="U2579">
        <v>79.39</v>
      </c>
      <c r="V2579">
        <v>4.1399999999999997</v>
      </c>
      <c r="W2579">
        <v>8.26</v>
      </c>
      <c r="X2579">
        <v>0</v>
      </c>
      <c r="Y2579">
        <v>3</v>
      </c>
      <c r="Z2579" t="s">
        <v>4250</v>
      </c>
      <c r="AA2579">
        <v>0</v>
      </c>
      <c r="AB2579">
        <v>7</v>
      </c>
      <c r="AC2579">
        <v>3.875</v>
      </c>
      <c r="AE2579" t="s">
        <v>7949</v>
      </c>
      <c r="AH2579">
        <v>0</v>
      </c>
      <c r="AI2579">
        <v>0</v>
      </c>
    </row>
    <row r="2580" spans="2:35" x14ac:dyDescent="0.25">
      <c r="B2580">
        <v>800</v>
      </c>
      <c r="H2580">
        <v>4.5</v>
      </c>
      <c r="I2580" t="s">
        <v>22086</v>
      </c>
      <c r="J2580" t="s">
        <v>22089</v>
      </c>
      <c r="L2580" t="s">
        <v>22152</v>
      </c>
      <c r="M2580" t="s">
        <v>22221</v>
      </c>
      <c r="N2580" t="s">
        <v>24388</v>
      </c>
      <c r="O2580" t="s">
        <v>19654</v>
      </c>
      <c r="P2580">
        <v>3</v>
      </c>
      <c r="Q2580">
        <v>2</v>
      </c>
      <c r="R2580">
        <v>3.73</v>
      </c>
      <c r="S2580">
        <v>3.77</v>
      </c>
      <c r="T2580">
        <v>331.37</v>
      </c>
      <c r="U2580">
        <v>70.16</v>
      </c>
      <c r="V2580">
        <v>4.13</v>
      </c>
      <c r="W2580">
        <v>8.4700000000000006</v>
      </c>
      <c r="X2580">
        <v>0</v>
      </c>
      <c r="Y2580">
        <v>3</v>
      </c>
      <c r="Z2580" t="s">
        <v>4250</v>
      </c>
      <c r="AA2580">
        <v>0</v>
      </c>
      <c r="AB2580">
        <v>6</v>
      </c>
      <c r="AC2580">
        <v>4.25</v>
      </c>
      <c r="AE2580" t="s">
        <v>7949</v>
      </c>
      <c r="AH2580">
        <v>0</v>
      </c>
      <c r="AI2580">
        <v>0</v>
      </c>
    </row>
    <row r="2581" spans="2:35" x14ac:dyDescent="0.25">
      <c r="B2581">
        <v>1500</v>
      </c>
      <c r="H2581">
        <v>4.5</v>
      </c>
      <c r="I2581" t="s">
        <v>22086</v>
      </c>
      <c r="J2581" t="s">
        <v>22089</v>
      </c>
      <c r="L2581" t="s">
        <v>22152</v>
      </c>
      <c r="M2581" t="s">
        <v>22221</v>
      </c>
      <c r="N2581" t="s">
        <v>24389</v>
      </c>
      <c r="O2581" t="s">
        <v>28666</v>
      </c>
      <c r="P2581">
        <v>7</v>
      </c>
      <c r="Q2581">
        <v>1</v>
      </c>
      <c r="R2581">
        <v>4.08</v>
      </c>
      <c r="S2581">
        <v>4.18</v>
      </c>
      <c r="T2581">
        <v>410.43</v>
      </c>
      <c r="U2581">
        <v>109.98</v>
      </c>
      <c r="V2581">
        <v>3.63</v>
      </c>
      <c r="W2581">
        <v>7.88</v>
      </c>
      <c r="X2581">
        <v>1.89</v>
      </c>
      <c r="Y2581">
        <v>2</v>
      </c>
      <c r="Z2581" t="s">
        <v>4250</v>
      </c>
      <c r="AA2581">
        <v>0</v>
      </c>
      <c r="AB2581">
        <v>9</v>
      </c>
      <c r="AC2581">
        <v>3.2171190476190481</v>
      </c>
      <c r="AE2581" t="s">
        <v>7949</v>
      </c>
      <c r="AH2581">
        <v>0</v>
      </c>
      <c r="AI2581">
        <v>0</v>
      </c>
    </row>
    <row r="2582" spans="2:35" x14ac:dyDescent="0.25">
      <c r="B2582">
        <v>2300</v>
      </c>
      <c r="H2582">
        <v>4.5</v>
      </c>
      <c r="I2582" t="s">
        <v>22086</v>
      </c>
      <c r="J2582" t="s">
        <v>22089</v>
      </c>
      <c r="L2582" t="s">
        <v>22152</v>
      </c>
      <c r="M2582" t="s">
        <v>22221</v>
      </c>
      <c r="N2582" t="s">
        <v>24390</v>
      </c>
      <c r="O2582" t="s">
        <v>28667</v>
      </c>
      <c r="P2582">
        <v>4</v>
      </c>
      <c r="Q2582">
        <v>2</v>
      </c>
      <c r="R2582">
        <v>3.99</v>
      </c>
      <c r="S2582">
        <v>4.0599999999999996</v>
      </c>
      <c r="T2582">
        <v>361.4</v>
      </c>
      <c r="U2582">
        <v>79.39</v>
      </c>
      <c r="V2582">
        <v>4.1399999999999997</v>
      </c>
      <c r="W2582">
        <v>8.2799999999999994</v>
      </c>
      <c r="X2582">
        <v>0</v>
      </c>
      <c r="Y2582">
        <v>3</v>
      </c>
      <c r="Z2582" t="s">
        <v>4250</v>
      </c>
      <c r="AA2582">
        <v>0</v>
      </c>
      <c r="AB2582">
        <v>7</v>
      </c>
      <c r="AC2582">
        <v>3.9649999999999999</v>
      </c>
      <c r="AE2582" t="s">
        <v>7949</v>
      </c>
      <c r="AH2582">
        <v>0</v>
      </c>
      <c r="AI2582">
        <v>0</v>
      </c>
    </row>
    <row r="2583" spans="2:35" x14ac:dyDescent="0.25">
      <c r="B2583">
        <v>1200</v>
      </c>
      <c r="H2583">
        <v>4.5</v>
      </c>
      <c r="I2583" t="s">
        <v>22086</v>
      </c>
      <c r="J2583" t="s">
        <v>22089</v>
      </c>
      <c r="L2583" t="s">
        <v>22152</v>
      </c>
      <c r="M2583" t="s">
        <v>22221</v>
      </c>
      <c r="N2583" t="s">
        <v>24391</v>
      </c>
      <c r="O2583" t="s">
        <v>28668</v>
      </c>
      <c r="P2583">
        <v>6</v>
      </c>
      <c r="Q2583">
        <v>1</v>
      </c>
      <c r="R2583">
        <v>4.1500000000000004</v>
      </c>
      <c r="S2583">
        <v>4.22</v>
      </c>
      <c r="T2583">
        <v>380.4</v>
      </c>
      <c r="U2583">
        <v>100.75</v>
      </c>
      <c r="V2583">
        <v>3.62</v>
      </c>
      <c r="W2583">
        <v>8.07</v>
      </c>
      <c r="X2583">
        <v>1.89</v>
      </c>
      <c r="Y2583">
        <v>2</v>
      </c>
      <c r="Z2583" t="s">
        <v>4250</v>
      </c>
      <c r="AA2583">
        <v>0</v>
      </c>
      <c r="AB2583">
        <v>8</v>
      </c>
      <c r="AC2583">
        <v>3.7192857142857152</v>
      </c>
      <c r="AE2583" t="s">
        <v>7949</v>
      </c>
      <c r="AH2583">
        <v>0</v>
      </c>
      <c r="AI2583">
        <v>0</v>
      </c>
    </row>
    <row r="2584" spans="2:35" x14ac:dyDescent="0.25">
      <c r="B2584">
        <v>1200</v>
      </c>
      <c r="H2584">
        <v>4.5</v>
      </c>
      <c r="I2584" t="s">
        <v>22086</v>
      </c>
      <c r="J2584" t="s">
        <v>22089</v>
      </c>
      <c r="L2584" t="s">
        <v>22152</v>
      </c>
      <c r="M2584" t="s">
        <v>22221</v>
      </c>
      <c r="N2584" t="s">
        <v>24392</v>
      </c>
      <c r="O2584" t="s">
        <v>28669</v>
      </c>
      <c r="P2584">
        <v>4</v>
      </c>
      <c r="Q2584">
        <v>1</v>
      </c>
      <c r="R2584">
        <v>3.93</v>
      </c>
      <c r="S2584">
        <v>3.99</v>
      </c>
      <c r="T2584">
        <v>369.85</v>
      </c>
      <c r="U2584">
        <v>57.61</v>
      </c>
      <c r="V2584">
        <v>4.37</v>
      </c>
      <c r="W2584">
        <v>8.1199999999999992</v>
      </c>
      <c r="X2584">
        <v>3.21</v>
      </c>
      <c r="Y2584">
        <v>2</v>
      </c>
      <c r="Z2584" t="s">
        <v>4250</v>
      </c>
      <c r="AA2584">
        <v>0</v>
      </c>
      <c r="AB2584">
        <v>7</v>
      </c>
      <c r="AC2584">
        <v>4.3029761904761914</v>
      </c>
      <c r="AE2584" t="s">
        <v>7949</v>
      </c>
      <c r="AH2584">
        <v>0</v>
      </c>
      <c r="AI2584">
        <v>0</v>
      </c>
    </row>
    <row r="2585" spans="2:35" x14ac:dyDescent="0.25">
      <c r="B2585">
        <v>2000</v>
      </c>
      <c r="H2585">
        <v>4.5</v>
      </c>
      <c r="I2585" t="s">
        <v>22086</v>
      </c>
      <c r="J2585" t="s">
        <v>22089</v>
      </c>
      <c r="L2585" t="s">
        <v>22152</v>
      </c>
      <c r="M2585" t="s">
        <v>22221</v>
      </c>
      <c r="N2585" t="s">
        <v>24393</v>
      </c>
      <c r="O2585" t="s">
        <v>28670</v>
      </c>
      <c r="P2585">
        <v>5</v>
      </c>
      <c r="Q2585">
        <v>1</v>
      </c>
      <c r="R2585">
        <v>3.86</v>
      </c>
      <c r="S2585">
        <v>3.95</v>
      </c>
      <c r="T2585">
        <v>399.87</v>
      </c>
      <c r="U2585">
        <v>66.84</v>
      </c>
      <c r="V2585">
        <v>4.38</v>
      </c>
      <c r="W2585">
        <v>7.92</v>
      </c>
      <c r="X2585">
        <v>3.21</v>
      </c>
      <c r="Y2585">
        <v>2</v>
      </c>
      <c r="Z2585" t="s">
        <v>4250</v>
      </c>
      <c r="AA2585">
        <v>0</v>
      </c>
      <c r="AB2585">
        <v>8</v>
      </c>
      <c r="AC2585">
        <v>4.1435476190476193</v>
      </c>
      <c r="AE2585" t="s">
        <v>7949</v>
      </c>
      <c r="AH2585">
        <v>0</v>
      </c>
      <c r="AI2585">
        <v>0</v>
      </c>
    </row>
    <row r="2586" spans="2:35" x14ac:dyDescent="0.25">
      <c r="B2586">
        <v>1200</v>
      </c>
      <c r="H2586">
        <v>4.5</v>
      </c>
      <c r="I2586" t="s">
        <v>22086</v>
      </c>
      <c r="J2586" t="s">
        <v>22089</v>
      </c>
      <c r="L2586" t="s">
        <v>22152</v>
      </c>
      <c r="M2586" t="s">
        <v>22221</v>
      </c>
      <c r="N2586" t="s">
        <v>24394</v>
      </c>
      <c r="O2586" t="s">
        <v>28671</v>
      </c>
      <c r="P2586">
        <v>7</v>
      </c>
      <c r="Q2586">
        <v>1</v>
      </c>
      <c r="R2586">
        <v>3.91</v>
      </c>
      <c r="S2586">
        <v>4</v>
      </c>
      <c r="T2586">
        <v>410.43</v>
      </c>
      <c r="U2586">
        <v>109.98</v>
      </c>
      <c r="V2586">
        <v>3.63</v>
      </c>
      <c r="W2586">
        <v>7.9</v>
      </c>
      <c r="X2586">
        <v>1.89</v>
      </c>
      <c r="Y2586">
        <v>2</v>
      </c>
      <c r="Z2586" t="s">
        <v>4250</v>
      </c>
      <c r="AA2586">
        <v>0</v>
      </c>
      <c r="AB2586">
        <v>9</v>
      </c>
      <c r="AC2586">
        <v>3.352119047619047</v>
      </c>
      <c r="AE2586" t="s">
        <v>7949</v>
      </c>
      <c r="AH2586">
        <v>0</v>
      </c>
      <c r="AI2586">
        <v>0</v>
      </c>
    </row>
    <row r="2587" spans="2:35" x14ac:dyDescent="0.25">
      <c r="B2587">
        <v>1800</v>
      </c>
      <c r="H2587">
        <v>4.5</v>
      </c>
      <c r="I2587" t="s">
        <v>22086</v>
      </c>
      <c r="J2587" t="s">
        <v>22089</v>
      </c>
      <c r="L2587" t="s">
        <v>22152</v>
      </c>
      <c r="M2587" t="s">
        <v>22221</v>
      </c>
      <c r="N2587" t="s">
        <v>24395</v>
      </c>
      <c r="O2587" t="s">
        <v>28672</v>
      </c>
      <c r="P2587">
        <v>5</v>
      </c>
      <c r="Q2587">
        <v>1</v>
      </c>
      <c r="R2587">
        <v>3.69</v>
      </c>
      <c r="S2587">
        <v>3.78</v>
      </c>
      <c r="T2587">
        <v>399.87</v>
      </c>
      <c r="U2587">
        <v>66.84</v>
      </c>
      <c r="V2587">
        <v>4.38</v>
      </c>
      <c r="W2587">
        <v>7.94</v>
      </c>
      <c r="X2587">
        <v>3.21</v>
      </c>
      <c r="Y2587">
        <v>2</v>
      </c>
      <c r="Z2587" t="s">
        <v>4250</v>
      </c>
      <c r="AA2587">
        <v>0</v>
      </c>
      <c r="AB2587">
        <v>8</v>
      </c>
      <c r="AC2587">
        <v>4.3135476190476192</v>
      </c>
      <c r="AE2587" t="s">
        <v>7949</v>
      </c>
      <c r="AH2587">
        <v>0</v>
      </c>
      <c r="AI2587">
        <v>0</v>
      </c>
    </row>
    <row r="2588" spans="2:35" x14ac:dyDescent="0.25">
      <c r="B2588">
        <v>4000</v>
      </c>
      <c r="H2588">
        <v>4.5</v>
      </c>
      <c r="I2588" t="s">
        <v>22086</v>
      </c>
      <c r="J2588" t="s">
        <v>22089</v>
      </c>
      <c r="L2588" t="s">
        <v>22152</v>
      </c>
      <c r="M2588" t="s">
        <v>22221</v>
      </c>
      <c r="N2588" t="s">
        <v>24396</v>
      </c>
      <c r="O2588" t="s">
        <v>28673</v>
      </c>
      <c r="P2588">
        <v>6</v>
      </c>
      <c r="Q2588">
        <v>1</v>
      </c>
      <c r="R2588">
        <v>2.75</v>
      </c>
      <c r="S2588">
        <v>2.82</v>
      </c>
      <c r="T2588">
        <v>382.41</v>
      </c>
      <c r="U2588">
        <v>82.06</v>
      </c>
      <c r="V2588">
        <v>3.67</v>
      </c>
      <c r="W2588">
        <v>8.19</v>
      </c>
      <c r="X2588">
        <v>0</v>
      </c>
      <c r="Y2588">
        <v>2</v>
      </c>
      <c r="Z2588" t="s">
        <v>4250</v>
      </c>
      <c r="AA2588">
        <v>0</v>
      </c>
      <c r="AB2588">
        <v>9</v>
      </c>
      <c r="AC2588">
        <v>5.2982619047619046</v>
      </c>
      <c r="AE2588" t="s">
        <v>7949</v>
      </c>
      <c r="AH2588">
        <v>0</v>
      </c>
      <c r="AI2588">
        <v>0</v>
      </c>
    </row>
    <row r="2589" spans="2:35" x14ac:dyDescent="0.25">
      <c r="B2589">
        <v>3000</v>
      </c>
      <c r="H2589">
        <v>4.5</v>
      </c>
      <c r="I2589" t="s">
        <v>22086</v>
      </c>
      <c r="J2589" t="s">
        <v>22089</v>
      </c>
      <c r="L2589" t="s">
        <v>22152</v>
      </c>
      <c r="M2589" t="s">
        <v>22221</v>
      </c>
      <c r="N2589" t="s">
        <v>24397</v>
      </c>
      <c r="O2589" t="s">
        <v>28674</v>
      </c>
      <c r="P2589">
        <v>7</v>
      </c>
      <c r="Q2589">
        <v>1</v>
      </c>
      <c r="R2589">
        <v>2.5</v>
      </c>
      <c r="S2589">
        <v>2.61</v>
      </c>
      <c r="T2589">
        <v>412.44</v>
      </c>
      <c r="U2589">
        <v>91.29</v>
      </c>
      <c r="V2589">
        <v>3.68</v>
      </c>
      <c r="W2589">
        <v>8.02</v>
      </c>
      <c r="X2589">
        <v>0</v>
      </c>
      <c r="Y2589">
        <v>2</v>
      </c>
      <c r="Z2589" t="s">
        <v>4250</v>
      </c>
      <c r="AA2589">
        <v>0</v>
      </c>
      <c r="AB2589">
        <v>10</v>
      </c>
      <c r="AC2589">
        <v>5.1657619047619043</v>
      </c>
      <c r="AE2589" t="s">
        <v>7949</v>
      </c>
      <c r="AH2589">
        <v>0</v>
      </c>
      <c r="AI2589">
        <v>0</v>
      </c>
    </row>
    <row r="2590" spans="2:35" x14ac:dyDescent="0.25">
      <c r="B2590">
        <v>2600</v>
      </c>
      <c r="H2590">
        <v>4.5</v>
      </c>
      <c r="I2590" t="s">
        <v>22086</v>
      </c>
      <c r="J2590" t="s">
        <v>22089</v>
      </c>
      <c r="L2590" t="s">
        <v>22152</v>
      </c>
      <c r="M2590" t="s">
        <v>22221</v>
      </c>
      <c r="N2590" t="s">
        <v>24398</v>
      </c>
      <c r="O2590" t="s">
        <v>28675</v>
      </c>
      <c r="P2590">
        <v>5</v>
      </c>
      <c r="Q2590">
        <v>1</v>
      </c>
      <c r="R2590">
        <v>4.87</v>
      </c>
      <c r="S2590">
        <v>4.95</v>
      </c>
      <c r="T2590">
        <v>414.46</v>
      </c>
      <c r="U2590">
        <v>72.83</v>
      </c>
      <c r="V2590">
        <v>5.45</v>
      </c>
      <c r="W2590">
        <v>8.1199999999999992</v>
      </c>
      <c r="X2590">
        <v>0</v>
      </c>
      <c r="Y2590">
        <v>3</v>
      </c>
      <c r="Z2590" t="s">
        <v>4250</v>
      </c>
      <c r="AA2590">
        <v>1</v>
      </c>
      <c r="AB2590">
        <v>9</v>
      </c>
      <c r="AC2590">
        <v>3.469333333333334</v>
      </c>
      <c r="AE2590" t="s">
        <v>7949</v>
      </c>
      <c r="AH2590">
        <v>0</v>
      </c>
      <c r="AI2590">
        <v>0</v>
      </c>
    </row>
    <row r="2591" spans="2:35" x14ac:dyDescent="0.25">
      <c r="B2591">
        <v>2400</v>
      </c>
      <c r="H2591">
        <v>4.5</v>
      </c>
      <c r="I2591" t="s">
        <v>22086</v>
      </c>
      <c r="J2591" t="s">
        <v>22089</v>
      </c>
      <c r="L2591" t="s">
        <v>22152</v>
      </c>
      <c r="M2591" t="s">
        <v>22221</v>
      </c>
      <c r="N2591" t="s">
        <v>24399</v>
      </c>
      <c r="O2591" t="s">
        <v>28676</v>
      </c>
      <c r="P2591">
        <v>6</v>
      </c>
      <c r="Q2591">
        <v>2</v>
      </c>
      <c r="R2591">
        <v>2.75</v>
      </c>
      <c r="S2591">
        <v>2.84</v>
      </c>
      <c r="T2591">
        <v>368.39</v>
      </c>
      <c r="U2591">
        <v>93.06</v>
      </c>
      <c r="V2591">
        <v>3.34</v>
      </c>
      <c r="W2591">
        <v>8.3000000000000007</v>
      </c>
      <c r="X2591">
        <v>0</v>
      </c>
      <c r="Y2591">
        <v>2</v>
      </c>
      <c r="Z2591" t="s">
        <v>4250</v>
      </c>
      <c r="AA2591">
        <v>0</v>
      </c>
      <c r="AB2591">
        <v>9</v>
      </c>
      <c r="AC2591">
        <v>4.9630714285714284</v>
      </c>
      <c r="AE2591" t="s">
        <v>7949</v>
      </c>
      <c r="AH2591">
        <v>0</v>
      </c>
      <c r="AI2591">
        <v>0</v>
      </c>
    </row>
    <row r="2592" spans="2:35" x14ac:dyDescent="0.25">
      <c r="B2592">
        <v>750</v>
      </c>
      <c r="H2592">
        <v>4.5</v>
      </c>
      <c r="I2592" t="s">
        <v>22086</v>
      </c>
      <c r="J2592" t="s">
        <v>22089</v>
      </c>
      <c r="L2592" t="s">
        <v>22152</v>
      </c>
      <c r="M2592" t="s">
        <v>22221</v>
      </c>
      <c r="N2592" t="s">
        <v>24400</v>
      </c>
      <c r="O2592" t="s">
        <v>19619</v>
      </c>
      <c r="P2592">
        <v>5</v>
      </c>
      <c r="Q2592">
        <v>2</v>
      </c>
      <c r="R2592">
        <v>3.33</v>
      </c>
      <c r="S2592">
        <v>3.41</v>
      </c>
      <c r="T2592">
        <v>338.36</v>
      </c>
      <c r="U2592">
        <v>83.83</v>
      </c>
      <c r="V2592">
        <v>3.36</v>
      </c>
      <c r="W2592">
        <v>8.3000000000000007</v>
      </c>
      <c r="X2592">
        <v>0</v>
      </c>
      <c r="Y2592">
        <v>2</v>
      </c>
      <c r="Z2592" t="s">
        <v>4250</v>
      </c>
      <c r="AA2592">
        <v>0</v>
      </c>
      <c r="AB2592">
        <v>7</v>
      </c>
      <c r="AC2592">
        <v>4.63</v>
      </c>
      <c r="AE2592" t="s">
        <v>7949</v>
      </c>
      <c r="AH2592">
        <v>0</v>
      </c>
      <c r="AI2592">
        <v>0</v>
      </c>
    </row>
    <row r="2593" spans="2:35" x14ac:dyDescent="0.25">
      <c r="B2593">
        <v>960</v>
      </c>
      <c r="H2593">
        <v>4.5</v>
      </c>
      <c r="I2593" t="s">
        <v>22086</v>
      </c>
      <c r="J2593" t="s">
        <v>22089</v>
      </c>
      <c r="L2593" t="s">
        <v>22152</v>
      </c>
      <c r="M2593" t="s">
        <v>22221</v>
      </c>
      <c r="N2593" t="s">
        <v>24401</v>
      </c>
      <c r="O2593" t="s">
        <v>19772</v>
      </c>
      <c r="P2593">
        <v>5</v>
      </c>
      <c r="Q2593">
        <v>2</v>
      </c>
      <c r="R2593">
        <v>3.35</v>
      </c>
      <c r="S2593">
        <v>3.43</v>
      </c>
      <c r="T2593">
        <v>338.36</v>
      </c>
      <c r="U2593">
        <v>83.83</v>
      </c>
      <c r="V2593">
        <v>3.36</v>
      </c>
      <c r="W2593">
        <v>8.3000000000000007</v>
      </c>
      <c r="X2593">
        <v>0</v>
      </c>
      <c r="Y2593">
        <v>2</v>
      </c>
      <c r="Z2593" t="s">
        <v>4250</v>
      </c>
      <c r="AA2593">
        <v>0</v>
      </c>
      <c r="AB2593">
        <v>7</v>
      </c>
      <c r="AC2593">
        <v>4.6099999999999994</v>
      </c>
      <c r="AE2593" t="s">
        <v>7949</v>
      </c>
      <c r="AH2593">
        <v>0</v>
      </c>
      <c r="AI2593">
        <v>0</v>
      </c>
    </row>
    <row r="2594" spans="2:35" x14ac:dyDescent="0.25">
      <c r="B2594">
        <v>1200</v>
      </c>
      <c r="H2594">
        <v>4.5</v>
      </c>
      <c r="I2594" t="s">
        <v>22086</v>
      </c>
      <c r="J2594" t="s">
        <v>22089</v>
      </c>
      <c r="L2594" t="s">
        <v>22152</v>
      </c>
      <c r="M2594" t="s">
        <v>22221</v>
      </c>
      <c r="N2594" t="s">
        <v>24402</v>
      </c>
      <c r="O2594" t="s">
        <v>28677</v>
      </c>
      <c r="P2594">
        <v>6</v>
      </c>
      <c r="Q2594">
        <v>2</v>
      </c>
      <c r="R2594">
        <v>3.62</v>
      </c>
      <c r="S2594">
        <v>3.76</v>
      </c>
      <c r="T2594">
        <v>368.39</v>
      </c>
      <c r="U2594">
        <v>93.06</v>
      </c>
      <c r="V2594">
        <v>3.37</v>
      </c>
      <c r="W2594">
        <v>8.11</v>
      </c>
      <c r="X2594">
        <v>0</v>
      </c>
      <c r="Y2594">
        <v>2</v>
      </c>
      <c r="Z2594" t="s">
        <v>4250</v>
      </c>
      <c r="AA2594">
        <v>0</v>
      </c>
      <c r="AB2594">
        <v>8</v>
      </c>
      <c r="AC2594">
        <v>4.1480714285714289</v>
      </c>
      <c r="AE2594" t="s">
        <v>7949</v>
      </c>
      <c r="AH2594">
        <v>0</v>
      </c>
      <c r="AI2594">
        <v>0</v>
      </c>
    </row>
    <row r="2595" spans="2:35" x14ac:dyDescent="0.25">
      <c r="B2595">
        <v>980</v>
      </c>
      <c r="H2595">
        <v>4.5</v>
      </c>
      <c r="I2595" t="s">
        <v>22086</v>
      </c>
      <c r="J2595" t="s">
        <v>22089</v>
      </c>
      <c r="L2595" t="s">
        <v>22152</v>
      </c>
      <c r="M2595" t="s">
        <v>22221</v>
      </c>
      <c r="N2595" t="s">
        <v>24403</v>
      </c>
      <c r="O2595" t="s">
        <v>28678</v>
      </c>
      <c r="P2595">
        <v>7</v>
      </c>
      <c r="Q2595">
        <v>2</v>
      </c>
      <c r="R2595">
        <v>3.32</v>
      </c>
      <c r="S2595">
        <v>3.46</v>
      </c>
      <c r="T2595">
        <v>398.41</v>
      </c>
      <c r="U2595">
        <v>102.29</v>
      </c>
      <c r="V2595">
        <v>3.34</v>
      </c>
      <c r="W2595">
        <v>8.08</v>
      </c>
      <c r="X2595">
        <v>0</v>
      </c>
      <c r="Y2595">
        <v>2</v>
      </c>
      <c r="Z2595" t="s">
        <v>4250</v>
      </c>
      <c r="AA2595">
        <v>0</v>
      </c>
      <c r="AB2595">
        <v>10</v>
      </c>
      <c r="AC2595">
        <v>3.9259761904761898</v>
      </c>
      <c r="AE2595" t="s">
        <v>7949</v>
      </c>
      <c r="AH2595">
        <v>0</v>
      </c>
      <c r="AI2595">
        <v>0</v>
      </c>
    </row>
    <row r="2596" spans="2:35" x14ac:dyDescent="0.25">
      <c r="B2596">
        <v>2000</v>
      </c>
      <c r="H2596">
        <v>4.5</v>
      </c>
      <c r="I2596" t="s">
        <v>22086</v>
      </c>
      <c r="J2596" t="s">
        <v>22089</v>
      </c>
      <c r="L2596" t="s">
        <v>22152</v>
      </c>
      <c r="M2596" t="s">
        <v>22221</v>
      </c>
      <c r="N2596" t="s">
        <v>24404</v>
      </c>
      <c r="O2596" t="s">
        <v>28679</v>
      </c>
      <c r="P2596">
        <v>6</v>
      </c>
      <c r="Q2596">
        <v>1</v>
      </c>
      <c r="R2596">
        <v>4.6399999999999997</v>
      </c>
      <c r="S2596">
        <v>4.6900000000000004</v>
      </c>
      <c r="T2596">
        <v>423.51</v>
      </c>
      <c r="U2596">
        <v>76.069999999999993</v>
      </c>
      <c r="V2596">
        <v>4.4800000000000004</v>
      </c>
      <c r="W2596">
        <v>8.31</v>
      </c>
      <c r="X2596">
        <v>5.35</v>
      </c>
      <c r="Y2596">
        <v>2</v>
      </c>
      <c r="Z2596" t="s">
        <v>4250</v>
      </c>
      <c r="AA2596">
        <v>0</v>
      </c>
      <c r="AB2596">
        <v>12</v>
      </c>
      <c r="AC2596">
        <v>3.5346904761904758</v>
      </c>
      <c r="AE2596" t="s">
        <v>7949</v>
      </c>
      <c r="AH2596">
        <v>0</v>
      </c>
      <c r="AI2596">
        <v>0</v>
      </c>
    </row>
    <row r="2597" spans="2:35" x14ac:dyDescent="0.25">
      <c r="B2597">
        <v>1400</v>
      </c>
      <c r="H2597">
        <v>4.5</v>
      </c>
      <c r="I2597" t="s">
        <v>22086</v>
      </c>
      <c r="J2597" t="s">
        <v>22089</v>
      </c>
      <c r="L2597" t="s">
        <v>22152</v>
      </c>
      <c r="M2597" t="s">
        <v>22221</v>
      </c>
      <c r="N2597" t="s">
        <v>24405</v>
      </c>
      <c r="O2597" t="s">
        <v>28680</v>
      </c>
      <c r="P2597">
        <v>6</v>
      </c>
      <c r="Q2597">
        <v>2</v>
      </c>
      <c r="R2597">
        <v>3.9</v>
      </c>
      <c r="S2597">
        <v>4.03</v>
      </c>
      <c r="T2597">
        <v>368.39</v>
      </c>
      <c r="U2597">
        <v>93.06</v>
      </c>
      <c r="V2597">
        <v>3.37</v>
      </c>
      <c r="W2597">
        <v>8.11</v>
      </c>
      <c r="X2597">
        <v>0</v>
      </c>
      <c r="Y2597">
        <v>2</v>
      </c>
      <c r="Z2597" t="s">
        <v>4250</v>
      </c>
      <c r="AA2597">
        <v>0</v>
      </c>
      <c r="AB2597">
        <v>8</v>
      </c>
      <c r="AC2597">
        <v>3.8730714285714281</v>
      </c>
      <c r="AE2597" t="s">
        <v>7949</v>
      </c>
      <c r="AH2597">
        <v>0</v>
      </c>
      <c r="AI2597">
        <v>0</v>
      </c>
    </row>
    <row r="2598" spans="2:35" x14ac:dyDescent="0.25">
      <c r="B2598">
        <v>1400</v>
      </c>
      <c r="H2598">
        <v>4.5</v>
      </c>
      <c r="I2598" t="s">
        <v>22086</v>
      </c>
      <c r="J2598" t="s">
        <v>22089</v>
      </c>
      <c r="L2598" t="s">
        <v>22152</v>
      </c>
      <c r="M2598" t="s">
        <v>22221</v>
      </c>
      <c r="N2598" t="s">
        <v>24406</v>
      </c>
      <c r="O2598" t="s">
        <v>28681</v>
      </c>
      <c r="P2598">
        <v>6</v>
      </c>
      <c r="Q2598">
        <v>2</v>
      </c>
      <c r="R2598">
        <v>3.73</v>
      </c>
      <c r="S2598">
        <v>3.85</v>
      </c>
      <c r="T2598">
        <v>368.39</v>
      </c>
      <c r="U2598">
        <v>93.06</v>
      </c>
      <c r="V2598">
        <v>3.37</v>
      </c>
      <c r="W2598">
        <v>8.1300000000000008</v>
      </c>
      <c r="X2598">
        <v>0</v>
      </c>
      <c r="Y2598">
        <v>2</v>
      </c>
      <c r="Z2598" t="s">
        <v>4250</v>
      </c>
      <c r="AA2598">
        <v>0</v>
      </c>
      <c r="AB2598">
        <v>8</v>
      </c>
      <c r="AC2598">
        <v>4.0480714285714283</v>
      </c>
      <c r="AE2598" t="s">
        <v>7949</v>
      </c>
      <c r="AH2598">
        <v>0</v>
      </c>
      <c r="AI2598">
        <v>0</v>
      </c>
    </row>
    <row r="2599" spans="2:35" x14ac:dyDescent="0.25">
      <c r="B2599">
        <v>9900</v>
      </c>
      <c r="H2599">
        <v>4.5</v>
      </c>
      <c r="I2599" t="s">
        <v>22086</v>
      </c>
      <c r="J2599" t="s">
        <v>22089</v>
      </c>
      <c r="L2599" t="s">
        <v>22152</v>
      </c>
      <c r="M2599" t="s">
        <v>22221</v>
      </c>
      <c r="N2599" t="s">
        <v>24407</v>
      </c>
      <c r="O2599" t="s">
        <v>28682</v>
      </c>
      <c r="P2599">
        <v>4</v>
      </c>
      <c r="Q2599">
        <v>2</v>
      </c>
      <c r="R2599">
        <v>4.59</v>
      </c>
      <c r="S2599">
        <v>5.08</v>
      </c>
      <c r="T2599">
        <v>377.22</v>
      </c>
      <c r="U2599">
        <v>74.599999999999994</v>
      </c>
      <c r="V2599">
        <v>4.66</v>
      </c>
      <c r="W2599">
        <v>7.14</v>
      </c>
      <c r="X2599">
        <v>0</v>
      </c>
      <c r="Y2599">
        <v>2</v>
      </c>
      <c r="Z2599" t="s">
        <v>4250</v>
      </c>
      <c r="AA2599">
        <v>0</v>
      </c>
      <c r="AB2599">
        <v>6</v>
      </c>
      <c r="AC2599">
        <v>3.3769999999999998</v>
      </c>
      <c r="AE2599" t="s">
        <v>7949</v>
      </c>
      <c r="AH2599">
        <v>0</v>
      </c>
      <c r="AI2599">
        <v>0</v>
      </c>
    </row>
    <row r="2600" spans="2:35" x14ac:dyDescent="0.25">
      <c r="B2600">
        <v>1200</v>
      </c>
      <c r="H2600">
        <v>4.5</v>
      </c>
      <c r="I2600" t="s">
        <v>22086</v>
      </c>
      <c r="J2600" t="s">
        <v>22089</v>
      </c>
      <c r="L2600" t="s">
        <v>22152</v>
      </c>
      <c r="M2600" t="s">
        <v>22221</v>
      </c>
      <c r="N2600" t="s">
        <v>24408</v>
      </c>
      <c r="O2600" t="s">
        <v>28683</v>
      </c>
      <c r="P2600">
        <v>7</v>
      </c>
      <c r="Q2600">
        <v>2</v>
      </c>
      <c r="R2600">
        <v>3.15</v>
      </c>
      <c r="S2600">
        <v>3.29</v>
      </c>
      <c r="T2600">
        <v>398.41</v>
      </c>
      <c r="U2600">
        <v>102.29</v>
      </c>
      <c r="V2600">
        <v>3.34</v>
      </c>
      <c r="W2600">
        <v>8.1</v>
      </c>
      <c r="X2600">
        <v>0</v>
      </c>
      <c r="Y2600">
        <v>2</v>
      </c>
      <c r="Z2600" t="s">
        <v>4250</v>
      </c>
      <c r="AA2600">
        <v>0</v>
      </c>
      <c r="AB2600">
        <v>10</v>
      </c>
      <c r="AC2600">
        <v>4.0959761904761898</v>
      </c>
      <c r="AE2600" t="s">
        <v>7949</v>
      </c>
      <c r="AH2600">
        <v>0</v>
      </c>
      <c r="AI2600">
        <v>0</v>
      </c>
    </row>
    <row r="2601" spans="2:35" x14ac:dyDescent="0.25">
      <c r="B2601">
        <v>1200</v>
      </c>
      <c r="H2601">
        <v>4.5</v>
      </c>
      <c r="I2601" t="s">
        <v>22086</v>
      </c>
      <c r="J2601" t="s">
        <v>22089</v>
      </c>
      <c r="L2601" t="s">
        <v>22152</v>
      </c>
      <c r="M2601" t="s">
        <v>22221</v>
      </c>
      <c r="N2601" t="s">
        <v>24403</v>
      </c>
      <c r="O2601" t="s">
        <v>28678</v>
      </c>
      <c r="P2601">
        <v>7</v>
      </c>
      <c r="Q2601">
        <v>2</v>
      </c>
      <c r="R2601">
        <v>3.32</v>
      </c>
      <c r="S2601">
        <v>3.46</v>
      </c>
      <c r="T2601">
        <v>398.41</v>
      </c>
      <c r="U2601">
        <v>102.29</v>
      </c>
      <c r="V2601">
        <v>3.34</v>
      </c>
      <c r="W2601">
        <v>8.08</v>
      </c>
      <c r="X2601">
        <v>0</v>
      </c>
      <c r="Y2601">
        <v>2</v>
      </c>
      <c r="Z2601" t="s">
        <v>4250</v>
      </c>
      <c r="AA2601">
        <v>0</v>
      </c>
      <c r="AB2601">
        <v>10</v>
      </c>
      <c r="AC2601">
        <v>3.9259761904761898</v>
      </c>
      <c r="AE2601" t="s">
        <v>7949</v>
      </c>
      <c r="AH2601">
        <v>0</v>
      </c>
      <c r="AI2601">
        <v>0</v>
      </c>
    </row>
    <row r="2602" spans="2:35" x14ac:dyDescent="0.25">
      <c r="B2602">
        <v>2000</v>
      </c>
      <c r="H2602">
        <v>4.5</v>
      </c>
      <c r="I2602" t="s">
        <v>22086</v>
      </c>
      <c r="J2602" t="s">
        <v>22089</v>
      </c>
      <c r="L2602" t="s">
        <v>22152</v>
      </c>
      <c r="M2602" t="s">
        <v>22221</v>
      </c>
      <c r="N2602" t="s">
        <v>24409</v>
      </c>
      <c r="O2602" t="s">
        <v>28684</v>
      </c>
      <c r="P2602">
        <v>4</v>
      </c>
      <c r="Q2602">
        <v>1</v>
      </c>
      <c r="R2602">
        <v>3.68</v>
      </c>
      <c r="S2602">
        <v>3.78</v>
      </c>
      <c r="T2602">
        <v>343.38</v>
      </c>
      <c r="U2602">
        <v>67.260000000000005</v>
      </c>
      <c r="V2602">
        <v>4.2</v>
      </c>
      <c r="W2602">
        <v>8.09</v>
      </c>
      <c r="X2602">
        <v>3.69</v>
      </c>
      <c r="Y2602">
        <v>3</v>
      </c>
      <c r="Z2602" t="s">
        <v>4250</v>
      </c>
      <c r="AA2602">
        <v>0</v>
      </c>
      <c r="AB2602">
        <v>6</v>
      </c>
      <c r="AC2602">
        <v>4.6033333333333326</v>
      </c>
      <c r="AE2602" t="s">
        <v>7949</v>
      </c>
      <c r="AH2602">
        <v>0</v>
      </c>
      <c r="AI2602">
        <v>0</v>
      </c>
    </row>
    <row r="2603" spans="2:35" x14ac:dyDescent="0.25">
      <c r="B2603">
        <v>2300</v>
      </c>
      <c r="H2603">
        <v>4.5</v>
      </c>
      <c r="I2603" t="s">
        <v>22086</v>
      </c>
      <c r="J2603" t="s">
        <v>22089</v>
      </c>
      <c r="L2603" t="s">
        <v>22152</v>
      </c>
      <c r="M2603" t="s">
        <v>22221</v>
      </c>
      <c r="N2603" t="s">
        <v>24410</v>
      </c>
      <c r="O2603" t="s">
        <v>28685</v>
      </c>
      <c r="P2603">
        <v>4</v>
      </c>
      <c r="Q2603">
        <v>1</v>
      </c>
      <c r="R2603">
        <v>6.19</v>
      </c>
      <c r="S2603">
        <v>6.22</v>
      </c>
      <c r="T2603">
        <v>421.5</v>
      </c>
      <c r="U2603">
        <v>59.3</v>
      </c>
      <c r="V2603">
        <v>5.65</v>
      </c>
      <c r="W2603">
        <v>8.5399999999999991</v>
      </c>
      <c r="X2603">
        <v>0</v>
      </c>
      <c r="Y2603">
        <v>4</v>
      </c>
      <c r="Z2603" t="s">
        <v>4250</v>
      </c>
      <c r="AA2603">
        <v>1</v>
      </c>
      <c r="AB2603">
        <v>8</v>
      </c>
      <c r="AC2603">
        <v>3.394047619047619</v>
      </c>
      <c r="AE2603" t="s">
        <v>7949</v>
      </c>
      <c r="AH2603">
        <v>0</v>
      </c>
      <c r="AI2603">
        <v>0</v>
      </c>
    </row>
    <row r="2604" spans="2:35" x14ac:dyDescent="0.25">
      <c r="B2604">
        <v>480</v>
      </c>
      <c r="H2604">
        <v>4.5</v>
      </c>
      <c r="I2604" t="s">
        <v>22086</v>
      </c>
      <c r="J2604" t="s">
        <v>22089</v>
      </c>
      <c r="L2604" t="s">
        <v>22152</v>
      </c>
      <c r="M2604" t="s">
        <v>22221</v>
      </c>
      <c r="N2604" t="s">
        <v>24411</v>
      </c>
      <c r="O2604" t="s">
        <v>19350</v>
      </c>
      <c r="P2604">
        <v>6</v>
      </c>
      <c r="Q2604">
        <v>2</v>
      </c>
      <c r="R2604">
        <v>3.78</v>
      </c>
      <c r="S2604">
        <v>3.88</v>
      </c>
      <c r="T2604">
        <v>368.39</v>
      </c>
      <c r="U2604">
        <v>93.06</v>
      </c>
      <c r="V2604">
        <v>3.37</v>
      </c>
      <c r="W2604">
        <v>8.16</v>
      </c>
      <c r="X2604">
        <v>0</v>
      </c>
      <c r="Y2604">
        <v>2</v>
      </c>
      <c r="Z2604" t="s">
        <v>4250</v>
      </c>
      <c r="AA2604">
        <v>0</v>
      </c>
      <c r="AB2604">
        <v>8</v>
      </c>
      <c r="AC2604">
        <v>4.0080714285714283</v>
      </c>
      <c r="AE2604" t="s">
        <v>7949</v>
      </c>
      <c r="AH2604">
        <v>0</v>
      </c>
      <c r="AI2604">
        <v>0</v>
      </c>
    </row>
    <row r="2605" spans="2:35" x14ac:dyDescent="0.25">
      <c r="B2605">
        <v>720</v>
      </c>
      <c r="H2605">
        <v>4.5</v>
      </c>
      <c r="I2605" t="s">
        <v>22086</v>
      </c>
      <c r="J2605" t="s">
        <v>22089</v>
      </c>
      <c r="L2605" t="s">
        <v>22152</v>
      </c>
      <c r="M2605" t="s">
        <v>22221</v>
      </c>
      <c r="N2605" t="s">
        <v>24412</v>
      </c>
      <c r="O2605" t="s">
        <v>19589</v>
      </c>
      <c r="P2605">
        <v>4</v>
      </c>
      <c r="Q2605">
        <v>2</v>
      </c>
      <c r="R2605">
        <v>4.68</v>
      </c>
      <c r="S2605">
        <v>4.95</v>
      </c>
      <c r="T2605">
        <v>377.22</v>
      </c>
      <c r="U2605">
        <v>74.599999999999994</v>
      </c>
      <c r="V2605">
        <v>4.66</v>
      </c>
      <c r="W2605">
        <v>7.67</v>
      </c>
      <c r="X2605">
        <v>0</v>
      </c>
      <c r="Y2605">
        <v>2</v>
      </c>
      <c r="Z2605" t="s">
        <v>4250</v>
      </c>
      <c r="AA2605">
        <v>0</v>
      </c>
      <c r="AB2605">
        <v>6</v>
      </c>
      <c r="AC2605">
        <v>3.4020000000000001</v>
      </c>
      <c r="AE2605" t="s">
        <v>7949</v>
      </c>
      <c r="AH2605">
        <v>0</v>
      </c>
      <c r="AI2605">
        <v>0</v>
      </c>
    </row>
    <row r="2606" spans="2:35" x14ac:dyDescent="0.25">
      <c r="B2606">
        <v>1600</v>
      </c>
      <c r="H2606">
        <v>4.5</v>
      </c>
      <c r="I2606" t="s">
        <v>22086</v>
      </c>
      <c r="J2606" t="s">
        <v>22089</v>
      </c>
      <c r="L2606" t="s">
        <v>22152</v>
      </c>
      <c r="M2606" t="s">
        <v>22221</v>
      </c>
      <c r="N2606" t="s">
        <v>24413</v>
      </c>
      <c r="O2606" t="s">
        <v>28686</v>
      </c>
      <c r="P2606">
        <v>6</v>
      </c>
      <c r="Q2606">
        <v>2</v>
      </c>
      <c r="R2606">
        <v>3.21</v>
      </c>
      <c r="S2606">
        <v>3.29</v>
      </c>
      <c r="T2606">
        <v>368.39</v>
      </c>
      <c r="U2606">
        <v>93.06</v>
      </c>
      <c r="V2606">
        <v>3.37</v>
      </c>
      <c r="W2606">
        <v>8.16</v>
      </c>
      <c r="X2606">
        <v>0</v>
      </c>
      <c r="Y2606">
        <v>2</v>
      </c>
      <c r="Z2606" t="s">
        <v>4250</v>
      </c>
      <c r="AA2606">
        <v>0</v>
      </c>
      <c r="AB2606">
        <v>8</v>
      </c>
      <c r="AC2606">
        <v>4.5880714285714284</v>
      </c>
      <c r="AE2606" t="s">
        <v>7949</v>
      </c>
      <c r="AH2606">
        <v>0</v>
      </c>
      <c r="AI2606">
        <v>0</v>
      </c>
    </row>
    <row r="2607" spans="2:35" x14ac:dyDescent="0.25">
      <c r="B2607">
        <v>790</v>
      </c>
      <c r="H2607">
        <v>4.5</v>
      </c>
      <c r="I2607" t="s">
        <v>22086</v>
      </c>
      <c r="J2607" t="s">
        <v>22089</v>
      </c>
      <c r="L2607" t="s">
        <v>22152</v>
      </c>
      <c r="M2607" t="s">
        <v>22221</v>
      </c>
      <c r="N2607" t="s">
        <v>24414</v>
      </c>
      <c r="O2607" t="s">
        <v>28687</v>
      </c>
      <c r="P2607">
        <v>8</v>
      </c>
      <c r="Q2607">
        <v>2</v>
      </c>
      <c r="R2607">
        <v>2.15</v>
      </c>
      <c r="S2607">
        <v>3.71</v>
      </c>
      <c r="T2607">
        <v>398.33</v>
      </c>
      <c r="U2607">
        <v>160.88</v>
      </c>
      <c r="V2607">
        <v>3.17</v>
      </c>
      <c r="W2607">
        <v>6.38</v>
      </c>
      <c r="X2607">
        <v>0</v>
      </c>
      <c r="Y2607">
        <v>2</v>
      </c>
      <c r="Z2607" t="s">
        <v>4250</v>
      </c>
      <c r="AA2607">
        <v>0</v>
      </c>
      <c r="AB2607">
        <v>8</v>
      </c>
      <c r="AC2607">
        <v>3.796214285714286</v>
      </c>
      <c r="AE2607" t="s">
        <v>7951</v>
      </c>
      <c r="AH2607">
        <v>0</v>
      </c>
      <c r="AI2607">
        <v>0</v>
      </c>
    </row>
    <row r="2608" spans="2:35" x14ac:dyDescent="0.25">
      <c r="B2608">
        <v>940</v>
      </c>
      <c r="H2608">
        <v>4.5</v>
      </c>
      <c r="I2608" t="s">
        <v>22086</v>
      </c>
      <c r="J2608" t="s">
        <v>22089</v>
      </c>
      <c r="L2608" t="s">
        <v>22152</v>
      </c>
      <c r="M2608" t="s">
        <v>22221</v>
      </c>
      <c r="N2608" t="s">
        <v>24415</v>
      </c>
      <c r="O2608" t="s">
        <v>28688</v>
      </c>
      <c r="P2608">
        <v>2</v>
      </c>
      <c r="Q2608">
        <v>2</v>
      </c>
      <c r="R2608">
        <v>4.71</v>
      </c>
      <c r="S2608">
        <v>4.75</v>
      </c>
      <c r="T2608">
        <v>354.41</v>
      </c>
      <c r="U2608">
        <v>65.72</v>
      </c>
      <c r="V2608">
        <v>4.9000000000000004</v>
      </c>
      <c r="W2608">
        <v>8.5299999999999994</v>
      </c>
      <c r="X2608">
        <v>0</v>
      </c>
      <c r="Y2608">
        <v>4</v>
      </c>
      <c r="Z2608" t="s">
        <v>4250</v>
      </c>
      <c r="AA2608">
        <v>0</v>
      </c>
      <c r="AB2608">
        <v>6</v>
      </c>
      <c r="AC2608">
        <v>3.625</v>
      </c>
      <c r="AE2608" t="s">
        <v>7949</v>
      </c>
      <c r="AH2608">
        <v>0</v>
      </c>
      <c r="AI2608">
        <v>0</v>
      </c>
    </row>
    <row r="2609" spans="2:35" x14ac:dyDescent="0.25">
      <c r="B2609">
        <v>920</v>
      </c>
      <c r="H2609">
        <v>4.5</v>
      </c>
      <c r="I2609" t="s">
        <v>22086</v>
      </c>
      <c r="J2609" t="s">
        <v>22089</v>
      </c>
      <c r="L2609" t="s">
        <v>22152</v>
      </c>
      <c r="M2609" t="s">
        <v>22221</v>
      </c>
      <c r="N2609" t="s">
        <v>24416</v>
      </c>
      <c r="O2609" t="s">
        <v>19749</v>
      </c>
      <c r="P2609">
        <v>4</v>
      </c>
      <c r="Q2609">
        <v>1</v>
      </c>
      <c r="R2609">
        <v>5.91</v>
      </c>
      <c r="S2609">
        <v>5.95</v>
      </c>
      <c r="T2609">
        <v>421.5</v>
      </c>
      <c r="U2609">
        <v>59.3</v>
      </c>
      <c r="V2609">
        <v>5.65</v>
      </c>
      <c r="W2609">
        <v>8.49</v>
      </c>
      <c r="X2609">
        <v>0</v>
      </c>
      <c r="Y2609">
        <v>4</v>
      </c>
      <c r="Z2609" t="s">
        <v>4250</v>
      </c>
      <c r="AA2609">
        <v>1</v>
      </c>
      <c r="AB2609">
        <v>8</v>
      </c>
      <c r="AC2609">
        <v>3.394047619047619</v>
      </c>
      <c r="AE2609" t="s">
        <v>7949</v>
      </c>
      <c r="AH2609">
        <v>0</v>
      </c>
      <c r="AI2609">
        <v>0</v>
      </c>
    </row>
    <row r="2610" spans="2:35" x14ac:dyDescent="0.25">
      <c r="B2610">
        <v>3300</v>
      </c>
      <c r="H2610">
        <v>4.5</v>
      </c>
      <c r="I2610" t="s">
        <v>22086</v>
      </c>
      <c r="J2610" t="s">
        <v>22089</v>
      </c>
      <c r="L2610" t="s">
        <v>22152</v>
      </c>
      <c r="M2610" t="s">
        <v>22221</v>
      </c>
      <c r="N2610" t="s">
        <v>24417</v>
      </c>
      <c r="O2610" t="s">
        <v>28689</v>
      </c>
      <c r="P2610">
        <v>6</v>
      </c>
      <c r="Q2610">
        <v>1</v>
      </c>
      <c r="R2610">
        <v>3.05</v>
      </c>
      <c r="S2610">
        <v>3.11</v>
      </c>
      <c r="T2610">
        <v>409.46</v>
      </c>
      <c r="U2610">
        <v>93.44</v>
      </c>
      <c r="V2610">
        <v>3.41</v>
      </c>
      <c r="W2610">
        <v>8.31</v>
      </c>
      <c r="X2610">
        <v>0</v>
      </c>
      <c r="Y2610">
        <v>3</v>
      </c>
      <c r="Z2610" t="s">
        <v>4250</v>
      </c>
      <c r="AA2610">
        <v>0</v>
      </c>
      <c r="AB2610">
        <v>7</v>
      </c>
      <c r="AC2610">
        <v>4.7853809523809527</v>
      </c>
      <c r="AE2610" t="s">
        <v>7949</v>
      </c>
      <c r="AH2610">
        <v>0</v>
      </c>
      <c r="AI2610">
        <v>0</v>
      </c>
    </row>
    <row r="2611" spans="2:35" x14ac:dyDescent="0.25">
      <c r="B2611">
        <v>1200</v>
      </c>
      <c r="H2611">
        <v>4.5</v>
      </c>
      <c r="I2611" t="s">
        <v>22086</v>
      </c>
      <c r="J2611" t="s">
        <v>22089</v>
      </c>
      <c r="L2611" t="s">
        <v>22152</v>
      </c>
      <c r="M2611" t="s">
        <v>22221</v>
      </c>
      <c r="N2611" t="s">
        <v>24418</v>
      </c>
      <c r="O2611" t="s">
        <v>28690</v>
      </c>
      <c r="T2611">
        <v>436.62</v>
      </c>
      <c r="AH2611">
        <v>0</v>
      </c>
      <c r="AI2611">
        <v>0</v>
      </c>
    </row>
    <row r="2612" spans="2:35" x14ac:dyDescent="0.25">
      <c r="B2612">
        <v>3400</v>
      </c>
      <c r="H2612">
        <v>4.5</v>
      </c>
      <c r="I2612" t="s">
        <v>22086</v>
      </c>
      <c r="J2612" t="s">
        <v>22089</v>
      </c>
      <c r="L2612" t="s">
        <v>22152</v>
      </c>
      <c r="M2612" t="s">
        <v>22221</v>
      </c>
      <c r="N2612" t="s">
        <v>24419</v>
      </c>
      <c r="O2612" t="s">
        <v>28691</v>
      </c>
      <c r="P2612">
        <v>5</v>
      </c>
      <c r="Q2612">
        <v>1</v>
      </c>
      <c r="R2612">
        <v>6.5</v>
      </c>
      <c r="S2612">
        <v>6.55</v>
      </c>
      <c r="T2612">
        <v>469.58</v>
      </c>
      <c r="U2612">
        <v>66.84</v>
      </c>
      <c r="V2612">
        <v>6.07</v>
      </c>
      <c r="W2612">
        <v>8.33</v>
      </c>
      <c r="X2612">
        <v>5.53</v>
      </c>
      <c r="Y2612">
        <v>3</v>
      </c>
      <c r="Z2612" t="s">
        <v>4250</v>
      </c>
      <c r="AA2612">
        <v>1</v>
      </c>
      <c r="AB2612">
        <v>12</v>
      </c>
      <c r="AC2612">
        <v>3.050619047619048</v>
      </c>
      <c r="AE2612" t="s">
        <v>7949</v>
      </c>
      <c r="AH2612">
        <v>0</v>
      </c>
      <c r="AI2612">
        <v>0</v>
      </c>
    </row>
    <row r="2613" spans="2:35" x14ac:dyDescent="0.25">
      <c r="B2613">
        <v>2100</v>
      </c>
      <c r="H2613">
        <v>4.5</v>
      </c>
      <c r="I2613" t="s">
        <v>22086</v>
      </c>
      <c r="J2613" t="s">
        <v>22089</v>
      </c>
      <c r="L2613" t="s">
        <v>22152</v>
      </c>
      <c r="M2613" t="s">
        <v>22221</v>
      </c>
      <c r="N2613" t="s">
        <v>24420</v>
      </c>
      <c r="O2613" t="s">
        <v>28692</v>
      </c>
      <c r="P2613">
        <v>5</v>
      </c>
      <c r="Q2613">
        <v>3</v>
      </c>
      <c r="R2613">
        <v>3.75</v>
      </c>
      <c r="S2613">
        <v>3.84</v>
      </c>
      <c r="T2613">
        <v>454.53</v>
      </c>
      <c r="U2613">
        <v>109.49</v>
      </c>
      <c r="V2613">
        <v>4.16</v>
      </c>
      <c r="W2613">
        <v>8.39</v>
      </c>
      <c r="X2613">
        <v>6.75</v>
      </c>
      <c r="Y2613">
        <v>3</v>
      </c>
      <c r="Z2613" t="s">
        <v>4250</v>
      </c>
      <c r="AA2613">
        <v>0</v>
      </c>
      <c r="AB2613">
        <v>10</v>
      </c>
      <c r="AC2613">
        <v>2.5467857142857149</v>
      </c>
      <c r="AE2613" t="s">
        <v>7949</v>
      </c>
      <c r="AH2613">
        <v>0</v>
      </c>
      <c r="AI2613">
        <v>0</v>
      </c>
    </row>
    <row r="2614" spans="2:35" x14ac:dyDescent="0.25">
      <c r="B2614">
        <v>2200</v>
      </c>
      <c r="H2614">
        <v>4.5</v>
      </c>
      <c r="I2614" t="s">
        <v>22086</v>
      </c>
      <c r="J2614" t="s">
        <v>22089</v>
      </c>
      <c r="L2614" t="s">
        <v>22152</v>
      </c>
      <c r="M2614" t="s">
        <v>22221</v>
      </c>
      <c r="N2614" t="s">
        <v>24421</v>
      </c>
      <c r="O2614" t="s">
        <v>28693</v>
      </c>
      <c r="P2614">
        <v>5</v>
      </c>
      <c r="Q2614">
        <v>3</v>
      </c>
      <c r="R2614">
        <v>3.75</v>
      </c>
      <c r="S2614">
        <v>3.84</v>
      </c>
      <c r="T2614">
        <v>454.53</v>
      </c>
      <c r="U2614">
        <v>109.49</v>
      </c>
      <c r="V2614">
        <v>4.16</v>
      </c>
      <c r="W2614">
        <v>8.39</v>
      </c>
      <c r="X2614">
        <v>6.75</v>
      </c>
      <c r="Y2614">
        <v>3</v>
      </c>
      <c r="Z2614" t="s">
        <v>4250</v>
      </c>
      <c r="AA2614">
        <v>0</v>
      </c>
      <c r="AB2614">
        <v>10</v>
      </c>
      <c r="AC2614">
        <v>2.5467857142857149</v>
      </c>
      <c r="AE2614" t="s">
        <v>7949</v>
      </c>
      <c r="AH2614">
        <v>0</v>
      </c>
      <c r="AI2614">
        <v>0</v>
      </c>
    </row>
    <row r="2615" spans="2:35" x14ac:dyDescent="0.25">
      <c r="B2615">
        <v>1000</v>
      </c>
      <c r="H2615">
        <v>4.5</v>
      </c>
      <c r="I2615" t="s">
        <v>22086</v>
      </c>
      <c r="J2615" t="s">
        <v>22089</v>
      </c>
      <c r="L2615" t="s">
        <v>22152</v>
      </c>
      <c r="M2615" t="s">
        <v>22221</v>
      </c>
      <c r="N2615" t="s">
        <v>24422</v>
      </c>
      <c r="O2615" t="s">
        <v>19817</v>
      </c>
      <c r="P2615">
        <v>5</v>
      </c>
      <c r="Q2615">
        <v>1</v>
      </c>
      <c r="R2615">
        <v>6.67</v>
      </c>
      <c r="S2615">
        <v>6.71</v>
      </c>
      <c r="T2615">
        <v>447.58</v>
      </c>
      <c r="U2615">
        <v>66.84</v>
      </c>
      <c r="V2615">
        <v>5.84</v>
      </c>
      <c r="W2615">
        <v>8.33</v>
      </c>
      <c r="X2615">
        <v>5.53</v>
      </c>
      <c r="Y2615">
        <v>2</v>
      </c>
      <c r="Z2615" t="s">
        <v>4250</v>
      </c>
      <c r="AA2615">
        <v>1</v>
      </c>
      <c r="AB2615">
        <v>12</v>
      </c>
      <c r="AC2615">
        <v>3.207761904761905</v>
      </c>
      <c r="AE2615" t="s">
        <v>7949</v>
      </c>
      <c r="AH2615">
        <v>0</v>
      </c>
      <c r="AI2615">
        <v>0</v>
      </c>
    </row>
    <row r="2616" spans="2:35" x14ac:dyDescent="0.25">
      <c r="B2616">
        <v>1100</v>
      </c>
      <c r="H2616">
        <v>4.5</v>
      </c>
      <c r="I2616" t="s">
        <v>22086</v>
      </c>
      <c r="J2616" t="s">
        <v>22089</v>
      </c>
      <c r="L2616" t="s">
        <v>22152</v>
      </c>
      <c r="M2616" t="s">
        <v>22221</v>
      </c>
      <c r="N2616" t="s">
        <v>24423</v>
      </c>
      <c r="O2616" t="s">
        <v>28694</v>
      </c>
      <c r="P2616">
        <v>5</v>
      </c>
      <c r="Q2616">
        <v>1</v>
      </c>
      <c r="R2616">
        <v>6.07</v>
      </c>
      <c r="S2616">
        <v>6.12</v>
      </c>
      <c r="T2616">
        <v>421.54</v>
      </c>
      <c r="U2616">
        <v>66.84</v>
      </c>
      <c r="V2616">
        <v>5.28</v>
      </c>
      <c r="W2616">
        <v>8.34</v>
      </c>
      <c r="X2616">
        <v>5.62</v>
      </c>
      <c r="Y2616">
        <v>2</v>
      </c>
      <c r="Z2616" t="s">
        <v>4250</v>
      </c>
      <c r="AA2616">
        <v>1</v>
      </c>
      <c r="AB2616">
        <v>11</v>
      </c>
      <c r="AC2616">
        <v>3.393761904761905</v>
      </c>
      <c r="AE2616" t="s">
        <v>7949</v>
      </c>
      <c r="AH2616">
        <v>0</v>
      </c>
      <c r="AI2616">
        <v>0</v>
      </c>
    </row>
    <row r="2617" spans="2:35" x14ac:dyDescent="0.25">
      <c r="B2617">
        <v>2200</v>
      </c>
      <c r="H2617">
        <v>4.5</v>
      </c>
      <c r="I2617" t="s">
        <v>22086</v>
      </c>
      <c r="J2617" t="s">
        <v>22089</v>
      </c>
      <c r="L2617" t="s">
        <v>22152</v>
      </c>
      <c r="M2617" t="s">
        <v>22221</v>
      </c>
      <c r="N2617" t="s">
        <v>24424</v>
      </c>
      <c r="O2617" t="s">
        <v>28695</v>
      </c>
      <c r="P2617">
        <v>7</v>
      </c>
      <c r="Q2617">
        <v>1</v>
      </c>
      <c r="R2617">
        <v>3.32</v>
      </c>
      <c r="S2617">
        <v>3.43</v>
      </c>
      <c r="T2617">
        <v>412.44</v>
      </c>
      <c r="U2617">
        <v>91.29</v>
      </c>
      <c r="V2617">
        <v>3.65</v>
      </c>
      <c r="W2617">
        <v>8.0500000000000007</v>
      </c>
      <c r="X2617">
        <v>0</v>
      </c>
      <c r="Y2617">
        <v>2</v>
      </c>
      <c r="Z2617" t="s">
        <v>4250</v>
      </c>
      <c r="AA2617">
        <v>0</v>
      </c>
      <c r="AB2617">
        <v>11</v>
      </c>
      <c r="AC2617">
        <v>4.5407619047619043</v>
      </c>
      <c r="AE2617" t="s">
        <v>7949</v>
      </c>
      <c r="AH2617">
        <v>0</v>
      </c>
      <c r="AI2617">
        <v>0</v>
      </c>
    </row>
    <row r="2618" spans="2:35" x14ac:dyDescent="0.25">
      <c r="B2618">
        <v>830</v>
      </c>
      <c r="H2618">
        <v>4.5</v>
      </c>
      <c r="I2618" t="s">
        <v>22086</v>
      </c>
      <c r="J2618" t="s">
        <v>22089</v>
      </c>
      <c r="L2618" t="s">
        <v>22152</v>
      </c>
      <c r="M2618" t="s">
        <v>22221</v>
      </c>
      <c r="N2618" t="s">
        <v>24425</v>
      </c>
      <c r="O2618" t="s">
        <v>28696</v>
      </c>
      <c r="P2618">
        <v>5</v>
      </c>
      <c r="Q2618">
        <v>2</v>
      </c>
      <c r="R2618">
        <v>3.77</v>
      </c>
      <c r="S2618">
        <v>3.86</v>
      </c>
      <c r="T2618">
        <v>376.37</v>
      </c>
      <c r="U2618">
        <v>113.3</v>
      </c>
      <c r="V2618">
        <v>4.04</v>
      </c>
      <c r="W2618">
        <v>8.23</v>
      </c>
      <c r="X2618">
        <v>0</v>
      </c>
      <c r="Y2618">
        <v>3</v>
      </c>
      <c r="Z2618" t="s">
        <v>4250</v>
      </c>
      <c r="AA2618">
        <v>0</v>
      </c>
      <c r="AB2618">
        <v>7</v>
      </c>
      <c r="AC2618">
        <v>3.2914047619047619</v>
      </c>
      <c r="AE2618" t="s">
        <v>7949</v>
      </c>
      <c r="AH2618">
        <v>0</v>
      </c>
      <c r="AI2618">
        <v>0</v>
      </c>
    </row>
    <row r="2619" spans="2:35" x14ac:dyDescent="0.25">
      <c r="B2619">
        <v>1400</v>
      </c>
      <c r="H2619">
        <v>4.5</v>
      </c>
      <c r="I2619" t="s">
        <v>22086</v>
      </c>
      <c r="J2619" t="s">
        <v>22089</v>
      </c>
      <c r="L2619" t="s">
        <v>22152</v>
      </c>
      <c r="M2619" t="s">
        <v>22221</v>
      </c>
      <c r="N2619" t="s">
        <v>24426</v>
      </c>
      <c r="O2619" t="s">
        <v>28697</v>
      </c>
      <c r="P2619">
        <v>6</v>
      </c>
      <c r="Q2619">
        <v>2</v>
      </c>
      <c r="R2619">
        <v>3.53</v>
      </c>
      <c r="S2619">
        <v>3.64</v>
      </c>
      <c r="T2619">
        <v>406.39</v>
      </c>
      <c r="U2619">
        <v>122.53</v>
      </c>
      <c r="V2619">
        <v>4.05</v>
      </c>
      <c r="W2619">
        <v>8.06</v>
      </c>
      <c r="X2619">
        <v>0</v>
      </c>
      <c r="Y2619">
        <v>3</v>
      </c>
      <c r="Z2619" t="s">
        <v>4250</v>
      </c>
      <c r="AA2619">
        <v>0</v>
      </c>
      <c r="AB2619">
        <v>8</v>
      </c>
      <c r="AC2619">
        <v>3.0836428571428569</v>
      </c>
      <c r="AE2619" t="s">
        <v>7949</v>
      </c>
      <c r="AH2619">
        <v>0</v>
      </c>
      <c r="AI2619">
        <v>0</v>
      </c>
    </row>
    <row r="2620" spans="2:35" x14ac:dyDescent="0.25">
      <c r="B2620">
        <v>3100</v>
      </c>
      <c r="H2620">
        <v>4.5</v>
      </c>
      <c r="I2620" t="s">
        <v>22086</v>
      </c>
      <c r="J2620" t="s">
        <v>22089</v>
      </c>
      <c r="L2620" t="s">
        <v>22152</v>
      </c>
      <c r="M2620" t="s">
        <v>22221</v>
      </c>
      <c r="N2620" t="s">
        <v>24427</v>
      </c>
      <c r="O2620" t="s">
        <v>28698</v>
      </c>
      <c r="P2620">
        <v>3</v>
      </c>
      <c r="Q2620">
        <v>1</v>
      </c>
      <c r="R2620">
        <v>4.2300000000000004</v>
      </c>
      <c r="S2620">
        <v>4.29</v>
      </c>
      <c r="T2620">
        <v>371.23</v>
      </c>
      <c r="U2620">
        <v>54.37</v>
      </c>
      <c r="V2620">
        <v>4.41</v>
      </c>
      <c r="W2620">
        <v>8.33</v>
      </c>
      <c r="X2620">
        <v>0</v>
      </c>
      <c r="Y2620">
        <v>2</v>
      </c>
      <c r="Z2620" t="s">
        <v>4250</v>
      </c>
      <c r="AA2620">
        <v>0</v>
      </c>
      <c r="AB2620">
        <v>6</v>
      </c>
      <c r="AC2620">
        <v>4.1081190476190477</v>
      </c>
      <c r="AE2620" t="s">
        <v>7949</v>
      </c>
      <c r="AH2620">
        <v>0</v>
      </c>
      <c r="AI2620">
        <v>0</v>
      </c>
    </row>
    <row r="2621" spans="2:35" x14ac:dyDescent="0.25">
      <c r="B2621">
        <v>1500</v>
      </c>
      <c r="H2621">
        <v>4.5</v>
      </c>
      <c r="I2621" t="s">
        <v>22086</v>
      </c>
      <c r="J2621" t="s">
        <v>22089</v>
      </c>
      <c r="L2621" t="s">
        <v>22152</v>
      </c>
      <c r="M2621" t="s">
        <v>22221</v>
      </c>
      <c r="N2621" t="s">
        <v>24428</v>
      </c>
      <c r="O2621" t="s">
        <v>28699</v>
      </c>
      <c r="P2621">
        <v>5</v>
      </c>
      <c r="Q2621">
        <v>1</v>
      </c>
      <c r="R2621">
        <v>3.78</v>
      </c>
      <c r="S2621">
        <v>3.91</v>
      </c>
      <c r="T2621">
        <v>371.78</v>
      </c>
      <c r="U2621">
        <v>97.51</v>
      </c>
      <c r="V2621">
        <v>4.21</v>
      </c>
      <c r="W2621">
        <v>7.94</v>
      </c>
      <c r="X2621">
        <v>0</v>
      </c>
      <c r="Y2621">
        <v>2</v>
      </c>
      <c r="Z2621" t="s">
        <v>4250</v>
      </c>
      <c r="AA2621">
        <v>0</v>
      </c>
      <c r="AB2621">
        <v>7</v>
      </c>
      <c r="AC2621">
        <v>4.1538571428571434</v>
      </c>
      <c r="AE2621" t="s">
        <v>7949</v>
      </c>
      <c r="AH2621">
        <v>0</v>
      </c>
      <c r="AI2621">
        <v>0</v>
      </c>
    </row>
    <row r="2622" spans="2:35" x14ac:dyDescent="0.25">
      <c r="B2622">
        <v>850</v>
      </c>
      <c r="H2622">
        <v>4.5</v>
      </c>
      <c r="I2622" t="s">
        <v>22086</v>
      </c>
      <c r="J2622" t="s">
        <v>22089</v>
      </c>
      <c r="L2622" t="s">
        <v>22152</v>
      </c>
      <c r="M2622" t="s">
        <v>22221</v>
      </c>
      <c r="N2622" t="s">
        <v>24429</v>
      </c>
      <c r="O2622" t="s">
        <v>19693</v>
      </c>
      <c r="P2622">
        <v>3</v>
      </c>
      <c r="Q2622">
        <v>1</v>
      </c>
      <c r="R2622">
        <v>4.32</v>
      </c>
      <c r="S2622">
        <v>4.4000000000000004</v>
      </c>
      <c r="T2622">
        <v>360.33</v>
      </c>
      <c r="U2622">
        <v>54.37</v>
      </c>
      <c r="V2622">
        <v>4.67</v>
      </c>
      <c r="W2622">
        <v>8.1999999999999993</v>
      </c>
      <c r="X2622">
        <v>0</v>
      </c>
      <c r="Y2622">
        <v>2</v>
      </c>
      <c r="Z2622" t="s">
        <v>4250</v>
      </c>
      <c r="AA2622">
        <v>0</v>
      </c>
      <c r="AB2622">
        <v>6</v>
      </c>
      <c r="AC2622">
        <v>4.1309761904761899</v>
      </c>
      <c r="AE2622" t="s">
        <v>7949</v>
      </c>
      <c r="AH2622">
        <v>0</v>
      </c>
      <c r="AI2622">
        <v>0</v>
      </c>
    </row>
    <row r="2623" spans="2:35" x14ac:dyDescent="0.25">
      <c r="B2623">
        <v>2300</v>
      </c>
      <c r="H2623">
        <v>4.5</v>
      </c>
      <c r="I2623" t="s">
        <v>22086</v>
      </c>
      <c r="J2623" t="s">
        <v>22089</v>
      </c>
      <c r="L2623" t="s">
        <v>22152</v>
      </c>
      <c r="M2623" t="s">
        <v>22221</v>
      </c>
      <c r="N2623" t="s">
        <v>24430</v>
      </c>
      <c r="O2623" t="s">
        <v>28700</v>
      </c>
      <c r="P2623">
        <v>3</v>
      </c>
      <c r="Q2623">
        <v>1</v>
      </c>
      <c r="R2623">
        <v>3.36</v>
      </c>
      <c r="S2623">
        <v>3.46</v>
      </c>
      <c r="T2623">
        <v>328.31</v>
      </c>
      <c r="U2623">
        <v>54.37</v>
      </c>
      <c r="V2623">
        <v>3.93</v>
      </c>
      <c r="W2623">
        <v>8.07</v>
      </c>
      <c r="X2623">
        <v>0</v>
      </c>
      <c r="Y2623">
        <v>2</v>
      </c>
      <c r="Z2623" t="s">
        <v>4250</v>
      </c>
      <c r="AA2623">
        <v>0</v>
      </c>
      <c r="AB2623">
        <v>6</v>
      </c>
      <c r="AC2623">
        <v>4.9233333333333338</v>
      </c>
      <c r="AE2623" t="s">
        <v>7949</v>
      </c>
      <c r="AH2623">
        <v>0</v>
      </c>
      <c r="AI2623">
        <v>0</v>
      </c>
    </row>
    <row r="2624" spans="2:35" x14ac:dyDescent="0.25">
      <c r="B2624">
        <v>880</v>
      </c>
      <c r="H2624">
        <v>4.5</v>
      </c>
      <c r="I2624" t="s">
        <v>22086</v>
      </c>
      <c r="J2624" t="s">
        <v>22089</v>
      </c>
      <c r="L2624" t="s">
        <v>22152</v>
      </c>
      <c r="M2624" t="s">
        <v>22221</v>
      </c>
      <c r="N2624" t="s">
        <v>24431</v>
      </c>
      <c r="O2624" t="s">
        <v>28701</v>
      </c>
      <c r="P2624">
        <v>3</v>
      </c>
      <c r="Q2624">
        <v>1</v>
      </c>
      <c r="R2624">
        <v>4.6399999999999997</v>
      </c>
      <c r="S2624">
        <v>4.7</v>
      </c>
      <c r="T2624">
        <v>368.43</v>
      </c>
      <c r="U2624">
        <v>54.37</v>
      </c>
      <c r="V2624">
        <v>5.31</v>
      </c>
      <c r="W2624">
        <v>8.32</v>
      </c>
      <c r="X2624">
        <v>0</v>
      </c>
      <c r="Y2624">
        <v>3</v>
      </c>
      <c r="Z2624" t="s">
        <v>4250</v>
      </c>
      <c r="AA2624">
        <v>1</v>
      </c>
      <c r="AB2624">
        <v>7</v>
      </c>
      <c r="AC2624">
        <v>3.9231190476190481</v>
      </c>
      <c r="AE2624" t="s">
        <v>7949</v>
      </c>
      <c r="AH2624">
        <v>0</v>
      </c>
      <c r="AI2624">
        <v>0</v>
      </c>
    </row>
    <row r="2625" spans="2:35" x14ac:dyDescent="0.25">
      <c r="B2625">
        <v>510</v>
      </c>
      <c r="H2625">
        <v>4.5</v>
      </c>
      <c r="I2625" t="s">
        <v>22086</v>
      </c>
      <c r="J2625" t="s">
        <v>22089</v>
      </c>
      <c r="L2625" t="s">
        <v>22152</v>
      </c>
      <c r="M2625" t="s">
        <v>22221</v>
      </c>
      <c r="N2625" t="s">
        <v>24432</v>
      </c>
      <c r="O2625" t="s">
        <v>19388</v>
      </c>
      <c r="P2625">
        <v>3</v>
      </c>
      <c r="Q2625">
        <v>1</v>
      </c>
      <c r="R2625">
        <v>4</v>
      </c>
      <c r="S2625">
        <v>4.0999999999999996</v>
      </c>
      <c r="T2625">
        <v>378.32</v>
      </c>
      <c r="U2625">
        <v>54.37</v>
      </c>
      <c r="V2625">
        <v>4.8099999999999996</v>
      </c>
      <c r="W2625">
        <v>8.0399999999999991</v>
      </c>
      <c r="X2625">
        <v>0</v>
      </c>
      <c r="Y2625">
        <v>2</v>
      </c>
      <c r="Z2625" t="s">
        <v>4250</v>
      </c>
      <c r="AA2625">
        <v>0</v>
      </c>
      <c r="AB2625">
        <v>6</v>
      </c>
      <c r="AC2625">
        <v>4.1524761904761913</v>
      </c>
      <c r="AE2625" t="s">
        <v>7949</v>
      </c>
      <c r="AH2625">
        <v>0</v>
      </c>
      <c r="AI2625">
        <v>0</v>
      </c>
    </row>
    <row r="2626" spans="2:35" x14ac:dyDescent="0.25">
      <c r="B2626">
        <v>3300</v>
      </c>
      <c r="H2626">
        <v>4.5</v>
      </c>
      <c r="I2626" t="s">
        <v>22086</v>
      </c>
      <c r="J2626" t="s">
        <v>22089</v>
      </c>
      <c r="L2626" t="s">
        <v>22152</v>
      </c>
      <c r="M2626" t="s">
        <v>22221</v>
      </c>
      <c r="N2626" t="s">
        <v>24433</v>
      </c>
      <c r="O2626" t="s">
        <v>28702</v>
      </c>
      <c r="P2626">
        <v>4</v>
      </c>
      <c r="Q2626">
        <v>1</v>
      </c>
      <c r="R2626">
        <v>4.25</v>
      </c>
      <c r="S2626">
        <v>4.3099999999999996</v>
      </c>
      <c r="T2626">
        <v>419.52</v>
      </c>
      <c r="U2626">
        <v>74.680000000000007</v>
      </c>
      <c r="V2626">
        <v>4.91</v>
      </c>
      <c r="W2626">
        <v>8.2899999999999991</v>
      </c>
      <c r="X2626">
        <v>0</v>
      </c>
      <c r="Y2626">
        <v>2</v>
      </c>
      <c r="Z2626" t="s">
        <v>4250</v>
      </c>
      <c r="AA2626">
        <v>0</v>
      </c>
      <c r="AB2626">
        <v>11</v>
      </c>
      <c r="AC2626">
        <v>3.753190476190476</v>
      </c>
      <c r="AE2626" t="s">
        <v>7949</v>
      </c>
      <c r="AH2626">
        <v>0</v>
      </c>
      <c r="AI2626">
        <v>0</v>
      </c>
    </row>
    <row r="2627" spans="2:35" x14ac:dyDescent="0.25">
      <c r="B2627">
        <v>740</v>
      </c>
      <c r="H2627">
        <v>4.5</v>
      </c>
      <c r="I2627" t="s">
        <v>22086</v>
      </c>
      <c r="J2627" t="s">
        <v>22089</v>
      </c>
      <c r="L2627" t="s">
        <v>22152</v>
      </c>
      <c r="M2627" t="s">
        <v>22221</v>
      </c>
      <c r="N2627" t="s">
        <v>24434</v>
      </c>
      <c r="O2627" t="s">
        <v>28703</v>
      </c>
      <c r="P2627">
        <v>6</v>
      </c>
      <c r="Q2627">
        <v>1</v>
      </c>
      <c r="R2627">
        <v>4.8899999999999997</v>
      </c>
      <c r="S2627">
        <v>4.99</v>
      </c>
      <c r="T2627">
        <v>443.46</v>
      </c>
      <c r="U2627">
        <v>106.74</v>
      </c>
      <c r="V2627">
        <v>5.13</v>
      </c>
      <c r="W2627">
        <v>8.1</v>
      </c>
      <c r="X2627">
        <v>0</v>
      </c>
      <c r="Y2627">
        <v>3</v>
      </c>
      <c r="Z2627" t="s">
        <v>4250</v>
      </c>
      <c r="AA2627">
        <v>1</v>
      </c>
      <c r="AB2627">
        <v>10</v>
      </c>
      <c r="AC2627">
        <v>2.684190476190476</v>
      </c>
      <c r="AE2627" t="s">
        <v>7949</v>
      </c>
      <c r="AH2627">
        <v>0</v>
      </c>
      <c r="AI2627">
        <v>0</v>
      </c>
    </row>
    <row r="2628" spans="2:35" x14ac:dyDescent="0.25">
      <c r="B2628">
        <v>1900</v>
      </c>
      <c r="H2628">
        <v>4.5</v>
      </c>
      <c r="I2628" t="s">
        <v>22086</v>
      </c>
      <c r="J2628" t="s">
        <v>22089</v>
      </c>
      <c r="L2628" t="s">
        <v>22152</v>
      </c>
      <c r="M2628" t="s">
        <v>22221</v>
      </c>
      <c r="N2628" t="s">
        <v>24435</v>
      </c>
      <c r="O2628" t="s">
        <v>28704</v>
      </c>
      <c r="P2628">
        <v>5</v>
      </c>
      <c r="Q2628">
        <v>1</v>
      </c>
      <c r="R2628">
        <v>3.24</v>
      </c>
      <c r="S2628">
        <v>3.33</v>
      </c>
      <c r="T2628">
        <v>337.33</v>
      </c>
      <c r="U2628">
        <v>97.51</v>
      </c>
      <c r="V2628">
        <v>3.56</v>
      </c>
      <c r="W2628">
        <v>8.08</v>
      </c>
      <c r="X2628">
        <v>0</v>
      </c>
      <c r="Y2628">
        <v>2</v>
      </c>
      <c r="Z2628" t="s">
        <v>4250</v>
      </c>
      <c r="AA2628">
        <v>0</v>
      </c>
      <c r="AB2628">
        <v>7</v>
      </c>
      <c r="AC2628">
        <v>4.7979999999999992</v>
      </c>
      <c r="AE2628" t="s">
        <v>7949</v>
      </c>
      <c r="AH2628">
        <v>0</v>
      </c>
      <c r="AI2628">
        <v>0</v>
      </c>
    </row>
    <row r="2629" spans="2:35" x14ac:dyDescent="0.25">
      <c r="B2629">
        <v>1200</v>
      </c>
      <c r="H2629">
        <v>4.5</v>
      </c>
      <c r="I2629" t="s">
        <v>22086</v>
      </c>
      <c r="J2629" t="s">
        <v>22089</v>
      </c>
      <c r="L2629" t="s">
        <v>22152</v>
      </c>
      <c r="M2629" t="s">
        <v>22221</v>
      </c>
      <c r="N2629" t="s">
        <v>24436</v>
      </c>
      <c r="O2629" t="s">
        <v>28705</v>
      </c>
      <c r="P2629">
        <v>5</v>
      </c>
      <c r="Q2629">
        <v>1</v>
      </c>
      <c r="R2629">
        <v>2.78</v>
      </c>
      <c r="S2629">
        <v>2.85</v>
      </c>
      <c r="T2629">
        <v>350.37</v>
      </c>
      <c r="U2629">
        <v>80.67</v>
      </c>
      <c r="V2629">
        <v>3.43</v>
      </c>
      <c r="W2629">
        <v>8.23</v>
      </c>
      <c r="X2629">
        <v>0</v>
      </c>
      <c r="Y2629">
        <v>2</v>
      </c>
      <c r="Z2629" t="s">
        <v>4250</v>
      </c>
      <c r="AA2629">
        <v>0</v>
      </c>
      <c r="AB2629">
        <v>7</v>
      </c>
      <c r="AC2629">
        <v>5.4433333333333334</v>
      </c>
      <c r="AE2629" t="s">
        <v>7949</v>
      </c>
      <c r="AH2629">
        <v>0</v>
      </c>
      <c r="AI2629">
        <v>0</v>
      </c>
    </row>
    <row r="2630" spans="2:35" x14ac:dyDescent="0.25">
      <c r="B2630">
        <v>3400</v>
      </c>
      <c r="H2630">
        <v>4.5</v>
      </c>
      <c r="I2630" t="s">
        <v>22086</v>
      </c>
      <c r="J2630" t="s">
        <v>22089</v>
      </c>
      <c r="L2630" t="s">
        <v>22152</v>
      </c>
      <c r="M2630" t="s">
        <v>22221</v>
      </c>
      <c r="N2630" t="s">
        <v>24437</v>
      </c>
      <c r="O2630" t="s">
        <v>28706</v>
      </c>
      <c r="P2630">
        <v>6</v>
      </c>
      <c r="Q2630">
        <v>1</v>
      </c>
      <c r="R2630">
        <v>3.6</v>
      </c>
      <c r="S2630">
        <v>3.69</v>
      </c>
      <c r="T2630">
        <v>367.36</v>
      </c>
      <c r="U2630">
        <v>106.74</v>
      </c>
      <c r="V2630">
        <v>3.56</v>
      </c>
      <c r="W2630">
        <v>8.11</v>
      </c>
      <c r="X2630">
        <v>0</v>
      </c>
      <c r="Y2630">
        <v>2</v>
      </c>
      <c r="Z2630" t="s">
        <v>4250</v>
      </c>
      <c r="AA2630">
        <v>0</v>
      </c>
      <c r="AB2630">
        <v>8</v>
      </c>
      <c r="AC2630">
        <v>4.0777619047619051</v>
      </c>
      <c r="AE2630" t="s">
        <v>7949</v>
      </c>
      <c r="AH2630">
        <v>0</v>
      </c>
      <c r="AI2630">
        <v>0</v>
      </c>
    </row>
    <row r="2631" spans="2:35" x14ac:dyDescent="0.25">
      <c r="B2631">
        <v>950</v>
      </c>
      <c r="H2631">
        <v>4.5</v>
      </c>
      <c r="I2631" t="s">
        <v>22086</v>
      </c>
      <c r="J2631" t="s">
        <v>22089</v>
      </c>
      <c r="L2631" t="s">
        <v>22152</v>
      </c>
      <c r="M2631" t="s">
        <v>22221</v>
      </c>
      <c r="N2631" t="s">
        <v>24438</v>
      </c>
      <c r="O2631" t="s">
        <v>28707</v>
      </c>
      <c r="P2631">
        <v>4</v>
      </c>
      <c r="Q2631">
        <v>1</v>
      </c>
      <c r="R2631">
        <v>3.68</v>
      </c>
      <c r="S2631">
        <v>3.75</v>
      </c>
      <c r="T2631">
        <v>338.43</v>
      </c>
      <c r="U2631">
        <v>54.37</v>
      </c>
      <c r="V2631">
        <v>4.37</v>
      </c>
      <c r="W2631">
        <v>8.24</v>
      </c>
      <c r="X2631">
        <v>0</v>
      </c>
      <c r="Y2631">
        <v>2</v>
      </c>
      <c r="Z2631" t="s">
        <v>4250</v>
      </c>
      <c r="AA2631">
        <v>0</v>
      </c>
      <c r="AB2631">
        <v>7</v>
      </c>
      <c r="AC2631">
        <v>4.6183333333333341</v>
      </c>
      <c r="AE2631" t="s">
        <v>7949</v>
      </c>
      <c r="AH2631">
        <v>0</v>
      </c>
      <c r="AI2631">
        <v>0</v>
      </c>
    </row>
    <row r="2632" spans="2:35" x14ac:dyDescent="0.25">
      <c r="B2632">
        <v>2400</v>
      </c>
      <c r="H2632">
        <v>4.5</v>
      </c>
      <c r="I2632" t="s">
        <v>22086</v>
      </c>
      <c r="J2632" t="s">
        <v>22089</v>
      </c>
      <c r="L2632" t="s">
        <v>22152</v>
      </c>
      <c r="M2632" t="s">
        <v>22221</v>
      </c>
      <c r="N2632" t="s">
        <v>24439</v>
      </c>
      <c r="O2632" t="s">
        <v>28708</v>
      </c>
      <c r="P2632">
        <v>3</v>
      </c>
      <c r="Q2632">
        <v>2</v>
      </c>
      <c r="R2632">
        <v>2.5499999999999998</v>
      </c>
      <c r="S2632">
        <v>2.57</v>
      </c>
      <c r="T2632">
        <v>333.39</v>
      </c>
      <c r="U2632">
        <v>70.16</v>
      </c>
      <c r="V2632">
        <v>4.1100000000000003</v>
      </c>
      <c r="W2632">
        <v>8.82</v>
      </c>
      <c r="X2632">
        <v>0</v>
      </c>
      <c r="Y2632">
        <v>3</v>
      </c>
      <c r="Z2632" t="s">
        <v>4250</v>
      </c>
      <c r="AA2632">
        <v>0</v>
      </c>
      <c r="AB2632">
        <v>7</v>
      </c>
      <c r="AC2632">
        <v>5.2249999999999996</v>
      </c>
      <c r="AE2632" t="s">
        <v>7949</v>
      </c>
      <c r="AH2632">
        <v>0</v>
      </c>
      <c r="AI2632">
        <v>0</v>
      </c>
    </row>
    <row r="2633" spans="2:35" x14ac:dyDescent="0.25">
      <c r="B2633">
        <v>610</v>
      </c>
      <c r="H2633">
        <v>4.5</v>
      </c>
      <c r="I2633" t="s">
        <v>22086</v>
      </c>
      <c r="J2633" t="s">
        <v>22089</v>
      </c>
      <c r="L2633" t="s">
        <v>22152</v>
      </c>
      <c r="M2633" t="s">
        <v>22221</v>
      </c>
      <c r="N2633" t="s">
        <v>24440</v>
      </c>
      <c r="O2633" t="s">
        <v>19489</v>
      </c>
      <c r="P2633">
        <v>4</v>
      </c>
      <c r="Q2633">
        <v>1</v>
      </c>
      <c r="R2633">
        <v>5.49</v>
      </c>
      <c r="S2633">
        <v>5.5</v>
      </c>
      <c r="T2633">
        <v>423.51</v>
      </c>
      <c r="U2633">
        <v>59.3</v>
      </c>
      <c r="V2633">
        <v>5.57</v>
      </c>
      <c r="W2633">
        <v>8.91</v>
      </c>
      <c r="X2633">
        <v>0</v>
      </c>
      <c r="Y2633">
        <v>4</v>
      </c>
      <c r="Z2633" t="s">
        <v>4250</v>
      </c>
      <c r="AA2633">
        <v>1</v>
      </c>
      <c r="AB2633">
        <v>9</v>
      </c>
      <c r="AC2633">
        <v>3.379690476190476</v>
      </c>
      <c r="AE2633" t="s">
        <v>7949</v>
      </c>
      <c r="AH2633">
        <v>0</v>
      </c>
      <c r="AI2633">
        <v>0</v>
      </c>
    </row>
    <row r="2634" spans="2:35" x14ac:dyDescent="0.25">
      <c r="B2634">
        <v>1100</v>
      </c>
      <c r="H2634">
        <v>4.5</v>
      </c>
      <c r="I2634" t="s">
        <v>22086</v>
      </c>
      <c r="J2634" t="s">
        <v>22089</v>
      </c>
      <c r="L2634" t="s">
        <v>22152</v>
      </c>
      <c r="M2634" t="s">
        <v>22221</v>
      </c>
      <c r="N2634" t="s">
        <v>24441</v>
      </c>
      <c r="O2634" t="s">
        <v>28709</v>
      </c>
      <c r="P2634">
        <v>4</v>
      </c>
      <c r="Q2634">
        <v>2</v>
      </c>
      <c r="R2634">
        <v>3.55</v>
      </c>
      <c r="S2634">
        <v>3.61</v>
      </c>
      <c r="T2634">
        <v>344.79</v>
      </c>
      <c r="U2634">
        <v>74.599999999999994</v>
      </c>
      <c r="V2634">
        <v>3.93</v>
      </c>
      <c r="W2634">
        <v>8.5</v>
      </c>
      <c r="X2634">
        <v>0</v>
      </c>
      <c r="Y2634">
        <v>2</v>
      </c>
      <c r="Z2634" t="s">
        <v>4250</v>
      </c>
      <c r="AA2634">
        <v>0</v>
      </c>
      <c r="AB2634">
        <v>7</v>
      </c>
      <c r="AC2634">
        <v>4.42</v>
      </c>
      <c r="AE2634" t="s">
        <v>7949</v>
      </c>
      <c r="AH2634">
        <v>0</v>
      </c>
      <c r="AI2634">
        <v>0</v>
      </c>
    </row>
    <row r="2635" spans="2:35" x14ac:dyDescent="0.25">
      <c r="B2635">
        <v>2100</v>
      </c>
      <c r="H2635">
        <v>4.5</v>
      </c>
      <c r="I2635" t="s">
        <v>22086</v>
      </c>
      <c r="J2635" t="s">
        <v>22089</v>
      </c>
      <c r="L2635" t="s">
        <v>22152</v>
      </c>
      <c r="M2635" t="s">
        <v>22221</v>
      </c>
      <c r="N2635" t="s">
        <v>24442</v>
      </c>
      <c r="O2635" t="s">
        <v>28710</v>
      </c>
      <c r="P2635">
        <v>6</v>
      </c>
      <c r="Q2635">
        <v>1</v>
      </c>
      <c r="R2635">
        <v>3.75</v>
      </c>
      <c r="S2635">
        <v>3.78</v>
      </c>
      <c r="T2635">
        <v>382.42</v>
      </c>
      <c r="U2635">
        <v>100.75</v>
      </c>
      <c r="V2635">
        <v>3.54</v>
      </c>
      <c r="W2635">
        <v>8.49</v>
      </c>
      <c r="X2635">
        <v>1.91</v>
      </c>
      <c r="Y2635">
        <v>2</v>
      </c>
      <c r="Z2635" t="s">
        <v>4250</v>
      </c>
      <c r="AA2635">
        <v>0</v>
      </c>
      <c r="AB2635">
        <v>9</v>
      </c>
      <c r="AC2635">
        <v>4.0498571428571424</v>
      </c>
      <c r="AE2635" t="s">
        <v>7949</v>
      </c>
      <c r="AH2635">
        <v>0</v>
      </c>
      <c r="AI2635">
        <v>0</v>
      </c>
    </row>
    <row r="2636" spans="2:35" x14ac:dyDescent="0.25">
      <c r="B2636">
        <v>2400</v>
      </c>
      <c r="H2636">
        <v>4.5</v>
      </c>
      <c r="I2636" t="s">
        <v>22086</v>
      </c>
      <c r="J2636" t="s">
        <v>22089</v>
      </c>
      <c r="L2636" t="s">
        <v>22152</v>
      </c>
      <c r="M2636" t="s">
        <v>22221</v>
      </c>
      <c r="N2636" t="s">
        <v>24443</v>
      </c>
      <c r="O2636" t="s">
        <v>28711</v>
      </c>
      <c r="P2636">
        <v>4</v>
      </c>
      <c r="Q2636">
        <v>1</v>
      </c>
      <c r="R2636">
        <v>3.52</v>
      </c>
      <c r="S2636">
        <v>3.55</v>
      </c>
      <c r="T2636">
        <v>371.86</v>
      </c>
      <c r="U2636">
        <v>57.61</v>
      </c>
      <c r="V2636">
        <v>4.29</v>
      </c>
      <c r="W2636">
        <v>8.5299999999999994</v>
      </c>
      <c r="X2636">
        <v>3.23</v>
      </c>
      <c r="Y2636">
        <v>2</v>
      </c>
      <c r="Z2636" t="s">
        <v>4250</v>
      </c>
      <c r="AA2636">
        <v>0</v>
      </c>
      <c r="AB2636">
        <v>8</v>
      </c>
      <c r="AC2636">
        <v>4.7136190476190478</v>
      </c>
      <c r="AE2636" t="s">
        <v>7949</v>
      </c>
      <c r="AH2636">
        <v>0</v>
      </c>
      <c r="AI2636">
        <v>0</v>
      </c>
    </row>
    <row r="2637" spans="2:35" x14ac:dyDescent="0.25">
      <c r="B2637">
        <v>1000</v>
      </c>
      <c r="H2637">
        <v>4.5</v>
      </c>
      <c r="I2637" t="s">
        <v>22086</v>
      </c>
      <c r="J2637" t="s">
        <v>22089</v>
      </c>
      <c r="L2637" t="s">
        <v>22152</v>
      </c>
      <c r="M2637" t="s">
        <v>22221</v>
      </c>
      <c r="N2637" t="s">
        <v>24444</v>
      </c>
      <c r="O2637" t="s">
        <v>28712</v>
      </c>
      <c r="P2637">
        <v>4</v>
      </c>
      <c r="Q2637">
        <v>2</v>
      </c>
      <c r="R2637">
        <v>4.3600000000000003</v>
      </c>
      <c r="S2637">
        <v>4.42</v>
      </c>
      <c r="T2637">
        <v>384.43</v>
      </c>
      <c r="U2637">
        <v>74.599999999999994</v>
      </c>
      <c r="V2637">
        <v>5.0199999999999996</v>
      </c>
      <c r="W2637">
        <v>8.3800000000000008</v>
      </c>
      <c r="X2637">
        <v>0</v>
      </c>
      <c r="Y2637">
        <v>3</v>
      </c>
      <c r="Z2637" t="s">
        <v>4250</v>
      </c>
      <c r="AA2637">
        <v>1</v>
      </c>
      <c r="AB2637">
        <v>7</v>
      </c>
      <c r="AC2637">
        <v>3.6154999999999999</v>
      </c>
      <c r="AE2637" t="s">
        <v>7949</v>
      </c>
      <c r="AH2637">
        <v>0</v>
      </c>
      <c r="AI2637">
        <v>0</v>
      </c>
    </row>
    <row r="2638" spans="2:35" x14ac:dyDescent="0.25">
      <c r="B2638">
        <v>480</v>
      </c>
      <c r="H2638">
        <v>4.5</v>
      </c>
      <c r="I2638" t="s">
        <v>22086</v>
      </c>
      <c r="J2638" t="s">
        <v>22089</v>
      </c>
      <c r="L2638" t="s">
        <v>22152</v>
      </c>
      <c r="M2638" t="s">
        <v>22221</v>
      </c>
      <c r="N2638" t="s">
        <v>24445</v>
      </c>
      <c r="O2638" t="s">
        <v>28713</v>
      </c>
      <c r="P2638">
        <v>4</v>
      </c>
      <c r="Q2638">
        <v>1</v>
      </c>
      <c r="R2638">
        <v>5.91</v>
      </c>
      <c r="S2638">
        <v>5.97</v>
      </c>
      <c r="T2638">
        <v>474.56</v>
      </c>
      <c r="U2638">
        <v>63.6</v>
      </c>
      <c r="V2638">
        <v>6.89</v>
      </c>
      <c r="W2638">
        <v>8.35</v>
      </c>
      <c r="X2638">
        <v>0</v>
      </c>
      <c r="Y2638">
        <v>4</v>
      </c>
      <c r="Z2638" t="s">
        <v>4250</v>
      </c>
      <c r="AA2638">
        <v>1</v>
      </c>
      <c r="AB2638">
        <v>10</v>
      </c>
      <c r="AC2638">
        <v>3.015047619047619</v>
      </c>
      <c r="AE2638" t="s">
        <v>7949</v>
      </c>
      <c r="AH2638">
        <v>0</v>
      </c>
      <c r="AI2638">
        <v>0</v>
      </c>
    </row>
    <row r="2639" spans="2:35" x14ac:dyDescent="0.25">
      <c r="B2639">
        <v>490</v>
      </c>
      <c r="H2639">
        <v>4.5</v>
      </c>
      <c r="I2639" t="s">
        <v>22086</v>
      </c>
      <c r="J2639" t="s">
        <v>22089</v>
      </c>
      <c r="L2639" t="s">
        <v>22152</v>
      </c>
      <c r="M2639" t="s">
        <v>22221</v>
      </c>
      <c r="N2639" t="s">
        <v>24446</v>
      </c>
      <c r="O2639" t="s">
        <v>28714</v>
      </c>
      <c r="P2639">
        <v>3</v>
      </c>
      <c r="Q2639">
        <v>1</v>
      </c>
      <c r="R2639">
        <v>5.83</v>
      </c>
      <c r="S2639">
        <v>5.89</v>
      </c>
      <c r="T2639">
        <v>418.49</v>
      </c>
      <c r="U2639">
        <v>54.37</v>
      </c>
      <c r="V2639">
        <v>6.47</v>
      </c>
      <c r="W2639">
        <v>8.32</v>
      </c>
      <c r="X2639">
        <v>0</v>
      </c>
      <c r="Y2639">
        <v>4</v>
      </c>
      <c r="Z2639" t="s">
        <v>4250</v>
      </c>
      <c r="AA2639">
        <v>1</v>
      </c>
      <c r="AB2639">
        <v>7</v>
      </c>
      <c r="AC2639">
        <v>3.4155476190476191</v>
      </c>
      <c r="AE2639" t="s">
        <v>7949</v>
      </c>
      <c r="AH2639">
        <v>0</v>
      </c>
      <c r="AI2639">
        <v>0</v>
      </c>
    </row>
    <row r="2640" spans="2:35" x14ac:dyDescent="0.25">
      <c r="B2640">
        <v>2700</v>
      </c>
      <c r="H2640">
        <v>4.5</v>
      </c>
      <c r="I2640" t="s">
        <v>22086</v>
      </c>
      <c r="J2640" t="s">
        <v>22089</v>
      </c>
      <c r="L2640" t="s">
        <v>22152</v>
      </c>
      <c r="M2640" t="s">
        <v>22221</v>
      </c>
      <c r="N2640" t="s">
        <v>24447</v>
      </c>
      <c r="O2640" t="s">
        <v>28715</v>
      </c>
      <c r="P2640">
        <v>3</v>
      </c>
      <c r="Q2640">
        <v>1</v>
      </c>
      <c r="R2640">
        <v>5.83</v>
      </c>
      <c r="S2640">
        <v>5.89</v>
      </c>
      <c r="T2640">
        <v>418.49</v>
      </c>
      <c r="U2640">
        <v>54.37</v>
      </c>
      <c r="V2640">
        <v>6.47</v>
      </c>
      <c r="W2640">
        <v>8.32</v>
      </c>
      <c r="X2640">
        <v>0</v>
      </c>
      <c r="Y2640">
        <v>4</v>
      </c>
      <c r="Z2640" t="s">
        <v>4250</v>
      </c>
      <c r="AA2640">
        <v>1</v>
      </c>
      <c r="AB2640">
        <v>7</v>
      </c>
      <c r="AC2640">
        <v>3.4155476190476191</v>
      </c>
      <c r="AE2640" t="s">
        <v>7949</v>
      </c>
      <c r="AH2640">
        <v>0</v>
      </c>
      <c r="AI2640">
        <v>0</v>
      </c>
    </row>
    <row r="2641" spans="2:35" x14ac:dyDescent="0.25">
      <c r="B2641">
        <v>600</v>
      </c>
      <c r="H2641">
        <v>4.5</v>
      </c>
      <c r="I2641" t="s">
        <v>22086</v>
      </c>
      <c r="J2641" t="s">
        <v>22089</v>
      </c>
      <c r="L2641" t="s">
        <v>22152</v>
      </c>
      <c r="M2641" t="s">
        <v>22221</v>
      </c>
      <c r="N2641" t="s">
        <v>24448</v>
      </c>
      <c r="O2641" t="s">
        <v>28716</v>
      </c>
      <c r="P2641">
        <v>6</v>
      </c>
      <c r="Q2641">
        <v>2</v>
      </c>
      <c r="R2641">
        <v>2.23</v>
      </c>
      <c r="S2641">
        <v>2.99</v>
      </c>
      <c r="T2641">
        <v>355.35</v>
      </c>
      <c r="U2641">
        <v>117.74</v>
      </c>
      <c r="V2641">
        <v>3.18</v>
      </c>
      <c r="W2641">
        <v>6.69</v>
      </c>
      <c r="X2641">
        <v>0</v>
      </c>
      <c r="Y2641">
        <v>2</v>
      </c>
      <c r="Z2641" t="s">
        <v>4250</v>
      </c>
      <c r="AA2641">
        <v>0</v>
      </c>
      <c r="AB2641">
        <v>8</v>
      </c>
      <c r="AC2641">
        <v>4.4603333333333328</v>
      </c>
      <c r="AE2641" t="s">
        <v>7949</v>
      </c>
      <c r="AH2641">
        <v>0</v>
      </c>
      <c r="AI2641">
        <v>0</v>
      </c>
    </row>
    <row r="2642" spans="2:35" x14ac:dyDescent="0.25">
      <c r="B2642">
        <v>370</v>
      </c>
      <c r="H2642">
        <v>4.5</v>
      </c>
      <c r="I2642" t="s">
        <v>22086</v>
      </c>
      <c r="J2642" t="s">
        <v>22089</v>
      </c>
      <c r="L2642" t="s">
        <v>22152</v>
      </c>
      <c r="M2642" t="s">
        <v>22221</v>
      </c>
      <c r="N2642" t="s">
        <v>24449</v>
      </c>
      <c r="O2642" t="s">
        <v>19198</v>
      </c>
      <c r="P2642">
        <v>4</v>
      </c>
      <c r="Q2642">
        <v>1</v>
      </c>
      <c r="R2642">
        <v>5.65</v>
      </c>
      <c r="S2642">
        <v>5.73</v>
      </c>
      <c r="T2642">
        <v>477.35</v>
      </c>
      <c r="U2642">
        <v>63.6</v>
      </c>
      <c r="V2642">
        <v>5.99</v>
      </c>
      <c r="W2642">
        <v>8.19</v>
      </c>
      <c r="X2642">
        <v>0</v>
      </c>
      <c r="Y2642">
        <v>3</v>
      </c>
      <c r="Z2642" t="s">
        <v>4250</v>
      </c>
      <c r="AA2642">
        <v>1</v>
      </c>
      <c r="AB2642">
        <v>9</v>
      </c>
      <c r="AC2642">
        <v>2.9951190476190481</v>
      </c>
      <c r="AE2642" t="s">
        <v>7949</v>
      </c>
      <c r="AH2642">
        <v>0</v>
      </c>
      <c r="AI2642">
        <v>0</v>
      </c>
    </row>
    <row r="2643" spans="2:35" x14ac:dyDescent="0.25">
      <c r="B2643">
        <v>330</v>
      </c>
      <c r="H2643">
        <v>4.5</v>
      </c>
      <c r="I2643" t="s">
        <v>22086</v>
      </c>
      <c r="J2643" t="s">
        <v>22089</v>
      </c>
      <c r="L2643" t="s">
        <v>22152</v>
      </c>
      <c r="M2643" t="s">
        <v>22221</v>
      </c>
      <c r="N2643" t="s">
        <v>24450</v>
      </c>
      <c r="O2643" t="s">
        <v>19122</v>
      </c>
      <c r="P2643">
        <v>4</v>
      </c>
      <c r="Q2643">
        <v>2</v>
      </c>
      <c r="R2643">
        <v>4.03</v>
      </c>
      <c r="S2643">
        <v>4.12</v>
      </c>
      <c r="T2643">
        <v>387.23</v>
      </c>
      <c r="U2643">
        <v>74.599999999999994</v>
      </c>
      <c r="V2643">
        <v>4.12</v>
      </c>
      <c r="W2643">
        <v>8.23</v>
      </c>
      <c r="X2643">
        <v>0</v>
      </c>
      <c r="Y2643">
        <v>2</v>
      </c>
      <c r="Z2643" t="s">
        <v>4250</v>
      </c>
      <c r="AA2643">
        <v>0</v>
      </c>
      <c r="AB2643">
        <v>6</v>
      </c>
      <c r="AC2643">
        <v>3.7454999999999998</v>
      </c>
      <c r="AE2643" t="s">
        <v>7949</v>
      </c>
      <c r="AH2643">
        <v>0</v>
      </c>
      <c r="AI2643">
        <v>0</v>
      </c>
    </row>
    <row r="2644" spans="2:35" x14ac:dyDescent="0.25">
      <c r="B2644">
        <v>1400</v>
      </c>
      <c r="H2644">
        <v>4.5</v>
      </c>
      <c r="I2644" t="s">
        <v>22086</v>
      </c>
      <c r="J2644" t="s">
        <v>22089</v>
      </c>
      <c r="L2644" t="s">
        <v>22152</v>
      </c>
      <c r="M2644" t="s">
        <v>22221</v>
      </c>
      <c r="N2644" t="s">
        <v>24451</v>
      </c>
      <c r="O2644" t="s">
        <v>28717</v>
      </c>
      <c r="P2644">
        <v>5</v>
      </c>
      <c r="Q2644">
        <v>2</v>
      </c>
      <c r="R2644">
        <v>3.84</v>
      </c>
      <c r="S2644">
        <v>3.96</v>
      </c>
      <c r="T2644">
        <v>417.26</v>
      </c>
      <c r="U2644">
        <v>83.83</v>
      </c>
      <c r="V2644">
        <v>4.12</v>
      </c>
      <c r="W2644">
        <v>8.1</v>
      </c>
      <c r="X2644">
        <v>0</v>
      </c>
      <c r="Y2644">
        <v>2</v>
      </c>
      <c r="Z2644" t="s">
        <v>4250</v>
      </c>
      <c r="AA2644">
        <v>0</v>
      </c>
      <c r="AB2644">
        <v>7</v>
      </c>
      <c r="AC2644">
        <v>3.6909999999999998</v>
      </c>
      <c r="AE2644" t="s">
        <v>7949</v>
      </c>
      <c r="AH2644">
        <v>0</v>
      </c>
      <c r="AI2644">
        <v>0</v>
      </c>
    </row>
    <row r="2645" spans="2:35" x14ac:dyDescent="0.25">
      <c r="B2645">
        <v>870</v>
      </c>
      <c r="H2645">
        <v>4.5</v>
      </c>
      <c r="I2645" t="s">
        <v>22086</v>
      </c>
      <c r="J2645" t="s">
        <v>22089</v>
      </c>
      <c r="L2645" t="s">
        <v>22152</v>
      </c>
      <c r="M2645" t="s">
        <v>22221</v>
      </c>
      <c r="N2645" t="s">
        <v>24452</v>
      </c>
      <c r="O2645" t="s">
        <v>19715</v>
      </c>
      <c r="P2645">
        <v>4</v>
      </c>
      <c r="Q2645">
        <v>2</v>
      </c>
      <c r="R2645">
        <v>4.68</v>
      </c>
      <c r="S2645">
        <v>5.08</v>
      </c>
      <c r="T2645">
        <v>466.12</v>
      </c>
      <c r="U2645">
        <v>74.599999999999994</v>
      </c>
      <c r="V2645">
        <v>4.88</v>
      </c>
      <c r="W2645">
        <v>7.37</v>
      </c>
      <c r="X2645">
        <v>0</v>
      </c>
      <c r="Y2645">
        <v>2</v>
      </c>
      <c r="Z2645" t="s">
        <v>4250</v>
      </c>
      <c r="AA2645">
        <v>0</v>
      </c>
      <c r="AB2645">
        <v>6</v>
      </c>
      <c r="AC2645">
        <v>2.742</v>
      </c>
      <c r="AE2645" t="s">
        <v>7949</v>
      </c>
      <c r="AH2645">
        <v>0</v>
      </c>
      <c r="AI2645">
        <v>0</v>
      </c>
    </row>
    <row r="2646" spans="2:35" x14ac:dyDescent="0.25">
      <c r="B2646">
        <v>9</v>
      </c>
      <c r="H2646">
        <v>4.2</v>
      </c>
      <c r="J2646" t="s">
        <v>22089</v>
      </c>
      <c r="L2646" t="s">
        <v>22153</v>
      </c>
      <c r="M2646" t="s">
        <v>22215</v>
      </c>
      <c r="N2646" t="s">
        <v>24453</v>
      </c>
      <c r="O2646" t="s">
        <v>28718</v>
      </c>
      <c r="P2646">
        <v>7</v>
      </c>
      <c r="Q2646">
        <v>1</v>
      </c>
      <c r="R2646">
        <v>2.25</v>
      </c>
      <c r="S2646">
        <v>2.25</v>
      </c>
      <c r="T2646">
        <v>431.4</v>
      </c>
      <c r="U2646">
        <v>87.55</v>
      </c>
      <c r="V2646">
        <v>3.81</v>
      </c>
      <c r="X2646">
        <v>3.61</v>
      </c>
      <c r="Y2646">
        <v>4</v>
      </c>
      <c r="Z2646" t="s">
        <v>4250</v>
      </c>
      <c r="AA2646">
        <v>0</v>
      </c>
      <c r="AB2646">
        <v>2</v>
      </c>
      <c r="AC2646">
        <v>5.1983333333333333</v>
      </c>
      <c r="AE2646" t="s">
        <v>7949</v>
      </c>
      <c r="AH2646">
        <v>0</v>
      </c>
      <c r="AI2646">
        <v>0</v>
      </c>
    </row>
    <row r="2647" spans="2:35" x14ac:dyDescent="0.25">
      <c r="B2647">
        <v>10</v>
      </c>
      <c r="H2647">
        <v>4.2</v>
      </c>
      <c r="J2647" t="s">
        <v>22089</v>
      </c>
      <c r="L2647" t="s">
        <v>22153</v>
      </c>
      <c r="M2647" t="s">
        <v>22215</v>
      </c>
      <c r="N2647" t="s">
        <v>24454</v>
      </c>
      <c r="O2647" t="s">
        <v>28719</v>
      </c>
      <c r="P2647">
        <v>7</v>
      </c>
      <c r="Q2647">
        <v>1</v>
      </c>
      <c r="R2647">
        <v>2.79</v>
      </c>
      <c r="S2647">
        <v>2.79</v>
      </c>
      <c r="T2647">
        <v>496.45</v>
      </c>
      <c r="U2647">
        <v>91.21</v>
      </c>
      <c r="V2647">
        <v>5</v>
      </c>
      <c r="X2647">
        <v>3.53</v>
      </c>
      <c r="Y2647">
        <v>5</v>
      </c>
      <c r="Z2647" t="s">
        <v>4250</v>
      </c>
      <c r="AA2647">
        <v>0</v>
      </c>
      <c r="AB2647">
        <v>2</v>
      </c>
      <c r="AC2647">
        <v>4.4233571428571432</v>
      </c>
      <c r="AE2647" t="s">
        <v>7949</v>
      </c>
      <c r="AH2647">
        <v>0</v>
      </c>
      <c r="AI2647">
        <v>0</v>
      </c>
    </row>
    <row r="2648" spans="2:35" x14ac:dyDescent="0.25">
      <c r="B2648">
        <v>0.3</v>
      </c>
      <c r="H2648">
        <v>4.2</v>
      </c>
      <c r="J2648" t="s">
        <v>22089</v>
      </c>
      <c r="L2648" t="s">
        <v>22153</v>
      </c>
      <c r="M2648" t="s">
        <v>22215</v>
      </c>
      <c r="N2648" t="s">
        <v>24455</v>
      </c>
      <c r="O2648" t="s">
        <v>28720</v>
      </c>
      <c r="P2648">
        <v>7</v>
      </c>
      <c r="Q2648">
        <v>1</v>
      </c>
      <c r="R2648">
        <v>2.79</v>
      </c>
      <c r="S2648">
        <v>2.79</v>
      </c>
      <c r="T2648">
        <v>496.45</v>
      </c>
      <c r="U2648">
        <v>91.21</v>
      </c>
      <c r="V2648">
        <v>5</v>
      </c>
      <c r="X2648">
        <v>3.53</v>
      </c>
      <c r="Y2648">
        <v>5</v>
      </c>
      <c r="Z2648" t="s">
        <v>4250</v>
      </c>
      <c r="AA2648">
        <v>0</v>
      </c>
      <c r="AB2648">
        <v>2</v>
      </c>
      <c r="AC2648">
        <v>4.4233571428571432</v>
      </c>
      <c r="AE2648" t="s">
        <v>7949</v>
      </c>
      <c r="AH2648">
        <v>0</v>
      </c>
      <c r="AI2648">
        <v>0</v>
      </c>
    </row>
    <row r="2649" spans="2:35" x14ac:dyDescent="0.25">
      <c r="B2649">
        <v>23</v>
      </c>
      <c r="H2649">
        <v>4.2</v>
      </c>
      <c r="J2649" t="s">
        <v>22089</v>
      </c>
      <c r="L2649" t="s">
        <v>22153</v>
      </c>
      <c r="M2649" t="s">
        <v>22215</v>
      </c>
      <c r="N2649" t="s">
        <v>24456</v>
      </c>
      <c r="O2649" t="s">
        <v>28721</v>
      </c>
      <c r="P2649">
        <v>7</v>
      </c>
      <c r="Q2649">
        <v>1</v>
      </c>
      <c r="R2649">
        <v>1.93</v>
      </c>
      <c r="S2649">
        <v>1.93</v>
      </c>
      <c r="T2649">
        <v>483.48</v>
      </c>
      <c r="U2649">
        <v>87.55</v>
      </c>
      <c r="V2649">
        <v>4.5999999999999996</v>
      </c>
      <c r="X2649">
        <v>3.79</v>
      </c>
      <c r="Y2649">
        <v>4</v>
      </c>
      <c r="Z2649" t="s">
        <v>4250</v>
      </c>
      <c r="AA2649">
        <v>0</v>
      </c>
      <c r="AB2649">
        <v>2</v>
      </c>
      <c r="AC2649">
        <v>4.9513333333333334</v>
      </c>
      <c r="AE2649" t="s">
        <v>7949</v>
      </c>
      <c r="AH2649">
        <v>0</v>
      </c>
      <c r="AI2649">
        <v>0</v>
      </c>
    </row>
    <row r="2650" spans="2:35" x14ac:dyDescent="0.25">
      <c r="B2650">
        <v>0.4</v>
      </c>
      <c r="H2650">
        <v>4.2</v>
      </c>
      <c r="J2650" t="s">
        <v>22089</v>
      </c>
      <c r="L2650" t="s">
        <v>22153</v>
      </c>
      <c r="M2650" t="s">
        <v>22215</v>
      </c>
      <c r="N2650" t="s">
        <v>24457</v>
      </c>
      <c r="O2650" t="s">
        <v>28722</v>
      </c>
      <c r="P2650">
        <v>7</v>
      </c>
      <c r="Q2650">
        <v>1</v>
      </c>
      <c r="R2650">
        <v>1.93</v>
      </c>
      <c r="S2650">
        <v>1.93</v>
      </c>
      <c r="T2650">
        <v>483.48</v>
      </c>
      <c r="U2650">
        <v>87.55</v>
      </c>
      <c r="V2650">
        <v>4.5999999999999996</v>
      </c>
      <c r="X2650">
        <v>3.79</v>
      </c>
      <c r="Y2650">
        <v>4</v>
      </c>
      <c r="Z2650" t="s">
        <v>4250</v>
      </c>
      <c r="AA2650">
        <v>0</v>
      </c>
      <c r="AB2650">
        <v>2</v>
      </c>
      <c r="AC2650">
        <v>4.9513333333333334</v>
      </c>
      <c r="AE2650" t="s">
        <v>7949</v>
      </c>
      <c r="AH2650">
        <v>0</v>
      </c>
      <c r="AI2650">
        <v>0</v>
      </c>
    </row>
    <row r="2651" spans="2:35" x14ac:dyDescent="0.25">
      <c r="B2651">
        <v>114</v>
      </c>
      <c r="H2651">
        <v>4.2</v>
      </c>
      <c r="J2651" t="s">
        <v>22089</v>
      </c>
      <c r="L2651" t="s">
        <v>22153</v>
      </c>
      <c r="M2651" t="s">
        <v>22215</v>
      </c>
      <c r="N2651" t="s">
        <v>24458</v>
      </c>
      <c r="O2651" t="s">
        <v>28723</v>
      </c>
      <c r="P2651">
        <v>6</v>
      </c>
      <c r="Q2651">
        <v>1</v>
      </c>
      <c r="R2651">
        <v>4.6900000000000004</v>
      </c>
      <c r="S2651">
        <v>4.6900000000000004</v>
      </c>
      <c r="T2651">
        <v>491.5</v>
      </c>
      <c r="U2651">
        <v>78.319999999999993</v>
      </c>
      <c r="V2651">
        <v>5.77</v>
      </c>
      <c r="X2651">
        <v>3.51</v>
      </c>
      <c r="Y2651">
        <v>5</v>
      </c>
      <c r="Z2651" t="s">
        <v>4250</v>
      </c>
      <c r="AA2651">
        <v>1</v>
      </c>
      <c r="AB2651">
        <v>2</v>
      </c>
      <c r="AC2651">
        <v>3.0490476190476188</v>
      </c>
      <c r="AE2651" t="s">
        <v>7949</v>
      </c>
      <c r="AH2651">
        <v>0</v>
      </c>
      <c r="AI2651">
        <v>0</v>
      </c>
    </row>
    <row r="2652" spans="2:35" x14ac:dyDescent="0.25">
      <c r="B2652">
        <v>0.4</v>
      </c>
      <c r="H2652">
        <v>4.2</v>
      </c>
      <c r="J2652" t="s">
        <v>22089</v>
      </c>
      <c r="L2652" t="s">
        <v>22153</v>
      </c>
      <c r="M2652" t="s">
        <v>22215</v>
      </c>
      <c r="N2652" t="s">
        <v>24459</v>
      </c>
      <c r="O2652" t="s">
        <v>28724</v>
      </c>
      <c r="P2652">
        <v>6</v>
      </c>
      <c r="Q2652">
        <v>1</v>
      </c>
      <c r="R2652">
        <v>4.6900000000000004</v>
      </c>
      <c r="S2652">
        <v>4.6900000000000004</v>
      </c>
      <c r="T2652">
        <v>491.5</v>
      </c>
      <c r="U2652">
        <v>78.319999999999993</v>
      </c>
      <c r="V2652">
        <v>5.77</v>
      </c>
      <c r="X2652">
        <v>3.51</v>
      </c>
      <c r="Y2652">
        <v>5</v>
      </c>
      <c r="Z2652" t="s">
        <v>4250</v>
      </c>
      <c r="AA2652">
        <v>1</v>
      </c>
      <c r="AB2652">
        <v>2</v>
      </c>
      <c r="AC2652">
        <v>3.0490476190476188</v>
      </c>
      <c r="AE2652" t="s">
        <v>7949</v>
      </c>
      <c r="AH2652">
        <v>0</v>
      </c>
      <c r="AI2652">
        <v>0</v>
      </c>
    </row>
    <row r="2653" spans="2:35" x14ac:dyDescent="0.25">
      <c r="B2653">
        <v>0.7</v>
      </c>
      <c r="H2653">
        <v>4.2</v>
      </c>
      <c r="J2653" t="s">
        <v>22089</v>
      </c>
      <c r="L2653" t="s">
        <v>22153</v>
      </c>
      <c r="M2653" t="s">
        <v>22215</v>
      </c>
      <c r="N2653" t="s">
        <v>24460</v>
      </c>
      <c r="O2653" t="s">
        <v>28725</v>
      </c>
      <c r="P2653">
        <v>8</v>
      </c>
      <c r="Q2653">
        <v>1</v>
      </c>
      <c r="R2653">
        <v>1.95</v>
      </c>
      <c r="S2653">
        <v>1.95</v>
      </c>
      <c r="T2653">
        <v>486.48</v>
      </c>
      <c r="U2653">
        <v>90.79</v>
      </c>
      <c r="V2653">
        <v>3.63</v>
      </c>
      <c r="X2653">
        <v>3.79</v>
      </c>
      <c r="Y2653">
        <v>4</v>
      </c>
      <c r="Z2653" t="s">
        <v>4250</v>
      </c>
      <c r="AA2653">
        <v>0</v>
      </c>
      <c r="AB2653">
        <v>2</v>
      </c>
      <c r="AC2653">
        <v>4.9035714285714276</v>
      </c>
      <c r="AE2653" t="s">
        <v>7949</v>
      </c>
      <c r="AH2653">
        <v>0</v>
      </c>
      <c r="AI2653">
        <v>0</v>
      </c>
    </row>
    <row r="2654" spans="2:35" x14ac:dyDescent="0.25">
      <c r="B2654">
        <v>189</v>
      </c>
      <c r="H2654">
        <v>4.2</v>
      </c>
      <c r="J2654" t="s">
        <v>22089</v>
      </c>
      <c r="L2654" t="s">
        <v>22153</v>
      </c>
      <c r="M2654" t="s">
        <v>22215</v>
      </c>
      <c r="N2654" t="s">
        <v>24461</v>
      </c>
      <c r="O2654" t="s">
        <v>28726</v>
      </c>
      <c r="P2654">
        <v>8</v>
      </c>
      <c r="Q2654">
        <v>1</v>
      </c>
      <c r="R2654">
        <v>1.95</v>
      </c>
      <c r="S2654">
        <v>1.95</v>
      </c>
      <c r="T2654">
        <v>486.48</v>
      </c>
      <c r="U2654">
        <v>90.79</v>
      </c>
      <c r="V2654">
        <v>3.63</v>
      </c>
      <c r="X2654">
        <v>3.79</v>
      </c>
      <c r="Y2654">
        <v>4</v>
      </c>
      <c r="Z2654" t="s">
        <v>4250</v>
      </c>
      <c r="AA2654">
        <v>0</v>
      </c>
      <c r="AB2654">
        <v>2</v>
      </c>
      <c r="AC2654">
        <v>4.9035714285714276</v>
      </c>
      <c r="AE2654" t="s">
        <v>7949</v>
      </c>
      <c r="AH2654">
        <v>0</v>
      </c>
      <c r="AI2654">
        <v>0</v>
      </c>
    </row>
    <row r="2655" spans="2:35" x14ac:dyDescent="0.25">
      <c r="B2655">
        <v>0.6</v>
      </c>
      <c r="H2655">
        <v>4.2</v>
      </c>
      <c r="J2655" t="s">
        <v>22089</v>
      </c>
      <c r="L2655" t="s">
        <v>22153</v>
      </c>
      <c r="M2655" t="s">
        <v>22215</v>
      </c>
      <c r="N2655" t="s">
        <v>24460</v>
      </c>
      <c r="O2655" t="s">
        <v>28725</v>
      </c>
      <c r="P2655">
        <v>8</v>
      </c>
      <c r="Q2655">
        <v>1</v>
      </c>
      <c r="R2655">
        <v>1.95</v>
      </c>
      <c r="S2655">
        <v>1.95</v>
      </c>
      <c r="T2655">
        <v>486.48</v>
      </c>
      <c r="U2655">
        <v>90.79</v>
      </c>
      <c r="V2655">
        <v>3.63</v>
      </c>
      <c r="X2655">
        <v>3.79</v>
      </c>
      <c r="Y2655">
        <v>4</v>
      </c>
      <c r="Z2655" t="s">
        <v>4250</v>
      </c>
      <c r="AA2655">
        <v>0</v>
      </c>
      <c r="AB2655">
        <v>2</v>
      </c>
      <c r="AC2655">
        <v>4.9035714285714276</v>
      </c>
      <c r="AE2655" t="s">
        <v>7949</v>
      </c>
      <c r="AH2655">
        <v>0</v>
      </c>
      <c r="AI2655">
        <v>0</v>
      </c>
    </row>
    <row r="2656" spans="2:35" x14ac:dyDescent="0.25">
      <c r="B2656">
        <v>0.7</v>
      </c>
      <c r="H2656">
        <v>4.2</v>
      </c>
      <c r="J2656" t="s">
        <v>22089</v>
      </c>
      <c r="L2656" t="s">
        <v>22153</v>
      </c>
      <c r="M2656" t="s">
        <v>22215</v>
      </c>
      <c r="N2656" t="s">
        <v>24462</v>
      </c>
      <c r="O2656" t="s">
        <v>28727</v>
      </c>
    </row>
    <row r="2657" spans="2:35" x14ac:dyDescent="0.25">
      <c r="B2657">
        <v>22</v>
      </c>
      <c r="H2657">
        <v>4.2</v>
      </c>
      <c r="J2657" t="s">
        <v>22089</v>
      </c>
      <c r="L2657" t="s">
        <v>22153</v>
      </c>
      <c r="M2657" t="s">
        <v>22215</v>
      </c>
      <c r="N2657" t="s">
        <v>24463</v>
      </c>
      <c r="O2657" t="s">
        <v>28728</v>
      </c>
      <c r="P2657">
        <v>7</v>
      </c>
      <c r="Q2657">
        <v>1</v>
      </c>
      <c r="R2657">
        <v>1.83</v>
      </c>
      <c r="S2657">
        <v>1.83</v>
      </c>
      <c r="T2657">
        <v>447.45</v>
      </c>
      <c r="U2657">
        <v>85.33</v>
      </c>
      <c r="V2657">
        <v>3.82</v>
      </c>
      <c r="X2657">
        <v>4.63</v>
      </c>
      <c r="Y2657">
        <v>3</v>
      </c>
      <c r="Z2657" t="s">
        <v>4250</v>
      </c>
      <c r="AA2657">
        <v>0</v>
      </c>
      <c r="AB2657">
        <v>2</v>
      </c>
      <c r="AC2657">
        <v>5.2086904761904762</v>
      </c>
      <c r="AE2657" t="s">
        <v>7949</v>
      </c>
      <c r="AH2657">
        <v>0</v>
      </c>
      <c r="AI2657">
        <v>0</v>
      </c>
    </row>
    <row r="2658" spans="2:35" x14ac:dyDescent="0.25">
      <c r="B2658">
        <v>73300</v>
      </c>
      <c r="J2658" t="s">
        <v>22089</v>
      </c>
      <c r="L2658" t="s">
        <v>22154</v>
      </c>
      <c r="M2658" t="s">
        <v>22222</v>
      </c>
      <c r="N2658" t="s">
        <v>24464</v>
      </c>
      <c r="O2658" t="s">
        <v>28729</v>
      </c>
      <c r="P2658">
        <v>5</v>
      </c>
      <c r="Q2658">
        <v>1</v>
      </c>
      <c r="R2658">
        <v>2.9</v>
      </c>
      <c r="S2658">
        <v>2.92</v>
      </c>
      <c r="T2658">
        <v>339.19</v>
      </c>
      <c r="U2658">
        <v>66.069999999999993</v>
      </c>
      <c r="V2658">
        <v>1.93</v>
      </c>
      <c r="X2658">
        <v>6.16</v>
      </c>
      <c r="Y2658">
        <v>1</v>
      </c>
      <c r="Z2658" t="s">
        <v>4250</v>
      </c>
      <c r="AA2658">
        <v>0</v>
      </c>
      <c r="AB2658">
        <v>0</v>
      </c>
      <c r="AC2658">
        <v>5.3833333333333329</v>
      </c>
      <c r="AE2658" t="s">
        <v>7949</v>
      </c>
      <c r="AH2658">
        <v>0</v>
      </c>
      <c r="AI2658">
        <v>0</v>
      </c>
    </row>
    <row r="2659" spans="2:35" x14ac:dyDescent="0.25">
      <c r="B2659">
        <v>138000</v>
      </c>
      <c r="J2659" t="s">
        <v>22089</v>
      </c>
      <c r="L2659" t="s">
        <v>22154</v>
      </c>
      <c r="M2659" t="s">
        <v>22222</v>
      </c>
      <c r="N2659" t="s">
        <v>24464</v>
      </c>
      <c r="O2659" t="s">
        <v>28729</v>
      </c>
      <c r="P2659">
        <v>5</v>
      </c>
      <c r="Q2659">
        <v>1</v>
      </c>
      <c r="R2659">
        <v>2.9</v>
      </c>
      <c r="S2659">
        <v>2.92</v>
      </c>
      <c r="T2659">
        <v>339.19</v>
      </c>
      <c r="U2659">
        <v>66.069999999999993</v>
      </c>
      <c r="V2659">
        <v>1.93</v>
      </c>
      <c r="X2659">
        <v>6.16</v>
      </c>
      <c r="Y2659">
        <v>1</v>
      </c>
      <c r="Z2659" t="s">
        <v>4250</v>
      </c>
      <c r="AA2659">
        <v>0</v>
      </c>
      <c r="AB2659">
        <v>0</v>
      </c>
      <c r="AC2659">
        <v>5.3833333333333329</v>
      </c>
      <c r="AE2659" t="s">
        <v>7949</v>
      </c>
      <c r="AH2659">
        <v>0</v>
      </c>
      <c r="AI2659">
        <v>0</v>
      </c>
    </row>
    <row r="2660" spans="2:35" x14ac:dyDescent="0.25">
      <c r="B2660">
        <v>59600</v>
      </c>
      <c r="J2660" t="s">
        <v>22089</v>
      </c>
      <c r="L2660" t="s">
        <v>22154</v>
      </c>
      <c r="M2660" t="s">
        <v>22222</v>
      </c>
      <c r="N2660" t="s">
        <v>24465</v>
      </c>
      <c r="O2660" t="s">
        <v>28730</v>
      </c>
      <c r="P2660">
        <v>5</v>
      </c>
      <c r="Q2660">
        <v>1</v>
      </c>
      <c r="R2660">
        <v>2.4300000000000002</v>
      </c>
      <c r="S2660">
        <v>2.44</v>
      </c>
      <c r="T2660">
        <v>325.16000000000003</v>
      </c>
      <c r="U2660">
        <v>66.069999999999993</v>
      </c>
      <c r="V2660">
        <v>1.4</v>
      </c>
      <c r="X2660">
        <v>5.69</v>
      </c>
      <c r="Y2660">
        <v>1</v>
      </c>
      <c r="Z2660" t="s">
        <v>4250</v>
      </c>
      <c r="AA2660">
        <v>0</v>
      </c>
      <c r="AB2660">
        <v>0</v>
      </c>
      <c r="AC2660">
        <v>5.6183333333333332</v>
      </c>
      <c r="AE2660" t="s">
        <v>7949</v>
      </c>
      <c r="AH2660">
        <v>0</v>
      </c>
      <c r="AI2660">
        <v>0</v>
      </c>
    </row>
    <row r="2661" spans="2:35" x14ac:dyDescent="0.25">
      <c r="B2661">
        <v>33800</v>
      </c>
      <c r="J2661" t="s">
        <v>22089</v>
      </c>
      <c r="L2661" t="s">
        <v>22154</v>
      </c>
      <c r="M2661" t="s">
        <v>22222</v>
      </c>
      <c r="N2661" t="s">
        <v>24466</v>
      </c>
      <c r="O2661" t="s">
        <v>28731</v>
      </c>
      <c r="P2661">
        <v>5</v>
      </c>
      <c r="Q2661">
        <v>1</v>
      </c>
      <c r="R2661">
        <v>3.35</v>
      </c>
      <c r="S2661">
        <v>3.36</v>
      </c>
      <c r="T2661">
        <v>365.23</v>
      </c>
      <c r="U2661">
        <v>66.069999999999993</v>
      </c>
      <c r="V2661">
        <v>2.3199999999999998</v>
      </c>
      <c r="X2661">
        <v>5.95</v>
      </c>
      <c r="Y2661">
        <v>1</v>
      </c>
      <c r="Z2661" t="s">
        <v>4250</v>
      </c>
      <c r="AA2661">
        <v>0</v>
      </c>
      <c r="AB2661">
        <v>0</v>
      </c>
      <c r="AC2661">
        <v>4.9409761904761904</v>
      </c>
      <c r="AE2661" t="s">
        <v>7949</v>
      </c>
      <c r="AH2661">
        <v>0</v>
      </c>
      <c r="AI2661">
        <v>0</v>
      </c>
    </row>
    <row r="2662" spans="2:35" x14ac:dyDescent="0.25">
      <c r="B2662">
        <v>12600</v>
      </c>
      <c r="J2662" t="s">
        <v>22089</v>
      </c>
      <c r="L2662" t="s">
        <v>22154</v>
      </c>
      <c r="M2662" t="s">
        <v>22222</v>
      </c>
      <c r="N2662" t="s">
        <v>24467</v>
      </c>
      <c r="O2662" t="s">
        <v>28732</v>
      </c>
      <c r="P2662">
        <v>8</v>
      </c>
      <c r="Q2662">
        <v>1</v>
      </c>
      <c r="R2662">
        <v>1.07</v>
      </c>
      <c r="S2662">
        <v>1.1000000000000001</v>
      </c>
      <c r="T2662">
        <v>396.45</v>
      </c>
      <c r="U2662">
        <v>93.12</v>
      </c>
      <c r="V2662">
        <v>1.89</v>
      </c>
      <c r="X2662">
        <v>6.13</v>
      </c>
      <c r="Y2662">
        <v>2</v>
      </c>
      <c r="Z2662" t="s">
        <v>4250</v>
      </c>
      <c r="AA2662">
        <v>0</v>
      </c>
      <c r="AB2662">
        <v>3</v>
      </c>
      <c r="AC2662">
        <v>5.46897619047619</v>
      </c>
      <c r="AE2662" t="s">
        <v>7949</v>
      </c>
      <c r="AH2662">
        <v>0</v>
      </c>
      <c r="AI2662">
        <v>0</v>
      </c>
    </row>
    <row r="2663" spans="2:35" x14ac:dyDescent="0.25">
      <c r="B2663">
        <v>1560</v>
      </c>
      <c r="J2663" t="s">
        <v>22089</v>
      </c>
      <c r="L2663" t="s">
        <v>22154</v>
      </c>
      <c r="M2663" t="s">
        <v>22222</v>
      </c>
      <c r="N2663" t="s">
        <v>24468</v>
      </c>
      <c r="O2663" t="s">
        <v>28733</v>
      </c>
      <c r="P2663">
        <v>7</v>
      </c>
      <c r="Q2663">
        <v>1</v>
      </c>
      <c r="R2663">
        <v>1.39</v>
      </c>
      <c r="S2663">
        <v>1.41</v>
      </c>
      <c r="T2663">
        <v>364.4</v>
      </c>
      <c r="U2663">
        <v>91.85</v>
      </c>
      <c r="V2663">
        <v>2.02</v>
      </c>
      <c r="X2663">
        <v>6.17</v>
      </c>
      <c r="Y2663">
        <v>2</v>
      </c>
      <c r="Z2663" t="s">
        <v>4250</v>
      </c>
      <c r="AA2663">
        <v>0</v>
      </c>
      <c r="AB2663">
        <v>1</v>
      </c>
      <c r="AC2663">
        <v>5.7402380952380954</v>
      </c>
      <c r="AE2663" t="s">
        <v>7949</v>
      </c>
      <c r="AH2663">
        <v>0</v>
      </c>
      <c r="AI2663">
        <v>0</v>
      </c>
    </row>
    <row r="2664" spans="2:35" x14ac:dyDescent="0.25">
      <c r="B2664">
        <v>11700</v>
      </c>
      <c r="J2664" t="s">
        <v>22089</v>
      </c>
      <c r="L2664" t="s">
        <v>22154</v>
      </c>
      <c r="M2664" t="s">
        <v>22222</v>
      </c>
      <c r="N2664" t="s">
        <v>24469</v>
      </c>
      <c r="O2664" t="s">
        <v>28734</v>
      </c>
      <c r="P2664">
        <v>5</v>
      </c>
      <c r="Q2664">
        <v>1</v>
      </c>
      <c r="R2664">
        <v>3.34</v>
      </c>
      <c r="S2664">
        <v>3.35</v>
      </c>
      <c r="T2664">
        <v>353.22</v>
      </c>
      <c r="U2664">
        <v>66.069999999999993</v>
      </c>
      <c r="V2664">
        <v>2.1800000000000002</v>
      </c>
      <c r="X2664">
        <v>5.72</v>
      </c>
      <c r="Y2664">
        <v>1</v>
      </c>
      <c r="Z2664" t="s">
        <v>4250</v>
      </c>
      <c r="AA2664">
        <v>0</v>
      </c>
      <c r="AB2664">
        <v>0</v>
      </c>
      <c r="AC2664">
        <v>4.9883333333333333</v>
      </c>
      <c r="AE2664" t="s">
        <v>7949</v>
      </c>
      <c r="AH2664">
        <v>0</v>
      </c>
      <c r="AI2664">
        <v>0</v>
      </c>
    </row>
    <row r="2665" spans="2:35" x14ac:dyDescent="0.25">
      <c r="B2665">
        <v>39000</v>
      </c>
      <c r="J2665" t="s">
        <v>22089</v>
      </c>
      <c r="L2665" t="s">
        <v>22154</v>
      </c>
      <c r="M2665" t="s">
        <v>22222</v>
      </c>
      <c r="N2665" t="s">
        <v>24470</v>
      </c>
      <c r="O2665" t="s">
        <v>28735</v>
      </c>
      <c r="P2665">
        <v>5</v>
      </c>
      <c r="Q2665">
        <v>1</v>
      </c>
      <c r="R2665">
        <v>2.96</v>
      </c>
      <c r="S2665">
        <v>2.97</v>
      </c>
      <c r="T2665">
        <v>339.19</v>
      </c>
      <c r="U2665">
        <v>66.069999999999993</v>
      </c>
      <c r="V2665">
        <v>1.79</v>
      </c>
      <c r="X2665">
        <v>5.7</v>
      </c>
      <c r="Y2665">
        <v>1</v>
      </c>
      <c r="Z2665" t="s">
        <v>4250</v>
      </c>
      <c r="AA2665">
        <v>0</v>
      </c>
      <c r="AB2665">
        <v>0</v>
      </c>
      <c r="AC2665">
        <v>5.3533333333333326</v>
      </c>
      <c r="AE2665" t="s">
        <v>7949</v>
      </c>
      <c r="AH2665">
        <v>0</v>
      </c>
      <c r="AI2665">
        <v>0</v>
      </c>
    </row>
    <row r="2666" spans="2:35" x14ac:dyDescent="0.25">
      <c r="B2666">
        <v>39700</v>
      </c>
      <c r="J2666" t="s">
        <v>22089</v>
      </c>
      <c r="L2666" t="s">
        <v>22154</v>
      </c>
      <c r="M2666" t="s">
        <v>22222</v>
      </c>
      <c r="N2666" t="s">
        <v>24471</v>
      </c>
      <c r="O2666" t="s">
        <v>28736</v>
      </c>
      <c r="P2666">
        <v>5</v>
      </c>
      <c r="Q2666">
        <v>1</v>
      </c>
      <c r="R2666">
        <v>2.96</v>
      </c>
      <c r="S2666">
        <v>2.97</v>
      </c>
      <c r="T2666">
        <v>339.19</v>
      </c>
      <c r="U2666">
        <v>66.069999999999993</v>
      </c>
      <c r="V2666">
        <v>1.79</v>
      </c>
      <c r="X2666">
        <v>5.7</v>
      </c>
      <c r="Y2666">
        <v>1</v>
      </c>
      <c r="Z2666" t="s">
        <v>4250</v>
      </c>
      <c r="AA2666">
        <v>0</v>
      </c>
      <c r="AB2666">
        <v>0</v>
      </c>
      <c r="AC2666">
        <v>5.3533333333333326</v>
      </c>
      <c r="AE2666" t="s">
        <v>7949</v>
      </c>
      <c r="AH2666">
        <v>0</v>
      </c>
      <c r="AI2666">
        <v>0</v>
      </c>
    </row>
    <row r="2667" spans="2:35" x14ac:dyDescent="0.25">
      <c r="B2667">
        <v>17300</v>
      </c>
      <c r="J2667" t="s">
        <v>22089</v>
      </c>
      <c r="L2667" t="s">
        <v>22154</v>
      </c>
      <c r="M2667" t="s">
        <v>22222</v>
      </c>
      <c r="N2667" t="s">
        <v>24472</v>
      </c>
      <c r="O2667" t="s">
        <v>28737</v>
      </c>
      <c r="P2667">
        <v>5</v>
      </c>
      <c r="Q2667">
        <v>1</v>
      </c>
      <c r="R2667">
        <v>3.47</v>
      </c>
      <c r="S2667">
        <v>3.48</v>
      </c>
      <c r="T2667">
        <v>353.22</v>
      </c>
      <c r="U2667">
        <v>66.069999999999993</v>
      </c>
      <c r="V2667">
        <v>2.1800000000000002</v>
      </c>
      <c r="X2667">
        <v>5.7</v>
      </c>
      <c r="Y2667">
        <v>1</v>
      </c>
      <c r="Z2667" t="s">
        <v>4250</v>
      </c>
      <c r="AA2667">
        <v>0</v>
      </c>
      <c r="AB2667">
        <v>1</v>
      </c>
      <c r="AC2667">
        <v>4.8583333333333334</v>
      </c>
      <c r="AE2667" t="s">
        <v>7949</v>
      </c>
      <c r="AH2667">
        <v>0</v>
      </c>
      <c r="AI2667">
        <v>0</v>
      </c>
    </row>
    <row r="2668" spans="2:35" x14ac:dyDescent="0.25">
      <c r="B2668">
        <v>24400</v>
      </c>
      <c r="J2668" t="s">
        <v>22089</v>
      </c>
      <c r="L2668" t="s">
        <v>22154</v>
      </c>
      <c r="M2668" t="s">
        <v>22222</v>
      </c>
      <c r="N2668" t="s">
        <v>24472</v>
      </c>
      <c r="O2668" t="s">
        <v>28737</v>
      </c>
      <c r="P2668">
        <v>5</v>
      </c>
      <c r="Q2668">
        <v>1</v>
      </c>
      <c r="R2668">
        <v>3.47</v>
      </c>
      <c r="S2668">
        <v>3.48</v>
      </c>
      <c r="T2668">
        <v>353.22</v>
      </c>
      <c r="U2668">
        <v>66.069999999999993</v>
      </c>
      <c r="V2668">
        <v>2.1800000000000002</v>
      </c>
      <c r="X2668">
        <v>5.7</v>
      </c>
      <c r="Y2668">
        <v>1</v>
      </c>
      <c r="Z2668" t="s">
        <v>4250</v>
      </c>
      <c r="AA2668">
        <v>0</v>
      </c>
      <c r="AB2668">
        <v>1</v>
      </c>
      <c r="AC2668">
        <v>4.8583333333333334</v>
      </c>
      <c r="AE2668" t="s">
        <v>7949</v>
      </c>
      <c r="AH2668">
        <v>0</v>
      </c>
      <c r="AI2668">
        <v>0</v>
      </c>
    </row>
    <row r="2669" spans="2:35" x14ac:dyDescent="0.25">
      <c r="B2669">
        <v>61300</v>
      </c>
      <c r="J2669" t="s">
        <v>22089</v>
      </c>
      <c r="L2669" t="s">
        <v>22154</v>
      </c>
      <c r="M2669" t="s">
        <v>22222</v>
      </c>
      <c r="N2669" t="s">
        <v>24473</v>
      </c>
      <c r="O2669" t="s">
        <v>28738</v>
      </c>
      <c r="P2669">
        <v>4</v>
      </c>
      <c r="Q2669">
        <v>1</v>
      </c>
      <c r="R2669">
        <v>3.78</v>
      </c>
      <c r="S2669">
        <v>3.82</v>
      </c>
      <c r="T2669">
        <v>323.19</v>
      </c>
      <c r="U2669">
        <v>56.84</v>
      </c>
      <c r="V2669">
        <v>2.5499999999999998</v>
      </c>
      <c r="X2669">
        <v>6.33</v>
      </c>
      <c r="Y2669">
        <v>1</v>
      </c>
      <c r="Z2669" t="s">
        <v>4250</v>
      </c>
      <c r="AA2669">
        <v>0</v>
      </c>
      <c r="AB2669">
        <v>0</v>
      </c>
      <c r="AC2669">
        <v>4.5333333333333332</v>
      </c>
      <c r="AE2669" t="s">
        <v>7949</v>
      </c>
      <c r="AH2669">
        <v>0</v>
      </c>
      <c r="AI2669">
        <v>0</v>
      </c>
    </row>
    <row r="2670" spans="2:35" x14ac:dyDescent="0.25">
      <c r="B2670">
        <v>7210</v>
      </c>
      <c r="J2670" t="s">
        <v>22089</v>
      </c>
      <c r="L2670" t="s">
        <v>22154</v>
      </c>
      <c r="M2670" t="s">
        <v>22222</v>
      </c>
      <c r="N2670" t="s">
        <v>24474</v>
      </c>
      <c r="O2670" t="s">
        <v>28739</v>
      </c>
      <c r="P2670">
        <v>5</v>
      </c>
      <c r="Q2670">
        <v>1</v>
      </c>
      <c r="R2670">
        <v>3.87</v>
      </c>
      <c r="S2670">
        <v>3.89</v>
      </c>
      <c r="T2670">
        <v>379.25</v>
      </c>
      <c r="U2670">
        <v>66.069999999999993</v>
      </c>
      <c r="V2670">
        <v>2.71</v>
      </c>
      <c r="X2670">
        <v>5.95</v>
      </c>
      <c r="Y2670">
        <v>1</v>
      </c>
      <c r="Z2670" t="s">
        <v>4250</v>
      </c>
      <c r="AA2670">
        <v>0</v>
      </c>
      <c r="AB2670">
        <v>0</v>
      </c>
      <c r="AC2670">
        <v>4.3158333333333339</v>
      </c>
      <c r="AE2670" t="s">
        <v>7949</v>
      </c>
      <c r="AH2670">
        <v>0</v>
      </c>
      <c r="AI2670">
        <v>0</v>
      </c>
    </row>
    <row r="2671" spans="2:35" x14ac:dyDescent="0.25">
      <c r="B2671">
        <v>15600</v>
      </c>
      <c r="J2671" t="s">
        <v>22089</v>
      </c>
      <c r="L2671" t="s">
        <v>22154</v>
      </c>
      <c r="M2671" t="s">
        <v>22222</v>
      </c>
      <c r="N2671" t="s">
        <v>24475</v>
      </c>
      <c r="O2671" t="s">
        <v>28740</v>
      </c>
      <c r="P2671">
        <v>4</v>
      </c>
      <c r="Q2671">
        <v>1</v>
      </c>
      <c r="R2671">
        <v>3</v>
      </c>
      <c r="S2671">
        <v>3</v>
      </c>
      <c r="T2671">
        <v>366.26</v>
      </c>
      <c r="U2671">
        <v>53.71</v>
      </c>
      <c r="V2671">
        <v>3.09</v>
      </c>
      <c r="X2671">
        <v>5.29</v>
      </c>
      <c r="Y2671">
        <v>1</v>
      </c>
      <c r="Z2671" t="s">
        <v>4250</v>
      </c>
      <c r="AA2671">
        <v>0</v>
      </c>
      <c r="AB2671">
        <v>2</v>
      </c>
      <c r="AC2671">
        <v>5.2886190476190471</v>
      </c>
      <c r="AE2671" t="s">
        <v>7949</v>
      </c>
      <c r="AH2671">
        <v>0</v>
      </c>
      <c r="AI2671">
        <v>0</v>
      </c>
    </row>
    <row r="2672" spans="2:35" x14ac:dyDescent="0.25">
      <c r="B2672">
        <v>17400</v>
      </c>
      <c r="J2672" t="s">
        <v>22089</v>
      </c>
      <c r="L2672" t="s">
        <v>22154</v>
      </c>
      <c r="M2672" t="s">
        <v>22222</v>
      </c>
      <c r="N2672" t="s">
        <v>24475</v>
      </c>
      <c r="O2672" t="s">
        <v>28740</v>
      </c>
      <c r="P2672">
        <v>4</v>
      </c>
      <c r="Q2672">
        <v>1</v>
      </c>
      <c r="R2672">
        <v>3</v>
      </c>
      <c r="S2672">
        <v>3</v>
      </c>
      <c r="T2672">
        <v>366.26</v>
      </c>
      <c r="U2672">
        <v>53.71</v>
      </c>
      <c r="V2672">
        <v>3.09</v>
      </c>
      <c r="X2672">
        <v>5.29</v>
      </c>
      <c r="Y2672">
        <v>1</v>
      </c>
      <c r="Z2672" t="s">
        <v>4250</v>
      </c>
      <c r="AA2672">
        <v>0</v>
      </c>
      <c r="AB2672">
        <v>2</v>
      </c>
      <c r="AC2672">
        <v>5.2886190476190471</v>
      </c>
      <c r="AE2672" t="s">
        <v>7949</v>
      </c>
      <c r="AH2672">
        <v>0</v>
      </c>
      <c r="AI2672">
        <v>0</v>
      </c>
    </row>
    <row r="2673" spans="2:35" x14ac:dyDescent="0.25">
      <c r="B2673">
        <v>38700</v>
      </c>
      <c r="J2673" t="s">
        <v>22089</v>
      </c>
      <c r="L2673" t="s">
        <v>22154</v>
      </c>
      <c r="M2673" t="s">
        <v>22222</v>
      </c>
      <c r="N2673" t="s">
        <v>24476</v>
      </c>
      <c r="O2673" t="s">
        <v>28741</v>
      </c>
      <c r="P2673">
        <v>5</v>
      </c>
      <c r="Q2673">
        <v>1</v>
      </c>
      <c r="R2673">
        <v>3.35</v>
      </c>
      <c r="S2673">
        <v>3.36</v>
      </c>
      <c r="T2673">
        <v>365.23</v>
      </c>
      <c r="U2673">
        <v>66.069999999999993</v>
      </c>
      <c r="V2673">
        <v>2.1800000000000002</v>
      </c>
      <c r="X2673">
        <v>5.67</v>
      </c>
      <c r="Y2673">
        <v>1</v>
      </c>
      <c r="Z2673" t="s">
        <v>4250</v>
      </c>
      <c r="AA2673">
        <v>0</v>
      </c>
      <c r="AB2673">
        <v>1</v>
      </c>
      <c r="AC2673">
        <v>4.9409761904761904</v>
      </c>
      <c r="AE2673" t="s">
        <v>7949</v>
      </c>
      <c r="AH2673">
        <v>0</v>
      </c>
      <c r="AI2673">
        <v>0</v>
      </c>
    </row>
    <row r="2674" spans="2:35" x14ac:dyDescent="0.25">
      <c r="B2674">
        <v>81300</v>
      </c>
      <c r="J2674" t="s">
        <v>22089</v>
      </c>
      <c r="L2674" t="s">
        <v>22154</v>
      </c>
      <c r="M2674" t="s">
        <v>22222</v>
      </c>
      <c r="N2674" t="s">
        <v>24476</v>
      </c>
      <c r="O2674" t="s">
        <v>28741</v>
      </c>
      <c r="P2674">
        <v>5</v>
      </c>
      <c r="Q2674">
        <v>1</v>
      </c>
      <c r="R2674">
        <v>3.35</v>
      </c>
      <c r="S2674">
        <v>3.36</v>
      </c>
      <c r="T2674">
        <v>365.23</v>
      </c>
      <c r="U2674">
        <v>66.069999999999993</v>
      </c>
      <c r="V2674">
        <v>2.1800000000000002</v>
      </c>
      <c r="X2674">
        <v>5.67</v>
      </c>
      <c r="Y2674">
        <v>1</v>
      </c>
      <c r="Z2674" t="s">
        <v>4250</v>
      </c>
      <c r="AA2674">
        <v>0</v>
      </c>
      <c r="AB2674">
        <v>1</v>
      </c>
      <c r="AC2674">
        <v>4.9409761904761904</v>
      </c>
      <c r="AE2674" t="s">
        <v>7949</v>
      </c>
      <c r="AH2674">
        <v>0</v>
      </c>
      <c r="AI2674">
        <v>0</v>
      </c>
    </row>
    <row r="2675" spans="2:35" x14ac:dyDescent="0.25">
      <c r="B2675">
        <v>11100</v>
      </c>
      <c r="J2675" t="s">
        <v>22089</v>
      </c>
      <c r="L2675" t="s">
        <v>22154</v>
      </c>
      <c r="M2675" t="s">
        <v>22222</v>
      </c>
      <c r="N2675" t="s">
        <v>24477</v>
      </c>
      <c r="O2675" t="s">
        <v>28742</v>
      </c>
      <c r="P2675">
        <v>5</v>
      </c>
      <c r="Q2675">
        <v>1</v>
      </c>
      <c r="R2675">
        <v>4.34</v>
      </c>
      <c r="S2675">
        <v>4.34</v>
      </c>
      <c r="T2675">
        <v>381.27</v>
      </c>
      <c r="U2675">
        <v>66.069999999999993</v>
      </c>
      <c r="V2675">
        <v>2.81</v>
      </c>
      <c r="X2675">
        <v>5.7</v>
      </c>
      <c r="Y2675">
        <v>1</v>
      </c>
      <c r="Z2675" t="s">
        <v>4250</v>
      </c>
      <c r="AA2675">
        <v>0</v>
      </c>
      <c r="AB2675">
        <v>2</v>
      </c>
      <c r="AC2675">
        <v>4.0114047619047621</v>
      </c>
      <c r="AE2675" t="s">
        <v>7949</v>
      </c>
      <c r="AH2675">
        <v>0</v>
      </c>
      <c r="AI2675">
        <v>0</v>
      </c>
    </row>
    <row r="2676" spans="2:35" x14ac:dyDescent="0.25">
      <c r="B2676">
        <v>19300</v>
      </c>
      <c r="J2676" t="s">
        <v>22089</v>
      </c>
      <c r="L2676" t="s">
        <v>22154</v>
      </c>
      <c r="M2676" t="s">
        <v>22222</v>
      </c>
      <c r="N2676" t="s">
        <v>24477</v>
      </c>
      <c r="O2676" t="s">
        <v>28742</v>
      </c>
      <c r="P2676">
        <v>5</v>
      </c>
      <c r="Q2676">
        <v>1</v>
      </c>
      <c r="R2676">
        <v>4.34</v>
      </c>
      <c r="S2676">
        <v>4.34</v>
      </c>
      <c r="T2676">
        <v>381.27</v>
      </c>
      <c r="U2676">
        <v>66.069999999999993</v>
      </c>
      <c r="V2676">
        <v>2.81</v>
      </c>
      <c r="X2676">
        <v>5.7</v>
      </c>
      <c r="Y2676">
        <v>1</v>
      </c>
      <c r="Z2676" t="s">
        <v>4250</v>
      </c>
      <c r="AA2676">
        <v>0</v>
      </c>
      <c r="AB2676">
        <v>2</v>
      </c>
      <c r="AC2676">
        <v>4.0114047619047621</v>
      </c>
      <c r="AE2676" t="s">
        <v>7949</v>
      </c>
      <c r="AH2676">
        <v>0</v>
      </c>
      <c r="AI2676">
        <v>0</v>
      </c>
    </row>
    <row r="2677" spans="2:35" x14ac:dyDescent="0.25">
      <c r="B2677">
        <v>19000</v>
      </c>
      <c r="J2677" t="s">
        <v>22089</v>
      </c>
      <c r="L2677" t="s">
        <v>22154</v>
      </c>
      <c r="M2677" t="s">
        <v>22222</v>
      </c>
      <c r="N2677" t="s">
        <v>24478</v>
      </c>
      <c r="O2677" t="s">
        <v>28743</v>
      </c>
      <c r="P2677">
        <v>5</v>
      </c>
      <c r="Q2677">
        <v>1</v>
      </c>
      <c r="R2677">
        <v>3.77</v>
      </c>
      <c r="S2677">
        <v>3.78</v>
      </c>
      <c r="T2677">
        <v>421.21</v>
      </c>
      <c r="U2677">
        <v>66.069999999999993</v>
      </c>
      <c r="V2677">
        <v>3.11</v>
      </c>
      <c r="X2677">
        <v>5.58</v>
      </c>
      <c r="Y2677">
        <v>1</v>
      </c>
      <c r="Z2677" t="s">
        <v>4250</v>
      </c>
      <c r="AA2677">
        <v>0</v>
      </c>
      <c r="AB2677">
        <v>2</v>
      </c>
      <c r="AC2677">
        <v>4.1211190476190476</v>
      </c>
      <c r="AE2677" t="s">
        <v>7949</v>
      </c>
      <c r="AH2677">
        <v>0</v>
      </c>
      <c r="AI2677">
        <v>0</v>
      </c>
    </row>
    <row r="2678" spans="2:35" x14ac:dyDescent="0.25">
      <c r="B2678">
        <v>44200</v>
      </c>
      <c r="J2678" t="s">
        <v>22089</v>
      </c>
      <c r="L2678" t="s">
        <v>22154</v>
      </c>
      <c r="M2678" t="s">
        <v>22222</v>
      </c>
      <c r="N2678" t="s">
        <v>24478</v>
      </c>
      <c r="O2678" t="s">
        <v>28743</v>
      </c>
      <c r="P2678">
        <v>5</v>
      </c>
      <c r="Q2678">
        <v>1</v>
      </c>
      <c r="R2678">
        <v>3.77</v>
      </c>
      <c r="S2678">
        <v>3.78</v>
      </c>
      <c r="T2678">
        <v>421.21</v>
      </c>
      <c r="U2678">
        <v>66.069999999999993</v>
      </c>
      <c r="V2678">
        <v>3.11</v>
      </c>
      <c r="X2678">
        <v>5.58</v>
      </c>
      <c r="Y2678">
        <v>1</v>
      </c>
      <c r="Z2678" t="s">
        <v>4250</v>
      </c>
      <c r="AA2678">
        <v>0</v>
      </c>
      <c r="AB2678">
        <v>2</v>
      </c>
      <c r="AC2678">
        <v>4.1211190476190476</v>
      </c>
      <c r="AE2678" t="s">
        <v>7949</v>
      </c>
      <c r="AH2678">
        <v>0</v>
      </c>
      <c r="AI2678">
        <v>0</v>
      </c>
    </row>
    <row r="2679" spans="2:35" x14ac:dyDescent="0.25">
      <c r="B2679">
        <v>1720</v>
      </c>
      <c r="J2679" t="s">
        <v>22089</v>
      </c>
      <c r="L2679" t="s">
        <v>22154</v>
      </c>
      <c r="M2679" t="s">
        <v>22222</v>
      </c>
      <c r="N2679" t="s">
        <v>24479</v>
      </c>
      <c r="O2679" t="s">
        <v>28744</v>
      </c>
      <c r="P2679">
        <v>5</v>
      </c>
      <c r="Q2679">
        <v>1</v>
      </c>
      <c r="R2679">
        <v>4.58</v>
      </c>
      <c r="S2679">
        <v>4.58</v>
      </c>
      <c r="T2679">
        <v>415.29</v>
      </c>
      <c r="U2679">
        <v>66.069999999999993</v>
      </c>
      <c r="V2679">
        <v>3.01</v>
      </c>
      <c r="X2679">
        <v>5.69</v>
      </c>
      <c r="Y2679">
        <v>2</v>
      </c>
      <c r="Z2679" t="s">
        <v>4250</v>
      </c>
      <c r="AA2679">
        <v>0</v>
      </c>
      <c r="AB2679">
        <v>2</v>
      </c>
      <c r="AC2679">
        <v>3.6484047619047622</v>
      </c>
      <c r="AE2679" t="s">
        <v>7949</v>
      </c>
      <c r="AH2679">
        <v>0</v>
      </c>
      <c r="AI2679">
        <v>0</v>
      </c>
    </row>
    <row r="2680" spans="2:35" x14ac:dyDescent="0.25">
      <c r="B2680">
        <v>1010</v>
      </c>
      <c r="J2680" t="s">
        <v>22089</v>
      </c>
      <c r="L2680" t="s">
        <v>22154</v>
      </c>
      <c r="M2680" t="s">
        <v>22222</v>
      </c>
      <c r="N2680" t="s">
        <v>24479</v>
      </c>
      <c r="O2680" t="s">
        <v>28744</v>
      </c>
      <c r="P2680">
        <v>5</v>
      </c>
      <c r="Q2680">
        <v>1</v>
      </c>
      <c r="R2680">
        <v>4.58</v>
      </c>
      <c r="S2680">
        <v>4.58</v>
      </c>
      <c r="T2680">
        <v>415.29</v>
      </c>
      <c r="U2680">
        <v>66.069999999999993</v>
      </c>
      <c r="V2680">
        <v>3.01</v>
      </c>
      <c r="X2680">
        <v>5.69</v>
      </c>
      <c r="Y2680">
        <v>2</v>
      </c>
      <c r="Z2680" t="s">
        <v>4250</v>
      </c>
      <c r="AA2680">
        <v>0</v>
      </c>
      <c r="AB2680">
        <v>2</v>
      </c>
      <c r="AC2680">
        <v>3.6484047619047622</v>
      </c>
      <c r="AE2680" t="s">
        <v>7949</v>
      </c>
      <c r="AH2680">
        <v>0</v>
      </c>
      <c r="AI2680">
        <v>0</v>
      </c>
    </row>
    <row r="2681" spans="2:35" x14ac:dyDescent="0.25">
      <c r="B2681">
        <v>9540</v>
      </c>
      <c r="J2681" t="s">
        <v>22089</v>
      </c>
      <c r="L2681" t="s">
        <v>22154</v>
      </c>
      <c r="M2681" t="s">
        <v>22222</v>
      </c>
      <c r="N2681" t="s">
        <v>24480</v>
      </c>
      <c r="O2681" t="s">
        <v>28745</v>
      </c>
      <c r="P2681">
        <v>5</v>
      </c>
      <c r="Q2681">
        <v>1</v>
      </c>
      <c r="R2681">
        <v>3.86</v>
      </c>
      <c r="S2681">
        <v>3.87</v>
      </c>
      <c r="T2681">
        <v>379.25</v>
      </c>
      <c r="U2681">
        <v>66.069999999999993</v>
      </c>
      <c r="V2681">
        <v>2.57</v>
      </c>
      <c r="X2681">
        <v>5.68</v>
      </c>
      <c r="Y2681">
        <v>1</v>
      </c>
      <c r="Z2681" t="s">
        <v>4250</v>
      </c>
      <c r="AA2681">
        <v>0</v>
      </c>
      <c r="AB2681">
        <v>2</v>
      </c>
      <c r="AC2681">
        <v>4.3308333333333344</v>
      </c>
      <c r="AE2681" t="s">
        <v>7949</v>
      </c>
      <c r="AH2681">
        <v>0</v>
      </c>
      <c r="AI2681">
        <v>0</v>
      </c>
    </row>
    <row r="2682" spans="2:35" x14ac:dyDescent="0.25">
      <c r="B2682">
        <v>4570</v>
      </c>
      <c r="J2682" t="s">
        <v>22089</v>
      </c>
      <c r="L2682" t="s">
        <v>22154</v>
      </c>
      <c r="M2682" t="s">
        <v>22222</v>
      </c>
      <c r="N2682" t="s">
        <v>24480</v>
      </c>
      <c r="O2682" t="s">
        <v>28745</v>
      </c>
      <c r="P2682">
        <v>5</v>
      </c>
      <c r="Q2682">
        <v>1</v>
      </c>
      <c r="R2682">
        <v>3.86</v>
      </c>
      <c r="S2682">
        <v>3.87</v>
      </c>
      <c r="T2682">
        <v>379.25</v>
      </c>
      <c r="U2682">
        <v>66.069999999999993</v>
      </c>
      <c r="V2682">
        <v>2.57</v>
      </c>
      <c r="X2682">
        <v>5.68</v>
      </c>
      <c r="Y2682">
        <v>1</v>
      </c>
      <c r="Z2682" t="s">
        <v>4250</v>
      </c>
      <c r="AA2682">
        <v>0</v>
      </c>
      <c r="AB2682">
        <v>2</v>
      </c>
      <c r="AC2682">
        <v>4.3308333333333344</v>
      </c>
      <c r="AE2682" t="s">
        <v>7949</v>
      </c>
      <c r="AH2682">
        <v>0</v>
      </c>
      <c r="AI2682">
        <v>0</v>
      </c>
    </row>
    <row r="2683" spans="2:35" x14ac:dyDescent="0.25">
      <c r="B2683">
        <v>30200</v>
      </c>
      <c r="J2683" t="s">
        <v>22089</v>
      </c>
      <c r="L2683" t="s">
        <v>22154</v>
      </c>
      <c r="M2683" t="s">
        <v>22222</v>
      </c>
      <c r="N2683" t="s">
        <v>24481</v>
      </c>
      <c r="O2683" t="s">
        <v>28746</v>
      </c>
      <c r="P2683">
        <v>4</v>
      </c>
      <c r="Q2683">
        <v>1</v>
      </c>
      <c r="R2683">
        <v>3.25</v>
      </c>
      <c r="S2683">
        <v>3.29</v>
      </c>
      <c r="T2683">
        <v>309.16000000000003</v>
      </c>
      <c r="U2683">
        <v>56.84</v>
      </c>
      <c r="V2683">
        <v>2.16</v>
      </c>
      <c r="X2683">
        <v>6.38</v>
      </c>
      <c r="Y2683">
        <v>1</v>
      </c>
      <c r="Z2683" t="s">
        <v>4250</v>
      </c>
      <c r="AA2683">
        <v>0</v>
      </c>
      <c r="AB2683">
        <v>0</v>
      </c>
      <c r="AC2683">
        <v>5.0633333333333326</v>
      </c>
      <c r="AE2683" t="s">
        <v>7949</v>
      </c>
      <c r="AH2683">
        <v>0</v>
      </c>
      <c r="AI2683">
        <v>0</v>
      </c>
    </row>
    <row r="2684" spans="2:35" x14ac:dyDescent="0.25">
      <c r="B2684">
        <v>41300</v>
      </c>
      <c r="J2684" t="s">
        <v>22089</v>
      </c>
      <c r="L2684" t="s">
        <v>22154</v>
      </c>
      <c r="M2684" t="s">
        <v>22222</v>
      </c>
      <c r="N2684" t="s">
        <v>24482</v>
      </c>
      <c r="O2684" t="s">
        <v>28747</v>
      </c>
      <c r="P2684">
        <v>4</v>
      </c>
      <c r="Q2684">
        <v>1</v>
      </c>
      <c r="R2684">
        <v>2.95</v>
      </c>
      <c r="S2684">
        <v>2.96</v>
      </c>
      <c r="T2684">
        <v>327.14999999999998</v>
      </c>
      <c r="U2684">
        <v>56.84</v>
      </c>
      <c r="V2684">
        <v>2.2999999999999998</v>
      </c>
      <c r="X2684">
        <v>5.72</v>
      </c>
      <c r="Y2684">
        <v>1</v>
      </c>
      <c r="Z2684" t="s">
        <v>4250</v>
      </c>
      <c r="AA2684">
        <v>0</v>
      </c>
      <c r="AB2684">
        <v>0</v>
      </c>
      <c r="AC2684">
        <v>5.3583333333333334</v>
      </c>
      <c r="AE2684" t="s">
        <v>7949</v>
      </c>
      <c r="AH2684">
        <v>0</v>
      </c>
      <c r="AI2684">
        <v>0</v>
      </c>
    </row>
    <row r="2685" spans="2:35" x14ac:dyDescent="0.25">
      <c r="B2685">
        <v>2310</v>
      </c>
      <c r="J2685" t="s">
        <v>22089</v>
      </c>
      <c r="L2685" t="s">
        <v>22154</v>
      </c>
      <c r="M2685" t="s">
        <v>22222</v>
      </c>
      <c r="N2685" t="s">
        <v>24483</v>
      </c>
      <c r="O2685" t="s">
        <v>28748</v>
      </c>
      <c r="P2685">
        <v>7</v>
      </c>
      <c r="Q2685">
        <v>1</v>
      </c>
      <c r="R2685">
        <v>1.52</v>
      </c>
      <c r="S2685">
        <v>1.54</v>
      </c>
      <c r="T2685">
        <v>391.43</v>
      </c>
      <c r="U2685">
        <v>88.19</v>
      </c>
      <c r="V2685">
        <v>1.7</v>
      </c>
      <c r="X2685">
        <v>5.9</v>
      </c>
      <c r="Y2685">
        <v>2</v>
      </c>
      <c r="Z2685" t="s">
        <v>4250</v>
      </c>
      <c r="AA2685">
        <v>0</v>
      </c>
      <c r="AB2685">
        <v>2</v>
      </c>
      <c r="AC2685">
        <v>5.6088333333333331</v>
      </c>
      <c r="AE2685" t="s">
        <v>7949</v>
      </c>
      <c r="AH2685">
        <v>0</v>
      </c>
      <c r="AI2685">
        <v>0</v>
      </c>
    </row>
    <row r="2686" spans="2:35" x14ac:dyDescent="0.25">
      <c r="B2686">
        <v>519</v>
      </c>
      <c r="J2686" t="s">
        <v>22089</v>
      </c>
      <c r="L2686" t="s">
        <v>22154</v>
      </c>
      <c r="M2686" t="s">
        <v>22222</v>
      </c>
      <c r="N2686" t="s">
        <v>24484</v>
      </c>
      <c r="O2686" t="s">
        <v>28749</v>
      </c>
      <c r="P2686">
        <v>6</v>
      </c>
      <c r="Q2686">
        <v>1</v>
      </c>
      <c r="R2686">
        <v>1.7</v>
      </c>
      <c r="S2686">
        <v>1.71</v>
      </c>
      <c r="T2686">
        <v>347.37</v>
      </c>
      <c r="U2686">
        <v>78.959999999999994</v>
      </c>
      <c r="V2686">
        <v>1.68</v>
      </c>
      <c r="X2686">
        <v>5.92</v>
      </c>
      <c r="Y2686">
        <v>2</v>
      </c>
      <c r="Z2686" t="s">
        <v>4250</v>
      </c>
      <c r="AA2686">
        <v>0</v>
      </c>
      <c r="AB2686">
        <v>1</v>
      </c>
      <c r="AC2686">
        <v>5.833333333333333</v>
      </c>
      <c r="AE2686" t="s">
        <v>7949</v>
      </c>
      <c r="AH2686">
        <v>0</v>
      </c>
      <c r="AI2686">
        <v>0</v>
      </c>
    </row>
    <row r="2687" spans="2:35" x14ac:dyDescent="0.25">
      <c r="B2687">
        <v>37900</v>
      </c>
      <c r="J2687" t="s">
        <v>22089</v>
      </c>
      <c r="L2687" t="s">
        <v>22154</v>
      </c>
      <c r="M2687" t="s">
        <v>22222</v>
      </c>
      <c r="N2687" t="s">
        <v>24485</v>
      </c>
      <c r="O2687" t="s">
        <v>28750</v>
      </c>
      <c r="P2687">
        <v>6</v>
      </c>
      <c r="Q2687">
        <v>1</v>
      </c>
      <c r="R2687">
        <v>0.8</v>
      </c>
      <c r="S2687">
        <v>0.82</v>
      </c>
      <c r="T2687">
        <v>328.37</v>
      </c>
      <c r="U2687">
        <v>75.3</v>
      </c>
      <c r="V2687">
        <v>1.44</v>
      </c>
      <c r="X2687">
        <v>6.02</v>
      </c>
      <c r="Y2687">
        <v>1</v>
      </c>
      <c r="Z2687" t="s">
        <v>4250</v>
      </c>
      <c r="AA2687">
        <v>0</v>
      </c>
      <c r="AB2687">
        <v>1</v>
      </c>
      <c r="AC2687">
        <v>5.833333333333333</v>
      </c>
      <c r="AE2687" t="s">
        <v>7949</v>
      </c>
      <c r="AH2687">
        <v>0</v>
      </c>
      <c r="AI2687">
        <v>0</v>
      </c>
    </row>
    <row r="2688" spans="2:35" x14ac:dyDescent="0.25">
      <c r="B2688">
        <v>36900</v>
      </c>
      <c r="J2688" t="s">
        <v>22089</v>
      </c>
      <c r="L2688" t="s">
        <v>22154</v>
      </c>
      <c r="M2688" t="s">
        <v>22222</v>
      </c>
      <c r="N2688" t="s">
        <v>24486</v>
      </c>
      <c r="O2688" t="s">
        <v>28751</v>
      </c>
      <c r="P2688">
        <v>7</v>
      </c>
      <c r="Q2688">
        <v>2</v>
      </c>
      <c r="R2688">
        <v>1.38</v>
      </c>
      <c r="S2688">
        <v>1.4</v>
      </c>
      <c r="T2688">
        <v>338.37</v>
      </c>
      <c r="U2688">
        <v>90.99</v>
      </c>
      <c r="V2688">
        <v>1.77</v>
      </c>
      <c r="X2688">
        <v>5.94</v>
      </c>
      <c r="Y2688">
        <v>2</v>
      </c>
      <c r="Z2688" t="s">
        <v>4250</v>
      </c>
      <c r="AA2688">
        <v>0</v>
      </c>
      <c r="AB2688">
        <v>2</v>
      </c>
      <c r="AC2688">
        <v>5.4670000000000014</v>
      </c>
      <c r="AE2688" t="s">
        <v>7949</v>
      </c>
      <c r="AH2688">
        <v>0</v>
      </c>
      <c r="AI2688">
        <v>0</v>
      </c>
    </row>
    <row r="2689" spans="2:35" x14ac:dyDescent="0.25">
      <c r="B2689">
        <v>3750</v>
      </c>
      <c r="J2689" t="s">
        <v>22089</v>
      </c>
      <c r="L2689" t="s">
        <v>22154</v>
      </c>
      <c r="M2689" t="s">
        <v>22222</v>
      </c>
      <c r="N2689" t="s">
        <v>24487</v>
      </c>
      <c r="O2689" t="s">
        <v>28752</v>
      </c>
      <c r="P2689">
        <v>8</v>
      </c>
      <c r="Q2689">
        <v>2</v>
      </c>
      <c r="R2689">
        <v>1.1100000000000001</v>
      </c>
      <c r="S2689">
        <v>1.2</v>
      </c>
      <c r="T2689">
        <v>368.39</v>
      </c>
      <c r="U2689">
        <v>100.22</v>
      </c>
      <c r="V2689">
        <v>1.78</v>
      </c>
      <c r="X2689">
        <v>6.66</v>
      </c>
      <c r="Y2689">
        <v>2</v>
      </c>
      <c r="Z2689" t="s">
        <v>4250</v>
      </c>
      <c r="AA2689">
        <v>0</v>
      </c>
      <c r="AB2689">
        <v>3</v>
      </c>
      <c r="AC2689">
        <v>5.0994047619047622</v>
      </c>
      <c r="AE2689" t="s">
        <v>7949</v>
      </c>
      <c r="AH2689">
        <v>0</v>
      </c>
      <c r="AI2689">
        <v>0</v>
      </c>
    </row>
    <row r="2690" spans="2:35" x14ac:dyDescent="0.25">
      <c r="B2690">
        <v>82.2</v>
      </c>
      <c r="E2690">
        <v>38.200000000000003</v>
      </c>
      <c r="J2690" t="s">
        <v>22089</v>
      </c>
      <c r="L2690" t="s">
        <v>22154</v>
      </c>
      <c r="M2690" t="s">
        <v>22222</v>
      </c>
      <c r="N2690" t="s">
        <v>24488</v>
      </c>
      <c r="O2690" t="s">
        <v>28753</v>
      </c>
      <c r="P2690">
        <v>7</v>
      </c>
      <c r="Q2690">
        <v>2</v>
      </c>
      <c r="R2690">
        <v>2.88</v>
      </c>
      <c r="S2690">
        <v>2.89</v>
      </c>
      <c r="T2690">
        <v>428.88</v>
      </c>
      <c r="U2690">
        <v>108.06</v>
      </c>
      <c r="V2690">
        <v>2.72</v>
      </c>
      <c r="W2690">
        <v>10.62</v>
      </c>
      <c r="X2690">
        <v>5.88</v>
      </c>
      <c r="Y2690">
        <v>2</v>
      </c>
      <c r="Z2690" t="s">
        <v>4250</v>
      </c>
      <c r="AA2690">
        <v>0</v>
      </c>
      <c r="AB2690">
        <v>2</v>
      </c>
      <c r="AC2690">
        <v>3.9660000000000002</v>
      </c>
      <c r="AE2690" t="s">
        <v>7949</v>
      </c>
      <c r="AH2690">
        <v>0</v>
      </c>
      <c r="AI2690">
        <v>0</v>
      </c>
    </row>
    <row r="2691" spans="2:35" x14ac:dyDescent="0.25">
      <c r="B2691">
        <v>154</v>
      </c>
      <c r="E2691">
        <v>117</v>
      </c>
      <c r="J2691" t="s">
        <v>22089</v>
      </c>
      <c r="L2691" t="s">
        <v>22154</v>
      </c>
      <c r="M2691" t="s">
        <v>22222</v>
      </c>
      <c r="N2691" t="s">
        <v>24489</v>
      </c>
      <c r="O2691" t="s">
        <v>28754</v>
      </c>
      <c r="P2691">
        <v>7</v>
      </c>
      <c r="Q2691">
        <v>2</v>
      </c>
      <c r="R2691">
        <v>2.38</v>
      </c>
      <c r="S2691">
        <v>2.4</v>
      </c>
      <c r="T2691">
        <v>412.42</v>
      </c>
      <c r="U2691">
        <v>108.06</v>
      </c>
      <c r="V2691">
        <v>2.2000000000000002</v>
      </c>
      <c r="W2691">
        <v>10.56</v>
      </c>
      <c r="X2691">
        <v>5.88</v>
      </c>
      <c r="Y2691">
        <v>2</v>
      </c>
      <c r="Z2691" t="s">
        <v>4250</v>
      </c>
      <c r="AA2691">
        <v>0</v>
      </c>
      <c r="AB2691">
        <v>2</v>
      </c>
      <c r="AC2691">
        <v>4.3335714285714282</v>
      </c>
      <c r="AE2691" t="s">
        <v>7949</v>
      </c>
      <c r="AH2691">
        <v>0</v>
      </c>
      <c r="AI2691">
        <v>0</v>
      </c>
    </row>
    <row r="2692" spans="2:35" x14ac:dyDescent="0.25">
      <c r="B2692">
        <v>276</v>
      </c>
      <c r="E2692">
        <v>240</v>
      </c>
      <c r="J2692" t="s">
        <v>22089</v>
      </c>
      <c r="L2692" t="s">
        <v>22154</v>
      </c>
      <c r="M2692" t="s">
        <v>22222</v>
      </c>
      <c r="N2692" t="s">
        <v>24490</v>
      </c>
      <c r="O2692" t="s">
        <v>28755</v>
      </c>
      <c r="P2692">
        <v>6</v>
      </c>
      <c r="Q2692">
        <v>2</v>
      </c>
      <c r="R2692">
        <v>2.48</v>
      </c>
      <c r="S2692">
        <v>2.5499999999999998</v>
      </c>
      <c r="T2692">
        <v>402.81</v>
      </c>
      <c r="U2692">
        <v>98.83</v>
      </c>
      <c r="V2692">
        <v>2.84</v>
      </c>
      <c r="W2692">
        <v>9.31</v>
      </c>
      <c r="X2692">
        <v>6.53</v>
      </c>
      <c r="Y2692">
        <v>2</v>
      </c>
      <c r="Z2692" t="s">
        <v>4250</v>
      </c>
      <c r="AA2692">
        <v>0</v>
      </c>
      <c r="AB2692">
        <v>2</v>
      </c>
      <c r="AC2692">
        <v>4.6598809523809521</v>
      </c>
      <c r="AE2692" t="s">
        <v>7949</v>
      </c>
      <c r="AH2692">
        <v>0</v>
      </c>
      <c r="AI2692">
        <v>0</v>
      </c>
    </row>
    <row r="2693" spans="2:35" x14ac:dyDescent="0.25">
      <c r="B2693">
        <v>97.5</v>
      </c>
      <c r="E2693">
        <v>51.5</v>
      </c>
      <c r="J2693" t="s">
        <v>22089</v>
      </c>
      <c r="L2693" t="s">
        <v>22154</v>
      </c>
      <c r="M2693" t="s">
        <v>22222</v>
      </c>
      <c r="N2693" t="s">
        <v>24491</v>
      </c>
      <c r="O2693" t="s">
        <v>28756</v>
      </c>
      <c r="P2693">
        <v>7</v>
      </c>
      <c r="Q2693">
        <v>2</v>
      </c>
      <c r="R2693">
        <v>2.59</v>
      </c>
      <c r="S2693">
        <v>2.61</v>
      </c>
      <c r="T2693">
        <v>446.87</v>
      </c>
      <c r="U2693">
        <v>108.06</v>
      </c>
      <c r="V2693">
        <v>2.85</v>
      </c>
      <c r="W2693">
        <v>9.27</v>
      </c>
      <c r="X2693">
        <v>5.87</v>
      </c>
      <c r="Y2693">
        <v>2</v>
      </c>
      <c r="Z2693" t="s">
        <v>4250</v>
      </c>
      <c r="AA2693">
        <v>0</v>
      </c>
      <c r="AB2693">
        <v>2</v>
      </c>
      <c r="AC2693">
        <v>3.9824999999999999</v>
      </c>
      <c r="AE2693" t="s">
        <v>7949</v>
      </c>
      <c r="AH2693">
        <v>0</v>
      </c>
      <c r="AI2693">
        <v>0</v>
      </c>
    </row>
    <row r="2694" spans="2:35" x14ac:dyDescent="0.25">
      <c r="B2694">
        <v>1060</v>
      </c>
      <c r="E2694">
        <v>1030</v>
      </c>
      <c r="J2694" t="s">
        <v>22089</v>
      </c>
      <c r="L2694" t="s">
        <v>22154</v>
      </c>
      <c r="M2694" t="s">
        <v>22222</v>
      </c>
      <c r="N2694" t="s">
        <v>24492</v>
      </c>
      <c r="O2694" t="s">
        <v>28757</v>
      </c>
      <c r="P2694">
        <v>6</v>
      </c>
      <c r="Q2694">
        <v>2</v>
      </c>
      <c r="R2694">
        <v>2.27</v>
      </c>
      <c r="S2694">
        <v>2.33</v>
      </c>
      <c r="T2694">
        <v>368.37</v>
      </c>
      <c r="U2694">
        <v>98.83</v>
      </c>
      <c r="V2694">
        <v>2.19</v>
      </c>
      <c r="W2694">
        <v>10.6</v>
      </c>
      <c r="X2694">
        <v>6.54</v>
      </c>
      <c r="Y2694">
        <v>2</v>
      </c>
      <c r="Z2694" t="s">
        <v>4250</v>
      </c>
      <c r="AA2694">
        <v>0</v>
      </c>
      <c r="AB2694">
        <v>2</v>
      </c>
      <c r="AC2694">
        <v>5.0108809523809521</v>
      </c>
      <c r="AE2694" t="s">
        <v>7949</v>
      </c>
      <c r="AH2694">
        <v>0</v>
      </c>
      <c r="AI2694">
        <v>0</v>
      </c>
    </row>
    <row r="2695" spans="2:35" x14ac:dyDescent="0.25">
      <c r="B2695">
        <v>418</v>
      </c>
      <c r="E2695">
        <v>378</v>
      </c>
      <c r="J2695" t="s">
        <v>22089</v>
      </c>
      <c r="L2695" t="s">
        <v>22154</v>
      </c>
      <c r="M2695" t="s">
        <v>22222</v>
      </c>
      <c r="N2695" t="s">
        <v>24493</v>
      </c>
      <c r="O2695" t="s">
        <v>28758</v>
      </c>
      <c r="P2695">
        <v>6</v>
      </c>
      <c r="Q2695">
        <v>2</v>
      </c>
      <c r="R2695">
        <v>2.77</v>
      </c>
      <c r="S2695">
        <v>2.83</v>
      </c>
      <c r="T2695">
        <v>384.82</v>
      </c>
      <c r="U2695">
        <v>98.83</v>
      </c>
      <c r="V2695">
        <v>2.7</v>
      </c>
      <c r="W2695">
        <v>10.66</v>
      </c>
      <c r="X2695">
        <v>6.54</v>
      </c>
      <c r="Y2695">
        <v>2</v>
      </c>
      <c r="Z2695" t="s">
        <v>4250</v>
      </c>
      <c r="AA2695">
        <v>0</v>
      </c>
      <c r="AB2695">
        <v>2</v>
      </c>
      <c r="AC2695">
        <v>4.6433809523809524</v>
      </c>
      <c r="AE2695" t="s">
        <v>7949</v>
      </c>
      <c r="AH2695">
        <v>0</v>
      </c>
      <c r="AI2695">
        <v>0</v>
      </c>
    </row>
    <row r="2696" spans="2:35" x14ac:dyDescent="0.25">
      <c r="B2696">
        <v>1520</v>
      </c>
      <c r="J2696" t="s">
        <v>22089</v>
      </c>
      <c r="L2696" t="s">
        <v>22154</v>
      </c>
      <c r="M2696" t="s">
        <v>22222</v>
      </c>
      <c r="N2696" t="s">
        <v>24494</v>
      </c>
      <c r="O2696" t="s">
        <v>28759</v>
      </c>
      <c r="P2696">
        <v>6</v>
      </c>
      <c r="Q2696">
        <v>1</v>
      </c>
      <c r="R2696">
        <v>2.39</v>
      </c>
      <c r="S2696">
        <v>2.39</v>
      </c>
      <c r="T2696">
        <v>370.38</v>
      </c>
      <c r="U2696">
        <v>75.3</v>
      </c>
      <c r="V2696">
        <v>2.4500000000000002</v>
      </c>
      <c r="X2696">
        <v>1.95</v>
      </c>
      <c r="Y2696">
        <v>2</v>
      </c>
      <c r="Z2696" t="s">
        <v>4250</v>
      </c>
      <c r="AA2696">
        <v>0</v>
      </c>
      <c r="AB2696">
        <v>2</v>
      </c>
      <c r="AC2696">
        <v>5.5641904761904746</v>
      </c>
      <c r="AE2696" t="s">
        <v>7949</v>
      </c>
      <c r="AH2696">
        <v>0</v>
      </c>
      <c r="AI2696">
        <v>0</v>
      </c>
    </row>
    <row r="2697" spans="2:35" x14ac:dyDescent="0.25">
      <c r="B2697">
        <v>1240</v>
      </c>
      <c r="J2697" t="s">
        <v>22089</v>
      </c>
      <c r="L2697" t="s">
        <v>22154</v>
      </c>
      <c r="M2697" t="s">
        <v>22222</v>
      </c>
      <c r="N2697" t="s">
        <v>24495</v>
      </c>
      <c r="O2697" t="s">
        <v>28760</v>
      </c>
      <c r="P2697">
        <v>6</v>
      </c>
      <c r="Q2697">
        <v>1</v>
      </c>
      <c r="R2697">
        <v>1.95</v>
      </c>
      <c r="S2697">
        <v>1.96</v>
      </c>
      <c r="T2697">
        <v>375.79</v>
      </c>
      <c r="U2697">
        <v>78.959999999999994</v>
      </c>
      <c r="V2697">
        <v>2.4900000000000002</v>
      </c>
      <c r="X2697">
        <v>5.78</v>
      </c>
      <c r="Y2697">
        <v>2</v>
      </c>
      <c r="Z2697" t="s">
        <v>4250</v>
      </c>
      <c r="AA2697">
        <v>0</v>
      </c>
      <c r="AB2697">
        <v>1</v>
      </c>
      <c r="AC2697">
        <v>5.7205476190476183</v>
      </c>
      <c r="AE2697" t="s">
        <v>7949</v>
      </c>
      <c r="AH2697">
        <v>0</v>
      </c>
      <c r="AI2697">
        <v>0</v>
      </c>
    </row>
    <row r="2698" spans="2:35" x14ac:dyDescent="0.25">
      <c r="B2698">
        <v>26000</v>
      </c>
      <c r="J2698" t="s">
        <v>22089</v>
      </c>
      <c r="L2698" t="s">
        <v>22154</v>
      </c>
      <c r="M2698" t="s">
        <v>22222</v>
      </c>
      <c r="N2698" t="s">
        <v>24496</v>
      </c>
      <c r="O2698" t="s">
        <v>28761</v>
      </c>
      <c r="P2698">
        <v>6</v>
      </c>
      <c r="Q2698">
        <v>1</v>
      </c>
      <c r="R2698">
        <v>1.2</v>
      </c>
      <c r="S2698">
        <v>1.23</v>
      </c>
      <c r="T2698">
        <v>318.37</v>
      </c>
      <c r="U2698">
        <v>75.3</v>
      </c>
      <c r="V2698">
        <v>1.21</v>
      </c>
      <c r="X2698">
        <v>6.16</v>
      </c>
      <c r="Y2698">
        <v>1</v>
      </c>
      <c r="Z2698" t="s">
        <v>4250</v>
      </c>
      <c r="AA2698">
        <v>0</v>
      </c>
      <c r="AB2698">
        <v>4</v>
      </c>
      <c r="AC2698">
        <v>5.833333333333333</v>
      </c>
      <c r="AE2698" t="s">
        <v>7949</v>
      </c>
      <c r="AH2698">
        <v>0</v>
      </c>
      <c r="AI2698">
        <v>0</v>
      </c>
    </row>
    <row r="2699" spans="2:35" x14ac:dyDescent="0.25">
      <c r="B2699">
        <v>2900</v>
      </c>
      <c r="J2699" t="s">
        <v>22089</v>
      </c>
      <c r="L2699" t="s">
        <v>22154</v>
      </c>
      <c r="M2699" t="s">
        <v>22222</v>
      </c>
      <c r="N2699" t="s">
        <v>24497</v>
      </c>
      <c r="O2699" t="s">
        <v>28762</v>
      </c>
      <c r="P2699">
        <v>7</v>
      </c>
      <c r="Q2699">
        <v>1</v>
      </c>
      <c r="R2699">
        <v>0.47</v>
      </c>
      <c r="S2699">
        <v>0.49</v>
      </c>
      <c r="T2699">
        <v>324.33999999999997</v>
      </c>
      <c r="U2699">
        <v>91.85</v>
      </c>
      <c r="V2699">
        <v>1.0900000000000001</v>
      </c>
      <c r="X2699">
        <v>5.91</v>
      </c>
      <c r="Y2699">
        <v>2</v>
      </c>
      <c r="Z2699" t="s">
        <v>4250</v>
      </c>
      <c r="AA2699">
        <v>0</v>
      </c>
      <c r="AB2699">
        <v>1</v>
      </c>
      <c r="AC2699">
        <v>5.7716666666666674</v>
      </c>
      <c r="AE2699" t="s">
        <v>7949</v>
      </c>
      <c r="AH2699">
        <v>0</v>
      </c>
      <c r="AI2699">
        <v>0</v>
      </c>
    </row>
    <row r="2700" spans="2:35" x14ac:dyDescent="0.25">
      <c r="B2700">
        <v>17300</v>
      </c>
      <c r="J2700" t="s">
        <v>22089</v>
      </c>
      <c r="L2700" t="s">
        <v>22154</v>
      </c>
      <c r="M2700" t="s">
        <v>22222</v>
      </c>
      <c r="N2700" t="s">
        <v>24498</v>
      </c>
      <c r="O2700" t="s">
        <v>28763</v>
      </c>
      <c r="P2700">
        <v>5</v>
      </c>
      <c r="Q2700">
        <v>1</v>
      </c>
      <c r="R2700">
        <v>3.83</v>
      </c>
      <c r="S2700">
        <v>3.85</v>
      </c>
      <c r="T2700">
        <v>364.45</v>
      </c>
      <c r="U2700">
        <v>66.069999999999993</v>
      </c>
      <c r="V2700">
        <v>2.73</v>
      </c>
      <c r="X2700">
        <v>6.15</v>
      </c>
      <c r="Y2700">
        <v>2</v>
      </c>
      <c r="Z2700" t="s">
        <v>4250</v>
      </c>
      <c r="AA2700">
        <v>0</v>
      </c>
      <c r="AB2700">
        <v>3</v>
      </c>
      <c r="AC2700">
        <v>4.4615476190476198</v>
      </c>
      <c r="AE2700" t="s">
        <v>7949</v>
      </c>
      <c r="AH2700">
        <v>0</v>
      </c>
      <c r="AI2700">
        <v>0</v>
      </c>
    </row>
    <row r="2701" spans="2:35" x14ac:dyDescent="0.25">
      <c r="B2701">
        <v>46900</v>
      </c>
      <c r="J2701" t="s">
        <v>22089</v>
      </c>
      <c r="L2701" t="s">
        <v>22154</v>
      </c>
      <c r="M2701" t="s">
        <v>22222</v>
      </c>
      <c r="N2701" t="s">
        <v>24499</v>
      </c>
      <c r="O2701" t="s">
        <v>28764</v>
      </c>
      <c r="P2701">
        <v>3</v>
      </c>
      <c r="Q2701">
        <v>1</v>
      </c>
      <c r="R2701">
        <v>4.45</v>
      </c>
      <c r="S2701">
        <v>4.45</v>
      </c>
      <c r="T2701">
        <v>373.23</v>
      </c>
      <c r="U2701">
        <v>47.61</v>
      </c>
      <c r="V2701">
        <v>3.72</v>
      </c>
      <c r="X2701">
        <v>4.8499999999999996</v>
      </c>
      <c r="Y2701">
        <v>2</v>
      </c>
      <c r="Z2701" t="s">
        <v>4250</v>
      </c>
      <c r="AA2701">
        <v>0</v>
      </c>
      <c r="AB2701">
        <v>0</v>
      </c>
      <c r="AC2701">
        <v>4.0138333333333334</v>
      </c>
      <c r="AE2701" t="s">
        <v>7949</v>
      </c>
      <c r="AH2701">
        <v>0</v>
      </c>
      <c r="AI2701">
        <v>0</v>
      </c>
    </row>
    <row r="2702" spans="2:35" x14ac:dyDescent="0.25">
      <c r="B2702">
        <v>24800</v>
      </c>
      <c r="J2702" t="s">
        <v>22089</v>
      </c>
      <c r="L2702" t="s">
        <v>22154</v>
      </c>
      <c r="M2702" t="s">
        <v>22222</v>
      </c>
      <c r="N2702" t="s">
        <v>24500</v>
      </c>
      <c r="O2702" t="s">
        <v>28765</v>
      </c>
      <c r="P2702">
        <v>5</v>
      </c>
      <c r="Q2702">
        <v>1</v>
      </c>
      <c r="R2702">
        <v>3.55</v>
      </c>
      <c r="S2702">
        <v>3.56</v>
      </c>
      <c r="T2702">
        <v>341.23</v>
      </c>
      <c r="U2702">
        <v>56.84</v>
      </c>
      <c r="V2702">
        <v>2.11</v>
      </c>
      <c r="X2702">
        <v>5.45</v>
      </c>
      <c r="Y2702">
        <v>1</v>
      </c>
      <c r="Z2702" t="s">
        <v>4250</v>
      </c>
      <c r="AA2702">
        <v>0</v>
      </c>
      <c r="AB2702">
        <v>0</v>
      </c>
      <c r="AC2702">
        <v>4.7783333333333342</v>
      </c>
      <c r="AE2702" t="s">
        <v>7949</v>
      </c>
      <c r="AH2702">
        <v>0</v>
      </c>
      <c r="AI2702">
        <v>0</v>
      </c>
    </row>
    <row r="2703" spans="2:35" x14ac:dyDescent="0.25">
      <c r="B2703">
        <v>16100</v>
      </c>
      <c r="J2703" t="s">
        <v>22089</v>
      </c>
      <c r="L2703" t="s">
        <v>22154</v>
      </c>
      <c r="M2703" t="s">
        <v>22222</v>
      </c>
      <c r="N2703" t="s">
        <v>24501</v>
      </c>
      <c r="O2703" t="s">
        <v>28766</v>
      </c>
      <c r="P2703">
        <v>5</v>
      </c>
      <c r="Q2703">
        <v>1</v>
      </c>
      <c r="R2703">
        <v>4.47</v>
      </c>
      <c r="S2703">
        <v>4.47</v>
      </c>
      <c r="T2703">
        <v>369.28</v>
      </c>
      <c r="U2703">
        <v>56.84</v>
      </c>
      <c r="V2703">
        <v>2.89</v>
      </c>
      <c r="X2703">
        <v>5.48</v>
      </c>
      <c r="Y2703">
        <v>1</v>
      </c>
      <c r="Z2703" t="s">
        <v>4250</v>
      </c>
      <c r="AA2703">
        <v>0</v>
      </c>
      <c r="AB2703">
        <v>0</v>
      </c>
      <c r="AC2703">
        <v>4.0320476190476189</v>
      </c>
      <c r="AE2703" t="s">
        <v>7949</v>
      </c>
      <c r="AH2703">
        <v>0</v>
      </c>
      <c r="AI2703">
        <v>0</v>
      </c>
    </row>
    <row r="2704" spans="2:35" x14ac:dyDescent="0.25">
      <c r="B2704">
        <v>1960</v>
      </c>
      <c r="J2704" t="s">
        <v>22089</v>
      </c>
      <c r="L2704" t="s">
        <v>22154</v>
      </c>
      <c r="M2704" t="s">
        <v>22222</v>
      </c>
      <c r="N2704" t="s">
        <v>24502</v>
      </c>
      <c r="O2704" t="s">
        <v>28767</v>
      </c>
      <c r="P2704">
        <v>7</v>
      </c>
      <c r="Q2704">
        <v>2</v>
      </c>
      <c r="R2704">
        <v>1.88</v>
      </c>
      <c r="S2704">
        <v>1.9</v>
      </c>
      <c r="T2704">
        <v>372.81</v>
      </c>
      <c r="U2704">
        <v>90.99</v>
      </c>
      <c r="V2704">
        <v>2.4300000000000002</v>
      </c>
      <c r="X2704">
        <v>5.9</v>
      </c>
      <c r="Y2704">
        <v>2</v>
      </c>
      <c r="Z2704" t="s">
        <v>4250</v>
      </c>
      <c r="AA2704">
        <v>0</v>
      </c>
      <c r="AB2704">
        <v>2</v>
      </c>
      <c r="AC2704">
        <v>5.3755000000000006</v>
      </c>
      <c r="AE2704" t="s">
        <v>7949</v>
      </c>
      <c r="AH2704">
        <v>0</v>
      </c>
      <c r="AI2704">
        <v>0</v>
      </c>
    </row>
    <row r="2705" spans="2:35" x14ac:dyDescent="0.25">
      <c r="B2705">
        <v>602</v>
      </c>
      <c r="J2705" t="s">
        <v>22089</v>
      </c>
      <c r="L2705" t="s">
        <v>22154</v>
      </c>
      <c r="M2705" t="s">
        <v>22222</v>
      </c>
      <c r="N2705" t="s">
        <v>24503</v>
      </c>
      <c r="O2705" t="s">
        <v>28768</v>
      </c>
      <c r="P2705">
        <v>7</v>
      </c>
      <c r="Q2705">
        <v>2</v>
      </c>
      <c r="R2705">
        <v>2.79</v>
      </c>
      <c r="S2705">
        <v>2.82</v>
      </c>
      <c r="T2705">
        <v>412.88</v>
      </c>
      <c r="U2705">
        <v>90.99</v>
      </c>
      <c r="V2705">
        <v>3.35</v>
      </c>
      <c r="X2705">
        <v>6.16</v>
      </c>
      <c r="Y2705">
        <v>2</v>
      </c>
      <c r="Z2705" t="s">
        <v>4250</v>
      </c>
      <c r="AA2705">
        <v>0</v>
      </c>
      <c r="AB2705">
        <v>2</v>
      </c>
      <c r="AC2705">
        <v>4.6942857142857148</v>
      </c>
      <c r="AE2705" t="s">
        <v>7949</v>
      </c>
      <c r="AH2705">
        <v>0</v>
      </c>
      <c r="AI2705">
        <v>0</v>
      </c>
    </row>
    <row r="2706" spans="2:35" x14ac:dyDescent="0.25">
      <c r="B2706">
        <v>1040</v>
      </c>
      <c r="J2706" t="s">
        <v>22089</v>
      </c>
      <c r="L2706" t="s">
        <v>22154</v>
      </c>
      <c r="M2706" t="s">
        <v>22222</v>
      </c>
      <c r="N2706" t="s">
        <v>24504</v>
      </c>
      <c r="O2706" t="s">
        <v>28769</v>
      </c>
      <c r="P2706">
        <v>8</v>
      </c>
      <c r="Q2706">
        <v>2</v>
      </c>
      <c r="R2706">
        <v>2.02</v>
      </c>
      <c r="S2706">
        <v>2.12</v>
      </c>
      <c r="T2706">
        <v>408.46</v>
      </c>
      <c r="U2706">
        <v>100.22</v>
      </c>
      <c r="V2706">
        <v>2.71</v>
      </c>
      <c r="X2706">
        <v>6.66</v>
      </c>
      <c r="Y2706">
        <v>2</v>
      </c>
      <c r="Z2706" t="s">
        <v>4250</v>
      </c>
      <c r="AA2706">
        <v>0</v>
      </c>
      <c r="AB2706">
        <v>3</v>
      </c>
      <c r="AC2706">
        <v>4.8031904761904771</v>
      </c>
      <c r="AE2706" t="s">
        <v>7949</v>
      </c>
      <c r="AH2706">
        <v>0</v>
      </c>
      <c r="AI2706">
        <v>0</v>
      </c>
    </row>
    <row r="2707" spans="2:35" x14ac:dyDescent="0.25">
      <c r="B2707">
        <v>8940</v>
      </c>
      <c r="J2707" t="s">
        <v>22089</v>
      </c>
      <c r="L2707" t="s">
        <v>22154</v>
      </c>
      <c r="M2707" t="s">
        <v>22222</v>
      </c>
      <c r="N2707" t="s">
        <v>24505</v>
      </c>
      <c r="O2707" t="s">
        <v>28770</v>
      </c>
      <c r="P2707">
        <v>5</v>
      </c>
      <c r="Q2707">
        <v>1</v>
      </c>
      <c r="R2707">
        <v>3.66</v>
      </c>
      <c r="S2707">
        <v>3.71</v>
      </c>
      <c r="T2707">
        <v>342.44</v>
      </c>
      <c r="U2707">
        <v>66.069999999999993</v>
      </c>
      <c r="V2707">
        <v>2.76</v>
      </c>
      <c r="X2707">
        <v>6.44</v>
      </c>
      <c r="Y2707">
        <v>1</v>
      </c>
      <c r="Z2707" t="s">
        <v>4250</v>
      </c>
      <c r="AA2707">
        <v>0</v>
      </c>
      <c r="AB2707">
        <v>2</v>
      </c>
      <c r="AC2707">
        <v>4.6483333333333334</v>
      </c>
      <c r="AE2707" t="s">
        <v>7949</v>
      </c>
      <c r="AH2707">
        <v>0</v>
      </c>
      <c r="AI2707">
        <v>0</v>
      </c>
    </row>
    <row r="2708" spans="2:35" x14ac:dyDescent="0.25">
      <c r="B2708">
        <v>2330</v>
      </c>
      <c r="J2708" t="s">
        <v>22089</v>
      </c>
      <c r="L2708" t="s">
        <v>22154</v>
      </c>
      <c r="M2708" t="s">
        <v>22222</v>
      </c>
      <c r="N2708" t="s">
        <v>24506</v>
      </c>
      <c r="O2708" t="s">
        <v>28771</v>
      </c>
      <c r="P2708">
        <v>5</v>
      </c>
      <c r="Q2708">
        <v>1</v>
      </c>
      <c r="R2708">
        <v>4.68</v>
      </c>
      <c r="S2708">
        <v>4.7300000000000004</v>
      </c>
      <c r="T2708">
        <v>370.49</v>
      </c>
      <c r="U2708">
        <v>66.069999999999993</v>
      </c>
      <c r="V2708">
        <v>3.54</v>
      </c>
      <c r="X2708">
        <v>6.44</v>
      </c>
      <c r="Y2708">
        <v>1</v>
      </c>
      <c r="Z2708" t="s">
        <v>4250</v>
      </c>
      <c r="AA2708">
        <v>0</v>
      </c>
      <c r="AB2708">
        <v>4</v>
      </c>
      <c r="AC2708">
        <v>3.8934047619047618</v>
      </c>
      <c r="AE2708" t="s">
        <v>7949</v>
      </c>
      <c r="AH2708">
        <v>0</v>
      </c>
      <c r="AI2708">
        <v>0</v>
      </c>
    </row>
    <row r="2709" spans="2:35" x14ac:dyDescent="0.25">
      <c r="B2709">
        <v>1130</v>
      </c>
      <c r="J2709" t="s">
        <v>22089</v>
      </c>
      <c r="L2709" t="s">
        <v>22154</v>
      </c>
      <c r="M2709" t="s">
        <v>22222</v>
      </c>
      <c r="N2709" t="s">
        <v>24507</v>
      </c>
      <c r="O2709" t="s">
        <v>28772</v>
      </c>
      <c r="P2709">
        <v>6</v>
      </c>
      <c r="Q2709">
        <v>1</v>
      </c>
      <c r="R2709">
        <v>3.22</v>
      </c>
      <c r="S2709">
        <v>3.25</v>
      </c>
      <c r="T2709">
        <v>427.5</v>
      </c>
      <c r="U2709">
        <v>78.959999999999994</v>
      </c>
      <c r="V2709">
        <v>3.38</v>
      </c>
      <c r="X2709">
        <v>6.17</v>
      </c>
      <c r="Y2709">
        <v>2</v>
      </c>
      <c r="Z2709" t="s">
        <v>4250</v>
      </c>
      <c r="AA2709">
        <v>0</v>
      </c>
      <c r="AB2709">
        <v>1</v>
      </c>
      <c r="AC2709">
        <v>4.616190476190476</v>
      </c>
      <c r="AE2709" t="s">
        <v>7949</v>
      </c>
      <c r="AH2709">
        <v>0</v>
      </c>
      <c r="AI2709">
        <v>0</v>
      </c>
    </row>
    <row r="2710" spans="2:35" x14ac:dyDescent="0.25">
      <c r="B2710">
        <v>48600</v>
      </c>
      <c r="J2710" t="s">
        <v>22089</v>
      </c>
      <c r="L2710" t="s">
        <v>22154</v>
      </c>
      <c r="M2710" t="s">
        <v>22222</v>
      </c>
      <c r="N2710" t="s">
        <v>24508</v>
      </c>
      <c r="O2710" t="s">
        <v>28773</v>
      </c>
      <c r="P2710">
        <v>7</v>
      </c>
      <c r="Q2710">
        <v>1</v>
      </c>
      <c r="R2710">
        <v>1.39</v>
      </c>
      <c r="S2710">
        <v>1.4</v>
      </c>
      <c r="T2710">
        <v>352.39</v>
      </c>
      <c r="U2710">
        <v>91.85</v>
      </c>
      <c r="V2710">
        <v>1.87</v>
      </c>
      <c r="X2710">
        <v>5.94</v>
      </c>
      <c r="Y2710">
        <v>2</v>
      </c>
      <c r="Z2710" t="s">
        <v>4250</v>
      </c>
      <c r="AA2710">
        <v>0</v>
      </c>
      <c r="AB2710">
        <v>1</v>
      </c>
      <c r="AC2710">
        <v>5.7716666666666674</v>
      </c>
      <c r="AE2710" t="s">
        <v>7949</v>
      </c>
      <c r="AH2710">
        <v>0</v>
      </c>
      <c r="AI2710">
        <v>0</v>
      </c>
    </row>
    <row r="2711" spans="2:35" x14ac:dyDescent="0.25">
      <c r="B2711">
        <v>172</v>
      </c>
      <c r="E2711">
        <v>137</v>
      </c>
      <c r="J2711" t="s">
        <v>22089</v>
      </c>
      <c r="L2711" t="s">
        <v>22154</v>
      </c>
      <c r="M2711" t="s">
        <v>22222</v>
      </c>
      <c r="N2711" t="s">
        <v>24508</v>
      </c>
      <c r="O2711" t="s">
        <v>28773</v>
      </c>
      <c r="P2711">
        <v>7</v>
      </c>
      <c r="Q2711">
        <v>1</v>
      </c>
      <c r="R2711">
        <v>1.39</v>
      </c>
      <c r="S2711">
        <v>1.4</v>
      </c>
      <c r="T2711">
        <v>352.39</v>
      </c>
      <c r="U2711">
        <v>91.85</v>
      </c>
      <c r="V2711">
        <v>1.87</v>
      </c>
      <c r="X2711">
        <v>5.94</v>
      </c>
      <c r="Y2711">
        <v>2</v>
      </c>
      <c r="Z2711" t="s">
        <v>4250</v>
      </c>
      <c r="AA2711">
        <v>0</v>
      </c>
      <c r="AB2711">
        <v>1</v>
      </c>
      <c r="AC2711">
        <v>5.7716666666666674</v>
      </c>
      <c r="AE2711" t="s">
        <v>7949</v>
      </c>
      <c r="AH2711">
        <v>0</v>
      </c>
      <c r="AI2711">
        <v>0</v>
      </c>
    </row>
    <row r="2712" spans="2:35" x14ac:dyDescent="0.25">
      <c r="B2712">
        <v>161</v>
      </c>
      <c r="J2712" t="s">
        <v>22089</v>
      </c>
      <c r="L2712" t="s">
        <v>22154</v>
      </c>
      <c r="M2712" t="s">
        <v>22222</v>
      </c>
      <c r="N2712" t="s">
        <v>24509</v>
      </c>
      <c r="O2712" t="s">
        <v>28774</v>
      </c>
      <c r="P2712">
        <v>5</v>
      </c>
      <c r="Q2712">
        <v>1</v>
      </c>
      <c r="R2712">
        <v>2.72</v>
      </c>
      <c r="S2712">
        <v>2.78</v>
      </c>
      <c r="T2712">
        <v>345.4</v>
      </c>
      <c r="U2712">
        <v>69.73</v>
      </c>
      <c r="V2712">
        <v>2.83</v>
      </c>
      <c r="X2712">
        <v>6.6</v>
      </c>
      <c r="Y2712">
        <v>2</v>
      </c>
      <c r="Z2712" t="s">
        <v>4250</v>
      </c>
      <c r="AA2712">
        <v>0</v>
      </c>
      <c r="AB2712">
        <v>1</v>
      </c>
      <c r="AC2712">
        <v>5.4733333333333327</v>
      </c>
      <c r="AE2712" t="s">
        <v>7949</v>
      </c>
      <c r="AH2712">
        <v>0</v>
      </c>
      <c r="AI2712">
        <v>0</v>
      </c>
    </row>
    <row r="2713" spans="2:35" x14ac:dyDescent="0.25">
      <c r="B2713">
        <v>157</v>
      </c>
      <c r="E2713">
        <v>123</v>
      </c>
      <c r="J2713" t="s">
        <v>22089</v>
      </c>
      <c r="L2713" t="s">
        <v>22154</v>
      </c>
      <c r="M2713" t="s">
        <v>22222</v>
      </c>
      <c r="N2713" t="s">
        <v>24510</v>
      </c>
      <c r="O2713" t="s">
        <v>28775</v>
      </c>
      <c r="P2713">
        <v>6</v>
      </c>
      <c r="Q2713">
        <v>1</v>
      </c>
      <c r="R2713">
        <v>1.92</v>
      </c>
      <c r="S2713">
        <v>1.93</v>
      </c>
      <c r="T2713">
        <v>361.4</v>
      </c>
      <c r="U2713">
        <v>78.959999999999994</v>
      </c>
      <c r="V2713">
        <v>2.0699999999999998</v>
      </c>
      <c r="X2713">
        <v>5.91</v>
      </c>
      <c r="Y2713">
        <v>2</v>
      </c>
      <c r="Z2713" t="s">
        <v>4250</v>
      </c>
      <c r="AA2713">
        <v>0</v>
      </c>
      <c r="AB2713">
        <v>1</v>
      </c>
      <c r="AC2713">
        <v>5.8233333333333333</v>
      </c>
      <c r="AE2713" t="s">
        <v>7949</v>
      </c>
      <c r="AH2713">
        <v>0</v>
      </c>
      <c r="AI2713">
        <v>0</v>
      </c>
    </row>
    <row r="2714" spans="2:35" x14ac:dyDescent="0.25">
      <c r="B2714">
        <v>406</v>
      </c>
      <c r="J2714" t="s">
        <v>22089</v>
      </c>
      <c r="L2714" t="s">
        <v>22154</v>
      </c>
      <c r="M2714" t="s">
        <v>22222</v>
      </c>
      <c r="N2714" t="s">
        <v>24511</v>
      </c>
      <c r="O2714" t="s">
        <v>28776</v>
      </c>
      <c r="P2714">
        <v>7</v>
      </c>
      <c r="Q2714">
        <v>1</v>
      </c>
      <c r="R2714">
        <v>2.5099999999999998</v>
      </c>
      <c r="S2714">
        <v>2.52</v>
      </c>
      <c r="T2714">
        <v>368.46</v>
      </c>
      <c r="U2714">
        <v>82.62</v>
      </c>
      <c r="V2714">
        <v>2.59</v>
      </c>
      <c r="X2714">
        <v>5.7</v>
      </c>
      <c r="Y2714">
        <v>2</v>
      </c>
      <c r="Z2714" t="s">
        <v>4250</v>
      </c>
      <c r="AA2714">
        <v>0</v>
      </c>
      <c r="AB2714">
        <v>1</v>
      </c>
      <c r="AC2714">
        <v>5.5179047619047621</v>
      </c>
      <c r="AE2714" t="s">
        <v>7949</v>
      </c>
      <c r="AH2714">
        <v>0</v>
      </c>
      <c r="AI2714">
        <v>0</v>
      </c>
    </row>
    <row r="2715" spans="2:35" x14ac:dyDescent="0.25">
      <c r="B2715">
        <v>3690</v>
      </c>
      <c r="J2715" t="s">
        <v>22089</v>
      </c>
      <c r="L2715" t="s">
        <v>22154</v>
      </c>
      <c r="M2715" t="s">
        <v>22222</v>
      </c>
      <c r="N2715" t="s">
        <v>24512</v>
      </c>
      <c r="O2715" t="s">
        <v>28777</v>
      </c>
      <c r="P2715">
        <v>5</v>
      </c>
      <c r="Q2715">
        <v>1</v>
      </c>
      <c r="R2715">
        <v>3.2</v>
      </c>
      <c r="S2715">
        <v>3.27</v>
      </c>
      <c r="T2715">
        <v>347.42</v>
      </c>
      <c r="U2715">
        <v>69.73</v>
      </c>
      <c r="V2715">
        <v>3.34</v>
      </c>
      <c r="X2715">
        <v>6.64</v>
      </c>
      <c r="Y2715">
        <v>2</v>
      </c>
      <c r="Z2715" t="s">
        <v>4250</v>
      </c>
      <c r="AA2715">
        <v>0</v>
      </c>
      <c r="AB2715">
        <v>2</v>
      </c>
      <c r="AC2715">
        <v>5.0983333333333327</v>
      </c>
      <c r="AE2715" t="s">
        <v>7949</v>
      </c>
      <c r="AH2715">
        <v>0</v>
      </c>
      <c r="AI2715">
        <v>0</v>
      </c>
    </row>
    <row r="2716" spans="2:35" x14ac:dyDescent="0.25">
      <c r="B2716">
        <v>1480</v>
      </c>
      <c r="J2716" t="s">
        <v>22089</v>
      </c>
      <c r="L2716" t="s">
        <v>22154</v>
      </c>
      <c r="M2716" t="s">
        <v>22222</v>
      </c>
      <c r="N2716" t="s">
        <v>24513</v>
      </c>
      <c r="O2716" t="s">
        <v>28778</v>
      </c>
      <c r="P2716">
        <v>6</v>
      </c>
      <c r="Q2716">
        <v>1</v>
      </c>
      <c r="R2716">
        <v>2.41</v>
      </c>
      <c r="S2716">
        <v>2.4700000000000002</v>
      </c>
      <c r="T2716">
        <v>405.38</v>
      </c>
      <c r="U2716">
        <v>78.959999999999994</v>
      </c>
      <c r="V2716">
        <v>3.4</v>
      </c>
      <c r="X2716">
        <v>6.59</v>
      </c>
      <c r="Y2716">
        <v>2</v>
      </c>
      <c r="Z2716" t="s">
        <v>4250</v>
      </c>
      <c r="AA2716">
        <v>0</v>
      </c>
      <c r="AB2716">
        <v>3</v>
      </c>
      <c r="AC2716">
        <v>5.3041904761904757</v>
      </c>
      <c r="AE2716" t="s">
        <v>7949</v>
      </c>
      <c r="AH2716">
        <v>0</v>
      </c>
      <c r="AI2716">
        <v>0</v>
      </c>
    </row>
    <row r="2717" spans="2:35" x14ac:dyDescent="0.25">
      <c r="B2717">
        <v>1110</v>
      </c>
      <c r="J2717" t="s">
        <v>22089</v>
      </c>
      <c r="L2717" t="s">
        <v>22154</v>
      </c>
      <c r="M2717" t="s">
        <v>22222</v>
      </c>
      <c r="N2717" t="s">
        <v>24514</v>
      </c>
      <c r="O2717" t="s">
        <v>28779</v>
      </c>
      <c r="P2717">
        <v>6</v>
      </c>
      <c r="Q2717">
        <v>1</v>
      </c>
      <c r="R2717">
        <v>1.96</v>
      </c>
      <c r="S2717">
        <v>2.0299999999999998</v>
      </c>
      <c r="T2717">
        <v>387.39</v>
      </c>
      <c r="U2717">
        <v>78.959999999999994</v>
      </c>
      <c r="V2717">
        <v>3.11</v>
      </c>
      <c r="X2717">
        <v>6.59</v>
      </c>
      <c r="Y2717">
        <v>2</v>
      </c>
      <c r="Z2717" t="s">
        <v>4250</v>
      </c>
      <c r="AA2717">
        <v>0</v>
      </c>
      <c r="AB2717">
        <v>4</v>
      </c>
      <c r="AC2717">
        <v>5.6376904761904756</v>
      </c>
      <c r="AE2717" t="s">
        <v>7949</v>
      </c>
      <c r="AH2717">
        <v>0</v>
      </c>
      <c r="AI2717">
        <v>0</v>
      </c>
    </row>
    <row r="2718" spans="2:35" x14ac:dyDescent="0.25">
      <c r="B2718">
        <v>1480</v>
      </c>
      <c r="J2718" t="s">
        <v>22089</v>
      </c>
      <c r="L2718" t="s">
        <v>22154</v>
      </c>
      <c r="M2718" t="s">
        <v>22222</v>
      </c>
      <c r="N2718" t="s">
        <v>24515</v>
      </c>
      <c r="O2718" t="s">
        <v>28780</v>
      </c>
      <c r="P2718">
        <v>6</v>
      </c>
      <c r="Q2718">
        <v>1</v>
      </c>
      <c r="R2718">
        <v>2.2000000000000002</v>
      </c>
      <c r="S2718">
        <v>2.2599999999999998</v>
      </c>
      <c r="T2718">
        <v>373.36</v>
      </c>
      <c r="U2718">
        <v>78.959999999999994</v>
      </c>
      <c r="V2718">
        <v>3.06</v>
      </c>
      <c r="X2718">
        <v>6.59</v>
      </c>
      <c r="Y2718">
        <v>2</v>
      </c>
      <c r="Z2718" t="s">
        <v>4250</v>
      </c>
      <c r="AA2718">
        <v>0</v>
      </c>
      <c r="AB2718">
        <v>3</v>
      </c>
      <c r="AC2718">
        <v>5.6379047619047613</v>
      </c>
      <c r="AE2718" t="s">
        <v>7949</v>
      </c>
      <c r="AH2718">
        <v>0</v>
      </c>
      <c r="AI2718">
        <v>0</v>
      </c>
    </row>
    <row r="2719" spans="2:35" x14ac:dyDescent="0.25">
      <c r="B2719">
        <v>7900</v>
      </c>
      <c r="J2719" t="s">
        <v>22089</v>
      </c>
      <c r="L2719" t="s">
        <v>22154</v>
      </c>
      <c r="M2719" t="s">
        <v>22222</v>
      </c>
      <c r="N2719" t="s">
        <v>24516</v>
      </c>
      <c r="O2719" t="s">
        <v>28781</v>
      </c>
      <c r="P2719">
        <v>5</v>
      </c>
      <c r="Q2719">
        <v>1</v>
      </c>
      <c r="R2719">
        <v>3.07</v>
      </c>
      <c r="S2719">
        <v>3.14</v>
      </c>
      <c r="T2719">
        <v>335.41</v>
      </c>
      <c r="U2719">
        <v>69.73</v>
      </c>
      <c r="V2719">
        <v>3.02</v>
      </c>
      <c r="X2719">
        <v>6.64</v>
      </c>
      <c r="Y2719">
        <v>2</v>
      </c>
      <c r="Z2719" t="s">
        <v>4250</v>
      </c>
      <c r="AA2719">
        <v>0</v>
      </c>
      <c r="AB2719">
        <v>2</v>
      </c>
      <c r="AC2719">
        <v>5.2283333333333326</v>
      </c>
      <c r="AE2719" t="s">
        <v>7949</v>
      </c>
      <c r="AH2719">
        <v>0</v>
      </c>
      <c r="AI2719">
        <v>0</v>
      </c>
    </row>
    <row r="2720" spans="2:35" x14ac:dyDescent="0.25">
      <c r="B2720">
        <v>6120</v>
      </c>
      <c r="J2720" t="s">
        <v>22089</v>
      </c>
      <c r="L2720" t="s">
        <v>22154</v>
      </c>
      <c r="M2720" t="s">
        <v>22222</v>
      </c>
      <c r="N2720" t="s">
        <v>24517</v>
      </c>
      <c r="O2720" t="s">
        <v>28782</v>
      </c>
      <c r="P2720">
        <v>6</v>
      </c>
      <c r="Q2720">
        <v>1</v>
      </c>
      <c r="R2720">
        <v>2.35</v>
      </c>
      <c r="S2720">
        <v>2.41</v>
      </c>
      <c r="T2720">
        <v>437.39</v>
      </c>
      <c r="U2720">
        <v>78.959999999999994</v>
      </c>
      <c r="V2720">
        <v>3.74</v>
      </c>
      <c r="X2720">
        <v>6.59</v>
      </c>
      <c r="Y2720">
        <v>2</v>
      </c>
      <c r="Z2720" t="s">
        <v>4250</v>
      </c>
      <c r="AA2720">
        <v>0</v>
      </c>
      <c r="AB2720">
        <v>5</v>
      </c>
      <c r="AC2720">
        <v>5.105547619047619</v>
      </c>
      <c r="AE2720" t="s">
        <v>7949</v>
      </c>
      <c r="AH2720">
        <v>0</v>
      </c>
      <c r="AI2720">
        <v>0</v>
      </c>
    </row>
    <row r="2721" spans="2:35" x14ac:dyDescent="0.25">
      <c r="B2721">
        <v>345</v>
      </c>
      <c r="J2721" t="s">
        <v>22089</v>
      </c>
      <c r="L2721" t="s">
        <v>22154</v>
      </c>
      <c r="M2721" t="s">
        <v>22222</v>
      </c>
      <c r="N2721" t="s">
        <v>24518</v>
      </c>
      <c r="O2721" t="s">
        <v>28783</v>
      </c>
      <c r="P2721">
        <v>6</v>
      </c>
      <c r="Q2721">
        <v>1</v>
      </c>
      <c r="R2721">
        <v>3.04</v>
      </c>
      <c r="S2721">
        <v>3.05</v>
      </c>
      <c r="T2721">
        <v>377.47</v>
      </c>
      <c r="U2721">
        <v>69.73</v>
      </c>
      <c r="V2721">
        <v>2.79</v>
      </c>
      <c r="X2721">
        <v>5.67</v>
      </c>
      <c r="Y2721">
        <v>2</v>
      </c>
      <c r="Z2721" t="s">
        <v>4250</v>
      </c>
      <c r="AA2721">
        <v>0</v>
      </c>
      <c r="AB2721">
        <v>1</v>
      </c>
      <c r="AC2721">
        <v>5.1635476190476188</v>
      </c>
      <c r="AE2721" t="s">
        <v>7949</v>
      </c>
      <c r="AH2721">
        <v>0</v>
      </c>
      <c r="AI2721">
        <v>0</v>
      </c>
    </row>
    <row r="2722" spans="2:35" x14ac:dyDescent="0.25">
      <c r="B2722">
        <v>397</v>
      </c>
      <c r="J2722" t="s">
        <v>22089</v>
      </c>
      <c r="L2722" t="s">
        <v>22154</v>
      </c>
      <c r="M2722" t="s">
        <v>22222</v>
      </c>
      <c r="N2722" t="s">
        <v>24508</v>
      </c>
      <c r="O2722" t="s">
        <v>28773</v>
      </c>
      <c r="P2722">
        <v>7</v>
      </c>
      <c r="Q2722">
        <v>1</v>
      </c>
      <c r="R2722">
        <v>1.39</v>
      </c>
      <c r="S2722">
        <v>1.4</v>
      </c>
      <c r="T2722">
        <v>352.39</v>
      </c>
      <c r="U2722">
        <v>91.85</v>
      </c>
      <c r="V2722">
        <v>1.87</v>
      </c>
      <c r="X2722">
        <v>5.94</v>
      </c>
      <c r="Y2722">
        <v>2</v>
      </c>
      <c r="Z2722" t="s">
        <v>4250</v>
      </c>
      <c r="AA2722">
        <v>0</v>
      </c>
      <c r="AB2722">
        <v>1</v>
      </c>
      <c r="AC2722">
        <v>5.7716666666666674</v>
      </c>
      <c r="AE2722" t="s">
        <v>7949</v>
      </c>
      <c r="AH2722">
        <v>0</v>
      </c>
      <c r="AI2722">
        <v>0</v>
      </c>
    </row>
    <row r="2723" spans="2:35" x14ac:dyDescent="0.25">
      <c r="B2723">
        <v>1750</v>
      </c>
      <c r="J2723" t="s">
        <v>22089</v>
      </c>
      <c r="L2723" t="s">
        <v>22154</v>
      </c>
      <c r="M2723" t="s">
        <v>22222</v>
      </c>
      <c r="N2723" t="s">
        <v>24519</v>
      </c>
      <c r="O2723" t="s">
        <v>28784</v>
      </c>
      <c r="P2723">
        <v>6</v>
      </c>
      <c r="Q2723">
        <v>1</v>
      </c>
      <c r="R2723">
        <v>2.2200000000000002</v>
      </c>
      <c r="S2723">
        <v>2.2400000000000002</v>
      </c>
      <c r="T2723">
        <v>381.41</v>
      </c>
      <c r="U2723">
        <v>78.959999999999994</v>
      </c>
      <c r="V2723">
        <v>2.76</v>
      </c>
      <c r="X2723">
        <v>6.14</v>
      </c>
      <c r="Y2723">
        <v>2</v>
      </c>
      <c r="Z2723" t="s">
        <v>4250</v>
      </c>
      <c r="AA2723">
        <v>0</v>
      </c>
      <c r="AB2723">
        <v>1</v>
      </c>
      <c r="AC2723">
        <v>5.5704047619047614</v>
      </c>
      <c r="AE2723" t="s">
        <v>7949</v>
      </c>
      <c r="AH2723">
        <v>0</v>
      </c>
      <c r="AI2723">
        <v>0</v>
      </c>
    </row>
    <row r="2724" spans="2:35" x14ac:dyDescent="0.25">
      <c r="B2724">
        <v>1080</v>
      </c>
      <c r="J2724" t="s">
        <v>22089</v>
      </c>
      <c r="L2724" t="s">
        <v>22154</v>
      </c>
      <c r="M2724" t="s">
        <v>22222</v>
      </c>
      <c r="N2724" t="s">
        <v>24520</v>
      </c>
      <c r="O2724" t="s">
        <v>28785</v>
      </c>
      <c r="P2724">
        <v>6</v>
      </c>
      <c r="Q2724">
        <v>1</v>
      </c>
      <c r="R2724">
        <v>2.35</v>
      </c>
      <c r="S2724">
        <v>2.37</v>
      </c>
      <c r="T2724">
        <v>381.41</v>
      </c>
      <c r="U2724">
        <v>78.959999999999994</v>
      </c>
      <c r="V2724">
        <v>2.76</v>
      </c>
      <c r="X2724">
        <v>6.09</v>
      </c>
      <c r="Y2724">
        <v>2</v>
      </c>
      <c r="Z2724" t="s">
        <v>4250</v>
      </c>
      <c r="AA2724">
        <v>0</v>
      </c>
      <c r="AB2724">
        <v>1</v>
      </c>
      <c r="AC2724">
        <v>5.5054047619047619</v>
      </c>
      <c r="AE2724" t="s">
        <v>7949</v>
      </c>
      <c r="AH2724">
        <v>0</v>
      </c>
      <c r="AI2724">
        <v>0</v>
      </c>
    </row>
    <row r="2725" spans="2:35" x14ac:dyDescent="0.25">
      <c r="B2725">
        <v>817</v>
      </c>
      <c r="J2725" t="s">
        <v>22089</v>
      </c>
      <c r="L2725" t="s">
        <v>22154</v>
      </c>
      <c r="M2725" t="s">
        <v>22222</v>
      </c>
      <c r="N2725" t="s">
        <v>24521</v>
      </c>
      <c r="O2725" t="s">
        <v>28786</v>
      </c>
      <c r="P2725">
        <v>7</v>
      </c>
      <c r="Q2725">
        <v>1</v>
      </c>
      <c r="R2725">
        <v>1.92</v>
      </c>
      <c r="S2725">
        <v>1.94</v>
      </c>
      <c r="T2725">
        <v>393.44</v>
      </c>
      <c r="U2725">
        <v>88.19</v>
      </c>
      <c r="V2725">
        <v>2.63</v>
      </c>
      <c r="X2725">
        <v>6.16</v>
      </c>
      <c r="Y2725">
        <v>2</v>
      </c>
      <c r="Z2725" t="s">
        <v>4250</v>
      </c>
      <c r="AA2725">
        <v>0</v>
      </c>
      <c r="AB2725">
        <v>2</v>
      </c>
      <c r="AC2725">
        <v>5.5944761904761906</v>
      </c>
      <c r="AE2725" t="s">
        <v>7949</v>
      </c>
      <c r="AH2725">
        <v>0</v>
      </c>
      <c r="AI2725">
        <v>0</v>
      </c>
    </row>
    <row r="2726" spans="2:35" x14ac:dyDescent="0.25">
      <c r="B2726">
        <v>827</v>
      </c>
      <c r="J2726" t="s">
        <v>22089</v>
      </c>
      <c r="L2726" t="s">
        <v>22154</v>
      </c>
      <c r="M2726" t="s">
        <v>22222</v>
      </c>
      <c r="N2726" t="s">
        <v>24522</v>
      </c>
      <c r="O2726" t="s">
        <v>28787</v>
      </c>
      <c r="P2726">
        <v>6</v>
      </c>
      <c r="Q2726">
        <v>1</v>
      </c>
      <c r="R2726">
        <v>2.86</v>
      </c>
      <c r="S2726">
        <v>2.88</v>
      </c>
      <c r="T2726">
        <v>415.85</v>
      </c>
      <c r="U2726">
        <v>78.959999999999994</v>
      </c>
      <c r="V2726">
        <v>3.41</v>
      </c>
      <c r="X2726">
        <v>6.04</v>
      </c>
      <c r="Y2726">
        <v>2</v>
      </c>
      <c r="Z2726" t="s">
        <v>4250</v>
      </c>
      <c r="AA2726">
        <v>0</v>
      </c>
      <c r="AB2726">
        <v>1</v>
      </c>
      <c r="AC2726">
        <v>5.0044047619047616</v>
      </c>
      <c r="AE2726" t="s">
        <v>7949</v>
      </c>
      <c r="AH2726">
        <v>0</v>
      </c>
      <c r="AI2726">
        <v>0</v>
      </c>
    </row>
    <row r="2727" spans="2:35" x14ac:dyDescent="0.25">
      <c r="B2727">
        <v>35400</v>
      </c>
      <c r="J2727" t="s">
        <v>22089</v>
      </c>
      <c r="L2727" t="s">
        <v>22154</v>
      </c>
      <c r="M2727" t="s">
        <v>22222</v>
      </c>
      <c r="N2727" t="s">
        <v>24523</v>
      </c>
      <c r="O2727" t="s">
        <v>28788</v>
      </c>
      <c r="P2727">
        <v>6</v>
      </c>
      <c r="Q2727">
        <v>1</v>
      </c>
      <c r="R2727">
        <v>2.5499999999999998</v>
      </c>
      <c r="S2727">
        <v>2.58</v>
      </c>
      <c r="T2727">
        <v>377.44</v>
      </c>
      <c r="U2727">
        <v>78.959999999999994</v>
      </c>
      <c r="V2727">
        <v>2.93</v>
      </c>
      <c r="X2727">
        <v>6.21</v>
      </c>
      <c r="Y2727">
        <v>2</v>
      </c>
      <c r="Z2727" t="s">
        <v>4250</v>
      </c>
      <c r="AA2727">
        <v>0</v>
      </c>
      <c r="AB2727">
        <v>1</v>
      </c>
      <c r="AC2727">
        <v>5.433761904761905</v>
      </c>
      <c r="AE2727" t="s">
        <v>7949</v>
      </c>
      <c r="AH2727">
        <v>0</v>
      </c>
      <c r="AI2727">
        <v>0</v>
      </c>
    </row>
    <row r="2728" spans="2:35" x14ac:dyDescent="0.25">
      <c r="B2728">
        <v>3670</v>
      </c>
      <c r="J2728" t="s">
        <v>22089</v>
      </c>
      <c r="L2728" t="s">
        <v>22154</v>
      </c>
      <c r="M2728" t="s">
        <v>22222</v>
      </c>
      <c r="N2728" t="s">
        <v>24524</v>
      </c>
      <c r="O2728" t="s">
        <v>28789</v>
      </c>
      <c r="P2728">
        <v>6</v>
      </c>
      <c r="Q2728">
        <v>1</v>
      </c>
      <c r="R2728">
        <v>2.68</v>
      </c>
      <c r="S2728">
        <v>2.71</v>
      </c>
      <c r="T2728">
        <v>377.44</v>
      </c>
      <c r="U2728">
        <v>78.959999999999994</v>
      </c>
      <c r="V2728">
        <v>2.93</v>
      </c>
      <c r="X2728">
        <v>6.21</v>
      </c>
      <c r="Y2728">
        <v>2</v>
      </c>
      <c r="Z2728" t="s">
        <v>4250</v>
      </c>
      <c r="AA2728">
        <v>0</v>
      </c>
      <c r="AB2728">
        <v>1</v>
      </c>
      <c r="AC2728">
        <v>5.3687619047619046</v>
      </c>
      <c r="AE2728" t="s">
        <v>7949</v>
      </c>
      <c r="AH2728">
        <v>0</v>
      </c>
      <c r="AI2728">
        <v>0</v>
      </c>
    </row>
    <row r="2729" spans="2:35" x14ac:dyDescent="0.25">
      <c r="B2729">
        <v>13400</v>
      </c>
      <c r="J2729" t="s">
        <v>22089</v>
      </c>
      <c r="L2729" t="s">
        <v>22154</v>
      </c>
      <c r="M2729" t="s">
        <v>22222</v>
      </c>
      <c r="N2729" t="s">
        <v>24525</v>
      </c>
      <c r="O2729" t="s">
        <v>28790</v>
      </c>
      <c r="P2729">
        <v>7</v>
      </c>
      <c r="Q2729">
        <v>1</v>
      </c>
      <c r="R2729">
        <v>1.37</v>
      </c>
      <c r="S2729">
        <v>1.39</v>
      </c>
      <c r="T2729">
        <v>378.43</v>
      </c>
      <c r="U2729">
        <v>91.85</v>
      </c>
      <c r="V2729">
        <v>2.3199999999999998</v>
      </c>
      <c r="X2729">
        <v>6.17</v>
      </c>
      <c r="Y2729">
        <v>2</v>
      </c>
      <c r="Z2729" t="s">
        <v>4250</v>
      </c>
      <c r="AA2729">
        <v>0</v>
      </c>
      <c r="AB2729">
        <v>1</v>
      </c>
      <c r="AC2729">
        <v>5.6400238095238091</v>
      </c>
      <c r="AE2729" t="s">
        <v>7949</v>
      </c>
      <c r="AH2729">
        <v>0</v>
      </c>
      <c r="AI2729">
        <v>0</v>
      </c>
    </row>
    <row r="2730" spans="2:35" x14ac:dyDescent="0.25">
      <c r="B2730">
        <v>1430</v>
      </c>
      <c r="J2730" t="s">
        <v>22089</v>
      </c>
      <c r="L2730" t="s">
        <v>22154</v>
      </c>
      <c r="M2730" t="s">
        <v>22222</v>
      </c>
      <c r="N2730" t="s">
        <v>24526</v>
      </c>
      <c r="O2730" t="s">
        <v>28791</v>
      </c>
      <c r="P2730">
        <v>6</v>
      </c>
      <c r="Q2730">
        <v>1</v>
      </c>
      <c r="R2730">
        <v>1.97</v>
      </c>
      <c r="S2730">
        <v>1.98</v>
      </c>
      <c r="T2730">
        <v>355.37</v>
      </c>
      <c r="U2730">
        <v>78.959999999999994</v>
      </c>
      <c r="V2730">
        <v>2.23</v>
      </c>
      <c r="X2730">
        <v>5.85</v>
      </c>
      <c r="Y2730">
        <v>2</v>
      </c>
      <c r="Z2730" t="s">
        <v>4250</v>
      </c>
      <c r="AA2730">
        <v>0</v>
      </c>
      <c r="AB2730">
        <v>1</v>
      </c>
      <c r="AC2730">
        <v>5.833333333333333</v>
      </c>
      <c r="AE2730" t="s">
        <v>7949</v>
      </c>
      <c r="AH2730">
        <v>0</v>
      </c>
      <c r="AI2730">
        <v>0</v>
      </c>
    </row>
    <row r="2731" spans="2:35" x14ac:dyDescent="0.25">
      <c r="B2731">
        <v>2050</v>
      </c>
      <c r="J2731" t="s">
        <v>22089</v>
      </c>
      <c r="L2731" t="s">
        <v>22154</v>
      </c>
      <c r="M2731" t="s">
        <v>22222</v>
      </c>
      <c r="N2731" t="s">
        <v>24527</v>
      </c>
      <c r="O2731" t="s">
        <v>28792</v>
      </c>
      <c r="P2731">
        <v>7</v>
      </c>
      <c r="Q2731">
        <v>1</v>
      </c>
      <c r="R2731">
        <v>1.01</v>
      </c>
      <c r="S2731">
        <v>1.02</v>
      </c>
      <c r="T2731">
        <v>338.37</v>
      </c>
      <c r="U2731">
        <v>91.85</v>
      </c>
      <c r="V2731">
        <v>1.48</v>
      </c>
      <c r="X2731">
        <v>5.92</v>
      </c>
      <c r="Y2731">
        <v>2</v>
      </c>
      <c r="Z2731" t="s">
        <v>4250</v>
      </c>
      <c r="AA2731">
        <v>0</v>
      </c>
      <c r="AB2731">
        <v>1</v>
      </c>
      <c r="AC2731">
        <v>5.7716666666666674</v>
      </c>
      <c r="AE2731" t="s">
        <v>7949</v>
      </c>
      <c r="AH2731">
        <v>0</v>
      </c>
      <c r="AI2731">
        <v>0</v>
      </c>
    </row>
    <row r="2732" spans="2:35" x14ac:dyDescent="0.25">
      <c r="B2732">
        <v>1690</v>
      </c>
      <c r="J2732" t="s">
        <v>22089</v>
      </c>
      <c r="L2732" t="s">
        <v>22154</v>
      </c>
      <c r="M2732" t="s">
        <v>22222</v>
      </c>
      <c r="N2732" t="s">
        <v>24528</v>
      </c>
      <c r="O2732" t="s">
        <v>28793</v>
      </c>
      <c r="P2732">
        <v>6</v>
      </c>
      <c r="Q2732">
        <v>1</v>
      </c>
      <c r="R2732">
        <v>1.97</v>
      </c>
      <c r="S2732">
        <v>1.98</v>
      </c>
      <c r="T2732">
        <v>355.37</v>
      </c>
      <c r="U2732">
        <v>78.959999999999994</v>
      </c>
      <c r="V2732">
        <v>2.23</v>
      </c>
      <c r="X2732">
        <v>5.85</v>
      </c>
      <c r="Y2732">
        <v>2</v>
      </c>
      <c r="Z2732" t="s">
        <v>4250</v>
      </c>
      <c r="AA2732">
        <v>0</v>
      </c>
      <c r="AB2732">
        <v>1</v>
      </c>
      <c r="AC2732">
        <v>5.833333333333333</v>
      </c>
      <c r="AE2732" t="s">
        <v>7949</v>
      </c>
      <c r="AH2732">
        <v>0</v>
      </c>
      <c r="AI2732">
        <v>0</v>
      </c>
    </row>
    <row r="2733" spans="2:35" x14ac:dyDescent="0.25">
      <c r="B2733">
        <v>1910</v>
      </c>
      <c r="J2733" t="s">
        <v>22089</v>
      </c>
      <c r="L2733" t="s">
        <v>22154</v>
      </c>
      <c r="M2733" t="s">
        <v>22222</v>
      </c>
      <c r="N2733" t="s">
        <v>24529</v>
      </c>
      <c r="O2733" t="s">
        <v>28794</v>
      </c>
      <c r="P2733">
        <v>7</v>
      </c>
      <c r="Q2733">
        <v>1</v>
      </c>
      <c r="R2733">
        <v>1.01</v>
      </c>
      <c r="S2733">
        <v>1.02</v>
      </c>
      <c r="T2733">
        <v>338.37</v>
      </c>
      <c r="U2733">
        <v>91.85</v>
      </c>
      <c r="V2733">
        <v>1.48</v>
      </c>
      <c r="X2733">
        <v>5.92</v>
      </c>
      <c r="Y2733">
        <v>2</v>
      </c>
      <c r="Z2733" t="s">
        <v>4250</v>
      </c>
      <c r="AA2733">
        <v>0</v>
      </c>
      <c r="AB2733">
        <v>1</v>
      </c>
      <c r="AC2733">
        <v>5.7716666666666674</v>
      </c>
      <c r="AE2733" t="s">
        <v>7949</v>
      </c>
      <c r="AH2733">
        <v>0</v>
      </c>
      <c r="AI2733">
        <v>0</v>
      </c>
    </row>
    <row r="2734" spans="2:35" x14ac:dyDescent="0.25">
      <c r="B2734">
        <v>1890</v>
      </c>
      <c r="J2734" t="s">
        <v>22089</v>
      </c>
      <c r="L2734" t="s">
        <v>22154</v>
      </c>
      <c r="M2734" t="s">
        <v>22222</v>
      </c>
      <c r="N2734" t="s">
        <v>24530</v>
      </c>
      <c r="O2734" t="s">
        <v>28795</v>
      </c>
      <c r="P2734">
        <v>7</v>
      </c>
      <c r="Q2734">
        <v>1</v>
      </c>
      <c r="R2734">
        <v>1.54</v>
      </c>
      <c r="S2734">
        <v>1.55</v>
      </c>
      <c r="T2734">
        <v>367.41</v>
      </c>
      <c r="U2734">
        <v>88.19</v>
      </c>
      <c r="V2734">
        <v>2.09</v>
      </c>
      <c r="X2734">
        <v>5.92</v>
      </c>
      <c r="Y2734">
        <v>2</v>
      </c>
      <c r="Z2734" t="s">
        <v>4250</v>
      </c>
      <c r="AA2734">
        <v>0</v>
      </c>
      <c r="AB2734">
        <v>2</v>
      </c>
      <c r="AC2734">
        <v>5.7804047619047614</v>
      </c>
      <c r="AE2734" t="s">
        <v>7949</v>
      </c>
      <c r="AH2734">
        <v>0</v>
      </c>
      <c r="AI2734">
        <v>0</v>
      </c>
    </row>
    <row r="2735" spans="2:35" x14ac:dyDescent="0.25">
      <c r="B2735">
        <v>348</v>
      </c>
      <c r="J2735" t="s">
        <v>22089</v>
      </c>
      <c r="L2735" t="s">
        <v>22154</v>
      </c>
      <c r="M2735" t="s">
        <v>22222</v>
      </c>
      <c r="N2735" t="s">
        <v>24531</v>
      </c>
      <c r="O2735" t="s">
        <v>28796</v>
      </c>
      <c r="P2735">
        <v>6</v>
      </c>
      <c r="Q2735">
        <v>1</v>
      </c>
      <c r="R2735">
        <v>2.35</v>
      </c>
      <c r="S2735">
        <v>2.36</v>
      </c>
      <c r="T2735">
        <v>369.4</v>
      </c>
      <c r="U2735">
        <v>78.959999999999994</v>
      </c>
      <c r="V2735">
        <v>2.62</v>
      </c>
      <c r="X2735">
        <v>5.87</v>
      </c>
      <c r="Y2735">
        <v>2</v>
      </c>
      <c r="Z2735" t="s">
        <v>4250</v>
      </c>
      <c r="AA2735">
        <v>0</v>
      </c>
      <c r="AB2735">
        <v>1</v>
      </c>
      <c r="AC2735">
        <v>5.5911904761904756</v>
      </c>
      <c r="AE2735" t="s">
        <v>7949</v>
      </c>
      <c r="AH2735">
        <v>0</v>
      </c>
      <c r="AI2735">
        <v>0</v>
      </c>
    </row>
    <row r="2736" spans="2:35" x14ac:dyDescent="0.25">
      <c r="B2736">
        <v>285</v>
      </c>
      <c r="E2736">
        <v>255</v>
      </c>
      <c r="J2736" t="s">
        <v>22089</v>
      </c>
      <c r="L2736" t="s">
        <v>22154</v>
      </c>
      <c r="M2736" t="s">
        <v>22222</v>
      </c>
      <c r="N2736" t="s">
        <v>24532</v>
      </c>
      <c r="O2736" t="s">
        <v>28797</v>
      </c>
      <c r="P2736">
        <v>7</v>
      </c>
      <c r="Q2736">
        <v>1</v>
      </c>
      <c r="R2736">
        <v>1.92</v>
      </c>
      <c r="S2736">
        <v>1.94</v>
      </c>
      <c r="T2736">
        <v>381.43</v>
      </c>
      <c r="U2736">
        <v>88.19</v>
      </c>
      <c r="V2736">
        <v>2.48</v>
      </c>
      <c r="X2736">
        <v>5.94</v>
      </c>
      <c r="Y2736">
        <v>2</v>
      </c>
      <c r="Z2736" t="s">
        <v>4250</v>
      </c>
      <c r="AA2736">
        <v>0</v>
      </c>
      <c r="AB2736">
        <v>2</v>
      </c>
      <c r="AC2736">
        <v>5.6802619047619043</v>
      </c>
      <c r="AE2736" t="s">
        <v>7949</v>
      </c>
      <c r="AH2736">
        <v>0</v>
      </c>
      <c r="AI2736">
        <v>0</v>
      </c>
    </row>
    <row r="2737" spans="2:35" x14ac:dyDescent="0.25">
      <c r="B2737">
        <v>735</v>
      </c>
      <c r="J2737" t="s">
        <v>22089</v>
      </c>
      <c r="L2737" t="s">
        <v>22154</v>
      </c>
      <c r="M2737" t="s">
        <v>22222</v>
      </c>
      <c r="N2737" t="s">
        <v>24533</v>
      </c>
      <c r="O2737" t="s">
        <v>28798</v>
      </c>
      <c r="P2737">
        <v>7</v>
      </c>
      <c r="Q2737">
        <v>1</v>
      </c>
      <c r="R2737">
        <v>1.52</v>
      </c>
      <c r="S2737">
        <v>1.53</v>
      </c>
      <c r="T2737">
        <v>352.39</v>
      </c>
      <c r="U2737">
        <v>91.85</v>
      </c>
      <c r="V2737">
        <v>1.87</v>
      </c>
      <c r="X2737">
        <v>5.92</v>
      </c>
      <c r="Y2737">
        <v>2</v>
      </c>
      <c r="Z2737" t="s">
        <v>4250</v>
      </c>
      <c r="AA2737">
        <v>0</v>
      </c>
      <c r="AB2737">
        <v>2</v>
      </c>
      <c r="AC2737">
        <v>5.7716666666666674</v>
      </c>
      <c r="AE2737" t="s">
        <v>7949</v>
      </c>
      <c r="AH2737">
        <v>0</v>
      </c>
      <c r="AI2737">
        <v>0</v>
      </c>
    </row>
    <row r="2738" spans="2:35" x14ac:dyDescent="0.25">
      <c r="B2738">
        <v>319</v>
      </c>
      <c r="J2738" t="s">
        <v>22089</v>
      </c>
      <c r="L2738" t="s">
        <v>22154</v>
      </c>
      <c r="M2738" t="s">
        <v>22222</v>
      </c>
      <c r="N2738" t="s">
        <v>24534</v>
      </c>
      <c r="O2738" t="s">
        <v>28799</v>
      </c>
      <c r="P2738">
        <v>7</v>
      </c>
      <c r="Q2738">
        <v>1</v>
      </c>
      <c r="R2738">
        <v>1.92</v>
      </c>
      <c r="S2738">
        <v>1.94</v>
      </c>
      <c r="T2738">
        <v>378.43</v>
      </c>
      <c r="U2738">
        <v>91.85</v>
      </c>
      <c r="V2738">
        <v>2.41</v>
      </c>
      <c r="X2738">
        <v>6.17</v>
      </c>
      <c r="Y2738">
        <v>2</v>
      </c>
      <c r="Z2738" t="s">
        <v>4250</v>
      </c>
      <c r="AA2738">
        <v>0</v>
      </c>
      <c r="AB2738">
        <v>1</v>
      </c>
      <c r="AC2738">
        <v>5.6400238095238091</v>
      </c>
      <c r="AE2738" t="s">
        <v>7949</v>
      </c>
      <c r="AH2738">
        <v>0</v>
      </c>
      <c r="AI2738">
        <v>0</v>
      </c>
    </row>
    <row r="2739" spans="2:35" x14ac:dyDescent="0.25">
      <c r="B2739">
        <v>143</v>
      </c>
      <c r="E2739">
        <v>107</v>
      </c>
      <c r="J2739" t="s">
        <v>22089</v>
      </c>
      <c r="L2739" t="s">
        <v>22154</v>
      </c>
      <c r="M2739" t="s">
        <v>22222</v>
      </c>
      <c r="N2739" t="s">
        <v>24535</v>
      </c>
      <c r="O2739" t="s">
        <v>28800</v>
      </c>
      <c r="P2739">
        <v>6</v>
      </c>
      <c r="Q2739">
        <v>1</v>
      </c>
      <c r="R2739">
        <v>2.96</v>
      </c>
      <c r="S2739">
        <v>2.98</v>
      </c>
      <c r="T2739">
        <v>389.46</v>
      </c>
      <c r="U2739">
        <v>78.959999999999994</v>
      </c>
      <c r="V2739">
        <v>2.85</v>
      </c>
      <c r="X2739">
        <v>5.92</v>
      </c>
      <c r="Y2739">
        <v>2</v>
      </c>
      <c r="Z2739" t="s">
        <v>4250</v>
      </c>
      <c r="AA2739">
        <v>0</v>
      </c>
      <c r="AB2739">
        <v>2</v>
      </c>
      <c r="AC2739">
        <v>5.1429047619047621</v>
      </c>
      <c r="AE2739" t="s">
        <v>7949</v>
      </c>
      <c r="AH2739">
        <v>0</v>
      </c>
      <c r="AI2739">
        <v>0</v>
      </c>
    </row>
    <row r="2740" spans="2:35" x14ac:dyDescent="0.25">
      <c r="B2740">
        <v>1550</v>
      </c>
      <c r="J2740" t="s">
        <v>22089</v>
      </c>
      <c r="L2740" t="s">
        <v>22154</v>
      </c>
      <c r="M2740" t="s">
        <v>22222</v>
      </c>
      <c r="N2740" t="s">
        <v>24533</v>
      </c>
      <c r="O2740" t="s">
        <v>28798</v>
      </c>
      <c r="P2740">
        <v>7</v>
      </c>
      <c r="Q2740">
        <v>1</v>
      </c>
      <c r="R2740">
        <v>1.52</v>
      </c>
      <c r="S2740">
        <v>1.53</v>
      </c>
      <c r="T2740">
        <v>352.39</v>
      </c>
      <c r="U2740">
        <v>91.85</v>
      </c>
      <c r="V2740">
        <v>1.87</v>
      </c>
      <c r="X2740">
        <v>5.92</v>
      </c>
      <c r="Y2740">
        <v>2</v>
      </c>
      <c r="Z2740" t="s">
        <v>4250</v>
      </c>
      <c r="AA2740">
        <v>0</v>
      </c>
      <c r="AB2740">
        <v>2</v>
      </c>
      <c r="AC2740">
        <v>5.7716666666666674</v>
      </c>
      <c r="AE2740" t="s">
        <v>7949</v>
      </c>
      <c r="AH2740">
        <v>0</v>
      </c>
      <c r="AI2740">
        <v>0</v>
      </c>
    </row>
    <row r="2741" spans="2:35" x14ac:dyDescent="0.25">
      <c r="B2741">
        <v>2510</v>
      </c>
      <c r="J2741" t="s">
        <v>22089</v>
      </c>
      <c r="L2741" t="s">
        <v>22154</v>
      </c>
      <c r="M2741" t="s">
        <v>22222</v>
      </c>
      <c r="N2741" t="s">
        <v>24536</v>
      </c>
      <c r="O2741" t="s">
        <v>28801</v>
      </c>
      <c r="P2741">
        <v>7</v>
      </c>
      <c r="Q2741">
        <v>1</v>
      </c>
      <c r="R2741">
        <v>1.4</v>
      </c>
      <c r="S2741">
        <v>1.41</v>
      </c>
      <c r="T2741">
        <v>364.4</v>
      </c>
      <c r="U2741">
        <v>91.85</v>
      </c>
      <c r="V2741">
        <v>1.87</v>
      </c>
      <c r="X2741">
        <v>5.89</v>
      </c>
      <c r="Y2741">
        <v>2</v>
      </c>
      <c r="Z2741" t="s">
        <v>4250</v>
      </c>
      <c r="AA2741">
        <v>0</v>
      </c>
      <c r="AB2741">
        <v>2</v>
      </c>
      <c r="AC2741">
        <v>5.7402380952380954</v>
      </c>
      <c r="AE2741" t="s">
        <v>7949</v>
      </c>
      <c r="AH2741">
        <v>0</v>
      </c>
      <c r="AI2741">
        <v>0</v>
      </c>
    </row>
    <row r="2742" spans="2:35" x14ac:dyDescent="0.25">
      <c r="B2742">
        <v>4670</v>
      </c>
      <c r="J2742" t="s">
        <v>22089</v>
      </c>
      <c r="L2742" t="s">
        <v>22154</v>
      </c>
      <c r="M2742" t="s">
        <v>22222</v>
      </c>
      <c r="N2742" t="s">
        <v>24536</v>
      </c>
      <c r="O2742" t="s">
        <v>28801</v>
      </c>
      <c r="P2742">
        <v>7</v>
      </c>
      <c r="Q2742">
        <v>1</v>
      </c>
      <c r="R2742">
        <v>1.4</v>
      </c>
      <c r="S2742">
        <v>1.41</v>
      </c>
      <c r="T2742">
        <v>364.4</v>
      </c>
      <c r="U2742">
        <v>91.85</v>
      </c>
      <c r="V2742">
        <v>1.87</v>
      </c>
      <c r="X2742">
        <v>5.89</v>
      </c>
      <c r="Y2742">
        <v>2</v>
      </c>
      <c r="Z2742" t="s">
        <v>4250</v>
      </c>
      <c r="AA2742">
        <v>0</v>
      </c>
      <c r="AB2742">
        <v>2</v>
      </c>
      <c r="AC2742">
        <v>5.7402380952380954</v>
      </c>
      <c r="AE2742" t="s">
        <v>7949</v>
      </c>
      <c r="AH2742">
        <v>0</v>
      </c>
      <c r="AI2742">
        <v>0</v>
      </c>
    </row>
    <row r="2743" spans="2:35" x14ac:dyDescent="0.25">
      <c r="B2743">
        <v>901</v>
      </c>
      <c r="J2743" t="s">
        <v>22089</v>
      </c>
      <c r="L2743" t="s">
        <v>22154</v>
      </c>
      <c r="M2743" t="s">
        <v>22222</v>
      </c>
      <c r="N2743" t="s">
        <v>24537</v>
      </c>
      <c r="O2743" t="s">
        <v>28802</v>
      </c>
      <c r="P2743">
        <v>7</v>
      </c>
      <c r="Q2743">
        <v>1</v>
      </c>
      <c r="R2743">
        <v>2.38</v>
      </c>
      <c r="S2743">
        <v>2.39</v>
      </c>
      <c r="T2743">
        <v>380.45</v>
      </c>
      <c r="U2743">
        <v>91.85</v>
      </c>
      <c r="V2743">
        <v>2.5099999999999998</v>
      </c>
      <c r="X2743">
        <v>5.92</v>
      </c>
      <c r="Y2743">
        <v>2</v>
      </c>
      <c r="Z2743" t="s">
        <v>4250</v>
      </c>
      <c r="AA2743">
        <v>0</v>
      </c>
      <c r="AB2743">
        <v>3</v>
      </c>
      <c r="AC2743">
        <v>5.4355952380952379</v>
      </c>
      <c r="AE2743" t="s">
        <v>7949</v>
      </c>
      <c r="AH2743">
        <v>0</v>
      </c>
      <c r="AI2743">
        <v>0</v>
      </c>
    </row>
    <row r="2744" spans="2:35" x14ac:dyDescent="0.25">
      <c r="B2744">
        <v>656</v>
      </c>
      <c r="J2744" t="s">
        <v>22089</v>
      </c>
      <c r="L2744" t="s">
        <v>22154</v>
      </c>
      <c r="M2744" t="s">
        <v>22222</v>
      </c>
      <c r="N2744" t="s">
        <v>24538</v>
      </c>
      <c r="O2744" t="s">
        <v>28803</v>
      </c>
      <c r="P2744">
        <v>7</v>
      </c>
      <c r="Q2744">
        <v>1</v>
      </c>
      <c r="R2744">
        <v>2.0299999999999998</v>
      </c>
      <c r="S2744">
        <v>2.04</v>
      </c>
      <c r="T2744">
        <v>366.42</v>
      </c>
      <c r="U2744">
        <v>91.85</v>
      </c>
      <c r="V2744">
        <v>2.2599999999999998</v>
      </c>
      <c r="X2744">
        <v>5.92</v>
      </c>
      <c r="Y2744">
        <v>2</v>
      </c>
      <c r="Z2744" t="s">
        <v>4250</v>
      </c>
      <c r="AA2744">
        <v>0</v>
      </c>
      <c r="AB2744">
        <v>3</v>
      </c>
      <c r="AC2744">
        <v>5.710809523809524</v>
      </c>
      <c r="AE2744" t="s">
        <v>7949</v>
      </c>
      <c r="AH2744">
        <v>0</v>
      </c>
      <c r="AI2744">
        <v>0</v>
      </c>
    </row>
    <row r="2745" spans="2:35" x14ac:dyDescent="0.25">
      <c r="B2745">
        <v>124</v>
      </c>
      <c r="E2745">
        <v>87.9</v>
      </c>
      <c r="J2745" t="s">
        <v>22089</v>
      </c>
      <c r="L2745" t="s">
        <v>22154</v>
      </c>
      <c r="M2745" t="s">
        <v>22222</v>
      </c>
      <c r="N2745" t="s">
        <v>24539</v>
      </c>
      <c r="O2745" t="s">
        <v>28804</v>
      </c>
      <c r="P2745">
        <v>6</v>
      </c>
      <c r="Q2745">
        <v>1</v>
      </c>
      <c r="R2745">
        <v>3.47</v>
      </c>
      <c r="S2745">
        <v>3.48</v>
      </c>
      <c r="T2745">
        <v>403.48</v>
      </c>
      <c r="U2745">
        <v>78.959999999999994</v>
      </c>
      <c r="V2745">
        <v>3.24</v>
      </c>
      <c r="X2745">
        <v>5.92</v>
      </c>
      <c r="Y2745">
        <v>2</v>
      </c>
      <c r="Z2745" t="s">
        <v>4250</v>
      </c>
      <c r="AA2745">
        <v>0</v>
      </c>
      <c r="AB2745">
        <v>3</v>
      </c>
      <c r="AC2745">
        <v>4.547761904761904</v>
      </c>
      <c r="AE2745" t="s">
        <v>7949</v>
      </c>
      <c r="AH2745">
        <v>0</v>
      </c>
      <c r="AI2745">
        <v>0</v>
      </c>
    </row>
    <row r="2746" spans="2:35" x14ac:dyDescent="0.25">
      <c r="B2746">
        <v>629</v>
      </c>
      <c r="J2746" t="s">
        <v>22089</v>
      </c>
      <c r="L2746" t="s">
        <v>22154</v>
      </c>
      <c r="M2746" t="s">
        <v>22222</v>
      </c>
      <c r="N2746" t="s">
        <v>24537</v>
      </c>
      <c r="O2746" t="s">
        <v>28802</v>
      </c>
      <c r="P2746">
        <v>7</v>
      </c>
      <c r="Q2746">
        <v>1</v>
      </c>
      <c r="R2746">
        <v>2.38</v>
      </c>
      <c r="S2746">
        <v>2.39</v>
      </c>
      <c r="T2746">
        <v>380.45</v>
      </c>
      <c r="U2746">
        <v>91.85</v>
      </c>
      <c r="V2746">
        <v>2.5099999999999998</v>
      </c>
      <c r="X2746">
        <v>5.92</v>
      </c>
      <c r="Y2746">
        <v>2</v>
      </c>
      <c r="Z2746" t="s">
        <v>4250</v>
      </c>
      <c r="AA2746">
        <v>0</v>
      </c>
      <c r="AB2746">
        <v>3</v>
      </c>
      <c r="AC2746">
        <v>5.4355952380952379</v>
      </c>
      <c r="AE2746" t="s">
        <v>7949</v>
      </c>
      <c r="AH2746">
        <v>0</v>
      </c>
      <c r="AI2746">
        <v>0</v>
      </c>
    </row>
    <row r="2747" spans="2:35" x14ac:dyDescent="0.25">
      <c r="B2747">
        <v>862</v>
      </c>
      <c r="J2747" t="s">
        <v>22089</v>
      </c>
      <c r="L2747" t="s">
        <v>22154</v>
      </c>
      <c r="M2747" t="s">
        <v>22222</v>
      </c>
      <c r="N2747" t="s">
        <v>24538</v>
      </c>
      <c r="O2747" t="s">
        <v>28803</v>
      </c>
      <c r="P2747">
        <v>7</v>
      </c>
      <c r="Q2747">
        <v>1</v>
      </c>
      <c r="R2747">
        <v>2.0299999999999998</v>
      </c>
      <c r="S2747">
        <v>2.04</v>
      </c>
      <c r="T2747">
        <v>366.42</v>
      </c>
      <c r="U2747">
        <v>91.85</v>
      </c>
      <c r="V2747">
        <v>2.2599999999999998</v>
      </c>
      <c r="X2747">
        <v>5.92</v>
      </c>
      <c r="Y2747">
        <v>2</v>
      </c>
      <c r="Z2747" t="s">
        <v>4250</v>
      </c>
      <c r="AA2747">
        <v>0</v>
      </c>
      <c r="AB2747">
        <v>3</v>
      </c>
      <c r="AC2747">
        <v>5.710809523809524</v>
      </c>
      <c r="AE2747" t="s">
        <v>7949</v>
      </c>
      <c r="AH2747">
        <v>0</v>
      </c>
      <c r="AI2747">
        <v>0</v>
      </c>
    </row>
    <row r="2748" spans="2:35" x14ac:dyDescent="0.25">
      <c r="B2748">
        <v>740</v>
      </c>
      <c r="J2748" t="s">
        <v>22089</v>
      </c>
      <c r="L2748" t="s">
        <v>22154</v>
      </c>
      <c r="M2748" t="s">
        <v>22222</v>
      </c>
      <c r="N2748" t="s">
        <v>24540</v>
      </c>
      <c r="O2748" t="s">
        <v>28805</v>
      </c>
      <c r="P2748">
        <v>6</v>
      </c>
      <c r="Q2748">
        <v>1</v>
      </c>
      <c r="R2748">
        <v>3.16</v>
      </c>
      <c r="S2748">
        <v>3.21</v>
      </c>
      <c r="T2748">
        <v>418.42</v>
      </c>
      <c r="U2748">
        <v>82.62</v>
      </c>
      <c r="V2748">
        <v>3.96</v>
      </c>
      <c r="X2748">
        <v>6.45</v>
      </c>
      <c r="Y2748">
        <v>2</v>
      </c>
      <c r="Z2748" t="s">
        <v>4250</v>
      </c>
      <c r="AA2748">
        <v>0</v>
      </c>
      <c r="AB2748">
        <v>3</v>
      </c>
      <c r="AC2748">
        <v>4.7310476190476187</v>
      </c>
      <c r="AE2748" t="s">
        <v>7949</v>
      </c>
      <c r="AH2748">
        <v>0</v>
      </c>
      <c r="AI2748">
        <v>0</v>
      </c>
    </row>
    <row r="2749" spans="2:35" x14ac:dyDescent="0.25">
      <c r="B2749">
        <v>126</v>
      </c>
      <c r="E2749">
        <v>868</v>
      </c>
      <c r="J2749" t="s">
        <v>22089</v>
      </c>
      <c r="L2749" t="s">
        <v>22154</v>
      </c>
      <c r="M2749" t="s">
        <v>22222</v>
      </c>
      <c r="N2749" t="s">
        <v>24541</v>
      </c>
      <c r="O2749" t="s">
        <v>28806</v>
      </c>
      <c r="P2749">
        <v>6</v>
      </c>
      <c r="Q2749">
        <v>1</v>
      </c>
      <c r="R2749">
        <v>3.26</v>
      </c>
      <c r="S2749">
        <v>3.27</v>
      </c>
      <c r="T2749">
        <v>457.45</v>
      </c>
      <c r="U2749">
        <v>78.959999999999994</v>
      </c>
      <c r="V2749">
        <v>3.78</v>
      </c>
      <c r="X2749">
        <v>5.8</v>
      </c>
      <c r="Y2749">
        <v>2</v>
      </c>
      <c r="Z2749" t="s">
        <v>4250</v>
      </c>
      <c r="AA2749">
        <v>0</v>
      </c>
      <c r="AB2749">
        <v>3</v>
      </c>
      <c r="AC2749">
        <v>4.3722619047619053</v>
      </c>
      <c r="AE2749" t="s">
        <v>7949</v>
      </c>
      <c r="AH2749">
        <v>0</v>
      </c>
      <c r="AI2749">
        <v>0</v>
      </c>
    </row>
    <row r="2750" spans="2:35" x14ac:dyDescent="0.25">
      <c r="B2750">
        <v>20200</v>
      </c>
      <c r="J2750" t="s">
        <v>22089</v>
      </c>
      <c r="L2750" t="s">
        <v>22154</v>
      </c>
      <c r="M2750" t="s">
        <v>22222</v>
      </c>
      <c r="N2750" t="s">
        <v>24542</v>
      </c>
      <c r="O2750" t="s">
        <v>28807</v>
      </c>
      <c r="P2750">
        <v>7</v>
      </c>
      <c r="Q2750">
        <v>1</v>
      </c>
      <c r="R2750">
        <v>0.94</v>
      </c>
      <c r="S2750">
        <v>0.97</v>
      </c>
      <c r="T2750">
        <v>338.37</v>
      </c>
      <c r="U2750">
        <v>91.85</v>
      </c>
      <c r="V2750">
        <v>1.63</v>
      </c>
      <c r="X2750">
        <v>6.38</v>
      </c>
      <c r="Y2750">
        <v>2</v>
      </c>
      <c r="Z2750" t="s">
        <v>4250</v>
      </c>
      <c r="AA2750">
        <v>0</v>
      </c>
      <c r="AB2750">
        <v>1</v>
      </c>
      <c r="AC2750">
        <v>5.7716666666666674</v>
      </c>
      <c r="AE2750" t="s">
        <v>7949</v>
      </c>
      <c r="AH2750">
        <v>0</v>
      </c>
      <c r="AI2750">
        <v>0</v>
      </c>
    </row>
    <row r="2751" spans="2:35" x14ac:dyDescent="0.25">
      <c r="B2751">
        <v>64100</v>
      </c>
      <c r="J2751" t="s">
        <v>22089</v>
      </c>
      <c r="L2751" t="s">
        <v>22154</v>
      </c>
      <c r="M2751" t="s">
        <v>22222</v>
      </c>
      <c r="N2751" t="s">
        <v>24542</v>
      </c>
      <c r="O2751" t="s">
        <v>28807</v>
      </c>
      <c r="P2751">
        <v>7</v>
      </c>
      <c r="Q2751">
        <v>1</v>
      </c>
      <c r="R2751">
        <v>0.94</v>
      </c>
      <c r="S2751">
        <v>0.97</v>
      </c>
      <c r="T2751">
        <v>338.37</v>
      </c>
      <c r="U2751">
        <v>91.85</v>
      </c>
      <c r="V2751">
        <v>1.63</v>
      </c>
      <c r="X2751">
        <v>6.38</v>
      </c>
      <c r="Y2751">
        <v>2</v>
      </c>
      <c r="Z2751" t="s">
        <v>4250</v>
      </c>
      <c r="AA2751">
        <v>0</v>
      </c>
      <c r="AB2751">
        <v>1</v>
      </c>
      <c r="AC2751">
        <v>5.7716666666666674</v>
      </c>
      <c r="AE2751" t="s">
        <v>7949</v>
      </c>
      <c r="AH2751">
        <v>0</v>
      </c>
      <c r="AI2751">
        <v>0</v>
      </c>
    </row>
    <row r="2752" spans="2:35" x14ac:dyDescent="0.25">
      <c r="B2752">
        <v>2970</v>
      </c>
      <c r="J2752" t="s">
        <v>22089</v>
      </c>
      <c r="L2752" t="s">
        <v>22154</v>
      </c>
      <c r="M2752" t="s">
        <v>22222</v>
      </c>
      <c r="N2752" t="s">
        <v>24543</v>
      </c>
      <c r="O2752" t="s">
        <v>28808</v>
      </c>
      <c r="P2752">
        <v>6</v>
      </c>
      <c r="Q2752">
        <v>1</v>
      </c>
      <c r="R2752">
        <v>2.9</v>
      </c>
      <c r="S2752">
        <v>2.93</v>
      </c>
      <c r="T2752">
        <v>431.41</v>
      </c>
      <c r="U2752">
        <v>78.959999999999994</v>
      </c>
      <c r="V2752">
        <v>3.64</v>
      </c>
      <c r="X2752">
        <v>6.16</v>
      </c>
      <c r="Y2752">
        <v>2</v>
      </c>
      <c r="Z2752" t="s">
        <v>4250</v>
      </c>
      <c r="AA2752">
        <v>0</v>
      </c>
      <c r="AB2752">
        <v>1</v>
      </c>
      <c r="AC2752">
        <v>4.8732619047619039</v>
      </c>
      <c r="AE2752" t="s">
        <v>7949</v>
      </c>
      <c r="AH2752">
        <v>0</v>
      </c>
      <c r="AI2752">
        <v>0</v>
      </c>
    </row>
    <row r="2753" spans="2:35" x14ac:dyDescent="0.25">
      <c r="B2753">
        <v>2620</v>
      </c>
      <c r="J2753" t="s">
        <v>22089</v>
      </c>
      <c r="L2753" t="s">
        <v>22154</v>
      </c>
      <c r="M2753" t="s">
        <v>22222</v>
      </c>
      <c r="N2753" t="s">
        <v>24544</v>
      </c>
      <c r="O2753" t="s">
        <v>28809</v>
      </c>
      <c r="P2753">
        <v>6</v>
      </c>
      <c r="Q2753">
        <v>1</v>
      </c>
      <c r="R2753">
        <v>1.28</v>
      </c>
      <c r="S2753">
        <v>1.34</v>
      </c>
      <c r="T2753">
        <v>308.33999999999997</v>
      </c>
      <c r="U2753">
        <v>82.62</v>
      </c>
      <c r="V2753">
        <v>1.86</v>
      </c>
      <c r="X2753">
        <v>6.6</v>
      </c>
      <c r="Y2753">
        <v>2</v>
      </c>
      <c r="Z2753" t="s">
        <v>4250</v>
      </c>
      <c r="AA2753">
        <v>0</v>
      </c>
      <c r="AB2753">
        <v>1</v>
      </c>
      <c r="AC2753">
        <v>5.833333333333333</v>
      </c>
      <c r="AE2753" t="s">
        <v>7949</v>
      </c>
      <c r="AH2753">
        <v>0</v>
      </c>
      <c r="AI2753">
        <v>0</v>
      </c>
    </row>
    <row r="2754" spans="2:35" x14ac:dyDescent="0.25">
      <c r="B2754">
        <v>7650</v>
      </c>
      <c r="J2754" t="s">
        <v>22089</v>
      </c>
      <c r="L2754" t="s">
        <v>22154</v>
      </c>
      <c r="M2754" t="s">
        <v>22222</v>
      </c>
      <c r="N2754" t="s">
        <v>24545</v>
      </c>
      <c r="O2754" t="s">
        <v>28810</v>
      </c>
      <c r="P2754">
        <v>6</v>
      </c>
      <c r="Q2754">
        <v>1</v>
      </c>
      <c r="R2754">
        <v>1.81</v>
      </c>
      <c r="S2754">
        <v>1.87</v>
      </c>
      <c r="T2754">
        <v>322.37</v>
      </c>
      <c r="U2754">
        <v>82.62</v>
      </c>
      <c r="V2754">
        <v>2.25</v>
      </c>
      <c r="X2754">
        <v>6.55</v>
      </c>
      <c r="Y2754">
        <v>2</v>
      </c>
      <c r="Z2754" t="s">
        <v>4250</v>
      </c>
      <c r="AA2754">
        <v>0</v>
      </c>
      <c r="AB2754">
        <v>1</v>
      </c>
      <c r="AC2754">
        <v>5.833333333333333</v>
      </c>
      <c r="AE2754" t="s">
        <v>7949</v>
      </c>
      <c r="AH2754">
        <v>0</v>
      </c>
      <c r="AI2754">
        <v>0</v>
      </c>
    </row>
    <row r="2755" spans="2:35" x14ac:dyDescent="0.25">
      <c r="B2755">
        <v>1610</v>
      </c>
      <c r="J2755" t="s">
        <v>22089</v>
      </c>
      <c r="L2755" t="s">
        <v>22154</v>
      </c>
      <c r="M2755" t="s">
        <v>22222</v>
      </c>
      <c r="N2755" t="s">
        <v>24546</v>
      </c>
      <c r="O2755" t="s">
        <v>28811</v>
      </c>
      <c r="P2755">
        <v>6</v>
      </c>
      <c r="Q2755">
        <v>1</v>
      </c>
      <c r="R2755">
        <v>1.44</v>
      </c>
      <c r="S2755">
        <v>1.46</v>
      </c>
      <c r="T2755">
        <v>326.33</v>
      </c>
      <c r="U2755">
        <v>82.62</v>
      </c>
      <c r="V2755">
        <v>2</v>
      </c>
      <c r="X2755">
        <v>5.94</v>
      </c>
      <c r="Y2755">
        <v>2</v>
      </c>
      <c r="Z2755" t="s">
        <v>4250</v>
      </c>
      <c r="AA2755">
        <v>0</v>
      </c>
      <c r="AB2755">
        <v>1</v>
      </c>
      <c r="AC2755">
        <v>5.833333333333333</v>
      </c>
      <c r="AE2755" t="s">
        <v>7949</v>
      </c>
      <c r="AH2755">
        <v>0</v>
      </c>
      <c r="AI2755">
        <v>0</v>
      </c>
    </row>
    <row r="2756" spans="2:35" x14ac:dyDescent="0.25">
      <c r="B2756">
        <v>2190</v>
      </c>
      <c r="J2756" t="s">
        <v>22089</v>
      </c>
      <c r="L2756" t="s">
        <v>22154</v>
      </c>
      <c r="M2756" t="s">
        <v>22222</v>
      </c>
      <c r="N2756" t="s">
        <v>24547</v>
      </c>
      <c r="O2756" t="s">
        <v>28812</v>
      </c>
      <c r="P2756">
        <v>5</v>
      </c>
      <c r="Q2756">
        <v>1</v>
      </c>
      <c r="R2756">
        <v>2.2400000000000002</v>
      </c>
      <c r="S2756">
        <v>2.29</v>
      </c>
      <c r="T2756">
        <v>325.33999999999997</v>
      </c>
      <c r="U2756">
        <v>69.73</v>
      </c>
      <c r="V2756">
        <v>2.6</v>
      </c>
      <c r="X2756">
        <v>6.53</v>
      </c>
      <c r="Y2756">
        <v>2</v>
      </c>
      <c r="Z2756" t="s">
        <v>4250</v>
      </c>
      <c r="AA2756">
        <v>0</v>
      </c>
      <c r="AB2756">
        <v>1</v>
      </c>
      <c r="AC2756">
        <v>5.7133333333333329</v>
      </c>
      <c r="AE2756" t="s">
        <v>7949</v>
      </c>
      <c r="AH2756">
        <v>0</v>
      </c>
      <c r="AI2756">
        <v>0</v>
      </c>
    </row>
    <row r="2757" spans="2:35" x14ac:dyDescent="0.25">
      <c r="B2757">
        <v>2940</v>
      </c>
      <c r="J2757" t="s">
        <v>22089</v>
      </c>
      <c r="L2757" t="s">
        <v>22154</v>
      </c>
      <c r="M2757" t="s">
        <v>22222</v>
      </c>
      <c r="N2757" t="s">
        <v>24548</v>
      </c>
      <c r="O2757" t="s">
        <v>28813</v>
      </c>
      <c r="P2757">
        <v>6</v>
      </c>
      <c r="Q2757">
        <v>1</v>
      </c>
      <c r="R2757">
        <v>1.81</v>
      </c>
      <c r="S2757">
        <v>1.87</v>
      </c>
      <c r="T2757">
        <v>337.38</v>
      </c>
      <c r="U2757">
        <v>78.959999999999994</v>
      </c>
      <c r="V2757">
        <v>2.4700000000000002</v>
      </c>
      <c r="X2757">
        <v>6.6</v>
      </c>
      <c r="Y2757">
        <v>2</v>
      </c>
      <c r="Z2757" t="s">
        <v>4250</v>
      </c>
      <c r="AA2757">
        <v>0</v>
      </c>
      <c r="AB2757">
        <v>2</v>
      </c>
      <c r="AC2757">
        <v>5.833333333333333</v>
      </c>
      <c r="AE2757" t="s">
        <v>7949</v>
      </c>
      <c r="AH2757">
        <v>0</v>
      </c>
      <c r="AI2757">
        <v>0</v>
      </c>
    </row>
    <row r="2758" spans="2:35" x14ac:dyDescent="0.25">
      <c r="B2758">
        <v>1830</v>
      </c>
      <c r="J2758" t="s">
        <v>22089</v>
      </c>
      <c r="L2758" t="s">
        <v>22154</v>
      </c>
      <c r="M2758" t="s">
        <v>22222</v>
      </c>
      <c r="N2758" t="s">
        <v>24549</v>
      </c>
      <c r="O2758" t="s">
        <v>28814</v>
      </c>
      <c r="P2758">
        <v>6</v>
      </c>
      <c r="Q2758">
        <v>1</v>
      </c>
      <c r="R2758">
        <v>2.31</v>
      </c>
      <c r="S2758">
        <v>2.38</v>
      </c>
      <c r="T2758">
        <v>351.41</v>
      </c>
      <c r="U2758">
        <v>78.959999999999994</v>
      </c>
      <c r="V2758">
        <v>2.86</v>
      </c>
      <c r="X2758">
        <v>6.6</v>
      </c>
      <c r="Y2758">
        <v>2</v>
      </c>
      <c r="Z2758" t="s">
        <v>4250</v>
      </c>
      <c r="AA2758">
        <v>0</v>
      </c>
      <c r="AB2758">
        <v>3</v>
      </c>
      <c r="AC2758">
        <v>5.6783333333333328</v>
      </c>
      <c r="AE2758" t="s">
        <v>7949</v>
      </c>
      <c r="AH2758">
        <v>0</v>
      </c>
      <c r="AI2758">
        <v>0</v>
      </c>
    </row>
    <row r="2759" spans="2:35" x14ac:dyDescent="0.25">
      <c r="B2759">
        <v>1060</v>
      </c>
      <c r="J2759" t="s">
        <v>22089</v>
      </c>
      <c r="L2759" t="s">
        <v>22154</v>
      </c>
      <c r="M2759" t="s">
        <v>22222</v>
      </c>
      <c r="N2759" t="s">
        <v>24550</v>
      </c>
      <c r="O2759" t="s">
        <v>28815</v>
      </c>
      <c r="P2759">
        <v>5</v>
      </c>
      <c r="Q2759">
        <v>1</v>
      </c>
      <c r="R2759">
        <v>2.67</v>
      </c>
      <c r="S2759">
        <v>2.73</v>
      </c>
      <c r="T2759">
        <v>341.8</v>
      </c>
      <c r="U2759">
        <v>69.73</v>
      </c>
      <c r="V2759">
        <v>3.11</v>
      </c>
      <c r="X2759">
        <v>6.58</v>
      </c>
      <c r="Y2759">
        <v>2</v>
      </c>
      <c r="Z2759" t="s">
        <v>4250</v>
      </c>
      <c r="AA2759">
        <v>0</v>
      </c>
      <c r="AB2759">
        <v>1</v>
      </c>
      <c r="AC2759">
        <v>5.4983333333333331</v>
      </c>
      <c r="AE2759" t="s">
        <v>7949</v>
      </c>
      <c r="AH2759">
        <v>0</v>
      </c>
      <c r="AI2759">
        <v>0</v>
      </c>
    </row>
    <row r="2760" spans="2:35" x14ac:dyDescent="0.25">
      <c r="B2760">
        <v>383</v>
      </c>
      <c r="E2760">
        <v>354</v>
      </c>
      <c r="J2760" t="s">
        <v>22089</v>
      </c>
      <c r="L2760" t="s">
        <v>22154</v>
      </c>
      <c r="M2760" t="s">
        <v>22222</v>
      </c>
      <c r="N2760" t="s">
        <v>24510</v>
      </c>
      <c r="O2760" t="s">
        <v>28775</v>
      </c>
      <c r="P2760">
        <v>6</v>
      </c>
      <c r="Q2760">
        <v>1</v>
      </c>
      <c r="R2760">
        <v>1.92</v>
      </c>
      <c r="S2760">
        <v>1.93</v>
      </c>
      <c r="T2760">
        <v>361.4</v>
      </c>
      <c r="U2760">
        <v>78.959999999999994</v>
      </c>
      <c r="V2760">
        <v>2.0699999999999998</v>
      </c>
      <c r="X2760">
        <v>5.91</v>
      </c>
      <c r="Y2760">
        <v>2</v>
      </c>
      <c r="Z2760" t="s">
        <v>4250</v>
      </c>
      <c r="AA2760">
        <v>0</v>
      </c>
      <c r="AB2760">
        <v>1</v>
      </c>
      <c r="AC2760">
        <v>5.8233333333333333</v>
      </c>
      <c r="AE2760" t="s">
        <v>7949</v>
      </c>
      <c r="AH2760">
        <v>0</v>
      </c>
      <c r="AI2760">
        <v>0</v>
      </c>
    </row>
    <row r="2761" spans="2:35" x14ac:dyDescent="0.25">
      <c r="B2761">
        <v>152</v>
      </c>
      <c r="E2761">
        <v>120</v>
      </c>
      <c r="J2761" t="s">
        <v>22089</v>
      </c>
      <c r="L2761" t="s">
        <v>22154</v>
      </c>
      <c r="M2761" t="s">
        <v>22222</v>
      </c>
      <c r="N2761" t="s">
        <v>24551</v>
      </c>
      <c r="O2761" t="s">
        <v>28816</v>
      </c>
      <c r="P2761">
        <v>6</v>
      </c>
      <c r="Q2761">
        <v>1</v>
      </c>
      <c r="R2761">
        <v>2.83</v>
      </c>
      <c r="S2761">
        <v>2.85</v>
      </c>
      <c r="T2761">
        <v>401.47</v>
      </c>
      <c r="U2761">
        <v>78.959999999999994</v>
      </c>
      <c r="V2761">
        <v>2.99</v>
      </c>
      <c r="X2761">
        <v>6.17</v>
      </c>
      <c r="Y2761">
        <v>2</v>
      </c>
      <c r="Z2761" t="s">
        <v>4250</v>
      </c>
      <c r="AA2761">
        <v>0</v>
      </c>
      <c r="AB2761">
        <v>1</v>
      </c>
      <c r="AC2761">
        <v>5.122119047619047</v>
      </c>
      <c r="AE2761" t="s">
        <v>7949</v>
      </c>
      <c r="AH2761">
        <v>0</v>
      </c>
      <c r="AI2761">
        <v>0</v>
      </c>
    </row>
    <row r="2762" spans="2:35" x14ac:dyDescent="0.25">
      <c r="B2762">
        <v>137</v>
      </c>
      <c r="E2762">
        <v>90.4</v>
      </c>
      <c r="J2762" t="s">
        <v>22089</v>
      </c>
      <c r="L2762" t="s">
        <v>22154</v>
      </c>
      <c r="M2762" t="s">
        <v>22222</v>
      </c>
      <c r="N2762" t="s">
        <v>24552</v>
      </c>
      <c r="O2762" t="s">
        <v>28817</v>
      </c>
      <c r="P2762">
        <v>6</v>
      </c>
      <c r="Q2762">
        <v>1</v>
      </c>
      <c r="R2762">
        <v>2.83</v>
      </c>
      <c r="S2762">
        <v>2.85</v>
      </c>
      <c r="T2762">
        <v>389.46</v>
      </c>
      <c r="U2762">
        <v>78.959999999999994</v>
      </c>
      <c r="V2762">
        <v>2.85</v>
      </c>
      <c r="X2762">
        <v>5.94</v>
      </c>
      <c r="Y2762">
        <v>2</v>
      </c>
      <c r="Z2762" t="s">
        <v>4250</v>
      </c>
      <c r="AA2762">
        <v>0</v>
      </c>
      <c r="AB2762">
        <v>1</v>
      </c>
      <c r="AC2762">
        <v>5.2079047619047616</v>
      </c>
      <c r="AE2762" t="s">
        <v>7949</v>
      </c>
      <c r="AH2762">
        <v>0</v>
      </c>
      <c r="AI2762">
        <v>0</v>
      </c>
    </row>
    <row r="2763" spans="2:35" x14ac:dyDescent="0.25">
      <c r="B2763">
        <v>287</v>
      </c>
      <c r="E2763">
        <v>252</v>
      </c>
      <c r="J2763" t="s">
        <v>22089</v>
      </c>
      <c r="L2763" t="s">
        <v>22154</v>
      </c>
      <c r="M2763" t="s">
        <v>22222</v>
      </c>
      <c r="N2763" t="s">
        <v>24509</v>
      </c>
      <c r="O2763" t="s">
        <v>28774</v>
      </c>
      <c r="P2763">
        <v>5</v>
      </c>
      <c r="Q2763">
        <v>1</v>
      </c>
      <c r="R2763">
        <v>2.72</v>
      </c>
      <c r="S2763">
        <v>2.78</v>
      </c>
      <c r="T2763">
        <v>345.4</v>
      </c>
      <c r="U2763">
        <v>69.73</v>
      </c>
      <c r="V2763">
        <v>2.83</v>
      </c>
      <c r="X2763">
        <v>6.6</v>
      </c>
      <c r="Y2763">
        <v>2</v>
      </c>
      <c r="Z2763" t="s">
        <v>4250</v>
      </c>
      <c r="AA2763">
        <v>0</v>
      </c>
      <c r="AB2763">
        <v>1</v>
      </c>
      <c r="AC2763">
        <v>5.4733333333333327</v>
      </c>
      <c r="AE2763" t="s">
        <v>7949</v>
      </c>
      <c r="AH2763">
        <v>0</v>
      </c>
      <c r="AI2763">
        <v>0</v>
      </c>
    </row>
    <row r="2764" spans="2:35" x14ac:dyDescent="0.25">
      <c r="B2764">
        <v>400</v>
      </c>
      <c r="J2764" t="s">
        <v>22089</v>
      </c>
      <c r="L2764" t="s">
        <v>22154</v>
      </c>
      <c r="M2764" t="s">
        <v>22222</v>
      </c>
      <c r="N2764" t="s">
        <v>24553</v>
      </c>
      <c r="O2764" t="s">
        <v>28818</v>
      </c>
      <c r="P2764">
        <v>5</v>
      </c>
      <c r="Q2764">
        <v>1</v>
      </c>
      <c r="R2764">
        <v>2.89</v>
      </c>
      <c r="S2764">
        <v>2.9</v>
      </c>
      <c r="T2764">
        <v>363.39</v>
      </c>
      <c r="U2764">
        <v>69.73</v>
      </c>
      <c r="V2764">
        <v>2.97</v>
      </c>
      <c r="X2764">
        <v>5.94</v>
      </c>
      <c r="Y2764">
        <v>2</v>
      </c>
      <c r="Z2764" t="s">
        <v>4250</v>
      </c>
      <c r="AA2764">
        <v>0</v>
      </c>
      <c r="AB2764">
        <v>1</v>
      </c>
      <c r="AC2764">
        <v>5.364119047619047</v>
      </c>
      <c r="AE2764" t="s">
        <v>7949</v>
      </c>
      <c r="AH2764">
        <v>0</v>
      </c>
      <c r="AI2764">
        <v>0</v>
      </c>
    </row>
    <row r="2765" spans="2:35" x14ac:dyDescent="0.25">
      <c r="B2765">
        <v>1110</v>
      </c>
      <c r="J2765" t="s">
        <v>22089</v>
      </c>
      <c r="L2765" t="s">
        <v>22154</v>
      </c>
      <c r="M2765" t="s">
        <v>22222</v>
      </c>
      <c r="N2765" t="s">
        <v>24554</v>
      </c>
      <c r="O2765" t="s">
        <v>28819</v>
      </c>
      <c r="P2765">
        <v>5</v>
      </c>
      <c r="Q2765">
        <v>1</v>
      </c>
      <c r="R2765">
        <v>3.25</v>
      </c>
      <c r="S2765">
        <v>3.31</v>
      </c>
      <c r="T2765">
        <v>359.43</v>
      </c>
      <c r="U2765">
        <v>69.73</v>
      </c>
      <c r="V2765">
        <v>3.22</v>
      </c>
      <c r="X2765">
        <v>6.55</v>
      </c>
      <c r="Y2765">
        <v>2</v>
      </c>
      <c r="Z2765" t="s">
        <v>4250</v>
      </c>
      <c r="AA2765">
        <v>0</v>
      </c>
      <c r="AB2765">
        <v>1</v>
      </c>
      <c r="AC2765">
        <v>5.0533333333333328</v>
      </c>
      <c r="AE2765" t="s">
        <v>7949</v>
      </c>
      <c r="AH2765">
        <v>0</v>
      </c>
      <c r="AI2765">
        <v>0</v>
      </c>
    </row>
    <row r="2766" spans="2:35" x14ac:dyDescent="0.25">
      <c r="B2766">
        <v>68300</v>
      </c>
      <c r="J2766" t="s">
        <v>22089</v>
      </c>
      <c r="L2766" t="s">
        <v>22154</v>
      </c>
      <c r="M2766" t="s">
        <v>22222</v>
      </c>
      <c r="N2766" t="s">
        <v>24555</v>
      </c>
      <c r="O2766" t="s">
        <v>28820</v>
      </c>
      <c r="P2766">
        <v>5</v>
      </c>
      <c r="Q2766">
        <v>1</v>
      </c>
      <c r="R2766">
        <v>-1.62</v>
      </c>
      <c r="S2766">
        <v>-1.62</v>
      </c>
      <c r="T2766">
        <v>339.19</v>
      </c>
      <c r="U2766">
        <v>66.069999999999993</v>
      </c>
      <c r="V2766">
        <v>1.44</v>
      </c>
      <c r="X2766">
        <v>4.91</v>
      </c>
      <c r="Y2766">
        <v>1</v>
      </c>
      <c r="Z2766" t="s">
        <v>4250</v>
      </c>
      <c r="AA2766">
        <v>0</v>
      </c>
      <c r="AB2766">
        <v>0</v>
      </c>
      <c r="AC2766">
        <v>5.833333333333333</v>
      </c>
      <c r="AE2766" t="s">
        <v>7949</v>
      </c>
      <c r="AH2766">
        <v>0</v>
      </c>
      <c r="AI2766">
        <v>0</v>
      </c>
    </row>
    <row r="2767" spans="2:35" x14ac:dyDescent="0.25">
      <c r="B2767">
        <v>3310</v>
      </c>
      <c r="J2767" t="s">
        <v>22089</v>
      </c>
      <c r="L2767" t="s">
        <v>22154</v>
      </c>
      <c r="M2767" t="s">
        <v>22222</v>
      </c>
      <c r="N2767" t="s">
        <v>24556</v>
      </c>
      <c r="O2767" t="s">
        <v>28821</v>
      </c>
      <c r="P2767">
        <v>7</v>
      </c>
      <c r="Q2767">
        <v>1</v>
      </c>
      <c r="R2767">
        <v>2.08</v>
      </c>
      <c r="S2767">
        <v>2.1</v>
      </c>
      <c r="T2767">
        <v>388.43</v>
      </c>
      <c r="U2767">
        <v>102.75</v>
      </c>
      <c r="V2767">
        <v>2.4900000000000002</v>
      </c>
      <c r="X2767">
        <v>6.08</v>
      </c>
      <c r="Y2767">
        <v>2</v>
      </c>
      <c r="Z2767" t="s">
        <v>4250</v>
      </c>
      <c r="AA2767">
        <v>0</v>
      </c>
      <c r="AB2767">
        <v>1</v>
      </c>
      <c r="AC2767">
        <v>5.1652619047619046</v>
      </c>
      <c r="AE2767" t="s">
        <v>7949</v>
      </c>
      <c r="AH2767">
        <v>0</v>
      </c>
      <c r="AI2767">
        <v>0</v>
      </c>
    </row>
    <row r="2768" spans="2:35" x14ac:dyDescent="0.25">
      <c r="B2768">
        <v>1270</v>
      </c>
      <c r="J2768" t="s">
        <v>22089</v>
      </c>
      <c r="L2768" t="s">
        <v>22154</v>
      </c>
      <c r="M2768" t="s">
        <v>22222</v>
      </c>
      <c r="N2768" t="s">
        <v>24557</v>
      </c>
      <c r="O2768" t="s">
        <v>28822</v>
      </c>
      <c r="P2768">
        <v>6</v>
      </c>
      <c r="Q2768">
        <v>1</v>
      </c>
      <c r="R2768">
        <v>2.81</v>
      </c>
      <c r="S2768">
        <v>2.84</v>
      </c>
      <c r="T2768">
        <v>395.43</v>
      </c>
      <c r="U2768">
        <v>78.959999999999994</v>
      </c>
      <c r="V2768">
        <v>3.07</v>
      </c>
      <c r="X2768">
        <v>6.09</v>
      </c>
      <c r="Y2768">
        <v>2</v>
      </c>
      <c r="Z2768" t="s">
        <v>4250</v>
      </c>
      <c r="AA2768">
        <v>0</v>
      </c>
      <c r="AB2768">
        <v>1</v>
      </c>
      <c r="AC2768">
        <v>5.1752619047619044</v>
      </c>
      <c r="AE2768" t="s">
        <v>7949</v>
      </c>
      <c r="AH2768">
        <v>0</v>
      </c>
      <c r="AI2768">
        <v>0</v>
      </c>
    </row>
    <row r="2769" spans="2:35" x14ac:dyDescent="0.25">
      <c r="B2769">
        <v>4400</v>
      </c>
      <c r="J2769" t="s">
        <v>22089</v>
      </c>
      <c r="L2769" t="s">
        <v>22154</v>
      </c>
      <c r="M2769" t="s">
        <v>22222</v>
      </c>
      <c r="N2769" t="s">
        <v>24558</v>
      </c>
      <c r="O2769" t="s">
        <v>28823</v>
      </c>
      <c r="P2769">
        <v>7</v>
      </c>
      <c r="Q2769">
        <v>1</v>
      </c>
      <c r="R2769">
        <v>1.55</v>
      </c>
      <c r="S2769">
        <v>1.57</v>
      </c>
      <c r="T2769">
        <v>378.43</v>
      </c>
      <c r="U2769">
        <v>91.85</v>
      </c>
      <c r="V2769">
        <v>2.3199999999999998</v>
      </c>
      <c r="X2769">
        <v>6.17</v>
      </c>
      <c r="Y2769">
        <v>2</v>
      </c>
      <c r="Z2769" t="s">
        <v>4250</v>
      </c>
      <c r="AA2769">
        <v>0</v>
      </c>
      <c r="AB2769">
        <v>1</v>
      </c>
      <c r="AC2769">
        <v>5.6400238095238091</v>
      </c>
      <c r="AE2769" t="s">
        <v>7949</v>
      </c>
      <c r="AH2769">
        <v>0</v>
      </c>
      <c r="AI2769">
        <v>0</v>
      </c>
    </row>
    <row r="2770" spans="2:35" x14ac:dyDescent="0.25">
      <c r="B2770">
        <v>1810</v>
      </c>
      <c r="J2770" t="s">
        <v>22089</v>
      </c>
      <c r="L2770" t="s">
        <v>22154</v>
      </c>
      <c r="M2770" t="s">
        <v>22222</v>
      </c>
      <c r="N2770" t="s">
        <v>24559</v>
      </c>
      <c r="O2770" t="s">
        <v>28824</v>
      </c>
      <c r="P2770">
        <v>6</v>
      </c>
      <c r="Q2770">
        <v>1</v>
      </c>
      <c r="R2770">
        <v>2.13</v>
      </c>
      <c r="S2770">
        <v>2.15</v>
      </c>
      <c r="T2770">
        <v>413.42</v>
      </c>
      <c r="U2770">
        <v>78.959999999999994</v>
      </c>
      <c r="V2770">
        <v>3.56</v>
      </c>
      <c r="X2770">
        <v>6.17</v>
      </c>
      <c r="Y2770">
        <v>2</v>
      </c>
      <c r="Z2770" t="s">
        <v>4250</v>
      </c>
      <c r="AA2770">
        <v>0</v>
      </c>
      <c r="AB2770">
        <v>2</v>
      </c>
      <c r="AC2770">
        <v>5.3867619047619044</v>
      </c>
      <c r="AE2770" t="s">
        <v>7949</v>
      </c>
      <c r="AH2770">
        <v>0</v>
      </c>
      <c r="AI2770">
        <v>0</v>
      </c>
    </row>
    <row r="2771" spans="2:35" x14ac:dyDescent="0.25">
      <c r="B2771">
        <v>3560</v>
      </c>
      <c r="J2771" t="s">
        <v>22089</v>
      </c>
      <c r="L2771" t="s">
        <v>22154</v>
      </c>
      <c r="M2771" t="s">
        <v>22222</v>
      </c>
      <c r="N2771" t="s">
        <v>24560</v>
      </c>
      <c r="O2771" t="s">
        <v>28825</v>
      </c>
      <c r="P2771">
        <v>6</v>
      </c>
      <c r="Q2771">
        <v>1</v>
      </c>
      <c r="R2771">
        <v>2.23</v>
      </c>
      <c r="S2771">
        <v>2.25</v>
      </c>
      <c r="T2771">
        <v>381.41</v>
      </c>
      <c r="U2771">
        <v>78.959999999999994</v>
      </c>
      <c r="V2771">
        <v>2.76</v>
      </c>
      <c r="X2771">
        <v>6.14</v>
      </c>
      <c r="Y2771">
        <v>2</v>
      </c>
      <c r="Z2771" t="s">
        <v>4250</v>
      </c>
      <c r="AA2771">
        <v>0</v>
      </c>
      <c r="AB2771">
        <v>1</v>
      </c>
      <c r="AC2771">
        <v>5.5654047619047624</v>
      </c>
      <c r="AE2771" t="s">
        <v>7949</v>
      </c>
      <c r="AH2771">
        <v>0</v>
      </c>
      <c r="AI2771">
        <v>0</v>
      </c>
    </row>
    <row r="2772" spans="2:35" x14ac:dyDescent="0.25">
      <c r="B2772">
        <v>1890</v>
      </c>
      <c r="J2772" t="s">
        <v>22089</v>
      </c>
      <c r="L2772" t="s">
        <v>22154</v>
      </c>
      <c r="M2772" t="s">
        <v>22222</v>
      </c>
      <c r="N2772" t="s">
        <v>24561</v>
      </c>
      <c r="O2772" t="s">
        <v>28826</v>
      </c>
      <c r="P2772">
        <v>7</v>
      </c>
      <c r="Q2772">
        <v>1</v>
      </c>
      <c r="R2772">
        <v>1.64</v>
      </c>
      <c r="S2772">
        <v>1.66</v>
      </c>
      <c r="T2772">
        <v>388.43</v>
      </c>
      <c r="U2772">
        <v>102.75</v>
      </c>
      <c r="V2772">
        <v>2.4900000000000002</v>
      </c>
      <c r="X2772">
        <v>6.14</v>
      </c>
      <c r="Y2772">
        <v>2</v>
      </c>
      <c r="Z2772" t="s">
        <v>4250</v>
      </c>
      <c r="AA2772">
        <v>0</v>
      </c>
      <c r="AB2772">
        <v>1</v>
      </c>
      <c r="AC2772">
        <v>5.2052619047619046</v>
      </c>
      <c r="AE2772" t="s">
        <v>7949</v>
      </c>
      <c r="AH2772">
        <v>0</v>
      </c>
      <c r="AI2772">
        <v>0</v>
      </c>
    </row>
    <row r="2773" spans="2:35" x14ac:dyDescent="0.25">
      <c r="B2773">
        <v>3370</v>
      </c>
      <c r="J2773" t="s">
        <v>22089</v>
      </c>
      <c r="L2773" t="s">
        <v>22154</v>
      </c>
      <c r="M2773" t="s">
        <v>22222</v>
      </c>
      <c r="N2773" t="s">
        <v>24562</v>
      </c>
      <c r="O2773" t="s">
        <v>28827</v>
      </c>
      <c r="P2773">
        <v>6</v>
      </c>
      <c r="Q2773">
        <v>1</v>
      </c>
      <c r="R2773">
        <v>2.35</v>
      </c>
      <c r="S2773">
        <v>2.37</v>
      </c>
      <c r="T2773">
        <v>399.4</v>
      </c>
      <c r="U2773">
        <v>78.959999999999994</v>
      </c>
      <c r="V2773">
        <v>2.9</v>
      </c>
      <c r="X2773">
        <v>6.03</v>
      </c>
      <c r="Y2773">
        <v>2</v>
      </c>
      <c r="Z2773" t="s">
        <v>4250</v>
      </c>
      <c r="AA2773">
        <v>0</v>
      </c>
      <c r="AB2773">
        <v>1</v>
      </c>
      <c r="AC2773">
        <v>5.3769047619047621</v>
      </c>
      <c r="AE2773" t="s">
        <v>7949</v>
      </c>
      <c r="AH2773">
        <v>0</v>
      </c>
      <c r="AI2773">
        <v>0</v>
      </c>
    </row>
    <row r="2774" spans="2:35" x14ac:dyDescent="0.25">
      <c r="B2774">
        <v>2740</v>
      </c>
      <c r="J2774" t="s">
        <v>22089</v>
      </c>
      <c r="L2774" t="s">
        <v>22154</v>
      </c>
      <c r="M2774" t="s">
        <v>22222</v>
      </c>
      <c r="N2774" t="s">
        <v>24563</v>
      </c>
      <c r="O2774" t="s">
        <v>28828</v>
      </c>
      <c r="P2774">
        <v>7</v>
      </c>
      <c r="Q2774">
        <v>1</v>
      </c>
      <c r="R2774">
        <v>2.69</v>
      </c>
      <c r="S2774">
        <v>2.71</v>
      </c>
      <c r="T2774">
        <v>411.43</v>
      </c>
      <c r="U2774">
        <v>88.19</v>
      </c>
      <c r="V2774">
        <v>2.77</v>
      </c>
      <c r="X2774">
        <v>6.02</v>
      </c>
      <c r="Y2774">
        <v>2</v>
      </c>
      <c r="Z2774" t="s">
        <v>4250</v>
      </c>
      <c r="AA2774">
        <v>0</v>
      </c>
      <c r="AB2774">
        <v>2</v>
      </c>
      <c r="AC2774">
        <v>5.1209761904761901</v>
      </c>
      <c r="AE2774" t="s">
        <v>7949</v>
      </c>
      <c r="AH2774">
        <v>0</v>
      </c>
      <c r="AI2774">
        <v>0</v>
      </c>
    </row>
    <row r="2775" spans="2:35" x14ac:dyDescent="0.25">
      <c r="B2775">
        <v>3390</v>
      </c>
      <c r="J2775" t="s">
        <v>22089</v>
      </c>
      <c r="L2775" t="s">
        <v>22154</v>
      </c>
      <c r="M2775" t="s">
        <v>22222</v>
      </c>
      <c r="N2775" t="s">
        <v>24564</v>
      </c>
      <c r="O2775" t="s">
        <v>28829</v>
      </c>
      <c r="P2775">
        <v>5</v>
      </c>
      <c r="Q2775">
        <v>1</v>
      </c>
      <c r="R2775">
        <v>3.47</v>
      </c>
      <c r="S2775">
        <v>3.49</v>
      </c>
      <c r="T2775">
        <v>362.43</v>
      </c>
      <c r="U2775">
        <v>66.069999999999993</v>
      </c>
      <c r="V2775">
        <v>3.23</v>
      </c>
      <c r="X2775">
        <v>6</v>
      </c>
      <c r="Y2775">
        <v>2</v>
      </c>
      <c r="Z2775" t="s">
        <v>4250</v>
      </c>
      <c r="AA2775">
        <v>0</v>
      </c>
      <c r="AB2775">
        <v>1</v>
      </c>
      <c r="AC2775">
        <v>4.83597619047619</v>
      </c>
      <c r="AE2775" t="s">
        <v>7949</v>
      </c>
      <c r="AH2775">
        <v>0</v>
      </c>
      <c r="AI2775">
        <v>0</v>
      </c>
    </row>
    <row r="2776" spans="2:35" x14ac:dyDescent="0.25">
      <c r="B2776">
        <v>3590</v>
      </c>
      <c r="J2776" t="s">
        <v>22089</v>
      </c>
      <c r="L2776" t="s">
        <v>22154</v>
      </c>
      <c r="M2776" t="s">
        <v>22222</v>
      </c>
      <c r="N2776" t="s">
        <v>24565</v>
      </c>
      <c r="O2776" t="s">
        <v>28830</v>
      </c>
      <c r="P2776">
        <v>5</v>
      </c>
      <c r="Q2776">
        <v>1</v>
      </c>
      <c r="R2776">
        <v>3.53</v>
      </c>
      <c r="S2776">
        <v>3.53</v>
      </c>
      <c r="T2776">
        <v>380.42</v>
      </c>
      <c r="U2776">
        <v>66.069999999999993</v>
      </c>
      <c r="V2776">
        <v>3.36</v>
      </c>
      <c r="X2776">
        <v>3.56</v>
      </c>
      <c r="Y2776">
        <v>2</v>
      </c>
      <c r="Z2776" t="s">
        <v>4250</v>
      </c>
      <c r="AA2776">
        <v>0</v>
      </c>
      <c r="AB2776">
        <v>1</v>
      </c>
      <c r="AC2776">
        <v>4.6574761904761903</v>
      </c>
      <c r="AE2776" t="s">
        <v>7949</v>
      </c>
      <c r="AH2776">
        <v>0</v>
      </c>
      <c r="AI2776">
        <v>0</v>
      </c>
    </row>
    <row r="2777" spans="2:35" x14ac:dyDescent="0.25">
      <c r="B2777">
        <v>2310</v>
      </c>
      <c r="J2777" t="s">
        <v>22089</v>
      </c>
      <c r="L2777" t="s">
        <v>22154</v>
      </c>
      <c r="M2777" t="s">
        <v>22222</v>
      </c>
      <c r="N2777" t="s">
        <v>24566</v>
      </c>
      <c r="O2777" t="s">
        <v>28831</v>
      </c>
      <c r="P2777">
        <v>5</v>
      </c>
      <c r="Q2777">
        <v>1</v>
      </c>
      <c r="R2777">
        <v>3.44</v>
      </c>
      <c r="S2777">
        <v>3.44</v>
      </c>
      <c r="T2777">
        <v>380.42</v>
      </c>
      <c r="U2777">
        <v>66.069999999999993</v>
      </c>
      <c r="V2777">
        <v>3.36</v>
      </c>
      <c r="X2777">
        <v>3.56</v>
      </c>
      <c r="Y2777">
        <v>2</v>
      </c>
      <c r="Z2777" t="s">
        <v>4250</v>
      </c>
      <c r="AA2777">
        <v>0</v>
      </c>
      <c r="AB2777">
        <v>1</v>
      </c>
      <c r="AC2777">
        <v>4.7474761904761902</v>
      </c>
      <c r="AE2777" t="s">
        <v>7949</v>
      </c>
      <c r="AH2777">
        <v>0</v>
      </c>
      <c r="AI2777">
        <v>0</v>
      </c>
    </row>
    <row r="2778" spans="2:35" x14ac:dyDescent="0.25">
      <c r="B2778">
        <v>696</v>
      </c>
      <c r="J2778" t="s">
        <v>22089</v>
      </c>
      <c r="L2778" t="s">
        <v>22154</v>
      </c>
      <c r="M2778" t="s">
        <v>22222</v>
      </c>
      <c r="N2778" t="s">
        <v>24567</v>
      </c>
      <c r="O2778" t="s">
        <v>28832</v>
      </c>
      <c r="P2778">
        <v>6</v>
      </c>
      <c r="Q2778">
        <v>1</v>
      </c>
      <c r="R2778">
        <v>3.11</v>
      </c>
      <c r="S2778">
        <v>3.11</v>
      </c>
      <c r="T2778">
        <v>392.46</v>
      </c>
      <c r="U2778">
        <v>75.3</v>
      </c>
      <c r="V2778">
        <v>3.23</v>
      </c>
      <c r="X2778">
        <v>4.6500000000000004</v>
      </c>
      <c r="Y2778">
        <v>2</v>
      </c>
      <c r="Z2778" t="s">
        <v>4250</v>
      </c>
      <c r="AA2778">
        <v>0</v>
      </c>
      <c r="AB2778">
        <v>2</v>
      </c>
      <c r="AC2778">
        <v>4.9914761904761908</v>
      </c>
      <c r="AE2778" t="s">
        <v>7949</v>
      </c>
      <c r="AH2778">
        <v>0</v>
      </c>
      <c r="AI2778">
        <v>0</v>
      </c>
    </row>
    <row r="2779" spans="2:35" x14ac:dyDescent="0.25">
      <c r="B2779">
        <v>2270</v>
      </c>
      <c r="J2779" t="s">
        <v>22089</v>
      </c>
      <c r="L2779" t="s">
        <v>22154</v>
      </c>
      <c r="M2779" t="s">
        <v>22222</v>
      </c>
      <c r="N2779" t="s">
        <v>24568</v>
      </c>
      <c r="O2779" t="s">
        <v>28833</v>
      </c>
      <c r="P2779">
        <v>5</v>
      </c>
      <c r="Q2779">
        <v>1</v>
      </c>
      <c r="R2779">
        <v>4.01</v>
      </c>
      <c r="S2779">
        <v>4.03</v>
      </c>
      <c r="T2779">
        <v>376.46</v>
      </c>
      <c r="U2779">
        <v>66.069999999999993</v>
      </c>
      <c r="V2779">
        <v>3.53</v>
      </c>
      <c r="X2779">
        <v>6.04</v>
      </c>
      <c r="Y2779">
        <v>2</v>
      </c>
      <c r="Z2779" t="s">
        <v>4250</v>
      </c>
      <c r="AA2779">
        <v>0</v>
      </c>
      <c r="AB2779">
        <v>1</v>
      </c>
      <c r="AC2779">
        <v>4.2007619047619036</v>
      </c>
      <c r="AE2779" t="s">
        <v>7949</v>
      </c>
      <c r="AH2779">
        <v>0</v>
      </c>
      <c r="AI2779">
        <v>0</v>
      </c>
    </row>
    <row r="2780" spans="2:35" x14ac:dyDescent="0.25">
      <c r="B2780">
        <v>1680</v>
      </c>
      <c r="J2780" t="s">
        <v>22089</v>
      </c>
      <c r="L2780" t="s">
        <v>22154</v>
      </c>
      <c r="M2780" t="s">
        <v>22222</v>
      </c>
      <c r="N2780" t="s">
        <v>24569</v>
      </c>
      <c r="O2780" t="s">
        <v>28834</v>
      </c>
      <c r="P2780">
        <v>6</v>
      </c>
      <c r="Q2780">
        <v>1</v>
      </c>
      <c r="R2780">
        <v>2.77</v>
      </c>
      <c r="S2780">
        <v>2.77</v>
      </c>
      <c r="T2780">
        <v>387.44</v>
      </c>
      <c r="U2780">
        <v>89.86</v>
      </c>
      <c r="V2780">
        <v>3.1</v>
      </c>
      <c r="X2780">
        <v>3.43</v>
      </c>
      <c r="Y2780">
        <v>2</v>
      </c>
      <c r="Z2780" t="s">
        <v>4250</v>
      </c>
      <c r="AA2780">
        <v>0</v>
      </c>
      <c r="AB2780">
        <v>1</v>
      </c>
      <c r="AC2780">
        <v>5.2523333333333344</v>
      </c>
      <c r="AE2780" t="s">
        <v>7949</v>
      </c>
      <c r="AH2780">
        <v>0</v>
      </c>
      <c r="AI2780">
        <v>0</v>
      </c>
    </row>
    <row r="2781" spans="2:35" x14ac:dyDescent="0.25">
      <c r="B2781">
        <v>2210</v>
      </c>
      <c r="J2781" t="s">
        <v>22089</v>
      </c>
      <c r="L2781" t="s">
        <v>22154</v>
      </c>
      <c r="M2781" t="s">
        <v>22222</v>
      </c>
      <c r="N2781" t="s">
        <v>24570</v>
      </c>
      <c r="O2781" t="s">
        <v>28835</v>
      </c>
      <c r="P2781">
        <v>6</v>
      </c>
      <c r="Q2781">
        <v>1</v>
      </c>
      <c r="R2781">
        <v>4.28</v>
      </c>
      <c r="S2781">
        <v>4.28</v>
      </c>
      <c r="T2781">
        <v>474.48</v>
      </c>
      <c r="U2781">
        <v>75.3</v>
      </c>
      <c r="V2781">
        <v>4.6399999999999997</v>
      </c>
      <c r="X2781">
        <v>2.93</v>
      </c>
      <c r="Y2781">
        <v>2</v>
      </c>
      <c r="Z2781" t="s">
        <v>4250</v>
      </c>
      <c r="AA2781">
        <v>0</v>
      </c>
      <c r="AB2781">
        <v>3</v>
      </c>
      <c r="AC2781">
        <v>3.3756190476190469</v>
      </c>
      <c r="AE2781" t="s">
        <v>7949</v>
      </c>
      <c r="AH2781">
        <v>0</v>
      </c>
      <c r="AI2781">
        <v>0</v>
      </c>
    </row>
    <row r="2782" spans="2:35" x14ac:dyDescent="0.25">
      <c r="B2782">
        <v>1870</v>
      </c>
      <c r="J2782" t="s">
        <v>22089</v>
      </c>
      <c r="L2782" t="s">
        <v>22154</v>
      </c>
      <c r="M2782" t="s">
        <v>22222</v>
      </c>
      <c r="N2782" t="s">
        <v>24571</v>
      </c>
      <c r="O2782" t="s">
        <v>28836</v>
      </c>
      <c r="P2782">
        <v>5</v>
      </c>
      <c r="Q2782">
        <v>1</v>
      </c>
      <c r="R2782">
        <v>3.42</v>
      </c>
      <c r="S2782">
        <v>3.42</v>
      </c>
      <c r="T2782">
        <v>398.41</v>
      </c>
      <c r="U2782">
        <v>66.069999999999993</v>
      </c>
      <c r="V2782">
        <v>3.5</v>
      </c>
      <c r="X2782">
        <v>1.1299999999999999</v>
      </c>
      <c r="Y2782">
        <v>2</v>
      </c>
      <c r="Z2782" t="s">
        <v>4250</v>
      </c>
      <c r="AA2782">
        <v>0</v>
      </c>
      <c r="AB2782">
        <v>1</v>
      </c>
      <c r="AC2782">
        <v>4.6389761904761908</v>
      </c>
      <c r="AE2782" t="s">
        <v>7949</v>
      </c>
      <c r="AH2782">
        <v>0</v>
      </c>
      <c r="AI2782">
        <v>0</v>
      </c>
    </row>
    <row r="2783" spans="2:35" x14ac:dyDescent="0.25">
      <c r="B2783">
        <v>2020</v>
      </c>
      <c r="J2783" t="s">
        <v>22089</v>
      </c>
      <c r="L2783" t="s">
        <v>22154</v>
      </c>
      <c r="M2783" t="s">
        <v>22222</v>
      </c>
      <c r="N2783" t="s">
        <v>24572</v>
      </c>
      <c r="O2783" t="s">
        <v>28837</v>
      </c>
      <c r="P2783">
        <v>6</v>
      </c>
      <c r="Q2783">
        <v>1</v>
      </c>
      <c r="R2783">
        <v>3.62</v>
      </c>
      <c r="S2783">
        <v>3.62</v>
      </c>
      <c r="T2783">
        <v>406.48</v>
      </c>
      <c r="U2783">
        <v>75.3</v>
      </c>
      <c r="V2783">
        <v>3.62</v>
      </c>
      <c r="X2783">
        <v>4.74</v>
      </c>
      <c r="Y2783">
        <v>2</v>
      </c>
      <c r="Z2783" t="s">
        <v>4250</v>
      </c>
      <c r="AA2783">
        <v>0</v>
      </c>
      <c r="AB2783">
        <v>3</v>
      </c>
      <c r="AC2783">
        <v>4.381333333333334</v>
      </c>
      <c r="AE2783" t="s">
        <v>7949</v>
      </c>
      <c r="AH2783">
        <v>0</v>
      </c>
      <c r="AI2783">
        <v>0</v>
      </c>
    </row>
    <row r="2784" spans="2:35" x14ac:dyDescent="0.25">
      <c r="B2784">
        <v>2450</v>
      </c>
      <c r="J2784" t="s">
        <v>22089</v>
      </c>
      <c r="L2784" t="s">
        <v>22154</v>
      </c>
      <c r="M2784" t="s">
        <v>22222</v>
      </c>
      <c r="N2784" t="s">
        <v>24573</v>
      </c>
      <c r="O2784" t="s">
        <v>28838</v>
      </c>
      <c r="P2784">
        <v>6</v>
      </c>
      <c r="Q2784">
        <v>1</v>
      </c>
      <c r="R2784">
        <v>2.4300000000000002</v>
      </c>
      <c r="S2784">
        <v>2.4300000000000002</v>
      </c>
      <c r="T2784">
        <v>413.48</v>
      </c>
      <c r="U2784">
        <v>89.86</v>
      </c>
      <c r="V2784">
        <v>3.76</v>
      </c>
      <c r="X2784">
        <v>4.63</v>
      </c>
      <c r="Y2784">
        <v>2</v>
      </c>
      <c r="Z2784" t="s">
        <v>4250</v>
      </c>
      <c r="AA2784">
        <v>0</v>
      </c>
      <c r="AB2784">
        <v>2</v>
      </c>
      <c r="AC2784">
        <v>5.2363333333333344</v>
      </c>
      <c r="AE2784" t="s">
        <v>7949</v>
      </c>
      <c r="AH2784">
        <v>0</v>
      </c>
      <c r="AI2784">
        <v>0</v>
      </c>
    </row>
    <row r="2785" spans="2:35" x14ac:dyDescent="0.25">
      <c r="B2785">
        <v>1670</v>
      </c>
      <c r="J2785" t="s">
        <v>22089</v>
      </c>
      <c r="L2785" t="s">
        <v>22154</v>
      </c>
      <c r="M2785" t="s">
        <v>22222</v>
      </c>
      <c r="N2785" t="s">
        <v>24574</v>
      </c>
      <c r="O2785" t="s">
        <v>28839</v>
      </c>
      <c r="P2785">
        <v>6</v>
      </c>
      <c r="Q2785">
        <v>1</v>
      </c>
      <c r="R2785">
        <v>3.33</v>
      </c>
      <c r="S2785">
        <v>3.33</v>
      </c>
      <c r="T2785">
        <v>424.47</v>
      </c>
      <c r="U2785">
        <v>75.3</v>
      </c>
      <c r="V2785">
        <v>3.76</v>
      </c>
      <c r="X2785">
        <v>2.2999999999999998</v>
      </c>
      <c r="Y2785">
        <v>2</v>
      </c>
      <c r="Z2785" t="s">
        <v>4250</v>
      </c>
      <c r="AA2785">
        <v>0</v>
      </c>
      <c r="AB2785">
        <v>3</v>
      </c>
      <c r="AC2785">
        <v>4.5428333333333333</v>
      </c>
      <c r="AE2785" t="s">
        <v>7949</v>
      </c>
      <c r="AH2785">
        <v>0</v>
      </c>
      <c r="AI2785">
        <v>0</v>
      </c>
    </row>
    <row r="2786" spans="2:35" x14ac:dyDescent="0.25">
      <c r="B2786">
        <v>3630</v>
      </c>
      <c r="J2786" t="s">
        <v>22089</v>
      </c>
      <c r="L2786" t="s">
        <v>22154</v>
      </c>
      <c r="M2786" t="s">
        <v>22222</v>
      </c>
      <c r="N2786" t="s">
        <v>24575</v>
      </c>
      <c r="O2786" t="s">
        <v>28840</v>
      </c>
      <c r="P2786">
        <v>6</v>
      </c>
      <c r="Q2786">
        <v>1</v>
      </c>
      <c r="R2786">
        <v>3.23</v>
      </c>
      <c r="S2786">
        <v>3.23</v>
      </c>
      <c r="T2786">
        <v>405.43</v>
      </c>
      <c r="U2786">
        <v>89.86</v>
      </c>
      <c r="V2786">
        <v>3.24</v>
      </c>
      <c r="X2786">
        <v>0.99</v>
      </c>
      <c r="Y2786">
        <v>2</v>
      </c>
      <c r="Z2786" t="s">
        <v>4250</v>
      </c>
      <c r="AA2786">
        <v>0</v>
      </c>
      <c r="AB2786">
        <v>1</v>
      </c>
      <c r="AC2786">
        <v>4.778833333333333</v>
      </c>
      <c r="AE2786" t="s">
        <v>7949</v>
      </c>
      <c r="AH2786">
        <v>0</v>
      </c>
      <c r="AI2786">
        <v>0</v>
      </c>
    </row>
    <row r="2787" spans="2:35" x14ac:dyDescent="0.25">
      <c r="B2787">
        <v>3270</v>
      </c>
      <c r="J2787" t="s">
        <v>22089</v>
      </c>
      <c r="L2787" t="s">
        <v>22154</v>
      </c>
      <c r="M2787" t="s">
        <v>22222</v>
      </c>
      <c r="N2787" t="s">
        <v>24576</v>
      </c>
      <c r="O2787" t="s">
        <v>28841</v>
      </c>
      <c r="P2787">
        <v>5</v>
      </c>
      <c r="Q2787">
        <v>1</v>
      </c>
      <c r="R2787">
        <v>3.91</v>
      </c>
      <c r="S2787">
        <v>3.95</v>
      </c>
      <c r="T2787">
        <v>366.46</v>
      </c>
      <c r="U2787">
        <v>66.069999999999993</v>
      </c>
      <c r="V2787">
        <v>3.52</v>
      </c>
      <c r="X2787">
        <v>6.36</v>
      </c>
      <c r="Y2787">
        <v>1</v>
      </c>
      <c r="Z2787" t="s">
        <v>4250</v>
      </c>
      <c r="AA2787">
        <v>0</v>
      </c>
      <c r="AB2787">
        <v>1</v>
      </c>
      <c r="AC2787">
        <v>4.3571904761904774</v>
      </c>
      <c r="AE2787" t="s">
        <v>7949</v>
      </c>
      <c r="AH2787">
        <v>0</v>
      </c>
      <c r="AI2787">
        <v>0</v>
      </c>
    </row>
    <row r="2788" spans="2:35" x14ac:dyDescent="0.25">
      <c r="B2788">
        <v>635</v>
      </c>
      <c r="J2788" t="s">
        <v>22089</v>
      </c>
      <c r="L2788" t="s">
        <v>22154</v>
      </c>
      <c r="M2788" t="s">
        <v>22222</v>
      </c>
      <c r="N2788" t="s">
        <v>24577</v>
      </c>
      <c r="O2788" t="s">
        <v>28842</v>
      </c>
      <c r="P2788">
        <v>6</v>
      </c>
      <c r="Q2788">
        <v>1</v>
      </c>
      <c r="R2788">
        <v>3.32</v>
      </c>
      <c r="S2788">
        <v>3.32</v>
      </c>
      <c r="T2788">
        <v>410.45</v>
      </c>
      <c r="U2788">
        <v>75.3</v>
      </c>
      <c r="V2788">
        <v>3.37</v>
      </c>
      <c r="X2788">
        <v>2.21</v>
      </c>
      <c r="Y2788">
        <v>2</v>
      </c>
      <c r="Z2788" t="s">
        <v>4250</v>
      </c>
      <c r="AA2788">
        <v>0</v>
      </c>
      <c r="AB2788">
        <v>2</v>
      </c>
      <c r="AC2788">
        <v>4.6529761904761902</v>
      </c>
      <c r="AE2788" t="s">
        <v>7949</v>
      </c>
      <c r="AH2788">
        <v>0</v>
      </c>
      <c r="AI2788">
        <v>0</v>
      </c>
    </row>
    <row r="2789" spans="2:35" x14ac:dyDescent="0.25">
      <c r="B2789">
        <v>773</v>
      </c>
      <c r="J2789" t="s">
        <v>22089</v>
      </c>
      <c r="L2789" t="s">
        <v>22154</v>
      </c>
      <c r="M2789" t="s">
        <v>22222</v>
      </c>
      <c r="N2789" t="s">
        <v>24578</v>
      </c>
      <c r="O2789" t="s">
        <v>28843</v>
      </c>
      <c r="P2789">
        <v>6</v>
      </c>
      <c r="Q2789">
        <v>1</v>
      </c>
      <c r="R2789">
        <v>3.33</v>
      </c>
      <c r="S2789">
        <v>3.33</v>
      </c>
      <c r="T2789">
        <v>410.45</v>
      </c>
      <c r="U2789">
        <v>75.3</v>
      </c>
      <c r="V2789">
        <v>3.37</v>
      </c>
      <c r="X2789">
        <v>2.21</v>
      </c>
      <c r="Y2789">
        <v>2</v>
      </c>
      <c r="Z2789" t="s">
        <v>4250</v>
      </c>
      <c r="AA2789">
        <v>0</v>
      </c>
      <c r="AB2789">
        <v>2</v>
      </c>
      <c r="AC2789">
        <v>4.6429761904761904</v>
      </c>
      <c r="AE2789" t="s">
        <v>7949</v>
      </c>
      <c r="AH2789">
        <v>0</v>
      </c>
      <c r="AI2789">
        <v>0</v>
      </c>
    </row>
    <row r="2790" spans="2:35" x14ac:dyDescent="0.25">
      <c r="B2790">
        <v>1670</v>
      </c>
      <c r="J2790" t="s">
        <v>22089</v>
      </c>
      <c r="L2790" t="s">
        <v>22154</v>
      </c>
      <c r="M2790" t="s">
        <v>22222</v>
      </c>
      <c r="N2790" t="s">
        <v>24579</v>
      </c>
      <c r="O2790" t="s">
        <v>28844</v>
      </c>
      <c r="P2790">
        <v>5</v>
      </c>
      <c r="Q2790">
        <v>1</v>
      </c>
      <c r="R2790">
        <v>3.49</v>
      </c>
      <c r="S2790">
        <v>3.49</v>
      </c>
      <c r="T2790">
        <v>398.41</v>
      </c>
      <c r="U2790">
        <v>66.069999999999993</v>
      </c>
      <c r="V2790">
        <v>3.5</v>
      </c>
      <c r="X2790">
        <v>1.1299999999999999</v>
      </c>
      <c r="Y2790">
        <v>2</v>
      </c>
      <c r="Z2790" t="s">
        <v>4250</v>
      </c>
      <c r="AA2790">
        <v>0</v>
      </c>
      <c r="AB2790">
        <v>1</v>
      </c>
      <c r="AC2790">
        <v>4.5689761904761914</v>
      </c>
      <c r="AE2790" t="s">
        <v>7949</v>
      </c>
      <c r="AH2790">
        <v>0</v>
      </c>
      <c r="AI2790">
        <v>0</v>
      </c>
    </row>
    <row r="2791" spans="2:35" x14ac:dyDescent="0.25">
      <c r="B2791">
        <v>252</v>
      </c>
      <c r="E2791">
        <v>215</v>
      </c>
      <c r="J2791" t="s">
        <v>22089</v>
      </c>
      <c r="L2791" t="s">
        <v>22154</v>
      </c>
      <c r="M2791" t="s">
        <v>22222</v>
      </c>
      <c r="N2791" t="s">
        <v>24580</v>
      </c>
      <c r="O2791" t="s">
        <v>28845</v>
      </c>
      <c r="P2791">
        <v>5</v>
      </c>
      <c r="Q2791">
        <v>1</v>
      </c>
      <c r="R2791">
        <v>4.08</v>
      </c>
      <c r="S2791">
        <v>4.08</v>
      </c>
      <c r="T2791">
        <v>384.86</v>
      </c>
      <c r="U2791">
        <v>66.069999999999993</v>
      </c>
      <c r="V2791">
        <v>3.73</v>
      </c>
      <c r="X2791">
        <v>3.65</v>
      </c>
      <c r="Y2791">
        <v>2</v>
      </c>
      <c r="Z2791" t="s">
        <v>4250</v>
      </c>
      <c r="AA2791">
        <v>0</v>
      </c>
      <c r="AB2791">
        <v>1</v>
      </c>
      <c r="AC2791">
        <v>4.1157619047619054</v>
      </c>
      <c r="AE2791" t="s">
        <v>7949</v>
      </c>
      <c r="AH2791">
        <v>0</v>
      </c>
      <c r="AI2791">
        <v>0</v>
      </c>
    </row>
    <row r="2792" spans="2:35" x14ac:dyDescent="0.25">
      <c r="B2792">
        <v>389</v>
      </c>
      <c r="J2792" t="s">
        <v>22089</v>
      </c>
      <c r="L2792" t="s">
        <v>22154</v>
      </c>
      <c r="M2792" t="s">
        <v>22222</v>
      </c>
      <c r="N2792" t="s">
        <v>24581</v>
      </c>
      <c r="O2792" t="s">
        <v>28846</v>
      </c>
      <c r="P2792">
        <v>5</v>
      </c>
      <c r="Q2792">
        <v>1</v>
      </c>
      <c r="R2792">
        <v>4.74</v>
      </c>
      <c r="S2792">
        <v>4.75</v>
      </c>
      <c r="T2792">
        <v>390.48</v>
      </c>
      <c r="U2792">
        <v>66.069999999999993</v>
      </c>
      <c r="V2792">
        <v>3.96</v>
      </c>
      <c r="X2792">
        <v>5.73</v>
      </c>
      <c r="Y2792">
        <v>2</v>
      </c>
      <c r="Z2792" t="s">
        <v>4250</v>
      </c>
      <c r="AA2792">
        <v>0</v>
      </c>
      <c r="AB2792">
        <v>2</v>
      </c>
      <c r="AC2792">
        <v>3.740619047619048</v>
      </c>
      <c r="AE2792" t="s">
        <v>7949</v>
      </c>
      <c r="AH2792">
        <v>0</v>
      </c>
      <c r="AI2792">
        <v>0</v>
      </c>
    </row>
    <row r="2793" spans="2:35" x14ac:dyDescent="0.25">
      <c r="B2793">
        <v>903</v>
      </c>
      <c r="J2793" t="s">
        <v>22089</v>
      </c>
      <c r="L2793" t="s">
        <v>22154</v>
      </c>
      <c r="M2793" t="s">
        <v>22222</v>
      </c>
      <c r="N2793" t="s">
        <v>24582</v>
      </c>
      <c r="O2793" t="s">
        <v>28847</v>
      </c>
      <c r="P2793">
        <v>5</v>
      </c>
      <c r="Q2793">
        <v>1</v>
      </c>
      <c r="R2793">
        <v>4.05</v>
      </c>
      <c r="S2793">
        <v>4.05</v>
      </c>
      <c r="T2793">
        <v>418.42</v>
      </c>
      <c r="U2793">
        <v>66.069999999999993</v>
      </c>
      <c r="V2793">
        <v>4.0999999999999996</v>
      </c>
      <c r="X2793">
        <v>3.97</v>
      </c>
      <c r="Y2793">
        <v>2</v>
      </c>
      <c r="Z2793" t="s">
        <v>4250</v>
      </c>
      <c r="AA2793">
        <v>0</v>
      </c>
      <c r="AB2793">
        <v>1</v>
      </c>
      <c r="AC2793">
        <v>3.8910476190476189</v>
      </c>
      <c r="AE2793" t="s">
        <v>7949</v>
      </c>
      <c r="AH2793">
        <v>0</v>
      </c>
      <c r="AI2793">
        <v>0</v>
      </c>
    </row>
    <row r="2794" spans="2:35" x14ac:dyDescent="0.25">
      <c r="B2794">
        <v>401</v>
      </c>
      <c r="J2794" t="s">
        <v>22089</v>
      </c>
      <c r="L2794" t="s">
        <v>22154</v>
      </c>
      <c r="M2794" t="s">
        <v>22222</v>
      </c>
      <c r="N2794" t="s">
        <v>24583</v>
      </c>
      <c r="O2794" t="s">
        <v>28848</v>
      </c>
      <c r="P2794">
        <v>6</v>
      </c>
      <c r="Q2794">
        <v>1</v>
      </c>
      <c r="R2794">
        <v>3.1</v>
      </c>
      <c r="S2794">
        <v>3.1</v>
      </c>
      <c r="T2794">
        <v>380.44</v>
      </c>
      <c r="U2794">
        <v>75.3</v>
      </c>
      <c r="V2794">
        <v>3.09</v>
      </c>
      <c r="X2794">
        <v>4.42</v>
      </c>
      <c r="Y2794">
        <v>2</v>
      </c>
      <c r="Z2794" t="s">
        <v>4250</v>
      </c>
      <c r="AA2794">
        <v>0</v>
      </c>
      <c r="AB2794">
        <v>2</v>
      </c>
      <c r="AC2794">
        <v>5.0873333333333326</v>
      </c>
      <c r="AE2794" t="s">
        <v>7949</v>
      </c>
      <c r="AH2794">
        <v>0</v>
      </c>
      <c r="AI2794">
        <v>0</v>
      </c>
    </row>
    <row r="2795" spans="2:35" x14ac:dyDescent="0.25">
      <c r="B2795">
        <v>1260</v>
      </c>
      <c r="J2795" t="s">
        <v>22089</v>
      </c>
      <c r="L2795" t="s">
        <v>22154</v>
      </c>
      <c r="M2795" t="s">
        <v>22222</v>
      </c>
      <c r="N2795" t="s">
        <v>24584</v>
      </c>
      <c r="O2795" t="s">
        <v>28849</v>
      </c>
      <c r="P2795">
        <v>6</v>
      </c>
      <c r="Q2795">
        <v>1</v>
      </c>
      <c r="R2795">
        <v>3.7</v>
      </c>
      <c r="S2795">
        <v>3.7</v>
      </c>
      <c r="T2795">
        <v>448.44</v>
      </c>
      <c r="U2795">
        <v>75.3</v>
      </c>
      <c r="V2795">
        <v>4.0199999999999996</v>
      </c>
      <c r="X2795">
        <v>3.86</v>
      </c>
      <c r="Y2795">
        <v>2</v>
      </c>
      <c r="Z2795" t="s">
        <v>4250</v>
      </c>
      <c r="AA2795">
        <v>0</v>
      </c>
      <c r="AB2795">
        <v>3</v>
      </c>
      <c r="AC2795">
        <v>4.0016190476190481</v>
      </c>
      <c r="AE2795" t="s">
        <v>7949</v>
      </c>
      <c r="AH2795">
        <v>0</v>
      </c>
      <c r="AI2795">
        <v>0</v>
      </c>
    </row>
    <row r="2796" spans="2:35" x14ac:dyDescent="0.25">
      <c r="B2796">
        <v>879</v>
      </c>
      <c r="J2796" t="s">
        <v>22089</v>
      </c>
      <c r="L2796" t="s">
        <v>22154</v>
      </c>
      <c r="M2796" t="s">
        <v>22222</v>
      </c>
      <c r="N2796" t="s">
        <v>24585</v>
      </c>
      <c r="O2796" t="s">
        <v>28850</v>
      </c>
      <c r="P2796">
        <v>6</v>
      </c>
      <c r="Q2796">
        <v>1</v>
      </c>
      <c r="R2796">
        <v>3.61</v>
      </c>
      <c r="S2796">
        <v>3.61</v>
      </c>
      <c r="T2796">
        <v>394.47</v>
      </c>
      <c r="U2796">
        <v>75.3</v>
      </c>
      <c r="V2796">
        <v>3.48</v>
      </c>
      <c r="X2796">
        <v>4.51</v>
      </c>
      <c r="Y2796">
        <v>2</v>
      </c>
      <c r="Z2796" t="s">
        <v>4250</v>
      </c>
      <c r="AA2796">
        <v>0</v>
      </c>
      <c r="AB2796">
        <v>3</v>
      </c>
      <c r="AC2796">
        <v>4.4771190476190483</v>
      </c>
      <c r="AE2796" t="s">
        <v>7949</v>
      </c>
      <c r="AH2796">
        <v>0</v>
      </c>
      <c r="AI2796">
        <v>0</v>
      </c>
    </row>
    <row r="2797" spans="2:35" x14ac:dyDescent="0.25">
      <c r="B2797">
        <v>933</v>
      </c>
      <c r="J2797" t="s">
        <v>22089</v>
      </c>
      <c r="L2797" t="s">
        <v>22154</v>
      </c>
      <c r="M2797" t="s">
        <v>22222</v>
      </c>
      <c r="N2797" t="s">
        <v>24586</v>
      </c>
      <c r="O2797" t="s">
        <v>28851</v>
      </c>
      <c r="P2797">
        <v>6</v>
      </c>
      <c r="Q2797">
        <v>1</v>
      </c>
      <c r="R2797">
        <v>3.84</v>
      </c>
      <c r="S2797">
        <v>3.84</v>
      </c>
      <c r="T2797">
        <v>410.54</v>
      </c>
      <c r="U2797">
        <v>66.069999999999993</v>
      </c>
      <c r="V2797">
        <v>4.1900000000000004</v>
      </c>
      <c r="X2797">
        <v>4.5999999999999996</v>
      </c>
      <c r="Y2797">
        <v>2</v>
      </c>
      <c r="Z2797" t="s">
        <v>4250</v>
      </c>
      <c r="AA2797">
        <v>0</v>
      </c>
      <c r="AB2797">
        <v>3</v>
      </c>
      <c r="AC2797">
        <v>4.1323333333333334</v>
      </c>
      <c r="AE2797" t="s">
        <v>7949</v>
      </c>
      <c r="AH2797">
        <v>0</v>
      </c>
      <c r="AI2797">
        <v>0</v>
      </c>
    </row>
    <row r="2798" spans="2:35" x14ac:dyDescent="0.25">
      <c r="B2798">
        <v>226</v>
      </c>
      <c r="E2798">
        <v>188</v>
      </c>
      <c r="J2798" t="s">
        <v>22089</v>
      </c>
      <c r="L2798" t="s">
        <v>22154</v>
      </c>
      <c r="M2798" t="s">
        <v>22222</v>
      </c>
      <c r="N2798" t="s">
        <v>24587</v>
      </c>
      <c r="O2798" t="s">
        <v>28852</v>
      </c>
      <c r="P2798">
        <v>5</v>
      </c>
      <c r="Q2798">
        <v>1</v>
      </c>
      <c r="R2798">
        <v>4.05</v>
      </c>
      <c r="S2798">
        <v>4.05</v>
      </c>
      <c r="T2798">
        <v>402.85</v>
      </c>
      <c r="U2798">
        <v>66.069999999999993</v>
      </c>
      <c r="V2798">
        <v>3.87</v>
      </c>
      <c r="X2798">
        <v>1.22</v>
      </c>
      <c r="Y2798">
        <v>2</v>
      </c>
      <c r="Z2798" t="s">
        <v>4250</v>
      </c>
      <c r="AA2798">
        <v>0</v>
      </c>
      <c r="AB2798">
        <v>1</v>
      </c>
      <c r="AC2798">
        <v>4.0022619047619052</v>
      </c>
      <c r="AE2798" t="s">
        <v>7949</v>
      </c>
      <c r="AH2798">
        <v>0</v>
      </c>
      <c r="AI2798">
        <v>0</v>
      </c>
    </row>
    <row r="2799" spans="2:35" x14ac:dyDescent="0.25">
      <c r="B2799">
        <v>621</v>
      </c>
      <c r="J2799" t="s">
        <v>22089</v>
      </c>
      <c r="L2799" t="s">
        <v>22154</v>
      </c>
      <c r="M2799" t="s">
        <v>22222</v>
      </c>
      <c r="N2799" t="s">
        <v>24588</v>
      </c>
      <c r="O2799" t="s">
        <v>28853</v>
      </c>
      <c r="P2799">
        <v>5</v>
      </c>
      <c r="Q2799">
        <v>1</v>
      </c>
      <c r="R2799">
        <v>3.33</v>
      </c>
      <c r="S2799">
        <v>3.33</v>
      </c>
      <c r="T2799">
        <v>386.4</v>
      </c>
      <c r="U2799">
        <v>66.069999999999993</v>
      </c>
      <c r="V2799">
        <v>3.36</v>
      </c>
      <c r="X2799">
        <v>0.9</v>
      </c>
      <c r="Y2799">
        <v>2</v>
      </c>
      <c r="Z2799" t="s">
        <v>4250</v>
      </c>
      <c r="AA2799">
        <v>0</v>
      </c>
      <c r="AB2799">
        <v>1</v>
      </c>
      <c r="AC2799">
        <v>4.8147619047619052</v>
      </c>
      <c r="AE2799" t="s">
        <v>7949</v>
      </c>
      <c r="AH2799">
        <v>0</v>
      </c>
      <c r="AI2799">
        <v>0</v>
      </c>
    </row>
    <row r="2800" spans="2:35" x14ac:dyDescent="0.25">
      <c r="B2800">
        <v>614</v>
      </c>
      <c r="J2800" t="s">
        <v>22089</v>
      </c>
      <c r="L2800" t="s">
        <v>22154</v>
      </c>
      <c r="M2800" t="s">
        <v>22222</v>
      </c>
      <c r="N2800" t="s">
        <v>24589</v>
      </c>
      <c r="O2800" t="s">
        <v>28854</v>
      </c>
      <c r="P2800">
        <v>5</v>
      </c>
      <c r="Q2800">
        <v>1</v>
      </c>
      <c r="R2800">
        <v>3.86</v>
      </c>
      <c r="S2800">
        <v>3.86</v>
      </c>
      <c r="T2800">
        <v>382.44</v>
      </c>
      <c r="U2800">
        <v>66.069999999999993</v>
      </c>
      <c r="V2800">
        <v>3.53</v>
      </c>
      <c r="X2800">
        <v>3.38</v>
      </c>
      <c r="Y2800">
        <v>2</v>
      </c>
      <c r="Z2800" t="s">
        <v>4250</v>
      </c>
      <c r="AA2800">
        <v>0</v>
      </c>
      <c r="AB2800">
        <v>1</v>
      </c>
      <c r="AC2800">
        <v>4.3130476190476186</v>
      </c>
      <c r="AE2800" t="s">
        <v>7949</v>
      </c>
      <c r="AH2800">
        <v>0</v>
      </c>
      <c r="AI2800">
        <v>0</v>
      </c>
    </row>
    <row r="2801" spans="2:35" x14ac:dyDescent="0.25">
      <c r="B2801">
        <v>1360</v>
      </c>
      <c r="J2801" t="s">
        <v>22089</v>
      </c>
      <c r="L2801" t="s">
        <v>22154</v>
      </c>
      <c r="M2801" t="s">
        <v>22222</v>
      </c>
      <c r="N2801" t="s">
        <v>24590</v>
      </c>
      <c r="O2801" t="s">
        <v>28855</v>
      </c>
      <c r="P2801">
        <v>6</v>
      </c>
      <c r="Q2801">
        <v>1</v>
      </c>
      <c r="R2801">
        <v>2.95</v>
      </c>
      <c r="S2801">
        <v>2.97</v>
      </c>
      <c r="T2801">
        <v>399.88</v>
      </c>
      <c r="U2801">
        <v>78.959999999999994</v>
      </c>
      <c r="V2801">
        <v>3.44</v>
      </c>
      <c r="X2801">
        <v>5.88</v>
      </c>
      <c r="Y2801">
        <v>2</v>
      </c>
      <c r="Z2801" t="s">
        <v>4250</v>
      </c>
      <c r="AA2801">
        <v>0</v>
      </c>
      <c r="AB2801">
        <v>1</v>
      </c>
      <c r="AC2801">
        <v>5.0734761904761907</v>
      </c>
      <c r="AE2801" t="s">
        <v>7949</v>
      </c>
      <c r="AH2801">
        <v>0</v>
      </c>
      <c r="AI2801">
        <v>0</v>
      </c>
    </row>
    <row r="2802" spans="2:35" x14ac:dyDescent="0.25">
      <c r="B2802">
        <v>688</v>
      </c>
      <c r="J2802" t="s">
        <v>22089</v>
      </c>
      <c r="L2802" t="s">
        <v>22154</v>
      </c>
      <c r="M2802" t="s">
        <v>22222</v>
      </c>
      <c r="N2802" t="s">
        <v>24591</v>
      </c>
      <c r="O2802" t="s">
        <v>28856</v>
      </c>
      <c r="P2802">
        <v>6</v>
      </c>
      <c r="Q2802">
        <v>1</v>
      </c>
      <c r="R2802">
        <v>3.13</v>
      </c>
      <c r="S2802">
        <v>3.14</v>
      </c>
      <c r="T2802">
        <v>420.3</v>
      </c>
      <c r="U2802">
        <v>78.959999999999994</v>
      </c>
      <c r="V2802">
        <v>3.78</v>
      </c>
      <c r="X2802">
        <v>5.82</v>
      </c>
      <c r="Y2802">
        <v>2</v>
      </c>
      <c r="Z2802" t="s">
        <v>4250</v>
      </c>
      <c r="AA2802">
        <v>0</v>
      </c>
      <c r="AB2802">
        <v>1</v>
      </c>
      <c r="AC2802">
        <v>4.7676190476190481</v>
      </c>
      <c r="AE2802" t="s">
        <v>7949</v>
      </c>
      <c r="AH2802">
        <v>0</v>
      </c>
      <c r="AI2802">
        <v>0</v>
      </c>
    </row>
    <row r="2803" spans="2:35" x14ac:dyDescent="0.25">
      <c r="B2803">
        <v>1130</v>
      </c>
      <c r="J2803" t="s">
        <v>22089</v>
      </c>
      <c r="L2803" t="s">
        <v>22154</v>
      </c>
      <c r="M2803" t="s">
        <v>22222</v>
      </c>
      <c r="N2803" t="s">
        <v>24592</v>
      </c>
      <c r="O2803" t="s">
        <v>28857</v>
      </c>
      <c r="P2803">
        <v>6</v>
      </c>
      <c r="Q2803">
        <v>1</v>
      </c>
      <c r="R2803">
        <v>2.4900000000000002</v>
      </c>
      <c r="S2803">
        <v>2.5</v>
      </c>
      <c r="T2803">
        <v>403.84</v>
      </c>
      <c r="U2803">
        <v>78.959999999999994</v>
      </c>
      <c r="V2803">
        <v>3.27</v>
      </c>
      <c r="X2803">
        <v>5.82</v>
      </c>
      <c r="Y2803">
        <v>2</v>
      </c>
      <c r="Z2803" t="s">
        <v>4250</v>
      </c>
      <c r="AA2803">
        <v>0</v>
      </c>
      <c r="AB2803">
        <v>1</v>
      </c>
      <c r="AC2803">
        <v>5.2751904761904758</v>
      </c>
      <c r="AE2803" t="s">
        <v>7949</v>
      </c>
      <c r="AH2803">
        <v>0</v>
      </c>
      <c r="AI2803">
        <v>0</v>
      </c>
    </row>
    <row r="2804" spans="2:35" x14ac:dyDescent="0.25">
      <c r="B2804">
        <v>2610</v>
      </c>
      <c r="J2804" t="s">
        <v>22089</v>
      </c>
      <c r="L2804" t="s">
        <v>22154</v>
      </c>
      <c r="M2804" t="s">
        <v>22222</v>
      </c>
      <c r="N2804" t="s">
        <v>24593</v>
      </c>
      <c r="O2804" t="s">
        <v>28858</v>
      </c>
      <c r="P2804">
        <v>6</v>
      </c>
      <c r="Q2804">
        <v>1</v>
      </c>
      <c r="R2804">
        <v>2.5299999999999998</v>
      </c>
      <c r="S2804">
        <v>2.5499999999999998</v>
      </c>
      <c r="T2804">
        <v>385.85</v>
      </c>
      <c r="U2804">
        <v>78.959999999999994</v>
      </c>
      <c r="V2804">
        <v>3.13</v>
      </c>
      <c r="X2804">
        <v>5.88</v>
      </c>
      <c r="Y2804">
        <v>2</v>
      </c>
      <c r="Z2804" t="s">
        <v>4250</v>
      </c>
      <c r="AA2804">
        <v>0</v>
      </c>
      <c r="AB2804">
        <v>1</v>
      </c>
      <c r="AC2804">
        <v>5.383690476190476</v>
      </c>
      <c r="AE2804" t="s">
        <v>7949</v>
      </c>
      <c r="AH2804">
        <v>0</v>
      </c>
      <c r="AI2804">
        <v>0</v>
      </c>
    </row>
    <row r="2805" spans="2:35" x14ac:dyDescent="0.25">
      <c r="B2805">
        <v>2800</v>
      </c>
      <c r="J2805" t="s">
        <v>22089</v>
      </c>
      <c r="L2805" t="s">
        <v>22154</v>
      </c>
      <c r="M2805" t="s">
        <v>22222</v>
      </c>
      <c r="N2805" t="s">
        <v>24594</v>
      </c>
      <c r="O2805" t="s">
        <v>28859</v>
      </c>
      <c r="P2805">
        <v>6</v>
      </c>
      <c r="Q2805">
        <v>1</v>
      </c>
      <c r="R2805">
        <v>2.65</v>
      </c>
      <c r="S2805">
        <v>2.66</v>
      </c>
      <c r="T2805">
        <v>383.42</v>
      </c>
      <c r="U2805">
        <v>78.959999999999994</v>
      </c>
      <c r="V2805">
        <v>2.92</v>
      </c>
      <c r="X2805">
        <v>5.92</v>
      </c>
      <c r="Y2805">
        <v>2</v>
      </c>
      <c r="Z2805" t="s">
        <v>4250</v>
      </c>
      <c r="AA2805">
        <v>0</v>
      </c>
      <c r="AB2805">
        <v>1</v>
      </c>
      <c r="AC2805">
        <v>5.341047619047619</v>
      </c>
      <c r="AE2805" t="s">
        <v>7949</v>
      </c>
      <c r="AH2805">
        <v>0</v>
      </c>
      <c r="AI2805">
        <v>0</v>
      </c>
    </row>
    <row r="2806" spans="2:35" x14ac:dyDescent="0.25">
      <c r="B2806">
        <v>930</v>
      </c>
      <c r="J2806" t="s">
        <v>22089</v>
      </c>
      <c r="L2806" t="s">
        <v>22154</v>
      </c>
      <c r="M2806" t="s">
        <v>22222</v>
      </c>
      <c r="N2806" t="s">
        <v>24595</v>
      </c>
      <c r="O2806" t="s">
        <v>28860</v>
      </c>
      <c r="P2806">
        <v>6</v>
      </c>
      <c r="Q2806">
        <v>1</v>
      </c>
      <c r="R2806">
        <v>2.31</v>
      </c>
      <c r="S2806">
        <v>2.3199999999999998</v>
      </c>
      <c r="T2806">
        <v>403.84</v>
      </c>
      <c r="U2806">
        <v>78.959999999999994</v>
      </c>
      <c r="V2806">
        <v>3.27</v>
      </c>
      <c r="X2806">
        <v>5.78</v>
      </c>
      <c r="Y2806">
        <v>2</v>
      </c>
      <c r="Z2806" t="s">
        <v>4250</v>
      </c>
      <c r="AA2806">
        <v>0</v>
      </c>
      <c r="AB2806">
        <v>1</v>
      </c>
      <c r="AC2806">
        <v>5.3651904761904756</v>
      </c>
      <c r="AE2806" t="s">
        <v>7949</v>
      </c>
      <c r="AH2806">
        <v>0</v>
      </c>
      <c r="AI2806">
        <v>0</v>
      </c>
    </row>
    <row r="2807" spans="2:35" x14ac:dyDescent="0.25">
      <c r="B2807">
        <v>2120</v>
      </c>
      <c r="J2807" t="s">
        <v>22089</v>
      </c>
      <c r="L2807" t="s">
        <v>22154</v>
      </c>
      <c r="M2807" t="s">
        <v>22222</v>
      </c>
      <c r="N2807" t="s">
        <v>24596</v>
      </c>
      <c r="O2807" t="s">
        <v>28861</v>
      </c>
      <c r="P2807">
        <v>6</v>
      </c>
      <c r="Q2807">
        <v>1</v>
      </c>
      <c r="R2807">
        <v>2.93</v>
      </c>
      <c r="S2807">
        <v>2.94</v>
      </c>
      <c r="T2807">
        <v>420.3</v>
      </c>
      <c r="U2807">
        <v>78.959999999999994</v>
      </c>
      <c r="V2807">
        <v>3.78</v>
      </c>
      <c r="X2807">
        <v>5.78</v>
      </c>
      <c r="Y2807">
        <v>2</v>
      </c>
      <c r="Z2807" t="s">
        <v>4250</v>
      </c>
      <c r="AA2807">
        <v>0</v>
      </c>
      <c r="AB2807">
        <v>1</v>
      </c>
      <c r="AC2807">
        <v>4.937619047619048</v>
      </c>
      <c r="AE2807" t="s">
        <v>7949</v>
      </c>
      <c r="AH2807">
        <v>0</v>
      </c>
      <c r="AI2807">
        <v>0</v>
      </c>
    </row>
    <row r="2808" spans="2:35" x14ac:dyDescent="0.25">
      <c r="B2808">
        <v>981</v>
      </c>
      <c r="J2808" t="s">
        <v>22089</v>
      </c>
      <c r="L2808" t="s">
        <v>22154</v>
      </c>
      <c r="M2808" t="s">
        <v>22222</v>
      </c>
      <c r="N2808" t="s">
        <v>24597</v>
      </c>
      <c r="O2808" t="s">
        <v>28862</v>
      </c>
      <c r="P2808">
        <v>7</v>
      </c>
      <c r="Q2808">
        <v>1</v>
      </c>
      <c r="R2808">
        <v>1.64</v>
      </c>
      <c r="S2808">
        <v>1.65</v>
      </c>
      <c r="T2808">
        <v>376.42</v>
      </c>
      <c r="U2808">
        <v>102.75</v>
      </c>
      <c r="V2808">
        <v>2.35</v>
      </c>
      <c r="X2808">
        <v>5.92</v>
      </c>
      <c r="Y2808">
        <v>2</v>
      </c>
      <c r="Z2808" t="s">
        <v>4250</v>
      </c>
      <c r="AA2808">
        <v>0</v>
      </c>
      <c r="AB2808">
        <v>1</v>
      </c>
      <c r="AC2808">
        <v>5.2910476190476192</v>
      </c>
      <c r="AE2808" t="s">
        <v>7949</v>
      </c>
      <c r="AH2808">
        <v>0</v>
      </c>
      <c r="AI2808">
        <v>0</v>
      </c>
    </row>
    <row r="2809" spans="2:35" x14ac:dyDescent="0.25">
      <c r="B2809">
        <v>1410</v>
      </c>
      <c r="J2809" t="s">
        <v>22089</v>
      </c>
      <c r="L2809" t="s">
        <v>22154</v>
      </c>
      <c r="M2809" t="s">
        <v>22222</v>
      </c>
      <c r="N2809" t="s">
        <v>24598</v>
      </c>
      <c r="O2809" t="s">
        <v>28863</v>
      </c>
      <c r="P2809">
        <v>7</v>
      </c>
      <c r="Q2809">
        <v>1</v>
      </c>
      <c r="R2809">
        <v>2.69</v>
      </c>
      <c r="S2809">
        <v>2.7</v>
      </c>
      <c r="T2809">
        <v>399.42</v>
      </c>
      <c r="U2809">
        <v>88.19</v>
      </c>
      <c r="V2809">
        <v>2.62</v>
      </c>
      <c r="X2809">
        <v>5.79</v>
      </c>
      <c r="Y2809">
        <v>2</v>
      </c>
      <c r="Z2809" t="s">
        <v>4250</v>
      </c>
      <c r="AA2809">
        <v>0</v>
      </c>
      <c r="AB2809">
        <v>2</v>
      </c>
      <c r="AC2809">
        <v>5.2067619047619047</v>
      </c>
      <c r="AE2809" t="s">
        <v>7949</v>
      </c>
      <c r="AH2809">
        <v>0</v>
      </c>
      <c r="AI2809">
        <v>0</v>
      </c>
    </row>
    <row r="2810" spans="2:35" x14ac:dyDescent="0.25">
      <c r="B2810">
        <v>1040</v>
      </c>
      <c r="J2810" t="s">
        <v>22089</v>
      </c>
      <c r="L2810" t="s">
        <v>22154</v>
      </c>
      <c r="M2810" t="s">
        <v>22222</v>
      </c>
      <c r="N2810" t="s">
        <v>24599</v>
      </c>
      <c r="O2810" t="s">
        <v>28864</v>
      </c>
      <c r="P2810">
        <v>7</v>
      </c>
      <c r="Q2810">
        <v>1</v>
      </c>
      <c r="R2810">
        <v>2.77</v>
      </c>
      <c r="S2810">
        <v>2.78</v>
      </c>
      <c r="T2810">
        <v>415.88</v>
      </c>
      <c r="U2810">
        <v>88.19</v>
      </c>
      <c r="V2810">
        <v>3.14</v>
      </c>
      <c r="X2810">
        <v>5.8</v>
      </c>
      <c r="Y2810">
        <v>2</v>
      </c>
      <c r="Z2810" t="s">
        <v>4250</v>
      </c>
      <c r="AA2810">
        <v>0</v>
      </c>
      <c r="AB2810">
        <v>2</v>
      </c>
      <c r="AC2810">
        <v>5.0491904761904767</v>
      </c>
      <c r="AE2810" t="s">
        <v>7949</v>
      </c>
      <c r="AH2810">
        <v>0</v>
      </c>
      <c r="AI2810">
        <v>0</v>
      </c>
    </row>
    <row r="2811" spans="2:35" x14ac:dyDescent="0.25">
      <c r="B2811">
        <v>760</v>
      </c>
      <c r="J2811" t="s">
        <v>22089</v>
      </c>
      <c r="L2811" t="s">
        <v>22154</v>
      </c>
      <c r="M2811" t="s">
        <v>22222</v>
      </c>
      <c r="N2811" t="s">
        <v>24600</v>
      </c>
      <c r="O2811" t="s">
        <v>28865</v>
      </c>
      <c r="P2811">
        <v>5</v>
      </c>
      <c r="Q2811">
        <v>1</v>
      </c>
      <c r="R2811">
        <v>4.4400000000000004</v>
      </c>
      <c r="S2811">
        <v>4.47</v>
      </c>
      <c r="T2811">
        <v>368.48</v>
      </c>
      <c r="U2811">
        <v>66.069999999999993</v>
      </c>
      <c r="V2811">
        <v>3.76</v>
      </c>
      <c r="X2811">
        <v>6.14</v>
      </c>
      <c r="Y2811">
        <v>1</v>
      </c>
      <c r="Z2811" t="s">
        <v>4250</v>
      </c>
      <c r="AA2811">
        <v>0</v>
      </c>
      <c r="AB2811">
        <v>1</v>
      </c>
      <c r="AC2811">
        <v>4.0377619047619042</v>
      </c>
      <c r="AE2811" t="s">
        <v>7949</v>
      </c>
      <c r="AH2811">
        <v>0</v>
      </c>
      <c r="AI2811">
        <v>0</v>
      </c>
    </row>
    <row r="2812" spans="2:35" x14ac:dyDescent="0.25">
      <c r="B2812">
        <v>3630</v>
      </c>
      <c r="J2812" t="s">
        <v>22089</v>
      </c>
      <c r="L2812" t="s">
        <v>22154</v>
      </c>
      <c r="M2812" t="s">
        <v>22222</v>
      </c>
      <c r="N2812" t="s">
        <v>24601</v>
      </c>
      <c r="O2812" t="s">
        <v>28866</v>
      </c>
      <c r="P2812">
        <v>5</v>
      </c>
      <c r="Q2812">
        <v>1</v>
      </c>
      <c r="R2812">
        <v>4.45</v>
      </c>
      <c r="S2812">
        <v>4.47</v>
      </c>
      <c r="T2812">
        <v>368.48</v>
      </c>
      <c r="U2812">
        <v>66.069999999999993</v>
      </c>
      <c r="V2812">
        <v>3.62</v>
      </c>
      <c r="X2812">
        <v>6.14</v>
      </c>
      <c r="Y2812">
        <v>1</v>
      </c>
      <c r="Z2812" t="s">
        <v>4250</v>
      </c>
      <c r="AA2812">
        <v>0</v>
      </c>
      <c r="AB2812">
        <v>1</v>
      </c>
      <c r="AC2812">
        <v>4.0377619047619042</v>
      </c>
      <c r="AE2812" t="s">
        <v>7949</v>
      </c>
      <c r="AH2812">
        <v>0</v>
      </c>
      <c r="AI2812">
        <v>0</v>
      </c>
    </row>
    <row r="2813" spans="2:35" x14ac:dyDescent="0.25">
      <c r="B2813">
        <v>869</v>
      </c>
      <c r="J2813" t="s">
        <v>22089</v>
      </c>
      <c r="L2813" t="s">
        <v>22154</v>
      </c>
      <c r="M2813" t="s">
        <v>22222</v>
      </c>
      <c r="N2813" t="s">
        <v>24602</v>
      </c>
      <c r="O2813" t="s">
        <v>28867</v>
      </c>
      <c r="P2813">
        <v>5</v>
      </c>
      <c r="Q2813">
        <v>1</v>
      </c>
      <c r="R2813">
        <v>3.94</v>
      </c>
      <c r="S2813">
        <v>3.96</v>
      </c>
      <c r="T2813">
        <v>342.44</v>
      </c>
      <c r="U2813">
        <v>66.069999999999993</v>
      </c>
      <c r="V2813">
        <v>3.23</v>
      </c>
      <c r="X2813">
        <v>6.13</v>
      </c>
      <c r="Y2813">
        <v>1</v>
      </c>
      <c r="Z2813" t="s">
        <v>4250</v>
      </c>
      <c r="AA2813">
        <v>0</v>
      </c>
      <c r="AB2813">
        <v>3</v>
      </c>
      <c r="AC2813">
        <v>4.3833333333333329</v>
      </c>
      <c r="AE2813" t="s">
        <v>7949</v>
      </c>
      <c r="AH2813">
        <v>0</v>
      </c>
      <c r="AI2813">
        <v>0</v>
      </c>
    </row>
    <row r="2814" spans="2:35" x14ac:dyDescent="0.25">
      <c r="B2814">
        <v>1410</v>
      </c>
      <c r="J2814" t="s">
        <v>22089</v>
      </c>
      <c r="L2814" t="s">
        <v>22154</v>
      </c>
      <c r="M2814" t="s">
        <v>22222</v>
      </c>
      <c r="N2814" t="s">
        <v>24603</v>
      </c>
      <c r="O2814" t="s">
        <v>28868</v>
      </c>
      <c r="P2814">
        <v>6</v>
      </c>
      <c r="Q2814">
        <v>2</v>
      </c>
      <c r="R2814">
        <v>3.2</v>
      </c>
      <c r="S2814">
        <v>3.21</v>
      </c>
      <c r="T2814">
        <v>384.41</v>
      </c>
      <c r="U2814">
        <v>86.3</v>
      </c>
      <c r="V2814">
        <v>2.93</v>
      </c>
      <c r="W2814">
        <v>8.77</v>
      </c>
      <c r="X2814">
        <v>2.2599999999999998</v>
      </c>
      <c r="Y2814">
        <v>2</v>
      </c>
      <c r="Z2814" t="s">
        <v>4250</v>
      </c>
      <c r="AA2814">
        <v>0</v>
      </c>
      <c r="AB2814">
        <v>1</v>
      </c>
      <c r="AC2814">
        <v>4.6206428571428564</v>
      </c>
      <c r="AE2814" t="s">
        <v>7949</v>
      </c>
      <c r="AH2814">
        <v>0</v>
      </c>
      <c r="AI2814">
        <v>0</v>
      </c>
    </row>
    <row r="2815" spans="2:35" x14ac:dyDescent="0.25">
      <c r="B2815">
        <v>1000</v>
      </c>
      <c r="J2815" t="s">
        <v>22089</v>
      </c>
      <c r="L2815" t="s">
        <v>22154</v>
      </c>
      <c r="M2815" t="s">
        <v>22222</v>
      </c>
      <c r="N2815" t="s">
        <v>24604</v>
      </c>
      <c r="O2815" t="s">
        <v>28869</v>
      </c>
      <c r="P2815">
        <v>6</v>
      </c>
      <c r="Q2815">
        <v>1</v>
      </c>
      <c r="R2815">
        <v>2.6</v>
      </c>
      <c r="S2815">
        <v>2.6</v>
      </c>
      <c r="T2815">
        <v>393.42</v>
      </c>
      <c r="U2815">
        <v>89.86</v>
      </c>
      <c r="V2815">
        <v>3.09</v>
      </c>
      <c r="X2815">
        <v>0.77</v>
      </c>
      <c r="Y2815">
        <v>2</v>
      </c>
      <c r="Z2815" t="s">
        <v>4250</v>
      </c>
      <c r="AA2815">
        <v>0</v>
      </c>
      <c r="AB2815">
        <v>1</v>
      </c>
      <c r="AC2815">
        <v>5.2946190476190473</v>
      </c>
      <c r="AE2815" t="s">
        <v>7949</v>
      </c>
      <c r="AH2815">
        <v>0</v>
      </c>
      <c r="AI2815">
        <v>0</v>
      </c>
    </row>
    <row r="2816" spans="2:35" x14ac:dyDescent="0.25">
      <c r="B2816">
        <v>2240</v>
      </c>
      <c r="J2816" t="s">
        <v>22089</v>
      </c>
      <c r="L2816" t="s">
        <v>22154</v>
      </c>
      <c r="M2816" t="s">
        <v>22222</v>
      </c>
      <c r="N2816" t="s">
        <v>24605</v>
      </c>
      <c r="O2816" t="s">
        <v>28870</v>
      </c>
      <c r="P2816">
        <v>6</v>
      </c>
      <c r="Q2816">
        <v>2</v>
      </c>
      <c r="R2816">
        <v>2.69</v>
      </c>
      <c r="S2816">
        <v>2.69</v>
      </c>
      <c r="T2816">
        <v>425.46</v>
      </c>
      <c r="U2816">
        <v>95.17</v>
      </c>
      <c r="V2816">
        <v>2.58</v>
      </c>
      <c r="X2816">
        <v>1.73</v>
      </c>
      <c r="Y2816">
        <v>2</v>
      </c>
      <c r="Z2816" t="s">
        <v>4250</v>
      </c>
      <c r="AA2816">
        <v>0</v>
      </c>
      <c r="AB2816">
        <v>2</v>
      </c>
      <c r="AC2816">
        <v>4.5150952380952383</v>
      </c>
      <c r="AE2816" t="s">
        <v>7949</v>
      </c>
      <c r="AH2816">
        <v>0</v>
      </c>
      <c r="AI2816">
        <v>0</v>
      </c>
    </row>
    <row r="2817" spans="2:35" x14ac:dyDescent="0.25">
      <c r="B2817">
        <v>2240</v>
      </c>
      <c r="J2817" t="s">
        <v>22089</v>
      </c>
      <c r="L2817" t="s">
        <v>22154</v>
      </c>
      <c r="M2817" t="s">
        <v>22222</v>
      </c>
      <c r="N2817" t="s">
        <v>24606</v>
      </c>
      <c r="O2817" t="s">
        <v>28871</v>
      </c>
      <c r="P2817">
        <v>5</v>
      </c>
      <c r="Q2817">
        <v>1</v>
      </c>
      <c r="R2817">
        <v>4.96</v>
      </c>
      <c r="S2817">
        <v>4.99</v>
      </c>
      <c r="T2817">
        <v>382.5</v>
      </c>
      <c r="U2817">
        <v>66.069999999999993</v>
      </c>
      <c r="V2817">
        <v>4.01</v>
      </c>
      <c r="X2817">
        <v>6.15</v>
      </c>
      <c r="Y2817">
        <v>1</v>
      </c>
      <c r="Z2817" t="s">
        <v>4250</v>
      </c>
      <c r="AA2817">
        <v>0</v>
      </c>
      <c r="AB2817">
        <v>2</v>
      </c>
      <c r="AC2817">
        <v>3.6776190476190478</v>
      </c>
      <c r="AE2817" t="s">
        <v>7949</v>
      </c>
      <c r="AH2817">
        <v>0</v>
      </c>
      <c r="AI2817">
        <v>0</v>
      </c>
    </row>
    <row r="2818" spans="2:35" x14ac:dyDescent="0.25">
      <c r="B2818">
        <v>401</v>
      </c>
      <c r="J2818" t="s">
        <v>22089</v>
      </c>
      <c r="L2818" t="s">
        <v>22154</v>
      </c>
      <c r="M2818" t="s">
        <v>22222</v>
      </c>
      <c r="N2818" t="s">
        <v>24607</v>
      </c>
      <c r="O2818" t="s">
        <v>28872</v>
      </c>
      <c r="P2818">
        <v>6</v>
      </c>
      <c r="Q2818">
        <v>1</v>
      </c>
      <c r="R2818">
        <v>2.78</v>
      </c>
      <c r="S2818">
        <v>2.79</v>
      </c>
      <c r="T2818">
        <v>385.85</v>
      </c>
      <c r="U2818">
        <v>78.959999999999994</v>
      </c>
      <c r="V2818">
        <v>3.13</v>
      </c>
      <c r="X2818">
        <v>5.92</v>
      </c>
      <c r="Y2818">
        <v>2</v>
      </c>
      <c r="Z2818" t="s">
        <v>4250</v>
      </c>
      <c r="AA2818">
        <v>0</v>
      </c>
      <c r="AB2818">
        <v>1</v>
      </c>
      <c r="AC2818">
        <v>5.258690476190476</v>
      </c>
      <c r="AE2818" t="s">
        <v>7949</v>
      </c>
      <c r="AH2818">
        <v>0</v>
      </c>
      <c r="AI2818">
        <v>0</v>
      </c>
    </row>
    <row r="2819" spans="2:35" x14ac:dyDescent="0.25">
      <c r="B2819">
        <v>3350</v>
      </c>
      <c r="J2819" t="s">
        <v>22089</v>
      </c>
      <c r="L2819" t="s">
        <v>22154</v>
      </c>
      <c r="M2819" t="s">
        <v>22222</v>
      </c>
      <c r="N2819" t="s">
        <v>24608</v>
      </c>
      <c r="O2819" t="s">
        <v>28873</v>
      </c>
      <c r="P2819">
        <v>5</v>
      </c>
      <c r="Q2819">
        <v>2</v>
      </c>
      <c r="R2819">
        <v>3.23</v>
      </c>
      <c r="S2819">
        <v>3.25</v>
      </c>
      <c r="T2819">
        <v>389.46</v>
      </c>
      <c r="U2819">
        <v>81.86</v>
      </c>
      <c r="V2819">
        <v>3.56</v>
      </c>
      <c r="X2819">
        <v>6.11</v>
      </c>
      <c r="Y2819">
        <v>3</v>
      </c>
      <c r="Z2819" t="s">
        <v>4250</v>
      </c>
      <c r="AA2819">
        <v>0</v>
      </c>
      <c r="AB2819">
        <v>1</v>
      </c>
      <c r="AC2819">
        <v>4.5495714285714284</v>
      </c>
      <c r="AE2819" t="s">
        <v>7949</v>
      </c>
      <c r="AH2819">
        <v>0</v>
      </c>
      <c r="AI2819">
        <v>0</v>
      </c>
    </row>
    <row r="2820" spans="2:35" x14ac:dyDescent="0.25">
      <c r="B2820">
        <v>3230</v>
      </c>
      <c r="J2820" t="s">
        <v>22089</v>
      </c>
      <c r="L2820" t="s">
        <v>22154</v>
      </c>
      <c r="M2820" t="s">
        <v>22222</v>
      </c>
      <c r="N2820" t="s">
        <v>24609</v>
      </c>
      <c r="O2820" t="s">
        <v>28874</v>
      </c>
      <c r="P2820">
        <v>5</v>
      </c>
      <c r="Q2820">
        <v>2</v>
      </c>
      <c r="R2820">
        <v>3.87</v>
      </c>
      <c r="S2820">
        <v>3.89</v>
      </c>
      <c r="T2820">
        <v>389.46</v>
      </c>
      <c r="U2820">
        <v>81.86</v>
      </c>
      <c r="V2820">
        <v>3.56</v>
      </c>
      <c r="X2820">
        <v>6.12</v>
      </c>
      <c r="Y2820">
        <v>3</v>
      </c>
      <c r="Z2820" t="s">
        <v>4250</v>
      </c>
      <c r="AA2820">
        <v>0</v>
      </c>
      <c r="AB2820">
        <v>1</v>
      </c>
      <c r="AC2820">
        <v>3.9095714285714291</v>
      </c>
      <c r="AE2820" t="s">
        <v>7949</v>
      </c>
      <c r="AH2820">
        <v>0</v>
      </c>
      <c r="AI2820">
        <v>0</v>
      </c>
    </row>
    <row r="2821" spans="2:35" x14ac:dyDescent="0.25">
      <c r="B2821">
        <v>1150</v>
      </c>
      <c r="J2821" t="s">
        <v>22089</v>
      </c>
      <c r="L2821" t="s">
        <v>22154</v>
      </c>
      <c r="M2821" t="s">
        <v>22222</v>
      </c>
      <c r="N2821" t="s">
        <v>24610</v>
      </c>
      <c r="O2821" t="s">
        <v>28875</v>
      </c>
      <c r="P2821">
        <v>8</v>
      </c>
      <c r="Q2821">
        <v>1</v>
      </c>
      <c r="R2821">
        <v>2.98</v>
      </c>
      <c r="S2821">
        <v>2.99</v>
      </c>
      <c r="T2821">
        <v>392.42</v>
      </c>
      <c r="U2821">
        <v>104.99</v>
      </c>
      <c r="V2821">
        <v>2.62</v>
      </c>
      <c r="X2821">
        <v>5.96</v>
      </c>
      <c r="Y2821">
        <v>3</v>
      </c>
      <c r="Z2821" t="s">
        <v>4250</v>
      </c>
      <c r="AA2821">
        <v>0</v>
      </c>
      <c r="AB2821">
        <v>1</v>
      </c>
      <c r="AC2821">
        <v>4.6120952380952378</v>
      </c>
      <c r="AE2821" t="s">
        <v>7949</v>
      </c>
      <c r="AH2821">
        <v>0</v>
      </c>
      <c r="AI2821">
        <v>0</v>
      </c>
    </row>
    <row r="2822" spans="2:35" x14ac:dyDescent="0.25">
      <c r="B2822">
        <v>3240</v>
      </c>
      <c r="J2822" t="s">
        <v>22089</v>
      </c>
      <c r="L2822" t="s">
        <v>22154</v>
      </c>
      <c r="M2822" t="s">
        <v>22222</v>
      </c>
      <c r="N2822" t="s">
        <v>24611</v>
      </c>
      <c r="O2822" t="s">
        <v>28876</v>
      </c>
      <c r="P2822">
        <v>6</v>
      </c>
      <c r="Q2822">
        <v>1</v>
      </c>
      <c r="R2822">
        <v>3.37</v>
      </c>
      <c r="S2822">
        <v>3.39</v>
      </c>
      <c r="T2822">
        <v>401.47</v>
      </c>
      <c r="U2822">
        <v>78.959999999999994</v>
      </c>
      <c r="V2822">
        <v>3.63</v>
      </c>
      <c r="X2822">
        <v>6</v>
      </c>
      <c r="Y2822">
        <v>3</v>
      </c>
      <c r="Z2822" t="s">
        <v>4250</v>
      </c>
      <c r="AA2822">
        <v>0</v>
      </c>
      <c r="AB2822">
        <v>1</v>
      </c>
      <c r="AC2822">
        <v>4.657119047619048</v>
      </c>
      <c r="AE2822" t="s">
        <v>7949</v>
      </c>
      <c r="AH2822">
        <v>0</v>
      </c>
      <c r="AI2822">
        <v>0</v>
      </c>
    </row>
    <row r="2823" spans="2:35" x14ac:dyDescent="0.25">
      <c r="B2823">
        <v>2030</v>
      </c>
      <c r="J2823" t="s">
        <v>22089</v>
      </c>
      <c r="L2823" t="s">
        <v>22154</v>
      </c>
      <c r="M2823" t="s">
        <v>22222</v>
      </c>
      <c r="N2823" t="s">
        <v>24612</v>
      </c>
      <c r="O2823" t="s">
        <v>28877</v>
      </c>
      <c r="P2823">
        <v>6</v>
      </c>
      <c r="Q2823">
        <v>1</v>
      </c>
      <c r="R2823">
        <v>2.79</v>
      </c>
      <c r="S2823">
        <v>2.81</v>
      </c>
      <c r="T2823">
        <v>401.47</v>
      </c>
      <c r="U2823">
        <v>78.959999999999994</v>
      </c>
      <c r="V2823">
        <v>3.63</v>
      </c>
      <c r="X2823">
        <v>6.03</v>
      </c>
      <c r="Y2823">
        <v>3</v>
      </c>
      <c r="Z2823" t="s">
        <v>4250</v>
      </c>
      <c r="AA2823">
        <v>0</v>
      </c>
      <c r="AB2823">
        <v>1</v>
      </c>
      <c r="AC2823">
        <v>5.1421190476190466</v>
      </c>
      <c r="AE2823" t="s">
        <v>7949</v>
      </c>
      <c r="AH2823">
        <v>0</v>
      </c>
      <c r="AI2823">
        <v>0</v>
      </c>
    </row>
    <row r="2824" spans="2:35" x14ac:dyDescent="0.25">
      <c r="B2824">
        <v>2590</v>
      </c>
      <c r="J2824" t="s">
        <v>22089</v>
      </c>
      <c r="L2824" t="s">
        <v>22154</v>
      </c>
      <c r="M2824" t="s">
        <v>22222</v>
      </c>
      <c r="N2824" t="s">
        <v>24613</v>
      </c>
      <c r="O2824" t="s">
        <v>28878</v>
      </c>
      <c r="P2824">
        <v>6</v>
      </c>
      <c r="Q2824">
        <v>1</v>
      </c>
      <c r="R2824">
        <v>2.04</v>
      </c>
      <c r="S2824">
        <v>2.06</v>
      </c>
      <c r="T2824">
        <v>344.41</v>
      </c>
      <c r="U2824">
        <v>75.3</v>
      </c>
      <c r="V2824">
        <v>2.0699999999999998</v>
      </c>
      <c r="X2824">
        <v>6.08</v>
      </c>
      <c r="Y2824">
        <v>1</v>
      </c>
      <c r="Z2824" t="s">
        <v>4250</v>
      </c>
      <c r="AA2824">
        <v>0</v>
      </c>
      <c r="AB2824">
        <v>3</v>
      </c>
      <c r="AC2824">
        <v>5.8133333333333326</v>
      </c>
      <c r="AE2824" t="s">
        <v>7949</v>
      </c>
      <c r="AH2824">
        <v>0</v>
      </c>
      <c r="AI2824">
        <v>0</v>
      </c>
    </row>
    <row r="2825" spans="2:35" x14ac:dyDescent="0.25">
      <c r="B2825">
        <v>1080</v>
      </c>
      <c r="J2825" t="s">
        <v>22089</v>
      </c>
      <c r="L2825" t="s">
        <v>22154</v>
      </c>
      <c r="M2825" t="s">
        <v>22222</v>
      </c>
      <c r="N2825" t="s">
        <v>24614</v>
      </c>
      <c r="O2825" t="s">
        <v>28879</v>
      </c>
      <c r="P2825">
        <v>6</v>
      </c>
      <c r="Q2825">
        <v>1</v>
      </c>
      <c r="R2825">
        <v>4.1399999999999997</v>
      </c>
      <c r="S2825">
        <v>4.1399999999999997</v>
      </c>
      <c r="T2825">
        <v>434.41</v>
      </c>
      <c r="U2825">
        <v>75.3</v>
      </c>
      <c r="V2825">
        <v>3.98</v>
      </c>
      <c r="X2825">
        <v>3.37</v>
      </c>
      <c r="Y2825">
        <v>2</v>
      </c>
      <c r="Z2825" t="s">
        <v>4250</v>
      </c>
      <c r="AA2825">
        <v>0</v>
      </c>
      <c r="AB2825">
        <v>2</v>
      </c>
      <c r="AC2825">
        <v>3.7318333333333329</v>
      </c>
      <c r="AE2825" t="s">
        <v>7949</v>
      </c>
      <c r="AH2825">
        <v>0</v>
      </c>
      <c r="AI2825">
        <v>0</v>
      </c>
    </row>
    <row r="2826" spans="2:35" x14ac:dyDescent="0.25">
      <c r="B2826">
        <v>2820</v>
      </c>
      <c r="J2826" t="s">
        <v>22089</v>
      </c>
      <c r="L2826" t="s">
        <v>22154</v>
      </c>
      <c r="M2826" t="s">
        <v>22222</v>
      </c>
      <c r="N2826" t="s">
        <v>24615</v>
      </c>
      <c r="O2826" t="s">
        <v>28880</v>
      </c>
      <c r="P2826">
        <v>6</v>
      </c>
      <c r="Q2826">
        <v>1</v>
      </c>
      <c r="R2826">
        <v>4.22</v>
      </c>
      <c r="S2826">
        <v>4.22</v>
      </c>
      <c r="T2826">
        <v>434.41</v>
      </c>
      <c r="U2826">
        <v>75.3</v>
      </c>
      <c r="V2826">
        <v>3.98</v>
      </c>
      <c r="X2826">
        <v>3.37</v>
      </c>
      <c r="Y2826">
        <v>2</v>
      </c>
      <c r="Z2826" t="s">
        <v>4250</v>
      </c>
      <c r="AA2826">
        <v>0</v>
      </c>
      <c r="AB2826">
        <v>2</v>
      </c>
      <c r="AC2826">
        <v>3.6918333333333329</v>
      </c>
      <c r="AE2826" t="s">
        <v>7949</v>
      </c>
      <c r="AH2826">
        <v>0</v>
      </c>
      <c r="AI2826">
        <v>0</v>
      </c>
    </row>
    <row r="2827" spans="2:35" x14ac:dyDescent="0.25">
      <c r="B2827">
        <v>2050</v>
      </c>
      <c r="J2827" t="s">
        <v>22089</v>
      </c>
      <c r="L2827" t="s">
        <v>22154</v>
      </c>
      <c r="M2827" t="s">
        <v>22222</v>
      </c>
      <c r="N2827" t="s">
        <v>24616</v>
      </c>
      <c r="O2827" t="s">
        <v>28881</v>
      </c>
      <c r="P2827">
        <v>5</v>
      </c>
      <c r="Q2827">
        <v>1</v>
      </c>
      <c r="R2827">
        <v>3.41</v>
      </c>
      <c r="S2827">
        <v>3.41</v>
      </c>
      <c r="T2827">
        <v>404.39</v>
      </c>
      <c r="U2827">
        <v>66.069999999999993</v>
      </c>
      <c r="V2827">
        <v>3.5</v>
      </c>
      <c r="X2827">
        <v>0</v>
      </c>
      <c r="Y2827">
        <v>2</v>
      </c>
      <c r="Z2827" t="s">
        <v>4250</v>
      </c>
      <c r="AA2827">
        <v>0</v>
      </c>
      <c r="AB2827">
        <v>1</v>
      </c>
      <c r="AC2827">
        <v>4.6062619047619036</v>
      </c>
      <c r="AE2827" t="s">
        <v>7949</v>
      </c>
      <c r="AH2827">
        <v>0</v>
      </c>
      <c r="AI2827">
        <v>0</v>
      </c>
    </row>
    <row r="2828" spans="2:35" x14ac:dyDescent="0.25">
      <c r="B2828">
        <v>3160</v>
      </c>
      <c r="J2828" t="s">
        <v>22089</v>
      </c>
      <c r="L2828" t="s">
        <v>22154</v>
      </c>
      <c r="M2828" t="s">
        <v>22222</v>
      </c>
      <c r="N2828" t="s">
        <v>24617</v>
      </c>
      <c r="O2828" t="s">
        <v>28882</v>
      </c>
      <c r="P2828">
        <v>6</v>
      </c>
      <c r="Q2828">
        <v>1</v>
      </c>
      <c r="R2828">
        <v>3.57</v>
      </c>
      <c r="S2828">
        <v>3.57</v>
      </c>
      <c r="T2828">
        <v>416.42</v>
      </c>
      <c r="U2828">
        <v>75.3</v>
      </c>
      <c r="V2828">
        <v>3.68</v>
      </c>
      <c r="X2828">
        <v>3.79</v>
      </c>
      <c r="Y2828">
        <v>2</v>
      </c>
      <c r="Z2828" t="s">
        <v>4250</v>
      </c>
      <c r="AA2828">
        <v>0</v>
      </c>
      <c r="AB2828">
        <v>3</v>
      </c>
      <c r="AC2828">
        <v>4.3603333333333332</v>
      </c>
      <c r="AE2828" t="s">
        <v>7949</v>
      </c>
      <c r="AH2828">
        <v>0</v>
      </c>
      <c r="AI2828">
        <v>0</v>
      </c>
    </row>
    <row r="2829" spans="2:35" x14ac:dyDescent="0.25">
      <c r="B2829">
        <v>50600</v>
      </c>
      <c r="J2829" t="s">
        <v>22089</v>
      </c>
      <c r="L2829" t="s">
        <v>22154</v>
      </c>
      <c r="M2829" t="s">
        <v>22222</v>
      </c>
      <c r="N2829" t="s">
        <v>24618</v>
      </c>
      <c r="O2829" t="s">
        <v>28883</v>
      </c>
      <c r="P2829">
        <v>4</v>
      </c>
      <c r="Q2829">
        <v>1</v>
      </c>
      <c r="R2829">
        <v>3.7</v>
      </c>
      <c r="S2829">
        <v>3.7</v>
      </c>
      <c r="T2829">
        <v>359.17</v>
      </c>
      <c r="U2829">
        <v>56.84</v>
      </c>
      <c r="V2829">
        <v>2.8</v>
      </c>
      <c r="X2829">
        <v>5.25</v>
      </c>
      <c r="Y2829">
        <v>1</v>
      </c>
      <c r="Z2829" t="s">
        <v>4250</v>
      </c>
      <c r="AA2829">
        <v>0</v>
      </c>
      <c r="AB2829">
        <v>0</v>
      </c>
      <c r="AC2829">
        <v>4.6333333333333329</v>
      </c>
      <c r="AE2829" t="s">
        <v>7949</v>
      </c>
      <c r="AH2829">
        <v>0</v>
      </c>
      <c r="AI2829">
        <v>0</v>
      </c>
    </row>
    <row r="2830" spans="2:35" x14ac:dyDescent="0.25">
      <c r="B2830">
        <v>661</v>
      </c>
      <c r="E2830">
        <v>623</v>
      </c>
      <c r="J2830" t="s">
        <v>22089</v>
      </c>
      <c r="L2830" t="s">
        <v>22154</v>
      </c>
      <c r="M2830" t="s">
        <v>22222</v>
      </c>
      <c r="N2830" t="s">
        <v>24619</v>
      </c>
      <c r="O2830" t="s">
        <v>28884</v>
      </c>
      <c r="P2830">
        <v>7</v>
      </c>
      <c r="Q2830">
        <v>2</v>
      </c>
      <c r="R2830">
        <v>1.72</v>
      </c>
      <c r="S2830">
        <v>1.78</v>
      </c>
      <c r="T2830">
        <v>430.26</v>
      </c>
      <c r="U2830">
        <v>111.72</v>
      </c>
      <c r="V2830">
        <v>2.2000000000000002</v>
      </c>
      <c r="W2830">
        <v>10.87</v>
      </c>
      <c r="X2830">
        <v>6.54</v>
      </c>
      <c r="Y2830">
        <v>2</v>
      </c>
      <c r="Z2830" t="s">
        <v>4250</v>
      </c>
      <c r="AA2830">
        <v>0</v>
      </c>
      <c r="AB2830">
        <v>2</v>
      </c>
      <c r="AC2830">
        <v>4.2741428571428566</v>
      </c>
      <c r="AE2830" t="s">
        <v>7949</v>
      </c>
      <c r="AH2830">
        <v>0</v>
      </c>
      <c r="AI2830">
        <v>0</v>
      </c>
    </row>
    <row r="2831" spans="2:35" x14ac:dyDescent="0.25">
      <c r="B2831">
        <v>125</v>
      </c>
      <c r="E2831">
        <v>83.5</v>
      </c>
      <c r="J2831" t="s">
        <v>22089</v>
      </c>
      <c r="L2831" t="s">
        <v>22154</v>
      </c>
      <c r="M2831" t="s">
        <v>22222</v>
      </c>
      <c r="N2831" t="s">
        <v>24620</v>
      </c>
      <c r="O2831" t="s">
        <v>28885</v>
      </c>
      <c r="P2831">
        <v>8</v>
      </c>
      <c r="Q2831">
        <v>2</v>
      </c>
      <c r="R2831">
        <v>1.83</v>
      </c>
      <c r="S2831">
        <v>1.85</v>
      </c>
      <c r="T2831">
        <v>474.32</v>
      </c>
      <c r="U2831">
        <v>120.95</v>
      </c>
      <c r="V2831">
        <v>2.2200000000000002</v>
      </c>
      <c r="W2831">
        <v>10.82</v>
      </c>
      <c r="X2831">
        <v>5.88</v>
      </c>
      <c r="Y2831">
        <v>2</v>
      </c>
      <c r="Z2831" t="s">
        <v>4250</v>
      </c>
      <c r="AA2831">
        <v>0</v>
      </c>
      <c r="AB2831">
        <v>2</v>
      </c>
      <c r="AC2831">
        <v>3.6834285714285708</v>
      </c>
      <c r="AE2831" t="s">
        <v>7949</v>
      </c>
      <c r="AH2831">
        <v>0</v>
      </c>
      <c r="AI2831">
        <v>0</v>
      </c>
    </row>
    <row r="2832" spans="2:35" x14ac:dyDescent="0.25">
      <c r="B2832">
        <v>248</v>
      </c>
      <c r="E2832">
        <v>215</v>
      </c>
      <c r="J2832" t="s">
        <v>22089</v>
      </c>
      <c r="L2832" t="s">
        <v>22154</v>
      </c>
      <c r="M2832" t="s">
        <v>22222</v>
      </c>
      <c r="N2832" t="s">
        <v>24621</v>
      </c>
      <c r="O2832" t="s">
        <v>28886</v>
      </c>
      <c r="P2832">
        <v>7</v>
      </c>
      <c r="Q2832">
        <v>2</v>
      </c>
      <c r="R2832">
        <v>1.37</v>
      </c>
      <c r="S2832">
        <v>1.43</v>
      </c>
      <c r="T2832">
        <v>389.42</v>
      </c>
      <c r="U2832">
        <v>122.62</v>
      </c>
      <c r="V2832">
        <v>2.23</v>
      </c>
      <c r="W2832">
        <v>10.62</v>
      </c>
      <c r="X2832">
        <v>6.54</v>
      </c>
      <c r="Y2832">
        <v>2</v>
      </c>
      <c r="Z2832" t="s">
        <v>4250</v>
      </c>
      <c r="AA2832">
        <v>0</v>
      </c>
      <c r="AB2832">
        <v>2</v>
      </c>
      <c r="AC2832">
        <v>4.2898571428571426</v>
      </c>
      <c r="AE2832" t="s">
        <v>7949</v>
      </c>
      <c r="AH2832">
        <v>0</v>
      </c>
      <c r="AI2832">
        <v>0</v>
      </c>
    </row>
    <row r="2833" spans="2:35" x14ac:dyDescent="0.25">
      <c r="B2833">
        <v>318</v>
      </c>
      <c r="E2833">
        <v>280</v>
      </c>
      <c r="J2833" t="s">
        <v>22089</v>
      </c>
      <c r="L2833" t="s">
        <v>22154</v>
      </c>
      <c r="M2833" t="s">
        <v>22222</v>
      </c>
      <c r="N2833" t="s">
        <v>24622</v>
      </c>
      <c r="O2833" t="s">
        <v>28887</v>
      </c>
      <c r="P2833">
        <v>7</v>
      </c>
      <c r="Q2833">
        <v>2</v>
      </c>
      <c r="R2833">
        <v>2.0099999999999998</v>
      </c>
      <c r="S2833">
        <v>2.08</v>
      </c>
      <c r="T2833">
        <v>409.83</v>
      </c>
      <c r="U2833">
        <v>122.62</v>
      </c>
      <c r="V2833">
        <v>2.57</v>
      </c>
      <c r="W2833">
        <v>9.32</v>
      </c>
      <c r="X2833">
        <v>6.53</v>
      </c>
      <c r="Y2833">
        <v>2</v>
      </c>
      <c r="Z2833" t="s">
        <v>4250</v>
      </c>
      <c r="AA2833">
        <v>0</v>
      </c>
      <c r="AB2833">
        <v>2</v>
      </c>
      <c r="AC2833">
        <v>4.1390714285714294</v>
      </c>
      <c r="AE2833" t="s">
        <v>7949</v>
      </c>
      <c r="AH2833">
        <v>0</v>
      </c>
      <c r="AI2833">
        <v>0</v>
      </c>
    </row>
    <row r="2834" spans="2:35" x14ac:dyDescent="0.25">
      <c r="B2834">
        <v>1040</v>
      </c>
      <c r="J2834" t="s">
        <v>22089</v>
      </c>
      <c r="L2834" t="s">
        <v>22154</v>
      </c>
      <c r="M2834" t="s">
        <v>22222</v>
      </c>
      <c r="N2834" t="s">
        <v>24623</v>
      </c>
      <c r="O2834" t="s">
        <v>28888</v>
      </c>
      <c r="P2834">
        <v>8</v>
      </c>
      <c r="Q2834">
        <v>2</v>
      </c>
      <c r="R2834">
        <v>2.48</v>
      </c>
      <c r="S2834">
        <v>2.54</v>
      </c>
      <c r="T2834">
        <v>381.39</v>
      </c>
      <c r="U2834">
        <v>120.95</v>
      </c>
      <c r="V2834">
        <v>1.45</v>
      </c>
      <c r="W2834">
        <v>9.52</v>
      </c>
      <c r="X2834">
        <v>6.53</v>
      </c>
      <c r="Y2834">
        <v>2</v>
      </c>
      <c r="Z2834" t="s">
        <v>4250</v>
      </c>
      <c r="AA2834">
        <v>0</v>
      </c>
      <c r="AB2834">
        <v>3</v>
      </c>
      <c r="AC2834">
        <v>4.107214285714285</v>
      </c>
      <c r="AE2834" t="s">
        <v>7949</v>
      </c>
      <c r="AH2834">
        <v>0</v>
      </c>
      <c r="AI2834">
        <v>0</v>
      </c>
    </row>
    <row r="2835" spans="2:35" x14ac:dyDescent="0.25">
      <c r="B2835">
        <v>349</v>
      </c>
      <c r="E2835">
        <v>313</v>
      </c>
      <c r="J2835" t="s">
        <v>22089</v>
      </c>
      <c r="L2835" t="s">
        <v>22154</v>
      </c>
      <c r="M2835" t="s">
        <v>22222</v>
      </c>
      <c r="N2835" t="s">
        <v>24624</v>
      </c>
      <c r="O2835" t="s">
        <v>28889</v>
      </c>
      <c r="P2835">
        <v>6</v>
      </c>
      <c r="Q2835">
        <v>2</v>
      </c>
      <c r="R2835">
        <v>2.62</v>
      </c>
      <c r="S2835">
        <v>2.68</v>
      </c>
      <c r="T2835">
        <v>398.85</v>
      </c>
      <c r="U2835">
        <v>98.83</v>
      </c>
      <c r="V2835">
        <v>3.01</v>
      </c>
      <c r="W2835">
        <v>10.72</v>
      </c>
      <c r="X2835">
        <v>6.54</v>
      </c>
      <c r="Y2835">
        <v>2</v>
      </c>
      <c r="Z2835" t="s">
        <v>4250</v>
      </c>
      <c r="AA2835">
        <v>0</v>
      </c>
      <c r="AB2835">
        <v>2</v>
      </c>
      <c r="AC2835">
        <v>4.6181666666666663</v>
      </c>
      <c r="AE2835" t="s">
        <v>7949</v>
      </c>
      <c r="AH2835">
        <v>0</v>
      </c>
      <c r="AI2835">
        <v>0</v>
      </c>
    </row>
    <row r="2836" spans="2:35" x14ac:dyDescent="0.25">
      <c r="B2836">
        <v>109</v>
      </c>
      <c r="E2836">
        <v>64.5</v>
      </c>
      <c r="J2836" t="s">
        <v>22089</v>
      </c>
      <c r="L2836" t="s">
        <v>22154</v>
      </c>
      <c r="M2836" t="s">
        <v>22222</v>
      </c>
      <c r="N2836" t="s">
        <v>24625</v>
      </c>
      <c r="O2836" t="s">
        <v>28890</v>
      </c>
      <c r="P2836">
        <v>7</v>
      </c>
      <c r="Q2836">
        <v>2</v>
      </c>
      <c r="R2836">
        <v>2.73</v>
      </c>
      <c r="S2836">
        <v>2.75</v>
      </c>
      <c r="T2836">
        <v>442.9</v>
      </c>
      <c r="U2836">
        <v>108.06</v>
      </c>
      <c r="V2836">
        <v>3.02</v>
      </c>
      <c r="W2836">
        <v>10.68</v>
      </c>
      <c r="X2836">
        <v>5.88</v>
      </c>
      <c r="Y2836">
        <v>2</v>
      </c>
      <c r="Z2836" t="s">
        <v>4250</v>
      </c>
      <c r="AA2836">
        <v>0</v>
      </c>
      <c r="AB2836">
        <v>2</v>
      </c>
      <c r="AC2836">
        <v>3.9408571428571419</v>
      </c>
      <c r="AE2836" t="s">
        <v>7949</v>
      </c>
      <c r="AH2836">
        <v>0</v>
      </c>
      <c r="AI2836">
        <v>0</v>
      </c>
    </row>
    <row r="2837" spans="2:35" x14ac:dyDescent="0.25">
      <c r="B2837">
        <v>380</v>
      </c>
      <c r="E2837">
        <v>342</v>
      </c>
      <c r="J2837" t="s">
        <v>22089</v>
      </c>
      <c r="L2837" t="s">
        <v>22154</v>
      </c>
      <c r="M2837" t="s">
        <v>22222</v>
      </c>
      <c r="N2837" t="s">
        <v>24626</v>
      </c>
      <c r="O2837" t="s">
        <v>28891</v>
      </c>
      <c r="P2837">
        <v>7</v>
      </c>
      <c r="Q2837">
        <v>2</v>
      </c>
      <c r="R2837">
        <v>1.54</v>
      </c>
      <c r="S2837">
        <v>1.6</v>
      </c>
      <c r="T2837">
        <v>375.39</v>
      </c>
      <c r="U2837">
        <v>122.62</v>
      </c>
      <c r="V2837">
        <v>1.92</v>
      </c>
      <c r="W2837">
        <v>10.56</v>
      </c>
      <c r="X2837">
        <v>6.54</v>
      </c>
      <c r="Y2837">
        <v>2</v>
      </c>
      <c r="Z2837" t="s">
        <v>4250</v>
      </c>
      <c r="AA2837">
        <v>0</v>
      </c>
      <c r="AB2837">
        <v>2</v>
      </c>
      <c r="AC2837">
        <v>4.3900714285714288</v>
      </c>
      <c r="AE2837" t="s">
        <v>7949</v>
      </c>
      <c r="AH2837">
        <v>0</v>
      </c>
      <c r="AI2837">
        <v>0</v>
      </c>
    </row>
    <row r="2838" spans="2:35" x14ac:dyDescent="0.25">
      <c r="B2838">
        <v>118</v>
      </c>
      <c r="E2838">
        <v>72</v>
      </c>
      <c r="J2838" t="s">
        <v>22089</v>
      </c>
      <c r="L2838" t="s">
        <v>22154</v>
      </c>
      <c r="M2838" t="s">
        <v>22222</v>
      </c>
      <c r="N2838" t="s">
        <v>24627</v>
      </c>
      <c r="O2838" t="s">
        <v>28892</v>
      </c>
      <c r="P2838">
        <v>8</v>
      </c>
      <c r="Q2838">
        <v>2</v>
      </c>
      <c r="R2838">
        <v>1.65</v>
      </c>
      <c r="S2838">
        <v>1.67</v>
      </c>
      <c r="T2838">
        <v>419.44</v>
      </c>
      <c r="U2838">
        <v>131.85</v>
      </c>
      <c r="V2838">
        <v>1.93</v>
      </c>
      <c r="W2838">
        <v>10.52</v>
      </c>
      <c r="X2838">
        <v>5.88</v>
      </c>
      <c r="Y2838">
        <v>2</v>
      </c>
      <c r="Z2838" t="s">
        <v>4250</v>
      </c>
      <c r="AA2838">
        <v>0</v>
      </c>
      <c r="AB2838">
        <v>2</v>
      </c>
      <c r="AC2838">
        <v>4.0754285714285716</v>
      </c>
      <c r="AE2838" t="s">
        <v>7949</v>
      </c>
      <c r="AH2838">
        <v>0</v>
      </c>
      <c r="AI2838">
        <v>0</v>
      </c>
    </row>
    <row r="2839" spans="2:35" x14ac:dyDescent="0.25">
      <c r="B2839">
        <v>14900</v>
      </c>
      <c r="J2839" t="s">
        <v>22089</v>
      </c>
      <c r="L2839" t="s">
        <v>22154</v>
      </c>
      <c r="M2839" t="s">
        <v>22222</v>
      </c>
      <c r="N2839" t="s">
        <v>24628</v>
      </c>
      <c r="O2839" t="s">
        <v>28893</v>
      </c>
      <c r="P2839">
        <v>6</v>
      </c>
      <c r="Q2839">
        <v>1</v>
      </c>
      <c r="R2839">
        <v>3.43</v>
      </c>
      <c r="S2839">
        <v>3.43</v>
      </c>
      <c r="T2839">
        <v>374.42</v>
      </c>
      <c r="U2839">
        <v>73.39</v>
      </c>
      <c r="V2839">
        <v>3.21</v>
      </c>
      <c r="X2839">
        <v>2.04</v>
      </c>
      <c r="Y2839">
        <v>2</v>
      </c>
      <c r="Z2839" t="s">
        <v>4250</v>
      </c>
      <c r="AA2839">
        <v>0</v>
      </c>
      <c r="AB2839">
        <v>1</v>
      </c>
      <c r="AC2839">
        <v>4.8003333333333327</v>
      </c>
      <c r="AE2839" t="s">
        <v>7949</v>
      </c>
      <c r="AH2839">
        <v>0</v>
      </c>
      <c r="AI2839">
        <v>0</v>
      </c>
    </row>
    <row r="2840" spans="2:35" x14ac:dyDescent="0.25">
      <c r="B2840">
        <v>736</v>
      </c>
      <c r="J2840" t="s">
        <v>22089</v>
      </c>
      <c r="L2840" t="s">
        <v>22154</v>
      </c>
      <c r="M2840" t="s">
        <v>22222</v>
      </c>
      <c r="N2840" t="s">
        <v>24629</v>
      </c>
      <c r="O2840" t="s">
        <v>28894</v>
      </c>
      <c r="P2840">
        <v>5</v>
      </c>
      <c r="Q2840">
        <v>1</v>
      </c>
      <c r="R2840">
        <v>2.5</v>
      </c>
      <c r="S2840">
        <v>2.5</v>
      </c>
      <c r="T2840">
        <v>372.4</v>
      </c>
      <c r="U2840">
        <v>73.39</v>
      </c>
      <c r="V2840">
        <v>3.42</v>
      </c>
      <c r="X2840">
        <v>5.05</v>
      </c>
      <c r="Y2840">
        <v>3</v>
      </c>
      <c r="Z2840" t="s">
        <v>4250</v>
      </c>
      <c r="AA2840">
        <v>0</v>
      </c>
      <c r="AB2840">
        <v>1</v>
      </c>
      <c r="AC2840">
        <v>5.494761904761905</v>
      </c>
      <c r="AE2840" t="s">
        <v>7949</v>
      </c>
      <c r="AH2840">
        <v>0</v>
      </c>
      <c r="AI2840">
        <v>0</v>
      </c>
    </row>
    <row r="2841" spans="2:35" x14ac:dyDescent="0.25">
      <c r="B2841">
        <v>128</v>
      </c>
      <c r="E2841">
        <v>92.1</v>
      </c>
      <c r="J2841" t="s">
        <v>22089</v>
      </c>
      <c r="L2841" t="s">
        <v>22154</v>
      </c>
      <c r="M2841" t="s">
        <v>22222</v>
      </c>
      <c r="N2841" t="s">
        <v>24630</v>
      </c>
      <c r="O2841" t="s">
        <v>28895</v>
      </c>
      <c r="P2841">
        <v>7</v>
      </c>
      <c r="Q2841">
        <v>1</v>
      </c>
      <c r="R2841">
        <v>2.62</v>
      </c>
      <c r="S2841">
        <v>2.63</v>
      </c>
      <c r="T2841">
        <v>414.47</v>
      </c>
      <c r="U2841">
        <v>91.85</v>
      </c>
      <c r="V2841">
        <v>2.7</v>
      </c>
      <c r="X2841">
        <v>5.91</v>
      </c>
      <c r="Y2841">
        <v>3</v>
      </c>
      <c r="Z2841" t="s">
        <v>4250</v>
      </c>
      <c r="AA2841">
        <v>0</v>
      </c>
      <c r="AB2841">
        <v>3</v>
      </c>
      <c r="AC2841">
        <v>5.0725952380952366</v>
      </c>
      <c r="AE2841" t="s">
        <v>7949</v>
      </c>
      <c r="AH2841">
        <v>0</v>
      </c>
      <c r="AI2841">
        <v>0</v>
      </c>
    </row>
    <row r="2842" spans="2:35" x14ac:dyDescent="0.25">
      <c r="B2842">
        <v>113</v>
      </c>
      <c r="E2842">
        <v>71.099999999999994</v>
      </c>
      <c r="J2842" t="s">
        <v>22089</v>
      </c>
      <c r="L2842" t="s">
        <v>22154</v>
      </c>
      <c r="M2842" t="s">
        <v>22222</v>
      </c>
      <c r="N2842" t="s">
        <v>24631</v>
      </c>
      <c r="O2842" t="s">
        <v>28896</v>
      </c>
      <c r="P2842">
        <v>6</v>
      </c>
      <c r="Q2842">
        <v>1</v>
      </c>
      <c r="R2842">
        <v>4.07</v>
      </c>
      <c r="S2842">
        <v>4.08</v>
      </c>
      <c r="T2842">
        <v>451.53</v>
      </c>
      <c r="U2842">
        <v>78.959999999999994</v>
      </c>
      <c r="V2842">
        <v>3.68</v>
      </c>
      <c r="X2842">
        <v>5.91</v>
      </c>
      <c r="Y2842">
        <v>3</v>
      </c>
      <c r="Z2842" t="s">
        <v>4250</v>
      </c>
      <c r="AA2842">
        <v>0</v>
      </c>
      <c r="AB2842">
        <v>3</v>
      </c>
      <c r="AC2842">
        <v>3.6395476190476188</v>
      </c>
      <c r="AE2842" t="s">
        <v>7949</v>
      </c>
      <c r="AH2842">
        <v>0</v>
      </c>
      <c r="AI2842">
        <v>0</v>
      </c>
    </row>
    <row r="2843" spans="2:35" x14ac:dyDescent="0.25">
      <c r="B2843">
        <v>145</v>
      </c>
      <c r="E2843">
        <v>113</v>
      </c>
      <c r="J2843" t="s">
        <v>22089</v>
      </c>
      <c r="L2843" t="s">
        <v>22154</v>
      </c>
      <c r="M2843" t="s">
        <v>22222</v>
      </c>
      <c r="N2843" t="s">
        <v>24630</v>
      </c>
      <c r="O2843" t="s">
        <v>28895</v>
      </c>
      <c r="P2843">
        <v>7</v>
      </c>
      <c r="Q2843">
        <v>1</v>
      </c>
      <c r="R2843">
        <v>2.62</v>
      </c>
      <c r="S2843">
        <v>2.63</v>
      </c>
      <c r="T2843">
        <v>414.47</v>
      </c>
      <c r="U2843">
        <v>91.85</v>
      </c>
      <c r="V2843">
        <v>2.7</v>
      </c>
      <c r="X2843">
        <v>5.91</v>
      </c>
      <c r="Y2843">
        <v>3</v>
      </c>
      <c r="Z2843" t="s">
        <v>4250</v>
      </c>
      <c r="AA2843">
        <v>0</v>
      </c>
      <c r="AB2843">
        <v>3</v>
      </c>
      <c r="AC2843">
        <v>5.0725952380952366</v>
      </c>
      <c r="AE2843" t="s">
        <v>7949</v>
      </c>
      <c r="AH2843">
        <v>0</v>
      </c>
      <c r="AI2843">
        <v>0</v>
      </c>
    </row>
    <row r="2844" spans="2:35" x14ac:dyDescent="0.25">
      <c r="B2844">
        <v>109</v>
      </c>
      <c r="E2844">
        <v>67.599999999999994</v>
      </c>
      <c r="J2844" t="s">
        <v>22089</v>
      </c>
      <c r="L2844" t="s">
        <v>22154</v>
      </c>
      <c r="M2844" t="s">
        <v>22222</v>
      </c>
      <c r="N2844" t="s">
        <v>24631</v>
      </c>
      <c r="O2844" t="s">
        <v>28896</v>
      </c>
      <c r="P2844">
        <v>6</v>
      </c>
      <c r="Q2844">
        <v>1</v>
      </c>
      <c r="R2844">
        <v>4.07</v>
      </c>
      <c r="S2844">
        <v>4.08</v>
      </c>
      <c r="T2844">
        <v>451.53</v>
      </c>
      <c r="U2844">
        <v>78.959999999999994</v>
      </c>
      <c r="V2844">
        <v>3.68</v>
      </c>
      <c r="X2844">
        <v>5.91</v>
      </c>
      <c r="Y2844">
        <v>3</v>
      </c>
      <c r="Z2844" t="s">
        <v>4250</v>
      </c>
      <c r="AA2844">
        <v>0</v>
      </c>
      <c r="AB2844">
        <v>3</v>
      </c>
      <c r="AC2844">
        <v>3.6395476190476188</v>
      </c>
      <c r="AE2844" t="s">
        <v>7949</v>
      </c>
      <c r="AH2844">
        <v>0</v>
      </c>
      <c r="AI2844">
        <v>0</v>
      </c>
    </row>
    <row r="2845" spans="2:35" x14ac:dyDescent="0.25">
      <c r="B2845">
        <v>388</v>
      </c>
      <c r="J2845" t="s">
        <v>22089</v>
      </c>
      <c r="L2845" t="s">
        <v>22154</v>
      </c>
      <c r="M2845" t="s">
        <v>22222</v>
      </c>
      <c r="N2845" t="s">
        <v>24632</v>
      </c>
      <c r="O2845" t="s">
        <v>28897</v>
      </c>
      <c r="P2845">
        <v>7</v>
      </c>
      <c r="Q2845">
        <v>1</v>
      </c>
      <c r="R2845">
        <v>1.91</v>
      </c>
      <c r="S2845">
        <v>1.92</v>
      </c>
      <c r="T2845">
        <v>378.43</v>
      </c>
      <c r="U2845">
        <v>91.85</v>
      </c>
      <c r="V2845">
        <v>2.2599999999999998</v>
      </c>
      <c r="X2845">
        <v>5.9</v>
      </c>
      <c r="Y2845">
        <v>2</v>
      </c>
      <c r="Z2845" t="s">
        <v>4250</v>
      </c>
      <c r="AA2845">
        <v>0</v>
      </c>
      <c r="AB2845">
        <v>3</v>
      </c>
      <c r="AC2845">
        <v>5.6400238095238091</v>
      </c>
      <c r="AE2845" t="s">
        <v>7949</v>
      </c>
      <c r="AH2845">
        <v>0</v>
      </c>
      <c r="AI2845">
        <v>0</v>
      </c>
    </row>
    <row r="2846" spans="2:35" x14ac:dyDescent="0.25">
      <c r="B2846">
        <v>126</v>
      </c>
      <c r="E2846">
        <v>82.5</v>
      </c>
      <c r="J2846" t="s">
        <v>22089</v>
      </c>
      <c r="L2846" t="s">
        <v>22154</v>
      </c>
      <c r="M2846" t="s">
        <v>22222</v>
      </c>
      <c r="N2846" t="s">
        <v>24633</v>
      </c>
      <c r="O2846" t="s">
        <v>28898</v>
      </c>
      <c r="P2846">
        <v>6</v>
      </c>
      <c r="Q2846">
        <v>1</v>
      </c>
      <c r="R2846">
        <v>3.35</v>
      </c>
      <c r="S2846">
        <v>3.37</v>
      </c>
      <c r="T2846">
        <v>415.49</v>
      </c>
      <c r="U2846">
        <v>78.959999999999994</v>
      </c>
      <c r="V2846">
        <v>3.24</v>
      </c>
      <c r="X2846">
        <v>5.9</v>
      </c>
      <c r="Y2846">
        <v>2</v>
      </c>
      <c r="Z2846" t="s">
        <v>4250</v>
      </c>
      <c r="AA2846">
        <v>0</v>
      </c>
      <c r="AB2846">
        <v>3</v>
      </c>
      <c r="AC2846">
        <v>4.5769761904761896</v>
      </c>
      <c r="AE2846" t="s">
        <v>7949</v>
      </c>
      <c r="AH2846">
        <v>0</v>
      </c>
      <c r="AI2846">
        <v>0</v>
      </c>
    </row>
    <row r="2847" spans="2:35" x14ac:dyDescent="0.25">
      <c r="B2847">
        <v>4910</v>
      </c>
      <c r="J2847" t="s">
        <v>22089</v>
      </c>
      <c r="L2847" t="s">
        <v>22154</v>
      </c>
      <c r="M2847" t="s">
        <v>22222</v>
      </c>
      <c r="N2847" t="s">
        <v>24634</v>
      </c>
      <c r="O2847" t="s">
        <v>28899</v>
      </c>
      <c r="P2847">
        <v>6</v>
      </c>
      <c r="Q2847">
        <v>1</v>
      </c>
      <c r="R2847">
        <v>2.2999999999999998</v>
      </c>
      <c r="S2847">
        <v>2.2999999999999998</v>
      </c>
      <c r="T2847">
        <v>358.35</v>
      </c>
      <c r="U2847">
        <v>82.62</v>
      </c>
      <c r="V2847">
        <v>2.4900000000000002</v>
      </c>
      <c r="X2847">
        <v>2.2799999999999998</v>
      </c>
      <c r="Y2847">
        <v>2</v>
      </c>
      <c r="Z2847" t="s">
        <v>4250</v>
      </c>
      <c r="AA2847">
        <v>0</v>
      </c>
      <c r="AB2847">
        <v>1</v>
      </c>
      <c r="AC2847">
        <v>5.6833333333333336</v>
      </c>
      <c r="AE2847" t="s">
        <v>7949</v>
      </c>
      <c r="AH2847">
        <v>0</v>
      </c>
      <c r="AI2847">
        <v>0</v>
      </c>
    </row>
    <row r="2848" spans="2:35" x14ac:dyDescent="0.25">
      <c r="B2848">
        <v>460</v>
      </c>
      <c r="J2848" t="s">
        <v>22089</v>
      </c>
      <c r="L2848" t="s">
        <v>22154</v>
      </c>
      <c r="M2848" t="s">
        <v>22222</v>
      </c>
      <c r="N2848" t="s">
        <v>24632</v>
      </c>
      <c r="O2848" t="s">
        <v>28897</v>
      </c>
      <c r="P2848">
        <v>7</v>
      </c>
      <c r="Q2848">
        <v>1</v>
      </c>
      <c r="R2848">
        <v>1.91</v>
      </c>
      <c r="S2848">
        <v>1.92</v>
      </c>
      <c r="T2848">
        <v>378.43</v>
      </c>
      <c r="U2848">
        <v>91.85</v>
      </c>
      <c r="V2848">
        <v>2.2599999999999998</v>
      </c>
      <c r="X2848">
        <v>5.9</v>
      </c>
      <c r="Y2848">
        <v>2</v>
      </c>
      <c r="Z2848" t="s">
        <v>4250</v>
      </c>
      <c r="AA2848">
        <v>0</v>
      </c>
      <c r="AB2848">
        <v>3</v>
      </c>
      <c r="AC2848">
        <v>5.6400238095238091</v>
      </c>
      <c r="AE2848" t="s">
        <v>7949</v>
      </c>
      <c r="AH2848">
        <v>0</v>
      </c>
      <c r="AI2848">
        <v>0</v>
      </c>
    </row>
    <row r="2849" spans="2:35" x14ac:dyDescent="0.25">
      <c r="B2849">
        <v>7760</v>
      </c>
      <c r="J2849" t="s">
        <v>22089</v>
      </c>
      <c r="L2849" t="s">
        <v>22154</v>
      </c>
      <c r="M2849" t="s">
        <v>22222</v>
      </c>
      <c r="N2849" t="s">
        <v>24635</v>
      </c>
      <c r="O2849" t="s">
        <v>28900</v>
      </c>
      <c r="P2849">
        <v>6</v>
      </c>
      <c r="Q2849">
        <v>1</v>
      </c>
      <c r="R2849">
        <v>1.74</v>
      </c>
      <c r="S2849">
        <v>1.75</v>
      </c>
      <c r="T2849">
        <v>358.35</v>
      </c>
      <c r="U2849">
        <v>82.62</v>
      </c>
      <c r="V2849">
        <v>2.4900000000000002</v>
      </c>
      <c r="X2849">
        <v>5.47</v>
      </c>
      <c r="Y2849">
        <v>2</v>
      </c>
      <c r="Z2849" t="s">
        <v>4250</v>
      </c>
      <c r="AA2849">
        <v>0</v>
      </c>
      <c r="AB2849">
        <v>1</v>
      </c>
      <c r="AC2849">
        <v>5.833333333333333</v>
      </c>
      <c r="AE2849" t="s">
        <v>7949</v>
      </c>
      <c r="AH2849">
        <v>0</v>
      </c>
      <c r="AI2849">
        <v>0</v>
      </c>
    </row>
    <row r="2850" spans="2:35" x14ac:dyDescent="0.25">
      <c r="B2850">
        <v>2000</v>
      </c>
      <c r="J2850" t="s">
        <v>22089</v>
      </c>
      <c r="L2850" t="s">
        <v>22154</v>
      </c>
      <c r="M2850" t="s">
        <v>22222</v>
      </c>
      <c r="N2850" t="s">
        <v>24636</v>
      </c>
      <c r="O2850" t="s">
        <v>28901</v>
      </c>
      <c r="P2850">
        <v>6</v>
      </c>
      <c r="Q2850">
        <v>1</v>
      </c>
      <c r="R2850">
        <v>2.17</v>
      </c>
      <c r="S2850">
        <v>2.2000000000000002</v>
      </c>
      <c r="T2850">
        <v>363.42</v>
      </c>
      <c r="U2850">
        <v>78.959999999999994</v>
      </c>
      <c r="V2850">
        <v>2.62</v>
      </c>
      <c r="X2850">
        <v>6.2</v>
      </c>
      <c r="Y2850">
        <v>2</v>
      </c>
      <c r="Z2850" t="s">
        <v>4250</v>
      </c>
      <c r="AA2850">
        <v>0</v>
      </c>
      <c r="AB2850">
        <v>1</v>
      </c>
      <c r="AC2850">
        <v>5.7239047619047616</v>
      </c>
      <c r="AE2850" t="s">
        <v>7949</v>
      </c>
      <c r="AH2850">
        <v>0</v>
      </c>
      <c r="AI2850">
        <v>0</v>
      </c>
    </row>
    <row r="2851" spans="2:35" x14ac:dyDescent="0.25">
      <c r="B2851">
        <v>17600</v>
      </c>
      <c r="J2851" t="s">
        <v>22089</v>
      </c>
      <c r="L2851" t="s">
        <v>22154</v>
      </c>
      <c r="M2851" t="s">
        <v>22222</v>
      </c>
      <c r="N2851" t="s">
        <v>24637</v>
      </c>
      <c r="O2851" t="s">
        <v>28902</v>
      </c>
      <c r="P2851">
        <v>6</v>
      </c>
      <c r="Q2851">
        <v>1</v>
      </c>
      <c r="R2851">
        <v>2.41</v>
      </c>
      <c r="S2851">
        <v>2.4300000000000002</v>
      </c>
      <c r="T2851">
        <v>431.41</v>
      </c>
      <c r="U2851">
        <v>78.959999999999994</v>
      </c>
      <c r="V2851">
        <v>3.64</v>
      </c>
      <c r="X2851">
        <v>6.11</v>
      </c>
      <c r="Y2851">
        <v>2</v>
      </c>
      <c r="Z2851" t="s">
        <v>4250</v>
      </c>
      <c r="AA2851">
        <v>0</v>
      </c>
      <c r="AB2851">
        <v>1</v>
      </c>
      <c r="AC2851">
        <v>5.118261904761904</v>
      </c>
      <c r="AE2851" t="s">
        <v>7949</v>
      </c>
      <c r="AH2851">
        <v>0</v>
      </c>
      <c r="AI2851">
        <v>0</v>
      </c>
    </row>
    <row r="2852" spans="2:35" x14ac:dyDescent="0.25">
      <c r="B2852">
        <v>40300</v>
      </c>
      <c r="J2852" t="s">
        <v>22089</v>
      </c>
      <c r="L2852" t="s">
        <v>22154</v>
      </c>
      <c r="M2852" t="s">
        <v>22222</v>
      </c>
      <c r="N2852" t="s">
        <v>24638</v>
      </c>
      <c r="O2852" t="s">
        <v>28903</v>
      </c>
      <c r="P2852">
        <v>4</v>
      </c>
      <c r="Q2852">
        <v>1</v>
      </c>
      <c r="R2852">
        <v>-0.83</v>
      </c>
      <c r="S2852">
        <v>-0.82</v>
      </c>
      <c r="T2852">
        <v>323.19</v>
      </c>
      <c r="U2852">
        <v>56.84</v>
      </c>
      <c r="V2852">
        <v>2.2000000000000002</v>
      </c>
      <c r="X2852">
        <v>5.61</v>
      </c>
      <c r="Y2852">
        <v>1</v>
      </c>
      <c r="Z2852" t="s">
        <v>4250</v>
      </c>
      <c r="AA2852">
        <v>0</v>
      </c>
      <c r="AB2852">
        <v>0</v>
      </c>
      <c r="AC2852">
        <v>5.833333333333333</v>
      </c>
      <c r="AE2852" t="s">
        <v>7949</v>
      </c>
      <c r="AH2852">
        <v>0</v>
      </c>
      <c r="AI2852">
        <v>0</v>
      </c>
    </row>
    <row r="2853" spans="2:35" x14ac:dyDescent="0.25">
      <c r="B2853">
        <v>1210</v>
      </c>
      <c r="J2853" t="s">
        <v>22089</v>
      </c>
      <c r="L2853" t="s">
        <v>22154</v>
      </c>
      <c r="M2853" t="s">
        <v>22222</v>
      </c>
      <c r="N2853" t="s">
        <v>24639</v>
      </c>
      <c r="O2853" t="s">
        <v>28904</v>
      </c>
      <c r="P2853">
        <v>6</v>
      </c>
      <c r="Q2853">
        <v>1</v>
      </c>
      <c r="R2853">
        <v>-2.78</v>
      </c>
      <c r="S2853">
        <v>-2.77</v>
      </c>
      <c r="T2853">
        <v>322.37</v>
      </c>
      <c r="U2853">
        <v>82.62</v>
      </c>
      <c r="V2853">
        <v>1.9</v>
      </c>
      <c r="X2853">
        <v>5.83</v>
      </c>
      <c r="Y2853">
        <v>2</v>
      </c>
      <c r="Z2853" t="s">
        <v>4250</v>
      </c>
      <c r="AA2853">
        <v>0</v>
      </c>
      <c r="AB2853">
        <v>1</v>
      </c>
      <c r="AC2853">
        <v>5.833333333333333</v>
      </c>
      <c r="AE2853" t="s">
        <v>7949</v>
      </c>
      <c r="AH2853">
        <v>0</v>
      </c>
      <c r="AI2853">
        <v>0</v>
      </c>
    </row>
    <row r="2854" spans="2:35" x14ac:dyDescent="0.25">
      <c r="B2854">
        <v>55800</v>
      </c>
      <c r="J2854" t="s">
        <v>22089</v>
      </c>
      <c r="L2854" t="s">
        <v>22154</v>
      </c>
      <c r="M2854" t="s">
        <v>22222</v>
      </c>
      <c r="N2854" t="s">
        <v>24640</v>
      </c>
      <c r="O2854" t="s">
        <v>28905</v>
      </c>
      <c r="P2854">
        <v>4</v>
      </c>
      <c r="Q2854">
        <v>1</v>
      </c>
      <c r="R2854">
        <v>4.25</v>
      </c>
      <c r="S2854">
        <v>4.25</v>
      </c>
      <c r="T2854">
        <v>359.17</v>
      </c>
      <c r="U2854">
        <v>56.84</v>
      </c>
      <c r="V2854">
        <v>2.8</v>
      </c>
      <c r="X2854">
        <v>2.06</v>
      </c>
      <c r="Y2854">
        <v>1</v>
      </c>
      <c r="Z2854" t="s">
        <v>4250</v>
      </c>
      <c r="AA2854">
        <v>0</v>
      </c>
      <c r="AB2854">
        <v>0</v>
      </c>
      <c r="AC2854">
        <v>4.2083333333333339</v>
      </c>
      <c r="AE2854" t="s">
        <v>7949</v>
      </c>
      <c r="AH2854">
        <v>0</v>
      </c>
      <c r="AI2854">
        <v>0</v>
      </c>
    </row>
    <row r="2855" spans="2:35" x14ac:dyDescent="0.25">
      <c r="B2855">
        <v>44.7</v>
      </c>
      <c r="E2855">
        <v>10.3</v>
      </c>
      <c r="J2855" t="s">
        <v>22089</v>
      </c>
      <c r="L2855" t="s">
        <v>22154</v>
      </c>
      <c r="M2855" t="s">
        <v>22222</v>
      </c>
      <c r="N2855" t="s">
        <v>24641</v>
      </c>
      <c r="O2855" t="s">
        <v>28906</v>
      </c>
      <c r="P2855">
        <v>7</v>
      </c>
      <c r="Q2855">
        <v>2</v>
      </c>
      <c r="R2855">
        <v>2.88</v>
      </c>
      <c r="S2855">
        <v>2.89</v>
      </c>
      <c r="T2855">
        <v>428.88</v>
      </c>
      <c r="U2855">
        <v>108.06</v>
      </c>
      <c r="V2855">
        <v>2.72</v>
      </c>
      <c r="W2855">
        <v>10.62</v>
      </c>
      <c r="X2855">
        <v>5.88</v>
      </c>
      <c r="Y2855">
        <v>2</v>
      </c>
      <c r="Z2855" t="s">
        <v>4250</v>
      </c>
      <c r="AA2855">
        <v>0</v>
      </c>
      <c r="AB2855">
        <v>2</v>
      </c>
      <c r="AC2855">
        <v>3.9660000000000002</v>
      </c>
      <c r="AE2855" t="s">
        <v>7949</v>
      </c>
      <c r="AH2855">
        <v>0</v>
      </c>
      <c r="AI2855">
        <v>0</v>
      </c>
    </row>
    <row r="2856" spans="2:35" x14ac:dyDescent="0.25">
      <c r="B2856">
        <v>44.4</v>
      </c>
      <c r="E2856">
        <v>10.199999999999999</v>
      </c>
      <c r="J2856" t="s">
        <v>22089</v>
      </c>
      <c r="L2856" t="s">
        <v>22154</v>
      </c>
      <c r="M2856" t="s">
        <v>22222</v>
      </c>
      <c r="N2856" t="s">
        <v>24642</v>
      </c>
      <c r="O2856" t="s">
        <v>28907</v>
      </c>
      <c r="P2856">
        <v>7</v>
      </c>
      <c r="Q2856">
        <v>2</v>
      </c>
      <c r="R2856">
        <v>3.13</v>
      </c>
      <c r="S2856">
        <v>3.14</v>
      </c>
      <c r="T2856">
        <v>473.33</v>
      </c>
      <c r="U2856">
        <v>108.06</v>
      </c>
      <c r="V2856">
        <v>2.82</v>
      </c>
      <c r="W2856">
        <v>10.57</v>
      </c>
      <c r="X2856">
        <v>5.88</v>
      </c>
      <c r="Y2856">
        <v>2</v>
      </c>
      <c r="Z2856" t="s">
        <v>4250</v>
      </c>
      <c r="AA2856">
        <v>0</v>
      </c>
      <c r="AB2856">
        <v>2</v>
      </c>
      <c r="AC2856">
        <v>3.4535</v>
      </c>
      <c r="AE2856" t="s">
        <v>7949</v>
      </c>
      <c r="AH2856">
        <v>0</v>
      </c>
      <c r="AI2856">
        <v>0</v>
      </c>
    </row>
    <row r="2857" spans="2:35" x14ac:dyDescent="0.25">
      <c r="B2857">
        <v>76.5</v>
      </c>
      <c r="E2857">
        <v>42.9</v>
      </c>
      <c r="J2857" t="s">
        <v>22089</v>
      </c>
      <c r="L2857" t="s">
        <v>22154</v>
      </c>
      <c r="M2857" t="s">
        <v>22222</v>
      </c>
      <c r="N2857" t="s">
        <v>24643</v>
      </c>
      <c r="O2857" t="s">
        <v>28908</v>
      </c>
      <c r="P2857">
        <v>9</v>
      </c>
      <c r="Q2857">
        <v>2</v>
      </c>
      <c r="R2857">
        <v>2.59</v>
      </c>
      <c r="S2857">
        <v>2.6</v>
      </c>
      <c r="T2857">
        <v>425.45</v>
      </c>
      <c r="U2857">
        <v>130.18</v>
      </c>
      <c r="V2857">
        <v>1.47</v>
      </c>
      <c r="W2857">
        <v>9.48</v>
      </c>
      <c r="X2857">
        <v>5.87</v>
      </c>
      <c r="Y2857">
        <v>2</v>
      </c>
      <c r="Z2857" t="s">
        <v>4250</v>
      </c>
      <c r="AA2857">
        <v>0</v>
      </c>
      <c r="AB2857">
        <v>3</v>
      </c>
      <c r="AC2857">
        <v>3.7374999999999998</v>
      </c>
      <c r="AE2857" t="s">
        <v>7949</v>
      </c>
      <c r="AH2857">
        <v>0</v>
      </c>
      <c r="AI2857">
        <v>0</v>
      </c>
    </row>
    <row r="2858" spans="2:35" x14ac:dyDescent="0.25">
      <c r="B2858">
        <v>81.8</v>
      </c>
      <c r="E2858">
        <v>37.799999999999997</v>
      </c>
      <c r="J2858" t="s">
        <v>22089</v>
      </c>
      <c r="L2858" t="s">
        <v>22154</v>
      </c>
      <c r="M2858" t="s">
        <v>22222</v>
      </c>
      <c r="N2858" t="s">
        <v>24644</v>
      </c>
      <c r="O2858" t="s">
        <v>28909</v>
      </c>
      <c r="P2858">
        <v>6</v>
      </c>
      <c r="Q2858">
        <v>2</v>
      </c>
      <c r="R2858">
        <v>3.68</v>
      </c>
      <c r="S2858">
        <v>3.75</v>
      </c>
      <c r="T2858">
        <v>412.88</v>
      </c>
      <c r="U2858">
        <v>98.83</v>
      </c>
      <c r="V2858">
        <v>3.48</v>
      </c>
      <c r="W2858">
        <v>10.67</v>
      </c>
      <c r="X2858">
        <v>6.58</v>
      </c>
      <c r="Y2858">
        <v>2</v>
      </c>
      <c r="Z2858" t="s">
        <v>4250</v>
      </c>
      <c r="AA2858">
        <v>0</v>
      </c>
      <c r="AB2858">
        <v>2</v>
      </c>
      <c r="AC2858">
        <v>3.6129523809523811</v>
      </c>
      <c r="AE2858" t="s">
        <v>7949</v>
      </c>
      <c r="AH2858">
        <v>0</v>
      </c>
      <c r="AI2858">
        <v>0</v>
      </c>
    </row>
    <row r="2859" spans="2:35" x14ac:dyDescent="0.25">
      <c r="B2859">
        <v>138</v>
      </c>
      <c r="E2859">
        <v>91.5</v>
      </c>
      <c r="J2859" t="s">
        <v>22089</v>
      </c>
      <c r="L2859" t="s">
        <v>22154</v>
      </c>
      <c r="M2859" t="s">
        <v>22222</v>
      </c>
      <c r="N2859" t="s">
        <v>24645</v>
      </c>
      <c r="O2859" t="s">
        <v>28910</v>
      </c>
      <c r="P2859">
        <v>6</v>
      </c>
      <c r="Q2859">
        <v>2</v>
      </c>
      <c r="R2859">
        <v>3.18</v>
      </c>
      <c r="S2859">
        <v>3.25</v>
      </c>
      <c r="T2859">
        <v>396.42</v>
      </c>
      <c r="U2859">
        <v>98.83</v>
      </c>
      <c r="V2859">
        <v>2.96</v>
      </c>
      <c r="W2859">
        <v>10.61</v>
      </c>
      <c r="X2859">
        <v>6.58</v>
      </c>
      <c r="Y2859">
        <v>2</v>
      </c>
      <c r="Z2859" t="s">
        <v>4250</v>
      </c>
      <c r="AA2859">
        <v>0</v>
      </c>
      <c r="AB2859">
        <v>2</v>
      </c>
      <c r="AC2859">
        <v>4.2305238095238096</v>
      </c>
      <c r="AE2859" t="s">
        <v>7949</v>
      </c>
      <c r="AH2859">
        <v>0</v>
      </c>
      <c r="AI2859">
        <v>0</v>
      </c>
    </row>
    <row r="2860" spans="2:35" x14ac:dyDescent="0.25">
      <c r="B2860">
        <v>99.1</v>
      </c>
      <c r="E2860">
        <v>61.2</v>
      </c>
      <c r="J2860" t="s">
        <v>22089</v>
      </c>
      <c r="L2860" t="s">
        <v>22154</v>
      </c>
      <c r="M2860" t="s">
        <v>22222</v>
      </c>
      <c r="N2860" t="s">
        <v>24646</v>
      </c>
      <c r="O2860" t="s">
        <v>28911</v>
      </c>
      <c r="P2860">
        <v>8</v>
      </c>
      <c r="Q2860">
        <v>2</v>
      </c>
      <c r="R2860">
        <v>3.39</v>
      </c>
      <c r="S2860">
        <v>3.45</v>
      </c>
      <c r="T2860">
        <v>409.45</v>
      </c>
      <c r="U2860">
        <v>120.95</v>
      </c>
      <c r="V2860">
        <v>2.23</v>
      </c>
      <c r="W2860">
        <v>9.5299999999999994</v>
      </c>
      <c r="X2860">
        <v>6.57</v>
      </c>
      <c r="Y2860">
        <v>2</v>
      </c>
      <c r="Z2860" t="s">
        <v>4250</v>
      </c>
      <c r="AA2860">
        <v>0</v>
      </c>
      <c r="AB2860">
        <v>3</v>
      </c>
      <c r="AC2860">
        <v>3.226785714285715</v>
      </c>
      <c r="AE2860" t="s">
        <v>7949</v>
      </c>
      <c r="AH2860">
        <v>0</v>
      </c>
      <c r="AI2860">
        <v>0</v>
      </c>
    </row>
    <row r="2861" spans="2:35" x14ac:dyDescent="0.25">
      <c r="B2861">
        <v>91.4</v>
      </c>
      <c r="E2861">
        <v>52.7</v>
      </c>
      <c r="J2861" t="s">
        <v>22089</v>
      </c>
      <c r="L2861" t="s">
        <v>22154</v>
      </c>
      <c r="M2861" t="s">
        <v>22222</v>
      </c>
      <c r="N2861" t="s">
        <v>24647</v>
      </c>
      <c r="O2861" t="s">
        <v>28912</v>
      </c>
      <c r="P2861">
        <v>7</v>
      </c>
      <c r="Q2861">
        <v>2</v>
      </c>
      <c r="R2861">
        <v>2.56</v>
      </c>
      <c r="S2861">
        <v>2.63</v>
      </c>
      <c r="T2861">
        <v>429.43</v>
      </c>
      <c r="U2861">
        <v>111.72</v>
      </c>
      <c r="V2861">
        <v>3.16</v>
      </c>
      <c r="W2861">
        <v>9.59</v>
      </c>
      <c r="X2861">
        <v>6.57</v>
      </c>
      <c r="Y2861">
        <v>2</v>
      </c>
      <c r="Z2861" t="s">
        <v>4250</v>
      </c>
      <c r="AA2861">
        <v>0</v>
      </c>
      <c r="AB2861">
        <v>3</v>
      </c>
      <c r="AC2861">
        <v>4.0000714285714283</v>
      </c>
      <c r="AE2861" t="s">
        <v>7949</v>
      </c>
      <c r="AH2861">
        <v>0</v>
      </c>
      <c r="AI2861">
        <v>0</v>
      </c>
    </row>
    <row r="2862" spans="2:35" x14ac:dyDescent="0.25">
      <c r="B2862">
        <v>107</v>
      </c>
      <c r="E2862">
        <v>79.2</v>
      </c>
      <c r="J2862" t="s">
        <v>22089</v>
      </c>
      <c r="L2862" t="s">
        <v>22154</v>
      </c>
      <c r="M2862" t="s">
        <v>22222</v>
      </c>
      <c r="N2862" t="s">
        <v>24648</v>
      </c>
      <c r="O2862" t="s">
        <v>28913</v>
      </c>
      <c r="P2862">
        <v>9</v>
      </c>
      <c r="Q2862">
        <v>2</v>
      </c>
      <c r="R2862">
        <v>2.59</v>
      </c>
      <c r="S2862">
        <v>2.6</v>
      </c>
      <c r="T2862">
        <v>425.45</v>
      </c>
      <c r="U2862">
        <v>130.18</v>
      </c>
      <c r="V2862">
        <v>1.47</v>
      </c>
      <c r="W2862">
        <v>9.48</v>
      </c>
      <c r="X2862">
        <v>5.87</v>
      </c>
      <c r="Y2862">
        <v>2</v>
      </c>
      <c r="Z2862" t="s">
        <v>4250</v>
      </c>
      <c r="AA2862">
        <v>0</v>
      </c>
      <c r="AB2862">
        <v>3</v>
      </c>
      <c r="AC2862">
        <v>3.7374999999999998</v>
      </c>
      <c r="AE2862" t="s">
        <v>7949</v>
      </c>
      <c r="AH2862">
        <v>0</v>
      </c>
      <c r="AI2862">
        <v>0</v>
      </c>
    </row>
    <row r="2863" spans="2:35" x14ac:dyDescent="0.25">
      <c r="B2863">
        <v>30300</v>
      </c>
      <c r="E2863">
        <v>30200</v>
      </c>
      <c r="J2863" t="s">
        <v>22089</v>
      </c>
      <c r="L2863" t="s">
        <v>22154</v>
      </c>
      <c r="M2863" t="s">
        <v>22222</v>
      </c>
      <c r="N2863" t="s">
        <v>24649</v>
      </c>
      <c r="O2863" t="s">
        <v>28914</v>
      </c>
      <c r="P2863">
        <v>7</v>
      </c>
      <c r="Q2863">
        <v>2</v>
      </c>
      <c r="R2863">
        <v>2.88</v>
      </c>
      <c r="S2863">
        <v>2.89</v>
      </c>
      <c r="T2863">
        <v>428.88</v>
      </c>
      <c r="U2863">
        <v>108.06</v>
      </c>
      <c r="V2863">
        <v>2.72</v>
      </c>
      <c r="W2863">
        <v>10.62</v>
      </c>
      <c r="X2863">
        <v>5.88</v>
      </c>
      <c r="Y2863">
        <v>2</v>
      </c>
      <c r="Z2863" t="s">
        <v>4250</v>
      </c>
      <c r="AA2863">
        <v>0</v>
      </c>
      <c r="AB2863">
        <v>2</v>
      </c>
      <c r="AC2863">
        <v>3.9660000000000002</v>
      </c>
      <c r="AE2863" t="s">
        <v>7949</v>
      </c>
      <c r="AH2863">
        <v>0</v>
      </c>
      <c r="AI2863">
        <v>0</v>
      </c>
    </row>
    <row r="2864" spans="2:35" x14ac:dyDescent="0.25">
      <c r="B2864">
        <v>2710</v>
      </c>
      <c r="J2864" t="s">
        <v>22089</v>
      </c>
      <c r="L2864" t="s">
        <v>22154</v>
      </c>
      <c r="M2864" t="s">
        <v>22222</v>
      </c>
      <c r="N2864" t="s">
        <v>24650</v>
      </c>
      <c r="O2864" t="s">
        <v>28915</v>
      </c>
      <c r="P2864">
        <v>6</v>
      </c>
      <c r="Q2864">
        <v>1</v>
      </c>
      <c r="R2864">
        <v>2.0499999999999998</v>
      </c>
      <c r="S2864">
        <v>2.06</v>
      </c>
      <c r="T2864">
        <v>361.4</v>
      </c>
      <c r="U2864">
        <v>78.959999999999994</v>
      </c>
      <c r="V2864">
        <v>2.0699999999999998</v>
      </c>
      <c r="X2864">
        <v>5.87</v>
      </c>
      <c r="Y2864">
        <v>2</v>
      </c>
      <c r="Z2864" t="s">
        <v>4250</v>
      </c>
      <c r="AA2864">
        <v>0</v>
      </c>
      <c r="AB2864">
        <v>1</v>
      </c>
      <c r="AC2864">
        <v>5.7983333333333338</v>
      </c>
      <c r="AE2864" t="s">
        <v>7949</v>
      </c>
      <c r="AH2864">
        <v>0</v>
      </c>
      <c r="AI2864">
        <v>0</v>
      </c>
    </row>
    <row r="2865" spans="2:35" x14ac:dyDescent="0.25">
      <c r="B2865">
        <v>1350</v>
      </c>
      <c r="J2865" t="s">
        <v>22089</v>
      </c>
      <c r="L2865" t="s">
        <v>22154</v>
      </c>
      <c r="M2865" t="s">
        <v>22222</v>
      </c>
      <c r="N2865" t="s">
        <v>24651</v>
      </c>
      <c r="O2865" t="s">
        <v>28916</v>
      </c>
      <c r="P2865">
        <v>7</v>
      </c>
      <c r="Q2865">
        <v>1</v>
      </c>
      <c r="R2865">
        <v>1.31</v>
      </c>
      <c r="S2865">
        <v>1.32</v>
      </c>
      <c r="T2865">
        <v>362.39</v>
      </c>
      <c r="U2865">
        <v>91.85</v>
      </c>
      <c r="V2865">
        <v>1.46</v>
      </c>
      <c r="X2865">
        <v>5.87</v>
      </c>
      <c r="Y2865">
        <v>2</v>
      </c>
      <c r="Z2865" t="s">
        <v>4250</v>
      </c>
      <c r="AA2865">
        <v>0</v>
      </c>
      <c r="AB2865">
        <v>1</v>
      </c>
      <c r="AC2865">
        <v>5.7545952380952379</v>
      </c>
      <c r="AE2865" t="s">
        <v>7949</v>
      </c>
      <c r="AH2865">
        <v>0</v>
      </c>
      <c r="AI2865">
        <v>0</v>
      </c>
    </row>
    <row r="2866" spans="2:35" x14ac:dyDescent="0.25">
      <c r="B2866">
        <v>2600</v>
      </c>
      <c r="J2866" t="s">
        <v>22089</v>
      </c>
      <c r="L2866" t="s">
        <v>22154</v>
      </c>
      <c r="M2866" t="s">
        <v>22222</v>
      </c>
      <c r="N2866" t="s">
        <v>24652</v>
      </c>
      <c r="O2866" t="s">
        <v>28917</v>
      </c>
      <c r="P2866">
        <v>7</v>
      </c>
      <c r="Q2866">
        <v>1</v>
      </c>
      <c r="R2866">
        <v>1.58</v>
      </c>
      <c r="S2866">
        <v>1.59</v>
      </c>
      <c r="T2866">
        <v>362.39</v>
      </c>
      <c r="U2866">
        <v>91.85</v>
      </c>
      <c r="V2866">
        <v>1.46</v>
      </c>
      <c r="X2866">
        <v>5.76</v>
      </c>
      <c r="Y2866">
        <v>2</v>
      </c>
      <c r="Z2866" t="s">
        <v>4250</v>
      </c>
      <c r="AA2866">
        <v>0</v>
      </c>
      <c r="AB2866">
        <v>1</v>
      </c>
      <c r="AC2866">
        <v>5.7545952380952379</v>
      </c>
      <c r="AE2866" t="s">
        <v>7949</v>
      </c>
      <c r="AH2866">
        <v>0</v>
      </c>
      <c r="AI2866">
        <v>0</v>
      </c>
    </row>
    <row r="2867" spans="2:35" x14ac:dyDescent="0.25">
      <c r="B2867">
        <v>32900</v>
      </c>
      <c r="J2867" t="s">
        <v>22089</v>
      </c>
      <c r="L2867" t="s">
        <v>22154</v>
      </c>
      <c r="M2867" t="s">
        <v>22222</v>
      </c>
      <c r="N2867" t="s">
        <v>24485</v>
      </c>
      <c r="O2867" t="s">
        <v>28750</v>
      </c>
      <c r="P2867">
        <v>6</v>
      </c>
      <c r="Q2867">
        <v>1</v>
      </c>
      <c r="R2867">
        <v>0.8</v>
      </c>
      <c r="S2867">
        <v>0.82</v>
      </c>
      <c r="T2867">
        <v>328.37</v>
      </c>
      <c r="U2867">
        <v>75.3</v>
      </c>
      <c r="V2867">
        <v>1.44</v>
      </c>
      <c r="X2867">
        <v>6.02</v>
      </c>
      <c r="Y2867">
        <v>1</v>
      </c>
      <c r="Z2867" t="s">
        <v>4250</v>
      </c>
      <c r="AA2867">
        <v>0</v>
      </c>
      <c r="AB2867">
        <v>1</v>
      </c>
      <c r="AC2867">
        <v>5.833333333333333</v>
      </c>
      <c r="AE2867" t="s">
        <v>7949</v>
      </c>
      <c r="AH2867">
        <v>0</v>
      </c>
      <c r="AI2867">
        <v>0</v>
      </c>
    </row>
    <row r="2868" spans="2:35" x14ac:dyDescent="0.25">
      <c r="B2868">
        <v>55400</v>
      </c>
      <c r="J2868" t="s">
        <v>22089</v>
      </c>
      <c r="L2868" t="s">
        <v>22154</v>
      </c>
      <c r="M2868" t="s">
        <v>22222</v>
      </c>
      <c r="N2868" t="s">
        <v>24653</v>
      </c>
      <c r="O2868" t="s">
        <v>28918</v>
      </c>
      <c r="P2868">
        <v>6</v>
      </c>
      <c r="Q2868">
        <v>1</v>
      </c>
      <c r="R2868">
        <v>1.46</v>
      </c>
      <c r="S2868">
        <v>1.52</v>
      </c>
      <c r="T2868">
        <v>337.38</v>
      </c>
      <c r="U2868">
        <v>78.959999999999994</v>
      </c>
      <c r="V2868">
        <v>2.0099999999999998</v>
      </c>
      <c r="X2868">
        <v>6.41</v>
      </c>
      <c r="Y2868">
        <v>2</v>
      </c>
      <c r="Z2868" t="s">
        <v>4250</v>
      </c>
      <c r="AA2868">
        <v>0</v>
      </c>
      <c r="AB2868">
        <v>1</v>
      </c>
      <c r="AC2868">
        <v>5.833333333333333</v>
      </c>
      <c r="AE2868" t="s">
        <v>7949</v>
      </c>
      <c r="AH2868">
        <v>0</v>
      </c>
      <c r="AI2868">
        <v>0</v>
      </c>
    </row>
    <row r="2869" spans="2:35" x14ac:dyDescent="0.25">
      <c r="B2869">
        <v>1330</v>
      </c>
      <c r="J2869" t="s">
        <v>22089</v>
      </c>
      <c r="L2869" t="s">
        <v>22154</v>
      </c>
      <c r="M2869" t="s">
        <v>22222</v>
      </c>
      <c r="N2869" t="s">
        <v>24654</v>
      </c>
      <c r="O2869" t="s">
        <v>28919</v>
      </c>
      <c r="P2869">
        <v>5</v>
      </c>
      <c r="Q2869">
        <v>2</v>
      </c>
      <c r="R2869">
        <v>3.22</v>
      </c>
      <c r="S2869">
        <v>3.29</v>
      </c>
      <c r="T2869">
        <v>380.83</v>
      </c>
      <c r="U2869">
        <v>85.52</v>
      </c>
      <c r="V2869">
        <v>3.6</v>
      </c>
      <c r="W2869">
        <v>12.16</v>
      </c>
      <c r="X2869">
        <v>6.62</v>
      </c>
      <c r="Y2869">
        <v>3</v>
      </c>
      <c r="Z2869" t="s">
        <v>4250</v>
      </c>
      <c r="AA2869">
        <v>0</v>
      </c>
      <c r="AB2869">
        <v>1</v>
      </c>
      <c r="AC2869">
        <v>4.5962142857142858</v>
      </c>
      <c r="AE2869" t="s">
        <v>7949</v>
      </c>
      <c r="AH2869">
        <v>0</v>
      </c>
      <c r="AI2869">
        <v>0</v>
      </c>
    </row>
    <row r="2870" spans="2:35" x14ac:dyDescent="0.25">
      <c r="B2870">
        <v>388</v>
      </c>
      <c r="J2870" t="s">
        <v>22089</v>
      </c>
      <c r="L2870" t="s">
        <v>22154</v>
      </c>
      <c r="M2870" t="s">
        <v>22222</v>
      </c>
      <c r="N2870" t="s">
        <v>24655</v>
      </c>
      <c r="O2870" t="s">
        <v>28920</v>
      </c>
      <c r="P2870">
        <v>7</v>
      </c>
      <c r="Q2870">
        <v>1</v>
      </c>
      <c r="R2870">
        <v>2.12</v>
      </c>
      <c r="S2870">
        <v>2.15</v>
      </c>
      <c r="T2870">
        <v>381.43</v>
      </c>
      <c r="U2870">
        <v>88.19</v>
      </c>
      <c r="V2870">
        <v>2.48</v>
      </c>
      <c r="X2870">
        <v>5.91</v>
      </c>
      <c r="Y2870">
        <v>2</v>
      </c>
      <c r="Z2870" t="s">
        <v>4250</v>
      </c>
      <c r="AA2870">
        <v>0</v>
      </c>
      <c r="AB2870">
        <v>2</v>
      </c>
      <c r="AC2870">
        <v>5.6202619047619047</v>
      </c>
      <c r="AE2870" t="s">
        <v>7949</v>
      </c>
      <c r="AH2870">
        <v>0</v>
      </c>
      <c r="AI2870">
        <v>0</v>
      </c>
    </row>
    <row r="2871" spans="2:35" x14ac:dyDescent="0.25">
      <c r="B2871">
        <v>135000</v>
      </c>
      <c r="J2871" t="s">
        <v>22089</v>
      </c>
      <c r="L2871" t="s">
        <v>22154</v>
      </c>
      <c r="M2871" t="s">
        <v>22222</v>
      </c>
      <c r="N2871" t="s">
        <v>24656</v>
      </c>
      <c r="O2871" t="s">
        <v>28921</v>
      </c>
      <c r="P2871">
        <v>7</v>
      </c>
      <c r="Q2871">
        <v>1</v>
      </c>
      <c r="R2871">
        <v>2.2400000000000002</v>
      </c>
      <c r="S2871">
        <v>2.4900000000000002</v>
      </c>
      <c r="T2871">
        <v>416.48</v>
      </c>
      <c r="U2871">
        <v>83.37</v>
      </c>
      <c r="V2871">
        <v>3.18</v>
      </c>
      <c r="X2871">
        <v>7.25</v>
      </c>
      <c r="Y2871">
        <v>3</v>
      </c>
      <c r="Z2871" t="s">
        <v>4250</v>
      </c>
      <c r="AA2871">
        <v>0</v>
      </c>
      <c r="AB2871">
        <v>1</v>
      </c>
      <c r="AC2871">
        <v>5.3099047619047619</v>
      </c>
      <c r="AE2871" t="s">
        <v>7949</v>
      </c>
      <c r="AH2871">
        <v>0</v>
      </c>
      <c r="AI2871">
        <v>0</v>
      </c>
    </row>
    <row r="2872" spans="2:35" x14ac:dyDescent="0.25">
      <c r="B2872">
        <v>96500</v>
      </c>
      <c r="J2872" t="s">
        <v>22089</v>
      </c>
      <c r="L2872" t="s">
        <v>22154</v>
      </c>
      <c r="M2872" t="s">
        <v>22222</v>
      </c>
      <c r="N2872" t="s">
        <v>24657</v>
      </c>
      <c r="O2872" t="s">
        <v>28922</v>
      </c>
      <c r="P2872">
        <v>7</v>
      </c>
      <c r="Q2872">
        <v>1</v>
      </c>
      <c r="R2872">
        <v>2.73</v>
      </c>
      <c r="S2872">
        <v>2.79</v>
      </c>
      <c r="T2872">
        <v>416.48</v>
      </c>
      <c r="U2872">
        <v>83.37</v>
      </c>
      <c r="V2872">
        <v>3.18</v>
      </c>
      <c r="X2872">
        <v>6.37</v>
      </c>
      <c r="Y2872">
        <v>3</v>
      </c>
      <c r="Z2872" t="s">
        <v>4250</v>
      </c>
      <c r="AA2872">
        <v>0</v>
      </c>
      <c r="AB2872">
        <v>1</v>
      </c>
      <c r="AC2872">
        <v>5.0649047619047618</v>
      </c>
      <c r="AE2872" t="s">
        <v>7949</v>
      </c>
      <c r="AH2872">
        <v>0</v>
      </c>
      <c r="AI2872">
        <v>0</v>
      </c>
    </row>
    <row r="2873" spans="2:35" x14ac:dyDescent="0.25">
      <c r="B2873">
        <v>1130</v>
      </c>
      <c r="J2873" t="s">
        <v>22089</v>
      </c>
      <c r="L2873" t="s">
        <v>22154</v>
      </c>
      <c r="M2873" t="s">
        <v>22222</v>
      </c>
      <c r="N2873" t="s">
        <v>24658</v>
      </c>
      <c r="O2873" t="s">
        <v>28923</v>
      </c>
      <c r="P2873">
        <v>5</v>
      </c>
      <c r="Q2873">
        <v>1</v>
      </c>
      <c r="R2873">
        <v>2.76</v>
      </c>
      <c r="S2873">
        <v>2.81</v>
      </c>
      <c r="T2873">
        <v>359.79</v>
      </c>
      <c r="U2873">
        <v>69.73</v>
      </c>
      <c r="V2873">
        <v>3.25</v>
      </c>
      <c r="X2873">
        <v>6.47</v>
      </c>
      <c r="Y2873">
        <v>2</v>
      </c>
      <c r="Z2873" t="s">
        <v>4250</v>
      </c>
      <c r="AA2873">
        <v>0</v>
      </c>
      <c r="AB2873">
        <v>1</v>
      </c>
      <c r="AC2873">
        <v>5.4533333333333331</v>
      </c>
      <c r="AE2873" t="s">
        <v>7949</v>
      </c>
      <c r="AH2873">
        <v>0</v>
      </c>
      <c r="AI2873">
        <v>0</v>
      </c>
    </row>
    <row r="2874" spans="2:35" x14ac:dyDescent="0.25">
      <c r="B2874">
        <v>316</v>
      </c>
      <c r="J2874" t="s">
        <v>22089</v>
      </c>
      <c r="L2874" t="s">
        <v>22154</v>
      </c>
      <c r="M2874" t="s">
        <v>22222</v>
      </c>
      <c r="N2874" t="s">
        <v>24510</v>
      </c>
      <c r="O2874" t="s">
        <v>28775</v>
      </c>
      <c r="P2874">
        <v>6</v>
      </c>
      <c r="Q2874">
        <v>1</v>
      </c>
      <c r="R2874">
        <v>1.92</v>
      </c>
      <c r="S2874">
        <v>1.93</v>
      </c>
      <c r="T2874">
        <v>361.4</v>
      </c>
      <c r="U2874">
        <v>78.959999999999994</v>
      </c>
      <c r="V2874">
        <v>2.0699999999999998</v>
      </c>
      <c r="X2874">
        <v>5.91</v>
      </c>
      <c r="Y2874">
        <v>2</v>
      </c>
      <c r="Z2874" t="s">
        <v>4250</v>
      </c>
      <c r="AA2874">
        <v>0</v>
      </c>
      <c r="AB2874">
        <v>1</v>
      </c>
      <c r="AC2874">
        <v>5.8233333333333333</v>
      </c>
      <c r="AE2874" t="s">
        <v>7949</v>
      </c>
      <c r="AH2874">
        <v>0</v>
      </c>
      <c r="AI2874">
        <v>0</v>
      </c>
    </row>
    <row r="2875" spans="2:35" x14ac:dyDescent="0.25">
      <c r="B2875">
        <v>1593</v>
      </c>
      <c r="J2875" t="s">
        <v>22089</v>
      </c>
      <c r="L2875" t="s">
        <v>22154</v>
      </c>
      <c r="M2875" t="s">
        <v>22222</v>
      </c>
      <c r="N2875" t="s">
        <v>24659</v>
      </c>
      <c r="O2875" t="s">
        <v>28924</v>
      </c>
      <c r="P2875">
        <v>6</v>
      </c>
      <c r="Q2875">
        <v>1</v>
      </c>
      <c r="R2875">
        <v>2.48</v>
      </c>
      <c r="S2875">
        <v>2.4900000000000002</v>
      </c>
      <c r="T2875">
        <v>369.4</v>
      </c>
      <c r="U2875">
        <v>78.959999999999994</v>
      </c>
      <c r="V2875">
        <v>2.62</v>
      </c>
      <c r="X2875">
        <v>5.89</v>
      </c>
      <c r="Y2875">
        <v>2</v>
      </c>
      <c r="Z2875" t="s">
        <v>4250</v>
      </c>
      <c r="AA2875">
        <v>0</v>
      </c>
      <c r="AB2875">
        <v>1</v>
      </c>
      <c r="AC2875">
        <v>5.5261904761904761</v>
      </c>
      <c r="AE2875" t="s">
        <v>7949</v>
      </c>
      <c r="AH2875">
        <v>0</v>
      </c>
      <c r="AI2875">
        <v>0</v>
      </c>
    </row>
    <row r="2876" spans="2:35" x14ac:dyDescent="0.25">
      <c r="B2876">
        <v>759</v>
      </c>
      <c r="J2876" t="s">
        <v>22089</v>
      </c>
      <c r="L2876" t="s">
        <v>22154</v>
      </c>
      <c r="M2876" t="s">
        <v>22222</v>
      </c>
      <c r="N2876" t="s">
        <v>24660</v>
      </c>
      <c r="O2876" t="s">
        <v>28925</v>
      </c>
      <c r="P2876">
        <v>7</v>
      </c>
      <c r="Q2876">
        <v>1</v>
      </c>
      <c r="R2876">
        <v>2.16</v>
      </c>
      <c r="S2876">
        <v>2.17</v>
      </c>
      <c r="T2876">
        <v>386.84</v>
      </c>
      <c r="U2876">
        <v>91.85</v>
      </c>
      <c r="V2876">
        <v>2.52</v>
      </c>
      <c r="X2876">
        <v>5.78</v>
      </c>
      <c r="Y2876">
        <v>2</v>
      </c>
      <c r="Z2876" t="s">
        <v>4250</v>
      </c>
      <c r="AA2876">
        <v>0</v>
      </c>
      <c r="AB2876">
        <v>1</v>
      </c>
      <c r="AC2876">
        <v>5.4999523809523811</v>
      </c>
      <c r="AE2876" t="s">
        <v>7949</v>
      </c>
      <c r="AH2876">
        <v>0</v>
      </c>
      <c r="AI2876">
        <v>0</v>
      </c>
    </row>
    <row r="2877" spans="2:35" x14ac:dyDescent="0.25">
      <c r="B2877">
        <v>313</v>
      </c>
      <c r="J2877" t="s">
        <v>22089</v>
      </c>
      <c r="L2877" t="s">
        <v>22154</v>
      </c>
      <c r="M2877" t="s">
        <v>22222</v>
      </c>
      <c r="N2877" t="s">
        <v>24661</v>
      </c>
      <c r="O2877" t="s">
        <v>28926</v>
      </c>
      <c r="P2877">
        <v>6</v>
      </c>
      <c r="Q2877">
        <v>1</v>
      </c>
      <c r="R2877">
        <v>2.86</v>
      </c>
      <c r="S2877">
        <v>2.87</v>
      </c>
      <c r="T2877">
        <v>403.84</v>
      </c>
      <c r="U2877">
        <v>78.959999999999994</v>
      </c>
      <c r="V2877">
        <v>3.27</v>
      </c>
      <c r="X2877">
        <v>5.81</v>
      </c>
      <c r="Y2877">
        <v>2</v>
      </c>
      <c r="Z2877" t="s">
        <v>4250</v>
      </c>
      <c r="AA2877">
        <v>0</v>
      </c>
      <c r="AB2877">
        <v>1</v>
      </c>
      <c r="AC2877">
        <v>5.0901904761904762</v>
      </c>
      <c r="AE2877" t="s">
        <v>7949</v>
      </c>
      <c r="AH2877">
        <v>0</v>
      </c>
      <c r="AI2877">
        <v>0</v>
      </c>
    </row>
    <row r="2878" spans="2:35" x14ac:dyDescent="0.25">
      <c r="B2878">
        <v>786</v>
      </c>
      <c r="J2878" t="s">
        <v>22089</v>
      </c>
      <c r="L2878" t="s">
        <v>22154</v>
      </c>
      <c r="M2878" t="s">
        <v>22222</v>
      </c>
      <c r="N2878" t="s">
        <v>24662</v>
      </c>
      <c r="O2878" t="s">
        <v>28927</v>
      </c>
      <c r="P2878">
        <v>7</v>
      </c>
      <c r="Q2878">
        <v>1</v>
      </c>
      <c r="R2878">
        <v>3.31</v>
      </c>
      <c r="S2878">
        <v>3.33</v>
      </c>
      <c r="T2878">
        <v>415.88</v>
      </c>
      <c r="U2878">
        <v>88.19</v>
      </c>
      <c r="V2878">
        <v>3.14</v>
      </c>
      <c r="X2878">
        <v>5.85</v>
      </c>
      <c r="Y2878">
        <v>2</v>
      </c>
      <c r="Z2878" t="s">
        <v>4250</v>
      </c>
      <c r="AA2878">
        <v>0</v>
      </c>
      <c r="AB2878">
        <v>2</v>
      </c>
      <c r="AC2878">
        <v>4.6141904761904762</v>
      </c>
      <c r="AE2878" t="s">
        <v>7949</v>
      </c>
      <c r="AH2878">
        <v>0</v>
      </c>
      <c r="AI2878">
        <v>0</v>
      </c>
    </row>
    <row r="2879" spans="2:35" x14ac:dyDescent="0.25">
      <c r="B2879">
        <v>1064</v>
      </c>
      <c r="J2879" t="s">
        <v>22089</v>
      </c>
      <c r="L2879" t="s">
        <v>22154</v>
      </c>
      <c r="M2879" t="s">
        <v>22222</v>
      </c>
      <c r="N2879" t="s">
        <v>24663</v>
      </c>
      <c r="O2879" t="s">
        <v>28928</v>
      </c>
      <c r="P2879">
        <v>6</v>
      </c>
      <c r="Q2879">
        <v>1</v>
      </c>
      <c r="R2879">
        <v>2.71</v>
      </c>
      <c r="S2879">
        <v>2.72</v>
      </c>
      <c r="T2879">
        <v>385.85</v>
      </c>
      <c r="U2879">
        <v>78.959999999999994</v>
      </c>
      <c r="V2879">
        <v>3.13</v>
      </c>
      <c r="X2879">
        <v>5.89</v>
      </c>
      <c r="Y2879">
        <v>2</v>
      </c>
      <c r="Z2879" t="s">
        <v>4250</v>
      </c>
      <c r="AA2879">
        <v>0</v>
      </c>
      <c r="AB2879">
        <v>1</v>
      </c>
      <c r="AC2879">
        <v>5.2936904761904762</v>
      </c>
      <c r="AE2879" t="s">
        <v>7949</v>
      </c>
      <c r="AH2879">
        <v>0</v>
      </c>
      <c r="AI2879">
        <v>0</v>
      </c>
    </row>
    <row r="2880" spans="2:35" x14ac:dyDescent="0.25">
      <c r="B2880">
        <v>2314</v>
      </c>
      <c r="J2880" t="s">
        <v>22089</v>
      </c>
      <c r="L2880" t="s">
        <v>22154</v>
      </c>
      <c r="M2880" t="s">
        <v>22222</v>
      </c>
      <c r="N2880" t="s">
        <v>24664</v>
      </c>
      <c r="O2880" t="s">
        <v>28929</v>
      </c>
      <c r="P2880">
        <v>7</v>
      </c>
      <c r="Q2880">
        <v>1</v>
      </c>
      <c r="R2880">
        <v>2.39</v>
      </c>
      <c r="S2880">
        <v>2.4</v>
      </c>
      <c r="T2880">
        <v>381.43</v>
      </c>
      <c r="U2880">
        <v>88.19</v>
      </c>
      <c r="V2880">
        <v>2.48</v>
      </c>
      <c r="X2880">
        <v>5.9</v>
      </c>
      <c r="Y2880">
        <v>2</v>
      </c>
      <c r="Z2880" t="s">
        <v>4250</v>
      </c>
      <c r="AA2880">
        <v>0</v>
      </c>
      <c r="AB2880">
        <v>2</v>
      </c>
      <c r="AC2880">
        <v>5.485261904761904</v>
      </c>
      <c r="AE2880" t="s">
        <v>7949</v>
      </c>
      <c r="AH2880">
        <v>0</v>
      </c>
      <c r="AI2880">
        <v>0</v>
      </c>
    </row>
    <row r="2881" spans="2:35" x14ac:dyDescent="0.25">
      <c r="B2881">
        <v>760</v>
      </c>
      <c r="J2881" t="s">
        <v>22089</v>
      </c>
      <c r="L2881" t="s">
        <v>22154</v>
      </c>
      <c r="M2881" t="s">
        <v>22222</v>
      </c>
      <c r="N2881" t="s">
        <v>24665</v>
      </c>
      <c r="O2881" t="s">
        <v>28930</v>
      </c>
      <c r="P2881">
        <v>6</v>
      </c>
      <c r="Q2881">
        <v>2</v>
      </c>
      <c r="R2881">
        <v>2.34</v>
      </c>
      <c r="S2881">
        <v>2.36</v>
      </c>
      <c r="T2881">
        <v>390.44</v>
      </c>
      <c r="U2881">
        <v>94.75</v>
      </c>
      <c r="V2881">
        <v>2.96</v>
      </c>
      <c r="W2881">
        <v>13.72</v>
      </c>
      <c r="X2881">
        <v>6</v>
      </c>
      <c r="Y2881">
        <v>3</v>
      </c>
      <c r="Z2881" t="s">
        <v>4250</v>
      </c>
      <c r="AA2881">
        <v>0</v>
      </c>
      <c r="AB2881">
        <v>1</v>
      </c>
      <c r="AC2881">
        <v>4.9542380952380949</v>
      </c>
      <c r="AE2881" t="s">
        <v>7949</v>
      </c>
      <c r="AH2881">
        <v>0</v>
      </c>
      <c r="AI2881">
        <v>0</v>
      </c>
    </row>
    <row r="2882" spans="2:35" x14ac:dyDescent="0.25">
      <c r="B2882">
        <v>859</v>
      </c>
      <c r="J2882" t="s">
        <v>22089</v>
      </c>
      <c r="L2882" t="s">
        <v>22154</v>
      </c>
      <c r="M2882" t="s">
        <v>22222</v>
      </c>
      <c r="N2882" t="s">
        <v>24603</v>
      </c>
      <c r="O2882" t="s">
        <v>28868</v>
      </c>
      <c r="P2882">
        <v>6</v>
      </c>
      <c r="Q2882">
        <v>2</v>
      </c>
      <c r="R2882">
        <v>3.2</v>
      </c>
      <c r="S2882">
        <v>3.21</v>
      </c>
      <c r="T2882">
        <v>384.41</v>
      </c>
      <c r="U2882">
        <v>86.3</v>
      </c>
      <c r="V2882">
        <v>2.93</v>
      </c>
      <c r="W2882">
        <v>8.77</v>
      </c>
      <c r="X2882">
        <v>2.2599999999999998</v>
      </c>
      <c r="Y2882">
        <v>2</v>
      </c>
      <c r="Z2882" t="s">
        <v>4250</v>
      </c>
      <c r="AA2882">
        <v>0</v>
      </c>
      <c r="AB2882">
        <v>1</v>
      </c>
      <c r="AC2882">
        <v>4.6206428571428564</v>
      </c>
      <c r="AE2882" t="s">
        <v>7949</v>
      </c>
      <c r="AH2882">
        <v>0</v>
      </c>
      <c r="AI2882">
        <v>0</v>
      </c>
    </row>
    <row r="2883" spans="2:35" x14ac:dyDescent="0.25">
      <c r="B2883">
        <v>588</v>
      </c>
      <c r="J2883" t="s">
        <v>22089</v>
      </c>
      <c r="L2883" t="s">
        <v>22154</v>
      </c>
      <c r="M2883" t="s">
        <v>22222</v>
      </c>
      <c r="N2883" t="s">
        <v>24604</v>
      </c>
      <c r="O2883" t="s">
        <v>28869</v>
      </c>
      <c r="P2883">
        <v>6</v>
      </c>
      <c r="Q2883">
        <v>1</v>
      </c>
      <c r="R2883">
        <v>2.6</v>
      </c>
      <c r="S2883">
        <v>2.6</v>
      </c>
      <c r="T2883">
        <v>393.42</v>
      </c>
      <c r="U2883">
        <v>89.86</v>
      </c>
      <c r="V2883">
        <v>3.09</v>
      </c>
      <c r="X2883">
        <v>0.77</v>
      </c>
      <c r="Y2883">
        <v>2</v>
      </c>
      <c r="Z2883" t="s">
        <v>4250</v>
      </c>
      <c r="AA2883">
        <v>0</v>
      </c>
      <c r="AB2883">
        <v>1</v>
      </c>
      <c r="AC2883">
        <v>5.2946190476190473</v>
      </c>
      <c r="AE2883" t="s">
        <v>7949</v>
      </c>
      <c r="AH2883">
        <v>0</v>
      </c>
      <c r="AI2883">
        <v>0</v>
      </c>
    </row>
    <row r="2884" spans="2:35" x14ac:dyDescent="0.25">
      <c r="B2884">
        <v>3040</v>
      </c>
      <c r="J2884" t="s">
        <v>22089</v>
      </c>
      <c r="L2884" t="s">
        <v>22154</v>
      </c>
      <c r="M2884" t="s">
        <v>22222</v>
      </c>
      <c r="N2884" t="s">
        <v>24605</v>
      </c>
      <c r="O2884" t="s">
        <v>28870</v>
      </c>
      <c r="P2884">
        <v>6</v>
      </c>
      <c r="Q2884">
        <v>2</v>
      </c>
      <c r="R2884">
        <v>2.69</v>
      </c>
      <c r="S2884">
        <v>2.69</v>
      </c>
      <c r="T2884">
        <v>425.46</v>
      </c>
      <c r="U2884">
        <v>95.17</v>
      </c>
      <c r="V2884">
        <v>2.58</v>
      </c>
      <c r="X2884">
        <v>1.73</v>
      </c>
      <c r="Y2884">
        <v>2</v>
      </c>
      <c r="Z2884" t="s">
        <v>4250</v>
      </c>
      <c r="AA2884">
        <v>0</v>
      </c>
      <c r="AB2884">
        <v>2</v>
      </c>
      <c r="AC2884">
        <v>4.5150952380952383</v>
      </c>
      <c r="AE2884" t="s">
        <v>7949</v>
      </c>
      <c r="AH2884">
        <v>0</v>
      </c>
      <c r="AI2884">
        <v>0</v>
      </c>
    </row>
    <row r="2885" spans="2:35" x14ac:dyDescent="0.25">
      <c r="B2885">
        <v>2160</v>
      </c>
      <c r="J2885" t="s">
        <v>22089</v>
      </c>
      <c r="L2885" t="s">
        <v>22154</v>
      </c>
      <c r="M2885" t="s">
        <v>22222</v>
      </c>
      <c r="N2885" t="s">
        <v>24606</v>
      </c>
      <c r="O2885" t="s">
        <v>28871</v>
      </c>
      <c r="P2885">
        <v>5</v>
      </c>
      <c r="Q2885">
        <v>1</v>
      </c>
      <c r="R2885">
        <v>4.96</v>
      </c>
      <c r="S2885">
        <v>4.99</v>
      </c>
      <c r="T2885">
        <v>382.5</v>
      </c>
      <c r="U2885">
        <v>66.069999999999993</v>
      </c>
      <c r="V2885">
        <v>4.01</v>
      </c>
      <c r="X2885">
        <v>6.15</v>
      </c>
      <c r="Y2885">
        <v>1</v>
      </c>
      <c r="Z2885" t="s">
        <v>4250</v>
      </c>
      <c r="AA2885">
        <v>0</v>
      </c>
      <c r="AB2885">
        <v>2</v>
      </c>
      <c r="AC2885">
        <v>3.6776190476190478</v>
      </c>
      <c r="AE2885" t="s">
        <v>7949</v>
      </c>
      <c r="AH2885">
        <v>0</v>
      </c>
      <c r="AI2885">
        <v>0</v>
      </c>
    </row>
    <row r="2886" spans="2:35" x14ac:dyDescent="0.25">
      <c r="B2886">
        <v>239</v>
      </c>
      <c r="J2886" t="s">
        <v>22089</v>
      </c>
      <c r="L2886" t="s">
        <v>22154</v>
      </c>
      <c r="M2886" t="s">
        <v>22222</v>
      </c>
      <c r="N2886" t="s">
        <v>24607</v>
      </c>
      <c r="O2886" t="s">
        <v>28872</v>
      </c>
      <c r="P2886">
        <v>6</v>
      </c>
      <c r="Q2886">
        <v>1</v>
      </c>
      <c r="R2886">
        <v>2.78</v>
      </c>
      <c r="S2886">
        <v>2.79</v>
      </c>
      <c r="T2886">
        <v>385.85</v>
      </c>
      <c r="U2886">
        <v>78.959999999999994</v>
      </c>
      <c r="V2886">
        <v>3.13</v>
      </c>
      <c r="X2886">
        <v>5.92</v>
      </c>
      <c r="Y2886">
        <v>2</v>
      </c>
      <c r="Z2886" t="s">
        <v>4250</v>
      </c>
      <c r="AA2886">
        <v>0</v>
      </c>
      <c r="AB2886">
        <v>1</v>
      </c>
      <c r="AC2886">
        <v>5.258690476190476</v>
      </c>
      <c r="AE2886" t="s">
        <v>7949</v>
      </c>
      <c r="AH2886">
        <v>0</v>
      </c>
      <c r="AI2886">
        <v>0</v>
      </c>
    </row>
    <row r="2887" spans="2:35" x14ac:dyDescent="0.25">
      <c r="B2887">
        <v>2180</v>
      </c>
      <c r="J2887" t="s">
        <v>22089</v>
      </c>
      <c r="L2887" t="s">
        <v>22154</v>
      </c>
      <c r="M2887" t="s">
        <v>22222</v>
      </c>
      <c r="N2887" t="s">
        <v>24608</v>
      </c>
      <c r="O2887" t="s">
        <v>28873</v>
      </c>
      <c r="P2887">
        <v>5</v>
      </c>
      <c r="Q2887">
        <v>2</v>
      </c>
      <c r="R2887">
        <v>3.23</v>
      </c>
      <c r="S2887">
        <v>3.25</v>
      </c>
      <c r="T2887">
        <v>389.46</v>
      </c>
      <c r="U2887">
        <v>81.86</v>
      </c>
      <c r="V2887">
        <v>3.56</v>
      </c>
      <c r="X2887">
        <v>6.11</v>
      </c>
      <c r="Y2887">
        <v>3</v>
      </c>
      <c r="Z2887" t="s">
        <v>4250</v>
      </c>
      <c r="AA2887">
        <v>0</v>
      </c>
      <c r="AB2887">
        <v>1</v>
      </c>
      <c r="AC2887">
        <v>4.5495714285714284</v>
      </c>
      <c r="AE2887" t="s">
        <v>7949</v>
      </c>
      <c r="AH2887">
        <v>0</v>
      </c>
      <c r="AI2887">
        <v>0</v>
      </c>
    </row>
    <row r="2888" spans="2:35" x14ac:dyDescent="0.25">
      <c r="B2888">
        <v>1550</v>
      </c>
      <c r="J2888" t="s">
        <v>22089</v>
      </c>
      <c r="L2888" t="s">
        <v>22154</v>
      </c>
      <c r="M2888" t="s">
        <v>22222</v>
      </c>
      <c r="N2888" t="s">
        <v>24609</v>
      </c>
      <c r="O2888" t="s">
        <v>28874</v>
      </c>
      <c r="P2888">
        <v>5</v>
      </c>
      <c r="Q2888">
        <v>2</v>
      </c>
      <c r="R2888">
        <v>3.87</v>
      </c>
      <c r="S2888">
        <v>3.89</v>
      </c>
      <c r="T2888">
        <v>389.46</v>
      </c>
      <c r="U2888">
        <v>81.86</v>
      </c>
      <c r="V2888">
        <v>3.56</v>
      </c>
      <c r="X2888">
        <v>6.12</v>
      </c>
      <c r="Y2888">
        <v>3</v>
      </c>
      <c r="Z2888" t="s">
        <v>4250</v>
      </c>
      <c r="AA2888">
        <v>0</v>
      </c>
      <c r="AB2888">
        <v>1</v>
      </c>
      <c r="AC2888">
        <v>3.9095714285714291</v>
      </c>
      <c r="AE2888" t="s">
        <v>7949</v>
      </c>
      <c r="AH2888">
        <v>0</v>
      </c>
      <c r="AI2888">
        <v>0</v>
      </c>
    </row>
    <row r="2889" spans="2:35" x14ac:dyDescent="0.25">
      <c r="B2889">
        <v>994</v>
      </c>
      <c r="J2889" t="s">
        <v>22089</v>
      </c>
      <c r="L2889" t="s">
        <v>22154</v>
      </c>
      <c r="M2889" t="s">
        <v>22222</v>
      </c>
      <c r="N2889" t="s">
        <v>24666</v>
      </c>
      <c r="O2889" t="s">
        <v>28931</v>
      </c>
      <c r="P2889">
        <v>6</v>
      </c>
      <c r="Q2889">
        <v>2</v>
      </c>
      <c r="R2889">
        <v>2.94</v>
      </c>
      <c r="S2889">
        <v>2.96</v>
      </c>
      <c r="T2889">
        <v>390.44</v>
      </c>
      <c r="U2889">
        <v>94.75</v>
      </c>
      <c r="V2889">
        <v>2.96</v>
      </c>
      <c r="W2889">
        <v>13.96</v>
      </c>
      <c r="X2889">
        <v>6.05</v>
      </c>
      <c r="Y2889">
        <v>3</v>
      </c>
      <c r="Z2889" t="s">
        <v>4250</v>
      </c>
      <c r="AA2889">
        <v>0</v>
      </c>
      <c r="AB2889">
        <v>1</v>
      </c>
      <c r="AC2889">
        <v>4.6542380952380951</v>
      </c>
      <c r="AE2889" t="s">
        <v>7949</v>
      </c>
      <c r="AH2889">
        <v>0</v>
      </c>
      <c r="AI2889">
        <v>0</v>
      </c>
    </row>
    <row r="2890" spans="2:35" x14ac:dyDescent="0.25">
      <c r="B2890">
        <v>2120</v>
      </c>
      <c r="J2890" t="s">
        <v>22089</v>
      </c>
      <c r="L2890" t="s">
        <v>22154</v>
      </c>
      <c r="M2890" t="s">
        <v>22222</v>
      </c>
      <c r="N2890" t="s">
        <v>24667</v>
      </c>
      <c r="O2890" t="s">
        <v>28932</v>
      </c>
      <c r="P2890">
        <v>6</v>
      </c>
      <c r="Q2890">
        <v>2</v>
      </c>
      <c r="R2890">
        <v>2.7</v>
      </c>
      <c r="S2890">
        <v>2.72</v>
      </c>
      <c r="T2890">
        <v>390.44</v>
      </c>
      <c r="U2890">
        <v>94.75</v>
      </c>
      <c r="V2890">
        <v>2.96</v>
      </c>
      <c r="W2890">
        <v>13.79</v>
      </c>
      <c r="X2890">
        <v>6.06</v>
      </c>
      <c r="Y2890">
        <v>3</v>
      </c>
      <c r="Z2890" t="s">
        <v>4250</v>
      </c>
      <c r="AA2890">
        <v>0</v>
      </c>
      <c r="AB2890">
        <v>1</v>
      </c>
      <c r="AC2890">
        <v>4.7742380952380952</v>
      </c>
      <c r="AE2890" t="s">
        <v>7949</v>
      </c>
      <c r="AH2890">
        <v>0</v>
      </c>
      <c r="AI2890">
        <v>0</v>
      </c>
    </row>
    <row r="2891" spans="2:35" x14ac:dyDescent="0.25">
      <c r="B2891">
        <v>747</v>
      </c>
      <c r="J2891" t="s">
        <v>22089</v>
      </c>
      <c r="L2891" t="s">
        <v>22154</v>
      </c>
      <c r="M2891" t="s">
        <v>22222</v>
      </c>
      <c r="N2891" t="s">
        <v>24610</v>
      </c>
      <c r="O2891" t="s">
        <v>28875</v>
      </c>
      <c r="P2891">
        <v>8</v>
      </c>
      <c r="Q2891">
        <v>1</v>
      </c>
      <c r="R2891">
        <v>2.98</v>
      </c>
      <c r="S2891">
        <v>2.99</v>
      </c>
      <c r="T2891">
        <v>392.42</v>
      </c>
      <c r="U2891">
        <v>104.99</v>
      </c>
      <c r="V2891">
        <v>2.62</v>
      </c>
      <c r="X2891">
        <v>5.96</v>
      </c>
      <c r="Y2891">
        <v>3</v>
      </c>
      <c r="Z2891" t="s">
        <v>4250</v>
      </c>
      <c r="AA2891">
        <v>0</v>
      </c>
      <c r="AB2891">
        <v>1</v>
      </c>
      <c r="AC2891">
        <v>4.6120952380952378</v>
      </c>
      <c r="AE2891" t="s">
        <v>7949</v>
      </c>
      <c r="AH2891">
        <v>0</v>
      </c>
      <c r="AI2891">
        <v>0</v>
      </c>
    </row>
    <row r="2892" spans="2:35" x14ac:dyDescent="0.25">
      <c r="B2892">
        <v>2060</v>
      </c>
      <c r="J2892" t="s">
        <v>22089</v>
      </c>
      <c r="L2892" t="s">
        <v>22154</v>
      </c>
      <c r="M2892" t="s">
        <v>22222</v>
      </c>
      <c r="N2892" t="s">
        <v>24611</v>
      </c>
      <c r="O2892" t="s">
        <v>28876</v>
      </c>
      <c r="P2892">
        <v>6</v>
      </c>
      <c r="Q2892">
        <v>1</v>
      </c>
      <c r="R2892">
        <v>3.37</v>
      </c>
      <c r="S2892">
        <v>3.39</v>
      </c>
      <c r="T2892">
        <v>401.47</v>
      </c>
      <c r="U2892">
        <v>78.959999999999994</v>
      </c>
      <c r="V2892">
        <v>3.63</v>
      </c>
      <c r="X2892">
        <v>6</v>
      </c>
      <c r="Y2892">
        <v>3</v>
      </c>
      <c r="Z2892" t="s">
        <v>4250</v>
      </c>
      <c r="AA2892">
        <v>0</v>
      </c>
      <c r="AB2892">
        <v>1</v>
      </c>
      <c r="AC2892">
        <v>4.657119047619048</v>
      </c>
      <c r="AE2892" t="s">
        <v>7949</v>
      </c>
      <c r="AH2892">
        <v>0</v>
      </c>
      <c r="AI2892">
        <v>0</v>
      </c>
    </row>
    <row r="2893" spans="2:35" x14ac:dyDescent="0.25">
      <c r="B2893">
        <v>1770</v>
      </c>
      <c r="J2893" t="s">
        <v>22089</v>
      </c>
      <c r="L2893" t="s">
        <v>22154</v>
      </c>
      <c r="M2893" t="s">
        <v>22222</v>
      </c>
      <c r="N2893" t="s">
        <v>24612</v>
      </c>
      <c r="O2893" t="s">
        <v>28877</v>
      </c>
      <c r="P2893">
        <v>6</v>
      </c>
      <c r="Q2893">
        <v>1</v>
      </c>
      <c r="R2893">
        <v>2.79</v>
      </c>
      <c r="S2893">
        <v>2.81</v>
      </c>
      <c r="T2893">
        <v>401.47</v>
      </c>
      <c r="U2893">
        <v>78.959999999999994</v>
      </c>
      <c r="V2893">
        <v>3.63</v>
      </c>
      <c r="X2893">
        <v>6.03</v>
      </c>
      <c r="Y2893">
        <v>3</v>
      </c>
      <c r="Z2893" t="s">
        <v>4250</v>
      </c>
      <c r="AA2893">
        <v>0</v>
      </c>
      <c r="AB2893">
        <v>1</v>
      </c>
      <c r="AC2893">
        <v>5.1421190476190466</v>
      </c>
      <c r="AE2893" t="s">
        <v>7949</v>
      </c>
      <c r="AH2893">
        <v>0</v>
      </c>
      <c r="AI2893">
        <v>0</v>
      </c>
    </row>
    <row r="2894" spans="2:35" x14ac:dyDescent="0.25">
      <c r="B2894">
        <v>2130</v>
      </c>
      <c r="J2894" t="s">
        <v>22089</v>
      </c>
      <c r="L2894" t="s">
        <v>22154</v>
      </c>
      <c r="M2894" t="s">
        <v>22222</v>
      </c>
      <c r="N2894" t="s">
        <v>24613</v>
      </c>
      <c r="O2894" t="s">
        <v>28878</v>
      </c>
      <c r="P2894">
        <v>6</v>
      </c>
      <c r="Q2894">
        <v>1</v>
      </c>
      <c r="R2894">
        <v>2.04</v>
      </c>
      <c r="S2894">
        <v>2.06</v>
      </c>
      <c r="T2894">
        <v>344.41</v>
      </c>
      <c r="U2894">
        <v>75.3</v>
      </c>
      <c r="V2894">
        <v>2.0699999999999998</v>
      </c>
      <c r="X2894">
        <v>6.08</v>
      </c>
      <c r="Y2894">
        <v>1</v>
      </c>
      <c r="Z2894" t="s">
        <v>4250</v>
      </c>
      <c r="AA2894">
        <v>0</v>
      </c>
      <c r="AB2894">
        <v>3</v>
      </c>
      <c r="AC2894">
        <v>5.8133333333333326</v>
      </c>
      <c r="AE2894" t="s">
        <v>7949</v>
      </c>
      <c r="AH2894">
        <v>0</v>
      </c>
      <c r="AI2894">
        <v>0</v>
      </c>
    </row>
    <row r="2895" spans="2:35" x14ac:dyDescent="0.25">
      <c r="B2895">
        <v>1450</v>
      </c>
      <c r="J2895" t="s">
        <v>22089</v>
      </c>
      <c r="L2895" t="s">
        <v>22154</v>
      </c>
      <c r="M2895" t="s">
        <v>22222</v>
      </c>
      <c r="N2895" t="s">
        <v>24668</v>
      </c>
      <c r="O2895" t="s">
        <v>28933</v>
      </c>
      <c r="P2895">
        <v>7</v>
      </c>
      <c r="Q2895">
        <v>1</v>
      </c>
      <c r="R2895">
        <v>3.39</v>
      </c>
      <c r="S2895">
        <v>3.39</v>
      </c>
      <c r="T2895">
        <v>394.43</v>
      </c>
      <c r="U2895">
        <v>84.53</v>
      </c>
      <c r="V2895">
        <v>2.81</v>
      </c>
      <c r="X2895">
        <v>3.07</v>
      </c>
      <c r="Y2895">
        <v>2</v>
      </c>
      <c r="Z2895" t="s">
        <v>4250</v>
      </c>
      <c r="AA2895">
        <v>0</v>
      </c>
      <c r="AB2895">
        <v>1</v>
      </c>
      <c r="AC2895">
        <v>4.6974047619047621</v>
      </c>
      <c r="AE2895" t="s">
        <v>7949</v>
      </c>
      <c r="AH2895">
        <v>0</v>
      </c>
      <c r="AI2895">
        <v>0</v>
      </c>
    </row>
    <row r="2896" spans="2:35" x14ac:dyDescent="0.25">
      <c r="B2896">
        <v>880</v>
      </c>
      <c r="J2896" t="s">
        <v>22089</v>
      </c>
      <c r="L2896" t="s">
        <v>22154</v>
      </c>
      <c r="M2896" t="s">
        <v>22222</v>
      </c>
      <c r="N2896" t="s">
        <v>24614</v>
      </c>
      <c r="O2896" t="s">
        <v>28879</v>
      </c>
      <c r="P2896">
        <v>6</v>
      </c>
      <c r="Q2896">
        <v>1</v>
      </c>
      <c r="R2896">
        <v>4.1399999999999997</v>
      </c>
      <c r="S2896">
        <v>4.1399999999999997</v>
      </c>
      <c r="T2896">
        <v>434.41</v>
      </c>
      <c r="U2896">
        <v>75.3</v>
      </c>
      <c r="V2896">
        <v>3.98</v>
      </c>
      <c r="X2896">
        <v>3.37</v>
      </c>
      <c r="Y2896">
        <v>2</v>
      </c>
      <c r="Z2896" t="s">
        <v>4250</v>
      </c>
      <c r="AA2896">
        <v>0</v>
      </c>
      <c r="AB2896">
        <v>2</v>
      </c>
      <c r="AC2896">
        <v>3.7318333333333329</v>
      </c>
      <c r="AE2896" t="s">
        <v>7949</v>
      </c>
      <c r="AH2896">
        <v>0</v>
      </c>
      <c r="AI2896">
        <v>0</v>
      </c>
    </row>
    <row r="2897" spans="2:35" x14ac:dyDescent="0.25">
      <c r="B2897">
        <v>2720</v>
      </c>
      <c r="J2897" t="s">
        <v>22089</v>
      </c>
      <c r="L2897" t="s">
        <v>22154</v>
      </c>
      <c r="M2897" t="s">
        <v>22222</v>
      </c>
      <c r="N2897" t="s">
        <v>24615</v>
      </c>
      <c r="O2897" t="s">
        <v>28880</v>
      </c>
      <c r="P2897">
        <v>6</v>
      </c>
      <c r="Q2897">
        <v>1</v>
      </c>
      <c r="R2897">
        <v>4.22</v>
      </c>
      <c r="S2897">
        <v>4.22</v>
      </c>
      <c r="T2897">
        <v>434.41</v>
      </c>
      <c r="U2897">
        <v>75.3</v>
      </c>
      <c r="V2897">
        <v>3.98</v>
      </c>
      <c r="X2897">
        <v>3.37</v>
      </c>
      <c r="Y2897">
        <v>2</v>
      </c>
      <c r="Z2897" t="s">
        <v>4250</v>
      </c>
      <c r="AA2897">
        <v>0</v>
      </c>
      <c r="AB2897">
        <v>2</v>
      </c>
      <c r="AC2897">
        <v>3.6918333333333329</v>
      </c>
      <c r="AE2897" t="s">
        <v>7949</v>
      </c>
      <c r="AH2897">
        <v>0</v>
      </c>
      <c r="AI2897">
        <v>0</v>
      </c>
    </row>
    <row r="2898" spans="2:35" x14ac:dyDescent="0.25">
      <c r="B2898">
        <v>1270</v>
      </c>
      <c r="J2898" t="s">
        <v>22089</v>
      </c>
      <c r="L2898" t="s">
        <v>22154</v>
      </c>
      <c r="M2898" t="s">
        <v>22222</v>
      </c>
      <c r="N2898" t="s">
        <v>24616</v>
      </c>
      <c r="O2898" t="s">
        <v>28881</v>
      </c>
      <c r="P2898">
        <v>5</v>
      </c>
      <c r="Q2898">
        <v>1</v>
      </c>
      <c r="R2898">
        <v>3.41</v>
      </c>
      <c r="S2898">
        <v>3.41</v>
      </c>
      <c r="T2898">
        <v>404.39</v>
      </c>
      <c r="U2898">
        <v>66.069999999999993</v>
      </c>
      <c r="V2898">
        <v>3.5</v>
      </c>
      <c r="X2898">
        <v>0</v>
      </c>
      <c r="Y2898">
        <v>2</v>
      </c>
      <c r="Z2898" t="s">
        <v>4250</v>
      </c>
      <c r="AA2898">
        <v>0</v>
      </c>
      <c r="AB2898">
        <v>1</v>
      </c>
      <c r="AC2898">
        <v>4.6062619047619036</v>
      </c>
      <c r="AE2898" t="s">
        <v>7949</v>
      </c>
      <c r="AH2898">
        <v>0</v>
      </c>
      <c r="AI2898">
        <v>0</v>
      </c>
    </row>
    <row r="2899" spans="2:35" x14ac:dyDescent="0.25">
      <c r="B2899">
        <v>2420</v>
      </c>
      <c r="J2899" t="s">
        <v>22089</v>
      </c>
      <c r="L2899" t="s">
        <v>22154</v>
      </c>
      <c r="M2899" t="s">
        <v>22222</v>
      </c>
      <c r="N2899" t="s">
        <v>24669</v>
      </c>
      <c r="O2899" t="s">
        <v>28934</v>
      </c>
      <c r="P2899">
        <v>5</v>
      </c>
      <c r="Q2899">
        <v>2</v>
      </c>
      <c r="R2899">
        <v>3.27</v>
      </c>
      <c r="S2899">
        <v>3.29</v>
      </c>
      <c r="T2899">
        <v>389.46</v>
      </c>
      <c r="U2899">
        <v>81.86</v>
      </c>
      <c r="V2899">
        <v>3.56</v>
      </c>
      <c r="X2899">
        <v>6.11</v>
      </c>
      <c r="Y2899">
        <v>3</v>
      </c>
      <c r="Z2899" t="s">
        <v>4250</v>
      </c>
      <c r="AA2899">
        <v>0</v>
      </c>
      <c r="AB2899">
        <v>1</v>
      </c>
      <c r="AC2899">
        <v>4.5095714285714283</v>
      </c>
      <c r="AE2899" t="s">
        <v>7949</v>
      </c>
      <c r="AH2899">
        <v>0</v>
      </c>
      <c r="AI2899">
        <v>0</v>
      </c>
    </row>
    <row r="2900" spans="2:35" x14ac:dyDescent="0.25">
      <c r="B2900">
        <v>1920</v>
      </c>
      <c r="J2900" t="s">
        <v>22089</v>
      </c>
      <c r="L2900" t="s">
        <v>22154</v>
      </c>
      <c r="M2900" t="s">
        <v>22222</v>
      </c>
      <c r="N2900" t="s">
        <v>24617</v>
      </c>
      <c r="O2900" t="s">
        <v>28882</v>
      </c>
      <c r="P2900">
        <v>6</v>
      </c>
      <c r="Q2900">
        <v>1</v>
      </c>
      <c r="R2900">
        <v>3.57</v>
      </c>
      <c r="S2900">
        <v>3.57</v>
      </c>
      <c r="T2900">
        <v>416.42</v>
      </c>
      <c r="U2900">
        <v>75.3</v>
      </c>
      <c r="V2900">
        <v>3.68</v>
      </c>
      <c r="X2900">
        <v>3.79</v>
      </c>
      <c r="Y2900">
        <v>2</v>
      </c>
      <c r="Z2900" t="s">
        <v>4250</v>
      </c>
      <c r="AA2900">
        <v>0</v>
      </c>
      <c r="AB2900">
        <v>3</v>
      </c>
      <c r="AC2900">
        <v>4.3603333333333332</v>
      </c>
      <c r="AE2900" t="s">
        <v>7949</v>
      </c>
      <c r="AH2900">
        <v>0</v>
      </c>
      <c r="AI2900">
        <v>0</v>
      </c>
    </row>
    <row r="2901" spans="2:35" x14ac:dyDescent="0.25">
      <c r="B2901">
        <v>4950</v>
      </c>
      <c r="J2901" t="s">
        <v>22089</v>
      </c>
      <c r="L2901" t="s">
        <v>22154</v>
      </c>
      <c r="M2901" t="s">
        <v>22222</v>
      </c>
      <c r="N2901" t="s">
        <v>24670</v>
      </c>
      <c r="O2901" t="s">
        <v>28935</v>
      </c>
      <c r="P2901">
        <v>6</v>
      </c>
      <c r="Q2901">
        <v>1</v>
      </c>
      <c r="R2901">
        <v>3.36</v>
      </c>
      <c r="S2901">
        <v>3.38</v>
      </c>
      <c r="T2901">
        <v>413.48</v>
      </c>
      <c r="U2901">
        <v>78.959999999999994</v>
      </c>
      <c r="V2901">
        <v>3.77</v>
      </c>
      <c r="X2901">
        <v>6.2</v>
      </c>
      <c r="Y2901">
        <v>3</v>
      </c>
      <c r="Z2901" t="s">
        <v>4250</v>
      </c>
      <c r="AA2901">
        <v>0</v>
      </c>
      <c r="AB2901">
        <v>1</v>
      </c>
      <c r="AC2901">
        <v>4.5813333333333333</v>
      </c>
      <c r="AE2901" t="s">
        <v>7949</v>
      </c>
      <c r="AH2901">
        <v>0</v>
      </c>
      <c r="AI2901">
        <v>0</v>
      </c>
    </row>
    <row r="2902" spans="2:35" x14ac:dyDescent="0.25">
      <c r="B2902">
        <v>19400</v>
      </c>
      <c r="J2902" t="s">
        <v>22089</v>
      </c>
      <c r="L2902" t="s">
        <v>22154</v>
      </c>
      <c r="M2902" t="s">
        <v>22222</v>
      </c>
      <c r="N2902" t="s">
        <v>24671</v>
      </c>
      <c r="O2902" t="s">
        <v>28936</v>
      </c>
      <c r="P2902">
        <v>6</v>
      </c>
      <c r="Q2902">
        <v>1</v>
      </c>
      <c r="R2902">
        <v>3.54</v>
      </c>
      <c r="S2902">
        <v>3.57</v>
      </c>
      <c r="T2902">
        <v>413.48</v>
      </c>
      <c r="U2902">
        <v>78.959999999999994</v>
      </c>
      <c r="V2902">
        <v>3.77</v>
      </c>
      <c r="X2902">
        <v>6.2</v>
      </c>
      <c r="Y2902">
        <v>3</v>
      </c>
      <c r="Z2902" t="s">
        <v>4250</v>
      </c>
      <c r="AA2902">
        <v>0</v>
      </c>
      <c r="AB2902">
        <v>1</v>
      </c>
      <c r="AC2902">
        <v>4.3963333333333328</v>
      </c>
      <c r="AE2902" t="s">
        <v>7949</v>
      </c>
      <c r="AH2902">
        <v>0</v>
      </c>
      <c r="AI2902">
        <v>0</v>
      </c>
    </row>
    <row r="2903" spans="2:35" x14ac:dyDescent="0.25">
      <c r="B2903">
        <v>39600</v>
      </c>
      <c r="J2903" t="s">
        <v>22089</v>
      </c>
      <c r="L2903" t="s">
        <v>22154</v>
      </c>
      <c r="M2903" t="s">
        <v>22222</v>
      </c>
      <c r="N2903" t="s">
        <v>24672</v>
      </c>
      <c r="O2903" t="s">
        <v>28937</v>
      </c>
      <c r="P2903">
        <v>6</v>
      </c>
      <c r="Q2903">
        <v>1</v>
      </c>
      <c r="R2903">
        <v>3.17</v>
      </c>
      <c r="S2903">
        <v>3.26</v>
      </c>
      <c r="T2903">
        <v>360.42</v>
      </c>
      <c r="U2903">
        <v>74.66</v>
      </c>
      <c r="V2903">
        <v>2.95</v>
      </c>
      <c r="X2903">
        <v>6.71</v>
      </c>
      <c r="Y2903">
        <v>3</v>
      </c>
      <c r="Z2903" t="s">
        <v>4250</v>
      </c>
      <c r="AA2903">
        <v>0</v>
      </c>
      <c r="AB2903">
        <v>1</v>
      </c>
      <c r="AC2903">
        <v>5.1153333333333331</v>
      </c>
      <c r="AE2903" t="s">
        <v>7949</v>
      </c>
      <c r="AH2903">
        <v>0</v>
      </c>
      <c r="AI2903">
        <v>0</v>
      </c>
    </row>
    <row r="2904" spans="2:35" x14ac:dyDescent="0.25">
      <c r="B2904">
        <v>41.8</v>
      </c>
      <c r="J2904" t="s">
        <v>22089</v>
      </c>
      <c r="L2904" t="s">
        <v>22154</v>
      </c>
      <c r="M2904" t="s">
        <v>22222</v>
      </c>
      <c r="N2904" t="s">
        <v>24642</v>
      </c>
      <c r="O2904" t="s">
        <v>28907</v>
      </c>
      <c r="P2904">
        <v>7</v>
      </c>
      <c r="Q2904">
        <v>2</v>
      </c>
      <c r="R2904">
        <v>3.13</v>
      </c>
      <c r="S2904">
        <v>3.14</v>
      </c>
      <c r="T2904">
        <v>473.33</v>
      </c>
      <c r="U2904">
        <v>108.06</v>
      </c>
      <c r="V2904">
        <v>2.82</v>
      </c>
      <c r="W2904">
        <v>10.57</v>
      </c>
      <c r="X2904">
        <v>5.88</v>
      </c>
      <c r="Y2904">
        <v>2</v>
      </c>
      <c r="Z2904" t="s">
        <v>4250</v>
      </c>
      <c r="AA2904">
        <v>0</v>
      </c>
      <c r="AB2904">
        <v>2</v>
      </c>
      <c r="AC2904">
        <v>3.4535</v>
      </c>
      <c r="AE2904" t="s">
        <v>7949</v>
      </c>
      <c r="AH2904">
        <v>0</v>
      </c>
      <c r="AI2904">
        <v>0</v>
      </c>
    </row>
    <row r="2905" spans="2:35" x14ac:dyDescent="0.25">
      <c r="B2905">
        <v>0.61</v>
      </c>
      <c r="H2905">
        <v>4.5999999999999996</v>
      </c>
      <c r="I2905" t="s">
        <v>22087</v>
      </c>
      <c r="J2905" t="s">
        <v>22089</v>
      </c>
      <c r="L2905" t="s">
        <v>22155</v>
      </c>
      <c r="M2905" t="s">
        <v>22219</v>
      </c>
      <c r="N2905" t="s">
        <v>24673</v>
      </c>
      <c r="O2905" t="s">
        <v>28938</v>
      </c>
      <c r="P2905">
        <v>8</v>
      </c>
      <c r="Q2905">
        <v>2</v>
      </c>
      <c r="R2905">
        <v>3.65</v>
      </c>
      <c r="S2905">
        <v>3.65</v>
      </c>
      <c r="T2905">
        <v>467.51</v>
      </c>
      <c r="U2905">
        <v>109.39</v>
      </c>
      <c r="V2905">
        <v>2.8</v>
      </c>
      <c r="W2905">
        <v>11.13</v>
      </c>
      <c r="X2905">
        <v>5.03</v>
      </c>
      <c r="Y2905">
        <v>3</v>
      </c>
      <c r="Z2905" t="s">
        <v>4250</v>
      </c>
      <c r="AA2905">
        <v>0</v>
      </c>
      <c r="AB2905">
        <v>4</v>
      </c>
      <c r="AC2905">
        <v>2.9357380952380958</v>
      </c>
      <c r="AE2905" t="s">
        <v>7949</v>
      </c>
      <c r="AH2905">
        <v>0</v>
      </c>
      <c r="AI2905">
        <v>0</v>
      </c>
    </row>
    <row r="2906" spans="2:35" x14ac:dyDescent="0.25">
      <c r="B2906">
        <v>0.48199999999999998</v>
      </c>
      <c r="H2906">
        <v>4.5999999999999996</v>
      </c>
      <c r="I2906" t="s">
        <v>22087</v>
      </c>
      <c r="J2906" t="s">
        <v>22089</v>
      </c>
      <c r="L2906" t="s">
        <v>22155</v>
      </c>
      <c r="M2906" t="s">
        <v>22219</v>
      </c>
      <c r="N2906" t="s">
        <v>24674</v>
      </c>
      <c r="O2906" t="s">
        <v>28939</v>
      </c>
      <c r="P2906">
        <v>10</v>
      </c>
      <c r="Q2906">
        <v>3</v>
      </c>
      <c r="R2906">
        <v>2.82</v>
      </c>
      <c r="S2906">
        <v>2.82</v>
      </c>
      <c r="T2906">
        <v>480.53</v>
      </c>
      <c r="U2906">
        <v>142.51</v>
      </c>
      <c r="V2906">
        <v>1.54</v>
      </c>
      <c r="W2906">
        <v>10.56</v>
      </c>
      <c r="X2906">
        <v>4.9800000000000004</v>
      </c>
      <c r="Y2906">
        <v>3</v>
      </c>
      <c r="Z2906" t="s">
        <v>4250</v>
      </c>
      <c r="AA2906">
        <v>0</v>
      </c>
      <c r="AB2906">
        <v>5</v>
      </c>
      <c r="AC2906">
        <v>2.8957380952380949</v>
      </c>
      <c r="AE2906" t="s">
        <v>7949</v>
      </c>
      <c r="AH2906">
        <v>0</v>
      </c>
      <c r="AI2906">
        <v>0</v>
      </c>
    </row>
    <row r="2907" spans="2:35" x14ac:dyDescent="0.25">
      <c r="B2907">
        <v>0.55400000000000005</v>
      </c>
      <c r="H2907">
        <v>4.5999999999999996</v>
      </c>
      <c r="I2907" t="s">
        <v>22087</v>
      </c>
      <c r="J2907" t="s">
        <v>22089</v>
      </c>
      <c r="L2907" t="s">
        <v>22155</v>
      </c>
      <c r="M2907" t="s">
        <v>22219</v>
      </c>
      <c r="N2907" t="s">
        <v>24675</v>
      </c>
      <c r="O2907" t="s">
        <v>28940</v>
      </c>
      <c r="P2907">
        <v>8</v>
      </c>
      <c r="Q2907">
        <v>2</v>
      </c>
      <c r="R2907">
        <v>3.67</v>
      </c>
      <c r="S2907">
        <v>3.67</v>
      </c>
      <c r="T2907">
        <v>485.5</v>
      </c>
      <c r="U2907">
        <v>109.39</v>
      </c>
      <c r="V2907">
        <v>2.93</v>
      </c>
      <c r="W2907">
        <v>10.11</v>
      </c>
      <c r="X2907">
        <v>4.8099999999999996</v>
      </c>
      <c r="Y2907">
        <v>3</v>
      </c>
      <c r="Z2907" t="s">
        <v>4250</v>
      </c>
      <c r="AA2907">
        <v>0</v>
      </c>
      <c r="AB2907">
        <v>4</v>
      </c>
      <c r="AC2907">
        <v>2.787238095238096</v>
      </c>
      <c r="AE2907" t="s">
        <v>7949</v>
      </c>
      <c r="AH2907">
        <v>0</v>
      </c>
      <c r="AI2907">
        <v>0</v>
      </c>
    </row>
    <row r="2908" spans="2:35" x14ac:dyDescent="0.25">
      <c r="B2908">
        <v>0.56899999999999995</v>
      </c>
      <c r="H2908">
        <v>4.5999999999999996</v>
      </c>
      <c r="I2908" t="s">
        <v>22087</v>
      </c>
      <c r="J2908" t="s">
        <v>22089</v>
      </c>
      <c r="L2908" t="s">
        <v>22155</v>
      </c>
      <c r="M2908" t="s">
        <v>22219</v>
      </c>
      <c r="N2908" t="s">
        <v>24676</v>
      </c>
      <c r="O2908" t="s">
        <v>28941</v>
      </c>
      <c r="P2908">
        <v>10</v>
      </c>
      <c r="Q2908">
        <v>3</v>
      </c>
      <c r="R2908">
        <v>2.83</v>
      </c>
      <c r="S2908">
        <v>2.84</v>
      </c>
      <c r="T2908">
        <v>498.52</v>
      </c>
      <c r="U2908">
        <v>142.51</v>
      </c>
      <c r="V2908">
        <v>1.68</v>
      </c>
      <c r="W2908">
        <v>9.5399999999999991</v>
      </c>
      <c r="X2908">
        <v>4.8099999999999996</v>
      </c>
      <c r="Y2908">
        <v>3</v>
      </c>
      <c r="Z2908" t="s">
        <v>4250</v>
      </c>
      <c r="AA2908">
        <v>0</v>
      </c>
      <c r="AB2908">
        <v>5</v>
      </c>
      <c r="AC2908">
        <v>2.762238095238096</v>
      </c>
      <c r="AE2908" t="s">
        <v>7949</v>
      </c>
      <c r="AH2908">
        <v>0</v>
      </c>
      <c r="AI2908">
        <v>0</v>
      </c>
    </row>
    <row r="2909" spans="2:35" x14ac:dyDescent="0.25">
      <c r="B2909">
        <v>0.45</v>
      </c>
      <c r="H2909">
        <v>4.5999999999999996</v>
      </c>
      <c r="I2909" t="s">
        <v>22087</v>
      </c>
      <c r="J2909" t="s">
        <v>22089</v>
      </c>
      <c r="L2909" t="s">
        <v>22155</v>
      </c>
      <c r="M2909" t="s">
        <v>22219</v>
      </c>
      <c r="N2909" t="s">
        <v>24677</v>
      </c>
      <c r="O2909" t="s">
        <v>28942</v>
      </c>
      <c r="P2909">
        <v>8</v>
      </c>
      <c r="Q2909">
        <v>2</v>
      </c>
      <c r="T2909">
        <v>474.53</v>
      </c>
      <c r="U2909">
        <v>113.75</v>
      </c>
      <c r="V2909">
        <v>3.21</v>
      </c>
      <c r="W2909">
        <v>11.14</v>
      </c>
      <c r="X2909">
        <v>5.03</v>
      </c>
      <c r="Y2909">
        <v>3</v>
      </c>
      <c r="Z2909" t="s">
        <v>4250</v>
      </c>
      <c r="AA2909">
        <v>0</v>
      </c>
      <c r="AB2909">
        <v>4</v>
      </c>
      <c r="AE2909" t="s">
        <v>7949</v>
      </c>
      <c r="AH2909">
        <v>0</v>
      </c>
      <c r="AI2909">
        <v>0</v>
      </c>
    </row>
    <row r="2910" spans="2:35" x14ac:dyDescent="0.25">
      <c r="B2910">
        <v>0.73899999999999999</v>
      </c>
      <c r="H2910">
        <v>4.5999999999999996</v>
      </c>
      <c r="I2910" t="s">
        <v>22087</v>
      </c>
      <c r="J2910" t="s">
        <v>22089</v>
      </c>
      <c r="L2910" t="s">
        <v>22155</v>
      </c>
      <c r="M2910" t="s">
        <v>22219</v>
      </c>
      <c r="N2910" t="s">
        <v>24678</v>
      </c>
      <c r="O2910" t="s">
        <v>28943</v>
      </c>
      <c r="P2910">
        <v>8</v>
      </c>
      <c r="Q2910">
        <v>2</v>
      </c>
      <c r="R2910">
        <v>3.3</v>
      </c>
      <c r="S2910">
        <v>3.3</v>
      </c>
      <c r="T2910">
        <v>485.5</v>
      </c>
      <c r="U2910">
        <v>109.39</v>
      </c>
      <c r="V2910">
        <v>2.93</v>
      </c>
      <c r="W2910">
        <v>9.7799999999999994</v>
      </c>
      <c r="X2910">
        <v>4.9800000000000004</v>
      </c>
      <c r="Y2910">
        <v>3</v>
      </c>
      <c r="Z2910" t="s">
        <v>4250</v>
      </c>
      <c r="AA2910">
        <v>0</v>
      </c>
      <c r="AB2910">
        <v>4</v>
      </c>
      <c r="AC2910">
        <v>3.1572380952380961</v>
      </c>
      <c r="AE2910" t="s">
        <v>7949</v>
      </c>
      <c r="AH2910">
        <v>0</v>
      </c>
      <c r="AI2910">
        <v>0</v>
      </c>
    </row>
    <row r="2911" spans="2:35" x14ac:dyDescent="0.25">
      <c r="B2911">
        <v>0.35799999999999998</v>
      </c>
      <c r="H2911">
        <v>4.5999999999999996</v>
      </c>
      <c r="I2911" t="s">
        <v>22087</v>
      </c>
      <c r="J2911" t="s">
        <v>22089</v>
      </c>
      <c r="L2911" t="s">
        <v>22155</v>
      </c>
      <c r="M2911" t="s">
        <v>22219</v>
      </c>
      <c r="N2911" t="s">
        <v>24679</v>
      </c>
      <c r="O2911" t="s">
        <v>28944</v>
      </c>
      <c r="P2911">
        <v>8</v>
      </c>
      <c r="Q2911">
        <v>2</v>
      </c>
      <c r="T2911">
        <v>492.52</v>
      </c>
      <c r="U2911">
        <v>113.75</v>
      </c>
      <c r="V2911">
        <v>3.35</v>
      </c>
      <c r="W2911">
        <v>10.119999999999999</v>
      </c>
      <c r="X2911">
        <v>4.8099999999999996</v>
      </c>
      <c r="Y2911">
        <v>3</v>
      </c>
      <c r="Z2911" t="s">
        <v>4250</v>
      </c>
      <c r="AA2911">
        <v>0</v>
      </c>
      <c r="AB2911">
        <v>4</v>
      </c>
      <c r="AE2911" t="s">
        <v>7949</v>
      </c>
      <c r="AH2911">
        <v>0</v>
      </c>
      <c r="AI2911">
        <v>0</v>
      </c>
    </row>
    <row r="2912" spans="2:35" x14ac:dyDescent="0.25">
      <c r="B2912">
        <v>0.73</v>
      </c>
      <c r="H2912">
        <v>4.5999999999999996</v>
      </c>
      <c r="I2912" t="s">
        <v>22087</v>
      </c>
      <c r="J2912" t="s">
        <v>22089</v>
      </c>
      <c r="L2912" t="s">
        <v>22155</v>
      </c>
      <c r="M2912" t="s">
        <v>22219</v>
      </c>
      <c r="N2912" t="s">
        <v>24680</v>
      </c>
      <c r="O2912" t="s">
        <v>28945</v>
      </c>
      <c r="P2912">
        <v>8</v>
      </c>
      <c r="Q2912">
        <v>2</v>
      </c>
      <c r="R2912">
        <v>3.3</v>
      </c>
      <c r="S2912">
        <v>3.32</v>
      </c>
      <c r="T2912">
        <v>503.49</v>
      </c>
      <c r="U2912">
        <v>109.39</v>
      </c>
      <c r="V2912">
        <v>3.07</v>
      </c>
      <c r="W2912">
        <v>8.76</v>
      </c>
      <c r="X2912">
        <v>4.8</v>
      </c>
      <c r="Y2912">
        <v>3</v>
      </c>
      <c r="Z2912" t="s">
        <v>4250</v>
      </c>
      <c r="AA2912">
        <v>1</v>
      </c>
      <c r="AB2912">
        <v>4</v>
      </c>
      <c r="AC2912">
        <v>3.0436666666666672</v>
      </c>
      <c r="AE2912" t="s">
        <v>7949</v>
      </c>
      <c r="AH2912">
        <v>0</v>
      </c>
      <c r="AI2912">
        <v>0</v>
      </c>
    </row>
    <row r="2913" spans="2:35" x14ac:dyDescent="0.25">
      <c r="B2913">
        <v>11</v>
      </c>
      <c r="H2913">
        <v>4.4000000000000004</v>
      </c>
      <c r="J2913" t="s">
        <v>22089</v>
      </c>
      <c r="L2913" t="s">
        <v>22156</v>
      </c>
      <c r="M2913" t="s">
        <v>22223</v>
      </c>
      <c r="N2913" t="s">
        <v>24681</v>
      </c>
      <c r="O2913" t="s">
        <v>28946</v>
      </c>
      <c r="P2913">
        <v>6</v>
      </c>
      <c r="Q2913">
        <v>1</v>
      </c>
      <c r="T2913">
        <v>444.54</v>
      </c>
      <c r="U2913">
        <v>98.06</v>
      </c>
      <c r="V2913">
        <v>3.35</v>
      </c>
      <c r="X2913">
        <v>3.95</v>
      </c>
      <c r="Y2913">
        <v>2</v>
      </c>
      <c r="Z2913" t="s">
        <v>4250</v>
      </c>
      <c r="AA2913">
        <v>0</v>
      </c>
      <c r="AB2913">
        <v>4</v>
      </c>
      <c r="AE2913" t="s">
        <v>7949</v>
      </c>
      <c r="AH2913">
        <v>0</v>
      </c>
      <c r="AI2913">
        <v>0</v>
      </c>
    </row>
    <row r="2914" spans="2:35" x14ac:dyDescent="0.25">
      <c r="B2914">
        <v>8</v>
      </c>
      <c r="H2914">
        <v>4.4000000000000004</v>
      </c>
      <c r="J2914" t="s">
        <v>22089</v>
      </c>
      <c r="L2914" t="s">
        <v>22156</v>
      </c>
      <c r="M2914" t="s">
        <v>22223</v>
      </c>
      <c r="N2914" t="s">
        <v>24682</v>
      </c>
      <c r="O2914" t="s">
        <v>28947</v>
      </c>
      <c r="P2914">
        <v>6</v>
      </c>
      <c r="Q2914">
        <v>1</v>
      </c>
      <c r="R2914">
        <v>1.6</v>
      </c>
      <c r="S2914">
        <v>1.61</v>
      </c>
      <c r="T2914">
        <v>450.58</v>
      </c>
      <c r="U2914">
        <v>100.94</v>
      </c>
      <c r="V2914">
        <v>3.1</v>
      </c>
      <c r="X2914">
        <v>5.59</v>
      </c>
      <c r="Y2914">
        <v>1</v>
      </c>
      <c r="Z2914" t="s">
        <v>4250</v>
      </c>
      <c r="AA2914">
        <v>0</v>
      </c>
      <c r="AB2914">
        <v>4</v>
      </c>
      <c r="AC2914">
        <v>4.8216666666666672</v>
      </c>
      <c r="AE2914" t="s">
        <v>7949</v>
      </c>
      <c r="AH2914">
        <v>0</v>
      </c>
      <c r="AI2914">
        <v>0</v>
      </c>
    </row>
    <row r="2915" spans="2:35" x14ac:dyDescent="0.25">
      <c r="B2915">
        <v>10</v>
      </c>
      <c r="H2915">
        <v>4.4000000000000004</v>
      </c>
      <c r="J2915" t="s">
        <v>22089</v>
      </c>
      <c r="L2915" t="s">
        <v>22156</v>
      </c>
      <c r="M2915" t="s">
        <v>22223</v>
      </c>
      <c r="N2915" t="s">
        <v>24683</v>
      </c>
      <c r="O2915" t="s">
        <v>28948</v>
      </c>
      <c r="P2915">
        <v>5</v>
      </c>
      <c r="Q2915">
        <v>1</v>
      </c>
      <c r="R2915">
        <v>2.19</v>
      </c>
      <c r="S2915">
        <v>2.2000000000000002</v>
      </c>
      <c r="T2915">
        <v>426.54</v>
      </c>
      <c r="U2915">
        <v>91.71</v>
      </c>
      <c r="V2915">
        <v>3.43</v>
      </c>
      <c r="X2915">
        <v>5.17</v>
      </c>
      <c r="Y2915">
        <v>1</v>
      </c>
      <c r="Z2915" t="s">
        <v>4250</v>
      </c>
      <c r="AA2915">
        <v>0</v>
      </c>
      <c r="AB2915">
        <v>4</v>
      </c>
      <c r="AC2915">
        <v>5.2060476190476193</v>
      </c>
      <c r="AE2915" t="s">
        <v>7949</v>
      </c>
      <c r="AH2915">
        <v>0</v>
      </c>
      <c r="AI2915">
        <v>0</v>
      </c>
    </row>
    <row r="2916" spans="2:35" x14ac:dyDescent="0.25">
      <c r="B2916">
        <v>5</v>
      </c>
      <c r="H2916">
        <v>4.4000000000000004</v>
      </c>
      <c r="J2916" t="s">
        <v>22089</v>
      </c>
      <c r="L2916" t="s">
        <v>22156</v>
      </c>
      <c r="M2916" t="s">
        <v>22223</v>
      </c>
      <c r="N2916" t="s">
        <v>24684</v>
      </c>
      <c r="O2916" t="s">
        <v>28949</v>
      </c>
      <c r="P2916">
        <v>6</v>
      </c>
      <c r="Q2916">
        <v>1</v>
      </c>
      <c r="R2916">
        <v>1.42</v>
      </c>
      <c r="S2916">
        <v>1.42</v>
      </c>
      <c r="T2916">
        <v>468.57</v>
      </c>
      <c r="U2916">
        <v>100.94</v>
      </c>
      <c r="V2916">
        <v>3.2</v>
      </c>
      <c r="X2916">
        <v>4.82</v>
      </c>
      <c r="Y2916">
        <v>1</v>
      </c>
      <c r="Z2916" t="s">
        <v>4250</v>
      </c>
      <c r="AA2916">
        <v>0</v>
      </c>
      <c r="AB2916">
        <v>4</v>
      </c>
      <c r="AC2916">
        <v>4.6931666666666656</v>
      </c>
      <c r="AE2916" t="s">
        <v>7949</v>
      </c>
      <c r="AH2916">
        <v>0</v>
      </c>
      <c r="AI2916">
        <v>0</v>
      </c>
    </row>
    <row r="2917" spans="2:35" x14ac:dyDescent="0.25">
      <c r="B2917">
        <v>8</v>
      </c>
      <c r="H2917">
        <v>4.4000000000000004</v>
      </c>
      <c r="J2917" t="s">
        <v>22089</v>
      </c>
      <c r="L2917" t="s">
        <v>22156</v>
      </c>
      <c r="M2917" t="s">
        <v>22223</v>
      </c>
      <c r="N2917" t="s">
        <v>24685</v>
      </c>
      <c r="O2917" t="s">
        <v>28950</v>
      </c>
      <c r="P2917">
        <v>6</v>
      </c>
      <c r="Q2917">
        <v>1</v>
      </c>
      <c r="R2917">
        <v>1.22</v>
      </c>
      <c r="S2917">
        <v>1.22</v>
      </c>
      <c r="T2917">
        <v>436.56</v>
      </c>
      <c r="U2917">
        <v>100.94</v>
      </c>
      <c r="V2917">
        <v>2.86</v>
      </c>
      <c r="X2917">
        <v>5.0199999999999996</v>
      </c>
      <c r="Y2917">
        <v>1</v>
      </c>
      <c r="Z2917" t="s">
        <v>4250</v>
      </c>
      <c r="AA2917">
        <v>0</v>
      </c>
      <c r="AB2917">
        <v>4</v>
      </c>
      <c r="AC2917">
        <v>4.9218095238095243</v>
      </c>
      <c r="AE2917" t="s">
        <v>7949</v>
      </c>
      <c r="AH2917">
        <v>0</v>
      </c>
      <c r="AI2917">
        <v>0</v>
      </c>
    </row>
    <row r="2918" spans="2:35" x14ac:dyDescent="0.25">
      <c r="B2918">
        <v>11</v>
      </c>
      <c r="H2918">
        <v>4.4000000000000004</v>
      </c>
      <c r="J2918" t="s">
        <v>22089</v>
      </c>
      <c r="L2918" t="s">
        <v>22156</v>
      </c>
      <c r="M2918" t="s">
        <v>22223</v>
      </c>
      <c r="N2918" t="s">
        <v>24686</v>
      </c>
      <c r="O2918" t="s">
        <v>28951</v>
      </c>
      <c r="P2918">
        <v>7</v>
      </c>
      <c r="Q2918">
        <v>1</v>
      </c>
      <c r="R2918">
        <v>0.08</v>
      </c>
      <c r="S2918">
        <v>0.08</v>
      </c>
      <c r="T2918">
        <v>430.51</v>
      </c>
      <c r="U2918">
        <v>117.49</v>
      </c>
      <c r="V2918">
        <v>2.2799999999999998</v>
      </c>
      <c r="X2918">
        <v>3.88</v>
      </c>
      <c r="Y2918">
        <v>2</v>
      </c>
      <c r="Z2918" t="s">
        <v>4250</v>
      </c>
      <c r="AA2918">
        <v>0</v>
      </c>
      <c r="AB2918">
        <v>3</v>
      </c>
      <c r="AC2918">
        <v>4.4133571428571434</v>
      </c>
      <c r="AE2918" t="s">
        <v>7949</v>
      </c>
      <c r="AH2918">
        <v>0</v>
      </c>
      <c r="AI2918">
        <v>0</v>
      </c>
    </row>
    <row r="2919" spans="2:35" x14ac:dyDescent="0.25">
      <c r="B2919">
        <v>2</v>
      </c>
      <c r="H2919">
        <v>4.4000000000000004</v>
      </c>
      <c r="J2919" t="s">
        <v>22089</v>
      </c>
      <c r="L2919" t="s">
        <v>22156</v>
      </c>
      <c r="M2919" t="s">
        <v>22223</v>
      </c>
      <c r="N2919" t="s">
        <v>24687</v>
      </c>
      <c r="O2919" t="s">
        <v>28952</v>
      </c>
      <c r="P2919">
        <v>6</v>
      </c>
      <c r="Q2919">
        <v>1</v>
      </c>
      <c r="R2919">
        <v>0.51</v>
      </c>
      <c r="S2919">
        <v>0.51</v>
      </c>
      <c r="T2919">
        <v>396.49</v>
      </c>
      <c r="U2919">
        <v>100.94</v>
      </c>
      <c r="V2919">
        <v>1.93</v>
      </c>
      <c r="X2919">
        <v>5.01</v>
      </c>
      <c r="Y2919">
        <v>1</v>
      </c>
      <c r="Z2919" t="s">
        <v>4250</v>
      </c>
      <c r="AA2919">
        <v>0</v>
      </c>
      <c r="AB2919">
        <v>4</v>
      </c>
      <c r="AC2919">
        <v>5.2080238095238096</v>
      </c>
      <c r="AE2919" t="s">
        <v>7949</v>
      </c>
      <c r="AH2919">
        <v>0</v>
      </c>
      <c r="AI2919">
        <v>0</v>
      </c>
    </row>
    <row r="2920" spans="2:35" x14ac:dyDescent="0.25">
      <c r="B2920">
        <v>5</v>
      </c>
      <c r="H2920">
        <v>4.4000000000000004</v>
      </c>
      <c r="J2920" t="s">
        <v>22089</v>
      </c>
      <c r="L2920" t="s">
        <v>22156</v>
      </c>
      <c r="M2920" t="s">
        <v>22223</v>
      </c>
      <c r="N2920" t="s">
        <v>24688</v>
      </c>
      <c r="O2920" t="s">
        <v>28953</v>
      </c>
      <c r="P2920">
        <v>6</v>
      </c>
      <c r="Q2920">
        <v>1</v>
      </c>
      <c r="R2920">
        <v>0.62</v>
      </c>
      <c r="S2920">
        <v>0.62</v>
      </c>
      <c r="T2920">
        <v>422.53</v>
      </c>
      <c r="U2920">
        <v>100.94</v>
      </c>
      <c r="V2920">
        <v>2.3199999999999998</v>
      </c>
      <c r="X2920">
        <v>5.24</v>
      </c>
      <c r="Y2920">
        <v>1</v>
      </c>
      <c r="Z2920" t="s">
        <v>4250</v>
      </c>
      <c r="AA2920">
        <v>0</v>
      </c>
      <c r="AB2920">
        <v>3</v>
      </c>
      <c r="AC2920">
        <v>5.0220238095238097</v>
      </c>
      <c r="AE2920" t="s">
        <v>7949</v>
      </c>
      <c r="AH2920">
        <v>0</v>
      </c>
      <c r="AI2920">
        <v>0</v>
      </c>
    </row>
    <row r="2921" spans="2:35" x14ac:dyDescent="0.25">
      <c r="B2921">
        <v>9</v>
      </c>
      <c r="H2921">
        <v>4.4000000000000004</v>
      </c>
      <c r="J2921" t="s">
        <v>22089</v>
      </c>
      <c r="L2921" t="s">
        <v>22156</v>
      </c>
      <c r="M2921" t="s">
        <v>22223</v>
      </c>
      <c r="N2921" t="s">
        <v>24689</v>
      </c>
      <c r="O2921" t="s">
        <v>28954</v>
      </c>
      <c r="P2921">
        <v>7</v>
      </c>
      <c r="Q2921">
        <v>1</v>
      </c>
      <c r="R2921">
        <v>0.31</v>
      </c>
      <c r="S2921">
        <v>0.31</v>
      </c>
      <c r="T2921">
        <v>430.51</v>
      </c>
      <c r="U2921">
        <v>117.49</v>
      </c>
      <c r="V2921">
        <v>2.2799999999999998</v>
      </c>
      <c r="X2921">
        <v>3.59</v>
      </c>
      <c r="Y2921">
        <v>2</v>
      </c>
      <c r="Z2921" t="s">
        <v>4250</v>
      </c>
      <c r="AA2921">
        <v>0</v>
      </c>
      <c r="AB2921">
        <v>3</v>
      </c>
      <c r="AC2921">
        <v>4.4133571428571434</v>
      </c>
      <c r="AE2921" t="s">
        <v>7949</v>
      </c>
      <c r="AH2921">
        <v>0</v>
      </c>
      <c r="AI2921">
        <v>0</v>
      </c>
    </row>
    <row r="2922" spans="2:35" x14ac:dyDescent="0.25">
      <c r="B2922">
        <v>9</v>
      </c>
      <c r="H2922">
        <v>4.4000000000000004</v>
      </c>
      <c r="J2922" t="s">
        <v>22089</v>
      </c>
      <c r="L2922" t="s">
        <v>22156</v>
      </c>
      <c r="M2922" t="s">
        <v>22223</v>
      </c>
      <c r="N2922" t="s">
        <v>24690</v>
      </c>
      <c r="O2922" t="s">
        <v>28955</v>
      </c>
      <c r="P2922">
        <v>7</v>
      </c>
      <c r="Q2922">
        <v>1</v>
      </c>
      <c r="R2922">
        <v>0.67</v>
      </c>
      <c r="S2922">
        <v>0.67</v>
      </c>
      <c r="T2922">
        <v>462.53</v>
      </c>
      <c r="U2922">
        <v>117.49</v>
      </c>
      <c r="V2922">
        <v>2.66</v>
      </c>
      <c r="X2922">
        <v>3.33</v>
      </c>
      <c r="Y2922">
        <v>2</v>
      </c>
      <c r="Z2922" t="s">
        <v>4250</v>
      </c>
      <c r="AA2922">
        <v>0</v>
      </c>
      <c r="AB2922">
        <v>3</v>
      </c>
      <c r="AC2922">
        <v>4.1846428571428573</v>
      </c>
      <c r="AE2922" t="s">
        <v>7949</v>
      </c>
      <c r="AH2922">
        <v>0</v>
      </c>
      <c r="AI2922">
        <v>0</v>
      </c>
    </row>
    <row r="2923" spans="2:35" x14ac:dyDescent="0.25">
      <c r="B2923">
        <v>4</v>
      </c>
      <c r="H2923">
        <v>4.4000000000000004</v>
      </c>
      <c r="J2923" t="s">
        <v>22089</v>
      </c>
      <c r="L2923" t="s">
        <v>22156</v>
      </c>
      <c r="M2923" t="s">
        <v>22223</v>
      </c>
      <c r="N2923" t="s">
        <v>24691</v>
      </c>
      <c r="O2923" t="s">
        <v>28956</v>
      </c>
      <c r="P2923">
        <v>6</v>
      </c>
      <c r="Q2923">
        <v>1</v>
      </c>
      <c r="R2923">
        <v>1.1499999999999999</v>
      </c>
      <c r="S2923">
        <v>1.1599999999999999</v>
      </c>
      <c r="T2923">
        <v>436.56</v>
      </c>
      <c r="U2923">
        <v>100.94</v>
      </c>
      <c r="V2923">
        <v>2.57</v>
      </c>
      <c r="X2923">
        <v>5.25</v>
      </c>
      <c r="Y2923">
        <v>1</v>
      </c>
      <c r="Z2923" t="s">
        <v>4250</v>
      </c>
      <c r="AA2923">
        <v>0</v>
      </c>
      <c r="AB2923">
        <v>3</v>
      </c>
      <c r="AC2923">
        <v>4.9218095238095243</v>
      </c>
      <c r="AE2923" t="s">
        <v>7949</v>
      </c>
      <c r="AH2923">
        <v>0</v>
      </c>
      <c r="AI2923">
        <v>0</v>
      </c>
    </row>
    <row r="2924" spans="2:35" x14ac:dyDescent="0.25">
      <c r="B2924">
        <v>3</v>
      </c>
      <c r="H2924">
        <v>4.4000000000000004</v>
      </c>
      <c r="J2924" t="s">
        <v>22089</v>
      </c>
      <c r="L2924" t="s">
        <v>22156</v>
      </c>
      <c r="M2924" t="s">
        <v>22223</v>
      </c>
      <c r="N2924" t="s">
        <v>24692</v>
      </c>
      <c r="O2924" t="s">
        <v>28957</v>
      </c>
      <c r="P2924">
        <v>6</v>
      </c>
      <c r="Q2924">
        <v>1</v>
      </c>
      <c r="R2924">
        <v>0.61</v>
      </c>
      <c r="S2924">
        <v>0.61</v>
      </c>
      <c r="T2924">
        <v>408.5</v>
      </c>
      <c r="U2924">
        <v>100.94</v>
      </c>
      <c r="V2924">
        <v>1.93</v>
      </c>
      <c r="X2924">
        <v>3.88</v>
      </c>
      <c r="Y2924">
        <v>1</v>
      </c>
      <c r="Z2924" t="s">
        <v>4250</v>
      </c>
      <c r="AA2924">
        <v>0</v>
      </c>
      <c r="AB2924">
        <v>2</v>
      </c>
      <c r="AC2924">
        <v>5.122238095238095</v>
      </c>
      <c r="AE2924" t="s">
        <v>7949</v>
      </c>
      <c r="AH2924">
        <v>0</v>
      </c>
      <c r="AI2924">
        <v>0</v>
      </c>
    </row>
    <row r="2925" spans="2:35" x14ac:dyDescent="0.25">
      <c r="B2925">
        <v>9</v>
      </c>
      <c r="H2925">
        <v>4.4000000000000004</v>
      </c>
      <c r="J2925" t="s">
        <v>22089</v>
      </c>
      <c r="L2925" t="s">
        <v>22156</v>
      </c>
      <c r="M2925" t="s">
        <v>22223</v>
      </c>
      <c r="N2925" t="s">
        <v>24693</v>
      </c>
      <c r="O2925" t="s">
        <v>28958</v>
      </c>
      <c r="P2925">
        <v>6</v>
      </c>
      <c r="Q2925">
        <v>1</v>
      </c>
      <c r="R2925">
        <v>0.77</v>
      </c>
      <c r="S2925">
        <v>0.78</v>
      </c>
      <c r="T2925">
        <v>422.53</v>
      </c>
      <c r="U2925">
        <v>100.94</v>
      </c>
      <c r="V2925">
        <v>2.1800000000000002</v>
      </c>
      <c r="X2925">
        <v>5.22</v>
      </c>
      <c r="Y2925">
        <v>1</v>
      </c>
      <c r="Z2925" t="s">
        <v>4250</v>
      </c>
      <c r="AA2925">
        <v>0</v>
      </c>
      <c r="AB2925">
        <v>3</v>
      </c>
      <c r="AC2925">
        <v>5.0220238095238097</v>
      </c>
      <c r="AE2925" t="s">
        <v>7949</v>
      </c>
      <c r="AH2925">
        <v>0</v>
      </c>
      <c r="AI2925">
        <v>0</v>
      </c>
    </row>
    <row r="2926" spans="2:35" x14ac:dyDescent="0.25">
      <c r="B2926">
        <v>5</v>
      </c>
      <c r="H2926">
        <v>4.4000000000000004</v>
      </c>
      <c r="J2926" t="s">
        <v>22089</v>
      </c>
      <c r="L2926" t="s">
        <v>22156</v>
      </c>
      <c r="M2926" t="s">
        <v>22223</v>
      </c>
      <c r="N2926" t="s">
        <v>24694</v>
      </c>
      <c r="O2926" t="s">
        <v>28959</v>
      </c>
      <c r="P2926">
        <v>6</v>
      </c>
      <c r="Q2926">
        <v>1</v>
      </c>
      <c r="R2926">
        <v>1.24</v>
      </c>
      <c r="S2926">
        <v>1.25</v>
      </c>
      <c r="T2926">
        <v>436.56</v>
      </c>
      <c r="U2926">
        <v>100.94</v>
      </c>
      <c r="V2926">
        <v>2.71</v>
      </c>
      <c r="X2926">
        <v>5.03</v>
      </c>
      <c r="Y2926">
        <v>1</v>
      </c>
      <c r="Z2926" t="s">
        <v>4250</v>
      </c>
      <c r="AA2926">
        <v>0</v>
      </c>
      <c r="AB2926">
        <v>3</v>
      </c>
      <c r="AC2926">
        <v>4.9218095238095243</v>
      </c>
      <c r="AE2926" t="s">
        <v>7949</v>
      </c>
      <c r="AH2926">
        <v>0</v>
      </c>
      <c r="AI2926">
        <v>0</v>
      </c>
    </row>
    <row r="2927" spans="2:35" x14ac:dyDescent="0.25">
      <c r="B2927">
        <v>11</v>
      </c>
      <c r="H2927">
        <v>4.4000000000000004</v>
      </c>
      <c r="J2927" t="s">
        <v>22089</v>
      </c>
      <c r="L2927" t="s">
        <v>22156</v>
      </c>
      <c r="M2927" t="s">
        <v>22223</v>
      </c>
      <c r="N2927" t="s">
        <v>24695</v>
      </c>
      <c r="O2927" t="s">
        <v>28960</v>
      </c>
      <c r="P2927">
        <v>6</v>
      </c>
      <c r="Q2927">
        <v>1</v>
      </c>
      <c r="R2927">
        <v>1.24</v>
      </c>
      <c r="S2927">
        <v>1.25</v>
      </c>
      <c r="T2927">
        <v>436.56</v>
      </c>
      <c r="U2927">
        <v>100.94</v>
      </c>
      <c r="V2927">
        <v>2.71</v>
      </c>
      <c r="X2927">
        <v>5.03</v>
      </c>
      <c r="Y2927">
        <v>1</v>
      </c>
      <c r="Z2927" t="s">
        <v>4250</v>
      </c>
      <c r="AA2927">
        <v>0</v>
      </c>
      <c r="AB2927">
        <v>3</v>
      </c>
      <c r="AC2927">
        <v>4.9218095238095243</v>
      </c>
      <c r="AE2927" t="s">
        <v>7949</v>
      </c>
      <c r="AH2927">
        <v>0</v>
      </c>
      <c r="AI2927">
        <v>0</v>
      </c>
    </row>
    <row r="2928" spans="2:35" x14ac:dyDescent="0.25">
      <c r="B2928">
        <v>11</v>
      </c>
      <c r="H2928">
        <v>4.4000000000000004</v>
      </c>
      <c r="J2928" t="s">
        <v>22089</v>
      </c>
      <c r="L2928" t="s">
        <v>22156</v>
      </c>
      <c r="M2928" t="s">
        <v>22223</v>
      </c>
      <c r="N2928" t="s">
        <v>24696</v>
      </c>
      <c r="O2928" t="s">
        <v>28961</v>
      </c>
      <c r="P2928">
        <v>6</v>
      </c>
      <c r="Q2928">
        <v>1</v>
      </c>
      <c r="R2928">
        <v>1.63</v>
      </c>
      <c r="S2928">
        <v>1.63</v>
      </c>
      <c r="T2928">
        <v>450.58</v>
      </c>
      <c r="U2928">
        <v>100.94</v>
      </c>
      <c r="V2928">
        <v>2.96</v>
      </c>
      <c r="X2928">
        <v>5.6</v>
      </c>
      <c r="Y2928">
        <v>1</v>
      </c>
      <c r="Z2928" t="s">
        <v>4250</v>
      </c>
      <c r="AA2928">
        <v>0</v>
      </c>
      <c r="AB2928">
        <v>3</v>
      </c>
      <c r="AC2928">
        <v>4.8216666666666672</v>
      </c>
      <c r="AE2928" t="s">
        <v>7949</v>
      </c>
      <c r="AH2928">
        <v>0</v>
      </c>
      <c r="AI2928">
        <v>0</v>
      </c>
    </row>
    <row r="2929" spans="1:35" x14ac:dyDescent="0.25">
      <c r="B2929">
        <v>14</v>
      </c>
      <c r="H2929">
        <v>4.4000000000000004</v>
      </c>
      <c r="J2929" t="s">
        <v>22089</v>
      </c>
      <c r="L2929" t="s">
        <v>22156</v>
      </c>
      <c r="M2929" t="s">
        <v>22223</v>
      </c>
      <c r="N2929" t="s">
        <v>24697</v>
      </c>
      <c r="O2929" t="s">
        <v>28962</v>
      </c>
      <c r="P2929">
        <v>5</v>
      </c>
      <c r="Q2929">
        <v>1</v>
      </c>
      <c r="R2929">
        <v>2.2200000000000002</v>
      </c>
      <c r="S2929">
        <v>2.2200000000000002</v>
      </c>
      <c r="T2929">
        <v>426.54</v>
      </c>
      <c r="U2929">
        <v>91.71</v>
      </c>
      <c r="V2929">
        <v>3.28</v>
      </c>
      <c r="X2929">
        <v>5.18</v>
      </c>
      <c r="Y2929">
        <v>1</v>
      </c>
      <c r="Z2929" t="s">
        <v>4250</v>
      </c>
      <c r="AA2929">
        <v>0</v>
      </c>
      <c r="AB2929">
        <v>3</v>
      </c>
      <c r="AC2929">
        <v>5.1910476190476187</v>
      </c>
      <c r="AE2929" t="s">
        <v>7949</v>
      </c>
      <c r="AH2929">
        <v>0</v>
      </c>
      <c r="AI2929">
        <v>0</v>
      </c>
    </row>
    <row r="2930" spans="1:35" x14ac:dyDescent="0.25">
      <c r="B2930">
        <v>9</v>
      </c>
      <c r="H2930">
        <v>4.4000000000000004</v>
      </c>
      <c r="J2930" t="s">
        <v>22089</v>
      </c>
      <c r="L2930" t="s">
        <v>22156</v>
      </c>
      <c r="M2930" t="s">
        <v>22223</v>
      </c>
      <c r="N2930" t="s">
        <v>24698</v>
      </c>
      <c r="O2930" t="s">
        <v>28963</v>
      </c>
      <c r="P2930">
        <v>6</v>
      </c>
      <c r="Q2930">
        <v>1</v>
      </c>
      <c r="R2930">
        <v>0.85</v>
      </c>
      <c r="S2930">
        <v>0.85</v>
      </c>
      <c r="T2930">
        <v>422.53</v>
      </c>
      <c r="U2930">
        <v>100.94</v>
      </c>
      <c r="V2930">
        <v>2.3199999999999998</v>
      </c>
      <c r="X2930">
        <v>5.03</v>
      </c>
      <c r="Y2930">
        <v>1</v>
      </c>
      <c r="Z2930" t="s">
        <v>4250</v>
      </c>
      <c r="AA2930">
        <v>0</v>
      </c>
      <c r="AB2930">
        <v>3</v>
      </c>
      <c r="AC2930">
        <v>5.0220238095238097</v>
      </c>
      <c r="AE2930" t="s">
        <v>7949</v>
      </c>
      <c r="AH2930">
        <v>0</v>
      </c>
      <c r="AI2930">
        <v>0</v>
      </c>
    </row>
    <row r="2931" spans="1:35" x14ac:dyDescent="0.25">
      <c r="B2931">
        <v>6</v>
      </c>
      <c r="H2931">
        <v>4.4000000000000004</v>
      </c>
      <c r="J2931" t="s">
        <v>22089</v>
      </c>
      <c r="L2931" t="s">
        <v>22156</v>
      </c>
      <c r="M2931" t="s">
        <v>22223</v>
      </c>
      <c r="N2931" t="s">
        <v>24699</v>
      </c>
      <c r="O2931" t="s">
        <v>28964</v>
      </c>
      <c r="P2931">
        <v>6</v>
      </c>
      <c r="Q2931">
        <v>1</v>
      </c>
      <c r="R2931">
        <v>1.08</v>
      </c>
      <c r="S2931">
        <v>1.0900000000000001</v>
      </c>
      <c r="T2931">
        <v>436.56</v>
      </c>
      <c r="U2931">
        <v>100.94</v>
      </c>
      <c r="V2931">
        <v>2.57</v>
      </c>
      <c r="X2931">
        <v>5.75</v>
      </c>
      <c r="Y2931">
        <v>1</v>
      </c>
      <c r="Z2931" t="s">
        <v>4250</v>
      </c>
      <c r="AA2931">
        <v>0</v>
      </c>
      <c r="AB2931">
        <v>4</v>
      </c>
      <c r="AC2931">
        <v>4.9218095238095243</v>
      </c>
      <c r="AE2931" t="s">
        <v>7949</v>
      </c>
      <c r="AH2931">
        <v>0</v>
      </c>
      <c r="AI2931">
        <v>0</v>
      </c>
    </row>
    <row r="2932" spans="1:35" x14ac:dyDescent="0.25">
      <c r="B2932">
        <v>5</v>
      </c>
      <c r="H2932">
        <v>4.4000000000000004</v>
      </c>
      <c r="J2932" t="s">
        <v>22089</v>
      </c>
      <c r="L2932" t="s">
        <v>22156</v>
      </c>
      <c r="M2932" t="s">
        <v>22223</v>
      </c>
      <c r="N2932" t="s">
        <v>24700</v>
      </c>
      <c r="O2932" t="s">
        <v>28965</v>
      </c>
      <c r="P2932">
        <v>7</v>
      </c>
      <c r="Q2932">
        <v>1</v>
      </c>
      <c r="R2932">
        <v>0.75</v>
      </c>
      <c r="S2932">
        <v>0.75</v>
      </c>
      <c r="T2932">
        <v>452.56</v>
      </c>
      <c r="U2932">
        <v>110.17</v>
      </c>
      <c r="V2932">
        <v>1.95</v>
      </c>
      <c r="X2932">
        <v>4.75</v>
      </c>
      <c r="Y2932">
        <v>1</v>
      </c>
      <c r="Z2932" t="s">
        <v>4250</v>
      </c>
      <c r="AA2932">
        <v>0</v>
      </c>
      <c r="AB2932">
        <v>3</v>
      </c>
      <c r="AC2932">
        <v>4.4998571428571434</v>
      </c>
      <c r="AE2932" t="s">
        <v>7949</v>
      </c>
      <c r="AH2932">
        <v>0</v>
      </c>
      <c r="AI2932">
        <v>0</v>
      </c>
    </row>
    <row r="2933" spans="1:35" x14ac:dyDescent="0.25">
      <c r="B2933">
        <v>8</v>
      </c>
      <c r="H2933">
        <v>4.4000000000000004</v>
      </c>
      <c r="J2933" t="s">
        <v>22089</v>
      </c>
      <c r="L2933" t="s">
        <v>22156</v>
      </c>
      <c r="M2933" t="s">
        <v>22223</v>
      </c>
      <c r="N2933" t="s">
        <v>24701</v>
      </c>
      <c r="O2933" t="s">
        <v>28966</v>
      </c>
      <c r="P2933">
        <v>7</v>
      </c>
      <c r="Q2933">
        <v>1</v>
      </c>
      <c r="R2933">
        <v>0.75</v>
      </c>
      <c r="S2933">
        <v>0.75</v>
      </c>
      <c r="T2933">
        <v>452.56</v>
      </c>
      <c r="U2933">
        <v>110.17</v>
      </c>
      <c r="V2933">
        <v>1.95</v>
      </c>
      <c r="X2933">
        <v>4.75</v>
      </c>
      <c r="Y2933">
        <v>1</v>
      </c>
      <c r="Z2933" t="s">
        <v>4250</v>
      </c>
      <c r="AA2933">
        <v>0</v>
      </c>
      <c r="AB2933">
        <v>3</v>
      </c>
      <c r="AC2933">
        <v>4.4998571428571434</v>
      </c>
      <c r="AE2933" t="s">
        <v>7949</v>
      </c>
      <c r="AH2933">
        <v>0</v>
      </c>
      <c r="AI2933">
        <v>0</v>
      </c>
    </row>
    <row r="2934" spans="1:35" x14ac:dyDescent="0.25">
      <c r="B2934">
        <v>12</v>
      </c>
      <c r="H2934">
        <v>4.4000000000000004</v>
      </c>
      <c r="J2934" t="s">
        <v>22089</v>
      </c>
      <c r="L2934" t="s">
        <v>22156</v>
      </c>
      <c r="M2934" t="s">
        <v>22223</v>
      </c>
      <c r="N2934" t="s">
        <v>24702</v>
      </c>
      <c r="O2934" t="s">
        <v>28967</v>
      </c>
      <c r="P2934">
        <v>6</v>
      </c>
      <c r="Q2934">
        <v>1</v>
      </c>
      <c r="R2934">
        <v>1.45</v>
      </c>
      <c r="S2934">
        <v>1.45</v>
      </c>
      <c r="T2934">
        <v>468.57</v>
      </c>
      <c r="U2934">
        <v>100.94</v>
      </c>
      <c r="V2934">
        <v>3.05</v>
      </c>
      <c r="X2934">
        <v>4.82</v>
      </c>
      <c r="Y2934">
        <v>1</v>
      </c>
      <c r="Z2934" t="s">
        <v>4250</v>
      </c>
      <c r="AA2934">
        <v>0</v>
      </c>
      <c r="AB2934">
        <v>3</v>
      </c>
      <c r="AC2934">
        <v>4.6931666666666656</v>
      </c>
      <c r="AE2934" t="s">
        <v>7949</v>
      </c>
      <c r="AH2934">
        <v>0</v>
      </c>
      <c r="AI2934">
        <v>0</v>
      </c>
    </row>
    <row r="2935" spans="1:35" x14ac:dyDescent="0.25">
      <c r="B2935">
        <v>5</v>
      </c>
      <c r="H2935">
        <v>4.4000000000000004</v>
      </c>
      <c r="J2935" t="s">
        <v>22089</v>
      </c>
      <c r="L2935" t="s">
        <v>22156</v>
      </c>
      <c r="M2935" t="s">
        <v>22223</v>
      </c>
      <c r="N2935" t="s">
        <v>24703</v>
      </c>
      <c r="O2935" t="s">
        <v>28968</v>
      </c>
      <c r="P2935">
        <v>7</v>
      </c>
      <c r="Q2935">
        <v>1</v>
      </c>
      <c r="R2935">
        <v>0.84</v>
      </c>
      <c r="S2935">
        <v>0.84</v>
      </c>
      <c r="T2935">
        <v>444.54</v>
      </c>
      <c r="U2935">
        <v>117.49</v>
      </c>
      <c r="V2935">
        <v>2.52</v>
      </c>
      <c r="X2935">
        <v>3.6</v>
      </c>
      <c r="Y2935">
        <v>2</v>
      </c>
      <c r="Z2935" t="s">
        <v>4250</v>
      </c>
      <c r="AA2935">
        <v>0</v>
      </c>
      <c r="AB2935">
        <v>3</v>
      </c>
      <c r="AC2935">
        <v>4.3131428571428572</v>
      </c>
      <c r="AE2935" t="s">
        <v>7949</v>
      </c>
      <c r="AH2935">
        <v>0</v>
      </c>
      <c r="AI2935">
        <v>0</v>
      </c>
    </row>
    <row r="2936" spans="1:35" x14ac:dyDescent="0.25">
      <c r="B2936">
        <v>9</v>
      </c>
      <c r="H2936">
        <v>4.4000000000000004</v>
      </c>
      <c r="J2936" t="s">
        <v>22089</v>
      </c>
      <c r="L2936" t="s">
        <v>22156</v>
      </c>
      <c r="M2936" t="s">
        <v>22223</v>
      </c>
      <c r="N2936" t="s">
        <v>24704</v>
      </c>
      <c r="O2936" t="s">
        <v>28969</v>
      </c>
      <c r="P2936">
        <v>5</v>
      </c>
      <c r="Q2936">
        <v>1</v>
      </c>
      <c r="R2936">
        <v>2.73</v>
      </c>
      <c r="S2936">
        <v>2.73</v>
      </c>
      <c r="T2936">
        <v>440.56</v>
      </c>
      <c r="U2936">
        <v>91.71</v>
      </c>
      <c r="V2936">
        <v>3.67</v>
      </c>
      <c r="X2936">
        <v>5.18</v>
      </c>
      <c r="Y2936">
        <v>1</v>
      </c>
      <c r="Z2936" t="s">
        <v>4250</v>
      </c>
      <c r="AA2936">
        <v>0</v>
      </c>
      <c r="AB2936">
        <v>4</v>
      </c>
      <c r="AC2936">
        <v>4.8359047619047617</v>
      </c>
      <c r="AE2936" t="s">
        <v>7949</v>
      </c>
      <c r="AH2936">
        <v>0</v>
      </c>
      <c r="AI2936">
        <v>0</v>
      </c>
    </row>
    <row r="2937" spans="1:35" x14ac:dyDescent="0.25">
      <c r="B2937">
        <v>6</v>
      </c>
      <c r="H2937">
        <v>4.4000000000000004</v>
      </c>
      <c r="J2937" t="s">
        <v>22089</v>
      </c>
      <c r="L2937" t="s">
        <v>22156</v>
      </c>
      <c r="M2937" t="s">
        <v>22223</v>
      </c>
      <c r="N2937" t="s">
        <v>24705</v>
      </c>
      <c r="O2937" t="s">
        <v>28970</v>
      </c>
      <c r="P2937">
        <v>7</v>
      </c>
      <c r="Q2937">
        <v>1</v>
      </c>
      <c r="R2937">
        <v>0.21</v>
      </c>
      <c r="S2937">
        <v>0.21</v>
      </c>
      <c r="T2937">
        <v>438.53</v>
      </c>
      <c r="U2937">
        <v>110.17</v>
      </c>
      <c r="V2937">
        <v>1.7</v>
      </c>
      <c r="X2937">
        <v>4.75</v>
      </c>
      <c r="Y2937">
        <v>1</v>
      </c>
      <c r="Z2937" t="s">
        <v>4250</v>
      </c>
      <c r="AA2937">
        <v>0</v>
      </c>
      <c r="AB2937">
        <v>3</v>
      </c>
      <c r="AC2937">
        <v>4.6000714285714288</v>
      </c>
      <c r="AE2937" t="s">
        <v>7949</v>
      </c>
      <c r="AH2937">
        <v>0</v>
      </c>
      <c r="AI2937">
        <v>0</v>
      </c>
    </row>
    <row r="2938" spans="1:35" x14ac:dyDescent="0.25">
      <c r="B2938">
        <v>47.3</v>
      </c>
      <c r="H2938">
        <v>5</v>
      </c>
      <c r="I2938" t="s">
        <v>22084</v>
      </c>
      <c r="J2938" t="s">
        <v>22089</v>
      </c>
      <c r="L2938" t="s">
        <v>22157</v>
      </c>
      <c r="M2938" t="s">
        <v>22199</v>
      </c>
      <c r="N2938" t="s">
        <v>24706</v>
      </c>
      <c r="O2938" t="s">
        <v>28971</v>
      </c>
      <c r="P2938">
        <v>6</v>
      </c>
      <c r="Q2938">
        <v>2</v>
      </c>
      <c r="R2938">
        <v>2.13</v>
      </c>
      <c r="S2938">
        <v>2.15</v>
      </c>
      <c r="T2938">
        <v>365.37</v>
      </c>
      <c r="U2938">
        <v>113.39</v>
      </c>
      <c r="V2938">
        <v>2.81</v>
      </c>
      <c r="W2938">
        <v>9.9600000000000009</v>
      </c>
      <c r="X2938">
        <v>5.91</v>
      </c>
      <c r="Y2938">
        <v>2</v>
      </c>
      <c r="Z2938" t="s">
        <v>4250</v>
      </c>
      <c r="AA2938">
        <v>0</v>
      </c>
      <c r="AB2938">
        <v>3</v>
      </c>
      <c r="AC2938">
        <v>4.6169761904761906</v>
      </c>
      <c r="AE2938" t="s">
        <v>7949</v>
      </c>
      <c r="AH2938">
        <v>0</v>
      </c>
      <c r="AI2938">
        <v>0</v>
      </c>
    </row>
    <row r="2939" spans="1:35" x14ac:dyDescent="0.25">
      <c r="B2939">
        <v>27</v>
      </c>
      <c r="H2939">
        <v>5</v>
      </c>
      <c r="I2939" t="s">
        <v>22084</v>
      </c>
      <c r="J2939" t="s">
        <v>22089</v>
      </c>
      <c r="L2939" t="s">
        <v>22157</v>
      </c>
      <c r="M2939" t="s">
        <v>22199</v>
      </c>
      <c r="N2939" t="s">
        <v>24707</v>
      </c>
      <c r="O2939" t="s">
        <v>28972</v>
      </c>
      <c r="P2939">
        <v>5</v>
      </c>
      <c r="Q2939">
        <v>2</v>
      </c>
      <c r="R2939">
        <v>3.36</v>
      </c>
      <c r="S2939">
        <v>3.38</v>
      </c>
      <c r="T2939">
        <v>374.8</v>
      </c>
      <c r="U2939">
        <v>89.6</v>
      </c>
      <c r="V2939">
        <v>3.59</v>
      </c>
      <c r="W2939">
        <v>10.07</v>
      </c>
      <c r="X2939">
        <v>5.91</v>
      </c>
      <c r="Y2939">
        <v>2</v>
      </c>
      <c r="Z2939" t="s">
        <v>4250</v>
      </c>
      <c r="AA2939">
        <v>0</v>
      </c>
      <c r="AB2939">
        <v>3</v>
      </c>
      <c r="AC2939">
        <v>4.524285714285714</v>
      </c>
      <c r="AE2939" t="s">
        <v>7949</v>
      </c>
      <c r="AH2939">
        <v>0</v>
      </c>
      <c r="AI2939">
        <v>0</v>
      </c>
    </row>
    <row r="2940" spans="1:35" x14ac:dyDescent="0.25">
      <c r="A2940" t="s">
        <v>22047</v>
      </c>
      <c r="B2940">
        <v>54</v>
      </c>
      <c r="H2940">
        <v>5</v>
      </c>
      <c r="I2940" t="s">
        <v>22084</v>
      </c>
      <c r="J2940" t="s">
        <v>22089</v>
      </c>
      <c r="L2940" t="s">
        <v>22157</v>
      </c>
      <c r="M2940" t="s">
        <v>22199</v>
      </c>
      <c r="N2940" t="s">
        <v>24708</v>
      </c>
      <c r="O2940" t="s">
        <v>28973</v>
      </c>
      <c r="P2940">
        <v>6</v>
      </c>
      <c r="Q2940">
        <v>2</v>
      </c>
      <c r="R2940">
        <v>1.21</v>
      </c>
      <c r="S2940">
        <v>1.24</v>
      </c>
      <c r="T2940">
        <v>353.36</v>
      </c>
      <c r="U2940">
        <v>113.39</v>
      </c>
      <c r="V2940">
        <v>2.29</v>
      </c>
      <c r="W2940">
        <v>9.9499999999999993</v>
      </c>
      <c r="X2940">
        <v>6.12</v>
      </c>
      <c r="Y2940">
        <v>2</v>
      </c>
      <c r="Z2940" t="s">
        <v>4250</v>
      </c>
      <c r="AA2940">
        <v>0</v>
      </c>
      <c r="AB2940">
        <v>3</v>
      </c>
      <c r="AC2940">
        <v>4.7203333333333326</v>
      </c>
      <c r="AE2940" t="s">
        <v>7949</v>
      </c>
      <c r="AH2940">
        <v>0</v>
      </c>
      <c r="AI2940">
        <v>0</v>
      </c>
    </row>
    <row r="2941" spans="1:35" x14ac:dyDescent="0.25">
      <c r="A2941" t="s">
        <v>22048</v>
      </c>
      <c r="B2941">
        <v>46</v>
      </c>
      <c r="H2941">
        <v>5</v>
      </c>
      <c r="I2941" t="s">
        <v>22084</v>
      </c>
      <c r="J2941" t="s">
        <v>22089</v>
      </c>
      <c r="L2941" t="s">
        <v>22157</v>
      </c>
      <c r="M2941" t="s">
        <v>22199</v>
      </c>
      <c r="N2941" t="s">
        <v>24709</v>
      </c>
      <c r="O2941" t="s">
        <v>28974</v>
      </c>
      <c r="P2941">
        <v>6</v>
      </c>
      <c r="Q2941">
        <v>2</v>
      </c>
      <c r="R2941">
        <v>0.83</v>
      </c>
      <c r="S2941">
        <v>0.83</v>
      </c>
      <c r="T2941">
        <v>389.34</v>
      </c>
      <c r="U2941">
        <v>113.39</v>
      </c>
      <c r="V2941">
        <v>2.54</v>
      </c>
      <c r="W2941">
        <v>9.9499999999999993</v>
      </c>
      <c r="X2941">
        <v>4.05</v>
      </c>
      <c r="Y2941">
        <v>2</v>
      </c>
      <c r="Z2941" t="s">
        <v>4250</v>
      </c>
      <c r="AA2941">
        <v>0</v>
      </c>
      <c r="AB2941">
        <v>4</v>
      </c>
      <c r="AC2941">
        <v>4.510761904761905</v>
      </c>
      <c r="AE2941" t="s">
        <v>7949</v>
      </c>
      <c r="AH2941">
        <v>0</v>
      </c>
      <c r="AI2941">
        <v>0</v>
      </c>
    </row>
    <row r="2942" spans="1:35" x14ac:dyDescent="0.25">
      <c r="B2942">
        <v>97</v>
      </c>
      <c r="H2942">
        <v>5</v>
      </c>
      <c r="I2942" t="s">
        <v>22084</v>
      </c>
      <c r="J2942" t="s">
        <v>22089</v>
      </c>
      <c r="L2942" t="s">
        <v>22157</v>
      </c>
      <c r="M2942" t="s">
        <v>22199</v>
      </c>
      <c r="N2942" t="s">
        <v>24710</v>
      </c>
      <c r="O2942" t="s">
        <v>28975</v>
      </c>
      <c r="P2942">
        <v>6</v>
      </c>
      <c r="Q2942">
        <v>2</v>
      </c>
      <c r="R2942">
        <v>2.1</v>
      </c>
      <c r="S2942">
        <v>2.1</v>
      </c>
      <c r="T2942">
        <v>365.37</v>
      </c>
      <c r="U2942">
        <v>113.39</v>
      </c>
      <c r="V2942">
        <v>2.81</v>
      </c>
      <c r="W2942">
        <v>9.8699999999999992</v>
      </c>
      <c r="X2942">
        <v>5.04</v>
      </c>
      <c r="Y2942">
        <v>2</v>
      </c>
      <c r="Z2942" t="s">
        <v>4250</v>
      </c>
      <c r="AA2942">
        <v>0</v>
      </c>
      <c r="AB2942">
        <v>3</v>
      </c>
      <c r="AC2942">
        <v>4.6319761904761902</v>
      </c>
      <c r="AE2942" t="s">
        <v>7949</v>
      </c>
      <c r="AH2942">
        <v>0</v>
      </c>
      <c r="AI2942">
        <v>0</v>
      </c>
    </row>
    <row r="2943" spans="1:35" x14ac:dyDescent="0.25">
      <c r="B2943">
        <v>13</v>
      </c>
      <c r="H2943">
        <v>2.5</v>
      </c>
      <c r="J2943" t="s">
        <v>22089</v>
      </c>
      <c r="L2943" t="s">
        <v>22158</v>
      </c>
      <c r="M2943" t="s">
        <v>22224</v>
      </c>
      <c r="N2943" t="s">
        <v>24711</v>
      </c>
      <c r="O2943" t="s">
        <v>28976</v>
      </c>
      <c r="P2943">
        <v>5</v>
      </c>
      <c r="Q2943">
        <v>2</v>
      </c>
      <c r="R2943">
        <v>3.78</v>
      </c>
      <c r="S2943">
        <v>3.87</v>
      </c>
      <c r="T2943">
        <v>355.48</v>
      </c>
      <c r="U2943">
        <v>80.2</v>
      </c>
      <c r="V2943">
        <v>3.18</v>
      </c>
      <c r="X2943">
        <v>6.95</v>
      </c>
      <c r="Y2943">
        <v>1</v>
      </c>
      <c r="Z2943" t="s">
        <v>4250</v>
      </c>
      <c r="AA2943">
        <v>0</v>
      </c>
      <c r="AB2943">
        <v>3</v>
      </c>
      <c r="AC2943">
        <v>4.1749999999999998</v>
      </c>
      <c r="AE2943" t="s">
        <v>7949</v>
      </c>
      <c r="AH2943">
        <v>0</v>
      </c>
      <c r="AI2943">
        <v>0</v>
      </c>
    </row>
    <row r="2944" spans="1:35" x14ac:dyDescent="0.25">
      <c r="B2944">
        <v>6.7</v>
      </c>
      <c r="H2944">
        <v>2.5</v>
      </c>
      <c r="J2944" t="s">
        <v>22089</v>
      </c>
      <c r="L2944" t="s">
        <v>22158</v>
      </c>
      <c r="M2944" t="s">
        <v>22224</v>
      </c>
      <c r="N2944" t="s">
        <v>24712</v>
      </c>
      <c r="O2944" t="s">
        <v>28977</v>
      </c>
      <c r="P2944">
        <v>4</v>
      </c>
      <c r="Q2944">
        <v>2</v>
      </c>
      <c r="R2944">
        <v>3.88</v>
      </c>
      <c r="S2944">
        <v>4.08</v>
      </c>
      <c r="T2944">
        <v>362.27</v>
      </c>
      <c r="U2944">
        <v>70.97</v>
      </c>
      <c r="V2944">
        <v>2.91</v>
      </c>
      <c r="X2944">
        <v>6.99</v>
      </c>
      <c r="Y2944">
        <v>1</v>
      </c>
      <c r="Z2944" t="s">
        <v>4250</v>
      </c>
      <c r="AA2944">
        <v>0</v>
      </c>
      <c r="AB2944">
        <v>0</v>
      </c>
      <c r="AC2944">
        <v>4.0037857142857138</v>
      </c>
      <c r="AE2944" t="s">
        <v>7949</v>
      </c>
      <c r="AH2944">
        <v>0</v>
      </c>
      <c r="AI2944">
        <v>0</v>
      </c>
    </row>
    <row r="2945" spans="2:35" x14ac:dyDescent="0.25">
      <c r="B2945">
        <v>270</v>
      </c>
      <c r="H2945">
        <v>2.5</v>
      </c>
      <c r="J2945" t="s">
        <v>22089</v>
      </c>
      <c r="L2945" t="s">
        <v>22158</v>
      </c>
      <c r="M2945" t="s">
        <v>22224</v>
      </c>
      <c r="N2945" t="s">
        <v>24713</v>
      </c>
      <c r="O2945" t="s">
        <v>28978</v>
      </c>
      <c r="P2945">
        <v>4</v>
      </c>
      <c r="Q2945">
        <v>2</v>
      </c>
      <c r="R2945">
        <v>3.98</v>
      </c>
      <c r="S2945">
        <v>4.08</v>
      </c>
      <c r="T2945">
        <v>362.27</v>
      </c>
      <c r="U2945">
        <v>70.97</v>
      </c>
      <c r="V2945">
        <v>2.91</v>
      </c>
      <c r="X2945">
        <v>6.99</v>
      </c>
      <c r="Y2945">
        <v>1</v>
      </c>
      <c r="Z2945" t="s">
        <v>4250</v>
      </c>
      <c r="AA2945">
        <v>0</v>
      </c>
      <c r="AB2945">
        <v>0</v>
      </c>
      <c r="AC2945">
        <v>3.953785714285714</v>
      </c>
      <c r="AE2945" t="s">
        <v>7949</v>
      </c>
      <c r="AH2945">
        <v>0</v>
      </c>
      <c r="AI2945">
        <v>0</v>
      </c>
    </row>
    <row r="2946" spans="2:35" x14ac:dyDescent="0.25">
      <c r="B2946">
        <v>4.2</v>
      </c>
      <c r="H2946">
        <v>2.5</v>
      </c>
      <c r="J2946" t="s">
        <v>22089</v>
      </c>
      <c r="L2946" t="s">
        <v>22158</v>
      </c>
      <c r="M2946" t="s">
        <v>22224</v>
      </c>
      <c r="N2946" t="s">
        <v>24714</v>
      </c>
      <c r="O2946" t="s">
        <v>28979</v>
      </c>
      <c r="P2946">
        <v>4</v>
      </c>
      <c r="Q2946">
        <v>1</v>
      </c>
      <c r="R2946">
        <v>5.03</v>
      </c>
      <c r="S2946">
        <v>5.15</v>
      </c>
      <c r="T2946">
        <v>375.52</v>
      </c>
      <c r="U2946">
        <v>59.97</v>
      </c>
      <c r="V2946">
        <v>3.95</v>
      </c>
      <c r="X2946">
        <v>6.9</v>
      </c>
      <c r="Y2946">
        <v>1</v>
      </c>
      <c r="Z2946" t="s">
        <v>4250</v>
      </c>
      <c r="AA2946">
        <v>0</v>
      </c>
      <c r="AB2946">
        <v>1</v>
      </c>
      <c r="AC2946">
        <v>3.7224761904761912</v>
      </c>
      <c r="AE2946" t="s">
        <v>7949</v>
      </c>
      <c r="AH2946">
        <v>0</v>
      </c>
      <c r="AI2946">
        <v>0</v>
      </c>
    </row>
    <row r="2947" spans="2:35" x14ac:dyDescent="0.25">
      <c r="B2947">
        <v>2.7</v>
      </c>
      <c r="H2947">
        <v>2.5</v>
      </c>
      <c r="J2947" t="s">
        <v>22089</v>
      </c>
      <c r="L2947" t="s">
        <v>22158</v>
      </c>
      <c r="M2947" t="s">
        <v>22224</v>
      </c>
      <c r="N2947" t="s">
        <v>24715</v>
      </c>
      <c r="O2947" t="s">
        <v>28980</v>
      </c>
      <c r="P2947">
        <v>4</v>
      </c>
      <c r="Q2947">
        <v>1</v>
      </c>
      <c r="R2947">
        <v>5.03</v>
      </c>
      <c r="S2947">
        <v>5.15</v>
      </c>
      <c r="T2947">
        <v>375.52</v>
      </c>
      <c r="U2947">
        <v>59.97</v>
      </c>
      <c r="V2947">
        <v>3.95</v>
      </c>
      <c r="X2947">
        <v>6.9</v>
      </c>
      <c r="Y2947">
        <v>1</v>
      </c>
      <c r="Z2947" t="s">
        <v>4250</v>
      </c>
      <c r="AA2947">
        <v>0</v>
      </c>
      <c r="AB2947">
        <v>1</v>
      </c>
      <c r="AC2947">
        <v>3.7224761904761912</v>
      </c>
      <c r="AE2947" t="s">
        <v>7949</v>
      </c>
      <c r="AH2947">
        <v>0</v>
      </c>
      <c r="AI2947">
        <v>0</v>
      </c>
    </row>
    <row r="2948" spans="2:35" x14ac:dyDescent="0.25">
      <c r="B2948">
        <v>3600</v>
      </c>
      <c r="H2948">
        <v>2.5</v>
      </c>
      <c r="J2948" t="s">
        <v>22089</v>
      </c>
      <c r="L2948" t="s">
        <v>22158</v>
      </c>
      <c r="M2948" t="s">
        <v>22224</v>
      </c>
      <c r="N2948" t="s">
        <v>24209</v>
      </c>
      <c r="O2948" t="s">
        <v>28491</v>
      </c>
      <c r="P2948">
        <v>4</v>
      </c>
      <c r="Q2948">
        <v>1</v>
      </c>
      <c r="R2948">
        <v>4.92</v>
      </c>
      <c r="S2948">
        <v>5.09</v>
      </c>
      <c r="T2948">
        <v>363.51</v>
      </c>
      <c r="U2948">
        <v>59.97</v>
      </c>
      <c r="V2948">
        <v>3.81</v>
      </c>
      <c r="X2948">
        <v>6.9</v>
      </c>
      <c r="Y2948">
        <v>1</v>
      </c>
      <c r="Z2948" t="s">
        <v>4250</v>
      </c>
      <c r="AA2948">
        <v>0</v>
      </c>
      <c r="AB2948">
        <v>1</v>
      </c>
      <c r="AC2948">
        <v>3.8082619047619048</v>
      </c>
      <c r="AE2948" t="s">
        <v>7949</v>
      </c>
      <c r="AH2948">
        <v>0</v>
      </c>
      <c r="AI2948">
        <v>0</v>
      </c>
    </row>
    <row r="2949" spans="2:35" x14ac:dyDescent="0.25">
      <c r="B2949">
        <v>4.7</v>
      </c>
      <c r="H2949">
        <v>2.5</v>
      </c>
      <c r="J2949" t="s">
        <v>22089</v>
      </c>
      <c r="L2949" t="s">
        <v>22158</v>
      </c>
      <c r="M2949" t="s">
        <v>22224</v>
      </c>
      <c r="N2949" t="s">
        <v>24716</v>
      </c>
      <c r="O2949" t="s">
        <v>28981</v>
      </c>
      <c r="P2949">
        <v>4</v>
      </c>
      <c r="Q2949">
        <v>1</v>
      </c>
      <c r="R2949">
        <v>4.9800000000000004</v>
      </c>
      <c r="S2949">
        <v>5.09</v>
      </c>
      <c r="T2949">
        <v>363.51</v>
      </c>
      <c r="U2949">
        <v>59.97</v>
      </c>
      <c r="V2949">
        <v>3.81</v>
      </c>
      <c r="X2949">
        <v>6.9</v>
      </c>
      <c r="Y2949">
        <v>1</v>
      </c>
      <c r="Z2949" t="s">
        <v>4250</v>
      </c>
      <c r="AA2949">
        <v>0</v>
      </c>
      <c r="AB2949">
        <v>1</v>
      </c>
      <c r="AC2949">
        <v>3.8082619047619048</v>
      </c>
      <c r="AE2949" t="s">
        <v>7949</v>
      </c>
      <c r="AH2949">
        <v>0</v>
      </c>
      <c r="AI2949">
        <v>0</v>
      </c>
    </row>
    <row r="2950" spans="2:35" x14ac:dyDescent="0.25">
      <c r="B2950">
        <v>1.1000000000000001</v>
      </c>
      <c r="H2950">
        <v>2.5</v>
      </c>
      <c r="J2950" t="s">
        <v>22089</v>
      </c>
      <c r="L2950" t="s">
        <v>22158</v>
      </c>
      <c r="M2950" t="s">
        <v>22224</v>
      </c>
      <c r="N2950" t="s">
        <v>24717</v>
      </c>
      <c r="O2950" t="s">
        <v>28982</v>
      </c>
      <c r="P2950">
        <v>4</v>
      </c>
      <c r="Q2950">
        <v>1</v>
      </c>
      <c r="R2950">
        <v>4.9800000000000004</v>
      </c>
      <c r="S2950">
        <v>5.09</v>
      </c>
      <c r="T2950">
        <v>363.51</v>
      </c>
      <c r="U2950">
        <v>59.97</v>
      </c>
      <c r="V2950">
        <v>3.81</v>
      </c>
      <c r="X2950">
        <v>6.9</v>
      </c>
      <c r="Y2950">
        <v>1</v>
      </c>
      <c r="Z2950" t="s">
        <v>4250</v>
      </c>
      <c r="AA2950">
        <v>0</v>
      </c>
      <c r="AB2950">
        <v>1</v>
      </c>
      <c r="AC2950">
        <v>3.8082619047619048</v>
      </c>
      <c r="AE2950" t="s">
        <v>7949</v>
      </c>
      <c r="AH2950">
        <v>0</v>
      </c>
      <c r="AI2950">
        <v>0</v>
      </c>
    </row>
    <row r="2951" spans="2:35" x14ac:dyDescent="0.25">
      <c r="B2951">
        <v>530</v>
      </c>
      <c r="H2951">
        <v>2.5</v>
      </c>
      <c r="J2951" t="s">
        <v>22089</v>
      </c>
      <c r="L2951" t="s">
        <v>22158</v>
      </c>
      <c r="M2951" t="s">
        <v>22224</v>
      </c>
      <c r="N2951" t="s">
        <v>24125</v>
      </c>
      <c r="O2951" t="s">
        <v>28407</v>
      </c>
      <c r="P2951">
        <v>5</v>
      </c>
      <c r="Q2951">
        <v>1</v>
      </c>
      <c r="R2951">
        <v>3.75</v>
      </c>
      <c r="S2951">
        <v>3.92</v>
      </c>
      <c r="T2951">
        <v>409.45</v>
      </c>
      <c r="U2951">
        <v>69.2</v>
      </c>
      <c r="V2951">
        <v>4.13</v>
      </c>
      <c r="X2951">
        <v>6.87</v>
      </c>
      <c r="Y2951">
        <v>1</v>
      </c>
      <c r="Z2951" t="s">
        <v>4250</v>
      </c>
      <c r="AA2951">
        <v>0</v>
      </c>
      <c r="AB2951">
        <v>4</v>
      </c>
      <c r="AC2951">
        <v>4.1451190476190476</v>
      </c>
      <c r="AE2951" t="s">
        <v>7949</v>
      </c>
      <c r="AH2951">
        <v>0</v>
      </c>
      <c r="AI2951">
        <v>0</v>
      </c>
    </row>
    <row r="2952" spans="2:35" x14ac:dyDescent="0.25">
      <c r="B2952">
        <v>7.5</v>
      </c>
      <c r="H2952">
        <v>2.5</v>
      </c>
      <c r="J2952" t="s">
        <v>22089</v>
      </c>
      <c r="L2952" t="s">
        <v>22158</v>
      </c>
      <c r="M2952" t="s">
        <v>22224</v>
      </c>
      <c r="N2952" t="s">
        <v>24125</v>
      </c>
      <c r="O2952" t="s">
        <v>28407</v>
      </c>
      <c r="P2952">
        <v>5</v>
      </c>
      <c r="Q2952">
        <v>1</v>
      </c>
      <c r="R2952">
        <v>3.75</v>
      </c>
      <c r="S2952">
        <v>3.92</v>
      </c>
      <c r="T2952">
        <v>409.45</v>
      </c>
      <c r="U2952">
        <v>69.2</v>
      </c>
      <c r="V2952">
        <v>4.13</v>
      </c>
      <c r="X2952">
        <v>6.87</v>
      </c>
      <c r="Y2952">
        <v>1</v>
      </c>
      <c r="Z2952" t="s">
        <v>4250</v>
      </c>
      <c r="AA2952">
        <v>0</v>
      </c>
      <c r="AB2952">
        <v>4</v>
      </c>
      <c r="AC2952">
        <v>4.1451190476190476</v>
      </c>
      <c r="AE2952" t="s">
        <v>7949</v>
      </c>
      <c r="AH2952">
        <v>0</v>
      </c>
      <c r="AI2952">
        <v>0</v>
      </c>
    </row>
    <row r="2953" spans="2:35" x14ac:dyDescent="0.25">
      <c r="B2953">
        <v>4.7</v>
      </c>
      <c r="H2953">
        <v>2.5</v>
      </c>
      <c r="J2953" t="s">
        <v>22089</v>
      </c>
      <c r="L2953" t="s">
        <v>22158</v>
      </c>
      <c r="M2953" t="s">
        <v>22224</v>
      </c>
      <c r="N2953" t="s">
        <v>24718</v>
      </c>
      <c r="O2953" t="s">
        <v>28983</v>
      </c>
      <c r="P2953">
        <v>5</v>
      </c>
      <c r="Q2953">
        <v>1</v>
      </c>
      <c r="R2953">
        <v>3.8</v>
      </c>
      <c r="S2953">
        <v>3.92</v>
      </c>
      <c r="T2953">
        <v>409.45</v>
      </c>
      <c r="U2953">
        <v>69.2</v>
      </c>
      <c r="V2953">
        <v>4.13</v>
      </c>
      <c r="X2953">
        <v>6.87</v>
      </c>
      <c r="Y2953">
        <v>1</v>
      </c>
      <c r="Z2953" t="s">
        <v>4250</v>
      </c>
      <c r="AA2953">
        <v>0</v>
      </c>
      <c r="AB2953">
        <v>4</v>
      </c>
      <c r="AC2953">
        <v>4.1201190476190472</v>
      </c>
      <c r="AE2953" t="s">
        <v>7949</v>
      </c>
      <c r="AH2953">
        <v>0</v>
      </c>
      <c r="AI2953">
        <v>0</v>
      </c>
    </row>
    <row r="2954" spans="2:35" x14ac:dyDescent="0.25">
      <c r="B2954">
        <v>1600</v>
      </c>
      <c r="H2954">
        <v>2.5</v>
      </c>
      <c r="J2954" t="s">
        <v>22089</v>
      </c>
      <c r="L2954" t="s">
        <v>22158</v>
      </c>
      <c r="M2954" t="s">
        <v>22224</v>
      </c>
      <c r="N2954" t="s">
        <v>24719</v>
      </c>
      <c r="O2954" t="s">
        <v>28984</v>
      </c>
      <c r="P2954">
        <v>5</v>
      </c>
      <c r="Q2954">
        <v>1</v>
      </c>
      <c r="R2954">
        <v>3.8</v>
      </c>
      <c r="S2954">
        <v>3.92</v>
      </c>
      <c r="T2954">
        <v>409.45</v>
      </c>
      <c r="U2954">
        <v>69.2</v>
      </c>
      <c r="V2954">
        <v>4.13</v>
      </c>
      <c r="X2954">
        <v>6.87</v>
      </c>
      <c r="Y2954">
        <v>1</v>
      </c>
      <c r="Z2954" t="s">
        <v>4250</v>
      </c>
      <c r="AA2954">
        <v>0</v>
      </c>
      <c r="AB2954">
        <v>4</v>
      </c>
      <c r="AC2954">
        <v>4.1201190476190472</v>
      </c>
      <c r="AE2954" t="s">
        <v>7949</v>
      </c>
      <c r="AH2954">
        <v>0</v>
      </c>
      <c r="AI2954">
        <v>0</v>
      </c>
    </row>
    <row r="2955" spans="2:35" x14ac:dyDescent="0.25">
      <c r="B2955">
        <v>3</v>
      </c>
      <c r="H2955">
        <v>2.5</v>
      </c>
      <c r="J2955" t="s">
        <v>22089</v>
      </c>
      <c r="L2955" t="s">
        <v>22158</v>
      </c>
      <c r="M2955" t="s">
        <v>22224</v>
      </c>
      <c r="N2955" t="s">
        <v>24720</v>
      </c>
      <c r="O2955" t="s">
        <v>28985</v>
      </c>
      <c r="P2955">
        <v>5</v>
      </c>
      <c r="Q2955">
        <v>1</v>
      </c>
      <c r="R2955">
        <v>3.96</v>
      </c>
      <c r="S2955">
        <v>4.05</v>
      </c>
      <c r="T2955">
        <v>409.45</v>
      </c>
      <c r="U2955">
        <v>69.2</v>
      </c>
      <c r="V2955">
        <v>4.13</v>
      </c>
      <c r="X2955">
        <v>6.81</v>
      </c>
      <c r="Y2955">
        <v>1</v>
      </c>
      <c r="Z2955" t="s">
        <v>4250</v>
      </c>
      <c r="AA2955">
        <v>0</v>
      </c>
      <c r="AB2955">
        <v>6</v>
      </c>
      <c r="AC2955">
        <v>3.9751190476190481</v>
      </c>
      <c r="AE2955" t="s">
        <v>7949</v>
      </c>
      <c r="AH2955">
        <v>0</v>
      </c>
      <c r="AI2955">
        <v>0</v>
      </c>
    </row>
    <row r="2956" spans="2:35" x14ac:dyDescent="0.25">
      <c r="B2956">
        <v>2900</v>
      </c>
      <c r="H2956">
        <v>2.5</v>
      </c>
      <c r="J2956" t="s">
        <v>22089</v>
      </c>
      <c r="L2956" t="s">
        <v>22158</v>
      </c>
      <c r="M2956" t="s">
        <v>22224</v>
      </c>
      <c r="N2956" t="s">
        <v>24721</v>
      </c>
      <c r="O2956" t="s">
        <v>28986</v>
      </c>
      <c r="P2956">
        <v>5</v>
      </c>
      <c r="Q2956">
        <v>1</v>
      </c>
      <c r="R2956">
        <v>3.96</v>
      </c>
      <c r="S2956">
        <v>4.05</v>
      </c>
      <c r="T2956">
        <v>409.45</v>
      </c>
      <c r="U2956">
        <v>69.2</v>
      </c>
      <c r="V2956">
        <v>4.13</v>
      </c>
      <c r="X2956">
        <v>6.81</v>
      </c>
      <c r="Y2956">
        <v>1</v>
      </c>
      <c r="Z2956" t="s">
        <v>4250</v>
      </c>
      <c r="AA2956">
        <v>0</v>
      </c>
      <c r="AB2956">
        <v>6</v>
      </c>
      <c r="AC2956">
        <v>3.9751190476190481</v>
      </c>
      <c r="AE2956" t="s">
        <v>7949</v>
      </c>
      <c r="AH2956">
        <v>0</v>
      </c>
      <c r="AI2956">
        <v>0</v>
      </c>
    </row>
    <row r="2957" spans="2:35" x14ac:dyDescent="0.25">
      <c r="B2957">
        <v>6.7</v>
      </c>
      <c r="H2957">
        <v>2.5</v>
      </c>
      <c r="J2957" t="s">
        <v>22089</v>
      </c>
      <c r="L2957" t="s">
        <v>22158</v>
      </c>
      <c r="M2957" t="s">
        <v>22224</v>
      </c>
      <c r="N2957" t="s">
        <v>24722</v>
      </c>
      <c r="O2957" t="s">
        <v>28987</v>
      </c>
      <c r="P2957">
        <v>5</v>
      </c>
      <c r="Q2957">
        <v>1</v>
      </c>
      <c r="R2957">
        <v>3.6</v>
      </c>
      <c r="S2957">
        <v>3.76</v>
      </c>
      <c r="T2957">
        <v>373.47</v>
      </c>
      <c r="U2957">
        <v>69.2</v>
      </c>
      <c r="V2957">
        <v>3.54</v>
      </c>
      <c r="X2957">
        <v>6.86</v>
      </c>
      <c r="Y2957">
        <v>1</v>
      </c>
      <c r="Z2957" t="s">
        <v>4250</v>
      </c>
      <c r="AA2957">
        <v>0</v>
      </c>
      <c r="AB2957">
        <v>4</v>
      </c>
      <c r="AC2957">
        <v>4.5571190476190484</v>
      </c>
      <c r="AE2957" t="s">
        <v>7949</v>
      </c>
      <c r="AH2957">
        <v>0</v>
      </c>
      <c r="AI2957">
        <v>0</v>
      </c>
    </row>
    <row r="2958" spans="2:35" x14ac:dyDescent="0.25">
      <c r="B2958">
        <v>3.2</v>
      </c>
      <c r="H2958">
        <v>2.5</v>
      </c>
      <c r="J2958" t="s">
        <v>22089</v>
      </c>
      <c r="L2958" t="s">
        <v>22158</v>
      </c>
      <c r="M2958" t="s">
        <v>22224</v>
      </c>
      <c r="N2958" t="s">
        <v>24723</v>
      </c>
      <c r="O2958" t="s">
        <v>28988</v>
      </c>
      <c r="P2958">
        <v>5</v>
      </c>
      <c r="Q2958">
        <v>2</v>
      </c>
      <c r="R2958">
        <v>4.21</v>
      </c>
      <c r="S2958">
        <v>4.21</v>
      </c>
      <c r="T2958">
        <v>418.93</v>
      </c>
      <c r="U2958">
        <v>94.76</v>
      </c>
      <c r="V2958">
        <v>4.34</v>
      </c>
      <c r="X2958">
        <v>1.5</v>
      </c>
      <c r="Y2958">
        <v>2</v>
      </c>
      <c r="Z2958" t="s">
        <v>4250</v>
      </c>
      <c r="AA2958">
        <v>0</v>
      </c>
      <c r="AB2958">
        <v>1</v>
      </c>
      <c r="AC2958">
        <v>3.315404761904762</v>
      </c>
      <c r="AE2958" t="s">
        <v>7949</v>
      </c>
      <c r="AH2958">
        <v>0</v>
      </c>
      <c r="AI2958">
        <v>0</v>
      </c>
    </row>
    <row r="2959" spans="2:35" x14ac:dyDescent="0.25">
      <c r="B2959">
        <v>780</v>
      </c>
      <c r="H2959">
        <v>2.5</v>
      </c>
      <c r="J2959" t="s">
        <v>22089</v>
      </c>
      <c r="L2959" t="s">
        <v>22158</v>
      </c>
      <c r="M2959" t="s">
        <v>22224</v>
      </c>
      <c r="N2959" t="s">
        <v>24724</v>
      </c>
      <c r="O2959" t="s">
        <v>28989</v>
      </c>
      <c r="P2959">
        <v>5</v>
      </c>
      <c r="Q2959">
        <v>2</v>
      </c>
      <c r="R2959">
        <v>4.21</v>
      </c>
      <c r="S2959">
        <v>4.21</v>
      </c>
      <c r="T2959">
        <v>418.93</v>
      </c>
      <c r="U2959">
        <v>94.76</v>
      </c>
      <c r="V2959">
        <v>4.34</v>
      </c>
      <c r="X2959">
        <v>1.5</v>
      </c>
      <c r="Y2959">
        <v>2</v>
      </c>
      <c r="Z2959" t="s">
        <v>4250</v>
      </c>
      <c r="AA2959">
        <v>0</v>
      </c>
      <c r="AB2959">
        <v>1</v>
      </c>
      <c r="AC2959">
        <v>3.315404761904762</v>
      </c>
      <c r="AE2959" t="s">
        <v>7949</v>
      </c>
      <c r="AH2959">
        <v>0</v>
      </c>
      <c r="AI2959">
        <v>0</v>
      </c>
    </row>
    <row r="2960" spans="2:35" x14ac:dyDescent="0.25">
      <c r="B2960">
        <v>3700</v>
      </c>
      <c r="H2960">
        <v>2.5</v>
      </c>
      <c r="J2960" t="s">
        <v>22089</v>
      </c>
      <c r="L2960" t="s">
        <v>22158</v>
      </c>
      <c r="M2960" t="s">
        <v>22224</v>
      </c>
      <c r="N2960" t="s">
        <v>24725</v>
      </c>
      <c r="O2960" t="s">
        <v>28990</v>
      </c>
      <c r="P2960">
        <v>4</v>
      </c>
      <c r="Q2960">
        <v>1</v>
      </c>
      <c r="R2960">
        <v>5.46</v>
      </c>
      <c r="S2960">
        <v>5.66</v>
      </c>
      <c r="T2960">
        <v>404.35</v>
      </c>
      <c r="U2960">
        <v>59.97</v>
      </c>
      <c r="V2960">
        <v>4.34</v>
      </c>
      <c r="X2960">
        <v>6.97</v>
      </c>
      <c r="Y2960">
        <v>1</v>
      </c>
      <c r="Z2960" t="s">
        <v>4250</v>
      </c>
      <c r="AA2960">
        <v>0</v>
      </c>
      <c r="AB2960">
        <v>2</v>
      </c>
      <c r="AC2960">
        <v>3.516547619047619</v>
      </c>
      <c r="AE2960" t="s">
        <v>7949</v>
      </c>
      <c r="AH2960">
        <v>0</v>
      </c>
      <c r="AI2960">
        <v>0</v>
      </c>
    </row>
    <row r="2961" spans="2:35" x14ac:dyDescent="0.25">
      <c r="B2961">
        <v>250</v>
      </c>
      <c r="H2961">
        <v>2.5</v>
      </c>
      <c r="J2961" t="s">
        <v>22089</v>
      </c>
      <c r="L2961" t="s">
        <v>22158</v>
      </c>
      <c r="M2961" t="s">
        <v>22224</v>
      </c>
      <c r="N2961" t="s">
        <v>24726</v>
      </c>
      <c r="O2961" t="s">
        <v>28991</v>
      </c>
      <c r="P2961">
        <v>5</v>
      </c>
      <c r="Q2961">
        <v>1</v>
      </c>
      <c r="R2961">
        <v>4.46</v>
      </c>
      <c r="S2961">
        <v>4.6399999999999997</v>
      </c>
      <c r="T2961">
        <v>401.53</v>
      </c>
      <c r="U2961">
        <v>69.2</v>
      </c>
      <c r="V2961">
        <v>4.32</v>
      </c>
      <c r="X2961">
        <v>6.91</v>
      </c>
      <c r="Y2961">
        <v>1</v>
      </c>
      <c r="Z2961" t="s">
        <v>4250</v>
      </c>
      <c r="AA2961">
        <v>0</v>
      </c>
      <c r="AB2961">
        <v>6</v>
      </c>
      <c r="AC2961">
        <v>3.7166904761904771</v>
      </c>
      <c r="AE2961" t="s">
        <v>7949</v>
      </c>
      <c r="AH2961">
        <v>0</v>
      </c>
      <c r="AI2961">
        <v>0</v>
      </c>
    </row>
    <row r="2962" spans="2:35" x14ac:dyDescent="0.25">
      <c r="B2962">
        <v>89</v>
      </c>
      <c r="H2962">
        <v>2.5</v>
      </c>
      <c r="J2962" t="s">
        <v>22089</v>
      </c>
      <c r="L2962" t="s">
        <v>22158</v>
      </c>
      <c r="M2962" t="s">
        <v>22224</v>
      </c>
      <c r="N2962" t="s">
        <v>24727</v>
      </c>
      <c r="O2962" t="s">
        <v>28992</v>
      </c>
      <c r="P2962">
        <v>5</v>
      </c>
      <c r="Q2962">
        <v>1</v>
      </c>
      <c r="R2962">
        <v>4.4000000000000004</v>
      </c>
      <c r="S2962">
        <v>4.58</v>
      </c>
      <c r="T2962">
        <v>369.51</v>
      </c>
      <c r="U2962">
        <v>69.2</v>
      </c>
      <c r="V2962">
        <v>3.98</v>
      </c>
      <c r="X2962">
        <v>6.93</v>
      </c>
      <c r="Y2962">
        <v>1</v>
      </c>
      <c r="Z2962" t="s">
        <v>4250</v>
      </c>
      <c r="AA2962">
        <v>0</v>
      </c>
      <c r="AB2962">
        <v>4</v>
      </c>
      <c r="AC2962">
        <v>3.9754047619047621</v>
      </c>
      <c r="AE2962" t="s">
        <v>7949</v>
      </c>
      <c r="AH2962">
        <v>0</v>
      </c>
      <c r="AI2962">
        <v>0</v>
      </c>
    </row>
    <row r="2963" spans="2:35" x14ac:dyDescent="0.25">
      <c r="B2963">
        <v>1300</v>
      </c>
      <c r="H2963">
        <v>2.5</v>
      </c>
      <c r="J2963" t="s">
        <v>22089</v>
      </c>
      <c r="L2963" t="s">
        <v>22158</v>
      </c>
      <c r="M2963" t="s">
        <v>22224</v>
      </c>
      <c r="N2963" t="s">
        <v>24728</v>
      </c>
      <c r="O2963" t="s">
        <v>28993</v>
      </c>
      <c r="P2963">
        <v>5</v>
      </c>
      <c r="Q2963">
        <v>2</v>
      </c>
      <c r="R2963">
        <v>2.54</v>
      </c>
      <c r="S2963">
        <v>2.66</v>
      </c>
      <c r="T2963">
        <v>313.39999999999998</v>
      </c>
      <c r="U2963">
        <v>80.2</v>
      </c>
      <c r="V2963">
        <v>2.5099999999999998</v>
      </c>
      <c r="W2963">
        <v>10.6</v>
      </c>
      <c r="X2963">
        <v>6.97</v>
      </c>
      <c r="Y2963">
        <v>1</v>
      </c>
      <c r="Z2963" t="s">
        <v>4250</v>
      </c>
      <c r="AA2963">
        <v>0</v>
      </c>
      <c r="AB2963">
        <v>1</v>
      </c>
      <c r="AC2963">
        <v>5.23</v>
      </c>
      <c r="AE2963" t="s">
        <v>7949</v>
      </c>
      <c r="AH2963">
        <v>0</v>
      </c>
      <c r="AI2963">
        <v>0</v>
      </c>
    </row>
    <row r="2964" spans="2:35" x14ac:dyDescent="0.25">
      <c r="B2964">
        <v>1.3</v>
      </c>
      <c r="H2964">
        <v>2.5</v>
      </c>
      <c r="J2964" t="s">
        <v>22089</v>
      </c>
      <c r="L2964" t="s">
        <v>22158</v>
      </c>
      <c r="M2964" t="s">
        <v>22224</v>
      </c>
      <c r="N2964" t="s">
        <v>24170</v>
      </c>
      <c r="O2964" t="s">
        <v>28453</v>
      </c>
      <c r="P2964">
        <v>5</v>
      </c>
      <c r="Q2964">
        <v>2</v>
      </c>
      <c r="R2964">
        <v>3.7</v>
      </c>
      <c r="S2964">
        <v>3.81</v>
      </c>
      <c r="T2964">
        <v>398.51</v>
      </c>
      <c r="U2964">
        <v>83.86</v>
      </c>
      <c r="V2964">
        <v>3.58</v>
      </c>
      <c r="X2964">
        <v>6.99</v>
      </c>
      <c r="Y2964">
        <v>2</v>
      </c>
      <c r="Z2964" t="s">
        <v>4250</v>
      </c>
      <c r="AA2964">
        <v>0</v>
      </c>
      <c r="AB2964">
        <v>1</v>
      </c>
      <c r="AC2964">
        <v>3.969928571428571</v>
      </c>
      <c r="AE2964" t="s">
        <v>7949</v>
      </c>
      <c r="AH2964">
        <v>0</v>
      </c>
      <c r="AI2964">
        <v>0</v>
      </c>
    </row>
    <row r="2965" spans="2:35" x14ac:dyDescent="0.25">
      <c r="B2965">
        <v>6530</v>
      </c>
      <c r="H2965">
        <v>2.5</v>
      </c>
      <c r="J2965" t="s">
        <v>22089</v>
      </c>
      <c r="L2965" t="s">
        <v>22158</v>
      </c>
      <c r="M2965" t="s">
        <v>22224</v>
      </c>
      <c r="N2965" t="s">
        <v>24729</v>
      </c>
      <c r="O2965" t="s">
        <v>28994</v>
      </c>
      <c r="P2965">
        <v>5</v>
      </c>
      <c r="Q2965">
        <v>2</v>
      </c>
      <c r="R2965">
        <v>3.7</v>
      </c>
      <c r="S2965">
        <v>3.81</v>
      </c>
      <c r="T2965">
        <v>398.51</v>
      </c>
      <c r="U2965">
        <v>83.86</v>
      </c>
      <c r="V2965">
        <v>3.58</v>
      </c>
      <c r="X2965">
        <v>6.99</v>
      </c>
      <c r="Y2965">
        <v>2</v>
      </c>
      <c r="Z2965" t="s">
        <v>4250</v>
      </c>
      <c r="AA2965">
        <v>0</v>
      </c>
      <c r="AB2965">
        <v>1</v>
      </c>
      <c r="AC2965">
        <v>3.969928571428571</v>
      </c>
      <c r="AE2965" t="s">
        <v>7949</v>
      </c>
      <c r="AH2965">
        <v>0</v>
      </c>
      <c r="AI2965">
        <v>0</v>
      </c>
    </row>
    <row r="2966" spans="2:35" x14ac:dyDescent="0.25">
      <c r="B2966">
        <v>1659</v>
      </c>
      <c r="H2966">
        <v>2.5</v>
      </c>
      <c r="J2966" t="s">
        <v>22089</v>
      </c>
      <c r="L2966" t="s">
        <v>22159</v>
      </c>
      <c r="M2966" t="s">
        <v>22220</v>
      </c>
      <c r="N2966" t="s">
        <v>24730</v>
      </c>
      <c r="O2966" t="s">
        <v>28995</v>
      </c>
      <c r="P2966">
        <v>4</v>
      </c>
      <c r="Q2966">
        <v>1</v>
      </c>
      <c r="R2966">
        <v>5.0599999999999996</v>
      </c>
      <c r="S2966">
        <v>5.25</v>
      </c>
      <c r="T2966">
        <v>390.33</v>
      </c>
      <c r="U2966">
        <v>59.97</v>
      </c>
      <c r="V2966">
        <v>3.87</v>
      </c>
      <c r="X2966">
        <v>6.96</v>
      </c>
      <c r="Y2966">
        <v>1</v>
      </c>
      <c r="Z2966" t="s">
        <v>4250</v>
      </c>
      <c r="AA2966">
        <v>0</v>
      </c>
      <c r="AB2966">
        <v>1</v>
      </c>
      <c r="AC2966">
        <v>3.616690476190477</v>
      </c>
      <c r="AE2966" t="s">
        <v>7949</v>
      </c>
      <c r="AH2966">
        <v>0</v>
      </c>
      <c r="AI2966">
        <v>0</v>
      </c>
    </row>
    <row r="2967" spans="2:35" x14ac:dyDescent="0.25">
      <c r="B2967">
        <v>15</v>
      </c>
      <c r="H2967">
        <v>2.5</v>
      </c>
      <c r="J2967" t="s">
        <v>22089</v>
      </c>
      <c r="L2967" t="s">
        <v>22159</v>
      </c>
      <c r="M2967" t="s">
        <v>22220</v>
      </c>
      <c r="N2967" t="s">
        <v>24731</v>
      </c>
      <c r="O2967" t="s">
        <v>28996</v>
      </c>
      <c r="P2967">
        <v>5</v>
      </c>
      <c r="Q2967">
        <v>1</v>
      </c>
      <c r="R2967">
        <v>4.6900000000000004</v>
      </c>
      <c r="S2967">
        <v>4.96</v>
      </c>
      <c r="T2967">
        <v>426.56</v>
      </c>
      <c r="U2967">
        <v>72.86</v>
      </c>
      <c r="V2967">
        <v>4.54</v>
      </c>
      <c r="X2967">
        <v>7.13</v>
      </c>
      <c r="Y2967">
        <v>2</v>
      </c>
      <c r="Z2967" t="s">
        <v>4250</v>
      </c>
      <c r="AA2967">
        <v>0</v>
      </c>
      <c r="AB2967">
        <v>2</v>
      </c>
      <c r="AC2967">
        <v>3.377904761904762</v>
      </c>
      <c r="AE2967" t="s">
        <v>7949</v>
      </c>
      <c r="AH2967">
        <v>0</v>
      </c>
      <c r="AI2967">
        <v>0</v>
      </c>
    </row>
    <row r="2968" spans="2:35" x14ac:dyDescent="0.25">
      <c r="B2968">
        <v>24</v>
      </c>
      <c r="H2968">
        <v>2.5</v>
      </c>
      <c r="J2968" t="s">
        <v>22089</v>
      </c>
      <c r="L2968" t="s">
        <v>22159</v>
      </c>
      <c r="M2968" t="s">
        <v>22220</v>
      </c>
      <c r="N2968" t="s">
        <v>24732</v>
      </c>
      <c r="O2968" t="s">
        <v>28997</v>
      </c>
      <c r="P2968">
        <v>4</v>
      </c>
      <c r="Q2968">
        <v>1</v>
      </c>
      <c r="T2968">
        <v>446.98</v>
      </c>
      <c r="U2968">
        <v>64.33</v>
      </c>
      <c r="V2968">
        <v>5.98</v>
      </c>
      <c r="X2968">
        <v>2.02</v>
      </c>
      <c r="Y2968">
        <v>2</v>
      </c>
      <c r="Z2968" t="s">
        <v>4250</v>
      </c>
      <c r="AA2968">
        <v>1</v>
      </c>
      <c r="AB2968">
        <v>2</v>
      </c>
      <c r="AE2968" t="s">
        <v>7949</v>
      </c>
      <c r="AH2968">
        <v>0</v>
      </c>
      <c r="AI2968">
        <v>0</v>
      </c>
    </row>
    <row r="2969" spans="2:35" x14ac:dyDescent="0.25">
      <c r="B2969">
        <v>516</v>
      </c>
      <c r="H2969">
        <v>2.5</v>
      </c>
      <c r="J2969" t="s">
        <v>22089</v>
      </c>
      <c r="L2969" t="s">
        <v>22159</v>
      </c>
      <c r="M2969" t="s">
        <v>22220</v>
      </c>
      <c r="N2969" t="s">
        <v>24733</v>
      </c>
      <c r="O2969" t="s">
        <v>28998</v>
      </c>
      <c r="P2969">
        <v>4</v>
      </c>
      <c r="Q2969">
        <v>1</v>
      </c>
      <c r="R2969">
        <v>4.3899999999999997</v>
      </c>
      <c r="S2969">
        <v>4.43</v>
      </c>
      <c r="T2969">
        <v>394.29</v>
      </c>
      <c r="U2969">
        <v>59.97</v>
      </c>
      <c r="V2969">
        <v>3.7</v>
      </c>
      <c r="X2969">
        <v>6.18</v>
      </c>
      <c r="Y2969">
        <v>1</v>
      </c>
      <c r="Z2969" t="s">
        <v>4250</v>
      </c>
      <c r="AA2969">
        <v>0</v>
      </c>
      <c r="AB2969">
        <v>1</v>
      </c>
      <c r="AC2969">
        <v>3.8734047619047618</v>
      </c>
      <c r="AE2969" t="s">
        <v>7949</v>
      </c>
      <c r="AH2969">
        <v>0</v>
      </c>
      <c r="AI2969">
        <v>0</v>
      </c>
    </row>
    <row r="2970" spans="2:35" x14ac:dyDescent="0.25">
      <c r="B2970">
        <v>23</v>
      </c>
      <c r="H2970">
        <v>2.5</v>
      </c>
      <c r="J2970" t="s">
        <v>22089</v>
      </c>
      <c r="L2970" t="s">
        <v>22159</v>
      </c>
      <c r="M2970" t="s">
        <v>22220</v>
      </c>
      <c r="N2970" t="s">
        <v>24734</v>
      </c>
      <c r="O2970" t="s">
        <v>28999</v>
      </c>
      <c r="P2970">
        <v>5</v>
      </c>
      <c r="Q2970">
        <v>1</v>
      </c>
      <c r="R2970">
        <v>5.01</v>
      </c>
      <c r="S2970">
        <v>5.01</v>
      </c>
      <c r="T2970">
        <v>450.95</v>
      </c>
      <c r="U2970">
        <v>83.76</v>
      </c>
      <c r="V2970">
        <v>5.13</v>
      </c>
      <c r="X2970">
        <v>0.7</v>
      </c>
      <c r="Y2970">
        <v>2</v>
      </c>
      <c r="Z2970" t="s">
        <v>4250</v>
      </c>
      <c r="AA2970">
        <v>1</v>
      </c>
      <c r="AB2970">
        <v>2</v>
      </c>
      <c r="AC2970">
        <v>3.1836904761904758</v>
      </c>
      <c r="AE2970" t="s">
        <v>7949</v>
      </c>
      <c r="AH2970">
        <v>0</v>
      </c>
      <c r="AI2970">
        <v>0</v>
      </c>
    </row>
    <row r="2971" spans="2:35" x14ac:dyDescent="0.25">
      <c r="B2971">
        <v>2.4</v>
      </c>
      <c r="H2971">
        <v>2.5</v>
      </c>
      <c r="J2971" t="s">
        <v>22089</v>
      </c>
      <c r="L2971" t="s">
        <v>22159</v>
      </c>
      <c r="M2971" t="s">
        <v>22220</v>
      </c>
      <c r="N2971" t="s">
        <v>24735</v>
      </c>
      <c r="O2971" t="s">
        <v>29000</v>
      </c>
      <c r="P2971">
        <v>5</v>
      </c>
      <c r="Q2971">
        <v>1</v>
      </c>
      <c r="R2971">
        <v>5.01</v>
      </c>
      <c r="S2971">
        <v>5.01</v>
      </c>
      <c r="T2971">
        <v>450.95</v>
      </c>
      <c r="U2971">
        <v>83.76</v>
      </c>
      <c r="V2971">
        <v>5.13</v>
      </c>
      <c r="X2971">
        <v>0.7</v>
      </c>
      <c r="Y2971">
        <v>2</v>
      </c>
      <c r="Z2971" t="s">
        <v>4250</v>
      </c>
      <c r="AA2971">
        <v>1</v>
      </c>
      <c r="AB2971">
        <v>2</v>
      </c>
      <c r="AC2971">
        <v>3.1836904761904758</v>
      </c>
      <c r="AE2971" t="s">
        <v>7949</v>
      </c>
      <c r="AH2971">
        <v>0</v>
      </c>
      <c r="AI2971">
        <v>0</v>
      </c>
    </row>
    <row r="2972" spans="2:35" x14ac:dyDescent="0.25">
      <c r="B2972">
        <v>36</v>
      </c>
      <c r="H2972">
        <v>2.5</v>
      </c>
      <c r="J2972" t="s">
        <v>22089</v>
      </c>
      <c r="L2972" t="s">
        <v>22159</v>
      </c>
      <c r="M2972" t="s">
        <v>22220</v>
      </c>
      <c r="N2972" t="s">
        <v>24736</v>
      </c>
      <c r="O2972" t="s">
        <v>29001</v>
      </c>
      <c r="P2972">
        <v>5</v>
      </c>
      <c r="Q2972">
        <v>1</v>
      </c>
      <c r="R2972">
        <v>4.4400000000000004</v>
      </c>
      <c r="S2972">
        <v>4.55</v>
      </c>
      <c r="T2972">
        <v>426.92</v>
      </c>
      <c r="U2972">
        <v>72.86</v>
      </c>
      <c r="V2972">
        <v>4.66</v>
      </c>
      <c r="X2972">
        <v>6.67</v>
      </c>
      <c r="Y2972">
        <v>2</v>
      </c>
      <c r="Z2972" t="s">
        <v>4250</v>
      </c>
      <c r="AA2972">
        <v>0</v>
      </c>
      <c r="AB2972">
        <v>2</v>
      </c>
      <c r="AC2972">
        <v>3.5803333333333329</v>
      </c>
      <c r="AE2972" t="s">
        <v>7949</v>
      </c>
      <c r="AH2972">
        <v>0</v>
      </c>
      <c r="AI2972">
        <v>0</v>
      </c>
    </row>
    <row r="2973" spans="2:35" x14ac:dyDescent="0.25">
      <c r="B2973">
        <v>23</v>
      </c>
      <c r="H2973">
        <v>2.5</v>
      </c>
      <c r="J2973" t="s">
        <v>22089</v>
      </c>
      <c r="L2973" t="s">
        <v>22159</v>
      </c>
      <c r="M2973" t="s">
        <v>22220</v>
      </c>
      <c r="N2973" t="s">
        <v>24737</v>
      </c>
      <c r="O2973" t="s">
        <v>29002</v>
      </c>
      <c r="P2973">
        <v>5</v>
      </c>
      <c r="Q2973">
        <v>1</v>
      </c>
      <c r="R2973">
        <v>4.46</v>
      </c>
      <c r="S2973">
        <v>4.46</v>
      </c>
      <c r="T2973">
        <v>434.49</v>
      </c>
      <c r="U2973">
        <v>83.76</v>
      </c>
      <c r="V2973">
        <v>4.62</v>
      </c>
      <c r="X2973">
        <v>0.31</v>
      </c>
      <c r="Y2973">
        <v>2</v>
      </c>
      <c r="Z2973" t="s">
        <v>4250</v>
      </c>
      <c r="AA2973">
        <v>0</v>
      </c>
      <c r="AB2973">
        <v>2</v>
      </c>
      <c r="AC2973">
        <v>3.5712619047619052</v>
      </c>
      <c r="AE2973" t="s">
        <v>7949</v>
      </c>
      <c r="AH2973">
        <v>0</v>
      </c>
      <c r="AI2973">
        <v>0</v>
      </c>
    </row>
    <row r="2974" spans="2:35" x14ac:dyDescent="0.25">
      <c r="B2974">
        <v>13</v>
      </c>
      <c r="H2974">
        <v>2.5</v>
      </c>
      <c r="J2974" t="s">
        <v>22089</v>
      </c>
      <c r="L2974" t="s">
        <v>22159</v>
      </c>
      <c r="M2974" t="s">
        <v>22220</v>
      </c>
      <c r="N2974" t="s">
        <v>24738</v>
      </c>
      <c r="O2974" t="s">
        <v>29003</v>
      </c>
      <c r="P2974">
        <v>5</v>
      </c>
      <c r="Q2974">
        <v>1</v>
      </c>
      <c r="R2974">
        <v>4.46</v>
      </c>
      <c r="S2974">
        <v>4.46</v>
      </c>
      <c r="T2974">
        <v>434.49</v>
      </c>
      <c r="U2974">
        <v>83.76</v>
      </c>
      <c r="V2974">
        <v>4.62</v>
      </c>
      <c r="X2974">
        <v>0.31</v>
      </c>
      <c r="Y2974">
        <v>2</v>
      </c>
      <c r="Z2974" t="s">
        <v>4250</v>
      </c>
      <c r="AA2974">
        <v>0</v>
      </c>
      <c r="AB2974">
        <v>2</v>
      </c>
      <c r="AC2974">
        <v>3.5712619047619052</v>
      </c>
      <c r="AE2974" t="s">
        <v>7949</v>
      </c>
      <c r="AH2974">
        <v>0</v>
      </c>
      <c r="AI2974">
        <v>0</v>
      </c>
    </row>
    <row r="2975" spans="2:35" x14ac:dyDescent="0.25">
      <c r="B2975">
        <v>39</v>
      </c>
      <c r="H2975">
        <v>2.5</v>
      </c>
      <c r="J2975" t="s">
        <v>22089</v>
      </c>
      <c r="L2975" t="s">
        <v>22159</v>
      </c>
      <c r="M2975" t="s">
        <v>22220</v>
      </c>
      <c r="N2975" t="s">
        <v>24739</v>
      </c>
      <c r="O2975" t="s">
        <v>29004</v>
      </c>
      <c r="P2975">
        <v>5</v>
      </c>
      <c r="Q2975">
        <v>1</v>
      </c>
      <c r="R2975">
        <v>4.04</v>
      </c>
      <c r="S2975">
        <v>4.13</v>
      </c>
      <c r="T2975">
        <v>391.46</v>
      </c>
      <c r="U2975">
        <v>69.2</v>
      </c>
      <c r="V2975">
        <v>3.68</v>
      </c>
      <c r="X2975">
        <v>6.61</v>
      </c>
      <c r="Y2975">
        <v>1</v>
      </c>
      <c r="Z2975" t="s">
        <v>4250</v>
      </c>
      <c r="AA2975">
        <v>0</v>
      </c>
      <c r="AB2975">
        <v>5</v>
      </c>
      <c r="AC2975">
        <v>4.0436190476190479</v>
      </c>
      <c r="AE2975" t="s">
        <v>7949</v>
      </c>
      <c r="AH2975">
        <v>0</v>
      </c>
      <c r="AI2975">
        <v>0</v>
      </c>
    </row>
    <row r="2976" spans="2:35" x14ac:dyDescent="0.25">
      <c r="B2976">
        <v>4870</v>
      </c>
      <c r="H2976">
        <v>2.5</v>
      </c>
      <c r="J2976" t="s">
        <v>22089</v>
      </c>
      <c r="L2976" t="s">
        <v>22160</v>
      </c>
      <c r="M2976" t="s">
        <v>22224</v>
      </c>
      <c r="N2976" t="s">
        <v>24740</v>
      </c>
      <c r="O2976" t="s">
        <v>29005</v>
      </c>
      <c r="P2976">
        <v>3</v>
      </c>
      <c r="Q2976">
        <v>1</v>
      </c>
      <c r="R2976">
        <v>4.63</v>
      </c>
      <c r="S2976">
        <v>4.88</v>
      </c>
      <c r="T2976">
        <v>318.22000000000003</v>
      </c>
      <c r="U2976">
        <v>50.74</v>
      </c>
      <c r="V2976">
        <v>3.16</v>
      </c>
      <c r="X2976">
        <v>7.09</v>
      </c>
      <c r="Y2976">
        <v>1</v>
      </c>
      <c r="Z2976" t="s">
        <v>4250</v>
      </c>
      <c r="AA2976">
        <v>0</v>
      </c>
      <c r="AB2976">
        <v>0</v>
      </c>
      <c r="AC2976">
        <v>3.893333333333334</v>
      </c>
      <c r="AE2976" t="s">
        <v>7949</v>
      </c>
      <c r="AH2976">
        <v>0</v>
      </c>
      <c r="AI2976">
        <v>0</v>
      </c>
    </row>
    <row r="2977" spans="2:35" x14ac:dyDescent="0.25">
      <c r="B2977">
        <v>79</v>
      </c>
      <c r="H2977">
        <v>2.5</v>
      </c>
      <c r="J2977" t="s">
        <v>22089</v>
      </c>
      <c r="L2977" t="s">
        <v>22160</v>
      </c>
      <c r="M2977" t="s">
        <v>22224</v>
      </c>
      <c r="N2977" t="s">
        <v>24741</v>
      </c>
      <c r="O2977" t="s">
        <v>29006</v>
      </c>
      <c r="P2977">
        <v>4</v>
      </c>
      <c r="Q2977">
        <v>1</v>
      </c>
      <c r="R2977">
        <v>4.45</v>
      </c>
      <c r="S2977">
        <v>4.45</v>
      </c>
      <c r="T2977">
        <v>358.42</v>
      </c>
      <c r="U2977">
        <v>74.53</v>
      </c>
      <c r="V2977">
        <v>4.08</v>
      </c>
      <c r="X2977">
        <v>1.23</v>
      </c>
      <c r="Y2977">
        <v>2</v>
      </c>
      <c r="Z2977" t="s">
        <v>4250</v>
      </c>
      <c r="AA2977">
        <v>0</v>
      </c>
      <c r="AB2977">
        <v>1</v>
      </c>
      <c r="AC2977">
        <v>4.1083333333333334</v>
      </c>
      <c r="AE2977" t="s">
        <v>7949</v>
      </c>
      <c r="AH2977">
        <v>0</v>
      </c>
      <c r="AI2977">
        <v>0</v>
      </c>
    </row>
    <row r="2978" spans="2:35" x14ac:dyDescent="0.25">
      <c r="B2978">
        <v>130</v>
      </c>
      <c r="H2978">
        <v>2.5</v>
      </c>
      <c r="J2978" t="s">
        <v>22089</v>
      </c>
      <c r="L2978" t="s">
        <v>22160</v>
      </c>
      <c r="M2978" t="s">
        <v>22224</v>
      </c>
      <c r="N2978" t="s">
        <v>24742</v>
      </c>
      <c r="O2978" t="s">
        <v>29007</v>
      </c>
      <c r="P2978">
        <v>3</v>
      </c>
      <c r="Q2978">
        <v>1</v>
      </c>
      <c r="R2978">
        <v>5.08</v>
      </c>
      <c r="S2978">
        <v>5.08</v>
      </c>
      <c r="T2978">
        <v>351.4</v>
      </c>
      <c r="U2978">
        <v>50.74</v>
      </c>
      <c r="V2978">
        <v>4.34</v>
      </c>
      <c r="X2978">
        <v>1.39</v>
      </c>
      <c r="Y2978">
        <v>2</v>
      </c>
      <c r="Z2978" t="s">
        <v>4250</v>
      </c>
      <c r="AA2978">
        <v>0</v>
      </c>
      <c r="AB2978">
        <v>1</v>
      </c>
      <c r="AC2978">
        <v>3.833333333333333</v>
      </c>
      <c r="AE2978" t="s">
        <v>7949</v>
      </c>
      <c r="AH2978">
        <v>0</v>
      </c>
      <c r="AI2978">
        <v>0</v>
      </c>
    </row>
    <row r="2979" spans="2:35" x14ac:dyDescent="0.25">
      <c r="B2979">
        <v>30</v>
      </c>
      <c r="H2979">
        <v>2.5</v>
      </c>
      <c r="J2979" t="s">
        <v>22089</v>
      </c>
      <c r="L2979" t="s">
        <v>22160</v>
      </c>
      <c r="M2979" t="s">
        <v>22224</v>
      </c>
      <c r="N2979" t="s">
        <v>24743</v>
      </c>
      <c r="O2979" t="s">
        <v>29008</v>
      </c>
      <c r="P2979">
        <v>4</v>
      </c>
      <c r="Q2979">
        <v>1</v>
      </c>
      <c r="R2979">
        <v>4.3</v>
      </c>
      <c r="S2979">
        <v>4.54</v>
      </c>
      <c r="T2979">
        <v>350.85</v>
      </c>
      <c r="U2979">
        <v>63.63</v>
      </c>
      <c r="V2979">
        <v>4.1100000000000003</v>
      </c>
      <c r="X2979">
        <v>7.07</v>
      </c>
      <c r="Y2979">
        <v>2</v>
      </c>
      <c r="Z2979" t="s">
        <v>4250</v>
      </c>
      <c r="AA2979">
        <v>0</v>
      </c>
      <c r="AB2979">
        <v>1</v>
      </c>
      <c r="AC2979">
        <v>4.0633333333333326</v>
      </c>
      <c r="AE2979" t="s">
        <v>7949</v>
      </c>
      <c r="AH2979">
        <v>0</v>
      </c>
      <c r="AI2979">
        <v>0</v>
      </c>
    </row>
    <row r="2980" spans="2:35" x14ac:dyDescent="0.25">
      <c r="B2980">
        <v>411</v>
      </c>
      <c r="H2980">
        <v>2.5</v>
      </c>
      <c r="J2980" t="s">
        <v>22089</v>
      </c>
      <c r="L2980" t="s">
        <v>22160</v>
      </c>
      <c r="M2980" t="s">
        <v>22224</v>
      </c>
      <c r="N2980" t="s">
        <v>24744</v>
      </c>
      <c r="O2980" t="s">
        <v>29009</v>
      </c>
      <c r="P2980">
        <v>4</v>
      </c>
      <c r="Q2980">
        <v>1</v>
      </c>
      <c r="R2980">
        <v>5.1100000000000003</v>
      </c>
      <c r="S2980">
        <v>5.29</v>
      </c>
      <c r="T2980">
        <v>390.33</v>
      </c>
      <c r="U2980">
        <v>59.97</v>
      </c>
      <c r="V2980">
        <v>3.96</v>
      </c>
      <c r="X2980">
        <v>6.92</v>
      </c>
      <c r="Y2980">
        <v>1</v>
      </c>
      <c r="Z2980" t="s">
        <v>4250</v>
      </c>
      <c r="AA2980">
        <v>0</v>
      </c>
      <c r="AB2980">
        <v>1</v>
      </c>
      <c r="AC2980">
        <v>3.616690476190477</v>
      </c>
      <c r="AE2980" t="s">
        <v>7949</v>
      </c>
      <c r="AH2980">
        <v>0</v>
      </c>
      <c r="AI2980">
        <v>0</v>
      </c>
    </row>
    <row r="2981" spans="2:35" x14ac:dyDescent="0.25">
      <c r="B2981">
        <v>8920</v>
      </c>
      <c r="H2981">
        <v>2.5</v>
      </c>
      <c r="J2981" t="s">
        <v>22089</v>
      </c>
      <c r="L2981" t="s">
        <v>22160</v>
      </c>
      <c r="M2981" t="s">
        <v>22224</v>
      </c>
      <c r="N2981" t="s">
        <v>24745</v>
      </c>
      <c r="O2981" t="s">
        <v>29010</v>
      </c>
      <c r="P2981">
        <v>4</v>
      </c>
      <c r="Q2981">
        <v>1</v>
      </c>
      <c r="R2981">
        <v>5.1100000000000003</v>
      </c>
      <c r="S2981">
        <v>5.29</v>
      </c>
      <c r="T2981">
        <v>390.33</v>
      </c>
      <c r="U2981">
        <v>59.97</v>
      </c>
      <c r="V2981">
        <v>3.96</v>
      </c>
      <c r="X2981">
        <v>6.92</v>
      </c>
      <c r="Y2981">
        <v>1</v>
      </c>
      <c r="Z2981" t="s">
        <v>4250</v>
      </c>
      <c r="AA2981">
        <v>0</v>
      </c>
      <c r="AB2981">
        <v>1</v>
      </c>
      <c r="AC2981">
        <v>3.616690476190477</v>
      </c>
      <c r="AE2981" t="s">
        <v>7949</v>
      </c>
      <c r="AH2981">
        <v>0</v>
      </c>
      <c r="AI2981">
        <v>0</v>
      </c>
    </row>
    <row r="2982" spans="2:35" x14ac:dyDescent="0.25">
      <c r="B2982">
        <v>5</v>
      </c>
      <c r="H2982">
        <v>2.5</v>
      </c>
      <c r="J2982" t="s">
        <v>22089</v>
      </c>
      <c r="L2982" t="s">
        <v>22160</v>
      </c>
      <c r="M2982" t="s">
        <v>22224</v>
      </c>
      <c r="N2982" t="s">
        <v>24746</v>
      </c>
      <c r="O2982" t="s">
        <v>29011</v>
      </c>
      <c r="P2982">
        <v>6</v>
      </c>
      <c r="Q2982">
        <v>1</v>
      </c>
      <c r="R2982">
        <v>4.93</v>
      </c>
      <c r="S2982">
        <v>4.93</v>
      </c>
      <c r="T2982">
        <v>442.56</v>
      </c>
      <c r="U2982">
        <v>92.99</v>
      </c>
      <c r="V2982">
        <v>4.74</v>
      </c>
      <c r="X2982">
        <v>2.37</v>
      </c>
      <c r="Y2982">
        <v>2</v>
      </c>
      <c r="Z2982" t="s">
        <v>4250</v>
      </c>
      <c r="AA2982">
        <v>0</v>
      </c>
      <c r="AB2982">
        <v>3</v>
      </c>
      <c r="AC2982">
        <v>3.178952380952381</v>
      </c>
      <c r="AE2982" t="s">
        <v>7949</v>
      </c>
      <c r="AH2982">
        <v>0</v>
      </c>
      <c r="AI2982">
        <v>0</v>
      </c>
    </row>
    <row r="2983" spans="2:35" x14ac:dyDescent="0.25">
      <c r="B2983">
        <v>587</v>
      </c>
      <c r="H2983">
        <v>2.5</v>
      </c>
      <c r="J2983" t="s">
        <v>22089</v>
      </c>
      <c r="L2983" t="s">
        <v>22160</v>
      </c>
      <c r="M2983" t="s">
        <v>22224</v>
      </c>
      <c r="N2983" t="s">
        <v>24747</v>
      </c>
      <c r="O2983" t="s">
        <v>29012</v>
      </c>
      <c r="P2983">
        <v>6</v>
      </c>
      <c r="Q2983">
        <v>1</v>
      </c>
      <c r="R2983">
        <v>4.93</v>
      </c>
      <c r="S2983">
        <v>4.93</v>
      </c>
      <c r="T2983">
        <v>442.56</v>
      </c>
      <c r="U2983">
        <v>92.99</v>
      </c>
      <c r="V2983">
        <v>4.74</v>
      </c>
      <c r="X2983">
        <v>2.37</v>
      </c>
      <c r="Y2983">
        <v>2</v>
      </c>
      <c r="Z2983" t="s">
        <v>4250</v>
      </c>
      <c r="AA2983">
        <v>0</v>
      </c>
      <c r="AB2983">
        <v>3</v>
      </c>
      <c r="AC2983">
        <v>3.178952380952381</v>
      </c>
      <c r="AE2983" t="s">
        <v>7949</v>
      </c>
      <c r="AH2983">
        <v>0</v>
      </c>
      <c r="AI2983">
        <v>0</v>
      </c>
    </row>
    <row r="2984" spans="2:35" x14ac:dyDescent="0.25">
      <c r="B2984">
        <v>14</v>
      </c>
      <c r="H2984">
        <v>2.5</v>
      </c>
      <c r="J2984" t="s">
        <v>22089</v>
      </c>
      <c r="L2984" t="s">
        <v>22160</v>
      </c>
      <c r="M2984" t="s">
        <v>22224</v>
      </c>
      <c r="N2984" t="s">
        <v>24748</v>
      </c>
      <c r="O2984" t="s">
        <v>29013</v>
      </c>
      <c r="P2984">
        <v>5</v>
      </c>
      <c r="Q2984">
        <v>1</v>
      </c>
      <c r="R2984">
        <v>4.78</v>
      </c>
      <c r="S2984">
        <v>4.96</v>
      </c>
      <c r="T2984">
        <v>422.96</v>
      </c>
      <c r="U2984">
        <v>72.86</v>
      </c>
      <c r="V2984">
        <v>4.91</v>
      </c>
      <c r="X2984">
        <v>6.9</v>
      </c>
      <c r="Y2984">
        <v>2</v>
      </c>
      <c r="Z2984" t="s">
        <v>4250</v>
      </c>
      <c r="AA2984">
        <v>0</v>
      </c>
      <c r="AB2984">
        <v>2</v>
      </c>
      <c r="AC2984">
        <v>3.4036190476190482</v>
      </c>
      <c r="AE2984" t="s">
        <v>7949</v>
      </c>
      <c r="AH2984">
        <v>0</v>
      </c>
      <c r="AI2984">
        <v>0</v>
      </c>
    </row>
    <row r="2985" spans="2:35" x14ac:dyDescent="0.25">
      <c r="B2985">
        <v>333</v>
      </c>
      <c r="H2985">
        <v>2.5</v>
      </c>
      <c r="J2985" t="s">
        <v>22089</v>
      </c>
      <c r="L2985" t="s">
        <v>22160</v>
      </c>
      <c r="M2985" t="s">
        <v>22224</v>
      </c>
      <c r="N2985" t="s">
        <v>24749</v>
      </c>
      <c r="O2985" t="s">
        <v>29014</v>
      </c>
      <c r="P2985">
        <v>5</v>
      </c>
      <c r="Q2985">
        <v>1</v>
      </c>
      <c r="R2985">
        <v>4.78</v>
      </c>
      <c r="S2985">
        <v>4.96</v>
      </c>
      <c r="T2985">
        <v>422.96</v>
      </c>
      <c r="U2985">
        <v>72.86</v>
      </c>
      <c r="V2985">
        <v>4.91</v>
      </c>
      <c r="X2985">
        <v>6.9</v>
      </c>
      <c r="Y2985">
        <v>2</v>
      </c>
      <c r="Z2985" t="s">
        <v>4250</v>
      </c>
      <c r="AA2985">
        <v>0</v>
      </c>
      <c r="AB2985">
        <v>2</v>
      </c>
      <c r="AC2985">
        <v>3.4036190476190482</v>
      </c>
      <c r="AE2985" t="s">
        <v>7949</v>
      </c>
      <c r="AH2985">
        <v>0</v>
      </c>
      <c r="AI2985">
        <v>0</v>
      </c>
    </row>
    <row r="2986" spans="2:35" x14ac:dyDescent="0.25">
      <c r="B2986">
        <v>212</v>
      </c>
      <c r="H2986">
        <v>2.5</v>
      </c>
      <c r="J2986" t="s">
        <v>22089</v>
      </c>
      <c r="L2986" t="s">
        <v>22160</v>
      </c>
      <c r="M2986" t="s">
        <v>22224</v>
      </c>
      <c r="N2986" t="s">
        <v>24750</v>
      </c>
      <c r="O2986" t="s">
        <v>29015</v>
      </c>
      <c r="P2986">
        <v>5</v>
      </c>
      <c r="Q2986">
        <v>1</v>
      </c>
      <c r="R2986">
        <v>4.82</v>
      </c>
      <c r="S2986">
        <v>5.01</v>
      </c>
      <c r="T2986">
        <v>426.56</v>
      </c>
      <c r="U2986">
        <v>72.86</v>
      </c>
      <c r="V2986">
        <v>4.63</v>
      </c>
      <c r="X2986">
        <v>6.92</v>
      </c>
      <c r="Y2986">
        <v>2</v>
      </c>
      <c r="Z2986" t="s">
        <v>4250</v>
      </c>
      <c r="AA2986">
        <v>0</v>
      </c>
      <c r="AB2986">
        <v>2</v>
      </c>
      <c r="AC2986">
        <v>3.3579047619047619</v>
      </c>
      <c r="AE2986" t="s">
        <v>7949</v>
      </c>
      <c r="AH2986">
        <v>0</v>
      </c>
      <c r="AI2986">
        <v>0</v>
      </c>
    </row>
    <row r="2987" spans="2:35" x14ac:dyDescent="0.25">
      <c r="B2987">
        <v>19</v>
      </c>
      <c r="H2987">
        <v>2.5</v>
      </c>
      <c r="J2987" t="s">
        <v>22089</v>
      </c>
      <c r="L2987" t="s">
        <v>22160</v>
      </c>
      <c r="M2987" t="s">
        <v>22224</v>
      </c>
      <c r="N2987" t="s">
        <v>24751</v>
      </c>
      <c r="O2987" t="s">
        <v>29016</v>
      </c>
      <c r="P2987">
        <v>5</v>
      </c>
      <c r="Q2987">
        <v>1</v>
      </c>
      <c r="R2987">
        <v>4.82</v>
      </c>
      <c r="S2987">
        <v>5.01</v>
      </c>
      <c r="T2987">
        <v>426.56</v>
      </c>
      <c r="U2987">
        <v>72.86</v>
      </c>
      <c r="V2987">
        <v>4.63</v>
      </c>
      <c r="X2987">
        <v>6.92</v>
      </c>
      <c r="Y2987">
        <v>2</v>
      </c>
      <c r="Z2987" t="s">
        <v>4250</v>
      </c>
      <c r="AA2987">
        <v>0</v>
      </c>
      <c r="AB2987">
        <v>2</v>
      </c>
      <c r="AC2987">
        <v>3.3579047619047619</v>
      </c>
      <c r="AE2987" t="s">
        <v>7949</v>
      </c>
      <c r="AH2987">
        <v>0</v>
      </c>
      <c r="AI2987">
        <v>0</v>
      </c>
    </row>
    <row r="2988" spans="2:35" x14ac:dyDescent="0.25">
      <c r="B2988">
        <v>15</v>
      </c>
      <c r="H2988">
        <v>2.5</v>
      </c>
      <c r="J2988" t="s">
        <v>22089</v>
      </c>
      <c r="L2988" t="s">
        <v>22160</v>
      </c>
      <c r="M2988" t="s">
        <v>22224</v>
      </c>
      <c r="N2988" t="s">
        <v>24752</v>
      </c>
      <c r="O2988" t="s">
        <v>29017</v>
      </c>
      <c r="P2988">
        <v>4</v>
      </c>
      <c r="Q2988">
        <v>1</v>
      </c>
      <c r="R2988">
        <v>5</v>
      </c>
      <c r="S2988">
        <v>5</v>
      </c>
      <c r="T2988">
        <v>374.88</v>
      </c>
      <c r="U2988">
        <v>74.53</v>
      </c>
      <c r="V2988">
        <v>4.59</v>
      </c>
      <c r="X2988">
        <v>1.61</v>
      </c>
      <c r="Y2988">
        <v>2</v>
      </c>
      <c r="Z2988" t="s">
        <v>4250</v>
      </c>
      <c r="AA2988">
        <v>0</v>
      </c>
      <c r="AB2988">
        <v>1</v>
      </c>
      <c r="AC2988">
        <v>3.7270476190476192</v>
      </c>
      <c r="AE2988" t="s">
        <v>7949</v>
      </c>
      <c r="AH2988">
        <v>0</v>
      </c>
      <c r="AI2988">
        <v>0</v>
      </c>
    </row>
    <row r="2989" spans="2:35" x14ac:dyDescent="0.25">
      <c r="B2989">
        <v>5.7</v>
      </c>
      <c r="H2989">
        <v>2.5</v>
      </c>
      <c r="J2989" t="s">
        <v>22089</v>
      </c>
      <c r="L2989" t="s">
        <v>22160</v>
      </c>
      <c r="M2989" t="s">
        <v>22224</v>
      </c>
      <c r="N2989" t="s">
        <v>24753</v>
      </c>
      <c r="O2989" t="s">
        <v>29018</v>
      </c>
      <c r="P2989">
        <v>5</v>
      </c>
      <c r="Q2989">
        <v>1</v>
      </c>
      <c r="R2989">
        <v>5.42</v>
      </c>
      <c r="S2989">
        <v>5.42</v>
      </c>
      <c r="T2989">
        <v>446.98</v>
      </c>
      <c r="U2989">
        <v>83.76</v>
      </c>
      <c r="V2989">
        <v>5.38</v>
      </c>
      <c r="X2989">
        <v>1.44</v>
      </c>
      <c r="Y2989">
        <v>2</v>
      </c>
      <c r="Z2989" t="s">
        <v>4250</v>
      </c>
      <c r="AA2989">
        <v>1</v>
      </c>
      <c r="AB2989">
        <v>2</v>
      </c>
      <c r="AC2989">
        <v>3.212047619047619</v>
      </c>
      <c r="AE2989" t="s">
        <v>7949</v>
      </c>
      <c r="AH2989">
        <v>0</v>
      </c>
      <c r="AI2989">
        <v>0</v>
      </c>
    </row>
    <row r="2990" spans="2:35" x14ac:dyDescent="0.25">
      <c r="B2990">
        <v>392</v>
      </c>
      <c r="H2990">
        <v>2.5</v>
      </c>
      <c r="J2990" t="s">
        <v>22089</v>
      </c>
      <c r="L2990" t="s">
        <v>22160</v>
      </c>
      <c r="M2990" t="s">
        <v>22224</v>
      </c>
      <c r="N2990" t="s">
        <v>24754</v>
      </c>
      <c r="O2990" t="s">
        <v>29019</v>
      </c>
      <c r="P2990">
        <v>5</v>
      </c>
      <c r="Q2990">
        <v>1</v>
      </c>
      <c r="R2990">
        <v>5.42</v>
      </c>
      <c r="S2990">
        <v>5.42</v>
      </c>
      <c r="T2990">
        <v>446.98</v>
      </c>
      <c r="U2990">
        <v>83.76</v>
      </c>
      <c r="V2990">
        <v>5.38</v>
      </c>
      <c r="X2990">
        <v>1.44</v>
      </c>
      <c r="Y2990">
        <v>2</v>
      </c>
      <c r="Z2990" t="s">
        <v>4250</v>
      </c>
      <c r="AA2990">
        <v>1</v>
      </c>
      <c r="AB2990">
        <v>2</v>
      </c>
      <c r="AC2990">
        <v>3.212047619047619</v>
      </c>
      <c r="AE2990" t="s">
        <v>7949</v>
      </c>
      <c r="AH2990">
        <v>0</v>
      </c>
      <c r="AI2990">
        <v>0</v>
      </c>
    </row>
    <row r="2991" spans="2:35" x14ac:dyDescent="0.25">
      <c r="B2991">
        <v>3.6</v>
      </c>
      <c r="H2991">
        <v>2.5</v>
      </c>
      <c r="J2991" t="s">
        <v>22089</v>
      </c>
      <c r="L2991" t="s">
        <v>22160</v>
      </c>
      <c r="M2991" t="s">
        <v>22224</v>
      </c>
      <c r="N2991" t="s">
        <v>24755</v>
      </c>
      <c r="O2991" t="s">
        <v>29020</v>
      </c>
      <c r="P2991">
        <v>5</v>
      </c>
      <c r="Q2991">
        <v>1</v>
      </c>
      <c r="R2991">
        <v>5.42</v>
      </c>
      <c r="S2991">
        <v>5.42</v>
      </c>
      <c r="T2991">
        <v>446.98</v>
      </c>
      <c r="U2991">
        <v>83.76</v>
      </c>
      <c r="V2991">
        <v>5.38</v>
      </c>
      <c r="X2991">
        <v>1.44</v>
      </c>
      <c r="Y2991">
        <v>2</v>
      </c>
      <c r="Z2991" t="s">
        <v>4250</v>
      </c>
      <c r="AA2991">
        <v>1</v>
      </c>
      <c r="AB2991">
        <v>2</v>
      </c>
      <c r="AC2991">
        <v>3.212047619047619</v>
      </c>
      <c r="AE2991" t="s">
        <v>7949</v>
      </c>
      <c r="AH2991">
        <v>0</v>
      </c>
      <c r="AI2991">
        <v>0</v>
      </c>
    </row>
    <row r="2992" spans="2:35" x14ac:dyDescent="0.25">
      <c r="B2992">
        <v>18</v>
      </c>
      <c r="H2992">
        <v>2.5</v>
      </c>
      <c r="J2992" t="s">
        <v>22089</v>
      </c>
      <c r="L2992" t="s">
        <v>22161</v>
      </c>
      <c r="M2992" t="s">
        <v>22224</v>
      </c>
      <c r="N2992" t="s">
        <v>24756</v>
      </c>
      <c r="O2992" t="s">
        <v>29021</v>
      </c>
      <c r="P2992">
        <v>5</v>
      </c>
      <c r="Q2992">
        <v>1</v>
      </c>
      <c r="R2992">
        <v>4.3099999999999996</v>
      </c>
      <c r="S2992">
        <v>4.49</v>
      </c>
      <c r="T2992">
        <v>381.52</v>
      </c>
      <c r="U2992">
        <v>69.2</v>
      </c>
      <c r="V2992">
        <v>3.98</v>
      </c>
      <c r="X2992">
        <v>6.92</v>
      </c>
      <c r="Y2992">
        <v>1</v>
      </c>
      <c r="Z2992" t="s">
        <v>4250</v>
      </c>
      <c r="AA2992">
        <v>0</v>
      </c>
      <c r="AB2992">
        <v>4</v>
      </c>
      <c r="AC2992">
        <v>3.9346190476190479</v>
      </c>
      <c r="AE2992" t="s">
        <v>7949</v>
      </c>
      <c r="AH2992">
        <v>0</v>
      </c>
      <c r="AI2992">
        <v>0</v>
      </c>
    </row>
    <row r="2993" spans="2:35" x14ac:dyDescent="0.25">
      <c r="B2993">
        <v>50</v>
      </c>
      <c r="H2993">
        <v>2.5</v>
      </c>
      <c r="J2993" t="s">
        <v>22089</v>
      </c>
      <c r="L2993" t="s">
        <v>22161</v>
      </c>
      <c r="M2993" t="s">
        <v>22224</v>
      </c>
      <c r="N2993" t="s">
        <v>24757</v>
      </c>
      <c r="O2993" t="s">
        <v>29022</v>
      </c>
      <c r="P2993">
        <v>5</v>
      </c>
      <c r="Q2993">
        <v>1</v>
      </c>
      <c r="R2993">
        <v>3.23</v>
      </c>
      <c r="S2993">
        <v>3.4</v>
      </c>
      <c r="T2993">
        <v>417.5</v>
      </c>
      <c r="U2993">
        <v>69.2</v>
      </c>
      <c r="V2993">
        <v>4.2300000000000004</v>
      </c>
      <c r="X2993">
        <v>6.88</v>
      </c>
      <c r="Y2993">
        <v>1</v>
      </c>
      <c r="Z2993" t="s">
        <v>4250</v>
      </c>
      <c r="AA2993">
        <v>0</v>
      </c>
      <c r="AB2993">
        <v>4</v>
      </c>
      <c r="AC2993">
        <v>4.6076190476190479</v>
      </c>
      <c r="AE2993" t="s">
        <v>7949</v>
      </c>
      <c r="AH2993">
        <v>0</v>
      </c>
      <c r="AI2993">
        <v>0</v>
      </c>
    </row>
    <row r="2994" spans="2:35" x14ac:dyDescent="0.25">
      <c r="B2994">
        <v>7.4</v>
      </c>
      <c r="H2994">
        <v>2.5</v>
      </c>
      <c r="J2994" t="s">
        <v>22089</v>
      </c>
      <c r="L2994" t="s">
        <v>22161</v>
      </c>
      <c r="M2994" t="s">
        <v>22224</v>
      </c>
      <c r="N2994" t="s">
        <v>24758</v>
      </c>
      <c r="O2994" t="s">
        <v>29023</v>
      </c>
      <c r="P2994">
        <v>5</v>
      </c>
      <c r="Q2994">
        <v>1</v>
      </c>
      <c r="R2994">
        <v>3.93</v>
      </c>
      <c r="S2994">
        <v>4.1100000000000003</v>
      </c>
      <c r="T2994">
        <v>367.49</v>
      </c>
      <c r="U2994">
        <v>69.2</v>
      </c>
      <c r="V2994">
        <v>3.59</v>
      </c>
      <c r="X2994">
        <v>6.92</v>
      </c>
      <c r="Y2994">
        <v>1</v>
      </c>
      <c r="Z2994" t="s">
        <v>4250</v>
      </c>
      <c r="AA2994">
        <v>0</v>
      </c>
      <c r="AB2994">
        <v>4</v>
      </c>
      <c r="AC2994">
        <v>4.2598333333333329</v>
      </c>
      <c r="AE2994" t="s">
        <v>7949</v>
      </c>
      <c r="AH2994">
        <v>0</v>
      </c>
      <c r="AI2994">
        <v>0</v>
      </c>
    </row>
    <row r="2995" spans="2:35" x14ac:dyDescent="0.25">
      <c r="B2995">
        <v>3.7</v>
      </c>
      <c r="H2995">
        <v>2.5</v>
      </c>
      <c r="J2995" t="s">
        <v>22089</v>
      </c>
      <c r="L2995" t="s">
        <v>22161</v>
      </c>
      <c r="M2995" t="s">
        <v>22224</v>
      </c>
      <c r="N2995" t="s">
        <v>24759</v>
      </c>
      <c r="O2995" t="s">
        <v>29024</v>
      </c>
      <c r="P2995">
        <v>5</v>
      </c>
      <c r="Q2995">
        <v>1</v>
      </c>
      <c r="R2995">
        <v>3.99</v>
      </c>
      <c r="S2995">
        <v>4.1100000000000003</v>
      </c>
      <c r="T2995">
        <v>367.49</v>
      </c>
      <c r="U2995">
        <v>69.2</v>
      </c>
      <c r="V2995">
        <v>3.59</v>
      </c>
      <c r="X2995">
        <v>6.92</v>
      </c>
      <c r="Y2995">
        <v>1</v>
      </c>
      <c r="Z2995" t="s">
        <v>4250</v>
      </c>
      <c r="AA2995">
        <v>0</v>
      </c>
      <c r="AB2995">
        <v>4</v>
      </c>
      <c r="AC2995">
        <v>4.2298333333333336</v>
      </c>
      <c r="AE2995" t="s">
        <v>7949</v>
      </c>
      <c r="AH2995">
        <v>0</v>
      </c>
      <c r="AI2995">
        <v>0</v>
      </c>
    </row>
    <row r="2996" spans="2:35" x14ac:dyDescent="0.25">
      <c r="B2996">
        <v>13</v>
      </c>
      <c r="H2996">
        <v>2.5</v>
      </c>
      <c r="J2996" t="s">
        <v>22089</v>
      </c>
      <c r="L2996" t="s">
        <v>22161</v>
      </c>
      <c r="M2996" t="s">
        <v>22224</v>
      </c>
      <c r="N2996" t="s">
        <v>24760</v>
      </c>
      <c r="O2996" t="s">
        <v>29025</v>
      </c>
      <c r="P2996">
        <v>5</v>
      </c>
      <c r="Q2996">
        <v>1</v>
      </c>
      <c r="R2996">
        <v>2.73</v>
      </c>
      <c r="S2996">
        <v>2.9</v>
      </c>
      <c r="T2996">
        <v>403.47</v>
      </c>
      <c r="U2996">
        <v>69.2</v>
      </c>
      <c r="V2996">
        <v>3.84</v>
      </c>
      <c r="X2996">
        <v>6.88</v>
      </c>
      <c r="Y2996">
        <v>1</v>
      </c>
      <c r="Z2996" t="s">
        <v>4250</v>
      </c>
      <c r="AA2996">
        <v>0</v>
      </c>
      <c r="AB2996">
        <v>4</v>
      </c>
      <c r="AC2996">
        <v>5.1578333333333326</v>
      </c>
      <c r="AE2996" t="s">
        <v>7949</v>
      </c>
      <c r="AH2996">
        <v>0</v>
      </c>
      <c r="AI2996">
        <v>0</v>
      </c>
    </row>
    <row r="2997" spans="2:35" x14ac:dyDescent="0.25">
      <c r="B2997">
        <v>6.1</v>
      </c>
      <c r="H2997">
        <v>2.5</v>
      </c>
      <c r="J2997" t="s">
        <v>22089</v>
      </c>
      <c r="L2997" t="s">
        <v>22161</v>
      </c>
      <c r="M2997" t="s">
        <v>22224</v>
      </c>
      <c r="N2997" t="s">
        <v>24216</v>
      </c>
      <c r="O2997" t="s">
        <v>28498</v>
      </c>
      <c r="P2997">
        <v>5</v>
      </c>
      <c r="Q2997">
        <v>1</v>
      </c>
      <c r="R2997">
        <v>4.46</v>
      </c>
      <c r="S2997">
        <v>4.6399999999999997</v>
      </c>
      <c r="T2997">
        <v>381.52</v>
      </c>
      <c r="U2997">
        <v>69.2</v>
      </c>
      <c r="V2997">
        <v>3.98</v>
      </c>
      <c r="X2997">
        <v>6.92</v>
      </c>
      <c r="Y2997">
        <v>1</v>
      </c>
      <c r="Z2997" t="s">
        <v>4250</v>
      </c>
      <c r="AA2997">
        <v>0</v>
      </c>
      <c r="AB2997">
        <v>4</v>
      </c>
      <c r="AC2997">
        <v>3.8596190476190482</v>
      </c>
      <c r="AE2997" t="s">
        <v>7949</v>
      </c>
      <c r="AH2997">
        <v>0</v>
      </c>
      <c r="AI2997">
        <v>0</v>
      </c>
    </row>
    <row r="2998" spans="2:35" x14ac:dyDescent="0.25">
      <c r="B2998">
        <v>4.5</v>
      </c>
      <c r="H2998">
        <v>2.5</v>
      </c>
      <c r="J2998" t="s">
        <v>22089</v>
      </c>
      <c r="L2998" t="s">
        <v>22161</v>
      </c>
      <c r="M2998" t="s">
        <v>22224</v>
      </c>
      <c r="N2998" t="s">
        <v>24761</v>
      </c>
      <c r="O2998" t="s">
        <v>29026</v>
      </c>
      <c r="P2998">
        <v>5</v>
      </c>
      <c r="Q2998">
        <v>1</v>
      </c>
      <c r="R2998">
        <v>4.5199999999999996</v>
      </c>
      <c r="S2998">
        <v>4.6399999999999997</v>
      </c>
      <c r="T2998">
        <v>381.52</v>
      </c>
      <c r="U2998">
        <v>69.2</v>
      </c>
      <c r="V2998">
        <v>3.98</v>
      </c>
      <c r="X2998">
        <v>6.92</v>
      </c>
      <c r="Y2998">
        <v>1</v>
      </c>
      <c r="Z2998" t="s">
        <v>4250</v>
      </c>
      <c r="AA2998">
        <v>0</v>
      </c>
      <c r="AB2998">
        <v>4</v>
      </c>
      <c r="AC2998">
        <v>3.8596190476190482</v>
      </c>
      <c r="AE2998" t="s">
        <v>7949</v>
      </c>
      <c r="AH2998">
        <v>0</v>
      </c>
      <c r="AI2998">
        <v>0</v>
      </c>
    </row>
    <row r="2999" spans="2:35" x14ac:dyDescent="0.25">
      <c r="B2999">
        <v>3.7</v>
      </c>
      <c r="H2999">
        <v>2.5</v>
      </c>
      <c r="J2999" t="s">
        <v>22089</v>
      </c>
      <c r="L2999" t="s">
        <v>22161</v>
      </c>
      <c r="M2999" t="s">
        <v>22224</v>
      </c>
      <c r="N2999" t="s">
        <v>24762</v>
      </c>
      <c r="O2999" t="s">
        <v>29027</v>
      </c>
      <c r="P2999">
        <v>5</v>
      </c>
      <c r="Q2999">
        <v>1</v>
      </c>
      <c r="R2999">
        <v>4.4400000000000004</v>
      </c>
      <c r="S2999">
        <v>4.62</v>
      </c>
      <c r="T2999">
        <v>381.52</v>
      </c>
      <c r="U2999">
        <v>69.2</v>
      </c>
      <c r="V2999">
        <v>3.98</v>
      </c>
      <c r="X2999">
        <v>6.91</v>
      </c>
      <c r="Y2999">
        <v>1</v>
      </c>
      <c r="Z2999" t="s">
        <v>4250</v>
      </c>
      <c r="AA2999">
        <v>0</v>
      </c>
      <c r="AB2999">
        <v>5</v>
      </c>
      <c r="AC2999">
        <v>3.869619047619048</v>
      </c>
      <c r="AE2999" t="s">
        <v>7949</v>
      </c>
      <c r="AH2999">
        <v>0</v>
      </c>
      <c r="AI2999">
        <v>0</v>
      </c>
    </row>
    <row r="3000" spans="2:35" x14ac:dyDescent="0.25">
      <c r="B3000">
        <v>14.6</v>
      </c>
      <c r="H3000">
        <v>4.4000000000000004</v>
      </c>
      <c r="J3000" t="s">
        <v>22089</v>
      </c>
      <c r="L3000" t="s">
        <v>22162</v>
      </c>
      <c r="M3000" t="s">
        <v>22225</v>
      </c>
      <c r="N3000" t="s">
        <v>24763</v>
      </c>
      <c r="O3000" t="s">
        <v>29028</v>
      </c>
      <c r="P3000">
        <v>5</v>
      </c>
      <c r="Q3000">
        <v>2</v>
      </c>
      <c r="R3000">
        <v>1.55</v>
      </c>
      <c r="S3000">
        <v>1.55</v>
      </c>
      <c r="T3000">
        <v>434.46</v>
      </c>
      <c r="U3000">
        <v>102.71</v>
      </c>
      <c r="V3000">
        <v>2.83</v>
      </c>
      <c r="X3000">
        <v>4.58</v>
      </c>
      <c r="Y3000">
        <v>1</v>
      </c>
      <c r="Z3000" t="s">
        <v>4250</v>
      </c>
      <c r="AA3000">
        <v>0</v>
      </c>
      <c r="AB3000">
        <v>2</v>
      </c>
      <c r="AC3000">
        <v>4.5444761904761908</v>
      </c>
      <c r="AE3000" t="s">
        <v>7949</v>
      </c>
      <c r="AH3000">
        <v>0</v>
      </c>
      <c r="AI3000">
        <v>0</v>
      </c>
    </row>
    <row r="3001" spans="2:35" x14ac:dyDescent="0.25">
      <c r="B3001">
        <v>10.3</v>
      </c>
      <c r="H3001">
        <v>4.4000000000000004</v>
      </c>
      <c r="J3001" t="s">
        <v>22089</v>
      </c>
      <c r="L3001" t="s">
        <v>22162</v>
      </c>
      <c r="M3001" t="s">
        <v>22225</v>
      </c>
      <c r="N3001" t="s">
        <v>24764</v>
      </c>
      <c r="O3001" t="s">
        <v>29029</v>
      </c>
      <c r="P3001">
        <v>5</v>
      </c>
      <c r="Q3001">
        <v>2</v>
      </c>
      <c r="R3001">
        <v>1.51</v>
      </c>
      <c r="S3001">
        <v>1.51</v>
      </c>
      <c r="T3001">
        <v>412.51</v>
      </c>
      <c r="U3001">
        <v>102.71</v>
      </c>
      <c r="V3001">
        <v>2.63</v>
      </c>
      <c r="X3001">
        <v>5.22</v>
      </c>
      <c r="Y3001">
        <v>1</v>
      </c>
      <c r="Z3001" t="s">
        <v>4250</v>
      </c>
      <c r="AA3001">
        <v>0</v>
      </c>
      <c r="AB3001">
        <v>2</v>
      </c>
      <c r="AC3001">
        <v>4.7012619047619051</v>
      </c>
      <c r="AE3001" t="s">
        <v>7949</v>
      </c>
      <c r="AH3001">
        <v>0</v>
      </c>
      <c r="AI3001">
        <v>0</v>
      </c>
    </row>
    <row r="3002" spans="2:35" x14ac:dyDescent="0.25">
      <c r="B3002">
        <v>3</v>
      </c>
      <c r="H3002">
        <v>4.4000000000000004</v>
      </c>
      <c r="J3002" t="s">
        <v>22089</v>
      </c>
      <c r="L3002" t="s">
        <v>22162</v>
      </c>
      <c r="M3002" t="s">
        <v>22225</v>
      </c>
      <c r="N3002" t="s">
        <v>24765</v>
      </c>
      <c r="O3002" t="s">
        <v>29030</v>
      </c>
      <c r="P3002">
        <v>5</v>
      </c>
      <c r="Q3002">
        <v>2</v>
      </c>
      <c r="R3002">
        <v>1.9</v>
      </c>
      <c r="S3002">
        <v>1.9</v>
      </c>
      <c r="T3002">
        <v>428.96</v>
      </c>
      <c r="U3002">
        <v>102.71</v>
      </c>
      <c r="V3002">
        <v>2.9</v>
      </c>
      <c r="X3002">
        <v>5</v>
      </c>
      <c r="Y3002">
        <v>1</v>
      </c>
      <c r="Z3002" t="s">
        <v>4250</v>
      </c>
      <c r="AA3002">
        <v>0</v>
      </c>
      <c r="AB3002">
        <v>2</v>
      </c>
      <c r="AC3002">
        <v>4.5837619047619036</v>
      </c>
      <c r="AE3002" t="s">
        <v>7949</v>
      </c>
      <c r="AH3002">
        <v>0</v>
      </c>
      <c r="AI3002">
        <v>0</v>
      </c>
    </row>
    <row r="3003" spans="2:35" x14ac:dyDescent="0.25">
      <c r="B3003">
        <v>2.7</v>
      </c>
      <c r="H3003">
        <v>4.4000000000000004</v>
      </c>
      <c r="J3003" t="s">
        <v>22089</v>
      </c>
      <c r="L3003" t="s">
        <v>22162</v>
      </c>
      <c r="M3003" t="s">
        <v>22225</v>
      </c>
      <c r="N3003" t="s">
        <v>24766</v>
      </c>
      <c r="O3003" t="s">
        <v>29031</v>
      </c>
      <c r="P3003">
        <v>6</v>
      </c>
      <c r="Q3003">
        <v>2</v>
      </c>
      <c r="R3003">
        <v>0.74</v>
      </c>
      <c r="S3003">
        <v>0.74</v>
      </c>
      <c r="T3003">
        <v>454.55</v>
      </c>
      <c r="U3003">
        <v>111.94</v>
      </c>
      <c r="V3003">
        <v>2.4</v>
      </c>
      <c r="X3003">
        <v>4.8600000000000003</v>
      </c>
      <c r="Y3003">
        <v>1</v>
      </c>
      <c r="Z3003" t="s">
        <v>4250</v>
      </c>
      <c r="AA3003">
        <v>0</v>
      </c>
      <c r="AB3003">
        <v>2</v>
      </c>
      <c r="AC3003">
        <v>4.0933095238095234</v>
      </c>
      <c r="AE3003" t="s">
        <v>7949</v>
      </c>
      <c r="AH3003">
        <v>0</v>
      </c>
      <c r="AI3003">
        <v>0</v>
      </c>
    </row>
    <row r="3004" spans="2:35" x14ac:dyDescent="0.25">
      <c r="B3004">
        <v>2.6</v>
      </c>
      <c r="H3004">
        <v>4.4000000000000004</v>
      </c>
      <c r="J3004" t="s">
        <v>22089</v>
      </c>
      <c r="L3004" t="s">
        <v>22162</v>
      </c>
      <c r="M3004" t="s">
        <v>22225</v>
      </c>
      <c r="N3004" t="s">
        <v>24767</v>
      </c>
      <c r="O3004" t="s">
        <v>29032</v>
      </c>
      <c r="P3004">
        <v>6</v>
      </c>
      <c r="Q3004">
        <v>2</v>
      </c>
      <c r="R3004">
        <v>1.71</v>
      </c>
      <c r="S3004">
        <v>1.72</v>
      </c>
      <c r="T3004">
        <v>465.57</v>
      </c>
      <c r="U3004">
        <v>104.7</v>
      </c>
      <c r="V3004">
        <v>3.21</v>
      </c>
      <c r="X3004">
        <v>5.46</v>
      </c>
      <c r="Y3004">
        <v>2</v>
      </c>
      <c r="Z3004" t="s">
        <v>4250</v>
      </c>
      <c r="AA3004">
        <v>0</v>
      </c>
      <c r="AB3004">
        <v>3</v>
      </c>
      <c r="AC3004">
        <v>4.2559285714285711</v>
      </c>
      <c r="AE3004" t="s">
        <v>7949</v>
      </c>
      <c r="AH3004">
        <v>0</v>
      </c>
      <c r="AI3004">
        <v>0</v>
      </c>
    </row>
    <row r="3005" spans="2:35" x14ac:dyDescent="0.25">
      <c r="B3005">
        <v>6.3</v>
      </c>
      <c r="H3005">
        <v>4.4000000000000004</v>
      </c>
      <c r="J3005" t="s">
        <v>22089</v>
      </c>
      <c r="L3005" t="s">
        <v>22162</v>
      </c>
      <c r="M3005" t="s">
        <v>22225</v>
      </c>
      <c r="N3005" t="s">
        <v>24768</v>
      </c>
      <c r="O3005" t="s">
        <v>29033</v>
      </c>
      <c r="P3005">
        <v>5</v>
      </c>
      <c r="Q3005">
        <v>3</v>
      </c>
      <c r="R3005">
        <v>1.63</v>
      </c>
      <c r="S3005">
        <v>1.64</v>
      </c>
      <c r="T3005">
        <v>490.6</v>
      </c>
      <c r="U3005">
        <v>108.02</v>
      </c>
      <c r="V3005">
        <v>3.44</v>
      </c>
      <c r="W3005">
        <v>13.76</v>
      </c>
      <c r="X3005">
        <v>5.44</v>
      </c>
      <c r="Y3005">
        <v>1</v>
      </c>
      <c r="Z3005" t="s">
        <v>4250</v>
      </c>
      <c r="AA3005">
        <v>0</v>
      </c>
      <c r="AB3005">
        <v>4</v>
      </c>
      <c r="AC3005">
        <v>3.633142857142857</v>
      </c>
      <c r="AE3005" t="s">
        <v>7949</v>
      </c>
      <c r="AH3005">
        <v>0</v>
      </c>
      <c r="AI3005">
        <v>0</v>
      </c>
    </row>
    <row r="3006" spans="2:35" x14ac:dyDescent="0.25">
      <c r="B3006">
        <v>3.4</v>
      </c>
      <c r="H3006">
        <v>4.4000000000000004</v>
      </c>
      <c r="J3006" t="s">
        <v>22089</v>
      </c>
      <c r="L3006" t="s">
        <v>22162</v>
      </c>
      <c r="M3006" t="s">
        <v>22225</v>
      </c>
      <c r="N3006" t="s">
        <v>24769</v>
      </c>
      <c r="O3006" t="s">
        <v>29034</v>
      </c>
      <c r="P3006">
        <v>5</v>
      </c>
      <c r="Q3006">
        <v>2</v>
      </c>
      <c r="R3006">
        <v>2.02</v>
      </c>
      <c r="S3006">
        <v>2.02</v>
      </c>
      <c r="T3006">
        <v>426.54</v>
      </c>
      <c r="U3006">
        <v>102.71</v>
      </c>
      <c r="V3006">
        <v>3.02</v>
      </c>
      <c r="X3006">
        <v>5.22</v>
      </c>
      <c r="Y3006">
        <v>1</v>
      </c>
      <c r="Z3006" t="s">
        <v>4250</v>
      </c>
      <c r="AA3006">
        <v>0</v>
      </c>
      <c r="AB3006">
        <v>3</v>
      </c>
      <c r="AC3006">
        <v>4.591047619047619</v>
      </c>
      <c r="AE3006" t="s">
        <v>7949</v>
      </c>
      <c r="AH3006">
        <v>0</v>
      </c>
      <c r="AI3006">
        <v>0</v>
      </c>
    </row>
    <row r="3007" spans="2:35" x14ac:dyDescent="0.25">
      <c r="B3007">
        <v>1.9</v>
      </c>
      <c r="H3007">
        <v>4.4000000000000004</v>
      </c>
      <c r="J3007" t="s">
        <v>22089</v>
      </c>
      <c r="L3007" t="s">
        <v>22162</v>
      </c>
      <c r="M3007" t="s">
        <v>22225</v>
      </c>
      <c r="N3007" t="s">
        <v>24770</v>
      </c>
      <c r="O3007" t="s">
        <v>29035</v>
      </c>
      <c r="P3007">
        <v>7</v>
      </c>
      <c r="Q3007">
        <v>2</v>
      </c>
      <c r="R3007">
        <v>0.55000000000000004</v>
      </c>
      <c r="S3007">
        <v>0.55000000000000004</v>
      </c>
      <c r="T3007">
        <v>452.56</v>
      </c>
      <c r="U3007">
        <v>121.17</v>
      </c>
      <c r="V3007">
        <v>1.69</v>
      </c>
      <c r="X3007">
        <v>4.79</v>
      </c>
      <c r="Y3007">
        <v>1</v>
      </c>
      <c r="Z3007" t="s">
        <v>4250</v>
      </c>
      <c r="AA3007">
        <v>0</v>
      </c>
      <c r="AB3007">
        <v>3</v>
      </c>
      <c r="AC3007">
        <v>3.838857142857143</v>
      </c>
      <c r="AE3007" t="s">
        <v>7949</v>
      </c>
      <c r="AH3007">
        <v>0</v>
      </c>
      <c r="AI3007">
        <v>0</v>
      </c>
    </row>
    <row r="3008" spans="2:35" x14ac:dyDescent="0.25">
      <c r="B3008">
        <v>10.7</v>
      </c>
      <c r="H3008">
        <v>4.4000000000000004</v>
      </c>
      <c r="J3008" t="s">
        <v>22089</v>
      </c>
      <c r="L3008" t="s">
        <v>22162</v>
      </c>
      <c r="M3008" t="s">
        <v>22225</v>
      </c>
      <c r="N3008" t="s">
        <v>24771</v>
      </c>
      <c r="O3008" t="s">
        <v>29036</v>
      </c>
      <c r="P3008">
        <v>5</v>
      </c>
      <c r="Q3008">
        <v>2</v>
      </c>
      <c r="R3008">
        <v>1.48</v>
      </c>
      <c r="S3008">
        <v>1.49</v>
      </c>
      <c r="T3008">
        <v>412.51</v>
      </c>
      <c r="U3008">
        <v>102.71</v>
      </c>
      <c r="V3008">
        <v>2.77</v>
      </c>
      <c r="X3008">
        <v>5.21</v>
      </c>
      <c r="Y3008">
        <v>1</v>
      </c>
      <c r="Z3008" t="s">
        <v>4250</v>
      </c>
      <c r="AA3008">
        <v>0</v>
      </c>
      <c r="AB3008">
        <v>3</v>
      </c>
      <c r="AC3008">
        <v>4.7012619047619051</v>
      </c>
      <c r="AE3008" t="s">
        <v>7949</v>
      </c>
      <c r="AH3008">
        <v>0</v>
      </c>
      <c r="AI3008">
        <v>0</v>
      </c>
    </row>
    <row r="3009" spans="2:35" x14ac:dyDescent="0.25">
      <c r="B3009">
        <v>10.6</v>
      </c>
      <c r="H3009">
        <v>4.4000000000000004</v>
      </c>
      <c r="J3009" t="s">
        <v>22089</v>
      </c>
      <c r="L3009" t="s">
        <v>22162</v>
      </c>
      <c r="M3009" t="s">
        <v>22225</v>
      </c>
      <c r="N3009" t="s">
        <v>24772</v>
      </c>
      <c r="O3009" t="s">
        <v>29037</v>
      </c>
      <c r="P3009">
        <v>5</v>
      </c>
      <c r="Q3009">
        <v>2</v>
      </c>
      <c r="R3009">
        <v>1.21</v>
      </c>
      <c r="S3009">
        <v>1.24</v>
      </c>
      <c r="T3009">
        <v>392.5</v>
      </c>
      <c r="U3009">
        <v>102.71</v>
      </c>
      <c r="V3009">
        <v>2.29</v>
      </c>
      <c r="X3009">
        <v>6.19</v>
      </c>
      <c r="Y3009">
        <v>1</v>
      </c>
      <c r="Z3009" t="s">
        <v>4250</v>
      </c>
      <c r="AA3009">
        <v>0</v>
      </c>
      <c r="AB3009">
        <v>2</v>
      </c>
      <c r="AC3009">
        <v>4.8441904761904757</v>
      </c>
      <c r="AE3009" t="s">
        <v>7949</v>
      </c>
      <c r="AH3009">
        <v>0</v>
      </c>
      <c r="AI3009">
        <v>0</v>
      </c>
    </row>
    <row r="3010" spans="2:35" x14ac:dyDescent="0.25">
      <c r="B3010">
        <v>14.6</v>
      </c>
      <c r="H3010">
        <v>4.4000000000000004</v>
      </c>
      <c r="J3010" t="s">
        <v>22089</v>
      </c>
      <c r="L3010" t="s">
        <v>22162</v>
      </c>
      <c r="M3010" t="s">
        <v>22225</v>
      </c>
      <c r="N3010" t="s">
        <v>24773</v>
      </c>
      <c r="O3010" t="s">
        <v>29038</v>
      </c>
      <c r="P3010">
        <v>6</v>
      </c>
      <c r="Q3010">
        <v>2</v>
      </c>
      <c r="R3010">
        <v>0.75</v>
      </c>
      <c r="S3010">
        <v>0.75</v>
      </c>
      <c r="T3010">
        <v>439.95</v>
      </c>
      <c r="U3010">
        <v>104.7</v>
      </c>
      <c r="V3010">
        <v>2.65</v>
      </c>
      <c r="X3010">
        <v>2.08</v>
      </c>
      <c r="Y3010">
        <v>2</v>
      </c>
      <c r="Z3010" t="s">
        <v>4250</v>
      </c>
      <c r="AA3010">
        <v>0</v>
      </c>
      <c r="AB3010">
        <v>2</v>
      </c>
      <c r="AC3010">
        <v>4.4389285714285718</v>
      </c>
      <c r="AE3010" t="s">
        <v>7949</v>
      </c>
      <c r="AH3010">
        <v>0</v>
      </c>
      <c r="AI3010">
        <v>0</v>
      </c>
    </row>
    <row r="3011" spans="2:35" x14ac:dyDescent="0.25">
      <c r="B3011">
        <v>6.8</v>
      </c>
      <c r="H3011">
        <v>4.4000000000000004</v>
      </c>
      <c r="J3011" t="s">
        <v>22089</v>
      </c>
      <c r="L3011" t="s">
        <v>22162</v>
      </c>
      <c r="M3011" t="s">
        <v>22225</v>
      </c>
      <c r="N3011" t="s">
        <v>24774</v>
      </c>
      <c r="O3011" t="s">
        <v>29039</v>
      </c>
      <c r="P3011">
        <v>7</v>
      </c>
      <c r="Q3011">
        <v>2</v>
      </c>
      <c r="R3011">
        <v>0.36</v>
      </c>
      <c r="S3011">
        <v>0.36</v>
      </c>
      <c r="T3011">
        <v>468.56</v>
      </c>
      <c r="U3011">
        <v>117.59</v>
      </c>
      <c r="V3011">
        <v>2.81</v>
      </c>
      <c r="X3011">
        <v>4.74</v>
      </c>
      <c r="Y3011">
        <v>3</v>
      </c>
      <c r="Z3011" t="s">
        <v>4250</v>
      </c>
      <c r="AA3011">
        <v>0</v>
      </c>
      <c r="AB3011">
        <v>3</v>
      </c>
      <c r="AC3011">
        <v>3.804904761904762</v>
      </c>
      <c r="AE3011" t="s">
        <v>7949</v>
      </c>
      <c r="AH3011">
        <v>0</v>
      </c>
      <c r="AI3011">
        <v>0</v>
      </c>
    </row>
    <row r="3012" spans="2:35" x14ac:dyDescent="0.25">
      <c r="B3012">
        <v>8.6999999999999993</v>
      </c>
      <c r="H3012">
        <v>4.4000000000000004</v>
      </c>
      <c r="J3012" t="s">
        <v>22089</v>
      </c>
      <c r="L3012" t="s">
        <v>22162</v>
      </c>
      <c r="M3012" t="s">
        <v>22225</v>
      </c>
      <c r="N3012" t="s">
        <v>24775</v>
      </c>
      <c r="O3012" t="s">
        <v>29040</v>
      </c>
      <c r="P3012">
        <v>5</v>
      </c>
      <c r="Q3012">
        <v>2</v>
      </c>
      <c r="R3012">
        <v>0.27</v>
      </c>
      <c r="S3012">
        <v>0.27</v>
      </c>
      <c r="T3012">
        <v>428.48</v>
      </c>
      <c r="U3012">
        <v>102.71</v>
      </c>
      <c r="V3012">
        <v>2.68</v>
      </c>
      <c r="X3012">
        <v>5.16</v>
      </c>
      <c r="Y3012">
        <v>1</v>
      </c>
      <c r="Z3012" t="s">
        <v>4250</v>
      </c>
      <c r="AA3012">
        <v>0</v>
      </c>
      <c r="AB3012">
        <v>2</v>
      </c>
      <c r="AC3012">
        <v>4.587190476190476</v>
      </c>
      <c r="AE3012" t="s">
        <v>7949</v>
      </c>
      <c r="AH3012">
        <v>0</v>
      </c>
      <c r="AI3012">
        <v>0</v>
      </c>
    </row>
    <row r="3013" spans="2:35" x14ac:dyDescent="0.25">
      <c r="B3013">
        <v>4.5</v>
      </c>
      <c r="H3013">
        <v>4.4000000000000004</v>
      </c>
      <c r="J3013" t="s">
        <v>22089</v>
      </c>
      <c r="L3013" t="s">
        <v>22162</v>
      </c>
      <c r="M3013" t="s">
        <v>22225</v>
      </c>
      <c r="N3013" t="s">
        <v>24776</v>
      </c>
      <c r="O3013" t="s">
        <v>29041</v>
      </c>
      <c r="P3013">
        <v>5</v>
      </c>
      <c r="Q3013">
        <v>2</v>
      </c>
      <c r="R3013">
        <v>0.8</v>
      </c>
      <c r="S3013">
        <v>0.8</v>
      </c>
      <c r="T3013">
        <v>442.51</v>
      </c>
      <c r="U3013">
        <v>102.71</v>
      </c>
      <c r="V3013">
        <v>2.93</v>
      </c>
      <c r="X3013">
        <v>5.17</v>
      </c>
      <c r="Y3013">
        <v>1</v>
      </c>
      <c r="Z3013" t="s">
        <v>4250</v>
      </c>
      <c r="AA3013">
        <v>0</v>
      </c>
      <c r="AB3013">
        <v>2</v>
      </c>
      <c r="AC3013">
        <v>4.4869761904761907</v>
      </c>
      <c r="AE3013" t="s">
        <v>7949</v>
      </c>
      <c r="AH3013">
        <v>0</v>
      </c>
      <c r="AI3013">
        <v>0</v>
      </c>
    </row>
    <row r="3014" spans="2:35" x14ac:dyDescent="0.25">
      <c r="B3014">
        <v>9.6999999999999993</v>
      </c>
      <c r="H3014">
        <v>4.4000000000000004</v>
      </c>
      <c r="J3014" t="s">
        <v>22089</v>
      </c>
      <c r="L3014" t="s">
        <v>22162</v>
      </c>
      <c r="M3014" t="s">
        <v>22225</v>
      </c>
      <c r="N3014" t="s">
        <v>24777</v>
      </c>
      <c r="O3014" t="s">
        <v>29042</v>
      </c>
      <c r="P3014">
        <v>6</v>
      </c>
      <c r="Q3014">
        <v>2</v>
      </c>
      <c r="R3014">
        <v>1.06</v>
      </c>
      <c r="S3014">
        <v>1.07</v>
      </c>
      <c r="T3014">
        <v>443.55</v>
      </c>
      <c r="U3014">
        <v>115.6</v>
      </c>
      <c r="V3014">
        <v>2.52</v>
      </c>
      <c r="X3014">
        <v>5.8</v>
      </c>
      <c r="Y3014">
        <v>2</v>
      </c>
      <c r="Z3014" t="s">
        <v>4250</v>
      </c>
      <c r="AA3014">
        <v>0</v>
      </c>
      <c r="AB3014">
        <v>3</v>
      </c>
      <c r="AC3014">
        <v>4.0498809523809527</v>
      </c>
      <c r="AE3014" t="s">
        <v>7949</v>
      </c>
      <c r="AH3014">
        <v>0</v>
      </c>
      <c r="AI3014">
        <v>0</v>
      </c>
    </row>
    <row r="3015" spans="2:35" x14ac:dyDescent="0.25">
      <c r="B3015">
        <v>9.4</v>
      </c>
      <c r="H3015">
        <v>4.4000000000000004</v>
      </c>
      <c r="J3015" t="s">
        <v>22089</v>
      </c>
      <c r="L3015" t="s">
        <v>22162</v>
      </c>
      <c r="M3015" t="s">
        <v>22225</v>
      </c>
      <c r="N3015" t="s">
        <v>24778</v>
      </c>
      <c r="O3015" t="s">
        <v>29043</v>
      </c>
      <c r="P3015">
        <v>6</v>
      </c>
      <c r="Q3015">
        <v>2</v>
      </c>
      <c r="R3015">
        <v>1.06</v>
      </c>
      <c r="S3015">
        <v>1.08</v>
      </c>
      <c r="T3015">
        <v>443.55</v>
      </c>
      <c r="U3015">
        <v>115.6</v>
      </c>
      <c r="V3015">
        <v>2.78</v>
      </c>
      <c r="X3015">
        <v>5.85</v>
      </c>
      <c r="Y3015">
        <v>2</v>
      </c>
      <c r="Z3015" t="s">
        <v>4250</v>
      </c>
      <c r="AA3015">
        <v>0</v>
      </c>
      <c r="AB3015">
        <v>2</v>
      </c>
      <c r="AC3015">
        <v>4.0498809523809527</v>
      </c>
      <c r="AE3015" t="s">
        <v>7949</v>
      </c>
      <c r="AH3015">
        <v>0</v>
      </c>
      <c r="AI3015">
        <v>0</v>
      </c>
    </row>
    <row r="3016" spans="2:35" x14ac:dyDescent="0.25">
      <c r="B3016">
        <v>15.6</v>
      </c>
      <c r="H3016">
        <v>4.5999999999999996</v>
      </c>
      <c r="I3016" t="s">
        <v>22087</v>
      </c>
      <c r="J3016" t="s">
        <v>22089</v>
      </c>
      <c r="L3016" t="s">
        <v>22163</v>
      </c>
      <c r="M3016" t="s">
        <v>22219</v>
      </c>
      <c r="N3016" t="s">
        <v>24779</v>
      </c>
      <c r="O3016" t="s">
        <v>29044</v>
      </c>
      <c r="P3016">
        <v>6</v>
      </c>
      <c r="Q3016">
        <v>2</v>
      </c>
      <c r="R3016">
        <v>2.6</v>
      </c>
      <c r="S3016">
        <v>2.6</v>
      </c>
      <c r="T3016">
        <v>408.4</v>
      </c>
      <c r="U3016">
        <v>89.6</v>
      </c>
      <c r="V3016">
        <v>2.61</v>
      </c>
      <c r="W3016">
        <v>10.08</v>
      </c>
      <c r="X3016">
        <v>2.82</v>
      </c>
      <c r="Y3016">
        <v>2</v>
      </c>
      <c r="Z3016" t="s">
        <v>4250</v>
      </c>
      <c r="AA3016">
        <v>0</v>
      </c>
      <c r="AB3016">
        <v>3</v>
      </c>
      <c r="AC3016">
        <v>4.8542857142857141</v>
      </c>
      <c r="AE3016" t="s">
        <v>7949</v>
      </c>
      <c r="AH3016">
        <v>0</v>
      </c>
      <c r="AI3016">
        <v>0</v>
      </c>
    </row>
    <row r="3017" spans="2:35" x14ac:dyDescent="0.25">
      <c r="B3017">
        <v>13.2</v>
      </c>
      <c r="H3017">
        <v>4.5999999999999996</v>
      </c>
      <c r="I3017" t="s">
        <v>22087</v>
      </c>
      <c r="J3017" t="s">
        <v>22089</v>
      </c>
      <c r="L3017" t="s">
        <v>22163</v>
      </c>
      <c r="M3017" t="s">
        <v>22219</v>
      </c>
      <c r="N3017" t="s">
        <v>24780</v>
      </c>
      <c r="O3017" t="s">
        <v>29045</v>
      </c>
      <c r="P3017">
        <v>8</v>
      </c>
      <c r="Q3017">
        <v>2</v>
      </c>
      <c r="R3017">
        <v>2.8</v>
      </c>
      <c r="S3017">
        <v>2.81</v>
      </c>
      <c r="T3017">
        <v>421.43</v>
      </c>
      <c r="U3017">
        <v>111.72</v>
      </c>
      <c r="V3017">
        <v>1.87</v>
      </c>
      <c r="W3017">
        <v>9</v>
      </c>
      <c r="X3017">
        <v>2.56</v>
      </c>
      <c r="Y3017">
        <v>2</v>
      </c>
      <c r="Z3017" t="s">
        <v>4250</v>
      </c>
      <c r="AA3017">
        <v>0</v>
      </c>
      <c r="AB3017">
        <v>4</v>
      </c>
      <c r="AC3017">
        <v>3.937214285714286</v>
      </c>
      <c r="AE3017" t="s">
        <v>7949</v>
      </c>
      <c r="AH3017">
        <v>0</v>
      </c>
      <c r="AI3017">
        <v>0</v>
      </c>
    </row>
    <row r="3018" spans="2:35" x14ac:dyDescent="0.25">
      <c r="B3018">
        <v>6.66</v>
      </c>
      <c r="H3018">
        <v>4.5999999999999996</v>
      </c>
      <c r="I3018" t="s">
        <v>22087</v>
      </c>
      <c r="J3018" t="s">
        <v>22089</v>
      </c>
      <c r="L3018" t="s">
        <v>22163</v>
      </c>
      <c r="M3018" t="s">
        <v>22219</v>
      </c>
      <c r="N3018" t="s">
        <v>24781</v>
      </c>
      <c r="O3018" t="s">
        <v>29046</v>
      </c>
      <c r="P3018">
        <v>6</v>
      </c>
      <c r="Q3018">
        <v>2</v>
      </c>
      <c r="T3018">
        <v>415.43</v>
      </c>
      <c r="U3018">
        <v>93.96</v>
      </c>
      <c r="V3018">
        <v>3.02</v>
      </c>
      <c r="W3018">
        <v>10.09</v>
      </c>
      <c r="X3018">
        <v>2.65</v>
      </c>
      <c r="Y3018">
        <v>2</v>
      </c>
      <c r="Z3018" t="s">
        <v>4250</v>
      </c>
      <c r="AA3018">
        <v>0</v>
      </c>
      <c r="AB3018">
        <v>3</v>
      </c>
      <c r="AE3018" t="s">
        <v>7949</v>
      </c>
      <c r="AH3018">
        <v>0</v>
      </c>
      <c r="AI3018">
        <v>0</v>
      </c>
    </row>
    <row r="3019" spans="2:35" x14ac:dyDescent="0.25">
      <c r="B3019">
        <v>45</v>
      </c>
      <c r="H3019">
        <v>4.5999999999999996</v>
      </c>
      <c r="I3019" t="s">
        <v>22087</v>
      </c>
      <c r="J3019" t="s">
        <v>22089</v>
      </c>
      <c r="L3019" t="s">
        <v>22163</v>
      </c>
      <c r="M3019" t="s">
        <v>22219</v>
      </c>
      <c r="N3019" t="s">
        <v>24782</v>
      </c>
      <c r="O3019" t="s">
        <v>29047</v>
      </c>
      <c r="P3019">
        <v>6</v>
      </c>
      <c r="Q3019">
        <v>2</v>
      </c>
      <c r="T3019">
        <v>399.36</v>
      </c>
      <c r="U3019">
        <v>103.19</v>
      </c>
      <c r="V3019">
        <v>2.2999999999999998</v>
      </c>
      <c r="W3019">
        <v>10.09</v>
      </c>
      <c r="X3019">
        <v>2.81</v>
      </c>
      <c r="Y3019">
        <v>2</v>
      </c>
      <c r="Z3019" t="s">
        <v>4250</v>
      </c>
      <c r="AA3019">
        <v>0</v>
      </c>
      <c r="AB3019">
        <v>3</v>
      </c>
      <c r="AE3019" t="s">
        <v>7949</v>
      </c>
      <c r="AH3019">
        <v>0</v>
      </c>
      <c r="AI3019">
        <v>0</v>
      </c>
    </row>
    <row r="3020" spans="2:35" x14ac:dyDescent="0.25">
      <c r="B3020">
        <v>25.7</v>
      </c>
      <c r="H3020">
        <v>4.5999999999999996</v>
      </c>
      <c r="I3020" t="s">
        <v>22087</v>
      </c>
      <c r="J3020" t="s">
        <v>22089</v>
      </c>
      <c r="L3020" t="s">
        <v>22163</v>
      </c>
      <c r="M3020" t="s">
        <v>22219</v>
      </c>
      <c r="N3020" t="s">
        <v>24783</v>
      </c>
      <c r="O3020" t="s">
        <v>29048</v>
      </c>
      <c r="P3020">
        <v>8</v>
      </c>
      <c r="Q3020">
        <v>2</v>
      </c>
      <c r="R3020">
        <v>2.21</v>
      </c>
      <c r="S3020">
        <v>2.2200000000000002</v>
      </c>
      <c r="T3020">
        <v>463.42</v>
      </c>
      <c r="U3020">
        <v>120.95</v>
      </c>
      <c r="V3020">
        <v>2.0299999999999998</v>
      </c>
      <c r="W3020">
        <v>8.93</v>
      </c>
      <c r="X3020">
        <v>2.8</v>
      </c>
      <c r="Y3020">
        <v>2</v>
      </c>
      <c r="Z3020" t="s">
        <v>4250</v>
      </c>
      <c r="AA3020">
        <v>0</v>
      </c>
      <c r="AB3020">
        <v>6</v>
      </c>
      <c r="AC3020">
        <v>3.6562857142857141</v>
      </c>
      <c r="AE3020" t="s">
        <v>7949</v>
      </c>
      <c r="AH3020">
        <v>0</v>
      </c>
      <c r="AI3020">
        <v>0</v>
      </c>
    </row>
    <row r="3021" spans="2:35" x14ac:dyDescent="0.25">
      <c r="E3021">
        <v>4.88</v>
      </c>
      <c r="H3021">
        <v>5</v>
      </c>
      <c r="I3021" t="s">
        <v>22084</v>
      </c>
      <c r="J3021" t="s">
        <v>22089</v>
      </c>
      <c r="L3021" t="s">
        <v>22164</v>
      </c>
      <c r="M3021" t="s">
        <v>22198</v>
      </c>
      <c r="N3021" t="s">
        <v>22242</v>
      </c>
      <c r="O3021" t="s">
        <v>26532</v>
      </c>
      <c r="P3021">
        <v>5</v>
      </c>
      <c r="Q3021">
        <v>3</v>
      </c>
      <c r="R3021">
        <v>1.44</v>
      </c>
      <c r="S3021">
        <v>1.44</v>
      </c>
      <c r="T3021">
        <v>409.42</v>
      </c>
      <c r="U3021">
        <v>115.25</v>
      </c>
      <c r="V3021">
        <v>1.63</v>
      </c>
      <c r="W3021">
        <v>9.91</v>
      </c>
      <c r="X3021">
        <v>0</v>
      </c>
      <c r="Y3021">
        <v>2</v>
      </c>
      <c r="Z3021" t="s">
        <v>4250</v>
      </c>
      <c r="AA3021">
        <v>0</v>
      </c>
      <c r="AB3021">
        <v>3</v>
      </c>
      <c r="AC3021">
        <v>3.972</v>
      </c>
      <c r="AD3021" t="s">
        <v>7947</v>
      </c>
      <c r="AE3021" t="s">
        <v>7949</v>
      </c>
      <c r="AG3021" t="s">
        <v>7953</v>
      </c>
      <c r="AH3021">
        <v>3</v>
      </c>
      <c r="AI3021">
        <v>0</v>
      </c>
    </row>
    <row r="3022" spans="2:35" x14ac:dyDescent="0.25">
      <c r="E3022">
        <v>0.94899999999999995</v>
      </c>
      <c r="H3022">
        <v>5</v>
      </c>
      <c r="I3022" t="s">
        <v>22084</v>
      </c>
      <c r="J3022" t="s">
        <v>22089</v>
      </c>
      <c r="L3022" t="s">
        <v>22164</v>
      </c>
      <c r="M3022" t="s">
        <v>22198</v>
      </c>
      <c r="N3022" t="s">
        <v>22240</v>
      </c>
      <c r="O3022" t="s">
        <v>26530</v>
      </c>
      <c r="P3022">
        <v>5</v>
      </c>
      <c r="Q3022">
        <v>3</v>
      </c>
      <c r="R3022">
        <v>1.93</v>
      </c>
      <c r="S3022">
        <v>1.94</v>
      </c>
      <c r="T3022">
        <v>425.87</v>
      </c>
      <c r="U3022">
        <v>115.25</v>
      </c>
      <c r="V3022">
        <v>2.14</v>
      </c>
      <c r="W3022">
        <v>9.9700000000000006</v>
      </c>
      <c r="X3022">
        <v>0.11</v>
      </c>
      <c r="Y3022">
        <v>2</v>
      </c>
      <c r="Z3022" t="s">
        <v>4250</v>
      </c>
      <c r="AA3022">
        <v>0</v>
      </c>
      <c r="AB3022">
        <v>3</v>
      </c>
      <c r="AC3022">
        <v>3.8544999999999998</v>
      </c>
      <c r="AE3022" t="s">
        <v>7949</v>
      </c>
      <c r="AH3022">
        <v>0</v>
      </c>
      <c r="AI3022">
        <v>0</v>
      </c>
    </row>
    <row r="3023" spans="2:35" x14ac:dyDescent="0.25">
      <c r="E3023">
        <v>1.2609999999999999</v>
      </c>
      <c r="H3023">
        <v>5</v>
      </c>
      <c r="I3023" t="s">
        <v>22084</v>
      </c>
      <c r="J3023" t="s">
        <v>22089</v>
      </c>
      <c r="L3023" t="s">
        <v>22164</v>
      </c>
      <c r="M3023" t="s">
        <v>22198</v>
      </c>
      <c r="N3023" t="s">
        <v>22241</v>
      </c>
      <c r="O3023" t="s">
        <v>26531</v>
      </c>
      <c r="P3023">
        <v>5</v>
      </c>
      <c r="Q3023">
        <v>3</v>
      </c>
      <c r="R3023">
        <v>2.2799999999999998</v>
      </c>
      <c r="S3023">
        <v>2.29</v>
      </c>
      <c r="T3023">
        <v>459.43</v>
      </c>
      <c r="U3023">
        <v>115.25</v>
      </c>
      <c r="V3023">
        <v>2.5099999999999998</v>
      </c>
      <c r="W3023">
        <v>10.050000000000001</v>
      </c>
      <c r="X3023">
        <v>0</v>
      </c>
      <c r="Y3023">
        <v>2</v>
      </c>
      <c r="Z3023" t="s">
        <v>4250</v>
      </c>
      <c r="AA3023">
        <v>0</v>
      </c>
      <c r="AB3023">
        <v>3</v>
      </c>
      <c r="AC3023">
        <v>3.4747857142857148</v>
      </c>
      <c r="AE3023" t="s">
        <v>7949</v>
      </c>
      <c r="AH3023">
        <v>0</v>
      </c>
      <c r="AI3023">
        <v>0</v>
      </c>
    </row>
    <row r="3024" spans="2:35" x14ac:dyDescent="0.25">
      <c r="E3024">
        <v>1.7529999999999999</v>
      </c>
      <c r="H3024">
        <v>5</v>
      </c>
      <c r="I3024" t="s">
        <v>22084</v>
      </c>
      <c r="J3024" t="s">
        <v>22089</v>
      </c>
      <c r="L3024" t="s">
        <v>22164</v>
      </c>
      <c r="M3024" t="s">
        <v>22198</v>
      </c>
      <c r="N3024" t="s">
        <v>22242</v>
      </c>
      <c r="O3024" t="s">
        <v>26532</v>
      </c>
      <c r="P3024">
        <v>5</v>
      </c>
      <c r="Q3024">
        <v>3</v>
      </c>
      <c r="R3024">
        <v>1.44</v>
      </c>
      <c r="S3024">
        <v>1.44</v>
      </c>
      <c r="T3024">
        <v>409.42</v>
      </c>
      <c r="U3024">
        <v>115.25</v>
      </c>
      <c r="V3024">
        <v>1.63</v>
      </c>
      <c r="W3024">
        <v>9.91</v>
      </c>
      <c r="X3024">
        <v>0</v>
      </c>
      <c r="Y3024">
        <v>2</v>
      </c>
      <c r="Z3024" t="s">
        <v>4250</v>
      </c>
      <c r="AA3024">
        <v>0</v>
      </c>
      <c r="AB3024">
        <v>3</v>
      </c>
      <c r="AC3024">
        <v>3.972</v>
      </c>
      <c r="AD3024" t="s">
        <v>7947</v>
      </c>
      <c r="AE3024" t="s">
        <v>7949</v>
      </c>
      <c r="AG3024" t="s">
        <v>7953</v>
      </c>
      <c r="AH3024">
        <v>3</v>
      </c>
      <c r="AI3024">
        <v>0</v>
      </c>
    </row>
    <row r="3025" spans="2:35" x14ac:dyDescent="0.25">
      <c r="E3025">
        <v>10</v>
      </c>
      <c r="H3025">
        <v>5</v>
      </c>
      <c r="I3025" t="s">
        <v>22084</v>
      </c>
      <c r="J3025" t="s">
        <v>22089</v>
      </c>
      <c r="L3025" t="s">
        <v>22164</v>
      </c>
      <c r="M3025" t="s">
        <v>22198</v>
      </c>
      <c r="N3025" t="s">
        <v>22243</v>
      </c>
      <c r="O3025" t="s">
        <v>26533</v>
      </c>
      <c r="P3025">
        <v>6</v>
      </c>
      <c r="Q3025">
        <v>3</v>
      </c>
      <c r="R3025">
        <v>1.1299999999999999</v>
      </c>
      <c r="S3025">
        <v>1.1299999999999999</v>
      </c>
      <c r="T3025">
        <v>406.44</v>
      </c>
      <c r="U3025">
        <v>128.13999999999999</v>
      </c>
      <c r="V3025">
        <v>1.19</v>
      </c>
      <c r="W3025">
        <v>9.34</v>
      </c>
      <c r="X3025">
        <v>0.84</v>
      </c>
      <c r="Y3025">
        <v>2</v>
      </c>
      <c r="Z3025" t="s">
        <v>4250</v>
      </c>
      <c r="AA3025">
        <v>0</v>
      </c>
      <c r="AB3025">
        <v>3</v>
      </c>
      <c r="AC3025">
        <v>3.8349523809523811</v>
      </c>
      <c r="AE3025" t="s">
        <v>7949</v>
      </c>
      <c r="AH3025">
        <v>0</v>
      </c>
      <c r="AI3025">
        <v>0</v>
      </c>
    </row>
    <row r="3026" spans="2:35" x14ac:dyDescent="0.25">
      <c r="E3026">
        <v>1.05</v>
      </c>
      <c r="H3026">
        <v>5</v>
      </c>
      <c r="I3026" t="s">
        <v>22084</v>
      </c>
      <c r="J3026" t="s">
        <v>22089</v>
      </c>
      <c r="L3026" t="s">
        <v>22164</v>
      </c>
      <c r="M3026" t="s">
        <v>22198</v>
      </c>
      <c r="N3026" t="s">
        <v>22244</v>
      </c>
      <c r="O3026" t="s">
        <v>26534</v>
      </c>
      <c r="P3026">
        <v>7</v>
      </c>
      <c r="Q3026">
        <v>3</v>
      </c>
      <c r="R3026">
        <v>0.72</v>
      </c>
      <c r="S3026">
        <v>0.78</v>
      </c>
      <c r="T3026">
        <v>440.43</v>
      </c>
      <c r="U3026">
        <v>137.37</v>
      </c>
      <c r="V3026">
        <v>1.03</v>
      </c>
      <c r="W3026">
        <v>8.0500000000000007</v>
      </c>
      <c r="X3026">
        <v>0</v>
      </c>
      <c r="Y3026">
        <v>2</v>
      </c>
      <c r="Z3026" t="s">
        <v>4250</v>
      </c>
      <c r="AA3026">
        <v>0</v>
      </c>
      <c r="AB3026">
        <v>4</v>
      </c>
      <c r="AC3026">
        <v>3.592166666666667</v>
      </c>
      <c r="AE3026" t="s">
        <v>7949</v>
      </c>
      <c r="AH3026">
        <v>0</v>
      </c>
      <c r="AI3026">
        <v>0</v>
      </c>
    </row>
    <row r="3027" spans="2:35" x14ac:dyDescent="0.25">
      <c r="E3027">
        <v>3</v>
      </c>
      <c r="H3027">
        <v>5</v>
      </c>
      <c r="I3027" t="s">
        <v>22084</v>
      </c>
      <c r="J3027" t="s">
        <v>22089</v>
      </c>
      <c r="L3027" t="s">
        <v>22164</v>
      </c>
      <c r="M3027" t="s">
        <v>22198</v>
      </c>
      <c r="N3027" t="s">
        <v>22245</v>
      </c>
      <c r="O3027" t="s">
        <v>26535</v>
      </c>
      <c r="P3027">
        <v>5</v>
      </c>
      <c r="Q3027">
        <v>3</v>
      </c>
      <c r="R3027">
        <v>1.55</v>
      </c>
      <c r="S3027">
        <v>1.55</v>
      </c>
      <c r="T3027">
        <v>405.46</v>
      </c>
      <c r="U3027">
        <v>115.25</v>
      </c>
      <c r="V3027">
        <v>1.8</v>
      </c>
      <c r="W3027">
        <v>10.67</v>
      </c>
      <c r="X3027">
        <v>2.68</v>
      </c>
      <c r="Y3027">
        <v>2</v>
      </c>
      <c r="Z3027" t="s">
        <v>4250</v>
      </c>
      <c r="AA3027">
        <v>0</v>
      </c>
      <c r="AB3027">
        <v>3</v>
      </c>
      <c r="AC3027">
        <v>4.0002857142857149</v>
      </c>
      <c r="AE3027" t="s">
        <v>7949</v>
      </c>
      <c r="AH3027">
        <v>0</v>
      </c>
      <c r="AI3027">
        <v>0</v>
      </c>
    </row>
    <row r="3028" spans="2:35" x14ac:dyDescent="0.25">
      <c r="E3028">
        <v>4.88</v>
      </c>
      <c r="H3028">
        <v>5</v>
      </c>
      <c r="I3028" t="s">
        <v>22084</v>
      </c>
      <c r="J3028" t="s">
        <v>22089</v>
      </c>
      <c r="L3028" t="s">
        <v>22164</v>
      </c>
      <c r="M3028" t="s">
        <v>22198</v>
      </c>
      <c r="N3028" t="s">
        <v>22242</v>
      </c>
      <c r="O3028" t="s">
        <v>26532</v>
      </c>
      <c r="P3028">
        <v>5</v>
      </c>
      <c r="Q3028">
        <v>3</v>
      </c>
      <c r="R3028">
        <v>1.44</v>
      </c>
      <c r="S3028">
        <v>1.44</v>
      </c>
      <c r="T3028">
        <v>409.42</v>
      </c>
      <c r="U3028">
        <v>115.25</v>
      </c>
      <c r="V3028">
        <v>1.63</v>
      </c>
      <c r="W3028">
        <v>9.91</v>
      </c>
      <c r="X3028">
        <v>0</v>
      </c>
      <c r="Y3028">
        <v>2</v>
      </c>
      <c r="Z3028" t="s">
        <v>4250</v>
      </c>
      <c r="AA3028">
        <v>0</v>
      </c>
      <c r="AB3028">
        <v>3</v>
      </c>
      <c r="AC3028">
        <v>3.972</v>
      </c>
      <c r="AD3028" t="s">
        <v>7947</v>
      </c>
      <c r="AE3028" t="s">
        <v>7949</v>
      </c>
      <c r="AG3028" t="s">
        <v>7953</v>
      </c>
      <c r="AH3028">
        <v>3</v>
      </c>
      <c r="AI3028">
        <v>0</v>
      </c>
    </row>
    <row r="3029" spans="2:35" x14ac:dyDescent="0.25">
      <c r="E3029">
        <v>25.6</v>
      </c>
      <c r="H3029">
        <v>5</v>
      </c>
      <c r="I3029" t="s">
        <v>22084</v>
      </c>
      <c r="J3029" t="s">
        <v>22089</v>
      </c>
      <c r="L3029" t="s">
        <v>22164</v>
      </c>
      <c r="M3029" t="s">
        <v>22198</v>
      </c>
      <c r="N3029" t="s">
        <v>22247</v>
      </c>
      <c r="O3029" t="s">
        <v>26537</v>
      </c>
      <c r="P3029">
        <v>5</v>
      </c>
      <c r="Q3029">
        <v>2</v>
      </c>
      <c r="R3029">
        <v>1.81</v>
      </c>
      <c r="S3029">
        <v>1.81</v>
      </c>
      <c r="T3029">
        <v>360.46</v>
      </c>
      <c r="U3029">
        <v>97.05</v>
      </c>
      <c r="V3029">
        <v>2.2999999999999998</v>
      </c>
      <c r="X3029">
        <v>0</v>
      </c>
      <c r="Y3029">
        <v>2</v>
      </c>
      <c r="Z3029" t="s">
        <v>4250</v>
      </c>
      <c r="AA3029">
        <v>0</v>
      </c>
      <c r="AB3029">
        <v>2</v>
      </c>
      <c r="AC3029">
        <v>5.2617142857142856</v>
      </c>
      <c r="AE3029" t="s">
        <v>7949</v>
      </c>
      <c r="AH3029">
        <v>0</v>
      </c>
      <c r="AI3029">
        <v>0</v>
      </c>
    </row>
    <row r="3030" spans="2:35" x14ac:dyDescent="0.25">
      <c r="E3030">
        <v>46</v>
      </c>
      <c r="H3030">
        <v>5</v>
      </c>
      <c r="I3030" t="s">
        <v>22084</v>
      </c>
      <c r="J3030" t="s">
        <v>22089</v>
      </c>
      <c r="L3030" t="s">
        <v>22164</v>
      </c>
      <c r="M3030" t="s">
        <v>22198</v>
      </c>
      <c r="N3030" t="s">
        <v>22248</v>
      </c>
      <c r="O3030" t="s">
        <v>26538</v>
      </c>
      <c r="P3030">
        <v>5</v>
      </c>
      <c r="Q3030">
        <v>2</v>
      </c>
      <c r="R3030">
        <v>2.2599999999999998</v>
      </c>
      <c r="S3030">
        <v>2.2599999999999998</v>
      </c>
      <c r="T3030">
        <v>378.45</v>
      </c>
      <c r="U3030">
        <v>97.05</v>
      </c>
      <c r="V3030">
        <v>2.44</v>
      </c>
      <c r="X3030">
        <v>0</v>
      </c>
      <c r="Y3030">
        <v>2</v>
      </c>
      <c r="Z3030" t="s">
        <v>4250</v>
      </c>
      <c r="AA3030">
        <v>0</v>
      </c>
      <c r="AB3030">
        <v>2</v>
      </c>
      <c r="AC3030">
        <v>5.0032142857142858</v>
      </c>
      <c r="AE3030" t="s">
        <v>7949</v>
      </c>
      <c r="AH3030">
        <v>0</v>
      </c>
      <c r="AI3030">
        <v>0</v>
      </c>
    </row>
    <row r="3031" spans="2:35" x14ac:dyDescent="0.25">
      <c r="E3031">
        <v>2.387</v>
      </c>
      <c r="H3031">
        <v>5</v>
      </c>
      <c r="I3031" t="s">
        <v>22084</v>
      </c>
      <c r="J3031" t="s">
        <v>22089</v>
      </c>
      <c r="L3031" t="s">
        <v>22164</v>
      </c>
      <c r="M3031" t="s">
        <v>22198</v>
      </c>
      <c r="N3031" t="s">
        <v>22249</v>
      </c>
      <c r="O3031" t="s">
        <v>26539</v>
      </c>
      <c r="P3031">
        <v>5</v>
      </c>
      <c r="Q3031">
        <v>2</v>
      </c>
      <c r="R3031">
        <v>2.58</v>
      </c>
      <c r="S3031">
        <v>2.58</v>
      </c>
      <c r="T3031">
        <v>408.94</v>
      </c>
      <c r="U3031">
        <v>86.15</v>
      </c>
      <c r="V3031">
        <v>2.85</v>
      </c>
      <c r="X3031">
        <v>2.57</v>
      </c>
      <c r="Y3031">
        <v>2</v>
      </c>
      <c r="Z3031" t="s">
        <v>4250</v>
      </c>
      <c r="AA3031">
        <v>0</v>
      </c>
      <c r="AB3031">
        <v>2</v>
      </c>
      <c r="AC3031">
        <v>4.8604285714285709</v>
      </c>
      <c r="AE3031" t="s">
        <v>7949</v>
      </c>
      <c r="AH3031">
        <v>0</v>
      </c>
      <c r="AI3031">
        <v>0</v>
      </c>
    </row>
    <row r="3032" spans="2:35" x14ac:dyDescent="0.25">
      <c r="E3032">
        <v>1.64</v>
      </c>
      <c r="H3032">
        <v>5</v>
      </c>
      <c r="I3032" t="s">
        <v>22084</v>
      </c>
      <c r="J3032" t="s">
        <v>22089</v>
      </c>
      <c r="L3032" t="s">
        <v>22164</v>
      </c>
      <c r="M3032" t="s">
        <v>22198</v>
      </c>
      <c r="N3032" t="s">
        <v>22250</v>
      </c>
      <c r="O3032" t="s">
        <v>26540</v>
      </c>
      <c r="P3032">
        <v>7</v>
      </c>
      <c r="Q3032">
        <v>3</v>
      </c>
      <c r="R3032">
        <v>1.64</v>
      </c>
      <c r="S3032">
        <v>1.65</v>
      </c>
      <c r="T3032">
        <v>422.44</v>
      </c>
      <c r="U3032">
        <v>137.37</v>
      </c>
      <c r="V3032">
        <v>0.89</v>
      </c>
      <c r="W3032">
        <v>8.83</v>
      </c>
      <c r="X3032">
        <v>0</v>
      </c>
      <c r="Y3032">
        <v>2</v>
      </c>
      <c r="Z3032" t="s">
        <v>4250</v>
      </c>
      <c r="AA3032">
        <v>0</v>
      </c>
      <c r="AB3032">
        <v>4</v>
      </c>
      <c r="AC3032">
        <v>3.7206666666666668</v>
      </c>
      <c r="AE3032" t="s">
        <v>7949</v>
      </c>
      <c r="AH3032">
        <v>0</v>
      </c>
      <c r="AI3032">
        <v>0</v>
      </c>
    </row>
    <row r="3033" spans="2:35" x14ac:dyDescent="0.25">
      <c r="B3033">
        <v>445</v>
      </c>
      <c r="J3033" t="s">
        <v>22089</v>
      </c>
      <c r="L3033" t="s">
        <v>22165</v>
      </c>
      <c r="M3033" t="s">
        <v>22214</v>
      </c>
      <c r="N3033" t="s">
        <v>24784</v>
      </c>
      <c r="O3033" t="s">
        <v>29049</v>
      </c>
      <c r="P3033">
        <v>6</v>
      </c>
      <c r="Q3033">
        <v>1</v>
      </c>
      <c r="R3033">
        <v>3.65</v>
      </c>
      <c r="S3033">
        <v>3.65</v>
      </c>
      <c r="T3033">
        <v>429.49</v>
      </c>
      <c r="U3033">
        <v>80.63</v>
      </c>
      <c r="V3033">
        <v>3.72</v>
      </c>
      <c r="X3033">
        <v>4.1100000000000003</v>
      </c>
      <c r="Y3033">
        <v>2</v>
      </c>
      <c r="Z3033" t="s">
        <v>4250</v>
      </c>
      <c r="AA3033">
        <v>0</v>
      </c>
      <c r="AB3033">
        <v>5</v>
      </c>
      <c r="AC3033">
        <v>4.1869761904761909</v>
      </c>
      <c r="AE3033" t="s">
        <v>7949</v>
      </c>
      <c r="AH3033">
        <v>0</v>
      </c>
      <c r="AI3033">
        <v>0</v>
      </c>
    </row>
    <row r="3034" spans="2:35" x14ac:dyDescent="0.25">
      <c r="B3034">
        <v>5550</v>
      </c>
      <c r="J3034" t="s">
        <v>22089</v>
      </c>
      <c r="L3034" t="s">
        <v>22165</v>
      </c>
      <c r="M3034" t="s">
        <v>22214</v>
      </c>
      <c r="N3034" t="s">
        <v>24785</v>
      </c>
      <c r="O3034" t="s">
        <v>29050</v>
      </c>
      <c r="P3034">
        <v>6</v>
      </c>
      <c r="Q3034">
        <v>2</v>
      </c>
      <c r="R3034">
        <v>1.33</v>
      </c>
      <c r="S3034">
        <v>1.34</v>
      </c>
      <c r="T3034">
        <v>339.37</v>
      </c>
      <c r="U3034">
        <v>91.63</v>
      </c>
      <c r="V3034">
        <v>1.49</v>
      </c>
      <c r="X3034">
        <v>4.12</v>
      </c>
      <c r="Y3034">
        <v>1</v>
      </c>
      <c r="Z3034" t="s">
        <v>4250</v>
      </c>
      <c r="AA3034">
        <v>0</v>
      </c>
      <c r="AB3034">
        <v>2</v>
      </c>
      <c r="AC3034">
        <v>5.4456666666666669</v>
      </c>
      <c r="AE3034" t="s">
        <v>7949</v>
      </c>
      <c r="AH3034">
        <v>0</v>
      </c>
      <c r="AI3034">
        <v>0</v>
      </c>
    </row>
    <row r="3035" spans="2:35" x14ac:dyDescent="0.25">
      <c r="B3035">
        <v>854</v>
      </c>
      <c r="J3035" t="s">
        <v>22089</v>
      </c>
      <c r="L3035" t="s">
        <v>22165</v>
      </c>
      <c r="M3035" t="s">
        <v>22214</v>
      </c>
      <c r="N3035" t="s">
        <v>24786</v>
      </c>
      <c r="O3035" t="s">
        <v>29051</v>
      </c>
      <c r="P3035">
        <v>5</v>
      </c>
      <c r="Q3035">
        <v>1</v>
      </c>
      <c r="R3035">
        <v>2.67</v>
      </c>
      <c r="S3035">
        <v>2.67</v>
      </c>
      <c r="T3035">
        <v>341.36</v>
      </c>
      <c r="U3035">
        <v>71.400000000000006</v>
      </c>
      <c r="V3035">
        <v>2.4700000000000002</v>
      </c>
      <c r="X3035">
        <v>3.99</v>
      </c>
      <c r="Y3035">
        <v>1</v>
      </c>
      <c r="Z3035" t="s">
        <v>4250</v>
      </c>
      <c r="AA3035">
        <v>0</v>
      </c>
      <c r="AB3035">
        <v>2</v>
      </c>
      <c r="AC3035">
        <v>5.4983333333333331</v>
      </c>
      <c r="AE3035" t="s">
        <v>7949</v>
      </c>
      <c r="AH3035">
        <v>0</v>
      </c>
      <c r="AI3035">
        <v>0</v>
      </c>
    </row>
    <row r="3036" spans="2:35" x14ac:dyDescent="0.25">
      <c r="B3036">
        <v>320</v>
      </c>
      <c r="J3036" t="s">
        <v>22089</v>
      </c>
      <c r="L3036" t="s">
        <v>22165</v>
      </c>
      <c r="M3036" t="s">
        <v>22214</v>
      </c>
      <c r="N3036" t="s">
        <v>24787</v>
      </c>
      <c r="O3036" t="s">
        <v>29052</v>
      </c>
      <c r="P3036">
        <v>6</v>
      </c>
      <c r="Q3036">
        <v>1</v>
      </c>
      <c r="R3036">
        <v>1.85</v>
      </c>
      <c r="S3036">
        <v>1.85</v>
      </c>
      <c r="T3036">
        <v>353.39</v>
      </c>
      <c r="U3036">
        <v>80.63</v>
      </c>
      <c r="V3036">
        <v>2.14</v>
      </c>
      <c r="X3036">
        <v>4.12</v>
      </c>
      <c r="Y3036">
        <v>1</v>
      </c>
      <c r="Z3036" t="s">
        <v>4250</v>
      </c>
      <c r="AA3036">
        <v>0</v>
      </c>
      <c r="AB3036">
        <v>3</v>
      </c>
      <c r="AC3036">
        <v>5.833333333333333</v>
      </c>
      <c r="AE3036" t="s">
        <v>7949</v>
      </c>
      <c r="AH3036">
        <v>0</v>
      </c>
      <c r="AI3036">
        <v>0</v>
      </c>
    </row>
    <row r="3037" spans="2:35" x14ac:dyDescent="0.25">
      <c r="B3037">
        <v>2330</v>
      </c>
      <c r="J3037" t="s">
        <v>22089</v>
      </c>
      <c r="L3037" t="s">
        <v>22165</v>
      </c>
      <c r="M3037" t="s">
        <v>22214</v>
      </c>
      <c r="N3037" t="s">
        <v>24788</v>
      </c>
      <c r="O3037" t="s">
        <v>29053</v>
      </c>
      <c r="P3037">
        <v>5</v>
      </c>
      <c r="Q3037">
        <v>1</v>
      </c>
      <c r="R3037">
        <v>2.5</v>
      </c>
      <c r="S3037">
        <v>2.5</v>
      </c>
      <c r="T3037">
        <v>321.83</v>
      </c>
      <c r="U3037">
        <v>71.400000000000006</v>
      </c>
      <c r="V3037">
        <v>2.89</v>
      </c>
      <c r="X3037">
        <v>4.4800000000000004</v>
      </c>
      <c r="Y3037">
        <v>1</v>
      </c>
      <c r="Z3037" t="s">
        <v>4250</v>
      </c>
      <c r="AA3037">
        <v>0</v>
      </c>
      <c r="AB3037">
        <v>1</v>
      </c>
      <c r="AC3037">
        <v>5.583333333333333</v>
      </c>
      <c r="AE3037" t="s">
        <v>7949</v>
      </c>
      <c r="AH3037">
        <v>0</v>
      </c>
      <c r="AI3037">
        <v>0</v>
      </c>
    </row>
    <row r="3038" spans="2:35" x14ac:dyDescent="0.25">
      <c r="B3038">
        <v>1780</v>
      </c>
      <c r="J3038" t="s">
        <v>22089</v>
      </c>
      <c r="L3038" t="s">
        <v>22165</v>
      </c>
      <c r="M3038" t="s">
        <v>22214</v>
      </c>
      <c r="N3038" t="s">
        <v>24789</v>
      </c>
      <c r="O3038" t="s">
        <v>29054</v>
      </c>
      <c r="P3038">
        <v>5</v>
      </c>
      <c r="Q3038">
        <v>1</v>
      </c>
      <c r="R3038">
        <v>2.02</v>
      </c>
      <c r="S3038">
        <v>2.02</v>
      </c>
      <c r="T3038">
        <v>287.39</v>
      </c>
      <c r="U3038">
        <v>71.400000000000006</v>
      </c>
      <c r="V3038">
        <v>2.2400000000000002</v>
      </c>
      <c r="X3038">
        <v>4.7300000000000004</v>
      </c>
      <c r="Y3038">
        <v>1</v>
      </c>
      <c r="Z3038" t="s">
        <v>4250</v>
      </c>
      <c r="AA3038">
        <v>0</v>
      </c>
      <c r="AB3038">
        <v>1</v>
      </c>
      <c r="AC3038">
        <v>5.8233333333333333</v>
      </c>
      <c r="AE3038" t="s">
        <v>7949</v>
      </c>
      <c r="AH3038">
        <v>0</v>
      </c>
      <c r="AI3038">
        <v>0</v>
      </c>
    </row>
    <row r="3039" spans="2:35" x14ac:dyDescent="0.25">
      <c r="B3039">
        <v>76</v>
      </c>
      <c r="J3039" t="s">
        <v>22089</v>
      </c>
      <c r="L3039" t="s">
        <v>22165</v>
      </c>
      <c r="M3039" t="s">
        <v>22214</v>
      </c>
      <c r="N3039" t="s">
        <v>24790</v>
      </c>
      <c r="O3039" t="s">
        <v>29055</v>
      </c>
      <c r="P3039">
        <v>5</v>
      </c>
      <c r="Q3039">
        <v>2</v>
      </c>
      <c r="R3039">
        <v>2.73</v>
      </c>
      <c r="S3039">
        <v>2.73</v>
      </c>
      <c r="T3039">
        <v>427.41</v>
      </c>
      <c r="U3039">
        <v>59.64</v>
      </c>
      <c r="V3039">
        <v>3.25</v>
      </c>
      <c r="X3039">
        <v>4.26</v>
      </c>
      <c r="Y3039">
        <v>1</v>
      </c>
      <c r="Z3039" t="s">
        <v>4250</v>
      </c>
      <c r="AA3039">
        <v>0</v>
      </c>
      <c r="AB3039">
        <v>5</v>
      </c>
      <c r="AC3039">
        <v>4.6534999999999993</v>
      </c>
      <c r="AE3039" t="s">
        <v>7949</v>
      </c>
      <c r="AH3039">
        <v>0</v>
      </c>
      <c r="AI3039">
        <v>0</v>
      </c>
    </row>
    <row r="3040" spans="2:35" x14ac:dyDescent="0.25">
      <c r="B3040">
        <v>76</v>
      </c>
      <c r="J3040" t="s">
        <v>22089</v>
      </c>
      <c r="L3040" t="s">
        <v>22165</v>
      </c>
      <c r="M3040" t="s">
        <v>22214</v>
      </c>
      <c r="N3040" t="s">
        <v>24791</v>
      </c>
      <c r="O3040" t="s">
        <v>29056</v>
      </c>
      <c r="P3040">
        <v>5</v>
      </c>
      <c r="Q3040">
        <v>2</v>
      </c>
      <c r="R3040">
        <v>2.78</v>
      </c>
      <c r="S3040">
        <v>2.78</v>
      </c>
      <c r="T3040">
        <v>409.42</v>
      </c>
      <c r="U3040">
        <v>59.64</v>
      </c>
      <c r="V3040">
        <v>3.3</v>
      </c>
      <c r="X3040">
        <v>4.59</v>
      </c>
      <c r="Y3040">
        <v>1</v>
      </c>
      <c r="Z3040" t="s">
        <v>4250</v>
      </c>
      <c r="AA3040">
        <v>0</v>
      </c>
      <c r="AB3040">
        <v>4</v>
      </c>
      <c r="AC3040">
        <v>4.7569999999999997</v>
      </c>
      <c r="AE3040" t="s">
        <v>7949</v>
      </c>
      <c r="AH3040">
        <v>0</v>
      </c>
      <c r="AI3040">
        <v>0</v>
      </c>
    </row>
    <row r="3041" spans="2:35" x14ac:dyDescent="0.25">
      <c r="B3041">
        <v>64</v>
      </c>
      <c r="J3041" t="s">
        <v>22089</v>
      </c>
      <c r="L3041" t="s">
        <v>22165</v>
      </c>
      <c r="M3041" t="s">
        <v>22214</v>
      </c>
      <c r="N3041" t="s">
        <v>24792</v>
      </c>
      <c r="O3041" t="s">
        <v>29057</v>
      </c>
      <c r="P3041">
        <v>7</v>
      </c>
      <c r="Q3041">
        <v>1</v>
      </c>
      <c r="R3041">
        <v>1.9</v>
      </c>
      <c r="S3041">
        <v>1.9</v>
      </c>
      <c r="T3041">
        <v>372.43</v>
      </c>
      <c r="U3041">
        <v>97.43</v>
      </c>
      <c r="V3041">
        <v>3.03</v>
      </c>
      <c r="X3041">
        <v>4.18</v>
      </c>
      <c r="Y3041">
        <v>2</v>
      </c>
      <c r="Z3041" t="s">
        <v>4250</v>
      </c>
      <c r="AA3041">
        <v>0</v>
      </c>
      <c r="AB3041">
        <v>2</v>
      </c>
      <c r="AC3041">
        <v>5.4968809523809519</v>
      </c>
      <c r="AE3041" t="s">
        <v>7949</v>
      </c>
      <c r="AH3041">
        <v>0</v>
      </c>
      <c r="AI3041">
        <v>0</v>
      </c>
    </row>
    <row r="3042" spans="2:35" x14ac:dyDescent="0.25">
      <c r="B3042">
        <v>107</v>
      </c>
      <c r="J3042" t="s">
        <v>22089</v>
      </c>
      <c r="L3042" t="s">
        <v>22165</v>
      </c>
      <c r="M3042" t="s">
        <v>22214</v>
      </c>
      <c r="N3042" t="s">
        <v>24793</v>
      </c>
      <c r="O3042" t="s">
        <v>29058</v>
      </c>
      <c r="P3042">
        <v>7</v>
      </c>
      <c r="Q3042">
        <v>1</v>
      </c>
      <c r="R3042">
        <v>1.47</v>
      </c>
      <c r="S3042">
        <v>1.47</v>
      </c>
      <c r="T3042">
        <v>372.43</v>
      </c>
      <c r="U3042">
        <v>97.43</v>
      </c>
      <c r="V3042">
        <v>3.03</v>
      </c>
      <c r="X3042">
        <v>4.1500000000000004</v>
      </c>
      <c r="Y3042">
        <v>2</v>
      </c>
      <c r="Z3042" t="s">
        <v>4250</v>
      </c>
      <c r="AA3042">
        <v>0</v>
      </c>
      <c r="AB3042">
        <v>2</v>
      </c>
      <c r="AC3042">
        <v>5.4968809523809519</v>
      </c>
      <c r="AE3042" t="s">
        <v>7949</v>
      </c>
      <c r="AH3042">
        <v>0</v>
      </c>
      <c r="AI3042">
        <v>0</v>
      </c>
    </row>
    <row r="3043" spans="2:35" x14ac:dyDescent="0.25">
      <c r="B3043">
        <v>60</v>
      </c>
      <c r="J3043" t="s">
        <v>22089</v>
      </c>
      <c r="L3043" t="s">
        <v>22165</v>
      </c>
      <c r="M3043" t="s">
        <v>22214</v>
      </c>
      <c r="N3043" t="s">
        <v>24794</v>
      </c>
      <c r="O3043" t="s">
        <v>29059</v>
      </c>
      <c r="P3043">
        <v>7</v>
      </c>
      <c r="Q3043">
        <v>1</v>
      </c>
      <c r="R3043">
        <v>1.71</v>
      </c>
      <c r="S3043">
        <v>1.71</v>
      </c>
      <c r="T3043">
        <v>371.44</v>
      </c>
      <c r="U3043">
        <v>89.22</v>
      </c>
      <c r="V3043">
        <v>2.4700000000000002</v>
      </c>
      <c r="X3043">
        <v>4.3499999999999996</v>
      </c>
      <c r="Y3043">
        <v>2</v>
      </c>
      <c r="Z3043" t="s">
        <v>4250</v>
      </c>
      <c r="AA3043">
        <v>0</v>
      </c>
      <c r="AB3043">
        <v>2</v>
      </c>
      <c r="AC3043">
        <v>5.7516190476190472</v>
      </c>
      <c r="AE3043" t="s">
        <v>7949</v>
      </c>
      <c r="AH3043">
        <v>0</v>
      </c>
      <c r="AI3043">
        <v>0</v>
      </c>
    </row>
    <row r="3044" spans="2:35" x14ac:dyDescent="0.25">
      <c r="B3044">
        <v>342</v>
      </c>
      <c r="J3044" t="s">
        <v>22089</v>
      </c>
      <c r="L3044" t="s">
        <v>22165</v>
      </c>
      <c r="M3044" t="s">
        <v>22214</v>
      </c>
      <c r="N3044" t="s">
        <v>24795</v>
      </c>
      <c r="O3044" t="s">
        <v>29060</v>
      </c>
      <c r="P3044">
        <v>5</v>
      </c>
      <c r="Q3044">
        <v>1</v>
      </c>
      <c r="R3044">
        <v>2.35</v>
      </c>
      <c r="S3044">
        <v>2.35</v>
      </c>
      <c r="T3044">
        <v>331.42</v>
      </c>
      <c r="U3044">
        <v>71.400000000000006</v>
      </c>
      <c r="V3044">
        <v>2.77</v>
      </c>
      <c r="X3044">
        <v>4.5999999999999996</v>
      </c>
      <c r="Y3044">
        <v>1</v>
      </c>
      <c r="Z3044" t="s">
        <v>4250</v>
      </c>
      <c r="AA3044">
        <v>0</v>
      </c>
      <c r="AB3044">
        <v>2</v>
      </c>
      <c r="AC3044">
        <v>5.6583333333333332</v>
      </c>
      <c r="AE3044" t="s">
        <v>7949</v>
      </c>
      <c r="AH3044">
        <v>0</v>
      </c>
      <c r="AI3044">
        <v>0</v>
      </c>
    </row>
    <row r="3045" spans="2:35" x14ac:dyDescent="0.25">
      <c r="B3045">
        <v>967</v>
      </c>
      <c r="J3045" t="s">
        <v>22089</v>
      </c>
      <c r="L3045" t="s">
        <v>22165</v>
      </c>
      <c r="M3045" t="s">
        <v>22214</v>
      </c>
      <c r="N3045" t="s">
        <v>24796</v>
      </c>
      <c r="O3045" t="s">
        <v>29061</v>
      </c>
      <c r="P3045">
        <v>5</v>
      </c>
      <c r="Q3045">
        <v>1</v>
      </c>
      <c r="R3045">
        <v>1.95</v>
      </c>
      <c r="S3045">
        <v>1.96</v>
      </c>
      <c r="T3045">
        <v>305.38</v>
      </c>
      <c r="U3045">
        <v>71.400000000000006</v>
      </c>
      <c r="V3045">
        <v>2.38</v>
      </c>
      <c r="X3045">
        <v>4.6399999999999997</v>
      </c>
      <c r="Y3045">
        <v>1</v>
      </c>
      <c r="Z3045" t="s">
        <v>4250</v>
      </c>
      <c r="AA3045">
        <v>0</v>
      </c>
      <c r="AB3045">
        <v>1</v>
      </c>
      <c r="AC3045">
        <v>5.833333333333333</v>
      </c>
      <c r="AE3045" t="s">
        <v>7949</v>
      </c>
      <c r="AH3045">
        <v>0</v>
      </c>
      <c r="AI3045">
        <v>0</v>
      </c>
    </row>
    <row r="3046" spans="2:35" x14ac:dyDescent="0.25">
      <c r="B3046">
        <v>376</v>
      </c>
      <c r="J3046" t="s">
        <v>22089</v>
      </c>
      <c r="L3046" t="s">
        <v>22165</v>
      </c>
      <c r="M3046" t="s">
        <v>22214</v>
      </c>
      <c r="N3046" t="s">
        <v>24797</v>
      </c>
      <c r="O3046" t="s">
        <v>29062</v>
      </c>
      <c r="P3046">
        <v>5</v>
      </c>
      <c r="Q3046">
        <v>2</v>
      </c>
      <c r="R3046">
        <v>2.75</v>
      </c>
      <c r="S3046">
        <v>2.75</v>
      </c>
      <c r="T3046">
        <v>409.42</v>
      </c>
      <c r="U3046">
        <v>59.64</v>
      </c>
      <c r="V3046">
        <v>3.11</v>
      </c>
      <c r="X3046">
        <v>4.57</v>
      </c>
      <c r="Y3046">
        <v>1</v>
      </c>
      <c r="Z3046" t="s">
        <v>4250</v>
      </c>
      <c r="AA3046">
        <v>0</v>
      </c>
      <c r="AB3046">
        <v>5</v>
      </c>
      <c r="AC3046">
        <v>4.7720000000000002</v>
      </c>
      <c r="AE3046" t="s">
        <v>7949</v>
      </c>
      <c r="AH3046">
        <v>0</v>
      </c>
      <c r="AI3046">
        <v>0</v>
      </c>
    </row>
    <row r="3047" spans="2:35" x14ac:dyDescent="0.25">
      <c r="B3047">
        <v>19</v>
      </c>
      <c r="J3047" t="s">
        <v>22089</v>
      </c>
      <c r="L3047" t="s">
        <v>22165</v>
      </c>
      <c r="M3047" t="s">
        <v>22214</v>
      </c>
      <c r="N3047" t="s">
        <v>24798</v>
      </c>
      <c r="O3047" t="s">
        <v>29063</v>
      </c>
      <c r="P3047">
        <v>7</v>
      </c>
      <c r="Q3047">
        <v>2</v>
      </c>
      <c r="R3047">
        <v>2.5499999999999998</v>
      </c>
      <c r="S3047">
        <v>2.5499999999999998</v>
      </c>
      <c r="T3047">
        <v>457.5</v>
      </c>
      <c r="U3047">
        <v>77.459999999999994</v>
      </c>
      <c r="V3047">
        <v>3.25</v>
      </c>
      <c r="X3047">
        <v>4.62</v>
      </c>
      <c r="Y3047">
        <v>2</v>
      </c>
      <c r="Z3047" t="s">
        <v>4250</v>
      </c>
      <c r="AA3047">
        <v>0</v>
      </c>
      <c r="AB3047">
        <v>5</v>
      </c>
      <c r="AC3047">
        <v>4.5285714285714276</v>
      </c>
      <c r="AE3047" t="s">
        <v>7949</v>
      </c>
      <c r="AH3047">
        <v>0</v>
      </c>
      <c r="AI3047">
        <v>0</v>
      </c>
    </row>
    <row r="3048" spans="2:35" x14ac:dyDescent="0.25">
      <c r="B3048">
        <v>82</v>
      </c>
      <c r="J3048" t="s">
        <v>22089</v>
      </c>
      <c r="L3048" t="s">
        <v>22165</v>
      </c>
      <c r="M3048" t="s">
        <v>22214</v>
      </c>
      <c r="N3048" t="s">
        <v>24799</v>
      </c>
      <c r="O3048" t="s">
        <v>29064</v>
      </c>
      <c r="P3048">
        <v>7</v>
      </c>
      <c r="Q3048">
        <v>1</v>
      </c>
      <c r="R3048">
        <v>2.44</v>
      </c>
      <c r="S3048">
        <v>2.44</v>
      </c>
      <c r="T3048">
        <v>386.45</v>
      </c>
      <c r="U3048">
        <v>97.43</v>
      </c>
      <c r="V3048">
        <v>3.42</v>
      </c>
      <c r="X3048">
        <v>4.22</v>
      </c>
      <c r="Y3048">
        <v>2</v>
      </c>
      <c r="Z3048" t="s">
        <v>4250</v>
      </c>
      <c r="AA3048">
        <v>0</v>
      </c>
      <c r="AB3048">
        <v>2</v>
      </c>
      <c r="AC3048">
        <v>5.176738095238095</v>
      </c>
      <c r="AE3048" t="s">
        <v>7949</v>
      </c>
      <c r="AH3048">
        <v>0</v>
      </c>
      <c r="AI3048">
        <v>0</v>
      </c>
    </row>
    <row r="3049" spans="2:35" x14ac:dyDescent="0.25">
      <c r="B3049">
        <v>36</v>
      </c>
      <c r="J3049" t="s">
        <v>22089</v>
      </c>
      <c r="L3049" t="s">
        <v>22165</v>
      </c>
      <c r="M3049" t="s">
        <v>22214</v>
      </c>
      <c r="N3049" t="s">
        <v>24800</v>
      </c>
      <c r="O3049" t="s">
        <v>29065</v>
      </c>
      <c r="P3049">
        <v>8</v>
      </c>
      <c r="Q3049">
        <v>2</v>
      </c>
      <c r="R3049">
        <v>0.62</v>
      </c>
      <c r="S3049">
        <v>2</v>
      </c>
      <c r="T3049">
        <v>447.58</v>
      </c>
      <c r="U3049">
        <v>86.69</v>
      </c>
      <c r="V3049">
        <v>2.72</v>
      </c>
      <c r="X3049">
        <v>8.81</v>
      </c>
      <c r="Y3049">
        <v>2</v>
      </c>
      <c r="Z3049" t="s">
        <v>4250</v>
      </c>
      <c r="AA3049">
        <v>0</v>
      </c>
      <c r="AB3049">
        <v>7</v>
      </c>
      <c r="AC3049">
        <v>4.4694285714285709</v>
      </c>
      <c r="AE3049" t="s">
        <v>7952</v>
      </c>
      <c r="AH3049">
        <v>0</v>
      </c>
      <c r="AI3049">
        <v>0</v>
      </c>
    </row>
    <row r="3050" spans="2:35" x14ac:dyDescent="0.25">
      <c r="B3050">
        <v>150</v>
      </c>
      <c r="J3050" t="s">
        <v>22089</v>
      </c>
      <c r="L3050" t="s">
        <v>22165</v>
      </c>
      <c r="M3050" t="s">
        <v>22214</v>
      </c>
      <c r="N3050" t="s">
        <v>24801</v>
      </c>
      <c r="O3050" t="s">
        <v>29066</v>
      </c>
      <c r="P3050">
        <v>5</v>
      </c>
      <c r="Q3050">
        <v>2</v>
      </c>
      <c r="R3050">
        <v>3.15</v>
      </c>
      <c r="S3050">
        <v>3.15</v>
      </c>
      <c r="T3050">
        <v>423.45</v>
      </c>
      <c r="U3050">
        <v>59.64</v>
      </c>
      <c r="V3050">
        <v>3.5</v>
      </c>
      <c r="X3050">
        <v>4.29</v>
      </c>
      <c r="Y3050">
        <v>1</v>
      </c>
      <c r="Z3050" t="s">
        <v>4250</v>
      </c>
      <c r="AA3050">
        <v>0</v>
      </c>
      <c r="AB3050">
        <v>5</v>
      </c>
      <c r="AC3050">
        <v>4.3967857142857154</v>
      </c>
      <c r="AE3050" t="s">
        <v>7949</v>
      </c>
      <c r="AH3050">
        <v>0</v>
      </c>
      <c r="AI3050">
        <v>0</v>
      </c>
    </row>
    <row r="3051" spans="2:35" x14ac:dyDescent="0.25">
      <c r="B3051">
        <v>68</v>
      </c>
      <c r="J3051" t="s">
        <v>22089</v>
      </c>
      <c r="L3051" t="s">
        <v>22165</v>
      </c>
      <c r="M3051" t="s">
        <v>22214</v>
      </c>
      <c r="N3051" t="s">
        <v>24802</v>
      </c>
      <c r="O3051" t="s">
        <v>29067</v>
      </c>
      <c r="P3051">
        <v>5</v>
      </c>
      <c r="Q3051">
        <v>2</v>
      </c>
      <c r="R3051">
        <v>3.13</v>
      </c>
      <c r="S3051">
        <v>3.13</v>
      </c>
      <c r="T3051">
        <v>441.44</v>
      </c>
      <c r="U3051">
        <v>59.64</v>
      </c>
      <c r="V3051">
        <v>3.64</v>
      </c>
      <c r="X3051">
        <v>3.98</v>
      </c>
      <c r="Y3051">
        <v>1</v>
      </c>
      <c r="Z3051" t="s">
        <v>4250</v>
      </c>
      <c r="AA3051">
        <v>0</v>
      </c>
      <c r="AB3051">
        <v>5</v>
      </c>
      <c r="AC3051">
        <v>4.2882857142857143</v>
      </c>
      <c r="AE3051" t="s">
        <v>7949</v>
      </c>
      <c r="AH3051">
        <v>0</v>
      </c>
      <c r="AI3051">
        <v>0</v>
      </c>
    </row>
    <row r="3052" spans="2:35" x14ac:dyDescent="0.25">
      <c r="B3052">
        <v>1.1000000000000001</v>
      </c>
      <c r="H3052">
        <v>4.5</v>
      </c>
      <c r="I3052" t="s">
        <v>22087</v>
      </c>
      <c r="J3052" t="s">
        <v>22089</v>
      </c>
      <c r="L3052" t="s">
        <v>22166</v>
      </c>
      <c r="M3052" t="s">
        <v>22226</v>
      </c>
      <c r="N3052" t="s">
        <v>24803</v>
      </c>
      <c r="O3052" t="s">
        <v>29068</v>
      </c>
      <c r="P3052">
        <v>6</v>
      </c>
      <c r="Q3052">
        <v>1</v>
      </c>
      <c r="R3052">
        <v>4.01</v>
      </c>
      <c r="S3052">
        <v>4.01</v>
      </c>
      <c r="T3052">
        <v>468.96</v>
      </c>
      <c r="U3052">
        <v>72.44</v>
      </c>
      <c r="V3052">
        <v>4.45</v>
      </c>
      <c r="X3052">
        <v>0</v>
      </c>
      <c r="Y3052">
        <v>2</v>
      </c>
      <c r="Z3052" t="s">
        <v>4250</v>
      </c>
      <c r="AA3052">
        <v>0</v>
      </c>
      <c r="AB3052">
        <v>2</v>
      </c>
      <c r="AC3052">
        <v>3.55004761904762</v>
      </c>
      <c r="AE3052" t="s">
        <v>7949</v>
      </c>
      <c r="AH3052">
        <v>0</v>
      </c>
      <c r="AI3052">
        <v>0</v>
      </c>
    </row>
    <row r="3053" spans="2:35" x14ac:dyDescent="0.25">
      <c r="B3053">
        <v>2.19</v>
      </c>
      <c r="H3053">
        <v>4.5</v>
      </c>
      <c r="I3053" t="s">
        <v>22087</v>
      </c>
      <c r="J3053" t="s">
        <v>22089</v>
      </c>
      <c r="L3053" t="s">
        <v>22166</v>
      </c>
      <c r="M3053" t="s">
        <v>22226</v>
      </c>
      <c r="N3053" t="s">
        <v>24804</v>
      </c>
      <c r="O3053" t="s">
        <v>29069</v>
      </c>
      <c r="P3053">
        <v>7</v>
      </c>
      <c r="Q3053">
        <v>1</v>
      </c>
      <c r="R3053">
        <v>4.0999999999999996</v>
      </c>
      <c r="S3053">
        <v>4.0999999999999996</v>
      </c>
      <c r="T3053">
        <v>500.52</v>
      </c>
      <c r="U3053">
        <v>81.67</v>
      </c>
      <c r="V3053">
        <v>4.55</v>
      </c>
      <c r="X3053">
        <v>0</v>
      </c>
      <c r="Y3053">
        <v>2</v>
      </c>
      <c r="Z3053" t="s">
        <v>4250</v>
      </c>
      <c r="AA3053">
        <v>1</v>
      </c>
      <c r="AB3053">
        <v>3</v>
      </c>
      <c r="AC3053">
        <v>3.2833333333333341</v>
      </c>
      <c r="AE3053" t="s">
        <v>7949</v>
      </c>
      <c r="AH3053">
        <v>0</v>
      </c>
      <c r="AI3053">
        <v>0</v>
      </c>
    </row>
    <row r="3054" spans="2:35" x14ac:dyDescent="0.25">
      <c r="B3054">
        <v>9.5</v>
      </c>
      <c r="H3054">
        <v>4.5</v>
      </c>
      <c r="I3054" t="s">
        <v>22087</v>
      </c>
      <c r="J3054" t="s">
        <v>22089</v>
      </c>
      <c r="L3054" t="s">
        <v>22166</v>
      </c>
      <c r="M3054" t="s">
        <v>22226</v>
      </c>
      <c r="N3054" t="s">
        <v>24805</v>
      </c>
      <c r="O3054" t="s">
        <v>29070</v>
      </c>
      <c r="P3054">
        <v>5</v>
      </c>
      <c r="Q3054">
        <v>1</v>
      </c>
      <c r="R3054">
        <v>4.46</v>
      </c>
      <c r="S3054">
        <v>4.46</v>
      </c>
      <c r="T3054">
        <v>466.99</v>
      </c>
      <c r="U3054">
        <v>63.21</v>
      </c>
      <c r="V3054">
        <v>4.91</v>
      </c>
      <c r="X3054">
        <v>1.0900000000000001</v>
      </c>
      <c r="Y3054">
        <v>2</v>
      </c>
      <c r="Z3054" t="s">
        <v>4250</v>
      </c>
      <c r="AA3054">
        <v>0</v>
      </c>
      <c r="AB3054">
        <v>2</v>
      </c>
      <c r="AC3054">
        <v>3.339119047619048</v>
      </c>
      <c r="AE3054" t="s">
        <v>7949</v>
      </c>
      <c r="AH3054">
        <v>0</v>
      </c>
      <c r="AI3054">
        <v>0</v>
      </c>
    </row>
    <row r="3055" spans="2:35" x14ac:dyDescent="0.25">
      <c r="B3055">
        <v>29</v>
      </c>
      <c r="H3055">
        <v>4.5</v>
      </c>
      <c r="I3055" t="s">
        <v>22087</v>
      </c>
      <c r="J3055" t="s">
        <v>22089</v>
      </c>
      <c r="L3055" t="s">
        <v>22166</v>
      </c>
      <c r="M3055" t="s">
        <v>22226</v>
      </c>
      <c r="N3055" t="s">
        <v>24806</v>
      </c>
      <c r="O3055" t="s">
        <v>29071</v>
      </c>
      <c r="P3055">
        <v>5</v>
      </c>
      <c r="Q3055">
        <v>1</v>
      </c>
      <c r="R3055">
        <v>3.07</v>
      </c>
      <c r="S3055">
        <v>3.27</v>
      </c>
      <c r="T3055">
        <v>402.54</v>
      </c>
      <c r="U3055">
        <v>63.21</v>
      </c>
      <c r="V3055">
        <v>3.21</v>
      </c>
      <c r="X3055">
        <v>7.37</v>
      </c>
      <c r="Y3055">
        <v>1</v>
      </c>
      <c r="Z3055" t="s">
        <v>4250</v>
      </c>
      <c r="AA3055">
        <v>0</v>
      </c>
      <c r="AB3055">
        <v>1</v>
      </c>
      <c r="AC3055">
        <v>4.8594761904761903</v>
      </c>
      <c r="AE3055" t="s">
        <v>7949</v>
      </c>
      <c r="AH3055">
        <v>0</v>
      </c>
      <c r="AI3055">
        <v>0</v>
      </c>
    </row>
    <row r="3056" spans="2:35" x14ac:dyDescent="0.25">
      <c r="B3056">
        <v>14</v>
      </c>
      <c r="H3056">
        <v>4.5</v>
      </c>
      <c r="I3056" t="s">
        <v>22087</v>
      </c>
      <c r="J3056" t="s">
        <v>22089</v>
      </c>
      <c r="L3056" t="s">
        <v>22166</v>
      </c>
      <c r="M3056" t="s">
        <v>22226</v>
      </c>
      <c r="N3056" t="s">
        <v>24807</v>
      </c>
      <c r="O3056" t="s">
        <v>29072</v>
      </c>
      <c r="P3056">
        <v>6</v>
      </c>
      <c r="Q3056">
        <v>1</v>
      </c>
      <c r="R3056">
        <v>2.37</v>
      </c>
      <c r="S3056">
        <v>2.6</v>
      </c>
      <c r="T3056">
        <v>415.54</v>
      </c>
      <c r="U3056">
        <v>76.099999999999994</v>
      </c>
      <c r="V3056">
        <v>3.51</v>
      </c>
      <c r="X3056">
        <v>7.43</v>
      </c>
      <c r="Y3056">
        <v>2</v>
      </c>
      <c r="Z3056" t="s">
        <v>4250</v>
      </c>
      <c r="AA3056">
        <v>0</v>
      </c>
      <c r="AB3056">
        <v>2</v>
      </c>
      <c r="AC3056">
        <v>5.2516190476190472</v>
      </c>
      <c r="AE3056" t="s">
        <v>7949</v>
      </c>
      <c r="AH3056">
        <v>0</v>
      </c>
      <c r="AI3056">
        <v>0</v>
      </c>
    </row>
    <row r="3057" spans="2:35" x14ac:dyDescent="0.25">
      <c r="B3057">
        <v>5</v>
      </c>
      <c r="H3057">
        <v>4.5</v>
      </c>
      <c r="I3057" t="s">
        <v>22087</v>
      </c>
      <c r="J3057" t="s">
        <v>22089</v>
      </c>
      <c r="L3057" t="s">
        <v>22166</v>
      </c>
      <c r="M3057" t="s">
        <v>22226</v>
      </c>
      <c r="N3057" t="s">
        <v>24808</v>
      </c>
      <c r="O3057" t="s">
        <v>29073</v>
      </c>
      <c r="P3057">
        <v>5</v>
      </c>
      <c r="Q3057">
        <v>1</v>
      </c>
      <c r="R3057">
        <v>4.2300000000000004</v>
      </c>
      <c r="S3057">
        <v>4.2300000000000004</v>
      </c>
      <c r="T3057">
        <v>502.97</v>
      </c>
      <c r="U3057">
        <v>63.21</v>
      </c>
      <c r="V3057">
        <v>5.15</v>
      </c>
      <c r="X3057">
        <v>0</v>
      </c>
      <c r="Y3057">
        <v>2</v>
      </c>
      <c r="Z3057" t="s">
        <v>4250</v>
      </c>
      <c r="AA3057">
        <v>2</v>
      </c>
      <c r="AB3057">
        <v>2</v>
      </c>
      <c r="AC3057">
        <v>3.2183333333333328</v>
      </c>
      <c r="AE3057" t="s">
        <v>7949</v>
      </c>
      <c r="AH3057">
        <v>0</v>
      </c>
      <c r="AI3057">
        <v>0</v>
      </c>
    </row>
    <row r="3058" spans="2:35" x14ac:dyDescent="0.25">
      <c r="B3058">
        <v>2816</v>
      </c>
      <c r="H3058">
        <v>4.5</v>
      </c>
      <c r="I3058" t="s">
        <v>22087</v>
      </c>
      <c r="J3058" t="s">
        <v>22089</v>
      </c>
      <c r="L3058" t="s">
        <v>22166</v>
      </c>
      <c r="M3058" t="s">
        <v>22226</v>
      </c>
      <c r="N3058" t="s">
        <v>24809</v>
      </c>
      <c r="O3058" t="s">
        <v>29074</v>
      </c>
      <c r="P3058">
        <v>5</v>
      </c>
      <c r="Q3058">
        <v>1</v>
      </c>
      <c r="R3058">
        <v>5.38</v>
      </c>
      <c r="S3058">
        <v>5.38</v>
      </c>
      <c r="T3058">
        <v>495.04</v>
      </c>
      <c r="U3058">
        <v>63.21</v>
      </c>
      <c r="V3058">
        <v>5.54</v>
      </c>
      <c r="X3058">
        <v>1.17</v>
      </c>
      <c r="Y3058">
        <v>2</v>
      </c>
      <c r="Z3058" t="s">
        <v>4250</v>
      </c>
      <c r="AA3058">
        <v>1</v>
      </c>
      <c r="AB3058">
        <v>2</v>
      </c>
      <c r="AC3058">
        <v>2.8687619047619051</v>
      </c>
      <c r="AE3058" t="s">
        <v>7949</v>
      </c>
      <c r="AH3058">
        <v>0</v>
      </c>
      <c r="AI3058">
        <v>0</v>
      </c>
    </row>
    <row r="3059" spans="2:35" x14ac:dyDescent="0.25">
      <c r="B3059">
        <v>7.5</v>
      </c>
      <c r="H3059">
        <v>4.5</v>
      </c>
      <c r="I3059" t="s">
        <v>22087</v>
      </c>
      <c r="J3059" t="s">
        <v>22089</v>
      </c>
      <c r="L3059" t="s">
        <v>22166</v>
      </c>
      <c r="M3059" t="s">
        <v>22226</v>
      </c>
      <c r="N3059" t="s">
        <v>24810</v>
      </c>
      <c r="O3059" t="s">
        <v>29075</v>
      </c>
      <c r="P3059">
        <v>5</v>
      </c>
      <c r="Q3059">
        <v>1</v>
      </c>
      <c r="R3059">
        <v>5.5</v>
      </c>
      <c r="S3059">
        <v>5.5</v>
      </c>
      <c r="T3059">
        <v>495.04</v>
      </c>
      <c r="U3059">
        <v>63.21</v>
      </c>
      <c r="V3059">
        <v>5.54</v>
      </c>
      <c r="X3059">
        <v>1.1299999999999999</v>
      </c>
      <c r="Y3059">
        <v>2</v>
      </c>
      <c r="Z3059" t="s">
        <v>4250</v>
      </c>
      <c r="AA3059">
        <v>1</v>
      </c>
      <c r="AB3059">
        <v>3</v>
      </c>
      <c r="AC3059">
        <v>2.8687619047619051</v>
      </c>
      <c r="AE3059" t="s">
        <v>7949</v>
      </c>
      <c r="AH3059">
        <v>0</v>
      </c>
      <c r="AI3059">
        <v>0</v>
      </c>
    </row>
    <row r="3060" spans="2:35" x14ac:dyDescent="0.25">
      <c r="B3060">
        <v>16.3</v>
      </c>
      <c r="H3060">
        <v>4.5</v>
      </c>
      <c r="I3060" t="s">
        <v>22087</v>
      </c>
      <c r="J3060" t="s">
        <v>22089</v>
      </c>
      <c r="L3060" t="s">
        <v>22166</v>
      </c>
      <c r="M3060" t="s">
        <v>22226</v>
      </c>
      <c r="N3060" t="s">
        <v>24811</v>
      </c>
      <c r="O3060" t="s">
        <v>29076</v>
      </c>
      <c r="P3060">
        <v>5</v>
      </c>
      <c r="Q3060">
        <v>1</v>
      </c>
      <c r="R3060">
        <v>3.03</v>
      </c>
      <c r="S3060">
        <v>3.04</v>
      </c>
      <c r="T3060">
        <v>438.52</v>
      </c>
      <c r="U3060">
        <v>63.21</v>
      </c>
      <c r="V3060">
        <v>3.45</v>
      </c>
      <c r="X3060">
        <v>5.71</v>
      </c>
      <c r="Y3060">
        <v>1</v>
      </c>
      <c r="Z3060" t="s">
        <v>4250</v>
      </c>
      <c r="AA3060">
        <v>0</v>
      </c>
      <c r="AB3060">
        <v>1</v>
      </c>
      <c r="AC3060">
        <v>4.7374761904761904</v>
      </c>
      <c r="AE3060" t="s">
        <v>7949</v>
      </c>
      <c r="AH3060">
        <v>0</v>
      </c>
      <c r="AI3060">
        <v>0</v>
      </c>
    </row>
    <row r="3061" spans="2:35" x14ac:dyDescent="0.25">
      <c r="B3061">
        <v>733</v>
      </c>
      <c r="H3061">
        <v>4.5</v>
      </c>
      <c r="I3061" t="s">
        <v>22087</v>
      </c>
      <c r="J3061" t="s">
        <v>22089</v>
      </c>
      <c r="L3061" t="s">
        <v>22166</v>
      </c>
      <c r="M3061" t="s">
        <v>22226</v>
      </c>
      <c r="N3061" t="s">
        <v>24812</v>
      </c>
      <c r="O3061" t="s">
        <v>29077</v>
      </c>
      <c r="P3061">
        <v>5</v>
      </c>
      <c r="Q3061">
        <v>1</v>
      </c>
      <c r="R3061">
        <v>3.52</v>
      </c>
      <c r="S3061">
        <v>3.67</v>
      </c>
      <c r="T3061">
        <v>428.58</v>
      </c>
      <c r="U3061">
        <v>63.21</v>
      </c>
      <c r="V3061">
        <v>3.6</v>
      </c>
      <c r="X3061">
        <v>7.19</v>
      </c>
      <c r="Y3061">
        <v>1</v>
      </c>
      <c r="Z3061" t="s">
        <v>4250</v>
      </c>
      <c r="AA3061">
        <v>0</v>
      </c>
      <c r="AB3061">
        <v>1</v>
      </c>
      <c r="AC3061">
        <v>4.2484761904761914</v>
      </c>
      <c r="AE3061" t="s">
        <v>7949</v>
      </c>
      <c r="AH3061">
        <v>0</v>
      </c>
      <c r="AI3061">
        <v>0</v>
      </c>
    </row>
    <row r="3062" spans="2:35" x14ac:dyDescent="0.25">
      <c r="B3062">
        <v>242</v>
      </c>
      <c r="H3062">
        <v>4.5</v>
      </c>
      <c r="I3062" t="s">
        <v>22087</v>
      </c>
      <c r="J3062" t="s">
        <v>22089</v>
      </c>
      <c r="L3062" t="s">
        <v>22166</v>
      </c>
      <c r="M3062" t="s">
        <v>22226</v>
      </c>
      <c r="N3062" t="s">
        <v>24813</v>
      </c>
      <c r="O3062" t="s">
        <v>29078</v>
      </c>
      <c r="P3062">
        <v>5</v>
      </c>
      <c r="Q3062">
        <v>1</v>
      </c>
      <c r="R3062">
        <v>3.76</v>
      </c>
      <c r="S3062">
        <v>3.84</v>
      </c>
      <c r="T3062">
        <v>443.39</v>
      </c>
      <c r="U3062">
        <v>63.21</v>
      </c>
      <c r="V3062">
        <v>3.6</v>
      </c>
      <c r="X3062">
        <v>6.75</v>
      </c>
      <c r="Y3062">
        <v>1</v>
      </c>
      <c r="Z3062" t="s">
        <v>4250</v>
      </c>
      <c r="AA3062">
        <v>0</v>
      </c>
      <c r="AB3062">
        <v>1</v>
      </c>
      <c r="AC3062">
        <v>3.9376904761904772</v>
      </c>
      <c r="AE3062" t="s">
        <v>7949</v>
      </c>
      <c r="AH3062">
        <v>0</v>
      </c>
      <c r="AI3062">
        <v>0</v>
      </c>
    </row>
    <row r="3063" spans="2:35" x14ac:dyDescent="0.25">
      <c r="B3063">
        <v>50000</v>
      </c>
      <c r="H3063">
        <v>4.4000000000000004</v>
      </c>
      <c r="J3063" t="s">
        <v>22089</v>
      </c>
      <c r="L3063" t="s">
        <v>22166</v>
      </c>
      <c r="M3063" t="s">
        <v>22226</v>
      </c>
      <c r="N3063" t="s">
        <v>24814</v>
      </c>
      <c r="O3063" t="s">
        <v>29079</v>
      </c>
      <c r="P3063">
        <v>5</v>
      </c>
      <c r="Q3063">
        <v>1</v>
      </c>
      <c r="R3063">
        <v>2.17</v>
      </c>
      <c r="S3063">
        <v>4.17</v>
      </c>
      <c r="T3063">
        <v>437.51</v>
      </c>
      <c r="U3063">
        <v>60.08</v>
      </c>
      <c r="V3063">
        <v>4.1399999999999997</v>
      </c>
      <c r="X3063">
        <v>12.42</v>
      </c>
      <c r="Y3063">
        <v>1</v>
      </c>
      <c r="Z3063" t="s">
        <v>4250</v>
      </c>
      <c r="AA3063">
        <v>0</v>
      </c>
      <c r="AB3063">
        <v>2</v>
      </c>
      <c r="AC3063">
        <v>3.609690476190476</v>
      </c>
      <c r="AE3063" t="s">
        <v>7952</v>
      </c>
      <c r="AH3063">
        <v>0</v>
      </c>
      <c r="AI3063">
        <v>0</v>
      </c>
    </row>
    <row r="3064" spans="2:35" x14ac:dyDescent="0.25">
      <c r="B3064">
        <v>55</v>
      </c>
      <c r="H3064">
        <v>4.5</v>
      </c>
      <c r="I3064" t="s">
        <v>22087</v>
      </c>
      <c r="J3064" t="s">
        <v>22089</v>
      </c>
      <c r="L3064" t="s">
        <v>22166</v>
      </c>
      <c r="M3064" t="s">
        <v>22226</v>
      </c>
      <c r="N3064" t="s">
        <v>24815</v>
      </c>
      <c r="O3064" t="s">
        <v>29080</v>
      </c>
      <c r="P3064">
        <v>3</v>
      </c>
      <c r="Q3064">
        <v>1</v>
      </c>
      <c r="R3064">
        <v>4.88</v>
      </c>
      <c r="S3064">
        <v>4.9000000000000004</v>
      </c>
      <c r="T3064">
        <v>411.34</v>
      </c>
      <c r="U3064">
        <v>47.61</v>
      </c>
      <c r="V3064">
        <v>4.54</v>
      </c>
      <c r="X3064">
        <v>6.15</v>
      </c>
      <c r="Y3064">
        <v>2</v>
      </c>
      <c r="Z3064" t="s">
        <v>4250</v>
      </c>
      <c r="AA3064">
        <v>0</v>
      </c>
      <c r="AB3064">
        <v>1</v>
      </c>
      <c r="AC3064">
        <v>3.5166190476190482</v>
      </c>
      <c r="AE3064" t="s">
        <v>7949</v>
      </c>
      <c r="AH3064">
        <v>0</v>
      </c>
      <c r="AI3064">
        <v>0</v>
      </c>
    </row>
    <row r="3065" spans="2:35" x14ac:dyDescent="0.25">
      <c r="B3065">
        <v>14.5</v>
      </c>
      <c r="H3065">
        <v>4.4000000000000004</v>
      </c>
      <c r="J3065" t="s">
        <v>22089</v>
      </c>
      <c r="L3065" t="s">
        <v>22166</v>
      </c>
      <c r="M3065" t="s">
        <v>22226</v>
      </c>
      <c r="N3065" t="s">
        <v>24816</v>
      </c>
      <c r="O3065" t="s">
        <v>29081</v>
      </c>
      <c r="P3065">
        <v>3</v>
      </c>
      <c r="Q3065">
        <v>1</v>
      </c>
      <c r="R3065">
        <v>4.71</v>
      </c>
      <c r="S3065">
        <v>4.7300000000000004</v>
      </c>
      <c r="T3065">
        <v>396.53</v>
      </c>
      <c r="U3065">
        <v>47.61</v>
      </c>
      <c r="V3065">
        <v>4.54</v>
      </c>
      <c r="X3065">
        <v>6.06</v>
      </c>
      <c r="Y3065">
        <v>2</v>
      </c>
      <c r="Z3065" t="s">
        <v>4250</v>
      </c>
      <c r="AA3065">
        <v>0</v>
      </c>
      <c r="AB3065">
        <v>1</v>
      </c>
      <c r="AC3065">
        <v>3.7074047619047619</v>
      </c>
      <c r="AE3065" t="s">
        <v>7949</v>
      </c>
      <c r="AH3065">
        <v>0</v>
      </c>
      <c r="AI3065">
        <v>0</v>
      </c>
    </row>
    <row r="3066" spans="2:35" x14ac:dyDescent="0.25">
      <c r="B3066">
        <v>6</v>
      </c>
      <c r="H3066">
        <v>4.4000000000000004</v>
      </c>
      <c r="J3066" t="s">
        <v>22089</v>
      </c>
      <c r="L3066" t="s">
        <v>22166</v>
      </c>
      <c r="M3066" t="s">
        <v>22226</v>
      </c>
      <c r="N3066" t="s">
        <v>24817</v>
      </c>
      <c r="O3066" t="s">
        <v>29082</v>
      </c>
      <c r="P3066">
        <v>4</v>
      </c>
      <c r="Q3066">
        <v>1</v>
      </c>
      <c r="R3066">
        <v>4.54</v>
      </c>
      <c r="S3066">
        <v>4.54</v>
      </c>
      <c r="T3066">
        <v>433.56</v>
      </c>
      <c r="U3066">
        <v>71.400000000000006</v>
      </c>
      <c r="V3066">
        <v>5.32</v>
      </c>
      <c r="X3066">
        <v>3.84</v>
      </c>
      <c r="Y3066">
        <v>3</v>
      </c>
      <c r="Z3066" t="s">
        <v>4250</v>
      </c>
      <c r="AA3066">
        <v>1</v>
      </c>
      <c r="AB3066">
        <v>2</v>
      </c>
      <c r="AC3066">
        <v>3.5379047619047621</v>
      </c>
      <c r="AE3066" t="s">
        <v>7949</v>
      </c>
      <c r="AH3066">
        <v>0</v>
      </c>
      <c r="AI3066">
        <v>0</v>
      </c>
    </row>
    <row r="3067" spans="2:35" x14ac:dyDescent="0.25">
      <c r="B3067">
        <v>47</v>
      </c>
      <c r="H3067">
        <v>4.4000000000000004</v>
      </c>
      <c r="J3067" t="s">
        <v>22089</v>
      </c>
      <c r="L3067" t="s">
        <v>22166</v>
      </c>
      <c r="M3067" t="s">
        <v>22226</v>
      </c>
      <c r="N3067" t="s">
        <v>24818</v>
      </c>
      <c r="O3067" t="s">
        <v>29083</v>
      </c>
      <c r="P3067">
        <v>4</v>
      </c>
      <c r="Q3067">
        <v>1</v>
      </c>
      <c r="R3067">
        <v>4.68</v>
      </c>
      <c r="S3067">
        <v>4.7</v>
      </c>
      <c r="T3067">
        <v>477.53</v>
      </c>
      <c r="U3067">
        <v>60.5</v>
      </c>
      <c r="V3067">
        <v>5.86</v>
      </c>
      <c r="X3067">
        <v>6.08</v>
      </c>
      <c r="Y3067">
        <v>3</v>
      </c>
      <c r="Z3067" t="s">
        <v>4250</v>
      </c>
      <c r="AA3067">
        <v>1</v>
      </c>
      <c r="AB3067">
        <v>2</v>
      </c>
      <c r="AC3067">
        <v>3.1438333333333341</v>
      </c>
      <c r="AE3067" t="s">
        <v>7949</v>
      </c>
      <c r="AH3067">
        <v>0</v>
      </c>
      <c r="AI3067">
        <v>0</v>
      </c>
    </row>
    <row r="3068" spans="2:35" x14ac:dyDescent="0.25">
      <c r="B3068">
        <v>3.6</v>
      </c>
      <c r="H3068">
        <v>4.4000000000000004</v>
      </c>
      <c r="J3068" t="s">
        <v>22089</v>
      </c>
      <c r="L3068" t="s">
        <v>22166</v>
      </c>
      <c r="M3068" t="s">
        <v>22226</v>
      </c>
      <c r="N3068" t="s">
        <v>24819</v>
      </c>
      <c r="O3068" t="s">
        <v>29084</v>
      </c>
      <c r="P3068">
        <v>4</v>
      </c>
      <c r="Q3068">
        <v>1</v>
      </c>
      <c r="R3068">
        <v>4.21</v>
      </c>
      <c r="S3068">
        <v>4.21</v>
      </c>
      <c r="T3068">
        <v>421.54</v>
      </c>
      <c r="U3068">
        <v>71.400000000000006</v>
      </c>
      <c r="V3068">
        <v>4.41</v>
      </c>
      <c r="X3068">
        <v>3.82</v>
      </c>
      <c r="Y3068">
        <v>2</v>
      </c>
      <c r="Z3068" t="s">
        <v>4250</v>
      </c>
      <c r="AA3068">
        <v>0</v>
      </c>
      <c r="AB3068">
        <v>1</v>
      </c>
      <c r="AC3068">
        <v>3.788761904761905</v>
      </c>
      <c r="AE3068" t="s">
        <v>7949</v>
      </c>
      <c r="AH3068">
        <v>0</v>
      </c>
      <c r="AI3068">
        <v>0</v>
      </c>
    </row>
    <row r="3069" spans="2:35" x14ac:dyDescent="0.25">
      <c r="B3069">
        <v>4.5999999999999996</v>
      </c>
      <c r="H3069">
        <v>4.4000000000000004</v>
      </c>
      <c r="J3069" t="s">
        <v>22089</v>
      </c>
      <c r="L3069" t="s">
        <v>22166</v>
      </c>
      <c r="M3069" t="s">
        <v>22226</v>
      </c>
      <c r="N3069" t="s">
        <v>24820</v>
      </c>
      <c r="O3069" t="s">
        <v>29085</v>
      </c>
      <c r="P3069">
        <v>4</v>
      </c>
      <c r="Q3069">
        <v>1</v>
      </c>
      <c r="R3069">
        <v>4.21</v>
      </c>
      <c r="S3069">
        <v>4.21</v>
      </c>
      <c r="T3069">
        <v>421.54</v>
      </c>
      <c r="U3069">
        <v>71.400000000000006</v>
      </c>
      <c r="V3069">
        <v>4.41</v>
      </c>
      <c r="X3069">
        <v>3.82</v>
      </c>
      <c r="Y3069">
        <v>2</v>
      </c>
      <c r="Z3069" t="s">
        <v>4250</v>
      </c>
      <c r="AA3069">
        <v>0</v>
      </c>
      <c r="AB3069">
        <v>1</v>
      </c>
      <c r="AC3069">
        <v>3.788761904761905</v>
      </c>
      <c r="AE3069" t="s">
        <v>7949</v>
      </c>
      <c r="AH3069">
        <v>0</v>
      </c>
      <c r="AI3069">
        <v>0</v>
      </c>
    </row>
    <row r="3070" spans="2:35" x14ac:dyDescent="0.25">
      <c r="B3070">
        <v>5.9</v>
      </c>
      <c r="H3070">
        <v>4.4000000000000004</v>
      </c>
      <c r="J3070" t="s">
        <v>22089</v>
      </c>
      <c r="L3070" t="s">
        <v>22166</v>
      </c>
      <c r="M3070" t="s">
        <v>22226</v>
      </c>
      <c r="N3070" t="s">
        <v>24821</v>
      </c>
      <c r="O3070" t="s">
        <v>29086</v>
      </c>
      <c r="P3070">
        <v>4</v>
      </c>
      <c r="Q3070">
        <v>1</v>
      </c>
      <c r="R3070">
        <v>4.21</v>
      </c>
      <c r="S3070">
        <v>4.21</v>
      </c>
      <c r="T3070">
        <v>421.54</v>
      </c>
      <c r="U3070">
        <v>71.400000000000006</v>
      </c>
      <c r="V3070">
        <v>4.41</v>
      </c>
      <c r="X3070">
        <v>2.12</v>
      </c>
      <c r="Y3070">
        <v>2</v>
      </c>
      <c r="Z3070" t="s">
        <v>4250</v>
      </c>
      <c r="AA3070">
        <v>0</v>
      </c>
      <c r="AB3070">
        <v>1</v>
      </c>
      <c r="AC3070">
        <v>3.788761904761905</v>
      </c>
      <c r="AE3070" t="s">
        <v>7949</v>
      </c>
      <c r="AH3070">
        <v>0</v>
      </c>
      <c r="AI3070">
        <v>0</v>
      </c>
    </row>
    <row r="3071" spans="2:35" x14ac:dyDescent="0.25">
      <c r="B3071">
        <v>20</v>
      </c>
      <c r="H3071">
        <v>4.4000000000000004</v>
      </c>
      <c r="J3071" t="s">
        <v>22089</v>
      </c>
      <c r="L3071" t="s">
        <v>22166</v>
      </c>
      <c r="M3071" t="s">
        <v>22226</v>
      </c>
      <c r="N3071" t="s">
        <v>24822</v>
      </c>
      <c r="O3071" t="s">
        <v>29087</v>
      </c>
      <c r="P3071">
        <v>4</v>
      </c>
      <c r="Q3071">
        <v>1</v>
      </c>
      <c r="R3071">
        <v>5.31</v>
      </c>
      <c r="S3071">
        <v>5.31</v>
      </c>
      <c r="T3071">
        <v>485.99</v>
      </c>
      <c r="U3071">
        <v>71.400000000000006</v>
      </c>
      <c r="V3071">
        <v>6.11</v>
      </c>
      <c r="X3071">
        <v>0</v>
      </c>
      <c r="Y3071">
        <v>3</v>
      </c>
      <c r="Z3071" t="s">
        <v>4250</v>
      </c>
      <c r="AA3071">
        <v>1</v>
      </c>
      <c r="AB3071">
        <v>2</v>
      </c>
      <c r="AC3071">
        <v>2.9334047619047618</v>
      </c>
      <c r="AE3071" t="s">
        <v>7949</v>
      </c>
      <c r="AH3071">
        <v>0</v>
      </c>
      <c r="AI3071">
        <v>0</v>
      </c>
    </row>
    <row r="3072" spans="2:35" x14ac:dyDescent="0.25">
      <c r="B3072">
        <v>74</v>
      </c>
      <c r="H3072">
        <v>4.4000000000000004</v>
      </c>
      <c r="J3072" t="s">
        <v>22089</v>
      </c>
      <c r="L3072" t="s">
        <v>22166</v>
      </c>
      <c r="M3072" t="s">
        <v>22226</v>
      </c>
      <c r="N3072" t="s">
        <v>24823</v>
      </c>
      <c r="O3072" t="s">
        <v>29088</v>
      </c>
      <c r="P3072">
        <v>4</v>
      </c>
      <c r="Q3072">
        <v>1</v>
      </c>
      <c r="R3072">
        <v>4.95</v>
      </c>
      <c r="S3072">
        <v>4.96</v>
      </c>
      <c r="T3072">
        <v>398.51</v>
      </c>
      <c r="U3072">
        <v>56.84</v>
      </c>
      <c r="V3072">
        <v>4.13</v>
      </c>
      <c r="X3072">
        <v>5.76</v>
      </c>
      <c r="Y3072">
        <v>2</v>
      </c>
      <c r="Z3072" t="s">
        <v>4250</v>
      </c>
      <c r="AA3072">
        <v>0</v>
      </c>
      <c r="AB3072">
        <v>1</v>
      </c>
      <c r="AC3072">
        <v>3.5782619047619049</v>
      </c>
      <c r="AE3072" t="s">
        <v>7949</v>
      </c>
      <c r="AH3072">
        <v>0</v>
      </c>
      <c r="AI3072">
        <v>0</v>
      </c>
    </row>
    <row r="3073" spans="2:35" x14ac:dyDescent="0.25">
      <c r="B3073">
        <v>413</v>
      </c>
      <c r="H3073">
        <v>4.4000000000000004</v>
      </c>
      <c r="J3073" t="s">
        <v>22089</v>
      </c>
      <c r="L3073" t="s">
        <v>22166</v>
      </c>
      <c r="M3073" t="s">
        <v>22226</v>
      </c>
      <c r="N3073" t="s">
        <v>24824</v>
      </c>
      <c r="O3073" t="s">
        <v>29089</v>
      </c>
      <c r="P3073">
        <v>4</v>
      </c>
      <c r="Q3073">
        <v>1</v>
      </c>
      <c r="R3073">
        <v>4.3600000000000003</v>
      </c>
      <c r="S3073">
        <v>4.37</v>
      </c>
      <c r="T3073">
        <v>368.86</v>
      </c>
      <c r="U3073">
        <v>56.84</v>
      </c>
      <c r="V3073">
        <v>4.0199999999999996</v>
      </c>
      <c r="X3073">
        <v>5.69</v>
      </c>
      <c r="Y3073">
        <v>2</v>
      </c>
      <c r="Z3073" t="s">
        <v>4250</v>
      </c>
      <c r="AA3073">
        <v>0</v>
      </c>
      <c r="AB3073">
        <v>1</v>
      </c>
      <c r="AC3073">
        <v>4.0850476190476197</v>
      </c>
      <c r="AE3073" t="s">
        <v>7949</v>
      </c>
      <c r="AH3073">
        <v>0</v>
      </c>
      <c r="AI3073">
        <v>0</v>
      </c>
    </row>
    <row r="3074" spans="2:35" x14ac:dyDescent="0.25">
      <c r="B3074">
        <v>83</v>
      </c>
      <c r="H3074">
        <v>4.4000000000000004</v>
      </c>
      <c r="J3074" t="s">
        <v>22089</v>
      </c>
      <c r="L3074" t="s">
        <v>22166</v>
      </c>
      <c r="M3074" t="s">
        <v>22226</v>
      </c>
      <c r="N3074" t="s">
        <v>24825</v>
      </c>
      <c r="O3074" t="s">
        <v>29090</v>
      </c>
      <c r="P3074">
        <v>5</v>
      </c>
      <c r="Q3074">
        <v>1</v>
      </c>
      <c r="R3074">
        <v>3.85</v>
      </c>
      <c r="S3074">
        <v>3.85</v>
      </c>
      <c r="T3074">
        <v>393.87</v>
      </c>
      <c r="U3074">
        <v>80.63</v>
      </c>
      <c r="V3074">
        <v>3.89</v>
      </c>
      <c r="X3074">
        <v>3.45</v>
      </c>
      <c r="Y3074">
        <v>2</v>
      </c>
      <c r="Z3074" t="s">
        <v>4250</v>
      </c>
      <c r="AA3074">
        <v>0</v>
      </c>
      <c r="AB3074">
        <v>1</v>
      </c>
      <c r="AC3074">
        <v>4.2414047619047626</v>
      </c>
      <c r="AE3074" t="s">
        <v>7949</v>
      </c>
      <c r="AH3074">
        <v>0</v>
      </c>
      <c r="AI3074">
        <v>0</v>
      </c>
    </row>
    <row r="3075" spans="2:35" x14ac:dyDescent="0.25">
      <c r="B3075">
        <v>1428</v>
      </c>
      <c r="H3075">
        <v>4.4000000000000004</v>
      </c>
      <c r="J3075" t="s">
        <v>22089</v>
      </c>
      <c r="L3075" t="s">
        <v>22166</v>
      </c>
      <c r="M3075" t="s">
        <v>22226</v>
      </c>
      <c r="N3075" t="s">
        <v>24826</v>
      </c>
      <c r="O3075" t="s">
        <v>29091</v>
      </c>
      <c r="P3075">
        <v>4</v>
      </c>
      <c r="Q3075">
        <v>1</v>
      </c>
      <c r="R3075">
        <v>5.1100000000000003</v>
      </c>
      <c r="S3075">
        <v>5.17</v>
      </c>
      <c r="T3075">
        <v>441.37</v>
      </c>
      <c r="U3075">
        <v>56.84</v>
      </c>
      <c r="V3075">
        <v>4.55</v>
      </c>
      <c r="X3075">
        <v>6.54</v>
      </c>
      <c r="Y3075">
        <v>2</v>
      </c>
      <c r="Z3075" t="s">
        <v>4250</v>
      </c>
      <c r="AA3075">
        <v>0</v>
      </c>
      <c r="AB3075">
        <v>2</v>
      </c>
      <c r="AC3075">
        <v>3.2521190476190478</v>
      </c>
      <c r="AE3075" t="s">
        <v>7949</v>
      </c>
      <c r="AH3075">
        <v>0</v>
      </c>
      <c r="AI3075">
        <v>0</v>
      </c>
    </row>
    <row r="3076" spans="2:35" x14ac:dyDescent="0.25">
      <c r="B3076">
        <v>35</v>
      </c>
      <c r="H3076">
        <v>4.4000000000000004</v>
      </c>
      <c r="J3076" t="s">
        <v>22089</v>
      </c>
      <c r="L3076" t="s">
        <v>22166</v>
      </c>
      <c r="M3076" t="s">
        <v>22226</v>
      </c>
      <c r="N3076" t="s">
        <v>24827</v>
      </c>
      <c r="O3076" t="s">
        <v>29092</v>
      </c>
      <c r="P3076">
        <v>4</v>
      </c>
      <c r="Q3076">
        <v>1</v>
      </c>
      <c r="R3076">
        <v>4.95</v>
      </c>
      <c r="S3076">
        <v>4.99</v>
      </c>
      <c r="T3076">
        <v>426.56</v>
      </c>
      <c r="U3076">
        <v>56.84</v>
      </c>
      <c r="V3076">
        <v>4.55</v>
      </c>
      <c r="X3076">
        <v>6.45</v>
      </c>
      <c r="Y3076">
        <v>2</v>
      </c>
      <c r="Z3076" t="s">
        <v>4250</v>
      </c>
      <c r="AA3076">
        <v>0</v>
      </c>
      <c r="AB3076">
        <v>2</v>
      </c>
      <c r="AC3076">
        <v>3.3629047619047618</v>
      </c>
      <c r="AE3076" t="s">
        <v>7949</v>
      </c>
      <c r="AH3076">
        <v>0</v>
      </c>
      <c r="AI3076">
        <v>0</v>
      </c>
    </row>
    <row r="3077" spans="2:35" x14ac:dyDescent="0.25">
      <c r="B3077">
        <v>65</v>
      </c>
      <c r="H3077">
        <v>4.4000000000000004</v>
      </c>
      <c r="J3077" t="s">
        <v>22089</v>
      </c>
      <c r="L3077" t="s">
        <v>22166</v>
      </c>
      <c r="M3077" t="s">
        <v>22226</v>
      </c>
      <c r="N3077" t="s">
        <v>24828</v>
      </c>
      <c r="O3077" t="s">
        <v>29093</v>
      </c>
      <c r="P3077">
        <v>3</v>
      </c>
      <c r="Q3077">
        <v>1</v>
      </c>
      <c r="R3077">
        <v>5.62</v>
      </c>
      <c r="S3077">
        <v>5.62</v>
      </c>
      <c r="T3077">
        <v>479.34</v>
      </c>
      <c r="U3077">
        <v>47.61</v>
      </c>
      <c r="V3077">
        <v>5.56</v>
      </c>
      <c r="X3077">
        <v>4.46</v>
      </c>
      <c r="Y3077">
        <v>2</v>
      </c>
      <c r="Z3077" t="s">
        <v>4250</v>
      </c>
      <c r="AA3077">
        <v>1</v>
      </c>
      <c r="AB3077">
        <v>1</v>
      </c>
      <c r="AC3077">
        <v>2.9809047619047622</v>
      </c>
      <c r="AE3077" t="s">
        <v>7949</v>
      </c>
      <c r="AH3077">
        <v>0</v>
      </c>
      <c r="AI3077">
        <v>0</v>
      </c>
    </row>
    <row r="3078" spans="2:35" x14ac:dyDescent="0.25">
      <c r="B3078">
        <v>6.5</v>
      </c>
      <c r="H3078">
        <v>4.4000000000000004</v>
      </c>
      <c r="J3078" t="s">
        <v>22089</v>
      </c>
      <c r="L3078" t="s">
        <v>22166</v>
      </c>
      <c r="M3078" t="s">
        <v>22226</v>
      </c>
      <c r="N3078" t="s">
        <v>24829</v>
      </c>
      <c r="O3078" t="s">
        <v>29094</v>
      </c>
      <c r="P3078">
        <v>3</v>
      </c>
      <c r="Q3078">
        <v>1</v>
      </c>
      <c r="R3078">
        <v>5.45</v>
      </c>
      <c r="S3078">
        <v>5.45</v>
      </c>
      <c r="T3078">
        <v>464.53</v>
      </c>
      <c r="U3078">
        <v>47.61</v>
      </c>
      <c r="V3078">
        <v>5.56</v>
      </c>
      <c r="X3078">
        <v>4.37</v>
      </c>
      <c r="Y3078">
        <v>2</v>
      </c>
      <c r="Z3078" t="s">
        <v>4250</v>
      </c>
      <c r="AA3078">
        <v>1</v>
      </c>
      <c r="AB3078">
        <v>1</v>
      </c>
      <c r="AC3078">
        <v>3.0866904761904759</v>
      </c>
      <c r="AE3078" t="s">
        <v>7949</v>
      </c>
      <c r="AH3078">
        <v>0</v>
      </c>
      <c r="AI3078">
        <v>0</v>
      </c>
    </row>
    <row r="3079" spans="2:35" x14ac:dyDescent="0.25">
      <c r="B3079">
        <v>13</v>
      </c>
      <c r="H3079">
        <v>4.4000000000000004</v>
      </c>
      <c r="J3079" t="s">
        <v>22089</v>
      </c>
      <c r="L3079" t="s">
        <v>22166</v>
      </c>
      <c r="M3079" t="s">
        <v>22226</v>
      </c>
      <c r="N3079" t="s">
        <v>24830</v>
      </c>
      <c r="O3079" t="s">
        <v>29095</v>
      </c>
      <c r="P3079">
        <v>4</v>
      </c>
      <c r="Q3079">
        <v>1</v>
      </c>
      <c r="R3079">
        <v>4.2</v>
      </c>
      <c r="S3079">
        <v>4.22</v>
      </c>
      <c r="T3079">
        <v>402.54</v>
      </c>
      <c r="U3079">
        <v>56.84</v>
      </c>
      <c r="V3079">
        <v>4.57</v>
      </c>
      <c r="X3079">
        <v>6.07</v>
      </c>
      <c r="Y3079">
        <v>2</v>
      </c>
      <c r="Z3079" t="s">
        <v>4250</v>
      </c>
      <c r="AA3079">
        <v>0</v>
      </c>
      <c r="AB3079">
        <v>4</v>
      </c>
      <c r="AC3079">
        <v>3.9194761904761899</v>
      </c>
      <c r="AE3079" t="s">
        <v>7949</v>
      </c>
      <c r="AH3079">
        <v>0</v>
      </c>
      <c r="AI3079">
        <v>0</v>
      </c>
    </row>
    <row r="3080" spans="2:35" x14ac:dyDescent="0.25">
      <c r="B3080">
        <v>5</v>
      </c>
      <c r="H3080">
        <v>4.4000000000000004</v>
      </c>
      <c r="J3080" t="s">
        <v>22089</v>
      </c>
      <c r="L3080" t="s">
        <v>22166</v>
      </c>
      <c r="M3080" t="s">
        <v>22226</v>
      </c>
      <c r="N3080" t="s">
        <v>24831</v>
      </c>
      <c r="O3080" t="s">
        <v>29096</v>
      </c>
      <c r="P3080">
        <v>3</v>
      </c>
      <c r="Q3080">
        <v>1</v>
      </c>
      <c r="R3080">
        <v>4.5599999999999996</v>
      </c>
      <c r="S3080">
        <v>4.5599999999999996</v>
      </c>
      <c r="T3080">
        <v>414.52</v>
      </c>
      <c r="U3080">
        <v>47.61</v>
      </c>
      <c r="V3080">
        <v>4.68</v>
      </c>
      <c r="X3080">
        <v>5.14</v>
      </c>
      <c r="Y3080">
        <v>2</v>
      </c>
      <c r="Z3080" t="s">
        <v>4250</v>
      </c>
      <c r="AA3080">
        <v>0</v>
      </c>
      <c r="AB3080">
        <v>1</v>
      </c>
      <c r="AC3080">
        <v>3.663904761904762</v>
      </c>
      <c r="AE3080" t="s">
        <v>7949</v>
      </c>
      <c r="AH3080">
        <v>0</v>
      </c>
      <c r="AI3080">
        <v>0</v>
      </c>
    </row>
    <row r="3081" spans="2:35" x14ac:dyDescent="0.25">
      <c r="B3081">
        <v>13</v>
      </c>
      <c r="H3081">
        <v>4.4000000000000004</v>
      </c>
      <c r="J3081" t="s">
        <v>22089</v>
      </c>
      <c r="L3081" t="s">
        <v>22166</v>
      </c>
      <c r="M3081" t="s">
        <v>22226</v>
      </c>
      <c r="N3081" t="s">
        <v>24832</v>
      </c>
      <c r="O3081" t="s">
        <v>29097</v>
      </c>
      <c r="P3081">
        <v>3</v>
      </c>
      <c r="Q3081">
        <v>1</v>
      </c>
      <c r="R3081">
        <v>5.19</v>
      </c>
      <c r="S3081">
        <v>5.19</v>
      </c>
      <c r="T3081">
        <v>418.56</v>
      </c>
      <c r="U3081">
        <v>47.61</v>
      </c>
      <c r="V3081">
        <v>5.26</v>
      </c>
      <c r="X3081">
        <v>5.43</v>
      </c>
      <c r="Y3081">
        <v>2</v>
      </c>
      <c r="Z3081" t="s">
        <v>4250</v>
      </c>
      <c r="AA3081">
        <v>1</v>
      </c>
      <c r="AB3081">
        <v>4</v>
      </c>
      <c r="AC3081">
        <v>3.4150476190476189</v>
      </c>
      <c r="AE3081" t="s">
        <v>7949</v>
      </c>
      <c r="AH3081">
        <v>0</v>
      </c>
      <c r="AI3081">
        <v>0</v>
      </c>
    </row>
    <row r="3082" spans="2:35" x14ac:dyDescent="0.25">
      <c r="B3082">
        <v>24.8</v>
      </c>
      <c r="H3082">
        <v>4.4000000000000004</v>
      </c>
      <c r="J3082" t="s">
        <v>22089</v>
      </c>
      <c r="L3082" t="s">
        <v>22166</v>
      </c>
      <c r="M3082" t="s">
        <v>22226</v>
      </c>
      <c r="N3082" t="s">
        <v>24833</v>
      </c>
      <c r="O3082" t="s">
        <v>29098</v>
      </c>
      <c r="P3082">
        <v>4</v>
      </c>
      <c r="Q3082">
        <v>1</v>
      </c>
      <c r="R3082">
        <v>4.41</v>
      </c>
      <c r="S3082">
        <v>4.41</v>
      </c>
      <c r="T3082">
        <v>436.35</v>
      </c>
      <c r="U3082">
        <v>71.400000000000006</v>
      </c>
      <c r="V3082">
        <v>4.41</v>
      </c>
      <c r="X3082">
        <v>3.92</v>
      </c>
      <c r="Y3082">
        <v>2</v>
      </c>
      <c r="Z3082" t="s">
        <v>4250</v>
      </c>
      <c r="AA3082">
        <v>0</v>
      </c>
      <c r="AB3082">
        <v>1</v>
      </c>
      <c r="AC3082">
        <v>3.5829761904761899</v>
      </c>
      <c r="AE3082" t="s">
        <v>7949</v>
      </c>
      <c r="AH3082">
        <v>0</v>
      </c>
      <c r="AI3082">
        <v>0</v>
      </c>
    </row>
    <row r="3083" spans="2:35" x14ac:dyDescent="0.25">
      <c r="B3083">
        <v>4.09</v>
      </c>
      <c r="H3083">
        <v>4.4000000000000004</v>
      </c>
      <c r="J3083" t="s">
        <v>22089</v>
      </c>
      <c r="L3083" t="s">
        <v>22166</v>
      </c>
      <c r="M3083" t="s">
        <v>22226</v>
      </c>
      <c r="N3083" t="s">
        <v>24834</v>
      </c>
      <c r="O3083" t="s">
        <v>29099</v>
      </c>
      <c r="P3083">
        <v>4</v>
      </c>
      <c r="Q3083">
        <v>1</v>
      </c>
      <c r="R3083">
        <v>4.24</v>
      </c>
      <c r="S3083">
        <v>4.24</v>
      </c>
      <c r="T3083">
        <v>421.54</v>
      </c>
      <c r="U3083">
        <v>71.400000000000006</v>
      </c>
      <c r="V3083">
        <v>4.41</v>
      </c>
      <c r="X3083">
        <v>3.82</v>
      </c>
      <c r="Y3083">
        <v>2</v>
      </c>
      <c r="Z3083" t="s">
        <v>4250</v>
      </c>
      <c r="AA3083">
        <v>0</v>
      </c>
      <c r="AB3083">
        <v>1</v>
      </c>
      <c r="AC3083">
        <v>3.773761904761904</v>
      </c>
      <c r="AE3083" t="s">
        <v>7949</v>
      </c>
      <c r="AH3083">
        <v>0</v>
      </c>
      <c r="AI3083">
        <v>0</v>
      </c>
    </row>
    <row r="3084" spans="2:35" x14ac:dyDescent="0.25">
      <c r="B3084">
        <v>604.5</v>
      </c>
      <c r="H3084">
        <v>4.2</v>
      </c>
      <c r="J3084" t="s">
        <v>22089</v>
      </c>
      <c r="L3084" t="s">
        <v>22167</v>
      </c>
      <c r="M3084" t="s">
        <v>22227</v>
      </c>
      <c r="N3084" t="s">
        <v>24835</v>
      </c>
      <c r="O3084" t="s">
        <v>29100</v>
      </c>
      <c r="P3084">
        <v>7</v>
      </c>
      <c r="Q3084">
        <v>2</v>
      </c>
      <c r="R3084">
        <v>2.35</v>
      </c>
      <c r="S3084">
        <v>2.39</v>
      </c>
      <c r="T3084">
        <v>371.37</v>
      </c>
      <c r="U3084">
        <v>111.72</v>
      </c>
      <c r="V3084">
        <v>1.83</v>
      </c>
      <c r="W3084">
        <v>8.91</v>
      </c>
      <c r="X3084">
        <v>6.26</v>
      </c>
      <c r="Y3084">
        <v>2</v>
      </c>
      <c r="Z3084" t="s">
        <v>4250</v>
      </c>
      <c r="AA3084">
        <v>0</v>
      </c>
      <c r="AB3084">
        <v>4</v>
      </c>
      <c r="AC3084">
        <v>4.5197857142857139</v>
      </c>
      <c r="AE3084" t="s">
        <v>7949</v>
      </c>
      <c r="AH3084">
        <v>0</v>
      </c>
      <c r="AI3084">
        <v>0</v>
      </c>
    </row>
    <row r="3085" spans="2:35" x14ac:dyDescent="0.25">
      <c r="B3085">
        <v>252.6</v>
      </c>
      <c r="H3085">
        <v>4.2</v>
      </c>
      <c r="J3085" t="s">
        <v>22089</v>
      </c>
      <c r="L3085" t="s">
        <v>22167</v>
      </c>
      <c r="M3085" t="s">
        <v>22227</v>
      </c>
      <c r="N3085" t="s">
        <v>24836</v>
      </c>
      <c r="O3085" t="s">
        <v>29101</v>
      </c>
      <c r="P3085">
        <v>7</v>
      </c>
      <c r="Q3085">
        <v>2</v>
      </c>
      <c r="R3085">
        <v>2.35</v>
      </c>
      <c r="S3085">
        <v>2.39</v>
      </c>
      <c r="T3085">
        <v>371.37</v>
      </c>
      <c r="U3085">
        <v>111.72</v>
      </c>
      <c r="V3085">
        <v>1.83</v>
      </c>
      <c r="W3085">
        <v>8.91</v>
      </c>
      <c r="X3085">
        <v>6.26</v>
      </c>
      <c r="Y3085">
        <v>2</v>
      </c>
      <c r="Z3085" t="s">
        <v>4250</v>
      </c>
      <c r="AA3085">
        <v>0</v>
      </c>
      <c r="AB3085">
        <v>4</v>
      </c>
      <c r="AC3085">
        <v>4.5197857142857139</v>
      </c>
      <c r="AE3085" t="s">
        <v>7949</v>
      </c>
      <c r="AH3085">
        <v>0</v>
      </c>
      <c r="AI3085">
        <v>0</v>
      </c>
    </row>
    <row r="3086" spans="2:35" x14ac:dyDescent="0.25">
      <c r="B3086">
        <v>41247</v>
      </c>
      <c r="H3086">
        <v>4.2</v>
      </c>
      <c r="J3086" t="s">
        <v>22089</v>
      </c>
      <c r="L3086" t="s">
        <v>22167</v>
      </c>
      <c r="M3086" t="s">
        <v>22227</v>
      </c>
      <c r="N3086" t="s">
        <v>24835</v>
      </c>
      <c r="O3086" t="s">
        <v>29100</v>
      </c>
      <c r="P3086">
        <v>7</v>
      </c>
      <c r="Q3086">
        <v>2</v>
      </c>
      <c r="R3086">
        <v>2.35</v>
      </c>
      <c r="S3086">
        <v>2.39</v>
      </c>
      <c r="T3086">
        <v>371.37</v>
      </c>
      <c r="U3086">
        <v>111.72</v>
      </c>
      <c r="V3086">
        <v>1.83</v>
      </c>
      <c r="W3086">
        <v>8.91</v>
      </c>
      <c r="X3086">
        <v>6.26</v>
      </c>
      <c r="Y3086">
        <v>2</v>
      </c>
      <c r="Z3086" t="s">
        <v>4250</v>
      </c>
      <c r="AA3086">
        <v>0</v>
      </c>
      <c r="AB3086">
        <v>4</v>
      </c>
      <c r="AC3086">
        <v>4.5197857142857139</v>
      </c>
      <c r="AE3086" t="s">
        <v>7949</v>
      </c>
      <c r="AH3086">
        <v>0</v>
      </c>
      <c r="AI3086">
        <v>0</v>
      </c>
    </row>
    <row r="3087" spans="2:35" x14ac:dyDescent="0.25">
      <c r="B3087">
        <v>117.5</v>
      </c>
      <c r="H3087">
        <v>4.2</v>
      </c>
      <c r="J3087" t="s">
        <v>22089</v>
      </c>
      <c r="L3087" t="s">
        <v>22167</v>
      </c>
      <c r="M3087" t="s">
        <v>22227</v>
      </c>
      <c r="N3087" t="s">
        <v>24837</v>
      </c>
      <c r="O3087" t="s">
        <v>29102</v>
      </c>
      <c r="P3087">
        <v>6</v>
      </c>
      <c r="Q3087">
        <v>2</v>
      </c>
      <c r="R3087">
        <v>3.03</v>
      </c>
      <c r="S3087">
        <v>3.04</v>
      </c>
      <c r="T3087">
        <v>440.81</v>
      </c>
      <c r="U3087">
        <v>98.83</v>
      </c>
      <c r="V3087">
        <v>3.33</v>
      </c>
      <c r="W3087">
        <v>9.17</v>
      </c>
      <c r="X3087">
        <v>4.17</v>
      </c>
      <c r="Y3087">
        <v>2</v>
      </c>
      <c r="Z3087" t="s">
        <v>4250</v>
      </c>
      <c r="AA3087">
        <v>0</v>
      </c>
      <c r="AB3087">
        <v>5</v>
      </c>
      <c r="AC3087">
        <v>4.0934523809523808</v>
      </c>
      <c r="AE3087" t="s">
        <v>7949</v>
      </c>
      <c r="AH3087">
        <v>0</v>
      </c>
      <c r="AI3087">
        <v>0</v>
      </c>
    </row>
    <row r="3088" spans="2:35" x14ac:dyDescent="0.25">
      <c r="B3088">
        <v>206.5</v>
      </c>
      <c r="H3088">
        <v>4.2</v>
      </c>
      <c r="J3088" t="s">
        <v>22089</v>
      </c>
      <c r="L3088" t="s">
        <v>22167</v>
      </c>
      <c r="M3088" t="s">
        <v>22227</v>
      </c>
      <c r="N3088" t="s">
        <v>24838</v>
      </c>
      <c r="O3088" t="s">
        <v>29103</v>
      </c>
      <c r="P3088">
        <v>7</v>
      </c>
      <c r="Q3088">
        <v>3</v>
      </c>
      <c r="R3088">
        <v>2.48</v>
      </c>
      <c r="S3088">
        <v>2.5099999999999998</v>
      </c>
      <c r="T3088">
        <v>466.51</v>
      </c>
      <c r="U3088">
        <v>119.06</v>
      </c>
      <c r="V3088">
        <v>2.88</v>
      </c>
      <c r="W3088">
        <v>10.18</v>
      </c>
      <c r="X3088">
        <v>6.26</v>
      </c>
      <c r="Y3088">
        <v>2</v>
      </c>
      <c r="Z3088" t="s">
        <v>4250</v>
      </c>
      <c r="AA3088">
        <v>0</v>
      </c>
      <c r="AB3088">
        <v>5</v>
      </c>
      <c r="AC3088">
        <v>3.1972142857142858</v>
      </c>
      <c r="AE3088" t="s">
        <v>7949</v>
      </c>
      <c r="AH3088">
        <v>0</v>
      </c>
      <c r="AI3088">
        <v>0</v>
      </c>
    </row>
    <row r="3089" spans="2:35" x14ac:dyDescent="0.25">
      <c r="B3089">
        <v>43.2</v>
      </c>
      <c r="H3089">
        <v>4.2</v>
      </c>
      <c r="J3089" t="s">
        <v>22089</v>
      </c>
      <c r="L3089" t="s">
        <v>22167</v>
      </c>
      <c r="M3089" t="s">
        <v>22227</v>
      </c>
      <c r="N3089" t="s">
        <v>23057</v>
      </c>
      <c r="O3089" t="s">
        <v>27337</v>
      </c>
      <c r="P3089">
        <v>5</v>
      </c>
      <c r="Q3089">
        <v>2</v>
      </c>
      <c r="R3089">
        <v>3.19</v>
      </c>
      <c r="S3089">
        <v>3.19</v>
      </c>
      <c r="T3089">
        <v>424.81</v>
      </c>
      <c r="U3089">
        <v>89.6</v>
      </c>
      <c r="V3089">
        <v>3.63</v>
      </c>
      <c r="W3089">
        <v>10.06</v>
      </c>
      <c r="X3089">
        <v>4.18</v>
      </c>
      <c r="Y3089">
        <v>2</v>
      </c>
      <c r="Z3089" t="s">
        <v>4250</v>
      </c>
      <c r="AA3089">
        <v>0</v>
      </c>
      <c r="AB3089">
        <v>4</v>
      </c>
      <c r="AC3089">
        <v>4.3470714285714287</v>
      </c>
      <c r="AE3089" t="s">
        <v>7949</v>
      </c>
      <c r="AH3089">
        <v>0</v>
      </c>
      <c r="AI3089">
        <v>0</v>
      </c>
    </row>
    <row r="3090" spans="2:35" x14ac:dyDescent="0.25">
      <c r="B3090">
        <v>306</v>
      </c>
      <c r="H3090">
        <v>4.2</v>
      </c>
      <c r="J3090" t="s">
        <v>22089</v>
      </c>
      <c r="L3090" t="s">
        <v>22167</v>
      </c>
      <c r="M3090" t="s">
        <v>22227</v>
      </c>
      <c r="N3090" t="s">
        <v>23058</v>
      </c>
      <c r="O3090" t="s">
        <v>27338</v>
      </c>
      <c r="P3090">
        <v>5</v>
      </c>
      <c r="Q3090">
        <v>2</v>
      </c>
      <c r="R3090">
        <v>1.46</v>
      </c>
      <c r="S3090">
        <v>1.47</v>
      </c>
      <c r="T3090">
        <v>410.78</v>
      </c>
      <c r="U3090">
        <v>89.6</v>
      </c>
      <c r="V3090">
        <v>3.16</v>
      </c>
      <c r="W3090">
        <v>9.27</v>
      </c>
      <c r="X3090">
        <v>4.5199999999999996</v>
      </c>
      <c r="Y3090">
        <v>2</v>
      </c>
      <c r="Z3090" t="s">
        <v>4250</v>
      </c>
      <c r="AA3090">
        <v>0</v>
      </c>
      <c r="AB3090">
        <v>4</v>
      </c>
      <c r="AC3090">
        <v>5.1372857142857136</v>
      </c>
      <c r="AE3090" t="s">
        <v>7949</v>
      </c>
      <c r="AH3090">
        <v>0</v>
      </c>
      <c r="AI3090">
        <v>0</v>
      </c>
    </row>
    <row r="3091" spans="2:35" x14ac:dyDescent="0.25">
      <c r="B3091">
        <v>1220</v>
      </c>
      <c r="H3091">
        <v>4.2</v>
      </c>
      <c r="J3091" t="s">
        <v>22089</v>
      </c>
      <c r="L3091" t="s">
        <v>22167</v>
      </c>
      <c r="M3091" t="s">
        <v>22227</v>
      </c>
      <c r="N3091" t="s">
        <v>23058</v>
      </c>
      <c r="O3091" t="s">
        <v>27338</v>
      </c>
      <c r="P3091">
        <v>5</v>
      </c>
      <c r="Q3091">
        <v>2</v>
      </c>
      <c r="R3091">
        <v>1.46</v>
      </c>
      <c r="S3091">
        <v>1.47</v>
      </c>
      <c r="T3091">
        <v>410.78</v>
      </c>
      <c r="U3091">
        <v>89.6</v>
      </c>
      <c r="V3091">
        <v>3.16</v>
      </c>
      <c r="W3091">
        <v>9.27</v>
      </c>
      <c r="X3091">
        <v>4.5199999999999996</v>
      </c>
      <c r="Y3091">
        <v>2</v>
      </c>
      <c r="Z3091" t="s">
        <v>4250</v>
      </c>
      <c r="AA3091">
        <v>0</v>
      </c>
      <c r="AB3091">
        <v>4</v>
      </c>
      <c r="AC3091">
        <v>5.1372857142857136</v>
      </c>
      <c r="AE3091" t="s">
        <v>7949</v>
      </c>
      <c r="AH3091">
        <v>0</v>
      </c>
      <c r="AI3091">
        <v>0</v>
      </c>
    </row>
    <row r="3092" spans="2:35" x14ac:dyDescent="0.25">
      <c r="B3092">
        <v>5.4</v>
      </c>
      <c r="H3092">
        <v>4.2</v>
      </c>
      <c r="J3092" t="s">
        <v>22089</v>
      </c>
      <c r="L3092" t="s">
        <v>22167</v>
      </c>
      <c r="M3092" t="s">
        <v>22227</v>
      </c>
      <c r="N3092" t="s">
        <v>23059</v>
      </c>
      <c r="O3092" t="s">
        <v>27339</v>
      </c>
      <c r="P3092">
        <v>7</v>
      </c>
      <c r="Q3092">
        <v>2</v>
      </c>
      <c r="R3092">
        <v>1.75</v>
      </c>
      <c r="S3092">
        <v>1.84</v>
      </c>
      <c r="T3092">
        <v>431.37</v>
      </c>
      <c r="U3092">
        <v>111.72</v>
      </c>
      <c r="V3092">
        <v>1.92</v>
      </c>
      <c r="W3092">
        <v>8.01</v>
      </c>
      <c r="X3092">
        <v>4.5199999999999996</v>
      </c>
      <c r="Y3092">
        <v>2</v>
      </c>
      <c r="Z3092" t="s">
        <v>4250</v>
      </c>
      <c r="AA3092">
        <v>0</v>
      </c>
      <c r="AB3092">
        <v>6</v>
      </c>
      <c r="AC3092">
        <v>4.2662142857142857</v>
      </c>
      <c r="AE3092" t="s">
        <v>7949</v>
      </c>
      <c r="AH3092">
        <v>0</v>
      </c>
      <c r="AI3092">
        <v>0</v>
      </c>
    </row>
    <row r="3093" spans="2:35" x14ac:dyDescent="0.25">
      <c r="B3093">
        <v>6215</v>
      </c>
      <c r="H3093">
        <v>4.2</v>
      </c>
      <c r="J3093" t="s">
        <v>22089</v>
      </c>
      <c r="L3093" t="s">
        <v>22167</v>
      </c>
      <c r="M3093" t="s">
        <v>22227</v>
      </c>
      <c r="N3093" t="s">
        <v>23060</v>
      </c>
      <c r="O3093" t="s">
        <v>27340</v>
      </c>
      <c r="P3093">
        <v>7</v>
      </c>
      <c r="Q3093">
        <v>2</v>
      </c>
      <c r="R3093">
        <v>1.75</v>
      </c>
      <c r="S3093">
        <v>1.84</v>
      </c>
      <c r="T3093">
        <v>431.37</v>
      </c>
      <c r="U3093">
        <v>111.72</v>
      </c>
      <c r="V3093">
        <v>1.92</v>
      </c>
      <c r="W3093">
        <v>8.01</v>
      </c>
      <c r="X3093">
        <v>4.5199999999999996</v>
      </c>
      <c r="Y3093">
        <v>2</v>
      </c>
      <c r="Z3093" t="s">
        <v>4250</v>
      </c>
      <c r="AA3093">
        <v>0</v>
      </c>
      <c r="AB3093">
        <v>6</v>
      </c>
      <c r="AC3093">
        <v>4.2662142857142857</v>
      </c>
      <c r="AE3093" t="s">
        <v>7949</v>
      </c>
      <c r="AH3093">
        <v>0</v>
      </c>
      <c r="AI3093">
        <v>0</v>
      </c>
    </row>
    <row r="3094" spans="2:35" x14ac:dyDescent="0.25">
      <c r="B3094">
        <v>1.6</v>
      </c>
      <c r="H3094">
        <v>4.2</v>
      </c>
      <c r="J3094" t="s">
        <v>22089</v>
      </c>
      <c r="L3094" t="s">
        <v>22167</v>
      </c>
      <c r="M3094" t="s">
        <v>22227</v>
      </c>
      <c r="N3094" t="s">
        <v>23061</v>
      </c>
      <c r="O3094" t="s">
        <v>27341</v>
      </c>
      <c r="P3094">
        <v>7</v>
      </c>
      <c r="Q3094">
        <v>2</v>
      </c>
      <c r="R3094">
        <v>1.83</v>
      </c>
      <c r="S3094">
        <v>1.92</v>
      </c>
      <c r="T3094">
        <v>445.4</v>
      </c>
      <c r="U3094">
        <v>111.72</v>
      </c>
      <c r="V3094">
        <v>2.31</v>
      </c>
      <c r="W3094">
        <v>8.01</v>
      </c>
      <c r="X3094">
        <v>4.5199999999999996</v>
      </c>
      <c r="Y3094">
        <v>2</v>
      </c>
      <c r="Z3094" t="s">
        <v>4250</v>
      </c>
      <c r="AA3094">
        <v>0</v>
      </c>
      <c r="AB3094">
        <v>6</v>
      </c>
      <c r="AC3094">
        <v>4.1660000000000004</v>
      </c>
      <c r="AE3094" t="s">
        <v>7949</v>
      </c>
      <c r="AH3094">
        <v>0</v>
      </c>
      <c r="AI3094">
        <v>0</v>
      </c>
    </row>
    <row r="3095" spans="2:35" x14ac:dyDescent="0.25">
      <c r="B3095">
        <v>295.5</v>
      </c>
      <c r="H3095">
        <v>4.2</v>
      </c>
      <c r="J3095" t="s">
        <v>22089</v>
      </c>
      <c r="L3095" t="s">
        <v>22167</v>
      </c>
      <c r="M3095" t="s">
        <v>22227</v>
      </c>
      <c r="N3095" t="s">
        <v>23062</v>
      </c>
      <c r="O3095" t="s">
        <v>27342</v>
      </c>
      <c r="P3095">
        <v>7</v>
      </c>
      <c r="Q3095">
        <v>2</v>
      </c>
      <c r="R3095">
        <v>1.83</v>
      </c>
      <c r="S3095">
        <v>1.92</v>
      </c>
      <c r="T3095">
        <v>445.4</v>
      </c>
      <c r="U3095">
        <v>111.72</v>
      </c>
      <c r="V3095">
        <v>2.31</v>
      </c>
      <c r="W3095">
        <v>8.01</v>
      </c>
      <c r="X3095">
        <v>4.5199999999999996</v>
      </c>
      <c r="Y3095">
        <v>2</v>
      </c>
      <c r="Z3095" t="s">
        <v>4250</v>
      </c>
      <c r="AA3095">
        <v>0</v>
      </c>
      <c r="AB3095">
        <v>6</v>
      </c>
      <c r="AC3095">
        <v>4.1660000000000004</v>
      </c>
      <c r="AE3095" t="s">
        <v>7949</v>
      </c>
      <c r="AH3095">
        <v>0</v>
      </c>
      <c r="AI3095">
        <v>0</v>
      </c>
    </row>
    <row r="3096" spans="2:35" x14ac:dyDescent="0.25">
      <c r="B3096">
        <v>69.8</v>
      </c>
      <c r="H3096">
        <v>4.2</v>
      </c>
      <c r="J3096" t="s">
        <v>22089</v>
      </c>
      <c r="L3096" t="s">
        <v>22167</v>
      </c>
      <c r="M3096" t="s">
        <v>22227</v>
      </c>
      <c r="N3096" t="s">
        <v>23063</v>
      </c>
      <c r="O3096" t="s">
        <v>27343</v>
      </c>
      <c r="P3096">
        <v>6</v>
      </c>
      <c r="Q3096">
        <v>2</v>
      </c>
      <c r="R3096">
        <v>0.23</v>
      </c>
      <c r="S3096">
        <v>0.24</v>
      </c>
      <c r="T3096">
        <v>401.35</v>
      </c>
      <c r="U3096">
        <v>113.39</v>
      </c>
      <c r="V3096">
        <v>2.38</v>
      </c>
      <c r="W3096">
        <v>9.16</v>
      </c>
      <c r="X3096">
        <v>4.5199999999999996</v>
      </c>
      <c r="Y3096">
        <v>2</v>
      </c>
      <c r="Z3096" t="s">
        <v>4250</v>
      </c>
      <c r="AA3096">
        <v>0</v>
      </c>
      <c r="AB3096">
        <v>4</v>
      </c>
      <c r="AC3096">
        <v>4.4249761904761904</v>
      </c>
      <c r="AE3096" t="s">
        <v>7949</v>
      </c>
      <c r="AH3096">
        <v>0</v>
      </c>
      <c r="AI3096">
        <v>0</v>
      </c>
    </row>
    <row r="3097" spans="2:35" x14ac:dyDescent="0.25">
      <c r="B3097">
        <v>16500</v>
      </c>
      <c r="H3097">
        <v>4.2</v>
      </c>
      <c r="J3097" t="s">
        <v>22089</v>
      </c>
      <c r="L3097" t="s">
        <v>22167</v>
      </c>
      <c r="M3097" t="s">
        <v>22227</v>
      </c>
      <c r="N3097" t="s">
        <v>23064</v>
      </c>
      <c r="O3097" t="s">
        <v>27344</v>
      </c>
      <c r="P3097">
        <v>6</v>
      </c>
      <c r="Q3097">
        <v>2</v>
      </c>
      <c r="R3097">
        <v>0.23</v>
      </c>
      <c r="S3097">
        <v>0.24</v>
      </c>
      <c r="T3097">
        <v>401.35</v>
      </c>
      <c r="U3097">
        <v>113.39</v>
      </c>
      <c r="V3097">
        <v>2.38</v>
      </c>
      <c r="W3097">
        <v>9.16</v>
      </c>
      <c r="X3097">
        <v>4.5199999999999996</v>
      </c>
      <c r="Y3097">
        <v>2</v>
      </c>
      <c r="Z3097" t="s">
        <v>4250</v>
      </c>
      <c r="AA3097">
        <v>0</v>
      </c>
      <c r="AB3097">
        <v>4</v>
      </c>
      <c r="AC3097">
        <v>4.4249761904761904</v>
      </c>
      <c r="AE3097" t="s">
        <v>7949</v>
      </c>
      <c r="AH3097">
        <v>0</v>
      </c>
      <c r="AI3097">
        <v>0</v>
      </c>
    </row>
    <row r="3098" spans="2:35" x14ac:dyDescent="0.25">
      <c r="B3098">
        <v>46.9</v>
      </c>
      <c r="H3098">
        <v>4.2</v>
      </c>
      <c r="J3098" t="s">
        <v>22089</v>
      </c>
      <c r="L3098" t="s">
        <v>22167</v>
      </c>
      <c r="M3098" t="s">
        <v>22227</v>
      </c>
      <c r="N3098" t="s">
        <v>23065</v>
      </c>
      <c r="O3098" t="s">
        <v>27345</v>
      </c>
      <c r="P3098">
        <v>5</v>
      </c>
      <c r="Q3098">
        <v>2</v>
      </c>
      <c r="R3098">
        <v>1.71</v>
      </c>
      <c r="S3098">
        <v>1.72</v>
      </c>
      <c r="T3098">
        <v>455.23</v>
      </c>
      <c r="U3098">
        <v>89.6</v>
      </c>
      <c r="V3098">
        <v>3.27</v>
      </c>
      <c r="W3098">
        <v>9.2200000000000006</v>
      </c>
      <c r="X3098">
        <v>4.5199999999999996</v>
      </c>
      <c r="Y3098">
        <v>2</v>
      </c>
      <c r="Z3098" t="s">
        <v>4250</v>
      </c>
      <c r="AA3098">
        <v>0</v>
      </c>
      <c r="AB3098">
        <v>4</v>
      </c>
      <c r="AC3098">
        <v>4.8197857142857146</v>
      </c>
      <c r="AE3098" t="s">
        <v>7949</v>
      </c>
      <c r="AH3098">
        <v>0</v>
      </c>
      <c r="AI3098">
        <v>0</v>
      </c>
    </row>
    <row r="3099" spans="2:35" x14ac:dyDescent="0.25">
      <c r="B3099">
        <v>6495</v>
      </c>
      <c r="H3099">
        <v>4.2</v>
      </c>
      <c r="J3099" t="s">
        <v>22089</v>
      </c>
      <c r="L3099" t="s">
        <v>22167</v>
      </c>
      <c r="M3099" t="s">
        <v>22227</v>
      </c>
      <c r="N3099" t="s">
        <v>23066</v>
      </c>
      <c r="O3099" t="s">
        <v>27346</v>
      </c>
      <c r="P3099">
        <v>5</v>
      </c>
      <c r="Q3099">
        <v>2</v>
      </c>
      <c r="R3099">
        <v>1.71</v>
      </c>
      <c r="S3099">
        <v>1.72</v>
      </c>
      <c r="T3099">
        <v>455.23</v>
      </c>
      <c r="U3099">
        <v>89.6</v>
      </c>
      <c r="V3099">
        <v>3.27</v>
      </c>
      <c r="W3099">
        <v>9.2200000000000006</v>
      </c>
      <c r="X3099">
        <v>4.5199999999999996</v>
      </c>
      <c r="Y3099">
        <v>2</v>
      </c>
      <c r="Z3099" t="s">
        <v>4250</v>
      </c>
      <c r="AA3099">
        <v>0</v>
      </c>
      <c r="AB3099">
        <v>4</v>
      </c>
      <c r="AC3099">
        <v>4.8197857142857146</v>
      </c>
      <c r="AE3099" t="s">
        <v>7949</v>
      </c>
      <c r="AH3099">
        <v>0</v>
      </c>
      <c r="AI3099">
        <v>0</v>
      </c>
    </row>
    <row r="3100" spans="2:35" x14ac:dyDescent="0.25">
      <c r="B3100">
        <v>134.5</v>
      </c>
      <c r="H3100">
        <v>4.2</v>
      </c>
      <c r="J3100" t="s">
        <v>22089</v>
      </c>
      <c r="L3100" t="s">
        <v>22167</v>
      </c>
      <c r="M3100" t="s">
        <v>22227</v>
      </c>
      <c r="N3100" t="s">
        <v>23067</v>
      </c>
      <c r="O3100" t="s">
        <v>27347</v>
      </c>
      <c r="P3100">
        <v>6</v>
      </c>
      <c r="Q3100">
        <v>2</v>
      </c>
      <c r="R3100">
        <v>0.73</v>
      </c>
      <c r="S3100">
        <v>0.74</v>
      </c>
      <c r="T3100">
        <v>406.36</v>
      </c>
      <c r="U3100">
        <v>98.83</v>
      </c>
      <c r="V3100">
        <v>2.52</v>
      </c>
      <c r="W3100">
        <v>9.4600000000000009</v>
      </c>
      <c r="X3100">
        <v>4.6100000000000003</v>
      </c>
      <c r="Y3100">
        <v>2</v>
      </c>
      <c r="Z3100" t="s">
        <v>4250</v>
      </c>
      <c r="AA3100">
        <v>0</v>
      </c>
      <c r="AB3100">
        <v>5</v>
      </c>
      <c r="AC3100">
        <v>4.8745238095238097</v>
      </c>
      <c r="AE3100" t="s">
        <v>7949</v>
      </c>
      <c r="AH3100">
        <v>0</v>
      </c>
      <c r="AI3100">
        <v>0</v>
      </c>
    </row>
    <row r="3101" spans="2:35" x14ac:dyDescent="0.25">
      <c r="B3101">
        <v>27.7</v>
      </c>
      <c r="H3101">
        <v>4.2</v>
      </c>
      <c r="J3101" t="s">
        <v>22089</v>
      </c>
      <c r="L3101" t="s">
        <v>22167</v>
      </c>
      <c r="M3101" t="s">
        <v>22227</v>
      </c>
      <c r="N3101" t="s">
        <v>23068</v>
      </c>
      <c r="O3101" t="s">
        <v>27348</v>
      </c>
      <c r="P3101">
        <v>6</v>
      </c>
      <c r="Q3101">
        <v>2</v>
      </c>
      <c r="R3101">
        <v>2.0499999999999998</v>
      </c>
      <c r="S3101">
        <v>2.06</v>
      </c>
      <c r="T3101">
        <v>454.84</v>
      </c>
      <c r="U3101">
        <v>98.83</v>
      </c>
      <c r="V3101">
        <v>3.47</v>
      </c>
      <c r="W3101">
        <v>9.73</v>
      </c>
      <c r="X3101">
        <v>4.17</v>
      </c>
      <c r="Y3101">
        <v>2</v>
      </c>
      <c r="Z3101" t="s">
        <v>4250</v>
      </c>
      <c r="AA3101">
        <v>0</v>
      </c>
      <c r="AB3101">
        <v>6</v>
      </c>
      <c r="AC3101">
        <v>4.5032380952380953</v>
      </c>
      <c r="AE3101" t="s">
        <v>7949</v>
      </c>
      <c r="AH3101">
        <v>0</v>
      </c>
      <c r="AI3101">
        <v>0</v>
      </c>
    </row>
    <row r="3102" spans="2:35" x14ac:dyDescent="0.25">
      <c r="B3102">
        <v>22.5</v>
      </c>
      <c r="H3102">
        <v>4.2</v>
      </c>
      <c r="J3102" t="s">
        <v>22089</v>
      </c>
      <c r="L3102" t="s">
        <v>22167</v>
      </c>
      <c r="M3102" t="s">
        <v>22227</v>
      </c>
      <c r="N3102" t="s">
        <v>23069</v>
      </c>
      <c r="O3102" t="s">
        <v>27349</v>
      </c>
      <c r="P3102">
        <v>5</v>
      </c>
      <c r="Q3102">
        <v>2</v>
      </c>
      <c r="R3102">
        <v>2.12</v>
      </c>
      <c r="S3102">
        <v>2.12</v>
      </c>
      <c r="T3102">
        <v>424.81</v>
      </c>
      <c r="U3102">
        <v>89.6</v>
      </c>
      <c r="V3102">
        <v>3.63</v>
      </c>
      <c r="W3102">
        <v>10.11</v>
      </c>
      <c r="X3102">
        <v>4.17</v>
      </c>
      <c r="Y3102">
        <v>2</v>
      </c>
      <c r="Z3102" t="s">
        <v>4250</v>
      </c>
      <c r="AA3102">
        <v>0</v>
      </c>
      <c r="AB3102">
        <v>4</v>
      </c>
      <c r="AC3102">
        <v>4.9770714285714286</v>
      </c>
      <c r="AE3102" t="s">
        <v>7949</v>
      </c>
      <c r="AH3102">
        <v>0</v>
      </c>
      <c r="AI3102">
        <v>0</v>
      </c>
    </row>
    <row r="3103" spans="2:35" x14ac:dyDescent="0.25">
      <c r="B3103">
        <v>14.2</v>
      </c>
      <c r="H3103">
        <v>4.2</v>
      </c>
      <c r="J3103" t="s">
        <v>22089</v>
      </c>
      <c r="L3103" t="s">
        <v>22167</v>
      </c>
      <c r="M3103" t="s">
        <v>22227</v>
      </c>
      <c r="N3103" t="s">
        <v>23070</v>
      </c>
      <c r="O3103" t="s">
        <v>27350</v>
      </c>
      <c r="P3103">
        <v>6</v>
      </c>
      <c r="Q3103">
        <v>2</v>
      </c>
      <c r="R3103">
        <v>0.87</v>
      </c>
      <c r="S3103">
        <v>0.87</v>
      </c>
      <c r="T3103">
        <v>415.38</v>
      </c>
      <c r="U3103">
        <v>113.39</v>
      </c>
      <c r="V3103">
        <v>2.85</v>
      </c>
      <c r="W3103">
        <v>10.01</v>
      </c>
      <c r="X3103">
        <v>4.17</v>
      </c>
      <c r="Y3103">
        <v>2</v>
      </c>
      <c r="Z3103" t="s">
        <v>4250</v>
      </c>
      <c r="AA3103">
        <v>0</v>
      </c>
      <c r="AB3103">
        <v>4</v>
      </c>
      <c r="AC3103">
        <v>4.324761904761905</v>
      </c>
      <c r="AE3103" t="s">
        <v>7949</v>
      </c>
      <c r="AH3103">
        <v>0</v>
      </c>
      <c r="AI3103">
        <v>0</v>
      </c>
    </row>
    <row r="3104" spans="2:35" x14ac:dyDescent="0.25">
      <c r="B3104">
        <v>55.5</v>
      </c>
      <c r="H3104">
        <v>4.2</v>
      </c>
      <c r="J3104" t="s">
        <v>22089</v>
      </c>
      <c r="L3104" t="s">
        <v>22167</v>
      </c>
      <c r="M3104" t="s">
        <v>22227</v>
      </c>
      <c r="N3104" t="s">
        <v>23071</v>
      </c>
      <c r="O3104" t="s">
        <v>27351</v>
      </c>
      <c r="P3104">
        <v>7</v>
      </c>
      <c r="Q3104">
        <v>2</v>
      </c>
      <c r="R3104">
        <v>2.11</v>
      </c>
      <c r="S3104">
        <v>2.12</v>
      </c>
      <c r="T3104">
        <v>431.37</v>
      </c>
      <c r="U3104">
        <v>122.62</v>
      </c>
      <c r="V3104">
        <v>2.5499999999999998</v>
      </c>
      <c r="W3104">
        <v>9.06</v>
      </c>
      <c r="X3104">
        <v>4.17</v>
      </c>
      <c r="Y3104">
        <v>2</v>
      </c>
      <c r="Z3104" t="s">
        <v>4250</v>
      </c>
      <c r="AA3104">
        <v>0</v>
      </c>
      <c r="AB3104">
        <v>5</v>
      </c>
      <c r="AC3104">
        <v>3.9352142857142862</v>
      </c>
      <c r="AE3104" t="s">
        <v>7949</v>
      </c>
      <c r="AH3104">
        <v>0</v>
      </c>
      <c r="AI3104">
        <v>0</v>
      </c>
    </row>
    <row r="3105" spans="2:35" x14ac:dyDescent="0.25">
      <c r="B3105">
        <v>18</v>
      </c>
      <c r="H3105">
        <v>4.2</v>
      </c>
      <c r="J3105" t="s">
        <v>22089</v>
      </c>
      <c r="L3105" t="s">
        <v>22167</v>
      </c>
      <c r="M3105" t="s">
        <v>22227</v>
      </c>
      <c r="N3105" t="s">
        <v>23072</v>
      </c>
      <c r="O3105" t="s">
        <v>27352</v>
      </c>
      <c r="P3105">
        <v>6</v>
      </c>
      <c r="Q3105">
        <v>2</v>
      </c>
      <c r="R3105">
        <v>0.52</v>
      </c>
      <c r="S3105">
        <v>0.55000000000000004</v>
      </c>
      <c r="T3105">
        <v>449.77</v>
      </c>
      <c r="U3105">
        <v>94.53</v>
      </c>
      <c r="V3105">
        <v>3.36</v>
      </c>
      <c r="W3105">
        <v>8.49</v>
      </c>
      <c r="X3105">
        <v>4.5199999999999996</v>
      </c>
      <c r="Y3105">
        <v>2</v>
      </c>
      <c r="Z3105" t="s">
        <v>4250</v>
      </c>
      <c r="AA3105">
        <v>0</v>
      </c>
      <c r="AB3105">
        <v>5</v>
      </c>
      <c r="AC3105">
        <v>4.7077857142857136</v>
      </c>
      <c r="AE3105" t="s">
        <v>7949</v>
      </c>
      <c r="AH3105">
        <v>0</v>
      </c>
      <c r="AI3105">
        <v>0</v>
      </c>
    </row>
    <row r="3106" spans="2:35" x14ac:dyDescent="0.25">
      <c r="B3106">
        <v>21150</v>
      </c>
      <c r="H3106">
        <v>4.2</v>
      </c>
      <c r="J3106" t="s">
        <v>22089</v>
      </c>
      <c r="L3106" t="s">
        <v>22167</v>
      </c>
      <c r="M3106" t="s">
        <v>22227</v>
      </c>
      <c r="N3106" t="s">
        <v>23073</v>
      </c>
      <c r="O3106" t="s">
        <v>27353</v>
      </c>
      <c r="P3106">
        <v>6</v>
      </c>
      <c r="Q3106">
        <v>2</v>
      </c>
      <c r="R3106">
        <v>0.52</v>
      </c>
      <c r="S3106">
        <v>0.55000000000000004</v>
      </c>
      <c r="T3106">
        <v>449.77</v>
      </c>
      <c r="U3106">
        <v>94.53</v>
      </c>
      <c r="V3106">
        <v>3.36</v>
      </c>
      <c r="W3106">
        <v>8.49</v>
      </c>
      <c r="X3106">
        <v>4.5199999999999996</v>
      </c>
      <c r="Y3106">
        <v>2</v>
      </c>
      <c r="Z3106" t="s">
        <v>4250</v>
      </c>
      <c r="AA3106">
        <v>0</v>
      </c>
      <c r="AB3106">
        <v>5</v>
      </c>
      <c r="AC3106">
        <v>4.7077857142857136</v>
      </c>
      <c r="AE3106" t="s">
        <v>7949</v>
      </c>
      <c r="AH3106">
        <v>0</v>
      </c>
      <c r="AI3106">
        <v>0</v>
      </c>
    </row>
    <row r="3107" spans="2:35" x14ac:dyDescent="0.25">
      <c r="B3107">
        <v>43.9</v>
      </c>
      <c r="H3107">
        <v>4.2</v>
      </c>
      <c r="J3107" t="s">
        <v>22089</v>
      </c>
      <c r="L3107" t="s">
        <v>22167</v>
      </c>
      <c r="M3107" t="s">
        <v>22227</v>
      </c>
      <c r="N3107" t="s">
        <v>23074</v>
      </c>
      <c r="O3107" t="s">
        <v>27354</v>
      </c>
      <c r="P3107">
        <v>5</v>
      </c>
      <c r="Q3107">
        <v>2</v>
      </c>
      <c r="R3107">
        <v>1.46</v>
      </c>
      <c r="S3107">
        <v>1.47</v>
      </c>
      <c r="T3107">
        <v>410.78</v>
      </c>
      <c r="U3107">
        <v>89.6</v>
      </c>
      <c r="V3107">
        <v>3.16</v>
      </c>
      <c r="W3107">
        <v>9.27</v>
      </c>
      <c r="X3107">
        <v>4.5199999999999996</v>
      </c>
      <c r="Y3107">
        <v>2</v>
      </c>
      <c r="Z3107" t="s">
        <v>4250</v>
      </c>
      <c r="AA3107">
        <v>0</v>
      </c>
      <c r="AB3107">
        <v>4</v>
      </c>
      <c r="AC3107">
        <v>5.1372857142857136</v>
      </c>
      <c r="AE3107" t="s">
        <v>7949</v>
      </c>
      <c r="AH3107">
        <v>0</v>
      </c>
      <c r="AI3107">
        <v>0</v>
      </c>
    </row>
    <row r="3108" spans="2:35" x14ac:dyDescent="0.25">
      <c r="B3108">
        <v>30.8</v>
      </c>
      <c r="H3108">
        <v>4.2</v>
      </c>
      <c r="J3108" t="s">
        <v>22089</v>
      </c>
      <c r="L3108" t="s">
        <v>22167</v>
      </c>
      <c r="M3108" t="s">
        <v>22227</v>
      </c>
      <c r="N3108" t="s">
        <v>23075</v>
      </c>
      <c r="O3108" t="s">
        <v>27355</v>
      </c>
      <c r="P3108">
        <v>6</v>
      </c>
      <c r="Q3108">
        <v>2</v>
      </c>
      <c r="R3108">
        <v>0.06</v>
      </c>
      <c r="S3108">
        <v>7.0000000000000007E-2</v>
      </c>
      <c r="T3108">
        <v>415.38</v>
      </c>
      <c r="U3108">
        <v>113.39</v>
      </c>
      <c r="V3108">
        <v>2.69</v>
      </c>
      <c r="W3108">
        <v>9.2200000000000006</v>
      </c>
      <c r="X3108">
        <v>4.5199999999999996</v>
      </c>
      <c r="Y3108">
        <v>2</v>
      </c>
      <c r="Z3108" t="s">
        <v>4250</v>
      </c>
      <c r="AA3108">
        <v>0</v>
      </c>
      <c r="AB3108">
        <v>4</v>
      </c>
      <c r="AC3108">
        <v>4.324761904761905</v>
      </c>
      <c r="AE3108" t="s">
        <v>7949</v>
      </c>
      <c r="AH3108">
        <v>0</v>
      </c>
      <c r="AI3108">
        <v>0</v>
      </c>
    </row>
    <row r="3109" spans="2:35" x14ac:dyDescent="0.25">
      <c r="B3109">
        <v>26621</v>
      </c>
      <c r="H3109">
        <v>4.2</v>
      </c>
      <c r="J3109" t="s">
        <v>22089</v>
      </c>
      <c r="L3109" t="s">
        <v>22167</v>
      </c>
      <c r="M3109" t="s">
        <v>22227</v>
      </c>
      <c r="N3109" t="s">
        <v>23076</v>
      </c>
      <c r="O3109" t="s">
        <v>27356</v>
      </c>
      <c r="P3109">
        <v>6</v>
      </c>
      <c r="Q3109">
        <v>2</v>
      </c>
      <c r="R3109">
        <v>0.06</v>
      </c>
      <c r="S3109">
        <v>7.0000000000000007E-2</v>
      </c>
      <c r="T3109">
        <v>415.38</v>
      </c>
      <c r="U3109">
        <v>113.39</v>
      </c>
      <c r="V3109">
        <v>2.69</v>
      </c>
      <c r="W3109">
        <v>9.2200000000000006</v>
      </c>
      <c r="X3109">
        <v>4.5199999999999996</v>
      </c>
      <c r="Y3109">
        <v>2</v>
      </c>
      <c r="Z3109" t="s">
        <v>4250</v>
      </c>
      <c r="AA3109">
        <v>0</v>
      </c>
      <c r="AB3109">
        <v>4</v>
      </c>
      <c r="AC3109">
        <v>4.324761904761905</v>
      </c>
      <c r="AE3109" t="s">
        <v>7949</v>
      </c>
      <c r="AH3109">
        <v>0</v>
      </c>
      <c r="AI3109">
        <v>0</v>
      </c>
    </row>
    <row r="3110" spans="2:35" x14ac:dyDescent="0.25">
      <c r="B3110">
        <v>62.7</v>
      </c>
      <c r="H3110">
        <v>4.2</v>
      </c>
      <c r="J3110" t="s">
        <v>22089</v>
      </c>
      <c r="L3110" t="s">
        <v>22167</v>
      </c>
      <c r="M3110" t="s">
        <v>22227</v>
      </c>
      <c r="N3110" t="s">
        <v>23077</v>
      </c>
      <c r="O3110" t="s">
        <v>27357</v>
      </c>
      <c r="P3110">
        <v>5</v>
      </c>
      <c r="Q3110">
        <v>2</v>
      </c>
      <c r="R3110">
        <v>1.78</v>
      </c>
      <c r="S3110">
        <v>1.79</v>
      </c>
      <c r="T3110">
        <v>458.36</v>
      </c>
      <c r="U3110">
        <v>89.6</v>
      </c>
      <c r="V3110">
        <v>3.84</v>
      </c>
      <c r="W3110">
        <v>9.4</v>
      </c>
      <c r="X3110">
        <v>4.53</v>
      </c>
      <c r="Y3110">
        <v>2</v>
      </c>
      <c r="Z3110" t="s">
        <v>4250</v>
      </c>
      <c r="AA3110">
        <v>0</v>
      </c>
      <c r="AB3110">
        <v>4</v>
      </c>
      <c r="AC3110">
        <v>4.7974285714285712</v>
      </c>
      <c r="AE3110" t="s">
        <v>7949</v>
      </c>
      <c r="AH3110">
        <v>0</v>
      </c>
      <c r="AI3110">
        <v>0</v>
      </c>
    </row>
    <row r="3111" spans="2:35" x14ac:dyDescent="0.25">
      <c r="B3111">
        <v>61.6</v>
      </c>
      <c r="H3111">
        <v>4.2</v>
      </c>
      <c r="J3111" t="s">
        <v>22089</v>
      </c>
      <c r="L3111" t="s">
        <v>22167</v>
      </c>
      <c r="M3111" t="s">
        <v>22227</v>
      </c>
      <c r="N3111" t="s">
        <v>23078</v>
      </c>
      <c r="O3111" t="s">
        <v>27358</v>
      </c>
      <c r="P3111">
        <v>6</v>
      </c>
      <c r="Q3111">
        <v>2</v>
      </c>
      <c r="R3111">
        <v>1.71</v>
      </c>
      <c r="S3111">
        <v>1.73</v>
      </c>
      <c r="T3111">
        <v>425.8</v>
      </c>
      <c r="U3111">
        <v>102.49</v>
      </c>
      <c r="V3111">
        <v>3.02</v>
      </c>
      <c r="W3111">
        <v>8.7799999999999994</v>
      </c>
      <c r="X3111">
        <v>4.17</v>
      </c>
      <c r="Y3111">
        <v>2</v>
      </c>
      <c r="Z3111" t="s">
        <v>4250</v>
      </c>
      <c r="AA3111">
        <v>0</v>
      </c>
      <c r="AB3111">
        <v>4</v>
      </c>
      <c r="AC3111">
        <v>4.6136666666666661</v>
      </c>
      <c r="AE3111" t="s">
        <v>7949</v>
      </c>
      <c r="AH3111">
        <v>0</v>
      </c>
      <c r="AI3111">
        <v>0</v>
      </c>
    </row>
    <row r="3112" spans="2:35" x14ac:dyDescent="0.25">
      <c r="B3112">
        <v>2510</v>
      </c>
      <c r="H3112">
        <v>4.2</v>
      </c>
      <c r="J3112" t="s">
        <v>22089</v>
      </c>
      <c r="L3112" t="s">
        <v>22167</v>
      </c>
      <c r="M3112" t="s">
        <v>22227</v>
      </c>
      <c r="N3112" t="s">
        <v>23079</v>
      </c>
      <c r="O3112" t="s">
        <v>27359</v>
      </c>
      <c r="P3112">
        <v>6</v>
      </c>
      <c r="Q3112">
        <v>2</v>
      </c>
      <c r="R3112">
        <v>1.18</v>
      </c>
      <c r="S3112">
        <v>1.19</v>
      </c>
      <c r="T3112">
        <v>425.8</v>
      </c>
      <c r="U3112">
        <v>102.49</v>
      </c>
      <c r="V3112">
        <v>3.02</v>
      </c>
      <c r="W3112">
        <v>8.7799999999999994</v>
      </c>
      <c r="X3112">
        <v>4.17</v>
      </c>
      <c r="Y3112">
        <v>2</v>
      </c>
      <c r="Z3112" t="s">
        <v>4250</v>
      </c>
      <c r="AA3112">
        <v>0</v>
      </c>
      <c r="AB3112">
        <v>4</v>
      </c>
      <c r="AC3112">
        <v>4.6136666666666661</v>
      </c>
      <c r="AE3112" t="s">
        <v>7949</v>
      </c>
      <c r="AH3112">
        <v>0</v>
      </c>
      <c r="AI3112">
        <v>0</v>
      </c>
    </row>
    <row r="3113" spans="2:35" x14ac:dyDescent="0.25">
      <c r="B3113">
        <v>36.200000000000003</v>
      </c>
      <c r="H3113">
        <v>4.2</v>
      </c>
      <c r="J3113" t="s">
        <v>22089</v>
      </c>
      <c r="L3113" t="s">
        <v>22167</v>
      </c>
      <c r="M3113" t="s">
        <v>22227</v>
      </c>
      <c r="N3113" t="s">
        <v>23080</v>
      </c>
      <c r="O3113" t="s">
        <v>27360</v>
      </c>
      <c r="P3113">
        <v>5</v>
      </c>
      <c r="Q3113">
        <v>2</v>
      </c>
      <c r="R3113">
        <v>2.27</v>
      </c>
      <c r="S3113">
        <v>2.27</v>
      </c>
      <c r="T3113">
        <v>410.78</v>
      </c>
      <c r="U3113">
        <v>89.6</v>
      </c>
      <c r="V3113">
        <v>3.32</v>
      </c>
      <c r="W3113">
        <v>10.06</v>
      </c>
      <c r="X3113">
        <v>4.17</v>
      </c>
      <c r="Y3113">
        <v>2</v>
      </c>
      <c r="Z3113" t="s">
        <v>4250</v>
      </c>
      <c r="AA3113">
        <v>0</v>
      </c>
      <c r="AB3113">
        <v>4</v>
      </c>
      <c r="AC3113">
        <v>5.0022857142857147</v>
      </c>
      <c r="AE3113" t="s">
        <v>7949</v>
      </c>
      <c r="AH3113">
        <v>0</v>
      </c>
      <c r="AI3113">
        <v>0</v>
      </c>
    </row>
    <row r="3114" spans="2:35" x14ac:dyDescent="0.25">
      <c r="B3114">
        <v>12.9</v>
      </c>
      <c r="H3114">
        <v>4.2</v>
      </c>
      <c r="J3114" t="s">
        <v>22089</v>
      </c>
      <c r="L3114" t="s">
        <v>22167</v>
      </c>
      <c r="M3114" t="s">
        <v>22227</v>
      </c>
      <c r="N3114" t="s">
        <v>23081</v>
      </c>
      <c r="O3114" t="s">
        <v>27361</v>
      </c>
      <c r="P3114">
        <v>6</v>
      </c>
      <c r="Q3114">
        <v>2</v>
      </c>
      <c r="R3114">
        <v>2.4</v>
      </c>
      <c r="S3114">
        <v>2.4300000000000002</v>
      </c>
      <c r="T3114">
        <v>422.46</v>
      </c>
      <c r="U3114">
        <v>98.83</v>
      </c>
      <c r="V3114">
        <v>3.13</v>
      </c>
      <c r="W3114">
        <v>10.18</v>
      </c>
      <c r="X3114">
        <v>6.26</v>
      </c>
      <c r="Y3114">
        <v>2</v>
      </c>
      <c r="Z3114" t="s">
        <v>4250</v>
      </c>
      <c r="AA3114">
        <v>0</v>
      </c>
      <c r="AB3114">
        <v>5</v>
      </c>
      <c r="AC3114">
        <v>4.5595238095238093</v>
      </c>
      <c r="AE3114" t="s">
        <v>7949</v>
      </c>
      <c r="AH3114">
        <v>0</v>
      </c>
      <c r="AI3114">
        <v>0</v>
      </c>
    </row>
    <row r="3115" spans="2:35" x14ac:dyDescent="0.25">
      <c r="B3115">
        <v>2250</v>
      </c>
      <c r="H3115">
        <v>4.2</v>
      </c>
      <c r="J3115" t="s">
        <v>22089</v>
      </c>
      <c r="L3115" t="s">
        <v>22167</v>
      </c>
      <c r="M3115" t="s">
        <v>22227</v>
      </c>
      <c r="N3115" t="s">
        <v>23082</v>
      </c>
      <c r="O3115" t="s">
        <v>27362</v>
      </c>
      <c r="P3115">
        <v>6</v>
      </c>
      <c r="Q3115">
        <v>2</v>
      </c>
      <c r="R3115">
        <v>2.4</v>
      </c>
      <c r="S3115">
        <v>2.4300000000000002</v>
      </c>
      <c r="T3115">
        <v>422.46</v>
      </c>
      <c r="U3115">
        <v>98.83</v>
      </c>
      <c r="V3115">
        <v>3.13</v>
      </c>
      <c r="W3115">
        <v>10.18</v>
      </c>
      <c r="X3115">
        <v>6.26</v>
      </c>
      <c r="Y3115">
        <v>2</v>
      </c>
      <c r="Z3115" t="s">
        <v>4250</v>
      </c>
      <c r="AA3115">
        <v>0</v>
      </c>
      <c r="AB3115">
        <v>5</v>
      </c>
      <c r="AC3115">
        <v>4.5595238095238093</v>
      </c>
      <c r="AE3115" t="s">
        <v>7949</v>
      </c>
      <c r="AH3115">
        <v>0</v>
      </c>
      <c r="AI3115">
        <v>0</v>
      </c>
    </row>
    <row r="3116" spans="2:35" x14ac:dyDescent="0.25">
      <c r="B3116">
        <v>158</v>
      </c>
      <c r="H3116">
        <v>4.2</v>
      </c>
      <c r="J3116" t="s">
        <v>22089</v>
      </c>
      <c r="L3116" t="s">
        <v>22167</v>
      </c>
      <c r="M3116" t="s">
        <v>22227</v>
      </c>
      <c r="N3116" t="s">
        <v>23083</v>
      </c>
      <c r="O3116" t="s">
        <v>27363</v>
      </c>
      <c r="P3116">
        <v>7</v>
      </c>
      <c r="Q3116">
        <v>2</v>
      </c>
      <c r="R3116">
        <v>1.65</v>
      </c>
      <c r="S3116">
        <v>1.66</v>
      </c>
      <c r="T3116">
        <v>421.38</v>
      </c>
      <c r="U3116">
        <v>111.72</v>
      </c>
      <c r="V3116">
        <v>2.38</v>
      </c>
      <c r="W3116">
        <v>8.9700000000000006</v>
      </c>
      <c r="X3116">
        <v>4.17</v>
      </c>
      <c r="Y3116">
        <v>2</v>
      </c>
      <c r="Z3116" t="s">
        <v>4250</v>
      </c>
      <c r="AA3116">
        <v>0</v>
      </c>
      <c r="AB3116">
        <v>5</v>
      </c>
      <c r="AC3116">
        <v>4.3375714285714286</v>
      </c>
      <c r="AE3116" t="s">
        <v>7949</v>
      </c>
      <c r="AH3116">
        <v>0</v>
      </c>
      <c r="AI3116">
        <v>0</v>
      </c>
    </row>
    <row r="3117" spans="2:35" x14ac:dyDescent="0.25">
      <c r="B3117">
        <v>34.5</v>
      </c>
      <c r="H3117">
        <v>4.2</v>
      </c>
      <c r="J3117" t="s">
        <v>22089</v>
      </c>
      <c r="L3117" t="s">
        <v>22167</v>
      </c>
      <c r="M3117" t="s">
        <v>22227</v>
      </c>
      <c r="N3117" t="s">
        <v>23084</v>
      </c>
      <c r="O3117" t="s">
        <v>27364</v>
      </c>
      <c r="P3117">
        <v>6</v>
      </c>
      <c r="Q3117">
        <v>2</v>
      </c>
      <c r="R3117">
        <v>1.04</v>
      </c>
      <c r="S3117">
        <v>1.04</v>
      </c>
      <c r="T3117">
        <v>401.35</v>
      </c>
      <c r="U3117">
        <v>113.39</v>
      </c>
      <c r="V3117">
        <v>2.54</v>
      </c>
      <c r="W3117">
        <v>9.9499999999999993</v>
      </c>
      <c r="X3117">
        <v>4.17</v>
      </c>
      <c r="Y3117">
        <v>2</v>
      </c>
      <c r="Z3117" t="s">
        <v>4250</v>
      </c>
      <c r="AA3117">
        <v>0</v>
      </c>
      <c r="AB3117">
        <v>4</v>
      </c>
      <c r="AC3117">
        <v>4.4249761904761904</v>
      </c>
      <c r="AE3117" t="s">
        <v>7949</v>
      </c>
      <c r="AH3117">
        <v>0</v>
      </c>
      <c r="AI3117">
        <v>0</v>
      </c>
    </row>
    <row r="3118" spans="2:35" x14ac:dyDescent="0.25">
      <c r="B3118">
        <v>166.8</v>
      </c>
      <c r="H3118">
        <v>4.2</v>
      </c>
      <c r="J3118" t="s">
        <v>22089</v>
      </c>
      <c r="L3118" t="s">
        <v>22167</v>
      </c>
      <c r="M3118" t="s">
        <v>22227</v>
      </c>
      <c r="N3118" t="s">
        <v>23085</v>
      </c>
      <c r="O3118" t="s">
        <v>27365</v>
      </c>
      <c r="P3118">
        <v>6</v>
      </c>
      <c r="Q3118">
        <v>2</v>
      </c>
      <c r="R3118">
        <v>2.4500000000000002</v>
      </c>
      <c r="S3118">
        <v>2.4500000000000002</v>
      </c>
      <c r="T3118">
        <v>463.85</v>
      </c>
      <c r="U3118">
        <v>94.01</v>
      </c>
      <c r="V3118">
        <v>3.88</v>
      </c>
      <c r="W3118">
        <v>10.49</v>
      </c>
      <c r="X3118">
        <v>4.43</v>
      </c>
      <c r="Y3118">
        <v>3</v>
      </c>
      <c r="Z3118" t="s">
        <v>4250</v>
      </c>
      <c r="AA3118">
        <v>0</v>
      </c>
      <c r="AB3118">
        <v>4</v>
      </c>
      <c r="AC3118">
        <v>4.3995476190476186</v>
      </c>
      <c r="AE3118" t="s">
        <v>7949</v>
      </c>
      <c r="AH3118">
        <v>0</v>
      </c>
      <c r="AI3118">
        <v>0</v>
      </c>
    </row>
    <row r="3119" spans="2:35" x14ac:dyDescent="0.25">
      <c r="B3119">
        <v>26.6</v>
      </c>
      <c r="H3119">
        <v>4.2</v>
      </c>
      <c r="J3119" t="s">
        <v>22089</v>
      </c>
      <c r="L3119" t="s">
        <v>22167</v>
      </c>
      <c r="M3119" t="s">
        <v>22227</v>
      </c>
      <c r="N3119" t="s">
        <v>23086</v>
      </c>
      <c r="O3119" t="s">
        <v>27366</v>
      </c>
      <c r="P3119">
        <v>6</v>
      </c>
      <c r="Q3119">
        <v>2</v>
      </c>
      <c r="R3119">
        <v>1.5</v>
      </c>
      <c r="S3119">
        <v>1.52</v>
      </c>
      <c r="T3119">
        <v>435.79</v>
      </c>
      <c r="U3119">
        <v>113.39</v>
      </c>
      <c r="V3119">
        <v>3.19</v>
      </c>
      <c r="W3119">
        <v>8.7100000000000009</v>
      </c>
      <c r="X3119">
        <v>4.17</v>
      </c>
      <c r="Y3119">
        <v>2</v>
      </c>
      <c r="Z3119" t="s">
        <v>4250</v>
      </c>
      <c r="AA3119">
        <v>0</v>
      </c>
      <c r="AB3119">
        <v>4</v>
      </c>
      <c r="AC3119">
        <v>4.17897619047619</v>
      </c>
      <c r="AE3119" t="s">
        <v>7949</v>
      </c>
      <c r="AH3119">
        <v>0</v>
      </c>
      <c r="AI3119">
        <v>0</v>
      </c>
    </row>
    <row r="3120" spans="2:35" x14ac:dyDescent="0.25">
      <c r="B3120">
        <v>63.7</v>
      </c>
      <c r="H3120">
        <v>4.2</v>
      </c>
      <c r="J3120" t="s">
        <v>22089</v>
      </c>
      <c r="L3120" t="s">
        <v>22167</v>
      </c>
      <c r="M3120" t="s">
        <v>22227</v>
      </c>
      <c r="N3120" t="s">
        <v>23087</v>
      </c>
      <c r="O3120" t="s">
        <v>27367</v>
      </c>
      <c r="P3120">
        <v>7</v>
      </c>
      <c r="Q3120">
        <v>2</v>
      </c>
      <c r="R3120">
        <v>1.65</v>
      </c>
      <c r="S3120">
        <v>1.66</v>
      </c>
      <c r="T3120">
        <v>421.38</v>
      </c>
      <c r="U3120">
        <v>111.72</v>
      </c>
      <c r="V3120">
        <v>2.38</v>
      </c>
      <c r="W3120">
        <v>8.9700000000000006</v>
      </c>
      <c r="X3120">
        <v>4.17</v>
      </c>
      <c r="Y3120">
        <v>2</v>
      </c>
      <c r="Z3120" t="s">
        <v>4250</v>
      </c>
      <c r="AA3120">
        <v>0</v>
      </c>
      <c r="AB3120">
        <v>5</v>
      </c>
      <c r="AC3120">
        <v>4.3375714285714286</v>
      </c>
      <c r="AE3120" t="s">
        <v>7949</v>
      </c>
      <c r="AH3120">
        <v>0</v>
      </c>
      <c r="AI3120">
        <v>0</v>
      </c>
    </row>
    <row r="3121" spans="2:35" x14ac:dyDescent="0.25">
      <c r="B3121">
        <v>6185</v>
      </c>
      <c r="H3121">
        <v>4.2</v>
      </c>
      <c r="J3121" t="s">
        <v>22089</v>
      </c>
      <c r="L3121" t="s">
        <v>22167</v>
      </c>
      <c r="M3121" t="s">
        <v>22227</v>
      </c>
      <c r="N3121" t="s">
        <v>23083</v>
      </c>
      <c r="O3121" t="s">
        <v>27363</v>
      </c>
      <c r="P3121">
        <v>7</v>
      </c>
      <c r="Q3121">
        <v>2</v>
      </c>
      <c r="R3121">
        <v>1.65</v>
      </c>
      <c r="S3121">
        <v>1.66</v>
      </c>
      <c r="T3121">
        <v>421.38</v>
      </c>
      <c r="U3121">
        <v>111.72</v>
      </c>
      <c r="V3121">
        <v>2.38</v>
      </c>
      <c r="W3121">
        <v>8.9700000000000006</v>
      </c>
      <c r="X3121">
        <v>4.17</v>
      </c>
      <c r="Y3121">
        <v>2</v>
      </c>
      <c r="Z3121" t="s">
        <v>4250</v>
      </c>
      <c r="AA3121">
        <v>0</v>
      </c>
      <c r="AB3121">
        <v>5</v>
      </c>
      <c r="AC3121">
        <v>4.3375714285714286</v>
      </c>
      <c r="AE3121" t="s">
        <v>7949</v>
      </c>
      <c r="AH3121">
        <v>0</v>
      </c>
      <c r="AI3121">
        <v>0</v>
      </c>
    </row>
    <row r="3122" spans="2:35" x14ac:dyDescent="0.25">
      <c r="B3122">
        <v>21150</v>
      </c>
      <c r="H3122">
        <v>4.2</v>
      </c>
      <c r="J3122" t="s">
        <v>22089</v>
      </c>
      <c r="L3122" t="s">
        <v>22167</v>
      </c>
      <c r="M3122" t="s">
        <v>22227</v>
      </c>
      <c r="N3122" t="s">
        <v>23084</v>
      </c>
      <c r="O3122" t="s">
        <v>27364</v>
      </c>
      <c r="P3122">
        <v>6</v>
      </c>
      <c r="Q3122">
        <v>2</v>
      </c>
      <c r="R3122">
        <v>1.04</v>
      </c>
      <c r="S3122">
        <v>1.04</v>
      </c>
      <c r="T3122">
        <v>401.35</v>
      </c>
      <c r="U3122">
        <v>113.39</v>
      </c>
      <c r="V3122">
        <v>2.54</v>
      </c>
      <c r="W3122">
        <v>9.9499999999999993</v>
      </c>
      <c r="X3122">
        <v>4.17</v>
      </c>
      <c r="Y3122">
        <v>2</v>
      </c>
      <c r="Z3122" t="s">
        <v>4250</v>
      </c>
      <c r="AA3122">
        <v>0</v>
      </c>
      <c r="AB3122">
        <v>4</v>
      </c>
      <c r="AC3122">
        <v>4.4249761904761904</v>
      </c>
      <c r="AE3122" t="s">
        <v>7949</v>
      </c>
      <c r="AH3122">
        <v>0</v>
      </c>
      <c r="AI3122">
        <v>0</v>
      </c>
    </row>
    <row r="3123" spans="2:35" x14ac:dyDescent="0.25">
      <c r="B3123">
        <v>15.3</v>
      </c>
      <c r="H3123">
        <v>4.2</v>
      </c>
      <c r="J3123" t="s">
        <v>22089</v>
      </c>
      <c r="L3123" t="s">
        <v>22167</v>
      </c>
      <c r="M3123" t="s">
        <v>22227</v>
      </c>
      <c r="N3123" t="s">
        <v>23088</v>
      </c>
      <c r="O3123" t="s">
        <v>27368</v>
      </c>
      <c r="P3123">
        <v>6</v>
      </c>
      <c r="Q3123">
        <v>2</v>
      </c>
      <c r="R3123">
        <v>1.5</v>
      </c>
      <c r="S3123">
        <v>1.52</v>
      </c>
      <c r="T3123">
        <v>435.79</v>
      </c>
      <c r="U3123">
        <v>113.39</v>
      </c>
      <c r="V3123">
        <v>3.19</v>
      </c>
      <c r="W3123">
        <v>8.7100000000000009</v>
      </c>
      <c r="X3123">
        <v>4.17</v>
      </c>
      <c r="Y3123">
        <v>2</v>
      </c>
      <c r="Z3123" t="s">
        <v>4250</v>
      </c>
      <c r="AA3123">
        <v>0</v>
      </c>
      <c r="AB3123">
        <v>4</v>
      </c>
      <c r="AC3123">
        <v>4.17897619047619</v>
      </c>
      <c r="AE3123" t="s">
        <v>7949</v>
      </c>
      <c r="AH3123">
        <v>0</v>
      </c>
      <c r="AI3123">
        <v>0</v>
      </c>
    </row>
    <row r="3124" spans="2:35" x14ac:dyDescent="0.25">
      <c r="B3124">
        <v>26450</v>
      </c>
      <c r="H3124">
        <v>4.2</v>
      </c>
      <c r="J3124" t="s">
        <v>22089</v>
      </c>
      <c r="L3124" t="s">
        <v>22167</v>
      </c>
      <c r="M3124" t="s">
        <v>22227</v>
      </c>
      <c r="N3124" t="s">
        <v>23086</v>
      </c>
      <c r="O3124" t="s">
        <v>27366</v>
      </c>
      <c r="P3124">
        <v>6</v>
      </c>
      <c r="Q3124">
        <v>2</v>
      </c>
      <c r="R3124">
        <v>1.5</v>
      </c>
      <c r="S3124">
        <v>1.52</v>
      </c>
      <c r="T3124">
        <v>435.79</v>
      </c>
      <c r="U3124">
        <v>113.39</v>
      </c>
      <c r="V3124">
        <v>3.19</v>
      </c>
      <c r="W3124">
        <v>8.7100000000000009</v>
      </c>
      <c r="X3124">
        <v>4.17</v>
      </c>
      <c r="Y3124">
        <v>2</v>
      </c>
      <c r="Z3124" t="s">
        <v>4250</v>
      </c>
      <c r="AA3124">
        <v>0</v>
      </c>
      <c r="AB3124">
        <v>4</v>
      </c>
      <c r="AC3124">
        <v>4.17897619047619</v>
      </c>
      <c r="AE3124" t="s">
        <v>7949</v>
      </c>
      <c r="AH3124">
        <v>0</v>
      </c>
      <c r="AI3124">
        <v>0</v>
      </c>
    </row>
    <row r="3125" spans="2:35" x14ac:dyDescent="0.25">
      <c r="B3125">
        <v>65</v>
      </c>
      <c r="H3125">
        <v>4.2</v>
      </c>
      <c r="J3125" t="s">
        <v>22089</v>
      </c>
      <c r="L3125" t="s">
        <v>22167</v>
      </c>
      <c r="M3125" t="s">
        <v>22227</v>
      </c>
      <c r="N3125" t="s">
        <v>23089</v>
      </c>
      <c r="O3125" t="s">
        <v>27369</v>
      </c>
      <c r="P3125">
        <v>5</v>
      </c>
      <c r="Q3125">
        <v>2</v>
      </c>
      <c r="R3125">
        <v>2.65</v>
      </c>
      <c r="S3125">
        <v>2.68</v>
      </c>
      <c r="T3125">
        <v>374.8</v>
      </c>
      <c r="U3125">
        <v>89.6</v>
      </c>
      <c r="V3125">
        <v>3.08</v>
      </c>
      <c r="W3125">
        <v>10.06</v>
      </c>
      <c r="X3125">
        <v>6.26</v>
      </c>
      <c r="Y3125">
        <v>2</v>
      </c>
      <c r="Z3125" t="s">
        <v>4250</v>
      </c>
      <c r="AA3125">
        <v>0</v>
      </c>
      <c r="AB3125">
        <v>3</v>
      </c>
      <c r="AC3125">
        <v>5.069285714285714</v>
      </c>
      <c r="AE3125" t="s">
        <v>7949</v>
      </c>
      <c r="AH3125">
        <v>0</v>
      </c>
      <c r="AI3125">
        <v>0</v>
      </c>
    </row>
    <row r="3126" spans="2:35" x14ac:dyDescent="0.25">
      <c r="B3126">
        <v>126</v>
      </c>
      <c r="H3126">
        <v>4.2</v>
      </c>
      <c r="J3126" t="s">
        <v>22089</v>
      </c>
      <c r="L3126" t="s">
        <v>22167</v>
      </c>
      <c r="M3126" t="s">
        <v>22227</v>
      </c>
      <c r="N3126" t="s">
        <v>23090</v>
      </c>
      <c r="O3126" t="s">
        <v>27370</v>
      </c>
      <c r="P3126">
        <v>6</v>
      </c>
      <c r="Q3126">
        <v>2</v>
      </c>
      <c r="R3126">
        <v>2.4500000000000002</v>
      </c>
      <c r="S3126">
        <v>2.4500000000000002</v>
      </c>
      <c r="T3126">
        <v>463.85</v>
      </c>
      <c r="U3126">
        <v>94.01</v>
      </c>
      <c r="V3126">
        <v>3.88</v>
      </c>
      <c r="W3126">
        <v>10.49</v>
      </c>
      <c r="X3126">
        <v>4.43</v>
      </c>
      <c r="Y3126">
        <v>3</v>
      </c>
      <c r="Z3126" t="s">
        <v>4250</v>
      </c>
      <c r="AA3126">
        <v>0</v>
      </c>
      <c r="AB3126">
        <v>4</v>
      </c>
      <c r="AC3126">
        <v>4.3995476190476186</v>
      </c>
      <c r="AE3126" t="s">
        <v>7949</v>
      </c>
      <c r="AH3126">
        <v>0</v>
      </c>
      <c r="AI3126">
        <v>0</v>
      </c>
    </row>
    <row r="3127" spans="2:35" x14ac:dyDescent="0.25">
      <c r="B3127">
        <v>56.8</v>
      </c>
      <c r="H3127">
        <v>4.2</v>
      </c>
      <c r="J3127" t="s">
        <v>22089</v>
      </c>
      <c r="L3127" t="s">
        <v>22167</v>
      </c>
      <c r="M3127" t="s">
        <v>22227</v>
      </c>
      <c r="N3127" t="s">
        <v>23091</v>
      </c>
      <c r="O3127" t="s">
        <v>27371</v>
      </c>
      <c r="P3127">
        <v>6</v>
      </c>
      <c r="Q3127">
        <v>2</v>
      </c>
      <c r="R3127">
        <v>2.19</v>
      </c>
      <c r="S3127">
        <v>2.2000000000000002</v>
      </c>
      <c r="T3127">
        <v>440.81</v>
      </c>
      <c r="U3127">
        <v>98.83</v>
      </c>
      <c r="V3127">
        <v>3.33</v>
      </c>
      <c r="W3127">
        <v>9.01</v>
      </c>
      <c r="X3127">
        <v>4.17</v>
      </c>
      <c r="Y3127">
        <v>2</v>
      </c>
      <c r="Z3127" t="s">
        <v>4250</v>
      </c>
      <c r="AA3127">
        <v>0</v>
      </c>
      <c r="AB3127">
        <v>5</v>
      </c>
      <c r="AC3127">
        <v>4.5334523809523812</v>
      </c>
      <c r="AE3127" t="s">
        <v>7949</v>
      </c>
      <c r="AH3127">
        <v>0</v>
      </c>
      <c r="AI3127">
        <v>0</v>
      </c>
    </row>
    <row r="3128" spans="2:35" x14ac:dyDescent="0.25">
      <c r="B3128">
        <v>27.6</v>
      </c>
      <c r="H3128">
        <v>4.2</v>
      </c>
      <c r="J3128" t="s">
        <v>22089</v>
      </c>
      <c r="L3128" t="s">
        <v>22167</v>
      </c>
      <c r="M3128" t="s">
        <v>22227</v>
      </c>
      <c r="N3128" t="s">
        <v>23092</v>
      </c>
      <c r="O3128" t="s">
        <v>27372</v>
      </c>
      <c r="P3128">
        <v>5</v>
      </c>
      <c r="Q3128">
        <v>2</v>
      </c>
      <c r="R3128">
        <v>2.83</v>
      </c>
      <c r="S3128">
        <v>2.85</v>
      </c>
      <c r="T3128">
        <v>445.23</v>
      </c>
      <c r="U3128">
        <v>89.6</v>
      </c>
      <c r="V3128">
        <v>3.97</v>
      </c>
      <c r="W3128">
        <v>8.82</v>
      </c>
      <c r="X3128">
        <v>4.17</v>
      </c>
      <c r="Y3128">
        <v>2</v>
      </c>
      <c r="Z3128" t="s">
        <v>4250</v>
      </c>
      <c r="AA3128">
        <v>0</v>
      </c>
      <c r="AB3128">
        <v>4</v>
      </c>
      <c r="AC3128">
        <v>4.4762142857142857</v>
      </c>
      <c r="AE3128" t="s">
        <v>7949</v>
      </c>
      <c r="AH3128">
        <v>0</v>
      </c>
      <c r="AI3128">
        <v>0</v>
      </c>
    </row>
    <row r="3129" spans="2:35" x14ac:dyDescent="0.25">
      <c r="B3129">
        <v>76.3</v>
      </c>
      <c r="H3129">
        <v>4.2</v>
      </c>
      <c r="J3129" t="s">
        <v>22089</v>
      </c>
      <c r="L3129" t="s">
        <v>22167</v>
      </c>
      <c r="M3129" t="s">
        <v>22227</v>
      </c>
      <c r="N3129" t="s">
        <v>23093</v>
      </c>
      <c r="O3129" t="s">
        <v>27373</v>
      </c>
      <c r="P3129">
        <v>7</v>
      </c>
      <c r="Q3129">
        <v>2</v>
      </c>
      <c r="R3129">
        <v>1.97</v>
      </c>
      <c r="S3129">
        <v>1.98</v>
      </c>
      <c r="T3129">
        <v>407.35</v>
      </c>
      <c r="U3129">
        <v>111.72</v>
      </c>
      <c r="V3129">
        <v>2.0699999999999998</v>
      </c>
      <c r="W3129">
        <v>8.91</v>
      </c>
      <c r="X3129">
        <v>4.17</v>
      </c>
      <c r="Y3129">
        <v>2</v>
      </c>
      <c r="Z3129" t="s">
        <v>4250</v>
      </c>
      <c r="AA3129">
        <v>0</v>
      </c>
      <c r="AB3129">
        <v>5</v>
      </c>
      <c r="AC3129">
        <v>4.437785714285714</v>
      </c>
      <c r="AE3129" t="s">
        <v>7949</v>
      </c>
      <c r="AH3129">
        <v>0</v>
      </c>
      <c r="AI3129">
        <v>0</v>
      </c>
    </row>
    <row r="3130" spans="2:35" x14ac:dyDescent="0.25">
      <c r="B3130">
        <v>114.5</v>
      </c>
      <c r="H3130">
        <v>4.2</v>
      </c>
      <c r="J3130" t="s">
        <v>22089</v>
      </c>
      <c r="L3130" t="s">
        <v>22167</v>
      </c>
      <c r="M3130" t="s">
        <v>22227</v>
      </c>
      <c r="N3130" t="s">
        <v>23094</v>
      </c>
      <c r="O3130" t="s">
        <v>27374</v>
      </c>
      <c r="P3130">
        <v>6</v>
      </c>
      <c r="Q3130">
        <v>2</v>
      </c>
      <c r="R3130">
        <v>1.71</v>
      </c>
      <c r="S3130">
        <v>1.71</v>
      </c>
      <c r="T3130">
        <v>411.77</v>
      </c>
      <c r="U3130">
        <v>102.49</v>
      </c>
      <c r="V3130">
        <v>2.72</v>
      </c>
      <c r="W3130">
        <v>9.93</v>
      </c>
      <c r="X3130">
        <v>3.01</v>
      </c>
      <c r="Y3130">
        <v>2</v>
      </c>
      <c r="Z3130" t="s">
        <v>4250</v>
      </c>
      <c r="AA3130">
        <v>0</v>
      </c>
      <c r="AB3130">
        <v>4</v>
      </c>
      <c r="AC3130">
        <v>4.7138809523809524</v>
      </c>
      <c r="AE3130" t="s">
        <v>7949</v>
      </c>
      <c r="AH3130">
        <v>0</v>
      </c>
      <c r="AI3130">
        <v>0</v>
      </c>
    </row>
    <row r="3131" spans="2:35" x14ac:dyDescent="0.25">
      <c r="B3131">
        <v>24.7</v>
      </c>
      <c r="H3131">
        <v>4.2</v>
      </c>
      <c r="J3131" t="s">
        <v>22089</v>
      </c>
      <c r="L3131" t="s">
        <v>22167</v>
      </c>
      <c r="M3131" t="s">
        <v>22227</v>
      </c>
      <c r="N3131" t="s">
        <v>23095</v>
      </c>
      <c r="O3131" t="s">
        <v>27375</v>
      </c>
      <c r="P3131">
        <v>5</v>
      </c>
      <c r="Q3131">
        <v>2</v>
      </c>
      <c r="R3131">
        <v>2.52</v>
      </c>
      <c r="S3131">
        <v>2.52</v>
      </c>
      <c r="T3131">
        <v>455.23</v>
      </c>
      <c r="U3131">
        <v>89.6</v>
      </c>
      <c r="V3131">
        <v>3.43</v>
      </c>
      <c r="W3131">
        <v>10.01</v>
      </c>
      <c r="X3131">
        <v>4.17</v>
      </c>
      <c r="Y3131">
        <v>2</v>
      </c>
      <c r="Z3131" t="s">
        <v>4250</v>
      </c>
      <c r="AA3131">
        <v>0</v>
      </c>
      <c r="AB3131">
        <v>4</v>
      </c>
      <c r="AC3131">
        <v>4.5597857142857148</v>
      </c>
      <c r="AE3131" t="s">
        <v>7949</v>
      </c>
      <c r="AH3131">
        <v>0</v>
      </c>
      <c r="AI3131">
        <v>0</v>
      </c>
    </row>
    <row r="3132" spans="2:35" x14ac:dyDescent="0.25">
      <c r="B3132">
        <v>165</v>
      </c>
      <c r="H3132">
        <v>4.2</v>
      </c>
      <c r="J3132" t="s">
        <v>22089</v>
      </c>
      <c r="L3132" t="s">
        <v>22167</v>
      </c>
      <c r="M3132" t="s">
        <v>22227</v>
      </c>
      <c r="N3132" t="s">
        <v>23096</v>
      </c>
      <c r="O3132" t="s">
        <v>27376</v>
      </c>
      <c r="P3132">
        <v>7</v>
      </c>
      <c r="Q3132">
        <v>2</v>
      </c>
      <c r="R3132">
        <v>0.48</v>
      </c>
      <c r="S3132">
        <v>0.48</v>
      </c>
      <c r="T3132">
        <v>402.34</v>
      </c>
      <c r="U3132">
        <v>126.28</v>
      </c>
      <c r="V3132">
        <v>1.93</v>
      </c>
      <c r="W3132">
        <v>9.6199999999999992</v>
      </c>
      <c r="X3132">
        <v>3</v>
      </c>
      <c r="Y3132">
        <v>2</v>
      </c>
      <c r="Z3132" t="s">
        <v>4250</v>
      </c>
      <c r="AA3132">
        <v>0</v>
      </c>
      <c r="AB3132">
        <v>4</v>
      </c>
      <c r="AC3132">
        <v>4.197571428571429</v>
      </c>
      <c r="AE3132" t="s">
        <v>7949</v>
      </c>
      <c r="AH3132">
        <v>0</v>
      </c>
      <c r="AI3132">
        <v>0</v>
      </c>
    </row>
    <row r="3133" spans="2:35" x14ac:dyDescent="0.25">
      <c r="B3133">
        <v>26.6</v>
      </c>
      <c r="H3133">
        <v>4.2</v>
      </c>
      <c r="J3133" t="s">
        <v>22089</v>
      </c>
      <c r="L3133" t="s">
        <v>22167</v>
      </c>
      <c r="M3133" t="s">
        <v>22227</v>
      </c>
      <c r="N3133" t="s">
        <v>23097</v>
      </c>
      <c r="O3133" t="s">
        <v>27377</v>
      </c>
      <c r="P3133">
        <v>5</v>
      </c>
      <c r="Q3133">
        <v>2</v>
      </c>
      <c r="R3133">
        <v>2.27</v>
      </c>
      <c r="S3133">
        <v>2.27</v>
      </c>
      <c r="T3133">
        <v>410.78</v>
      </c>
      <c r="U3133">
        <v>89.6</v>
      </c>
      <c r="V3133">
        <v>3.32</v>
      </c>
      <c r="W3133">
        <v>10.06</v>
      </c>
      <c r="X3133">
        <v>4.17</v>
      </c>
      <c r="Y3133">
        <v>2</v>
      </c>
      <c r="Z3133" t="s">
        <v>4250</v>
      </c>
      <c r="AA3133">
        <v>0</v>
      </c>
      <c r="AB3133">
        <v>4</v>
      </c>
      <c r="AC3133">
        <v>5.0022857142857147</v>
      </c>
      <c r="AE3133" t="s">
        <v>7949</v>
      </c>
      <c r="AH3133">
        <v>0</v>
      </c>
      <c r="AI3133">
        <v>0</v>
      </c>
    </row>
    <row r="3134" spans="2:35" x14ac:dyDescent="0.25">
      <c r="B3134">
        <v>26.8</v>
      </c>
      <c r="H3134">
        <v>4.2</v>
      </c>
      <c r="J3134" t="s">
        <v>22089</v>
      </c>
      <c r="L3134" t="s">
        <v>22167</v>
      </c>
      <c r="M3134" t="s">
        <v>22227</v>
      </c>
      <c r="N3134" t="s">
        <v>23098</v>
      </c>
      <c r="O3134" t="s">
        <v>27378</v>
      </c>
      <c r="P3134">
        <v>6</v>
      </c>
      <c r="Q3134">
        <v>2</v>
      </c>
      <c r="R3134">
        <v>1.04</v>
      </c>
      <c r="S3134">
        <v>1.04</v>
      </c>
      <c r="T3134">
        <v>401.35</v>
      </c>
      <c r="U3134">
        <v>113.39</v>
      </c>
      <c r="V3134">
        <v>2.54</v>
      </c>
      <c r="W3134">
        <v>9.9499999999999993</v>
      </c>
      <c r="X3134">
        <v>4.17</v>
      </c>
      <c r="Y3134">
        <v>2</v>
      </c>
      <c r="Z3134" t="s">
        <v>4250</v>
      </c>
      <c r="AA3134">
        <v>0</v>
      </c>
      <c r="AB3134">
        <v>4</v>
      </c>
      <c r="AC3134">
        <v>4.4249761904761904</v>
      </c>
      <c r="AE3134" t="s">
        <v>7949</v>
      </c>
      <c r="AH3134">
        <v>0</v>
      </c>
      <c r="AI3134">
        <v>0</v>
      </c>
    </row>
    <row r="3135" spans="2:35" x14ac:dyDescent="0.25">
      <c r="B3135">
        <v>3038.9</v>
      </c>
      <c r="H3135">
        <v>4.2</v>
      </c>
      <c r="J3135" t="s">
        <v>22089</v>
      </c>
      <c r="L3135" t="s">
        <v>22167</v>
      </c>
      <c r="M3135" t="s">
        <v>22227</v>
      </c>
      <c r="N3135" t="s">
        <v>23099</v>
      </c>
      <c r="O3135" t="s">
        <v>27379</v>
      </c>
      <c r="P3135">
        <v>6</v>
      </c>
      <c r="Q3135">
        <v>2</v>
      </c>
      <c r="R3135">
        <v>1.1299999999999999</v>
      </c>
      <c r="S3135">
        <v>1.1399999999999999</v>
      </c>
      <c r="T3135">
        <v>406.36</v>
      </c>
      <c r="U3135">
        <v>98.83</v>
      </c>
      <c r="V3135">
        <v>2.52</v>
      </c>
      <c r="W3135">
        <v>9.16</v>
      </c>
      <c r="X3135">
        <v>4.68</v>
      </c>
      <c r="Y3135">
        <v>2</v>
      </c>
      <c r="Z3135" t="s">
        <v>4250</v>
      </c>
      <c r="AA3135">
        <v>0</v>
      </c>
      <c r="AB3135">
        <v>5</v>
      </c>
      <c r="AC3135">
        <v>4.8745238095238097</v>
      </c>
      <c r="AE3135" t="s">
        <v>7949</v>
      </c>
      <c r="AH3135">
        <v>0</v>
      </c>
      <c r="AI3135">
        <v>0</v>
      </c>
    </row>
    <row r="3136" spans="2:35" x14ac:dyDescent="0.25">
      <c r="B3136">
        <v>7950</v>
      </c>
      <c r="H3136">
        <v>4.2</v>
      </c>
      <c r="J3136" t="s">
        <v>22089</v>
      </c>
      <c r="L3136" t="s">
        <v>22167</v>
      </c>
      <c r="M3136" t="s">
        <v>22227</v>
      </c>
      <c r="N3136" t="s">
        <v>23100</v>
      </c>
      <c r="O3136" t="s">
        <v>27380</v>
      </c>
      <c r="P3136">
        <v>8</v>
      </c>
      <c r="Q3136">
        <v>2</v>
      </c>
      <c r="R3136">
        <v>1.82</v>
      </c>
      <c r="S3136">
        <v>1.84</v>
      </c>
      <c r="T3136">
        <v>401.4</v>
      </c>
      <c r="U3136">
        <v>120.95</v>
      </c>
      <c r="V3136">
        <v>1.45</v>
      </c>
      <c r="W3136">
        <v>8.91</v>
      </c>
      <c r="X3136">
        <v>5.5</v>
      </c>
      <c r="Y3136">
        <v>2</v>
      </c>
      <c r="Z3136" t="s">
        <v>4250</v>
      </c>
      <c r="AA3136">
        <v>0</v>
      </c>
      <c r="AB3136">
        <v>6</v>
      </c>
      <c r="AC3136">
        <v>4.2042857142857146</v>
      </c>
      <c r="AE3136" t="s">
        <v>7949</v>
      </c>
      <c r="AH3136">
        <v>0</v>
      </c>
      <c r="AI3136">
        <v>0</v>
      </c>
    </row>
    <row r="3137" spans="2:35" x14ac:dyDescent="0.25">
      <c r="B3137">
        <v>2740</v>
      </c>
      <c r="H3137">
        <v>4.2</v>
      </c>
      <c r="J3137" t="s">
        <v>22089</v>
      </c>
      <c r="L3137" t="s">
        <v>22167</v>
      </c>
      <c r="M3137" t="s">
        <v>22227</v>
      </c>
      <c r="N3137" t="s">
        <v>23101</v>
      </c>
      <c r="O3137" t="s">
        <v>27381</v>
      </c>
      <c r="P3137">
        <v>6</v>
      </c>
      <c r="Q3137">
        <v>2</v>
      </c>
      <c r="R3137">
        <v>2.12</v>
      </c>
      <c r="S3137">
        <v>2.13</v>
      </c>
      <c r="T3137">
        <v>404.83</v>
      </c>
      <c r="U3137">
        <v>98.83</v>
      </c>
      <c r="V3137">
        <v>2.7</v>
      </c>
      <c r="W3137">
        <v>10.06</v>
      </c>
      <c r="X3137">
        <v>5.5</v>
      </c>
      <c r="Y3137">
        <v>2</v>
      </c>
      <c r="Z3137" t="s">
        <v>4250</v>
      </c>
      <c r="AA3137">
        <v>0</v>
      </c>
      <c r="AB3137">
        <v>5</v>
      </c>
      <c r="AC3137">
        <v>4.825452380952381</v>
      </c>
      <c r="AE3137" t="s">
        <v>7949</v>
      </c>
      <c r="AH3137">
        <v>0</v>
      </c>
      <c r="AI3137">
        <v>0</v>
      </c>
    </row>
    <row r="3138" spans="2:35" x14ac:dyDescent="0.25">
      <c r="B3138">
        <v>494.5</v>
      </c>
      <c r="H3138">
        <v>4.2</v>
      </c>
      <c r="J3138" t="s">
        <v>22089</v>
      </c>
      <c r="L3138" t="s">
        <v>22167</v>
      </c>
      <c r="M3138" t="s">
        <v>22227</v>
      </c>
      <c r="N3138" t="s">
        <v>23102</v>
      </c>
      <c r="O3138" t="s">
        <v>27382</v>
      </c>
      <c r="P3138">
        <v>8</v>
      </c>
      <c r="Q3138">
        <v>2</v>
      </c>
      <c r="R3138">
        <v>3.43</v>
      </c>
      <c r="S3138">
        <v>3.48</v>
      </c>
      <c r="T3138">
        <v>437.38</v>
      </c>
      <c r="U3138">
        <v>120.95</v>
      </c>
      <c r="V3138">
        <v>2.08</v>
      </c>
      <c r="W3138">
        <v>8.0299999999999994</v>
      </c>
      <c r="X3138">
        <v>4.16</v>
      </c>
      <c r="Y3138">
        <v>2</v>
      </c>
      <c r="Z3138" t="s">
        <v>4250</v>
      </c>
      <c r="AA3138">
        <v>0</v>
      </c>
      <c r="AB3138">
        <v>6</v>
      </c>
      <c r="AC3138">
        <v>2.992285714285714</v>
      </c>
      <c r="AE3138" t="s">
        <v>7949</v>
      </c>
      <c r="AH3138">
        <v>0</v>
      </c>
      <c r="AI3138">
        <v>0</v>
      </c>
    </row>
    <row r="3139" spans="2:35" x14ac:dyDescent="0.25">
      <c r="B3139">
        <v>34</v>
      </c>
      <c r="H3139">
        <v>4.2</v>
      </c>
      <c r="J3139" t="s">
        <v>22089</v>
      </c>
      <c r="L3139" t="s">
        <v>22167</v>
      </c>
      <c r="M3139" t="s">
        <v>22227</v>
      </c>
      <c r="N3139" t="s">
        <v>23103</v>
      </c>
      <c r="O3139" t="s">
        <v>27383</v>
      </c>
      <c r="P3139">
        <v>7</v>
      </c>
      <c r="Q3139">
        <v>2</v>
      </c>
      <c r="R3139">
        <v>3.53</v>
      </c>
      <c r="S3139">
        <v>3.56</v>
      </c>
      <c r="T3139">
        <v>423.81</v>
      </c>
      <c r="U3139">
        <v>111.72</v>
      </c>
      <c r="V3139">
        <v>2.4300000000000002</v>
      </c>
      <c r="W3139">
        <v>8.24</v>
      </c>
      <c r="X3139">
        <v>4.5199999999999996</v>
      </c>
      <c r="Y3139">
        <v>2</v>
      </c>
      <c r="Z3139" t="s">
        <v>4250</v>
      </c>
      <c r="AA3139">
        <v>0</v>
      </c>
      <c r="AB3139">
        <v>5</v>
      </c>
      <c r="AC3139">
        <v>3.2752142857142861</v>
      </c>
      <c r="AE3139" t="s">
        <v>7949</v>
      </c>
      <c r="AH3139">
        <v>0</v>
      </c>
      <c r="AI3139">
        <v>0</v>
      </c>
    </row>
    <row r="3140" spans="2:35" x14ac:dyDescent="0.25">
      <c r="B3140">
        <v>75.900000000000006</v>
      </c>
      <c r="H3140">
        <v>4.2</v>
      </c>
      <c r="J3140" t="s">
        <v>22089</v>
      </c>
      <c r="L3140" t="s">
        <v>22167</v>
      </c>
      <c r="M3140" t="s">
        <v>22227</v>
      </c>
      <c r="N3140" t="s">
        <v>23104</v>
      </c>
      <c r="O3140" t="s">
        <v>27384</v>
      </c>
      <c r="P3140">
        <v>7</v>
      </c>
      <c r="Q3140">
        <v>2</v>
      </c>
      <c r="R3140">
        <v>3.65</v>
      </c>
      <c r="S3140">
        <v>3.7</v>
      </c>
      <c r="T3140">
        <v>447.83</v>
      </c>
      <c r="U3140">
        <v>122.62</v>
      </c>
      <c r="V3140">
        <v>2.9</v>
      </c>
      <c r="W3140">
        <v>8.39</v>
      </c>
      <c r="X3140">
        <v>4.5199999999999996</v>
      </c>
      <c r="Y3140">
        <v>2</v>
      </c>
      <c r="Z3140" t="s">
        <v>4250</v>
      </c>
      <c r="AA3140">
        <v>0</v>
      </c>
      <c r="AB3140">
        <v>5</v>
      </c>
      <c r="AC3140">
        <v>2.6976428571428568</v>
      </c>
      <c r="AE3140" t="s">
        <v>7949</v>
      </c>
      <c r="AH3140">
        <v>0</v>
      </c>
      <c r="AI3140">
        <v>0</v>
      </c>
    </row>
    <row r="3141" spans="2:35" x14ac:dyDescent="0.25">
      <c r="B3141">
        <v>32.299999999999997</v>
      </c>
      <c r="H3141">
        <v>4.2</v>
      </c>
      <c r="J3141" t="s">
        <v>22089</v>
      </c>
      <c r="L3141" t="s">
        <v>22167</v>
      </c>
      <c r="M3141" t="s">
        <v>22227</v>
      </c>
      <c r="N3141" t="s">
        <v>23105</v>
      </c>
      <c r="O3141" t="s">
        <v>27385</v>
      </c>
      <c r="P3141">
        <v>6</v>
      </c>
      <c r="Q3141">
        <v>2</v>
      </c>
      <c r="R3141">
        <v>3.4</v>
      </c>
      <c r="S3141">
        <v>3.4</v>
      </c>
      <c r="T3141">
        <v>472.83</v>
      </c>
      <c r="U3141">
        <v>98.83</v>
      </c>
      <c r="V3141">
        <v>3.93</v>
      </c>
      <c r="W3141">
        <v>9.5399999999999991</v>
      </c>
      <c r="X3141">
        <v>4.53</v>
      </c>
      <c r="Y3141">
        <v>2</v>
      </c>
      <c r="Z3141" t="s">
        <v>4250</v>
      </c>
      <c r="AA3141">
        <v>0</v>
      </c>
      <c r="AB3141">
        <v>6</v>
      </c>
      <c r="AC3141">
        <v>3.499738095238095</v>
      </c>
      <c r="AE3141" t="s">
        <v>7949</v>
      </c>
      <c r="AH3141">
        <v>0</v>
      </c>
      <c r="AI3141">
        <v>0</v>
      </c>
    </row>
    <row r="3142" spans="2:35" x14ac:dyDescent="0.25">
      <c r="B3142">
        <v>29.4</v>
      </c>
      <c r="H3142">
        <v>4.2</v>
      </c>
      <c r="J3142" t="s">
        <v>22089</v>
      </c>
      <c r="L3142" t="s">
        <v>22167</v>
      </c>
      <c r="M3142" t="s">
        <v>22227</v>
      </c>
      <c r="N3142" t="s">
        <v>23106</v>
      </c>
      <c r="O3142" t="s">
        <v>27386</v>
      </c>
      <c r="P3142">
        <v>6</v>
      </c>
      <c r="Q3142">
        <v>2</v>
      </c>
      <c r="R3142">
        <v>2.62</v>
      </c>
      <c r="S3142">
        <v>2.63</v>
      </c>
      <c r="T3142">
        <v>417.8</v>
      </c>
      <c r="U3142">
        <v>113.39</v>
      </c>
      <c r="V3142">
        <v>2.9</v>
      </c>
      <c r="W3142">
        <v>9.2799999999999994</v>
      </c>
      <c r="X3142">
        <v>4.5199999999999996</v>
      </c>
      <c r="Y3142">
        <v>2</v>
      </c>
      <c r="Z3142" t="s">
        <v>4250</v>
      </c>
      <c r="AA3142">
        <v>0</v>
      </c>
      <c r="AB3142">
        <v>4</v>
      </c>
      <c r="AC3142">
        <v>3.9974761904761902</v>
      </c>
      <c r="AE3142" t="s">
        <v>7949</v>
      </c>
      <c r="AH3142">
        <v>0</v>
      </c>
      <c r="AI3142">
        <v>0</v>
      </c>
    </row>
    <row r="3143" spans="2:35" x14ac:dyDescent="0.25">
      <c r="B3143">
        <v>73.099999999999994</v>
      </c>
      <c r="H3143">
        <v>4.2</v>
      </c>
      <c r="J3143" t="s">
        <v>22089</v>
      </c>
      <c r="L3143" t="s">
        <v>22167</v>
      </c>
      <c r="M3143" t="s">
        <v>22227</v>
      </c>
      <c r="N3143" t="s">
        <v>23107</v>
      </c>
      <c r="O3143" t="s">
        <v>27387</v>
      </c>
      <c r="P3143">
        <v>7</v>
      </c>
      <c r="Q3143">
        <v>2</v>
      </c>
      <c r="R3143">
        <v>3.21</v>
      </c>
      <c r="S3143">
        <v>3.24</v>
      </c>
      <c r="T3143">
        <v>437.83</v>
      </c>
      <c r="U3143">
        <v>111.72</v>
      </c>
      <c r="V3143">
        <v>2.74</v>
      </c>
      <c r="W3143">
        <v>8.3000000000000007</v>
      </c>
      <c r="X3143">
        <v>4.5199999999999996</v>
      </c>
      <c r="Y3143">
        <v>2</v>
      </c>
      <c r="Z3143" t="s">
        <v>4250</v>
      </c>
      <c r="AA3143">
        <v>0</v>
      </c>
      <c r="AB3143">
        <v>5</v>
      </c>
      <c r="AC3143">
        <v>3.4950714285714279</v>
      </c>
      <c r="AE3143" t="s">
        <v>7949</v>
      </c>
      <c r="AH3143">
        <v>0</v>
      </c>
      <c r="AI3143">
        <v>0</v>
      </c>
    </row>
    <row r="3144" spans="2:35" x14ac:dyDescent="0.25">
      <c r="B3144">
        <v>13.6</v>
      </c>
      <c r="H3144">
        <v>4.2</v>
      </c>
      <c r="J3144" t="s">
        <v>22089</v>
      </c>
      <c r="L3144" t="s">
        <v>22167</v>
      </c>
      <c r="M3144" t="s">
        <v>22227</v>
      </c>
      <c r="N3144" t="s">
        <v>23108</v>
      </c>
      <c r="O3144" t="s">
        <v>27388</v>
      </c>
      <c r="P3144">
        <v>7</v>
      </c>
      <c r="Q3144">
        <v>2</v>
      </c>
      <c r="R3144">
        <v>4.76</v>
      </c>
      <c r="S3144">
        <v>4.84</v>
      </c>
      <c r="T3144">
        <v>491.8</v>
      </c>
      <c r="U3144">
        <v>111.72</v>
      </c>
      <c r="V3144">
        <v>3.36</v>
      </c>
      <c r="W3144">
        <v>8.11</v>
      </c>
      <c r="X3144">
        <v>4.5199999999999996</v>
      </c>
      <c r="Y3144">
        <v>2</v>
      </c>
      <c r="Z3144" t="s">
        <v>4250</v>
      </c>
      <c r="AA3144">
        <v>0</v>
      </c>
      <c r="AB3144">
        <v>6</v>
      </c>
      <c r="AC3144">
        <v>1.914571428571429</v>
      </c>
      <c r="AE3144" t="s">
        <v>7949</v>
      </c>
      <c r="AH3144">
        <v>0</v>
      </c>
      <c r="AI3144">
        <v>0</v>
      </c>
    </row>
    <row r="3145" spans="2:35" x14ac:dyDescent="0.25">
      <c r="B3145">
        <v>50.6</v>
      </c>
      <c r="H3145">
        <v>4.2</v>
      </c>
      <c r="J3145" t="s">
        <v>22089</v>
      </c>
      <c r="L3145" t="s">
        <v>22167</v>
      </c>
      <c r="M3145" t="s">
        <v>22227</v>
      </c>
      <c r="N3145" t="s">
        <v>23109</v>
      </c>
      <c r="O3145" t="s">
        <v>27389</v>
      </c>
      <c r="P3145">
        <v>6</v>
      </c>
      <c r="Q3145">
        <v>2</v>
      </c>
      <c r="R3145">
        <v>2.4500000000000002</v>
      </c>
      <c r="S3145">
        <v>2.46</v>
      </c>
      <c r="T3145">
        <v>431.83</v>
      </c>
      <c r="U3145">
        <v>113.39</v>
      </c>
      <c r="V3145">
        <v>3.2</v>
      </c>
      <c r="W3145">
        <v>9.34</v>
      </c>
      <c r="X3145">
        <v>4.5199999999999996</v>
      </c>
      <c r="Y3145">
        <v>2</v>
      </c>
      <c r="Z3145" t="s">
        <v>4250</v>
      </c>
      <c r="AA3145">
        <v>0</v>
      </c>
      <c r="AB3145">
        <v>4</v>
      </c>
      <c r="AC3145">
        <v>3.9822619047619048</v>
      </c>
      <c r="AE3145" t="s">
        <v>7949</v>
      </c>
      <c r="AH3145">
        <v>0</v>
      </c>
      <c r="AI3145">
        <v>0</v>
      </c>
    </row>
    <row r="3146" spans="2:35" x14ac:dyDescent="0.25">
      <c r="B3146">
        <v>17050</v>
      </c>
      <c r="H3146">
        <v>4.2</v>
      </c>
      <c r="J3146" t="s">
        <v>22089</v>
      </c>
      <c r="L3146" t="s">
        <v>22167</v>
      </c>
      <c r="M3146" t="s">
        <v>22227</v>
      </c>
      <c r="N3146" t="s">
        <v>23110</v>
      </c>
      <c r="O3146" t="s">
        <v>27390</v>
      </c>
      <c r="P3146">
        <v>5</v>
      </c>
      <c r="Q3146">
        <v>2</v>
      </c>
      <c r="R3146">
        <v>2.37</v>
      </c>
      <c r="S3146">
        <v>2.37</v>
      </c>
      <c r="T3146">
        <v>427.24</v>
      </c>
      <c r="U3146">
        <v>89.6</v>
      </c>
      <c r="V3146">
        <v>3.83</v>
      </c>
      <c r="W3146">
        <v>10.199999999999999</v>
      </c>
      <c r="X3146">
        <v>4.0199999999999996</v>
      </c>
      <c r="Y3146">
        <v>2</v>
      </c>
      <c r="Z3146" t="s">
        <v>4250</v>
      </c>
      <c r="AA3146">
        <v>0</v>
      </c>
      <c r="AB3146">
        <v>4</v>
      </c>
      <c r="AC3146">
        <v>4.834714285714286</v>
      </c>
      <c r="AE3146" t="s">
        <v>7949</v>
      </c>
      <c r="AH3146">
        <v>0</v>
      </c>
      <c r="AI3146">
        <v>0</v>
      </c>
    </row>
    <row r="3147" spans="2:35" x14ac:dyDescent="0.25">
      <c r="B3147">
        <v>19.100000000000001</v>
      </c>
      <c r="H3147">
        <v>4.2</v>
      </c>
      <c r="J3147" t="s">
        <v>22089</v>
      </c>
      <c r="L3147" t="s">
        <v>22167</v>
      </c>
      <c r="M3147" t="s">
        <v>22227</v>
      </c>
      <c r="N3147" t="s">
        <v>23111</v>
      </c>
      <c r="O3147" t="s">
        <v>27391</v>
      </c>
      <c r="P3147">
        <v>6</v>
      </c>
      <c r="Q3147">
        <v>2</v>
      </c>
      <c r="R3147">
        <v>1.1399999999999999</v>
      </c>
      <c r="S3147">
        <v>1.1399999999999999</v>
      </c>
      <c r="T3147">
        <v>417.8</v>
      </c>
      <c r="U3147">
        <v>113.39</v>
      </c>
      <c r="V3147">
        <v>3.05</v>
      </c>
      <c r="W3147">
        <v>10.1</v>
      </c>
      <c r="X3147">
        <v>4.0199999999999996</v>
      </c>
      <c r="Y3147">
        <v>2</v>
      </c>
      <c r="Z3147" t="s">
        <v>4250</v>
      </c>
      <c r="AA3147">
        <v>0</v>
      </c>
      <c r="AB3147">
        <v>4</v>
      </c>
      <c r="AC3147">
        <v>4.3074761904761907</v>
      </c>
      <c r="AE3147" t="s">
        <v>7949</v>
      </c>
      <c r="AH3147">
        <v>0</v>
      </c>
      <c r="AI3147">
        <v>0</v>
      </c>
    </row>
    <row r="3148" spans="2:35" x14ac:dyDescent="0.25">
      <c r="B3148">
        <v>31911</v>
      </c>
      <c r="H3148">
        <v>4.2</v>
      </c>
      <c r="J3148" t="s">
        <v>22089</v>
      </c>
      <c r="L3148" t="s">
        <v>22167</v>
      </c>
      <c r="M3148" t="s">
        <v>22227</v>
      </c>
      <c r="N3148" t="s">
        <v>23112</v>
      </c>
      <c r="O3148" t="s">
        <v>27392</v>
      </c>
      <c r="P3148">
        <v>6</v>
      </c>
      <c r="Q3148">
        <v>2</v>
      </c>
      <c r="R3148">
        <v>1.1399999999999999</v>
      </c>
      <c r="S3148">
        <v>1.1399999999999999</v>
      </c>
      <c r="T3148">
        <v>417.8</v>
      </c>
      <c r="U3148">
        <v>113.39</v>
      </c>
      <c r="V3148">
        <v>3.05</v>
      </c>
      <c r="W3148">
        <v>10.1</v>
      </c>
      <c r="X3148">
        <v>4.0199999999999996</v>
      </c>
      <c r="Y3148">
        <v>2</v>
      </c>
      <c r="Z3148" t="s">
        <v>4250</v>
      </c>
      <c r="AA3148">
        <v>0</v>
      </c>
      <c r="AB3148">
        <v>4</v>
      </c>
      <c r="AC3148">
        <v>4.3074761904761907</v>
      </c>
      <c r="AE3148" t="s">
        <v>7949</v>
      </c>
      <c r="AH3148">
        <v>0</v>
      </c>
      <c r="AI3148">
        <v>0</v>
      </c>
    </row>
    <row r="3149" spans="2:35" x14ac:dyDescent="0.25">
      <c r="B3149">
        <v>3.5</v>
      </c>
      <c r="H3149">
        <v>4.2</v>
      </c>
      <c r="J3149" t="s">
        <v>22089</v>
      </c>
      <c r="L3149" t="s">
        <v>22167</v>
      </c>
      <c r="M3149" t="s">
        <v>22227</v>
      </c>
      <c r="N3149" t="s">
        <v>23113</v>
      </c>
      <c r="O3149" t="s">
        <v>27393</v>
      </c>
      <c r="P3149">
        <v>7</v>
      </c>
      <c r="Q3149">
        <v>2</v>
      </c>
      <c r="R3149">
        <v>2.62</v>
      </c>
      <c r="S3149">
        <v>2.64</v>
      </c>
      <c r="T3149">
        <v>431.37</v>
      </c>
      <c r="U3149">
        <v>111.72</v>
      </c>
      <c r="V3149">
        <v>2.0699999999999998</v>
      </c>
      <c r="W3149">
        <v>8.7899999999999991</v>
      </c>
      <c r="X3149">
        <v>4.17</v>
      </c>
      <c r="Y3149">
        <v>2</v>
      </c>
      <c r="Z3149" t="s">
        <v>4250</v>
      </c>
      <c r="AA3149">
        <v>0</v>
      </c>
      <c r="AB3149">
        <v>6</v>
      </c>
      <c r="AC3149">
        <v>3.9562142857142848</v>
      </c>
      <c r="AE3149" t="s">
        <v>7949</v>
      </c>
      <c r="AH3149">
        <v>0</v>
      </c>
      <c r="AI3149">
        <v>0</v>
      </c>
    </row>
    <row r="3150" spans="2:35" x14ac:dyDescent="0.25">
      <c r="B3150">
        <v>1</v>
      </c>
      <c r="H3150">
        <v>4.2</v>
      </c>
      <c r="J3150" t="s">
        <v>22089</v>
      </c>
      <c r="L3150" t="s">
        <v>22167</v>
      </c>
      <c r="M3150" t="s">
        <v>22227</v>
      </c>
      <c r="N3150" t="s">
        <v>23114</v>
      </c>
      <c r="O3150" t="s">
        <v>27394</v>
      </c>
      <c r="P3150">
        <v>7</v>
      </c>
      <c r="Q3150">
        <v>2</v>
      </c>
      <c r="R3150">
        <v>2.7</v>
      </c>
      <c r="S3150">
        <v>2.71</v>
      </c>
      <c r="T3150">
        <v>445.4</v>
      </c>
      <c r="U3150">
        <v>111.72</v>
      </c>
      <c r="V3150">
        <v>2.46</v>
      </c>
      <c r="W3150">
        <v>8.7899999999999991</v>
      </c>
      <c r="X3150">
        <v>4.17</v>
      </c>
      <c r="Y3150">
        <v>2</v>
      </c>
      <c r="Z3150" t="s">
        <v>4250</v>
      </c>
      <c r="AA3150">
        <v>0</v>
      </c>
      <c r="AB3150">
        <v>6</v>
      </c>
      <c r="AC3150">
        <v>3.8159999999999998</v>
      </c>
      <c r="AE3150" t="s">
        <v>7949</v>
      </c>
      <c r="AH3150">
        <v>0</v>
      </c>
      <c r="AI3150">
        <v>0</v>
      </c>
    </row>
    <row r="3151" spans="2:35" x14ac:dyDescent="0.25">
      <c r="B3151">
        <v>37.1</v>
      </c>
      <c r="H3151">
        <v>4.2</v>
      </c>
      <c r="J3151" t="s">
        <v>22089</v>
      </c>
      <c r="L3151" t="s">
        <v>22167</v>
      </c>
      <c r="M3151" t="s">
        <v>22227</v>
      </c>
      <c r="N3151" t="s">
        <v>23115</v>
      </c>
      <c r="O3151" t="s">
        <v>27395</v>
      </c>
      <c r="P3151">
        <v>5</v>
      </c>
      <c r="Q3151">
        <v>2</v>
      </c>
      <c r="R3151">
        <v>2.37</v>
      </c>
      <c r="S3151">
        <v>2.37</v>
      </c>
      <c r="T3151">
        <v>427.24</v>
      </c>
      <c r="U3151">
        <v>89.6</v>
      </c>
      <c r="V3151">
        <v>3.83</v>
      </c>
      <c r="W3151">
        <v>10.199999999999999</v>
      </c>
      <c r="X3151">
        <v>4.0199999999999996</v>
      </c>
      <c r="Y3151">
        <v>2</v>
      </c>
      <c r="Z3151" t="s">
        <v>4250</v>
      </c>
      <c r="AA3151">
        <v>0</v>
      </c>
      <c r="AB3151">
        <v>4</v>
      </c>
      <c r="AC3151">
        <v>4.834714285714286</v>
      </c>
      <c r="AE3151" t="s">
        <v>7949</v>
      </c>
      <c r="AH3151">
        <v>0</v>
      </c>
      <c r="AI3151">
        <v>0</v>
      </c>
    </row>
    <row r="3152" spans="2:35" x14ac:dyDescent="0.25">
      <c r="B3152">
        <v>44.3</v>
      </c>
      <c r="H3152">
        <v>4.2</v>
      </c>
      <c r="J3152" t="s">
        <v>22089</v>
      </c>
      <c r="L3152" t="s">
        <v>22167</v>
      </c>
      <c r="M3152" t="s">
        <v>22227</v>
      </c>
      <c r="N3152" t="s">
        <v>23111</v>
      </c>
      <c r="O3152" t="s">
        <v>27391</v>
      </c>
      <c r="P3152">
        <v>6</v>
      </c>
      <c r="Q3152">
        <v>2</v>
      </c>
      <c r="R3152">
        <v>1.1399999999999999</v>
      </c>
      <c r="S3152">
        <v>1.1399999999999999</v>
      </c>
      <c r="T3152">
        <v>417.8</v>
      </c>
      <c r="U3152">
        <v>113.39</v>
      </c>
      <c r="V3152">
        <v>3.05</v>
      </c>
      <c r="W3152">
        <v>10.1</v>
      </c>
      <c r="X3152">
        <v>4.0199999999999996</v>
      </c>
      <c r="Y3152">
        <v>2</v>
      </c>
      <c r="Z3152" t="s">
        <v>4250</v>
      </c>
      <c r="AA3152">
        <v>0</v>
      </c>
      <c r="AB3152">
        <v>4</v>
      </c>
      <c r="AC3152">
        <v>4.3074761904761907</v>
      </c>
      <c r="AE3152" t="s">
        <v>7949</v>
      </c>
      <c r="AH3152">
        <v>0</v>
      </c>
      <c r="AI3152">
        <v>0</v>
      </c>
    </row>
    <row r="3153" spans="2:35" x14ac:dyDescent="0.25">
      <c r="B3153">
        <v>22.7</v>
      </c>
      <c r="H3153">
        <v>4.2</v>
      </c>
      <c r="J3153" t="s">
        <v>22089</v>
      </c>
      <c r="L3153" t="s">
        <v>22167</v>
      </c>
      <c r="M3153" t="s">
        <v>22227</v>
      </c>
      <c r="N3153" t="s">
        <v>23115</v>
      </c>
      <c r="O3153" t="s">
        <v>27395</v>
      </c>
      <c r="P3153">
        <v>5</v>
      </c>
      <c r="Q3153">
        <v>2</v>
      </c>
      <c r="R3153">
        <v>2.37</v>
      </c>
      <c r="S3153">
        <v>2.37</v>
      </c>
      <c r="T3153">
        <v>427.24</v>
      </c>
      <c r="U3153">
        <v>89.6</v>
      </c>
      <c r="V3153">
        <v>3.83</v>
      </c>
      <c r="W3153">
        <v>10.199999999999999</v>
      </c>
      <c r="X3153">
        <v>4.0199999999999996</v>
      </c>
      <c r="Y3153">
        <v>2</v>
      </c>
      <c r="Z3153" t="s">
        <v>4250</v>
      </c>
      <c r="AA3153">
        <v>0</v>
      </c>
      <c r="AB3153">
        <v>4</v>
      </c>
      <c r="AC3153">
        <v>4.834714285714286</v>
      </c>
      <c r="AE3153" t="s">
        <v>7949</v>
      </c>
      <c r="AH3153">
        <v>0</v>
      </c>
      <c r="AI3153">
        <v>0</v>
      </c>
    </row>
    <row r="3154" spans="2:35" x14ac:dyDescent="0.25">
      <c r="B3154">
        <v>61.1</v>
      </c>
      <c r="H3154">
        <v>4.2</v>
      </c>
      <c r="J3154" t="s">
        <v>22089</v>
      </c>
      <c r="L3154" t="s">
        <v>22167</v>
      </c>
      <c r="M3154" t="s">
        <v>22227</v>
      </c>
      <c r="N3154" t="s">
        <v>23116</v>
      </c>
      <c r="O3154" t="s">
        <v>27396</v>
      </c>
      <c r="P3154">
        <v>6</v>
      </c>
      <c r="Q3154">
        <v>2</v>
      </c>
      <c r="R3154">
        <v>1.64</v>
      </c>
      <c r="S3154">
        <v>1.64</v>
      </c>
      <c r="T3154">
        <v>422.82</v>
      </c>
      <c r="U3154">
        <v>98.83</v>
      </c>
      <c r="V3154">
        <v>3.19</v>
      </c>
      <c r="W3154">
        <v>10.39</v>
      </c>
      <c r="X3154">
        <v>4.28</v>
      </c>
      <c r="Y3154">
        <v>2</v>
      </c>
      <c r="Z3154" t="s">
        <v>4250</v>
      </c>
      <c r="AA3154">
        <v>0</v>
      </c>
      <c r="AB3154">
        <v>5</v>
      </c>
      <c r="AC3154">
        <v>4.7569523809523808</v>
      </c>
      <c r="AE3154" t="s">
        <v>7949</v>
      </c>
      <c r="AH3154">
        <v>0</v>
      </c>
      <c r="AI3154">
        <v>0</v>
      </c>
    </row>
    <row r="3155" spans="2:35" x14ac:dyDescent="0.25">
      <c r="B3155">
        <v>97.1</v>
      </c>
      <c r="H3155">
        <v>4.2</v>
      </c>
      <c r="J3155" t="s">
        <v>22089</v>
      </c>
      <c r="L3155" t="s">
        <v>22167</v>
      </c>
      <c r="M3155" t="s">
        <v>22227</v>
      </c>
      <c r="N3155" t="s">
        <v>23117</v>
      </c>
      <c r="O3155" t="s">
        <v>27397</v>
      </c>
      <c r="P3155">
        <v>6</v>
      </c>
      <c r="Q3155">
        <v>2</v>
      </c>
      <c r="R3155">
        <v>1.53</v>
      </c>
      <c r="S3155">
        <v>1.53</v>
      </c>
      <c r="T3155">
        <v>436.85</v>
      </c>
      <c r="U3155">
        <v>98.83</v>
      </c>
      <c r="V3155">
        <v>3.5</v>
      </c>
      <c r="W3155">
        <v>10.45</v>
      </c>
      <c r="X3155">
        <v>4.28</v>
      </c>
      <c r="Y3155">
        <v>2</v>
      </c>
      <c r="Z3155" t="s">
        <v>4250</v>
      </c>
      <c r="AA3155">
        <v>0</v>
      </c>
      <c r="AB3155">
        <v>5</v>
      </c>
      <c r="AC3155">
        <v>4.6567380952380946</v>
      </c>
      <c r="AE3155" t="s">
        <v>7949</v>
      </c>
      <c r="AH3155">
        <v>0</v>
      </c>
      <c r="AI3155">
        <v>0</v>
      </c>
    </row>
    <row r="3156" spans="2:35" x14ac:dyDescent="0.25">
      <c r="B3156">
        <v>35.6</v>
      </c>
      <c r="H3156">
        <v>4.2</v>
      </c>
      <c r="J3156" t="s">
        <v>22089</v>
      </c>
      <c r="L3156" t="s">
        <v>22167</v>
      </c>
      <c r="M3156" t="s">
        <v>22227</v>
      </c>
      <c r="N3156" t="s">
        <v>23118</v>
      </c>
      <c r="O3156" t="s">
        <v>27398</v>
      </c>
      <c r="P3156">
        <v>9</v>
      </c>
      <c r="Q3156">
        <v>2</v>
      </c>
      <c r="R3156">
        <v>1.44</v>
      </c>
      <c r="S3156">
        <v>1.45</v>
      </c>
      <c r="T3156">
        <v>490.85</v>
      </c>
      <c r="U3156">
        <v>137.75</v>
      </c>
      <c r="V3156">
        <v>3.14</v>
      </c>
      <c r="W3156">
        <v>8.94</v>
      </c>
      <c r="X3156">
        <v>4.01</v>
      </c>
      <c r="Y3156">
        <v>3</v>
      </c>
      <c r="Z3156" t="s">
        <v>4250</v>
      </c>
      <c r="AA3156">
        <v>0</v>
      </c>
      <c r="AB3156">
        <v>7</v>
      </c>
      <c r="AC3156">
        <v>3.5653571428571431</v>
      </c>
      <c r="AE3156" t="s">
        <v>7949</v>
      </c>
      <c r="AH3156">
        <v>0</v>
      </c>
      <c r="AI3156">
        <v>0</v>
      </c>
    </row>
    <row r="3157" spans="2:35" x14ac:dyDescent="0.25">
      <c r="B3157">
        <v>121.5</v>
      </c>
      <c r="H3157">
        <v>4.2</v>
      </c>
      <c r="J3157" t="s">
        <v>22089</v>
      </c>
      <c r="L3157" t="s">
        <v>22167</v>
      </c>
      <c r="M3157" t="s">
        <v>22227</v>
      </c>
      <c r="N3157" t="s">
        <v>23119</v>
      </c>
      <c r="O3157" t="s">
        <v>27399</v>
      </c>
      <c r="P3157">
        <v>7</v>
      </c>
      <c r="Q3157">
        <v>2</v>
      </c>
      <c r="R3157">
        <v>1.1299999999999999</v>
      </c>
      <c r="S3157">
        <v>1.1499999999999999</v>
      </c>
      <c r="T3157">
        <v>407.35</v>
      </c>
      <c r="U3157">
        <v>111.72</v>
      </c>
      <c r="V3157">
        <v>2.0699999999999998</v>
      </c>
      <c r="W3157">
        <v>10.49</v>
      </c>
      <c r="X3157">
        <v>4.18</v>
      </c>
      <c r="Y3157">
        <v>2</v>
      </c>
      <c r="Z3157" t="s">
        <v>4250</v>
      </c>
      <c r="AA3157">
        <v>0</v>
      </c>
      <c r="AB3157">
        <v>5</v>
      </c>
      <c r="AC3157">
        <v>4.437785714285714</v>
      </c>
      <c r="AE3157" t="s">
        <v>7949</v>
      </c>
      <c r="AH3157">
        <v>0</v>
      </c>
      <c r="AI3157">
        <v>0</v>
      </c>
    </row>
    <row r="3158" spans="2:35" x14ac:dyDescent="0.25">
      <c r="B3158">
        <v>87.3</v>
      </c>
      <c r="H3158">
        <v>4.2</v>
      </c>
      <c r="J3158" t="s">
        <v>22089</v>
      </c>
      <c r="L3158" t="s">
        <v>22167</v>
      </c>
      <c r="M3158" t="s">
        <v>22227</v>
      </c>
      <c r="N3158" t="s">
        <v>23120</v>
      </c>
      <c r="O3158" t="s">
        <v>27400</v>
      </c>
      <c r="P3158">
        <v>7</v>
      </c>
      <c r="Q3158">
        <v>2</v>
      </c>
      <c r="R3158">
        <v>1.68</v>
      </c>
      <c r="S3158">
        <v>1.7</v>
      </c>
      <c r="T3158">
        <v>423.81</v>
      </c>
      <c r="U3158">
        <v>111.72</v>
      </c>
      <c r="V3158">
        <v>2.58</v>
      </c>
      <c r="W3158">
        <v>10.64</v>
      </c>
      <c r="X3158">
        <v>4.0199999999999996</v>
      </c>
      <c r="Y3158">
        <v>2</v>
      </c>
      <c r="Z3158" t="s">
        <v>4250</v>
      </c>
      <c r="AA3158">
        <v>0</v>
      </c>
      <c r="AB3158">
        <v>5</v>
      </c>
      <c r="AC3158">
        <v>4.320214285714286</v>
      </c>
      <c r="AE3158" t="s">
        <v>7949</v>
      </c>
      <c r="AH3158">
        <v>0</v>
      </c>
      <c r="AI3158">
        <v>0</v>
      </c>
    </row>
    <row r="3159" spans="2:35" x14ac:dyDescent="0.25">
      <c r="B3159">
        <v>39340</v>
      </c>
      <c r="H3159">
        <v>4.2</v>
      </c>
      <c r="J3159" t="s">
        <v>22089</v>
      </c>
      <c r="L3159" t="s">
        <v>22167</v>
      </c>
      <c r="M3159" t="s">
        <v>22227</v>
      </c>
      <c r="N3159" t="s">
        <v>23121</v>
      </c>
      <c r="O3159" t="s">
        <v>27401</v>
      </c>
      <c r="P3159">
        <v>6</v>
      </c>
      <c r="Q3159">
        <v>2</v>
      </c>
      <c r="R3159">
        <v>2.62</v>
      </c>
      <c r="S3159">
        <v>2.62</v>
      </c>
      <c r="T3159">
        <v>393.78</v>
      </c>
      <c r="U3159">
        <v>102.49</v>
      </c>
      <c r="V3159">
        <v>2.42</v>
      </c>
      <c r="W3159">
        <v>9.56</v>
      </c>
      <c r="X3159">
        <v>3.67</v>
      </c>
      <c r="Y3159">
        <v>2</v>
      </c>
      <c r="Z3159" t="s">
        <v>4250</v>
      </c>
      <c r="AA3159">
        <v>0</v>
      </c>
      <c r="AB3159">
        <v>4</v>
      </c>
      <c r="AC3159">
        <v>4.5323809523809526</v>
      </c>
      <c r="AE3159" t="s">
        <v>7949</v>
      </c>
      <c r="AH3159">
        <v>0</v>
      </c>
      <c r="AI3159">
        <v>0</v>
      </c>
    </row>
    <row r="3160" spans="2:35" x14ac:dyDescent="0.25">
      <c r="B3160">
        <v>252</v>
      </c>
      <c r="H3160">
        <v>4.2</v>
      </c>
      <c r="J3160" t="s">
        <v>22089</v>
      </c>
      <c r="L3160" t="s">
        <v>22167</v>
      </c>
      <c r="M3160" t="s">
        <v>22227</v>
      </c>
      <c r="N3160" t="s">
        <v>23122</v>
      </c>
      <c r="O3160" t="s">
        <v>27402</v>
      </c>
      <c r="P3160">
        <v>6</v>
      </c>
      <c r="Q3160">
        <v>2</v>
      </c>
      <c r="R3160">
        <v>2.62</v>
      </c>
      <c r="S3160">
        <v>2.62</v>
      </c>
      <c r="T3160">
        <v>393.78</v>
      </c>
      <c r="U3160">
        <v>102.49</v>
      </c>
      <c r="V3160">
        <v>2.42</v>
      </c>
      <c r="W3160">
        <v>9.56</v>
      </c>
      <c r="X3160">
        <v>3.67</v>
      </c>
      <c r="Y3160">
        <v>2</v>
      </c>
      <c r="Z3160" t="s">
        <v>4250</v>
      </c>
      <c r="AA3160">
        <v>0</v>
      </c>
      <c r="AB3160">
        <v>4</v>
      </c>
      <c r="AC3160">
        <v>4.5323809523809526</v>
      </c>
      <c r="AE3160" t="s">
        <v>7949</v>
      </c>
      <c r="AH3160">
        <v>0</v>
      </c>
      <c r="AI3160">
        <v>0</v>
      </c>
    </row>
    <row r="3161" spans="2:35" x14ac:dyDescent="0.25">
      <c r="B3161">
        <v>19.600000000000001</v>
      </c>
      <c r="H3161">
        <v>4.2</v>
      </c>
      <c r="J3161" t="s">
        <v>22089</v>
      </c>
      <c r="L3161" t="s">
        <v>22167</v>
      </c>
      <c r="M3161" t="s">
        <v>22227</v>
      </c>
      <c r="N3161" t="s">
        <v>23123</v>
      </c>
      <c r="O3161" t="s">
        <v>27403</v>
      </c>
      <c r="P3161">
        <v>5</v>
      </c>
      <c r="Q3161">
        <v>2</v>
      </c>
      <c r="R3161">
        <v>1.4</v>
      </c>
      <c r="S3161">
        <v>1.4</v>
      </c>
      <c r="T3161">
        <v>428.77</v>
      </c>
      <c r="U3161">
        <v>89.6</v>
      </c>
      <c r="V3161">
        <v>3.46</v>
      </c>
      <c r="W3161">
        <v>9.27</v>
      </c>
      <c r="X3161">
        <v>3.67</v>
      </c>
      <c r="Y3161">
        <v>2</v>
      </c>
      <c r="Z3161" t="s">
        <v>4250</v>
      </c>
      <c r="AA3161">
        <v>0</v>
      </c>
      <c r="AB3161">
        <v>4</v>
      </c>
      <c r="AC3161">
        <v>5.0087857142857146</v>
      </c>
      <c r="AE3161" t="s">
        <v>7949</v>
      </c>
      <c r="AH3161">
        <v>0</v>
      </c>
      <c r="AI3161">
        <v>0</v>
      </c>
    </row>
    <row r="3162" spans="2:35" x14ac:dyDescent="0.25">
      <c r="B3162">
        <v>10365</v>
      </c>
      <c r="H3162">
        <v>4.2</v>
      </c>
      <c r="J3162" t="s">
        <v>22089</v>
      </c>
      <c r="L3162" t="s">
        <v>22167</v>
      </c>
      <c r="M3162" t="s">
        <v>22227</v>
      </c>
      <c r="N3162" t="s">
        <v>23124</v>
      </c>
      <c r="O3162" t="s">
        <v>27404</v>
      </c>
      <c r="P3162">
        <v>5</v>
      </c>
      <c r="Q3162">
        <v>2</v>
      </c>
      <c r="R3162">
        <v>1.4</v>
      </c>
      <c r="S3162">
        <v>1.4</v>
      </c>
      <c r="T3162">
        <v>428.77</v>
      </c>
      <c r="U3162">
        <v>89.6</v>
      </c>
      <c r="V3162">
        <v>3.46</v>
      </c>
      <c r="W3162">
        <v>9.27</v>
      </c>
      <c r="X3162">
        <v>3.67</v>
      </c>
      <c r="Y3162">
        <v>2</v>
      </c>
      <c r="Z3162" t="s">
        <v>4250</v>
      </c>
      <c r="AA3162">
        <v>0</v>
      </c>
      <c r="AB3162">
        <v>4</v>
      </c>
      <c r="AC3162">
        <v>5.0087857142857146</v>
      </c>
      <c r="AE3162" t="s">
        <v>7949</v>
      </c>
      <c r="AH3162">
        <v>0</v>
      </c>
      <c r="AI3162">
        <v>0</v>
      </c>
    </row>
    <row r="3163" spans="2:35" x14ac:dyDescent="0.25">
      <c r="B3163">
        <v>12050</v>
      </c>
      <c r="H3163">
        <v>4.2</v>
      </c>
      <c r="J3163" t="s">
        <v>22089</v>
      </c>
      <c r="L3163" t="s">
        <v>22167</v>
      </c>
      <c r="M3163" t="s">
        <v>22227</v>
      </c>
      <c r="N3163" t="s">
        <v>23125</v>
      </c>
      <c r="O3163" t="s">
        <v>27405</v>
      </c>
      <c r="P3163">
        <v>6</v>
      </c>
      <c r="Q3163">
        <v>2</v>
      </c>
      <c r="R3163">
        <v>0.17</v>
      </c>
      <c r="S3163">
        <v>0.18</v>
      </c>
      <c r="T3163">
        <v>419.34</v>
      </c>
      <c r="U3163">
        <v>113.39</v>
      </c>
      <c r="V3163">
        <v>2.68</v>
      </c>
      <c r="W3163">
        <v>9.16</v>
      </c>
      <c r="X3163">
        <v>3.67</v>
      </c>
      <c r="Y3163">
        <v>2</v>
      </c>
      <c r="Z3163" t="s">
        <v>4250</v>
      </c>
      <c r="AA3163">
        <v>0</v>
      </c>
      <c r="AB3163">
        <v>4</v>
      </c>
      <c r="AC3163">
        <v>4.2964761904761906</v>
      </c>
      <c r="AE3163" t="s">
        <v>7949</v>
      </c>
      <c r="AH3163">
        <v>0</v>
      </c>
      <c r="AI3163">
        <v>0</v>
      </c>
    </row>
    <row r="3164" spans="2:35" x14ac:dyDescent="0.25">
      <c r="B3164">
        <v>26194</v>
      </c>
      <c r="H3164">
        <v>4.2</v>
      </c>
      <c r="J3164" t="s">
        <v>22089</v>
      </c>
      <c r="L3164" t="s">
        <v>22167</v>
      </c>
      <c r="M3164" t="s">
        <v>22227</v>
      </c>
      <c r="N3164" t="s">
        <v>23126</v>
      </c>
      <c r="O3164" t="s">
        <v>27406</v>
      </c>
      <c r="P3164">
        <v>6</v>
      </c>
      <c r="Q3164">
        <v>2</v>
      </c>
      <c r="R3164">
        <v>0.45</v>
      </c>
      <c r="S3164">
        <v>0.48</v>
      </c>
      <c r="T3164">
        <v>467.76</v>
      </c>
      <c r="U3164">
        <v>94.53</v>
      </c>
      <c r="V3164">
        <v>3.66</v>
      </c>
      <c r="W3164">
        <v>8.49</v>
      </c>
      <c r="X3164">
        <v>3.66</v>
      </c>
      <c r="Y3164">
        <v>2</v>
      </c>
      <c r="Z3164" t="s">
        <v>4250</v>
      </c>
      <c r="AA3164">
        <v>0</v>
      </c>
      <c r="AB3164">
        <v>5</v>
      </c>
      <c r="AC3164">
        <v>4.5792857142857146</v>
      </c>
      <c r="AE3164" t="s">
        <v>7949</v>
      </c>
      <c r="AH3164">
        <v>0</v>
      </c>
      <c r="AI3164">
        <v>0</v>
      </c>
    </row>
    <row r="3165" spans="2:35" x14ac:dyDescent="0.25">
      <c r="B3165">
        <v>6505</v>
      </c>
      <c r="H3165">
        <v>4.2</v>
      </c>
      <c r="J3165" t="s">
        <v>22089</v>
      </c>
      <c r="L3165" t="s">
        <v>22167</v>
      </c>
      <c r="M3165" t="s">
        <v>22227</v>
      </c>
      <c r="N3165" t="s">
        <v>23127</v>
      </c>
      <c r="O3165" t="s">
        <v>27407</v>
      </c>
      <c r="P3165">
        <v>7</v>
      </c>
      <c r="Q3165">
        <v>2</v>
      </c>
      <c r="R3165">
        <v>1.69</v>
      </c>
      <c r="S3165">
        <v>1.77</v>
      </c>
      <c r="T3165">
        <v>449.36</v>
      </c>
      <c r="U3165">
        <v>111.72</v>
      </c>
      <c r="V3165">
        <v>2.21</v>
      </c>
      <c r="W3165">
        <v>8.01</v>
      </c>
      <c r="X3165">
        <v>3.66</v>
      </c>
      <c r="Y3165">
        <v>2</v>
      </c>
      <c r="Z3165" t="s">
        <v>4250</v>
      </c>
      <c r="AA3165">
        <v>0</v>
      </c>
      <c r="AB3165">
        <v>6</v>
      </c>
      <c r="AC3165">
        <v>4.1377142857142859</v>
      </c>
      <c r="AE3165" t="s">
        <v>7949</v>
      </c>
      <c r="AH3165">
        <v>0</v>
      </c>
      <c r="AI3165">
        <v>0</v>
      </c>
    </row>
    <row r="3166" spans="2:35" x14ac:dyDescent="0.25">
      <c r="B3166">
        <v>27.5</v>
      </c>
      <c r="H3166">
        <v>4.2</v>
      </c>
      <c r="J3166" t="s">
        <v>22089</v>
      </c>
      <c r="L3166" t="s">
        <v>22167</v>
      </c>
      <c r="M3166" t="s">
        <v>22227</v>
      </c>
      <c r="N3166" t="s">
        <v>23128</v>
      </c>
      <c r="O3166" t="s">
        <v>27408</v>
      </c>
      <c r="P3166">
        <v>6</v>
      </c>
      <c r="Q3166">
        <v>2</v>
      </c>
      <c r="R3166">
        <v>0.17</v>
      </c>
      <c r="S3166">
        <v>0.18</v>
      </c>
      <c r="T3166">
        <v>419.34</v>
      </c>
      <c r="U3166">
        <v>113.39</v>
      </c>
      <c r="V3166">
        <v>2.68</v>
      </c>
      <c r="W3166">
        <v>9.16</v>
      </c>
      <c r="X3166">
        <v>3.67</v>
      </c>
      <c r="Y3166">
        <v>2</v>
      </c>
      <c r="Z3166" t="s">
        <v>4250</v>
      </c>
      <c r="AA3166">
        <v>0</v>
      </c>
      <c r="AB3166">
        <v>4</v>
      </c>
      <c r="AC3166">
        <v>4.2964761904761906</v>
      </c>
      <c r="AE3166" t="s">
        <v>7949</v>
      </c>
      <c r="AH3166">
        <v>0</v>
      </c>
      <c r="AI3166">
        <v>0</v>
      </c>
    </row>
    <row r="3167" spans="2:35" x14ac:dyDescent="0.25">
      <c r="B3167">
        <v>9.8000000000000007</v>
      </c>
      <c r="H3167">
        <v>4.2</v>
      </c>
      <c r="J3167" t="s">
        <v>22089</v>
      </c>
      <c r="L3167" t="s">
        <v>22167</v>
      </c>
      <c r="M3167" t="s">
        <v>22227</v>
      </c>
      <c r="N3167" t="s">
        <v>23129</v>
      </c>
      <c r="O3167" t="s">
        <v>27409</v>
      </c>
      <c r="P3167">
        <v>6</v>
      </c>
      <c r="Q3167">
        <v>2</v>
      </c>
      <c r="R3167">
        <v>0.45</v>
      </c>
      <c r="S3167">
        <v>0.48</v>
      </c>
      <c r="T3167">
        <v>467.76</v>
      </c>
      <c r="U3167">
        <v>94.53</v>
      </c>
      <c r="V3167">
        <v>3.66</v>
      </c>
      <c r="W3167">
        <v>8.49</v>
      </c>
      <c r="X3167">
        <v>3.66</v>
      </c>
      <c r="Y3167">
        <v>2</v>
      </c>
      <c r="Z3167" t="s">
        <v>4250</v>
      </c>
      <c r="AA3167">
        <v>0</v>
      </c>
      <c r="AB3167">
        <v>5</v>
      </c>
      <c r="AC3167">
        <v>4.5792857142857146</v>
      </c>
      <c r="AE3167" t="s">
        <v>7949</v>
      </c>
      <c r="AH3167">
        <v>0</v>
      </c>
      <c r="AI3167">
        <v>0</v>
      </c>
    </row>
    <row r="3168" spans="2:35" x14ac:dyDescent="0.25">
      <c r="B3168">
        <v>2.1</v>
      </c>
      <c r="H3168">
        <v>4.2</v>
      </c>
      <c r="J3168" t="s">
        <v>22089</v>
      </c>
      <c r="L3168" t="s">
        <v>22167</v>
      </c>
      <c r="M3168" t="s">
        <v>22227</v>
      </c>
      <c r="N3168" t="s">
        <v>23127</v>
      </c>
      <c r="O3168" t="s">
        <v>27407</v>
      </c>
      <c r="P3168">
        <v>7</v>
      </c>
      <c r="Q3168">
        <v>2</v>
      </c>
      <c r="R3168">
        <v>1.69</v>
      </c>
      <c r="S3168">
        <v>1.77</v>
      </c>
      <c r="T3168">
        <v>449.36</v>
      </c>
      <c r="U3168">
        <v>111.72</v>
      </c>
      <c r="V3168">
        <v>2.21</v>
      </c>
      <c r="W3168">
        <v>8.01</v>
      </c>
      <c r="X3168">
        <v>3.66</v>
      </c>
      <c r="Y3168">
        <v>2</v>
      </c>
      <c r="Z3168" t="s">
        <v>4250</v>
      </c>
      <c r="AA3168">
        <v>0</v>
      </c>
      <c r="AB3168">
        <v>6</v>
      </c>
      <c r="AC3168">
        <v>4.1377142857142859</v>
      </c>
      <c r="AE3168" t="s">
        <v>7949</v>
      </c>
      <c r="AH3168">
        <v>0</v>
      </c>
      <c r="AI3168">
        <v>0</v>
      </c>
    </row>
    <row r="3169" spans="2:35" x14ac:dyDescent="0.25">
      <c r="B3169">
        <v>18.5</v>
      </c>
      <c r="H3169">
        <v>4.2</v>
      </c>
      <c r="J3169" t="s">
        <v>22089</v>
      </c>
      <c r="L3169" t="s">
        <v>22167</v>
      </c>
      <c r="M3169" t="s">
        <v>22227</v>
      </c>
      <c r="N3169" t="s">
        <v>23130</v>
      </c>
      <c r="O3169" t="s">
        <v>27410</v>
      </c>
      <c r="P3169">
        <v>5</v>
      </c>
      <c r="Q3169">
        <v>2</v>
      </c>
      <c r="R3169">
        <v>1.65</v>
      </c>
      <c r="S3169">
        <v>1.65</v>
      </c>
      <c r="T3169">
        <v>473.22</v>
      </c>
      <c r="U3169">
        <v>89.6</v>
      </c>
      <c r="V3169">
        <v>3.57</v>
      </c>
      <c r="W3169">
        <v>9.2200000000000006</v>
      </c>
      <c r="X3169">
        <v>3.67</v>
      </c>
      <c r="Y3169">
        <v>2</v>
      </c>
      <c r="Z3169" t="s">
        <v>4250</v>
      </c>
      <c r="AA3169">
        <v>0</v>
      </c>
      <c r="AB3169">
        <v>4</v>
      </c>
      <c r="AC3169">
        <v>4.6912857142857138</v>
      </c>
      <c r="AE3169" t="s">
        <v>7949</v>
      </c>
      <c r="AH3169">
        <v>0</v>
      </c>
      <c r="AI3169">
        <v>0</v>
      </c>
    </row>
    <row r="3170" spans="2:35" x14ac:dyDescent="0.25">
      <c r="B3170">
        <v>21.1</v>
      </c>
      <c r="H3170">
        <v>4.2</v>
      </c>
      <c r="J3170" t="s">
        <v>22089</v>
      </c>
      <c r="L3170" t="s">
        <v>22167</v>
      </c>
      <c r="M3170" t="s">
        <v>22227</v>
      </c>
      <c r="N3170" t="s">
        <v>23131</v>
      </c>
      <c r="O3170" t="s">
        <v>27411</v>
      </c>
      <c r="P3170">
        <v>5</v>
      </c>
      <c r="Q3170">
        <v>2</v>
      </c>
      <c r="R3170">
        <v>2.33</v>
      </c>
      <c r="S3170">
        <v>2.34</v>
      </c>
      <c r="T3170">
        <v>392.79</v>
      </c>
      <c r="U3170">
        <v>89.6</v>
      </c>
      <c r="V3170">
        <v>3.02</v>
      </c>
      <c r="W3170">
        <v>10.06</v>
      </c>
      <c r="X3170">
        <v>5.03</v>
      </c>
      <c r="Y3170">
        <v>2</v>
      </c>
      <c r="Z3170" t="s">
        <v>4250</v>
      </c>
      <c r="AA3170">
        <v>0</v>
      </c>
      <c r="AB3170">
        <v>4</v>
      </c>
      <c r="AC3170">
        <v>5.1007857142857143</v>
      </c>
      <c r="AE3170" t="s">
        <v>7949</v>
      </c>
      <c r="AH3170">
        <v>0</v>
      </c>
      <c r="AI3170">
        <v>0</v>
      </c>
    </row>
    <row r="3171" spans="2:35" x14ac:dyDescent="0.25">
      <c r="B3171">
        <v>1560</v>
      </c>
      <c r="H3171">
        <v>4.2</v>
      </c>
      <c r="J3171" t="s">
        <v>22089</v>
      </c>
      <c r="L3171" t="s">
        <v>22167</v>
      </c>
      <c r="M3171" t="s">
        <v>22227</v>
      </c>
      <c r="N3171" t="s">
        <v>23132</v>
      </c>
      <c r="O3171" t="s">
        <v>27412</v>
      </c>
      <c r="P3171">
        <v>5</v>
      </c>
      <c r="Q3171">
        <v>2</v>
      </c>
      <c r="R3171">
        <v>2.33</v>
      </c>
      <c r="S3171">
        <v>2.34</v>
      </c>
      <c r="T3171">
        <v>392.79</v>
      </c>
      <c r="U3171">
        <v>89.6</v>
      </c>
      <c r="V3171">
        <v>3.02</v>
      </c>
      <c r="W3171">
        <v>10.06</v>
      </c>
      <c r="X3171">
        <v>5.03</v>
      </c>
      <c r="Y3171">
        <v>2</v>
      </c>
      <c r="Z3171" t="s">
        <v>4250</v>
      </c>
      <c r="AA3171">
        <v>0</v>
      </c>
      <c r="AB3171">
        <v>4</v>
      </c>
      <c r="AC3171">
        <v>5.1007857142857143</v>
      </c>
      <c r="AE3171" t="s">
        <v>7949</v>
      </c>
      <c r="AH3171">
        <v>0</v>
      </c>
      <c r="AI3171">
        <v>0</v>
      </c>
    </row>
    <row r="3172" spans="2:35" x14ac:dyDescent="0.25">
      <c r="B3172">
        <v>55.9</v>
      </c>
      <c r="H3172">
        <v>4.2</v>
      </c>
      <c r="J3172" t="s">
        <v>22089</v>
      </c>
      <c r="L3172" t="s">
        <v>22167</v>
      </c>
      <c r="M3172" t="s">
        <v>22227</v>
      </c>
      <c r="N3172" t="s">
        <v>23133</v>
      </c>
      <c r="O3172" t="s">
        <v>27413</v>
      </c>
      <c r="P3172">
        <v>6</v>
      </c>
      <c r="Q3172">
        <v>2</v>
      </c>
      <c r="R3172">
        <v>1.62</v>
      </c>
      <c r="S3172">
        <v>1.62</v>
      </c>
      <c r="T3172">
        <v>411.77</v>
      </c>
      <c r="U3172">
        <v>102.49</v>
      </c>
      <c r="V3172">
        <v>2.72</v>
      </c>
      <c r="W3172">
        <v>10.3</v>
      </c>
      <c r="X3172">
        <v>4.17</v>
      </c>
      <c r="Y3172">
        <v>2</v>
      </c>
      <c r="Z3172" t="s">
        <v>4250</v>
      </c>
      <c r="AA3172">
        <v>0</v>
      </c>
      <c r="AB3172">
        <v>4</v>
      </c>
      <c r="AC3172">
        <v>4.7138809523809524</v>
      </c>
      <c r="AE3172" t="s">
        <v>7949</v>
      </c>
      <c r="AH3172">
        <v>0</v>
      </c>
      <c r="AI3172">
        <v>0</v>
      </c>
    </row>
    <row r="3173" spans="2:35" x14ac:dyDescent="0.25">
      <c r="B3173">
        <v>50</v>
      </c>
      <c r="H3173">
        <v>4.2</v>
      </c>
      <c r="J3173" t="s">
        <v>22089</v>
      </c>
      <c r="L3173" t="s">
        <v>22167</v>
      </c>
      <c r="M3173" t="s">
        <v>22227</v>
      </c>
      <c r="N3173" t="s">
        <v>23134</v>
      </c>
      <c r="O3173" t="s">
        <v>27414</v>
      </c>
      <c r="P3173">
        <v>7</v>
      </c>
      <c r="Q3173">
        <v>2</v>
      </c>
      <c r="R3173">
        <v>2.91</v>
      </c>
      <c r="S3173">
        <v>2.93</v>
      </c>
      <c r="T3173">
        <v>489.38</v>
      </c>
      <c r="U3173">
        <v>111.72</v>
      </c>
      <c r="V3173">
        <v>3.31</v>
      </c>
      <c r="W3173">
        <v>8.83</v>
      </c>
      <c r="X3173">
        <v>4.17</v>
      </c>
      <c r="Y3173">
        <v>2</v>
      </c>
      <c r="Z3173" t="s">
        <v>4250</v>
      </c>
      <c r="AA3173">
        <v>0</v>
      </c>
      <c r="AB3173">
        <v>6</v>
      </c>
      <c r="AC3173">
        <v>3.3968571428571428</v>
      </c>
      <c r="AE3173" t="s">
        <v>7949</v>
      </c>
      <c r="AH3173">
        <v>0</v>
      </c>
      <c r="AI3173">
        <v>0</v>
      </c>
    </row>
    <row r="3174" spans="2:35" x14ac:dyDescent="0.25">
      <c r="B3174">
        <v>83.3</v>
      </c>
      <c r="H3174">
        <v>4.2</v>
      </c>
      <c r="J3174" t="s">
        <v>22089</v>
      </c>
      <c r="L3174" t="s">
        <v>22167</v>
      </c>
      <c r="M3174" t="s">
        <v>22227</v>
      </c>
      <c r="N3174" t="s">
        <v>23135</v>
      </c>
      <c r="O3174" t="s">
        <v>27415</v>
      </c>
      <c r="P3174">
        <v>6</v>
      </c>
      <c r="Q3174">
        <v>2</v>
      </c>
      <c r="R3174">
        <v>0.67</v>
      </c>
      <c r="S3174">
        <v>0.67</v>
      </c>
      <c r="T3174">
        <v>424.35</v>
      </c>
      <c r="U3174">
        <v>98.83</v>
      </c>
      <c r="V3174">
        <v>2.81</v>
      </c>
      <c r="W3174">
        <v>9.4600000000000009</v>
      </c>
      <c r="X3174">
        <v>3.93</v>
      </c>
      <c r="Y3174">
        <v>2</v>
      </c>
      <c r="Z3174" t="s">
        <v>4250</v>
      </c>
      <c r="AA3174">
        <v>0</v>
      </c>
      <c r="AB3174">
        <v>5</v>
      </c>
      <c r="AC3174">
        <v>4.7460238095238099</v>
      </c>
      <c r="AE3174" t="s">
        <v>7949</v>
      </c>
      <c r="AH3174">
        <v>0</v>
      </c>
      <c r="AI3174">
        <v>0</v>
      </c>
    </row>
    <row r="3175" spans="2:35" x14ac:dyDescent="0.25">
      <c r="B3175">
        <v>99</v>
      </c>
      <c r="H3175">
        <v>4.2</v>
      </c>
      <c r="J3175" t="s">
        <v>22089</v>
      </c>
      <c r="L3175" t="s">
        <v>22167</v>
      </c>
      <c r="M3175" t="s">
        <v>22227</v>
      </c>
      <c r="N3175" t="s">
        <v>23136</v>
      </c>
      <c r="O3175" t="s">
        <v>27416</v>
      </c>
      <c r="P3175">
        <v>5</v>
      </c>
      <c r="Q3175">
        <v>2</v>
      </c>
      <c r="R3175">
        <v>1.93</v>
      </c>
      <c r="S3175">
        <v>1.93</v>
      </c>
      <c r="T3175">
        <v>438.84</v>
      </c>
      <c r="U3175">
        <v>89.6</v>
      </c>
      <c r="V3175">
        <v>4.13</v>
      </c>
      <c r="W3175">
        <v>10.51</v>
      </c>
      <c r="X3175">
        <v>4.88</v>
      </c>
      <c r="Y3175">
        <v>2</v>
      </c>
      <c r="Z3175" t="s">
        <v>4250</v>
      </c>
      <c r="AA3175">
        <v>0</v>
      </c>
      <c r="AB3175">
        <v>5</v>
      </c>
      <c r="AC3175">
        <v>4.9368571428571428</v>
      </c>
      <c r="AE3175" t="s">
        <v>7949</v>
      </c>
      <c r="AH3175">
        <v>0</v>
      </c>
      <c r="AI3175">
        <v>0</v>
      </c>
    </row>
    <row r="3176" spans="2:35" x14ac:dyDescent="0.25">
      <c r="B3176">
        <v>30.5</v>
      </c>
      <c r="H3176">
        <v>4.2</v>
      </c>
      <c r="J3176" t="s">
        <v>22089</v>
      </c>
      <c r="L3176" t="s">
        <v>22167</v>
      </c>
      <c r="M3176" t="s">
        <v>22227</v>
      </c>
      <c r="N3176" t="s">
        <v>23057</v>
      </c>
      <c r="O3176" t="s">
        <v>27337</v>
      </c>
      <c r="P3176">
        <v>5</v>
      </c>
      <c r="Q3176">
        <v>2</v>
      </c>
      <c r="R3176">
        <v>3.19</v>
      </c>
      <c r="S3176">
        <v>3.19</v>
      </c>
      <c r="T3176">
        <v>424.81</v>
      </c>
      <c r="U3176">
        <v>89.6</v>
      </c>
      <c r="V3176">
        <v>3.63</v>
      </c>
      <c r="W3176">
        <v>10.06</v>
      </c>
      <c r="X3176">
        <v>4.18</v>
      </c>
      <c r="Y3176">
        <v>2</v>
      </c>
      <c r="Z3176" t="s">
        <v>4250</v>
      </c>
      <c r="AA3176">
        <v>0</v>
      </c>
      <c r="AB3176">
        <v>4</v>
      </c>
      <c r="AC3176">
        <v>4.3470714285714287</v>
      </c>
      <c r="AE3176" t="s">
        <v>7949</v>
      </c>
      <c r="AH3176">
        <v>0</v>
      </c>
      <c r="AI3176">
        <v>0</v>
      </c>
    </row>
    <row r="3177" spans="2:35" x14ac:dyDescent="0.25">
      <c r="B3177">
        <v>3530</v>
      </c>
      <c r="H3177">
        <v>4.2</v>
      </c>
      <c r="J3177" t="s">
        <v>22089</v>
      </c>
      <c r="L3177" t="s">
        <v>22167</v>
      </c>
      <c r="M3177" t="s">
        <v>22227</v>
      </c>
      <c r="N3177" t="s">
        <v>23137</v>
      </c>
      <c r="O3177" t="s">
        <v>27417</v>
      </c>
      <c r="P3177">
        <v>5</v>
      </c>
      <c r="Q3177">
        <v>2</v>
      </c>
      <c r="R3177">
        <v>3.19</v>
      </c>
      <c r="S3177">
        <v>3.19</v>
      </c>
      <c r="T3177">
        <v>424.81</v>
      </c>
      <c r="U3177">
        <v>89.6</v>
      </c>
      <c r="V3177">
        <v>3.63</v>
      </c>
      <c r="W3177">
        <v>10.06</v>
      </c>
      <c r="X3177">
        <v>4.18</v>
      </c>
      <c r="Y3177">
        <v>2</v>
      </c>
      <c r="Z3177" t="s">
        <v>4250</v>
      </c>
      <c r="AA3177">
        <v>0</v>
      </c>
      <c r="AB3177">
        <v>4</v>
      </c>
      <c r="AC3177">
        <v>4.3470714285714287</v>
      </c>
      <c r="AE3177" t="s">
        <v>7949</v>
      </c>
      <c r="AH3177">
        <v>0</v>
      </c>
      <c r="AI3177">
        <v>0</v>
      </c>
    </row>
    <row r="3178" spans="2:35" x14ac:dyDescent="0.25">
      <c r="B3178">
        <v>80.599999999999994</v>
      </c>
      <c r="H3178">
        <v>4.2</v>
      </c>
      <c r="J3178" t="s">
        <v>22089</v>
      </c>
      <c r="L3178" t="s">
        <v>22167</v>
      </c>
      <c r="M3178" t="s">
        <v>22227</v>
      </c>
      <c r="N3178" t="s">
        <v>23138</v>
      </c>
      <c r="O3178" t="s">
        <v>27418</v>
      </c>
      <c r="P3178">
        <v>5</v>
      </c>
      <c r="Q3178">
        <v>2</v>
      </c>
      <c r="R3178">
        <v>2.66</v>
      </c>
      <c r="S3178">
        <v>2.67</v>
      </c>
      <c r="T3178">
        <v>456.83</v>
      </c>
      <c r="U3178">
        <v>89.6</v>
      </c>
      <c r="V3178">
        <v>4.21</v>
      </c>
      <c r="W3178">
        <v>10.33</v>
      </c>
      <c r="X3178">
        <v>4.87</v>
      </c>
      <c r="Y3178">
        <v>2</v>
      </c>
      <c r="Z3178" t="s">
        <v>4250</v>
      </c>
      <c r="AA3178">
        <v>0</v>
      </c>
      <c r="AB3178">
        <v>4</v>
      </c>
      <c r="AC3178">
        <v>4.4783571428571429</v>
      </c>
      <c r="AE3178" t="s">
        <v>7949</v>
      </c>
      <c r="AH3178">
        <v>0</v>
      </c>
      <c r="AI3178">
        <v>0</v>
      </c>
    </row>
    <row r="3179" spans="2:35" x14ac:dyDescent="0.25">
      <c r="B3179">
        <v>83.5</v>
      </c>
      <c r="H3179">
        <v>4.2</v>
      </c>
      <c r="J3179" t="s">
        <v>22089</v>
      </c>
      <c r="L3179" t="s">
        <v>22167</v>
      </c>
      <c r="M3179" t="s">
        <v>22227</v>
      </c>
      <c r="N3179" t="s">
        <v>23139</v>
      </c>
      <c r="O3179" t="s">
        <v>27419</v>
      </c>
      <c r="P3179">
        <v>6</v>
      </c>
      <c r="Q3179">
        <v>2</v>
      </c>
      <c r="R3179">
        <v>1.9</v>
      </c>
      <c r="S3179">
        <v>1.9</v>
      </c>
      <c r="T3179">
        <v>454.84</v>
      </c>
      <c r="U3179">
        <v>98.83</v>
      </c>
      <c r="V3179">
        <v>3.8</v>
      </c>
      <c r="W3179">
        <v>10.36</v>
      </c>
      <c r="X3179">
        <v>4.87</v>
      </c>
      <c r="Y3179">
        <v>2</v>
      </c>
      <c r="Z3179" t="s">
        <v>4250</v>
      </c>
      <c r="AA3179">
        <v>0</v>
      </c>
      <c r="AB3179">
        <v>6</v>
      </c>
      <c r="AC3179">
        <v>4.5282380952380956</v>
      </c>
      <c r="AE3179" t="s">
        <v>7949</v>
      </c>
      <c r="AH3179">
        <v>0</v>
      </c>
      <c r="AI3179">
        <v>0</v>
      </c>
    </row>
    <row r="3180" spans="2:35" x14ac:dyDescent="0.25">
      <c r="B3180">
        <v>39.5</v>
      </c>
      <c r="H3180">
        <v>4.2</v>
      </c>
      <c r="J3180" t="s">
        <v>22089</v>
      </c>
      <c r="L3180" t="s">
        <v>22167</v>
      </c>
      <c r="M3180" t="s">
        <v>22227</v>
      </c>
      <c r="N3180" t="s">
        <v>23140</v>
      </c>
      <c r="O3180" t="s">
        <v>27420</v>
      </c>
      <c r="P3180">
        <v>6</v>
      </c>
      <c r="Q3180">
        <v>2</v>
      </c>
      <c r="R3180">
        <v>1.58</v>
      </c>
      <c r="S3180">
        <v>1.59</v>
      </c>
      <c r="T3180">
        <v>434.26</v>
      </c>
      <c r="U3180">
        <v>113.39</v>
      </c>
      <c r="V3180">
        <v>3.41</v>
      </c>
      <c r="W3180">
        <v>8.86</v>
      </c>
      <c r="X3180">
        <v>4.87</v>
      </c>
      <c r="Y3180">
        <v>2</v>
      </c>
      <c r="Z3180" t="s">
        <v>4250</v>
      </c>
      <c r="AA3180">
        <v>0</v>
      </c>
      <c r="AB3180">
        <v>4</v>
      </c>
      <c r="AC3180">
        <v>4.1899047619047618</v>
      </c>
      <c r="AE3180" t="s">
        <v>7949</v>
      </c>
      <c r="AH3180">
        <v>0</v>
      </c>
      <c r="AI3180">
        <v>0</v>
      </c>
    </row>
    <row r="3181" spans="2:35" x14ac:dyDescent="0.25">
      <c r="B3181">
        <v>50.8</v>
      </c>
      <c r="H3181">
        <v>4.2</v>
      </c>
      <c r="J3181" t="s">
        <v>22089</v>
      </c>
      <c r="L3181" t="s">
        <v>22167</v>
      </c>
      <c r="M3181" t="s">
        <v>22227</v>
      </c>
      <c r="N3181" t="s">
        <v>23141</v>
      </c>
      <c r="O3181" t="s">
        <v>27421</v>
      </c>
      <c r="P3181">
        <v>6</v>
      </c>
      <c r="Q3181">
        <v>2</v>
      </c>
      <c r="R3181">
        <v>2.13</v>
      </c>
      <c r="S3181">
        <v>2.13</v>
      </c>
      <c r="T3181">
        <v>453.3</v>
      </c>
      <c r="U3181">
        <v>98.83</v>
      </c>
      <c r="V3181">
        <v>3.69</v>
      </c>
      <c r="W3181">
        <v>9.8800000000000008</v>
      </c>
      <c r="X3181">
        <v>4.87</v>
      </c>
      <c r="Y3181">
        <v>2</v>
      </c>
      <c r="Z3181" t="s">
        <v>4250</v>
      </c>
      <c r="AA3181">
        <v>0</v>
      </c>
      <c r="AB3181">
        <v>6</v>
      </c>
      <c r="AC3181">
        <v>4.4742380952380953</v>
      </c>
      <c r="AE3181" t="s">
        <v>7949</v>
      </c>
      <c r="AH3181">
        <v>0</v>
      </c>
      <c r="AI3181">
        <v>0</v>
      </c>
    </row>
    <row r="3182" spans="2:35" x14ac:dyDescent="0.25">
      <c r="B3182">
        <v>38.9</v>
      </c>
      <c r="H3182">
        <v>4.2</v>
      </c>
      <c r="J3182" t="s">
        <v>22089</v>
      </c>
      <c r="L3182" t="s">
        <v>22167</v>
      </c>
      <c r="M3182" t="s">
        <v>22227</v>
      </c>
      <c r="N3182" t="s">
        <v>23142</v>
      </c>
      <c r="O3182" t="s">
        <v>27422</v>
      </c>
      <c r="P3182">
        <v>5</v>
      </c>
      <c r="Q3182">
        <v>2</v>
      </c>
      <c r="R3182">
        <v>1.97</v>
      </c>
      <c r="S3182">
        <v>1.99</v>
      </c>
      <c r="T3182">
        <v>428.77</v>
      </c>
      <c r="U3182">
        <v>89.6</v>
      </c>
      <c r="V3182">
        <v>3.46</v>
      </c>
      <c r="W3182">
        <v>8.7100000000000009</v>
      </c>
      <c r="X3182">
        <v>4.17</v>
      </c>
      <c r="Y3182">
        <v>2</v>
      </c>
      <c r="Z3182" t="s">
        <v>4250</v>
      </c>
      <c r="AA3182">
        <v>0</v>
      </c>
      <c r="AB3182">
        <v>4</v>
      </c>
      <c r="AC3182">
        <v>5.0087857142857146</v>
      </c>
      <c r="AE3182" t="s">
        <v>7949</v>
      </c>
      <c r="AH3182">
        <v>0</v>
      </c>
      <c r="AI3182">
        <v>0</v>
      </c>
    </row>
    <row r="3183" spans="2:35" x14ac:dyDescent="0.25">
      <c r="B3183">
        <v>84.5</v>
      </c>
      <c r="H3183">
        <v>4.2</v>
      </c>
      <c r="J3183" t="s">
        <v>22089</v>
      </c>
      <c r="L3183" t="s">
        <v>22167</v>
      </c>
      <c r="M3183" t="s">
        <v>22227</v>
      </c>
      <c r="N3183" t="s">
        <v>23143</v>
      </c>
      <c r="O3183" t="s">
        <v>27423</v>
      </c>
      <c r="P3183">
        <v>6</v>
      </c>
      <c r="Q3183">
        <v>2</v>
      </c>
      <c r="R3183">
        <v>1.54</v>
      </c>
      <c r="S3183">
        <v>1.54</v>
      </c>
      <c r="T3183">
        <v>406.36</v>
      </c>
      <c r="U3183">
        <v>98.83</v>
      </c>
      <c r="V3183">
        <v>2.68</v>
      </c>
      <c r="W3183">
        <v>10.24</v>
      </c>
      <c r="X3183">
        <v>4.43</v>
      </c>
      <c r="Y3183">
        <v>2</v>
      </c>
      <c r="Z3183" t="s">
        <v>4250</v>
      </c>
      <c r="AA3183">
        <v>0</v>
      </c>
      <c r="AB3183">
        <v>5</v>
      </c>
      <c r="AC3183">
        <v>4.8745238095238097</v>
      </c>
      <c r="AE3183" t="s">
        <v>7949</v>
      </c>
      <c r="AH3183">
        <v>0</v>
      </c>
      <c r="AI3183">
        <v>0</v>
      </c>
    </row>
    <row r="3184" spans="2:35" x14ac:dyDescent="0.25">
      <c r="B3184">
        <v>185</v>
      </c>
      <c r="H3184">
        <v>4.2</v>
      </c>
      <c r="J3184" t="s">
        <v>22089</v>
      </c>
      <c r="L3184" t="s">
        <v>22167</v>
      </c>
      <c r="M3184" t="s">
        <v>22227</v>
      </c>
      <c r="N3184" t="s">
        <v>23144</v>
      </c>
      <c r="O3184" t="s">
        <v>27424</v>
      </c>
      <c r="P3184">
        <v>6</v>
      </c>
      <c r="Q3184">
        <v>2</v>
      </c>
      <c r="R3184">
        <v>1.43</v>
      </c>
      <c r="S3184">
        <v>1.43</v>
      </c>
      <c r="T3184">
        <v>420.39</v>
      </c>
      <c r="U3184">
        <v>98.83</v>
      </c>
      <c r="V3184">
        <v>2.98</v>
      </c>
      <c r="W3184">
        <v>10.3</v>
      </c>
      <c r="X3184">
        <v>4.43</v>
      </c>
      <c r="Y3184">
        <v>2</v>
      </c>
      <c r="Z3184" t="s">
        <v>4250</v>
      </c>
      <c r="AA3184">
        <v>0</v>
      </c>
      <c r="AB3184">
        <v>5</v>
      </c>
      <c r="AC3184">
        <v>4.7743095238095226</v>
      </c>
      <c r="AE3184" t="s">
        <v>7949</v>
      </c>
      <c r="AH3184">
        <v>0</v>
      </c>
      <c r="AI3184">
        <v>0</v>
      </c>
    </row>
    <row r="3185" spans="2:35" x14ac:dyDescent="0.25">
      <c r="B3185">
        <v>21.4</v>
      </c>
      <c r="H3185">
        <v>4.2</v>
      </c>
      <c r="J3185" t="s">
        <v>22089</v>
      </c>
      <c r="L3185" t="s">
        <v>22167</v>
      </c>
      <c r="M3185" t="s">
        <v>22227</v>
      </c>
      <c r="N3185" t="s">
        <v>23145</v>
      </c>
      <c r="O3185" t="s">
        <v>27425</v>
      </c>
      <c r="P3185">
        <v>6</v>
      </c>
      <c r="Q3185">
        <v>2</v>
      </c>
      <c r="R3185">
        <v>1.79</v>
      </c>
      <c r="S3185">
        <v>1.79</v>
      </c>
      <c r="T3185">
        <v>429.4</v>
      </c>
      <c r="U3185">
        <v>113.39</v>
      </c>
      <c r="V3185">
        <v>3.16</v>
      </c>
      <c r="W3185">
        <v>10.01</v>
      </c>
      <c r="X3185">
        <v>4.18</v>
      </c>
      <c r="Y3185">
        <v>2</v>
      </c>
      <c r="Z3185" t="s">
        <v>4250</v>
      </c>
      <c r="AA3185">
        <v>0</v>
      </c>
      <c r="AB3185">
        <v>4</v>
      </c>
      <c r="AC3185">
        <v>4.2246190476190479</v>
      </c>
      <c r="AE3185" t="s">
        <v>7949</v>
      </c>
      <c r="AH3185">
        <v>0</v>
      </c>
      <c r="AI3185">
        <v>0</v>
      </c>
    </row>
    <row r="3186" spans="2:35" x14ac:dyDescent="0.25">
      <c r="B3186">
        <v>23</v>
      </c>
      <c r="H3186">
        <v>4.2</v>
      </c>
      <c r="J3186" t="s">
        <v>22089</v>
      </c>
      <c r="L3186" t="s">
        <v>22167</v>
      </c>
      <c r="M3186" t="s">
        <v>22227</v>
      </c>
      <c r="N3186" t="s">
        <v>23146</v>
      </c>
      <c r="O3186" t="s">
        <v>27426</v>
      </c>
      <c r="P3186">
        <v>6</v>
      </c>
      <c r="Q3186">
        <v>2</v>
      </c>
      <c r="R3186">
        <v>2.42</v>
      </c>
      <c r="S3186">
        <v>2.44</v>
      </c>
      <c r="T3186">
        <v>449.82</v>
      </c>
      <c r="U3186">
        <v>113.39</v>
      </c>
      <c r="V3186">
        <v>3.5</v>
      </c>
      <c r="W3186">
        <v>8.7100000000000009</v>
      </c>
      <c r="X3186">
        <v>4.17</v>
      </c>
      <c r="Y3186">
        <v>2</v>
      </c>
      <c r="Z3186" t="s">
        <v>4250</v>
      </c>
      <c r="AA3186">
        <v>0</v>
      </c>
      <c r="AB3186">
        <v>4</v>
      </c>
      <c r="AC3186">
        <v>3.8687619047619051</v>
      </c>
      <c r="AE3186" t="s">
        <v>7949</v>
      </c>
      <c r="AH3186">
        <v>0</v>
      </c>
      <c r="AI3186">
        <v>0</v>
      </c>
    </row>
    <row r="3187" spans="2:35" x14ac:dyDescent="0.25">
      <c r="B3187">
        <v>130.5</v>
      </c>
      <c r="H3187">
        <v>4.2</v>
      </c>
      <c r="J3187" t="s">
        <v>22089</v>
      </c>
      <c r="L3187" t="s">
        <v>22167</v>
      </c>
      <c r="M3187" t="s">
        <v>22227</v>
      </c>
      <c r="N3187" t="s">
        <v>23147</v>
      </c>
      <c r="O3187" t="s">
        <v>27427</v>
      </c>
      <c r="P3187">
        <v>6</v>
      </c>
      <c r="Q3187">
        <v>2</v>
      </c>
      <c r="R3187">
        <v>3.95</v>
      </c>
      <c r="S3187">
        <v>3.96</v>
      </c>
      <c r="T3187">
        <v>454.84</v>
      </c>
      <c r="U3187">
        <v>98.83</v>
      </c>
      <c r="V3187">
        <v>3.64</v>
      </c>
      <c r="W3187">
        <v>9.17</v>
      </c>
      <c r="X3187">
        <v>4.17</v>
      </c>
      <c r="Y3187">
        <v>2</v>
      </c>
      <c r="Z3187" t="s">
        <v>4250</v>
      </c>
      <c r="AA3187">
        <v>0</v>
      </c>
      <c r="AB3187">
        <v>5</v>
      </c>
      <c r="AC3187">
        <v>3.073238095238096</v>
      </c>
      <c r="AE3187" t="s">
        <v>7949</v>
      </c>
      <c r="AH3187">
        <v>0</v>
      </c>
      <c r="AI3187">
        <v>0</v>
      </c>
    </row>
    <row r="3188" spans="2:35" x14ac:dyDescent="0.25">
      <c r="B3188">
        <v>25.6</v>
      </c>
      <c r="H3188">
        <v>4.2</v>
      </c>
      <c r="J3188" t="s">
        <v>22089</v>
      </c>
      <c r="L3188" t="s">
        <v>22167</v>
      </c>
      <c r="M3188" t="s">
        <v>22227</v>
      </c>
      <c r="N3188" t="s">
        <v>23148</v>
      </c>
      <c r="O3188" t="s">
        <v>27428</v>
      </c>
      <c r="P3188">
        <v>5</v>
      </c>
      <c r="Q3188">
        <v>2</v>
      </c>
      <c r="R3188">
        <v>3.76</v>
      </c>
      <c r="S3188">
        <v>3.77</v>
      </c>
      <c r="T3188">
        <v>459.26</v>
      </c>
      <c r="U3188">
        <v>89.6</v>
      </c>
      <c r="V3188">
        <v>4.28</v>
      </c>
      <c r="W3188">
        <v>8.82</v>
      </c>
      <c r="X3188">
        <v>4.17</v>
      </c>
      <c r="Y3188">
        <v>2</v>
      </c>
      <c r="Z3188" t="s">
        <v>4250</v>
      </c>
      <c r="AA3188">
        <v>0</v>
      </c>
      <c r="AB3188">
        <v>4</v>
      </c>
      <c r="AC3188">
        <v>3.5259999999999998</v>
      </c>
      <c r="AE3188" t="s">
        <v>7949</v>
      </c>
      <c r="AH3188">
        <v>0</v>
      </c>
      <c r="AI3188">
        <v>0</v>
      </c>
    </row>
    <row r="3189" spans="2:35" x14ac:dyDescent="0.25">
      <c r="B3189">
        <v>119.5</v>
      </c>
      <c r="H3189">
        <v>4.2</v>
      </c>
      <c r="J3189" t="s">
        <v>22089</v>
      </c>
      <c r="L3189" t="s">
        <v>22167</v>
      </c>
      <c r="M3189" t="s">
        <v>22227</v>
      </c>
      <c r="N3189" t="s">
        <v>23149</v>
      </c>
      <c r="O3189" t="s">
        <v>27429</v>
      </c>
      <c r="P3189">
        <v>6</v>
      </c>
      <c r="Q3189">
        <v>2</v>
      </c>
      <c r="R3189">
        <v>0.34</v>
      </c>
      <c r="S3189">
        <v>0.35</v>
      </c>
      <c r="T3189">
        <v>417.8</v>
      </c>
      <c r="U3189">
        <v>113.39</v>
      </c>
      <c r="V3189">
        <v>2.9</v>
      </c>
      <c r="W3189">
        <v>9.31</v>
      </c>
      <c r="X3189">
        <v>4.55</v>
      </c>
      <c r="Y3189">
        <v>2</v>
      </c>
      <c r="Z3189" t="s">
        <v>4250</v>
      </c>
      <c r="AA3189">
        <v>0</v>
      </c>
      <c r="AB3189">
        <v>4</v>
      </c>
      <c r="AC3189">
        <v>4.3074761904761907</v>
      </c>
      <c r="AE3189" t="s">
        <v>7949</v>
      </c>
      <c r="AH3189">
        <v>0</v>
      </c>
      <c r="AI3189">
        <v>0</v>
      </c>
    </row>
    <row r="3190" spans="2:35" x14ac:dyDescent="0.25">
      <c r="B3190">
        <v>44.8</v>
      </c>
      <c r="H3190">
        <v>4.2</v>
      </c>
      <c r="J3190" t="s">
        <v>22089</v>
      </c>
      <c r="L3190" t="s">
        <v>22167</v>
      </c>
      <c r="M3190" t="s">
        <v>22227</v>
      </c>
      <c r="N3190" t="s">
        <v>23150</v>
      </c>
      <c r="O3190" t="s">
        <v>27430</v>
      </c>
      <c r="P3190">
        <v>6</v>
      </c>
      <c r="Q3190">
        <v>2</v>
      </c>
      <c r="R3190">
        <v>0.17</v>
      </c>
      <c r="S3190">
        <v>0.18</v>
      </c>
      <c r="T3190">
        <v>431.83</v>
      </c>
      <c r="U3190">
        <v>113.39</v>
      </c>
      <c r="V3190">
        <v>3.2</v>
      </c>
      <c r="W3190">
        <v>9.3699999999999992</v>
      </c>
      <c r="X3190">
        <v>4.55</v>
      </c>
      <c r="Y3190">
        <v>2</v>
      </c>
      <c r="Z3190" t="s">
        <v>4250</v>
      </c>
      <c r="AA3190">
        <v>0</v>
      </c>
      <c r="AB3190">
        <v>4</v>
      </c>
      <c r="AC3190">
        <v>4.2072619047619053</v>
      </c>
      <c r="AE3190" t="s">
        <v>7949</v>
      </c>
      <c r="AH3190">
        <v>0</v>
      </c>
      <c r="AI3190">
        <v>0</v>
      </c>
    </row>
    <row r="3191" spans="2:35" x14ac:dyDescent="0.25">
      <c r="B3191">
        <v>36.200000000000003</v>
      </c>
      <c r="H3191">
        <v>4.2</v>
      </c>
      <c r="J3191" t="s">
        <v>22089</v>
      </c>
      <c r="L3191" t="s">
        <v>22167</v>
      </c>
      <c r="M3191" t="s">
        <v>22227</v>
      </c>
      <c r="N3191" t="s">
        <v>23151</v>
      </c>
      <c r="O3191" t="s">
        <v>27431</v>
      </c>
      <c r="P3191">
        <v>6</v>
      </c>
      <c r="Q3191">
        <v>2</v>
      </c>
      <c r="R3191">
        <v>0.17</v>
      </c>
      <c r="S3191">
        <v>0.18</v>
      </c>
      <c r="T3191">
        <v>431.83</v>
      </c>
      <c r="U3191">
        <v>113.39</v>
      </c>
      <c r="V3191">
        <v>3.2</v>
      </c>
      <c r="W3191">
        <v>9.3699999999999992</v>
      </c>
      <c r="X3191">
        <v>4.55</v>
      </c>
      <c r="Y3191">
        <v>2</v>
      </c>
      <c r="Z3191" t="s">
        <v>4250</v>
      </c>
      <c r="AA3191">
        <v>0</v>
      </c>
      <c r="AB3191">
        <v>4</v>
      </c>
      <c r="AC3191">
        <v>4.2072619047619053</v>
      </c>
      <c r="AE3191" t="s">
        <v>7949</v>
      </c>
      <c r="AH3191">
        <v>0</v>
      </c>
      <c r="AI3191">
        <v>0</v>
      </c>
    </row>
    <row r="3192" spans="2:35" x14ac:dyDescent="0.25">
      <c r="B3192">
        <v>14250</v>
      </c>
      <c r="H3192">
        <v>4.2</v>
      </c>
      <c r="J3192" t="s">
        <v>22089</v>
      </c>
      <c r="L3192" t="s">
        <v>22167</v>
      </c>
      <c r="M3192" t="s">
        <v>22227</v>
      </c>
      <c r="N3192" t="s">
        <v>23150</v>
      </c>
      <c r="O3192" t="s">
        <v>27430</v>
      </c>
      <c r="P3192">
        <v>6</v>
      </c>
      <c r="Q3192">
        <v>2</v>
      </c>
      <c r="R3192">
        <v>0.17</v>
      </c>
      <c r="S3192">
        <v>0.18</v>
      </c>
      <c r="T3192">
        <v>431.83</v>
      </c>
      <c r="U3192">
        <v>113.39</v>
      </c>
      <c r="V3192">
        <v>3.2</v>
      </c>
      <c r="W3192">
        <v>9.3699999999999992</v>
      </c>
      <c r="X3192">
        <v>4.55</v>
      </c>
      <c r="Y3192">
        <v>2</v>
      </c>
      <c r="Z3192" t="s">
        <v>4250</v>
      </c>
      <c r="AA3192">
        <v>0</v>
      </c>
      <c r="AB3192">
        <v>4</v>
      </c>
      <c r="AC3192">
        <v>4.2072619047619053</v>
      </c>
      <c r="AE3192" t="s">
        <v>7949</v>
      </c>
      <c r="AH3192">
        <v>0</v>
      </c>
      <c r="AI3192">
        <v>0</v>
      </c>
    </row>
    <row r="3193" spans="2:35" x14ac:dyDescent="0.25">
      <c r="B3193">
        <v>6</v>
      </c>
      <c r="H3193">
        <v>4.2</v>
      </c>
      <c r="J3193" t="s">
        <v>22089</v>
      </c>
      <c r="L3193" t="s">
        <v>22167</v>
      </c>
      <c r="M3193" t="s">
        <v>22227</v>
      </c>
      <c r="N3193" t="s">
        <v>24839</v>
      </c>
      <c r="O3193" t="s">
        <v>29104</v>
      </c>
      <c r="P3193">
        <v>6</v>
      </c>
      <c r="Q3193">
        <v>2</v>
      </c>
      <c r="R3193">
        <v>1.35</v>
      </c>
      <c r="S3193">
        <v>1.35</v>
      </c>
      <c r="T3193">
        <v>446.84</v>
      </c>
      <c r="U3193">
        <v>98.83</v>
      </c>
      <c r="V3193">
        <v>3.04</v>
      </c>
      <c r="W3193">
        <v>9.48</v>
      </c>
      <c r="X3193">
        <v>4.5599999999999996</v>
      </c>
      <c r="Y3193">
        <v>2</v>
      </c>
      <c r="Z3193" t="s">
        <v>4250</v>
      </c>
      <c r="AA3193">
        <v>0</v>
      </c>
      <c r="AB3193">
        <v>6</v>
      </c>
      <c r="AC3193">
        <v>4.5853809523809526</v>
      </c>
      <c r="AE3193" t="s">
        <v>7949</v>
      </c>
      <c r="AH3193">
        <v>0</v>
      </c>
      <c r="AI3193">
        <v>0</v>
      </c>
    </row>
    <row r="3194" spans="2:35" x14ac:dyDescent="0.25">
      <c r="B3194">
        <v>97.1</v>
      </c>
      <c r="H3194">
        <v>4.2</v>
      </c>
      <c r="J3194" t="s">
        <v>22089</v>
      </c>
      <c r="L3194" t="s">
        <v>22167</v>
      </c>
      <c r="M3194" t="s">
        <v>22227</v>
      </c>
      <c r="N3194" t="s">
        <v>23074</v>
      </c>
      <c r="O3194" t="s">
        <v>27354</v>
      </c>
      <c r="P3194">
        <v>5</v>
      </c>
      <c r="Q3194">
        <v>2</v>
      </c>
      <c r="R3194">
        <v>1.46</v>
      </c>
      <c r="S3194">
        <v>1.47</v>
      </c>
      <c r="T3194">
        <v>410.78</v>
      </c>
      <c r="U3194">
        <v>89.6</v>
      </c>
      <c r="V3194">
        <v>3.16</v>
      </c>
      <c r="W3194">
        <v>9.27</v>
      </c>
      <c r="X3194">
        <v>4.5199999999999996</v>
      </c>
      <c r="Y3194">
        <v>2</v>
      </c>
      <c r="Z3194" t="s">
        <v>4250</v>
      </c>
      <c r="AA3194">
        <v>0</v>
      </c>
      <c r="AB3194">
        <v>4</v>
      </c>
      <c r="AC3194">
        <v>5.1372857142857136</v>
      </c>
      <c r="AE3194" t="s">
        <v>7949</v>
      </c>
      <c r="AH3194">
        <v>0</v>
      </c>
      <c r="AI3194">
        <v>0</v>
      </c>
    </row>
    <row r="3195" spans="2:35" x14ac:dyDescent="0.25">
      <c r="B3195">
        <v>125</v>
      </c>
      <c r="H3195">
        <v>4.2</v>
      </c>
      <c r="J3195" t="s">
        <v>22089</v>
      </c>
      <c r="L3195" t="s">
        <v>22167</v>
      </c>
      <c r="M3195" t="s">
        <v>22227</v>
      </c>
      <c r="N3195" t="s">
        <v>23154</v>
      </c>
      <c r="O3195" t="s">
        <v>27434</v>
      </c>
      <c r="P3195">
        <v>7</v>
      </c>
      <c r="Q3195">
        <v>2</v>
      </c>
      <c r="R3195">
        <v>1.1399999999999999</v>
      </c>
      <c r="S3195">
        <v>1.18</v>
      </c>
      <c r="T3195">
        <v>407.35</v>
      </c>
      <c r="U3195">
        <v>111.72</v>
      </c>
      <c r="V3195">
        <v>1.91</v>
      </c>
      <c r="W3195">
        <v>8.1300000000000008</v>
      </c>
      <c r="X3195">
        <v>4.5199999999999996</v>
      </c>
      <c r="Y3195">
        <v>2</v>
      </c>
      <c r="Z3195" t="s">
        <v>4250</v>
      </c>
      <c r="AA3195">
        <v>0</v>
      </c>
      <c r="AB3195">
        <v>5</v>
      </c>
      <c r="AC3195">
        <v>4.437785714285714</v>
      </c>
      <c r="AE3195" t="s">
        <v>7949</v>
      </c>
      <c r="AH3195">
        <v>0</v>
      </c>
      <c r="AI3195">
        <v>0</v>
      </c>
    </row>
    <row r="3196" spans="2:35" x14ac:dyDescent="0.25">
      <c r="B3196">
        <v>153</v>
      </c>
      <c r="H3196">
        <v>4.2</v>
      </c>
      <c r="J3196" t="s">
        <v>22089</v>
      </c>
      <c r="L3196" t="s">
        <v>22167</v>
      </c>
      <c r="M3196" t="s">
        <v>22227</v>
      </c>
      <c r="N3196" t="s">
        <v>23155</v>
      </c>
      <c r="O3196" t="s">
        <v>27435</v>
      </c>
      <c r="P3196">
        <v>6</v>
      </c>
      <c r="Q3196">
        <v>2</v>
      </c>
      <c r="R3196">
        <v>2.35</v>
      </c>
      <c r="S3196">
        <v>2.36</v>
      </c>
      <c r="T3196">
        <v>422.82</v>
      </c>
      <c r="U3196">
        <v>98.83</v>
      </c>
      <c r="V3196">
        <v>3.03</v>
      </c>
      <c r="W3196">
        <v>9.6999999999999993</v>
      </c>
      <c r="X3196">
        <v>4.97</v>
      </c>
      <c r="Y3196">
        <v>2</v>
      </c>
      <c r="Z3196" t="s">
        <v>4250</v>
      </c>
      <c r="AA3196">
        <v>0</v>
      </c>
      <c r="AB3196">
        <v>5</v>
      </c>
      <c r="AC3196">
        <v>4.581952380952381</v>
      </c>
      <c r="AE3196" t="s">
        <v>7949</v>
      </c>
      <c r="AH3196">
        <v>0</v>
      </c>
      <c r="AI3196">
        <v>0</v>
      </c>
    </row>
    <row r="3197" spans="2:35" x14ac:dyDescent="0.25">
      <c r="B3197">
        <v>731.5</v>
      </c>
      <c r="H3197">
        <v>4.2</v>
      </c>
      <c r="J3197" t="s">
        <v>22089</v>
      </c>
      <c r="L3197" t="s">
        <v>22167</v>
      </c>
      <c r="M3197" t="s">
        <v>22227</v>
      </c>
      <c r="N3197" t="s">
        <v>23156</v>
      </c>
      <c r="O3197" t="s">
        <v>27436</v>
      </c>
      <c r="P3197">
        <v>7</v>
      </c>
      <c r="Q3197">
        <v>2</v>
      </c>
      <c r="R3197">
        <v>2.83</v>
      </c>
      <c r="S3197">
        <v>2.84</v>
      </c>
      <c r="T3197">
        <v>435.41</v>
      </c>
      <c r="U3197">
        <v>111.72</v>
      </c>
      <c r="V3197">
        <v>2.85</v>
      </c>
      <c r="W3197">
        <v>8.82</v>
      </c>
      <c r="X3197">
        <v>4.17</v>
      </c>
      <c r="Y3197">
        <v>2</v>
      </c>
      <c r="Z3197" t="s">
        <v>4250</v>
      </c>
      <c r="AA3197">
        <v>0</v>
      </c>
      <c r="AB3197">
        <v>6</v>
      </c>
      <c r="AC3197">
        <v>3.8223571428571419</v>
      </c>
      <c r="AE3197" t="s">
        <v>7949</v>
      </c>
      <c r="AH3197">
        <v>0</v>
      </c>
      <c r="AI3197">
        <v>0</v>
      </c>
    </row>
    <row r="3198" spans="2:35" x14ac:dyDescent="0.25">
      <c r="B3198">
        <v>195</v>
      </c>
      <c r="H3198">
        <v>4.2</v>
      </c>
      <c r="J3198" t="s">
        <v>22089</v>
      </c>
      <c r="L3198" t="s">
        <v>22167</v>
      </c>
      <c r="M3198" t="s">
        <v>22227</v>
      </c>
      <c r="N3198" t="s">
        <v>23157</v>
      </c>
      <c r="O3198" t="s">
        <v>27437</v>
      </c>
      <c r="P3198">
        <v>7</v>
      </c>
      <c r="Q3198">
        <v>2</v>
      </c>
      <c r="R3198">
        <v>2.98</v>
      </c>
      <c r="S3198">
        <v>2.99</v>
      </c>
      <c r="T3198">
        <v>445.4</v>
      </c>
      <c r="U3198">
        <v>111.72</v>
      </c>
      <c r="V3198">
        <v>2.46</v>
      </c>
      <c r="W3198">
        <v>8.8000000000000007</v>
      </c>
      <c r="X3198">
        <v>4.17</v>
      </c>
      <c r="Y3198">
        <v>2</v>
      </c>
      <c r="Z3198" t="s">
        <v>4250</v>
      </c>
      <c r="AA3198">
        <v>0</v>
      </c>
      <c r="AB3198">
        <v>6</v>
      </c>
      <c r="AC3198">
        <v>3.6760000000000002</v>
      </c>
      <c r="AE3198" t="s">
        <v>7949</v>
      </c>
      <c r="AH3198">
        <v>0</v>
      </c>
      <c r="AI3198">
        <v>0</v>
      </c>
    </row>
    <row r="3199" spans="2:35" x14ac:dyDescent="0.25">
      <c r="B3199">
        <v>194.5</v>
      </c>
      <c r="H3199">
        <v>4.2</v>
      </c>
      <c r="J3199" t="s">
        <v>22089</v>
      </c>
      <c r="L3199" t="s">
        <v>22167</v>
      </c>
      <c r="M3199" t="s">
        <v>22227</v>
      </c>
      <c r="N3199" t="s">
        <v>23158</v>
      </c>
      <c r="O3199" t="s">
        <v>27438</v>
      </c>
      <c r="P3199">
        <v>6</v>
      </c>
      <c r="Q3199">
        <v>2</v>
      </c>
      <c r="R3199">
        <v>2.41</v>
      </c>
      <c r="S3199">
        <v>2.41</v>
      </c>
      <c r="T3199">
        <v>432.37</v>
      </c>
      <c r="U3199">
        <v>89.6</v>
      </c>
      <c r="V3199">
        <v>3.67</v>
      </c>
      <c r="W3199">
        <v>9.82</v>
      </c>
      <c r="X3199">
        <v>4.17</v>
      </c>
      <c r="Y3199">
        <v>2</v>
      </c>
      <c r="Z3199" t="s">
        <v>4250</v>
      </c>
      <c r="AA3199">
        <v>0</v>
      </c>
      <c r="AB3199">
        <v>5</v>
      </c>
      <c r="AC3199">
        <v>4.7780714285714287</v>
      </c>
      <c r="AE3199" t="s">
        <v>7949</v>
      </c>
      <c r="AH3199">
        <v>0</v>
      </c>
      <c r="AI3199">
        <v>0</v>
      </c>
    </row>
    <row r="3200" spans="2:35" x14ac:dyDescent="0.25">
      <c r="B3200">
        <v>32.200000000000003</v>
      </c>
      <c r="H3200">
        <v>4.2</v>
      </c>
      <c r="J3200" t="s">
        <v>22089</v>
      </c>
      <c r="L3200" t="s">
        <v>22167</v>
      </c>
      <c r="M3200" t="s">
        <v>22227</v>
      </c>
      <c r="N3200" t="s">
        <v>23159</v>
      </c>
      <c r="O3200" t="s">
        <v>27439</v>
      </c>
      <c r="P3200">
        <v>6</v>
      </c>
      <c r="Q3200">
        <v>2</v>
      </c>
      <c r="R3200">
        <v>0.73</v>
      </c>
      <c r="S3200">
        <v>0.73</v>
      </c>
      <c r="T3200">
        <v>416.31</v>
      </c>
      <c r="U3200">
        <v>102.74</v>
      </c>
      <c r="V3200">
        <v>3.2</v>
      </c>
      <c r="W3200">
        <v>9.6199999999999992</v>
      </c>
      <c r="X3200">
        <v>4.17</v>
      </c>
      <c r="Y3200">
        <v>2</v>
      </c>
      <c r="Z3200" t="s">
        <v>4250</v>
      </c>
      <c r="AA3200">
        <v>0</v>
      </c>
      <c r="AB3200">
        <v>5</v>
      </c>
      <c r="AC3200">
        <v>4.6731190476190481</v>
      </c>
      <c r="AE3200" t="s">
        <v>7949</v>
      </c>
      <c r="AH3200">
        <v>0</v>
      </c>
      <c r="AI3200">
        <v>0</v>
      </c>
    </row>
    <row r="3201" spans="2:35" x14ac:dyDescent="0.25">
      <c r="B3201">
        <v>24805</v>
      </c>
      <c r="H3201">
        <v>4.2</v>
      </c>
      <c r="J3201" t="s">
        <v>22089</v>
      </c>
      <c r="L3201" t="s">
        <v>22167</v>
      </c>
      <c r="M3201" t="s">
        <v>22227</v>
      </c>
      <c r="N3201" t="s">
        <v>23160</v>
      </c>
      <c r="O3201" t="s">
        <v>27440</v>
      </c>
      <c r="P3201">
        <v>6</v>
      </c>
      <c r="Q3201">
        <v>2</v>
      </c>
      <c r="R3201">
        <v>2.6</v>
      </c>
      <c r="S3201">
        <v>2.61</v>
      </c>
      <c r="T3201">
        <v>430.39</v>
      </c>
      <c r="U3201">
        <v>102.74</v>
      </c>
      <c r="V3201">
        <v>3.02</v>
      </c>
      <c r="W3201">
        <v>9.6</v>
      </c>
      <c r="X3201">
        <v>4.17</v>
      </c>
      <c r="Y3201">
        <v>2</v>
      </c>
      <c r="Z3201" t="s">
        <v>4250</v>
      </c>
      <c r="AA3201">
        <v>0</v>
      </c>
      <c r="AB3201">
        <v>4</v>
      </c>
      <c r="AC3201">
        <v>4.2725476190476197</v>
      </c>
      <c r="AE3201" t="s">
        <v>7949</v>
      </c>
      <c r="AH3201">
        <v>0</v>
      </c>
      <c r="AI3201">
        <v>0</v>
      </c>
    </row>
    <row r="3202" spans="2:35" x14ac:dyDescent="0.25">
      <c r="B3202">
        <v>127.5</v>
      </c>
      <c r="H3202">
        <v>4.2</v>
      </c>
      <c r="J3202" t="s">
        <v>22089</v>
      </c>
      <c r="L3202" t="s">
        <v>22167</v>
      </c>
      <c r="M3202" t="s">
        <v>22227</v>
      </c>
      <c r="N3202" t="s">
        <v>23161</v>
      </c>
      <c r="O3202" t="s">
        <v>27441</v>
      </c>
      <c r="P3202">
        <v>7</v>
      </c>
      <c r="Q3202">
        <v>2</v>
      </c>
      <c r="R3202">
        <v>1.25</v>
      </c>
      <c r="S3202">
        <v>1.28</v>
      </c>
      <c r="T3202">
        <v>423.81</v>
      </c>
      <c r="U3202">
        <v>111.72</v>
      </c>
      <c r="V3202">
        <v>2.4300000000000002</v>
      </c>
      <c r="W3202">
        <v>8.27</v>
      </c>
      <c r="X3202">
        <v>4.55</v>
      </c>
      <c r="Y3202">
        <v>2</v>
      </c>
      <c r="Z3202" t="s">
        <v>4250</v>
      </c>
      <c r="AA3202">
        <v>0</v>
      </c>
      <c r="AB3202">
        <v>5</v>
      </c>
      <c r="AC3202">
        <v>4.320214285714286</v>
      </c>
      <c r="AE3202" t="s">
        <v>7949</v>
      </c>
      <c r="AH3202">
        <v>0</v>
      </c>
      <c r="AI3202">
        <v>0</v>
      </c>
    </row>
    <row r="3203" spans="2:35" x14ac:dyDescent="0.25">
      <c r="B3203">
        <v>143</v>
      </c>
      <c r="H3203">
        <v>4.2</v>
      </c>
      <c r="J3203" t="s">
        <v>22089</v>
      </c>
      <c r="L3203" t="s">
        <v>22167</v>
      </c>
      <c r="M3203" t="s">
        <v>22227</v>
      </c>
      <c r="N3203" t="s">
        <v>23162</v>
      </c>
      <c r="O3203" t="s">
        <v>27442</v>
      </c>
      <c r="P3203">
        <v>6</v>
      </c>
      <c r="Q3203">
        <v>2</v>
      </c>
      <c r="R3203">
        <v>1.1200000000000001</v>
      </c>
      <c r="S3203">
        <v>1.1200000000000001</v>
      </c>
      <c r="T3203">
        <v>472.83</v>
      </c>
      <c r="U3203">
        <v>98.83</v>
      </c>
      <c r="V3203">
        <v>3.93</v>
      </c>
      <c r="W3203">
        <v>9.57</v>
      </c>
      <c r="X3203">
        <v>4.5599999999999996</v>
      </c>
      <c r="Y3203">
        <v>2</v>
      </c>
      <c r="Z3203" t="s">
        <v>4250</v>
      </c>
      <c r="AA3203">
        <v>0</v>
      </c>
      <c r="AB3203">
        <v>6</v>
      </c>
      <c r="AC3203">
        <v>4.3997380952380958</v>
      </c>
      <c r="AE3203" t="s">
        <v>7949</v>
      </c>
      <c r="AH3203">
        <v>0</v>
      </c>
      <c r="AI3203">
        <v>0</v>
      </c>
    </row>
    <row r="3204" spans="2:35" x14ac:dyDescent="0.25">
      <c r="B3204">
        <v>240</v>
      </c>
      <c r="H3204">
        <v>4.2</v>
      </c>
      <c r="J3204" t="s">
        <v>22089</v>
      </c>
      <c r="L3204" t="s">
        <v>22167</v>
      </c>
      <c r="M3204" t="s">
        <v>22227</v>
      </c>
      <c r="N3204" t="s">
        <v>23163</v>
      </c>
      <c r="O3204" t="s">
        <v>27443</v>
      </c>
      <c r="P3204">
        <v>6</v>
      </c>
      <c r="Q3204">
        <v>2</v>
      </c>
      <c r="R3204">
        <v>0.8</v>
      </c>
      <c r="S3204">
        <v>0.8</v>
      </c>
      <c r="T3204">
        <v>429.35</v>
      </c>
      <c r="U3204">
        <v>94.53</v>
      </c>
      <c r="V3204">
        <v>2.94</v>
      </c>
      <c r="W3204">
        <v>11.9</v>
      </c>
      <c r="X3204">
        <v>4.18</v>
      </c>
      <c r="Y3204">
        <v>2</v>
      </c>
      <c r="Z3204" t="s">
        <v>4250</v>
      </c>
      <c r="AA3204">
        <v>0</v>
      </c>
      <c r="AB3204">
        <v>5</v>
      </c>
      <c r="AC3204">
        <v>4.8536428571428569</v>
      </c>
      <c r="AE3204" t="s">
        <v>7949</v>
      </c>
      <c r="AH3204">
        <v>0</v>
      </c>
      <c r="AI3204">
        <v>0</v>
      </c>
    </row>
    <row r="3205" spans="2:35" x14ac:dyDescent="0.25">
      <c r="B3205">
        <v>55</v>
      </c>
      <c r="H3205">
        <v>4.2</v>
      </c>
      <c r="J3205" t="s">
        <v>22089</v>
      </c>
      <c r="L3205" t="s">
        <v>22167</v>
      </c>
      <c r="M3205" t="s">
        <v>22227</v>
      </c>
      <c r="N3205" t="s">
        <v>23164</v>
      </c>
      <c r="O3205" t="s">
        <v>27444</v>
      </c>
      <c r="P3205">
        <v>7</v>
      </c>
      <c r="Q3205">
        <v>2</v>
      </c>
      <c r="R3205">
        <v>1.25</v>
      </c>
      <c r="S3205">
        <v>1.28</v>
      </c>
      <c r="T3205">
        <v>423.81</v>
      </c>
      <c r="U3205">
        <v>111.72</v>
      </c>
      <c r="V3205">
        <v>2.4300000000000002</v>
      </c>
      <c r="W3205">
        <v>8.27</v>
      </c>
      <c r="X3205">
        <v>4.55</v>
      </c>
      <c r="Y3205">
        <v>2</v>
      </c>
      <c r="Z3205" t="s">
        <v>4250</v>
      </c>
      <c r="AA3205">
        <v>0</v>
      </c>
      <c r="AB3205">
        <v>5</v>
      </c>
      <c r="AC3205">
        <v>4.320214285714286</v>
      </c>
      <c r="AE3205" t="s">
        <v>7949</v>
      </c>
      <c r="AH3205">
        <v>0</v>
      </c>
      <c r="AI3205">
        <v>0</v>
      </c>
    </row>
    <row r="3206" spans="2:35" x14ac:dyDescent="0.25">
      <c r="B3206">
        <v>28314</v>
      </c>
      <c r="H3206">
        <v>4.2</v>
      </c>
      <c r="J3206" t="s">
        <v>22089</v>
      </c>
      <c r="L3206" t="s">
        <v>22167</v>
      </c>
      <c r="M3206" t="s">
        <v>22227</v>
      </c>
      <c r="N3206" t="s">
        <v>23162</v>
      </c>
      <c r="O3206" t="s">
        <v>27442</v>
      </c>
      <c r="P3206">
        <v>6</v>
      </c>
      <c r="Q3206">
        <v>2</v>
      </c>
      <c r="R3206">
        <v>1.1200000000000001</v>
      </c>
      <c r="S3206">
        <v>1.1200000000000001</v>
      </c>
      <c r="T3206">
        <v>472.83</v>
      </c>
      <c r="U3206">
        <v>98.83</v>
      </c>
      <c r="V3206">
        <v>3.93</v>
      </c>
      <c r="W3206">
        <v>9.57</v>
      </c>
      <c r="X3206">
        <v>4.5599999999999996</v>
      </c>
      <c r="Y3206">
        <v>2</v>
      </c>
      <c r="Z3206" t="s">
        <v>4250</v>
      </c>
      <c r="AA3206">
        <v>0</v>
      </c>
      <c r="AB3206">
        <v>6</v>
      </c>
      <c r="AC3206">
        <v>4.3997380952380958</v>
      </c>
      <c r="AE3206" t="s">
        <v>7949</v>
      </c>
      <c r="AH3206">
        <v>0</v>
      </c>
      <c r="AI3206">
        <v>0</v>
      </c>
    </row>
    <row r="3207" spans="2:35" x14ac:dyDescent="0.25">
      <c r="B3207">
        <v>40.299999999999997</v>
      </c>
      <c r="H3207">
        <v>4.2</v>
      </c>
      <c r="J3207" t="s">
        <v>22089</v>
      </c>
      <c r="L3207" t="s">
        <v>22167</v>
      </c>
      <c r="M3207" t="s">
        <v>22227</v>
      </c>
      <c r="N3207" t="s">
        <v>23165</v>
      </c>
      <c r="O3207" t="s">
        <v>27445</v>
      </c>
      <c r="P3207">
        <v>6</v>
      </c>
      <c r="Q3207">
        <v>2</v>
      </c>
      <c r="R3207">
        <v>1.1200000000000001</v>
      </c>
      <c r="S3207">
        <v>1.1200000000000001</v>
      </c>
      <c r="T3207">
        <v>472.83</v>
      </c>
      <c r="U3207">
        <v>98.83</v>
      </c>
      <c r="V3207">
        <v>3.93</v>
      </c>
      <c r="W3207">
        <v>9.57</v>
      </c>
      <c r="X3207">
        <v>4.5599999999999996</v>
      </c>
      <c r="Y3207">
        <v>2</v>
      </c>
      <c r="Z3207" t="s">
        <v>4250</v>
      </c>
      <c r="AA3207">
        <v>0</v>
      </c>
      <c r="AB3207">
        <v>6</v>
      </c>
      <c r="AC3207">
        <v>4.3997380952380958</v>
      </c>
      <c r="AE3207" t="s">
        <v>7949</v>
      </c>
      <c r="AH3207">
        <v>0</v>
      </c>
      <c r="AI3207">
        <v>0</v>
      </c>
    </row>
    <row r="3208" spans="2:35" x14ac:dyDescent="0.25">
      <c r="B3208">
        <v>225.5</v>
      </c>
      <c r="H3208">
        <v>4.2</v>
      </c>
      <c r="J3208" t="s">
        <v>22089</v>
      </c>
      <c r="L3208" t="s">
        <v>22167</v>
      </c>
      <c r="M3208" t="s">
        <v>22227</v>
      </c>
      <c r="N3208" t="s">
        <v>23166</v>
      </c>
      <c r="O3208" t="s">
        <v>27446</v>
      </c>
      <c r="P3208">
        <v>7</v>
      </c>
      <c r="Q3208">
        <v>2</v>
      </c>
      <c r="R3208">
        <v>2.17</v>
      </c>
      <c r="S3208">
        <v>2.23</v>
      </c>
      <c r="T3208">
        <v>505.83</v>
      </c>
      <c r="U3208">
        <v>111.72</v>
      </c>
      <c r="V3208">
        <v>3.67</v>
      </c>
      <c r="W3208">
        <v>8.19</v>
      </c>
      <c r="X3208">
        <v>4.55</v>
      </c>
      <c r="Y3208">
        <v>2</v>
      </c>
      <c r="Z3208" t="s">
        <v>4250</v>
      </c>
      <c r="AA3208">
        <v>1</v>
      </c>
      <c r="AB3208">
        <v>6</v>
      </c>
      <c r="AC3208">
        <v>3.6909999999999998</v>
      </c>
      <c r="AE3208" t="s">
        <v>7949</v>
      </c>
      <c r="AH3208">
        <v>0</v>
      </c>
      <c r="AI3208">
        <v>0</v>
      </c>
    </row>
    <row r="3209" spans="2:35" x14ac:dyDescent="0.25">
      <c r="B3209">
        <v>29.1</v>
      </c>
      <c r="H3209">
        <v>4.2</v>
      </c>
      <c r="J3209" t="s">
        <v>22089</v>
      </c>
      <c r="L3209" t="s">
        <v>22167</v>
      </c>
      <c r="M3209" t="s">
        <v>22227</v>
      </c>
      <c r="N3209" t="s">
        <v>23166</v>
      </c>
      <c r="O3209" t="s">
        <v>27446</v>
      </c>
      <c r="P3209">
        <v>7</v>
      </c>
      <c r="Q3209">
        <v>2</v>
      </c>
      <c r="R3209">
        <v>2.17</v>
      </c>
      <c r="S3209">
        <v>2.23</v>
      </c>
      <c r="T3209">
        <v>505.83</v>
      </c>
      <c r="U3209">
        <v>111.72</v>
      </c>
      <c r="V3209">
        <v>3.67</v>
      </c>
      <c r="W3209">
        <v>8.19</v>
      </c>
      <c r="X3209">
        <v>4.55</v>
      </c>
      <c r="Y3209">
        <v>2</v>
      </c>
      <c r="Z3209" t="s">
        <v>4250</v>
      </c>
      <c r="AA3209">
        <v>1</v>
      </c>
      <c r="AB3209">
        <v>6</v>
      </c>
      <c r="AC3209">
        <v>3.6909999999999998</v>
      </c>
      <c r="AE3209" t="s">
        <v>7949</v>
      </c>
      <c r="AH3209">
        <v>0</v>
      </c>
      <c r="AI3209">
        <v>0</v>
      </c>
    </row>
    <row r="3210" spans="2:35" x14ac:dyDescent="0.25">
      <c r="B3210">
        <v>8.5</v>
      </c>
      <c r="H3210">
        <v>4.2</v>
      </c>
      <c r="J3210" t="s">
        <v>22089</v>
      </c>
      <c r="L3210" t="s">
        <v>22167</v>
      </c>
      <c r="M3210" t="s">
        <v>22227</v>
      </c>
      <c r="N3210" t="s">
        <v>23168</v>
      </c>
      <c r="O3210" t="s">
        <v>27448</v>
      </c>
      <c r="P3210">
        <v>7</v>
      </c>
      <c r="Q3210">
        <v>2</v>
      </c>
      <c r="R3210">
        <v>2.98</v>
      </c>
      <c r="S3210">
        <v>2.99</v>
      </c>
      <c r="T3210">
        <v>445.4</v>
      </c>
      <c r="U3210">
        <v>111.72</v>
      </c>
      <c r="V3210">
        <v>2.46</v>
      </c>
      <c r="W3210">
        <v>8.8000000000000007</v>
      </c>
      <c r="X3210">
        <v>4.17</v>
      </c>
      <c r="Y3210">
        <v>2</v>
      </c>
      <c r="Z3210" t="s">
        <v>4250</v>
      </c>
      <c r="AA3210">
        <v>0</v>
      </c>
      <c r="AB3210">
        <v>6</v>
      </c>
      <c r="AC3210">
        <v>3.6760000000000002</v>
      </c>
      <c r="AE3210" t="s">
        <v>7949</v>
      </c>
      <c r="AH3210">
        <v>0</v>
      </c>
      <c r="AI3210">
        <v>0</v>
      </c>
    </row>
    <row r="3211" spans="2:35" x14ac:dyDescent="0.25">
      <c r="B3211">
        <v>13.7</v>
      </c>
      <c r="H3211">
        <v>4.2</v>
      </c>
      <c r="J3211" t="s">
        <v>22089</v>
      </c>
      <c r="L3211" t="s">
        <v>22167</v>
      </c>
      <c r="M3211" t="s">
        <v>22227</v>
      </c>
      <c r="N3211" t="s">
        <v>23169</v>
      </c>
      <c r="O3211" t="s">
        <v>27449</v>
      </c>
      <c r="P3211">
        <v>6</v>
      </c>
      <c r="Q3211">
        <v>2</v>
      </c>
      <c r="R3211">
        <v>1.35</v>
      </c>
      <c r="S3211">
        <v>1.35</v>
      </c>
      <c r="T3211">
        <v>449.77</v>
      </c>
      <c r="U3211">
        <v>94.53</v>
      </c>
      <c r="V3211">
        <v>3.52</v>
      </c>
      <c r="W3211">
        <v>9.27</v>
      </c>
      <c r="X3211">
        <v>4.17</v>
      </c>
      <c r="Y3211">
        <v>2</v>
      </c>
      <c r="Z3211" t="s">
        <v>4250</v>
      </c>
      <c r="AA3211">
        <v>0</v>
      </c>
      <c r="AB3211">
        <v>5</v>
      </c>
      <c r="AC3211">
        <v>4.7077857142857136</v>
      </c>
      <c r="AE3211" t="s">
        <v>7949</v>
      </c>
      <c r="AH3211">
        <v>0</v>
      </c>
      <c r="AI3211">
        <v>0</v>
      </c>
    </row>
    <row r="3212" spans="2:35" x14ac:dyDescent="0.25">
      <c r="B3212">
        <v>23.2</v>
      </c>
      <c r="H3212">
        <v>4.2</v>
      </c>
      <c r="J3212" t="s">
        <v>22089</v>
      </c>
      <c r="L3212" t="s">
        <v>22167</v>
      </c>
      <c r="M3212" t="s">
        <v>22227</v>
      </c>
      <c r="N3212" t="s">
        <v>23170</v>
      </c>
      <c r="O3212" t="s">
        <v>27450</v>
      </c>
      <c r="P3212">
        <v>6</v>
      </c>
      <c r="Q3212">
        <v>2</v>
      </c>
      <c r="R3212">
        <v>1.41</v>
      </c>
      <c r="S3212">
        <v>1.42</v>
      </c>
      <c r="T3212">
        <v>431.78</v>
      </c>
      <c r="U3212">
        <v>94.53</v>
      </c>
      <c r="V3212">
        <v>3.22</v>
      </c>
      <c r="W3212">
        <v>9.27</v>
      </c>
      <c r="X3212">
        <v>5.03</v>
      </c>
      <c r="Y3212">
        <v>2</v>
      </c>
      <c r="Z3212" t="s">
        <v>4250</v>
      </c>
      <c r="AA3212">
        <v>0</v>
      </c>
      <c r="AB3212">
        <v>5</v>
      </c>
      <c r="AC3212">
        <v>4.8362857142857143</v>
      </c>
      <c r="AE3212" t="s">
        <v>7949</v>
      </c>
      <c r="AH3212">
        <v>0</v>
      </c>
      <c r="AI3212">
        <v>0</v>
      </c>
    </row>
    <row r="3213" spans="2:35" x14ac:dyDescent="0.25">
      <c r="B3213">
        <v>19.2</v>
      </c>
      <c r="H3213">
        <v>4.2</v>
      </c>
      <c r="J3213" t="s">
        <v>22089</v>
      </c>
      <c r="L3213" t="s">
        <v>22167</v>
      </c>
      <c r="M3213" t="s">
        <v>22227</v>
      </c>
      <c r="N3213" t="s">
        <v>23171</v>
      </c>
      <c r="O3213" t="s">
        <v>27451</v>
      </c>
      <c r="P3213">
        <v>9</v>
      </c>
      <c r="Q3213">
        <v>2</v>
      </c>
      <c r="R3213">
        <v>2.39</v>
      </c>
      <c r="S3213">
        <v>2.41</v>
      </c>
      <c r="T3213">
        <v>490.47</v>
      </c>
      <c r="U3213">
        <v>124.61</v>
      </c>
      <c r="V3213">
        <v>3.1</v>
      </c>
      <c r="W3213">
        <v>8.7899999999999991</v>
      </c>
      <c r="X3213">
        <v>4.17</v>
      </c>
      <c r="Y3213">
        <v>3</v>
      </c>
      <c r="Z3213" t="s">
        <v>4250</v>
      </c>
      <c r="AA3213">
        <v>0</v>
      </c>
      <c r="AB3213">
        <v>7</v>
      </c>
      <c r="AC3213">
        <v>3.3730714285714281</v>
      </c>
      <c r="AE3213" t="s">
        <v>7949</v>
      </c>
      <c r="AH3213">
        <v>0</v>
      </c>
      <c r="AI3213">
        <v>0</v>
      </c>
    </row>
    <row r="3214" spans="2:35" x14ac:dyDescent="0.25">
      <c r="B3214">
        <v>61.3</v>
      </c>
      <c r="H3214">
        <v>4.2</v>
      </c>
      <c r="J3214" t="s">
        <v>22089</v>
      </c>
      <c r="L3214" t="s">
        <v>22167</v>
      </c>
      <c r="M3214" t="s">
        <v>22227</v>
      </c>
      <c r="N3214" t="s">
        <v>23172</v>
      </c>
      <c r="O3214" t="s">
        <v>27452</v>
      </c>
      <c r="P3214">
        <v>6</v>
      </c>
      <c r="Q3214">
        <v>2</v>
      </c>
      <c r="R3214">
        <v>1.32</v>
      </c>
      <c r="S3214">
        <v>1.32</v>
      </c>
      <c r="T3214">
        <v>380.33</v>
      </c>
      <c r="U3214">
        <v>102.74</v>
      </c>
      <c r="V3214">
        <v>2.57</v>
      </c>
      <c r="W3214">
        <v>10.07</v>
      </c>
      <c r="X3214">
        <v>4.17</v>
      </c>
      <c r="Y3214">
        <v>2</v>
      </c>
      <c r="Z3214" t="s">
        <v>4250</v>
      </c>
      <c r="AA3214">
        <v>0</v>
      </c>
      <c r="AB3214">
        <v>4</v>
      </c>
      <c r="AC3214">
        <v>4.9301190476190477</v>
      </c>
      <c r="AE3214" t="s">
        <v>7949</v>
      </c>
      <c r="AH3214">
        <v>0</v>
      </c>
      <c r="AI3214">
        <v>0</v>
      </c>
    </row>
    <row r="3215" spans="2:35" x14ac:dyDescent="0.25">
      <c r="B3215">
        <v>12.4</v>
      </c>
      <c r="H3215">
        <v>4.2</v>
      </c>
      <c r="J3215" t="s">
        <v>22089</v>
      </c>
      <c r="L3215" t="s">
        <v>22167</v>
      </c>
      <c r="M3215" t="s">
        <v>22227</v>
      </c>
      <c r="N3215" t="s">
        <v>23173</v>
      </c>
      <c r="O3215" t="s">
        <v>27453</v>
      </c>
      <c r="P3215">
        <v>9</v>
      </c>
      <c r="Q3215">
        <v>2</v>
      </c>
      <c r="R3215">
        <v>1.45</v>
      </c>
      <c r="S3215">
        <v>1.46</v>
      </c>
      <c r="T3215">
        <v>474.4</v>
      </c>
      <c r="U3215">
        <v>137.75</v>
      </c>
      <c r="V3215">
        <v>2.63</v>
      </c>
      <c r="W3215">
        <v>8.7899999999999991</v>
      </c>
      <c r="X3215">
        <v>4.17</v>
      </c>
      <c r="Y3215">
        <v>3</v>
      </c>
      <c r="Z3215" t="s">
        <v>4250</v>
      </c>
      <c r="AA3215">
        <v>0</v>
      </c>
      <c r="AB3215">
        <v>7</v>
      </c>
      <c r="AC3215">
        <v>3.6828571428571428</v>
      </c>
      <c r="AE3215" t="s">
        <v>7949</v>
      </c>
      <c r="AH3215">
        <v>0</v>
      </c>
      <c r="AI3215">
        <v>0</v>
      </c>
    </row>
    <row r="3216" spans="2:35" x14ac:dyDescent="0.25">
      <c r="B3216">
        <v>11.6</v>
      </c>
      <c r="H3216">
        <v>4.2</v>
      </c>
      <c r="J3216" t="s">
        <v>22089</v>
      </c>
      <c r="L3216" t="s">
        <v>22167</v>
      </c>
      <c r="M3216" t="s">
        <v>22227</v>
      </c>
      <c r="N3216" t="s">
        <v>23174</v>
      </c>
      <c r="O3216" t="s">
        <v>27454</v>
      </c>
      <c r="P3216">
        <v>6</v>
      </c>
      <c r="Q3216">
        <v>2</v>
      </c>
      <c r="R3216">
        <v>0.89</v>
      </c>
      <c r="S3216">
        <v>0.89</v>
      </c>
      <c r="T3216">
        <v>398.32</v>
      </c>
      <c r="U3216">
        <v>102.74</v>
      </c>
      <c r="V3216">
        <v>2.73</v>
      </c>
      <c r="W3216">
        <v>9.85</v>
      </c>
      <c r="X3216">
        <v>4.17</v>
      </c>
      <c r="Y3216">
        <v>2</v>
      </c>
      <c r="Z3216" t="s">
        <v>4250</v>
      </c>
      <c r="AA3216">
        <v>0</v>
      </c>
      <c r="AB3216">
        <v>5</v>
      </c>
      <c r="AC3216">
        <v>4.801619047619047</v>
      </c>
      <c r="AE3216" t="s">
        <v>7949</v>
      </c>
      <c r="AH3216">
        <v>0</v>
      </c>
      <c r="AI3216">
        <v>0</v>
      </c>
    </row>
    <row r="3217" spans="2:35" x14ac:dyDescent="0.25">
      <c r="B3217">
        <v>36.6</v>
      </c>
      <c r="H3217">
        <v>4.2</v>
      </c>
      <c r="J3217" t="s">
        <v>22089</v>
      </c>
      <c r="L3217" t="s">
        <v>22167</v>
      </c>
      <c r="M3217" t="s">
        <v>22227</v>
      </c>
      <c r="N3217" t="s">
        <v>23175</v>
      </c>
      <c r="O3217" t="s">
        <v>27455</v>
      </c>
      <c r="P3217">
        <v>9</v>
      </c>
      <c r="Q3217">
        <v>2</v>
      </c>
      <c r="R3217">
        <v>2</v>
      </c>
      <c r="S3217">
        <v>2.02</v>
      </c>
      <c r="T3217">
        <v>490.47</v>
      </c>
      <c r="U3217">
        <v>124.61</v>
      </c>
      <c r="V3217">
        <v>3.1</v>
      </c>
      <c r="W3217">
        <v>8.7899999999999991</v>
      </c>
      <c r="X3217">
        <v>4.17</v>
      </c>
      <c r="Y3217">
        <v>3</v>
      </c>
      <c r="Z3217" t="s">
        <v>4250</v>
      </c>
      <c r="AA3217">
        <v>0</v>
      </c>
      <c r="AB3217">
        <v>7</v>
      </c>
      <c r="AC3217">
        <v>3.5680714285714279</v>
      </c>
      <c r="AE3217" t="s">
        <v>7949</v>
      </c>
      <c r="AH3217">
        <v>0</v>
      </c>
      <c r="AI3217">
        <v>0</v>
      </c>
    </row>
    <row r="3218" spans="2:35" x14ac:dyDescent="0.25">
      <c r="B3218">
        <v>86.7</v>
      </c>
      <c r="H3218">
        <v>4.2</v>
      </c>
      <c r="J3218" t="s">
        <v>22089</v>
      </c>
      <c r="L3218" t="s">
        <v>22167</v>
      </c>
      <c r="M3218" t="s">
        <v>22227</v>
      </c>
      <c r="N3218" t="s">
        <v>23176</v>
      </c>
      <c r="O3218" t="s">
        <v>27456</v>
      </c>
      <c r="P3218">
        <v>9</v>
      </c>
      <c r="Q3218">
        <v>2</v>
      </c>
      <c r="R3218">
        <v>1.69</v>
      </c>
      <c r="S3218">
        <v>1.7</v>
      </c>
      <c r="T3218">
        <v>490.47</v>
      </c>
      <c r="U3218">
        <v>124.61</v>
      </c>
      <c r="V3218">
        <v>3.1</v>
      </c>
      <c r="W3218">
        <v>8.8000000000000007</v>
      </c>
      <c r="X3218">
        <v>4.17</v>
      </c>
      <c r="Y3218">
        <v>3</v>
      </c>
      <c r="Z3218" t="s">
        <v>4250</v>
      </c>
      <c r="AA3218">
        <v>0</v>
      </c>
      <c r="AB3218">
        <v>7</v>
      </c>
      <c r="AC3218">
        <v>3.5680714285714279</v>
      </c>
      <c r="AE3218" t="s">
        <v>7949</v>
      </c>
      <c r="AH3218">
        <v>0</v>
      </c>
      <c r="AI3218">
        <v>0</v>
      </c>
    </row>
    <row r="3219" spans="2:35" x14ac:dyDescent="0.25">
      <c r="B3219">
        <v>81.099999999999994</v>
      </c>
      <c r="H3219">
        <v>4.2</v>
      </c>
      <c r="J3219" t="s">
        <v>22089</v>
      </c>
      <c r="L3219" t="s">
        <v>22167</v>
      </c>
      <c r="M3219" t="s">
        <v>22227</v>
      </c>
      <c r="N3219" t="s">
        <v>23177</v>
      </c>
      <c r="O3219" t="s">
        <v>27457</v>
      </c>
      <c r="P3219">
        <v>9</v>
      </c>
      <c r="Q3219">
        <v>2</v>
      </c>
      <c r="R3219">
        <v>1.28</v>
      </c>
      <c r="S3219">
        <v>1.29</v>
      </c>
      <c r="T3219">
        <v>474.4</v>
      </c>
      <c r="U3219">
        <v>137.75</v>
      </c>
      <c r="V3219">
        <v>2.63</v>
      </c>
      <c r="W3219">
        <v>8.8000000000000007</v>
      </c>
      <c r="X3219">
        <v>4.17</v>
      </c>
      <c r="Y3219">
        <v>3</v>
      </c>
      <c r="Z3219" t="s">
        <v>4250</v>
      </c>
      <c r="AA3219">
        <v>0</v>
      </c>
      <c r="AB3219">
        <v>7</v>
      </c>
      <c r="AC3219">
        <v>3.6828571428571428</v>
      </c>
      <c r="AE3219" t="s">
        <v>7949</v>
      </c>
      <c r="AH3219">
        <v>0</v>
      </c>
      <c r="AI3219">
        <v>0</v>
      </c>
    </row>
    <row r="3220" spans="2:35" x14ac:dyDescent="0.25">
      <c r="B3220">
        <v>82.4</v>
      </c>
      <c r="H3220">
        <v>4.2</v>
      </c>
      <c r="J3220" t="s">
        <v>22089</v>
      </c>
      <c r="L3220" t="s">
        <v>22167</v>
      </c>
      <c r="M3220" t="s">
        <v>22227</v>
      </c>
      <c r="N3220" t="s">
        <v>23178</v>
      </c>
      <c r="O3220" t="s">
        <v>27458</v>
      </c>
      <c r="P3220">
        <v>8</v>
      </c>
      <c r="Q3220">
        <v>2</v>
      </c>
      <c r="R3220">
        <v>1.71</v>
      </c>
      <c r="S3220">
        <v>1.71</v>
      </c>
      <c r="T3220">
        <v>489.48</v>
      </c>
      <c r="U3220">
        <v>111.72</v>
      </c>
      <c r="V3220">
        <v>3.7</v>
      </c>
      <c r="W3220">
        <v>10.119999999999999</v>
      </c>
      <c r="X3220">
        <v>4.38</v>
      </c>
      <c r="Y3220">
        <v>3</v>
      </c>
      <c r="Z3220" t="s">
        <v>4250</v>
      </c>
      <c r="AA3220">
        <v>0</v>
      </c>
      <c r="AB3220">
        <v>7</v>
      </c>
      <c r="AC3220">
        <v>3.851142857142857</v>
      </c>
      <c r="AE3220" t="s">
        <v>7949</v>
      </c>
      <c r="AH3220">
        <v>0</v>
      </c>
      <c r="AI3220">
        <v>0</v>
      </c>
    </row>
    <row r="3221" spans="2:35" x14ac:dyDescent="0.25">
      <c r="B3221">
        <v>36.6</v>
      </c>
      <c r="H3221">
        <v>4.2</v>
      </c>
      <c r="J3221" t="s">
        <v>22089</v>
      </c>
      <c r="L3221" t="s">
        <v>22167</v>
      </c>
      <c r="M3221" t="s">
        <v>22227</v>
      </c>
      <c r="N3221" t="s">
        <v>23179</v>
      </c>
      <c r="O3221" t="s">
        <v>27459</v>
      </c>
      <c r="P3221">
        <v>8</v>
      </c>
      <c r="Q3221">
        <v>2</v>
      </c>
      <c r="R3221">
        <v>0.97</v>
      </c>
      <c r="S3221">
        <v>0.97</v>
      </c>
      <c r="T3221">
        <v>473.41</v>
      </c>
      <c r="U3221">
        <v>124.86</v>
      </c>
      <c r="V3221">
        <v>3.23</v>
      </c>
      <c r="W3221">
        <v>10.130000000000001</v>
      </c>
      <c r="X3221">
        <v>4.43</v>
      </c>
      <c r="Y3221">
        <v>3</v>
      </c>
      <c r="Z3221" t="s">
        <v>4250</v>
      </c>
      <c r="AA3221">
        <v>0</v>
      </c>
      <c r="AB3221">
        <v>7</v>
      </c>
      <c r="AC3221">
        <v>3.6899285714285708</v>
      </c>
      <c r="AE3221" t="s">
        <v>7949</v>
      </c>
      <c r="AH3221">
        <v>0</v>
      </c>
      <c r="AI3221">
        <v>0</v>
      </c>
    </row>
    <row r="3222" spans="2:35" x14ac:dyDescent="0.25">
      <c r="B3222">
        <v>23.3</v>
      </c>
      <c r="H3222">
        <v>4.2</v>
      </c>
      <c r="J3222" t="s">
        <v>22089</v>
      </c>
      <c r="L3222" t="s">
        <v>22167</v>
      </c>
      <c r="M3222" t="s">
        <v>22227</v>
      </c>
      <c r="N3222" t="s">
        <v>23180</v>
      </c>
      <c r="O3222" t="s">
        <v>27460</v>
      </c>
      <c r="P3222">
        <v>9</v>
      </c>
      <c r="Q3222">
        <v>2</v>
      </c>
      <c r="R3222">
        <v>1.33</v>
      </c>
      <c r="S3222">
        <v>1.35</v>
      </c>
      <c r="T3222">
        <v>474.4</v>
      </c>
      <c r="U3222">
        <v>137.75</v>
      </c>
      <c r="V3222">
        <v>2.63</v>
      </c>
      <c r="W3222">
        <v>8.7899999999999991</v>
      </c>
      <c r="X3222">
        <v>4.17</v>
      </c>
      <c r="Y3222">
        <v>3</v>
      </c>
      <c r="Z3222" t="s">
        <v>4250</v>
      </c>
      <c r="AA3222">
        <v>0</v>
      </c>
      <c r="AB3222">
        <v>7</v>
      </c>
      <c r="AC3222">
        <v>3.6828571428571428</v>
      </c>
      <c r="AE3222" t="s">
        <v>7949</v>
      </c>
      <c r="AH3222">
        <v>0</v>
      </c>
      <c r="AI3222">
        <v>0</v>
      </c>
    </row>
    <row r="3223" spans="2:35" x14ac:dyDescent="0.25">
      <c r="B3223">
        <v>2880</v>
      </c>
      <c r="H3223">
        <v>4.2</v>
      </c>
      <c r="J3223" t="s">
        <v>22089</v>
      </c>
      <c r="L3223" t="s">
        <v>22167</v>
      </c>
      <c r="M3223" t="s">
        <v>22227</v>
      </c>
      <c r="N3223" t="s">
        <v>23181</v>
      </c>
      <c r="O3223" t="s">
        <v>27461</v>
      </c>
      <c r="P3223">
        <v>6</v>
      </c>
      <c r="Q3223">
        <v>2</v>
      </c>
      <c r="R3223">
        <v>1.24</v>
      </c>
      <c r="S3223">
        <v>1.24</v>
      </c>
      <c r="T3223">
        <v>412.34</v>
      </c>
      <c r="U3223">
        <v>102.74</v>
      </c>
      <c r="V3223">
        <v>3.29</v>
      </c>
      <c r="W3223">
        <v>9.8699999999999992</v>
      </c>
      <c r="X3223">
        <v>4.17</v>
      </c>
      <c r="Y3223">
        <v>2</v>
      </c>
      <c r="Z3223" t="s">
        <v>4250</v>
      </c>
      <c r="AA3223">
        <v>0</v>
      </c>
      <c r="AB3223">
        <v>5</v>
      </c>
      <c r="AC3223">
        <v>4.7014761904761908</v>
      </c>
      <c r="AE3223" t="s">
        <v>7949</v>
      </c>
      <c r="AH3223">
        <v>0</v>
      </c>
      <c r="AI3223">
        <v>0</v>
      </c>
    </row>
    <row r="3224" spans="2:35" x14ac:dyDescent="0.25">
      <c r="B3224">
        <v>190.5</v>
      </c>
      <c r="H3224">
        <v>4.2</v>
      </c>
      <c r="J3224" t="s">
        <v>22089</v>
      </c>
      <c r="L3224" t="s">
        <v>22167</v>
      </c>
      <c r="M3224" t="s">
        <v>22227</v>
      </c>
      <c r="N3224" t="s">
        <v>23182</v>
      </c>
      <c r="O3224" t="s">
        <v>27462</v>
      </c>
      <c r="P3224">
        <v>5</v>
      </c>
      <c r="Q3224">
        <v>2</v>
      </c>
      <c r="R3224">
        <v>1.58</v>
      </c>
      <c r="S3224">
        <v>1.58</v>
      </c>
      <c r="T3224">
        <v>395.41</v>
      </c>
      <c r="U3224">
        <v>76.709999999999994</v>
      </c>
      <c r="V3224">
        <v>3.64</v>
      </c>
      <c r="W3224">
        <v>11.49</v>
      </c>
      <c r="X3224">
        <v>4.18</v>
      </c>
      <c r="Y3224">
        <v>2</v>
      </c>
      <c r="Z3224" t="s">
        <v>4250</v>
      </c>
      <c r="AA3224">
        <v>0</v>
      </c>
      <c r="AB3224">
        <v>4</v>
      </c>
      <c r="AC3224">
        <v>5.2470714285714282</v>
      </c>
      <c r="AE3224" t="s">
        <v>7949</v>
      </c>
      <c r="AH3224">
        <v>0</v>
      </c>
      <c r="AI3224">
        <v>0</v>
      </c>
    </row>
    <row r="3225" spans="2:35" x14ac:dyDescent="0.25">
      <c r="B3225">
        <v>185</v>
      </c>
      <c r="H3225">
        <v>4.2</v>
      </c>
      <c r="J3225" t="s">
        <v>22089</v>
      </c>
      <c r="L3225" t="s">
        <v>22167</v>
      </c>
      <c r="M3225" t="s">
        <v>22227</v>
      </c>
      <c r="N3225" t="s">
        <v>23183</v>
      </c>
      <c r="O3225" t="s">
        <v>27463</v>
      </c>
      <c r="P3225">
        <v>5</v>
      </c>
      <c r="Q3225">
        <v>2</v>
      </c>
      <c r="R3225">
        <v>1.77</v>
      </c>
      <c r="S3225">
        <v>1.77</v>
      </c>
      <c r="T3225">
        <v>415.82</v>
      </c>
      <c r="U3225">
        <v>76.709999999999994</v>
      </c>
      <c r="V3225">
        <v>3.99</v>
      </c>
      <c r="W3225">
        <v>10.8</v>
      </c>
      <c r="X3225">
        <v>4.18</v>
      </c>
      <c r="Y3225">
        <v>2</v>
      </c>
      <c r="Z3225" t="s">
        <v>4250</v>
      </c>
      <c r="AA3225">
        <v>0</v>
      </c>
      <c r="AB3225">
        <v>4</v>
      </c>
      <c r="AC3225">
        <v>5.101285714285714</v>
      </c>
      <c r="AE3225" t="s">
        <v>7949</v>
      </c>
      <c r="AH3225">
        <v>0</v>
      </c>
      <c r="AI3225">
        <v>0</v>
      </c>
    </row>
    <row r="3226" spans="2:35" x14ac:dyDescent="0.25">
      <c r="B3226">
        <v>1075</v>
      </c>
      <c r="H3226">
        <v>4.2</v>
      </c>
      <c r="J3226" t="s">
        <v>22089</v>
      </c>
      <c r="L3226" t="s">
        <v>22167</v>
      </c>
      <c r="M3226" t="s">
        <v>22227</v>
      </c>
      <c r="N3226" t="s">
        <v>23184</v>
      </c>
      <c r="O3226" t="s">
        <v>27464</v>
      </c>
      <c r="P3226">
        <v>6</v>
      </c>
      <c r="Q3226">
        <v>2</v>
      </c>
      <c r="R3226">
        <v>0.98</v>
      </c>
      <c r="S3226">
        <v>0.98</v>
      </c>
      <c r="T3226">
        <v>406.39</v>
      </c>
      <c r="U3226">
        <v>100.5</v>
      </c>
      <c r="V3226">
        <v>3.2</v>
      </c>
      <c r="W3226">
        <v>10.69</v>
      </c>
      <c r="X3226">
        <v>4.18</v>
      </c>
      <c r="Y3226">
        <v>2</v>
      </c>
      <c r="Z3226" t="s">
        <v>4250</v>
      </c>
      <c r="AA3226">
        <v>0</v>
      </c>
      <c r="AB3226">
        <v>4</v>
      </c>
      <c r="AC3226">
        <v>4.8186428571428577</v>
      </c>
      <c r="AE3226" t="s">
        <v>7949</v>
      </c>
      <c r="AH3226">
        <v>0</v>
      </c>
      <c r="AI3226">
        <v>0</v>
      </c>
    </row>
    <row r="3227" spans="2:35" x14ac:dyDescent="0.25">
      <c r="B3227">
        <v>870.5</v>
      </c>
      <c r="H3227">
        <v>4.2</v>
      </c>
      <c r="J3227" t="s">
        <v>22089</v>
      </c>
      <c r="L3227" t="s">
        <v>22167</v>
      </c>
      <c r="M3227" t="s">
        <v>22227</v>
      </c>
      <c r="N3227" t="s">
        <v>23185</v>
      </c>
      <c r="O3227" t="s">
        <v>27465</v>
      </c>
      <c r="P3227">
        <v>5</v>
      </c>
      <c r="Q3227">
        <v>2</v>
      </c>
      <c r="R3227">
        <v>2.0099999999999998</v>
      </c>
      <c r="S3227">
        <v>2.0099999999999998</v>
      </c>
      <c r="T3227">
        <v>415.82</v>
      </c>
      <c r="U3227">
        <v>76.709999999999994</v>
      </c>
      <c r="V3227">
        <v>3.99</v>
      </c>
      <c r="W3227">
        <v>10.8</v>
      </c>
      <c r="X3227">
        <v>4.18</v>
      </c>
      <c r="Y3227">
        <v>2</v>
      </c>
      <c r="Z3227" t="s">
        <v>4250</v>
      </c>
      <c r="AA3227">
        <v>0</v>
      </c>
      <c r="AB3227">
        <v>4</v>
      </c>
      <c r="AC3227">
        <v>5.096285714285715</v>
      </c>
      <c r="AE3227" t="s">
        <v>7949</v>
      </c>
      <c r="AH3227">
        <v>0</v>
      </c>
      <c r="AI3227">
        <v>0</v>
      </c>
    </row>
    <row r="3228" spans="2:35" x14ac:dyDescent="0.25">
      <c r="B3228">
        <v>91.8</v>
      </c>
      <c r="H3228">
        <v>4.2</v>
      </c>
      <c r="J3228" t="s">
        <v>22089</v>
      </c>
      <c r="L3228" t="s">
        <v>22167</v>
      </c>
      <c r="M3228" t="s">
        <v>22227</v>
      </c>
      <c r="N3228" t="s">
        <v>23186</v>
      </c>
      <c r="O3228" t="s">
        <v>27466</v>
      </c>
      <c r="P3228">
        <v>6</v>
      </c>
      <c r="Q3228">
        <v>2</v>
      </c>
      <c r="R3228">
        <v>1.59</v>
      </c>
      <c r="S3228">
        <v>1.6</v>
      </c>
      <c r="T3228">
        <v>424.35</v>
      </c>
      <c r="U3228">
        <v>98.83</v>
      </c>
      <c r="V3228">
        <v>2.97</v>
      </c>
      <c r="W3228">
        <v>10.09</v>
      </c>
      <c r="X3228">
        <v>4.1900000000000004</v>
      </c>
      <c r="Y3228">
        <v>2</v>
      </c>
      <c r="Z3228" t="s">
        <v>4250</v>
      </c>
      <c r="AA3228">
        <v>0</v>
      </c>
      <c r="AB3228">
        <v>6</v>
      </c>
      <c r="AC3228">
        <v>4.7460238095238099</v>
      </c>
      <c r="AE3228" t="s">
        <v>7949</v>
      </c>
      <c r="AH3228">
        <v>0</v>
      </c>
      <c r="AI3228">
        <v>0</v>
      </c>
    </row>
    <row r="3229" spans="2:35" x14ac:dyDescent="0.25">
      <c r="B3229">
        <v>1400</v>
      </c>
      <c r="H3229">
        <v>4.2</v>
      </c>
      <c r="J3229" t="s">
        <v>22089</v>
      </c>
      <c r="L3229" t="s">
        <v>22167</v>
      </c>
      <c r="M3229" t="s">
        <v>22227</v>
      </c>
      <c r="N3229" t="s">
        <v>23187</v>
      </c>
      <c r="O3229" t="s">
        <v>27467</v>
      </c>
      <c r="P3229">
        <v>5</v>
      </c>
      <c r="Q3229">
        <v>2</v>
      </c>
      <c r="R3229">
        <v>2.19</v>
      </c>
      <c r="S3229">
        <v>2.19</v>
      </c>
      <c r="T3229">
        <v>415.82</v>
      </c>
      <c r="U3229">
        <v>76.709999999999994</v>
      </c>
      <c r="V3229">
        <v>3.99</v>
      </c>
      <c r="W3229">
        <v>11.91</v>
      </c>
      <c r="X3229">
        <v>4.18</v>
      </c>
      <c r="Y3229">
        <v>2</v>
      </c>
      <c r="Z3229" t="s">
        <v>4250</v>
      </c>
      <c r="AA3229">
        <v>0</v>
      </c>
      <c r="AB3229">
        <v>4</v>
      </c>
      <c r="AC3229">
        <v>5.0062857142857151</v>
      </c>
      <c r="AE3229" t="s">
        <v>7949</v>
      </c>
      <c r="AH3229">
        <v>0</v>
      </c>
      <c r="AI3229">
        <v>0</v>
      </c>
    </row>
    <row r="3230" spans="2:35" x14ac:dyDescent="0.25">
      <c r="B3230">
        <v>13100</v>
      </c>
      <c r="H3230">
        <v>4.2</v>
      </c>
      <c r="J3230" t="s">
        <v>22089</v>
      </c>
      <c r="L3230" t="s">
        <v>22167</v>
      </c>
      <c r="M3230" t="s">
        <v>22227</v>
      </c>
      <c r="N3230" t="s">
        <v>23188</v>
      </c>
      <c r="O3230" t="s">
        <v>27468</v>
      </c>
      <c r="P3230">
        <v>7</v>
      </c>
      <c r="Q3230">
        <v>2</v>
      </c>
      <c r="R3230">
        <v>0.84</v>
      </c>
      <c r="S3230">
        <v>0.85</v>
      </c>
      <c r="T3230">
        <v>454.43</v>
      </c>
      <c r="U3230">
        <v>123.74</v>
      </c>
      <c r="V3230">
        <v>2.0699999999999998</v>
      </c>
      <c r="W3230">
        <v>9.89</v>
      </c>
      <c r="X3230">
        <v>4.17</v>
      </c>
      <c r="Y3230">
        <v>2</v>
      </c>
      <c r="Z3230" t="s">
        <v>4250</v>
      </c>
      <c r="AA3230">
        <v>0</v>
      </c>
      <c r="AB3230">
        <v>5</v>
      </c>
      <c r="AC3230">
        <v>3.8254999999999999</v>
      </c>
      <c r="AE3230" t="s">
        <v>7949</v>
      </c>
      <c r="AH3230">
        <v>0</v>
      </c>
      <c r="AI3230">
        <v>0</v>
      </c>
    </row>
    <row r="3231" spans="2:35" x14ac:dyDescent="0.25">
      <c r="B3231">
        <v>99.8</v>
      </c>
      <c r="H3231">
        <v>4.2</v>
      </c>
      <c r="J3231" t="s">
        <v>22089</v>
      </c>
      <c r="L3231" t="s">
        <v>22167</v>
      </c>
      <c r="M3231" t="s">
        <v>22227</v>
      </c>
      <c r="N3231" t="s">
        <v>23189</v>
      </c>
      <c r="O3231" t="s">
        <v>27469</v>
      </c>
      <c r="P3231">
        <v>6</v>
      </c>
      <c r="Q3231">
        <v>2</v>
      </c>
      <c r="R3231">
        <v>1.67</v>
      </c>
      <c r="S3231">
        <v>1.67</v>
      </c>
      <c r="T3231">
        <v>422.82</v>
      </c>
      <c r="U3231">
        <v>98.83</v>
      </c>
      <c r="V3231">
        <v>3.19</v>
      </c>
      <c r="W3231">
        <v>10.24</v>
      </c>
      <c r="X3231">
        <v>4.87</v>
      </c>
      <c r="Y3231">
        <v>2</v>
      </c>
      <c r="Z3231" t="s">
        <v>4250</v>
      </c>
      <c r="AA3231">
        <v>0</v>
      </c>
      <c r="AB3231">
        <v>6</v>
      </c>
      <c r="AC3231">
        <v>4.7569523809523808</v>
      </c>
      <c r="AE3231" t="s">
        <v>7949</v>
      </c>
      <c r="AH3231">
        <v>0</v>
      </c>
      <c r="AI3231">
        <v>0</v>
      </c>
    </row>
    <row r="3232" spans="2:35" x14ac:dyDescent="0.25">
      <c r="B3232">
        <v>357.5</v>
      </c>
      <c r="H3232">
        <v>4.2</v>
      </c>
      <c r="J3232" t="s">
        <v>22089</v>
      </c>
      <c r="L3232" t="s">
        <v>22167</v>
      </c>
      <c r="M3232" t="s">
        <v>22227</v>
      </c>
      <c r="N3232" t="s">
        <v>23190</v>
      </c>
      <c r="O3232" t="s">
        <v>27470</v>
      </c>
      <c r="P3232">
        <v>7</v>
      </c>
      <c r="Q3232">
        <v>2</v>
      </c>
      <c r="R3232">
        <v>0.37</v>
      </c>
      <c r="S3232">
        <v>0.37</v>
      </c>
      <c r="T3232">
        <v>445.4</v>
      </c>
      <c r="U3232">
        <v>122.62</v>
      </c>
      <c r="V3232">
        <v>2.88</v>
      </c>
      <c r="W3232">
        <v>10.15</v>
      </c>
      <c r="X3232">
        <v>4.43</v>
      </c>
      <c r="Y3232">
        <v>2</v>
      </c>
      <c r="Z3232" t="s">
        <v>4250</v>
      </c>
      <c r="AA3232">
        <v>0</v>
      </c>
      <c r="AB3232">
        <v>6</v>
      </c>
      <c r="AC3232">
        <v>3.89</v>
      </c>
      <c r="AE3232" t="s">
        <v>7949</v>
      </c>
      <c r="AH3232">
        <v>0</v>
      </c>
      <c r="AI3232">
        <v>0</v>
      </c>
    </row>
    <row r="3233" spans="2:35" x14ac:dyDescent="0.25">
      <c r="B3233">
        <v>106.6</v>
      </c>
      <c r="H3233">
        <v>4.2</v>
      </c>
      <c r="J3233" t="s">
        <v>22089</v>
      </c>
      <c r="L3233" t="s">
        <v>22167</v>
      </c>
      <c r="M3233" t="s">
        <v>22227</v>
      </c>
      <c r="N3233" t="s">
        <v>23191</v>
      </c>
      <c r="O3233" t="s">
        <v>27471</v>
      </c>
      <c r="P3233">
        <v>5</v>
      </c>
      <c r="Q3233">
        <v>2</v>
      </c>
      <c r="R3233">
        <v>1.73</v>
      </c>
      <c r="S3233">
        <v>1.73</v>
      </c>
      <c r="T3233">
        <v>404.39</v>
      </c>
      <c r="U3233">
        <v>89.6</v>
      </c>
      <c r="V3233">
        <v>3.28</v>
      </c>
      <c r="W3233">
        <v>10.81</v>
      </c>
      <c r="X3233">
        <v>4.43</v>
      </c>
      <c r="Y3233">
        <v>2</v>
      </c>
      <c r="Z3233" t="s">
        <v>4250</v>
      </c>
      <c r="AA3233">
        <v>0</v>
      </c>
      <c r="AB3233">
        <v>4</v>
      </c>
      <c r="AC3233">
        <v>5.1829285714285724</v>
      </c>
      <c r="AE3233" t="s">
        <v>7949</v>
      </c>
      <c r="AH3233">
        <v>0</v>
      </c>
      <c r="AI3233">
        <v>0</v>
      </c>
    </row>
    <row r="3234" spans="2:35" x14ac:dyDescent="0.25">
      <c r="B3234">
        <v>61</v>
      </c>
      <c r="H3234">
        <v>4.2</v>
      </c>
      <c r="J3234" t="s">
        <v>22089</v>
      </c>
      <c r="L3234" t="s">
        <v>22167</v>
      </c>
      <c r="M3234" t="s">
        <v>22227</v>
      </c>
      <c r="N3234" t="s">
        <v>23192</v>
      </c>
      <c r="O3234" t="s">
        <v>27472</v>
      </c>
      <c r="P3234">
        <v>5</v>
      </c>
      <c r="Q3234">
        <v>2</v>
      </c>
      <c r="R3234">
        <v>1.85</v>
      </c>
      <c r="S3234">
        <v>1.85</v>
      </c>
      <c r="T3234">
        <v>440.37</v>
      </c>
      <c r="U3234">
        <v>89.6</v>
      </c>
      <c r="V3234">
        <v>3.91</v>
      </c>
      <c r="W3234">
        <v>10.36</v>
      </c>
      <c r="X3234">
        <v>4.24</v>
      </c>
      <c r="Y3234">
        <v>2</v>
      </c>
      <c r="Z3234" t="s">
        <v>4250</v>
      </c>
      <c r="AA3234">
        <v>0</v>
      </c>
      <c r="AB3234">
        <v>5</v>
      </c>
      <c r="AC3234">
        <v>4.925928571428571</v>
      </c>
      <c r="AE3234" t="s">
        <v>7949</v>
      </c>
      <c r="AH3234">
        <v>0</v>
      </c>
      <c r="AI3234">
        <v>0</v>
      </c>
    </row>
    <row r="3235" spans="2:35" x14ac:dyDescent="0.25">
      <c r="B3235">
        <v>3440</v>
      </c>
      <c r="H3235">
        <v>4.2</v>
      </c>
      <c r="J3235" t="s">
        <v>22089</v>
      </c>
      <c r="L3235" t="s">
        <v>22167</v>
      </c>
      <c r="M3235" t="s">
        <v>22227</v>
      </c>
      <c r="N3235" t="s">
        <v>23193</v>
      </c>
      <c r="O3235" t="s">
        <v>27473</v>
      </c>
      <c r="P3235">
        <v>7</v>
      </c>
      <c r="Q3235">
        <v>2</v>
      </c>
      <c r="R3235">
        <v>1.29</v>
      </c>
      <c r="S3235">
        <v>1.3</v>
      </c>
      <c r="T3235">
        <v>407.35</v>
      </c>
      <c r="U3235">
        <v>111.72</v>
      </c>
      <c r="V3235">
        <v>2.0699999999999998</v>
      </c>
      <c r="W3235">
        <v>10.119999999999999</v>
      </c>
      <c r="X3235">
        <v>4.17</v>
      </c>
      <c r="Y3235">
        <v>2</v>
      </c>
      <c r="Z3235" t="s">
        <v>4250</v>
      </c>
      <c r="AA3235">
        <v>0</v>
      </c>
      <c r="AB3235">
        <v>5</v>
      </c>
      <c r="AC3235">
        <v>4.437785714285714</v>
      </c>
      <c r="AE3235" t="s">
        <v>7949</v>
      </c>
      <c r="AH3235">
        <v>0</v>
      </c>
      <c r="AI3235">
        <v>0</v>
      </c>
    </row>
    <row r="3236" spans="2:35" x14ac:dyDescent="0.25">
      <c r="B3236">
        <v>40</v>
      </c>
      <c r="H3236">
        <v>4.2</v>
      </c>
      <c r="J3236" t="s">
        <v>22089</v>
      </c>
      <c r="L3236" t="s">
        <v>22167</v>
      </c>
      <c r="M3236" t="s">
        <v>22227</v>
      </c>
      <c r="N3236" t="s">
        <v>23194</v>
      </c>
      <c r="O3236" t="s">
        <v>27474</v>
      </c>
      <c r="P3236">
        <v>5</v>
      </c>
      <c r="Q3236">
        <v>2</v>
      </c>
      <c r="R3236">
        <v>2.59</v>
      </c>
      <c r="S3236">
        <v>2.59</v>
      </c>
      <c r="T3236">
        <v>458.36</v>
      </c>
      <c r="U3236">
        <v>89.6</v>
      </c>
      <c r="V3236">
        <v>3.99</v>
      </c>
      <c r="W3236">
        <v>10.19</v>
      </c>
      <c r="X3236">
        <v>4.17</v>
      </c>
      <c r="Y3236">
        <v>2</v>
      </c>
      <c r="Z3236" t="s">
        <v>4250</v>
      </c>
      <c r="AA3236">
        <v>0</v>
      </c>
      <c r="AB3236">
        <v>4</v>
      </c>
      <c r="AC3236">
        <v>4.5024285714285712</v>
      </c>
      <c r="AE3236" t="s">
        <v>7949</v>
      </c>
      <c r="AH3236">
        <v>0</v>
      </c>
      <c r="AI3236">
        <v>0</v>
      </c>
    </row>
    <row r="3237" spans="2:35" x14ac:dyDescent="0.25">
      <c r="B3237">
        <v>119.5</v>
      </c>
      <c r="H3237">
        <v>4.2</v>
      </c>
      <c r="J3237" t="s">
        <v>22089</v>
      </c>
      <c r="L3237" t="s">
        <v>22167</v>
      </c>
      <c r="M3237" t="s">
        <v>22227</v>
      </c>
      <c r="N3237" t="s">
        <v>23195</v>
      </c>
      <c r="O3237" t="s">
        <v>27475</v>
      </c>
      <c r="P3237">
        <v>6</v>
      </c>
      <c r="Q3237">
        <v>2</v>
      </c>
      <c r="R3237">
        <v>2.0299999999999998</v>
      </c>
      <c r="S3237">
        <v>2.0299999999999998</v>
      </c>
      <c r="T3237">
        <v>488.39</v>
      </c>
      <c r="U3237">
        <v>98.83</v>
      </c>
      <c r="V3237">
        <v>3.92</v>
      </c>
      <c r="W3237">
        <v>10.16</v>
      </c>
      <c r="X3237">
        <v>4.43</v>
      </c>
      <c r="Y3237">
        <v>2</v>
      </c>
      <c r="Z3237" t="s">
        <v>4250</v>
      </c>
      <c r="AA3237">
        <v>0</v>
      </c>
      <c r="AB3237">
        <v>6</v>
      </c>
      <c r="AC3237">
        <v>4.273595238095238</v>
      </c>
      <c r="AE3237" t="s">
        <v>7949</v>
      </c>
      <c r="AH3237">
        <v>0</v>
      </c>
      <c r="AI3237">
        <v>0</v>
      </c>
    </row>
    <row r="3238" spans="2:35" x14ac:dyDescent="0.25">
      <c r="B3238">
        <v>151</v>
      </c>
      <c r="H3238">
        <v>4.2</v>
      </c>
      <c r="J3238" t="s">
        <v>22089</v>
      </c>
      <c r="L3238" t="s">
        <v>22167</v>
      </c>
      <c r="M3238" t="s">
        <v>22227</v>
      </c>
      <c r="N3238" t="s">
        <v>23196</v>
      </c>
      <c r="O3238" t="s">
        <v>27476</v>
      </c>
      <c r="P3238">
        <v>5</v>
      </c>
      <c r="Q3238">
        <v>2</v>
      </c>
      <c r="R3238">
        <v>1.89</v>
      </c>
      <c r="S3238">
        <v>1.89</v>
      </c>
      <c r="T3238">
        <v>390.37</v>
      </c>
      <c r="U3238">
        <v>89.6</v>
      </c>
      <c r="V3238">
        <v>2.98</v>
      </c>
      <c r="W3238">
        <v>10.75</v>
      </c>
      <c r="X3238">
        <v>4.43</v>
      </c>
      <c r="Y3238">
        <v>2</v>
      </c>
      <c r="Z3238" t="s">
        <v>4250</v>
      </c>
      <c r="AA3238">
        <v>0</v>
      </c>
      <c r="AB3238">
        <v>4</v>
      </c>
      <c r="AC3238">
        <v>5.2830714285714286</v>
      </c>
      <c r="AE3238" t="s">
        <v>7949</v>
      </c>
      <c r="AH3238">
        <v>0</v>
      </c>
      <c r="AI3238">
        <v>0</v>
      </c>
    </row>
    <row r="3239" spans="2:35" x14ac:dyDescent="0.25">
      <c r="B3239">
        <v>414.5</v>
      </c>
      <c r="H3239">
        <v>4.2</v>
      </c>
      <c r="J3239" t="s">
        <v>22089</v>
      </c>
      <c r="L3239" t="s">
        <v>22167</v>
      </c>
      <c r="M3239" t="s">
        <v>22227</v>
      </c>
      <c r="N3239" t="s">
        <v>23197</v>
      </c>
      <c r="O3239" t="s">
        <v>27477</v>
      </c>
      <c r="P3239">
        <v>6</v>
      </c>
      <c r="Q3239">
        <v>2</v>
      </c>
      <c r="R3239">
        <v>2.34</v>
      </c>
      <c r="S3239">
        <v>2.34</v>
      </c>
      <c r="T3239">
        <v>456.37</v>
      </c>
      <c r="U3239">
        <v>98.83</v>
      </c>
      <c r="V3239">
        <v>3.66</v>
      </c>
      <c r="W3239">
        <v>10.119999999999999</v>
      </c>
      <c r="X3239">
        <v>4.17</v>
      </c>
      <c r="Y3239">
        <v>2</v>
      </c>
      <c r="Z3239" t="s">
        <v>4250</v>
      </c>
      <c r="AA3239">
        <v>0</v>
      </c>
      <c r="AB3239">
        <v>6</v>
      </c>
      <c r="AC3239">
        <v>4.3473095238095238</v>
      </c>
      <c r="AE3239" t="s">
        <v>7949</v>
      </c>
      <c r="AH3239">
        <v>0</v>
      </c>
      <c r="AI3239">
        <v>0</v>
      </c>
    </row>
    <row r="3240" spans="2:35" x14ac:dyDescent="0.25">
      <c r="B3240">
        <v>25.6</v>
      </c>
      <c r="H3240">
        <v>4.2</v>
      </c>
      <c r="J3240" t="s">
        <v>22089</v>
      </c>
      <c r="L3240" t="s">
        <v>22167</v>
      </c>
      <c r="M3240" t="s">
        <v>22227</v>
      </c>
      <c r="N3240" t="s">
        <v>23198</v>
      </c>
      <c r="O3240" t="s">
        <v>27478</v>
      </c>
      <c r="P3240">
        <v>6</v>
      </c>
      <c r="Q3240">
        <v>2</v>
      </c>
      <c r="R3240">
        <v>1.1100000000000001</v>
      </c>
      <c r="S3240">
        <v>1.1100000000000001</v>
      </c>
      <c r="T3240">
        <v>383.36</v>
      </c>
      <c r="U3240">
        <v>113.39</v>
      </c>
      <c r="V3240">
        <v>2.2400000000000002</v>
      </c>
      <c r="W3240">
        <v>9.9499999999999993</v>
      </c>
      <c r="X3240">
        <v>5.03</v>
      </c>
      <c r="Y3240">
        <v>2</v>
      </c>
      <c r="Z3240" t="s">
        <v>4250</v>
      </c>
      <c r="AA3240">
        <v>0</v>
      </c>
      <c r="AB3240">
        <v>4</v>
      </c>
      <c r="AC3240">
        <v>4.5534761904761902</v>
      </c>
      <c r="AE3240" t="s">
        <v>7949</v>
      </c>
      <c r="AH3240">
        <v>0</v>
      </c>
      <c r="AI3240">
        <v>0</v>
      </c>
    </row>
    <row r="3241" spans="2:35" x14ac:dyDescent="0.25">
      <c r="B3241">
        <v>44.9</v>
      </c>
      <c r="H3241">
        <v>4.2</v>
      </c>
      <c r="J3241" t="s">
        <v>22089</v>
      </c>
      <c r="L3241" t="s">
        <v>22167</v>
      </c>
      <c r="M3241" t="s">
        <v>22227</v>
      </c>
      <c r="N3241" t="s">
        <v>23199</v>
      </c>
      <c r="O3241" t="s">
        <v>27479</v>
      </c>
      <c r="P3241">
        <v>5</v>
      </c>
      <c r="Q3241">
        <v>2</v>
      </c>
      <c r="R3241">
        <v>2.9</v>
      </c>
      <c r="S3241">
        <v>2.92</v>
      </c>
      <c r="T3241">
        <v>427.24</v>
      </c>
      <c r="U3241">
        <v>89.6</v>
      </c>
      <c r="V3241">
        <v>3.68</v>
      </c>
      <c r="W3241">
        <v>8.82</v>
      </c>
      <c r="X3241">
        <v>5.0199999999999996</v>
      </c>
      <c r="Y3241">
        <v>2</v>
      </c>
      <c r="Z3241" t="s">
        <v>4250</v>
      </c>
      <c r="AA3241">
        <v>0</v>
      </c>
      <c r="AB3241">
        <v>4</v>
      </c>
      <c r="AC3241">
        <v>4.5697142857142854</v>
      </c>
      <c r="AE3241" t="s">
        <v>7949</v>
      </c>
      <c r="AH3241">
        <v>0</v>
      </c>
      <c r="AI3241">
        <v>0</v>
      </c>
    </row>
    <row r="3242" spans="2:35" x14ac:dyDescent="0.25">
      <c r="B3242">
        <v>142.5</v>
      </c>
      <c r="H3242">
        <v>4.2</v>
      </c>
      <c r="J3242" t="s">
        <v>22089</v>
      </c>
      <c r="L3242" t="s">
        <v>22167</v>
      </c>
      <c r="M3242" t="s">
        <v>22227</v>
      </c>
      <c r="N3242" t="s">
        <v>23200</v>
      </c>
      <c r="O3242" t="s">
        <v>27480</v>
      </c>
      <c r="P3242">
        <v>7</v>
      </c>
      <c r="Q3242">
        <v>2</v>
      </c>
      <c r="R3242">
        <v>2.04</v>
      </c>
      <c r="S3242">
        <v>2.0499999999999998</v>
      </c>
      <c r="T3242">
        <v>389.36</v>
      </c>
      <c r="U3242">
        <v>111.72</v>
      </c>
      <c r="V3242">
        <v>1.77</v>
      </c>
      <c r="W3242">
        <v>8.91</v>
      </c>
      <c r="X3242">
        <v>5.0199999999999996</v>
      </c>
      <c r="Y3242">
        <v>2</v>
      </c>
      <c r="Z3242" t="s">
        <v>4250</v>
      </c>
      <c r="AA3242">
        <v>0</v>
      </c>
      <c r="AB3242">
        <v>5</v>
      </c>
      <c r="AC3242">
        <v>4.5462857142857143</v>
      </c>
      <c r="AE3242" t="s">
        <v>7949</v>
      </c>
      <c r="AH3242">
        <v>0</v>
      </c>
      <c r="AI3242">
        <v>0</v>
      </c>
    </row>
    <row r="3243" spans="2:35" x14ac:dyDescent="0.25">
      <c r="B3243">
        <v>124.1</v>
      </c>
      <c r="H3243">
        <v>4.2</v>
      </c>
      <c r="J3243" t="s">
        <v>22089</v>
      </c>
      <c r="L3243" t="s">
        <v>22167</v>
      </c>
      <c r="M3243" t="s">
        <v>22227</v>
      </c>
      <c r="N3243" t="s">
        <v>23201</v>
      </c>
      <c r="O3243" t="s">
        <v>27481</v>
      </c>
      <c r="P3243">
        <v>6</v>
      </c>
      <c r="Q3243">
        <v>2</v>
      </c>
      <c r="R3243">
        <v>1.6</v>
      </c>
      <c r="S3243">
        <v>1.61</v>
      </c>
      <c r="T3243">
        <v>388.37</v>
      </c>
      <c r="U3243">
        <v>98.83</v>
      </c>
      <c r="V3243">
        <v>2.38</v>
      </c>
      <c r="W3243">
        <v>10.24</v>
      </c>
      <c r="X3243">
        <v>5.03</v>
      </c>
      <c r="Y3243">
        <v>2</v>
      </c>
      <c r="Z3243" t="s">
        <v>4250</v>
      </c>
      <c r="AA3243">
        <v>0</v>
      </c>
      <c r="AB3243">
        <v>5</v>
      </c>
      <c r="AC3243">
        <v>5.0030238095238104</v>
      </c>
      <c r="AE3243" t="s">
        <v>7949</v>
      </c>
      <c r="AH3243">
        <v>0</v>
      </c>
      <c r="AI3243">
        <v>0</v>
      </c>
    </row>
    <row r="3244" spans="2:35" x14ac:dyDescent="0.25">
      <c r="B3244">
        <v>32.4</v>
      </c>
      <c r="H3244">
        <v>4.2</v>
      </c>
      <c r="J3244" t="s">
        <v>22089</v>
      </c>
      <c r="L3244" t="s">
        <v>22167</v>
      </c>
      <c r="M3244" t="s">
        <v>22227</v>
      </c>
      <c r="N3244" t="s">
        <v>23202</v>
      </c>
      <c r="O3244" t="s">
        <v>27482</v>
      </c>
      <c r="P3244">
        <v>6</v>
      </c>
      <c r="Q3244">
        <v>2</v>
      </c>
      <c r="R3244">
        <v>0.94</v>
      </c>
      <c r="S3244">
        <v>0.94</v>
      </c>
      <c r="T3244">
        <v>397.39</v>
      </c>
      <c r="U3244">
        <v>113.39</v>
      </c>
      <c r="V3244">
        <v>2.5499999999999998</v>
      </c>
      <c r="W3244">
        <v>10.01</v>
      </c>
      <c r="X3244">
        <v>5.03</v>
      </c>
      <c r="Y3244">
        <v>2</v>
      </c>
      <c r="Z3244" t="s">
        <v>4250</v>
      </c>
      <c r="AA3244">
        <v>0</v>
      </c>
      <c r="AB3244">
        <v>4</v>
      </c>
      <c r="AC3244">
        <v>4.4532619047619049</v>
      </c>
      <c r="AE3244" t="s">
        <v>7949</v>
      </c>
      <c r="AH3244">
        <v>0</v>
      </c>
      <c r="AI3244">
        <v>0</v>
      </c>
    </row>
    <row r="3245" spans="2:35" x14ac:dyDescent="0.25">
      <c r="B3245">
        <v>6.6</v>
      </c>
      <c r="H3245">
        <v>4.2</v>
      </c>
      <c r="J3245" t="s">
        <v>22089</v>
      </c>
      <c r="L3245" t="s">
        <v>22167</v>
      </c>
      <c r="M3245" t="s">
        <v>22227</v>
      </c>
      <c r="N3245" t="s">
        <v>23203</v>
      </c>
      <c r="O3245" t="s">
        <v>27483</v>
      </c>
      <c r="P3245">
        <v>7</v>
      </c>
      <c r="Q3245">
        <v>2</v>
      </c>
      <c r="R3245">
        <v>2.69</v>
      </c>
      <c r="S3245">
        <v>2.71</v>
      </c>
      <c r="T3245">
        <v>413.38</v>
      </c>
      <c r="U3245">
        <v>111.72</v>
      </c>
      <c r="V3245">
        <v>1.78</v>
      </c>
      <c r="W3245">
        <v>8.7899999999999991</v>
      </c>
      <c r="X3245">
        <v>5.0199999999999996</v>
      </c>
      <c r="Y3245">
        <v>2</v>
      </c>
      <c r="Z3245" t="s">
        <v>4250</v>
      </c>
      <c r="AA3245">
        <v>0</v>
      </c>
      <c r="AB3245">
        <v>6</v>
      </c>
      <c r="AC3245">
        <v>4.0497142857142858</v>
      </c>
      <c r="AE3245" t="s">
        <v>7949</v>
      </c>
      <c r="AH3245">
        <v>0</v>
      </c>
      <c r="AI3245">
        <v>0</v>
      </c>
    </row>
    <row r="3246" spans="2:35" x14ac:dyDescent="0.25">
      <c r="B3246">
        <v>33.799999999999997</v>
      </c>
      <c r="H3246">
        <v>4.2</v>
      </c>
      <c r="J3246" t="s">
        <v>22089</v>
      </c>
      <c r="L3246" t="s">
        <v>22167</v>
      </c>
      <c r="M3246" t="s">
        <v>22227</v>
      </c>
      <c r="N3246" t="s">
        <v>23204</v>
      </c>
      <c r="O3246" t="s">
        <v>27484</v>
      </c>
      <c r="P3246">
        <v>5</v>
      </c>
      <c r="Q3246">
        <v>2</v>
      </c>
      <c r="R3246">
        <v>2.19</v>
      </c>
      <c r="S3246">
        <v>2.19</v>
      </c>
      <c r="T3246">
        <v>406.82</v>
      </c>
      <c r="U3246">
        <v>89.6</v>
      </c>
      <c r="V3246">
        <v>3.33</v>
      </c>
      <c r="W3246">
        <v>10.11</v>
      </c>
      <c r="X3246">
        <v>5.03</v>
      </c>
      <c r="Y3246">
        <v>2</v>
      </c>
      <c r="Z3246" t="s">
        <v>4250</v>
      </c>
      <c r="AA3246">
        <v>0</v>
      </c>
      <c r="AB3246">
        <v>4</v>
      </c>
      <c r="AC3246">
        <v>5.0705714285714292</v>
      </c>
      <c r="AE3246" t="s">
        <v>7949</v>
      </c>
      <c r="AH3246">
        <v>0</v>
      </c>
      <c r="AI3246">
        <v>0</v>
      </c>
    </row>
    <row r="3247" spans="2:35" x14ac:dyDescent="0.25">
      <c r="B3247">
        <v>2.2000000000000002</v>
      </c>
      <c r="H3247">
        <v>4.2</v>
      </c>
      <c r="J3247" t="s">
        <v>22089</v>
      </c>
      <c r="L3247" t="s">
        <v>22167</v>
      </c>
      <c r="M3247" t="s">
        <v>22227</v>
      </c>
      <c r="N3247" t="s">
        <v>23205</v>
      </c>
      <c r="O3247" t="s">
        <v>27485</v>
      </c>
      <c r="P3247">
        <v>7</v>
      </c>
      <c r="Q3247">
        <v>2</v>
      </c>
      <c r="R3247">
        <v>2.77</v>
      </c>
      <c r="S3247">
        <v>2.78</v>
      </c>
      <c r="T3247">
        <v>427.41</v>
      </c>
      <c r="U3247">
        <v>111.72</v>
      </c>
      <c r="V3247">
        <v>2.17</v>
      </c>
      <c r="W3247">
        <v>8.7899999999999991</v>
      </c>
      <c r="X3247">
        <v>5.0199999999999996</v>
      </c>
      <c r="Y3247">
        <v>2</v>
      </c>
      <c r="Z3247" t="s">
        <v>4250</v>
      </c>
      <c r="AA3247">
        <v>0</v>
      </c>
      <c r="AB3247">
        <v>6</v>
      </c>
      <c r="AC3247">
        <v>3.9095</v>
      </c>
      <c r="AE3247" t="s">
        <v>7949</v>
      </c>
      <c r="AH3247">
        <v>0</v>
      </c>
      <c r="AI3247">
        <v>0</v>
      </c>
    </row>
    <row r="3248" spans="2:35" x14ac:dyDescent="0.25">
      <c r="B3248">
        <v>189</v>
      </c>
      <c r="H3248">
        <v>4.2</v>
      </c>
      <c r="J3248" t="s">
        <v>22089</v>
      </c>
      <c r="L3248" t="s">
        <v>22167</v>
      </c>
      <c r="M3248" t="s">
        <v>22227</v>
      </c>
      <c r="N3248" t="s">
        <v>23206</v>
      </c>
      <c r="O3248" t="s">
        <v>27486</v>
      </c>
      <c r="P3248">
        <v>6</v>
      </c>
      <c r="Q3248">
        <v>2</v>
      </c>
      <c r="R3248">
        <v>2.5099999999999998</v>
      </c>
      <c r="S3248">
        <v>2.52</v>
      </c>
      <c r="T3248">
        <v>445.86</v>
      </c>
      <c r="U3248">
        <v>94.01</v>
      </c>
      <c r="V3248">
        <v>3.59</v>
      </c>
      <c r="W3248">
        <v>10.49</v>
      </c>
      <c r="X3248">
        <v>5.03</v>
      </c>
      <c r="Y3248">
        <v>3</v>
      </c>
      <c r="Z3248" t="s">
        <v>4250</v>
      </c>
      <c r="AA3248">
        <v>0</v>
      </c>
      <c r="AB3248">
        <v>4</v>
      </c>
      <c r="AC3248">
        <v>4.4980476190476191</v>
      </c>
      <c r="AE3248" t="s">
        <v>7949</v>
      </c>
      <c r="AH3248">
        <v>0</v>
      </c>
      <c r="AI3248">
        <v>0</v>
      </c>
    </row>
    <row r="3249" spans="2:35" x14ac:dyDescent="0.25">
      <c r="B3249">
        <v>63.8</v>
      </c>
      <c r="H3249">
        <v>4.2</v>
      </c>
      <c r="J3249" t="s">
        <v>22089</v>
      </c>
      <c r="L3249" t="s">
        <v>22167</v>
      </c>
      <c r="M3249" t="s">
        <v>22227</v>
      </c>
      <c r="N3249" t="s">
        <v>23207</v>
      </c>
      <c r="O3249" t="s">
        <v>27487</v>
      </c>
      <c r="P3249">
        <v>5</v>
      </c>
      <c r="Q3249">
        <v>2</v>
      </c>
      <c r="R3249">
        <v>1.92</v>
      </c>
      <c r="S3249">
        <v>1.92</v>
      </c>
      <c r="T3249">
        <v>422.38</v>
      </c>
      <c r="U3249">
        <v>89.6</v>
      </c>
      <c r="V3249">
        <v>3.62</v>
      </c>
      <c r="W3249">
        <v>10.36</v>
      </c>
      <c r="X3249">
        <v>5.03</v>
      </c>
      <c r="Y3249">
        <v>2</v>
      </c>
      <c r="Z3249" t="s">
        <v>4250</v>
      </c>
      <c r="AA3249">
        <v>0</v>
      </c>
      <c r="AB3249">
        <v>5</v>
      </c>
      <c r="AC3249">
        <v>5.0544285714285717</v>
      </c>
      <c r="AE3249" t="s">
        <v>7949</v>
      </c>
      <c r="AH3249">
        <v>0</v>
      </c>
      <c r="AI3249">
        <v>0</v>
      </c>
    </row>
    <row r="3250" spans="2:35" x14ac:dyDescent="0.25">
      <c r="B3250">
        <v>499.5</v>
      </c>
      <c r="H3250">
        <v>4.2</v>
      </c>
      <c r="J3250" t="s">
        <v>22089</v>
      </c>
      <c r="L3250" t="s">
        <v>22167</v>
      </c>
      <c r="M3250" t="s">
        <v>22227</v>
      </c>
      <c r="N3250" t="s">
        <v>23208</v>
      </c>
      <c r="O3250" t="s">
        <v>27488</v>
      </c>
      <c r="P3250">
        <v>5</v>
      </c>
      <c r="Q3250">
        <v>2</v>
      </c>
      <c r="R3250">
        <v>2.66</v>
      </c>
      <c r="S3250">
        <v>2.67</v>
      </c>
      <c r="T3250">
        <v>408.41</v>
      </c>
      <c r="U3250">
        <v>89.6</v>
      </c>
      <c r="V3250">
        <v>3.52</v>
      </c>
      <c r="W3250">
        <v>10.72</v>
      </c>
      <c r="X3250">
        <v>5.03</v>
      </c>
      <c r="Y3250">
        <v>3</v>
      </c>
      <c r="Z3250" t="s">
        <v>4250</v>
      </c>
      <c r="AA3250">
        <v>0</v>
      </c>
      <c r="AB3250">
        <v>4</v>
      </c>
      <c r="AC3250">
        <v>4.8242142857142856</v>
      </c>
      <c r="AE3250" t="s">
        <v>7949</v>
      </c>
      <c r="AH3250">
        <v>0</v>
      </c>
      <c r="AI3250">
        <v>0</v>
      </c>
    </row>
    <row r="3251" spans="2:35" x14ac:dyDescent="0.25">
      <c r="B3251">
        <v>8.9</v>
      </c>
      <c r="H3251">
        <v>4.2</v>
      </c>
      <c r="J3251" t="s">
        <v>22089</v>
      </c>
      <c r="L3251" t="s">
        <v>22167</v>
      </c>
      <c r="M3251" t="s">
        <v>22227</v>
      </c>
      <c r="N3251" t="s">
        <v>23209</v>
      </c>
      <c r="O3251" t="s">
        <v>27489</v>
      </c>
      <c r="P3251">
        <v>6</v>
      </c>
      <c r="Q3251">
        <v>2</v>
      </c>
      <c r="R3251">
        <v>2.19</v>
      </c>
      <c r="S3251">
        <v>2.2000000000000002</v>
      </c>
      <c r="T3251">
        <v>426.42</v>
      </c>
      <c r="U3251">
        <v>98.83</v>
      </c>
      <c r="V3251">
        <v>2.77</v>
      </c>
      <c r="W3251">
        <v>10.119999999999999</v>
      </c>
      <c r="X3251">
        <v>5.03</v>
      </c>
      <c r="Y3251">
        <v>2</v>
      </c>
      <c r="Z3251" t="s">
        <v>4250</v>
      </c>
      <c r="AA3251">
        <v>0</v>
      </c>
      <c r="AB3251">
        <v>6</v>
      </c>
      <c r="AC3251">
        <v>4.6362380952380953</v>
      </c>
      <c r="AE3251" t="s">
        <v>7949</v>
      </c>
      <c r="AH3251">
        <v>0</v>
      </c>
      <c r="AI3251">
        <v>0</v>
      </c>
    </row>
    <row r="3252" spans="2:35" x14ac:dyDescent="0.25">
      <c r="B3252">
        <v>145.5</v>
      </c>
      <c r="H3252">
        <v>4.2</v>
      </c>
      <c r="J3252" t="s">
        <v>22089</v>
      </c>
      <c r="L3252" t="s">
        <v>22167</v>
      </c>
      <c r="M3252" t="s">
        <v>22227</v>
      </c>
      <c r="N3252" t="s">
        <v>23210</v>
      </c>
      <c r="O3252" t="s">
        <v>27490</v>
      </c>
      <c r="P3252">
        <v>7</v>
      </c>
      <c r="Q3252">
        <v>2</v>
      </c>
      <c r="R3252">
        <v>0.49</v>
      </c>
      <c r="S3252">
        <v>0.49</v>
      </c>
      <c r="T3252">
        <v>384.35</v>
      </c>
      <c r="U3252">
        <v>126.28</v>
      </c>
      <c r="V3252">
        <v>1.64</v>
      </c>
      <c r="W3252">
        <v>9.6199999999999992</v>
      </c>
      <c r="X3252">
        <v>3.86</v>
      </c>
      <c r="Y3252">
        <v>2</v>
      </c>
      <c r="Z3252" t="s">
        <v>4250</v>
      </c>
      <c r="AA3252">
        <v>0</v>
      </c>
      <c r="AB3252">
        <v>4</v>
      </c>
      <c r="AC3252">
        <v>4.3260714285714279</v>
      </c>
      <c r="AE3252" t="s">
        <v>7949</v>
      </c>
      <c r="AH3252">
        <v>0</v>
      </c>
      <c r="AI3252">
        <v>0</v>
      </c>
    </row>
    <row r="3253" spans="2:35" x14ac:dyDescent="0.25">
      <c r="B3253">
        <v>27.4</v>
      </c>
      <c r="H3253">
        <v>4.2</v>
      </c>
      <c r="J3253" t="s">
        <v>22089</v>
      </c>
      <c r="L3253" t="s">
        <v>22167</v>
      </c>
      <c r="M3253" t="s">
        <v>22227</v>
      </c>
      <c r="N3253" t="s">
        <v>23211</v>
      </c>
      <c r="O3253" t="s">
        <v>27491</v>
      </c>
      <c r="P3253">
        <v>6</v>
      </c>
      <c r="Q3253">
        <v>2</v>
      </c>
      <c r="R3253">
        <v>2.11</v>
      </c>
      <c r="S3253">
        <v>2.11</v>
      </c>
      <c r="T3253">
        <v>412.4</v>
      </c>
      <c r="U3253">
        <v>98.83</v>
      </c>
      <c r="V3253">
        <v>2.38</v>
      </c>
      <c r="W3253">
        <v>10.119999999999999</v>
      </c>
      <c r="X3253">
        <v>5.03</v>
      </c>
      <c r="Y3253">
        <v>2</v>
      </c>
      <c r="Z3253" t="s">
        <v>4250</v>
      </c>
      <c r="AA3253">
        <v>0</v>
      </c>
      <c r="AB3253">
        <v>6</v>
      </c>
      <c r="AC3253">
        <v>4.7763809523809533</v>
      </c>
      <c r="AE3253" t="s">
        <v>7949</v>
      </c>
      <c r="AH3253">
        <v>0</v>
      </c>
      <c r="AI3253">
        <v>0</v>
      </c>
    </row>
    <row r="3254" spans="2:35" x14ac:dyDescent="0.25">
      <c r="B3254">
        <v>9.4</v>
      </c>
      <c r="H3254">
        <v>4.2</v>
      </c>
      <c r="J3254" t="s">
        <v>22089</v>
      </c>
      <c r="L3254" t="s">
        <v>22167</v>
      </c>
      <c r="M3254" t="s">
        <v>22227</v>
      </c>
      <c r="N3254" t="s">
        <v>23212</v>
      </c>
      <c r="O3254" t="s">
        <v>27492</v>
      </c>
      <c r="P3254">
        <v>8</v>
      </c>
      <c r="Q3254">
        <v>2</v>
      </c>
      <c r="R3254">
        <v>2.09</v>
      </c>
      <c r="S3254">
        <v>2.09</v>
      </c>
      <c r="T3254">
        <v>414.37</v>
      </c>
      <c r="U3254">
        <v>124.61</v>
      </c>
      <c r="V3254">
        <v>1.17</v>
      </c>
      <c r="W3254">
        <v>9.5500000000000007</v>
      </c>
      <c r="X3254">
        <v>3.8</v>
      </c>
      <c r="Y3254">
        <v>2</v>
      </c>
      <c r="Z3254" t="s">
        <v>4250</v>
      </c>
      <c r="AA3254">
        <v>0</v>
      </c>
      <c r="AB3254">
        <v>6</v>
      </c>
      <c r="AC3254">
        <v>4.066642857142857</v>
      </c>
      <c r="AE3254" t="s">
        <v>7949</v>
      </c>
      <c r="AH3254">
        <v>0</v>
      </c>
      <c r="AI3254">
        <v>0</v>
      </c>
    </row>
    <row r="3255" spans="2:35" x14ac:dyDescent="0.25">
      <c r="B3255">
        <v>57.8</v>
      </c>
      <c r="H3255">
        <v>4.2</v>
      </c>
      <c r="J3255" t="s">
        <v>22089</v>
      </c>
      <c r="L3255" t="s">
        <v>22167</v>
      </c>
      <c r="M3255" t="s">
        <v>22227</v>
      </c>
      <c r="N3255" t="s">
        <v>23213</v>
      </c>
      <c r="O3255" t="s">
        <v>27493</v>
      </c>
      <c r="P3255">
        <v>7</v>
      </c>
      <c r="Q3255">
        <v>2</v>
      </c>
      <c r="R3255">
        <v>0.8</v>
      </c>
      <c r="S3255">
        <v>0.8</v>
      </c>
      <c r="T3255">
        <v>432.76</v>
      </c>
      <c r="U3255">
        <v>107.42</v>
      </c>
      <c r="V3255">
        <v>2.62</v>
      </c>
      <c r="W3255">
        <v>9.65</v>
      </c>
      <c r="X3255">
        <v>3.81</v>
      </c>
      <c r="Y3255">
        <v>2</v>
      </c>
      <c r="Z3255" t="s">
        <v>4250</v>
      </c>
      <c r="AA3255">
        <v>0</v>
      </c>
      <c r="AB3255">
        <v>5</v>
      </c>
      <c r="AC3255">
        <v>4.3996190476190478</v>
      </c>
      <c r="AE3255" t="s">
        <v>7949</v>
      </c>
      <c r="AH3255">
        <v>0</v>
      </c>
      <c r="AI3255">
        <v>0</v>
      </c>
    </row>
    <row r="3256" spans="2:35" x14ac:dyDescent="0.25">
      <c r="B3256">
        <v>150</v>
      </c>
      <c r="H3256">
        <v>4.2</v>
      </c>
      <c r="J3256" t="s">
        <v>22089</v>
      </c>
      <c r="L3256" t="s">
        <v>22167</v>
      </c>
      <c r="M3256" t="s">
        <v>22227</v>
      </c>
      <c r="N3256" t="s">
        <v>23214</v>
      </c>
      <c r="O3256" t="s">
        <v>27494</v>
      </c>
      <c r="P3256">
        <v>5</v>
      </c>
      <c r="Q3256">
        <v>2</v>
      </c>
      <c r="R3256">
        <v>2.85</v>
      </c>
      <c r="S3256">
        <v>2.85</v>
      </c>
      <c r="T3256">
        <v>410.78</v>
      </c>
      <c r="U3256">
        <v>89.6</v>
      </c>
      <c r="V3256">
        <v>3.48</v>
      </c>
      <c r="W3256">
        <v>11.08</v>
      </c>
      <c r="X3256">
        <v>3.89</v>
      </c>
      <c r="Y3256">
        <v>2</v>
      </c>
      <c r="Z3256" t="s">
        <v>4250</v>
      </c>
      <c r="AA3256">
        <v>0</v>
      </c>
      <c r="AB3256">
        <v>3</v>
      </c>
      <c r="AC3256">
        <v>4.7122857142857146</v>
      </c>
      <c r="AE3256" t="s">
        <v>7949</v>
      </c>
      <c r="AH3256">
        <v>0</v>
      </c>
      <c r="AI3256">
        <v>0</v>
      </c>
    </row>
    <row r="3257" spans="2:35" x14ac:dyDescent="0.25">
      <c r="B3257">
        <v>90.8</v>
      </c>
      <c r="H3257">
        <v>4.2</v>
      </c>
      <c r="J3257" t="s">
        <v>22089</v>
      </c>
      <c r="L3257" t="s">
        <v>22167</v>
      </c>
      <c r="M3257" t="s">
        <v>22227</v>
      </c>
      <c r="N3257" t="s">
        <v>23215</v>
      </c>
      <c r="O3257" t="s">
        <v>27495</v>
      </c>
      <c r="P3257">
        <v>6</v>
      </c>
      <c r="Q3257">
        <v>2</v>
      </c>
      <c r="R3257">
        <v>1.92</v>
      </c>
      <c r="S3257">
        <v>1.92</v>
      </c>
      <c r="T3257">
        <v>472.83</v>
      </c>
      <c r="U3257">
        <v>98.83</v>
      </c>
      <c r="V3257">
        <v>4.09</v>
      </c>
      <c r="W3257">
        <v>10.36</v>
      </c>
      <c r="X3257">
        <v>4.07</v>
      </c>
      <c r="Y3257">
        <v>2</v>
      </c>
      <c r="Z3257" t="s">
        <v>4250</v>
      </c>
      <c r="AA3257">
        <v>0</v>
      </c>
      <c r="AB3257">
        <v>6</v>
      </c>
      <c r="AC3257">
        <v>4.3997380952380958</v>
      </c>
      <c r="AE3257" t="s">
        <v>7949</v>
      </c>
      <c r="AH3257">
        <v>0</v>
      </c>
      <c r="AI3257">
        <v>0</v>
      </c>
    </row>
    <row r="3258" spans="2:35" x14ac:dyDescent="0.25">
      <c r="B3258">
        <v>3.9</v>
      </c>
      <c r="H3258">
        <v>4.2</v>
      </c>
      <c r="J3258" t="s">
        <v>22089</v>
      </c>
      <c r="L3258" t="s">
        <v>22167</v>
      </c>
      <c r="M3258" t="s">
        <v>22227</v>
      </c>
      <c r="N3258" t="s">
        <v>23216</v>
      </c>
      <c r="O3258" t="s">
        <v>27496</v>
      </c>
      <c r="P3258">
        <v>7</v>
      </c>
      <c r="Q3258">
        <v>2</v>
      </c>
      <c r="R3258">
        <v>2.8</v>
      </c>
      <c r="S3258">
        <v>2.81</v>
      </c>
      <c r="T3258">
        <v>461.86</v>
      </c>
      <c r="U3258">
        <v>111.72</v>
      </c>
      <c r="V3258">
        <v>2.98</v>
      </c>
      <c r="W3258">
        <v>8.94</v>
      </c>
      <c r="X3258">
        <v>4.01</v>
      </c>
      <c r="Y3258">
        <v>2</v>
      </c>
      <c r="Z3258" t="s">
        <v>4250</v>
      </c>
      <c r="AA3258">
        <v>0</v>
      </c>
      <c r="AB3258">
        <v>6</v>
      </c>
      <c r="AC3258">
        <v>3.6484285714285711</v>
      </c>
      <c r="AE3258" t="s">
        <v>7949</v>
      </c>
      <c r="AH3258">
        <v>0</v>
      </c>
      <c r="AI3258">
        <v>0</v>
      </c>
    </row>
    <row r="3259" spans="2:35" x14ac:dyDescent="0.25">
      <c r="B3259">
        <v>12.6</v>
      </c>
      <c r="H3259">
        <v>4.2</v>
      </c>
      <c r="J3259" t="s">
        <v>22089</v>
      </c>
      <c r="L3259" t="s">
        <v>22167</v>
      </c>
      <c r="M3259" t="s">
        <v>22227</v>
      </c>
      <c r="N3259" t="s">
        <v>23217</v>
      </c>
      <c r="O3259" t="s">
        <v>27497</v>
      </c>
      <c r="P3259">
        <v>5</v>
      </c>
      <c r="Q3259">
        <v>2</v>
      </c>
      <c r="R3259">
        <v>2.94</v>
      </c>
      <c r="S3259">
        <v>2.95</v>
      </c>
      <c r="T3259">
        <v>461.68</v>
      </c>
      <c r="U3259">
        <v>89.6</v>
      </c>
      <c r="V3259">
        <v>4.49</v>
      </c>
      <c r="W3259">
        <v>8.9600000000000009</v>
      </c>
      <c r="X3259">
        <v>4.01</v>
      </c>
      <c r="Y3259">
        <v>2</v>
      </c>
      <c r="Z3259" t="s">
        <v>4250</v>
      </c>
      <c r="AA3259">
        <v>0</v>
      </c>
      <c r="AB3259">
        <v>4</v>
      </c>
      <c r="AC3259">
        <v>4.3037142857142854</v>
      </c>
      <c r="AE3259" t="s">
        <v>7949</v>
      </c>
      <c r="AH3259">
        <v>0</v>
      </c>
      <c r="AI3259">
        <v>0</v>
      </c>
    </row>
    <row r="3260" spans="2:35" x14ac:dyDescent="0.25">
      <c r="B3260">
        <v>46.9</v>
      </c>
      <c r="H3260">
        <v>4.2</v>
      </c>
      <c r="J3260" t="s">
        <v>22089</v>
      </c>
      <c r="L3260" t="s">
        <v>22167</v>
      </c>
      <c r="M3260" t="s">
        <v>22227</v>
      </c>
      <c r="N3260" t="s">
        <v>23218</v>
      </c>
      <c r="O3260" t="s">
        <v>27498</v>
      </c>
      <c r="P3260">
        <v>6</v>
      </c>
      <c r="Q3260">
        <v>2</v>
      </c>
      <c r="R3260">
        <v>1.92</v>
      </c>
      <c r="S3260">
        <v>1.92</v>
      </c>
      <c r="T3260">
        <v>472.83</v>
      </c>
      <c r="U3260">
        <v>98.83</v>
      </c>
      <c r="V3260">
        <v>4.09</v>
      </c>
      <c r="W3260">
        <v>10.36</v>
      </c>
      <c r="X3260">
        <v>4.07</v>
      </c>
      <c r="Y3260">
        <v>2</v>
      </c>
      <c r="Z3260" t="s">
        <v>4250</v>
      </c>
      <c r="AA3260">
        <v>0</v>
      </c>
      <c r="AB3260">
        <v>6</v>
      </c>
      <c r="AC3260">
        <v>4.3997380952380958</v>
      </c>
      <c r="AE3260" t="s">
        <v>7949</v>
      </c>
      <c r="AH3260">
        <v>0</v>
      </c>
      <c r="AI3260">
        <v>0</v>
      </c>
    </row>
    <row r="3261" spans="2:35" x14ac:dyDescent="0.25">
      <c r="B3261">
        <v>2415</v>
      </c>
      <c r="H3261">
        <v>4.2</v>
      </c>
      <c r="J3261" t="s">
        <v>22089</v>
      </c>
      <c r="L3261" t="s">
        <v>22167</v>
      </c>
      <c r="M3261" t="s">
        <v>22227</v>
      </c>
      <c r="N3261" t="s">
        <v>23219</v>
      </c>
      <c r="O3261" t="s">
        <v>27499</v>
      </c>
      <c r="P3261">
        <v>6</v>
      </c>
      <c r="Q3261">
        <v>2</v>
      </c>
      <c r="R3261">
        <v>1.92</v>
      </c>
      <c r="S3261">
        <v>1.92</v>
      </c>
      <c r="T3261">
        <v>472.83</v>
      </c>
      <c r="U3261">
        <v>98.83</v>
      </c>
      <c r="V3261">
        <v>4.09</v>
      </c>
      <c r="W3261">
        <v>10.36</v>
      </c>
      <c r="X3261">
        <v>4.07</v>
      </c>
      <c r="Y3261">
        <v>2</v>
      </c>
      <c r="Z3261" t="s">
        <v>4250</v>
      </c>
      <c r="AA3261">
        <v>0</v>
      </c>
      <c r="AB3261">
        <v>6</v>
      </c>
      <c r="AC3261">
        <v>4.3997380952380958</v>
      </c>
      <c r="AE3261" t="s">
        <v>7949</v>
      </c>
      <c r="AH3261">
        <v>0</v>
      </c>
      <c r="AI3261">
        <v>0</v>
      </c>
    </row>
    <row r="3262" spans="2:35" x14ac:dyDescent="0.25">
      <c r="B3262">
        <v>9.3000000000000007</v>
      </c>
      <c r="H3262">
        <v>4.2</v>
      </c>
      <c r="J3262" t="s">
        <v>22089</v>
      </c>
      <c r="L3262" t="s">
        <v>22167</v>
      </c>
      <c r="M3262" t="s">
        <v>22227</v>
      </c>
      <c r="N3262" t="s">
        <v>23220</v>
      </c>
      <c r="O3262" t="s">
        <v>27500</v>
      </c>
      <c r="P3262">
        <v>5</v>
      </c>
      <c r="Q3262">
        <v>2</v>
      </c>
      <c r="R3262">
        <v>2.62</v>
      </c>
      <c r="S3262">
        <v>2.62</v>
      </c>
      <c r="T3262">
        <v>471.69</v>
      </c>
      <c r="U3262">
        <v>89.6</v>
      </c>
      <c r="V3262">
        <v>3.94</v>
      </c>
      <c r="W3262">
        <v>10.16</v>
      </c>
      <c r="X3262">
        <v>4.0199999999999996</v>
      </c>
      <c r="Y3262">
        <v>2</v>
      </c>
      <c r="Z3262" t="s">
        <v>4250</v>
      </c>
      <c r="AA3262">
        <v>0</v>
      </c>
      <c r="AB3262">
        <v>4</v>
      </c>
      <c r="AC3262">
        <v>4.3922142857142852</v>
      </c>
      <c r="AE3262" t="s">
        <v>7949</v>
      </c>
      <c r="AH3262">
        <v>0</v>
      </c>
      <c r="AI3262">
        <v>0</v>
      </c>
    </row>
    <row r="3263" spans="2:35" x14ac:dyDescent="0.25">
      <c r="B3263">
        <v>1.7</v>
      </c>
      <c r="H3263">
        <v>4.2</v>
      </c>
      <c r="J3263" t="s">
        <v>22089</v>
      </c>
      <c r="L3263" t="s">
        <v>22167</v>
      </c>
      <c r="M3263" t="s">
        <v>22227</v>
      </c>
      <c r="N3263" t="s">
        <v>23221</v>
      </c>
      <c r="O3263" t="s">
        <v>27501</v>
      </c>
      <c r="P3263">
        <v>7</v>
      </c>
      <c r="Q3263">
        <v>2</v>
      </c>
      <c r="R3263">
        <v>2.8</v>
      </c>
      <c r="S3263">
        <v>2.81</v>
      </c>
      <c r="T3263">
        <v>461.86</v>
      </c>
      <c r="U3263">
        <v>111.72</v>
      </c>
      <c r="V3263">
        <v>2.98</v>
      </c>
      <c r="W3263">
        <v>8.94</v>
      </c>
      <c r="X3263">
        <v>4.01</v>
      </c>
      <c r="Y3263">
        <v>2</v>
      </c>
      <c r="Z3263" t="s">
        <v>4250</v>
      </c>
      <c r="AA3263">
        <v>0</v>
      </c>
      <c r="AB3263">
        <v>6</v>
      </c>
      <c r="AC3263">
        <v>3.6484285714285711</v>
      </c>
      <c r="AE3263" t="s">
        <v>7949</v>
      </c>
      <c r="AH3263">
        <v>0</v>
      </c>
      <c r="AI3263">
        <v>0</v>
      </c>
    </row>
    <row r="3264" spans="2:35" x14ac:dyDescent="0.25">
      <c r="B3264">
        <v>837.5</v>
      </c>
      <c r="H3264">
        <v>4.2</v>
      </c>
      <c r="J3264" t="s">
        <v>22089</v>
      </c>
      <c r="L3264" t="s">
        <v>22167</v>
      </c>
      <c r="M3264" t="s">
        <v>22227</v>
      </c>
      <c r="N3264" t="s">
        <v>23216</v>
      </c>
      <c r="O3264" t="s">
        <v>27496</v>
      </c>
      <c r="P3264">
        <v>7</v>
      </c>
      <c r="Q3264">
        <v>2</v>
      </c>
      <c r="R3264">
        <v>2.8</v>
      </c>
      <c r="S3264">
        <v>2.81</v>
      </c>
      <c r="T3264">
        <v>461.86</v>
      </c>
      <c r="U3264">
        <v>111.72</v>
      </c>
      <c r="V3264">
        <v>2.98</v>
      </c>
      <c r="W3264">
        <v>8.94</v>
      </c>
      <c r="X3264">
        <v>4.01</v>
      </c>
      <c r="Y3264">
        <v>2</v>
      </c>
      <c r="Z3264" t="s">
        <v>4250</v>
      </c>
      <c r="AA3264">
        <v>0</v>
      </c>
      <c r="AB3264">
        <v>6</v>
      </c>
      <c r="AC3264">
        <v>3.6484285714285711</v>
      </c>
      <c r="AE3264" t="s">
        <v>7949</v>
      </c>
      <c r="AH3264">
        <v>0</v>
      </c>
      <c r="AI3264">
        <v>0</v>
      </c>
    </row>
    <row r="3265" spans="2:35" x14ac:dyDescent="0.25">
      <c r="B3265">
        <v>15.1</v>
      </c>
      <c r="H3265">
        <v>4.2</v>
      </c>
      <c r="J3265" t="s">
        <v>22089</v>
      </c>
      <c r="L3265" t="s">
        <v>22167</v>
      </c>
      <c r="M3265" t="s">
        <v>22227</v>
      </c>
      <c r="N3265" t="s">
        <v>23222</v>
      </c>
      <c r="O3265" t="s">
        <v>27502</v>
      </c>
      <c r="P3265">
        <v>5</v>
      </c>
      <c r="Q3265">
        <v>2</v>
      </c>
      <c r="R3265">
        <v>2.68</v>
      </c>
      <c r="S3265">
        <v>2.69</v>
      </c>
      <c r="T3265">
        <v>474.82</v>
      </c>
      <c r="U3265">
        <v>89.6</v>
      </c>
      <c r="V3265">
        <v>4.51</v>
      </c>
      <c r="W3265">
        <v>10.33</v>
      </c>
      <c r="X3265">
        <v>4.0199999999999996</v>
      </c>
      <c r="Y3265">
        <v>2</v>
      </c>
      <c r="Z3265" t="s">
        <v>4250</v>
      </c>
      <c r="AA3265">
        <v>0</v>
      </c>
      <c r="AB3265">
        <v>4</v>
      </c>
      <c r="AC3265">
        <v>4.3398571428571433</v>
      </c>
      <c r="AE3265" t="s">
        <v>7949</v>
      </c>
      <c r="AH3265">
        <v>0</v>
      </c>
      <c r="AI3265">
        <v>0</v>
      </c>
    </row>
    <row r="3266" spans="2:35" x14ac:dyDescent="0.25">
      <c r="B3266">
        <v>861</v>
      </c>
      <c r="H3266">
        <v>4.2</v>
      </c>
      <c r="J3266" t="s">
        <v>22089</v>
      </c>
      <c r="L3266" t="s">
        <v>22167</v>
      </c>
      <c r="M3266" t="s">
        <v>22227</v>
      </c>
      <c r="N3266" t="s">
        <v>23223</v>
      </c>
      <c r="O3266" t="s">
        <v>27503</v>
      </c>
      <c r="P3266">
        <v>5</v>
      </c>
      <c r="Q3266">
        <v>2</v>
      </c>
      <c r="R3266">
        <v>2.69</v>
      </c>
      <c r="S3266">
        <v>2.69</v>
      </c>
      <c r="T3266">
        <v>428.77</v>
      </c>
      <c r="U3266">
        <v>89.6</v>
      </c>
      <c r="V3266">
        <v>3.62</v>
      </c>
      <c r="W3266">
        <v>10.06</v>
      </c>
      <c r="X3266">
        <v>3.67</v>
      </c>
      <c r="Y3266">
        <v>2</v>
      </c>
      <c r="Z3266" t="s">
        <v>4250</v>
      </c>
      <c r="AA3266">
        <v>0</v>
      </c>
      <c r="AB3266">
        <v>3</v>
      </c>
      <c r="AC3266">
        <v>4.6637857142857149</v>
      </c>
      <c r="AE3266" t="s">
        <v>7949</v>
      </c>
      <c r="AH3266">
        <v>0</v>
      </c>
      <c r="AI3266">
        <v>0</v>
      </c>
    </row>
    <row r="3267" spans="2:35" x14ac:dyDescent="0.25">
      <c r="B3267">
        <v>6.3</v>
      </c>
      <c r="H3267">
        <v>4.2</v>
      </c>
      <c r="J3267" t="s">
        <v>22089</v>
      </c>
      <c r="L3267" t="s">
        <v>22167</v>
      </c>
      <c r="M3267" t="s">
        <v>22227</v>
      </c>
      <c r="N3267" t="s">
        <v>23224</v>
      </c>
      <c r="O3267" t="s">
        <v>27504</v>
      </c>
      <c r="P3267">
        <v>7</v>
      </c>
      <c r="Q3267">
        <v>2</v>
      </c>
      <c r="R3267">
        <v>2.73</v>
      </c>
      <c r="S3267">
        <v>2.74</v>
      </c>
      <c r="T3267">
        <v>447.83</v>
      </c>
      <c r="U3267">
        <v>111.72</v>
      </c>
      <c r="V3267">
        <v>2.59</v>
      </c>
      <c r="W3267">
        <v>8.94</v>
      </c>
      <c r="X3267">
        <v>4.01</v>
      </c>
      <c r="Y3267">
        <v>2</v>
      </c>
      <c r="Z3267" t="s">
        <v>4250</v>
      </c>
      <c r="AA3267">
        <v>0</v>
      </c>
      <c r="AB3267">
        <v>6</v>
      </c>
      <c r="AC3267">
        <v>3.7836428571428571</v>
      </c>
      <c r="AE3267" t="s">
        <v>7949</v>
      </c>
      <c r="AH3267">
        <v>0</v>
      </c>
      <c r="AI3267">
        <v>0</v>
      </c>
    </row>
    <row r="3268" spans="2:35" x14ac:dyDescent="0.25">
      <c r="B3268">
        <v>18.8</v>
      </c>
      <c r="H3268">
        <v>4.2</v>
      </c>
      <c r="J3268" t="s">
        <v>22089</v>
      </c>
      <c r="L3268" t="s">
        <v>22167</v>
      </c>
      <c r="M3268" t="s">
        <v>22227</v>
      </c>
      <c r="N3268" t="s">
        <v>23225</v>
      </c>
      <c r="O3268" t="s">
        <v>27505</v>
      </c>
      <c r="P3268">
        <v>6</v>
      </c>
      <c r="Q3268">
        <v>2</v>
      </c>
      <c r="R3268">
        <v>1.45</v>
      </c>
      <c r="S3268">
        <v>1.45</v>
      </c>
      <c r="T3268">
        <v>466.22</v>
      </c>
      <c r="U3268">
        <v>94.53</v>
      </c>
      <c r="V3268">
        <v>4.03</v>
      </c>
      <c r="W3268">
        <v>9.42</v>
      </c>
      <c r="X3268">
        <v>4.01</v>
      </c>
      <c r="Y3268">
        <v>2</v>
      </c>
      <c r="Z3268" t="s">
        <v>4250</v>
      </c>
      <c r="AA3268">
        <v>0</v>
      </c>
      <c r="AB3268">
        <v>5</v>
      </c>
      <c r="AC3268">
        <v>4.5902857142857139</v>
      </c>
      <c r="AE3268" t="s">
        <v>7949</v>
      </c>
      <c r="AH3268">
        <v>0</v>
      </c>
      <c r="AI3268">
        <v>0</v>
      </c>
    </row>
    <row r="3269" spans="2:35" x14ac:dyDescent="0.25">
      <c r="B3269">
        <v>2.7</v>
      </c>
      <c r="H3269">
        <v>4.2</v>
      </c>
      <c r="J3269" t="s">
        <v>22089</v>
      </c>
      <c r="L3269" t="s">
        <v>22167</v>
      </c>
      <c r="M3269" t="s">
        <v>22227</v>
      </c>
      <c r="N3269" t="s">
        <v>23226</v>
      </c>
      <c r="O3269" t="s">
        <v>27506</v>
      </c>
      <c r="P3269">
        <v>7</v>
      </c>
      <c r="Q3269">
        <v>2</v>
      </c>
      <c r="R3269">
        <v>2.73</v>
      </c>
      <c r="S3269">
        <v>2.74</v>
      </c>
      <c r="T3269">
        <v>447.83</v>
      </c>
      <c r="U3269">
        <v>111.72</v>
      </c>
      <c r="V3269">
        <v>2.59</v>
      </c>
      <c r="W3269">
        <v>8.94</v>
      </c>
      <c r="X3269">
        <v>4.01</v>
      </c>
      <c r="Y3269">
        <v>2</v>
      </c>
      <c r="Z3269" t="s">
        <v>4250</v>
      </c>
      <c r="AA3269">
        <v>0</v>
      </c>
      <c r="AB3269">
        <v>6</v>
      </c>
      <c r="AC3269">
        <v>3.7836428571428571</v>
      </c>
      <c r="AE3269" t="s">
        <v>7949</v>
      </c>
      <c r="AH3269">
        <v>0</v>
      </c>
      <c r="AI3269">
        <v>0</v>
      </c>
    </row>
    <row r="3270" spans="2:35" x14ac:dyDescent="0.25">
      <c r="B3270">
        <v>701</v>
      </c>
      <c r="H3270">
        <v>4.2</v>
      </c>
      <c r="J3270" t="s">
        <v>22089</v>
      </c>
      <c r="L3270" t="s">
        <v>22167</v>
      </c>
      <c r="M3270" t="s">
        <v>22227</v>
      </c>
      <c r="N3270" t="s">
        <v>23224</v>
      </c>
      <c r="O3270" t="s">
        <v>27504</v>
      </c>
      <c r="P3270">
        <v>7</v>
      </c>
      <c r="Q3270">
        <v>2</v>
      </c>
      <c r="R3270">
        <v>2.73</v>
      </c>
      <c r="S3270">
        <v>2.74</v>
      </c>
      <c r="T3270">
        <v>447.83</v>
      </c>
      <c r="U3270">
        <v>111.72</v>
      </c>
      <c r="V3270">
        <v>2.59</v>
      </c>
      <c r="W3270">
        <v>8.94</v>
      </c>
      <c r="X3270">
        <v>4.01</v>
      </c>
      <c r="Y3270">
        <v>2</v>
      </c>
      <c r="Z3270" t="s">
        <v>4250</v>
      </c>
      <c r="AA3270">
        <v>0</v>
      </c>
      <c r="AB3270">
        <v>6</v>
      </c>
      <c r="AC3270">
        <v>3.7836428571428571</v>
      </c>
      <c r="AE3270" t="s">
        <v>7949</v>
      </c>
      <c r="AH3270">
        <v>0</v>
      </c>
      <c r="AI3270">
        <v>0</v>
      </c>
    </row>
    <row r="3271" spans="2:35" x14ac:dyDescent="0.25">
      <c r="B3271">
        <v>18.399999999999999</v>
      </c>
      <c r="H3271">
        <v>4.2</v>
      </c>
      <c r="J3271" t="s">
        <v>22089</v>
      </c>
      <c r="L3271" t="s">
        <v>22167</v>
      </c>
      <c r="M3271" t="s">
        <v>22227</v>
      </c>
      <c r="N3271" t="s">
        <v>23227</v>
      </c>
      <c r="O3271" t="s">
        <v>27507</v>
      </c>
      <c r="P3271">
        <v>6</v>
      </c>
      <c r="Q3271">
        <v>2</v>
      </c>
      <c r="R3271">
        <v>0.97</v>
      </c>
      <c r="S3271">
        <v>0.97</v>
      </c>
      <c r="T3271">
        <v>431.83</v>
      </c>
      <c r="U3271">
        <v>113.39</v>
      </c>
      <c r="V3271">
        <v>3.36</v>
      </c>
      <c r="W3271">
        <v>10.15</v>
      </c>
      <c r="X3271">
        <v>4.0199999999999996</v>
      </c>
      <c r="Y3271">
        <v>2</v>
      </c>
      <c r="Z3271" t="s">
        <v>4250</v>
      </c>
      <c r="AA3271">
        <v>0</v>
      </c>
      <c r="AB3271">
        <v>4</v>
      </c>
      <c r="AC3271">
        <v>4.2072619047619053</v>
      </c>
      <c r="AE3271" t="s">
        <v>7949</v>
      </c>
      <c r="AH3271">
        <v>0</v>
      </c>
      <c r="AI3271">
        <v>0</v>
      </c>
    </row>
    <row r="3272" spans="2:35" x14ac:dyDescent="0.25">
      <c r="B3272">
        <v>10.5</v>
      </c>
      <c r="H3272">
        <v>4.2</v>
      </c>
      <c r="J3272" t="s">
        <v>22089</v>
      </c>
      <c r="L3272" t="s">
        <v>22167</v>
      </c>
      <c r="M3272" t="s">
        <v>22227</v>
      </c>
      <c r="N3272" t="s">
        <v>23228</v>
      </c>
      <c r="O3272" t="s">
        <v>27508</v>
      </c>
      <c r="P3272">
        <v>6</v>
      </c>
      <c r="Q3272">
        <v>2</v>
      </c>
      <c r="R3272">
        <v>1.45</v>
      </c>
      <c r="S3272">
        <v>1.45</v>
      </c>
      <c r="T3272">
        <v>466.22</v>
      </c>
      <c r="U3272">
        <v>94.53</v>
      </c>
      <c r="V3272">
        <v>4.03</v>
      </c>
      <c r="W3272">
        <v>9.42</v>
      </c>
      <c r="X3272">
        <v>4.01</v>
      </c>
      <c r="Y3272">
        <v>2</v>
      </c>
      <c r="Z3272" t="s">
        <v>4250</v>
      </c>
      <c r="AA3272">
        <v>0</v>
      </c>
      <c r="AB3272">
        <v>5</v>
      </c>
      <c r="AC3272">
        <v>4.5902857142857139</v>
      </c>
      <c r="AE3272" t="s">
        <v>7949</v>
      </c>
      <c r="AH3272">
        <v>0</v>
      </c>
      <c r="AI3272">
        <v>0</v>
      </c>
    </row>
    <row r="3273" spans="2:35" x14ac:dyDescent="0.25">
      <c r="B3273">
        <v>8270</v>
      </c>
      <c r="H3273">
        <v>4.2</v>
      </c>
      <c r="J3273" t="s">
        <v>22089</v>
      </c>
      <c r="L3273" t="s">
        <v>22167</v>
      </c>
      <c r="M3273" t="s">
        <v>22227</v>
      </c>
      <c r="N3273" t="s">
        <v>23225</v>
      </c>
      <c r="O3273" t="s">
        <v>27505</v>
      </c>
      <c r="P3273">
        <v>6</v>
      </c>
      <c r="Q3273">
        <v>2</v>
      </c>
      <c r="R3273">
        <v>1.45</v>
      </c>
      <c r="S3273">
        <v>1.45</v>
      </c>
      <c r="T3273">
        <v>466.22</v>
      </c>
      <c r="U3273">
        <v>94.53</v>
      </c>
      <c r="V3273">
        <v>4.03</v>
      </c>
      <c r="W3273">
        <v>9.42</v>
      </c>
      <c r="X3273">
        <v>4.01</v>
      </c>
      <c r="Y3273">
        <v>2</v>
      </c>
      <c r="Z3273" t="s">
        <v>4250</v>
      </c>
      <c r="AA3273">
        <v>0</v>
      </c>
      <c r="AB3273">
        <v>5</v>
      </c>
      <c r="AC3273">
        <v>4.5902857142857139</v>
      </c>
      <c r="AE3273" t="s">
        <v>7949</v>
      </c>
      <c r="AH3273">
        <v>0</v>
      </c>
      <c r="AI3273">
        <v>0</v>
      </c>
    </row>
    <row r="3274" spans="2:35" x14ac:dyDescent="0.25">
      <c r="B3274">
        <v>89.5</v>
      </c>
      <c r="H3274">
        <v>4.2</v>
      </c>
      <c r="J3274" t="s">
        <v>22089</v>
      </c>
      <c r="L3274" t="s">
        <v>22167</v>
      </c>
      <c r="M3274" t="s">
        <v>22227</v>
      </c>
      <c r="N3274" t="s">
        <v>23229</v>
      </c>
      <c r="O3274" t="s">
        <v>27509</v>
      </c>
      <c r="P3274">
        <v>7</v>
      </c>
      <c r="Q3274">
        <v>2</v>
      </c>
      <c r="R3274">
        <v>2.0699999999999998</v>
      </c>
      <c r="S3274">
        <v>2.08</v>
      </c>
      <c r="T3274">
        <v>423.81</v>
      </c>
      <c r="U3274">
        <v>111.72</v>
      </c>
      <c r="V3274">
        <v>2.58</v>
      </c>
      <c r="W3274">
        <v>9.06</v>
      </c>
      <c r="X3274">
        <v>4.01</v>
      </c>
      <c r="Y3274">
        <v>2</v>
      </c>
      <c r="Z3274" t="s">
        <v>4250</v>
      </c>
      <c r="AA3274">
        <v>0</v>
      </c>
      <c r="AB3274">
        <v>5</v>
      </c>
      <c r="AC3274">
        <v>4.2852142857142859</v>
      </c>
      <c r="AE3274" t="s">
        <v>7949</v>
      </c>
      <c r="AH3274">
        <v>0</v>
      </c>
      <c r="AI3274">
        <v>0</v>
      </c>
    </row>
    <row r="3275" spans="2:35" x14ac:dyDescent="0.25">
      <c r="B3275">
        <v>46.9</v>
      </c>
      <c r="H3275">
        <v>4.2</v>
      </c>
      <c r="J3275" t="s">
        <v>22089</v>
      </c>
      <c r="L3275" t="s">
        <v>22167</v>
      </c>
      <c r="M3275" t="s">
        <v>22227</v>
      </c>
      <c r="N3275" t="s">
        <v>23230</v>
      </c>
      <c r="O3275" t="s">
        <v>27510</v>
      </c>
      <c r="P3275">
        <v>6</v>
      </c>
      <c r="Q3275">
        <v>2</v>
      </c>
      <c r="R3275">
        <v>1.56</v>
      </c>
      <c r="S3275">
        <v>1.58</v>
      </c>
      <c r="T3275">
        <v>417.8</v>
      </c>
      <c r="U3275">
        <v>113.39</v>
      </c>
      <c r="V3275">
        <v>2.9</v>
      </c>
      <c r="W3275">
        <v>8.7100000000000009</v>
      </c>
      <c r="X3275">
        <v>5.0199999999999996</v>
      </c>
      <c r="Y3275">
        <v>2</v>
      </c>
      <c r="Z3275" t="s">
        <v>4250</v>
      </c>
      <c r="AA3275">
        <v>0</v>
      </c>
      <c r="AB3275">
        <v>4</v>
      </c>
      <c r="AC3275">
        <v>4.3074761904761907</v>
      </c>
      <c r="AE3275" t="s">
        <v>7949</v>
      </c>
      <c r="AH3275">
        <v>0</v>
      </c>
      <c r="AI3275">
        <v>0</v>
      </c>
    </row>
    <row r="3276" spans="2:35" x14ac:dyDescent="0.25">
      <c r="B3276">
        <v>41.9</v>
      </c>
      <c r="H3276">
        <v>4.2</v>
      </c>
      <c r="J3276" t="s">
        <v>22089</v>
      </c>
      <c r="L3276" t="s">
        <v>22167</v>
      </c>
      <c r="M3276" t="s">
        <v>22227</v>
      </c>
      <c r="N3276" t="s">
        <v>23231</v>
      </c>
      <c r="O3276" t="s">
        <v>27511</v>
      </c>
      <c r="P3276">
        <v>6</v>
      </c>
      <c r="Q3276">
        <v>2</v>
      </c>
      <c r="R3276">
        <v>1.56</v>
      </c>
      <c r="S3276">
        <v>1.58</v>
      </c>
      <c r="T3276">
        <v>417.8</v>
      </c>
      <c r="U3276">
        <v>113.39</v>
      </c>
      <c r="V3276">
        <v>2.9</v>
      </c>
      <c r="W3276">
        <v>8.7100000000000009</v>
      </c>
      <c r="X3276">
        <v>5.0199999999999996</v>
      </c>
      <c r="Y3276">
        <v>2</v>
      </c>
      <c r="Z3276" t="s">
        <v>4250</v>
      </c>
      <c r="AA3276">
        <v>0</v>
      </c>
      <c r="AB3276">
        <v>4</v>
      </c>
      <c r="AC3276">
        <v>4.3074761904761907</v>
      </c>
      <c r="AE3276" t="s">
        <v>7949</v>
      </c>
      <c r="AH3276">
        <v>0</v>
      </c>
      <c r="AI3276">
        <v>0</v>
      </c>
    </row>
    <row r="3277" spans="2:35" x14ac:dyDescent="0.25">
      <c r="B3277">
        <v>34.1</v>
      </c>
      <c r="H3277">
        <v>4.2</v>
      </c>
      <c r="J3277" t="s">
        <v>22089</v>
      </c>
      <c r="L3277" t="s">
        <v>22167</v>
      </c>
      <c r="M3277" t="s">
        <v>22227</v>
      </c>
      <c r="N3277" t="s">
        <v>23232</v>
      </c>
      <c r="O3277" t="s">
        <v>27512</v>
      </c>
      <c r="P3277">
        <v>6</v>
      </c>
      <c r="Q3277">
        <v>2</v>
      </c>
      <c r="R3277">
        <v>2.25</v>
      </c>
      <c r="S3277">
        <v>2.27</v>
      </c>
      <c r="T3277">
        <v>422.82</v>
      </c>
      <c r="U3277">
        <v>98.83</v>
      </c>
      <c r="V3277">
        <v>3.03</v>
      </c>
      <c r="W3277">
        <v>9.01</v>
      </c>
      <c r="X3277">
        <v>5.03</v>
      </c>
      <c r="Y3277">
        <v>2</v>
      </c>
      <c r="Z3277" t="s">
        <v>4250</v>
      </c>
      <c r="AA3277">
        <v>0</v>
      </c>
      <c r="AB3277">
        <v>5</v>
      </c>
      <c r="AC3277">
        <v>4.6319523809523808</v>
      </c>
      <c r="AE3277" t="s">
        <v>7949</v>
      </c>
      <c r="AH3277">
        <v>0</v>
      </c>
      <c r="AI3277">
        <v>0</v>
      </c>
    </row>
    <row r="3278" spans="2:35" x14ac:dyDescent="0.25">
      <c r="B3278">
        <v>11950</v>
      </c>
      <c r="H3278">
        <v>4.2</v>
      </c>
      <c r="J3278" t="s">
        <v>22089</v>
      </c>
      <c r="L3278" t="s">
        <v>22167</v>
      </c>
      <c r="M3278" t="s">
        <v>22227</v>
      </c>
      <c r="N3278" t="s">
        <v>23233</v>
      </c>
      <c r="O3278" t="s">
        <v>27513</v>
      </c>
      <c r="P3278">
        <v>6</v>
      </c>
      <c r="Q3278">
        <v>2</v>
      </c>
      <c r="R3278">
        <v>1.72</v>
      </c>
      <c r="S3278">
        <v>1.72</v>
      </c>
      <c r="T3278">
        <v>393.78</v>
      </c>
      <c r="U3278">
        <v>102.49</v>
      </c>
      <c r="V3278">
        <v>2.42</v>
      </c>
      <c r="W3278">
        <v>9.93</v>
      </c>
      <c r="X3278">
        <v>3.86</v>
      </c>
      <c r="Y3278">
        <v>2</v>
      </c>
      <c r="Z3278" t="s">
        <v>4250</v>
      </c>
      <c r="AA3278">
        <v>0</v>
      </c>
      <c r="AB3278">
        <v>4</v>
      </c>
      <c r="AC3278">
        <v>4.8423809523809522</v>
      </c>
      <c r="AE3278" t="s">
        <v>7949</v>
      </c>
      <c r="AH3278">
        <v>0</v>
      </c>
      <c r="AI3278">
        <v>0</v>
      </c>
    </row>
    <row r="3279" spans="2:35" x14ac:dyDescent="0.25">
      <c r="B3279">
        <v>165</v>
      </c>
      <c r="H3279">
        <v>4.2</v>
      </c>
      <c r="J3279" t="s">
        <v>22089</v>
      </c>
      <c r="L3279" t="s">
        <v>22167</v>
      </c>
      <c r="M3279" t="s">
        <v>22227</v>
      </c>
      <c r="N3279" t="s">
        <v>23234</v>
      </c>
      <c r="O3279" t="s">
        <v>27514</v>
      </c>
      <c r="P3279">
        <v>6</v>
      </c>
      <c r="Q3279">
        <v>2</v>
      </c>
      <c r="R3279">
        <v>1.72</v>
      </c>
      <c r="S3279">
        <v>1.72</v>
      </c>
      <c r="T3279">
        <v>393.78</v>
      </c>
      <c r="U3279">
        <v>102.49</v>
      </c>
      <c r="V3279">
        <v>2.42</v>
      </c>
      <c r="W3279">
        <v>9.93</v>
      </c>
      <c r="X3279">
        <v>3.86</v>
      </c>
      <c r="Y3279">
        <v>2</v>
      </c>
      <c r="Z3279" t="s">
        <v>4250</v>
      </c>
      <c r="AA3279">
        <v>0</v>
      </c>
      <c r="AB3279">
        <v>4</v>
      </c>
      <c r="AC3279">
        <v>4.8423809523809522</v>
      </c>
      <c r="AE3279" t="s">
        <v>7949</v>
      </c>
      <c r="AH3279">
        <v>0</v>
      </c>
      <c r="AI3279">
        <v>0</v>
      </c>
    </row>
    <row r="3280" spans="2:35" x14ac:dyDescent="0.25">
      <c r="B3280">
        <v>16.399999999999999</v>
      </c>
      <c r="H3280">
        <v>4.2</v>
      </c>
      <c r="J3280" t="s">
        <v>22089</v>
      </c>
      <c r="L3280" t="s">
        <v>22167</v>
      </c>
      <c r="M3280" t="s">
        <v>22227</v>
      </c>
      <c r="N3280" t="s">
        <v>23235</v>
      </c>
      <c r="O3280" t="s">
        <v>27515</v>
      </c>
      <c r="P3280">
        <v>6</v>
      </c>
      <c r="Q3280">
        <v>2</v>
      </c>
      <c r="R3280">
        <v>2.04</v>
      </c>
      <c r="S3280">
        <v>2.04</v>
      </c>
      <c r="T3280">
        <v>430.39</v>
      </c>
      <c r="U3280">
        <v>98.83</v>
      </c>
      <c r="V3280">
        <v>2.68</v>
      </c>
      <c r="W3280">
        <v>10.119999999999999</v>
      </c>
      <c r="X3280">
        <v>4.43</v>
      </c>
      <c r="Y3280">
        <v>2</v>
      </c>
      <c r="Z3280" t="s">
        <v>4250</v>
      </c>
      <c r="AA3280">
        <v>0</v>
      </c>
      <c r="AB3280">
        <v>6</v>
      </c>
      <c r="AC3280">
        <v>4.6828809523809527</v>
      </c>
      <c r="AE3280" t="s">
        <v>7949</v>
      </c>
      <c r="AH3280">
        <v>0</v>
      </c>
      <c r="AI3280">
        <v>0</v>
      </c>
    </row>
    <row r="3281" spans="2:35" x14ac:dyDescent="0.25">
      <c r="B3281">
        <v>5.7</v>
      </c>
      <c r="H3281">
        <v>4.2</v>
      </c>
      <c r="J3281" t="s">
        <v>22089</v>
      </c>
      <c r="L3281" t="s">
        <v>22167</v>
      </c>
      <c r="M3281" t="s">
        <v>22227</v>
      </c>
      <c r="N3281" t="s">
        <v>23236</v>
      </c>
      <c r="O3281" t="s">
        <v>27516</v>
      </c>
      <c r="P3281">
        <v>6</v>
      </c>
      <c r="Q3281">
        <v>2</v>
      </c>
      <c r="R3281">
        <v>2.13</v>
      </c>
      <c r="S3281">
        <v>2.13</v>
      </c>
      <c r="T3281">
        <v>444.41</v>
      </c>
      <c r="U3281">
        <v>98.83</v>
      </c>
      <c r="V3281">
        <v>3.07</v>
      </c>
      <c r="W3281">
        <v>10.119999999999999</v>
      </c>
      <c r="X3281">
        <v>4.43</v>
      </c>
      <c r="Y3281">
        <v>2</v>
      </c>
      <c r="Z3281" t="s">
        <v>4250</v>
      </c>
      <c r="AA3281">
        <v>0</v>
      </c>
      <c r="AB3281">
        <v>6</v>
      </c>
      <c r="AC3281">
        <v>4.5377380952380957</v>
      </c>
      <c r="AE3281" t="s">
        <v>7949</v>
      </c>
      <c r="AH3281">
        <v>0</v>
      </c>
      <c r="AI3281">
        <v>0</v>
      </c>
    </row>
    <row r="3282" spans="2:35" x14ac:dyDescent="0.25">
      <c r="B3282">
        <v>283</v>
      </c>
      <c r="H3282">
        <v>4.2</v>
      </c>
      <c r="J3282" t="s">
        <v>22089</v>
      </c>
      <c r="L3282" t="s">
        <v>22167</v>
      </c>
      <c r="M3282" t="s">
        <v>22227</v>
      </c>
      <c r="N3282" t="s">
        <v>23237</v>
      </c>
      <c r="O3282" t="s">
        <v>27517</v>
      </c>
      <c r="P3282">
        <v>6</v>
      </c>
      <c r="Q3282">
        <v>2</v>
      </c>
      <c r="R3282">
        <v>1.3</v>
      </c>
      <c r="S3282">
        <v>1.3</v>
      </c>
      <c r="T3282">
        <v>423.37</v>
      </c>
      <c r="U3282">
        <v>102.49</v>
      </c>
      <c r="V3282">
        <v>3.01</v>
      </c>
      <c r="W3282">
        <v>9.89</v>
      </c>
      <c r="X3282">
        <v>3.87</v>
      </c>
      <c r="Y3282">
        <v>2</v>
      </c>
      <c r="Z3282" t="s">
        <v>4250</v>
      </c>
      <c r="AA3282">
        <v>0</v>
      </c>
      <c r="AB3282">
        <v>5</v>
      </c>
      <c r="AC3282">
        <v>4.6310238095238097</v>
      </c>
      <c r="AE3282" t="s">
        <v>7949</v>
      </c>
      <c r="AH3282">
        <v>0</v>
      </c>
      <c r="AI3282">
        <v>0</v>
      </c>
    </row>
    <row r="3283" spans="2:35" x14ac:dyDescent="0.25">
      <c r="B3283">
        <v>125.5</v>
      </c>
      <c r="H3283">
        <v>4.2</v>
      </c>
      <c r="J3283" t="s">
        <v>22089</v>
      </c>
      <c r="L3283" t="s">
        <v>22167</v>
      </c>
      <c r="M3283" t="s">
        <v>22227</v>
      </c>
      <c r="N3283" t="s">
        <v>23238</v>
      </c>
      <c r="O3283" t="s">
        <v>27518</v>
      </c>
      <c r="P3283">
        <v>6</v>
      </c>
      <c r="Q3283">
        <v>2</v>
      </c>
      <c r="R3283">
        <v>1.97</v>
      </c>
      <c r="S3283">
        <v>1.97</v>
      </c>
      <c r="T3283">
        <v>438.23</v>
      </c>
      <c r="U3283">
        <v>102.49</v>
      </c>
      <c r="V3283">
        <v>2.5299999999999998</v>
      </c>
      <c r="W3283">
        <v>9.93</v>
      </c>
      <c r="X3283">
        <v>3.86</v>
      </c>
      <c r="Y3283">
        <v>2</v>
      </c>
      <c r="Z3283" t="s">
        <v>4250</v>
      </c>
      <c r="AA3283">
        <v>0</v>
      </c>
      <c r="AB3283">
        <v>4</v>
      </c>
      <c r="AC3283">
        <v>4.5248809523809523</v>
      </c>
      <c r="AE3283" t="s">
        <v>7949</v>
      </c>
      <c r="AH3283">
        <v>0</v>
      </c>
      <c r="AI3283">
        <v>0</v>
      </c>
    </row>
    <row r="3284" spans="2:35" x14ac:dyDescent="0.25">
      <c r="B3284">
        <v>104</v>
      </c>
      <c r="H3284">
        <v>4.2</v>
      </c>
      <c r="J3284" t="s">
        <v>22089</v>
      </c>
      <c r="L3284" t="s">
        <v>22167</v>
      </c>
      <c r="M3284" t="s">
        <v>22227</v>
      </c>
      <c r="N3284" t="s">
        <v>23239</v>
      </c>
      <c r="O3284" t="s">
        <v>27519</v>
      </c>
      <c r="P3284">
        <v>6</v>
      </c>
      <c r="Q3284">
        <v>2</v>
      </c>
      <c r="R3284">
        <v>2.14</v>
      </c>
      <c r="S3284">
        <v>2.14</v>
      </c>
      <c r="T3284">
        <v>474.36</v>
      </c>
      <c r="U3284">
        <v>98.83</v>
      </c>
      <c r="V3284">
        <v>3.61</v>
      </c>
      <c r="W3284">
        <v>10.11</v>
      </c>
      <c r="X3284">
        <v>4.25</v>
      </c>
      <c r="Y3284">
        <v>2</v>
      </c>
      <c r="Z3284" t="s">
        <v>4250</v>
      </c>
      <c r="AA3284">
        <v>0</v>
      </c>
      <c r="AB3284">
        <v>6</v>
      </c>
      <c r="AC3284">
        <v>4.3188095238095237</v>
      </c>
      <c r="AE3284" t="s">
        <v>7949</v>
      </c>
      <c r="AH3284">
        <v>0</v>
      </c>
      <c r="AI3284">
        <v>0</v>
      </c>
    </row>
    <row r="3285" spans="2:35" x14ac:dyDescent="0.25">
      <c r="B3285">
        <v>37.700000000000003</v>
      </c>
      <c r="H3285">
        <v>4.2</v>
      </c>
      <c r="J3285" t="s">
        <v>22089</v>
      </c>
      <c r="L3285" t="s">
        <v>22167</v>
      </c>
      <c r="M3285" t="s">
        <v>22227</v>
      </c>
      <c r="N3285" t="s">
        <v>23240</v>
      </c>
      <c r="O3285" t="s">
        <v>27520</v>
      </c>
      <c r="P3285">
        <v>6</v>
      </c>
      <c r="Q3285">
        <v>2</v>
      </c>
      <c r="R3285">
        <v>1.82</v>
      </c>
      <c r="S3285">
        <v>1.82</v>
      </c>
      <c r="T3285">
        <v>456.37</v>
      </c>
      <c r="U3285">
        <v>98.83</v>
      </c>
      <c r="V3285">
        <v>3.58</v>
      </c>
      <c r="W3285">
        <v>10.210000000000001</v>
      </c>
      <c r="X3285">
        <v>4.17</v>
      </c>
      <c r="Y3285">
        <v>2</v>
      </c>
      <c r="Z3285" t="s">
        <v>4250</v>
      </c>
      <c r="AA3285">
        <v>0</v>
      </c>
      <c r="AB3285">
        <v>6</v>
      </c>
      <c r="AC3285">
        <v>4.5173095238095238</v>
      </c>
      <c r="AE3285" t="s">
        <v>7949</v>
      </c>
      <c r="AH3285">
        <v>0</v>
      </c>
      <c r="AI3285">
        <v>0</v>
      </c>
    </row>
    <row r="3286" spans="2:35" x14ac:dyDescent="0.25">
      <c r="B3286">
        <v>21.4</v>
      </c>
      <c r="H3286">
        <v>4.2</v>
      </c>
      <c r="J3286" t="s">
        <v>22089</v>
      </c>
      <c r="L3286" t="s">
        <v>22167</v>
      </c>
      <c r="M3286" t="s">
        <v>22227</v>
      </c>
      <c r="N3286" t="s">
        <v>23241</v>
      </c>
      <c r="O3286" t="s">
        <v>27521</v>
      </c>
      <c r="P3286">
        <v>7</v>
      </c>
      <c r="Q3286">
        <v>2</v>
      </c>
      <c r="R3286">
        <v>2.54</v>
      </c>
      <c r="S3286">
        <v>2.56</v>
      </c>
      <c r="T3286">
        <v>443.33</v>
      </c>
      <c r="U3286">
        <v>111.72</v>
      </c>
      <c r="V3286">
        <v>2.66</v>
      </c>
      <c r="W3286">
        <v>8.82</v>
      </c>
      <c r="X3286">
        <v>4.17</v>
      </c>
      <c r="Y3286">
        <v>2</v>
      </c>
      <c r="Z3286" t="s">
        <v>4250</v>
      </c>
      <c r="AA3286">
        <v>0</v>
      </c>
      <c r="AB3286">
        <v>6</v>
      </c>
      <c r="AC3286">
        <v>3.9107857142857152</v>
      </c>
      <c r="AE3286" t="s">
        <v>7949</v>
      </c>
      <c r="AH3286">
        <v>0</v>
      </c>
      <c r="AI3286">
        <v>0</v>
      </c>
    </row>
    <row r="3287" spans="2:35" x14ac:dyDescent="0.25">
      <c r="B3287">
        <v>821</v>
      </c>
      <c r="H3287">
        <v>4.2</v>
      </c>
      <c r="J3287" t="s">
        <v>22089</v>
      </c>
      <c r="L3287" t="s">
        <v>22167</v>
      </c>
      <c r="M3287" t="s">
        <v>22227</v>
      </c>
      <c r="N3287" t="s">
        <v>23242</v>
      </c>
      <c r="O3287" t="s">
        <v>27522</v>
      </c>
      <c r="P3287">
        <v>5</v>
      </c>
      <c r="Q3287">
        <v>2</v>
      </c>
      <c r="R3287">
        <v>0.83</v>
      </c>
      <c r="S3287">
        <v>0.83</v>
      </c>
      <c r="T3287">
        <v>343.31</v>
      </c>
      <c r="U3287">
        <v>85.94</v>
      </c>
      <c r="V3287">
        <v>1.6</v>
      </c>
      <c r="W3287">
        <v>12.45</v>
      </c>
      <c r="X3287">
        <v>4.2</v>
      </c>
      <c r="Y3287">
        <v>1</v>
      </c>
      <c r="Z3287" t="s">
        <v>4250</v>
      </c>
      <c r="AA3287">
        <v>0</v>
      </c>
      <c r="AB3287">
        <v>5</v>
      </c>
      <c r="AC3287">
        <v>5.5</v>
      </c>
      <c r="AE3287" t="s">
        <v>7949</v>
      </c>
      <c r="AH3287">
        <v>0</v>
      </c>
      <c r="AI3287">
        <v>0</v>
      </c>
    </row>
    <row r="3288" spans="2:35" x14ac:dyDescent="0.25">
      <c r="B3288">
        <v>24421</v>
      </c>
      <c r="H3288">
        <v>4.2</v>
      </c>
      <c r="J3288" t="s">
        <v>22089</v>
      </c>
      <c r="L3288" t="s">
        <v>22167</v>
      </c>
      <c r="M3288" t="s">
        <v>22227</v>
      </c>
      <c r="N3288" t="s">
        <v>23243</v>
      </c>
      <c r="O3288" t="s">
        <v>27523</v>
      </c>
      <c r="P3288">
        <v>4</v>
      </c>
      <c r="Q3288">
        <v>2</v>
      </c>
      <c r="R3288">
        <v>1.51</v>
      </c>
      <c r="S3288">
        <v>1.51</v>
      </c>
      <c r="T3288">
        <v>379.38</v>
      </c>
      <c r="U3288">
        <v>76.709999999999994</v>
      </c>
      <c r="V3288">
        <v>3.46</v>
      </c>
      <c r="X3288">
        <v>4.1900000000000004</v>
      </c>
      <c r="Y3288">
        <v>1</v>
      </c>
      <c r="Z3288" t="s">
        <v>4250</v>
      </c>
      <c r="AA3288">
        <v>0</v>
      </c>
      <c r="AB3288">
        <v>4</v>
      </c>
      <c r="AC3288">
        <v>5.3615714285714287</v>
      </c>
      <c r="AE3288" t="s">
        <v>7949</v>
      </c>
      <c r="AH3288">
        <v>0</v>
      </c>
      <c r="AI3288">
        <v>0</v>
      </c>
    </row>
    <row r="3289" spans="2:35" x14ac:dyDescent="0.25">
      <c r="B3289">
        <v>5370</v>
      </c>
      <c r="H3289">
        <v>4.2</v>
      </c>
      <c r="J3289" t="s">
        <v>22089</v>
      </c>
      <c r="L3289" t="s">
        <v>22167</v>
      </c>
      <c r="M3289" t="s">
        <v>22227</v>
      </c>
      <c r="N3289" t="s">
        <v>23244</v>
      </c>
      <c r="O3289" t="s">
        <v>27524</v>
      </c>
      <c r="P3289">
        <v>5</v>
      </c>
      <c r="Q3289">
        <v>2</v>
      </c>
      <c r="R3289">
        <v>0.96</v>
      </c>
      <c r="S3289">
        <v>0.96</v>
      </c>
      <c r="T3289">
        <v>369.34</v>
      </c>
      <c r="U3289">
        <v>85.94</v>
      </c>
      <c r="V3289">
        <v>2.14</v>
      </c>
      <c r="W3289">
        <v>12.47</v>
      </c>
      <c r="X3289">
        <v>4.1900000000000004</v>
      </c>
      <c r="Y3289">
        <v>1</v>
      </c>
      <c r="Z3289" t="s">
        <v>4250</v>
      </c>
      <c r="AA3289">
        <v>0</v>
      </c>
      <c r="AB3289">
        <v>4</v>
      </c>
      <c r="AC3289">
        <v>5.4332857142857147</v>
      </c>
      <c r="AE3289" t="s">
        <v>7949</v>
      </c>
      <c r="AH3289">
        <v>0</v>
      </c>
      <c r="AI3289">
        <v>0</v>
      </c>
    </row>
    <row r="3290" spans="2:35" x14ac:dyDescent="0.25">
      <c r="B3290">
        <v>25543</v>
      </c>
      <c r="H3290">
        <v>4.2</v>
      </c>
      <c r="J3290" t="s">
        <v>22089</v>
      </c>
      <c r="L3290" t="s">
        <v>22167</v>
      </c>
      <c r="M3290" t="s">
        <v>22227</v>
      </c>
      <c r="N3290" t="s">
        <v>23245</v>
      </c>
      <c r="O3290" t="s">
        <v>27525</v>
      </c>
      <c r="P3290">
        <v>5</v>
      </c>
      <c r="Q3290">
        <v>2</v>
      </c>
      <c r="R3290">
        <v>0.86</v>
      </c>
      <c r="S3290">
        <v>0.86</v>
      </c>
      <c r="T3290">
        <v>357.33</v>
      </c>
      <c r="U3290">
        <v>85.94</v>
      </c>
      <c r="V3290">
        <v>1.99</v>
      </c>
      <c r="W3290">
        <v>13.3</v>
      </c>
      <c r="X3290">
        <v>4.2</v>
      </c>
      <c r="Y3290">
        <v>1</v>
      </c>
      <c r="Z3290" t="s">
        <v>4250</v>
      </c>
      <c r="AA3290">
        <v>0</v>
      </c>
      <c r="AB3290">
        <v>6</v>
      </c>
      <c r="AC3290">
        <v>5.5</v>
      </c>
      <c r="AE3290" t="s">
        <v>7949</v>
      </c>
      <c r="AH3290">
        <v>0</v>
      </c>
      <c r="AI3290">
        <v>0</v>
      </c>
    </row>
    <row r="3291" spans="2:35" x14ac:dyDescent="0.25">
      <c r="B3291">
        <v>40486</v>
      </c>
      <c r="H3291">
        <v>4.2</v>
      </c>
      <c r="J3291" t="s">
        <v>22089</v>
      </c>
      <c r="L3291" t="s">
        <v>22167</v>
      </c>
      <c r="M3291" t="s">
        <v>22227</v>
      </c>
      <c r="N3291" t="s">
        <v>23246</v>
      </c>
      <c r="O3291" t="s">
        <v>27526</v>
      </c>
      <c r="P3291">
        <v>6</v>
      </c>
      <c r="Q3291">
        <v>2</v>
      </c>
      <c r="R3291">
        <v>0.48</v>
      </c>
      <c r="S3291">
        <v>0.48</v>
      </c>
      <c r="T3291">
        <v>406.36</v>
      </c>
      <c r="U3291">
        <v>98.71</v>
      </c>
      <c r="V3291">
        <v>1.97</v>
      </c>
      <c r="W3291">
        <v>12.43</v>
      </c>
      <c r="X3291">
        <v>4.1900000000000004</v>
      </c>
      <c r="Y3291">
        <v>2</v>
      </c>
      <c r="Z3291" t="s">
        <v>4250</v>
      </c>
      <c r="AA3291">
        <v>0</v>
      </c>
      <c r="AB3291">
        <v>4</v>
      </c>
      <c r="AC3291">
        <v>4.8785238095238102</v>
      </c>
      <c r="AE3291" t="s">
        <v>7949</v>
      </c>
      <c r="AH3291">
        <v>0</v>
      </c>
      <c r="AI3291">
        <v>0</v>
      </c>
    </row>
    <row r="3292" spans="2:35" x14ac:dyDescent="0.25">
      <c r="B3292">
        <v>21.8</v>
      </c>
      <c r="H3292">
        <v>4.2</v>
      </c>
      <c r="J3292" t="s">
        <v>22089</v>
      </c>
      <c r="L3292" t="s">
        <v>22167</v>
      </c>
      <c r="M3292" t="s">
        <v>22227</v>
      </c>
      <c r="N3292" t="s">
        <v>23247</v>
      </c>
      <c r="O3292" t="s">
        <v>27527</v>
      </c>
      <c r="P3292">
        <v>6</v>
      </c>
      <c r="Q3292">
        <v>2</v>
      </c>
      <c r="R3292">
        <v>2.52</v>
      </c>
      <c r="S3292">
        <v>2.52</v>
      </c>
      <c r="T3292">
        <v>470.45</v>
      </c>
      <c r="U3292">
        <v>98.83</v>
      </c>
      <c r="V3292">
        <v>3.46</v>
      </c>
      <c r="W3292">
        <v>10.119999999999999</v>
      </c>
      <c r="X3292">
        <v>4.3899999999999997</v>
      </c>
      <c r="Y3292">
        <v>2</v>
      </c>
      <c r="Z3292" t="s">
        <v>4250</v>
      </c>
      <c r="AA3292">
        <v>0</v>
      </c>
      <c r="AB3292">
        <v>6</v>
      </c>
      <c r="AC3292">
        <v>4.1567380952380946</v>
      </c>
      <c r="AE3292" t="s">
        <v>7949</v>
      </c>
      <c r="AH3292">
        <v>0</v>
      </c>
      <c r="AI3292">
        <v>0</v>
      </c>
    </row>
    <row r="3293" spans="2:35" x14ac:dyDescent="0.25">
      <c r="B3293">
        <v>4700</v>
      </c>
      <c r="H3293">
        <v>4.2</v>
      </c>
      <c r="J3293" t="s">
        <v>22089</v>
      </c>
      <c r="L3293" t="s">
        <v>22167</v>
      </c>
      <c r="M3293" t="s">
        <v>22227</v>
      </c>
      <c r="N3293" t="s">
        <v>23248</v>
      </c>
      <c r="O3293" t="s">
        <v>27528</v>
      </c>
      <c r="P3293">
        <v>4</v>
      </c>
      <c r="Q3293">
        <v>2</v>
      </c>
      <c r="R3293">
        <v>1.35</v>
      </c>
      <c r="S3293">
        <v>1.35</v>
      </c>
      <c r="T3293">
        <v>381.28</v>
      </c>
      <c r="U3293">
        <v>76.709999999999994</v>
      </c>
      <c r="V3293">
        <v>2.91</v>
      </c>
      <c r="W3293">
        <v>11.83</v>
      </c>
      <c r="X3293">
        <v>4.1900000000000004</v>
      </c>
      <c r="Y3293">
        <v>1</v>
      </c>
      <c r="Z3293" t="s">
        <v>4250</v>
      </c>
      <c r="AA3293">
        <v>0</v>
      </c>
      <c r="AB3293">
        <v>4</v>
      </c>
      <c r="AC3293">
        <v>5.3480000000000008</v>
      </c>
      <c r="AE3293" t="s">
        <v>7949</v>
      </c>
      <c r="AH3293">
        <v>0</v>
      </c>
      <c r="AI3293">
        <v>0</v>
      </c>
    </row>
    <row r="3294" spans="2:35" x14ac:dyDescent="0.25">
      <c r="B3294">
        <v>34304</v>
      </c>
      <c r="H3294">
        <v>4.2</v>
      </c>
      <c r="J3294" t="s">
        <v>22089</v>
      </c>
      <c r="L3294" t="s">
        <v>22167</v>
      </c>
      <c r="M3294" t="s">
        <v>22227</v>
      </c>
      <c r="N3294" t="s">
        <v>23249</v>
      </c>
      <c r="O3294" t="s">
        <v>27529</v>
      </c>
      <c r="P3294">
        <v>5</v>
      </c>
      <c r="Q3294">
        <v>2</v>
      </c>
      <c r="R3294">
        <v>0.78</v>
      </c>
      <c r="S3294">
        <v>0.78</v>
      </c>
      <c r="T3294">
        <v>369.34</v>
      </c>
      <c r="U3294">
        <v>85.94</v>
      </c>
      <c r="V3294">
        <v>1.99</v>
      </c>
      <c r="W3294">
        <v>13.15</v>
      </c>
      <c r="X3294">
        <v>4.1900000000000004</v>
      </c>
      <c r="Y3294">
        <v>1</v>
      </c>
      <c r="Z3294" t="s">
        <v>4250</v>
      </c>
      <c r="AA3294">
        <v>0</v>
      </c>
      <c r="AB3294">
        <v>4</v>
      </c>
      <c r="AC3294">
        <v>5.4332857142857147</v>
      </c>
      <c r="AE3294" t="s">
        <v>7949</v>
      </c>
      <c r="AH3294">
        <v>0</v>
      </c>
      <c r="AI3294">
        <v>0</v>
      </c>
    </row>
    <row r="3295" spans="2:35" x14ac:dyDescent="0.25">
      <c r="B3295">
        <v>6660</v>
      </c>
      <c r="H3295">
        <v>4.2</v>
      </c>
      <c r="J3295" t="s">
        <v>22089</v>
      </c>
      <c r="L3295" t="s">
        <v>22167</v>
      </c>
      <c r="M3295" t="s">
        <v>22227</v>
      </c>
      <c r="N3295" t="s">
        <v>23250</v>
      </c>
      <c r="O3295" t="s">
        <v>27530</v>
      </c>
      <c r="P3295">
        <v>5</v>
      </c>
      <c r="Q3295">
        <v>2</v>
      </c>
      <c r="R3295">
        <v>2.4500000000000002</v>
      </c>
      <c r="S3295">
        <v>2.4500000000000002</v>
      </c>
      <c r="T3295">
        <v>405.38</v>
      </c>
      <c r="U3295">
        <v>85.94</v>
      </c>
      <c r="V3295">
        <v>3.04</v>
      </c>
      <c r="W3295">
        <v>12.33</v>
      </c>
      <c r="X3295">
        <v>4.2</v>
      </c>
      <c r="Y3295">
        <v>2</v>
      </c>
      <c r="Z3295" t="s">
        <v>4250</v>
      </c>
      <c r="AA3295">
        <v>0</v>
      </c>
      <c r="AB3295">
        <v>6</v>
      </c>
      <c r="AC3295">
        <v>4.9508571428571431</v>
      </c>
      <c r="AE3295" t="s">
        <v>7949</v>
      </c>
      <c r="AH3295">
        <v>0</v>
      </c>
      <c r="AI3295">
        <v>0</v>
      </c>
    </row>
    <row r="3296" spans="2:35" x14ac:dyDescent="0.25">
      <c r="B3296">
        <v>1840</v>
      </c>
      <c r="H3296">
        <v>4.2</v>
      </c>
      <c r="J3296" t="s">
        <v>22089</v>
      </c>
      <c r="L3296" t="s">
        <v>22167</v>
      </c>
      <c r="M3296" t="s">
        <v>22227</v>
      </c>
      <c r="N3296" t="s">
        <v>23251</v>
      </c>
      <c r="O3296" t="s">
        <v>27531</v>
      </c>
      <c r="P3296">
        <v>5</v>
      </c>
      <c r="Q3296">
        <v>2</v>
      </c>
      <c r="R3296">
        <v>1.18</v>
      </c>
      <c r="S3296">
        <v>1.18</v>
      </c>
      <c r="T3296">
        <v>357.33</v>
      </c>
      <c r="U3296">
        <v>85.94</v>
      </c>
      <c r="V3296">
        <v>1.99</v>
      </c>
      <c r="W3296">
        <v>12.47</v>
      </c>
      <c r="X3296">
        <v>4.2</v>
      </c>
      <c r="Y3296">
        <v>1</v>
      </c>
      <c r="Z3296" t="s">
        <v>4250</v>
      </c>
      <c r="AA3296">
        <v>0</v>
      </c>
      <c r="AB3296">
        <v>5</v>
      </c>
      <c r="AC3296">
        <v>5.5</v>
      </c>
      <c r="AE3296" t="s">
        <v>7949</v>
      </c>
      <c r="AH3296">
        <v>0</v>
      </c>
      <c r="AI3296">
        <v>0</v>
      </c>
    </row>
    <row r="3297" spans="2:35" x14ac:dyDescent="0.25">
      <c r="B3297">
        <v>20054</v>
      </c>
      <c r="H3297">
        <v>4.2</v>
      </c>
      <c r="J3297" t="s">
        <v>22089</v>
      </c>
      <c r="L3297" t="s">
        <v>22167</v>
      </c>
      <c r="M3297" t="s">
        <v>22227</v>
      </c>
      <c r="N3297" t="s">
        <v>23252</v>
      </c>
      <c r="O3297" t="s">
        <v>27532</v>
      </c>
      <c r="P3297">
        <v>5</v>
      </c>
      <c r="Q3297">
        <v>2</v>
      </c>
      <c r="R3297">
        <v>0.12</v>
      </c>
      <c r="S3297">
        <v>0.12</v>
      </c>
      <c r="T3297">
        <v>367.33</v>
      </c>
      <c r="U3297">
        <v>93.78</v>
      </c>
      <c r="V3297">
        <v>1.94</v>
      </c>
      <c r="W3297">
        <v>12.73</v>
      </c>
      <c r="X3297">
        <v>4.1900000000000004</v>
      </c>
      <c r="Y3297">
        <v>1</v>
      </c>
      <c r="Z3297" t="s">
        <v>4250</v>
      </c>
      <c r="AA3297">
        <v>0</v>
      </c>
      <c r="AB3297">
        <v>4</v>
      </c>
      <c r="AC3297">
        <v>5.3216428571428569</v>
      </c>
      <c r="AE3297" t="s">
        <v>7949</v>
      </c>
      <c r="AH3297">
        <v>0</v>
      </c>
      <c r="AI3297">
        <v>0</v>
      </c>
    </row>
    <row r="3298" spans="2:35" x14ac:dyDescent="0.25">
      <c r="B3298">
        <v>659.5</v>
      </c>
      <c r="H3298">
        <v>4.2</v>
      </c>
      <c r="J3298" t="s">
        <v>22089</v>
      </c>
      <c r="L3298" t="s">
        <v>22167</v>
      </c>
      <c r="M3298" t="s">
        <v>22227</v>
      </c>
      <c r="N3298" t="s">
        <v>23253</v>
      </c>
      <c r="O3298" t="s">
        <v>27533</v>
      </c>
      <c r="P3298">
        <v>7</v>
      </c>
      <c r="Q3298">
        <v>2</v>
      </c>
      <c r="R3298">
        <v>0.83</v>
      </c>
      <c r="S3298">
        <v>0.83</v>
      </c>
      <c r="T3298">
        <v>445.4</v>
      </c>
      <c r="U3298">
        <v>122.62</v>
      </c>
      <c r="V3298">
        <v>2.96</v>
      </c>
      <c r="W3298">
        <v>10.09</v>
      </c>
      <c r="X3298">
        <v>4.17</v>
      </c>
      <c r="Y3298">
        <v>2</v>
      </c>
      <c r="Z3298" t="s">
        <v>4250</v>
      </c>
      <c r="AA3298">
        <v>0</v>
      </c>
      <c r="AB3298">
        <v>6</v>
      </c>
      <c r="AC3298">
        <v>3.89</v>
      </c>
      <c r="AE3298" t="s">
        <v>7949</v>
      </c>
      <c r="AH3298">
        <v>0</v>
      </c>
      <c r="AI3298">
        <v>0</v>
      </c>
    </row>
    <row r="3299" spans="2:35" x14ac:dyDescent="0.25">
      <c r="B3299">
        <v>5170</v>
      </c>
      <c r="H3299">
        <v>4.2</v>
      </c>
      <c r="J3299" t="s">
        <v>22089</v>
      </c>
      <c r="L3299" t="s">
        <v>22167</v>
      </c>
      <c r="M3299" t="s">
        <v>22227</v>
      </c>
      <c r="N3299" t="s">
        <v>23254</v>
      </c>
      <c r="O3299" t="s">
        <v>27534</v>
      </c>
      <c r="P3299">
        <v>4</v>
      </c>
      <c r="Q3299">
        <v>2</v>
      </c>
      <c r="R3299">
        <v>1.31</v>
      </c>
      <c r="S3299">
        <v>1.31</v>
      </c>
      <c r="T3299">
        <v>339.32</v>
      </c>
      <c r="U3299">
        <v>76.709999999999994</v>
      </c>
      <c r="V3299">
        <v>2.37</v>
      </c>
      <c r="W3299">
        <v>13.69</v>
      </c>
      <c r="X3299">
        <v>4.1900000000000004</v>
      </c>
      <c r="Y3299">
        <v>1</v>
      </c>
      <c r="Z3299" t="s">
        <v>4250</v>
      </c>
      <c r="AA3299">
        <v>0</v>
      </c>
      <c r="AB3299">
        <v>4</v>
      </c>
      <c r="AC3299">
        <v>5.5</v>
      </c>
      <c r="AE3299" t="s">
        <v>7949</v>
      </c>
      <c r="AH3299">
        <v>0</v>
      </c>
      <c r="AI3299">
        <v>0</v>
      </c>
    </row>
    <row r="3300" spans="2:35" x14ac:dyDescent="0.25">
      <c r="B3300">
        <v>37</v>
      </c>
      <c r="H3300">
        <v>4.2</v>
      </c>
      <c r="J3300" t="s">
        <v>22089</v>
      </c>
      <c r="L3300" t="s">
        <v>22167</v>
      </c>
      <c r="M3300" t="s">
        <v>22227</v>
      </c>
      <c r="N3300" t="s">
        <v>24840</v>
      </c>
      <c r="O3300" t="s">
        <v>29105</v>
      </c>
      <c r="P3300">
        <v>6</v>
      </c>
      <c r="Q3300">
        <v>2</v>
      </c>
      <c r="R3300">
        <v>2.04</v>
      </c>
      <c r="S3300">
        <v>2.0499999999999998</v>
      </c>
      <c r="T3300">
        <v>411.77</v>
      </c>
      <c r="U3300">
        <v>102.49</v>
      </c>
      <c r="V3300">
        <v>2.72</v>
      </c>
      <c r="W3300">
        <v>8.7200000000000006</v>
      </c>
      <c r="X3300">
        <v>4.17</v>
      </c>
      <c r="Y3300">
        <v>2</v>
      </c>
      <c r="Z3300" t="s">
        <v>4250</v>
      </c>
      <c r="AA3300">
        <v>0</v>
      </c>
      <c r="AB3300">
        <v>4</v>
      </c>
      <c r="AC3300">
        <v>4.6938809523809528</v>
      </c>
      <c r="AE3300" t="s">
        <v>7949</v>
      </c>
      <c r="AH3300">
        <v>0</v>
      </c>
      <c r="AI3300">
        <v>0</v>
      </c>
    </row>
    <row r="3301" spans="2:35" x14ac:dyDescent="0.25">
      <c r="B3301">
        <v>245.5</v>
      </c>
      <c r="H3301">
        <v>4.2</v>
      </c>
      <c r="J3301" t="s">
        <v>22089</v>
      </c>
      <c r="L3301" t="s">
        <v>22167</v>
      </c>
      <c r="M3301" t="s">
        <v>22227</v>
      </c>
      <c r="N3301" t="s">
        <v>23256</v>
      </c>
      <c r="O3301" t="s">
        <v>27536</v>
      </c>
      <c r="P3301">
        <v>4</v>
      </c>
      <c r="Q3301">
        <v>2</v>
      </c>
      <c r="R3301">
        <v>3.33</v>
      </c>
      <c r="S3301">
        <v>3.33</v>
      </c>
      <c r="T3301">
        <v>399.37</v>
      </c>
      <c r="U3301">
        <v>76.709999999999994</v>
      </c>
      <c r="V3301">
        <v>3.01</v>
      </c>
      <c r="W3301">
        <v>9.73</v>
      </c>
      <c r="X3301">
        <v>4.17</v>
      </c>
      <c r="Y3301">
        <v>2</v>
      </c>
      <c r="Z3301" t="s">
        <v>4250</v>
      </c>
      <c r="AA3301">
        <v>0</v>
      </c>
      <c r="AB3301">
        <v>3</v>
      </c>
      <c r="AC3301">
        <v>4.3887857142857136</v>
      </c>
      <c r="AE3301" t="s">
        <v>7949</v>
      </c>
      <c r="AH3301">
        <v>0</v>
      </c>
      <c r="AI3301">
        <v>0</v>
      </c>
    </row>
    <row r="3302" spans="2:35" x14ac:dyDescent="0.25">
      <c r="B3302">
        <v>525</v>
      </c>
      <c r="H3302">
        <v>4.2</v>
      </c>
      <c r="J3302" t="s">
        <v>22089</v>
      </c>
      <c r="L3302" t="s">
        <v>22167</v>
      </c>
      <c r="M3302" t="s">
        <v>22227</v>
      </c>
      <c r="N3302" t="s">
        <v>23257</v>
      </c>
      <c r="O3302" t="s">
        <v>27537</v>
      </c>
      <c r="P3302">
        <v>5</v>
      </c>
      <c r="Q3302">
        <v>2</v>
      </c>
      <c r="R3302">
        <v>2.4</v>
      </c>
      <c r="S3302">
        <v>2.4</v>
      </c>
      <c r="T3302">
        <v>392.79</v>
      </c>
      <c r="U3302">
        <v>89.6</v>
      </c>
      <c r="V3302">
        <v>3.18</v>
      </c>
      <c r="W3302">
        <v>11.08</v>
      </c>
      <c r="X3302">
        <v>4.3899999999999997</v>
      </c>
      <c r="Y3302">
        <v>2</v>
      </c>
      <c r="Z3302" t="s">
        <v>4250</v>
      </c>
      <c r="AA3302">
        <v>0</v>
      </c>
      <c r="AB3302">
        <v>4</v>
      </c>
      <c r="AC3302">
        <v>5.0657857142857141</v>
      </c>
      <c r="AE3302" t="s">
        <v>7949</v>
      </c>
      <c r="AH3302">
        <v>0</v>
      </c>
      <c r="AI3302">
        <v>0</v>
      </c>
    </row>
    <row r="3303" spans="2:35" x14ac:dyDescent="0.25">
      <c r="B3303">
        <v>35904</v>
      </c>
      <c r="H3303">
        <v>4.2</v>
      </c>
      <c r="J3303" t="s">
        <v>22089</v>
      </c>
      <c r="L3303" t="s">
        <v>22167</v>
      </c>
      <c r="M3303" t="s">
        <v>22227</v>
      </c>
      <c r="N3303" t="s">
        <v>23258</v>
      </c>
      <c r="O3303" t="s">
        <v>27538</v>
      </c>
      <c r="P3303">
        <v>5</v>
      </c>
      <c r="Q3303">
        <v>2</v>
      </c>
      <c r="R3303">
        <v>2.4</v>
      </c>
      <c r="S3303">
        <v>2.4</v>
      </c>
      <c r="T3303">
        <v>392.79</v>
      </c>
      <c r="U3303">
        <v>89.6</v>
      </c>
      <c r="V3303">
        <v>3.18</v>
      </c>
      <c r="W3303">
        <v>11.08</v>
      </c>
      <c r="X3303">
        <v>4.3899999999999997</v>
      </c>
      <c r="Y3303">
        <v>2</v>
      </c>
      <c r="Z3303" t="s">
        <v>4250</v>
      </c>
      <c r="AA3303">
        <v>0</v>
      </c>
      <c r="AB3303">
        <v>4</v>
      </c>
      <c r="AC3303">
        <v>5.0657857142857141</v>
      </c>
      <c r="AE3303" t="s">
        <v>7949</v>
      </c>
      <c r="AH3303">
        <v>0</v>
      </c>
      <c r="AI3303">
        <v>0</v>
      </c>
    </row>
    <row r="3304" spans="2:35" x14ac:dyDescent="0.25">
      <c r="B3304">
        <v>265</v>
      </c>
      <c r="H3304">
        <v>4.2</v>
      </c>
      <c r="J3304" t="s">
        <v>22089</v>
      </c>
      <c r="L3304" t="s">
        <v>22167</v>
      </c>
      <c r="M3304" t="s">
        <v>22227</v>
      </c>
      <c r="N3304" t="s">
        <v>23257</v>
      </c>
      <c r="O3304" t="s">
        <v>27537</v>
      </c>
      <c r="P3304">
        <v>5</v>
      </c>
      <c r="Q3304">
        <v>2</v>
      </c>
      <c r="R3304">
        <v>2.4</v>
      </c>
      <c r="S3304">
        <v>2.4</v>
      </c>
      <c r="T3304">
        <v>392.79</v>
      </c>
      <c r="U3304">
        <v>89.6</v>
      </c>
      <c r="V3304">
        <v>3.18</v>
      </c>
      <c r="W3304">
        <v>11.08</v>
      </c>
      <c r="X3304">
        <v>4.3899999999999997</v>
      </c>
      <c r="Y3304">
        <v>2</v>
      </c>
      <c r="Z3304" t="s">
        <v>4250</v>
      </c>
      <c r="AA3304">
        <v>0</v>
      </c>
      <c r="AB3304">
        <v>4</v>
      </c>
      <c r="AC3304">
        <v>5.0657857142857141</v>
      </c>
      <c r="AE3304" t="s">
        <v>7949</v>
      </c>
      <c r="AH3304">
        <v>0</v>
      </c>
      <c r="AI3304">
        <v>0</v>
      </c>
    </row>
    <row r="3305" spans="2:35" x14ac:dyDescent="0.25">
      <c r="B3305">
        <v>817</v>
      </c>
      <c r="H3305">
        <v>4.2</v>
      </c>
      <c r="J3305" t="s">
        <v>22089</v>
      </c>
      <c r="L3305" t="s">
        <v>22167</v>
      </c>
      <c r="M3305" t="s">
        <v>22227</v>
      </c>
      <c r="N3305" t="s">
        <v>23259</v>
      </c>
      <c r="O3305" t="s">
        <v>27539</v>
      </c>
      <c r="P3305">
        <v>6</v>
      </c>
      <c r="Q3305">
        <v>2</v>
      </c>
      <c r="R3305">
        <v>1.47</v>
      </c>
      <c r="S3305">
        <v>1.47</v>
      </c>
      <c r="T3305">
        <v>391.35</v>
      </c>
      <c r="U3305">
        <v>102.49</v>
      </c>
      <c r="V3305">
        <v>2.37</v>
      </c>
      <c r="W3305">
        <v>9.42</v>
      </c>
      <c r="X3305">
        <v>4.17</v>
      </c>
      <c r="Y3305">
        <v>2</v>
      </c>
      <c r="Z3305" t="s">
        <v>4250</v>
      </c>
      <c r="AA3305">
        <v>0</v>
      </c>
      <c r="AB3305">
        <v>4</v>
      </c>
      <c r="AC3305">
        <v>4.8597380952380957</v>
      </c>
      <c r="AE3305" t="s">
        <v>7949</v>
      </c>
      <c r="AH3305">
        <v>0</v>
      </c>
      <c r="AI3305">
        <v>0</v>
      </c>
    </row>
    <row r="3306" spans="2:35" x14ac:dyDescent="0.25">
      <c r="B3306">
        <v>41.5</v>
      </c>
      <c r="H3306">
        <v>4.2</v>
      </c>
      <c r="J3306" t="s">
        <v>22089</v>
      </c>
      <c r="L3306" t="s">
        <v>22167</v>
      </c>
      <c r="M3306" t="s">
        <v>22227</v>
      </c>
      <c r="N3306" t="s">
        <v>23260</v>
      </c>
      <c r="O3306" t="s">
        <v>27540</v>
      </c>
      <c r="P3306">
        <v>6</v>
      </c>
      <c r="Q3306">
        <v>2</v>
      </c>
      <c r="R3306">
        <v>1.72</v>
      </c>
      <c r="S3306">
        <v>1.72</v>
      </c>
      <c r="T3306">
        <v>456.22</v>
      </c>
      <c r="U3306">
        <v>102.49</v>
      </c>
      <c r="V3306">
        <v>2.82</v>
      </c>
      <c r="W3306">
        <v>10.26</v>
      </c>
      <c r="X3306">
        <v>4.17</v>
      </c>
      <c r="Y3306">
        <v>2</v>
      </c>
      <c r="Z3306" t="s">
        <v>4250</v>
      </c>
      <c r="AA3306">
        <v>0</v>
      </c>
      <c r="AB3306">
        <v>4</v>
      </c>
      <c r="AC3306">
        <v>4.3963809523809534</v>
      </c>
      <c r="AE3306" t="s">
        <v>7949</v>
      </c>
      <c r="AH3306">
        <v>0</v>
      </c>
      <c r="AI3306">
        <v>0</v>
      </c>
    </row>
    <row r="3307" spans="2:35" x14ac:dyDescent="0.25">
      <c r="B3307">
        <v>93.6</v>
      </c>
      <c r="H3307">
        <v>4.2</v>
      </c>
      <c r="J3307" t="s">
        <v>22089</v>
      </c>
      <c r="L3307" t="s">
        <v>22167</v>
      </c>
      <c r="M3307" t="s">
        <v>22227</v>
      </c>
      <c r="N3307" t="s">
        <v>23261</v>
      </c>
      <c r="O3307" t="s">
        <v>27541</v>
      </c>
      <c r="P3307">
        <v>6</v>
      </c>
      <c r="Q3307">
        <v>2</v>
      </c>
      <c r="R3307">
        <v>1.85</v>
      </c>
      <c r="S3307">
        <v>1.85</v>
      </c>
      <c r="T3307">
        <v>397.39</v>
      </c>
      <c r="U3307">
        <v>113.39</v>
      </c>
      <c r="V3307">
        <v>2.71</v>
      </c>
      <c r="W3307">
        <v>10.98</v>
      </c>
      <c r="X3307">
        <v>4.63</v>
      </c>
      <c r="Y3307">
        <v>2</v>
      </c>
      <c r="Z3307" t="s">
        <v>4250</v>
      </c>
      <c r="AA3307">
        <v>0</v>
      </c>
      <c r="AB3307">
        <v>4</v>
      </c>
      <c r="AC3307">
        <v>4.4532619047619049</v>
      </c>
      <c r="AE3307" t="s">
        <v>7949</v>
      </c>
      <c r="AH3307">
        <v>0</v>
      </c>
      <c r="AI3307">
        <v>0</v>
      </c>
    </row>
    <row r="3308" spans="2:35" x14ac:dyDescent="0.25">
      <c r="B3308">
        <v>66.900000000000006</v>
      </c>
      <c r="H3308">
        <v>4.2</v>
      </c>
      <c r="J3308" t="s">
        <v>22089</v>
      </c>
      <c r="L3308" t="s">
        <v>22167</v>
      </c>
      <c r="M3308" t="s">
        <v>22227</v>
      </c>
      <c r="N3308" t="s">
        <v>23262</v>
      </c>
      <c r="O3308" t="s">
        <v>27542</v>
      </c>
      <c r="P3308">
        <v>5</v>
      </c>
      <c r="Q3308">
        <v>2</v>
      </c>
      <c r="R3308">
        <v>2.35</v>
      </c>
      <c r="S3308">
        <v>2.35</v>
      </c>
      <c r="T3308">
        <v>409.25</v>
      </c>
      <c r="U3308">
        <v>89.6</v>
      </c>
      <c r="V3308">
        <v>3.54</v>
      </c>
      <c r="W3308">
        <v>10.199999999999999</v>
      </c>
      <c r="X3308">
        <v>4.87</v>
      </c>
      <c r="Y3308">
        <v>2</v>
      </c>
      <c r="Z3308" t="s">
        <v>4250</v>
      </c>
      <c r="AA3308">
        <v>0</v>
      </c>
      <c r="AB3308">
        <v>4</v>
      </c>
      <c r="AC3308">
        <v>4.9732142857142856</v>
      </c>
      <c r="AE3308" t="s">
        <v>7949</v>
      </c>
      <c r="AH3308">
        <v>0</v>
      </c>
      <c r="AI3308">
        <v>0</v>
      </c>
    </row>
    <row r="3309" spans="2:35" x14ac:dyDescent="0.25">
      <c r="B3309">
        <v>24087</v>
      </c>
      <c r="H3309">
        <v>4.2</v>
      </c>
      <c r="J3309" t="s">
        <v>22089</v>
      </c>
      <c r="L3309" t="s">
        <v>22167</v>
      </c>
      <c r="M3309" t="s">
        <v>22227</v>
      </c>
      <c r="N3309" t="s">
        <v>23263</v>
      </c>
      <c r="O3309" t="s">
        <v>27543</v>
      </c>
      <c r="P3309">
        <v>5</v>
      </c>
      <c r="Q3309">
        <v>2</v>
      </c>
      <c r="R3309">
        <v>2.35</v>
      </c>
      <c r="S3309">
        <v>2.35</v>
      </c>
      <c r="T3309">
        <v>409.25</v>
      </c>
      <c r="U3309">
        <v>89.6</v>
      </c>
      <c r="V3309">
        <v>3.54</v>
      </c>
      <c r="W3309">
        <v>10.199999999999999</v>
      </c>
      <c r="X3309">
        <v>4.87</v>
      </c>
      <c r="Y3309">
        <v>2</v>
      </c>
      <c r="Z3309" t="s">
        <v>4250</v>
      </c>
      <c r="AA3309">
        <v>0</v>
      </c>
      <c r="AB3309">
        <v>4</v>
      </c>
      <c r="AC3309">
        <v>4.9732142857142856</v>
      </c>
      <c r="AE3309" t="s">
        <v>7949</v>
      </c>
      <c r="AH3309">
        <v>0</v>
      </c>
      <c r="AI3309">
        <v>0</v>
      </c>
    </row>
    <row r="3310" spans="2:35" x14ac:dyDescent="0.25">
      <c r="B3310">
        <v>142.5</v>
      </c>
      <c r="H3310">
        <v>4.2</v>
      </c>
      <c r="J3310" t="s">
        <v>22089</v>
      </c>
      <c r="L3310" t="s">
        <v>22167</v>
      </c>
      <c r="M3310" t="s">
        <v>22227</v>
      </c>
      <c r="N3310" t="s">
        <v>23264</v>
      </c>
      <c r="O3310" t="s">
        <v>27544</v>
      </c>
      <c r="P3310">
        <v>7</v>
      </c>
      <c r="Q3310">
        <v>2</v>
      </c>
      <c r="R3310">
        <v>2.0499999999999998</v>
      </c>
      <c r="S3310">
        <v>2.06</v>
      </c>
      <c r="T3310">
        <v>405.82</v>
      </c>
      <c r="U3310">
        <v>111.72</v>
      </c>
      <c r="V3310">
        <v>2.29</v>
      </c>
      <c r="W3310">
        <v>9.06</v>
      </c>
      <c r="X3310">
        <v>4.87</v>
      </c>
      <c r="Y3310">
        <v>2</v>
      </c>
      <c r="Z3310" t="s">
        <v>4250</v>
      </c>
      <c r="AA3310">
        <v>0</v>
      </c>
      <c r="AB3310">
        <v>5</v>
      </c>
      <c r="AC3310">
        <v>4.4237142857142846</v>
      </c>
      <c r="AE3310" t="s">
        <v>7949</v>
      </c>
      <c r="AH3310">
        <v>0</v>
      </c>
      <c r="AI3310">
        <v>0</v>
      </c>
    </row>
    <row r="3311" spans="2:35" x14ac:dyDescent="0.25">
      <c r="B3311">
        <v>36330</v>
      </c>
      <c r="H3311">
        <v>4.2</v>
      </c>
      <c r="J3311" t="s">
        <v>22089</v>
      </c>
      <c r="L3311" t="s">
        <v>22167</v>
      </c>
      <c r="M3311" t="s">
        <v>22227</v>
      </c>
      <c r="N3311" t="s">
        <v>23265</v>
      </c>
      <c r="O3311" t="s">
        <v>27545</v>
      </c>
      <c r="P3311">
        <v>7</v>
      </c>
      <c r="Q3311">
        <v>2</v>
      </c>
      <c r="R3311">
        <v>2.0499999999999998</v>
      </c>
      <c r="S3311">
        <v>2.06</v>
      </c>
      <c r="T3311">
        <v>405.82</v>
      </c>
      <c r="U3311">
        <v>111.72</v>
      </c>
      <c r="V3311">
        <v>2.29</v>
      </c>
      <c r="W3311">
        <v>9.06</v>
      </c>
      <c r="X3311">
        <v>4.87</v>
      </c>
      <c r="Y3311">
        <v>2</v>
      </c>
      <c r="Z3311" t="s">
        <v>4250</v>
      </c>
      <c r="AA3311">
        <v>0</v>
      </c>
      <c r="AB3311">
        <v>5</v>
      </c>
      <c r="AC3311">
        <v>4.4237142857142846</v>
      </c>
      <c r="AE3311" t="s">
        <v>7949</v>
      </c>
      <c r="AH3311">
        <v>0</v>
      </c>
      <c r="AI3311">
        <v>0</v>
      </c>
    </row>
    <row r="3312" spans="2:35" x14ac:dyDescent="0.25">
      <c r="B3312">
        <v>32.200000000000003</v>
      </c>
      <c r="H3312">
        <v>4.2</v>
      </c>
      <c r="J3312" t="s">
        <v>22089</v>
      </c>
      <c r="L3312" t="s">
        <v>22167</v>
      </c>
      <c r="M3312" t="s">
        <v>22227</v>
      </c>
      <c r="N3312" t="s">
        <v>23266</v>
      </c>
      <c r="O3312" t="s">
        <v>27546</v>
      </c>
      <c r="P3312">
        <v>5</v>
      </c>
      <c r="Q3312">
        <v>2</v>
      </c>
      <c r="R3312">
        <v>2.6</v>
      </c>
      <c r="S3312">
        <v>2.6</v>
      </c>
      <c r="T3312">
        <v>453.7</v>
      </c>
      <c r="U3312">
        <v>89.6</v>
      </c>
      <c r="V3312">
        <v>3.65</v>
      </c>
      <c r="W3312">
        <v>10.16</v>
      </c>
      <c r="X3312">
        <v>4.87</v>
      </c>
      <c r="Y3312">
        <v>2</v>
      </c>
      <c r="Z3312" t="s">
        <v>4250</v>
      </c>
      <c r="AA3312">
        <v>0</v>
      </c>
      <c r="AB3312">
        <v>4</v>
      </c>
      <c r="AC3312">
        <v>4.5307142857142857</v>
      </c>
      <c r="AE3312" t="s">
        <v>7949</v>
      </c>
      <c r="AH3312">
        <v>0</v>
      </c>
      <c r="AI3312">
        <v>0</v>
      </c>
    </row>
    <row r="3313" spans="2:35" x14ac:dyDescent="0.25">
      <c r="B3313">
        <v>3605</v>
      </c>
      <c r="H3313">
        <v>4.2</v>
      </c>
      <c r="J3313" t="s">
        <v>22089</v>
      </c>
      <c r="L3313" t="s">
        <v>22167</v>
      </c>
      <c r="M3313" t="s">
        <v>22227</v>
      </c>
      <c r="N3313" t="s">
        <v>23267</v>
      </c>
      <c r="O3313" t="s">
        <v>27547</v>
      </c>
      <c r="P3313">
        <v>5</v>
      </c>
      <c r="Q3313">
        <v>2</v>
      </c>
      <c r="R3313">
        <v>2.6</v>
      </c>
      <c r="S3313">
        <v>2.6</v>
      </c>
      <c r="T3313">
        <v>453.7</v>
      </c>
      <c r="U3313">
        <v>89.6</v>
      </c>
      <c r="V3313">
        <v>3.65</v>
      </c>
      <c r="W3313">
        <v>10.16</v>
      </c>
      <c r="X3313">
        <v>4.87</v>
      </c>
      <c r="Y3313">
        <v>2</v>
      </c>
      <c r="Z3313" t="s">
        <v>4250</v>
      </c>
      <c r="AA3313">
        <v>0</v>
      </c>
      <c r="AB3313">
        <v>4</v>
      </c>
      <c r="AC3313">
        <v>4.5307142857142857</v>
      </c>
      <c r="AE3313" t="s">
        <v>7949</v>
      </c>
      <c r="AH3313">
        <v>0</v>
      </c>
      <c r="AI3313">
        <v>0</v>
      </c>
    </row>
    <row r="3314" spans="2:35" x14ac:dyDescent="0.25">
      <c r="B3314">
        <v>137.5</v>
      </c>
      <c r="H3314">
        <v>4.2</v>
      </c>
      <c r="J3314" t="s">
        <v>22089</v>
      </c>
      <c r="L3314" t="s">
        <v>22167</v>
      </c>
      <c r="M3314" t="s">
        <v>22227</v>
      </c>
      <c r="N3314" t="s">
        <v>23263</v>
      </c>
      <c r="O3314" t="s">
        <v>27543</v>
      </c>
      <c r="P3314">
        <v>5</v>
      </c>
      <c r="Q3314">
        <v>2</v>
      </c>
      <c r="R3314">
        <v>2.35</v>
      </c>
      <c r="S3314">
        <v>2.35</v>
      </c>
      <c r="T3314">
        <v>409.25</v>
      </c>
      <c r="U3314">
        <v>89.6</v>
      </c>
      <c r="V3314">
        <v>3.54</v>
      </c>
      <c r="W3314">
        <v>10.199999999999999</v>
      </c>
      <c r="X3314">
        <v>4.87</v>
      </c>
      <c r="Y3314">
        <v>2</v>
      </c>
      <c r="Z3314" t="s">
        <v>4250</v>
      </c>
      <c r="AA3314">
        <v>0</v>
      </c>
      <c r="AB3314">
        <v>4</v>
      </c>
      <c r="AC3314">
        <v>4.9732142857142856</v>
      </c>
      <c r="AE3314" t="s">
        <v>7949</v>
      </c>
      <c r="AH3314">
        <v>0</v>
      </c>
      <c r="AI3314">
        <v>0</v>
      </c>
    </row>
    <row r="3315" spans="2:35" x14ac:dyDescent="0.25">
      <c r="B3315">
        <v>56.8</v>
      </c>
      <c r="H3315">
        <v>4.2</v>
      </c>
      <c r="J3315" t="s">
        <v>22089</v>
      </c>
      <c r="L3315" t="s">
        <v>22167</v>
      </c>
      <c r="M3315" t="s">
        <v>22227</v>
      </c>
      <c r="N3315" t="s">
        <v>23269</v>
      </c>
      <c r="O3315" t="s">
        <v>27549</v>
      </c>
      <c r="P3315">
        <v>6</v>
      </c>
      <c r="Q3315">
        <v>2</v>
      </c>
      <c r="R3315">
        <v>1.1200000000000001</v>
      </c>
      <c r="S3315">
        <v>1.1200000000000001</v>
      </c>
      <c r="T3315">
        <v>399.81</v>
      </c>
      <c r="U3315">
        <v>113.39</v>
      </c>
      <c r="V3315">
        <v>2.76</v>
      </c>
      <c r="W3315">
        <v>10.1</v>
      </c>
      <c r="X3315">
        <v>4.87</v>
      </c>
      <c r="Y3315">
        <v>2</v>
      </c>
      <c r="Z3315" t="s">
        <v>4250</v>
      </c>
      <c r="AA3315">
        <v>0</v>
      </c>
      <c r="AB3315">
        <v>4</v>
      </c>
      <c r="AC3315">
        <v>4.4359761904761914</v>
      </c>
      <c r="AE3315" t="s">
        <v>7949</v>
      </c>
      <c r="AH3315">
        <v>0</v>
      </c>
      <c r="AI3315">
        <v>0</v>
      </c>
    </row>
    <row r="3316" spans="2:35" x14ac:dyDescent="0.25">
      <c r="B3316">
        <v>9510</v>
      </c>
      <c r="H3316">
        <v>4.2</v>
      </c>
      <c r="J3316" t="s">
        <v>22089</v>
      </c>
      <c r="L3316" t="s">
        <v>22167</v>
      </c>
      <c r="M3316" t="s">
        <v>22227</v>
      </c>
      <c r="N3316" t="s">
        <v>23270</v>
      </c>
      <c r="O3316" t="s">
        <v>27550</v>
      </c>
      <c r="P3316">
        <v>6</v>
      </c>
      <c r="Q3316">
        <v>2</v>
      </c>
      <c r="R3316">
        <v>1.1200000000000001</v>
      </c>
      <c r="S3316">
        <v>1.1200000000000001</v>
      </c>
      <c r="T3316">
        <v>399.81</v>
      </c>
      <c r="U3316">
        <v>113.39</v>
      </c>
      <c r="V3316">
        <v>2.76</v>
      </c>
      <c r="W3316">
        <v>10.1</v>
      </c>
      <c r="X3316">
        <v>4.87</v>
      </c>
      <c r="Y3316">
        <v>2</v>
      </c>
      <c r="Z3316" t="s">
        <v>4250</v>
      </c>
      <c r="AA3316">
        <v>0</v>
      </c>
      <c r="AB3316">
        <v>4</v>
      </c>
      <c r="AC3316">
        <v>4.4359761904761914</v>
      </c>
      <c r="AE3316" t="s">
        <v>7949</v>
      </c>
      <c r="AH3316">
        <v>0</v>
      </c>
      <c r="AI3316">
        <v>0</v>
      </c>
    </row>
    <row r="3317" spans="2:35" x14ac:dyDescent="0.25">
      <c r="B3317">
        <v>5.6</v>
      </c>
      <c r="H3317">
        <v>4.2</v>
      </c>
      <c r="J3317" t="s">
        <v>22089</v>
      </c>
      <c r="L3317" t="s">
        <v>22167</v>
      </c>
      <c r="M3317" t="s">
        <v>22227</v>
      </c>
      <c r="N3317" t="s">
        <v>23271</v>
      </c>
      <c r="O3317" t="s">
        <v>27551</v>
      </c>
      <c r="P3317">
        <v>7</v>
      </c>
      <c r="Q3317">
        <v>2</v>
      </c>
      <c r="R3317">
        <v>2.71</v>
      </c>
      <c r="S3317">
        <v>2.72</v>
      </c>
      <c r="T3317">
        <v>429.84</v>
      </c>
      <c r="U3317">
        <v>111.72</v>
      </c>
      <c r="V3317">
        <v>2.29</v>
      </c>
      <c r="W3317">
        <v>8.94</v>
      </c>
      <c r="X3317">
        <v>4.87</v>
      </c>
      <c r="Y3317">
        <v>2</v>
      </c>
      <c r="Z3317" t="s">
        <v>4250</v>
      </c>
      <c r="AA3317">
        <v>0</v>
      </c>
      <c r="AB3317">
        <v>6</v>
      </c>
      <c r="AC3317">
        <v>3.9221428571428572</v>
      </c>
      <c r="AE3317" t="s">
        <v>7949</v>
      </c>
      <c r="AH3317">
        <v>0</v>
      </c>
      <c r="AI3317">
        <v>0</v>
      </c>
    </row>
    <row r="3318" spans="2:35" x14ac:dyDescent="0.25">
      <c r="B3318">
        <v>4780</v>
      </c>
      <c r="H3318">
        <v>4.2</v>
      </c>
      <c r="J3318" t="s">
        <v>22089</v>
      </c>
      <c r="L3318" t="s">
        <v>22167</v>
      </c>
      <c r="M3318" t="s">
        <v>22227</v>
      </c>
      <c r="N3318" t="s">
        <v>23272</v>
      </c>
      <c r="O3318" t="s">
        <v>27552</v>
      </c>
      <c r="P3318">
        <v>7</v>
      </c>
      <c r="Q3318">
        <v>2</v>
      </c>
      <c r="R3318">
        <v>2.71</v>
      </c>
      <c r="S3318">
        <v>2.72</v>
      </c>
      <c r="T3318">
        <v>429.84</v>
      </c>
      <c r="U3318">
        <v>111.72</v>
      </c>
      <c r="V3318">
        <v>2.29</v>
      </c>
      <c r="W3318">
        <v>8.94</v>
      </c>
      <c r="X3318">
        <v>4.87</v>
      </c>
      <c r="Y3318">
        <v>2</v>
      </c>
      <c r="Z3318" t="s">
        <v>4250</v>
      </c>
      <c r="AA3318">
        <v>0</v>
      </c>
      <c r="AB3318">
        <v>6</v>
      </c>
      <c r="AC3318">
        <v>3.9221428571428572</v>
      </c>
      <c r="AE3318" t="s">
        <v>7949</v>
      </c>
      <c r="AH3318">
        <v>0</v>
      </c>
      <c r="AI3318">
        <v>0</v>
      </c>
    </row>
    <row r="3319" spans="2:35" x14ac:dyDescent="0.25">
      <c r="B3319">
        <v>44.1</v>
      </c>
      <c r="H3319">
        <v>4.2</v>
      </c>
      <c r="J3319" t="s">
        <v>22089</v>
      </c>
      <c r="L3319" t="s">
        <v>22167</v>
      </c>
      <c r="M3319" t="s">
        <v>22227</v>
      </c>
      <c r="N3319" t="s">
        <v>23273</v>
      </c>
      <c r="O3319" t="s">
        <v>27553</v>
      </c>
      <c r="P3319">
        <v>5</v>
      </c>
      <c r="Q3319">
        <v>2</v>
      </c>
      <c r="R3319">
        <v>2.92</v>
      </c>
      <c r="S3319">
        <v>2.93</v>
      </c>
      <c r="T3319">
        <v>443.69</v>
      </c>
      <c r="U3319">
        <v>89.6</v>
      </c>
      <c r="V3319">
        <v>4.1900000000000004</v>
      </c>
      <c r="W3319">
        <v>8.9600000000000009</v>
      </c>
      <c r="X3319">
        <v>4.87</v>
      </c>
      <c r="Y3319">
        <v>2</v>
      </c>
      <c r="Z3319" t="s">
        <v>4250</v>
      </c>
      <c r="AA3319">
        <v>0</v>
      </c>
      <c r="AB3319">
        <v>4</v>
      </c>
      <c r="AC3319">
        <v>4.4422142857142859</v>
      </c>
      <c r="AE3319" t="s">
        <v>7949</v>
      </c>
      <c r="AH3319">
        <v>0</v>
      </c>
      <c r="AI3319">
        <v>0</v>
      </c>
    </row>
    <row r="3320" spans="2:35" x14ac:dyDescent="0.25">
      <c r="B3320">
        <v>195.5</v>
      </c>
      <c r="H3320">
        <v>4.2</v>
      </c>
      <c r="J3320" t="s">
        <v>22089</v>
      </c>
      <c r="L3320" t="s">
        <v>22167</v>
      </c>
      <c r="M3320" t="s">
        <v>22227</v>
      </c>
      <c r="N3320" t="s">
        <v>23274</v>
      </c>
      <c r="O3320" t="s">
        <v>27554</v>
      </c>
      <c r="P3320">
        <v>6</v>
      </c>
      <c r="Q3320">
        <v>2</v>
      </c>
      <c r="R3320">
        <v>1.61</v>
      </c>
      <c r="S3320">
        <v>1.62</v>
      </c>
      <c r="T3320">
        <v>404.83</v>
      </c>
      <c r="U3320">
        <v>98.83</v>
      </c>
      <c r="V3320">
        <v>2.89</v>
      </c>
      <c r="W3320">
        <v>10.39</v>
      </c>
      <c r="X3320">
        <v>4.87</v>
      </c>
      <c r="Y3320">
        <v>2</v>
      </c>
      <c r="Z3320" t="s">
        <v>4250</v>
      </c>
      <c r="AA3320">
        <v>0</v>
      </c>
      <c r="AB3320">
        <v>5</v>
      </c>
      <c r="AC3320">
        <v>4.8854523809523807</v>
      </c>
      <c r="AE3320" t="s">
        <v>7949</v>
      </c>
      <c r="AH3320">
        <v>0</v>
      </c>
      <c r="AI3320">
        <v>0</v>
      </c>
    </row>
    <row r="3321" spans="2:35" x14ac:dyDescent="0.25">
      <c r="B3321">
        <v>31</v>
      </c>
      <c r="H3321">
        <v>4.2</v>
      </c>
      <c r="J3321" t="s">
        <v>22089</v>
      </c>
      <c r="L3321" t="s">
        <v>22167</v>
      </c>
      <c r="M3321" t="s">
        <v>22227</v>
      </c>
      <c r="N3321" t="s">
        <v>23275</v>
      </c>
      <c r="O3321" t="s">
        <v>27555</v>
      </c>
      <c r="P3321">
        <v>6</v>
      </c>
      <c r="Q3321">
        <v>2</v>
      </c>
      <c r="R3321">
        <v>0.95</v>
      </c>
      <c r="S3321">
        <v>0.95</v>
      </c>
      <c r="T3321">
        <v>413.84</v>
      </c>
      <c r="U3321">
        <v>113.39</v>
      </c>
      <c r="V3321">
        <v>3.07</v>
      </c>
      <c r="W3321">
        <v>10.15</v>
      </c>
      <c r="X3321">
        <v>4.87</v>
      </c>
      <c r="Y3321">
        <v>2</v>
      </c>
      <c r="Z3321" t="s">
        <v>4250</v>
      </c>
      <c r="AA3321">
        <v>0</v>
      </c>
      <c r="AB3321">
        <v>4</v>
      </c>
      <c r="AC3321">
        <v>4.3357619047619051</v>
      </c>
      <c r="AE3321" t="s">
        <v>7949</v>
      </c>
      <c r="AH3321">
        <v>0</v>
      </c>
      <c r="AI3321">
        <v>0</v>
      </c>
    </row>
    <row r="3322" spans="2:35" x14ac:dyDescent="0.25">
      <c r="B3322">
        <v>122.5</v>
      </c>
      <c r="H3322">
        <v>4.2</v>
      </c>
      <c r="J3322" t="s">
        <v>22089</v>
      </c>
      <c r="L3322" t="s">
        <v>22167</v>
      </c>
      <c r="M3322" t="s">
        <v>22227</v>
      </c>
      <c r="N3322" t="s">
        <v>23276</v>
      </c>
      <c r="O3322" t="s">
        <v>27556</v>
      </c>
      <c r="P3322">
        <v>6</v>
      </c>
      <c r="Q3322">
        <v>2</v>
      </c>
      <c r="R3322">
        <v>2.27</v>
      </c>
      <c r="S3322">
        <v>2.2799999999999998</v>
      </c>
      <c r="T3322">
        <v>439.27</v>
      </c>
      <c r="U3322">
        <v>98.83</v>
      </c>
      <c r="V3322">
        <v>3.55</v>
      </c>
      <c r="W3322">
        <v>9.15</v>
      </c>
      <c r="X3322">
        <v>4.87</v>
      </c>
      <c r="Y3322">
        <v>2</v>
      </c>
      <c r="Z3322" t="s">
        <v>4250</v>
      </c>
      <c r="AA3322">
        <v>0</v>
      </c>
      <c r="AB3322">
        <v>5</v>
      </c>
      <c r="AC3322">
        <v>4.5044523809523813</v>
      </c>
      <c r="AE3322" t="s">
        <v>7949</v>
      </c>
      <c r="AH3322">
        <v>0</v>
      </c>
      <c r="AI3322">
        <v>0</v>
      </c>
    </row>
    <row r="3323" spans="2:35" x14ac:dyDescent="0.25">
      <c r="B3323">
        <v>2.2000000000000002</v>
      </c>
      <c r="H3323">
        <v>4.2</v>
      </c>
      <c r="J3323" t="s">
        <v>22089</v>
      </c>
      <c r="L3323" t="s">
        <v>22167</v>
      </c>
      <c r="M3323" t="s">
        <v>22227</v>
      </c>
      <c r="N3323" t="s">
        <v>23277</v>
      </c>
      <c r="O3323" t="s">
        <v>27557</v>
      </c>
      <c r="P3323">
        <v>7</v>
      </c>
      <c r="Q3323">
        <v>2</v>
      </c>
      <c r="R3323">
        <v>2.78</v>
      </c>
      <c r="S3323">
        <v>2.79</v>
      </c>
      <c r="T3323">
        <v>443.87</v>
      </c>
      <c r="U3323">
        <v>111.72</v>
      </c>
      <c r="V3323">
        <v>2.68</v>
      </c>
      <c r="W3323">
        <v>8.94</v>
      </c>
      <c r="X3323">
        <v>4.87</v>
      </c>
      <c r="Y3323">
        <v>2</v>
      </c>
      <c r="Z3323" t="s">
        <v>4250</v>
      </c>
      <c r="AA3323">
        <v>0</v>
      </c>
      <c r="AB3323">
        <v>6</v>
      </c>
      <c r="AC3323">
        <v>3.7869285714285721</v>
      </c>
      <c r="AE3323" t="s">
        <v>7949</v>
      </c>
      <c r="AH3323">
        <v>0</v>
      </c>
      <c r="AI3323">
        <v>0</v>
      </c>
    </row>
    <row r="3324" spans="2:35" x14ac:dyDescent="0.25">
      <c r="B3324">
        <v>1570</v>
      </c>
      <c r="H3324">
        <v>4.2</v>
      </c>
      <c r="J3324" t="s">
        <v>22089</v>
      </c>
      <c r="L3324" t="s">
        <v>22167</v>
      </c>
      <c r="M3324" t="s">
        <v>22227</v>
      </c>
      <c r="N3324" t="s">
        <v>23278</v>
      </c>
      <c r="O3324" t="s">
        <v>27558</v>
      </c>
      <c r="P3324">
        <v>5</v>
      </c>
      <c r="Q3324">
        <v>2</v>
      </c>
      <c r="R3324">
        <v>1.8</v>
      </c>
      <c r="S3324">
        <v>1.81</v>
      </c>
      <c r="T3324">
        <v>410.78</v>
      </c>
      <c r="U3324">
        <v>89.6</v>
      </c>
      <c r="V3324">
        <v>3.32</v>
      </c>
      <c r="W3324">
        <v>10.06</v>
      </c>
      <c r="X3324">
        <v>4.17</v>
      </c>
      <c r="Y3324">
        <v>2</v>
      </c>
      <c r="Z3324" t="s">
        <v>4250</v>
      </c>
      <c r="AA3324">
        <v>0</v>
      </c>
      <c r="AB3324">
        <v>4</v>
      </c>
      <c r="AC3324">
        <v>5.1372857142857136</v>
      </c>
      <c r="AE3324" t="s">
        <v>7949</v>
      </c>
      <c r="AH3324">
        <v>0</v>
      </c>
      <c r="AI3324">
        <v>0</v>
      </c>
    </row>
    <row r="3325" spans="2:35" x14ac:dyDescent="0.25">
      <c r="B3325">
        <v>1930</v>
      </c>
      <c r="H3325">
        <v>4.2</v>
      </c>
      <c r="J3325" t="s">
        <v>22089</v>
      </c>
      <c r="L3325" t="s">
        <v>22167</v>
      </c>
      <c r="M3325" t="s">
        <v>22227</v>
      </c>
      <c r="N3325" t="s">
        <v>23279</v>
      </c>
      <c r="O3325" t="s">
        <v>27559</v>
      </c>
      <c r="P3325">
        <v>5</v>
      </c>
      <c r="Q3325">
        <v>2</v>
      </c>
      <c r="R3325">
        <v>1.66</v>
      </c>
      <c r="S3325">
        <v>1.66</v>
      </c>
      <c r="T3325">
        <v>410.78</v>
      </c>
      <c r="U3325">
        <v>89.6</v>
      </c>
      <c r="V3325">
        <v>3.32</v>
      </c>
      <c r="W3325">
        <v>10.06</v>
      </c>
      <c r="X3325">
        <v>4.17</v>
      </c>
      <c r="Y3325">
        <v>2</v>
      </c>
      <c r="Z3325" t="s">
        <v>4250</v>
      </c>
      <c r="AA3325">
        <v>0</v>
      </c>
      <c r="AB3325">
        <v>4</v>
      </c>
      <c r="AC3325">
        <v>5.1372857142857136</v>
      </c>
      <c r="AE3325" t="s">
        <v>7949</v>
      </c>
      <c r="AH3325">
        <v>0</v>
      </c>
      <c r="AI3325">
        <v>0</v>
      </c>
    </row>
    <row r="3326" spans="2:35" x14ac:dyDescent="0.25">
      <c r="B3326">
        <v>3345</v>
      </c>
      <c r="H3326">
        <v>4.2</v>
      </c>
      <c r="J3326" t="s">
        <v>22089</v>
      </c>
      <c r="L3326" t="s">
        <v>22167</v>
      </c>
      <c r="M3326" t="s">
        <v>22227</v>
      </c>
      <c r="N3326" t="s">
        <v>23280</v>
      </c>
      <c r="O3326" t="s">
        <v>27560</v>
      </c>
      <c r="P3326">
        <v>5</v>
      </c>
      <c r="Q3326">
        <v>2</v>
      </c>
      <c r="R3326">
        <v>2.34</v>
      </c>
      <c r="S3326">
        <v>2.34</v>
      </c>
      <c r="T3326">
        <v>418.42</v>
      </c>
      <c r="U3326">
        <v>89.6</v>
      </c>
      <c r="V3326">
        <v>3.79</v>
      </c>
      <c r="W3326">
        <v>10.68</v>
      </c>
      <c r="X3326">
        <v>4.43</v>
      </c>
      <c r="Y3326">
        <v>2</v>
      </c>
      <c r="Z3326" t="s">
        <v>4250</v>
      </c>
      <c r="AA3326">
        <v>0</v>
      </c>
      <c r="AB3326">
        <v>5</v>
      </c>
      <c r="AC3326">
        <v>4.9127142857142854</v>
      </c>
      <c r="AE3326" t="s">
        <v>7949</v>
      </c>
      <c r="AH3326">
        <v>0</v>
      </c>
      <c r="AI3326">
        <v>0</v>
      </c>
    </row>
    <row r="3327" spans="2:35" x14ac:dyDescent="0.25">
      <c r="B3327">
        <v>305</v>
      </c>
      <c r="H3327">
        <v>4.2</v>
      </c>
      <c r="J3327" t="s">
        <v>22089</v>
      </c>
      <c r="L3327" t="s">
        <v>22167</v>
      </c>
      <c r="M3327" t="s">
        <v>22227</v>
      </c>
      <c r="N3327" t="s">
        <v>23281</v>
      </c>
      <c r="O3327" t="s">
        <v>27561</v>
      </c>
      <c r="P3327">
        <v>5</v>
      </c>
      <c r="Q3327">
        <v>2</v>
      </c>
      <c r="R3327">
        <v>3.21</v>
      </c>
      <c r="S3327">
        <v>3.22</v>
      </c>
      <c r="T3327">
        <v>452.86</v>
      </c>
      <c r="U3327">
        <v>89.6</v>
      </c>
      <c r="V3327">
        <v>4.4400000000000004</v>
      </c>
      <c r="W3327">
        <v>10.01</v>
      </c>
      <c r="X3327">
        <v>4.17</v>
      </c>
      <c r="Y3327">
        <v>2</v>
      </c>
      <c r="Z3327" t="s">
        <v>4250</v>
      </c>
      <c r="AA3327">
        <v>0</v>
      </c>
      <c r="AB3327">
        <v>5</v>
      </c>
      <c r="AC3327">
        <v>4.1217142857142859</v>
      </c>
      <c r="AE3327" t="s">
        <v>7949</v>
      </c>
      <c r="AH3327">
        <v>0</v>
      </c>
      <c r="AI3327">
        <v>0</v>
      </c>
    </row>
    <row r="3328" spans="2:35" x14ac:dyDescent="0.25">
      <c r="B3328">
        <v>14.1</v>
      </c>
      <c r="H3328">
        <v>4.2</v>
      </c>
      <c r="J3328" t="s">
        <v>22089</v>
      </c>
      <c r="L3328" t="s">
        <v>22167</v>
      </c>
      <c r="M3328" t="s">
        <v>22227</v>
      </c>
      <c r="N3328" t="s">
        <v>23282</v>
      </c>
      <c r="O3328" t="s">
        <v>27562</v>
      </c>
      <c r="P3328">
        <v>5</v>
      </c>
      <c r="Q3328">
        <v>2</v>
      </c>
      <c r="R3328">
        <v>3.15</v>
      </c>
      <c r="S3328">
        <v>3.15</v>
      </c>
      <c r="T3328">
        <v>505.24</v>
      </c>
      <c r="U3328">
        <v>89.6</v>
      </c>
      <c r="V3328">
        <v>4.37</v>
      </c>
      <c r="W3328">
        <v>9.24</v>
      </c>
      <c r="X3328">
        <v>4.17</v>
      </c>
      <c r="Y3328">
        <v>2</v>
      </c>
      <c r="Z3328" t="s">
        <v>4250</v>
      </c>
      <c r="AA3328">
        <v>1</v>
      </c>
      <c r="AB3328">
        <v>5</v>
      </c>
      <c r="AC3328">
        <v>3.85</v>
      </c>
      <c r="AE3328" t="s">
        <v>7949</v>
      </c>
      <c r="AH3328">
        <v>0</v>
      </c>
      <c r="AI3328">
        <v>0</v>
      </c>
    </row>
    <row r="3329" spans="2:35" x14ac:dyDescent="0.25">
      <c r="B3329">
        <v>1145</v>
      </c>
      <c r="H3329">
        <v>4.2</v>
      </c>
      <c r="J3329" t="s">
        <v>22089</v>
      </c>
      <c r="L3329" t="s">
        <v>22167</v>
      </c>
      <c r="M3329" t="s">
        <v>22227</v>
      </c>
      <c r="N3329" t="s">
        <v>23283</v>
      </c>
      <c r="O3329" t="s">
        <v>27563</v>
      </c>
      <c r="P3329">
        <v>5</v>
      </c>
      <c r="Q3329">
        <v>2</v>
      </c>
      <c r="R3329">
        <v>3.19</v>
      </c>
      <c r="S3329">
        <v>3.19</v>
      </c>
      <c r="T3329">
        <v>452.44</v>
      </c>
      <c r="U3329">
        <v>89.6</v>
      </c>
      <c r="V3329">
        <v>4.33</v>
      </c>
      <c r="W3329">
        <v>10.59</v>
      </c>
      <c r="X3329">
        <v>4.43</v>
      </c>
      <c r="Y3329">
        <v>3</v>
      </c>
      <c r="Z3329" t="s">
        <v>4250</v>
      </c>
      <c r="AA3329">
        <v>0</v>
      </c>
      <c r="AB3329">
        <v>5</v>
      </c>
      <c r="AC3329">
        <v>4.1497142857142846</v>
      </c>
      <c r="AE3329" t="s">
        <v>7949</v>
      </c>
      <c r="AH3329">
        <v>0</v>
      </c>
      <c r="AI3329">
        <v>0</v>
      </c>
    </row>
    <row r="3330" spans="2:35" x14ac:dyDescent="0.25">
      <c r="B3330">
        <v>300.5</v>
      </c>
      <c r="H3330">
        <v>4.2</v>
      </c>
      <c r="J3330" t="s">
        <v>22089</v>
      </c>
      <c r="L3330" t="s">
        <v>22167</v>
      </c>
      <c r="M3330" t="s">
        <v>22227</v>
      </c>
      <c r="N3330" t="s">
        <v>23284</v>
      </c>
      <c r="O3330" t="s">
        <v>27564</v>
      </c>
      <c r="P3330">
        <v>5</v>
      </c>
      <c r="Q3330">
        <v>2</v>
      </c>
      <c r="R3330">
        <v>1.41</v>
      </c>
      <c r="S3330">
        <v>1.41</v>
      </c>
      <c r="T3330">
        <v>376.34</v>
      </c>
      <c r="U3330">
        <v>89.6</v>
      </c>
      <c r="V3330">
        <v>2.67</v>
      </c>
      <c r="W3330">
        <v>10.72</v>
      </c>
      <c r="X3330">
        <v>4.43</v>
      </c>
      <c r="Y3330">
        <v>2</v>
      </c>
      <c r="Z3330" t="s">
        <v>4250</v>
      </c>
      <c r="AA3330">
        <v>0</v>
      </c>
      <c r="AB3330">
        <v>4</v>
      </c>
      <c r="AC3330">
        <v>5.383285714285714</v>
      </c>
      <c r="AE3330" t="s">
        <v>7949</v>
      </c>
      <c r="AH3330">
        <v>0</v>
      </c>
      <c r="AI3330">
        <v>0</v>
      </c>
    </row>
    <row r="3331" spans="2:35" x14ac:dyDescent="0.25">
      <c r="B3331">
        <v>271</v>
      </c>
      <c r="H3331">
        <v>4.2</v>
      </c>
      <c r="J3331" t="s">
        <v>22089</v>
      </c>
      <c r="L3331" t="s">
        <v>22167</v>
      </c>
      <c r="M3331" t="s">
        <v>22227</v>
      </c>
      <c r="N3331" t="s">
        <v>23285</v>
      </c>
      <c r="O3331" t="s">
        <v>27565</v>
      </c>
      <c r="P3331">
        <v>5</v>
      </c>
      <c r="Q3331">
        <v>2</v>
      </c>
      <c r="R3331">
        <v>1.25</v>
      </c>
      <c r="S3331">
        <v>1.25</v>
      </c>
      <c r="T3331">
        <v>390.37</v>
      </c>
      <c r="U3331">
        <v>89.6</v>
      </c>
      <c r="V3331">
        <v>2.98</v>
      </c>
      <c r="W3331">
        <v>10.78</v>
      </c>
      <c r="X3331">
        <v>4.43</v>
      </c>
      <c r="Y3331">
        <v>2</v>
      </c>
      <c r="Z3331" t="s">
        <v>4250</v>
      </c>
      <c r="AA3331">
        <v>0</v>
      </c>
      <c r="AB3331">
        <v>4</v>
      </c>
      <c r="AC3331">
        <v>5.2830714285714286</v>
      </c>
      <c r="AE3331" t="s">
        <v>7949</v>
      </c>
      <c r="AH3331">
        <v>0</v>
      </c>
      <c r="AI3331">
        <v>0</v>
      </c>
    </row>
    <row r="3332" spans="2:35" x14ac:dyDescent="0.25">
      <c r="B3332">
        <v>313.5</v>
      </c>
      <c r="H3332">
        <v>4.2</v>
      </c>
      <c r="J3332" t="s">
        <v>22089</v>
      </c>
      <c r="L3332" t="s">
        <v>22167</v>
      </c>
      <c r="M3332" t="s">
        <v>22227</v>
      </c>
      <c r="N3332" t="s">
        <v>23286</v>
      </c>
      <c r="O3332" t="s">
        <v>27566</v>
      </c>
      <c r="P3332">
        <v>7</v>
      </c>
      <c r="Q3332">
        <v>2</v>
      </c>
      <c r="R3332">
        <v>2.79</v>
      </c>
      <c r="S3332">
        <v>2.79</v>
      </c>
      <c r="T3332">
        <v>403.39</v>
      </c>
      <c r="U3332">
        <v>111.72</v>
      </c>
      <c r="V3332">
        <v>2.2400000000000002</v>
      </c>
      <c r="W3332">
        <v>9.94</v>
      </c>
      <c r="X3332">
        <v>4.62</v>
      </c>
      <c r="Y3332">
        <v>2</v>
      </c>
      <c r="Z3332" t="s">
        <v>4250</v>
      </c>
      <c r="AA3332">
        <v>0</v>
      </c>
      <c r="AB3332">
        <v>5</v>
      </c>
      <c r="AC3332">
        <v>4.0710714285714289</v>
      </c>
      <c r="AE3332" t="s">
        <v>7949</v>
      </c>
      <c r="AH3332">
        <v>0</v>
      </c>
      <c r="AI3332">
        <v>0</v>
      </c>
    </row>
    <row r="3333" spans="2:35" x14ac:dyDescent="0.25">
      <c r="B3333">
        <v>90.3</v>
      </c>
      <c r="H3333">
        <v>4.2</v>
      </c>
      <c r="J3333" t="s">
        <v>22089</v>
      </c>
      <c r="L3333" t="s">
        <v>22167</v>
      </c>
      <c r="M3333" t="s">
        <v>22227</v>
      </c>
      <c r="N3333" t="s">
        <v>23287</v>
      </c>
      <c r="O3333" t="s">
        <v>27567</v>
      </c>
      <c r="P3333">
        <v>5</v>
      </c>
      <c r="Q3333">
        <v>2</v>
      </c>
      <c r="R3333">
        <v>3.08</v>
      </c>
      <c r="S3333">
        <v>3.08</v>
      </c>
      <c r="T3333">
        <v>406.82</v>
      </c>
      <c r="U3333">
        <v>89.6</v>
      </c>
      <c r="V3333">
        <v>3.49</v>
      </c>
      <c r="W3333">
        <v>11.08</v>
      </c>
      <c r="X3333">
        <v>4.63</v>
      </c>
      <c r="Y3333">
        <v>2</v>
      </c>
      <c r="Z3333" t="s">
        <v>4250</v>
      </c>
      <c r="AA3333">
        <v>0</v>
      </c>
      <c r="AB3333">
        <v>4</v>
      </c>
      <c r="AC3333">
        <v>4.5855714285714289</v>
      </c>
      <c r="AE3333" t="s">
        <v>7949</v>
      </c>
      <c r="AH3333">
        <v>0</v>
      </c>
      <c r="AI3333">
        <v>0</v>
      </c>
    </row>
    <row r="3334" spans="2:35" x14ac:dyDescent="0.25">
      <c r="B3334">
        <v>4185</v>
      </c>
      <c r="H3334">
        <v>4.2</v>
      </c>
      <c r="J3334" t="s">
        <v>22089</v>
      </c>
      <c r="L3334" t="s">
        <v>22167</v>
      </c>
      <c r="M3334" t="s">
        <v>22227</v>
      </c>
      <c r="N3334" t="s">
        <v>23288</v>
      </c>
      <c r="O3334" t="s">
        <v>27568</v>
      </c>
      <c r="P3334">
        <v>5</v>
      </c>
      <c r="Q3334">
        <v>2</v>
      </c>
      <c r="R3334">
        <v>2.52</v>
      </c>
      <c r="S3334">
        <v>2.52</v>
      </c>
      <c r="T3334">
        <v>455.23</v>
      </c>
      <c r="U3334">
        <v>89.6</v>
      </c>
      <c r="V3334">
        <v>3.43</v>
      </c>
      <c r="W3334">
        <v>10.01</v>
      </c>
      <c r="X3334">
        <v>4.17</v>
      </c>
      <c r="Y3334">
        <v>2</v>
      </c>
      <c r="Z3334" t="s">
        <v>4250</v>
      </c>
      <c r="AA3334">
        <v>0</v>
      </c>
      <c r="AB3334">
        <v>4</v>
      </c>
      <c r="AC3334">
        <v>4.5597857142857148</v>
      </c>
      <c r="AE3334" t="s">
        <v>7949</v>
      </c>
      <c r="AH3334">
        <v>0</v>
      </c>
      <c r="AI3334">
        <v>0</v>
      </c>
    </row>
    <row r="3335" spans="2:35" x14ac:dyDescent="0.25">
      <c r="B3335">
        <v>183.5</v>
      </c>
      <c r="H3335">
        <v>4.2</v>
      </c>
      <c r="J3335" t="s">
        <v>22089</v>
      </c>
      <c r="L3335" t="s">
        <v>22167</v>
      </c>
      <c r="M3335" t="s">
        <v>22227</v>
      </c>
      <c r="N3335" t="s">
        <v>24841</v>
      </c>
      <c r="O3335" t="s">
        <v>29106</v>
      </c>
      <c r="P3335">
        <v>6</v>
      </c>
      <c r="Q3335">
        <v>2</v>
      </c>
      <c r="R3335">
        <v>3.11</v>
      </c>
      <c r="S3335">
        <v>3.12</v>
      </c>
      <c r="T3335">
        <v>439.27</v>
      </c>
      <c r="U3335">
        <v>98.83</v>
      </c>
      <c r="V3335">
        <v>3.55</v>
      </c>
      <c r="W3335">
        <v>9.31</v>
      </c>
      <c r="X3335">
        <v>4.87</v>
      </c>
      <c r="Y3335">
        <v>2</v>
      </c>
      <c r="Z3335" t="s">
        <v>4250</v>
      </c>
      <c r="AA3335">
        <v>0</v>
      </c>
      <c r="AB3335">
        <v>5</v>
      </c>
      <c r="AC3335">
        <v>4.0244523809523809</v>
      </c>
      <c r="AE3335" t="s">
        <v>7949</v>
      </c>
      <c r="AH3335">
        <v>0</v>
      </c>
      <c r="AI3335">
        <v>0</v>
      </c>
    </row>
    <row r="3336" spans="2:35" x14ac:dyDescent="0.25">
      <c r="B3336">
        <v>99</v>
      </c>
      <c r="H3336">
        <v>4.2</v>
      </c>
      <c r="J3336" t="s">
        <v>22089</v>
      </c>
      <c r="L3336" t="s">
        <v>22167</v>
      </c>
      <c r="M3336" t="s">
        <v>22227</v>
      </c>
      <c r="N3336" t="s">
        <v>23290</v>
      </c>
      <c r="O3336" t="s">
        <v>27570</v>
      </c>
      <c r="P3336">
        <v>7</v>
      </c>
      <c r="Q3336">
        <v>2</v>
      </c>
      <c r="R3336">
        <v>1.06</v>
      </c>
      <c r="S3336">
        <v>1.06</v>
      </c>
      <c r="T3336">
        <v>416.36</v>
      </c>
      <c r="U3336">
        <v>126.28</v>
      </c>
      <c r="V3336">
        <v>2.2400000000000002</v>
      </c>
      <c r="W3336">
        <v>10.199999999999999</v>
      </c>
      <c r="X3336">
        <v>4.18</v>
      </c>
      <c r="Y3336">
        <v>2</v>
      </c>
      <c r="Z3336" t="s">
        <v>4250</v>
      </c>
      <c r="AA3336">
        <v>0</v>
      </c>
      <c r="AB3336">
        <v>4</v>
      </c>
      <c r="AC3336">
        <v>4.097428571428571</v>
      </c>
      <c r="AE3336" t="s">
        <v>7949</v>
      </c>
      <c r="AH3336">
        <v>0</v>
      </c>
      <c r="AI3336">
        <v>0</v>
      </c>
    </row>
    <row r="3337" spans="2:35" x14ac:dyDescent="0.25">
      <c r="B3337">
        <v>30.5</v>
      </c>
      <c r="H3337">
        <v>4.2</v>
      </c>
      <c r="J3337" t="s">
        <v>22089</v>
      </c>
      <c r="L3337" t="s">
        <v>22167</v>
      </c>
      <c r="M3337" t="s">
        <v>22227</v>
      </c>
      <c r="N3337" t="s">
        <v>23291</v>
      </c>
      <c r="O3337" t="s">
        <v>27571</v>
      </c>
      <c r="P3337">
        <v>7</v>
      </c>
      <c r="Q3337">
        <v>2</v>
      </c>
      <c r="R3337">
        <v>2.89</v>
      </c>
      <c r="S3337">
        <v>2.9</v>
      </c>
      <c r="T3337">
        <v>421.38</v>
      </c>
      <c r="U3337">
        <v>111.72</v>
      </c>
      <c r="V3337">
        <v>2.38</v>
      </c>
      <c r="W3337">
        <v>8.91</v>
      </c>
      <c r="X3337">
        <v>4.17</v>
      </c>
      <c r="Y3337">
        <v>2</v>
      </c>
      <c r="Z3337" t="s">
        <v>4250</v>
      </c>
      <c r="AA3337">
        <v>0</v>
      </c>
      <c r="AB3337">
        <v>5</v>
      </c>
      <c r="AC3337">
        <v>3.8925714285714279</v>
      </c>
      <c r="AE3337" t="s">
        <v>7949</v>
      </c>
      <c r="AH3337">
        <v>0</v>
      </c>
      <c r="AI3337">
        <v>0</v>
      </c>
    </row>
    <row r="3338" spans="2:35" x14ac:dyDescent="0.25">
      <c r="B3338">
        <v>141.5</v>
      </c>
      <c r="H3338">
        <v>4.2</v>
      </c>
      <c r="J3338" t="s">
        <v>22089</v>
      </c>
      <c r="L3338" t="s">
        <v>22167</v>
      </c>
      <c r="M3338" t="s">
        <v>22227</v>
      </c>
      <c r="N3338" t="s">
        <v>23292</v>
      </c>
      <c r="O3338" t="s">
        <v>27572</v>
      </c>
      <c r="P3338">
        <v>7</v>
      </c>
      <c r="Q3338">
        <v>2</v>
      </c>
      <c r="R3338">
        <v>2.57</v>
      </c>
      <c r="S3338">
        <v>2.58</v>
      </c>
      <c r="T3338">
        <v>435.41</v>
      </c>
      <c r="U3338">
        <v>111.72</v>
      </c>
      <c r="V3338">
        <v>2.69</v>
      </c>
      <c r="W3338">
        <v>8.9700000000000006</v>
      </c>
      <c r="X3338">
        <v>4.17</v>
      </c>
      <c r="Y3338">
        <v>2</v>
      </c>
      <c r="Z3338" t="s">
        <v>4250</v>
      </c>
      <c r="AA3338">
        <v>0</v>
      </c>
      <c r="AB3338">
        <v>5</v>
      </c>
      <c r="AC3338">
        <v>3.9523571428571418</v>
      </c>
      <c r="AE3338" t="s">
        <v>7949</v>
      </c>
      <c r="AH3338">
        <v>0</v>
      </c>
      <c r="AI3338">
        <v>0</v>
      </c>
    </row>
    <row r="3339" spans="2:35" x14ac:dyDescent="0.25">
      <c r="B3339">
        <v>352.5</v>
      </c>
      <c r="H3339">
        <v>4.2</v>
      </c>
      <c r="J3339" t="s">
        <v>22089</v>
      </c>
      <c r="L3339" t="s">
        <v>22167</v>
      </c>
      <c r="M3339" t="s">
        <v>22227</v>
      </c>
      <c r="N3339" t="s">
        <v>23293</v>
      </c>
      <c r="O3339" t="s">
        <v>27573</v>
      </c>
      <c r="P3339">
        <v>7</v>
      </c>
      <c r="Q3339">
        <v>2</v>
      </c>
      <c r="R3339">
        <v>1.73</v>
      </c>
      <c r="S3339">
        <v>1.73</v>
      </c>
      <c r="T3339">
        <v>419.84</v>
      </c>
      <c r="U3339">
        <v>111.72</v>
      </c>
      <c r="V3339">
        <v>2.6</v>
      </c>
      <c r="W3339">
        <v>9.1199999999999992</v>
      </c>
      <c r="X3339">
        <v>4.87</v>
      </c>
      <c r="Y3339">
        <v>2</v>
      </c>
      <c r="Z3339" t="s">
        <v>4250</v>
      </c>
      <c r="AA3339">
        <v>0</v>
      </c>
      <c r="AB3339">
        <v>5</v>
      </c>
      <c r="AC3339">
        <v>4.3485714285714288</v>
      </c>
      <c r="AE3339" t="s">
        <v>7949</v>
      </c>
      <c r="AH3339">
        <v>0</v>
      </c>
      <c r="AI3339">
        <v>0</v>
      </c>
    </row>
    <row r="3340" spans="2:35" x14ac:dyDescent="0.25">
      <c r="B3340">
        <v>31.5</v>
      </c>
      <c r="H3340">
        <v>4.2</v>
      </c>
      <c r="J3340" t="s">
        <v>22089</v>
      </c>
      <c r="L3340" t="s">
        <v>22167</v>
      </c>
      <c r="M3340" t="s">
        <v>22227</v>
      </c>
      <c r="N3340" t="s">
        <v>23294</v>
      </c>
      <c r="O3340" t="s">
        <v>27574</v>
      </c>
      <c r="P3340">
        <v>5</v>
      </c>
      <c r="Q3340">
        <v>2</v>
      </c>
      <c r="R3340">
        <v>2.89</v>
      </c>
      <c r="S3340">
        <v>2.91</v>
      </c>
      <c r="T3340">
        <v>442.8</v>
      </c>
      <c r="U3340">
        <v>89.6</v>
      </c>
      <c r="V3340">
        <v>3.77</v>
      </c>
      <c r="W3340">
        <v>8.7100000000000009</v>
      </c>
      <c r="X3340">
        <v>4.17</v>
      </c>
      <c r="Y3340">
        <v>2</v>
      </c>
      <c r="Z3340" t="s">
        <v>4250</v>
      </c>
      <c r="AA3340">
        <v>0</v>
      </c>
      <c r="AB3340">
        <v>4</v>
      </c>
      <c r="AC3340">
        <v>4.4635714285714281</v>
      </c>
      <c r="AE3340" t="s">
        <v>7949</v>
      </c>
      <c r="AH3340">
        <v>0</v>
      </c>
      <c r="AI3340">
        <v>0</v>
      </c>
    </row>
    <row r="3341" spans="2:35" x14ac:dyDescent="0.25">
      <c r="B3341">
        <v>30</v>
      </c>
      <c r="H3341">
        <v>4.2</v>
      </c>
      <c r="J3341" t="s">
        <v>22089</v>
      </c>
      <c r="L3341" t="s">
        <v>22167</v>
      </c>
      <c r="M3341" t="s">
        <v>22227</v>
      </c>
      <c r="N3341" t="s">
        <v>23295</v>
      </c>
      <c r="O3341" t="s">
        <v>27575</v>
      </c>
      <c r="P3341">
        <v>5</v>
      </c>
      <c r="Q3341">
        <v>2</v>
      </c>
      <c r="R3341">
        <v>3.04</v>
      </c>
      <c r="S3341">
        <v>3.05</v>
      </c>
      <c r="T3341">
        <v>438.84</v>
      </c>
      <c r="U3341">
        <v>89.6</v>
      </c>
      <c r="V3341">
        <v>3.94</v>
      </c>
      <c r="W3341">
        <v>10.11</v>
      </c>
      <c r="X3341">
        <v>4.18</v>
      </c>
      <c r="Y3341">
        <v>2</v>
      </c>
      <c r="Z3341" t="s">
        <v>4250</v>
      </c>
      <c r="AA3341">
        <v>0</v>
      </c>
      <c r="AB3341">
        <v>4</v>
      </c>
      <c r="AC3341">
        <v>4.3918571428571429</v>
      </c>
      <c r="AE3341" t="s">
        <v>7949</v>
      </c>
      <c r="AH3341">
        <v>0</v>
      </c>
      <c r="AI3341">
        <v>0</v>
      </c>
    </row>
    <row r="3342" spans="2:35" x14ac:dyDescent="0.25">
      <c r="B3342">
        <v>52.2</v>
      </c>
      <c r="H3342">
        <v>4.2</v>
      </c>
      <c r="J3342" t="s">
        <v>22089</v>
      </c>
      <c r="L3342" t="s">
        <v>22167</v>
      </c>
      <c r="M3342" t="s">
        <v>22227</v>
      </c>
      <c r="N3342" t="s">
        <v>23296</v>
      </c>
      <c r="O3342" t="s">
        <v>27576</v>
      </c>
      <c r="P3342">
        <v>6</v>
      </c>
      <c r="Q3342">
        <v>2</v>
      </c>
      <c r="R3342">
        <v>2.46</v>
      </c>
      <c r="S3342">
        <v>2.46</v>
      </c>
      <c r="T3342">
        <v>420.39</v>
      </c>
      <c r="U3342">
        <v>98.83</v>
      </c>
      <c r="V3342">
        <v>2.98</v>
      </c>
      <c r="W3342">
        <v>10.25</v>
      </c>
      <c r="X3342">
        <v>4.43</v>
      </c>
      <c r="Y3342">
        <v>2</v>
      </c>
      <c r="Z3342" t="s">
        <v>4250</v>
      </c>
      <c r="AA3342">
        <v>0</v>
      </c>
      <c r="AB3342">
        <v>5</v>
      </c>
      <c r="AC3342">
        <v>4.5443095238095239</v>
      </c>
      <c r="AE3342" t="s">
        <v>7949</v>
      </c>
      <c r="AH3342">
        <v>0</v>
      </c>
      <c r="AI3342">
        <v>0</v>
      </c>
    </row>
    <row r="3343" spans="2:35" x14ac:dyDescent="0.25">
      <c r="B3343">
        <v>117.5</v>
      </c>
      <c r="H3343">
        <v>4.2</v>
      </c>
      <c r="J3343" t="s">
        <v>22089</v>
      </c>
      <c r="L3343" t="s">
        <v>22167</v>
      </c>
      <c r="M3343" t="s">
        <v>22227</v>
      </c>
      <c r="N3343" t="s">
        <v>23297</v>
      </c>
      <c r="O3343" t="s">
        <v>27577</v>
      </c>
      <c r="P3343">
        <v>6</v>
      </c>
      <c r="Q3343">
        <v>2</v>
      </c>
      <c r="R3343">
        <v>2.35</v>
      </c>
      <c r="S3343">
        <v>2.35</v>
      </c>
      <c r="T3343">
        <v>434.42</v>
      </c>
      <c r="U3343">
        <v>98.83</v>
      </c>
      <c r="V3343">
        <v>3.29</v>
      </c>
      <c r="W3343">
        <v>10.3</v>
      </c>
      <c r="X3343">
        <v>4.43</v>
      </c>
      <c r="Y3343">
        <v>2</v>
      </c>
      <c r="Z3343" t="s">
        <v>4250</v>
      </c>
      <c r="AA3343">
        <v>0</v>
      </c>
      <c r="AB3343">
        <v>5</v>
      </c>
      <c r="AC3343">
        <v>4.4990952380952383</v>
      </c>
      <c r="AE3343" t="s">
        <v>7949</v>
      </c>
      <c r="AH3343">
        <v>0</v>
      </c>
      <c r="AI3343">
        <v>0</v>
      </c>
    </row>
    <row r="3344" spans="2:35" x14ac:dyDescent="0.25">
      <c r="B3344">
        <v>41.9</v>
      </c>
      <c r="H3344">
        <v>4.2</v>
      </c>
      <c r="J3344" t="s">
        <v>22089</v>
      </c>
      <c r="L3344" t="s">
        <v>22167</v>
      </c>
      <c r="M3344" t="s">
        <v>22227</v>
      </c>
      <c r="N3344" t="s">
        <v>23298</v>
      </c>
      <c r="O3344" t="s">
        <v>27578</v>
      </c>
      <c r="P3344">
        <v>6</v>
      </c>
      <c r="Q3344">
        <v>2</v>
      </c>
      <c r="R3344">
        <v>0.98</v>
      </c>
      <c r="S3344">
        <v>1</v>
      </c>
      <c r="T3344">
        <v>424.35</v>
      </c>
      <c r="U3344">
        <v>98.83</v>
      </c>
      <c r="V3344">
        <v>2.81</v>
      </c>
      <c r="W3344">
        <v>8.89</v>
      </c>
      <c r="X3344">
        <v>4.17</v>
      </c>
      <c r="Y3344">
        <v>2</v>
      </c>
      <c r="Z3344" t="s">
        <v>4250</v>
      </c>
      <c r="AA3344">
        <v>0</v>
      </c>
      <c r="AB3344">
        <v>5</v>
      </c>
      <c r="AC3344">
        <v>4.7460238095238099</v>
      </c>
      <c r="AE3344" t="s">
        <v>7949</v>
      </c>
      <c r="AH3344">
        <v>0</v>
      </c>
      <c r="AI3344">
        <v>0</v>
      </c>
    </row>
    <row r="3345" spans="2:35" x14ac:dyDescent="0.25">
      <c r="B3345">
        <v>413</v>
      </c>
      <c r="H3345">
        <v>4.2</v>
      </c>
      <c r="J3345" t="s">
        <v>22089</v>
      </c>
      <c r="L3345" t="s">
        <v>22167</v>
      </c>
      <c r="M3345" t="s">
        <v>22227</v>
      </c>
      <c r="N3345" t="s">
        <v>23299</v>
      </c>
      <c r="O3345" t="s">
        <v>27579</v>
      </c>
      <c r="P3345">
        <v>6</v>
      </c>
      <c r="Q3345">
        <v>2</v>
      </c>
      <c r="R3345">
        <v>2.21</v>
      </c>
      <c r="S3345">
        <v>2.23</v>
      </c>
      <c r="T3345">
        <v>424.35</v>
      </c>
      <c r="U3345">
        <v>98.83</v>
      </c>
      <c r="V3345">
        <v>2.81</v>
      </c>
      <c r="W3345">
        <v>9.11</v>
      </c>
      <c r="X3345">
        <v>4.17</v>
      </c>
      <c r="Y3345">
        <v>2</v>
      </c>
      <c r="Z3345" t="s">
        <v>4250</v>
      </c>
      <c r="AA3345">
        <v>0</v>
      </c>
      <c r="AB3345">
        <v>5</v>
      </c>
      <c r="AC3345">
        <v>4.6410238095238094</v>
      </c>
      <c r="AE3345" t="s">
        <v>7949</v>
      </c>
      <c r="AH3345">
        <v>0</v>
      </c>
      <c r="AI3345">
        <v>0</v>
      </c>
    </row>
    <row r="3346" spans="2:35" x14ac:dyDescent="0.25">
      <c r="B3346">
        <v>17.7</v>
      </c>
      <c r="H3346">
        <v>4.2</v>
      </c>
      <c r="J3346" t="s">
        <v>22089</v>
      </c>
      <c r="L3346" t="s">
        <v>22167</v>
      </c>
      <c r="M3346" t="s">
        <v>22227</v>
      </c>
      <c r="N3346" t="s">
        <v>23300</v>
      </c>
      <c r="O3346" t="s">
        <v>27580</v>
      </c>
      <c r="P3346">
        <v>5</v>
      </c>
      <c r="Q3346">
        <v>2</v>
      </c>
      <c r="R3346">
        <v>1.87</v>
      </c>
      <c r="S3346">
        <v>1.88</v>
      </c>
      <c r="T3346">
        <v>442.8</v>
      </c>
      <c r="U3346">
        <v>89.6</v>
      </c>
      <c r="V3346">
        <v>3.79</v>
      </c>
      <c r="W3346">
        <v>9.6999999999999993</v>
      </c>
      <c r="X3346">
        <v>4.17</v>
      </c>
      <c r="Y3346">
        <v>2</v>
      </c>
      <c r="Z3346" t="s">
        <v>4250</v>
      </c>
      <c r="AA3346">
        <v>0</v>
      </c>
      <c r="AB3346">
        <v>5</v>
      </c>
      <c r="AC3346">
        <v>4.9085714285714284</v>
      </c>
      <c r="AE3346" t="s">
        <v>7949</v>
      </c>
      <c r="AH3346">
        <v>0</v>
      </c>
      <c r="AI3346">
        <v>0</v>
      </c>
    </row>
    <row r="3347" spans="2:35" x14ac:dyDescent="0.25">
      <c r="B3347">
        <v>74.3</v>
      </c>
      <c r="H3347">
        <v>4.2</v>
      </c>
      <c r="J3347" t="s">
        <v>22089</v>
      </c>
      <c r="L3347" t="s">
        <v>22167</v>
      </c>
      <c r="M3347" t="s">
        <v>22227</v>
      </c>
      <c r="N3347" t="s">
        <v>23301</v>
      </c>
      <c r="O3347" t="s">
        <v>27581</v>
      </c>
      <c r="P3347">
        <v>6</v>
      </c>
      <c r="Q3347">
        <v>2</v>
      </c>
      <c r="R3347">
        <v>0.73</v>
      </c>
      <c r="S3347">
        <v>0.73</v>
      </c>
      <c r="T3347">
        <v>429.4</v>
      </c>
      <c r="U3347">
        <v>113.39</v>
      </c>
      <c r="V3347">
        <v>3.16</v>
      </c>
      <c r="W3347">
        <v>10.25</v>
      </c>
      <c r="X3347">
        <v>4.12</v>
      </c>
      <c r="Y3347">
        <v>2</v>
      </c>
      <c r="Z3347" t="s">
        <v>4250</v>
      </c>
      <c r="AA3347">
        <v>0</v>
      </c>
      <c r="AB3347">
        <v>4</v>
      </c>
      <c r="AC3347">
        <v>4.2246190476190479</v>
      </c>
      <c r="AE3347" t="s">
        <v>7949</v>
      </c>
      <c r="AH3347">
        <v>0</v>
      </c>
      <c r="AI3347">
        <v>0</v>
      </c>
    </row>
    <row r="3348" spans="2:35" x14ac:dyDescent="0.25">
      <c r="B3348">
        <v>46.6</v>
      </c>
      <c r="H3348">
        <v>4.2</v>
      </c>
      <c r="J3348" t="s">
        <v>22089</v>
      </c>
      <c r="L3348" t="s">
        <v>22167</v>
      </c>
      <c r="M3348" t="s">
        <v>22227</v>
      </c>
      <c r="N3348" t="s">
        <v>23302</v>
      </c>
      <c r="O3348" t="s">
        <v>27582</v>
      </c>
      <c r="P3348">
        <v>6</v>
      </c>
      <c r="Q3348">
        <v>2</v>
      </c>
      <c r="R3348">
        <v>0.73</v>
      </c>
      <c r="S3348">
        <v>0.73</v>
      </c>
      <c r="T3348">
        <v>429.4</v>
      </c>
      <c r="U3348">
        <v>113.39</v>
      </c>
      <c r="V3348">
        <v>3.16</v>
      </c>
      <c r="W3348">
        <v>10.25</v>
      </c>
      <c r="X3348">
        <v>4.12</v>
      </c>
      <c r="Y3348">
        <v>2</v>
      </c>
      <c r="Z3348" t="s">
        <v>4250</v>
      </c>
      <c r="AA3348">
        <v>0</v>
      </c>
      <c r="AB3348">
        <v>4</v>
      </c>
      <c r="AC3348">
        <v>4.2246190476190479</v>
      </c>
      <c r="AE3348" t="s">
        <v>7949</v>
      </c>
      <c r="AH3348">
        <v>0</v>
      </c>
      <c r="AI3348">
        <v>0</v>
      </c>
    </row>
    <row r="3349" spans="2:35" x14ac:dyDescent="0.25">
      <c r="B3349">
        <v>37.700000000000003</v>
      </c>
      <c r="H3349">
        <v>4.2</v>
      </c>
      <c r="J3349" t="s">
        <v>22089</v>
      </c>
      <c r="L3349" t="s">
        <v>22167</v>
      </c>
      <c r="M3349" t="s">
        <v>22227</v>
      </c>
      <c r="N3349" t="s">
        <v>23303</v>
      </c>
      <c r="O3349" t="s">
        <v>27583</v>
      </c>
      <c r="P3349">
        <v>6</v>
      </c>
      <c r="Q3349">
        <v>2</v>
      </c>
      <c r="R3349">
        <v>1.93</v>
      </c>
      <c r="S3349">
        <v>1.93</v>
      </c>
      <c r="T3349">
        <v>442.34</v>
      </c>
      <c r="U3349">
        <v>98.83</v>
      </c>
      <c r="V3349">
        <v>3.27</v>
      </c>
      <c r="W3349">
        <v>10.15</v>
      </c>
      <c r="X3349">
        <v>4.17</v>
      </c>
      <c r="Y3349">
        <v>2</v>
      </c>
      <c r="Z3349" t="s">
        <v>4250</v>
      </c>
      <c r="AA3349">
        <v>0</v>
      </c>
      <c r="AB3349">
        <v>6</v>
      </c>
      <c r="AC3349">
        <v>4.61752380952381</v>
      </c>
      <c r="AE3349" t="s">
        <v>7949</v>
      </c>
      <c r="AH3349">
        <v>0</v>
      </c>
      <c r="AI3349">
        <v>0</v>
      </c>
    </row>
    <row r="3350" spans="2:35" x14ac:dyDescent="0.25">
      <c r="B3350">
        <v>24.8</v>
      </c>
      <c r="H3350">
        <v>4.2</v>
      </c>
      <c r="J3350" t="s">
        <v>22089</v>
      </c>
      <c r="L3350" t="s">
        <v>22167</v>
      </c>
      <c r="M3350" t="s">
        <v>22227</v>
      </c>
      <c r="N3350" t="s">
        <v>23304</v>
      </c>
      <c r="O3350" t="s">
        <v>27584</v>
      </c>
      <c r="P3350">
        <v>5</v>
      </c>
      <c r="Q3350">
        <v>2</v>
      </c>
      <c r="R3350">
        <v>2.41</v>
      </c>
      <c r="S3350">
        <v>2.41</v>
      </c>
      <c r="T3350">
        <v>400.36</v>
      </c>
      <c r="U3350">
        <v>89.6</v>
      </c>
      <c r="V3350">
        <v>2.65</v>
      </c>
      <c r="W3350">
        <v>10.43</v>
      </c>
      <c r="X3350">
        <v>4.18</v>
      </c>
      <c r="Y3350">
        <v>2</v>
      </c>
      <c r="Z3350" t="s">
        <v>4250</v>
      </c>
      <c r="AA3350">
        <v>0</v>
      </c>
      <c r="AB3350">
        <v>4</v>
      </c>
      <c r="AC3350">
        <v>5.0067142857142857</v>
      </c>
      <c r="AE3350" t="s">
        <v>7949</v>
      </c>
      <c r="AH3350">
        <v>0</v>
      </c>
      <c r="AI3350">
        <v>0</v>
      </c>
    </row>
    <row r="3351" spans="2:35" x14ac:dyDescent="0.25">
      <c r="B3351">
        <v>46.7</v>
      </c>
      <c r="H3351">
        <v>4.2</v>
      </c>
      <c r="J3351" t="s">
        <v>22089</v>
      </c>
      <c r="L3351" t="s">
        <v>22167</v>
      </c>
      <c r="M3351" t="s">
        <v>22227</v>
      </c>
      <c r="N3351" t="s">
        <v>23305</v>
      </c>
      <c r="O3351" t="s">
        <v>27585</v>
      </c>
      <c r="P3351">
        <v>5</v>
      </c>
      <c r="Q3351">
        <v>2</v>
      </c>
      <c r="R3351">
        <v>2.62</v>
      </c>
      <c r="S3351">
        <v>2.63</v>
      </c>
      <c r="T3351">
        <v>414.39</v>
      </c>
      <c r="U3351">
        <v>89.6</v>
      </c>
      <c r="V3351">
        <v>3.04</v>
      </c>
      <c r="W3351">
        <v>10.27</v>
      </c>
      <c r="X3351">
        <v>4.2</v>
      </c>
      <c r="Y3351">
        <v>2</v>
      </c>
      <c r="Z3351" t="s">
        <v>4250</v>
      </c>
      <c r="AA3351">
        <v>0</v>
      </c>
      <c r="AB3351">
        <v>4</v>
      </c>
      <c r="AC3351">
        <v>4.8014999999999999</v>
      </c>
      <c r="AE3351" t="s">
        <v>7949</v>
      </c>
      <c r="AH3351">
        <v>0</v>
      </c>
      <c r="AI3351">
        <v>0</v>
      </c>
    </row>
    <row r="3352" spans="2:35" x14ac:dyDescent="0.25">
      <c r="B3352">
        <v>93.6</v>
      </c>
      <c r="H3352">
        <v>4.2</v>
      </c>
      <c r="J3352" t="s">
        <v>22089</v>
      </c>
      <c r="L3352" t="s">
        <v>22167</v>
      </c>
      <c r="M3352" t="s">
        <v>22227</v>
      </c>
      <c r="N3352" t="s">
        <v>23306</v>
      </c>
      <c r="O3352" t="s">
        <v>27586</v>
      </c>
      <c r="P3352">
        <v>7</v>
      </c>
      <c r="Q3352">
        <v>2</v>
      </c>
      <c r="R3352">
        <v>2.17</v>
      </c>
      <c r="S3352">
        <v>2.23</v>
      </c>
      <c r="T3352">
        <v>505.83</v>
      </c>
      <c r="U3352">
        <v>111.72</v>
      </c>
      <c r="V3352">
        <v>3.67</v>
      </c>
      <c r="W3352">
        <v>8.19</v>
      </c>
      <c r="X3352">
        <v>4.55</v>
      </c>
      <c r="Y3352">
        <v>2</v>
      </c>
      <c r="Z3352" t="s">
        <v>4250</v>
      </c>
      <c r="AA3352">
        <v>1</v>
      </c>
      <c r="AB3352">
        <v>6</v>
      </c>
      <c r="AC3352">
        <v>3.6909999999999998</v>
      </c>
      <c r="AE3352" t="s">
        <v>7949</v>
      </c>
      <c r="AH3352">
        <v>0</v>
      </c>
      <c r="AI3352">
        <v>0</v>
      </c>
    </row>
    <row r="3353" spans="2:35" x14ac:dyDescent="0.25">
      <c r="B3353">
        <v>2.8</v>
      </c>
      <c r="H3353">
        <v>4.2</v>
      </c>
      <c r="J3353" t="s">
        <v>22089</v>
      </c>
      <c r="L3353" t="s">
        <v>22167</v>
      </c>
      <c r="M3353" t="s">
        <v>22227</v>
      </c>
      <c r="N3353" t="s">
        <v>23307</v>
      </c>
      <c r="O3353" t="s">
        <v>27587</v>
      </c>
      <c r="P3353">
        <v>7</v>
      </c>
      <c r="Q3353">
        <v>2</v>
      </c>
      <c r="R3353">
        <v>1.88</v>
      </c>
      <c r="S3353">
        <v>1.95</v>
      </c>
      <c r="T3353">
        <v>447.83</v>
      </c>
      <c r="U3353">
        <v>111.72</v>
      </c>
      <c r="V3353">
        <v>2.4300000000000002</v>
      </c>
      <c r="W3353">
        <v>8.15</v>
      </c>
      <c r="X3353">
        <v>4.55</v>
      </c>
      <c r="Y3353">
        <v>2</v>
      </c>
      <c r="Z3353" t="s">
        <v>4250</v>
      </c>
      <c r="AA3353">
        <v>0</v>
      </c>
      <c r="AB3353">
        <v>6</v>
      </c>
      <c r="AC3353">
        <v>4.1486428571428569</v>
      </c>
      <c r="AE3353" t="s">
        <v>7949</v>
      </c>
      <c r="AH3353">
        <v>0</v>
      </c>
      <c r="AI3353">
        <v>0</v>
      </c>
    </row>
    <row r="3354" spans="2:35" x14ac:dyDescent="0.25">
      <c r="B3354">
        <v>4070</v>
      </c>
      <c r="H3354">
        <v>4.2</v>
      </c>
      <c r="J3354" t="s">
        <v>22089</v>
      </c>
      <c r="L3354" t="s">
        <v>22167</v>
      </c>
      <c r="M3354" t="s">
        <v>22227</v>
      </c>
      <c r="N3354" t="s">
        <v>23152</v>
      </c>
      <c r="O3354" t="s">
        <v>27432</v>
      </c>
      <c r="P3354">
        <v>7</v>
      </c>
      <c r="Q3354">
        <v>2</v>
      </c>
      <c r="R3354">
        <v>1.88</v>
      </c>
      <c r="S3354">
        <v>1.95</v>
      </c>
      <c r="T3354">
        <v>447.83</v>
      </c>
      <c r="U3354">
        <v>111.72</v>
      </c>
      <c r="V3354">
        <v>2.4300000000000002</v>
      </c>
      <c r="W3354">
        <v>8.15</v>
      </c>
      <c r="X3354">
        <v>4.55</v>
      </c>
      <c r="Y3354">
        <v>2</v>
      </c>
      <c r="Z3354" t="s">
        <v>4250</v>
      </c>
      <c r="AA3354">
        <v>0</v>
      </c>
      <c r="AB3354">
        <v>6</v>
      </c>
      <c r="AC3354">
        <v>4.1486428571428569</v>
      </c>
      <c r="AE3354" t="s">
        <v>7949</v>
      </c>
      <c r="AH3354">
        <v>0</v>
      </c>
      <c r="AI3354">
        <v>0</v>
      </c>
    </row>
    <row r="3355" spans="2:35" x14ac:dyDescent="0.25">
      <c r="B3355">
        <v>10750</v>
      </c>
      <c r="H3355">
        <v>4.2</v>
      </c>
      <c r="J3355" t="s">
        <v>22089</v>
      </c>
      <c r="L3355" t="s">
        <v>22167</v>
      </c>
      <c r="M3355" t="s">
        <v>22227</v>
      </c>
      <c r="N3355" t="s">
        <v>24842</v>
      </c>
      <c r="O3355" t="s">
        <v>29107</v>
      </c>
      <c r="P3355">
        <v>7</v>
      </c>
      <c r="Q3355">
        <v>2</v>
      </c>
      <c r="R3355">
        <v>2.35</v>
      </c>
      <c r="S3355">
        <v>2.39</v>
      </c>
      <c r="T3355">
        <v>371.37</v>
      </c>
      <c r="U3355">
        <v>111.72</v>
      </c>
      <c r="V3355">
        <v>1.83</v>
      </c>
      <c r="W3355">
        <v>8.91</v>
      </c>
      <c r="X3355">
        <v>6.26</v>
      </c>
      <c r="Y3355">
        <v>2</v>
      </c>
      <c r="Z3355" t="s">
        <v>4250</v>
      </c>
      <c r="AA3355">
        <v>0</v>
      </c>
      <c r="AB3355">
        <v>4</v>
      </c>
      <c r="AC3355">
        <v>4.5197857142857139</v>
      </c>
      <c r="AE3355" t="s">
        <v>7949</v>
      </c>
      <c r="AH3355">
        <v>0</v>
      </c>
      <c r="AI3355">
        <v>0</v>
      </c>
    </row>
    <row r="3356" spans="2:35" x14ac:dyDescent="0.25">
      <c r="B3356">
        <v>56.5</v>
      </c>
      <c r="H3356">
        <v>4.2</v>
      </c>
      <c r="J3356" t="s">
        <v>22089</v>
      </c>
      <c r="L3356" t="s">
        <v>22167</v>
      </c>
      <c r="M3356" t="s">
        <v>22227</v>
      </c>
      <c r="N3356" t="s">
        <v>24843</v>
      </c>
      <c r="O3356" t="s">
        <v>29108</v>
      </c>
      <c r="P3356">
        <v>7</v>
      </c>
      <c r="Q3356">
        <v>2</v>
      </c>
      <c r="R3356">
        <v>2.35</v>
      </c>
      <c r="S3356">
        <v>2.39</v>
      </c>
      <c r="T3356">
        <v>371.37</v>
      </c>
      <c r="U3356">
        <v>111.72</v>
      </c>
      <c r="V3356">
        <v>1.83</v>
      </c>
      <c r="W3356">
        <v>8.91</v>
      </c>
      <c r="X3356">
        <v>6.26</v>
      </c>
      <c r="Y3356">
        <v>2</v>
      </c>
      <c r="Z3356" t="s">
        <v>4250</v>
      </c>
      <c r="AA3356">
        <v>0</v>
      </c>
      <c r="AB3356">
        <v>4</v>
      </c>
      <c r="AC3356">
        <v>4.5197857142857139</v>
      </c>
      <c r="AE3356" t="s">
        <v>7949</v>
      </c>
      <c r="AH3356">
        <v>0</v>
      </c>
      <c r="AI3356">
        <v>0</v>
      </c>
    </row>
    <row r="3357" spans="2:35" x14ac:dyDescent="0.25">
      <c r="B3357">
        <v>339</v>
      </c>
      <c r="H3357">
        <v>4.2</v>
      </c>
      <c r="J3357" t="s">
        <v>22089</v>
      </c>
      <c r="L3357" t="s">
        <v>22167</v>
      </c>
      <c r="M3357" t="s">
        <v>22227</v>
      </c>
      <c r="N3357" t="s">
        <v>24844</v>
      </c>
      <c r="O3357" t="s">
        <v>29109</v>
      </c>
      <c r="P3357">
        <v>6</v>
      </c>
      <c r="Q3357">
        <v>2</v>
      </c>
      <c r="R3357">
        <v>2.65</v>
      </c>
      <c r="S3357">
        <v>2.65</v>
      </c>
      <c r="T3357">
        <v>411.77</v>
      </c>
      <c r="U3357">
        <v>102.49</v>
      </c>
      <c r="V3357">
        <v>2.72</v>
      </c>
      <c r="W3357">
        <v>9.56</v>
      </c>
      <c r="X3357">
        <v>2.82</v>
      </c>
      <c r="Y3357">
        <v>2</v>
      </c>
      <c r="Z3357" t="s">
        <v>4250</v>
      </c>
      <c r="AA3357">
        <v>0</v>
      </c>
      <c r="AB3357">
        <v>4</v>
      </c>
      <c r="AC3357">
        <v>4.3888809523809522</v>
      </c>
      <c r="AE3357" t="s">
        <v>7949</v>
      </c>
      <c r="AH3357">
        <v>0</v>
      </c>
      <c r="AI3357">
        <v>0</v>
      </c>
    </row>
    <row r="3358" spans="2:35" x14ac:dyDescent="0.25">
      <c r="B3358">
        <v>1990</v>
      </c>
      <c r="H3358">
        <v>4.2</v>
      </c>
      <c r="J3358" t="s">
        <v>22089</v>
      </c>
      <c r="L3358" t="s">
        <v>22167</v>
      </c>
      <c r="M3358" t="s">
        <v>22227</v>
      </c>
      <c r="N3358" t="s">
        <v>23310</v>
      </c>
      <c r="O3358" t="s">
        <v>27590</v>
      </c>
      <c r="P3358">
        <v>8</v>
      </c>
      <c r="Q3358">
        <v>2</v>
      </c>
      <c r="R3358">
        <v>2.58</v>
      </c>
      <c r="S3358">
        <v>2.58</v>
      </c>
      <c r="T3358">
        <v>372.36</v>
      </c>
      <c r="U3358">
        <v>124.61</v>
      </c>
      <c r="V3358">
        <v>1.22</v>
      </c>
      <c r="W3358">
        <v>9.27</v>
      </c>
      <c r="X3358">
        <v>4.84</v>
      </c>
      <c r="Y3358">
        <v>2</v>
      </c>
      <c r="Z3358" t="s">
        <v>4250</v>
      </c>
      <c r="AA3358">
        <v>0</v>
      </c>
      <c r="AB3358">
        <v>4</v>
      </c>
      <c r="AC3358">
        <v>4.121714285714285</v>
      </c>
      <c r="AE3358" t="s">
        <v>7949</v>
      </c>
      <c r="AH3358">
        <v>0</v>
      </c>
      <c r="AI3358">
        <v>0</v>
      </c>
    </row>
    <row r="3359" spans="2:35" x14ac:dyDescent="0.25">
      <c r="B3359">
        <v>149.5</v>
      </c>
      <c r="H3359">
        <v>4.2</v>
      </c>
      <c r="J3359" t="s">
        <v>22089</v>
      </c>
      <c r="L3359" t="s">
        <v>22167</v>
      </c>
      <c r="M3359" t="s">
        <v>22227</v>
      </c>
      <c r="N3359" t="s">
        <v>23311</v>
      </c>
      <c r="O3359" t="s">
        <v>27591</v>
      </c>
      <c r="P3359">
        <v>7</v>
      </c>
      <c r="Q3359">
        <v>2</v>
      </c>
      <c r="R3359">
        <v>1.64</v>
      </c>
      <c r="S3359">
        <v>1.64</v>
      </c>
      <c r="T3359">
        <v>366.36</v>
      </c>
      <c r="U3359">
        <v>126.28</v>
      </c>
      <c r="V3359">
        <v>1.69</v>
      </c>
      <c r="W3359">
        <v>9.25</v>
      </c>
      <c r="X3359">
        <v>4.9000000000000004</v>
      </c>
      <c r="Y3359">
        <v>2</v>
      </c>
      <c r="Z3359" t="s">
        <v>4250</v>
      </c>
      <c r="AA3359">
        <v>0</v>
      </c>
      <c r="AB3359">
        <v>3</v>
      </c>
      <c r="AC3359">
        <v>4.4545714285714286</v>
      </c>
      <c r="AE3359" t="s">
        <v>7949</v>
      </c>
      <c r="AH3359">
        <v>0</v>
      </c>
      <c r="AI3359">
        <v>0</v>
      </c>
    </row>
    <row r="3360" spans="2:35" x14ac:dyDescent="0.25">
      <c r="B3360">
        <v>242.5</v>
      </c>
      <c r="H3360">
        <v>4.2</v>
      </c>
      <c r="J3360" t="s">
        <v>22089</v>
      </c>
      <c r="L3360" t="s">
        <v>22167</v>
      </c>
      <c r="M3360" t="s">
        <v>22227</v>
      </c>
      <c r="N3360" t="s">
        <v>23312</v>
      </c>
      <c r="O3360" t="s">
        <v>27592</v>
      </c>
      <c r="P3360">
        <v>6</v>
      </c>
      <c r="Q3360">
        <v>2</v>
      </c>
      <c r="R3360">
        <v>2.87</v>
      </c>
      <c r="S3360">
        <v>2.87</v>
      </c>
      <c r="T3360">
        <v>375.79</v>
      </c>
      <c r="U3360">
        <v>102.49</v>
      </c>
      <c r="V3360">
        <v>2.4700000000000002</v>
      </c>
      <c r="W3360">
        <v>9.56</v>
      </c>
      <c r="X3360">
        <v>4.91</v>
      </c>
      <c r="Y3360">
        <v>2</v>
      </c>
      <c r="Z3360" t="s">
        <v>4250</v>
      </c>
      <c r="AA3360">
        <v>0</v>
      </c>
      <c r="AB3360">
        <v>3</v>
      </c>
      <c r="AC3360">
        <v>4.5358809523809516</v>
      </c>
      <c r="AE3360" t="s">
        <v>7949</v>
      </c>
      <c r="AH3360">
        <v>0</v>
      </c>
      <c r="AI3360">
        <v>0</v>
      </c>
    </row>
    <row r="3361" spans="2:35" x14ac:dyDescent="0.25">
      <c r="B3361">
        <v>2135</v>
      </c>
      <c r="H3361">
        <v>4.2</v>
      </c>
      <c r="J3361" t="s">
        <v>22089</v>
      </c>
      <c r="L3361" t="s">
        <v>22167</v>
      </c>
      <c r="M3361" t="s">
        <v>22227</v>
      </c>
      <c r="N3361" t="s">
        <v>23313</v>
      </c>
      <c r="O3361" t="s">
        <v>27593</v>
      </c>
      <c r="P3361">
        <v>6</v>
      </c>
      <c r="Q3361">
        <v>2</v>
      </c>
      <c r="R3361">
        <v>2.87</v>
      </c>
      <c r="S3361">
        <v>2.87</v>
      </c>
      <c r="T3361">
        <v>375.79</v>
      </c>
      <c r="U3361">
        <v>102.49</v>
      </c>
      <c r="V3361">
        <v>2.4700000000000002</v>
      </c>
      <c r="W3361">
        <v>9.56</v>
      </c>
      <c r="X3361">
        <v>4.91</v>
      </c>
      <c r="Y3361">
        <v>2</v>
      </c>
      <c r="Z3361" t="s">
        <v>4250</v>
      </c>
      <c r="AA3361">
        <v>0</v>
      </c>
      <c r="AB3361">
        <v>3</v>
      </c>
      <c r="AC3361">
        <v>4.5358809523809516</v>
      </c>
      <c r="AE3361" t="s">
        <v>7949</v>
      </c>
      <c r="AH3361">
        <v>0</v>
      </c>
      <c r="AI3361">
        <v>0</v>
      </c>
    </row>
    <row r="3362" spans="2:35" x14ac:dyDescent="0.25">
      <c r="B3362">
        <v>103.4</v>
      </c>
      <c r="H3362">
        <v>4.2</v>
      </c>
      <c r="J3362" t="s">
        <v>22089</v>
      </c>
      <c r="L3362" t="s">
        <v>22167</v>
      </c>
      <c r="M3362" t="s">
        <v>22227</v>
      </c>
      <c r="N3362" t="s">
        <v>23314</v>
      </c>
      <c r="O3362" t="s">
        <v>27594</v>
      </c>
      <c r="P3362">
        <v>6</v>
      </c>
      <c r="Q3362">
        <v>2</v>
      </c>
      <c r="R3362">
        <v>3.43</v>
      </c>
      <c r="S3362">
        <v>3.45</v>
      </c>
      <c r="T3362">
        <v>410.24</v>
      </c>
      <c r="U3362">
        <v>102.49</v>
      </c>
      <c r="V3362">
        <v>3.12</v>
      </c>
      <c r="W3362">
        <v>8.5399999999999991</v>
      </c>
      <c r="X3362">
        <v>4.88</v>
      </c>
      <c r="Y3362">
        <v>2</v>
      </c>
      <c r="Z3362" t="s">
        <v>4250</v>
      </c>
      <c r="AA3362">
        <v>0</v>
      </c>
      <c r="AB3362">
        <v>3</v>
      </c>
      <c r="AC3362">
        <v>3.784809523809523</v>
      </c>
      <c r="AE3362" t="s">
        <v>7949</v>
      </c>
      <c r="AH3362">
        <v>0</v>
      </c>
      <c r="AI3362">
        <v>0</v>
      </c>
    </row>
    <row r="3363" spans="2:35" x14ac:dyDescent="0.25">
      <c r="B3363">
        <v>100.5</v>
      </c>
      <c r="H3363">
        <v>4.2</v>
      </c>
      <c r="J3363" t="s">
        <v>22089</v>
      </c>
      <c r="L3363" t="s">
        <v>22167</v>
      </c>
      <c r="M3363" t="s">
        <v>22227</v>
      </c>
      <c r="N3363" t="s">
        <v>24845</v>
      </c>
      <c r="O3363" t="s">
        <v>29110</v>
      </c>
      <c r="P3363">
        <v>6</v>
      </c>
      <c r="Q3363">
        <v>2</v>
      </c>
      <c r="T3363">
        <v>402.34</v>
      </c>
      <c r="U3363">
        <v>106.85</v>
      </c>
      <c r="V3363">
        <v>2.61</v>
      </c>
      <c r="W3363">
        <v>9.4600000000000009</v>
      </c>
      <c r="X3363">
        <v>2.82</v>
      </c>
      <c r="Y3363">
        <v>2</v>
      </c>
      <c r="Z3363" t="s">
        <v>4250</v>
      </c>
      <c r="AA3363">
        <v>0</v>
      </c>
      <c r="AB3363">
        <v>4</v>
      </c>
      <c r="AE3363" t="s">
        <v>7949</v>
      </c>
      <c r="AH3363">
        <v>0</v>
      </c>
      <c r="AI3363">
        <v>0</v>
      </c>
    </row>
    <row r="3364" spans="2:35" x14ac:dyDescent="0.25">
      <c r="B3364">
        <v>26700</v>
      </c>
      <c r="H3364">
        <v>4.2</v>
      </c>
      <c r="J3364" t="s">
        <v>22089</v>
      </c>
      <c r="L3364" t="s">
        <v>22167</v>
      </c>
      <c r="M3364" t="s">
        <v>22227</v>
      </c>
      <c r="N3364" t="s">
        <v>24845</v>
      </c>
      <c r="O3364" t="s">
        <v>29110</v>
      </c>
      <c r="P3364">
        <v>6</v>
      </c>
      <c r="Q3364">
        <v>2</v>
      </c>
      <c r="T3364">
        <v>402.34</v>
      </c>
      <c r="U3364">
        <v>106.85</v>
      </c>
      <c r="V3364">
        <v>2.61</v>
      </c>
      <c r="W3364">
        <v>9.4600000000000009</v>
      </c>
      <c r="X3364">
        <v>2.82</v>
      </c>
      <c r="Y3364">
        <v>2</v>
      </c>
      <c r="Z3364" t="s">
        <v>4250</v>
      </c>
      <c r="AA3364">
        <v>0</v>
      </c>
      <c r="AB3364">
        <v>4</v>
      </c>
      <c r="AE3364" t="s">
        <v>7949</v>
      </c>
      <c r="AH3364">
        <v>0</v>
      </c>
      <c r="AI3364">
        <v>0</v>
      </c>
    </row>
    <row r="3365" spans="2:35" x14ac:dyDescent="0.25">
      <c r="B3365">
        <v>129.69999999999999</v>
      </c>
      <c r="H3365">
        <v>4.2</v>
      </c>
      <c r="J3365" t="s">
        <v>22089</v>
      </c>
      <c r="L3365" t="s">
        <v>22167</v>
      </c>
      <c r="M3365" t="s">
        <v>22227</v>
      </c>
      <c r="N3365" t="s">
        <v>23317</v>
      </c>
      <c r="O3365" t="s">
        <v>27597</v>
      </c>
      <c r="P3365">
        <v>6</v>
      </c>
      <c r="Q3365">
        <v>2</v>
      </c>
      <c r="R3365">
        <v>2</v>
      </c>
      <c r="S3365">
        <v>2.0099999999999998</v>
      </c>
      <c r="T3365">
        <v>375.79</v>
      </c>
      <c r="U3365">
        <v>102.49</v>
      </c>
      <c r="V3365">
        <v>2.4700000000000002</v>
      </c>
      <c r="W3365">
        <v>9.93</v>
      </c>
      <c r="X3365">
        <v>5.09</v>
      </c>
      <c r="Y3365">
        <v>2</v>
      </c>
      <c r="Z3365" t="s">
        <v>4250</v>
      </c>
      <c r="AA3365">
        <v>0</v>
      </c>
      <c r="AB3365">
        <v>3</v>
      </c>
      <c r="AC3365">
        <v>4.9708809523809521</v>
      </c>
      <c r="AE3365" t="s">
        <v>7949</v>
      </c>
      <c r="AH3365">
        <v>0</v>
      </c>
      <c r="AI3365">
        <v>0</v>
      </c>
    </row>
    <row r="3366" spans="2:35" x14ac:dyDescent="0.25">
      <c r="B3366">
        <v>94.4</v>
      </c>
      <c r="H3366">
        <v>4.2</v>
      </c>
      <c r="J3366" t="s">
        <v>22089</v>
      </c>
      <c r="L3366" t="s">
        <v>22167</v>
      </c>
      <c r="M3366" t="s">
        <v>22227</v>
      </c>
      <c r="N3366" t="s">
        <v>23318</v>
      </c>
      <c r="O3366" t="s">
        <v>27598</v>
      </c>
      <c r="P3366">
        <v>6</v>
      </c>
      <c r="Q3366">
        <v>2</v>
      </c>
      <c r="R3366">
        <v>2</v>
      </c>
      <c r="S3366">
        <v>2.0099999999999998</v>
      </c>
      <c r="T3366">
        <v>375.79</v>
      </c>
      <c r="U3366">
        <v>102.49</v>
      </c>
      <c r="V3366">
        <v>2.4700000000000002</v>
      </c>
      <c r="W3366">
        <v>9.93</v>
      </c>
      <c r="X3366">
        <v>5.09</v>
      </c>
      <c r="Y3366">
        <v>2</v>
      </c>
      <c r="Z3366" t="s">
        <v>4250</v>
      </c>
      <c r="AA3366">
        <v>0</v>
      </c>
      <c r="AB3366">
        <v>3</v>
      </c>
      <c r="AC3366">
        <v>4.9708809523809521</v>
      </c>
      <c r="AE3366" t="s">
        <v>7949</v>
      </c>
      <c r="AH3366">
        <v>0</v>
      </c>
      <c r="AI3366">
        <v>0</v>
      </c>
    </row>
    <row r="3367" spans="2:35" x14ac:dyDescent="0.25">
      <c r="B3367">
        <v>14050</v>
      </c>
      <c r="H3367">
        <v>4.2</v>
      </c>
      <c r="J3367" t="s">
        <v>22089</v>
      </c>
      <c r="L3367" t="s">
        <v>22167</v>
      </c>
      <c r="M3367" t="s">
        <v>22227</v>
      </c>
      <c r="N3367" t="s">
        <v>23317</v>
      </c>
      <c r="O3367" t="s">
        <v>27597</v>
      </c>
      <c r="P3367">
        <v>6</v>
      </c>
      <c r="Q3367">
        <v>2</v>
      </c>
      <c r="R3367">
        <v>2</v>
      </c>
      <c r="S3367">
        <v>2.0099999999999998</v>
      </c>
      <c r="T3367">
        <v>375.79</v>
      </c>
      <c r="U3367">
        <v>102.49</v>
      </c>
      <c r="V3367">
        <v>2.4700000000000002</v>
      </c>
      <c r="W3367">
        <v>9.93</v>
      </c>
      <c r="X3367">
        <v>5.09</v>
      </c>
      <c r="Y3367">
        <v>2</v>
      </c>
      <c r="Z3367" t="s">
        <v>4250</v>
      </c>
      <c r="AA3367">
        <v>0</v>
      </c>
      <c r="AB3367">
        <v>3</v>
      </c>
      <c r="AC3367">
        <v>4.9708809523809521</v>
      </c>
      <c r="AE3367" t="s">
        <v>7949</v>
      </c>
      <c r="AH3367">
        <v>0</v>
      </c>
      <c r="AI3367">
        <v>0</v>
      </c>
    </row>
    <row r="3368" spans="2:35" x14ac:dyDescent="0.25">
      <c r="B3368">
        <v>435.5</v>
      </c>
      <c r="H3368">
        <v>4.2</v>
      </c>
      <c r="J3368" t="s">
        <v>22089</v>
      </c>
      <c r="L3368" t="s">
        <v>22167</v>
      </c>
      <c r="M3368" t="s">
        <v>22227</v>
      </c>
      <c r="N3368" t="s">
        <v>23319</v>
      </c>
      <c r="O3368" t="s">
        <v>27599</v>
      </c>
      <c r="P3368">
        <v>8</v>
      </c>
      <c r="Q3368">
        <v>2</v>
      </c>
      <c r="R3368">
        <v>1.71</v>
      </c>
      <c r="S3368">
        <v>1.72</v>
      </c>
      <c r="T3368">
        <v>372.36</v>
      </c>
      <c r="U3368">
        <v>124.61</v>
      </c>
      <c r="V3368">
        <v>1.22</v>
      </c>
      <c r="W3368">
        <v>9.64</v>
      </c>
      <c r="X3368">
        <v>5.03</v>
      </c>
      <c r="Y3368">
        <v>2</v>
      </c>
      <c r="Z3368" t="s">
        <v>4250</v>
      </c>
      <c r="AA3368">
        <v>0</v>
      </c>
      <c r="AB3368">
        <v>4</v>
      </c>
      <c r="AC3368">
        <v>4.4117142857142859</v>
      </c>
      <c r="AE3368" t="s">
        <v>7949</v>
      </c>
      <c r="AH3368">
        <v>0</v>
      </c>
      <c r="AI3368">
        <v>0</v>
      </c>
    </row>
    <row r="3369" spans="2:35" x14ac:dyDescent="0.25">
      <c r="B3369">
        <v>3345</v>
      </c>
      <c r="H3369">
        <v>4.2</v>
      </c>
      <c r="J3369" t="s">
        <v>22089</v>
      </c>
      <c r="L3369" t="s">
        <v>22167</v>
      </c>
      <c r="M3369" t="s">
        <v>22227</v>
      </c>
      <c r="N3369" t="s">
        <v>23320</v>
      </c>
      <c r="O3369" t="s">
        <v>27600</v>
      </c>
      <c r="P3369">
        <v>7</v>
      </c>
      <c r="Q3369">
        <v>2</v>
      </c>
      <c r="R3369">
        <v>2.38</v>
      </c>
      <c r="S3369">
        <v>2.42</v>
      </c>
      <c r="T3369">
        <v>393.42</v>
      </c>
      <c r="U3369">
        <v>94.65</v>
      </c>
      <c r="V3369">
        <v>3.47</v>
      </c>
      <c r="X3369">
        <v>6.29</v>
      </c>
      <c r="Y3369">
        <v>3</v>
      </c>
      <c r="Z3369" t="s">
        <v>4250</v>
      </c>
      <c r="AA3369">
        <v>0</v>
      </c>
      <c r="AB3369">
        <v>4</v>
      </c>
      <c r="AC3369">
        <v>4.9162857142857144</v>
      </c>
      <c r="AE3369" t="s">
        <v>7949</v>
      </c>
      <c r="AH3369">
        <v>0</v>
      </c>
      <c r="AI3369">
        <v>0</v>
      </c>
    </row>
    <row r="3370" spans="2:35" x14ac:dyDescent="0.25">
      <c r="B3370">
        <v>8110</v>
      </c>
      <c r="H3370">
        <v>4.2</v>
      </c>
      <c r="J3370" t="s">
        <v>22089</v>
      </c>
      <c r="L3370" t="s">
        <v>22167</v>
      </c>
      <c r="M3370" t="s">
        <v>22227</v>
      </c>
      <c r="N3370" t="s">
        <v>23321</v>
      </c>
      <c r="O3370" t="s">
        <v>27601</v>
      </c>
      <c r="P3370">
        <v>7</v>
      </c>
      <c r="Q3370">
        <v>2</v>
      </c>
      <c r="R3370">
        <v>2.38</v>
      </c>
      <c r="S3370">
        <v>2.42</v>
      </c>
      <c r="T3370">
        <v>393.42</v>
      </c>
      <c r="U3370">
        <v>94.65</v>
      </c>
      <c r="V3370">
        <v>3.47</v>
      </c>
      <c r="X3370">
        <v>6.29</v>
      </c>
      <c r="Y3370">
        <v>3</v>
      </c>
      <c r="Z3370" t="s">
        <v>4250</v>
      </c>
      <c r="AA3370">
        <v>0</v>
      </c>
      <c r="AB3370">
        <v>4</v>
      </c>
      <c r="AC3370">
        <v>4.9162857142857144</v>
      </c>
      <c r="AE3370" t="s">
        <v>7949</v>
      </c>
      <c r="AH3370">
        <v>0</v>
      </c>
      <c r="AI3370">
        <v>0</v>
      </c>
    </row>
    <row r="3371" spans="2:35" x14ac:dyDescent="0.25">
      <c r="B3371">
        <v>506.5</v>
      </c>
      <c r="H3371">
        <v>4.2</v>
      </c>
      <c r="J3371" t="s">
        <v>22089</v>
      </c>
      <c r="L3371" t="s">
        <v>22167</v>
      </c>
      <c r="M3371" t="s">
        <v>22227</v>
      </c>
      <c r="N3371" t="s">
        <v>23322</v>
      </c>
      <c r="O3371" t="s">
        <v>27602</v>
      </c>
      <c r="P3371">
        <v>7</v>
      </c>
      <c r="Q3371">
        <v>2</v>
      </c>
      <c r="R3371">
        <v>2.38</v>
      </c>
      <c r="S3371">
        <v>2.42</v>
      </c>
      <c r="T3371">
        <v>393.42</v>
      </c>
      <c r="U3371">
        <v>94.65</v>
      </c>
      <c r="V3371">
        <v>3.47</v>
      </c>
      <c r="X3371">
        <v>6.29</v>
      </c>
      <c r="Y3371">
        <v>3</v>
      </c>
      <c r="Z3371" t="s">
        <v>4250</v>
      </c>
      <c r="AA3371">
        <v>0</v>
      </c>
      <c r="AB3371">
        <v>4</v>
      </c>
      <c r="AC3371">
        <v>4.9162857142857144</v>
      </c>
      <c r="AE3371" t="s">
        <v>7949</v>
      </c>
      <c r="AH3371">
        <v>0</v>
      </c>
      <c r="AI3371">
        <v>0</v>
      </c>
    </row>
    <row r="3372" spans="2:35" x14ac:dyDescent="0.25">
      <c r="B3372">
        <v>3410</v>
      </c>
      <c r="H3372">
        <v>4.2</v>
      </c>
      <c r="J3372" t="s">
        <v>22089</v>
      </c>
      <c r="L3372" t="s">
        <v>22167</v>
      </c>
      <c r="M3372" t="s">
        <v>22227</v>
      </c>
      <c r="N3372" t="s">
        <v>24846</v>
      </c>
      <c r="O3372" t="s">
        <v>29111</v>
      </c>
      <c r="P3372">
        <v>5</v>
      </c>
      <c r="Q3372">
        <v>2</v>
      </c>
      <c r="R3372">
        <v>2.8</v>
      </c>
      <c r="S3372">
        <v>2.83</v>
      </c>
      <c r="T3372">
        <v>432.83</v>
      </c>
      <c r="U3372">
        <v>73.06</v>
      </c>
      <c r="V3372">
        <v>4.7300000000000004</v>
      </c>
      <c r="X3372">
        <v>6.19</v>
      </c>
      <c r="Y3372">
        <v>3</v>
      </c>
      <c r="Z3372" t="s">
        <v>4250</v>
      </c>
      <c r="AA3372">
        <v>0</v>
      </c>
      <c r="AB3372">
        <v>4</v>
      </c>
      <c r="AC3372">
        <v>4.5797857142857143</v>
      </c>
      <c r="AE3372" t="s">
        <v>7949</v>
      </c>
      <c r="AH3372">
        <v>0</v>
      </c>
      <c r="AI3372">
        <v>0</v>
      </c>
    </row>
    <row r="3373" spans="2:35" x14ac:dyDescent="0.25">
      <c r="B3373">
        <v>59.8</v>
      </c>
      <c r="H3373">
        <v>4.2</v>
      </c>
      <c r="J3373" t="s">
        <v>22089</v>
      </c>
      <c r="L3373" t="s">
        <v>22167</v>
      </c>
      <c r="M3373" t="s">
        <v>22227</v>
      </c>
      <c r="N3373" t="s">
        <v>23324</v>
      </c>
      <c r="O3373" t="s">
        <v>27604</v>
      </c>
      <c r="P3373">
        <v>6</v>
      </c>
      <c r="Q3373">
        <v>2</v>
      </c>
      <c r="R3373">
        <v>3.42</v>
      </c>
      <c r="S3373">
        <v>3.42</v>
      </c>
      <c r="T3373">
        <v>433.82</v>
      </c>
      <c r="U3373">
        <v>85.42</v>
      </c>
      <c r="V3373">
        <v>4.2</v>
      </c>
      <c r="X3373">
        <v>4.55</v>
      </c>
      <c r="Y3373">
        <v>3</v>
      </c>
      <c r="Z3373" t="s">
        <v>4250</v>
      </c>
      <c r="AA3373">
        <v>0</v>
      </c>
      <c r="AB3373">
        <v>4</v>
      </c>
      <c r="AC3373">
        <v>4.0527142857142859</v>
      </c>
      <c r="AE3373" t="s">
        <v>7949</v>
      </c>
      <c r="AH3373">
        <v>0</v>
      </c>
      <c r="AI3373">
        <v>0</v>
      </c>
    </row>
    <row r="3374" spans="2:35" x14ac:dyDescent="0.25">
      <c r="B3374">
        <v>94.9</v>
      </c>
      <c r="H3374">
        <v>4.2</v>
      </c>
      <c r="J3374" t="s">
        <v>22089</v>
      </c>
      <c r="L3374" t="s">
        <v>22167</v>
      </c>
      <c r="M3374" t="s">
        <v>22227</v>
      </c>
      <c r="N3374" t="s">
        <v>23325</v>
      </c>
      <c r="O3374" t="s">
        <v>27605</v>
      </c>
      <c r="P3374">
        <v>7</v>
      </c>
      <c r="Q3374">
        <v>2</v>
      </c>
      <c r="R3374">
        <v>1.85</v>
      </c>
      <c r="S3374">
        <v>1.85</v>
      </c>
      <c r="T3374">
        <v>424.39</v>
      </c>
      <c r="U3374">
        <v>109.21</v>
      </c>
      <c r="V3374">
        <v>3.42</v>
      </c>
      <c r="X3374">
        <v>5.04</v>
      </c>
      <c r="Y3374">
        <v>3</v>
      </c>
      <c r="Z3374" t="s">
        <v>4250</v>
      </c>
      <c r="AA3374">
        <v>0</v>
      </c>
      <c r="AB3374">
        <v>4</v>
      </c>
      <c r="AC3374">
        <v>4.3997380952380949</v>
      </c>
      <c r="AE3374" t="s">
        <v>7949</v>
      </c>
      <c r="AH3374">
        <v>0</v>
      </c>
      <c r="AI3374">
        <v>0</v>
      </c>
    </row>
    <row r="3375" spans="2:35" x14ac:dyDescent="0.25">
      <c r="B3375">
        <v>430000</v>
      </c>
      <c r="H3375">
        <v>4.2</v>
      </c>
      <c r="J3375" t="s">
        <v>22089</v>
      </c>
      <c r="L3375" t="s">
        <v>22167</v>
      </c>
      <c r="M3375" t="s">
        <v>22227</v>
      </c>
      <c r="N3375" t="s">
        <v>23326</v>
      </c>
      <c r="O3375" t="s">
        <v>27606</v>
      </c>
      <c r="P3375">
        <v>7</v>
      </c>
      <c r="Q3375">
        <v>2</v>
      </c>
      <c r="R3375">
        <v>1.99</v>
      </c>
      <c r="S3375">
        <v>1.99</v>
      </c>
      <c r="T3375">
        <v>429.4</v>
      </c>
      <c r="U3375">
        <v>94.65</v>
      </c>
      <c r="V3375">
        <v>3.56</v>
      </c>
      <c r="X3375">
        <v>5.05</v>
      </c>
      <c r="Y3375">
        <v>3</v>
      </c>
      <c r="Z3375" t="s">
        <v>4250</v>
      </c>
      <c r="AA3375">
        <v>0</v>
      </c>
      <c r="AB3375">
        <v>5</v>
      </c>
      <c r="AC3375">
        <v>4.8492857142857142</v>
      </c>
      <c r="AE3375" t="s">
        <v>7949</v>
      </c>
      <c r="AH3375">
        <v>0</v>
      </c>
      <c r="AI3375">
        <v>0</v>
      </c>
    </row>
    <row r="3376" spans="2:35" x14ac:dyDescent="0.25">
      <c r="B3376">
        <v>71.3</v>
      </c>
      <c r="H3376">
        <v>4.2</v>
      </c>
      <c r="J3376" t="s">
        <v>22089</v>
      </c>
      <c r="L3376" t="s">
        <v>22167</v>
      </c>
      <c r="M3376" t="s">
        <v>22227</v>
      </c>
      <c r="N3376" t="s">
        <v>23327</v>
      </c>
      <c r="O3376" t="s">
        <v>27607</v>
      </c>
      <c r="P3376">
        <v>6</v>
      </c>
      <c r="Q3376">
        <v>2</v>
      </c>
      <c r="R3376">
        <v>3.38</v>
      </c>
      <c r="S3376">
        <v>3.39</v>
      </c>
      <c r="T3376">
        <v>415.83</v>
      </c>
      <c r="U3376">
        <v>85.42</v>
      </c>
      <c r="V3376">
        <v>4.0599999999999996</v>
      </c>
      <c r="X3376">
        <v>5.0599999999999996</v>
      </c>
      <c r="Y3376">
        <v>3</v>
      </c>
      <c r="Z3376" t="s">
        <v>4250</v>
      </c>
      <c r="AA3376">
        <v>0</v>
      </c>
      <c r="AB3376">
        <v>4</v>
      </c>
      <c r="AC3376">
        <v>4.2162142857142859</v>
      </c>
      <c r="AE3376" t="s">
        <v>7949</v>
      </c>
      <c r="AH3376">
        <v>0</v>
      </c>
      <c r="AI3376">
        <v>0</v>
      </c>
    </row>
    <row r="3377" spans="2:35" x14ac:dyDescent="0.25">
      <c r="B3377">
        <v>53.9</v>
      </c>
      <c r="H3377">
        <v>4.2</v>
      </c>
      <c r="J3377" t="s">
        <v>22089</v>
      </c>
      <c r="L3377" t="s">
        <v>22167</v>
      </c>
      <c r="M3377" t="s">
        <v>22227</v>
      </c>
      <c r="N3377" t="s">
        <v>23328</v>
      </c>
      <c r="O3377" t="s">
        <v>27608</v>
      </c>
      <c r="P3377">
        <v>7</v>
      </c>
      <c r="Q3377">
        <v>2</v>
      </c>
      <c r="R3377">
        <v>1.93</v>
      </c>
      <c r="S3377">
        <v>1.93</v>
      </c>
      <c r="T3377">
        <v>406.4</v>
      </c>
      <c r="U3377">
        <v>109.21</v>
      </c>
      <c r="V3377">
        <v>3.28</v>
      </c>
      <c r="X3377">
        <v>5.0599999999999996</v>
      </c>
      <c r="Y3377">
        <v>3</v>
      </c>
      <c r="Z3377" t="s">
        <v>4250</v>
      </c>
      <c r="AA3377">
        <v>0</v>
      </c>
      <c r="AB3377">
        <v>4</v>
      </c>
      <c r="AC3377">
        <v>4.5282380952380956</v>
      </c>
      <c r="AE3377" t="s">
        <v>7949</v>
      </c>
      <c r="AH3377">
        <v>0</v>
      </c>
      <c r="AI3377">
        <v>0</v>
      </c>
    </row>
    <row r="3378" spans="2:35" x14ac:dyDescent="0.25">
      <c r="B3378">
        <v>132.5</v>
      </c>
      <c r="H3378">
        <v>4.2</v>
      </c>
      <c r="J3378" t="s">
        <v>22089</v>
      </c>
      <c r="L3378" t="s">
        <v>22167</v>
      </c>
      <c r="M3378" t="s">
        <v>22227</v>
      </c>
      <c r="N3378" t="s">
        <v>23329</v>
      </c>
      <c r="O3378" t="s">
        <v>27609</v>
      </c>
      <c r="P3378">
        <v>7</v>
      </c>
      <c r="Q3378">
        <v>2</v>
      </c>
      <c r="R3378">
        <v>3.15</v>
      </c>
      <c r="S3378">
        <v>3.15</v>
      </c>
      <c r="T3378">
        <v>416.82</v>
      </c>
      <c r="U3378">
        <v>98.31</v>
      </c>
      <c r="V3378">
        <v>3.46</v>
      </c>
      <c r="X3378">
        <v>5.0599999999999996</v>
      </c>
      <c r="Y3378">
        <v>3</v>
      </c>
      <c r="Z3378" t="s">
        <v>4250</v>
      </c>
      <c r="AA3378">
        <v>0</v>
      </c>
      <c r="AB3378">
        <v>4</v>
      </c>
      <c r="AC3378">
        <v>4.1671428571428573</v>
      </c>
      <c r="AE3378" t="s">
        <v>7949</v>
      </c>
      <c r="AH3378">
        <v>0</v>
      </c>
      <c r="AI3378">
        <v>0</v>
      </c>
    </row>
    <row r="3379" spans="2:35" x14ac:dyDescent="0.25">
      <c r="B3379">
        <v>456</v>
      </c>
      <c r="H3379">
        <v>4.2</v>
      </c>
      <c r="J3379" t="s">
        <v>22089</v>
      </c>
      <c r="L3379" t="s">
        <v>22167</v>
      </c>
      <c r="M3379" t="s">
        <v>22227</v>
      </c>
      <c r="N3379" t="s">
        <v>23330</v>
      </c>
      <c r="O3379" t="s">
        <v>27610</v>
      </c>
      <c r="P3379">
        <v>7</v>
      </c>
      <c r="Q3379">
        <v>2</v>
      </c>
      <c r="R3379">
        <v>2</v>
      </c>
      <c r="S3379">
        <v>2.0099999999999998</v>
      </c>
      <c r="T3379">
        <v>429.4</v>
      </c>
      <c r="U3379">
        <v>94.65</v>
      </c>
      <c r="V3379">
        <v>3.71</v>
      </c>
      <c r="X3379">
        <v>4.9800000000000004</v>
      </c>
      <c r="Y3379">
        <v>3</v>
      </c>
      <c r="Z3379" t="s">
        <v>4250</v>
      </c>
      <c r="AA3379">
        <v>0</v>
      </c>
      <c r="AB3379">
        <v>5</v>
      </c>
      <c r="AC3379">
        <v>4.8492857142857142</v>
      </c>
      <c r="AE3379" t="s">
        <v>7949</v>
      </c>
      <c r="AH3379">
        <v>0</v>
      </c>
      <c r="AI3379">
        <v>0</v>
      </c>
    </row>
    <row r="3380" spans="2:35" x14ac:dyDescent="0.25">
      <c r="B3380">
        <v>82.9</v>
      </c>
      <c r="H3380">
        <v>4.2</v>
      </c>
      <c r="J3380" t="s">
        <v>22089</v>
      </c>
      <c r="L3380" t="s">
        <v>22167</v>
      </c>
      <c r="M3380" t="s">
        <v>22227</v>
      </c>
      <c r="N3380" t="s">
        <v>23331</v>
      </c>
      <c r="O3380" t="s">
        <v>27611</v>
      </c>
      <c r="P3380">
        <v>7</v>
      </c>
      <c r="Q3380">
        <v>2</v>
      </c>
      <c r="R3380">
        <v>2.46</v>
      </c>
      <c r="S3380">
        <v>2.46</v>
      </c>
      <c r="T3380">
        <v>458.83</v>
      </c>
      <c r="U3380">
        <v>109.21</v>
      </c>
      <c r="V3380">
        <v>4.2300000000000004</v>
      </c>
      <c r="X3380">
        <v>4.03</v>
      </c>
      <c r="Y3380">
        <v>3</v>
      </c>
      <c r="Z3380" t="s">
        <v>4250</v>
      </c>
      <c r="AA3380">
        <v>0</v>
      </c>
      <c r="AB3380">
        <v>4</v>
      </c>
      <c r="AC3380">
        <v>3.9237380952380958</v>
      </c>
      <c r="AE3380" t="s">
        <v>7949</v>
      </c>
      <c r="AH3380">
        <v>0</v>
      </c>
      <c r="AI3380">
        <v>0</v>
      </c>
    </row>
    <row r="3381" spans="2:35" x14ac:dyDescent="0.25">
      <c r="B3381">
        <v>31.9</v>
      </c>
      <c r="H3381">
        <v>4.2</v>
      </c>
      <c r="J3381" t="s">
        <v>22089</v>
      </c>
      <c r="L3381" t="s">
        <v>22167</v>
      </c>
      <c r="M3381" t="s">
        <v>22227</v>
      </c>
      <c r="N3381" t="s">
        <v>23332</v>
      </c>
      <c r="O3381" t="s">
        <v>27612</v>
      </c>
      <c r="P3381">
        <v>7</v>
      </c>
      <c r="Q3381">
        <v>2</v>
      </c>
      <c r="R3381">
        <v>2.46</v>
      </c>
      <c r="S3381">
        <v>2.46</v>
      </c>
      <c r="T3381">
        <v>458.83</v>
      </c>
      <c r="U3381">
        <v>109.21</v>
      </c>
      <c r="V3381">
        <v>4.2300000000000004</v>
      </c>
      <c r="X3381">
        <v>4.03</v>
      </c>
      <c r="Y3381">
        <v>3</v>
      </c>
      <c r="Z3381" t="s">
        <v>4250</v>
      </c>
      <c r="AA3381">
        <v>0</v>
      </c>
      <c r="AB3381">
        <v>4</v>
      </c>
      <c r="AC3381">
        <v>3.9237380952380958</v>
      </c>
      <c r="AE3381" t="s">
        <v>7949</v>
      </c>
      <c r="AH3381">
        <v>0</v>
      </c>
      <c r="AI3381">
        <v>0</v>
      </c>
    </row>
    <row r="3382" spans="2:35" x14ac:dyDescent="0.25">
      <c r="B3382">
        <v>2815</v>
      </c>
      <c r="H3382">
        <v>4.2</v>
      </c>
      <c r="J3382" t="s">
        <v>22089</v>
      </c>
      <c r="L3382" t="s">
        <v>22167</v>
      </c>
      <c r="M3382" t="s">
        <v>22227</v>
      </c>
      <c r="N3382" t="s">
        <v>23331</v>
      </c>
      <c r="O3382" t="s">
        <v>27611</v>
      </c>
      <c r="P3382">
        <v>7</v>
      </c>
      <c r="Q3382">
        <v>2</v>
      </c>
      <c r="R3382">
        <v>2.46</v>
      </c>
      <c r="S3382">
        <v>2.46</v>
      </c>
      <c r="T3382">
        <v>458.83</v>
      </c>
      <c r="U3382">
        <v>109.21</v>
      </c>
      <c r="V3382">
        <v>4.2300000000000004</v>
      </c>
      <c r="X3382">
        <v>4.03</v>
      </c>
      <c r="Y3382">
        <v>3</v>
      </c>
      <c r="Z3382" t="s">
        <v>4250</v>
      </c>
      <c r="AA3382">
        <v>0</v>
      </c>
      <c r="AB3382">
        <v>4</v>
      </c>
      <c r="AC3382">
        <v>3.9237380952380958</v>
      </c>
      <c r="AE3382" t="s">
        <v>7949</v>
      </c>
      <c r="AH3382">
        <v>0</v>
      </c>
      <c r="AI3382">
        <v>0</v>
      </c>
    </row>
    <row r="3383" spans="2:35" x14ac:dyDescent="0.25">
      <c r="B3383">
        <v>39.1</v>
      </c>
      <c r="H3383">
        <v>4.2</v>
      </c>
      <c r="J3383" t="s">
        <v>22089</v>
      </c>
      <c r="L3383" t="s">
        <v>22167</v>
      </c>
      <c r="M3383" t="s">
        <v>22227</v>
      </c>
      <c r="N3383" t="s">
        <v>24847</v>
      </c>
      <c r="O3383" t="s">
        <v>29112</v>
      </c>
      <c r="P3383">
        <v>7</v>
      </c>
      <c r="Q3383">
        <v>2</v>
      </c>
      <c r="R3383">
        <v>1.78</v>
      </c>
      <c r="S3383">
        <v>1.78</v>
      </c>
      <c r="T3383">
        <v>442.38</v>
      </c>
      <c r="U3383">
        <v>109.21</v>
      </c>
      <c r="V3383">
        <v>3.72</v>
      </c>
      <c r="X3383">
        <v>4.1900000000000004</v>
      </c>
      <c r="Y3383">
        <v>3</v>
      </c>
      <c r="Z3383" t="s">
        <v>4250</v>
      </c>
      <c r="AA3383">
        <v>0</v>
      </c>
      <c r="AB3383">
        <v>4</v>
      </c>
      <c r="AC3383">
        <v>4.2712380952380951</v>
      </c>
      <c r="AE3383" t="s">
        <v>7949</v>
      </c>
      <c r="AH3383">
        <v>0</v>
      </c>
      <c r="AI3383">
        <v>0</v>
      </c>
    </row>
    <row r="3384" spans="2:35" x14ac:dyDescent="0.25">
      <c r="B3384">
        <v>63.9</v>
      </c>
      <c r="H3384">
        <v>4.2</v>
      </c>
      <c r="J3384" t="s">
        <v>22089</v>
      </c>
      <c r="L3384" t="s">
        <v>22167</v>
      </c>
      <c r="M3384" t="s">
        <v>22227</v>
      </c>
      <c r="N3384" t="s">
        <v>23333</v>
      </c>
      <c r="O3384" t="s">
        <v>27613</v>
      </c>
      <c r="P3384">
        <v>7</v>
      </c>
      <c r="Q3384">
        <v>2</v>
      </c>
      <c r="R3384">
        <v>3.08</v>
      </c>
      <c r="S3384">
        <v>3.08</v>
      </c>
      <c r="T3384">
        <v>434.81</v>
      </c>
      <c r="U3384">
        <v>98.31</v>
      </c>
      <c r="V3384">
        <v>3.75</v>
      </c>
      <c r="X3384">
        <v>4.2</v>
      </c>
      <c r="Y3384">
        <v>3</v>
      </c>
      <c r="Z3384" t="s">
        <v>4250</v>
      </c>
      <c r="AA3384">
        <v>0</v>
      </c>
      <c r="AB3384">
        <v>4</v>
      </c>
      <c r="AC3384">
        <v>4.1086428571428568</v>
      </c>
      <c r="AE3384" t="s">
        <v>7949</v>
      </c>
      <c r="AH3384">
        <v>0</v>
      </c>
      <c r="AI3384">
        <v>0</v>
      </c>
    </row>
    <row r="3385" spans="2:35" x14ac:dyDescent="0.25">
      <c r="B3385">
        <v>12650</v>
      </c>
      <c r="H3385">
        <v>4.2</v>
      </c>
      <c r="J3385" t="s">
        <v>22089</v>
      </c>
      <c r="L3385" t="s">
        <v>22167</v>
      </c>
      <c r="M3385" t="s">
        <v>22227</v>
      </c>
      <c r="N3385" t="s">
        <v>23334</v>
      </c>
      <c r="O3385" t="s">
        <v>27614</v>
      </c>
      <c r="P3385">
        <v>8</v>
      </c>
      <c r="Q3385">
        <v>2</v>
      </c>
      <c r="R3385">
        <v>2.3199999999999998</v>
      </c>
      <c r="S3385">
        <v>2.3199999999999998</v>
      </c>
      <c r="T3385">
        <v>430.39</v>
      </c>
      <c r="U3385">
        <v>107.54</v>
      </c>
      <c r="V3385">
        <v>2.95</v>
      </c>
      <c r="X3385">
        <v>4.5999999999999996</v>
      </c>
      <c r="Y3385">
        <v>3</v>
      </c>
      <c r="Z3385" t="s">
        <v>4250</v>
      </c>
      <c r="AA3385">
        <v>0</v>
      </c>
      <c r="AB3385">
        <v>5</v>
      </c>
      <c r="AC3385">
        <v>4.2525476190476184</v>
      </c>
      <c r="AE3385" t="s">
        <v>7949</v>
      </c>
      <c r="AH3385">
        <v>0</v>
      </c>
      <c r="AI3385">
        <v>0</v>
      </c>
    </row>
    <row r="3386" spans="2:35" x14ac:dyDescent="0.25">
      <c r="B3386">
        <v>65.900000000000006</v>
      </c>
      <c r="H3386">
        <v>4.2</v>
      </c>
      <c r="J3386" t="s">
        <v>22089</v>
      </c>
      <c r="L3386" t="s">
        <v>22167</v>
      </c>
      <c r="M3386" t="s">
        <v>22227</v>
      </c>
      <c r="N3386" t="s">
        <v>23335</v>
      </c>
      <c r="O3386" t="s">
        <v>27615</v>
      </c>
      <c r="P3386">
        <v>8</v>
      </c>
      <c r="Q3386">
        <v>2</v>
      </c>
      <c r="R3386">
        <v>3.28</v>
      </c>
      <c r="S3386">
        <v>3.29</v>
      </c>
      <c r="T3386">
        <v>446.85</v>
      </c>
      <c r="U3386">
        <v>107.54</v>
      </c>
      <c r="V3386">
        <v>3.47</v>
      </c>
      <c r="X3386">
        <v>4.54</v>
      </c>
      <c r="Y3386">
        <v>3</v>
      </c>
      <c r="Z3386" t="s">
        <v>4250</v>
      </c>
      <c r="AA3386">
        <v>0</v>
      </c>
      <c r="AB3386">
        <v>5</v>
      </c>
      <c r="AC3386">
        <v>3.509976190476189</v>
      </c>
      <c r="AE3386" t="s">
        <v>7949</v>
      </c>
      <c r="AH3386">
        <v>0</v>
      </c>
      <c r="AI3386">
        <v>0</v>
      </c>
    </row>
    <row r="3387" spans="2:35" x14ac:dyDescent="0.25">
      <c r="B3387">
        <v>375</v>
      </c>
      <c r="H3387">
        <v>4.2</v>
      </c>
      <c r="J3387" t="s">
        <v>22089</v>
      </c>
      <c r="L3387" t="s">
        <v>22167</v>
      </c>
      <c r="M3387" t="s">
        <v>22227</v>
      </c>
      <c r="N3387" t="s">
        <v>23336</v>
      </c>
      <c r="O3387" t="s">
        <v>27616</v>
      </c>
      <c r="P3387">
        <v>8</v>
      </c>
      <c r="Q3387">
        <v>2</v>
      </c>
      <c r="R3387">
        <v>4.1500000000000004</v>
      </c>
      <c r="S3387">
        <v>4.1500000000000004</v>
      </c>
      <c r="T3387">
        <v>474.9</v>
      </c>
      <c r="U3387">
        <v>107.54</v>
      </c>
      <c r="V3387">
        <v>4.25</v>
      </c>
      <c r="X3387">
        <v>4.79</v>
      </c>
      <c r="Y3387">
        <v>3</v>
      </c>
      <c r="Z3387" t="s">
        <v>4250</v>
      </c>
      <c r="AA3387">
        <v>0</v>
      </c>
      <c r="AB3387">
        <v>6</v>
      </c>
      <c r="AC3387">
        <v>2.519619047619047</v>
      </c>
      <c r="AE3387" t="s">
        <v>7949</v>
      </c>
      <c r="AH3387">
        <v>0</v>
      </c>
      <c r="AI3387">
        <v>0</v>
      </c>
    </row>
    <row r="3388" spans="2:35" x14ac:dyDescent="0.25">
      <c r="B3388">
        <v>2090</v>
      </c>
      <c r="H3388">
        <v>4.2</v>
      </c>
      <c r="J3388" t="s">
        <v>22089</v>
      </c>
      <c r="L3388" t="s">
        <v>22167</v>
      </c>
      <c r="M3388" t="s">
        <v>22227</v>
      </c>
      <c r="N3388" t="s">
        <v>23337</v>
      </c>
      <c r="O3388" t="s">
        <v>27617</v>
      </c>
      <c r="P3388">
        <v>7</v>
      </c>
      <c r="Q3388">
        <v>2</v>
      </c>
      <c r="R3388">
        <v>2.9</v>
      </c>
      <c r="S3388">
        <v>3.24</v>
      </c>
      <c r="T3388">
        <v>402.38</v>
      </c>
      <c r="U3388">
        <v>90.35</v>
      </c>
      <c r="V3388">
        <v>3.04</v>
      </c>
      <c r="X3388">
        <v>7.47</v>
      </c>
      <c r="Y3388">
        <v>3</v>
      </c>
      <c r="Z3388" t="s">
        <v>4250</v>
      </c>
      <c r="AA3388">
        <v>0</v>
      </c>
      <c r="AB3388">
        <v>4</v>
      </c>
      <c r="AC3388">
        <v>4.6156190476190471</v>
      </c>
      <c r="AE3388" t="s">
        <v>7949</v>
      </c>
      <c r="AH3388">
        <v>0</v>
      </c>
      <c r="AI3388">
        <v>0</v>
      </c>
    </row>
    <row r="3389" spans="2:35" x14ac:dyDescent="0.25">
      <c r="B3389">
        <v>29.1</v>
      </c>
      <c r="H3389">
        <v>4.2</v>
      </c>
      <c r="J3389" t="s">
        <v>22089</v>
      </c>
      <c r="L3389" t="s">
        <v>22167</v>
      </c>
      <c r="M3389" t="s">
        <v>22227</v>
      </c>
      <c r="N3389" t="s">
        <v>23338</v>
      </c>
      <c r="O3389" t="s">
        <v>27618</v>
      </c>
      <c r="P3389">
        <v>6</v>
      </c>
      <c r="Q3389">
        <v>2</v>
      </c>
      <c r="R3389">
        <v>3.98</v>
      </c>
      <c r="S3389">
        <v>3.98</v>
      </c>
      <c r="T3389">
        <v>432.29</v>
      </c>
      <c r="U3389">
        <v>85.42</v>
      </c>
      <c r="V3389">
        <v>4.58</v>
      </c>
      <c r="X3389">
        <v>4.9000000000000004</v>
      </c>
      <c r="Y3389">
        <v>3</v>
      </c>
      <c r="Z3389" t="s">
        <v>4250</v>
      </c>
      <c r="AA3389">
        <v>0</v>
      </c>
      <c r="AB3389">
        <v>4</v>
      </c>
      <c r="AC3389">
        <v>3.5036428571428568</v>
      </c>
      <c r="AE3389" t="s">
        <v>7949</v>
      </c>
      <c r="AH3389">
        <v>0</v>
      </c>
      <c r="AI3389">
        <v>0</v>
      </c>
    </row>
    <row r="3390" spans="2:35" x14ac:dyDescent="0.25">
      <c r="B3390">
        <v>1260</v>
      </c>
      <c r="H3390">
        <v>4.2</v>
      </c>
      <c r="J3390" t="s">
        <v>22089</v>
      </c>
      <c r="L3390" t="s">
        <v>22167</v>
      </c>
      <c r="M3390" t="s">
        <v>22227</v>
      </c>
      <c r="N3390" t="s">
        <v>24848</v>
      </c>
      <c r="O3390" t="s">
        <v>29113</v>
      </c>
      <c r="P3390">
        <v>8</v>
      </c>
      <c r="Q3390">
        <v>2</v>
      </c>
      <c r="R3390">
        <v>3.03</v>
      </c>
      <c r="S3390">
        <v>3.03</v>
      </c>
      <c r="T3390">
        <v>428.86</v>
      </c>
      <c r="U3390">
        <v>107.54</v>
      </c>
      <c r="V3390">
        <v>3.33</v>
      </c>
      <c r="X3390">
        <v>4.8899999999999997</v>
      </c>
      <c r="Y3390">
        <v>3</v>
      </c>
      <c r="Z3390" t="s">
        <v>4250</v>
      </c>
      <c r="AA3390">
        <v>0</v>
      </c>
      <c r="AB3390">
        <v>5</v>
      </c>
      <c r="AC3390">
        <v>3.8934761904761901</v>
      </c>
      <c r="AE3390" t="s">
        <v>7949</v>
      </c>
      <c r="AH3390">
        <v>0</v>
      </c>
      <c r="AI3390">
        <v>0</v>
      </c>
    </row>
    <row r="3391" spans="2:35" x14ac:dyDescent="0.25">
      <c r="B3391">
        <v>27.8</v>
      </c>
      <c r="H3391">
        <v>4.2</v>
      </c>
      <c r="J3391" t="s">
        <v>22089</v>
      </c>
      <c r="L3391" t="s">
        <v>22167</v>
      </c>
      <c r="M3391" t="s">
        <v>22227</v>
      </c>
      <c r="N3391" t="s">
        <v>23340</v>
      </c>
      <c r="O3391" t="s">
        <v>27620</v>
      </c>
      <c r="P3391">
        <v>6</v>
      </c>
      <c r="Q3391">
        <v>2</v>
      </c>
      <c r="R3391">
        <v>3.24</v>
      </c>
      <c r="S3391">
        <v>3.24</v>
      </c>
      <c r="T3391">
        <v>451.81</v>
      </c>
      <c r="U3391">
        <v>85.42</v>
      </c>
      <c r="V3391">
        <v>4.5</v>
      </c>
      <c r="X3391">
        <v>4.1900000000000004</v>
      </c>
      <c r="Y3391">
        <v>3</v>
      </c>
      <c r="Z3391" t="s">
        <v>4250</v>
      </c>
      <c r="AA3391">
        <v>0</v>
      </c>
      <c r="AB3391">
        <v>4</v>
      </c>
      <c r="AC3391">
        <v>4.1042142857142849</v>
      </c>
      <c r="AE3391" t="s">
        <v>7949</v>
      </c>
      <c r="AH3391">
        <v>0</v>
      </c>
      <c r="AI3391">
        <v>0</v>
      </c>
    </row>
    <row r="3392" spans="2:35" x14ac:dyDescent="0.25">
      <c r="B3392">
        <v>33.5</v>
      </c>
      <c r="H3392">
        <v>4.2</v>
      </c>
      <c r="J3392" t="s">
        <v>22089</v>
      </c>
      <c r="L3392" t="s">
        <v>22167</v>
      </c>
      <c r="M3392" t="s">
        <v>22227</v>
      </c>
      <c r="N3392" t="s">
        <v>23341</v>
      </c>
      <c r="O3392" t="s">
        <v>27621</v>
      </c>
      <c r="P3392">
        <v>6</v>
      </c>
      <c r="Q3392">
        <v>2</v>
      </c>
      <c r="R3392">
        <v>3.32</v>
      </c>
      <c r="S3392">
        <v>3.32</v>
      </c>
      <c r="T3392">
        <v>433.82</v>
      </c>
      <c r="U3392">
        <v>85.42</v>
      </c>
      <c r="V3392">
        <v>4.3600000000000003</v>
      </c>
      <c r="X3392">
        <v>4.2</v>
      </c>
      <c r="Y3392">
        <v>3</v>
      </c>
      <c r="Z3392" t="s">
        <v>4250</v>
      </c>
      <c r="AA3392">
        <v>0</v>
      </c>
      <c r="AB3392">
        <v>4</v>
      </c>
      <c r="AC3392">
        <v>4.1527142857142856</v>
      </c>
      <c r="AE3392" t="s">
        <v>7949</v>
      </c>
      <c r="AH3392">
        <v>0</v>
      </c>
      <c r="AI3392">
        <v>0</v>
      </c>
    </row>
    <row r="3393" spans="2:35" x14ac:dyDescent="0.25">
      <c r="B3393">
        <v>68.2</v>
      </c>
      <c r="H3393">
        <v>4.2</v>
      </c>
      <c r="J3393" t="s">
        <v>22089</v>
      </c>
      <c r="L3393" t="s">
        <v>22167</v>
      </c>
      <c r="M3393" t="s">
        <v>22227</v>
      </c>
      <c r="N3393" t="s">
        <v>23342</v>
      </c>
      <c r="O3393" t="s">
        <v>27622</v>
      </c>
      <c r="P3393">
        <v>7</v>
      </c>
      <c r="Q3393">
        <v>2</v>
      </c>
      <c r="R3393">
        <v>2.44</v>
      </c>
      <c r="S3393">
        <v>2.44</v>
      </c>
      <c r="T3393">
        <v>440.84</v>
      </c>
      <c r="U3393">
        <v>109.21</v>
      </c>
      <c r="V3393">
        <v>3.94</v>
      </c>
      <c r="X3393">
        <v>4.8899999999999997</v>
      </c>
      <c r="Y3393">
        <v>3</v>
      </c>
      <c r="Z3393" t="s">
        <v>4250</v>
      </c>
      <c r="AA3393">
        <v>0</v>
      </c>
      <c r="AB3393">
        <v>4</v>
      </c>
      <c r="AC3393">
        <v>4.0622380952380954</v>
      </c>
      <c r="AE3393" t="s">
        <v>7949</v>
      </c>
      <c r="AH3393">
        <v>0</v>
      </c>
      <c r="AI3393">
        <v>0</v>
      </c>
    </row>
    <row r="3394" spans="2:35" x14ac:dyDescent="0.25">
      <c r="B3394">
        <v>224</v>
      </c>
      <c r="H3394">
        <v>4.2</v>
      </c>
      <c r="J3394" t="s">
        <v>22089</v>
      </c>
      <c r="L3394" t="s">
        <v>22167</v>
      </c>
      <c r="M3394" t="s">
        <v>22227</v>
      </c>
      <c r="N3394" t="s">
        <v>23343</v>
      </c>
      <c r="O3394" t="s">
        <v>27623</v>
      </c>
      <c r="P3394">
        <v>8</v>
      </c>
      <c r="Q3394">
        <v>2</v>
      </c>
      <c r="R3394">
        <v>1.61</v>
      </c>
      <c r="S3394">
        <v>1.61</v>
      </c>
      <c r="T3394">
        <v>430.39</v>
      </c>
      <c r="U3394">
        <v>107.54</v>
      </c>
      <c r="V3394">
        <v>3.11</v>
      </c>
      <c r="X3394">
        <v>4.2</v>
      </c>
      <c r="Y3394">
        <v>3</v>
      </c>
      <c r="Z3394" t="s">
        <v>4250</v>
      </c>
      <c r="AA3394">
        <v>0</v>
      </c>
      <c r="AB3394">
        <v>5</v>
      </c>
      <c r="AC3394">
        <v>4.4125476190476176</v>
      </c>
      <c r="AE3394" t="s">
        <v>7949</v>
      </c>
      <c r="AH3394">
        <v>0</v>
      </c>
      <c r="AI3394">
        <v>0</v>
      </c>
    </row>
    <row r="3395" spans="2:35" x14ac:dyDescent="0.25">
      <c r="B3395">
        <v>204.5</v>
      </c>
      <c r="H3395">
        <v>4.2</v>
      </c>
      <c r="J3395" t="s">
        <v>22089</v>
      </c>
      <c r="L3395" t="s">
        <v>22167</v>
      </c>
      <c r="M3395" t="s">
        <v>22227</v>
      </c>
      <c r="N3395" t="s">
        <v>23344</v>
      </c>
      <c r="O3395" t="s">
        <v>27624</v>
      </c>
      <c r="P3395">
        <v>7</v>
      </c>
      <c r="Q3395">
        <v>2</v>
      </c>
      <c r="R3395">
        <v>1.42</v>
      </c>
      <c r="S3395">
        <v>1.42</v>
      </c>
      <c r="T3395">
        <v>468.36</v>
      </c>
      <c r="U3395">
        <v>98.31</v>
      </c>
      <c r="V3395">
        <v>4.12</v>
      </c>
      <c r="X3395">
        <v>4.1900000000000004</v>
      </c>
      <c r="Y3395">
        <v>3</v>
      </c>
      <c r="Z3395" t="s">
        <v>4250</v>
      </c>
      <c r="AA3395">
        <v>0</v>
      </c>
      <c r="AB3395">
        <v>4</v>
      </c>
      <c r="AC3395">
        <v>4.4489999999999998</v>
      </c>
      <c r="AE3395" t="s">
        <v>7949</v>
      </c>
      <c r="AH3395">
        <v>0</v>
      </c>
      <c r="AI3395">
        <v>0</v>
      </c>
    </row>
    <row r="3396" spans="2:35" x14ac:dyDescent="0.25">
      <c r="B3396">
        <v>51.5</v>
      </c>
      <c r="H3396">
        <v>4.2</v>
      </c>
      <c r="J3396" t="s">
        <v>22089</v>
      </c>
      <c r="L3396" t="s">
        <v>22167</v>
      </c>
      <c r="M3396" t="s">
        <v>22227</v>
      </c>
      <c r="N3396" t="s">
        <v>23345</v>
      </c>
      <c r="O3396" t="s">
        <v>27625</v>
      </c>
      <c r="P3396">
        <v>7</v>
      </c>
      <c r="Q3396">
        <v>2</v>
      </c>
      <c r="R3396">
        <v>1.82</v>
      </c>
      <c r="S3396">
        <v>1.82</v>
      </c>
      <c r="T3396">
        <v>460.37</v>
      </c>
      <c r="U3396">
        <v>109.21</v>
      </c>
      <c r="V3396">
        <v>3.86</v>
      </c>
      <c r="X3396">
        <v>3.68</v>
      </c>
      <c r="Y3396">
        <v>3</v>
      </c>
      <c r="Z3396" t="s">
        <v>4250</v>
      </c>
      <c r="AA3396">
        <v>0</v>
      </c>
      <c r="AB3396">
        <v>4</v>
      </c>
      <c r="AC3396">
        <v>4.1427380952380952</v>
      </c>
      <c r="AE3396" t="s">
        <v>7949</v>
      </c>
      <c r="AH3396">
        <v>0</v>
      </c>
      <c r="AI3396">
        <v>0</v>
      </c>
    </row>
    <row r="3397" spans="2:35" x14ac:dyDescent="0.25">
      <c r="B3397">
        <v>2740</v>
      </c>
      <c r="H3397">
        <v>4.2</v>
      </c>
      <c r="J3397" t="s">
        <v>22089</v>
      </c>
      <c r="L3397" t="s">
        <v>22167</v>
      </c>
      <c r="M3397" t="s">
        <v>22227</v>
      </c>
      <c r="N3397" t="s">
        <v>23346</v>
      </c>
      <c r="O3397" t="s">
        <v>27626</v>
      </c>
      <c r="P3397">
        <v>4</v>
      </c>
      <c r="Q3397">
        <v>2</v>
      </c>
      <c r="R3397">
        <v>2.0499999999999998</v>
      </c>
      <c r="S3397">
        <v>2.0499999999999998</v>
      </c>
      <c r="T3397">
        <v>339.36</v>
      </c>
      <c r="U3397">
        <v>59.64</v>
      </c>
      <c r="V3397">
        <v>3.23</v>
      </c>
      <c r="X3397">
        <v>4.76</v>
      </c>
      <c r="Y3397">
        <v>1</v>
      </c>
      <c r="Z3397" t="s">
        <v>4250</v>
      </c>
      <c r="AA3397">
        <v>0</v>
      </c>
      <c r="AB3397">
        <v>5</v>
      </c>
      <c r="AC3397">
        <v>5.4749999999999996</v>
      </c>
      <c r="AE3397" t="s">
        <v>7949</v>
      </c>
      <c r="AH3397">
        <v>0</v>
      </c>
      <c r="AI3397">
        <v>0</v>
      </c>
    </row>
    <row r="3398" spans="2:35" x14ac:dyDescent="0.25">
      <c r="B3398">
        <v>6635</v>
      </c>
      <c r="H3398">
        <v>4.2</v>
      </c>
      <c r="J3398" t="s">
        <v>22089</v>
      </c>
      <c r="L3398" t="s">
        <v>22167</v>
      </c>
      <c r="M3398" t="s">
        <v>22227</v>
      </c>
      <c r="N3398" t="s">
        <v>23347</v>
      </c>
      <c r="O3398" t="s">
        <v>27627</v>
      </c>
      <c r="P3398">
        <v>4</v>
      </c>
      <c r="Q3398">
        <v>2</v>
      </c>
      <c r="R3398">
        <v>2.56</v>
      </c>
      <c r="S3398">
        <v>2.56</v>
      </c>
      <c r="T3398">
        <v>385.39</v>
      </c>
      <c r="U3398">
        <v>59.64</v>
      </c>
      <c r="V3398">
        <v>3.48</v>
      </c>
      <c r="X3398">
        <v>4.34</v>
      </c>
      <c r="Y3398">
        <v>2</v>
      </c>
      <c r="Z3398" t="s">
        <v>4250</v>
      </c>
      <c r="AA3398">
        <v>0</v>
      </c>
      <c r="AB3398">
        <v>4</v>
      </c>
      <c r="AC3398">
        <v>5.0386428571428574</v>
      </c>
      <c r="AE3398" t="s">
        <v>7949</v>
      </c>
      <c r="AH3398">
        <v>0</v>
      </c>
      <c r="AI3398">
        <v>0</v>
      </c>
    </row>
    <row r="3399" spans="2:35" x14ac:dyDescent="0.25">
      <c r="B3399">
        <v>13650</v>
      </c>
      <c r="H3399">
        <v>4.2</v>
      </c>
      <c r="J3399" t="s">
        <v>22089</v>
      </c>
      <c r="L3399" t="s">
        <v>22167</v>
      </c>
      <c r="M3399" t="s">
        <v>22227</v>
      </c>
      <c r="N3399" t="s">
        <v>23348</v>
      </c>
      <c r="O3399" t="s">
        <v>27628</v>
      </c>
      <c r="P3399">
        <v>4</v>
      </c>
      <c r="Q3399">
        <v>2</v>
      </c>
      <c r="R3399">
        <v>3.52</v>
      </c>
      <c r="S3399">
        <v>3.52</v>
      </c>
      <c r="T3399">
        <v>435.88</v>
      </c>
      <c r="U3399">
        <v>59.64</v>
      </c>
      <c r="V3399">
        <v>4.82</v>
      </c>
      <c r="X3399">
        <v>4.62</v>
      </c>
      <c r="Y3399">
        <v>2</v>
      </c>
      <c r="Z3399" t="s">
        <v>4250</v>
      </c>
      <c r="AA3399">
        <v>0</v>
      </c>
      <c r="AB3399">
        <v>6</v>
      </c>
      <c r="AC3399">
        <v>3.9380000000000002</v>
      </c>
      <c r="AE3399" t="s">
        <v>7949</v>
      </c>
      <c r="AH3399">
        <v>0</v>
      </c>
      <c r="AI3399">
        <v>0</v>
      </c>
    </row>
    <row r="3400" spans="2:35" x14ac:dyDescent="0.25">
      <c r="B3400">
        <v>11160</v>
      </c>
      <c r="H3400">
        <v>4.2</v>
      </c>
      <c r="J3400" t="s">
        <v>22089</v>
      </c>
      <c r="L3400" t="s">
        <v>22167</v>
      </c>
      <c r="M3400" t="s">
        <v>22227</v>
      </c>
      <c r="N3400" t="s">
        <v>23349</v>
      </c>
      <c r="O3400" t="s">
        <v>27629</v>
      </c>
      <c r="P3400">
        <v>4</v>
      </c>
      <c r="Q3400">
        <v>2</v>
      </c>
      <c r="R3400">
        <v>2.92</v>
      </c>
      <c r="S3400">
        <v>2.92</v>
      </c>
      <c r="T3400">
        <v>401.43</v>
      </c>
      <c r="U3400">
        <v>59.64</v>
      </c>
      <c r="V3400">
        <v>4.24</v>
      </c>
      <c r="X3400">
        <v>4.62</v>
      </c>
      <c r="Y3400">
        <v>2</v>
      </c>
      <c r="Z3400" t="s">
        <v>4250</v>
      </c>
      <c r="AA3400">
        <v>0</v>
      </c>
      <c r="AB3400">
        <v>6</v>
      </c>
      <c r="AC3400">
        <v>4.7440714285714289</v>
      </c>
      <c r="AE3400" t="s">
        <v>7949</v>
      </c>
      <c r="AH3400">
        <v>0</v>
      </c>
      <c r="AI3400">
        <v>0</v>
      </c>
    </row>
    <row r="3401" spans="2:35" x14ac:dyDescent="0.25">
      <c r="B3401">
        <v>9415</v>
      </c>
      <c r="H3401">
        <v>4.2</v>
      </c>
      <c r="J3401" t="s">
        <v>22089</v>
      </c>
      <c r="L3401" t="s">
        <v>22167</v>
      </c>
      <c r="M3401" t="s">
        <v>22227</v>
      </c>
      <c r="N3401" t="s">
        <v>23350</v>
      </c>
      <c r="O3401" t="s">
        <v>27630</v>
      </c>
      <c r="P3401">
        <v>4</v>
      </c>
      <c r="Q3401">
        <v>2</v>
      </c>
      <c r="R3401">
        <v>2.92</v>
      </c>
      <c r="S3401">
        <v>2.92</v>
      </c>
      <c r="T3401">
        <v>401.43</v>
      </c>
      <c r="U3401">
        <v>59.64</v>
      </c>
      <c r="V3401">
        <v>4.24</v>
      </c>
      <c r="X3401">
        <v>4.62</v>
      </c>
      <c r="Y3401">
        <v>2</v>
      </c>
      <c r="Z3401" t="s">
        <v>4250</v>
      </c>
      <c r="AA3401">
        <v>0</v>
      </c>
      <c r="AB3401">
        <v>6</v>
      </c>
      <c r="AC3401">
        <v>4.7440714285714289</v>
      </c>
      <c r="AE3401" t="s">
        <v>7949</v>
      </c>
      <c r="AH3401">
        <v>0</v>
      </c>
      <c r="AI3401">
        <v>0</v>
      </c>
    </row>
    <row r="3402" spans="2:35" x14ac:dyDescent="0.25">
      <c r="B3402">
        <v>159</v>
      </c>
      <c r="H3402">
        <v>4.2</v>
      </c>
      <c r="J3402" t="s">
        <v>22089</v>
      </c>
      <c r="L3402" t="s">
        <v>22167</v>
      </c>
      <c r="M3402" t="s">
        <v>22227</v>
      </c>
      <c r="N3402" t="s">
        <v>23351</v>
      </c>
      <c r="O3402" t="s">
        <v>27631</v>
      </c>
      <c r="P3402">
        <v>6</v>
      </c>
      <c r="Q3402">
        <v>2</v>
      </c>
      <c r="R3402">
        <v>0.2</v>
      </c>
      <c r="S3402">
        <v>0.2</v>
      </c>
      <c r="T3402">
        <v>417.79</v>
      </c>
      <c r="U3402">
        <v>77.459999999999994</v>
      </c>
      <c r="V3402">
        <v>3.58</v>
      </c>
      <c r="X3402">
        <v>5.2</v>
      </c>
      <c r="Y3402">
        <v>2</v>
      </c>
      <c r="Z3402" t="s">
        <v>4250</v>
      </c>
      <c r="AA3402">
        <v>0</v>
      </c>
      <c r="AB3402">
        <v>6</v>
      </c>
      <c r="AC3402">
        <v>5.0872142857142846</v>
      </c>
      <c r="AE3402" t="s">
        <v>7949</v>
      </c>
      <c r="AH3402">
        <v>0</v>
      </c>
      <c r="AI3402">
        <v>0</v>
      </c>
    </row>
    <row r="3403" spans="2:35" x14ac:dyDescent="0.25">
      <c r="B3403">
        <v>95.4</v>
      </c>
      <c r="H3403">
        <v>4.2</v>
      </c>
      <c r="J3403" t="s">
        <v>22089</v>
      </c>
      <c r="L3403" t="s">
        <v>22167</v>
      </c>
      <c r="M3403" t="s">
        <v>22227</v>
      </c>
      <c r="N3403" t="s">
        <v>23352</v>
      </c>
      <c r="O3403" t="s">
        <v>27632</v>
      </c>
      <c r="P3403">
        <v>6</v>
      </c>
      <c r="Q3403">
        <v>2</v>
      </c>
      <c r="R3403">
        <v>0.14000000000000001</v>
      </c>
      <c r="S3403">
        <v>0.14000000000000001</v>
      </c>
      <c r="T3403">
        <v>435.78</v>
      </c>
      <c r="U3403">
        <v>77.459999999999994</v>
      </c>
      <c r="V3403">
        <v>3.88</v>
      </c>
      <c r="X3403">
        <v>4.34</v>
      </c>
      <c r="Y3403">
        <v>2</v>
      </c>
      <c r="Z3403" t="s">
        <v>4250</v>
      </c>
      <c r="AA3403">
        <v>0</v>
      </c>
      <c r="AB3403">
        <v>6</v>
      </c>
      <c r="AC3403">
        <v>4.9587142857142874</v>
      </c>
      <c r="AE3403" t="s">
        <v>7949</v>
      </c>
      <c r="AH3403">
        <v>0</v>
      </c>
      <c r="AI3403">
        <v>0</v>
      </c>
    </row>
    <row r="3404" spans="2:35" x14ac:dyDescent="0.25">
      <c r="B3404">
        <v>5995</v>
      </c>
      <c r="H3404">
        <v>4.2</v>
      </c>
      <c r="J3404" t="s">
        <v>22089</v>
      </c>
      <c r="L3404" t="s">
        <v>22167</v>
      </c>
      <c r="M3404" t="s">
        <v>22227</v>
      </c>
      <c r="N3404" t="s">
        <v>23353</v>
      </c>
      <c r="O3404" t="s">
        <v>27633</v>
      </c>
      <c r="P3404">
        <v>4</v>
      </c>
      <c r="Q3404">
        <v>2</v>
      </c>
      <c r="R3404">
        <v>2.0099999999999998</v>
      </c>
      <c r="S3404">
        <v>2.0099999999999998</v>
      </c>
      <c r="T3404">
        <v>351.37</v>
      </c>
      <c r="U3404">
        <v>59.64</v>
      </c>
      <c r="V3404">
        <v>3.4</v>
      </c>
      <c r="X3404">
        <v>4.4000000000000004</v>
      </c>
      <c r="Y3404">
        <v>1</v>
      </c>
      <c r="Z3404" t="s">
        <v>4250</v>
      </c>
      <c r="AA3404">
        <v>0</v>
      </c>
      <c r="AB3404">
        <v>5</v>
      </c>
      <c r="AC3404">
        <v>5.4950000000000001</v>
      </c>
      <c r="AE3404" t="s">
        <v>7949</v>
      </c>
      <c r="AH3404">
        <v>0</v>
      </c>
      <c r="AI3404">
        <v>0</v>
      </c>
    </row>
    <row r="3405" spans="2:35" x14ac:dyDescent="0.25">
      <c r="B3405">
        <v>2100</v>
      </c>
      <c r="H3405">
        <v>4.2</v>
      </c>
      <c r="J3405" t="s">
        <v>22089</v>
      </c>
      <c r="L3405" t="s">
        <v>22167</v>
      </c>
      <c r="M3405" t="s">
        <v>22227</v>
      </c>
      <c r="N3405" t="s">
        <v>23354</v>
      </c>
      <c r="O3405" t="s">
        <v>27634</v>
      </c>
      <c r="P3405">
        <v>4</v>
      </c>
      <c r="Q3405">
        <v>2</v>
      </c>
      <c r="R3405">
        <v>1.47</v>
      </c>
      <c r="S3405">
        <v>1.48</v>
      </c>
      <c r="T3405">
        <v>393.33</v>
      </c>
      <c r="U3405">
        <v>59.64</v>
      </c>
      <c r="V3405">
        <v>3.77</v>
      </c>
      <c r="X3405">
        <v>4.62</v>
      </c>
      <c r="Y3405">
        <v>1</v>
      </c>
      <c r="Z3405" t="s">
        <v>4250</v>
      </c>
      <c r="AA3405">
        <v>0</v>
      </c>
      <c r="AB3405">
        <v>5</v>
      </c>
      <c r="AC3405">
        <v>5.2619285714285713</v>
      </c>
      <c r="AE3405" t="s">
        <v>7949</v>
      </c>
      <c r="AH3405">
        <v>0</v>
      </c>
      <c r="AI3405">
        <v>0</v>
      </c>
    </row>
    <row r="3406" spans="2:35" x14ac:dyDescent="0.25">
      <c r="B3406">
        <v>2845</v>
      </c>
      <c r="H3406">
        <v>4.2</v>
      </c>
      <c r="J3406" t="s">
        <v>22089</v>
      </c>
      <c r="L3406" t="s">
        <v>22167</v>
      </c>
      <c r="M3406" t="s">
        <v>22227</v>
      </c>
      <c r="N3406" t="s">
        <v>23355</v>
      </c>
      <c r="O3406" t="s">
        <v>27635</v>
      </c>
      <c r="P3406">
        <v>5</v>
      </c>
      <c r="Q3406">
        <v>2</v>
      </c>
      <c r="R3406">
        <v>0.96</v>
      </c>
      <c r="S3406">
        <v>0.96</v>
      </c>
      <c r="T3406">
        <v>396.8</v>
      </c>
      <c r="U3406">
        <v>72.53</v>
      </c>
      <c r="V3406">
        <v>3.68</v>
      </c>
      <c r="X3406">
        <v>4.3499999999999996</v>
      </c>
      <c r="Y3406">
        <v>2</v>
      </c>
      <c r="Z3406" t="s">
        <v>4250</v>
      </c>
      <c r="AA3406">
        <v>0</v>
      </c>
      <c r="AB3406">
        <v>5</v>
      </c>
      <c r="AC3406">
        <v>5.2371428571428567</v>
      </c>
      <c r="AE3406" t="s">
        <v>7949</v>
      </c>
      <c r="AH3406">
        <v>0</v>
      </c>
      <c r="AI3406">
        <v>0</v>
      </c>
    </row>
    <row r="3407" spans="2:35" x14ac:dyDescent="0.25">
      <c r="B3407">
        <v>13850</v>
      </c>
      <c r="H3407">
        <v>4.2</v>
      </c>
      <c r="J3407" t="s">
        <v>22089</v>
      </c>
      <c r="L3407" t="s">
        <v>22167</v>
      </c>
      <c r="M3407" t="s">
        <v>22227</v>
      </c>
      <c r="N3407" t="s">
        <v>23356</v>
      </c>
      <c r="O3407" t="s">
        <v>27636</v>
      </c>
      <c r="P3407">
        <v>5</v>
      </c>
      <c r="Q3407">
        <v>2</v>
      </c>
      <c r="R3407">
        <v>1.62</v>
      </c>
      <c r="S3407">
        <v>1.62</v>
      </c>
      <c r="T3407">
        <v>410.83</v>
      </c>
      <c r="U3407">
        <v>72.53</v>
      </c>
      <c r="V3407">
        <v>4.24</v>
      </c>
      <c r="X3407">
        <v>4.3499999999999996</v>
      </c>
      <c r="Y3407">
        <v>2</v>
      </c>
      <c r="Z3407" t="s">
        <v>4250</v>
      </c>
      <c r="AA3407">
        <v>0</v>
      </c>
      <c r="AB3407">
        <v>5</v>
      </c>
      <c r="AC3407">
        <v>5.1369285714285713</v>
      </c>
      <c r="AE3407" t="s">
        <v>7949</v>
      </c>
      <c r="AH3407">
        <v>0</v>
      </c>
      <c r="AI3407">
        <v>0</v>
      </c>
    </row>
    <row r="3408" spans="2:35" x14ac:dyDescent="0.25">
      <c r="B3408">
        <v>1410</v>
      </c>
      <c r="H3408">
        <v>4.2</v>
      </c>
      <c r="J3408" t="s">
        <v>22089</v>
      </c>
      <c r="L3408" t="s">
        <v>22167</v>
      </c>
      <c r="M3408" t="s">
        <v>22227</v>
      </c>
      <c r="N3408" t="s">
        <v>23357</v>
      </c>
      <c r="O3408" t="s">
        <v>27637</v>
      </c>
      <c r="P3408">
        <v>4</v>
      </c>
      <c r="Q3408">
        <v>2</v>
      </c>
      <c r="R3408">
        <v>1.52</v>
      </c>
      <c r="S3408">
        <v>1.53</v>
      </c>
      <c r="T3408">
        <v>325.33</v>
      </c>
      <c r="U3408">
        <v>59.64</v>
      </c>
      <c r="V3408">
        <v>2.84</v>
      </c>
      <c r="X3408">
        <v>4.62</v>
      </c>
      <c r="Y3408">
        <v>1</v>
      </c>
      <c r="Z3408" t="s">
        <v>4250</v>
      </c>
      <c r="AA3408">
        <v>0</v>
      </c>
      <c r="AB3408">
        <v>5</v>
      </c>
      <c r="AC3408">
        <v>5.5</v>
      </c>
      <c r="AE3408" t="s">
        <v>7949</v>
      </c>
      <c r="AH3408">
        <v>0</v>
      </c>
      <c r="AI3408">
        <v>0</v>
      </c>
    </row>
    <row r="3409" spans="2:35" x14ac:dyDescent="0.25">
      <c r="B3409">
        <v>143</v>
      </c>
      <c r="H3409">
        <v>4.2</v>
      </c>
      <c r="J3409" t="s">
        <v>22089</v>
      </c>
      <c r="L3409" t="s">
        <v>22167</v>
      </c>
      <c r="M3409" t="s">
        <v>22227</v>
      </c>
      <c r="N3409" t="s">
        <v>24849</v>
      </c>
      <c r="O3409" t="s">
        <v>29114</v>
      </c>
      <c r="P3409">
        <v>5</v>
      </c>
      <c r="Q3409">
        <v>2</v>
      </c>
      <c r="R3409">
        <v>1.86</v>
      </c>
      <c r="S3409">
        <v>1.86</v>
      </c>
      <c r="T3409">
        <v>467.29</v>
      </c>
      <c r="U3409">
        <v>72.53</v>
      </c>
      <c r="V3409">
        <v>4.28</v>
      </c>
      <c r="X3409">
        <v>4.28</v>
      </c>
      <c r="Y3409">
        <v>2</v>
      </c>
      <c r="Z3409" t="s">
        <v>4250</v>
      </c>
      <c r="AA3409">
        <v>0</v>
      </c>
      <c r="AB3409">
        <v>4</v>
      </c>
      <c r="AC3409">
        <v>4.7336428571428568</v>
      </c>
      <c r="AE3409" t="s">
        <v>7949</v>
      </c>
      <c r="AH3409">
        <v>0</v>
      </c>
      <c r="AI3409">
        <v>0</v>
      </c>
    </row>
    <row r="3410" spans="2:35" x14ac:dyDescent="0.25">
      <c r="B3410">
        <v>3445</v>
      </c>
      <c r="H3410">
        <v>4.2</v>
      </c>
      <c r="J3410" t="s">
        <v>22089</v>
      </c>
      <c r="L3410" t="s">
        <v>22167</v>
      </c>
      <c r="M3410" t="s">
        <v>22227</v>
      </c>
      <c r="N3410" t="s">
        <v>24849</v>
      </c>
      <c r="O3410" t="s">
        <v>29114</v>
      </c>
      <c r="P3410">
        <v>5</v>
      </c>
      <c r="Q3410">
        <v>2</v>
      </c>
      <c r="R3410">
        <v>1.86</v>
      </c>
      <c r="S3410">
        <v>1.86</v>
      </c>
      <c r="T3410">
        <v>467.29</v>
      </c>
      <c r="U3410">
        <v>72.53</v>
      </c>
      <c r="V3410">
        <v>4.28</v>
      </c>
      <c r="X3410">
        <v>4.28</v>
      </c>
      <c r="Y3410">
        <v>2</v>
      </c>
      <c r="Z3410" t="s">
        <v>4250</v>
      </c>
      <c r="AA3410">
        <v>0</v>
      </c>
      <c r="AB3410">
        <v>4</v>
      </c>
      <c r="AC3410">
        <v>4.7336428571428568</v>
      </c>
      <c r="AE3410" t="s">
        <v>7949</v>
      </c>
      <c r="AH3410">
        <v>0</v>
      </c>
      <c r="AI3410">
        <v>0</v>
      </c>
    </row>
    <row r="3411" spans="2:35" x14ac:dyDescent="0.25">
      <c r="B3411">
        <v>3070</v>
      </c>
      <c r="H3411">
        <v>4.2</v>
      </c>
      <c r="J3411" t="s">
        <v>22089</v>
      </c>
      <c r="L3411" t="s">
        <v>22167</v>
      </c>
      <c r="M3411" t="s">
        <v>22227</v>
      </c>
      <c r="N3411" t="s">
        <v>23359</v>
      </c>
      <c r="O3411" t="s">
        <v>27639</v>
      </c>
      <c r="P3411">
        <v>5</v>
      </c>
      <c r="Q3411">
        <v>2</v>
      </c>
      <c r="R3411">
        <v>2.46</v>
      </c>
      <c r="S3411">
        <v>2.46</v>
      </c>
      <c r="T3411">
        <v>481.32</v>
      </c>
      <c r="U3411">
        <v>72.53</v>
      </c>
      <c r="V3411">
        <v>4.67</v>
      </c>
      <c r="X3411">
        <v>4.25</v>
      </c>
      <c r="Y3411">
        <v>2</v>
      </c>
      <c r="Z3411" t="s">
        <v>4250</v>
      </c>
      <c r="AA3411">
        <v>0</v>
      </c>
      <c r="AB3411">
        <v>4</v>
      </c>
      <c r="AC3411">
        <v>4.4034285714285719</v>
      </c>
      <c r="AE3411" t="s">
        <v>7949</v>
      </c>
      <c r="AH3411">
        <v>0</v>
      </c>
      <c r="AI3411">
        <v>0</v>
      </c>
    </row>
    <row r="3412" spans="2:35" x14ac:dyDescent="0.25">
      <c r="B3412">
        <v>968</v>
      </c>
      <c r="H3412">
        <v>4.2</v>
      </c>
      <c r="J3412" t="s">
        <v>22089</v>
      </c>
      <c r="L3412" t="s">
        <v>22167</v>
      </c>
      <c r="M3412" t="s">
        <v>22227</v>
      </c>
      <c r="N3412" t="s">
        <v>24850</v>
      </c>
      <c r="O3412" t="s">
        <v>29115</v>
      </c>
      <c r="P3412">
        <v>7</v>
      </c>
      <c r="Q3412">
        <v>2</v>
      </c>
      <c r="R3412">
        <v>0.57999999999999996</v>
      </c>
      <c r="S3412">
        <v>0.57999999999999996</v>
      </c>
      <c r="T3412">
        <v>429.4</v>
      </c>
      <c r="U3412">
        <v>105.55</v>
      </c>
      <c r="V3412">
        <v>3.22</v>
      </c>
      <c r="X3412">
        <v>4.24</v>
      </c>
      <c r="Y3412">
        <v>2</v>
      </c>
      <c r="Z3412" t="s">
        <v>4250</v>
      </c>
      <c r="AA3412">
        <v>0</v>
      </c>
      <c r="AB3412">
        <v>4</v>
      </c>
      <c r="AC3412">
        <v>4.4859523809523809</v>
      </c>
      <c r="AE3412" t="s">
        <v>7949</v>
      </c>
      <c r="AH3412">
        <v>0</v>
      </c>
      <c r="AI3412">
        <v>0</v>
      </c>
    </row>
    <row r="3413" spans="2:35" x14ac:dyDescent="0.25">
      <c r="B3413">
        <v>315</v>
      </c>
      <c r="H3413">
        <v>4.2</v>
      </c>
      <c r="J3413" t="s">
        <v>22089</v>
      </c>
      <c r="L3413" t="s">
        <v>22167</v>
      </c>
      <c r="M3413" t="s">
        <v>22227</v>
      </c>
      <c r="N3413" t="s">
        <v>24851</v>
      </c>
      <c r="O3413" t="s">
        <v>29116</v>
      </c>
      <c r="P3413">
        <v>4</v>
      </c>
      <c r="Q3413">
        <v>2</v>
      </c>
      <c r="R3413">
        <v>3.06</v>
      </c>
      <c r="S3413">
        <v>3.06</v>
      </c>
      <c r="T3413">
        <v>466.3</v>
      </c>
      <c r="U3413">
        <v>59.64</v>
      </c>
      <c r="V3413">
        <v>4.88</v>
      </c>
      <c r="X3413">
        <v>4.28</v>
      </c>
      <c r="Y3413">
        <v>2</v>
      </c>
      <c r="Z3413" t="s">
        <v>4250</v>
      </c>
      <c r="AA3413">
        <v>0</v>
      </c>
      <c r="AB3413">
        <v>4</v>
      </c>
      <c r="AC3413">
        <v>4.180714285714286</v>
      </c>
      <c r="AE3413" t="s">
        <v>7949</v>
      </c>
      <c r="AH3413">
        <v>0</v>
      </c>
      <c r="AI3413">
        <v>0</v>
      </c>
    </row>
    <row r="3414" spans="2:35" x14ac:dyDescent="0.25">
      <c r="B3414">
        <v>253</v>
      </c>
      <c r="H3414">
        <v>4.2</v>
      </c>
      <c r="J3414" t="s">
        <v>22089</v>
      </c>
      <c r="L3414" t="s">
        <v>22167</v>
      </c>
      <c r="M3414" t="s">
        <v>22227</v>
      </c>
      <c r="N3414" t="s">
        <v>24852</v>
      </c>
      <c r="O3414" t="s">
        <v>29117</v>
      </c>
      <c r="P3414">
        <v>5</v>
      </c>
      <c r="Q3414">
        <v>2</v>
      </c>
      <c r="R3414">
        <v>3.96</v>
      </c>
      <c r="S3414">
        <v>3.96</v>
      </c>
      <c r="T3414">
        <v>421.81</v>
      </c>
      <c r="U3414">
        <v>72.78</v>
      </c>
      <c r="V3414">
        <v>5.16</v>
      </c>
      <c r="X3414">
        <v>4.24</v>
      </c>
      <c r="Y3414">
        <v>3</v>
      </c>
      <c r="Z3414" t="s">
        <v>4250</v>
      </c>
      <c r="AA3414">
        <v>1</v>
      </c>
      <c r="AB3414">
        <v>4</v>
      </c>
      <c r="AC3414">
        <v>3.5985</v>
      </c>
      <c r="AE3414" t="s">
        <v>7949</v>
      </c>
      <c r="AH3414">
        <v>0</v>
      </c>
      <c r="AI3414">
        <v>0</v>
      </c>
    </row>
    <row r="3415" spans="2:35" x14ac:dyDescent="0.25">
      <c r="B3415">
        <v>25.1</v>
      </c>
      <c r="H3415">
        <v>4.2</v>
      </c>
      <c r="J3415" t="s">
        <v>22089</v>
      </c>
      <c r="L3415" t="s">
        <v>22167</v>
      </c>
      <c r="M3415" t="s">
        <v>22227</v>
      </c>
      <c r="N3415" t="s">
        <v>23363</v>
      </c>
      <c r="O3415" t="s">
        <v>27643</v>
      </c>
      <c r="P3415">
        <v>7</v>
      </c>
      <c r="Q3415">
        <v>2</v>
      </c>
      <c r="R3415">
        <v>1.1000000000000001</v>
      </c>
      <c r="S3415">
        <v>1.1100000000000001</v>
      </c>
      <c r="T3415">
        <v>443.87</v>
      </c>
      <c r="U3415">
        <v>122.62</v>
      </c>
      <c r="V3415">
        <v>2.9</v>
      </c>
      <c r="W3415">
        <v>9.77</v>
      </c>
      <c r="X3415">
        <v>4.87</v>
      </c>
      <c r="Y3415">
        <v>2</v>
      </c>
      <c r="Z3415" t="s">
        <v>4250</v>
      </c>
      <c r="AA3415">
        <v>0</v>
      </c>
      <c r="AB3415">
        <v>6</v>
      </c>
      <c r="AC3415">
        <v>3.900928571428572</v>
      </c>
      <c r="AE3415" t="s">
        <v>7949</v>
      </c>
      <c r="AH3415">
        <v>0</v>
      </c>
      <c r="AI3415">
        <v>0</v>
      </c>
    </row>
    <row r="3416" spans="2:35" x14ac:dyDescent="0.25">
      <c r="B3416">
        <v>39.1</v>
      </c>
      <c r="H3416">
        <v>4.2</v>
      </c>
      <c r="J3416" t="s">
        <v>22089</v>
      </c>
      <c r="L3416" t="s">
        <v>22167</v>
      </c>
      <c r="M3416" t="s">
        <v>22227</v>
      </c>
      <c r="N3416" t="s">
        <v>23364</v>
      </c>
      <c r="O3416" t="s">
        <v>27644</v>
      </c>
      <c r="P3416">
        <v>7</v>
      </c>
      <c r="Q3416">
        <v>3</v>
      </c>
      <c r="R3416">
        <v>0.16</v>
      </c>
      <c r="S3416">
        <v>0.17</v>
      </c>
      <c r="T3416">
        <v>429.84</v>
      </c>
      <c r="U3416">
        <v>133.62</v>
      </c>
      <c r="V3416">
        <v>2.25</v>
      </c>
      <c r="W3416">
        <v>10.15</v>
      </c>
      <c r="X3416">
        <v>4.87</v>
      </c>
      <c r="Y3416">
        <v>2</v>
      </c>
      <c r="Z3416" t="s">
        <v>4250</v>
      </c>
      <c r="AA3416">
        <v>0</v>
      </c>
      <c r="AB3416">
        <v>5</v>
      </c>
      <c r="AC3416">
        <v>3.6678095238095239</v>
      </c>
      <c r="AE3416" t="s">
        <v>7949</v>
      </c>
      <c r="AH3416">
        <v>0</v>
      </c>
      <c r="AI3416">
        <v>0</v>
      </c>
    </row>
    <row r="3417" spans="2:35" x14ac:dyDescent="0.25">
      <c r="B3417">
        <v>35.200000000000003</v>
      </c>
      <c r="H3417">
        <v>4.2</v>
      </c>
      <c r="J3417" t="s">
        <v>22089</v>
      </c>
      <c r="L3417" t="s">
        <v>22167</v>
      </c>
      <c r="M3417" t="s">
        <v>22227</v>
      </c>
      <c r="N3417" t="s">
        <v>23365</v>
      </c>
      <c r="O3417" t="s">
        <v>27645</v>
      </c>
      <c r="P3417">
        <v>6</v>
      </c>
      <c r="Q3417">
        <v>2</v>
      </c>
      <c r="R3417">
        <v>0.7</v>
      </c>
      <c r="S3417">
        <v>0.72</v>
      </c>
      <c r="T3417">
        <v>419.34</v>
      </c>
      <c r="U3417">
        <v>113.39</v>
      </c>
      <c r="V3417">
        <v>2.68</v>
      </c>
      <c r="W3417">
        <v>8.6</v>
      </c>
      <c r="X3417">
        <v>4.17</v>
      </c>
      <c r="Y3417">
        <v>2</v>
      </c>
      <c r="Z3417" t="s">
        <v>4250</v>
      </c>
      <c r="AA3417">
        <v>0</v>
      </c>
      <c r="AB3417">
        <v>4</v>
      </c>
      <c r="AC3417">
        <v>4.2964761904761906</v>
      </c>
      <c r="AE3417" t="s">
        <v>7949</v>
      </c>
      <c r="AH3417">
        <v>0</v>
      </c>
      <c r="AI3417">
        <v>0</v>
      </c>
    </row>
    <row r="3418" spans="2:35" x14ac:dyDescent="0.25">
      <c r="B3418">
        <v>91.5</v>
      </c>
      <c r="H3418">
        <v>4.2</v>
      </c>
      <c r="J3418" t="s">
        <v>22089</v>
      </c>
      <c r="L3418" t="s">
        <v>22167</v>
      </c>
      <c r="M3418" t="s">
        <v>22227</v>
      </c>
      <c r="N3418" t="s">
        <v>23366</v>
      </c>
      <c r="O3418" t="s">
        <v>27646</v>
      </c>
      <c r="P3418">
        <v>7</v>
      </c>
      <c r="Q3418">
        <v>2</v>
      </c>
      <c r="R3418">
        <v>0.72</v>
      </c>
      <c r="S3418">
        <v>0.72</v>
      </c>
      <c r="T3418">
        <v>444.42</v>
      </c>
      <c r="U3418">
        <v>116.63</v>
      </c>
      <c r="V3418">
        <v>2.6</v>
      </c>
      <c r="W3418">
        <v>9.58</v>
      </c>
      <c r="X3418">
        <v>4.17</v>
      </c>
      <c r="Y3418">
        <v>2</v>
      </c>
      <c r="Z3418" t="s">
        <v>4250</v>
      </c>
      <c r="AA3418">
        <v>0</v>
      </c>
      <c r="AB3418">
        <v>5</v>
      </c>
      <c r="AC3418">
        <v>4.0093333333333332</v>
      </c>
      <c r="AE3418" t="s">
        <v>7949</v>
      </c>
      <c r="AH3418">
        <v>0</v>
      </c>
      <c r="AI3418">
        <v>0</v>
      </c>
    </row>
    <row r="3419" spans="2:35" x14ac:dyDescent="0.25">
      <c r="B3419">
        <v>25</v>
      </c>
      <c r="H3419">
        <v>4.2</v>
      </c>
      <c r="J3419" t="s">
        <v>22089</v>
      </c>
      <c r="L3419" t="s">
        <v>22167</v>
      </c>
      <c r="M3419" t="s">
        <v>22227</v>
      </c>
      <c r="N3419" t="s">
        <v>23367</v>
      </c>
      <c r="O3419" t="s">
        <v>27647</v>
      </c>
      <c r="P3419">
        <v>6</v>
      </c>
      <c r="Q3419">
        <v>2</v>
      </c>
      <c r="R3419">
        <v>1.96</v>
      </c>
      <c r="S3419">
        <v>1.97</v>
      </c>
      <c r="T3419">
        <v>415.38</v>
      </c>
      <c r="U3419">
        <v>113.39</v>
      </c>
      <c r="V3419">
        <v>2.85</v>
      </c>
      <c r="W3419">
        <v>9.9499999999999993</v>
      </c>
      <c r="X3419">
        <v>4.18</v>
      </c>
      <c r="Y3419">
        <v>2</v>
      </c>
      <c r="Z3419" t="s">
        <v>4250</v>
      </c>
      <c r="AA3419">
        <v>0</v>
      </c>
      <c r="AB3419">
        <v>4</v>
      </c>
      <c r="AC3419">
        <v>4.324761904761905</v>
      </c>
      <c r="AE3419" t="s">
        <v>7949</v>
      </c>
      <c r="AH3419">
        <v>0</v>
      </c>
      <c r="AI3419">
        <v>0</v>
      </c>
    </row>
    <row r="3420" spans="2:35" x14ac:dyDescent="0.25">
      <c r="B3420">
        <v>11.6</v>
      </c>
      <c r="H3420">
        <v>4.2</v>
      </c>
      <c r="J3420" t="s">
        <v>22089</v>
      </c>
      <c r="L3420" t="s">
        <v>22167</v>
      </c>
      <c r="M3420" t="s">
        <v>22227</v>
      </c>
      <c r="N3420" t="s">
        <v>23368</v>
      </c>
      <c r="O3420" t="s">
        <v>27648</v>
      </c>
      <c r="P3420">
        <v>7</v>
      </c>
      <c r="Q3420">
        <v>2</v>
      </c>
      <c r="R3420">
        <v>1.02</v>
      </c>
      <c r="S3420">
        <v>1.03</v>
      </c>
      <c r="T3420">
        <v>445.4</v>
      </c>
      <c r="U3420">
        <v>122.62</v>
      </c>
      <c r="V3420">
        <v>2.68</v>
      </c>
      <c r="W3420">
        <v>9.6300000000000008</v>
      </c>
      <c r="X3420">
        <v>4.17</v>
      </c>
      <c r="Y3420">
        <v>2</v>
      </c>
      <c r="Z3420" t="s">
        <v>4250</v>
      </c>
      <c r="AA3420">
        <v>0</v>
      </c>
      <c r="AB3420">
        <v>6</v>
      </c>
      <c r="AC3420">
        <v>3.89</v>
      </c>
      <c r="AE3420" t="s">
        <v>7949</v>
      </c>
      <c r="AH3420">
        <v>0</v>
      </c>
      <c r="AI3420">
        <v>0</v>
      </c>
    </row>
    <row r="3421" spans="2:35" x14ac:dyDescent="0.25">
      <c r="B3421">
        <v>197.5</v>
      </c>
      <c r="H3421">
        <v>4.2</v>
      </c>
      <c r="J3421" t="s">
        <v>22089</v>
      </c>
      <c r="L3421" t="s">
        <v>22167</v>
      </c>
      <c r="M3421" t="s">
        <v>22227</v>
      </c>
      <c r="N3421" t="s">
        <v>23369</v>
      </c>
      <c r="O3421" t="s">
        <v>27649</v>
      </c>
      <c r="P3421">
        <v>8</v>
      </c>
      <c r="Q3421">
        <v>2</v>
      </c>
      <c r="R3421">
        <v>1.62</v>
      </c>
      <c r="S3421">
        <v>1.63</v>
      </c>
      <c r="T3421">
        <v>407.38</v>
      </c>
      <c r="U3421">
        <v>122.1</v>
      </c>
      <c r="V3421">
        <v>2.68</v>
      </c>
      <c r="X3421">
        <v>5.0599999999999996</v>
      </c>
      <c r="Y3421">
        <v>3</v>
      </c>
      <c r="Z3421" t="s">
        <v>4250</v>
      </c>
      <c r="AA3421">
        <v>0</v>
      </c>
      <c r="AB3421">
        <v>4</v>
      </c>
      <c r="AC3421">
        <v>4.1615714285714276</v>
      </c>
      <c r="AE3421" t="s">
        <v>7949</v>
      </c>
      <c r="AH3421">
        <v>0</v>
      </c>
      <c r="AI3421">
        <v>0</v>
      </c>
    </row>
    <row r="3422" spans="2:35" x14ac:dyDescent="0.25">
      <c r="B3422">
        <v>134</v>
      </c>
      <c r="H3422">
        <v>4.2</v>
      </c>
      <c r="J3422" t="s">
        <v>22089</v>
      </c>
      <c r="L3422" t="s">
        <v>22167</v>
      </c>
      <c r="M3422" t="s">
        <v>22227</v>
      </c>
      <c r="N3422" t="s">
        <v>23370</v>
      </c>
      <c r="O3422" t="s">
        <v>27650</v>
      </c>
      <c r="P3422">
        <v>6</v>
      </c>
      <c r="Q3422">
        <v>2</v>
      </c>
      <c r="R3422">
        <v>1.96</v>
      </c>
      <c r="S3422">
        <v>1.96</v>
      </c>
      <c r="T3422">
        <v>443.43</v>
      </c>
      <c r="U3422">
        <v>113.39</v>
      </c>
      <c r="V3422">
        <v>3.66</v>
      </c>
      <c r="W3422">
        <v>9.91</v>
      </c>
      <c r="X3422">
        <v>4.17</v>
      </c>
      <c r="Y3422">
        <v>2</v>
      </c>
      <c r="Z3422" t="s">
        <v>4250</v>
      </c>
      <c r="AA3422">
        <v>0</v>
      </c>
      <c r="AB3422">
        <v>5</v>
      </c>
      <c r="AC3422">
        <v>4.1244047619047617</v>
      </c>
      <c r="AE3422" t="s">
        <v>7949</v>
      </c>
      <c r="AH3422">
        <v>0</v>
      </c>
      <c r="AI3422">
        <v>0</v>
      </c>
    </row>
    <row r="3423" spans="2:35" x14ac:dyDescent="0.25">
      <c r="B3423">
        <v>14.4</v>
      </c>
      <c r="H3423">
        <v>4.2</v>
      </c>
      <c r="J3423" t="s">
        <v>22089</v>
      </c>
      <c r="L3423" t="s">
        <v>22167</v>
      </c>
      <c r="M3423" t="s">
        <v>22227</v>
      </c>
      <c r="N3423" t="s">
        <v>23371</v>
      </c>
      <c r="O3423" t="s">
        <v>27651</v>
      </c>
      <c r="P3423">
        <v>6</v>
      </c>
      <c r="Q3423">
        <v>2</v>
      </c>
      <c r="R3423">
        <v>1.1000000000000001</v>
      </c>
      <c r="S3423">
        <v>1.1100000000000001</v>
      </c>
      <c r="T3423">
        <v>451.36</v>
      </c>
      <c r="U3423">
        <v>113.39</v>
      </c>
      <c r="V3423">
        <v>3.48</v>
      </c>
      <c r="W3423">
        <v>9.18</v>
      </c>
      <c r="X3423">
        <v>4.17</v>
      </c>
      <c r="Y3423">
        <v>2</v>
      </c>
      <c r="Z3423" t="s">
        <v>4250</v>
      </c>
      <c r="AA3423">
        <v>0</v>
      </c>
      <c r="AB3423">
        <v>5</v>
      </c>
      <c r="AC3423">
        <v>4.0677619047619036</v>
      </c>
      <c r="AE3423" t="s">
        <v>7949</v>
      </c>
      <c r="AH3423">
        <v>0</v>
      </c>
      <c r="AI3423">
        <v>0</v>
      </c>
    </row>
    <row r="3424" spans="2:35" x14ac:dyDescent="0.25">
      <c r="B3424">
        <v>17</v>
      </c>
      <c r="H3424">
        <v>4.2</v>
      </c>
      <c r="J3424" t="s">
        <v>22089</v>
      </c>
      <c r="L3424" t="s">
        <v>22167</v>
      </c>
      <c r="M3424" t="s">
        <v>22227</v>
      </c>
      <c r="N3424" t="s">
        <v>23372</v>
      </c>
      <c r="O3424" t="s">
        <v>27652</v>
      </c>
      <c r="P3424">
        <v>7</v>
      </c>
      <c r="Q3424">
        <v>3</v>
      </c>
      <c r="R3424">
        <v>0.09</v>
      </c>
      <c r="S3424">
        <v>0.09</v>
      </c>
      <c r="T3424">
        <v>431.37</v>
      </c>
      <c r="U3424">
        <v>133.62</v>
      </c>
      <c r="V3424">
        <v>2.0299999999999998</v>
      </c>
      <c r="W3424">
        <v>10.01</v>
      </c>
      <c r="X3424">
        <v>4.17</v>
      </c>
      <c r="Y3424">
        <v>2</v>
      </c>
      <c r="Z3424" t="s">
        <v>4250</v>
      </c>
      <c r="AA3424">
        <v>0</v>
      </c>
      <c r="AB3424">
        <v>5</v>
      </c>
      <c r="AC3424">
        <v>3.6568809523809529</v>
      </c>
      <c r="AE3424" t="s">
        <v>7949</v>
      </c>
      <c r="AH3424">
        <v>0</v>
      </c>
      <c r="AI3424">
        <v>0</v>
      </c>
    </row>
    <row r="3425" spans="2:35" x14ac:dyDescent="0.25">
      <c r="B3425">
        <v>81</v>
      </c>
      <c r="H3425">
        <v>4.2</v>
      </c>
      <c r="J3425" t="s">
        <v>22089</v>
      </c>
      <c r="L3425" t="s">
        <v>22167</v>
      </c>
      <c r="M3425" t="s">
        <v>22227</v>
      </c>
      <c r="N3425" t="s">
        <v>23373</v>
      </c>
      <c r="O3425" t="s">
        <v>27653</v>
      </c>
      <c r="P3425">
        <v>7</v>
      </c>
      <c r="Q3425">
        <v>2</v>
      </c>
      <c r="R3425">
        <v>2.19</v>
      </c>
      <c r="S3425">
        <v>2.2000000000000002</v>
      </c>
      <c r="T3425">
        <v>429.84</v>
      </c>
      <c r="U3425">
        <v>122.62</v>
      </c>
      <c r="V3425">
        <v>2.77</v>
      </c>
      <c r="W3425">
        <v>9.2100000000000009</v>
      </c>
      <c r="X3425">
        <v>4.87</v>
      </c>
      <c r="Y3425">
        <v>2</v>
      </c>
      <c r="Z3425" t="s">
        <v>4250</v>
      </c>
      <c r="AA3425">
        <v>0</v>
      </c>
      <c r="AB3425">
        <v>5</v>
      </c>
      <c r="AC3425">
        <v>3.906142857142858</v>
      </c>
      <c r="AE3425" t="s">
        <v>7949</v>
      </c>
      <c r="AH3425">
        <v>0</v>
      </c>
      <c r="AI3425">
        <v>0</v>
      </c>
    </row>
    <row r="3426" spans="2:35" x14ac:dyDescent="0.25">
      <c r="B3426">
        <v>33.5</v>
      </c>
      <c r="H3426">
        <v>4.2</v>
      </c>
      <c r="J3426" t="s">
        <v>22089</v>
      </c>
      <c r="L3426" t="s">
        <v>22167</v>
      </c>
      <c r="M3426" t="s">
        <v>22227</v>
      </c>
      <c r="N3426" t="s">
        <v>23374</v>
      </c>
      <c r="O3426" t="s">
        <v>27654</v>
      </c>
      <c r="P3426">
        <v>6</v>
      </c>
      <c r="Q3426">
        <v>2</v>
      </c>
      <c r="R3426">
        <v>1.62</v>
      </c>
      <c r="S3426">
        <v>1.64</v>
      </c>
      <c r="T3426">
        <v>433.37</v>
      </c>
      <c r="U3426">
        <v>113.39</v>
      </c>
      <c r="V3426">
        <v>2.99</v>
      </c>
      <c r="W3426">
        <v>8.6</v>
      </c>
      <c r="X3426">
        <v>4.17</v>
      </c>
      <c r="Y3426">
        <v>2</v>
      </c>
      <c r="Z3426" t="s">
        <v>4250</v>
      </c>
      <c r="AA3426">
        <v>0</v>
      </c>
      <c r="AB3426">
        <v>4</v>
      </c>
      <c r="AC3426">
        <v>4.1962619047619043</v>
      </c>
      <c r="AE3426" t="s">
        <v>7949</v>
      </c>
      <c r="AH3426">
        <v>0</v>
      </c>
      <c r="AI3426">
        <v>0</v>
      </c>
    </row>
    <row r="3427" spans="2:35" x14ac:dyDescent="0.25">
      <c r="B3427">
        <v>70.599999999999994</v>
      </c>
      <c r="H3427">
        <v>4.2</v>
      </c>
      <c r="J3427" t="s">
        <v>22089</v>
      </c>
      <c r="L3427" t="s">
        <v>22167</v>
      </c>
      <c r="M3427" t="s">
        <v>22227</v>
      </c>
      <c r="N3427" t="s">
        <v>23375</v>
      </c>
      <c r="O3427" t="s">
        <v>27655</v>
      </c>
      <c r="P3427">
        <v>7</v>
      </c>
      <c r="Q3427">
        <v>2</v>
      </c>
      <c r="R3427">
        <v>3.03</v>
      </c>
      <c r="S3427">
        <v>3.04</v>
      </c>
      <c r="T3427">
        <v>445.4</v>
      </c>
      <c r="U3427">
        <v>122.62</v>
      </c>
      <c r="V3427">
        <v>2.86</v>
      </c>
      <c r="W3427">
        <v>9.06</v>
      </c>
      <c r="X3427">
        <v>4.17</v>
      </c>
      <c r="Y3427">
        <v>2</v>
      </c>
      <c r="Z3427" t="s">
        <v>4250</v>
      </c>
      <c r="AA3427">
        <v>0</v>
      </c>
      <c r="AB3427">
        <v>5</v>
      </c>
      <c r="AC3427">
        <v>3.355</v>
      </c>
      <c r="AE3427" t="s">
        <v>7949</v>
      </c>
      <c r="AH3427">
        <v>0</v>
      </c>
      <c r="AI3427">
        <v>0</v>
      </c>
    </row>
    <row r="3428" spans="2:35" x14ac:dyDescent="0.25">
      <c r="B3428">
        <v>108.1</v>
      </c>
      <c r="H3428">
        <v>4.2</v>
      </c>
      <c r="J3428" t="s">
        <v>22089</v>
      </c>
      <c r="L3428" t="s">
        <v>22167</v>
      </c>
      <c r="M3428" t="s">
        <v>22227</v>
      </c>
      <c r="N3428" t="s">
        <v>24853</v>
      </c>
      <c r="O3428" t="s">
        <v>29118</v>
      </c>
      <c r="P3428">
        <v>5</v>
      </c>
      <c r="Q3428">
        <v>2</v>
      </c>
      <c r="T3428">
        <v>413.4</v>
      </c>
      <c r="U3428">
        <v>76.89</v>
      </c>
      <c r="V3428">
        <v>4.0599999999999996</v>
      </c>
      <c r="X3428">
        <v>4.28</v>
      </c>
      <c r="Y3428">
        <v>2</v>
      </c>
      <c r="Z3428" t="s">
        <v>4250</v>
      </c>
      <c r="AA3428">
        <v>0</v>
      </c>
      <c r="AB3428">
        <v>4</v>
      </c>
      <c r="AE3428" t="s">
        <v>7949</v>
      </c>
      <c r="AH3428">
        <v>0</v>
      </c>
      <c r="AI3428">
        <v>0</v>
      </c>
    </row>
    <row r="3429" spans="2:35" x14ac:dyDescent="0.25">
      <c r="B3429">
        <v>976</v>
      </c>
      <c r="H3429">
        <v>4.2</v>
      </c>
      <c r="J3429" t="s">
        <v>22089</v>
      </c>
      <c r="L3429" t="s">
        <v>22167</v>
      </c>
      <c r="M3429" t="s">
        <v>22227</v>
      </c>
      <c r="N3429" t="s">
        <v>23379</v>
      </c>
      <c r="O3429" t="s">
        <v>27659</v>
      </c>
      <c r="P3429">
        <v>6</v>
      </c>
      <c r="Q3429">
        <v>2</v>
      </c>
      <c r="R3429">
        <v>0.42</v>
      </c>
      <c r="S3429">
        <v>0.43</v>
      </c>
      <c r="T3429">
        <v>413.4</v>
      </c>
      <c r="U3429">
        <v>96.32</v>
      </c>
      <c r="V3429">
        <v>3.39</v>
      </c>
      <c r="X3429">
        <v>4.28</v>
      </c>
      <c r="Y3429">
        <v>2</v>
      </c>
      <c r="Z3429" t="s">
        <v>4250</v>
      </c>
      <c r="AA3429">
        <v>0</v>
      </c>
      <c r="AB3429">
        <v>4</v>
      </c>
      <c r="AC3429">
        <v>4.9079047619047618</v>
      </c>
      <c r="AE3429" t="s">
        <v>7949</v>
      </c>
      <c r="AH3429">
        <v>0</v>
      </c>
      <c r="AI3429">
        <v>0</v>
      </c>
    </row>
    <row r="3430" spans="2:35" x14ac:dyDescent="0.25">
      <c r="B3430">
        <v>2855</v>
      </c>
      <c r="H3430">
        <v>4.2</v>
      </c>
      <c r="J3430" t="s">
        <v>22089</v>
      </c>
      <c r="L3430" t="s">
        <v>22167</v>
      </c>
      <c r="M3430" t="s">
        <v>22227</v>
      </c>
      <c r="N3430" t="s">
        <v>24854</v>
      </c>
      <c r="O3430" t="s">
        <v>29119</v>
      </c>
      <c r="P3430">
        <v>6</v>
      </c>
      <c r="Q3430">
        <v>2</v>
      </c>
      <c r="R3430">
        <v>1.02</v>
      </c>
      <c r="S3430">
        <v>1.02</v>
      </c>
      <c r="T3430">
        <v>427.43</v>
      </c>
      <c r="U3430">
        <v>96.32</v>
      </c>
      <c r="V3430">
        <v>3.78</v>
      </c>
      <c r="X3430">
        <v>4.25</v>
      </c>
      <c r="Y3430">
        <v>2</v>
      </c>
      <c r="Z3430" t="s">
        <v>4250</v>
      </c>
      <c r="AA3430">
        <v>0</v>
      </c>
      <c r="AB3430">
        <v>4</v>
      </c>
      <c r="AC3430">
        <v>4.8076904761904764</v>
      </c>
      <c r="AE3430" t="s">
        <v>7949</v>
      </c>
      <c r="AH3430">
        <v>0</v>
      </c>
      <c r="AI3430">
        <v>0</v>
      </c>
    </row>
    <row r="3431" spans="2:35" x14ac:dyDescent="0.25">
      <c r="B3431">
        <v>291</v>
      </c>
      <c r="H3431">
        <v>4.2</v>
      </c>
      <c r="J3431" t="s">
        <v>22089</v>
      </c>
      <c r="L3431" t="s">
        <v>22167</v>
      </c>
      <c r="M3431" t="s">
        <v>22227</v>
      </c>
      <c r="N3431" t="s">
        <v>23376</v>
      </c>
      <c r="O3431" t="s">
        <v>27656</v>
      </c>
      <c r="P3431">
        <v>6</v>
      </c>
      <c r="Q3431">
        <v>2</v>
      </c>
      <c r="R3431">
        <v>0.42</v>
      </c>
      <c r="S3431">
        <v>0.43</v>
      </c>
      <c r="T3431">
        <v>413.4</v>
      </c>
      <c r="U3431">
        <v>96.32</v>
      </c>
      <c r="V3431">
        <v>3.39</v>
      </c>
      <c r="X3431">
        <v>4.28</v>
      </c>
      <c r="Y3431">
        <v>2</v>
      </c>
      <c r="Z3431" t="s">
        <v>4250</v>
      </c>
      <c r="AA3431">
        <v>0</v>
      </c>
      <c r="AB3431">
        <v>4</v>
      </c>
      <c r="AC3431">
        <v>4.9079047619047618</v>
      </c>
      <c r="AE3431" t="s">
        <v>7949</v>
      </c>
      <c r="AH3431">
        <v>0</v>
      </c>
      <c r="AI3431">
        <v>0</v>
      </c>
    </row>
    <row r="3432" spans="2:35" x14ac:dyDescent="0.25">
      <c r="B3432">
        <v>23.7</v>
      </c>
      <c r="H3432">
        <v>4.2</v>
      </c>
      <c r="J3432" t="s">
        <v>22089</v>
      </c>
      <c r="L3432" t="s">
        <v>22167</v>
      </c>
      <c r="M3432" t="s">
        <v>22227</v>
      </c>
      <c r="N3432" t="s">
        <v>23380</v>
      </c>
      <c r="O3432" t="s">
        <v>27660</v>
      </c>
      <c r="P3432">
        <v>5</v>
      </c>
      <c r="Q3432">
        <v>2</v>
      </c>
      <c r="R3432">
        <v>3.02</v>
      </c>
      <c r="S3432">
        <v>3.02</v>
      </c>
      <c r="T3432">
        <v>440.43</v>
      </c>
      <c r="U3432">
        <v>89.6</v>
      </c>
      <c r="V3432">
        <v>3.43</v>
      </c>
      <c r="W3432">
        <v>10.28</v>
      </c>
      <c r="X3432">
        <v>4.17</v>
      </c>
      <c r="Y3432">
        <v>2</v>
      </c>
      <c r="Z3432" t="s">
        <v>4250</v>
      </c>
      <c r="AA3432">
        <v>0</v>
      </c>
      <c r="AB3432">
        <v>4</v>
      </c>
      <c r="AC3432">
        <v>4.4055</v>
      </c>
      <c r="AE3432" t="s">
        <v>7949</v>
      </c>
      <c r="AH3432">
        <v>0</v>
      </c>
      <c r="AI3432">
        <v>0</v>
      </c>
    </row>
    <row r="3433" spans="2:35" x14ac:dyDescent="0.25">
      <c r="B3433">
        <v>75.900000000000006</v>
      </c>
      <c r="H3433">
        <v>4.2</v>
      </c>
      <c r="J3433" t="s">
        <v>22089</v>
      </c>
      <c r="L3433" t="s">
        <v>22167</v>
      </c>
      <c r="M3433" t="s">
        <v>22227</v>
      </c>
      <c r="N3433" t="s">
        <v>23381</v>
      </c>
      <c r="O3433" t="s">
        <v>27661</v>
      </c>
      <c r="P3433">
        <v>6</v>
      </c>
      <c r="Q3433">
        <v>2</v>
      </c>
      <c r="R3433">
        <v>3.64</v>
      </c>
      <c r="S3433">
        <v>3.64</v>
      </c>
      <c r="T3433">
        <v>463.46</v>
      </c>
      <c r="U3433">
        <v>85.42</v>
      </c>
      <c r="V3433">
        <v>4.47</v>
      </c>
      <c r="X3433">
        <v>4.4400000000000004</v>
      </c>
      <c r="Y3433">
        <v>3</v>
      </c>
      <c r="Z3433" t="s">
        <v>4250</v>
      </c>
      <c r="AA3433">
        <v>0</v>
      </c>
      <c r="AB3433">
        <v>4</v>
      </c>
      <c r="AC3433">
        <v>3.621</v>
      </c>
      <c r="AE3433" t="s">
        <v>7949</v>
      </c>
      <c r="AH3433">
        <v>0</v>
      </c>
      <c r="AI3433">
        <v>0</v>
      </c>
    </row>
    <row r="3434" spans="2:35" x14ac:dyDescent="0.25">
      <c r="B3434">
        <v>29.6</v>
      </c>
      <c r="H3434">
        <v>4.2</v>
      </c>
      <c r="J3434" t="s">
        <v>22089</v>
      </c>
      <c r="L3434" t="s">
        <v>22167</v>
      </c>
      <c r="M3434" t="s">
        <v>22227</v>
      </c>
      <c r="N3434" t="s">
        <v>23382</v>
      </c>
      <c r="O3434" t="s">
        <v>27662</v>
      </c>
      <c r="P3434">
        <v>6</v>
      </c>
      <c r="Q3434">
        <v>2</v>
      </c>
      <c r="R3434">
        <v>3.08</v>
      </c>
      <c r="S3434">
        <v>3.08</v>
      </c>
      <c r="T3434">
        <v>441.41</v>
      </c>
      <c r="U3434">
        <v>102.49</v>
      </c>
      <c r="V3434">
        <v>2.82</v>
      </c>
      <c r="W3434">
        <v>8.9499999999999993</v>
      </c>
      <c r="X3434">
        <v>4.17</v>
      </c>
      <c r="Y3434">
        <v>2</v>
      </c>
      <c r="Z3434" t="s">
        <v>4250</v>
      </c>
      <c r="AA3434">
        <v>0</v>
      </c>
      <c r="AB3434">
        <v>4</v>
      </c>
      <c r="AC3434">
        <v>3.922166666666667</v>
      </c>
      <c r="AE3434" t="s">
        <v>7949</v>
      </c>
      <c r="AH3434">
        <v>0</v>
      </c>
      <c r="AI3434">
        <v>0</v>
      </c>
    </row>
    <row r="3435" spans="2:35" x14ac:dyDescent="0.25">
      <c r="B3435">
        <v>46.3</v>
      </c>
      <c r="H3435">
        <v>4.2</v>
      </c>
      <c r="J3435" t="s">
        <v>22089</v>
      </c>
      <c r="L3435" t="s">
        <v>22167</v>
      </c>
      <c r="M3435" t="s">
        <v>22227</v>
      </c>
      <c r="N3435" t="s">
        <v>23383</v>
      </c>
      <c r="O3435" t="s">
        <v>27663</v>
      </c>
      <c r="P3435">
        <v>6</v>
      </c>
      <c r="Q3435">
        <v>2</v>
      </c>
      <c r="R3435">
        <v>3.56</v>
      </c>
      <c r="S3435">
        <v>3.56</v>
      </c>
      <c r="T3435">
        <v>481.45</v>
      </c>
      <c r="U3435">
        <v>85.42</v>
      </c>
      <c r="V3435">
        <v>4.6100000000000003</v>
      </c>
      <c r="X3435">
        <v>4.1900000000000004</v>
      </c>
      <c r="Y3435">
        <v>3</v>
      </c>
      <c r="Z3435" t="s">
        <v>4250</v>
      </c>
      <c r="AA3435">
        <v>0</v>
      </c>
      <c r="AB3435">
        <v>4</v>
      </c>
      <c r="AC3435">
        <v>3.5724999999999998</v>
      </c>
      <c r="AE3435" t="s">
        <v>7949</v>
      </c>
      <c r="AH3435">
        <v>0</v>
      </c>
      <c r="AI3435">
        <v>0</v>
      </c>
    </row>
    <row r="3436" spans="2:35" x14ac:dyDescent="0.25">
      <c r="B3436">
        <v>327</v>
      </c>
      <c r="H3436">
        <v>4.2</v>
      </c>
      <c r="J3436" t="s">
        <v>22089</v>
      </c>
      <c r="L3436" t="s">
        <v>22167</v>
      </c>
      <c r="M3436" t="s">
        <v>22227</v>
      </c>
      <c r="N3436" t="s">
        <v>23384</v>
      </c>
      <c r="O3436" t="s">
        <v>27664</v>
      </c>
      <c r="P3436">
        <v>6</v>
      </c>
      <c r="Q3436">
        <v>2</v>
      </c>
      <c r="R3436">
        <v>2.27</v>
      </c>
      <c r="S3436">
        <v>2.27</v>
      </c>
      <c r="T3436">
        <v>470.45</v>
      </c>
      <c r="U3436">
        <v>98.83</v>
      </c>
      <c r="V3436">
        <v>3.05</v>
      </c>
      <c r="W3436">
        <v>10.24</v>
      </c>
      <c r="X3436">
        <v>4.17</v>
      </c>
      <c r="Y3436">
        <v>2</v>
      </c>
      <c r="Z3436" t="s">
        <v>4250</v>
      </c>
      <c r="AA3436">
        <v>0</v>
      </c>
      <c r="AB3436">
        <v>4</v>
      </c>
      <c r="AC3436">
        <v>4.2817380952380946</v>
      </c>
      <c r="AE3436" t="s">
        <v>7949</v>
      </c>
      <c r="AH3436">
        <v>0</v>
      </c>
      <c r="AI3436">
        <v>0</v>
      </c>
    </row>
    <row r="3437" spans="2:35" x14ac:dyDescent="0.25">
      <c r="B3437">
        <v>7.6</v>
      </c>
      <c r="H3437">
        <v>4.2</v>
      </c>
      <c r="J3437" t="s">
        <v>22089</v>
      </c>
      <c r="L3437" t="s">
        <v>22167</v>
      </c>
      <c r="M3437" t="s">
        <v>22227</v>
      </c>
      <c r="N3437" t="s">
        <v>24855</v>
      </c>
      <c r="O3437" t="s">
        <v>29120</v>
      </c>
      <c r="P3437">
        <v>7</v>
      </c>
      <c r="Q3437">
        <v>2</v>
      </c>
      <c r="R3437">
        <v>3.09</v>
      </c>
      <c r="S3437">
        <v>3.1</v>
      </c>
      <c r="T3437">
        <v>471.44</v>
      </c>
      <c r="U3437">
        <v>111.72</v>
      </c>
      <c r="V3437">
        <v>2.85</v>
      </c>
      <c r="W3437">
        <v>8.7899999999999991</v>
      </c>
      <c r="X3437">
        <v>4.17</v>
      </c>
      <c r="Y3437">
        <v>2</v>
      </c>
      <c r="Z3437" t="s">
        <v>4250</v>
      </c>
      <c r="AA3437">
        <v>0</v>
      </c>
      <c r="AB3437">
        <v>6</v>
      </c>
      <c r="AC3437">
        <v>3.3850000000000011</v>
      </c>
      <c r="AE3437" t="s">
        <v>7949</v>
      </c>
      <c r="AH3437">
        <v>0</v>
      </c>
      <c r="AI3437">
        <v>0</v>
      </c>
    </row>
    <row r="3438" spans="2:35" x14ac:dyDescent="0.25">
      <c r="B3438">
        <v>128.5</v>
      </c>
      <c r="H3438">
        <v>4.2</v>
      </c>
      <c r="J3438" t="s">
        <v>22089</v>
      </c>
      <c r="L3438" t="s">
        <v>22167</v>
      </c>
      <c r="M3438" t="s">
        <v>22227</v>
      </c>
      <c r="N3438" t="s">
        <v>23386</v>
      </c>
      <c r="O3438" t="s">
        <v>27666</v>
      </c>
      <c r="P3438">
        <v>8</v>
      </c>
      <c r="Q3438">
        <v>2</v>
      </c>
      <c r="R3438">
        <v>2.4</v>
      </c>
      <c r="S3438">
        <v>2.41</v>
      </c>
      <c r="T3438">
        <v>491.47</v>
      </c>
      <c r="U3438">
        <v>120.95</v>
      </c>
      <c r="V3438">
        <v>2.87</v>
      </c>
      <c r="W3438">
        <v>8.84</v>
      </c>
      <c r="X3438">
        <v>4.17</v>
      </c>
      <c r="Y3438">
        <v>2</v>
      </c>
      <c r="Z3438" t="s">
        <v>4250</v>
      </c>
      <c r="AA3438">
        <v>0</v>
      </c>
      <c r="AB3438">
        <v>7</v>
      </c>
      <c r="AC3438">
        <v>3.360928571428571</v>
      </c>
      <c r="AE3438" t="s">
        <v>7949</v>
      </c>
      <c r="AH3438">
        <v>0</v>
      </c>
      <c r="AI3438">
        <v>0</v>
      </c>
    </row>
    <row r="3439" spans="2:35" x14ac:dyDescent="0.25">
      <c r="B3439">
        <v>145</v>
      </c>
      <c r="H3439">
        <v>4.2</v>
      </c>
      <c r="J3439" t="s">
        <v>22089</v>
      </c>
      <c r="L3439" t="s">
        <v>22167</v>
      </c>
      <c r="M3439" t="s">
        <v>22227</v>
      </c>
      <c r="N3439" t="s">
        <v>23387</v>
      </c>
      <c r="O3439" t="s">
        <v>27667</v>
      </c>
      <c r="P3439">
        <v>8</v>
      </c>
      <c r="Q3439">
        <v>2</v>
      </c>
      <c r="R3439">
        <v>2.04</v>
      </c>
      <c r="S3439">
        <v>2.0499999999999998</v>
      </c>
      <c r="T3439">
        <v>477.44</v>
      </c>
      <c r="U3439">
        <v>120.95</v>
      </c>
      <c r="V3439">
        <v>2.48</v>
      </c>
      <c r="W3439">
        <v>8.84</v>
      </c>
      <c r="X3439">
        <v>4.17</v>
      </c>
      <c r="Y3439">
        <v>2</v>
      </c>
      <c r="Z3439" t="s">
        <v>4250</v>
      </c>
      <c r="AA3439">
        <v>0</v>
      </c>
      <c r="AB3439">
        <v>7</v>
      </c>
      <c r="AC3439">
        <v>3.641142857142857</v>
      </c>
      <c r="AE3439" t="s">
        <v>7949</v>
      </c>
      <c r="AH3439">
        <v>0</v>
      </c>
      <c r="AI3439">
        <v>0</v>
      </c>
    </row>
    <row r="3440" spans="2:35" x14ac:dyDescent="0.25">
      <c r="B3440">
        <v>48</v>
      </c>
      <c r="H3440">
        <v>4.2</v>
      </c>
      <c r="J3440" t="s">
        <v>22089</v>
      </c>
      <c r="L3440" t="s">
        <v>22167</v>
      </c>
      <c r="M3440" t="s">
        <v>22227</v>
      </c>
      <c r="N3440" t="s">
        <v>23388</v>
      </c>
      <c r="O3440" t="s">
        <v>27668</v>
      </c>
      <c r="P3440">
        <v>7</v>
      </c>
      <c r="Q3440">
        <v>2</v>
      </c>
      <c r="R3440">
        <v>2.5099999999999998</v>
      </c>
      <c r="S3440">
        <v>2.5099999999999998</v>
      </c>
      <c r="T3440">
        <v>433.39</v>
      </c>
      <c r="U3440">
        <v>111.72</v>
      </c>
      <c r="V3440">
        <v>2.63</v>
      </c>
      <c r="W3440">
        <v>9</v>
      </c>
      <c r="X3440">
        <v>4.17</v>
      </c>
      <c r="Y3440">
        <v>2</v>
      </c>
      <c r="Z3440" t="s">
        <v>4250</v>
      </c>
      <c r="AA3440">
        <v>0</v>
      </c>
      <c r="AB3440">
        <v>7</v>
      </c>
      <c r="AC3440">
        <v>3.9967857142857142</v>
      </c>
      <c r="AE3440" t="s">
        <v>7949</v>
      </c>
      <c r="AH3440">
        <v>0</v>
      </c>
      <c r="AI3440">
        <v>0</v>
      </c>
    </row>
    <row r="3441" spans="2:35" x14ac:dyDescent="0.25">
      <c r="B3441">
        <v>43</v>
      </c>
      <c r="H3441">
        <v>4.2</v>
      </c>
      <c r="J3441" t="s">
        <v>22089</v>
      </c>
      <c r="L3441" t="s">
        <v>22167</v>
      </c>
      <c r="M3441" t="s">
        <v>22227</v>
      </c>
      <c r="N3441" t="s">
        <v>23389</v>
      </c>
      <c r="O3441" t="s">
        <v>27669</v>
      </c>
      <c r="P3441">
        <v>7</v>
      </c>
      <c r="Q3441">
        <v>2</v>
      </c>
      <c r="R3441">
        <v>2.87</v>
      </c>
      <c r="S3441">
        <v>2.88</v>
      </c>
      <c r="T3441">
        <v>447.42</v>
      </c>
      <c r="U3441">
        <v>111.72</v>
      </c>
      <c r="V3441">
        <v>2.85</v>
      </c>
      <c r="W3441">
        <v>8.84</v>
      </c>
      <c r="X3441">
        <v>4.17</v>
      </c>
      <c r="Y3441">
        <v>2</v>
      </c>
      <c r="Z3441" t="s">
        <v>4250</v>
      </c>
      <c r="AA3441">
        <v>0</v>
      </c>
      <c r="AB3441">
        <v>7</v>
      </c>
      <c r="AC3441">
        <v>3.7165714285714282</v>
      </c>
      <c r="AE3441" t="s">
        <v>7949</v>
      </c>
      <c r="AH3441">
        <v>0</v>
      </c>
      <c r="AI3441">
        <v>0</v>
      </c>
    </row>
    <row r="3442" spans="2:35" x14ac:dyDescent="0.25">
      <c r="B3442">
        <v>12.1</v>
      </c>
      <c r="H3442">
        <v>4.2</v>
      </c>
      <c r="J3442" t="s">
        <v>22089</v>
      </c>
      <c r="L3442" t="s">
        <v>22167</v>
      </c>
      <c r="M3442" t="s">
        <v>22227</v>
      </c>
      <c r="N3442" t="s">
        <v>23390</v>
      </c>
      <c r="O3442" t="s">
        <v>27670</v>
      </c>
      <c r="P3442">
        <v>7</v>
      </c>
      <c r="Q3442">
        <v>2</v>
      </c>
      <c r="R3442">
        <v>4.45</v>
      </c>
      <c r="S3442">
        <v>4.46</v>
      </c>
      <c r="T3442">
        <v>489.5</v>
      </c>
      <c r="U3442">
        <v>111.72</v>
      </c>
      <c r="V3442">
        <v>4.0199999999999996</v>
      </c>
      <c r="W3442">
        <v>8.85</v>
      </c>
      <c r="X3442">
        <v>4.17</v>
      </c>
      <c r="Y3442">
        <v>2</v>
      </c>
      <c r="Z3442" t="s">
        <v>4250</v>
      </c>
      <c r="AA3442">
        <v>0</v>
      </c>
      <c r="AB3442">
        <v>7</v>
      </c>
      <c r="AC3442">
        <v>2.121</v>
      </c>
      <c r="AE3442" t="s">
        <v>7949</v>
      </c>
      <c r="AH3442">
        <v>0</v>
      </c>
      <c r="AI3442">
        <v>0</v>
      </c>
    </row>
    <row r="3443" spans="2:35" x14ac:dyDescent="0.25">
      <c r="B3443">
        <v>115.4</v>
      </c>
      <c r="H3443">
        <v>4.2</v>
      </c>
      <c r="J3443" t="s">
        <v>22089</v>
      </c>
      <c r="L3443" t="s">
        <v>22167</v>
      </c>
      <c r="M3443" t="s">
        <v>22227</v>
      </c>
      <c r="N3443" t="s">
        <v>23391</v>
      </c>
      <c r="O3443" t="s">
        <v>27671</v>
      </c>
      <c r="P3443">
        <v>7</v>
      </c>
      <c r="Q3443">
        <v>2</v>
      </c>
      <c r="R3443">
        <v>2.48</v>
      </c>
      <c r="S3443">
        <v>2.4900000000000002</v>
      </c>
      <c r="T3443">
        <v>421.38</v>
      </c>
      <c r="U3443">
        <v>111.72</v>
      </c>
      <c r="V3443">
        <v>2.46</v>
      </c>
      <c r="W3443">
        <v>8.94</v>
      </c>
      <c r="X3443">
        <v>4.17</v>
      </c>
      <c r="Y3443">
        <v>2</v>
      </c>
      <c r="Z3443" t="s">
        <v>4250</v>
      </c>
      <c r="AA3443">
        <v>0</v>
      </c>
      <c r="AB3443">
        <v>6</v>
      </c>
      <c r="AC3443">
        <v>4.0975714285714284</v>
      </c>
      <c r="AE3443" t="s">
        <v>7949</v>
      </c>
      <c r="AH3443">
        <v>0</v>
      </c>
      <c r="AI3443">
        <v>0</v>
      </c>
    </row>
    <row r="3444" spans="2:35" x14ac:dyDescent="0.25">
      <c r="B3444">
        <v>26.1</v>
      </c>
      <c r="H3444">
        <v>4.2</v>
      </c>
      <c r="J3444" t="s">
        <v>22089</v>
      </c>
      <c r="L3444" t="s">
        <v>22167</v>
      </c>
      <c r="M3444" t="s">
        <v>22227</v>
      </c>
      <c r="N3444" t="s">
        <v>23392</v>
      </c>
      <c r="O3444" t="s">
        <v>27672</v>
      </c>
      <c r="P3444">
        <v>7</v>
      </c>
      <c r="Q3444">
        <v>2</v>
      </c>
      <c r="R3444">
        <v>3.93</v>
      </c>
      <c r="S3444">
        <v>3.93</v>
      </c>
      <c r="T3444">
        <v>475.47</v>
      </c>
      <c r="U3444">
        <v>111.72</v>
      </c>
      <c r="V3444">
        <v>3.63</v>
      </c>
      <c r="W3444">
        <v>8.85</v>
      </c>
      <c r="X3444">
        <v>4.17</v>
      </c>
      <c r="Y3444">
        <v>2</v>
      </c>
      <c r="Z3444" t="s">
        <v>4250</v>
      </c>
      <c r="AA3444">
        <v>0</v>
      </c>
      <c r="AB3444">
        <v>7</v>
      </c>
      <c r="AC3444">
        <v>2.5212142857142861</v>
      </c>
      <c r="AE3444" t="s">
        <v>7949</v>
      </c>
      <c r="AH3444">
        <v>0</v>
      </c>
      <c r="AI3444">
        <v>0</v>
      </c>
    </row>
    <row r="3445" spans="2:35" x14ac:dyDescent="0.25">
      <c r="B3445">
        <v>33.200000000000003</v>
      </c>
      <c r="H3445">
        <v>4.2</v>
      </c>
      <c r="J3445" t="s">
        <v>22089</v>
      </c>
      <c r="L3445" t="s">
        <v>22167</v>
      </c>
      <c r="M3445" t="s">
        <v>22227</v>
      </c>
      <c r="N3445" t="s">
        <v>24856</v>
      </c>
      <c r="O3445" t="s">
        <v>29121</v>
      </c>
      <c r="P3445">
        <v>6</v>
      </c>
      <c r="Q3445">
        <v>3</v>
      </c>
      <c r="R3445">
        <v>1.26</v>
      </c>
      <c r="S3445">
        <v>1.26</v>
      </c>
      <c r="T3445">
        <v>440.81</v>
      </c>
      <c r="U3445">
        <v>109.83</v>
      </c>
      <c r="V3445">
        <v>2.81</v>
      </c>
      <c r="W3445">
        <v>10.11</v>
      </c>
      <c r="X3445">
        <v>4.17</v>
      </c>
      <c r="Y3445">
        <v>2</v>
      </c>
      <c r="Z3445" t="s">
        <v>4250</v>
      </c>
      <c r="AA3445">
        <v>0</v>
      </c>
      <c r="AB3445">
        <v>5</v>
      </c>
      <c r="AC3445">
        <v>3.9284523809523808</v>
      </c>
      <c r="AE3445" t="s">
        <v>7949</v>
      </c>
      <c r="AH3445">
        <v>0</v>
      </c>
      <c r="AI3445">
        <v>0</v>
      </c>
    </row>
    <row r="3446" spans="2:35" x14ac:dyDescent="0.25">
      <c r="B3446">
        <v>51.5</v>
      </c>
      <c r="H3446">
        <v>4.2</v>
      </c>
      <c r="J3446" t="s">
        <v>22089</v>
      </c>
      <c r="L3446" t="s">
        <v>22167</v>
      </c>
      <c r="M3446" t="s">
        <v>22227</v>
      </c>
      <c r="N3446" t="s">
        <v>23394</v>
      </c>
      <c r="O3446" t="s">
        <v>27674</v>
      </c>
      <c r="P3446">
        <v>6</v>
      </c>
      <c r="Q3446">
        <v>3</v>
      </c>
      <c r="R3446">
        <v>1.34</v>
      </c>
      <c r="S3446">
        <v>1.34</v>
      </c>
      <c r="T3446">
        <v>439.27</v>
      </c>
      <c r="U3446">
        <v>109.83</v>
      </c>
      <c r="V3446">
        <v>3.03</v>
      </c>
      <c r="W3446">
        <v>10.26</v>
      </c>
      <c r="X3446">
        <v>4.87</v>
      </c>
      <c r="Y3446">
        <v>2</v>
      </c>
      <c r="Z3446" t="s">
        <v>4250</v>
      </c>
      <c r="AA3446">
        <v>0</v>
      </c>
      <c r="AB3446">
        <v>5</v>
      </c>
      <c r="AC3446">
        <v>3.9394523809523809</v>
      </c>
      <c r="AE3446" t="s">
        <v>7949</v>
      </c>
      <c r="AH3446">
        <v>0</v>
      </c>
      <c r="AI3446">
        <v>0</v>
      </c>
    </row>
    <row r="3447" spans="2:35" x14ac:dyDescent="0.25">
      <c r="B3447">
        <v>14150</v>
      </c>
      <c r="H3447">
        <v>4.2</v>
      </c>
      <c r="J3447" t="s">
        <v>22089</v>
      </c>
      <c r="L3447" t="s">
        <v>22167</v>
      </c>
      <c r="M3447" t="s">
        <v>22227</v>
      </c>
      <c r="N3447" t="s">
        <v>23395</v>
      </c>
      <c r="O3447" t="s">
        <v>27675</v>
      </c>
      <c r="P3447">
        <v>6</v>
      </c>
      <c r="Q3447">
        <v>2</v>
      </c>
      <c r="R3447">
        <v>1.1200000000000001</v>
      </c>
      <c r="S3447">
        <v>2.61</v>
      </c>
      <c r="T3447">
        <v>446.84</v>
      </c>
      <c r="U3447">
        <v>106.67</v>
      </c>
      <c r="V3447">
        <v>2.87</v>
      </c>
      <c r="W3447">
        <v>5.73</v>
      </c>
      <c r="X3447">
        <v>4.09</v>
      </c>
      <c r="Y3447">
        <v>2</v>
      </c>
      <c r="Z3447" t="s">
        <v>4250</v>
      </c>
      <c r="AA3447">
        <v>0</v>
      </c>
      <c r="AB3447">
        <v>5</v>
      </c>
      <c r="AC3447">
        <v>4.3240476190476187</v>
      </c>
      <c r="AE3447" t="s">
        <v>7951</v>
      </c>
      <c r="AH3447">
        <v>0</v>
      </c>
      <c r="AI3447">
        <v>0</v>
      </c>
    </row>
    <row r="3448" spans="2:35" x14ac:dyDescent="0.25">
      <c r="B3448">
        <v>5245</v>
      </c>
      <c r="H3448">
        <v>4.2</v>
      </c>
      <c r="J3448" t="s">
        <v>22089</v>
      </c>
      <c r="L3448" t="s">
        <v>22167</v>
      </c>
      <c r="M3448" t="s">
        <v>22227</v>
      </c>
      <c r="N3448" t="s">
        <v>23396</v>
      </c>
      <c r="O3448" t="s">
        <v>27676</v>
      </c>
      <c r="P3448">
        <v>5</v>
      </c>
      <c r="Q3448">
        <v>2</v>
      </c>
      <c r="R3448">
        <v>1.22</v>
      </c>
      <c r="S3448">
        <v>1.22</v>
      </c>
      <c r="T3448">
        <v>464.8</v>
      </c>
      <c r="U3448">
        <v>72.53</v>
      </c>
      <c r="V3448">
        <v>4.78</v>
      </c>
      <c r="X3448">
        <v>4.16</v>
      </c>
      <c r="Y3448">
        <v>2</v>
      </c>
      <c r="Z3448" t="s">
        <v>4250</v>
      </c>
      <c r="AA3448">
        <v>0</v>
      </c>
      <c r="AB3448">
        <v>5</v>
      </c>
      <c r="AC3448">
        <v>4.7514285714285709</v>
      </c>
      <c r="AE3448" t="s">
        <v>7949</v>
      </c>
      <c r="AH3448">
        <v>0</v>
      </c>
      <c r="AI3448">
        <v>0</v>
      </c>
    </row>
    <row r="3449" spans="2:35" x14ac:dyDescent="0.25">
      <c r="B3449">
        <v>396.5</v>
      </c>
      <c r="H3449">
        <v>4.2</v>
      </c>
      <c r="J3449" t="s">
        <v>22089</v>
      </c>
      <c r="L3449" t="s">
        <v>22167</v>
      </c>
      <c r="M3449" t="s">
        <v>22227</v>
      </c>
      <c r="N3449" t="s">
        <v>24857</v>
      </c>
      <c r="O3449" t="s">
        <v>29122</v>
      </c>
      <c r="P3449">
        <v>5</v>
      </c>
      <c r="Q3449">
        <v>2</v>
      </c>
      <c r="R3449">
        <v>2.42</v>
      </c>
      <c r="S3449">
        <v>2.4300000000000002</v>
      </c>
      <c r="T3449">
        <v>374.8</v>
      </c>
      <c r="U3449">
        <v>89.6</v>
      </c>
      <c r="V3449">
        <v>2.89</v>
      </c>
      <c r="W3449">
        <v>11.08</v>
      </c>
      <c r="X3449">
        <v>5.25</v>
      </c>
      <c r="Y3449">
        <v>2</v>
      </c>
      <c r="Z3449" t="s">
        <v>4250</v>
      </c>
      <c r="AA3449">
        <v>0</v>
      </c>
      <c r="AB3449">
        <v>4</v>
      </c>
      <c r="AC3449">
        <v>5.1842857142857142</v>
      </c>
      <c r="AE3449" t="s">
        <v>7949</v>
      </c>
      <c r="AH3449">
        <v>0</v>
      </c>
      <c r="AI3449">
        <v>0</v>
      </c>
    </row>
    <row r="3450" spans="2:35" x14ac:dyDescent="0.25">
      <c r="B3450">
        <v>1035</v>
      </c>
      <c r="H3450">
        <v>4.2</v>
      </c>
      <c r="J3450" t="s">
        <v>22089</v>
      </c>
      <c r="L3450" t="s">
        <v>22167</v>
      </c>
      <c r="M3450" t="s">
        <v>22227</v>
      </c>
      <c r="N3450" t="s">
        <v>23398</v>
      </c>
      <c r="O3450" t="s">
        <v>27678</v>
      </c>
      <c r="P3450">
        <v>7</v>
      </c>
      <c r="Q3450">
        <v>2</v>
      </c>
      <c r="R3450">
        <v>0.56999999999999995</v>
      </c>
      <c r="S3450">
        <v>0.57999999999999996</v>
      </c>
      <c r="T3450">
        <v>470.89</v>
      </c>
      <c r="U3450">
        <v>123.74</v>
      </c>
      <c r="V3450">
        <v>2.4300000000000002</v>
      </c>
      <c r="W3450">
        <v>9.2200000000000006</v>
      </c>
      <c r="X3450">
        <v>4.4800000000000004</v>
      </c>
      <c r="Y3450">
        <v>2</v>
      </c>
      <c r="Z3450" t="s">
        <v>4250</v>
      </c>
      <c r="AA3450">
        <v>0</v>
      </c>
      <c r="AB3450">
        <v>5</v>
      </c>
      <c r="AC3450">
        <v>3.707928571428571</v>
      </c>
      <c r="AE3450" t="s">
        <v>7949</v>
      </c>
      <c r="AH3450">
        <v>0</v>
      </c>
      <c r="AI3450">
        <v>0</v>
      </c>
    </row>
    <row r="3451" spans="2:35" x14ac:dyDescent="0.25">
      <c r="B3451">
        <v>613.29999999999995</v>
      </c>
      <c r="H3451">
        <v>4.2</v>
      </c>
      <c r="J3451" t="s">
        <v>22089</v>
      </c>
      <c r="L3451" t="s">
        <v>22167</v>
      </c>
      <c r="M3451" t="s">
        <v>22227</v>
      </c>
      <c r="N3451" t="s">
        <v>24858</v>
      </c>
      <c r="O3451" t="s">
        <v>29123</v>
      </c>
      <c r="P3451">
        <v>5</v>
      </c>
      <c r="Q3451">
        <v>1</v>
      </c>
      <c r="R3451">
        <v>3.67</v>
      </c>
      <c r="S3451">
        <v>3.67</v>
      </c>
      <c r="T3451">
        <v>407.78</v>
      </c>
      <c r="U3451">
        <v>73.64</v>
      </c>
      <c r="V3451">
        <v>4.4800000000000004</v>
      </c>
      <c r="X3451">
        <v>4.18</v>
      </c>
      <c r="Y3451">
        <v>3</v>
      </c>
      <c r="Z3451" t="s">
        <v>4250</v>
      </c>
      <c r="AA3451">
        <v>0</v>
      </c>
      <c r="AB3451">
        <v>3</v>
      </c>
      <c r="AC3451">
        <v>4.3220476190476198</v>
      </c>
      <c r="AE3451" t="s">
        <v>7949</v>
      </c>
      <c r="AH3451">
        <v>0</v>
      </c>
      <c r="AI3451">
        <v>0</v>
      </c>
    </row>
    <row r="3452" spans="2:35" x14ac:dyDescent="0.25">
      <c r="B3452">
        <v>1236.5</v>
      </c>
      <c r="H3452">
        <v>4.2</v>
      </c>
      <c r="J3452" t="s">
        <v>22089</v>
      </c>
      <c r="L3452" t="s">
        <v>22167</v>
      </c>
      <c r="M3452" t="s">
        <v>22227</v>
      </c>
      <c r="N3452" t="s">
        <v>24859</v>
      </c>
      <c r="O3452" t="s">
        <v>29124</v>
      </c>
      <c r="P3452">
        <v>5</v>
      </c>
      <c r="Q3452">
        <v>1</v>
      </c>
      <c r="R3452">
        <v>3.67</v>
      </c>
      <c r="S3452">
        <v>3.67</v>
      </c>
      <c r="T3452">
        <v>407.78</v>
      </c>
      <c r="U3452">
        <v>73.64</v>
      </c>
      <c r="V3452">
        <v>4.4800000000000004</v>
      </c>
      <c r="X3452">
        <v>4.18</v>
      </c>
      <c r="Y3452">
        <v>3</v>
      </c>
      <c r="Z3452" t="s">
        <v>4250</v>
      </c>
      <c r="AA3452">
        <v>0</v>
      </c>
      <c r="AB3452">
        <v>3</v>
      </c>
      <c r="AC3452">
        <v>4.3220476190476198</v>
      </c>
      <c r="AE3452" t="s">
        <v>7949</v>
      </c>
      <c r="AH3452">
        <v>0</v>
      </c>
      <c r="AI3452">
        <v>0</v>
      </c>
    </row>
    <row r="3453" spans="2:35" x14ac:dyDescent="0.25">
      <c r="B3453">
        <v>1047.5</v>
      </c>
      <c r="H3453">
        <v>4.2</v>
      </c>
      <c r="J3453" t="s">
        <v>22089</v>
      </c>
      <c r="L3453" t="s">
        <v>22167</v>
      </c>
      <c r="M3453" t="s">
        <v>22227</v>
      </c>
      <c r="N3453" t="s">
        <v>23401</v>
      </c>
      <c r="O3453" t="s">
        <v>27681</v>
      </c>
      <c r="P3453">
        <v>4</v>
      </c>
      <c r="Q3453">
        <v>1</v>
      </c>
      <c r="R3453">
        <v>2.57</v>
      </c>
      <c r="S3453">
        <v>2.57</v>
      </c>
      <c r="T3453">
        <v>371.36</v>
      </c>
      <c r="U3453">
        <v>60.5</v>
      </c>
      <c r="V3453">
        <v>3.45</v>
      </c>
      <c r="X3453">
        <v>4.21</v>
      </c>
      <c r="Y3453">
        <v>2</v>
      </c>
      <c r="Z3453" t="s">
        <v>4250</v>
      </c>
      <c r="AA3453">
        <v>0</v>
      </c>
      <c r="AB3453">
        <v>3</v>
      </c>
      <c r="AC3453">
        <v>5.4671904761904759</v>
      </c>
      <c r="AE3453" t="s">
        <v>7949</v>
      </c>
      <c r="AH3453">
        <v>0</v>
      </c>
      <c r="AI3453">
        <v>0</v>
      </c>
    </row>
    <row r="3454" spans="2:35" x14ac:dyDescent="0.25">
      <c r="B3454">
        <v>4685</v>
      </c>
      <c r="H3454">
        <v>4.2</v>
      </c>
      <c r="J3454" t="s">
        <v>22089</v>
      </c>
      <c r="L3454" t="s">
        <v>22167</v>
      </c>
      <c r="M3454" t="s">
        <v>22227</v>
      </c>
      <c r="N3454" t="s">
        <v>23401</v>
      </c>
      <c r="O3454" t="s">
        <v>27681</v>
      </c>
      <c r="P3454">
        <v>4</v>
      </c>
      <c r="Q3454">
        <v>1</v>
      </c>
      <c r="R3454">
        <v>2.57</v>
      </c>
      <c r="S3454">
        <v>2.57</v>
      </c>
      <c r="T3454">
        <v>371.36</v>
      </c>
      <c r="U3454">
        <v>60.5</v>
      </c>
      <c r="V3454">
        <v>3.45</v>
      </c>
      <c r="X3454">
        <v>4.21</v>
      </c>
      <c r="Y3454">
        <v>2</v>
      </c>
      <c r="Z3454" t="s">
        <v>4250</v>
      </c>
      <c r="AA3454">
        <v>0</v>
      </c>
      <c r="AB3454">
        <v>3</v>
      </c>
      <c r="AC3454">
        <v>5.4671904761904759</v>
      </c>
      <c r="AE3454" t="s">
        <v>7949</v>
      </c>
      <c r="AH3454">
        <v>0</v>
      </c>
      <c r="AI3454">
        <v>0</v>
      </c>
    </row>
    <row r="3455" spans="2:35" x14ac:dyDescent="0.25">
      <c r="B3455">
        <v>33135</v>
      </c>
      <c r="H3455">
        <v>4.2</v>
      </c>
      <c r="J3455" t="s">
        <v>22089</v>
      </c>
      <c r="L3455" t="s">
        <v>22167</v>
      </c>
      <c r="M3455" t="s">
        <v>22227</v>
      </c>
      <c r="N3455" t="s">
        <v>24860</v>
      </c>
      <c r="O3455" t="s">
        <v>29125</v>
      </c>
      <c r="P3455">
        <v>5</v>
      </c>
      <c r="Q3455">
        <v>2</v>
      </c>
      <c r="R3455">
        <v>1.4</v>
      </c>
      <c r="S3455">
        <v>1.4</v>
      </c>
      <c r="T3455">
        <v>383.4</v>
      </c>
      <c r="U3455">
        <v>80.73</v>
      </c>
      <c r="V3455">
        <v>2.65</v>
      </c>
      <c r="W3455">
        <v>13.68</v>
      </c>
      <c r="X3455">
        <v>4.9800000000000004</v>
      </c>
      <c r="Y3455">
        <v>2</v>
      </c>
      <c r="Z3455" t="s">
        <v>4250</v>
      </c>
      <c r="AA3455">
        <v>0</v>
      </c>
      <c r="AB3455">
        <v>4</v>
      </c>
      <c r="AC3455">
        <v>5.3328571428571427</v>
      </c>
      <c r="AE3455" t="s">
        <v>7949</v>
      </c>
      <c r="AH3455">
        <v>0</v>
      </c>
      <c r="AI3455">
        <v>0</v>
      </c>
    </row>
    <row r="3456" spans="2:35" x14ac:dyDescent="0.25">
      <c r="B3456">
        <v>23099</v>
      </c>
      <c r="H3456">
        <v>4.2</v>
      </c>
      <c r="J3456" t="s">
        <v>22089</v>
      </c>
      <c r="L3456" t="s">
        <v>22167</v>
      </c>
      <c r="M3456" t="s">
        <v>22227</v>
      </c>
      <c r="N3456" t="s">
        <v>24861</v>
      </c>
      <c r="O3456" t="s">
        <v>29126</v>
      </c>
      <c r="P3456">
        <v>4</v>
      </c>
      <c r="Q3456">
        <v>3</v>
      </c>
      <c r="R3456">
        <v>-0.73</v>
      </c>
      <c r="S3456">
        <v>1.1200000000000001</v>
      </c>
      <c r="T3456">
        <v>363.34</v>
      </c>
      <c r="U3456">
        <v>78.23</v>
      </c>
      <c r="V3456">
        <v>2.63</v>
      </c>
      <c r="W3456">
        <v>13.68</v>
      </c>
      <c r="X3456">
        <v>9.7799999999999994</v>
      </c>
      <c r="Y3456">
        <v>2</v>
      </c>
      <c r="Z3456" t="s">
        <v>4250</v>
      </c>
      <c r="AA3456">
        <v>0</v>
      </c>
      <c r="AB3456">
        <v>4</v>
      </c>
      <c r="AC3456">
        <v>4.2528095238095247</v>
      </c>
      <c r="AE3456" t="s">
        <v>7952</v>
      </c>
      <c r="AH3456">
        <v>0</v>
      </c>
      <c r="AI3456">
        <v>0</v>
      </c>
    </row>
    <row r="3457" spans="2:35" x14ac:dyDescent="0.25">
      <c r="B3457">
        <v>1210</v>
      </c>
      <c r="H3457">
        <v>4.2</v>
      </c>
      <c r="J3457" t="s">
        <v>22089</v>
      </c>
      <c r="L3457" t="s">
        <v>22167</v>
      </c>
      <c r="M3457" t="s">
        <v>22227</v>
      </c>
      <c r="N3457" t="s">
        <v>23405</v>
      </c>
      <c r="O3457" t="s">
        <v>27685</v>
      </c>
      <c r="P3457">
        <v>5</v>
      </c>
      <c r="Q3457">
        <v>1</v>
      </c>
      <c r="R3457">
        <v>2.19</v>
      </c>
      <c r="S3457">
        <v>2.19</v>
      </c>
      <c r="T3457">
        <v>360.34</v>
      </c>
      <c r="U3457">
        <v>65.430000000000007</v>
      </c>
      <c r="V3457">
        <v>2.58</v>
      </c>
      <c r="X3457">
        <v>4.17</v>
      </c>
      <c r="Y3457">
        <v>2</v>
      </c>
      <c r="Z3457" t="s">
        <v>4250</v>
      </c>
      <c r="AA3457">
        <v>0</v>
      </c>
      <c r="AB3457">
        <v>3</v>
      </c>
      <c r="AC3457">
        <v>5.7359047619047621</v>
      </c>
      <c r="AE3457" t="s">
        <v>7949</v>
      </c>
      <c r="AH3457">
        <v>0</v>
      </c>
      <c r="AI3457">
        <v>0</v>
      </c>
    </row>
    <row r="3458" spans="2:35" x14ac:dyDescent="0.25">
      <c r="B3458">
        <v>8625</v>
      </c>
      <c r="H3458">
        <v>4.2</v>
      </c>
      <c r="J3458" t="s">
        <v>22089</v>
      </c>
      <c r="L3458" t="s">
        <v>22167</v>
      </c>
      <c r="M3458" t="s">
        <v>22227</v>
      </c>
      <c r="N3458" t="s">
        <v>23406</v>
      </c>
      <c r="O3458" t="s">
        <v>27686</v>
      </c>
      <c r="P3458">
        <v>5</v>
      </c>
      <c r="Q3458">
        <v>1</v>
      </c>
      <c r="R3458">
        <v>2.58</v>
      </c>
      <c r="S3458">
        <v>2.58</v>
      </c>
      <c r="T3458">
        <v>386.38</v>
      </c>
      <c r="U3458">
        <v>65.430000000000007</v>
      </c>
      <c r="V3458">
        <v>2.97</v>
      </c>
      <c r="X3458">
        <v>4.18</v>
      </c>
      <c r="Y3458">
        <v>2</v>
      </c>
      <c r="Z3458" t="s">
        <v>4250</v>
      </c>
      <c r="AA3458">
        <v>0</v>
      </c>
      <c r="AB3458">
        <v>3</v>
      </c>
      <c r="AC3458">
        <v>5.3549047619047618</v>
      </c>
      <c r="AE3458" t="s">
        <v>7949</v>
      </c>
      <c r="AH3458">
        <v>0</v>
      </c>
      <c r="AI3458">
        <v>0</v>
      </c>
    </row>
    <row r="3459" spans="2:35" x14ac:dyDescent="0.25">
      <c r="B3459">
        <v>2185</v>
      </c>
      <c r="H3459">
        <v>4.2</v>
      </c>
      <c r="J3459" t="s">
        <v>22089</v>
      </c>
      <c r="L3459" t="s">
        <v>22167</v>
      </c>
      <c r="M3459" t="s">
        <v>22227</v>
      </c>
      <c r="N3459" t="s">
        <v>23407</v>
      </c>
      <c r="O3459" t="s">
        <v>27687</v>
      </c>
      <c r="P3459">
        <v>5</v>
      </c>
      <c r="Q3459">
        <v>1</v>
      </c>
      <c r="R3459">
        <v>2.2200000000000002</v>
      </c>
      <c r="S3459">
        <v>2.2200000000000002</v>
      </c>
      <c r="T3459">
        <v>422.79</v>
      </c>
      <c r="U3459">
        <v>80.81</v>
      </c>
      <c r="V3459">
        <v>3.23</v>
      </c>
      <c r="X3459">
        <v>4.1500000000000004</v>
      </c>
      <c r="Y3459">
        <v>2</v>
      </c>
      <c r="Z3459" t="s">
        <v>4250</v>
      </c>
      <c r="AA3459">
        <v>0</v>
      </c>
      <c r="AB3459">
        <v>3</v>
      </c>
      <c r="AC3459">
        <v>5.2748333333333326</v>
      </c>
      <c r="AE3459" t="s">
        <v>7949</v>
      </c>
      <c r="AH3459">
        <v>0</v>
      </c>
      <c r="AI3459">
        <v>0</v>
      </c>
    </row>
    <row r="3460" spans="2:35" x14ac:dyDescent="0.25">
      <c r="B3460">
        <v>500</v>
      </c>
      <c r="H3460">
        <v>4.2</v>
      </c>
      <c r="J3460" t="s">
        <v>22089</v>
      </c>
      <c r="L3460" t="s">
        <v>22167</v>
      </c>
      <c r="M3460" t="s">
        <v>22227</v>
      </c>
      <c r="N3460" t="s">
        <v>23408</v>
      </c>
      <c r="O3460" t="s">
        <v>27688</v>
      </c>
      <c r="P3460">
        <v>7</v>
      </c>
      <c r="Q3460">
        <v>2</v>
      </c>
      <c r="R3460">
        <v>2.1</v>
      </c>
      <c r="S3460">
        <v>2.1</v>
      </c>
      <c r="T3460">
        <v>389.36</v>
      </c>
      <c r="U3460">
        <v>111.72</v>
      </c>
      <c r="V3460">
        <v>1.93</v>
      </c>
      <c r="W3460">
        <v>9.93</v>
      </c>
      <c r="X3460">
        <v>4.32</v>
      </c>
      <c r="Y3460">
        <v>2</v>
      </c>
      <c r="Z3460" t="s">
        <v>4250</v>
      </c>
      <c r="AA3460">
        <v>0</v>
      </c>
      <c r="AB3460">
        <v>5</v>
      </c>
      <c r="AC3460">
        <v>4.516285714285714</v>
      </c>
      <c r="AE3460" t="s">
        <v>7949</v>
      </c>
      <c r="AH3460">
        <v>0</v>
      </c>
      <c r="AI3460">
        <v>0</v>
      </c>
    </row>
    <row r="3461" spans="2:35" x14ac:dyDescent="0.25">
      <c r="B3461">
        <v>473</v>
      </c>
      <c r="H3461">
        <v>4.2</v>
      </c>
      <c r="J3461" t="s">
        <v>22089</v>
      </c>
      <c r="L3461" t="s">
        <v>22167</v>
      </c>
      <c r="M3461" t="s">
        <v>22227</v>
      </c>
      <c r="N3461" t="s">
        <v>24862</v>
      </c>
      <c r="O3461" t="s">
        <v>29127</v>
      </c>
      <c r="P3461">
        <v>7</v>
      </c>
      <c r="Q3461">
        <v>3</v>
      </c>
      <c r="R3461">
        <v>0.68</v>
      </c>
      <c r="S3461">
        <v>0.69</v>
      </c>
      <c r="T3461">
        <v>406.37</v>
      </c>
      <c r="U3461">
        <v>114.52</v>
      </c>
      <c r="V3461">
        <v>2.1</v>
      </c>
      <c r="W3461">
        <v>10.91</v>
      </c>
      <c r="X3461">
        <v>4.18</v>
      </c>
      <c r="Y3461">
        <v>2</v>
      </c>
      <c r="Z3461" t="s">
        <v>4250</v>
      </c>
      <c r="AA3461">
        <v>0</v>
      </c>
      <c r="AB3461">
        <v>5</v>
      </c>
      <c r="AC3461">
        <v>4.0181190476190478</v>
      </c>
      <c r="AE3461" t="s">
        <v>7949</v>
      </c>
      <c r="AH3461">
        <v>0</v>
      </c>
      <c r="AI3461">
        <v>0</v>
      </c>
    </row>
    <row r="3462" spans="2:35" x14ac:dyDescent="0.25">
      <c r="B3462">
        <v>25.2</v>
      </c>
      <c r="H3462">
        <v>4.2</v>
      </c>
      <c r="J3462" t="s">
        <v>22089</v>
      </c>
      <c r="L3462" t="s">
        <v>22167</v>
      </c>
      <c r="M3462" t="s">
        <v>22227</v>
      </c>
      <c r="N3462" t="s">
        <v>23410</v>
      </c>
      <c r="O3462" t="s">
        <v>27690</v>
      </c>
      <c r="P3462">
        <v>5</v>
      </c>
      <c r="Q3462">
        <v>2</v>
      </c>
      <c r="R3462">
        <v>1.95</v>
      </c>
      <c r="S3462">
        <v>1.95</v>
      </c>
      <c r="T3462">
        <v>441.27</v>
      </c>
      <c r="U3462">
        <v>89.6</v>
      </c>
      <c r="V3462">
        <v>4.01</v>
      </c>
      <c r="W3462">
        <v>9.85</v>
      </c>
      <c r="X3462">
        <v>4.87</v>
      </c>
      <c r="Y3462">
        <v>2</v>
      </c>
      <c r="Z3462" t="s">
        <v>4250</v>
      </c>
      <c r="AA3462">
        <v>0</v>
      </c>
      <c r="AB3462">
        <v>5</v>
      </c>
      <c r="AC3462">
        <v>4.9195000000000002</v>
      </c>
      <c r="AE3462" t="s">
        <v>7949</v>
      </c>
      <c r="AH3462">
        <v>0</v>
      </c>
      <c r="AI3462">
        <v>0</v>
      </c>
    </row>
    <row r="3463" spans="2:35" x14ac:dyDescent="0.25">
      <c r="B3463">
        <v>54.4</v>
      </c>
      <c r="H3463">
        <v>4.2</v>
      </c>
      <c r="J3463" t="s">
        <v>22089</v>
      </c>
      <c r="L3463" t="s">
        <v>22167</v>
      </c>
      <c r="M3463" t="s">
        <v>22227</v>
      </c>
      <c r="N3463" t="s">
        <v>23411</v>
      </c>
      <c r="O3463" t="s">
        <v>27691</v>
      </c>
      <c r="P3463">
        <v>5</v>
      </c>
      <c r="Q3463">
        <v>2</v>
      </c>
      <c r="R3463">
        <v>2.0499999999999998</v>
      </c>
      <c r="S3463">
        <v>2.0699999999999998</v>
      </c>
      <c r="T3463">
        <v>427.24</v>
      </c>
      <c r="U3463">
        <v>89.6</v>
      </c>
      <c r="V3463">
        <v>3.68</v>
      </c>
      <c r="W3463">
        <v>8.85</v>
      </c>
      <c r="X3463">
        <v>4.87</v>
      </c>
      <c r="Y3463">
        <v>2</v>
      </c>
      <c r="Z3463" t="s">
        <v>4250</v>
      </c>
      <c r="AA3463">
        <v>0</v>
      </c>
      <c r="AB3463">
        <v>4</v>
      </c>
      <c r="AC3463">
        <v>4.9947142857142861</v>
      </c>
      <c r="AE3463" t="s">
        <v>7949</v>
      </c>
      <c r="AH3463">
        <v>0</v>
      </c>
      <c r="AI3463">
        <v>0</v>
      </c>
    </row>
    <row r="3464" spans="2:35" x14ac:dyDescent="0.25">
      <c r="B3464">
        <v>37.299999999999997</v>
      </c>
      <c r="H3464">
        <v>4.2</v>
      </c>
      <c r="J3464" t="s">
        <v>22089</v>
      </c>
      <c r="L3464" t="s">
        <v>22167</v>
      </c>
      <c r="M3464" t="s">
        <v>22227</v>
      </c>
      <c r="N3464" t="s">
        <v>23412</v>
      </c>
      <c r="O3464" t="s">
        <v>27692</v>
      </c>
      <c r="P3464">
        <v>5</v>
      </c>
      <c r="Q3464">
        <v>2</v>
      </c>
      <c r="R3464">
        <v>2.2000000000000002</v>
      </c>
      <c r="S3464">
        <v>2.2000000000000002</v>
      </c>
      <c r="T3464">
        <v>423.28</v>
      </c>
      <c r="U3464">
        <v>89.6</v>
      </c>
      <c r="V3464">
        <v>3.85</v>
      </c>
      <c r="W3464">
        <v>10.26</v>
      </c>
      <c r="X3464">
        <v>4.87</v>
      </c>
      <c r="Y3464">
        <v>2</v>
      </c>
      <c r="Z3464" t="s">
        <v>4250</v>
      </c>
      <c r="AA3464">
        <v>0</v>
      </c>
      <c r="AB3464">
        <v>4</v>
      </c>
      <c r="AC3464">
        <v>4.9480000000000004</v>
      </c>
      <c r="AE3464" t="s">
        <v>7949</v>
      </c>
      <c r="AH3464">
        <v>0</v>
      </c>
      <c r="AI3464">
        <v>0</v>
      </c>
    </row>
    <row r="3465" spans="2:35" x14ac:dyDescent="0.25">
      <c r="B3465">
        <v>10.5</v>
      </c>
      <c r="H3465">
        <v>4.2</v>
      </c>
      <c r="J3465" t="s">
        <v>22089</v>
      </c>
      <c r="L3465" t="s">
        <v>22167</v>
      </c>
      <c r="M3465" t="s">
        <v>22227</v>
      </c>
      <c r="N3465" t="s">
        <v>23413</v>
      </c>
      <c r="O3465" t="s">
        <v>27693</v>
      </c>
      <c r="P3465">
        <v>4</v>
      </c>
      <c r="Q3465">
        <v>2</v>
      </c>
      <c r="R3465">
        <v>3.34</v>
      </c>
      <c r="S3465">
        <v>3.34</v>
      </c>
      <c r="T3465">
        <v>455.84</v>
      </c>
      <c r="U3465">
        <v>76.709999999999994</v>
      </c>
      <c r="V3465">
        <v>4.7</v>
      </c>
      <c r="W3465">
        <v>11.66</v>
      </c>
      <c r="X3465">
        <v>4.1900000000000004</v>
      </c>
      <c r="Y3465">
        <v>2</v>
      </c>
      <c r="Z3465" t="s">
        <v>4250</v>
      </c>
      <c r="AA3465">
        <v>0</v>
      </c>
      <c r="AB3465">
        <v>5</v>
      </c>
      <c r="AC3465">
        <v>3.975428571428572</v>
      </c>
      <c r="AE3465" t="s">
        <v>7949</v>
      </c>
      <c r="AH3465">
        <v>0</v>
      </c>
      <c r="AI3465">
        <v>0</v>
      </c>
    </row>
    <row r="3466" spans="2:35" x14ac:dyDescent="0.25">
      <c r="B3466">
        <v>290.5</v>
      </c>
      <c r="H3466">
        <v>4.2</v>
      </c>
      <c r="J3466" t="s">
        <v>22089</v>
      </c>
      <c r="L3466" t="s">
        <v>22167</v>
      </c>
      <c r="M3466" t="s">
        <v>22227</v>
      </c>
      <c r="N3466" t="s">
        <v>23414</v>
      </c>
      <c r="O3466" t="s">
        <v>27694</v>
      </c>
      <c r="P3466">
        <v>5</v>
      </c>
      <c r="Q3466">
        <v>2</v>
      </c>
      <c r="R3466">
        <v>1.85</v>
      </c>
      <c r="S3466">
        <v>1.85</v>
      </c>
      <c r="T3466">
        <v>392.79</v>
      </c>
      <c r="U3466">
        <v>89.6</v>
      </c>
      <c r="V3466">
        <v>3.02</v>
      </c>
      <c r="W3466">
        <v>10.14</v>
      </c>
      <c r="X3466">
        <v>4.87</v>
      </c>
      <c r="Y3466">
        <v>2</v>
      </c>
      <c r="Z3466" t="s">
        <v>4250</v>
      </c>
      <c r="AA3466">
        <v>0</v>
      </c>
      <c r="AB3466">
        <v>4</v>
      </c>
      <c r="AC3466">
        <v>5.2657857142857143</v>
      </c>
      <c r="AE3466" t="s">
        <v>7949</v>
      </c>
      <c r="AH3466">
        <v>0</v>
      </c>
      <c r="AI3466">
        <v>0</v>
      </c>
    </row>
    <row r="3467" spans="2:35" x14ac:dyDescent="0.25">
      <c r="B3467">
        <v>55.85</v>
      </c>
      <c r="H3467">
        <v>4.2</v>
      </c>
      <c r="J3467" t="s">
        <v>22089</v>
      </c>
      <c r="L3467" t="s">
        <v>22167</v>
      </c>
      <c r="M3467" t="s">
        <v>22227</v>
      </c>
      <c r="N3467" t="s">
        <v>23415</v>
      </c>
      <c r="O3467" t="s">
        <v>27695</v>
      </c>
      <c r="P3467">
        <v>7</v>
      </c>
      <c r="Q3467">
        <v>2</v>
      </c>
      <c r="R3467">
        <v>1.86</v>
      </c>
      <c r="S3467">
        <v>1.86</v>
      </c>
      <c r="T3467">
        <v>424.39</v>
      </c>
      <c r="U3467">
        <v>109.21</v>
      </c>
      <c r="V3467">
        <v>3.58</v>
      </c>
      <c r="X3467">
        <v>4.2</v>
      </c>
      <c r="Y3467">
        <v>3</v>
      </c>
      <c r="Z3467" t="s">
        <v>4250</v>
      </c>
      <c r="AA3467">
        <v>0</v>
      </c>
      <c r="AB3467">
        <v>4</v>
      </c>
      <c r="AC3467">
        <v>4.3997380952380949</v>
      </c>
      <c r="AE3467" t="s">
        <v>7949</v>
      </c>
      <c r="AH3467">
        <v>0</v>
      </c>
      <c r="AI3467">
        <v>0</v>
      </c>
    </row>
    <row r="3468" spans="2:35" x14ac:dyDescent="0.25">
      <c r="B3468">
        <v>139</v>
      </c>
      <c r="H3468">
        <v>4.2</v>
      </c>
      <c r="J3468" t="s">
        <v>22089</v>
      </c>
      <c r="L3468" t="s">
        <v>22167</v>
      </c>
      <c r="M3468" t="s">
        <v>22227</v>
      </c>
      <c r="N3468" t="s">
        <v>23416</v>
      </c>
      <c r="O3468" t="s">
        <v>27696</v>
      </c>
      <c r="P3468">
        <v>8</v>
      </c>
      <c r="Q3468">
        <v>2</v>
      </c>
      <c r="R3468">
        <v>2.37</v>
      </c>
      <c r="S3468">
        <v>2.37</v>
      </c>
      <c r="T3468">
        <v>430.39</v>
      </c>
      <c r="U3468">
        <v>107.54</v>
      </c>
      <c r="V3468">
        <v>3.11</v>
      </c>
      <c r="X3468">
        <v>4.88</v>
      </c>
      <c r="Y3468">
        <v>3</v>
      </c>
      <c r="Z3468" t="s">
        <v>4250</v>
      </c>
      <c r="AA3468">
        <v>0</v>
      </c>
      <c r="AB3468">
        <v>5</v>
      </c>
      <c r="AC3468">
        <v>4.2275476190476189</v>
      </c>
      <c r="AE3468" t="s">
        <v>7949</v>
      </c>
      <c r="AH3468">
        <v>0</v>
      </c>
      <c r="AI3468">
        <v>0</v>
      </c>
    </row>
    <row r="3469" spans="2:35" x14ac:dyDescent="0.25">
      <c r="B3469">
        <v>117.35</v>
      </c>
      <c r="H3469">
        <v>4.2</v>
      </c>
      <c r="J3469" t="s">
        <v>22089</v>
      </c>
      <c r="L3469" t="s">
        <v>22167</v>
      </c>
      <c r="M3469" t="s">
        <v>22227</v>
      </c>
      <c r="N3469" t="s">
        <v>23417</v>
      </c>
      <c r="O3469" t="s">
        <v>27697</v>
      </c>
      <c r="P3469">
        <v>7</v>
      </c>
      <c r="Q3469">
        <v>2</v>
      </c>
      <c r="R3469">
        <v>1.92</v>
      </c>
      <c r="S3469">
        <v>1.92</v>
      </c>
      <c r="T3469">
        <v>447.39</v>
      </c>
      <c r="U3469">
        <v>94.65</v>
      </c>
      <c r="V3469">
        <v>3.85</v>
      </c>
      <c r="X3469">
        <v>4.1900000000000004</v>
      </c>
      <c r="Y3469">
        <v>3</v>
      </c>
      <c r="Z3469" t="s">
        <v>4250</v>
      </c>
      <c r="AA3469">
        <v>0</v>
      </c>
      <c r="AB3469">
        <v>5</v>
      </c>
      <c r="AC3469">
        <v>4.7207857142857144</v>
      </c>
      <c r="AE3469" t="s">
        <v>7949</v>
      </c>
      <c r="AH3469">
        <v>0</v>
      </c>
      <c r="AI3469">
        <v>0</v>
      </c>
    </row>
    <row r="3470" spans="2:35" x14ac:dyDescent="0.25">
      <c r="B3470">
        <v>124.5</v>
      </c>
      <c r="H3470">
        <v>4.2</v>
      </c>
      <c r="J3470" t="s">
        <v>22089</v>
      </c>
      <c r="L3470" t="s">
        <v>22167</v>
      </c>
      <c r="M3470" t="s">
        <v>22227</v>
      </c>
      <c r="N3470" t="s">
        <v>23418</v>
      </c>
      <c r="O3470" t="s">
        <v>27698</v>
      </c>
      <c r="P3470">
        <v>7</v>
      </c>
      <c r="Q3470">
        <v>2</v>
      </c>
      <c r="R3470">
        <v>2.54</v>
      </c>
      <c r="S3470">
        <v>2.54</v>
      </c>
      <c r="T3470">
        <v>468.36</v>
      </c>
      <c r="U3470">
        <v>98.31</v>
      </c>
      <c r="V3470">
        <v>4.12</v>
      </c>
      <c r="X3470">
        <v>4.2</v>
      </c>
      <c r="Y3470">
        <v>3</v>
      </c>
      <c r="Z3470" t="s">
        <v>4250</v>
      </c>
      <c r="AA3470">
        <v>0</v>
      </c>
      <c r="AB3470">
        <v>4</v>
      </c>
      <c r="AC3470">
        <v>4.1790000000000003</v>
      </c>
      <c r="AE3470" t="s">
        <v>7949</v>
      </c>
      <c r="AH3470">
        <v>0</v>
      </c>
      <c r="AI3470">
        <v>0</v>
      </c>
    </row>
    <row r="3471" spans="2:35" x14ac:dyDescent="0.25">
      <c r="B3471">
        <v>50.25</v>
      </c>
      <c r="H3471">
        <v>4.2</v>
      </c>
      <c r="J3471" t="s">
        <v>22089</v>
      </c>
      <c r="L3471" t="s">
        <v>22167</v>
      </c>
      <c r="M3471" t="s">
        <v>22227</v>
      </c>
      <c r="N3471" t="s">
        <v>23419</v>
      </c>
      <c r="O3471" t="s">
        <v>27699</v>
      </c>
      <c r="P3471">
        <v>6</v>
      </c>
      <c r="Q3471">
        <v>2</v>
      </c>
      <c r="R3471">
        <v>0.78</v>
      </c>
      <c r="S3471">
        <v>0.8</v>
      </c>
      <c r="T3471">
        <v>417.8</v>
      </c>
      <c r="U3471">
        <v>113.39</v>
      </c>
      <c r="V3471">
        <v>2.9</v>
      </c>
      <c r="W3471">
        <v>8.74</v>
      </c>
      <c r="X3471">
        <v>4.87</v>
      </c>
      <c r="Y3471">
        <v>2</v>
      </c>
      <c r="Z3471" t="s">
        <v>4250</v>
      </c>
      <c r="AA3471">
        <v>0</v>
      </c>
      <c r="AB3471">
        <v>4</v>
      </c>
      <c r="AC3471">
        <v>4.3074761904761907</v>
      </c>
      <c r="AE3471" t="s">
        <v>7949</v>
      </c>
      <c r="AH3471">
        <v>0</v>
      </c>
      <c r="AI3471">
        <v>0</v>
      </c>
    </row>
    <row r="3472" spans="2:35" x14ac:dyDescent="0.25">
      <c r="B3472">
        <v>5385</v>
      </c>
      <c r="H3472">
        <v>4.2</v>
      </c>
      <c r="J3472" t="s">
        <v>22089</v>
      </c>
      <c r="L3472" t="s">
        <v>22167</v>
      </c>
      <c r="M3472" t="s">
        <v>22227</v>
      </c>
      <c r="N3472" t="s">
        <v>23420</v>
      </c>
      <c r="O3472" t="s">
        <v>27700</v>
      </c>
      <c r="P3472">
        <v>4</v>
      </c>
      <c r="Q3472">
        <v>2</v>
      </c>
      <c r="R3472">
        <v>1.1100000000000001</v>
      </c>
      <c r="S3472">
        <v>1.1200000000000001</v>
      </c>
      <c r="T3472">
        <v>429.32</v>
      </c>
      <c r="U3472">
        <v>76.709999999999994</v>
      </c>
      <c r="V3472">
        <v>3.69</v>
      </c>
      <c r="W3472">
        <v>10.47</v>
      </c>
      <c r="X3472">
        <v>4.18</v>
      </c>
      <c r="Y3472">
        <v>2</v>
      </c>
      <c r="Z3472" t="s">
        <v>4250</v>
      </c>
      <c r="AA3472">
        <v>0</v>
      </c>
      <c r="AB3472">
        <v>4</v>
      </c>
      <c r="AC3472">
        <v>5.0048571428571416</v>
      </c>
      <c r="AE3472" t="s">
        <v>7949</v>
      </c>
      <c r="AH3472">
        <v>0</v>
      </c>
      <c r="AI3472">
        <v>0</v>
      </c>
    </row>
    <row r="3473" spans="5:35" x14ac:dyDescent="0.25">
      <c r="E3473">
        <v>563.5</v>
      </c>
      <c r="J3473" t="s">
        <v>22089</v>
      </c>
      <c r="L3473" t="s">
        <v>22168</v>
      </c>
      <c r="M3473" t="s">
        <v>22228</v>
      </c>
      <c r="N3473" t="s">
        <v>24863</v>
      </c>
      <c r="O3473" t="s">
        <v>29128</v>
      </c>
      <c r="P3473">
        <v>6</v>
      </c>
      <c r="Q3473">
        <v>5</v>
      </c>
      <c r="R3473">
        <v>4.6900000000000004</v>
      </c>
      <c r="S3473">
        <v>4.75</v>
      </c>
      <c r="T3473">
        <v>644.86</v>
      </c>
      <c r="U3473">
        <v>131</v>
      </c>
      <c r="V3473">
        <v>4.42</v>
      </c>
      <c r="W3473">
        <v>13.9</v>
      </c>
      <c r="X3473">
        <v>6.52</v>
      </c>
      <c r="Y3473">
        <v>3</v>
      </c>
      <c r="Z3473" t="s">
        <v>4250</v>
      </c>
      <c r="AA3473">
        <v>1</v>
      </c>
      <c r="AB3473">
        <v>17</v>
      </c>
      <c r="AC3473">
        <v>1.125</v>
      </c>
      <c r="AE3473" t="s">
        <v>7949</v>
      </c>
      <c r="AH3473">
        <v>0</v>
      </c>
      <c r="AI3473">
        <v>0</v>
      </c>
    </row>
    <row r="3474" spans="5:35" x14ac:dyDescent="0.25">
      <c r="E3474">
        <v>1657</v>
      </c>
      <c r="J3474" t="s">
        <v>22089</v>
      </c>
      <c r="L3474" t="s">
        <v>22168</v>
      </c>
      <c r="M3474" t="s">
        <v>22228</v>
      </c>
      <c r="N3474" t="s">
        <v>24864</v>
      </c>
      <c r="O3474" t="s">
        <v>29129</v>
      </c>
      <c r="P3474">
        <v>6</v>
      </c>
      <c r="Q3474">
        <v>5</v>
      </c>
      <c r="R3474">
        <v>3.67</v>
      </c>
      <c r="S3474">
        <v>3.73</v>
      </c>
      <c r="T3474">
        <v>616.79999999999995</v>
      </c>
      <c r="U3474">
        <v>131</v>
      </c>
      <c r="V3474">
        <v>3.64</v>
      </c>
      <c r="W3474">
        <v>13.91</v>
      </c>
      <c r="X3474">
        <v>6.52</v>
      </c>
      <c r="Y3474">
        <v>3</v>
      </c>
      <c r="Z3474" t="s">
        <v>4250</v>
      </c>
      <c r="AA3474">
        <v>1</v>
      </c>
      <c r="AB3474">
        <v>15</v>
      </c>
      <c r="AC3474">
        <v>1.8</v>
      </c>
      <c r="AE3474" t="s">
        <v>7949</v>
      </c>
      <c r="AH3474">
        <v>0</v>
      </c>
      <c r="AI3474">
        <v>0</v>
      </c>
    </row>
    <row r="3475" spans="5:35" x14ac:dyDescent="0.25">
      <c r="E3475">
        <v>5812</v>
      </c>
      <c r="J3475" t="s">
        <v>22089</v>
      </c>
      <c r="L3475" t="s">
        <v>22168</v>
      </c>
      <c r="M3475" t="s">
        <v>22228</v>
      </c>
      <c r="N3475" t="s">
        <v>24865</v>
      </c>
      <c r="O3475" t="s">
        <v>29130</v>
      </c>
      <c r="P3475">
        <v>6</v>
      </c>
      <c r="Q3475">
        <v>5</v>
      </c>
      <c r="R3475">
        <v>3.33</v>
      </c>
      <c r="S3475">
        <v>3.38</v>
      </c>
      <c r="T3475">
        <v>602.78</v>
      </c>
      <c r="U3475">
        <v>131</v>
      </c>
      <c r="V3475">
        <v>3.33</v>
      </c>
      <c r="W3475">
        <v>13.62</v>
      </c>
      <c r="X3475">
        <v>6.49</v>
      </c>
      <c r="Y3475">
        <v>3</v>
      </c>
      <c r="Z3475" t="s">
        <v>4250</v>
      </c>
      <c r="AA3475">
        <v>1</v>
      </c>
      <c r="AB3475">
        <v>15</v>
      </c>
      <c r="AC3475">
        <v>2.145</v>
      </c>
      <c r="AE3475" t="s">
        <v>7949</v>
      </c>
      <c r="AH3475">
        <v>0</v>
      </c>
      <c r="AI3475">
        <v>0</v>
      </c>
    </row>
    <row r="3476" spans="5:35" x14ac:dyDescent="0.25">
      <c r="E3476">
        <v>5245</v>
      </c>
      <c r="J3476" t="s">
        <v>22089</v>
      </c>
      <c r="L3476" t="s">
        <v>22168</v>
      </c>
      <c r="M3476" t="s">
        <v>22228</v>
      </c>
      <c r="N3476" t="s">
        <v>24866</v>
      </c>
      <c r="O3476" t="s">
        <v>29131</v>
      </c>
      <c r="P3476">
        <v>6</v>
      </c>
      <c r="Q3476">
        <v>5</v>
      </c>
      <c r="R3476">
        <v>4.34</v>
      </c>
      <c r="S3476">
        <v>4.4000000000000004</v>
      </c>
      <c r="T3476">
        <v>630.83000000000004</v>
      </c>
      <c r="U3476">
        <v>131</v>
      </c>
      <c r="V3476">
        <v>4.1100000000000003</v>
      </c>
      <c r="W3476">
        <v>13.61</v>
      </c>
      <c r="X3476">
        <v>6.49</v>
      </c>
      <c r="Y3476">
        <v>3</v>
      </c>
      <c r="Z3476" t="s">
        <v>4250</v>
      </c>
      <c r="AA3476">
        <v>1</v>
      </c>
      <c r="AB3476">
        <v>17</v>
      </c>
      <c r="AC3476">
        <v>1.3</v>
      </c>
      <c r="AE3476" t="s">
        <v>7949</v>
      </c>
      <c r="AH3476">
        <v>0</v>
      </c>
      <c r="AI3476">
        <v>0</v>
      </c>
    </row>
    <row r="3477" spans="5:35" x14ac:dyDescent="0.25">
      <c r="E3477">
        <v>267</v>
      </c>
      <c r="J3477" t="s">
        <v>22089</v>
      </c>
      <c r="L3477" t="s">
        <v>22168</v>
      </c>
      <c r="M3477" t="s">
        <v>22228</v>
      </c>
      <c r="N3477" t="s">
        <v>24867</v>
      </c>
      <c r="O3477" t="s">
        <v>29132</v>
      </c>
      <c r="P3477">
        <v>7</v>
      </c>
      <c r="Q3477">
        <v>5</v>
      </c>
      <c r="R3477">
        <v>3.32</v>
      </c>
      <c r="S3477">
        <v>3.37</v>
      </c>
      <c r="T3477">
        <v>596.77</v>
      </c>
      <c r="U3477">
        <v>140.22999999999999</v>
      </c>
      <c r="V3477">
        <v>2.4900000000000002</v>
      </c>
      <c r="W3477">
        <v>13.63</v>
      </c>
      <c r="X3477">
        <v>6.49</v>
      </c>
      <c r="Y3477">
        <v>2</v>
      </c>
      <c r="Z3477" t="s">
        <v>4250</v>
      </c>
      <c r="AA3477">
        <v>1</v>
      </c>
      <c r="AB3477">
        <v>16</v>
      </c>
      <c r="AC3477">
        <v>2.1549999999999998</v>
      </c>
      <c r="AE3477" t="s">
        <v>7949</v>
      </c>
      <c r="AH3477">
        <v>0</v>
      </c>
      <c r="AI3477">
        <v>0</v>
      </c>
    </row>
    <row r="3478" spans="5:35" x14ac:dyDescent="0.25">
      <c r="E3478">
        <v>6.56</v>
      </c>
      <c r="J3478" t="s">
        <v>22089</v>
      </c>
      <c r="L3478" t="s">
        <v>22168</v>
      </c>
      <c r="M3478" t="s">
        <v>22228</v>
      </c>
      <c r="N3478" t="s">
        <v>24868</v>
      </c>
      <c r="O3478" t="s">
        <v>29133</v>
      </c>
      <c r="P3478">
        <v>7</v>
      </c>
      <c r="Q3478">
        <v>5</v>
      </c>
      <c r="R3478">
        <v>3.67</v>
      </c>
      <c r="S3478">
        <v>3.72</v>
      </c>
      <c r="T3478">
        <v>610.79999999999995</v>
      </c>
      <c r="U3478">
        <v>140.22999999999999</v>
      </c>
      <c r="V3478">
        <v>2.8</v>
      </c>
      <c r="W3478">
        <v>13.89</v>
      </c>
      <c r="X3478">
        <v>6.51</v>
      </c>
      <c r="Y3478">
        <v>2</v>
      </c>
      <c r="Z3478" t="s">
        <v>4250</v>
      </c>
      <c r="AA3478">
        <v>1</v>
      </c>
      <c r="AB3478">
        <v>16</v>
      </c>
      <c r="AC3478">
        <v>1.8049999999999999</v>
      </c>
      <c r="AE3478" t="s">
        <v>7949</v>
      </c>
      <c r="AH3478">
        <v>0</v>
      </c>
      <c r="AI3478">
        <v>0</v>
      </c>
    </row>
    <row r="3479" spans="5:35" x14ac:dyDescent="0.25">
      <c r="E3479">
        <v>51</v>
      </c>
      <c r="H3479">
        <v>5</v>
      </c>
      <c r="I3479" t="s">
        <v>22084</v>
      </c>
      <c r="J3479" t="s">
        <v>22089</v>
      </c>
      <c r="L3479" t="s">
        <v>22169</v>
      </c>
      <c r="M3479" t="s">
        <v>22198</v>
      </c>
      <c r="N3479" t="s">
        <v>24869</v>
      </c>
      <c r="O3479" t="s">
        <v>29134</v>
      </c>
      <c r="P3479">
        <v>7</v>
      </c>
      <c r="Q3479">
        <v>2</v>
      </c>
      <c r="R3479">
        <v>3.02</v>
      </c>
      <c r="S3479">
        <v>3.03</v>
      </c>
      <c r="T3479">
        <v>420.47</v>
      </c>
      <c r="U3479">
        <v>111.51</v>
      </c>
      <c r="V3479">
        <v>0.82</v>
      </c>
      <c r="X3479">
        <v>5.81</v>
      </c>
      <c r="Y3479">
        <v>2</v>
      </c>
      <c r="Z3479" t="s">
        <v>4250</v>
      </c>
      <c r="AA3479">
        <v>0</v>
      </c>
      <c r="AB3479">
        <v>3</v>
      </c>
      <c r="AC3479">
        <v>3.8260714285714279</v>
      </c>
      <c r="AE3479" t="s">
        <v>7949</v>
      </c>
      <c r="AH3479">
        <v>0</v>
      </c>
      <c r="AI3479">
        <v>0</v>
      </c>
    </row>
    <row r="3480" spans="5:35" x14ac:dyDescent="0.25">
      <c r="E3480">
        <v>35</v>
      </c>
      <c r="H3480">
        <v>5</v>
      </c>
      <c r="I3480" t="s">
        <v>22084</v>
      </c>
      <c r="J3480" t="s">
        <v>22089</v>
      </c>
      <c r="L3480" t="s">
        <v>22169</v>
      </c>
      <c r="M3480" t="s">
        <v>22198</v>
      </c>
      <c r="N3480" t="s">
        <v>24870</v>
      </c>
      <c r="O3480" t="s">
        <v>29135</v>
      </c>
      <c r="P3480">
        <v>7</v>
      </c>
      <c r="Q3480">
        <v>2</v>
      </c>
      <c r="R3480">
        <v>3.3</v>
      </c>
      <c r="S3480">
        <v>3.31</v>
      </c>
      <c r="T3480">
        <v>438.46</v>
      </c>
      <c r="U3480">
        <v>111.51</v>
      </c>
      <c r="V3480">
        <v>0.96</v>
      </c>
      <c r="X3480">
        <v>5.81</v>
      </c>
      <c r="Y3480">
        <v>2</v>
      </c>
      <c r="Z3480" t="s">
        <v>4250</v>
      </c>
      <c r="AA3480">
        <v>0</v>
      </c>
      <c r="AB3480">
        <v>3</v>
      </c>
      <c r="AC3480">
        <v>3.4175714285714291</v>
      </c>
      <c r="AE3480" t="s">
        <v>7949</v>
      </c>
      <c r="AH3480">
        <v>0</v>
      </c>
      <c r="AI3480">
        <v>0</v>
      </c>
    </row>
    <row r="3481" spans="5:35" x14ac:dyDescent="0.25">
      <c r="E3481">
        <v>20</v>
      </c>
      <c r="H3481">
        <v>5</v>
      </c>
      <c r="I3481" t="s">
        <v>22084</v>
      </c>
      <c r="J3481" t="s">
        <v>22089</v>
      </c>
      <c r="L3481" t="s">
        <v>22169</v>
      </c>
      <c r="M3481" t="s">
        <v>22198</v>
      </c>
      <c r="N3481" t="s">
        <v>24871</v>
      </c>
      <c r="O3481" t="s">
        <v>29136</v>
      </c>
      <c r="P3481">
        <v>7</v>
      </c>
      <c r="Q3481">
        <v>2</v>
      </c>
      <c r="R3481">
        <v>3</v>
      </c>
      <c r="S3481">
        <v>3.02</v>
      </c>
      <c r="T3481">
        <v>456.45</v>
      </c>
      <c r="U3481">
        <v>111.51</v>
      </c>
      <c r="V3481">
        <v>1.0900000000000001</v>
      </c>
      <c r="X3481">
        <v>5.81</v>
      </c>
      <c r="Y3481">
        <v>2</v>
      </c>
      <c r="Z3481" t="s">
        <v>4250</v>
      </c>
      <c r="AA3481">
        <v>0</v>
      </c>
      <c r="AB3481">
        <v>3</v>
      </c>
      <c r="AC3481">
        <v>3.5840714285714288</v>
      </c>
      <c r="AE3481" t="s">
        <v>7949</v>
      </c>
      <c r="AH3481">
        <v>0</v>
      </c>
      <c r="AI3481">
        <v>0</v>
      </c>
    </row>
    <row r="3482" spans="5:35" x14ac:dyDescent="0.25">
      <c r="E3482">
        <v>19</v>
      </c>
      <c r="H3482">
        <v>5</v>
      </c>
      <c r="I3482" t="s">
        <v>22084</v>
      </c>
      <c r="J3482" t="s">
        <v>22089</v>
      </c>
      <c r="L3482" t="s">
        <v>22169</v>
      </c>
      <c r="M3482" t="s">
        <v>22198</v>
      </c>
      <c r="N3482" t="s">
        <v>24872</v>
      </c>
      <c r="O3482" t="s">
        <v>29137</v>
      </c>
      <c r="P3482">
        <v>7</v>
      </c>
      <c r="Q3482">
        <v>2</v>
      </c>
      <c r="R3482">
        <v>3.23</v>
      </c>
      <c r="S3482">
        <v>3.24</v>
      </c>
      <c r="T3482">
        <v>438.46</v>
      </c>
      <c r="U3482">
        <v>111.51</v>
      </c>
      <c r="V3482">
        <v>0.96</v>
      </c>
      <c r="X3482">
        <v>5.81</v>
      </c>
      <c r="Y3482">
        <v>2</v>
      </c>
      <c r="Z3482" t="s">
        <v>4250</v>
      </c>
      <c r="AA3482">
        <v>0</v>
      </c>
      <c r="AB3482">
        <v>3</v>
      </c>
      <c r="AC3482">
        <v>3.487571428571429</v>
      </c>
      <c r="AE3482" t="s">
        <v>7949</v>
      </c>
      <c r="AH3482">
        <v>0</v>
      </c>
      <c r="AI3482">
        <v>0</v>
      </c>
    </row>
    <row r="3483" spans="5:35" x14ac:dyDescent="0.25">
      <c r="E3483">
        <v>32</v>
      </c>
      <c r="H3483">
        <v>5</v>
      </c>
      <c r="I3483" t="s">
        <v>22084</v>
      </c>
      <c r="J3483" t="s">
        <v>22089</v>
      </c>
      <c r="L3483" t="s">
        <v>22169</v>
      </c>
      <c r="M3483" t="s">
        <v>22198</v>
      </c>
      <c r="N3483" t="s">
        <v>24873</v>
      </c>
      <c r="O3483" t="s">
        <v>29138</v>
      </c>
      <c r="P3483">
        <v>7</v>
      </c>
      <c r="Q3483">
        <v>2</v>
      </c>
      <c r="R3483">
        <v>3.24</v>
      </c>
      <c r="S3483">
        <v>3.25</v>
      </c>
      <c r="T3483">
        <v>474.44</v>
      </c>
      <c r="U3483">
        <v>111.51</v>
      </c>
      <c r="V3483">
        <v>1.23</v>
      </c>
      <c r="X3483">
        <v>5.81</v>
      </c>
      <c r="Y3483">
        <v>2</v>
      </c>
      <c r="Z3483" t="s">
        <v>4250</v>
      </c>
      <c r="AA3483">
        <v>0</v>
      </c>
      <c r="AB3483">
        <v>3</v>
      </c>
      <c r="AC3483">
        <v>3.2205714285714282</v>
      </c>
      <c r="AE3483" t="s">
        <v>7949</v>
      </c>
      <c r="AH3483">
        <v>0</v>
      </c>
      <c r="AI3483">
        <v>0</v>
      </c>
    </row>
    <row r="3484" spans="5:35" x14ac:dyDescent="0.25">
      <c r="E3484">
        <v>30</v>
      </c>
      <c r="H3484">
        <v>5</v>
      </c>
      <c r="I3484" t="s">
        <v>22084</v>
      </c>
      <c r="J3484" t="s">
        <v>22089</v>
      </c>
      <c r="L3484" t="s">
        <v>22169</v>
      </c>
      <c r="M3484" t="s">
        <v>22198</v>
      </c>
      <c r="N3484" t="s">
        <v>24874</v>
      </c>
      <c r="O3484" t="s">
        <v>29139</v>
      </c>
      <c r="P3484">
        <v>7</v>
      </c>
      <c r="Q3484">
        <v>2</v>
      </c>
      <c r="R3484">
        <v>3.46</v>
      </c>
      <c r="S3484">
        <v>3.47</v>
      </c>
      <c r="T3484">
        <v>456.45</v>
      </c>
      <c r="U3484">
        <v>111.51</v>
      </c>
      <c r="V3484">
        <v>1.0900000000000001</v>
      </c>
      <c r="X3484">
        <v>5.81</v>
      </c>
      <c r="Y3484">
        <v>2</v>
      </c>
      <c r="Z3484" t="s">
        <v>4250</v>
      </c>
      <c r="AA3484">
        <v>0</v>
      </c>
      <c r="AB3484">
        <v>3</v>
      </c>
      <c r="AC3484">
        <v>3.1290714285714292</v>
      </c>
      <c r="AE3484" t="s">
        <v>7949</v>
      </c>
      <c r="AH3484">
        <v>0</v>
      </c>
      <c r="AI3484">
        <v>0</v>
      </c>
    </row>
    <row r="3485" spans="5:35" x14ac:dyDescent="0.25">
      <c r="E3485">
        <v>7</v>
      </c>
      <c r="H3485">
        <v>5</v>
      </c>
      <c r="I3485" t="s">
        <v>22084</v>
      </c>
      <c r="J3485" t="s">
        <v>22089</v>
      </c>
      <c r="L3485" t="s">
        <v>22169</v>
      </c>
      <c r="M3485" t="s">
        <v>22198</v>
      </c>
      <c r="N3485" t="s">
        <v>24875</v>
      </c>
      <c r="O3485" t="s">
        <v>29140</v>
      </c>
      <c r="P3485">
        <v>7</v>
      </c>
      <c r="Q3485">
        <v>2</v>
      </c>
      <c r="R3485">
        <v>2.2000000000000002</v>
      </c>
      <c r="S3485">
        <v>2.23</v>
      </c>
      <c r="T3485">
        <v>485.49</v>
      </c>
      <c r="U3485">
        <v>107.85</v>
      </c>
      <c r="V3485">
        <v>1.54</v>
      </c>
      <c r="X3485">
        <v>6.19</v>
      </c>
      <c r="Y3485">
        <v>2</v>
      </c>
      <c r="Z3485" t="s">
        <v>4250</v>
      </c>
      <c r="AA3485">
        <v>0</v>
      </c>
      <c r="AB3485">
        <v>5</v>
      </c>
      <c r="AC3485">
        <v>3.908642857142858</v>
      </c>
      <c r="AE3485" t="s">
        <v>7949</v>
      </c>
      <c r="AH3485">
        <v>0</v>
      </c>
      <c r="AI3485">
        <v>0</v>
      </c>
    </row>
    <row r="3486" spans="5:35" x14ac:dyDescent="0.25">
      <c r="E3486">
        <v>7</v>
      </c>
      <c r="H3486">
        <v>5</v>
      </c>
      <c r="I3486" t="s">
        <v>22084</v>
      </c>
      <c r="J3486" t="s">
        <v>22089</v>
      </c>
      <c r="L3486" t="s">
        <v>22169</v>
      </c>
      <c r="M3486" t="s">
        <v>22198</v>
      </c>
      <c r="N3486" t="s">
        <v>24876</v>
      </c>
      <c r="O3486" t="s">
        <v>29141</v>
      </c>
      <c r="P3486">
        <v>7</v>
      </c>
      <c r="Q3486">
        <v>2</v>
      </c>
      <c r="R3486">
        <v>2.19</v>
      </c>
      <c r="S3486">
        <v>2.2200000000000002</v>
      </c>
      <c r="T3486">
        <v>449.51</v>
      </c>
      <c r="U3486">
        <v>107.85</v>
      </c>
      <c r="V3486">
        <v>1.26</v>
      </c>
      <c r="X3486">
        <v>6.19</v>
      </c>
      <c r="Y3486">
        <v>2</v>
      </c>
      <c r="Z3486" t="s">
        <v>4250</v>
      </c>
      <c r="AA3486">
        <v>0</v>
      </c>
      <c r="AB3486">
        <v>5</v>
      </c>
      <c r="AC3486">
        <v>4.170642857142858</v>
      </c>
      <c r="AE3486" t="s">
        <v>7949</v>
      </c>
      <c r="AH3486">
        <v>0</v>
      </c>
      <c r="AI3486">
        <v>0</v>
      </c>
    </row>
    <row r="3487" spans="5:35" x14ac:dyDescent="0.25">
      <c r="E3487">
        <v>10</v>
      </c>
      <c r="H3487">
        <v>5</v>
      </c>
      <c r="I3487" t="s">
        <v>22084</v>
      </c>
      <c r="J3487" t="s">
        <v>22089</v>
      </c>
      <c r="L3487" t="s">
        <v>22169</v>
      </c>
      <c r="M3487" t="s">
        <v>22198</v>
      </c>
      <c r="N3487" t="s">
        <v>24877</v>
      </c>
      <c r="O3487" t="s">
        <v>29142</v>
      </c>
      <c r="P3487">
        <v>7</v>
      </c>
      <c r="Q3487">
        <v>2</v>
      </c>
      <c r="R3487">
        <v>1.97</v>
      </c>
      <c r="S3487">
        <v>2</v>
      </c>
      <c r="T3487">
        <v>467.5</v>
      </c>
      <c r="U3487">
        <v>107.85</v>
      </c>
      <c r="V3487">
        <v>1.4</v>
      </c>
      <c r="X3487">
        <v>6.19</v>
      </c>
      <c r="Y3487">
        <v>2</v>
      </c>
      <c r="Z3487" t="s">
        <v>4250</v>
      </c>
      <c r="AA3487">
        <v>0</v>
      </c>
      <c r="AB3487">
        <v>5</v>
      </c>
      <c r="AC3487">
        <v>4.137142857142857</v>
      </c>
      <c r="AE3487" t="s">
        <v>7949</v>
      </c>
      <c r="AH3487">
        <v>0</v>
      </c>
      <c r="AI3487">
        <v>0</v>
      </c>
    </row>
    <row r="3488" spans="5:35" x14ac:dyDescent="0.25">
      <c r="E3488">
        <v>93</v>
      </c>
      <c r="H3488">
        <v>5</v>
      </c>
      <c r="I3488" t="s">
        <v>22084</v>
      </c>
      <c r="J3488" t="s">
        <v>22089</v>
      </c>
      <c r="L3488" t="s">
        <v>22169</v>
      </c>
      <c r="M3488" t="s">
        <v>22198</v>
      </c>
      <c r="N3488" t="s">
        <v>24878</v>
      </c>
      <c r="O3488" t="s">
        <v>29143</v>
      </c>
      <c r="P3488">
        <v>7</v>
      </c>
      <c r="Q3488">
        <v>2</v>
      </c>
      <c r="R3488">
        <v>3.02</v>
      </c>
      <c r="S3488">
        <v>3.03</v>
      </c>
      <c r="T3488">
        <v>420.47</v>
      </c>
      <c r="U3488">
        <v>111.51</v>
      </c>
      <c r="V3488">
        <v>0.82</v>
      </c>
      <c r="X3488">
        <v>5.81</v>
      </c>
      <c r="Y3488">
        <v>2</v>
      </c>
      <c r="Z3488" t="s">
        <v>4250</v>
      </c>
      <c r="AA3488">
        <v>0</v>
      </c>
      <c r="AB3488">
        <v>3</v>
      </c>
      <c r="AC3488">
        <v>3.8260714285714279</v>
      </c>
      <c r="AE3488" t="s">
        <v>7949</v>
      </c>
      <c r="AH3488">
        <v>0</v>
      </c>
      <c r="AI3488">
        <v>0</v>
      </c>
    </row>
    <row r="3489" spans="1:35" x14ac:dyDescent="0.25">
      <c r="E3489">
        <v>61</v>
      </c>
      <c r="H3489">
        <v>5</v>
      </c>
      <c r="I3489" t="s">
        <v>22084</v>
      </c>
      <c r="J3489" t="s">
        <v>22089</v>
      </c>
      <c r="L3489" t="s">
        <v>22169</v>
      </c>
      <c r="M3489" t="s">
        <v>22198</v>
      </c>
      <c r="N3489" t="s">
        <v>24879</v>
      </c>
      <c r="O3489" t="s">
        <v>29144</v>
      </c>
      <c r="P3489">
        <v>7</v>
      </c>
      <c r="Q3489">
        <v>2</v>
      </c>
      <c r="R3489">
        <v>2.61</v>
      </c>
      <c r="S3489">
        <v>2.64</v>
      </c>
      <c r="T3489">
        <v>445.55</v>
      </c>
      <c r="U3489">
        <v>107.85</v>
      </c>
      <c r="V3489">
        <v>1.51</v>
      </c>
      <c r="X3489">
        <v>6.2</v>
      </c>
      <c r="Y3489">
        <v>2</v>
      </c>
      <c r="Z3489" t="s">
        <v>4250</v>
      </c>
      <c r="AA3489">
        <v>0</v>
      </c>
      <c r="AB3489">
        <v>6</v>
      </c>
      <c r="AC3489">
        <v>3.988928571428572</v>
      </c>
      <c r="AE3489" t="s">
        <v>7949</v>
      </c>
      <c r="AH3489">
        <v>0</v>
      </c>
      <c r="AI3489">
        <v>0</v>
      </c>
    </row>
    <row r="3490" spans="1:35" x14ac:dyDescent="0.25">
      <c r="E3490">
        <v>27</v>
      </c>
      <c r="H3490">
        <v>5</v>
      </c>
      <c r="I3490" t="s">
        <v>22084</v>
      </c>
      <c r="J3490" t="s">
        <v>22089</v>
      </c>
      <c r="L3490" t="s">
        <v>22169</v>
      </c>
      <c r="M3490" t="s">
        <v>22198</v>
      </c>
      <c r="N3490" t="s">
        <v>24880</v>
      </c>
      <c r="O3490" t="s">
        <v>29145</v>
      </c>
      <c r="P3490">
        <v>7</v>
      </c>
      <c r="Q3490">
        <v>2</v>
      </c>
      <c r="R3490">
        <v>2.1</v>
      </c>
      <c r="S3490">
        <v>2.13</v>
      </c>
      <c r="T3490">
        <v>431.52</v>
      </c>
      <c r="U3490">
        <v>107.85</v>
      </c>
      <c r="V3490">
        <v>1.1200000000000001</v>
      </c>
      <c r="X3490">
        <v>6.19</v>
      </c>
      <c r="Y3490">
        <v>2</v>
      </c>
      <c r="Z3490" t="s">
        <v>4250</v>
      </c>
      <c r="AA3490">
        <v>0</v>
      </c>
      <c r="AB3490">
        <v>5</v>
      </c>
      <c r="AC3490">
        <v>4.3441428571428577</v>
      </c>
      <c r="AE3490" t="s">
        <v>7949</v>
      </c>
      <c r="AH3490">
        <v>0</v>
      </c>
      <c r="AI3490">
        <v>0</v>
      </c>
    </row>
    <row r="3491" spans="1:35" x14ac:dyDescent="0.25">
      <c r="E3491">
        <v>30</v>
      </c>
      <c r="H3491">
        <v>5</v>
      </c>
      <c r="I3491" t="s">
        <v>22084</v>
      </c>
      <c r="J3491" t="s">
        <v>22089</v>
      </c>
      <c r="L3491" t="s">
        <v>22169</v>
      </c>
      <c r="M3491" t="s">
        <v>22198</v>
      </c>
      <c r="N3491" t="s">
        <v>24881</v>
      </c>
      <c r="O3491" t="s">
        <v>29146</v>
      </c>
      <c r="P3491">
        <v>8</v>
      </c>
      <c r="Q3491">
        <v>2</v>
      </c>
      <c r="R3491">
        <v>3.54</v>
      </c>
      <c r="S3491">
        <v>3.54</v>
      </c>
      <c r="T3491">
        <v>436.47</v>
      </c>
      <c r="U3491">
        <v>120.74</v>
      </c>
      <c r="V3491">
        <v>0.52</v>
      </c>
      <c r="X3491">
        <v>3.56</v>
      </c>
      <c r="Y3491">
        <v>2</v>
      </c>
      <c r="Z3491" t="s">
        <v>4250</v>
      </c>
      <c r="AA3491">
        <v>0</v>
      </c>
      <c r="AB3491">
        <v>4</v>
      </c>
      <c r="AC3491">
        <v>2.913785714285714</v>
      </c>
      <c r="AE3491" t="s">
        <v>7949</v>
      </c>
      <c r="AH3491">
        <v>0</v>
      </c>
      <c r="AI3491">
        <v>0</v>
      </c>
    </row>
    <row r="3492" spans="1:35" x14ac:dyDescent="0.25">
      <c r="E3492">
        <v>86</v>
      </c>
      <c r="H3492">
        <v>5</v>
      </c>
      <c r="I3492" t="s">
        <v>22084</v>
      </c>
      <c r="J3492" t="s">
        <v>22089</v>
      </c>
      <c r="L3492" t="s">
        <v>22169</v>
      </c>
      <c r="M3492" t="s">
        <v>22198</v>
      </c>
      <c r="N3492" t="s">
        <v>24882</v>
      </c>
      <c r="O3492" t="s">
        <v>29147</v>
      </c>
      <c r="P3492">
        <v>6</v>
      </c>
      <c r="Q3492">
        <v>2</v>
      </c>
      <c r="R3492">
        <v>2.4</v>
      </c>
      <c r="S3492">
        <v>2.44</v>
      </c>
      <c r="T3492">
        <v>387.47</v>
      </c>
      <c r="U3492">
        <v>98.62</v>
      </c>
      <c r="V3492">
        <v>0.97</v>
      </c>
      <c r="X3492">
        <v>6.38</v>
      </c>
      <c r="Y3492">
        <v>2</v>
      </c>
      <c r="Z3492" t="s">
        <v>4250</v>
      </c>
      <c r="AA3492">
        <v>0</v>
      </c>
      <c r="AB3492">
        <v>3</v>
      </c>
      <c r="AC3492">
        <v>4.8164523809523798</v>
      </c>
      <c r="AE3492" t="s">
        <v>7949</v>
      </c>
      <c r="AH3492">
        <v>0</v>
      </c>
      <c r="AI3492">
        <v>0</v>
      </c>
    </row>
    <row r="3493" spans="1:35" x14ac:dyDescent="0.25">
      <c r="E3493">
        <v>82</v>
      </c>
      <c r="H3493">
        <v>5</v>
      </c>
      <c r="I3493" t="s">
        <v>22084</v>
      </c>
      <c r="J3493" t="s">
        <v>22089</v>
      </c>
      <c r="L3493" t="s">
        <v>22169</v>
      </c>
      <c r="M3493" t="s">
        <v>22198</v>
      </c>
      <c r="N3493" t="s">
        <v>24883</v>
      </c>
      <c r="O3493" t="s">
        <v>29148</v>
      </c>
      <c r="P3493">
        <v>7</v>
      </c>
      <c r="Q3493">
        <v>2</v>
      </c>
      <c r="R3493">
        <v>3.53</v>
      </c>
      <c r="S3493">
        <v>3.54</v>
      </c>
      <c r="T3493">
        <v>434.5</v>
      </c>
      <c r="U3493">
        <v>111.51</v>
      </c>
      <c r="V3493">
        <v>1.07</v>
      </c>
      <c r="X3493">
        <v>5.75</v>
      </c>
      <c r="Y3493">
        <v>2</v>
      </c>
      <c r="Z3493" t="s">
        <v>4250</v>
      </c>
      <c r="AA3493">
        <v>0</v>
      </c>
      <c r="AB3493">
        <v>4</v>
      </c>
      <c r="AC3493">
        <v>3.2158571428571432</v>
      </c>
      <c r="AE3493" t="s">
        <v>7949</v>
      </c>
      <c r="AH3493">
        <v>0</v>
      </c>
      <c r="AI3493">
        <v>0</v>
      </c>
    </row>
    <row r="3494" spans="1:35" x14ac:dyDescent="0.25">
      <c r="E3494">
        <v>42</v>
      </c>
      <c r="H3494">
        <v>5</v>
      </c>
      <c r="I3494" t="s">
        <v>22084</v>
      </c>
      <c r="J3494" t="s">
        <v>22089</v>
      </c>
      <c r="L3494" t="s">
        <v>22169</v>
      </c>
      <c r="M3494" t="s">
        <v>22198</v>
      </c>
      <c r="N3494" t="s">
        <v>24884</v>
      </c>
      <c r="O3494" t="s">
        <v>29149</v>
      </c>
      <c r="P3494">
        <v>7</v>
      </c>
      <c r="Q3494">
        <v>2</v>
      </c>
      <c r="R3494">
        <v>4.2</v>
      </c>
      <c r="S3494">
        <v>4.21</v>
      </c>
      <c r="T3494">
        <v>446.51</v>
      </c>
      <c r="U3494">
        <v>111.51</v>
      </c>
      <c r="V3494">
        <v>1.39</v>
      </c>
      <c r="X3494">
        <v>5.72</v>
      </c>
      <c r="Y3494">
        <v>2</v>
      </c>
      <c r="Z3494" t="s">
        <v>4250</v>
      </c>
      <c r="AA3494">
        <v>0</v>
      </c>
      <c r="AB3494">
        <v>4</v>
      </c>
      <c r="AC3494">
        <v>2.5600714285714279</v>
      </c>
      <c r="AE3494" t="s">
        <v>7949</v>
      </c>
      <c r="AH3494">
        <v>0</v>
      </c>
      <c r="AI3494">
        <v>0</v>
      </c>
    </row>
    <row r="3495" spans="1:35" x14ac:dyDescent="0.25">
      <c r="E3495">
        <v>1563</v>
      </c>
      <c r="H3495">
        <v>5</v>
      </c>
      <c r="I3495" t="s">
        <v>22084</v>
      </c>
      <c r="J3495" t="s">
        <v>22089</v>
      </c>
      <c r="L3495" t="s">
        <v>22169</v>
      </c>
      <c r="M3495" t="s">
        <v>22198</v>
      </c>
      <c r="N3495" t="s">
        <v>24885</v>
      </c>
      <c r="O3495" t="s">
        <v>29150</v>
      </c>
      <c r="P3495">
        <v>4</v>
      </c>
      <c r="Q3495">
        <v>2</v>
      </c>
      <c r="R3495">
        <v>2.57</v>
      </c>
      <c r="S3495">
        <v>2.58</v>
      </c>
      <c r="T3495">
        <v>370.48</v>
      </c>
      <c r="U3495">
        <v>76.5</v>
      </c>
      <c r="V3495">
        <v>1.88</v>
      </c>
      <c r="X3495">
        <v>4.76</v>
      </c>
      <c r="Y3495">
        <v>2</v>
      </c>
      <c r="Z3495" t="s">
        <v>4250</v>
      </c>
      <c r="AA3495">
        <v>0</v>
      </c>
      <c r="AB3495">
        <v>2</v>
      </c>
      <c r="AC3495">
        <v>5.1401428571428571</v>
      </c>
      <c r="AE3495" t="s">
        <v>7949</v>
      </c>
      <c r="AH3495">
        <v>0</v>
      </c>
      <c r="AI3495">
        <v>0</v>
      </c>
    </row>
    <row r="3496" spans="1:35" x14ac:dyDescent="0.25">
      <c r="E3496">
        <v>32</v>
      </c>
      <c r="H3496">
        <v>5</v>
      </c>
      <c r="I3496" t="s">
        <v>22084</v>
      </c>
      <c r="J3496" t="s">
        <v>22089</v>
      </c>
      <c r="L3496" t="s">
        <v>22169</v>
      </c>
      <c r="M3496" t="s">
        <v>22198</v>
      </c>
      <c r="N3496" t="s">
        <v>24886</v>
      </c>
      <c r="O3496" t="s">
        <v>29151</v>
      </c>
      <c r="P3496">
        <v>6</v>
      </c>
      <c r="Q3496">
        <v>3</v>
      </c>
      <c r="R3496">
        <v>1.42</v>
      </c>
      <c r="S3496">
        <v>1.42</v>
      </c>
      <c r="T3496">
        <v>478.48</v>
      </c>
      <c r="U3496">
        <v>135.56</v>
      </c>
      <c r="V3496">
        <v>0.84</v>
      </c>
      <c r="W3496">
        <v>10.050000000000001</v>
      </c>
      <c r="X3496">
        <v>0.2</v>
      </c>
      <c r="Y3496">
        <v>2</v>
      </c>
      <c r="Z3496" t="s">
        <v>4250</v>
      </c>
      <c r="AA3496">
        <v>0</v>
      </c>
      <c r="AB3496">
        <v>3</v>
      </c>
      <c r="AC3496">
        <v>3.320380952380952</v>
      </c>
      <c r="AE3496" t="s">
        <v>7949</v>
      </c>
      <c r="AH3496">
        <v>0</v>
      </c>
      <c r="AI3496">
        <v>0</v>
      </c>
    </row>
    <row r="3497" spans="1:35" x14ac:dyDescent="0.25">
      <c r="E3497">
        <v>1.2</v>
      </c>
      <c r="H3497">
        <v>5</v>
      </c>
      <c r="I3497" t="s">
        <v>22084</v>
      </c>
      <c r="J3497" t="s">
        <v>22089</v>
      </c>
      <c r="L3497" t="s">
        <v>22169</v>
      </c>
      <c r="M3497" t="s">
        <v>22198</v>
      </c>
      <c r="N3497" t="s">
        <v>24887</v>
      </c>
      <c r="O3497" t="s">
        <v>29152</v>
      </c>
      <c r="P3497">
        <v>9</v>
      </c>
      <c r="Q3497">
        <v>3</v>
      </c>
      <c r="R3497">
        <v>3.51</v>
      </c>
      <c r="S3497">
        <v>3.53</v>
      </c>
      <c r="T3497">
        <v>576.55999999999995</v>
      </c>
      <c r="U3497">
        <v>153.5</v>
      </c>
      <c r="V3497">
        <v>1.74</v>
      </c>
      <c r="W3497">
        <v>10.050000000000001</v>
      </c>
      <c r="X3497">
        <v>5.81</v>
      </c>
      <c r="Y3497">
        <v>3</v>
      </c>
      <c r="Z3497" t="s">
        <v>4250</v>
      </c>
      <c r="AA3497">
        <v>1</v>
      </c>
      <c r="AB3497">
        <v>5</v>
      </c>
      <c r="AC3497">
        <v>2.1466666666666669</v>
      </c>
      <c r="AE3497" t="s">
        <v>7949</v>
      </c>
      <c r="AH3497">
        <v>0</v>
      </c>
      <c r="AI3497">
        <v>0</v>
      </c>
    </row>
    <row r="3498" spans="1:35" x14ac:dyDescent="0.25">
      <c r="A3498" t="s">
        <v>22049</v>
      </c>
      <c r="B3498">
        <v>1900</v>
      </c>
      <c r="H3498">
        <v>4.5</v>
      </c>
      <c r="I3498" t="s">
        <v>22087</v>
      </c>
      <c r="J3498" t="s">
        <v>22089</v>
      </c>
      <c r="L3498" t="s">
        <v>22170</v>
      </c>
      <c r="M3498" t="s">
        <v>22229</v>
      </c>
      <c r="N3498" t="s">
        <v>24888</v>
      </c>
      <c r="O3498" t="s">
        <v>29153</v>
      </c>
      <c r="P3498">
        <v>9</v>
      </c>
      <c r="Q3498">
        <v>3</v>
      </c>
      <c r="R3498">
        <v>3.06</v>
      </c>
      <c r="S3498">
        <v>3.07</v>
      </c>
      <c r="T3498">
        <v>425.37</v>
      </c>
      <c r="U3498">
        <v>150.63</v>
      </c>
      <c r="V3498">
        <v>1.44</v>
      </c>
      <c r="W3498">
        <v>9</v>
      </c>
      <c r="X3498">
        <v>1.64</v>
      </c>
      <c r="Y3498">
        <v>2</v>
      </c>
      <c r="Z3498" t="s">
        <v>4250</v>
      </c>
      <c r="AA3498">
        <v>0</v>
      </c>
      <c r="AB3498">
        <v>5</v>
      </c>
      <c r="AC3498">
        <v>3.1347380952380952</v>
      </c>
      <c r="AE3498" t="s">
        <v>7949</v>
      </c>
      <c r="AH3498">
        <v>0</v>
      </c>
      <c r="AI3498">
        <v>0</v>
      </c>
    </row>
    <row r="3499" spans="1:35" x14ac:dyDescent="0.25">
      <c r="B3499">
        <v>12</v>
      </c>
      <c r="H3499">
        <v>4.5</v>
      </c>
      <c r="I3499" t="s">
        <v>22087</v>
      </c>
      <c r="J3499" t="s">
        <v>22089</v>
      </c>
      <c r="L3499" t="s">
        <v>22170</v>
      </c>
      <c r="M3499" t="s">
        <v>22229</v>
      </c>
      <c r="N3499" t="s">
        <v>24889</v>
      </c>
      <c r="O3499" t="s">
        <v>29154</v>
      </c>
      <c r="P3499">
        <v>7</v>
      </c>
      <c r="Q3499">
        <v>2</v>
      </c>
      <c r="R3499">
        <v>1.73</v>
      </c>
      <c r="S3499">
        <v>1.74</v>
      </c>
      <c r="T3499">
        <v>404.35</v>
      </c>
      <c r="U3499">
        <v>126.28</v>
      </c>
      <c r="V3499">
        <v>2.2400000000000002</v>
      </c>
      <c r="W3499">
        <v>9.27</v>
      </c>
      <c r="X3499">
        <v>1.64</v>
      </c>
      <c r="Y3499">
        <v>2</v>
      </c>
      <c r="Z3499" t="s">
        <v>4250</v>
      </c>
      <c r="AA3499">
        <v>0</v>
      </c>
      <c r="AB3499">
        <v>3</v>
      </c>
      <c r="AC3499">
        <v>4.1832142857142864</v>
      </c>
      <c r="AE3499" t="s">
        <v>7949</v>
      </c>
      <c r="AH3499">
        <v>0</v>
      </c>
      <c r="AI3499">
        <v>0</v>
      </c>
    </row>
    <row r="3500" spans="1:35" x14ac:dyDescent="0.25">
      <c r="B3500">
        <v>12</v>
      </c>
      <c r="H3500">
        <v>4.5</v>
      </c>
      <c r="I3500" t="s">
        <v>22087</v>
      </c>
      <c r="J3500" t="s">
        <v>22089</v>
      </c>
      <c r="L3500" t="s">
        <v>22170</v>
      </c>
      <c r="M3500" t="s">
        <v>22229</v>
      </c>
      <c r="N3500" t="s">
        <v>24890</v>
      </c>
      <c r="O3500" t="s">
        <v>29155</v>
      </c>
      <c r="P3500">
        <v>7</v>
      </c>
      <c r="Q3500">
        <v>2</v>
      </c>
      <c r="R3500">
        <v>2.35</v>
      </c>
      <c r="S3500">
        <v>2.38</v>
      </c>
      <c r="T3500">
        <v>424.77</v>
      </c>
      <c r="U3500">
        <v>126.28</v>
      </c>
      <c r="V3500">
        <v>2.59</v>
      </c>
      <c r="W3500">
        <v>8.49</v>
      </c>
      <c r="X3500">
        <v>1.56</v>
      </c>
      <c r="Y3500">
        <v>2</v>
      </c>
      <c r="Z3500" t="s">
        <v>4250</v>
      </c>
      <c r="AA3500">
        <v>0</v>
      </c>
      <c r="AB3500">
        <v>3</v>
      </c>
      <c r="AC3500">
        <v>3.8623571428571428</v>
      </c>
      <c r="AE3500" t="s">
        <v>7949</v>
      </c>
      <c r="AH3500">
        <v>0</v>
      </c>
      <c r="AI3500">
        <v>0</v>
      </c>
    </row>
    <row r="3501" spans="1:35" x14ac:dyDescent="0.25">
      <c r="B3501">
        <v>29</v>
      </c>
      <c r="H3501">
        <v>4.5</v>
      </c>
      <c r="I3501" t="s">
        <v>22087</v>
      </c>
      <c r="J3501" t="s">
        <v>22089</v>
      </c>
      <c r="L3501" t="s">
        <v>22170</v>
      </c>
      <c r="M3501" t="s">
        <v>22229</v>
      </c>
      <c r="N3501" t="s">
        <v>24891</v>
      </c>
      <c r="O3501" t="s">
        <v>29156</v>
      </c>
      <c r="P3501">
        <v>7</v>
      </c>
      <c r="Q3501">
        <v>2</v>
      </c>
      <c r="R3501">
        <v>3.27</v>
      </c>
      <c r="S3501">
        <v>3.3</v>
      </c>
      <c r="T3501">
        <v>452.82</v>
      </c>
      <c r="U3501">
        <v>126.28</v>
      </c>
      <c r="V3501">
        <v>3.37</v>
      </c>
      <c r="W3501">
        <v>8.49</v>
      </c>
      <c r="X3501">
        <v>1.59</v>
      </c>
      <c r="Y3501">
        <v>2</v>
      </c>
      <c r="Z3501" t="s">
        <v>4250</v>
      </c>
      <c r="AA3501">
        <v>0</v>
      </c>
      <c r="AB3501">
        <v>3</v>
      </c>
      <c r="AC3501">
        <v>3.052</v>
      </c>
      <c r="AE3501" t="s">
        <v>7949</v>
      </c>
      <c r="AH3501">
        <v>0</v>
      </c>
      <c r="AI3501">
        <v>0</v>
      </c>
    </row>
    <row r="3502" spans="1:35" x14ac:dyDescent="0.25">
      <c r="B3502">
        <v>100</v>
      </c>
      <c r="H3502">
        <v>4.5</v>
      </c>
      <c r="I3502" t="s">
        <v>22087</v>
      </c>
      <c r="J3502" t="s">
        <v>22089</v>
      </c>
      <c r="L3502" t="s">
        <v>22170</v>
      </c>
      <c r="M3502" t="s">
        <v>22229</v>
      </c>
      <c r="N3502" t="s">
        <v>24892</v>
      </c>
      <c r="O3502" t="s">
        <v>29157</v>
      </c>
      <c r="P3502">
        <v>8</v>
      </c>
      <c r="Q3502">
        <v>2</v>
      </c>
      <c r="R3502">
        <v>1.62</v>
      </c>
      <c r="S3502">
        <v>1.63</v>
      </c>
      <c r="T3502">
        <v>448.41</v>
      </c>
      <c r="U3502">
        <v>135.51</v>
      </c>
      <c r="V3502">
        <v>2.2599999999999998</v>
      </c>
      <c r="W3502">
        <v>9.27</v>
      </c>
      <c r="X3502">
        <v>1.57</v>
      </c>
      <c r="Y3502">
        <v>2</v>
      </c>
      <c r="Z3502" t="s">
        <v>4250</v>
      </c>
      <c r="AA3502">
        <v>0</v>
      </c>
      <c r="AB3502">
        <v>6</v>
      </c>
      <c r="AC3502">
        <v>3.8685</v>
      </c>
      <c r="AE3502" t="s">
        <v>7949</v>
      </c>
      <c r="AH3502">
        <v>0</v>
      </c>
      <c r="AI3502">
        <v>0</v>
      </c>
    </row>
    <row r="3503" spans="1:35" x14ac:dyDescent="0.25">
      <c r="B3503">
        <v>650</v>
      </c>
      <c r="H3503">
        <v>4.5</v>
      </c>
      <c r="I3503" t="s">
        <v>22087</v>
      </c>
      <c r="J3503" t="s">
        <v>22089</v>
      </c>
      <c r="L3503" t="s">
        <v>22170</v>
      </c>
      <c r="M3503" t="s">
        <v>22229</v>
      </c>
      <c r="N3503" t="s">
        <v>24893</v>
      </c>
      <c r="O3503" t="s">
        <v>29158</v>
      </c>
      <c r="P3503">
        <v>7</v>
      </c>
      <c r="Q3503">
        <v>2</v>
      </c>
      <c r="R3503">
        <v>3.79</v>
      </c>
      <c r="S3503">
        <v>3.81</v>
      </c>
      <c r="T3503">
        <v>511.81</v>
      </c>
      <c r="U3503">
        <v>111.72</v>
      </c>
      <c r="V3503">
        <v>3.75</v>
      </c>
      <c r="W3503">
        <v>8.65</v>
      </c>
      <c r="X3503">
        <v>1.49</v>
      </c>
      <c r="Y3503">
        <v>2</v>
      </c>
      <c r="Z3503" t="s">
        <v>4250</v>
      </c>
      <c r="AA3503">
        <v>1</v>
      </c>
      <c r="AB3503">
        <v>6</v>
      </c>
      <c r="AC3503">
        <v>2.476</v>
      </c>
      <c r="AE3503" t="s">
        <v>7949</v>
      </c>
      <c r="AH3503">
        <v>0</v>
      </c>
      <c r="AI3503">
        <v>0</v>
      </c>
    </row>
    <row r="3504" spans="1:35" x14ac:dyDescent="0.25">
      <c r="B3504">
        <v>35</v>
      </c>
      <c r="H3504">
        <v>4.5</v>
      </c>
      <c r="I3504" t="s">
        <v>22087</v>
      </c>
      <c r="J3504" t="s">
        <v>22089</v>
      </c>
      <c r="L3504" t="s">
        <v>22170</v>
      </c>
      <c r="M3504" t="s">
        <v>22229</v>
      </c>
      <c r="N3504" t="s">
        <v>24894</v>
      </c>
      <c r="O3504" t="s">
        <v>29159</v>
      </c>
      <c r="P3504">
        <v>6</v>
      </c>
      <c r="Q3504">
        <v>2</v>
      </c>
      <c r="R3504">
        <v>3.9</v>
      </c>
      <c r="S3504">
        <v>3.92</v>
      </c>
      <c r="T3504">
        <v>467.76</v>
      </c>
      <c r="U3504">
        <v>102.49</v>
      </c>
      <c r="V3504">
        <v>3.74</v>
      </c>
      <c r="W3504">
        <v>8.65</v>
      </c>
      <c r="X3504">
        <v>1.56</v>
      </c>
      <c r="Y3504">
        <v>2</v>
      </c>
      <c r="Z3504" t="s">
        <v>4250</v>
      </c>
      <c r="AA3504">
        <v>0</v>
      </c>
      <c r="AB3504">
        <v>3</v>
      </c>
      <c r="AC3504">
        <v>2.9039523809523811</v>
      </c>
      <c r="AE3504" t="s">
        <v>7949</v>
      </c>
      <c r="AH3504">
        <v>0</v>
      </c>
      <c r="AI3504">
        <v>0</v>
      </c>
    </row>
    <row r="3505" spans="2:35" x14ac:dyDescent="0.25">
      <c r="B3505">
        <v>160</v>
      </c>
      <c r="H3505">
        <v>4.5</v>
      </c>
      <c r="I3505" t="s">
        <v>22087</v>
      </c>
      <c r="J3505" t="s">
        <v>22089</v>
      </c>
      <c r="L3505" t="s">
        <v>22170</v>
      </c>
      <c r="M3505" t="s">
        <v>22229</v>
      </c>
      <c r="N3505" t="s">
        <v>24895</v>
      </c>
      <c r="O3505" t="s">
        <v>29160</v>
      </c>
      <c r="P3505">
        <v>8</v>
      </c>
      <c r="Q3505">
        <v>3</v>
      </c>
      <c r="R3505">
        <v>2.87</v>
      </c>
      <c r="S3505">
        <v>2.89</v>
      </c>
      <c r="T3505">
        <v>449.32</v>
      </c>
      <c r="U3505">
        <v>141.4</v>
      </c>
      <c r="V3505">
        <v>2.06</v>
      </c>
      <c r="W3505">
        <v>8.77</v>
      </c>
      <c r="X3505">
        <v>1.55</v>
      </c>
      <c r="Y3505">
        <v>2</v>
      </c>
      <c r="Z3505" t="s">
        <v>4250</v>
      </c>
      <c r="AA3505">
        <v>0</v>
      </c>
      <c r="AB3505">
        <v>3</v>
      </c>
      <c r="AC3505">
        <v>3.093666666666667</v>
      </c>
      <c r="AE3505" t="s">
        <v>7949</v>
      </c>
      <c r="AH3505">
        <v>0</v>
      </c>
      <c r="AI3505">
        <v>0</v>
      </c>
    </row>
    <row r="3506" spans="2:35" x14ac:dyDescent="0.25">
      <c r="B3506">
        <v>18</v>
      </c>
      <c r="H3506">
        <v>4.5</v>
      </c>
      <c r="I3506" t="s">
        <v>22087</v>
      </c>
      <c r="J3506" t="s">
        <v>22089</v>
      </c>
      <c r="L3506" t="s">
        <v>22170</v>
      </c>
      <c r="M3506" t="s">
        <v>22229</v>
      </c>
      <c r="N3506" t="s">
        <v>24896</v>
      </c>
      <c r="O3506" t="s">
        <v>29161</v>
      </c>
      <c r="P3506">
        <v>6</v>
      </c>
      <c r="Q3506">
        <v>2</v>
      </c>
      <c r="R3506">
        <v>3.69</v>
      </c>
      <c r="S3506">
        <v>3.71</v>
      </c>
      <c r="T3506">
        <v>434.2</v>
      </c>
      <c r="U3506">
        <v>102.49</v>
      </c>
      <c r="V3506">
        <v>3.37</v>
      </c>
      <c r="W3506">
        <v>8.5399999999999991</v>
      </c>
      <c r="X3506">
        <v>1.56</v>
      </c>
      <c r="Y3506">
        <v>2</v>
      </c>
      <c r="Z3506" t="s">
        <v>4250</v>
      </c>
      <c r="AA3506">
        <v>0</v>
      </c>
      <c r="AB3506">
        <v>3</v>
      </c>
      <c r="AC3506">
        <v>3.3536666666666668</v>
      </c>
      <c r="AE3506" t="s">
        <v>7949</v>
      </c>
      <c r="AH3506">
        <v>0</v>
      </c>
      <c r="AI3506">
        <v>0</v>
      </c>
    </row>
    <row r="3507" spans="2:35" x14ac:dyDescent="0.25">
      <c r="B3507">
        <v>590</v>
      </c>
      <c r="H3507">
        <v>4.5</v>
      </c>
      <c r="I3507" t="s">
        <v>22087</v>
      </c>
      <c r="J3507" t="s">
        <v>22089</v>
      </c>
      <c r="L3507" t="s">
        <v>22170</v>
      </c>
      <c r="M3507" t="s">
        <v>22229</v>
      </c>
      <c r="N3507" t="s">
        <v>24897</v>
      </c>
      <c r="O3507" t="s">
        <v>29162</v>
      </c>
      <c r="P3507">
        <v>9</v>
      </c>
      <c r="Q3507">
        <v>3</v>
      </c>
      <c r="R3507">
        <v>3.82</v>
      </c>
      <c r="S3507">
        <v>3.83</v>
      </c>
      <c r="T3507">
        <v>479.34</v>
      </c>
      <c r="U3507">
        <v>150.63</v>
      </c>
      <c r="V3507">
        <v>1.98</v>
      </c>
      <c r="W3507">
        <v>8.8699999999999992</v>
      </c>
      <c r="X3507">
        <v>1.55</v>
      </c>
      <c r="Y3507">
        <v>2</v>
      </c>
      <c r="Z3507" t="s">
        <v>4250</v>
      </c>
      <c r="AA3507">
        <v>0</v>
      </c>
      <c r="AB3507">
        <v>5</v>
      </c>
      <c r="AC3507">
        <v>1.9892380952380959</v>
      </c>
      <c r="AE3507" t="s">
        <v>7949</v>
      </c>
      <c r="AH3507">
        <v>0</v>
      </c>
      <c r="AI3507">
        <v>0</v>
      </c>
    </row>
    <row r="3508" spans="2:35" x14ac:dyDescent="0.25">
      <c r="B3508">
        <v>830</v>
      </c>
      <c r="H3508">
        <v>4.5</v>
      </c>
      <c r="I3508" t="s">
        <v>22087</v>
      </c>
      <c r="J3508" t="s">
        <v>22089</v>
      </c>
      <c r="L3508" t="s">
        <v>22170</v>
      </c>
      <c r="M3508" t="s">
        <v>22229</v>
      </c>
      <c r="N3508" t="s">
        <v>24898</v>
      </c>
      <c r="O3508" t="s">
        <v>29163</v>
      </c>
      <c r="P3508">
        <v>9</v>
      </c>
      <c r="Q3508">
        <v>3</v>
      </c>
      <c r="R3508">
        <v>3.15</v>
      </c>
      <c r="S3508">
        <v>3.16</v>
      </c>
      <c r="T3508">
        <v>461.35</v>
      </c>
      <c r="U3508">
        <v>150.63</v>
      </c>
      <c r="V3508">
        <v>1.68</v>
      </c>
      <c r="W3508">
        <v>8.89</v>
      </c>
      <c r="X3508">
        <v>1.55</v>
      </c>
      <c r="Y3508">
        <v>2</v>
      </c>
      <c r="Z3508" t="s">
        <v>4250</v>
      </c>
      <c r="AA3508">
        <v>0</v>
      </c>
      <c r="AB3508">
        <v>6</v>
      </c>
      <c r="AC3508">
        <v>2.7877380952380948</v>
      </c>
      <c r="AE3508" t="s">
        <v>7949</v>
      </c>
      <c r="AH3508">
        <v>0</v>
      </c>
      <c r="AI3508">
        <v>0</v>
      </c>
    </row>
    <row r="3509" spans="2:35" x14ac:dyDescent="0.25">
      <c r="B3509">
        <v>1200</v>
      </c>
      <c r="H3509">
        <v>4.5</v>
      </c>
      <c r="I3509" t="s">
        <v>22087</v>
      </c>
      <c r="J3509" t="s">
        <v>22089</v>
      </c>
      <c r="L3509" t="s">
        <v>22170</v>
      </c>
      <c r="M3509" t="s">
        <v>22229</v>
      </c>
      <c r="N3509" t="s">
        <v>24899</v>
      </c>
      <c r="O3509" t="s">
        <v>29164</v>
      </c>
      <c r="P3509">
        <v>9</v>
      </c>
      <c r="Q3509">
        <v>3</v>
      </c>
      <c r="R3509">
        <v>3.12</v>
      </c>
      <c r="S3509">
        <v>3.13</v>
      </c>
      <c r="T3509">
        <v>457.39</v>
      </c>
      <c r="U3509">
        <v>150.63</v>
      </c>
      <c r="V3509">
        <v>1.78</v>
      </c>
      <c r="W3509">
        <v>8.9700000000000006</v>
      </c>
      <c r="X3509">
        <v>1.55</v>
      </c>
      <c r="Y3509">
        <v>2</v>
      </c>
      <c r="Z3509" t="s">
        <v>4250</v>
      </c>
      <c r="AA3509">
        <v>0</v>
      </c>
      <c r="AB3509">
        <v>7</v>
      </c>
      <c r="AC3509">
        <v>2.84602380952381</v>
      </c>
      <c r="AE3509" t="s">
        <v>7949</v>
      </c>
      <c r="AH3509">
        <v>0</v>
      </c>
      <c r="AI3509">
        <v>0</v>
      </c>
    </row>
    <row r="3510" spans="2:35" x14ac:dyDescent="0.25">
      <c r="B3510">
        <v>270</v>
      </c>
      <c r="H3510">
        <v>4.5</v>
      </c>
      <c r="I3510" t="s">
        <v>22087</v>
      </c>
      <c r="J3510" t="s">
        <v>22089</v>
      </c>
      <c r="L3510" t="s">
        <v>22170</v>
      </c>
      <c r="M3510" t="s">
        <v>22229</v>
      </c>
      <c r="N3510" t="s">
        <v>24900</v>
      </c>
      <c r="O3510" t="s">
        <v>29165</v>
      </c>
      <c r="P3510">
        <v>7</v>
      </c>
      <c r="Q3510">
        <v>2</v>
      </c>
      <c r="R3510">
        <v>2.29</v>
      </c>
      <c r="S3510">
        <v>2.29</v>
      </c>
      <c r="T3510">
        <v>409.37</v>
      </c>
      <c r="U3510">
        <v>111.72</v>
      </c>
      <c r="V3510">
        <v>2.38</v>
      </c>
      <c r="W3510">
        <v>10.07</v>
      </c>
      <c r="X3510">
        <v>1.88</v>
      </c>
      <c r="Y3510">
        <v>2</v>
      </c>
      <c r="Z3510" t="s">
        <v>4250</v>
      </c>
      <c r="AA3510">
        <v>0</v>
      </c>
      <c r="AB3510">
        <v>4</v>
      </c>
      <c r="AC3510">
        <v>4.2783571428571427</v>
      </c>
      <c r="AE3510" t="s">
        <v>7949</v>
      </c>
      <c r="AH3510">
        <v>0</v>
      </c>
      <c r="AI3510">
        <v>0</v>
      </c>
    </row>
    <row r="3511" spans="2:35" x14ac:dyDescent="0.25">
      <c r="B3511">
        <v>110</v>
      </c>
      <c r="H3511">
        <v>4.5</v>
      </c>
      <c r="I3511" t="s">
        <v>22087</v>
      </c>
      <c r="J3511" t="s">
        <v>22089</v>
      </c>
      <c r="L3511" t="s">
        <v>22170</v>
      </c>
      <c r="M3511" t="s">
        <v>22229</v>
      </c>
      <c r="N3511" t="s">
        <v>24901</v>
      </c>
      <c r="O3511" t="s">
        <v>29166</v>
      </c>
      <c r="P3511">
        <v>9</v>
      </c>
      <c r="Q3511">
        <v>3</v>
      </c>
      <c r="R3511">
        <v>2.7</v>
      </c>
      <c r="S3511">
        <v>2.71</v>
      </c>
      <c r="T3511">
        <v>429.33</v>
      </c>
      <c r="U3511">
        <v>150.63</v>
      </c>
      <c r="V3511">
        <v>1.35</v>
      </c>
      <c r="W3511">
        <v>8.82</v>
      </c>
      <c r="X3511">
        <v>1.55</v>
      </c>
      <c r="Y3511">
        <v>2</v>
      </c>
      <c r="Z3511" t="s">
        <v>4250</v>
      </c>
      <c r="AA3511">
        <v>0</v>
      </c>
      <c r="AB3511">
        <v>5</v>
      </c>
      <c r="AC3511">
        <v>3.321452380952381</v>
      </c>
      <c r="AE3511" t="s">
        <v>7949</v>
      </c>
      <c r="AH3511">
        <v>0</v>
      </c>
      <c r="AI3511">
        <v>0</v>
      </c>
    </row>
    <row r="3512" spans="2:35" x14ac:dyDescent="0.25">
      <c r="B3512">
        <v>120</v>
      </c>
      <c r="H3512">
        <v>4.5</v>
      </c>
      <c r="I3512" t="s">
        <v>22087</v>
      </c>
      <c r="J3512" t="s">
        <v>22089</v>
      </c>
      <c r="L3512" t="s">
        <v>22170</v>
      </c>
      <c r="M3512" t="s">
        <v>22229</v>
      </c>
      <c r="N3512" t="s">
        <v>24902</v>
      </c>
      <c r="O3512" t="s">
        <v>29167</v>
      </c>
      <c r="P3512">
        <v>10</v>
      </c>
      <c r="Q3512">
        <v>3</v>
      </c>
      <c r="R3512">
        <v>2.38</v>
      </c>
      <c r="S3512">
        <v>2.39</v>
      </c>
      <c r="T3512">
        <v>455.4</v>
      </c>
      <c r="U3512">
        <v>159.86000000000001</v>
      </c>
      <c r="V3512">
        <v>1.07</v>
      </c>
      <c r="W3512">
        <v>8.9600000000000009</v>
      </c>
      <c r="X3512">
        <v>1.55</v>
      </c>
      <c r="Y3512">
        <v>2</v>
      </c>
      <c r="Z3512" t="s">
        <v>4250</v>
      </c>
      <c r="AA3512">
        <v>0</v>
      </c>
      <c r="AB3512">
        <v>7</v>
      </c>
      <c r="AC3512">
        <v>3.295238095238096</v>
      </c>
      <c r="AE3512" t="s">
        <v>7949</v>
      </c>
      <c r="AH3512">
        <v>0</v>
      </c>
      <c r="AI3512">
        <v>0</v>
      </c>
    </row>
    <row r="3513" spans="2:35" x14ac:dyDescent="0.25">
      <c r="B3513">
        <v>240</v>
      </c>
      <c r="H3513">
        <v>4.5</v>
      </c>
      <c r="I3513" t="s">
        <v>22087</v>
      </c>
      <c r="J3513" t="s">
        <v>22089</v>
      </c>
      <c r="L3513" t="s">
        <v>22170</v>
      </c>
      <c r="M3513" t="s">
        <v>22229</v>
      </c>
      <c r="N3513" t="s">
        <v>24903</v>
      </c>
      <c r="O3513" t="s">
        <v>29168</v>
      </c>
      <c r="P3513">
        <v>8</v>
      </c>
      <c r="Q3513">
        <v>4</v>
      </c>
      <c r="R3513">
        <v>1.32</v>
      </c>
      <c r="S3513">
        <v>1.33</v>
      </c>
      <c r="T3513">
        <v>434.38</v>
      </c>
      <c r="U3513">
        <v>148.74</v>
      </c>
      <c r="V3513">
        <v>0.99</v>
      </c>
      <c r="W3513">
        <v>9.41</v>
      </c>
      <c r="X3513">
        <v>1.64</v>
      </c>
      <c r="Y3513">
        <v>2</v>
      </c>
      <c r="Z3513" t="s">
        <v>4250</v>
      </c>
      <c r="AA3513">
        <v>0</v>
      </c>
      <c r="AB3513">
        <v>3</v>
      </c>
      <c r="AC3513">
        <v>3.4687142857142859</v>
      </c>
      <c r="AE3513" t="s">
        <v>7949</v>
      </c>
      <c r="AH3513">
        <v>0</v>
      </c>
      <c r="AI3513">
        <v>0</v>
      </c>
    </row>
    <row r="3514" spans="2:35" x14ac:dyDescent="0.25">
      <c r="B3514">
        <v>330</v>
      </c>
      <c r="H3514">
        <v>4.5</v>
      </c>
      <c r="I3514" t="s">
        <v>22087</v>
      </c>
      <c r="J3514" t="s">
        <v>22089</v>
      </c>
      <c r="L3514" t="s">
        <v>22170</v>
      </c>
      <c r="M3514" t="s">
        <v>22229</v>
      </c>
      <c r="N3514" t="s">
        <v>24904</v>
      </c>
      <c r="O3514" t="s">
        <v>29169</v>
      </c>
      <c r="P3514">
        <v>7</v>
      </c>
      <c r="Q3514">
        <v>3</v>
      </c>
      <c r="R3514">
        <v>1.71</v>
      </c>
      <c r="S3514">
        <v>1.71</v>
      </c>
      <c r="T3514">
        <v>398.32</v>
      </c>
      <c r="U3514">
        <v>128.51</v>
      </c>
      <c r="V3514">
        <v>1.78</v>
      </c>
      <c r="W3514">
        <v>9.5299999999999994</v>
      </c>
      <c r="X3514">
        <v>1.64</v>
      </c>
      <c r="Y3514">
        <v>2</v>
      </c>
      <c r="Z3514" t="s">
        <v>4250</v>
      </c>
      <c r="AA3514">
        <v>0</v>
      </c>
      <c r="AB3514">
        <v>3</v>
      </c>
      <c r="AC3514">
        <v>3.8929523809523809</v>
      </c>
      <c r="AE3514" t="s">
        <v>7949</v>
      </c>
      <c r="AH3514">
        <v>0</v>
      </c>
      <c r="AI3514">
        <v>0</v>
      </c>
    </row>
    <row r="3515" spans="2:35" x14ac:dyDescent="0.25">
      <c r="B3515">
        <v>60</v>
      </c>
      <c r="H3515">
        <v>4.5</v>
      </c>
      <c r="I3515" t="s">
        <v>22087</v>
      </c>
      <c r="J3515" t="s">
        <v>22089</v>
      </c>
      <c r="L3515" t="s">
        <v>22170</v>
      </c>
      <c r="M3515" t="s">
        <v>22229</v>
      </c>
      <c r="N3515" t="s">
        <v>24905</v>
      </c>
      <c r="O3515" t="s">
        <v>29170</v>
      </c>
      <c r="P3515">
        <v>7</v>
      </c>
      <c r="Q3515">
        <v>3</v>
      </c>
      <c r="R3515">
        <v>2.2000000000000002</v>
      </c>
      <c r="S3515">
        <v>2.2000000000000002</v>
      </c>
      <c r="T3515">
        <v>414.77</v>
      </c>
      <c r="U3515">
        <v>128.51</v>
      </c>
      <c r="V3515">
        <v>2.2999999999999998</v>
      </c>
      <c r="W3515">
        <v>9.2899999999999991</v>
      </c>
      <c r="X3515">
        <v>1.64</v>
      </c>
      <c r="Y3515">
        <v>2</v>
      </c>
      <c r="Z3515" t="s">
        <v>4250</v>
      </c>
      <c r="AA3515">
        <v>0</v>
      </c>
      <c r="AB3515">
        <v>3</v>
      </c>
      <c r="AC3515">
        <v>3.675452380952382</v>
      </c>
      <c r="AE3515" t="s">
        <v>7949</v>
      </c>
      <c r="AH3515">
        <v>0</v>
      </c>
      <c r="AI3515">
        <v>0</v>
      </c>
    </row>
    <row r="3516" spans="2:35" x14ac:dyDescent="0.25">
      <c r="B3516">
        <v>360</v>
      </c>
      <c r="H3516">
        <v>4.5</v>
      </c>
      <c r="I3516" t="s">
        <v>22087</v>
      </c>
      <c r="J3516" t="s">
        <v>22089</v>
      </c>
      <c r="L3516" t="s">
        <v>22170</v>
      </c>
      <c r="M3516" t="s">
        <v>22229</v>
      </c>
      <c r="N3516" t="s">
        <v>24906</v>
      </c>
      <c r="O3516" t="s">
        <v>29171</v>
      </c>
      <c r="P3516">
        <v>6</v>
      </c>
      <c r="Q3516">
        <v>2</v>
      </c>
      <c r="R3516">
        <v>2.86</v>
      </c>
      <c r="S3516">
        <v>2.86</v>
      </c>
      <c r="T3516">
        <v>399.76</v>
      </c>
      <c r="U3516">
        <v>102.49</v>
      </c>
      <c r="V3516">
        <v>2.72</v>
      </c>
      <c r="W3516">
        <v>9.25</v>
      </c>
      <c r="X3516">
        <v>1.63</v>
      </c>
      <c r="Y3516">
        <v>2</v>
      </c>
      <c r="Z3516" t="s">
        <v>4250</v>
      </c>
      <c r="AA3516">
        <v>0</v>
      </c>
      <c r="AB3516">
        <v>3</v>
      </c>
      <c r="AC3516">
        <v>4.3696666666666673</v>
      </c>
      <c r="AE3516" t="s">
        <v>7949</v>
      </c>
      <c r="AH3516">
        <v>0</v>
      </c>
      <c r="AI3516">
        <v>0</v>
      </c>
    </row>
    <row r="3517" spans="2:35" x14ac:dyDescent="0.25">
      <c r="B3517">
        <v>83</v>
      </c>
      <c r="H3517">
        <v>4.5</v>
      </c>
      <c r="I3517" t="s">
        <v>22087</v>
      </c>
      <c r="J3517" t="s">
        <v>22089</v>
      </c>
      <c r="L3517" t="s">
        <v>22170</v>
      </c>
      <c r="M3517" t="s">
        <v>22229</v>
      </c>
      <c r="N3517" t="s">
        <v>24907</v>
      </c>
      <c r="O3517" t="s">
        <v>29172</v>
      </c>
      <c r="P3517">
        <v>7</v>
      </c>
      <c r="Q3517">
        <v>2</v>
      </c>
      <c r="R3517">
        <v>3.6</v>
      </c>
      <c r="S3517">
        <v>3.62</v>
      </c>
      <c r="T3517">
        <v>467.84</v>
      </c>
      <c r="U3517">
        <v>111.72</v>
      </c>
      <c r="V3517">
        <v>2.71</v>
      </c>
      <c r="W3517">
        <v>8.74</v>
      </c>
      <c r="X3517">
        <v>1.56</v>
      </c>
      <c r="Y3517">
        <v>2</v>
      </c>
      <c r="Z3517" t="s">
        <v>4250</v>
      </c>
      <c r="AA3517">
        <v>0</v>
      </c>
      <c r="AB3517">
        <v>4</v>
      </c>
      <c r="AC3517">
        <v>2.8957142857142859</v>
      </c>
      <c r="AE3517" t="s">
        <v>7949</v>
      </c>
      <c r="AH3517">
        <v>0</v>
      </c>
      <c r="AI3517">
        <v>0</v>
      </c>
    </row>
    <row r="3518" spans="2:35" x14ac:dyDescent="0.25">
      <c r="B3518">
        <v>190</v>
      </c>
      <c r="H3518">
        <v>4.5</v>
      </c>
      <c r="I3518" t="s">
        <v>22087</v>
      </c>
      <c r="J3518" t="s">
        <v>22089</v>
      </c>
      <c r="L3518" t="s">
        <v>22170</v>
      </c>
      <c r="M3518" t="s">
        <v>22229</v>
      </c>
      <c r="N3518" t="s">
        <v>24908</v>
      </c>
      <c r="O3518" t="s">
        <v>29173</v>
      </c>
      <c r="P3518">
        <v>8</v>
      </c>
      <c r="Q3518">
        <v>3</v>
      </c>
      <c r="R3518">
        <v>1.47</v>
      </c>
      <c r="S3518">
        <v>1.48</v>
      </c>
      <c r="T3518">
        <v>431.33</v>
      </c>
      <c r="U3518">
        <v>141.4</v>
      </c>
      <c r="V3518">
        <v>1.98</v>
      </c>
      <c r="W3518">
        <v>8.89</v>
      </c>
      <c r="X3518">
        <v>1.55</v>
      </c>
      <c r="Y3518">
        <v>2</v>
      </c>
      <c r="Z3518" t="s">
        <v>4250</v>
      </c>
      <c r="AA3518">
        <v>0</v>
      </c>
      <c r="AB3518">
        <v>4</v>
      </c>
      <c r="AC3518">
        <v>3.6571666666666669</v>
      </c>
      <c r="AE3518" t="s">
        <v>7949</v>
      </c>
      <c r="AH3518">
        <v>0</v>
      </c>
      <c r="AI3518">
        <v>0</v>
      </c>
    </row>
    <row r="3519" spans="2:35" x14ac:dyDescent="0.25">
      <c r="B3519">
        <v>8700</v>
      </c>
      <c r="H3519">
        <v>4.5</v>
      </c>
      <c r="I3519" t="s">
        <v>22087</v>
      </c>
      <c r="J3519" t="s">
        <v>22089</v>
      </c>
      <c r="L3519" t="s">
        <v>22170</v>
      </c>
      <c r="M3519" t="s">
        <v>22229</v>
      </c>
      <c r="N3519" t="s">
        <v>24909</v>
      </c>
      <c r="O3519" t="s">
        <v>29174</v>
      </c>
      <c r="P3519">
        <v>9</v>
      </c>
      <c r="Q3519">
        <v>3</v>
      </c>
      <c r="R3519">
        <v>3.07</v>
      </c>
      <c r="S3519">
        <v>3.08</v>
      </c>
      <c r="T3519">
        <v>459.82</v>
      </c>
      <c r="U3519">
        <v>150.63</v>
      </c>
      <c r="V3519">
        <v>1.66</v>
      </c>
      <c r="W3519">
        <v>8.94</v>
      </c>
      <c r="X3519">
        <v>1.55</v>
      </c>
      <c r="Y3519">
        <v>2</v>
      </c>
      <c r="Z3519" t="s">
        <v>4250</v>
      </c>
      <c r="AA3519">
        <v>0</v>
      </c>
      <c r="AB3519">
        <v>6</v>
      </c>
      <c r="AC3519">
        <v>2.8786666666666672</v>
      </c>
      <c r="AE3519" t="s">
        <v>7949</v>
      </c>
      <c r="AH3519">
        <v>0</v>
      </c>
      <c r="AI3519">
        <v>0</v>
      </c>
    </row>
    <row r="3520" spans="2:35" x14ac:dyDescent="0.25">
      <c r="B3520">
        <v>240</v>
      </c>
      <c r="H3520">
        <v>4.5</v>
      </c>
      <c r="I3520" t="s">
        <v>22087</v>
      </c>
      <c r="J3520" t="s">
        <v>22089</v>
      </c>
      <c r="L3520" t="s">
        <v>22170</v>
      </c>
      <c r="M3520" t="s">
        <v>22229</v>
      </c>
      <c r="N3520" t="s">
        <v>24910</v>
      </c>
      <c r="O3520" t="s">
        <v>29175</v>
      </c>
      <c r="P3520">
        <v>7</v>
      </c>
      <c r="Q3520">
        <v>2</v>
      </c>
      <c r="R3520">
        <v>3.21</v>
      </c>
      <c r="S3520">
        <v>3.22</v>
      </c>
      <c r="T3520">
        <v>479.79</v>
      </c>
      <c r="U3520">
        <v>111.72</v>
      </c>
      <c r="V3520">
        <v>3.36</v>
      </c>
      <c r="W3520">
        <v>9.1999999999999993</v>
      </c>
      <c r="X3520">
        <v>1.56</v>
      </c>
      <c r="Y3520">
        <v>2</v>
      </c>
      <c r="Z3520" t="s">
        <v>4250</v>
      </c>
      <c r="AA3520">
        <v>0</v>
      </c>
      <c r="AB3520">
        <v>6</v>
      </c>
      <c r="AC3520">
        <v>3.2053571428571428</v>
      </c>
      <c r="AE3520" t="s">
        <v>7949</v>
      </c>
      <c r="AH3520">
        <v>0</v>
      </c>
      <c r="AI3520">
        <v>0</v>
      </c>
    </row>
    <row r="3521" spans="2:35" x14ac:dyDescent="0.25">
      <c r="B3521">
        <v>570</v>
      </c>
      <c r="H3521">
        <v>4.5</v>
      </c>
      <c r="I3521" t="s">
        <v>22087</v>
      </c>
      <c r="J3521" t="s">
        <v>22089</v>
      </c>
      <c r="L3521" t="s">
        <v>22170</v>
      </c>
      <c r="M3521" t="s">
        <v>22229</v>
      </c>
      <c r="N3521" t="s">
        <v>24911</v>
      </c>
      <c r="O3521" t="s">
        <v>29176</v>
      </c>
      <c r="P3521">
        <v>9</v>
      </c>
      <c r="Q3521">
        <v>3</v>
      </c>
      <c r="R3521">
        <v>2.97</v>
      </c>
      <c r="S3521">
        <v>2.98</v>
      </c>
      <c r="T3521">
        <v>443.36</v>
      </c>
      <c r="U3521">
        <v>150.63</v>
      </c>
      <c r="V3521">
        <v>1.39</v>
      </c>
      <c r="W3521">
        <v>8.94</v>
      </c>
      <c r="X3521">
        <v>1.55</v>
      </c>
      <c r="Y3521">
        <v>2</v>
      </c>
      <c r="Z3521" t="s">
        <v>4250</v>
      </c>
      <c r="AA3521">
        <v>0</v>
      </c>
      <c r="AB3521">
        <v>6</v>
      </c>
      <c r="AC3521">
        <v>3.086238095238095</v>
      </c>
      <c r="AE3521" t="s">
        <v>7949</v>
      </c>
      <c r="AH3521">
        <v>0</v>
      </c>
      <c r="AI3521">
        <v>0</v>
      </c>
    </row>
    <row r="3522" spans="2:35" x14ac:dyDescent="0.25">
      <c r="B3522">
        <v>110</v>
      </c>
      <c r="H3522">
        <v>4.5</v>
      </c>
      <c r="I3522" t="s">
        <v>22087</v>
      </c>
      <c r="J3522" t="s">
        <v>22089</v>
      </c>
      <c r="L3522" t="s">
        <v>22170</v>
      </c>
      <c r="M3522" t="s">
        <v>22229</v>
      </c>
      <c r="N3522" t="s">
        <v>24912</v>
      </c>
      <c r="O3522" t="s">
        <v>29177</v>
      </c>
      <c r="P3522">
        <v>7</v>
      </c>
      <c r="Q3522">
        <v>2</v>
      </c>
      <c r="R3522">
        <v>3.12</v>
      </c>
      <c r="S3522">
        <v>3.12</v>
      </c>
      <c r="T3522">
        <v>447.78</v>
      </c>
      <c r="U3522">
        <v>111.72</v>
      </c>
      <c r="V3522">
        <v>3.02</v>
      </c>
      <c r="W3522">
        <v>9.1199999999999992</v>
      </c>
      <c r="X3522">
        <v>1.56</v>
      </c>
      <c r="Y3522">
        <v>2</v>
      </c>
      <c r="Z3522" t="s">
        <v>4250</v>
      </c>
      <c r="AA3522">
        <v>0</v>
      </c>
      <c r="AB3522">
        <v>5</v>
      </c>
      <c r="AC3522">
        <v>3.5289999999999999</v>
      </c>
      <c r="AE3522" t="s">
        <v>7949</v>
      </c>
      <c r="AH3522">
        <v>0</v>
      </c>
      <c r="AI3522">
        <v>0</v>
      </c>
    </row>
    <row r="3523" spans="2:35" x14ac:dyDescent="0.25">
      <c r="B3523">
        <v>290</v>
      </c>
      <c r="H3523">
        <v>4.5</v>
      </c>
      <c r="I3523" t="s">
        <v>22087</v>
      </c>
      <c r="J3523" t="s">
        <v>22089</v>
      </c>
      <c r="L3523" t="s">
        <v>22170</v>
      </c>
      <c r="M3523" t="s">
        <v>22229</v>
      </c>
      <c r="N3523" t="s">
        <v>24913</v>
      </c>
      <c r="O3523" t="s">
        <v>29178</v>
      </c>
      <c r="P3523">
        <v>7</v>
      </c>
      <c r="Q3523">
        <v>2</v>
      </c>
      <c r="R3523">
        <v>3.57</v>
      </c>
      <c r="S3523">
        <v>3.57</v>
      </c>
      <c r="T3523">
        <v>443.81</v>
      </c>
      <c r="U3523">
        <v>111.72</v>
      </c>
      <c r="V3523">
        <v>3.12</v>
      </c>
      <c r="W3523">
        <v>9.3000000000000007</v>
      </c>
      <c r="X3523">
        <v>1.63</v>
      </c>
      <c r="Y3523">
        <v>2</v>
      </c>
      <c r="Z3523" t="s">
        <v>4250</v>
      </c>
      <c r="AA3523">
        <v>0</v>
      </c>
      <c r="AB3523">
        <v>5</v>
      </c>
      <c r="AC3523">
        <v>3.1073571428571429</v>
      </c>
      <c r="AE3523" t="s">
        <v>7949</v>
      </c>
      <c r="AH3523">
        <v>0</v>
      </c>
      <c r="AI3523">
        <v>0</v>
      </c>
    </row>
    <row r="3524" spans="2:35" x14ac:dyDescent="0.25">
      <c r="B3524">
        <v>150</v>
      </c>
      <c r="H3524">
        <v>4.5</v>
      </c>
      <c r="I3524" t="s">
        <v>22087</v>
      </c>
      <c r="J3524" t="s">
        <v>22089</v>
      </c>
      <c r="L3524" t="s">
        <v>22170</v>
      </c>
      <c r="M3524" t="s">
        <v>22229</v>
      </c>
      <c r="N3524" t="s">
        <v>24914</v>
      </c>
      <c r="O3524" t="s">
        <v>29179</v>
      </c>
      <c r="P3524">
        <v>9</v>
      </c>
      <c r="Q3524">
        <v>3</v>
      </c>
      <c r="R3524">
        <v>1.51</v>
      </c>
      <c r="S3524">
        <v>1.52</v>
      </c>
      <c r="T3524">
        <v>439.4</v>
      </c>
      <c r="U3524">
        <v>150.63</v>
      </c>
      <c r="V3524">
        <v>1.23</v>
      </c>
      <c r="W3524">
        <v>9.2799999999999994</v>
      </c>
      <c r="X3524">
        <v>1.64</v>
      </c>
      <c r="Y3524">
        <v>2</v>
      </c>
      <c r="Z3524" t="s">
        <v>4250</v>
      </c>
      <c r="AA3524">
        <v>0</v>
      </c>
      <c r="AB3524">
        <v>6</v>
      </c>
      <c r="AC3524">
        <v>3.5995238095238098</v>
      </c>
      <c r="AE3524" t="s">
        <v>7949</v>
      </c>
      <c r="AH3524">
        <v>0</v>
      </c>
      <c r="AI3524">
        <v>0</v>
      </c>
    </row>
    <row r="3525" spans="2:35" x14ac:dyDescent="0.25">
      <c r="B3525">
        <v>19</v>
      </c>
      <c r="H3525">
        <v>4.5</v>
      </c>
      <c r="I3525" t="s">
        <v>22087</v>
      </c>
      <c r="J3525" t="s">
        <v>22089</v>
      </c>
      <c r="L3525" t="s">
        <v>22170</v>
      </c>
      <c r="M3525" t="s">
        <v>22229</v>
      </c>
      <c r="N3525" t="s">
        <v>24915</v>
      </c>
      <c r="O3525" t="s">
        <v>29180</v>
      </c>
      <c r="P3525">
        <v>7</v>
      </c>
      <c r="Q3525">
        <v>2</v>
      </c>
      <c r="R3525">
        <v>1.93</v>
      </c>
      <c r="S3525">
        <v>1.94</v>
      </c>
      <c r="T3525">
        <v>438.74</v>
      </c>
      <c r="U3525">
        <v>107.42</v>
      </c>
      <c r="V3525">
        <v>2.91</v>
      </c>
      <c r="W3525">
        <v>9.27</v>
      </c>
      <c r="X3525">
        <v>1.55</v>
      </c>
      <c r="Y3525">
        <v>2</v>
      </c>
      <c r="Z3525" t="s">
        <v>4250</v>
      </c>
      <c r="AA3525">
        <v>0</v>
      </c>
      <c r="AB3525">
        <v>4</v>
      </c>
      <c r="AC3525">
        <v>4.3569047619047616</v>
      </c>
      <c r="AE3525" t="s">
        <v>7949</v>
      </c>
      <c r="AH3525">
        <v>0</v>
      </c>
      <c r="AI3525">
        <v>0</v>
      </c>
    </row>
    <row r="3526" spans="2:35" x14ac:dyDescent="0.25">
      <c r="B3526">
        <v>540</v>
      </c>
      <c r="H3526">
        <v>4.5</v>
      </c>
      <c r="I3526" t="s">
        <v>22087</v>
      </c>
      <c r="J3526" t="s">
        <v>22089</v>
      </c>
      <c r="L3526" t="s">
        <v>22170</v>
      </c>
      <c r="M3526" t="s">
        <v>22229</v>
      </c>
      <c r="N3526" t="s">
        <v>24916</v>
      </c>
      <c r="O3526" t="s">
        <v>29181</v>
      </c>
      <c r="P3526">
        <v>8</v>
      </c>
      <c r="Q3526">
        <v>3</v>
      </c>
      <c r="R3526">
        <v>1.59</v>
      </c>
      <c r="S3526">
        <v>1.59</v>
      </c>
      <c r="T3526">
        <v>381.32</v>
      </c>
      <c r="U3526">
        <v>141.4</v>
      </c>
      <c r="V3526">
        <v>1.04</v>
      </c>
      <c r="W3526">
        <v>9.3699999999999992</v>
      </c>
      <c r="X3526">
        <v>1.64</v>
      </c>
      <c r="Y3526">
        <v>2</v>
      </c>
      <c r="Z3526" t="s">
        <v>4250</v>
      </c>
      <c r="AA3526">
        <v>0</v>
      </c>
      <c r="AB3526">
        <v>3</v>
      </c>
      <c r="AC3526">
        <v>4.0143809523809528</v>
      </c>
      <c r="AE3526" t="s">
        <v>7949</v>
      </c>
      <c r="AH3526">
        <v>0</v>
      </c>
      <c r="AI3526">
        <v>0</v>
      </c>
    </row>
    <row r="3527" spans="2:35" x14ac:dyDescent="0.25">
      <c r="B3527">
        <v>60</v>
      </c>
      <c r="H3527">
        <v>4.5</v>
      </c>
      <c r="I3527" t="s">
        <v>22087</v>
      </c>
      <c r="J3527" t="s">
        <v>22089</v>
      </c>
      <c r="L3527" t="s">
        <v>22170</v>
      </c>
      <c r="M3527" t="s">
        <v>22229</v>
      </c>
      <c r="N3527" t="s">
        <v>24917</v>
      </c>
      <c r="O3527" t="s">
        <v>29182</v>
      </c>
      <c r="P3527">
        <v>7</v>
      </c>
      <c r="Q3527">
        <v>3</v>
      </c>
      <c r="R3527">
        <v>2.96</v>
      </c>
      <c r="S3527">
        <v>2.97</v>
      </c>
      <c r="T3527">
        <v>453.81</v>
      </c>
      <c r="U3527">
        <v>122.72</v>
      </c>
      <c r="V3527">
        <v>2.06</v>
      </c>
      <c r="W3527">
        <v>8.75</v>
      </c>
      <c r="X3527">
        <v>1.56</v>
      </c>
      <c r="Y3527">
        <v>2</v>
      </c>
      <c r="Z3527" t="s">
        <v>4250</v>
      </c>
      <c r="AA3527">
        <v>0</v>
      </c>
      <c r="AB3527">
        <v>3</v>
      </c>
      <c r="AC3527">
        <v>3.0165952380952379</v>
      </c>
      <c r="AE3527" t="s">
        <v>7949</v>
      </c>
      <c r="AH3527">
        <v>0</v>
      </c>
      <c r="AI3527">
        <v>0</v>
      </c>
    </row>
    <row r="3528" spans="2:35" x14ac:dyDescent="0.25">
      <c r="B3528">
        <v>140</v>
      </c>
      <c r="H3528">
        <v>4.5</v>
      </c>
      <c r="I3528" t="s">
        <v>22087</v>
      </c>
      <c r="J3528" t="s">
        <v>22089</v>
      </c>
      <c r="L3528" t="s">
        <v>22170</v>
      </c>
      <c r="M3528" t="s">
        <v>22229</v>
      </c>
      <c r="N3528" t="s">
        <v>24918</v>
      </c>
      <c r="O3528" t="s">
        <v>29183</v>
      </c>
      <c r="P3528">
        <v>7</v>
      </c>
      <c r="Q3528">
        <v>3</v>
      </c>
      <c r="R3528">
        <v>1.45</v>
      </c>
      <c r="S3528">
        <v>1.45</v>
      </c>
      <c r="T3528">
        <v>430.34</v>
      </c>
      <c r="U3528">
        <v>128.51</v>
      </c>
      <c r="V3528">
        <v>2.58</v>
      </c>
      <c r="W3528">
        <v>9.23</v>
      </c>
      <c r="X3528">
        <v>1.64</v>
      </c>
      <c r="Y3528">
        <v>2</v>
      </c>
      <c r="Z3528" t="s">
        <v>4250</v>
      </c>
      <c r="AA3528">
        <v>0</v>
      </c>
      <c r="AB3528">
        <v>4</v>
      </c>
      <c r="AC3528">
        <v>3.6642380952380962</v>
      </c>
      <c r="AE3528" t="s">
        <v>7949</v>
      </c>
      <c r="AH3528">
        <v>0</v>
      </c>
      <c r="AI3528">
        <v>0</v>
      </c>
    </row>
    <row r="3529" spans="2:35" x14ac:dyDescent="0.25">
      <c r="B3529">
        <v>54</v>
      </c>
      <c r="H3529">
        <v>4.5</v>
      </c>
      <c r="I3529" t="s">
        <v>22087</v>
      </c>
      <c r="J3529" t="s">
        <v>22089</v>
      </c>
      <c r="L3529" t="s">
        <v>22170</v>
      </c>
      <c r="M3529" t="s">
        <v>22229</v>
      </c>
      <c r="N3529" t="s">
        <v>24919</v>
      </c>
      <c r="O3529" t="s">
        <v>29184</v>
      </c>
      <c r="P3529">
        <v>7</v>
      </c>
      <c r="Q3529">
        <v>2</v>
      </c>
      <c r="R3529">
        <v>1.91</v>
      </c>
      <c r="S3529">
        <v>1.91</v>
      </c>
      <c r="T3529">
        <v>390.33</v>
      </c>
      <c r="U3529">
        <v>126.28</v>
      </c>
      <c r="V3529">
        <v>1.94</v>
      </c>
      <c r="W3529">
        <v>9.25</v>
      </c>
      <c r="X3529">
        <v>1.57</v>
      </c>
      <c r="Y3529">
        <v>2</v>
      </c>
      <c r="Z3529" t="s">
        <v>4250</v>
      </c>
      <c r="AA3529">
        <v>0</v>
      </c>
      <c r="AB3529">
        <v>3</v>
      </c>
      <c r="AC3529">
        <v>4.2833571428571444</v>
      </c>
      <c r="AE3529" t="s">
        <v>7949</v>
      </c>
      <c r="AH3529">
        <v>0</v>
      </c>
      <c r="AI3529">
        <v>0</v>
      </c>
    </row>
    <row r="3530" spans="2:35" x14ac:dyDescent="0.25">
      <c r="B3530">
        <v>64</v>
      </c>
      <c r="H3530">
        <v>4.5</v>
      </c>
      <c r="I3530" t="s">
        <v>22087</v>
      </c>
      <c r="J3530" t="s">
        <v>22089</v>
      </c>
      <c r="L3530" t="s">
        <v>22170</v>
      </c>
      <c r="M3530" t="s">
        <v>22229</v>
      </c>
      <c r="N3530" t="s">
        <v>24920</v>
      </c>
      <c r="O3530" t="s">
        <v>29185</v>
      </c>
      <c r="P3530">
        <v>8</v>
      </c>
      <c r="Q3530">
        <v>3</v>
      </c>
      <c r="R3530">
        <v>1.87</v>
      </c>
      <c r="S3530">
        <v>1.89</v>
      </c>
      <c r="T3530">
        <v>445.35</v>
      </c>
      <c r="U3530">
        <v>141.4</v>
      </c>
      <c r="V3530">
        <v>2.15</v>
      </c>
      <c r="W3530">
        <v>8.7100000000000009</v>
      </c>
      <c r="X3530">
        <v>1.55</v>
      </c>
      <c r="Y3530">
        <v>2</v>
      </c>
      <c r="Z3530" t="s">
        <v>4250</v>
      </c>
      <c r="AA3530">
        <v>0</v>
      </c>
      <c r="AB3530">
        <v>4</v>
      </c>
      <c r="AC3530">
        <v>3.5570238095238098</v>
      </c>
      <c r="AE3530" t="s">
        <v>7949</v>
      </c>
      <c r="AH3530">
        <v>0</v>
      </c>
      <c r="AI3530">
        <v>0</v>
      </c>
    </row>
    <row r="3531" spans="2:35" x14ac:dyDescent="0.25">
      <c r="E3531">
        <v>1.6</v>
      </c>
      <c r="H3531">
        <v>5</v>
      </c>
      <c r="I3531" t="s">
        <v>22084</v>
      </c>
      <c r="J3531" t="s">
        <v>22089</v>
      </c>
      <c r="L3531" t="s">
        <v>22171</v>
      </c>
      <c r="M3531" t="s">
        <v>22198</v>
      </c>
      <c r="N3531" t="s">
        <v>24921</v>
      </c>
      <c r="O3531" t="s">
        <v>29186</v>
      </c>
      <c r="P3531">
        <v>5</v>
      </c>
      <c r="Q3531">
        <v>3</v>
      </c>
      <c r="R3531">
        <v>0.77</v>
      </c>
      <c r="S3531">
        <v>0.89</v>
      </c>
      <c r="T3531">
        <v>436.9</v>
      </c>
      <c r="U3531">
        <v>112.01</v>
      </c>
      <c r="V3531">
        <v>2.87</v>
      </c>
      <c r="W3531">
        <v>9.99</v>
      </c>
      <c r="X3531">
        <v>6.89</v>
      </c>
      <c r="Y3531">
        <v>2</v>
      </c>
      <c r="Z3531" t="s">
        <v>4250</v>
      </c>
      <c r="AA3531">
        <v>0</v>
      </c>
      <c r="AB3531">
        <v>3</v>
      </c>
      <c r="AC3531">
        <v>3.8837142857142859</v>
      </c>
      <c r="AE3531" t="s">
        <v>7949</v>
      </c>
      <c r="AH3531">
        <v>0</v>
      </c>
      <c r="AI3531">
        <v>0</v>
      </c>
    </row>
    <row r="3532" spans="2:35" x14ac:dyDescent="0.25">
      <c r="E3532">
        <v>4.2</v>
      </c>
      <c r="H3532">
        <v>5</v>
      </c>
      <c r="I3532" t="s">
        <v>22084</v>
      </c>
      <c r="J3532" t="s">
        <v>22089</v>
      </c>
      <c r="L3532" t="s">
        <v>22171</v>
      </c>
      <c r="M3532" t="s">
        <v>22198</v>
      </c>
      <c r="N3532" t="s">
        <v>24922</v>
      </c>
      <c r="O3532" t="s">
        <v>29187</v>
      </c>
      <c r="P3532">
        <v>7</v>
      </c>
      <c r="Q3532">
        <v>3</v>
      </c>
      <c r="R3532">
        <v>0.48</v>
      </c>
      <c r="S3532">
        <v>0.6</v>
      </c>
      <c r="T3532">
        <v>433.47</v>
      </c>
      <c r="U3532">
        <v>134.13</v>
      </c>
      <c r="V3532">
        <v>1.62</v>
      </c>
      <c r="W3532">
        <v>8.85</v>
      </c>
      <c r="X3532">
        <v>6.89</v>
      </c>
      <c r="Y3532">
        <v>2</v>
      </c>
      <c r="Z3532" t="s">
        <v>4250</v>
      </c>
      <c r="AA3532">
        <v>0</v>
      </c>
      <c r="AB3532">
        <v>4</v>
      </c>
      <c r="AC3532">
        <v>3.6418809523809519</v>
      </c>
      <c r="AE3532" t="s">
        <v>7949</v>
      </c>
      <c r="AH3532">
        <v>0</v>
      </c>
      <c r="AI3532">
        <v>0</v>
      </c>
    </row>
    <row r="3533" spans="2:35" x14ac:dyDescent="0.25">
      <c r="E3533">
        <v>5.5</v>
      </c>
      <c r="H3533">
        <v>5</v>
      </c>
      <c r="I3533" t="s">
        <v>22084</v>
      </c>
      <c r="J3533" t="s">
        <v>22089</v>
      </c>
      <c r="L3533" t="s">
        <v>22171</v>
      </c>
      <c r="M3533" t="s">
        <v>22198</v>
      </c>
      <c r="N3533" t="s">
        <v>24923</v>
      </c>
      <c r="O3533" t="s">
        <v>29188</v>
      </c>
      <c r="P3533">
        <v>5</v>
      </c>
      <c r="Q3533">
        <v>3</v>
      </c>
      <c r="R3533">
        <v>0.28000000000000003</v>
      </c>
      <c r="S3533">
        <v>0.4</v>
      </c>
      <c r="T3533">
        <v>420.44</v>
      </c>
      <c r="U3533">
        <v>112.01</v>
      </c>
      <c r="V3533">
        <v>2.36</v>
      </c>
      <c r="W3533">
        <v>9.93</v>
      </c>
      <c r="X3533">
        <v>6.89</v>
      </c>
      <c r="Y3533">
        <v>2</v>
      </c>
      <c r="Z3533" t="s">
        <v>4250</v>
      </c>
      <c r="AA3533">
        <v>0</v>
      </c>
      <c r="AB3533">
        <v>3</v>
      </c>
      <c r="AC3533">
        <v>4.0012857142857143</v>
      </c>
      <c r="AE3533" t="s">
        <v>7949</v>
      </c>
      <c r="AH3533">
        <v>0</v>
      </c>
      <c r="AI3533">
        <v>0</v>
      </c>
    </row>
    <row r="3534" spans="2:35" x14ac:dyDescent="0.25">
      <c r="E3534">
        <v>5</v>
      </c>
      <c r="H3534">
        <v>5</v>
      </c>
      <c r="I3534" t="s">
        <v>22084</v>
      </c>
      <c r="J3534" t="s">
        <v>22089</v>
      </c>
      <c r="L3534" t="s">
        <v>22171</v>
      </c>
      <c r="M3534" t="s">
        <v>22198</v>
      </c>
      <c r="N3534" t="s">
        <v>24924</v>
      </c>
      <c r="O3534" t="s">
        <v>29189</v>
      </c>
      <c r="P3534">
        <v>5</v>
      </c>
      <c r="Q3534">
        <v>3</v>
      </c>
      <c r="R3534">
        <v>-0.1</v>
      </c>
      <c r="S3534">
        <v>0.05</v>
      </c>
      <c r="T3534">
        <v>438.43</v>
      </c>
      <c r="U3534">
        <v>112.01</v>
      </c>
      <c r="V3534">
        <v>2.4900000000000002</v>
      </c>
      <c r="W3534">
        <v>8.58</v>
      </c>
      <c r="X3534">
        <v>6.89</v>
      </c>
      <c r="Y3534">
        <v>2</v>
      </c>
      <c r="Z3534" t="s">
        <v>4250</v>
      </c>
      <c r="AA3534">
        <v>0</v>
      </c>
      <c r="AB3534">
        <v>3</v>
      </c>
      <c r="AC3534">
        <v>3.8727857142857141</v>
      </c>
      <c r="AE3534" t="s">
        <v>7949</v>
      </c>
      <c r="AH3534">
        <v>0</v>
      </c>
      <c r="AI3534">
        <v>0</v>
      </c>
    </row>
    <row r="3535" spans="2:35" x14ac:dyDescent="0.25">
      <c r="E3535">
        <v>3.4</v>
      </c>
      <c r="H3535">
        <v>5</v>
      </c>
      <c r="I3535" t="s">
        <v>22084</v>
      </c>
      <c r="J3535" t="s">
        <v>22089</v>
      </c>
      <c r="L3535" t="s">
        <v>22171</v>
      </c>
      <c r="M3535" t="s">
        <v>22198</v>
      </c>
      <c r="N3535" t="s">
        <v>24925</v>
      </c>
      <c r="O3535" t="s">
        <v>29190</v>
      </c>
      <c r="P3535">
        <v>6</v>
      </c>
      <c r="Q3535">
        <v>3</v>
      </c>
      <c r="R3535">
        <v>0.04</v>
      </c>
      <c r="S3535">
        <v>0.16</v>
      </c>
      <c r="T3535">
        <v>432.48</v>
      </c>
      <c r="U3535">
        <v>121.24</v>
      </c>
      <c r="V3535">
        <v>2.2200000000000002</v>
      </c>
      <c r="W3535">
        <v>10.18</v>
      </c>
      <c r="X3535">
        <v>6.89</v>
      </c>
      <c r="Y3535">
        <v>2</v>
      </c>
      <c r="Z3535" t="s">
        <v>4250</v>
      </c>
      <c r="AA3535">
        <v>0</v>
      </c>
      <c r="AB3535">
        <v>4</v>
      </c>
      <c r="AC3535">
        <v>3.6489523809523812</v>
      </c>
      <c r="AE3535" t="s">
        <v>7949</v>
      </c>
      <c r="AH3535">
        <v>0</v>
      </c>
      <c r="AI3535">
        <v>0</v>
      </c>
    </row>
    <row r="3536" spans="2:35" x14ac:dyDescent="0.25">
      <c r="E3536">
        <v>8</v>
      </c>
      <c r="H3536">
        <v>5</v>
      </c>
      <c r="I3536" t="s">
        <v>22084</v>
      </c>
      <c r="J3536" t="s">
        <v>22089</v>
      </c>
      <c r="L3536" t="s">
        <v>22171</v>
      </c>
      <c r="M3536" t="s">
        <v>22198</v>
      </c>
      <c r="N3536" t="s">
        <v>24926</v>
      </c>
      <c r="O3536" t="s">
        <v>29191</v>
      </c>
      <c r="P3536">
        <v>5</v>
      </c>
      <c r="Q3536">
        <v>3</v>
      </c>
      <c r="R3536">
        <v>1.29</v>
      </c>
      <c r="S3536">
        <v>1.42</v>
      </c>
      <c r="T3536">
        <v>450.92</v>
      </c>
      <c r="U3536">
        <v>112.01</v>
      </c>
      <c r="V3536">
        <v>3.26</v>
      </c>
      <c r="W3536">
        <v>9.99</v>
      </c>
      <c r="X3536">
        <v>6.93</v>
      </c>
      <c r="Y3536">
        <v>2</v>
      </c>
      <c r="Z3536" t="s">
        <v>4250</v>
      </c>
      <c r="AA3536">
        <v>0</v>
      </c>
      <c r="AB3536">
        <v>3</v>
      </c>
      <c r="AC3536">
        <v>3.7835714285714288</v>
      </c>
      <c r="AE3536" t="s">
        <v>7949</v>
      </c>
      <c r="AH3536">
        <v>0</v>
      </c>
      <c r="AI3536">
        <v>0</v>
      </c>
    </row>
    <row r="3537" spans="5:35" x14ac:dyDescent="0.25">
      <c r="E3537">
        <v>11.7</v>
      </c>
      <c r="H3537">
        <v>5</v>
      </c>
      <c r="I3537" t="s">
        <v>22084</v>
      </c>
      <c r="J3537" t="s">
        <v>22089</v>
      </c>
      <c r="L3537" t="s">
        <v>22171</v>
      </c>
      <c r="M3537" t="s">
        <v>22198</v>
      </c>
      <c r="N3537" t="s">
        <v>24927</v>
      </c>
      <c r="O3537" t="s">
        <v>29192</v>
      </c>
      <c r="P3537">
        <v>7</v>
      </c>
      <c r="Q3537">
        <v>3</v>
      </c>
      <c r="R3537">
        <v>0.99</v>
      </c>
      <c r="S3537">
        <v>1.1299999999999999</v>
      </c>
      <c r="T3537">
        <v>447.49</v>
      </c>
      <c r="U3537">
        <v>134.13</v>
      </c>
      <c r="V3537">
        <v>2.0099999999999998</v>
      </c>
      <c r="W3537">
        <v>8.84</v>
      </c>
      <c r="X3537">
        <v>6.93</v>
      </c>
      <c r="Y3537">
        <v>2</v>
      </c>
      <c r="Z3537" t="s">
        <v>4250</v>
      </c>
      <c r="AA3537">
        <v>0</v>
      </c>
      <c r="AB3537">
        <v>4</v>
      </c>
      <c r="AC3537">
        <v>3.5417380952380948</v>
      </c>
      <c r="AE3537" t="s">
        <v>7949</v>
      </c>
      <c r="AH3537">
        <v>0</v>
      </c>
      <c r="AI3537">
        <v>0</v>
      </c>
    </row>
    <row r="3538" spans="5:35" x14ac:dyDescent="0.25">
      <c r="E3538">
        <v>17.100000000000001</v>
      </c>
      <c r="H3538">
        <v>5</v>
      </c>
      <c r="I3538" t="s">
        <v>22084</v>
      </c>
      <c r="J3538" t="s">
        <v>22089</v>
      </c>
      <c r="L3538" t="s">
        <v>22171</v>
      </c>
      <c r="M3538" t="s">
        <v>22198</v>
      </c>
      <c r="N3538" t="s">
        <v>24928</v>
      </c>
      <c r="O3538" t="s">
        <v>29193</v>
      </c>
      <c r="P3538">
        <v>5</v>
      </c>
      <c r="Q3538">
        <v>3</v>
      </c>
      <c r="R3538">
        <v>0.8</v>
      </c>
      <c r="S3538">
        <v>0.92</v>
      </c>
      <c r="T3538">
        <v>434.47</v>
      </c>
      <c r="U3538">
        <v>112.01</v>
      </c>
      <c r="V3538">
        <v>2.75</v>
      </c>
      <c r="W3538">
        <v>9.93</v>
      </c>
      <c r="X3538">
        <v>6.93</v>
      </c>
      <c r="Y3538">
        <v>2</v>
      </c>
      <c r="Z3538" t="s">
        <v>4250</v>
      </c>
      <c r="AA3538">
        <v>0</v>
      </c>
      <c r="AB3538">
        <v>3</v>
      </c>
      <c r="AC3538">
        <v>3.901071428571429</v>
      </c>
      <c r="AE3538" t="s">
        <v>7949</v>
      </c>
      <c r="AH3538">
        <v>0</v>
      </c>
      <c r="AI3538">
        <v>0</v>
      </c>
    </row>
    <row r="3539" spans="5:35" x14ac:dyDescent="0.25">
      <c r="E3539">
        <v>12.6</v>
      </c>
      <c r="H3539">
        <v>5</v>
      </c>
      <c r="I3539" t="s">
        <v>22084</v>
      </c>
      <c r="J3539" t="s">
        <v>22089</v>
      </c>
      <c r="L3539" t="s">
        <v>22171</v>
      </c>
      <c r="M3539" t="s">
        <v>22198</v>
      </c>
      <c r="N3539" t="s">
        <v>24929</v>
      </c>
      <c r="O3539" t="s">
        <v>29194</v>
      </c>
      <c r="P3539">
        <v>5</v>
      </c>
      <c r="Q3539">
        <v>3</v>
      </c>
      <c r="R3539">
        <v>0.42</v>
      </c>
      <c r="S3539">
        <v>0.56999999999999995</v>
      </c>
      <c r="T3539">
        <v>452.46</v>
      </c>
      <c r="U3539">
        <v>112.01</v>
      </c>
      <c r="V3539">
        <v>2.88</v>
      </c>
      <c r="W3539">
        <v>8.57</v>
      </c>
      <c r="X3539">
        <v>6.93</v>
      </c>
      <c r="Y3539">
        <v>2</v>
      </c>
      <c r="Z3539" t="s">
        <v>4250</v>
      </c>
      <c r="AA3539">
        <v>0</v>
      </c>
      <c r="AB3539">
        <v>3</v>
      </c>
      <c r="AC3539">
        <v>3.7725714285714291</v>
      </c>
      <c r="AE3539" t="s">
        <v>7949</v>
      </c>
      <c r="AH3539">
        <v>0</v>
      </c>
      <c r="AI3539">
        <v>0</v>
      </c>
    </row>
    <row r="3540" spans="5:35" x14ac:dyDescent="0.25">
      <c r="E3540">
        <v>10.7</v>
      </c>
      <c r="H3540">
        <v>5</v>
      </c>
      <c r="I3540" t="s">
        <v>22084</v>
      </c>
      <c r="J3540" t="s">
        <v>22089</v>
      </c>
      <c r="L3540" t="s">
        <v>22171</v>
      </c>
      <c r="M3540" t="s">
        <v>22198</v>
      </c>
      <c r="N3540" t="s">
        <v>24930</v>
      </c>
      <c r="O3540" t="s">
        <v>29195</v>
      </c>
      <c r="P3540">
        <v>6</v>
      </c>
      <c r="Q3540">
        <v>3</v>
      </c>
      <c r="R3540">
        <v>0.56000000000000005</v>
      </c>
      <c r="S3540">
        <v>0.69</v>
      </c>
      <c r="T3540">
        <v>446.5</v>
      </c>
      <c r="U3540">
        <v>121.24</v>
      </c>
      <c r="V3540">
        <v>2.61</v>
      </c>
      <c r="W3540">
        <v>10.18</v>
      </c>
      <c r="X3540">
        <v>6.93</v>
      </c>
      <c r="Y3540">
        <v>2</v>
      </c>
      <c r="Z3540" t="s">
        <v>4250</v>
      </c>
      <c r="AA3540">
        <v>0</v>
      </c>
      <c r="AB3540">
        <v>4</v>
      </c>
      <c r="AC3540">
        <v>3.5488095238095241</v>
      </c>
      <c r="AE3540" t="s">
        <v>7949</v>
      </c>
      <c r="AH3540">
        <v>0</v>
      </c>
      <c r="AI3540">
        <v>0</v>
      </c>
    </row>
    <row r="3541" spans="5:35" x14ac:dyDescent="0.25">
      <c r="E3541">
        <v>5.4</v>
      </c>
      <c r="H3541">
        <v>5</v>
      </c>
      <c r="I3541" t="s">
        <v>22084</v>
      </c>
      <c r="J3541" t="s">
        <v>22089</v>
      </c>
      <c r="L3541" t="s">
        <v>22171</v>
      </c>
      <c r="M3541" t="s">
        <v>22198</v>
      </c>
      <c r="N3541" t="s">
        <v>24931</v>
      </c>
      <c r="O3541" t="s">
        <v>29196</v>
      </c>
      <c r="P3541">
        <v>5</v>
      </c>
      <c r="Q3541">
        <v>3</v>
      </c>
      <c r="T3541">
        <v>441.49</v>
      </c>
      <c r="U3541">
        <v>116.37</v>
      </c>
      <c r="V3541">
        <v>3.16</v>
      </c>
      <c r="W3541">
        <v>9.93</v>
      </c>
      <c r="X3541">
        <v>6.93</v>
      </c>
      <c r="Y3541">
        <v>2</v>
      </c>
      <c r="Z3541" t="s">
        <v>4250</v>
      </c>
      <c r="AA3541">
        <v>0</v>
      </c>
      <c r="AB3541">
        <v>3</v>
      </c>
      <c r="AE3541" t="s">
        <v>7949</v>
      </c>
      <c r="AH3541">
        <v>0</v>
      </c>
      <c r="AI3541">
        <v>0</v>
      </c>
    </row>
    <row r="3542" spans="5:35" x14ac:dyDescent="0.25">
      <c r="E3542">
        <v>1.3</v>
      </c>
      <c r="H3542">
        <v>5</v>
      </c>
      <c r="I3542" t="s">
        <v>22084</v>
      </c>
      <c r="J3542" t="s">
        <v>22089</v>
      </c>
      <c r="L3542" t="s">
        <v>22171</v>
      </c>
      <c r="M3542" t="s">
        <v>22198</v>
      </c>
      <c r="N3542" t="s">
        <v>24932</v>
      </c>
      <c r="O3542" t="s">
        <v>29197</v>
      </c>
      <c r="P3542">
        <v>5</v>
      </c>
      <c r="Q3542">
        <v>3</v>
      </c>
      <c r="R3542">
        <v>1.82</v>
      </c>
      <c r="S3542">
        <v>1.95</v>
      </c>
      <c r="T3542">
        <v>464.95</v>
      </c>
      <c r="U3542">
        <v>112.01</v>
      </c>
      <c r="V3542">
        <v>3.65</v>
      </c>
      <c r="W3542">
        <v>9.99</v>
      </c>
      <c r="X3542">
        <v>6.93</v>
      </c>
      <c r="Y3542">
        <v>2</v>
      </c>
      <c r="Z3542" t="s">
        <v>4250</v>
      </c>
      <c r="AA3542">
        <v>0</v>
      </c>
      <c r="AB3542">
        <v>3</v>
      </c>
      <c r="AC3542">
        <v>3.683357142857143</v>
      </c>
      <c r="AE3542" t="s">
        <v>7949</v>
      </c>
      <c r="AH3542">
        <v>0</v>
      </c>
      <c r="AI3542">
        <v>0</v>
      </c>
    </row>
    <row r="3543" spans="5:35" x14ac:dyDescent="0.25">
      <c r="E3543">
        <v>3.1</v>
      </c>
      <c r="H3543">
        <v>5</v>
      </c>
      <c r="I3543" t="s">
        <v>22084</v>
      </c>
      <c r="J3543" t="s">
        <v>22089</v>
      </c>
      <c r="L3543" t="s">
        <v>22171</v>
      </c>
      <c r="M3543" t="s">
        <v>22198</v>
      </c>
      <c r="N3543" t="s">
        <v>24933</v>
      </c>
      <c r="O3543" t="s">
        <v>29198</v>
      </c>
      <c r="P3543">
        <v>5</v>
      </c>
      <c r="Q3543">
        <v>3</v>
      </c>
      <c r="R3543">
        <v>1.32</v>
      </c>
      <c r="S3543">
        <v>1.45</v>
      </c>
      <c r="T3543">
        <v>448.5</v>
      </c>
      <c r="U3543">
        <v>112.01</v>
      </c>
      <c r="V3543">
        <v>3.14</v>
      </c>
      <c r="W3543">
        <v>9.93</v>
      </c>
      <c r="X3543">
        <v>6.93</v>
      </c>
      <c r="Y3543">
        <v>2</v>
      </c>
      <c r="Z3543" t="s">
        <v>4250</v>
      </c>
      <c r="AA3543">
        <v>0</v>
      </c>
      <c r="AB3543">
        <v>3</v>
      </c>
      <c r="AC3543">
        <v>3.8008571428571432</v>
      </c>
      <c r="AE3543" t="s">
        <v>7949</v>
      </c>
      <c r="AH3543">
        <v>0</v>
      </c>
      <c r="AI3543">
        <v>0</v>
      </c>
    </row>
    <row r="3544" spans="5:35" x14ac:dyDescent="0.25">
      <c r="E3544">
        <v>2.2000000000000002</v>
      </c>
      <c r="H3544">
        <v>5</v>
      </c>
      <c r="I3544" t="s">
        <v>22084</v>
      </c>
      <c r="J3544" t="s">
        <v>22089</v>
      </c>
      <c r="L3544" t="s">
        <v>22171</v>
      </c>
      <c r="M3544" t="s">
        <v>22198</v>
      </c>
      <c r="N3544" t="s">
        <v>24934</v>
      </c>
      <c r="O3544" t="s">
        <v>29199</v>
      </c>
      <c r="P3544">
        <v>5</v>
      </c>
      <c r="Q3544">
        <v>3</v>
      </c>
      <c r="R3544">
        <v>2.17</v>
      </c>
      <c r="S3544">
        <v>2.2999999999999998</v>
      </c>
      <c r="T3544">
        <v>498.5</v>
      </c>
      <c r="U3544">
        <v>112.01</v>
      </c>
      <c r="V3544">
        <v>4.0199999999999996</v>
      </c>
      <c r="W3544">
        <v>10.06</v>
      </c>
      <c r="X3544">
        <v>6.93</v>
      </c>
      <c r="Y3544">
        <v>2</v>
      </c>
      <c r="Z3544" t="s">
        <v>4250</v>
      </c>
      <c r="AA3544">
        <v>0</v>
      </c>
      <c r="AB3544">
        <v>3</v>
      </c>
      <c r="AC3544">
        <v>3.358714285714286</v>
      </c>
      <c r="AE3544" t="s">
        <v>7949</v>
      </c>
      <c r="AH3544">
        <v>0</v>
      </c>
      <c r="AI3544">
        <v>0</v>
      </c>
    </row>
    <row r="3545" spans="5:35" x14ac:dyDescent="0.25">
      <c r="E3545">
        <v>5.2</v>
      </c>
      <c r="H3545">
        <v>5</v>
      </c>
      <c r="I3545" t="s">
        <v>22084</v>
      </c>
      <c r="J3545" t="s">
        <v>22089</v>
      </c>
      <c r="L3545" t="s">
        <v>22171</v>
      </c>
      <c r="M3545" t="s">
        <v>22198</v>
      </c>
      <c r="N3545" t="s">
        <v>24935</v>
      </c>
      <c r="O3545" t="s">
        <v>29200</v>
      </c>
      <c r="P3545">
        <v>6</v>
      </c>
      <c r="Q3545">
        <v>3</v>
      </c>
      <c r="R3545">
        <v>1.0900000000000001</v>
      </c>
      <c r="S3545">
        <v>1.21</v>
      </c>
      <c r="T3545">
        <v>460.53</v>
      </c>
      <c r="U3545">
        <v>121.24</v>
      </c>
      <c r="V3545">
        <v>3</v>
      </c>
      <c r="W3545">
        <v>10.18</v>
      </c>
      <c r="X3545">
        <v>6.93</v>
      </c>
      <c r="Y3545">
        <v>2</v>
      </c>
      <c r="Z3545" t="s">
        <v>4250</v>
      </c>
      <c r="AA3545">
        <v>0</v>
      </c>
      <c r="AB3545">
        <v>4</v>
      </c>
      <c r="AC3545">
        <v>3.4485952380952392</v>
      </c>
      <c r="AE3545" t="s">
        <v>7949</v>
      </c>
      <c r="AH3545">
        <v>0</v>
      </c>
      <c r="AI3545">
        <v>0</v>
      </c>
    </row>
    <row r="3546" spans="5:35" x14ac:dyDescent="0.25">
      <c r="E3546">
        <v>13</v>
      </c>
      <c r="H3546">
        <v>5</v>
      </c>
      <c r="I3546" t="s">
        <v>22084</v>
      </c>
      <c r="J3546" t="s">
        <v>22089</v>
      </c>
      <c r="L3546" t="s">
        <v>22171</v>
      </c>
      <c r="M3546" t="s">
        <v>22198</v>
      </c>
      <c r="N3546" t="s">
        <v>24936</v>
      </c>
      <c r="O3546" t="s">
        <v>29201</v>
      </c>
      <c r="P3546">
        <v>6</v>
      </c>
      <c r="Q3546">
        <v>3</v>
      </c>
      <c r="R3546">
        <v>1.38</v>
      </c>
      <c r="S3546">
        <v>1.53</v>
      </c>
      <c r="T3546">
        <v>499.49</v>
      </c>
      <c r="U3546">
        <v>124.9</v>
      </c>
      <c r="V3546">
        <v>3.41</v>
      </c>
      <c r="W3546">
        <v>8.73</v>
      </c>
      <c r="X3546">
        <v>6.93</v>
      </c>
      <c r="Y3546">
        <v>2</v>
      </c>
      <c r="Z3546" t="s">
        <v>4250</v>
      </c>
      <c r="AA3546">
        <v>0</v>
      </c>
      <c r="AB3546">
        <v>3</v>
      </c>
      <c r="AC3546">
        <v>3.1703095238095238</v>
      </c>
      <c r="AE3546" t="s">
        <v>7949</v>
      </c>
      <c r="AH3546">
        <v>0</v>
      </c>
      <c r="AI3546">
        <v>0</v>
      </c>
    </row>
    <row r="3547" spans="5:35" x14ac:dyDescent="0.25">
      <c r="E3547">
        <v>3.6</v>
      </c>
      <c r="H3547">
        <v>5</v>
      </c>
      <c r="I3547" t="s">
        <v>22084</v>
      </c>
      <c r="J3547" t="s">
        <v>22089</v>
      </c>
      <c r="L3547" t="s">
        <v>22171</v>
      </c>
      <c r="M3547" t="s">
        <v>22198</v>
      </c>
      <c r="N3547" t="s">
        <v>24937</v>
      </c>
      <c r="O3547" t="s">
        <v>29202</v>
      </c>
      <c r="P3547">
        <v>7</v>
      </c>
      <c r="Q3547">
        <v>3</v>
      </c>
      <c r="R3547">
        <v>1.52</v>
      </c>
      <c r="S3547">
        <v>1.66</v>
      </c>
      <c r="T3547">
        <v>461.52</v>
      </c>
      <c r="U3547">
        <v>134.13</v>
      </c>
      <c r="V3547">
        <v>2.4</v>
      </c>
      <c r="W3547">
        <v>8.84</v>
      </c>
      <c r="X3547">
        <v>6.93</v>
      </c>
      <c r="Y3547">
        <v>2</v>
      </c>
      <c r="Z3547" t="s">
        <v>4250</v>
      </c>
      <c r="AA3547">
        <v>0</v>
      </c>
      <c r="AB3547">
        <v>4</v>
      </c>
      <c r="AC3547">
        <v>3.4415238095238099</v>
      </c>
      <c r="AE3547" t="s">
        <v>7949</v>
      </c>
      <c r="AH3547">
        <v>0</v>
      </c>
      <c r="AI3547">
        <v>0</v>
      </c>
    </row>
    <row r="3548" spans="5:35" x14ac:dyDescent="0.25">
      <c r="E3548">
        <v>2.7</v>
      </c>
      <c r="H3548">
        <v>5</v>
      </c>
      <c r="I3548" t="s">
        <v>22084</v>
      </c>
      <c r="J3548" t="s">
        <v>22089</v>
      </c>
      <c r="L3548" t="s">
        <v>22171</v>
      </c>
      <c r="M3548" t="s">
        <v>22198</v>
      </c>
      <c r="N3548" t="s">
        <v>24938</v>
      </c>
      <c r="O3548" t="s">
        <v>29203</v>
      </c>
      <c r="P3548">
        <v>5</v>
      </c>
      <c r="Q3548">
        <v>3</v>
      </c>
      <c r="R3548">
        <v>2.38</v>
      </c>
      <c r="S3548">
        <v>2.5299999999999998</v>
      </c>
      <c r="T3548">
        <v>499.4</v>
      </c>
      <c r="U3548">
        <v>112.01</v>
      </c>
      <c r="V3548">
        <v>4.3</v>
      </c>
      <c r="W3548">
        <v>8.75</v>
      </c>
      <c r="X3548">
        <v>6.93</v>
      </c>
      <c r="Y3548">
        <v>2</v>
      </c>
      <c r="Z3548" t="s">
        <v>4250</v>
      </c>
      <c r="AA3548">
        <v>0</v>
      </c>
      <c r="AB3548">
        <v>3</v>
      </c>
      <c r="AC3548">
        <v>3.2472857142857139</v>
      </c>
      <c r="AE3548" t="s">
        <v>7949</v>
      </c>
      <c r="AH3548">
        <v>0</v>
      </c>
      <c r="AI3548">
        <v>0</v>
      </c>
    </row>
    <row r="3549" spans="5:35" x14ac:dyDescent="0.25">
      <c r="E3549">
        <v>18.399999999999999</v>
      </c>
      <c r="H3549">
        <v>5</v>
      </c>
      <c r="I3549" t="s">
        <v>22084</v>
      </c>
      <c r="J3549" t="s">
        <v>22089</v>
      </c>
      <c r="L3549" t="s">
        <v>22171</v>
      </c>
      <c r="M3549" t="s">
        <v>22198</v>
      </c>
      <c r="N3549" t="s">
        <v>24939</v>
      </c>
      <c r="O3549" t="s">
        <v>29204</v>
      </c>
      <c r="P3549">
        <v>8</v>
      </c>
      <c r="Q3549">
        <v>3</v>
      </c>
      <c r="R3549">
        <v>-0.04</v>
      </c>
      <c r="S3549">
        <v>0.08</v>
      </c>
      <c r="T3549">
        <v>476.56</v>
      </c>
      <c r="U3549">
        <v>129.31</v>
      </c>
      <c r="V3549">
        <v>2.71</v>
      </c>
      <c r="W3549">
        <v>10.01</v>
      </c>
      <c r="X3549">
        <v>6.93</v>
      </c>
      <c r="Y3549">
        <v>3</v>
      </c>
      <c r="Z3549" t="s">
        <v>4250</v>
      </c>
      <c r="AA3549">
        <v>0</v>
      </c>
      <c r="AB3549">
        <v>3</v>
      </c>
      <c r="AC3549">
        <v>3.3340952380952378</v>
      </c>
      <c r="AE3549" t="s">
        <v>7949</v>
      </c>
      <c r="AH3549">
        <v>0</v>
      </c>
      <c r="AI3549">
        <v>0</v>
      </c>
    </row>
    <row r="3550" spans="5:35" x14ac:dyDescent="0.25">
      <c r="E3550">
        <v>82</v>
      </c>
      <c r="H3550">
        <v>5</v>
      </c>
      <c r="I3550" t="s">
        <v>22084</v>
      </c>
      <c r="J3550" t="s">
        <v>22089</v>
      </c>
      <c r="L3550" t="s">
        <v>22171</v>
      </c>
      <c r="M3550" t="s">
        <v>22198</v>
      </c>
      <c r="N3550" t="s">
        <v>24940</v>
      </c>
      <c r="O3550" t="s">
        <v>29205</v>
      </c>
      <c r="P3550">
        <v>7</v>
      </c>
      <c r="Q3550">
        <v>3</v>
      </c>
      <c r="R3550">
        <v>1.48</v>
      </c>
      <c r="S3550">
        <v>1.61</v>
      </c>
      <c r="T3550">
        <v>475.57</v>
      </c>
      <c r="U3550">
        <v>116.42</v>
      </c>
      <c r="V3550">
        <v>3.31</v>
      </c>
      <c r="W3550">
        <v>10.6</v>
      </c>
      <c r="X3550">
        <v>6.93</v>
      </c>
      <c r="Y3550">
        <v>3</v>
      </c>
      <c r="Z3550" t="s">
        <v>4250</v>
      </c>
      <c r="AA3550">
        <v>0</v>
      </c>
      <c r="AB3550">
        <v>3</v>
      </c>
      <c r="AC3550">
        <v>3.460500000000001</v>
      </c>
      <c r="AE3550" t="s">
        <v>7949</v>
      </c>
      <c r="AH3550">
        <v>0</v>
      </c>
      <c r="AI3550">
        <v>0</v>
      </c>
    </row>
    <row r="3551" spans="5:35" x14ac:dyDescent="0.25">
      <c r="E3551">
        <v>13.9</v>
      </c>
      <c r="H3551">
        <v>5</v>
      </c>
      <c r="I3551" t="s">
        <v>22084</v>
      </c>
      <c r="J3551" t="s">
        <v>22089</v>
      </c>
      <c r="L3551" t="s">
        <v>22171</v>
      </c>
      <c r="M3551" t="s">
        <v>22198</v>
      </c>
      <c r="N3551" t="s">
        <v>24941</v>
      </c>
      <c r="O3551" t="s">
        <v>29206</v>
      </c>
      <c r="P3551">
        <v>7</v>
      </c>
      <c r="Q3551">
        <v>3</v>
      </c>
      <c r="R3551">
        <v>0.96</v>
      </c>
      <c r="S3551">
        <v>1.1599999999999999</v>
      </c>
      <c r="T3551">
        <v>435.48</v>
      </c>
      <c r="U3551">
        <v>138.04</v>
      </c>
      <c r="V3551">
        <v>2.29</v>
      </c>
      <c r="W3551">
        <v>8.08</v>
      </c>
      <c r="X3551">
        <v>6.93</v>
      </c>
      <c r="Y3551">
        <v>2</v>
      </c>
      <c r="Z3551" t="s">
        <v>4250</v>
      </c>
      <c r="AA3551">
        <v>0</v>
      </c>
      <c r="AB3551">
        <v>3</v>
      </c>
      <c r="AC3551">
        <v>3.6275238095238098</v>
      </c>
      <c r="AE3551" t="s">
        <v>7949</v>
      </c>
      <c r="AH3551">
        <v>0</v>
      </c>
      <c r="AI3551">
        <v>0</v>
      </c>
    </row>
    <row r="3552" spans="5:35" x14ac:dyDescent="0.25">
      <c r="E3552">
        <v>12.7</v>
      </c>
      <c r="H3552">
        <v>5</v>
      </c>
      <c r="I3552" t="s">
        <v>22084</v>
      </c>
      <c r="J3552" t="s">
        <v>22089</v>
      </c>
      <c r="L3552" t="s">
        <v>22171</v>
      </c>
      <c r="M3552" t="s">
        <v>22198</v>
      </c>
      <c r="N3552" t="s">
        <v>24942</v>
      </c>
      <c r="O3552" t="s">
        <v>29207</v>
      </c>
      <c r="P3552">
        <v>6</v>
      </c>
      <c r="Q3552">
        <v>3</v>
      </c>
      <c r="R3552">
        <v>0.04</v>
      </c>
      <c r="S3552">
        <v>0.17</v>
      </c>
      <c r="T3552">
        <v>469.49</v>
      </c>
      <c r="U3552">
        <v>116.94</v>
      </c>
      <c r="V3552">
        <v>3.19</v>
      </c>
      <c r="W3552">
        <v>10.44</v>
      </c>
      <c r="X3552">
        <v>6.93</v>
      </c>
      <c r="Y3552">
        <v>2</v>
      </c>
      <c r="Z3552" t="s">
        <v>4250</v>
      </c>
      <c r="AA3552">
        <v>0</v>
      </c>
      <c r="AB3552">
        <v>4</v>
      </c>
      <c r="AC3552">
        <v>3.4865952380952381</v>
      </c>
      <c r="AE3552" t="s">
        <v>7949</v>
      </c>
      <c r="AH3552">
        <v>0</v>
      </c>
      <c r="AI3552">
        <v>0</v>
      </c>
    </row>
    <row r="3553" spans="5:35" x14ac:dyDescent="0.25">
      <c r="E3553">
        <v>108</v>
      </c>
      <c r="H3553">
        <v>5</v>
      </c>
      <c r="I3553" t="s">
        <v>22084</v>
      </c>
      <c r="J3553" t="s">
        <v>22089</v>
      </c>
      <c r="L3553" t="s">
        <v>22171</v>
      </c>
      <c r="M3553" t="s">
        <v>22198</v>
      </c>
      <c r="N3553" t="s">
        <v>24943</v>
      </c>
      <c r="O3553" t="s">
        <v>29208</v>
      </c>
      <c r="P3553">
        <v>7</v>
      </c>
      <c r="Q3553">
        <v>3</v>
      </c>
      <c r="R3553">
        <v>0.5</v>
      </c>
      <c r="S3553">
        <v>0.63</v>
      </c>
      <c r="T3553">
        <v>437.52</v>
      </c>
      <c r="U3553">
        <v>124.9</v>
      </c>
      <c r="V3553">
        <v>2.4500000000000002</v>
      </c>
      <c r="W3553">
        <v>9.14</v>
      </c>
      <c r="X3553">
        <v>6.93</v>
      </c>
      <c r="Y3553">
        <v>2</v>
      </c>
      <c r="Z3553" t="s">
        <v>4250</v>
      </c>
      <c r="AA3553">
        <v>0</v>
      </c>
      <c r="AB3553">
        <v>3</v>
      </c>
      <c r="AC3553">
        <v>3.612952380952382</v>
      </c>
      <c r="AE3553" t="s">
        <v>7949</v>
      </c>
      <c r="AH3553">
        <v>0</v>
      </c>
      <c r="AI3553">
        <v>0</v>
      </c>
    </row>
    <row r="3554" spans="5:35" x14ac:dyDescent="0.25">
      <c r="E3554">
        <v>8.4</v>
      </c>
      <c r="H3554">
        <v>5</v>
      </c>
      <c r="I3554" t="s">
        <v>22084</v>
      </c>
      <c r="J3554" t="s">
        <v>22089</v>
      </c>
      <c r="L3554" t="s">
        <v>22171</v>
      </c>
      <c r="M3554" t="s">
        <v>22198</v>
      </c>
      <c r="N3554" t="s">
        <v>24944</v>
      </c>
      <c r="O3554" t="s">
        <v>29209</v>
      </c>
      <c r="P3554">
        <v>5</v>
      </c>
      <c r="Q3554">
        <v>3</v>
      </c>
      <c r="R3554">
        <v>2.3199999999999998</v>
      </c>
      <c r="S3554">
        <v>2.4700000000000002</v>
      </c>
      <c r="T3554">
        <v>478.98</v>
      </c>
      <c r="U3554">
        <v>112.01</v>
      </c>
      <c r="V3554">
        <v>4.04</v>
      </c>
      <c r="W3554">
        <v>9.99</v>
      </c>
      <c r="X3554">
        <v>7.03</v>
      </c>
      <c r="Y3554">
        <v>2</v>
      </c>
      <c r="Z3554" t="s">
        <v>4250</v>
      </c>
      <c r="AA3554">
        <v>0</v>
      </c>
      <c r="AB3554">
        <v>3</v>
      </c>
      <c r="AC3554">
        <v>3.423142857142857</v>
      </c>
      <c r="AE3554" t="s">
        <v>7949</v>
      </c>
      <c r="AH3554">
        <v>0</v>
      </c>
      <c r="AI3554">
        <v>0</v>
      </c>
    </row>
    <row r="3555" spans="5:35" x14ac:dyDescent="0.25">
      <c r="E3555">
        <v>32</v>
      </c>
      <c r="H3555">
        <v>5</v>
      </c>
      <c r="I3555" t="s">
        <v>22084</v>
      </c>
      <c r="J3555" t="s">
        <v>22089</v>
      </c>
      <c r="L3555" t="s">
        <v>22171</v>
      </c>
      <c r="M3555" t="s">
        <v>22198</v>
      </c>
      <c r="N3555" t="s">
        <v>24945</v>
      </c>
      <c r="O3555" t="s">
        <v>29210</v>
      </c>
      <c r="P3555">
        <v>5</v>
      </c>
      <c r="Q3555">
        <v>3</v>
      </c>
      <c r="R3555">
        <v>1.82</v>
      </c>
      <c r="S3555">
        <v>1.98</v>
      </c>
      <c r="T3555">
        <v>462.52</v>
      </c>
      <c r="U3555">
        <v>112.01</v>
      </c>
      <c r="V3555">
        <v>3.53</v>
      </c>
      <c r="W3555">
        <v>9.93</v>
      </c>
      <c r="X3555">
        <v>7.03</v>
      </c>
      <c r="Y3555">
        <v>2</v>
      </c>
      <c r="Z3555" t="s">
        <v>4250</v>
      </c>
      <c r="AA3555">
        <v>0</v>
      </c>
      <c r="AB3555">
        <v>3</v>
      </c>
      <c r="AC3555">
        <v>3.7007142857142861</v>
      </c>
      <c r="AE3555" t="s">
        <v>7949</v>
      </c>
      <c r="AH3555">
        <v>0</v>
      </c>
      <c r="AI3555">
        <v>0</v>
      </c>
    </row>
    <row r="3556" spans="5:35" x14ac:dyDescent="0.25">
      <c r="E3556">
        <v>37</v>
      </c>
      <c r="H3556">
        <v>5</v>
      </c>
      <c r="I3556" t="s">
        <v>22084</v>
      </c>
      <c r="J3556" t="s">
        <v>22089</v>
      </c>
      <c r="L3556" t="s">
        <v>22171</v>
      </c>
      <c r="M3556" t="s">
        <v>22198</v>
      </c>
      <c r="N3556" t="s">
        <v>24946</v>
      </c>
      <c r="O3556" t="s">
        <v>29211</v>
      </c>
      <c r="P3556">
        <v>6</v>
      </c>
      <c r="Q3556">
        <v>3</v>
      </c>
      <c r="R3556">
        <v>1.59</v>
      </c>
      <c r="S3556">
        <v>1.74</v>
      </c>
      <c r="T3556">
        <v>474.56</v>
      </c>
      <c r="U3556">
        <v>121.24</v>
      </c>
      <c r="V3556">
        <v>3.39</v>
      </c>
      <c r="W3556">
        <v>10.18</v>
      </c>
      <c r="X3556">
        <v>7.03</v>
      </c>
      <c r="Y3556">
        <v>2</v>
      </c>
      <c r="Z3556" t="s">
        <v>4250</v>
      </c>
      <c r="AA3556">
        <v>0</v>
      </c>
      <c r="AB3556">
        <v>4</v>
      </c>
      <c r="AC3556">
        <v>3.348380952380952</v>
      </c>
      <c r="AE3556" t="s">
        <v>7949</v>
      </c>
      <c r="AH3556">
        <v>0</v>
      </c>
      <c r="AI3556">
        <v>0</v>
      </c>
    </row>
    <row r="3557" spans="5:35" x14ac:dyDescent="0.25">
      <c r="E3557">
        <v>36</v>
      </c>
      <c r="H3557">
        <v>5</v>
      </c>
      <c r="I3557" t="s">
        <v>22084</v>
      </c>
      <c r="J3557" t="s">
        <v>22089</v>
      </c>
      <c r="L3557" t="s">
        <v>22171</v>
      </c>
      <c r="M3557" t="s">
        <v>22198</v>
      </c>
      <c r="N3557" t="s">
        <v>24947</v>
      </c>
      <c r="O3557" t="s">
        <v>29212</v>
      </c>
      <c r="P3557">
        <v>7</v>
      </c>
      <c r="Q3557">
        <v>3</v>
      </c>
      <c r="R3557">
        <v>2.02</v>
      </c>
      <c r="S3557">
        <v>2.1800000000000002</v>
      </c>
      <c r="T3557">
        <v>475.55</v>
      </c>
      <c r="U3557">
        <v>134.13</v>
      </c>
      <c r="V3557">
        <v>2.79</v>
      </c>
      <c r="W3557">
        <v>8.85</v>
      </c>
      <c r="X3557">
        <v>7.03</v>
      </c>
      <c r="Y3557">
        <v>2</v>
      </c>
      <c r="Z3557" t="s">
        <v>4250</v>
      </c>
      <c r="AA3557">
        <v>0</v>
      </c>
      <c r="AB3557">
        <v>4</v>
      </c>
      <c r="AC3557">
        <v>3.3313095238095238</v>
      </c>
      <c r="AE3557" t="s">
        <v>7949</v>
      </c>
      <c r="AH3557">
        <v>0</v>
      </c>
      <c r="AI3557">
        <v>0</v>
      </c>
    </row>
    <row r="3558" spans="5:35" x14ac:dyDescent="0.25">
      <c r="E3558">
        <v>10.6</v>
      </c>
      <c r="H3558">
        <v>5</v>
      </c>
      <c r="I3558" t="s">
        <v>22084</v>
      </c>
      <c r="J3558" t="s">
        <v>22089</v>
      </c>
      <c r="L3558" t="s">
        <v>22171</v>
      </c>
      <c r="M3558" t="s">
        <v>22198</v>
      </c>
      <c r="N3558" t="s">
        <v>24948</v>
      </c>
      <c r="O3558" t="s">
        <v>29213</v>
      </c>
      <c r="P3558">
        <v>6</v>
      </c>
      <c r="Q3558">
        <v>3</v>
      </c>
      <c r="R3558">
        <v>1.0900000000000001</v>
      </c>
      <c r="S3558">
        <v>1.25</v>
      </c>
      <c r="T3558">
        <v>469.54</v>
      </c>
      <c r="U3558">
        <v>135.80000000000001</v>
      </c>
      <c r="V3558">
        <v>3.26</v>
      </c>
      <c r="W3558">
        <v>9.8800000000000008</v>
      </c>
      <c r="X3558">
        <v>7.03</v>
      </c>
      <c r="Y3558">
        <v>2</v>
      </c>
      <c r="Z3558" t="s">
        <v>4250</v>
      </c>
      <c r="AA3558">
        <v>0</v>
      </c>
      <c r="AB3558">
        <v>3</v>
      </c>
      <c r="AC3558">
        <v>3.384238095238095</v>
      </c>
      <c r="AE3558" t="s">
        <v>7949</v>
      </c>
      <c r="AH3558">
        <v>0</v>
      </c>
      <c r="AI3558">
        <v>0</v>
      </c>
    </row>
    <row r="3559" spans="5:35" x14ac:dyDescent="0.25">
      <c r="E3559">
        <v>23.3</v>
      </c>
      <c r="H3559">
        <v>5</v>
      </c>
      <c r="I3559" t="s">
        <v>22084</v>
      </c>
      <c r="J3559" t="s">
        <v>22089</v>
      </c>
      <c r="L3559" t="s">
        <v>22171</v>
      </c>
      <c r="M3559" t="s">
        <v>22198</v>
      </c>
      <c r="N3559" t="s">
        <v>24949</v>
      </c>
      <c r="O3559" t="s">
        <v>29214</v>
      </c>
      <c r="P3559">
        <v>5</v>
      </c>
      <c r="Q3559">
        <v>3</v>
      </c>
      <c r="R3559">
        <v>2.67</v>
      </c>
      <c r="S3559">
        <v>2.82</v>
      </c>
      <c r="T3559">
        <v>512.53</v>
      </c>
      <c r="U3559">
        <v>112.01</v>
      </c>
      <c r="V3559">
        <v>4.41</v>
      </c>
      <c r="W3559">
        <v>10.06</v>
      </c>
      <c r="X3559">
        <v>7.03</v>
      </c>
      <c r="Y3559">
        <v>2</v>
      </c>
      <c r="Z3559" t="s">
        <v>4250</v>
      </c>
      <c r="AA3559">
        <v>1</v>
      </c>
      <c r="AB3559">
        <v>3</v>
      </c>
      <c r="AC3559">
        <v>3.0979999999999999</v>
      </c>
      <c r="AE3559" t="s">
        <v>7949</v>
      </c>
      <c r="AH3559">
        <v>0</v>
      </c>
      <c r="AI3559">
        <v>0</v>
      </c>
    </row>
    <row r="3560" spans="5:35" x14ac:dyDescent="0.25">
      <c r="E3560">
        <v>10.9</v>
      </c>
      <c r="H3560">
        <v>5</v>
      </c>
      <c r="I3560" t="s">
        <v>22084</v>
      </c>
      <c r="J3560" t="s">
        <v>22089</v>
      </c>
      <c r="L3560" t="s">
        <v>22171</v>
      </c>
      <c r="M3560" t="s">
        <v>22198</v>
      </c>
      <c r="N3560" t="s">
        <v>24950</v>
      </c>
      <c r="O3560" t="s">
        <v>29215</v>
      </c>
      <c r="P3560">
        <v>6</v>
      </c>
      <c r="Q3560">
        <v>3</v>
      </c>
      <c r="R3560">
        <v>0.41</v>
      </c>
      <c r="S3560">
        <v>0.45</v>
      </c>
      <c r="T3560">
        <v>464.49</v>
      </c>
      <c r="U3560">
        <v>121.24</v>
      </c>
      <c r="V3560">
        <v>2.37</v>
      </c>
      <c r="W3560">
        <v>9.92</v>
      </c>
      <c r="X3560">
        <v>6.36</v>
      </c>
      <c r="Y3560">
        <v>2</v>
      </c>
      <c r="Z3560" t="s">
        <v>4250</v>
      </c>
      <c r="AA3560">
        <v>0</v>
      </c>
      <c r="AB3560">
        <v>3</v>
      </c>
      <c r="AC3560">
        <v>3.4203095238095238</v>
      </c>
      <c r="AE3560" t="s">
        <v>7949</v>
      </c>
      <c r="AH3560">
        <v>0</v>
      </c>
      <c r="AI3560">
        <v>0</v>
      </c>
    </row>
    <row r="3561" spans="5:35" x14ac:dyDescent="0.25">
      <c r="E3561">
        <v>4.0999999999999996</v>
      </c>
      <c r="H3561">
        <v>5</v>
      </c>
      <c r="I3561" t="s">
        <v>22084</v>
      </c>
      <c r="J3561" t="s">
        <v>22089</v>
      </c>
      <c r="L3561" t="s">
        <v>22171</v>
      </c>
      <c r="M3561" t="s">
        <v>22198</v>
      </c>
      <c r="N3561" t="s">
        <v>24951</v>
      </c>
      <c r="O3561" t="s">
        <v>29216</v>
      </c>
      <c r="P3561">
        <v>6</v>
      </c>
      <c r="Q3561">
        <v>3</v>
      </c>
      <c r="R3561">
        <v>1.47</v>
      </c>
      <c r="S3561">
        <v>1.52</v>
      </c>
      <c r="T3561">
        <v>515.39</v>
      </c>
      <c r="U3561">
        <v>121.24</v>
      </c>
      <c r="V3561">
        <v>3.54</v>
      </c>
      <c r="W3561">
        <v>8.74</v>
      </c>
      <c r="X3561">
        <v>6.36</v>
      </c>
      <c r="Y3561">
        <v>2</v>
      </c>
      <c r="Z3561" t="s">
        <v>4250</v>
      </c>
      <c r="AA3561">
        <v>1</v>
      </c>
      <c r="AB3561">
        <v>3</v>
      </c>
      <c r="AC3561">
        <v>3.166666666666667</v>
      </c>
      <c r="AE3561" t="s">
        <v>7949</v>
      </c>
      <c r="AH3561">
        <v>0</v>
      </c>
      <c r="AI3561">
        <v>0</v>
      </c>
    </row>
    <row r="3562" spans="5:35" x14ac:dyDescent="0.25">
      <c r="E3562">
        <v>16.3</v>
      </c>
      <c r="H3562">
        <v>5</v>
      </c>
      <c r="I3562" t="s">
        <v>22084</v>
      </c>
      <c r="J3562" t="s">
        <v>22089</v>
      </c>
      <c r="L3562" t="s">
        <v>22171</v>
      </c>
      <c r="M3562" t="s">
        <v>22198</v>
      </c>
      <c r="N3562" t="s">
        <v>24952</v>
      </c>
      <c r="O3562" t="s">
        <v>29217</v>
      </c>
      <c r="P3562">
        <v>8</v>
      </c>
      <c r="Q3562">
        <v>3</v>
      </c>
      <c r="R3562">
        <v>0.61</v>
      </c>
      <c r="S3562">
        <v>0.65</v>
      </c>
      <c r="T3562">
        <v>477.52</v>
      </c>
      <c r="U3562">
        <v>143.36000000000001</v>
      </c>
      <c r="V3562">
        <v>1.64</v>
      </c>
      <c r="W3562">
        <v>8.84</v>
      </c>
      <c r="X3562">
        <v>6.36</v>
      </c>
      <c r="Y3562">
        <v>2</v>
      </c>
      <c r="Z3562" t="s">
        <v>4250</v>
      </c>
      <c r="AA3562">
        <v>0</v>
      </c>
      <c r="AB3562">
        <v>4</v>
      </c>
      <c r="AC3562">
        <v>3.3272380952380951</v>
      </c>
      <c r="AE3562" t="s">
        <v>7949</v>
      </c>
      <c r="AH3562">
        <v>0</v>
      </c>
      <c r="AI3562">
        <v>0</v>
      </c>
    </row>
    <row r="3563" spans="5:35" x14ac:dyDescent="0.25">
      <c r="E3563">
        <v>6.1</v>
      </c>
      <c r="H3563">
        <v>5</v>
      </c>
      <c r="I3563" t="s">
        <v>22084</v>
      </c>
      <c r="J3563" t="s">
        <v>22089</v>
      </c>
      <c r="L3563" t="s">
        <v>22171</v>
      </c>
      <c r="M3563" t="s">
        <v>22198</v>
      </c>
      <c r="N3563" t="s">
        <v>24953</v>
      </c>
      <c r="O3563" t="s">
        <v>29218</v>
      </c>
      <c r="P3563">
        <v>6</v>
      </c>
      <c r="Q3563">
        <v>3</v>
      </c>
      <c r="R3563">
        <v>0.91</v>
      </c>
      <c r="S3563">
        <v>0.94</v>
      </c>
      <c r="T3563">
        <v>480.95</v>
      </c>
      <c r="U3563">
        <v>121.24</v>
      </c>
      <c r="V3563">
        <v>2.89</v>
      </c>
      <c r="W3563">
        <v>9.98</v>
      </c>
      <c r="X3563">
        <v>6.36</v>
      </c>
      <c r="Y3563">
        <v>2</v>
      </c>
      <c r="Z3563" t="s">
        <v>4250</v>
      </c>
      <c r="AA3563">
        <v>0</v>
      </c>
      <c r="AB3563">
        <v>3</v>
      </c>
      <c r="AC3563">
        <v>3.3027380952380949</v>
      </c>
      <c r="AE3563" t="s">
        <v>7949</v>
      </c>
      <c r="AH3563">
        <v>0</v>
      </c>
      <c r="AI3563">
        <v>0</v>
      </c>
    </row>
    <row r="3564" spans="5:35" x14ac:dyDescent="0.25">
      <c r="E3564">
        <v>19.8</v>
      </c>
      <c r="H3564">
        <v>5</v>
      </c>
      <c r="I3564" t="s">
        <v>22084</v>
      </c>
      <c r="J3564" t="s">
        <v>22089</v>
      </c>
      <c r="L3564" t="s">
        <v>22171</v>
      </c>
      <c r="M3564" t="s">
        <v>22198</v>
      </c>
      <c r="N3564" t="s">
        <v>24954</v>
      </c>
      <c r="O3564" t="s">
        <v>29219</v>
      </c>
      <c r="P3564">
        <v>6</v>
      </c>
      <c r="Q3564">
        <v>3</v>
      </c>
      <c r="R3564">
        <v>1.26</v>
      </c>
      <c r="S3564">
        <v>1.29</v>
      </c>
      <c r="T3564">
        <v>514.5</v>
      </c>
      <c r="U3564">
        <v>121.24</v>
      </c>
      <c r="V3564">
        <v>3.25</v>
      </c>
      <c r="W3564">
        <v>10.06</v>
      </c>
      <c r="X3564">
        <v>6.36</v>
      </c>
      <c r="Y3564">
        <v>2</v>
      </c>
      <c r="Z3564" t="s">
        <v>4250</v>
      </c>
      <c r="AA3564">
        <v>1</v>
      </c>
      <c r="AB3564">
        <v>3</v>
      </c>
      <c r="AC3564">
        <v>3.166666666666667</v>
      </c>
      <c r="AE3564" t="s">
        <v>7949</v>
      </c>
      <c r="AH3564">
        <v>0</v>
      </c>
      <c r="AI3564">
        <v>0</v>
      </c>
    </row>
    <row r="3565" spans="5:35" x14ac:dyDescent="0.25">
      <c r="E3565">
        <v>16.399999999999999</v>
      </c>
      <c r="H3565">
        <v>5</v>
      </c>
      <c r="I3565" t="s">
        <v>22084</v>
      </c>
      <c r="J3565" t="s">
        <v>22089</v>
      </c>
      <c r="L3565" t="s">
        <v>22171</v>
      </c>
      <c r="M3565" t="s">
        <v>22198</v>
      </c>
      <c r="N3565" t="s">
        <v>24955</v>
      </c>
      <c r="O3565" t="s">
        <v>29220</v>
      </c>
      <c r="P3565">
        <v>7</v>
      </c>
      <c r="Q3565">
        <v>3</v>
      </c>
      <c r="R3565">
        <v>0.17</v>
      </c>
      <c r="S3565">
        <v>0.21</v>
      </c>
      <c r="T3565">
        <v>476.53</v>
      </c>
      <c r="U3565">
        <v>130.47</v>
      </c>
      <c r="V3565">
        <v>2.2400000000000002</v>
      </c>
      <c r="W3565">
        <v>10.17</v>
      </c>
      <c r="X3565">
        <v>6.36</v>
      </c>
      <c r="Y3565">
        <v>2</v>
      </c>
      <c r="Z3565" t="s">
        <v>4250</v>
      </c>
      <c r="AA3565">
        <v>0</v>
      </c>
      <c r="AB3565">
        <v>4</v>
      </c>
      <c r="AC3565">
        <v>3.3343095238095239</v>
      </c>
      <c r="AE3565" t="s">
        <v>7949</v>
      </c>
      <c r="AH3565">
        <v>0</v>
      </c>
      <c r="AI3565">
        <v>0</v>
      </c>
    </row>
    <row r="3566" spans="5:35" x14ac:dyDescent="0.25">
      <c r="E3566">
        <v>6.5</v>
      </c>
      <c r="H3566">
        <v>5</v>
      </c>
      <c r="I3566" t="s">
        <v>22084</v>
      </c>
      <c r="J3566" t="s">
        <v>22089</v>
      </c>
      <c r="L3566" t="s">
        <v>22171</v>
      </c>
      <c r="M3566" t="s">
        <v>22198</v>
      </c>
      <c r="N3566" t="s">
        <v>24956</v>
      </c>
      <c r="O3566" t="s">
        <v>29221</v>
      </c>
      <c r="P3566">
        <v>6</v>
      </c>
      <c r="Q3566">
        <v>3</v>
      </c>
      <c r="R3566">
        <v>0.6</v>
      </c>
      <c r="S3566">
        <v>0.67</v>
      </c>
      <c r="T3566">
        <v>498.94</v>
      </c>
      <c r="U3566">
        <v>121.24</v>
      </c>
      <c r="V3566">
        <v>3.03</v>
      </c>
      <c r="W3566">
        <v>8.6300000000000008</v>
      </c>
      <c r="X3566">
        <v>6.36</v>
      </c>
      <c r="Y3566">
        <v>2</v>
      </c>
      <c r="Z3566" t="s">
        <v>4250</v>
      </c>
      <c r="AA3566">
        <v>0</v>
      </c>
      <c r="AB3566">
        <v>3</v>
      </c>
      <c r="AC3566">
        <v>3.174238095238096</v>
      </c>
      <c r="AE3566" t="s">
        <v>7949</v>
      </c>
      <c r="AH3566">
        <v>0</v>
      </c>
      <c r="AI3566">
        <v>0</v>
      </c>
    </row>
    <row r="3567" spans="5:35" x14ac:dyDescent="0.25">
      <c r="E3567">
        <v>1292</v>
      </c>
      <c r="H3567">
        <v>5</v>
      </c>
      <c r="I3567" t="s">
        <v>22084</v>
      </c>
      <c r="J3567" t="s">
        <v>22089</v>
      </c>
      <c r="L3567" t="s">
        <v>22171</v>
      </c>
      <c r="M3567" t="s">
        <v>22198</v>
      </c>
      <c r="N3567" t="s">
        <v>24957</v>
      </c>
      <c r="O3567" t="s">
        <v>29222</v>
      </c>
      <c r="P3567">
        <v>4</v>
      </c>
      <c r="Q3567">
        <v>2</v>
      </c>
      <c r="R3567">
        <v>2.12</v>
      </c>
      <c r="S3567">
        <v>2.17</v>
      </c>
      <c r="T3567">
        <v>411.5</v>
      </c>
      <c r="U3567">
        <v>93.81</v>
      </c>
      <c r="V3567">
        <v>3.89</v>
      </c>
      <c r="X3567">
        <v>6.47</v>
      </c>
      <c r="Y3567">
        <v>2</v>
      </c>
      <c r="Z3567" t="s">
        <v>4250</v>
      </c>
      <c r="AA3567">
        <v>0</v>
      </c>
      <c r="AB3567">
        <v>2</v>
      </c>
      <c r="AC3567">
        <v>4.9451428571428577</v>
      </c>
      <c r="AE3567" t="s">
        <v>7949</v>
      </c>
      <c r="AH3567">
        <v>0</v>
      </c>
      <c r="AI3567">
        <v>0</v>
      </c>
    </row>
    <row r="3568" spans="5:35" x14ac:dyDescent="0.25">
      <c r="E3568">
        <v>459</v>
      </c>
      <c r="H3568">
        <v>5</v>
      </c>
      <c r="I3568" t="s">
        <v>22084</v>
      </c>
      <c r="J3568" t="s">
        <v>22089</v>
      </c>
      <c r="L3568" t="s">
        <v>22171</v>
      </c>
      <c r="M3568" t="s">
        <v>22198</v>
      </c>
      <c r="N3568" t="s">
        <v>24958</v>
      </c>
      <c r="O3568" t="s">
        <v>29223</v>
      </c>
      <c r="P3568">
        <v>4</v>
      </c>
      <c r="Q3568">
        <v>2</v>
      </c>
      <c r="R3568">
        <v>2.0699999999999998</v>
      </c>
      <c r="S3568">
        <v>2.19</v>
      </c>
      <c r="T3568">
        <v>421.93</v>
      </c>
      <c r="U3568">
        <v>82.91</v>
      </c>
      <c r="V3568">
        <v>4.0599999999999996</v>
      </c>
      <c r="X3568">
        <v>6.94</v>
      </c>
      <c r="Y3568">
        <v>2</v>
      </c>
      <c r="Z3568" t="s">
        <v>4250</v>
      </c>
      <c r="AA3568">
        <v>0</v>
      </c>
      <c r="AB3568">
        <v>2</v>
      </c>
      <c r="AC3568">
        <v>5.0226428571428574</v>
      </c>
      <c r="AE3568" t="s">
        <v>7949</v>
      </c>
      <c r="AH3568">
        <v>0</v>
      </c>
      <c r="AI3568">
        <v>0</v>
      </c>
    </row>
    <row r="3569" spans="5:35" x14ac:dyDescent="0.25">
      <c r="E3569">
        <v>939</v>
      </c>
      <c r="H3569">
        <v>5</v>
      </c>
      <c r="I3569" t="s">
        <v>22084</v>
      </c>
      <c r="J3569" t="s">
        <v>22089</v>
      </c>
      <c r="L3569" t="s">
        <v>22171</v>
      </c>
      <c r="M3569" t="s">
        <v>22198</v>
      </c>
      <c r="N3569" t="s">
        <v>24959</v>
      </c>
      <c r="O3569" t="s">
        <v>29224</v>
      </c>
      <c r="P3569">
        <v>5</v>
      </c>
      <c r="Q3569">
        <v>2</v>
      </c>
      <c r="R3569">
        <v>0.93</v>
      </c>
      <c r="S3569">
        <v>1.06</v>
      </c>
      <c r="T3569">
        <v>412.49</v>
      </c>
      <c r="U3569">
        <v>106.7</v>
      </c>
      <c r="V3569">
        <v>3.28</v>
      </c>
      <c r="X3569">
        <v>6.93</v>
      </c>
      <c r="Y3569">
        <v>2</v>
      </c>
      <c r="Z3569" t="s">
        <v>4250</v>
      </c>
      <c r="AA3569">
        <v>0</v>
      </c>
      <c r="AB3569">
        <v>2</v>
      </c>
      <c r="AC3569">
        <v>4.5684047619047616</v>
      </c>
      <c r="AE3569" t="s">
        <v>7949</v>
      </c>
      <c r="AH3569">
        <v>0</v>
      </c>
      <c r="AI3569">
        <v>0</v>
      </c>
    </row>
    <row r="3570" spans="5:35" x14ac:dyDescent="0.25">
      <c r="E3570">
        <v>1326</v>
      </c>
      <c r="H3570">
        <v>5</v>
      </c>
      <c r="I3570" t="s">
        <v>22084</v>
      </c>
      <c r="J3570" t="s">
        <v>22089</v>
      </c>
      <c r="L3570" t="s">
        <v>22171</v>
      </c>
      <c r="M3570" t="s">
        <v>22198</v>
      </c>
      <c r="N3570" t="s">
        <v>24960</v>
      </c>
      <c r="O3570" t="s">
        <v>29225</v>
      </c>
      <c r="P3570">
        <v>7</v>
      </c>
      <c r="Q3570">
        <v>2</v>
      </c>
      <c r="R3570">
        <v>5.48</v>
      </c>
      <c r="S3570">
        <v>5.61</v>
      </c>
      <c r="T3570">
        <v>555.66999999999996</v>
      </c>
      <c r="U3570">
        <v>110.48</v>
      </c>
      <c r="V3570">
        <v>5.76</v>
      </c>
      <c r="X3570">
        <v>6.95</v>
      </c>
      <c r="Y3570">
        <v>3</v>
      </c>
      <c r="Z3570" t="s">
        <v>4250</v>
      </c>
      <c r="AA3570">
        <v>2</v>
      </c>
      <c r="AB3570">
        <v>3</v>
      </c>
      <c r="AC3570">
        <v>1.817333333333333</v>
      </c>
      <c r="AE3570" t="s">
        <v>7949</v>
      </c>
      <c r="AH3570">
        <v>0</v>
      </c>
      <c r="AI3570">
        <v>0</v>
      </c>
    </row>
    <row r="3571" spans="5:35" x14ac:dyDescent="0.25">
      <c r="E3571">
        <v>2323</v>
      </c>
      <c r="H3571">
        <v>5</v>
      </c>
      <c r="I3571" t="s">
        <v>22084</v>
      </c>
      <c r="J3571" t="s">
        <v>22089</v>
      </c>
      <c r="L3571" t="s">
        <v>22171</v>
      </c>
      <c r="M3571" t="s">
        <v>22198</v>
      </c>
      <c r="N3571" t="s">
        <v>24961</v>
      </c>
      <c r="O3571" t="s">
        <v>29226</v>
      </c>
      <c r="P3571">
        <v>6</v>
      </c>
      <c r="Q3571">
        <v>2</v>
      </c>
      <c r="R3571">
        <v>1.82</v>
      </c>
      <c r="S3571">
        <v>1.94</v>
      </c>
      <c r="T3571">
        <v>439.52</v>
      </c>
      <c r="U3571">
        <v>100.73</v>
      </c>
      <c r="V3571">
        <v>3.21</v>
      </c>
      <c r="X3571">
        <v>6.92</v>
      </c>
      <c r="Y3571">
        <v>3</v>
      </c>
      <c r="Z3571" t="s">
        <v>4250</v>
      </c>
      <c r="AA3571">
        <v>0</v>
      </c>
      <c r="AB3571">
        <v>3</v>
      </c>
      <c r="AC3571">
        <v>4.5743333333333336</v>
      </c>
      <c r="AE3571" t="s">
        <v>7949</v>
      </c>
      <c r="AH3571">
        <v>0</v>
      </c>
      <c r="AI3571">
        <v>0</v>
      </c>
    </row>
    <row r="3572" spans="5:35" x14ac:dyDescent="0.25">
      <c r="E3572">
        <v>8557</v>
      </c>
      <c r="H3572">
        <v>5</v>
      </c>
      <c r="I3572" t="s">
        <v>22084</v>
      </c>
      <c r="J3572" t="s">
        <v>22089</v>
      </c>
      <c r="L3572" t="s">
        <v>22171</v>
      </c>
      <c r="M3572" t="s">
        <v>22198</v>
      </c>
      <c r="N3572" t="s">
        <v>24962</v>
      </c>
      <c r="O3572" t="s">
        <v>29227</v>
      </c>
      <c r="P3572">
        <v>7</v>
      </c>
      <c r="Q3572">
        <v>2</v>
      </c>
      <c r="R3572">
        <v>0.53</v>
      </c>
      <c r="S3572">
        <v>0.66</v>
      </c>
      <c r="T3572">
        <v>440.5</v>
      </c>
      <c r="U3572">
        <v>113.62</v>
      </c>
      <c r="V3572">
        <v>2.6</v>
      </c>
      <c r="X3572">
        <v>6.92</v>
      </c>
      <c r="Y3572">
        <v>3</v>
      </c>
      <c r="Z3572" t="s">
        <v>4250</v>
      </c>
      <c r="AA3572">
        <v>0</v>
      </c>
      <c r="AB3572">
        <v>3</v>
      </c>
      <c r="AC3572">
        <v>4.1376666666666662</v>
      </c>
      <c r="AE3572" t="s">
        <v>7949</v>
      </c>
      <c r="AH3572">
        <v>0</v>
      </c>
      <c r="AI3572">
        <v>0</v>
      </c>
    </row>
    <row r="3573" spans="5:35" x14ac:dyDescent="0.25">
      <c r="E3573">
        <v>18.3</v>
      </c>
      <c r="H3573">
        <v>5</v>
      </c>
      <c r="I3573" t="s">
        <v>22084</v>
      </c>
      <c r="J3573" t="s">
        <v>22089</v>
      </c>
      <c r="L3573" t="s">
        <v>22171</v>
      </c>
      <c r="M3573" t="s">
        <v>22198</v>
      </c>
      <c r="N3573" t="s">
        <v>24963</v>
      </c>
      <c r="O3573" t="s">
        <v>29228</v>
      </c>
      <c r="P3573">
        <v>6</v>
      </c>
      <c r="Q3573">
        <v>2</v>
      </c>
      <c r="R3573">
        <v>0.89</v>
      </c>
      <c r="S3573">
        <v>0.97</v>
      </c>
      <c r="T3573">
        <v>434.97</v>
      </c>
      <c r="U3573">
        <v>106.7</v>
      </c>
      <c r="V3573">
        <v>3.86</v>
      </c>
      <c r="X3573">
        <v>6.73</v>
      </c>
      <c r="Y3573">
        <v>2</v>
      </c>
      <c r="Z3573" t="s">
        <v>4250</v>
      </c>
      <c r="AA3573">
        <v>0</v>
      </c>
      <c r="AB3573">
        <v>2</v>
      </c>
      <c r="AC3573">
        <v>4.4078333333333326</v>
      </c>
      <c r="AE3573" t="s">
        <v>7949</v>
      </c>
      <c r="AH3573">
        <v>0</v>
      </c>
      <c r="AI3573">
        <v>0</v>
      </c>
    </row>
    <row r="3574" spans="5:35" x14ac:dyDescent="0.25">
      <c r="E3574">
        <v>73.099999999999994</v>
      </c>
      <c r="H3574">
        <v>5</v>
      </c>
      <c r="I3574" t="s">
        <v>22084</v>
      </c>
      <c r="J3574" t="s">
        <v>22089</v>
      </c>
      <c r="L3574" t="s">
        <v>22171</v>
      </c>
      <c r="M3574" t="s">
        <v>22198</v>
      </c>
      <c r="N3574" t="s">
        <v>24964</v>
      </c>
      <c r="O3574" t="s">
        <v>29229</v>
      </c>
      <c r="P3574">
        <v>6</v>
      </c>
      <c r="Q3574">
        <v>2</v>
      </c>
      <c r="R3574">
        <v>0.64</v>
      </c>
      <c r="S3574">
        <v>0.72</v>
      </c>
      <c r="T3574">
        <v>410.95</v>
      </c>
      <c r="U3574">
        <v>95.8</v>
      </c>
      <c r="V3574">
        <v>3.38</v>
      </c>
      <c r="X3574">
        <v>6.74</v>
      </c>
      <c r="Y3574">
        <v>2</v>
      </c>
      <c r="Z3574" t="s">
        <v>4250</v>
      </c>
      <c r="AA3574">
        <v>0</v>
      </c>
      <c r="AB3574">
        <v>2</v>
      </c>
      <c r="AC3574">
        <v>4.942738095238095</v>
      </c>
      <c r="AE3574" t="s">
        <v>7949</v>
      </c>
      <c r="AH3574">
        <v>0</v>
      </c>
      <c r="AI3574">
        <v>0</v>
      </c>
    </row>
    <row r="3575" spans="5:35" x14ac:dyDescent="0.25">
      <c r="E3575">
        <v>37</v>
      </c>
      <c r="H3575">
        <v>5</v>
      </c>
      <c r="I3575" t="s">
        <v>22084</v>
      </c>
      <c r="J3575" t="s">
        <v>22089</v>
      </c>
      <c r="L3575" t="s">
        <v>22171</v>
      </c>
      <c r="M3575" t="s">
        <v>22198</v>
      </c>
      <c r="N3575" t="s">
        <v>24965</v>
      </c>
      <c r="O3575" t="s">
        <v>29230</v>
      </c>
      <c r="P3575">
        <v>7</v>
      </c>
      <c r="Q3575">
        <v>2</v>
      </c>
      <c r="R3575">
        <v>1.85</v>
      </c>
      <c r="S3575">
        <v>1.93</v>
      </c>
      <c r="T3575">
        <v>477.01</v>
      </c>
      <c r="U3575">
        <v>108.94</v>
      </c>
      <c r="V3575">
        <v>4.6399999999999997</v>
      </c>
      <c r="X3575">
        <v>6.75</v>
      </c>
      <c r="Y3575">
        <v>3</v>
      </c>
      <c r="Z3575" t="s">
        <v>4250</v>
      </c>
      <c r="AA3575">
        <v>0</v>
      </c>
      <c r="AB3575">
        <v>3</v>
      </c>
      <c r="AC3575">
        <v>4.0328809523809523</v>
      </c>
      <c r="AE3575" t="s">
        <v>7949</v>
      </c>
      <c r="AH3575">
        <v>0</v>
      </c>
      <c r="AI3575">
        <v>0</v>
      </c>
    </row>
    <row r="3576" spans="5:35" x14ac:dyDescent="0.25">
      <c r="E3576">
        <v>20.2</v>
      </c>
      <c r="H3576">
        <v>5</v>
      </c>
      <c r="I3576" t="s">
        <v>22084</v>
      </c>
      <c r="J3576" t="s">
        <v>22089</v>
      </c>
      <c r="L3576" t="s">
        <v>22171</v>
      </c>
      <c r="M3576" t="s">
        <v>22198</v>
      </c>
      <c r="N3576" t="s">
        <v>24966</v>
      </c>
      <c r="O3576" t="s">
        <v>29231</v>
      </c>
      <c r="P3576">
        <v>5</v>
      </c>
      <c r="Q3576">
        <v>3</v>
      </c>
      <c r="R3576">
        <v>3.02</v>
      </c>
      <c r="S3576">
        <v>3.13</v>
      </c>
      <c r="T3576">
        <v>492.07</v>
      </c>
      <c r="U3576">
        <v>95.04</v>
      </c>
      <c r="V3576">
        <v>5.47</v>
      </c>
      <c r="X3576">
        <v>6.87</v>
      </c>
      <c r="Y3576">
        <v>3</v>
      </c>
      <c r="Z3576" t="s">
        <v>4250</v>
      </c>
      <c r="AA3576">
        <v>1</v>
      </c>
      <c r="AB3576">
        <v>3</v>
      </c>
      <c r="AC3576">
        <v>3.4803095238095239</v>
      </c>
      <c r="AE3576" t="s">
        <v>7949</v>
      </c>
      <c r="AH3576">
        <v>0</v>
      </c>
      <c r="AI3576">
        <v>0</v>
      </c>
    </row>
    <row r="3577" spans="5:35" x14ac:dyDescent="0.25">
      <c r="E3577">
        <v>48</v>
      </c>
      <c r="H3577">
        <v>5</v>
      </c>
      <c r="I3577" t="s">
        <v>22084</v>
      </c>
      <c r="J3577" t="s">
        <v>22089</v>
      </c>
      <c r="L3577" t="s">
        <v>22171</v>
      </c>
      <c r="M3577" t="s">
        <v>22198</v>
      </c>
      <c r="N3577" t="s">
        <v>24967</v>
      </c>
      <c r="O3577" t="s">
        <v>29232</v>
      </c>
      <c r="P3577">
        <v>5</v>
      </c>
      <c r="Q3577">
        <v>2</v>
      </c>
      <c r="R3577">
        <v>2.5099999999999998</v>
      </c>
      <c r="S3577">
        <v>2.62</v>
      </c>
      <c r="T3577">
        <v>448.01</v>
      </c>
      <c r="U3577">
        <v>93.81</v>
      </c>
      <c r="V3577">
        <v>4.8499999999999996</v>
      </c>
      <c r="X3577">
        <v>6.84</v>
      </c>
      <c r="Y3577">
        <v>2</v>
      </c>
      <c r="Z3577" t="s">
        <v>4250</v>
      </c>
      <c r="AA3577">
        <v>0</v>
      </c>
      <c r="AB3577">
        <v>2</v>
      </c>
      <c r="AC3577">
        <v>4.489357142857143</v>
      </c>
      <c r="AE3577" t="s">
        <v>7949</v>
      </c>
      <c r="AH3577">
        <v>0</v>
      </c>
      <c r="AI3577">
        <v>0</v>
      </c>
    </row>
    <row r="3578" spans="5:35" x14ac:dyDescent="0.25">
      <c r="E3578">
        <v>114</v>
      </c>
      <c r="H3578">
        <v>5</v>
      </c>
      <c r="I3578" t="s">
        <v>22084</v>
      </c>
      <c r="J3578" t="s">
        <v>22089</v>
      </c>
      <c r="L3578" t="s">
        <v>22171</v>
      </c>
      <c r="M3578" t="s">
        <v>22198</v>
      </c>
      <c r="N3578" t="s">
        <v>24968</v>
      </c>
      <c r="O3578" t="s">
        <v>29233</v>
      </c>
      <c r="P3578">
        <v>6</v>
      </c>
      <c r="Q3578">
        <v>2</v>
      </c>
      <c r="R3578">
        <v>1.4</v>
      </c>
      <c r="S3578">
        <v>1.5</v>
      </c>
      <c r="T3578">
        <v>449</v>
      </c>
      <c r="U3578">
        <v>106.7</v>
      </c>
      <c r="V3578">
        <v>4.25</v>
      </c>
      <c r="X3578">
        <v>6.83</v>
      </c>
      <c r="Y3578">
        <v>2</v>
      </c>
      <c r="Z3578" t="s">
        <v>4250</v>
      </c>
      <c r="AA3578">
        <v>0</v>
      </c>
      <c r="AB3578">
        <v>2</v>
      </c>
      <c r="AC3578">
        <v>4.3076190476190472</v>
      </c>
      <c r="AE3578" t="s">
        <v>7949</v>
      </c>
      <c r="AH3578">
        <v>0</v>
      </c>
      <c r="AI3578">
        <v>0</v>
      </c>
    </row>
    <row r="3579" spans="5:35" x14ac:dyDescent="0.25">
      <c r="E3579">
        <v>545</v>
      </c>
      <c r="H3579">
        <v>5</v>
      </c>
      <c r="I3579" t="s">
        <v>22084</v>
      </c>
      <c r="J3579" t="s">
        <v>22089</v>
      </c>
      <c r="L3579" t="s">
        <v>22171</v>
      </c>
      <c r="M3579" t="s">
        <v>22198</v>
      </c>
      <c r="N3579" t="s">
        <v>24969</v>
      </c>
      <c r="O3579" t="s">
        <v>29234</v>
      </c>
      <c r="P3579">
        <v>6</v>
      </c>
      <c r="Q3579">
        <v>2</v>
      </c>
      <c r="R3579">
        <v>1.1499999999999999</v>
      </c>
      <c r="S3579">
        <v>1.25</v>
      </c>
      <c r="T3579">
        <v>424.98</v>
      </c>
      <c r="U3579">
        <v>95.8</v>
      </c>
      <c r="V3579">
        <v>3.77</v>
      </c>
      <c r="X3579">
        <v>6.84</v>
      </c>
      <c r="Y3579">
        <v>2</v>
      </c>
      <c r="Z3579" t="s">
        <v>4250</v>
      </c>
      <c r="AA3579">
        <v>0</v>
      </c>
      <c r="AB3579">
        <v>2</v>
      </c>
      <c r="AC3579">
        <v>4.8425238095238097</v>
      </c>
      <c r="AE3579" t="s">
        <v>7949</v>
      </c>
      <c r="AH3579">
        <v>0</v>
      </c>
      <c r="AI3579">
        <v>0</v>
      </c>
    </row>
    <row r="3580" spans="5:35" x14ac:dyDescent="0.25">
      <c r="E3580">
        <v>35.9</v>
      </c>
      <c r="H3580">
        <v>5</v>
      </c>
      <c r="I3580" t="s">
        <v>22084</v>
      </c>
      <c r="J3580" t="s">
        <v>22089</v>
      </c>
      <c r="L3580" t="s">
        <v>22171</v>
      </c>
      <c r="M3580" t="s">
        <v>22198</v>
      </c>
      <c r="N3580" t="s">
        <v>24970</v>
      </c>
      <c r="O3580" t="s">
        <v>29235</v>
      </c>
      <c r="P3580">
        <v>7</v>
      </c>
      <c r="Q3580">
        <v>2</v>
      </c>
      <c r="R3580">
        <v>2.36</v>
      </c>
      <c r="S3580">
        <v>2.46</v>
      </c>
      <c r="T3580">
        <v>491.04</v>
      </c>
      <c r="U3580">
        <v>108.94</v>
      </c>
      <c r="V3580">
        <v>5.03</v>
      </c>
      <c r="X3580">
        <v>6.85</v>
      </c>
      <c r="Y3580">
        <v>3</v>
      </c>
      <c r="Z3580" t="s">
        <v>4250</v>
      </c>
      <c r="AA3580">
        <v>1</v>
      </c>
      <c r="AB3580">
        <v>3</v>
      </c>
      <c r="AC3580">
        <v>3.7526666666666668</v>
      </c>
      <c r="AE3580" t="s">
        <v>7949</v>
      </c>
      <c r="AH3580">
        <v>0</v>
      </c>
      <c r="AI3580">
        <v>0</v>
      </c>
    </row>
    <row r="3581" spans="5:35" x14ac:dyDescent="0.25">
      <c r="E3581">
        <v>19.8</v>
      </c>
      <c r="H3581">
        <v>5</v>
      </c>
      <c r="I3581" t="s">
        <v>22084</v>
      </c>
      <c r="J3581" t="s">
        <v>22089</v>
      </c>
      <c r="L3581" t="s">
        <v>22171</v>
      </c>
      <c r="M3581" t="s">
        <v>22198</v>
      </c>
      <c r="N3581" t="s">
        <v>24971</v>
      </c>
      <c r="O3581" t="s">
        <v>29236</v>
      </c>
      <c r="P3581">
        <v>6</v>
      </c>
      <c r="Q3581">
        <v>3</v>
      </c>
      <c r="R3581">
        <v>1.58</v>
      </c>
      <c r="S3581">
        <v>1.61</v>
      </c>
      <c r="T3581">
        <v>494.04</v>
      </c>
      <c r="U3581">
        <v>104.27</v>
      </c>
      <c r="V3581">
        <v>4.32</v>
      </c>
      <c r="X3581">
        <v>6.2</v>
      </c>
      <c r="Y3581">
        <v>3</v>
      </c>
      <c r="Z3581" t="s">
        <v>4250</v>
      </c>
      <c r="AA3581">
        <v>0</v>
      </c>
      <c r="AB3581">
        <v>3</v>
      </c>
      <c r="AC3581">
        <v>3.733571428571429</v>
      </c>
      <c r="AE3581" t="s">
        <v>7949</v>
      </c>
      <c r="AH3581">
        <v>0</v>
      </c>
      <c r="AI3581">
        <v>0</v>
      </c>
    </row>
    <row r="3582" spans="5:35" x14ac:dyDescent="0.25">
      <c r="E3582">
        <v>113</v>
      </c>
      <c r="H3582">
        <v>5</v>
      </c>
      <c r="I3582" t="s">
        <v>22084</v>
      </c>
      <c r="J3582" t="s">
        <v>22089</v>
      </c>
      <c r="L3582" t="s">
        <v>22171</v>
      </c>
      <c r="M3582" t="s">
        <v>22198</v>
      </c>
      <c r="N3582" t="s">
        <v>24972</v>
      </c>
      <c r="O3582" t="s">
        <v>29237</v>
      </c>
      <c r="P3582">
        <v>6</v>
      </c>
      <c r="Q3582">
        <v>2</v>
      </c>
      <c r="R3582">
        <v>1.06</v>
      </c>
      <c r="S3582">
        <v>1.08</v>
      </c>
      <c r="T3582">
        <v>449.99</v>
      </c>
      <c r="U3582">
        <v>103.04</v>
      </c>
      <c r="V3582">
        <v>3.7</v>
      </c>
      <c r="X3582">
        <v>6.17</v>
      </c>
      <c r="Y3582">
        <v>2</v>
      </c>
      <c r="Z3582" t="s">
        <v>4250</v>
      </c>
      <c r="AA3582">
        <v>0</v>
      </c>
      <c r="AB3582">
        <v>2</v>
      </c>
      <c r="AC3582">
        <v>4.4225476190476192</v>
      </c>
      <c r="AE3582" t="s">
        <v>7949</v>
      </c>
      <c r="AH3582">
        <v>0</v>
      </c>
      <c r="AI3582">
        <v>0</v>
      </c>
    </row>
    <row r="3583" spans="5:35" x14ac:dyDescent="0.25">
      <c r="E3583">
        <v>130</v>
      </c>
      <c r="H3583">
        <v>5</v>
      </c>
      <c r="I3583" t="s">
        <v>22084</v>
      </c>
      <c r="J3583" t="s">
        <v>22089</v>
      </c>
      <c r="L3583" t="s">
        <v>22171</v>
      </c>
      <c r="M3583" t="s">
        <v>22198</v>
      </c>
      <c r="N3583" t="s">
        <v>24973</v>
      </c>
      <c r="O3583" t="s">
        <v>29238</v>
      </c>
      <c r="P3583">
        <v>7</v>
      </c>
      <c r="Q3583">
        <v>2</v>
      </c>
      <c r="R3583">
        <v>-0.05</v>
      </c>
      <c r="S3583">
        <v>-0.03</v>
      </c>
      <c r="T3583">
        <v>450.97</v>
      </c>
      <c r="U3583">
        <v>115.93</v>
      </c>
      <c r="V3583">
        <v>3.09</v>
      </c>
      <c r="X3583">
        <v>6.16</v>
      </c>
      <c r="Y3583">
        <v>2</v>
      </c>
      <c r="Z3583" t="s">
        <v>4250</v>
      </c>
      <c r="AA3583">
        <v>0</v>
      </c>
      <c r="AB3583">
        <v>2</v>
      </c>
      <c r="AC3583">
        <v>3.9858809523809522</v>
      </c>
      <c r="AE3583" t="s">
        <v>7949</v>
      </c>
      <c r="AH3583">
        <v>0</v>
      </c>
      <c r="AI3583">
        <v>0</v>
      </c>
    </row>
    <row r="3584" spans="5:35" x14ac:dyDescent="0.25">
      <c r="E3584">
        <v>688</v>
      </c>
      <c r="H3584">
        <v>5</v>
      </c>
      <c r="I3584" t="s">
        <v>22084</v>
      </c>
      <c r="J3584" t="s">
        <v>22089</v>
      </c>
      <c r="L3584" t="s">
        <v>22171</v>
      </c>
      <c r="M3584" t="s">
        <v>22198</v>
      </c>
      <c r="N3584" t="s">
        <v>24974</v>
      </c>
      <c r="O3584" t="s">
        <v>29239</v>
      </c>
      <c r="P3584">
        <v>7</v>
      </c>
      <c r="Q3584">
        <v>2</v>
      </c>
      <c r="R3584">
        <v>-0.3</v>
      </c>
      <c r="S3584">
        <v>-0.28000000000000003</v>
      </c>
      <c r="T3584">
        <v>426.95</v>
      </c>
      <c r="U3584">
        <v>105.03</v>
      </c>
      <c r="V3584">
        <v>2.62</v>
      </c>
      <c r="X3584">
        <v>6.17</v>
      </c>
      <c r="Y3584">
        <v>2</v>
      </c>
      <c r="Z3584" t="s">
        <v>4250</v>
      </c>
      <c r="AA3584">
        <v>0</v>
      </c>
      <c r="AB3584">
        <v>2</v>
      </c>
      <c r="AC3584">
        <v>4.5207857142857142</v>
      </c>
      <c r="AE3584" t="s">
        <v>7949</v>
      </c>
      <c r="AH3584">
        <v>0</v>
      </c>
      <c r="AI3584">
        <v>0</v>
      </c>
    </row>
    <row r="3585" spans="5:35" x14ac:dyDescent="0.25">
      <c r="E3585">
        <v>147</v>
      </c>
      <c r="H3585">
        <v>5</v>
      </c>
      <c r="I3585" t="s">
        <v>22084</v>
      </c>
      <c r="J3585" t="s">
        <v>22089</v>
      </c>
      <c r="L3585" t="s">
        <v>22171</v>
      </c>
      <c r="M3585" t="s">
        <v>22198</v>
      </c>
      <c r="N3585" t="s">
        <v>24975</v>
      </c>
      <c r="O3585" t="s">
        <v>29240</v>
      </c>
      <c r="P3585">
        <v>5</v>
      </c>
      <c r="Q3585">
        <v>2</v>
      </c>
      <c r="R3585">
        <v>2.35</v>
      </c>
      <c r="S3585">
        <v>2.37</v>
      </c>
      <c r="T3585">
        <v>492.97</v>
      </c>
      <c r="U3585">
        <v>79.25</v>
      </c>
      <c r="V3585">
        <v>4.8499999999999996</v>
      </c>
      <c r="X3585">
        <v>6.18</v>
      </c>
      <c r="Y3585">
        <v>2</v>
      </c>
      <c r="Z3585" t="s">
        <v>4250</v>
      </c>
      <c r="AA3585">
        <v>0</v>
      </c>
      <c r="AB3585">
        <v>2</v>
      </c>
      <c r="AC3585">
        <v>4.3752142857142857</v>
      </c>
      <c r="AE3585" t="s">
        <v>7949</v>
      </c>
      <c r="AH3585">
        <v>0</v>
      </c>
      <c r="AI3585">
        <v>0</v>
      </c>
    </row>
    <row r="3586" spans="5:35" x14ac:dyDescent="0.25">
      <c r="E3586">
        <v>555</v>
      </c>
      <c r="H3586">
        <v>5</v>
      </c>
      <c r="I3586" t="s">
        <v>22084</v>
      </c>
      <c r="J3586" t="s">
        <v>22089</v>
      </c>
      <c r="L3586" t="s">
        <v>22171</v>
      </c>
      <c r="M3586" t="s">
        <v>22198</v>
      </c>
      <c r="N3586" t="s">
        <v>24976</v>
      </c>
      <c r="O3586" t="s">
        <v>29241</v>
      </c>
      <c r="P3586">
        <v>7</v>
      </c>
      <c r="Q3586">
        <v>2</v>
      </c>
      <c r="R3586">
        <v>0.23</v>
      </c>
      <c r="S3586">
        <v>0.25</v>
      </c>
      <c r="T3586">
        <v>455.99</v>
      </c>
      <c r="U3586">
        <v>101.37</v>
      </c>
      <c r="V3586">
        <v>3.23</v>
      </c>
      <c r="X3586">
        <v>6.16</v>
      </c>
      <c r="Y3586">
        <v>2</v>
      </c>
      <c r="Z3586" t="s">
        <v>4250</v>
      </c>
      <c r="AA3586">
        <v>0</v>
      </c>
      <c r="AB3586">
        <v>3</v>
      </c>
      <c r="AC3586">
        <v>4.4353571428571428</v>
      </c>
      <c r="AE3586" t="s">
        <v>7949</v>
      </c>
      <c r="AH3586">
        <v>0</v>
      </c>
      <c r="AI3586">
        <v>0</v>
      </c>
    </row>
    <row r="3587" spans="5:35" x14ac:dyDescent="0.25">
      <c r="E3587">
        <v>157</v>
      </c>
      <c r="H3587">
        <v>5</v>
      </c>
      <c r="I3587" t="s">
        <v>22084</v>
      </c>
      <c r="J3587" t="s">
        <v>22089</v>
      </c>
      <c r="L3587" t="s">
        <v>22171</v>
      </c>
      <c r="M3587" t="s">
        <v>22198</v>
      </c>
      <c r="N3587" t="s">
        <v>24977</v>
      </c>
      <c r="O3587" t="s">
        <v>29242</v>
      </c>
      <c r="P3587">
        <v>6</v>
      </c>
      <c r="Q3587">
        <v>2</v>
      </c>
      <c r="R3587">
        <v>1.21</v>
      </c>
      <c r="S3587">
        <v>1.24</v>
      </c>
      <c r="T3587">
        <v>493.96</v>
      </c>
      <c r="U3587">
        <v>92.14</v>
      </c>
      <c r="V3587">
        <v>4.24</v>
      </c>
      <c r="X3587">
        <v>6.16</v>
      </c>
      <c r="Y3587">
        <v>2</v>
      </c>
      <c r="Z3587" t="s">
        <v>4250</v>
      </c>
      <c r="AA3587">
        <v>0</v>
      </c>
      <c r="AB3587">
        <v>2</v>
      </c>
      <c r="AC3587">
        <v>4.4718095238095241</v>
      </c>
      <c r="AE3587" t="s">
        <v>7949</v>
      </c>
      <c r="AH3587">
        <v>0</v>
      </c>
      <c r="AI3587">
        <v>0</v>
      </c>
    </row>
    <row r="3588" spans="5:35" x14ac:dyDescent="0.25">
      <c r="E3588">
        <v>260</v>
      </c>
      <c r="H3588">
        <v>5</v>
      </c>
      <c r="I3588" t="s">
        <v>22084</v>
      </c>
      <c r="J3588" t="s">
        <v>22089</v>
      </c>
      <c r="L3588" t="s">
        <v>22171</v>
      </c>
      <c r="M3588" t="s">
        <v>22198</v>
      </c>
      <c r="N3588" t="s">
        <v>24978</v>
      </c>
      <c r="O3588" t="s">
        <v>29243</v>
      </c>
      <c r="P3588">
        <v>6</v>
      </c>
      <c r="Q3588">
        <v>2</v>
      </c>
      <c r="R3588">
        <v>0.53</v>
      </c>
      <c r="S3588">
        <v>0.56000000000000005</v>
      </c>
      <c r="T3588">
        <v>443.95</v>
      </c>
      <c r="U3588">
        <v>92.14</v>
      </c>
      <c r="V3588">
        <v>3.36</v>
      </c>
      <c r="X3588">
        <v>6.16</v>
      </c>
      <c r="Y3588">
        <v>2</v>
      </c>
      <c r="Z3588" t="s">
        <v>4250</v>
      </c>
      <c r="AA3588">
        <v>0</v>
      </c>
      <c r="AB3588">
        <v>2</v>
      </c>
      <c r="AC3588">
        <v>4.8290238095238101</v>
      </c>
      <c r="AE3588" t="s">
        <v>7949</v>
      </c>
      <c r="AH3588">
        <v>0</v>
      </c>
      <c r="AI3588">
        <v>0</v>
      </c>
    </row>
    <row r="3589" spans="5:35" x14ac:dyDescent="0.25">
      <c r="E3589">
        <v>5743</v>
      </c>
      <c r="H3589">
        <v>5</v>
      </c>
      <c r="I3589" t="s">
        <v>22084</v>
      </c>
      <c r="J3589" t="s">
        <v>22089</v>
      </c>
      <c r="L3589" t="s">
        <v>22171</v>
      </c>
      <c r="M3589" t="s">
        <v>22198</v>
      </c>
      <c r="N3589" t="s">
        <v>24979</v>
      </c>
      <c r="O3589" t="s">
        <v>29244</v>
      </c>
      <c r="P3589">
        <v>6</v>
      </c>
      <c r="Q3589">
        <v>2</v>
      </c>
      <c r="R3589">
        <v>2.2799999999999998</v>
      </c>
      <c r="S3589">
        <v>2.31</v>
      </c>
      <c r="T3589">
        <v>494.08</v>
      </c>
      <c r="U3589">
        <v>82.49</v>
      </c>
      <c r="V3589">
        <v>4.43</v>
      </c>
      <c r="X3589">
        <v>6.2</v>
      </c>
      <c r="Y3589">
        <v>2</v>
      </c>
      <c r="Z3589" t="s">
        <v>4250</v>
      </c>
      <c r="AA3589">
        <v>0</v>
      </c>
      <c r="AB3589">
        <v>3</v>
      </c>
      <c r="AC3589">
        <v>4.402285714285715</v>
      </c>
      <c r="AE3589" t="s">
        <v>7949</v>
      </c>
      <c r="AH3589">
        <v>0</v>
      </c>
      <c r="AI3589">
        <v>0</v>
      </c>
    </row>
    <row r="3590" spans="5:35" x14ac:dyDescent="0.25">
      <c r="E3590">
        <v>161</v>
      </c>
      <c r="H3590">
        <v>5</v>
      </c>
      <c r="I3590" t="s">
        <v>22084</v>
      </c>
      <c r="J3590" t="s">
        <v>22089</v>
      </c>
      <c r="L3590" t="s">
        <v>22171</v>
      </c>
      <c r="M3590" t="s">
        <v>22198</v>
      </c>
      <c r="N3590" t="s">
        <v>24980</v>
      </c>
      <c r="O3590" t="s">
        <v>29245</v>
      </c>
      <c r="P3590">
        <v>7</v>
      </c>
      <c r="Q3590">
        <v>2</v>
      </c>
      <c r="R3590">
        <v>1.06</v>
      </c>
      <c r="S3590">
        <v>1.0900000000000001</v>
      </c>
      <c r="T3590">
        <v>480.01</v>
      </c>
      <c r="U3590">
        <v>112.27</v>
      </c>
      <c r="V3590">
        <v>3.71</v>
      </c>
      <c r="X3590">
        <v>6.17</v>
      </c>
      <c r="Y3590">
        <v>2</v>
      </c>
      <c r="Z3590" t="s">
        <v>4250</v>
      </c>
      <c r="AA3590">
        <v>0</v>
      </c>
      <c r="AB3590">
        <v>3</v>
      </c>
      <c r="AC3590">
        <v>3.9004523809523808</v>
      </c>
      <c r="AE3590" t="s">
        <v>7949</v>
      </c>
      <c r="AH3590">
        <v>0</v>
      </c>
      <c r="AI3590">
        <v>0</v>
      </c>
    </row>
    <row r="3591" spans="5:35" x14ac:dyDescent="0.25">
      <c r="E3591">
        <v>34.9</v>
      </c>
      <c r="H3591">
        <v>5</v>
      </c>
      <c r="I3591" t="s">
        <v>22084</v>
      </c>
      <c r="J3591" t="s">
        <v>22089</v>
      </c>
      <c r="L3591" t="s">
        <v>22171</v>
      </c>
      <c r="M3591" t="s">
        <v>22198</v>
      </c>
      <c r="N3591" t="s">
        <v>24981</v>
      </c>
      <c r="O3591" t="s">
        <v>29246</v>
      </c>
      <c r="P3591">
        <v>8</v>
      </c>
      <c r="Q3591">
        <v>2</v>
      </c>
      <c r="R3591">
        <v>0.91</v>
      </c>
      <c r="S3591">
        <v>0.93</v>
      </c>
      <c r="T3591">
        <v>493.01</v>
      </c>
      <c r="U3591">
        <v>118.17</v>
      </c>
      <c r="V3591">
        <v>3.88</v>
      </c>
      <c r="X3591">
        <v>6.18</v>
      </c>
      <c r="Y3591">
        <v>3</v>
      </c>
      <c r="Z3591" t="s">
        <v>4250</v>
      </c>
      <c r="AA3591">
        <v>0</v>
      </c>
      <c r="AB3591">
        <v>3</v>
      </c>
      <c r="AC3591">
        <v>3.610928571428571</v>
      </c>
      <c r="AE3591" t="s">
        <v>7949</v>
      </c>
      <c r="AH3591">
        <v>0</v>
      </c>
      <c r="AI3591">
        <v>0</v>
      </c>
    </row>
    <row r="3592" spans="5:35" x14ac:dyDescent="0.25">
      <c r="E3592">
        <v>7.7</v>
      </c>
      <c r="H3592">
        <v>5</v>
      </c>
      <c r="I3592" t="s">
        <v>22084</v>
      </c>
      <c r="J3592" t="s">
        <v>22089</v>
      </c>
      <c r="L3592" t="s">
        <v>22171</v>
      </c>
      <c r="M3592" t="s">
        <v>22198</v>
      </c>
      <c r="N3592" t="s">
        <v>24982</v>
      </c>
      <c r="O3592" t="s">
        <v>29247</v>
      </c>
      <c r="P3592">
        <v>5</v>
      </c>
      <c r="Q3592">
        <v>3</v>
      </c>
      <c r="R3592">
        <v>1.99</v>
      </c>
      <c r="S3592">
        <v>2.08</v>
      </c>
      <c r="T3592">
        <v>464.01</v>
      </c>
      <c r="U3592">
        <v>95.04</v>
      </c>
      <c r="V3592">
        <v>4.6900000000000004</v>
      </c>
      <c r="X3592">
        <v>6.77</v>
      </c>
      <c r="Y3592">
        <v>3</v>
      </c>
      <c r="Z3592" t="s">
        <v>4250</v>
      </c>
      <c r="AA3592">
        <v>0</v>
      </c>
      <c r="AB3592">
        <v>3</v>
      </c>
      <c r="AC3592">
        <v>4.2557380952380957</v>
      </c>
      <c r="AE3592" t="s">
        <v>7949</v>
      </c>
      <c r="AH3592">
        <v>0</v>
      </c>
      <c r="AI3592">
        <v>0</v>
      </c>
    </row>
    <row r="3593" spans="5:35" x14ac:dyDescent="0.25">
      <c r="E3593">
        <v>56</v>
      </c>
      <c r="H3593">
        <v>5</v>
      </c>
      <c r="I3593" t="s">
        <v>22084</v>
      </c>
      <c r="J3593" t="s">
        <v>22089</v>
      </c>
      <c r="L3593" t="s">
        <v>22171</v>
      </c>
      <c r="M3593" t="s">
        <v>22198</v>
      </c>
      <c r="N3593" t="s">
        <v>24983</v>
      </c>
      <c r="O3593" t="s">
        <v>29248</v>
      </c>
      <c r="P3593">
        <v>5</v>
      </c>
      <c r="Q3593">
        <v>2</v>
      </c>
      <c r="T3593">
        <v>420.95</v>
      </c>
      <c r="U3593">
        <v>87.27</v>
      </c>
      <c r="V3593">
        <v>4.1500000000000004</v>
      </c>
      <c r="X3593">
        <v>6.73</v>
      </c>
      <c r="Y3593">
        <v>2</v>
      </c>
      <c r="Z3593" t="s">
        <v>4250</v>
      </c>
      <c r="AA3593">
        <v>0</v>
      </c>
      <c r="AB3593">
        <v>2</v>
      </c>
      <c r="AE3593" t="s">
        <v>7949</v>
      </c>
      <c r="AH3593">
        <v>0</v>
      </c>
      <c r="AI3593">
        <v>0</v>
      </c>
    </row>
    <row r="3594" spans="5:35" x14ac:dyDescent="0.25">
      <c r="E3594">
        <v>374</v>
      </c>
      <c r="H3594">
        <v>5</v>
      </c>
      <c r="I3594" t="s">
        <v>22084</v>
      </c>
      <c r="J3594" t="s">
        <v>22089</v>
      </c>
      <c r="L3594" t="s">
        <v>22171</v>
      </c>
      <c r="M3594" t="s">
        <v>22198</v>
      </c>
      <c r="N3594" t="s">
        <v>24984</v>
      </c>
      <c r="O3594" t="s">
        <v>29249</v>
      </c>
      <c r="P3594">
        <v>6</v>
      </c>
      <c r="Q3594">
        <v>2</v>
      </c>
      <c r="R3594">
        <v>0.11</v>
      </c>
      <c r="S3594">
        <v>0.2</v>
      </c>
      <c r="T3594">
        <v>396.93</v>
      </c>
      <c r="U3594">
        <v>95.8</v>
      </c>
      <c r="V3594">
        <v>2.99</v>
      </c>
      <c r="X3594">
        <v>6.74</v>
      </c>
      <c r="Y3594">
        <v>2</v>
      </c>
      <c r="Z3594" t="s">
        <v>4250</v>
      </c>
      <c r="AA3594">
        <v>0</v>
      </c>
      <c r="AB3594">
        <v>2</v>
      </c>
      <c r="AC3594">
        <v>5.0428809523809521</v>
      </c>
      <c r="AE3594" t="s">
        <v>7949</v>
      </c>
      <c r="AH3594">
        <v>0</v>
      </c>
      <c r="AI3594">
        <v>0</v>
      </c>
    </row>
    <row r="3595" spans="5:35" x14ac:dyDescent="0.25">
      <c r="E3595">
        <v>35.6</v>
      </c>
      <c r="H3595">
        <v>5</v>
      </c>
      <c r="I3595" t="s">
        <v>22084</v>
      </c>
      <c r="J3595" t="s">
        <v>22089</v>
      </c>
      <c r="L3595" t="s">
        <v>22171</v>
      </c>
      <c r="M3595" t="s">
        <v>22198</v>
      </c>
      <c r="N3595" t="s">
        <v>24985</v>
      </c>
      <c r="O3595" t="s">
        <v>29250</v>
      </c>
      <c r="P3595">
        <v>4</v>
      </c>
      <c r="Q3595">
        <v>2</v>
      </c>
      <c r="T3595">
        <v>419.96</v>
      </c>
      <c r="U3595">
        <v>74.38</v>
      </c>
      <c r="V3595">
        <v>4.75</v>
      </c>
      <c r="X3595">
        <v>6.75</v>
      </c>
      <c r="Y3595">
        <v>2</v>
      </c>
      <c r="Z3595" t="s">
        <v>4250</v>
      </c>
      <c r="AA3595">
        <v>0</v>
      </c>
      <c r="AB3595">
        <v>2</v>
      </c>
      <c r="AE3595" t="s">
        <v>7949</v>
      </c>
      <c r="AH3595">
        <v>0</v>
      </c>
      <c r="AI3595">
        <v>0</v>
      </c>
    </row>
    <row r="3596" spans="5:35" x14ac:dyDescent="0.25">
      <c r="E3596">
        <v>18.600000000000001</v>
      </c>
      <c r="H3596">
        <v>5</v>
      </c>
      <c r="I3596" t="s">
        <v>22084</v>
      </c>
      <c r="J3596" t="s">
        <v>22089</v>
      </c>
      <c r="L3596" t="s">
        <v>22171</v>
      </c>
      <c r="M3596" t="s">
        <v>22198</v>
      </c>
      <c r="N3596" t="s">
        <v>24986</v>
      </c>
      <c r="O3596" t="s">
        <v>29251</v>
      </c>
      <c r="P3596">
        <v>7</v>
      </c>
      <c r="Q3596">
        <v>2</v>
      </c>
      <c r="R3596">
        <v>1.32</v>
      </c>
      <c r="S3596">
        <v>1.41</v>
      </c>
      <c r="T3596">
        <v>462.98</v>
      </c>
      <c r="U3596">
        <v>108.94</v>
      </c>
      <c r="V3596">
        <v>4.25</v>
      </c>
      <c r="X3596">
        <v>6.75</v>
      </c>
      <c r="Y3596">
        <v>3</v>
      </c>
      <c r="Z3596" t="s">
        <v>4250</v>
      </c>
      <c r="AA3596">
        <v>0</v>
      </c>
      <c r="AB3596">
        <v>3</v>
      </c>
      <c r="AC3596">
        <v>4.1330952380952377</v>
      </c>
      <c r="AE3596" t="s">
        <v>7949</v>
      </c>
      <c r="AH3596">
        <v>0</v>
      </c>
      <c r="AI3596">
        <v>0</v>
      </c>
    </row>
    <row r="3597" spans="5:35" x14ac:dyDescent="0.25">
      <c r="E3597">
        <v>25.4</v>
      </c>
      <c r="H3597">
        <v>5</v>
      </c>
      <c r="I3597" t="s">
        <v>22084</v>
      </c>
      <c r="J3597" t="s">
        <v>22089</v>
      </c>
      <c r="L3597" t="s">
        <v>22171</v>
      </c>
      <c r="M3597" t="s">
        <v>22198</v>
      </c>
      <c r="N3597" t="s">
        <v>24987</v>
      </c>
      <c r="O3597" t="s">
        <v>29252</v>
      </c>
      <c r="P3597">
        <v>8</v>
      </c>
      <c r="Q3597">
        <v>3</v>
      </c>
      <c r="R3597">
        <v>0.33</v>
      </c>
      <c r="S3597">
        <v>0.36</v>
      </c>
      <c r="T3597">
        <v>463.49</v>
      </c>
      <c r="U3597">
        <v>143.36000000000001</v>
      </c>
      <c r="V3597">
        <v>1.25</v>
      </c>
      <c r="W3597">
        <v>8.84</v>
      </c>
      <c r="X3597">
        <v>6.15</v>
      </c>
      <c r="Y3597">
        <v>2</v>
      </c>
      <c r="Z3597" t="s">
        <v>4250</v>
      </c>
      <c r="AA3597">
        <v>0</v>
      </c>
      <c r="AB3597">
        <v>4</v>
      </c>
      <c r="AC3597">
        <v>3.4274523809523809</v>
      </c>
      <c r="AE3597" t="s">
        <v>7949</v>
      </c>
      <c r="AH3597">
        <v>0</v>
      </c>
      <c r="AI3597">
        <v>0</v>
      </c>
    </row>
    <row r="3598" spans="5:35" x14ac:dyDescent="0.25">
      <c r="E3598">
        <v>30.3</v>
      </c>
      <c r="H3598">
        <v>5</v>
      </c>
      <c r="I3598" t="s">
        <v>22084</v>
      </c>
      <c r="J3598" t="s">
        <v>22089</v>
      </c>
      <c r="L3598" t="s">
        <v>22171</v>
      </c>
      <c r="M3598" t="s">
        <v>22198</v>
      </c>
      <c r="N3598" t="s">
        <v>24988</v>
      </c>
      <c r="O3598" t="s">
        <v>29253</v>
      </c>
      <c r="P3598">
        <v>7</v>
      </c>
      <c r="Q3598">
        <v>3</v>
      </c>
      <c r="R3598">
        <v>-0.1</v>
      </c>
      <c r="S3598">
        <v>-0.08</v>
      </c>
      <c r="T3598">
        <v>462.5</v>
      </c>
      <c r="U3598">
        <v>130.47</v>
      </c>
      <c r="V3598">
        <v>1.85</v>
      </c>
      <c r="W3598">
        <v>10.17</v>
      </c>
      <c r="X3598">
        <v>6.15</v>
      </c>
      <c r="Y3598">
        <v>2</v>
      </c>
      <c r="Z3598" t="s">
        <v>4250</v>
      </c>
      <c r="AA3598">
        <v>0</v>
      </c>
      <c r="AB3598">
        <v>4</v>
      </c>
      <c r="AC3598">
        <v>3.4345238095238089</v>
      </c>
      <c r="AE3598" t="s">
        <v>7949</v>
      </c>
      <c r="AH3598">
        <v>0</v>
      </c>
      <c r="AI3598">
        <v>0</v>
      </c>
    </row>
    <row r="3599" spans="5:35" x14ac:dyDescent="0.25">
      <c r="E3599">
        <v>24</v>
      </c>
      <c r="H3599">
        <v>5</v>
      </c>
      <c r="I3599" t="s">
        <v>22084</v>
      </c>
      <c r="J3599" t="s">
        <v>22089</v>
      </c>
      <c r="L3599" t="s">
        <v>22171</v>
      </c>
      <c r="M3599" t="s">
        <v>22198</v>
      </c>
      <c r="N3599" t="s">
        <v>24989</v>
      </c>
      <c r="O3599" t="s">
        <v>29254</v>
      </c>
      <c r="P3599">
        <v>6</v>
      </c>
      <c r="Q3599">
        <v>3</v>
      </c>
      <c r="R3599">
        <v>0.13</v>
      </c>
      <c r="S3599">
        <v>0.16</v>
      </c>
      <c r="T3599">
        <v>450.47</v>
      </c>
      <c r="U3599">
        <v>121.24</v>
      </c>
      <c r="V3599">
        <v>1.98</v>
      </c>
      <c r="W3599">
        <v>9.92</v>
      </c>
      <c r="X3599">
        <v>6.15</v>
      </c>
      <c r="Y3599">
        <v>2</v>
      </c>
      <c r="Z3599" t="s">
        <v>4250</v>
      </c>
      <c r="AA3599">
        <v>0</v>
      </c>
      <c r="AB3599">
        <v>3</v>
      </c>
      <c r="AC3599">
        <v>3.5204523809523809</v>
      </c>
      <c r="AE3599" t="s">
        <v>7949</v>
      </c>
      <c r="AH3599">
        <v>0</v>
      </c>
      <c r="AI3599">
        <v>0</v>
      </c>
    </row>
    <row r="3600" spans="5:35" x14ac:dyDescent="0.25">
      <c r="E3600">
        <v>8.1</v>
      </c>
      <c r="H3600">
        <v>5</v>
      </c>
      <c r="I3600" t="s">
        <v>22084</v>
      </c>
      <c r="J3600" t="s">
        <v>22089</v>
      </c>
      <c r="L3600" t="s">
        <v>22171</v>
      </c>
      <c r="M3600" t="s">
        <v>22198</v>
      </c>
      <c r="N3600" t="s">
        <v>24990</v>
      </c>
      <c r="O3600" t="s">
        <v>29255</v>
      </c>
      <c r="P3600">
        <v>6</v>
      </c>
      <c r="Q3600">
        <v>3</v>
      </c>
      <c r="R3600">
        <v>0.63</v>
      </c>
      <c r="S3600">
        <v>0.65</v>
      </c>
      <c r="T3600">
        <v>466.92</v>
      </c>
      <c r="U3600">
        <v>121.24</v>
      </c>
      <c r="V3600">
        <v>2.5</v>
      </c>
      <c r="W3600">
        <v>9.98</v>
      </c>
      <c r="X3600">
        <v>6.15</v>
      </c>
      <c r="Y3600">
        <v>2</v>
      </c>
      <c r="Z3600" t="s">
        <v>4250</v>
      </c>
      <c r="AA3600">
        <v>0</v>
      </c>
      <c r="AB3600">
        <v>3</v>
      </c>
      <c r="AC3600">
        <v>3.4029523809523812</v>
      </c>
      <c r="AE3600" t="s">
        <v>7949</v>
      </c>
      <c r="AH3600">
        <v>0</v>
      </c>
      <c r="AI3600">
        <v>0</v>
      </c>
    </row>
    <row r="3601" spans="5:35" x14ac:dyDescent="0.25">
      <c r="E3601">
        <v>17</v>
      </c>
      <c r="H3601">
        <v>5</v>
      </c>
      <c r="I3601" t="s">
        <v>22084</v>
      </c>
      <c r="J3601" t="s">
        <v>22089</v>
      </c>
      <c r="L3601" t="s">
        <v>22171</v>
      </c>
      <c r="M3601" t="s">
        <v>22198</v>
      </c>
      <c r="N3601" t="s">
        <v>24991</v>
      </c>
      <c r="O3601" t="s">
        <v>29256</v>
      </c>
      <c r="P3601">
        <v>6</v>
      </c>
      <c r="Q3601">
        <v>3</v>
      </c>
      <c r="R3601">
        <v>0.98</v>
      </c>
      <c r="S3601">
        <v>1</v>
      </c>
      <c r="T3601">
        <v>500.47</v>
      </c>
      <c r="U3601">
        <v>121.24</v>
      </c>
      <c r="V3601">
        <v>2.86</v>
      </c>
      <c r="W3601">
        <v>10.06</v>
      </c>
      <c r="X3601">
        <v>6.15</v>
      </c>
      <c r="Y3601">
        <v>2</v>
      </c>
      <c r="Z3601" t="s">
        <v>4250</v>
      </c>
      <c r="AA3601">
        <v>1</v>
      </c>
      <c r="AB3601">
        <v>3</v>
      </c>
      <c r="AC3601">
        <v>3.166666666666667</v>
      </c>
      <c r="AE3601" t="s">
        <v>7949</v>
      </c>
      <c r="AH3601">
        <v>0</v>
      </c>
      <c r="AI3601">
        <v>0</v>
      </c>
    </row>
    <row r="3602" spans="5:35" x14ac:dyDescent="0.25">
      <c r="E3602">
        <v>6.1</v>
      </c>
      <c r="H3602">
        <v>5</v>
      </c>
      <c r="I3602" t="s">
        <v>22084</v>
      </c>
      <c r="J3602" t="s">
        <v>22089</v>
      </c>
      <c r="L3602" t="s">
        <v>22171</v>
      </c>
      <c r="M3602" t="s">
        <v>22198</v>
      </c>
      <c r="N3602" t="s">
        <v>24992</v>
      </c>
      <c r="O3602" t="s">
        <v>29257</v>
      </c>
      <c r="P3602">
        <v>6</v>
      </c>
      <c r="Q3602">
        <v>3</v>
      </c>
      <c r="T3602">
        <v>457.49</v>
      </c>
      <c r="U3602">
        <v>125.6</v>
      </c>
      <c r="V3602">
        <v>2.39</v>
      </c>
      <c r="W3602">
        <v>9.93</v>
      </c>
      <c r="X3602">
        <v>6.15</v>
      </c>
      <c r="Y3602">
        <v>2</v>
      </c>
      <c r="Z3602" t="s">
        <v>4250</v>
      </c>
      <c r="AA3602">
        <v>0</v>
      </c>
      <c r="AB3602">
        <v>3</v>
      </c>
      <c r="AE3602" t="s">
        <v>7949</v>
      </c>
      <c r="AH3602">
        <v>0</v>
      </c>
      <c r="AI3602">
        <v>0</v>
      </c>
    </row>
    <row r="3603" spans="5:35" x14ac:dyDescent="0.25">
      <c r="E3603">
        <v>41</v>
      </c>
      <c r="H3603">
        <v>5</v>
      </c>
      <c r="I3603" t="s">
        <v>22084</v>
      </c>
      <c r="J3603" t="s">
        <v>22089</v>
      </c>
      <c r="L3603" t="s">
        <v>22171</v>
      </c>
      <c r="M3603" t="s">
        <v>22198</v>
      </c>
      <c r="N3603" t="s">
        <v>24993</v>
      </c>
      <c r="O3603" t="s">
        <v>29258</v>
      </c>
      <c r="P3603">
        <v>8</v>
      </c>
      <c r="Q3603">
        <v>3</v>
      </c>
      <c r="R3603">
        <v>0.33</v>
      </c>
      <c r="S3603">
        <v>0.36</v>
      </c>
      <c r="T3603">
        <v>463.49</v>
      </c>
      <c r="U3603">
        <v>143.36000000000001</v>
      </c>
      <c r="V3603">
        <v>1.25</v>
      </c>
      <c r="W3603">
        <v>8.84</v>
      </c>
      <c r="X3603">
        <v>6.15</v>
      </c>
      <c r="Y3603">
        <v>2</v>
      </c>
      <c r="Z3603" t="s">
        <v>4250</v>
      </c>
      <c r="AA3603">
        <v>0</v>
      </c>
      <c r="AB3603">
        <v>4</v>
      </c>
      <c r="AC3603">
        <v>3.4274523809523809</v>
      </c>
      <c r="AE3603" t="s">
        <v>7949</v>
      </c>
      <c r="AH3603">
        <v>0</v>
      </c>
      <c r="AI3603">
        <v>0</v>
      </c>
    </row>
    <row r="3604" spans="5:35" x14ac:dyDescent="0.25">
      <c r="E3604">
        <v>24.2</v>
      </c>
      <c r="H3604">
        <v>5</v>
      </c>
      <c r="I3604" t="s">
        <v>22084</v>
      </c>
      <c r="J3604" t="s">
        <v>22089</v>
      </c>
      <c r="L3604" t="s">
        <v>22171</v>
      </c>
      <c r="M3604" t="s">
        <v>22198</v>
      </c>
      <c r="N3604" t="s">
        <v>24994</v>
      </c>
      <c r="O3604" t="s">
        <v>29259</v>
      </c>
      <c r="P3604">
        <v>7</v>
      </c>
      <c r="Q3604">
        <v>3</v>
      </c>
      <c r="R3604">
        <v>-0.1</v>
      </c>
      <c r="S3604">
        <v>-0.08</v>
      </c>
      <c r="T3604">
        <v>462.5</v>
      </c>
      <c r="U3604">
        <v>130.47</v>
      </c>
      <c r="V3604">
        <v>1.85</v>
      </c>
      <c r="W3604">
        <v>10.17</v>
      </c>
      <c r="X3604">
        <v>6.15</v>
      </c>
      <c r="Y3604">
        <v>2</v>
      </c>
      <c r="Z3604" t="s">
        <v>4250</v>
      </c>
      <c r="AA3604">
        <v>0</v>
      </c>
      <c r="AB3604">
        <v>4</v>
      </c>
      <c r="AC3604">
        <v>3.4345238095238089</v>
      </c>
      <c r="AE3604" t="s">
        <v>7949</v>
      </c>
      <c r="AH3604">
        <v>0</v>
      </c>
      <c r="AI3604">
        <v>0</v>
      </c>
    </row>
    <row r="3605" spans="5:35" x14ac:dyDescent="0.25">
      <c r="E3605">
        <v>18.7</v>
      </c>
      <c r="H3605">
        <v>5</v>
      </c>
      <c r="I3605" t="s">
        <v>22084</v>
      </c>
      <c r="J3605" t="s">
        <v>22089</v>
      </c>
      <c r="L3605" t="s">
        <v>22171</v>
      </c>
      <c r="M3605" t="s">
        <v>22198</v>
      </c>
      <c r="N3605" t="s">
        <v>24995</v>
      </c>
      <c r="O3605" t="s">
        <v>29260</v>
      </c>
      <c r="P3605">
        <v>6</v>
      </c>
      <c r="Q3605">
        <v>3</v>
      </c>
      <c r="R3605">
        <v>0.13</v>
      </c>
      <c r="S3605">
        <v>0.16</v>
      </c>
      <c r="T3605">
        <v>450.47</v>
      </c>
      <c r="U3605">
        <v>121.24</v>
      </c>
      <c r="V3605">
        <v>1.98</v>
      </c>
      <c r="W3605">
        <v>9.92</v>
      </c>
      <c r="X3605">
        <v>6.15</v>
      </c>
      <c r="Y3605">
        <v>2</v>
      </c>
      <c r="Z3605" t="s">
        <v>4250</v>
      </c>
      <c r="AA3605">
        <v>0</v>
      </c>
      <c r="AB3605">
        <v>3</v>
      </c>
      <c r="AC3605">
        <v>3.5204523809523809</v>
      </c>
      <c r="AE3605" t="s">
        <v>7949</v>
      </c>
      <c r="AH3605">
        <v>0</v>
      </c>
      <c r="AI3605">
        <v>0</v>
      </c>
    </row>
    <row r="3606" spans="5:35" x14ac:dyDescent="0.25">
      <c r="E3606">
        <v>5.9</v>
      </c>
      <c r="H3606">
        <v>5</v>
      </c>
      <c r="I3606" t="s">
        <v>22084</v>
      </c>
      <c r="J3606" t="s">
        <v>22089</v>
      </c>
      <c r="L3606" t="s">
        <v>22171</v>
      </c>
      <c r="M3606" t="s">
        <v>22198</v>
      </c>
      <c r="N3606" t="s">
        <v>24996</v>
      </c>
      <c r="O3606" t="s">
        <v>29261</v>
      </c>
      <c r="P3606">
        <v>6</v>
      </c>
      <c r="Q3606">
        <v>3</v>
      </c>
      <c r="R3606">
        <v>0.63</v>
      </c>
      <c r="S3606">
        <v>0.65</v>
      </c>
      <c r="T3606">
        <v>466.92</v>
      </c>
      <c r="U3606">
        <v>121.24</v>
      </c>
      <c r="V3606">
        <v>2.5</v>
      </c>
      <c r="W3606">
        <v>9.98</v>
      </c>
      <c r="X3606">
        <v>6.15</v>
      </c>
      <c r="Y3606">
        <v>2</v>
      </c>
      <c r="Z3606" t="s">
        <v>4250</v>
      </c>
      <c r="AA3606">
        <v>0</v>
      </c>
      <c r="AB3606">
        <v>3</v>
      </c>
      <c r="AC3606">
        <v>3.4029523809523812</v>
      </c>
      <c r="AE3606" t="s">
        <v>7949</v>
      </c>
      <c r="AH3606">
        <v>0</v>
      </c>
      <c r="AI3606">
        <v>0</v>
      </c>
    </row>
    <row r="3607" spans="5:35" x14ac:dyDescent="0.25">
      <c r="E3607">
        <v>5.2</v>
      </c>
      <c r="H3607">
        <v>5</v>
      </c>
      <c r="I3607" t="s">
        <v>22084</v>
      </c>
      <c r="J3607" t="s">
        <v>22089</v>
      </c>
      <c r="L3607" t="s">
        <v>22171</v>
      </c>
      <c r="M3607" t="s">
        <v>22198</v>
      </c>
      <c r="N3607" t="s">
        <v>24997</v>
      </c>
      <c r="O3607" t="s">
        <v>29262</v>
      </c>
      <c r="P3607">
        <v>6</v>
      </c>
      <c r="Q3607">
        <v>3</v>
      </c>
      <c r="T3607">
        <v>457.49</v>
      </c>
      <c r="U3607">
        <v>125.6</v>
      </c>
      <c r="V3607">
        <v>2.39</v>
      </c>
      <c r="W3607">
        <v>9.93</v>
      </c>
      <c r="X3607">
        <v>6.15</v>
      </c>
      <c r="Y3607">
        <v>2</v>
      </c>
      <c r="Z3607" t="s">
        <v>4250</v>
      </c>
      <c r="AA3607">
        <v>0</v>
      </c>
      <c r="AB3607">
        <v>3</v>
      </c>
      <c r="AE3607" t="s">
        <v>7949</v>
      </c>
      <c r="AH3607">
        <v>0</v>
      </c>
      <c r="AI3607">
        <v>0</v>
      </c>
    </row>
    <row r="3608" spans="5:35" x14ac:dyDescent="0.25">
      <c r="E3608">
        <v>67.099999999999994</v>
      </c>
      <c r="H3608">
        <v>5</v>
      </c>
      <c r="I3608" t="s">
        <v>22084</v>
      </c>
      <c r="J3608" t="s">
        <v>22089</v>
      </c>
      <c r="L3608" t="s">
        <v>22171</v>
      </c>
      <c r="M3608" t="s">
        <v>22198</v>
      </c>
      <c r="N3608" t="s">
        <v>24998</v>
      </c>
      <c r="O3608" t="s">
        <v>29263</v>
      </c>
      <c r="P3608">
        <v>7</v>
      </c>
      <c r="Q3608">
        <v>2</v>
      </c>
      <c r="R3608">
        <v>-0.33</v>
      </c>
      <c r="S3608">
        <v>-0.32</v>
      </c>
      <c r="T3608">
        <v>436.95</v>
      </c>
      <c r="U3608">
        <v>115.93</v>
      </c>
      <c r="V3608">
        <v>2.7</v>
      </c>
      <c r="X3608">
        <v>5.95</v>
      </c>
      <c r="Y3608">
        <v>2</v>
      </c>
      <c r="Z3608" t="s">
        <v>4250</v>
      </c>
      <c r="AA3608">
        <v>0</v>
      </c>
      <c r="AB3608">
        <v>2</v>
      </c>
      <c r="AC3608">
        <v>4.0860238095238097</v>
      </c>
      <c r="AE3608" t="s">
        <v>7949</v>
      </c>
      <c r="AH3608">
        <v>0</v>
      </c>
      <c r="AI3608">
        <v>0</v>
      </c>
    </row>
    <row r="3609" spans="5:35" x14ac:dyDescent="0.25">
      <c r="E3609">
        <v>6.3</v>
      </c>
      <c r="H3609">
        <v>5</v>
      </c>
      <c r="I3609" t="s">
        <v>22084</v>
      </c>
      <c r="J3609" t="s">
        <v>22089</v>
      </c>
      <c r="L3609" t="s">
        <v>22171</v>
      </c>
      <c r="M3609" t="s">
        <v>22198</v>
      </c>
      <c r="N3609" t="s">
        <v>24999</v>
      </c>
      <c r="O3609" t="s">
        <v>29264</v>
      </c>
      <c r="P3609">
        <v>6</v>
      </c>
      <c r="Q3609">
        <v>3</v>
      </c>
      <c r="R3609">
        <v>1.3</v>
      </c>
      <c r="S3609">
        <v>1.31</v>
      </c>
      <c r="T3609">
        <v>480.01</v>
      </c>
      <c r="U3609">
        <v>104.27</v>
      </c>
      <c r="V3609">
        <v>3.93</v>
      </c>
      <c r="X3609">
        <v>5.99</v>
      </c>
      <c r="Y3609">
        <v>3</v>
      </c>
      <c r="Z3609" t="s">
        <v>4250</v>
      </c>
      <c r="AA3609">
        <v>0</v>
      </c>
      <c r="AB3609">
        <v>3</v>
      </c>
      <c r="AC3609">
        <v>3.8337857142857148</v>
      </c>
      <c r="AE3609" t="s">
        <v>7949</v>
      </c>
      <c r="AH3609">
        <v>0</v>
      </c>
      <c r="AI3609">
        <v>0</v>
      </c>
    </row>
    <row r="3610" spans="5:35" x14ac:dyDescent="0.25">
      <c r="E3610">
        <v>56.7</v>
      </c>
      <c r="H3610">
        <v>5</v>
      </c>
      <c r="I3610" t="s">
        <v>22084</v>
      </c>
      <c r="J3610" t="s">
        <v>22089</v>
      </c>
      <c r="L3610" t="s">
        <v>22171</v>
      </c>
      <c r="M3610" t="s">
        <v>22198</v>
      </c>
      <c r="N3610" t="s">
        <v>25000</v>
      </c>
      <c r="O3610" t="s">
        <v>29265</v>
      </c>
      <c r="P3610">
        <v>8</v>
      </c>
      <c r="Q3610">
        <v>2</v>
      </c>
      <c r="R3610">
        <v>0.79</v>
      </c>
      <c r="S3610">
        <v>0.81</v>
      </c>
      <c r="T3610">
        <v>478.98</v>
      </c>
      <c r="U3610">
        <v>118.17</v>
      </c>
      <c r="V3610">
        <v>3.49</v>
      </c>
      <c r="X3610">
        <v>5.96</v>
      </c>
      <c r="Y3610">
        <v>3</v>
      </c>
      <c r="Z3610" t="s">
        <v>4250</v>
      </c>
      <c r="AA3610">
        <v>0</v>
      </c>
      <c r="AB3610">
        <v>3</v>
      </c>
      <c r="AC3610">
        <v>3.7111428571428569</v>
      </c>
      <c r="AE3610" t="s">
        <v>7949</v>
      </c>
      <c r="AH3610">
        <v>0</v>
      </c>
      <c r="AI3610">
        <v>0</v>
      </c>
    </row>
    <row r="3611" spans="5:35" x14ac:dyDescent="0.25">
      <c r="E3611">
        <v>1662</v>
      </c>
      <c r="H3611">
        <v>5</v>
      </c>
      <c r="I3611" t="s">
        <v>22084</v>
      </c>
      <c r="J3611" t="s">
        <v>22089</v>
      </c>
      <c r="L3611" t="s">
        <v>22171</v>
      </c>
      <c r="M3611" t="s">
        <v>22198</v>
      </c>
      <c r="N3611" t="s">
        <v>25001</v>
      </c>
      <c r="O3611" t="s">
        <v>29266</v>
      </c>
      <c r="P3611">
        <v>8</v>
      </c>
      <c r="Q3611">
        <v>2</v>
      </c>
      <c r="R3611">
        <v>-0.22</v>
      </c>
      <c r="S3611">
        <v>-0.2</v>
      </c>
      <c r="T3611">
        <v>497.04</v>
      </c>
      <c r="U3611">
        <v>104.61</v>
      </c>
      <c r="V3611">
        <v>2.67</v>
      </c>
      <c r="X3611">
        <v>5.96</v>
      </c>
      <c r="Y3611">
        <v>2</v>
      </c>
      <c r="Z3611" t="s">
        <v>4250</v>
      </c>
      <c r="AA3611">
        <v>0</v>
      </c>
      <c r="AB3611">
        <v>3</v>
      </c>
      <c r="AC3611">
        <v>4.0341428571428573</v>
      </c>
      <c r="AE3611" t="s">
        <v>7949</v>
      </c>
      <c r="AH3611">
        <v>0</v>
      </c>
      <c r="AI3611">
        <v>0</v>
      </c>
    </row>
    <row r="3612" spans="5:35" x14ac:dyDescent="0.25">
      <c r="E3612">
        <v>295.60000000000002</v>
      </c>
      <c r="H3612">
        <v>5</v>
      </c>
      <c r="I3612" t="s">
        <v>22084</v>
      </c>
      <c r="J3612" t="s">
        <v>22089</v>
      </c>
      <c r="L3612" t="s">
        <v>22171</v>
      </c>
      <c r="M3612" t="s">
        <v>22198</v>
      </c>
      <c r="N3612" t="s">
        <v>25002</v>
      </c>
      <c r="O3612" t="s">
        <v>29267</v>
      </c>
      <c r="P3612">
        <v>7</v>
      </c>
      <c r="Q3612">
        <v>2</v>
      </c>
      <c r="R3612">
        <v>1.24</v>
      </c>
      <c r="S3612">
        <v>1.26</v>
      </c>
      <c r="T3612">
        <v>478</v>
      </c>
      <c r="U3612">
        <v>105.28</v>
      </c>
      <c r="V3612">
        <v>4.09</v>
      </c>
      <c r="X3612">
        <v>5.96</v>
      </c>
      <c r="Y3612">
        <v>3</v>
      </c>
      <c r="Z3612" t="s">
        <v>4250</v>
      </c>
      <c r="AA3612">
        <v>0</v>
      </c>
      <c r="AB3612">
        <v>3</v>
      </c>
      <c r="AC3612">
        <v>4.1478095238095234</v>
      </c>
      <c r="AE3612" t="s">
        <v>7949</v>
      </c>
      <c r="AH3612">
        <v>0</v>
      </c>
      <c r="AI3612">
        <v>0</v>
      </c>
    </row>
    <row r="3613" spans="5:35" x14ac:dyDescent="0.25">
      <c r="E3613">
        <v>305.3</v>
      </c>
      <c r="H3613">
        <v>5</v>
      </c>
      <c r="I3613" t="s">
        <v>22084</v>
      </c>
      <c r="J3613" t="s">
        <v>22089</v>
      </c>
      <c r="L3613" t="s">
        <v>22171</v>
      </c>
      <c r="M3613" t="s">
        <v>22198</v>
      </c>
      <c r="N3613" t="s">
        <v>25003</v>
      </c>
      <c r="O3613" t="s">
        <v>29268</v>
      </c>
      <c r="P3613">
        <v>7</v>
      </c>
      <c r="Q3613">
        <v>2</v>
      </c>
      <c r="R3613">
        <v>1.55</v>
      </c>
      <c r="S3613">
        <v>1.57</v>
      </c>
      <c r="T3613">
        <v>494.06</v>
      </c>
      <c r="U3613">
        <v>92.14</v>
      </c>
      <c r="V3613">
        <v>4.5599999999999996</v>
      </c>
      <c r="X3613">
        <v>5.96</v>
      </c>
      <c r="Y3613">
        <v>3</v>
      </c>
      <c r="Z3613" t="s">
        <v>4250</v>
      </c>
      <c r="AA3613">
        <v>0</v>
      </c>
      <c r="AB3613">
        <v>3</v>
      </c>
      <c r="AC3613">
        <v>4.4710952380952378</v>
      </c>
      <c r="AE3613" t="s">
        <v>7949</v>
      </c>
      <c r="AH3613">
        <v>0</v>
      </c>
      <c r="AI3613">
        <v>0</v>
      </c>
    </row>
    <row r="3614" spans="5:35" x14ac:dyDescent="0.25">
      <c r="E3614">
        <v>45.3</v>
      </c>
      <c r="H3614">
        <v>5</v>
      </c>
      <c r="I3614" t="s">
        <v>22084</v>
      </c>
      <c r="J3614" t="s">
        <v>22089</v>
      </c>
      <c r="L3614" t="s">
        <v>22171</v>
      </c>
      <c r="M3614" t="s">
        <v>22198</v>
      </c>
      <c r="N3614" t="s">
        <v>25004</v>
      </c>
      <c r="O3614" t="s">
        <v>29269</v>
      </c>
      <c r="P3614">
        <v>7</v>
      </c>
      <c r="Q3614">
        <v>2</v>
      </c>
      <c r="R3614">
        <v>1.45</v>
      </c>
      <c r="S3614">
        <v>1.47</v>
      </c>
      <c r="T3614">
        <v>478</v>
      </c>
      <c r="U3614">
        <v>105.28</v>
      </c>
      <c r="V3614">
        <v>4.09</v>
      </c>
      <c r="X3614">
        <v>5.96</v>
      </c>
      <c r="Y3614">
        <v>3</v>
      </c>
      <c r="Z3614" t="s">
        <v>4250</v>
      </c>
      <c r="AA3614">
        <v>0</v>
      </c>
      <c r="AB3614">
        <v>3</v>
      </c>
      <c r="AC3614">
        <v>4.1478095238095234</v>
      </c>
      <c r="AE3614" t="s">
        <v>7949</v>
      </c>
      <c r="AH3614">
        <v>0</v>
      </c>
      <c r="AI3614">
        <v>0</v>
      </c>
    </row>
    <row r="3615" spans="5:35" x14ac:dyDescent="0.25">
      <c r="E3615">
        <v>2422</v>
      </c>
      <c r="H3615">
        <v>5</v>
      </c>
      <c r="I3615" t="s">
        <v>22084</v>
      </c>
      <c r="J3615" t="s">
        <v>22089</v>
      </c>
      <c r="L3615" t="s">
        <v>22171</v>
      </c>
      <c r="M3615" t="s">
        <v>22198</v>
      </c>
      <c r="N3615" t="s">
        <v>25005</v>
      </c>
      <c r="O3615" t="s">
        <v>29270</v>
      </c>
      <c r="P3615">
        <v>7</v>
      </c>
      <c r="Q3615">
        <v>3</v>
      </c>
      <c r="R3615">
        <v>0.16</v>
      </c>
      <c r="S3615">
        <v>0.18</v>
      </c>
      <c r="T3615">
        <v>470.02</v>
      </c>
      <c r="U3615">
        <v>112.37</v>
      </c>
      <c r="V3615">
        <v>3.06</v>
      </c>
      <c r="W3615">
        <v>13.6</v>
      </c>
      <c r="X3615">
        <v>5.96</v>
      </c>
      <c r="Y3615">
        <v>2</v>
      </c>
      <c r="Z3615" t="s">
        <v>4250</v>
      </c>
      <c r="AA3615">
        <v>0</v>
      </c>
      <c r="AB3615">
        <v>3</v>
      </c>
      <c r="AC3615">
        <v>3.6351428571428568</v>
      </c>
      <c r="AE3615" t="s">
        <v>7949</v>
      </c>
      <c r="AH3615">
        <v>0</v>
      </c>
      <c r="AI3615">
        <v>0</v>
      </c>
    </row>
    <row r="3616" spans="5:35" x14ac:dyDescent="0.25">
      <c r="E3616">
        <v>312.8</v>
      </c>
      <c r="H3616">
        <v>5</v>
      </c>
      <c r="I3616" t="s">
        <v>22084</v>
      </c>
      <c r="J3616" t="s">
        <v>22089</v>
      </c>
      <c r="L3616" t="s">
        <v>22171</v>
      </c>
      <c r="M3616" t="s">
        <v>22198</v>
      </c>
      <c r="N3616" t="s">
        <v>25006</v>
      </c>
      <c r="O3616" t="s">
        <v>29271</v>
      </c>
      <c r="P3616">
        <v>6</v>
      </c>
      <c r="Q3616">
        <v>2</v>
      </c>
      <c r="R3616">
        <v>1.74</v>
      </c>
      <c r="S3616">
        <v>1.76</v>
      </c>
      <c r="T3616">
        <v>488.03</v>
      </c>
      <c r="U3616">
        <v>92.14</v>
      </c>
      <c r="V3616">
        <v>4.5</v>
      </c>
      <c r="X3616">
        <v>5.96</v>
      </c>
      <c r="Y3616">
        <v>3</v>
      </c>
      <c r="Z3616" t="s">
        <v>4250</v>
      </c>
      <c r="AA3616">
        <v>0</v>
      </c>
      <c r="AB3616">
        <v>3</v>
      </c>
      <c r="AC3616">
        <v>4.5141666666666671</v>
      </c>
      <c r="AE3616" t="s">
        <v>7949</v>
      </c>
      <c r="AH3616">
        <v>0</v>
      </c>
      <c r="AI3616">
        <v>0</v>
      </c>
    </row>
    <row r="3617" spans="5:35" x14ac:dyDescent="0.25">
      <c r="E3617">
        <v>192</v>
      </c>
      <c r="H3617">
        <v>5</v>
      </c>
      <c r="I3617" t="s">
        <v>22084</v>
      </c>
      <c r="J3617" t="s">
        <v>22089</v>
      </c>
      <c r="L3617" t="s">
        <v>22171</v>
      </c>
      <c r="M3617" t="s">
        <v>22198</v>
      </c>
      <c r="N3617" t="s">
        <v>25007</v>
      </c>
      <c r="O3617" t="s">
        <v>29272</v>
      </c>
      <c r="P3617">
        <v>7</v>
      </c>
      <c r="Q3617">
        <v>2</v>
      </c>
      <c r="R3617">
        <v>-0.33</v>
      </c>
      <c r="S3617">
        <v>-0.32</v>
      </c>
      <c r="T3617">
        <v>436.95</v>
      </c>
      <c r="U3617">
        <v>115.93</v>
      </c>
      <c r="V3617">
        <v>2.7</v>
      </c>
      <c r="X3617">
        <v>5.95</v>
      </c>
      <c r="Y3617">
        <v>2</v>
      </c>
      <c r="Z3617" t="s">
        <v>4250</v>
      </c>
      <c r="AA3617">
        <v>0</v>
      </c>
      <c r="AB3617">
        <v>2</v>
      </c>
      <c r="AC3617">
        <v>4.0860238095238097</v>
      </c>
      <c r="AE3617" t="s">
        <v>7949</v>
      </c>
      <c r="AH3617">
        <v>0</v>
      </c>
      <c r="AI3617">
        <v>0</v>
      </c>
    </row>
    <row r="3618" spans="5:35" x14ac:dyDescent="0.25">
      <c r="E3618">
        <v>14.2</v>
      </c>
      <c r="H3618">
        <v>5</v>
      </c>
      <c r="I3618" t="s">
        <v>22084</v>
      </c>
      <c r="J3618" t="s">
        <v>22089</v>
      </c>
      <c r="L3618" t="s">
        <v>22171</v>
      </c>
      <c r="M3618" t="s">
        <v>22198</v>
      </c>
      <c r="N3618" t="s">
        <v>25008</v>
      </c>
      <c r="O3618" t="s">
        <v>29273</v>
      </c>
      <c r="P3618">
        <v>6</v>
      </c>
      <c r="Q3618">
        <v>3</v>
      </c>
      <c r="R3618">
        <v>1.3</v>
      </c>
      <c r="S3618">
        <v>1.31</v>
      </c>
      <c r="T3618">
        <v>480.01</v>
      </c>
      <c r="U3618">
        <v>104.27</v>
      </c>
      <c r="V3618">
        <v>3.93</v>
      </c>
      <c r="X3618">
        <v>5.99</v>
      </c>
      <c r="Y3618">
        <v>3</v>
      </c>
      <c r="Z3618" t="s">
        <v>4250</v>
      </c>
      <c r="AA3618">
        <v>0</v>
      </c>
      <c r="AB3618">
        <v>3</v>
      </c>
      <c r="AC3618">
        <v>3.8337857142857148</v>
      </c>
      <c r="AE3618" t="s">
        <v>7949</v>
      </c>
      <c r="AH3618">
        <v>0</v>
      </c>
      <c r="AI3618">
        <v>0</v>
      </c>
    </row>
    <row r="3619" spans="5:35" x14ac:dyDescent="0.25">
      <c r="E3619">
        <v>20.2</v>
      </c>
      <c r="H3619">
        <v>5</v>
      </c>
      <c r="I3619" t="s">
        <v>22084</v>
      </c>
      <c r="J3619" t="s">
        <v>22089</v>
      </c>
      <c r="L3619" t="s">
        <v>22171</v>
      </c>
      <c r="M3619" t="s">
        <v>22198</v>
      </c>
      <c r="N3619" t="s">
        <v>25009</v>
      </c>
      <c r="O3619" t="s">
        <v>29274</v>
      </c>
      <c r="P3619">
        <v>8</v>
      </c>
      <c r="Q3619">
        <v>2</v>
      </c>
      <c r="R3619">
        <v>0.63</v>
      </c>
      <c r="S3619">
        <v>0.64</v>
      </c>
      <c r="T3619">
        <v>478.98</v>
      </c>
      <c r="U3619">
        <v>118.17</v>
      </c>
      <c r="V3619">
        <v>3.49</v>
      </c>
      <c r="X3619">
        <v>5.97</v>
      </c>
      <c r="Y3619">
        <v>3</v>
      </c>
      <c r="Z3619" t="s">
        <v>4250</v>
      </c>
      <c r="AA3619">
        <v>0</v>
      </c>
      <c r="AB3619">
        <v>3</v>
      </c>
      <c r="AC3619">
        <v>3.7111428571428569</v>
      </c>
      <c r="AE3619" t="s">
        <v>7949</v>
      </c>
      <c r="AH3619">
        <v>0</v>
      </c>
      <c r="AI3619">
        <v>0</v>
      </c>
    </row>
    <row r="3620" spans="5:35" x14ac:dyDescent="0.25">
      <c r="E3620">
        <v>106.6</v>
      </c>
      <c r="H3620">
        <v>5</v>
      </c>
      <c r="I3620" t="s">
        <v>22084</v>
      </c>
      <c r="J3620" t="s">
        <v>22089</v>
      </c>
      <c r="L3620" t="s">
        <v>22171</v>
      </c>
      <c r="M3620" t="s">
        <v>22198</v>
      </c>
      <c r="N3620" t="s">
        <v>25010</v>
      </c>
      <c r="O3620" t="s">
        <v>29275</v>
      </c>
      <c r="P3620">
        <v>8</v>
      </c>
      <c r="Q3620">
        <v>2</v>
      </c>
      <c r="R3620">
        <v>0.79</v>
      </c>
      <c r="S3620">
        <v>0.81</v>
      </c>
      <c r="T3620">
        <v>478.98</v>
      </c>
      <c r="U3620">
        <v>118.17</v>
      </c>
      <c r="V3620">
        <v>3.49</v>
      </c>
      <c r="X3620">
        <v>5.96</v>
      </c>
      <c r="Y3620">
        <v>3</v>
      </c>
      <c r="Z3620" t="s">
        <v>4250</v>
      </c>
      <c r="AA3620">
        <v>0</v>
      </c>
      <c r="AB3620">
        <v>3</v>
      </c>
      <c r="AC3620">
        <v>3.7111428571428569</v>
      </c>
      <c r="AE3620" t="s">
        <v>7949</v>
      </c>
      <c r="AH3620">
        <v>0</v>
      </c>
      <c r="AI3620">
        <v>0</v>
      </c>
    </row>
    <row r="3621" spans="5:35" x14ac:dyDescent="0.25">
      <c r="E3621">
        <v>1776</v>
      </c>
      <c r="H3621">
        <v>5</v>
      </c>
      <c r="I3621" t="s">
        <v>22084</v>
      </c>
      <c r="J3621" t="s">
        <v>22089</v>
      </c>
      <c r="L3621" t="s">
        <v>22171</v>
      </c>
      <c r="M3621" t="s">
        <v>22198</v>
      </c>
      <c r="N3621" t="s">
        <v>25011</v>
      </c>
      <c r="O3621" t="s">
        <v>29276</v>
      </c>
      <c r="P3621">
        <v>6</v>
      </c>
      <c r="Q3621">
        <v>2</v>
      </c>
      <c r="R3621">
        <v>1.22</v>
      </c>
      <c r="S3621">
        <v>1.24</v>
      </c>
      <c r="T3621">
        <v>439.99</v>
      </c>
      <c r="U3621">
        <v>92.14</v>
      </c>
      <c r="V3621">
        <v>3.4</v>
      </c>
      <c r="X3621">
        <v>5.96</v>
      </c>
      <c r="Y3621">
        <v>2</v>
      </c>
      <c r="Z3621" t="s">
        <v>4250</v>
      </c>
      <c r="AA3621">
        <v>0</v>
      </c>
      <c r="AB3621">
        <v>3</v>
      </c>
      <c r="AC3621">
        <v>4.8573095238095236</v>
      </c>
      <c r="AE3621" t="s">
        <v>7949</v>
      </c>
      <c r="AH3621">
        <v>0</v>
      </c>
      <c r="AI3621">
        <v>0</v>
      </c>
    </row>
    <row r="3622" spans="5:35" x14ac:dyDescent="0.25">
      <c r="E3622">
        <v>3689</v>
      </c>
      <c r="H3622">
        <v>5</v>
      </c>
      <c r="I3622" t="s">
        <v>22084</v>
      </c>
      <c r="J3622" t="s">
        <v>22089</v>
      </c>
      <c r="L3622" t="s">
        <v>22171</v>
      </c>
      <c r="M3622" t="s">
        <v>22198</v>
      </c>
      <c r="N3622" t="s">
        <v>25012</v>
      </c>
      <c r="O3622" t="s">
        <v>29277</v>
      </c>
      <c r="P3622">
        <v>8</v>
      </c>
      <c r="Q3622">
        <v>2</v>
      </c>
      <c r="R3622">
        <v>-0.22</v>
      </c>
      <c r="S3622">
        <v>-0.2</v>
      </c>
      <c r="T3622">
        <v>497.04</v>
      </c>
      <c r="U3622">
        <v>104.61</v>
      </c>
      <c r="V3622">
        <v>2.67</v>
      </c>
      <c r="X3622">
        <v>5.96</v>
      </c>
      <c r="Y3622">
        <v>2</v>
      </c>
      <c r="Z3622" t="s">
        <v>4250</v>
      </c>
      <c r="AA3622">
        <v>0</v>
      </c>
      <c r="AB3622">
        <v>3</v>
      </c>
      <c r="AC3622">
        <v>4.0341428571428573</v>
      </c>
      <c r="AE3622" t="s">
        <v>7949</v>
      </c>
      <c r="AH3622">
        <v>0</v>
      </c>
      <c r="AI3622">
        <v>0</v>
      </c>
    </row>
    <row r="3623" spans="5:35" x14ac:dyDescent="0.25">
      <c r="E3623">
        <v>849</v>
      </c>
      <c r="H3623">
        <v>5</v>
      </c>
      <c r="I3623" t="s">
        <v>22084</v>
      </c>
      <c r="J3623" t="s">
        <v>22089</v>
      </c>
      <c r="L3623" t="s">
        <v>22171</v>
      </c>
      <c r="M3623" t="s">
        <v>22198</v>
      </c>
      <c r="N3623" t="s">
        <v>25013</v>
      </c>
      <c r="O3623" t="s">
        <v>29278</v>
      </c>
      <c r="P3623">
        <v>6</v>
      </c>
      <c r="Q3623">
        <v>2</v>
      </c>
      <c r="R3623">
        <v>1.74</v>
      </c>
      <c r="S3623">
        <v>1.76</v>
      </c>
      <c r="T3623">
        <v>488.03</v>
      </c>
      <c r="U3623">
        <v>92.14</v>
      </c>
      <c r="V3623">
        <v>4.5</v>
      </c>
      <c r="X3623">
        <v>5.96</v>
      </c>
      <c r="Y3623">
        <v>3</v>
      </c>
      <c r="Z3623" t="s">
        <v>4250</v>
      </c>
      <c r="AA3623">
        <v>0</v>
      </c>
      <c r="AB3623">
        <v>3</v>
      </c>
      <c r="AC3623">
        <v>4.5141666666666671</v>
      </c>
      <c r="AE3623" t="s">
        <v>7949</v>
      </c>
      <c r="AH3623">
        <v>0</v>
      </c>
      <c r="AI3623">
        <v>0</v>
      </c>
    </row>
    <row r="3624" spans="5:35" x14ac:dyDescent="0.25">
      <c r="E3624">
        <v>673.8</v>
      </c>
      <c r="H3624">
        <v>5</v>
      </c>
      <c r="I3624" t="s">
        <v>22084</v>
      </c>
      <c r="J3624" t="s">
        <v>22089</v>
      </c>
      <c r="L3624" t="s">
        <v>22171</v>
      </c>
      <c r="M3624" t="s">
        <v>22198</v>
      </c>
      <c r="N3624" t="s">
        <v>25014</v>
      </c>
      <c r="O3624" t="s">
        <v>29279</v>
      </c>
      <c r="P3624">
        <v>7</v>
      </c>
      <c r="Q3624">
        <v>2</v>
      </c>
      <c r="R3624">
        <v>1.24</v>
      </c>
      <c r="S3624">
        <v>1.26</v>
      </c>
      <c r="T3624">
        <v>478</v>
      </c>
      <c r="U3624">
        <v>105.28</v>
      </c>
      <c r="V3624">
        <v>4.09</v>
      </c>
      <c r="X3624">
        <v>5.96</v>
      </c>
      <c r="Y3624">
        <v>3</v>
      </c>
      <c r="Z3624" t="s">
        <v>4250</v>
      </c>
      <c r="AA3624">
        <v>0</v>
      </c>
      <c r="AB3624">
        <v>3</v>
      </c>
      <c r="AC3624">
        <v>4.1478095238095234</v>
      </c>
      <c r="AE3624" t="s">
        <v>7949</v>
      </c>
      <c r="AH3624">
        <v>0</v>
      </c>
      <c r="AI3624">
        <v>0</v>
      </c>
    </row>
    <row r="3625" spans="5:35" x14ac:dyDescent="0.25">
      <c r="E3625">
        <v>986.4</v>
      </c>
      <c r="H3625">
        <v>5</v>
      </c>
      <c r="I3625" t="s">
        <v>22084</v>
      </c>
      <c r="J3625" t="s">
        <v>22089</v>
      </c>
      <c r="L3625" t="s">
        <v>22171</v>
      </c>
      <c r="M3625" t="s">
        <v>22198</v>
      </c>
      <c r="N3625" t="s">
        <v>25015</v>
      </c>
      <c r="O3625" t="s">
        <v>29280</v>
      </c>
      <c r="P3625">
        <v>7</v>
      </c>
      <c r="Q3625">
        <v>2</v>
      </c>
      <c r="R3625">
        <v>1.55</v>
      </c>
      <c r="S3625">
        <v>1.57</v>
      </c>
      <c r="T3625">
        <v>494.06</v>
      </c>
      <c r="U3625">
        <v>92.14</v>
      </c>
      <c r="V3625">
        <v>4.5599999999999996</v>
      </c>
      <c r="X3625">
        <v>5.96</v>
      </c>
      <c r="Y3625">
        <v>3</v>
      </c>
      <c r="Z3625" t="s">
        <v>4250</v>
      </c>
      <c r="AA3625">
        <v>0</v>
      </c>
      <c r="AB3625">
        <v>3</v>
      </c>
      <c r="AC3625">
        <v>4.4710952380952378</v>
      </c>
      <c r="AE3625" t="s">
        <v>7949</v>
      </c>
      <c r="AH3625">
        <v>0</v>
      </c>
      <c r="AI3625">
        <v>0</v>
      </c>
    </row>
    <row r="3626" spans="5:35" x14ac:dyDescent="0.25">
      <c r="E3626">
        <v>428.2</v>
      </c>
      <c r="H3626">
        <v>5</v>
      </c>
      <c r="I3626" t="s">
        <v>22084</v>
      </c>
      <c r="J3626" t="s">
        <v>22089</v>
      </c>
      <c r="L3626" t="s">
        <v>22171</v>
      </c>
      <c r="M3626" t="s">
        <v>22198</v>
      </c>
      <c r="N3626" t="s">
        <v>25016</v>
      </c>
      <c r="O3626" t="s">
        <v>29281</v>
      </c>
      <c r="P3626">
        <v>7</v>
      </c>
      <c r="Q3626">
        <v>2</v>
      </c>
      <c r="R3626">
        <v>1.22</v>
      </c>
      <c r="S3626">
        <v>1.24</v>
      </c>
      <c r="T3626">
        <v>494.06</v>
      </c>
      <c r="U3626">
        <v>92.14</v>
      </c>
      <c r="V3626">
        <v>4.5599999999999996</v>
      </c>
      <c r="X3626">
        <v>5.96</v>
      </c>
      <c r="Y3626">
        <v>3</v>
      </c>
      <c r="Z3626" t="s">
        <v>4250</v>
      </c>
      <c r="AA3626">
        <v>0</v>
      </c>
      <c r="AB3626">
        <v>3</v>
      </c>
      <c r="AC3626">
        <v>4.4710952380952378</v>
      </c>
      <c r="AE3626" t="s">
        <v>7949</v>
      </c>
      <c r="AH3626">
        <v>0</v>
      </c>
      <c r="AI3626">
        <v>0</v>
      </c>
    </row>
    <row r="3627" spans="5:35" x14ac:dyDescent="0.25">
      <c r="E3627">
        <v>10</v>
      </c>
      <c r="H3627">
        <v>5</v>
      </c>
      <c r="I3627" t="s">
        <v>22084</v>
      </c>
      <c r="J3627" t="s">
        <v>22089</v>
      </c>
      <c r="L3627" t="s">
        <v>22171</v>
      </c>
      <c r="M3627" t="s">
        <v>22198</v>
      </c>
      <c r="N3627" t="s">
        <v>25017</v>
      </c>
      <c r="O3627" t="s">
        <v>29282</v>
      </c>
      <c r="P3627">
        <v>5</v>
      </c>
      <c r="Q3627">
        <v>3</v>
      </c>
      <c r="R3627">
        <v>1.47</v>
      </c>
      <c r="S3627">
        <v>1.55</v>
      </c>
      <c r="T3627">
        <v>449.99</v>
      </c>
      <c r="U3627">
        <v>95.04</v>
      </c>
      <c r="V3627">
        <v>4.3</v>
      </c>
      <c r="X3627">
        <v>6.73</v>
      </c>
      <c r="Y3627">
        <v>3</v>
      </c>
      <c r="Z3627" t="s">
        <v>4250</v>
      </c>
      <c r="AA3627">
        <v>0</v>
      </c>
      <c r="AB3627">
        <v>3</v>
      </c>
      <c r="AC3627">
        <v>4.3558809523809527</v>
      </c>
      <c r="AE3627" t="s">
        <v>7949</v>
      </c>
      <c r="AH3627">
        <v>0</v>
      </c>
      <c r="AI3627">
        <v>0</v>
      </c>
    </row>
    <row r="3628" spans="5:35" x14ac:dyDescent="0.25">
      <c r="E3628">
        <v>108</v>
      </c>
      <c r="H3628">
        <v>5</v>
      </c>
      <c r="I3628" t="s">
        <v>22084</v>
      </c>
      <c r="J3628" t="s">
        <v>22089</v>
      </c>
      <c r="L3628" t="s">
        <v>22171</v>
      </c>
      <c r="M3628" t="s">
        <v>22198</v>
      </c>
      <c r="N3628" t="s">
        <v>25018</v>
      </c>
      <c r="O3628" t="s">
        <v>29283</v>
      </c>
      <c r="P3628">
        <v>5</v>
      </c>
      <c r="Q3628">
        <v>2</v>
      </c>
      <c r="T3628">
        <v>406.92</v>
      </c>
      <c r="U3628">
        <v>87.27</v>
      </c>
      <c r="V3628">
        <v>3.76</v>
      </c>
      <c r="X3628">
        <v>6.7</v>
      </c>
      <c r="Y3628">
        <v>2</v>
      </c>
      <c r="Z3628" t="s">
        <v>4250</v>
      </c>
      <c r="AA3628">
        <v>0</v>
      </c>
      <c r="AB3628">
        <v>2</v>
      </c>
      <c r="AE3628" t="s">
        <v>7949</v>
      </c>
      <c r="AH3628">
        <v>0</v>
      </c>
      <c r="AI3628">
        <v>0</v>
      </c>
    </row>
    <row r="3629" spans="5:35" x14ac:dyDescent="0.25">
      <c r="E3629">
        <v>11</v>
      </c>
      <c r="H3629">
        <v>5</v>
      </c>
      <c r="I3629" t="s">
        <v>22084</v>
      </c>
      <c r="J3629" t="s">
        <v>22089</v>
      </c>
      <c r="L3629" t="s">
        <v>22171</v>
      </c>
      <c r="M3629" t="s">
        <v>22198</v>
      </c>
      <c r="N3629" t="s">
        <v>25019</v>
      </c>
      <c r="O3629" t="s">
        <v>29284</v>
      </c>
      <c r="P3629">
        <v>7</v>
      </c>
      <c r="Q3629">
        <v>2</v>
      </c>
      <c r="R3629">
        <v>0.8</v>
      </c>
      <c r="S3629">
        <v>0.88</v>
      </c>
      <c r="T3629">
        <v>448.96</v>
      </c>
      <c r="U3629">
        <v>108.94</v>
      </c>
      <c r="V3629">
        <v>3.86</v>
      </c>
      <c r="X3629">
        <v>6.71</v>
      </c>
      <c r="Y3629">
        <v>3</v>
      </c>
      <c r="Z3629" t="s">
        <v>4250</v>
      </c>
      <c r="AA3629">
        <v>0</v>
      </c>
      <c r="AB3629">
        <v>3</v>
      </c>
      <c r="AC3629">
        <v>4.2332380952380957</v>
      </c>
      <c r="AE3629" t="s">
        <v>7949</v>
      </c>
      <c r="AH3629">
        <v>0</v>
      </c>
      <c r="AI3629">
        <v>0</v>
      </c>
    </row>
    <row r="3630" spans="5:35" x14ac:dyDescent="0.25">
      <c r="E3630">
        <v>21.8</v>
      </c>
      <c r="H3630">
        <v>5</v>
      </c>
      <c r="I3630" t="s">
        <v>22084</v>
      </c>
      <c r="J3630" t="s">
        <v>22089</v>
      </c>
      <c r="L3630" t="s">
        <v>22171</v>
      </c>
      <c r="M3630" t="s">
        <v>22198</v>
      </c>
      <c r="N3630" t="s">
        <v>25020</v>
      </c>
      <c r="O3630" t="s">
        <v>29285</v>
      </c>
    </row>
    <row r="3631" spans="5:35" x14ac:dyDescent="0.25">
      <c r="E3631">
        <v>12.5</v>
      </c>
      <c r="H3631">
        <v>5</v>
      </c>
      <c r="I3631" t="s">
        <v>22084</v>
      </c>
      <c r="J3631" t="s">
        <v>22089</v>
      </c>
      <c r="L3631" t="s">
        <v>22171</v>
      </c>
      <c r="M3631" t="s">
        <v>22198</v>
      </c>
      <c r="N3631" t="s">
        <v>25021</v>
      </c>
      <c r="O3631" t="s">
        <v>29286</v>
      </c>
      <c r="P3631">
        <v>6</v>
      </c>
      <c r="Q3631">
        <v>4</v>
      </c>
      <c r="R3631">
        <v>-0.15</v>
      </c>
      <c r="S3631">
        <v>-7.0000000000000007E-2</v>
      </c>
      <c r="T3631">
        <v>450.47</v>
      </c>
      <c r="U3631">
        <v>132.24</v>
      </c>
      <c r="V3631">
        <v>1.72</v>
      </c>
      <c r="W3631">
        <v>9.93</v>
      </c>
      <c r="X3631">
        <v>6.74</v>
      </c>
      <c r="Y3631">
        <v>2</v>
      </c>
      <c r="Z3631" t="s">
        <v>4250</v>
      </c>
      <c r="AA3631">
        <v>0</v>
      </c>
      <c r="AB3631">
        <v>3</v>
      </c>
      <c r="AC3631">
        <v>3.3537857142857139</v>
      </c>
      <c r="AE3631" t="s">
        <v>7949</v>
      </c>
      <c r="AH3631">
        <v>0</v>
      </c>
      <c r="AI3631">
        <v>0</v>
      </c>
    </row>
    <row r="3632" spans="5:35" x14ac:dyDescent="0.25">
      <c r="E3632">
        <v>9.3000000000000007</v>
      </c>
      <c r="H3632">
        <v>5</v>
      </c>
      <c r="I3632" t="s">
        <v>22084</v>
      </c>
      <c r="J3632" t="s">
        <v>22089</v>
      </c>
      <c r="L3632" t="s">
        <v>22171</v>
      </c>
      <c r="M3632" t="s">
        <v>22198</v>
      </c>
      <c r="N3632" t="s">
        <v>25022</v>
      </c>
      <c r="O3632" t="s">
        <v>29287</v>
      </c>
      <c r="P3632">
        <v>6</v>
      </c>
      <c r="Q3632">
        <v>4</v>
      </c>
      <c r="R3632">
        <v>0.17</v>
      </c>
      <c r="S3632">
        <v>0.27</v>
      </c>
      <c r="T3632">
        <v>464.49</v>
      </c>
      <c r="U3632">
        <v>132.24</v>
      </c>
      <c r="V3632">
        <v>2.11</v>
      </c>
      <c r="W3632">
        <v>9.93</v>
      </c>
      <c r="X3632">
        <v>6.77</v>
      </c>
      <c r="Y3632">
        <v>2</v>
      </c>
      <c r="Z3632" t="s">
        <v>4250</v>
      </c>
      <c r="AA3632">
        <v>0</v>
      </c>
      <c r="AB3632">
        <v>3</v>
      </c>
      <c r="AC3632">
        <v>3.2536428571428568</v>
      </c>
      <c r="AE3632" t="s">
        <v>7949</v>
      </c>
      <c r="AH3632">
        <v>0</v>
      </c>
      <c r="AI3632">
        <v>0</v>
      </c>
    </row>
    <row r="3633" spans="5:35" x14ac:dyDescent="0.25">
      <c r="E3633">
        <v>104.4</v>
      </c>
      <c r="H3633">
        <v>5</v>
      </c>
      <c r="I3633" t="s">
        <v>22084</v>
      </c>
      <c r="J3633" t="s">
        <v>22089</v>
      </c>
      <c r="L3633" t="s">
        <v>22171</v>
      </c>
      <c r="M3633" t="s">
        <v>22198</v>
      </c>
      <c r="N3633" t="s">
        <v>25022</v>
      </c>
      <c r="O3633" t="s">
        <v>29287</v>
      </c>
      <c r="P3633">
        <v>6</v>
      </c>
      <c r="Q3633">
        <v>4</v>
      </c>
      <c r="R3633">
        <v>0.17</v>
      </c>
      <c r="S3633">
        <v>0.27</v>
      </c>
      <c r="T3633">
        <v>464.49</v>
      </c>
      <c r="U3633">
        <v>132.24</v>
      </c>
      <c r="V3633">
        <v>2.11</v>
      </c>
      <c r="W3633">
        <v>9.93</v>
      </c>
      <c r="X3633">
        <v>6.77</v>
      </c>
      <c r="Y3633">
        <v>2</v>
      </c>
      <c r="Z3633" t="s">
        <v>4250</v>
      </c>
      <c r="AA3633">
        <v>0</v>
      </c>
      <c r="AB3633">
        <v>3</v>
      </c>
      <c r="AC3633">
        <v>3.2536428571428568</v>
      </c>
      <c r="AE3633" t="s">
        <v>7949</v>
      </c>
      <c r="AH3633">
        <v>0</v>
      </c>
      <c r="AI3633">
        <v>0</v>
      </c>
    </row>
    <row r="3634" spans="5:35" x14ac:dyDescent="0.25">
      <c r="E3634">
        <v>2552</v>
      </c>
      <c r="H3634">
        <v>5</v>
      </c>
      <c r="I3634" t="s">
        <v>22084</v>
      </c>
      <c r="J3634" t="s">
        <v>22089</v>
      </c>
      <c r="L3634" t="s">
        <v>22171</v>
      </c>
      <c r="M3634" t="s">
        <v>22198</v>
      </c>
      <c r="N3634" t="s">
        <v>25023</v>
      </c>
      <c r="O3634" t="s">
        <v>29288</v>
      </c>
      <c r="P3634">
        <v>4</v>
      </c>
      <c r="Q3634">
        <v>2</v>
      </c>
      <c r="R3634">
        <v>3.51</v>
      </c>
      <c r="S3634">
        <v>3.59</v>
      </c>
      <c r="T3634">
        <v>487.09</v>
      </c>
      <c r="U3634">
        <v>70.02</v>
      </c>
      <c r="V3634">
        <v>5.4</v>
      </c>
      <c r="X3634">
        <v>6.73</v>
      </c>
      <c r="Y3634">
        <v>2</v>
      </c>
      <c r="Z3634" t="s">
        <v>4250</v>
      </c>
      <c r="AA3634">
        <v>1</v>
      </c>
      <c r="AB3634">
        <v>2</v>
      </c>
      <c r="AC3634">
        <v>3.542214285714286</v>
      </c>
      <c r="AE3634" t="s">
        <v>7949</v>
      </c>
      <c r="AH3634">
        <v>0</v>
      </c>
      <c r="AI3634">
        <v>0</v>
      </c>
    </row>
    <row r="3635" spans="5:35" x14ac:dyDescent="0.25">
      <c r="E3635">
        <v>165.4</v>
      </c>
      <c r="H3635">
        <v>5</v>
      </c>
      <c r="I3635" t="s">
        <v>22084</v>
      </c>
      <c r="J3635" t="s">
        <v>22089</v>
      </c>
      <c r="L3635" t="s">
        <v>22171</v>
      </c>
      <c r="M3635" t="s">
        <v>22198</v>
      </c>
      <c r="N3635" t="s">
        <v>25024</v>
      </c>
      <c r="O3635" t="s">
        <v>29289</v>
      </c>
      <c r="P3635">
        <v>4</v>
      </c>
      <c r="Q3635">
        <v>2</v>
      </c>
      <c r="R3635">
        <v>2.14</v>
      </c>
      <c r="S3635">
        <v>2.2200000000000002</v>
      </c>
      <c r="T3635">
        <v>398.98</v>
      </c>
      <c r="U3635">
        <v>70.02</v>
      </c>
      <c r="V3635">
        <v>3.93</v>
      </c>
      <c r="X3635">
        <v>6.73</v>
      </c>
      <c r="Y3635">
        <v>1</v>
      </c>
      <c r="Z3635" t="s">
        <v>4250</v>
      </c>
      <c r="AA3635">
        <v>0</v>
      </c>
      <c r="AB3635">
        <v>1</v>
      </c>
      <c r="AC3635">
        <v>5.1515714285714278</v>
      </c>
      <c r="AE3635" t="s">
        <v>7949</v>
      </c>
      <c r="AH3635">
        <v>0</v>
      </c>
      <c r="AI3635">
        <v>0</v>
      </c>
    </row>
    <row r="3636" spans="5:35" x14ac:dyDescent="0.25">
      <c r="E3636">
        <v>109.9</v>
      </c>
      <c r="H3636">
        <v>5</v>
      </c>
      <c r="I3636" t="s">
        <v>22084</v>
      </c>
      <c r="J3636" t="s">
        <v>22089</v>
      </c>
      <c r="L3636" t="s">
        <v>22171</v>
      </c>
      <c r="M3636" t="s">
        <v>22198</v>
      </c>
      <c r="N3636" t="s">
        <v>25025</v>
      </c>
      <c r="O3636" t="s">
        <v>29290</v>
      </c>
      <c r="P3636">
        <v>4</v>
      </c>
      <c r="Q3636">
        <v>2</v>
      </c>
      <c r="R3636">
        <v>2.31</v>
      </c>
      <c r="S3636">
        <v>2.39</v>
      </c>
      <c r="T3636">
        <v>410.99</v>
      </c>
      <c r="U3636">
        <v>70.02</v>
      </c>
      <c r="V3636">
        <v>4.08</v>
      </c>
      <c r="X3636">
        <v>6.73</v>
      </c>
      <c r="Y3636">
        <v>1</v>
      </c>
      <c r="Z3636" t="s">
        <v>4250</v>
      </c>
      <c r="AA3636">
        <v>0</v>
      </c>
      <c r="AB3636">
        <v>1</v>
      </c>
      <c r="AC3636">
        <v>4.9807857142857141</v>
      </c>
      <c r="AE3636" t="s">
        <v>7949</v>
      </c>
      <c r="AH3636">
        <v>0</v>
      </c>
      <c r="AI3636">
        <v>0</v>
      </c>
    </row>
    <row r="3637" spans="5:35" x14ac:dyDescent="0.25">
      <c r="E3637">
        <v>104.7</v>
      </c>
      <c r="H3637">
        <v>5</v>
      </c>
      <c r="I3637" t="s">
        <v>22084</v>
      </c>
      <c r="J3637" t="s">
        <v>22089</v>
      </c>
      <c r="L3637" t="s">
        <v>22171</v>
      </c>
      <c r="M3637" t="s">
        <v>22198</v>
      </c>
      <c r="N3637" t="s">
        <v>25026</v>
      </c>
      <c r="O3637" t="s">
        <v>29291</v>
      </c>
      <c r="P3637">
        <v>5</v>
      </c>
      <c r="Q3637">
        <v>3</v>
      </c>
      <c r="R3637">
        <v>-1.91</v>
      </c>
      <c r="S3637">
        <v>0.1</v>
      </c>
      <c r="T3637">
        <v>399.97</v>
      </c>
      <c r="U3637">
        <v>82.05</v>
      </c>
      <c r="V3637">
        <v>2.5</v>
      </c>
      <c r="X3637">
        <v>9.34</v>
      </c>
      <c r="Y3637">
        <v>1</v>
      </c>
      <c r="Z3637" t="s">
        <v>4250</v>
      </c>
      <c r="AA3637">
        <v>0</v>
      </c>
      <c r="AB3637">
        <v>3</v>
      </c>
      <c r="AC3637">
        <v>4.2111666666666663</v>
      </c>
      <c r="AE3637" t="s">
        <v>7952</v>
      </c>
      <c r="AH3637">
        <v>0</v>
      </c>
      <c r="AI3637">
        <v>0</v>
      </c>
    </row>
    <row r="3638" spans="5:35" x14ac:dyDescent="0.25">
      <c r="E3638">
        <v>2362</v>
      </c>
      <c r="H3638">
        <v>5</v>
      </c>
      <c r="I3638" t="s">
        <v>22084</v>
      </c>
      <c r="J3638" t="s">
        <v>22089</v>
      </c>
      <c r="L3638" t="s">
        <v>22171</v>
      </c>
      <c r="M3638" t="s">
        <v>22198</v>
      </c>
      <c r="N3638" t="s">
        <v>25027</v>
      </c>
      <c r="O3638" t="s">
        <v>29292</v>
      </c>
      <c r="P3638">
        <v>6</v>
      </c>
      <c r="Q3638">
        <v>2</v>
      </c>
      <c r="R3638">
        <v>0.47</v>
      </c>
      <c r="S3638">
        <v>0.55000000000000004</v>
      </c>
      <c r="T3638">
        <v>442.01</v>
      </c>
      <c r="U3638">
        <v>82.49</v>
      </c>
      <c r="V3638">
        <v>2.2200000000000002</v>
      </c>
      <c r="X3638">
        <v>6.73</v>
      </c>
      <c r="Y3638">
        <v>1</v>
      </c>
      <c r="Z3638" t="s">
        <v>4250</v>
      </c>
      <c r="AA3638">
        <v>0</v>
      </c>
      <c r="AB3638">
        <v>2</v>
      </c>
      <c r="AC3638">
        <v>4.9142142857142854</v>
      </c>
      <c r="AE3638" t="s">
        <v>7949</v>
      </c>
      <c r="AH3638">
        <v>0</v>
      </c>
      <c r="AI3638">
        <v>0</v>
      </c>
    </row>
    <row r="3639" spans="5:35" x14ac:dyDescent="0.25">
      <c r="E3639">
        <v>88</v>
      </c>
      <c r="H3639">
        <v>5</v>
      </c>
      <c r="I3639" t="s">
        <v>22084</v>
      </c>
      <c r="J3639" t="s">
        <v>22089</v>
      </c>
      <c r="L3639" t="s">
        <v>22171</v>
      </c>
      <c r="M3639" t="s">
        <v>22198</v>
      </c>
      <c r="N3639" t="s">
        <v>25028</v>
      </c>
      <c r="O3639" t="s">
        <v>29293</v>
      </c>
      <c r="P3639">
        <v>6</v>
      </c>
      <c r="Q3639">
        <v>3</v>
      </c>
      <c r="R3639">
        <v>1.07</v>
      </c>
      <c r="S3639">
        <v>1.1499999999999999</v>
      </c>
      <c r="T3639">
        <v>452.99</v>
      </c>
      <c r="U3639">
        <v>112.01</v>
      </c>
      <c r="V3639">
        <v>3.35</v>
      </c>
      <c r="W3639">
        <v>11.28</v>
      </c>
      <c r="X3639">
        <v>6.69</v>
      </c>
      <c r="Y3639">
        <v>2</v>
      </c>
      <c r="Z3639" t="s">
        <v>4250</v>
      </c>
      <c r="AA3639">
        <v>0</v>
      </c>
      <c r="AB3639">
        <v>4</v>
      </c>
      <c r="AC3639">
        <v>3.768785714285714</v>
      </c>
      <c r="AE3639" t="s">
        <v>7949</v>
      </c>
      <c r="AH3639">
        <v>0</v>
      </c>
      <c r="AI3639">
        <v>0</v>
      </c>
    </row>
    <row r="3640" spans="5:35" x14ac:dyDescent="0.25">
      <c r="E3640">
        <v>74</v>
      </c>
      <c r="H3640">
        <v>5</v>
      </c>
      <c r="I3640" t="s">
        <v>22084</v>
      </c>
      <c r="J3640" t="s">
        <v>22089</v>
      </c>
      <c r="L3640" t="s">
        <v>22171</v>
      </c>
      <c r="M3640" t="s">
        <v>22198</v>
      </c>
      <c r="N3640" t="s">
        <v>25029</v>
      </c>
      <c r="O3640" t="s">
        <v>29294</v>
      </c>
      <c r="P3640">
        <v>7</v>
      </c>
      <c r="Q3640">
        <v>3</v>
      </c>
      <c r="R3640">
        <v>1.1200000000000001</v>
      </c>
      <c r="S3640">
        <v>1.2</v>
      </c>
      <c r="T3640">
        <v>454.96</v>
      </c>
      <c r="U3640">
        <v>121.24</v>
      </c>
      <c r="V3640">
        <v>2.8</v>
      </c>
      <c r="W3640">
        <v>10.82</v>
      </c>
      <c r="X3640">
        <v>6.69</v>
      </c>
      <c r="Y3640">
        <v>2</v>
      </c>
      <c r="Z3640" t="s">
        <v>4250</v>
      </c>
      <c r="AA3640">
        <v>0</v>
      </c>
      <c r="AB3640">
        <v>4</v>
      </c>
      <c r="AC3640">
        <v>3.488380952380953</v>
      </c>
      <c r="AE3640" t="s">
        <v>7949</v>
      </c>
      <c r="AH3640">
        <v>0</v>
      </c>
      <c r="AI3640">
        <v>0</v>
      </c>
    </row>
    <row r="3641" spans="5:35" x14ac:dyDescent="0.25">
      <c r="E3641">
        <v>17</v>
      </c>
      <c r="H3641">
        <v>5</v>
      </c>
      <c r="I3641" t="s">
        <v>22084</v>
      </c>
      <c r="J3641" t="s">
        <v>22089</v>
      </c>
      <c r="L3641" t="s">
        <v>22171</v>
      </c>
      <c r="M3641" t="s">
        <v>22198</v>
      </c>
      <c r="N3641" t="s">
        <v>25030</v>
      </c>
      <c r="O3641" t="s">
        <v>29295</v>
      </c>
      <c r="P3641">
        <v>6</v>
      </c>
      <c r="Q3641">
        <v>3</v>
      </c>
      <c r="R3641">
        <v>1.68</v>
      </c>
      <c r="S3641">
        <v>1.76</v>
      </c>
      <c r="T3641">
        <v>459.38</v>
      </c>
      <c r="U3641">
        <v>112.01</v>
      </c>
      <c r="V3641">
        <v>3.45</v>
      </c>
      <c r="W3641">
        <v>10.61</v>
      </c>
      <c r="X3641">
        <v>6.69</v>
      </c>
      <c r="Y3641">
        <v>2</v>
      </c>
      <c r="Z3641" t="s">
        <v>4250</v>
      </c>
      <c r="AA3641">
        <v>0</v>
      </c>
      <c r="AB3641">
        <v>3</v>
      </c>
      <c r="AC3641">
        <v>3.7231428571428569</v>
      </c>
      <c r="AE3641" t="s">
        <v>7949</v>
      </c>
      <c r="AH3641">
        <v>0</v>
      </c>
      <c r="AI3641">
        <v>0</v>
      </c>
    </row>
    <row r="3642" spans="5:35" x14ac:dyDescent="0.25">
      <c r="E3642">
        <v>227</v>
      </c>
      <c r="H3642">
        <v>5</v>
      </c>
      <c r="I3642" t="s">
        <v>22084</v>
      </c>
      <c r="J3642" t="s">
        <v>22089</v>
      </c>
      <c r="L3642" t="s">
        <v>22171</v>
      </c>
      <c r="M3642" t="s">
        <v>22198</v>
      </c>
      <c r="N3642" t="s">
        <v>25031</v>
      </c>
      <c r="O3642" t="s">
        <v>29296</v>
      </c>
      <c r="P3642">
        <v>6</v>
      </c>
      <c r="Q3642">
        <v>3</v>
      </c>
      <c r="R3642">
        <v>-0.28999999999999998</v>
      </c>
      <c r="S3642">
        <v>-0.21</v>
      </c>
      <c r="T3642">
        <v>442.93</v>
      </c>
      <c r="U3642">
        <v>112.01</v>
      </c>
      <c r="V3642">
        <v>2.93</v>
      </c>
      <c r="W3642">
        <v>10.49</v>
      </c>
      <c r="X3642">
        <v>6.69</v>
      </c>
      <c r="Y3642">
        <v>2</v>
      </c>
      <c r="Z3642" t="s">
        <v>4250</v>
      </c>
      <c r="AA3642">
        <v>0</v>
      </c>
      <c r="AB3642">
        <v>3</v>
      </c>
      <c r="AC3642">
        <v>3.840642857142857</v>
      </c>
      <c r="AE3642" t="s">
        <v>7949</v>
      </c>
      <c r="AH3642">
        <v>0</v>
      </c>
      <c r="AI3642">
        <v>0</v>
      </c>
    </row>
    <row r="3643" spans="5:35" x14ac:dyDescent="0.25">
      <c r="E3643">
        <v>30</v>
      </c>
      <c r="H3643">
        <v>5</v>
      </c>
      <c r="I3643" t="s">
        <v>22084</v>
      </c>
      <c r="J3643" t="s">
        <v>22089</v>
      </c>
      <c r="L3643" t="s">
        <v>22171</v>
      </c>
      <c r="M3643" t="s">
        <v>22198</v>
      </c>
      <c r="N3643" t="s">
        <v>25032</v>
      </c>
      <c r="O3643" t="s">
        <v>29297</v>
      </c>
      <c r="P3643">
        <v>6</v>
      </c>
      <c r="Q3643">
        <v>3</v>
      </c>
      <c r="R3643">
        <v>0.56000000000000005</v>
      </c>
      <c r="S3643">
        <v>0.64</v>
      </c>
      <c r="T3643">
        <v>438.96</v>
      </c>
      <c r="U3643">
        <v>112.01</v>
      </c>
      <c r="V3643">
        <v>3.1</v>
      </c>
      <c r="W3643">
        <v>11.28</v>
      </c>
      <c r="X3643">
        <v>6.69</v>
      </c>
      <c r="Y3643">
        <v>2</v>
      </c>
      <c r="Z3643" t="s">
        <v>4250</v>
      </c>
      <c r="AA3643">
        <v>0</v>
      </c>
      <c r="AB3643">
        <v>3</v>
      </c>
      <c r="AC3643">
        <v>3.8690000000000002</v>
      </c>
      <c r="AE3643" t="s">
        <v>7949</v>
      </c>
      <c r="AH3643">
        <v>0</v>
      </c>
      <c r="AI3643">
        <v>0</v>
      </c>
    </row>
    <row r="3644" spans="5:35" x14ac:dyDescent="0.25">
      <c r="E3644">
        <v>249</v>
      </c>
      <c r="H3644">
        <v>5</v>
      </c>
      <c r="I3644" t="s">
        <v>22084</v>
      </c>
      <c r="J3644" t="s">
        <v>22089</v>
      </c>
      <c r="L3644" t="s">
        <v>22171</v>
      </c>
      <c r="M3644" t="s">
        <v>22198</v>
      </c>
      <c r="N3644" t="s">
        <v>25033</v>
      </c>
      <c r="O3644" t="s">
        <v>29298</v>
      </c>
      <c r="P3644">
        <v>7</v>
      </c>
      <c r="Q3644">
        <v>3</v>
      </c>
      <c r="R3644">
        <v>0.2</v>
      </c>
      <c r="S3644">
        <v>0.3</v>
      </c>
      <c r="T3644">
        <v>471</v>
      </c>
      <c r="U3644">
        <v>125.15</v>
      </c>
      <c r="V3644">
        <v>3.23</v>
      </c>
      <c r="W3644">
        <v>12.6</v>
      </c>
      <c r="X3644">
        <v>6.83</v>
      </c>
      <c r="Y3644">
        <v>2</v>
      </c>
      <c r="Z3644" t="s">
        <v>4250</v>
      </c>
      <c r="AA3644">
        <v>0</v>
      </c>
      <c r="AB3644">
        <v>4</v>
      </c>
      <c r="AC3644">
        <v>3.3738095238095238</v>
      </c>
      <c r="AE3644" t="s">
        <v>7949</v>
      </c>
      <c r="AH3644">
        <v>0</v>
      </c>
      <c r="AI3644">
        <v>0</v>
      </c>
    </row>
    <row r="3645" spans="5:35" x14ac:dyDescent="0.25">
      <c r="E3645">
        <v>144</v>
      </c>
      <c r="H3645">
        <v>5</v>
      </c>
      <c r="I3645" t="s">
        <v>22084</v>
      </c>
      <c r="J3645" t="s">
        <v>22089</v>
      </c>
      <c r="L3645" t="s">
        <v>22171</v>
      </c>
      <c r="M3645" t="s">
        <v>22198</v>
      </c>
      <c r="N3645" t="s">
        <v>25034</v>
      </c>
      <c r="O3645" t="s">
        <v>29299</v>
      </c>
      <c r="P3645">
        <v>8</v>
      </c>
      <c r="Q3645">
        <v>3</v>
      </c>
      <c r="R3645">
        <v>0.1</v>
      </c>
      <c r="S3645">
        <v>0.21</v>
      </c>
      <c r="T3645">
        <v>488.06</v>
      </c>
      <c r="U3645">
        <v>124.9</v>
      </c>
      <c r="V3645">
        <v>3.1</v>
      </c>
      <c r="W3645">
        <v>11.79</v>
      </c>
      <c r="X3645">
        <v>6.83</v>
      </c>
      <c r="Y3645">
        <v>2</v>
      </c>
      <c r="Z3645" t="s">
        <v>4250</v>
      </c>
      <c r="AA3645">
        <v>0</v>
      </c>
      <c r="AB3645">
        <v>4</v>
      </c>
      <c r="AC3645">
        <v>3.2519523809523809</v>
      </c>
      <c r="AE3645" t="s">
        <v>7949</v>
      </c>
      <c r="AH3645">
        <v>0</v>
      </c>
      <c r="AI3645">
        <v>0</v>
      </c>
    </row>
    <row r="3646" spans="5:35" x14ac:dyDescent="0.25">
      <c r="E3646">
        <v>41</v>
      </c>
      <c r="H3646">
        <v>5</v>
      </c>
      <c r="I3646" t="s">
        <v>22084</v>
      </c>
      <c r="J3646" t="s">
        <v>22089</v>
      </c>
      <c r="L3646" t="s">
        <v>22171</v>
      </c>
      <c r="M3646" t="s">
        <v>22198</v>
      </c>
      <c r="N3646" t="s">
        <v>25035</v>
      </c>
      <c r="O3646" t="s">
        <v>29300</v>
      </c>
      <c r="P3646">
        <v>7</v>
      </c>
      <c r="Q3646">
        <v>3</v>
      </c>
      <c r="R3646">
        <v>1.1299999999999999</v>
      </c>
      <c r="S3646">
        <v>1.24</v>
      </c>
      <c r="T3646">
        <v>520.08000000000004</v>
      </c>
      <c r="U3646">
        <v>116.42</v>
      </c>
      <c r="V3646">
        <v>3.89</v>
      </c>
      <c r="W3646">
        <v>13.01</v>
      </c>
      <c r="X3646">
        <v>6.84</v>
      </c>
      <c r="Y3646">
        <v>3</v>
      </c>
      <c r="Z3646" t="s">
        <v>4250</v>
      </c>
      <c r="AA3646">
        <v>1</v>
      </c>
      <c r="AB3646">
        <v>4</v>
      </c>
      <c r="AC3646">
        <v>3.286</v>
      </c>
      <c r="AE3646" t="s">
        <v>7949</v>
      </c>
      <c r="AH3646">
        <v>0</v>
      </c>
      <c r="AI3646">
        <v>0</v>
      </c>
    </row>
    <row r="3647" spans="5:35" x14ac:dyDescent="0.25">
      <c r="E3647">
        <v>4154</v>
      </c>
      <c r="H3647">
        <v>5</v>
      </c>
      <c r="I3647" t="s">
        <v>22084</v>
      </c>
      <c r="J3647" t="s">
        <v>22089</v>
      </c>
      <c r="L3647" t="s">
        <v>22171</v>
      </c>
      <c r="M3647" t="s">
        <v>22198</v>
      </c>
      <c r="N3647" t="s">
        <v>25036</v>
      </c>
      <c r="O3647" t="s">
        <v>29301</v>
      </c>
      <c r="P3647">
        <v>7</v>
      </c>
      <c r="Q3647">
        <v>3</v>
      </c>
      <c r="R3647">
        <v>0.16</v>
      </c>
      <c r="S3647">
        <v>0.26</v>
      </c>
      <c r="T3647">
        <v>482.03</v>
      </c>
      <c r="U3647">
        <v>124.9</v>
      </c>
      <c r="V3647">
        <v>3.03</v>
      </c>
      <c r="W3647">
        <v>12.44</v>
      </c>
      <c r="X3647">
        <v>6.83</v>
      </c>
      <c r="Y3647">
        <v>2</v>
      </c>
      <c r="Z3647" t="s">
        <v>4250</v>
      </c>
      <c r="AA3647">
        <v>0</v>
      </c>
      <c r="AB3647">
        <v>4</v>
      </c>
      <c r="AC3647">
        <v>3.2950238095238098</v>
      </c>
      <c r="AE3647" t="s">
        <v>7949</v>
      </c>
      <c r="AH3647">
        <v>0</v>
      </c>
      <c r="AI3647">
        <v>0</v>
      </c>
    </row>
    <row r="3648" spans="5:35" x14ac:dyDescent="0.25">
      <c r="E3648">
        <v>5116</v>
      </c>
      <c r="H3648">
        <v>5</v>
      </c>
      <c r="I3648" t="s">
        <v>22084</v>
      </c>
      <c r="J3648" t="s">
        <v>22089</v>
      </c>
      <c r="L3648" t="s">
        <v>22171</v>
      </c>
      <c r="M3648" t="s">
        <v>22198</v>
      </c>
      <c r="N3648" t="s">
        <v>25037</v>
      </c>
      <c r="O3648" t="s">
        <v>29302</v>
      </c>
      <c r="P3648">
        <v>5</v>
      </c>
      <c r="Q3648">
        <v>3</v>
      </c>
      <c r="R3648">
        <v>1.81</v>
      </c>
      <c r="S3648">
        <v>1.92</v>
      </c>
      <c r="T3648">
        <v>498.05</v>
      </c>
      <c r="U3648">
        <v>99.12</v>
      </c>
      <c r="V3648">
        <v>4.38</v>
      </c>
      <c r="W3648">
        <v>13.02</v>
      </c>
      <c r="X3648">
        <v>6.84</v>
      </c>
      <c r="Y3648">
        <v>2</v>
      </c>
      <c r="Z3648" t="s">
        <v>4250</v>
      </c>
      <c r="AA3648">
        <v>0</v>
      </c>
      <c r="AB3648">
        <v>4</v>
      </c>
      <c r="AC3648">
        <v>3.8765952380952382</v>
      </c>
      <c r="AE3648" t="s">
        <v>7949</v>
      </c>
      <c r="AH3648">
        <v>0</v>
      </c>
      <c r="AI3648">
        <v>0</v>
      </c>
    </row>
    <row r="3649" spans="5:35" x14ac:dyDescent="0.25">
      <c r="E3649">
        <v>588</v>
      </c>
      <c r="H3649">
        <v>5</v>
      </c>
      <c r="I3649" t="s">
        <v>22084</v>
      </c>
      <c r="J3649" t="s">
        <v>22089</v>
      </c>
      <c r="L3649" t="s">
        <v>22171</v>
      </c>
      <c r="M3649" t="s">
        <v>22198</v>
      </c>
      <c r="N3649" t="s">
        <v>25038</v>
      </c>
      <c r="O3649" t="s">
        <v>29303</v>
      </c>
      <c r="P3649">
        <v>5</v>
      </c>
      <c r="Q3649">
        <v>3</v>
      </c>
      <c r="R3649">
        <v>1.73</v>
      </c>
      <c r="S3649">
        <v>1.83</v>
      </c>
      <c r="T3649">
        <v>498.05</v>
      </c>
      <c r="U3649">
        <v>99.12</v>
      </c>
      <c r="V3649">
        <v>4.38</v>
      </c>
      <c r="W3649">
        <v>13.2</v>
      </c>
      <c r="X3649">
        <v>6.84</v>
      </c>
      <c r="Y3649">
        <v>2</v>
      </c>
      <c r="Z3649" t="s">
        <v>4250</v>
      </c>
      <c r="AA3649">
        <v>0</v>
      </c>
      <c r="AB3649">
        <v>4</v>
      </c>
      <c r="AC3649">
        <v>3.8765952380952382</v>
      </c>
      <c r="AE3649" t="s">
        <v>7949</v>
      </c>
      <c r="AH3649">
        <v>0</v>
      </c>
      <c r="AI3649">
        <v>0</v>
      </c>
    </row>
    <row r="3650" spans="5:35" x14ac:dyDescent="0.25">
      <c r="E3650">
        <v>851</v>
      </c>
      <c r="H3650">
        <v>5</v>
      </c>
      <c r="I3650" t="s">
        <v>22084</v>
      </c>
      <c r="J3650" t="s">
        <v>22089</v>
      </c>
      <c r="L3650" t="s">
        <v>22171</v>
      </c>
      <c r="M3650" t="s">
        <v>22198</v>
      </c>
      <c r="N3650" t="s">
        <v>25039</v>
      </c>
      <c r="O3650" t="s">
        <v>29304</v>
      </c>
      <c r="P3650">
        <v>5</v>
      </c>
      <c r="Q3650">
        <v>3</v>
      </c>
      <c r="T3650">
        <v>505.07</v>
      </c>
      <c r="U3650">
        <v>103.48</v>
      </c>
      <c r="V3650">
        <v>4.8</v>
      </c>
      <c r="W3650">
        <v>12.88</v>
      </c>
      <c r="X3650">
        <v>6.83</v>
      </c>
      <c r="Y3650">
        <v>2</v>
      </c>
      <c r="Z3650" t="s">
        <v>4250</v>
      </c>
      <c r="AA3650">
        <v>1</v>
      </c>
      <c r="AB3650">
        <v>4</v>
      </c>
      <c r="AE3650" t="s">
        <v>7949</v>
      </c>
      <c r="AH3650">
        <v>0</v>
      </c>
      <c r="AI3650">
        <v>0</v>
      </c>
    </row>
    <row r="3651" spans="5:35" x14ac:dyDescent="0.25">
      <c r="E3651">
        <v>2156</v>
      </c>
      <c r="H3651">
        <v>5</v>
      </c>
      <c r="I3651" t="s">
        <v>22084</v>
      </c>
      <c r="J3651" t="s">
        <v>22089</v>
      </c>
      <c r="L3651" t="s">
        <v>22171</v>
      </c>
      <c r="M3651" t="s">
        <v>22198</v>
      </c>
      <c r="N3651" t="s">
        <v>25040</v>
      </c>
      <c r="O3651" t="s">
        <v>29305</v>
      </c>
      <c r="P3651">
        <v>6</v>
      </c>
      <c r="Q3651">
        <v>3</v>
      </c>
      <c r="R3651">
        <v>2</v>
      </c>
      <c r="S3651">
        <v>2.11</v>
      </c>
      <c r="T3651">
        <v>481.04</v>
      </c>
      <c r="U3651">
        <v>112.01</v>
      </c>
      <c r="V3651">
        <v>4.2699999999999996</v>
      </c>
      <c r="W3651">
        <v>11.65</v>
      </c>
      <c r="X3651">
        <v>6.85</v>
      </c>
      <c r="Y3651">
        <v>2</v>
      </c>
      <c r="Z3651" t="s">
        <v>4250</v>
      </c>
      <c r="AA3651">
        <v>0</v>
      </c>
      <c r="AB3651">
        <v>3</v>
      </c>
      <c r="AC3651">
        <v>3.5684285714285719</v>
      </c>
      <c r="AE3651" t="s">
        <v>7949</v>
      </c>
      <c r="AH3651">
        <v>0</v>
      </c>
      <c r="AI3651">
        <v>0</v>
      </c>
    </row>
    <row r="3652" spans="5:35" x14ac:dyDescent="0.25">
      <c r="E3652">
        <v>6048</v>
      </c>
      <c r="H3652">
        <v>5</v>
      </c>
      <c r="I3652" t="s">
        <v>22084</v>
      </c>
      <c r="J3652" t="s">
        <v>22089</v>
      </c>
      <c r="L3652" t="s">
        <v>22171</v>
      </c>
      <c r="M3652" t="s">
        <v>22198</v>
      </c>
      <c r="N3652" t="s">
        <v>25041</v>
      </c>
      <c r="O3652" t="s">
        <v>29306</v>
      </c>
      <c r="P3652">
        <v>6</v>
      </c>
      <c r="Q3652">
        <v>3</v>
      </c>
      <c r="R3652">
        <v>3.3</v>
      </c>
      <c r="S3652">
        <v>3.4</v>
      </c>
      <c r="T3652">
        <v>520.08000000000004</v>
      </c>
      <c r="U3652">
        <v>112.26</v>
      </c>
      <c r="V3652">
        <v>5.62</v>
      </c>
      <c r="W3652">
        <v>12.08</v>
      </c>
      <c r="X3652">
        <v>6.83</v>
      </c>
      <c r="Y3652">
        <v>3</v>
      </c>
      <c r="Z3652" t="s">
        <v>4250</v>
      </c>
      <c r="AA3652">
        <v>2</v>
      </c>
      <c r="AB3652">
        <v>3</v>
      </c>
      <c r="AC3652">
        <v>2.5746666666666669</v>
      </c>
      <c r="AE3652" t="s">
        <v>7949</v>
      </c>
      <c r="AH3652">
        <v>0</v>
      </c>
      <c r="AI3652">
        <v>0</v>
      </c>
    </row>
    <row r="3653" spans="5:35" x14ac:dyDescent="0.25">
      <c r="E3653">
        <v>2009</v>
      </c>
      <c r="H3653">
        <v>5</v>
      </c>
      <c r="I3653" t="s">
        <v>22084</v>
      </c>
      <c r="J3653" t="s">
        <v>22089</v>
      </c>
      <c r="L3653" t="s">
        <v>22171</v>
      </c>
      <c r="M3653" t="s">
        <v>22198</v>
      </c>
      <c r="N3653" t="s">
        <v>25042</v>
      </c>
      <c r="O3653" t="s">
        <v>29307</v>
      </c>
      <c r="P3653">
        <v>7</v>
      </c>
      <c r="Q3653">
        <v>3</v>
      </c>
      <c r="R3653">
        <v>-0.2</v>
      </c>
      <c r="S3653">
        <v>-0.1</v>
      </c>
      <c r="T3653">
        <v>470.02</v>
      </c>
      <c r="U3653">
        <v>116.94</v>
      </c>
      <c r="V3653">
        <v>3.3</v>
      </c>
      <c r="W3653">
        <v>11.75</v>
      </c>
      <c r="X3653">
        <v>6.83</v>
      </c>
      <c r="Y3653">
        <v>2</v>
      </c>
      <c r="Z3653" t="s">
        <v>4250</v>
      </c>
      <c r="AA3653">
        <v>0</v>
      </c>
      <c r="AB3653">
        <v>3</v>
      </c>
      <c r="AC3653">
        <v>3.4828095238095238</v>
      </c>
      <c r="AE3653" t="s">
        <v>7949</v>
      </c>
      <c r="AH3653">
        <v>0</v>
      </c>
      <c r="AI3653">
        <v>0</v>
      </c>
    </row>
    <row r="3654" spans="5:35" x14ac:dyDescent="0.25">
      <c r="E3654">
        <v>121</v>
      </c>
      <c r="H3654">
        <v>5</v>
      </c>
      <c r="I3654" t="s">
        <v>22084</v>
      </c>
      <c r="J3654" t="s">
        <v>22089</v>
      </c>
      <c r="L3654" t="s">
        <v>22171</v>
      </c>
      <c r="M3654" t="s">
        <v>22198</v>
      </c>
      <c r="N3654" t="s">
        <v>25043</v>
      </c>
      <c r="O3654" t="s">
        <v>29308</v>
      </c>
      <c r="P3654">
        <v>7</v>
      </c>
      <c r="Q3654">
        <v>3</v>
      </c>
      <c r="R3654">
        <v>0.91</v>
      </c>
      <c r="S3654">
        <v>1.01</v>
      </c>
      <c r="T3654">
        <v>487.07</v>
      </c>
      <c r="U3654">
        <v>112.01</v>
      </c>
      <c r="V3654">
        <v>3.7</v>
      </c>
      <c r="W3654">
        <v>12.27</v>
      </c>
      <c r="X3654">
        <v>6.83</v>
      </c>
      <c r="Y3654">
        <v>2</v>
      </c>
      <c r="Z3654" t="s">
        <v>4250</v>
      </c>
      <c r="AA3654">
        <v>0</v>
      </c>
      <c r="AB3654">
        <v>4</v>
      </c>
      <c r="AC3654">
        <v>3.5253571428571431</v>
      </c>
      <c r="AE3654" t="s">
        <v>7949</v>
      </c>
      <c r="AH3654">
        <v>0</v>
      </c>
      <c r="AI3654">
        <v>0</v>
      </c>
    </row>
    <row r="3655" spans="5:35" x14ac:dyDescent="0.25">
      <c r="E3655">
        <v>207</v>
      </c>
      <c r="H3655">
        <v>5</v>
      </c>
      <c r="I3655" t="s">
        <v>22084</v>
      </c>
      <c r="J3655" t="s">
        <v>22089</v>
      </c>
      <c r="L3655" t="s">
        <v>22171</v>
      </c>
      <c r="M3655" t="s">
        <v>22198</v>
      </c>
      <c r="N3655" t="s">
        <v>25044</v>
      </c>
      <c r="O3655" t="s">
        <v>29309</v>
      </c>
      <c r="P3655">
        <v>7</v>
      </c>
      <c r="Q3655">
        <v>3</v>
      </c>
      <c r="R3655">
        <v>2.68</v>
      </c>
      <c r="S3655">
        <v>2.78</v>
      </c>
      <c r="T3655">
        <v>497.04</v>
      </c>
      <c r="U3655">
        <v>121.24</v>
      </c>
      <c r="V3655">
        <v>3.97</v>
      </c>
      <c r="W3655">
        <v>10.82</v>
      </c>
      <c r="X3655">
        <v>6.82</v>
      </c>
      <c r="Y3655">
        <v>2</v>
      </c>
      <c r="Z3655" t="s">
        <v>4250</v>
      </c>
      <c r="AA3655">
        <v>0</v>
      </c>
      <c r="AB3655">
        <v>4</v>
      </c>
      <c r="AC3655">
        <v>2.847809523809524</v>
      </c>
      <c r="AE3655" t="s">
        <v>7949</v>
      </c>
      <c r="AH3655">
        <v>0</v>
      </c>
      <c r="AI3655">
        <v>0</v>
      </c>
    </row>
    <row r="3656" spans="5:35" x14ac:dyDescent="0.25">
      <c r="E3656">
        <v>717</v>
      </c>
      <c r="H3656">
        <v>5</v>
      </c>
      <c r="I3656" t="s">
        <v>22084</v>
      </c>
      <c r="J3656" t="s">
        <v>22089</v>
      </c>
      <c r="L3656" t="s">
        <v>22171</v>
      </c>
      <c r="M3656" t="s">
        <v>22198</v>
      </c>
      <c r="N3656" t="s">
        <v>25045</v>
      </c>
      <c r="O3656" t="s">
        <v>29310</v>
      </c>
      <c r="P3656">
        <v>6</v>
      </c>
      <c r="Q3656">
        <v>3</v>
      </c>
      <c r="R3656">
        <v>2.63</v>
      </c>
      <c r="S3656">
        <v>2.73</v>
      </c>
      <c r="T3656">
        <v>495.07</v>
      </c>
      <c r="U3656">
        <v>112.01</v>
      </c>
      <c r="V3656">
        <v>4.5199999999999996</v>
      </c>
      <c r="W3656">
        <v>11.28</v>
      </c>
      <c r="X3656">
        <v>6.82</v>
      </c>
      <c r="Y3656">
        <v>2</v>
      </c>
      <c r="Z3656" t="s">
        <v>4250</v>
      </c>
      <c r="AA3656">
        <v>0</v>
      </c>
      <c r="AB3656">
        <v>4</v>
      </c>
      <c r="AC3656">
        <v>3.1532142857142862</v>
      </c>
      <c r="AE3656" t="s">
        <v>7949</v>
      </c>
      <c r="AH3656">
        <v>0</v>
      </c>
      <c r="AI3656">
        <v>0</v>
      </c>
    </row>
    <row r="3657" spans="5:35" x14ac:dyDescent="0.25">
      <c r="E3657">
        <v>5166</v>
      </c>
      <c r="H3657">
        <v>5</v>
      </c>
      <c r="I3657" t="s">
        <v>22084</v>
      </c>
      <c r="J3657" t="s">
        <v>22089</v>
      </c>
      <c r="L3657" t="s">
        <v>22171</v>
      </c>
      <c r="M3657" t="s">
        <v>22198</v>
      </c>
      <c r="N3657" t="s">
        <v>25046</v>
      </c>
      <c r="O3657" t="s">
        <v>29311</v>
      </c>
      <c r="P3657">
        <v>5</v>
      </c>
      <c r="Q3657">
        <v>3</v>
      </c>
      <c r="R3657">
        <v>-0.33</v>
      </c>
      <c r="S3657">
        <v>-0.31</v>
      </c>
      <c r="T3657">
        <v>395.46</v>
      </c>
      <c r="U3657">
        <v>108.35</v>
      </c>
      <c r="V3657">
        <v>1.54</v>
      </c>
      <c r="W3657">
        <v>13.61</v>
      </c>
      <c r="X3657">
        <v>6.16</v>
      </c>
      <c r="Y3657">
        <v>1</v>
      </c>
      <c r="Z3657" t="s">
        <v>4250</v>
      </c>
      <c r="AA3657">
        <v>0</v>
      </c>
      <c r="AB3657">
        <v>3</v>
      </c>
      <c r="AC3657">
        <v>4.3017142857142856</v>
      </c>
      <c r="AE3657" t="s">
        <v>7949</v>
      </c>
      <c r="AH3657">
        <v>0</v>
      </c>
      <c r="AI3657">
        <v>0</v>
      </c>
    </row>
    <row r="3658" spans="5:35" x14ac:dyDescent="0.25">
      <c r="E3658">
        <v>4148</v>
      </c>
      <c r="H3658">
        <v>5</v>
      </c>
      <c r="I3658" t="s">
        <v>22084</v>
      </c>
      <c r="J3658" t="s">
        <v>22089</v>
      </c>
      <c r="L3658" t="s">
        <v>22171</v>
      </c>
      <c r="M3658" t="s">
        <v>22198</v>
      </c>
      <c r="N3658" t="s">
        <v>25047</v>
      </c>
      <c r="O3658" t="s">
        <v>29312</v>
      </c>
      <c r="P3658">
        <v>6</v>
      </c>
      <c r="Q3658">
        <v>3</v>
      </c>
      <c r="R3658">
        <v>-0.3</v>
      </c>
      <c r="S3658">
        <v>-0.28000000000000003</v>
      </c>
      <c r="T3658">
        <v>413.47</v>
      </c>
      <c r="U3658">
        <v>117.58</v>
      </c>
      <c r="V3658">
        <v>1.17</v>
      </c>
      <c r="W3658">
        <v>12.4</v>
      </c>
      <c r="X3658">
        <v>6.16</v>
      </c>
      <c r="Y3658">
        <v>1</v>
      </c>
      <c r="Z3658" t="s">
        <v>4250</v>
      </c>
      <c r="AA3658">
        <v>0</v>
      </c>
      <c r="AB3658">
        <v>5</v>
      </c>
      <c r="AC3658">
        <v>3.8654047619047618</v>
      </c>
      <c r="AE3658" t="s">
        <v>7949</v>
      </c>
      <c r="AH3658">
        <v>0</v>
      </c>
      <c r="AI3658">
        <v>0</v>
      </c>
    </row>
    <row r="3659" spans="5:35" x14ac:dyDescent="0.25">
      <c r="E3659">
        <v>300</v>
      </c>
      <c r="H3659">
        <v>5</v>
      </c>
      <c r="I3659" t="s">
        <v>22084</v>
      </c>
      <c r="J3659" t="s">
        <v>22089</v>
      </c>
      <c r="L3659" t="s">
        <v>22171</v>
      </c>
      <c r="M3659" t="s">
        <v>22198</v>
      </c>
      <c r="N3659" t="s">
        <v>25048</v>
      </c>
      <c r="O3659" t="s">
        <v>29313</v>
      </c>
      <c r="P3659">
        <v>7</v>
      </c>
      <c r="Q3659">
        <v>3</v>
      </c>
      <c r="R3659">
        <v>-1.9</v>
      </c>
      <c r="S3659">
        <v>-1.87</v>
      </c>
      <c r="T3659">
        <v>422.44</v>
      </c>
      <c r="U3659">
        <v>134.38</v>
      </c>
      <c r="V3659">
        <v>1.44</v>
      </c>
      <c r="W3659">
        <v>10.52</v>
      </c>
      <c r="X3659">
        <v>6.15</v>
      </c>
      <c r="Y3659">
        <v>2</v>
      </c>
      <c r="Z3659" t="s">
        <v>4250</v>
      </c>
      <c r="AA3659">
        <v>0</v>
      </c>
      <c r="AB3659">
        <v>3</v>
      </c>
      <c r="AC3659">
        <v>3.7206666666666668</v>
      </c>
      <c r="AE3659" t="s">
        <v>7949</v>
      </c>
      <c r="AH3659">
        <v>0</v>
      </c>
      <c r="AI3659">
        <v>0</v>
      </c>
    </row>
    <row r="3660" spans="5:35" x14ac:dyDescent="0.25">
      <c r="E3660">
        <v>180</v>
      </c>
      <c r="H3660">
        <v>5</v>
      </c>
      <c r="I3660" t="s">
        <v>22084</v>
      </c>
      <c r="J3660" t="s">
        <v>22089</v>
      </c>
      <c r="L3660" t="s">
        <v>22171</v>
      </c>
      <c r="M3660" t="s">
        <v>22198</v>
      </c>
      <c r="N3660" t="s">
        <v>25049</v>
      </c>
      <c r="O3660" t="s">
        <v>29314</v>
      </c>
      <c r="P3660">
        <v>7</v>
      </c>
      <c r="Q3660">
        <v>3</v>
      </c>
      <c r="R3660">
        <v>-0.9</v>
      </c>
      <c r="S3660">
        <v>-0.87</v>
      </c>
      <c r="T3660">
        <v>422.44</v>
      </c>
      <c r="U3660">
        <v>134.38</v>
      </c>
      <c r="V3660">
        <v>1.44</v>
      </c>
      <c r="W3660">
        <v>9.9600000000000009</v>
      </c>
      <c r="X3660">
        <v>6.15</v>
      </c>
      <c r="Y3660">
        <v>2</v>
      </c>
      <c r="Z3660" t="s">
        <v>4250</v>
      </c>
      <c r="AA3660">
        <v>0</v>
      </c>
      <c r="AB3660">
        <v>3</v>
      </c>
      <c r="AC3660">
        <v>3.7206666666666668</v>
      </c>
      <c r="AE3660" t="s">
        <v>7949</v>
      </c>
      <c r="AH3660">
        <v>0</v>
      </c>
      <c r="AI3660">
        <v>0</v>
      </c>
    </row>
    <row r="3661" spans="5:35" x14ac:dyDescent="0.25">
      <c r="E3661">
        <v>488</v>
      </c>
      <c r="H3661">
        <v>5</v>
      </c>
      <c r="I3661" t="s">
        <v>22084</v>
      </c>
      <c r="J3661" t="s">
        <v>22089</v>
      </c>
      <c r="L3661" t="s">
        <v>22171</v>
      </c>
      <c r="M3661" t="s">
        <v>22198</v>
      </c>
      <c r="N3661" t="s">
        <v>25050</v>
      </c>
      <c r="O3661" t="s">
        <v>29315</v>
      </c>
      <c r="P3661">
        <v>6</v>
      </c>
      <c r="Q3661">
        <v>3</v>
      </c>
      <c r="R3661">
        <v>-1.1200000000000001</v>
      </c>
      <c r="S3661">
        <v>-1.0900000000000001</v>
      </c>
      <c r="T3661">
        <v>411.46</v>
      </c>
      <c r="U3661">
        <v>117.58</v>
      </c>
      <c r="V3661">
        <v>0.92</v>
      </c>
      <c r="W3661">
        <v>12.4</v>
      </c>
      <c r="X3661">
        <v>6.15</v>
      </c>
      <c r="Y3661">
        <v>1</v>
      </c>
      <c r="Z3661" t="s">
        <v>4250</v>
      </c>
      <c r="AA3661">
        <v>0</v>
      </c>
      <c r="AB3661">
        <v>3</v>
      </c>
      <c r="AC3661">
        <v>3.8797619047619052</v>
      </c>
      <c r="AE3661" t="s">
        <v>7949</v>
      </c>
      <c r="AH3661">
        <v>0</v>
      </c>
      <c r="AI3661">
        <v>0</v>
      </c>
    </row>
    <row r="3662" spans="5:35" x14ac:dyDescent="0.25">
      <c r="E3662">
        <v>998</v>
      </c>
      <c r="H3662">
        <v>5</v>
      </c>
      <c r="I3662" t="s">
        <v>22084</v>
      </c>
      <c r="J3662" t="s">
        <v>22089</v>
      </c>
      <c r="L3662" t="s">
        <v>22171</v>
      </c>
      <c r="M3662" t="s">
        <v>22198</v>
      </c>
      <c r="N3662" t="s">
        <v>25051</v>
      </c>
      <c r="O3662" t="s">
        <v>29316</v>
      </c>
      <c r="P3662">
        <v>5</v>
      </c>
      <c r="Q3662">
        <v>3</v>
      </c>
      <c r="R3662">
        <v>0.05</v>
      </c>
      <c r="S3662">
        <v>7.0000000000000007E-2</v>
      </c>
      <c r="T3662">
        <v>409.48</v>
      </c>
      <c r="U3662">
        <v>108.35</v>
      </c>
      <c r="V3662">
        <v>1.93</v>
      </c>
      <c r="W3662">
        <v>13.61</v>
      </c>
      <c r="X3662">
        <v>6.16</v>
      </c>
      <c r="Y3662">
        <v>1</v>
      </c>
      <c r="Z3662" t="s">
        <v>4250</v>
      </c>
      <c r="AA3662">
        <v>0</v>
      </c>
      <c r="AB3662">
        <v>3</v>
      </c>
      <c r="AC3662">
        <v>4.2015714285714294</v>
      </c>
      <c r="AE3662" t="s">
        <v>7949</v>
      </c>
      <c r="AH3662">
        <v>0</v>
      </c>
      <c r="AI3662">
        <v>0</v>
      </c>
    </row>
    <row r="3663" spans="5:35" x14ac:dyDescent="0.25">
      <c r="E3663">
        <v>2080</v>
      </c>
      <c r="H3663">
        <v>5</v>
      </c>
      <c r="I3663" t="s">
        <v>22084</v>
      </c>
      <c r="J3663" t="s">
        <v>22089</v>
      </c>
      <c r="L3663" t="s">
        <v>22171</v>
      </c>
      <c r="M3663" t="s">
        <v>22198</v>
      </c>
      <c r="N3663" t="s">
        <v>25052</v>
      </c>
      <c r="O3663" t="s">
        <v>29317</v>
      </c>
      <c r="P3663">
        <v>5</v>
      </c>
      <c r="Q3663">
        <v>3</v>
      </c>
      <c r="R3663">
        <v>0.2</v>
      </c>
      <c r="S3663">
        <v>0.22</v>
      </c>
      <c r="T3663">
        <v>409.48</v>
      </c>
      <c r="U3663">
        <v>108.35</v>
      </c>
      <c r="V3663">
        <v>1.93</v>
      </c>
      <c r="W3663">
        <v>13.9</v>
      </c>
      <c r="X3663">
        <v>6.16</v>
      </c>
      <c r="Y3663">
        <v>1</v>
      </c>
      <c r="Z3663" t="s">
        <v>4250</v>
      </c>
      <c r="AA3663">
        <v>0</v>
      </c>
      <c r="AB3663">
        <v>3</v>
      </c>
      <c r="AC3663">
        <v>4.2015714285714294</v>
      </c>
      <c r="AE3663" t="s">
        <v>7949</v>
      </c>
      <c r="AH3663">
        <v>0</v>
      </c>
      <c r="AI3663">
        <v>0</v>
      </c>
    </row>
    <row r="3664" spans="5:35" x14ac:dyDescent="0.25">
      <c r="E3664">
        <v>2960</v>
      </c>
      <c r="H3664">
        <v>5</v>
      </c>
      <c r="I3664" t="s">
        <v>22084</v>
      </c>
      <c r="J3664" t="s">
        <v>22089</v>
      </c>
      <c r="L3664" t="s">
        <v>22171</v>
      </c>
      <c r="M3664" t="s">
        <v>22198</v>
      </c>
      <c r="N3664" t="s">
        <v>25053</v>
      </c>
      <c r="O3664" t="s">
        <v>29318</v>
      </c>
      <c r="P3664">
        <v>5</v>
      </c>
      <c r="Q3664">
        <v>3</v>
      </c>
      <c r="R3664">
        <v>0.18</v>
      </c>
      <c r="S3664">
        <v>0.2</v>
      </c>
      <c r="T3664">
        <v>409.48</v>
      </c>
      <c r="U3664">
        <v>108.35</v>
      </c>
      <c r="V3664">
        <v>1.93</v>
      </c>
      <c r="W3664">
        <v>13.71</v>
      </c>
      <c r="X3664">
        <v>6.16</v>
      </c>
      <c r="Y3664">
        <v>1</v>
      </c>
      <c r="Z3664" t="s">
        <v>4250</v>
      </c>
      <c r="AA3664">
        <v>0</v>
      </c>
      <c r="AB3664">
        <v>4</v>
      </c>
      <c r="AC3664">
        <v>4.2015714285714294</v>
      </c>
      <c r="AE3664" t="s">
        <v>7949</v>
      </c>
      <c r="AH3664">
        <v>0</v>
      </c>
      <c r="AI3664">
        <v>0</v>
      </c>
    </row>
    <row r="3665" spans="5:35" x14ac:dyDescent="0.25">
      <c r="E3665">
        <v>108</v>
      </c>
      <c r="H3665">
        <v>5</v>
      </c>
      <c r="I3665" t="s">
        <v>22084</v>
      </c>
      <c r="J3665" t="s">
        <v>22089</v>
      </c>
      <c r="L3665" t="s">
        <v>22171</v>
      </c>
      <c r="M3665" t="s">
        <v>22198</v>
      </c>
      <c r="N3665" t="s">
        <v>25054</v>
      </c>
      <c r="O3665" t="s">
        <v>29319</v>
      </c>
      <c r="P3665">
        <v>7</v>
      </c>
      <c r="Q3665">
        <v>3</v>
      </c>
      <c r="R3665">
        <v>-0.17</v>
      </c>
      <c r="S3665">
        <v>-0.15</v>
      </c>
      <c r="T3665">
        <v>447.49</v>
      </c>
      <c r="U3665">
        <v>134.13</v>
      </c>
      <c r="V3665">
        <v>1.55</v>
      </c>
      <c r="W3665">
        <v>9.34</v>
      </c>
      <c r="X3665">
        <v>6.15</v>
      </c>
      <c r="Y3665">
        <v>2</v>
      </c>
      <c r="Z3665" t="s">
        <v>4250</v>
      </c>
      <c r="AA3665">
        <v>0</v>
      </c>
      <c r="AB3665">
        <v>3</v>
      </c>
      <c r="AC3665">
        <v>3.5417380952380948</v>
      </c>
      <c r="AE3665" t="s">
        <v>7949</v>
      </c>
      <c r="AH3665">
        <v>0</v>
      </c>
      <c r="AI3665">
        <v>0</v>
      </c>
    </row>
    <row r="3666" spans="5:35" x14ac:dyDescent="0.25">
      <c r="E3666">
        <v>741</v>
      </c>
      <c r="H3666">
        <v>5</v>
      </c>
      <c r="I3666" t="s">
        <v>22084</v>
      </c>
      <c r="J3666" t="s">
        <v>22089</v>
      </c>
      <c r="L3666" t="s">
        <v>22171</v>
      </c>
      <c r="M3666" t="s">
        <v>22198</v>
      </c>
      <c r="N3666" t="s">
        <v>25055</v>
      </c>
      <c r="O3666" t="s">
        <v>29320</v>
      </c>
      <c r="P3666">
        <v>6</v>
      </c>
      <c r="Q3666">
        <v>3</v>
      </c>
      <c r="R3666">
        <v>-1.24</v>
      </c>
      <c r="S3666">
        <v>-1.21</v>
      </c>
      <c r="T3666">
        <v>420.47</v>
      </c>
      <c r="U3666">
        <v>132.13999999999999</v>
      </c>
      <c r="V3666">
        <v>1.44</v>
      </c>
      <c r="W3666">
        <v>13.61</v>
      </c>
      <c r="X3666">
        <v>6.15</v>
      </c>
      <c r="Y3666">
        <v>1</v>
      </c>
      <c r="Z3666" t="s">
        <v>4250</v>
      </c>
      <c r="AA3666">
        <v>0</v>
      </c>
      <c r="AB3666">
        <v>3</v>
      </c>
      <c r="AC3666">
        <v>3.7347380952380949</v>
      </c>
      <c r="AE3666" t="s">
        <v>7949</v>
      </c>
      <c r="AH3666">
        <v>0</v>
      </c>
      <c r="AI3666">
        <v>0</v>
      </c>
    </row>
    <row r="3667" spans="5:35" x14ac:dyDescent="0.25">
      <c r="E3667">
        <v>1402</v>
      </c>
      <c r="H3667">
        <v>5</v>
      </c>
      <c r="I3667" t="s">
        <v>22084</v>
      </c>
      <c r="J3667" t="s">
        <v>22089</v>
      </c>
      <c r="L3667" t="s">
        <v>22171</v>
      </c>
      <c r="M3667" t="s">
        <v>22198</v>
      </c>
      <c r="N3667" t="s">
        <v>25056</v>
      </c>
      <c r="O3667" t="s">
        <v>29321</v>
      </c>
      <c r="P3667">
        <v>6</v>
      </c>
      <c r="Q3667">
        <v>3</v>
      </c>
      <c r="R3667">
        <v>-0.68</v>
      </c>
      <c r="S3667">
        <v>-0.65</v>
      </c>
      <c r="T3667">
        <v>425.48</v>
      </c>
      <c r="U3667">
        <v>117.58</v>
      </c>
      <c r="V3667">
        <v>1.31</v>
      </c>
      <c r="W3667">
        <v>12.4</v>
      </c>
      <c r="X3667">
        <v>6.16</v>
      </c>
      <c r="Y3667">
        <v>1</v>
      </c>
      <c r="Z3667" t="s">
        <v>4250</v>
      </c>
      <c r="AA3667">
        <v>0</v>
      </c>
      <c r="AB3667">
        <v>3</v>
      </c>
      <c r="AC3667">
        <v>3.7796190476190481</v>
      </c>
      <c r="AE3667" t="s">
        <v>7949</v>
      </c>
      <c r="AH3667">
        <v>0</v>
      </c>
      <c r="AI3667">
        <v>0</v>
      </c>
    </row>
    <row r="3668" spans="5:35" x14ac:dyDescent="0.25">
      <c r="E3668">
        <v>26</v>
      </c>
      <c r="H3668">
        <v>5</v>
      </c>
      <c r="I3668" t="s">
        <v>22084</v>
      </c>
      <c r="J3668" t="s">
        <v>22089</v>
      </c>
      <c r="L3668" t="s">
        <v>22171</v>
      </c>
      <c r="M3668" t="s">
        <v>22198</v>
      </c>
      <c r="N3668" t="s">
        <v>25057</v>
      </c>
      <c r="O3668" t="s">
        <v>29322</v>
      </c>
      <c r="P3668">
        <v>6</v>
      </c>
      <c r="Q3668">
        <v>3</v>
      </c>
      <c r="R3668">
        <v>-0.24</v>
      </c>
      <c r="S3668">
        <v>-0.19</v>
      </c>
      <c r="T3668">
        <v>468.46</v>
      </c>
      <c r="U3668">
        <v>121.24</v>
      </c>
      <c r="V3668">
        <v>2.12</v>
      </c>
      <c r="W3668">
        <v>8.57</v>
      </c>
      <c r="X3668">
        <v>6.15</v>
      </c>
      <c r="Y3668">
        <v>2</v>
      </c>
      <c r="Z3668" t="s">
        <v>4250</v>
      </c>
      <c r="AA3668">
        <v>0</v>
      </c>
      <c r="AB3668">
        <v>3</v>
      </c>
      <c r="AC3668">
        <v>3.3919523809523811</v>
      </c>
      <c r="AE3668" t="s">
        <v>7949</v>
      </c>
      <c r="AH3668">
        <v>0</v>
      </c>
      <c r="AI3668">
        <v>0</v>
      </c>
    </row>
    <row r="3669" spans="5:35" x14ac:dyDescent="0.25">
      <c r="E3669">
        <v>949</v>
      </c>
      <c r="H3669">
        <v>5</v>
      </c>
      <c r="I3669" t="s">
        <v>22084</v>
      </c>
      <c r="J3669" t="s">
        <v>22089</v>
      </c>
      <c r="L3669" t="s">
        <v>22171</v>
      </c>
      <c r="M3669" t="s">
        <v>22198</v>
      </c>
      <c r="N3669" t="s">
        <v>25058</v>
      </c>
      <c r="O3669" t="s">
        <v>29323</v>
      </c>
      <c r="P3669">
        <v>5</v>
      </c>
      <c r="Q3669">
        <v>3</v>
      </c>
      <c r="R3669">
        <v>-0.21</v>
      </c>
      <c r="S3669">
        <v>-0.19</v>
      </c>
      <c r="T3669">
        <v>383.45</v>
      </c>
      <c r="U3669">
        <v>108.35</v>
      </c>
      <c r="V3669">
        <v>1.54</v>
      </c>
      <c r="W3669">
        <v>13.86</v>
      </c>
      <c r="X3669">
        <v>6.16</v>
      </c>
      <c r="Y3669">
        <v>1</v>
      </c>
      <c r="Z3669" t="s">
        <v>4250</v>
      </c>
      <c r="AA3669">
        <v>0</v>
      </c>
      <c r="AB3669">
        <v>3</v>
      </c>
      <c r="AC3669">
        <v>4.3875000000000002</v>
      </c>
      <c r="AE3669" t="s">
        <v>7949</v>
      </c>
      <c r="AH3669">
        <v>0</v>
      </c>
      <c r="AI3669">
        <v>0</v>
      </c>
    </row>
    <row r="3670" spans="5:35" x14ac:dyDescent="0.25">
      <c r="E3670">
        <v>82</v>
      </c>
      <c r="H3670">
        <v>5</v>
      </c>
      <c r="I3670" t="s">
        <v>22084</v>
      </c>
      <c r="J3670" t="s">
        <v>22089</v>
      </c>
      <c r="L3670" t="s">
        <v>22171</v>
      </c>
      <c r="M3670" t="s">
        <v>22198</v>
      </c>
      <c r="N3670" t="s">
        <v>25059</v>
      </c>
      <c r="O3670" t="s">
        <v>29324</v>
      </c>
      <c r="P3670">
        <v>5</v>
      </c>
      <c r="Q3670">
        <v>3</v>
      </c>
      <c r="R3670">
        <v>0.99</v>
      </c>
      <c r="S3670">
        <v>1.01</v>
      </c>
      <c r="T3670">
        <v>465.93</v>
      </c>
      <c r="U3670">
        <v>108.35</v>
      </c>
      <c r="V3670">
        <v>3.1</v>
      </c>
      <c r="W3670">
        <v>11.88</v>
      </c>
      <c r="X3670">
        <v>6.15</v>
      </c>
      <c r="Y3670">
        <v>2</v>
      </c>
      <c r="Z3670" t="s">
        <v>4250</v>
      </c>
      <c r="AA3670">
        <v>0</v>
      </c>
      <c r="AB3670">
        <v>3</v>
      </c>
      <c r="AC3670">
        <v>3.7983571428571432</v>
      </c>
      <c r="AE3670" t="s">
        <v>7949</v>
      </c>
      <c r="AH3670">
        <v>0</v>
      </c>
      <c r="AI3670">
        <v>0</v>
      </c>
    </row>
    <row r="3671" spans="5:35" x14ac:dyDescent="0.25">
      <c r="E3671">
        <v>639</v>
      </c>
      <c r="H3671">
        <v>5</v>
      </c>
      <c r="I3671" t="s">
        <v>22084</v>
      </c>
      <c r="J3671" t="s">
        <v>22089</v>
      </c>
      <c r="L3671" t="s">
        <v>22171</v>
      </c>
      <c r="M3671" t="s">
        <v>22198</v>
      </c>
      <c r="N3671" t="s">
        <v>25060</v>
      </c>
      <c r="O3671" t="s">
        <v>29325</v>
      </c>
      <c r="P3671">
        <v>5</v>
      </c>
      <c r="Q3671">
        <v>3</v>
      </c>
      <c r="R3671">
        <v>-0.67</v>
      </c>
      <c r="S3671">
        <v>-0.64</v>
      </c>
      <c r="T3671">
        <v>405.4</v>
      </c>
      <c r="U3671">
        <v>108.35</v>
      </c>
      <c r="V3671">
        <v>1.4</v>
      </c>
      <c r="W3671">
        <v>9.7799999999999994</v>
      </c>
      <c r="X3671">
        <v>6.15</v>
      </c>
      <c r="Y3671">
        <v>1</v>
      </c>
      <c r="Z3671" t="s">
        <v>4250</v>
      </c>
      <c r="AA3671">
        <v>0</v>
      </c>
      <c r="AB3671">
        <v>3</v>
      </c>
      <c r="AC3671">
        <v>4.2307142857142868</v>
      </c>
      <c r="AE3671" t="s">
        <v>7949</v>
      </c>
      <c r="AH3671">
        <v>0</v>
      </c>
      <c r="AI3671">
        <v>0</v>
      </c>
    </row>
    <row r="3672" spans="5:35" x14ac:dyDescent="0.25">
      <c r="E3672">
        <v>3709</v>
      </c>
      <c r="H3672">
        <v>5</v>
      </c>
      <c r="I3672" t="s">
        <v>22084</v>
      </c>
      <c r="J3672" t="s">
        <v>22089</v>
      </c>
      <c r="L3672" t="s">
        <v>22171</v>
      </c>
      <c r="M3672" t="s">
        <v>22198</v>
      </c>
      <c r="N3672" t="s">
        <v>25061</v>
      </c>
      <c r="O3672" t="s">
        <v>29326</v>
      </c>
      <c r="P3672">
        <v>5</v>
      </c>
      <c r="Q3672">
        <v>3</v>
      </c>
      <c r="R3672">
        <v>-0.5</v>
      </c>
      <c r="S3672">
        <v>-0.47</v>
      </c>
      <c r="T3672">
        <v>445.46</v>
      </c>
      <c r="U3672">
        <v>108.35</v>
      </c>
      <c r="V3672">
        <v>2.1800000000000002</v>
      </c>
      <c r="W3672">
        <v>13.51</v>
      </c>
      <c r="X3672">
        <v>6.15</v>
      </c>
      <c r="Y3672">
        <v>1</v>
      </c>
      <c r="Z3672" t="s">
        <v>4250</v>
      </c>
      <c r="AA3672">
        <v>0</v>
      </c>
      <c r="AB3672">
        <v>3</v>
      </c>
      <c r="AC3672">
        <v>3.9445714285714288</v>
      </c>
      <c r="AE3672" t="s">
        <v>7949</v>
      </c>
      <c r="AH3672">
        <v>0</v>
      </c>
      <c r="AI3672">
        <v>0</v>
      </c>
    </row>
    <row r="3673" spans="5:35" x14ac:dyDescent="0.25">
      <c r="E3673">
        <v>4185</v>
      </c>
      <c r="H3673">
        <v>5</v>
      </c>
      <c r="I3673" t="s">
        <v>22084</v>
      </c>
      <c r="J3673" t="s">
        <v>22089</v>
      </c>
      <c r="L3673" t="s">
        <v>22171</v>
      </c>
      <c r="M3673" t="s">
        <v>22198</v>
      </c>
      <c r="N3673" t="s">
        <v>25062</v>
      </c>
      <c r="O3673" t="s">
        <v>29327</v>
      </c>
      <c r="P3673">
        <v>6</v>
      </c>
      <c r="Q3673">
        <v>3</v>
      </c>
      <c r="R3673">
        <v>-0.85</v>
      </c>
      <c r="S3673">
        <v>-0.83</v>
      </c>
      <c r="T3673">
        <v>425.48</v>
      </c>
      <c r="U3673">
        <v>117.58</v>
      </c>
      <c r="V3673">
        <v>1.17</v>
      </c>
      <c r="W3673">
        <v>12.65</v>
      </c>
      <c r="X3673">
        <v>6.15</v>
      </c>
      <c r="Y3673">
        <v>1</v>
      </c>
      <c r="Z3673" t="s">
        <v>4250</v>
      </c>
      <c r="AA3673">
        <v>0</v>
      </c>
      <c r="AB3673">
        <v>3</v>
      </c>
      <c r="AC3673">
        <v>3.7796190476190481</v>
      </c>
      <c r="AE3673" t="s">
        <v>7949</v>
      </c>
      <c r="AH3673">
        <v>0</v>
      </c>
      <c r="AI3673">
        <v>0</v>
      </c>
    </row>
    <row r="3674" spans="5:35" x14ac:dyDescent="0.25">
      <c r="E3674">
        <v>3169</v>
      </c>
      <c r="H3674">
        <v>5</v>
      </c>
      <c r="I3674" t="s">
        <v>22084</v>
      </c>
      <c r="J3674" t="s">
        <v>22089</v>
      </c>
      <c r="L3674" t="s">
        <v>22171</v>
      </c>
      <c r="M3674" t="s">
        <v>22198</v>
      </c>
      <c r="N3674" t="s">
        <v>25063</v>
      </c>
      <c r="O3674" t="s">
        <v>29328</v>
      </c>
      <c r="P3674">
        <v>5</v>
      </c>
      <c r="Q3674">
        <v>3</v>
      </c>
      <c r="R3674">
        <v>-0.28000000000000003</v>
      </c>
      <c r="S3674">
        <v>-0.26</v>
      </c>
      <c r="T3674">
        <v>437.42</v>
      </c>
      <c r="U3674">
        <v>108.35</v>
      </c>
      <c r="V3674">
        <v>2.09</v>
      </c>
      <c r="W3674">
        <v>11.76</v>
      </c>
      <c r="X3674">
        <v>6.15</v>
      </c>
      <c r="Y3674">
        <v>1</v>
      </c>
      <c r="Z3674" t="s">
        <v>4250</v>
      </c>
      <c r="AA3674">
        <v>0</v>
      </c>
      <c r="AB3674">
        <v>3</v>
      </c>
      <c r="AC3674">
        <v>4.0020000000000007</v>
      </c>
      <c r="AE3674" t="s">
        <v>7949</v>
      </c>
      <c r="AH3674">
        <v>0</v>
      </c>
      <c r="AI3674">
        <v>0</v>
      </c>
    </row>
    <row r="3675" spans="5:35" x14ac:dyDescent="0.25">
      <c r="E3675">
        <v>1247</v>
      </c>
      <c r="H3675">
        <v>5</v>
      </c>
      <c r="I3675" t="s">
        <v>22084</v>
      </c>
      <c r="J3675" t="s">
        <v>22089</v>
      </c>
      <c r="L3675" t="s">
        <v>22171</v>
      </c>
      <c r="M3675" t="s">
        <v>22198</v>
      </c>
      <c r="N3675" t="s">
        <v>25064</v>
      </c>
      <c r="O3675" t="s">
        <v>29329</v>
      </c>
      <c r="P3675">
        <v>5</v>
      </c>
      <c r="Q3675">
        <v>3</v>
      </c>
      <c r="R3675">
        <v>-0.91</v>
      </c>
      <c r="S3675">
        <v>-0.89</v>
      </c>
      <c r="T3675">
        <v>431.44</v>
      </c>
      <c r="U3675">
        <v>108.35</v>
      </c>
      <c r="V3675">
        <v>1.79</v>
      </c>
      <c r="W3675">
        <v>13.61</v>
      </c>
      <c r="X3675">
        <v>6.15</v>
      </c>
      <c r="Y3675">
        <v>1</v>
      </c>
      <c r="Z3675" t="s">
        <v>4250</v>
      </c>
      <c r="AA3675">
        <v>0</v>
      </c>
      <c r="AB3675">
        <v>3</v>
      </c>
      <c r="AC3675">
        <v>4.0447142857142859</v>
      </c>
      <c r="AE3675" t="s">
        <v>7949</v>
      </c>
      <c r="AH3675">
        <v>0</v>
      </c>
      <c r="AI3675">
        <v>0</v>
      </c>
    </row>
    <row r="3676" spans="5:35" x14ac:dyDescent="0.25">
      <c r="E3676">
        <v>1945</v>
      </c>
      <c r="H3676">
        <v>5</v>
      </c>
      <c r="I3676" t="s">
        <v>22084</v>
      </c>
      <c r="J3676" t="s">
        <v>22089</v>
      </c>
      <c r="L3676" t="s">
        <v>22171</v>
      </c>
      <c r="M3676" t="s">
        <v>22198</v>
      </c>
      <c r="N3676" t="s">
        <v>25065</v>
      </c>
      <c r="O3676" t="s">
        <v>29330</v>
      </c>
      <c r="P3676">
        <v>7</v>
      </c>
      <c r="Q3676">
        <v>3</v>
      </c>
      <c r="R3676">
        <v>-1.51</v>
      </c>
      <c r="S3676">
        <v>-1.48</v>
      </c>
      <c r="T3676">
        <v>438.51</v>
      </c>
      <c r="U3676">
        <v>121.24</v>
      </c>
      <c r="V3676">
        <v>1.9</v>
      </c>
      <c r="W3676">
        <v>10.89</v>
      </c>
      <c r="X3676">
        <v>6.15</v>
      </c>
      <c r="Y3676">
        <v>2</v>
      </c>
      <c r="Z3676" t="s">
        <v>4250</v>
      </c>
      <c r="AA3676">
        <v>0</v>
      </c>
      <c r="AB3676">
        <v>3</v>
      </c>
      <c r="AC3676">
        <v>3.6058809523809532</v>
      </c>
      <c r="AE3676" t="s">
        <v>7949</v>
      </c>
      <c r="AH3676">
        <v>0</v>
      </c>
      <c r="AI3676">
        <v>0</v>
      </c>
    </row>
    <row r="3677" spans="5:35" x14ac:dyDescent="0.25">
      <c r="E3677">
        <v>433</v>
      </c>
      <c r="H3677">
        <v>5</v>
      </c>
      <c r="I3677" t="s">
        <v>22084</v>
      </c>
      <c r="J3677" t="s">
        <v>22089</v>
      </c>
      <c r="L3677" t="s">
        <v>22171</v>
      </c>
      <c r="M3677" t="s">
        <v>22198</v>
      </c>
      <c r="N3677" t="s">
        <v>25066</v>
      </c>
      <c r="O3677" t="s">
        <v>29331</v>
      </c>
      <c r="P3677">
        <v>7</v>
      </c>
      <c r="Q3677">
        <v>3</v>
      </c>
      <c r="R3677">
        <v>-0.17</v>
      </c>
      <c r="S3677">
        <v>-0.15</v>
      </c>
      <c r="T3677">
        <v>438.51</v>
      </c>
      <c r="U3677">
        <v>121.24</v>
      </c>
      <c r="V3677">
        <v>1.9</v>
      </c>
      <c r="W3677">
        <v>10.16</v>
      </c>
      <c r="X3677">
        <v>6.15</v>
      </c>
      <c r="Y3677">
        <v>2</v>
      </c>
      <c r="Z3677" t="s">
        <v>4250</v>
      </c>
      <c r="AA3677">
        <v>0</v>
      </c>
      <c r="AB3677">
        <v>3</v>
      </c>
      <c r="AC3677">
        <v>3.6058809523809532</v>
      </c>
      <c r="AE3677" t="s">
        <v>7949</v>
      </c>
      <c r="AH3677">
        <v>0</v>
      </c>
      <c r="AI3677">
        <v>0</v>
      </c>
    </row>
    <row r="3678" spans="5:35" x14ac:dyDescent="0.25">
      <c r="E3678">
        <v>429</v>
      </c>
      <c r="H3678">
        <v>5</v>
      </c>
      <c r="I3678" t="s">
        <v>22084</v>
      </c>
      <c r="J3678" t="s">
        <v>22089</v>
      </c>
      <c r="L3678" t="s">
        <v>22171</v>
      </c>
      <c r="M3678" t="s">
        <v>22198</v>
      </c>
      <c r="N3678" t="s">
        <v>25067</v>
      </c>
      <c r="O3678" t="s">
        <v>29332</v>
      </c>
      <c r="P3678">
        <v>6</v>
      </c>
      <c r="Q3678">
        <v>3</v>
      </c>
      <c r="R3678">
        <v>-0.81</v>
      </c>
      <c r="S3678">
        <v>-0.79</v>
      </c>
      <c r="T3678">
        <v>399.44</v>
      </c>
      <c r="U3678">
        <v>117.58</v>
      </c>
      <c r="V3678">
        <v>0.78</v>
      </c>
      <c r="W3678">
        <v>12.38</v>
      </c>
      <c r="X3678">
        <v>6.16</v>
      </c>
      <c r="Y3678">
        <v>1</v>
      </c>
      <c r="Z3678" t="s">
        <v>4250</v>
      </c>
      <c r="AA3678">
        <v>0</v>
      </c>
      <c r="AB3678">
        <v>4</v>
      </c>
      <c r="AC3678">
        <v>3.965619047619048</v>
      </c>
      <c r="AE3678" t="s">
        <v>7949</v>
      </c>
      <c r="AH3678">
        <v>0</v>
      </c>
      <c r="AI3678">
        <v>0</v>
      </c>
    </row>
    <row r="3679" spans="5:35" x14ac:dyDescent="0.25">
      <c r="E3679">
        <v>1522</v>
      </c>
      <c r="H3679">
        <v>5</v>
      </c>
      <c r="I3679" t="s">
        <v>22084</v>
      </c>
      <c r="J3679" t="s">
        <v>22089</v>
      </c>
      <c r="L3679" t="s">
        <v>22171</v>
      </c>
      <c r="M3679" t="s">
        <v>22198</v>
      </c>
      <c r="N3679" t="s">
        <v>25068</v>
      </c>
      <c r="O3679" t="s">
        <v>29333</v>
      </c>
      <c r="P3679">
        <v>5</v>
      </c>
      <c r="Q3679">
        <v>3</v>
      </c>
      <c r="R3679">
        <v>-0.72</v>
      </c>
      <c r="S3679">
        <v>-0.7</v>
      </c>
      <c r="T3679">
        <v>369.42</v>
      </c>
      <c r="U3679">
        <v>108.35</v>
      </c>
      <c r="V3679">
        <v>1.1499999999999999</v>
      </c>
      <c r="W3679">
        <v>13.86</v>
      </c>
      <c r="X3679">
        <v>6.16</v>
      </c>
      <c r="Y3679">
        <v>1</v>
      </c>
      <c r="Z3679" t="s">
        <v>4250</v>
      </c>
      <c r="AA3679">
        <v>0</v>
      </c>
      <c r="AB3679">
        <v>2</v>
      </c>
      <c r="AC3679">
        <v>4.4877142857142864</v>
      </c>
      <c r="AE3679" t="s">
        <v>7949</v>
      </c>
      <c r="AH3679">
        <v>0</v>
      </c>
      <c r="AI3679">
        <v>0</v>
      </c>
    </row>
    <row r="3680" spans="5:35" x14ac:dyDescent="0.25">
      <c r="E3680">
        <v>41</v>
      </c>
      <c r="H3680">
        <v>5</v>
      </c>
      <c r="I3680" t="s">
        <v>22084</v>
      </c>
      <c r="J3680" t="s">
        <v>22089</v>
      </c>
      <c r="L3680" t="s">
        <v>22171</v>
      </c>
      <c r="M3680" t="s">
        <v>22198</v>
      </c>
      <c r="N3680" t="s">
        <v>25069</v>
      </c>
      <c r="O3680" t="s">
        <v>29334</v>
      </c>
      <c r="P3680">
        <v>6</v>
      </c>
      <c r="Q3680">
        <v>3</v>
      </c>
      <c r="R3680">
        <v>0.25</v>
      </c>
      <c r="S3680">
        <v>0.27</v>
      </c>
      <c r="T3680">
        <v>446.5</v>
      </c>
      <c r="U3680">
        <v>121.24</v>
      </c>
      <c r="V3680">
        <v>2.15</v>
      </c>
      <c r="W3680">
        <v>10.67</v>
      </c>
      <c r="X3680">
        <v>6.15</v>
      </c>
      <c r="Y3680">
        <v>2</v>
      </c>
      <c r="Z3680" t="s">
        <v>4250</v>
      </c>
      <c r="AA3680">
        <v>0</v>
      </c>
      <c r="AB3680">
        <v>3</v>
      </c>
      <c r="AC3680">
        <v>3.5488095238095241</v>
      </c>
      <c r="AE3680" t="s">
        <v>7949</v>
      </c>
      <c r="AH3680">
        <v>0</v>
      </c>
      <c r="AI3680">
        <v>0</v>
      </c>
    </row>
    <row r="3681" spans="5:35" x14ac:dyDescent="0.25">
      <c r="E3681">
        <v>3166</v>
      </c>
      <c r="H3681">
        <v>5</v>
      </c>
      <c r="I3681" t="s">
        <v>22084</v>
      </c>
      <c r="J3681" t="s">
        <v>22089</v>
      </c>
      <c r="L3681" t="s">
        <v>22171</v>
      </c>
      <c r="M3681" t="s">
        <v>22198</v>
      </c>
      <c r="N3681" t="s">
        <v>25070</v>
      </c>
      <c r="O3681" t="s">
        <v>29335</v>
      </c>
      <c r="P3681">
        <v>8</v>
      </c>
      <c r="Q3681">
        <v>3</v>
      </c>
      <c r="R3681">
        <v>-0.8</v>
      </c>
      <c r="S3681">
        <v>-0.77</v>
      </c>
      <c r="T3681">
        <v>510.57</v>
      </c>
      <c r="U3681">
        <v>155.38</v>
      </c>
      <c r="V3681">
        <v>1.25</v>
      </c>
      <c r="W3681">
        <v>9.81</v>
      </c>
      <c r="X3681">
        <v>6.15</v>
      </c>
      <c r="Y3681">
        <v>2</v>
      </c>
      <c r="Z3681" t="s">
        <v>4250</v>
      </c>
      <c r="AA3681">
        <v>1</v>
      </c>
      <c r="AB3681">
        <v>4</v>
      </c>
      <c r="AC3681">
        <v>3.166666666666667</v>
      </c>
      <c r="AE3681" t="s">
        <v>7949</v>
      </c>
      <c r="AH3681">
        <v>0</v>
      </c>
      <c r="AI3681">
        <v>0</v>
      </c>
    </row>
    <row r="3682" spans="5:35" x14ac:dyDescent="0.25">
      <c r="E3682">
        <v>304</v>
      </c>
      <c r="H3682">
        <v>5</v>
      </c>
      <c r="I3682" t="s">
        <v>22084</v>
      </c>
      <c r="J3682" t="s">
        <v>22089</v>
      </c>
      <c r="L3682" t="s">
        <v>22171</v>
      </c>
      <c r="M3682" t="s">
        <v>22198</v>
      </c>
      <c r="N3682" t="s">
        <v>25071</v>
      </c>
      <c r="O3682" t="s">
        <v>29336</v>
      </c>
      <c r="P3682">
        <v>7</v>
      </c>
      <c r="Q3682">
        <v>3</v>
      </c>
      <c r="R3682">
        <v>1.1000000000000001</v>
      </c>
      <c r="S3682">
        <v>1.1299999999999999</v>
      </c>
      <c r="T3682">
        <v>516.47</v>
      </c>
      <c r="U3682">
        <v>130.47</v>
      </c>
      <c r="V3682">
        <v>2.74</v>
      </c>
      <c r="W3682">
        <v>10.050000000000001</v>
      </c>
      <c r="X3682">
        <v>6.15</v>
      </c>
      <c r="Y3682">
        <v>2</v>
      </c>
      <c r="Z3682" t="s">
        <v>4250</v>
      </c>
      <c r="AA3682">
        <v>1</v>
      </c>
      <c r="AB3682">
        <v>4</v>
      </c>
      <c r="AC3682">
        <v>3.166666666666667</v>
      </c>
      <c r="AE3682" t="s">
        <v>7949</v>
      </c>
      <c r="AH3682">
        <v>0</v>
      </c>
      <c r="AI3682">
        <v>0</v>
      </c>
    </row>
    <row r="3683" spans="5:35" x14ac:dyDescent="0.25">
      <c r="E3683">
        <v>146</v>
      </c>
      <c r="H3683">
        <v>5</v>
      </c>
      <c r="I3683" t="s">
        <v>22084</v>
      </c>
      <c r="J3683" t="s">
        <v>22089</v>
      </c>
      <c r="L3683" t="s">
        <v>22171</v>
      </c>
      <c r="M3683" t="s">
        <v>22198</v>
      </c>
      <c r="N3683" t="s">
        <v>25072</v>
      </c>
      <c r="O3683" t="s">
        <v>29337</v>
      </c>
      <c r="P3683">
        <v>6</v>
      </c>
      <c r="Q3683">
        <v>3</v>
      </c>
      <c r="R3683">
        <v>0.09</v>
      </c>
      <c r="S3683">
        <v>0.12</v>
      </c>
      <c r="T3683">
        <v>500.47</v>
      </c>
      <c r="U3683">
        <v>121.24</v>
      </c>
      <c r="V3683">
        <v>2.86</v>
      </c>
      <c r="W3683">
        <v>9.5500000000000007</v>
      </c>
      <c r="X3683">
        <v>6.15</v>
      </c>
      <c r="Y3683">
        <v>2</v>
      </c>
      <c r="Z3683" t="s">
        <v>4250</v>
      </c>
      <c r="AA3683">
        <v>1</v>
      </c>
      <c r="AB3683">
        <v>3</v>
      </c>
      <c r="AC3683">
        <v>3.166666666666667</v>
      </c>
      <c r="AE3683" t="s">
        <v>7949</v>
      </c>
      <c r="AH3683">
        <v>0</v>
      </c>
      <c r="AI3683">
        <v>0</v>
      </c>
    </row>
    <row r="3684" spans="5:35" x14ac:dyDescent="0.25">
      <c r="E3684">
        <v>313</v>
      </c>
      <c r="H3684">
        <v>5</v>
      </c>
      <c r="I3684" t="s">
        <v>22084</v>
      </c>
      <c r="J3684" t="s">
        <v>22089</v>
      </c>
      <c r="L3684" t="s">
        <v>22171</v>
      </c>
      <c r="M3684" t="s">
        <v>22198</v>
      </c>
      <c r="N3684" t="s">
        <v>25073</v>
      </c>
      <c r="O3684" t="s">
        <v>29338</v>
      </c>
      <c r="P3684">
        <v>5</v>
      </c>
      <c r="Q3684">
        <v>3</v>
      </c>
      <c r="R3684">
        <v>-0.26</v>
      </c>
      <c r="S3684">
        <v>-0.23</v>
      </c>
      <c r="T3684">
        <v>419.43</v>
      </c>
      <c r="U3684">
        <v>108.35</v>
      </c>
      <c r="V3684">
        <v>1.79</v>
      </c>
      <c r="W3684">
        <v>11.43</v>
      </c>
      <c r="X3684">
        <v>6.15</v>
      </c>
      <c r="Y3684">
        <v>1</v>
      </c>
      <c r="Z3684" t="s">
        <v>4250</v>
      </c>
      <c r="AA3684">
        <v>0</v>
      </c>
      <c r="AB3684">
        <v>3</v>
      </c>
      <c r="AC3684">
        <v>4.1305000000000014</v>
      </c>
      <c r="AE3684" t="s">
        <v>7949</v>
      </c>
      <c r="AH3684">
        <v>0</v>
      </c>
      <c r="AI3684">
        <v>0</v>
      </c>
    </row>
    <row r="3685" spans="5:35" x14ac:dyDescent="0.25">
      <c r="E3685">
        <v>904</v>
      </c>
      <c r="H3685">
        <v>5</v>
      </c>
      <c r="I3685" t="s">
        <v>22084</v>
      </c>
      <c r="J3685" t="s">
        <v>22089</v>
      </c>
      <c r="L3685" t="s">
        <v>22171</v>
      </c>
      <c r="M3685" t="s">
        <v>22198</v>
      </c>
      <c r="N3685" t="s">
        <v>25074</v>
      </c>
      <c r="O3685" t="s">
        <v>29339</v>
      </c>
      <c r="P3685">
        <v>8</v>
      </c>
      <c r="Q3685">
        <v>3</v>
      </c>
      <c r="R3685">
        <v>-0.35</v>
      </c>
      <c r="S3685">
        <v>-0.32</v>
      </c>
      <c r="T3685">
        <v>463.49</v>
      </c>
      <c r="U3685">
        <v>143.36000000000001</v>
      </c>
      <c r="V3685">
        <v>1.25</v>
      </c>
      <c r="W3685">
        <v>10.039999999999999</v>
      </c>
      <c r="X3685">
        <v>6.15</v>
      </c>
      <c r="Y3685">
        <v>2</v>
      </c>
      <c r="Z3685" t="s">
        <v>4250</v>
      </c>
      <c r="AA3685">
        <v>0</v>
      </c>
      <c r="AB3685">
        <v>4</v>
      </c>
      <c r="AC3685">
        <v>3.4274523809523809</v>
      </c>
      <c r="AE3685" t="s">
        <v>7949</v>
      </c>
      <c r="AH3685">
        <v>0</v>
      </c>
      <c r="AI3685">
        <v>0</v>
      </c>
    </row>
    <row r="3686" spans="5:35" x14ac:dyDescent="0.25">
      <c r="E3686">
        <v>1334</v>
      </c>
      <c r="H3686">
        <v>5</v>
      </c>
      <c r="I3686" t="s">
        <v>22084</v>
      </c>
      <c r="J3686" t="s">
        <v>22089</v>
      </c>
      <c r="L3686" t="s">
        <v>22171</v>
      </c>
      <c r="M3686" t="s">
        <v>22198</v>
      </c>
      <c r="N3686" t="s">
        <v>25075</v>
      </c>
      <c r="O3686" t="s">
        <v>29340</v>
      </c>
      <c r="P3686">
        <v>7</v>
      </c>
      <c r="Q3686">
        <v>3</v>
      </c>
      <c r="R3686">
        <v>-0.87</v>
      </c>
      <c r="S3686">
        <v>-0.84</v>
      </c>
      <c r="T3686">
        <v>436.47</v>
      </c>
      <c r="U3686">
        <v>134.38</v>
      </c>
      <c r="V3686">
        <v>1.74</v>
      </c>
      <c r="W3686">
        <v>9.99</v>
      </c>
      <c r="X3686">
        <v>6.15</v>
      </c>
      <c r="Y3686">
        <v>2</v>
      </c>
      <c r="Z3686" t="s">
        <v>4250</v>
      </c>
      <c r="AA3686">
        <v>0</v>
      </c>
      <c r="AB3686">
        <v>3</v>
      </c>
      <c r="AC3686">
        <v>3.620452380952381</v>
      </c>
      <c r="AE3686" t="s">
        <v>7949</v>
      </c>
      <c r="AH3686">
        <v>0</v>
      </c>
      <c r="AI3686">
        <v>0</v>
      </c>
    </row>
    <row r="3687" spans="5:35" x14ac:dyDescent="0.25">
      <c r="E3687">
        <v>5.7</v>
      </c>
      <c r="H3687">
        <v>5</v>
      </c>
      <c r="I3687" t="s">
        <v>22084</v>
      </c>
      <c r="J3687" t="s">
        <v>22089</v>
      </c>
      <c r="L3687" t="s">
        <v>22171</v>
      </c>
      <c r="M3687" t="s">
        <v>22198</v>
      </c>
      <c r="N3687" t="s">
        <v>25076</v>
      </c>
      <c r="O3687" t="s">
        <v>29341</v>
      </c>
      <c r="P3687">
        <v>7</v>
      </c>
      <c r="Q3687">
        <v>3</v>
      </c>
      <c r="R3687">
        <v>7.0000000000000007E-2</v>
      </c>
      <c r="S3687">
        <v>0.12</v>
      </c>
      <c r="T3687">
        <v>491.93</v>
      </c>
      <c r="U3687">
        <v>145.03</v>
      </c>
      <c r="V3687">
        <v>2.37</v>
      </c>
      <c r="W3687">
        <v>8.5399999999999991</v>
      </c>
      <c r="X3687">
        <v>6.15</v>
      </c>
      <c r="Y3687">
        <v>2</v>
      </c>
      <c r="Z3687" t="s">
        <v>4250</v>
      </c>
      <c r="AA3687">
        <v>0</v>
      </c>
      <c r="AB3687">
        <v>3</v>
      </c>
      <c r="AC3687">
        <v>3.2243095238095241</v>
      </c>
      <c r="AE3687" t="s">
        <v>7949</v>
      </c>
      <c r="AH3687">
        <v>0</v>
      </c>
      <c r="AI3687">
        <v>0</v>
      </c>
    </row>
    <row r="3688" spans="5:35" x14ac:dyDescent="0.25">
      <c r="E3688">
        <v>4900</v>
      </c>
      <c r="H3688">
        <v>5</v>
      </c>
      <c r="I3688" t="s">
        <v>22084</v>
      </c>
      <c r="J3688" t="s">
        <v>22089</v>
      </c>
      <c r="L3688" t="s">
        <v>22171</v>
      </c>
      <c r="M3688" t="s">
        <v>22198</v>
      </c>
      <c r="N3688" t="s">
        <v>25077</v>
      </c>
      <c r="O3688" t="s">
        <v>29342</v>
      </c>
      <c r="P3688">
        <v>4</v>
      </c>
      <c r="Q3688">
        <v>3</v>
      </c>
      <c r="R3688">
        <v>-1.2</v>
      </c>
      <c r="S3688">
        <v>-1.08</v>
      </c>
      <c r="T3688">
        <v>297.36</v>
      </c>
      <c r="U3688">
        <v>96.04</v>
      </c>
      <c r="V3688">
        <v>1.1499999999999999</v>
      </c>
      <c r="X3688">
        <v>6.91</v>
      </c>
      <c r="Y3688">
        <v>1</v>
      </c>
      <c r="Z3688" t="s">
        <v>4250</v>
      </c>
      <c r="AA3688">
        <v>0</v>
      </c>
      <c r="AB3688">
        <v>1</v>
      </c>
      <c r="AC3688">
        <v>4.9653333333333336</v>
      </c>
      <c r="AE3688" t="s">
        <v>7949</v>
      </c>
      <c r="AH3688">
        <v>0</v>
      </c>
      <c r="AI3688">
        <v>0</v>
      </c>
    </row>
    <row r="3689" spans="5:35" x14ac:dyDescent="0.25">
      <c r="E3689">
        <v>3630</v>
      </c>
      <c r="H3689">
        <v>5</v>
      </c>
      <c r="I3689" t="s">
        <v>22084</v>
      </c>
      <c r="J3689" t="s">
        <v>22089</v>
      </c>
      <c r="L3689" t="s">
        <v>22171</v>
      </c>
      <c r="M3689" t="s">
        <v>22198</v>
      </c>
      <c r="N3689" t="s">
        <v>25078</v>
      </c>
      <c r="O3689" t="s">
        <v>29343</v>
      </c>
      <c r="P3689">
        <v>5</v>
      </c>
      <c r="Q3689">
        <v>2</v>
      </c>
      <c r="R3689">
        <v>0.38</v>
      </c>
      <c r="S3689">
        <v>0.48</v>
      </c>
      <c r="T3689">
        <v>341.36</v>
      </c>
      <c r="U3689">
        <v>113.16</v>
      </c>
      <c r="V3689">
        <v>1.87</v>
      </c>
      <c r="X3689">
        <v>6.81</v>
      </c>
      <c r="Y3689">
        <v>1</v>
      </c>
      <c r="Z3689" t="s">
        <v>4250</v>
      </c>
      <c r="AA3689">
        <v>0</v>
      </c>
      <c r="AB3689">
        <v>2</v>
      </c>
      <c r="AC3689">
        <v>4.7279999999999998</v>
      </c>
      <c r="AE3689" t="s">
        <v>7949</v>
      </c>
      <c r="AH3689">
        <v>0</v>
      </c>
      <c r="AI3689">
        <v>0</v>
      </c>
    </row>
    <row r="3690" spans="5:35" x14ac:dyDescent="0.25">
      <c r="E3690">
        <v>4126</v>
      </c>
      <c r="H3690">
        <v>5</v>
      </c>
      <c r="I3690" t="s">
        <v>22084</v>
      </c>
      <c r="J3690" t="s">
        <v>22089</v>
      </c>
      <c r="L3690" t="s">
        <v>22171</v>
      </c>
      <c r="M3690" t="s">
        <v>22198</v>
      </c>
      <c r="N3690" t="s">
        <v>25079</v>
      </c>
      <c r="O3690" t="s">
        <v>29344</v>
      </c>
      <c r="P3690">
        <v>4</v>
      </c>
      <c r="Q3690">
        <v>3</v>
      </c>
      <c r="R3690">
        <v>-0.16</v>
      </c>
      <c r="S3690">
        <v>-0.03</v>
      </c>
      <c r="T3690">
        <v>325.41000000000003</v>
      </c>
      <c r="U3690">
        <v>96.04</v>
      </c>
      <c r="V3690">
        <v>1.93</v>
      </c>
      <c r="X3690">
        <v>6.95</v>
      </c>
      <c r="Y3690">
        <v>1</v>
      </c>
      <c r="Z3690" t="s">
        <v>4250</v>
      </c>
      <c r="AA3690">
        <v>0</v>
      </c>
      <c r="AB3690">
        <v>1</v>
      </c>
      <c r="AC3690">
        <v>4.9653333333333336</v>
      </c>
      <c r="AE3690" t="s">
        <v>7949</v>
      </c>
      <c r="AH3690">
        <v>0</v>
      </c>
      <c r="AI3690">
        <v>0</v>
      </c>
    </row>
    <row r="3691" spans="5:35" x14ac:dyDescent="0.25">
      <c r="E3691">
        <v>7015</v>
      </c>
      <c r="H3691">
        <v>5</v>
      </c>
      <c r="I3691" t="s">
        <v>22084</v>
      </c>
      <c r="J3691" t="s">
        <v>22089</v>
      </c>
      <c r="L3691" t="s">
        <v>22171</v>
      </c>
      <c r="M3691" t="s">
        <v>22198</v>
      </c>
      <c r="N3691" t="s">
        <v>25080</v>
      </c>
      <c r="O3691" t="s">
        <v>29345</v>
      </c>
      <c r="P3691">
        <v>5</v>
      </c>
      <c r="Q3691">
        <v>3</v>
      </c>
      <c r="R3691">
        <v>-1.07</v>
      </c>
      <c r="S3691">
        <v>-1.03</v>
      </c>
      <c r="T3691">
        <v>341.41</v>
      </c>
      <c r="U3691">
        <v>105.27</v>
      </c>
      <c r="V3691">
        <v>1.17</v>
      </c>
      <c r="X3691">
        <v>6.38</v>
      </c>
      <c r="Y3691">
        <v>1</v>
      </c>
      <c r="Z3691" t="s">
        <v>4250</v>
      </c>
      <c r="AA3691">
        <v>0</v>
      </c>
      <c r="AB3691">
        <v>1</v>
      </c>
      <c r="AC3691">
        <v>4.6576666666666684</v>
      </c>
      <c r="AE3691" t="s">
        <v>7949</v>
      </c>
      <c r="AH3691">
        <v>0</v>
      </c>
      <c r="AI3691">
        <v>0</v>
      </c>
    </row>
    <row r="3692" spans="5:35" x14ac:dyDescent="0.25">
      <c r="E3692">
        <v>447</v>
      </c>
      <c r="H3692">
        <v>5</v>
      </c>
      <c r="I3692" t="s">
        <v>22084</v>
      </c>
      <c r="J3692" t="s">
        <v>22089</v>
      </c>
      <c r="L3692" t="s">
        <v>22171</v>
      </c>
      <c r="M3692" t="s">
        <v>22198</v>
      </c>
      <c r="N3692" t="s">
        <v>25081</v>
      </c>
      <c r="O3692" t="s">
        <v>29346</v>
      </c>
      <c r="P3692">
        <v>4</v>
      </c>
      <c r="Q3692">
        <v>2</v>
      </c>
      <c r="R3692">
        <v>2.27</v>
      </c>
      <c r="S3692">
        <v>2.35</v>
      </c>
      <c r="T3692">
        <v>411.77</v>
      </c>
      <c r="U3692">
        <v>70.02</v>
      </c>
      <c r="V3692">
        <v>3.69</v>
      </c>
      <c r="X3692">
        <v>6.7</v>
      </c>
      <c r="Y3692">
        <v>1</v>
      </c>
      <c r="Z3692" t="s">
        <v>4250</v>
      </c>
      <c r="AA3692">
        <v>0</v>
      </c>
      <c r="AB3692">
        <v>1</v>
      </c>
      <c r="AC3692">
        <v>4.9952142857142858</v>
      </c>
      <c r="AE3692" t="s">
        <v>7949</v>
      </c>
      <c r="AH3692">
        <v>0</v>
      </c>
      <c r="AI3692">
        <v>0</v>
      </c>
    </row>
    <row r="3693" spans="5:35" x14ac:dyDescent="0.25">
      <c r="E3693">
        <v>2611</v>
      </c>
      <c r="H3693">
        <v>5</v>
      </c>
      <c r="I3693" t="s">
        <v>22084</v>
      </c>
      <c r="J3693" t="s">
        <v>22089</v>
      </c>
      <c r="L3693" t="s">
        <v>22171</v>
      </c>
      <c r="M3693" t="s">
        <v>22198</v>
      </c>
      <c r="N3693" t="s">
        <v>25082</v>
      </c>
      <c r="O3693" t="s">
        <v>29347</v>
      </c>
      <c r="P3693">
        <v>4</v>
      </c>
      <c r="Q3693">
        <v>2</v>
      </c>
      <c r="R3693">
        <v>2.78</v>
      </c>
      <c r="S3693">
        <v>2.87</v>
      </c>
      <c r="T3693">
        <v>425.8</v>
      </c>
      <c r="U3693">
        <v>70.02</v>
      </c>
      <c r="V3693">
        <v>4.08</v>
      </c>
      <c r="X3693">
        <v>6.8</v>
      </c>
      <c r="Y3693">
        <v>1</v>
      </c>
      <c r="Z3693" t="s">
        <v>4250</v>
      </c>
      <c r="AA3693">
        <v>0</v>
      </c>
      <c r="AB3693">
        <v>1</v>
      </c>
      <c r="AC3693">
        <v>4.6400000000000006</v>
      </c>
      <c r="AE3693" t="s">
        <v>7949</v>
      </c>
      <c r="AH3693">
        <v>0</v>
      </c>
      <c r="AI3693">
        <v>0</v>
      </c>
    </row>
    <row r="3694" spans="5:35" x14ac:dyDescent="0.25">
      <c r="E3694">
        <v>2367</v>
      </c>
      <c r="H3694">
        <v>5</v>
      </c>
      <c r="I3694" t="s">
        <v>22084</v>
      </c>
      <c r="J3694" t="s">
        <v>22089</v>
      </c>
      <c r="L3694" t="s">
        <v>22171</v>
      </c>
      <c r="M3694" t="s">
        <v>22198</v>
      </c>
      <c r="N3694" t="s">
        <v>25083</v>
      </c>
      <c r="O3694" t="s">
        <v>29348</v>
      </c>
      <c r="P3694">
        <v>5</v>
      </c>
      <c r="Q3694">
        <v>2</v>
      </c>
      <c r="R3694">
        <v>1.32</v>
      </c>
      <c r="S3694">
        <v>1.34</v>
      </c>
      <c r="T3694">
        <v>427.77</v>
      </c>
      <c r="U3694">
        <v>79.25</v>
      </c>
      <c r="V3694">
        <v>2.92</v>
      </c>
      <c r="X3694">
        <v>6.13</v>
      </c>
      <c r="Y3694">
        <v>1</v>
      </c>
      <c r="Z3694" t="s">
        <v>4250</v>
      </c>
      <c r="AA3694">
        <v>0</v>
      </c>
      <c r="AB3694">
        <v>1</v>
      </c>
      <c r="AC3694">
        <v>5.0159285714285717</v>
      </c>
      <c r="AE3694" t="s">
        <v>7949</v>
      </c>
      <c r="AH3694">
        <v>0</v>
      </c>
      <c r="AI3694">
        <v>0</v>
      </c>
    </row>
    <row r="3695" spans="5:35" x14ac:dyDescent="0.25">
      <c r="E3695">
        <v>1566</v>
      </c>
      <c r="H3695">
        <v>5</v>
      </c>
      <c r="I3695" t="s">
        <v>22084</v>
      </c>
      <c r="J3695" t="s">
        <v>22089</v>
      </c>
      <c r="L3695" t="s">
        <v>22171</v>
      </c>
      <c r="M3695" t="s">
        <v>22198</v>
      </c>
      <c r="N3695" t="s">
        <v>25084</v>
      </c>
      <c r="O3695" t="s">
        <v>29349</v>
      </c>
      <c r="P3695">
        <v>4</v>
      </c>
      <c r="Q3695">
        <v>2</v>
      </c>
      <c r="R3695">
        <v>1.74</v>
      </c>
      <c r="S3695">
        <v>1.82</v>
      </c>
      <c r="T3695">
        <v>397.75</v>
      </c>
      <c r="U3695">
        <v>70.02</v>
      </c>
      <c r="V3695">
        <v>3.3</v>
      </c>
      <c r="X3695">
        <v>6.7</v>
      </c>
      <c r="Y3695">
        <v>1</v>
      </c>
      <c r="Z3695" t="s">
        <v>4250</v>
      </c>
      <c r="AA3695">
        <v>0</v>
      </c>
      <c r="AB3695">
        <v>1</v>
      </c>
      <c r="AC3695">
        <v>5.2303571428571427</v>
      </c>
      <c r="AE3695" t="s">
        <v>7949</v>
      </c>
      <c r="AH3695">
        <v>0</v>
      </c>
      <c r="AI3695">
        <v>0</v>
      </c>
    </row>
    <row r="3696" spans="5:35" x14ac:dyDescent="0.25">
      <c r="E3696">
        <v>6692</v>
      </c>
      <c r="H3696">
        <v>5</v>
      </c>
      <c r="I3696" t="s">
        <v>22084</v>
      </c>
      <c r="J3696" t="s">
        <v>22089</v>
      </c>
      <c r="L3696" t="s">
        <v>22171</v>
      </c>
      <c r="M3696" t="s">
        <v>22198</v>
      </c>
      <c r="N3696" t="s">
        <v>25085</v>
      </c>
      <c r="O3696" t="s">
        <v>29350</v>
      </c>
      <c r="P3696">
        <v>6</v>
      </c>
      <c r="Q3696">
        <v>2</v>
      </c>
      <c r="R3696">
        <v>0.02</v>
      </c>
      <c r="S3696">
        <v>0.04</v>
      </c>
      <c r="T3696">
        <v>373.82</v>
      </c>
      <c r="U3696">
        <v>122.39</v>
      </c>
      <c r="V3696">
        <v>1.62</v>
      </c>
      <c r="X3696">
        <v>6.04</v>
      </c>
      <c r="Y3696">
        <v>1</v>
      </c>
      <c r="Z3696" t="s">
        <v>4250</v>
      </c>
      <c r="AA3696">
        <v>0</v>
      </c>
      <c r="AB3696">
        <v>2</v>
      </c>
      <c r="AC3696">
        <v>4.4012857142857147</v>
      </c>
      <c r="AE3696" t="s">
        <v>7949</v>
      </c>
      <c r="AH3696">
        <v>0</v>
      </c>
      <c r="AI3696">
        <v>0</v>
      </c>
    </row>
    <row r="3697" spans="5:35" x14ac:dyDescent="0.25">
      <c r="E3697">
        <v>6120</v>
      </c>
      <c r="H3697">
        <v>5</v>
      </c>
      <c r="I3697" t="s">
        <v>22084</v>
      </c>
      <c r="J3697" t="s">
        <v>22089</v>
      </c>
      <c r="L3697" t="s">
        <v>22171</v>
      </c>
      <c r="M3697" t="s">
        <v>22198</v>
      </c>
      <c r="N3697" t="s">
        <v>25086</v>
      </c>
      <c r="O3697" t="s">
        <v>29351</v>
      </c>
      <c r="P3697">
        <v>6</v>
      </c>
      <c r="Q3697">
        <v>2</v>
      </c>
      <c r="R3697">
        <v>0.02</v>
      </c>
      <c r="S3697">
        <v>0.04</v>
      </c>
      <c r="T3697">
        <v>373.82</v>
      </c>
      <c r="U3697">
        <v>122.39</v>
      </c>
      <c r="V3697">
        <v>1.62</v>
      </c>
      <c r="X3697">
        <v>6.04</v>
      </c>
      <c r="Y3697">
        <v>1</v>
      </c>
      <c r="Z3697" t="s">
        <v>4250</v>
      </c>
      <c r="AA3697">
        <v>0</v>
      </c>
      <c r="AB3697">
        <v>2</v>
      </c>
      <c r="AC3697">
        <v>4.4012857142857147</v>
      </c>
      <c r="AE3697" t="s">
        <v>7949</v>
      </c>
      <c r="AH3697">
        <v>0</v>
      </c>
      <c r="AI3697">
        <v>0</v>
      </c>
    </row>
    <row r="3698" spans="5:35" x14ac:dyDescent="0.25">
      <c r="E3698">
        <v>912</v>
      </c>
      <c r="H3698">
        <v>5</v>
      </c>
      <c r="I3698" t="s">
        <v>22084</v>
      </c>
      <c r="J3698" t="s">
        <v>22089</v>
      </c>
      <c r="L3698" t="s">
        <v>22171</v>
      </c>
      <c r="M3698" t="s">
        <v>22198</v>
      </c>
      <c r="N3698" t="s">
        <v>25087</v>
      </c>
      <c r="O3698" t="s">
        <v>29352</v>
      </c>
      <c r="P3698">
        <v>4</v>
      </c>
      <c r="Q3698">
        <v>2</v>
      </c>
      <c r="R3698">
        <v>1.22</v>
      </c>
      <c r="S3698">
        <v>1.29</v>
      </c>
      <c r="T3698">
        <v>383.72</v>
      </c>
      <c r="U3698">
        <v>70.02</v>
      </c>
      <c r="V3698">
        <v>2.91</v>
      </c>
      <c r="X3698">
        <v>6.67</v>
      </c>
      <c r="Y3698">
        <v>1</v>
      </c>
      <c r="Z3698" t="s">
        <v>4250</v>
      </c>
      <c r="AA3698">
        <v>0</v>
      </c>
      <c r="AB3698">
        <v>1</v>
      </c>
      <c r="AC3698">
        <v>5.3305714285714281</v>
      </c>
      <c r="AE3698" t="s">
        <v>7949</v>
      </c>
      <c r="AH3698">
        <v>0</v>
      </c>
      <c r="AI3698">
        <v>0</v>
      </c>
    </row>
    <row r="3699" spans="5:35" x14ac:dyDescent="0.25">
      <c r="E3699">
        <v>13</v>
      </c>
      <c r="H3699">
        <v>5</v>
      </c>
      <c r="I3699" t="s">
        <v>22084</v>
      </c>
      <c r="J3699" t="s">
        <v>22089</v>
      </c>
      <c r="L3699" t="s">
        <v>22172</v>
      </c>
      <c r="M3699" t="s">
        <v>22198</v>
      </c>
      <c r="N3699" t="s">
        <v>25088</v>
      </c>
      <c r="O3699" t="s">
        <v>29353</v>
      </c>
      <c r="P3699">
        <v>6</v>
      </c>
      <c r="Q3699">
        <v>3</v>
      </c>
      <c r="R3699">
        <v>0.92</v>
      </c>
      <c r="S3699">
        <v>0.93</v>
      </c>
      <c r="T3699">
        <v>437.43</v>
      </c>
      <c r="U3699">
        <v>124.48</v>
      </c>
      <c r="V3699">
        <v>1.01</v>
      </c>
      <c r="W3699">
        <v>10.02</v>
      </c>
      <c r="X3699">
        <v>0.14000000000000001</v>
      </c>
      <c r="Y3699">
        <v>2</v>
      </c>
      <c r="Z3699" t="s">
        <v>4250</v>
      </c>
      <c r="AA3699">
        <v>0</v>
      </c>
      <c r="AB3699">
        <v>3</v>
      </c>
      <c r="AC3699">
        <v>3.6135952380952379</v>
      </c>
      <c r="AE3699" t="s">
        <v>7949</v>
      </c>
      <c r="AH3699">
        <v>0</v>
      </c>
      <c r="AI3699">
        <v>0</v>
      </c>
    </row>
    <row r="3700" spans="5:35" x14ac:dyDescent="0.25">
      <c r="E3700">
        <v>3529</v>
      </c>
      <c r="H3700">
        <v>5</v>
      </c>
      <c r="I3700" t="s">
        <v>22084</v>
      </c>
      <c r="J3700" t="s">
        <v>22089</v>
      </c>
      <c r="L3700" t="s">
        <v>22172</v>
      </c>
      <c r="M3700" t="s">
        <v>22198</v>
      </c>
      <c r="N3700" t="s">
        <v>25089</v>
      </c>
      <c r="O3700" t="s">
        <v>29354</v>
      </c>
      <c r="P3700">
        <v>6</v>
      </c>
      <c r="Q3700">
        <v>3</v>
      </c>
      <c r="R3700">
        <v>0.92</v>
      </c>
      <c r="S3700">
        <v>0.93</v>
      </c>
      <c r="T3700">
        <v>437.43</v>
      </c>
      <c r="U3700">
        <v>124.48</v>
      </c>
      <c r="V3700">
        <v>1.01</v>
      </c>
      <c r="W3700">
        <v>10.02</v>
      </c>
      <c r="X3700">
        <v>0.14000000000000001</v>
      </c>
      <c r="Y3700">
        <v>2</v>
      </c>
      <c r="Z3700" t="s">
        <v>4250</v>
      </c>
      <c r="AA3700">
        <v>0</v>
      </c>
      <c r="AB3700">
        <v>3</v>
      </c>
      <c r="AC3700">
        <v>3.6135952380952379</v>
      </c>
      <c r="AE3700" t="s">
        <v>7949</v>
      </c>
      <c r="AH3700">
        <v>0</v>
      </c>
      <c r="AI3700">
        <v>0</v>
      </c>
    </row>
    <row r="3701" spans="5:35" x14ac:dyDescent="0.25">
      <c r="E3701">
        <v>18.18</v>
      </c>
      <c r="H3701">
        <v>5</v>
      </c>
      <c r="I3701" t="s">
        <v>22084</v>
      </c>
      <c r="J3701" t="s">
        <v>22089</v>
      </c>
      <c r="L3701" t="s">
        <v>22172</v>
      </c>
      <c r="M3701" t="s">
        <v>22198</v>
      </c>
      <c r="N3701" t="s">
        <v>25090</v>
      </c>
      <c r="O3701" t="s">
        <v>29355</v>
      </c>
      <c r="P3701">
        <v>7</v>
      </c>
      <c r="Q3701">
        <v>3</v>
      </c>
      <c r="R3701">
        <v>0.69</v>
      </c>
      <c r="S3701">
        <v>0.69</v>
      </c>
      <c r="T3701">
        <v>449.46</v>
      </c>
      <c r="U3701">
        <v>133.71</v>
      </c>
      <c r="V3701">
        <v>0.88</v>
      </c>
      <c r="W3701">
        <v>10.27</v>
      </c>
      <c r="X3701">
        <v>1.85</v>
      </c>
      <c r="Y3701">
        <v>2</v>
      </c>
      <c r="Z3701" t="s">
        <v>4250</v>
      </c>
      <c r="AA3701">
        <v>0</v>
      </c>
      <c r="AB3701">
        <v>4</v>
      </c>
      <c r="AC3701">
        <v>3.5276666666666672</v>
      </c>
      <c r="AE3701" t="s">
        <v>7949</v>
      </c>
      <c r="AH3701">
        <v>0</v>
      </c>
      <c r="AI3701">
        <v>0</v>
      </c>
    </row>
    <row r="3702" spans="5:35" x14ac:dyDescent="0.25">
      <c r="E3702">
        <v>871.5</v>
      </c>
      <c r="H3702">
        <v>5</v>
      </c>
      <c r="I3702" t="s">
        <v>22084</v>
      </c>
      <c r="J3702" t="s">
        <v>22089</v>
      </c>
      <c r="L3702" t="s">
        <v>22172</v>
      </c>
      <c r="M3702" t="s">
        <v>22198</v>
      </c>
      <c r="N3702" t="s">
        <v>25091</v>
      </c>
      <c r="O3702" t="s">
        <v>29356</v>
      </c>
      <c r="P3702">
        <v>7</v>
      </c>
      <c r="Q3702">
        <v>3</v>
      </c>
      <c r="R3702">
        <v>0.69</v>
      </c>
      <c r="S3702">
        <v>0.69</v>
      </c>
      <c r="T3702">
        <v>449.46</v>
      </c>
      <c r="U3702">
        <v>133.71</v>
      </c>
      <c r="V3702">
        <v>0.88</v>
      </c>
      <c r="W3702">
        <v>10.27</v>
      </c>
      <c r="X3702">
        <v>1.85</v>
      </c>
      <c r="Y3702">
        <v>2</v>
      </c>
      <c r="Z3702" t="s">
        <v>4250</v>
      </c>
      <c r="AA3702">
        <v>0</v>
      </c>
      <c r="AB3702">
        <v>4</v>
      </c>
      <c r="AC3702">
        <v>3.5276666666666672</v>
      </c>
      <c r="AE3702" t="s">
        <v>7949</v>
      </c>
      <c r="AH3702">
        <v>0</v>
      </c>
      <c r="AI3702">
        <v>0</v>
      </c>
    </row>
    <row r="3703" spans="5:35" x14ac:dyDescent="0.25">
      <c r="E3703">
        <v>54.12</v>
      </c>
      <c r="H3703">
        <v>5</v>
      </c>
      <c r="I3703" t="s">
        <v>22084</v>
      </c>
      <c r="J3703" t="s">
        <v>22089</v>
      </c>
      <c r="L3703" t="s">
        <v>22172</v>
      </c>
      <c r="M3703" t="s">
        <v>22198</v>
      </c>
      <c r="N3703" t="s">
        <v>25092</v>
      </c>
      <c r="O3703" t="s">
        <v>29357</v>
      </c>
      <c r="P3703">
        <v>8</v>
      </c>
      <c r="Q3703">
        <v>3</v>
      </c>
      <c r="R3703">
        <v>1.1200000000000001</v>
      </c>
      <c r="S3703">
        <v>1.1299999999999999</v>
      </c>
      <c r="T3703">
        <v>450.45</v>
      </c>
      <c r="U3703">
        <v>146.6</v>
      </c>
      <c r="V3703">
        <v>0.27</v>
      </c>
      <c r="W3703">
        <v>8.94</v>
      </c>
      <c r="X3703">
        <v>0.06</v>
      </c>
      <c r="Y3703">
        <v>2</v>
      </c>
      <c r="Z3703" t="s">
        <v>4250</v>
      </c>
      <c r="AA3703">
        <v>0</v>
      </c>
      <c r="AB3703">
        <v>4</v>
      </c>
      <c r="AC3703">
        <v>3.5205952380952379</v>
      </c>
      <c r="AE3703" t="s">
        <v>7949</v>
      </c>
      <c r="AH3703">
        <v>0</v>
      </c>
      <c r="AI3703">
        <v>0</v>
      </c>
    </row>
    <row r="3704" spans="5:35" x14ac:dyDescent="0.25">
      <c r="E3704">
        <v>1326</v>
      </c>
      <c r="H3704">
        <v>5</v>
      </c>
      <c r="I3704" t="s">
        <v>22084</v>
      </c>
      <c r="J3704" t="s">
        <v>22089</v>
      </c>
      <c r="L3704" t="s">
        <v>22172</v>
      </c>
      <c r="M3704" t="s">
        <v>22198</v>
      </c>
      <c r="N3704" t="s">
        <v>25093</v>
      </c>
      <c r="O3704" t="s">
        <v>29358</v>
      </c>
      <c r="P3704">
        <v>8</v>
      </c>
      <c r="Q3704">
        <v>3</v>
      </c>
      <c r="R3704">
        <v>1.1200000000000001</v>
      </c>
      <c r="S3704">
        <v>1.1299999999999999</v>
      </c>
      <c r="T3704">
        <v>450.45</v>
      </c>
      <c r="U3704">
        <v>146.6</v>
      </c>
      <c r="V3704">
        <v>0.27</v>
      </c>
      <c r="W3704">
        <v>8.94</v>
      </c>
      <c r="X3704">
        <v>0.06</v>
      </c>
      <c r="Y3704">
        <v>2</v>
      </c>
      <c r="Z3704" t="s">
        <v>4250</v>
      </c>
      <c r="AA3704">
        <v>0</v>
      </c>
      <c r="AB3704">
        <v>4</v>
      </c>
      <c r="AC3704">
        <v>3.5205952380952379</v>
      </c>
      <c r="AE3704" t="s">
        <v>7949</v>
      </c>
      <c r="AH3704">
        <v>0</v>
      </c>
      <c r="AI3704">
        <v>0</v>
      </c>
    </row>
    <row r="3705" spans="5:35" x14ac:dyDescent="0.25">
      <c r="E3705">
        <v>5.07</v>
      </c>
      <c r="H3705">
        <v>5</v>
      </c>
      <c r="I3705" t="s">
        <v>22084</v>
      </c>
      <c r="J3705" t="s">
        <v>22089</v>
      </c>
      <c r="L3705" t="s">
        <v>22172</v>
      </c>
      <c r="M3705" t="s">
        <v>22198</v>
      </c>
      <c r="N3705" t="s">
        <v>25094</v>
      </c>
      <c r="O3705" t="s">
        <v>29359</v>
      </c>
      <c r="P3705">
        <v>6</v>
      </c>
      <c r="Q3705">
        <v>3</v>
      </c>
      <c r="R3705">
        <v>1.42</v>
      </c>
      <c r="S3705">
        <v>1.42</v>
      </c>
      <c r="T3705">
        <v>453.88</v>
      </c>
      <c r="U3705">
        <v>124.48</v>
      </c>
      <c r="V3705">
        <v>1.52</v>
      </c>
      <c r="W3705">
        <v>10.09</v>
      </c>
      <c r="X3705">
        <v>0.15</v>
      </c>
      <c r="Y3705">
        <v>2</v>
      </c>
      <c r="Z3705" t="s">
        <v>4250</v>
      </c>
      <c r="AA3705">
        <v>0</v>
      </c>
      <c r="AB3705">
        <v>3</v>
      </c>
      <c r="AC3705">
        <v>3.4960952380952381</v>
      </c>
      <c r="AE3705" t="s">
        <v>7949</v>
      </c>
      <c r="AH3705">
        <v>0</v>
      </c>
      <c r="AI3705">
        <v>0</v>
      </c>
    </row>
    <row r="3706" spans="5:35" x14ac:dyDescent="0.25">
      <c r="E3706">
        <v>197</v>
      </c>
      <c r="H3706">
        <v>5</v>
      </c>
      <c r="I3706" t="s">
        <v>22084</v>
      </c>
      <c r="J3706" t="s">
        <v>22089</v>
      </c>
      <c r="L3706" t="s">
        <v>22172</v>
      </c>
      <c r="M3706" t="s">
        <v>22198</v>
      </c>
      <c r="N3706" t="s">
        <v>25095</v>
      </c>
      <c r="O3706" t="s">
        <v>29360</v>
      </c>
      <c r="P3706">
        <v>6</v>
      </c>
      <c r="Q3706">
        <v>3</v>
      </c>
      <c r="R3706">
        <v>1.42</v>
      </c>
      <c r="S3706">
        <v>1.42</v>
      </c>
      <c r="T3706">
        <v>453.88</v>
      </c>
      <c r="U3706">
        <v>124.48</v>
      </c>
      <c r="V3706">
        <v>1.52</v>
      </c>
      <c r="W3706">
        <v>10.09</v>
      </c>
      <c r="X3706">
        <v>0.15</v>
      </c>
      <c r="Y3706">
        <v>2</v>
      </c>
      <c r="Z3706" t="s">
        <v>4250</v>
      </c>
      <c r="AA3706">
        <v>0</v>
      </c>
      <c r="AB3706">
        <v>3</v>
      </c>
      <c r="AC3706">
        <v>3.4960952380952381</v>
      </c>
      <c r="AE3706" t="s">
        <v>7949</v>
      </c>
      <c r="AH3706">
        <v>0</v>
      </c>
      <c r="AI3706">
        <v>0</v>
      </c>
    </row>
    <row r="3707" spans="5:35" x14ac:dyDescent="0.25">
      <c r="E3707">
        <v>9.7899999999999991</v>
      </c>
      <c r="H3707">
        <v>5</v>
      </c>
      <c r="I3707" t="s">
        <v>22084</v>
      </c>
      <c r="J3707" t="s">
        <v>22089</v>
      </c>
      <c r="L3707" t="s">
        <v>22172</v>
      </c>
      <c r="M3707" t="s">
        <v>22198</v>
      </c>
      <c r="N3707" t="s">
        <v>25096</v>
      </c>
      <c r="O3707" t="s">
        <v>29361</v>
      </c>
      <c r="P3707">
        <v>6</v>
      </c>
      <c r="Q3707">
        <v>3</v>
      </c>
      <c r="R3707">
        <v>1.77</v>
      </c>
      <c r="S3707">
        <v>1.77</v>
      </c>
      <c r="T3707">
        <v>487.44</v>
      </c>
      <c r="U3707">
        <v>124.48</v>
      </c>
      <c r="V3707">
        <v>1.89</v>
      </c>
      <c r="W3707">
        <v>10.16</v>
      </c>
      <c r="X3707">
        <v>0.16</v>
      </c>
      <c r="Y3707">
        <v>2</v>
      </c>
      <c r="Z3707" t="s">
        <v>4250</v>
      </c>
      <c r="AA3707">
        <v>0</v>
      </c>
      <c r="AB3707">
        <v>3</v>
      </c>
      <c r="AC3707">
        <v>3.2563809523809528</v>
      </c>
      <c r="AE3707" t="s">
        <v>7949</v>
      </c>
      <c r="AH3707">
        <v>0</v>
      </c>
      <c r="AI3707">
        <v>0</v>
      </c>
    </row>
    <row r="3708" spans="5:35" x14ac:dyDescent="0.25">
      <c r="E3708">
        <v>354</v>
      </c>
      <c r="H3708">
        <v>5</v>
      </c>
      <c r="I3708" t="s">
        <v>22084</v>
      </c>
      <c r="J3708" t="s">
        <v>22089</v>
      </c>
      <c r="L3708" t="s">
        <v>22172</v>
      </c>
      <c r="M3708" t="s">
        <v>22198</v>
      </c>
      <c r="N3708" t="s">
        <v>25097</v>
      </c>
      <c r="O3708" t="s">
        <v>29362</v>
      </c>
      <c r="P3708">
        <v>6</v>
      </c>
      <c r="Q3708">
        <v>3</v>
      </c>
      <c r="R3708">
        <v>1.77</v>
      </c>
      <c r="S3708">
        <v>1.77</v>
      </c>
      <c r="T3708">
        <v>487.44</v>
      </c>
      <c r="U3708">
        <v>124.48</v>
      </c>
      <c r="V3708">
        <v>1.89</v>
      </c>
      <c r="W3708">
        <v>10.16</v>
      </c>
      <c r="X3708">
        <v>0.16</v>
      </c>
      <c r="Y3708">
        <v>2</v>
      </c>
      <c r="Z3708" t="s">
        <v>4250</v>
      </c>
      <c r="AA3708">
        <v>0</v>
      </c>
      <c r="AB3708">
        <v>3</v>
      </c>
      <c r="AC3708">
        <v>3.2563809523809528</v>
      </c>
      <c r="AE3708" t="s">
        <v>7949</v>
      </c>
      <c r="AH3708">
        <v>0</v>
      </c>
      <c r="AI3708">
        <v>0</v>
      </c>
    </row>
    <row r="3709" spans="5:35" x14ac:dyDescent="0.25">
      <c r="E3709">
        <v>27.2</v>
      </c>
      <c r="H3709">
        <v>5</v>
      </c>
      <c r="I3709" t="s">
        <v>22084</v>
      </c>
      <c r="J3709" t="s">
        <v>22089</v>
      </c>
      <c r="L3709" t="s">
        <v>22172</v>
      </c>
      <c r="M3709" t="s">
        <v>22198</v>
      </c>
      <c r="N3709" t="s">
        <v>25098</v>
      </c>
      <c r="O3709" t="s">
        <v>29363</v>
      </c>
      <c r="P3709">
        <v>7</v>
      </c>
      <c r="Q3709">
        <v>3</v>
      </c>
      <c r="R3709">
        <v>0.3</v>
      </c>
      <c r="S3709">
        <v>0.31</v>
      </c>
      <c r="T3709">
        <v>470.43</v>
      </c>
      <c r="U3709">
        <v>137.37</v>
      </c>
      <c r="V3709">
        <v>1.2</v>
      </c>
      <c r="W3709">
        <v>9</v>
      </c>
      <c r="X3709">
        <v>0.06</v>
      </c>
      <c r="Y3709">
        <v>2</v>
      </c>
      <c r="Z3709" t="s">
        <v>4250</v>
      </c>
      <c r="AA3709">
        <v>0</v>
      </c>
      <c r="AB3709">
        <v>4</v>
      </c>
      <c r="AC3709">
        <v>3.3778809523809521</v>
      </c>
      <c r="AE3709" t="s">
        <v>7949</v>
      </c>
      <c r="AH3709">
        <v>0</v>
      </c>
      <c r="AI3709">
        <v>0</v>
      </c>
    </row>
    <row r="3710" spans="5:35" x14ac:dyDescent="0.25">
      <c r="E3710">
        <v>999</v>
      </c>
      <c r="H3710">
        <v>5</v>
      </c>
      <c r="I3710" t="s">
        <v>22084</v>
      </c>
      <c r="J3710" t="s">
        <v>22089</v>
      </c>
      <c r="L3710" t="s">
        <v>22172</v>
      </c>
      <c r="M3710" t="s">
        <v>22198</v>
      </c>
      <c r="N3710" t="s">
        <v>25099</v>
      </c>
      <c r="O3710" t="s">
        <v>29364</v>
      </c>
      <c r="P3710">
        <v>7</v>
      </c>
      <c r="Q3710">
        <v>3</v>
      </c>
      <c r="R3710">
        <v>0.3</v>
      </c>
      <c r="S3710">
        <v>0.31</v>
      </c>
      <c r="T3710">
        <v>470.43</v>
      </c>
      <c r="U3710">
        <v>137.37</v>
      </c>
      <c r="V3710">
        <v>1.2</v>
      </c>
      <c r="W3710">
        <v>9</v>
      </c>
      <c r="X3710">
        <v>0.06</v>
      </c>
      <c r="Y3710">
        <v>2</v>
      </c>
      <c r="Z3710" t="s">
        <v>4250</v>
      </c>
      <c r="AA3710">
        <v>0</v>
      </c>
      <c r="AB3710">
        <v>4</v>
      </c>
      <c r="AC3710">
        <v>3.3778809523809521</v>
      </c>
      <c r="AE3710" t="s">
        <v>7949</v>
      </c>
      <c r="AH3710">
        <v>0</v>
      </c>
      <c r="AI3710">
        <v>0</v>
      </c>
    </row>
    <row r="3711" spans="5:35" x14ac:dyDescent="0.25">
      <c r="E3711">
        <v>28.4</v>
      </c>
      <c r="H3711">
        <v>5</v>
      </c>
      <c r="I3711" t="s">
        <v>22084</v>
      </c>
      <c r="J3711" t="s">
        <v>22089</v>
      </c>
      <c r="L3711" t="s">
        <v>22172</v>
      </c>
      <c r="M3711" t="s">
        <v>22198</v>
      </c>
      <c r="N3711" t="s">
        <v>25100</v>
      </c>
      <c r="O3711" t="s">
        <v>29365</v>
      </c>
      <c r="P3711">
        <v>7</v>
      </c>
      <c r="Q3711">
        <v>3</v>
      </c>
      <c r="R3711">
        <v>0.99</v>
      </c>
      <c r="S3711">
        <v>1</v>
      </c>
      <c r="T3711">
        <v>488.42</v>
      </c>
      <c r="U3711">
        <v>137.37</v>
      </c>
      <c r="V3711">
        <v>1.28</v>
      </c>
      <c r="W3711">
        <v>8.83</v>
      </c>
      <c r="X3711">
        <v>0.05</v>
      </c>
      <c r="Y3711">
        <v>2</v>
      </c>
      <c r="Z3711" t="s">
        <v>4250</v>
      </c>
      <c r="AA3711">
        <v>0</v>
      </c>
      <c r="AB3711">
        <v>3</v>
      </c>
      <c r="AC3711">
        <v>3.2493809523809518</v>
      </c>
      <c r="AE3711" t="s">
        <v>7949</v>
      </c>
      <c r="AH3711">
        <v>0</v>
      </c>
      <c r="AI3711">
        <v>0</v>
      </c>
    </row>
    <row r="3712" spans="5:35" x14ac:dyDescent="0.25">
      <c r="E3712">
        <v>15.8</v>
      </c>
      <c r="H3712">
        <v>5</v>
      </c>
      <c r="I3712" t="s">
        <v>22084</v>
      </c>
      <c r="J3712" t="s">
        <v>22089</v>
      </c>
      <c r="L3712" t="s">
        <v>22172</v>
      </c>
      <c r="M3712" t="s">
        <v>22198</v>
      </c>
      <c r="N3712" t="s">
        <v>25101</v>
      </c>
      <c r="O3712" t="s">
        <v>29366</v>
      </c>
      <c r="P3712">
        <v>7</v>
      </c>
      <c r="Q3712">
        <v>3</v>
      </c>
      <c r="R3712">
        <v>0.13</v>
      </c>
      <c r="S3712">
        <v>0.15</v>
      </c>
      <c r="T3712">
        <v>467.45</v>
      </c>
      <c r="U3712">
        <v>133.71</v>
      </c>
      <c r="V3712">
        <v>1.01</v>
      </c>
      <c r="W3712">
        <v>8.92</v>
      </c>
      <c r="X3712">
        <v>0.06</v>
      </c>
      <c r="Y3712">
        <v>2</v>
      </c>
      <c r="Z3712" t="s">
        <v>4250</v>
      </c>
      <c r="AA3712">
        <v>0</v>
      </c>
      <c r="AB3712">
        <v>4</v>
      </c>
      <c r="AC3712">
        <v>3.3991666666666669</v>
      </c>
      <c r="AE3712" t="s">
        <v>7949</v>
      </c>
      <c r="AH3712">
        <v>0</v>
      </c>
      <c r="AI3712">
        <v>0</v>
      </c>
    </row>
    <row r="3713" spans="2:35" x14ac:dyDescent="0.25">
      <c r="E3713">
        <v>7846</v>
      </c>
      <c r="H3713">
        <v>5</v>
      </c>
      <c r="I3713" t="s">
        <v>22084</v>
      </c>
      <c r="J3713" t="s">
        <v>22089</v>
      </c>
      <c r="L3713" t="s">
        <v>22172</v>
      </c>
      <c r="M3713" t="s">
        <v>22198</v>
      </c>
      <c r="N3713" t="s">
        <v>25102</v>
      </c>
      <c r="O3713" t="s">
        <v>29367</v>
      </c>
      <c r="P3713">
        <v>4</v>
      </c>
      <c r="Q3713">
        <v>2</v>
      </c>
      <c r="R3713">
        <v>0.64</v>
      </c>
      <c r="S3713">
        <v>0.64</v>
      </c>
      <c r="T3713">
        <v>299.33</v>
      </c>
      <c r="U3713">
        <v>82.49</v>
      </c>
      <c r="V3713">
        <v>0.22</v>
      </c>
      <c r="X3713">
        <v>0</v>
      </c>
      <c r="Y3713">
        <v>1</v>
      </c>
      <c r="Z3713" t="s">
        <v>4250</v>
      </c>
      <c r="AA3713">
        <v>0</v>
      </c>
      <c r="AB3713">
        <v>1</v>
      </c>
      <c r="AC3713">
        <v>5.5</v>
      </c>
      <c r="AE3713" t="s">
        <v>7949</v>
      </c>
      <c r="AH3713">
        <v>0</v>
      </c>
      <c r="AI3713">
        <v>0</v>
      </c>
    </row>
    <row r="3714" spans="2:35" x14ac:dyDescent="0.25">
      <c r="B3714">
        <v>14</v>
      </c>
      <c r="H3714">
        <v>4.5</v>
      </c>
      <c r="I3714" t="s">
        <v>22086</v>
      </c>
      <c r="J3714" t="s">
        <v>22089</v>
      </c>
      <c r="L3714" t="s">
        <v>22173</v>
      </c>
      <c r="M3714" t="s">
        <v>22214</v>
      </c>
      <c r="N3714" t="s">
        <v>25103</v>
      </c>
      <c r="O3714" t="s">
        <v>29368</v>
      </c>
      <c r="P3714">
        <v>4</v>
      </c>
      <c r="Q3714">
        <v>1</v>
      </c>
      <c r="R3714">
        <v>4.25</v>
      </c>
      <c r="S3714">
        <v>4.25</v>
      </c>
      <c r="T3714">
        <v>378.42</v>
      </c>
      <c r="U3714">
        <v>47.61</v>
      </c>
      <c r="V3714">
        <v>4.1399999999999997</v>
      </c>
      <c r="X3714">
        <v>4.42</v>
      </c>
      <c r="Y3714">
        <v>2</v>
      </c>
      <c r="Z3714" t="s">
        <v>4250</v>
      </c>
      <c r="AA3714">
        <v>0</v>
      </c>
      <c r="AB3714">
        <v>2</v>
      </c>
      <c r="AC3714">
        <v>4.0767619047619048</v>
      </c>
      <c r="AE3714" t="s">
        <v>7949</v>
      </c>
      <c r="AH3714">
        <v>0</v>
      </c>
      <c r="AI3714">
        <v>0</v>
      </c>
    </row>
    <row r="3715" spans="2:35" x14ac:dyDescent="0.25">
      <c r="B3715">
        <v>22</v>
      </c>
      <c r="H3715">
        <v>4.5</v>
      </c>
      <c r="I3715" t="s">
        <v>22086</v>
      </c>
      <c r="J3715" t="s">
        <v>22089</v>
      </c>
      <c r="L3715" t="s">
        <v>22173</v>
      </c>
      <c r="M3715" t="s">
        <v>22214</v>
      </c>
      <c r="N3715" t="s">
        <v>25104</v>
      </c>
      <c r="O3715" t="s">
        <v>29369</v>
      </c>
      <c r="P3715">
        <v>4</v>
      </c>
      <c r="Q3715">
        <v>1</v>
      </c>
      <c r="R3715">
        <v>3.98</v>
      </c>
      <c r="S3715">
        <v>3.98</v>
      </c>
      <c r="T3715">
        <v>378.42</v>
      </c>
      <c r="U3715">
        <v>47.61</v>
      </c>
      <c r="V3715">
        <v>4.1399999999999997</v>
      </c>
      <c r="X3715">
        <v>4.37</v>
      </c>
      <c r="Y3715">
        <v>2</v>
      </c>
      <c r="Z3715" t="s">
        <v>4250</v>
      </c>
      <c r="AA3715">
        <v>0</v>
      </c>
      <c r="AB3715">
        <v>2</v>
      </c>
      <c r="AC3715">
        <v>4.2217619047619053</v>
      </c>
      <c r="AE3715" t="s">
        <v>7949</v>
      </c>
      <c r="AH3715">
        <v>0</v>
      </c>
      <c r="AI3715">
        <v>0</v>
      </c>
    </row>
    <row r="3716" spans="2:35" x14ac:dyDescent="0.25">
      <c r="B3716">
        <v>86</v>
      </c>
      <c r="H3716">
        <v>4.5</v>
      </c>
      <c r="I3716" t="s">
        <v>22086</v>
      </c>
      <c r="J3716" t="s">
        <v>22089</v>
      </c>
      <c r="L3716" t="s">
        <v>22173</v>
      </c>
      <c r="M3716" t="s">
        <v>22214</v>
      </c>
      <c r="N3716" t="s">
        <v>25105</v>
      </c>
      <c r="O3716" t="s">
        <v>29370</v>
      </c>
      <c r="P3716">
        <v>4</v>
      </c>
      <c r="Q3716">
        <v>1</v>
      </c>
      <c r="R3716">
        <v>4.0599999999999996</v>
      </c>
      <c r="S3716">
        <v>4.0599999999999996</v>
      </c>
      <c r="T3716">
        <v>378.42</v>
      </c>
      <c r="U3716">
        <v>47.61</v>
      </c>
      <c r="V3716">
        <v>4.1399999999999997</v>
      </c>
      <c r="X3716">
        <v>4.32</v>
      </c>
      <c r="Y3716">
        <v>2</v>
      </c>
      <c r="Z3716" t="s">
        <v>4250</v>
      </c>
      <c r="AA3716">
        <v>0</v>
      </c>
      <c r="AB3716">
        <v>2</v>
      </c>
      <c r="AC3716">
        <v>4.1717619047619046</v>
      </c>
      <c r="AE3716" t="s">
        <v>7949</v>
      </c>
      <c r="AH3716">
        <v>0</v>
      </c>
      <c r="AI3716">
        <v>0</v>
      </c>
    </row>
    <row r="3717" spans="2:35" x14ac:dyDescent="0.25">
      <c r="B3717">
        <v>39</v>
      </c>
      <c r="H3717">
        <v>4.5</v>
      </c>
      <c r="I3717" t="s">
        <v>22086</v>
      </c>
      <c r="J3717" t="s">
        <v>22089</v>
      </c>
      <c r="L3717" t="s">
        <v>22173</v>
      </c>
      <c r="M3717" t="s">
        <v>22214</v>
      </c>
      <c r="N3717" t="s">
        <v>25106</v>
      </c>
      <c r="O3717" t="s">
        <v>29371</v>
      </c>
      <c r="P3717">
        <v>4</v>
      </c>
      <c r="Q3717">
        <v>1</v>
      </c>
      <c r="R3717">
        <v>4.3</v>
      </c>
      <c r="S3717">
        <v>4.3</v>
      </c>
      <c r="T3717">
        <v>396.41</v>
      </c>
      <c r="U3717">
        <v>47.61</v>
      </c>
      <c r="V3717">
        <v>4.28</v>
      </c>
      <c r="X3717">
        <v>4.3</v>
      </c>
      <c r="Y3717">
        <v>2</v>
      </c>
      <c r="Z3717" t="s">
        <v>4250</v>
      </c>
      <c r="AA3717">
        <v>0</v>
      </c>
      <c r="AB3717">
        <v>2</v>
      </c>
      <c r="AC3717">
        <v>3.9232619047619051</v>
      </c>
      <c r="AE3717" t="s">
        <v>7949</v>
      </c>
      <c r="AH3717">
        <v>0</v>
      </c>
      <c r="AI3717">
        <v>0</v>
      </c>
    </row>
    <row r="3718" spans="2:35" x14ac:dyDescent="0.25">
      <c r="B3718">
        <v>10</v>
      </c>
      <c r="H3718">
        <v>4.5</v>
      </c>
      <c r="I3718" t="s">
        <v>22086</v>
      </c>
      <c r="J3718" t="s">
        <v>22089</v>
      </c>
      <c r="L3718" t="s">
        <v>22173</v>
      </c>
      <c r="M3718" t="s">
        <v>22214</v>
      </c>
      <c r="N3718" t="s">
        <v>25107</v>
      </c>
      <c r="O3718" t="s">
        <v>29372</v>
      </c>
      <c r="P3718">
        <v>4</v>
      </c>
      <c r="Q3718">
        <v>1</v>
      </c>
      <c r="R3718">
        <v>4.2699999999999996</v>
      </c>
      <c r="S3718">
        <v>4.2699999999999996</v>
      </c>
      <c r="T3718">
        <v>396.41</v>
      </c>
      <c r="U3718">
        <v>47.61</v>
      </c>
      <c r="V3718">
        <v>4.28</v>
      </c>
      <c r="X3718">
        <v>4.26</v>
      </c>
      <c r="Y3718">
        <v>2</v>
      </c>
      <c r="Z3718" t="s">
        <v>4250</v>
      </c>
      <c r="AA3718">
        <v>0</v>
      </c>
      <c r="AB3718">
        <v>2</v>
      </c>
      <c r="AC3718">
        <v>3.9382619047619052</v>
      </c>
      <c r="AE3718" t="s">
        <v>7949</v>
      </c>
      <c r="AH3718">
        <v>0</v>
      </c>
      <c r="AI3718">
        <v>0</v>
      </c>
    </row>
    <row r="3719" spans="2:35" x14ac:dyDescent="0.25">
      <c r="B3719">
        <v>24</v>
      </c>
      <c r="H3719">
        <v>4.5</v>
      </c>
      <c r="I3719" t="s">
        <v>22086</v>
      </c>
      <c r="J3719" t="s">
        <v>22089</v>
      </c>
      <c r="L3719" t="s">
        <v>22173</v>
      </c>
      <c r="M3719" t="s">
        <v>22214</v>
      </c>
      <c r="N3719" t="s">
        <v>25108</v>
      </c>
      <c r="O3719" t="s">
        <v>29373</v>
      </c>
      <c r="P3719">
        <v>4</v>
      </c>
      <c r="Q3719">
        <v>1</v>
      </c>
      <c r="R3719">
        <v>4.4000000000000004</v>
      </c>
      <c r="S3719">
        <v>4.4000000000000004</v>
      </c>
      <c r="T3719">
        <v>374.46</v>
      </c>
      <c r="U3719">
        <v>47.61</v>
      </c>
      <c r="V3719">
        <v>4.3099999999999996</v>
      </c>
      <c r="X3719">
        <v>4.47</v>
      </c>
      <c r="Y3719">
        <v>2</v>
      </c>
      <c r="Z3719" t="s">
        <v>4250</v>
      </c>
      <c r="AA3719">
        <v>0</v>
      </c>
      <c r="AB3719">
        <v>2</v>
      </c>
      <c r="AC3719">
        <v>4.0300476190476191</v>
      </c>
      <c r="AE3719" t="s">
        <v>7949</v>
      </c>
      <c r="AH3719">
        <v>0</v>
      </c>
      <c r="AI3719">
        <v>0</v>
      </c>
    </row>
    <row r="3720" spans="2:35" x14ac:dyDescent="0.25">
      <c r="B3720">
        <v>970</v>
      </c>
      <c r="H3720">
        <v>4.5</v>
      </c>
      <c r="I3720" t="s">
        <v>22086</v>
      </c>
      <c r="J3720" t="s">
        <v>22089</v>
      </c>
      <c r="L3720" t="s">
        <v>22173</v>
      </c>
      <c r="M3720" t="s">
        <v>22214</v>
      </c>
      <c r="N3720" t="s">
        <v>25109</v>
      </c>
      <c r="O3720" t="s">
        <v>29374</v>
      </c>
      <c r="P3720">
        <v>4</v>
      </c>
      <c r="Q3720">
        <v>1</v>
      </c>
      <c r="R3720">
        <v>4.29</v>
      </c>
      <c r="S3720">
        <v>4.3</v>
      </c>
      <c r="T3720">
        <v>374.46</v>
      </c>
      <c r="U3720">
        <v>47.61</v>
      </c>
      <c r="V3720">
        <v>4.3099999999999996</v>
      </c>
      <c r="X3720">
        <v>4.4400000000000004</v>
      </c>
      <c r="Y3720">
        <v>2</v>
      </c>
      <c r="Z3720" t="s">
        <v>4250</v>
      </c>
      <c r="AA3720">
        <v>0</v>
      </c>
      <c r="AB3720">
        <v>2</v>
      </c>
      <c r="AC3720">
        <v>4.0800476190476189</v>
      </c>
      <c r="AE3720" t="s">
        <v>7949</v>
      </c>
      <c r="AH3720">
        <v>0</v>
      </c>
      <c r="AI3720">
        <v>0</v>
      </c>
    </row>
    <row r="3721" spans="2:35" x14ac:dyDescent="0.25">
      <c r="B3721">
        <v>6</v>
      </c>
      <c r="H3721">
        <v>4.5</v>
      </c>
      <c r="I3721" t="s">
        <v>22086</v>
      </c>
      <c r="J3721" t="s">
        <v>22089</v>
      </c>
      <c r="L3721" t="s">
        <v>22173</v>
      </c>
      <c r="M3721" t="s">
        <v>22214</v>
      </c>
      <c r="N3721" t="s">
        <v>25110</v>
      </c>
      <c r="O3721" t="s">
        <v>29375</v>
      </c>
      <c r="P3721">
        <v>4</v>
      </c>
      <c r="Q3721">
        <v>1</v>
      </c>
      <c r="R3721">
        <v>4.79</v>
      </c>
      <c r="S3721">
        <v>4.79</v>
      </c>
      <c r="T3721">
        <v>392.45</v>
      </c>
      <c r="U3721">
        <v>47.61</v>
      </c>
      <c r="V3721">
        <v>4.45</v>
      </c>
      <c r="X3721">
        <v>4.42</v>
      </c>
      <c r="Y3721">
        <v>2</v>
      </c>
      <c r="Z3721" t="s">
        <v>4250</v>
      </c>
      <c r="AA3721">
        <v>0</v>
      </c>
      <c r="AB3721">
        <v>2</v>
      </c>
      <c r="AC3721">
        <v>3.706547619047619</v>
      </c>
      <c r="AE3721" t="s">
        <v>7949</v>
      </c>
      <c r="AH3721">
        <v>0</v>
      </c>
      <c r="AI3721">
        <v>0</v>
      </c>
    </row>
    <row r="3722" spans="2:35" x14ac:dyDescent="0.25">
      <c r="B3722">
        <v>13</v>
      </c>
      <c r="H3722">
        <v>4.5</v>
      </c>
      <c r="I3722" t="s">
        <v>22086</v>
      </c>
      <c r="J3722" t="s">
        <v>22089</v>
      </c>
      <c r="L3722" t="s">
        <v>22173</v>
      </c>
      <c r="M3722" t="s">
        <v>22214</v>
      </c>
      <c r="N3722" t="s">
        <v>25111</v>
      </c>
      <c r="O3722" t="s">
        <v>29376</v>
      </c>
      <c r="P3722">
        <v>4</v>
      </c>
      <c r="Q3722">
        <v>1</v>
      </c>
      <c r="R3722">
        <v>4.33</v>
      </c>
      <c r="S3722">
        <v>4.33</v>
      </c>
      <c r="T3722">
        <v>392.45</v>
      </c>
      <c r="U3722">
        <v>47.61</v>
      </c>
      <c r="V3722">
        <v>4.45</v>
      </c>
      <c r="X3722">
        <v>4.37</v>
      </c>
      <c r="Y3722">
        <v>2</v>
      </c>
      <c r="Z3722" t="s">
        <v>4250</v>
      </c>
      <c r="AA3722">
        <v>0</v>
      </c>
      <c r="AB3722">
        <v>2</v>
      </c>
      <c r="AC3722">
        <v>3.936547619047619</v>
      </c>
      <c r="AE3722" t="s">
        <v>7949</v>
      </c>
      <c r="AH3722">
        <v>0</v>
      </c>
      <c r="AI3722">
        <v>0</v>
      </c>
    </row>
    <row r="3723" spans="2:35" x14ac:dyDescent="0.25">
      <c r="B3723">
        <v>16</v>
      </c>
      <c r="H3723">
        <v>4.5</v>
      </c>
      <c r="I3723" t="s">
        <v>22086</v>
      </c>
      <c r="J3723" t="s">
        <v>22089</v>
      </c>
      <c r="L3723" t="s">
        <v>22173</v>
      </c>
      <c r="M3723" t="s">
        <v>22214</v>
      </c>
      <c r="N3723" t="s">
        <v>25112</v>
      </c>
      <c r="O3723" t="s">
        <v>29377</v>
      </c>
      <c r="P3723">
        <v>4</v>
      </c>
      <c r="Q3723">
        <v>1</v>
      </c>
      <c r="R3723">
        <v>4.49</v>
      </c>
      <c r="S3723">
        <v>4.49</v>
      </c>
      <c r="T3723">
        <v>392.45</v>
      </c>
      <c r="U3723">
        <v>47.61</v>
      </c>
      <c r="V3723">
        <v>4.45</v>
      </c>
      <c r="X3723">
        <v>4.37</v>
      </c>
      <c r="Y3723">
        <v>2</v>
      </c>
      <c r="Z3723" t="s">
        <v>4250</v>
      </c>
      <c r="AA3723">
        <v>0</v>
      </c>
      <c r="AB3723">
        <v>2</v>
      </c>
      <c r="AC3723">
        <v>3.8565476190476189</v>
      </c>
      <c r="AE3723" t="s">
        <v>7949</v>
      </c>
      <c r="AH3723">
        <v>0</v>
      </c>
      <c r="AI3723">
        <v>0</v>
      </c>
    </row>
    <row r="3724" spans="2:35" x14ac:dyDescent="0.25">
      <c r="B3724">
        <v>21</v>
      </c>
      <c r="H3724">
        <v>4.5</v>
      </c>
      <c r="I3724" t="s">
        <v>22086</v>
      </c>
      <c r="J3724" t="s">
        <v>22089</v>
      </c>
      <c r="L3724" t="s">
        <v>22173</v>
      </c>
      <c r="M3724" t="s">
        <v>22214</v>
      </c>
      <c r="N3724" t="s">
        <v>25113</v>
      </c>
      <c r="O3724" t="s">
        <v>29378</v>
      </c>
      <c r="P3724">
        <v>4</v>
      </c>
      <c r="Q3724">
        <v>1</v>
      </c>
      <c r="R3724">
        <v>4.6500000000000004</v>
      </c>
      <c r="S3724">
        <v>4.6500000000000004</v>
      </c>
      <c r="T3724">
        <v>392.45</v>
      </c>
      <c r="U3724">
        <v>47.61</v>
      </c>
      <c r="V3724">
        <v>4.45</v>
      </c>
      <c r="X3724">
        <v>4.3899999999999997</v>
      </c>
      <c r="Y3724">
        <v>2</v>
      </c>
      <c r="Z3724" t="s">
        <v>4250</v>
      </c>
      <c r="AA3724">
        <v>0</v>
      </c>
      <c r="AB3724">
        <v>2</v>
      </c>
      <c r="AC3724">
        <v>3.7765476190476188</v>
      </c>
      <c r="AE3724" t="s">
        <v>7949</v>
      </c>
      <c r="AH3724">
        <v>0</v>
      </c>
      <c r="AI3724">
        <v>0</v>
      </c>
    </row>
    <row r="3725" spans="2:35" x14ac:dyDescent="0.25">
      <c r="B3725">
        <v>15</v>
      </c>
      <c r="H3725">
        <v>4.5</v>
      </c>
      <c r="I3725" t="s">
        <v>22086</v>
      </c>
      <c r="J3725" t="s">
        <v>22089</v>
      </c>
      <c r="L3725" t="s">
        <v>22173</v>
      </c>
      <c r="M3725" t="s">
        <v>22214</v>
      </c>
      <c r="N3725" t="s">
        <v>25114</v>
      </c>
      <c r="O3725" t="s">
        <v>29379</v>
      </c>
      <c r="P3725">
        <v>4</v>
      </c>
      <c r="Q3725">
        <v>1</v>
      </c>
      <c r="R3725">
        <v>4.7300000000000004</v>
      </c>
      <c r="S3725">
        <v>4.7300000000000004</v>
      </c>
      <c r="T3725">
        <v>394.87</v>
      </c>
      <c r="U3725">
        <v>47.61</v>
      </c>
      <c r="V3725">
        <v>4.6500000000000004</v>
      </c>
      <c r="X3725">
        <v>4.3899999999999997</v>
      </c>
      <c r="Y3725">
        <v>2</v>
      </c>
      <c r="Z3725" t="s">
        <v>4250</v>
      </c>
      <c r="AA3725">
        <v>0</v>
      </c>
      <c r="AB3725">
        <v>2</v>
      </c>
      <c r="AC3725">
        <v>3.719261904761904</v>
      </c>
      <c r="AE3725" t="s">
        <v>7949</v>
      </c>
      <c r="AH3725">
        <v>0</v>
      </c>
      <c r="AI3725">
        <v>0</v>
      </c>
    </row>
    <row r="3726" spans="2:35" x14ac:dyDescent="0.25">
      <c r="B3726">
        <v>97</v>
      </c>
      <c r="H3726">
        <v>4.5</v>
      </c>
      <c r="I3726" t="s">
        <v>22086</v>
      </c>
      <c r="J3726" t="s">
        <v>22089</v>
      </c>
      <c r="L3726" t="s">
        <v>22173</v>
      </c>
      <c r="M3726" t="s">
        <v>22214</v>
      </c>
      <c r="N3726" t="s">
        <v>25115</v>
      </c>
      <c r="O3726" t="s">
        <v>29380</v>
      </c>
      <c r="P3726">
        <v>4</v>
      </c>
      <c r="Q3726">
        <v>1</v>
      </c>
      <c r="R3726">
        <v>4.4800000000000004</v>
      </c>
      <c r="S3726">
        <v>4.4800000000000004</v>
      </c>
      <c r="T3726">
        <v>428.43</v>
      </c>
      <c r="U3726">
        <v>47.61</v>
      </c>
      <c r="V3726">
        <v>5.0199999999999996</v>
      </c>
      <c r="X3726">
        <v>4.3499999999999996</v>
      </c>
      <c r="Y3726">
        <v>2</v>
      </c>
      <c r="Z3726" t="s">
        <v>4250</v>
      </c>
      <c r="AA3726">
        <v>1</v>
      </c>
      <c r="AB3726">
        <v>2</v>
      </c>
      <c r="AC3726">
        <v>3.6045476190476191</v>
      </c>
      <c r="AE3726" t="s">
        <v>7949</v>
      </c>
      <c r="AH3726">
        <v>0</v>
      </c>
      <c r="AI3726">
        <v>0</v>
      </c>
    </row>
    <row r="3727" spans="2:35" x14ac:dyDescent="0.25">
      <c r="B3727">
        <v>21</v>
      </c>
      <c r="H3727">
        <v>4.5</v>
      </c>
      <c r="I3727" t="s">
        <v>22086</v>
      </c>
      <c r="J3727" t="s">
        <v>22089</v>
      </c>
      <c r="L3727" t="s">
        <v>22173</v>
      </c>
      <c r="M3727" t="s">
        <v>22214</v>
      </c>
      <c r="N3727" t="s">
        <v>25116</v>
      </c>
      <c r="O3727" t="s">
        <v>29381</v>
      </c>
      <c r="P3727">
        <v>5</v>
      </c>
      <c r="Q3727">
        <v>1</v>
      </c>
      <c r="R3727">
        <v>5.39</v>
      </c>
      <c r="S3727">
        <v>5.39</v>
      </c>
      <c r="T3727">
        <v>444.43</v>
      </c>
      <c r="U3727">
        <v>56.84</v>
      </c>
      <c r="V3727">
        <v>4.9000000000000004</v>
      </c>
      <c r="X3727">
        <v>4.38</v>
      </c>
      <c r="Y3727">
        <v>2</v>
      </c>
      <c r="Z3727" t="s">
        <v>4250</v>
      </c>
      <c r="AA3727">
        <v>0</v>
      </c>
      <c r="AB3727">
        <v>3</v>
      </c>
      <c r="AC3727">
        <v>3.230261904761905</v>
      </c>
      <c r="AE3727" t="s">
        <v>7949</v>
      </c>
      <c r="AH3727">
        <v>0</v>
      </c>
      <c r="AI3727">
        <v>0</v>
      </c>
    </row>
    <row r="3728" spans="2:35" x14ac:dyDescent="0.25">
      <c r="B3728">
        <v>29</v>
      </c>
      <c r="H3728">
        <v>4.5</v>
      </c>
      <c r="I3728" t="s">
        <v>22086</v>
      </c>
      <c r="J3728" t="s">
        <v>22089</v>
      </c>
      <c r="L3728" t="s">
        <v>22173</v>
      </c>
      <c r="M3728" t="s">
        <v>22214</v>
      </c>
      <c r="N3728" t="s">
        <v>25117</v>
      </c>
      <c r="O3728" t="s">
        <v>29382</v>
      </c>
      <c r="P3728">
        <v>5</v>
      </c>
      <c r="Q3728">
        <v>1</v>
      </c>
      <c r="R3728">
        <v>4.0999999999999996</v>
      </c>
      <c r="S3728">
        <v>4.0999999999999996</v>
      </c>
      <c r="T3728">
        <v>390.45</v>
      </c>
      <c r="U3728">
        <v>56.84</v>
      </c>
      <c r="V3728">
        <v>4.01</v>
      </c>
      <c r="X3728">
        <v>4.45</v>
      </c>
      <c r="Y3728">
        <v>2</v>
      </c>
      <c r="Z3728" t="s">
        <v>4250</v>
      </c>
      <c r="AA3728">
        <v>0</v>
      </c>
      <c r="AB3728">
        <v>3</v>
      </c>
      <c r="AC3728">
        <v>4.0658333333333339</v>
      </c>
      <c r="AE3728" t="s">
        <v>7949</v>
      </c>
      <c r="AH3728">
        <v>0</v>
      </c>
      <c r="AI3728">
        <v>0</v>
      </c>
    </row>
    <row r="3729" spans="2:35" x14ac:dyDescent="0.25">
      <c r="B3729">
        <v>2212</v>
      </c>
      <c r="H3729">
        <v>4.5</v>
      </c>
      <c r="I3729" t="s">
        <v>22086</v>
      </c>
      <c r="J3729" t="s">
        <v>22089</v>
      </c>
      <c r="L3729" t="s">
        <v>22173</v>
      </c>
      <c r="M3729" t="s">
        <v>22214</v>
      </c>
      <c r="N3729" t="s">
        <v>25118</v>
      </c>
      <c r="O3729" t="s">
        <v>29383</v>
      </c>
      <c r="P3729">
        <v>5</v>
      </c>
      <c r="Q3729">
        <v>1</v>
      </c>
      <c r="R3729">
        <v>4.3499999999999996</v>
      </c>
      <c r="S3729">
        <v>4.3499999999999996</v>
      </c>
      <c r="T3729">
        <v>390.45</v>
      </c>
      <c r="U3729">
        <v>56.84</v>
      </c>
      <c r="V3729">
        <v>4.01</v>
      </c>
      <c r="X3729">
        <v>4.45</v>
      </c>
      <c r="Y3729">
        <v>2</v>
      </c>
      <c r="Z3729" t="s">
        <v>4250</v>
      </c>
      <c r="AA3729">
        <v>0</v>
      </c>
      <c r="AB3729">
        <v>3</v>
      </c>
      <c r="AC3729">
        <v>3.9408333333333339</v>
      </c>
      <c r="AE3729" t="s">
        <v>7949</v>
      </c>
      <c r="AH3729">
        <v>0</v>
      </c>
      <c r="AI3729">
        <v>0</v>
      </c>
    </row>
    <row r="3730" spans="2:35" x14ac:dyDescent="0.25">
      <c r="B3730">
        <v>214</v>
      </c>
      <c r="H3730">
        <v>4.5</v>
      </c>
      <c r="I3730" t="s">
        <v>22086</v>
      </c>
      <c r="J3730" t="s">
        <v>22089</v>
      </c>
      <c r="L3730" t="s">
        <v>22173</v>
      </c>
      <c r="M3730" t="s">
        <v>22214</v>
      </c>
      <c r="N3730" t="s">
        <v>25119</v>
      </c>
      <c r="O3730" t="s">
        <v>29384</v>
      </c>
      <c r="P3730">
        <v>5</v>
      </c>
      <c r="Q3730">
        <v>1</v>
      </c>
      <c r="R3730">
        <v>4.49</v>
      </c>
      <c r="S3730">
        <v>4.49</v>
      </c>
      <c r="T3730">
        <v>408.45</v>
      </c>
      <c r="U3730">
        <v>56.84</v>
      </c>
      <c r="V3730">
        <v>4.1500000000000004</v>
      </c>
      <c r="X3730">
        <v>4.34</v>
      </c>
      <c r="Y3730">
        <v>2</v>
      </c>
      <c r="Z3730" t="s">
        <v>4250</v>
      </c>
      <c r="AA3730">
        <v>0</v>
      </c>
      <c r="AB3730">
        <v>3</v>
      </c>
      <c r="AC3730">
        <v>3.742261904761905</v>
      </c>
      <c r="AE3730" t="s">
        <v>7949</v>
      </c>
      <c r="AH3730">
        <v>0</v>
      </c>
      <c r="AI3730">
        <v>0</v>
      </c>
    </row>
    <row r="3731" spans="2:35" x14ac:dyDescent="0.25">
      <c r="B3731">
        <v>44</v>
      </c>
      <c r="H3731">
        <v>4.5</v>
      </c>
      <c r="I3731" t="s">
        <v>22086</v>
      </c>
      <c r="J3731" t="s">
        <v>22089</v>
      </c>
      <c r="L3731" t="s">
        <v>22173</v>
      </c>
      <c r="M3731" t="s">
        <v>22214</v>
      </c>
      <c r="N3731" t="s">
        <v>25120</v>
      </c>
      <c r="O3731" t="s">
        <v>29385</v>
      </c>
      <c r="P3731">
        <v>5</v>
      </c>
      <c r="Q3731">
        <v>1</v>
      </c>
      <c r="R3731">
        <v>4.3</v>
      </c>
      <c r="S3731">
        <v>4.3</v>
      </c>
      <c r="T3731">
        <v>408.45</v>
      </c>
      <c r="U3731">
        <v>56.84</v>
      </c>
      <c r="V3731">
        <v>4.1500000000000004</v>
      </c>
      <c r="X3731">
        <v>4.37</v>
      </c>
      <c r="Y3731">
        <v>2</v>
      </c>
      <c r="Z3731" t="s">
        <v>4250</v>
      </c>
      <c r="AA3731">
        <v>0</v>
      </c>
      <c r="AB3731">
        <v>3</v>
      </c>
      <c r="AC3731">
        <v>3.8372619047619052</v>
      </c>
      <c r="AE3731" t="s">
        <v>7949</v>
      </c>
      <c r="AH3731">
        <v>0</v>
      </c>
      <c r="AI3731">
        <v>0</v>
      </c>
    </row>
    <row r="3732" spans="2:35" x14ac:dyDescent="0.25">
      <c r="B3732">
        <v>83</v>
      </c>
      <c r="H3732">
        <v>4.5</v>
      </c>
      <c r="I3732" t="s">
        <v>22086</v>
      </c>
      <c r="J3732" t="s">
        <v>22089</v>
      </c>
      <c r="L3732" t="s">
        <v>22173</v>
      </c>
      <c r="M3732" t="s">
        <v>22214</v>
      </c>
      <c r="N3732" t="s">
        <v>25121</v>
      </c>
      <c r="O3732" t="s">
        <v>29386</v>
      </c>
      <c r="P3732">
        <v>5</v>
      </c>
      <c r="Q3732">
        <v>1</v>
      </c>
      <c r="R3732">
        <v>3.96</v>
      </c>
      <c r="S3732">
        <v>3.96</v>
      </c>
      <c r="T3732">
        <v>408.45</v>
      </c>
      <c r="U3732">
        <v>56.84</v>
      </c>
      <c r="V3732">
        <v>4.1500000000000004</v>
      </c>
      <c r="X3732">
        <v>4.33</v>
      </c>
      <c r="Y3732">
        <v>2</v>
      </c>
      <c r="Z3732" t="s">
        <v>4250</v>
      </c>
      <c r="AA3732">
        <v>0</v>
      </c>
      <c r="AB3732">
        <v>3</v>
      </c>
      <c r="AC3732">
        <v>4.0272619047619056</v>
      </c>
      <c r="AE3732" t="s">
        <v>7949</v>
      </c>
      <c r="AH3732">
        <v>0</v>
      </c>
      <c r="AI3732">
        <v>0</v>
      </c>
    </row>
    <row r="3733" spans="2:35" x14ac:dyDescent="0.25">
      <c r="B3733">
        <v>335</v>
      </c>
      <c r="H3733">
        <v>4.5</v>
      </c>
      <c r="I3733" t="s">
        <v>22086</v>
      </c>
      <c r="J3733" t="s">
        <v>22089</v>
      </c>
      <c r="L3733" t="s">
        <v>22173</v>
      </c>
      <c r="M3733" t="s">
        <v>22214</v>
      </c>
      <c r="N3733" t="s">
        <v>25122</v>
      </c>
      <c r="O3733" t="s">
        <v>29387</v>
      </c>
      <c r="P3733">
        <v>5</v>
      </c>
      <c r="Q3733">
        <v>1</v>
      </c>
      <c r="R3733">
        <v>3.8</v>
      </c>
      <c r="S3733">
        <v>3.8</v>
      </c>
      <c r="T3733">
        <v>408.45</v>
      </c>
      <c r="U3733">
        <v>56.84</v>
      </c>
      <c r="V3733">
        <v>4.1500000000000004</v>
      </c>
      <c r="X3733">
        <v>4.37</v>
      </c>
      <c r="Y3733">
        <v>2</v>
      </c>
      <c r="Z3733" t="s">
        <v>4250</v>
      </c>
      <c r="AA3733">
        <v>0</v>
      </c>
      <c r="AB3733">
        <v>3</v>
      </c>
      <c r="AC3733">
        <v>4.1872619047619057</v>
      </c>
      <c r="AE3733" t="s">
        <v>7949</v>
      </c>
      <c r="AH3733">
        <v>0</v>
      </c>
      <c r="AI3733">
        <v>0</v>
      </c>
    </row>
    <row r="3734" spans="2:35" x14ac:dyDescent="0.25">
      <c r="B3734">
        <v>397</v>
      </c>
      <c r="H3734">
        <v>4.5</v>
      </c>
      <c r="I3734" t="s">
        <v>22086</v>
      </c>
      <c r="J3734" t="s">
        <v>22089</v>
      </c>
      <c r="L3734" t="s">
        <v>22173</v>
      </c>
      <c r="M3734" t="s">
        <v>22214</v>
      </c>
      <c r="N3734" t="s">
        <v>25123</v>
      </c>
      <c r="O3734" t="s">
        <v>29388</v>
      </c>
      <c r="P3734">
        <v>5</v>
      </c>
      <c r="Q3734">
        <v>1</v>
      </c>
      <c r="R3734">
        <v>4.28</v>
      </c>
      <c r="S3734">
        <v>4.28</v>
      </c>
      <c r="T3734">
        <v>408.45</v>
      </c>
      <c r="U3734">
        <v>56.84</v>
      </c>
      <c r="V3734">
        <v>4.1500000000000004</v>
      </c>
      <c r="X3734">
        <v>4.33</v>
      </c>
      <c r="Y3734">
        <v>2</v>
      </c>
      <c r="Z3734" t="s">
        <v>4250</v>
      </c>
      <c r="AA3734">
        <v>0</v>
      </c>
      <c r="AB3734">
        <v>3</v>
      </c>
      <c r="AC3734">
        <v>3.847261904761905</v>
      </c>
      <c r="AE3734" t="s">
        <v>7949</v>
      </c>
      <c r="AH3734">
        <v>0</v>
      </c>
      <c r="AI3734">
        <v>0</v>
      </c>
    </row>
    <row r="3735" spans="2:35" x14ac:dyDescent="0.25">
      <c r="B3735">
        <v>11</v>
      </c>
      <c r="H3735">
        <v>4.5</v>
      </c>
      <c r="I3735" t="s">
        <v>22086</v>
      </c>
      <c r="J3735" t="s">
        <v>22089</v>
      </c>
      <c r="L3735" t="s">
        <v>22173</v>
      </c>
      <c r="M3735" t="s">
        <v>22214</v>
      </c>
      <c r="N3735" t="s">
        <v>25124</v>
      </c>
      <c r="O3735" t="s">
        <v>29389</v>
      </c>
      <c r="P3735">
        <v>5</v>
      </c>
      <c r="Q3735">
        <v>1</v>
      </c>
      <c r="R3735">
        <v>4.6100000000000003</v>
      </c>
      <c r="S3735">
        <v>4.6100000000000003</v>
      </c>
      <c r="T3735">
        <v>404.48</v>
      </c>
      <c r="U3735">
        <v>56.84</v>
      </c>
      <c r="V3735">
        <v>4.4000000000000004</v>
      </c>
      <c r="X3735">
        <v>4.4800000000000004</v>
      </c>
      <c r="Y3735">
        <v>2</v>
      </c>
      <c r="Z3735" t="s">
        <v>4250</v>
      </c>
      <c r="AA3735">
        <v>0</v>
      </c>
      <c r="AB3735">
        <v>4</v>
      </c>
      <c r="AC3735">
        <v>3.7106190476190468</v>
      </c>
      <c r="AE3735" t="s">
        <v>7949</v>
      </c>
      <c r="AH3735">
        <v>0</v>
      </c>
      <c r="AI3735">
        <v>0</v>
      </c>
    </row>
    <row r="3736" spans="2:35" x14ac:dyDescent="0.25">
      <c r="B3736">
        <v>161</v>
      </c>
      <c r="H3736">
        <v>4.5</v>
      </c>
      <c r="I3736" t="s">
        <v>22086</v>
      </c>
      <c r="J3736" t="s">
        <v>22089</v>
      </c>
      <c r="L3736" t="s">
        <v>22173</v>
      </c>
      <c r="M3736" t="s">
        <v>22214</v>
      </c>
      <c r="N3736" t="s">
        <v>25125</v>
      </c>
      <c r="O3736" t="s">
        <v>29390</v>
      </c>
      <c r="P3736">
        <v>5</v>
      </c>
      <c r="Q3736">
        <v>1</v>
      </c>
      <c r="R3736">
        <v>3.52</v>
      </c>
      <c r="S3736">
        <v>3.52</v>
      </c>
      <c r="T3736">
        <v>404.48</v>
      </c>
      <c r="U3736">
        <v>56.84</v>
      </c>
      <c r="V3736">
        <v>4.1500000000000004</v>
      </c>
      <c r="X3736">
        <v>4.43</v>
      </c>
      <c r="Y3736">
        <v>2</v>
      </c>
      <c r="Z3736" t="s">
        <v>4250</v>
      </c>
      <c r="AA3736">
        <v>0</v>
      </c>
      <c r="AB3736">
        <v>4</v>
      </c>
      <c r="AC3736">
        <v>4.4956190476190478</v>
      </c>
      <c r="AE3736" t="s">
        <v>7949</v>
      </c>
      <c r="AH3736">
        <v>0</v>
      </c>
      <c r="AI3736">
        <v>0</v>
      </c>
    </row>
    <row r="3737" spans="2:35" x14ac:dyDescent="0.25">
      <c r="B3737">
        <v>22</v>
      </c>
      <c r="H3737">
        <v>4.5</v>
      </c>
      <c r="I3737" t="s">
        <v>22086</v>
      </c>
      <c r="J3737" t="s">
        <v>22089</v>
      </c>
      <c r="L3737" t="s">
        <v>22173</v>
      </c>
      <c r="M3737" t="s">
        <v>22214</v>
      </c>
      <c r="N3737" t="s">
        <v>25125</v>
      </c>
      <c r="O3737" t="s">
        <v>29390</v>
      </c>
      <c r="P3737">
        <v>5</v>
      </c>
      <c r="Q3737">
        <v>1</v>
      </c>
      <c r="R3737">
        <v>3.52</v>
      </c>
      <c r="S3737">
        <v>3.52</v>
      </c>
      <c r="T3737">
        <v>404.48</v>
      </c>
      <c r="U3737">
        <v>56.84</v>
      </c>
      <c r="V3737">
        <v>4.1500000000000004</v>
      </c>
      <c r="X3737">
        <v>4.43</v>
      </c>
      <c r="Y3737">
        <v>2</v>
      </c>
      <c r="Z3737" t="s">
        <v>4250</v>
      </c>
      <c r="AA3737">
        <v>0</v>
      </c>
      <c r="AB3737">
        <v>4</v>
      </c>
      <c r="AC3737">
        <v>4.4956190476190478</v>
      </c>
      <c r="AE3737" t="s">
        <v>7949</v>
      </c>
      <c r="AH3737">
        <v>0</v>
      </c>
      <c r="AI3737">
        <v>0</v>
      </c>
    </row>
    <row r="3738" spans="2:35" x14ac:dyDescent="0.25">
      <c r="B3738">
        <v>6</v>
      </c>
      <c r="H3738">
        <v>4.5</v>
      </c>
      <c r="I3738" t="s">
        <v>22086</v>
      </c>
      <c r="J3738" t="s">
        <v>22089</v>
      </c>
      <c r="L3738" t="s">
        <v>22173</v>
      </c>
      <c r="M3738" t="s">
        <v>22214</v>
      </c>
      <c r="N3738" t="s">
        <v>25126</v>
      </c>
      <c r="O3738" t="s">
        <v>29391</v>
      </c>
      <c r="P3738">
        <v>5</v>
      </c>
      <c r="Q3738">
        <v>1</v>
      </c>
      <c r="R3738">
        <v>3.94</v>
      </c>
      <c r="S3738">
        <v>3.94</v>
      </c>
      <c r="T3738">
        <v>402.47</v>
      </c>
      <c r="U3738">
        <v>56.84</v>
      </c>
      <c r="V3738">
        <v>3.93</v>
      </c>
      <c r="X3738">
        <v>4.46</v>
      </c>
      <c r="Y3738">
        <v>2</v>
      </c>
      <c r="Z3738" t="s">
        <v>4250</v>
      </c>
      <c r="AA3738">
        <v>0</v>
      </c>
      <c r="AB3738">
        <v>2</v>
      </c>
      <c r="AC3738">
        <v>4.0899761904761904</v>
      </c>
      <c r="AE3738" t="s">
        <v>7949</v>
      </c>
      <c r="AH3738">
        <v>0</v>
      </c>
      <c r="AI3738">
        <v>0</v>
      </c>
    </row>
    <row r="3739" spans="2:35" x14ac:dyDescent="0.25">
      <c r="B3739">
        <v>19</v>
      </c>
      <c r="H3739">
        <v>4.5</v>
      </c>
      <c r="I3739" t="s">
        <v>22086</v>
      </c>
      <c r="J3739" t="s">
        <v>22089</v>
      </c>
      <c r="L3739" t="s">
        <v>22173</v>
      </c>
      <c r="M3739" t="s">
        <v>22214</v>
      </c>
      <c r="N3739" t="s">
        <v>25127</v>
      </c>
      <c r="O3739" t="s">
        <v>29392</v>
      </c>
      <c r="P3739">
        <v>6</v>
      </c>
      <c r="Q3739">
        <v>1</v>
      </c>
      <c r="R3739">
        <v>4.47</v>
      </c>
      <c r="S3739">
        <v>4.47</v>
      </c>
      <c r="T3739">
        <v>404.44</v>
      </c>
      <c r="U3739">
        <v>66.069999999999993</v>
      </c>
      <c r="V3739">
        <v>3.73</v>
      </c>
      <c r="X3739">
        <v>4.4400000000000004</v>
      </c>
      <c r="Y3739">
        <v>2</v>
      </c>
      <c r="Z3739" t="s">
        <v>4250</v>
      </c>
      <c r="AA3739">
        <v>0</v>
      </c>
      <c r="AB3739">
        <v>2</v>
      </c>
      <c r="AC3739">
        <v>3.780904761904762</v>
      </c>
      <c r="AE3739" t="s">
        <v>7949</v>
      </c>
      <c r="AH3739">
        <v>0</v>
      </c>
      <c r="AI3739">
        <v>0</v>
      </c>
    </row>
    <row r="3740" spans="2:35" x14ac:dyDescent="0.25">
      <c r="B3740">
        <v>210</v>
      </c>
      <c r="H3740">
        <v>4.5</v>
      </c>
      <c r="I3740" t="s">
        <v>22086</v>
      </c>
      <c r="J3740" t="s">
        <v>22089</v>
      </c>
      <c r="L3740" t="s">
        <v>22173</v>
      </c>
      <c r="M3740" t="s">
        <v>22214</v>
      </c>
      <c r="N3740" t="s">
        <v>25128</v>
      </c>
      <c r="O3740" t="s">
        <v>29393</v>
      </c>
      <c r="P3740">
        <v>5</v>
      </c>
      <c r="Q3740">
        <v>1</v>
      </c>
      <c r="R3740">
        <v>4.25</v>
      </c>
      <c r="S3740">
        <v>4.25</v>
      </c>
      <c r="T3740">
        <v>418.51</v>
      </c>
      <c r="U3740">
        <v>56.84</v>
      </c>
      <c r="V3740">
        <v>4.71</v>
      </c>
      <c r="X3740">
        <v>4.43</v>
      </c>
      <c r="Y3740">
        <v>2</v>
      </c>
      <c r="Z3740" t="s">
        <v>4250</v>
      </c>
      <c r="AA3740">
        <v>0</v>
      </c>
      <c r="AB3740">
        <v>4</v>
      </c>
      <c r="AC3740">
        <v>3.7904047619047621</v>
      </c>
      <c r="AE3740" t="s">
        <v>7949</v>
      </c>
      <c r="AH3740">
        <v>0</v>
      </c>
      <c r="AI3740">
        <v>0</v>
      </c>
    </row>
    <row r="3741" spans="2:35" x14ac:dyDescent="0.25">
      <c r="B3741">
        <v>99</v>
      </c>
      <c r="H3741">
        <v>4.5</v>
      </c>
      <c r="I3741" t="s">
        <v>22086</v>
      </c>
      <c r="J3741" t="s">
        <v>22089</v>
      </c>
      <c r="L3741" t="s">
        <v>22173</v>
      </c>
      <c r="M3741" t="s">
        <v>22214</v>
      </c>
      <c r="N3741" t="s">
        <v>25129</v>
      </c>
      <c r="O3741" t="s">
        <v>29394</v>
      </c>
      <c r="P3741">
        <v>5</v>
      </c>
      <c r="Q3741">
        <v>1</v>
      </c>
      <c r="R3741">
        <v>3.42</v>
      </c>
      <c r="S3741">
        <v>3.42</v>
      </c>
      <c r="T3741">
        <v>385.44</v>
      </c>
      <c r="U3741">
        <v>71.400000000000006</v>
      </c>
      <c r="V3741">
        <v>3.87</v>
      </c>
      <c r="X3741">
        <v>4.32</v>
      </c>
      <c r="Y3741">
        <v>2</v>
      </c>
      <c r="Z3741" t="s">
        <v>4250</v>
      </c>
      <c r="AA3741">
        <v>0</v>
      </c>
      <c r="AB3741">
        <v>2</v>
      </c>
      <c r="AC3741">
        <v>4.7316190476190494</v>
      </c>
      <c r="AE3741" t="s">
        <v>7949</v>
      </c>
      <c r="AH3741">
        <v>0</v>
      </c>
      <c r="AI3741">
        <v>0</v>
      </c>
    </row>
    <row r="3742" spans="2:35" x14ac:dyDescent="0.25">
      <c r="B3742">
        <v>42</v>
      </c>
      <c r="H3742">
        <v>4.5</v>
      </c>
      <c r="I3742" t="s">
        <v>22086</v>
      </c>
      <c r="J3742" t="s">
        <v>22089</v>
      </c>
      <c r="L3742" t="s">
        <v>22173</v>
      </c>
      <c r="M3742" t="s">
        <v>22214</v>
      </c>
      <c r="N3742" t="s">
        <v>25130</v>
      </c>
      <c r="O3742" t="s">
        <v>29395</v>
      </c>
      <c r="P3742">
        <v>5</v>
      </c>
      <c r="Q3742">
        <v>1</v>
      </c>
      <c r="R3742">
        <v>3.47</v>
      </c>
      <c r="S3742">
        <v>3.47</v>
      </c>
      <c r="T3742">
        <v>385.44</v>
      </c>
      <c r="U3742">
        <v>71.400000000000006</v>
      </c>
      <c r="V3742">
        <v>3.87</v>
      </c>
      <c r="X3742">
        <v>4.34</v>
      </c>
      <c r="Y3742">
        <v>2</v>
      </c>
      <c r="Z3742" t="s">
        <v>4250</v>
      </c>
      <c r="AA3742">
        <v>0</v>
      </c>
      <c r="AB3742">
        <v>2</v>
      </c>
      <c r="AC3742">
        <v>4.6816190476190478</v>
      </c>
      <c r="AE3742" t="s">
        <v>7949</v>
      </c>
      <c r="AH3742">
        <v>0</v>
      </c>
      <c r="AI3742">
        <v>0</v>
      </c>
    </row>
    <row r="3743" spans="2:35" x14ac:dyDescent="0.25">
      <c r="B3743">
        <v>28</v>
      </c>
      <c r="H3743">
        <v>4.5</v>
      </c>
      <c r="I3743" t="s">
        <v>22086</v>
      </c>
      <c r="J3743" t="s">
        <v>22089</v>
      </c>
      <c r="L3743" t="s">
        <v>22173</v>
      </c>
      <c r="M3743" t="s">
        <v>22214</v>
      </c>
      <c r="N3743" t="s">
        <v>25131</v>
      </c>
      <c r="O3743" t="s">
        <v>29396</v>
      </c>
      <c r="P3743">
        <v>4</v>
      </c>
      <c r="Q3743">
        <v>1</v>
      </c>
      <c r="R3743">
        <v>4.5599999999999996</v>
      </c>
      <c r="S3743">
        <v>4.5599999999999996</v>
      </c>
      <c r="T3743">
        <v>410.44</v>
      </c>
      <c r="U3743">
        <v>47.61</v>
      </c>
      <c r="V3743">
        <v>4.9400000000000004</v>
      </c>
      <c r="X3743">
        <v>4.37</v>
      </c>
      <c r="Y3743">
        <v>2</v>
      </c>
      <c r="Z3743" t="s">
        <v>4250</v>
      </c>
      <c r="AA3743">
        <v>0</v>
      </c>
      <c r="AB3743">
        <v>3</v>
      </c>
      <c r="AC3743">
        <v>3.6930476190476189</v>
      </c>
      <c r="AE3743" t="s">
        <v>7949</v>
      </c>
      <c r="AH3743">
        <v>0</v>
      </c>
      <c r="AI3743">
        <v>0</v>
      </c>
    </row>
    <row r="3744" spans="2:35" x14ac:dyDescent="0.25">
      <c r="B3744">
        <v>15</v>
      </c>
      <c r="H3744">
        <v>4.5</v>
      </c>
      <c r="I3744" t="s">
        <v>22086</v>
      </c>
      <c r="J3744" t="s">
        <v>22089</v>
      </c>
      <c r="L3744" t="s">
        <v>22173</v>
      </c>
      <c r="M3744" t="s">
        <v>22214</v>
      </c>
      <c r="N3744" t="s">
        <v>25132</v>
      </c>
      <c r="O3744" t="s">
        <v>29397</v>
      </c>
      <c r="P3744">
        <v>4</v>
      </c>
      <c r="Q3744">
        <v>1</v>
      </c>
      <c r="R3744">
        <v>4.79</v>
      </c>
      <c r="S3744">
        <v>4.79</v>
      </c>
      <c r="T3744">
        <v>392.45</v>
      </c>
      <c r="U3744">
        <v>47.61</v>
      </c>
      <c r="V3744">
        <v>4.53</v>
      </c>
      <c r="X3744">
        <v>4.45</v>
      </c>
      <c r="Y3744">
        <v>2</v>
      </c>
      <c r="Z3744" t="s">
        <v>4250</v>
      </c>
      <c r="AA3744">
        <v>0</v>
      </c>
      <c r="AB3744">
        <v>2</v>
      </c>
      <c r="AC3744">
        <v>3.706547619047619</v>
      </c>
      <c r="AE3744" t="s">
        <v>7949</v>
      </c>
      <c r="AH3744">
        <v>0</v>
      </c>
      <c r="AI3744">
        <v>0</v>
      </c>
    </row>
    <row r="3745" spans="2:35" x14ac:dyDescent="0.25">
      <c r="B3745">
        <v>11</v>
      </c>
      <c r="H3745">
        <v>4.5</v>
      </c>
      <c r="I3745" t="s">
        <v>22086</v>
      </c>
      <c r="J3745" t="s">
        <v>22089</v>
      </c>
      <c r="L3745" t="s">
        <v>22173</v>
      </c>
      <c r="M3745" t="s">
        <v>22214</v>
      </c>
      <c r="N3745" t="s">
        <v>25133</v>
      </c>
      <c r="O3745" t="s">
        <v>29398</v>
      </c>
      <c r="P3745">
        <v>5</v>
      </c>
      <c r="Q3745">
        <v>1</v>
      </c>
      <c r="R3745">
        <v>4.01</v>
      </c>
      <c r="S3745">
        <v>4.01</v>
      </c>
      <c r="T3745">
        <v>399.47</v>
      </c>
      <c r="U3745">
        <v>71.400000000000006</v>
      </c>
      <c r="V3745">
        <v>4.26</v>
      </c>
      <c r="X3745">
        <v>4.38</v>
      </c>
      <c r="Y3745">
        <v>2</v>
      </c>
      <c r="Z3745" t="s">
        <v>4250</v>
      </c>
      <c r="AA3745">
        <v>0</v>
      </c>
      <c r="AB3745">
        <v>2</v>
      </c>
      <c r="AC3745">
        <v>4.0464047619047623</v>
      </c>
      <c r="AE3745" t="s">
        <v>7949</v>
      </c>
      <c r="AH3745">
        <v>0</v>
      </c>
      <c r="AI3745">
        <v>0</v>
      </c>
    </row>
    <row r="3746" spans="2:35" x14ac:dyDescent="0.25">
      <c r="B3746">
        <v>14</v>
      </c>
      <c r="H3746">
        <v>4.5</v>
      </c>
      <c r="I3746" t="s">
        <v>22086</v>
      </c>
      <c r="J3746" t="s">
        <v>22089</v>
      </c>
      <c r="L3746" t="s">
        <v>22173</v>
      </c>
      <c r="M3746" t="s">
        <v>22214</v>
      </c>
      <c r="N3746" t="s">
        <v>25134</v>
      </c>
      <c r="O3746" t="s">
        <v>29399</v>
      </c>
      <c r="P3746">
        <v>5</v>
      </c>
      <c r="Q3746">
        <v>1</v>
      </c>
      <c r="R3746">
        <v>3.96</v>
      </c>
      <c r="S3746">
        <v>3.96</v>
      </c>
      <c r="T3746">
        <v>399.47</v>
      </c>
      <c r="U3746">
        <v>71.400000000000006</v>
      </c>
      <c r="V3746">
        <v>4.26</v>
      </c>
      <c r="X3746">
        <v>4.3600000000000003</v>
      </c>
      <c r="Y3746">
        <v>2</v>
      </c>
      <c r="Z3746" t="s">
        <v>4250</v>
      </c>
      <c r="AA3746">
        <v>0</v>
      </c>
      <c r="AB3746">
        <v>2</v>
      </c>
      <c r="AC3746">
        <v>4.0914047619047622</v>
      </c>
      <c r="AE3746" t="s">
        <v>7949</v>
      </c>
      <c r="AH3746">
        <v>0</v>
      </c>
      <c r="AI3746">
        <v>0</v>
      </c>
    </row>
    <row r="3747" spans="2:35" x14ac:dyDescent="0.25">
      <c r="B3747">
        <v>980</v>
      </c>
      <c r="I3747" t="s">
        <v>22087</v>
      </c>
      <c r="J3747" t="s">
        <v>22089</v>
      </c>
      <c r="L3747" t="s">
        <v>22174</v>
      </c>
      <c r="M3747" t="s">
        <v>22230</v>
      </c>
      <c r="N3747" t="s">
        <v>25135</v>
      </c>
      <c r="O3747" t="s">
        <v>29400</v>
      </c>
      <c r="P3747">
        <v>7</v>
      </c>
      <c r="Q3747">
        <v>4</v>
      </c>
      <c r="R3747">
        <v>8.85</v>
      </c>
      <c r="S3747">
        <v>11.23</v>
      </c>
      <c r="T3747">
        <v>678.23</v>
      </c>
      <c r="U3747">
        <v>128.62</v>
      </c>
      <c r="V3747">
        <v>8.25</v>
      </c>
      <c r="W3747">
        <v>5.84</v>
      </c>
      <c r="X3747">
        <v>6.9</v>
      </c>
      <c r="Y3747">
        <v>4</v>
      </c>
      <c r="Z3747" t="s">
        <v>4250</v>
      </c>
      <c r="AA3747">
        <v>2</v>
      </c>
      <c r="AB3747">
        <v>11</v>
      </c>
      <c r="AC3747">
        <v>1</v>
      </c>
      <c r="AE3747" t="s">
        <v>7951</v>
      </c>
      <c r="AH3747">
        <v>0</v>
      </c>
      <c r="AI3747">
        <v>0</v>
      </c>
    </row>
    <row r="3748" spans="2:35" x14ac:dyDescent="0.25">
      <c r="B3748">
        <v>120</v>
      </c>
      <c r="I3748" t="s">
        <v>22087</v>
      </c>
      <c r="J3748" t="s">
        <v>22089</v>
      </c>
      <c r="L3748" t="s">
        <v>22174</v>
      </c>
      <c r="M3748" t="s">
        <v>22230</v>
      </c>
      <c r="N3748" t="s">
        <v>25136</v>
      </c>
      <c r="O3748" t="s">
        <v>29401</v>
      </c>
      <c r="P3748">
        <v>7</v>
      </c>
      <c r="Q3748">
        <v>4</v>
      </c>
      <c r="R3748">
        <v>9.36</v>
      </c>
      <c r="S3748">
        <v>11.74</v>
      </c>
      <c r="T3748">
        <v>692.26</v>
      </c>
      <c r="U3748">
        <v>128.62</v>
      </c>
      <c r="V3748">
        <v>8.64</v>
      </c>
      <c r="W3748">
        <v>5.84</v>
      </c>
      <c r="X3748">
        <v>6.9</v>
      </c>
      <c r="Y3748">
        <v>4</v>
      </c>
      <c r="Z3748" t="s">
        <v>4250</v>
      </c>
      <c r="AA3748">
        <v>2</v>
      </c>
      <c r="AB3748">
        <v>12</v>
      </c>
      <c r="AC3748">
        <v>1</v>
      </c>
      <c r="AE3748" t="s">
        <v>7951</v>
      </c>
      <c r="AH3748">
        <v>0</v>
      </c>
      <c r="AI3748">
        <v>0</v>
      </c>
    </row>
    <row r="3749" spans="2:35" x14ac:dyDescent="0.25">
      <c r="B3749">
        <v>80</v>
      </c>
      <c r="I3749" t="s">
        <v>22087</v>
      </c>
      <c r="J3749" t="s">
        <v>22089</v>
      </c>
      <c r="L3749" t="s">
        <v>22174</v>
      </c>
      <c r="M3749" t="s">
        <v>22230</v>
      </c>
      <c r="N3749" t="s">
        <v>25137</v>
      </c>
      <c r="O3749" t="s">
        <v>29402</v>
      </c>
      <c r="P3749">
        <v>7</v>
      </c>
      <c r="Q3749">
        <v>4</v>
      </c>
      <c r="R3749">
        <v>9.36</v>
      </c>
      <c r="S3749">
        <v>11.74</v>
      </c>
      <c r="T3749">
        <v>692.26</v>
      </c>
      <c r="U3749">
        <v>128.62</v>
      </c>
      <c r="V3749">
        <v>8.64</v>
      </c>
      <c r="W3749">
        <v>5.84</v>
      </c>
      <c r="X3749">
        <v>6.9</v>
      </c>
      <c r="Y3749">
        <v>4</v>
      </c>
      <c r="Z3749" t="s">
        <v>4250</v>
      </c>
      <c r="AA3749">
        <v>2</v>
      </c>
      <c r="AB3749">
        <v>12</v>
      </c>
      <c r="AC3749">
        <v>1</v>
      </c>
      <c r="AE3749" t="s">
        <v>7951</v>
      </c>
      <c r="AH3749">
        <v>0</v>
      </c>
      <c r="AI3749">
        <v>0</v>
      </c>
    </row>
    <row r="3750" spans="2:35" x14ac:dyDescent="0.25">
      <c r="B3750">
        <v>80</v>
      </c>
      <c r="I3750" t="s">
        <v>22087</v>
      </c>
      <c r="J3750" t="s">
        <v>22089</v>
      </c>
      <c r="L3750" t="s">
        <v>22174</v>
      </c>
      <c r="M3750" t="s">
        <v>22230</v>
      </c>
      <c r="N3750" t="s">
        <v>25138</v>
      </c>
      <c r="O3750" t="s">
        <v>29403</v>
      </c>
      <c r="P3750">
        <v>7</v>
      </c>
      <c r="Q3750">
        <v>4</v>
      </c>
      <c r="R3750">
        <v>9.36</v>
      </c>
      <c r="S3750">
        <v>11.74</v>
      </c>
      <c r="T3750">
        <v>692.26</v>
      </c>
      <c r="U3750">
        <v>128.62</v>
      </c>
      <c r="V3750">
        <v>8.64</v>
      </c>
      <c r="W3750">
        <v>5.84</v>
      </c>
      <c r="X3750">
        <v>6.9</v>
      </c>
      <c r="Y3750">
        <v>4</v>
      </c>
      <c r="Z3750" t="s">
        <v>4250</v>
      </c>
      <c r="AA3750">
        <v>2</v>
      </c>
      <c r="AB3750">
        <v>12</v>
      </c>
      <c r="AC3750">
        <v>1</v>
      </c>
      <c r="AE3750" t="s">
        <v>7951</v>
      </c>
      <c r="AH3750">
        <v>0</v>
      </c>
      <c r="AI3750">
        <v>0</v>
      </c>
    </row>
    <row r="3751" spans="2:35" x14ac:dyDescent="0.25">
      <c r="B3751">
        <v>1190</v>
      </c>
      <c r="I3751" t="s">
        <v>22087</v>
      </c>
      <c r="J3751" t="s">
        <v>22089</v>
      </c>
      <c r="L3751" t="s">
        <v>22174</v>
      </c>
      <c r="M3751" t="s">
        <v>22230</v>
      </c>
      <c r="N3751" t="s">
        <v>25139</v>
      </c>
      <c r="O3751" t="s">
        <v>29404</v>
      </c>
      <c r="P3751">
        <v>7</v>
      </c>
      <c r="Q3751">
        <v>4</v>
      </c>
      <c r="R3751">
        <v>9.8699999999999992</v>
      </c>
      <c r="S3751">
        <v>12.25</v>
      </c>
      <c r="T3751">
        <v>706.28</v>
      </c>
      <c r="U3751">
        <v>128.62</v>
      </c>
      <c r="V3751">
        <v>9.0299999999999994</v>
      </c>
      <c r="W3751">
        <v>5.84</v>
      </c>
      <c r="X3751">
        <v>6.9</v>
      </c>
      <c r="Y3751">
        <v>4</v>
      </c>
      <c r="Z3751" t="s">
        <v>4250</v>
      </c>
      <c r="AA3751">
        <v>2</v>
      </c>
      <c r="AB3751">
        <v>13</v>
      </c>
      <c r="AC3751">
        <v>1</v>
      </c>
      <c r="AE3751" t="s">
        <v>7951</v>
      </c>
      <c r="AH3751">
        <v>0</v>
      </c>
      <c r="AI3751">
        <v>0</v>
      </c>
    </row>
    <row r="3752" spans="2:35" x14ac:dyDescent="0.25">
      <c r="B3752">
        <v>1200</v>
      </c>
      <c r="I3752" t="s">
        <v>22087</v>
      </c>
      <c r="J3752" t="s">
        <v>22089</v>
      </c>
      <c r="L3752" t="s">
        <v>22174</v>
      </c>
      <c r="M3752" t="s">
        <v>22230</v>
      </c>
      <c r="N3752" t="s">
        <v>25140</v>
      </c>
      <c r="O3752" t="s">
        <v>29405</v>
      </c>
      <c r="P3752">
        <v>7</v>
      </c>
      <c r="Q3752">
        <v>4</v>
      </c>
      <c r="R3752">
        <v>10.38</v>
      </c>
      <c r="S3752">
        <v>12.76</v>
      </c>
      <c r="T3752">
        <v>720.31</v>
      </c>
      <c r="U3752">
        <v>128.62</v>
      </c>
      <c r="V3752">
        <v>9.42</v>
      </c>
      <c r="W3752">
        <v>5.84</v>
      </c>
      <c r="X3752">
        <v>6.9</v>
      </c>
      <c r="Y3752">
        <v>4</v>
      </c>
      <c r="Z3752" t="s">
        <v>4250</v>
      </c>
      <c r="AA3752">
        <v>2</v>
      </c>
      <c r="AB3752">
        <v>14</v>
      </c>
      <c r="AC3752">
        <v>1</v>
      </c>
      <c r="AE3752" t="s">
        <v>7951</v>
      </c>
      <c r="AH3752">
        <v>0</v>
      </c>
      <c r="AI3752">
        <v>0</v>
      </c>
    </row>
    <row r="3753" spans="2:35" x14ac:dyDescent="0.25">
      <c r="B3753">
        <v>2020</v>
      </c>
      <c r="I3753" t="s">
        <v>22087</v>
      </c>
      <c r="J3753" t="s">
        <v>22089</v>
      </c>
      <c r="L3753" t="s">
        <v>22174</v>
      </c>
      <c r="M3753" t="s">
        <v>22230</v>
      </c>
      <c r="N3753" t="s">
        <v>25141</v>
      </c>
      <c r="O3753" t="s">
        <v>29406</v>
      </c>
      <c r="P3753">
        <v>7</v>
      </c>
      <c r="Q3753">
        <v>4</v>
      </c>
      <c r="R3753">
        <v>6.85</v>
      </c>
      <c r="S3753">
        <v>9.26</v>
      </c>
      <c r="T3753">
        <v>670.17</v>
      </c>
      <c r="U3753">
        <v>128.62</v>
      </c>
      <c r="V3753">
        <v>7.61</v>
      </c>
      <c r="W3753">
        <v>5.81</v>
      </c>
      <c r="X3753">
        <v>6.64</v>
      </c>
      <c r="Y3753">
        <v>5</v>
      </c>
      <c r="Z3753" t="s">
        <v>4250</v>
      </c>
      <c r="AA3753">
        <v>2</v>
      </c>
      <c r="AB3753">
        <v>6</v>
      </c>
      <c r="AC3753">
        <v>1</v>
      </c>
      <c r="AE3753" t="s">
        <v>7951</v>
      </c>
      <c r="AH3753">
        <v>0</v>
      </c>
      <c r="AI3753">
        <v>0</v>
      </c>
    </row>
    <row r="3754" spans="2:35" x14ac:dyDescent="0.25">
      <c r="B3754">
        <v>450</v>
      </c>
      <c r="J3754" t="s">
        <v>22089</v>
      </c>
      <c r="L3754" t="s">
        <v>22175</v>
      </c>
      <c r="M3754" t="s">
        <v>22231</v>
      </c>
      <c r="N3754" t="s">
        <v>25142</v>
      </c>
      <c r="O3754" t="s">
        <v>29407</v>
      </c>
      <c r="P3754">
        <v>4</v>
      </c>
      <c r="Q3754">
        <v>2</v>
      </c>
      <c r="R3754">
        <v>-1.78</v>
      </c>
      <c r="S3754">
        <v>-1.73</v>
      </c>
      <c r="T3754">
        <v>329.83</v>
      </c>
      <c r="U3754">
        <v>59.64</v>
      </c>
      <c r="V3754">
        <v>3.55</v>
      </c>
      <c r="X3754">
        <v>6.44</v>
      </c>
      <c r="Y3754">
        <v>2</v>
      </c>
      <c r="Z3754" t="s">
        <v>4250</v>
      </c>
      <c r="AA3754">
        <v>0</v>
      </c>
      <c r="AB3754">
        <v>4</v>
      </c>
      <c r="AC3754">
        <v>5.5</v>
      </c>
      <c r="AE3754" t="s">
        <v>7949</v>
      </c>
      <c r="AH3754">
        <v>0</v>
      </c>
      <c r="AI3754">
        <v>0</v>
      </c>
    </row>
    <row r="3755" spans="2:35" x14ac:dyDescent="0.25">
      <c r="B3755">
        <v>340</v>
      </c>
      <c r="J3755" t="s">
        <v>22089</v>
      </c>
      <c r="L3755" t="s">
        <v>22175</v>
      </c>
      <c r="M3755" t="s">
        <v>22231</v>
      </c>
      <c r="N3755" t="s">
        <v>25143</v>
      </c>
      <c r="O3755" t="s">
        <v>29408</v>
      </c>
      <c r="P3755">
        <v>4</v>
      </c>
      <c r="Q3755">
        <v>2</v>
      </c>
      <c r="R3755">
        <v>-2.2599999999999998</v>
      </c>
      <c r="S3755">
        <v>-2.23</v>
      </c>
      <c r="T3755">
        <v>279.36</v>
      </c>
      <c r="U3755">
        <v>59.64</v>
      </c>
      <c r="V3755">
        <v>2.64</v>
      </c>
      <c r="X3755">
        <v>6.21</v>
      </c>
      <c r="Y3755">
        <v>1</v>
      </c>
      <c r="Z3755" t="s">
        <v>4250</v>
      </c>
      <c r="AA3755">
        <v>0</v>
      </c>
      <c r="AB3755">
        <v>5</v>
      </c>
      <c r="AC3755">
        <v>5.5</v>
      </c>
      <c r="AE3755" t="s">
        <v>7949</v>
      </c>
      <c r="AH3755">
        <v>0</v>
      </c>
      <c r="AI3755">
        <v>0</v>
      </c>
    </row>
    <row r="3756" spans="2:35" x14ac:dyDescent="0.25">
      <c r="B3756">
        <v>1360</v>
      </c>
      <c r="J3756" t="s">
        <v>22089</v>
      </c>
      <c r="L3756" t="s">
        <v>22175</v>
      </c>
      <c r="M3756" t="s">
        <v>22231</v>
      </c>
      <c r="N3756" t="s">
        <v>25144</v>
      </c>
      <c r="O3756" t="s">
        <v>29409</v>
      </c>
      <c r="P3756">
        <v>4</v>
      </c>
      <c r="Q3756">
        <v>2</v>
      </c>
      <c r="R3756">
        <v>-1.91</v>
      </c>
      <c r="S3756">
        <v>-1.88</v>
      </c>
      <c r="T3756">
        <v>293.39</v>
      </c>
      <c r="U3756">
        <v>59.64</v>
      </c>
      <c r="V3756">
        <v>2.89</v>
      </c>
      <c r="X3756">
        <v>6.21</v>
      </c>
      <c r="Y3756">
        <v>1</v>
      </c>
      <c r="Z3756" t="s">
        <v>4250</v>
      </c>
      <c r="AA3756">
        <v>0</v>
      </c>
      <c r="AB3756">
        <v>5</v>
      </c>
      <c r="AC3756">
        <v>5.5</v>
      </c>
      <c r="AE3756" t="s">
        <v>7949</v>
      </c>
      <c r="AH3756">
        <v>0</v>
      </c>
      <c r="AI3756">
        <v>0</v>
      </c>
    </row>
    <row r="3757" spans="2:35" x14ac:dyDescent="0.25">
      <c r="B3757">
        <v>2190</v>
      </c>
      <c r="J3757" t="s">
        <v>22089</v>
      </c>
      <c r="L3757" t="s">
        <v>22175</v>
      </c>
      <c r="M3757" t="s">
        <v>22231</v>
      </c>
      <c r="N3757" t="s">
        <v>25145</v>
      </c>
      <c r="O3757" t="s">
        <v>29410</v>
      </c>
      <c r="P3757">
        <v>4</v>
      </c>
      <c r="Q3757">
        <v>2</v>
      </c>
      <c r="R3757">
        <v>-2.0699999999999998</v>
      </c>
      <c r="S3757">
        <v>-2.04</v>
      </c>
      <c r="T3757">
        <v>293.39</v>
      </c>
      <c r="U3757">
        <v>59.64</v>
      </c>
      <c r="V3757">
        <v>2.88</v>
      </c>
      <c r="X3757">
        <v>6.21</v>
      </c>
      <c r="Y3757">
        <v>1</v>
      </c>
      <c r="Z3757" t="s">
        <v>4250</v>
      </c>
      <c r="AA3757">
        <v>0</v>
      </c>
      <c r="AB3757">
        <v>4</v>
      </c>
      <c r="AC3757">
        <v>5.5</v>
      </c>
      <c r="AE3757" t="s">
        <v>7949</v>
      </c>
      <c r="AH3757">
        <v>0</v>
      </c>
      <c r="AI3757">
        <v>0</v>
      </c>
    </row>
    <row r="3758" spans="2:35" x14ac:dyDescent="0.25">
      <c r="B3758">
        <v>350</v>
      </c>
      <c r="J3758" t="s">
        <v>22089</v>
      </c>
      <c r="L3758" t="s">
        <v>22175</v>
      </c>
      <c r="M3758" t="s">
        <v>22231</v>
      </c>
      <c r="N3758" t="s">
        <v>25146</v>
      </c>
      <c r="O3758" t="s">
        <v>29411</v>
      </c>
      <c r="P3758">
        <v>4</v>
      </c>
      <c r="Q3758">
        <v>2</v>
      </c>
      <c r="R3758">
        <v>-4.1500000000000004</v>
      </c>
      <c r="S3758">
        <v>-4.13</v>
      </c>
      <c r="T3758">
        <v>305.27</v>
      </c>
      <c r="U3758">
        <v>59.64</v>
      </c>
      <c r="V3758">
        <v>2.4</v>
      </c>
      <c r="X3758">
        <v>6.03</v>
      </c>
      <c r="Y3758">
        <v>1</v>
      </c>
      <c r="Z3758" t="s">
        <v>4250</v>
      </c>
      <c r="AA3758">
        <v>0</v>
      </c>
      <c r="AB3758">
        <v>3</v>
      </c>
      <c r="AC3758">
        <v>5.5</v>
      </c>
      <c r="AE3758" t="s">
        <v>7949</v>
      </c>
      <c r="AH3758">
        <v>0</v>
      </c>
      <c r="AI3758">
        <v>0</v>
      </c>
    </row>
    <row r="3759" spans="2:35" x14ac:dyDescent="0.25">
      <c r="B3759">
        <v>410</v>
      </c>
      <c r="J3759" t="s">
        <v>22089</v>
      </c>
      <c r="L3759" t="s">
        <v>22175</v>
      </c>
      <c r="M3759" t="s">
        <v>22231</v>
      </c>
      <c r="N3759" t="s">
        <v>25147</v>
      </c>
      <c r="O3759" t="s">
        <v>29412</v>
      </c>
      <c r="P3759">
        <v>4</v>
      </c>
      <c r="Q3759">
        <v>2</v>
      </c>
      <c r="R3759">
        <v>-4.28</v>
      </c>
      <c r="S3759">
        <v>-4.25</v>
      </c>
      <c r="T3759">
        <v>287.29000000000002</v>
      </c>
      <c r="U3759">
        <v>59.64</v>
      </c>
      <c r="V3759">
        <v>2.11</v>
      </c>
      <c r="X3759">
        <v>6.17</v>
      </c>
      <c r="Y3759">
        <v>1</v>
      </c>
      <c r="Z3759" t="s">
        <v>4250</v>
      </c>
      <c r="AA3759">
        <v>0</v>
      </c>
      <c r="AB3759">
        <v>4</v>
      </c>
      <c r="AC3759">
        <v>5.5</v>
      </c>
      <c r="AE3759" t="s">
        <v>7949</v>
      </c>
      <c r="AH3759">
        <v>0</v>
      </c>
      <c r="AI3759">
        <v>0</v>
      </c>
    </row>
    <row r="3760" spans="2:35" x14ac:dyDescent="0.25">
      <c r="B3760">
        <v>1090</v>
      </c>
      <c r="J3760" t="s">
        <v>22089</v>
      </c>
      <c r="L3760" t="s">
        <v>22175</v>
      </c>
      <c r="M3760" t="s">
        <v>22231</v>
      </c>
      <c r="N3760" t="s">
        <v>25148</v>
      </c>
      <c r="O3760" t="s">
        <v>29413</v>
      </c>
      <c r="P3760">
        <v>4</v>
      </c>
      <c r="Q3760">
        <v>2</v>
      </c>
      <c r="R3760">
        <v>-3.15</v>
      </c>
      <c r="S3760">
        <v>-3.13</v>
      </c>
      <c r="T3760">
        <v>319.3</v>
      </c>
      <c r="U3760">
        <v>59.64</v>
      </c>
      <c r="V3760">
        <v>2.79</v>
      </c>
      <c r="X3760">
        <v>6.2</v>
      </c>
      <c r="Y3760">
        <v>1</v>
      </c>
      <c r="Z3760" t="s">
        <v>4250</v>
      </c>
      <c r="AA3760">
        <v>0</v>
      </c>
      <c r="AB3760">
        <v>4</v>
      </c>
      <c r="AC3760">
        <v>5.5</v>
      </c>
      <c r="AE3760" t="s">
        <v>7949</v>
      </c>
      <c r="AH3760">
        <v>0</v>
      </c>
      <c r="AI3760">
        <v>0</v>
      </c>
    </row>
    <row r="3761" spans="2:35" x14ac:dyDescent="0.25">
      <c r="B3761">
        <v>310</v>
      </c>
      <c r="J3761" t="s">
        <v>22089</v>
      </c>
      <c r="L3761" t="s">
        <v>22175</v>
      </c>
      <c r="M3761" t="s">
        <v>22231</v>
      </c>
      <c r="N3761" t="s">
        <v>25149</v>
      </c>
      <c r="O3761" t="s">
        <v>29414</v>
      </c>
      <c r="P3761">
        <v>5</v>
      </c>
      <c r="Q3761">
        <v>2</v>
      </c>
      <c r="R3761">
        <v>-2.91</v>
      </c>
      <c r="S3761">
        <v>-2.88</v>
      </c>
      <c r="T3761">
        <v>311.43</v>
      </c>
      <c r="U3761">
        <v>59.64</v>
      </c>
      <c r="V3761">
        <v>2.59</v>
      </c>
      <c r="X3761">
        <v>6.21</v>
      </c>
      <c r="Y3761">
        <v>1</v>
      </c>
      <c r="Z3761" t="s">
        <v>4250</v>
      </c>
      <c r="AA3761">
        <v>0</v>
      </c>
      <c r="AB3761">
        <v>6</v>
      </c>
      <c r="AC3761">
        <v>5.5</v>
      </c>
      <c r="AE3761" t="s">
        <v>7949</v>
      </c>
      <c r="AH3761">
        <v>0</v>
      </c>
      <c r="AI3761">
        <v>0</v>
      </c>
    </row>
    <row r="3762" spans="2:35" x14ac:dyDescent="0.25">
      <c r="B3762">
        <v>260</v>
      </c>
      <c r="J3762" t="s">
        <v>22089</v>
      </c>
      <c r="L3762" t="s">
        <v>22175</v>
      </c>
      <c r="M3762" t="s">
        <v>22231</v>
      </c>
      <c r="N3762" t="s">
        <v>25150</v>
      </c>
      <c r="O3762" t="s">
        <v>29415</v>
      </c>
      <c r="P3762">
        <v>4</v>
      </c>
      <c r="Q3762">
        <v>2</v>
      </c>
      <c r="R3762">
        <v>-2.88</v>
      </c>
      <c r="S3762">
        <v>-2.84</v>
      </c>
      <c r="T3762">
        <v>277.33999999999997</v>
      </c>
      <c r="U3762">
        <v>59.64</v>
      </c>
      <c r="V3762">
        <v>2.39</v>
      </c>
      <c r="X3762">
        <v>6.12</v>
      </c>
      <c r="Y3762">
        <v>1</v>
      </c>
      <c r="Z3762" t="s">
        <v>4250</v>
      </c>
      <c r="AA3762">
        <v>0</v>
      </c>
      <c r="AB3762">
        <v>3</v>
      </c>
      <c r="AC3762">
        <v>5.5</v>
      </c>
      <c r="AE3762" t="s">
        <v>7949</v>
      </c>
      <c r="AH3762">
        <v>0</v>
      </c>
      <c r="AI3762">
        <v>0</v>
      </c>
    </row>
    <row r="3763" spans="2:35" x14ac:dyDescent="0.25">
      <c r="B3763">
        <v>120</v>
      </c>
      <c r="J3763" t="s">
        <v>22089</v>
      </c>
      <c r="L3763" t="s">
        <v>22175</v>
      </c>
      <c r="M3763" t="s">
        <v>22231</v>
      </c>
      <c r="N3763" t="s">
        <v>25151</v>
      </c>
      <c r="O3763" t="s">
        <v>29416</v>
      </c>
      <c r="P3763">
        <v>4</v>
      </c>
      <c r="Q3763">
        <v>2</v>
      </c>
      <c r="R3763">
        <v>-2.35</v>
      </c>
      <c r="S3763">
        <v>-2.3199999999999998</v>
      </c>
      <c r="T3763">
        <v>291.37</v>
      </c>
      <c r="U3763">
        <v>59.64</v>
      </c>
      <c r="V3763">
        <v>2.78</v>
      </c>
      <c r="X3763">
        <v>6.12</v>
      </c>
      <c r="Y3763">
        <v>1</v>
      </c>
      <c r="Z3763" t="s">
        <v>4250</v>
      </c>
      <c r="AA3763">
        <v>0</v>
      </c>
      <c r="AB3763">
        <v>3</v>
      </c>
      <c r="AC3763">
        <v>5.5</v>
      </c>
      <c r="AE3763" t="s">
        <v>7949</v>
      </c>
      <c r="AH3763">
        <v>0</v>
      </c>
      <c r="AI3763">
        <v>0</v>
      </c>
    </row>
    <row r="3764" spans="2:35" x14ac:dyDescent="0.25">
      <c r="B3764">
        <v>320</v>
      </c>
      <c r="J3764" t="s">
        <v>22089</v>
      </c>
      <c r="L3764" t="s">
        <v>22175</v>
      </c>
      <c r="M3764" t="s">
        <v>22231</v>
      </c>
      <c r="N3764" t="s">
        <v>25152</v>
      </c>
      <c r="O3764" t="s">
        <v>29417</v>
      </c>
      <c r="P3764">
        <v>5</v>
      </c>
      <c r="Q3764">
        <v>2</v>
      </c>
      <c r="R3764">
        <v>-5.04</v>
      </c>
      <c r="S3764">
        <v>-5.01</v>
      </c>
      <c r="T3764">
        <v>293.33999999999997</v>
      </c>
      <c r="U3764">
        <v>68.87</v>
      </c>
      <c r="V3764">
        <v>1.63</v>
      </c>
      <c r="X3764">
        <v>6.12</v>
      </c>
      <c r="Y3764">
        <v>1</v>
      </c>
      <c r="Z3764" t="s">
        <v>4250</v>
      </c>
      <c r="AA3764">
        <v>0</v>
      </c>
      <c r="AB3764">
        <v>3</v>
      </c>
      <c r="AC3764">
        <v>5.5</v>
      </c>
      <c r="AE3764" t="s">
        <v>7949</v>
      </c>
      <c r="AH3764">
        <v>0</v>
      </c>
      <c r="AI3764">
        <v>0</v>
      </c>
    </row>
    <row r="3765" spans="2:35" x14ac:dyDescent="0.25">
      <c r="B3765">
        <v>1210</v>
      </c>
      <c r="J3765" t="s">
        <v>22089</v>
      </c>
      <c r="L3765" t="s">
        <v>22175</v>
      </c>
      <c r="M3765" t="s">
        <v>22231</v>
      </c>
      <c r="N3765" t="s">
        <v>25153</v>
      </c>
      <c r="O3765" t="s">
        <v>29418</v>
      </c>
      <c r="P3765">
        <v>5</v>
      </c>
      <c r="Q3765">
        <v>3</v>
      </c>
      <c r="R3765">
        <v>-3.93</v>
      </c>
      <c r="S3765">
        <v>-3.9</v>
      </c>
      <c r="T3765">
        <v>307.37</v>
      </c>
      <c r="U3765">
        <v>79.87</v>
      </c>
      <c r="V3765">
        <v>1.75</v>
      </c>
      <c r="X3765">
        <v>6.12</v>
      </c>
      <c r="Y3765">
        <v>1</v>
      </c>
      <c r="Z3765" t="s">
        <v>4250</v>
      </c>
      <c r="AA3765">
        <v>0</v>
      </c>
      <c r="AB3765">
        <v>3</v>
      </c>
      <c r="AC3765">
        <v>5.166666666666667</v>
      </c>
      <c r="AE3765" t="s">
        <v>7949</v>
      </c>
      <c r="AH3765">
        <v>0</v>
      </c>
      <c r="AI3765">
        <v>0</v>
      </c>
    </row>
    <row r="3766" spans="2:35" x14ac:dyDescent="0.25">
      <c r="B3766">
        <v>610</v>
      </c>
      <c r="J3766" t="s">
        <v>22089</v>
      </c>
      <c r="L3766" t="s">
        <v>22175</v>
      </c>
      <c r="M3766" t="s">
        <v>22231</v>
      </c>
      <c r="N3766" t="s">
        <v>25154</v>
      </c>
      <c r="O3766" t="s">
        <v>29419</v>
      </c>
      <c r="P3766">
        <v>5</v>
      </c>
      <c r="Q3766">
        <v>3</v>
      </c>
      <c r="R3766">
        <v>-3.93</v>
      </c>
      <c r="S3766">
        <v>-3.9</v>
      </c>
      <c r="T3766">
        <v>307.37</v>
      </c>
      <c r="U3766">
        <v>79.87</v>
      </c>
      <c r="V3766">
        <v>1.75</v>
      </c>
      <c r="X3766">
        <v>6.12</v>
      </c>
      <c r="Y3766">
        <v>1</v>
      </c>
      <c r="Z3766" t="s">
        <v>4250</v>
      </c>
      <c r="AA3766">
        <v>0</v>
      </c>
      <c r="AB3766">
        <v>3</v>
      </c>
      <c r="AC3766">
        <v>5.166666666666667</v>
      </c>
      <c r="AE3766" t="s">
        <v>7949</v>
      </c>
      <c r="AH3766">
        <v>0</v>
      </c>
      <c r="AI3766">
        <v>0</v>
      </c>
    </row>
    <row r="3767" spans="2:35" x14ac:dyDescent="0.25">
      <c r="B3767">
        <v>130</v>
      </c>
      <c r="J3767" t="s">
        <v>22089</v>
      </c>
      <c r="L3767" t="s">
        <v>22175</v>
      </c>
      <c r="M3767" t="s">
        <v>22231</v>
      </c>
      <c r="N3767" t="s">
        <v>25155</v>
      </c>
      <c r="O3767" t="s">
        <v>29420</v>
      </c>
      <c r="P3767">
        <v>4</v>
      </c>
      <c r="Q3767">
        <v>2</v>
      </c>
      <c r="R3767">
        <v>-2.89</v>
      </c>
      <c r="S3767">
        <v>-2.86</v>
      </c>
      <c r="T3767">
        <v>277.33999999999997</v>
      </c>
      <c r="U3767">
        <v>59.64</v>
      </c>
      <c r="V3767">
        <v>2.25</v>
      </c>
      <c r="X3767">
        <v>6.21</v>
      </c>
      <c r="Y3767">
        <v>1</v>
      </c>
      <c r="Z3767" t="s">
        <v>4250</v>
      </c>
      <c r="AA3767">
        <v>0</v>
      </c>
      <c r="AB3767">
        <v>4</v>
      </c>
      <c r="AC3767">
        <v>5.5</v>
      </c>
      <c r="AE3767" t="s">
        <v>7949</v>
      </c>
      <c r="AH3767">
        <v>0</v>
      </c>
      <c r="AI3767">
        <v>0</v>
      </c>
    </row>
    <row r="3768" spans="2:35" x14ac:dyDescent="0.25">
      <c r="B3768">
        <v>1110</v>
      </c>
      <c r="J3768" t="s">
        <v>22089</v>
      </c>
      <c r="L3768" t="s">
        <v>22175</v>
      </c>
      <c r="M3768" t="s">
        <v>22231</v>
      </c>
      <c r="N3768" t="s">
        <v>25156</v>
      </c>
      <c r="O3768" t="s">
        <v>29421</v>
      </c>
      <c r="P3768">
        <v>5</v>
      </c>
      <c r="Q3768">
        <v>2</v>
      </c>
      <c r="R3768">
        <v>-4.38</v>
      </c>
      <c r="S3768">
        <v>-4.3499999999999996</v>
      </c>
      <c r="T3768">
        <v>307.37</v>
      </c>
      <c r="U3768">
        <v>68.87</v>
      </c>
      <c r="V3768">
        <v>2.02</v>
      </c>
      <c r="X3768">
        <v>6.21</v>
      </c>
      <c r="Y3768">
        <v>1</v>
      </c>
      <c r="Z3768" t="s">
        <v>4250</v>
      </c>
      <c r="AA3768">
        <v>0</v>
      </c>
      <c r="AB3768">
        <v>4</v>
      </c>
      <c r="AC3768">
        <v>5.5</v>
      </c>
      <c r="AE3768" t="s">
        <v>7949</v>
      </c>
      <c r="AH3768">
        <v>0</v>
      </c>
      <c r="AI3768">
        <v>0</v>
      </c>
    </row>
    <row r="3769" spans="2:35" x14ac:dyDescent="0.25">
      <c r="B3769">
        <v>3710</v>
      </c>
      <c r="J3769" t="s">
        <v>22089</v>
      </c>
      <c r="L3769" t="s">
        <v>22175</v>
      </c>
      <c r="M3769" t="s">
        <v>22231</v>
      </c>
      <c r="N3769" t="s">
        <v>25157</v>
      </c>
      <c r="O3769" t="s">
        <v>29422</v>
      </c>
      <c r="P3769">
        <v>5</v>
      </c>
      <c r="Q3769">
        <v>2</v>
      </c>
      <c r="R3769">
        <v>-1.93</v>
      </c>
      <c r="S3769">
        <v>-1.9</v>
      </c>
      <c r="T3769">
        <v>390.89</v>
      </c>
      <c r="U3769">
        <v>72.53</v>
      </c>
      <c r="V3769">
        <v>4.29</v>
      </c>
      <c r="X3769">
        <v>6.18</v>
      </c>
      <c r="Y3769">
        <v>2</v>
      </c>
      <c r="Z3769" t="s">
        <v>4250</v>
      </c>
      <c r="AA3769">
        <v>0</v>
      </c>
      <c r="AB3769">
        <v>5</v>
      </c>
      <c r="AC3769">
        <v>5.2793571428571431</v>
      </c>
      <c r="AE3769" t="s">
        <v>7949</v>
      </c>
      <c r="AH3769">
        <v>0</v>
      </c>
      <c r="AI3769">
        <v>0</v>
      </c>
    </row>
    <row r="3770" spans="2:35" x14ac:dyDescent="0.25">
      <c r="B3770">
        <v>250</v>
      </c>
      <c r="J3770" t="s">
        <v>22089</v>
      </c>
      <c r="L3770" t="s">
        <v>22175</v>
      </c>
      <c r="M3770" t="s">
        <v>22231</v>
      </c>
      <c r="N3770" t="s">
        <v>25158</v>
      </c>
      <c r="O3770" t="s">
        <v>29423</v>
      </c>
      <c r="P3770">
        <v>5</v>
      </c>
      <c r="Q3770">
        <v>2</v>
      </c>
      <c r="R3770">
        <v>-0.22</v>
      </c>
      <c r="S3770">
        <v>-0.18</v>
      </c>
      <c r="T3770">
        <v>366.85</v>
      </c>
      <c r="U3770">
        <v>72.53</v>
      </c>
      <c r="V3770">
        <v>4.2300000000000004</v>
      </c>
      <c r="X3770">
        <v>6.36</v>
      </c>
      <c r="Y3770">
        <v>3</v>
      </c>
      <c r="Z3770" t="s">
        <v>4250</v>
      </c>
      <c r="AA3770">
        <v>0</v>
      </c>
      <c r="AB3770">
        <v>3</v>
      </c>
      <c r="AC3770">
        <v>5.4510714285714279</v>
      </c>
      <c r="AE3770" t="s">
        <v>7949</v>
      </c>
      <c r="AH3770">
        <v>0</v>
      </c>
      <c r="AI3770">
        <v>0</v>
      </c>
    </row>
    <row r="3771" spans="2:35" x14ac:dyDescent="0.25">
      <c r="B3771">
        <v>160</v>
      </c>
      <c r="J3771" t="s">
        <v>22089</v>
      </c>
      <c r="L3771" t="s">
        <v>22175</v>
      </c>
      <c r="M3771" t="s">
        <v>22231</v>
      </c>
      <c r="N3771" t="s">
        <v>25159</v>
      </c>
      <c r="O3771" t="s">
        <v>29424</v>
      </c>
      <c r="P3771">
        <v>5</v>
      </c>
      <c r="Q3771">
        <v>2</v>
      </c>
      <c r="R3771">
        <v>-0.02</v>
      </c>
      <c r="S3771">
        <v>0</v>
      </c>
      <c r="T3771">
        <v>384.84</v>
      </c>
      <c r="U3771">
        <v>72.53</v>
      </c>
      <c r="V3771">
        <v>4.37</v>
      </c>
      <c r="X3771">
        <v>6.07</v>
      </c>
      <c r="Y3771">
        <v>3</v>
      </c>
      <c r="Z3771" t="s">
        <v>4250</v>
      </c>
      <c r="AA3771">
        <v>0</v>
      </c>
      <c r="AB3771">
        <v>3</v>
      </c>
      <c r="AC3771">
        <v>5.322571428571429</v>
      </c>
      <c r="AE3771" t="s">
        <v>7949</v>
      </c>
      <c r="AH3771">
        <v>0</v>
      </c>
      <c r="AI3771">
        <v>0</v>
      </c>
    </row>
    <row r="3772" spans="2:35" x14ac:dyDescent="0.25">
      <c r="B3772">
        <v>660</v>
      </c>
      <c r="J3772" t="s">
        <v>22089</v>
      </c>
      <c r="L3772" t="s">
        <v>22175</v>
      </c>
      <c r="M3772" t="s">
        <v>22231</v>
      </c>
      <c r="N3772" t="s">
        <v>25160</v>
      </c>
      <c r="O3772" t="s">
        <v>29425</v>
      </c>
      <c r="P3772">
        <v>5</v>
      </c>
      <c r="Q3772">
        <v>2</v>
      </c>
      <c r="R3772">
        <v>0.82</v>
      </c>
      <c r="S3772">
        <v>0.84</v>
      </c>
      <c r="T3772">
        <v>419.29</v>
      </c>
      <c r="U3772">
        <v>72.53</v>
      </c>
      <c r="V3772">
        <v>5.03</v>
      </c>
      <c r="X3772">
        <v>6.05</v>
      </c>
      <c r="Y3772">
        <v>3</v>
      </c>
      <c r="Z3772" t="s">
        <v>4250</v>
      </c>
      <c r="AA3772">
        <v>1</v>
      </c>
      <c r="AB3772">
        <v>3</v>
      </c>
      <c r="AC3772">
        <v>5.0764999999999993</v>
      </c>
      <c r="AE3772" t="s">
        <v>7949</v>
      </c>
      <c r="AH3772">
        <v>0</v>
      </c>
      <c r="AI3772">
        <v>0</v>
      </c>
    </row>
    <row r="3773" spans="2:35" x14ac:dyDescent="0.25">
      <c r="B3773">
        <v>44</v>
      </c>
      <c r="J3773" t="s">
        <v>22089</v>
      </c>
      <c r="L3773" t="s">
        <v>22175</v>
      </c>
      <c r="M3773" t="s">
        <v>22231</v>
      </c>
      <c r="N3773" t="s">
        <v>25161</v>
      </c>
      <c r="O3773" t="s">
        <v>29426</v>
      </c>
      <c r="P3773">
        <v>5</v>
      </c>
      <c r="Q3773">
        <v>2</v>
      </c>
      <c r="R3773">
        <v>0.51</v>
      </c>
      <c r="S3773">
        <v>0.53</v>
      </c>
      <c r="T3773">
        <v>402.83</v>
      </c>
      <c r="U3773">
        <v>72.53</v>
      </c>
      <c r="V3773">
        <v>4.51</v>
      </c>
      <c r="X3773">
        <v>6.05</v>
      </c>
      <c r="Y3773">
        <v>3</v>
      </c>
      <c r="Z3773" t="s">
        <v>4250</v>
      </c>
      <c r="AA3773">
        <v>0</v>
      </c>
      <c r="AB3773">
        <v>3</v>
      </c>
      <c r="AC3773">
        <v>5.1940714285714282</v>
      </c>
      <c r="AE3773" t="s">
        <v>7949</v>
      </c>
      <c r="AH3773">
        <v>0</v>
      </c>
      <c r="AI3773">
        <v>0</v>
      </c>
    </row>
    <row r="3774" spans="2:35" x14ac:dyDescent="0.25">
      <c r="B3774">
        <v>270</v>
      </c>
      <c r="J3774" t="s">
        <v>22089</v>
      </c>
      <c r="L3774" t="s">
        <v>22175</v>
      </c>
      <c r="M3774" t="s">
        <v>22231</v>
      </c>
      <c r="N3774" t="s">
        <v>25162</v>
      </c>
      <c r="O3774" t="s">
        <v>29427</v>
      </c>
      <c r="P3774">
        <v>6</v>
      </c>
      <c r="Q3774">
        <v>2</v>
      </c>
      <c r="R3774">
        <v>-1.08</v>
      </c>
      <c r="S3774">
        <v>-1.06</v>
      </c>
      <c r="T3774">
        <v>416.4</v>
      </c>
      <c r="U3774">
        <v>81.760000000000005</v>
      </c>
      <c r="V3774">
        <v>4.32</v>
      </c>
      <c r="X3774">
        <v>6.07</v>
      </c>
      <c r="Y3774">
        <v>3</v>
      </c>
      <c r="Z3774" t="s">
        <v>4250</v>
      </c>
      <c r="AA3774">
        <v>0</v>
      </c>
      <c r="AB3774">
        <v>5</v>
      </c>
      <c r="AC3774">
        <v>5.0971428571428579</v>
      </c>
      <c r="AE3774" t="s">
        <v>7949</v>
      </c>
      <c r="AH3774">
        <v>0</v>
      </c>
      <c r="AI3774">
        <v>0</v>
      </c>
    </row>
    <row r="3775" spans="2:35" x14ac:dyDescent="0.25">
      <c r="B3775">
        <v>4770</v>
      </c>
      <c r="J3775" t="s">
        <v>22089</v>
      </c>
      <c r="L3775" t="s">
        <v>22175</v>
      </c>
      <c r="M3775" t="s">
        <v>22231</v>
      </c>
      <c r="N3775" t="s">
        <v>25163</v>
      </c>
      <c r="O3775" t="s">
        <v>29428</v>
      </c>
      <c r="P3775">
        <v>6</v>
      </c>
      <c r="Q3775">
        <v>2</v>
      </c>
      <c r="R3775">
        <v>-1.1399999999999999</v>
      </c>
      <c r="S3775">
        <v>-1.1200000000000001</v>
      </c>
      <c r="T3775">
        <v>412.44</v>
      </c>
      <c r="U3775">
        <v>81.760000000000005</v>
      </c>
      <c r="V3775">
        <v>4.07</v>
      </c>
      <c r="X3775">
        <v>6.07</v>
      </c>
      <c r="Y3775">
        <v>3</v>
      </c>
      <c r="Z3775" t="s">
        <v>4250</v>
      </c>
      <c r="AA3775">
        <v>0</v>
      </c>
      <c r="AB3775">
        <v>6</v>
      </c>
      <c r="AC3775">
        <v>5.1254285714285706</v>
      </c>
      <c r="AE3775" t="s">
        <v>7949</v>
      </c>
      <c r="AH3775">
        <v>0</v>
      </c>
      <c r="AI3775">
        <v>0</v>
      </c>
    </row>
    <row r="3776" spans="2:35" x14ac:dyDescent="0.25">
      <c r="B3776">
        <v>6900</v>
      </c>
      <c r="J3776" t="s">
        <v>22089</v>
      </c>
      <c r="L3776" t="s">
        <v>22175</v>
      </c>
      <c r="M3776" t="s">
        <v>22231</v>
      </c>
      <c r="N3776" t="s">
        <v>25164</v>
      </c>
      <c r="O3776" t="s">
        <v>29429</v>
      </c>
      <c r="P3776">
        <v>6</v>
      </c>
      <c r="Q3776">
        <v>2</v>
      </c>
      <c r="R3776">
        <v>0.62</v>
      </c>
      <c r="S3776">
        <v>0.64</v>
      </c>
      <c r="T3776">
        <v>438.48</v>
      </c>
      <c r="U3776">
        <v>81.760000000000005</v>
      </c>
      <c r="V3776">
        <v>4.6500000000000004</v>
      </c>
      <c r="X3776">
        <v>6.05</v>
      </c>
      <c r="Y3776">
        <v>3</v>
      </c>
      <c r="Z3776" t="s">
        <v>4250</v>
      </c>
      <c r="AA3776">
        <v>0</v>
      </c>
      <c r="AB3776">
        <v>6</v>
      </c>
      <c r="AC3776">
        <v>4.9394285714285724</v>
      </c>
      <c r="AE3776" t="s">
        <v>7949</v>
      </c>
      <c r="AH3776">
        <v>0</v>
      </c>
      <c r="AI3776">
        <v>0</v>
      </c>
    </row>
    <row r="3777" spans="2:35" x14ac:dyDescent="0.25">
      <c r="B3777">
        <v>2360</v>
      </c>
      <c r="J3777" t="s">
        <v>22089</v>
      </c>
      <c r="L3777" t="s">
        <v>22175</v>
      </c>
      <c r="M3777" t="s">
        <v>22231</v>
      </c>
      <c r="N3777" t="s">
        <v>25165</v>
      </c>
      <c r="O3777" t="s">
        <v>29430</v>
      </c>
      <c r="P3777">
        <v>6</v>
      </c>
      <c r="Q3777">
        <v>2</v>
      </c>
      <c r="R3777">
        <v>-0.73</v>
      </c>
      <c r="S3777">
        <v>-0.71</v>
      </c>
      <c r="T3777">
        <v>448.42</v>
      </c>
      <c r="U3777">
        <v>81.760000000000005</v>
      </c>
      <c r="V3777">
        <v>4.66</v>
      </c>
      <c r="X3777">
        <v>6.07</v>
      </c>
      <c r="Y3777">
        <v>3</v>
      </c>
      <c r="Z3777" t="s">
        <v>4250</v>
      </c>
      <c r="AA3777">
        <v>0</v>
      </c>
      <c r="AB3777">
        <v>5</v>
      </c>
      <c r="AC3777">
        <v>4.8684285714285718</v>
      </c>
      <c r="AE3777" t="s">
        <v>7949</v>
      </c>
      <c r="AH3777">
        <v>0</v>
      </c>
      <c r="AI3777">
        <v>0</v>
      </c>
    </row>
    <row r="3778" spans="2:35" x14ac:dyDescent="0.25">
      <c r="B3778">
        <v>580</v>
      </c>
      <c r="J3778" t="s">
        <v>22089</v>
      </c>
      <c r="L3778" t="s">
        <v>22175</v>
      </c>
      <c r="M3778" t="s">
        <v>22231</v>
      </c>
      <c r="N3778" t="s">
        <v>25166</v>
      </c>
      <c r="O3778" t="s">
        <v>29431</v>
      </c>
      <c r="P3778">
        <v>6</v>
      </c>
      <c r="Q3778">
        <v>2</v>
      </c>
      <c r="R3778">
        <v>-2.85</v>
      </c>
      <c r="S3778">
        <v>-2.83</v>
      </c>
      <c r="T3778">
        <v>290.3</v>
      </c>
      <c r="U3778">
        <v>85.67</v>
      </c>
      <c r="V3778">
        <v>2.16</v>
      </c>
      <c r="X3778">
        <v>6.05</v>
      </c>
      <c r="Y3778">
        <v>2</v>
      </c>
      <c r="Z3778" t="s">
        <v>4250</v>
      </c>
      <c r="AA3778">
        <v>0</v>
      </c>
      <c r="AB3778">
        <v>3</v>
      </c>
      <c r="AC3778">
        <v>5.5</v>
      </c>
      <c r="AE3778" t="s">
        <v>7949</v>
      </c>
      <c r="AH3778">
        <v>0</v>
      </c>
      <c r="AI3778">
        <v>0</v>
      </c>
    </row>
    <row r="3779" spans="2:35" x14ac:dyDescent="0.25">
      <c r="B3779">
        <v>1040</v>
      </c>
      <c r="J3779" t="s">
        <v>22089</v>
      </c>
      <c r="L3779" t="s">
        <v>22175</v>
      </c>
      <c r="M3779" t="s">
        <v>22231</v>
      </c>
      <c r="N3779" t="s">
        <v>25167</v>
      </c>
      <c r="O3779" t="s">
        <v>29432</v>
      </c>
      <c r="P3779">
        <v>6</v>
      </c>
      <c r="Q3779">
        <v>2</v>
      </c>
      <c r="R3779">
        <v>-0.4</v>
      </c>
      <c r="S3779">
        <v>-0.38</v>
      </c>
      <c r="T3779">
        <v>387.85</v>
      </c>
      <c r="U3779">
        <v>77.459999999999994</v>
      </c>
      <c r="V3779">
        <v>3.71</v>
      </c>
      <c r="X3779">
        <v>6.06</v>
      </c>
      <c r="Y3779">
        <v>3</v>
      </c>
      <c r="Z3779" t="s">
        <v>4250</v>
      </c>
      <c r="AA3779">
        <v>0</v>
      </c>
      <c r="AB3779">
        <v>3</v>
      </c>
      <c r="AC3779">
        <v>5.3010714285714284</v>
      </c>
      <c r="AE3779" t="s">
        <v>7949</v>
      </c>
      <c r="AH3779">
        <v>0</v>
      </c>
      <c r="AI3779">
        <v>0</v>
      </c>
    </row>
    <row r="3780" spans="2:35" x14ac:dyDescent="0.25">
      <c r="B3780">
        <v>100</v>
      </c>
      <c r="J3780" t="s">
        <v>22089</v>
      </c>
      <c r="L3780" t="s">
        <v>22175</v>
      </c>
      <c r="M3780" t="s">
        <v>22231</v>
      </c>
      <c r="N3780" t="s">
        <v>25168</v>
      </c>
      <c r="O3780" t="s">
        <v>29433</v>
      </c>
      <c r="P3780">
        <v>4</v>
      </c>
      <c r="Q3780">
        <v>2</v>
      </c>
      <c r="R3780">
        <v>-1.62</v>
      </c>
      <c r="S3780">
        <v>-1.59</v>
      </c>
      <c r="T3780">
        <v>373.86</v>
      </c>
      <c r="U3780">
        <v>59.64</v>
      </c>
      <c r="V3780">
        <v>4.18</v>
      </c>
      <c r="X3780">
        <v>6.12</v>
      </c>
      <c r="Y3780">
        <v>2</v>
      </c>
      <c r="Z3780" t="s">
        <v>4250</v>
      </c>
      <c r="AA3780">
        <v>0</v>
      </c>
      <c r="AB3780">
        <v>3</v>
      </c>
      <c r="AC3780">
        <v>5.4009999999999998</v>
      </c>
      <c r="AE3780" t="s">
        <v>7949</v>
      </c>
      <c r="AH3780">
        <v>0</v>
      </c>
      <c r="AI3780">
        <v>0</v>
      </c>
    </row>
    <row r="3781" spans="2:35" x14ac:dyDescent="0.25">
      <c r="B3781">
        <v>250</v>
      </c>
      <c r="J3781" t="s">
        <v>22089</v>
      </c>
      <c r="L3781" t="s">
        <v>22175</v>
      </c>
      <c r="M3781" t="s">
        <v>22231</v>
      </c>
      <c r="N3781" t="s">
        <v>25169</v>
      </c>
      <c r="O3781" t="s">
        <v>29434</v>
      </c>
      <c r="P3781">
        <v>5</v>
      </c>
      <c r="Q3781">
        <v>2</v>
      </c>
      <c r="R3781">
        <v>0.31</v>
      </c>
      <c r="S3781">
        <v>0.35</v>
      </c>
      <c r="T3781">
        <v>384.84</v>
      </c>
      <c r="U3781">
        <v>72.53</v>
      </c>
      <c r="V3781">
        <v>4.37</v>
      </c>
      <c r="X3781">
        <v>6.31</v>
      </c>
      <c r="Y3781">
        <v>3</v>
      </c>
      <c r="Z3781" t="s">
        <v>4250</v>
      </c>
      <c r="AA3781">
        <v>0</v>
      </c>
      <c r="AB3781">
        <v>3</v>
      </c>
      <c r="AC3781">
        <v>5.322571428571429</v>
      </c>
      <c r="AE3781" t="s">
        <v>7949</v>
      </c>
      <c r="AH3781">
        <v>0</v>
      </c>
      <c r="AI3781">
        <v>0</v>
      </c>
    </row>
    <row r="3782" spans="2:35" x14ac:dyDescent="0.25">
      <c r="B3782">
        <v>180</v>
      </c>
      <c r="J3782" t="s">
        <v>22089</v>
      </c>
      <c r="L3782" t="s">
        <v>22175</v>
      </c>
      <c r="M3782" t="s">
        <v>22231</v>
      </c>
      <c r="N3782" t="s">
        <v>25170</v>
      </c>
      <c r="O3782" t="s">
        <v>29435</v>
      </c>
      <c r="P3782">
        <v>4</v>
      </c>
      <c r="Q3782">
        <v>2</v>
      </c>
      <c r="R3782">
        <v>-1.3</v>
      </c>
      <c r="S3782">
        <v>-1.24</v>
      </c>
      <c r="T3782">
        <v>355.87</v>
      </c>
      <c r="U3782">
        <v>59.64</v>
      </c>
      <c r="V3782">
        <v>4.04</v>
      </c>
      <c r="X3782">
        <v>6.43</v>
      </c>
      <c r="Y3782">
        <v>2</v>
      </c>
      <c r="Z3782" t="s">
        <v>4250</v>
      </c>
      <c r="AA3782">
        <v>0</v>
      </c>
      <c r="AB3782">
        <v>3</v>
      </c>
      <c r="AC3782">
        <v>5.5</v>
      </c>
      <c r="AE3782" t="s">
        <v>7949</v>
      </c>
      <c r="AH3782">
        <v>0</v>
      </c>
      <c r="AI3782">
        <v>0</v>
      </c>
    </row>
    <row r="3783" spans="2:35" x14ac:dyDescent="0.25">
      <c r="B3783">
        <v>320</v>
      </c>
      <c r="J3783" t="s">
        <v>22089</v>
      </c>
      <c r="L3783" t="s">
        <v>22175</v>
      </c>
      <c r="M3783" t="s">
        <v>22231</v>
      </c>
      <c r="N3783" t="s">
        <v>25171</v>
      </c>
      <c r="O3783" t="s">
        <v>29436</v>
      </c>
      <c r="P3783">
        <v>5</v>
      </c>
      <c r="Q3783">
        <v>2</v>
      </c>
      <c r="R3783">
        <v>-2.88</v>
      </c>
      <c r="S3783">
        <v>-2.85</v>
      </c>
      <c r="T3783">
        <v>374.85</v>
      </c>
      <c r="U3783">
        <v>72.53</v>
      </c>
      <c r="V3783">
        <v>3.58</v>
      </c>
      <c r="X3783">
        <v>6.11</v>
      </c>
      <c r="Y3783">
        <v>2</v>
      </c>
      <c r="Z3783" t="s">
        <v>4250</v>
      </c>
      <c r="AA3783">
        <v>0</v>
      </c>
      <c r="AB3783">
        <v>3</v>
      </c>
      <c r="AC3783">
        <v>5.393928571428571</v>
      </c>
      <c r="AE3783" t="s">
        <v>7949</v>
      </c>
      <c r="AH3783">
        <v>0</v>
      </c>
      <c r="AI3783">
        <v>0</v>
      </c>
    </row>
    <row r="3784" spans="2:35" x14ac:dyDescent="0.25">
      <c r="B3784">
        <v>2140</v>
      </c>
      <c r="J3784" t="s">
        <v>22089</v>
      </c>
      <c r="L3784" t="s">
        <v>22175</v>
      </c>
      <c r="M3784" t="s">
        <v>22231</v>
      </c>
      <c r="N3784" t="s">
        <v>25172</v>
      </c>
      <c r="O3784" t="s">
        <v>29437</v>
      </c>
      <c r="P3784">
        <v>5</v>
      </c>
      <c r="Q3784">
        <v>2</v>
      </c>
      <c r="R3784">
        <v>-1.72</v>
      </c>
      <c r="S3784">
        <v>-1.7</v>
      </c>
      <c r="T3784">
        <v>379.38</v>
      </c>
      <c r="U3784">
        <v>68.87</v>
      </c>
      <c r="V3784">
        <v>3.82</v>
      </c>
      <c r="X3784">
        <v>6.01</v>
      </c>
      <c r="Y3784">
        <v>2</v>
      </c>
      <c r="Z3784" t="s">
        <v>4250</v>
      </c>
      <c r="AA3784">
        <v>0</v>
      </c>
      <c r="AB3784">
        <v>6</v>
      </c>
      <c r="AC3784">
        <v>5.3615714285714287</v>
      </c>
      <c r="AE3784" t="s">
        <v>7949</v>
      </c>
      <c r="AH3784">
        <v>0</v>
      </c>
      <c r="AI3784">
        <v>0</v>
      </c>
    </row>
    <row r="3785" spans="2:35" x14ac:dyDescent="0.25">
      <c r="B3785">
        <v>5200</v>
      </c>
      <c r="J3785" t="s">
        <v>22089</v>
      </c>
      <c r="L3785" t="s">
        <v>22175</v>
      </c>
      <c r="M3785" t="s">
        <v>22231</v>
      </c>
      <c r="N3785" t="s">
        <v>25173</v>
      </c>
      <c r="O3785" t="s">
        <v>29438</v>
      </c>
      <c r="P3785">
        <v>5</v>
      </c>
      <c r="Q3785">
        <v>2</v>
      </c>
      <c r="R3785">
        <v>-1.27</v>
      </c>
      <c r="S3785">
        <v>-1.25</v>
      </c>
      <c r="T3785">
        <v>397.37</v>
      </c>
      <c r="U3785">
        <v>68.87</v>
      </c>
      <c r="V3785">
        <v>4.1100000000000003</v>
      </c>
      <c r="X3785">
        <v>6.01</v>
      </c>
      <c r="Y3785">
        <v>2</v>
      </c>
      <c r="Z3785" t="s">
        <v>4250</v>
      </c>
      <c r="AA3785">
        <v>0</v>
      </c>
      <c r="AB3785">
        <v>5</v>
      </c>
      <c r="AC3785">
        <v>5.2330714285714288</v>
      </c>
      <c r="AE3785" t="s">
        <v>7949</v>
      </c>
      <c r="AH3785">
        <v>0</v>
      </c>
      <c r="AI3785">
        <v>0</v>
      </c>
    </row>
    <row r="3786" spans="2:35" x14ac:dyDescent="0.25">
      <c r="B3786">
        <v>3200</v>
      </c>
      <c r="J3786" t="s">
        <v>22089</v>
      </c>
      <c r="L3786" t="s">
        <v>22175</v>
      </c>
      <c r="M3786" t="s">
        <v>22231</v>
      </c>
      <c r="N3786" t="s">
        <v>25173</v>
      </c>
      <c r="O3786" t="s">
        <v>29438</v>
      </c>
      <c r="P3786">
        <v>5</v>
      </c>
      <c r="Q3786">
        <v>2</v>
      </c>
      <c r="R3786">
        <v>-1.27</v>
      </c>
      <c r="S3786">
        <v>-1.25</v>
      </c>
      <c r="T3786">
        <v>397.37</v>
      </c>
      <c r="U3786">
        <v>68.87</v>
      </c>
      <c r="V3786">
        <v>4.1100000000000003</v>
      </c>
      <c r="X3786">
        <v>6.01</v>
      </c>
      <c r="Y3786">
        <v>2</v>
      </c>
      <c r="Z3786" t="s">
        <v>4250</v>
      </c>
      <c r="AA3786">
        <v>0</v>
      </c>
      <c r="AB3786">
        <v>5</v>
      </c>
      <c r="AC3786">
        <v>5.2330714285714288</v>
      </c>
      <c r="AE3786" t="s">
        <v>7949</v>
      </c>
      <c r="AH3786">
        <v>0</v>
      </c>
      <c r="AI3786">
        <v>0</v>
      </c>
    </row>
    <row r="3787" spans="2:35" x14ac:dyDescent="0.25">
      <c r="B3787">
        <v>890</v>
      </c>
      <c r="J3787" t="s">
        <v>22089</v>
      </c>
      <c r="L3787" t="s">
        <v>22175</v>
      </c>
      <c r="M3787" t="s">
        <v>22231</v>
      </c>
      <c r="N3787" t="s">
        <v>25174</v>
      </c>
      <c r="O3787" t="s">
        <v>29439</v>
      </c>
      <c r="P3787">
        <v>5</v>
      </c>
      <c r="Q3787">
        <v>2</v>
      </c>
      <c r="R3787">
        <v>-1.64</v>
      </c>
      <c r="S3787">
        <v>-1.6</v>
      </c>
      <c r="T3787">
        <v>347.37</v>
      </c>
      <c r="U3787">
        <v>68.87</v>
      </c>
      <c r="V3787">
        <v>3.63</v>
      </c>
      <c r="X3787">
        <v>6.4</v>
      </c>
      <c r="Y3787">
        <v>2</v>
      </c>
      <c r="Z3787" t="s">
        <v>4250</v>
      </c>
      <c r="AA3787">
        <v>0</v>
      </c>
      <c r="AB3787">
        <v>5</v>
      </c>
      <c r="AC3787">
        <v>5.5</v>
      </c>
      <c r="AE3787" t="s">
        <v>7949</v>
      </c>
      <c r="AH3787">
        <v>0</v>
      </c>
      <c r="AI3787">
        <v>0</v>
      </c>
    </row>
    <row r="3788" spans="2:35" x14ac:dyDescent="0.25">
      <c r="B3788">
        <v>17</v>
      </c>
      <c r="J3788" t="s">
        <v>22089</v>
      </c>
      <c r="L3788" t="s">
        <v>22175</v>
      </c>
      <c r="M3788" t="s">
        <v>22231</v>
      </c>
      <c r="N3788" t="s">
        <v>25175</v>
      </c>
      <c r="O3788" t="s">
        <v>29440</v>
      </c>
      <c r="P3788">
        <v>6</v>
      </c>
      <c r="Q3788">
        <v>2</v>
      </c>
      <c r="R3788">
        <v>-4.28</v>
      </c>
      <c r="S3788">
        <v>-4.25</v>
      </c>
      <c r="T3788">
        <v>387.79</v>
      </c>
      <c r="U3788">
        <v>77.459999999999994</v>
      </c>
      <c r="V3788">
        <v>3.29</v>
      </c>
      <c r="X3788">
        <v>6.18</v>
      </c>
      <c r="Y3788">
        <v>2</v>
      </c>
      <c r="Z3788" t="s">
        <v>4250</v>
      </c>
      <c r="AA3788">
        <v>0</v>
      </c>
      <c r="AB3788">
        <v>5</v>
      </c>
      <c r="AC3788">
        <v>5.3014999999999999</v>
      </c>
      <c r="AE3788" t="s">
        <v>7949</v>
      </c>
      <c r="AH3788">
        <v>0</v>
      </c>
      <c r="AI3788">
        <v>0</v>
      </c>
    </row>
    <row r="3789" spans="2:35" x14ac:dyDescent="0.25">
      <c r="B3789">
        <v>73300</v>
      </c>
      <c r="H3789">
        <v>4.4000000000000004</v>
      </c>
      <c r="I3789" t="s">
        <v>22087</v>
      </c>
      <c r="J3789" t="s">
        <v>22089</v>
      </c>
      <c r="L3789" t="s">
        <v>22176</v>
      </c>
      <c r="M3789" t="s">
        <v>22232</v>
      </c>
      <c r="N3789" t="s">
        <v>24464</v>
      </c>
      <c r="O3789" t="s">
        <v>28729</v>
      </c>
      <c r="P3789">
        <v>5</v>
      </c>
      <c r="Q3789">
        <v>1</v>
      </c>
      <c r="R3789">
        <v>2.9</v>
      </c>
      <c r="S3789">
        <v>2.92</v>
      </c>
      <c r="T3789">
        <v>339.19</v>
      </c>
      <c r="U3789">
        <v>66.069999999999993</v>
      </c>
      <c r="V3789">
        <v>1.93</v>
      </c>
      <c r="X3789">
        <v>6.16</v>
      </c>
      <c r="Y3789">
        <v>1</v>
      </c>
      <c r="Z3789" t="s">
        <v>4250</v>
      </c>
      <c r="AA3789">
        <v>0</v>
      </c>
      <c r="AB3789">
        <v>0</v>
      </c>
      <c r="AC3789">
        <v>5.3833333333333329</v>
      </c>
      <c r="AE3789" t="s">
        <v>7949</v>
      </c>
      <c r="AH3789">
        <v>0</v>
      </c>
      <c r="AI3789">
        <v>0</v>
      </c>
    </row>
    <row r="3790" spans="2:35" x14ac:dyDescent="0.25">
      <c r="B3790">
        <v>138000</v>
      </c>
      <c r="H3790">
        <v>4.4000000000000004</v>
      </c>
      <c r="I3790" t="s">
        <v>22087</v>
      </c>
      <c r="J3790" t="s">
        <v>22089</v>
      </c>
      <c r="L3790" t="s">
        <v>22176</v>
      </c>
      <c r="M3790" t="s">
        <v>22232</v>
      </c>
      <c r="N3790" t="s">
        <v>24464</v>
      </c>
      <c r="O3790" t="s">
        <v>28729</v>
      </c>
      <c r="P3790">
        <v>5</v>
      </c>
      <c r="Q3790">
        <v>1</v>
      </c>
      <c r="R3790">
        <v>2.9</v>
      </c>
      <c r="S3790">
        <v>2.92</v>
      </c>
      <c r="T3790">
        <v>339.19</v>
      </c>
      <c r="U3790">
        <v>66.069999999999993</v>
      </c>
      <c r="V3790">
        <v>1.93</v>
      </c>
      <c r="X3790">
        <v>6.16</v>
      </c>
      <c r="Y3790">
        <v>1</v>
      </c>
      <c r="Z3790" t="s">
        <v>4250</v>
      </c>
      <c r="AA3790">
        <v>0</v>
      </c>
      <c r="AB3790">
        <v>0</v>
      </c>
      <c r="AC3790">
        <v>5.3833333333333329</v>
      </c>
      <c r="AE3790" t="s">
        <v>7949</v>
      </c>
      <c r="AH3790">
        <v>0</v>
      </c>
      <c r="AI3790">
        <v>0</v>
      </c>
    </row>
    <row r="3791" spans="2:35" x14ac:dyDescent="0.25">
      <c r="B3791">
        <v>59600</v>
      </c>
      <c r="H3791">
        <v>4.4000000000000004</v>
      </c>
      <c r="I3791" t="s">
        <v>22087</v>
      </c>
      <c r="J3791" t="s">
        <v>22089</v>
      </c>
      <c r="L3791" t="s">
        <v>22176</v>
      </c>
      <c r="M3791" t="s">
        <v>22232</v>
      </c>
      <c r="N3791" t="s">
        <v>24465</v>
      </c>
      <c r="O3791" t="s">
        <v>28730</v>
      </c>
      <c r="P3791">
        <v>5</v>
      </c>
      <c r="Q3791">
        <v>1</v>
      </c>
      <c r="R3791">
        <v>2.4300000000000002</v>
      </c>
      <c r="S3791">
        <v>2.44</v>
      </c>
      <c r="T3791">
        <v>325.16000000000003</v>
      </c>
      <c r="U3791">
        <v>66.069999999999993</v>
      </c>
      <c r="V3791">
        <v>1.4</v>
      </c>
      <c r="X3791">
        <v>5.69</v>
      </c>
      <c r="Y3791">
        <v>1</v>
      </c>
      <c r="Z3791" t="s">
        <v>4250</v>
      </c>
      <c r="AA3791">
        <v>0</v>
      </c>
      <c r="AB3791">
        <v>0</v>
      </c>
      <c r="AC3791">
        <v>5.6183333333333332</v>
      </c>
      <c r="AE3791" t="s">
        <v>7949</v>
      </c>
      <c r="AH3791">
        <v>0</v>
      </c>
      <c r="AI3791">
        <v>0</v>
      </c>
    </row>
    <row r="3792" spans="2:35" x14ac:dyDescent="0.25">
      <c r="B3792">
        <v>33800</v>
      </c>
      <c r="H3792">
        <v>4.4000000000000004</v>
      </c>
      <c r="I3792" t="s">
        <v>22087</v>
      </c>
      <c r="J3792" t="s">
        <v>22089</v>
      </c>
      <c r="L3792" t="s">
        <v>22176</v>
      </c>
      <c r="M3792" t="s">
        <v>22232</v>
      </c>
      <c r="N3792" t="s">
        <v>24466</v>
      </c>
      <c r="O3792" t="s">
        <v>28731</v>
      </c>
      <c r="P3792">
        <v>5</v>
      </c>
      <c r="Q3792">
        <v>1</v>
      </c>
      <c r="R3792">
        <v>3.35</v>
      </c>
      <c r="S3792">
        <v>3.36</v>
      </c>
      <c r="T3792">
        <v>365.23</v>
      </c>
      <c r="U3792">
        <v>66.069999999999993</v>
      </c>
      <c r="V3792">
        <v>2.3199999999999998</v>
      </c>
      <c r="X3792">
        <v>5.95</v>
      </c>
      <c r="Y3792">
        <v>1</v>
      </c>
      <c r="Z3792" t="s">
        <v>4250</v>
      </c>
      <c r="AA3792">
        <v>0</v>
      </c>
      <c r="AB3792">
        <v>0</v>
      </c>
      <c r="AC3792">
        <v>4.9409761904761904</v>
      </c>
      <c r="AE3792" t="s">
        <v>7949</v>
      </c>
      <c r="AH3792">
        <v>0</v>
      </c>
      <c r="AI3792">
        <v>0</v>
      </c>
    </row>
    <row r="3793" spans="2:35" x14ac:dyDescent="0.25">
      <c r="B3793">
        <v>12600</v>
      </c>
      <c r="H3793">
        <v>4.4000000000000004</v>
      </c>
      <c r="I3793" t="s">
        <v>22087</v>
      </c>
      <c r="J3793" t="s">
        <v>22089</v>
      </c>
      <c r="L3793" t="s">
        <v>22176</v>
      </c>
      <c r="M3793" t="s">
        <v>22232</v>
      </c>
      <c r="N3793" t="s">
        <v>24467</v>
      </c>
      <c r="O3793" t="s">
        <v>28732</v>
      </c>
      <c r="P3793">
        <v>8</v>
      </c>
      <c r="Q3793">
        <v>1</v>
      </c>
      <c r="R3793">
        <v>1.07</v>
      </c>
      <c r="S3793">
        <v>1.1000000000000001</v>
      </c>
      <c r="T3793">
        <v>396.45</v>
      </c>
      <c r="U3793">
        <v>93.12</v>
      </c>
      <c r="V3793">
        <v>1.89</v>
      </c>
      <c r="X3793">
        <v>6.13</v>
      </c>
      <c r="Y3793">
        <v>2</v>
      </c>
      <c r="Z3793" t="s">
        <v>4250</v>
      </c>
      <c r="AA3793">
        <v>0</v>
      </c>
      <c r="AB3793">
        <v>3</v>
      </c>
      <c r="AC3793">
        <v>5.46897619047619</v>
      </c>
      <c r="AE3793" t="s">
        <v>7949</v>
      </c>
      <c r="AH3793">
        <v>0</v>
      </c>
      <c r="AI3793">
        <v>0</v>
      </c>
    </row>
    <row r="3794" spans="2:35" x14ac:dyDescent="0.25">
      <c r="B3794">
        <v>1560</v>
      </c>
      <c r="H3794">
        <v>4.4000000000000004</v>
      </c>
      <c r="I3794" t="s">
        <v>22087</v>
      </c>
      <c r="J3794" t="s">
        <v>22089</v>
      </c>
      <c r="L3794" t="s">
        <v>22176</v>
      </c>
      <c r="M3794" t="s">
        <v>22232</v>
      </c>
      <c r="N3794" t="s">
        <v>24468</v>
      </c>
      <c r="O3794" t="s">
        <v>28733</v>
      </c>
      <c r="P3794">
        <v>7</v>
      </c>
      <c r="Q3794">
        <v>1</v>
      </c>
      <c r="R3794">
        <v>1.39</v>
      </c>
      <c r="S3794">
        <v>1.41</v>
      </c>
      <c r="T3794">
        <v>364.4</v>
      </c>
      <c r="U3794">
        <v>91.85</v>
      </c>
      <c r="V3794">
        <v>2.02</v>
      </c>
      <c r="X3794">
        <v>6.17</v>
      </c>
      <c r="Y3794">
        <v>2</v>
      </c>
      <c r="Z3794" t="s">
        <v>4250</v>
      </c>
      <c r="AA3794">
        <v>0</v>
      </c>
      <c r="AB3794">
        <v>1</v>
      </c>
      <c r="AC3794">
        <v>5.7402380952380954</v>
      </c>
      <c r="AE3794" t="s">
        <v>7949</v>
      </c>
      <c r="AH3794">
        <v>0</v>
      </c>
      <c r="AI3794">
        <v>0</v>
      </c>
    </row>
    <row r="3795" spans="2:35" x14ac:dyDescent="0.25">
      <c r="B3795">
        <v>11700</v>
      </c>
      <c r="H3795">
        <v>4.4000000000000004</v>
      </c>
      <c r="I3795" t="s">
        <v>22087</v>
      </c>
      <c r="J3795" t="s">
        <v>22089</v>
      </c>
      <c r="L3795" t="s">
        <v>22176</v>
      </c>
      <c r="M3795" t="s">
        <v>22232</v>
      </c>
      <c r="N3795" t="s">
        <v>24469</v>
      </c>
      <c r="O3795" t="s">
        <v>28734</v>
      </c>
      <c r="P3795">
        <v>5</v>
      </c>
      <c r="Q3795">
        <v>1</v>
      </c>
      <c r="R3795">
        <v>3.34</v>
      </c>
      <c r="S3795">
        <v>3.35</v>
      </c>
      <c r="T3795">
        <v>353.22</v>
      </c>
      <c r="U3795">
        <v>66.069999999999993</v>
      </c>
      <c r="V3795">
        <v>2.1800000000000002</v>
      </c>
      <c r="X3795">
        <v>5.72</v>
      </c>
      <c r="Y3795">
        <v>1</v>
      </c>
      <c r="Z3795" t="s">
        <v>4250</v>
      </c>
      <c r="AA3795">
        <v>0</v>
      </c>
      <c r="AB3795">
        <v>0</v>
      </c>
      <c r="AC3795">
        <v>4.9883333333333333</v>
      </c>
      <c r="AE3795" t="s">
        <v>7949</v>
      </c>
      <c r="AH3795">
        <v>0</v>
      </c>
      <c r="AI3795">
        <v>0</v>
      </c>
    </row>
    <row r="3796" spans="2:35" x14ac:dyDescent="0.25">
      <c r="B3796">
        <v>39000</v>
      </c>
      <c r="H3796">
        <v>4.4000000000000004</v>
      </c>
      <c r="I3796" t="s">
        <v>22087</v>
      </c>
      <c r="J3796" t="s">
        <v>22089</v>
      </c>
      <c r="L3796" t="s">
        <v>22176</v>
      </c>
      <c r="M3796" t="s">
        <v>22232</v>
      </c>
      <c r="N3796" t="s">
        <v>24470</v>
      </c>
      <c r="O3796" t="s">
        <v>28735</v>
      </c>
      <c r="P3796">
        <v>5</v>
      </c>
      <c r="Q3796">
        <v>1</v>
      </c>
      <c r="R3796">
        <v>2.96</v>
      </c>
      <c r="S3796">
        <v>2.97</v>
      </c>
      <c r="T3796">
        <v>339.19</v>
      </c>
      <c r="U3796">
        <v>66.069999999999993</v>
      </c>
      <c r="V3796">
        <v>1.79</v>
      </c>
      <c r="X3796">
        <v>5.7</v>
      </c>
      <c r="Y3796">
        <v>1</v>
      </c>
      <c r="Z3796" t="s">
        <v>4250</v>
      </c>
      <c r="AA3796">
        <v>0</v>
      </c>
      <c r="AB3796">
        <v>0</v>
      </c>
      <c r="AC3796">
        <v>5.3533333333333326</v>
      </c>
      <c r="AE3796" t="s">
        <v>7949</v>
      </c>
      <c r="AH3796">
        <v>0</v>
      </c>
      <c r="AI3796">
        <v>0</v>
      </c>
    </row>
    <row r="3797" spans="2:35" x14ac:dyDescent="0.25">
      <c r="B3797">
        <v>39700</v>
      </c>
      <c r="H3797">
        <v>4.4000000000000004</v>
      </c>
      <c r="I3797" t="s">
        <v>22087</v>
      </c>
      <c r="J3797" t="s">
        <v>22089</v>
      </c>
      <c r="L3797" t="s">
        <v>22176</v>
      </c>
      <c r="M3797" t="s">
        <v>22232</v>
      </c>
      <c r="N3797" t="s">
        <v>24471</v>
      </c>
      <c r="O3797" t="s">
        <v>28736</v>
      </c>
      <c r="P3797">
        <v>5</v>
      </c>
      <c r="Q3797">
        <v>1</v>
      </c>
      <c r="R3797">
        <v>2.96</v>
      </c>
      <c r="S3797">
        <v>2.97</v>
      </c>
      <c r="T3797">
        <v>339.19</v>
      </c>
      <c r="U3797">
        <v>66.069999999999993</v>
      </c>
      <c r="V3797">
        <v>1.79</v>
      </c>
      <c r="X3797">
        <v>5.7</v>
      </c>
      <c r="Y3797">
        <v>1</v>
      </c>
      <c r="Z3797" t="s">
        <v>4250</v>
      </c>
      <c r="AA3797">
        <v>0</v>
      </c>
      <c r="AB3797">
        <v>0</v>
      </c>
      <c r="AC3797">
        <v>5.3533333333333326</v>
      </c>
      <c r="AE3797" t="s">
        <v>7949</v>
      </c>
      <c r="AH3797">
        <v>0</v>
      </c>
      <c r="AI3797">
        <v>0</v>
      </c>
    </row>
    <row r="3798" spans="2:35" x14ac:dyDescent="0.25">
      <c r="B3798">
        <v>17300</v>
      </c>
      <c r="H3798">
        <v>4.4000000000000004</v>
      </c>
      <c r="I3798" t="s">
        <v>22087</v>
      </c>
      <c r="J3798" t="s">
        <v>22089</v>
      </c>
      <c r="L3798" t="s">
        <v>22176</v>
      </c>
      <c r="M3798" t="s">
        <v>22232</v>
      </c>
      <c r="N3798" t="s">
        <v>24472</v>
      </c>
      <c r="O3798" t="s">
        <v>28737</v>
      </c>
      <c r="P3798">
        <v>5</v>
      </c>
      <c r="Q3798">
        <v>1</v>
      </c>
      <c r="R3798">
        <v>3.47</v>
      </c>
      <c r="S3798">
        <v>3.48</v>
      </c>
      <c r="T3798">
        <v>353.22</v>
      </c>
      <c r="U3798">
        <v>66.069999999999993</v>
      </c>
      <c r="V3798">
        <v>2.1800000000000002</v>
      </c>
      <c r="X3798">
        <v>5.7</v>
      </c>
      <c r="Y3798">
        <v>1</v>
      </c>
      <c r="Z3798" t="s">
        <v>4250</v>
      </c>
      <c r="AA3798">
        <v>0</v>
      </c>
      <c r="AB3798">
        <v>1</v>
      </c>
      <c r="AC3798">
        <v>4.8583333333333334</v>
      </c>
      <c r="AE3798" t="s">
        <v>7949</v>
      </c>
      <c r="AH3798">
        <v>0</v>
      </c>
      <c r="AI3798">
        <v>0</v>
      </c>
    </row>
    <row r="3799" spans="2:35" x14ac:dyDescent="0.25">
      <c r="B3799">
        <v>24400</v>
      </c>
      <c r="H3799">
        <v>4.4000000000000004</v>
      </c>
      <c r="I3799" t="s">
        <v>22087</v>
      </c>
      <c r="J3799" t="s">
        <v>22089</v>
      </c>
      <c r="L3799" t="s">
        <v>22176</v>
      </c>
      <c r="M3799" t="s">
        <v>22232</v>
      </c>
      <c r="N3799" t="s">
        <v>24472</v>
      </c>
      <c r="O3799" t="s">
        <v>28737</v>
      </c>
      <c r="P3799">
        <v>5</v>
      </c>
      <c r="Q3799">
        <v>1</v>
      </c>
      <c r="R3799">
        <v>3.47</v>
      </c>
      <c r="S3799">
        <v>3.48</v>
      </c>
      <c r="T3799">
        <v>353.22</v>
      </c>
      <c r="U3799">
        <v>66.069999999999993</v>
      </c>
      <c r="V3799">
        <v>2.1800000000000002</v>
      </c>
      <c r="X3799">
        <v>5.7</v>
      </c>
      <c r="Y3799">
        <v>1</v>
      </c>
      <c r="Z3799" t="s">
        <v>4250</v>
      </c>
      <c r="AA3799">
        <v>0</v>
      </c>
      <c r="AB3799">
        <v>1</v>
      </c>
      <c r="AC3799">
        <v>4.8583333333333334</v>
      </c>
      <c r="AE3799" t="s">
        <v>7949</v>
      </c>
      <c r="AH3799">
        <v>0</v>
      </c>
      <c r="AI3799">
        <v>0</v>
      </c>
    </row>
    <row r="3800" spans="2:35" x14ac:dyDescent="0.25">
      <c r="B3800">
        <v>61300</v>
      </c>
      <c r="H3800">
        <v>4.4000000000000004</v>
      </c>
      <c r="I3800" t="s">
        <v>22087</v>
      </c>
      <c r="J3800" t="s">
        <v>22089</v>
      </c>
      <c r="L3800" t="s">
        <v>22176</v>
      </c>
      <c r="M3800" t="s">
        <v>22232</v>
      </c>
      <c r="N3800" t="s">
        <v>24473</v>
      </c>
      <c r="O3800" t="s">
        <v>28738</v>
      </c>
      <c r="P3800">
        <v>4</v>
      </c>
      <c r="Q3800">
        <v>1</v>
      </c>
      <c r="R3800">
        <v>3.78</v>
      </c>
      <c r="S3800">
        <v>3.82</v>
      </c>
      <c r="T3800">
        <v>323.19</v>
      </c>
      <c r="U3800">
        <v>56.84</v>
      </c>
      <c r="V3800">
        <v>2.5499999999999998</v>
      </c>
      <c r="X3800">
        <v>6.33</v>
      </c>
      <c r="Y3800">
        <v>1</v>
      </c>
      <c r="Z3800" t="s">
        <v>4250</v>
      </c>
      <c r="AA3800">
        <v>0</v>
      </c>
      <c r="AB3800">
        <v>0</v>
      </c>
      <c r="AC3800">
        <v>4.5333333333333332</v>
      </c>
      <c r="AE3800" t="s">
        <v>7949</v>
      </c>
      <c r="AH3800">
        <v>0</v>
      </c>
      <c r="AI3800">
        <v>0</v>
      </c>
    </row>
    <row r="3801" spans="2:35" x14ac:dyDescent="0.25">
      <c r="B3801">
        <v>7210</v>
      </c>
      <c r="H3801">
        <v>4.4000000000000004</v>
      </c>
      <c r="I3801" t="s">
        <v>22087</v>
      </c>
      <c r="J3801" t="s">
        <v>22089</v>
      </c>
      <c r="L3801" t="s">
        <v>22176</v>
      </c>
      <c r="M3801" t="s">
        <v>22232</v>
      </c>
      <c r="N3801" t="s">
        <v>24474</v>
      </c>
      <c r="O3801" t="s">
        <v>28739</v>
      </c>
      <c r="P3801">
        <v>5</v>
      </c>
      <c r="Q3801">
        <v>1</v>
      </c>
      <c r="R3801">
        <v>3.87</v>
      </c>
      <c r="S3801">
        <v>3.89</v>
      </c>
      <c r="T3801">
        <v>379.25</v>
      </c>
      <c r="U3801">
        <v>66.069999999999993</v>
      </c>
      <c r="V3801">
        <v>2.71</v>
      </c>
      <c r="X3801">
        <v>5.95</v>
      </c>
      <c r="Y3801">
        <v>1</v>
      </c>
      <c r="Z3801" t="s">
        <v>4250</v>
      </c>
      <c r="AA3801">
        <v>0</v>
      </c>
      <c r="AB3801">
        <v>0</v>
      </c>
      <c r="AC3801">
        <v>4.3158333333333339</v>
      </c>
      <c r="AE3801" t="s">
        <v>7949</v>
      </c>
      <c r="AH3801">
        <v>0</v>
      </c>
      <c r="AI3801">
        <v>0</v>
      </c>
    </row>
    <row r="3802" spans="2:35" x14ac:dyDescent="0.25">
      <c r="B3802">
        <v>15600</v>
      </c>
      <c r="H3802">
        <v>4.4000000000000004</v>
      </c>
      <c r="I3802" t="s">
        <v>22087</v>
      </c>
      <c r="J3802" t="s">
        <v>22089</v>
      </c>
      <c r="L3802" t="s">
        <v>22176</v>
      </c>
      <c r="M3802" t="s">
        <v>22232</v>
      </c>
      <c r="N3802" t="s">
        <v>25176</v>
      </c>
      <c r="O3802" t="s">
        <v>29441</v>
      </c>
      <c r="P3802">
        <v>5</v>
      </c>
      <c r="Q3802">
        <v>1</v>
      </c>
      <c r="R3802">
        <v>3.98</v>
      </c>
      <c r="S3802">
        <v>3.99</v>
      </c>
      <c r="T3802">
        <v>367.24</v>
      </c>
      <c r="U3802">
        <v>66.069999999999993</v>
      </c>
      <c r="V3802">
        <v>2.57</v>
      </c>
      <c r="X3802">
        <v>5.7</v>
      </c>
      <c r="Y3802">
        <v>1</v>
      </c>
      <c r="Z3802" t="s">
        <v>4250</v>
      </c>
      <c r="AA3802">
        <v>0</v>
      </c>
      <c r="AB3802">
        <v>2</v>
      </c>
      <c r="AC3802">
        <v>4.296619047619048</v>
      </c>
      <c r="AE3802" t="s">
        <v>7949</v>
      </c>
      <c r="AH3802">
        <v>0</v>
      </c>
      <c r="AI3802">
        <v>0</v>
      </c>
    </row>
    <row r="3803" spans="2:35" x14ac:dyDescent="0.25">
      <c r="B3803">
        <v>17400</v>
      </c>
      <c r="H3803">
        <v>4.4000000000000004</v>
      </c>
      <c r="I3803" t="s">
        <v>22087</v>
      </c>
      <c r="J3803" t="s">
        <v>22089</v>
      </c>
      <c r="L3803" t="s">
        <v>22176</v>
      </c>
      <c r="M3803" t="s">
        <v>22232</v>
      </c>
      <c r="N3803" t="s">
        <v>25176</v>
      </c>
      <c r="O3803" t="s">
        <v>29441</v>
      </c>
      <c r="P3803">
        <v>5</v>
      </c>
      <c r="Q3803">
        <v>1</v>
      </c>
      <c r="R3803">
        <v>3.98</v>
      </c>
      <c r="S3803">
        <v>3.99</v>
      </c>
      <c r="T3803">
        <v>367.24</v>
      </c>
      <c r="U3803">
        <v>66.069999999999993</v>
      </c>
      <c r="V3803">
        <v>2.57</v>
      </c>
      <c r="X3803">
        <v>5.7</v>
      </c>
      <c r="Y3803">
        <v>1</v>
      </c>
      <c r="Z3803" t="s">
        <v>4250</v>
      </c>
      <c r="AA3803">
        <v>0</v>
      </c>
      <c r="AB3803">
        <v>2</v>
      </c>
      <c r="AC3803">
        <v>4.296619047619048</v>
      </c>
      <c r="AE3803" t="s">
        <v>7949</v>
      </c>
      <c r="AH3803">
        <v>0</v>
      </c>
      <c r="AI3803">
        <v>0</v>
      </c>
    </row>
    <row r="3804" spans="2:35" x14ac:dyDescent="0.25">
      <c r="B3804">
        <v>38700</v>
      </c>
      <c r="H3804">
        <v>4.4000000000000004</v>
      </c>
      <c r="I3804" t="s">
        <v>22087</v>
      </c>
      <c r="J3804" t="s">
        <v>22089</v>
      </c>
      <c r="L3804" t="s">
        <v>22176</v>
      </c>
      <c r="M3804" t="s">
        <v>22232</v>
      </c>
      <c r="N3804" t="s">
        <v>24476</v>
      </c>
      <c r="O3804" t="s">
        <v>28741</v>
      </c>
      <c r="P3804">
        <v>5</v>
      </c>
      <c r="Q3804">
        <v>1</v>
      </c>
      <c r="R3804">
        <v>3.35</v>
      </c>
      <c r="S3804">
        <v>3.36</v>
      </c>
      <c r="T3804">
        <v>365.23</v>
      </c>
      <c r="U3804">
        <v>66.069999999999993</v>
      </c>
      <c r="V3804">
        <v>2.1800000000000002</v>
      </c>
      <c r="X3804">
        <v>5.67</v>
      </c>
      <c r="Y3804">
        <v>1</v>
      </c>
      <c r="Z3804" t="s">
        <v>4250</v>
      </c>
      <c r="AA3804">
        <v>0</v>
      </c>
      <c r="AB3804">
        <v>1</v>
      </c>
      <c r="AC3804">
        <v>4.9409761904761904</v>
      </c>
      <c r="AE3804" t="s">
        <v>7949</v>
      </c>
      <c r="AH3804">
        <v>0</v>
      </c>
      <c r="AI3804">
        <v>0</v>
      </c>
    </row>
    <row r="3805" spans="2:35" x14ac:dyDescent="0.25">
      <c r="B3805">
        <v>81300</v>
      </c>
      <c r="H3805">
        <v>4.4000000000000004</v>
      </c>
      <c r="I3805" t="s">
        <v>22087</v>
      </c>
      <c r="J3805" t="s">
        <v>22089</v>
      </c>
      <c r="L3805" t="s">
        <v>22176</v>
      </c>
      <c r="M3805" t="s">
        <v>22232</v>
      </c>
      <c r="N3805" t="s">
        <v>24476</v>
      </c>
      <c r="O3805" t="s">
        <v>28741</v>
      </c>
      <c r="P3805">
        <v>5</v>
      </c>
      <c r="Q3805">
        <v>1</v>
      </c>
      <c r="R3805">
        <v>3.35</v>
      </c>
      <c r="S3805">
        <v>3.36</v>
      </c>
      <c r="T3805">
        <v>365.23</v>
      </c>
      <c r="U3805">
        <v>66.069999999999993</v>
      </c>
      <c r="V3805">
        <v>2.1800000000000002</v>
      </c>
      <c r="X3805">
        <v>5.67</v>
      </c>
      <c r="Y3805">
        <v>1</v>
      </c>
      <c r="Z3805" t="s">
        <v>4250</v>
      </c>
      <c r="AA3805">
        <v>0</v>
      </c>
      <c r="AB3805">
        <v>1</v>
      </c>
      <c r="AC3805">
        <v>4.9409761904761904</v>
      </c>
      <c r="AE3805" t="s">
        <v>7949</v>
      </c>
      <c r="AH3805">
        <v>0</v>
      </c>
      <c r="AI3805">
        <v>0</v>
      </c>
    </row>
    <row r="3806" spans="2:35" x14ac:dyDescent="0.25">
      <c r="B3806">
        <v>11100</v>
      </c>
      <c r="H3806">
        <v>4.4000000000000004</v>
      </c>
      <c r="I3806" t="s">
        <v>22087</v>
      </c>
      <c r="J3806" t="s">
        <v>22089</v>
      </c>
      <c r="L3806" t="s">
        <v>22176</v>
      </c>
      <c r="M3806" t="s">
        <v>22232</v>
      </c>
      <c r="N3806" t="s">
        <v>24477</v>
      </c>
      <c r="O3806" t="s">
        <v>28742</v>
      </c>
      <c r="P3806">
        <v>5</v>
      </c>
      <c r="Q3806">
        <v>1</v>
      </c>
      <c r="R3806">
        <v>4.34</v>
      </c>
      <c r="S3806">
        <v>4.34</v>
      </c>
      <c r="T3806">
        <v>381.27</v>
      </c>
      <c r="U3806">
        <v>66.069999999999993</v>
      </c>
      <c r="V3806">
        <v>2.81</v>
      </c>
      <c r="X3806">
        <v>5.7</v>
      </c>
      <c r="Y3806">
        <v>1</v>
      </c>
      <c r="Z3806" t="s">
        <v>4250</v>
      </c>
      <c r="AA3806">
        <v>0</v>
      </c>
      <c r="AB3806">
        <v>2</v>
      </c>
      <c r="AC3806">
        <v>4.0114047619047621</v>
      </c>
      <c r="AE3806" t="s">
        <v>7949</v>
      </c>
      <c r="AH3806">
        <v>0</v>
      </c>
      <c r="AI3806">
        <v>0</v>
      </c>
    </row>
    <row r="3807" spans="2:35" x14ac:dyDescent="0.25">
      <c r="B3807">
        <v>19300</v>
      </c>
      <c r="H3807">
        <v>4.4000000000000004</v>
      </c>
      <c r="I3807" t="s">
        <v>22087</v>
      </c>
      <c r="J3807" t="s">
        <v>22089</v>
      </c>
      <c r="L3807" t="s">
        <v>22176</v>
      </c>
      <c r="M3807" t="s">
        <v>22232</v>
      </c>
      <c r="N3807" t="s">
        <v>24477</v>
      </c>
      <c r="O3807" t="s">
        <v>28742</v>
      </c>
      <c r="P3807">
        <v>5</v>
      </c>
      <c r="Q3807">
        <v>1</v>
      </c>
      <c r="R3807">
        <v>4.34</v>
      </c>
      <c r="S3807">
        <v>4.34</v>
      </c>
      <c r="T3807">
        <v>381.27</v>
      </c>
      <c r="U3807">
        <v>66.069999999999993</v>
      </c>
      <c r="V3807">
        <v>2.81</v>
      </c>
      <c r="X3807">
        <v>5.7</v>
      </c>
      <c r="Y3807">
        <v>1</v>
      </c>
      <c r="Z3807" t="s">
        <v>4250</v>
      </c>
      <c r="AA3807">
        <v>0</v>
      </c>
      <c r="AB3807">
        <v>2</v>
      </c>
      <c r="AC3807">
        <v>4.0114047619047621</v>
      </c>
      <c r="AE3807" t="s">
        <v>7949</v>
      </c>
      <c r="AH3807">
        <v>0</v>
      </c>
      <c r="AI3807">
        <v>0</v>
      </c>
    </row>
    <row r="3808" spans="2:35" x14ac:dyDescent="0.25">
      <c r="B3808">
        <v>19000</v>
      </c>
      <c r="H3808">
        <v>4.4000000000000004</v>
      </c>
      <c r="I3808" t="s">
        <v>22087</v>
      </c>
      <c r="J3808" t="s">
        <v>22089</v>
      </c>
      <c r="L3808" t="s">
        <v>22176</v>
      </c>
      <c r="M3808" t="s">
        <v>22232</v>
      </c>
      <c r="N3808" t="s">
        <v>24478</v>
      </c>
      <c r="O3808" t="s">
        <v>28743</v>
      </c>
      <c r="P3808">
        <v>5</v>
      </c>
      <c r="Q3808">
        <v>1</v>
      </c>
      <c r="R3808">
        <v>3.77</v>
      </c>
      <c r="S3808">
        <v>3.78</v>
      </c>
      <c r="T3808">
        <v>421.21</v>
      </c>
      <c r="U3808">
        <v>66.069999999999993</v>
      </c>
      <c r="V3808">
        <v>3.11</v>
      </c>
      <c r="X3808">
        <v>5.58</v>
      </c>
      <c r="Y3808">
        <v>1</v>
      </c>
      <c r="Z3808" t="s">
        <v>4250</v>
      </c>
      <c r="AA3808">
        <v>0</v>
      </c>
      <c r="AB3808">
        <v>2</v>
      </c>
      <c r="AC3808">
        <v>4.1211190476190476</v>
      </c>
      <c r="AE3808" t="s">
        <v>7949</v>
      </c>
      <c r="AH3808">
        <v>0</v>
      </c>
      <c r="AI3808">
        <v>0</v>
      </c>
    </row>
    <row r="3809" spans="2:35" x14ac:dyDescent="0.25">
      <c r="B3809">
        <v>44200</v>
      </c>
      <c r="H3809">
        <v>4.4000000000000004</v>
      </c>
      <c r="I3809" t="s">
        <v>22087</v>
      </c>
      <c r="J3809" t="s">
        <v>22089</v>
      </c>
      <c r="L3809" t="s">
        <v>22176</v>
      </c>
      <c r="M3809" t="s">
        <v>22232</v>
      </c>
      <c r="N3809" t="s">
        <v>24478</v>
      </c>
      <c r="O3809" t="s">
        <v>28743</v>
      </c>
      <c r="P3809">
        <v>5</v>
      </c>
      <c r="Q3809">
        <v>1</v>
      </c>
      <c r="R3809">
        <v>3.77</v>
      </c>
      <c r="S3809">
        <v>3.78</v>
      </c>
      <c r="T3809">
        <v>421.21</v>
      </c>
      <c r="U3809">
        <v>66.069999999999993</v>
      </c>
      <c r="V3809">
        <v>3.11</v>
      </c>
      <c r="X3809">
        <v>5.58</v>
      </c>
      <c r="Y3809">
        <v>1</v>
      </c>
      <c r="Z3809" t="s">
        <v>4250</v>
      </c>
      <c r="AA3809">
        <v>0</v>
      </c>
      <c r="AB3809">
        <v>2</v>
      </c>
      <c r="AC3809">
        <v>4.1211190476190476</v>
      </c>
      <c r="AE3809" t="s">
        <v>7949</v>
      </c>
      <c r="AH3809">
        <v>0</v>
      </c>
      <c r="AI3809">
        <v>0</v>
      </c>
    </row>
    <row r="3810" spans="2:35" x14ac:dyDescent="0.25">
      <c r="B3810">
        <v>1720</v>
      </c>
      <c r="H3810">
        <v>4.4000000000000004</v>
      </c>
      <c r="I3810" t="s">
        <v>22087</v>
      </c>
      <c r="J3810" t="s">
        <v>22089</v>
      </c>
      <c r="L3810" t="s">
        <v>22176</v>
      </c>
      <c r="M3810" t="s">
        <v>22232</v>
      </c>
      <c r="N3810" t="s">
        <v>24479</v>
      </c>
      <c r="O3810" t="s">
        <v>28744</v>
      </c>
      <c r="P3810">
        <v>5</v>
      </c>
      <c r="Q3810">
        <v>1</v>
      </c>
      <c r="R3810">
        <v>4.58</v>
      </c>
      <c r="S3810">
        <v>4.58</v>
      </c>
      <c r="T3810">
        <v>415.29</v>
      </c>
      <c r="U3810">
        <v>66.069999999999993</v>
      </c>
      <c r="V3810">
        <v>3.01</v>
      </c>
      <c r="X3810">
        <v>5.69</v>
      </c>
      <c r="Y3810">
        <v>2</v>
      </c>
      <c r="Z3810" t="s">
        <v>4250</v>
      </c>
      <c r="AA3810">
        <v>0</v>
      </c>
      <c r="AB3810">
        <v>2</v>
      </c>
      <c r="AC3810">
        <v>3.6484047619047622</v>
      </c>
      <c r="AE3810" t="s">
        <v>7949</v>
      </c>
      <c r="AH3810">
        <v>0</v>
      </c>
      <c r="AI3810">
        <v>0</v>
      </c>
    </row>
    <row r="3811" spans="2:35" x14ac:dyDescent="0.25">
      <c r="B3811">
        <v>1010</v>
      </c>
      <c r="H3811">
        <v>4.4000000000000004</v>
      </c>
      <c r="I3811" t="s">
        <v>22087</v>
      </c>
      <c r="J3811" t="s">
        <v>22089</v>
      </c>
      <c r="L3811" t="s">
        <v>22176</v>
      </c>
      <c r="M3811" t="s">
        <v>22232</v>
      </c>
      <c r="N3811" t="s">
        <v>24479</v>
      </c>
      <c r="O3811" t="s">
        <v>28744</v>
      </c>
      <c r="P3811">
        <v>5</v>
      </c>
      <c r="Q3811">
        <v>1</v>
      </c>
      <c r="R3811">
        <v>4.58</v>
      </c>
      <c r="S3811">
        <v>4.58</v>
      </c>
      <c r="T3811">
        <v>415.29</v>
      </c>
      <c r="U3811">
        <v>66.069999999999993</v>
      </c>
      <c r="V3811">
        <v>3.01</v>
      </c>
      <c r="X3811">
        <v>5.69</v>
      </c>
      <c r="Y3811">
        <v>2</v>
      </c>
      <c r="Z3811" t="s">
        <v>4250</v>
      </c>
      <c r="AA3811">
        <v>0</v>
      </c>
      <c r="AB3811">
        <v>2</v>
      </c>
      <c r="AC3811">
        <v>3.6484047619047622</v>
      </c>
      <c r="AE3811" t="s">
        <v>7949</v>
      </c>
      <c r="AH3811">
        <v>0</v>
      </c>
      <c r="AI3811">
        <v>0</v>
      </c>
    </row>
    <row r="3812" spans="2:35" x14ac:dyDescent="0.25">
      <c r="B3812">
        <v>9540</v>
      </c>
      <c r="H3812">
        <v>4.4000000000000004</v>
      </c>
      <c r="I3812" t="s">
        <v>22087</v>
      </c>
      <c r="J3812" t="s">
        <v>22089</v>
      </c>
      <c r="L3812" t="s">
        <v>22176</v>
      </c>
      <c r="M3812" t="s">
        <v>22232</v>
      </c>
      <c r="N3812" t="s">
        <v>24480</v>
      </c>
      <c r="O3812" t="s">
        <v>28745</v>
      </c>
      <c r="P3812">
        <v>5</v>
      </c>
      <c r="Q3812">
        <v>1</v>
      </c>
      <c r="R3812">
        <v>3.86</v>
      </c>
      <c r="S3812">
        <v>3.87</v>
      </c>
      <c r="T3812">
        <v>379.25</v>
      </c>
      <c r="U3812">
        <v>66.069999999999993</v>
      </c>
      <c r="V3812">
        <v>2.57</v>
      </c>
      <c r="X3812">
        <v>5.68</v>
      </c>
      <c r="Y3812">
        <v>1</v>
      </c>
      <c r="Z3812" t="s">
        <v>4250</v>
      </c>
      <c r="AA3812">
        <v>0</v>
      </c>
      <c r="AB3812">
        <v>2</v>
      </c>
      <c r="AC3812">
        <v>4.3308333333333344</v>
      </c>
      <c r="AE3812" t="s">
        <v>7949</v>
      </c>
      <c r="AH3812">
        <v>0</v>
      </c>
      <c r="AI3812">
        <v>0</v>
      </c>
    </row>
    <row r="3813" spans="2:35" x14ac:dyDescent="0.25">
      <c r="B3813">
        <v>4570</v>
      </c>
      <c r="H3813">
        <v>4.4000000000000004</v>
      </c>
      <c r="I3813" t="s">
        <v>22087</v>
      </c>
      <c r="J3813" t="s">
        <v>22089</v>
      </c>
      <c r="L3813" t="s">
        <v>22176</v>
      </c>
      <c r="M3813" t="s">
        <v>22232</v>
      </c>
      <c r="N3813" t="s">
        <v>24480</v>
      </c>
      <c r="O3813" t="s">
        <v>28745</v>
      </c>
      <c r="P3813">
        <v>5</v>
      </c>
      <c r="Q3813">
        <v>1</v>
      </c>
      <c r="R3813">
        <v>3.86</v>
      </c>
      <c r="S3813">
        <v>3.87</v>
      </c>
      <c r="T3813">
        <v>379.25</v>
      </c>
      <c r="U3813">
        <v>66.069999999999993</v>
      </c>
      <c r="V3813">
        <v>2.57</v>
      </c>
      <c r="X3813">
        <v>5.68</v>
      </c>
      <c r="Y3813">
        <v>1</v>
      </c>
      <c r="Z3813" t="s">
        <v>4250</v>
      </c>
      <c r="AA3813">
        <v>0</v>
      </c>
      <c r="AB3813">
        <v>2</v>
      </c>
      <c r="AC3813">
        <v>4.3308333333333344</v>
      </c>
      <c r="AE3813" t="s">
        <v>7949</v>
      </c>
      <c r="AH3813">
        <v>0</v>
      </c>
      <c r="AI3813">
        <v>0</v>
      </c>
    </row>
    <row r="3814" spans="2:35" x14ac:dyDescent="0.25">
      <c r="B3814">
        <v>30200</v>
      </c>
      <c r="H3814">
        <v>4.4000000000000004</v>
      </c>
      <c r="I3814" t="s">
        <v>22087</v>
      </c>
      <c r="J3814" t="s">
        <v>22089</v>
      </c>
      <c r="L3814" t="s">
        <v>22176</v>
      </c>
      <c r="M3814" t="s">
        <v>22232</v>
      </c>
      <c r="N3814" t="s">
        <v>24481</v>
      </c>
      <c r="O3814" t="s">
        <v>28746</v>
      </c>
      <c r="P3814">
        <v>4</v>
      </c>
      <c r="Q3814">
        <v>1</v>
      </c>
      <c r="R3814">
        <v>3.25</v>
      </c>
      <c r="S3814">
        <v>3.29</v>
      </c>
      <c r="T3814">
        <v>309.16000000000003</v>
      </c>
      <c r="U3814">
        <v>56.84</v>
      </c>
      <c r="V3814">
        <v>2.16</v>
      </c>
      <c r="X3814">
        <v>6.38</v>
      </c>
      <c r="Y3814">
        <v>1</v>
      </c>
      <c r="Z3814" t="s">
        <v>4250</v>
      </c>
      <c r="AA3814">
        <v>0</v>
      </c>
      <c r="AB3814">
        <v>0</v>
      </c>
      <c r="AC3814">
        <v>5.0633333333333326</v>
      </c>
      <c r="AE3814" t="s">
        <v>7949</v>
      </c>
      <c r="AH3814">
        <v>0</v>
      </c>
      <c r="AI3814">
        <v>0</v>
      </c>
    </row>
    <row r="3815" spans="2:35" x14ac:dyDescent="0.25">
      <c r="B3815">
        <v>41300</v>
      </c>
      <c r="H3815">
        <v>4.4000000000000004</v>
      </c>
      <c r="I3815" t="s">
        <v>22087</v>
      </c>
      <c r="J3815" t="s">
        <v>22089</v>
      </c>
      <c r="L3815" t="s">
        <v>22176</v>
      </c>
      <c r="M3815" t="s">
        <v>22232</v>
      </c>
      <c r="N3815" t="s">
        <v>24482</v>
      </c>
      <c r="O3815" t="s">
        <v>28747</v>
      </c>
      <c r="P3815">
        <v>4</v>
      </c>
      <c r="Q3815">
        <v>1</v>
      </c>
      <c r="R3815">
        <v>2.95</v>
      </c>
      <c r="S3815">
        <v>2.96</v>
      </c>
      <c r="T3815">
        <v>327.14999999999998</v>
      </c>
      <c r="U3815">
        <v>56.84</v>
      </c>
      <c r="V3815">
        <v>2.2999999999999998</v>
      </c>
      <c r="X3815">
        <v>5.72</v>
      </c>
      <c r="Y3815">
        <v>1</v>
      </c>
      <c r="Z3815" t="s">
        <v>4250</v>
      </c>
      <c r="AA3815">
        <v>0</v>
      </c>
      <c r="AB3815">
        <v>0</v>
      </c>
      <c r="AC3815">
        <v>5.3583333333333334</v>
      </c>
      <c r="AE3815" t="s">
        <v>7949</v>
      </c>
      <c r="AH3815">
        <v>0</v>
      </c>
      <c r="AI3815">
        <v>0</v>
      </c>
    </row>
    <row r="3816" spans="2:35" x14ac:dyDescent="0.25">
      <c r="B3816">
        <v>2310</v>
      </c>
      <c r="H3816">
        <v>4.4000000000000004</v>
      </c>
      <c r="I3816" t="s">
        <v>22087</v>
      </c>
      <c r="J3816" t="s">
        <v>22089</v>
      </c>
      <c r="L3816" t="s">
        <v>22176</v>
      </c>
      <c r="M3816" t="s">
        <v>22232</v>
      </c>
      <c r="N3816" t="s">
        <v>24483</v>
      </c>
      <c r="O3816" t="s">
        <v>28748</v>
      </c>
      <c r="P3816">
        <v>7</v>
      </c>
      <c r="Q3816">
        <v>1</v>
      </c>
      <c r="R3816">
        <v>1.52</v>
      </c>
      <c r="S3816">
        <v>1.54</v>
      </c>
      <c r="T3816">
        <v>391.43</v>
      </c>
      <c r="U3816">
        <v>88.19</v>
      </c>
      <c r="V3816">
        <v>1.7</v>
      </c>
      <c r="X3816">
        <v>5.9</v>
      </c>
      <c r="Y3816">
        <v>2</v>
      </c>
      <c r="Z3816" t="s">
        <v>4250</v>
      </c>
      <c r="AA3816">
        <v>0</v>
      </c>
      <c r="AB3816">
        <v>2</v>
      </c>
      <c r="AC3816">
        <v>5.6088333333333331</v>
      </c>
      <c r="AE3816" t="s">
        <v>7949</v>
      </c>
      <c r="AH3816">
        <v>0</v>
      </c>
      <c r="AI3816">
        <v>0</v>
      </c>
    </row>
    <row r="3817" spans="2:35" x14ac:dyDescent="0.25">
      <c r="B3817">
        <v>519</v>
      </c>
      <c r="H3817">
        <v>4.4000000000000004</v>
      </c>
      <c r="I3817" t="s">
        <v>22087</v>
      </c>
      <c r="J3817" t="s">
        <v>22089</v>
      </c>
      <c r="L3817" t="s">
        <v>22176</v>
      </c>
      <c r="M3817" t="s">
        <v>22232</v>
      </c>
      <c r="N3817" t="s">
        <v>24484</v>
      </c>
      <c r="O3817" t="s">
        <v>28749</v>
      </c>
      <c r="P3817">
        <v>6</v>
      </c>
      <c r="Q3817">
        <v>1</v>
      </c>
      <c r="R3817">
        <v>1.7</v>
      </c>
      <c r="S3817">
        <v>1.71</v>
      </c>
      <c r="T3817">
        <v>347.37</v>
      </c>
      <c r="U3817">
        <v>78.959999999999994</v>
      </c>
      <c r="V3817">
        <v>1.68</v>
      </c>
      <c r="X3817">
        <v>5.92</v>
      </c>
      <c r="Y3817">
        <v>2</v>
      </c>
      <c r="Z3817" t="s">
        <v>4250</v>
      </c>
      <c r="AA3817">
        <v>0</v>
      </c>
      <c r="AB3817">
        <v>1</v>
      </c>
      <c r="AC3817">
        <v>5.833333333333333</v>
      </c>
      <c r="AE3817" t="s">
        <v>7949</v>
      </c>
      <c r="AH3817">
        <v>0</v>
      </c>
      <c r="AI3817">
        <v>0</v>
      </c>
    </row>
    <row r="3818" spans="2:35" x14ac:dyDescent="0.25">
      <c r="B3818">
        <v>37900</v>
      </c>
      <c r="H3818">
        <v>4.4000000000000004</v>
      </c>
      <c r="I3818" t="s">
        <v>22087</v>
      </c>
      <c r="J3818" t="s">
        <v>22089</v>
      </c>
      <c r="L3818" t="s">
        <v>22176</v>
      </c>
      <c r="M3818" t="s">
        <v>22232</v>
      </c>
      <c r="N3818" t="s">
        <v>24485</v>
      </c>
      <c r="O3818" t="s">
        <v>28750</v>
      </c>
      <c r="P3818">
        <v>6</v>
      </c>
      <c r="Q3818">
        <v>1</v>
      </c>
      <c r="R3818">
        <v>0.8</v>
      </c>
      <c r="S3818">
        <v>0.82</v>
      </c>
      <c r="T3818">
        <v>328.37</v>
      </c>
      <c r="U3818">
        <v>75.3</v>
      </c>
      <c r="V3818">
        <v>1.44</v>
      </c>
      <c r="X3818">
        <v>6.02</v>
      </c>
      <c r="Y3818">
        <v>1</v>
      </c>
      <c r="Z3818" t="s">
        <v>4250</v>
      </c>
      <c r="AA3818">
        <v>0</v>
      </c>
      <c r="AB3818">
        <v>1</v>
      </c>
      <c r="AC3818">
        <v>5.833333333333333</v>
      </c>
      <c r="AE3818" t="s">
        <v>7949</v>
      </c>
      <c r="AH3818">
        <v>0</v>
      </c>
      <c r="AI3818">
        <v>0</v>
      </c>
    </row>
    <row r="3819" spans="2:35" x14ac:dyDescent="0.25">
      <c r="B3819">
        <v>36900</v>
      </c>
      <c r="H3819">
        <v>4.4000000000000004</v>
      </c>
      <c r="I3819" t="s">
        <v>22087</v>
      </c>
      <c r="J3819" t="s">
        <v>22089</v>
      </c>
      <c r="L3819" t="s">
        <v>22176</v>
      </c>
      <c r="M3819" t="s">
        <v>22232</v>
      </c>
      <c r="N3819" t="s">
        <v>24486</v>
      </c>
      <c r="O3819" t="s">
        <v>28751</v>
      </c>
      <c r="P3819">
        <v>7</v>
      </c>
      <c r="Q3819">
        <v>2</v>
      </c>
      <c r="R3819">
        <v>1.38</v>
      </c>
      <c r="S3819">
        <v>1.4</v>
      </c>
      <c r="T3819">
        <v>338.37</v>
      </c>
      <c r="U3819">
        <v>90.99</v>
      </c>
      <c r="V3819">
        <v>1.77</v>
      </c>
      <c r="X3819">
        <v>5.94</v>
      </c>
      <c r="Y3819">
        <v>2</v>
      </c>
      <c r="Z3819" t="s">
        <v>4250</v>
      </c>
      <c r="AA3819">
        <v>0</v>
      </c>
      <c r="AB3819">
        <v>2</v>
      </c>
      <c r="AC3819">
        <v>5.4670000000000014</v>
      </c>
      <c r="AE3819" t="s">
        <v>7949</v>
      </c>
      <c r="AH3819">
        <v>0</v>
      </c>
      <c r="AI3819">
        <v>0</v>
      </c>
    </row>
    <row r="3820" spans="2:35" x14ac:dyDescent="0.25">
      <c r="B3820">
        <v>3750</v>
      </c>
      <c r="H3820">
        <v>4.4000000000000004</v>
      </c>
      <c r="I3820" t="s">
        <v>22087</v>
      </c>
      <c r="J3820" t="s">
        <v>22089</v>
      </c>
      <c r="L3820" t="s">
        <v>22176</v>
      </c>
      <c r="M3820" t="s">
        <v>22232</v>
      </c>
      <c r="N3820" t="s">
        <v>24487</v>
      </c>
      <c r="O3820" t="s">
        <v>28752</v>
      </c>
      <c r="P3820">
        <v>8</v>
      </c>
      <c r="Q3820">
        <v>2</v>
      </c>
      <c r="R3820">
        <v>1.1100000000000001</v>
      </c>
      <c r="S3820">
        <v>1.2</v>
      </c>
      <c r="T3820">
        <v>368.39</v>
      </c>
      <c r="U3820">
        <v>100.22</v>
      </c>
      <c r="V3820">
        <v>1.78</v>
      </c>
      <c r="X3820">
        <v>6.66</v>
      </c>
      <c r="Y3820">
        <v>2</v>
      </c>
      <c r="Z3820" t="s">
        <v>4250</v>
      </c>
      <c r="AA3820">
        <v>0</v>
      </c>
      <c r="AB3820">
        <v>3</v>
      </c>
      <c r="AC3820">
        <v>5.0994047619047622</v>
      </c>
      <c r="AE3820" t="s">
        <v>7949</v>
      </c>
      <c r="AH3820">
        <v>0</v>
      </c>
      <c r="AI3820">
        <v>0</v>
      </c>
    </row>
    <row r="3821" spans="2:35" x14ac:dyDescent="0.25">
      <c r="B3821">
        <v>82.2</v>
      </c>
      <c r="E3821">
        <v>38.200000000000003</v>
      </c>
      <c r="H3821">
        <v>4.4000000000000004</v>
      </c>
      <c r="I3821" t="s">
        <v>22087</v>
      </c>
      <c r="J3821" t="s">
        <v>22089</v>
      </c>
      <c r="L3821" t="s">
        <v>22176</v>
      </c>
      <c r="M3821" t="s">
        <v>22232</v>
      </c>
      <c r="N3821" t="s">
        <v>24488</v>
      </c>
      <c r="O3821" t="s">
        <v>28753</v>
      </c>
      <c r="P3821">
        <v>7</v>
      </c>
      <c r="Q3821">
        <v>2</v>
      </c>
      <c r="R3821">
        <v>2.88</v>
      </c>
      <c r="S3821">
        <v>2.89</v>
      </c>
      <c r="T3821">
        <v>428.88</v>
      </c>
      <c r="U3821">
        <v>108.06</v>
      </c>
      <c r="V3821">
        <v>2.72</v>
      </c>
      <c r="W3821">
        <v>10.62</v>
      </c>
      <c r="X3821">
        <v>5.88</v>
      </c>
      <c r="Y3821">
        <v>2</v>
      </c>
      <c r="Z3821" t="s">
        <v>4250</v>
      </c>
      <c r="AA3821">
        <v>0</v>
      </c>
      <c r="AB3821">
        <v>2</v>
      </c>
      <c r="AC3821">
        <v>3.9660000000000002</v>
      </c>
      <c r="AE3821" t="s">
        <v>7949</v>
      </c>
      <c r="AH3821">
        <v>0</v>
      </c>
      <c r="AI3821">
        <v>0</v>
      </c>
    </row>
    <row r="3822" spans="2:35" x14ac:dyDescent="0.25">
      <c r="B3822">
        <v>154</v>
      </c>
      <c r="E3822">
        <v>117</v>
      </c>
      <c r="H3822">
        <v>4.4000000000000004</v>
      </c>
      <c r="I3822" t="s">
        <v>22087</v>
      </c>
      <c r="J3822" t="s">
        <v>22089</v>
      </c>
      <c r="L3822" t="s">
        <v>22176</v>
      </c>
      <c r="M3822" t="s">
        <v>22232</v>
      </c>
      <c r="N3822" t="s">
        <v>24489</v>
      </c>
      <c r="O3822" t="s">
        <v>28754</v>
      </c>
      <c r="P3822">
        <v>7</v>
      </c>
      <c r="Q3822">
        <v>2</v>
      </c>
      <c r="R3822">
        <v>2.38</v>
      </c>
      <c r="S3822">
        <v>2.4</v>
      </c>
      <c r="T3822">
        <v>412.42</v>
      </c>
      <c r="U3822">
        <v>108.06</v>
      </c>
      <c r="V3822">
        <v>2.2000000000000002</v>
      </c>
      <c r="W3822">
        <v>10.56</v>
      </c>
      <c r="X3822">
        <v>5.88</v>
      </c>
      <c r="Y3822">
        <v>2</v>
      </c>
      <c r="Z3822" t="s">
        <v>4250</v>
      </c>
      <c r="AA3822">
        <v>0</v>
      </c>
      <c r="AB3822">
        <v>2</v>
      </c>
      <c r="AC3822">
        <v>4.3335714285714282</v>
      </c>
      <c r="AE3822" t="s">
        <v>7949</v>
      </c>
      <c r="AH3822">
        <v>0</v>
      </c>
      <c r="AI3822">
        <v>0</v>
      </c>
    </row>
    <row r="3823" spans="2:35" x14ac:dyDescent="0.25">
      <c r="B3823">
        <v>276</v>
      </c>
      <c r="E3823">
        <v>240</v>
      </c>
      <c r="H3823">
        <v>4.4000000000000004</v>
      </c>
      <c r="I3823" t="s">
        <v>22087</v>
      </c>
      <c r="J3823" t="s">
        <v>22089</v>
      </c>
      <c r="L3823" t="s">
        <v>22176</v>
      </c>
      <c r="M3823" t="s">
        <v>22232</v>
      </c>
      <c r="N3823" t="s">
        <v>24490</v>
      </c>
      <c r="O3823" t="s">
        <v>28755</v>
      </c>
      <c r="P3823">
        <v>6</v>
      </c>
      <c r="Q3823">
        <v>2</v>
      </c>
      <c r="R3823">
        <v>2.48</v>
      </c>
      <c r="S3823">
        <v>2.5499999999999998</v>
      </c>
      <c r="T3823">
        <v>402.81</v>
      </c>
      <c r="U3823">
        <v>98.83</v>
      </c>
      <c r="V3823">
        <v>2.84</v>
      </c>
      <c r="W3823">
        <v>9.31</v>
      </c>
      <c r="X3823">
        <v>6.53</v>
      </c>
      <c r="Y3823">
        <v>2</v>
      </c>
      <c r="Z3823" t="s">
        <v>4250</v>
      </c>
      <c r="AA3823">
        <v>0</v>
      </c>
      <c r="AB3823">
        <v>2</v>
      </c>
      <c r="AC3823">
        <v>4.6598809523809521</v>
      </c>
      <c r="AE3823" t="s">
        <v>7949</v>
      </c>
      <c r="AH3823">
        <v>0</v>
      </c>
      <c r="AI3823">
        <v>0</v>
      </c>
    </row>
    <row r="3824" spans="2:35" x14ac:dyDescent="0.25">
      <c r="B3824">
        <v>97.5</v>
      </c>
      <c r="E3824">
        <v>51.5</v>
      </c>
      <c r="H3824">
        <v>4.4000000000000004</v>
      </c>
      <c r="I3824" t="s">
        <v>22087</v>
      </c>
      <c r="J3824" t="s">
        <v>22089</v>
      </c>
      <c r="L3824" t="s">
        <v>22176</v>
      </c>
      <c r="M3824" t="s">
        <v>22232</v>
      </c>
      <c r="N3824" t="s">
        <v>24491</v>
      </c>
      <c r="O3824" t="s">
        <v>28756</v>
      </c>
      <c r="P3824">
        <v>7</v>
      </c>
      <c r="Q3824">
        <v>2</v>
      </c>
      <c r="R3824">
        <v>2.59</v>
      </c>
      <c r="S3824">
        <v>2.61</v>
      </c>
      <c r="T3824">
        <v>446.87</v>
      </c>
      <c r="U3824">
        <v>108.06</v>
      </c>
      <c r="V3824">
        <v>2.85</v>
      </c>
      <c r="W3824">
        <v>9.27</v>
      </c>
      <c r="X3824">
        <v>5.87</v>
      </c>
      <c r="Y3824">
        <v>2</v>
      </c>
      <c r="Z3824" t="s">
        <v>4250</v>
      </c>
      <c r="AA3824">
        <v>0</v>
      </c>
      <c r="AB3824">
        <v>2</v>
      </c>
      <c r="AC3824">
        <v>3.9824999999999999</v>
      </c>
      <c r="AE3824" t="s">
        <v>7949</v>
      </c>
      <c r="AH3824">
        <v>0</v>
      </c>
      <c r="AI3824">
        <v>0</v>
      </c>
    </row>
    <row r="3825" spans="2:35" x14ac:dyDescent="0.25">
      <c r="B3825">
        <v>1060</v>
      </c>
      <c r="E3825">
        <v>1030</v>
      </c>
      <c r="H3825">
        <v>4.4000000000000004</v>
      </c>
      <c r="I3825" t="s">
        <v>22087</v>
      </c>
      <c r="J3825" t="s">
        <v>22089</v>
      </c>
      <c r="L3825" t="s">
        <v>22176</v>
      </c>
      <c r="M3825" t="s">
        <v>22232</v>
      </c>
      <c r="N3825" t="s">
        <v>24492</v>
      </c>
      <c r="O3825" t="s">
        <v>28757</v>
      </c>
      <c r="P3825">
        <v>6</v>
      </c>
      <c r="Q3825">
        <v>2</v>
      </c>
      <c r="R3825">
        <v>2.27</v>
      </c>
      <c r="S3825">
        <v>2.33</v>
      </c>
      <c r="T3825">
        <v>368.37</v>
      </c>
      <c r="U3825">
        <v>98.83</v>
      </c>
      <c r="V3825">
        <v>2.19</v>
      </c>
      <c r="W3825">
        <v>10.6</v>
      </c>
      <c r="X3825">
        <v>6.54</v>
      </c>
      <c r="Y3825">
        <v>2</v>
      </c>
      <c r="Z3825" t="s">
        <v>4250</v>
      </c>
      <c r="AA3825">
        <v>0</v>
      </c>
      <c r="AB3825">
        <v>2</v>
      </c>
      <c r="AC3825">
        <v>5.0108809523809521</v>
      </c>
      <c r="AE3825" t="s">
        <v>7949</v>
      </c>
      <c r="AH3825">
        <v>0</v>
      </c>
      <c r="AI3825">
        <v>0</v>
      </c>
    </row>
    <row r="3826" spans="2:35" x14ac:dyDescent="0.25">
      <c r="B3826">
        <v>418</v>
      </c>
      <c r="E3826">
        <v>378</v>
      </c>
      <c r="H3826">
        <v>4.4000000000000004</v>
      </c>
      <c r="I3826" t="s">
        <v>22087</v>
      </c>
      <c r="J3826" t="s">
        <v>22089</v>
      </c>
      <c r="L3826" t="s">
        <v>22176</v>
      </c>
      <c r="M3826" t="s">
        <v>22232</v>
      </c>
      <c r="N3826" t="s">
        <v>24493</v>
      </c>
      <c r="O3826" t="s">
        <v>28758</v>
      </c>
      <c r="P3826">
        <v>6</v>
      </c>
      <c r="Q3826">
        <v>2</v>
      </c>
      <c r="R3826">
        <v>2.77</v>
      </c>
      <c r="S3826">
        <v>2.83</v>
      </c>
      <c r="T3826">
        <v>384.82</v>
      </c>
      <c r="U3826">
        <v>98.83</v>
      </c>
      <c r="V3826">
        <v>2.7</v>
      </c>
      <c r="W3826">
        <v>10.66</v>
      </c>
      <c r="X3826">
        <v>6.54</v>
      </c>
      <c r="Y3826">
        <v>2</v>
      </c>
      <c r="Z3826" t="s">
        <v>4250</v>
      </c>
      <c r="AA3826">
        <v>0</v>
      </c>
      <c r="AB3826">
        <v>2</v>
      </c>
      <c r="AC3826">
        <v>4.6433809523809524</v>
      </c>
      <c r="AE3826" t="s">
        <v>7949</v>
      </c>
      <c r="AH3826">
        <v>0</v>
      </c>
      <c r="AI3826">
        <v>0</v>
      </c>
    </row>
    <row r="3827" spans="2:35" x14ac:dyDescent="0.25">
      <c r="B3827">
        <v>1520</v>
      </c>
      <c r="H3827">
        <v>4.4000000000000004</v>
      </c>
      <c r="I3827" t="s">
        <v>22087</v>
      </c>
      <c r="J3827" t="s">
        <v>22089</v>
      </c>
      <c r="L3827" t="s">
        <v>22176</v>
      </c>
      <c r="M3827" t="s">
        <v>22232</v>
      </c>
      <c r="N3827" t="s">
        <v>24494</v>
      </c>
      <c r="O3827" t="s">
        <v>28759</v>
      </c>
      <c r="P3827">
        <v>6</v>
      </c>
      <c r="Q3827">
        <v>1</v>
      </c>
      <c r="R3827">
        <v>2.39</v>
      </c>
      <c r="S3827">
        <v>2.39</v>
      </c>
      <c r="T3827">
        <v>370.38</v>
      </c>
      <c r="U3827">
        <v>75.3</v>
      </c>
      <c r="V3827">
        <v>2.4500000000000002</v>
      </c>
      <c r="X3827">
        <v>1.95</v>
      </c>
      <c r="Y3827">
        <v>2</v>
      </c>
      <c r="Z3827" t="s">
        <v>4250</v>
      </c>
      <c r="AA3827">
        <v>0</v>
      </c>
      <c r="AB3827">
        <v>2</v>
      </c>
      <c r="AC3827">
        <v>5.5641904761904746</v>
      </c>
      <c r="AE3827" t="s">
        <v>7949</v>
      </c>
      <c r="AH3827">
        <v>0</v>
      </c>
      <c r="AI3827">
        <v>0</v>
      </c>
    </row>
    <row r="3828" spans="2:35" x14ac:dyDescent="0.25">
      <c r="B3828">
        <v>1240</v>
      </c>
      <c r="H3828">
        <v>4.4000000000000004</v>
      </c>
      <c r="I3828" t="s">
        <v>22087</v>
      </c>
      <c r="J3828" t="s">
        <v>22089</v>
      </c>
      <c r="L3828" t="s">
        <v>22176</v>
      </c>
      <c r="M3828" t="s">
        <v>22232</v>
      </c>
      <c r="N3828" t="s">
        <v>24495</v>
      </c>
      <c r="O3828" t="s">
        <v>28760</v>
      </c>
      <c r="P3828">
        <v>6</v>
      </c>
      <c r="Q3828">
        <v>1</v>
      </c>
      <c r="R3828">
        <v>1.95</v>
      </c>
      <c r="S3828">
        <v>1.96</v>
      </c>
      <c r="T3828">
        <v>375.79</v>
      </c>
      <c r="U3828">
        <v>78.959999999999994</v>
      </c>
      <c r="V3828">
        <v>2.4900000000000002</v>
      </c>
      <c r="X3828">
        <v>5.78</v>
      </c>
      <c r="Y3828">
        <v>2</v>
      </c>
      <c r="Z3828" t="s">
        <v>4250</v>
      </c>
      <c r="AA3828">
        <v>0</v>
      </c>
      <c r="AB3828">
        <v>1</v>
      </c>
      <c r="AC3828">
        <v>5.7205476190476183</v>
      </c>
      <c r="AE3828" t="s">
        <v>7949</v>
      </c>
      <c r="AH3828">
        <v>0</v>
      </c>
      <c r="AI3828">
        <v>0</v>
      </c>
    </row>
    <row r="3829" spans="2:35" x14ac:dyDescent="0.25">
      <c r="B3829">
        <v>26000</v>
      </c>
      <c r="H3829">
        <v>4.4000000000000004</v>
      </c>
      <c r="I3829" t="s">
        <v>22087</v>
      </c>
      <c r="J3829" t="s">
        <v>22089</v>
      </c>
      <c r="L3829" t="s">
        <v>22176</v>
      </c>
      <c r="M3829" t="s">
        <v>22232</v>
      </c>
      <c r="N3829" t="s">
        <v>24496</v>
      </c>
      <c r="O3829" t="s">
        <v>28761</v>
      </c>
      <c r="P3829">
        <v>6</v>
      </c>
      <c r="Q3829">
        <v>1</v>
      </c>
      <c r="R3829">
        <v>1.2</v>
      </c>
      <c r="S3829">
        <v>1.23</v>
      </c>
      <c r="T3829">
        <v>318.37</v>
      </c>
      <c r="U3829">
        <v>75.3</v>
      </c>
      <c r="V3829">
        <v>1.21</v>
      </c>
      <c r="X3829">
        <v>6.16</v>
      </c>
      <c r="Y3829">
        <v>1</v>
      </c>
      <c r="Z3829" t="s">
        <v>4250</v>
      </c>
      <c r="AA3829">
        <v>0</v>
      </c>
      <c r="AB3829">
        <v>4</v>
      </c>
      <c r="AC3829">
        <v>5.833333333333333</v>
      </c>
      <c r="AE3829" t="s">
        <v>7949</v>
      </c>
      <c r="AH3829">
        <v>0</v>
      </c>
      <c r="AI3829">
        <v>0</v>
      </c>
    </row>
    <row r="3830" spans="2:35" x14ac:dyDescent="0.25">
      <c r="B3830">
        <v>2900</v>
      </c>
      <c r="H3830">
        <v>4.4000000000000004</v>
      </c>
      <c r="I3830" t="s">
        <v>22087</v>
      </c>
      <c r="J3830" t="s">
        <v>22089</v>
      </c>
      <c r="L3830" t="s">
        <v>22176</v>
      </c>
      <c r="M3830" t="s">
        <v>22232</v>
      </c>
      <c r="N3830" t="s">
        <v>24497</v>
      </c>
      <c r="O3830" t="s">
        <v>28762</v>
      </c>
      <c r="P3830">
        <v>7</v>
      </c>
      <c r="Q3830">
        <v>1</v>
      </c>
      <c r="R3830">
        <v>0.47</v>
      </c>
      <c r="S3830">
        <v>0.49</v>
      </c>
      <c r="T3830">
        <v>324.33999999999997</v>
      </c>
      <c r="U3830">
        <v>91.85</v>
      </c>
      <c r="V3830">
        <v>1.0900000000000001</v>
      </c>
      <c r="X3830">
        <v>5.91</v>
      </c>
      <c r="Y3830">
        <v>2</v>
      </c>
      <c r="Z3830" t="s">
        <v>4250</v>
      </c>
      <c r="AA3830">
        <v>0</v>
      </c>
      <c r="AB3830">
        <v>1</v>
      </c>
      <c r="AC3830">
        <v>5.7716666666666674</v>
      </c>
      <c r="AE3830" t="s">
        <v>7949</v>
      </c>
      <c r="AH3830">
        <v>0</v>
      </c>
      <c r="AI3830">
        <v>0</v>
      </c>
    </row>
    <row r="3831" spans="2:35" x14ac:dyDescent="0.25">
      <c r="B3831">
        <v>17300</v>
      </c>
      <c r="H3831">
        <v>4.4000000000000004</v>
      </c>
      <c r="I3831" t="s">
        <v>22087</v>
      </c>
      <c r="J3831" t="s">
        <v>22089</v>
      </c>
      <c r="L3831" t="s">
        <v>22176</v>
      </c>
      <c r="M3831" t="s">
        <v>22232</v>
      </c>
      <c r="N3831" t="s">
        <v>24498</v>
      </c>
      <c r="O3831" t="s">
        <v>28763</v>
      </c>
      <c r="P3831">
        <v>5</v>
      </c>
      <c r="Q3831">
        <v>1</v>
      </c>
      <c r="R3831">
        <v>3.83</v>
      </c>
      <c r="S3831">
        <v>3.85</v>
      </c>
      <c r="T3831">
        <v>364.45</v>
      </c>
      <c r="U3831">
        <v>66.069999999999993</v>
      </c>
      <c r="V3831">
        <v>2.73</v>
      </c>
      <c r="X3831">
        <v>6.15</v>
      </c>
      <c r="Y3831">
        <v>2</v>
      </c>
      <c r="Z3831" t="s">
        <v>4250</v>
      </c>
      <c r="AA3831">
        <v>0</v>
      </c>
      <c r="AB3831">
        <v>3</v>
      </c>
      <c r="AC3831">
        <v>4.4615476190476198</v>
      </c>
      <c r="AE3831" t="s">
        <v>7949</v>
      </c>
      <c r="AH3831">
        <v>0</v>
      </c>
      <c r="AI3831">
        <v>0</v>
      </c>
    </row>
    <row r="3832" spans="2:35" x14ac:dyDescent="0.25">
      <c r="B3832">
        <v>46900</v>
      </c>
      <c r="H3832">
        <v>4.4000000000000004</v>
      </c>
      <c r="I3832" t="s">
        <v>22087</v>
      </c>
      <c r="J3832" t="s">
        <v>22089</v>
      </c>
      <c r="L3832" t="s">
        <v>22176</v>
      </c>
      <c r="M3832" t="s">
        <v>22232</v>
      </c>
      <c r="N3832" t="s">
        <v>24499</v>
      </c>
      <c r="O3832" t="s">
        <v>28764</v>
      </c>
      <c r="P3832">
        <v>3</v>
      </c>
      <c r="Q3832">
        <v>1</v>
      </c>
      <c r="R3832">
        <v>4.45</v>
      </c>
      <c r="S3832">
        <v>4.45</v>
      </c>
      <c r="T3832">
        <v>373.23</v>
      </c>
      <c r="U3832">
        <v>47.61</v>
      </c>
      <c r="V3832">
        <v>3.72</v>
      </c>
      <c r="X3832">
        <v>4.8499999999999996</v>
      </c>
      <c r="Y3832">
        <v>2</v>
      </c>
      <c r="Z3832" t="s">
        <v>4250</v>
      </c>
      <c r="AA3832">
        <v>0</v>
      </c>
      <c r="AB3832">
        <v>0</v>
      </c>
      <c r="AC3832">
        <v>4.0138333333333334</v>
      </c>
      <c r="AE3832" t="s">
        <v>7949</v>
      </c>
      <c r="AH3832">
        <v>0</v>
      </c>
      <c r="AI3832">
        <v>0</v>
      </c>
    </row>
    <row r="3833" spans="2:35" x14ac:dyDescent="0.25">
      <c r="B3833">
        <v>24800</v>
      </c>
      <c r="H3833">
        <v>4.4000000000000004</v>
      </c>
      <c r="I3833" t="s">
        <v>22087</v>
      </c>
      <c r="J3833" t="s">
        <v>22089</v>
      </c>
      <c r="L3833" t="s">
        <v>22176</v>
      </c>
      <c r="M3833" t="s">
        <v>22232</v>
      </c>
      <c r="N3833" t="s">
        <v>24500</v>
      </c>
      <c r="O3833" t="s">
        <v>28765</v>
      </c>
      <c r="P3833">
        <v>5</v>
      </c>
      <c r="Q3833">
        <v>1</v>
      </c>
      <c r="R3833">
        <v>3.55</v>
      </c>
      <c r="S3833">
        <v>3.56</v>
      </c>
      <c r="T3833">
        <v>341.23</v>
      </c>
      <c r="U3833">
        <v>56.84</v>
      </c>
      <c r="V3833">
        <v>2.11</v>
      </c>
      <c r="X3833">
        <v>5.45</v>
      </c>
      <c r="Y3833">
        <v>1</v>
      </c>
      <c r="Z3833" t="s">
        <v>4250</v>
      </c>
      <c r="AA3833">
        <v>0</v>
      </c>
      <c r="AB3833">
        <v>0</v>
      </c>
      <c r="AC3833">
        <v>4.7783333333333342</v>
      </c>
      <c r="AE3833" t="s">
        <v>7949</v>
      </c>
      <c r="AH3833">
        <v>0</v>
      </c>
      <c r="AI3833">
        <v>0</v>
      </c>
    </row>
    <row r="3834" spans="2:35" x14ac:dyDescent="0.25">
      <c r="B3834">
        <v>16100</v>
      </c>
      <c r="H3834">
        <v>4.4000000000000004</v>
      </c>
      <c r="I3834" t="s">
        <v>22087</v>
      </c>
      <c r="J3834" t="s">
        <v>22089</v>
      </c>
      <c r="L3834" t="s">
        <v>22176</v>
      </c>
      <c r="M3834" t="s">
        <v>22232</v>
      </c>
      <c r="N3834" t="s">
        <v>24501</v>
      </c>
      <c r="O3834" t="s">
        <v>28766</v>
      </c>
      <c r="P3834">
        <v>5</v>
      </c>
      <c r="Q3834">
        <v>1</v>
      </c>
      <c r="R3834">
        <v>4.47</v>
      </c>
      <c r="S3834">
        <v>4.47</v>
      </c>
      <c r="T3834">
        <v>369.28</v>
      </c>
      <c r="U3834">
        <v>56.84</v>
      </c>
      <c r="V3834">
        <v>2.89</v>
      </c>
      <c r="X3834">
        <v>5.48</v>
      </c>
      <c r="Y3834">
        <v>1</v>
      </c>
      <c r="Z3834" t="s">
        <v>4250</v>
      </c>
      <c r="AA3834">
        <v>0</v>
      </c>
      <c r="AB3834">
        <v>0</v>
      </c>
      <c r="AC3834">
        <v>4.0320476190476189</v>
      </c>
      <c r="AE3834" t="s">
        <v>7949</v>
      </c>
      <c r="AH3834">
        <v>0</v>
      </c>
      <c r="AI3834">
        <v>0</v>
      </c>
    </row>
    <row r="3835" spans="2:35" x14ac:dyDescent="0.25">
      <c r="B3835">
        <v>1960</v>
      </c>
      <c r="H3835">
        <v>4.4000000000000004</v>
      </c>
      <c r="I3835" t="s">
        <v>22087</v>
      </c>
      <c r="J3835" t="s">
        <v>22089</v>
      </c>
      <c r="L3835" t="s">
        <v>22176</v>
      </c>
      <c r="M3835" t="s">
        <v>22232</v>
      </c>
      <c r="N3835" t="s">
        <v>24502</v>
      </c>
      <c r="O3835" t="s">
        <v>28767</v>
      </c>
      <c r="P3835">
        <v>7</v>
      </c>
      <c r="Q3835">
        <v>2</v>
      </c>
      <c r="R3835">
        <v>1.88</v>
      </c>
      <c r="S3835">
        <v>1.9</v>
      </c>
      <c r="T3835">
        <v>372.81</v>
      </c>
      <c r="U3835">
        <v>90.99</v>
      </c>
      <c r="V3835">
        <v>2.4300000000000002</v>
      </c>
      <c r="X3835">
        <v>5.9</v>
      </c>
      <c r="Y3835">
        <v>2</v>
      </c>
      <c r="Z3835" t="s">
        <v>4250</v>
      </c>
      <c r="AA3835">
        <v>0</v>
      </c>
      <c r="AB3835">
        <v>2</v>
      </c>
      <c r="AC3835">
        <v>5.3755000000000006</v>
      </c>
      <c r="AE3835" t="s">
        <v>7949</v>
      </c>
      <c r="AH3835">
        <v>0</v>
      </c>
      <c r="AI3835">
        <v>0</v>
      </c>
    </row>
    <row r="3836" spans="2:35" x14ac:dyDescent="0.25">
      <c r="B3836">
        <v>602</v>
      </c>
      <c r="H3836">
        <v>4.4000000000000004</v>
      </c>
      <c r="I3836" t="s">
        <v>22087</v>
      </c>
      <c r="J3836" t="s">
        <v>22089</v>
      </c>
      <c r="L3836" t="s">
        <v>22176</v>
      </c>
      <c r="M3836" t="s">
        <v>22232</v>
      </c>
      <c r="N3836" t="s">
        <v>24503</v>
      </c>
      <c r="O3836" t="s">
        <v>28768</v>
      </c>
      <c r="P3836">
        <v>7</v>
      </c>
      <c r="Q3836">
        <v>2</v>
      </c>
      <c r="R3836">
        <v>2.79</v>
      </c>
      <c r="S3836">
        <v>2.82</v>
      </c>
      <c r="T3836">
        <v>412.88</v>
      </c>
      <c r="U3836">
        <v>90.99</v>
      </c>
      <c r="V3836">
        <v>3.35</v>
      </c>
      <c r="X3836">
        <v>6.16</v>
      </c>
      <c r="Y3836">
        <v>2</v>
      </c>
      <c r="Z3836" t="s">
        <v>4250</v>
      </c>
      <c r="AA3836">
        <v>0</v>
      </c>
      <c r="AB3836">
        <v>2</v>
      </c>
      <c r="AC3836">
        <v>4.6942857142857148</v>
      </c>
      <c r="AE3836" t="s">
        <v>7949</v>
      </c>
      <c r="AH3836">
        <v>0</v>
      </c>
      <c r="AI3836">
        <v>0</v>
      </c>
    </row>
    <row r="3837" spans="2:35" x14ac:dyDescent="0.25">
      <c r="B3837">
        <v>1040</v>
      </c>
      <c r="H3837">
        <v>4.4000000000000004</v>
      </c>
      <c r="I3837" t="s">
        <v>22087</v>
      </c>
      <c r="J3837" t="s">
        <v>22089</v>
      </c>
      <c r="L3837" t="s">
        <v>22176</v>
      </c>
      <c r="M3837" t="s">
        <v>22232</v>
      </c>
      <c r="N3837" t="s">
        <v>24504</v>
      </c>
      <c r="O3837" t="s">
        <v>28769</v>
      </c>
      <c r="P3837">
        <v>8</v>
      </c>
      <c r="Q3837">
        <v>2</v>
      </c>
      <c r="R3837">
        <v>2.02</v>
      </c>
      <c r="S3837">
        <v>2.12</v>
      </c>
      <c r="T3837">
        <v>408.46</v>
      </c>
      <c r="U3837">
        <v>100.22</v>
      </c>
      <c r="V3837">
        <v>2.71</v>
      </c>
      <c r="X3837">
        <v>6.66</v>
      </c>
      <c r="Y3837">
        <v>2</v>
      </c>
      <c r="Z3837" t="s">
        <v>4250</v>
      </c>
      <c r="AA3837">
        <v>0</v>
      </c>
      <c r="AB3837">
        <v>3</v>
      </c>
      <c r="AC3837">
        <v>4.8031904761904771</v>
      </c>
      <c r="AE3837" t="s">
        <v>7949</v>
      </c>
      <c r="AH3837">
        <v>0</v>
      </c>
      <c r="AI3837">
        <v>0</v>
      </c>
    </row>
    <row r="3838" spans="2:35" x14ac:dyDescent="0.25">
      <c r="B3838">
        <v>8940</v>
      </c>
      <c r="H3838">
        <v>4.4000000000000004</v>
      </c>
      <c r="I3838" t="s">
        <v>22087</v>
      </c>
      <c r="J3838" t="s">
        <v>22089</v>
      </c>
      <c r="L3838" t="s">
        <v>22176</v>
      </c>
      <c r="M3838" t="s">
        <v>22232</v>
      </c>
      <c r="N3838" t="s">
        <v>24505</v>
      </c>
      <c r="O3838" t="s">
        <v>28770</v>
      </c>
      <c r="P3838">
        <v>5</v>
      </c>
      <c r="Q3838">
        <v>1</v>
      </c>
      <c r="R3838">
        <v>3.66</v>
      </c>
      <c r="S3838">
        <v>3.71</v>
      </c>
      <c r="T3838">
        <v>342.44</v>
      </c>
      <c r="U3838">
        <v>66.069999999999993</v>
      </c>
      <c r="V3838">
        <v>2.76</v>
      </c>
      <c r="X3838">
        <v>6.44</v>
      </c>
      <c r="Y3838">
        <v>1</v>
      </c>
      <c r="Z3838" t="s">
        <v>4250</v>
      </c>
      <c r="AA3838">
        <v>0</v>
      </c>
      <c r="AB3838">
        <v>2</v>
      </c>
      <c r="AC3838">
        <v>4.6483333333333334</v>
      </c>
      <c r="AE3838" t="s">
        <v>7949</v>
      </c>
      <c r="AH3838">
        <v>0</v>
      </c>
      <c r="AI3838">
        <v>0</v>
      </c>
    </row>
    <row r="3839" spans="2:35" x14ac:dyDescent="0.25">
      <c r="B3839">
        <v>2330</v>
      </c>
      <c r="H3839">
        <v>4.4000000000000004</v>
      </c>
      <c r="I3839" t="s">
        <v>22087</v>
      </c>
      <c r="J3839" t="s">
        <v>22089</v>
      </c>
      <c r="L3839" t="s">
        <v>22176</v>
      </c>
      <c r="M3839" t="s">
        <v>22232</v>
      </c>
      <c r="N3839" t="s">
        <v>24506</v>
      </c>
      <c r="O3839" t="s">
        <v>28771</v>
      </c>
      <c r="P3839">
        <v>5</v>
      </c>
      <c r="Q3839">
        <v>1</v>
      </c>
      <c r="R3839">
        <v>4.68</v>
      </c>
      <c r="S3839">
        <v>4.7300000000000004</v>
      </c>
      <c r="T3839">
        <v>370.49</v>
      </c>
      <c r="U3839">
        <v>66.069999999999993</v>
      </c>
      <c r="V3839">
        <v>3.54</v>
      </c>
      <c r="X3839">
        <v>6.44</v>
      </c>
      <c r="Y3839">
        <v>1</v>
      </c>
      <c r="Z3839" t="s">
        <v>4250</v>
      </c>
      <c r="AA3839">
        <v>0</v>
      </c>
      <c r="AB3839">
        <v>4</v>
      </c>
      <c r="AC3839">
        <v>3.8934047619047618</v>
      </c>
      <c r="AE3839" t="s">
        <v>7949</v>
      </c>
      <c r="AH3839">
        <v>0</v>
      </c>
      <c r="AI3839">
        <v>0</v>
      </c>
    </row>
    <row r="3840" spans="2:35" x14ac:dyDescent="0.25">
      <c r="B3840">
        <v>1130</v>
      </c>
      <c r="H3840">
        <v>4.4000000000000004</v>
      </c>
      <c r="I3840" t="s">
        <v>22087</v>
      </c>
      <c r="J3840" t="s">
        <v>22089</v>
      </c>
      <c r="L3840" t="s">
        <v>22176</v>
      </c>
      <c r="M3840" t="s">
        <v>22232</v>
      </c>
      <c r="N3840" t="s">
        <v>24507</v>
      </c>
      <c r="O3840" t="s">
        <v>28772</v>
      </c>
      <c r="P3840">
        <v>6</v>
      </c>
      <c r="Q3840">
        <v>1</v>
      </c>
      <c r="R3840">
        <v>3.22</v>
      </c>
      <c r="S3840">
        <v>3.25</v>
      </c>
      <c r="T3840">
        <v>427.5</v>
      </c>
      <c r="U3840">
        <v>78.959999999999994</v>
      </c>
      <c r="V3840">
        <v>3.38</v>
      </c>
      <c r="X3840">
        <v>6.17</v>
      </c>
      <c r="Y3840">
        <v>2</v>
      </c>
      <c r="Z3840" t="s">
        <v>4250</v>
      </c>
      <c r="AA3840">
        <v>0</v>
      </c>
      <c r="AB3840">
        <v>1</v>
      </c>
      <c r="AC3840">
        <v>4.616190476190476</v>
      </c>
      <c r="AE3840" t="s">
        <v>7949</v>
      </c>
      <c r="AH3840">
        <v>0</v>
      </c>
      <c r="AI3840">
        <v>0</v>
      </c>
    </row>
    <row r="3841" spans="2:35" x14ac:dyDescent="0.25">
      <c r="B3841">
        <v>48600</v>
      </c>
      <c r="H3841">
        <v>4.4000000000000004</v>
      </c>
      <c r="I3841" t="s">
        <v>22087</v>
      </c>
      <c r="J3841" t="s">
        <v>22089</v>
      </c>
      <c r="L3841" t="s">
        <v>22176</v>
      </c>
      <c r="M3841" t="s">
        <v>22232</v>
      </c>
      <c r="N3841" t="s">
        <v>24508</v>
      </c>
      <c r="O3841" t="s">
        <v>28773</v>
      </c>
      <c r="P3841">
        <v>7</v>
      </c>
      <c r="Q3841">
        <v>1</v>
      </c>
      <c r="R3841">
        <v>1.39</v>
      </c>
      <c r="S3841">
        <v>1.4</v>
      </c>
      <c r="T3841">
        <v>352.39</v>
      </c>
      <c r="U3841">
        <v>91.85</v>
      </c>
      <c r="V3841">
        <v>1.87</v>
      </c>
      <c r="X3841">
        <v>5.94</v>
      </c>
      <c r="Y3841">
        <v>2</v>
      </c>
      <c r="Z3841" t="s">
        <v>4250</v>
      </c>
      <c r="AA3841">
        <v>0</v>
      </c>
      <c r="AB3841">
        <v>1</v>
      </c>
      <c r="AC3841">
        <v>5.7716666666666674</v>
      </c>
      <c r="AE3841" t="s">
        <v>7949</v>
      </c>
      <c r="AH3841">
        <v>0</v>
      </c>
      <c r="AI3841">
        <v>0</v>
      </c>
    </row>
    <row r="3842" spans="2:35" x14ac:dyDescent="0.25">
      <c r="B3842">
        <v>172</v>
      </c>
      <c r="E3842">
        <v>137</v>
      </c>
      <c r="H3842">
        <v>4.4000000000000004</v>
      </c>
      <c r="I3842" t="s">
        <v>22087</v>
      </c>
      <c r="J3842" t="s">
        <v>22089</v>
      </c>
      <c r="L3842" t="s">
        <v>22176</v>
      </c>
      <c r="M3842" t="s">
        <v>22232</v>
      </c>
      <c r="N3842" t="s">
        <v>24508</v>
      </c>
      <c r="O3842" t="s">
        <v>28773</v>
      </c>
      <c r="P3842">
        <v>7</v>
      </c>
      <c r="Q3842">
        <v>1</v>
      </c>
      <c r="R3842">
        <v>1.39</v>
      </c>
      <c r="S3842">
        <v>1.4</v>
      </c>
      <c r="T3842">
        <v>352.39</v>
      </c>
      <c r="U3842">
        <v>91.85</v>
      </c>
      <c r="V3842">
        <v>1.87</v>
      </c>
      <c r="X3842">
        <v>5.94</v>
      </c>
      <c r="Y3842">
        <v>2</v>
      </c>
      <c r="Z3842" t="s">
        <v>4250</v>
      </c>
      <c r="AA3842">
        <v>0</v>
      </c>
      <c r="AB3842">
        <v>1</v>
      </c>
      <c r="AC3842">
        <v>5.7716666666666674</v>
      </c>
      <c r="AE3842" t="s">
        <v>7949</v>
      </c>
      <c r="AH3842">
        <v>0</v>
      </c>
      <c r="AI3842">
        <v>0</v>
      </c>
    </row>
    <row r="3843" spans="2:35" x14ac:dyDescent="0.25">
      <c r="B3843">
        <v>161</v>
      </c>
      <c r="H3843">
        <v>4.4000000000000004</v>
      </c>
      <c r="I3843" t="s">
        <v>22087</v>
      </c>
      <c r="J3843" t="s">
        <v>22089</v>
      </c>
      <c r="L3843" t="s">
        <v>22176</v>
      </c>
      <c r="M3843" t="s">
        <v>22232</v>
      </c>
      <c r="N3843" t="s">
        <v>24509</v>
      </c>
      <c r="O3843" t="s">
        <v>28774</v>
      </c>
      <c r="P3843">
        <v>5</v>
      </c>
      <c r="Q3843">
        <v>1</v>
      </c>
      <c r="R3843">
        <v>2.72</v>
      </c>
      <c r="S3843">
        <v>2.78</v>
      </c>
      <c r="T3843">
        <v>345.4</v>
      </c>
      <c r="U3843">
        <v>69.73</v>
      </c>
      <c r="V3843">
        <v>2.83</v>
      </c>
      <c r="X3843">
        <v>6.6</v>
      </c>
      <c r="Y3843">
        <v>2</v>
      </c>
      <c r="Z3843" t="s">
        <v>4250</v>
      </c>
      <c r="AA3843">
        <v>0</v>
      </c>
      <c r="AB3843">
        <v>1</v>
      </c>
      <c r="AC3843">
        <v>5.4733333333333327</v>
      </c>
      <c r="AE3843" t="s">
        <v>7949</v>
      </c>
      <c r="AH3843">
        <v>0</v>
      </c>
      <c r="AI3843">
        <v>0</v>
      </c>
    </row>
    <row r="3844" spans="2:35" x14ac:dyDescent="0.25">
      <c r="B3844">
        <v>157</v>
      </c>
      <c r="E3844">
        <v>123</v>
      </c>
      <c r="H3844">
        <v>4.4000000000000004</v>
      </c>
      <c r="I3844" t="s">
        <v>22087</v>
      </c>
      <c r="J3844" t="s">
        <v>22089</v>
      </c>
      <c r="L3844" t="s">
        <v>22176</v>
      </c>
      <c r="M3844" t="s">
        <v>22232</v>
      </c>
      <c r="N3844" t="s">
        <v>24510</v>
      </c>
      <c r="O3844" t="s">
        <v>28775</v>
      </c>
      <c r="P3844">
        <v>6</v>
      </c>
      <c r="Q3844">
        <v>1</v>
      </c>
      <c r="R3844">
        <v>1.92</v>
      </c>
      <c r="S3844">
        <v>1.93</v>
      </c>
      <c r="T3844">
        <v>361.4</v>
      </c>
      <c r="U3844">
        <v>78.959999999999994</v>
      </c>
      <c r="V3844">
        <v>2.0699999999999998</v>
      </c>
      <c r="X3844">
        <v>5.91</v>
      </c>
      <c r="Y3844">
        <v>2</v>
      </c>
      <c r="Z3844" t="s">
        <v>4250</v>
      </c>
      <c r="AA3844">
        <v>0</v>
      </c>
      <c r="AB3844">
        <v>1</v>
      </c>
      <c r="AC3844">
        <v>5.8233333333333333</v>
      </c>
      <c r="AE3844" t="s">
        <v>7949</v>
      </c>
      <c r="AH3844">
        <v>0</v>
      </c>
      <c r="AI3844">
        <v>0</v>
      </c>
    </row>
    <row r="3845" spans="2:35" x14ac:dyDescent="0.25">
      <c r="B3845">
        <v>406</v>
      </c>
      <c r="H3845">
        <v>4.4000000000000004</v>
      </c>
      <c r="I3845" t="s">
        <v>22087</v>
      </c>
      <c r="J3845" t="s">
        <v>22089</v>
      </c>
      <c r="L3845" t="s">
        <v>22176</v>
      </c>
      <c r="M3845" t="s">
        <v>22232</v>
      </c>
      <c r="N3845" t="s">
        <v>24511</v>
      </c>
      <c r="O3845" t="s">
        <v>28776</v>
      </c>
      <c r="P3845">
        <v>7</v>
      </c>
      <c r="Q3845">
        <v>1</v>
      </c>
      <c r="R3845">
        <v>2.5099999999999998</v>
      </c>
      <c r="S3845">
        <v>2.52</v>
      </c>
      <c r="T3845">
        <v>368.46</v>
      </c>
      <c r="U3845">
        <v>82.62</v>
      </c>
      <c r="V3845">
        <v>2.59</v>
      </c>
      <c r="X3845">
        <v>5.7</v>
      </c>
      <c r="Y3845">
        <v>2</v>
      </c>
      <c r="Z3845" t="s">
        <v>4250</v>
      </c>
      <c r="AA3845">
        <v>0</v>
      </c>
      <c r="AB3845">
        <v>1</v>
      </c>
      <c r="AC3845">
        <v>5.5179047619047621</v>
      </c>
      <c r="AE3845" t="s">
        <v>7949</v>
      </c>
      <c r="AH3845">
        <v>0</v>
      </c>
      <c r="AI3845">
        <v>0</v>
      </c>
    </row>
    <row r="3846" spans="2:35" x14ac:dyDescent="0.25">
      <c r="B3846">
        <v>3690</v>
      </c>
      <c r="H3846">
        <v>4.4000000000000004</v>
      </c>
      <c r="I3846" t="s">
        <v>22087</v>
      </c>
      <c r="J3846" t="s">
        <v>22089</v>
      </c>
      <c r="L3846" t="s">
        <v>22176</v>
      </c>
      <c r="M3846" t="s">
        <v>22232</v>
      </c>
      <c r="N3846" t="s">
        <v>24512</v>
      </c>
      <c r="O3846" t="s">
        <v>28777</v>
      </c>
      <c r="P3846">
        <v>5</v>
      </c>
      <c r="Q3846">
        <v>1</v>
      </c>
      <c r="R3846">
        <v>3.2</v>
      </c>
      <c r="S3846">
        <v>3.27</v>
      </c>
      <c r="T3846">
        <v>347.42</v>
      </c>
      <c r="U3846">
        <v>69.73</v>
      </c>
      <c r="V3846">
        <v>3.34</v>
      </c>
      <c r="X3846">
        <v>6.64</v>
      </c>
      <c r="Y3846">
        <v>2</v>
      </c>
      <c r="Z3846" t="s">
        <v>4250</v>
      </c>
      <c r="AA3846">
        <v>0</v>
      </c>
      <c r="AB3846">
        <v>2</v>
      </c>
      <c r="AC3846">
        <v>5.0983333333333327</v>
      </c>
      <c r="AE3846" t="s">
        <v>7949</v>
      </c>
      <c r="AH3846">
        <v>0</v>
      </c>
      <c r="AI3846">
        <v>0</v>
      </c>
    </row>
    <row r="3847" spans="2:35" x14ac:dyDescent="0.25">
      <c r="B3847">
        <v>1480</v>
      </c>
      <c r="H3847">
        <v>4.4000000000000004</v>
      </c>
      <c r="I3847" t="s">
        <v>22087</v>
      </c>
      <c r="J3847" t="s">
        <v>22089</v>
      </c>
      <c r="L3847" t="s">
        <v>22176</v>
      </c>
      <c r="M3847" t="s">
        <v>22232</v>
      </c>
      <c r="N3847" t="s">
        <v>24513</v>
      </c>
      <c r="O3847" t="s">
        <v>28778</v>
      </c>
      <c r="P3847">
        <v>6</v>
      </c>
      <c r="Q3847">
        <v>1</v>
      </c>
      <c r="R3847">
        <v>2.41</v>
      </c>
      <c r="S3847">
        <v>2.4700000000000002</v>
      </c>
      <c r="T3847">
        <v>405.38</v>
      </c>
      <c r="U3847">
        <v>78.959999999999994</v>
      </c>
      <c r="V3847">
        <v>3.4</v>
      </c>
      <c r="X3847">
        <v>6.59</v>
      </c>
      <c r="Y3847">
        <v>2</v>
      </c>
      <c r="Z3847" t="s">
        <v>4250</v>
      </c>
      <c r="AA3847">
        <v>0</v>
      </c>
      <c r="AB3847">
        <v>3</v>
      </c>
      <c r="AC3847">
        <v>5.3041904761904757</v>
      </c>
      <c r="AE3847" t="s">
        <v>7949</v>
      </c>
      <c r="AH3847">
        <v>0</v>
      </c>
      <c r="AI3847">
        <v>0</v>
      </c>
    </row>
    <row r="3848" spans="2:35" x14ac:dyDescent="0.25">
      <c r="B3848">
        <v>1110</v>
      </c>
      <c r="H3848">
        <v>4.4000000000000004</v>
      </c>
      <c r="I3848" t="s">
        <v>22087</v>
      </c>
      <c r="J3848" t="s">
        <v>22089</v>
      </c>
      <c r="L3848" t="s">
        <v>22176</v>
      </c>
      <c r="M3848" t="s">
        <v>22232</v>
      </c>
      <c r="N3848" t="s">
        <v>24514</v>
      </c>
      <c r="O3848" t="s">
        <v>28779</v>
      </c>
      <c r="P3848">
        <v>6</v>
      </c>
      <c r="Q3848">
        <v>1</v>
      </c>
      <c r="R3848">
        <v>1.96</v>
      </c>
      <c r="S3848">
        <v>2.0299999999999998</v>
      </c>
      <c r="T3848">
        <v>387.39</v>
      </c>
      <c r="U3848">
        <v>78.959999999999994</v>
      </c>
      <c r="V3848">
        <v>3.11</v>
      </c>
      <c r="X3848">
        <v>6.59</v>
      </c>
      <c r="Y3848">
        <v>2</v>
      </c>
      <c r="Z3848" t="s">
        <v>4250</v>
      </c>
      <c r="AA3848">
        <v>0</v>
      </c>
      <c r="AB3848">
        <v>4</v>
      </c>
      <c r="AC3848">
        <v>5.6376904761904756</v>
      </c>
      <c r="AE3848" t="s">
        <v>7949</v>
      </c>
      <c r="AH3848">
        <v>0</v>
      </c>
      <c r="AI3848">
        <v>0</v>
      </c>
    </row>
    <row r="3849" spans="2:35" x14ac:dyDescent="0.25">
      <c r="B3849">
        <v>1480</v>
      </c>
      <c r="H3849">
        <v>4.4000000000000004</v>
      </c>
      <c r="I3849" t="s">
        <v>22087</v>
      </c>
      <c r="J3849" t="s">
        <v>22089</v>
      </c>
      <c r="L3849" t="s">
        <v>22176</v>
      </c>
      <c r="M3849" t="s">
        <v>22232</v>
      </c>
      <c r="N3849" t="s">
        <v>24515</v>
      </c>
      <c r="O3849" t="s">
        <v>28780</v>
      </c>
      <c r="P3849">
        <v>6</v>
      </c>
      <c r="Q3849">
        <v>1</v>
      </c>
      <c r="R3849">
        <v>2.2000000000000002</v>
      </c>
      <c r="S3849">
        <v>2.2599999999999998</v>
      </c>
      <c r="T3849">
        <v>373.36</v>
      </c>
      <c r="U3849">
        <v>78.959999999999994</v>
      </c>
      <c r="V3849">
        <v>3.06</v>
      </c>
      <c r="X3849">
        <v>6.59</v>
      </c>
      <c r="Y3849">
        <v>2</v>
      </c>
      <c r="Z3849" t="s">
        <v>4250</v>
      </c>
      <c r="AA3849">
        <v>0</v>
      </c>
      <c r="AB3849">
        <v>3</v>
      </c>
      <c r="AC3849">
        <v>5.6379047619047613</v>
      </c>
      <c r="AE3849" t="s">
        <v>7949</v>
      </c>
      <c r="AH3849">
        <v>0</v>
      </c>
      <c r="AI3849">
        <v>0</v>
      </c>
    </row>
    <row r="3850" spans="2:35" x14ac:dyDescent="0.25">
      <c r="B3850">
        <v>7900</v>
      </c>
      <c r="H3850">
        <v>4.4000000000000004</v>
      </c>
      <c r="I3850" t="s">
        <v>22087</v>
      </c>
      <c r="J3850" t="s">
        <v>22089</v>
      </c>
      <c r="L3850" t="s">
        <v>22176</v>
      </c>
      <c r="M3850" t="s">
        <v>22232</v>
      </c>
      <c r="N3850" t="s">
        <v>24516</v>
      </c>
      <c r="O3850" t="s">
        <v>28781</v>
      </c>
      <c r="P3850">
        <v>5</v>
      </c>
      <c r="Q3850">
        <v>1</v>
      </c>
      <c r="R3850">
        <v>3.07</v>
      </c>
      <c r="S3850">
        <v>3.14</v>
      </c>
      <c r="T3850">
        <v>335.41</v>
      </c>
      <c r="U3850">
        <v>69.73</v>
      </c>
      <c r="V3850">
        <v>3.02</v>
      </c>
      <c r="X3850">
        <v>6.64</v>
      </c>
      <c r="Y3850">
        <v>2</v>
      </c>
      <c r="Z3850" t="s">
        <v>4250</v>
      </c>
      <c r="AA3850">
        <v>0</v>
      </c>
      <c r="AB3850">
        <v>2</v>
      </c>
      <c r="AC3850">
        <v>5.2283333333333326</v>
      </c>
      <c r="AE3850" t="s">
        <v>7949</v>
      </c>
      <c r="AH3850">
        <v>0</v>
      </c>
      <c r="AI3850">
        <v>0</v>
      </c>
    </row>
    <row r="3851" spans="2:35" x14ac:dyDescent="0.25">
      <c r="B3851">
        <v>6120</v>
      </c>
      <c r="H3851">
        <v>4.4000000000000004</v>
      </c>
      <c r="I3851" t="s">
        <v>22087</v>
      </c>
      <c r="J3851" t="s">
        <v>22089</v>
      </c>
      <c r="L3851" t="s">
        <v>22176</v>
      </c>
      <c r="M3851" t="s">
        <v>22232</v>
      </c>
      <c r="N3851" t="s">
        <v>24517</v>
      </c>
      <c r="O3851" t="s">
        <v>28782</v>
      </c>
      <c r="P3851">
        <v>6</v>
      </c>
      <c r="Q3851">
        <v>1</v>
      </c>
      <c r="R3851">
        <v>2.35</v>
      </c>
      <c r="S3851">
        <v>2.41</v>
      </c>
      <c r="T3851">
        <v>437.39</v>
      </c>
      <c r="U3851">
        <v>78.959999999999994</v>
      </c>
      <c r="V3851">
        <v>3.74</v>
      </c>
      <c r="X3851">
        <v>6.59</v>
      </c>
      <c r="Y3851">
        <v>2</v>
      </c>
      <c r="Z3851" t="s">
        <v>4250</v>
      </c>
      <c r="AA3851">
        <v>0</v>
      </c>
      <c r="AB3851">
        <v>5</v>
      </c>
      <c r="AC3851">
        <v>5.105547619047619</v>
      </c>
      <c r="AE3851" t="s">
        <v>7949</v>
      </c>
      <c r="AH3851">
        <v>0</v>
      </c>
      <c r="AI3851">
        <v>0</v>
      </c>
    </row>
    <row r="3852" spans="2:35" x14ac:dyDescent="0.25">
      <c r="B3852">
        <v>345</v>
      </c>
      <c r="H3852">
        <v>4.4000000000000004</v>
      </c>
      <c r="I3852" t="s">
        <v>22087</v>
      </c>
      <c r="J3852" t="s">
        <v>22089</v>
      </c>
      <c r="L3852" t="s">
        <v>22176</v>
      </c>
      <c r="M3852" t="s">
        <v>22232</v>
      </c>
      <c r="N3852" t="s">
        <v>24518</v>
      </c>
      <c r="O3852" t="s">
        <v>28783</v>
      </c>
      <c r="P3852">
        <v>6</v>
      </c>
      <c r="Q3852">
        <v>1</v>
      </c>
      <c r="R3852">
        <v>3.04</v>
      </c>
      <c r="S3852">
        <v>3.05</v>
      </c>
      <c r="T3852">
        <v>377.47</v>
      </c>
      <c r="U3852">
        <v>69.73</v>
      </c>
      <c r="V3852">
        <v>2.79</v>
      </c>
      <c r="X3852">
        <v>5.67</v>
      </c>
      <c r="Y3852">
        <v>2</v>
      </c>
      <c r="Z3852" t="s">
        <v>4250</v>
      </c>
      <c r="AA3852">
        <v>0</v>
      </c>
      <c r="AB3852">
        <v>1</v>
      </c>
      <c r="AC3852">
        <v>5.1635476190476188</v>
      </c>
      <c r="AE3852" t="s">
        <v>7949</v>
      </c>
      <c r="AH3852">
        <v>0</v>
      </c>
      <c r="AI3852">
        <v>0</v>
      </c>
    </row>
    <row r="3853" spans="2:35" x14ac:dyDescent="0.25">
      <c r="B3853">
        <v>397</v>
      </c>
      <c r="H3853">
        <v>4.4000000000000004</v>
      </c>
      <c r="I3853" t="s">
        <v>22087</v>
      </c>
      <c r="J3853" t="s">
        <v>22089</v>
      </c>
      <c r="L3853" t="s">
        <v>22176</v>
      </c>
      <c r="M3853" t="s">
        <v>22232</v>
      </c>
      <c r="N3853" t="s">
        <v>24508</v>
      </c>
      <c r="O3853" t="s">
        <v>28773</v>
      </c>
      <c r="P3853">
        <v>7</v>
      </c>
      <c r="Q3853">
        <v>1</v>
      </c>
      <c r="R3853">
        <v>1.39</v>
      </c>
      <c r="S3853">
        <v>1.4</v>
      </c>
      <c r="T3853">
        <v>352.39</v>
      </c>
      <c r="U3853">
        <v>91.85</v>
      </c>
      <c r="V3853">
        <v>1.87</v>
      </c>
      <c r="X3853">
        <v>5.94</v>
      </c>
      <c r="Y3853">
        <v>2</v>
      </c>
      <c r="Z3853" t="s">
        <v>4250</v>
      </c>
      <c r="AA3853">
        <v>0</v>
      </c>
      <c r="AB3853">
        <v>1</v>
      </c>
      <c r="AC3853">
        <v>5.7716666666666674</v>
      </c>
      <c r="AE3853" t="s">
        <v>7949</v>
      </c>
      <c r="AH3853">
        <v>0</v>
      </c>
      <c r="AI3853">
        <v>0</v>
      </c>
    </row>
    <row r="3854" spans="2:35" x14ac:dyDescent="0.25">
      <c r="B3854">
        <v>1750</v>
      </c>
      <c r="H3854">
        <v>4.4000000000000004</v>
      </c>
      <c r="I3854" t="s">
        <v>22087</v>
      </c>
      <c r="J3854" t="s">
        <v>22089</v>
      </c>
      <c r="L3854" t="s">
        <v>22176</v>
      </c>
      <c r="M3854" t="s">
        <v>22232</v>
      </c>
      <c r="N3854" t="s">
        <v>24519</v>
      </c>
      <c r="O3854" t="s">
        <v>28784</v>
      </c>
      <c r="P3854">
        <v>6</v>
      </c>
      <c r="Q3854">
        <v>1</v>
      </c>
      <c r="R3854">
        <v>2.2200000000000002</v>
      </c>
      <c r="S3854">
        <v>2.2400000000000002</v>
      </c>
      <c r="T3854">
        <v>381.41</v>
      </c>
      <c r="U3854">
        <v>78.959999999999994</v>
      </c>
      <c r="V3854">
        <v>2.76</v>
      </c>
      <c r="X3854">
        <v>6.14</v>
      </c>
      <c r="Y3854">
        <v>2</v>
      </c>
      <c r="Z3854" t="s">
        <v>4250</v>
      </c>
      <c r="AA3854">
        <v>0</v>
      </c>
      <c r="AB3854">
        <v>1</v>
      </c>
      <c r="AC3854">
        <v>5.5704047619047614</v>
      </c>
      <c r="AE3854" t="s">
        <v>7949</v>
      </c>
      <c r="AH3854">
        <v>0</v>
      </c>
      <c r="AI3854">
        <v>0</v>
      </c>
    </row>
    <row r="3855" spans="2:35" x14ac:dyDescent="0.25">
      <c r="B3855">
        <v>1080</v>
      </c>
      <c r="H3855">
        <v>4.4000000000000004</v>
      </c>
      <c r="I3855" t="s">
        <v>22087</v>
      </c>
      <c r="J3855" t="s">
        <v>22089</v>
      </c>
      <c r="L3855" t="s">
        <v>22176</v>
      </c>
      <c r="M3855" t="s">
        <v>22232</v>
      </c>
      <c r="N3855" t="s">
        <v>24520</v>
      </c>
      <c r="O3855" t="s">
        <v>28785</v>
      </c>
      <c r="P3855">
        <v>6</v>
      </c>
      <c r="Q3855">
        <v>1</v>
      </c>
      <c r="R3855">
        <v>2.35</v>
      </c>
      <c r="S3855">
        <v>2.37</v>
      </c>
      <c r="T3855">
        <v>381.41</v>
      </c>
      <c r="U3855">
        <v>78.959999999999994</v>
      </c>
      <c r="V3855">
        <v>2.76</v>
      </c>
      <c r="X3855">
        <v>6.09</v>
      </c>
      <c r="Y3855">
        <v>2</v>
      </c>
      <c r="Z3855" t="s">
        <v>4250</v>
      </c>
      <c r="AA3855">
        <v>0</v>
      </c>
      <c r="AB3855">
        <v>1</v>
      </c>
      <c r="AC3855">
        <v>5.5054047619047619</v>
      </c>
      <c r="AE3855" t="s">
        <v>7949</v>
      </c>
      <c r="AH3855">
        <v>0</v>
      </c>
      <c r="AI3855">
        <v>0</v>
      </c>
    </row>
    <row r="3856" spans="2:35" x14ac:dyDescent="0.25">
      <c r="B3856">
        <v>817</v>
      </c>
      <c r="H3856">
        <v>4.4000000000000004</v>
      </c>
      <c r="I3856" t="s">
        <v>22087</v>
      </c>
      <c r="J3856" t="s">
        <v>22089</v>
      </c>
      <c r="L3856" t="s">
        <v>22176</v>
      </c>
      <c r="M3856" t="s">
        <v>22232</v>
      </c>
      <c r="N3856" t="s">
        <v>24521</v>
      </c>
      <c r="O3856" t="s">
        <v>28786</v>
      </c>
      <c r="P3856">
        <v>7</v>
      </c>
      <c r="Q3856">
        <v>1</v>
      </c>
      <c r="R3856">
        <v>1.92</v>
      </c>
      <c r="S3856">
        <v>1.94</v>
      </c>
      <c r="T3856">
        <v>393.44</v>
      </c>
      <c r="U3856">
        <v>88.19</v>
      </c>
      <c r="V3856">
        <v>2.63</v>
      </c>
      <c r="X3856">
        <v>6.16</v>
      </c>
      <c r="Y3856">
        <v>2</v>
      </c>
      <c r="Z3856" t="s">
        <v>4250</v>
      </c>
      <c r="AA3856">
        <v>0</v>
      </c>
      <c r="AB3856">
        <v>2</v>
      </c>
      <c r="AC3856">
        <v>5.5944761904761906</v>
      </c>
      <c r="AE3856" t="s">
        <v>7949</v>
      </c>
      <c r="AH3856">
        <v>0</v>
      </c>
      <c r="AI3856">
        <v>0</v>
      </c>
    </row>
    <row r="3857" spans="2:35" x14ac:dyDescent="0.25">
      <c r="B3857">
        <v>827</v>
      </c>
      <c r="H3857">
        <v>4.4000000000000004</v>
      </c>
      <c r="I3857" t="s">
        <v>22087</v>
      </c>
      <c r="J3857" t="s">
        <v>22089</v>
      </c>
      <c r="L3857" t="s">
        <v>22176</v>
      </c>
      <c r="M3857" t="s">
        <v>22232</v>
      </c>
      <c r="N3857" t="s">
        <v>24522</v>
      </c>
      <c r="O3857" t="s">
        <v>28787</v>
      </c>
      <c r="P3857">
        <v>6</v>
      </c>
      <c r="Q3857">
        <v>1</v>
      </c>
      <c r="R3857">
        <v>2.86</v>
      </c>
      <c r="S3857">
        <v>2.88</v>
      </c>
      <c r="T3857">
        <v>415.85</v>
      </c>
      <c r="U3857">
        <v>78.959999999999994</v>
      </c>
      <c r="V3857">
        <v>3.41</v>
      </c>
      <c r="X3857">
        <v>6.04</v>
      </c>
      <c r="Y3857">
        <v>2</v>
      </c>
      <c r="Z3857" t="s">
        <v>4250</v>
      </c>
      <c r="AA3857">
        <v>0</v>
      </c>
      <c r="AB3857">
        <v>1</v>
      </c>
      <c r="AC3857">
        <v>5.0044047619047616</v>
      </c>
      <c r="AE3857" t="s">
        <v>7949</v>
      </c>
      <c r="AH3857">
        <v>0</v>
      </c>
      <c r="AI3857">
        <v>0</v>
      </c>
    </row>
    <row r="3858" spans="2:35" x14ac:dyDescent="0.25">
      <c r="B3858">
        <v>35400</v>
      </c>
      <c r="H3858">
        <v>4.4000000000000004</v>
      </c>
      <c r="I3858" t="s">
        <v>22087</v>
      </c>
      <c r="J3858" t="s">
        <v>22089</v>
      </c>
      <c r="L3858" t="s">
        <v>22176</v>
      </c>
      <c r="M3858" t="s">
        <v>22232</v>
      </c>
      <c r="N3858" t="s">
        <v>24523</v>
      </c>
      <c r="O3858" t="s">
        <v>28788</v>
      </c>
      <c r="P3858">
        <v>6</v>
      </c>
      <c r="Q3858">
        <v>1</v>
      </c>
      <c r="R3858">
        <v>2.5499999999999998</v>
      </c>
      <c r="S3858">
        <v>2.58</v>
      </c>
      <c r="T3858">
        <v>377.44</v>
      </c>
      <c r="U3858">
        <v>78.959999999999994</v>
      </c>
      <c r="V3858">
        <v>2.93</v>
      </c>
      <c r="X3858">
        <v>6.21</v>
      </c>
      <c r="Y3858">
        <v>2</v>
      </c>
      <c r="Z3858" t="s">
        <v>4250</v>
      </c>
      <c r="AA3858">
        <v>0</v>
      </c>
      <c r="AB3858">
        <v>1</v>
      </c>
      <c r="AC3858">
        <v>5.433761904761905</v>
      </c>
      <c r="AE3858" t="s">
        <v>7949</v>
      </c>
      <c r="AH3858">
        <v>0</v>
      </c>
      <c r="AI3858">
        <v>0</v>
      </c>
    </row>
    <row r="3859" spans="2:35" x14ac:dyDescent="0.25">
      <c r="B3859">
        <v>3670</v>
      </c>
      <c r="H3859">
        <v>4.4000000000000004</v>
      </c>
      <c r="I3859" t="s">
        <v>22087</v>
      </c>
      <c r="J3859" t="s">
        <v>22089</v>
      </c>
      <c r="L3859" t="s">
        <v>22176</v>
      </c>
      <c r="M3859" t="s">
        <v>22232</v>
      </c>
      <c r="N3859" t="s">
        <v>24524</v>
      </c>
      <c r="O3859" t="s">
        <v>28789</v>
      </c>
      <c r="P3859">
        <v>6</v>
      </c>
      <c r="Q3859">
        <v>1</v>
      </c>
      <c r="R3859">
        <v>2.68</v>
      </c>
      <c r="S3859">
        <v>2.71</v>
      </c>
      <c r="T3859">
        <v>377.44</v>
      </c>
      <c r="U3859">
        <v>78.959999999999994</v>
      </c>
      <c r="V3859">
        <v>2.93</v>
      </c>
      <c r="X3859">
        <v>6.21</v>
      </c>
      <c r="Y3859">
        <v>2</v>
      </c>
      <c r="Z3859" t="s">
        <v>4250</v>
      </c>
      <c r="AA3859">
        <v>0</v>
      </c>
      <c r="AB3859">
        <v>1</v>
      </c>
      <c r="AC3859">
        <v>5.3687619047619046</v>
      </c>
      <c r="AE3859" t="s">
        <v>7949</v>
      </c>
      <c r="AH3859">
        <v>0</v>
      </c>
      <c r="AI3859">
        <v>0</v>
      </c>
    </row>
    <row r="3860" spans="2:35" x14ac:dyDescent="0.25">
      <c r="B3860">
        <v>13400</v>
      </c>
      <c r="H3860">
        <v>4.4000000000000004</v>
      </c>
      <c r="I3860" t="s">
        <v>22087</v>
      </c>
      <c r="J3860" t="s">
        <v>22089</v>
      </c>
      <c r="L3860" t="s">
        <v>22176</v>
      </c>
      <c r="M3860" t="s">
        <v>22232</v>
      </c>
      <c r="N3860" t="s">
        <v>24525</v>
      </c>
      <c r="O3860" t="s">
        <v>28790</v>
      </c>
      <c r="P3860">
        <v>7</v>
      </c>
      <c r="Q3860">
        <v>1</v>
      </c>
      <c r="R3860">
        <v>1.37</v>
      </c>
      <c r="S3860">
        <v>1.39</v>
      </c>
      <c r="T3860">
        <v>378.43</v>
      </c>
      <c r="U3860">
        <v>91.85</v>
      </c>
      <c r="V3860">
        <v>2.3199999999999998</v>
      </c>
      <c r="X3860">
        <v>6.17</v>
      </c>
      <c r="Y3860">
        <v>2</v>
      </c>
      <c r="Z3860" t="s">
        <v>4250</v>
      </c>
      <c r="AA3860">
        <v>0</v>
      </c>
      <c r="AB3860">
        <v>1</v>
      </c>
      <c r="AC3860">
        <v>5.6400238095238091</v>
      </c>
      <c r="AE3860" t="s">
        <v>7949</v>
      </c>
      <c r="AH3860">
        <v>0</v>
      </c>
      <c r="AI3860">
        <v>0</v>
      </c>
    </row>
    <row r="3861" spans="2:35" x14ac:dyDescent="0.25">
      <c r="B3861">
        <v>1430</v>
      </c>
      <c r="H3861">
        <v>4.4000000000000004</v>
      </c>
      <c r="I3861" t="s">
        <v>22087</v>
      </c>
      <c r="J3861" t="s">
        <v>22089</v>
      </c>
      <c r="L3861" t="s">
        <v>22176</v>
      </c>
      <c r="M3861" t="s">
        <v>22232</v>
      </c>
      <c r="N3861" t="s">
        <v>24526</v>
      </c>
      <c r="O3861" t="s">
        <v>28791</v>
      </c>
      <c r="P3861">
        <v>6</v>
      </c>
      <c r="Q3861">
        <v>1</v>
      </c>
      <c r="R3861">
        <v>1.97</v>
      </c>
      <c r="S3861">
        <v>1.98</v>
      </c>
      <c r="T3861">
        <v>355.37</v>
      </c>
      <c r="U3861">
        <v>78.959999999999994</v>
      </c>
      <c r="V3861">
        <v>2.23</v>
      </c>
      <c r="X3861">
        <v>5.85</v>
      </c>
      <c r="Y3861">
        <v>2</v>
      </c>
      <c r="Z3861" t="s">
        <v>4250</v>
      </c>
      <c r="AA3861">
        <v>0</v>
      </c>
      <c r="AB3861">
        <v>1</v>
      </c>
      <c r="AC3861">
        <v>5.833333333333333</v>
      </c>
      <c r="AE3861" t="s">
        <v>7949</v>
      </c>
      <c r="AH3861">
        <v>0</v>
      </c>
      <c r="AI3861">
        <v>0</v>
      </c>
    </row>
    <row r="3862" spans="2:35" x14ac:dyDescent="0.25">
      <c r="B3862">
        <v>2050</v>
      </c>
      <c r="H3862">
        <v>4.4000000000000004</v>
      </c>
      <c r="I3862" t="s">
        <v>22087</v>
      </c>
      <c r="J3862" t="s">
        <v>22089</v>
      </c>
      <c r="L3862" t="s">
        <v>22176</v>
      </c>
      <c r="M3862" t="s">
        <v>22232</v>
      </c>
      <c r="N3862" t="s">
        <v>24527</v>
      </c>
      <c r="O3862" t="s">
        <v>28792</v>
      </c>
      <c r="P3862">
        <v>7</v>
      </c>
      <c r="Q3862">
        <v>1</v>
      </c>
      <c r="R3862">
        <v>1.01</v>
      </c>
      <c r="S3862">
        <v>1.02</v>
      </c>
      <c r="T3862">
        <v>338.37</v>
      </c>
      <c r="U3862">
        <v>91.85</v>
      </c>
      <c r="V3862">
        <v>1.48</v>
      </c>
      <c r="X3862">
        <v>5.92</v>
      </c>
      <c r="Y3862">
        <v>2</v>
      </c>
      <c r="Z3862" t="s">
        <v>4250</v>
      </c>
      <c r="AA3862">
        <v>0</v>
      </c>
      <c r="AB3862">
        <v>1</v>
      </c>
      <c r="AC3862">
        <v>5.7716666666666674</v>
      </c>
      <c r="AE3862" t="s">
        <v>7949</v>
      </c>
      <c r="AH3862">
        <v>0</v>
      </c>
      <c r="AI3862">
        <v>0</v>
      </c>
    </row>
    <row r="3863" spans="2:35" x14ac:dyDescent="0.25">
      <c r="B3863">
        <v>1690</v>
      </c>
      <c r="H3863">
        <v>4.4000000000000004</v>
      </c>
      <c r="I3863" t="s">
        <v>22087</v>
      </c>
      <c r="J3863" t="s">
        <v>22089</v>
      </c>
      <c r="L3863" t="s">
        <v>22176</v>
      </c>
      <c r="M3863" t="s">
        <v>22232</v>
      </c>
      <c r="N3863" t="s">
        <v>24528</v>
      </c>
      <c r="O3863" t="s">
        <v>28793</v>
      </c>
      <c r="P3863">
        <v>6</v>
      </c>
      <c r="Q3863">
        <v>1</v>
      </c>
      <c r="R3863">
        <v>1.97</v>
      </c>
      <c r="S3863">
        <v>1.98</v>
      </c>
      <c r="T3863">
        <v>355.37</v>
      </c>
      <c r="U3863">
        <v>78.959999999999994</v>
      </c>
      <c r="V3863">
        <v>2.23</v>
      </c>
      <c r="X3863">
        <v>5.85</v>
      </c>
      <c r="Y3863">
        <v>2</v>
      </c>
      <c r="Z3863" t="s">
        <v>4250</v>
      </c>
      <c r="AA3863">
        <v>0</v>
      </c>
      <c r="AB3863">
        <v>1</v>
      </c>
      <c r="AC3863">
        <v>5.833333333333333</v>
      </c>
      <c r="AE3863" t="s">
        <v>7949</v>
      </c>
      <c r="AH3863">
        <v>0</v>
      </c>
      <c r="AI3863">
        <v>0</v>
      </c>
    </row>
    <row r="3864" spans="2:35" x14ac:dyDescent="0.25">
      <c r="B3864">
        <v>1910</v>
      </c>
      <c r="H3864">
        <v>4.4000000000000004</v>
      </c>
      <c r="I3864" t="s">
        <v>22087</v>
      </c>
      <c r="J3864" t="s">
        <v>22089</v>
      </c>
      <c r="L3864" t="s">
        <v>22176</v>
      </c>
      <c r="M3864" t="s">
        <v>22232</v>
      </c>
      <c r="N3864" t="s">
        <v>24529</v>
      </c>
      <c r="O3864" t="s">
        <v>28794</v>
      </c>
      <c r="P3864">
        <v>7</v>
      </c>
      <c r="Q3864">
        <v>1</v>
      </c>
      <c r="R3864">
        <v>1.01</v>
      </c>
      <c r="S3864">
        <v>1.02</v>
      </c>
      <c r="T3864">
        <v>338.37</v>
      </c>
      <c r="U3864">
        <v>91.85</v>
      </c>
      <c r="V3864">
        <v>1.48</v>
      </c>
      <c r="X3864">
        <v>5.92</v>
      </c>
      <c r="Y3864">
        <v>2</v>
      </c>
      <c r="Z3864" t="s">
        <v>4250</v>
      </c>
      <c r="AA3864">
        <v>0</v>
      </c>
      <c r="AB3864">
        <v>1</v>
      </c>
      <c r="AC3864">
        <v>5.7716666666666674</v>
      </c>
      <c r="AE3864" t="s">
        <v>7949</v>
      </c>
      <c r="AH3864">
        <v>0</v>
      </c>
      <c r="AI3864">
        <v>0</v>
      </c>
    </row>
    <row r="3865" spans="2:35" x14ac:dyDescent="0.25">
      <c r="B3865">
        <v>1890</v>
      </c>
      <c r="H3865">
        <v>4.4000000000000004</v>
      </c>
      <c r="I3865" t="s">
        <v>22087</v>
      </c>
      <c r="J3865" t="s">
        <v>22089</v>
      </c>
      <c r="L3865" t="s">
        <v>22176</v>
      </c>
      <c r="M3865" t="s">
        <v>22232</v>
      </c>
      <c r="N3865" t="s">
        <v>24530</v>
      </c>
      <c r="O3865" t="s">
        <v>28795</v>
      </c>
      <c r="P3865">
        <v>7</v>
      </c>
      <c r="Q3865">
        <v>1</v>
      </c>
      <c r="R3865">
        <v>1.54</v>
      </c>
      <c r="S3865">
        <v>1.55</v>
      </c>
      <c r="T3865">
        <v>367.41</v>
      </c>
      <c r="U3865">
        <v>88.19</v>
      </c>
      <c r="V3865">
        <v>2.09</v>
      </c>
      <c r="X3865">
        <v>5.92</v>
      </c>
      <c r="Y3865">
        <v>2</v>
      </c>
      <c r="Z3865" t="s">
        <v>4250</v>
      </c>
      <c r="AA3865">
        <v>0</v>
      </c>
      <c r="AB3865">
        <v>2</v>
      </c>
      <c r="AC3865">
        <v>5.7804047619047614</v>
      </c>
      <c r="AE3865" t="s">
        <v>7949</v>
      </c>
      <c r="AH3865">
        <v>0</v>
      </c>
      <c r="AI3865">
        <v>0</v>
      </c>
    </row>
    <row r="3866" spans="2:35" x14ac:dyDescent="0.25">
      <c r="B3866">
        <v>348</v>
      </c>
      <c r="H3866">
        <v>4.4000000000000004</v>
      </c>
      <c r="I3866" t="s">
        <v>22087</v>
      </c>
      <c r="J3866" t="s">
        <v>22089</v>
      </c>
      <c r="L3866" t="s">
        <v>22176</v>
      </c>
      <c r="M3866" t="s">
        <v>22232</v>
      </c>
      <c r="N3866" t="s">
        <v>24531</v>
      </c>
      <c r="O3866" t="s">
        <v>28796</v>
      </c>
      <c r="P3866">
        <v>6</v>
      </c>
      <c r="Q3866">
        <v>1</v>
      </c>
      <c r="R3866">
        <v>2.35</v>
      </c>
      <c r="S3866">
        <v>2.36</v>
      </c>
      <c r="T3866">
        <v>369.4</v>
      </c>
      <c r="U3866">
        <v>78.959999999999994</v>
      </c>
      <c r="V3866">
        <v>2.62</v>
      </c>
      <c r="X3866">
        <v>5.87</v>
      </c>
      <c r="Y3866">
        <v>2</v>
      </c>
      <c r="Z3866" t="s">
        <v>4250</v>
      </c>
      <c r="AA3866">
        <v>0</v>
      </c>
      <c r="AB3866">
        <v>1</v>
      </c>
      <c r="AC3866">
        <v>5.5911904761904756</v>
      </c>
      <c r="AE3866" t="s">
        <v>7949</v>
      </c>
      <c r="AH3866">
        <v>0</v>
      </c>
      <c r="AI3866">
        <v>0</v>
      </c>
    </row>
    <row r="3867" spans="2:35" x14ac:dyDescent="0.25">
      <c r="B3867">
        <v>285</v>
      </c>
      <c r="E3867">
        <v>255</v>
      </c>
      <c r="H3867">
        <v>4.4000000000000004</v>
      </c>
      <c r="I3867" t="s">
        <v>22087</v>
      </c>
      <c r="J3867" t="s">
        <v>22089</v>
      </c>
      <c r="L3867" t="s">
        <v>22176</v>
      </c>
      <c r="M3867" t="s">
        <v>22232</v>
      </c>
      <c r="N3867" t="s">
        <v>24532</v>
      </c>
      <c r="O3867" t="s">
        <v>28797</v>
      </c>
      <c r="P3867">
        <v>7</v>
      </c>
      <c r="Q3867">
        <v>1</v>
      </c>
      <c r="R3867">
        <v>1.92</v>
      </c>
      <c r="S3867">
        <v>1.94</v>
      </c>
      <c r="T3867">
        <v>381.43</v>
      </c>
      <c r="U3867">
        <v>88.19</v>
      </c>
      <c r="V3867">
        <v>2.48</v>
      </c>
      <c r="X3867">
        <v>5.94</v>
      </c>
      <c r="Y3867">
        <v>2</v>
      </c>
      <c r="Z3867" t="s">
        <v>4250</v>
      </c>
      <c r="AA3867">
        <v>0</v>
      </c>
      <c r="AB3867">
        <v>2</v>
      </c>
      <c r="AC3867">
        <v>5.6802619047619043</v>
      </c>
      <c r="AE3867" t="s">
        <v>7949</v>
      </c>
      <c r="AH3867">
        <v>0</v>
      </c>
      <c r="AI3867">
        <v>0</v>
      </c>
    </row>
    <row r="3868" spans="2:35" x14ac:dyDescent="0.25">
      <c r="B3868">
        <v>735</v>
      </c>
      <c r="H3868">
        <v>4.4000000000000004</v>
      </c>
      <c r="I3868" t="s">
        <v>22087</v>
      </c>
      <c r="J3868" t="s">
        <v>22089</v>
      </c>
      <c r="L3868" t="s">
        <v>22176</v>
      </c>
      <c r="M3868" t="s">
        <v>22232</v>
      </c>
      <c r="N3868" t="s">
        <v>24533</v>
      </c>
      <c r="O3868" t="s">
        <v>28798</v>
      </c>
      <c r="P3868">
        <v>7</v>
      </c>
      <c r="Q3868">
        <v>1</v>
      </c>
      <c r="R3868">
        <v>1.52</v>
      </c>
      <c r="S3868">
        <v>1.53</v>
      </c>
      <c r="T3868">
        <v>352.39</v>
      </c>
      <c r="U3868">
        <v>91.85</v>
      </c>
      <c r="V3868">
        <v>1.87</v>
      </c>
      <c r="X3868">
        <v>5.92</v>
      </c>
      <c r="Y3868">
        <v>2</v>
      </c>
      <c r="Z3868" t="s">
        <v>4250</v>
      </c>
      <c r="AA3868">
        <v>0</v>
      </c>
      <c r="AB3868">
        <v>2</v>
      </c>
      <c r="AC3868">
        <v>5.7716666666666674</v>
      </c>
      <c r="AE3868" t="s">
        <v>7949</v>
      </c>
      <c r="AH3868">
        <v>0</v>
      </c>
      <c r="AI3868">
        <v>0</v>
      </c>
    </row>
    <row r="3869" spans="2:35" x14ac:dyDescent="0.25">
      <c r="B3869">
        <v>319</v>
      </c>
      <c r="H3869">
        <v>4.4000000000000004</v>
      </c>
      <c r="I3869" t="s">
        <v>22087</v>
      </c>
      <c r="J3869" t="s">
        <v>22089</v>
      </c>
      <c r="L3869" t="s">
        <v>22176</v>
      </c>
      <c r="M3869" t="s">
        <v>22232</v>
      </c>
      <c r="N3869" t="s">
        <v>24534</v>
      </c>
      <c r="O3869" t="s">
        <v>28799</v>
      </c>
      <c r="P3869">
        <v>7</v>
      </c>
      <c r="Q3869">
        <v>1</v>
      </c>
      <c r="R3869">
        <v>1.92</v>
      </c>
      <c r="S3869">
        <v>1.94</v>
      </c>
      <c r="T3869">
        <v>378.43</v>
      </c>
      <c r="U3869">
        <v>91.85</v>
      </c>
      <c r="V3869">
        <v>2.41</v>
      </c>
      <c r="X3869">
        <v>6.17</v>
      </c>
      <c r="Y3869">
        <v>2</v>
      </c>
      <c r="Z3869" t="s">
        <v>4250</v>
      </c>
      <c r="AA3869">
        <v>0</v>
      </c>
      <c r="AB3869">
        <v>1</v>
      </c>
      <c r="AC3869">
        <v>5.6400238095238091</v>
      </c>
      <c r="AE3869" t="s">
        <v>7949</v>
      </c>
      <c r="AH3869">
        <v>0</v>
      </c>
      <c r="AI3869">
        <v>0</v>
      </c>
    </row>
    <row r="3870" spans="2:35" x14ac:dyDescent="0.25">
      <c r="B3870">
        <v>143</v>
      </c>
      <c r="E3870">
        <v>107</v>
      </c>
      <c r="H3870">
        <v>4.4000000000000004</v>
      </c>
      <c r="I3870" t="s">
        <v>22087</v>
      </c>
      <c r="J3870" t="s">
        <v>22089</v>
      </c>
      <c r="L3870" t="s">
        <v>22176</v>
      </c>
      <c r="M3870" t="s">
        <v>22232</v>
      </c>
      <c r="N3870" t="s">
        <v>24535</v>
      </c>
      <c r="O3870" t="s">
        <v>28800</v>
      </c>
      <c r="P3870">
        <v>6</v>
      </c>
      <c r="Q3870">
        <v>1</v>
      </c>
      <c r="R3870">
        <v>2.96</v>
      </c>
      <c r="S3870">
        <v>2.98</v>
      </c>
      <c r="T3870">
        <v>389.46</v>
      </c>
      <c r="U3870">
        <v>78.959999999999994</v>
      </c>
      <c r="V3870">
        <v>2.85</v>
      </c>
      <c r="X3870">
        <v>5.92</v>
      </c>
      <c r="Y3870">
        <v>2</v>
      </c>
      <c r="Z3870" t="s">
        <v>4250</v>
      </c>
      <c r="AA3870">
        <v>0</v>
      </c>
      <c r="AB3870">
        <v>2</v>
      </c>
      <c r="AC3870">
        <v>5.1429047619047621</v>
      </c>
      <c r="AE3870" t="s">
        <v>7949</v>
      </c>
      <c r="AH3870">
        <v>0</v>
      </c>
      <c r="AI3870">
        <v>0</v>
      </c>
    </row>
    <row r="3871" spans="2:35" x14ac:dyDescent="0.25">
      <c r="B3871">
        <v>1550</v>
      </c>
      <c r="H3871">
        <v>4.4000000000000004</v>
      </c>
      <c r="I3871" t="s">
        <v>22087</v>
      </c>
      <c r="J3871" t="s">
        <v>22089</v>
      </c>
      <c r="L3871" t="s">
        <v>22176</v>
      </c>
      <c r="M3871" t="s">
        <v>22232</v>
      </c>
      <c r="N3871" t="s">
        <v>24533</v>
      </c>
      <c r="O3871" t="s">
        <v>28798</v>
      </c>
      <c r="P3871">
        <v>7</v>
      </c>
      <c r="Q3871">
        <v>1</v>
      </c>
      <c r="R3871">
        <v>1.52</v>
      </c>
      <c r="S3871">
        <v>1.53</v>
      </c>
      <c r="T3871">
        <v>352.39</v>
      </c>
      <c r="U3871">
        <v>91.85</v>
      </c>
      <c r="V3871">
        <v>1.87</v>
      </c>
      <c r="X3871">
        <v>5.92</v>
      </c>
      <c r="Y3871">
        <v>2</v>
      </c>
      <c r="Z3871" t="s">
        <v>4250</v>
      </c>
      <c r="AA3871">
        <v>0</v>
      </c>
      <c r="AB3871">
        <v>2</v>
      </c>
      <c r="AC3871">
        <v>5.7716666666666674</v>
      </c>
      <c r="AE3871" t="s">
        <v>7949</v>
      </c>
      <c r="AH3871">
        <v>0</v>
      </c>
      <c r="AI3871">
        <v>0</v>
      </c>
    </row>
    <row r="3872" spans="2:35" x14ac:dyDescent="0.25">
      <c r="B3872">
        <v>2510</v>
      </c>
      <c r="H3872">
        <v>4.4000000000000004</v>
      </c>
      <c r="I3872" t="s">
        <v>22087</v>
      </c>
      <c r="J3872" t="s">
        <v>22089</v>
      </c>
      <c r="L3872" t="s">
        <v>22176</v>
      </c>
      <c r="M3872" t="s">
        <v>22232</v>
      </c>
      <c r="N3872" t="s">
        <v>24536</v>
      </c>
      <c r="O3872" t="s">
        <v>28801</v>
      </c>
      <c r="P3872">
        <v>7</v>
      </c>
      <c r="Q3872">
        <v>1</v>
      </c>
      <c r="R3872">
        <v>1.4</v>
      </c>
      <c r="S3872">
        <v>1.41</v>
      </c>
      <c r="T3872">
        <v>364.4</v>
      </c>
      <c r="U3872">
        <v>91.85</v>
      </c>
      <c r="V3872">
        <v>1.87</v>
      </c>
      <c r="X3872">
        <v>5.89</v>
      </c>
      <c r="Y3872">
        <v>2</v>
      </c>
      <c r="Z3872" t="s">
        <v>4250</v>
      </c>
      <c r="AA3872">
        <v>0</v>
      </c>
      <c r="AB3872">
        <v>2</v>
      </c>
      <c r="AC3872">
        <v>5.7402380952380954</v>
      </c>
      <c r="AE3872" t="s">
        <v>7949</v>
      </c>
      <c r="AH3872">
        <v>0</v>
      </c>
      <c r="AI3872">
        <v>0</v>
      </c>
    </row>
    <row r="3873" spans="2:35" x14ac:dyDescent="0.25">
      <c r="B3873">
        <v>4670</v>
      </c>
      <c r="H3873">
        <v>4.4000000000000004</v>
      </c>
      <c r="I3873" t="s">
        <v>22087</v>
      </c>
      <c r="J3873" t="s">
        <v>22089</v>
      </c>
      <c r="L3873" t="s">
        <v>22176</v>
      </c>
      <c r="M3873" t="s">
        <v>22232</v>
      </c>
      <c r="N3873" t="s">
        <v>24536</v>
      </c>
      <c r="O3873" t="s">
        <v>28801</v>
      </c>
      <c r="P3873">
        <v>7</v>
      </c>
      <c r="Q3873">
        <v>1</v>
      </c>
      <c r="R3873">
        <v>1.4</v>
      </c>
      <c r="S3873">
        <v>1.41</v>
      </c>
      <c r="T3873">
        <v>364.4</v>
      </c>
      <c r="U3873">
        <v>91.85</v>
      </c>
      <c r="V3873">
        <v>1.87</v>
      </c>
      <c r="X3873">
        <v>5.89</v>
      </c>
      <c r="Y3873">
        <v>2</v>
      </c>
      <c r="Z3873" t="s">
        <v>4250</v>
      </c>
      <c r="AA3873">
        <v>0</v>
      </c>
      <c r="AB3873">
        <v>2</v>
      </c>
      <c r="AC3873">
        <v>5.7402380952380954</v>
      </c>
      <c r="AE3873" t="s">
        <v>7949</v>
      </c>
      <c r="AH3873">
        <v>0</v>
      </c>
      <c r="AI3873">
        <v>0</v>
      </c>
    </row>
    <row r="3874" spans="2:35" x14ac:dyDescent="0.25">
      <c r="B3874">
        <v>901</v>
      </c>
      <c r="H3874">
        <v>4.4000000000000004</v>
      </c>
      <c r="I3874" t="s">
        <v>22087</v>
      </c>
      <c r="J3874" t="s">
        <v>22089</v>
      </c>
      <c r="L3874" t="s">
        <v>22176</v>
      </c>
      <c r="M3874" t="s">
        <v>22232</v>
      </c>
      <c r="N3874" t="s">
        <v>24537</v>
      </c>
      <c r="O3874" t="s">
        <v>28802</v>
      </c>
      <c r="P3874">
        <v>7</v>
      </c>
      <c r="Q3874">
        <v>1</v>
      </c>
      <c r="R3874">
        <v>2.38</v>
      </c>
      <c r="S3874">
        <v>2.39</v>
      </c>
      <c r="T3874">
        <v>380.45</v>
      </c>
      <c r="U3874">
        <v>91.85</v>
      </c>
      <c r="V3874">
        <v>2.5099999999999998</v>
      </c>
      <c r="X3874">
        <v>5.92</v>
      </c>
      <c r="Y3874">
        <v>2</v>
      </c>
      <c r="Z3874" t="s">
        <v>4250</v>
      </c>
      <c r="AA3874">
        <v>0</v>
      </c>
      <c r="AB3874">
        <v>3</v>
      </c>
      <c r="AC3874">
        <v>5.4355952380952379</v>
      </c>
      <c r="AE3874" t="s">
        <v>7949</v>
      </c>
      <c r="AH3874">
        <v>0</v>
      </c>
      <c r="AI3874">
        <v>0</v>
      </c>
    </row>
    <row r="3875" spans="2:35" x14ac:dyDescent="0.25">
      <c r="B3875">
        <v>656</v>
      </c>
      <c r="H3875">
        <v>4.4000000000000004</v>
      </c>
      <c r="I3875" t="s">
        <v>22087</v>
      </c>
      <c r="J3875" t="s">
        <v>22089</v>
      </c>
      <c r="L3875" t="s">
        <v>22176</v>
      </c>
      <c r="M3875" t="s">
        <v>22232</v>
      </c>
      <c r="N3875" t="s">
        <v>24538</v>
      </c>
      <c r="O3875" t="s">
        <v>28803</v>
      </c>
      <c r="P3875">
        <v>7</v>
      </c>
      <c r="Q3875">
        <v>1</v>
      </c>
      <c r="R3875">
        <v>2.0299999999999998</v>
      </c>
      <c r="S3875">
        <v>2.04</v>
      </c>
      <c r="T3875">
        <v>366.42</v>
      </c>
      <c r="U3875">
        <v>91.85</v>
      </c>
      <c r="V3875">
        <v>2.2599999999999998</v>
      </c>
      <c r="X3875">
        <v>5.92</v>
      </c>
      <c r="Y3875">
        <v>2</v>
      </c>
      <c r="Z3875" t="s">
        <v>4250</v>
      </c>
      <c r="AA3875">
        <v>0</v>
      </c>
      <c r="AB3875">
        <v>3</v>
      </c>
      <c r="AC3875">
        <v>5.710809523809524</v>
      </c>
      <c r="AE3875" t="s">
        <v>7949</v>
      </c>
      <c r="AH3875">
        <v>0</v>
      </c>
      <c r="AI3875">
        <v>0</v>
      </c>
    </row>
    <row r="3876" spans="2:35" x14ac:dyDescent="0.25">
      <c r="B3876">
        <v>124</v>
      </c>
      <c r="E3876">
        <v>87.9</v>
      </c>
      <c r="H3876">
        <v>4.4000000000000004</v>
      </c>
      <c r="I3876" t="s">
        <v>22087</v>
      </c>
      <c r="J3876" t="s">
        <v>22089</v>
      </c>
      <c r="L3876" t="s">
        <v>22176</v>
      </c>
      <c r="M3876" t="s">
        <v>22232</v>
      </c>
      <c r="N3876" t="s">
        <v>24539</v>
      </c>
      <c r="O3876" t="s">
        <v>28804</v>
      </c>
      <c r="P3876">
        <v>6</v>
      </c>
      <c r="Q3876">
        <v>1</v>
      </c>
      <c r="R3876">
        <v>3.47</v>
      </c>
      <c r="S3876">
        <v>3.48</v>
      </c>
      <c r="T3876">
        <v>403.48</v>
      </c>
      <c r="U3876">
        <v>78.959999999999994</v>
      </c>
      <c r="V3876">
        <v>3.24</v>
      </c>
      <c r="X3876">
        <v>5.92</v>
      </c>
      <c r="Y3876">
        <v>2</v>
      </c>
      <c r="Z3876" t="s">
        <v>4250</v>
      </c>
      <c r="AA3876">
        <v>0</v>
      </c>
      <c r="AB3876">
        <v>3</v>
      </c>
      <c r="AC3876">
        <v>4.547761904761904</v>
      </c>
      <c r="AE3876" t="s">
        <v>7949</v>
      </c>
      <c r="AH3876">
        <v>0</v>
      </c>
      <c r="AI3876">
        <v>0</v>
      </c>
    </row>
    <row r="3877" spans="2:35" x14ac:dyDescent="0.25">
      <c r="B3877">
        <v>629</v>
      </c>
      <c r="H3877">
        <v>4.4000000000000004</v>
      </c>
      <c r="I3877" t="s">
        <v>22087</v>
      </c>
      <c r="J3877" t="s">
        <v>22089</v>
      </c>
      <c r="L3877" t="s">
        <v>22176</v>
      </c>
      <c r="M3877" t="s">
        <v>22232</v>
      </c>
      <c r="N3877" t="s">
        <v>24537</v>
      </c>
      <c r="O3877" t="s">
        <v>28802</v>
      </c>
      <c r="P3877">
        <v>7</v>
      </c>
      <c r="Q3877">
        <v>1</v>
      </c>
      <c r="R3877">
        <v>2.38</v>
      </c>
      <c r="S3877">
        <v>2.39</v>
      </c>
      <c r="T3877">
        <v>380.45</v>
      </c>
      <c r="U3877">
        <v>91.85</v>
      </c>
      <c r="V3877">
        <v>2.5099999999999998</v>
      </c>
      <c r="X3877">
        <v>5.92</v>
      </c>
      <c r="Y3877">
        <v>2</v>
      </c>
      <c r="Z3877" t="s">
        <v>4250</v>
      </c>
      <c r="AA3877">
        <v>0</v>
      </c>
      <c r="AB3877">
        <v>3</v>
      </c>
      <c r="AC3877">
        <v>5.4355952380952379</v>
      </c>
      <c r="AE3877" t="s">
        <v>7949</v>
      </c>
      <c r="AH3877">
        <v>0</v>
      </c>
      <c r="AI3877">
        <v>0</v>
      </c>
    </row>
    <row r="3878" spans="2:35" x14ac:dyDescent="0.25">
      <c r="B3878">
        <v>862</v>
      </c>
      <c r="H3878">
        <v>4.4000000000000004</v>
      </c>
      <c r="I3878" t="s">
        <v>22087</v>
      </c>
      <c r="J3878" t="s">
        <v>22089</v>
      </c>
      <c r="L3878" t="s">
        <v>22176</v>
      </c>
      <c r="M3878" t="s">
        <v>22232</v>
      </c>
      <c r="N3878" t="s">
        <v>24538</v>
      </c>
      <c r="O3878" t="s">
        <v>28803</v>
      </c>
      <c r="P3878">
        <v>7</v>
      </c>
      <c r="Q3878">
        <v>1</v>
      </c>
      <c r="R3878">
        <v>2.0299999999999998</v>
      </c>
      <c r="S3878">
        <v>2.04</v>
      </c>
      <c r="T3878">
        <v>366.42</v>
      </c>
      <c r="U3878">
        <v>91.85</v>
      </c>
      <c r="V3878">
        <v>2.2599999999999998</v>
      </c>
      <c r="X3878">
        <v>5.92</v>
      </c>
      <c r="Y3878">
        <v>2</v>
      </c>
      <c r="Z3878" t="s">
        <v>4250</v>
      </c>
      <c r="AA3878">
        <v>0</v>
      </c>
      <c r="AB3878">
        <v>3</v>
      </c>
      <c r="AC3878">
        <v>5.710809523809524</v>
      </c>
      <c r="AE3878" t="s">
        <v>7949</v>
      </c>
      <c r="AH3878">
        <v>0</v>
      </c>
      <c r="AI3878">
        <v>0</v>
      </c>
    </row>
    <row r="3879" spans="2:35" x14ac:dyDescent="0.25">
      <c r="B3879">
        <v>740</v>
      </c>
      <c r="H3879">
        <v>4.4000000000000004</v>
      </c>
      <c r="I3879" t="s">
        <v>22087</v>
      </c>
      <c r="J3879" t="s">
        <v>22089</v>
      </c>
      <c r="L3879" t="s">
        <v>22176</v>
      </c>
      <c r="M3879" t="s">
        <v>22232</v>
      </c>
      <c r="N3879" t="s">
        <v>25177</v>
      </c>
      <c r="O3879" t="s">
        <v>29442</v>
      </c>
      <c r="P3879">
        <v>7</v>
      </c>
      <c r="Q3879">
        <v>1</v>
      </c>
      <c r="R3879">
        <v>1.82</v>
      </c>
      <c r="S3879">
        <v>1.83</v>
      </c>
      <c r="T3879">
        <v>420.39</v>
      </c>
      <c r="U3879">
        <v>91.85</v>
      </c>
      <c r="V3879">
        <v>2.8</v>
      </c>
      <c r="X3879">
        <v>5.8</v>
      </c>
      <c r="Y3879">
        <v>2</v>
      </c>
      <c r="Z3879" t="s">
        <v>4250</v>
      </c>
      <c r="AA3879">
        <v>0</v>
      </c>
      <c r="AB3879">
        <v>3</v>
      </c>
      <c r="AC3879">
        <v>5.3403095238095242</v>
      </c>
      <c r="AE3879" t="s">
        <v>7949</v>
      </c>
      <c r="AH3879">
        <v>0</v>
      </c>
      <c r="AI3879">
        <v>0</v>
      </c>
    </row>
    <row r="3880" spans="2:35" x14ac:dyDescent="0.25">
      <c r="B3880">
        <v>126</v>
      </c>
      <c r="E3880">
        <v>868</v>
      </c>
      <c r="H3880">
        <v>4.4000000000000004</v>
      </c>
      <c r="I3880" t="s">
        <v>22087</v>
      </c>
      <c r="J3880" t="s">
        <v>22089</v>
      </c>
      <c r="L3880" t="s">
        <v>22176</v>
      </c>
      <c r="M3880" t="s">
        <v>22232</v>
      </c>
      <c r="N3880" t="s">
        <v>24541</v>
      </c>
      <c r="O3880" t="s">
        <v>28806</v>
      </c>
      <c r="P3880">
        <v>6</v>
      </c>
      <c r="Q3880">
        <v>1</v>
      </c>
      <c r="R3880">
        <v>3.26</v>
      </c>
      <c r="S3880">
        <v>3.27</v>
      </c>
      <c r="T3880">
        <v>457.45</v>
      </c>
      <c r="U3880">
        <v>78.959999999999994</v>
      </c>
      <c r="V3880">
        <v>3.78</v>
      </c>
      <c r="X3880">
        <v>5.8</v>
      </c>
      <c r="Y3880">
        <v>2</v>
      </c>
      <c r="Z3880" t="s">
        <v>4250</v>
      </c>
      <c r="AA3880">
        <v>0</v>
      </c>
      <c r="AB3880">
        <v>3</v>
      </c>
      <c r="AC3880">
        <v>4.3722619047619053</v>
      </c>
      <c r="AE3880" t="s">
        <v>7949</v>
      </c>
      <c r="AH3880">
        <v>0</v>
      </c>
      <c r="AI3880">
        <v>0</v>
      </c>
    </row>
    <row r="3881" spans="2:35" x14ac:dyDescent="0.25">
      <c r="B3881">
        <v>20200</v>
      </c>
      <c r="H3881">
        <v>4.4000000000000004</v>
      </c>
      <c r="I3881" t="s">
        <v>22087</v>
      </c>
      <c r="J3881" t="s">
        <v>22089</v>
      </c>
      <c r="L3881" t="s">
        <v>22176</v>
      </c>
      <c r="M3881" t="s">
        <v>22232</v>
      </c>
      <c r="N3881" t="s">
        <v>24542</v>
      </c>
      <c r="O3881" t="s">
        <v>28807</v>
      </c>
      <c r="P3881">
        <v>7</v>
      </c>
      <c r="Q3881">
        <v>1</v>
      </c>
      <c r="R3881">
        <v>0.94</v>
      </c>
      <c r="S3881">
        <v>0.97</v>
      </c>
      <c r="T3881">
        <v>338.37</v>
      </c>
      <c r="U3881">
        <v>91.85</v>
      </c>
      <c r="V3881">
        <v>1.63</v>
      </c>
      <c r="X3881">
        <v>6.38</v>
      </c>
      <c r="Y3881">
        <v>2</v>
      </c>
      <c r="Z3881" t="s">
        <v>4250</v>
      </c>
      <c r="AA3881">
        <v>0</v>
      </c>
      <c r="AB3881">
        <v>1</v>
      </c>
      <c r="AC3881">
        <v>5.7716666666666674</v>
      </c>
      <c r="AE3881" t="s">
        <v>7949</v>
      </c>
      <c r="AH3881">
        <v>0</v>
      </c>
      <c r="AI3881">
        <v>0</v>
      </c>
    </row>
    <row r="3882" spans="2:35" x14ac:dyDescent="0.25">
      <c r="B3882">
        <v>64100</v>
      </c>
      <c r="H3882">
        <v>4.4000000000000004</v>
      </c>
      <c r="I3882" t="s">
        <v>22087</v>
      </c>
      <c r="J3882" t="s">
        <v>22089</v>
      </c>
      <c r="L3882" t="s">
        <v>22176</v>
      </c>
      <c r="M3882" t="s">
        <v>22232</v>
      </c>
      <c r="N3882" t="s">
        <v>24542</v>
      </c>
      <c r="O3882" t="s">
        <v>28807</v>
      </c>
      <c r="P3882">
        <v>7</v>
      </c>
      <c r="Q3882">
        <v>1</v>
      </c>
      <c r="R3882">
        <v>0.94</v>
      </c>
      <c r="S3882">
        <v>0.97</v>
      </c>
      <c r="T3882">
        <v>338.37</v>
      </c>
      <c r="U3882">
        <v>91.85</v>
      </c>
      <c r="V3882">
        <v>1.63</v>
      </c>
      <c r="X3882">
        <v>6.38</v>
      </c>
      <c r="Y3882">
        <v>2</v>
      </c>
      <c r="Z3882" t="s">
        <v>4250</v>
      </c>
      <c r="AA3882">
        <v>0</v>
      </c>
      <c r="AB3882">
        <v>1</v>
      </c>
      <c r="AC3882">
        <v>5.7716666666666674</v>
      </c>
      <c r="AE3882" t="s">
        <v>7949</v>
      </c>
      <c r="AH3882">
        <v>0</v>
      </c>
      <c r="AI3882">
        <v>0</v>
      </c>
    </row>
    <row r="3883" spans="2:35" x14ac:dyDescent="0.25">
      <c r="B3883">
        <v>2970</v>
      </c>
      <c r="H3883">
        <v>4.4000000000000004</v>
      </c>
      <c r="I3883" t="s">
        <v>22087</v>
      </c>
      <c r="J3883" t="s">
        <v>22089</v>
      </c>
      <c r="L3883" t="s">
        <v>22176</v>
      </c>
      <c r="M3883" t="s">
        <v>22232</v>
      </c>
      <c r="N3883" t="s">
        <v>24543</v>
      </c>
      <c r="O3883" t="s">
        <v>28808</v>
      </c>
      <c r="P3883">
        <v>6</v>
      </c>
      <c r="Q3883">
        <v>1</v>
      </c>
      <c r="R3883">
        <v>2.9</v>
      </c>
      <c r="S3883">
        <v>2.93</v>
      </c>
      <c r="T3883">
        <v>431.41</v>
      </c>
      <c r="U3883">
        <v>78.959999999999994</v>
      </c>
      <c r="V3883">
        <v>3.64</v>
      </c>
      <c r="X3883">
        <v>6.16</v>
      </c>
      <c r="Y3883">
        <v>2</v>
      </c>
      <c r="Z3883" t="s">
        <v>4250</v>
      </c>
      <c r="AA3883">
        <v>0</v>
      </c>
      <c r="AB3883">
        <v>1</v>
      </c>
      <c r="AC3883">
        <v>4.8732619047619039</v>
      </c>
      <c r="AE3883" t="s">
        <v>7949</v>
      </c>
      <c r="AH3883">
        <v>0</v>
      </c>
      <c r="AI3883">
        <v>0</v>
      </c>
    </row>
    <row r="3884" spans="2:35" x14ac:dyDescent="0.25">
      <c r="B3884">
        <v>2620</v>
      </c>
      <c r="H3884">
        <v>4.4000000000000004</v>
      </c>
      <c r="I3884" t="s">
        <v>22087</v>
      </c>
      <c r="J3884" t="s">
        <v>22089</v>
      </c>
      <c r="L3884" t="s">
        <v>22176</v>
      </c>
      <c r="M3884" t="s">
        <v>22232</v>
      </c>
      <c r="N3884" t="s">
        <v>24544</v>
      </c>
      <c r="O3884" t="s">
        <v>28809</v>
      </c>
      <c r="P3884">
        <v>6</v>
      </c>
      <c r="Q3884">
        <v>1</v>
      </c>
      <c r="R3884">
        <v>1.28</v>
      </c>
      <c r="S3884">
        <v>1.34</v>
      </c>
      <c r="T3884">
        <v>308.33999999999997</v>
      </c>
      <c r="U3884">
        <v>82.62</v>
      </c>
      <c r="V3884">
        <v>1.86</v>
      </c>
      <c r="X3884">
        <v>6.6</v>
      </c>
      <c r="Y3884">
        <v>2</v>
      </c>
      <c r="Z3884" t="s">
        <v>4250</v>
      </c>
      <c r="AA3884">
        <v>0</v>
      </c>
      <c r="AB3884">
        <v>1</v>
      </c>
      <c r="AC3884">
        <v>5.833333333333333</v>
      </c>
      <c r="AE3884" t="s">
        <v>7949</v>
      </c>
      <c r="AH3884">
        <v>0</v>
      </c>
      <c r="AI3884">
        <v>0</v>
      </c>
    </row>
    <row r="3885" spans="2:35" x14ac:dyDescent="0.25">
      <c r="B3885">
        <v>7650</v>
      </c>
      <c r="H3885">
        <v>4.4000000000000004</v>
      </c>
      <c r="I3885" t="s">
        <v>22087</v>
      </c>
      <c r="J3885" t="s">
        <v>22089</v>
      </c>
      <c r="L3885" t="s">
        <v>22176</v>
      </c>
      <c r="M3885" t="s">
        <v>22232</v>
      </c>
      <c r="N3885" t="s">
        <v>24545</v>
      </c>
      <c r="O3885" t="s">
        <v>28810</v>
      </c>
      <c r="P3885">
        <v>6</v>
      </c>
      <c r="Q3885">
        <v>1</v>
      </c>
      <c r="R3885">
        <v>1.81</v>
      </c>
      <c r="S3885">
        <v>1.87</v>
      </c>
      <c r="T3885">
        <v>322.37</v>
      </c>
      <c r="U3885">
        <v>82.62</v>
      </c>
      <c r="V3885">
        <v>2.25</v>
      </c>
      <c r="X3885">
        <v>6.55</v>
      </c>
      <c r="Y3885">
        <v>2</v>
      </c>
      <c r="Z3885" t="s">
        <v>4250</v>
      </c>
      <c r="AA3885">
        <v>0</v>
      </c>
      <c r="AB3885">
        <v>1</v>
      </c>
      <c r="AC3885">
        <v>5.833333333333333</v>
      </c>
      <c r="AE3885" t="s">
        <v>7949</v>
      </c>
      <c r="AH3885">
        <v>0</v>
      </c>
      <c r="AI3885">
        <v>0</v>
      </c>
    </row>
    <row r="3886" spans="2:35" x14ac:dyDescent="0.25">
      <c r="B3886">
        <v>1610</v>
      </c>
      <c r="H3886">
        <v>4.4000000000000004</v>
      </c>
      <c r="I3886" t="s">
        <v>22087</v>
      </c>
      <c r="J3886" t="s">
        <v>22089</v>
      </c>
      <c r="L3886" t="s">
        <v>22176</v>
      </c>
      <c r="M3886" t="s">
        <v>22232</v>
      </c>
      <c r="N3886" t="s">
        <v>24546</v>
      </c>
      <c r="O3886" t="s">
        <v>28811</v>
      </c>
      <c r="P3886">
        <v>6</v>
      </c>
      <c r="Q3886">
        <v>1</v>
      </c>
      <c r="R3886">
        <v>1.44</v>
      </c>
      <c r="S3886">
        <v>1.46</v>
      </c>
      <c r="T3886">
        <v>326.33</v>
      </c>
      <c r="U3886">
        <v>82.62</v>
      </c>
      <c r="V3886">
        <v>2</v>
      </c>
      <c r="X3886">
        <v>5.94</v>
      </c>
      <c r="Y3886">
        <v>2</v>
      </c>
      <c r="Z3886" t="s">
        <v>4250</v>
      </c>
      <c r="AA3886">
        <v>0</v>
      </c>
      <c r="AB3886">
        <v>1</v>
      </c>
      <c r="AC3886">
        <v>5.833333333333333</v>
      </c>
      <c r="AE3886" t="s">
        <v>7949</v>
      </c>
      <c r="AH3886">
        <v>0</v>
      </c>
      <c r="AI3886">
        <v>0</v>
      </c>
    </row>
    <row r="3887" spans="2:35" x14ac:dyDescent="0.25">
      <c r="B3887">
        <v>2190</v>
      </c>
      <c r="H3887">
        <v>4.4000000000000004</v>
      </c>
      <c r="I3887" t="s">
        <v>22087</v>
      </c>
      <c r="J3887" t="s">
        <v>22089</v>
      </c>
      <c r="L3887" t="s">
        <v>22176</v>
      </c>
      <c r="M3887" t="s">
        <v>22232</v>
      </c>
      <c r="N3887" t="s">
        <v>24547</v>
      </c>
      <c r="O3887" t="s">
        <v>28812</v>
      </c>
      <c r="P3887">
        <v>5</v>
      </c>
      <c r="Q3887">
        <v>1</v>
      </c>
      <c r="R3887">
        <v>2.2400000000000002</v>
      </c>
      <c r="S3887">
        <v>2.29</v>
      </c>
      <c r="T3887">
        <v>325.33999999999997</v>
      </c>
      <c r="U3887">
        <v>69.73</v>
      </c>
      <c r="V3887">
        <v>2.6</v>
      </c>
      <c r="X3887">
        <v>6.53</v>
      </c>
      <c r="Y3887">
        <v>2</v>
      </c>
      <c r="Z3887" t="s">
        <v>4250</v>
      </c>
      <c r="AA3887">
        <v>0</v>
      </c>
      <c r="AB3887">
        <v>1</v>
      </c>
      <c r="AC3887">
        <v>5.7133333333333329</v>
      </c>
      <c r="AE3887" t="s">
        <v>7949</v>
      </c>
      <c r="AH3887">
        <v>0</v>
      </c>
      <c r="AI3887">
        <v>0</v>
      </c>
    </row>
    <row r="3888" spans="2:35" x14ac:dyDescent="0.25">
      <c r="B3888">
        <v>2940</v>
      </c>
      <c r="H3888">
        <v>4.4000000000000004</v>
      </c>
      <c r="I3888" t="s">
        <v>22087</v>
      </c>
      <c r="J3888" t="s">
        <v>22089</v>
      </c>
      <c r="L3888" t="s">
        <v>22176</v>
      </c>
      <c r="M3888" t="s">
        <v>22232</v>
      </c>
      <c r="N3888" t="s">
        <v>24548</v>
      </c>
      <c r="O3888" t="s">
        <v>28813</v>
      </c>
      <c r="P3888">
        <v>6</v>
      </c>
      <c r="Q3888">
        <v>1</v>
      </c>
      <c r="R3888">
        <v>1.81</v>
      </c>
      <c r="S3888">
        <v>1.87</v>
      </c>
      <c r="T3888">
        <v>337.38</v>
      </c>
      <c r="U3888">
        <v>78.959999999999994</v>
      </c>
      <c r="V3888">
        <v>2.4700000000000002</v>
      </c>
      <c r="X3888">
        <v>6.6</v>
      </c>
      <c r="Y3888">
        <v>2</v>
      </c>
      <c r="Z3888" t="s">
        <v>4250</v>
      </c>
      <c r="AA3888">
        <v>0</v>
      </c>
      <c r="AB3888">
        <v>2</v>
      </c>
      <c r="AC3888">
        <v>5.833333333333333</v>
      </c>
      <c r="AE3888" t="s">
        <v>7949</v>
      </c>
      <c r="AH3888">
        <v>0</v>
      </c>
      <c r="AI3888">
        <v>0</v>
      </c>
    </row>
    <row r="3889" spans="2:35" x14ac:dyDescent="0.25">
      <c r="B3889">
        <v>1830</v>
      </c>
      <c r="H3889">
        <v>4.4000000000000004</v>
      </c>
      <c r="I3889" t="s">
        <v>22087</v>
      </c>
      <c r="J3889" t="s">
        <v>22089</v>
      </c>
      <c r="L3889" t="s">
        <v>22176</v>
      </c>
      <c r="M3889" t="s">
        <v>22232</v>
      </c>
      <c r="N3889" t="s">
        <v>24549</v>
      </c>
      <c r="O3889" t="s">
        <v>28814</v>
      </c>
      <c r="P3889">
        <v>6</v>
      </c>
      <c r="Q3889">
        <v>1</v>
      </c>
      <c r="R3889">
        <v>2.31</v>
      </c>
      <c r="S3889">
        <v>2.38</v>
      </c>
      <c r="T3889">
        <v>351.41</v>
      </c>
      <c r="U3889">
        <v>78.959999999999994</v>
      </c>
      <c r="V3889">
        <v>2.86</v>
      </c>
      <c r="X3889">
        <v>6.6</v>
      </c>
      <c r="Y3889">
        <v>2</v>
      </c>
      <c r="Z3889" t="s">
        <v>4250</v>
      </c>
      <c r="AA3889">
        <v>0</v>
      </c>
      <c r="AB3889">
        <v>3</v>
      </c>
      <c r="AC3889">
        <v>5.6783333333333328</v>
      </c>
      <c r="AE3889" t="s">
        <v>7949</v>
      </c>
      <c r="AH3889">
        <v>0</v>
      </c>
      <c r="AI3889">
        <v>0</v>
      </c>
    </row>
    <row r="3890" spans="2:35" x14ac:dyDescent="0.25">
      <c r="B3890">
        <v>1060</v>
      </c>
      <c r="H3890">
        <v>4.4000000000000004</v>
      </c>
      <c r="I3890" t="s">
        <v>22087</v>
      </c>
      <c r="J3890" t="s">
        <v>22089</v>
      </c>
      <c r="L3890" t="s">
        <v>22176</v>
      </c>
      <c r="M3890" t="s">
        <v>22232</v>
      </c>
      <c r="N3890" t="s">
        <v>24550</v>
      </c>
      <c r="O3890" t="s">
        <v>28815</v>
      </c>
      <c r="P3890">
        <v>5</v>
      </c>
      <c r="Q3890">
        <v>1</v>
      </c>
      <c r="R3890">
        <v>2.67</v>
      </c>
      <c r="S3890">
        <v>2.73</v>
      </c>
      <c r="T3890">
        <v>341.8</v>
      </c>
      <c r="U3890">
        <v>69.73</v>
      </c>
      <c r="V3890">
        <v>3.11</v>
      </c>
      <c r="X3890">
        <v>6.58</v>
      </c>
      <c r="Y3890">
        <v>2</v>
      </c>
      <c r="Z3890" t="s">
        <v>4250</v>
      </c>
      <c r="AA3890">
        <v>0</v>
      </c>
      <c r="AB3890">
        <v>1</v>
      </c>
      <c r="AC3890">
        <v>5.4983333333333331</v>
      </c>
      <c r="AE3890" t="s">
        <v>7949</v>
      </c>
      <c r="AH3890">
        <v>0</v>
      </c>
      <c r="AI3890">
        <v>0</v>
      </c>
    </row>
    <row r="3891" spans="2:35" x14ac:dyDescent="0.25">
      <c r="B3891">
        <v>383</v>
      </c>
      <c r="E3891">
        <v>354</v>
      </c>
      <c r="H3891">
        <v>4.4000000000000004</v>
      </c>
      <c r="I3891" t="s">
        <v>22087</v>
      </c>
      <c r="J3891" t="s">
        <v>22089</v>
      </c>
      <c r="L3891" t="s">
        <v>22176</v>
      </c>
      <c r="M3891" t="s">
        <v>22232</v>
      </c>
      <c r="N3891" t="s">
        <v>24510</v>
      </c>
      <c r="O3891" t="s">
        <v>28775</v>
      </c>
      <c r="P3891">
        <v>6</v>
      </c>
      <c r="Q3891">
        <v>1</v>
      </c>
      <c r="R3891">
        <v>1.92</v>
      </c>
      <c r="S3891">
        <v>1.93</v>
      </c>
      <c r="T3891">
        <v>361.4</v>
      </c>
      <c r="U3891">
        <v>78.959999999999994</v>
      </c>
      <c r="V3891">
        <v>2.0699999999999998</v>
      </c>
      <c r="X3891">
        <v>5.91</v>
      </c>
      <c r="Y3891">
        <v>2</v>
      </c>
      <c r="Z3891" t="s">
        <v>4250</v>
      </c>
      <c r="AA3891">
        <v>0</v>
      </c>
      <c r="AB3891">
        <v>1</v>
      </c>
      <c r="AC3891">
        <v>5.8233333333333333</v>
      </c>
      <c r="AE3891" t="s">
        <v>7949</v>
      </c>
      <c r="AH3891">
        <v>0</v>
      </c>
      <c r="AI3891">
        <v>0</v>
      </c>
    </row>
    <row r="3892" spans="2:35" x14ac:dyDescent="0.25">
      <c r="B3892">
        <v>152</v>
      </c>
      <c r="E3892">
        <v>120</v>
      </c>
      <c r="H3892">
        <v>4.4000000000000004</v>
      </c>
      <c r="I3892" t="s">
        <v>22087</v>
      </c>
      <c r="J3892" t="s">
        <v>22089</v>
      </c>
      <c r="L3892" t="s">
        <v>22176</v>
      </c>
      <c r="M3892" t="s">
        <v>22232</v>
      </c>
      <c r="N3892" t="s">
        <v>24551</v>
      </c>
      <c r="O3892" t="s">
        <v>28816</v>
      </c>
      <c r="P3892">
        <v>6</v>
      </c>
      <c r="Q3892">
        <v>1</v>
      </c>
      <c r="R3892">
        <v>2.83</v>
      </c>
      <c r="S3892">
        <v>2.85</v>
      </c>
      <c r="T3892">
        <v>401.47</v>
      </c>
      <c r="U3892">
        <v>78.959999999999994</v>
      </c>
      <c r="V3892">
        <v>2.99</v>
      </c>
      <c r="X3892">
        <v>6.17</v>
      </c>
      <c r="Y3892">
        <v>2</v>
      </c>
      <c r="Z3892" t="s">
        <v>4250</v>
      </c>
      <c r="AA3892">
        <v>0</v>
      </c>
      <c r="AB3892">
        <v>1</v>
      </c>
      <c r="AC3892">
        <v>5.122119047619047</v>
      </c>
      <c r="AE3892" t="s">
        <v>7949</v>
      </c>
      <c r="AH3892">
        <v>0</v>
      </c>
      <c r="AI3892">
        <v>0</v>
      </c>
    </row>
    <row r="3893" spans="2:35" x14ac:dyDescent="0.25">
      <c r="B3893">
        <v>137</v>
      </c>
      <c r="E3893">
        <v>90.4</v>
      </c>
      <c r="H3893">
        <v>4.4000000000000004</v>
      </c>
      <c r="I3893" t="s">
        <v>22087</v>
      </c>
      <c r="J3893" t="s">
        <v>22089</v>
      </c>
      <c r="L3893" t="s">
        <v>22176</v>
      </c>
      <c r="M3893" t="s">
        <v>22232</v>
      </c>
      <c r="N3893" t="s">
        <v>24552</v>
      </c>
      <c r="O3893" t="s">
        <v>28817</v>
      </c>
      <c r="P3893">
        <v>6</v>
      </c>
      <c r="Q3893">
        <v>1</v>
      </c>
      <c r="R3893">
        <v>2.83</v>
      </c>
      <c r="S3893">
        <v>2.85</v>
      </c>
      <c r="T3893">
        <v>389.46</v>
      </c>
      <c r="U3893">
        <v>78.959999999999994</v>
      </c>
      <c r="V3893">
        <v>2.85</v>
      </c>
      <c r="X3893">
        <v>5.94</v>
      </c>
      <c r="Y3893">
        <v>2</v>
      </c>
      <c r="Z3893" t="s">
        <v>4250</v>
      </c>
      <c r="AA3893">
        <v>0</v>
      </c>
      <c r="AB3893">
        <v>1</v>
      </c>
      <c r="AC3893">
        <v>5.2079047619047616</v>
      </c>
      <c r="AE3893" t="s">
        <v>7949</v>
      </c>
      <c r="AH3893">
        <v>0</v>
      </c>
      <c r="AI3893">
        <v>0</v>
      </c>
    </row>
    <row r="3894" spans="2:35" x14ac:dyDescent="0.25">
      <c r="B3894">
        <v>287</v>
      </c>
      <c r="E3894">
        <v>252</v>
      </c>
      <c r="H3894">
        <v>4.4000000000000004</v>
      </c>
      <c r="I3894" t="s">
        <v>22087</v>
      </c>
      <c r="J3894" t="s">
        <v>22089</v>
      </c>
      <c r="L3894" t="s">
        <v>22176</v>
      </c>
      <c r="M3894" t="s">
        <v>22232</v>
      </c>
      <c r="N3894" t="s">
        <v>24509</v>
      </c>
      <c r="O3894" t="s">
        <v>28774</v>
      </c>
      <c r="P3894">
        <v>5</v>
      </c>
      <c r="Q3894">
        <v>1</v>
      </c>
      <c r="R3894">
        <v>2.72</v>
      </c>
      <c r="S3894">
        <v>2.78</v>
      </c>
      <c r="T3894">
        <v>345.4</v>
      </c>
      <c r="U3894">
        <v>69.73</v>
      </c>
      <c r="V3894">
        <v>2.83</v>
      </c>
      <c r="X3894">
        <v>6.6</v>
      </c>
      <c r="Y3894">
        <v>2</v>
      </c>
      <c r="Z3894" t="s">
        <v>4250</v>
      </c>
      <c r="AA3894">
        <v>0</v>
      </c>
      <c r="AB3894">
        <v>1</v>
      </c>
      <c r="AC3894">
        <v>5.4733333333333327</v>
      </c>
      <c r="AE3894" t="s">
        <v>7949</v>
      </c>
      <c r="AH3894">
        <v>0</v>
      </c>
      <c r="AI3894">
        <v>0</v>
      </c>
    </row>
    <row r="3895" spans="2:35" x14ac:dyDescent="0.25">
      <c r="B3895">
        <v>400</v>
      </c>
      <c r="H3895">
        <v>4.4000000000000004</v>
      </c>
      <c r="I3895" t="s">
        <v>22087</v>
      </c>
      <c r="J3895" t="s">
        <v>22089</v>
      </c>
      <c r="L3895" t="s">
        <v>22176</v>
      </c>
      <c r="M3895" t="s">
        <v>22232</v>
      </c>
      <c r="N3895" t="s">
        <v>24553</v>
      </c>
      <c r="O3895" t="s">
        <v>28818</v>
      </c>
      <c r="P3895">
        <v>5</v>
      </c>
      <c r="Q3895">
        <v>1</v>
      </c>
      <c r="R3895">
        <v>2.89</v>
      </c>
      <c r="S3895">
        <v>2.9</v>
      </c>
      <c r="T3895">
        <v>363.39</v>
      </c>
      <c r="U3895">
        <v>69.73</v>
      </c>
      <c r="V3895">
        <v>2.97</v>
      </c>
      <c r="X3895">
        <v>5.94</v>
      </c>
      <c r="Y3895">
        <v>2</v>
      </c>
      <c r="Z3895" t="s">
        <v>4250</v>
      </c>
      <c r="AA3895">
        <v>0</v>
      </c>
      <c r="AB3895">
        <v>1</v>
      </c>
      <c r="AC3895">
        <v>5.364119047619047</v>
      </c>
      <c r="AE3895" t="s">
        <v>7949</v>
      </c>
      <c r="AH3895">
        <v>0</v>
      </c>
      <c r="AI3895">
        <v>0</v>
      </c>
    </row>
    <row r="3896" spans="2:35" x14ac:dyDescent="0.25">
      <c r="B3896">
        <v>1110</v>
      </c>
      <c r="H3896">
        <v>4.4000000000000004</v>
      </c>
      <c r="I3896" t="s">
        <v>22087</v>
      </c>
      <c r="J3896" t="s">
        <v>22089</v>
      </c>
      <c r="L3896" t="s">
        <v>22176</v>
      </c>
      <c r="M3896" t="s">
        <v>22232</v>
      </c>
      <c r="N3896" t="s">
        <v>24554</v>
      </c>
      <c r="O3896" t="s">
        <v>28819</v>
      </c>
      <c r="P3896">
        <v>5</v>
      </c>
      <c r="Q3896">
        <v>1</v>
      </c>
      <c r="R3896">
        <v>3.25</v>
      </c>
      <c r="S3896">
        <v>3.31</v>
      </c>
      <c r="T3896">
        <v>359.43</v>
      </c>
      <c r="U3896">
        <v>69.73</v>
      </c>
      <c r="V3896">
        <v>3.22</v>
      </c>
      <c r="X3896">
        <v>6.55</v>
      </c>
      <c r="Y3896">
        <v>2</v>
      </c>
      <c r="Z3896" t="s">
        <v>4250</v>
      </c>
      <c r="AA3896">
        <v>0</v>
      </c>
      <c r="AB3896">
        <v>1</v>
      </c>
      <c r="AC3896">
        <v>5.0533333333333328</v>
      </c>
      <c r="AE3896" t="s">
        <v>7949</v>
      </c>
      <c r="AH3896">
        <v>0</v>
      </c>
      <c r="AI3896">
        <v>0</v>
      </c>
    </row>
    <row r="3897" spans="2:35" x14ac:dyDescent="0.25">
      <c r="B3897">
        <v>68300</v>
      </c>
      <c r="H3897">
        <v>4.4000000000000004</v>
      </c>
      <c r="I3897" t="s">
        <v>22087</v>
      </c>
      <c r="J3897" t="s">
        <v>22089</v>
      </c>
      <c r="L3897" t="s">
        <v>22176</v>
      </c>
      <c r="M3897" t="s">
        <v>22232</v>
      </c>
      <c r="N3897" t="s">
        <v>24555</v>
      </c>
      <c r="O3897" t="s">
        <v>28820</v>
      </c>
      <c r="P3897">
        <v>5</v>
      </c>
      <c r="Q3897">
        <v>1</v>
      </c>
      <c r="R3897">
        <v>-1.62</v>
      </c>
      <c r="S3897">
        <v>-1.62</v>
      </c>
      <c r="T3897">
        <v>339.19</v>
      </c>
      <c r="U3897">
        <v>66.069999999999993</v>
      </c>
      <c r="V3897">
        <v>1.44</v>
      </c>
      <c r="X3897">
        <v>4.91</v>
      </c>
      <c r="Y3897">
        <v>1</v>
      </c>
      <c r="Z3897" t="s">
        <v>4250</v>
      </c>
      <c r="AA3897">
        <v>0</v>
      </c>
      <c r="AB3897">
        <v>0</v>
      </c>
      <c r="AC3897">
        <v>5.833333333333333</v>
      </c>
      <c r="AE3897" t="s">
        <v>7949</v>
      </c>
      <c r="AH3897">
        <v>0</v>
      </c>
      <c r="AI3897">
        <v>0</v>
      </c>
    </row>
    <row r="3898" spans="2:35" x14ac:dyDescent="0.25">
      <c r="B3898">
        <v>3310</v>
      </c>
      <c r="H3898">
        <v>4.4000000000000004</v>
      </c>
      <c r="I3898" t="s">
        <v>22087</v>
      </c>
      <c r="J3898" t="s">
        <v>22089</v>
      </c>
      <c r="L3898" t="s">
        <v>22176</v>
      </c>
      <c r="M3898" t="s">
        <v>22232</v>
      </c>
      <c r="N3898" t="s">
        <v>24556</v>
      </c>
      <c r="O3898" t="s">
        <v>28821</v>
      </c>
      <c r="P3898">
        <v>7</v>
      </c>
      <c r="Q3898">
        <v>1</v>
      </c>
      <c r="R3898">
        <v>2.08</v>
      </c>
      <c r="S3898">
        <v>2.1</v>
      </c>
      <c r="T3898">
        <v>388.43</v>
      </c>
      <c r="U3898">
        <v>102.75</v>
      </c>
      <c r="V3898">
        <v>2.4900000000000002</v>
      </c>
      <c r="X3898">
        <v>6.08</v>
      </c>
      <c r="Y3898">
        <v>2</v>
      </c>
      <c r="Z3898" t="s">
        <v>4250</v>
      </c>
      <c r="AA3898">
        <v>0</v>
      </c>
      <c r="AB3898">
        <v>1</v>
      </c>
      <c r="AC3898">
        <v>5.1652619047619046</v>
      </c>
      <c r="AE3898" t="s">
        <v>7949</v>
      </c>
      <c r="AH3898">
        <v>0</v>
      </c>
      <c r="AI3898">
        <v>0</v>
      </c>
    </row>
    <row r="3899" spans="2:35" x14ac:dyDescent="0.25">
      <c r="B3899">
        <v>1270</v>
      </c>
      <c r="H3899">
        <v>4.4000000000000004</v>
      </c>
      <c r="I3899" t="s">
        <v>22087</v>
      </c>
      <c r="J3899" t="s">
        <v>22089</v>
      </c>
      <c r="L3899" t="s">
        <v>22176</v>
      </c>
      <c r="M3899" t="s">
        <v>22232</v>
      </c>
      <c r="N3899" t="s">
        <v>24557</v>
      </c>
      <c r="O3899" t="s">
        <v>28822</v>
      </c>
      <c r="P3899">
        <v>6</v>
      </c>
      <c r="Q3899">
        <v>1</v>
      </c>
      <c r="R3899">
        <v>2.81</v>
      </c>
      <c r="S3899">
        <v>2.84</v>
      </c>
      <c r="T3899">
        <v>395.43</v>
      </c>
      <c r="U3899">
        <v>78.959999999999994</v>
      </c>
      <c r="V3899">
        <v>3.07</v>
      </c>
      <c r="X3899">
        <v>6.09</v>
      </c>
      <c r="Y3899">
        <v>2</v>
      </c>
      <c r="Z3899" t="s">
        <v>4250</v>
      </c>
      <c r="AA3899">
        <v>0</v>
      </c>
      <c r="AB3899">
        <v>1</v>
      </c>
      <c r="AC3899">
        <v>5.1752619047619044</v>
      </c>
      <c r="AE3899" t="s">
        <v>7949</v>
      </c>
      <c r="AH3899">
        <v>0</v>
      </c>
      <c r="AI3899">
        <v>0</v>
      </c>
    </row>
    <row r="3900" spans="2:35" x14ac:dyDescent="0.25">
      <c r="B3900">
        <v>4400</v>
      </c>
      <c r="H3900">
        <v>4.4000000000000004</v>
      </c>
      <c r="I3900" t="s">
        <v>22087</v>
      </c>
      <c r="J3900" t="s">
        <v>22089</v>
      </c>
      <c r="L3900" t="s">
        <v>22176</v>
      </c>
      <c r="M3900" t="s">
        <v>22232</v>
      </c>
      <c r="N3900" t="s">
        <v>24558</v>
      </c>
      <c r="O3900" t="s">
        <v>28823</v>
      </c>
      <c r="P3900">
        <v>7</v>
      </c>
      <c r="Q3900">
        <v>1</v>
      </c>
      <c r="R3900">
        <v>1.55</v>
      </c>
      <c r="S3900">
        <v>1.57</v>
      </c>
      <c r="T3900">
        <v>378.43</v>
      </c>
      <c r="U3900">
        <v>91.85</v>
      </c>
      <c r="V3900">
        <v>2.3199999999999998</v>
      </c>
      <c r="X3900">
        <v>6.17</v>
      </c>
      <c r="Y3900">
        <v>2</v>
      </c>
      <c r="Z3900" t="s">
        <v>4250</v>
      </c>
      <c r="AA3900">
        <v>0</v>
      </c>
      <c r="AB3900">
        <v>1</v>
      </c>
      <c r="AC3900">
        <v>5.6400238095238091</v>
      </c>
      <c r="AE3900" t="s">
        <v>7949</v>
      </c>
      <c r="AH3900">
        <v>0</v>
      </c>
      <c r="AI3900">
        <v>0</v>
      </c>
    </row>
    <row r="3901" spans="2:35" x14ac:dyDescent="0.25">
      <c r="B3901">
        <v>1810</v>
      </c>
      <c r="H3901">
        <v>4.4000000000000004</v>
      </c>
      <c r="I3901" t="s">
        <v>22087</v>
      </c>
      <c r="J3901" t="s">
        <v>22089</v>
      </c>
      <c r="L3901" t="s">
        <v>22176</v>
      </c>
      <c r="M3901" t="s">
        <v>22232</v>
      </c>
      <c r="N3901" t="s">
        <v>24559</v>
      </c>
      <c r="O3901" t="s">
        <v>28824</v>
      </c>
      <c r="P3901">
        <v>6</v>
      </c>
      <c r="Q3901">
        <v>1</v>
      </c>
      <c r="R3901">
        <v>2.13</v>
      </c>
      <c r="S3901">
        <v>2.15</v>
      </c>
      <c r="T3901">
        <v>413.42</v>
      </c>
      <c r="U3901">
        <v>78.959999999999994</v>
      </c>
      <c r="V3901">
        <v>3.56</v>
      </c>
      <c r="X3901">
        <v>6.17</v>
      </c>
      <c r="Y3901">
        <v>2</v>
      </c>
      <c r="Z3901" t="s">
        <v>4250</v>
      </c>
      <c r="AA3901">
        <v>0</v>
      </c>
      <c r="AB3901">
        <v>2</v>
      </c>
      <c r="AC3901">
        <v>5.3867619047619044</v>
      </c>
      <c r="AE3901" t="s">
        <v>7949</v>
      </c>
      <c r="AH3901">
        <v>0</v>
      </c>
      <c r="AI3901">
        <v>0</v>
      </c>
    </row>
    <row r="3902" spans="2:35" x14ac:dyDescent="0.25">
      <c r="B3902">
        <v>3560</v>
      </c>
      <c r="H3902">
        <v>4.4000000000000004</v>
      </c>
      <c r="I3902" t="s">
        <v>22087</v>
      </c>
      <c r="J3902" t="s">
        <v>22089</v>
      </c>
      <c r="L3902" t="s">
        <v>22176</v>
      </c>
      <c r="M3902" t="s">
        <v>22232</v>
      </c>
      <c r="N3902" t="s">
        <v>24560</v>
      </c>
      <c r="O3902" t="s">
        <v>28825</v>
      </c>
      <c r="P3902">
        <v>6</v>
      </c>
      <c r="Q3902">
        <v>1</v>
      </c>
      <c r="R3902">
        <v>2.23</v>
      </c>
      <c r="S3902">
        <v>2.25</v>
      </c>
      <c r="T3902">
        <v>381.41</v>
      </c>
      <c r="U3902">
        <v>78.959999999999994</v>
      </c>
      <c r="V3902">
        <v>2.76</v>
      </c>
      <c r="X3902">
        <v>6.14</v>
      </c>
      <c r="Y3902">
        <v>2</v>
      </c>
      <c r="Z3902" t="s">
        <v>4250</v>
      </c>
      <c r="AA3902">
        <v>0</v>
      </c>
      <c r="AB3902">
        <v>1</v>
      </c>
      <c r="AC3902">
        <v>5.5654047619047624</v>
      </c>
      <c r="AE3902" t="s">
        <v>7949</v>
      </c>
      <c r="AH3902">
        <v>0</v>
      </c>
      <c r="AI3902">
        <v>0</v>
      </c>
    </row>
    <row r="3903" spans="2:35" x14ac:dyDescent="0.25">
      <c r="B3903">
        <v>1890</v>
      </c>
      <c r="H3903">
        <v>4.4000000000000004</v>
      </c>
      <c r="I3903" t="s">
        <v>22087</v>
      </c>
      <c r="J3903" t="s">
        <v>22089</v>
      </c>
      <c r="L3903" t="s">
        <v>22176</v>
      </c>
      <c r="M3903" t="s">
        <v>22232</v>
      </c>
      <c r="N3903" t="s">
        <v>24561</v>
      </c>
      <c r="O3903" t="s">
        <v>28826</v>
      </c>
      <c r="P3903">
        <v>7</v>
      </c>
      <c r="Q3903">
        <v>1</v>
      </c>
      <c r="R3903">
        <v>1.64</v>
      </c>
      <c r="S3903">
        <v>1.66</v>
      </c>
      <c r="T3903">
        <v>388.43</v>
      </c>
      <c r="U3903">
        <v>102.75</v>
      </c>
      <c r="V3903">
        <v>2.4900000000000002</v>
      </c>
      <c r="X3903">
        <v>6.14</v>
      </c>
      <c r="Y3903">
        <v>2</v>
      </c>
      <c r="Z3903" t="s">
        <v>4250</v>
      </c>
      <c r="AA3903">
        <v>0</v>
      </c>
      <c r="AB3903">
        <v>1</v>
      </c>
      <c r="AC3903">
        <v>5.2052619047619046</v>
      </c>
      <c r="AE3903" t="s">
        <v>7949</v>
      </c>
      <c r="AH3903">
        <v>0</v>
      </c>
      <c r="AI3903">
        <v>0</v>
      </c>
    </row>
    <row r="3904" spans="2:35" x14ac:dyDescent="0.25">
      <c r="B3904">
        <v>3370</v>
      </c>
      <c r="H3904">
        <v>4.4000000000000004</v>
      </c>
      <c r="I3904" t="s">
        <v>22087</v>
      </c>
      <c r="J3904" t="s">
        <v>22089</v>
      </c>
      <c r="L3904" t="s">
        <v>22176</v>
      </c>
      <c r="M3904" t="s">
        <v>22232</v>
      </c>
      <c r="N3904" t="s">
        <v>24562</v>
      </c>
      <c r="O3904" t="s">
        <v>28827</v>
      </c>
      <c r="P3904">
        <v>6</v>
      </c>
      <c r="Q3904">
        <v>1</v>
      </c>
      <c r="R3904">
        <v>2.35</v>
      </c>
      <c r="S3904">
        <v>2.37</v>
      </c>
      <c r="T3904">
        <v>399.4</v>
      </c>
      <c r="U3904">
        <v>78.959999999999994</v>
      </c>
      <c r="V3904">
        <v>2.9</v>
      </c>
      <c r="X3904">
        <v>6.03</v>
      </c>
      <c r="Y3904">
        <v>2</v>
      </c>
      <c r="Z3904" t="s">
        <v>4250</v>
      </c>
      <c r="AA3904">
        <v>0</v>
      </c>
      <c r="AB3904">
        <v>1</v>
      </c>
      <c r="AC3904">
        <v>5.3769047619047621</v>
      </c>
      <c r="AE3904" t="s">
        <v>7949</v>
      </c>
      <c r="AH3904">
        <v>0</v>
      </c>
      <c r="AI3904">
        <v>0</v>
      </c>
    </row>
    <row r="3905" spans="2:35" x14ac:dyDescent="0.25">
      <c r="B3905">
        <v>2740</v>
      </c>
      <c r="H3905">
        <v>4.4000000000000004</v>
      </c>
      <c r="I3905" t="s">
        <v>22087</v>
      </c>
      <c r="J3905" t="s">
        <v>22089</v>
      </c>
      <c r="L3905" t="s">
        <v>22176</v>
      </c>
      <c r="M3905" t="s">
        <v>22232</v>
      </c>
      <c r="N3905" t="s">
        <v>24563</v>
      </c>
      <c r="O3905" t="s">
        <v>28828</v>
      </c>
      <c r="P3905">
        <v>7</v>
      </c>
      <c r="Q3905">
        <v>1</v>
      </c>
      <c r="R3905">
        <v>2.69</v>
      </c>
      <c r="S3905">
        <v>2.71</v>
      </c>
      <c r="T3905">
        <v>411.43</v>
      </c>
      <c r="U3905">
        <v>88.19</v>
      </c>
      <c r="V3905">
        <v>2.77</v>
      </c>
      <c r="X3905">
        <v>6.02</v>
      </c>
      <c r="Y3905">
        <v>2</v>
      </c>
      <c r="Z3905" t="s">
        <v>4250</v>
      </c>
      <c r="AA3905">
        <v>0</v>
      </c>
      <c r="AB3905">
        <v>2</v>
      </c>
      <c r="AC3905">
        <v>5.1209761904761901</v>
      </c>
      <c r="AE3905" t="s">
        <v>7949</v>
      </c>
      <c r="AH3905">
        <v>0</v>
      </c>
      <c r="AI3905">
        <v>0</v>
      </c>
    </row>
    <row r="3906" spans="2:35" x14ac:dyDescent="0.25">
      <c r="B3906">
        <v>3390</v>
      </c>
      <c r="H3906">
        <v>4.4000000000000004</v>
      </c>
      <c r="I3906" t="s">
        <v>22087</v>
      </c>
      <c r="J3906" t="s">
        <v>22089</v>
      </c>
      <c r="L3906" t="s">
        <v>22176</v>
      </c>
      <c r="M3906" t="s">
        <v>22232</v>
      </c>
      <c r="N3906" t="s">
        <v>24564</v>
      </c>
      <c r="O3906" t="s">
        <v>28829</v>
      </c>
      <c r="P3906">
        <v>5</v>
      </c>
      <c r="Q3906">
        <v>1</v>
      </c>
      <c r="R3906">
        <v>3.47</v>
      </c>
      <c r="S3906">
        <v>3.49</v>
      </c>
      <c r="T3906">
        <v>362.43</v>
      </c>
      <c r="U3906">
        <v>66.069999999999993</v>
      </c>
      <c r="V3906">
        <v>3.23</v>
      </c>
      <c r="X3906">
        <v>6</v>
      </c>
      <c r="Y3906">
        <v>2</v>
      </c>
      <c r="Z3906" t="s">
        <v>4250</v>
      </c>
      <c r="AA3906">
        <v>0</v>
      </c>
      <c r="AB3906">
        <v>1</v>
      </c>
      <c r="AC3906">
        <v>4.83597619047619</v>
      </c>
      <c r="AE3906" t="s">
        <v>7949</v>
      </c>
      <c r="AH3906">
        <v>0</v>
      </c>
      <c r="AI3906">
        <v>0</v>
      </c>
    </row>
    <row r="3907" spans="2:35" x14ac:dyDescent="0.25">
      <c r="B3907">
        <v>3590</v>
      </c>
      <c r="H3907">
        <v>4.4000000000000004</v>
      </c>
      <c r="I3907" t="s">
        <v>22087</v>
      </c>
      <c r="J3907" t="s">
        <v>22089</v>
      </c>
      <c r="L3907" t="s">
        <v>22176</v>
      </c>
      <c r="M3907" t="s">
        <v>22232</v>
      </c>
      <c r="N3907" t="s">
        <v>24565</v>
      </c>
      <c r="O3907" t="s">
        <v>28830</v>
      </c>
      <c r="P3907">
        <v>5</v>
      </c>
      <c r="Q3907">
        <v>1</v>
      </c>
      <c r="R3907">
        <v>3.53</v>
      </c>
      <c r="S3907">
        <v>3.53</v>
      </c>
      <c r="T3907">
        <v>380.42</v>
      </c>
      <c r="U3907">
        <v>66.069999999999993</v>
      </c>
      <c r="V3907">
        <v>3.36</v>
      </c>
      <c r="X3907">
        <v>3.56</v>
      </c>
      <c r="Y3907">
        <v>2</v>
      </c>
      <c r="Z3907" t="s">
        <v>4250</v>
      </c>
      <c r="AA3907">
        <v>0</v>
      </c>
      <c r="AB3907">
        <v>1</v>
      </c>
      <c r="AC3907">
        <v>4.6574761904761903</v>
      </c>
      <c r="AE3907" t="s">
        <v>7949</v>
      </c>
      <c r="AH3907">
        <v>0</v>
      </c>
      <c r="AI3907">
        <v>0</v>
      </c>
    </row>
    <row r="3908" spans="2:35" x14ac:dyDescent="0.25">
      <c r="B3908">
        <v>2310</v>
      </c>
      <c r="H3908">
        <v>4.4000000000000004</v>
      </c>
      <c r="I3908" t="s">
        <v>22087</v>
      </c>
      <c r="J3908" t="s">
        <v>22089</v>
      </c>
      <c r="L3908" t="s">
        <v>22176</v>
      </c>
      <c r="M3908" t="s">
        <v>22232</v>
      </c>
      <c r="N3908" t="s">
        <v>24566</v>
      </c>
      <c r="O3908" t="s">
        <v>28831</v>
      </c>
      <c r="P3908">
        <v>5</v>
      </c>
      <c r="Q3908">
        <v>1</v>
      </c>
      <c r="R3908">
        <v>3.44</v>
      </c>
      <c r="S3908">
        <v>3.44</v>
      </c>
      <c r="T3908">
        <v>380.42</v>
      </c>
      <c r="U3908">
        <v>66.069999999999993</v>
      </c>
      <c r="V3908">
        <v>3.36</v>
      </c>
      <c r="X3908">
        <v>3.56</v>
      </c>
      <c r="Y3908">
        <v>2</v>
      </c>
      <c r="Z3908" t="s">
        <v>4250</v>
      </c>
      <c r="AA3908">
        <v>0</v>
      </c>
      <c r="AB3908">
        <v>1</v>
      </c>
      <c r="AC3908">
        <v>4.7474761904761902</v>
      </c>
      <c r="AE3908" t="s">
        <v>7949</v>
      </c>
      <c r="AH3908">
        <v>0</v>
      </c>
      <c r="AI3908">
        <v>0</v>
      </c>
    </row>
    <row r="3909" spans="2:35" x14ac:dyDescent="0.25">
      <c r="B3909">
        <v>696</v>
      </c>
      <c r="H3909">
        <v>4.4000000000000004</v>
      </c>
      <c r="I3909" t="s">
        <v>22087</v>
      </c>
      <c r="J3909" t="s">
        <v>22089</v>
      </c>
      <c r="L3909" t="s">
        <v>22176</v>
      </c>
      <c r="M3909" t="s">
        <v>22232</v>
      </c>
      <c r="N3909" t="s">
        <v>24567</v>
      </c>
      <c r="O3909" t="s">
        <v>28832</v>
      </c>
      <c r="P3909">
        <v>6</v>
      </c>
      <c r="Q3909">
        <v>1</v>
      </c>
      <c r="R3909">
        <v>3.11</v>
      </c>
      <c r="S3909">
        <v>3.11</v>
      </c>
      <c r="T3909">
        <v>392.46</v>
      </c>
      <c r="U3909">
        <v>75.3</v>
      </c>
      <c r="V3909">
        <v>3.23</v>
      </c>
      <c r="X3909">
        <v>4.6500000000000004</v>
      </c>
      <c r="Y3909">
        <v>2</v>
      </c>
      <c r="Z3909" t="s">
        <v>4250</v>
      </c>
      <c r="AA3909">
        <v>0</v>
      </c>
      <c r="AB3909">
        <v>2</v>
      </c>
      <c r="AC3909">
        <v>4.9914761904761908</v>
      </c>
      <c r="AE3909" t="s">
        <v>7949</v>
      </c>
      <c r="AH3909">
        <v>0</v>
      </c>
      <c r="AI3909">
        <v>0</v>
      </c>
    </row>
    <row r="3910" spans="2:35" x14ac:dyDescent="0.25">
      <c r="B3910">
        <v>2270</v>
      </c>
      <c r="H3910">
        <v>4.4000000000000004</v>
      </c>
      <c r="I3910" t="s">
        <v>22087</v>
      </c>
      <c r="J3910" t="s">
        <v>22089</v>
      </c>
      <c r="L3910" t="s">
        <v>22176</v>
      </c>
      <c r="M3910" t="s">
        <v>22232</v>
      </c>
      <c r="N3910" t="s">
        <v>24568</v>
      </c>
      <c r="O3910" t="s">
        <v>28833</v>
      </c>
      <c r="P3910">
        <v>5</v>
      </c>
      <c r="Q3910">
        <v>1</v>
      </c>
      <c r="R3910">
        <v>4.01</v>
      </c>
      <c r="S3910">
        <v>4.03</v>
      </c>
      <c r="T3910">
        <v>376.46</v>
      </c>
      <c r="U3910">
        <v>66.069999999999993</v>
      </c>
      <c r="V3910">
        <v>3.53</v>
      </c>
      <c r="X3910">
        <v>6.04</v>
      </c>
      <c r="Y3910">
        <v>2</v>
      </c>
      <c r="Z3910" t="s">
        <v>4250</v>
      </c>
      <c r="AA3910">
        <v>0</v>
      </c>
      <c r="AB3910">
        <v>1</v>
      </c>
      <c r="AC3910">
        <v>4.2007619047619036</v>
      </c>
      <c r="AE3910" t="s">
        <v>7949</v>
      </c>
      <c r="AH3910">
        <v>0</v>
      </c>
      <c r="AI3910">
        <v>0</v>
      </c>
    </row>
    <row r="3911" spans="2:35" x14ac:dyDescent="0.25">
      <c r="B3911">
        <v>1680</v>
      </c>
      <c r="H3911">
        <v>4.4000000000000004</v>
      </c>
      <c r="I3911" t="s">
        <v>22087</v>
      </c>
      <c r="J3911" t="s">
        <v>22089</v>
      </c>
      <c r="L3911" t="s">
        <v>22176</v>
      </c>
      <c r="M3911" t="s">
        <v>22232</v>
      </c>
      <c r="N3911" t="s">
        <v>24569</v>
      </c>
      <c r="O3911" t="s">
        <v>28834</v>
      </c>
      <c r="P3911">
        <v>6</v>
      </c>
      <c r="Q3911">
        <v>1</v>
      </c>
      <c r="R3911">
        <v>2.77</v>
      </c>
      <c r="S3911">
        <v>2.77</v>
      </c>
      <c r="T3911">
        <v>387.44</v>
      </c>
      <c r="U3911">
        <v>89.86</v>
      </c>
      <c r="V3911">
        <v>3.1</v>
      </c>
      <c r="X3911">
        <v>3.43</v>
      </c>
      <c r="Y3911">
        <v>2</v>
      </c>
      <c r="Z3911" t="s">
        <v>4250</v>
      </c>
      <c r="AA3911">
        <v>0</v>
      </c>
      <c r="AB3911">
        <v>1</v>
      </c>
      <c r="AC3911">
        <v>5.2523333333333344</v>
      </c>
      <c r="AE3911" t="s">
        <v>7949</v>
      </c>
      <c r="AH3911">
        <v>0</v>
      </c>
      <c r="AI3911">
        <v>0</v>
      </c>
    </row>
    <row r="3912" spans="2:35" x14ac:dyDescent="0.25">
      <c r="B3912">
        <v>2210</v>
      </c>
      <c r="H3912">
        <v>4.4000000000000004</v>
      </c>
      <c r="I3912" t="s">
        <v>22087</v>
      </c>
      <c r="J3912" t="s">
        <v>22089</v>
      </c>
      <c r="L3912" t="s">
        <v>22176</v>
      </c>
      <c r="M3912" t="s">
        <v>22232</v>
      </c>
      <c r="N3912" t="s">
        <v>24570</v>
      </c>
      <c r="O3912" t="s">
        <v>28835</v>
      </c>
      <c r="P3912">
        <v>6</v>
      </c>
      <c r="Q3912">
        <v>1</v>
      </c>
      <c r="R3912">
        <v>4.28</v>
      </c>
      <c r="S3912">
        <v>4.28</v>
      </c>
      <c r="T3912">
        <v>474.48</v>
      </c>
      <c r="U3912">
        <v>75.3</v>
      </c>
      <c r="V3912">
        <v>4.6399999999999997</v>
      </c>
      <c r="X3912">
        <v>2.93</v>
      </c>
      <c r="Y3912">
        <v>2</v>
      </c>
      <c r="Z3912" t="s">
        <v>4250</v>
      </c>
      <c r="AA3912">
        <v>0</v>
      </c>
      <c r="AB3912">
        <v>3</v>
      </c>
      <c r="AC3912">
        <v>3.3756190476190469</v>
      </c>
      <c r="AE3912" t="s">
        <v>7949</v>
      </c>
      <c r="AH3912">
        <v>0</v>
      </c>
      <c r="AI3912">
        <v>0</v>
      </c>
    </row>
    <row r="3913" spans="2:35" x14ac:dyDescent="0.25">
      <c r="B3913">
        <v>1870</v>
      </c>
      <c r="H3913">
        <v>4.4000000000000004</v>
      </c>
      <c r="I3913" t="s">
        <v>22087</v>
      </c>
      <c r="J3913" t="s">
        <v>22089</v>
      </c>
      <c r="L3913" t="s">
        <v>22176</v>
      </c>
      <c r="M3913" t="s">
        <v>22232</v>
      </c>
      <c r="N3913" t="s">
        <v>24571</v>
      </c>
      <c r="O3913" t="s">
        <v>28836</v>
      </c>
      <c r="P3913">
        <v>5</v>
      </c>
      <c r="Q3913">
        <v>1</v>
      </c>
      <c r="R3913">
        <v>3.42</v>
      </c>
      <c r="S3913">
        <v>3.42</v>
      </c>
      <c r="T3913">
        <v>398.41</v>
      </c>
      <c r="U3913">
        <v>66.069999999999993</v>
      </c>
      <c r="V3913">
        <v>3.5</v>
      </c>
      <c r="X3913">
        <v>1.1299999999999999</v>
      </c>
      <c r="Y3913">
        <v>2</v>
      </c>
      <c r="Z3913" t="s">
        <v>4250</v>
      </c>
      <c r="AA3913">
        <v>0</v>
      </c>
      <c r="AB3913">
        <v>1</v>
      </c>
      <c r="AC3913">
        <v>4.6389761904761908</v>
      </c>
      <c r="AE3913" t="s">
        <v>7949</v>
      </c>
      <c r="AH3913">
        <v>0</v>
      </c>
      <c r="AI3913">
        <v>0</v>
      </c>
    </row>
    <row r="3914" spans="2:35" x14ac:dyDescent="0.25">
      <c r="B3914">
        <v>2020</v>
      </c>
      <c r="H3914">
        <v>4.4000000000000004</v>
      </c>
      <c r="I3914" t="s">
        <v>22087</v>
      </c>
      <c r="J3914" t="s">
        <v>22089</v>
      </c>
      <c r="L3914" t="s">
        <v>22176</v>
      </c>
      <c r="M3914" t="s">
        <v>22232</v>
      </c>
      <c r="N3914" t="s">
        <v>24572</v>
      </c>
      <c r="O3914" t="s">
        <v>28837</v>
      </c>
      <c r="P3914">
        <v>6</v>
      </c>
      <c r="Q3914">
        <v>1</v>
      </c>
      <c r="R3914">
        <v>3.62</v>
      </c>
      <c r="S3914">
        <v>3.62</v>
      </c>
      <c r="T3914">
        <v>406.48</v>
      </c>
      <c r="U3914">
        <v>75.3</v>
      </c>
      <c r="V3914">
        <v>3.62</v>
      </c>
      <c r="X3914">
        <v>4.74</v>
      </c>
      <c r="Y3914">
        <v>2</v>
      </c>
      <c r="Z3914" t="s">
        <v>4250</v>
      </c>
      <c r="AA3914">
        <v>0</v>
      </c>
      <c r="AB3914">
        <v>3</v>
      </c>
      <c r="AC3914">
        <v>4.381333333333334</v>
      </c>
      <c r="AE3914" t="s">
        <v>7949</v>
      </c>
      <c r="AH3914">
        <v>0</v>
      </c>
      <c r="AI3914">
        <v>0</v>
      </c>
    </row>
    <row r="3915" spans="2:35" x14ac:dyDescent="0.25">
      <c r="B3915">
        <v>2450</v>
      </c>
      <c r="H3915">
        <v>4.4000000000000004</v>
      </c>
      <c r="I3915" t="s">
        <v>22087</v>
      </c>
      <c r="J3915" t="s">
        <v>22089</v>
      </c>
      <c r="L3915" t="s">
        <v>22176</v>
      </c>
      <c r="M3915" t="s">
        <v>22232</v>
      </c>
      <c r="N3915" t="s">
        <v>24573</v>
      </c>
      <c r="O3915" t="s">
        <v>28838</v>
      </c>
      <c r="P3915">
        <v>6</v>
      </c>
      <c r="Q3915">
        <v>1</v>
      </c>
      <c r="R3915">
        <v>2.4300000000000002</v>
      </c>
      <c r="S3915">
        <v>2.4300000000000002</v>
      </c>
      <c r="T3915">
        <v>413.48</v>
      </c>
      <c r="U3915">
        <v>89.86</v>
      </c>
      <c r="V3915">
        <v>3.76</v>
      </c>
      <c r="X3915">
        <v>4.63</v>
      </c>
      <c r="Y3915">
        <v>2</v>
      </c>
      <c r="Z3915" t="s">
        <v>4250</v>
      </c>
      <c r="AA3915">
        <v>0</v>
      </c>
      <c r="AB3915">
        <v>2</v>
      </c>
      <c r="AC3915">
        <v>5.2363333333333344</v>
      </c>
      <c r="AE3915" t="s">
        <v>7949</v>
      </c>
      <c r="AH3915">
        <v>0</v>
      </c>
      <c r="AI3915">
        <v>0</v>
      </c>
    </row>
    <row r="3916" spans="2:35" x14ac:dyDescent="0.25">
      <c r="B3916">
        <v>1670</v>
      </c>
      <c r="H3916">
        <v>4.4000000000000004</v>
      </c>
      <c r="I3916" t="s">
        <v>22087</v>
      </c>
      <c r="J3916" t="s">
        <v>22089</v>
      </c>
      <c r="L3916" t="s">
        <v>22176</v>
      </c>
      <c r="M3916" t="s">
        <v>22232</v>
      </c>
      <c r="N3916" t="s">
        <v>24574</v>
      </c>
      <c r="O3916" t="s">
        <v>28839</v>
      </c>
      <c r="P3916">
        <v>6</v>
      </c>
      <c r="Q3916">
        <v>1</v>
      </c>
      <c r="R3916">
        <v>3.33</v>
      </c>
      <c r="S3916">
        <v>3.33</v>
      </c>
      <c r="T3916">
        <v>424.47</v>
      </c>
      <c r="U3916">
        <v>75.3</v>
      </c>
      <c r="V3916">
        <v>3.76</v>
      </c>
      <c r="X3916">
        <v>2.2999999999999998</v>
      </c>
      <c r="Y3916">
        <v>2</v>
      </c>
      <c r="Z3916" t="s">
        <v>4250</v>
      </c>
      <c r="AA3916">
        <v>0</v>
      </c>
      <c r="AB3916">
        <v>3</v>
      </c>
      <c r="AC3916">
        <v>4.5428333333333333</v>
      </c>
      <c r="AE3916" t="s">
        <v>7949</v>
      </c>
      <c r="AH3916">
        <v>0</v>
      </c>
      <c r="AI3916">
        <v>0</v>
      </c>
    </row>
    <row r="3917" spans="2:35" x14ac:dyDescent="0.25">
      <c r="B3917">
        <v>3630</v>
      </c>
      <c r="H3917">
        <v>4.4000000000000004</v>
      </c>
      <c r="I3917" t="s">
        <v>22087</v>
      </c>
      <c r="J3917" t="s">
        <v>22089</v>
      </c>
      <c r="L3917" t="s">
        <v>22176</v>
      </c>
      <c r="M3917" t="s">
        <v>22232</v>
      </c>
      <c r="N3917" t="s">
        <v>24575</v>
      </c>
      <c r="O3917" t="s">
        <v>28840</v>
      </c>
      <c r="P3917">
        <v>6</v>
      </c>
      <c r="Q3917">
        <v>1</v>
      </c>
      <c r="R3917">
        <v>3.23</v>
      </c>
      <c r="S3917">
        <v>3.23</v>
      </c>
      <c r="T3917">
        <v>405.43</v>
      </c>
      <c r="U3917">
        <v>89.86</v>
      </c>
      <c r="V3917">
        <v>3.24</v>
      </c>
      <c r="X3917">
        <v>0.99</v>
      </c>
      <c r="Y3917">
        <v>2</v>
      </c>
      <c r="Z3917" t="s">
        <v>4250</v>
      </c>
      <c r="AA3917">
        <v>0</v>
      </c>
      <c r="AB3917">
        <v>1</v>
      </c>
      <c r="AC3917">
        <v>4.778833333333333</v>
      </c>
      <c r="AE3917" t="s">
        <v>7949</v>
      </c>
      <c r="AH3917">
        <v>0</v>
      </c>
      <c r="AI3917">
        <v>0</v>
      </c>
    </row>
    <row r="3918" spans="2:35" x14ac:dyDescent="0.25">
      <c r="B3918">
        <v>3270</v>
      </c>
      <c r="H3918">
        <v>4.4000000000000004</v>
      </c>
      <c r="I3918" t="s">
        <v>22087</v>
      </c>
      <c r="J3918" t="s">
        <v>22089</v>
      </c>
      <c r="L3918" t="s">
        <v>22176</v>
      </c>
      <c r="M3918" t="s">
        <v>22232</v>
      </c>
      <c r="N3918" t="s">
        <v>24576</v>
      </c>
      <c r="O3918" t="s">
        <v>28841</v>
      </c>
      <c r="P3918">
        <v>5</v>
      </c>
      <c r="Q3918">
        <v>1</v>
      </c>
      <c r="R3918">
        <v>3.91</v>
      </c>
      <c r="S3918">
        <v>3.95</v>
      </c>
      <c r="T3918">
        <v>366.46</v>
      </c>
      <c r="U3918">
        <v>66.069999999999993</v>
      </c>
      <c r="V3918">
        <v>3.52</v>
      </c>
      <c r="X3918">
        <v>6.36</v>
      </c>
      <c r="Y3918">
        <v>1</v>
      </c>
      <c r="Z3918" t="s">
        <v>4250</v>
      </c>
      <c r="AA3918">
        <v>0</v>
      </c>
      <c r="AB3918">
        <v>1</v>
      </c>
      <c r="AC3918">
        <v>4.3571904761904774</v>
      </c>
      <c r="AE3918" t="s">
        <v>7949</v>
      </c>
      <c r="AH3918">
        <v>0</v>
      </c>
      <c r="AI3918">
        <v>0</v>
      </c>
    </row>
    <row r="3919" spans="2:35" x14ac:dyDescent="0.25">
      <c r="B3919">
        <v>635</v>
      </c>
      <c r="H3919">
        <v>4.4000000000000004</v>
      </c>
      <c r="I3919" t="s">
        <v>22087</v>
      </c>
      <c r="J3919" t="s">
        <v>22089</v>
      </c>
      <c r="L3919" t="s">
        <v>22176</v>
      </c>
      <c r="M3919" t="s">
        <v>22232</v>
      </c>
      <c r="N3919" t="s">
        <v>24577</v>
      </c>
      <c r="O3919" t="s">
        <v>28842</v>
      </c>
      <c r="P3919">
        <v>6</v>
      </c>
      <c r="Q3919">
        <v>1</v>
      </c>
      <c r="R3919">
        <v>3.32</v>
      </c>
      <c r="S3919">
        <v>3.32</v>
      </c>
      <c r="T3919">
        <v>410.45</v>
      </c>
      <c r="U3919">
        <v>75.3</v>
      </c>
      <c r="V3919">
        <v>3.37</v>
      </c>
      <c r="X3919">
        <v>2.21</v>
      </c>
      <c r="Y3919">
        <v>2</v>
      </c>
      <c r="Z3919" t="s">
        <v>4250</v>
      </c>
      <c r="AA3919">
        <v>0</v>
      </c>
      <c r="AB3919">
        <v>2</v>
      </c>
      <c r="AC3919">
        <v>4.6529761904761902</v>
      </c>
      <c r="AE3919" t="s">
        <v>7949</v>
      </c>
      <c r="AH3919">
        <v>0</v>
      </c>
      <c r="AI3919">
        <v>0</v>
      </c>
    </row>
    <row r="3920" spans="2:35" x14ac:dyDescent="0.25">
      <c r="B3920">
        <v>773</v>
      </c>
      <c r="H3920">
        <v>4.4000000000000004</v>
      </c>
      <c r="I3920" t="s">
        <v>22087</v>
      </c>
      <c r="J3920" t="s">
        <v>22089</v>
      </c>
      <c r="L3920" t="s">
        <v>22176</v>
      </c>
      <c r="M3920" t="s">
        <v>22232</v>
      </c>
      <c r="N3920" t="s">
        <v>24578</v>
      </c>
      <c r="O3920" t="s">
        <v>28843</v>
      </c>
      <c r="P3920">
        <v>6</v>
      </c>
      <c r="Q3920">
        <v>1</v>
      </c>
      <c r="R3920">
        <v>3.33</v>
      </c>
      <c r="S3920">
        <v>3.33</v>
      </c>
      <c r="T3920">
        <v>410.45</v>
      </c>
      <c r="U3920">
        <v>75.3</v>
      </c>
      <c r="V3920">
        <v>3.37</v>
      </c>
      <c r="X3920">
        <v>2.21</v>
      </c>
      <c r="Y3920">
        <v>2</v>
      </c>
      <c r="Z3920" t="s">
        <v>4250</v>
      </c>
      <c r="AA3920">
        <v>0</v>
      </c>
      <c r="AB3920">
        <v>2</v>
      </c>
      <c r="AC3920">
        <v>4.6429761904761904</v>
      </c>
      <c r="AE3920" t="s">
        <v>7949</v>
      </c>
      <c r="AH3920">
        <v>0</v>
      </c>
      <c r="AI3920">
        <v>0</v>
      </c>
    </row>
    <row r="3921" spans="2:35" x14ac:dyDescent="0.25">
      <c r="B3921">
        <v>1670</v>
      </c>
      <c r="H3921">
        <v>4.4000000000000004</v>
      </c>
      <c r="I3921" t="s">
        <v>22087</v>
      </c>
      <c r="J3921" t="s">
        <v>22089</v>
      </c>
      <c r="L3921" t="s">
        <v>22176</v>
      </c>
      <c r="M3921" t="s">
        <v>22232</v>
      </c>
      <c r="N3921" t="s">
        <v>24579</v>
      </c>
      <c r="O3921" t="s">
        <v>28844</v>
      </c>
      <c r="P3921">
        <v>5</v>
      </c>
      <c r="Q3921">
        <v>1</v>
      </c>
      <c r="R3921">
        <v>3.49</v>
      </c>
      <c r="S3921">
        <v>3.49</v>
      </c>
      <c r="T3921">
        <v>398.41</v>
      </c>
      <c r="U3921">
        <v>66.069999999999993</v>
      </c>
      <c r="V3921">
        <v>3.5</v>
      </c>
      <c r="X3921">
        <v>1.1299999999999999</v>
      </c>
      <c r="Y3921">
        <v>2</v>
      </c>
      <c r="Z3921" t="s">
        <v>4250</v>
      </c>
      <c r="AA3921">
        <v>0</v>
      </c>
      <c r="AB3921">
        <v>1</v>
      </c>
      <c r="AC3921">
        <v>4.5689761904761914</v>
      </c>
      <c r="AE3921" t="s">
        <v>7949</v>
      </c>
      <c r="AH3921">
        <v>0</v>
      </c>
      <c r="AI3921">
        <v>0</v>
      </c>
    </row>
    <row r="3922" spans="2:35" x14ac:dyDescent="0.25">
      <c r="B3922">
        <v>252</v>
      </c>
      <c r="E3922">
        <v>215</v>
      </c>
      <c r="H3922">
        <v>4.4000000000000004</v>
      </c>
      <c r="I3922" t="s">
        <v>22087</v>
      </c>
      <c r="J3922" t="s">
        <v>22089</v>
      </c>
      <c r="L3922" t="s">
        <v>22176</v>
      </c>
      <c r="M3922" t="s">
        <v>22232</v>
      </c>
      <c r="N3922" t="s">
        <v>24580</v>
      </c>
      <c r="O3922" t="s">
        <v>28845</v>
      </c>
      <c r="P3922">
        <v>5</v>
      </c>
      <c r="Q3922">
        <v>1</v>
      </c>
      <c r="R3922">
        <v>4.08</v>
      </c>
      <c r="S3922">
        <v>4.08</v>
      </c>
      <c r="T3922">
        <v>384.86</v>
      </c>
      <c r="U3922">
        <v>66.069999999999993</v>
      </c>
      <c r="V3922">
        <v>3.73</v>
      </c>
      <c r="X3922">
        <v>3.65</v>
      </c>
      <c r="Y3922">
        <v>2</v>
      </c>
      <c r="Z3922" t="s">
        <v>4250</v>
      </c>
      <c r="AA3922">
        <v>0</v>
      </c>
      <c r="AB3922">
        <v>1</v>
      </c>
      <c r="AC3922">
        <v>4.1157619047619054</v>
      </c>
      <c r="AE3922" t="s">
        <v>7949</v>
      </c>
      <c r="AH3922">
        <v>0</v>
      </c>
      <c r="AI3922">
        <v>0</v>
      </c>
    </row>
    <row r="3923" spans="2:35" x14ac:dyDescent="0.25">
      <c r="B3923">
        <v>389</v>
      </c>
      <c r="H3923">
        <v>4.4000000000000004</v>
      </c>
      <c r="I3923" t="s">
        <v>22087</v>
      </c>
      <c r="J3923" t="s">
        <v>22089</v>
      </c>
      <c r="L3923" t="s">
        <v>22176</v>
      </c>
      <c r="M3923" t="s">
        <v>22232</v>
      </c>
      <c r="N3923" t="s">
        <v>24581</v>
      </c>
      <c r="O3923" t="s">
        <v>28846</v>
      </c>
      <c r="P3923">
        <v>5</v>
      </c>
      <c r="Q3923">
        <v>1</v>
      </c>
      <c r="R3923">
        <v>4.74</v>
      </c>
      <c r="S3923">
        <v>4.75</v>
      </c>
      <c r="T3923">
        <v>390.48</v>
      </c>
      <c r="U3923">
        <v>66.069999999999993</v>
      </c>
      <c r="V3923">
        <v>3.96</v>
      </c>
      <c r="X3923">
        <v>5.73</v>
      </c>
      <c r="Y3923">
        <v>2</v>
      </c>
      <c r="Z3923" t="s">
        <v>4250</v>
      </c>
      <c r="AA3923">
        <v>0</v>
      </c>
      <c r="AB3923">
        <v>2</v>
      </c>
      <c r="AC3923">
        <v>3.740619047619048</v>
      </c>
      <c r="AE3923" t="s">
        <v>7949</v>
      </c>
      <c r="AH3923">
        <v>0</v>
      </c>
      <c r="AI3923">
        <v>0</v>
      </c>
    </row>
    <row r="3924" spans="2:35" x14ac:dyDescent="0.25">
      <c r="B3924">
        <v>903</v>
      </c>
      <c r="H3924">
        <v>4.4000000000000004</v>
      </c>
      <c r="I3924" t="s">
        <v>22087</v>
      </c>
      <c r="J3924" t="s">
        <v>22089</v>
      </c>
      <c r="L3924" t="s">
        <v>22176</v>
      </c>
      <c r="M3924" t="s">
        <v>22232</v>
      </c>
      <c r="N3924" t="s">
        <v>24582</v>
      </c>
      <c r="O3924" t="s">
        <v>28847</v>
      </c>
      <c r="P3924">
        <v>5</v>
      </c>
      <c r="Q3924">
        <v>1</v>
      </c>
      <c r="R3924">
        <v>4.05</v>
      </c>
      <c r="S3924">
        <v>4.05</v>
      </c>
      <c r="T3924">
        <v>418.42</v>
      </c>
      <c r="U3924">
        <v>66.069999999999993</v>
      </c>
      <c r="V3924">
        <v>4.0999999999999996</v>
      </c>
      <c r="X3924">
        <v>3.97</v>
      </c>
      <c r="Y3924">
        <v>2</v>
      </c>
      <c r="Z3924" t="s">
        <v>4250</v>
      </c>
      <c r="AA3924">
        <v>0</v>
      </c>
      <c r="AB3924">
        <v>1</v>
      </c>
      <c r="AC3924">
        <v>3.8910476190476189</v>
      </c>
      <c r="AE3924" t="s">
        <v>7949</v>
      </c>
      <c r="AH3924">
        <v>0</v>
      </c>
      <c r="AI3924">
        <v>0</v>
      </c>
    </row>
    <row r="3925" spans="2:35" x14ac:dyDescent="0.25">
      <c r="B3925">
        <v>401</v>
      </c>
      <c r="H3925">
        <v>4.4000000000000004</v>
      </c>
      <c r="I3925" t="s">
        <v>22087</v>
      </c>
      <c r="J3925" t="s">
        <v>22089</v>
      </c>
      <c r="L3925" t="s">
        <v>22176</v>
      </c>
      <c r="M3925" t="s">
        <v>22232</v>
      </c>
      <c r="N3925" t="s">
        <v>24583</v>
      </c>
      <c r="O3925" t="s">
        <v>28848</v>
      </c>
      <c r="P3925">
        <v>6</v>
      </c>
      <c r="Q3925">
        <v>1</v>
      </c>
      <c r="R3925">
        <v>3.1</v>
      </c>
      <c r="S3925">
        <v>3.1</v>
      </c>
      <c r="T3925">
        <v>380.44</v>
      </c>
      <c r="U3925">
        <v>75.3</v>
      </c>
      <c r="V3925">
        <v>3.09</v>
      </c>
      <c r="X3925">
        <v>4.42</v>
      </c>
      <c r="Y3925">
        <v>2</v>
      </c>
      <c r="Z3925" t="s">
        <v>4250</v>
      </c>
      <c r="AA3925">
        <v>0</v>
      </c>
      <c r="AB3925">
        <v>2</v>
      </c>
      <c r="AC3925">
        <v>5.0873333333333326</v>
      </c>
      <c r="AE3925" t="s">
        <v>7949</v>
      </c>
      <c r="AH3925">
        <v>0</v>
      </c>
      <c r="AI3925">
        <v>0</v>
      </c>
    </row>
    <row r="3926" spans="2:35" x14ac:dyDescent="0.25">
      <c r="B3926">
        <v>1260</v>
      </c>
      <c r="H3926">
        <v>4.4000000000000004</v>
      </c>
      <c r="I3926" t="s">
        <v>22087</v>
      </c>
      <c r="J3926" t="s">
        <v>22089</v>
      </c>
      <c r="L3926" t="s">
        <v>22176</v>
      </c>
      <c r="M3926" t="s">
        <v>22232</v>
      </c>
      <c r="N3926" t="s">
        <v>24584</v>
      </c>
      <c r="O3926" t="s">
        <v>28849</v>
      </c>
      <c r="P3926">
        <v>6</v>
      </c>
      <c r="Q3926">
        <v>1</v>
      </c>
      <c r="R3926">
        <v>3.7</v>
      </c>
      <c r="S3926">
        <v>3.7</v>
      </c>
      <c r="T3926">
        <v>448.44</v>
      </c>
      <c r="U3926">
        <v>75.3</v>
      </c>
      <c r="V3926">
        <v>4.0199999999999996</v>
      </c>
      <c r="X3926">
        <v>3.86</v>
      </c>
      <c r="Y3926">
        <v>2</v>
      </c>
      <c r="Z3926" t="s">
        <v>4250</v>
      </c>
      <c r="AA3926">
        <v>0</v>
      </c>
      <c r="AB3926">
        <v>3</v>
      </c>
      <c r="AC3926">
        <v>4.0016190476190481</v>
      </c>
      <c r="AE3926" t="s">
        <v>7949</v>
      </c>
      <c r="AH3926">
        <v>0</v>
      </c>
      <c r="AI3926">
        <v>0</v>
      </c>
    </row>
    <row r="3927" spans="2:35" x14ac:dyDescent="0.25">
      <c r="B3927">
        <v>879</v>
      </c>
      <c r="H3927">
        <v>4.4000000000000004</v>
      </c>
      <c r="I3927" t="s">
        <v>22087</v>
      </c>
      <c r="J3927" t="s">
        <v>22089</v>
      </c>
      <c r="L3927" t="s">
        <v>22176</v>
      </c>
      <c r="M3927" t="s">
        <v>22232</v>
      </c>
      <c r="N3927" t="s">
        <v>24585</v>
      </c>
      <c r="O3927" t="s">
        <v>28850</v>
      </c>
      <c r="P3927">
        <v>6</v>
      </c>
      <c r="Q3927">
        <v>1</v>
      </c>
      <c r="R3927">
        <v>3.61</v>
      </c>
      <c r="S3927">
        <v>3.61</v>
      </c>
      <c r="T3927">
        <v>394.47</v>
      </c>
      <c r="U3927">
        <v>75.3</v>
      </c>
      <c r="V3927">
        <v>3.48</v>
      </c>
      <c r="X3927">
        <v>4.51</v>
      </c>
      <c r="Y3927">
        <v>2</v>
      </c>
      <c r="Z3927" t="s">
        <v>4250</v>
      </c>
      <c r="AA3927">
        <v>0</v>
      </c>
      <c r="AB3927">
        <v>3</v>
      </c>
      <c r="AC3927">
        <v>4.4771190476190483</v>
      </c>
      <c r="AE3927" t="s">
        <v>7949</v>
      </c>
      <c r="AH3927">
        <v>0</v>
      </c>
      <c r="AI3927">
        <v>0</v>
      </c>
    </row>
    <row r="3928" spans="2:35" x14ac:dyDescent="0.25">
      <c r="B3928">
        <v>933</v>
      </c>
      <c r="H3928">
        <v>4.4000000000000004</v>
      </c>
      <c r="I3928" t="s">
        <v>22087</v>
      </c>
      <c r="J3928" t="s">
        <v>22089</v>
      </c>
      <c r="L3928" t="s">
        <v>22176</v>
      </c>
      <c r="M3928" t="s">
        <v>22232</v>
      </c>
      <c r="N3928" t="s">
        <v>24586</v>
      </c>
      <c r="O3928" t="s">
        <v>28851</v>
      </c>
      <c r="P3928">
        <v>6</v>
      </c>
      <c r="Q3928">
        <v>1</v>
      </c>
      <c r="R3928">
        <v>3.84</v>
      </c>
      <c r="S3928">
        <v>3.84</v>
      </c>
      <c r="T3928">
        <v>410.54</v>
      </c>
      <c r="U3928">
        <v>66.069999999999993</v>
      </c>
      <c r="V3928">
        <v>4.1900000000000004</v>
      </c>
      <c r="X3928">
        <v>4.5999999999999996</v>
      </c>
      <c r="Y3928">
        <v>2</v>
      </c>
      <c r="Z3928" t="s">
        <v>4250</v>
      </c>
      <c r="AA3928">
        <v>0</v>
      </c>
      <c r="AB3928">
        <v>3</v>
      </c>
      <c r="AC3928">
        <v>4.1323333333333334</v>
      </c>
      <c r="AE3928" t="s">
        <v>7949</v>
      </c>
      <c r="AH3928">
        <v>0</v>
      </c>
      <c r="AI3928">
        <v>0</v>
      </c>
    </row>
    <row r="3929" spans="2:35" x14ac:dyDescent="0.25">
      <c r="B3929">
        <v>226</v>
      </c>
      <c r="E3929">
        <v>188</v>
      </c>
      <c r="H3929">
        <v>4.4000000000000004</v>
      </c>
      <c r="I3929" t="s">
        <v>22087</v>
      </c>
      <c r="J3929" t="s">
        <v>22089</v>
      </c>
      <c r="L3929" t="s">
        <v>22176</v>
      </c>
      <c r="M3929" t="s">
        <v>22232</v>
      </c>
      <c r="N3929" t="s">
        <v>24587</v>
      </c>
      <c r="O3929" t="s">
        <v>28852</v>
      </c>
      <c r="P3929">
        <v>5</v>
      </c>
      <c r="Q3929">
        <v>1</v>
      </c>
      <c r="R3929">
        <v>4.05</v>
      </c>
      <c r="S3929">
        <v>4.05</v>
      </c>
      <c r="T3929">
        <v>402.85</v>
      </c>
      <c r="U3929">
        <v>66.069999999999993</v>
      </c>
      <c r="V3929">
        <v>3.87</v>
      </c>
      <c r="X3929">
        <v>1.22</v>
      </c>
      <c r="Y3929">
        <v>2</v>
      </c>
      <c r="Z3929" t="s">
        <v>4250</v>
      </c>
      <c r="AA3929">
        <v>0</v>
      </c>
      <c r="AB3929">
        <v>1</v>
      </c>
      <c r="AC3929">
        <v>4.0022619047619052</v>
      </c>
      <c r="AE3929" t="s">
        <v>7949</v>
      </c>
      <c r="AH3929">
        <v>0</v>
      </c>
      <c r="AI3929">
        <v>0</v>
      </c>
    </row>
    <row r="3930" spans="2:35" x14ac:dyDescent="0.25">
      <c r="B3930">
        <v>621</v>
      </c>
      <c r="H3930">
        <v>4.4000000000000004</v>
      </c>
      <c r="I3930" t="s">
        <v>22087</v>
      </c>
      <c r="J3930" t="s">
        <v>22089</v>
      </c>
      <c r="L3930" t="s">
        <v>22176</v>
      </c>
      <c r="M3930" t="s">
        <v>22232</v>
      </c>
      <c r="N3930" t="s">
        <v>24588</v>
      </c>
      <c r="O3930" t="s">
        <v>28853</v>
      </c>
      <c r="P3930">
        <v>5</v>
      </c>
      <c r="Q3930">
        <v>1</v>
      </c>
      <c r="R3930">
        <v>3.33</v>
      </c>
      <c r="S3930">
        <v>3.33</v>
      </c>
      <c r="T3930">
        <v>386.4</v>
      </c>
      <c r="U3930">
        <v>66.069999999999993</v>
      </c>
      <c r="V3930">
        <v>3.36</v>
      </c>
      <c r="X3930">
        <v>0.9</v>
      </c>
      <c r="Y3930">
        <v>2</v>
      </c>
      <c r="Z3930" t="s">
        <v>4250</v>
      </c>
      <c r="AA3930">
        <v>0</v>
      </c>
      <c r="AB3930">
        <v>1</v>
      </c>
      <c r="AC3930">
        <v>4.8147619047619052</v>
      </c>
      <c r="AE3930" t="s">
        <v>7949</v>
      </c>
      <c r="AH3930">
        <v>0</v>
      </c>
      <c r="AI3930">
        <v>0</v>
      </c>
    </row>
    <row r="3931" spans="2:35" x14ac:dyDescent="0.25">
      <c r="B3931">
        <v>614</v>
      </c>
      <c r="H3931">
        <v>4.4000000000000004</v>
      </c>
      <c r="I3931" t="s">
        <v>22087</v>
      </c>
      <c r="J3931" t="s">
        <v>22089</v>
      </c>
      <c r="L3931" t="s">
        <v>22176</v>
      </c>
      <c r="M3931" t="s">
        <v>22232</v>
      </c>
      <c r="N3931" t="s">
        <v>24589</v>
      </c>
      <c r="O3931" t="s">
        <v>28854</v>
      </c>
      <c r="P3931">
        <v>5</v>
      </c>
      <c r="Q3931">
        <v>1</v>
      </c>
      <c r="R3931">
        <v>3.86</v>
      </c>
      <c r="S3931">
        <v>3.86</v>
      </c>
      <c r="T3931">
        <v>382.44</v>
      </c>
      <c r="U3931">
        <v>66.069999999999993</v>
      </c>
      <c r="V3931">
        <v>3.53</v>
      </c>
      <c r="X3931">
        <v>3.38</v>
      </c>
      <c r="Y3931">
        <v>2</v>
      </c>
      <c r="Z3931" t="s">
        <v>4250</v>
      </c>
      <c r="AA3931">
        <v>0</v>
      </c>
      <c r="AB3931">
        <v>1</v>
      </c>
      <c r="AC3931">
        <v>4.3130476190476186</v>
      </c>
      <c r="AE3931" t="s">
        <v>7949</v>
      </c>
      <c r="AH3931">
        <v>0</v>
      </c>
      <c r="AI3931">
        <v>0</v>
      </c>
    </row>
    <row r="3932" spans="2:35" x14ac:dyDescent="0.25">
      <c r="B3932">
        <v>1360</v>
      </c>
      <c r="H3932">
        <v>4.4000000000000004</v>
      </c>
      <c r="I3932" t="s">
        <v>22087</v>
      </c>
      <c r="J3932" t="s">
        <v>22089</v>
      </c>
      <c r="L3932" t="s">
        <v>22176</v>
      </c>
      <c r="M3932" t="s">
        <v>22232</v>
      </c>
      <c r="N3932" t="s">
        <v>24590</v>
      </c>
      <c r="O3932" t="s">
        <v>28855</v>
      </c>
      <c r="P3932">
        <v>6</v>
      </c>
      <c r="Q3932">
        <v>1</v>
      </c>
      <c r="R3932">
        <v>2.95</v>
      </c>
      <c r="S3932">
        <v>2.97</v>
      </c>
      <c r="T3932">
        <v>399.88</v>
      </c>
      <c r="U3932">
        <v>78.959999999999994</v>
      </c>
      <c r="V3932">
        <v>3.44</v>
      </c>
      <c r="X3932">
        <v>5.88</v>
      </c>
      <c r="Y3932">
        <v>2</v>
      </c>
      <c r="Z3932" t="s">
        <v>4250</v>
      </c>
      <c r="AA3932">
        <v>0</v>
      </c>
      <c r="AB3932">
        <v>1</v>
      </c>
      <c r="AC3932">
        <v>5.0734761904761907</v>
      </c>
      <c r="AE3932" t="s">
        <v>7949</v>
      </c>
      <c r="AH3932">
        <v>0</v>
      </c>
      <c r="AI3932">
        <v>0</v>
      </c>
    </row>
    <row r="3933" spans="2:35" x14ac:dyDescent="0.25">
      <c r="B3933">
        <v>688</v>
      </c>
      <c r="H3933">
        <v>4.4000000000000004</v>
      </c>
      <c r="I3933" t="s">
        <v>22087</v>
      </c>
      <c r="J3933" t="s">
        <v>22089</v>
      </c>
      <c r="L3933" t="s">
        <v>22176</v>
      </c>
      <c r="M3933" t="s">
        <v>22232</v>
      </c>
      <c r="N3933" t="s">
        <v>24591</v>
      </c>
      <c r="O3933" t="s">
        <v>28856</v>
      </c>
      <c r="P3933">
        <v>6</v>
      </c>
      <c r="Q3933">
        <v>1</v>
      </c>
      <c r="R3933">
        <v>3.13</v>
      </c>
      <c r="S3933">
        <v>3.14</v>
      </c>
      <c r="T3933">
        <v>420.3</v>
      </c>
      <c r="U3933">
        <v>78.959999999999994</v>
      </c>
      <c r="V3933">
        <v>3.78</v>
      </c>
      <c r="X3933">
        <v>5.82</v>
      </c>
      <c r="Y3933">
        <v>2</v>
      </c>
      <c r="Z3933" t="s">
        <v>4250</v>
      </c>
      <c r="AA3933">
        <v>0</v>
      </c>
      <c r="AB3933">
        <v>1</v>
      </c>
      <c r="AC3933">
        <v>4.7676190476190481</v>
      </c>
      <c r="AE3933" t="s">
        <v>7949</v>
      </c>
      <c r="AH3933">
        <v>0</v>
      </c>
      <c r="AI3933">
        <v>0</v>
      </c>
    </row>
    <row r="3934" spans="2:35" x14ac:dyDescent="0.25">
      <c r="B3934">
        <v>1130</v>
      </c>
      <c r="H3934">
        <v>4.4000000000000004</v>
      </c>
      <c r="I3934" t="s">
        <v>22087</v>
      </c>
      <c r="J3934" t="s">
        <v>22089</v>
      </c>
      <c r="L3934" t="s">
        <v>22176</v>
      </c>
      <c r="M3934" t="s">
        <v>22232</v>
      </c>
      <c r="N3934" t="s">
        <v>24592</v>
      </c>
      <c r="O3934" t="s">
        <v>28857</v>
      </c>
      <c r="P3934">
        <v>6</v>
      </c>
      <c r="Q3934">
        <v>1</v>
      </c>
      <c r="R3934">
        <v>2.4900000000000002</v>
      </c>
      <c r="S3934">
        <v>2.5</v>
      </c>
      <c r="T3934">
        <v>403.84</v>
      </c>
      <c r="U3934">
        <v>78.959999999999994</v>
      </c>
      <c r="V3934">
        <v>3.27</v>
      </c>
      <c r="X3934">
        <v>5.82</v>
      </c>
      <c r="Y3934">
        <v>2</v>
      </c>
      <c r="Z3934" t="s">
        <v>4250</v>
      </c>
      <c r="AA3934">
        <v>0</v>
      </c>
      <c r="AB3934">
        <v>1</v>
      </c>
      <c r="AC3934">
        <v>5.2751904761904758</v>
      </c>
      <c r="AE3934" t="s">
        <v>7949</v>
      </c>
      <c r="AH3934">
        <v>0</v>
      </c>
      <c r="AI3934">
        <v>0</v>
      </c>
    </row>
    <row r="3935" spans="2:35" x14ac:dyDescent="0.25">
      <c r="B3935">
        <v>2610</v>
      </c>
      <c r="H3935">
        <v>4.4000000000000004</v>
      </c>
      <c r="I3935" t="s">
        <v>22087</v>
      </c>
      <c r="J3935" t="s">
        <v>22089</v>
      </c>
      <c r="L3935" t="s">
        <v>22176</v>
      </c>
      <c r="M3935" t="s">
        <v>22232</v>
      </c>
      <c r="N3935" t="s">
        <v>24593</v>
      </c>
      <c r="O3935" t="s">
        <v>28858</v>
      </c>
      <c r="P3935">
        <v>6</v>
      </c>
      <c r="Q3935">
        <v>1</v>
      </c>
      <c r="R3935">
        <v>2.5299999999999998</v>
      </c>
      <c r="S3935">
        <v>2.5499999999999998</v>
      </c>
      <c r="T3935">
        <v>385.85</v>
      </c>
      <c r="U3935">
        <v>78.959999999999994</v>
      </c>
      <c r="V3935">
        <v>3.13</v>
      </c>
      <c r="X3935">
        <v>5.88</v>
      </c>
      <c r="Y3935">
        <v>2</v>
      </c>
      <c r="Z3935" t="s">
        <v>4250</v>
      </c>
      <c r="AA3935">
        <v>0</v>
      </c>
      <c r="AB3935">
        <v>1</v>
      </c>
      <c r="AC3935">
        <v>5.383690476190476</v>
      </c>
      <c r="AE3935" t="s">
        <v>7949</v>
      </c>
      <c r="AH3935">
        <v>0</v>
      </c>
      <c r="AI3935">
        <v>0</v>
      </c>
    </row>
    <row r="3936" spans="2:35" x14ac:dyDescent="0.25">
      <c r="B3936">
        <v>2800</v>
      </c>
      <c r="H3936">
        <v>4.4000000000000004</v>
      </c>
      <c r="I3936" t="s">
        <v>22087</v>
      </c>
      <c r="J3936" t="s">
        <v>22089</v>
      </c>
      <c r="L3936" t="s">
        <v>22176</v>
      </c>
      <c r="M3936" t="s">
        <v>22232</v>
      </c>
      <c r="N3936" t="s">
        <v>24594</v>
      </c>
      <c r="O3936" t="s">
        <v>28859</v>
      </c>
      <c r="P3936">
        <v>6</v>
      </c>
      <c r="Q3936">
        <v>1</v>
      </c>
      <c r="R3936">
        <v>2.65</v>
      </c>
      <c r="S3936">
        <v>2.66</v>
      </c>
      <c r="T3936">
        <v>383.42</v>
      </c>
      <c r="U3936">
        <v>78.959999999999994</v>
      </c>
      <c r="V3936">
        <v>2.92</v>
      </c>
      <c r="X3936">
        <v>5.92</v>
      </c>
      <c r="Y3936">
        <v>2</v>
      </c>
      <c r="Z3936" t="s">
        <v>4250</v>
      </c>
      <c r="AA3936">
        <v>0</v>
      </c>
      <c r="AB3936">
        <v>1</v>
      </c>
      <c r="AC3936">
        <v>5.341047619047619</v>
      </c>
      <c r="AE3936" t="s">
        <v>7949</v>
      </c>
      <c r="AH3936">
        <v>0</v>
      </c>
      <c r="AI3936">
        <v>0</v>
      </c>
    </row>
    <row r="3937" spans="2:35" x14ac:dyDescent="0.25">
      <c r="B3937">
        <v>930</v>
      </c>
      <c r="H3937">
        <v>4.4000000000000004</v>
      </c>
      <c r="I3937" t="s">
        <v>22087</v>
      </c>
      <c r="J3937" t="s">
        <v>22089</v>
      </c>
      <c r="L3937" t="s">
        <v>22176</v>
      </c>
      <c r="M3937" t="s">
        <v>22232</v>
      </c>
      <c r="N3937" t="s">
        <v>24595</v>
      </c>
      <c r="O3937" t="s">
        <v>28860</v>
      </c>
      <c r="P3937">
        <v>6</v>
      </c>
      <c r="Q3937">
        <v>1</v>
      </c>
      <c r="R3937">
        <v>2.31</v>
      </c>
      <c r="S3937">
        <v>2.3199999999999998</v>
      </c>
      <c r="T3937">
        <v>403.84</v>
      </c>
      <c r="U3937">
        <v>78.959999999999994</v>
      </c>
      <c r="V3937">
        <v>3.27</v>
      </c>
      <c r="X3937">
        <v>5.78</v>
      </c>
      <c r="Y3937">
        <v>2</v>
      </c>
      <c r="Z3937" t="s">
        <v>4250</v>
      </c>
      <c r="AA3937">
        <v>0</v>
      </c>
      <c r="AB3937">
        <v>1</v>
      </c>
      <c r="AC3937">
        <v>5.3651904761904756</v>
      </c>
      <c r="AE3937" t="s">
        <v>7949</v>
      </c>
      <c r="AH3937">
        <v>0</v>
      </c>
      <c r="AI3937">
        <v>0</v>
      </c>
    </row>
    <row r="3938" spans="2:35" x14ac:dyDescent="0.25">
      <c r="B3938">
        <v>2120</v>
      </c>
      <c r="H3938">
        <v>4.4000000000000004</v>
      </c>
      <c r="I3938" t="s">
        <v>22087</v>
      </c>
      <c r="J3938" t="s">
        <v>22089</v>
      </c>
      <c r="L3938" t="s">
        <v>22176</v>
      </c>
      <c r="M3938" t="s">
        <v>22232</v>
      </c>
      <c r="N3938" t="s">
        <v>24596</v>
      </c>
      <c r="O3938" t="s">
        <v>28861</v>
      </c>
      <c r="P3938">
        <v>6</v>
      </c>
      <c r="Q3938">
        <v>1</v>
      </c>
      <c r="R3938">
        <v>2.93</v>
      </c>
      <c r="S3938">
        <v>2.94</v>
      </c>
      <c r="T3938">
        <v>420.3</v>
      </c>
      <c r="U3938">
        <v>78.959999999999994</v>
      </c>
      <c r="V3938">
        <v>3.78</v>
      </c>
      <c r="X3938">
        <v>5.78</v>
      </c>
      <c r="Y3938">
        <v>2</v>
      </c>
      <c r="Z3938" t="s">
        <v>4250</v>
      </c>
      <c r="AA3938">
        <v>0</v>
      </c>
      <c r="AB3938">
        <v>1</v>
      </c>
      <c r="AC3938">
        <v>4.937619047619048</v>
      </c>
      <c r="AE3938" t="s">
        <v>7949</v>
      </c>
      <c r="AH3938">
        <v>0</v>
      </c>
      <c r="AI3938">
        <v>0</v>
      </c>
    </row>
    <row r="3939" spans="2:35" x14ac:dyDescent="0.25">
      <c r="B3939">
        <v>981</v>
      </c>
      <c r="H3939">
        <v>4.4000000000000004</v>
      </c>
      <c r="I3939" t="s">
        <v>22087</v>
      </c>
      <c r="J3939" t="s">
        <v>22089</v>
      </c>
      <c r="L3939" t="s">
        <v>22176</v>
      </c>
      <c r="M3939" t="s">
        <v>22232</v>
      </c>
      <c r="N3939" t="s">
        <v>24597</v>
      </c>
      <c r="O3939" t="s">
        <v>28862</v>
      </c>
      <c r="P3939">
        <v>7</v>
      </c>
      <c r="Q3939">
        <v>1</v>
      </c>
      <c r="R3939">
        <v>1.64</v>
      </c>
      <c r="S3939">
        <v>1.65</v>
      </c>
      <c r="T3939">
        <v>376.42</v>
      </c>
      <c r="U3939">
        <v>102.75</v>
      </c>
      <c r="V3939">
        <v>2.35</v>
      </c>
      <c r="X3939">
        <v>5.92</v>
      </c>
      <c r="Y3939">
        <v>2</v>
      </c>
      <c r="Z3939" t="s">
        <v>4250</v>
      </c>
      <c r="AA3939">
        <v>0</v>
      </c>
      <c r="AB3939">
        <v>1</v>
      </c>
      <c r="AC3939">
        <v>5.2910476190476192</v>
      </c>
      <c r="AE3939" t="s">
        <v>7949</v>
      </c>
      <c r="AH3939">
        <v>0</v>
      </c>
      <c r="AI3939">
        <v>0</v>
      </c>
    </row>
    <row r="3940" spans="2:35" x14ac:dyDescent="0.25">
      <c r="B3940">
        <v>1410</v>
      </c>
      <c r="H3940">
        <v>4.4000000000000004</v>
      </c>
      <c r="I3940" t="s">
        <v>22087</v>
      </c>
      <c r="J3940" t="s">
        <v>22089</v>
      </c>
      <c r="L3940" t="s">
        <v>22176</v>
      </c>
      <c r="M3940" t="s">
        <v>22232</v>
      </c>
      <c r="N3940" t="s">
        <v>24598</v>
      </c>
      <c r="O3940" t="s">
        <v>28863</v>
      </c>
      <c r="P3940">
        <v>7</v>
      </c>
      <c r="Q3940">
        <v>1</v>
      </c>
      <c r="R3940">
        <v>2.69</v>
      </c>
      <c r="S3940">
        <v>2.7</v>
      </c>
      <c r="T3940">
        <v>399.42</v>
      </c>
      <c r="U3940">
        <v>88.19</v>
      </c>
      <c r="V3940">
        <v>2.62</v>
      </c>
      <c r="X3940">
        <v>5.79</v>
      </c>
      <c r="Y3940">
        <v>2</v>
      </c>
      <c r="Z3940" t="s">
        <v>4250</v>
      </c>
      <c r="AA3940">
        <v>0</v>
      </c>
      <c r="AB3940">
        <v>2</v>
      </c>
      <c r="AC3940">
        <v>5.2067619047619047</v>
      </c>
      <c r="AE3940" t="s">
        <v>7949</v>
      </c>
      <c r="AH3940">
        <v>0</v>
      </c>
      <c r="AI3940">
        <v>0</v>
      </c>
    </row>
    <row r="3941" spans="2:35" x14ac:dyDescent="0.25">
      <c r="B3941">
        <v>1040</v>
      </c>
      <c r="H3941">
        <v>4.4000000000000004</v>
      </c>
      <c r="I3941" t="s">
        <v>22087</v>
      </c>
      <c r="J3941" t="s">
        <v>22089</v>
      </c>
      <c r="L3941" t="s">
        <v>22176</v>
      </c>
      <c r="M3941" t="s">
        <v>22232</v>
      </c>
      <c r="N3941" t="s">
        <v>24599</v>
      </c>
      <c r="O3941" t="s">
        <v>28864</v>
      </c>
      <c r="P3941">
        <v>7</v>
      </c>
      <c r="Q3941">
        <v>1</v>
      </c>
      <c r="R3941">
        <v>2.77</v>
      </c>
      <c r="S3941">
        <v>2.78</v>
      </c>
      <c r="T3941">
        <v>415.88</v>
      </c>
      <c r="U3941">
        <v>88.19</v>
      </c>
      <c r="V3941">
        <v>3.14</v>
      </c>
      <c r="X3941">
        <v>5.8</v>
      </c>
      <c r="Y3941">
        <v>2</v>
      </c>
      <c r="Z3941" t="s">
        <v>4250</v>
      </c>
      <c r="AA3941">
        <v>0</v>
      </c>
      <c r="AB3941">
        <v>2</v>
      </c>
      <c r="AC3941">
        <v>5.0491904761904767</v>
      </c>
      <c r="AE3941" t="s">
        <v>7949</v>
      </c>
      <c r="AH3941">
        <v>0</v>
      </c>
      <c r="AI3941">
        <v>0</v>
      </c>
    </row>
    <row r="3942" spans="2:35" x14ac:dyDescent="0.25">
      <c r="B3942">
        <v>760</v>
      </c>
      <c r="H3942">
        <v>4.4000000000000004</v>
      </c>
      <c r="I3942" t="s">
        <v>22087</v>
      </c>
      <c r="J3942" t="s">
        <v>22089</v>
      </c>
      <c r="L3942" t="s">
        <v>22176</v>
      </c>
      <c r="M3942" t="s">
        <v>22232</v>
      </c>
      <c r="N3942" t="s">
        <v>24600</v>
      </c>
      <c r="O3942" t="s">
        <v>28865</v>
      </c>
      <c r="P3942">
        <v>5</v>
      </c>
      <c r="Q3942">
        <v>1</v>
      </c>
      <c r="R3942">
        <v>4.4400000000000004</v>
      </c>
      <c r="S3942">
        <v>4.47</v>
      </c>
      <c r="T3942">
        <v>368.48</v>
      </c>
      <c r="U3942">
        <v>66.069999999999993</v>
      </c>
      <c r="V3942">
        <v>3.76</v>
      </c>
      <c r="X3942">
        <v>6.14</v>
      </c>
      <c r="Y3942">
        <v>1</v>
      </c>
      <c r="Z3942" t="s">
        <v>4250</v>
      </c>
      <c r="AA3942">
        <v>0</v>
      </c>
      <c r="AB3942">
        <v>1</v>
      </c>
      <c r="AC3942">
        <v>4.0377619047619042</v>
      </c>
      <c r="AE3942" t="s">
        <v>7949</v>
      </c>
      <c r="AH3942">
        <v>0</v>
      </c>
      <c r="AI3942">
        <v>0</v>
      </c>
    </row>
    <row r="3943" spans="2:35" x14ac:dyDescent="0.25">
      <c r="B3943">
        <v>3630</v>
      </c>
      <c r="H3943">
        <v>4.4000000000000004</v>
      </c>
      <c r="I3943" t="s">
        <v>22087</v>
      </c>
      <c r="J3943" t="s">
        <v>22089</v>
      </c>
      <c r="L3943" t="s">
        <v>22176</v>
      </c>
      <c r="M3943" t="s">
        <v>22232</v>
      </c>
      <c r="N3943" t="s">
        <v>24601</v>
      </c>
      <c r="O3943" t="s">
        <v>28866</v>
      </c>
      <c r="P3943">
        <v>5</v>
      </c>
      <c r="Q3943">
        <v>1</v>
      </c>
      <c r="R3943">
        <v>4.45</v>
      </c>
      <c r="S3943">
        <v>4.47</v>
      </c>
      <c r="T3943">
        <v>368.48</v>
      </c>
      <c r="U3943">
        <v>66.069999999999993</v>
      </c>
      <c r="V3943">
        <v>3.62</v>
      </c>
      <c r="X3943">
        <v>6.14</v>
      </c>
      <c r="Y3943">
        <v>1</v>
      </c>
      <c r="Z3943" t="s">
        <v>4250</v>
      </c>
      <c r="AA3943">
        <v>0</v>
      </c>
      <c r="AB3943">
        <v>1</v>
      </c>
      <c r="AC3943">
        <v>4.0377619047619042</v>
      </c>
      <c r="AE3943" t="s">
        <v>7949</v>
      </c>
      <c r="AH3943">
        <v>0</v>
      </c>
      <c r="AI3943">
        <v>0</v>
      </c>
    </row>
    <row r="3944" spans="2:35" x14ac:dyDescent="0.25">
      <c r="B3944">
        <v>869</v>
      </c>
      <c r="H3944">
        <v>4.4000000000000004</v>
      </c>
      <c r="I3944" t="s">
        <v>22087</v>
      </c>
      <c r="J3944" t="s">
        <v>22089</v>
      </c>
      <c r="L3944" t="s">
        <v>22176</v>
      </c>
      <c r="M3944" t="s">
        <v>22232</v>
      </c>
      <c r="N3944" t="s">
        <v>24602</v>
      </c>
      <c r="O3944" t="s">
        <v>28867</v>
      </c>
      <c r="P3944">
        <v>5</v>
      </c>
      <c r="Q3944">
        <v>1</v>
      </c>
      <c r="R3944">
        <v>3.94</v>
      </c>
      <c r="S3944">
        <v>3.96</v>
      </c>
      <c r="T3944">
        <v>342.44</v>
      </c>
      <c r="U3944">
        <v>66.069999999999993</v>
      </c>
      <c r="V3944">
        <v>3.23</v>
      </c>
      <c r="X3944">
        <v>6.13</v>
      </c>
      <c r="Y3944">
        <v>1</v>
      </c>
      <c r="Z3944" t="s">
        <v>4250</v>
      </c>
      <c r="AA3944">
        <v>0</v>
      </c>
      <c r="AB3944">
        <v>3</v>
      </c>
      <c r="AC3944">
        <v>4.3833333333333329</v>
      </c>
      <c r="AE3944" t="s">
        <v>7949</v>
      </c>
      <c r="AH3944">
        <v>0</v>
      </c>
      <c r="AI3944">
        <v>0</v>
      </c>
    </row>
    <row r="3945" spans="2:35" x14ac:dyDescent="0.25">
      <c r="B3945">
        <v>1410</v>
      </c>
      <c r="H3945">
        <v>4.4000000000000004</v>
      </c>
      <c r="I3945" t="s">
        <v>22087</v>
      </c>
      <c r="J3945" t="s">
        <v>22089</v>
      </c>
      <c r="L3945" t="s">
        <v>22176</v>
      </c>
      <c r="M3945" t="s">
        <v>22232</v>
      </c>
      <c r="N3945" t="s">
        <v>24603</v>
      </c>
      <c r="O3945" t="s">
        <v>28868</v>
      </c>
      <c r="P3945">
        <v>6</v>
      </c>
      <c r="Q3945">
        <v>2</v>
      </c>
      <c r="R3945">
        <v>3.2</v>
      </c>
      <c r="S3945">
        <v>3.21</v>
      </c>
      <c r="T3945">
        <v>384.41</v>
      </c>
      <c r="U3945">
        <v>86.3</v>
      </c>
      <c r="V3945">
        <v>2.93</v>
      </c>
      <c r="W3945">
        <v>8.77</v>
      </c>
      <c r="X3945">
        <v>2.2599999999999998</v>
      </c>
      <c r="Y3945">
        <v>2</v>
      </c>
      <c r="Z3945" t="s">
        <v>4250</v>
      </c>
      <c r="AA3945">
        <v>0</v>
      </c>
      <c r="AB3945">
        <v>1</v>
      </c>
      <c r="AC3945">
        <v>4.6206428571428564</v>
      </c>
      <c r="AE3945" t="s">
        <v>7949</v>
      </c>
      <c r="AH3945">
        <v>0</v>
      </c>
      <c r="AI3945">
        <v>0</v>
      </c>
    </row>
    <row r="3946" spans="2:35" x14ac:dyDescent="0.25">
      <c r="B3946">
        <v>1000</v>
      </c>
      <c r="H3946">
        <v>4.4000000000000004</v>
      </c>
      <c r="I3946" t="s">
        <v>22087</v>
      </c>
      <c r="J3946" t="s">
        <v>22089</v>
      </c>
      <c r="L3946" t="s">
        <v>22176</v>
      </c>
      <c r="M3946" t="s">
        <v>22232</v>
      </c>
      <c r="N3946" t="s">
        <v>24604</v>
      </c>
      <c r="O3946" t="s">
        <v>28869</v>
      </c>
      <c r="P3946">
        <v>6</v>
      </c>
      <c r="Q3946">
        <v>1</v>
      </c>
      <c r="R3946">
        <v>2.6</v>
      </c>
      <c r="S3946">
        <v>2.6</v>
      </c>
      <c r="T3946">
        <v>393.42</v>
      </c>
      <c r="U3946">
        <v>89.86</v>
      </c>
      <c r="V3946">
        <v>3.09</v>
      </c>
      <c r="X3946">
        <v>0.77</v>
      </c>
      <c r="Y3946">
        <v>2</v>
      </c>
      <c r="Z3946" t="s">
        <v>4250</v>
      </c>
      <c r="AA3946">
        <v>0</v>
      </c>
      <c r="AB3946">
        <v>1</v>
      </c>
      <c r="AC3946">
        <v>5.2946190476190473</v>
      </c>
      <c r="AE3946" t="s">
        <v>7949</v>
      </c>
      <c r="AH3946">
        <v>0</v>
      </c>
      <c r="AI3946">
        <v>0</v>
      </c>
    </row>
    <row r="3947" spans="2:35" x14ac:dyDescent="0.25">
      <c r="B3947">
        <v>2240</v>
      </c>
      <c r="H3947">
        <v>4.4000000000000004</v>
      </c>
      <c r="I3947" t="s">
        <v>22087</v>
      </c>
      <c r="J3947" t="s">
        <v>22089</v>
      </c>
      <c r="L3947" t="s">
        <v>22176</v>
      </c>
      <c r="M3947" t="s">
        <v>22232</v>
      </c>
      <c r="N3947" t="s">
        <v>24605</v>
      </c>
      <c r="O3947" t="s">
        <v>28870</v>
      </c>
      <c r="P3947">
        <v>6</v>
      </c>
      <c r="Q3947">
        <v>2</v>
      </c>
      <c r="R3947">
        <v>2.69</v>
      </c>
      <c r="S3947">
        <v>2.69</v>
      </c>
      <c r="T3947">
        <v>425.46</v>
      </c>
      <c r="U3947">
        <v>95.17</v>
      </c>
      <c r="V3947">
        <v>2.58</v>
      </c>
      <c r="X3947">
        <v>1.73</v>
      </c>
      <c r="Y3947">
        <v>2</v>
      </c>
      <c r="Z3947" t="s">
        <v>4250</v>
      </c>
      <c r="AA3947">
        <v>0</v>
      </c>
      <c r="AB3947">
        <v>2</v>
      </c>
      <c r="AC3947">
        <v>4.5150952380952383</v>
      </c>
      <c r="AE3947" t="s">
        <v>7949</v>
      </c>
      <c r="AH3947">
        <v>0</v>
      </c>
      <c r="AI3947">
        <v>0</v>
      </c>
    </row>
    <row r="3948" spans="2:35" x14ac:dyDescent="0.25">
      <c r="B3948">
        <v>2240</v>
      </c>
      <c r="H3948">
        <v>4.4000000000000004</v>
      </c>
      <c r="I3948" t="s">
        <v>22087</v>
      </c>
      <c r="J3948" t="s">
        <v>22089</v>
      </c>
      <c r="L3948" t="s">
        <v>22176</v>
      </c>
      <c r="M3948" t="s">
        <v>22232</v>
      </c>
      <c r="N3948" t="s">
        <v>24606</v>
      </c>
      <c r="O3948" t="s">
        <v>28871</v>
      </c>
      <c r="P3948">
        <v>5</v>
      </c>
      <c r="Q3948">
        <v>1</v>
      </c>
      <c r="R3948">
        <v>4.96</v>
      </c>
      <c r="S3948">
        <v>4.99</v>
      </c>
      <c r="T3948">
        <v>382.5</v>
      </c>
      <c r="U3948">
        <v>66.069999999999993</v>
      </c>
      <c r="V3948">
        <v>4.01</v>
      </c>
      <c r="X3948">
        <v>6.15</v>
      </c>
      <c r="Y3948">
        <v>1</v>
      </c>
      <c r="Z3948" t="s">
        <v>4250</v>
      </c>
      <c r="AA3948">
        <v>0</v>
      </c>
      <c r="AB3948">
        <v>2</v>
      </c>
      <c r="AC3948">
        <v>3.6776190476190478</v>
      </c>
      <c r="AE3948" t="s">
        <v>7949</v>
      </c>
      <c r="AH3948">
        <v>0</v>
      </c>
      <c r="AI3948">
        <v>0</v>
      </c>
    </row>
    <row r="3949" spans="2:35" x14ac:dyDescent="0.25">
      <c r="B3949">
        <v>401</v>
      </c>
      <c r="H3949">
        <v>4.4000000000000004</v>
      </c>
      <c r="I3949" t="s">
        <v>22087</v>
      </c>
      <c r="J3949" t="s">
        <v>22089</v>
      </c>
      <c r="L3949" t="s">
        <v>22176</v>
      </c>
      <c r="M3949" t="s">
        <v>22232</v>
      </c>
      <c r="N3949" t="s">
        <v>24607</v>
      </c>
      <c r="O3949" t="s">
        <v>28872</v>
      </c>
      <c r="P3949">
        <v>6</v>
      </c>
      <c r="Q3949">
        <v>1</v>
      </c>
      <c r="R3949">
        <v>2.78</v>
      </c>
      <c r="S3949">
        <v>2.79</v>
      </c>
      <c r="T3949">
        <v>385.85</v>
      </c>
      <c r="U3949">
        <v>78.959999999999994</v>
      </c>
      <c r="V3949">
        <v>3.13</v>
      </c>
      <c r="X3949">
        <v>5.92</v>
      </c>
      <c r="Y3949">
        <v>2</v>
      </c>
      <c r="Z3949" t="s">
        <v>4250</v>
      </c>
      <c r="AA3949">
        <v>0</v>
      </c>
      <c r="AB3949">
        <v>1</v>
      </c>
      <c r="AC3949">
        <v>5.258690476190476</v>
      </c>
      <c r="AE3949" t="s">
        <v>7949</v>
      </c>
      <c r="AH3949">
        <v>0</v>
      </c>
      <c r="AI3949">
        <v>0</v>
      </c>
    </row>
    <row r="3950" spans="2:35" x14ac:dyDescent="0.25">
      <c r="B3950">
        <v>3350</v>
      </c>
      <c r="H3950">
        <v>4.4000000000000004</v>
      </c>
      <c r="I3950" t="s">
        <v>22087</v>
      </c>
      <c r="J3950" t="s">
        <v>22089</v>
      </c>
      <c r="L3950" t="s">
        <v>22176</v>
      </c>
      <c r="M3950" t="s">
        <v>22232</v>
      </c>
      <c r="N3950" t="s">
        <v>24608</v>
      </c>
      <c r="O3950" t="s">
        <v>28873</v>
      </c>
      <c r="P3950">
        <v>5</v>
      </c>
      <c r="Q3950">
        <v>2</v>
      </c>
      <c r="R3950">
        <v>3.23</v>
      </c>
      <c r="S3950">
        <v>3.25</v>
      </c>
      <c r="T3950">
        <v>389.46</v>
      </c>
      <c r="U3950">
        <v>81.86</v>
      </c>
      <c r="V3950">
        <v>3.56</v>
      </c>
      <c r="X3950">
        <v>6.11</v>
      </c>
      <c r="Y3950">
        <v>3</v>
      </c>
      <c r="Z3950" t="s">
        <v>4250</v>
      </c>
      <c r="AA3950">
        <v>0</v>
      </c>
      <c r="AB3950">
        <v>1</v>
      </c>
      <c r="AC3950">
        <v>4.5495714285714284</v>
      </c>
      <c r="AE3950" t="s">
        <v>7949</v>
      </c>
      <c r="AH3950">
        <v>0</v>
      </c>
      <c r="AI3950">
        <v>0</v>
      </c>
    </row>
    <row r="3951" spans="2:35" x14ac:dyDescent="0.25">
      <c r="B3951">
        <v>3230</v>
      </c>
      <c r="H3951">
        <v>4.4000000000000004</v>
      </c>
      <c r="I3951" t="s">
        <v>22087</v>
      </c>
      <c r="J3951" t="s">
        <v>22089</v>
      </c>
      <c r="L3951" t="s">
        <v>22176</v>
      </c>
      <c r="M3951" t="s">
        <v>22232</v>
      </c>
      <c r="N3951" t="s">
        <v>24609</v>
      </c>
      <c r="O3951" t="s">
        <v>28874</v>
      </c>
      <c r="P3951">
        <v>5</v>
      </c>
      <c r="Q3951">
        <v>2</v>
      </c>
      <c r="R3951">
        <v>3.87</v>
      </c>
      <c r="S3951">
        <v>3.89</v>
      </c>
      <c r="T3951">
        <v>389.46</v>
      </c>
      <c r="U3951">
        <v>81.86</v>
      </c>
      <c r="V3951">
        <v>3.56</v>
      </c>
      <c r="X3951">
        <v>6.12</v>
      </c>
      <c r="Y3951">
        <v>3</v>
      </c>
      <c r="Z3951" t="s">
        <v>4250</v>
      </c>
      <c r="AA3951">
        <v>0</v>
      </c>
      <c r="AB3951">
        <v>1</v>
      </c>
      <c r="AC3951">
        <v>3.9095714285714291</v>
      </c>
      <c r="AE3951" t="s">
        <v>7949</v>
      </c>
      <c r="AH3951">
        <v>0</v>
      </c>
      <c r="AI3951">
        <v>0</v>
      </c>
    </row>
    <row r="3952" spans="2:35" x14ac:dyDescent="0.25">
      <c r="B3952">
        <v>1150</v>
      </c>
      <c r="H3952">
        <v>4.4000000000000004</v>
      </c>
      <c r="I3952" t="s">
        <v>22087</v>
      </c>
      <c r="J3952" t="s">
        <v>22089</v>
      </c>
      <c r="L3952" t="s">
        <v>22176</v>
      </c>
      <c r="M3952" t="s">
        <v>22232</v>
      </c>
      <c r="N3952" t="s">
        <v>24610</v>
      </c>
      <c r="O3952" t="s">
        <v>28875</v>
      </c>
      <c r="P3952">
        <v>8</v>
      </c>
      <c r="Q3952">
        <v>1</v>
      </c>
      <c r="R3952">
        <v>2.98</v>
      </c>
      <c r="S3952">
        <v>2.99</v>
      </c>
      <c r="T3952">
        <v>392.42</v>
      </c>
      <c r="U3952">
        <v>104.99</v>
      </c>
      <c r="V3952">
        <v>2.62</v>
      </c>
      <c r="X3952">
        <v>5.96</v>
      </c>
      <c r="Y3952">
        <v>3</v>
      </c>
      <c r="Z3952" t="s">
        <v>4250</v>
      </c>
      <c r="AA3952">
        <v>0</v>
      </c>
      <c r="AB3952">
        <v>1</v>
      </c>
      <c r="AC3952">
        <v>4.6120952380952378</v>
      </c>
      <c r="AE3952" t="s">
        <v>7949</v>
      </c>
      <c r="AH3952">
        <v>0</v>
      </c>
      <c r="AI3952">
        <v>0</v>
      </c>
    </row>
    <row r="3953" spans="2:35" x14ac:dyDescent="0.25">
      <c r="B3953">
        <v>3240</v>
      </c>
      <c r="H3953">
        <v>4.4000000000000004</v>
      </c>
      <c r="I3953" t="s">
        <v>22087</v>
      </c>
      <c r="J3953" t="s">
        <v>22089</v>
      </c>
      <c r="L3953" t="s">
        <v>22176</v>
      </c>
      <c r="M3953" t="s">
        <v>22232</v>
      </c>
      <c r="N3953" t="s">
        <v>24611</v>
      </c>
      <c r="O3953" t="s">
        <v>28876</v>
      </c>
      <c r="P3953">
        <v>6</v>
      </c>
      <c r="Q3953">
        <v>1</v>
      </c>
      <c r="R3953">
        <v>3.37</v>
      </c>
      <c r="S3953">
        <v>3.39</v>
      </c>
      <c r="T3953">
        <v>401.47</v>
      </c>
      <c r="U3953">
        <v>78.959999999999994</v>
      </c>
      <c r="V3953">
        <v>3.63</v>
      </c>
      <c r="X3953">
        <v>6</v>
      </c>
      <c r="Y3953">
        <v>3</v>
      </c>
      <c r="Z3953" t="s">
        <v>4250</v>
      </c>
      <c r="AA3953">
        <v>0</v>
      </c>
      <c r="AB3953">
        <v>1</v>
      </c>
      <c r="AC3953">
        <v>4.657119047619048</v>
      </c>
      <c r="AE3953" t="s">
        <v>7949</v>
      </c>
      <c r="AH3953">
        <v>0</v>
      </c>
      <c r="AI3953">
        <v>0</v>
      </c>
    </row>
    <row r="3954" spans="2:35" x14ac:dyDescent="0.25">
      <c r="B3954">
        <v>2030</v>
      </c>
      <c r="H3954">
        <v>4.4000000000000004</v>
      </c>
      <c r="I3954" t="s">
        <v>22087</v>
      </c>
      <c r="J3954" t="s">
        <v>22089</v>
      </c>
      <c r="L3954" t="s">
        <v>22176</v>
      </c>
      <c r="M3954" t="s">
        <v>22232</v>
      </c>
      <c r="N3954" t="s">
        <v>24612</v>
      </c>
      <c r="O3954" t="s">
        <v>28877</v>
      </c>
      <c r="P3954">
        <v>6</v>
      </c>
      <c r="Q3954">
        <v>1</v>
      </c>
      <c r="R3954">
        <v>2.79</v>
      </c>
      <c r="S3954">
        <v>2.81</v>
      </c>
      <c r="T3954">
        <v>401.47</v>
      </c>
      <c r="U3954">
        <v>78.959999999999994</v>
      </c>
      <c r="V3954">
        <v>3.63</v>
      </c>
      <c r="X3954">
        <v>6.03</v>
      </c>
      <c r="Y3954">
        <v>3</v>
      </c>
      <c r="Z3954" t="s">
        <v>4250</v>
      </c>
      <c r="AA3954">
        <v>0</v>
      </c>
      <c r="AB3954">
        <v>1</v>
      </c>
      <c r="AC3954">
        <v>5.1421190476190466</v>
      </c>
      <c r="AE3954" t="s">
        <v>7949</v>
      </c>
      <c r="AH3954">
        <v>0</v>
      </c>
      <c r="AI3954">
        <v>0</v>
      </c>
    </row>
    <row r="3955" spans="2:35" x14ac:dyDescent="0.25">
      <c r="B3955">
        <v>2590</v>
      </c>
      <c r="H3955">
        <v>4.4000000000000004</v>
      </c>
      <c r="I3955" t="s">
        <v>22087</v>
      </c>
      <c r="J3955" t="s">
        <v>22089</v>
      </c>
      <c r="L3955" t="s">
        <v>22176</v>
      </c>
      <c r="M3955" t="s">
        <v>22232</v>
      </c>
      <c r="N3955" t="s">
        <v>24613</v>
      </c>
      <c r="O3955" t="s">
        <v>28878</v>
      </c>
      <c r="P3955">
        <v>6</v>
      </c>
      <c r="Q3955">
        <v>1</v>
      </c>
      <c r="R3955">
        <v>2.04</v>
      </c>
      <c r="S3955">
        <v>2.06</v>
      </c>
      <c r="T3955">
        <v>344.41</v>
      </c>
      <c r="U3955">
        <v>75.3</v>
      </c>
      <c r="V3955">
        <v>2.0699999999999998</v>
      </c>
      <c r="X3955">
        <v>6.08</v>
      </c>
      <c r="Y3955">
        <v>1</v>
      </c>
      <c r="Z3955" t="s">
        <v>4250</v>
      </c>
      <c r="AA3955">
        <v>0</v>
      </c>
      <c r="AB3955">
        <v>3</v>
      </c>
      <c r="AC3955">
        <v>5.8133333333333326</v>
      </c>
      <c r="AE3955" t="s">
        <v>7949</v>
      </c>
      <c r="AH3955">
        <v>0</v>
      </c>
      <c r="AI3955">
        <v>0</v>
      </c>
    </row>
    <row r="3956" spans="2:35" x14ac:dyDescent="0.25">
      <c r="B3956">
        <v>1080</v>
      </c>
      <c r="H3956">
        <v>4.4000000000000004</v>
      </c>
      <c r="I3956" t="s">
        <v>22087</v>
      </c>
      <c r="J3956" t="s">
        <v>22089</v>
      </c>
      <c r="L3956" t="s">
        <v>22176</v>
      </c>
      <c r="M3956" t="s">
        <v>22232</v>
      </c>
      <c r="N3956" t="s">
        <v>24614</v>
      </c>
      <c r="O3956" t="s">
        <v>28879</v>
      </c>
      <c r="P3956">
        <v>6</v>
      </c>
      <c r="Q3956">
        <v>1</v>
      </c>
      <c r="R3956">
        <v>4.1399999999999997</v>
      </c>
      <c r="S3956">
        <v>4.1399999999999997</v>
      </c>
      <c r="T3956">
        <v>434.41</v>
      </c>
      <c r="U3956">
        <v>75.3</v>
      </c>
      <c r="V3956">
        <v>3.98</v>
      </c>
      <c r="X3956">
        <v>3.37</v>
      </c>
      <c r="Y3956">
        <v>2</v>
      </c>
      <c r="Z3956" t="s">
        <v>4250</v>
      </c>
      <c r="AA3956">
        <v>0</v>
      </c>
      <c r="AB3956">
        <v>2</v>
      </c>
      <c r="AC3956">
        <v>3.7318333333333329</v>
      </c>
      <c r="AE3956" t="s">
        <v>7949</v>
      </c>
      <c r="AH3956">
        <v>0</v>
      </c>
      <c r="AI3956">
        <v>0</v>
      </c>
    </row>
    <row r="3957" spans="2:35" x14ac:dyDescent="0.25">
      <c r="B3957">
        <v>2820</v>
      </c>
      <c r="H3957">
        <v>4.4000000000000004</v>
      </c>
      <c r="I3957" t="s">
        <v>22087</v>
      </c>
      <c r="J3957" t="s">
        <v>22089</v>
      </c>
      <c r="L3957" t="s">
        <v>22176</v>
      </c>
      <c r="M3957" t="s">
        <v>22232</v>
      </c>
      <c r="N3957" t="s">
        <v>24615</v>
      </c>
      <c r="O3957" t="s">
        <v>28880</v>
      </c>
      <c r="P3957">
        <v>6</v>
      </c>
      <c r="Q3957">
        <v>1</v>
      </c>
      <c r="R3957">
        <v>4.22</v>
      </c>
      <c r="S3957">
        <v>4.22</v>
      </c>
      <c r="T3957">
        <v>434.41</v>
      </c>
      <c r="U3957">
        <v>75.3</v>
      </c>
      <c r="V3957">
        <v>3.98</v>
      </c>
      <c r="X3957">
        <v>3.37</v>
      </c>
      <c r="Y3957">
        <v>2</v>
      </c>
      <c r="Z3957" t="s">
        <v>4250</v>
      </c>
      <c r="AA3957">
        <v>0</v>
      </c>
      <c r="AB3957">
        <v>2</v>
      </c>
      <c r="AC3957">
        <v>3.6918333333333329</v>
      </c>
      <c r="AE3957" t="s">
        <v>7949</v>
      </c>
      <c r="AH3957">
        <v>0</v>
      </c>
      <c r="AI3957">
        <v>0</v>
      </c>
    </row>
    <row r="3958" spans="2:35" x14ac:dyDescent="0.25">
      <c r="B3958">
        <v>2050</v>
      </c>
      <c r="H3958">
        <v>4.4000000000000004</v>
      </c>
      <c r="I3958" t="s">
        <v>22087</v>
      </c>
      <c r="J3958" t="s">
        <v>22089</v>
      </c>
      <c r="L3958" t="s">
        <v>22176</v>
      </c>
      <c r="M3958" t="s">
        <v>22232</v>
      </c>
      <c r="N3958" t="s">
        <v>24616</v>
      </c>
      <c r="O3958" t="s">
        <v>28881</v>
      </c>
      <c r="P3958">
        <v>5</v>
      </c>
      <c r="Q3958">
        <v>1</v>
      </c>
      <c r="R3958">
        <v>3.41</v>
      </c>
      <c r="S3958">
        <v>3.41</v>
      </c>
      <c r="T3958">
        <v>404.39</v>
      </c>
      <c r="U3958">
        <v>66.069999999999993</v>
      </c>
      <c r="V3958">
        <v>3.5</v>
      </c>
      <c r="X3958">
        <v>0</v>
      </c>
      <c r="Y3958">
        <v>2</v>
      </c>
      <c r="Z3958" t="s">
        <v>4250</v>
      </c>
      <c r="AA3958">
        <v>0</v>
      </c>
      <c r="AB3958">
        <v>1</v>
      </c>
      <c r="AC3958">
        <v>4.6062619047619036</v>
      </c>
      <c r="AE3958" t="s">
        <v>7949</v>
      </c>
      <c r="AH3958">
        <v>0</v>
      </c>
      <c r="AI3958">
        <v>0</v>
      </c>
    </row>
    <row r="3959" spans="2:35" x14ac:dyDescent="0.25">
      <c r="B3959">
        <v>3160</v>
      </c>
      <c r="H3959">
        <v>4.4000000000000004</v>
      </c>
      <c r="I3959" t="s">
        <v>22087</v>
      </c>
      <c r="J3959" t="s">
        <v>22089</v>
      </c>
      <c r="L3959" t="s">
        <v>22176</v>
      </c>
      <c r="M3959" t="s">
        <v>22232</v>
      </c>
      <c r="N3959" t="s">
        <v>24617</v>
      </c>
      <c r="O3959" t="s">
        <v>28882</v>
      </c>
      <c r="P3959">
        <v>6</v>
      </c>
      <c r="Q3959">
        <v>1</v>
      </c>
      <c r="R3959">
        <v>3.57</v>
      </c>
      <c r="S3959">
        <v>3.57</v>
      </c>
      <c r="T3959">
        <v>416.42</v>
      </c>
      <c r="U3959">
        <v>75.3</v>
      </c>
      <c r="V3959">
        <v>3.68</v>
      </c>
      <c r="X3959">
        <v>3.79</v>
      </c>
      <c r="Y3959">
        <v>2</v>
      </c>
      <c r="Z3959" t="s">
        <v>4250</v>
      </c>
      <c r="AA3959">
        <v>0</v>
      </c>
      <c r="AB3959">
        <v>3</v>
      </c>
      <c r="AC3959">
        <v>4.3603333333333332</v>
      </c>
      <c r="AE3959" t="s">
        <v>7949</v>
      </c>
      <c r="AH3959">
        <v>0</v>
      </c>
      <c r="AI3959">
        <v>0</v>
      </c>
    </row>
    <row r="3960" spans="2:35" x14ac:dyDescent="0.25">
      <c r="B3960">
        <v>50600</v>
      </c>
      <c r="H3960">
        <v>4.4000000000000004</v>
      </c>
      <c r="I3960" t="s">
        <v>22087</v>
      </c>
      <c r="J3960" t="s">
        <v>22089</v>
      </c>
      <c r="L3960" t="s">
        <v>22176</v>
      </c>
      <c r="M3960" t="s">
        <v>22232</v>
      </c>
      <c r="N3960" t="s">
        <v>24618</v>
      </c>
      <c r="O3960" t="s">
        <v>28883</v>
      </c>
      <c r="P3960">
        <v>4</v>
      </c>
      <c r="Q3960">
        <v>1</v>
      </c>
      <c r="R3960">
        <v>3.7</v>
      </c>
      <c r="S3960">
        <v>3.7</v>
      </c>
      <c r="T3960">
        <v>359.17</v>
      </c>
      <c r="U3960">
        <v>56.84</v>
      </c>
      <c r="V3960">
        <v>2.8</v>
      </c>
      <c r="X3960">
        <v>5.25</v>
      </c>
      <c r="Y3960">
        <v>1</v>
      </c>
      <c r="Z3960" t="s">
        <v>4250</v>
      </c>
      <c r="AA3960">
        <v>0</v>
      </c>
      <c r="AB3960">
        <v>0</v>
      </c>
      <c r="AC3960">
        <v>4.6333333333333329</v>
      </c>
      <c r="AE3960" t="s">
        <v>7949</v>
      </c>
      <c r="AH3960">
        <v>0</v>
      </c>
      <c r="AI3960">
        <v>0</v>
      </c>
    </row>
    <row r="3961" spans="2:35" x14ac:dyDescent="0.25">
      <c r="B3961">
        <v>661</v>
      </c>
      <c r="E3961">
        <v>623</v>
      </c>
      <c r="H3961">
        <v>4.4000000000000004</v>
      </c>
      <c r="I3961" t="s">
        <v>22087</v>
      </c>
      <c r="J3961" t="s">
        <v>22089</v>
      </c>
      <c r="L3961" t="s">
        <v>22176</v>
      </c>
      <c r="M3961" t="s">
        <v>22232</v>
      </c>
      <c r="N3961" t="s">
        <v>24619</v>
      </c>
      <c r="O3961" t="s">
        <v>28884</v>
      </c>
      <c r="P3961">
        <v>7</v>
      </c>
      <c r="Q3961">
        <v>2</v>
      </c>
      <c r="R3961">
        <v>1.72</v>
      </c>
      <c r="S3961">
        <v>1.78</v>
      </c>
      <c r="T3961">
        <v>430.26</v>
      </c>
      <c r="U3961">
        <v>111.72</v>
      </c>
      <c r="V3961">
        <v>2.2000000000000002</v>
      </c>
      <c r="W3961">
        <v>10.87</v>
      </c>
      <c r="X3961">
        <v>6.54</v>
      </c>
      <c r="Y3961">
        <v>2</v>
      </c>
      <c r="Z3961" t="s">
        <v>4250</v>
      </c>
      <c r="AA3961">
        <v>0</v>
      </c>
      <c r="AB3961">
        <v>2</v>
      </c>
      <c r="AC3961">
        <v>4.2741428571428566</v>
      </c>
      <c r="AE3961" t="s">
        <v>7949</v>
      </c>
      <c r="AH3961">
        <v>0</v>
      </c>
      <c r="AI3961">
        <v>0</v>
      </c>
    </row>
    <row r="3962" spans="2:35" x14ac:dyDescent="0.25">
      <c r="B3962">
        <v>125</v>
      </c>
      <c r="E3962">
        <v>83.5</v>
      </c>
      <c r="H3962">
        <v>4.4000000000000004</v>
      </c>
      <c r="I3962" t="s">
        <v>22087</v>
      </c>
      <c r="J3962" t="s">
        <v>22089</v>
      </c>
      <c r="L3962" t="s">
        <v>22176</v>
      </c>
      <c r="M3962" t="s">
        <v>22232</v>
      </c>
      <c r="N3962" t="s">
        <v>24620</v>
      </c>
      <c r="O3962" t="s">
        <v>28885</v>
      </c>
      <c r="P3962">
        <v>8</v>
      </c>
      <c r="Q3962">
        <v>2</v>
      </c>
      <c r="R3962">
        <v>1.83</v>
      </c>
      <c r="S3962">
        <v>1.85</v>
      </c>
      <c r="T3962">
        <v>474.32</v>
      </c>
      <c r="U3962">
        <v>120.95</v>
      </c>
      <c r="V3962">
        <v>2.2200000000000002</v>
      </c>
      <c r="W3962">
        <v>10.82</v>
      </c>
      <c r="X3962">
        <v>5.88</v>
      </c>
      <c r="Y3962">
        <v>2</v>
      </c>
      <c r="Z3962" t="s">
        <v>4250</v>
      </c>
      <c r="AA3962">
        <v>0</v>
      </c>
      <c r="AB3962">
        <v>2</v>
      </c>
      <c r="AC3962">
        <v>3.6834285714285708</v>
      </c>
      <c r="AE3962" t="s">
        <v>7949</v>
      </c>
      <c r="AH3962">
        <v>0</v>
      </c>
      <c r="AI3962">
        <v>0</v>
      </c>
    </row>
    <row r="3963" spans="2:35" x14ac:dyDescent="0.25">
      <c r="B3963">
        <v>248</v>
      </c>
      <c r="E3963">
        <v>215</v>
      </c>
      <c r="H3963">
        <v>4.4000000000000004</v>
      </c>
      <c r="I3963" t="s">
        <v>22087</v>
      </c>
      <c r="J3963" t="s">
        <v>22089</v>
      </c>
      <c r="L3963" t="s">
        <v>22176</v>
      </c>
      <c r="M3963" t="s">
        <v>22232</v>
      </c>
      <c r="N3963" t="s">
        <v>24621</v>
      </c>
      <c r="O3963" t="s">
        <v>28886</v>
      </c>
      <c r="P3963">
        <v>7</v>
      </c>
      <c r="Q3963">
        <v>2</v>
      </c>
      <c r="R3963">
        <v>1.37</v>
      </c>
      <c r="S3963">
        <v>1.43</v>
      </c>
      <c r="T3963">
        <v>389.42</v>
      </c>
      <c r="U3963">
        <v>122.62</v>
      </c>
      <c r="V3963">
        <v>2.23</v>
      </c>
      <c r="W3963">
        <v>10.62</v>
      </c>
      <c r="X3963">
        <v>6.54</v>
      </c>
      <c r="Y3963">
        <v>2</v>
      </c>
      <c r="Z3963" t="s">
        <v>4250</v>
      </c>
      <c r="AA3963">
        <v>0</v>
      </c>
      <c r="AB3963">
        <v>2</v>
      </c>
      <c r="AC3963">
        <v>4.2898571428571426</v>
      </c>
      <c r="AE3963" t="s">
        <v>7949</v>
      </c>
      <c r="AH3963">
        <v>0</v>
      </c>
      <c r="AI3963">
        <v>0</v>
      </c>
    </row>
    <row r="3964" spans="2:35" x14ac:dyDescent="0.25">
      <c r="B3964">
        <v>318</v>
      </c>
      <c r="E3964">
        <v>280</v>
      </c>
      <c r="H3964">
        <v>4.4000000000000004</v>
      </c>
      <c r="I3964" t="s">
        <v>22087</v>
      </c>
      <c r="J3964" t="s">
        <v>22089</v>
      </c>
      <c r="L3964" t="s">
        <v>22176</v>
      </c>
      <c r="M3964" t="s">
        <v>22232</v>
      </c>
      <c r="N3964" t="s">
        <v>24622</v>
      </c>
      <c r="O3964" t="s">
        <v>28887</v>
      </c>
      <c r="P3964">
        <v>7</v>
      </c>
      <c r="Q3964">
        <v>2</v>
      </c>
      <c r="R3964">
        <v>2.0099999999999998</v>
      </c>
      <c r="S3964">
        <v>2.08</v>
      </c>
      <c r="T3964">
        <v>409.83</v>
      </c>
      <c r="U3964">
        <v>122.62</v>
      </c>
      <c r="V3964">
        <v>2.57</v>
      </c>
      <c r="W3964">
        <v>9.32</v>
      </c>
      <c r="X3964">
        <v>6.53</v>
      </c>
      <c r="Y3964">
        <v>2</v>
      </c>
      <c r="Z3964" t="s">
        <v>4250</v>
      </c>
      <c r="AA3964">
        <v>0</v>
      </c>
      <c r="AB3964">
        <v>2</v>
      </c>
      <c r="AC3964">
        <v>4.1390714285714294</v>
      </c>
      <c r="AE3964" t="s">
        <v>7949</v>
      </c>
      <c r="AH3964">
        <v>0</v>
      </c>
      <c r="AI3964">
        <v>0</v>
      </c>
    </row>
    <row r="3965" spans="2:35" x14ac:dyDescent="0.25">
      <c r="B3965">
        <v>1040</v>
      </c>
      <c r="H3965">
        <v>4.4000000000000004</v>
      </c>
      <c r="I3965" t="s">
        <v>22087</v>
      </c>
      <c r="J3965" t="s">
        <v>22089</v>
      </c>
      <c r="L3965" t="s">
        <v>22176</v>
      </c>
      <c r="M3965" t="s">
        <v>22232</v>
      </c>
      <c r="N3965" t="s">
        <v>24623</v>
      </c>
      <c r="O3965" t="s">
        <v>28888</v>
      </c>
      <c r="P3965">
        <v>8</v>
      </c>
      <c r="Q3965">
        <v>2</v>
      </c>
      <c r="R3965">
        <v>2.48</v>
      </c>
      <c r="S3965">
        <v>2.54</v>
      </c>
      <c r="T3965">
        <v>381.39</v>
      </c>
      <c r="U3965">
        <v>120.95</v>
      </c>
      <c r="V3965">
        <v>1.45</v>
      </c>
      <c r="W3965">
        <v>9.52</v>
      </c>
      <c r="X3965">
        <v>6.53</v>
      </c>
      <c r="Y3965">
        <v>2</v>
      </c>
      <c r="Z3965" t="s">
        <v>4250</v>
      </c>
      <c r="AA3965">
        <v>0</v>
      </c>
      <c r="AB3965">
        <v>3</v>
      </c>
      <c r="AC3965">
        <v>4.107214285714285</v>
      </c>
      <c r="AE3965" t="s">
        <v>7949</v>
      </c>
      <c r="AH3965">
        <v>0</v>
      </c>
      <c r="AI3965">
        <v>0</v>
      </c>
    </row>
    <row r="3966" spans="2:35" x14ac:dyDescent="0.25">
      <c r="B3966">
        <v>349</v>
      </c>
      <c r="E3966">
        <v>313</v>
      </c>
      <c r="H3966">
        <v>4.4000000000000004</v>
      </c>
      <c r="I3966" t="s">
        <v>22087</v>
      </c>
      <c r="J3966" t="s">
        <v>22089</v>
      </c>
      <c r="L3966" t="s">
        <v>22176</v>
      </c>
      <c r="M3966" t="s">
        <v>22232</v>
      </c>
      <c r="N3966" t="s">
        <v>24624</v>
      </c>
      <c r="O3966" t="s">
        <v>28889</v>
      </c>
      <c r="P3966">
        <v>6</v>
      </c>
      <c r="Q3966">
        <v>2</v>
      </c>
      <c r="R3966">
        <v>2.62</v>
      </c>
      <c r="S3966">
        <v>2.68</v>
      </c>
      <c r="T3966">
        <v>398.85</v>
      </c>
      <c r="U3966">
        <v>98.83</v>
      </c>
      <c r="V3966">
        <v>3.01</v>
      </c>
      <c r="W3966">
        <v>10.72</v>
      </c>
      <c r="X3966">
        <v>6.54</v>
      </c>
      <c r="Y3966">
        <v>2</v>
      </c>
      <c r="Z3966" t="s">
        <v>4250</v>
      </c>
      <c r="AA3966">
        <v>0</v>
      </c>
      <c r="AB3966">
        <v>2</v>
      </c>
      <c r="AC3966">
        <v>4.6181666666666663</v>
      </c>
      <c r="AE3966" t="s">
        <v>7949</v>
      </c>
      <c r="AH3966">
        <v>0</v>
      </c>
      <c r="AI3966">
        <v>0</v>
      </c>
    </row>
    <row r="3967" spans="2:35" x14ac:dyDescent="0.25">
      <c r="B3967">
        <v>109</v>
      </c>
      <c r="E3967">
        <v>64.5</v>
      </c>
      <c r="H3967">
        <v>4.4000000000000004</v>
      </c>
      <c r="I3967" t="s">
        <v>22087</v>
      </c>
      <c r="J3967" t="s">
        <v>22089</v>
      </c>
      <c r="L3967" t="s">
        <v>22176</v>
      </c>
      <c r="M3967" t="s">
        <v>22232</v>
      </c>
      <c r="N3967" t="s">
        <v>24625</v>
      </c>
      <c r="O3967" t="s">
        <v>28890</v>
      </c>
      <c r="P3967">
        <v>7</v>
      </c>
      <c r="Q3967">
        <v>2</v>
      </c>
      <c r="R3967">
        <v>2.73</v>
      </c>
      <c r="S3967">
        <v>2.75</v>
      </c>
      <c r="T3967">
        <v>442.9</v>
      </c>
      <c r="U3967">
        <v>108.06</v>
      </c>
      <c r="V3967">
        <v>3.02</v>
      </c>
      <c r="W3967">
        <v>10.68</v>
      </c>
      <c r="X3967">
        <v>5.88</v>
      </c>
      <c r="Y3967">
        <v>2</v>
      </c>
      <c r="Z3967" t="s">
        <v>4250</v>
      </c>
      <c r="AA3967">
        <v>0</v>
      </c>
      <c r="AB3967">
        <v>2</v>
      </c>
      <c r="AC3967">
        <v>3.9408571428571419</v>
      </c>
      <c r="AE3967" t="s">
        <v>7949</v>
      </c>
      <c r="AH3967">
        <v>0</v>
      </c>
      <c r="AI3967">
        <v>0</v>
      </c>
    </row>
    <row r="3968" spans="2:35" x14ac:dyDescent="0.25">
      <c r="B3968">
        <v>380</v>
      </c>
      <c r="E3968">
        <v>342</v>
      </c>
      <c r="H3968">
        <v>4.4000000000000004</v>
      </c>
      <c r="I3968" t="s">
        <v>22087</v>
      </c>
      <c r="J3968" t="s">
        <v>22089</v>
      </c>
      <c r="L3968" t="s">
        <v>22176</v>
      </c>
      <c r="M3968" t="s">
        <v>22232</v>
      </c>
      <c r="N3968" t="s">
        <v>24626</v>
      </c>
      <c r="O3968" t="s">
        <v>28891</v>
      </c>
      <c r="P3968">
        <v>7</v>
      </c>
      <c r="Q3968">
        <v>2</v>
      </c>
      <c r="R3968">
        <v>1.54</v>
      </c>
      <c r="S3968">
        <v>1.6</v>
      </c>
      <c r="T3968">
        <v>375.39</v>
      </c>
      <c r="U3968">
        <v>122.62</v>
      </c>
      <c r="V3968">
        <v>1.92</v>
      </c>
      <c r="W3968">
        <v>10.56</v>
      </c>
      <c r="X3968">
        <v>6.54</v>
      </c>
      <c r="Y3968">
        <v>2</v>
      </c>
      <c r="Z3968" t="s">
        <v>4250</v>
      </c>
      <c r="AA3968">
        <v>0</v>
      </c>
      <c r="AB3968">
        <v>2</v>
      </c>
      <c r="AC3968">
        <v>4.3900714285714288</v>
      </c>
      <c r="AE3968" t="s">
        <v>7949</v>
      </c>
      <c r="AH3968">
        <v>0</v>
      </c>
      <c r="AI3968">
        <v>0</v>
      </c>
    </row>
    <row r="3969" spans="2:35" x14ac:dyDescent="0.25">
      <c r="B3969">
        <v>118</v>
      </c>
      <c r="E3969">
        <v>72</v>
      </c>
      <c r="H3969">
        <v>4.4000000000000004</v>
      </c>
      <c r="I3969" t="s">
        <v>22087</v>
      </c>
      <c r="J3969" t="s">
        <v>22089</v>
      </c>
      <c r="L3969" t="s">
        <v>22176</v>
      </c>
      <c r="M3969" t="s">
        <v>22232</v>
      </c>
      <c r="N3969" t="s">
        <v>24627</v>
      </c>
      <c r="O3969" t="s">
        <v>28892</v>
      </c>
      <c r="P3969">
        <v>8</v>
      </c>
      <c r="Q3969">
        <v>2</v>
      </c>
      <c r="R3969">
        <v>1.65</v>
      </c>
      <c r="S3969">
        <v>1.67</v>
      </c>
      <c r="T3969">
        <v>419.44</v>
      </c>
      <c r="U3969">
        <v>131.85</v>
      </c>
      <c r="V3969">
        <v>1.93</v>
      </c>
      <c r="W3969">
        <v>10.52</v>
      </c>
      <c r="X3969">
        <v>5.88</v>
      </c>
      <c r="Y3969">
        <v>2</v>
      </c>
      <c r="Z3969" t="s">
        <v>4250</v>
      </c>
      <c r="AA3969">
        <v>0</v>
      </c>
      <c r="AB3969">
        <v>2</v>
      </c>
      <c r="AC3969">
        <v>4.0754285714285716</v>
      </c>
      <c r="AE3969" t="s">
        <v>7949</v>
      </c>
      <c r="AH3969">
        <v>0</v>
      </c>
      <c r="AI3969">
        <v>0</v>
      </c>
    </row>
    <row r="3970" spans="2:35" x14ac:dyDescent="0.25">
      <c r="B3970">
        <v>14900</v>
      </c>
      <c r="H3970">
        <v>4.4000000000000004</v>
      </c>
      <c r="I3970" t="s">
        <v>22087</v>
      </c>
      <c r="J3970" t="s">
        <v>22089</v>
      </c>
      <c r="L3970" t="s">
        <v>22176</v>
      </c>
      <c r="M3970" t="s">
        <v>22232</v>
      </c>
      <c r="N3970" t="s">
        <v>24628</v>
      </c>
      <c r="O3970" t="s">
        <v>28893</v>
      </c>
      <c r="P3970">
        <v>6</v>
      </c>
      <c r="Q3970">
        <v>1</v>
      </c>
      <c r="R3970">
        <v>3.43</v>
      </c>
      <c r="S3970">
        <v>3.43</v>
      </c>
      <c r="T3970">
        <v>374.42</v>
      </c>
      <c r="U3970">
        <v>73.39</v>
      </c>
      <c r="V3970">
        <v>3.21</v>
      </c>
      <c r="X3970">
        <v>2.04</v>
      </c>
      <c r="Y3970">
        <v>2</v>
      </c>
      <c r="Z3970" t="s">
        <v>4250</v>
      </c>
      <c r="AA3970">
        <v>0</v>
      </c>
      <c r="AB3970">
        <v>1</v>
      </c>
      <c r="AC3970">
        <v>4.8003333333333327</v>
      </c>
      <c r="AE3970" t="s">
        <v>7949</v>
      </c>
      <c r="AH3970">
        <v>0</v>
      </c>
      <c r="AI3970">
        <v>0</v>
      </c>
    </row>
    <row r="3971" spans="2:35" x14ac:dyDescent="0.25">
      <c r="B3971">
        <v>736</v>
      </c>
      <c r="H3971">
        <v>4.4000000000000004</v>
      </c>
      <c r="I3971" t="s">
        <v>22087</v>
      </c>
      <c r="J3971" t="s">
        <v>22089</v>
      </c>
      <c r="L3971" t="s">
        <v>22176</v>
      </c>
      <c r="M3971" t="s">
        <v>22232</v>
      </c>
      <c r="N3971" t="s">
        <v>24629</v>
      </c>
      <c r="O3971" t="s">
        <v>28894</v>
      </c>
      <c r="P3971">
        <v>5</v>
      </c>
      <c r="Q3971">
        <v>1</v>
      </c>
      <c r="R3971">
        <v>2.5</v>
      </c>
      <c r="S3971">
        <v>2.5</v>
      </c>
      <c r="T3971">
        <v>372.4</v>
      </c>
      <c r="U3971">
        <v>73.39</v>
      </c>
      <c r="V3971">
        <v>3.42</v>
      </c>
      <c r="X3971">
        <v>5.05</v>
      </c>
      <c r="Y3971">
        <v>3</v>
      </c>
      <c r="Z3971" t="s">
        <v>4250</v>
      </c>
      <c r="AA3971">
        <v>0</v>
      </c>
      <c r="AB3971">
        <v>1</v>
      </c>
      <c r="AC3971">
        <v>5.494761904761905</v>
      </c>
      <c r="AE3971" t="s">
        <v>7949</v>
      </c>
      <c r="AH3971">
        <v>0</v>
      </c>
      <c r="AI3971">
        <v>0</v>
      </c>
    </row>
    <row r="3972" spans="2:35" x14ac:dyDescent="0.25">
      <c r="B3972">
        <v>128</v>
      </c>
      <c r="E3972">
        <v>92.1</v>
      </c>
      <c r="H3972">
        <v>4.4000000000000004</v>
      </c>
      <c r="I3972" t="s">
        <v>22087</v>
      </c>
      <c r="J3972" t="s">
        <v>22089</v>
      </c>
      <c r="L3972" t="s">
        <v>22176</v>
      </c>
      <c r="M3972" t="s">
        <v>22232</v>
      </c>
      <c r="N3972" t="s">
        <v>24630</v>
      </c>
      <c r="O3972" t="s">
        <v>28895</v>
      </c>
      <c r="P3972">
        <v>7</v>
      </c>
      <c r="Q3972">
        <v>1</v>
      </c>
      <c r="R3972">
        <v>2.62</v>
      </c>
      <c r="S3972">
        <v>2.63</v>
      </c>
      <c r="T3972">
        <v>414.47</v>
      </c>
      <c r="U3972">
        <v>91.85</v>
      </c>
      <c r="V3972">
        <v>2.7</v>
      </c>
      <c r="X3972">
        <v>5.91</v>
      </c>
      <c r="Y3972">
        <v>3</v>
      </c>
      <c r="Z3972" t="s">
        <v>4250</v>
      </c>
      <c r="AA3972">
        <v>0</v>
      </c>
      <c r="AB3972">
        <v>3</v>
      </c>
      <c r="AC3972">
        <v>5.0725952380952366</v>
      </c>
      <c r="AE3972" t="s">
        <v>7949</v>
      </c>
      <c r="AH3972">
        <v>0</v>
      </c>
      <c r="AI3972">
        <v>0</v>
      </c>
    </row>
    <row r="3973" spans="2:35" x14ac:dyDescent="0.25">
      <c r="B3973">
        <v>113</v>
      </c>
      <c r="E3973">
        <v>71.099999999999994</v>
      </c>
      <c r="H3973">
        <v>4.4000000000000004</v>
      </c>
      <c r="I3973" t="s">
        <v>22087</v>
      </c>
      <c r="J3973" t="s">
        <v>22089</v>
      </c>
      <c r="L3973" t="s">
        <v>22176</v>
      </c>
      <c r="M3973" t="s">
        <v>22232</v>
      </c>
      <c r="N3973" t="s">
        <v>24631</v>
      </c>
      <c r="O3973" t="s">
        <v>28896</v>
      </c>
      <c r="P3973">
        <v>6</v>
      </c>
      <c r="Q3973">
        <v>1</v>
      </c>
      <c r="R3973">
        <v>4.07</v>
      </c>
      <c r="S3973">
        <v>4.08</v>
      </c>
      <c r="T3973">
        <v>451.53</v>
      </c>
      <c r="U3973">
        <v>78.959999999999994</v>
      </c>
      <c r="V3973">
        <v>3.68</v>
      </c>
      <c r="X3973">
        <v>5.91</v>
      </c>
      <c r="Y3973">
        <v>3</v>
      </c>
      <c r="Z3973" t="s">
        <v>4250</v>
      </c>
      <c r="AA3973">
        <v>0</v>
      </c>
      <c r="AB3973">
        <v>3</v>
      </c>
      <c r="AC3973">
        <v>3.6395476190476188</v>
      </c>
      <c r="AE3973" t="s">
        <v>7949</v>
      </c>
      <c r="AH3973">
        <v>0</v>
      </c>
      <c r="AI3973">
        <v>0</v>
      </c>
    </row>
    <row r="3974" spans="2:35" x14ac:dyDescent="0.25">
      <c r="B3974">
        <v>145</v>
      </c>
      <c r="E3974">
        <v>113</v>
      </c>
      <c r="H3974">
        <v>4.4000000000000004</v>
      </c>
      <c r="I3974" t="s">
        <v>22087</v>
      </c>
      <c r="J3974" t="s">
        <v>22089</v>
      </c>
      <c r="L3974" t="s">
        <v>22176</v>
      </c>
      <c r="M3974" t="s">
        <v>22232</v>
      </c>
      <c r="N3974" t="s">
        <v>24630</v>
      </c>
      <c r="O3974" t="s">
        <v>28895</v>
      </c>
      <c r="P3974">
        <v>7</v>
      </c>
      <c r="Q3974">
        <v>1</v>
      </c>
      <c r="R3974">
        <v>2.62</v>
      </c>
      <c r="S3974">
        <v>2.63</v>
      </c>
      <c r="T3974">
        <v>414.47</v>
      </c>
      <c r="U3974">
        <v>91.85</v>
      </c>
      <c r="V3974">
        <v>2.7</v>
      </c>
      <c r="X3974">
        <v>5.91</v>
      </c>
      <c r="Y3974">
        <v>3</v>
      </c>
      <c r="Z3974" t="s">
        <v>4250</v>
      </c>
      <c r="AA3974">
        <v>0</v>
      </c>
      <c r="AB3974">
        <v>3</v>
      </c>
      <c r="AC3974">
        <v>5.0725952380952366</v>
      </c>
      <c r="AE3974" t="s">
        <v>7949</v>
      </c>
      <c r="AH3974">
        <v>0</v>
      </c>
      <c r="AI3974">
        <v>0</v>
      </c>
    </row>
    <row r="3975" spans="2:35" x14ac:dyDescent="0.25">
      <c r="B3975">
        <v>109</v>
      </c>
      <c r="E3975">
        <v>67.599999999999994</v>
      </c>
      <c r="H3975">
        <v>4.4000000000000004</v>
      </c>
      <c r="I3975" t="s">
        <v>22087</v>
      </c>
      <c r="J3975" t="s">
        <v>22089</v>
      </c>
      <c r="L3975" t="s">
        <v>22176</v>
      </c>
      <c r="M3975" t="s">
        <v>22232</v>
      </c>
      <c r="N3975" t="s">
        <v>24631</v>
      </c>
      <c r="O3975" t="s">
        <v>28896</v>
      </c>
      <c r="P3975">
        <v>6</v>
      </c>
      <c r="Q3975">
        <v>1</v>
      </c>
      <c r="R3975">
        <v>4.07</v>
      </c>
      <c r="S3975">
        <v>4.08</v>
      </c>
      <c r="T3975">
        <v>451.53</v>
      </c>
      <c r="U3975">
        <v>78.959999999999994</v>
      </c>
      <c r="V3975">
        <v>3.68</v>
      </c>
      <c r="X3975">
        <v>5.91</v>
      </c>
      <c r="Y3975">
        <v>3</v>
      </c>
      <c r="Z3975" t="s">
        <v>4250</v>
      </c>
      <c r="AA3975">
        <v>0</v>
      </c>
      <c r="AB3975">
        <v>3</v>
      </c>
      <c r="AC3975">
        <v>3.6395476190476188</v>
      </c>
      <c r="AE3975" t="s">
        <v>7949</v>
      </c>
      <c r="AH3975">
        <v>0</v>
      </c>
      <c r="AI3975">
        <v>0</v>
      </c>
    </row>
    <row r="3976" spans="2:35" x14ac:dyDescent="0.25">
      <c r="B3976">
        <v>388</v>
      </c>
      <c r="H3976">
        <v>4.4000000000000004</v>
      </c>
      <c r="I3976" t="s">
        <v>22087</v>
      </c>
      <c r="J3976" t="s">
        <v>22089</v>
      </c>
      <c r="L3976" t="s">
        <v>22176</v>
      </c>
      <c r="M3976" t="s">
        <v>22232</v>
      </c>
      <c r="N3976" t="s">
        <v>24632</v>
      </c>
      <c r="O3976" t="s">
        <v>28897</v>
      </c>
      <c r="P3976">
        <v>7</v>
      </c>
      <c r="Q3976">
        <v>1</v>
      </c>
      <c r="R3976">
        <v>1.91</v>
      </c>
      <c r="S3976">
        <v>1.92</v>
      </c>
      <c r="T3976">
        <v>378.43</v>
      </c>
      <c r="U3976">
        <v>91.85</v>
      </c>
      <c r="V3976">
        <v>2.2599999999999998</v>
      </c>
      <c r="X3976">
        <v>5.9</v>
      </c>
      <c r="Y3976">
        <v>2</v>
      </c>
      <c r="Z3976" t="s">
        <v>4250</v>
      </c>
      <c r="AA3976">
        <v>0</v>
      </c>
      <c r="AB3976">
        <v>3</v>
      </c>
      <c r="AC3976">
        <v>5.6400238095238091</v>
      </c>
      <c r="AE3976" t="s">
        <v>7949</v>
      </c>
      <c r="AH3976">
        <v>0</v>
      </c>
      <c r="AI3976">
        <v>0</v>
      </c>
    </row>
    <row r="3977" spans="2:35" x14ac:dyDescent="0.25">
      <c r="B3977">
        <v>126</v>
      </c>
      <c r="E3977">
        <v>82.5</v>
      </c>
      <c r="H3977">
        <v>4.4000000000000004</v>
      </c>
      <c r="I3977" t="s">
        <v>22087</v>
      </c>
      <c r="J3977" t="s">
        <v>22089</v>
      </c>
      <c r="L3977" t="s">
        <v>22176</v>
      </c>
      <c r="M3977" t="s">
        <v>22232</v>
      </c>
      <c r="N3977" t="s">
        <v>24633</v>
      </c>
      <c r="O3977" t="s">
        <v>28898</v>
      </c>
      <c r="P3977">
        <v>6</v>
      </c>
      <c r="Q3977">
        <v>1</v>
      </c>
      <c r="R3977">
        <v>3.35</v>
      </c>
      <c r="S3977">
        <v>3.37</v>
      </c>
      <c r="T3977">
        <v>415.49</v>
      </c>
      <c r="U3977">
        <v>78.959999999999994</v>
      </c>
      <c r="V3977">
        <v>3.24</v>
      </c>
      <c r="X3977">
        <v>5.9</v>
      </c>
      <c r="Y3977">
        <v>2</v>
      </c>
      <c r="Z3977" t="s">
        <v>4250</v>
      </c>
      <c r="AA3977">
        <v>0</v>
      </c>
      <c r="AB3977">
        <v>3</v>
      </c>
      <c r="AC3977">
        <v>4.5769761904761896</v>
      </c>
      <c r="AE3977" t="s">
        <v>7949</v>
      </c>
      <c r="AH3977">
        <v>0</v>
      </c>
      <c r="AI3977">
        <v>0</v>
      </c>
    </row>
    <row r="3978" spans="2:35" x14ac:dyDescent="0.25">
      <c r="B3978">
        <v>4910</v>
      </c>
      <c r="H3978">
        <v>4.4000000000000004</v>
      </c>
      <c r="I3978" t="s">
        <v>22087</v>
      </c>
      <c r="J3978" t="s">
        <v>22089</v>
      </c>
      <c r="L3978" t="s">
        <v>22176</v>
      </c>
      <c r="M3978" t="s">
        <v>22232</v>
      </c>
      <c r="N3978" t="s">
        <v>24634</v>
      </c>
      <c r="O3978" t="s">
        <v>28899</v>
      </c>
      <c r="P3978">
        <v>6</v>
      </c>
      <c r="Q3978">
        <v>1</v>
      </c>
      <c r="R3978">
        <v>2.2999999999999998</v>
      </c>
      <c r="S3978">
        <v>2.2999999999999998</v>
      </c>
      <c r="T3978">
        <v>358.35</v>
      </c>
      <c r="U3978">
        <v>82.62</v>
      </c>
      <c r="V3978">
        <v>2.4900000000000002</v>
      </c>
      <c r="X3978">
        <v>2.2799999999999998</v>
      </c>
      <c r="Y3978">
        <v>2</v>
      </c>
      <c r="Z3978" t="s">
        <v>4250</v>
      </c>
      <c r="AA3978">
        <v>0</v>
      </c>
      <c r="AB3978">
        <v>1</v>
      </c>
      <c r="AC3978">
        <v>5.6833333333333336</v>
      </c>
      <c r="AE3978" t="s">
        <v>7949</v>
      </c>
      <c r="AH3978">
        <v>0</v>
      </c>
      <c r="AI3978">
        <v>0</v>
      </c>
    </row>
    <row r="3979" spans="2:35" x14ac:dyDescent="0.25">
      <c r="B3979">
        <v>460</v>
      </c>
      <c r="H3979">
        <v>4.4000000000000004</v>
      </c>
      <c r="I3979" t="s">
        <v>22087</v>
      </c>
      <c r="J3979" t="s">
        <v>22089</v>
      </c>
      <c r="L3979" t="s">
        <v>22176</v>
      </c>
      <c r="M3979" t="s">
        <v>22232</v>
      </c>
      <c r="N3979" t="s">
        <v>24632</v>
      </c>
      <c r="O3979" t="s">
        <v>28897</v>
      </c>
      <c r="P3979">
        <v>7</v>
      </c>
      <c r="Q3979">
        <v>1</v>
      </c>
      <c r="R3979">
        <v>1.91</v>
      </c>
      <c r="S3979">
        <v>1.92</v>
      </c>
      <c r="T3979">
        <v>378.43</v>
      </c>
      <c r="U3979">
        <v>91.85</v>
      </c>
      <c r="V3979">
        <v>2.2599999999999998</v>
      </c>
      <c r="X3979">
        <v>5.9</v>
      </c>
      <c r="Y3979">
        <v>2</v>
      </c>
      <c r="Z3979" t="s">
        <v>4250</v>
      </c>
      <c r="AA3979">
        <v>0</v>
      </c>
      <c r="AB3979">
        <v>3</v>
      </c>
      <c r="AC3979">
        <v>5.6400238095238091</v>
      </c>
      <c r="AE3979" t="s">
        <v>7949</v>
      </c>
      <c r="AH3979">
        <v>0</v>
      </c>
      <c r="AI3979">
        <v>0</v>
      </c>
    </row>
    <row r="3980" spans="2:35" x14ac:dyDescent="0.25">
      <c r="B3980">
        <v>7760</v>
      </c>
      <c r="H3980">
        <v>4.4000000000000004</v>
      </c>
      <c r="I3980" t="s">
        <v>22087</v>
      </c>
      <c r="J3980" t="s">
        <v>22089</v>
      </c>
      <c r="L3980" t="s">
        <v>22176</v>
      </c>
      <c r="M3980" t="s">
        <v>22232</v>
      </c>
      <c r="N3980" t="s">
        <v>24635</v>
      </c>
      <c r="O3980" t="s">
        <v>28900</v>
      </c>
      <c r="P3980">
        <v>6</v>
      </c>
      <c r="Q3980">
        <v>1</v>
      </c>
      <c r="R3980">
        <v>1.74</v>
      </c>
      <c r="S3980">
        <v>1.75</v>
      </c>
      <c r="T3980">
        <v>358.35</v>
      </c>
      <c r="U3980">
        <v>82.62</v>
      </c>
      <c r="V3980">
        <v>2.4900000000000002</v>
      </c>
      <c r="X3980">
        <v>5.47</v>
      </c>
      <c r="Y3980">
        <v>2</v>
      </c>
      <c r="Z3980" t="s">
        <v>4250</v>
      </c>
      <c r="AA3980">
        <v>0</v>
      </c>
      <c r="AB3980">
        <v>1</v>
      </c>
      <c r="AC3980">
        <v>5.833333333333333</v>
      </c>
      <c r="AE3980" t="s">
        <v>7949</v>
      </c>
      <c r="AH3980">
        <v>0</v>
      </c>
      <c r="AI3980">
        <v>0</v>
      </c>
    </row>
    <row r="3981" spans="2:35" x14ac:dyDescent="0.25">
      <c r="B3981">
        <v>2000</v>
      </c>
      <c r="H3981">
        <v>4.4000000000000004</v>
      </c>
      <c r="I3981" t="s">
        <v>22087</v>
      </c>
      <c r="J3981" t="s">
        <v>22089</v>
      </c>
      <c r="L3981" t="s">
        <v>22176</v>
      </c>
      <c r="M3981" t="s">
        <v>22232</v>
      </c>
      <c r="N3981" t="s">
        <v>24636</v>
      </c>
      <c r="O3981" t="s">
        <v>28901</v>
      </c>
      <c r="P3981">
        <v>6</v>
      </c>
      <c r="Q3981">
        <v>1</v>
      </c>
      <c r="R3981">
        <v>2.17</v>
      </c>
      <c r="S3981">
        <v>2.2000000000000002</v>
      </c>
      <c r="T3981">
        <v>363.42</v>
      </c>
      <c r="U3981">
        <v>78.959999999999994</v>
      </c>
      <c r="V3981">
        <v>2.62</v>
      </c>
      <c r="X3981">
        <v>6.2</v>
      </c>
      <c r="Y3981">
        <v>2</v>
      </c>
      <c r="Z3981" t="s">
        <v>4250</v>
      </c>
      <c r="AA3981">
        <v>0</v>
      </c>
      <c r="AB3981">
        <v>1</v>
      </c>
      <c r="AC3981">
        <v>5.7239047619047616</v>
      </c>
      <c r="AE3981" t="s">
        <v>7949</v>
      </c>
      <c r="AH3981">
        <v>0</v>
      </c>
      <c r="AI3981">
        <v>0</v>
      </c>
    </row>
    <row r="3982" spans="2:35" x14ac:dyDescent="0.25">
      <c r="B3982">
        <v>17600</v>
      </c>
      <c r="H3982">
        <v>4.4000000000000004</v>
      </c>
      <c r="I3982" t="s">
        <v>22087</v>
      </c>
      <c r="J3982" t="s">
        <v>22089</v>
      </c>
      <c r="L3982" t="s">
        <v>22176</v>
      </c>
      <c r="M3982" t="s">
        <v>22232</v>
      </c>
      <c r="N3982" t="s">
        <v>24637</v>
      </c>
      <c r="O3982" t="s">
        <v>28902</v>
      </c>
      <c r="P3982">
        <v>6</v>
      </c>
      <c r="Q3982">
        <v>1</v>
      </c>
      <c r="R3982">
        <v>2.41</v>
      </c>
      <c r="S3982">
        <v>2.4300000000000002</v>
      </c>
      <c r="T3982">
        <v>431.41</v>
      </c>
      <c r="U3982">
        <v>78.959999999999994</v>
      </c>
      <c r="V3982">
        <v>3.64</v>
      </c>
      <c r="X3982">
        <v>6.11</v>
      </c>
      <c r="Y3982">
        <v>2</v>
      </c>
      <c r="Z3982" t="s">
        <v>4250</v>
      </c>
      <c r="AA3982">
        <v>0</v>
      </c>
      <c r="AB3982">
        <v>1</v>
      </c>
      <c r="AC3982">
        <v>5.118261904761904</v>
      </c>
      <c r="AE3982" t="s">
        <v>7949</v>
      </c>
      <c r="AH3982">
        <v>0</v>
      </c>
      <c r="AI3982">
        <v>0</v>
      </c>
    </row>
    <row r="3983" spans="2:35" x14ac:dyDescent="0.25">
      <c r="B3983">
        <v>40300</v>
      </c>
      <c r="H3983">
        <v>4.4000000000000004</v>
      </c>
      <c r="I3983" t="s">
        <v>22087</v>
      </c>
      <c r="J3983" t="s">
        <v>22089</v>
      </c>
      <c r="L3983" t="s">
        <v>22176</v>
      </c>
      <c r="M3983" t="s">
        <v>22232</v>
      </c>
      <c r="N3983" t="s">
        <v>24638</v>
      </c>
      <c r="O3983" t="s">
        <v>28903</v>
      </c>
      <c r="P3983">
        <v>4</v>
      </c>
      <c r="Q3983">
        <v>1</v>
      </c>
      <c r="R3983">
        <v>-0.83</v>
      </c>
      <c r="S3983">
        <v>-0.82</v>
      </c>
      <c r="T3983">
        <v>323.19</v>
      </c>
      <c r="U3983">
        <v>56.84</v>
      </c>
      <c r="V3983">
        <v>2.2000000000000002</v>
      </c>
      <c r="X3983">
        <v>5.61</v>
      </c>
      <c r="Y3983">
        <v>1</v>
      </c>
      <c r="Z3983" t="s">
        <v>4250</v>
      </c>
      <c r="AA3983">
        <v>0</v>
      </c>
      <c r="AB3983">
        <v>0</v>
      </c>
      <c r="AC3983">
        <v>5.833333333333333</v>
      </c>
      <c r="AE3983" t="s">
        <v>7949</v>
      </c>
      <c r="AH3983">
        <v>0</v>
      </c>
      <c r="AI3983">
        <v>0</v>
      </c>
    </row>
    <row r="3984" spans="2:35" x14ac:dyDescent="0.25">
      <c r="B3984">
        <v>1210</v>
      </c>
      <c r="H3984">
        <v>4.4000000000000004</v>
      </c>
      <c r="I3984" t="s">
        <v>22087</v>
      </c>
      <c r="J3984" t="s">
        <v>22089</v>
      </c>
      <c r="L3984" t="s">
        <v>22176</v>
      </c>
      <c r="M3984" t="s">
        <v>22232</v>
      </c>
      <c r="N3984" t="s">
        <v>24639</v>
      </c>
      <c r="O3984" t="s">
        <v>28904</v>
      </c>
      <c r="P3984">
        <v>6</v>
      </c>
      <c r="Q3984">
        <v>1</v>
      </c>
      <c r="R3984">
        <v>-2.78</v>
      </c>
      <c r="S3984">
        <v>-2.77</v>
      </c>
      <c r="T3984">
        <v>322.37</v>
      </c>
      <c r="U3984">
        <v>82.62</v>
      </c>
      <c r="V3984">
        <v>1.9</v>
      </c>
      <c r="X3984">
        <v>5.83</v>
      </c>
      <c r="Y3984">
        <v>2</v>
      </c>
      <c r="Z3984" t="s">
        <v>4250</v>
      </c>
      <c r="AA3984">
        <v>0</v>
      </c>
      <c r="AB3984">
        <v>1</v>
      </c>
      <c r="AC3984">
        <v>5.833333333333333</v>
      </c>
      <c r="AE3984" t="s">
        <v>7949</v>
      </c>
      <c r="AH3984">
        <v>0</v>
      </c>
      <c r="AI3984">
        <v>0</v>
      </c>
    </row>
    <row r="3985" spans="2:35" x14ac:dyDescent="0.25">
      <c r="B3985">
        <v>55800</v>
      </c>
      <c r="H3985">
        <v>4.4000000000000004</v>
      </c>
      <c r="I3985" t="s">
        <v>22087</v>
      </c>
      <c r="J3985" t="s">
        <v>22089</v>
      </c>
      <c r="L3985" t="s">
        <v>22176</v>
      </c>
      <c r="M3985" t="s">
        <v>22232</v>
      </c>
      <c r="N3985" t="s">
        <v>24640</v>
      </c>
      <c r="O3985" t="s">
        <v>28905</v>
      </c>
      <c r="P3985">
        <v>4</v>
      </c>
      <c r="Q3985">
        <v>1</v>
      </c>
      <c r="R3985">
        <v>4.25</v>
      </c>
      <c r="S3985">
        <v>4.25</v>
      </c>
      <c r="T3985">
        <v>359.17</v>
      </c>
      <c r="U3985">
        <v>56.84</v>
      </c>
      <c r="V3985">
        <v>2.8</v>
      </c>
      <c r="X3985">
        <v>2.06</v>
      </c>
      <c r="Y3985">
        <v>1</v>
      </c>
      <c r="Z3985" t="s">
        <v>4250</v>
      </c>
      <c r="AA3985">
        <v>0</v>
      </c>
      <c r="AB3985">
        <v>0</v>
      </c>
      <c r="AC3985">
        <v>4.2083333333333339</v>
      </c>
      <c r="AE3985" t="s">
        <v>7949</v>
      </c>
      <c r="AH3985">
        <v>0</v>
      </c>
      <c r="AI3985">
        <v>0</v>
      </c>
    </row>
    <row r="3986" spans="2:35" x14ac:dyDescent="0.25">
      <c r="B3986">
        <v>44.7</v>
      </c>
      <c r="E3986">
        <v>10.3</v>
      </c>
      <c r="H3986">
        <v>4.4000000000000004</v>
      </c>
      <c r="I3986" t="s">
        <v>22087</v>
      </c>
      <c r="J3986" t="s">
        <v>22089</v>
      </c>
      <c r="L3986" t="s">
        <v>22176</v>
      </c>
      <c r="M3986" t="s">
        <v>22232</v>
      </c>
      <c r="N3986" t="s">
        <v>24641</v>
      </c>
      <c r="O3986" t="s">
        <v>28906</v>
      </c>
      <c r="P3986">
        <v>7</v>
      </c>
      <c r="Q3986">
        <v>2</v>
      </c>
      <c r="R3986">
        <v>2.88</v>
      </c>
      <c r="S3986">
        <v>2.89</v>
      </c>
      <c r="T3986">
        <v>428.88</v>
      </c>
      <c r="U3986">
        <v>108.06</v>
      </c>
      <c r="V3986">
        <v>2.72</v>
      </c>
      <c r="W3986">
        <v>10.62</v>
      </c>
      <c r="X3986">
        <v>5.88</v>
      </c>
      <c r="Y3986">
        <v>2</v>
      </c>
      <c r="Z3986" t="s">
        <v>4250</v>
      </c>
      <c r="AA3986">
        <v>0</v>
      </c>
      <c r="AB3986">
        <v>2</v>
      </c>
      <c r="AC3986">
        <v>3.9660000000000002</v>
      </c>
      <c r="AE3986" t="s">
        <v>7949</v>
      </c>
      <c r="AH3986">
        <v>0</v>
      </c>
      <c r="AI3986">
        <v>0</v>
      </c>
    </row>
    <row r="3987" spans="2:35" x14ac:dyDescent="0.25">
      <c r="B3987">
        <v>44.4</v>
      </c>
      <c r="E3987">
        <v>10.199999999999999</v>
      </c>
      <c r="H3987">
        <v>4.4000000000000004</v>
      </c>
      <c r="I3987" t="s">
        <v>22087</v>
      </c>
      <c r="J3987" t="s">
        <v>22089</v>
      </c>
      <c r="L3987" t="s">
        <v>22176</v>
      </c>
      <c r="M3987" t="s">
        <v>22232</v>
      </c>
      <c r="N3987" t="s">
        <v>24642</v>
      </c>
      <c r="O3987" t="s">
        <v>28907</v>
      </c>
      <c r="P3987">
        <v>7</v>
      </c>
      <c r="Q3987">
        <v>2</v>
      </c>
      <c r="R3987">
        <v>3.13</v>
      </c>
      <c r="S3987">
        <v>3.14</v>
      </c>
      <c r="T3987">
        <v>473.33</v>
      </c>
      <c r="U3987">
        <v>108.06</v>
      </c>
      <c r="V3987">
        <v>2.82</v>
      </c>
      <c r="W3987">
        <v>10.57</v>
      </c>
      <c r="X3987">
        <v>5.88</v>
      </c>
      <c r="Y3987">
        <v>2</v>
      </c>
      <c r="Z3987" t="s">
        <v>4250</v>
      </c>
      <c r="AA3987">
        <v>0</v>
      </c>
      <c r="AB3987">
        <v>2</v>
      </c>
      <c r="AC3987">
        <v>3.4535</v>
      </c>
      <c r="AE3987" t="s">
        <v>7949</v>
      </c>
      <c r="AH3987">
        <v>0</v>
      </c>
      <c r="AI3987">
        <v>0</v>
      </c>
    </row>
    <row r="3988" spans="2:35" x14ac:dyDescent="0.25">
      <c r="B3988">
        <v>76.5</v>
      </c>
      <c r="E3988">
        <v>42.9</v>
      </c>
      <c r="H3988">
        <v>4.4000000000000004</v>
      </c>
      <c r="I3988" t="s">
        <v>22087</v>
      </c>
      <c r="J3988" t="s">
        <v>22089</v>
      </c>
      <c r="L3988" t="s">
        <v>22176</v>
      </c>
      <c r="M3988" t="s">
        <v>22232</v>
      </c>
      <c r="N3988" t="s">
        <v>24643</v>
      </c>
      <c r="O3988" t="s">
        <v>28908</v>
      </c>
      <c r="P3988">
        <v>9</v>
      </c>
      <c r="Q3988">
        <v>2</v>
      </c>
      <c r="R3988">
        <v>2.59</v>
      </c>
      <c r="S3988">
        <v>2.6</v>
      </c>
      <c r="T3988">
        <v>425.45</v>
      </c>
      <c r="U3988">
        <v>130.18</v>
      </c>
      <c r="V3988">
        <v>1.47</v>
      </c>
      <c r="W3988">
        <v>9.48</v>
      </c>
      <c r="X3988">
        <v>5.87</v>
      </c>
      <c r="Y3988">
        <v>2</v>
      </c>
      <c r="Z3988" t="s">
        <v>4250</v>
      </c>
      <c r="AA3988">
        <v>0</v>
      </c>
      <c r="AB3988">
        <v>3</v>
      </c>
      <c r="AC3988">
        <v>3.7374999999999998</v>
      </c>
      <c r="AE3988" t="s">
        <v>7949</v>
      </c>
      <c r="AH3988">
        <v>0</v>
      </c>
      <c r="AI3988">
        <v>0</v>
      </c>
    </row>
    <row r="3989" spans="2:35" x14ac:dyDescent="0.25">
      <c r="B3989">
        <v>81.8</v>
      </c>
      <c r="E3989">
        <v>37.799999999999997</v>
      </c>
      <c r="H3989">
        <v>4.4000000000000004</v>
      </c>
      <c r="I3989" t="s">
        <v>22087</v>
      </c>
      <c r="J3989" t="s">
        <v>22089</v>
      </c>
      <c r="L3989" t="s">
        <v>22176</v>
      </c>
      <c r="M3989" t="s">
        <v>22232</v>
      </c>
      <c r="N3989" t="s">
        <v>24644</v>
      </c>
      <c r="O3989" t="s">
        <v>28909</v>
      </c>
      <c r="P3989">
        <v>6</v>
      </c>
      <c r="Q3989">
        <v>2</v>
      </c>
      <c r="R3989">
        <v>3.68</v>
      </c>
      <c r="S3989">
        <v>3.75</v>
      </c>
      <c r="T3989">
        <v>412.88</v>
      </c>
      <c r="U3989">
        <v>98.83</v>
      </c>
      <c r="V3989">
        <v>3.48</v>
      </c>
      <c r="W3989">
        <v>10.67</v>
      </c>
      <c r="X3989">
        <v>6.58</v>
      </c>
      <c r="Y3989">
        <v>2</v>
      </c>
      <c r="Z3989" t="s">
        <v>4250</v>
      </c>
      <c r="AA3989">
        <v>0</v>
      </c>
      <c r="AB3989">
        <v>2</v>
      </c>
      <c r="AC3989">
        <v>3.6129523809523811</v>
      </c>
      <c r="AE3989" t="s">
        <v>7949</v>
      </c>
      <c r="AH3989">
        <v>0</v>
      </c>
      <c r="AI3989">
        <v>0</v>
      </c>
    </row>
    <row r="3990" spans="2:35" x14ac:dyDescent="0.25">
      <c r="B3990">
        <v>138</v>
      </c>
      <c r="E3990">
        <v>91.5</v>
      </c>
      <c r="H3990">
        <v>4.4000000000000004</v>
      </c>
      <c r="I3990" t="s">
        <v>22087</v>
      </c>
      <c r="J3990" t="s">
        <v>22089</v>
      </c>
      <c r="L3990" t="s">
        <v>22176</v>
      </c>
      <c r="M3990" t="s">
        <v>22232</v>
      </c>
      <c r="N3990" t="s">
        <v>24645</v>
      </c>
      <c r="O3990" t="s">
        <v>28910</v>
      </c>
      <c r="P3990">
        <v>6</v>
      </c>
      <c r="Q3990">
        <v>2</v>
      </c>
      <c r="R3990">
        <v>3.18</v>
      </c>
      <c r="S3990">
        <v>3.25</v>
      </c>
      <c r="T3990">
        <v>396.42</v>
      </c>
      <c r="U3990">
        <v>98.83</v>
      </c>
      <c r="V3990">
        <v>2.96</v>
      </c>
      <c r="W3990">
        <v>10.61</v>
      </c>
      <c r="X3990">
        <v>6.58</v>
      </c>
      <c r="Y3990">
        <v>2</v>
      </c>
      <c r="Z3990" t="s">
        <v>4250</v>
      </c>
      <c r="AA3990">
        <v>0</v>
      </c>
      <c r="AB3990">
        <v>2</v>
      </c>
      <c r="AC3990">
        <v>4.2305238095238096</v>
      </c>
      <c r="AE3990" t="s">
        <v>7949</v>
      </c>
      <c r="AH3990">
        <v>0</v>
      </c>
      <c r="AI3990">
        <v>0</v>
      </c>
    </row>
    <row r="3991" spans="2:35" x14ac:dyDescent="0.25">
      <c r="B3991">
        <v>99.1</v>
      </c>
      <c r="E3991">
        <v>61.2</v>
      </c>
      <c r="H3991">
        <v>4.4000000000000004</v>
      </c>
      <c r="I3991" t="s">
        <v>22087</v>
      </c>
      <c r="J3991" t="s">
        <v>22089</v>
      </c>
      <c r="L3991" t="s">
        <v>22176</v>
      </c>
      <c r="M3991" t="s">
        <v>22232</v>
      </c>
      <c r="N3991" t="s">
        <v>24646</v>
      </c>
      <c r="O3991" t="s">
        <v>28911</v>
      </c>
      <c r="P3991">
        <v>8</v>
      </c>
      <c r="Q3991">
        <v>2</v>
      </c>
      <c r="R3991">
        <v>3.39</v>
      </c>
      <c r="S3991">
        <v>3.45</v>
      </c>
      <c r="T3991">
        <v>409.45</v>
      </c>
      <c r="U3991">
        <v>120.95</v>
      </c>
      <c r="V3991">
        <v>2.23</v>
      </c>
      <c r="W3991">
        <v>9.5299999999999994</v>
      </c>
      <c r="X3991">
        <v>6.57</v>
      </c>
      <c r="Y3991">
        <v>2</v>
      </c>
      <c r="Z3991" t="s">
        <v>4250</v>
      </c>
      <c r="AA3991">
        <v>0</v>
      </c>
      <c r="AB3991">
        <v>3</v>
      </c>
      <c r="AC3991">
        <v>3.226785714285715</v>
      </c>
      <c r="AE3991" t="s">
        <v>7949</v>
      </c>
      <c r="AH3991">
        <v>0</v>
      </c>
      <c r="AI3991">
        <v>0</v>
      </c>
    </row>
    <row r="3992" spans="2:35" x14ac:dyDescent="0.25">
      <c r="B3992">
        <v>91.4</v>
      </c>
      <c r="E3992">
        <v>52.7</v>
      </c>
      <c r="H3992">
        <v>4.4000000000000004</v>
      </c>
      <c r="I3992" t="s">
        <v>22087</v>
      </c>
      <c r="J3992" t="s">
        <v>22089</v>
      </c>
      <c r="L3992" t="s">
        <v>22176</v>
      </c>
      <c r="M3992" t="s">
        <v>22232</v>
      </c>
      <c r="N3992" t="s">
        <v>24647</v>
      </c>
      <c r="O3992" t="s">
        <v>28912</v>
      </c>
      <c r="P3992">
        <v>7</v>
      </c>
      <c r="Q3992">
        <v>2</v>
      </c>
      <c r="R3992">
        <v>2.56</v>
      </c>
      <c r="S3992">
        <v>2.63</v>
      </c>
      <c r="T3992">
        <v>429.43</v>
      </c>
      <c r="U3992">
        <v>111.72</v>
      </c>
      <c r="V3992">
        <v>3.16</v>
      </c>
      <c r="W3992">
        <v>9.59</v>
      </c>
      <c r="X3992">
        <v>6.57</v>
      </c>
      <c r="Y3992">
        <v>2</v>
      </c>
      <c r="Z3992" t="s">
        <v>4250</v>
      </c>
      <c r="AA3992">
        <v>0</v>
      </c>
      <c r="AB3992">
        <v>3</v>
      </c>
      <c r="AC3992">
        <v>4.0000714285714283</v>
      </c>
      <c r="AE3992" t="s">
        <v>7949</v>
      </c>
      <c r="AH3992">
        <v>0</v>
      </c>
      <c r="AI3992">
        <v>0</v>
      </c>
    </row>
    <row r="3993" spans="2:35" x14ac:dyDescent="0.25">
      <c r="B3993">
        <v>107</v>
      </c>
      <c r="E3993">
        <v>79.2</v>
      </c>
      <c r="H3993">
        <v>4.4000000000000004</v>
      </c>
      <c r="I3993" t="s">
        <v>22087</v>
      </c>
      <c r="J3993" t="s">
        <v>22089</v>
      </c>
      <c r="L3993" t="s">
        <v>22176</v>
      </c>
      <c r="M3993" t="s">
        <v>22232</v>
      </c>
      <c r="N3993" t="s">
        <v>24648</v>
      </c>
      <c r="O3993" t="s">
        <v>28913</v>
      </c>
      <c r="P3993">
        <v>9</v>
      </c>
      <c r="Q3993">
        <v>2</v>
      </c>
      <c r="R3993">
        <v>2.59</v>
      </c>
      <c r="S3993">
        <v>2.6</v>
      </c>
      <c r="T3993">
        <v>425.45</v>
      </c>
      <c r="U3993">
        <v>130.18</v>
      </c>
      <c r="V3993">
        <v>1.47</v>
      </c>
      <c r="W3993">
        <v>9.48</v>
      </c>
      <c r="X3993">
        <v>5.87</v>
      </c>
      <c r="Y3993">
        <v>2</v>
      </c>
      <c r="Z3993" t="s">
        <v>4250</v>
      </c>
      <c r="AA3993">
        <v>0</v>
      </c>
      <c r="AB3993">
        <v>3</v>
      </c>
      <c r="AC3993">
        <v>3.7374999999999998</v>
      </c>
      <c r="AE3993" t="s">
        <v>7949</v>
      </c>
      <c r="AH3993">
        <v>0</v>
      </c>
      <c r="AI3993">
        <v>0</v>
      </c>
    </row>
    <row r="3994" spans="2:35" x14ac:dyDescent="0.25">
      <c r="B3994">
        <v>30300</v>
      </c>
      <c r="E3994">
        <v>30200</v>
      </c>
      <c r="H3994">
        <v>4.4000000000000004</v>
      </c>
      <c r="I3994" t="s">
        <v>22087</v>
      </c>
      <c r="J3994" t="s">
        <v>22089</v>
      </c>
      <c r="L3994" t="s">
        <v>22176</v>
      </c>
      <c r="M3994" t="s">
        <v>22232</v>
      </c>
      <c r="N3994" t="s">
        <v>24649</v>
      </c>
      <c r="O3994" t="s">
        <v>28914</v>
      </c>
      <c r="P3994">
        <v>7</v>
      </c>
      <c r="Q3994">
        <v>2</v>
      </c>
      <c r="R3994">
        <v>2.88</v>
      </c>
      <c r="S3994">
        <v>2.89</v>
      </c>
      <c r="T3994">
        <v>428.88</v>
      </c>
      <c r="U3994">
        <v>108.06</v>
      </c>
      <c r="V3994">
        <v>2.72</v>
      </c>
      <c r="W3994">
        <v>10.62</v>
      </c>
      <c r="X3994">
        <v>5.88</v>
      </c>
      <c r="Y3994">
        <v>2</v>
      </c>
      <c r="Z3994" t="s">
        <v>4250</v>
      </c>
      <c r="AA3994">
        <v>0</v>
      </c>
      <c r="AB3994">
        <v>2</v>
      </c>
      <c r="AC3994">
        <v>3.9660000000000002</v>
      </c>
      <c r="AE3994" t="s">
        <v>7949</v>
      </c>
      <c r="AH3994">
        <v>0</v>
      </c>
      <c r="AI3994">
        <v>0</v>
      </c>
    </row>
    <row r="3995" spans="2:35" x14ac:dyDescent="0.25">
      <c r="B3995">
        <v>2710</v>
      </c>
      <c r="J3995" t="s">
        <v>22089</v>
      </c>
      <c r="L3995" t="s">
        <v>22176</v>
      </c>
      <c r="M3995" t="s">
        <v>22232</v>
      </c>
      <c r="N3995" t="s">
        <v>24650</v>
      </c>
      <c r="O3995" t="s">
        <v>28915</v>
      </c>
      <c r="P3995">
        <v>6</v>
      </c>
      <c r="Q3995">
        <v>1</v>
      </c>
      <c r="R3995">
        <v>2.0499999999999998</v>
      </c>
      <c r="S3995">
        <v>2.06</v>
      </c>
      <c r="T3995">
        <v>361.4</v>
      </c>
      <c r="U3995">
        <v>78.959999999999994</v>
      </c>
      <c r="V3995">
        <v>2.0699999999999998</v>
      </c>
      <c r="X3995">
        <v>5.87</v>
      </c>
      <c r="Y3995">
        <v>2</v>
      </c>
      <c r="Z3995" t="s">
        <v>4250</v>
      </c>
      <c r="AA3995">
        <v>0</v>
      </c>
      <c r="AB3995">
        <v>1</v>
      </c>
      <c r="AC3995">
        <v>5.7983333333333338</v>
      </c>
      <c r="AE3995" t="s">
        <v>7949</v>
      </c>
      <c r="AH3995">
        <v>0</v>
      </c>
      <c r="AI3995">
        <v>0</v>
      </c>
    </row>
    <row r="3996" spans="2:35" x14ac:dyDescent="0.25">
      <c r="B3996">
        <v>1350</v>
      </c>
      <c r="J3996" t="s">
        <v>22089</v>
      </c>
      <c r="L3996" t="s">
        <v>22176</v>
      </c>
      <c r="M3996" t="s">
        <v>22232</v>
      </c>
      <c r="N3996" t="s">
        <v>24651</v>
      </c>
      <c r="O3996" t="s">
        <v>28916</v>
      </c>
      <c r="P3996">
        <v>7</v>
      </c>
      <c r="Q3996">
        <v>1</v>
      </c>
      <c r="R3996">
        <v>1.31</v>
      </c>
      <c r="S3996">
        <v>1.32</v>
      </c>
      <c r="T3996">
        <v>362.39</v>
      </c>
      <c r="U3996">
        <v>91.85</v>
      </c>
      <c r="V3996">
        <v>1.46</v>
      </c>
      <c r="X3996">
        <v>5.87</v>
      </c>
      <c r="Y3996">
        <v>2</v>
      </c>
      <c r="Z3996" t="s">
        <v>4250</v>
      </c>
      <c r="AA3996">
        <v>0</v>
      </c>
      <c r="AB3996">
        <v>1</v>
      </c>
      <c r="AC3996">
        <v>5.7545952380952379</v>
      </c>
      <c r="AE3996" t="s">
        <v>7949</v>
      </c>
      <c r="AH3996">
        <v>0</v>
      </c>
      <c r="AI3996">
        <v>0</v>
      </c>
    </row>
    <row r="3997" spans="2:35" x14ac:dyDescent="0.25">
      <c r="B3997">
        <v>2600</v>
      </c>
      <c r="J3997" t="s">
        <v>22089</v>
      </c>
      <c r="L3997" t="s">
        <v>22176</v>
      </c>
      <c r="M3997" t="s">
        <v>22232</v>
      </c>
      <c r="N3997" t="s">
        <v>24652</v>
      </c>
      <c r="O3997" t="s">
        <v>28917</v>
      </c>
      <c r="P3997">
        <v>7</v>
      </c>
      <c r="Q3997">
        <v>1</v>
      </c>
      <c r="R3997">
        <v>1.58</v>
      </c>
      <c r="S3997">
        <v>1.59</v>
      </c>
      <c r="T3997">
        <v>362.39</v>
      </c>
      <c r="U3997">
        <v>91.85</v>
      </c>
      <c r="V3997">
        <v>1.46</v>
      </c>
      <c r="X3997">
        <v>5.76</v>
      </c>
      <c r="Y3997">
        <v>2</v>
      </c>
      <c r="Z3997" t="s">
        <v>4250</v>
      </c>
      <c r="AA3997">
        <v>0</v>
      </c>
      <c r="AB3997">
        <v>1</v>
      </c>
      <c r="AC3997">
        <v>5.7545952380952379</v>
      </c>
      <c r="AE3997" t="s">
        <v>7949</v>
      </c>
      <c r="AH3997">
        <v>0</v>
      </c>
      <c r="AI3997">
        <v>0</v>
      </c>
    </row>
    <row r="3998" spans="2:35" x14ac:dyDescent="0.25">
      <c r="B3998">
        <v>32900</v>
      </c>
      <c r="J3998" t="s">
        <v>22089</v>
      </c>
      <c r="L3998" t="s">
        <v>22176</v>
      </c>
      <c r="M3998" t="s">
        <v>22232</v>
      </c>
      <c r="N3998" t="s">
        <v>24485</v>
      </c>
      <c r="O3998" t="s">
        <v>28750</v>
      </c>
      <c r="P3998">
        <v>6</v>
      </c>
      <c r="Q3998">
        <v>1</v>
      </c>
      <c r="R3998">
        <v>0.8</v>
      </c>
      <c r="S3998">
        <v>0.82</v>
      </c>
      <c r="T3998">
        <v>328.37</v>
      </c>
      <c r="U3998">
        <v>75.3</v>
      </c>
      <c r="V3998">
        <v>1.44</v>
      </c>
      <c r="X3998">
        <v>6.02</v>
      </c>
      <c r="Y3998">
        <v>1</v>
      </c>
      <c r="Z3998" t="s">
        <v>4250</v>
      </c>
      <c r="AA3998">
        <v>0</v>
      </c>
      <c r="AB3998">
        <v>1</v>
      </c>
      <c r="AC3998">
        <v>5.833333333333333</v>
      </c>
      <c r="AE3998" t="s">
        <v>7949</v>
      </c>
      <c r="AH3998">
        <v>0</v>
      </c>
      <c r="AI3998">
        <v>0</v>
      </c>
    </row>
    <row r="3999" spans="2:35" x14ac:dyDescent="0.25">
      <c r="B3999">
        <v>55400</v>
      </c>
      <c r="J3999" t="s">
        <v>22089</v>
      </c>
      <c r="L3999" t="s">
        <v>22176</v>
      </c>
      <c r="M3999" t="s">
        <v>22232</v>
      </c>
      <c r="N3999" t="s">
        <v>24653</v>
      </c>
      <c r="O3999" t="s">
        <v>28918</v>
      </c>
      <c r="P3999">
        <v>6</v>
      </c>
      <c r="Q3999">
        <v>1</v>
      </c>
      <c r="R3999">
        <v>1.46</v>
      </c>
      <c r="S3999">
        <v>1.52</v>
      </c>
      <c r="T3999">
        <v>337.38</v>
      </c>
      <c r="U3999">
        <v>78.959999999999994</v>
      </c>
      <c r="V3999">
        <v>2.0099999999999998</v>
      </c>
      <c r="X3999">
        <v>6.41</v>
      </c>
      <c r="Y3999">
        <v>2</v>
      </c>
      <c r="Z3999" t="s">
        <v>4250</v>
      </c>
      <c r="AA3999">
        <v>0</v>
      </c>
      <c r="AB3999">
        <v>1</v>
      </c>
      <c r="AC3999">
        <v>5.833333333333333</v>
      </c>
      <c r="AE3999" t="s">
        <v>7949</v>
      </c>
      <c r="AH3999">
        <v>0</v>
      </c>
      <c r="AI3999">
        <v>0</v>
      </c>
    </row>
    <row r="4000" spans="2:35" x14ac:dyDescent="0.25">
      <c r="B4000">
        <v>1330</v>
      </c>
      <c r="J4000" t="s">
        <v>22089</v>
      </c>
      <c r="L4000" t="s">
        <v>22176</v>
      </c>
      <c r="M4000" t="s">
        <v>22232</v>
      </c>
      <c r="N4000" t="s">
        <v>24654</v>
      </c>
      <c r="O4000" t="s">
        <v>28919</v>
      </c>
      <c r="P4000">
        <v>5</v>
      </c>
      <c r="Q4000">
        <v>2</v>
      </c>
      <c r="R4000">
        <v>3.22</v>
      </c>
      <c r="S4000">
        <v>3.29</v>
      </c>
      <c r="T4000">
        <v>380.83</v>
      </c>
      <c r="U4000">
        <v>85.52</v>
      </c>
      <c r="V4000">
        <v>3.6</v>
      </c>
      <c r="W4000">
        <v>12.16</v>
      </c>
      <c r="X4000">
        <v>6.62</v>
      </c>
      <c r="Y4000">
        <v>3</v>
      </c>
      <c r="Z4000" t="s">
        <v>4250</v>
      </c>
      <c r="AA4000">
        <v>0</v>
      </c>
      <c r="AB4000">
        <v>1</v>
      </c>
      <c r="AC4000">
        <v>4.5962142857142858</v>
      </c>
      <c r="AE4000" t="s">
        <v>7949</v>
      </c>
      <c r="AH4000">
        <v>0</v>
      </c>
      <c r="AI4000">
        <v>0</v>
      </c>
    </row>
    <row r="4001" spans="2:35" x14ac:dyDescent="0.25">
      <c r="B4001">
        <v>388</v>
      </c>
      <c r="J4001" t="s">
        <v>22089</v>
      </c>
      <c r="L4001" t="s">
        <v>22176</v>
      </c>
      <c r="M4001" t="s">
        <v>22232</v>
      </c>
      <c r="N4001" t="s">
        <v>24655</v>
      </c>
      <c r="O4001" t="s">
        <v>28920</v>
      </c>
      <c r="P4001">
        <v>7</v>
      </c>
      <c r="Q4001">
        <v>1</v>
      </c>
      <c r="R4001">
        <v>2.12</v>
      </c>
      <c r="S4001">
        <v>2.15</v>
      </c>
      <c r="T4001">
        <v>381.43</v>
      </c>
      <c r="U4001">
        <v>88.19</v>
      </c>
      <c r="V4001">
        <v>2.48</v>
      </c>
      <c r="X4001">
        <v>5.91</v>
      </c>
      <c r="Y4001">
        <v>2</v>
      </c>
      <c r="Z4001" t="s">
        <v>4250</v>
      </c>
      <c r="AA4001">
        <v>0</v>
      </c>
      <c r="AB4001">
        <v>2</v>
      </c>
      <c r="AC4001">
        <v>5.6202619047619047</v>
      </c>
      <c r="AE4001" t="s">
        <v>7949</v>
      </c>
      <c r="AH4001">
        <v>0</v>
      </c>
      <c r="AI4001">
        <v>0</v>
      </c>
    </row>
    <row r="4002" spans="2:35" x14ac:dyDescent="0.25">
      <c r="B4002">
        <v>135000</v>
      </c>
      <c r="J4002" t="s">
        <v>22089</v>
      </c>
      <c r="L4002" t="s">
        <v>22176</v>
      </c>
      <c r="M4002" t="s">
        <v>22232</v>
      </c>
      <c r="N4002" t="s">
        <v>24656</v>
      </c>
      <c r="O4002" t="s">
        <v>28921</v>
      </c>
      <c r="P4002">
        <v>7</v>
      </c>
      <c r="Q4002">
        <v>1</v>
      </c>
      <c r="R4002">
        <v>2.2400000000000002</v>
      </c>
      <c r="S4002">
        <v>2.4900000000000002</v>
      </c>
      <c r="T4002">
        <v>416.48</v>
      </c>
      <c r="U4002">
        <v>83.37</v>
      </c>
      <c r="V4002">
        <v>3.18</v>
      </c>
      <c r="X4002">
        <v>7.25</v>
      </c>
      <c r="Y4002">
        <v>3</v>
      </c>
      <c r="Z4002" t="s">
        <v>4250</v>
      </c>
      <c r="AA4002">
        <v>0</v>
      </c>
      <c r="AB4002">
        <v>1</v>
      </c>
      <c r="AC4002">
        <v>5.3099047619047619</v>
      </c>
      <c r="AE4002" t="s">
        <v>7949</v>
      </c>
      <c r="AH4002">
        <v>0</v>
      </c>
      <c r="AI4002">
        <v>0</v>
      </c>
    </row>
    <row r="4003" spans="2:35" x14ac:dyDescent="0.25">
      <c r="B4003">
        <v>96500</v>
      </c>
      <c r="J4003" t="s">
        <v>22089</v>
      </c>
      <c r="L4003" t="s">
        <v>22176</v>
      </c>
      <c r="M4003" t="s">
        <v>22232</v>
      </c>
      <c r="N4003" t="s">
        <v>24657</v>
      </c>
      <c r="O4003" t="s">
        <v>28922</v>
      </c>
      <c r="P4003">
        <v>7</v>
      </c>
      <c r="Q4003">
        <v>1</v>
      </c>
      <c r="R4003">
        <v>2.73</v>
      </c>
      <c r="S4003">
        <v>2.79</v>
      </c>
      <c r="T4003">
        <v>416.48</v>
      </c>
      <c r="U4003">
        <v>83.37</v>
      </c>
      <c r="V4003">
        <v>3.18</v>
      </c>
      <c r="X4003">
        <v>6.37</v>
      </c>
      <c r="Y4003">
        <v>3</v>
      </c>
      <c r="Z4003" t="s">
        <v>4250</v>
      </c>
      <c r="AA4003">
        <v>0</v>
      </c>
      <c r="AB4003">
        <v>1</v>
      </c>
      <c r="AC4003">
        <v>5.0649047619047618</v>
      </c>
      <c r="AE4003" t="s">
        <v>7949</v>
      </c>
      <c r="AH4003">
        <v>0</v>
      </c>
      <c r="AI4003">
        <v>0</v>
      </c>
    </row>
    <row r="4004" spans="2:35" x14ac:dyDescent="0.25">
      <c r="B4004">
        <v>1130</v>
      </c>
      <c r="J4004" t="s">
        <v>22089</v>
      </c>
      <c r="L4004" t="s">
        <v>22176</v>
      </c>
      <c r="M4004" t="s">
        <v>22232</v>
      </c>
      <c r="N4004" t="s">
        <v>24658</v>
      </c>
      <c r="O4004" t="s">
        <v>28923</v>
      </c>
      <c r="P4004">
        <v>5</v>
      </c>
      <c r="Q4004">
        <v>1</v>
      </c>
      <c r="R4004">
        <v>2.76</v>
      </c>
      <c r="S4004">
        <v>2.81</v>
      </c>
      <c r="T4004">
        <v>359.79</v>
      </c>
      <c r="U4004">
        <v>69.73</v>
      </c>
      <c r="V4004">
        <v>3.25</v>
      </c>
      <c r="X4004">
        <v>6.47</v>
      </c>
      <c r="Y4004">
        <v>2</v>
      </c>
      <c r="Z4004" t="s">
        <v>4250</v>
      </c>
      <c r="AA4004">
        <v>0</v>
      </c>
      <c r="AB4004">
        <v>1</v>
      </c>
      <c r="AC4004">
        <v>5.4533333333333331</v>
      </c>
      <c r="AE4004" t="s">
        <v>7949</v>
      </c>
      <c r="AH4004">
        <v>0</v>
      </c>
      <c r="AI4004">
        <v>0</v>
      </c>
    </row>
    <row r="4005" spans="2:35" x14ac:dyDescent="0.25">
      <c r="B4005">
        <v>316</v>
      </c>
      <c r="J4005" t="s">
        <v>22089</v>
      </c>
      <c r="L4005" t="s">
        <v>22176</v>
      </c>
      <c r="M4005" t="s">
        <v>22232</v>
      </c>
      <c r="N4005" t="s">
        <v>24510</v>
      </c>
      <c r="O4005" t="s">
        <v>28775</v>
      </c>
      <c r="P4005">
        <v>6</v>
      </c>
      <c r="Q4005">
        <v>1</v>
      </c>
      <c r="R4005">
        <v>1.92</v>
      </c>
      <c r="S4005">
        <v>1.93</v>
      </c>
      <c r="T4005">
        <v>361.4</v>
      </c>
      <c r="U4005">
        <v>78.959999999999994</v>
      </c>
      <c r="V4005">
        <v>2.0699999999999998</v>
      </c>
      <c r="X4005">
        <v>5.91</v>
      </c>
      <c r="Y4005">
        <v>2</v>
      </c>
      <c r="Z4005" t="s">
        <v>4250</v>
      </c>
      <c r="AA4005">
        <v>0</v>
      </c>
      <c r="AB4005">
        <v>1</v>
      </c>
      <c r="AC4005">
        <v>5.8233333333333333</v>
      </c>
      <c r="AE4005" t="s">
        <v>7949</v>
      </c>
      <c r="AH4005">
        <v>0</v>
      </c>
      <c r="AI4005">
        <v>0</v>
      </c>
    </row>
    <row r="4006" spans="2:35" x14ac:dyDescent="0.25">
      <c r="B4006">
        <v>1593</v>
      </c>
      <c r="J4006" t="s">
        <v>22089</v>
      </c>
      <c r="L4006" t="s">
        <v>22176</v>
      </c>
      <c r="M4006" t="s">
        <v>22232</v>
      </c>
      <c r="N4006" t="s">
        <v>24659</v>
      </c>
      <c r="O4006" t="s">
        <v>28924</v>
      </c>
      <c r="P4006">
        <v>6</v>
      </c>
      <c r="Q4006">
        <v>1</v>
      </c>
      <c r="R4006">
        <v>2.48</v>
      </c>
      <c r="S4006">
        <v>2.4900000000000002</v>
      </c>
      <c r="T4006">
        <v>369.4</v>
      </c>
      <c r="U4006">
        <v>78.959999999999994</v>
      </c>
      <c r="V4006">
        <v>2.62</v>
      </c>
      <c r="X4006">
        <v>5.89</v>
      </c>
      <c r="Y4006">
        <v>2</v>
      </c>
      <c r="Z4006" t="s">
        <v>4250</v>
      </c>
      <c r="AA4006">
        <v>0</v>
      </c>
      <c r="AB4006">
        <v>1</v>
      </c>
      <c r="AC4006">
        <v>5.5261904761904761</v>
      </c>
      <c r="AE4006" t="s">
        <v>7949</v>
      </c>
      <c r="AH4006">
        <v>0</v>
      </c>
      <c r="AI4006">
        <v>0</v>
      </c>
    </row>
    <row r="4007" spans="2:35" x14ac:dyDescent="0.25">
      <c r="B4007">
        <v>759</v>
      </c>
      <c r="J4007" t="s">
        <v>22089</v>
      </c>
      <c r="L4007" t="s">
        <v>22176</v>
      </c>
      <c r="M4007" t="s">
        <v>22232</v>
      </c>
      <c r="N4007" t="s">
        <v>24660</v>
      </c>
      <c r="O4007" t="s">
        <v>28925</v>
      </c>
      <c r="P4007">
        <v>7</v>
      </c>
      <c r="Q4007">
        <v>1</v>
      </c>
      <c r="R4007">
        <v>2.16</v>
      </c>
      <c r="S4007">
        <v>2.17</v>
      </c>
      <c r="T4007">
        <v>386.84</v>
      </c>
      <c r="U4007">
        <v>91.85</v>
      </c>
      <c r="V4007">
        <v>2.52</v>
      </c>
      <c r="X4007">
        <v>5.78</v>
      </c>
      <c r="Y4007">
        <v>2</v>
      </c>
      <c r="Z4007" t="s">
        <v>4250</v>
      </c>
      <c r="AA4007">
        <v>0</v>
      </c>
      <c r="AB4007">
        <v>1</v>
      </c>
      <c r="AC4007">
        <v>5.4999523809523811</v>
      </c>
      <c r="AE4007" t="s">
        <v>7949</v>
      </c>
      <c r="AH4007">
        <v>0</v>
      </c>
      <c r="AI4007">
        <v>0</v>
      </c>
    </row>
    <row r="4008" spans="2:35" x14ac:dyDescent="0.25">
      <c r="B4008">
        <v>313</v>
      </c>
      <c r="J4008" t="s">
        <v>22089</v>
      </c>
      <c r="L4008" t="s">
        <v>22176</v>
      </c>
      <c r="M4008" t="s">
        <v>22232</v>
      </c>
      <c r="N4008" t="s">
        <v>24661</v>
      </c>
      <c r="O4008" t="s">
        <v>28926</v>
      </c>
      <c r="P4008">
        <v>6</v>
      </c>
      <c r="Q4008">
        <v>1</v>
      </c>
      <c r="R4008">
        <v>2.86</v>
      </c>
      <c r="S4008">
        <v>2.87</v>
      </c>
      <c r="T4008">
        <v>403.84</v>
      </c>
      <c r="U4008">
        <v>78.959999999999994</v>
      </c>
      <c r="V4008">
        <v>3.27</v>
      </c>
      <c r="X4008">
        <v>5.81</v>
      </c>
      <c r="Y4008">
        <v>2</v>
      </c>
      <c r="Z4008" t="s">
        <v>4250</v>
      </c>
      <c r="AA4008">
        <v>0</v>
      </c>
      <c r="AB4008">
        <v>1</v>
      </c>
      <c r="AC4008">
        <v>5.0901904761904762</v>
      </c>
      <c r="AE4008" t="s">
        <v>7949</v>
      </c>
      <c r="AH4008">
        <v>0</v>
      </c>
      <c r="AI4008">
        <v>0</v>
      </c>
    </row>
    <row r="4009" spans="2:35" x14ac:dyDescent="0.25">
      <c r="B4009">
        <v>786</v>
      </c>
      <c r="J4009" t="s">
        <v>22089</v>
      </c>
      <c r="L4009" t="s">
        <v>22176</v>
      </c>
      <c r="M4009" t="s">
        <v>22232</v>
      </c>
      <c r="N4009" t="s">
        <v>24662</v>
      </c>
      <c r="O4009" t="s">
        <v>28927</v>
      </c>
      <c r="P4009">
        <v>7</v>
      </c>
      <c r="Q4009">
        <v>1</v>
      </c>
      <c r="R4009">
        <v>3.31</v>
      </c>
      <c r="S4009">
        <v>3.33</v>
      </c>
      <c r="T4009">
        <v>415.88</v>
      </c>
      <c r="U4009">
        <v>88.19</v>
      </c>
      <c r="V4009">
        <v>3.14</v>
      </c>
      <c r="X4009">
        <v>5.85</v>
      </c>
      <c r="Y4009">
        <v>2</v>
      </c>
      <c r="Z4009" t="s">
        <v>4250</v>
      </c>
      <c r="AA4009">
        <v>0</v>
      </c>
      <c r="AB4009">
        <v>2</v>
      </c>
      <c r="AC4009">
        <v>4.6141904761904762</v>
      </c>
      <c r="AE4009" t="s">
        <v>7949</v>
      </c>
      <c r="AH4009">
        <v>0</v>
      </c>
      <c r="AI4009">
        <v>0</v>
      </c>
    </row>
    <row r="4010" spans="2:35" x14ac:dyDescent="0.25">
      <c r="B4010">
        <v>1064</v>
      </c>
      <c r="J4010" t="s">
        <v>22089</v>
      </c>
      <c r="L4010" t="s">
        <v>22176</v>
      </c>
      <c r="M4010" t="s">
        <v>22232</v>
      </c>
      <c r="N4010" t="s">
        <v>24663</v>
      </c>
      <c r="O4010" t="s">
        <v>28928</v>
      </c>
      <c r="P4010">
        <v>6</v>
      </c>
      <c r="Q4010">
        <v>1</v>
      </c>
      <c r="R4010">
        <v>2.71</v>
      </c>
      <c r="S4010">
        <v>2.72</v>
      </c>
      <c r="T4010">
        <v>385.85</v>
      </c>
      <c r="U4010">
        <v>78.959999999999994</v>
      </c>
      <c r="V4010">
        <v>3.13</v>
      </c>
      <c r="X4010">
        <v>5.89</v>
      </c>
      <c r="Y4010">
        <v>2</v>
      </c>
      <c r="Z4010" t="s">
        <v>4250</v>
      </c>
      <c r="AA4010">
        <v>0</v>
      </c>
      <c r="AB4010">
        <v>1</v>
      </c>
      <c r="AC4010">
        <v>5.2936904761904762</v>
      </c>
      <c r="AE4010" t="s">
        <v>7949</v>
      </c>
      <c r="AH4010">
        <v>0</v>
      </c>
      <c r="AI4010">
        <v>0</v>
      </c>
    </row>
    <row r="4011" spans="2:35" x14ac:dyDescent="0.25">
      <c r="B4011">
        <v>2314</v>
      </c>
      <c r="J4011" t="s">
        <v>22089</v>
      </c>
      <c r="L4011" t="s">
        <v>22176</v>
      </c>
      <c r="M4011" t="s">
        <v>22232</v>
      </c>
      <c r="N4011" t="s">
        <v>24664</v>
      </c>
      <c r="O4011" t="s">
        <v>28929</v>
      </c>
      <c r="P4011">
        <v>7</v>
      </c>
      <c r="Q4011">
        <v>1</v>
      </c>
      <c r="R4011">
        <v>2.39</v>
      </c>
      <c r="S4011">
        <v>2.4</v>
      </c>
      <c r="T4011">
        <v>381.43</v>
      </c>
      <c r="U4011">
        <v>88.19</v>
      </c>
      <c r="V4011">
        <v>2.48</v>
      </c>
      <c r="X4011">
        <v>5.9</v>
      </c>
      <c r="Y4011">
        <v>2</v>
      </c>
      <c r="Z4011" t="s">
        <v>4250</v>
      </c>
      <c r="AA4011">
        <v>0</v>
      </c>
      <c r="AB4011">
        <v>2</v>
      </c>
      <c r="AC4011">
        <v>5.485261904761904</v>
      </c>
      <c r="AE4011" t="s">
        <v>7949</v>
      </c>
      <c r="AH4011">
        <v>0</v>
      </c>
      <c r="AI4011">
        <v>0</v>
      </c>
    </row>
    <row r="4012" spans="2:35" x14ac:dyDescent="0.25">
      <c r="B4012">
        <v>760</v>
      </c>
      <c r="J4012" t="s">
        <v>22089</v>
      </c>
      <c r="L4012" t="s">
        <v>22176</v>
      </c>
      <c r="M4012" t="s">
        <v>22232</v>
      </c>
      <c r="N4012" t="s">
        <v>24665</v>
      </c>
      <c r="O4012" t="s">
        <v>28930</v>
      </c>
      <c r="P4012">
        <v>6</v>
      </c>
      <c r="Q4012">
        <v>2</v>
      </c>
      <c r="R4012">
        <v>2.34</v>
      </c>
      <c r="S4012">
        <v>2.36</v>
      </c>
      <c r="T4012">
        <v>390.44</v>
      </c>
      <c r="U4012">
        <v>94.75</v>
      </c>
      <c r="V4012">
        <v>2.96</v>
      </c>
      <c r="W4012">
        <v>13.72</v>
      </c>
      <c r="X4012">
        <v>6</v>
      </c>
      <c r="Y4012">
        <v>3</v>
      </c>
      <c r="Z4012" t="s">
        <v>4250</v>
      </c>
      <c r="AA4012">
        <v>0</v>
      </c>
      <c r="AB4012">
        <v>1</v>
      </c>
      <c r="AC4012">
        <v>4.9542380952380949</v>
      </c>
      <c r="AE4012" t="s">
        <v>7949</v>
      </c>
      <c r="AH4012">
        <v>0</v>
      </c>
      <c r="AI4012">
        <v>0</v>
      </c>
    </row>
    <row r="4013" spans="2:35" x14ac:dyDescent="0.25">
      <c r="B4013">
        <v>859</v>
      </c>
      <c r="J4013" t="s">
        <v>22089</v>
      </c>
      <c r="L4013" t="s">
        <v>22176</v>
      </c>
      <c r="M4013" t="s">
        <v>22232</v>
      </c>
      <c r="N4013" t="s">
        <v>24603</v>
      </c>
      <c r="O4013" t="s">
        <v>28868</v>
      </c>
      <c r="P4013">
        <v>6</v>
      </c>
      <c r="Q4013">
        <v>2</v>
      </c>
      <c r="R4013">
        <v>3.2</v>
      </c>
      <c r="S4013">
        <v>3.21</v>
      </c>
      <c r="T4013">
        <v>384.41</v>
      </c>
      <c r="U4013">
        <v>86.3</v>
      </c>
      <c r="V4013">
        <v>2.93</v>
      </c>
      <c r="W4013">
        <v>8.77</v>
      </c>
      <c r="X4013">
        <v>2.2599999999999998</v>
      </c>
      <c r="Y4013">
        <v>2</v>
      </c>
      <c r="Z4013" t="s">
        <v>4250</v>
      </c>
      <c r="AA4013">
        <v>0</v>
      </c>
      <c r="AB4013">
        <v>1</v>
      </c>
      <c r="AC4013">
        <v>4.6206428571428564</v>
      </c>
      <c r="AE4013" t="s">
        <v>7949</v>
      </c>
      <c r="AH4013">
        <v>0</v>
      </c>
      <c r="AI4013">
        <v>0</v>
      </c>
    </row>
    <row r="4014" spans="2:35" x14ac:dyDescent="0.25">
      <c r="B4014">
        <v>588</v>
      </c>
      <c r="J4014" t="s">
        <v>22089</v>
      </c>
      <c r="L4014" t="s">
        <v>22176</v>
      </c>
      <c r="M4014" t="s">
        <v>22232</v>
      </c>
      <c r="N4014" t="s">
        <v>24604</v>
      </c>
      <c r="O4014" t="s">
        <v>28869</v>
      </c>
      <c r="P4014">
        <v>6</v>
      </c>
      <c r="Q4014">
        <v>1</v>
      </c>
      <c r="R4014">
        <v>2.6</v>
      </c>
      <c r="S4014">
        <v>2.6</v>
      </c>
      <c r="T4014">
        <v>393.42</v>
      </c>
      <c r="U4014">
        <v>89.86</v>
      </c>
      <c r="V4014">
        <v>3.09</v>
      </c>
      <c r="X4014">
        <v>0.77</v>
      </c>
      <c r="Y4014">
        <v>2</v>
      </c>
      <c r="Z4014" t="s">
        <v>4250</v>
      </c>
      <c r="AA4014">
        <v>0</v>
      </c>
      <c r="AB4014">
        <v>1</v>
      </c>
      <c r="AC4014">
        <v>5.2946190476190473</v>
      </c>
      <c r="AE4014" t="s">
        <v>7949</v>
      </c>
      <c r="AH4014">
        <v>0</v>
      </c>
      <c r="AI4014">
        <v>0</v>
      </c>
    </row>
    <row r="4015" spans="2:35" x14ac:dyDescent="0.25">
      <c r="B4015">
        <v>3040</v>
      </c>
      <c r="J4015" t="s">
        <v>22089</v>
      </c>
      <c r="L4015" t="s">
        <v>22176</v>
      </c>
      <c r="M4015" t="s">
        <v>22232</v>
      </c>
      <c r="N4015" t="s">
        <v>24605</v>
      </c>
      <c r="O4015" t="s">
        <v>28870</v>
      </c>
      <c r="P4015">
        <v>6</v>
      </c>
      <c r="Q4015">
        <v>2</v>
      </c>
      <c r="R4015">
        <v>2.69</v>
      </c>
      <c r="S4015">
        <v>2.69</v>
      </c>
      <c r="T4015">
        <v>425.46</v>
      </c>
      <c r="U4015">
        <v>95.17</v>
      </c>
      <c r="V4015">
        <v>2.58</v>
      </c>
      <c r="X4015">
        <v>1.73</v>
      </c>
      <c r="Y4015">
        <v>2</v>
      </c>
      <c r="Z4015" t="s">
        <v>4250</v>
      </c>
      <c r="AA4015">
        <v>0</v>
      </c>
      <c r="AB4015">
        <v>2</v>
      </c>
      <c r="AC4015">
        <v>4.5150952380952383</v>
      </c>
      <c r="AE4015" t="s">
        <v>7949</v>
      </c>
      <c r="AH4015">
        <v>0</v>
      </c>
      <c r="AI4015">
        <v>0</v>
      </c>
    </row>
    <row r="4016" spans="2:35" x14ac:dyDescent="0.25">
      <c r="B4016">
        <v>2160</v>
      </c>
      <c r="J4016" t="s">
        <v>22089</v>
      </c>
      <c r="L4016" t="s">
        <v>22176</v>
      </c>
      <c r="M4016" t="s">
        <v>22232</v>
      </c>
      <c r="N4016" t="s">
        <v>24606</v>
      </c>
      <c r="O4016" t="s">
        <v>28871</v>
      </c>
      <c r="P4016">
        <v>5</v>
      </c>
      <c r="Q4016">
        <v>1</v>
      </c>
      <c r="R4016">
        <v>4.96</v>
      </c>
      <c r="S4016">
        <v>4.99</v>
      </c>
      <c r="T4016">
        <v>382.5</v>
      </c>
      <c r="U4016">
        <v>66.069999999999993</v>
      </c>
      <c r="V4016">
        <v>4.01</v>
      </c>
      <c r="X4016">
        <v>6.15</v>
      </c>
      <c r="Y4016">
        <v>1</v>
      </c>
      <c r="Z4016" t="s">
        <v>4250</v>
      </c>
      <c r="AA4016">
        <v>0</v>
      </c>
      <c r="AB4016">
        <v>2</v>
      </c>
      <c r="AC4016">
        <v>3.6776190476190478</v>
      </c>
      <c r="AE4016" t="s">
        <v>7949</v>
      </c>
      <c r="AH4016">
        <v>0</v>
      </c>
      <c r="AI4016">
        <v>0</v>
      </c>
    </row>
    <row r="4017" spans="2:35" x14ac:dyDescent="0.25">
      <c r="B4017">
        <v>239</v>
      </c>
      <c r="J4017" t="s">
        <v>22089</v>
      </c>
      <c r="L4017" t="s">
        <v>22176</v>
      </c>
      <c r="M4017" t="s">
        <v>22232</v>
      </c>
      <c r="N4017" t="s">
        <v>24607</v>
      </c>
      <c r="O4017" t="s">
        <v>28872</v>
      </c>
      <c r="P4017">
        <v>6</v>
      </c>
      <c r="Q4017">
        <v>1</v>
      </c>
      <c r="R4017">
        <v>2.78</v>
      </c>
      <c r="S4017">
        <v>2.79</v>
      </c>
      <c r="T4017">
        <v>385.85</v>
      </c>
      <c r="U4017">
        <v>78.959999999999994</v>
      </c>
      <c r="V4017">
        <v>3.13</v>
      </c>
      <c r="X4017">
        <v>5.92</v>
      </c>
      <c r="Y4017">
        <v>2</v>
      </c>
      <c r="Z4017" t="s">
        <v>4250</v>
      </c>
      <c r="AA4017">
        <v>0</v>
      </c>
      <c r="AB4017">
        <v>1</v>
      </c>
      <c r="AC4017">
        <v>5.258690476190476</v>
      </c>
      <c r="AE4017" t="s">
        <v>7949</v>
      </c>
      <c r="AH4017">
        <v>0</v>
      </c>
      <c r="AI4017">
        <v>0</v>
      </c>
    </row>
    <row r="4018" spans="2:35" x14ac:dyDescent="0.25">
      <c r="B4018">
        <v>2180</v>
      </c>
      <c r="J4018" t="s">
        <v>22089</v>
      </c>
      <c r="L4018" t="s">
        <v>22176</v>
      </c>
      <c r="M4018" t="s">
        <v>22232</v>
      </c>
      <c r="N4018" t="s">
        <v>24608</v>
      </c>
      <c r="O4018" t="s">
        <v>28873</v>
      </c>
      <c r="P4018">
        <v>5</v>
      </c>
      <c r="Q4018">
        <v>2</v>
      </c>
      <c r="R4018">
        <v>3.23</v>
      </c>
      <c r="S4018">
        <v>3.25</v>
      </c>
      <c r="T4018">
        <v>389.46</v>
      </c>
      <c r="U4018">
        <v>81.86</v>
      </c>
      <c r="V4018">
        <v>3.56</v>
      </c>
      <c r="X4018">
        <v>6.11</v>
      </c>
      <c r="Y4018">
        <v>3</v>
      </c>
      <c r="Z4018" t="s">
        <v>4250</v>
      </c>
      <c r="AA4018">
        <v>0</v>
      </c>
      <c r="AB4018">
        <v>1</v>
      </c>
      <c r="AC4018">
        <v>4.5495714285714284</v>
      </c>
      <c r="AE4018" t="s">
        <v>7949</v>
      </c>
      <c r="AH4018">
        <v>0</v>
      </c>
      <c r="AI4018">
        <v>0</v>
      </c>
    </row>
    <row r="4019" spans="2:35" x14ac:dyDescent="0.25">
      <c r="B4019">
        <v>1550</v>
      </c>
      <c r="J4019" t="s">
        <v>22089</v>
      </c>
      <c r="L4019" t="s">
        <v>22176</v>
      </c>
      <c r="M4019" t="s">
        <v>22232</v>
      </c>
      <c r="N4019" t="s">
        <v>24609</v>
      </c>
      <c r="O4019" t="s">
        <v>28874</v>
      </c>
      <c r="P4019">
        <v>5</v>
      </c>
      <c r="Q4019">
        <v>2</v>
      </c>
      <c r="R4019">
        <v>3.87</v>
      </c>
      <c r="S4019">
        <v>3.89</v>
      </c>
      <c r="T4019">
        <v>389.46</v>
      </c>
      <c r="U4019">
        <v>81.86</v>
      </c>
      <c r="V4019">
        <v>3.56</v>
      </c>
      <c r="X4019">
        <v>6.12</v>
      </c>
      <c r="Y4019">
        <v>3</v>
      </c>
      <c r="Z4019" t="s">
        <v>4250</v>
      </c>
      <c r="AA4019">
        <v>0</v>
      </c>
      <c r="AB4019">
        <v>1</v>
      </c>
      <c r="AC4019">
        <v>3.9095714285714291</v>
      </c>
      <c r="AE4019" t="s">
        <v>7949</v>
      </c>
      <c r="AH4019">
        <v>0</v>
      </c>
      <c r="AI4019">
        <v>0</v>
      </c>
    </row>
    <row r="4020" spans="2:35" x14ac:dyDescent="0.25">
      <c r="B4020">
        <v>994</v>
      </c>
      <c r="J4020" t="s">
        <v>22089</v>
      </c>
      <c r="L4020" t="s">
        <v>22176</v>
      </c>
      <c r="M4020" t="s">
        <v>22232</v>
      </c>
      <c r="N4020" t="s">
        <v>24666</v>
      </c>
      <c r="O4020" t="s">
        <v>28931</v>
      </c>
      <c r="P4020">
        <v>6</v>
      </c>
      <c r="Q4020">
        <v>2</v>
      </c>
      <c r="R4020">
        <v>2.94</v>
      </c>
      <c r="S4020">
        <v>2.96</v>
      </c>
      <c r="T4020">
        <v>390.44</v>
      </c>
      <c r="U4020">
        <v>94.75</v>
      </c>
      <c r="V4020">
        <v>2.96</v>
      </c>
      <c r="W4020">
        <v>13.96</v>
      </c>
      <c r="X4020">
        <v>6.05</v>
      </c>
      <c r="Y4020">
        <v>3</v>
      </c>
      <c r="Z4020" t="s">
        <v>4250</v>
      </c>
      <c r="AA4020">
        <v>0</v>
      </c>
      <c r="AB4020">
        <v>1</v>
      </c>
      <c r="AC4020">
        <v>4.6542380952380951</v>
      </c>
      <c r="AE4020" t="s">
        <v>7949</v>
      </c>
      <c r="AH4020">
        <v>0</v>
      </c>
      <c r="AI4020">
        <v>0</v>
      </c>
    </row>
    <row r="4021" spans="2:35" x14ac:dyDescent="0.25">
      <c r="B4021">
        <v>2120</v>
      </c>
      <c r="J4021" t="s">
        <v>22089</v>
      </c>
      <c r="L4021" t="s">
        <v>22176</v>
      </c>
      <c r="M4021" t="s">
        <v>22232</v>
      </c>
      <c r="N4021" t="s">
        <v>24667</v>
      </c>
      <c r="O4021" t="s">
        <v>28932</v>
      </c>
      <c r="P4021">
        <v>6</v>
      </c>
      <c r="Q4021">
        <v>2</v>
      </c>
      <c r="R4021">
        <v>2.7</v>
      </c>
      <c r="S4021">
        <v>2.72</v>
      </c>
      <c r="T4021">
        <v>390.44</v>
      </c>
      <c r="U4021">
        <v>94.75</v>
      </c>
      <c r="V4021">
        <v>2.96</v>
      </c>
      <c r="W4021">
        <v>13.79</v>
      </c>
      <c r="X4021">
        <v>6.06</v>
      </c>
      <c r="Y4021">
        <v>3</v>
      </c>
      <c r="Z4021" t="s">
        <v>4250</v>
      </c>
      <c r="AA4021">
        <v>0</v>
      </c>
      <c r="AB4021">
        <v>1</v>
      </c>
      <c r="AC4021">
        <v>4.7742380952380952</v>
      </c>
      <c r="AE4021" t="s">
        <v>7949</v>
      </c>
      <c r="AH4021">
        <v>0</v>
      </c>
      <c r="AI4021">
        <v>0</v>
      </c>
    </row>
    <row r="4022" spans="2:35" x14ac:dyDescent="0.25">
      <c r="B4022">
        <v>747</v>
      </c>
      <c r="J4022" t="s">
        <v>22089</v>
      </c>
      <c r="L4022" t="s">
        <v>22176</v>
      </c>
      <c r="M4022" t="s">
        <v>22232</v>
      </c>
      <c r="N4022" t="s">
        <v>24610</v>
      </c>
      <c r="O4022" t="s">
        <v>28875</v>
      </c>
      <c r="P4022">
        <v>8</v>
      </c>
      <c r="Q4022">
        <v>1</v>
      </c>
      <c r="R4022">
        <v>2.98</v>
      </c>
      <c r="S4022">
        <v>2.99</v>
      </c>
      <c r="T4022">
        <v>392.42</v>
      </c>
      <c r="U4022">
        <v>104.99</v>
      </c>
      <c r="V4022">
        <v>2.62</v>
      </c>
      <c r="X4022">
        <v>5.96</v>
      </c>
      <c r="Y4022">
        <v>3</v>
      </c>
      <c r="Z4022" t="s">
        <v>4250</v>
      </c>
      <c r="AA4022">
        <v>0</v>
      </c>
      <c r="AB4022">
        <v>1</v>
      </c>
      <c r="AC4022">
        <v>4.6120952380952378</v>
      </c>
      <c r="AE4022" t="s">
        <v>7949</v>
      </c>
      <c r="AH4022">
        <v>0</v>
      </c>
      <c r="AI4022">
        <v>0</v>
      </c>
    </row>
    <row r="4023" spans="2:35" x14ac:dyDescent="0.25">
      <c r="B4023">
        <v>2060</v>
      </c>
      <c r="J4023" t="s">
        <v>22089</v>
      </c>
      <c r="L4023" t="s">
        <v>22176</v>
      </c>
      <c r="M4023" t="s">
        <v>22232</v>
      </c>
      <c r="N4023" t="s">
        <v>24611</v>
      </c>
      <c r="O4023" t="s">
        <v>28876</v>
      </c>
      <c r="P4023">
        <v>6</v>
      </c>
      <c r="Q4023">
        <v>1</v>
      </c>
      <c r="R4023">
        <v>3.37</v>
      </c>
      <c r="S4023">
        <v>3.39</v>
      </c>
      <c r="T4023">
        <v>401.47</v>
      </c>
      <c r="U4023">
        <v>78.959999999999994</v>
      </c>
      <c r="V4023">
        <v>3.63</v>
      </c>
      <c r="X4023">
        <v>6</v>
      </c>
      <c r="Y4023">
        <v>3</v>
      </c>
      <c r="Z4023" t="s">
        <v>4250</v>
      </c>
      <c r="AA4023">
        <v>0</v>
      </c>
      <c r="AB4023">
        <v>1</v>
      </c>
      <c r="AC4023">
        <v>4.657119047619048</v>
      </c>
      <c r="AE4023" t="s">
        <v>7949</v>
      </c>
      <c r="AH4023">
        <v>0</v>
      </c>
      <c r="AI4023">
        <v>0</v>
      </c>
    </row>
    <row r="4024" spans="2:35" x14ac:dyDescent="0.25">
      <c r="B4024">
        <v>1770</v>
      </c>
      <c r="J4024" t="s">
        <v>22089</v>
      </c>
      <c r="L4024" t="s">
        <v>22176</v>
      </c>
      <c r="M4024" t="s">
        <v>22232</v>
      </c>
      <c r="N4024" t="s">
        <v>24612</v>
      </c>
      <c r="O4024" t="s">
        <v>28877</v>
      </c>
      <c r="P4024">
        <v>6</v>
      </c>
      <c r="Q4024">
        <v>1</v>
      </c>
      <c r="R4024">
        <v>2.79</v>
      </c>
      <c r="S4024">
        <v>2.81</v>
      </c>
      <c r="T4024">
        <v>401.47</v>
      </c>
      <c r="U4024">
        <v>78.959999999999994</v>
      </c>
      <c r="V4024">
        <v>3.63</v>
      </c>
      <c r="X4024">
        <v>6.03</v>
      </c>
      <c r="Y4024">
        <v>3</v>
      </c>
      <c r="Z4024" t="s">
        <v>4250</v>
      </c>
      <c r="AA4024">
        <v>0</v>
      </c>
      <c r="AB4024">
        <v>1</v>
      </c>
      <c r="AC4024">
        <v>5.1421190476190466</v>
      </c>
      <c r="AE4024" t="s">
        <v>7949</v>
      </c>
      <c r="AH4024">
        <v>0</v>
      </c>
      <c r="AI4024">
        <v>0</v>
      </c>
    </row>
    <row r="4025" spans="2:35" x14ac:dyDescent="0.25">
      <c r="B4025">
        <v>2130</v>
      </c>
      <c r="J4025" t="s">
        <v>22089</v>
      </c>
      <c r="L4025" t="s">
        <v>22176</v>
      </c>
      <c r="M4025" t="s">
        <v>22232</v>
      </c>
      <c r="N4025" t="s">
        <v>24613</v>
      </c>
      <c r="O4025" t="s">
        <v>28878</v>
      </c>
      <c r="P4025">
        <v>6</v>
      </c>
      <c r="Q4025">
        <v>1</v>
      </c>
      <c r="R4025">
        <v>2.04</v>
      </c>
      <c r="S4025">
        <v>2.06</v>
      </c>
      <c r="T4025">
        <v>344.41</v>
      </c>
      <c r="U4025">
        <v>75.3</v>
      </c>
      <c r="V4025">
        <v>2.0699999999999998</v>
      </c>
      <c r="X4025">
        <v>6.08</v>
      </c>
      <c r="Y4025">
        <v>1</v>
      </c>
      <c r="Z4025" t="s">
        <v>4250</v>
      </c>
      <c r="AA4025">
        <v>0</v>
      </c>
      <c r="AB4025">
        <v>3</v>
      </c>
      <c r="AC4025">
        <v>5.8133333333333326</v>
      </c>
      <c r="AE4025" t="s">
        <v>7949</v>
      </c>
      <c r="AH4025">
        <v>0</v>
      </c>
      <c r="AI4025">
        <v>0</v>
      </c>
    </row>
    <row r="4026" spans="2:35" x14ac:dyDescent="0.25">
      <c r="B4026">
        <v>1450</v>
      </c>
      <c r="J4026" t="s">
        <v>22089</v>
      </c>
      <c r="L4026" t="s">
        <v>22176</v>
      </c>
      <c r="M4026" t="s">
        <v>22232</v>
      </c>
      <c r="N4026" t="s">
        <v>24668</v>
      </c>
      <c r="O4026" t="s">
        <v>28933</v>
      </c>
      <c r="P4026">
        <v>7</v>
      </c>
      <c r="Q4026">
        <v>1</v>
      </c>
      <c r="R4026">
        <v>3.39</v>
      </c>
      <c r="S4026">
        <v>3.39</v>
      </c>
      <c r="T4026">
        <v>394.43</v>
      </c>
      <c r="U4026">
        <v>84.53</v>
      </c>
      <c r="V4026">
        <v>2.81</v>
      </c>
      <c r="X4026">
        <v>3.07</v>
      </c>
      <c r="Y4026">
        <v>2</v>
      </c>
      <c r="Z4026" t="s">
        <v>4250</v>
      </c>
      <c r="AA4026">
        <v>0</v>
      </c>
      <c r="AB4026">
        <v>1</v>
      </c>
      <c r="AC4026">
        <v>4.6974047619047621</v>
      </c>
      <c r="AE4026" t="s">
        <v>7949</v>
      </c>
      <c r="AH4026">
        <v>0</v>
      </c>
      <c r="AI4026">
        <v>0</v>
      </c>
    </row>
    <row r="4027" spans="2:35" x14ac:dyDescent="0.25">
      <c r="B4027">
        <v>880</v>
      </c>
      <c r="J4027" t="s">
        <v>22089</v>
      </c>
      <c r="L4027" t="s">
        <v>22176</v>
      </c>
      <c r="M4027" t="s">
        <v>22232</v>
      </c>
      <c r="N4027" t="s">
        <v>24614</v>
      </c>
      <c r="O4027" t="s">
        <v>28879</v>
      </c>
      <c r="P4027">
        <v>6</v>
      </c>
      <c r="Q4027">
        <v>1</v>
      </c>
      <c r="R4027">
        <v>4.1399999999999997</v>
      </c>
      <c r="S4027">
        <v>4.1399999999999997</v>
      </c>
      <c r="T4027">
        <v>434.41</v>
      </c>
      <c r="U4027">
        <v>75.3</v>
      </c>
      <c r="V4027">
        <v>3.98</v>
      </c>
      <c r="X4027">
        <v>3.37</v>
      </c>
      <c r="Y4027">
        <v>2</v>
      </c>
      <c r="Z4027" t="s">
        <v>4250</v>
      </c>
      <c r="AA4027">
        <v>0</v>
      </c>
      <c r="AB4027">
        <v>2</v>
      </c>
      <c r="AC4027">
        <v>3.7318333333333329</v>
      </c>
      <c r="AE4027" t="s">
        <v>7949</v>
      </c>
      <c r="AH4027">
        <v>0</v>
      </c>
      <c r="AI4027">
        <v>0</v>
      </c>
    </row>
    <row r="4028" spans="2:35" x14ac:dyDescent="0.25">
      <c r="B4028">
        <v>2720</v>
      </c>
      <c r="J4028" t="s">
        <v>22089</v>
      </c>
      <c r="L4028" t="s">
        <v>22176</v>
      </c>
      <c r="M4028" t="s">
        <v>22232</v>
      </c>
      <c r="N4028" t="s">
        <v>24615</v>
      </c>
      <c r="O4028" t="s">
        <v>28880</v>
      </c>
      <c r="P4028">
        <v>6</v>
      </c>
      <c r="Q4028">
        <v>1</v>
      </c>
      <c r="R4028">
        <v>4.22</v>
      </c>
      <c r="S4028">
        <v>4.22</v>
      </c>
      <c r="T4028">
        <v>434.41</v>
      </c>
      <c r="U4028">
        <v>75.3</v>
      </c>
      <c r="V4028">
        <v>3.98</v>
      </c>
      <c r="X4028">
        <v>3.37</v>
      </c>
      <c r="Y4028">
        <v>2</v>
      </c>
      <c r="Z4028" t="s">
        <v>4250</v>
      </c>
      <c r="AA4028">
        <v>0</v>
      </c>
      <c r="AB4028">
        <v>2</v>
      </c>
      <c r="AC4028">
        <v>3.6918333333333329</v>
      </c>
      <c r="AE4028" t="s">
        <v>7949</v>
      </c>
      <c r="AH4028">
        <v>0</v>
      </c>
      <c r="AI4028">
        <v>0</v>
      </c>
    </row>
    <row r="4029" spans="2:35" x14ac:dyDescent="0.25">
      <c r="B4029">
        <v>1270</v>
      </c>
      <c r="J4029" t="s">
        <v>22089</v>
      </c>
      <c r="L4029" t="s">
        <v>22176</v>
      </c>
      <c r="M4029" t="s">
        <v>22232</v>
      </c>
      <c r="N4029" t="s">
        <v>24616</v>
      </c>
      <c r="O4029" t="s">
        <v>28881</v>
      </c>
      <c r="P4029">
        <v>5</v>
      </c>
      <c r="Q4029">
        <v>1</v>
      </c>
      <c r="R4029">
        <v>3.41</v>
      </c>
      <c r="S4029">
        <v>3.41</v>
      </c>
      <c r="T4029">
        <v>404.39</v>
      </c>
      <c r="U4029">
        <v>66.069999999999993</v>
      </c>
      <c r="V4029">
        <v>3.5</v>
      </c>
      <c r="X4029">
        <v>0</v>
      </c>
      <c r="Y4029">
        <v>2</v>
      </c>
      <c r="Z4029" t="s">
        <v>4250</v>
      </c>
      <c r="AA4029">
        <v>0</v>
      </c>
      <c r="AB4029">
        <v>1</v>
      </c>
      <c r="AC4029">
        <v>4.6062619047619036</v>
      </c>
      <c r="AE4029" t="s">
        <v>7949</v>
      </c>
      <c r="AH4029">
        <v>0</v>
      </c>
      <c r="AI4029">
        <v>0</v>
      </c>
    </row>
    <row r="4030" spans="2:35" x14ac:dyDescent="0.25">
      <c r="B4030">
        <v>2420</v>
      </c>
      <c r="J4030" t="s">
        <v>22089</v>
      </c>
      <c r="L4030" t="s">
        <v>22176</v>
      </c>
      <c r="M4030" t="s">
        <v>22232</v>
      </c>
      <c r="N4030" t="s">
        <v>24669</v>
      </c>
      <c r="O4030" t="s">
        <v>28934</v>
      </c>
      <c r="P4030">
        <v>5</v>
      </c>
      <c r="Q4030">
        <v>2</v>
      </c>
      <c r="R4030">
        <v>3.27</v>
      </c>
      <c r="S4030">
        <v>3.29</v>
      </c>
      <c r="T4030">
        <v>389.46</v>
      </c>
      <c r="U4030">
        <v>81.86</v>
      </c>
      <c r="V4030">
        <v>3.56</v>
      </c>
      <c r="X4030">
        <v>6.11</v>
      </c>
      <c r="Y4030">
        <v>3</v>
      </c>
      <c r="Z4030" t="s">
        <v>4250</v>
      </c>
      <c r="AA4030">
        <v>0</v>
      </c>
      <c r="AB4030">
        <v>1</v>
      </c>
      <c r="AC4030">
        <v>4.5095714285714283</v>
      </c>
      <c r="AE4030" t="s">
        <v>7949</v>
      </c>
      <c r="AH4030">
        <v>0</v>
      </c>
      <c r="AI4030">
        <v>0</v>
      </c>
    </row>
    <row r="4031" spans="2:35" x14ac:dyDescent="0.25">
      <c r="B4031">
        <v>1920</v>
      </c>
      <c r="J4031" t="s">
        <v>22089</v>
      </c>
      <c r="L4031" t="s">
        <v>22176</v>
      </c>
      <c r="M4031" t="s">
        <v>22232</v>
      </c>
      <c r="N4031" t="s">
        <v>24617</v>
      </c>
      <c r="O4031" t="s">
        <v>28882</v>
      </c>
      <c r="P4031">
        <v>6</v>
      </c>
      <c r="Q4031">
        <v>1</v>
      </c>
      <c r="R4031">
        <v>3.57</v>
      </c>
      <c r="S4031">
        <v>3.57</v>
      </c>
      <c r="T4031">
        <v>416.42</v>
      </c>
      <c r="U4031">
        <v>75.3</v>
      </c>
      <c r="V4031">
        <v>3.68</v>
      </c>
      <c r="X4031">
        <v>3.79</v>
      </c>
      <c r="Y4031">
        <v>2</v>
      </c>
      <c r="Z4031" t="s">
        <v>4250</v>
      </c>
      <c r="AA4031">
        <v>0</v>
      </c>
      <c r="AB4031">
        <v>3</v>
      </c>
      <c r="AC4031">
        <v>4.3603333333333332</v>
      </c>
      <c r="AE4031" t="s">
        <v>7949</v>
      </c>
      <c r="AH4031">
        <v>0</v>
      </c>
      <c r="AI4031">
        <v>0</v>
      </c>
    </row>
    <row r="4032" spans="2:35" x14ac:dyDescent="0.25">
      <c r="B4032">
        <v>4950</v>
      </c>
      <c r="J4032" t="s">
        <v>22089</v>
      </c>
      <c r="L4032" t="s">
        <v>22176</v>
      </c>
      <c r="M4032" t="s">
        <v>22232</v>
      </c>
      <c r="N4032" t="s">
        <v>24670</v>
      </c>
      <c r="O4032" t="s">
        <v>28935</v>
      </c>
      <c r="P4032">
        <v>6</v>
      </c>
      <c r="Q4032">
        <v>1</v>
      </c>
      <c r="R4032">
        <v>3.36</v>
      </c>
      <c r="S4032">
        <v>3.38</v>
      </c>
      <c r="T4032">
        <v>413.48</v>
      </c>
      <c r="U4032">
        <v>78.959999999999994</v>
      </c>
      <c r="V4032">
        <v>3.77</v>
      </c>
      <c r="X4032">
        <v>6.2</v>
      </c>
      <c r="Y4032">
        <v>3</v>
      </c>
      <c r="Z4032" t="s">
        <v>4250</v>
      </c>
      <c r="AA4032">
        <v>0</v>
      </c>
      <c r="AB4032">
        <v>1</v>
      </c>
      <c r="AC4032">
        <v>4.5813333333333333</v>
      </c>
      <c r="AE4032" t="s">
        <v>7949</v>
      </c>
      <c r="AH4032">
        <v>0</v>
      </c>
      <c r="AI4032">
        <v>0</v>
      </c>
    </row>
    <row r="4033" spans="2:35" x14ac:dyDescent="0.25">
      <c r="B4033">
        <v>19400</v>
      </c>
      <c r="J4033" t="s">
        <v>22089</v>
      </c>
      <c r="L4033" t="s">
        <v>22176</v>
      </c>
      <c r="M4033" t="s">
        <v>22232</v>
      </c>
      <c r="N4033" t="s">
        <v>24671</v>
      </c>
      <c r="O4033" t="s">
        <v>28936</v>
      </c>
      <c r="P4033">
        <v>6</v>
      </c>
      <c r="Q4033">
        <v>1</v>
      </c>
      <c r="R4033">
        <v>3.54</v>
      </c>
      <c r="S4033">
        <v>3.57</v>
      </c>
      <c r="T4033">
        <v>413.48</v>
      </c>
      <c r="U4033">
        <v>78.959999999999994</v>
      </c>
      <c r="V4033">
        <v>3.77</v>
      </c>
      <c r="X4033">
        <v>6.2</v>
      </c>
      <c r="Y4033">
        <v>3</v>
      </c>
      <c r="Z4033" t="s">
        <v>4250</v>
      </c>
      <c r="AA4033">
        <v>0</v>
      </c>
      <c r="AB4033">
        <v>1</v>
      </c>
      <c r="AC4033">
        <v>4.3963333333333328</v>
      </c>
      <c r="AE4033" t="s">
        <v>7949</v>
      </c>
      <c r="AH4033">
        <v>0</v>
      </c>
      <c r="AI4033">
        <v>0</v>
      </c>
    </row>
    <row r="4034" spans="2:35" x14ac:dyDescent="0.25">
      <c r="B4034">
        <v>39600</v>
      </c>
      <c r="J4034" t="s">
        <v>22089</v>
      </c>
      <c r="L4034" t="s">
        <v>22176</v>
      </c>
      <c r="M4034" t="s">
        <v>22232</v>
      </c>
      <c r="N4034" t="s">
        <v>24672</v>
      </c>
      <c r="O4034" t="s">
        <v>28937</v>
      </c>
      <c r="P4034">
        <v>6</v>
      </c>
      <c r="Q4034">
        <v>1</v>
      </c>
      <c r="R4034">
        <v>3.17</v>
      </c>
      <c r="S4034">
        <v>3.26</v>
      </c>
      <c r="T4034">
        <v>360.42</v>
      </c>
      <c r="U4034">
        <v>74.66</v>
      </c>
      <c r="V4034">
        <v>2.95</v>
      </c>
      <c r="X4034">
        <v>6.71</v>
      </c>
      <c r="Y4034">
        <v>3</v>
      </c>
      <c r="Z4034" t="s">
        <v>4250</v>
      </c>
      <c r="AA4034">
        <v>0</v>
      </c>
      <c r="AB4034">
        <v>1</v>
      </c>
      <c r="AC4034">
        <v>5.1153333333333331</v>
      </c>
      <c r="AE4034" t="s">
        <v>7949</v>
      </c>
      <c r="AH4034">
        <v>0</v>
      </c>
      <c r="AI4034">
        <v>0</v>
      </c>
    </row>
    <row r="4035" spans="2:35" x14ac:dyDescent="0.25">
      <c r="B4035">
        <v>41.8</v>
      </c>
      <c r="J4035" t="s">
        <v>22089</v>
      </c>
      <c r="L4035" t="s">
        <v>22176</v>
      </c>
      <c r="M4035" t="s">
        <v>22232</v>
      </c>
      <c r="N4035" t="s">
        <v>24642</v>
      </c>
      <c r="O4035" t="s">
        <v>28907</v>
      </c>
      <c r="P4035">
        <v>7</v>
      </c>
      <c r="Q4035">
        <v>2</v>
      </c>
      <c r="R4035">
        <v>3.13</v>
      </c>
      <c r="S4035">
        <v>3.14</v>
      </c>
      <c r="T4035">
        <v>473.33</v>
      </c>
      <c r="U4035">
        <v>108.06</v>
      </c>
      <c r="V4035">
        <v>2.82</v>
      </c>
      <c r="W4035">
        <v>10.57</v>
      </c>
      <c r="X4035">
        <v>5.88</v>
      </c>
      <c r="Y4035">
        <v>2</v>
      </c>
      <c r="Z4035" t="s">
        <v>4250</v>
      </c>
      <c r="AA4035">
        <v>0</v>
      </c>
      <c r="AB4035">
        <v>2</v>
      </c>
      <c r="AC4035">
        <v>3.4535</v>
      </c>
      <c r="AE4035" t="s">
        <v>7949</v>
      </c>
      <c r="AH4035">
        <v>0</v>
      </c>
      <c r="AI4035">
        <v>0</v>
      </c>
    </row>
    <row r="4036" spans="2:35" x14ac:dyDescent="0.25">
      <c r="B4036">
        <v>7200</v>
      </c>
      <c r="I4036" t="s">
        <v>22086</v>
      </c>
      <c r="J4036" t="s">
        <v>22089</v>
      </c>
      <c r="L4036" t="s">
        <v>22176</v>
      </c>
      <c r="M4036" t="s">
        <v>22232</v>
      </c>
      <c r="N4036" t="s">
        <v>24467</v>
      </c>
      <c r="O4036" t="s">
        <v>28732</v>
      </c>
      <c r="P4036">
        <v>8</v>
      </c>
      <c r="Q4036">
        <v>1</v>
      </c>
      <c r="R4036">
        <v>1.07</v>
      </c>
      <c r="S4036">
        <v>1.1000000000000001</v>
      </c>
      <c r="T4036">
        <v>396.45</v>
      </c>
      <c r="U4036">
        <v>93.12</v>
      </c>
      <c r="V4036">
        <v>1.89</v>
      </c>
      <c r="X4036">
        <v>6.13</v>
      </c>
      <c r="Y4036">
        <v>2</v>
      </c>
      <c r="Z4036" t="s">
        <v>4250</v>
      </c>
      <c r="AA4036">
        <v>0</v>
      </c>
      <c r="AB4036">
        <v>3</v>
      </c>
      <c r="AC4036">
        <v>5.46897619047619</v>
      </c>
      <c r="AE4036" t="s">
        <v>7949</v>
      </c>
      <c r="AH4036">
        <v>0</v>
      </c>
      <c r="AI4036">
        <v>0</v>
      </c>
    </row>
    <row r="4037" spans="2:35" x14ac:dyDescent="0.25">
      <c r="B4037">
        <v>590</v>
      </c>
      <c r="I4037" t="s">
        <v>22086</v>
      </c>
      <c r="J4037" t="s">
        <v>22089</v>
      </c>
      <c r="L4037" t="s">
        <v>22176</v>
      </c>
      <c r="M4037" t="s">
        <v>22232</v>
      </c>
      <c r="N4037" t="s">
        <v>24468</v>
      </c>
      <c r="O4037" t="s">
        <v>28733</v>
      </c>
      <c r="P4037">
        <v>7</v>
      </c>
      <c r="Q4037">
        <v>1</v>
      </c>
      <c r="R4037">
        <v>1.39</v>
      </c>
      <c r="S4037">
        <v>1.41</v>
      </c>
      <c r="T4037">
        <v>364.4</v>
      </c>
      <c r="U4037">
        <v>91.85</v>
      </c>
      <c r="V4037">
        <v>2.02</v>
      </c>
      <c r="X4037">
        <v>6.17</v>
      </c>
      <c r="Y4037">
        <v>2</v>
      </c>
      <c r="Z4037" t="s">
        <v>4250</v>
      </c>
      <c r="AA4037">
        <v>0</v>
      </c>
      <c r="AB4037">
        <v>1</v>
      </c>
      <c r="AC4037">
        <v>5.7402380952380954</v>
      </c>
      <c r="AE4037" t="s">
        <v>7949</v>
      </c>
      <c r="AH4037">
        <v>0</v>
      </c>
      <c r="AI4037">
        <v>0</v>
      </c>
    </row>
    <row r="4038" spans="2:35" x14ac:dyDescent="0.25">
      <c r="B4038">
        <v>3900</v>
      </c>
      <c r="I4038" t="s">
        <v>22086</v>
      </c>
      <c r="J4038" t="s">
        <v>22089</v>
      </c>
      <c r="L4038" t="s">
        <v>22176</v>
      </c>
      <c r="M4038" t="s">
        <v>22232</v>
      </c>
      <c r="N4038" t="s">
        <v>24469</v>
      </c>
      <c r="O4038" t="s">
        <v>28734</v>
      </c>
      <c r="P4038">
        <v>5</v>
      </c>
      <c r="Q4038">
        <v>1</v>
      </c>
      <c r="R4038">
        <v>3.34</v>
      </c>
      <c r="S4038">
        <v>3.35</v>
      </c>
      <c r="T4038">
        <v>353.22</v>
      </c>
      <c r="U4038">
        <v>66.069999999999993</v>
      </c>
      <c r="V4038">
        <v>2.1800000000000002</v>
      </c>
      <c r="X4038">
        <v>5.72</v>
      </c>
      <c r="Y4038">
        <v>1</v>
      </c>
      <c r="Z4038" t="s">
        <v>4250</v>
      </c>
      <c r="AA4038">
        <v>0</v>
      </c>
      <c r="AB4038">
        <v>0</v>
      </c>
      <c r="AC4038">
        <v>4.9883333333333333</v>
      </c>
      <c r="AE4038" t="s">
        <v>7949</v>
      </c>
      <c r="AH4038">
        <v>0</v>
      </c>
      <c r="AI4038">
        <v>0</v>
      </c>
    </row>
    <row r="4039" spans="2:35" x14ac:dyDescent="0.25">
      <c r="B4039">
        <v>1100</v>
      </c>
      <c r="I4039" t="s">
        <v>22086</v>
      </c>
      <c r="J4039" t="s">
        <v>22089</v>
      </c>
      <c r="L4039" t="s">
        <v>22176</v>
      </c>
      <c r="M4039" t="s">
        <v>22232</v>
      </c>
      <c r="N4039" t="s">
        <v>24479</v>
      </c>
      <c r="O4039" t="s">
        <v>28744</v>
      </c>
      <c r="P4039">
        <v>5</v>
      </c>
      <c r="Q4039">
        <v>1</v>
      </c>
      <c r="R4039">
        <v>4.58</v>
      </c>
      <c r="S4039">
        <v>4.58</v>
      </c>
      <c r="T4039">
        <v>415.29</v>
      </c>
      <c r="U4039">
        <v>66.069999999999993</v>
      </c>
      <c r="V4039">
        <v>3.01</v>
      </c>
      <c r="X4039">
        <v>5.69</v>
      </c>
      <c r="Y4039">
        <v>2</v>
      </c>
      <c r="Z4039" t="s">
        <v>4250</v>
      </c>
      <c r="AA4039">
        <v>0</v>
      </c>
      <c r="AB4039">
        <v>2</v>
      </c>
      <c r="AC4039">
        <v>3.6484047619047622</v>
      </c>
      <c r="AE4039" t="s">
        <v>7949</v>
      </c>
      <c r="AH4039">
        <v>0</v>
      </c>
      <c r="AI4039">
        <v>0</v>
      </c>
    </row>
    <row r="4040" spans="2:35" x14ac:dyDescent="0.25">
      <c r="B4040">
        <v>440</v>
      </c>
      <c r="I4040" t="s">
        <v>22086</v>
      </c>
      <c r="J4040" t="s">
        <v>22089</v>
      </c>
      <c r="L4040" t="s">
        <v>22176</v>
      </c>
      <c r="M4040" t="s">
        <v>22232</v>
      </c>
      <c r="N4040" t="s">
        <v>24479</v>
      </c>
      <c r="O4040" t="s">
        <v>28744</v>
      </c>
      <c r="P4040">
        <v>5</v>
      </c>
      <c r="Q4040">
        <v>1</v>
      </c>
      <c r="R4040">
        <v>4.58</v>
      </c>
      <c r="S4040">
        <v>4.58</v>
      </c>
      <c r="T4040">
        <v>415.29</v>
      </c>
      <c r="U4040">
        <v>66.069999999999993</v>
      </c>
      <c r="V4040">
        <v>3.01</v>
      </c>
      <c r="X4040">
        <v>5.69</v>
      </c>
      <c r="Y4040">
        <v>2</v>
      </c>
      <c r="Z4040" t="s">
        <v>4250</v>
      </c>
      <c r="AA4040">
        <v>0</v>
      </c>
      <c r="AB4040">
        <v>2</v>
      </c>
      <c r="AC4040">
        <v>3.6484047619047622</v>
      </c>
      <c r="AE4040" t="s">
        <v>7949</v>
      </c>
      <c r="AH4040">
        <v>0</v>
      </c>
      <c r="AI4040">
        <v>0</v>
      </c>
    </row>
    <row r="4041" spans="2:35" x14ac:dyDescent="0.25">
      <c r="B4041">
        <v>4800</v>
      </c>
      <c r="I4041" t="s">
        <v>22086</v>
      </c>
      <c r="J4041" t="s">
        <v>22089</v>
      </c>
      <c r="L4041" t="s">
        <v>22176</v>
      </c>
      <c r="M4041" t="s">
        <v>22232</v>
      </c>
      <c r="N4041" t="s">
        <v>24480</v>
      </c>
      <c r="O4041" t="s">
        <v>28745</v>
      </c>
      <c r="P4041">
        <v>5</v>
      </c>
      <c r="Q4041">
        <v>1</v>
      </c>
      <c r="R4041">
        <v>3.86</v>
      </c>
      <c r="S4041">
        <v>3.87</v>
      </c>
      <c r="T4041">
        <v>379.25</v>
      </c>
      <c r="U4041">
        <v>66.069999999999993</v>
      </c>
      <c r="V4041">
        <v>2.57</v>
      </c>
      <c r="X4041">
        <v>5.68</v>
      </c>
      <c r="Y4041">
        <v>1</v>
      </c>
      <c r="Z4041" t="s">
        <v>4250</v>
      </c>
      <c r="AA4041">
        <v>0</v>
      </c>
      <c r="AB4041">
        <v>2</v>
      </c>
      <c r="AC4041">
        <v>4.3308333333333344</v>
      </c>
      <c r="AE4041" t="s">
        <v>7949</v>
      </c>
      <c r="AH4041">
        <v>0</v>
      </c>
      <c r="AI4041">
        <v>0</v>
      </c>
    </row>
    <row r="4042" spans="2:35" x14ac:dyDescent="0.25">
      <c r="B4042">
        <v>430</v>
      </c>
      <c r="I4042" t="s">
        <v>22086</v>
      </c>
      <c r="J4042" t="s">
        <v>22089</v>
      </c>
      <c r="L4042" t="s">
        <v>22176</v>
      </c>
      <c r="M4042" t="s">
        <v>22232</v>
      </c>
      <c r="N4042" t="s">
        <v>24483</v>
      </c>
      <c r="O4042" t="s">
        <v>28748</v>
      </c>
      <c r="P4042">
        <v>7</v>
      </c>
      <c r="Q4042">
        <v>1</v>
      </c>
      <c r="R4042">
        <v>1.52</v>
      </c>
      <c r="S4042">
        <v>1.54</v>
      </c>
      <c r="T4042">
        <v>391.43</v>
      </c>
      <c r="U4042">
        <v>88.19</v>
      </c>
      <c r="V4042">
        <v>1.7</v>
      </c>
      <c r="X4042">
        <v>5.9</v>
      </c>
      <c r="Y4042">
        <v>2</v>
      </c>
      <c r="Z4042" t="s">
        <v>4250</v>
      </c>
      <c r="AA4042">
        <v>0</v>
      </c>
      <c r="AB4042">
        <v>2</v>
      </c>
      <c r="AC4042">
        <v>5.6088333333333331</v>
      </c>
      <c r="AE4042" t="s">
        <v>7949</v>
      </c>
      <c r="AH4042">
        <v>0</v>
      </c>
      <c r="AI4042">
        <v>0</v>
      </c>
    </row>
    <row r="4043" spans="2:35" x14ac:dyDescent="0.25">
      <c r="B4043">
        <v>580</v>
      </c>
      <c r="I4043" t="s">
        <v>22086</v>
      </c>
      <c r="J4043" t="s">
        <v>22089</v>
      </c>
      <c r="L4043" t="s">
        <v>22176</v>
      </c>
      <c r="M4043" t="s">
        <v>22232</v>
      </c>
      <c r="N4043" t="s">
        <v>24650</v>
      </c>
      <c r="O4043" t="s">
        <v>28915</v>
      </c>
      <c r="P4043">
        <v>6</v>
      </c>
      <c r="Q4043">
        <v>1</v>
      </c>
      <c r="R4043">
        <v>2.0499999999999998</v>
      </c>
      <c r="S4043">
        <v>2.06</v>
      </c>
      <c r="T4043">
        <v>361.4</v>
      </c>
      <c r="U4043">
        <v>78.959999999999994</v>
      </c>
      <c r="V4043">
        <v>2.0699999999999998</v>
      </c>
      <c r="X4043">
        <v>5.87</v>
      </c>
      <c r="Y4043">
        <v>2</v>
      </c>
      <c r="Z4043" t="s">
        <v>4250</v>
      </c>
      <c r="AA4043">
        <v>0</v>
      </c>
      <c r="AB4043">
        <v>1</v>
      </c>
      <c r="AC4043">
        <v>5.7983333333333338</v>
      </c>
      <c r="AE4043" t="s">
        <v>7949</v>
      </c>
      <c r="AH4043">
        <v>0</v>
      </c>
      <c r="AI4043">
        <v>0</v>
      </c>
    </row>
    <row r="4044" spans="2:35" x14ac:dyDescent="0.25">
      <c r="B4044">
        <v>410</v>
      </c>
      <c r="I4044" t="s">
        <v>22086</v>
      </c>
      <c r="J4044" t="s">
        <v>22089</v>
      </c>
      <c r="L4044" t="s">
        <v>22176</v>
      </c>
      <c r="M4044" t="s">
        <v>22232</v>
      </c>
      <c r="N4044" t="s">
        <v>24651</v>
      </c>
      <c r="O4044" t="s">
        <v>28916</v>
      </c>
      <c r="P4044">
        <v>7</v>
      </c>
      <c r="Q4044">
        <v>1</v>
      </c>
      <c r="R4044">
        <v>1.31</v>
      </c>
      <c r="S4044">
        <v>1.32</v>
      </c>
      <c r="T4044">
        <v>362.39</v>
      </c>
      <c r="U4044">
        <v>91.85</v>
      </c>
      <c r="V4044">
        <v>1.46</v>
      </c>
      <c r="X4044">
        <v>5.87</v>
      </c>
      <c r="Y4044">
        <v>2</v>
      </c>
      <c r="Z4044" t="s">
        <v>4250</v>
      </c>
      <c r="AA4044">
        <v>0</v>
      </c>
      <c r="AB4044">
        <v>1</v>
      </c>
      <c r="AC4044">
        <v>5.7545952380952379</v>
      </c>
      <c r="AE4044" t="s">
        <v>7949</v>
      </c>
      <c r="AH4044">
        <v>0</v>
      </c>
      <c r="AI4044">
        <v>0</v>
      </c>
    </row>
    <row r="4045" spans="2:35" x14ac:dyDescent="0.25">
      <c r="B4045">
        <v>2900</v>
      </c>
      <c r="I4045" t="s">
        <v>22086</v>
      </c>
      <c r="J4045" t="s">
        <v>22089</v>
      </c>
      <c r="L4045" t="s">
        <v>22176</v>
      </c>
      <c r="M4045" t="s">
        <v>22232</v>
      </c>
      <c r="N4045" t="s">
        <v>24652</v>
      </c>
      <c r="O4045" t="s">
        <v>28917</v>
      </c>
      <c r="P4045">
        <v>7</v>
      </c>
      <c r="Q4045">
        <v>1</v>
      </c>
      <c r="R4045">
        <v>1.58</v>
      </c>
      <c r="S4045">
        <v>1.59</v>
      </c>
      <c r="T4045">
        <v>362.39</v>
      </c>
      <c r="U4045">
        <v>91.85</v>
      </c>
      <c r="V4045">
        <v>1.46</v>
      </c>
      <c r="X4045">
        <v>5.76</v>
      </c>
      <c r="Y4045">
        <v>2</v>
      </c>
      <c r="Z4045" t="s">
        <v>4250</v>
      </c>
      <c r="AA4045">
        <v>0</v>
      </c>
      <c r="AB4045">
        <v>1</v>
      </c>
      <c r="AC4045">
        <v>5.7545952380952379</v>
      </c>
      <c r="AE4045" t="s">
        <v>7949</v>
      </c>
      <c r="AH4045">
        <v>0</v>
      </c>
      <c r="AI4045">
        <v>0</v>
      </c>
    </row>
    <row r="4046" spans="2:35" x14ac:dyDescent="0.25">
      <c r="B4046">
        <v>900</v>
      </c>
      <c r="I4046" t="s">
        <v>22086</v>
      </c>
      <c r="J4046" t="s">
        <v>22089</v>
      </c>
      <c r="L4046" t="s">
        <v>22176</v>
      </c>
      <c r="M4046" t="s">
        <v>22232</v>
      </c>
      <c r="N4046" t="s">
        <v>24484</v>
      </c>
      <c r="O4046" t="s">
        <v>28749</v>
      </c>
      <c r="P4046">
        <v>6</v>
      </c>
      <c r="Q4046">
        <v>1</v>
      </c>
      <c r="R4046">
        <v>1.7</v>
      </c>
      <c r="S4046">
        <v>1.71</v>
      </c>
      <c r="T4046">
        <v>347.37</v>
      </c>
      <c r="U4046">
        <v>78.959999999999994</v>
      </c>
      <c r="V4046">
        <v>1.68</v>
      </c>
      <c r="X4046">
        <v>5.92</v>
      </c>
      <c r="Y4046">
        <v>2</v>
      </c>
      <c r="Z4046" t="s">
        <v>4250</v>
      </c>
      <c r="AA4046">
        <v>0</v>
      </c>
      <c r="AB4046">
        <v>1</v>
      </c>
      <c r="AC4046">
        <v>5.833333333333333</v>
      </c>
      <c r="AE4046" t="s">
        <v>7949</v>
      </c>
      <c r="AH4046">
        <v>0</v>
      </c>
      <c r="AI4046">
        <v>0</v>
      </c>
    </row>
    <row r="4047" spans="2:35" x14ac:dyDescent="0.25">
      <c r="B4047">
        <v>69</v>
      </c>
      <c r="I4047" t="s">
        <v>22086</v>
      </c>
      <c r="J4047" t="s">
        <v>22089</v>
      </c>
      <c r="L4047" t="s">
        <v>22176</v>
      </c>
      <c r="M4047" t="s">
        <v>22232</v>
      </c>
      <c r="N4047" t="s">
        <v>24487</v>
      </c>
      <c r="O4047" t="s">
        <v>28752</v>
      </c>
      <c r="P4047">
        <v>8</v>
      </c>
      <c r="Q4047">
        <v>2</v>
      </c>
      <c r="R4047">
        <v>1.1100000000000001</v>
      </c>
      <c r="S4047">
        <v>1.2</v>
      </c>
      <c r="T4047">
        <v>368.39</v>
      </c>
      <c r="U4047">
        <v>100.22</v>
      </c>
      <c r="V4047">
        <v>1.78</v>
      </c>
      <c r="X4047">
        <v>6.66</v>
      </c>
      <c r="Y4047">
        <v>2</v>
      </c>
      <c r="Z4047" t="s">
        <v>4250</v>
      </c>
      <c r="AA4047">
        <v>0</v>
      </c>
      <c r="AB4047">
        <v>3</v>
      </c>
      <c r="AC4047">
        <v>5.0994047619047622</v>
      </c>
      <c r="AE4047" t="s">
        <v>7949</v>
      </c>
      <c r="AH4047">
        <v>0</v>
      </c>
      <c r="AI4047">
        <v>0</v>
      </c>
    </row>
    <row r="4048" spans="2:35" x14ac:dyDescent="0.25">
      <c r="B4048">
        <v>9.4</v>
      </c>
      <c r="I4048" t="s">
        <v>22086</v>
      </c>
      <c r="J4048" t="s">
        <v>22089</v>
      </c>
      <c r="L4048" t="s">
        <v>22176</v>
      </c>
      <c r="M4048" t="s">
        <v>22232</v>
      </c>
      <c r="N4048" t="s">
        <v>24488</v>
      </c>
      <c r="O4048" t="s">
        <v>28753</v>
      </c>
      <c r="P4048">
        <v>7</v>
      </c>
      <c r="Q4048">
        <v>2</v>
      </c>
      <c r="R4048">
        <v>2.88</v>
      </c>
      <c r="S4048">
        <v>2.89</v>
      </c>
      <c r="T4048">
        <v>428.88</v>
      </c>
      <c r="U4048">
        <v>108.06</v>
      </c>
      <c r="V4048">
        <v>2.72</v>
      </c>
      <c r="W4048">
        <v>10.62</v>
      </c>
      <c r="X4048">
        <v>5.88</v>
      </c>
      <c r="Y4048">
        <v>2</v>
      </c>
      <c r="Z4048" t="s">
        <v>4250</v>
      </c>
      <c r="AA4048">
        <v>0</v>
      </c>
      <c r="AB4048">
        <v>2</v>
      </c>
      <c r="AC4048">
        <v>3.9660000000000002</v>
      </c>
      <c r="AE4048" t="s">
        <v>7949</v>
      </c>
      <c r="AH4048">
        <v>0</v>
      </c>
      <c r="AI4048">
        <v>0</v>
      </c>
    </row>
    <row r="4049" spans="2:35" x14ac:dyDescent="0.25">
      <c r="B4049">
        <v>19</v>
      </c>
      <c r="I4049" t="s">
        <v>22086</v>
      </c>
      <c r="J4049" t="s">
        <v>22089</v>
      </c>
      <c r="L4049" t="s">
        <v>22176</v>
      </c>
      <c r="M4049" t="s">
        <v>22232</v>
      </c>
      <c r="N4049" t="s">
        <v>24489</v>
      </c>
      <c r="O4049" t="s">
        <v>28754</v>
      </c>
      <c r="P4049">
        <v>7</v>
      </c>
      <c r="Q4049">
        <v>2</v>
      </c>
      <c r="R4049">
        <v>2.38</v>
      </c>
      <c r="S4049">
        <v>2.4</v>
      </c>
      <c r="T4049">
        <v>412.42</v>
      </c>
      <c r="U4049">
        <v>108.06</v>
      </c>
      <c r="V4049">
        <v>2.2000000000000002</v>
      </c>
      <c r="W4049">
        <v>10.56</v>
      </c>
      <c r="X4049">
        <v>5.88</v>
      </c>
      <c r="Y4049">
        <v>2</v>
      </c>
      <c r="Z4049" t="s">
        <v>4250</v>
      </c>
      <c r="AA4049">
        <v>0</v>
      </c>
      <c r="AB4049">
        <v>2</v>
      </c>
      <c r="AC4049">
        <v>4.3335714285714282</v>
      </c>
      <c r="AE4049" t="s">
        <v>7949</v>
      </c>
      <c r="AH4049">
        <v>0</v>
      </c>
      <c r="AI4049">
        <v>0</v>
      </c>
    </row>
    <row r="4050" spans="2:35" x14ac:dyDescent="0.25">
      <c r="B4050">
        <v>22</v>
      </c>
      <c r="I4050" t="s">
        <v>22086</v>
      </c>
      <c r="J4050" t="s">
        <v>22089</v>
      </c>
      <c r="L4050" t="s">
        <v>22176</v>
      </c>
      <c r="M4050" t="s">
        <v>22232</v>
      </c>
      <c r="N4050" t="s">
        <v>24490</v>
      </c>
      <c r="O4050" t="s">
        <v>28755</v>
      </c>
      <c r="P4050">
        <v>6</v>
      </c>
      <c r="Q4050">
        <v>2</v>
      </c>
      <c r="R4050">
        <v>2.48</v>
      </c>
      <c r="S4050">
        <v>2.5499999999999998</v>
      </c>
      <c r="T4050">
        <v>402.81</v>
      </c>
      <c r="U4050">
        <v>98.83</v>
      </c>
      <c r="V4050">
        <v>2.84</v>
      </c>
      <c r="W4050">
        <v>9.31</v>
      </c>
      <c r="X4050">
        <v>6.53</v>
      </c>
      <c r="Y4050">
        <v>2</v>
      </c>
      <c r="Z4050" t="s">
        <v>4250</v>
      </c>
      <c r="AA4050">
        <v>0</v>
      </c>
      <c r="AB4050">
        <v>2</v>
      </c>
      <c r="AC4050">
        <v>4.6598809523809521</v>
      </c>
      <c r="AE4050" t="s">
        <v>7949</v>
      </c>
      <c r="AH4050">
        <v>0</v>
      </c>
      <c r="AI4050">
        <v>0</v>
      </c>
    </row>
    <row r="4051" spans="2:35" x14ac:dyDescent="0.25">
      <c r="B4051">
        <v>2.2999999999999998</v>
      </c>
      <c r="I4051" t="s">
        <v>22086</v>
      </c>
      <c r="J4051" t="s">
        <v>22089</v>
      </c>
      <c r="L4051" t="s">
        <v>22176</v>
      </c>
      <c r="M4051" t="s">
        <v>22232</v>
      </c>
      <c r="N4051" t="s">
        <v>24491</v>
      </c>
      <c r="O4051" t="s">
        <v>28756</v>
      </c>
      <c r="P4051">
        <v>7</v>
      </c>
      <c r="Q4051">
        <v>2</v>
      </c>
      <c r="R4051">
        <v>2.59</v>
      </c>
      <c r="S4051">
        <v>2.61</v>
      </c>
      <c r="T4051">
        <v>446.87</v>
      </c>
      <c r="U4051">
        <v>108.06</v>
      </c>
      <c r="V4051">
        <v>2.85</v>
      </c>
      <c r="W4051">
        <v>9.27</v>
      </c>
      <c r="X4051">
        <v>5.87</v>
      </c>
      <c r="Y4051">
        <v>2</v>
      </c>
      <c r="Z4051" t="s">
        <v>4250</v>
      </c>
      <c r="AA4051">
        <v>0</v>
      </c>
      <c r="AB4051">
        <v>2</v>
      </c>
      <c r="AC4051">
        <v>3.9824999999999999</v>
      </c>
      <c r="AE4051" t="s">
        <v>7949</v>
      </c>
      <c r="AH4051">
        <v>0</v>
      </c>
      <c r="AI4051">
        <v>0</v>
      </c>
    </row>
    <row r="4052" spans="2:35" x14ac:dyDescent="0.25">
      <c r="B4052">
        <v>61</v>
      </c>
      <c r="I4052" t="s">
        <v>22086</v>
      </c>
      <c r="J4052" t="s">
        <v>22089</v>
      </c>
      <c r="L4052" t="s">
        <v>22176</v>
      </c>
      <c r="M4052" t="s">
        <v>22232</v>
      </c>
      <c r="N4052" t="s">
        <v>24492</v>
      </c>
      <c r="O4052" t="s">
        <v>28757</v>
      </c>
      <c r="P4052">
        <v>6</v>
      </c>
      <c r="Q4052">
        <v>2</v>
      </c>
      <c r="R4052">
        <v>2.27</v>
      </c>
      <c r="S4052">
        <v>2.33</v>
      </c>
      <c r="T4052">
        <v>368.37</v>
      </c>
      <c r="U4052">
        <v>98.83</v>
      </c>
      <c r="V4052">
        <v>2.19</v>
      </c>
      <c r="W4052">
        <v>10.6</v>
      </c>
      <c r="X4052">
        <v>6.54</v>
      </c>
      <c r="Y4052">
        <v>2</v>
      </c>
      <c r="Z4052" t="s">
        <v>4250</v>
      </c>
      <c r="AA4052">
        <v>0</v>
      </c>
      <c r="AB4052">
        <v>2</v>
      </c>
      <c r="AC4052">
        <v>5.0108809523809521</v>
      </c>
      <c r="AE4052" t="s">
        <v>7949</v>
      </c>
      <c r="AH4052">
        <v>0</v>
      </c>
      <c r="AI4052">
        <v>0</v>
      </c>
    </row>
    <row r="4053" spans="2:35" x14ac:dyDescent="0.25">
      <c r="B4053">
        <v>22</v>
      </c>
      <c r="I4053" t="s">
        <v>22086</v>
      </c>
      <c r="J4053" t="s">
        <v>22089</v>
      </c>
      <c r="L4053" t="s">
        <v>22176</v>
      </c>
      <c r="M4053" t="s">
        <v>22232</v>
      </c>
      <c r="N4053" t="s">
        <v>24493</v>
      </c>
      <c r="O4053" t="s">
        <v>28758</v>
      </c>
      <c r="P4053">
        <v>6</v>
      </c>
      <c r="Q4053">
        <v>2</v>
      </c>
      <c r="R4053">
        <v>2.77</v>
      </c>
      <c r="S4053">
        <v>2.83</v>
      </c>
      <c r="T4053">
        <v>384.82</v>
      </c>
      <c r="U4053">
        <v>98.83</v>
      </c>
      <c r="V4053">
        <v>2.7</v>
      </c>
      <c r="W4053">
        <v>10.66</v>
      </c>
      <c r="X4053">
        <v>6.54</v>
      </c>
      <c r="Y4053">
        <v>2</v>
      </c>
      <c r="Z4053" t="s">
        <v>4250</v>
      </c>
      <c r="AA4053">
        <v>0</v>
      </c>
      <c r="AB4053">
        <v>2</v>
      </c>
      <c r="AC4053">
        <v>4.6433809523809524</v>
      </c>
      <c r="AE4053" t="s">
        <v>7949</v>
      </c>
      <c r="AH4053">
        <v>0</v>
      </c>
      <c r="AI4053">
        <v>0</v>
      </c>
    </row>
    <row r="4054" spans="2:35" x14ac:dyDescent="0.25">
      <c r="B4054">
        <v>950</v>
      </c>
      <c r="I4054" t="s">
        <v>22086</v>
      </c>
      <c r="J4054" t="s">
        <v>22089</v>
      </c>
      <c r="L4054" t="s">
        <v>22176</v>
      </c>
      <c r="M4054" t="s">
        <v>22232</v>
      </c>
      <c r="N4054" t="s">
        <v>24494</v>
      </c>
      <c r="O4054" t="s">
        <v>28759</v>
      </c>
      <c r="P4054">
        <v>6</v>
      </c>
      <c r="Q4054">
        <v>1</v>
      </c>
      <c r="R4054">
        <v>2.39</v>
      </c>
      <c r="S4054">
        <v>2.39</v>
      </c>
      <c r="T4054">
        <v>370.38</v>
      </c>
      <c r="U4054">
        <v>75.3</v>
      </c>
      <c r="V4054">
        <v>2.4500000000000002</v>
      </c>
      <c r="X4054">
        <v>1.95</v>
      </c>
      <c r="Y4054">
        <v>2</v>
      </c>
      <c r="Z4054" t="s">
        <v>4250</v>
      </c>
      <c r="AA4054">
        <v>0</v>
      </c>
      <c r="AB4054">
        <v>2</v>
      </c>
      <c r="AC4054">
        <v>5.5641904761904746</v>
      </c>
      <c r="AE4054" t="s">
        <v>7949</v>
      </c>
      <c r="AH4054">
        <v>0</v>
      </c>
      <c r="AI4054">
        <v>0</v>
      </c>
    </row>
    <row r="4055" spans="2:35" x14ac:dyDescent="0.25">
      <c r="B4055">
        <v>260</v>
      </c>
      <c r="I4055" t="s">
        <v>22086</v>
      </c>
      <c r="J4055" t="s">
        <v>22089</v>
      </c>
      <c r="L4055" t="s">
        <v>22176</v>
      </c>
      <c r="M4055" t="s">
        <v>22232</v>
      </c>
      <c r="N4055" t="s">
        <v>24495</v>
      </c>
      <c r="O4055" t="s">
        <v>28760</v>
      </c>
      <c r="P4055">
        <v>6</v>
      </c>
      <c r="Q4055">
        <v>1</v>
      </c>
      <c r="R4055">
        <v>1.95</v>
      </c>
      <c r="S4055">
        <v>1.96</v>
      </c>
      <c r="T4055">
        <v>375.79</v>
      </c>
      <c r="U4055">
        <v>78.959999999999994</v>
      </c>
      <c r="V4055">
        <v>2.4900000000000002</v>
      </c>
      <c r="X4055">
        <v>5.78</v>
      </c>
      <c r="Y4055">
        <v>2</v>
      </c>
      <c r="Z4055" t="s">
        <v>4250</v>
      </c>
      <c r="AA4055">
        <v>0</v>
      </c>
      <c r="AB4055">
        <v>1</v>
      </c>
      <c r="AC4055">
        <v>5.7205476190476183</v>
      </c>
      <c r="AE4055" t="s">
        <v>7949</v>
      </c>
      <c r="AH4055">
        <v>0</v>
      </c>
      <c r="AI4055">
        <v>0</v>
      </c>
    </row>
    <row r="4056" spans="2:35" x14ac:dyDescent="0.25">
      <c r="B4056">
        <v>810</v>
      </c>
      <c r="I4056" t="s">
        <v>22086</v>
      </c>
      <c r="J4056" t="s">
        <v>22089</v>
      </c>
      <c r="L4056" t="s">
        <v>22176</v>
      </c>
      <c r="M4056" t="s">
        <v>22232</v>
      </c>
      <c r="N4056" t="s">
        <v>24497</v>
      </c>
      <c r="O4056" t="s">
        <v>28762</v>
      </c>
      <c r="P4056">
        <v>7</v>
      </c>
      <c r="Q4056">
        <v>1</v>
      </c>
      <c r="R4056">
        <v>0.47</v>
      </c>
      <c r="S4056">
        <v>0.49</v>
      </c>
      <c r="T4056">
        <v>324.33999999999997</v>
      </c>
      <c r="U4056">
        <v>91.85</v>
      </c>
      <c r="V4056">
        <v>1.0900000000000001</v>
      </c>
      <c r="X4056">
        <v>5.91</v>
      </c>
      <c r="Y4056">
        <v>2</v>
      </c>
      <c r="Z4056" t="s">
        <v>4250</v>
      </c>
      <c r="AA4056">
        <v>0</v>
      </c>
      <c r="AB4056">
        <v>1</v>
      </c>
      <c r="AC4056">
        <v>5.7716666666666674</v>
      </c>
      <c r="AE4056" t="s">
        <v>7949</v>
      </c>
      <c r="AH4056">
        <v>0</v>
      </c>
      <c r="AI4056">
        <v>0</v>
      </c>
    </row>
    <row r="4057" spans="2:35" x14ac:dyDescent="0.25">
      <c r="B4057">
        <v>5900</v>
      </c>
      <c r="I4057" t="s">
        <v>22086</v>
      </c>
      <c r="J4057" t="s">
        <v>22089</v>
      </c>
      <c r="L4057" t="s">
        <v>22176</v>
      </c>
      <c r="M4057" t="s">
        <v>22232</v>
      </c>
      <c r="N4057" t="s">
        <v>24501</v>
      </c>
      <c r="O4057" t="s">
        <v>28766</v>
      </c>
      <c r="P4057">
        <v>5</v>
      </c>
      <c r="Q4057">
        <v>1</v>
      </c>
      <c r="R4057">
        <v>4.47</v>
      </c>
      <c r="S4057">
        <v>4.47</v>
      </c>
      <c r="T4057">
        <v>369.28</v>
      </c>
      <c r="U4057">
        <v>56.84</v>
      </c>
      <c r="V4057">
        <v>2.89</v>
      </c>
      <c r="X4057">
        <v>5.48</v>
      </c>
      <c r="Y4057">
        <v>1</v>
      </c>
      <c r="Z4057" t="s">
        <v>4250</v>
      </c>
      <c r="AA4057">
        <v>0</v>
      </c>
      <c r="AB4057">
        <v>0</v>
      </c>
      <c r="AC4057">
        <v>4.0320476190476189</v>
      </c>
      <c r="AE4057" t="s">
        <v>7949</v>
      </c>
      <c r="AH4057">
        <v>0</v>
      </c>
      <c r="AI4057">
        <v>0</v>
      </c>
    </row>
    <row r="4058" spans="2:35" x14ac:dyDescent="0.25">
      <c r="B4058">
        <v>1400</v>
      </c>
      <c r="I4058" t="s">
        <v>22086</v>
      </c>
      <c r="J4058" t="s">
        <v>22089</v>
      </c>
      <c r="L4058" t="s">
        <v>22176</v>
      </c>
      <c r="M4058" t="s">
        <v>22232</v>
      </c>
      <c r="N4058" t="s">
        <v>24502</v>
      </c>
      <c r="O4058" t="s">
        <v>28767</v>
      </c>
      <c r="P4058">
        <v>7</v>
      </c>
      <c r="Q4058">
        <v>2</v>
      </c>
      <c r="R4058">
        <v>1.88</v>
      </c>
      <c r="S4058">
        <v>1.9</v>
      </c>
      <c r="T4058">
        <v>372.81</v>
      </c>
      <c r="U4058">
        <v>90.99</v>
      </c>
      <c r="V4058">
        <v>2.4300000000000002</v>
      </c>
      <c r="X4058">
        <v>5.9</v>
      </c>
      <c r="Y4058">
        <v>2</v>
      </c>
      <c r="Z4058" t="s">
        <v>4250</v>
      </c>
      <c r="AA4058">
        <v>0</v>
      </c>
      <c r="AB4058">
        <v>2</v>
      </c>
      <c r="AC4058">
        <v>5.3755000000000006</v>
      </c>
      <c r="AE4058" t="s">
        <v>7949</v>
      </c>
      <c r="AH4058">
        <v>0</v>
      </c>
      <c r="AI4058">
        <v>0</v>
      </c>
    </row>
    <row r="4059" spans="2:35" x14ac:dyDescent="0.25">
      <c r="B4059">
        <v>98</v>
      </c>
      <c r="I4059" t="s">
        <v>22086</v>
      </c>
      <c r="J4059" t="s">
        <v>22089</v>
      </c>
      <c r="L4059" t="s">
        <v>22176</v>
      </c>
      <c r="M4059" t="s">
        <v>22232</v>
      </c>
      <c r="N4059" t="s">
        <v>24503</v>
      </c>
      <c r="O4059" t="s">
        <v>28768</v>
      </c>
      <c r="P4059">
        <v>7</v>
      </c>
      <c r="Q4059">
        <v>2</v>
      </c>
      <c r="R4059">
        <v>2.79</v>
      </c>
      <c r="S4059">
        <v>2.82</v>
      </c>
      <c r="T4059">
        <v>412.88</v>
      </c>
      <c r="U4059">
        <v>90.99</v>
      </c>
      <c r="V4059">
        <v>3.35</v>
      </c>
      <c r="X4059">
        <v>6.16</v>
      </c>
      <c r="Y4059">
        <v>2</v>
      </c>
      <c r="Z4059" t="s">
        <v>4250</v>
      </c>
      <c r="AA4059">
        <v>0</v>
      </c>
      <c r="AB4059">
        <v>2</v>
      </c>
      <c r="AC4059">
        <v>4.6942857142857148</v>
      </c>
      <c r="AE4059" t="s">
        <v>7949</v>
      </c>
      <c r="AH4059">
        <v>0</v>
      </c>
      <c r="AI4059">
        <v>0</v>
      </c>
    </row>
    <row r="4060" spans="2:35" x14ac:dyDescent="0.25">
      <c r="B4060">
        <v>57</v>
      </c>
      <c r="I4060" t="s">
        <v>22086</v>
      </c>
      <c r="J4060" t="s">
        <v>22089</v>
      </c>
      <c r="L4060" t="s">
        <v>22176</v>
      </c>
      <c r="M4060" t="s">
        <v>22232</v>
      </c>
      <c r="N4060" t="s">
        <v>24504</v>
      </c>
      <c r="O4060" t="s">
        <v>28769</v>
      </c>
      <c r="P4060">
        <v>8</v>
      </c>
      <c r="Q4060">
        <v>2</v>
      </c>
      <c r="R4060">
        <v>2.02</v>
      </c>
      <c r="S4060">
        <v>2.12</v>
      </c>
      <c r="T4060">
        <v>408.46</v>
      </c>
      <c r="U4060">
        <v>100.22</v>
      </c>
      <c r="V4060">
        <v>2.71</v>
      </c>
      <c r="X4060">
        <v>6.66</v>
      </c>
      <c r="Y4060">
        <v>2</v>
      </c>
      <c r="Z4060" t="s">
        <v>4250</v>
      </c>
      <c r="AA4060">
        <v>0</v>
      </c>
      <c r="AB4060">
        <v>3</v>
      </c>
      <c r="AC4060">
        <v>4.8031904761904771</v>
      </c>
      <c r="AE4060" t="s">
        <v>7949</v>
      </c>
      <c r="AH4060">
        <v>0</v>
      </c>
      <c r="AI4060">
        <v>0</v>
      </c>
    </row>
    <row r="4061" spans="2:35" x14ac:dyDescent="0.25">
      <c r="B4061">
        <v>1400</v>
      </c>
      <c r="I4061" t="s">
        <v>22086</v>
      </c>
      <c r="J4061" t="s">
        <v>22089</v>
      </c>
      <c r="L4061" t="s">
        <v>22176</v>
      </c>
      <c r="M4061" t="s">
        <v>22232</v>
      </c>
      <c r="N4061" t="s">
        <v>24505</v>
      </c>
      <c r="O4061" t="s">
        <v>28770</v>
      </c>
      <c r="P4061">
        <v>5</v>
      </c>
      <c r="Q4061">
        <v>1</v>
      </c>
      <c r="R4061">
        <v>3.66</v>
      </c>
      <c r="S4061">
        <v>3.71</v>
      </c>
      <c r="T4061">
        <v>342.44</v>
      </c>
      <c r="U4061">
        <v>66.069999999999993</v>
      </c>
      <c r="V4061">
        <v>2.76</v>
      </c>
      <c r="X4061">
        <v>6.44</v>
      </c>
      <c r="Y4061">
        <v>1</v>
      </c>
      <c r="Z4061" t="s">
        <v>4250</v>
      </c>
      <c r="AA4061">
        <v>0</v>
      </c>
      <c r="AB4061">
        <v>2</v>
      </c>
      <c r="AC4061">
        <v>4.6483333333333334</v>
      </c>
      <c r="AE4061" t="s">
        <v>7949</v>
      </c>
      <c r="AH4061">
        <v>0</v>
      </c>
      <c r="AI4061">
        <v>0</v>
      </c>
    </row>
    <row r="4062" spans="2:35" x14ac:dyDescent="0.25">
      <c r="B4062">
        <v>1400</v>
      </c>
      <c r="I4062" t="s">
        <v>22086</v>
      </c>
      <c r="J4062" t="s">
        <v>22089</v>
      </c>
      <c r="L4062" t="s">
        <v>22176</v>
      </c>
      <c r="M4062" t="s">
        <v>22232</v>
      </c>
      <c r="N4062" t="s">
        <v>24506</v>
      </c>
      <c r="O4062" t="s">
        <v>28771</v>
      </c>
      <c r="P4062">
        <v>5</v>
      </c>
      <c r="Q4062">
        <v>1</v>
      </c>
      <c r="R4062">
        <v>4.68</v>
      </c>
      <c r="S4062">
        <v>4.7300000000000004</v>
      </c>
      <c r="T4062">
        <v>370.49</v>
      </c>
      <c r="U4062">
        <v>66.069999999999993</v>
      </c>
      <c r="V4062">
        <v>3.54</v>
      </c>
      <c r="X4062">
        <v>6.44</v>
      </c>
      <c r="Y4062">
        <v>1</v>
      </c>
      <c r="Z4062" t="s">
        <v>4250</v>
      </c>
      <c r="AA4062">
        <v>0</v>
      </c>
      <c r="AB4062">
        <v>4</v>
      </c>
      <c r="AC4062">
        <v>3.8934047619047618</v>
      </c>
      <c r="AE4062" t="s">
        <v>7949</v>
      </c>
      <c r="AH4062">
        <v>0</v>
      </c>
      <c r="AI4062">
        <v>0</v>
      </c>
    </row>
    <row r="4063" spans="2:35" x14ac:dyDescent="0.25">
      <c r="B4063">
        <v>690</v>
      </c>
      <c r="I4063" t="s">
        <v>22086</v>
      </c>
      <c r="J4063" t="s">
        <v>22089</v>
      </c>
      <c r="L4063" t="s">
        <v>22176</v>
      </c>
      <c r="M4063" t="s">
        <v>22232</v>
      </c>
      <c r="N4063" t="s">
        <v>24507</v>
      </c>
      <c r="O4063" t="s">
        <v>28772</v>
      </c>
      <c r="P4063">
        <v>6</v>
      </c>
      <c r="Q4063">
        <v>1</v>
      </c>
      <c r="R4063">
        <v>3.22</v>
      </c>
      <c r="S4063">
        <v>3.25</v>
      </c>
      <c r="T4063">
        <v>427.5</v>
      </c>
      <c r="U4063">
        <v>78.959999999999994</v>
      </c>
      <c r="V4063">
        <v>3.38</v>
      </c>
      <c r="X4063">
        <v>6.17</v>
      </c>
      <c r="Y4063">
        <v>2</v>
      </c>
      <c r="Z4063" t="s">
        <v>4250</v>
      </c>
      <c r="AA4063">
        <v>0</v>
      </c>
      <c r="AB4063">
        <v>1</v>
      </c>
      <c r="AC4063">
        <v>4.616190476190476</v>
      </c>
      <c r="AE4063" t="s">
        <v>7949</v>
      </c>
      <c r="AH4063">
        <v>0</v>
      </c>
      <c r="AI4063">
        <v>0</v>
      </c>
    </row>
    <row r="4064" spans="2:35" x14ac:dyDescent="0.25">
      <c r="B4064">
        <v>72</v>
      </c>
      <c r="I4064" t="s">
        <v>22086</v>
      </c>
      <c r="J4064" t="s">
        <v>22089</v>
      </c>
      <c r="L4064" t="s">
        <v>22176</v>
      </c>
      <c r="M4064" t="s">
        <v>22232</v>
      </c>
      <c r="N4064" t="s">
        <v>24508</v>
      </c>
      <c r="O4064" t="s">
        <v>28773</v>
      </c>
      <c r="P4064">
        <v>7</v>
      </c>
      <c r="Q4064">
        <v>1</v>
      </c>
      <c r="R4064">
        <v>1.39</v>
      </c>
      <c r="S4064">
        <v>1.4</v>
      </c>
      <c r="T4064">
        <v>352.39</v>
      </c>
      <c r="U4064">
        <v>91.85</v>
      </c>
      <c r="V4064">
        <v>1.87</v>
      </c>
      <c r="X4064">
        <v>5.94</v>
      </c>
      <c r="Y4064">
        <v>2</v>
      </c>
      <c r="Z4064" t="s">
        <v>4250</v>
      </c>
      <c r="AA4064">
        <v>0</v>
      </c>
      <c r="AB4064">
        <v>1</v>
      </c>
      <c r="AC4064">
        <v>5.7716666666666674</v>
      </c>
      <c r="AE4064" t="s">
        <v>7949</v>
      </c>
      <c r="AH4064">
        <v>0</v>
      </c>
      <c r="AI4064">
        <v>0</v>
      </c>
    </row>
    <row r="4065" spans="2:35" x14ac:dyDescent="0.25">
      <c r="B4065">
        <v>75</v>
      </c>
      <c r="I4065" t="s">
        <v>22086</v>
      </c>
      <c r="J4065" t="s">
        <v>22089</v>
      </c>
      <c r="L4065" t="s">
        <v>22176</v>
      </c>
      <c r="M4065" t="s">
        <v>22232</v>
      </c>
      <c r="N4065" t="s">
        <v>24509</v>
      </c>
      <c r="O4065" t="s">
        <v>28774</v>
      </c>
      <c r="P4065">
        <v>5</v>
      </c>
      <c r="Q4065">
        <v>1</v>
      </c>
      <c r="R4065">
        <v>2.72</v>
      </c>
      <c r="S4065">
        <v>2.78</v>
      </c>
      <c r="T4065">
        <v>345.4</v>
      </c>
      <c r="U4065">
        <v>69.73</v>
      </c>
      <c r="V4065">
        <v>2.83</v>
      </c>
      <c r="X4065">
        <v>6.6</v>
      </c>
      <c r="Y4065">
        <v>2</v>
      </c>
      <c r="Z4065" t="s">
        <v>4250</v>
      </c>
      <c r="AA4065">
        <v>0</v>
      </c>
      <c r="AB4065">
        <v>1</v>
      </c>
      <c r="AC4065">
        <v>5.4733333333333327</v>
      </c>
      <c r="AE4065" t="s">
        <v>7949</v>
      </c>
      <c r="AH4065">
        <v>0</v>
      </c>
      <c r="AI4065">
        <v>0</v>
      </c>
    </row>
    <row r="4066" spans="2:35" x14ac:dyDescent="0.25">
      <c r="B4066">
        <v>99</v>
      </c>
      <c r="I4066" t="s">
        <v>22086</v>
      </c>
      <c r="J4066" t="s">
        <v>22089</v>
      </c>
      <c r="L4066" t="s">
        <v>22176</v>
      </c>
      <c r="M4066" t="s">
        <v>22232</v>
      </c>
      <c r="N4066" t="s">
        <v>24510</v>
      </c>
      <c r="O4066" t="s">
        <v>28775</v>
      </c>
      <c r="P4066">
        <v>6</v>
      </c>
      <c r="Q4066">
        <v>1</v>
      </c>
      <c r="R4066">
        <v>1.92</v>
      </c>
      <c r="S4066">
        <v>1.93</v>
      </c>
      <c r="T4066">
        <v>361.4</v>
      </c>
      <c r="U4066">
        <v>78.959999999999994</v>
      </c>
      <c r="V4066">
        <v>2.0699999999999998</v>
      </c>
      <c r="X4066">
        <v>5.91</v>
      </c>
      <c r="Y4066">
        <v>2</v>
      </c>
      <c r="Z4066" t="s">
        <v>4250</v>
      </c>
      <c r="AA4066">
        <v>0</v>
      </c>
      <c r="AB4066">
        <v>1</v>
      </c>
      <c r="AC4066">
        <v>5.8233333333333333</v>
      </c>
      <c r="AE4066" t="s">
        <v>7949</v>
      </c>
      <c r="AH4066">
        <v>0</v>
      </c>
      <c r="AI4066">
        <v>0</v>
      </c>
    </row>
    <row r="4067" spans="2:35" x14ac:dyDescent="0.25">
      <c r="B4067">
        <v>79</v>
      </c>
      <c r="I4067" t="s">
        <v>22086</v>
      </c>
      <c r="J4067" t="s">
        <v>22089</v>
      </c>
      <c r="L4067" t="s">
        <v>22176</v>
      </c>
      <c r="M4067" t="s">
        <v>22232</v>
      </c>
      <c r="N4067" t="s">
        <v>24511</v>
      </c>
      <c r="O4067" t="s">
        <v>28776</v>
      </c>
      <c r="P4067">
        <v>7</v>
      </c>
      <c r="Q4067">
        <v>1</v>
      </c>
      <c r="R4067">
        <v>2.5099999999999998</v>
      </c>
      <c r="S4067">
        <v>2.52</v>
      </c>
      <c r="T4067">
        <v>368.46</v>
      </c>
      <c r="U4067">
        <v>82.62</v>
      </c>
      <c r="V4067">
        <v>2.59</v>
      </c>
      <c r="X4067">
        <v>5.7</v>
      </c>
      <c r="Y4067">
        <v>2</v>
      </c>
      <c r="Z4067" t="s">
        <v>4250</v>
      </c>
      <c r="AA4067">
        <v>0</v>
      </c>
      <c r="AB4067">
        <v>1</v>
      </c>
      <c r="AC4067">
        <v>5.5179047619047621</v>
      </c>
      <c r="AE4067" t="s">
        <v>7949</v>
      </c>
      <c r="AH4067">
        <v>0</v>
      </c>
      <c r="AI4067">
        <v>0</v>
      </c>
    </row>
    <row r="4068" spans="2:35" x14ac:dyDescent="0.25">
      <c r="B4068">
        <v>740</v>
      </c>
      <c r="I4068" t="s">
        <v>22086</v>
      </c>
      <c r="J4068" t="s">
        <v>22089</v>
      </c>
      <c r="L4068" t="s">
        <v>22176</v>
      </c>
      <c r="M4068" t="s">
        <v>22232</v>
      </c>
      <c r="N4068" t="s">
        <v>25178</v>
      </c>
      <c r="O4068" t="s">
        <v>29443</v>
      </c>
      <c r="P4068">
        <v>6</v>
      </c>
      <c r="Q4068">
        <v>1</v>
      </c>
      <c r="R4068">
        <v>1.79</v>
      </c>
      <c r="S4068">
        <v>1.81</v>
      </c>
      <c r="T4068">
        <v>361.4</v>
      </c>
      <c r="U4068">
        <v>78.959999999999994</v>
      </c>
      <c r="V4068">
        <v>2.0699999999999998</v>
      </c>
      <c r="X4068">
        <v>5.88</v>
      </c>
      <c r="Y4068">
        <v>2</v>
      </c>
      <c r="Z4068" t="s">
        <v>4250</v>
      </c>
      <c r="AA4068">
        <v>0</v>
      </c>
      <c r="AB4068">
        <v>1</v>
      </c>
      <c r="AC4068">
        <v>5.8233333333333333</v>
      </c>
      <c r="AE4068" t="s">
        <v>7949</v>
      </c>
      <c r="AH4068">
        <v>0</v>
      </c>
      <c r="AI4068">
        <v>0</v>
      </c>
    </row>
    <row r="4069" spans="2:35" x14ac:dyDescent="0.25">
      <c r="B4069">
        <v>610</v>
      </c>
      <c r="I4069" t="s">
        <v>22086</v>
      </c>
      <c r="J4069" t="s">
        <v>22089</v>
      </c>
      <c r="L4069" t="s">
        <v>22176</v>
      </c>
      <c r="M4069" t="s">
        <v>22232</v>
      </c>
      <c r="N4069" t="s">
        <v>24512</v>
      </c>
      <c r="O4069" t="s">
        <v>28777</v>
      </c>
      <c r="P4069">
        <v>5</v>
      </c>
      <c r="Q4069">
        <v>1</v>
      </c>
      <c r="R4069">
        <v>3.2</v>
      </c>
      <c r="S4069">
        <v>3.27</v>
      </c>
      <c r="T4069">
        <v>347.42</v>
      </c>
      <c r="U4069">
        <v>69.73</v>
      </c>
      <c r="V4069">
        <v>3.34</v>
      </c>
      <c r="X4069">
        <v>6.64</v>
      </c>
      <c r="Y4069">
        <v>2</v>
      </c>
      <c r="Z4069" t="s">
        <v>4250</v>
      </c>
      <c r="AA4069">
        <v>0</v>
      </c>
      <c r="AB4069">
        <v>2</v>
      </c>
      <c r="AC4069">
        <v>5.0983333333333327</v>
      </c>
      <c r="AE4069" t="s">
        <v>7949</v>
      </c>
      <c r="AH4069">
        <v>0</v>
      </c>
      <c r="AI4069">
        <v>0</v>
      </c>
    </row>
    <row r="4070" spans="2:35" x14ac:dyDescent="0.25">
      <c r="B4070">
        <v>180</v>
      </c>
      <c r="I4070" t="s">
        <v>22086</v>
      </c>
      <c r="J4070" t="s">
        <v>22089</v>
      </c>
      <c r="L4070" t="s">
        <v>22176</v>
      </c>
      <c r="M4070" t="s">
        <v>22232</v>
      </c>
      <c r="N4070" t="s">
        <v>24513</v>
      </c>
      <c r="O4070" t="s">
        <v>28778</v>
      </c>
      <c r="P4070">
        <v>6</v>
      </c>
      <c r="Q4070">
        <v>1</v>
      </c>
      <c r="R4070">
        <v>2.41</v>
      </c>
      <c r="S4070">
        <v>2.4700000000000002</v>
      </c>
      <c r="T4070">
        <v>405.38</v>
      </c>
      <c r="U4070">
        <v>78.959999999999994</v>
      </c>
      <c r="V4070">
        <v>3.4</v>
      </c>
      <c r="X4070">
        <v>6.59</v>
      </c>
      <c r="Y4070">
        <v>2</v>
      </c>
      <c r="Z4070" t="s">
        <v>4250</v>
      </c>
      <c r="AA4070">
        <v>0</v>
      </c>
      <c r="AB4070">
        <v>3</v>
      </c>
      <c r="AC4070">
        <v>5.3041904761904757</v>
      </c>
      <c r="AE4070" t="s">
        <v>7949</v>
      </c>
      <c r="AH4070">
        <v>0</v>
      </c>
      <c r="AI4070">
        <v>0</v>
      </c>
    </row>
    <row r="4071" spans="2:35" x14ac:dyDescent="0.25">
      <c r="B4071">
        <v>76</v>
      </c>
      <c r="I4071" t="s">
        <v>22086</v>
      </c>
      <c r="J4071" t="s">
        <v>22089</v>
      </c>
      <c r="L4071" t="s">
        <v>22176</v>
      </c>
      <c r="M4071" t="s">
        <v>22232</v>
      </c>
      <c r="N4071" t="s">
        <v>24514</v>
      </c>
      <c r="O4071" t="s">
        <v>28779</v>
      </c>
      <c r="P4071">
        <v>6</v>
      </c>
      <c r="Q4071">
        <v>1</v>
      </c>
      <c r="R4071">
        <v>1.96</v>
      </c>
      <c r="S4071">
        <v>2.0299999999999998</v>
      </c>
      <c r="T4071">
        <v>387.39</v>
      </c>
      <c r="U4071">
        <v>78.959999999999994</v>
      </c>
      <c r="V4071">
        <v>3.11</v>
      </c>
      <c r="X4071">
        <v>6.59</v>
      </c>
      <c r="Y4071">
        <v>2</v>
      </c>
      <c r="Z4071" t="s">
        <v>4250</v>
      </c>
      <c r="AA4071">
        <v>0</v>
      </c>
      <c r="AB4071">
        <v>4</v>
      </c>
      <c r="AC4071">
        <v>5.6376904761904756</v>
      </c>
      <c r="AE4071" t="s">
        <v>7949</v>
      </c>
      <c r="AH4071">
        <v>0</v>
      </c>
      <c r="AI4071">
        <v>0</v>
      </c>
    </row>
    <row r="4072" spans="2:35" x14ac:dyDescent="0.25">
      <c r="B4072">
        <v>160</v>
      </c>
      <c r="I4072" t="s">
        <v>22086</v>
      </c>
      <c r="J4072" t="s">
        <v>22089</v>
      </c>
      <c r="L4072" t="s">
        <v>22176</v>
      </c>
      <c r="M4072" t="s">
        <v>22232</v>
      </c>
      <c r="N4072" t="s">
        <v>24515</v>
      </c>
      <c r="O4072" t="s">
        <v>28780</v>
      </c>
      <c r="P4072">
        <v>6</v>
      </c>
      <c r="Q4072">
        <v>1</v>
      </c>
      <c r="R4072">
        <v>2.2000000000000002</v>
      </c>
      <c r="S4072">
        <v>2.2599999999999998</v>
      </c>
      <c r="T4072">
        <v>373.36</v>
      </c>
      <c r="U4072">
        <v>78.959999999999994</v>
      </c>
      <c r="V4072">
        <v>3.06</v>
      </c>
      <c r="X4072">
        <v>6.59</v>
      </c>
      <c r="Y4072">
        <v>2</v>
      </c>
      <c r="Z4072" t="s">
        <v>4250</v>
      </c>
      <c r="AA4072">
        <v>0</v>
      </c>
      <c r="AB4072">
        <v>3</v>
      </c>
      <c r="AC4072">
        <v>5.6379047619047613</v>
      </c>
      <c r="AE4072" t="s">
        <v>7949</v>
      </c>
      <c r="AH4072">
        <v>0</v>
      </c>
      <c r="AI4072">
        <v>0</v>
      </c>
    </row>
    <row r="4073" spans="2:35" x14ac:dyDescent="0.25">
      <c r="B4073">
        <v>350</v>
      </c>
      <c r="I4073" t="s">
        <v>22086</v>
      </c>
      <c r="J4073" t="s">
        <v>22089</v>
      </c>
      <c r="L4073" t="s">
        <v>22176</v>
      </c>
      <c r="M4073" t="s">
        <v>22232</v>
      </c>
      <c r="N4073" t="s">
        <v>25179</v>
      </c>
      <c r="O4073" t="s">
        <v>29444</v>
      </c>
      <c r="P4073">
        <v>5</v>
      </c>
      <c r="Q4073">
        <v>2</v>
      </c>
      <c r="R4073">
        <v>2.2200000000000002</v>
      </c>
      <c r="S4073">
        <v>2.2999999999999998</v>
      </c>
      <c r="T4073">
        <v>346.39</v>
      </c>
      <c r="U4073">
        <v>85.52</v>
      </c>
      <c r="V4073">
        <v>2.94</v>
      </c>
      <c r="W4073">
        <v>13.74</v>
      </c>
      <c r="X4073">
        <v>6.66</v>
      </c>
      <c r="Y4073">
        <v>3</v>
      </c>
      <c r="Z4073" t="s">
        <v>4250</v>
      </c>
      <c r="AA4073">
        <v>0</v>
      </c>
      <c r="AB4073">
        <v>1</v>
      </c>
      <c r="AC4073">
        <v>5.39</v>
      </c>
      <c r="AE4073" t="s">
        <v>7949</v>
      </c>
      <c r="AH4073">
        <v>0</v>
      </c>
      <c r="AI4073">
        <v>0</v>
      </c>
    </row>
    <row r="4074" spans="2:35" x14ac:dyDescent="0.25">
      <c r="B4074">
        <v>1000</v>
      </c>
      <c r="I4074" t="s">
        <v>22086</v>
      </c>
      <c r="J4074" t="s">
        <v>22089</v>
      </c>
      <c r="L4074" t="s">
        <v>22176</v>
      </c>
      <c r="M4074" t="s">
        <v>22232</v>
      </c>
      <c r="N4074" t="s">
        <v>24654</v>
      </c>
      <c r="O4074" t="s">
        <v>28919</v>
      </c>
      <c r="P4074">
        <v>5</v>
      </c>
      <c r="Q4074">
        <v>2</v>
      </c>
      <c r="R4074">
        <v>3.22</v>
      </c>
      <c r="S4074">
        <v>3.29</v>
      </c>
      <c r="T4074">
        <v>380.83</v>
      </c>
      <c r="U4074">
        <v>85.52</v>
      </c>
      <c r="V4074">
        <v>3.6</v>
      </c>
      <c r="W4074">
        <v>12.16</v>
      </c>
      <c r="X4074">
        <v>6.62</v>
      </c>
      <c r="Y4074">
        <v>3</v>
      </c>
      <c r="Z4074" t="s">
        <v>4250</v>
      </c>
      <c r="AA4074">
        <v>0</v>
      </c>
      <c r="AB4074">
        <v>1</v>
      </c>
      <c r="AC4074">
        <v>4.5962142857142858</v>
      </c>
      <c r="AE4074" t="s">
        <v>7949</v>
      </c>
      <c r="AH4074">
        <v>0</v>
      </c>
      <c r="AI4074">
        <v>0</v>
      </c>
    </row>
    <row r="4075" spans="2:35" x14ac:dyDescent="0.25">
      <c r="B4075">
        <v>3300</v>
      </c>
      <c r="I4075" t="s">
        <v>22086</v>
      </c>
      <c r="J4075" t="s">
        <v>22089</v>
      </c>
      <c r="L4075" t="s">
        <v>22176</v>
      </c>
      <c r="M4075" t="s">
        <v>22232</v>
      </c>
      <c r="N4075" t="s">
        <v>24516</v>
      </c>
      <c r="O4075" t="s">
        <v>28781</v>
      </c>
      <c r="P4075">
        <v>5</v>
      </c>
      <c r="Q4075">
        <v>1</v>
      </c>
      <c r="R4075">
        <v>3.07</v>
      </c>
      <c r="S4075">
        <v>3.14</v>
      </c>
      <c r="T4075">
        <v>335.41</v>
      </c>
      <c r="U4075">
        <v>69.73</v>
      </c>
      <c r="V4075">
        <v>3.02</v>
      </c>
      <c r="X4075">
        <v>6.64</v>
      </c>
      <c r="Y4075">
        <v>2</v>
      </c>
      <c r="Z4075" t="s">
        <v>4250</v>
      </c>
      <c r="AA4075">
        <v>0</v>
      </c>
      <c r="AB4075">
        <v>2</v>
      </c>
      <c r="AC4075">
        <v>5.2283333333333326</v>
      </c>
      <c r="AE4075" t="s">
        <v>7949</v>
      </c>
      <c r="AH4075">
        <v>0</v>
      </c>
      <c r="AI4075">
        <v>0</v>
      </c>
    </row>
    <row r="4076" spans="2:35" x14ac:dyDescent="0.25">
      <c r="B4076">
        <v>2300</v>
      </c>
      <c r="I4076" t="s">
        <v>22086</v>
      </c>
      <c r="J4076" t="s">
        <v>22089</v>
      </c>
      <c r="L4076" t="s">
        <v>22176</v>
      </c>
      <c r="M4076" t="s">
        <v>22232</v>
      </c>
      <c r="N4076" t="s">
        <v>24517</v>
      </c>
      <c r="O4076" t="s">
        <v>28782</v>
      </c>
      <c r="P4076">
        <v>6</v>
      </c>
      <c r="Q4076">
        <v>1</v>
      </c>
      <c r="R4076">
        <v>2.35</v>
      </c>
      <c r="S4076">
        <v>2.41</v>
      </c>
      <c r="T4076">
        <v>437.39</v>
      </c>
      <c r="U4076">
        <v>78.959999999999994</v>
      </c>
      <c r="V4076">
        <v>3.74</v>
      </c>
      <c r="X4076">
        <v>6.59</v>
      </c>
      <c r="Y4076">
        <v>2</v>
      </c>
      <c r="Z4076" t="s">
        <v>4250</v>
      </c>
      <c r="AA4076">
        <v>0</v>
      </c>
      <c r="AB4076">
        <v>5</v>
      </c>
      <c r="AC4076">
        <v>5.105547619047619</v>
      </c>
      <c r="AE4076" t="s">
        <v>7949</v>
      </c>
      <c r="AH4076">
        <v>0</v>
      </c>
      <c r="AI4076">
        <v>0</v>
      </c>
    </row>
    <row r="4077" spans="2:35" x14ac:dyDescent="0.25">
      <c r="B4077">
        <v>49</v>
      </c>
      <c r="I4077" t="s">
        <v>22086</v>
      </c>
      <c r="J4077" t="s">
        <v>22089</v>
      </c>
      <c r="L4077" t="s">
        <v>22176</v>
      </c>
      <c r="M4077" t="s">
        <v>22232</v>
      </c>
      <c r="N4077" t="s">
        <v>24655</v>
      </c>
      <c r="O4077" t="s">
        <v>28920</v>
      </c>
      <c r="P4077">
        <v>7</v>
      </c>
      <c r="Q4077">
        <v>1</v>
      </c>
      <c r="R4077">
        <v>2.12</v>
      </c>
      <c r="S4077">
        <v>2.15</v>
      </c>
      <c r="T4077">
        <v>381.43</v>
      </c>
      <c r="U4077">
        <v>88.19</v>
      </c>
      <c r="V4077">
        <v>2.48</v>
      </c>
      <c r="X4077">
        <v>5.91</v>
      </c>
      <c r="Y4077">
        <v>2</v>
      </c>
      <c r="Z4077" t="s">
        <v>4250</v>
      </c>
      <c r="AA4077">
        <v>0</v>
      </c>
      <c r="AB4077">
        <v>2</v>
      </c>
      <c r="AC4077">
        <v>5.6202619047619047</v>
      </c>
      <c r="AE4077" t="s">
        <v>7949</v>
      </c>
      <c r="AH4077">
        <v>0</v>
      </c>
      <c r="AI4077">
        <v>0</v>
      </c>
    </row>
    <row r="4078" spans="2:35" x14ac:dyDescent="0.25">
      <c r="B4078">
        <v>500</v>
      </c>
      <c r="I4078" t="s">
        <v>22086</v>
      </c>
      <c r="J4078" t="s">
        <v>22089</v>
      </c>
      <c r="L4078" t="s">
        <v>22176</v>
      </c>
      <c r="M4078" t="s">
        <v>22232</v>
      </c>
      <c r="N4078" t="s">
        <v>24518</v>
      </c>
      <c r="O4078" t="s">
        <v>28783</v>
      </c>
      <c r="P4078">
        <v>6</v>
      </c>
      <c r="Q4078">
        <v>1</v>
      </c>
      <c r="R4078">
        <v>3.04</v>
      </c>
      <c r="S4078">
        <v>3.05</v>
      </c>
      <c r="T4078">
        <v>377.47</v>
      </c>
      <c r="U4078">
        <v>69.73</v>
      </c>
      <c r="V4078">
        <v>2.79</v>
      </c>
      <c r="X4078">
        <v>5.67</v>
      </c>
      <c r="Y4078">
        <v>2</v>
      </c>
      <c r="Z4078" t="s">
        <v>4250</v>
      </c>
      <c r="AA4078">
        <v>0</v>
      </c>
      <c r="AB4078">
        <v>1</v>
      </c>
      <c r="AC4078">
        <v>5.1635476190476188</v>
      </c>
      <c r="AE4078" t="s">
        <v>7949</v>
      </c>
      <c r="AH4078">
        <v>0</v>
      </c>
      <c r="AI4078">
        <v>0</v>
      </c>
    </row>
    <row r="4079" spans="2:35" x14ac:dyDescent="0.25">
      <c r="B4079">
        <v>40</v>
      </c>
      <c r="I4079" t="s">
        <v>22086</v>
      </c>
      <c r="J4079" t="s">
        <v>22089</v>
      </c>
      <c r="L4079" t="s">
        <v>22176</v>
      </c>
      <c r="M4079" t="s">
        <v>22232</v>
      </c>
      <c r="N4079" t="s">
        <v>24508</v>
      </c>
      <c r="O4079" t="s">
        <v>28773</v>
      </c>
      <c r="P4079">
        <v>7</v>
      </c>
      <c r="Q4079">
        <v>1</v>
      </c>
      <c r="R4079">
        <v>1.39</v>
      </c>
      <c r="S4079">
        <v>1.4</v>
      </c>
      <c r="T4079">
        <v>352.39</v>
      </c>
      <c r="U4079">
        <v>91.85</v>
      </c>
      <c r="V4079">
        <v>1.87</v>
      </c>
      <c r="X4079">
        <v>5.94</v>
      </c>
      <c r="Y4079">
        <v>2</v>
      </c>
      <c r="Z4079" t="s">
        <v>4250</v>
      </c>
      <c r="AA4079">
        <v>0</v>
      </c>
      <c r="AB4079">
        <v>1</v>
      </c>
      <c r="AC4079">
        <v>5.7716666666666674</v>
      </c>
      <c r="AE4079" t="s">
        <v>7949</v>
      </c>
      <c r="AH4079">
        <v>0</v>
      </c>
      <c r="AI4079">
        <v>0</v>
      </c>
    </row>
    <row r="4080" spans="2:35" x14ac:dyDescent="0.25">
      <c r="B4080">
        <v>960</v>
      </c>
      <c r="I4080" t="s">
        <v>22086</v>
      </c>
      <c r="J4080" t="s">
        <v>22089</v>
      </c>
      <c r="L4080" t="s">
        <v>22176</v>
      </c>
      <c r="M4080" t="s">
        <v>22232</v>
      </c>
      <c r="N4080" t="s">
        <v>24519</v>
      </c>
      <c r="O4080" t="s">
        <v>28784</v>
      </c>
      <c r="P4080">
        <v>6</v>
      </c>
      <c r="Q4080">
        <v>1</v>
      </c>
      <c r="R4080">
        <v>2.2200000000000002</v>
      </c>
      <c r="S4080">
        <v>2.2400000000000002</v>
      </c>
      <c r="T4080">
        <v>381.41</v>
      </c>
      <c r="U4080">
        <v>78.959999999999994</v>
      </c>
      <c r="V4080">
        <v>2.76</v>
      </c>
      <c r="X4080">
        <v>6.14</v>
      </c>
      <c r="Y4080">
        <v>2</v>
      </c>
      <c r="Z4080" t="s">
        <v>4250</v>
      </c>
      <c r="AA4080">
        <v>0</v>
      </c>
      <c r="AB4080">
        <v>1</v>
      </c>
      <c r="AC4080">
        <v>5.5704047619047614</v>
      </c>
      <c r="AE4080" t="s">
        <v>7949</v>
      </c>
      <c r="AH4080">
        <v>0</v>
      </c>
      <c r="AI4080">
        <v>0</v>
      </c>
    </row>
    <row r="4081" spans="2:35" x14ac:dyDescent="0.25">
      <c r="B4081">
        <v>110</v>
      </c>
      <c r="I4081" t="s">
        <v>22086</v>
      </c>
      <c r="J4081" t="s">
        <v>22089</v>
      </c>
      <c r="L4081" t="s">
        <v>22176</v>
      </c>
      <c r="M4081" t="s">
        <v>22232</v>
      </c>
      <c r="N4081" t="s">
        <v>24520</v>
      </c>
      <c r="O4081" t="s">
        <v>28785</v>
      </c>
      <c r="P4081">
        <v>6</v>
      </c>
      <c r="Q4081">
        <v>1</v>
      </c>
      <c r="R4081">
        <v>2.35</v>
      </c>
      <c r="S4081">
        <v>2.37</v>
      </c>
      <c r="T4081">
        <v>381.41</v>
      </c>
      <c r="U4081">
        <v>78.959999999999994</v>
      </c>
      <c r="V4081">
        <v>2.76</v>
      </c>
      <c r="X4081">
        <v>6.09</v>
      </c>
      <c r="Y4081">
        <v>2</v>
      </c>
      <c r="Z4081" t="s">
        <v>4250</v>
      </c>
      <c r="AA4081">
        <v>0</v>
      </c>
      <c r="AB4081">
        <v>1</v>
      </c>
      <c r="AC4081">
        <v>5.5054047619047619</v>
      </c>
      <c r="AE4081" t="s">
        <v>7949</v>
      </c>
      <c r="AH4081">
        <v>0</v>
      </c>
      <c r="AI4081">
        <v>0</v>
      </c>
    </row>
    <row r="4082" spans="2:35" x14ac:dyDescent="0.25">
      <c r="B4082">
        <v>68</v>
      </c>
      <c r="I4082" t="s">
        <v>22086</v>
      </c>
      <c r="J4082" t="s">
        <v>22089</v>
      </c>
      <c r="L4082" t="s">
        <v>22176</v>
      </c>
      <c r="M4082" t="s">
        <v>22232</v>
      </c>
      <c r="N4082" t="s">
        <v>24521</v>
      </c>
      <c r="O4082" t="s">
        <v>28786</v>
      </c>
      <c r="P4082">
        <v>7</v>
      </c>
      <c r="Q4082">
        <v>1</v>
      </c>
      <c r="R4082">
        <v>1.92</v>
      </c>
      <c r="S4082">
        <v>1.94</v>
      </c>
      <c r="T4082">
        <v>393.44</v>
      </c>
      <c r="U4082">
        <v>88.19</v>
      </c>
      <c r="V4082">
        <v>2.63</v>
      </c>
      <c r="X4082">
        <v>6.16</v>
      </c>
      <c r="Y4082">
        <v>2</v>
      </c>
      <c r="Z4082" t="s">
        <v>4250</v>
      </c>
      <c r="AA4082">
        <v>0</v>
      </c>
      <c r="AB4082">
        <v>2</v>
      </c>
      <c r="AC4082">
        <v>5.5944761904761906</v>
      </c>
      <c r="AE4082" t="s">
        <v>7949</v>
      </c>
      <c r="AH4082">
        <v>0</v>
      </c>
      <c r="AI4082">
        <v>0</v>
      </c>
    </row>
    <row r="4083" spans="2:35" x14ac:dyDescent="0.25">
      <c r="B4083">
        <v>70</v>
      </c>
      <c r="I4083" t="s">
        <v>22086</v>
      </c>
      <c r="J4083" t="s">
        <v>22089</v>
      </c>
      <c r="L4083" t="s">
        <v>22176</v>
      </c>
      <c r="M4083" t="s">
        <v>22232</v>
      </c>
      <c r="N4083" t="s">
        <v>24522</v>
      </c>
      <c r="O4083" t="s">
        <v>28787</v>
      </c>
      <c r="P4083">
        <v>6</v>
      </c>
      <c r="Q4083">
        <v>1</v>
      </c>
      <c r="R4083">
        <v>2.86</v>
      </c>
      <c r="S4083">
        <v>2.88</v>
      </c>
      <c r="T4083">
        <v>415.85</v>
      </c>
      <c r="U4083">
        <v>78.959999999999994</v>
      </c>
      <c r="V4083">
        <v>3.41</v>
      </c>
      <c r="X4083">
        <v>6.04</v>
      </c>
      <c r="Y4083">
        <v>2</v>
      </c>
      <c r="Z4083" t="s">
        <v>4250</v>
      </c>
      <c r="AA4083">
        <v>0</v>
      </c>
      <c r="AB4083">
        <v>1</v>
      </c>
      <c r="AC4083">
        <v>5.0044047619047616</v>
      </c>
      <c r="AE4083" t="s">
        <v>7949</v>
      </c>
      <c r="AH4083">
        <v>0</v>
      </c>
      <c r="AI4083">
        <v>0</v>
      </c>
    </row>
    <row r="4084" spans="2:35" x14ac:dyDescent="0.25">
      <c r="B4084">
        <v>1100</v>
      </c>
      <c r="I4084" t="s">
        <v>22086</v>
      </c>
      <c r="J4084" t="s">
        <v>22089</v>
      </c>
      <c r="L4084" t="s">
        <v>22176</v>
      </c>
      <c r="M4084" t="s">
        <v>22232</v>
      </c>
      <c r="N4084" t="s">
        <v>24524</v>
      </c>
      <c r="O4084" t="s">
        <v>28789</v>
      </c>
      <c r="P4084">
        <v>6</v>
      </c>
      <c r="Q4084">
        <v>1</v>
      </c>
      <c r="R4084">
        <v>2.68</v>
      </c>
      <c r="S4084">
        <v>2.71</v>
      </c>
      <c r="T4084">
        <v>377.44</v>
      </c>
      <c r="U4084">
        <v>78.959999999999994</v>
      </c>
      <c r="V4084">
        <v>2.93</v>
      </c>
      <c r="X4084">
        <v>6.21</v>
      </c>
      <c r="Y4084">
        <v>2</v>
      </c>
      <c r="Z4084" t="s">
        <v>4250</v>
      </c>
      <c r="AA4084">
        <v>0</v>
      </c>
      <c r="AB4084">
        <v>1</v>
      </c>
      <c r="AC4084">
        <v>5.3687619047619046</v>
      </c>
      <c r="AE4084" t="s">
        <v>7949</v>
      </c>
      <c r="AH4084">
        <v>0</v>
      </c>
      <c r="AI4084">
        <v>0</v>
      </c>
    </row>
    <row r="4085" spans="2:35" x14ac:dyDescent="0.25">
      <c r="B4085">
        <v>920</v>
      </c>
      <c r="I4085" t="s">
        <v>22086</v>
      </c>
      <c r="J4085" t="s">
        <v>22089</v>
      </c>
      <c r="L4085" t="s">
        <v>22176</v>
      </c>
      <c r="M4085" t="s">
        <v>22232</v>
      </c>
      <c r="N4085" t="s">
        <v>24526</v>
      </c>
      <c r="O4085" t="s">
        <v>28791</v>
      </c>
      <c r="P4085">
        <v>6</v>
      </c>
      <c r="Q4085">
        <v>1</v>
      </c>
      <c r="R4085">
        <v>1.97</v>
      </c>
      <c r="S4085">
        <v>1.98</v>
      </c>
      <c r="T4085">
        <v>355.37</v>
      </c>
      <c r="U4085">
        <v>78.959999999999994</v>
      </c>
      <c r="V4085">
        <v>2.23</v>
      </c>
      <c r="X4085">
        <v>5.85</v>
      </c>
      <c r="Y4085">
        <v>2</v>
      </c>
      <c r="Z4085" t="s">
        <v>4250</v>
      </c>
      <c r="AA4085">
        <v>0</v>
      </c>
      <c r="AB4085">
        <v>1</v>
      </c>
      <c r="AC4085">
        <v>5.833333333333333</v>
      </c>
      <c r="AE4085" t="s">
        <v>7949</v>
      </c>
      <c r="AH4085">
        <v>0</v>
      </c>
      <c r="AI4085">
        <v>0</v>
      </c>
    </row>
    <row r="4086" spans="2:35" x14ac:dyDescent="0.25">
      <c r="B4086">
        <v>1300</v>
      </c>
      <c r="I4086" t="s">
        <v>22086</v>
      </c>
      <c r="J4086" t="s">
        <v>22089</v>
      </c>
      <c r="L4086" t="s">
        <v>22176</v>
      </c>
      <c r="M4086" t="s">
        <v>22232</v>
      </c>
      <c r="N4086" t="s">
        <v>24527</v>
      </c>
      <c r="O4086" t="s">
        <v>28792</v>
      </c>
      <c r="P4086">
        <v>7</v>
      </c>
      <c r="Q4086">
        <v>1</v>
      </c>
      <c r="R4086">
        <v>1.01</v>
      </c>
      <c r="S4086">
        <v>1.02</v>
      </c>
      <c r="T4086">
        <v>338.37</v>
      </c>
      <c r="U4086">
        <v>91.85</v>
      </c>
      <c r="V4086">
        <v>1.48</v>
      </c>
      <c r="X4086">
        <v>5.92</v>
      </c>
      <c r="Y4086">
        <v>2</v>
      </c>
      <c r="Z4086" t="s">
        <v>4250</v>
      </c>
      <c r="AA4086">
        <v>0</v>
      </c>
      <c r="AB4086">
        <v>1</v>
      </c>
      <c r="AC4086">
        <v>5.7716666666666674</v>
      </c>
      <c r="AE4086" t="s">
        <v>7949</v>
      </c>
      <c r="AH4086">
        <v>0</v>
      </c>
      <c r="AI4086">
        <v>0</v>
      </c>
    </row>
    <row r="4087" spans="2:35" x14ac:dyDescent="0.25">
      <c r="B4087">
        <v>450</v>
      </c>
      <c r="I4087" t="s">
        <v>22086</v>
      </c>
      <c r="J4087" t="s">
        <v>22089</v>
      </c>
      <c r="L4087" t="s">
        <v>22176</v>
      </c>
      <c r="M4087" t="s">
        <v>22232</v>
      </c>
      <c r="N4087" t="s">
        <v>24528</v>
      </c>
      <c r="O4087" t="s">
        <v>28793</v>
      </c>
      <c r="P4087">
        <v>6</v>
      </c>
      <c r="Q4087">
        <v>1</v>
      </c>
      <c r="R4087">
        <v>1.97</v>
      </c>
      <c r="S4087">
        <v>1.98</v>
      </c>
      <c r="T4087">
        <v>355.37</v>
      </c>
      <c r="U4087">
        <v>78.959999999999994</v>
      </c>
      <c r="V4087">
        <v>2.23</v>
      </c>
      <c r="X4087">
        <v>5.85</v>
      </c>
      <c r="Y4087">
        <v>2</v>
      </c>
      <c r="Z4087" t="s">
        <v>4250</v>
      </c>
      <c r="AA4087">
        <v>0</v>
      </c>
      <c r="AB4087">
        <v>1</v>
      </c>
      <c r="AC4087">
        <v>5.833333333333333</v>
      </c>
      <c r="AE4087" t="s">
        <v>7949</v>
      </c>
      <c r="AH4087">
        <v>0</v>
      </c>
      <c r="AI4087">
        <v>0</v>
      </c>
    </row>
    <row r="4088" spans="2:35" x14ac:dyDescent="0.25">
      <c r="B4088">
        <v>710</v>
      </c>
      <c r="I4088" t="s">
        <v>22086</v>
      </c>
      <c r="J4088" t="s">
        <v>22089</v>
      </c>
      <c r="L4088" t="s">
        <v>22176</v>
      </c>
      <c r="M4088" t="s">
        <v>22232</v>
      </c>
      <c r="N4088" t="s">
        <v>24529</v>
      </c>
      <c r="O4088" t="s">
        <v>28794</v>
      </c>
      <c r="P4088">
        <v>7</v>
      </c>
      <c r="Q4088">
        <v>1</v>
      </c>
      <c r="R4088">
        <v>1.01</v>
      </c>
      <c r="S4088">
        <v>1.02</v>
      </c>
      <c r="T4088">
        <v>338.37</v>
      </c>
      <c r="U4088">
        <v>91.85</v>
      </c>
      <c r="V4088">
        <v>1.48</v>
      </c>
      <c r="X4088">
        <v>5.92</v>
      </c>
      <c r="Y4088">
        <v>2</v>
      </c>
      <c r="Z4088" t="s">
        <v>4250</v>
      </c>
      <c r="AA4088">
        <v>0</v>
      </c>
      <c r="AB4088">
        <v>1</v>
      </c>
      <c r="AC4088">
        <v>5.7716666666666674</v>
      </c>
      <c r="AE4088" t="s">
        <v>7949</v>
      </c>
      <c r="AH4088">
        <v>0</v>
      </c>
      <c r="AI4088">
        <v>0</v>
      </c>
    </row>
    <row r="4089" spans="2:35" x14ac:dyDescent="0.25">
      <c r="B4089">
        <v>510</v>
      </c>
      <c r="I4089" t="s">
        <v>22086</v>
      </c>
      <c r="J4089" t="s">
        <v>22089</v>
      </c>
      <c r="L4089" t="s">
        <v>22176</v>
      </c>
      <c r="M4089" t="s">
        <v>22232</v>
      </c>
      <c r="N4089" t="s">
        <v>24530</v>
      </c>
      <c r="O4089" t="s">
        <v>28795</v>
      </c>
      <c r="P4089">
        <v>7</v>
      </c>
      <c r="Q4089">
        <v>1</v>
      </c>
      <c r="R4089">
        <v>1.54</v>
      </c>
      <c r="S4089">
        <v>1.55</v>
      </c>
      <c r="T4089">
        <v>367.41</v>
      </c>
      <c r="U4089">
        <v>88.19</v>
      </c>
      <c r="V4089">
        <v>2.09</v>
      </c>
      <c r="X4089">
        <v>5.92</v>
      </c>
      <c r="Y4089">
        <v>2</v>
      </c>
      <c r="Z4089" t="s">
        <v>4250</v>
      </c>
      <c r="AA4089">
        <v>0</v>
      </c>
      <c r="AB4089">
        <v>2</v>
      </c>
      <c r="AC4089">
        <v>5.7804047619047614</v>
      </c>
      <c r="AE4089" t="s">
        <v>7949</v>
      </c>
      <c r="AH4089">
        <v>0</v>
      </c>
      <c r="AI4089">
        <v>0</v>
      </c>
    </row>
    <row r="4090" spans="2:35" x14ac:dyDescent="0.25">
      <c r="B4090">
        <v>36</v>
      </c>
      <c r="I4090" t="s">
        <v>22086</v>
      </c>
      <c r="J4090" t="s">
        <v>22089</v>
      </c>
      <c r="L4090" t="s">
        <v>22176</v>
      </c>
      <c r="M4090" t="s">
        <v>22232</v>
      </c>
      <c r="N4090" t="s">
        <v>24531</v>
      </c>
      <c r="O4090" t="s">
        <v>28796</v>
      </c>
      <c r="P4090">
        <v>6</v>
      </c>
      <c r="Q4090">
        <v>1</v>
      </c>
      <c r="R4090">
        <v>2.35</v>
      </c>
      <c r="S4090">
        <v>2.36</v>
      </c>
      <c r="T4090">
        <v>369.4</v>
      </c>
      <c r="U4090">
        <v>78.959999999999994</v>
      </c>
      <c r="V4090">
        <v>2.62</v>
      </c>
      <c r="X4090">
        <v>5.87</v>
      </c>
      <c r="Y4090">
        <v>2</v>
      </c>
      <c r="Z4090" t="s">
        <v>4250</v>
      </c>
      <c r="AA4090">
        <v>0</v>
      </c>
      <c r="AB4090">
        <v>1</v>
      </c>
      <c r="AC4090">
        <v>5.5911904761904756</v>
      </c>
      <c r="AE4090" t="s">
        <v>7949</v>
      </c>
      <c r="AH4090">
        <v>0</v>
      </c>
      <c r="AI4090">
        <v>0</v>
      </c>
    </row>
    <row r="4091" spans="2:35" x14ac:dyDescent="0.25">
      <c r="B4091">
        <v>47</v>
      </c>
      <c r="I4091" t="s">
        <v>22086</v>
      </c>
      <c r="J4091" t="s">
        <v>22089</v>
      </c>
      <c r="L4091" t="s">
        <v>22176</v>
      </c>
      <c r="M4091" t="s">
        <v>22232</v>
      </c>
      <c r="N4091" t="s">
        <v>24532</v>
      </c>
      <c r="O4091" t="s">
        <v>28797</v>
      </c>
      <c r="P4091">
        <v>7</v>
      </c>
      <c r="Q4091">
        <v>1</v>
      </c>
      <c r="R4091">
        <v>1.92</v>
      </c>
      <c r="S4091">
        <v>1.94</v>
      </c>
      <c r="T4091">
        <v>381.43</v>
      </c>
      <c r="U4091">
        <v>88.19</v>
      </c>
      <c r="V4091">
        <v>2.48</v>
      </c>
      <c r="X4091">
        <v>5.94</v>
      </c>
      <c r="Y4091">
        <v>2</v>
      </c>
      <c r="Z4091" t="s">
        <v>4250</v>
      </c>
      <c r="AA4091">
        <v>0</v>
      </c>
      <c r="AB4091">
        <v>2</v>
      </c>
      <c r="AC4091">
        <v>5.6802619047619043</v>
      </c>
      <c r="AE4091" t="s">
        <v>7949</v>
      </c>
      <c r="AH4091">
        <v>0</v>
      </c>
      <c r="AI4091">
        <v>0</v>
      </c>
    </row>
    <row r="4092" spans="2:35" x14ac:dyDescent="0.25">
      <c r="B4092">
        <v>410</v>
      </c>
      <c r="I4092" t="s">
        <v>22086</v>
      </c>
      <c r="J4092" t="s">
        <v>22089</v>
      </c>
      <c r="L4092" t="s">
        <v>22176</v>
      </c>
      <c r="M4092" t="s">
        <v>22232</v>
      </c>
      <c r="N4092" t="s">
        <v>24533</v>
      </c>
      <c r="O4092" t="s">
        <v>28798</v>
      </c>
      <c r="P4092">
        <v>7</v>
      </c>
      <c r="Q4092">
        <v>1</v>
      </c>
      <c r="R4092">
        <v>1.52</v>
      </c>
      <c r="S4092">
        <v>1.53</v>
      </c>
      <c r="T4092">
        <v>352.39</v>
      </c>
      <c r="U4092">
        <v>91.85</v>
      </c>
      <c r="V4092">
        <v>1.87</v>
      </c>
      <c r="X4092">
        <v>5.92</v>
      </c>
      <c r="Y4092">
        <v>2</v>
      </c>
      <c r="Z4092" t="s">
        <v>4250</v>
      </c>
      <c r="AA4092">
        <v>0</v>
      </c>
      <c r="AB4092">
        <v>2</v>
      </c>
      <c r="AC4092">
        <v>5.7716666666666674</v>
      </c>
      <c r="AE4092" t="s">
        <v>7949</v>
      </c>
      <c r="AH4092">
        <v>0</v>
      </c>
      <c r="AI4092">
        <v>0</v>
      </c>
    </row>
    <row r="4093" spans="2:35" x14ac:dyDescent="0.25">
      <c r="B4093">
        <v>77</v>
      </c>
      <c r="I4093" t="s">
        <v>22086</v>
      </c>
      <c r="J4093" t="s">
        <v>22089</v>
      </c>
      <c r="L4093" t="s">
        <v>22176</v>
      </c>
      <c r="M4093" t="s">
        <v>22232</v>
      </c>
      <c r="N4093" t="s">
        <v>24534</v>
      </c>
      <c r="O4093" t="s">
        <v>28799</v>
      </c>
      <c r="P4093">
        <v>7</v>
      </c>
      <c r="Q4093">
        <v>1</v>
      </c>
      <c r="R4093">
        <v>1.92</v>
      </c>
      <c r="S4093">
        <v>1.94</v>
      </c>
      <c r="T4093">
        <v>378.43</v>
      </c>
      <c r="U4093">
        <v>91.85</v>
      </c>
      <c r="V4093">
        <v>2.41</v>
      </c>
      <c r="X4093">
        <v>6.17</v>
      </c>
      <c r="Y4093">
        <v>2</v>
      </c>
      <c r="Z4093" t="s">
        <v>4250</v>
      </c>
      <c r="AA4093">
        <v>0</v>
      </c>
      <c r="AB4093">
        <v>1</v>
      </c>
      <c r="AC4093">
        <v>5.6400238095238091</v>
      </c>
      <c r="AE4093" t="s">
        <v>7949</v>
      </c>
      <c r="AH4093">
        <v>0</v>
      </c>
      <c r="AI4093">
        <v>0</v>
      </c>
    </row>
    <row r="4094" spans="2:35" x14ac:dyDescent="0.25">
      <c r="B4094">
        <v>58</v>
      </c>
      <c r="I4094" t="s">
        <v>22086</v>
      </c>
      <c r="J4094" t="s">
        <v>22089</v>
      </c>
      <c r="L4094" t="s">
        <v>22176</v>
      </c>
      <c r="M4094" t="s">
        <v>22232</v>
      </c>
      <c r="N4094" t="s">
        <v>24535</v>
      </c>
      <c r="O4094" t="s">
        <v>28800</v>
      </c>
      <c r="P4094">
        <v>6</v>
      </c>
      <c r="Q4094">
        <v>1</v>
      </c>
      <c r="R4094">
        <v>2.96</v>
      </c>
      <c r="S4094">
        <v>2.98</v>
      </c>
      <c r="T4094">
        <v>389.46</v>
      </c>
      <c r="U4094">
        <v>78.959999999999994</v>
      </c>
      <c r="V4094">
        <v>2.85</v>
      </c>
      <c r="X4094">
        <v>5.92</v>
      </c>
      <c r="Y4094">
        <v>2</v>
      </c>
      <c r="Z4094" t="s">
        <v>4250</v>
      </c>
      <c r="AA4094">
        <v>0</v>
      </c>
      <c r="AB4094">
        <v>2</v>
      </c>
      <c r="AC4094">
        <v>5.1429047619047621</v>
      </c>
      <c r="AE4094" t="s">
        <v>7949</v>
      </c>
      <c r="AH4094">
        <v>0</v>
      </c>
      <c r="AI4094">
        <v>0</v>
      </c>
    </row>
    <row r="4095" spans="2:35" x14ac:dyDescent="0.25">
      <c r="B4095">
        <v>430</v>
      </c>
      <c r="I4095" t="s">
        <v>22086</v>
      </c>
      <c r="J4095" t="s">
        <v>22089</v>
      </c>
      <c r="L4095" t="s">
        <v>22176</v>
      </c>
      <c r="M4095" t="s">
        <v>22232</v>
      </c>
      <c r="N4095" t="s">
        <v>24533</v>
      </c>
      <c r="O4095" t="s">
        <v>28798</v>
      </c>
      <c r="P4095">
        <v>7</v>
      </c>
      <c r="Q4095">
        <v>1</v>
      </c>
      <c r="R4095">
        <v>1.52</v>
      </c>
      <c r="S4095">
        <v>1.53</v>
      </c>
      <c r="T4095">
        <v>352.39</v>
      </c>
      <c r="U4095">
        <v>91.85</v>
      </c>
      <c r="V4095">
        <v>1.87</v>
      </c>
      <c r="X4095">
        <v>5.92</v>
      </c>
      <c r="Y4095">
        <v>2</v>
      </c>
      <c r="Z4095" t="s">
        <v>4250</v>
      </c>
      <c r="AA4095">
        <v>0</v>
      </c>
      <c r="AB4095">
        <v>2</v>
      </c>
      <c r="AC4095">
        <v>5.7716666666666674</v>
      </c>
      <c r="AE4095" t="s">
        <v>7949</v>
      </c>
      <c r="AH4095">
        <v>0</v>
      </c>
      <c r="AI4095">
        <v>0</v>
      </c>
    </row>
    <row r="4096" spans="2:35" x14ac:dyDescent="0.25">
      <c r="B4096">
        <v>1400</v>
      </c>
      <c r="I4096" t="s">
        <v>22086</v>
      </c>
      <c r="J4096" t="s">
        <v>22089</v>
      </c>
      <c r="L4096" t="s">
        <v>22176</v>
      </c>
      <c r="M4096" t="s">
        <v>22232</v>
      </c>
      <c r="N4096" t="s">
        <v>24536</v>
      </c>
      <c r="O4096" t="s">
        <v>28801</v>
      </c>
      <c r="P4096">
        <v>7</v>
      </c>
      <c r="Q4096">
        <v>1</v>
      </c>
      <c r="R4096">
        <v>1.4</v>
      </c>
      <c r="S4096">
        <v>1.41</v>
      </c>
      <c r="T4096">
        <v>364.4</v>
      </c>
      <c r="U4096">
        <v>91.85</v>
      </c>
      <c r="V4096">
        <v>1.87</v>
      </c>
      <c r="X4096">
        <v>5.89</v>
      </c>
      <c r="Y4096">
        <v>2</v>
      </c>
      <c r="Z4096" t="s">
        <v>4250</v>
      </c>
      <c r="AA4096">
        <v>0</v>
      </c>
      <c r="AB4096">
        <v>2</v>
      </c>
      <c r="AC4096">
        <v>5.7402380952380954</v>
      </c>
      <c r="AE4096" t="s">
        <v>7949</v>
      </c>
      <c r="AH4096">
        <v>0</v>
      </c>
      <c r="AI4096">
        <v>0</v>
      </c>
    </row>
    <row r="4097" spans="2:35" x14ac:dyDescent="0.25">
      <c r="B4097">
        <v>500</v>
      </c>
      <c r="I4097" t="s">
        <v>22086</v>
      </c>
      <c r="J4097" t="s">
        <v>22089</v>
      </c>
      <c r="L4097" t="s">
        <v>22176</v>
      </c>
      <c r="M4097" t="s">
        <v>22232</v>
      </c>
      <c r="N4097" t="s">
        <v>24537</v>
      </c>
      <c r="O4097" t="s">
        <v>28802</v>
      </c>
      <c r="P4097">
        <v>7</v>
      </c>
      <c r="Q4097">
        <v>1</v>
      </c>
      <c r="R4097">
        <v>2.38</v>
      </c>
      <c r="S4097">
        <v>2.39</v>
      </c>
      <c r="T4097">
        <v>380.45</v>
      </c>
      <c r="U4097">
        <v>91.85</v>
      </c>
      <c r="V4097">
        <v>2.5099999999999998</v>
      </c>
      <c r="X4097">
        <v>5.92</v>
      </c>
      <c r="Y4097">
        <v>2</v>
      </c>
      <c r="Z4097" t="s">
        <v>4250</v>
      </c>
      <c r="AA4097">
        <v>0</v>
      </c>
      <c r="AB4097">
        <v>3</v>
      </c>
      <c r="AC4097">
        <v>5.4355952380952379</v>
      </c>
      <c r="AE4097" t="s">
        <v>7949</v>
      </c>
      <c r="AH4097">
        <v>0</v>
      </c>
      <c r="AI4097">
        <v>0</v>
      </c>
    </row>
    <row r="4098" spans="2:35" x14ac:dyDescent="0.25">
      <c r="B4098">
        <v>340</v>
      </c>
      <c r="I4098" t="s">
        <v>22086</v>
      </c>
      <c r="J4098" t="s">
        <v>22089</v>
      </c>
      <c r="L4098" t="s">
        <v>22176</v>
      </c>
      <c r="M4098" t="s">
        <v>22232</v>
      </c>
      <c r="N4098" t="s">
        <v>24538</v>
      </c>
      <c r="O4098" t="s">
        <v>28803</v>
      </c>
      <c r="P4098">
        <v>7</v>
      </c>
      <c r="Q4098">
        <v>1</v>
      </c>
      <c r="R4098">
        <v>2.0299999999999998</v>
      </c>
      <c r="S4098">
        <v>2.04</v>
      </c>
      <c r="T4098">
        <v>366.42</v>
      </c>
      <c r="U4098">
        <v>91.85</v>
      </c>
      <c r="V4098">
        <v>2.2599999999999998</v>
      </c>
      <c r="X4098">
        <v>5.92</v>
      </c>
      <c r="Y4098">
        <v>2</v>
      </c>
      <c r="Z4098" t="s">
        <v>4250</v>
      </c>
      <c r="AA4098">
        <v>0</v>
      </c>
      <c r="AB4098">
        <v>3</v>
      </c>
      <c r="AC4098">
        <v>5.710809523809524</v>
      </c>
      <c r="AE4098" t="s">
        <v>7949</v>
      </c>
      <c r="AH4098">
        <v>0</v>
      </c>
      <c r="AI4098">
        <v>0</v>
      </c>
    </row>
    <row r="4099" spans="2:35" x14ac:dyDescent="0.25">
      <c r="B4099">
        <v>37</v>
      </c>
      <c r="I4099" t="s">
        <v>22086</v>
      </c>
      <c r="J4099" t="s">
        <v>22089</v>
      </c>
      <c r="L4099" t="s">
        <v>22176</v>
      </c>
      <c r="M4099" t="s">
        <v>22232</v>
      </c>
      <c r="N4099" t="s">
        <v>24539</v>
      </c>
      <c r="O4099" t="s">
        <v>28804</v>
      </c>
      <c r="P4099">
        <v>6</v>
      </c>
      <c r="Q4099">
        <v>1</v>
      </c>
      <c r="R4099">
        <v>3.47</v>
      </c>
      <c r="S4099">
        <v>3.48</v>
      </c>
      <c r="T4099">
        <v>403.48</v>
      </c>
      <c r="U4099">
        <v>78.959999999999994</v>
      </c>
      <c r="V4099">
        <v>3.24</v>
      </c>
      <c r="X4099">
        <v>5.92</v>
      </c>
      <c r="Y4099">
        <v>2</v>
      </c>
      <c r="Z4099" t="s">
        <v>4250</v>
      </c>
      <c r="AA4099">
        <v>0</v>
      </c>
      <c r="AB4099">
        <v>3</v>
      </c>
      <c r="AC4099">
        <v>4.547761904761904</v>
      </c>
      <c r="AE4099" t="s">
        <v>7949</v>
      </c>
      <c r="AH4099">
        <v>0</v>
      </c>
      <c r="AI4099">
        <v>0</v>
      </c>
    </row>
    <row r="4100" spans="2:35" x14ac:dyDescent="0.25">
      <c r="B4100">
        <v>370</v>
      </c>
      <c r="I4100" t="s">
        <v>22086</v>
      </c>
      <c r="J4100" t="s">
        <v>22089</v>
      </c>
      <c r="L4100" t="s">
        <v>22176</v>
      </c>
      <c r="M4100" t="s">
        <v>22232</v>
      </c>
      <c r="N4100" t="s">
        <v>24537</v>
      </c>
      <c r="O4100" t="s">
        <v>28802</v>
      </c>
      <c r="P4100">
        <v>7</v>
      </c>
      <c r="Q4100">
        <v>1</v>
      </c>
      <c r="R4100">
        <v>2.38</v>
      </c>
      <c r="S4100">
        <v>2.39</v>
      </c>
      <c r="T4100">
        <v>380.45</v>
      </c>
      <c r="U4100">
        <v>91.85</v>
      </c>
      <c r="V4100">
        <v>2.5099999999999998</v>
      </c>
      <c r="X4100">
        <v>5.92</v>
      </c>
      <c r="Y4100">
        <v>2</v>
      </c>
      <c r="Z4100" t="s">
        <v>4250</v>
      </c>
      <c r="AA4100">
        <v>0</v>
      </c>
      <c r="AB4100">
        <v>3</v>
      </c>
      <c r="AC4100">
        <v>5.4355952380952379</v>
      </c>
      <c r="AE4100" t="s">
        <v>7949</v>
      </c>
      <c r="AH4100">
        <v>0</v>
      </c>
      <c r="AI4100">
        <v>0</v>
      </c>
    </row>
    <row r="4101" spans="2:35" x14ac:dyDescent="0.25">
      <c r="B4101">
        <v>380</v>
      </c>
      <c r="I4101" t="s">
        <v>22086</v>
      </c>
      <c r="J4101" t="s">
        <v>22089</v>
      </c>
      <c r="L4101" t="s">
        <v>22176</v>
      </c>
      <c r="M4101" t="s">
        <v>22232</v>
      </c>
      <c r="N4101" t="s">
        <v>24538</v>
      </c>
      <c r="O4101" t="s">
        <v>28803</v>
      </c>
      <c r="P4101">
        <v>7</v>
      </c>
      <c r="Q4101">
        <v>1</v>
      </c>
      <c r="R4101">
        <v>2.0299999999999998</v>
      </c>
      <c r="S4101">
        <v>2.04</v>
      </c>
      <c r="T4101">
        <v>366.42</v>
      </c>
      <c r="U4101">
        <v>91.85</v>
      </c>
      <c r="V4101">
        <v>2.2599999999999998</v>
      </c>
      <c r="X4101">
        <v>5.92</v>
      </c>
      <c r="Y4101">
        <v>2</v>
      </c>
      <c r="Z4101" t="s">
        <v>4250</v>
      </c>
      <c r="AA4101">
        <v>0</v>
      </c>
      <c r="AB4101">
        <v>3</v>
      </c>
      <c r="AC4101">
        <v>5.710809523809524</v>
      </c>
      <c r="AE4101" t="s">
        <v>7949</v>
      </c>
      <c r="AH4101">
        <v>0</v>
      </c>
      <c r="AI4101">
        <v>0</v>
      </c>
    </row>
    <row r="4102" spans="2:35" x14ac:dyDescent="0.25">
      <c r="B4102">
        <v>410</v>
      </c>
      <c r="I4102" t="s">
        <v>22086</v>
      </c>
      <c r="J4102" t="s">
        <v>22089</v>
      </c>
      <c r="L4102" t="s">
        <v>22176</v>
      </c>
      <c r="M4102" t="s">
        <v>22232</v>
      </c>
      <c r="N4102" t="s">
        <v>25177</v>
      </c>
      <c r="O4102" t="s">
        <v>29442</v>
      </c>
      <c r="P4102">
        <v>7</v>
      </c>
      <c r="Q4102">
        <v>1</v>
      </c>
      <c r="R4102">
        <v>1.82</v>
      </c>
      <c r="S4102">
        <v>1.83</v>
      </c>
      <c r="T4102">
        <v>420.39</v>
      </c>
      <c r="U4102">
        <v>91.85</v>
      </c>
      <c r="V4102">
        <v>2.8</v>
      </c>
      <c r="X4102">
        <v>5.8</v>
      </c>
      <c r="Y4102">
        <v>2</v>
      </c>
      <c r="Z4102" t="s">
        <v>4250</v>
      </c>
      <c r="AA4102">
        <v>0</v>
      </c>
      <c r="AB4102">
        <v>3</v>
      </c>
      <c r="AC4102">
        <v>5.3403095238095242</v>
      </c>
      <c r="AE4102" t="s">
        <v>7949</v>
      </c>
      <c r="AH4102">
        <v>0</v>
      </c>
      <c r="AI4102">
        <v>0</v>
      </c>
    </row>
    <row r="4103" spans="2:35" x14ac:dyDescent="0.25">
      <c r="B4103">
        <v>22</v>
      </c>
      <c r="I4103" t="s">
        <v>22086</v>
      </c>
      <c r="J4103" t="s">
        <v>22089</v>
      </c>
      <c r="L4103" t="s">
        <v>22176</v>
      </c>
      <c r="M4103" t="s">
        <v>22232</v>
      </c>
      <c r="N4103" t="s">
        <v>24541</v>
      </c>
      <c r="O4103" t="s">
        <v>28806</v>
      </c>
      <c r="P4103">
        <v>6</v>
      </c>
      <c r="Q4103">
        <v>1</v>
      </c>
      <c r="R4103">
        <v>3.26</v>
      </c>
      <c r="S4103">
        <v>3.27</v>
      </c>
      <c r="T4103">
        <v>457.45</v>
      </c>
      <c r="U4103">
        <v>78.959999999999994</v>
      </c>
      <c r="V4103">
        <v>3.78</v>
      </c>
      <c r="X4103">
        <v>5.8</v>
      </c>
      <c r="Y4103">
        <v>2</v>
      </c>
      <c r="Z4103" t="s">
        <v>4250</v>
      </c>
      <c r="AA4103">
        <v>0</v>
      </c>
      <c r="AB4103">
        <v>3</v>
      </c>
      <c r="AC4103">
        <v>4.3722619047619053</v>
      </c>
      <c r="AE4103" t="s">
        <v>7949</v>
      </c>
      <c r="AH4103">
        <v>0</v>
      </c>
      <c r="AI4103">
        <v>0</v>
      </c>
    </row>
    <row r="4104" spans="2:35" x14ac:dyDescent="0.25">
      <c r="B4104">
        <v>2600</v>
      </c>
      <c r="I4104" t="s">
        <v>22086</v>
      </c>
      <c r="J4104" t="s">
        <v>22089</v>
      </c>
      <c r="L4104" t="s">
        <v>22176</v>
      </c>
      <c r="M4104" t="s">
        <v>22232</v>
      </c>
      <c r="N4104" t="s">
        <v>24542</v>
      </c>
      <c r="O4104" t="s">
        <v>28807</v>
      </c>
      <c r="P4104">
        <v>7</v>
      </c>
      <c r="Q4104">
        <v>1</v>
      </c>
      <c r="R4104">
        <v>0.94</v>
      </c>
      <c r="S4104">
        <v>0.97</v>
      </c>
      <c r="T4104">
        <v>338.37</v>
      </c>
      <c r="U4104">
        <v>91.85</v>
      </c>
      <c r="V4104">
        <v>1.63</v>
      </c>
      <c r="X4104">
        <v>6.38</v>
      </c>
      <c r="Y4104">
        <v>2</v>
      </c>
      <c r="Z4104" t="s">
        <v>4250</v>
      </c>
      <c r="AA4104">
        <v>0</v>
      </c>
      <c r="AB4104">
        <v>1</v>
      </c>
      <c r="AC4104">
        <v>5.7716666666666674</v>
      </c>
      <c r="AE4104" t="s">
        <v>7949</v>
      </c>
      <c r="AH4104">
        <v>0</v>
      </c>
      <c r="AI4104">
        <v>0</v>
      </c>
    </row>
    <row r="4105" spans="2:35" x14ac:dyDescent="0.25">
      <c r="B4105">
        <v>1900</v>
      </c>
      <c r="I4105" t="s">
        <v>22086</v>
      </c>
      <c r="J4105" t="s">
        <v>22089</v>
      </c>
      <c r="L4105" t="s">
        <v>22176</v>
      </c>
      <c r="M4105" t="s">
        <v>22232</v>
      </c>
      <c r="N4105" t="s">
        <v>24543</v>
      </c>
      <c r="O4105" t="s">
        <v>28808</v>
      </c>
      <c r="P4105">
        <v>6</v>
      </c>
      <c r="Q4105">
        <v>1</v>
      </c>
      <c r="R4105">
        <v>2.9</v>
      </c>
      <c r="S4105">
        <v>2.93</v>
      </c>
      <c r="T4105">
        <v>431.41</v>
      </c>
      <c r="U4105">
        <v>78.959999999999994</v>
      </c>
      <c r="V4105">
        <v>3.64</v>
      </c>
      <c r="X4105">
        <v>6.16</v>
      </c>
      <c r="Y4105">
        <v>2</v>
      </c>
      <c r="Z4105" t="s">
        <v>4250</v>
      </c>
      <c r="AA4105">
        <v>0</v>
      </c>
      <c r="AB4105">
        <v>1</v>
      </c>
      <c r="AC4105">
        <v>4.8732619047619039</v>
      </c>
      <c r="AE4105" t="s">
        <v>7949</v>
      </c>
      <c r="AH4105">
        <v>0</v>
      </c>
      <c r="AI4105">
        <v>0</v>
      </c>
    </row>
    <row r="4106" spans="2:35" x14ac:dyDescent="0.25">
      <c r="B4106">
        <v>250</v>
      </c>
      <c r="I4106" t="s">
        <v>22086</v>
      </c>
      <c r="J4106" t="s">
        <v>22089</v>
      </c>
      <c r="L4106" t="s">
        <v>22176</v>
      </c>
      <c r="M4106" t="s">
        <v>22232</v>
      </c>
      <c r="N4106" t="s">
        <v>24544</v>
      </c>
      <c r="O4106" t="s">
        <v>28809</v>
      </c>
      <c r="P4106">
        <v>6</v>
      </c>
      <c r="Q4106">
        <v>1</v>
      </c>
      <c r="R4106">
        <v>1.28</v>
      </c>
      <c r="S4106">
        <v>1.34</v>
      </c>
      <c r="T4106">
        <v>308.33999999999997</v>
      </c>
      <c r="U4106">
        <v>82.62</v>
      </c>
      <c r="V4106">
        <v>1.86</v>
      </c>
      <c r="X4106">
        <v>6.6</v>
      </c>
      <c r="Y4106">
        <v>2</v>
      </c>
      <c r="Z4106" t="s">
        <v>4250</v>
      </c>
      <c r="AA4106">
        <v>0</v>
      </c>
      <c r="AB4106">
        <v>1</v>
      </c>
      <c r="AC4106">
        <v>5.833333333333333</v>
      </c>
      <c r="AE4106" t="s">
        <v>7949</v>
      </c>
      <c r="AH4106">
        <v>0</v>
      </c>
      <c r="AI4106">
        <v>0</v>
      </c>
    </row>
    <row r="4107" spans="2:35" x14ac:dyDescent="0.25">
      <c r="B4107">
        <v>240</v>
      </c>
      <c r="I4107" t="s">
        <v>22086</v>
      </c>
      <c r="J4107" t="s">
        <v>22089</v>
      </c>
      <c r="L4107" t="s">
        <v>22176</v>
      </c>
      <c r="M4107" t="s">
        <v>22232</v>
      </c>
      <c r="N4107" t="s">
        <v>24546</v>
      </c>
      <c r="O4107" t="s">
        <v>28811</v>
      </c>
      <c r="P4107">
        <v>6</v>
      </c>
      <c r="Q4107">
        <v>1</v>
      </c>
      <c r="R4107">
        <v>1.44</v>
      </c>
      <c r="S4107">
        <v>1.46</v>
      </c>
      <c r="T4107">
        <v>326.33</v>
      </c>
      <c r="U4107">
        <v>82.62</v>
      </c>
      <c r="V4107">
        <v>2</v>
      </c>
      <c r="X4107">
        <v>5.94</v>
      </c>
      <c r="Y4107">
        <v>2</v>
      </c>
      <c r="Z4107" t="s">
        <v>4250</v>
      </c>
      <c r="AA4107">
        <v>0</v>
      </c>
      <c r="AB4107">
        <v>1</v>
      </c>
      <c r="AC4107">
        <v>5.833333333333333</v>
      </c>
      <c r="AE4107" t="s">
        <v>7949</v>
      </c>
      <c r="AH4107">
        <v>0</v>
      </c>
      <c r="AI4107">
        <v>0</v>
      </c>
    </row>
    <row r="4108" spans="2:35" x14ac:dyDescent="0.25">
      <c r="B4108">
        <v>450</v>
      </c>
      <c r="I4108" t="s">
        <v>22086</v>
      </c>
      <c r="J4108" t="s">
        <v>22089</v>
      </c>
      <c r="L4108" t="s">
        <v>22176</v>
      </c>
      <c r="M4108" t="s">
        <v>22232</v>
      </c>
      <c r="N4108" t="s">
        <v>24547</v>
      </c>
      <c r="O4108" t="s">
        <v>28812</v>
      </c>
      <c r="P4108">
        <v>5</v>
      </c>
      <c r="Q4108">
        <v>1</v>
      </c>
      <c r="R4108">
        <v>2.2400000000000002</v>
      </c>
      <c r="S4108">
        <v>2.29</v>
      </c>
      <c r="T4108">
        <v>325.33999999999997</v>
      </c>
      <c r="U4108">
        <v>69.73</v>
      </c>
      <c r="V4108">
        <v>2.6</v>
      </c>
      <c r="X4108">
        <v>6.53</v>
      </c>
      <c r="Y4108">
        <v>2</v>
      </c>
      <c r="Z4108" t="s">
        <v>4250</v>
      </c>
      <c r="AA4108">
        <v>0</v>
      </c>
      <c r="AB4108">
        <v>1</v>
      </c>
      <c r="AC4108">
        <v>5.7133333333333329</v>
      </c>
      <c r="AE4108" t="s">
        <v>7949</v>
      </c>
      <c r="AH4108">
        <v>0</v>
      </c>
      <c r="AI4108">
        <v>0</v>
      </c>
    </row>
    <row r="4109" spans="2:35" x14ac:dyDescent="0.25">
      <c r="B4109">
        <v>300</v>
      </c>
      <c r="I4109" t="s">
        <v>22086</v>
      </c>
      <c r="J4109" t="s">
        <v>22089</v>
      </c>
      <c r="L4109" t="s">
        <v>22176</v>
      </c>
      <c r="M4109" t="s">
        <v>22232</v>
      </c>
      <c r="N4109" t="s">
        <v>24658</v>
      </c>
      <c r="O4109" t="s">
        <v>28923</v>
      </c>
      <c r="P4109">
        <v>5</v>
      </c>
      <c r="Q4109">
        <v>1</v>
      </c>
      <c r="R4109">
        <v>2.76</v>
      </c>
      <c r="S4109">
        <v>2.81</v>
      </c>
      <c r="T4109">
        <v>359.79</v>
      </c>
      <c r="U4109">
        <v>69.73</v>
      </c>
      <c r="V4109">
        <v>3.25</v>
      </c>
      <c r="X4109">
        <v>6.47</v>
      </c>
      <c r="Y4109">
        <v>2</v>
      </c>
      <c r="Z4109" t="s">
        <v>4250</v>
      </c>
      <c r="AA4109">
        <v>0</v>
      </c>
      <c r="AB4109">
        <v>1</v>
      </c>
      <c r="AC4109">
        <v>5.4533333333333331</v>
      </c>
      <c r="AE4109" t="s">
        <v>7949</v>
      </c>
      <c r="AH4109">
        <v>0</v>
      </c>
      <c r="AI4109">
        <v>0</v>
      </c>
    </row>
    <row r="4110" spans="2:35" x14ac:dyDescent="0.25">
      <c r="B4110">
        <v>340</v>
      </c>
      <c r="I4110" t="s">
        <v>22086</v>
      </c>
      <c r="J4110" t="s">
        <v>22089</v>
      </c>
      <c r="L4110" t="s">
        <v>22176</v>
      </c>
      <c r="M4110" t="s">
        <v>22232</v>
      </c>
      <c r="N4110" t="s">
        <v>24548</v>
      </c>
      <c r="O4110" t="s">
        <v>28813</v>
      </c>
      <c r="P4110">
        <v>6</v>
      </c>
      <c r="Q4110">
        <v>1</v>
      </c>
      <c r="R4110">
        <v>1.81</v>
      </c>
      <c r="S4110">
        <v>1.87</v>
      </c>
      <c r="T4110">
        <v>337.38</v>
      </c>
      <c r="U4110">
        <v>78.959999999999994</v>
      </c>
      <c r="V4110">
        <v>2.4700000000000002</v>
      </c>
      <c r="X4110">
        <v>6.6</v>
      </c>
      <c r="Y4110">
        <v>2</v>
      </c>
      <c r="Z4110" t="s">
        <v>4250</v>
      </c>
      <c r="AA4110">
        <v>0</v>
      </c>
      <c r="AB4110">
        <v>2</v>
      </c>
      <c r="AC4110">
        <v>5.833333333333333</v>
      </c>
      <c r="AE4110" t="s">
        <v>7949</v>
      </c>
      <c r="AH4110">
        <v>0</v>
      </c>
      <c r="AI4110">
        <v>0</v>
      </c>
    </row>
    <row r="4111" spans="2:35" x14ac:dyDescent="0.25">
      <c r="B4111">
        <v>160</v>
      </c>
      <c r="I4111" t="s">
        <v>22086</v>
      </c>
      <c r="J4111" t="s">
        <v>22089</v>
      </c>
      <c r="L4111" t="s">
        <v>22176</v>
      </c>
      <c r="M4111" t="s">
        <v>22232</v>
      </c>
      <c r="N4111" t="s">
        <v>24549</v>
      </c>
      <c r="O4111" t="s">
        <v>28814</v>
      </c>
      <c r="P4111">
        <v>6</v>
      </c>
      <c r="Q4111">
        <v>1</v>
      </c>
      <c r="R4111">
        <v>2.31</v>
      </c>
      <c r="S4111">
        <v>2.38</v>
      </c>
      <c r="T4111">
        <v>351.41</v>
      </c>
      <c r="U4111">
        <v>78.959999999999994</v>
      </c>
      <c r="V4111">
        <v>2.86</v>
      </c>
      <c r="X4111">
        <v>6.6</v>
      </c>
      <c r="Y4111">
        <v>2</v>
      </c>
      <c r="Z4111" t="s">
        <v>4250</v>
      </c>
      <c r="AA4111">
        <v>0</v>
      </c>
      <c r="AB4111">
        <v>3</v>
      </c>
      <c r="AC4111">
        <v>5.6783333333333328</v>
      </c>
      <c r="AE4111" t="s">
        <v>7949</v>
      </c>
      <c r="AH4111">
        <v>0</v>
      </c>
      <c r="AI4111">
        <v>0</v>
      </c>
    </row>
    <row r="4112" spans="2:35" x14ac:dyDescent="0.25">
      <c r="B4112">
        <v>460</v>
      </c>
      <c r="I4112" t="s">
        <v>22086</v>
      </c>
      <c r="J4112" t="s">
        <v>22089</v>
      </c>
      <c r="L4112" t="s">
        <v>22176</v>
      </c>
      <c r="M4112" t="s">
        <v>22232</v>
      </c>
      <c r="N4112" t="s">
        <v>24550</v>
      </c>
      <c r="O4112" t="s">
        <v>28815</v>
      </c>
      <c r="P4112">
        <v>5</v>
      </c>
      <c r="Q4112">
        <v>1</v>
      </c>
      <c r="R4112">
        <v>2.67</v>
      </c>
      <c r="S4112">
        <v>2.73</v>
      </c>
      <c r="T4112">
        <v>341.8</v>
      </c>
      <c r="U4112">
        <v>69.73</v>
      </c>
      <c r="V4112">
        <v>3.11</v>
      </c>
      <c r="X4112">
        <v>6.58</v>
      </c>
      <c r="Y4112">
        <v>2</v>
      </c>
      <c r="Z4112" t="s">
        <v>4250</v>
      </c>
      <c r="AA4112">
        <v>0</v>
      </c>
      <c r="AB4112">
        <v>1</v>
      </c>
      <c r="AC4112">
        <v>5.4983333333333331</v>
      </c>
      <c r="AE4112" t="s">
        <v>7949</v>
      </c>
      <c r="AH4112">
        <v>0</v>
      </c>
      <c r="AI4112">
        <v>0</v>
      </c>
    </row>
    <row r="4113" spans="2:35" x14ac:dyDescent="0.25">
      <c r="B4113">
        <v>96</v>
      </c>
      <c r="I4113" t="s">
        <v>22086</v>
      </c>
      <c r="J4113" t="s">
        <v>22089</v>
      </c>
      <c r="L4113" t="s">
        <v>22176</v>
      </c>
      <c r="M4113" t="s">
        <v>22232</v>
      </c>
      <c r="N4113" t="s">
        <v>24510</v>
      </c>
      <c r="O4113" t="s">
        <v>28775</v>
      </c>
      <c r="P4113">
        <v>6</v>
      </c>
      <c r="Q4113">
        <v>1</v>
      </c>
      <c r="R4113">
        <v>1.92</v>
      </c>
      <c r="S4113">
        <v>1.93</v>
      </c>
      <c r="T4113">
        <v>361.4</v>
      </c>
      <c r="U4113">
        <v>78.959999999999994</v>
      </c>
      <c r="V4113">
        <v>2.0699999999999998</v>
      </c>
      <c r="X4113">
        <v>5.91</v>
      </c>
      <c r="Y4113">
        <v>2</v>
      </c>
      <c r="Z4113" t="s">
        <v>4250</v>
      </c>
      <c r="AA4113">
        <v>0</v>
      </c>
      <c r="AB4113">
        <v>1</v>
      </c>
      <c r="AC4113">
        <v>5.8233333333333333</v>
      </c>
      <c r="AE4113" t="s">
        <v>7949</v>
      </c>
      <c r="AH4113">
        <v>0</v>
      </c>
      <c r="AI4113">
        <v>0</v>
      </c>
    </row>
    <row r="4114" spans="2:35" x14ac:dyDescent="0.25">
      <c r="B4114">
        <v>48</v>
      </c>
      <c r="I4114" t="s">
        <v>22086</v>
      </c>
      <c r="J4114" t="s">
        <v>22089</v>
      </c>
      <c r="L4114" t="s">
        <v>22176</v>
      </c>
      <c r="M4114" t="s">
        <v>22232</v>
      </c>
      <c r="N4114" t="s">
        <v>24551</v>
      </c>
      <c r="O4114" t="s">
        <v>28816</v>
      </c>
      <c r="P4114">
        <v>6</v>
      </c>
      <c r="Q4114">
        <v>1</v>
      </c>
      <c r="R4114">
        <v>2.83</v>
      </c>
      <c r="S4114">
        <v>2.85</v>
      </c>
      <c r="T4114">
        <v>401.47</v>
      </c>
      <c r="U4114">
        <v>78.959999999999994</v>
      </c>
      <c r="V4114">
        <v>2.99</v>
      </c>
      <c r="X4114">
        <v>6.17</v>
      </c>
      <c r="Y4114">
        <v>2</v>
      </c>
      <c r="Z4114" t="s">
        <v>4250</v>
      </c>
      <c r="AA4114">
        <v>0</v>
      </c>
      <c r="AB4114">
        <v>1</v>
      </c>
      <c r="AC4114">
        <v>5.122119047619047</v>
      </c>
      <c r="AE4114" t="s">
        <v>7949</v>
      </c>
      <c r="AH4114">
        <v>0</v>
      </c>
      <c r="AI4114">
        <v>0</v>
      </c>
    </row>
    <row r="4115" spans="2:35" x14ac:dyDescent="0.25">
      <c r="B4115">
        <v>9.1999999999999993</v>
      </c>
      <c r="I4115" t="s">
        <v>22086</v>
      </c>
      <c r="J4115" t="s">
        <v>22089</v>
      </c>
      <c r="L4115" t="s">
        <v>22176</v>
      </c>
      <c r="M4115" t="s">
        <v>22232</v>
      </c>
      <c r="N4115" t="s">
        <v>24552</v>
      </c>
      <c r="O4115" t="s">
        <v>28817</v>
      </c>
      <c r="P4115">
        <v>6</v>
      </c>
      <c r="Q4115">
        <v>1</v>
      </c>
      <c r="R4115">
        <v>2.83</v>
      </c>
      <c r="S4115">
        <v>2.85</v>
      </c>
      <c r="T4115">
        <v>389.46</v>
      </c>
      <c r="U4115">
        <v>78.959999999999994</v>
      </c>
      <c r="V4115">
        <v>2.85</v>
      </c>
      <c r="X4115">
        <v>5.94</v>
      </c>
      <c r="Y4115">
        <v>2</v>
      </c>
      <c r="Z4115" t="s">
        <v>4250</v>
      </c>
      <c r="AA4115">
        <v>0</v>
      </c>
      <c r="AB4115">
        <v>1</v>
      </c>
      <c r="AC4115">
        <v>5.2079047619047616</v>
      </c>
      <c r="AE4115" t="s">
        <v>7949</v>
      </c>
      <c r="AH4115">
        <v>0</v>
      </c>
      <c r="AI4115">
        <v>0</v>
      </c>
    </row>
    <row r="4116" spans="2:35" x14ac:dyDescent="0.25">
      <c r="B4116">
        <v>140</v>
      </c>
      <c r="I4116" t="s">
        <v>22086</v>
      </c>
      <c r="J4116" t="s">
        <v>22089</v>
      </c>
      <c r="L4116" t="s">
        <v>22176</v>
      </c>
      <c r="M4116" t="s">
        <v>22232</v>
      </c>
      <c r="N4116" t="s">
        <v>24509</v>
      </c>
      <c r="O4116" t="s">
        <v>28774</v>
      </c>
      <c r="P4116">
        <v>5</v>
      </c>
      <c r="Q4116">
        <v>1</v>
      </c>
      <c r="R4116">
        <v>2.72</v>
      </c>
      <c r="S4116">
        <v>2.78</v>
      </c>
      <c r="T4116">
        <v>345.4</v>
      </c>
      <c r="U4116">
        <v>69.73</v>
      </c>
      <c r="V4116">
        <v>2.83</v>
      </c>
      <c r="X4116">
        <v>6.6</v>
      </c>
      <c r="Y4116">
        <v>2</v>
      </c>
      <c r="Z4116" t="s">
        <v>4250</v>
      </c>
      <c r="AA4116">
        <v>0</v>
      </c>
      <c r="AB4116">
        <v>1</v>
      </c>
      <c r="AC4116">
        <v>5.4733333333333327</v>
      </c>
      <c r="AE4116" t="s">
        <v>7949</v>
      </c>
      <c r="AH4116">
        <v>0</v>
      </c>
      <c r="AI4116">
        <v>0</v>
      </c>
    </row>
    <row r="4117" spans="2:35" x14ac:dyDescent="0.25">
      <c r="B4117">
        <v>660</v>
      </c>
      <c r="I4117" t="s">
        <v>22086</v>
      </c>
      <c r="J4117" t="s">
        <v>22089</v>
      </c>
      <c r="L4117" t="s">
        <v>22176</v>
      </c>
      <c r="M4117" t="s">
        <v>22232</v>
      </c>
      <c r="N4117" t="s">
        <v>24553</v>
      </c>
      <c r="O4117" t="s">
        <v>28818</v>
      </c>
      <c r="P4117">
        <v>5</v>
      </c>
      <c r="Q4117">
        <v>1</v>
      </c>
      <c r="R4117">
        <v>2.89</v>
      </c>
      <c r="S4117">
        <v>2.9</v>
      </c>
      <c r="T4117">
        <v>363.39</v>
      </c>
      <c r="U4117">
        <v>69.73</v>
      </c>
      <c r="V4117">
        <v>2.97</v>
      </c>
      <c r="X4117">
        <v>5.94</v>
      </c>
      <c r="Y4117">
        <v>2</v>
      </c>
      <c r="Z4117" t="s">
        <v>4250</v>
      </c>
      <c r="AA4117">
        <v>0</v>
      </c>
      <c r="AB4117">
        <v>1</v>
      </c>
      <c r="AC4117">
        <v>5.364119047619047</v>
      </c>
      <c r="AE4117" t="s">
        <v>7949</v>
      </c>
      <c r="AH4117">
        <v>0</v>
      </c>
      <c r="AI4117">
        <v>0</v>
      </c>
    </row>
    <row r="4118" spans="2:35" x14ac:dyDescent="0.25">
      <c r="B4118">
        <v>470</v>
      </c>
      <c r="I4118" t="s">
        <v>22086</v>
      </c>
      <c r="J4118" t="s">
        <v>22089</v>
      </c>
      <c r="L4118" t="s">
        <v>22176</v>
      </c>
      <c r="M4118" t="s">
        <v>22232</v>
      </c>
      <c r="N4118" t="s">
        <v>24554</v>
      </c>
      <c r="O4118" t="s">
        <v>28819</v>
      </c>
      <c r="P4118">
        <v>5</v>
      </c>
      <c r="Q4118">
        <v>1</v>
      </c>
      <c r="R4118">
        <v>3.25</v>
      </c>
      <c r="S4118">
        <v>3.31</v>
      </c>
      <c r="T4118">
        <v>359.43</v>
      </c>
      <c r="U4118">
        <v>69.73</v>
      </c>
      <c r="V4118">
        <v>3.22</v>
      </c>
      <c r="X4118">
        <v>6.55</v>
      </c>
      <c r="Y4118">
        <v>2</v>
      </c>
      <c r="Z4118" t="s">
        <v>4250</v>
      </c>
      <c r="AA4118">
        <v>0</v>
      </c>
      <c r="AB4118">
        <v>1</v>
      </c>
      <c r="AC4118">
        <v>5.0533333333333328</v>
      </c>
      <c r="AE4118" t="s">
        <v>7949</v>
      </c>
      <c r="AH4118">
        <v>0</v>
      </c>
      <c r="AI4118">
        <v>0</v>
      </c>
    </row>
    <row r="4119" spans="2:35" x14ac:dyDescent="0.25">
      <c r="B4119">
        <v>1100</v>
      </c>
      <c r="I4119" t="s">
        <v>22086</v>
      </c>
      <c r="J4119" t="s">
        <v>22089</v>
      </c>
      <c r="L4119" t="s">
        <v>22176</v>
      </c>
      <c r="M4119" t="s">
        <v>22232</v>
      </c>
      <c r="N4119" t="s">
        <v>24556</v>
      </c>
      <c r="O4119" t="s">
        <v>28821</v>
      </c>
      <c r="P4119">
        <v>7</v>
      </c>
      <c r="Q4119">
        <v>1</v>
      </c>
      <c r="R4119">
        <v>2.08</v>
      </c>
      <c r="S4119">
        <v>2.1</v>
      </c>
      <c r="T4119">
        <v>388.43</v>
      </c>
      <c r="U4119">
        <v>102.75</v>
      </c>
      <c r="V4119">
        <v>2.4900000000000002</v>
      </c>
      <c r="X4119">
        <v>6.08</v>
      </c>
      <c r="Y4119">
        <v>2</v>
      </c>
      <c r="Z4119" t="s">
        <v>4250</v>
      </c>
      <c r="AA4119">
        <v>0</v>
      </c>
      <c r="AB4119">
        <v>1</v>
      </c>
      <c r="AC4119">
        <v>5.1652619047619046</v>
      </c>
      <c r="AE4119" t="s">
        <v>7949</v>
      </c>
      <c r="AH4119">
        <v>0</v>
      </c>
      <c r="AI4119">
        <v>0</v>
      </c>
    </row>
    <row r="4120" spans="2:35" x14ac:dyDescent="0.25">
      <c r="B4120">
        <v>700</v>
      </c>
      <c r="I4120" t="s">
        <v>22086</v>
      </c>
      <c r="J4120" t="s">
        <v>22089</v>
      </c>
      <c r="L4120" t="s">
        <v>22176</v>
      </c>
      <c r="M4120" t="s">
        <v>22232</v>
      </c>
      <c r="N4120" t="s">
        <v>24557</v>
      </c>
      <c r="O4120" t="s">
        <v>28822</v>
      </c>
      <c r="P4120">
        <v>6</v>
      </c>
      <c r="Q4120">
        <v>1</v>
      </c>
      <c r="R4120">
        <v>2.81</v>
      </c>
      <c r="S4120">
        <v>2.84</v>
      </c>
      <c r="T4120">
        <v>395.43</v>
      </c>
      <c r="U4120">
        <v>78.959999999999994</v>
      </c>
      <c r="V4120">
        <v>3.07</v>
      </c>
      <c r="X4120">
        <v>6.09</v>
      </c>
      <c r="Y4120">
        <v>2</v>
      </c>
      <c r="Z4120" t="s">
        <v>4250</v>
      </c>
      <c r="AA4120">
        <v>0</v>
      </c>
      <c r="AB4120">
        <v>1</v>
      </c>
      <c r="AC4120">
        <v>5.1752619047619044</v>
      </c>
      <c r="AE4120" t="s">
        <v>7949</v>
      </c>
      <c r="AH4120">
        <v>0</v>
      </c>
      <c r="AI4120">
        <v>0</v>
      </c>
    </row>
    <row r="4121" spans="2:35" x14ac:dyDescent="0.25">
      <c r="B4121">
        <v>3000</v>
      </c>
      <c r="I4121" t="s">
        <v>22086</v>
      </c>
      <c r="J4121" t="s">
        <v>22089</v>
      </c>
      <c r="L4121" t="s">
        <v>22176</v>
      </c>
      <c r="M4121" t="s">
        <v>22232</v>
      </c>
      <c r="N4121" t="s">
        <v>24558</v>
      </c>
      <c r="O4121" t="s">
        <v>28823</v>
      </c>
      <c r="P4121">
        <v>7</v>
      </c>
      <c r="Q4121">
        <v>1</v>
      </c>
      <c r="R4121">
        <v>1.55</v>
      </c>
      <c r="S4121">
        <v>1.57</v>
      </c>
      <c r="T4121">
        <v>378.43</v>
      </c>
      <c r="U4121">
        <v>91.85</v>
      </c>
      <c r="V4121">
        <v>2.3199999999999998</v>
      </c>
      <c r="X4121">
        <v>6.17</v>
      </c>
      <c r="Y4121">
        <v>2</v>
      </c>
      <c r="Z4121" t="s">
        <v>4250</v>
      </c>
      <c r="AA4121">
        <v>0</v>
      </c>
      <c r="AB4121">
        <v>1</v>
      </c>
      <c r="AC4121">
        <v>5.6400238095238091</v>
      </c>
      <c r="AE4121" t="s">
        <v>7949</v>
      </c>
      <c r="AH4121">
        <v>0</v>
      </c>
      <c r="AI4121">
        <v>0</v>
      </c>
    </row>
    <row r="4122" spans="2:35" x14ac:dyDescent="0.25">
      <c r="B4122">
        <v>990</v>
      </c>
      <c r="I4122" t="s">
        <v>22086</v>
      </c>
      <c r="J4122" t="s">
        <v>22089</v>
      </c>
      <c r="L4122" t="s">
        <v>22176</v>
      </c>
      <c r="M4122" t="s">
        <v>22232</v>
      </c>
      <c r="N4122" t="s">
        <v>24559</v>
      </c>
      <c r="O4122" t="s">
        <v>28824</v>
      </c>
      <c r="P4122">
        <v>6</v>
      </c>
      <c r="Q4122">
        <v>1</v>
      </c>
      <c r="R4122">
        <v>2.13</v>
      </c>
      <c r="S4122">
        <v>2.15</v>
      </c>
      <c r="T4122">
        <v>413.42</v>
      </c>
      <c r="U4122">
        <v>78.959999999999994</v>
      </c>
      <c r="V4122">
        <v>3.56</v>
      </c>
      <c r="X4122">
        <v>6.17</v>
      </c>
      <c r="Y4122">
        <v>2</v>
      </c>
      <c r="Z4122" t="s">
        <v>4250</v>
      </c>
      <c r="AA4122">
        <v>0</v>
      </c>
      <c r="AB4122">
        <v>2</v>
      </c>
      <c r="AC4122">
        <v>5.3867619047619044</v>
      </c>
      <c r="AE4122" t="s">
        <v>7949</v>
      </c>
      <c r="AH4122">
        <v>0</v>
      </c>
      <c r="AI4122">
        <v>0</v>
      </c>
    </row>
    <row r="4123" spans="2:35" x14ac:dyDescent="0.25">
      <c r="B4123">
        <v>2300</v>
      </c>
      <c r="I4123" t="s">
        <v>22086</v>
      </c>
      <c r="J4123" t="s">
        <v>22089</v>
      </c>
      <c r="L4123" t="s">
        <v>22176</v>
      </c>
      <c r="M4123" t="s">
        <v>22232</v>
      </c>
      <c r="N4123" t="s">
        <v>24561</v>
      </c>
      <c r="O4123" t="s">
        <v>28826</v>
      </c>
      <c r="P4123">
        <v>7</v>
      </c>
      <c r="Q4123">
        <v>1</v>
      </c>
      <c r="R4123">
        <v>1.64</v>
      </c>
      <c r="S4123">
        <v>1.66</v>
      </c>
      <c r="T4123">
        <v>388.43</v>
      </c>
      <c r="U4123">
        <v>102.75</v>
      </c>
      <c r="V4123">
        <v>2.4900000000000002</v>
      </c>
      <c r="X4123">
        <v>6.14</v>
      </c>
      <c r="Y4123">
        <v>2</v>
      </c>
      <c r="Z4123" t="s">
        <v>4250</v>
      </c>
      <c r="AA4123">
        <v>0</v>
      </c>
      <c r="AB4123">
        <v>1</v>
      </c>
      <c r="AC4123">
        <v>5.2052619047619046</v>
      </c>
      <c r="AE4123" t="s">
        <v>7949</v>
      </c>
      <c r="AH4123">
        <v>0</v>
      </c>
      <c r="AI4123">
        <v>0</v>
      </c>
    </row>
    <row r="4124" spans="2:35" x14ac:dyDescent="0.25">
      <c r="B4124">
        <v>1100</v>
      </c>
      <c r="I4124" t="s">
        <v>22086</v>
      </c>
      <c r="J4124" t="s">
        <v>22089</v>
      </c>
      <c r="L4124" t="s">
        <v>22176</v>
      </c>
      <c r="M4124" t="s">
        <v>22232</v>
      </c>
      <c r="N4124" t="s">
        <v>24563</v>
      </c>
      <c r="O4124" t="s">
        <v>28828</v>
      </c>
      <c r="P4124">
        <v>7</v>
      </c>
      <c r="Q4124">
        <v>1</v>
      </c>
      <c r="R4124">
        <v>2.69</v>
      </c>
      <c r="S4124">
        <v>2.71</v>
      </c>
      <c r="T4124">
        <v>411.43</v>
      </c>
      <c r="U4124">
        <v>88.19</v>
      </c>
      <c r="V4124">
        <v>2.77</v>
      </c>
      <c r="X4124">
        <v>6.02</v>
      </c>
      <c r="Y4124">
        <v>2</v>
      </c>
      <c r="Z4124" t="s">
        <v>4250</v>
      </c>
      <c r="AA4124">
        <v>0</v>
      </c>
      <c r="AB4124">
        <v>2</v>
      </c>
      <c r="AC4124">
        <v>5.1209761904761901</v>
      </c>
      <c r="AE4124" t="s">
        <v>7949</v>
      </c>
      <c r="AH4124">
        <v>0</v>
      </c>
      <c r="AI4124">
        <v>0</v>
      </c>
    </row>
    <row r="4125" spans="2:35" x14ac:dyDescent="0.25">
      <c r="B4125">
        <v>580</v>
      </c>
      <c r="I4125" t="s">
        <v>22086</v>
      </c>
      <c r="J4125" t="s">
        <v>22089</v>
      </c>
      <c r="L4125" t="s">
        <v>22176</v>
      </c>
      <c r="M4125" t="s">
        <v>22232</v>
      </c>
      <c r="N4125" t="s">
        <v>24566</v>
      </c>
      <c r="O4125" t="s">
        <v>28831</v>
      </c>
      <c r="P4125">
        <v>5</v>
      </c>
      <c r="Q4125">
        <v>1</v>
      </c>
      <c r="R4125">
        <v>3.44</v>
      </c>
      <c r="S4125">
        <v>3.44</v>
      </c>
      <c r="T4125">
        <v>380.42</v>
      </c>
      <c r="U4125">
        <v>66.069999999999993</v>
      </c>
      <c r="V4125">
        <v>3.36</v>
      </c>
      <c r="X4125">
        <v>3.56</v>
      </c>
      <c r="Y4125">
        <v>2</v>
      </c>
      <c r="Z4125" t="s">
        <v>4250</v>
      </c>
      <c r="AA4125">
        <v>0</v>
      </c>
      <c r="AB4125">
        <v>1</v>
      </c>
      <c r="AC4125">
        <v>4.7474761904761902</v>
      </c>
      <c r="AE4125" t="s">
        <v>7949</v>
      </c>
      <c r="AH4125">
        <v>0</v>
      </c>
      <c r="AI4125">
        <v>0</v>
      </c>
    </row>
    <row r="4126" spans="2:35" x14ac:dyDescent="0.25">
      <c r="B4126">
        <v>1200</v>
      </c>
      <c r="I4126" t="s">
        <v>22086</v>
      </c>
      <c r="J4126" t="s">
        <v>22089</v>
      </c>
      <c r="L4126" t="s">
        <v>22176</v>
      </c>
      <c r="M4126" t="s">
        <v>22232</v>
      </c>
      <c r="N4126" t="s">
        <v>24567</v>
      </c>
      <c r="O4126" t="s">
        <v>28832</v>
      </c>
      <c r="P4126">
        <v>6</v>
      </c>
      <c r="Q4126">
        <v>1</v>
      </c>
      <c r="R4126">
        <v>3.11</v>
      </c>
      <c r="S4126">
        <v>3.11</v>
      </c>
      <c r="T4126">
        <v>392.46</v>
      </c>
      <c r="U4126">
        <v>75.3</v>
      </c>
      <c r="V4126">
        <v>3.23</v>
      </c>
      <c r="X4126">
        <v>4.6500000000000004</v>
      </c>
      <c r="Y4126">
        <v>2</v>
      </c>
      <c r="Z4126" t="s">
        <v>4250</v>
      </c>
      <c r="AA4126">
        <v>0</v>
      </c>
      <c r="AB4126">
        <v>2</v>
      </c>
      <c r="AC4126">
        <v>4.9914761904761908</v>
      </c>
      <c r="AE4126" t="s">
        <v>7949</v>
      </c>
      <c r="AH4126">
        <v>0</v>
      </c>
      <c r="AI4126">
        <v>0</v>
      </c>
    </row>
    <row r="4127" spans="2:35" x14ac:dyDescent="0.25">
      <c r="B4127">
        <v>1800</v>
      </c>
      <c r="I4127" t="s">
        <v>22086</v>
      </c>
      <c r="J4127" t="s">
        <v>22089</v>
      </c>
      <c r="L4127" t="s">
        <v>22176</v>
      </c>
      <c r="M4127" t="s">
        <v>22232</v>
      </c>
      <c r="N4127" t="s">
        <v>24568</v>
      </c>
      <c r="O4127" t="s">
        <v>28833</v>
      </c>
      <c r="P4127">
        <v>5</v>
      </c>
      <c r="Q4127">
        <v>1</v>
      </c>
      <c r="R4127">
        <v>4.01</v>
      </c>
      <c r="S4127">
        <v>4.03</v>
      </c>
      <c r="T4127">
        <v>376.46</v>
      </c>
      <c r="U4127">
        <v>66.069999999999993</v>
      </c>
      <c r="V4127">
        <v>3.53</v>
      </c>
      <c r="X4127">
        <v>6.04</v>
      </c>
      <c r="Y4127">
        <v>2</v>
      </c>
      <c r="Z4127" t="s">
        <v>4250</v>
      </c>
      <c r="AA4127">
        <v>0</v>
      </c>
      <c r="AB4127">
        <v>1</v>
      </c>
      <c r="AC4127">
        <v>4.2007619047619036</v>
      </c>
      <c r="AE4127" t="s">
        <v>7949</v>
      </c>
      <c r="AH4127">
        <v>0</v>
      </c>
      <c r="AI4127">
        <v>0</v>
      </c>
    </row>
    <row r="4128" spans="2:35" x14ac:dyDescent="0.25">
      <c r="B4128">
        <v>1500</v>
      </c>
      <c r="I4128" t="s">
        <v>22086</v>
      </c>
      <c r="J4128" t="s">
        <v>22089</v>
      </c>
      <c r="L4128" t="s">
        <v>22176</v>
      </c>
      <c r="M4128" t="s">
        <v>22232</v>
      </c>
      <c r="N4128" t="s">
        <v>24569</v>
      </c>
      <c r="O4128" t="s">
        <v>28834</v>
      </c>
      <c r="P4128">
        <v>6</v>
      </c>
      <c r="Q4128">
        <v>1</v>
      </c>
      <c r="R4128">
        <v>2.77</v>
      </c>
      <c r="S4128">
        <v>2.77</v>
      </c>
      <c r="T4128">
        <v>387.44</v>
      </c>
      <c r="U4128">
        <v>89.86</v>
      </c>
      <c r="V4128">
        <v>3.1</v>
      </c>
      <c r="X4128">
        <v>3.43</v>
      </c>
      <c r="Y4128">
        <v>2</v>
      </c>
      <c r="Z4128" t="s">
        <v>4250</v>
      </c>
      <c r="AA4128">
        <v>0</v>
      </c>
      <c r="AB4128">
        <v>1</v>
      </c>
      <c r="AC4128">
        <v>5.2523333333333344</v>
      </c>
      <c r="AE4128" t="s">
        <v>7949</v>
      </c>
      <c r="AH4128">
        <v>0</v>
      </c>
      <c r="AI4128">
        <v>0</v>
      </c>
    </row>
    <row r="4129" spans="2:35" x14ac:dyDescent="0.25">
      <c r="B4129">
        <v>7300</v>
      </c>
      <c r="I4129" t="s">
        <v>22086</v>
      </c>
      <c r="J4129" t="s">
        <v>22089</v>
      </c>
      <c r="L4129" t="s">
        <v>22176</v>
      </c>
      <c r="M4129" t="s">
        <v>22232</v>
      </c>
      <c r="N4129" t="s">
        <v>24570</v>
      </c>
      <c r="O4129" t="s">
        <v>28835</v>
      </c>
      <c r="P4129">
        <v>6</v>
      </c>
      <c r="Q4129">
        <v>1</v>
      </c>
      <c r="R4129">
        <v>4.28</v>
      </c>
      <c r="S4129">
        <v>4.28</v>
      </c>
      <c r="T4129">
        <v>474.48</v>
      </c>
      <c r="U4129">
        <v>75.3</v>
      </c>
      <c r="V4129">
        <v>4.6399999999999997</v>
      </c>
      <c r="X4129">
        <v>2.93</v>
      </c>
      <c r="Y4129">
        <v>2</v>
      </c>
      <c r="Z4129" t="s">
        <v>4250</v>
      </c>
      <c r="AA4129">
        <v>0</v>
      </c>
      <c r="AB4129">
        <v>3</v>
      </c>
      <c r="AC4129">
        <v>3.3756190476190469</v>
      </c>
      <c r="AE4129" t="s">
        <v>7949</v>
      </c>
      <c r="AH4129">
        <v>0</v>
      </c>
      <c r="AI4129">
        <v>0</v>
      </c>
    </row>
    <row r="4130" spans="2:35" x14ac:dyDescent="0.25">
      <c r="B4130">
        <v>1700</v>
      </c>
      <c r="I4130" t="s">
        <v>22086</v>
      </c>
      <c r="J4130" t="s">
        <v>22089</v>
      </c>
      <c r="L4130" t="s">
        <v>22176</v>
      </c>
      <c r="M4130" t="s">
        <v>22232</v>
      </c>
      <c r="N4130" t="s">
        <v>24571</v>
      </c>
      <c r="O4130" t="s">
        <v>28836</v>
      </c>
      <c r="P4130">
        <v>5</v>
      </c>
      <c r="Q4130">
        <v>1</v>
      </c>
      <c r="R4130">
        <v>3.42</v>
      </c>
      <c r="S4130">
        <v>3.42</v>
      </c>
      <c r="T4130">
        <v>398.41</v>
      </c>
      <c r="U4130">
        <v>66.069999999999993</v>
      </c>
      <c r="V4130">
        <v>3.5</v>
      </c>
      <c r="X4130">
        <v>1.1299999999999999</v>
      </c>
      <c r="Y4130">
        <v>2</v>
      </c>
      <c r="Z4130" t="s">
        <v>4250</v>
      </c>
      <c r="AA4130">
        <v>0</v>
      </c>
      <c r="AB4130">
        <v>1</v>
      </c>
      <c r="AC4130">
        <v>4.6389761904761908</v>
      </c>
      <c r="AE4130" t="s">
        <v>7949</v>
      </c>
      <c r="AH4130">
        <v>0</v>
      </c>
      <c r="AI4130">
        <v>0</v>
      </c>
    </row>
    <row r="4131" spans="2:35" x14ac:dyDescent="0.25">
      <c r="B4131">
        <v>3200</v>
      </c>
      <c r="I4131" t="s">
        <v>22086</v>
      </c>
      <c r="J4131" t="s">
        <v>22089</v>
      </c>
      <c r="L4131" t="s">
        <v>22176</v>
      </c>
      <c r="M4131" t="s">
        <v>22232</v>
      </c>
      <c r="N4131" t="s">
        <v>24572</v>
      </c>
      <c r="O4131" t="s">
        <v>28837</v>
      </c>
      <c r="P4131">
        <v>6</v>
      </c>
      <c r="Q4131">
        <v>1</v>
      </c>
      <c r="R4131">
        <v>3.62</v>
      </c>
      <c r="S4131">
        <v>3.62</v>
      </c>
      <c r="T4131">
        <v>406.48</v>
      </c>
      <c r="U4131">
        <v>75.3</v>
      </c>
      <c r="V4131">
        <v>3.62</v>
      </c>
      <c r="X4131">
        <v>4.74</v>
      </c>
      <c r="Y4131">
        <v>2</v>
      </c>
      <c r="Z4131" t="s">
        <v>4250</v>
      </c>
      <c r="AA4131">
        <v>0</v>
      </c>
      <c r="AB4131">
        <v>3</v>
      </c>
      <c r="AC4131">
        <v>4.381333333333334</v>
      </c>
      <c r="AE4131" t="s">
        <v>7949</v>
      </c>
      <c r="AH4131">
        <v>0</v>
      </c>
      <c r="AI4131">
        <v>0</v>
      </c>
    </row>
    <row r="4132" spans="2:35" x14ac:dyDescent="0.25">
      <c r="B4132">
        <v>1200</v>
      </c>
      <c r="I4132" t="s">
        <v>22086</v>
      </c>
      <c r="J4132" t="s">
        <v>22089</v>
      </c>
      <c r="L4132" t="s">
        <v>22176</v>
      </c>
      <c r="M4132" t="s">
        <v>22232</v>
      </c>
      <c r="N4132" t="s">
        <v>24573</v>
      </c>
      <c r="O4132" t="s">
        <v>28838</v>
      </c>
      <c r="P4132">
        <v>6</v>
      </c>
      <c r="Q4132">
        <v>1</v>
      </c>
      <c r="R4132">
        <v>2.4300000000000002</v>
      </c>
      <c r="S4132">
        <v>2.4300000000000002</v>
      </c>
      <c r="T4132">
        <v>413.48</v>
      </c>
      <c r="U4132">
        <v>89.86</v>
      </c>
      <c r="V4132">
        <v>3.76</v>
      </c>
      <c r="X4132">
        <v>4.63</v>
      </c>
      <c r="Y4132">
        <v>2</v>
      </c>
      <c r="Z4132" t="s">
        <v>4250</v>
      </c>
      <c r="AA4132">
        <v>0</v>
      </c>
      <c r="AB4132">
        <v>2</v>
      </c>
      <c r="AC4132">
        <v>5.2363333333333344</v>
      </c>
      <c r="AE4132" t="s">
        <v>7949</v>
      </c>
      <c r="AH4132">
        <v>0</v>
      </c>
      <c r="AI4132">
        <v>0</v>
      </c>
    </row>
    <row r="4133" spans="2:35" x14ac:dyDescent="0.25">
      <c r="B4133">
        <v>2800</v>
      </c>
      <c r="I4133" t="s">
        <v>22086</v>
      </c>
      <c r="J4133" t="s">
        <v>22089</v>
      </c>
      <c r="L4133" t="s">
        <v>22176</v>
      </c>
      <c r="M4133" t="s">
        <v>22232</v>
      </c>
      <c r="N4133" t="s">
        <v>24574</v>
      </c>
      <c r="O4133" t="s">
        <v>28839</v>
      </c>
      <c r="P4133">
        <v>6</v>
      </c>
      <c r="Q4133">
        <v>1</v>
      </c>
      <c r="R4133">
        <v>3.33</v>
      </c>
      <c r="S4133">
        <v>3.33</v>
      </c>
      <c r="T4133">
        <v>424.47</v>
      </c>
      <c r="U4133">
        <v>75.3</v>
      </c>
      <c r="V4133">
        <v>3.76</v>
      </c>
      <c r="X4133">
        <v>2.2999999999999998</v>
      </c>
      <c r="Y4133">
        <v>2</v>
      </c>
      <c r="Z4133" t="s">
        <v>4250</v>
      </c>
      <c r="AA4133">
        <v>0</v>
      </c>
      <c r="AB4133">
        <v>3</v>
      </c>
      <c r="AC4133">
        <v>4.5428333333333333</v>
      </c>
      <c r="AE4133" t="s">
        <v>7949</v>
      </c>
      <c r="AH4133">
        <v>0</v>
      </c>
      <c r="AI4133">
        <v>0</v>
      </c>
    </row>
    <row r="4134" spans="2:35" x14ac:dyDescent="0.25">
      <c r="B4134">
        <v>1800</v>
      </c>
      <c r="I4134" t="s">
        <v>22086</v>
      </c>
      <c r="J4134" t="s">
        <v>22089</v>
      </c>
      <c r="L4134" t="s">
        <v>22176</v>
      </c>
      <c r="M4134" t="s">
        <v>22232</v>
      </c>
      <c r="N4134" t="s">
        <v>24576</v>
      </c>
      <c r="O4134" t="s">
        <v>28841</v>
      </c>
      <c r="P4134">
        <v>5</v>
      </c>
      <c r="Q4134">
        <v>1</v>
      </c>
      <c r="R4134">
        <v>3.91</v>
      </c>
      <c r="S4134">
        <v>3.95</v>
      </c>
      <c r="T4134">
        <v>366.46</v>
      </c>
      <c r="U4134">
        <v>66.069999999999993</v>
      </c>
      <c r="V4134">
        <v>3.52</v>
      </c>
      <c r="X4134">
        <v>6.36</v>
      </c>
      <c r="Y4134">
        <v>1</v>
      </c>
      <c r="Z4134" t="s">
        <v>4250</v>
      </c>
      <c r="AA4134">
        <v>0</v>
      </c>
      <c r="AB4134">
        <v>1</v>
      </c>
      <c r="AC4134">
        <v>4.3571904761904774</v>
      </c>
      <c r="AE4134" t="s">
        <v>7949</v>
      </c>
      <c r="AH4134">
        <v>0</v>
      </c>
      <c r="AI4134">
        <v>0</v>
      </c>
    </row>
    <row r="4135" spans="2:35" x14ac:dyDescent="0.25">
      <c r="B4135">
        <v>660</v>
      </c>
      <c r="I4135" t="s">
        <v>22086</v>
      </c>
      <c r="J4135" t="s">
        <v>22089</v>
      </c>
      <c r="L4135" t="s">
        <v>22176</v>
      </c>
      <c r="M4135" t="s">
        <v>22232</v>
      </c>
      <c r="N4135" t="s">
        <v>24577</v>
      </c>
      <c r="O4135" t="s">
        <v>28842</v>
      </c>
      <c r="P4135">
        <v>6</v>
      </c>
      <c r="Q4135">
        <v>1</v>
      </c>
      <c r="R4135">
        <v>3.32</v>
      </c>
      <c r="S4135">
        <v>3.32</v>
      </c>
      <c r="T4135">
        <v>410.45</v>
      </c>
      <c r="U4135">
        <v>75.3</v>
      </c>
      <c r="V4135">
        <v>3.37</v>
      </c>
      <c r="X4135">
        <v>2.21</v>
      </c>
      <c r="Y4135">
        <v>2</v>
      </c>
      <c r="Z4135" t="s">
        <v>4250</v>
      </c>
      <c r="AA4135">
        <v>0</v>
      </c>
      <c r="AB4135">
        <v>2</v>
      </c>
      <c r="AC4135">
        <v>4.6529761904761902</v>
      </c>
      <c r="AE4135" t="s">
        <v>7949</v>
      </c>
      <c r="AH4135">
        <v>0</v>
      </c>
      <c r="AI4135">
        <v>0</v>
      </c>
    </row>
    <row r="4136" spans="2:35" x14ac:dyDescent="0.25">
      <c r="B4136">
        <v>830</v>
      </c>
      <c r="I4136" t="s">
        <v>22086</v>
      </c>
      <c r="J4136" t="s">
        <v>22089</v>
      </c>
      <c r="L4136" t="s">
        <v>22176</v>
      </c>
      <c r="M4136" t="s">
        <v>22232</v>
      </c>
      <c r="N4136" t="s">
        <v>24578</v>
      </c>
      <c r="O4136" t="s">
        <v>28843</v>
      </c>
      <c r="P4136">
        <v>6</v>
      </c>
      <c r="Q4136">
        <v>1</v>
      </c>
      <c r="R4136">
        <v>3.33</v>
      </c>
      <c r="S4136">
        <v>3.33</v>
      </c>
      <c r="T4136">
        <v>410.45</v>
      </c>
      <c r="U4136">
        <v>75.3</v>
      </c>
      <c r="V4136">
        <v>3.37</v>
      </c>
      <c r="X4136">
        <v>2.21</v>
      </c>
      <c r="Y4136">
        <v>2</v>
      </c>
      <c r="Z4136" t="s">
        <v>4250</v>
      </c>
      <c r="AA4136">
        <v>0</v>
      </c>
      <c r="AB4136">
        <v>2</v>
      </c>
      <c r="AC4136">
        <v>4.6429761904761904</v>
      </c>
      <c r="AE4136" t="s">
        <v>7949</v>
      </c>
      <c r="AH4136">
        <v>0</v>
      </c>
      <c r="AI4136">
        <v>0</v>
      </c>
    </row>
    <row r="4137" spans="2:35" x14ac:dyDescent="0.25">
      <c r="B4137">
        <v>1500</v>
      </c>
      <c r="I4137" t="s">
        <v>22086</v>
      </c>
      <c r="J4137" t="s">
        <v>22089</v>
      </c>
      <c r="L4137" t="s">
        <v>22176</v>
      </c>
      <c r="M4137" t="s">
        <v>22232</v>
      </c>
      <c r="N4137" t="s">
        <v>24579</v>
      </c>
      <c r="O4137" t="s">
        <v>28844</v>
      </c>
      <c r="P4137">
        <v>5</v>
      </c>
      <c r="Q4137">
        <v>1</v>
      </c>
      <c r="R4137">
        <v>3.49</v>
      </c>
      <c r="S4137">
        <v>3.49</v>
      </c>
      <c r="T4137">
        <v>398.41</v>
      </c>
      <c r="U4137">
        <v>66.069999999999993</v>
      </c>
      <c r="V4137">
        <v>3.5</v>
      </c>
      <c r="X4137">
        <v>1.1299999999999999</v>
      </c>
      <c r="Y4137">
        <v>2</v>
      </c>
      <c r="Z4137" t="s">
        <v>4250</v>
      </c>
      <c r="AA4137">
        <v>0</v>
      </c>
      <c r="AB4137">
        <v>1</v>
      </c>
      <c r="AC4137">
        <v>4.5689761904761914</v>
      </c>
      <c r="AE4137" t="s">
        <v>7949</v>
      </c>
      <c r="AH4137">
        <v>0</v>
      </c>
      <c r="AI4137">
        <v>0</v>
      </c>
    </row>
    <row r="4138" spans="2:35" x14ac:dyDescent="0.25">
      <c r="B4138">
        <v>140</v>
      </c>
      <c r="I4138" t="s">
        <v>22086</v>
      </c>
      <c r="J4138" t="s">
        <v>22089</v>
      </c>
      <c r="L4138" t="s">
        <v>22176</v>
      </c>
      <c r="M4138" t="s">
        <v>22232</v>
      </c>
      <c r="N4138" t="s">
        <v>24580</v>
      </c>
      <c r="O4138" t="s">
        <v>28845</v>
      </c>
      <c r="P4138">
        <v>5</v>
      </c>
      <c r="Q4138">
        <v>1</v>
      </c>
      <c r="R4138">
        <v>4.08</v>
      </c>
      <c r="S4138">
        <v>4.08</v>
      </c>
      <c r="T4138">
        <v>384.86</v>
      </c>
      <c r="U4138">
        <v>66.069999999999993</v>
      </c>
      <c r="V4138">
        <v>3.73</v>
      </c>
      <c r="X4138">
        <v>3.65</v>
      </c>
      <c r="Y4138">
        <v>2</v>
      </c>
      <c r="Z4138" t="s">
        <v>4250</v>
      </c>
      <c r="AA4138">
        <v>0</v>
      </c>
      <c r="AB4138">
        <v>1</v>
      </c>
      <c r="AC4138">
        <v>4.1157619047619054</v>
      </c>
      <c r="AE4138" t="s">
        <v>7949</v>
      </c>
      <c r="AH4138">
        <v>0</v>
      </c>
      <c r="AI4138">
        <v>0</v>
      </c>
    </row>
    <row r="4139" spans="2:35" x14ac:dyDescent="0.25">
      <c r="B4139">
        <v>410</v>
      </c>
      <c r="I4139" t="s">
        <v>22086</v>
      </c>
      <c r="J4139" t="s">
        <v>22089</v>
      </c>
      <c r="L4139" t="s">
        <v>22176</v>
      </c>
      <c r="M4139" t="s">
        <v>22232</v>
      </c>
      <c r="N4139" t="s">
        <v>24581</v>
      </c>
      <c r="O4139" t="s">
        <v>28846</v>
      </c>
      <c r="P4139">
        <v>5</v>
      </c>
      <c r="Q4139">
        <v>1</v>
      </c>
      <c r="R4139">
        <v>4.74</v>
      </c>
      <c r="S4139">
        <v>4.75</v>
      </c>
      <c r="T4139">
        <v>390.48</v>
      </c>
      <c r="U4139">
        <v>66.069999999999993</v>
      </c>
      <c r="V4139">
        <v>3.96</v>
      </c>
      <c r="X4139">
        <v>5.73</v>
      </c>
      <c r="Y4139">
        <v>2</v>
      </c>
      <c r="Z4139" t="s">
        <v>4250</v>
      </c>
      <c r="AA4139">
        <v>0</v>
      </c>
      <c r="AB4139">
        <v>2</v>
      </c>
      <c r="AC4139">
        <v>3.740619047619048</v>
      </c>
      <c r="AE4139" t="s">
        <v>7949</v>
      </c>
      <c r="AH4139">
        <v>0</v>
      </c>
      <c r="AI4139">
        <v>0</v>
      </c>
    </row>
    <row r="4140" spans="2:35" x14ac:dyDescent="0.25">
      <c r="B4140">
        <v>1300</v>
      </c>
      <c r="I4140" t="s">
        <v>22086</v>
      </c>
      <c r="J4140" t="s">
        <v>22089</v>
      </c>
      <c r="L4140" t="s">
        <v>22176</v>
      </c>
      <c r="M4140" t="s">
        <v>22232</v>
      </c>
      <c r="N4140" t="s">
        <v>24582</v>
      </c>
      <c r="O4140" t="s">
        <v>28847</v>
      </c>
      <c r="P4140">
        <v>5</v>
      </c>
      <c r="Q4140">
        <v>1</v>
      </c>
      <c r="R4140">
        <v>4.05</v>
      </c>
      <c r="S4140">
        <v>4.05</v>
      </c>
      <c r="T4140">
        <v>418.42</v>
      </c>
      <c r="U4140">
        <v>66.069999999999993</v>
      </c>
      <c r="V4140">
        <v>4.0999999999999996</v>
      </c>
      <c r="X4140">
        <v>3.97</v>
      </c>
      <c r="Y4140">
        <v>2</v>
      </c>
      <c r="Z4140" t="s">
        <v>4250</v>
      </c>
      <c r="AA4140">
        <v>0</v>
      </c>
      <c r="AB4140">
        <v>1</v>
      </c>
      <c r="AC4140">
        <v>3.8910476190476189</v>
      </c>
      <c r="AE4140" t="s">
        <v>7949</v>
      </c>
      <c r="AH4140">
        <v>0</v>
      </c>
      <c r="AI4140">
        <v>0</v>
      </c>
    </row>
    <row r="4141" spans="2:35" x14ac:dyDescent="0.25">
      <c r="B4141">
        <v>150</v>
      </c>
      <c r="I4141" t="s">
        <v>22086</v>
      </c>
      <c r="J4141" t="s">
        <v>22089</v>
      </c>
      <c r="L4141" t="s">
        <v>22176</v>
      </c>
      <c r="M4141" t="s">
        <v>22232</v>
      </c>
      <c r="N4141" t="s">
        <v>24583</v>
      </c>
      <c r="O4141" t="s">
        <v>28848</v>
      </c>
      <c r="P4141">
        <v>6</v>
      </c>
      <c r="Q4141">
        <v>1</v>
      </c>
      <c r="R4141">
        <v>3.1</v>
      </c>
      <c r="S4141">
        <v>3.1</v>
      </c>
      <c r="T4141">
        <v>380.44</v>
      </c>
      <c r="U4141">
        <v>75.3</v>
      </c>
      <c r="V4141">
        <v>3.09</v>
      </c>
      <c r="X4141">
        <v>4.42</v>
      </c>
      <c r="Y4141">
        <v>2</v>
      </c>
      <c r="Z4141" t="s">
        <v>4250</v>
      </c>
      <c r="AA4141">
        <v>0</v>
      </c>
      <c r="AB4141">
        <v>2</v>
      </c>
      <c r="AC4141">
        <v>5.0873333333333326</v>
      </c>
      <c r="AE4141" t="s">
        <v>7949</v>
      </c>
      <c r="AH4141">
        <v>0</v>
      </c>
      <c r="AI4141">
        <v>0</v>
      </c>
    </row>
    <row r="4142" spans="2:35" x14ac:dyDescent="0.25">
      <c r="B4142">
        <v>460</v>
      </c>
      <c r="I4142" t="s">
        <v>22086</v>
      </c>
      <c r="J4142" t="s">
        <v>22089</v>
      </c>
      <c r="L4142" t="s">
        <v>22176</v>
      </c>
      <c r="M4142" t="s">
        <v>22232</v>
      </c>
      <c r="N4142" t="s">
        <v>24585</v>
      </c>
      <c r="O4142" t="s">
        <v>28850</v>
      </c>
      <c r="P4142">
        <v>6</v>
      </c>
      <c r="Q4142">
        <v>1</v>
      </c>
      <c r="R4142">
        <v>3.61</v>
      </c>
      <c r="S4142">
        <v>3.61</v>
      </c>
      <c r="T4142">
        <v>394.47</v>
      </c>
      <c r="U4142">
        <v>75.3</v>
      </c>
      <c r="V4142">
        <v>3.48</v>
      </c>
      <c r="X4142">
        <v>4.51</v>
      </c>
      <c r="Y4142">
        <v>2</v>
      </c>
      <c r="Z4142" t="s">
        <v>4250</v>
      </c>
      <c r="AA4142">
        <v>0</v>
      </c>
      <c r="AB4142">
        <v>3</v>
      </c>
      <c r="AC4142">
        <v>4.4771190476190483</v>
      </c>
      <c r="AE4142" t="s">
        <v>7949</v>
      </c>
      <c r="AH4142">
        <v>0</v>
      </c>
      <c r="AI4142">
        <v>0</v>
      </c>
    </row>
    <row r="4143" spans="2:35" x14ac:dyDescent="0.25">
      <c r="B4143">
        <v>210</v>
      </c>
      <c r="I4143" t="s">
        <v>22086</v>
      </c>
      <c r="J4143" t="s">
        <v>22089</v>
      </c>
      <c r="L4143" t="s">
        <v>22176</v>
      </c>
      <c r="M4143" t="s">
        <v>22232</v>
      </c>
      <c r="N4143" t="s">
        <v>24587</v>
      </c>
      <c r="O4143" t="s">
        <v>28852</v>
      </c>
      <c r="P4143">
        <v>5</v>
      </c>
      <c r="Q4143">
        <v>1</v>
      </c>
      <c r="R4143">
        <v>4.05</v>
      </c>
      <c r="S4143">
        <v>4.05</v>
      </c>
      <c r="T4143">
        <v>402.85</v>
      </c>
      <c r="U4143">
        <v>66.069999999999993</v>
      </c>
      <c r="V4143">
        <v>3.87</v>
      </c>
      <c r="X4143">
        <v>1.22</v>
      </c>
      <c r="Y4143">
        <v>2</v>
      </c>
      <c r="Z4143" t="s">
        <v>4250</v>
      </c>
      <c r="AA4143">
        <v>0</v>
      </c>
      <c r="AB4143">
        <v>1</v>
      </c>
      <c r="AC4143">
        <v>4.0022619047619052</v>
      </c>
      <c r="AE4143" t="s">
        <v>7949</v>
      </c>
      <c r="AH4143">
        <v>0</v>
      </c>
      <c r="AI4143">
        <v>0</v>
      </c>
    </row>
    <row r="4144" spans="2:35" x14ac:dyDescent="0.25">
      <c r="B4144">
        <v>170</v>
      </c>
      <c r="I4144" t="s">
        <v>22086</v>
      </c>
      <c r="J4144" t="s">
        <v>22089</v>
      </c>
      <c r="L4144" t="s">
        <v>22176</v>
      </c>
      <c r="M4144" t="s">
        <v>22232</v>
      </c>
      <c r="N4144" t="s">
        <v>24588</v>
      </c>
      <c r="O4144" t="s">
        <v>28853</v>
      </c>
      <c r="P4144">
        <v>5</v>
      </c>
      <c r="Q4144">
        <v>1</v>
      </c>
      <c r="R4144">
        <v>3.33</v>
      </c>
      <c r="S4144">
        <v>3.33</v>
      </c>
      <c r="T4144">
        <v>386.4</v>
      </c>
      <c r="U4144">
        <v>66.069999999999993</v>
      </c>
      <c r="V4144">
        <v>3.36</v>
      </c>
      <c r="X4144">
        <v>0.9</v>
      </c>
      <c r="Y4144">
        <v>2</v>
      </c>
      <c r="Z4144" t="s">
        <v>4250</v>
      </c>
      <c r="AA4144">
        <v>0</v>
      </c>
      <c r="AB4144">
        <v>1</v>
      </c>
      <c r="AC4144">
        <v>4.8147619047619052</v>
      </c>
      <c r="AE4144" t="s">
        <v>7949</v>
      </c>
      <c r="AH4144">
        <v>0</v>
      </c>
      <c r="AI4144">
        <v>0</v>
      </c>
    </row>
    <row r="4145" spans="2:35" x14ac:dyDescent="0.25">
      <c r="B4145">
        <v>480</v>
      </c>
      <c r="I4145" t="s">
        <v>22086</v>
      </c>
      <c r="J4145" t="s">
        <v>22089</v>
      </c>
      <c r="L4145" t="s">
        <v>22176</v>
      </c>
      <c r="M4145" t="s">
        <v>22232</v>
      </c>
      <c r="N4145" t="s">
        <v>24589</v>
      </c>
      <c r="O4145" t="s">
        <v>28854</v>
      </c>
      <c r="P4145">
        <v>5</v>
      </c>
      <c r="Q4145">
        <v>1</v>
      </c>
      <c r="R4145">
        <v>3.86</v>
      </c>
      <c r="S4145">
        <v>3.86</v>
      </c>
      <c r="T4145">
        <v>382.44</v>
      </c>
      <c r="U4145">
        <v>66.069999999999993</v>
      </c>
      <c r="V4145">
        <v>3.53</v>
      </c>
      <c r="X4145">
        <v>3.38</v>
      </c>
      <c r="Y4145">
        <v>2</v>
      </c>
      <c r="Z4145" t="s">
        <v>4250</v>
      </c>
      <c r="AA4145">
        <v>0</v>
      </c>
      <c r="AB4145">
        <v>1</v>
      </c>
      <c r="AC4145">
        <v>4.3130476190476186</v>
      </c>
      <c r="AE4145" t="s">
        <v>7949</v>
      </c>
      <c r="AH4145">
        <v>0</v>
      </c>
      <c r="AI4145">
        <v>0</v>
      </c>
    </row>
    <row r="4146" spans="2:35" x14ac:dyDescent="0.25">
      <c r="B4146">
        <v>1100</v>
      </c>
      <c r="I4146" t="s">
        <v>22086</v>
      </c>
      <c r="J4146" t="s">
        <v>22089</v>
      </c>
      <c r="L4146" t="s">
        <v>22176</v>
      </c>
      <c r="M4146" t="s">
        <v>22232</v>
      </c>
      <c r="N4146" t="s">
        <v>24659</v>
      </c>
      <c r="O4146" t="s">
        <v>28924</v>
      </c>
      <c r="P4146">
        <v>6</v>
      </c>
      <c r="Q4146">
        <v>1</v>
      </c>
      <c r="R4146">
        <v>2.48</v>
      </c>
      <c r="S4146">
        <v>2.4900000000000002</v>
      </c>
      <c r="T4146">
        <v>369.4</v>
      </c>
      <c r="U4146">
        <v>78.959999999999994</v>
      </c>
      <c r="V4146">
        <v>2.62</v>
      </c>
      <c r="X4146">
        <v>5.89</v>
      </c>
      <c r="Y4146">
        <v>2</v>
      </c>
      <c r="Z4146" t="s">
        <v>4250</v>
      </c>
      <c r="AA4146">
        <v>0</v>
      </c>
      <c r="AB4146">
        <v>1</v>
      </c>
      <c r="AC4146">
        <v>5.5261904761904761</v>
      </c>
      <c r="AE4146" t="s">
        <v>7949</v>
      </c>
      <c r="AH4146">
        <v>0</v>
      </c>
      <c r="AI4146">
        <v>0</v>
      </c>
    </row>
    <row r="4147" spans="2:35" x14ac:dyDescent="0.25">
      <c r="B4147">
        <v>450</v>
      </c>
      <c r="I4147" t="s">
        <v>22086</v>
      </c>
      <c r="J4147" t="s">
        <v>22089</v>
      </c>
      <c r="L4147" t="s">
        <v>22176</v>
      </c>
      <c r="M4147" t="s">
        <v>22232</v>
      </c>
      <c r="N4147" t="s">
        <v>24660</v>
      </c>
      <c r="O4147" t="s">
        <v>28925</v>
      </c>
      <c r="P4147">
        <v>7</v>
      </c>
      <c r="Q4147">
        <v>1</v>
      </c>
      <c r="R4147">
        <v>2.16</v>
      </c>
      <c r="S4147">
        <v>2.17</v>
      </c>
      <c r="T4147">
        <v>386.84</v>
      </c>
      <c r="U4147">
        <v>91.85</v>
      </c>
      <c r="V4147">
        <v>2.52</v>
      </c>
      <c r="X4147">
        <v>5.78</v>
      </c>
      <c r="Y4147">
        <v>2</v>
      </c>
      <c r="Z4147" t="s">
        <v>4250</v>
      </c>
      <c r="AA4147">
        <v>0</v>
      </c>
      <c r="AB4147">
        <v>1</v>
      </c>
      <c r="AC4147">
        <v>5.4999523809523811</v>
      </c>
      <c r="AE4147" t="s">
        <v>7949</v>
      </c>
      <c r="AH4147">
        <v>0</v>
      </c>
      <c r="AI4147">
        <v>0</v>
      </c>
    </row>
    <row r="4148" spans="2:35" x14ac:dyDescent="0.25">
      <c r="B4148">
        <v>280</v>
      </c>
      <c r="I4148" t="s">
        <v>22086</v>
      </c>
      <c r="J4148" t="s">
        <v>22089</v>
      </c>
      <c r="L4148" t="s">
        <v>22176</v>
      </c>
      <c r="M4148" t="s">
        <v>22232</v>
      </c>
      <c r="N4148" t="s">
        <v>24590</v>
      </c>
      <c r="O4148" t="s">
        <v>28855</v>
      </c>
      <c r="P4148">
        <v>6</v>
      </c>
      <c r="Q4148">
        <v>1</v>
      </c>
      <c r="R4148">
        <v>2.95</v>
      </c>
      <c r="S4148">
        <v>2.97</v>
      </c>
      <c r="T4148">
        <v>399.88</v>
      </c>
      <c r="U4148">
        <v>78.959999999999994</v>
      </c>
      <c r="V4148">
        <v>3.44</v>
      </c>
      <c r="X4148">
        <v>5.88</v>
      </c>
      <c r="Y4148">
        <v>2</v>
      </c>
      <c r="Z4148" t="s">
        <v>4250</v>
      </c>
      <c r="AA4148">
        <v>0</v>
      </c>
      <c r="AB4148">
        <v>1</v>
      </c>
      <c r="AC4148">
        <v>5.0734761904761907</v>
      </c>
      <c r="AE4148" t="s">
        <v>7949</v>
      </c>
      <c r="AH4148">
        <v>0</v>
      </c>
      <c r="AI4148">
        <v>0</v>
      </c>
    </row>
    <row r="4149" spans="2:35" x14ac:dyDescent="0.25">
      <c r="B4149">
        <v>110</v>
      </c>
      <c r="I4149" t="s">
        <v>22086</v>
      </c>
      <c r="J4149" t="s">
        <v>22089</v>
      </c>
      <c r="L4149" t="s">
        <v>22176</v>
      </c>
      <c r="M4149" t="s">
        <v>22232</v>
      </c>
      <c r="N4149" t="s">
        <v>24591</v>
      </c>
      <c r="O4149" t="s">
        <v>28856</v>
      </c>
      <c r="P4149">
        <v>6</v>
      </c>
      <c r="Q4149">
        <v>1</v>
      </c>
      <c r="R4149">
        <v>3.13</v>
      </c>
      <c r="S4149">
        <v>3.14</v>
      </c>
      <c r="T4149">
        <v>420.3</v>
      </c>
      <c r="U4149">
        <v>78.959999999999994</v>
      </c>
      <c r="V4149">
        <v>3.78</v>
      </c>
      <c r="X4149">
        <v>5.82</v>
      </c>
      <c r="Y4149">
        <v>2</v>
      </c>
      <c r="Z4149" t="s">
        <v>4250</v>
      </c>
      <c r="AA4149">
        <v>0</v>
      </c>
      <c r="AB4149">
        <v>1</v>
      </c>
      <c r="AC4149">
        <v>4.7676190476190481</v>
      </c>
      <c r="AE4149" t="s">
        <v>7949</v>
      </c>
      <c r="AH4149">
        <v>0</v>
      </c>
      <c r="AI4149">
        <v>0</v>
      </c>
    </row>
    <row r="4150" spans="2:35" x14ac:dyDescent="0.25">
      <c r="B4150">
        <v>130</v>
      </c>
      <c r="I4150" t="s">
        <v>22086</v>
      </c>
      <c r="J4150" t="s">
        <v>22089</v>
      </c>
      <c r="L4150" t="s">
        <v>22176</v>
      </c>
      <c r="M4150" t="s">
        <v>22232</v>
      </c>
      <c r="N4150" t="s">
        <v>24592</v>
      </c>
      <c r="O4150" t="s">
        <v>28857</v>
      </c>
      <c r="P4150">
        <v>6</v>
      </c>
      <c r="Q4150">
        <v>1</v>
      </c>
      <c r="R4150">
        <v>2.4900000000000002</v>
      </c>
      <c r="S4150">
        <v>2.5</v>
      </c>
      <c r="T4150">
        <v>403.84</v>
      </c>
      <c r="U4150">
        <v>78.959999999999994</v>
      </c>
      <c r="V4150">
        <v>3.27</v>
      </c>
      <c r="X4150">
        <v>5.82</v>
      </c>
      <c r="Y4150">
        <v>2</v>
      </c>
      <c r="Z4150" t="s">
        <v>4250</v>
      </c>
      <c r="AA4150">
        <v>0</v>
      </c>
      <c r="AB4150">
        <v>1</v>
      </c>
      <c r="AC4150">
        <v>5.2751904761904758</v>
      </c>
      <c r="AE4150" t="s">
        <v>7949</v>
      </c>
      <c r="AH4150">
        <v>0</v>
      </c>
      <c r="AI4150">
        <v>0</v>
      </c>
    </row>
    <row r="4151" spans="2:35" x14ac:dyDescent="0.25">
      <c r="B4151">
        <v>32</v>
      </c>
      <c r="I4151" t="s">
        <v>22086</v>
      </c>
      <c r="J4151" t="s">
        <v>22089</v>
      </c>
      <c r="L4151" t="s">
        <v>22176</v>
      </c>
      <c r="M4151" t="s">
        <v>22232</v>
      </c>
      <c r="N4151" t="s">
        <v>24661</v>
      </c>
      <c r="O4151" t="s">
        <v>28926</v>
      </c>
      <c r="P4151">
        <v>6</v>
      </c>
      <c r="Q4151">
        <v>1</v>
      </c>
      <c r="R4151">
        <v>2.86</v>
      </c>
      <c r="S4151">
        <v>2.87</v>
      </c>
      <c r="T4151">
        <v>403.84</v>
      </c>
      <c r="U4151">
        <v>78.959999999999994</v>
      </c>
      <c r="V4151">
        <v>3.27</v>
      </c>
      <c r="X4151">
        <v>5.81</v>
      </c>
      <c r="Y4151">
        <v>2</v>
      </c>
      <c r="Z4151" t="s">
        <v>4250</v>
      </c>
      <c r="AA4151">
        <v>0</v>
      </c>
      <c r="AB4151">
        <v>1</v>
      </c>
      <c r="AC4151">
        <v>5.0901904761904762</v>
      </c>
      <c r="AE4151" t="s">
        <v>7949</v>
      </c>
      <c r="AH4151">
        <v>0</v>
      </c>
      <c r="AI4151">
        <v>0</v>
      </c>
    </row>
    <row r="4152" spans="2:35" x14ac:dyDescent="0.25">
      <c r="B4152">
        <v>630</v>
      </c>
      <c r="I4152" t="s">
        <v>22086</v>
      </c>
      <c r="J4152" t="s">
        <v>22089</v>
      </c>
      <c r="L4152" t="s">
        <v>22176</v>
      </c>
      <c r="M4152" t="s">
        <v>22232</v>
      </c>
      <c r="N4152" t="s">
        <v>24662</v>
      </c>
      <c r="O4152" t="s">
        <v>28927</v>
      </c>
      <c r="P4152">
        <v>7</v>
      </c>
      <c r="Q4152">
        <v>1</v>
      </c>
      <c r="R4152">
        <v>3.31</v>
      </c>
      <c r="S4152">
        <v>3.33</v>
      </c>
      <c r="T4152">
        <v>415.88</v>
      </c>
      <c r="U4152">
        <v>88.19</v>
      </c>
      <c r="V4152">
        <v>3.14</v>
      </c>
      <c r="X4152">
        <v>5.85</v>
      </c>
      <c r="Y4152">
        <v>2</v>
      </c>
      <c r="Z4152" t="s">
        <v>4250</v>
      </c>
      <c r="AA4152">
        <v>0</v>
      </c>
      <c r="AB4152">
        <v>2</v>
      </c>
      <c r="AC4152">
        <v>4.6141904761904762</v>
      </c>
      <c r="AE4152" t="s">
        <v>7949</v>
      </c>
      <c r="AH4152">
        <v>0</v>
      </c>
      <c r="AI4152">
        <v>0</v>
      </c>
    </row>
    <row r="4153" spans="2:35" x14ac:dyDescent="0.25">
      <c r="B4153">
        <v>180</v>
      </c>
      <c r="I4153" t="s">
        <v>22086</v>
      </c>
      <c r="J4153" t="s">
        <v>22089</v>
      </c>
      <c r="L4153" t="s">
        <v>22176</v>
      </c>
      <c r="M4153" t="s">
        <v>22232</v>
      </c>
      <c r="N4153" t="s">
        <v>24593</v>
      </c>
      <c r="O4153" t="s">
        <v>28858</v>
      </c>
      <c r="P4153">
        <v>6</v>
      </c>
      <c r="Q4153">
        <v>1</v>
      </c>
      <c r="R4153">
        <v>2.5299999999999998</v>
      </c>
      <c r="S4153">
        <v>2.5499999999999998</v>
      </c>
      <c r="T4153">
        <v>385.85</v>
      </c>
      <c r="U4153">
        <v>78.959999999999994</v>
      </c>
      <c r="V4153">
        <v>3.13</v>
      </c>
      <c r="X4153">
        <v>5.88</v>
      </c>
      <c r="Y4153">
        <v>2</v>
      </c>
      <c r="Z4153" t="s">
        <v>4250</v>
      </c>
      <c r="AA4153">
        <v>0</v>
      </c>
      <c r="AB4153">
        <v>1</v>
      </c>
      <c r="AC4153">
        <v>5.383690476190476</v>
      </c>
      <c r="AE4153" t="s">
        <v>7949</v>
      </c>
      <c r="AH4153">
        <v>0</v>
      </c>
      <c r="AI4153">
        <v>0</v>
      </c>
    </row>
    <row r="4154" spans="2:35" x14ac:dyDescent="0.25">
      <c r="B4154">
        <v>660</v>
      </c>
      <c r="I4154" t="s">
        <v>22086</v>
      </c>
      <c r="J4154" t="s">
        <v>22089</v>
      </c>
      <c r="L4154" t="s">
        <v>22176</v>
      </c>
      <c r="M4154" t="s">
        <v>22232</v>
      </c>
      <c r="N4154" t="s">
        <v>24594</v>
      </c>
      <c r="O4154" t="s">
        <v>28859</v>
      </c>
      <c r="P4154">
        <v>6</v>
      </c>
      <c r="Q4154">
        <v>1</v>
      </c>
      <c r="R4154">
        <v>2.65</v>
      </c>
      <c r="S4154">
        <v>2.66</v>
      </c>
      <c r="T4154">
        <v>383.42</v>
      </c>
      <c r="U4154">
        <v>78.959999999999994</v>
      </c>
      <c r="V4154">
        <v>2.92</v>
      </c>
      <c r="X4154">
        <v>5.92</v>
      </c>
      <c r="Y4154">
        <v>2</v>
      </c>
      <c r="Z4154" t="s">
        <v>4250</v>
      </c>
      <c r="AA4154">
        <v>0</v>
      </c>
      <c r="AB4154">
        <v>1</v>
      </c>
      <c r="AC4154">
        <v>5.341047619047619</v>
      </c>
      <c r="AE4154" t="s">
        <v>7949</v>
      </c>
      <c r="AH4154">
        <v>0</v>
      </c>
      <c r="AI4154">
        <v>0</v>
      </c>
    </row>
    <row r="4155" spans="2:35" x14ac:dyDescent="0.25">
      <c r="B4155">
        <v>370</v>
      </c>
      <c r="I4155" t="s">
        <v>22086</v>
      </c>
      <c r="J4155" t="s">
        <v>22089</v>
      </c>
      <c r="L4155" t="s">
        <v>22176</v>
      </c>
      <c r="M4155" t="s">
        <v>22232</v>
      </c>
      <c r="N4155" t="s">
        <v>24595</v>
      </c>
      <c r="O4155" t="s">
        <v>28860</v>
      </c>
      <c r="P4155">
        <v>6</v>
      </c>
      <c r="Q4155">
        <v>1</v>
      </c>
      <c r="R4155">
        <v>2.31</v>
      </c>
      <c r="S4155">
        <v>2.3199999999999998</v>
      </c>
      <c r="T4155">
        <v>403.84</v>
      </c>
      <c r="U4155">
        <v>78.959999999999994</v>
      </c>
      <c r="V4155">
        <v>3.27</v>
      </c>
      <c r="X4155">
        <v>5.78</v>
      </c>
      <c r="Y4155">
        <v>2</v>
      </c>
      <c r="Z4155" t="s">
        <v>4250</v>
      </c>
      <c r="AA4155">
        <v>0</v>
      </c>
      <c r="AB4155">
        <v>1</v>
      </c>
      <c r="AC4155">
        <v>5.3651904761904756</v>
      </c>
      <c r="AE4155" t="s">
        <v>7949</v>
      </c>
      <c r="AH4155">
        <v>0</v>
      </c>
      <c r="AI4155">
        <v>0</v>
      </c>
    </row>
    <row r="4156" spans="2:35" x14ac:dyDescent="0.25">
      <c r="B4156">
        <v>310</v>
      </c>
      <c r="I4156" t="s">
        <v>22086</v>
      </c>
      <c r="J4156" t="s">
        <v>22089</v>
      </c>
      <c r="L4156" t="s">
        <v>22176</v>
      </c>
      <c r="M4156" t="s">
        <v>22232</v>
      </c>
      <c r="N4156" t="s">
        <v>24665</v>
      </c>
      <c r="O4156" t="s">
        <v>28930</v>
      </c>
      <c r="P4156">
        <v>6</v>
      </c>
      <c r="Q4156">
        <v>2</v>
      </c>
      <c r="R4156">
        <v>2.34</v>
      </c>
      <c r="S4156">
        <v>2.36</v>
      </c>
      <c r="T4156">
        <v>390.44</v>
      </c>
      <c r="U4156">
        <v>94.75</v>
      </c>
      <c r="V4156">
        <v>2.96</v>
      </c>
      <c r="W4156">
        <v>13.72</v>
      </c>
      <c r="X4156">
        <v>6</v>
      </c>
      <c r="Y4156">
        <v>3</v>
      </c>
      <c r="Z4156" t="s">
        <v>4250</v>
      </c>
      <c r="AA4156">
        <v>0</v>
      </c>
      <c r="AB4156">
        <v>1</v>
      </c>
      <c r="AC4156">
        <v>4.9542380952380949</v>
      </c>
      <c r="AE4156" t="s">
        <v>7949</v>
      </c>
      <c r="AH4156">
        <v>0</v>
      </c>
      <c r="AI4156">
        <v>0</v>
      </c>
    </row>
    <row r="4157" spans="2:35" x14ac:dyDescent="0.25">
      <c r="B4157">
        <v>900</v>
      </c>
      <c r="I4157" t="s">
        <v>22086</v>
      </c>
      <c r="J4157" t="s">
        <v>22089</v>
      </c>
      <c r="L4157" t="s">
        <v>22176</v>
      </c>
      <c r="M4157" t="s">
        <v>22232</v>
      </c>
      <c r="N4157" t="s">
        <v>24603</v>
      </c>
      <c r="O4157" t="s">
        <v>28868</v>
      </c>
      <c r="P4157">
        <v>6</v>
      </c>
      <c r="Q4157">
        <v>2</v>
      </c>
      <c r="R4157">
        <v>3.2</v>
      </c>
      <c r="S4157">
        <v>3.21</v>
      </c>
      <c r="T4157">
        <v>384.41</v>
      </c>
      <c r="U4157">
        <v>86.3</v>
      </c>
      <c r="V4157">
        <v>2.93</v>
      </c>
      <c r="W4157">
        <v>8.77</v>
      </c>
      <c r="X4157">
        <v>2.2599999999999998</v>
      </c>
      <c r="Y4157">
        <v>2</v>
      </c>
      <c r="Z4157" t="s">
        <v>4250</v>
      </c>
      <c r="AA4157">
        <v>0</v>
      </c>
      <c r="AB4157">
        <v>1</v>
      </c>
      <c r="AC4157">
        <v>4.6206428571428564</v>
      </c>
      <c r="AE4157" t="s">
        <v>7949</v>
      </c>
      <c r="AH4157">
        <v>0</v>
      </c>
      <c r="AI4157">
        <v>0</v>
      </c>
    </row>
    <row r="4158" spans="2:35" x14ac:dyDescent="0.25">
      <c r="B4158">
        <v>400</v>
      </c>
      <c r="I4158" t="s">
        <v>22086</v>
      </c>
      <c r="J4158" t="s">
        <v>22089</v>
      </c>
      <c r="L4158" t="s">
        <v>22176</v>
      </c>
      <c r="M4158" t="s">
        <v>22232</v>
      </c>
      <c r="N4158" t="s">
        <v>24604</v>
      </c>
      <c r="O4158" t="s">
        <v>28869</v>
      </c>
      <c r="P4158">
        <v>6</v>
      </c>
      <c r="Q4158">
        <v>1</v>
      </c>
      <c r="R4158">
        <v>2.6</v>
      </c>
      <c r="S4158">
        <v>2.6</v>
      </c>
      <c r="T4158">
        <v>393.42</v>
      </c>
      <c r="U4158">
        <v>89.86</v>
      </c>
      <c r="V4158">
        <v>3.09</v>
      </c>
      <c r="X4158">
        <v>0.77</v>
      </c>
      <c r="Y4158">
        <v>2</v>
      </c>
      <c r="Z4158" t="s">
        <v>4250</v>
      </c>
      <c r="AA4158">
        <v>0</v>
      </c>
      <c r="AB4158">
        <v>1</v>
      </c>
      <c r="AC4158">
        <v>5.2946190476190473</v>
      </c>
      <c r="AE4158" t="s">
        <v>7949</v>
      </c>
      <c r="AH4158">
        <v>0</v>
      </c>
      <c r="AI4158">
        <v>0</v>
      </c>
    </row>
    <row r="4159" spans="2:35" x14ac:dyDescent="0.25">
      <c r="B4159">
        <v>3100</v>
      </c>
      <c r="I4159" t="s">
        <v>22086</v>
      </c>
      <c r="J4159" t="s">
        <v>22089</v>
      </c>
      <c r="L4159" t="s">
        <v>22176</v>
      </c>
      <c r="M4159" t="s">
        <v>22232</v>
      </c>
      <c r="N4159" t="s">
        <v>24605</v>
      </c>
      <c r="O4159" t="s">
        <v>28870</v>
      </c>
      <c r="P4159">
        <v>6</v>
      </c>
      <c r="Q4159">
        <v>2</v>
      </c>
      <c r="R4159">
        <v>2.69</v>
      </c>
      <c r="S4159">
        <v>2.69</v>
      </c>
      <c r="T4159">
        <v>425.46</v>
      </c>
      <c r="U4159">
        <v>95.17</v>
      </c>
      <c r="V4159">
        <v>2.58</v>
      </c>
      <c r="X4159">
        <v>1.73</v>
      </c>
      <c r="Y4159">
        <v>2</v>
      </c>
      <c r="Z4159" t="s">
        <v>4250</v>
      </c>
      <c r="AA4159">
        <v>0</v>
      </c>
      <c r="AB4159">
        <v>2</v>
      </c>
      <c r="AC4159">
        <v>4.5150952380952383</v>
      </c>
      <c r="AE4159" t="s">
        <v>7949</v>
      </c>
      <c r="AH4159">
        <v>0</v>
      </c>
      <c r="AI4159">
        <v>0</v>
      </c>
    </row>
    <row r="4160" spans="2:35" x14ac:dyDescent="0.25">
      <c r="B4160">
        <v>73</v>
      </c>
      <c r="I4160" t="s">
        <v>22086</v>
      </c>
      <c r="J4160" t="s">
        <v>22089</v>
      </c>
      <c r="L4160" t="s">
        <v>22176</v>
      </c>
      <c r="M4160" t="s">
        <v>22232</v>
      </c>
      <c r="N4160" t="s">
        <v>24607</v>
      </c>
      <c r="O4160" t="s">
        <v>28872</v>
      </c>
      <c r="P4160">
        <v>6</v>
      </c>
      <c r="Q4160">
        <v>1</v>
      </c>
      <c r="R4160">
        <v>2.78</v>
      </c>
      <c r="S4160">
        <v>2.79</v>
      </c>
      <c r="T4160">
        <v>385.85</v>
      </c>
      <c r="U4160">
        <v>78.959999999999994</v>
      </c>
      <c r="V4160">
        <v>3.13</v>
      </c>
      <c r="X4160">
        <v>5.92</v>
      </c>
      <c r="Y4160">
        <v>2</v>
      </c>
      <c r="Z4160" t="s">
        <v>4250</v>
      </c>
      <c r="AA4160">
        <v>0</v>
      </c>
      <c r="AB4160">
        <v>1</v>
      </c>
      <c r="AC4160">
        <v>5.258690476190476</v>
      </c>
      <c r="AE4160" t="s">
        <v>7949</v>
      </c>
      <c r="AH4160">
        <v>0</v>
      </c>
      <c r="AI4160">
        <v>0</v>
      </c>
    </row>
    <row r="4161" spans="2:35" x14ac:dyDescent="0.25">
      <c r="B4161">
        <v>3400</v>
      </c>
      <c r="I4161" t="s">
        <v>22086</v>
      </c>
      <c r="J4161" t="s">
        <v>22089</v>
      </c>
      <c r="L4161" t="s">
        <v>22176</v>
      </c>
      <c r="M4161" t="s">
        <v>22232</v>
      </c>
      <c r="N4161" t="s">
        <v>24608</v>
      </c>
      <c r="O4161" t="s">
        <v>28873</v>
      </c>
      <c r="P4161">
        <v>5</v>
      </c>
      <c r="Q4161">
        <v>2</v>
      </c>
      <c r="R4161">
        <v>3.23</v>
      </c>
      <c r="S4161">
        <v>3.25</v>
      </c>
      <c r="T4161">
        <v>389.46</v>
      </c>
      <c r="U4161">
        <v>81.86</v>
      </c>
      <c r="V4161">
        <v>3.56</v>
      </c>
      <c r="X4161">
        <v>6.11</v>
      </c>
      <c r="Y4161">
        <v>3</v>
      </c>
      <c r="Z4161" t="s">
        <v>4250</v>
      </c>
      <c r="AA4161">
        <v>0</v>
      </c>
      <c r="AB4161">
        <v>1</v>
      </c>
      <c r="AC4161">
        <v>4.5495714285714284</v>
      </c>
      <c r="AE4161" t="s">
        <v>7949</v>
      </c>
      <c r="AH4161">
        <v>0</v>
      </c>
      <c r="AI4161">
        <v>0</v>
      </c>
    </row>
    <row r="4162" spans="2:35" x14ac:dyDescent="0.25">
      <c r="B4162">
        <v>850</v>
      </c>
      <c r="I4162" t="s">
        <v>22086</v>
      </c>
      <c r="J4162" t="s">
        <v>22089</v>
      </c>
      <c r="L4162" t="s">
        <v>22176</v>
      </c>
      <c r="M4162" t="s">
        <v>22232</v>
      </c>
      <c r="N4162" t="s">
        <v>24666</v>
      </c>
      <c r="O4162" t="s">
        <v>28931</v>
      </c>
      <c r="P4162">
        <v>6</v>
      </c>
      <c r="Q4162">
        <v>2</v>
      </c>
      <c r="R4162">
        <v>2.94</v>
      </c>
      <c r="S4162">
        <v>2.96</v>
      </c>
      <c r="T4162">
        <v>390.44</v>
      </c>
      <c r="U4162">
        <v>94.75</v>
      </c>
      <c r="V4162">
        <v>2.96</v>
      </c>
      <c r="W4162">
        <v>13.96</v>
      </c>
      <c r="X4162">
        <v>6.05</v>
      </c>
      <c r="Y4162">
        <v>3</v>
      </c>
      <c r="Z4162" t="s">
        <v>4250</v>
      </c>
      <c r="AA4162">
        <v>0</v>
      </c>
      <c r="AB4162">
        <v>1</v>
      </c>
      <c r="AC4162">
        <v>4.6542380952380951</v>
      </c>
      <c r="AE4162" t="s">
        <v>7949</v>
      </c>
      <c r="AH4162">
        <v>0</v>
      </c>
      <c r="AI4162">
        <v>0</v>
      </c>
    </row>
    <row r="4163" spans="2:35" x14ac:dyDescent="0.25">
      <c r="B4163">
        <v>1500</v>
      </c>
      <c r="I4163" t="s">
        <v>22086</v>
      </c>
      <c r="J4163" t="s">
        <v>22089</v>
      </c>
      <c r="L4163" t="s">
        <v>22176</v>
      </c>
      <c r="M4163" t="s">
        <v>22232</v>
      </c>
      <c r="N4163" t="s">
        <v>24667</v>
      </c>
      <c r="O4163" t="s">
        <v>28932</v>
      </c>
      <c r="P4163">
        <v>6</v>
      </c>
      <c r="Q4163">
        <v>2</v>
      </c>
      <c r="R4163">
        <v>2.7</v>
      </c>
      <c r="S4163">
        <v>2.72</v>
      </c>
      <c r="T4163">
        <v>390.44</v>
      </c>
      <c r="U4163">
        <v>94.75</v>
      </c>
      <c r="V4163">
        <v>2.96</v>
      </c>
      <c r="W4163">
        <v>13.79</v>
      </c>
      <c r="X4163">
        <v>6.06</v>
      </c>
      <c r="Y4163">
        <v>3</v>
      </c>
      <c r="Z4163" t="s">
        <v>4250</v>
      </c>
      <c r="AA4163">
        <v>0</v>
      </c>
      <c r="AB4163">
        <v>1</v>
      </c>
      <c r="AC4163">
        <v>4.7742380952380952</v>
      </c>
      <c r="AE4163" t="s">
        <v>7949</v>
      </c>
      <c r="AH4163">
        <v>0</v>
      </c>
      <c r="AI4163">
        <v>0</v>
      </c>
    </row>
    <row r="4164" spans="2:35" x14ac:dyDescent="0.25">
      <c r="B4164">
        <v>810</v>
      </c>
      <c r="I4164" t="s">
        <v>22086</v>
      </c>
      <c r="J4164" t="s">
        <v>22089</v>
      </c>
      <c r="L4164" t="s">
        <v>22176</v>
      </c>
      <c r="M4164" t="s">
        <v>22232</v>
      </c>
      <c r="N4164" t="s">
        <v>24610</v>
      </c>
      <c r="O4164" t="s">
        <v>28875</v>
      </c>
      <c r="P4164">
        <v>8</v>
      </c>
      <c r="Q4164">
        <v>1</v>
      </c>
      <c r="R4164">
        <v>2.98</v>
      </c>
      <c r="S4164">
        <v>2.99</v>
      </c>
      <c r="T4164">
        <v>392.42</v>
      </c>
      <c r="U4164">
        <v>104.99</v>
      </c>
      <c r="V4164">
        <v>2.62</v>
      </c>
      <c r="X4164">
        <v>5.96</v>
      </c>
      <c r="Y4164">
        <v>3</v>
      </c>
      <c r="Z4164" t="s">
        <v>4250</v>
      </c>
      <c r="AA4164">
        <v>0</v>
      </c>
      <c r="AB4164">
        <v>1</v>
      </c>
      <c r="AC4164">
        <v>4.6120952380952378</v>
      </c>
      <c r="AE4164" t="s">
        <v>7949</v>
      </c>
      <c r="AH4164">
        <v>0</v>
      </c>
      <c r="AI4164">
        <v>0</v>
      </c>
    </row>
    <row r="4165" spans="2:35" x14ac:dyDescent="0.25">
      <c r="B4165">
        <v>1400</v>
      </c>
      <c r="I4165" t="s">
        <v>22086</v>
      </c>
      <c r="J4165" t="s">
        <v>22089</v>
      </c>
      <c r="L4165" t="s">
        <v>22176</v>
      </c>
      <c r="M4165" t="s">
        <v>22232</v>
      </c>
      <c r="N4165" t="s">
        <v>24611</v>
      </c>
      <c r="O4165" t="s">
        <v>28876</v>
      </c>
      <c r="P4165">
        <v>6</v>
      </c>
      <c r="Q4165">
        <v>1</v>
      </c>
      <c r="R4165">
        <v>3.37</v>
      </c>
      <c r="S4165">
        <v>3.39</v>
      </c>
      <c r="T4165">
        <v>401.47</v>
      </c>
      <c r="U4165">
        <v>78.959999999999994</v>
      </c>
      <c r="V4165">
        <v>3.63</v>
      </c>
      <c r="X4165">
        <v>6</v>
      </c>
      <c r="Y4165">
        <v>3</v>
      </c>
      <c r="Z4165" t="s">
        <v>4250</v>
      </c>
      <c r="AA4165">
        <v>0</v>
      </c>
      <c r="AB4165">
        <v>1</v>
      </c>
      <c r="AC4165">
        <v>4.657119047619048</v>
      </c>
      <c r="AE4165" t="s">
        <v>7949</v>
      </c>
      <c r="AH4165">
        <v>0</v>
      </c>
      <c r="AI4165">
        <v>0</v>
      </c>
    </row>
    <row r="4166" spans="2:35" x14ac:dyDescent="0.25">
      <c r="B4166">
        <v>490</v>
      </c>
      <c r="I4166" t="s">
        <v>22086</v>
      </c>
      <c r="J4166" t="s">
        <v>22089</v>
      </c>
      <c r="L4166" t="s">
        <v>22176</v>
      </c>
      <c r="M4166" t="s">
        <v>22232</v>
      </c>
      <c r="N4166" t="s">
        <v>24612</v>
      </c>
      <c r="O4166" t="s">
        <v>28877</v>
      </c>
      <c r="P4166">
        <v>6</v>
      </c>
      <c r="Q4166">
        <v>1</v>
      </c>
      <c r="R4166">
        <v>2.79</v>
      </c>
      <c r="S4166">
        <v>2.81</v>
      </c>
      <c r="T4166">
        <v>401.47</v>
      </c>
      <c r="U4166">
        <v>78.959999999999994</v>
      </c>
      <c r="V4166">
        <v>3.63</v>
      </c>
      <c r="X4166">
        <v>6.03</v>
      </c>
      <c r="Y4166">
        <v>3</v>
      </c>
      <c r="Z4166" t="s">
        <v>4250</v>
      </c>
      <c r="AA4166">
        <v>0</v>
      </c>
      <c r="AB4166">
        <v>1</v>
      </c>
      <c r="AC4166">
        <v>5.1421190476190466</v>
      </c>
      <c r="AE4166" t="s">
        <v>7949</v>
      </c>
      <c r="AH4166">
        <v>0</v>
      </c>
      <c r="AI4166">
        <v>0</v>
      </c>
    </row>
    <row r="4167" spans="2:35" x14ac:dyDescent="0.25">
      <c r="B4167">
        <v>820</v>
      </c>
      <c r="I4167" t="s">
        <v>22086</v>
      </c>
      <c r="J4167" t="s">
        <v>22089</v>
      </c>
      <c r="L4167" t="s">
        <v>22176</v>
      </c>
      <c r="M4167" t="s">
        <v>22232</v>
      </c>
      <c r="N4167" t="s">
        <v>24613</v>
      </c>
      <c r="O4167" t="s">
        <v>28878</v>
      </c>
      <c r="P4167">
        <v>6</v>
      </c>
      <c r="Q4167">
        <v>1</v>
      </c>
      <c r="R4167">
        <v>2.04</v>
      </c>
      <c r="S4167">
        <v>2.06</v>
      </c>
      <c r="T4167">
        <v>344.41</v>
      </c>
      <c r="U4167">
        <v>75.3</v>
      </c>
      <c r="V4167">
        <v>2.0699999999999998</v>
      </c>
      <c r="X4167">
        <v>6.08</v>
      </c>
      <c r="Y4167">
        <v>1</v>
      </c>
      <c r="Z4167" t="s">
        <v>4250</v>
      </c>
      <c r="AA4167">
        <v>0</v>
      </c>
      <c r="AB4167">
        <v>3</v>
      </c>
      <c r="AC4167">
        <v>5.8133333333333326</v>
      </c>
      <c r="AE4167" t="s">
        <v>7949</v>
      </c>
      <c r="AH4167">
        <v>0</v>
      </c>
      <c r="AI4167">
        <v>0</v>
      </c>
    </row>
    <row r="4168" spans="2:35" x14ac:dyDescent="0.25">
      <c r="B4168">
        <v>2500</v>
      </c>
      <c r="I4168" t="s">
        <v>22086</v>
      </c>
      <c r="J4168" t="s">
        <v>22089</v>
      </c>
      <c r="L4168" t="s">
        <v>22176</v>
      </c>
      <c r="M4168" t="s">
        <v>22232</v>
      </c>
      <c r="N4168" t="s">
        <v>24668</v>
      </c>
      <c r="O4168" t="s">
        <v>28933</v>
      </c>
      <c r="P4168">
        <v>7</v>
      </c>
      <c r="Q4168">
        <v>1</v>
      </c>
      <c r="R4168">
        <v>3.39</v>
      </c>
      <c r="S4168">
        <v>3.39</v>
      </c>
      <c r="T4168">
        <v>394.43</v>
      </c>
      <c r="U4168">
        <v>84.53</v>
      </c>
      <c r="V4168">
        <v>2.81</v>
      </c>
      <c r="X4168">
        <v>3.07</v>
      </c>
      <c r="Y4168">
        <v>2</v>
      </c>
      <c r="Z4168" t="s">
        <v>4250</v>
      </c>
      <c r="AA4168">
        <v>0</v>
      </c>
      <c r="AB4168">
        <v>1</v>
      </c>
      <c r="AC4168">
        <v>4.6974047619047621</v>
      </c>
      <c r="AE4168" t="s">
        <v>7949</v>
      </c>
      <c r="AH4168">
        <v>0</v>
      </c>
      <c r="AI4168">
        <v>0</v>
      </c>
    </row>
    <row r="4169" spans="2:35" x14ac:dyDescent="0.25">
      <c r="B4169">
        <v>760</v>
      </c>
      <c r="I4169" t="s">
        <v>22086</v>
      </c>
      <c r="J4169" t="s">
        <v>22089</v>
      </c>
      <c r="L4169" t="s">
        <v>22176</v>
      </c>
      <c r="M4169" t="s">
        <v>22232</v>
      </c>
      <c r="N4169" t="s">
        <v>24616</v>
      </c>
      <c r="O4169" t="s">
        <v>28881</v>
      </c>
      <c r="P4169">
        <v>5</v>
      </c>
      <c r="Q4169">
        <v>1</v>
      </c>
      <c r="R4169">
        <v>3.41</v>
      </c>
      <c r="S4169">
        <v>3.41</v>
      </c>
      <c r="T4169">
        <v>404.39</v>
      </c>
      <c r="U4169">
        <v>66.069999999999993</v>
      </c>
      <c r="V4169">
        <v>3.5</v>
      </c>
      <c r="X4169">
        <v>0</v>
      </c>
      <c r="Y4169">
        <v>2</v>
      </c>
      <c r="Z4169" t="s">
        <v>4250</v>
      </c>
      <c r="AA4169">
        <v>0</v>
      </c>
      <c r="AB4169">
        <v>1</v>
      </c>
      <c r="AC4169">
        <v>4.6062619047619036</v>
      </c>
      <c r="AE4169" t="s">
        <v>7949</v>
      </c>
      <c r="AH4169">
        <v>0</v>
      </c>
      <c r="AI4169">
        <v>0</v>
      </c>
    </row>
    <row r="4170" spans="2:35" x14ac:dyDescent="0.25">
      <c r="B4170">
        <v>43</v>
      </c>
      <c r="I4170" t="s">
        <v>22086</v>
      </c>
      <c r="J4170" t="s">
        <v>22089</v>
      </c>
      <c r="L4170" t="s">
        <v>22176</v>
      </c>
      <c r="M4170" t="s">
        <v>22232</v>
      </c>
      <c r="N4170" t="s">
        <v>24619</v>
      </c>
      <c r="O4170" t="s">
        <v>28884</v>
      </c>
      <c r="P4170">
        <v>7</v>
      </c>
      <c r="Q4170">
        <v>2</v>
      </c>
      <c r="R4170">
        <v>1.72</v>
      </c>
      <c r="S4170">
        <v>1.78</v>
      </c>
      <c r="T4170">
        <v>430.26</v>
      </c>
      <c r="U4170">
        <v>111.72</v>
      </c>
      <c r="V4170">
        <v>2.2000000000000002</v>
      </c>
      <c r="W4170">
        <v>10.87</v>
      </c>
      <c r="X4170">
        <v>6.54</v>
      </c>
      <c r="Y4170">
        <v>2</v>
      </c>
      <c r="Z4170" t="s">
        <v>4250</v>
      </c>
      <c r="AA4170">
        <v>0</v>
      </c>
      <c r="AB4170">
        <v>2</v>
      </c>
      <c r="AC4170">
        <v>4.2741428571428566</v>
      </c>
      <c r="AE4170" t="s">
        <v>7949</v>
      </c>
      <c r="AH4170">
        <v>0</v>
      </c>
      <c r="AI4170">
        <v>0</v>
      </c>
    </row>
    <row r="4171" spans="2:35" x14ac:dyDescent="0.25">
      <c r="B4171">
        <v>4.0999999999999996</v>
      </c>
      <c r="I4171" t="s">
        <v>22086</v>
      </c>
      <c r="J4171" t="s">
        <v>22089</v>
      </c>
      <c r="L4171" t="s">
        <v>22176</v>
      </c>
      <c r="M4171" t="s">
        <v>22232</v>
      </c>
      <c r="N4171" t="s">
        <v>24620</v>
      </c>
      <c r="O4171" t="s">
        <v>28885</v>
      </c>
      <c r="P4171">
        <v>8</v>
      </c>
      <c r="Q4171">
        <v>2</v>
      </c>
      <c r="R4171">
        <v>1.83</v>
      </c>
      <c r="S4171">
        <v>1.85</v>
      </c>
      <c r="T4171">
        <v>474.32</v>
      </c>
      <c r="U4171">
        <v>120.95</v>
      </c>
      <c r="V4171">
        <v>2.2200000000000002</v>
      </c>
      <c r="W4171">
        <v>10.82</v>
      </c>
      <c r="X4171">
        <v>5.88</v>
      </c>
      <c r="Y4171">
        <v>2</v>
      </c>
      <c r="Z4171" t="s">
        <v>4250</v>
      </c>
      <c r="AA4171">
        <v>0</v>
      </c>
      <c r="AB4171">
        <v>2</v>
      </c>
      <c r="AC4171">
        <v>3.6834285714285708</v>
      </c>
      <c r="AE4171" t="s">
        <v>7949</v>
      </c>
      <c r="AH4171">
        <v>0</v>
      </c>
      <c r="AI4171">
        <v>0</v>
      </c>
    </row>
    <row r="4172" spans="2:35" x14ac:dyDescent="0.25">
      <c r="B4172">
        <v>27</v>
      </c>
      <c r="I4172" t="s">
        <v>22086</v>
      </c>
      <c r="J4172" t="s">
        <v>22089</v>
      </c>
      <c r="L4172" t="s">
        <v>22176</v>
      </c>
      <c r="M4172" t="s">
        <v>22232</v>
      </c>
      <c r="N4172" t="s">
        <v>24621</v>
      </c>
      <c r="O4172" t="s">
        <v>28886</v>
      </c>
      <c r="P4172">
        <v>7</v>
      </c>
      <c r="Q4172">
        <v>2</v>
      </c>
      <c r="R4172">
        <v>1.37</v>
      </c>
      <c r="S4172">
        <v>1.43</v>
      </c>
      <c r="T4172">
        <v>389.42</v>
      </c>
      <c r="U4172">
        <v>122.62</v>
      </c>
      <c r="V4172">
        <v>2.23</v>
      </c>
      <c r="W4172">
        <v>10.62</v>
      </c>
      <c r="X4172">
        <v>6.54</v>
      </c>
      <c r="Y4172">
        <v>2</v>
      </c>
      <c r="Z4172" t="s">
        <v>4250</v>
      </c>
      <c r="AA4172">
        <v>0</v>
      </c>
      <c r="AB4172">
        <v>2</v>
      </c>
      <c r="AC4172">
        <v>4.2898571428571426</v>
      </c>
      <c r="AE4172" t="s">
        <v>7949</v>
      </c>
      <c r="AH4172">
        <v>0</v>
      </c>
      <c r="AI4172">
        <v>0</v>
      </c>
    </row>
    <row r="4173" spans="2:35" x14ac:dyDescent="0.25">
      <c r="B4173">
        <v>30</v>
      </c>
      <c r="I4173" t="s">
        <v>22086</v>
      </c>
      <c r="J4173" t="s">
        <v>22089</v>
      </c>
      <c r="L4173" t="s">
        <v>22176</v>
      </c>
      <c r="M4173" t="s">
        <v>22232</v>
      </c>
      <c r="N4173" t="s">
        <v>24622</v>
      </c>
      <c r="O4173" t="s">
        <v>28887</v>
      </c>
      <c r="P4173">
        <v>7</v>
      </c>
      <c r="Q4173">
        <v>2</v>
      </c>
      <c r="R4173">
        <v>2.0099999999999998</v>
      </c>
      <c r="S4173">
        <v>2.08</v>
      </c>
      <c r="T4173">
        <v>409.83</v>
      </c>
      <c r="U4173">
        <v>122.62</v>
      </c>
      <c r="V4173">
        <v>2.57</v>
      </c>
      <c r="W4173">
        <v>9.32</v>
      </c>
      <c r="X4173">
        <v>6.53</v>
      </c>
      <c r="Y4173">
        <v>2</v>
      </c>
      <c r="Z4173" t="s">
        <v>4250</v>
      </c>
      <c r="AA4173">
        <v>0</v>
      </c>
      <c r="AB4173">
        <v>2</v>
      </c>
      <c r="AC4173">
        <v>4.1390714285714294</v>
      </c>
      <c r="AE4173" t="s">
        <v>7949</v>
      </c>
      <c r="AH4173">
        <v>0</v>
      </c>
      <c r="AI4173">
        <v>0</v>
      </c>
    </row>
    <row r="4174" spans="2:35" x14ac:dyDescent="0.25">
      <c r="B4174">
        <v>81</v>
      </c>
      <c r="I4174" t="s">
        <v>22086</v>
      </c>
      <c r="J4174" t="s">
        <v>22089</v>
      </c>
      <c r="L4174" t="s">
        <v>22176</v>
      </c>
      <c r="M4174" t="s">
        <v>22232</v>
      </c>
      <c r="N4174" t="s">
        <v>24623</v>
      </c>
      <c r="O4174" t="s">
        <v>28888</v>
      </c>
      <c r="P4174">
        <v>8</v>
      </c>
      <c r="Q4174">
        <v>2</v>
      </c>
      <c r="R4174">
        <v>2.48</v>
      </c>
      <c r="S4174">
        <v>2.54</v>
      </c>
      <c r="T4174">
        <v>381.39</v>
      </c>
      <c r="U4174">
        <v>120.95</v>
      </c>
      <c r="V4174">
        <v>1.45</v>
      </c>
      <c r="W4174">
        <v>9.52</v>
      </c>
      <c r="X4174">
        <v>6.53</v>
      </c>
      <c r="Y4174">
        <v>2</v>
      </c>
      <c r="Z4174" t="s">
        <v>4250</v>
      </c>
      <c r="AA4174">
        <v>0</v>
      </c>
      <c r="AB4174">
        <v>3</v>
      </c>
      <c r="AC4174">
        <v>4.107214285714285</v>
      </c>
      <c r="AE4174" t="s">
        <v>7949</v>
      </c>
      <c r="AH4174">
        <v>0</v>
      </c>
      <c r="AI4174">
        <v>0</v>
      </c>
    </row>
    <row r="4175" spans="2:35" x14ac:dyDescent="0.25">
      <c r="B4175">
        <v>28</v>
      </c>
      <c r="I4175" t="s">
        <v>22086</v>
      </c>
      <c r="J4175" t="s">
        <v>22089</v>
      </c>
      <c r="L4175" t="s">
        <v>22176</v>
      </c>
      <c r="M4175" t="s">
        <v>22232</v>
      </c>
      <c r="N4175" t="s">
        <v>24624</v>
      </c>
      <c r="O4175" t="s">
        <v>28889</v>
      </c>
      <c r="P4175">
        <v>6</v>
      </c>
      <c r="Q4175">
        <v>2</v>
      </c>
      <c r="R4175">
        <v>2.62</v>
      </c>
      <c r="S4175">
        <v>2.68</v>
      </c>
      <c r="T4175">
        <v>398.85</v>
      </c>
      <c r="U4175">
        <v>98.83</v>
      </c>
      <c r="V4175">
        <v>3.01</v>
      </c>
      <c r="W4175">
        <v>10.72</v>
      </c>
      <c r="X4175">
        <v>6.54</v>
      </c>
      <c r="Y4175">
        <v>2</v>
      </c>
      <c r="Z4175" t="s">
        <v>4250</v>
      </c>
      <c r="AA4175">
        <v>0</v>
      </c>
      <c r="AB4175">
        <v>2</v>
      </c>
      <c r="AC4175">
        <v>4.6181666666666663</v>
      </c>
      <c r="AE4175" t="s">
        <v>7949</v>
      </c>
      <c r="AH4175">
        <v>0</v>
      </c>
      <c r="AI4175">
        <v>0</v>
      </c>
    </row>
    <row r="4176" spans="2:35" x14ac:dyDescent="0.25">
      <c r="B4176">
        <v>3.2</v>
      </c>
      <c r="I4176" t="s">
        <v>22086</v>
      </c>
      <c r="J4176" t="s">
        <v>22089</v>
      </c>
      <c r="L4176" t="s">
        <v>22176</v>
      </c>
      <c r="M4176" t="s">
        <v>22232</v>
      </c>
      <c r="N4176" t="s">
        <v>24625</v>
      </c>
      <c r="O4176" t="s">
        <v>28890</v>
      </c>
      <c r="P4176">
        <v>7</v>
      </c>
      <c r="Q4176">
        <v>2</v>
      </c>
      <c r="R4176">
        <v>2.73</v>
      </c>
      <c r="S4176">
        <v>2.75</v>
      </c>
      <c r="T4176">
        <v>442.9</v>
      </c>
      <c r="U4176">
        <v>108.06</v>
      </c>
      <c r="V4176">
        <v>3.02</v>
      </c>
      <c r="W4176">
        <v>10.68</v>
      </c>
      <c r="X4176">
        <v>5.88</v>
      </c>
      <c r="Y4176">
        <v>2</v>
      </c>
      <c r="Z4176" t="s">
        <v>4250</v>
      </c>
      <c r="AA4176">
        <v>0</v>
      </c>
      <c r="AB4176">
        <v>2</v>
      </c>
      <c r="AC4176">
        <v>3.9408571428571419</v>
      </c>
      <c r="AE4176" t="s">
        <v>7949</v>
      </c>
      <c r="AH4176">
        <v>0</v>
      </c>
      <c r="AI4176">
        <v>0</v>
      </c>
    </row>
    <row r="4177" spans="2:35" x14ac:dyDescent="0.25">
      <c r="B4177">
        <v>53</v>
      </c>
      <c r="I4177" t="s">
        <v>22086</v>
      </c>
      <c r="J4177" t="s">
        <v>22089</v>
      </c>
      <c r="L4177" t="s">
        <v>22176</v>
      </c>
      <c r="M4177" t="s">
        <v>22232</v>
      </c>
      <c r="N4177" t="s">
        <v>24626</v>
      </c>
      <c r="O4177" t="s">
        <v>28891</v>
      </c>
      <c r="P4177">
        <v>7</v>
      </c>
      <c r="Q4177">
        <v>2</v>
      </c>
      <c r="R4177">
        <v>1.54</v>
      </c>
      <c r="S4177">
        <v>1.6</v>
      </c>
      <c r="T4177">
        <v>375.39</v>
      </c>
      <c r="U4177">
        <v>122.62</v>
      </c>
      <c r="V4177">
        <v>1.92</v>
      </c>
      <c r="W4177">
        <v>10.56</v>
      </c>
      <c r="X4177">
        <v>6.54</v>
      </c>
      <c r="Y4177">
        <v>2</v>
      </c>
      <c r="Z4177" t="s">
        <v>4250</v>
      </c>
      <c r="AA4177">
        <v>0</v>
      </c>
      <c r="AB4177">
        <v>2</v>
      </c>
      <c r="AC4177">
        <v>4.3900714285714288</v>
      </c>
      <c r="AE4177" t="s">
        <v>7949</v>
      </c>
      <c r="AH4177">
        <v>0</v>
      </c>
      <c r="AI4177">
        <v>0</v>
      </c>
    </row>
    <row r="4178" spans="2:35" x14ac:dyDescent="0.25">
      <c r="B4178">
        <v>5.7</v>
      </c>
      <c r="I4178" t="s">
        <v>22086</v>
      </c>
      <c r="J4178" t="s">
        <v>22089</v>
      </c>
      <c r="L4178" t="s">
        <v>22176</v>
      </c>
      <c r="M4178" t="s">
        <v>22232</v>
      </c>
      <c r="N4178" t="s">
        <v>24627</v>
      </c>
      <c r="O4178" t="s">
        <v>28892</v>
      </c>
      <c r="P4178">
        <v>8</v>
      </c>
      <c r="Q4178">
        <v>2</v>
      </c>
      <c r="R4178">
        <v>1.65</v>
      </c>
      <c r="S4178">
        <v>1.67</v>
      </c>
      <c r="T4178">
        <v>419.44</v>
      </c>
      <c r="U4178">
        <v>131.85</v>
      </c>
      <c r="V4178">
        <v>1.93</v>
      </c>
      <c r="W4178">
        <v>10.52</v>
      </c>
      <c r="X4178">
        <v>5.88</v>
      </c>
      <c r="Y4178">
        <v>2</v>
      </c>
      <c r="Z4178" t="s">
        <v>4250</v>
      </c>
      <c r="AA4178">
        <v>0</v>
      </c>
      <c r="AB4178">
        <v>2</v>
      </c>
      <c r="AC4178">
        <v>4.0754285714285716</v>
      </c>
      <c r="AE4178" t="s">
        <v>7949</v>
      </c>
      <c r="AH4178">
        <v>0</v>
      </c>
      <c r="AI4178">
        <v>0</v>
      </c>
    </row>
    <row r="4179" spans="2:35" x14ac:dyDescent="0.25">
      <c r="B4179">
        <v>240</v>
      </c>
      <c r="I4179" t="s">
        <v>22086</v>
      </c>
      <c r="J4179" t="s">
        <v>22089</v>
      </c>
      <c r="L4179" t="s">
        <v>22176</v>
      </c>
      <c r="M4179" t="s">
        <v>22232</v>
      </c>
      <c r="N4179" t="s">
        <v>24629</v>
      </c>
      <c r="O4179" t="s">
        <v>28894</v>
      </c>
      <c r="P4179">
        <v>5</v>
      </c>
      <c r="Q4179">
        <v>1</v>
      </c>
      <c r="R4179">
        <v>2.5</v>
      </c>
      <c r="S4179">
        <v>2.5</v>
      </c>
      <c r="T4179">
        <v>372.4</v>
      </c>
      <c r="U4179">
        <v>73.39</v>
      </c>
      <c r="V4179">
        <v>3.42</v>
      </c>
      <c r="X4179">
        <v>5.05</v>
      </c>
      <c r="Y4179">
        <v>3</v>
      </c>
      <c r="Z4179" t="s">
        <v>4250</v>
      </c>
      <c r="AA4179">
        <v>0</v>
      </c>
      <c r="AB4179">
        <v>1</v>
      </c>
      <c r="AC4179">
        <v>5.494761904761905</v>
      </c>
      <c r="AE4179" t="s">
        <v>7949</v>
      </c>
      <c r="AH4179">
        <v>0</v>
      </c>
      <c r="AI4179">
        <v>0</v>
      </c>
    </row>
    <row r="4180" spans="2:35" x14ac:dyDescent="0.25">
      <c r="B4180">
        <v>26</v>
      </c>
      <c r="I4180" t="s">
        <v>22086</v>
      </c>
      <c r="J4180" t="s">
        <v>22089</v>
      </c>
      <c r="L4180" t="s">
        <v>22176</v>
      </c>
      <c r="M4180" t="s">
        <v>22232</v>
      </c>
      <c r="N4180" t="s">
        <v>24630</v>
      </c>
      <c r="O4180" t="s">
        <v>28895</v>
      </c>
      <c r="P4180">
        <v>7</v>
      </c>
      <c r="Q4180">
        <v>1</v>
      </c>
      <c r="R4180">
        <v>2.62</v>
      </c>
      <c r="S4180">
        <v>2.63</v>
      </c>
      <c r="T4180">
        <v>414.47</v>
      </c>
      <c r="U4180">
        <v>91.85</v>
      </c>
      <c r="V4180">
        <v>2.7</v>
      </c>
      <c r="X4180">
        <v>5.91</v>
      </c>
      <c r="Y4180">
        <v>3</v>
      </c>
      <c r="Z4180" t="s">
        <v>4250</v>
      </c>
      <c r="AA4180">
        <v>0</v>
      </c>
      <c r="AB4180">
        <v>3</v>
      </c>
      <c r="AC4180">
        <v>5.0725952380952366</v>
      </c>
      <c r="AE4180" t="s">
        <v>7949</v>
      </c>
      <c r="AH4180">
        <v>0</v>
      </c>
      <c r="AI4180">
        <v>0</v>
      </c>
    </row>
    <row r="4181" spans="2:35" x14ac:dyDescent="0.25">
      <c r="B4181">
        <v>8.6999999999999993</v>
      </c>
      <c r="I4181" t="s">
        <v>22086</v>
      </c>
      <c r="J4181" t="s">
        <v>22089</v>
      </c>
      <c r="L4181" t="s">
        <v>22176</v>
      </c>
      <c r="M4181" t="s">
        <v>22232</v>
      </c>
      <c r="N4181" t="s">
        <v>24631</v>
      </c>
      <c r="O4181" t="s">
        <v>28896</v>
      </c>
      <c r="P4181">
        <v>6</v>
      </c>
      <c r="Q4181">
        <v>1</v>
      </c>
      <c r="R4181">
        <v>4.07</v>
      </c>
      <c r="S4181">
        <v>4.08</v>
      </c>
      <c r="T4181">
        <v>451.53</v>
      </c>
      <c r="U4181">
        <v>78.959999999999994</v>
      </c>
      <c r="V4181">
        <v>3.68</v>
      </c>
      <c r="X4181">
        <v>5.91</v>
      </c>
      <c r="Y4181">
        <v>3</v>
      </c>
      <c r="Z4181" t="s">
        <v>4250</v>
      </c>
      <c r="AA4181">
        <v>0</v>
      </c>
      <c r="AB4181">
        <v>3</v>
      </c>
      <c r="AC4181">
        <v>3.6395476190476188</v>
      </c>
      <c r="AE4181" t="s">
        <v>7949</v>
      </c>
      <c r="AH4181">
        <v>0</v>
      </c>
      <c r="AI4181">
        <v>0</v>
      </c>
    </row>
    <row r="4182" spans="2:35" x14ac:dyDescent="0.25">
      <c r="B4182">
        <v>26</v>
      </c>
      <c r="I4182" t="s">
        <v>22086</v>
      </c>
      <c r="J4182" t="s">
        <v>22089</v>
      </c>
      <c r="L4182" t="s">
        <v>22176</v>
      </c>
      <c r="M4182" t="s">
        <v>22232</v>
      </c>
      <c r="N4182" t="s">
        <v>24630</v>
      </c>
      <c r="O4182" t="s">
        <v>28895</v>
      </c>
      <c r="P4182">
        <v>7</v>
      </c>
      <c r="Q4182">
        <v>1</v>
      </c>
      <c r="R4182">
        <v>2.62</v>
      </c>
      <c r="S4182">
        <v>2.63</v>
      </c>
      <c r="T4182">
        <v>414.47</v>
      </c>
      <c r="U4182">
        <v>91.85</v>
      </c>
      <c r="V4182">
        <v>2.7</v>
      </c>
      <c r="X4182">
        <v>5.91</v>
      </c>
      <c r="Y4182">
        <v>3</v>
      </c>
      <c r="Z4182" t="s">
        <v>4250</v>
      </c>
      <c r="AA4182">
        <v>0</v>
      </c>
      <c r="AB4182">
        <v>3</v>
      </c>
      <c r="AC4182">
        <v>5.0725952380952366</v>
      </c>
      <c r="AE4182" t="s">
        <v>7949</v>
      </c>
      <c r="AH4182">
        <v>0</v>
      </c>
      <c r="AI4182">
        <v>0</v>
      </c>
    </row>
    <row r="4183" spans="2:35" x14ac:dyDescent="0.25">
      <c r="B4183">
        <v>4.9000000000000004</v>
      </c>
      <c r="I4183" t="s">
        <v>22086</v>
      </c>
      <c r="J4183" t="s">
        <v>22089</v>
      </c>
      <c r="L4183" t="s">
        <v>22176</v>
      </c>
      <c r="M4183" t="s">
        <v>22232</v>
      </c>
      <c r="N4183" t="s">
        <v>24631</v>
      </c>
      <c r="O4183" t="s">
        <v>28896</v>
      </c>
      <c r="P4183">
        <v>6</v>
      </c>
      <c r="Q4183">
        <v>1</v>
      </c>
      <c r="R4183">
        <v>4.07</v>
      </c>
      <c r="S4183">
        <v>4.08</v>
      </c>
      <c r="T4183">
        <v>451.53</v>
      </c>
      <c r="U4183">
        <v>78.959999999999994</v>
      </c>
      <c r="V4183">
        <v>3.68</v>
      </c>
      <c r="X4183">
        <v>5.91</v>
      </c>
      <c r="Y4183">
        <v>3</v>
      </c>
      <c r="Z4183" t="s">
        <v>4250</v>
      </c>
      <c r="AA4183">
        <v>0</v>
      </c>
      <c r="AB4183">
        <v>3</v>
      </c>
      <c r="AC4183">
        <v>3.6395476190476188</v>
      </c>
      <c r="AE4183" t="s">
        <v>7949</v>
      </c>
      <c r="AH4183">
        <v>0</v>
      </c>
      <c r="AI4183">
        <v>0</v>
      </c>
    </row>
    <row r="4184" spans="2:35" x14ac:dyDescent="0.25">
      <c r="B4184">
        <v>240</v>
      </c>
      <c r="I4184" t="s">
        <v>22086</v>
      </c>
      <c r="J4184" t="s">
        <v>22089</v>
      </c>
      <c r="L4184" t="s">
        <v>22176</v>
      </c>
      <c r="M4184" t="s">
        <v>22232</v>
      </c>
      <c r="N4184" t="s">
        <v>24632</v>
      </c>
      <c r="O4184" t="s">
        <v>28897</v>
      </c>
      <c r="P4184">
        <v>7</v>
      </c>
      <c r="Q4184">
        <v>1</v>
      </c>
      <c r="R4184">
        <v>1.91</v>
      </c>
      <c r="S4184">
        <v>1.92</v>
      </c>
      <c r="T4184">
        <v>378.43</v>
      </c>
      <c r="U4184">
        <v>91.85</v>
      </c>
      <c r="V4184">
        <v>2.2599999999999998</v>
      </c>
      <c r="X4184">
        <v>5.9</v>
      </c>
      <c r="Y4184">
        <v>2</v>
      </c>
      <c r="Z4184" t="s">
        <v>4250</v>
      </c>
      <c r="AA4184">
        <v>0</v>
      </c>
      <c r="AB4184">
        <v>3</v>
      </c>
      <c r="AC4184">
        <v>5.6400238095238091</v>
      </c>
      <c r="AE4184" t="s">
        <v>7949</v>
      </c>
      <c r="AH4184">
        <v>0</v>
      </c>
      <c r="AI4184">
        <v>0</v>
      </c>
    </row>
    <row r="4185" spans="2:35" x14ac:dyDescent="0.25">
      <c r="B4185">
        <v>22</v>
      </c>
      <c r="I4185" t="s">
        <v>22086</v>
      </c>
      <c r="J4185" t="s">
        <v>22089</v>
      </c>
      <c r="L4185" t="s">
        <v>22176</v>
      </c>
      <c r="M4185" t="s">
        <v>22232</v>
      </c>
      <c r="N4185" t="s">
        <v>24633</v>
      </c>
      <c r="O4185" t="s">
        <v>28898</v>
      </c>
      <c r="P4185">
        <v>6</v>
      </c>
      <c r="Q4185">
        <v>1</v>
      </c>
      <c r="R4185">
        <v>3.35</v>
      </c>
      <c r="S4185">
        <v>3.37</v>
      </c>
      <c r="T4185">
        <v>415.49</v>
      </c>
      <c r="U4185">
        <v>78.959999999999994</v>
      </c>
      <c r="V4185">
        <v>3.24</v>
      </c>
      <c r="X4185">
        <v>5.9</v>
      </c>
      <c r="Y4185">
        <v>2</v>
      </c>
      <c r="Z4185" t="s">
        <v>4250</v>
      </c>
      <c r="AA4185">
        <v>0</v>
      </c>
      <c r="AB4185">
        <v>3</v>
      </c>
      <c r="AC4185">
        <v>4.5769761904761896</v>
      </c>
      <c r="AE4185" t="s">
        <v>7949</v>
      </c>
      <c r="AH4185">
        <v>0</v>
      </c>
      <c r="AI4185">
        <v>0</v>
      </c>
    </row>
    <row r="4186" spans="2:35" x14ac:dyDescent="0.25">
      <c r="B4186">
        <v>160</v>
      </c>
      <c r="I4186" t="s">
        <v>22086</v>
      </c>
      <c r="J4186" t="s">
        <v>22089</v>
      </c>
      <c r="L4186" t="s">
        <v>22176</v>
      </c>
      <c r="M4186" t="s">
        <v>22232</v>
      </c>
      <c r="N4186" t="s">
        <v>24632</v>
      </c>
      <c r="O4186" t="s">
        <v>28897</v>
      </c>
      <c r="P4186">
        <v>7</v>
      </c>
      <c r="Q4186">
        <v>1</v>
      </c>
      <c r="R4186">
        <v>1.91</v>
      </c>
      <c r="S4186">
        <v>1.92</v>
      </c>
      <c r="T4186">
        <v>378.43</v>
      </c>
      <c r="U4186">
        <v>91.85</v>
      </c>
      <c r="V4186">
        <v>2.2599999999999998</v>
      </c>
      <c r="X4186">
        <v>5.9</v>
      </c>
      <c r="Y4186">
        <v>2</v>
      </c>
      <c r="Z4186" t="s">
        <v>4250</v>
      </c>
      <c r="AA4186">
        <v>0</v>
      </c>
      <c r="AB4186">
        <v>3</v>
      </c>
      <c r="AC4186">
        <v>5.6400238095238091</v>
      </c>
      <c r="AE4186" t="s">
        <v>7949</v>
      </c>
      <c r="AH4186">
        <v>0</v>
      </c>
      <c r="AI4186">
        <v>0</v>
      </c>
    </row>
    <row r="4187" spans="2:35" x14ac:dyDescent="0.25">
      <c r="B4187">
        <v>6100</v>
      </c>
      <c r="I4187" t="s">
        <v>22086</v>
      </c>
      <c r="J4187" t="s">
        <v>22089</v>
      </c>
      <c r="L4187" t="s">
        <v>22176</v>
      </c>
      <c r="M4187" t="s">
        <v>22232</v>
      </c>
      <c r="N4187" t="s">
        <v>24635</v>
      </c>
      <c r="O4187" t="s">
        <v>28900</v>
      </c>
      <c r="P4187">
        <v>6</v>
      </c>
      <c r="Q4187">
        <v>1</v>
      </c>
      <c r="R4187">
        <v>1.74</v>
      </c>
      <c r="S4187">
        <v>1.75</v>
      </c>
      <c r="T4187">
        <v>358.35</v>
      </c>
      <c r="U4187">
        <v>82.62</v>
      </c>
      <c r="V4187">
        <v>2.4900000000000002</v>
      </c>
      <c r="X4187">
        <v>5.47</v>
      </c>
      <c r="Y4187">
        <v>2</v>
      </c>
      <c r="Z4187" t="s">
        <v>4250</v>
      </c>
      <c r="AA4187">
        <v>0</v>
      </c>
      <c r="AB4187">
        <v>1</v>
      </c>
      <c r="AC4187">
        <v>5.833333333333333</v>
      </c>
      <c r="AE4187" t="s">
        <v>7949</v>
      </c>
      <c r="AH4187">
        <v>0</v>
      </c>
      <c r="AI4187">
        <v>0</v>
      </c>
    </row>
    <row r="4188" spans="2:35" x14ac:dyDescent="0.25">
      <c r="B4188">
        <v>830</v>
      </c>
      <c r="I4188" t="s">
        <v>22086</v>
      </c>
      <c r="J4188" t="s">
        <v>22089</v>
      </c>
      <c r="L4188" t="s">
        <v>22176</v>
      </c>
      <c r="M4188" t="s">
        <v>22232</v>
      </c>
      <c r="N4188" t="s">
        <v>24636</v>
      </c>
      <c r="O4188" t="s">
        <v>28901</v>
      </c>
      <c r="P4188">
        <v>6</v>
      </c>
      <c r="Q4188">
        <v>1</v>
      </c>
      <c r="R4188">
        <v>2.17</v>
      </c>
      <c r="S4188">
        <v>2.2000000000000002</v>
      </c>
      <c r="T4188">
        <v>363.42</v>
      </c>
      <c r="U4188">
        <v>78.959999999999994</v>
      </c>
      <c r="V4188">
        <v>2.62</v>
      </c>
      <c r="X4188">
        <v>6.2</v>
      </c>
      <c r="Y4188">
        <v>2</v>
      </c>
      <c r="Z4188" t="s">
        <v>4250</v>
      </c>
      <c r="AA4188">
        <v>0</v>
      </c>
      <c r="AB4188">
        <v>1</v>
      </c>
      <c r="AC4188">
        <v>5.7239047619047616</v>
      </c>
      <c r="AE4188" t="s">
        <v>7949</v>
      </c>
      <c r="AH4188">
        <v>0</v>
      </c>
      <c r="AI4188">
        <v>0</v>
      </c>
    </row>
    <row r="4189" spans="2:35" x14ac:dyDescent="0.25">
      <c r="B4189">
        <v>6300</v>
      </c>
      <c r="I4189" t="s">
        <v>22086</v>
      </c>
      <c r="J4189" t="s">
        <v>22089</v>
      </c>
      <c r="L4189" t="s">
        <v>22176</v>
      </c>
      <c r="M4189" t="s">
        <v>22232</v>
      </c>
      <c r="N4189" t="s">
        <v>24672</v>
      </c>
      <c r="O4189" t="s">
        <v>28937</v>
      </c>
      <c r="P4189">
        <v>6</v>
      </c>
      <c r="Q4189">
        <v>1</v>
      </c>
      <c r="R4189">
        <v>3.17</v>
      </c>
      <c r="S4189">
        <v>3.26</v>
      </c>
      <c r="T4189">
        <v>360.42</v>
      </c>
      <c r="U4189">
        <v>74.66</v>
      </c>
      <c r="V4189">
        <v>2.95</v>
      </c>
      <c r="X4189">
        <v>6.71</v>
      </c>
      <c r="Y4189">
        <v>3</v>
      </c>
      <c r="Z4189" t="s">
        <v>4250</v>
      </c>
      <c r="AA4189">
        <v>0</v>
      </c>
      <c r="AB4189">
        <v>1</v>
      </c>
      <c r="AC4189">
        <v>5.1153333333333331</v>
      </c>
      <c r="AE4189" t="s">
        <v>7949</v>
      </c>
      <c r="AH4189">
        <v>0</v>
      </c>
      <c r="AI4189">
        <v>0</v>
      </c>
    </row>
    <row r="4190" spans="2:35" x14ac:dyDescent="0.25">
      <c r="B4190">
        <v>240</v>
      </c>
      <c r="I4190" t="s">
        <v>22086</v>
      </c>
      <c r="J4190" t="s">
        <v>22089</v>
      </c>
      <c r="L4190" t="s">
        <v>22176</v>
      </c>
      <c r="M4190" t="s">
        <v>22232</v>
      </c>
      <c r="N4190" t="s">
        <v>24639</v>
      </c>
      <c r="O4190" t="s">
        <v>28904</v>
      </c>
      <c r="P4190">
        <v>6</v>
      </c>
      <c r="Q4190">
        <v>1</v>
      </c>
      <c r="R4190">
        <v>-2.78</v>
      </c>
      <c r="S4190">
        <v>-2.77</v>
      </c>
      <c r="T4190">
        <v>322.37</v>
      </c>
      <c r="U4190">
        <v>82.62</v>
      </c>
      <c r="V4190">
        <v>1.9</v>
      </c>
      <c r="X4190">
        <v>5.83</v>
      </c>
      <c r="Y4190">
        <v>2</v>
      </c>
      <c r="Z4190" t="s">
        <v>4250</v>
      </c>
      <c r="AA4190">
        <v>0</v>
      </c>
      <c r="AB4190">
        <v>1</v>
      </c>
      <c r="AC4190">
        <v>5.833333333333333</v>
      </c>
      <c r="AE4190" t="s">
        <v>7949</v>
      </c>
      <c r="AH4190">
        <v>0</v>
      </c>
      <c r="AI4190">
        <v>0</v>
      </c>
    </row>
    <row r="4191" spans="2:35" x14ac:dyDescent="0.25">
      <c r="B4191">
        <v>0.78</v>
      </c>
      <c r="I4191" t="s">
        <v>22086</v>
      </c>
      <c r="J4191" t="s">
        <v>22089</v>
      </c>
      <c r="L4191" t="s">
        <v>22176</v>
      </c>
      <c r="M4191" t="s">
        <v>22232</v>
      </c>
      <c r="N4191" t="s">
        <v>24641</v>
      </c>
      <c r="O4191" t="s">
        <v>28906</v>
      </c>
      <c r="P4191">
        <v>7</v>
      </c>
      <c r="Q4191">
        <v>2</v>
      </c>
      <c r="R4191">
        <v>2.88</v>
      </c>
      <c r="S4191">
        <v>2.89</v>
      </c>
      <c r="T4191">
        <v>428.88</v>
      </c>
      <c r="U4191">
        <v>108.06</v>
      </c>
      <c r="V4191">
        <v>2.72</v>
      </c>
      <c r="W4191">
        <v>10.62</v>
      </c>
      <c r="X4191">
        <v>5.88</v>
      </c>
      <c r="Y4191">
        <v>2</v>
      </c>
      <c r="Z4191" t="s">
        <v>4250</v>
      </c>
      <c r="AA4191">
        <v>0</v>
      </c>
      <c r="AB4191">
        <v>2</v>
      </c>
      <c r="AC4191">
        <v>3.9660000000000002</v>
      </c>
      <c r="AE4191" t="s">
        <v>7949</v>
      </c>
      <c r="AH4191">
        <v>0</v>
      </c>
      <c r="AI4191">
        <v>0</v>
      </c>
    </row>
    <row r="4192" spans="2:35" x14ac:dyDescent="0.25">
      <c r="B4192">
        <v>2.2000000000000002</v>
      </c>
      <c r="I4192" t="s">
        <v>22086</v>
      </c>
      <c r="J4192" t="s">
        <v>22089</v>
      </c>
      <c r="L4192" t="s">
        <v>22176</v>
      </c>
      <c r="M4192" t="s">
        <v>22232</v>
      </c>
      <c r="N4192" t="s">
        <v>24642</v>
      </c>
      <c r="O4192" t="s">
        <v>28907</v>
      </c>
      <c r="P4192">
        <v>7</v>
      </c>
      <c r="Q4192">
        <v>2</v>
      </c>
      <c r="R4192">
        <v>3.13</v>
      </c>
      <c r="S4192">
        <v>3.14</v>
      </c>
      <c r="T4192">
        <v>473.33</v>
      </c>
      <c r="U4192">
        <v>108.06</v>
      </c>
      <c r="V4192">
        <v>2.82</v>
      </c>
      <c r="W4192">
        <v>10.57</v>
      </c>
      <c r="X4192">
        <v>5.88</v>
      </c>
      <c r="Y4192">
        <v>2</v>
      </c>
      <c r="Z4192" t="s">
        <v>4250</v>
      </c>
      <c r="AA4192">
        <v>0</v>
      </c>
      <c r="AB4192">
        <v>2</v>
      </c>
      <c r="AC4192">
        <v>3.4535</v>
      </c>
      <c r="AE4192" t="s">
        <v>7949</v>
      </c>
      <c r="AH4192">
        <v>0</v>
      </c>
      <c r="AI4192">
        <v>0</v>
      </c>
    </row>
    <row r="4193" spans="1:35" x14ac:dyDescent="0.25">
      <c r="B4193">
        <v>3.1</v>
      </c>
      <c r="I4193" t="s">
        <v>22086</v>
      </c>
      <c r="J4193" t="s">
        <v>22089</v>
      </c>
      <c r="L4193" t="s">
        <v>22176</v>
      </c>
      <c r="M4193" t="s">
        <v>22232</v>
      </c>
      <c r="N4193" t="s">
        <v>24643</v>
      </c>
      <c r="O4193" t="s">
        <v>28908</v>
      </c>
      <c r="P4193">
        <v>9</v>
      </c>
      <c r="Q4193">
        <v>2</v>
      </c>
      <c r="R4193">
        <v>2.59</v>
      </c>
      <c r="S4193">
        <v>2.6</v>
      </c>
      <c r="T4193">
        <v>425.45</v>
      </c>
      <c r="U4193">
        <v>130.18</v>
      </c>
      <c r="V4193">
        <v>1.47</v>
      </c>
      <c r="W4193">
        <v>9.48</v>
      </c>
      <c r="X4193">
        <v>5.87</v>
      </c>
      <c r="Y4193">
        <v>2</v>
      </c>
      <c r="Z4193" t="s">
        <v>4250</v>
      </c>
      <c r="AA4193">
        <v>0</v>
      </c>
      <c r="AB4193">
        <v>3</v>
      </c>
      <c r="AC4193">
        <v>3.7374999999999998</v>
      </c>
      <c r="AE4193" t="s">
        <v>7949</v>
      </c>
      <c r="AH4193">
        <v>0</v>
      </c>
      <c r="AI4193">
        <v>0</v>
      </c>
    </row>
    <row r="4194" spans="1:35" x14ac:dyDescent="0.25">
      <c r="B4194">
        <v>0.16</v>
      </c>
      <c r="I4194" t="s">
        <v>22086</v>
      </c>
      <c r="J4194" t="s">
        <v>22089</v>
      </c>
      <c r="L4194" t="s">
        <v>22176</v>
      </c>
      <c r="M4194" t="s">
        <v>22232</v>
      </c>
      <c r="N4194" t="s">
        <v>24644</v>
      </c>
      <c r="O4194" t="s">
        <v>28909</v>
      </c>
      <c r="P4194">
        <v>6</v>
      </c>
      <c r="Q4194">
        <v>2</v>
      </c>
      <c r="R4194">
        <v>3.68</v>
      </c>
      <c r="S4194">
        <v>3.75</v>
      </c>
      <c r="T4194">
        <v>412.88</v>
      </c>
      <c r="U4194">
        <v>98.83</v>
      </c>
      <c r="V4194">
        <v>3.48</v>
      </c>
      <c r="W4194">
        <v>10.67</v>
      </c>
      <c r="X4194">
        <v>6.58</v>
      </c>
      <c r="Y4194">
        <v>2</v>
      </c>
      <c r="Z4194" t="s">
        <v>4250</v>
      </c>
      <c r="AA4194">
        <v>0</v>
      </c>
      <c r="AB4194">
        <v>2</v>
      </c>
      <c r="AC4194">
        <v>3.6129523809523811</v>
      </c>
      <c r="AE4194" t="s">
        <v>7949</v>
      </c>
      <c r="AH4194">
        <v>0</v>
      </c>
      <c r="AI4194">
        <v>0</v>
      </c>
    </row>
    <row r="4195" spans="1:35" x14ac:dyDescent="0.25">
      <c r="B4195">
        <v>0.62</v>
      </c>
      <c r="I4195" t="s">
        <v>22086</v>
      </c>
      <c r="J4195" t="s">
        <v>22089</v>
      </c>
      <c r="L4195" t="s">
        <v>22176</v>
      </c>
      <c r="M4195" t="s">
        <v>22232</v>
      </c>
      <c r="N4195" t="s">
        <v>24645</v>
      </c>
      <c r="O4195" t="s">
        <v>28910</v>
      </c>
      <c r="P4195">
        <v>6</v>
      </c>
      <c r="Q4195">
        <v>2</v>
      </c>
      <c r="R4195">
        <v>3.18</v>
      </c>
      <c r="S4195">
        <v>3.25</v>
      </c>
      <c r="T4195">
        <v>396.42</v>
      </c>
      <c r="U4195">
        <v>98.83</v>
      </c>
      <c r="V4195">
        <v>2.96</v>
      </c>
      <c r="W4195">
        <v>10.61</v>
      </c>
      <c r="X4195">
        <v>6.58</v>
      </c>
      <c r="Y4195">
        <v>2</v>
      </c>
      <c r="Z4195" t="s">
        <v>4250</v>
      </c>
      <c r="AA4195">
        <v>0</v>
      </c>
      <c r="AB4195">
        <v>2</v>
      </c>
      <c r="AC4195">
        <v>4.2305238095238096</v>
      </c>
      <c r="AE4195" t="s">
        <v>7949</v>
      </c>
      <c r="AH4195">
        <v>0</v>
      </c>
      <c r="AI4195">
        <v>0</v>
      </c>
    </row>
    <row r="4196" spans="1:35" x14ac:dyDescent="0.25">
      <c r="B4196">
        <v>3.1</v>
      </c>
      <c r="I4196" t="s">
        <v>22086</v>
      </c>
      <c r="J4196" t="s">
        <v>22089</v>
      </c>
      <c r="L4196" t="s">
        <v>22176</v>
      </c>
      <c r="M4196" t="s">
        <v>22232</v>
      </c>
      <c r="N4196" t="s">
        <v>24646</v>
      </c>
      <c r="O4196" t="s">
        <v>28911</v>
      </c>
      <c r="P4196">
        <v>8</v>
      </c>
      <c r="Q4196">
        <v>2</v>
      </c>
      <c r="R4196">
        <v>3.39</v>
      </c>
      <c r="S4196">
        <v>3.45</v>
      </c>
      <c r="T4196">
        <v>409.45</v>
      </c>
      <c r="U4196">
        <v>120.95</v>
      </c>
      <c r="V4196">
        <v>2.23</v>
      </c>
      <c r="W4196">
        <v>9.5299999999999994</v>
      </c>
      <c r="X4196">
        <v>6.57</v>
      </c>
      <c r="Y4196">
        <v>2</v>
      </c>
      <c r="Z4196" t="s">
        <v>4250</v>
      </c>
      <c r="AA4196">
        <v>0</v>
      </c>
      <c r="AB4196">
        <v>3</v>
      </c>
      <c r="AC4196">
        <v>3.226785714285715</v>
      </c>
      <c r="AE4196" t="s">
        <v>7949</v>
      </c>
      <c r="AH4196">
        <v>0</v>
      </c>
      <c r="AI4196">
        <v>0</v>
      </c>
    </row>
    <row r="4197" spans="1:35" x14ac:dyDescent="0.25">
      <c r="B4197">
        <v>0.63</v>
      </c>
      <c r="I4197" t="s">
        <v>22086</v>
      </c>
      <c r="J4197" t="s">
        <v>22089</v>
      </c>
      <c r="L4197" t="s">
        <v>22176</v>
      </c>
      <c r="M4197" t="s">
        <v>22232</v>
      </c>
      <c r="N4197" t="s">
        <v>24647</v>
      </c>
      <c r="O4197" t="s">
        <v>28912</v>
      </c>
      <c r="P4197">
        <v>7</v>
      </c>
      <c r="Q4197">
        <v>2</v>
      </c>
      <c r="R4197">
        <v>2.56</v>
      </c>
      <c r="S4197">
        <v>2.63</v>
      </c>
      <c r="T4197">
        <v>429.43</v>
      </c>
      <c r="U4197">
        <v>111.72</v>
      </c>
      <c r="V4197">
        <v>3.16</v>
      </c>
      <c r="W4197">
        <v>9.59</v>
      </c>
      <c r="X4197">
        <v>6.57</v>
      </c>
      <c r="Y4197">
        <v>2</v>
      </c>
      <c r="Z4197" t="s">
        <v>4250</v>
      </c>
      <c r="AA4197">
        <v>0</v>
      </c>
      <c r="AB4197">
        <v>3</v>
      </c>
      <c r="AC4197">
        <v>4.0000714285714283</v>
      </c>
      <c r="AE4197" t="s">
        <v>7949</v>
      </c>
      <c r="AH4197">
        <v>0</v>
      </c>
      <c r="AI4197">
        <v>0</v>
      </c>
    </row>
    <row r="4198" spans="1:35" x14ac:dyDescent="0.25">
      <c r="B4198">
        <v>8</v>
      </c>
      <c r="I4198" t="s">
        <v>22086</v>
      </c>
      <c r="J4198" t="s">
        <v>22089</v>
      </c>
      <c r="L4198" t="s">
        <v>22176</v>
      </c>
      <c r="M4198" t="s">
        <v>22232</v>
      </c>
      <c r="N4198" t="s">
        <v>24648</v>
      </c>
      <c r="O4198" t="s">
        <v>28913</v>
      </c>
      <c r="P4198">
        <v>9</v>
      </c>
      <c r="Q4198">
        <v>2</v>
      </c>
      <c r="R4198">
        <v>2.59</v>
      </c>
      <c r="S4198">
        <v>2.6</v>
      </c>
      <c r="T4198">
        <v>425.45</v>
      </c>
      <c r="U4198">
        <v>130.18</v>
      </c>
      <c r="V4198">
        <v>1.47</v>
      </c>
      <c r="W4198">
        <v>9.48</v>
      </c>
      <c r="X4198">
        <v>5.87</v>
      </c>
      <c r="Y4198">
        <v>2</v>
      </c>
      <c r="Z4198" t="s">
        <v>4250</v>
      </c>
      <c r="AA4198">
        <v>0</v>
      </c>
      <c r="AB4198">
        <v>3</v>
      </c>
      <c r="AC4198">
        <v>3.7374999999999998</v>
      </c>
      <c r="AE4198" t="s">
        <v>7949</v>
      </c>
      <c r="AH4198">
        <v>0</v>
      </c>
      <c r="AI4198">
        <v>0</v>
      </c>
    </row>
    <row r="4199" spans="1:35" x14ac:dyDescent="0.25">
      <c r="B4199">
        <v>1.0999999999999999E-2</v>
      </c>
      <c r="I4199" t="s">
        <v>22086</v>
      </c>
      <c r="J4199" t="s">
        <v>22089</v>
      </c>
      <c r="L4199" t="s">
        <v>22177</v>
      </c>
      <c r="M4199" t="s">
        <v>22233</v>
      </c>
      <c r="N4199" t="s">
        <v>25180</v>
      </c>
      <c r="O4199" t="s">
        <v>29445</v>
      </c>
      <c r="P4199">
        <v>6</v>
      </c>
      <c r="Q4199">
        <v>2</v>
      </c>
      <c r="R4199">
        <v>-1.05</v>
      </c>
      <c r="S4199">
        <v>-0.99</v>
      </c>
      <c r="T4199">
        <v>369.43</v>
      </c>
      <c r="U4199">
        <v>104.16</v>
      </c>
      <c r="V4199">
        <v>2.66</v>
      </c>
      <c r="W4199">
        <v>9.98</v>
      </c>
      <c r="X4199">
        <v>6.49</v>
      </c>
      <c r="Y4199">
        <v>2</v>
      </c>
      <c r="Z4199" t="s">
        <v>4250</v>
      </c>
      <c r="AA4199">
        <v>0</v>
      </c>
      <c r="AB4199">
        <v>3</v>
      </c>
      <c r="AC4199">
        <v>4.960642857142858</v>
      </c>
      <c r="AE4199" t="s">
        <v>7949</v>
      </c>
      <c r="AH4199">
        <v>0</v>
      </c>
      <c r="AI4199">
        <v>0</v>
      </c>
    </row>
    <row r="4200" spans="1:35" x14ac:dyDescent="0.25">
      <c r="B4200">
        <v>8.2000000000000007E-3</v>
      </c>
      <c r="I4200" t="s">
        <v>22086</v>
      </c>
      <c r="J4200" t="s">
        <v>22089</v>
      </c>
      <c r="L4200" t="s">
        <v>22177</v>
      </c>
      <c r="M4200" t="s">
        <v>22233</v>
      </c>
      <c r="N4200" t="s">
        <v>25181</v>
      </c>
      <c r="O4200" t="s">
        <v>29446</v>
      </c>
      <c r="P4200">
        <v>7</v>
      </c>
      <c r="Q4200">
        <v>2</v>
      </c>
      <c r="R4200">
        <v>-4.17</v>
      </c>
      <c r="S4200">
        <v>-4.17</v>
      </c>
      <c r="T4200">
        <v>401.42</v>
      </c>
      <c r="U4200">
        <v>138.30000000000001</v>
      </c>
      <c r="V4200">
        <v>1.35</v>
      </c>
      <c r="W4200">
        <v>9.91</v>
      </c>
      <c r="X4200">
        <v>4.24</v>
      </c>
      <c r="Y4200">
        <v>2</v>
      </c>
      <c r="Z4200" t="s">
        <v>4250</v>
      </c>
      <c r="AA4200">
        <v>0</v>
      </c>
      <c r="AB4200">
        <v>3</v>
      </c>
      <c r="AC4200">
        <v>4.2041428571428572</v>
      </c>
      <c r="AE4200" t="s">
        <v>7949</v>
      </c>
      <c r="AH4200">
        <v>0</v>
      </c>
      <c r="AI4200">
        <v>0</v>
      </c>
    </row>
    <row r="4201" spans="1:35" x14ac:dyDescent="0.25">
      <c r="B4201">
        <v>6.1000000000000004E-3</v>
      </c>
      <c r="I4201" t="s">
        <v>22086</v>
      </c>
      <c r="J4201" t="s">
        <v>22089</v>
      </c>
      <c r="L4201" t="s">
        <v>22177</v>
      </c>
      <c r="M4201" t="s">
        <v>22233</v>
      </c>
      <c r="N4201" t="s">
        <v>22395</v>
      </c>
      <c r="O4201" t="s">
        <v>26680</v>
      </c>
      <c r="P4201">
        <v>6</v>
      </c>
      <c r="Q4201">
        <v>2</v>
      </c>
      <c r="R4201">
        <v>-2.95</v>
      </c>
      <c r="S4201">
        <v>-2.94</v>
      </c>
      <c r="T4201">
        <v>410.86</v>
      </c>
      <c r="U4201">
        <v>114.51</v>
      </c>
      <c r="V4201">
        <v>2.13</v>
      </c>
      <c r="W4201">
        <v>10.02</v>
      </c>
      <c r="X4201">
        <v>4.24</v>
      </c>
      <c r="Y4201">
        <v>2</v>
      </c>
      <c r="Z4201" t="s">
        <v>4250</v>
      </c>
      <c r="AA4201">
        <v>0</v>
      </c>
      <c r="AB4201">
        <v>3</v>
      </c>
      <c r="AC4201">
        <v>4.3197142857142854</v>
      </c>
      <c r="AE4201" t="s">
        <v>7949</v>
      </c>
      <c r="AH4201">
        <v>0</v>
      </c>
      <c r="AI4201">
        <v>0</v>
      </c>
    </row>
    <row r="4202" spans="1:35" x14ac:dyDescent="0.25">
      <c r="B4202">
        <v>5.7000000000000002E-3</v>
      </c>
      <c r="I4202" t="s">
        <v>22086</v>
      </c>
      <c r="J4202" t="s">
        <v>22089</v>
      </c>
      <c r="L4202" t="s">
        <v>22177</v>
      </c>
      <c r="M4202" t="s">
        <v>22233</v>
      </c>
      <c r="N4202" t="s">
        <v>25182</v>
      </c>
      <c r="O4202" t="s">
        <v>29447</v>
      </c>
      <c r="P4202">
        <v>7</v>
      </c>
      <c r="Q4202">
        <v>2</v>
      </c>
      <c r="R4202">
        <v>-3.29</v>
      </c>
      <c r="S4202">
        <v>-3.29</v>
      </c>
      <c r="T4202">
        <v>442.42</v>
      </c>
      <c r="U4202">
        <v>123.74</v>
      </c>
      <c r="V4202">
        <v>2.08</v>
      </c>
      <c r="W4202">
        <v>10.119999999999999</v>
      </c>
      <c r="X4202">
        <v>4.24</v>
      </c>
      <c r="Y4202">
        <v>2</v>
      </c>
      <c r="Z4202" t="s">
        <v>4250</v>
      </c>
      <c r="AA4202">
        <v>0</v>
      </c>
      <c r="AB4202">
        <v>5</v>
      </c>
      <c r="AC4202">
        <v>3.911285714285714</v>
      </c>
      <c r="AE4202" t="s">
        <v>7949</v>
      </c>
      <c r="AH4202">
        <v>0</v>
      </c>
      <c r="AI4202">
        <v>0</v>
      </c>
    </row>
    <row r="4203" spans="1:35" x14ac:dyDescent="0.25">
      <c r="A4203" t="s">
        <v>21618</v>
      </c>
      <c r="B4203">
        <v>8.9999999999999998E-4</v>
      </c>
      <c r="I4203" t="s">
        <v>22086</v>
      </c>
      <c r="J4203" t="s">
        <v>22089</v>
      </c>
      <c r="L4203" t="s">
        <v>22177</v>
      </c>
      <c r="M4203" t="s">
        <v>22233</v>
      </c>
      <c r="N4203" t="s">
        <v>22404</v>
      </c>
      <c r="O4203" t="s">
        <v>26689</v>
      </c>
      <c r="P4203">
        <v>6</v>
      </c>
      <c r="Q4203">
        <v>2</v>
      </c>
      <c r="R4203">
        <v>-2.0299999999999998</v>
      </c>
      <c r="S4203">
        <v>-2.0299999999999998</v>
      </c>
      <c r="T4203">
        <v>438.91</v>
      </c>
      <c r="U4203">
        <v>114.51</v>
      </c>
      <c r="V4203">
        <v>2.91</v>
      </c>
      <c r="W4203">
        <v>10.02</v>
      </c>
      <c r="X4203">
        <v>4.32</v>
      </c>
      <c r="Y4203">
        <v>2</v>
      </c>
      <c r="Z4203" t="s">
        <v>4250</v>
      </c>
      <c r="AA4203">
        <v>0</v>
      </c>
      <c r="AB4203">
        <v>3</v>
      </c>
      <c r="AC4203">
        <v>4.1193571428571421</v>
      </c>
      <c r="AE4203" t="s">
        <v>7949</v>
      </c>
      <c r="AH4203">
        <v>0</v>
      </c>
      <c r="AI4203">
        <v>0</v>
      </c>
    </row>
    <row r="4204" spans="1:35" x14ac:dyDescent="0.25">
      <c r="B4204">
        <v>2.0000000000000001E-4</v>
      </c>
      <c r="I4204" t="s">
        <v>22086</v>
      </c>
      <c r="J4204" t="s">
        <v>22089</v>
      </c>
      <c r="L4204" t="s">
        <v>22177</v>
      </c>
      <c r="M4204" t="s">
        <v>22233</v>
      </c>
      <c r="N4204" t="s">
        <v>22439</v>
      </c>
      <c r="O4204" t="s">
        <v>26724</v>
      </c>
      <c r="P4204">
        <v>7</v>
      </c>
      <c r="Q4204">
        <v>2</v>
      </c>
      <c r="R4204">
        <v>-3.26</v>
      </c>
      <c r="S4204">
        <v>-3.25</v>
      </c>
      <c r="T4204">
        <v>429.48</v>
      </c>
      <c r="U4204">
        <v>138.30000000000001</v>
      </c>
      <c r="V4204">
        <v>2.12</v>
      </c>
      <c r="W4204">
        <v>9.91</v>
      </c>
      <c r="X4204">
        <v>4.32</v>
      </c>
      <c r="Y4204">
        <v>2</v>
      </c>
      <c r="Z4204" t="s">
        <v>4250</v>
      </c>
      <c r="AA4204">
        <v>0</v>
      </c>
      <c r="AB4204">
        <v>3</v>
      </c>
      <c r="AC4204">
        <v>4.0037142857142856</v>
      </c>
      <c r="AE4204" t="s">
        <v>7949</v>
      </c>
      <c r="AH4204">
        <v>0</v>
      </c>
      <c r="AI4204">
        <v>0</v>
      </c>
    </row>
    <row r="4205" spans="1:35" x14ac:dyDescent="0.25">
      <c r="B4205">
        <v>8.9999999999999998E-4</v>
      </c>
      <c r="I4205" t="s">
        <v>22086</v>
      </c>
      <c r="J4205" t="s">
        <v>22089</v>
      </c>
      <c r="L4205" t="s">
        <v>22177</v>
      </c>
      <c r="M4205" t="s">
        <v>22233</v>
      </c>
      <c r="N4205" t="s">
        <v>22400</v>
      </c>
      <c r="O4205" t="s">
        <v>26685</v>
      </c>
      <c r="P4205">
        <v>8</v>
      </c>
      <c r="Q4205">
        <v>2</v>
      </c>
      <c r="R4205">
        <v>-2.33</v>
      </c>
      <c r="S4205">
        <v>-2.3199999999999998</v>
      </c>
      <c r="T4205">
        <v>435.48</v>
      </c>
      <c r="U4205">
        <v>136.63</v>
      </c>
      <c r="V4205">
        <v>1.66</v>
      </c>
      <c r="W4205">
        <v>8.8800000000000008</v>
      </c>
      <c r="X4205">
        <v>4.3099999999999996</v>
      </c>
      <c r="Y4205">
        <v>2</v>
      </c>
      <c r="Z4205" t="s">
        <v>4250</v>
      </c>
      <c r="AA4205">
        <v>0</v>
      </c>
      <c r="AB4205">
        <v>4</v>
      </c>
      <c r="AC4205">
        <v>3.9608571428571429</v>
      </c>
      <c r="AE4205" t="s">
        <v>7949</v>
      </c>
      <c r="AH4205">
        <v>0</v>
      </c>
      <c r="AI4205">
        <v>0</v>
      </c>
    </row>
    <row r="4206" spans="1:35" x14ac:dyDescent="0.25">
      <c r="B4206">
        <v>1.8E-3</v>
      </c>
      <c r="I4206" t="s">
        <v>22086</v>
      </c>
      <c r="J4206" t="s">
        <v>22089</v>
      </c>
      <c r="L4206" t="s">
        <v>22177</v>
      </c>
      <c r="M4206" t="s">
        <v>22233</v>
      </c>
      <c r="N4206" t="s">
        <v>25183</v>
      </c>
      <c r="O4206" t="s">
        <v>29448</v>
      </c>
      <c r="P4206">
        <v>7</v>
      </c>
      <c r="Q4206">
        <v>2</v>
      </c>
      <c r="R4206">
        <v>-3.15</v>
      </c>
      <c r="S4206">
        <v>-3.14</v>
      </c>
      <c r="T4206">
        <v>455.46</v>
      </c>
      <c r="U4206">
        <v>127.4</v>
      </c>
      <c r="V4206">
        <v>2.58</v>
      </c>
      <c r="W4206">
        <v>8.94</v>
      </c>
      <c r="X4206">
        <v>4.3099999999999996</v>
      </c>
      <c r="Y4206">
        <v>2</v>
      </c>
      <c r="Z4206" t="s">
        <v>4250</v>
      </c>
      <c r="AA4206">
        <v>0</v>
      </c>
      <c r="AB4206">
        <v>4</v>
      </c>
      <c r="AC4206">
        <v>3.8181428571428571</v>
      </c>
      <c r="AE4206" t="s">
        <v>7949</v>
      </c>
      <c r="AH4206">
        <v>0</v>
      </c>
      <c r="AI4206">
        <v>0</v>
      </c>
    </row>
    <row r="4207" spans="1:35" x14ac:dyDescent="0.25">
      <c r="B4207">
        <v>1E-3</v>
      </c>
      <c r="I4207" t="s">
        <v>22086</v>
      </c>
      <c r="J4207" t="s">
        <v>22089</v>
      </c>
      <c r="L4207" t="s">
        <v>22177</v>
      </c>
      <c r="M4207" t="s">
        <v>22233</v>
      </c>
      <c r="N4207" t="s">
        <v>25184</v>
      </c>
      <c r="O4207" t="s">
        <v>29449</v>
      </c>
      <c r="P4207">
        <v>7</v>
      </c>
      <c r="Q4207">
        <v>2</v>
      </c>
      <c r="R4207">
        <v>-2.72</v>
      </c>
      <c r="S4207">
        <v>-2.72</v>
      </c>
      <c r="T4207">
        <v>455.52</v>
      </c>
      <c r="U4207">
        <v>138.30000000000001</v>
      </c>
      <c r="V4207">
        <v>2.66</v>
      </c>
      <c r="W4207">
        <v>9.9</v>
      </c>
      <c r="X4207">
        <v>4.3499999999999996</v>
      </c>
      <c r="Y4207">
        <v>2</v>
      </c>
      <c r="Z4207" t="s">
        <v>4250</v>
      </c>
      <c r="AA4207">
        <v>0</v>
      </c>
      <c r="AB4207">
        <v>3</v>
      </c>
      <c r="AC4207">
        <v>3.8177142857142861</v>
      </c>
      <c r="AE4207" t="s">
        <v>7949</v>
      </c>
      <c r="AH4207">
        <v>0</v>
      </c>
      <c r="AI4207">
        <v>0</v>
      </c>
    </row>
    <row r="4208" spans="1:35" x14ac:dyDescent="0.25">
      <c r="B4208">
        <v>514</v>
      </c>
      <c r="H4208">
        <v>5</v>
      </c>
      <c r="J4208" t="s">
        <v>22089</v>
      </c>
      <c r="L4208" t="s">
        <v>22178</v>
      </c>
      <c r="M4208" t="s">
        <v>22199</v>
      </c>
      <c r="N4208" t="s">
        <v>22887</v>
      </c>
      <c r="O4208" t="s">
        <v>27167</v>
      </c>
      <c r="P4208">
        <v>7</v>
      </c>
      <c r="Q4208">
        <v>2</v>
      </c>
      <c r="R4208">
        <v>4.7300000000000004</v>
      </c>
      <c r="S4208">
        <v>4.91</v>
      </c>
      <c r="T4208">
        <v>411.53</v>
      </c>
      <c r="U4208">
        <v>102.49</v>
      </c>
      <c r="V4208">
        <v>3.57</v>
      </c>
      <c r="W4208">
        <v>9.91</v>
      </c>
      <c r="X4208">
        <v>7.03</v>
      </c>
      <c r="Y4208">
        <v>2</v>
      </c>
      <c r="Z4208" t="s">
        <v>4250</v>
      </c>
      <c r="AA4208">
        <v>0</v>
      </c>
      <c r="AB4208">
        <v>5</v>
      </c>
      <c r="AC4208">
        <v>2.7605952380952381</v>
      </c>
      <c r="AE4208" t="s">
        <v>7949</v>
      </c>
      <c r="AH4208">
        <v>0</v>
      </c>
      <c r="AI4208">
        <v>0</v>
      </c>
    </row>
    <row r="4209" spans="2:35" x14ac:dyDescent="0.25">
      <c r="B4209">
        <v>966</v>
      </c>
      <c r="H4209">
        <v>5</v>
      </c>
      <c r="J4209" t="s">
        <v>22089</v>
      </c>
      <c r="L4209" t="s">
        <v>22178</v>
      </c>
      <c r="M4209" t="s">
        <v>22199</v>
      </c>
      <c r="N4209" t="s">
        <v>22888</v>
      </c>
      <c r="O4209" t="s">
        <v>27168</v>
      </c>
      <c r="P4209">
        <v>6</v>
      </c>
      <c r="Q4209">
        <v>3</v>
      </c>
      <c r="R4209">
        <v>3.47</v>
      </c>
      <c r="S4209">
        <v>3.83</v>
      </c>
      <c r="T4209">
        <v>396.52</v>
      </c>
      <c r="U4209">
        <v>100.6</v>
      </c>
      <c r="V4209">
        <v>3.88</v>
      </c>
      <c r="W4209">
        <v>8.3800000000000008</v>
      </c>
      <c r="X4209">
        <v>7.1</v>
      </c>
      <c r="Y4209">
        <v>2</v>
      </c>
      <c r="Z4209" t="s">
        <v>4250</v>
      </c>
      <c r="AA4209">
        <v>0</v>
      </c>
      <c r="AB4209">
        <v>4</v>
      </c>
      <c r="AC4209">
        <v>3.4024761904761909</v>
      </c>
      <c r="AE4209" t="s">
        <v>7949</v>
      </c>
      <c r="AH4209">
        <v>0</v>
      </c>
      <c r="AI4209">
        <v>0</v>
      </c>
    </row>
    <row r="4210" spans="2:35" x14ac:dyDescent="0.25">
      <c r="B4210">
        <v>10</v>
      </c>
      <c r="H4210">
        <v>5</v>
      </c>
      <c r="J4210" t="s">
        <v>22089</v>
      </c>
      <c r="L4210" t="s">
        <v>22178</v>
      </c>
      <c r="M4210" t="s">
        <v>22199</v>
      </c>
      <c r="N4210" t="s">
        <v>22889</v>
      </c>
      <c r="O4210" t="s">
        <v>27169</v>
      </c>
      <c r="P4210">
        <v>5</v>
      </c>
      <c r="Q4210">
        <v>2</v>
      </c>
      <c r="R4210">
        <v>3.83</v>
      </c>
      <c r="S4210">
        <v>3.83</v>
      </c>
      <c r="T4210">
        <v>376.84</v>
      </c>
      <c r="U4210">
        <v>80.37</v>
      </c>
      <c r="V4210">
        <v>3.92</v>
      </c>
      <c r="W4210">
        <v>10.01</v>
      </c>
      <c r="X4210">
        <v>4.25</v>
      </c>
      <c r="Y4210">
        <v>2</v>
      </c>
      <c r="Z4210" t="s">
        <v>4250</v>
      </c>
      <c r="AA4210">
        <v>0</v>
      </c>
      <c r="AB4210">
        <v>3</v>
      </c>
      <c r="AC4210">
        <v>4.0497142857142858</v>
      </c>
      <c r="AE4210" t="s">
        <v>7949</v>
      </c>
      <c r="AH4210">
        <v>0</v>
      </c>
      <c r="AI4210">
        <v>0</v>
      </c>
    </row>
    <row r="4211" spans="2:35" x14ac:dyDescent="0.25">
      <c r="B4211">
        <v>95</v>
      </c>
      <c r="H4211">
        <v>5</v>
      </c>
      <c r="J4211" t="s">
        <v>22089</v>
      </c>
      <c r="L4211" t="s">
        <v>22178</v>
      </c>
      <c r="M4211" t="s">
        <v>22199</v>
      </c>
      <c r="N4211" t="s">
        <v>23771</v>
      </c>
      <c r="O4211" t="s">
        <v>28051</v>
      </c>
      <c r="P4211">
        <v>6</v>
      </c>
      <c r="Q4211">
        <v>2</v>
      </c>
      <c r="R4211">
        <v>4.41</v>
      </c>
      <c r="S4211">
        <v>4.42</v>
      </c>
      <c r="T4211">
        <v>399.5</v>
      </c>
      <c r="U4211">
        <v>93.26</v>
      </c>
      <c r="V4211">
        <v>4.1399999999999997</v>
      </c>
      <c r="W4211">
        <v>9.44</v>
      </c>
      <c r="X4211">
        <v>5.88</v>
      </c>
      <c r="Y4211">
        <v>2</v>
      </c>
      <c r="Z4211" t="s">
        <v>4250</v>
      </c>
      <c r="AA4211">
        <v>0</v>
      </c>
      <c r="AB4211">
        <v>3</v>
      </c>
      <c r="AC4211">
        <v>3.3991904761904759</v>
      </c>
      <c r="AE4211" t="s">
        <v>7949</v>
      </c>
      <c r="AH4211">
        <v>0</v>
      </c>
      <c r="AI4211">
        <v>0</v>
      </c>
    </row>
    <row r="4212" spans="2:35" x14ac:dyDescent="0.25">
      <c r="B4212">
        <v>19</v>
      </c>
      <c r="H4212">
        <v>5</v>
      </c>
      <c r="J4212" t="s">
        <v>22089</v>
      </c>
      <c r="L4212" t="s">
        <v>22178</v>
      </c>
      <c r="M4212" t="s">
        <v>22199</v>
      </c>
      <c r="N4212" t="s">
        <v>23772</v>
      </c>
      <c r="O4212" t="s">
        <v>28052</v>
      </c>
      <c r="P4212">
        <v>7</v>
      </c>
      <c r="Q4212">
        <v>2</v>
      </c>
      <c r="R4212">
        <v>4.92</v>
      </c>
      <c r="S4212">
        <v>4.9400000000000004</v>
      </c>
      <c r="T4212">
        <v>415.49</v>
      </c>
      <c r="U4212">
        <v>102.49</v>
      </c>
      <c r="V4212">
        <v>3.84</v>
      </c>
      <c r="W4212">
        <v>8.93</v>
      </c>
      <c r="X4212">
        <v>5.88</v>
      </c>
      <c r="Y4212">
        <v>2</v>
      </c>
      <c r="Z4212" t="s">
        <v>4250</v>
      </c>
      <c r="AA4212">
        <v>0</v>
      </c>
      <c r="AB4212">
        <v>4</v>
      </c>
      <c r="AC4212">
        <v>2.717309523809524</v>
      </c>
      <c r="AE4212" t="s">
        <v>7949</v>
      </c>
      <c r="AH4212">
        <v>0</v>
      </c>
      <c r="AI4212">
        <v>0</v>
      </c>
    </row>
    <row r="4213" spans="2:35" x14ac:dyDescent="0.25">
      <c r="B4213">
        <v>572</v>
      </c>
      <c r="H4213">
        <v>5</v>
      </c>
      <c r="J4213" t="s">
        <v>22089</v>
      </c>
      <c r="L4213" t="s">
        <v>22178</v>
      </c>
      <c r="M4213" t="s">
        <v>22199</v>
      </c>
      <c r="N4213" t="s">
        <v>22892</v>
      </c>
      <c r="O4213" t="s">
        <v>27172</v>
      </c>
      <c r="P4213">
        <v>7</v>
      </c>
      <c r="Q4213">
        <v>2</v>
      </c>
      <c r="R4213">
        <v>3.95</v>
      </c>
      <c r="S4213">
        <v>3.96</v>
      </c>
      <c r="T4213">
        <v>387.44</v>
      </c>
      <c r="U4213">
        <v>102.49</v>
      </c>
      <c r="V4213">
        <v>3.06</v>
      </c>
      <c r="W4213">
        <v>8.8699999999999992</v>
      </c>
      <c r="X4213">
        <v>4.71</v>
      </c>
      <c r="Y4213">
        <v>2</v>
      </c>
      <c r="Z4213" t="s">
        <v>4250</v>
      </c>
      <c r="AA4213">
        <v>0</v>
      </c>
      <c r="AB4213">
        <v>4</v>
      </c>
      <c r="AC4213">
        <v>3.432666666666667</v>
      </c>
      <c r="AE4213" t="s">
        <v>7949</v>
      </c>
      <c r="AH4213">
        <v>0</v>
      </c>
      <c r="AI4213">
        <v>0</v>
      </c>
    </row>
    <row r="4214" spans="2:35" x14ac:dyDescent="0.25">
      <c r="B4214">
        <v>5280</v>
      </c>
      <c r="H4214">
        <v>5</v>
      </c>
      <c r="J4214" t="s">
        <v>22089</v>
      </c>
      <c r="L4214" t="s">
        <v>22178</v>
      </c>
      <c r="M4214" t="s">
        <v>22199</v>
      </c>
      <c r="N4214" t="s">
        <v>22893</v>
      </c>
      <c r="O4214" t="s">
        <v>27173</v>
      </c>
      <c r="P4214">
        <v>6</v>
      </c>
      <c r="Q4214">
        <v>2</v>
      </c>
      <c r="R4214">
        <v>3.44</v>
      </c>
      <c r="S4214">
        <v>3.45</v>
      </c>
      <c r="T4214">
        <v>371.44</v>
      </c>
      <c r="U4214">
        <v>93.26</v>
      </c>
      <c r="V4214">
        <v>3.36</v>
      </c>
      <c r="W4214">
        <v>9.3699999999999992</v>
      </c>
      <c r="X4214">
        <v>4.71</v>
      </c>
      <c r="Y4214">
        <v>2</v>
      </c>
      <c r="Z4214" t="s">
        <v>4250</v>
      </c>
      <c r="AA4214">
        <v>0</v>
      </c>
      <c r="AB4214">
        <v>3</v>
      </c>
      <c r="AC4214">
        <v>4.3646190476190467</v>
      </c>
      <c r="AE4214" t="s">
        <v>7949</v>
      </c>
      <c r="AH4214">
        <v>0</v>
      </c>
      <c r="AI4214">
        <v>0</v>
      </c>
    </row>
    <row r="4215" spans="2:35" x14ac:dyDescent="0.25">
      <c r="B4215">
        <v>54</v>
      </c>
      <c r="H4215">
        <v>5</v>
      </c>
      <c r="J4215" t="s">
        <v>22089</v>
      </c>
      <c r="L4215" t="s">
        <v>22178</v>
      </c>
      <c r="M4215" t="s">
        <v>22199</v>
      </c>
      <c r="N4215" t="s">
        <v>22894</v>
      </c>
      <c r="O4215" t="s">
        <v>27174</v>
      </c>
      <c r="P4215">
        <v>7</v>
      </c>
      <c r="Q4215">
        <v>2</v>
      </c>
      <c r="R4215">
        <v>4.5999999999999996</v>
      </c>
      <c r="S4215">
        <v>4.62</v>
      </c>
      <c r="T4215">
        <v>411.46</v>
      </c>
      <c r="U4215">
        <v>102.49</v>
      </c>
      <c r="V4215">
        <v>3.06</v>
      </c>
      <c r="W4215">
        <v>8.75</v>
      </c>
      <c r="X4215">
        <v>4.71</v>
      </c>
      <c r="Y4215">
        <v>2</v>
      </c>
      <c r="Z4215" t="s">
        <v>4250</v>
      </c>
      <c r="AA4215">
        <v>0</v>
      </c>
      <c r="AB4215">
        <v>5</v>
      </c>
      <c r="AC4215">
        <v>2.9060952380952378</v>
      </c>
      <c r="AE4215" t="s">
        <v>7949</v>
      </c>
      <c r="AH4215">
        <v>0</v>
      </c>
      <c r="AI4215">
        <v>0</v>
      </c>
    </row>
    <row r="4216" spans="2:35" x14ac:dyDescent="0.25">
      <c r="B4216">
        <v>73</v>
      </c>
      <c r="H4216">
        <v>5</v>
      </c>
      <c r="J4216" t="s">
        <v>22089</v>
      </c>
      <c r="L4216" t="s">
        <v>22178</v>
      </c>
      <c r="M4216" t="s">
        <v>22199</v>
      </c>
      <c r="N4216" t="s">
        <v>23773</v>
      </c>
      <c r="O4216" t="s">
        <v>28053</v>
      </c>
      <c r="P4216">
        <v>7</v>
      </c>
      <c r="Q4216">
        <v>2</v>
      </c>
      <c r="R4216">
        <v>2.8</v>
      </c>
      <c r="S4216">
        <v>2.8</v>
      </c>
      <c r="T4216">
        <v>416.48</v>
      </c>
      <c r="U4216">
        <v>98.83</v>
      </c>
      <c r="V4216">
        <v>3.29</v>
      </c>
      <c r="W4216">
        <v>10.11</v>
      </c>
      <c r="X4216">
        <v>4.51</v>
      </c>
      <c r="Y4216">
        <v>2</v>
      </c>
      <c r="Z4216" t="s">
        <v>4250</v>
      </c>
      <c r="AA4216">
        <v>0</v>
      </c>
      <c r="AB4216">
        <v>7</v>
      </c>
      <c r="AC4216">
        <v>4.4022380952380953</v>
      </c>
      <c r="AE4216" t="s">
        <v>7949</v>
      </c>
      <c r="AH4216">
        <v>0</v>
      </c>
      <c r="AI4216">
        <v>0</v>
      </c>
    </row>
    <row r="4217" spans="2:35" x14ac:dyDescent="0.25">
      <c r="B4217">
        <v>96</v>
      </c>
      <c r="H4217">
        <v>5</v>
      </c>
      <c r="J4217" t="s">
        <v>22089</v>
      </c>
      <c r="L4217" t="s">
        <v>22178</v>
      </c>
      <c r="M4217" t="s">
        <v>22199</v>
      </c>
      <c r="N4217" t="s">
        <v>25185</v>
      </c>
      <c r="O4217" t="s">
        <v>29450</v>
      </c>
      <c r="P4217">
        <v>5</v>
      </c>
      <c r="Q4217">
        <v>2</v>
      </c>
      <c r="R4217">
        <v>3.33</v>
      </c>
      <c r="S4217">
        <v>3.33</v>
      </c>
      <c r="T4217">
        <v>358.44</v>
      </c>
      <c r="U4217">
        <v>72.41</v>
      </c>
      <c r="V4217">
        <v>3.52</v>
      </c>
      <c r="W4217">
        <v>13.32</v>
      </c>
      <c r="X4217">
        <v>4.2699999999999996</v>
      </c>
      <c r="Y4217">
        <v>2</v>
      </c>
      <c r="Z4217" t="s">
        <v>4250</v>
      </c>
      <c r="AA4217">
        <v>0</v>
      </c>
      <c r="AB4217">
        <v>3</v>
      </c>
      <c r="AC4217">
        <v>4.67</v>
      </c>
      <c r="AE4217" t="s">
        <v>7949</v>
      </c>
      <c r="AH4217">
        <v>0</v>
      </c>
      <c r="AI4217">
        <v>0</v>
      </c>
    </row>
    <row r="4218" spans="2:35" x14ac:dyDescent="0.25">
      <c r="B4218">
        <v>304</v>
      </c>
      <c r="H4218">
        <v>5</v>
      </c>
      <c r="J4218" t="s">
        <v>22089</v>
      </c>
      <c r="L4218" t="s">
        <v>22178</v>
      </c>
      <c r="M4218" t="s">
        <v>22199</v>
      </c>
      <c r="N4218" t="s">
        <v>22897</v>
      </c>
      <c r="O4218" t="s">
        <v>27177</v>
      </c>
      <c r="P4218">
        <v>8</v>
      </c>
      <c r="Q4218">
        <v>2</v>
      </c>
      <c r="R4218">
        <v>3.62</v>
      </c>
      <c r="S4218">
        <v>3.63</v>
      </c>
      <c r="T4218">
        <v>410.43</v>
      </c>
      <c r="U4218">
        <v>119.29</v>
      </c>
      <c r="V4218">
        <v>3.31</v>
      </c>
      <c r="W4218">
        <v>8.92</v>
      </c>
      <c r="X4218">
        <v>4.25</v>
      </c>
      <c r="Y4218">
        <v>3</v>
      </c>
      <c r="Z4218" t="s">
        <v>4250</v>
      </c>
      <c r="AA4218">
        <v>0</v>
      </c>
      <c r="AB4218">
        <v>4</v>
      </c>
      <c r="AC4218">
        <v>3.0384523809523798</v>
      </c>
      <c r="AE4218" t="s">
        <v>7949</v>
      </c>
      <c r="AH4218">
        <v>0</v>
      </c>
      <c r="AI4218">
        <v>0</v>
      </c>
    </row>
    <row r="4219" spans="2:35" x14ac:dyDescent="0.25">
      <c r="B4219">
        <v>97</v>
      </c>
      <c r="H4219">
        <v>5</v>
      </c>
      <c r="J4219" t="s">
        <v>22089</v>
      </c>
      <c r="L4219" t="s">
        <v>22178</v>
      </c>
      <c r="M4219" t="s">
        <v>22199</v>
      </c>
      <c r="N4219" t="s">
        <v>22898</v>
      </c>
      <c r="O4219" t="s">
        <v>27178</v>
      </c>
      <c r="P4219">
        <v>5</v>
      </c>
      <c r="Q4219">
        <v>3</v>
      </c>
      <c r="R4219">
        <v>3.33</v>
      </c>
      <c r="S4219">
        <v>3.33</v>
      </c>
      <c r="T4219">
        <v>407.47</v>
      </c>
      <c r="U4219">
        <v>96.16</v>
      </c>
      <c r="V4219">
        <v>4.26</v>
      </c>
      <c r="W4219">
        <v>10.62</v>
      </c>
      <c r="X4219">
        <v>4.51</v>
      </c>
      <c r="Y4219">
        <v>3</v>
      </c>
      <c r="Z4219" t="s">
        <v>4250</v>
      </c>
      <c r="AA4219">
        <v>0</v>
      </c>
      <c r="AB4219">
        <v>4</v>
      </c>
      <c r="AC4219">
        <v>3.7922619047619048</v>
      </c>
      <c r="AE4219" t="s">
        <v>7949</v>
      </c>
      <c r="AH4219">
        <v>0</v>
      </c>
      <c r="AI4219">
        <v>0</v>
      </c>
    </row>
    <row r="4220" spans="2:35" x14ac:dyDescent="0.25">
      <c r="B4220">
        <v>2130</v>
      </c>
      <c r="H4220">
        <v>5</v>
      </c>
      <c r="J4220" t="s">
        <v>22089</v>
      </c>
      <c r="L4220" t="s">
        <v>22178</v>
      </c>
      <c r="M4220" t="s">
        <v>22199</v>
      </c>
      <c r="N4220" t="s">
        <v>22899</v>
      </c>
      <c r="O4220" t="s">
        <v>27179</v>
      </c>
      <c r="P4220">
        <v>6</v>
      </c>
      <c r="Q4220">
        <v>2</v>
      </c>
      <c r="R4220">
        <v>2.89</v>
      </c>
      <c r="S4220">
        <v>2.89</v>
      </c>
      <c r="T4220">
        <v>395.41</v>
      </c>
      <c r="U4220">
        <v>93.26</v>
      </c>
      <c r="V4220">
        <v>3.25</v>
      </c>
      <c r="W4220">
        <v>10.45</v>
      </c>
      <c r="X4220">
        <v>3.67</v>
      </c>
      <c r="Y4220">
        <v>2</v>
      </c>
      <c r="Z4220" t="s">
        <v>4250</v>
      </c>
      <c r="AA4220">
        <v>0</v>
      </c>
      <c r="AB4220">
        <v>3</v>
      </c>
      <c r="AC4220">
        <v>4.6934047619047607</v>
      </c>
      <c r="AE4220" t="s">
        <v>7949</v>
      </c>
      <c r="AH4220">
        <v>0</v>
      </c>
      <c r="AI4220">
        <v>0</v>
      </c>
    </row>
    <row r="4221" spans="2:35" x14ac:dyDescent="0.25">
      <c r="B4221">
        <v>611</v>
      </c>
      <c r="H4221">
        <v>5</v>
      </c>
      <c r="J4221" t="s">
        <v>22089</v>
      </c>
      <c r="L4221" t="s">
        <v>22178</v>
      </c>
      <c r="M4221" t="s">
        <v>22199</v>
      </c>
      <c r="N4221" t="s">
        <v>22900</v>
      </c>
      <c r="O4221" t="s">
        <v>27180</v>
      </c>
      <c r="P4221">
        <v>7</v>
      </c>
      <c r="Q4221">
        <v>2</v>
      </c>
      <c r="R4221">
        <v>3.82</v>
      </c>
      <c r="S4221">
        <v>3.82</v>
      </c>
      <c r="T4221">
        <v>443.43</v>
      </c>
      <c r="U4221">
        <v>102.49</v>
      </c>
      <c r="V4221">
        <v>3.29</v>
      </c>
      <c r="W4221">
        <v>9.84</v>
      </c>
      <c r="X4221">
        <v>3.46</v>
      </c>
      <c r="Y4221">
        <v>2</v>
      </c>
      <c r="Z4221" t="s">
        <v>4250</v>
      </c>
      <c r="AA4221">
        <v>0</v>
      </c>
      <c r="AB4221">
        <v>6</v>
      </c>
      <c r="AC4221">
        <v>3.167738095238096</v>
      </c>
      <c r="AE4221" t="s">
        <v>7949</v>
      </c>
      <c r="AH4221">
        <v>0</v>
      </c>
      <c r="AI4221">
        <v>0</v>
      </c>
    </row>
    <row r="4222" spans="2:35" x14ac:dyDescent="0.25">
      <c r="B4222">
        <v>91</v>
      </c>
      <c r="H4222">
        <v>5</v>
      </c>
      <c r="J4222" t="s">
        <v>22089</v>
      </c>
      <c r="L4222" t="s">
        <v>22178</v>
      </c>
      <c r="M4222" t="s">
        <v>22199</v>
      </c>
      <c r="N4222" t="s">
        <v>22901</v>
      </c>
      <c r="O4222" t="s">
        <v>27181</v>
      </c>
      <c r="P4222">
        <v>5</v>
      </c>
      <c r="Q4222">
        <v>2</v>
      </c>
      <c r="T4222">
        <v>405.41</v>
      </c>
      <c r="U4222">
        <v>84.73</v>
      </c>
      <c r="V4222">
        <v>4.09</v>
      </c>
      <c r="W4222">
        <v>11.03</v>
      </c>
      <c r="X4222">
        <v>3.53</v>
      </c>
      <c r="Y4222">
        <v>2</v>
      </c>
      <c r="Z4222" t="s">
        <v>4250</v>
      </c>
      <c r="AA4222">
        <v>0</v>
      </c>
      <c r="AB4222">
        <v>3</v>
      </c>
      <c r="AE4222" t="s">
        <v>7949</v>
      </c>
      <c r="AH4222">
        <v>0</v>
      </c>
      <c r="AI4222">
        <v>0</v>
      </c>
    </row>
    <row r="4223" spans="2:35" x14ac:dyDescent="0.25">
      <c r="B4223">
        <v>273</v>
      </c>
      <c r="H4223">
        <v>5</v>
      </c>
      <c r="J4223" t="s">
        <v>22089</v>
      </c>
      <c r="L4223" t="s">
        <v>22178</v>
      </c>
      <c r="M4223" t="s">
        <v>22199</v>
      </c>
      <c r="N4223" t="s">
        <v>22902</v>
      </c>
      <c r="O4223" t="s">
        <v>27182</v>
      </c>
      <c r="P4223">
        <v>7</v>
      </c>
      <c r="Q4223">
        <v>2</v>
      </c>
      <c r="R4223">
        <v>3.4</v>
      </c>
      <c r="S4223">
        <v>3.4</v>
      </c>
      <c r="T4223">
        <v>411.41</v>
      </c>
      <c r="U4223">
        <v>102.49</v>
      </c>
      <c r="V4223">
        <v>2.95</v>
      </c>
      <c r="W4223">
        <v>9.94</v>
      </c>
      <c r="X4223">
        <v>3.46</v>
      </c>
      <c r="Y4223">
        <v>2</v>
      </c>
      <c r="Z4223" t="s">
        <v>4250</v>
      </c>
      <c r="AA4223">
        <v>0</v>
      </c>
      <c r="AB4223">
        <v>4</v>
      </c>
      <c r="AC4223">
        <v>3.8164523809523812</v>
      </c>
      <c r="AE4223" t="s">
        <v>7949</v>
      </c>
      <c r="AH4223">
        <v>0</v>
      </c>
      <c r="AI4223">
        <v>0</v>
      </c>
    </row>
    <row r="4224" spans="2:35" x14ac:dyDescent="0.25">
      <c r="B4224">
        <v>16</v>
      </c>
      <c r="H4224">
        <v>5</v>
      </c>
      <c r="J4224" t="s">
        <v>22089</v>
      </c>
      <c r="L4224" t="s">
        <v>22178</v>
      </c>
      <c r="M4224" t="s">
        <v>22199</v>
      </c>
      <c r="N4224" t="s">
        <v>22903</v>
      </c>
      <c r="O4224" t="s">
        <v>27183</v>
      </c>
      <c r="P4224">
        <v>7</v>
      </c>
      <c r="Q4224">
        <v>2</v>
      </c>
      <c r="R4224">
        <v>4</v>
      </c>
      <c r="S4224">
        <v>4.01</v>
      </c>
      <c r="T4224">
        <v>387.44</v>
      </c>
      <c r="U4224">
        <v>102.49</v>
      </c>
      <c r="V4224">
        <v>3.06</v>
      </c>
      <c r="W4224">
        <v>8.93</v>
      </c>
      <c r="X4224">
        <v>5.18</v>
      </c>
      <c r="Y4224">
        <v>2</v>
      </c>
      <c r="Z4224" t="s">
        <v>4250</v>
      </c>
      <c r="AA4224">
        <v>0</v>
      </c>
      <c r="AB4224">
        <v>4</v>
      </c>
      <c r="AC4224">
        <v>3.3826666666666672</v>
      </c>
      <c r="AE4224" t="s">
        <v>7949</v>
      </c>
      <c r="AH4224">
        <v>0</v>
      </c>
      <c r="AI4224">
        <v>0</v>
      </c>
    </row>
    <row r="4225" spans="2:35" x14ac:dyDescent="0.25">
      <c r="B4225">
        <v>76</v>
      </c>
      <c r="H4225">
        <v>5</v>
      </c>
      <c r="J4225" t="s">
        <v>22089</v>
      </c>
      <c r="L4225" t="s">
        <v>22178</v>
      </c>
      <c r="M4225" t="s">
        <v>22199</v>
      </c>
      <c r="N4225" t="s">
        <v>22904</v>
      </c>
      <c r="O4225" t="s">
        <v>27184</v>
      </c>
      <c r="P4225">
        <v>6</v>
      </c>
      <c r="Q4225">
        <v>2</v>
      </c>
      <c r="R4225">
        <v>3.49</v>
      </c>
      <c r="S4225">
        <v>3.5</v>
      </c>
      <c r="T4225">
        <v>371.44</v>
      </c>
      <c r="U4225">
        <v>93.26</v>
      </c>
      <c r="V4225">
        <v>3.36</v>
      </c>
      <c r="W4225">
        <v>9.44</v>
      </c>
      <c r="X4225">
        <v>5.18</v>
      </c>
      <c r="Y4225">
        <v>2</v>
      </c>
      <c r="Z4225" t="s">
        <v>4250</v>
      </c>
      <c r="AA4225">
        <v>0</v>
      </c>
      <c r="AB4225">
        <v>3</v>
      </c>
      <c r="AC4225">
        <v>4.3146190476190469</v>
      </c>
      <c r="AE4225" t="s">
        <v>7949</v>
      </c>
      <c r="AH4225">
        <v>0</v>
      </c>
      <c r="AI4225">
        <v>0</v>
      </c>
    </row>
    <row r="4226" spans="2:35" x14ac:dyDescent="0.25">
      <c r="B4226">
        <v>352</v>
      </c>
      <c r="H4226">
        <v>5</v>
      </c>
      <c r="J4226" t="s">
        <v>22089</v>
      </c>
      <c r="L4226" t="s">
        <v>22178</v>
      </c>
      <c r="M4226" t="s">
        <v>22199</v>
      </c>
      <c r="N4226" t="s">
        <v>22905</v>
      </c>
      <c r="O4226" t="s">
        <v>27185</v>
      </c>
      <c r="P4226">
        <v>5</v>
      </c>
      <c r="Q4226">
        <v>2</v>
      </c>
      <c r="R4226">
        <v>4.84</v>
      </c>
      <c r="S4226">
        <v>4.8600000000000003</v>
      </c>
      <c r="T4226">
        <v>461.35</v>
      </c>
      <c r="U4226">
        <v>80.37</v>
      </c>
      <c r="V4226">
        <v>5.08</v>
      </c>
      <c r="W4226">
        <v>9.81</v>
      </c>
      <c r="X4226">
        <v>6.02</v>
      </c>
      <c r="Y4226">
        <v>3</v>
      </c>
      <c r="Z4226" t="s">
        <v>4250</v>
      </c>
      <c r="AA4226">
        <v>1</v>
      </c>
      <c r="AB4226">
        <v>4</v>
      </c>
      <c r="AC4226">
        <v>2.8460714285714279</v>
      </c>
      <c r="AE4226" t="s">
        <v>7949</v>
      </c>
      <c r="AH4226">
        <v>0</v>
      </c>
      <c r="AI4226">
        <v>0</v>
      </c>
    </row>
    <row r="4227" spans="2:35" x14ac:dyDescent="0.25">
      <c r="B4227">
        <v>186</v>
      </c>
      <c r="H4227">
        <v>5</v>
      </c>
      <c r="J4227" t="s">
        <v>22089</v>
      </c>
      <c r="L4227" t="s">
        <v>22178</v>
      </c>
      <c r="M4227" t="s">
        <v>22199</v>
      </c>
      <c r="N4227" t="s">
        <v>22906</v>
      </c>
      <c r="O4227" t="s">
        <v>27186</v>
      </c>
      <c r="P4227">
        <v>7</v>
      </c>
      <c r="Q4227">
        <v>3</v>
      </c>
      <c r="R4227">
        <v>4.3600000000000003</v>
      </c>
      <c r="S4227">
        <v>4.3899999999999997</v>
      </c>
      <c r="T4227">
        <v>489.38</v>
      </c>
      <c r="U4227">
        <v>109.83</v>
      </c>
      <c r="V4227">
        <v>4.66</v>
      </c>
      <c r="W4227">
        <v>9.7100000000000009</v>
      </c>
      <c r="X4227">
        <v>6.2</v>
      </c>
      <c r="Y4227">
        <v>3</v>
      </c>
      <c r="Z4227" t="s">
        <v>4250</v>
      </c>
      <c r="AA4227">
        <v>0</v>
      </c>
      <c r="AB4227">
        <v>5</v>
      </c>
      <c r="AC4227">
        <v>1.8865238095238099</v>
      </c>
      <c r="AE4227" t="s">
        <v>7949</v>
      </c>
      <c r="AH4227">
        <v>0</v>
      </c>
      <c r="AI4227">
        <v>0</v>
      </c>
    </row>
    <row r="4228" spans="2:35" x14ac:dyDescent="0.25">
      <c r="B4228">
        <v>19</v>
      </c>
      <c r="H4228">
        <v>5</v>
      </c>
      <c r="J4228" t="s">
        <v>22089</v>
      </c>
      <c r="L4228" t="s">
        <v>22178</v>
      </c>
      <c r="M4228" t="s">
        <v>22199</v>
      </c>
      <c r="N4228" t="s">
        <v>22907</v>
      </c>
      <c r="O4228" t="s">
        <v>27187</v>
      </c>
      <c r="P4228">
        <v>6</v>
      </c>
      <c r="Q4228">
        <v>2</v>
      </c>
      <c r="R4228">
        <v>3.06</v>
      </c>
      <c r="S4228">
        <v>3.08</v>
      </c>
      <c r="T4228">
        <v>401.85</v>
      </c>
      <c r="U4228">
        <v>104.16</v>
      </c>
      <c r="V4228">
        <v>3.79</v>
      </c>
      <c r="W4228">
        <v>8.66</v>
      </c>
      <c r="X4228">
        <v>4.25</v>
      </c>
      <c r="Y4228">
        <v>2</v>
      </c>
      <c r="Z4228" t="s">
        <v>4250</v>
      </c>
      <c r="AA4228">
        <v>0</v>
      </c>
      <c r="AB4228">
        <v>3</v>
      </c>
      <c r="AC4228">
        <v>4.1590714285714281</v>
      </c>
      <c r="AE4228" t="s">
        <v>7949</v>
      </c>
      <c r="AH4228">
        <v>0</v>
      </c>
      <c r="AI4228">
        <v>0</v>
      </c>
    </row>
    <row r="4229" spans="2:35" x14ac:dyDescent="0.25">
      <c r="B4229">
        <v>243</v>
      </c>
      <c r="H4229">
        <v>5</v>
      </c>
      <c r="J4229" t="s">
        <v>22089</v>
      </c>
      <c r="L4229" t="s">
        <v>22178</v>
      </c>
      <c r="M4229" t="s">
        <v>22199</v>
      </c>
      <c r="N4229" t="s">
        <v>22908</v>
      </c>
      <c r="O4229" t="s">
        <v>27188</v>
      </c>
      <c r="P4229">
        <v>9</v>
      </c>
      <c r="Q4229">
        <v>2</v>
      </c>
      <c r="R4229">
        <v>2.85</v>
      </c>
      <c r="S4229">
        <v>2.88</v>
      </c>
      <c r="T4229">
        <v>453.5</v>
      </c>
      <c r="U4229">
        <v>120.31</v>
      </c>
      <c r="V4229">
        <v>2.97</v>
      </c>
      <c r="W4229">
        <v>8.76</v>
      </c>
      <c r="X4229">
        <v>5.87</v>
      </c>
      <c r="Y4229">
        <v>3</v>
      </c>
      <c r="Z4229" t="s">
        <v>4250</v>
      </c>
      <c r="AA4229">
        <v>0</v>
      </c>
      <c r="AB4229">
        <v>6</v>
      </c>
      <c r="AC4229">
        <v>3.407142857142857</v>
      </c>
      <c r="AE4229" t="s">
        <v>7949</v>
      </c>
      <c r="AH4229">
        <v>0</v>
      </c>
      <c r="AI4229">
        <v>0</v>
      </c>
    </row>
    <row r="4230" spans="2:35" x14ac:dyDescent="0.25">
      <c r="B4230">
        <v>169</v>
      </c>
      <c r="H4230">
        <v>5</v>
      </c>
      <c r="J4230" t="s">
        <v>22089</v>
      </c>
      <c r="L4230" t="s">
        <v>22178</v>
      </c>
      <c r="M4230" t="s">
        <v>22199</v>
      </c>
      <c r="N4230" t="s">
        <v>22909</v>
      </c>
      <c r="O4230" t="s">
        <v>27189</v>
      </c>
      <c r="P4230">
        <v>8</v>
      </c>
      <c r="Q4230">
        <v>3</v>
      </c>
      <c r="R4230">
        <v>2.62</v>
      </c>
      <c r="S4230">
        <v>2.65</v>
      </c>
      <c r="T4230">
        <v>439.48</v>
      </c>
      <c r="U4230">
        <v>131.16999999999999</v>
      </c>
      <c r="V4230">
        <v>2.96</v>
      </c>
      <c r="W4230">
        <v>8.75</v>
      </c>
      <c r="X4230">
        <v>5.68</v>
      </c>
      <c r="Y4230">
        <v>3</v>
      </c>
      <c r="Z4230" t="s">
        <v>4250</v>
      </c>
      <c r="AA4230">
        <v>0</v>
      </c>
      <c r="AB4230">
        <v>6</v>
      </c>
      <c r="AC4230">
        <v>3.2889523809523808</v>
      </c>
      <c r="AE4230" t="s">
        <v>7949</v>
      </c>
      <c r="AH4230">
        <v>0</v>
      </c>
      <c r="AI4230">
        <v>0</v>
      </c>
    </row>
    <row r="4231" spans="2:35" x14ac:dyDescent="0.25">
      <c r="B4231">
        <v>435</v>
      </c>
      <c r="H4231">
        <v>5</v>
      </c>
      <c r="J4231" t="s">
        <v>22089</v>
      </c>
      <c r="L4231" t="s">
        <v>22178</v>
      </c>
      <c r="M4231" t="s">
        <v>22199</v>
      </c>
      <c r="N4231" t="s">
        <v>22910</v>
      </c>
      <c r="O4231" t="s">
        <v>27190</v>
      </c>
      <c r="P4231">
        <v>7</v>
      </c>
      <c r="Q4231">
        <v>3</v>
      </c>
      <c r="R4231">
        <v>1.86</v>
      </c>
      <c r="S4231">
        <v>1.86</v>
      </c>
      <c r="T4231">
        <v>372.43</v>
      </c>
      <c r="U4231">
        <v>97.33</v>
      </c>
      <c r="V4231">
        <v>2.4900000000000002</v>
      </c>
      <c r="W4231">
        <v>10.87</v>
      </c>
      <c r="X4231">
        <v>4.26</v>
      </c>
      <c r="Y4231">
        <v>2</v>
      </c>
      <c r="Z4231" t="s">
        <v>4250</v>
      </c>
      <c r="AA4231">
        <v>0</v>
      </c>
      <c r="AB4231">
        <v>3</v>
      </c>
      <c r="AC4231">
        <v>4.8335476190476188</v>
      </c>
      <c r="AE4231" t="s">
        <v>7949</v>
      </c>
      <c r="AH4231">
        <v>0</v>
      </c>
      <c r="AI4231">
        <v>0</v>
      </c>
    </row>
    <row r="4232" spans="2:35" x14ac:dyDescent="0.25">
      <c r="B4232">
        <v>296</v>
      </c>
      <c r="H4232">
        <v>5</v>
      </c>
      <c r="J4232" t="s">
        <v>22089</v>
      </c>
      <c r="L4232" t="s">
        <v>22178</v>
      </c>
      <c r="M4232" t="s">
        <v>22199</v>
      </c>
      <c r="N4232" t="s">
        <v>22911</v>
      </c>
      <c r="O4232" t="s">
        <v>27191</v>
      </c>
      <c r="P4232">
        <v>8</v>
      </c>
      <c r="Q4232">
        <v>3</v>
      </c>
      <c r="R4232">
        <v>0.41</v>
      </c>
      <c r="S4232">
        <v>2.42</v>
      </c>
      <c r="T4232">
        <v>436.49</v>
      </c>
      <c r="U4232">
        <v>139.43</v>
      </c>
      <c r="V4232">
        <v>2.0299999999999998</v>
      </c>
      <c r="W4232">
        <v>3.27</v>
      </c>
      <c r="X4232">
        <v>4.25</v>
      </c>
      <c r="Y4232">
        <v>2</v>
      </c>
      <c r="Z4232" t="s">
        <v>4250</v>
      </c>
      <c r="AA4232">
        <v>0</v>
      </c>
      <c r="AB4232">
        <v>5</v>
      </c>
      <c r="AC4232">
        <v>3.620309523809524</v>
      </c>
      <c r="AE4232" t="s">
        <v>7951</v>
      </c>
      <c r="AH4232">
        <v>0</v>
      </c>
      <c r="AI4232">
        <v>0</v>
      </c>
    </row>
    <row r="4233" spans="2:35" x14ac:dyDescent="0.25">
      <c r="B4233">
        <v>36</v>
      </c>
      <c r="H4233">
        <v>5</v>
      </c>
      <c r="J4233" t="s">
        <v>22089</v>
      </c>
      <c r="L4233" t="s">
        <v>22178</v>
      </c>
      <c r="M4233" t="s">
        <v>22199</v>
      </c>
      <c r="N4233" t="s">
        <v>22912</v>
      </c>
      <c r="O4233" t="s">
        <v>27192</v>
      </c>
      <c r="P4233">
        <v>9</v>
      </c>
      <c r="Q4233">
        <v>2</v>
      </c>
      <c r="R4233">
        <v>3.29</v>
      </c>
      <c r="S4233">
        <v>3.31</v>
      </c>
      <c r="T4233">
        <v>410.44</v>
      </c>
      <c r="U4233">
        <v>123.97</v>
      </c>
      <c r="V4233">
        <v>2.2400000000000002</v>
      </c>
      <c r="W4233">
        <v>8.7899999999999991</v>
      </c>
      <c r="X4233">
        <v>4.25</v>
      </c>
      <c r="Y4233">
        <v>3</v>
      </c>
      <c r="Z4233" t="s">
        <v>4250</v>
      </c>
      <c r="AA4233">
        <v>0</v>
      </c>
      <c r="AB4233">
        <v>4</v>
      </c>
      <c r="AC4233">
        <v>3.3397142857142859</v>
      </c>
      <c r="AE4233" t="s">
        <v>7949</v>
      </c>
      <c r="AH4233">
        <v>0</v>
      </c>
      <c r="AI4233">
        <v>0</v>
      </c>
    </row>
    <row r="4234" spans="2:35" x14ac:dyDescent="0.25">
      <c r="B4234">
        <v>250</v>
      </c>
      <c r="H4234">
        <v>5</v>
      </c>
      <c r="J4234" t="s">
        <v>22089</v>
      </c>
      <c r="L4234" t="s">
        <v>22178</v>
      </c>
      <c r="M4234" t="s">
        <v>22199</v>
      </c>
      <c r="N4234" t="s">
        <v>22913</v>
      </c>
      <c r="O4234" t="s">
        <v>27193</v>
      </c>
      <c r="P4234">
        <v>9</v>
      </c>
      <c r="Q4234">
        <v>2</v>
      </c>
      <c r="R4234">
        <v>3.5</v>
      </c>
      <c r="S4234">
        <v>3.52</v>
      </c>
      <c r="T4234">
        <v>410.44</v>
      </c>
      <c r="U4234">
        <v>123.97</v>
      </c>
      <c r="V4234">
        <v>2.2400000000000002</v>
      </c>
      <c r="W4234">
        <v>8.7899999999999991</v>
      </c>
      <c r="X4234">
        <v>4.25</v>
      </c>
      <c r="Y4234">
        <v>3</v>
      </c>
      <c r="Z4234" t="s">
        <v>4250</v>
      </c>
      <c r="AA4234">
        <v>0</v>
      </c>
      <c r="AB4234">
        <v>4</v>
      </c>
      <c r="AC4234">
        <v>3.1297142857142859</v>
      </c>
      <c r="AE4234" t="s">
        <v>7949</v>
      </c>
      <c r="AH4234">
        <v>0</v>
      </c>
      <c r="AI4234">
        <v>0</v>
      </c>
    </row>
    <row r="4235" spans="2:35" x14ac:dyDescent="0.25">
      <c r="B4235">
        <v>234</v>
      </c>
      <c r="H4235">
        <v>5</v>
      </c>
      <c r="J4235" t="s">
        <v>22089</v>
      </c>
      <c r="L4235" t="s">
        <v>22178</v>
      </c>
      <c r="M4235" t="s">
        <v>22199</v>
      </c>
      <c r="N4235" t="s">
        <v>22914</v>
      </c>
      <c r="O4235" t="s">
        <v>27194</v>
      </c>
      <c r="P4235">
        <v>9</v>
      </c>
      <c r="Q4235">
        <v>2</v>
      </c>
      <c r="R4235">
        <v>3.35</v>
      </c>
      <c r="S4235">
        <v>3.37</v>
      </c>
      <c r="T4235">
        <v>410.44</v>
      </c>
      <c r="U4235">
        <v>123.97</v>
      </c>
      <c r="V4235">
        <v>2.2400000000000002</v>
      </c>
      <c r="W4235">
        <v>8.7899999999999991</v>
      </c>
      <c r="X4235">
        <v>4.25</v>
      </c>
      <c r="Y4235">
        <v>3</v>
      </c>
      <c r="Z4235" t="s">
        <v>4250</v>
      </c>
      <c r="AA4235">
        <v>0</v>
      </c>
      <c r="AB4235">
        <v>4</v>
      </c>
      <c r="AC4235">
        <v>3.2797142857142849</v>
      </c>
      <c r="AE4235" t="s">
        <v>7949</v>
      </c>
      <c r="AH4235">
        <v>0</v>
      </c>
      <c r="AI4235">
        <v>0</v>
      </c>
    </row>
    <row r="4236" spans="2:35" x14ac:dyDescent="0.25">
      <c r="B4236">
        <v>697</v>
      </c>
      <c r="H4236">
        <v>5</v>
      </c>
      <c r="J4236" t="s">
        <v>22089</v>
      </c>
      <c r="L4236" t="s">
        <v>22178</v>
      </c>
      <c r="M4236" t="s">
        <v>22199</v>
      </c>
      <c r="N4236" t="s">
        <v>22915</v>
      </c>
      <c r="O4236" t="s">
        <v>27195</v>
      </c>
      <c r="P4236">
        <v>9</v>
      </c>
      <c r="Q4236">
        <v>2</v>
      </c>
      <c r="R4236">
        <v>4.3600000000000003</v>
      </c>
      <c r="S4236">
        <v>4.38</v>
      </c>
      <c r="T4236">
        <v>424.47</v>
      </c>
      <c r="U4236">
        <v>123.97</v>
      </c>
      <c r="V4236">
        <v>2.5499999999999998</v>
      </c>
      <c r="W4236">
        <v>8.8000000000000007</v>
      </c>
      <c r="X4236">
        <v>4.25</v>
      </c>
      <c r="Y4236">
        <v>3</v>
      </c>
      <c r="Z4236" t="s">
        <v>4250</v>
      </c>
      <c r="AA4236">
        <v>0</v>
      </c>
      <c r="AB4236">
        <v>4</v>
      </c>
      <c r="AC4236">
        <v>2.3494999999999999</v>
      </c>
      <c r="AE4236" t="s">
        <v>7949</v>
      </c>
      <c r="AH4236">
        <v>0</v>
      </c>
      <c r="AI4236">
        <v>0</v>
      </c>
    </row>
    <row r="4237" spans="2:35" x14ac:dyDescent="0.25">
      <c r="B4237">
        <v>62</v>
      </c>
      <c r="H4237">
        <v>5</v>
      </c>
      <c r="J4237" t="s">
        <v>22089</v>
      </c>
      <c r="L4237" t="s">
        <v>22178</v>
      </c>
      <c r="M4237" t="s">
        <v>22199</v>
      </c>
      <c r="N4237" t="s">
        <v>22916</v>
      </c>
      <c r="O4237" t="s">
        <v>27196</v>
      </c>
      <c r="P4237">
        <v>5</v>
      </c>
      <c r="Q4237">
        <v>2</v>
      </c>
      <c r="R4237">
        <v>3.34</v>
      </c>
      <c r="S4237">
        <v>3.34</v>
      </c>
      <c r="T4237">
        <v>360.39</v>
      </c>
      <c r="U4237">
        <v>80.37</v>
      </c>
      <c r="V4237">
        <v>3.4</v>
      </c>
      <c r="W4237">
        <v>9.9499999999999993</v>
      </c>
      <c r="X4237">
        <v>4.25</v>
      </c>
      <c r="Y4237">
        <v>2</v>
      </c>
      <c r="Z4237" t="s">
        <v>4250</v>
      </c>
      <c r="AA4237">
        <v>0</v>
      </c>
      <c r="AB4237">
        <v>3</v>
      </c>
      <c r="AC4237">
        <v>4.6572142857142858</v>
      </c>
      <c r="AE4237" t="s">
        <v>7949</v>
      </c>
      <c r="AH4237">
        <v>0</v>
      </c>
      <c r="AI4237">
        <v>0</v>
      </c>
    </row>
    <row r="4238" spans="2:35" x14ac:dyDescent="0.25">
      <c r="B4238">
        <v>24</v>
      </c>
      <c r="H4238">
        <v>5</v>
      </c>
      <c r="J4238" t="s">
        <v>22089</v>
      </c>
      <c r="L4238" t="s">
        <v>22178</v>
      </c>
      <c r="M4238" t="s">
        <v>22199</v>
      </c>
      <c r="N4238" t="s">
        <v>22917</v>
      </c>
      <c r="O4238" t="s">
        <v>27197</v>
      </c>
      <c r="P4238">
        <v>6</v>
      </c>
      <c r="Q4238">
        <v>2</v>
      </c>
      <c r="R4238">
        <v>3.28</v>
      </c>
      <c r="S4238">
        <v>3.28</v>
      </c>
      <c r="T4238">
        <v>422.28</v>
      </c>
      <c r="U4238">
        <v>93.26</v>
      </c>
      <c r="V4238">
        <v>3.42</v>
      </c>
      <c r="W4238">
        <v>10.210000000000001</v>
      </c>
      <c r="X4238">
        <v>4.25</v>
      </c>
      <c r="Y4238">
        <v>2</v>
      </c>
      <c r="Z4238" t="s">
        <v>4250</v>
      </c>
      <c r="AA4238">
        <v>0</v>
      </c>
      <c r="AB4238">
        <v>3</v>
      </c>
      <c r="AC4238">
        <v>4.1664761904761907</v>
      </c>
      <c r="AE4238" t="s">
        <v>7949</v>
      </c>
      <c r="AH4238">
        <v>0</v>
      </c>
      <c r="AI4238">
        <v>0</v>
      </c>
    </row>
    <row r="4239" spans="2:35" x14ac:dyDescent="0.25">
      <c r="B4239">
        <v>7</v>
      </c>
      <c r="H4239">
        <v>5</v>
      </c>
      <c r="J4239" t="s">
        <v>22089</v>
      </c>
      <c r="L4239" t="s">
        <v>22178</v>
      </c>
      <c r="M4239" t="s">
        <v>22199</v>
      </c>
      <c r="N4239" t="s">
        <v>22918</v>
      </c>
      <c r="O4239" t="s">
        <v>27198</v>
      </c>
      <c r="P4239">
        <v>5</v>
      </c>
      <c r="Q4239">
        <v>2</v>
      </c>
      <c r="R4239">
        <v>3.77</v>
      </c>
      <c r="S4239">
        <v>3.77</v>
      </c>
      <c r="T4239">
        <v>474.36</v>
      </c>
      <c r="U4239">
        <v>80.62</v>
      </c>
      <c r="V4239">
        <v>5.69</v>
      </c>
      <c r="W4239">
        <v>11.37</v>
      </c>
      <c r="X4239">
        <v>4.26</v>
      </c>
      <c r="Y4239">
        <v>3</v>
      </c>
      <c r="Z4239" t="s">
        <v>4250</v>
      </c>
      <c r="AA4239">
        <v>1</v>
      </c>
      <c r="AB4239">
        <v>3</v>
      </c>
      <c r="AC4239">
        <v>3.4131428571428568</v>
      </c>
      <c r="AE4239" t="s">
        <v>7949</v>
      </c>
      <c r="AH4239">
        <v>0</v>
      </c>
      <c r="AI4239">
        <v>0</v>
      </c>
    </row>
    <row r="4240" spans="2:35" x14ac:dyDescent="0.25">
      <c r="B4240">
        <v>14</v>
      </c>
      <c r="H4240">
        <v>5</v>
      </c>
      <c r="J4240" t="s">
        <v>22089</v>
      </c>
      <c r="L4240" t="s">
        <v>22178</v>
      </c>
      <c r="M4240" t="s">
        <v>22199</v>
      </c>
      <c r="N4240" t="s">
        <v>22919</v>
      </c>
      <c r="O4240" t="s">
        <v>27199</v>
      </c>
      <c r="P4240">
        <v>8</v>
      </c>
      <c r="Q4240">
        <v>2</v>
      </c>
      <c r="R4240">
        <v>3.21</v>
      </c>
      <c r="S4240">
        <v>3.21</v>
      </c>
      <c r="T4240">
        <v>404.88</v>
      </c>
      <c r="U4240">
        <v>115.38</v>
      </c>
      <c r="V4240">
        <v>2.97</v>
      </c>
      <c r="W4240">
        <v>9.81</v>
      </c>
      <c r="X4240">
        <v>4.03</v>
      </c>
      <c r="Y4240">
        <v>2</v>
      </c>
      <c r="Z4240" t="s">
        <v>4250</v>
      </c>
      <c r="AA4240">
        <v>0</v>
      </c>
      <c r="AB4240">
        <v>4</v>
      </c>
      <c r="AC4240">
        <v>3.6234285714285721</v>
      </c>
      <c r="AE4240" t="s">
        <v>7949</v>
      </c>
      <c r="AH4240">
        <v>0</v>
      </c>
      <c r="AI4240">
        <v>0</v>
      </c>
    </row>
    <row r="4241" spans="2:35" x14ac:dyDescent="0.25">
      <c r="B4241">
        <v>22</v>
      </c>
      <c r="H4241">
        <v>5</v>
      </c>
      <c r="J4241" t="s">
        <v>22089</v>
      </c>
      <c r="L4241" t="s">
        <v>22178</v>
      </c>
      <c r="M4241" t="s">
        <v>22199</v>
      </c>
      <c r="N4241" t="s">
        <v>22920</v>
      </c>
      <c r="O4241" t="s">
        <v>27200</v>
      </c>
      <c r="P4241">
        <v>7</v>
      </c>
      <c r="Q4241">
        <v>2</v>
      </c>
      <c r="R4241">
        <v>1.95</v>
      </c>
      <c r="S4241">
        <v>1.95</v>
      </c>
      <c r="T4241">
        <v>416.87</v>
      </c>
      <c r="U4241">
        <v>117.05</v>
      </c>
      <c r="V4241">
        <v>3.57</v>
      </c>
      <c r="W4241">
        <v>8.92</v>
      </c>
      <c r="X4241">
        <v>4.0599999999999996</v>
      </c>
      <c r="Y4241">
        <v>2</v>
      </c>
      <c r="Z4241" t="s">
        <v>4250</v>
      </c>
      <c r="AA4241">
        <v>0</v>
      </c>
      <c r="AB4241">
        <v>3</v>
      </c>
      <c r="AC4241">
        <v>4.1921190476190473</v>
      </c>
      <c r="AE4241" t="s">
        <v>7949</v>
      </c>
      <c r="AH4241">
        <v>0</v>
      </c>
      <c r="AI4241">
        <v>0</v>
      </c>
    </row>
    <row r="4242" spans="2:35" x14ac:dyDescent="0.25">
      <c r="B4242">
        <v>36</v>
      </c>
      <c r="H4242">
        <v>5</v>
      </c>
      <c r="J4242" t="s">
        <v>22089</v>
      </c>
      <c r="L4242" t="s">
        <v>22178</v>
      </c>
      <c r="M4242" t="s">
        <v>22199</v>
      </c>
      <c r="N4242" t="s">
        <v>22921</v>
      </c>
      <c r="O4242" t="s">
        <v>27201</v>
      </c>
      <c r="P4242">
        <v>8</v>
      </c>
      <c r="Q4242">
        <v>2</v>
      </c>
      <c r="R4242">
        <v>3.79</v>
      </c>
      <c r="S4242">
        <v>3.79</v>
      </c>
      <c r="T4242">
        <v>384.47</v>
      </c>
      <c r="U4242">
        <v>115.38</v>
      </c>
      <c r="V4242">
        <v>2.62</v>
      </c>
      <c r="W4242">
        <v>10.69</v>
      </c>
      <c r="X4242">
        <v>4.68</v>
      </c>
      <c r="Y4242">
        <v>2</v>
      </c>
      <c r="Z4242" t="s">
        <v>4250</v>
      </c>
      <c r="AA4242">
        <v>0</v>
      </c>
      <c r="AB4242">
        <v>4</v>
      </c>
      <c r="AC4242">
        <v>3.1892142857142858</v>
      </c>
      <c r="AE4242" t="s">
        <v>7949</v>
      </c>
      <c r="AH4242">
        <v>0</v>
      </c>
      <c r="AI4242">
        <v>0</v>
      </c>
    </row>
    <row r="4243" spans="2:35" x14ac:dyDescent="0.25">
      <c r="B4243">
        <v>63</v>
      </c>
      <c r="H4243">
        <v>5</v>
      </c>
      <c r="J4243" t="s">
        <v>22089</v>
      </c>
      <c r="L4243" t="s">
        <v>22178</v>
      </c>
      <c r="M4243" t="s">
        <v>22199</v>
      </c>
      <c r="N4243" t="s">
        <v>22922</v>
      </c>
      <c r="O4243" t="s">
        <v>27202</v>
      </c>
      <c r="P4243">
        <v>8</v>
      </c>
      <c r="Q4243">
        <v>2</v>
      </c>
      <c r="R4243">
        <v>3.26</v>
      </c>
      <c r="S4243">
        <v>3.27</v>
      </c>
      <c r="T4243">
        <v>370.44</v>
      </c>
      <c r="U4243">
        <v>115.38</v>
      </c>
      <c r="V4243">
        <v>2.31</v>
      </c>
      <c r="W4243">
        <v>10.69</v>
      </c>
      <c r="X4243">
        <v>4.66</v>
      </c>
      <c r="Y4243">
        <v>2</v>
      </c>
      <c r="Z4243" t="s">
        <v>4250</v>
      </c>
      <c r="AA4243">
        <v>0</v>
      </c>
      <c r="AB4243">
        <v>4</v>
      </c>
      <c r="AC4243">
        <v>3.8144285714285719</v>
      </c>
      <c r="AE4243" t="s">
        <v>7949</v>
      </c>
      <c r="AH4243">
        <v>0</v>
      </c>
      <c r="AI4243">
        <v>0</v>
      </c>
    </row>
    <row r="4244" spans="2:35" x14ac:dyDescent="0.25">
      <c r="B4244">
        <v>102</v>
      </c>
      <c r="H4244">
        <v>5</v>
      </c>
      <c r="J4244" t="s">
        <v>22089</v>
      </c>
      <c r="L4244" t="s">
        <v>22178</v>
      </c>
      <c r="M4244" t="s">
        <v>22199</v>
      </c>
      <c r="N4244" t="s">
        <v>22923</v>
      </c>
      <c r="O4244" t="s">
        <v>27203</v>
      </c>
      <c r="P4244">
        <v>6</v>
      </c>
      <c r="Q4244">
        <v>2</v>
      </c>
      <c r="R4244">
        <v>4.34</v>
      </c>
      <c r="S4244">
        <v>4.34</v>
      </c>
      <c r="T4244">
        <v>441.87</v>
      </c>
      <c r="U4244">
        <v>93.26</v>
      </c>
      <c r="V4244">
        <v>4.58</v>
      </c>
      <c r="W4244">
        <v>10.06</v>
      </c>
      <c r="X4244">
        <v>4.6900000000000004</v>
      </c>
      <c r="Y4244">
        <v>2</v>
      </c>
      <c r="Z4244" t="s">
        <v>4250</v>
      </c>
      <c r="AA4244">
        <v>0</v>
      </c>
      <c r="AB4244">
        <v>3</v>
      </c>
      <c r="AC4244">
        <v>3.1365476190476191</v>
      </c>
      <c r="AE4244" t="s">
        <v>7949</v>
      </c>
      <c r="AH4244">
        <v>0</v>
      </c>
      <c r="AI4244">
        <v>0</v>
      </c>
    </row>
    <row r="4245" spans="2:35" x14ac:dyDescent="0.25">
      <c r="B4245">
        <v>1500</v>
      </c>
      <c r="H4245">
        <v>4.5</v>
      </c>
      <c r="I4245" t="s">
        <v>22087</v>
      </c>
      <c r="J4245" t="s">
        <v>22089</v>
      </c>
      <c r="L4245" t="s">
        <v>22179</v>
      </c>
      <c r="M4245" t="s">
        <v>22229</v>
      </c>
      <c r="N4245" t="s">
        <v>25186</v>
      </c>
      <c r="O4245" t="s">
        <v>29451</v>
      </c>
      <c r="P4245">
        <v>6</v>
      </c>
      <c r="Q4245">
        <v>2</v>
      </c>
      <c r="R4245">
        <v>-0.59</v>
      </c>
      <c r="S4245">
        <v>-0.56000000000000005</v>
      </c>
      <c r="T4245">
        <v>417.33</v>
      </c>
      <c r="U4245">
        <v>72.53</v>
      </c>
      <c r="V4245">
        <v>4.41</v>
      </c>
      <c r="X4245">
        <v>6.31</v>
      </c>
      <c r="Y4245">
        <v>3</v>
      </c>
      <c r="Z4245" t="s">
        <v>4250</v>
      </c>
      <c r="AA4245">
        <v>0</v>
      </c>
      <c r="AB4245">
        <v>3</v>
      </c>
      <c r="AC4245">
        <v>5.0904999999999996</v>
      </c>
      <c r="AE4245" t="s">
        <v>7949</v>
      </c>
      <c r="AH4245">
        <v>0</v>
      </c>
      <c r="AI4245">
        <v>0</v>
      </c>
    </row>
    <row r="4246" spans="2:35" x14ac:dyDescent="0.25">
      <c r="B4246">
        <v>5200</v>
      </c>
      <c r="H4246">
        <v>4.5</v>
      </c>
      <c r="I4246" t="s">
        <v>22087</v>
      </c>
      <c r="J4246" t="s">
        <v>22089</v>
      </c>
      <c r="L4246" t="s">
        <v>22179</v>
      </c>
      <c r="M4246" t="s">
        <v>22229</v>
      </c>
      <c r="N4246" t="s">
        <v>25187</v>
      </c>
      <c r="O4246" t="s">
        <v>29452</v>
      </c>
      <c r="P4246">
        <v>6</v>
      </c>
      <c r="Q4246">
        <v>2</v>
      </c>
      <c r="R4246">
        <v>-0.51</v>
      </c>
      <c r="S4246">
        <v>-0.47</v>
      </c>
      <c r="T4246">
        <v>414.31</v>
      </c>
      <c r="U4246">
        <v>77.459999999999994</v>
      </c>
      <c r="V4246">
        <v>3.68</v>
      </c>
      <c r="X4246">
        <v>6.34</v>
      </c>
      <c r="Y4246">
        <v>3</v>
      </c>
      <c r="Z4246" t="s">
        <v>4250</v>
      </c>
      <c r="AA4246">
        <v>0</v>
      </c>
      <c r="AB4246">
        <v>3</v>
      </c>
      <c r="AC4246">
        <v>5.1120714285714284</v>
      </c>
      <c r="AE4246" t="s">
        <v>7949</v>
      </c>
      <c r="AH4246">
        <v>0</v>
      </c>
      <c r="AI4246">
        <v>0</v>
      </c>
    </row>
    <row r="4247" spans="2:35" x14ac:dyDescent="0.25">
      <c r="B4247">
        <v>8900</v>
      </c>
      <c r="H4247">
        <v>4.5</v>
      </c>
      <c r="I4247" t="s">
        <v>22087</v>
      </c>
      <c r="J4247" t="s">
        <v>22089</v>
      </c>
      <c r="L4247" t="s">
        <v>22179</v>
      </c>
      <c r="M4247" t="s">
        <v>22229</v>
      </c>
      <c r="N4247" t="s">
        <v>25188</v>
      </c>
      <c r="O4247" t="s">
        <v>29453</v>
      </c>
      <c r="P4247">
        <v>6</v>
      </c>
      <c r="Q4247">
        <v>2</v>
      </c>
      <c r="R4247">
        <v>-1.1000000000000001</v>
      </c>
      <c r="S4247">
        <v>-1.06</v>
      </c>
      <c r="T4247">
        <v>322.37</v>
      </c>
      <c r="U4247">
        <v>85.67</v>
      </c>
      <c r="V4247">
        <v>3.17</v>
      </c>
      <c r="X4247">
        <v>6.32</v>
      </c>
      <c r="Y4247">
        <v>3</v>
      </c>
      <c r="Z4247" t="s">
        <v>4250</v>
      </c>
      <c r="AA4247">
        <v>0</v>
      </c>
      <c r="AB4247">
        <v>3</v>
      </c>
      <c r="AC4247">
        <v>5.5</v>
      </c>
      <c r="AE4247" t="s">
        <v>7949</v>
      </c>
      <c r="AH4247">
        <v>0</v>
      </c>
      <c r="AI4247">
        <v>0</v>
      </c>
    </row>
    <row r="4248" spans="2:35" x14ac:dyDescent="0.25">
      <c r="B4248">
        <v>1900</v>
      </c>
      <c r="H4248">
        <v>4.5</v>
      </c>
      <c r="I4248" t="s">
        <v>22087</v>
      </c>
      <c r="J4248" t="s">
        <v>22089</v>
      </c>
      <c r="L4248" t="s">
        <v>22179</v>
      </c>
      <c r="M4248" t="s">
        <v>22229</v>
      </c>
      <c r="N4248" t="s">
        <v>25189</v>
      </c>
      <c r="O4248" t="s">
        <v>29454</v>
      </c>
      <c r="P4248">
        <v>5</v>
      </c>
      <c r="Q4248">
        <v>2</v>
      </c>
      <c r="R4248">
        <v>-3.67</v>
      </c>
      <c r="S4248">
        <v>-3.64</v>
      </c>
      <c r="T4248">
        <v>303.33999999999997</v>
      </c>
      <c r="U4248">
        <v>72.78</v>
      </c>
      <c r="V4248">
        <v>2.63</v>
      </c>
      <c r="X4248">
        <v>6.19</v>
      </c>
      <c r="Y4248">
        <v>2</v>
      </c>
      <c r="Z4248" t="s">
        <v>4250</v>
      </c>
      <c r="AA4248">
        <v>0</v>
      </c>
      <c r="AB4248">
        <v>4</v>
      </c>
      <c r="AC4248">
        <v>5.5</v>
      </c>
      <c r="AE4248" t="s">
        <v>7949</v>
      </c>
      <c r="AH4248">
        <v>0</v>
      </c>
      <c r="AI4248">
        <v>0</v>
      </c>
    </row>
    <row r="4249" spans="2:35" x14ac:dyDescent="0.25">
      <c r="B4249">
        <v>3600</v>
      </c>
      <c r="H4249">
        <v>4.5</v>
      </c>
      <c r="I4249" t="s">
        <v>22087</v>
      </c>
      <c r="J4249" t="s">
        <v>22089</v>
      </c>
      <c r="L4249" t="s">
        <v>22179</v>
      </c>
      <c r="M4249" t="s">
        <v>22229</v>
      </c>
      <c r="N4249" t="s">
        <v>25190</v>
      </c>
      <c r="O4249" t="s">
        <v>29455</v>
      </c>
      <c r="P4249">
        <v>4</v>
      </c>
      <c r="Q4249">
        <v>2</v>
      </c>
      <c r="R4249">
        <v>-1.51</v>
      </c>
      <c r="S4249">
        <v>-1.51</v>
      </c>
      <c r="T4249">
        <v>444.71</v>
      </c>
      <c r="U4249">
        <v>59.64</v>
      </c>
      <c r="V4249">
        <v>4.41</v>
      </c>
      <c r="X4249">
        <v>4.83</v>
      </c>
      <c r="Y4249">
        <v>2</v>
      </c>
      <c r="Z4249" t="s">
        <v>4250</v>
      </c>
      <c r="AA4249">
        <v>0</v>
      </c>
      <c r="AB4249">
        <v>5</v>
      </c>
      <c r="AC4249">
        <v>4.8949285714285722</v>
      </c>
      <c r="AE4249" t="s">
        <v>7949</v>
      </c>
      <c r="AH4249">
        <v>0</v>
      </c>
      <c r="AI4249">
        <v>0</v>
      </c>
    </row>
    <row r="4250" spans="2:35" x14ac:dyDescent="0.25">
      <c r="B4250">
        <v>6200</v>
      </c>
      <c r="H4250">
        <v>4.5</v>
      </c>
      <c r="I4250" t="s">
        <v>22087</v>
      </c>
      <c r="J4250" t="s">
        <v>22089</v>
      </c>
      <c r="L4250" t="s">
        <v>22179</v>
      </c>
      <c r="M4250" t="s">
        <v>22229</v>
      </c>
      <c r="N4250" t="s">
        <v>25191</v>
      </c>
      <c r="O4250" t="s">
        <v>29456</v>
      </c>
      <c r="P4250">
        <v>5</v>
      </c>
      <c r="Q4250">
        <v>2</v>
      </c>
      <c r="R4250">
        <v>-3.54</v>
      </c>
      <c r="S4250">
        <v>-3.54</v>
      </c>
      <c r="T4250">
        <v>418.21</v>
      </c>
      <c r="U4250">
        <v>72.78</v>
      </c>
      <c r="V4250">
        <v>3.64</v>
      </c>
      <c r="X4250">
        <v>4.12</v>
      </c>
      <c r="Y4250">
        <v>2</v>
      </c>
      <c r="Z4250" t="s">
        <v>4250</v>
      </c>
      <c r="AA4250">
        <v>0</v>
      </c>
      <c r="AB4250">
        <v>5</v>
      </c>
      <c r="AC4250">
        <v>5.0842142857142854</v>
      </c>
      <c r="AE4250" t="s">
        <v>7949</v>
      </c>
      <c r="AH4250">
        <v>0</v>
      </c>
      <c r="AI4250">
        <v>0</v>
      </c>
    </row>
    <row r="4251" spans="2:35" x14ac:dyDescent="0.25">
      <c r="B4251">
        <v>36</v>
      </c>
      <c r="H4251">
        <v>4.5</v>
      </c>
      <c r="I4251" t="s">
        <v>22087</v>
      </c>
      <c r="J4251" t="s">
        <v>22089</v>
      </c>
      <c r="L4251" t="s">
        <v>22179</v>
      </c>
      <c r="M4251" t="s">
        <v>22229</v>
      </c>
      <c r="N4251" t="s">
        <v>25192</v>
      </c>
      <c r="O4251" t="s">
        <v>29457</v>
      </c>
      <c r="P4251">
        <v>7</v>
      </c>
      <c r="Q4251">
        <v>2</v>
      </c>
      <c r="R4251">
        <v>-1.63</v>
      </c>
      <c r="S4251">
        <v>-1.63</v>
      </c>
      <c r="T4251">
        <v>422.8</v>
      </c>
      <c r="U4251">
        <v>98.31</v>
      </c>
      <c r="V4251">
        <v>3.41</v>
      </c>
      <c r="X4251">
        <v>3.97</v>
      </c>
      <c r="Y4251">
        <v>3</v>
      </c>
      <c r="Z4251" t="s">
        <v>4250</v>
      </c>
      <c r="AA4251">
        <v>0</v>
      </c>
      <c r="AB4251">
        <v>4</v>
      </c>
      <c r="AC4251">
        <v>4.7744285714285706</v>
      </c>
      <c r="AE4251" t="s">
        <v>7949</v>
      </c>
      <c r="AH4251">
        <v>0</v>
      </c>
      <c r="AI4251">
        <v>0</v>
      </c>
    </row>
    <row r="4252" spans="2:35" x14ac:dyDescent="0.25">
      <c r="B4252">
        <v>21</v>
      </c>
      <c r="H4252">
        <v>4.5</v>
      </c>
      <c r="I4252" t="s">
        <v>22087</v>
      </c>
      <c r="J4252" t="s">
        <v>22089</v>
      </c>
      <c r="L4252" t="s">
        <v>22179</v>
      </c>
      <c r="M4252" t="s">
        <v>22229</v>
      </c>
      <c r="N4252" t="s">
        <v>25193</v>
      </c>
      <c r="O4252" t="s">
        <v>29458</v>
      </c>
      <c r="P4252">
        <v>6</v>
      </c>
      <c r="Q4252">
        <v>2</v>
      </c>
      <c r="R4252">
        <v>-2.25</v>
      </c>
      <c r="S4252">
        <v>-2.25</v>
      </c>
      <c r="T4252">
        <v>466.26</v>
      </c>
      <c r="U4252">
        <v>85.42</v>
      </c>
      <c r="V4252">
        <v>4.12</v>
      </c>
      <c r="X4252">
        <v>4</v>
      </c>
      <c r="Y4252">
        <v>3</v>
      </c>
      <c r="Z4252" t="s">
        <v>4250</v>
      </c>
      <c r="AA4252">
        <v>0</v>
      </c>
      <c r="AB4252">
        <v>4</v>
      </c>
      <c r="AC4252">
        <v>4.7409999999999997</v>
      </c>
      <c r="AE4252" t="s">
        <v>7949</v>
      </c>
      <c r="AH4252">
        <v>0</v>
      </c>
      <c r="AI4252">
        <v>0</v>
      </c>
    </row>
    <row r="4253" spans="2:35" x14ac:dyDescent="0.25">
      <c r="B4253">
        <v>18</v>
      </c>
      <c r="H4253">
        <v>4.5</v>
      </c>
      <c r="I4253" t="s">
        <v>22087</v>
      </c>
      <c r="J4253" t="s">
        <v>22089</v>
      </c>
      <c r="L4253" t="s">
        <v>22179</v>
      </c>
      <c r="M4253" t="s">
        <v>22229</v>
      </c>
      <c r="N4253" t="s">
        <v>25194</v>
      </c>
      <c r="O4253" t="s">
        <v>29459</v>
      </c>
      <c r="P4253">
        <v>7</v>
      </c>
      <c r="Q4253">
        <v>2</v>
      </c>
      <c r="R4253">
        <v>-2.85</v>
      </c>
      <c r="S4253">
        <v>-2.85</v>
      </c>
      <c r="T4253">
        <v>412.38</v>
      </c>
      <c r="U4253">
        <v>109.21</v>
      </c>
      <c r="V4253">
        <v>3.23</v>
      </c>
      <c r="X4253">
        <v>3.97</v>
      </c>
      <c r="Y4253">
        <v>3</v>
      </c>
      <c r="Z4253" t="s">
        <v>4250</v>
      </c>
      <c r="AA4253">
        <v>0</v>
      </c>
      <c r="AB4253">
        <v>4</v>
      </c>
      <c r="AC4253">
        <v>4.4855238095238086</v>
      </c>
      <c r="AE4253" t="s">
        <v>7949</v>
      </c>
      <c r="AH4253">
        <v>0</v>
      </c>
      <c r="AI4253">
        <v>0</v>
      </c>
    </row>
    <row r="4254" spans="2:35" x14ac:dyDescent="0.25">
      <c r="B4254">
        <v>600</v>
      </c>
      <c r="H4254">
        <v>4.5</v>
      </c>
      <c r="I4254" t="s">
        <v>22087</v>
      </c>
      <c r="J4254" t="s">
        <v>22089</v>
      </c>
      <c r="L4254" t="s">
        <v>22179</v>
      </c>
      <c r="M4254" t="s">
        <v>22229</v>
      </c>
      <c r="N4254" t="s">
        <v>25195</v>
      </c>
      <c r="O4254" t="s">
        <v>29460</v>
      </c>
      <c r="P4254">
        <v>8</v>
      </c>
      <c r="Q4254">
        <v>2</v>
      </c>
      <c r="R4254">
        <v>-3.01</v>
      </c>
      <c r="S4254">
        <v>-3.01</v>
      </c>
      <c r="T4254">
        <v>461.44</v>
      </c>
      <c r="U4254">
        <v>103.88</v>
      </c>
      <c r="V4254">
        <v>3.39</v>
      </c>
      <c r="X4254">
        <v>4.88</v>
      </c>
      <c r="Y4254">
        <v>3</v>
      </c>
      <c r="Z4254" t="s">
        <v>4250</v>
      </c>
      <c r="AA4254">
        <v>0</v>
      </c>
      <c r="AB4254">
        <v>8</v>
      </c>
      <c r="AC4254">
        <v>4.3127619047619046</v>
      </c>
      <c r="AE4254" t="s">
        <v>7949</v>
      </c>
      <c r="AH4254">
        <v>0</v>
      </c>
      <c r="AI4254">
        <v>0</v>
      </c>
    </row>
    <row r="4255" spans="2:35" x14ac:dyDescent="0.25">
      <c r="B4255">
        <v>1900</v>
      </c>
      <c r="H4255">
        <v>4.5</v>
      </c>
      <c r="I4255" t="s">
        <v>22087</v>
      </c>
      <c r="J4255" t="s">
        <v>22089</v>
      </c>
      <c r="L4255" t="s">
        <v>22179</v>
      </c>
      <c r="M4255" t="s">
        <v>22229</v>
      </c>
      <c r="N4255" t="s">
        <v>25196</v>
      </c>
      <c r="O4255" t="s">
        <v>29461</v>
      </c>
      <c r="P4255">
        <v>7</v>
      </c>
      <c r="Q4255">
        <v>2</v>
      </c>
      <c r="R4255">
        <v>-2.23</v>
      </c>
      <c r="S4255">
        <v>-2.23</v>
      </c>
      <c r="T4255">
        <v>465.86</v>
      </c>
      <c r="U4255">
        <v>94.65</v>
      </c>
      <c r="V4255">
        <v>3.98</v>
      </c>
      <c r="X4255">
        <v>4.82</v>
      </c>
      <c r="Y4255">
        <v>3</v>
      </c>
      <c r="Z4255" t="s">
        <v>4250</v>
      </c>
      <c r="AA4255">
        <v>0</v>
      </c>
      <c r="AB4255">
        <v>7</v>
      </c>
      <c r="AC4255">
        <v>4.5888571428571421</v>
      </c>
      <c r="AE4255" t="s">
        <v>7949</v>
      </c>
      <c r="AH4255">
        <v>0</v>
      </c>
      <c r="AI4255">
        <v>0</v>
      </c>
    </row>
    <row r="4256" spans="2:35" x14ac:dyDescent="0.25">
      <c r="B4256">
        <v>350</v>
      </c>
      <c r="H4256">
        <v>4.5</v>
      </c>
      <c r="I4256" t="s">
        <v>22087</v>
      </c>
      <c r="J4256" t="s">
        <v>22089</v>
      </c>
      <c r="L4256" t="s">
        <v>22179</v>
      </c>
      <c r="M4256" t="s">
        <v>22229</v>
      </c>
      <c r="N4256" t="s">
        <v>25197</v>
      </c>
      <c r="O4256" t="s">
        <v>29462</v>
      </c>
      <c r="P4256">
        <v>7</v>
      </c>
      <c r="Q4256">
        <v>2</v>
      </c>
      <c r="R4256">
        <v>-3.65</v>
      </c>
      <c r="S4256">
        <v>-3.65</v>
      </c>
      <c r="T4256">
        <v>390.37</v>
      </c>
      <c r="U4256">
        <v>89.83</v>
      </c>
      <c r="V4256">
        <v>2.77</v>
      </c>
      <c r="X4256">
        <v>5.63</v>
      </c>
      <c r="Y4256">
        <v>3</v>
      </c>
      <c r="Z4256" t="s">
        <v>4250</v>
      </c>
      <c r="AA4256">
        <v>0</v>
      </c>
      <c r="AB4256">
        <v>4</v>
      </c>
      <c r="AC4256">
        <v>5.2830714285714286</v>
      </c>
      <c r="AE4256" t="s">
        <v>7949</v>
      </c>
      <c r="AH4256">
        <v>0</v>
      </c>
      <c r="AI4256">
        <v>0</v>
      </c>
    </row>
    <row r="4257" spans="2:35" x14ac:dyDescent="0.25">
      <c r="B4257">
        <v>1400</v>
      </c>
      <c r="H4257">
        <v>4.5</v>
      </c>
      <c r="I4257" t="s">
        <v>22087</v>
      </c>
      <c r="J4257" t="s">
        <v>22089</v>
      </c>
      <c r="L4257" t="s">
        <v>22179</v>
      </c>
      <c r="M4257" t="s">
        <v>22229</v>
      </c>
      <c r="N4257" t="s">
        <v>25198</v>
      </c>
      <c r="O4257" t="s">
        <v>29463</v>
      </c>
      <c r="P4257">
        <v>6</v>
      </c>
      <c r="Q4257">
        <v>1</v>
      </c>
      <c r="R4257">
        <v>2.04</v>
      </c>
      <c r="S4257">
        <v>2.04</v>
      </c>
      <c r="T4257">
        <v>375.35</v>
      </c>
      <c r="U4257">
        <v>63.81</v>
      </c>
      <c r="V4257">
        <v>3.56</v>
      </c>
      <c r="X4257">
        <v>4.63</v>
      </c>
      <c r="Y4257">
        <v>3</v>
      </c>
      <c r="Z4257" t="s">
        <v>4250</v>
      </c>
      <c r="AA4257">
        <v>0</v>
      </c>
      <c r="AB4257">
        <v>4</v>
      </c>
      <c r="AC4257">
        <v>5.7036904761904763</v>
      </c>
      <c r="AE4257" t="s">
        <v>7949</v>
      </c>
      <c r="AH4257">
        <v>0</v>
      </c>
      <c r="AI4257">
        <v>0</v>
      </c>
    </row>
    <row r="4258" spans="2:35" x14ac:dyDescent="0.25">
      <c r="B4258">
        <v>570</v>
      </c>
      <c r="H4258">
        <v>4.5</v>
      </c>
      <c r="I4258" t="s">
        <v>22087</v>
      </c>
      <c r="J4258" t="s">
        <v>22089</v>
      </c>
      <c r="L4258" t="s">
        <v>22179</v>
      </c>
      <c r="M4258" t="s">
        <v>22229</v>
      </c>
      <c r="N4258" t="s">
        <v>25199</v>
      </c>
      <c r="O4258" t="s">
        <v>29464</v>
      </c>
      <c r="P4258">
        <v>7</v>
      </c>
      <c r="Q4258">
        <v>2</v>
      </c>
      <c r="R4258">
        <v>-3.58</v>
      </c>
      <c r="S4258">
        <v>-3.58</v>
      </c>
      <c r="T4258">
        <v>455.24</v>
      </c>
      <c r="U4258">
        <v>89.83</v>
      </c>
      <c r="V4258">
        <v>3.22</v>
      </c>
      <c r="X4258">
        <v>3.97</v>
      </c>
      <c r="Y4258">
        <v>3</v>
      </c>
      <c r="Z4258" t="s">
        <v>4250</v>
      </c>
      <c r="AA4258">
        <v>0</v>
      </c>
      <c r="AB4258">
        <v>4</v>
      </c>
      <c r="AC4258">
        <v>4.8197142857142854</v>
      </c>
      <c r="AE4258" t="s">
        <v>7949</v>
      </c>
      <c r="AH4258">
        <v>0</v>
      </c>
      <c r="AI4258">
        <v>0</v>
      </c>
    </row>
    <row r="4259" spans="2:35" x14ac:dyDescent="0.25">
      <c r="B4259">
        <v>300</v>
      </c>
      <c r="H4259">
        <v>4.5</v>
      </c>
      <c r="I4259" t="s">
        <v>22087</v>
      </c>
      <c r="J4259" t="s">
        <v>22089</v>
      </c>
      <c r="L4259" t="s">
        <v>22179</v>
      </c>
      <c r="M4259" t="s">
        <v>22229</v>
      </c>
      <c r="N4259" t="s">
        <v>25200</v>
      </c>
      <c r="O4259" t="s">
        <v>29465</v>
      </c>
      <c r="P4259">
        <v>6</v>
      </c>
      <c r="Q4259">
        <v>2</v>
      </c>
      <c r="R4259">
        <v>-2.84</v>
      </c>
      <c r="S4259">
        <v>-2.81</v>
      </c>
      <c r="T4259">
        <v>366.34</v>
      </c>
      <c r="U4259">
        <v>81.760000000000005</v>
      </c>
      <c r="V4259">
        <v>2.82</v>
      </c>
      <c r="X4259">
        <v>6.13</v>
      </c>
      <c r="Y4259">
        <v>2</v>
      </c>
      <c r="Z4259" t="s">
        <v>4250</v>
      </c>
      <c r="AA4259">
        <v>0</v>
      </c>
      <c r="AB4259">
        <v>5</v>
      </c>
      <c r="AC4259">
        <v>5.4547142857142861</v>
      </c>
      <c r="AE4259" t="s">
        <v>7949</v>
      </c>
      <c r="AH4259">
        <v>0</v>
      </c>
      <c r="AI4259">
        <v>0</v>
      </c>
    </row>
    <row r="4260" spans="2:35" x14ac:dyDescent="0.25">
      <c r="B4260">
        <v>8600</v>
      </c>
      <c r="H4260">
        <v>4.5</v>
      </c>
      <c r="I4260" t="s">
        <v>22087</v>
      </c>
      <c r="J4260" t="s">
        <v>22089</v>
      </c>
      <c r="L4260" t="s">
        <v>22179</v>
      </c>
      <c r="M4260" t="s">
        <v>22229</v>
      </c>
      <c r="N4260" t="s">
        <v>25201</v>
      </c>
      <c r="O4260" t="s">
        <v>29466</v>
      </c>
      <c r="P4260">
        <v>6</v>
      </c>
      <c r="Q4260">
        <v>2</v>
      </c>
      <c r="R4260">
        <v>-3.15</v>
      </c>
      <c r="S4260">
        <v>-3.15</v>
      </c>
      <c r="T4260">
        <v>337.31</v>
      </c>
      <c r="U4260">
        <v>85.42</v>
      </c>
      <c r="V4260">
        <v>2.21</v>
      </c>
      <c r="X4260">
        <v>4</v>
      </c>
      <c r="Y4260">
        <v>2</v>
      </c>
      <c r="Z4260" t="s">
        <v>4250</v>
      </c>
      <c r="AA4260">
        <v>0</v>
      </c>
      <c r="AB4260">
        <v>4</v>
      </c>
      <c r="AC4260">
        <v>5.5</v>
      </c>
      <c r="AE4260" t="s">
        <v>7949</v>
      </c>
      <c r="AH4260">
        <v>0</v>
      </c>
      <c r="AI4260">
        <v>0</v>
      </c>
    </row>
    <row r="4261" spans="2:35" x14ac:dyDescent="0.25">
      <c r="B4261">
        <v>1800</v>
      </c>
      <c r="H4261">
        <v>4.5</v>
      </c>
      <c r="I4261" t="s">
        <v>22087</v>
      </c>
      <c r="J4261" t="s">
        <v>22089</v>
      </c>
      <c r="L4261" t="s">
        <v>22179</v>
      </c>
      <c r="M4261" t="s">
        <v>22229</v>
      </c>
      <c r="N4261" t="s">
        <v>25202</v>
      </c>
      <c r="O4261" t="s">
        <v>29467</v>
      </c>
      <c r="P4261">
        <v>7</v>
      </c>
      <c r="Q4261">
        <v>2</v>
      </c>
      <c r="R4261">
        <v>-2.63</v>
      </c>
      <c r="S4261">
        <v>-2.63</v>
      </c>
      <c r="T4261">
        <v>367.33</v>
      </c>
      <c r="U4261">
        <v>94.65</v>
      </c>
      <c r="V4261">
        <v>2.2200000000000002</v>
      </c>
      <c r="X4261">
        <v>4.63</v>
      </c>
      <c r="Y4261">
        <v>2</v>
      </c>
      <c r="Z4261" t="s">
        <v>4250</v>
      </c>
      <c r="AA4261">
        <v>0</v>
      </c>
      <c r="AB4261">
        <v>5</v>
      </c>
      <c r="AC4261">
        <v>5.292642857142857</v>
      </c>
      <c r="AE4261" t="s">
        <v>7949</v>
      </c>
      <c r="AH4261">
        <v>0</v>
      </c>
      <c r="AI4261">
        <v>0</v>
      </c>
    </row>
    <row r="4262" spans="2:35" x14ac:dyDescent="0.25">
      <c r="B4262">
        <v>2400</v>
      </c>
      <c r="H4262">
        <v>4.5</v>
      </c>
      <c r="I4262" t="s">
        <v>22087</v>
      </c>
      <c r="J4262" t="s">
        <v>22089</v>
      </c>
      <c r="L4262" t="s">
        <v>22179</v>
      </c>
      <c r="M4262" t="s">
        <v>22229</v>
      </c>
      <c r="N4262" t="s">
        <v>25203</v>
      </c>
      <c r="O4262" t="s">
        <v>29468</v>
      </c>
      <c r="P4262">
        <v>7</v>
      </c>
      <c r="Q4262">
        <v>2</v>
      </c>
      <c r="R4262">
        <v>-2.8</v>
      </c>
      <c r="S4262">
        <v>-2.8</v>
      </c>
      <c r="T4262">
        <v>367.33</v>
      </c>
      <c r="U4262">
        <v>94.65</v>
      </c>
      <c r="V4262">
        <v>2.2200000000000002</v>
      </c>
      <c r="X4262">
        <v>3.96</v>
      </c>
      <c r="Y4262">
        <v>2</v>
      </c>
      <c r="Z4262" t="s">
        <v>4250</v>
      </c>
      <c r="AA4262">
        <v>0</v>
      </c>
      <c r="AB4262">
        <v>5</v>
      </c>
      <c r="AC4262">
        <v>5.292642857142857</v>
      </c>
      <c r="AE4262" t="s">
        <v>7949</v>
      </c>
      <c r="AH4262">
        <v>0</v>
      </c>
      <c r="AI4262">
        <v>0</v>
      </c>
    </row>
    <row r="4263" spans="2:35" x14ac:dyDescent="0.25">
      <c r="B4263">
        <v>1300</v>
      </c>
      <c r="H4263">
        <v>4.5</v>
      </c>
      <c r="I4263" t="s">
        <v>22087</v>
      </c>
      <c r="J4263" t="s">
        <v>22089</v>
      </c>
      <c r="L4263" t="s">
        <v>22179</v>
      </c>
      <c r="M4263" t="s">
        <v>22229</v>
      </c>
      <c r="N4263" t="s">
        <v>25204</v>
      </c>
      <c r="O4263" t="s">
        <v>29469</v>
      </c>
      <c r="P4263">
        <v>6</v>
      </c>
      <c r="Q4263">
        <v>2</v>
      </c>
      <c r="R4263">
        <v>-2.33</v>
      </c>
      <c r="S4263">
        <v>-2.31</v>
      </c>
      <c r="T4263">
        <v>380.37</v>
      </c>
      <c r="U4263">
        <v>81.760000000000005</v>
      </c>
      <c r="V4263">
        <v>3.21</v>
      </c>
      <c r="X4263">
        <v>6.13</v>
      </c>
      <c r="Y4263">
        <v>2</v>
      </c>
      <c r="Z4263" t="s">
        <v>4250</v>
      </c>
      <c r="AA4263">
        <v>0</v>
      </c>
      <c r="AB4263">
        <v>6</v>
      </c>
      <c r="AC4263">
        <v>5.3544999999999998</v>
      </c>
      <c r="AE4263" t="s">
        <v>7949</v>
      </c>
      <c r="AH4263">
        <v>0</v>
      </c>
      <c r="AI4263">
        <v>0</v>
      </c>
    </row>
    <row r="4264" spans="2:35" x14ac:dyDescent="0.25">
      <c r="B4264">
        <v>1300</v>
      </c>
      <c r="H4264">
        <v>4.5</v>
      </c>
      <c r="I4264" t="s">
        <v>22087</v>
      </c>
      <c r="J4264" t="s">
        <v>22089</v>
      </c>
      <c r="L4264" t="s">
        <v>22179</v>
      </c>
      <c r="M4264" t="s">
        <v>22229</v>
      </c>
      <c r="N4264" t="s">
        <v>25205</v>
      </c>
      <c r="O4264" t="s">
        <v>29470</v>
      </c>
      <c r="P4264">
        <v>6</v>
      </c>
      <c r="Q4264">
        <v>2</v>
      </c>
      <c r="R4264">
        <v>-2.67</v>
      </c>
      <c r="S4264">
        <v>-2.66</v>
      </c>
      <c r="T4264">
        <v>416.35</v>
      </c>
      <c r="U4264">
        <v>81.760000000000005</v>
      </c>
      <c r="V4264">
        <v>3.46</v>
      </c>
      <c r="X4264">
        <v>5.7</v>
      </c>
      <c r="Y4264">
        <v>2</v>
      </c>
      <c r="Z4264" t="s">
        <v>4250</v>
      </c>
      <c r="AA4264">
        <v>0</v>
      </c>
      <c r="AB4264">
        <v>7</v>
      </c>
      <c r="AC4264">
        <v>5.0975000000000001</v>
      </c>
      <c r="AE4264" t="s">
        <v>7949</v>
      </c>
      <c r="AH4264">
        <v>0</v>
      </c>
      <c r="AI4264">
        <v>0</v>
      </c>
    </row>
    <row r="4265" spans="2:35" x14ac:dyDescent="0.25">
      <c r="B4265">
        <v>1500</v>
      </c>
      <c r="H4265">
        <v>4.5</v>
      </c>
      <c r="I4265" t="s">
        <v>22087</v>
      </c>
      <c r="J4265" t="s">
        <v>22089</v>
      </c>
      <c r="L4265" t="s">
        <v>22179</v>
      </c>
      <c r="M4265" t="s">
        <v>22229</v>
      </c>
      <c r="N4265" t="s">
        <v>25206</v>
      </c>
      <c r="O4265" t="s">
        <v>29471</v>
      </c>
      <c r="P4265">
        <v>7</v>
      </c>
      <c r="Q4265">
        <v>2</v>
      </c>
      <c r="R4265">
        <v>-3.36</v>
      </c>
      <c r="S4265">
        <v>-3.36</v>
      </c>
      <c r="T4265">
        <v>367.33</v>
      </c>
      <c r="U4265">
        <v>94.65</v>
      </c>
      <c r="V4265">
        <v>2.2200000000000002</v>
      </c>
      <c r="X4265">
        <v>4.16</v>
      </c>
      <c r="Y4265">
        <v>2</v>
      </c>
      <c r="Z4265" t="s">
        <v>4250</v>
      </c>
      <c r="AA4265">
        <v>0</v>
      </c>
      <c r="AB4265">
        <v>5</v>
      </c>
      <c r="AC4265">
        <v>5.292642857142857</v>
      </c>
      <c r="AE4265" t="s">
        <v>7949</v>
      </c>
      <c r="AH4265">
        <v>0</v>
      </c>
      <c r="AI4265">
        <v>0</v>
      </c>
    </row>
    <row r="4266" spans="2:35" x14ac:dyDescent="0.25">
      <c r="B4266">
        <v>970</v>
      </c>
      <c r="H4266">
        <v>4.5</v>
      </c>
      <c r="I4266" t="s">
        <v>22087</v>
      </c>
      <c r="J4266" t="s">
        <v>22089</v>
      </c>
      <c r="L4266" t="s">
        <v>22179</v>
      </c>
      <c r="M4266" t="s">
        <v>22229</v>
      </c>
      <c r="N4266" t="s">
        <v>25207</v>
      </c>
      <c r="O4266" t="s">
        <v>29472</v>
      </c>
      <c r="P4266">
        <v>6</v>
      </c>
      <c r="Q4266">
        <v>2</v>
      </c>
      <c r="R4266">
        <v>-2.27</v>
      </c>
      <c r="S4266">
        <v>-2.2599999999999998</v>
      </c>
      <c r="T4266">
        <v>402.32</v>
      </c>
      <c r="U4266">
        <v>81.760000000000005</v>
      </c>
      <c r="V4266">
        <v>3.41</v>
      </c>
      <c r="X4266">
        <v>5.0599999999999996</v>
      </c>
      <c r="Y4266">
        <v>2</v>
      </c>
      <c r="Z4266" t="s">
        <v>4250</v>
      </c>
      <c r="AA4266">
        <v>0</v>
      </c>
      <c r="AB4266">
        <v>6</v>
      </c>
      <c r="AC4266">
        <v>5.1977142857142864</v>
      </c>
      <c r="AE4266" t="s">
        <v>7949</v>
      </c>
      <c r="AH4266">
        <v>0</v>
      </c>
      <c r="AI4266">
        <v>0</v>
      </c>
    </row>
    <row r="4267" spans="2:35" x14ac:dyDescent="0.25">
      <c r="B4267">
        <v>40</v>
      </c>
      <c r="H4267">
        <v>4.5</v>
      </c>
      <c r="I4267" t="s">
        <v>22087</v>
      </c>
      <c r="J4267" t="s">
        <v>22089</v>
      </c>
      <c r="L4267" t="s">
        <v>22179</v>
      </c>
      <c r="M4267" t="s">
        <v>22229</v>
      </c>
      <c r="N4267" t="s">
        <v>25208</v>
      </c>
      <c r="O4267" t="s">
        <v>29473</v>
      </c>
      <c r="P4267">
        <v>7</v>
      </c>
      <c r="Q4267">
        <v>2</v>
      </c>
      <c r="R4267">
        <v>0.47</v>
      </c>
      <c r="S4267">
        <v>0.47</v>
      </c>
      <c r="T4267">
        <v>468.84</v>
      </c>
      <c r="U4267">
        <v>98.31</v>
      </c>
      <c r="V4267">
        <v>4.4800000000000004</v>
      </c>
      <c r="X4267">
        <v>4.57</v>
      </c>
      <c r="Y4267">
        <v>3</v>
      </c>
      <c r="Z4267" t="s">
        <v>4250</v>
      </c>
      <c r="AA4267">
        <v>0</v>
      </c>
      <c r="AB4267">
        <v>3</v>
      </c>
      <c r="AC4267">
        <v>4.4455714285714283</v>
      </c>
      <c r="AE4267" t="s">
        <v>7949</v>
      </c>
      <c r="AH4267">
        <v>0</v>
      </c>
      <c r="AI4267">
        <v>0</v>
      </c>
    </row>
    <row r="4268" spans="2:35" x14ac:dyDescent="0.25">
      <c r="B4268">
        <v>83</v>
      </c>
      <c r="H4268">
        <v>4.5</v>
      </c>
      <c r="I4268" t="s">
        <v>22087</v>
      </c>
      <c r="J4268" t="s">
        <v>22089</v>
      </c>
      <c r="L4268" t="s">
        <v>22179</v>
      </c>
      <c r="M4268" t="s">
        <v>22229</v>
      </c>
      <c r="N4268" t="s">
        <v>25209</v>
      </c>
      <c r="O4268" t="s">
        <v>29474</v>
      </c>
      <c r="P4268">
        <v>7</v>
      </c>
      <c r="Q4268">
        <v>2</v>
      </c>
      <c r="R4268">
        <v>-0.08</v>
      </c>
      <c r="S4268">
        <v>-0.08</v>
      </c>
      <c r="T4268">
        <v>502.39</v>
      </c>
      <c r="U4268">
        <v>98.31</v>
      </c>
      <c r="V4268">
        <v>4.8499999999999996</v>
      </c>
      <c r="X4268">
        <v>4.57</v>
      </c>
      <c r="Y4268">
        <v>3</v>
      </c>
      <c r="Z4268" t="s">
        <v>4250</v>
      </c>
      <c r="AA4268">
        <v>1</v>
      </c>
      <c r="AB4268">
        <v>3</v>
      </c>
      <c r="AC4268">
        <v>4.2229999999999999</v>
      </c>
      <c r="AE4268" t="s">
        <v>7949</v>
      </c>
      <c r="AH4268">
        <v>0</v>
      </c>
      <c r="AI4268">
        <v>0</v>
      </c>
    </row>
    <row r="4269" spans="2:35" x14ac:dyDescent="0.25">
      <c r="B4269">
        <v>210</v>
      </c>
      <c r="H4269">
        <v>4.5</v>
      </c>
      <c r="I4269" t="s">
        <v>22087</v>
      </c>
      <c r="J4269" t="s">
        <v>22089</v>
      </c>
      <c r="L4269" t="s">
        <v>22179</v>
      </c>
      <c r="M4269" t="s">
        <v>22229</v>
      </c>
      <c r="N4269" t="s">
        <v>25210</v>
      </c>
      <c r="O4269" t="s">
        <v>29475</v>
      </c>
      <c r="P4269">
        <v>6</v>
      </c>
      <c r="Q4269">
        <v>2</v>
      </c>
      <c r="R4269">
        <v>-0.75</v>
      </c>
      <c r="S4269">
        <v>-0.72</v>
      </c>
      <c r="T4269">
        <v>412.39</v>
      </c>
      <c r="U4269">
        <v>81.760000000000005</v>
      </c>
      <c r="V4269">
        <v>3.9</v>
      </c>
      <c r="X4269">
        <v>6.28</v>
      </c>
      <c r="Y4269">
        <v>2</v>
      </c>
      <c r="Z4269" t="s">
        <v>4250</v>
      </c>
      <c r="AA4269">
        <v>0</v>
      </c>
      <c r="AB4269">
        <v>4</v>
      </c>
      <c r="AC4269">
        <v>5.1257857142857146</v>
      </c>
      <c r="AE4269" t="s">
        <v>7949</v>
      </c>
      <c r="AH4269">
        <v>0</v>
      </c>
      <c r="AI4269">
        <v>0</v>
      </c>
    </row>
    <row r="4270" spans="2:35" x14ac:dyDescent="0.25">
      <c r="B4270">
        <v>2900</v>
      </c>
      <c r="H4270">
        <v>4.5</v>
      </c>
      <c r="I4270" t="s">
        <v>22087</v>
      </c>
      <c r="J4270" t="s">
        <v>22089</v>
      </c>
      <c r="L4270" t="s">
        <v>22179</v>
      </c>
      <c r="M4270" t="s">
        <v>22229</v>
      </c>
      <c r="N4270" t="s">
        <v>25211</v>
      </c>
      <c r="O4270" t="s">
        <v>29476</v>
      </c>
      <c r="P4270">
        <v>8</v>
      </c>
      <c r="Q4270">
        <v>2</v>
      </c>
      <c r="R4270">
        <v>-2.21</v>
      </c>
      <c r="S4270">
        <v>-2.21</v>
      </c>
      <c r="T4270">
        <v>411.34</v>
      </c>
      <c r="U4270">
        <v>124.9</v>
      </c>
      <c r="V4270">
        <v>2.73</v>
      </c>
      <c r="X4270">
        <v>3.96</v>
      </c>
      <c r="Y4270">
        <v>2</v>
      </c>
      <c r="Z4270" t="s">
        <v>4250</v>
      </c>
      <c r="AA4270">
        <v>0</v>
      </c>
      <c r="AB4270">
        <v>6</v>
      </c>
      <c r="AC4270">
        <v>4.133285714285714</v>
      </c>
      <c r="AE4270" t="s">
        <v>7949</v>
      </c>
      <c r="AH4270">
        <v>0</v>
      </c>
      <c r="AI4270">
        <v>0</v>
      </c>
    </row>
    <row r="4271" spans="2:35" x14ac:dyDescent="0.25">
      <c r="B4271">
        <v>3000</v>
      </c>
      <c r="H4271">
        <v>4.5</v>
      </c>
      <c r="I4271" t="s">
        <v>22087</v>
      </c>
      <c r="J4271" t="s">
        <v>22089</v>
      </c>
      <c r="L4271" t="s">
        <v>22179</v>
      </c>
      <c r="M4271" t="s">
        <v>22229</v>
      </c>
      <c r="N4271" t="s">
        <v>25212</v>
      </c>
      <c r="O4271" t="s">
        <v>29477</v>
      </c>
      <c r="P4271">
        <v>7</v>
      </c>
      <c r="Q4271">
        <v>3</v>
      </c>
      <c r="R4271">
        <v>-3.58</v>
      </c>
      <c r="S4271">
        <v>-3.56</v>
      </c>
      <c r="T4271">
        <v>381.36</v>
      </c>
      <c r="U4271">
        <v>107.78</v>
      </c>
      <c r="V4271">
        <v>2.4</v>
      </c>
      <c r="X4271">
        <v>7.16</v>
      </c>
      <c r="Y4271">
        <v>2</v>
      </c>
      <c r="Z4271" t="s">
        <v>4250</v>
      </c>
      <c r="AA4271">
        <v>0</v>
      </c>
      <c r="AB4271">
        <v>5</v>
      </c>
      <c r="AC4271">
        <v>4.4214285714285708</v>
      </c>
      <c r="AE4271" t="s">
        <v>7949</v>
      </c>
      <c r="AH4271">
        <v>0</v>
      </c>
      <c r="AI4271">
        <v>0</v>
      </c>
    </row>
    <row r="4272" spans="2:35" x14ac:dyDescent="0.25">
      <c r="B4272">
        <v>68</v>
      </c>
      <c r="H4272">
        <v>4.5</v>
      </c>
      <c r="I4272" t="s">
        <v>22087</v>
      </c>
      <c r="J4272" t="s">
        <v>22089</v>
      </c>
      <c r="L4272" t="s">
        <v>22179</v>
      </c>
      <c r="M4272" t="s">
        <v>22229</v>
      </c>
      <c r="N4272" t="s">
        <v>25213</v>
      </c>
      <c r="O4272" t="s">
        <v>29478</v>
      </c>
      <c r="P4272">
        <v>8</v>
      </c>
      <c r="Q4272">
        <v>2</v>
      </c>
      <c r="R4272">
        <v>0.11</v>
      </c>
      <c r="S4272">
        <v>0.11</v>
      </c>
      <c r="T4272">
        <v>503.38</v>
      </c>
      <c r="U4272">
        <v>111.2</v>
      </c>
      <c r="V4272">
        <v>4.24</v>
      </c>
      <c r="X4272">
        <v>3.3</v>
      </c>
      <c r="Y4272">
        <v>3</v>
      </c>
      <c r="Z4272" t="s">
        <v>4250</v>
      </c>
      <c r="AA4272">
        <v>1</v>
      </c>
      <c r="AB4272">
        <v>3</v>
      </c>
      <c r="AC4272">
        <v>3.793333333333333</v>
      </c>
      <c r="AE4272" t="s">
        <v>7949</v>
      </c>
      <c r="AH4272">
        <v>0</v>
      </c>
      <c r="AI4272">
        <v>0</v>
      </c>
    </row>
    <row r="4273" spans="1:35" x14ac:dyDescent="0.25">
      <c r="B4273">
        <v>1500</v>
      </c>
      <c r="H4273">
        <v>4.5</v>
      </c>
      <c r="I4273" t="s">
        <v>22087</v>
      </c>
      <c r="J4273" t="s">
        <v>22089</v>
      </c>
      <c r="L4273" t="s">
        <v>22179</v>
      </c>
      <c r="M4273" t="s">
        <v>22229</v>
      </c>
      <c r="N4273" t="s">
        <v>25214</v>
      </c>
      <c r="O4273" t="s">
        <v>29479</v>
      </c>
      <c r="P4273">
        <v>7</v>
      </c>
      <c r="Q4273">
        <v>2</v>
      </c>
      <c r="R4273">
        <v>-0.38</v>
      </c>
      <c r="S4273">
        <v>-0.38</v>
      </c>
      <c r="T4273">
        <v>408.36</v>
      </c>
      <c r="U4273">
        <v>109.21</v>
      </c>
      <c r="V4273">
        <v>3.15</v>
      </c>
      <c r="X4273">
        <v>3.25</v>
      </c>
      <c r="Y4273">
        <v>2</v>
      </c>
      <c r="Z4273" t="s">
        <v>4250</v>
      </c>
      <c r="AA4273">
        <v>0</v>
      </c>
      <c r="AB4273">
        <v>3</v>
      </c>
      <c r="AC4273">
        <v>4.5142380952380936</v>
      </c>
      <c r="AE4273" t="s">
        <v>7949</v>
      </c>
      <c r="AH4273">
        <v>0</v>
      </c>
      <c r="AI4273">
        <v>0</v>
      </c>
    </row>
    <row r="4274" spans="1:35" x14ac:dyDescent="0.25">
      <c r="B4274">
        <v>6400</v>
      </c>
      <c r="H4274">
        <v>4.5</v>
      </c>
      <c r="I4274" t="s">
        <v>22087</v>
      </c>
      <c r="J4274" t="s">
        <v>22089</v>
      </c>
      <c r="L4274" t="s">
        <v>22179</v>
      </c>
      <c r="M4274" t="s">
        <v>22229</v>
      </c>
      <c r="N4274" t="s">
        <v>25215</v>
      </c>
      <c r="O4274" t="s">
        <v>29480</v>
      </c>
      <c r="P4274">
        <v>7</v>
      </c>
      <c r="Q4274">
        <v>2</v>
      </c>
      <c r="R4274">
        <v>-0.12</v>
      </c>
      <c r="S4274">
        <v>-0.12</v>
      </c>
      <c r="T4274">
        <v>413.38</v>
      </c>
      <c r="U4274">
        <v>94.65</v>
      </c>
      <c r="V4274">
        <v>3.29</v>
      </c>
      <c r="X4274">
        <v>4.49</v>
      </c>
      <c r="Y4274">
        <v>2</v>
      </c>
      <c r="Z4274" t="s">
        <v>4250</v>
      </c>
      <c r="AA4274">
        <v>0</v>
      </c>
      <c r="AB4274">
        <v>4</v>
      </c>
      <c r="AC4274">
        <v>4.9637142857142864</v>
      </c>
      <c r="AE4274" t="s">
        <v>7949</v>
      </c>
      <c r="AH4274">
        <v>0</v>
      </c>
      <c r="AI4274">
        <v>0</v>
      </c>
    </row>
    <row r="4275" spans="1:35" x14ac:dyDescent="0.25">
      <c r="B4275">
        <v>21</v>
      </c>
      <c r="H4275">
        <v>4.2</v>
      </c>
      <c r="J4275" t="s">
        <v>22089</v>
      </c>
      <c r="L4275" t="s">
        <v>22180</v>
      </c>
      <c r="M4275" t="s">
        <v>22215</v>
      </c>
      <c r="N4275" t="s">
        <v>25216</v>
      </c>
      <c r="O4275" t="s">
        <v>29481</v>
      </c>
      <c r="P4275">
        <v>7</v>
      </c>
      <c r="Q4275">
        <v>2</v>
      </c>
      <c r="R4275">
        <v>2.64</v>
      </c>
      <c r="S4275">
        <v>2.65</v>
      </c>
      <c r="T4275">
        <v>445.35</v>
      </c>
      <c r="U4275">
        <v>111.72</v>
      </c>
      <c r="V4275">
        <v>2.71</v>
      </c>
      <c r="W4275">
        <v>8.92</v>
      </c>
      <c r="X4275">
        <v>3.63</v>
      </c>
      <c r="Y4275">
        <v>2</v>
      </c>
      <c r="Z4275" t="s">
        <v>4250</v>
      </c>
      <c r="AA4275">
        <v>0</v>
      </c>
      <c r="AB4275">
        <v>5</v>
      </c>
      <c r="AC4275">
        <v>3.8463571428571419</v>
      </c>
      <c r="AE4275" t="s">
        <v>7949</v>
      </c>
      <c r="AH4275">
        <v>0</v>
      </c>
      <c r="AI4275">
        <v>0</v>
      </c>
    </row>
    <row r="4276" spans="1:35" x14ac:dyDescent="0.25">
      <c r="B4276">
        <v>813</v>
      </c>
      <c r="H4276">
        <v>4.2</v>
      </c>
      <c r="J4276" t="s">
        <v>22089</v>
      </c>
      <c r="L4276" t="s">
        <v>22180</v>
      </c>
      <c r="M4276" t="s">
        <v>22215</v>
      </c>
      <c r="N4276" t="s">
        <v>25217</v>
      </c>
      <c r="O4276" t="s">
        <v>29482</v>
      </c>
      <c r="P4276">
        <v>7</v>
      </c>
      <c r="Q4276">
        <v>2</v>
      </c>
      <c r="R4276">
        <v>2.64</v>
      </c>
      <c r="S4276">
        <v>2.65</v>
      </c>
      <c r="T4276">
        <v>445.35</v>
      </c>
      <c r="U4276">
        <v>111.72</v>
      </c>
      <c r="V4276">
        <v>2.71</v>
      </c>
      <c r="W4276">
        <v>8.92</v>
      </c>
      <c r="X4276">
        <v>3.63</v>
      </c>
      <c r="Y4276">
        <v>2</v>
      </c>
      <c r="Z4276" t="s">
        <v>4250</v>
      </c>
      <c r="AA4276">
        <v>0</v>
      </c>
      <c r="AB4276">
        <v>5</v>
      </c>
      <c r="AC4276">
        <v>3.8463571428571419</v>
      </c>
      <c r="AE4276" t="s">
        <v>7949</v>
      </c>
      <c r="AH4276">
        <v>0</v>
      </c>
      <c r="AI4276">
        <v>0</v>
      </c>
    </row>
    <row r="4277" spans="1:35" x14ac:dyDescent="0.25">
      <c r="B4277">
        <v>18</v>
      </c>
      <c r="H4277">
        <v>4.2</v>
      </c>
      <c r="J4277" t="s">
        <v>22089</v>
      </c>
      <c r="L4277" t="s">
        <v>22180</v>
      </c>
      <c r="M4277" t="s">
        <v>22215</v>
      </c>
      <c r="N4277" t="s">
        <v>25218</v>
      </c>
      <c r="O4277" t="s">
        <v>29483</v>
      </c>
      <c r="P4277">
        <v>5</v>
      </c>
      <c r="Q4277">
        <v>2</v>
      </c>
      <c r="R4277">
        <v>2.94</v>
      </c>
      <c r="S4277">
        <v>2.94</v>
      </c>
      <c r="T4277">
        <v>448.78</v>
      </c>
      <c r="U4277">
        <v>89.6</v>
      </c>
      <c r="V4277">
        <v>3.96</v>
      </c>
      <c r="W4277">
        <v>10.06</v>
      </c>
      <c r="X4277">
        <v>3.63</v>
      </c>
      <c r="Y4277">
        <v>2</v>
      </c>
      <c r="Z4277" t="s">
        <v>4250</v>
      </c>
      <c r="AA4277">
        <v>0</v>
      </c>
      <c r="AB4277">
        <v>4</v>
      </c>
      <c r="AC4277">
        <v>4.3958571428571434</v>
      </c>
      <c r="AE4277" t="s">
        <v>7949</v>
      </c>
      <c r="AH4277">
        <v>0</v>
      </c>
      <c r="AI4277">
        <v>0</v>
      </c>
    </row>
    <row r="4278" spans="1:35" x14ac:dyDescent="0.25">
      <c r="B4278">
        <v>18</v>
      </c>
      <c r="H4278">
        <v>4.2</v>
      </c>
      <c r="J4278" t="s">
        <v>22089</v>
      </c>
      <c r="L4278" t="s">
        <v>22180</v>
      </c>
      <c r="M4278" t="s">
        <v>22215</v>
      </c>
      <c r="N4278" t="s">
        <v>25219</v>
      </c>
      <c r="O4278" t="s">
        <v>29484</v>
      </c>
      <c r="P4278">
        <v>6</v>
      </c>
      <c r="Q4278">
        <v>2</v>
      </c>
      <c r="R4278">
        <v>3.98</v>
      </c>
      <c r="S4278">
        <v>3.98</v>
      </c>
      <c r="T4278">
        <v>471.82</v>
      </c>
      <c r="U4278">
        <v>85.42</v>
      </c>
      <c r="V4278">
        <v>5</v>
      </c>
      <c r="X4278">
        <v>4.01</v>
      </c>
      <c r="Y4278">
        <v>3</v>
      </c>
      <c r="Z4278" t="s">
        <v>4250</v>
      </c>
      <c r="AA4278">
        <v>0</v>
      </c>
      <c r="AB4278">
        <v>4</v>
      </c>
      <c r="AC4278">
        <v>3.221285714285715</v>
      </c>
      <c r="AE4278" t="s">
        <v>7949</v>
      </c>
      <c r="AH4278">
        <v>0</v>
      </c>
      <c r="AI4278">
        <v>0</v>
      </c>
    </row>
    <row r="4279" spans="1:35" x14ac:dyDescent="0.25">
      <c r="B4279">
        <v>50</v>
      </c>
      <c r="H4279">
        <v>4.2</v>
      </c>
      <c r="J4279" t="s">
        <v>22089</v>
      </c>
      <c r="L4279" t="s">
        <v>22180</v>
      </c>
      <c r="M4279" t="s">
        <v>22215</v>
      </c>
      <c r="N4279" t="s">
        <v>25220</v>
      </c>
      <c r="O4279" t="s">
        <v>29485</v>
      </c>
      <c r="P4279">
        <v>8</v>
      </c>
      <c r="Q4279">
        <v>2</v>
      </c>
      <c r="R4279">
        <v>3.04</v>
      </c>
      <c r="S4279">
        <v>3.04</v>
      </c>
      <c r="T4279">
        <v>468.39</v>
      </c>
      <c r="U4279">
        <v>107.54</v>
      </c>
      <c r="V4279">
        <v>3.75</v>
      </c>
      <c r="X4279">
        <v>4.8899999999999997</v>
      </c>
      <c r="Y4279">
        <v>3</v>
      </c>
      <c r="Z4279" t="s">
        <v>4250</v>
      </c>
      <c r="AA4279">
        <v>0</v>
      </c>
      <c r="AB4279">
        <v>5</v>
      </c>
      <c r="AC4279">
        <v>3.6011190476190471</v>
      </c>
      <c r="AE4279" t="s">
        <v>7949</v>
      </c>
      <c r="AH4279">
        <v>0</v>
      </c>
      <c r="AI4279">
        <v>0</v>
      </c>
    </row>
    <row r="4280" spans="1:35" x14ac:dyDescent="0.25">
      <c r="B4280">
        <v>8</v>
      </c>
      <c r="H4280">
        <v>4.2</v>
      </c>
      <c r="J4280" t="s">
        <v>22089</v>
      </c>
      <c r="L4280" t="s">
        <v>22180</v>
      </c>
      <c r="M4280" t="s">
        <v>22215</v>
      </c>
      <c r="N4280" t="s">
        <v>25221</v>
      </c>
      <c r="O4280" t="s">
        <v>29486</v>
      </c>
      <c r="P4280">
        <v>5</v>
      </c>
      <c r="Q4280">
        <v>2</v>
      </c>
      <c r="R4280">
        <v>2.79</v>
      </c>
      <c r="S4280">
        <v>2.79</v>
      </c>
      <c r="T4280">
        <v>462.81</v>
      </c>
      <c r="U4280">
        <v>89.6</v>
      </c>
      <c r="V4280">
        <v>4.2699999999999996</v>
      </c>
      <c r="W4280">
        <v>10.119999999999999</v>
      </c>
      <c r="X4280">
        <v>3.63</v>
      </c>
      <c r="Y4280">
        <v>2</v>
      </c>
      <c r="Z4280" t="s">
        <v>4250</v>
      </c>
      <c r="AA4280">
        <v>0</v>
      </c>
      <c r="AB4280">
        <v>4</v>
      </c>
      <c r="AC4280">
        <v>4.3706428571428573</v>
      </c>
      <c r="AE4280" t="s">
        <v>7949</v>
      </c>
      <c r="AH4280">
        <v>0</v>
      </c>
      <c r="AI4280">
        <v>0</v>
      </c>
    </row>
    <row r="4281" spans="1:35" x14ac:dyDescent="0.25">
      <c r="B4281">
        <v>36</v>
      </c>
      <c r="H4281">
        <v>4.2</v>
      </c>
      <c r="J4281" t="s">
        <v>22089</v>
      </c>
      <c r="L4281" t="s">
        <v>22180</v>
      </c>
      <c r="M4281" t="s">
        <v>22215</v>
      </c>
      <c r="N4281" t="s">
        <v>25222</v>
      </c>
      <c r="O4281" t="s">
        <v>29487</v>
      </c>
      <c r="P4281">
        <v>6</v>
      </c>
      <c r="Q4281">
        <v>2</v>
      </c>
      <c r="R4281">
        <v>3.11</v>
      </c>
      <c r="S4281">
        <v>3.11</v>
      </c>
      <c r="T4281">
        <v>501.84</v>
      </c>
      <c r="U4281">
        <v>94.01</v>
      </c>
      <c r="V4281">
        <v>4.5199999999999996</v>
      </c>
      <c r="W4281">
        <v>10.5</v>
      </c>
      <c r="X4281">
        <v>3.89</v>
      </c>
      <c r="Y4281">
        <v>3</v>
      </c>
      <c r="Z4281" t="s">
        <v>4250</v>
      </c>
      <c r="AA4281">
        <v>1</v>
      </c>
      <c r="AB4281">
        <v>4</v>
      </c>
      <c r="AC4281">
        <v>3.7563333333333331</v>
      </c>
      <c r="AE4281" t="s">
        <v>7949</v>
      </c>
      <c r="AH4281">
        <v>0</v>
      </c>
      <c r="AI4281">
        <v>0</v>
      </c>
    </row>
    <row r="4282" spans="1:35" x14ac:dyDescent="0.25">
      <c r="B4282">
        <v>30</v>
      </c>
      <c r="H4282">
        <v>4.2</v>
      </c>
      <c r="J4282" t="s">
        <v>22089</v>
      </c>
      <c r="L4282" t="s">
        <v>22180</v>
      </c>
      <c r="M4282" t="s">
        <v>22215</v>
      </c>
      <c r="N4282" t="s">
        <v>25223</v>
      </c>
      <c r="O4282" t="s">
        <v>29488</v>
      </c>
      <c r="P4282">
        <v>7</v>
      </c>
      <c r="Q4282">
        <v>2</v>
      </c>
      <c r="R4282">
        <v>4.8600000000000003</v>
      </c>
      <c r="S4282">
        <v>4.87</v>
      </c>
      <c r="T4282">
        <v>531.47</v>
      </c>
      <c r="U4282">
        <v>114.8</v>
      </c>
      <c r="V4282">
        <v>4.2300000000000004</v>
      </c>
      <c r="W4282">
        <v>8.92</v>
      </c>
      <c r="X4282">
        <v>4.4800000000000004</v>
      </c>
      <c r="Y4282">
        <v>3</v>
      </c>
      <c r="Z4282" t="s">
        <v>4250</v>
      </c>
      <c r="AA4282">
        <v>1</v>
      </c>
      <c r="AB4282">
        <v>5</v>
      </c>
      <c r="AC4282">
        <v>1.7383333333333331</v>
      </c>
      <c r="AE4282" t="s">
        <v>7949</v>
      </c>
      <c r="AH4282">
        <v>0</v>
      </c>
      <c r="AI4282">
        <v>0</v>
      </c>
    </row>
    <row r="4283" spans="1:35" x14ac:dyDescent="0.25">
      <c r="B4283">
        <v>43</v>
      </c>
      <c r="H4283">
        <v>4.2</v>
      </c>
      <c r="J4283" t="s">
        <v>22089</v>
      </c>
      <c r="L4283" t="s">
        <v>22180</v>
      </c>
      <c r="M4283" t="s">
        <v>22215</v>
      </c>
      <c r="N4283" t="s">
        <v>25224</v>
      </c>
      <c r="O4283" t="s">
        <v>29489</v>
      </c>
      <c r="P4283">
        <v>6</v>
      </c>
      <c r="Q4283">
        <v>2</v>
      </c>
      <c r="R4283">
        <v>2.81</v>
      </c>
      <c r="S4283">
        <v>2.81</v>
      </c>
      <c r="T4283">
        <v>512.36</v>
      </c>
      <c r="U4283">
        <v>98.83</v>
      </c>
      <c r="V4283">
        <v>4.24</v>
      </c>
      <c r="W4283">
        <v>10.11</v>
      </c>
      <c r="X4283">
        <v>3.89</v>
      </c>
      <c r="Y4283">
        <v>2</v>
      </c>
      <c r="Z4283" t="s">
        <v>4250</v>
      </c>
      <c r="AA4283">
        <v>1</v>
      </c>
      <c r="AB4283">
        <v>6</v>
      </c>
      <c r="AC4283">
        <v>3.800666666666666</v>
      </c>
      <c r="AE4283" t="s">
        <v>7949</v>
      </c>
      <c r="AH4283">
        <v>0</v>
      </c>
      <c r="AI4283">
        <v>0</v>
      </c>
    </row>
    <row r="4284" spans="1:35" x14ac:dyDescent="0.25">
      <c r="B4284">
        <v>21</v>
      </c>
      <c r="H4284">
        <v>4.2</v>
      </c>
      <c r="J4284" t="s">
        <v>22089</v>
      </c>
      <c r="L4284" t="s">
        <v>22180</v>
      </c>
      <c r="M4284" t="s">
        <v>22215</v>
      </c>
      <c r="N4284" t="s">
        <v>25219</v>
      </c>
      <c r="O4284" t="s">
        <v>29484</v>
      </c>
      <c r="P4284">
        <v>6</v>
      </c>
      <c r="Q4284">
        <v>2</v>
      </c>
      <c r="R4284">
        <v>3.98</v>
      </c>
      <c r="S4284">
        <v>3.98</v>
      </c>
      <c r="T4284">
        <v>471.82</v>
      </c>
      <c r="U4284">
        <v>85.42</v>
      </c>
      <c r="V4284">
        <v>5</v>
      </c>
      <c r="X4284">
        <v>4.01</v>
      </c>
      <c r="Y4284">
        <v>3</v>
      </c>
      <c r="Z4284" t="s">
        <v>4250</v>
      </c>
      <c r="AA4284">
        <v>0</v>
      </c>
      <c r="AB4284">
        <v>4</v>
      </c>
      <c r="AC4284">
        <v>3.221285714285715</v>
      </c>
      <c r="AE4284" t="s">
        <v>7949</v>
      </c>
      <c r="AH4284">
        <v>0</v>
      </c>
      <c r="AI4284">
        <v>0</v>
      </c>
    </row>
    <row r="4285" spans="1:35" x14ac:dyDescent="0.25">
      <c r="B4285">
        <v>55.2</v>
      </c>
      <c r="H4285">
        <v>4.2</v>
      </c>
      <c r="J4285" t="s">
        <v>22089</v>
      </c>
      <c r="L4285" t="s">
        <v>22180</v>
      </c>
      <c r="M4285" t="s">
        <v>22215</v>
      </c>
      <c r="N4285" t="s">
        <v>25225</v>
      </c>
      <c r="O4285" t="s">
        <v>29490</v>
      </c>
      <c r="P4285">
        <v>6</v>
      </c>
      <c r="Q4285">
        <v>2</v>
      </c>
      <c r="R4285">
        <v>2.46</v>
      </c>
      <c r="S4285">
        <v>2.46</v>
      </c>
      <c r="T4285">
        <v>445.8</v>
      </c>
      <c r="U4285">
        <v>102.49</v>
      </c>
      <c r="V4285">
        <v>3.71</v>
      </c>
      <c r="W4285">
        <v>9.9499999999999993</v>
      </c>
      <c r="X4285">
        <v>3.7</v>
      </c>
      <c r="Y4285">
        <v>2</v>
      </c>
      <c r="Z4285" t="s">
        <v>4250</v>
      </c>
      <c r="AA4285">
        <v>0</v>
      </c>
      <c r="AB4285">
        <v>3</v>
      </c>
      <c r="AC4285">
        <v>4.2408095238095243</v>
      </c>
      <c r="AE4285" t="s">
        <v>7949</v>
      </c>
      <c r="AH4285">
        <v>0</v>
      </c>
      <c r="AI4285">
        <v>0</v>
      </c>
    </row>
    <row r="4286" spans="1:35" x14ac:dyDescent="0.25">
      <c r="A4286" t="s">
        <v>22050</v>
      </c>
      <c r="B4286">
        <v>17.899999999999999</v>
      </c>
      <c r="H4286">
        <v>4.2</v>
      </c>
      <c r="J4286" t="s">
        <v>22089</v>
      </c>
      <c r="L4286" t="s">
        <v>22180</v>
      </c>
      <c r="M4286" t="s">
        <v>22215</v>
      </c>
      <c r="N4286" t="s">
        <v>25226</v>
      </c>
      <c r="O4286" t="s">
        <v>29491</v>
      </c>
      <c r="P4286">
        <v>6</v>
      </c>
      <c r="Q4286">
        <v>2</v>
      </c>
      <c r="R4286">
        <v>1.71</v>
      </c>
      <c r="S4286">
        <v>1.71</v>
      </c>
      <c r="T4286">
        <v>439.34</v>
      </c>
      <c r="U4286">
        <v>113.39</v>
      </c>
      <c r="V4286">
        <v>3.18</v>
      </c>
      <c r="W4286">
        <v>9.9499999999999993</v>
      </c>
      <c r="X4286">
        <v>3.63</v>
      </c>
      <c r="Y4286">
        <v>2</v>
      </c>
      <c r="Z4286" t="s">
        <v>4250</v>
      </c>
      <c r="AA4286">
        <v>0</v>
      </c>
      <c r="AB4286">
        <v>4</v>
      </c>
      <c r="AC4286">
        <v>4.1536190476190482</v>
      </c>
      <c r="AE4286" t="s">
        <v>7949</v>
      </c>
      <c r="AH4286">
        <v>0</v>
      </c>
      <c r="AI4286">
        <v>0</v>
      </c>
    </row>
    <row r="4287" spans="1:35" x14ac:dyDescent="0.25">
      <c r="B4287">
        <v>16.5</v>
      </c>
      <c r="H4287">
        <v>4.2</v>
      </c>
      <c r="J4287" t="s">
        <v>22089</v>
      </c>
      <c r="L4287" t="s">
        <v>22180</v>
      </c>
      <c r="M4287" t="s">
        <v>22215</v>
      </c>
      <c r="N4287" t="s">
        <v>25227</v>
      </c>
      <c r="O4287" t="s">
        <v>29492</v>
      </c>
      <c r="P4287">
        <v>5</v>
      </c>
      <c r="Q4287">
        <v>2</v>
      </c>
      <c r="R4287">
        <v>3.13</v>
      </c>
      <c r="S4287">
        <v>3.13</v>
      </c>
      <c r="T4287">
        <v>444.82</v>
      </c>
      <c r="U4287">
        <v>89.6</v>
      </c>
      <c r="V4287">
        <v>4.32</v>
      </c>
      <c r="W4287">
        <v>10.119999999999999</v>
      </c>
      <c r="X4287">
        <v>4.8600000000000003</v>
      </c>
      <c r="Y4287">
        <v>2</v>
      </c>
      <c r="Z4287" t="s">
        <v>4250</v>
      </c>
      <c r="AA4287">
        <v>0</v>
      </c>
      <c r="AB4287">
        <v>3</v>
      </c>
      <c r="AC4287">
        <v>4.2641428571428577</v>
      </c>
      <c r="AE4287" t="s">
        <v>7949</v>
      </c>
      <c r="AH4287">
        <v>0</v>
      </c>
      <c r="AI4287">
        <v>0</v>
      </c>
    </row>
    <row r="4288" spans="1:35" x14ac:dyDescent="0.25">
      <c r="B4288">
        <v>28.5</v>
      </c>
      <c r="H4288">
        <v>4.2</v>
      </c>
      <c r="J4288" t="s">
        <v>22089</v>
      </c>
      <c r="L4288" t="s">
        <v>22180</v>
      </c>
      <c r="M4288" t="s">
        <v>22215</v>
      </c>
      <c r="N4288" t="s">
        <v>25228</v>
      </c>
      <c r="O4288" t="s">
        <v>29493</v>
      </c>
      <c r="P4288">
        <v>6</v>
      </c>
      <c r="Q4288">
        <v>2</v>
      </c>
      <c r="R4288">
        <v>2.16</v>
      </c>
      <c r="S4288">
        <v>2.1800000000000002</v>
      </c>
      <c r="T4288">
        <v>473.79</v>
      </c>
      <c r="U4288">
        <v>113.39</v>
      </c>
      <c r="V4288">
        <v>3.83</v>
      </c>
      <c r="W4288">
        <v>8.7100000000000009</v>
      </c>
      <c r="X4288">
        <v>3.63</v>
      </c>
      <c r="Y4288">
        <v>2</v>
      </c>
      <c r="Z4288" t="s">
        <v>4250</v>
      </c>
      <c r="AA4288">
        <v>0</v>
      </c>
      <c r="AB4288">
        <v>4</v>
      </c>
      <c r="AC4288">
        <v>3.827547619047619</v>
      </c>
      <c r="AE4288" t="s">
        <v>7949</v>
      </c>
      <c r="AH4288">
        <v>0</v>
      </c>
      <c r="AI4288">
        <v>0</v>
      </c>
    </row>
    <row r="4289" spans="2:35" x14ac:dyDescent="0.25">
      <c r="B4289">
        <v>73.599999999999994</v>
      </c>
      <c r="H4289">
        <v>4.2</v>
      </c>
      <c r="J4289" t="s">
        <v>22089</v>
      </c>
      <c r="L4289" t="s">
        <v>22180</v>
      </c>
      <c r="M4289" t="s">
        <v>22215</v>
      </c>
      <c r="N4289" t="s">
        <v>25229</v>
      </c>
      <c r="O4289" t="s">
        <v>29494</v>
      </c>
      <c r="P4289">
        <v>7</v>
      </c>
      <c r="Q4289">
        <v>2</v>
      </c>
      <c r="R4289">
        <v>2.31</v>
      </c>
      <c r="S4289">
        <v>2.3199999999999998</v>
      </c>
      <c r="T4289">
        <v>459.38</v>
      </c>
      <c r="U4289">
        <v>111.72</v>
      </c>
      <c r="V4289">
        <v>3.02</v>
      </c>
      <c r="W4289">
        <v>8.9700000000000006</v>
      </c>
      <c r="X4289">
        <v>3.63</v>
      </c>
      <c r="Y4289">
        <v>2</v>
      </c>
      <c r="Z4289" t="s">
        <v>4250</v>
      </c>
      <c r="AA4289">
        <v>0</v>
      </c>
      <c r="AB4289">
        <v>5</v>
      </c>
      <c r="AC4289">
        <v>3.911142857142857</v>
      </c>
      <c r="AE4289" t="s">
        <v>7949</v>
      </c>
      <c r="AH4289">
        <v>0</v>
      </c>
      <c r="AI4289">
        <v>0</v>
      </c>
    </row>
    <row r="4290" spans="2:35" x14ac:dyDescent="0.25">
      <c r="B4290">
        <v>56.4</v>
      </c>
      <c r="H4290">
        <v>4.2</v>
      </c>
      <c r="J4290" t="s">
        <v>22089</v>
      </c>
      <c r="L4290" t="s">
        <v>22180</v>
      </c>
      <c r="M4290" t="s">
        <v>22215</v>
      </c>
      <c r="N4290" t="s">
        <v>25230</v>
      </c>
      <c r="O4290" t="s">
        <v>29495</v>
      </c>
      <c r="P4290">
        <v>6</v>
      </c>
      <c r="Q4290">
        <v>2</v>
      </c>
      <c r="R4290">
        <v>3.69</v>
      </c>
      <c r="S4290">
        <v>3.71</v>
      </c>
      <c r="T4290">
        <v>478.81</v>
      </c>
      <c r="U4290">
        <v>98.83</v>
      </c>
      <c r="V4290">
        <v>3.97</v>
      </c>
      <c r="W4290">
        <v>9.17</v>
      </c>
      <c r="X4290">
        <v>3.63</v>
      </c>
      <c r="Y4290">
        <v>2</v>
      </c>
      <c r="Z4290" t="s">
        <v>4250</v>
      </c>
      <c r="AA4290">
        <v>0</v>
      </c>
      <c r="AB4290">
        <v>5</v>
      </c>
      <c r="AC4290">
        <v>3.157023809523809</v>
      </c>
      <c r="AE4290" t="s">
        <v>7949</v>
      </c>
      <c r="AH4290">
        <v>0</v>
      </c>
      <c r="AI4290">
        <v>0</v>
      </c>
    </row>
    <row r="4291" spans="2:35" x14ac:dyDescent="0.25">
      <c r="B4291">
        <v>52.8</v>
      </c>
      <c r="H4291">
        <v>4.2</v>
      </c>
      <c r="J4291" t="s">
        <v>22089</v>
      </c>
      <c r="L4291" t="s">
        <v>22180</v>
      </c>
      <c r="M4291" t="s">
        <v>22215</v>
      </c>
      <c r="N4291" t="s">
        <v>25231</v>
      </c>
      <c r="O4291" t="s">
        <v>29496</v>
      </c>
      <c r="P4291">
        <v>5</v>
      </c>
      <c r="Q4291">
        <v>2</v>
      </c>
      <c r="R4291">
        <v>3.28</v>
      </c>
      <c r="S4291">
        <v>3.28</v>
      </c>
      <c r="T4291">
        <v>430.79</v>
      </c>
      <c r="U4291">
        <v>89.6</v>
      </c>
      <c r="V4291">
        <v>4.01</v>
      </c>
      <c r="W4291">
        <v>10.06</v>
      </c>
      <c r="X4291">
        <v>4.8600000000000003</v>
      </c>
      <c r="Y4291">
        <v>2</v>
      </c>
      <c r="Z4291" t="s">
        <v>4250</v>
      </c>
      <c r="AA4291">
        <v>0</v>
      </c>
      <c r="AB4291">
        <v>3</v>
      </c>
      <c r="AC4291">
        <v>4.2143571428571427</v>
      </c>
      <c r="AE4291" t="s">
        <v>7949</v>
      </c>
      <c r="AH4291">
        <v>0</v>
      </c>
      <c r="AI4291">
        <v>0</v>
      </c>
    </row>
    <row r="4292" spans="2:35" x14ac:dyDescent="0.25">
      <c r="B4292">
        <v>12.3</v>
      </c>
      <c r="H4292">
        <v>4.2</v>
      </c>
      <c r="J4292" t="s">
        <v>22089</v>
      </c>
      <c r="L4292" t="s">
        <v>22180</v>
      </c>
      <c r="M4292" t="s">
        <v>22215</v>
      </c>
      <c r="N4292" t="s">
        <v>25231</v>
      </c>
      <c r="O4292" t="s">
        <v>29496</v>
      </c>
      <c r="P4292">
        <v>5</v>
      </c>
      <c r="Q4292">
        <v>2</v>
      </c>
      <c r="R4292">
        <v>3.28</v>
      </c>
      <c r="S4292">
        <v>3.28</v>
      </c>
      <c r="T4292">
        <v>430.79</v>
      </c>
      <c r="U4292">
        <v>89.6</v>
      </c>
      <c r="V4292">
        <v>4.01</v>
      </c>
      <c r="W4292">
        <v>10.06</v>
      </c>
      <c r="X4292">
        <v>4.8600000000000003</v>
      </c>
      <c r="Y4292">
        <v>2</v>
      </c>
      <c r="Z4292" t="s">
        <v>4250</v>
      </c>
      <c r="AA4292">
        <v>0</v>
      </c>
      <c r="AB4292">
        <v>3</v>
      </c>
      <c r="AC4292">
        <v>4.2143571428571427</v>
      </c>
      <c r="AE4292" t="s">
        <v>7949</v>
      </c>
      <c r="AH4292">
        <v>0</v>
      </c>
      <c r="AI4292">
        <v>0</v>
      </c>
    </row>
    <row r="4293" spans="2:35" x14ac:dyDescent="0.25">
      <c r="B4293">
        <v>52.3</v>
      </c>
      <c r="H4293">
        <v>4.2</v>
      </c>
      <c r="J4293" t="s">
        <v>22089</v>
      </c>
      <c r="L4293" t="s">
        <v>22180</v>
      </c>
      <c r="M4293" t="s">
        <v>22215</v>
      </c>
      <c r="N4293" t="s">
        <v>25232</v>
      </c>
      <c r="O4293" t="s">
        <v>29497</v>
      </c>
      <c r="P4293">
        <v>7</v>
      </c>
      <c r="Q4293">
        <v>2</v>
      </c>
      <c r="R4293">
        <v>1.38</v>
      </c>
      <c r="S4293">
        <v>1.38</v>
      </c>
      <c r="T4293">
        <v>422.34</v>
      </c>
      <c r="U4293">
        <v>126.28</v>
      </c>
      <c r="V4293">
        <v>2.62</v>
      </c>
      <c r="W4293">
        <v>9.6300000000000008</v>
      </c>
      <c r="X4293">
        <v>3.7</v>
      </c>
      <c r="Y4293">
        <v>2</v>
      </c>
      <c r="Z4293" t="s">
        <v>4250</v>
      </c>
      <c r="AA4293">
        <v>0</v>
      </c>
      <c r="AB4293">
        <v>3</v>
      </c>
      <c r="AC4293">
        <v>4.0547142857142857</v>
      </c>
      <c r="AE4293" t="s">
        <v>7949</v>
      </c>
      <c r="AH4293">
        <v>0</v>
      </c>
      <c r="AI4293">
        <v>0</v>
      </c>
    </row>
    <row r="4294" spans="2:35" x14ac:dyDescent="0.25">
      <c r="B4294">
        <v>13.2</v>
      </c>
      <c r="H4294">
        <v>4.2</v>
      </c>
      <c r="J4294" t="s">
        <v>22089</v>
      </c>
      <c r="L4294" t="s">
        <v>22180</v>
      </c>
      <c r="M4294" t="s">
        <v>22215</v>
      </c>
      <c r="N4294" t="s">
        <v>25233</v>
      </c>
      <c r="O4294" t="s">
        <v>29498</v>
      </c>
      <c r="P4294">
        <v>5</v>
      </c>
      <c r="Q4294">
        <v>2</v>
      </c>
      <c r="T4294">
        <v>421.35</v>
      </c>
      <c r="U4294">
        <v>93.96</v>
      </c>
      <c r="V4294">
        <v>3.9</v>
      </c>
      <c r="W4294">
        <v>10.01</v>
      </c>
      <c r="X4294">
        <v>4.8600000000000003</v>
      </c>
      <c r="Y4294">
        <v>2</v>
      </c>
      <c r="Z4294" t="s">
        <v>4250</v>
      </c>
      <c r="AA4294">
        <v>0</v>
      </c>
      <c r="AB4294">
        <v>3</v>
      </c>
      <c r="AE4294" t="s">
        <v>7949</v>
      </c>
      <c r="AH4294">
        <v>0</v>
      </c>
      <c r="AI4294">
        <v>0</v>
      </c>
    </row>
    <row r="4295" spans="2:35" x14ac:dyDescent="0.25">
      <c r="B4295">
        <v>23.8</v>
      </c>
      <c r="H4295">
        <v>4.2</v>
      </c>
      <c r="J4295" t="s">
        <v>22089</v>
      </c>
      <c r="L4295" t="s">
        <v>22180</v>
      </c>
      <c r="M4295" t="s">
        <v>22215</v>
      </c>
      <c r="N4295" t="s">
        <v>25234</v>
      </c>
      <c r="O4295" t="s">
        <v>29499</v>
      </c>
      <c r="P4295">
        <v>6</v>
      </c>
      <c r="Q4295">
        <v>2</v>
      </c>
      <c r="R4295">
        <v>2.85</v>
      </c>
      <c r="S4295">
        <v>2.86</v>
      </c>
      <c r="T4295">
        <v>478.81</v>
      </c>
      <c r="U4295">
        <v>98.83</v>
      </c>
      <c r="V4295">
        <v>3.97</v>
      </c>
      <c r="W4295">
        <v>9.01</v>
      </c>
      <c r="X4295">
        <v>3.63</v>
      </c>
      <c r="Y4295">
        <v>2</v>
      </c>
      <c r="Z4295" t="s">
        <v>4250</v>
      </c>
      <c r="AA4295">
        <v>0</v>
      </c>
      <c r="AB4295">
        <v>5</v>
      </c>
      <c r="AC4295">
        <v>3.9320238095238098</v>
      </c>
      <c r="AE4295" t="s">
        <v>7949</v>
      </c>
      <c r="AH4295">
        <v>0</v>
      </c>
      <c r="AI4295">
        <v>0</v>
      </c>
    </row>
    <row r="4296" spans="2:35" x14ac:dyDescent="0.25">
      <c r="B4296">
        <v>10.1</v>
      </c>
      <c r="H4296">
        <v>4.2</v>
      </c>
      <c r="J4296" t="s">
        <v>22089</v>
      </c>
      <c r="L4296" t="s">
        <v>22180</v>
      </c>
      <c r="M4296" t="s">
        <v>22215</v>
      </c>
      <c r="N4296" t="s">
        <v>25235</v>
      </c>
      <c r="O4296" t="s">
        <v>29500</v>
      </c>
      <c r="P4296">
        <v>7</v>
      </c>
      <c r="Q4296">
        <v>2</v>
      </c>
      <c r="R4296">
        <v>2.4500000000000002</v>
      </c>
      <c r="S4296">
        <v>2.4500000000000002</v>
      </c>
      <c r="T4296">
        <v>480.37</v>
      </c>
      <c r="U4296">
        <v>109.21</v>
      </c>
      <c r="V4296">
        <v>4.3499999999999996</v>
      </c>
      <c r="X4296">
        <v>3.65</v>
      </c>
      <c r="Y4296">
        <v>3</v>
      </c>
      <c r="Z4296" t="s">
        <v>4250</v>
      </c>
      <c r="AA4296">
        <v>0</v>
      </c>
      <c r="AB4296">
        <v>4</v>
      </c>
      <c r="AC4296">
        <v>3.7748809523809528</v>
      </c>
      <c r="AE4296" t="s">
        <v>7949</v>
      </c>
      <c r="AH4296">
        <v>0</v>
      </c>
      <c r="AI4296">
        <v>0</v>
      </c>
    </row>
    <row r="4297" spans="2:35" x14ac:dyDescent="0.25">
      <c r="B4297">
        <v>12.9</v>
      </c>
      <c r="H4297">
        <v>4.2</v>
      </c>
      <c r="J4297" t="s">
        <v>22089</v>
      </c>
      <c r="L4297" t="s">
        <v>22180</v>
      </c>
      <c r="M4297" t="s">
        <v>22215</v>
      </c>
      <c r="N4297" t="s">
        <v>25236</v>
      </c>
      <c r="O4297" t="s">
        <v>29501</v>
      </c>
      <c r="P4297">
        <v>6</v>
      </c>
      <c r="Q4297">
        <v>2</v>
      </c>
      <c r="R4297">
        <v>3</v>
      </c>
      <c r="S4297">
        <v>3</v>
      </c>
      <c r="T4297">
        <v>498.45</v>
      </c>
      <c r="U4297">
        <v>98.83</v>
      </c>
      <c r="V4297">
        <v>4.4000000000000004</v>
      </c>
      <c r="W4297">
        <v>10.23</v>
      </c>
      <c r="X4297">
        <v>3.89</v>
      </c>
      <c r="Y4297">
        <v>2</v>
      </c>
      <c r="Z4297" t="s">
        <v>4250</v>
      </c>
      <c r="AA4297">
        <v>0</v>
      </c>
      <c r="AB4297">
        <v>7</v>
      </c>
      <c r="AC4297">
        <v>3.716738095238096</v>
      </c>
      <c r="AE4297" t="s">
        <v>7949</v>
      </c>
      <c r="AH4297">
        <v>0</v>
      </c>
      <c r="AI4297">
        <v>0</v>
      </c>
    </row>
    <row r="4298" spans="2:35" x14ac:dyDescent="0.25">
      <c r="B4298">
        <v>41.8</v>
      </c>
      <c r="H4298">
        <v>4.2</v>
      </c>
      <c r="J4298" t="s">
        <v>22089</v>
      </c>
      <c r="L4298" t="s">
        <v>22180</v>
      </c>
      <c r="M4298" t="s">
        <v>22215</v>
      </c>
      <c r="N4298" t="s">
        <v>25237</v>
      </c>
      <c r="O4298" t="s">
        <v>29502</v>
      </c>
      <c r="P4298">
        <v>7</v>
      </c>
      <c r="Q4298">
        <v>2</v>
      </c>
      <c r="R4298">
        <v>2.77</v>
      </c>
      <c r="S4298">
        <v>2.79</v>
      </c>
      <c r="T4298">
        <v>469.37</v>
      </c>
      <c r="U4298">
        <v>122.62</v>
      </c>
      <c r="V4298">
        <v>3.18</v>
      </c>
      <c r="W4298">
        <v>9.07</v>
      </c>
      <c r="X4298">
        <v>3.63</v>
      </c>
      <c r="Y4298">
        <v>2</v>
      </c>
      <c r="Z4298" t="s">
        <v>4250</v>
      </c>
      <c r="AA4298">
        <v>0</v>
      </c>
      <c r="AB4298">
        <v>5</v>
      </c>
      <c r="AC4298">
        <v>3.3337857142857139</v>
      </c>
      <c r="AE4298" t="s">
        <v>7949</v>
      </c>
      <c r="AH4298">
        <v>0</v>
      </c>
      <c r="AI4298">
        <v>0</v>
      </c>
    </row>
    <row r="4299" spans="2:35" x14ac:dyDescent="0.25">
      <c r="B4299">
        <v>10</v>
      </c>
      <c r="H4299">
        <v>4.2</v>
      </c>
      <c r="J4299" t="s">
        <v>22089</v>
      </c>
      <c r="L4299" t="s">
        <v>22180</v>
      </c>
      <c r="M4299" t="s">
        <v>22215</v>
      </c>
      <c r="N4299" t="s">
        <v>25238</v>
      </c>
      <c r="O4299" t="s">
        <v>29503</v>
      </c>
      <c r="P4299">
        <v>5</v>
      </c>
      <c r="Q4299">
        <v>2</v>
      </c>
      <c r="R4299">
        <v>3.19</v>
      </c>
      <c r="S4299">
        <v>3.19</v>
      </c>
      <c r="T4299">
        <v>493.23</v>
      </c>
      <c r="U4299">
        <v>89.6</v>
      </c>
      <c r="V4299">
        <v>4.07</v>
      </c>
      <c r="W4299">
        <v>10.01</v>
      </c>
      <c r="X4299">
        <v>3.63</v>
      </c>
      <c r="Y4299">
        <v>2</v>
      </c>
      <c r="Z4299" t="s">
        <v>4250</v>
      </c>
      <c r="AA4299">
        <v>0</v>
      </c>
      <c r="AB4299">
        <v>4</v>
      </c>
      <c r="AC4299">
        <v>3.8583571428571428</v>
      </c>
      <c r="AE4299" t="s">
        <v>7949</v>
      </c>
      <c r="AH4299">
        <v>0</v>
      </c>
      <c r="AI4299">
        <v>0</v>
      </c>
    </row>
    <row r="4300" spans="2:35" x14ac:dyDescent="0.25">
      <c r="B4300">
        <v>60.5</v>
      </c>
      <c r="H4300">
        <v>4.2</v>
      </c>
      <c r="J4300" t="s">
        <v>22089</v>
      </c>
      <c r="L4300" t="s">
        <v>22180</v>
      </c>
      <c r="M4300" t="s">
        <v>22215</v>
      </c>
      <c r="N4300" t="s">
        <v>25239</v>
      </c>
      <c r="O4300" t="s">
        <v>29504</v>
      </c>
      <c r="P4300">
        <v>7</v>
      </c>
      <c r="Q4300">
        <v>2</v>
      </c>
      <c r="R4300">
        <v>1.84</v>
      </c>
      <c r="S4300">
        <v>1.85</v>
      </c>
      <c r="T4300">
        <v>456.79</v>
      </c>
      <c r="U4300">
        <v>126.28</v>
      </c>
      <c r="V4300">
        <v>3.27</v>
      </c>
      <c r="W4300">
        <v>8.8699999999999992</v>
      </c>
      <c r="X4300">
        <v>3.67</v>
      </c>
      <c r="Y4300">
        <v>2</v>
      </c>
      <c r="Z4300" t="s">
        <v>4250</v>
      </c>
      <c r="AA4300">
        <v>0</v>
      </c>
      <c r="AB4300">
        <v>3</v>
      </c>
      <c r="AC4300">
        <v>3.808642857142857</v>
      </c>
      <c r="AE4300" t="s">
        <v>7949</v>
      </c>
      <c r="AH4300">
        <v>0</v>
      </c>
      <c r="AI4300">
        <v>0</v>
      </c>
    </row>
    <row r="4301" spans="2:35" x14ac:dyDescent="0.25">
      <c r="B4301">
        <v>61.3</v>
      </c>
      <c r="H4301">
        <v>4.2</v>
      </c>
      <c r="J4301" t="s">
        <v>22089</v>
      </c>
      <c r="L4301" t="s">
        <v>22180</v>
      </c>
      <c r="M4301" t="s">
        <v>22215</v>
      </c>
      <c r="N4301" t="s">
        <v>25240</v>
      </c>
      <c r="O4301" t="s">
        <v>29505</v>
      </c>
      <c r="P4301">
        <v>8</v>
      </c>
      <c r="Q4301">
        <v>2</v>
      </c>
      <c r="R4301">
        <v>1.99</v>
      </c>
      <c r="S4301">
        <v>1.99</v>
      </c>
      <c r="T4301">
        <v>463.37</v>
      </c>
      <c r="U4301">
        <v>122.1</v>
      </c>
      <c r="V4301">
        <v>3.8</v>
      </c>
      <c r="X4301">
        <v>3.73</v>
      </c>
      <c r="Y4301">
        <v>3</v>
      </c>
      <c r="Z4301" t="s">
        <v>4250</v>
      </c>
      <c r="AA4301">
        <v>0</v>
      </c>
      <c r="AB4301">
        <v>3</v>
      </c>
      <c r="AC4301">
        <v>3.7616428571428568</v>
      </c>
      <c r="AE4301" t="s">
        <v>7949</v>
      </c>
      <c r="AH4301">
        <v>0</v>
      </c>
      <c r="AI4301">
        <v>0</v>
      </c>
    </row>
    <row r="4302" spans="2:35" x14ac:dyDescent="0.25">
      <c r="B4302">
        <v>27.2</v>
      </c>
      <c r="H4302">
        <v>4.2</v>
      </c>
      <c r="J4302" t="s">
        <v>22089</v>
      </c>
      <c r="L4302" t="s">
        <v>22180</v>
      </c>
      <c r="M4302" t="s">
        <v>22215</v>
      </c>
      <c r="N4302" t="s">
        <v>25241</v>
      </c>
      <c r="O4302" t="s">
        <v>29506</v>
      </c>
      <c r="P4302">
        <v>7</v>
      </c>
      <c r="Q4302">
        <v>2</v>
      </c>
      <c r="R4302">
        <v>3.75</v>
      </c>
      <c r="S4302">
        <v>3.75</v>
      </c>
      <c r="T4302">
        <v>472.81</v>
      </c>
      <c r="U4302">
        <v>98.31</v>
      </c>
      <c r="V4302">
        <v>4.3899999999999997</v>
      </c>
      <c r="X4302">
        <v>3.66</v>
      </c>
      <c r="Y4302">
        <v>3</v>
      </c>
      <c r="Z4302" t="s">
        <v>4250</v>
      </c>
      <c r="AA4302">
        <v>0</v>
      </c>
      <c r="AB4302">
        <v>4</v>
      </c>
      <c r="AC4302">
        <v>3.167214285714286</v>
      </c>
      <c r="AE4302" t="s">
        <v>7949</v>
      </c>
      <c r="AH4302">
        <v>0</v>
      </c>
      <c r="AI4302">
        <v>0</v>
      </c>
    </row>
    <row r="4303" spans="2:35" x14ac:dyDescent="0.25">
      <c r="B4303">
        <v>25.6</v>
      </c>
      <c r="H4303">
        <v>4.2</v>
      </c>
      <c r="J4303" t="s">
        <v>22089</v>
      </c>
      <c r="L4303" t="s">
        <v>22180</v>
      </c>
      <c r="M4303" t="s">
        <v>22215</v>
      </c>
      <c r="N4303" t="s">
        <v>25242</v>
      </c>
      <c r="O4303" t="s">
        <v>29507</v>
      </c>
      <c r="P4303">
        <v>7</v>
      </c>
      <c r="Q4303">
        <v>2</v>
      </c>
      <c r="T4303">
        <v>463.37</v>
      </c>
      <c r="U4303">
        <v>102.67</v>
      </c>
      <c r="V4303">
        <v>4.29</v>
      </c>
      <c r="X4303">
        <v>3.66</v>
      </c>
      <c r="Y4303">
        <v>3</v>
      </c>
      <c r="Z4303" t="s">
        <v>4250</v>
      </c>
      <c r="AA4303">
        <v>0</v>
      </c>
      <c r="AB4303">
        <v>4</v>
      </c>
      <c r="AE4303" t="s">
        <v>7949</v>
      </c>
      <c r="AH4303">
        <v>0</v>
      </c>
      <c r="AI4303">
        <v>0</v>
      </c>
    </row>
    <row r="4304" spans="2:35" x14ac:dyDescent="0.25">
      <c r="B4304">
        <v>29</v>
      </c>
      <c r="H4304">
        <v>4.2</v>
      </c>
      <c r="J4304" t="s">
        <v>22089</v>
      </c>
      <c r="L4304" t="s">
        <v>22180</v>
      </c>
      <c r="M4304" t="s">
        <v>22215</v>
      </c>
      <c r="N4304" t="s">
        <v>25243</v>
      </c>
      <c r="O4304" t="s">
        <v>29508</v>
      </c>
      <c r="P4304">
        <v>6</v>
      </c>
      <c r="Q4304">
        <v>2</v>
      </c>
      <c r="R4304">
        <v>2.2000000000000002</v>
      </c>
      <c r="S4304">
        <v>2.2000000000000002</v>
      </c>
      <c r="T4304">
        <v>444.36</v>
      </c>
      <c r="U4304">
        <v>98.83</v>
      </c>
      <c r="V4304">
        <v>3.31</v>
      </c>
      <c r="W4304">
        <v>10.25</v>
      </c>
      <c r="X4304">
        <v>3.89</v>
      </c>
      <c r="Y4304">
        <v>2</v>
      </c>
      <c r="Z4304" t="s">
        <v>4250</v>
      </c>
      <c r="AA4304">
        <v>0</v>
      </c>
      <c r="AB4304">
        <v>5</v>
      </c>
      <c r="AC4304">
        <v>4.5030952380952378</v>
      </c>
      <c r="AE4304" t="s">
        <v>7949</v>
      </c>
      <c r="AH4304">
        <v>0</v>
      </c>
      <c r="AI4304">
        <v>0</v>
      </c>
    </row>
    <row r="4305" spans="1:35" x14ac:dyDescent="0.25">
      <c r="A4305" t="s">
        <v>22051</v>
      </c>
      <c r="B4305">
        <v>30.4</v>
      </c>
      <c r="H4305">
        <v>4.2</v>
      </c>
      <c r="J4305" t="s">
        <v>22089</v>
      </c>
      <c r="L4305" t="s">
        <v>22180</v>
      </c>
      <c r="M4305" t="s">
        <v>22215</v>
      </c>
      <c r="N4305" t="s">
        <v>25244</v>
      </c>
      <c r="O4305" t="s">
        <v>29509</v>
      </c>
      <c r="P4305">
        <v>6</v>
      </c>
      <c r="Q4305">
        <v>2</v>
      </c>
      <c r="R4305">
        <v>2.0499999999999998</v>
      </c>
      <c r="S4305">
        <v>2.0499999999999998</v>
      </c>
      <c r="T4305">
        <v>421.35</v>
      </c>
      <c r="U4305">
        <v>113.39</v>
      </c>
      <c r="V4305">
        <v>3.23</v>
      </c>
      <c r="W4305">
        <v>9.9499999999999993</v>
      </c>
      <c r="X4305">
        <v>4.8499999999999996</v>
      </c>
      <c r="Y4305">
        <v>2</v>
      </c>
      <c r="Z4305" t="s">
        <v>4250</v>
      </c>
      <c r="AA4305">
        <v>0</v>
      </c>
      <c r="AB4305">
        <v>3</v>
      </c>
      <c r="AC4305">
        <v>4.2571190476190477</v>
      </c>
      <c r="AE4305" t="s">
        <v>7949</v>
      </c>
      <c r="AH4305">
        <v>0</v>
      </c>
      <c r="AI4305">
        <v>0</v>
      </c>
    </row>
    <row r="4306" spans="1:35" x14ac:dyDescent="0.25">
      <c r="B4306">
        <v>32.9</v>
      </c>
      <c r="H4306">
        <v>4.2</v>
      </c>
      <c r="J4306" t="s">
        <v>22089</v>
      </c>
      <c r="L4306" t="s">
        <v>22180</v>
      </c>
      <c r="M4306" t="s">
        <v>22215</v>
      </c>
      <c r="N4306" t="s">
        <v>25245</v>
      </c>
      <c r="O4306" t="s">
        <v>29510</v>
      </c>
      <c r="P4306">
        <v>7</v>
      </c>
      <c r="Q4306">
        <v>2</v>
      </c>
      <c r="R4306">
        <v>3.52</v>
      </c>
      <c r="S4306">
        <v>3.52</v>
      </c>
      <c r="T4306">
        <v>454.82</v>
      </c>
      <c r="U4306">
        <v>98.31</v>
      </c>
      <c r="V4306">
        <v>4.4400000000000004</v>
      </c>
      <c r="X4306">
        <v>3.75</v>
      </c>
      <c r="Y4306">
        <v>3</v>
      </c>
      <c r="Z4306" t="s">
        <v>4250</v>
      </c>
      <c r="AA4306">
        <v>0</v>
      </c>
      <c r="AB4306">
        <v>3</v>
      </c>
      <c r="AC4306">
        <v>3.5257142857142858</v>
      </c>
      <c r="AE4306" t="s">
        <v>7949</v>
      </c>
      <c r="AH4306">
        <v>0</v>
      </c>
      <c r="AI4306">
        <v>0</v>
      </c>
    </row>
    <row r="4307" spans="1:35" x14ac:dyDescent="0.25">
      <c r="B4307">
        <v>88</v>
      </c>
      <c r="H4307">
        <v>4.2</v>
      </c>
      <c r="J4307" t="s">
        <v>22089</v>
      </c>
      <c r="L4307" t="s">
        <v>22180</v>
      </c>
      <c r="M4307" t="s">
        <v>22215</v>
      </c>
      <c r="N4307" t="s">
        <v>25246</v>
      </c>
      <c r="O4307" t="s">
        <v>29511</v>
      </c>
      <c r="P4307">
        <v>8</v>
      </c>
      <c r="Q4307">
        <v>2</v>
      </c>
      <c r="R4307">
        <v>3.31</v>
      </c>
      <c r="S4307">
        <v>3.31</v>
      </c>
      <c r="T4307">
        <v>455.8</v>
      </c>
      <c r="U4307">
        <v>111.2</v>
      </c>
      <c r="V4307">
        <v>3.84</v>
      </c>
      <c r="X4307">
        <v>3.79</v>
      </c>
      <c r="Y4307">
        <v>3</v>
      </c>
      <c r="Z4307" t="s">
        <v>4250</v>
      </c>
      <c r="AA4307">
        <v>0</v>
      </c>
      <c r="AB4307">
        <v>3</v>
      </c>
      <c r="AC4307">
        <v>3.2990476190476179</v>
      </c>
      <c r="AE4307" t="s">
        <v>7949</v>
      </c>
      <c r="AH4307">
        <v>0</v>
      </c>
      <c r="AI4307">
        <v>0</v>
      </c>
    </row>
    <row r="4308" spans="1:35" x14ac:dyDescent="0.25">
      <c r="B4308">
        <v>34.799999999999997</v>
      </c>
      <c r="H4308">
        <v>4.2</v>
      </c>
      <c r="J4308" t="s">
        <v>22089</v>
      </c>
      <c r="L4308" t="s">
        <v>22180</v>
      </c>
      <c r="M4308" t="s">
        <v>22215</v>
      </c>
      <c r="N4308" t="s">
        <v>25247</v>
      </c>
      <c r="O4308" t="s">
        <v>29512</v>
      </c>
      <c r="P4308">
        <v>7</v>
      </c>
      <c r="Q4308">
        <v>2</v>
      </c>
      <c r="R4308">
        <v>1.2</v>
      </c>
      <c r="S4308">
        <v>1.21</v>
      </c>
      <c r="T4308">
        <v>436.37</v>
      </c>
      <c r="U4308">
        <v>126.28</v>
      </c>
      <c r="V4308">
        <v>2.93</v>
      </c>
      <c r="W4308">
        <v>9.64</v>
      </c>
      <c r="X4308">
        <v>3.7</v>
      </c>
      <c r="Y4308">
        <v>2</v>
      </c>
      <c r="Z4308" t="s">
        <v>4250</v>
      </c>
      <c r="AA4308">
        <v>0</v>
      </c>
      <c r="AB4308">
        <v>3</v>
      </c>
      <c r="AC4308">
        <v>3.9544999999999999</v>
      </c>
      <c r="AE4308" t="s">
        <v>7949</v>
      </c>
      <c r="AH4308">
        <v>0</v>
      </c>
      <c r="AI4308">
        <v>0</v>
      </c>
    </row>
    <row r="4309" spans="1:35" x14ac:dyDescent="0.25">
      <c r="B4309">
        <v>48.5</v>
      </c>
      <c r="H4309">
        <v>4.2</v>
      </c>
      <c r="J4309" t="s">
        <v>22089</v>
      </c>
      <c r="L4309" t="s">
        <v>22180</v>
      </c>
      <c r="M4309" t="s">
        <v>22215</v>
      </c>
      <c r="N4309" t="s">
        <v>25248</v>
      </c>
      <c r="O4309" t="s">
        <v>29513</v>
      </c>
      <c r="P4309">
        <v>7</v>
      </c>
      <c r="Q4309">
        <v>2</v>
      </c>
      <c r="R4309">
        <v>2.5299999999999998</v>
      </c>
      <c r="S4309">
        <v>2.5299999999999998</v>
      </c>
      <c r="T4309">
        <v>461.8</v>
      </c>
      <c r="U4309">
        <v>111.72</v>
      </c>
      <c r="V4309">
        <v>3.41</v>
      </c>
      <c r="W4309">
        <v>9.67</v>
      </c>
      <c r="X4309">
        <v>3.68</v>
      </c>
      <c r="Y4309">
        <v>2</v>
      </c>
      <c r="Z4309" t="s">
        <v>4250</v>
      </c>
      <c r="AA4309">
        <v>0</v>
      </c>
      <c r="AB4309">
        <v>4</v>
      </c>
      <c r="AC4309">
        <v>3.7838571428571428</v>
      </c>
      <c r="AE4309" t="s">
        <v>7949</v>
      </c>
      <c r="AH4309">
        <v>0</v>
      </c>
      <c r="AI4309">
        <v>0</v>
      </c>
    </row>
    <row r="4310" spans="1:35" x14ac:dyDescent="0.25">
      <c r="B4310">
        <v>95.6</v>
      </c>
      <c r="H4310">
        <v>4.2</v>
      </c>
      <c r="J4310" t="s">
        <v>22089</v>
      </c>
      <c r="L4310" t="s">
        <v>22180</v>
      </c>
      <c r="M4310" t="s">
        <v>22215</v>
      </c>
      <c r="N4310" t="s">
        <v>25249</v>
      </c>
      <c r="O4310" t="s">
        <v>29514</v>
      </c>
      <c r="P4310">
        <v>8</v>
      </c>
      <c r="Q4310">
        <v>2</v>
      </c>
      <c r="R4310">
        <v>2.0699999999999998</v>
      </c>
      <c r="S4310">
        <v>2.0699999999999998</v>
      </c>
      <c r="T4310">
        <v>445.38</v>
      </c>
      <c r="U4310">
        <v>122.1</v>
      </c>
      <c r="V4310">
        <v>3.66</v>
      </c>
      <c r="X4310">
        <v>3.75</v>
      </c>
      <c r="Y4310">
        <v>3</v>
      </c>
      <c r="Z4310" t="s">
        <v>4250</v>
      </c>
      <c r="AA4310">
        <v>0</v>
      </c>
      <c r="AB4310">
        <v>3</v>
      </c>
      <c r="AC4310">
        <v>3.855142857142857</v>
      </c>
      <c r="AE4310" t="s">
        <v>7949</v>
      </c>
      <c r="AH4310">
        <v>0</v>
      </c>
      <c r="AI4310">
        <v>0</v>
      </c>
    </row>
    <row r="4311" spans="1:35" x14ac:dyDescent="0.25">
      <c r="B4311">
        <v>368</v>
      </c>
      <c r="H4311">
        <v>4.2</v>
      </c>
      <c r="J4311" t="s">
        <v>22089</v>
      </c>
      <c r="L4311" t="s">
        <v>22180</v>
      </c>
      <c r="M4311" t="s">
        <v>22215</v>
      </c>
      <c r="N4311" t="s">
        <v>25250</v>
      </c>
      <c r="O4311" t="s">
        <v>29515</v>
      </c>
      <c r="P4311">
        <v>9</v>
      </c>
      <c r="Q4311">
        <v>2</v>
      </c>
      <c r="R4311">
        <v>1.78</v>
      </c>
      <c r="S4311">
        <v>1.78</v>
      </c>
      <c r="T4311">
        <v>446.37</v>
      </c>
      <c r="U4311">
        <v>134.99</v>
      </c>
      <c r="V4311">
        <v>3.06</v>
      </c>
      <c r="X4311">
        <v>3.79</v>
      </c>
      <c r="Y4311">
        <v>3</v>
      </c>
      <c r="Z4311" t="s">
        <v>4250</v>
      </c>
      <c r="AA4311">
        <v>0</v>
      </c>
      <c r="AB4311">
        <v>3</v>
      </c>
      <c r="AC4311">
        <v>3.8830714285714278</v>
      </c>
      <c r="AE4311" t="s">
        <v>7949</v>
      </c>
      <c r="AH4311">
        <v>0</v>
      </c>
      <c r="AI4311">
        <v>0</v>
      </c>
    </row>
    <row r="4312" spans="1:35" x14ac:dyDescent="0.25">
      <c r="B4312">
        <v>75.099999999999994</v>
      </c>
      <c r="H4312">
        <v>4.2</v>
      </c>
      <c r="J4312" t="s">
        <v>22089</v>
      </c>
      <c r="L4312" t="s">
        <v>22180</v>
      </c>
      <c r="M4312" t="s">
        <v>22215</v>
      </c>
      <c r="N4312" t="s">
        <v>25251</v>
      </c>
      <c r="O4312" t="s">
        <v>29516</v>
      </c>
      <c r="P4312">
        <v>6</v>
      </c>
      <c r="Q4312">
        <v>2</v>
      </c>
      <c r="R4312">
        <v>3.17</v>
      </c>
      <c r="S4312">
        <v>3.18</v>
      </c>
      <c r="T4312">
        <v>466.22</v>
      </c>
      <c r="U4312">
        <v>102.49</v>
      </c>
      <c r="V4312">
        <v>4.0599999999999996</v>
      </c>
      <c r="W4312">
        <v>8.92</v>
      </c>
      <c r="X4312">
        <v>3.67</v>
      </c>
      <c r="Y4312">
        <v>2</v>
      </c>
      <c r="Z4312" t="s">
        <v>4250</v>
      </c>
      <c r="AA4312">
        <v>0</v>
      </c>
      <c r="AB4312">
        <v>3</v>
      </c>
      <c r="AC4312">
        <v>3.6499523809523811</v>
      </c>
      <c r="AE4312" t="s">
        <v>7949</v>
      </c>
      <c r="AH4312">
        <v>0</v>
      </c>
      <c r="AI4312">
        <v>0</v>
      </c>
    </row>
    <row r="4313" spans="1:35" x14ac:dyDescent="0.25">
      <c r="B4313">
        <v>1760</v>
      </c>
      <c r="H4313">
        <v>4.2</v>
      </c>
      <c r="J4313" t="s">
        <v>22089</v>
      </c>
      <c r="L4313" t="s">
        <v>22180</v>
      </c>
      <c r="M4313" t="s">
        <v>22215</v>
      </c>
      <c r="N4313" t="s">
        <v>25252</v>
      </c>
      <c r="O4313" t="s">
        <v>29517</v>
      </c>
      <c r="P4313">
        <v>5</v>
      </c>
      <c r="Q4313">
        <v>2</v>
      </c>
      <c r="R4313">
        <v>3.76</v>
      </c>
      <c r="S4313">
        <v>3.77</v>
      </c>
      <c r="T4313">
        <v>478.87</v>
      </c>
      <c r="U4313">
        <v>72.53</v>
      </c>
      <c r="V4313">
        <v>4.8</v>
      </c>
      <c r="W4313">
        <v>9.15</v>
      </c>
      <c r="X4313">
        <v>3.62</v>
      </c>
      <c r="Y4313">
        <v>2</v>
      </c>
      <c r="Z4313" t="s">
        <v>4250</v>
      </c>
      <c r="AA4313">
        <v>0</v>
      </c>
      <c r="AB4313">
        <v>4</v>
      </c>
      <c r="AC4313">
        <v>3.385928571428571</v>
      </c>
      <c r="AE4313" t="s">
        <v>7949</v>
      </c>
      <c r="AH4313">
        <v>0</v>
      </c>
      <c r="AI4313">
        <v>0</v>
      </c>
    </row>
    <row r="4314" spans="1:35" x14ac:dyDescent="0.25">
      <c r="B4314">
        <v>1520</v>
      </c>
      <c r="H4314">
        <v>4.2</v>
      </c>
      <c r="J4314" t="s">
        <v>22089</v>
      </c>
      <c r="L4314" t="s">
        <v>22180</v>
      </c>
      <c r="M4314" t="s">
        <v>22215</v>
      </c>
      <c r="N4314" t="s">
        <v>25253</v>
      </c>
      <c r="O4314" t="s">
        <v>29518</v>
      </c>
      <c r="P4314">
        <v>6</v>
      </c>
      <c r="Q4314">
        <v>2</v>
      </c>
      <c r="R4314">
        <v>2.27</v>
      </c>
      <c r="S4314">
        <v>2.27</v>
      </c>
      <c r="T4314">
        <v>467.4</v>
      </c>
      <c r="U4314">
        <v>94.01</v>
      </c>
      <c r="V4314">
        <v>3.86</v>
      </c>
      <c r="W4314">
        <v>10.85</v>
      </c>
      <c r="X4314">
        <v>4.12</v>
      </c>
      <c r="Y4314">
        <v>3</v>
      </c>
      <c r="Z4314" t="s">
        <v>4250</v>
      </c>
      <c r="AA4314">
        <v>0</v>
      </c>
      <c r="AB4314">
        <v>4</v>
      </c>
      <c r="AC4314">
        <v>4.4641904761904767</v>
      </c>
      <c r="AE4314" t="s">
        <v>7949</v>
      </c>
      <c r="AH4314">
        <v>0</v>
      </c>
      <c r="AI4314">
        <v>0</v>
      </c>
    </row>
    <row r="4315" spans="1:35" x14ac:dyDescent="0.25">
      <c r="B4315">
        <v>46.1</v>
      </c>
      <c r="H4315">
        <v>4.2</v>
      </c>
      <c r="J4315" t="s">
        <v>22089</v>
      </c>
      <c r="L4315" t="s">
        <v>22180</v>
      </c>
      <c r="M4315" t="s">
        <v>22215</v>
      </c>
      <c r="N4315" t="s">
        <v>25254</v>
      </c>
      <c r="O4315" t="s">
        <v>29519</v>
      </c>
      <c r="P4315">
        <v>6</v>
      </c>
      <c r="Q4315">
        <v>2</v>
      </c>
      <c r="R4315">
        <v>1.24</v>
      </c>
      <c r="S4315">
        <v>1.3</v>
      </c>
      <c r="T4315">
        <v>465.33</v>
      </c>
      <c r="U4315">
        <v>102.49</v>
      </c>
      <c r="V4315">
        <v>3.83</v>
      </c>
      <c r="W4315">
        <v>8.19</v>
      </c>
      <c r="X4315">
        <v>4.3499999999999996</v>
      </c>
      <c r="Y4315">
        <v>2</v>
      </c>
      <c r="Z4315" t="s">
        <v>4250</v>
      </c>
      <c r="AA4315">
        <v>0</v>
      </c>
      <c r="AB4315">
        <v>4</v>
      </c>
      <c r="AC4315">
        <v>4.3313095238095238</v>
      </c>
      <c r="AE4315" t="s">
        <v>7949</v>
      </c>
      <c r="AH4315">
        <v>0</v>
      </c>
      <c r="AI4315">
        <v>0</v>
      </c>
    </row>
    <row r="4316" spans="1:35" x14ac:dyDescent="0.25">
      <c r="B4316">
        <v>188</v>
      </c>
      <c r="H4316">
        <v>4.2</v>
      </c>
      <c r="J4316" t="s">
        <v>22089</v>
      </c>
      <c r="L4316" t="s">
        <v>22180</v>
      </c>
      <c r="M4316" t="s">
        <v>22215</v>
      </c>
      <c r="N4316" t="s">
        <v>25255</v>
      </c>
      <c r="O4316" t="s">
        <v>29520</v>
      </c>
      <c r="P4316">
        <v>8</v>
      </c>
      <c r="Q4316">
        <v>2</v>
      </c>
      <c r="R4316">
        <v>3.13</v>
      </c>
      <c r="S4316">
        <v>3.13</v>
      </c>
      <c r="T4316">
        <v>463.37</v>
      </c>
      <c r="U4316">
        <v>122.1</v>
      </c>
      <c r="V4316">
        <v>3.8</v>
      </c>
      <c r="X4316">
        <v>3.55</v>
      </c>
      <c r="Y4316">
        <v>3</v>
      </c>
      <c r="Z4316" t="s">
        <v>4250</v>
      </c>
      <c r="AA4316">
        <v>0</v>
      </c>
      <c r="AB4316">
        <v>3</v>
      </c>
      <c r="AC4316">
        <v>3.131642857142857</v>
      </c>
      <c r="AE4316" t="s">
        <v>7949</v>
      </c>
      <c r="AH4316">
        <v>0</v>
      </c>
      <c r="AI4316">
        <v>0</v>
      </c>
    </row>
    <row r="4317" spans="1:35" x14ac:dyDescent="0.25">
      <c r="B4317">
        <v>124</v>
      </c>
      <c r="H4317">
        <v>4.2</v>
      </c>
      <c r="J4317" t="s">
        <v>22089</v>
      </c>
      <c r="L4317" t="s">
        <v>22180</v>
      </c>
      <c r="M4317" t="s">
        <v>22215</v>
      </c>
      <c r="N4317" t="s">
        <v>25256</v>
      </c>
      <c r="O4317" t="s">
        <v>29521</v>
      </c>
      <c r="P4317">
        <v>6</v>
      </c>
      <c r="Q4317">
        <v>2</v>
      </c>
      <c r="R4317">
        <v>4.24</v>
      </c>
      <c r="S4317">
        <v>4.25</v>
      </c>
      <c r="T4317">
        <v>499.77</v>
      </c>
      <c r="U4317">
        <v>102.49</v>
      </c>
      <c r="V4317">
        <v>4.42</v>
      </c>
      <c r="W4317">
        <v>8.65</v>
      </c>
      <c r="X4317">
        <v>3.48</v>
      </c>
      <c r="Y4317">
        <v>2</v>
      </c>
      <c r="Z4317" t="s">
        <v>4250</v>
      </c>
      <c r="AA4317">
        <v>0</v>
      </c>
      <c r="AB4317">
        <v>3</v>
      </c>
      <c r="AC4317">
        <v>2.4603095238095238</v>
      </c>
      <c r="AE4317" t="s">
        <v>7949</v>
      </c>
      <c r="AH4317">
        <v>0</v>
      </c>
      <c r="AI4317">
        <v>0</v>
      </c>
    </row>
    <row r="4318" spans="1:35" x14ac:dyDescent="0.25">
      <c r="B4318">
        <v>18.8</v>
      </c>
      <c r="H4318">
        <v>4.2</v>
      </c>
      <c r="J4318" t="s">
        <v>22089</v>
      </c>
      <c r="L4318" t="s">
        <v>22180</v>
      </c>
      <c r="M4318" t="s">
        <v>22215</v>
      </c>
      <c r="N4318" t="s">
        <v>25257</v>
      </c>
      <c r="O4318" t="s">
        <v>29522</v>
      </c>
      <c r="P4318">
        <v>7</v>
      </c>
      <c r="Q4318">
        <v>2</v>
      </c>
      <c r="R4318">
        <v>2.69</v>
      </c>
      <c r="S4318">
        <v>2.71</v>
      </c>
      <c r="T4318">
        <v>456.79</v>
      </c>
      <c r="U4318">
        <v>126.28</v>
      </c>
      <c r="V4318">
        <v>3.27</v>
      </c>
      <c r="W4318">
        <v>8.49</v>
      </c>
      <c r="X4318">
        <v>3.48</v>
      </c>
      <c r="Y4318">
        <v>2</v>
      </c>
      <c r="Z4318" t="s">
        <v>4250</v>
      </c>
      <c r="AA4318">
        <v>0</v>
      </c>
      <c r="AB4318">
        <v>3</v>
      </c>
      <c r="AC4318">
        <v>3.4636428571428568</v>
      </c>
      <c r="AE4318" t="s">
        <v>7949</v>
      </c>
      <c r="AH4318">
        <v>0</v>
      </c>
      <c r="AI4318">
        <v>0</v>
      </c>
    </row>
    <row r="4319" spans="1:35" x14ac:dyDescent="0.25">
      <c r="B4319">
        <v>72.5</v>
      </c>
      <c r="H4319">
        <v>4.2</v>
      </c>
      <c r="J4319" t="s">
        <v>22089</v>
      </c>
      <c r="L4319" t="s">
        <v>22180</v>
      </c>
      <c r="M4319" t="s">
        <v>22215</v>
      </c>
      <c r="N4319" t="s">
        <v>25258</v>
      </c>
      <c r="O4319" t="s">
        <v>29523</v>
      </c>
      <c r="P4319">
        <v>5</v>
      </c>
      <c r="Q4319">
        <v>2</v>
      </c>
      <c r="R4319">
        <v>2.44</v>
      </c>
      <c r="S4319">
        <v>2.44</v>
      </c>
      <c r="T4319">
        <v>432.32</v>
      </c>
      <c r="U4319">
        <v>89.6</v>
      </c>
      <c r="V4319">
        <v>3.44</v>
      </c>
      <c r="W4319">
        <v>10</v>
      </c>
      <c r="X4319">
        <v>3.63</v>
      </c>
      <c r="Y4319">
        <v>2</v>
      </c>
      <c r="Z4319" t="s">
        <v>4250</v>
      </c>
      <c r="AA4319">
        <v>0</v>
      </c>
      <c r="AB4319">
        <v>4</v>
      </c>
      <c r="AC4319">
        <v>4.7634285714285713</v>
      </c>
      <c r="AE4319" t="s">
        <v>7949</v>
      </c>
      <c r="AH4319">
        <v>0</v>
      </c>
      <c r="AI4319">
        <v>0</v>
      </c>
    </row>
    <row r="4320" spans="1:35" x14ac:dyDescent="0.25">
      <c r="B4320">
        <v>23</v>
      </c>
      <c r="H4320">
        <v>4.2</v>
      </c>
      <c r="J4320" t="s">
        <v>22089</v>
      </c>
      <c r="L4320" t="s">
        <v>22180</v>
      </c>
      <c r="M4320" t="s">
        <v>22215</v>
      </c>
      <c r="N4320" t="s">
        <v>25259</v>
      </c>
      <c r="O4320" t="s">
        <v>29524</v>
      </c>
      <c r="P4320">
        <v>5</v>
      </c>
      <c r="Q4320">
        <v>2</v>
      </c>
      <c r="R4320">
        <v>3.5</v>
      </c>
      <c r="S4320">
        <v>3.52</v>
      </c>
      <c r="T4320">
        <v>483.22</v>
      </c>
      <c r="U4320">
        <v>89.6</v>
      </c>
      <c r="V4320">
        <v>4.6100000000000003</v>
      </c>
      <c r="W4320">
        <v>8.82</v>
      </c>
      <c r="X4320">
        <v>3.63</v>
      </c>
      <c r="Y4320">
        <v>2</v>
      </c>
      <c r="Z4320" t="s">
        <v>4250</v>
      </c>
      <c r="AA4320">
        <v>0</v>
      </c>
      <c r="AB4320">
        <v>4</v>
      </c>
      <c r="AC4320">
        <v>3.6098571428571429</v>
      </c>
      <c r="AE4320" t="s">
        <v>7949</v>
      </c>
      <c r="AH4320">
        <v>0</v>
      </c>
      <c r="AI4320">
        <v>0</v>
      </c>
    </row>
    <row r="4321" spans="2:35" x14ac:dyDescent="0.25">
      <c r="B4321">
        <v>103</v>
      </c>
      <c r="H4321">
        <v>4.2</v>
      </c>
      <c r="J4321" t="s">
        <v>22089</v>
      </c>
      <c r="L4321" t="s">
        <v>22180</v>
      </c>
      <c r="M4321" t="s">
        <v>22215</v>
      </c>
      <c r="N4321" t="s">
        <v>25260</v>
      </c>
      <c r="O4321" t="s">
        <v>29525</v>
      </c>
      <c r="P4321">
        <v>6</v>
      </c>
      <c r="Q4321">
        <v>2</v>
      </c>
      <c r="R4321">
        <v>3.47</v>
      </c>
      <c r="S4321">
        <v>3.47</v>
      </c>
      <c r="T4321">
        <v>431.78</v>
      </c>
      <c r="U4321">
        <v>102.49</v>
      </c>
      <c r="V4321">
        <v>3.4</v>
      </c>
      <c r="W4321">
        <v>9.56</v>
      </c>
      <c r="X4321">
        <v>3.51</v>
      </c>
      <c r="Y4321">
        <v>2</v>
      </c>
      <c r="Z4321" t="s">
        <v>4250</v>
      </c>
      <c r="AA4321">
        <v>0</v>
      </c>
      <c r="AB4321">
        <v>3</v>
      </c>
      <c r="AC4321">
        <v>3.6009523809523811</v>
      </c>
      <c r="AE4321" t="s">
        <v>7949</v>
      </c>
      <c r="AH4321">
        <v>0</v>
      </c>
      <c r="AI4321">
        <v>0</v>
      </c>
    </row>
    <row r="4322" spans="2:35" x14ac:dyDescent="0.25">
      <c r="B4322">
        <v>27.4</v>
      </c>
      <c r="H4322">
        <v>4.2</v>
      </c>
      <c r="J4322" t="s">
        <v>22089</v>
      </c>
      <c r="L4322" t="s">
        <v>22180</v>
      </c>
      <c r="M4322" t="s">
        <v>22215</v>
      </c>
      <c r="N4322" t="s">
        <v>25261</v>
      </c>
      <c r="O4322" t="s">
        <v>29526</v>
      </c>
      <c r="P4322">
        <v>7</v>
      </c>
      <c r="Q4322">
        <v>2</v>
      </c>
      <c r="R4322">
        <v>2.0699999999999998</v>
      </c>
      <c r="S4322">
        <v>2.0699999999999998</v>
      </c>
      <c r="T4322">
        <v>436.37</v>
      </c>
      <c r="U4322">
        <v>126.28</v>
      </c>
      <c r="V4322">
        <v>2.93</v>
      </c>
      <c r="W4322">
        <v>9.27</v>
      </c>
      <c r="X4322">
        <v>3.51</v>
      </c>
      <c r="Y4322">
        <v>2</v>
      </c>
      <c r="Z4322" t="s">
        <v>4250</v>
      </c>
      <c r="AA4322">
        <v>0</v>
      </c>
      <c r="AB4322">
        <v>3</v>
      </c>
      <c r="AC4322">
        <v>3.9195000000000002</v>
      </c>
      <c r="AE4322" t="s">
        <v>7949</v>
      </c>
      <c r="AH4322">
        <v>0</v>
      </c>
      <c r="AI4322">
        <v>0</v>
      </c>
    </row>
    <row r="4323" spans="2:35" x14ac:dyDescent="0.25">
      <c r="B4323">
        <v>27.8</v>
      </c>
      <c r="H4323">
        <v>4.2</v>
      </c>
      <c r="J4323" t="s">
        <v>22089</v>
      </c>
      <c r="L4323" t="s">
        <v>22180</v>
      </c>
      <c r="M4323" t="s">
        <v>22215</v>
      </c>
      <c r="N4323" t="s">
        <v>25262</v>
      </c>
      <c r="O4323" t="s">
        <v>29527</v>
      </c>
      <c r="P4323">
        <v>5</v>
      </c>
      <c r="Q4323">
        <v>2</v>
      </c>
      <c r="R4323">
        <v>3.87</v>
      </c>
      <c r="S4323">
        <v>3.88</v>
      </c>
      <c r="T4323">
        <v>527.67999999999995</v>
      </c>
      <c r="U4323">
        <v>89.6</v>
      </c>
      <c r="V4323">
        <v>4.72</v>
      </c>
      <c r="W4323">
        <v>8.7799999999999994</v>
      </c>
      <c r="X4323">
        <v>3.63</v>
      </c>
      <c r="Y4323">
        <v>2</v>
      </c>
      <c r="Z4323" t="s">
        <v>4250</v>
      </c>
      <c r="AA4323">
        <v>1</v>
      </c>
      <c r="AB4323">
        <v>4</v>
      </c>
      <c r="AC4323">
        <v>3.125</v>
      </c>
      <c r="AE4323" t="s">
        <v>7949</v>
      </c>
      <c r="AH4323">
        <v>0</v>
      </c>
      <c r="AI4323">
        <v>0</v>
      </c>
    </row>
    <row r="4324" spans="2:35" x14ac:dyDescent="0.25">
      <c r="B4324">
        <v>32000</v>
      </c>
      <c r="H4324">
        <v>4.2</v>
      </c>
      <c r="J4324" t="s">
        <v>22089</v>
      </c>
      <c r="L4324" t="s">
        <v>22180</v>
      </c>
      <c r="M4324" t="s">
        <v>22215</v>
      </c>
      <c r="N4324" t="s">
        <v>25263</v>
      </c>
      <c r="O4324" t="s">
        <v>29528</v>
      </c>
      <c r="P4324">
        <v>6</v>
      </c>
      <c r="Q4324">
        <v>2</v>
      </c>
      <c r="R4324">
        <v>3.22</v>
      </c>
      <c r="S4324">
        <v>3.22</v>
      </c>
      <c r="T4324">
        <v>449.77</v>
      </c>
      <c r="U4324">
        <v>102.49</v>
      </c>
      <c r="V4324">
        <v>3.35</v>
      </c>
      <c r="W4324">
        <v>9.56</v>
      </c>
      <c r="X4324">
        <v>2.61</v>
      </c>
      <c r="Y4324">
        <v>2</v>
      </c>
      <c r="Z4324" t="s">
        <v>4250</v>
      </c>
      <c r="AA4324">
        <v>0</v>
      </c>
      <c r="AB4324">
        <v>4</v>
      </c>
      <c r="AC4324">
        <v>3.7224523809523808</v>
      </c>
      <c r="AE4324" t="s">
        <v>7949</v>
      </c>
      <c r="AH4324">
        <v>0</v>
      </c>
      <c r="AI4324">
        <v>0</v>
      </c>
    </row>
    <row r="4325" spans="2:35" x14ac:dyDescent="0.25">
      <c r="B4325">
        <v>3420</v>
      </c>
      <c r="H4325">
        <v>4.2</v>
      </c>
      <c r="J4325" t="s">
        <v>22089</v>
      </c>
      <c r="L4325" t="s">
        <v>22180</v>
      </c>
      <c r="M4325" t="s">
        <v>22215</v>
      </c>
      <c r="N4325" t="s">
        <v>25264</v>
      </c>
      <c r="O4325" t="s">
        <v>29529</v>
      </c>
      <c r="P4325">
        <v>5</v>
      </c>
      <c r="Q4325">
        <v>1</v>
      </c>
      <c r="R4325">
        <v>2.04</v>
      </c>
      <c r="S4325">
        <v>2.0499999999999998</v>
      </c>
      <c r="T4325">
        <v>396.32</v>
      </c>
      <c r="U4325">
        <v>84.29</v>
      </c>
      <c r="V4325">
        <v>3.59</v>
      </c>
      <c r="X4325">
        <v>3.65</v>
      </c>
      <c r="Y4325">
        <v>2</v>
      </c>
      <c r="Z4325" t="s">
        <v>4250</v>
      </c>
      <c r="AA4325">
        <v>0</v>
      </c>
      <c r="AB4325">
        <v>3</v>
      </c>
      <c r="AC4325">
        <v>5.5539047619047617</v>
      </c>
      <c r="AE4325" t="s">
        <v>7949</v>
      </c>
      <c r="AH4325">
        <v>0</v>
      </c>
      <c r="AI4325">
        <v>0</v>
      </c>
    </row>
    <row r="4326" spans="2:35" x14ac:dyDescent="0.25">
      <c r="B4326">
        <v>4070</v>
      </c>
      <c r="H4326">
        <v>4.2</v>
      </c>
      <c r="J4326" t="s">
        <v>22089</v>
      </c>
      <c r="L4326" t="s">
        <v>22180</v>
      </c>
      <c r="M4326" t="s">
        <v>22215</v>
      </c>
      <c r="N4326" t="s">
        <v>25265</v>
      </c>
      <c r="O4326" t="s">
        <v>29530</v>
      </c>
      <c r="P4326">
        <v>7</v>
      </c>
      <c r="Q4326">
        <v>1</v>
      </c>
      <c r="R4326">
        <v>2.61</v>
      </c>
      <c r="S4326">
        <v>2.61</v>
      </c>
      <c r="T4326">
        <v>445.34</v>
      </c>
      <c r="U4326">
        <v>96.03</v>
      </c>
      <c r="V4326">
        <v>3.63</v>
      </c>
      <c r="X4326">
        <v>3.54</v>
      </c>
      <c r="Y4326">
        <v>2</v>
      </c>
      <c r="Z4326" t="s">
        <v>4250</v>
      </c>
      <c r="AA4326">
        <v>0</v>
      </c>
      <c r="AB4326">
        <v>5</v>
      </c>
      <c r="AC4326">
        <v>4.7177619047619057</v>
      </c>
      <c r="AE4326" t="s">
        <v>7949</v>
      </c>
      <c r="AH4326">
        <v>0</v>
      </c>
      <c r="AI4326">
        <v>0</v>
      </c>
    </row>
    <row r="4327" spans="2:35" x14ac:dyDescent="0.25">
      <c r="B4327">
        <v>1640</v>
      </c>
      <c r="H4327">
        <v>4.2</v>
      </c>
      <c r="J4327" t="s">
        <v>22089</v>
      </c>
      <c r="L4327" t="s">
        <v>22180</v>
      </c>
      <c r="M4327" t="s">
        <v>22215</v>
      </c>
      <c r="N4327" t="s">
        <v>25266</v>
      </c>
      <c r="O4327" t="s">
        <v>29531</v>
      </c>
      <c r="P4327">
        <v>6</v>
      </c>
      <c r="Q4327">
        <v>1</v>
      </c>
      <c r="R4327">
        <v>2.06</v>
      </c>
      <c r="S4327">
        <v>2.06</v>
      </c>
      <c r="T4327">
        <v>388.3</v>
      </c>
      <c r="U4327">
        <v>82.62</v>
      </c>
      <c r="V4327">
        <v>3.24</v>
      </c>
      <c r="X4327">
        <v>3.52</v>
      </c>
      <c r="Y4327">
        <v>2</v>
      </c>
      <c r="Z4327" t="s">
        <v>4250</v>
      </c>
      <c r="AA4327">
        <v>0</v>
      </c>
      <c r="AB4327">
        <v>4</v>
      </c>
      <c r="AC4327">
        <v>5.6011904761904754</v>
      </c>
      <c r="AE4327" t="s">
        <v>7949</v>
      </c>
      <c r="AH4327">
        <v>0</v>
      </c>
      <c r="AI4327">
        <v>0</v>
      </c>
    </row>
    <row r="4328" spans="2:35" x14ac:dyDescent="0.25">
      <c r="B4328">
        <v>896</v>
      </c>
      <c r="H4328">
        <v>4.2</v>
      </c>
      <c r="J4328" t="s">
        <v>22089</v>
      </c>
      <c r="L4328" t="s">
        <v>22180</v>
      </c>
      <c r="M4328" t="s">
        <v>22215</v>
      </c>
      <c r="N4328" t="s">
        <v>25267</v>
      </c>
      <c r="O4328" t="s">
        <v>29532</v>
      </c>
      <c r="P4328">
        <v>5</v>
      </c>
      <c r="Q4328">
        <v>1</v>
      </c>
      <c r="R4328">
        <v>3.59</v>
      </c>
      <c r="S4328">
        <v>3.59</v>
      </c>
      <c r="T4328">
        <v>466.2</v>
      </c>
      <c r="U4328">
        <v>69.73</v>
      </c>
      <c r="V4328">
        <v>4.6100000000000003</v>
      </c>
      <c r="X4328">
        <v>3.54</v>
      </c>
      <c r="Y4328">
        <v>2</v>
      </c>
      <c r="Z4328" t="s">
        <v>4250</v>
      </c>
      <c r="AA4328">
        <v>0</v>
      </c>
      <c r="AB4328">
        <v>4</v>
      </c>
      <c r="AC4328">
        <v>3.9847619047619052</v>
      </c>
      <c r="AE4328" t="s">
        <v>7949</v>
      </c>
      <c r="AH4328">
        <v>0</v>
      </c>
      <c r="AI4328">
        <v>0</v>
      </c>
    </row>
    <row r="4329" spans="2:35" x14ac:dyDescent="0.25">
      <c r="B4329">
        <v>398</v>
      </c>
      <c r="H4329">
        <v>4.2</v>
      </c>
      <c r="J4329" t="s">
        <v>22089</v>
      </c>
      <c r="L4329" t="s">
        <v>22180</v>
      </c>
      <c r="M4329" t="s">
        <v>22215</v>
      </c>
      <c r="N4329" t="s">
        <v>25268</v>
      </c>
      <c r="O4329" t="s">
        <v>29533</v>
      </c>
      <c r="P4329">
        <v>5</v>
      </c>
      <c r="Q4329">
        <v>1</v>
      </c>
      <c r="R4329">
        <v>2.81</v>
      </c>
      <c r="S4329">
        <v>2.81</v>
      </c>
      <c r="T4329">
        <v>405.3</v>
      </c>
      <c r="U4329">
        <v>69.73</v>
      </c>
      <c r="V4329">
        <v>3.98</v>
      </c>
      <c r="X4329">
        <v>3.52</v>
      </c>
      <c r="Y4329">
        <v>2</v>
      </c>
      <c r="Z4329" t="s">
        <v>4250</v>
      </c>
      <c r="AA4329">
        <v>0</v>
      </c>
      <c r="AB4329">
        <v>4</v>
      </c>
      <c r="AC4329">
        <v>5.1047619047619044</v>
      </c>
      <c r="AE4329" t="s">
        <v>7949</v>
      </c>
      <c r="AH4329">
        <v>0</v>
      </c>
      <c r="AI4329">
        <v>0</v>
      </c>
    </row>
    <row r="4330" spans="2:35" x14ac:dyDescent="0.25">
      <c r="B4330">
        <v>1360</v>
      </c>
      <c r="H4330">
        <v>4.2</v>
      </c>
      <c r="J4330" t="s">
        <v>22089</v>
      </c>
      <c r="L4330" t="s">
        <v>22180</v>
      </c>
      <c r="M4330" t="s">
        <v>22215</v>
      </c>
      <c r="N4330" t="s">
        <v>25265</v>
      </c>
      <c r="O4330" t="s">
        <v>29530</v>
      </c>
      <c r="P4330">
        <v>7</v>
      </c>
      <c r="Q4330">
        <v>1</v>
      </c>
      <c r="R4330">
        <v>2.61</v>
      </c>
      <c r="S4330">
        <v>2.61</v>
      </c>
      <c r="T4330">
        <v>445.34</v>
      </c>
      <c r="U4330">
        <v>96.03</v>
      </c>
      <c r="V4330">
        <v>3.63</v>
      </c>
      <c r="X4330">
        <v>3.54</v>
      </c>
      <c r="Y4330">
        <v>2</v>
      </c>
      <c r="Z4330" t="s">
        <v>4250</v>
      </c>
      <c r="AA4330">
        <v>0</v>
      </c>
      <c r="AB4330">
        <v>5</v>
      </c>
      <c r="AC4330">
        <v>4.7177619047619057</v>
      </c>
      <c r="AE4330" t="s">
        <v>7949</v>
      </c>
      <c r="AH4330">
        <v>0</v>
      </c>
      <c r="AI4330">
        <v>0</v>
      </c>
    </row>
    <row r="4331" spans="2:35" x14ac:dyDescent="0.25">
      <c r="B4331">
        <v>2890</v>
      </c>
      <c r="H4331">
        <v>4.2</v>
      </c>
      <c r="J4331" t="s">
        <v>22089</v>
      </c>
      <c r="L4331" t="s">
        <v>22180</v>
      </c>
      <c r="M4331" t="s">
        <v>22215</v>
      </c>
      <c r="N4331" t="s">
        <v>25269</v>
      </c>
      <c r="O4331" t="s">
        <v>29534</v>
      </c>
      <c r="P4331">
        <v>5</v>
      </c>
      <c r="Q4331">
        <v>1</v>
      </c>
      <c r="R4331">
        <v>3.47</v>
      </c>
      <c r="S4331">
        <v>3.47</v>
      </c>
      <c r="T4331">
        <v>439.74</v>
      </c>
      <c r="U4331">
        <v>69.73</v>
      </c>
      <c r="V4331">
        <v>4.6399999999999997</v>
      </c>
      <c r="X4331">
        <v>3.5</v>
      </c>
      <c r="Y4331">
        <v>2</v>
      </c>
      <c r="Z4331" t="s">
        <v>4250</v>
      </c>
      <c r="AA4331">
        <v>0</v>
      </c>
      <c r="AB4331">
        <v>4</v>
      </c>
      <c r="AC4331">
        <v>4.2937619047619036</v>
      </c>
      <c r="AE4331" t="s">
        <v>7949</v>
      </c>
      <c r="AH4331">
        <v>0</v>
      </c>
      <c r="AI4331">
        <v>0</v>
      </c>
    </row>
    <row r="4332" spans="2:35" x14ac:dyDescent="0.25">
      <c r="B4332">
        <v>5870</v>
      </c>
      <c r="H4332">
        <v>4.2</v>
      </c>
      <c r="J4332" t="s">
        <v>22089</v>
      </c>
      <c r="L4332" t="s">
        <v>22180</v>
      </c>
      <c r="M4332" t="s">
        <v>22215</v>
      </c>
      <c r="N4332" t="s">
        <v>25270</v>
      </c>
      <c r="O4332" t="s">
        <v>29535</v>
      </c>
      <c r="P4332">
        <v>6</v>
      </c>
      <c r="Q4332">
        <v>1</v>
      </c>
      <c r="R4332">
        <v>2.56</v>
      </c>
      <c r="S4332">
        <v>2.56</v>
      </c>
      <c r="T4332">
        <v>412.32</v>
      </c>
      <c r="U4332">
        <v>93.52</v>
      </c>
      <c r="V4332">
        <v>3.72</v>
      </c>
      <c r="X4332">
        <v>3.52</v>
      </c>
      <c r="Y4332">
        <v>2</v>
      </c>
      <c r="Z4332" t="s">
        <v>4250</v>
      </c>
      <c r="AA4332">
        <v>0</v>
      </c>
      <c r="AB4332">
        <v>4</v>
      </c>
      <c r="AC4332">
        <v>5.0622857142857143</v>
      </c>
      <c r="AE4332" t="s">
        <v>7949</v>
      </c>
      <c r="AH4332">
        <v>0</v>
      </c>
      <c r="AI4332">
        <v>0</v>
      </c>
    </row>
    <row r="4333" spans="2:35" x14ac:dyDescent="0.25">
      <c r="B4333">
        <v>9970</v>
      </c>
      <c r="H4333">
        <v>4.2</v>
      </c>
      <c r="J4333" t="s">
        <v>22089</v>
      </c>
      <c r="L4333" t="s">
        <v>22180</v>
      </c>
      <c r="M4333" t="s">
        <v>22215</v>
      </c>
      <c r="N4333" t="s">
        <v>25271</v>
      </c>
      <c r="O4333" t="s">
        <v>29536</v>
      </c>
      <c r="P4333">
        <v>6</v>
      </c>
      <c r="Q4333">
        <v>1</v>
      </c>
      <c r="R4333">
        <v>0.52</v>
      </c>
      <c r="S4333">
        <v>0.52</v>
      </c>
      <c r="T4333">
        <v>388.3</v>
      </c>
      <c r="U4333">
        <v>82.62</v>
      </c>
      <c r="V4333">
        <v>3.24</v>
      </c>
      <c r="X4333">
        <v>3.56</v>
      </c>
      <c r="Y4333">
        <v>2</v>
      </c>
      <c r="Z4333" t="s">
        <v>4250</v>
      </c>
      <c r="AA4333">
        <v>0</v>
      </c>
      <c r="AB4333">
        <v>4</v>
      </c>
      <c r="AC4333">
        <v>5.6311904761904756</v>
      </c>
      <c r="AE4333" t="s">
        <v>7949</v>
      </c>
      <c r="AH4333">
        <v>0</v>
      </c>
      <c r="AI4333">
        <v>0</v>
      </c>
    </row>
    <row r="4334" spans="2:35" x14ac:dyDescent="0.25">
      <c r="B4334">
        <v>8130</v>
      </c>
      <c r="H4334">
        <v>4.2</v>
      </c>
      <c r="J4334" t="s">
        <v>22089</v>
      </c>
      <c r="L4334" t="s">
        <v>22180</v>
      </c>
      <c r="M4334" t="s">
        <v>22215</v>
      </c>
      <c r="N4334" t="s">
        <v>25272</v>
      </c>
      <c r="O4334" t="s">
        <v>29537</v>
      </c>
      <c r="P4334">
        <v>6</v>
      </c>
      <c r="Q4334">
        <v>2</v>
      </c>
      <c r="R4334">
        <v>1.8</v>
      </c>
      <c r="S4334">
        <v>1.8</v>
      </c>
      <c r="T4334">
        <v>444.36</v>
      </c>
      <c r="U4334">
        <v>98.83</v>
      </c>
      <c r="V4334">
        <v>3.2</v>
      </c>
      <c r="X4334">
        <v>3.54</v>
      </c>
      <c r="Y4334">
        <v>2</v>
      </c>
      <c r="Z4334" t="s">
        <v>4250</v>
      </c>
      <c r="AA4334">
        <v>0</v>
      </c>
      <c r="AB4334">
        <v>5</v>
      </c>
      <c r="AC4334">
        <v>4.6030952380952366</v>
      </c>
      <c r="AE4334" t="s">
        <v>7949</v>
      </c>
      <c r="AH4334">
        <v>0</v>
      </c>
      <c r="AI4334">
        <v>0</v>
      </c>
    </row>
    <row r="4335" spans="2:35" x14ac:dyDescent="0.25">
      <c r="B4335">
        <v>9520</v>
      </c>
      <c r="H4335">
        <v>4.2</v>
      </c>
      <c r="J4335" t="s">
        <v>22089</v>
      </c>
      <c r="L4335" t="s">
        <v>22180</v>
      </c>
      <c r="M4335" t="s">
        <v>22215</v>
      </c>
      <c r="N4335" t="s">
        <v>25273</v>
      </c>
      <c r="O4335" t="s">
        <v>29538</v>
      </c>
      <c r="P4335">
        <v>5</v>
      </c>
      <c r="Q4335">
        <v>1</v>
      </c>
      <c r="R4335">
        <v>3.42</v>
      </c>
      <c r="S4335">
        <v>3.42</v>
      </c>
      <c r="T4335">
        <v>473.3</v>
      </c>
      <c r="U4335">
        <v>69.73</v>
      </c>
      <c r="V4335">
        <v>5</v>
      </c>
      <c r="X4335">
        <v>3.51</v>
      </c>
      <c r="Y4335">
        <v>2</v>
      </c>
      <c r="Z4335" t="s">
        <v>4250</v>
      </c>
      <c r="AA4335">
        <v>1</v>
      </c>
      <c r="AB4335">
        <v>4</v>
      </c>
      <c r="AC4335">
        <v>4.1040476190476198</v>
      </c>
      <c r="AE4335" t="s">
        <v>7949</v>
      </c>
      <c r="AH4335">
        <v>0</v>
      </c>
      <c r="AI4335">
        <v>0</v>
      </c>
    </row>
    <row r="4336" spans="2:35" x14ac:dyDescent="0.25">
      <c r="B4336">
        <v>993</v>
      </c>
      <c r="H4336">
        <v>4.2</v>
      </c>
      <c r="J4336" t="s">
        <v>22089</v>
      </c>
      <c r="L4336" t="s">
        <v>22180</v>
      </c>
      <c r="M4336" t="s">
        <v>22215</v>
      </c>
      <c r="N4336" t="s">
        <v>25274</v>
      </c>
      <c r="O4336" t="s">
        <v>29539</v>
      </c>
      <c r="P4336">
        <v>5</v>
      </c>
      <c r="Q4336">
        <v>1</v>
      </c>
      <c r="R4336">
        <v>3.31</v>
      </c>
      <c r="S4336">
        <v>3.31</v>
      </c>
      <c r="T4336">
        <v>421.75</v>
      </c>
      <c r="U4336">
        <v>69.73</v>
      </c>
      <c r="V4336">
        <v>4.5</v>
      </c>
      <c r="X4336">
        <v>3.52</v>
      </c>
      <c r="Y4336">
        <v>2</v>
      </c>
      <c r="Z4336" t="s">
        <v>4250</v>
      </c>
      <c r="AA4336">
        <v>0</v>
      </c>
      <c r="AB4336">
        <v>4</v>
      </c>
      <c r="AC4336">
        <v>4.5822619047619053</v>
      </c>
      <c r="AE4336" t="s">
        <v>7949</v>
      </c>
      <c r="AH4336">
        <v>0</v>
      </c>
      <c r="AI4336">
        <v>0</v>
      </c>
    </row>
    <row r="4337" spans="2:35" x14ac:dyDescent="0.25">
      <c r="B4337">
        <v>3410</v>
      </c>
      <c r="H4337">
        <v>4.2</v>
      </c>
      <c r="J4337" t="s">
        <v>22089</v>
      </c>
      <c r="L4337" t="s">
        <v>22180</v>
      </c>
      <c r="M4337" t="s">
        <v>22215</v>
      </c>
      <c r="N4337" t="s">
        <v>25275</v>
      </c>
      <c r="O4337" t="s">
        <v>29540</v>
      </c>
      <c r="P4337">
        <v>5</v>
      </c>
      <c r="Q4337">
        <v>1</v>
      </c>
      <c r="R4337">
        <v>2.89</v>
      </c>
      <c r="S4337">
        <v>2.89</v>
      </c>
      <c r="T4337">
        <v>455.31</v>
      </c>
      <c r="U4337">
        <v>69.73</v>
      </c>
      <c r="V4337">
        <v>4.8600000000000003</v>
      </c>
      <c r="X4337">
        <v>3.53</v>
      </c>
      <c r="Y4337">
        <v>2</v>
      </c>
      <c r="Z4337" t="s">
        <v>4250</v>
      </c>
      <c r="AA4337">
        <v>0</v>
      </c>
      <c r="AB4337">
        <v>4</v>
      </c>
      <c r="AC4337">
        <v>4.7075476190476184</v>
      </c>
      <c r="AE4337" t="s">
        <v>7949</v>
      </c>
      <c r="AH4337">
        <v>0</v>
      </c>
      <c r="AI4337">
        <v>0</v>
      </c>
    </row>
    <row r="4338" spans="2:35" x14ac:dyDescent="0.25">
      <c r="B4338">
        <v>1950</v>
      </c>
      <c r="H4338">
        <v>4.2</v>
      </c>
      <c r="J4338" t="s">
        <v>22089</v>
      </c>
      <c r="L4338" t="s">
        <v>22180</v>
      </c>
      <c r="M4338" t="s">
        <v>22215</v>
      </c>
      <c r="N4338" t="s">
        <v>25276</v>
      </c>
      <c r="O4338" t="s">
        <v>29541</v>
      </c>
      <c r="P4338">
        <v>5</v>
      </c>
      <c r="Q4338">
        <v>1</v>
      </c>
      <c r="R4338">
        <v>4.41</v>
      </c>
      <c r="S4338">
        <v>4.41</v>
      </c>
      <c r="T4338">
        <v>500.65</v>
      </c>
      <c r="U4338">
        <v>69.73</v>
      </c>
      <c r="V4338">
        <v>5.26</v>
      </c>
      <c r="X4338">
        <v>3.52</v>
      </c>
      <c r="Y4338">
        <v>2</v>
      </c>
      <c r="Z4338" t="s">
        <v>4250</v>
      </c>
      <c r="AA4338">
        <v>2</v>
      </c>
      <c r="AB4338">
        <v>4</v>
      </c>
      <c r="AC4338">
        <v>3.128333333333333</v>
      </c>
      <c r="AE4338" t="s">
        <v>7949</v>
      </c>
      <c r="AH4338">
        <v>0</v>
      </c>
      <c r="AI4338">
        <v>0</v>
      </c>
    </row>
    <row r="4339" spans="2:35" x14ac:dyDescent="0.25">
      <c r="B4339">
        <v>3170</v>
      </c>
      <c r="H4339">
        <v>4.2</v>
      </c>
      <c r="J4339" t="s">
        <v>22089</v>
      </c>
      <c r="L4339" t="s">
        <v>22180</v>
      </c>
      <c r="M4339" t="s">
        <v>22215</v>
      </c>
      <c r="N4339" t="s">
        <v>25277</v>
      </c>
      <c r="O4339" t="s">
        <v>29542</v>
      </c>
      <c r="P4339">
        <v>5</v>
      </c>
      <c r="Q4339">
        <v>1</v>
      </c>
      <c r="R4339">
        <v>3.26</v>
      </c>
      <c r="S4339">
        <v>3.26</v>
      </c>
      <c r="T4339">
        <v>455.31</v>
      </c>
      <c r="U4339">
        <v>69.73</v>
      </c>
      <c r="V4339">
        <v>4.8600000000000003</v>
      </c>
      <c r="X4339">
        <v>3.54</v>
      </c>
      <c r="Y4339">
        <v>2</v>
      </c>
      <c r="Z4339" t="s">
        <v>4250</v>
      </c>
      <c r="AA4339">
        <v>0</v>
      </c>
      <c r="AB4339">
        <v>4</v>
      </c>
      <c r="AC4339">
        <v>4.3925476190476189</v>
      </c>
      <c r="AE4339" t="s">
        <v>7949</v>
      </c>
      <c r="AH4339">
        <v>0</v>
      </c>
      <c r="AI4339">
        <v>0</v>
      </c>
    </row>
    <row r="4340" spans="2:35" x14ac:dyDescent="0.25">
      <c r="B4340">
        <v>830</v>
      </c>
      <c r="H4340">
        <v>4.2</v>
      </c>
      <c r="J4340" t="s">
        <v>22089</v>
      </c>
      <c r="L4340" t="s">
        <v>22180</v>
      </c>
      <c r="M4340" t="s">
        <v>22215</v>
      </c>
      <c r="N4340" t="s">
        <v>25278</v>
      </c>
      <c r="O4340" t="s">
        <v>29543</v>
      </c>
      <c r="P4340">
        <v>5</v>
      </c>
      <c r="Q4340">
        <v>1</v>
      </c>
      <c r="R4340">
        <v>4.5999999999999996</v>
      </c>
      <c r="S4340">
        <v>4.5999999999999996</v>
      </c>
      <c r="T4340">
        <v>463.41</v>
      </c>
      <c r="U4340">
        <v>69.73</v>
      </c>
      <c r="V4340">
        <v>5.51</v>
      </c>
      <c r="X4340">
        <v>3.55</v>
      </c>
      <c r="Y4340">
        <v>3</v>
      </c>
      <c r="Z4340" t="s">
        <v>4250</v>
      </c>
      <c r="AA4340">
        <v>1</v>
      </c>
      <c r="AB4340">
        <v>5</v>
      </c>
      <c r="AC4340">
        <v>3.2946904761904769</v>
      </c>
      <c r="AE4340" t="s">
        <v>7949</v>
      </c>
      <c r="AH4340">
        <v>0</v>
      </c>
      <c r="AI4340">
        <v>0</v>
      </c>
    </row>
    <row r="4341" spans="2:35" x14ac:dyDescent="0.25">
      <c r="B4341">
        <v>96.5</v>
      </c>
      <c r="H4341">
        <v>4.2</v>
      </c>
      <c r="J4341" t="s">
        <v>22089</v>
      </c>
      <c r="L4341" t="s">
        <v>22180</v>
      </c>
      <c r="M4341" t="s">
        <v>22215</v>
      </c>
      <c r="N4341" t="s">
        <v>25279</v>
      </c>
      <c r="O4341" t="s">
        <v>29544</v>
      </c>
      <c r="P4341">
        <v>6</v>
      </c>
      <c r="Q4341">
        <v>2</v>
      </c>
      <c r="R4341">
        <v>2.3199999999999998</v>
      </c>
      <c r="S4341">
        <v>2.3199999999999998</v>
      </c>
      <c r="T4341">
        <v>449.77</v>
      </c>
      <c r="U4341">
        <v>102.49</v>
      </c>
      <c r="V4341">
        <v>3.35</v>
      </c>
      <c r="W4341">
        <v>9.94</v>
      </c>
      <c r="X4341">
        <v>2.76</v>
      </c>
      <c r="Y4341">
        <v>2</v>
      </c>
      <c r="Z4341" t="s">
        <v>4250</v>
      </c>
      <c r="AA4341">
        <v>0</v>
      </c>
      <c r="AB4341">
        <v>4</v>
      </c>
      <c r="AC4341">
        <v>4.2824523809523809</v>
      </c>
      <c r="AE4341" t="s">
        <v>7949</v>
      </c>
      <c r="AH4341">
        <v>0</v>
      </c>
      <c r="AI4341">
        <v>0</v>
      </c>
    </row>
    <row r="4342" spans="2:35" x14ac:dyDescent="0.25">
      <c r="B4342">
        <v>113</v>
      </c>
      <c r="H4342">
        <v>4.2</v>
      </c>
      <c r="J4342" t="s">
        <v>22089</v>
      </c>
      <c r="L4342" t="s">
        <v>22180</v>
      </c>
      <c r="M4342" t="s">
        <v>22215</v>
      </c>
      <c r="N4342" t="s">
        <v>25280</v>
      </c>
      <c r="O4342" t="s">
        <v>29545</v>
      </c>
      <c r="P4342">
        <v>7</v>
      </c>
      <c r="Q4342">
        <v>2</v>
      </c>
      <c r="R4342">
        <v>0.92</v>
      </c>
      <c r="S4342">
        <v>0.92</v>
      </c>
      <c r="T4342">
        <v>454.36</v>
      </c>
      <c r="U4342">
        <v>126.28</v>
      </c>
      <c r="V4342">
        <v>2.88</v>
      </c>
      <c r="W4342">
        <v>9.64</v>
      </c>
      <c r="X4342">
        <v>2.48</v>
      </c>
      <c r="Y4342">
        <v>2</v>
      </c>
      <c r="Z4342" t="s">
        <v>4250</v>
      </c>
      <c r="AA4342">
        <v>0</v>
      </c>
      <c r="AB4342">
        <v>4</v>
      </c>
      <c r="AC4342">
        <v>3.8260000000000001</v>
      </c>
      <c r="AE4342" t="s">
        <v>7949</v>
      </c>
      <c r="AH4342">
        <v>0</v>
      </c>
      <c r="AI4342">
        <v>0</v>
      </c>
    </row>
    <row r="4343" spans="2:35" x14ac:dyDescent="0.25">
      <c r="B4343">
        <v>171</v>
      </c>
      <c r="H4343">
        <v>4.2</v>
      </c>
      <c r="J4343" t="s">
        <v>22089</v>
      </c>
      <c r="L4343" t="s">
        <v>22180</v>
      </c>
      <c r="M4343" t="s">
        <v>22215</v>
      </c>
      <c r="N4343" t="s">
        <v>25281</v>
      </c>
      <c r="O4343" t="s">
        <v>29546</v>
      </c>
      <c r="P4343">
        <v>7</v>
      </c>
      <c r="Q4343">
        <v>2</v>
      </c>
      <c r="R4343">
        <v>1.0900000000000001</v>
      </c>
      <c r="S4343">
        <v>1.0900000000000001</v>
      </c>
      <c r="T4343">
        <v>440.33</v>
      </c>
      <c r="U4343">
        <v>126.28</v>
      </c>
      <c r="V4343">
        <v>2.57</v>
      </c>
      <c r="W4343">
        <v>9.6300000000000008</v>
      </c>
      <c r="X4343">
        <v>2.48</v>
      </c>
      <c r="Y4343">
        <v>2</v>
      </c>
      <c r="Z4343" t="s">
        <v>4250</v>
      </c>
      <c r="AA4343">
        <v>0</v>
      </c>
      <c r="AB4343">
        <v>4</v>
      </c>
      <c r="AC4343">
        <v>3.9262142857142859</v>
      </c>
      <c r="AE4343" t="s">
        <v>7949</v>
      </c>
      <c r="AH4343">
        <v>0</v>
      </c>
      <c r="AI4343">
        <v>0</v>
      </c>
    </row>
    <row r="4344" spans="2:35" x14ac:dyDescent="0.25">
      <c r="B4344">
        <v>114</v>
      </c>
      <c r="H4344">
        <v>4.2</v>
      </c>
      <c r="J4344" t="s">
        <v>22089</v>
      </c>
      <c r="L4344" t="s">
        <v>22180</v>
      </c>
      <c r="M4344" t="s">
        <v>22215</v>
      </c>
      <c r="N4344" t="s">
        <v>25282</v>
      </c>
      <c r="O4344" t="s">
        <v>29547</v>
      </c>
      <c r="P4344">
        <v>7</v>
      </c>
      <c r="Q4344">
        <v>2</v>
      </c>
      <c r="R4344">
        <v>1.58</v>
      </c>
      <c r="S4344">
        <v>1.58</v>
      </c>
      <c r="T4344">
        <v>445.35</v>
      </c>
      <c r="U4344">
        <v>111.72</v>
      </c>
      <c r="V4344">
        <v>2.71</v>
      </c>
      <c r="W4344">
        <v>10.43</v>
      </c>
      <c r="X4344">
        <v>2.8</v>
      </c>
      <c r="Y4344">
        <v>2</v>
      </c>
      <c r="Z4344" t="s">
        <v>4250</v>
      </c>
      <c r="AA4344">
        <v>0</v>
      </c>
      <c r="AB4344">
        <v>5</v>
      </c>
      <c r="AC4344">
        <v>4.1663571428571426</v>
      </c>
      <c r="AE4344" t="s">
        <v>7949</v>
      </c>
      <c r="AH4344">
        <v>0</v>
      </c>
      <c r="AI4344">
        <v>0</v>
      </c>
    </row>
    <row r="4345" spans="2:35" x14ac:dyDescent="0.25">
      <c r="B4345">
        <v>117</v>
      </c>
      <c r="H4345">
        <v>4.2</v>
      </c>
      <c r="J4345" t="s">
        <v>22089</v>
      </c>
      <c r="L4345" t="s">
        <v>22180</v>
      </c>
      <c r="M4345" t="s">
        <v>22215</v>
      </c>
      <c r="N4345" t="s">
        <v>25283</v>
      </c>
      <c r="O4345" t="s">
        <v>29548</v>
      </c>
      <c r="P4345">
        <v>5</v>
      </c>
      <c r="Q4345">
        <v>2</v>
      </c>
      <c r="R4345">
        <v>3.02</v>
      </c>
      <c r="S4345">
        <v>3.02</v>
      </c>
      <c r="T4345">
        <v>430.79</v>
      </c>
      <c r="U4345">
        <v>89.6</v>
      </c>
      <c r="V4345">
        <v>3.82</v>
      </c>
      <c r="W4345">
        <v>11.08</v>
      </c>
      <c r="X4345">
        <v>3.85</v>
      </c>
      <c r="Y4345">
        <v>2</v>
      </c>
      <c r="Z4345" t="s">
        <v>4250</v>
      </c>
      <c r="AA4345">
        <v>0</v>
      </c>
      <c r="AB4345">
        <v>4</v>
      </c>
      <c r="AC4345">
        <v>4.4743571428571416</v>
      </c>
      <c r="AE4345" t="s">
        <v>7949</v>
      </c>
      <c r="AH4345">
        <v>0</v>
      </c>
      <c r="AI4345">
        <v>0</v>
      </c>
    </row>
    <row r="4346" spans="2:35" x14ac:dyDescent="0.25">
      <c r="B4346">
        <v>89.2</v>
      </c>
      <c r="H4346">
        <v>4.2</v>
      </c>
      <c r="J4346" t="s">
        <v>22089</v>
      </c>
      <c r="L4346" t="s">
        <v>22180</v>
      </c>
      <c r="M4346" t="s">
        <v>22215</v>
      </c>
      <c r="N4346" t="s">
        <v>25284</v>
      </c>
      <c r="O4346" t="s">
        <v>29549</v>
      </c>
      <c r="P4346">
        <v>6</v>
      </c>
      <c r="Q4346">
        <v>2</v>
      </c>
      <c r="R4346">
        <v>1.8</v>
      </c>
      <c r="S4346">
        <v>1.8</v>
      </c>
      <c r="T4346">
        <v>421.35</v>
      </c>
      <c r="U4346">
        <v>113.39</v>
      </c>
      <c r="V4346">
        <v>3.04</v>
      </c>
      <c r="W4346">
        <v>10.97</v>
      </c>
      <c r="X4346">
        <v>3.85</v>
      </c>
      <c r="Y4346">
        <v>2</v>
      </c>
      <c r="Z4346" t="s">
        <v>4250</v>
      </c>
      <c r="AA4346">
        <v>0</v>
      </c>
      <c r="AB4346">
        <v>4</v>
      </c>
      <c r="AC4346">
        <v>4.2821190476190472</v>
      </c>
      <c r="AE4346" t="s">
        <v>7949</v>
      </c>
      <c r="AH4346">
        <v>0</v>
      </c>
      <c r="AI4346">
        <v>0</v>
      </c>
    </row>
    <row r="4347" spans="2:35" x14ac:dyDescent="0.25">
      <c r="B4347">
        <v>334</v>
      </c>
      <c r="H4347">
        <v>4.2</v>
      </c>
      <c r="J4347" t="s">
        <v>22089</v>
      </c>
      <c r="L4347" t="s">
        <v>22180</v>
      </c>
      <c r="M4347" t="s">
        <v>22215</v>
      </c>
      <c r="N4347" t="s">
        <v>25285</v>
      </c>
      <c r="O4347" t="s">
        <v>29550</v>
      </c>
      <c r="P4347">
        <v>6</v>
      </c>
      <c r="Q4347">
        <v>2</v>
      </c>
      <c r="R4347">
        <v>2.29</v>
      </c>
      <c r="S4347">
        <v>2.29</v>
      </c>
      <c r="T4347">
        <v>426.37</v>
      </c>
      <c r="U4347">
        <v>98.83</v>
      </c>
      <c r="V4347">
        <v>3.17</v>
      </c>
      <c r="W4347">
        <v>11.27</v>
      </c>
      <c r="X4347">
        <v>4.18</v>
      </c>
      <c r="Y4347">
        <v>2</v>
      </c>
      <c r="Z4347" t="s">
        <v>4250</v>
      </c>
      <c r="AA4347">
        <v>0</v>
      </c>
      <c r="AB4347">
        <v>5</v>
      </c>
      <c r="AC4347">
        <v>4.5865952380952386</v>
      </c>
      <c r="AE4347" t="s">
        <v>7949</v>
      </c>
      <c r="AH4347">
        <v>0</v>
      </c>
      <c r="AI4347">
        <v>0</v>
      </c>
    </row>
    <row r="4348" spans="2:35" x14ac:dyDescent="0.25">
      <c r="B4348">
        <v>67</v>
      </c>
      <c r="H4348">
        <v>4.2</v>
      </c>
      <c r="J4348" t="s">
        <v>22089</v>
      </c>
      <c r="L4348" t="s">
        <v>22180</v>
      </c>
      <c r="M4348" t="s">
        <v>22215</v>
      </c>
      <c r="N4348" t="s">
        <v>25286</v>
      </c>
      <c r="O4348" t="s">
        <v>29551</v>
      </c>
      <c r="P4348">
        <v>6</v>
      </c>
      <c r="Q4348">
        <v>2</v>
      </c>
      <c r="R4348">
        <v>3.84</v>
      </c>
      <c r="S4348">
        <v>3.84</v>
      </c>
      <c r="T4348">
        <v>453.83</v>
      </c>
      <c r="U4348">
        <v>85.42</v>
      </c>
      <c r="V4348">
        <v>4.8600000000000003</v>
      </c>
      <c r="X4348">
        <v>4.1500000000000004</v>
      </c>
      <c r="Y4348">
        <v>3</v>
      </c>
      <c r="Z4348" t="s">
        <v>4250</v>
      </c>
      <c r="AA4348">
        <v>0</v>
      </c>
      <c r="AB4348">
        <v>4</v>
      </c>
      <c r="AC4348">
        <v>3.489785714285714</v>
      </c>
      <c r="AE4348" t="s">
        <v>7949</v>
      </c>
      <c r="AH4348">
        <v>0</v>
      </c>
      <c r="AI4348">
        <v>0</v>
      </c>
    </row>
    <row r="4349" spans="2:35" x14ac:dyDescent="0.25">
      <c r="B4349">
        <v>249</v>
      </c>
      <c r="H4349">
        <v>4.2</v>
      </c>
      <c r="J4349" t="s">
        <v>22089</v>
      </c>
      <c r="L4349" t="s">
        <v>22180</v>
      </c>
      <c r="M4349" t="s">
        <v>22215</v>
      </c>
      <c r="N4349" t="s">
        <v>25287</v>
      </c>
      <c r="O4349" t="s">
        <v>29552</v>
      </c>
      <c r="P4349">
        <v>7</v>
      </c>
      <c r="Q4349">
        <v>2</v>
      </c>
      <c r="R4349">
        <v>3.87</v>
      </c>
      <c r="S4349">
        <v>3.87</v>
      </c>
      <c r="T4349">
        <v>443.81</v>
      </c>
      <c r="U4349">
        <v>111.72</v>
      </c>
      <c r="V4349">
        <v>3.27</v>
      </c>
      <c r="W4349">
        <v>10.36</v>
      </c>
      <c r="X4349">
        <v>3.93</v>
      </c>
      <c r="Y4349">
        <v>2</v>
      </c>
      <c r="Z4349" t="s">
        <v>4250</v>
      </c>
      <c r="AA4349">
        <v>0</v>
      </c>
      <c r="AB4349">
        <v>4</v>
      </c>
      <c r="AC4349">
        <v>2.8073571428571431</v>
      </c>
      <c r="AE4349" t="s">
        <v>7949</v>
      </c>
      <c r="AH4349">
        <v>0</v>
      </c>
      <c r="AI4349">
        <v>0</v>
      </c>
    </row>
    <row r="4350" spans="2:35" x14ac:dyDescent="0.25">
      <c r="B4350">
        <v>239</v>
      </c>
      <c r="H4350">
        <v>4.2</v>
      </c>
      <c r="J4350" t="s">
        <v>22089</v>
      </c>
      <c r="L4350" t="s">
        <v>22180</v>
      </c>
      <c r="M4350" t="s">
        <v>22215</v>
      </c>
      <c r="N4350" t="s">
        <v>25288</v>
      </c>
      <c r="O4350" t="s">
        <v>29553</v>
      </c>
      <c r="P4350">
        <v>7</v>
      </c>
      <c r="Q4350">
        <v>2</v>
      </c>
      <c r="T4350">
        <v>434.38</v>
      </c>
      <c r="U4350">
        <v>115.96</v>
      </c>
      <c r="V4350">
        <v>2.46</v>
      </c>
      <c r="W4350">
        <v>10.17</v>
      </c>
      <c r="X4350">
        <v>4.63</v>
      </c>
      <c r="Y4350">
        <v>2</v>
      </c>
      <c r="Z4350" t="s">
        <v>4250</v>
      </c>
      <c r="AA4350">
        <v>0</v>
      </c>
      <c r="AB4350">
        <v>3</v>
      </c>
      <c r="AE4350" t="s">
        <v>7949</v>
      </c>
      <c r="AH4350">
        <v>0</v>
      </c>
      <c r="AI4350">
        <v>0</v>
      </c>
    </row>
    <row r="4351" spans="2:35" x14ac:dyDescent="0.25">
      <c r="B4351">
        <v>366</v>
      </c>
      <c r="H4351">
        <v>4.2</v>
      </c>
      <c r="J4351" t="s">
        <v>22089</v>
      </c>
      <c r="L4351" t="s">
        <v>22180</v>
      </c>
      <c r="M4351" t="s">
        <v>22215</v>
      </c>
      <c r="N4351" t="s">
        <v>25289</v>
      </c>
      <c r="O4351" t="s">
        <v>29554</v>
      </c>
      <c r="P4351">
        <v>7</v>
      </c>
      <c r="Q4351">
        <v>2</v>
      </c>
      <c r="R4351">
        <v>1.1200000000000001</v>
      </c>
      <c r="S4351">
        <v>1.1299999999999999</v>
      </c>
      <c r="T4351">
        <v>443.81</v>
      </c>
      <c r="U4351">
        <v>111.6</v>
      </c>
      <c r="V4351">
        <v>2.57</v>
      </c>
      <c r="W4351">
        <v>10.27</v>
      </c>
      <c r="X4351">
        <v>4.63</v>
      </c>
      <c r="Y4351">
        <v>2</v>
      </c>
      <c r="Z4351" t="s">
        <v>4250</v>
      </c>
      <c r="AA4351">
        <v>0</v>
      </c>
      <c r="AB4351">
        <v>3</v>
      </c>
      <c r="AC4351">
        <v>4.1813571428571432</v>
      </c>
      <c r="AE4351" t="s">
        <v>7949</v>
      </c>
      <c r="AH4351">
        <v>0</v>
      </c>
      <c r="AI4351">
        <v>0</v>
      </c>
    </row>
    <row r="4352" spans="2:35" x14ac:dyDescent="0.25">
      <c r="B4352">
        <v>121</v>
      </c>
      <c r="H4352">
        <v>4.2</v>
      </c>
      <c r="J4352" t="s">
        <v>22089</v>
      </c>
      <c r="L4352" t="s">
        <v>22180</v>
      </c>
      <c r="M4352" t="s">
        <v>22215</v>
      </c>
      <c r="N4352" t="s">
        <v>25290</v>
      </c>
      <c r="O4352" t="s">
        <v>29555</v>
      </c>
      <c r="P4352">
        <v>7</v>
      </c>
      <c r="Q4352">
        <v>2</v>
      </c>
      <c r="T4352">
        <v>448.41</v>
      </c>
      <c r="U4352">
        <v>115.96</v>
      </c>
      <c r="V4352">
        <v>2.77</v>
      </c>
      <c r="W4352">
        <v>10.19</v>
      </c>
      <c r="X4352">
        <v>4.63</v>
      </c>
      <c r="Y4352">
        <v>2</v>
      </c>
      <c r="Z4352" t="s">
        <v>4250</v>
      </c>
      <c r="AA4352">
        <v>0</v>
      </c>
      <c r="AB4352">
        <v>3</v>
      </c>
      <c r="AE4352" t="s">
        <v>7949</v>
      </c>
      <c r="AH4352">
        <v>0</v>
      </c>
      <c r="AI4352">
        <v>0</v>
      </c>
    </row>
    <row r="4353" spans="2:35" x14ac:dyDescent="0.25">
      <c r="B4353">
        <v>375</v>
      </c>
      <c r="H4353">
        <v>4.2</v>
      </c>
      <c r="J4353" t="s">
        <v>22089</v>
      </c>
      <c r="L4353" t="s">
        <v>22180</v>
      </c>
      <c r="M4353" t="s">
        <v>22215</v>
      </c>
      <c r="N4353" t="s">
        <v>25291</v>
      </c>
      <c r="O4353" t="s">
        <v>29556</v>
      </c>
      <c r="P4353">
        <v>7</v>
      </c>
      <c r="Q4353">
        <v>2</v>
      </c>
      <c r="R4353">
        <v>2.67</v>
      </c>
      <c r="S4353">
        <v>2.67</v>
      </c>
      <c r="T4353">
        <v>467.4</v>
      </c>
      <c r="U4353">
        <v>94.65</v>
      </c>
      <c r="V4353">
        <v>4.3499999999999996</v>
      </c>
      <c r="X4353">
        <v>5</v>
      </c>
      <c r="Y4353">
        <v>3</v>
      </c>
      <c r="Z4353" t="s">
        <v>4250</v>
      </c>
      <c r="AA4353">
        <v>0</v>
      </c>
      <c r="AB4353">
        <v>5</v>
      </c>
      <c r="AC4353">
        <v>4.2428571428571429</v>
      </c>
      <c r="AE4353" t="s">
        <v>7949</v>
      </c>
      <c r="AH4353">
        <v>0</v>
      </c>
      <c r="AI4353">
        <v>0</v>
      </c>
    </row>
    <row r="4354" spans="2:35" x14ac:dyDescent="0.25">
      <c r="B4354">
        <v>72.2</v>
      </c>
      <c r="H4354">
        <v>4.2</v>
      </c>
      <c r="J4354" t="s">
        <v>22089</v>
      </c>
      <c r="L4354" t="s">
        <v>22180</v>
      </c>
      <c r="M4354" t="s">
        <v>22215</v>
      </c>
      <c r="N4354" t="s">
        <v>25292</v>
      </c>
      <c r="O4354" t="s">
        <v>29557</v>
      </c>
      <c r="P4354">
        <v>8</v>
      </c>
      <c r="Q4354">
        <v>2</v>
      </c>
      <c r="R4354">
        <v>2.27</v>
      </c>
      <c r="S4354">
        <v>2.27</v>
      </c>
      <c r="T4354">
        <v>468.39</v>
      </c>
      <c r="U4354">
        <v>107.54</v>
      </c>
      <c r="V4354">
        <v>3.75</v>
      </c>
      <c r="X4354">
        <v>3.77</v>
      </c>
      <c r="Y4354">
        <v>3</v>
      </c>
      <c r="Z4354" t="s">
        <v>4250</v>
      </c>
      <c r="AA4354">
        <v>0</v>
      </c>
      <c r="AB4354">
        <v>5</v>
      </c>
      <c r="AC4354">
        <v>4.0061190476190474</v>
      </c>
      <c r="AE4354" t="s">
        <v>7949</v>
      </c>
      <c r="AH4354">
        <v>0</v>
      </c>
      <c r="AI4354">
        <v>0</v>
      </c>
    </row>
    <row r="4355" spans="2:35" x14ac:dyDescent="0.25">
      <c r="B4355">
        <v>103</v>
      </c>
      <c r="H4355">
        <v>4.2</v>
      </c>
      <c r="J4355" t="s">
        <v>22089</v>
      </c>
      <c r="L4355" t="s">
        <v>22180</v>
      </c>
      <c r="M4355" t="s">
        <v>22215</v>
      </c>
      <c r="N4355" t="s">
        <v>25293</v>
      </c>
      <c r="O4355" t="s">
        <v>29558</v>
      </c>
      <c r="P4355">
        <v>7</v>
      </c>
      <c r="Q4355">
        <v>2</v>
      </c>
      <c r="R4355">
        <v>3.02</v>
      </c>
      <c r="S4355">
        <v>3.02</v>
      </c>
      <c r="T4355">
        <v>477.37</v>
      </c>
      <c r="U4355">
        <v>111.72</v>
      </c>
      <c r="V4355">
        <v>3.66</v>
      </c>
      <c r="W4355">
        <v>9.7200000000000006</v>
      </c>
      <c r="X4355">
        <v>3.67</v>
      </c>
      <c r="Y4355">
        <v>2</v>
      </c>
      <c r="Z4355" t="s">
        <v>4250</v>
      </c>
      <c r="AA4355">
        <v>0</v>
      </c>
      <c r="AB4355">
        <v>5</v>
      </c>
      <c r="AC4355">
        <v>3.417642857142857</v>
      </c>
      <c r="AE4355" t="s">
        <v>7949</v>
      </c>
      <c r="AH4355">
        <v>0</v>
      </c>
      <c r="AI4355">
        <v>0</v>
      </c>
    </row>
    <row r="4356" spans="2:35" x14ac:dyDescent="0.25">
      <c r="B4356">
        <v>33.6</v>
      </c>
      <c r="H4356">
        <v>4.2</v>
      </c>
      <c r="J4356" t="s">
        <v>22089</v>
      </c>
      <c r="L4356" t="s">
        <v>22180</v>
      </c>
      <c r="M4356" t="s">
        <v>22215</v>
      </c>
      <c r="N4356" t="s">
        <v>25294</v>
      </c>
      <c r="O4356" t="s">
        <v>29559</v>
      </c>
      <c r="P4356">
        <v>6</v>
      </c>
      <c r="Q4356">
        <v>2</v>
      </c>
      <c r="R4356">
        <v>4.3899999999999997</v>
      </c>
      <c r="S4356">
        <v>4.42</v>
      </c>
      <c r="T4356">
        <v>510.67</v>
      </c>
      <c r="U4356">
        <v>102.49</v>
      </c>
      <c r="V4356">
        <v>4.17</v>
      </c>
      <c r="W4356">
        <v>8.5399999999999991</v>
      </c>
      <c r="X4356">
        <v>3.48</v>
      </c>
      <c r="Y4356">
        <v>2</v>
      </c>
      <c r="Z4356" t="s">
        <v>4250</v>
      </c>
      <c r="AA4356">
        <v>1</v>
      </c>
      <c r="AB4356">
        <v>3</v>
      </c>
      <c r="AC4356">
        <v>2.3736666666666668</v>
      </c>
      <c r="AE4356" t="s">
        <v>7949</v>
      </c>
      <c r="AH4356">
        <v>0</v>
      </c>
      <c r="AI4356">
        <v>0</v>
      </c>
    </row>
    <row r="4357" spans="2:35" x14ac:dyDescent="0.25">
      <c r="B4357">
        <v>25.4</v>
      </c>
      <c r="H4357">
        <v>4.2</v>
      </c>
      <c r="J4357" t="s">
        <v>22089</v>
      </c>
      <c r="L4357" t="s">
        <v>22180</v>
      </c>
      <c r="M4357" t="s">
        <v>22215</v>
      </c>
      <c r="N4357" t="s">
        <v>25295</v>
      </c>
      <c r="O4357" t="s">
        <v>29560</v>
      </c>
      <c r="P4357">
        <v>8</v>
      </c>
      <c r="Q4357">
        <v>2</v>
      </c>
      <c r="R4357">
        <v>3.83</v>
      </c>
      <c r="S4357">
        <v>3.84</v>
      </c>
      <c r="T4357">
        <v>452.37</v>
      </c>
      <c r="U4357">
        <v>124.61</v>
      </c>
      <c r="V4357">
        <v>2.16</v>
      </c>
      <c r="W4357">
        <v>9.18</v>
      </c>
      <c r="X4357">
        <v>3.45</v>
      </c>
      <c r="Y4357">
        <v>2</v>
      </c>
      <c r="Z4357" t="s">
        <v>4250</v>
      </c>
      <c r="AA4357">
        <v>0</v>
      </c>
      <c r="AB4357">
        <v>5</v>
      </c>
      <c r="AC4357">
        <v>2.5052142857142861</v>
      </c>
      <c r="AE4357" t="s">
        <v>7949</v>
      </c>
      <c r="AH4357">
        <v>0</v>
      </c>
      <c r="AI4357">
        <v>0</v>
      </c>
    </row>
    <row r="4358" spans="2:35" x14ac:dyDescent="0.25">
      <c r="B4358">
        <v>17.600000000000001</v>
      </c>
      <c r="H4358">
        <v>4.2</v>
      </c>
      <c r="J4358" t="s">
        <v>22089</v>
      </c>
      <c r="L4358" t="s">
        <v>22180</v>
      </c>
      <c r="M4358" t="s">
        <v>22215</v>
      </c>
      <c r="N4358" t="s">
        <v>25296</v>
      </c>
      <c r="O4358" t="s">
        <v>29561</v>
      </c>
      <c r="P4358">
        <v>6</v>
      </c>
      <c r="Q4358">
        <v>2</v>
      </c>
      <c r="R4358">
        <v>3.05</v>
      </c>
      <c r="S4358">
        <v>3.05</v>
      </c>
      <c r="T4358">
        <v>450.39</v>
      </c>
      <c r="U4358">
        <v>98.83</v>
      </c>
      <c r="V4358">
        <v>3.37</v>
      </c>
      <c r="W4358">
        <v>10.130000000000001</v>
      </c>
      <c r="X4358">
        <v>4.8600000000000003</v>
      </c>
      <c r="Y4358">
        <v>2</v>
      </c>
      <c r="Z4358" t="s">
        <v>4250</v>
      </c>
      <c r="AA4358">
        <v>0</v>
      </c>
      <c r="AB4358">
        <v>5</v>
      </c>
      <c r="AC4358">
        <v>4.0100238095238101</v>
      </c>
      <c r="AE4358" t="s">
        <v>7949</v>
      </c>
      <c r="AH4358">
        <v>0</v>
      </c>
      <c r="AI4358">
        <v>0</v>
      </c>
    </row>
    <row r="4359" spans="2:35" x14ac:dyDescent="0.25">
      <c r="B4359">
        <v>542</v>
      </c>
      <c r="H4359">
        <v>4.2</v>
      </c>
      <c r="J4359" t="s">
        <v>22089</v>
      </c>
      <c r="L4359" t="s">
        <v>22180</v>
      </c>
      <c r="M4359" t="s">
        <v>22215</v>
      </c>
      <c r="N4359" t="s">
        <v>25297</v>
      </c>
      <c r="O4359" t="s">
        <v>29562</v>
      </c>
      <c r="P4359">
        <v>5</v>
      </c>
      <c r="Q4359">
        <v>1</v>
      </c>
      <c r="R4359">
        <v>4.34</v>
      </c>
      <c r="S4359">
        <v>4.34</v>
      </c>
      <c r="T4359">
        <v>445.78</v>
      </c>
      <c r="U4359">
        <v>73.64</v>
      </c>
      <c r="V4359">
        <v>5.12</v>
      </c>
      <c r="X4359">
        <v>3.64</v>
      </c>
      <c r="Y4359">
        <v>3</v>
      </c>
      <c r="Z4359" t="s">
        <v>4250</v>
      </c>
      <c r="AA4359">
        <v>1</v>
      </c>
      <c r="AB4359">
        <v>3</v>
      </c>
      <c r="AC4359">
        <v>3.550619047619048</v>
      </c>
      <c r="AE4359" t="s">
        <v>7949</v>
      </c>
      <c r="AH4359">
        <v>0</v>
      </c>
      <c r="AI4359">
        <v>0</v>
      </c>
    </row>
    <row r="4360" spans="2:35" x14ac:dyDescent="0.25">
      <c r="B4360">
        <v>318</v>
      </c>
      <c r="H4360">
        <v>4.2</v>
      </c>
      <c r="J4360" t="s">
        <v>22089</v>
      </c>
      <c r="L4360" t="s">
        <v>22180</v>
      </c>
      <c r="M4360" t="s">
        <v>22215</v>
      </c>
      <c r="N4360" t="s">
        <v>25298</v>
      </c>
      <c r="O4360" t="s">
        <v>29563</v>
      </c>
      <c r="P4360">
        <v>4</v>
      </c>
      <c r="Q4360">
        <v>1</v>
      </c>
      <c r="R4360">
        <v>3.24</v>
      </c>
      <c r="S4360">
        <v>3.24</v>
      </c>
      <c r="T4360">
        <v>409.36</v>
      </c>
      <c r="U4360">
        <v>60.5</v>
      </c>
      <c r="V4360">
        <v>4.09</v>
      </c>
      <c r="X4360">
        <v>3.67</v>
      </c>
      <c r="Y4360">
        <v>2</v>
      </c>
      <c r="Z4360" t="s">
        <v>4250</v>
      </c>
      <c r="AA4360">
        <v>0</v>
      </c>
      <c r="AB4360">
        <v>3</v>
      </c>
      <c r="AC4360">
        <v>4.7407619047619054</v>
      </c>
      <c r="AE4360" t="s">
        <v>7949</v>
      </c>
      <c r="AH4360">
        <v>0</v>
      </c>
      <c r="AI4360">
        <v>0</v>
      </c>
    </row>
    <row r="4361" spans="2:35" x14ac:dyDescent="0.25">
      <c r="B4361">
        <v>37200</v>
      </c>
      <c r="H4361">
        <v>4.2</v>
      </c>
      <c r="J4361" t="s">
        <v>22089</v>
      </c>
      <c r="L4361" t="s">
        <v>22180</v>
      </c>
      <c r="M4361" t="s">
        <v>22215</v>
      </c>
      <c r="N4361" t="s">
        <v>25299</v>
      </c>
      <c r="O4361" t="s">
        <v>29564</v>
      </c>
      <c r="T4361">
        <v>467.51</v>
      </c>
      <c r="AH4361">
        <v>0</v>
      </c>
      <c r="AI4361">
        <v>0</v>
      </c>
    </row>
    <row r="4362" spans="2:35" x14ac:dyDescent="0.25">
      <c r="B4362">
        <v>27400</v>
      </c>
      <c r="H4362">
        <v>4.2</v>
      </c>
      <c r="J4362" t="s">
        <v>22089</v>
      </c>
      <c r="L4362" t="s">
        <v>22180</v>
      </c>
      <c r="M4362" t="s">
        <v>22215</v>
      </c>
      <c r="N4362" t="s">
        <v>25300</v>
      </c>
      <c r="O4362" t="s">
        <v>29565</v>
      </c>
      <c r="P4362">
        <v>4</v>
      </c>
      <c r="Q4362">
        <v>1</v>
      </c>
      <c r="R4362">
        <v>3.69</v>
      </c>
      <c r="S4362">
        <v>3.69</v>
      </c>
      <c r="T4362">
        <v>409.36</v>
      </c>
      <c r="U4362">
        <v>60.5</v>
      </c>
      <c r="V4362">
        <v>4.09</v>
      </c>
      <c r="X4362">
        <v>3.67</v>
      </c>
      <c r="Y4362">
        <v>2</v>
      </c>
      <c r="Z4362" t="s">
        <v>4250</v>
      </c>
      <c r="AA4362">
        <v>0</v>
      </c>
      <c r="AB4362">
        <v>3</v>
      </c>
      <c r="AC4362">
        <v>4.2907619047619043</v>
      </c>
      <c r="AE4362" t="s">
        <v>7949</v>
      </c>
      <c r="AH4362">
        <v>0</v>
      </c>
      <c r="AI4362">
        <v>0</v>
      </c>
    </row>
    <row r="4363" spans="2:35" x14ac:dyDescent="0.25">
      <c r="B4363">
        <v>8360</v>
      </c>
      <c r="H4363">
        <v>4.2</v>
      </c>
      <c r="J4363" t="s">
        <v>22089</v>
      </c>
      <c r="L4363" t="s">
        <v>22180</v>
      </c>
      <c r="M4363" t="s">
        <v>22215</v>
      </c>
      <c r="N4363" t="s">
        <v>25301</v>
      </c>
      <c r="O4363" t="s">
        <v>29566</v>
      </c>
      <c r="P4363">
        <v>7</v>
      </c>
      <c r="Q4363">
        <v>1</v>
      </c>
      <c r="R4363">
        <v>1.65</v>
      </c>
      <c r="S4363">
        <v>1.65</v>
      </c>
      <c r="T4363">
        <v>439.34</v>
      </c>
      <c r="U4363">
        <v>99.42</v>
      </c>
      <c r="V4363">
        <v>3.77</v>
      </c>
      <c r="X4363">
        <v>3.66</v>
      </c>
      <c r="Y4363">
        <v>3</v>
      </c>
      <c r="Z4363" t="s">
        <v>4250</v>
      </c>
      <c r="AA4363">
        <v>0</v>
      </c>
      <c r="AB4363">
        <v>4</v>
      </c>
      <c r="AC4363">
        <v>4.9526190476190477</v>
      </c>
      <c r="AE4363" t="s">
        <v>7949</v>
      </c>
      <c r="AH4363">
        <v>0</v>
      </c>
      <c r="AI4363">
        <v>0</v>
      </c>
    </row>
    <row r="4364" spans="2:35" x14ac:dyDescent="0.25">
      <c r="B4364">
        <v>26800</v>
      </c>
      <c r="H4364">
        <v>4.2</v>
      </c>
      <c r="J4364" t="s">
        <v>22089</v>
      </c>
      <c r="L4364" t="s">
        <v>22180</v>
      </c>
      <c r="M4364" t="s">
        <v>22215</v>
      </c>
      <c r="N4364" t="s">
        <v>25302</v>
      </c>
      <c r="O4364" t="s">
        <v>29567</v>
      </c>
      <c r="P4364">
        <v>6</v>
      </c>
      <c r="Q4364">
        <v>2</v>
      </c>
      <c r="R4364">
        <v>6.62</v>
      </c>
      <c r="S4364">
        <v>6.62</v>
      </c>
      <c r="T4364">
        <v>442.8</v>
      </c>
      <c r="U4364">
        <v>85.67</v>
      </c>
      <c r="V4364">
        <v>5.25</v>
      </c>
      <c r="X4364">
        <v>4.8899999999999997</v>
      </c>
      <c r="Y4364">
        <v>3</v>
      </c>
      <c r="Z4364" t="s">
        <v>4250</v>
      </c>
      <c r="AA4364">
        <v>1</v>
      </c>
      <c r="AB4364">
        <v>3</v>
      </c>
      <c r="AC4364">
        <v>2.9085714285714279</v>
      </c>
      <c r="AE4364" t="s">
        <v>7949</v>
      </c>
      <c r="AH4364">
        <v>0</v>
      </c>
      <c r="AI4364">
        <v>0</v>
      </c>
    </row>
    <row r="4365" spans="2:35" x14ac:dyDescent="0.25">
      <c r="B4365">
        <v>574</v>
      </c>
      <c r="H4365">
        <v>4.2</v>
      </c>
      <c r="J4365" t="s">
        <v>22089</v>
      </c>
      <c r="L4365" t="s">
        <v>22180</v>
      </c>
      <c r="M4365" t="s">
        <v>22215</v>
      </c>
      <c r="N4365" t="s">
        <v>25303</v>
      </c>
      <c r="O4365" t="s">
        <v>29568</v>
      </c>
      <c r="P4365">
        <v>5</v>
      </c>
      <c r="Q4365">
        <v>2</v>
      </c>
      <c r="R4365">
        <v>2.82</v>
      </c>
      <c r="S4365">
        <v>2.82</v>
      </c>
      <c r="T4365">
        <v>404.31</v>
      </c>
      <c r="U4365">
        <v>72.53</v>
      </c>
      <c r="V4365">
        <v>3.93</v>
      </c>
      <c r="X4365">
        <v>3.66</v>
      </c>
      <c r="Y4365">
        <v>2</v>
      </c>
      <c r="Z4365" t="s">
        <v>4250</v>
      </c>
      <c r="AA4365">
        <v>0</v>
      </c>
      <c r="AB4365">
        <v>4</v>
      </c>
      <c r="AC4365">
        <v>4.7735000000000003</v>
      </c>
      <c r="AE4365" t="s">
        <v>7949</v>
      </c>
      <c r="AH4365">
        <v>0</v>
      </c>
      <c r="AI4365">
        <v>0</v>
      </c>
    </row>
    <row r="4366" spans="2:35" x14ac:dyDescent="0.25">
      <c r="B4366">
        <v>165</v>
      </c>
      <c r="H4366">
        <v>4.2</v>
      </c>
      <c r="J4366" t="s">
        <v>22089</v>
      </c>
      <c r="L4366" t="s">
        <v>22180</v>
      </c>
      <c r="M4366" t="s">
        <v>22215</v>
      </c>
      <c r="N4366" t="s">
        <v>25304</v>
      </c>
      <c r="O4366" t="s">
        <v>29569</v>
      </c>
      <c r="P4366">
        <v>6</v>
      </c>
      <c r="Q4366">
        <v>2</v>
      </c>
      <c r="R4366">
        <v>2.54</v>
      </c>
      <c r="S4366">
        <v>2.56</v>
      </c>
      <c r="T4366">
        <v>416.35</v>
      </c>
      <c r="U4366">
        <v>81.760000000000005</v>
      </c>
      <c r="V4366">
        <v>3.8</v>
      </c>
      <c r="X4366">
        <v>6.14</v>
      </c>
      <c r="Y4366">
        <v>2</v>
      </c>
      <c r="Z4366" t="s">
        <v>4250</v>
      </c>
      <c r="AA4366">
        <v>0</v>
      </c>
      <c r="AB4366">
        <v>5</v>
      </c>
      <c r="AC4366">
        <v>4.8274999999999997</v>
      </c>
      <c r="AE4366" t="s">
        <v>7949</v>
      </c>
      <c r="AH4366">
        <v>0</v>
      </c>
      <c r="AI4366">
        <v>0</v>
      </c>
    </row>
    <row r="4367" spans="2:35" x14ac:dyDescent="0.25">
      <c r="B4367">
        <v>23700</v>
      </c>
      <c r="H4367">
        <v>4.2</v>
      </c>
      <c r="J4367" t="s">
        <v>22089</v>
      </c>
      <c r="L4367" t="s">
        <v>22180</v>
      </c>
      <c r="M4367" t="s">
        <v>22215</v>
      </c>
      <c r="N4367" t="s">
        <v>25305</v>
      </c>
      <c r="O4367" t="s">
        <v>29570</v>
      </c>
      <c r="P4367">
        <v>5</v>
      </c>
      <c r="Q4367">
        <v>2</v>
      </c>
      <c r="R4367">
        <v>3.46</v>
      </c>
      <c r="S4367">
        <v>3.46</v>
      </c>
      <c r="T4367">
        <v>420.77</v>
      </c>
      <c r="U4367">
        <v>72.53</v>
      </c>
      <c r="V4367">
        <v>4.45</v>
      </c>
      <c r="X4367">
        <v>4.93</v>
      </c>
      <c r="Y4367">
        <v>2</v>
      </c>
      <c r="Z4367" t="s">
        <v>4250</v>
      </c>
      <c r="AA4367">
        <v>0</v>
      </c>
      <c r="AB4367">
        <v>4</v>
      </c>
      <c r="AC4367">
        <v>4.1059285714285716</v>
      </c>
      <c r="AE4367" t="s">
        <v>7949</v>
      </c>
      <c r="AH4367">
        <v>0</v>
      </c>
      <c r="AI4367">
        <v>0</v>
      </c>
    </row>
    <row r="4368" spans="2:35" x14ac:dyDescent="0.25">
      <c r="B4368">
        <v>6490</v>
      </c>
      <c r="H4368">
        <v>4.2</v>
      </c>
      <c r="J4368" t="s">
        <v>22089</v>
      </c>
      <c r="L4368" t="s">
        <v>22180</v>
      </c>
      <c r="M4368" t="s">
        <v>22215</v>
      </c>
      <c r="N4368" t="s">
        <v>25306</v>
      </c>
      <c r="O4368" t="s">
        <v>29571</v>
      </c>
      <c r="P4368">
        <v>5</v>
      </c>
      <c r="Q4368">
        <v>2</v>
      </c>
      <c r="R4368">
        <v>3.32</v>
      </c>
      <c r="S4368">
        <v>3.32</v>
      </c>
      <c r="T4368">
        <v>465.22</v>
      </c>
      <c r="U4368">
        <v>72.53</v>
      </c>
      <c r="V4368">
        <v>4.5599999999999996</v>
      </c>
      <c r="X4368">
        <v>3.67</v>
      </c>
      <c r="Y4368">
        <v>2</v>
      </c>
      <c r="Z4368" t="s">
        <v>4250</v>
      </c>
      <c r="AA4368">
        <v>0</v>
      </c>
      <c r="AB4368">
        <v>4</v>
      </c>
      <c r="AC4368">
        <v>3.9284285714285709</v>
      </c>
      <c r="AE4368" t="s">
        <v>7949</v>
      </c>
      <c r="AH4368">
        <v>0</v>
      </c>
      <c r="AI4368">
        <v>0</v>
      </c>
    </row>
    <row r="4369" spans="2:35" x14ac:dyDescent="0.25">
      <c r="B4369">
        <v>7880</v>
      </c>
      <c r="H4369">
        <v>4.2</v>
      </c>
      <c r="J4369" t="s">
        <v>22089</v>
      </c>
      <c r="L4369" t="s">
        <v>22180</v>
      </c>
      <c r="M4369" t="s">
        <v>22215</v>
      </c>
      <c r="N4369" t="s">
        <v>25307</v>
      </c>
      <c r="O4369" t="s">
        <v>29572</v>
      </c>
      <c r="P4369">
        <v>5</v>
      </c>
      <c r="Q4369">
        <v>2</v>
      </c>
      <c r="R4369">
        <v>3.89</v>
      </c>
      <c r="S4369">
        <v>3.89</v>
      </c>
      <c r="T4369">
        <v>462.42</v>
      </c>
      <c r="U4369">
        <v>72.53</v>
      </c>
      <c r="V4369">
        <v>5.46</v>
      </c>
      <c r="X4369">
        <v>5.29</v>
      </c>
      <c r="Y4369">
        <v>3</v>
      </c>
      <c r="Z4369" t="s">
        <v>4250</v>
      </c>
      <c r="AA4369">
        <v>1</v>
      </c>
      <c r="AB4369">
        <v>5</v>
      </c>
      <c r="AC4369">
        <v>3.3784285714285711</v>
      </c>
      <c r="AE4369" t="s">
        <v>7949</v>
      </c>
      <c r="AH4369">
        <v>0</v>
      </c>
      <c r="AI4369">
        <v>0</v>
      </c>
    </row>
    <row r="4370" spans="2:35" x14ac:dyDescent="0.25">
      <c r="B4370">
        <v>1570</v>
      </c>
      <c r="H4370">
        <v>4.2</v>
      </c>
      <c r="J4370" t="s">
        <v>22089</v>
      </c>
      <c r="L4370" t="s">
        <v>22180</v>
      </c>
      <c r="M4370" t="s">
        <v>22215</v>
      </c>
      <c r="N4370" t="s">
        <v>25308</v>
      </c>
      <c r="O4370" t="s">
        <v>29573</v>
      </c>
      <c r="P4370">
        <v>5</v>
      </c>
      <c r="Q4370">
        <v>1</v>
      </c>
      <c r="R4370">
        <v>3.58</v>
      </c>
      <c r="S4370">
        <v>3.58</v>
      </c>
      <c r="T4370">
        <v>421.75</v>
      </c>
      <c r="U4370">
        <v>69.73</v>
      </c>
      <c r="V4370">
        <v>4.5</v>
      </c>
      <c r="X4370">
        <v>3.54</v>
      </c>
      <c r="Y4370">
        <v>2</v>
      </c>
      <c r="Z4370" t="s">
        <v>4250</v>
      </c>
      <c r="AA4370">
        <v>0</v>
      </c>
      <c r="AB4370">
        <v>4</v>
      </c>
      <c r="AC4370">
        <v>4.3122619047619049</v>
      </c>
      <c r="AE4370" t="s">
        <v>7949</v>
      </c>
      <c r="AH4370">
        <v>0</v>
      </c>
      <c r="AI4370">
        <v>0</v>
      </c>
    </row>
    <row r="4371" spans="2:35" x14ac:dyDescent="0.25">
      <c r="B4371">
        <v>560</v>
      </c>
      <c r="H4371">
        <v>4.2</v>
      </c>
      <c r="J4371" t="s">
        <v>22089</v>
      </c>
      <c r="L4371" t="s">
        <v>22180</v>
      </c>
      <c r="M4371" t="s">
        <v>22215</v>
      </c>
      <c r="N4371" t="s">
        <v>25309</v>
      </c>
      <c r="O4371" t="s">
        <v>29574</v>
      </c>
      <c r="P4371">
        <v>5</v>
      </c>
      <c r="Q4371">
        <v>1</v>
      </c>
      <c r="R4371">
        <v>2.88</v>
      </c>
      <c r="S4371">
        <v>2.88</v>
      </c>
      <c r="T4371">
        <v>387.31</v>
      </c>
      <c r="U4371">
        <v>69.73</v>
      </c>
      <c r="V4371">
        <v>3.84</v>
      </c>
      <c r="X4371">
        <v>3.55</v>
      </c>
      <c r="Y4371">
        <v>2</v>
      </c>
      <c r="Z4371" t="s">
        <v>4250</v>
      </c>
      <c r="AA4371">
        <v>0</v>
      </c>
      <c r="AB4371">
        <v>4</v>
      </c>
      <c r="AC4371">
        <v>5.198261904761905</v>
      </c>
      <c r="AE4371" t="s">
        <v>7949</v>
      </c>
      <c r="AH4371">
        <v>0</v>
      </c>
      <c r="AI4371">
        <v>0</v>
      </c>
    </row>
    <row r="4372" spans="2:35" x14ac:dyDescent="0.25">
      <c r="B4372">
        <v>19000</v>
      </c>
      <c r="H4372">
        <v>4.2</v>
      </c>
      <c r="J4372" t="s">
        <v>22089</v>
      </c>
      <c r="L4372" t="s">
        <v>22180</v>
      </c>
      <c r="M4372" t="s">
        <v>22215</v>
      </c>
      <c r="N4372" t="s">
        <v>25310</v>
      </c>
      <c r="O4372" t="s">
        <v>29575</v>
      </c>
      <c r="P4372">
        <v>6</v>
      </c>
      <c r="Q4372">
        <v>2</v>
      </c>
      <c r="R4372">
        <v>2.71</v>
      </c>
      <c r="S4372">
        <v>2.71</v>
      </c>
      <c r="T4372">
        <v>411.33</v>
      </c>
      <c r="U4372">
        <v>96.32</v>
      </c>
      <c r="V4372">
        <v>3.67</v>
      </c>
      <c r="X4372">
        <v>3.67</v>
      </c>
      <c r="Y4372">
        <v>2</v>
      </c>
      <c r="Z4372" t="s">
        <v>4250</v>
      </c>
      <c r="AA4372">
        <v>0</v>
      </c>
      <c r="AB4372">
        <v>4</v>
      </c>
      <c r="AC4372">
        <v>4.5676904761904762</v>
      </c>
      <c r="AE4372" t="s">
        <v>7949</v>
      </c>
      <c r="AH4372">
        <v>0</v>
      </c>
      <c r="AI4372">
        <v>0</v>
      </c>
    </row>
    <row r="4373" spans="2:35" x14ac:dyDescent="0.25">
      <c r="B4373">
        <v>32</v>
      </c>
      <c r="H4373">
        <v>4.2</v>
      </c>
      <c r="J4373" t="s">
        <v>22089</v>
      </c>
      <c r="L4373" t="s">
        <v>22180</v>
      </c>
      <c r="M4373" t="s">
        <v>22215</v>
      </c>
      <c r="N4373" t="s">
        <v>25311</v>
      </c>
      <c r="O4373" t="s">
        <v>29576</v>
      </c>
      <c r="P4373">
        <v>7</v>
      </c>
      <c r="Q4373">
        <v>2</v>
      </c>
      <c r="R4373">
        <v>2.27</v>
      </c>
      <c r="S4373">
        <v>2.27</v>
      </c>
      <c r="T4373">
        <v>470.76</v>
      </c>
      <c r="U4373">
        <v>107.42</v>
      </c>
      <c r="V4373">
        <v>3.6</v>
      </c>
      <c r="W4373">
        <v>9.27</v>
      </c>
      <c r="X4373">
        <v>3.46</v>
      </c>
      <c r="Y4373">
        <v>2</v>
      </c>
      <c r="Z4373" t="s">
        <v>4250</v>
      </c>
      <c r="AA4373">
        <v>0</v>
      </c>
      <c r="AB4373">
        <v>4</v>
      </c>
      <c r="AC4373">
        <v>3.9931904761904771</v>
      </c>
      <c r="AE4373" t="s">
        <v>7949</v>
      </c>
      <c r="AH4373">
        <v>0</v>
      </c>
      <c r="AI4373">
        <v>0</v>
      </c>
    </row>
    <row r="4374" spans="2:35" x14ac:dyDescent="0.25">
      <c r="B4374">
        <v>51</v>
      </c>
      <c r="H4374">
        <v>4.2</v>
      </c>
      <c r="J4374" t="s">
        <v>22089</v>
      </c>
      <c r="L4374" t="s">
        <v>22180</v>
      </c>
      <c r="M4374" t="s">
        <v>22215</v>
      </c>
      <c r="N4374" t="s">
        <v>25312</v>
      </c>
      <c r="O4374" t="s">
        <v>29577</v>
      </c>
      <c r="P4374">
        <v>5</v>
      </c>
      <c r="Q4374">
        <v>2</v>
      </c>
      <c r="R4374">
        <v>2.64</v>
      </c>
      <c r="S4374">
        <v>2.66</v>
      </c>
      <c r="T4374">
        <v>466.77</v>
      </c>
      <c r="U4374">
        <v>89.6</v>
      </c>
      <c r="V4374">
        <v>4.0999999999999996</v>
      </c>
      <c r="W4374">
        <v>8.7100000000000009</v>
      </c>
      <c r="X4374">
        <v>3.63</v>
      </c>
      <c r="Y4374">
        <v>2</v>
      </c>
      <c r="Z4374" t="s">
        <v>4250</v>
      </c>
      <c r="AA4374">
        <v>0</v>
      </c>
      <c r="AB4374">
        <v>4</v>
      </c>
      <c r="AC4374">
        <v>4.417357142857143</v>
      </c>
      <c r="AE4374" t="s">
        <v>7949</v>
      </c>
      <c r="AH4374">
        <v>0</v>
      </c>
      <c r="AI4374">
        <v>0</v>
      </c>
    </row>
    <row r="4375" spans="2:35" x14ac:dyDescent="0.25">
      <c r="B4375">
        <v>2.2999999999999998</v>
      </c>
      <c r="H4375">
        <v>4.2</v>
      </c>
      <c r="J4375" t="s">
        <v>22089</v>
      </c>
      <c r="L4375" t="s">
        <v>22180</v>
      </c>
      <c r="M4375" t="s">
        <v>22215</v>
      </c>
      <c r="N4375" t="s">
        <v>25313</v>
      </c>
      <c r="O4375" t="s">
        <v>29578</v>
      </c>
      <c r="P4375">
        <v>7</v>
      </c>
      <c r="Q4375">
        <v>2</v>
      </c>
      <c r="R4375">
        <v>3.29</v>
      </c>
      <c r="S4375">
        <v>3.31</v>
      </c>
      <c r="T4375">
        <v>469.37</v>
      </c>
      <c r="U4375">
        <v>111.72</v>
      </c>
      <c r="V4375">
        <v>2.71</v>
      </c>
      <c r="W4375">
        <v>8.8000000000000007</v>
      </c>
      <c r="X4375">
        <v>3.63</v>
      </c>
      <c r="Y4375">
        <v>2</v>
      </c>
      <c r="Z4375" t="s">
        <v>4250</v>
      </c>
      <c r="AA4375">
        <v>0</v>
      </c>
      <c r="AB4375">
        <v>6</v>
      </c>
      <c r="AC4375">
        <v>3.194785714285715</v>
      </c>
      <c r="AE4375" t="s">
        <v>7949</v>
      </c>
      <c r="AH4375">
        <v>0</v>
      </c>
      <c r="AI4375">
        <v>0</v>
      </c>
    </row>
    <row r="4376" spans="2:35" x14ac:dyDescent="0.25">
      <c r="B4376">
        <v>20</v>
      </c>
      <c r="H4376">
        <v>4.2</v>
      </c>
      <c r="J4376" t="s">
        <v>22089</v>
      </c>
      <c r="L4376" t="s">
        <v>22180</v>
      </c>
      <c r="M4376" t="s">
        <v>22215</v>
      </c>
      <c r="N4376" t="s">
        <v>25314</v>
      </c>
      <c r="O4376" t="s">
        <v>29579</v>
      </c>
      <c r="P4376">
        <v>6</v>
      </c>
      <c r="Q4376">
        <v>2</v>
      </c>
      <c r="R4376">
        <v>2.0099999999999998</v>
      </c>
      <c r="S4376">
        <v>2.02</v>
      </c>
      <c r="T4376">
        <v>487.76</v>
      </c>
      <c r="U4376">
        <v>94.53</v>
      </c>
      <c r="V4376">
        <v>4.1500000000000004</v>
      </c>
      <c r="W4376">
        <v>9.2799999999999994</v>
      </c>
      <c r="X4376">
        <v>3.63</v>
      </c>
      <c r="Y4376">
        <v>2</v>
      </c>
      <c r="Z4376" t="s">
        <v>4250</v>
      </c>
      <c r="AA4376">
        <v>0</v>
      </c>
      <c r="AB4376">
        <v>5</v>
      </c>
      <c r="AC4376">
        <v>4.4314285714285706</v>
      </c>
      <c r="AE4376" t="s">
        <v>7949</v>
      </c>
      <c r="AH4376">
        <v>0</v>
      </c>
      <c r="AI4376">
        <v>0</v>
      </c>
    </row>
    <row r="4377" spans="2:35" x14ac:dyDescent="0.25">
      <c r="B4377">
        <v>23</v>
      </c>
      <c r="H4377">
        <v>4.2</v>
      </c>
      <c r="J4377" t="s">
        <v>22089</v>
      </c>
      <c r="L4377" t="s">
        <v>22180</v>
      </c>
      <c r="M4377" t="s">
        <v>22215</v>
      </c>
      <c r="N4377" t="s">
        <v>25315</v>
      </c>
      <c r="O4377" t="s">
        <v>29580</v>
      </c>
      <c r="P4377">
        <v>5</v>
      </c>
      <c r="Q4377">
        <v>2</v>
      </c>
      <c r="R4377">
        <v>3.68</v>
      </c>
      <c r="S4377">
        <v>3.68</v>
      </c>
      <c r="T4377">
        <v>478.42</v>
      </c>
      <c r="U4377">
        <v>89.6</v>
      </c>
      <c r="V4377">
        <v>4.07</v>
      </c>
      <c r="W4377">
        <v>10.28</v>
      </c>
      <c r="X4377">
        <v>3.89</v>
      </c>
      <c r="Y4377">
        <v>2</v>
      </c>
      <c r="Z4377" t="s">
        <v>4250</v>
      </c>
      <c r="AA4377">
        <v>0</v>
      </c>
      <c r="AB4377">
        <v>4</v>
      </c>
      <c r="AC4377">
        <v>3.4741428571428572</v>
      </c>
      <c r="AE4377" t="s">
        <v>7949</v>
      </c>
      <c r="AH4377">
        <v>0</v>
      </c>
      <c r="AI4377">
        <v>0</v>
      </c>
    </row>
    <row r="4378" spans="2:35" x14ac:dyDescent="0.25">
      <c r="B4378">
        <v>120</v>
      </c>
      <c r="H4378">
        <v>4.2</v>
      </c>
      <c r="J4378" t="s">
        <v>22089</v>
      </c>
      <c r="L4378" t="s">
        <v>22180</v>
      </c>
      <c r="M4378" t="s">
        <v>22215</v>
      </c>
      <c r="N4378" t="s">
        <v>25236</v>
      </c>
      <c r="O4378" t="s">
        <v>29501</v>
      </c>
      <c r="P4378">
        <v>6</v>
      </c>
      <c r="Q4378">
        <v>2</v>
      </c>
      <c r="R4378">
        <v>3</v>
      </c>
      <c r="S4378">
        <v>3</v>
      </c>
      <c r="T4378">
        <v>498.45</v>
      </c>
      <c r="U4378">
        <v>98.83</v>
      </c>
      <c r="V4378">
        <v>4.4000000000000004</v>
      </c>
      <c r="W4378">
        <v>10.23</v>
      </c>
      <c r="X4378">
        <v>3.89</v>
      </c>
      <c r="Y4378">
        <v>2</v>
      </c>
      <c r="Z4378" t="s">
        <v>4250</v>
      </c>
      <c r="AA4378">
        <v>0</v>
      </c>
      <c r="AB4378">
        <v>7</v>
      </c>
      <c r="AC4378">
        <v>3.716738095238096</v>
      </c>
      <c r="AE4378" t="s">
        <v>7949</v>
      </c>
      <c r="AH4378">
        <v>0</v>
      </c>
      <c r="AI4378">
        <v>0</v>
      </c>
    </row>
    <row r="4379" spans="2:35" x14ac:dyDescent="0.25">
      <c r="B4379">
        <v>49</v>
      </c>
      <c r="H4379">
        <v>4.2</v>
      </c>
      <c r="J4379" t="s">
        <v>22089</v>
      </c>
      <c r="L4379" t="s">
        <v>22180</v>
      </c>
      <c r="M4379" t="s">
        <v>22215</v>
      </c>
      <c r="N4379" t="s">
        <v>25316</v>
      </c>
      <c r="O4379" t="s">
        <v>29581</v>
      </c>
      <c r="P4379">
        <v>7</v>
      </c>
      <c r="Q4379">
        <v>2</v>
      </c>
      <c r="R4379">
        <v>3.58</v>
      </c>
      <c r="S4379">
        <v>3.59</v>
      </c>
      <c r="T4379">
        <v>527.37</v>
      </c>
      <c r="U4379">
        <v>111.72</v>
      </c>
      <c r="V4379">
        <v>3.95</v>
      </c>
      <c r="W4379">
        <v>8.84</v>
      </c>
      <c r="X4379">
        <v>3.63</v>
      </c>
      <c r="Y4379">
        <v>2</v>
      </c>
      <c r="Z4379" t="s">
        <v>4250</v>
      </c>
      <c r="AA4379">
        <v>1</v>
      </c>
      <c r="AB4379">
        <v>6</v>
      </c>
      <c r="AC4379">
        <v>2.6909999999999998</v>
      </c>
      <c r="AE4379" t="s">
        <v>7949</v>
      </c>
      <c r="AH4379">
        <v>0</v>
      </c>
      <c r="AI4379">
        <v>0</v>
      </c>
    </row>
    <row r="4380" spans="2:35" x14ac:dyDescent="0.25">
      <c r="B4380">
        <v>0.7</v>
      </c>
      <c r="H4380">
        <v>4.2</v>
      </c>
      <c r="J4380" t="s">
        <v>22089</v>
      </c>
      <c r="L4380" t="s">
        <v>22180</v>
      </c>
      <c r="M4380" t="s">
        <v>22215</v>
      </c>
      <c r="N4380" t="s">
        <v>25317</v>
      </c>
      <c r="O4380" t="s">
        <v>29582</v>
      </c>
      <c r="P4380">
        <v>7</v>
      </c>
      <c r="Q4380">
        <v>2</v>
      </c>
      <c r="R4380">
        <v>3.37</v>
      </c>
      <c r="S4380">
        <v>3.38</v>
      </c>
      <c r="T4380">
        <v>483.4</v>
      </c>
      <c r="U4380">
        <v>111.72</v>
      </c>
      <c r="V4380">
        <v>3.1</v>
      </c>
      <c r="W4380">
        <v>8.8000000000000007</v>
      </c>
      <c r="X4380">
        <v>3.63</v>
      </c>
      <c r="Y4380">
        <v>2</v>
      </c>
      <c r="Z4380" t="s">
        <v>4250</v>
      </c>
      <c r="AA4380">
        <v>0</v>
      </c>
      <c r="AB4380">
        <v>6</v>
      </c>
      <c r="AC4380">
        <v>3.019571428571429</v>
      </c>
      <c r="AE4380" t="s">
        <v>7949</v>
      </c>
      <c r="AH4380">
        <v>0</v>
      </c>
      <c r="AI4380">
        <v>0</v>
      </c>
    </row>
    <row r="4381" spans="2:35" x14ac:dyDescent="0.25">
      <c r="B4381">
        <v>130</v>
      </c>
      <c r="H4381">
        <v>4.2</v>
      </c>
      <c r="J4381" t="s">
        <v>22089</v>
      </c>
      <c r="L4381" t="s">
        <v>22180</v>
      </c>
      <c r="M4381" t="s">
        <v>22215</v>
      </c>
      <c r="N4381" t="s">
        <v>25318</v>
      </c>
      <c r="O4381" t="s">
        <v>29583</v>
      </c>
      <c r="P4381">
        <v>5</v>
      </c>
      <c r="Q4381">
        <v>2</v>
      </c>
      <c r="R4381">
        <v>3</v>
      </c>
      <c r="S4381">
        <v>3.01</v>
      </c>
      <c r="T4381">
        <v>498.79</v>
      </c>
      <c r="U4381">
        <v>89.6</v>
      </c>
      <c r="V4381">
        <v>4.8899999999999997</v>
      </c>
      <c r="W4381">
        <v>9.07</v>
      </c>
      <c r="X4381">
        <v>3.63</v>
      </c>
      <c r="Y4381">
        <v>2</v>
      </c>
      <c r="Z4381" t="s">
        <v>4250</v>
      </c>
      <c r="AA4381">
        <v>0</v>
      </c>
      <c r="AB4381">
        <v>5</v>
      </c>
      <c r="AC4381">
        <v>4.0036428571428573</v>
      </c>
      <c r="AE4381" t="s">
        <v>7949</v>
      </c>
      <c r="AH4381">
        <v>0</v>
      </c>
      <c r="AI4381">
        <v>0</v>
      </c>
    </row>
    <row r="4382" spans="2:35" x14ac:dyDescent="0.25">
      <c r="B4382">
        <v>72</v>
      </c>
      <c r="H4382">
        <v>4.2</v>
      </c>
      <c r="J4382" t="s">
        <v>22089</v>
      </c>
      <c r="L4382" t="s">
        <v>22180</v>
      </c>
      <c r="M4382" t="s">
        <v>22215</v>
      </c>
      <c r="N4382" t="s">
        <v>25319</v>
      </c>
      <c r="O4382" t="s">
        <v>29584</v>
      </c>
      <c r="P4382">
        <v>5</v>
      </c>
      <c r="Q4382">
        <v>2</v>
      </c>
      <c r="R4382">
        <v>2.6</v>
      </c>
      <c r="S4382">
        <v>2.6</v>
      </c>
      <c r="T4382">
        <v>464.34</v>
      </c>
      <c r="U4382">
        <v>89.6</v>
      </c>
      <c r="V4382">
        <v>4.24</v>
      </c>
      <c r="W4382">
        <v>10.31</v>
      </c>
      <c r="X4382">
        <v>3.75</v>
      </c>
      <c r="Y4382">
        <v>2</v>
      </c>
      <c r="Z4382" t="s">
        <v>4250</v>
      </c>
      <c r="AA4382">
        <v>0</v>
      </c>
      <c r="AB4382">
        <v>5</v>
      </c>
      <c r="AC4382">
        <v>4.4547142857142861</v>
      </c>
      <c r="AE4382" t="s">
        <v>7949</v>
      </c>
      <c r="AH4382">
        <v>0</v>
      </c>
      <c r="AI4382">
        <v>0</v>
      </c>
    </row>
    <row r="4383" spans="2:35" x14ac:dyDescent="0.25">
      <c r="B4383">
        <v>26</v>
      </c>
      <c r="H4383">
        <v>4.2</v>
      </c>
      <c r="J4383" t="s">
        <v>22089</v>
      </c>
      <c r="L4383" t="s">
        <v>22180</v>
      </c>
      <c r="M4383" t="s">
        <v>22215</v>
      </c>
      <c r="N4383" t="s">
        <v>25320</v>
      </c>
      <c r="O4383" t="s">
        <v>29585</v>
      </c>
      <c r="P4383">
        <v>6</v>
      </c>
      <c r="Q4383">
        <v>2</v>
      </c>
      <c r="R4383">
        <v>2.48</v>
      </c>
      <c r="S4383">
        <v>2.48</v>
      </c>
      <c r="T4383">
        <v>494.37</v>
      </c>
      <c r="U4383">
        <v>98.83</v>
      </c>
      <c r="V4383">
        <v>4.21</v>
      </c>
      <c r="W4383">
        <v>10.210000000000001</v>
      </c>
      <c r="X4383">
        <v>3.89</v>
      </c>
      <c r="Y4383">
        <v>2</v>
      </c>
      <c r="Z4383" t="s">
        <v>4250</v>
      </c>
      <c r="AA4383">
        <v>0</v>
      </c>
      <c r="AB4383">
        <v>6</v>
      </c>
      <c r="AC4383">
        <v>4.0058809523809522</v>
      </c>
      <c r="AE4383" t="s">
        <v>7949</v>
      </c>
      <c r="AH4383">
        <v>0</v>
      </c>
      <c r="AI4383">
        <v>0</v>
      </c>
    </row>
    <row r="4384" spans="2:35" x14ac:dyDescent="0.25">
      <c r="B4384">
        <v>74</v>
      </c>
      <c r="H4384">
        <v>4.2</v>
      </c>
      <c r="J4384" t="s">
        <v>22089</v>
      </c>
      <c r="L4384" t="s">
        <v>22180</v>
      </c>
      <c r="M4384" t="s">
        <v>22215</v>
      </c>
      <c r="N4384" t="s">
        <v>25321</v>
      </c>
      <c r="O4384" t="s">
        <v>29586</v>
      </c>
      <c r="P4384">
        <v>5</v>
      </c>
      <c r="Q4384">
        <v>2</v>
      </c>
      <c r="R4384">
        <v>3.71</v>
      </c>
      <c r="S4384">
        <v>3.72</v>
      </c>
      <c r="T4384">
        <v>516.78</v>
      </c>
      <c r="U4384">
        <v>89.6</v>
      </c>
      <c r="V4384">
        <v>4.9800000000000004</v>
      </c>
      <c r="W4384">
        <v>8.9</v>
      </c>
      <c r="X4384">
        <v>3.63</v>
      </c>
      <c r="Y4384">
        <v>2</v>
      </c>
      <c r="Z4384" t="s">
        <v>4250</v>
      </c>
      <c r="AA4384">
        <v>1</v>
      </c>
      <c r="AB4384">
        <v>4</v>
      </c>
      <c r="AC4384">
        <v>3.2850000000000001</v>
      </c>
      <c r="AE4384" t="s">
        <v>7949</v>
      </c>
      <c r="AH4384">
        <v>0</v>
      </c>
      <c r="AI4384">
        <v>0</v>
      </c>
    </row>
    <row r="4385" spans="2:35" x14ac:dyDescent="0.25">
      <c r="B4385">
        <v>118</v>
      </c>
      <c r="H4385">
        <v>4.2</v>
      </c>
      <c r="J4385" t="s">
        <v>22089</v>
      </c>
      <c r="L4385" t="s">
        <v>22180</v>
      </c>
      <c r="M4385" t="s">
        <v>22215</v>
      </c>
      <c r="N4385" t="s">
        <v>25322</v>
      </c>
      <c r="O4385" t="s">
        <v>29587</v>
      </c>
      <c r="P4385">
        <v>7</v>
      </c>
      <c r="Q4385">
        <v>2</v>
      </c>
      <c r="R4385">
        <v>2.08</v>
      </c>
      <c r="S4385">
        <v>2.08</v>
      </c>
      <c r="T4385">
        <v>506.36</v>
      </c>
      <c r="U4385">
        <v>98.31</v>
      </c>
      <c r="V4385">
        <v>4.76</v>
      </c>
      <c r="X4385">
        <v>3.65</v>
      </c>
      <c r="Y4385">
        <v>3</v>
      </c>
      <c r="Z4385" t="s">
        <v>4250</v>
      </c>
      <c r="AA4385">
        <v>1</v>
      </c>
      <c r="AB4385">
        <v>4</v>
      </c>
      <c r="AC4385">
        <v>4.1829999999999998</v>
      </c>
      <c r="AE4385" t="s">
        <v>7949</v>
      </c>
      <c r="AH4385">
        <v>0</v>
      </c>
      <c r="AI4385">
        <v>0</v>
      </c>
    </row>
    <row r="4386" spans="2:35" x14ac:dyDescent="0.25">
      <c r="B4386">
        <v>29</v>
      </c>
      <c r="H4386">
        <v>4.2</v>
      </c>
      <c r="J4386" t="s">
        <v>22089</v>
      </c>
      <c r="L4386" t="s">
        <v>22180</v>
      </c>
      <c r="M4386" t="s">
        <v>22215</v>
      </c>
      <c r="N4386" t="s">
        <v>25323</v>
      </c>
      <c r="O4386" t="s">
        <v>29588</v>
      </c>
      <c r="P4386">
        <v>6</v>
      </c>
      <c r="Q4386">
        <v>2</v>
      </c>
      <c r="R4386">
        <v>3.9</v>
      </c>
      <c r="S4386">
        <v>3.9</v>
      </c>
      <c r="T4386">
        <v>489.81</v>
      </c>
      <c r="U4386">
        <v>85.42</v>
      </c>
      <c r="V4386">
        <v>5.14</v>
      </c>
      <c r="X4386">
        <v>3.65</v>
      </c>
      <c r="Y4386">
        <v>3</v>
      </c>
      <c r="Z4386" t="s">
        <v>4250</v>
      </c>
      <c r="AA4386">
        <v>1</v>
      </c>
      <c r="AB4386">
        <v>4</v>
      </c>
      <c r="AC4386">
        <v>3.1727857142857139</v>
      </c>
      <c r="AE4386" t="s">
        <v>7949</v>
      </c>
      <c r="AH4386">
        <v>0</v>
      </c>
      <c r="AI4386">
        <v>0</v>
      </c>
    </row>
    <row r="4387" spans="2:35" x14ac:dyDescent="0.25">
      <c r="B4387">
        <v>33</v>
      </c>
      <c r="H4387">
        <v>4.2</v>
      </c>
      <c r="J4387" t="s">
        <v>22089</v>
      </c>
      <c r="L4387" t="s">
        <v>22180</v>
      </c>
      <c r="M4387" t="s">
        <v>22215</v>
      </c>
      <c r="N4387" t="s">
        <v>25324</v>
      </c>
      <c r="O4387" t="s">
        <v>29589</v>
      </c>
      <c r="P4387">
        <v>6</v>
      </c>
      <c r="Q4387">
        <v>2</v>
      </c>
      <c r="R4387">
        <v>4.2300000000000004</v>
      </c>
      <c r="S4387">
        <v>4.2300000000000004</v>
      </c>
      <c r="T4387">
        <v>519.45000000000005</v>
      </c>
      <c r="U4387">
        <v>85.42</v>
      </c>
      <c r="V4387">
        <v>5.24</v>
      </c>
      <c r="X4387">
        <v>3.65</v>
      </c>
      <c r="Y4387">
        <v>3</v>
      </c>
      <c r="Z4387" t="s">
        <v>4250</v>
      </c>
      <c r="AA4387">
        <v>2</v>
      </c>
      <c r="AB4387">
        <v>4</v>
      </c>
      <c r="AC4387">
        <v>2.8849999999999998</v>
      </c>
      <c r="AE4387" t="s">
        <v>7949</v>
      </c>
      <c r="AH4387">
        <v>0</v>
      </c>
      <c r="AI4387">
        <v>0</v>
      </c>
    </row>
    <row r="4388" spans="2:35" x14ac:dyDescent="0.25">
      <c r="B4388">
        <v>98</v>
      </c>
      <c r="H4388">
        <v>4.2</v>
      </c>
      <c r="J4388" t="s">
        <v>22089</v>
      </c>
      <c r="L4388" t="s">
        <v>22180</v>
      </c>
      <c r="M4388" t="s">
        <v>22215</v>
      </c>
      <c r="N4388" t="s">
        <v>25325</v>
      </c>
      <c r="O4388" t="s">
        <v>29590</v>
      </c>
      <c r="P4388">
        <v>6</v>
      </c>
      <c r="Q4388">
        <v>2</v>
      </c>
      <c r="R4388">
        <v>4.3099999999999996</v>
      </c>
      <c r="S4388">
        <v>4.3099999999999996</v>
      </c>
      <c r="T4388">
        <v>501.46</v>
      </c>
      <c r="U4388">
        <v>85.42</v>
      </c>
      <c r="V4388">
        <v>5.0999999999999996</v>
      </c>
      <c r="X4388">
        <v>4.45</v>
      </c>
      <c r="Y4388">
        <v>3</v>
      </c>
      <c r="Z4388" t="s">
        <v>4250</v>
      </c>
      <c r="AA4388">
        <v>2</v>
      </c>
      <c r="AB4388">
        <v>4</v>
      </c>
      <c r="AC4388">
        <v>2.8450000000000002</v>
      </c>
      <c r="AE4388" t="s">
        <v>7949</v>
      </c>
      <c r="AH4388">
        <v>0</v>
      </c>
      <c r="AI4388">
        <v>0</v>
      </c>
    </row>
    <row r="4389" spans="2:35" x14ac:dyDescent="0.25">
      <c r="B4389">
        <v>33000</v>
      </c>
      <c r="H4389">
        <v>4.2</v>
      </c>
      <c r="J4389" t="s">
        <v>22089</v>
      </c>
      <c r="L4389" t="s">
        <v>22180</v>
      </c>
      <c r="M4389" t="s">
        <v>22215</v>
      </c>
      <c r="N4389" t="s">
        <v>25326</v>
      </c>
      <c r="O4389" t="s">
        <v>29591</v>
      </c>
      <c r="P4389">
        <v>7</v>
      </c>
      <c r="Q4389">
        <v>2</v>
      </c>
      <c r="R4389">
        <v>4.51</v>
      </c>
      <c r="S4389">
        <v>4.5999999999999996</v>
      </c>
      <c r="T4389">
        <v>476.36</v>
      </c>
      <c r="U4389">
        <v>90.35</v>
      </c>
      <c r="V4389">
        <v>4.54</v>
      </c>
      <c r="X4389">
        <v>6.74</v>
      </c>
      <c r="Y4389">
        <v>3</v>
      </c>
      <c r="Z4389" t="s">
        <v>4250</v>
      </c>
      <c r="AA4389">
        <v>0</v>
      </c>
      <c r="AB4389">
        <v>5</v>
      </c>
      <c r="AC4389">
        <v>2.8571904761904769</v>
      </c>
      <c r="AE4389" t="s">
        <v>7949</v>
      </c>
      <c r="AH4389">
        <v>0</v>
      </c>
      <c r="AI4389">
        <v>0</v>
      </c>
    </row>
    <row r="4390" spans="2:35" x14ac:dyDescent="0.25">
      <c r="B4390">
        <v>11</v>
      </c>
      <c r="H4390">
        <v>4.2</v>
      </c>
      <c r="J4390" t="s">
        <v>22089</v>
      </c>
      <c r="L4390" t="s">
        <v>22180</v>
      </c>
      <c r="M4390" t="s">
        <v>22215</v>
      </c>
      <c r="N4390" t="s">
        <v>25327</v>
      </c>
      <c r="O4390" t="s">
        <v>29592</v>
      </c>
      <c r="P4390">
        <v>9</v>
      </c>
      <c r="Q4390">
        <v>2</v>
      </c>
      <c r="R4390">
        <v>2.12</v>
      </c>
      <c r="S4390">
        <v>2.13</v>
      </c>
      <c r="T4390">
        <v>512.4</v>
      </c>
      <c r="U4390">
        <v>137.75</v>
      </c>
      <c r="V4390">
        <v>3.27</v>
      </c>
      <c r="W4390">
        <v>8.8000000000000007</v>
      </c>
      <c r="X4390">
        <v>3.63</v>
      </c>
      <c r="Y4390">
        <v>3</v>
      </c>
      <c r="Z4390" t="s">
        <v>4250</v>
      </c>
      <c r="AA4390">
        <v>1</v>
      </c>
      <c r="AB4390">
        <v>7</v>
      </c>
      <c r="AC4390">
        <v>3.44</v>
      </c>
      <c r="AE4390" t="s">
        <v>7949</v>
      </c>
      <c r="AH4390">
        <v>0</v>
      </c>
      <c r="AI4390">
        <v>0</v>
      </c>
    </row>
    <row r="4391" spans="2:35" x14ac:dyDescent="0.25">
      <c r="B4391">
        <v>11400</v>
      </c>
      <c r="H4391">
        <v>4.2</v>
      </c>
      <c r="J4391" t="s">
        <v>22089</v>
      </c>
      <c r="L4391" t="s">
        <v>22180</v>
      </c>
      <c r="M4391" t="s">
        <v>22215</v>
      </c>
      <c r="N4391" t="s">
        <v>25328</v>
      </c>
      <c r="O4391" t="s">
        <v>29593</v>
      </c>
      <c r="P4391">
        <v>4</v>
      </c>
      <c r="Q4391">
        <v>2</v>
      </c>
      <c r="R4391">
        <v>0.74</v>
      </c>
      <c r="S4391">
        <v>0.74</v>
      </c>
      <c r="T4391">
        <v>377.31</v>
      </c>
      <c r="U4391">
        <v>76.709999999999994</v>
      </c>
      <c r="V4391">
        <v>2.5499999999999998</v>
      </c>
      <c r="X4391">
        <v>3.61</v>
      </c>
      <c r="Y4391">
        <v>1</v>
      </c>
      <c r="Z4391" t="s">
        <v>4250</v>
      </c>
      <c r="AA4391">
        <v>0</v>
      </c>
      <c r="AB4391">
        <v>4</v>
      </c>
      <c r="AC4391">
        <v>5.3763571428571426</v>
      </c>
      <c r="AE4391" t="s">
        <v>7949</v>
      </c>
      <c r="AH4391">
        <v>0</v>
      </c>
      <c r="AI4391">
        <v>0</v>
      </c>
    </row>
    <row r="4392" spans="2:35" x14ac:dyDescent="0.25">
      <c r="B4392">
        <v>269</v>
      </c>
      <c r="H4392">
        <v>4.2</v>
      </c>
      <c r="J4392" t="s">
        <v>22089</v>
      </c>
      <c r="L4392" t="s">
        <v>22180</v>
      </c>
      <c r="M4392" t="s">
        <v>22215</v>
      </c>
      <c r="N4392" t="s">
        <v>25329</v>
      </c>
      <c r="O4392" t="s">
        <v>29594</v>
      </c>
      <c r="P4392">
        <v>8</v>
      </c>
      <c r="Q4392">
        <v>2</v>
      </c>
      <c r="R4392">
        <v>2.4500000000000002</v>
      </c>
      <c r="S4392">
        <v>2.4500000000000002</v>
      </c>
      <c r="T4392">
        <v>494.4</v>
      </c>
      <c r="U4392">
        <v>98.31</v>
      </c>
      <c r="V4392">
        <v>4.74</v>
      </c>
      <c r="X4392">
        <v>3.66</v>
      </c>
      <c r="Y4392">
        <v>3</v>
      </c>
      <c r="Z4392" t="s">
        <v>4250</v>
      </c>
      <c r="AA4392">
        <v>0</v>
      </c>
      <c r="AB4392">
        <v>5</v>
      </c>
      <c r="AC4392">
        <v>4.0380000000000003</v>
      </c>
      <c r="AE4392" t="s">
        <v>7949</v>
      </c>
      <c r="AH4392">
        <v>0</v>
      </c>
      <c r="AI4392">
        <v>0</v>
      </c>
    </row>
    <row r="4393" spans="2:35" x14ac:dyDescent="0.25">
      <c r="B4393">
        <v>55800</v>
      </c>
      <c r="H4393">
        <v>4.2</v>
      </c>
      <c r="J4393" t="s">
        <v>22089</v>
      </c>
      <c r="L4393" t="s">
        <v>22180</v>
      </c>
      <c r="M4393" t="s">
        <v>22215</v>
      </c>
      <c r="N4393" t="s">
        <v>25330</v>
      </c>
      <c r="O4393" t="s">
        <v>29595</v>
      </c>
      <c r="P4393">
        <v>5</v>
      </c>
      <c r="Q4393">
        <v>2</v>
      </c>
      <c r="R4393">
        <v>1.54</v>
      </c>
      <c r="S4393">
        <v>1.54</v>
      </c>
      <c r="T4393">
        <v>432.42</v>
      </c>
      <c r="U4393">
        <v>89.18</v>
      </c>
      <c r="V4393">
        <v>3.35</v>
      </c>
      <c r="W4393">
        <v>12.96</v>
      </c>
      <c r="X4393">
        <v>4.87</v>
      </c>
      <c r="Y4393">
        <v>1</v>
      </c>
      <c r="Z4393" t="s">
        <v>4250</v>
      </c>
      <c r="AA4393">
        <v>0</v>
      </c>
      <c r="AB4393">
        <v>3</v>
      </c>
      <c r="AC4393">
        <v>4.9827142857142857</v>
      </c>
      <c r="AE4393" t="s">
        <v>7949</v>
      </c>
      <c r="AH4393">
        <v>0</v>
      </c>
      <c r="AI4393">
        <v>0</v>
      </c>
    </row>
    <row r="4394" spans="2:35" x14ac:dyDescent="0.25">
      <c r="B4394">
        <v>13700</v>
      </c>
      <c r="H4394">
        <v>4.2</v>
      </c>
      <c r="J4394" t="s">
        <v>22089</v>
      </c>
      <c r="L4394" t="s">
        <v>22180</v>
      </c>
      <c r="M4394" t="s">
        <v>22215</v>
      </c>
      <c r="N4394" t="s">
        <v>25331</v>
      </c>
      <c r="O4394" t="s">
        <v>29596</v>
      </c>
      <c r="P4394">
        <v>5</v>
      </c>
      <c r="Q4394">
        <v>2</v>
      </c>
      <c r="R4394">
        <v>1.88</v>
      </c>
      <c r="S4394">
        <v>1.88</v>
      </c>
      <c r="T4394">
        <v>456.44</v>
      </c>
      <c r="U4394">
        <v>89.18</v>
      </c>
      <c r="V4394">
        <v>3.35</v>
      </c>
      <c r="W4394">
        <v>12.96</v>
      </c>
      <c r="X4394">
        <v>4.87</v>
      </c>
      <c r="Y4394">
        <v>1</v>
      </c>
      <c r="Z4394" t="s">
        <v>4250</v>
      </c>
      <c r="AA4394">
        <v>0</v>
      </c>
      <c r="AB4394">
        <v>4</v>
      </c>
      <c r="AC4394">
        <v>4.8111428571428574</v>
      </c>
      <c r="AE4394" t="s">
        <v>7949</v>
      </c>
      <c r="AH4394">
        <v>0</v>
      </c>
      <c r="AI4394">
        <v>0</v>
      </c>
    </row>
    <row r="4395" spans="2:35" x14ac:dyDescent="0.25">
      <c r="B4395">
        <v>7530</v>
      </c>
      <c r="H4395">
        <v>4.2</v>
      </c>
      <c r="J4395" t="s">
        <v>22089</v>
      </c>
      <c r="L4395" t="s">
        <v>22180</v>
      </c>
      <c r="M4395" t="s">
        <v>22215</v>
      </c>
      <c r="N4395" t="s">
        <v>25332</v>
      </c>
      <c r="O4395" t="s">
        <v>29597</v>
      </c>
      <c r="P4395">
        <v>4</v>
      </c>
      <c r="Q4395">
        <v>2</v>
      </c>
      <c r="R4395">
        <v>3.76</v>
      </c>
      <c r="S4395">
        <v>3.76</v>
      </c>
      <c r="T4395">
        <v>450.44</v>
      </c>
      <c r="U4395">
        <v>79.95</v>
      </c>
      <c r="V4395">
        <v>4.3</v>
      </c>
      <c r="W4395">
        <v>11.44</v>
      </c>
      <c r="X4395">
        <v>4.8600000000000003</v>
      </c>
      <c r="Y4395">
        <v>2</v>
      </c>
      <c r="Z4395" t="s">
        <v>4250</v>
      </c>
      <c r="AA4395">
        <v>0</v>
      </c>
      <c r="AB4395">
        <v>2</v>
      </c>
      <c r="AC4395">
        <v>3.5939999999999999</v>
      </c>
      <c r="AE4395" t="s">
        <v>7949</v>
      </c>
      <c r="AH4395">
        <v>0</v>
      </c>
      <c r="AI4395">
        <v>0</v>
      </c>
    </row>
    <row r="4396" spans="2:35" x14ac:dyDescent="0.25">
      <c r="B4396">
        <v>2450</v>
      </c>
      <c r="H4396">
        <v>4.2</v>
      </c>
      <c r="J4396" t="s">
        <v>22089</v>
      </c>
      <c r="L4396" t="s">
        <v>22180</v>
      </c>
      <c r="M4396" t="s">
        <v>22215</v>
      </c>
      <c r="N4396" t="s">
        <v>25333</v>
      </c>
      <c r="O4396" t="s">
        <v>29598</v>
      </c>
      <c r="P4396">
        <v>4</v>
      </c>
      <c r="Q4396">
        <v>2</v>
      </c>
      <c r="R4396">
        <v>2.35</v>
      </c>
      <c r="S4396">
        <v>2.35</v>
      </c>
      <c r="T4396">
        <v>452.4</v>
      </c>
      <c r="U4396">
        <v>79.95</v>
      </c>
      <c r="V4396">
        <v>4.22</v>
      </c>
      <c r="W4396">
        <v>12.96</v>
      </c>
      <c r="X4396">
        <v>4.87</v>
      </c>
      <c r="Y4396">
        <v>1</v>
      </c>
      <c r="Z4396" t="s">
        <v>4250</v>
      </c>
      <c r="AA4396">
        <v>0</v>
      </c>
      <c r="AB4396">
        <v>3</v>
      </c>
      <c r="AC4396">
        <v>4.6650000000000009</v>
      </c>
      <c r="AE4396" t="s">
        <v>7949</v>
      </c>
      <c r="AH4396">
        <v>0</v>
      </c>
      <c r="AI4396">
        <v>0</v>
      </c>
    </row>
    <row r="4397" spans="2:35" x14ac:dyDescent="0.25">
      <c r="B4397">
        <v>11500</v>
      </c>
      <c r="H4397">
        <v>4.2</v>
      </c>
      <c r="J4397" t="s">
        <v>22089</v>
      </c>
      <c r="L4397" t="s">
        <v>22180</v>
      </c>
      <c r="M4397" t="s">
        <v>22215</v>
      </c>
      <c r="N4397" t="s">
        <v>25334</v>
      </c>
      <c r="O4397" t="s">
        <v>29599</v>
      </c>
      <c r="P4397">
        <v>4</v>
      </c>
      <c r="Q4397">
        <v>2</v>
      </c>
      <c r="R4397">
        <v>2.46</v>
      </c>
      <c r="S4397">
        <v>2.46</v>
      </c>
      <c r="T4397">
        <v>400.38</v>
      </c>
      <c r="U4397">
        <v>79.95</v>
      </c>
      <c r="V4397">
        <v>3.5</v>
      </c>
      <c r="W4397">
        <v>11.58</v>
      </c>
      <c r="X4397">
        <v>4.8600000000000003</v>
      </c>
      <c r="Y4397">
        <v>1</v>
      </c>
      <c r="Z4397" t="s">
        <v>4250</v>
      </c>
      <c r="AA4397">
        <v>0</v>
      </c>
      <c r="AB4397">
        <v>2</v>
      </c>
      <c r="AC4397">
        <v>4.9815714285714288</v>
      </c>
      <c r="AE4397" t="s">
        <v>7949</v>
      </c>
      <c r="AH4397">
        <v>0</v>
      </c>
      <c r="AI4397">
        <v>0</v>
      </c>
    </row>
    <row r="4398" spans="2:35" x14ac:dyDescent="0.25">
      <c r="B4398">
        <v>1680</v>
      </c>
      <c r="H4398">
        <v>4.2</v>
      </c>
      <c r="J4398" t="s">
        <v>22089</v>
      </c>
      <c r="L4398" t="s">
        <v>22180</v>
      </c>
      <c r="M4398" t="s">
        <v>22215</v>
      </c>
      <c r="N4398" t="s">
        <v>25335</v>
      </c>
      <c r="O4398" t="s">
        <v>29600</v>
      </c>
      <c r="P4398">
        <v>4</v>
      </c>
      <c r="Q4398">
        <v>2</v>
      </c>
      <c r="R4398">
        <v>3.68</v>
      </c>
      <c r="S4398">
        <v>3.68</v>
      </c>
      <c r="T4398">
        <v>464.46</v>
      </c>
      <c r="U4398">
        <v>79.95</v>
      </c>
      <c r="V4398">
        <v>4.28</v>
      </c>
      <c r="W4398">
        <v>11.58</v>
      </c>
      <c r="X4398">
        <v>4.8600000000000003</v>
      </c>
      <c r="Y4398">
        <v>1</v>
      </c>
      <c r="Z4398" t="s">
        <v>4250</v>
      </c>
      <c r="AA4398">
        <v>0</v>
      </c>
      <c r="AB4398">
        <v>2</v>
      </c>
      <c r="AC4398">
        <v>3.5738571428571428</v>
      </c>
      <c r="AE4398" t="s">
        <v>7949</v>
      </c>
      <c r="AH4398">
        <v>0</v>
      </c>
      <c r="AI4398">
        <v>0</v>
      </c>
    </row>
    <row r="4399" spans="2:35" x14ac:dyDescent="0.25">
      <c r="B4399">
        <v>254</v>
      </c>
      <c r="H4399">
        <v>4.2</v>
      </c>
      <c r="J4399" t="s">
        <v>22089</v>
      </c>
      <c r="L4399" t="s">
        <v>22180</v>
      </c>
      <c r="M4399" t="s">
        <v>22215</v>
      </c>
      <c r="N4399" t="s">
        <v>25336</v>
      </c>
      <c r="O4399" t="s">
        <v>29601</v>
      </c>
      <c r="P4399">
        <v>7</v>
      </c>
      <c r="Q4399">
        <v>2</v>
      </c>
      <c r="R4399">
        <v>3.39</v>
      </c>
      <c r="S4399">
        <v>3.4</v>
      </c>
      <c r="T4399">
        <v>461.8</v>
      </c>
      <c r="U4399">
        <v>111.72</v>
      </c>
      <c r="V4399">
        <v>3.41</v>
      </c>
      <c r="W4399">
        <v>9.3000000000000007</v>
      </c>
      <c r="X4399">
        <v>3.49</v>
      </c>
      <c r="Y4399">
        <v>2</v>
      </c>
      <c r="Z4399" t="s">
        <v>4250</v>
      </c>
      <c r="AA4399">
        <v>0</v>
      </c>
      <c r="AB4399">
        <v>4</v>
      </c>
      <c r="AC4399">
        <v>3.153857142857142</v>
      </c>
      <c r="AE4399" t="s">
        <v>7949</v>
      </c>
      <c r="AH4399">
        <v>0</v>
      </c>
      <c r="AI4399">
        <v>0</v>
      </c>
    </row>
    <row r="4400" spans="2:35" x14ac:dyDescent="0.25">
      <c r="B4400">
        <v>79</v>
      </c>
      <c r="H4400">
        <v>4.2</v>
      </c>
      <c r="J4400" t="s">
        <v>22089</v>
      </c>
      <c r="L4400" t="s">
        <v>22180</v>
      </c>
      <c r="M4400" t="s">
        <v>22215</v>
      </c>
      <c r="N4400" t="s">
        <v>25337</v>
      </c>
      <c r="O4400" t="s">
        <v>29602</v>
      </c>
      <c r="P4400">
        <v>5</v>
      </c>
      <c r="Q4400">
        <v>2</v>
      </c>
      <c r="R4400">
        <v>2.87</v>
      </c>
      <c r="S4400">
        <v>2.87</v>
      </c>
      <c r="T4400">
        <v>466.77</v>
      </c>
      <c r="U4400">
        <v>89.6</v>
      </c>
      <c r="V4400">
        <v>4.25</v>
      </c>
      <c r="W4400">
        <v>10.06</v>
      </c>
      <c r="X4400">
        <v>3.04</v>
      </c>
      <c r="Y4400">
        <v>2</v>
      </c>
      <c r="Z4400" t="s">
        <v>4250</v>
      </c>
      <c r="AA4400">
        <v>0</v>
      </c>
      <c r="AB4400">
        <v>4</v>
      </c>
      <c r="AC4400">
        <v>4.3023571428571428</v>
      </c>
      <c r="AE4400" t="s">
        <v>7949</v>
      </c>
      <c r="AH4400">
        <v>0</v>
      </c>
      <c r="AI4400">
        <v>0</v>
      </c>
    </row>
    <row r="4401" spans="2:35" x14ac:dyDescent="0.25">
      <c r="B4401">
        <v>52</v>
      </c>
      <c r="H4401">
        <v>4.2</v>
      </c>
      <c r="J4401" t="s">
        <v>22089</v>
      </c>
      <c r="L4401" t="s">
        <v>22180</v>
      </c>
      <c r="M4401" t="s">
        <v>22215</v>
      </c>
      <c r="N4401" t="s">
        <v>25338</v>
      </c>
      <c r="O4401" t="s">
        <v>29603</v>
      </c>
      <c r="P4401">
        <v>7</v>
      </c>
      <c r="Q4401">
        <v>2</v>
      </c>
      <c r="R4401">
        <v>2.02</v>
      </c>
      <c r="S4401">
        <v>2.02</v>
      </c>
      <c r="T4401">
        <v>488.75</v>
      </c>
      <c r="U4401">
        <v>107.42</v>
      </c>
      <c r="V4401">
        <v>3.55</v>
      </c>
      <c r="W4401">
        <v>9.27</v>
      </c>
      <c r="X4401">
        <v>2.2400000000000002</v>
      </c>
      <c r="Y4401">
        <v>2</v>
      </c>
      <c r="Z4401" t="s">
        <v>4250</v>
      </c>
      <c r="AA4401">
        <v>0</v>
      </c>
      <c r="AB4401">
        <v>5</v>
      </c>
      <c r="AC4401">
        <v>3.9896904761904759</v>
      </c>
      <c r="AE4401" t="s">
        <v>7949</v>
      </c>
      <c r="AH4401">
        <v>0</v>
      </c>
      <c r="AI4401">
        <v>0</v>
      </c>
    </row>
    <row r="4402" spans="2:35" x14ac:dyDescent="0.25">
      <c r="B4402">
        <v>169</v>
      </c>
      <c r="H4402">
        <v>4.2</v>
      </c>
      <c r="J4402" t="s">
        <v>22089</v>
      </c>
      <c r="L4402" t="s">
        <v>22180</v>
      </c>
      <c r="M4402" t="s">
        <v>22215</v>
      </c>
      <c r="N4402" t="s">
        <v>25263</v>
      </c>
      <c r="O4402" t="s">
        <v>29528</v>
      </c>
      <c r="P4402">
        <v>6</v>
      </c>
      <c r="Q4402">
        <v>2</v>
      </c>
      <c r="R4402">
        <v>3.22</v>
      </c>
      <c r="S4402">
        <v>3.22</v>
      </c>
      <c r="T4402">
        <v>449.77</v>
      </c>
      <c r="U4402">
        <v>102.49</v>
      </c>
      <c r="V4402">
        <v>3.35</v>
      </c>
      <c r="W4402">
        <v>9.56</v>
      </c>
      <c r="X4402">
        <v>2.61</v>
      </c>
      <c r="Y4402">
        <v>2</v>
      </c>
      <c r="Z4402" t="s">
        <v>4250</v>
      </c>
      <c r="AA4402">
        <v>0</v>
      </c>
      <c r="AB4402">
        <v>4</v>
      </c>
      <c r="AC4402">
        <v>3.7224523809523808</v>
      </c>
      <c r="AE4402" t="s">
        <v>7949</v>
      </c>
      <c r="AH4402">
        <v>0</v>
      </c>
      <c r="AI4402">
        <v>0</v>
      </c>
    </row>
    <row r="4403" spans="2:35" x14ac:dyDescent="0.25">
      <c r="B4403">
        <v>102</v>
      </c>
      <c r="H4403">
        <v>4.2</v>
      </c>
      <c r="J4403" t="s">
        <v>22089</v>
      </c>
      <c r="L4403" t="s">
        <v>22180</v>
      </c>
      <c r="M4403" t="s">
        <v>22215</v>
      </c>
      <c r="N4403" t="s">
        <v>25339</v>
      </c>
      <c r="O4403" t="s">
        <v>29604</v>
      </c>
      <c r="P4403">
        <v>8</v>
      </c>
      <c r="Q4403">
        <v>2</v>
      </c>
      <c r="R4403">
        <v>2.31</v>
      </c>
      <c r="S4403">
        <v>2.31</v>
      </c>
      <c r="T4403">
        <v>428.35</v>
      </c>
      <c r="U4403">
        <v>124.61</v>
      </c>
      <c r="V4403">
        <v>2.15</v>
      </c>
      <c r="W4403">
        <v>9.65</v>
      </c>
      <c r="X4403">
        <v>3.64</v>
      </c>
      <c r="Y4403">
        <v>2</v>
      </c>
      <c r="Z4403" t="s">
        <v>4250</v>
      </c>
      <c r="AA4403">
        <v>0</v>
      </c>
      <c r="AB4403">
        <v>4</v>
      </c>
      <c r="AC4403">
        <v>3.856785714285714</v>
      </c>
      <c r="AE4403" t="s">
        <v>7949</v>
      </c>
      <c r="AH4403">
        <v>0</v>
      </c>
      <c r="AI4403">
        <v>0</v>
      </c>
    </row>
    <row r="4404" spans="2:35" x14ac:dyDescent="0.25">
      <c r="B4404">
        <v>119</v>
      </c>
      <c r="H4404">
        <v>4.2</v>
      </c>
      <c r="J4404" t="s">
        <v>22089</v>
      </c>
      <c r="L4404" t="s">
        <v>22180</v>
      </c>
      <c r="M4404" t="s">
        <v>22215</v>
      </c>
      <c r="N4404" t="s">
        <v>25340</v>
      </c>
      <c r="O4404" t="s">
        <v>29605</v>
      </c>
      <c r="P4404">
        <v>7</v>
      </c>
      <c r="Q4404">
        <v>2</v>
      </c>
      <c r="R4404">
        <v>1.87</v>
      </c>
      <c r="S4404">
        <v>1.87</v>
      </c>
      <c r="T4404">
        <v>427.36</v>
      </c>
      <c r="U4404">
        <v>111.72</v>
      </c>
      <c r="V4404">
        <v>2.76</v>
      </c>
      <c r="W4404">
        <v>10.43</v>
      </c>
      <c r="X4404">
        <v>4.0199999999999996</v>
      </c>
      <c r="Y4404">
        <v>2</v>
      </c>
      <c r="Z4404" t="s">
        <v>4250</v>
      </c>
      <c r="AA4404">
        <v>0</v>
      </c>
      <c r="AB4404">
        <v>4</v>
      </c>
      <c r="AC4404">
        <v>4.2948571428571416</v>
      </c>
      <c r="AE4404" t="s">
        <v>7949</v>
      </c>
      <c r="AH4404">
        <v>0</v>
      </c>
      <c r="AI4404">
        <v>0</v>
      </c>
    </row>
    <row r="4405" spans="2:35" x14ac:dyDescent="0.25">
      <c r="B4405">
        <v>206</v>
      </c>
      <c r="H4405">
        <v>4.2</v>
      </c>
      <c r="J4405" t="s">
        <v>22089</v>
      </c>
      <c r="L4405" t="s">
        <v>22180</v>
      </c>
      <c r="M4405" t="s">
        <v>22215</v>
      </c>
      <c r="N4405" t="s">
        <v>25341</v>
      </c>
      <c r="O4405" t="s">
        <v>29606</v>
      </c>
      <c r="P4405">
        <v>6</v>
      </c>
      <c r="Q4405">
        <v>2</v>
      </c>
      <c r="R4405">
        <v>2.11</v>
      </c>
      <c r="S4405">
        <v>2.11</v>
      </c>
      <c r="T4405">
        <v>415.32</v>
      </c>
      <c r="U4405">
        <v>102.49</v>
      </c>
      <c r="V4405">
        <v>2.89</v>
      </c>
      <c r="W4405">
        <v>10.18</v>
      </c>
      <c r="X4405">
        <v>3.7</v>
      </c>
      <c r="Y4405">
        <v>2</v>
      </c>
      <c r="Z4405" t="s">
        <v>4250</v>
      </c>
      <c r="AA4405">
        <v>0</v>
      </c>
      <c r="AB4405">
        <v>3</v>
      </c>
      <c r="AC4405">
        <v>4.63352380952381</v>
      </c>
      <c r="AE4405" t="s">
        <v>7949</v>
      </c>
      <c r="AH4405">
        <v>0</v>
      </c>
      <c r="AI4405">
        <v>0</v>
      </c>
    </row>
    <row r="4406" spans="2:35" x14ac:dyDescent="0.25">
      <c r="B4406">
        <v>79</v>
      </c>
      <c r="H4406">
        <v>4.2</v>
      </c>
      <c r="J4406" t="s">
        <v>22089</v>
      </c>
      <c r="L4406" t="s">
        <v>22180</v>
      </c>
      <c r="M4406" t="s">
        <v>22215</v>
      </c>
      <c r="N4406" t="s">
        <v>25342</v>
      </c>
      <c r="O4406" t="s">
        <v>29607</v>
      </c>
      <c r="P4406">
        <v>7</v>
      </c>
      <c r="Q4406">
        <v>2</v>
      </c>
      <c r="R4406">
        <v>2.4700000000000002</v>
      </c>
      <c r="S4406">
        <v>2.4700000000000002</v>
      </c>
      <c r="T4406">
        <v>495.36</v>
      </c>
      <c r="U4406">
        <v>111.72</v>
      </c>
      <c r="V4406">
        <v>3.69</v>
      </c>
      <c r="W4406">
        <v>10.3</v>
      </c>
      <c r="X4406">
        <v>3.88</v>
      </c>
      <c r="Y4406">
        <v>2</v>
      </c>
      <c r="Z4406" t="s">
        <v>4250</v>
      </c>
      <c r="AA4406">
        <v>0</v>
      </c>
      <c r="AB4406">
        <v>5</v>
      </c>
      <c r="AC4406">
        <v>3.574142857142856</v>
      </c>
      <c r="AE4406" t="s">
        <v>7949</v>
      </c>
      <c r="AH4406">
        <v>0</v>
      </c>
      <c r="AI4406">
        <v>0</v>
      </c>
    </row>
    <row r="4407" spans="2:35" x14ac:dyDescent="0.25">
      <c r="B4407">
        <v>60</v>
      </c>
      <c r="H4407">
        <v>4.2</v>
      </c>
      <c r="J4407" t="s">
        <v>22089</v>
      </c>
      <c r="L4407" t="s">
        <v>22180</v>
      </c>
      <c r="M4407" t="s">
        <v>22215</v>
      </c>
      <c r="N4407" t="s">
        <v>25343</v>
      </c>
      <c r="O4407" t="s">
        <v>29608</v>
      </c>
      <c r="P4407">
        <v>6</v>
      </c>
      <c r="Q4407">
        <v>2</v>
      </c>
      <c r="R4407">
        <v>2.1800000000000002</v>
      </c>
      <c r="S4407">
        <v>2.19</v>
      </c>
      <c r="T4407">
        <v>468.38</v>
      </c>
      <c r="U4407">
        <v>98.83</v>
      </c>
      <c r="V4407">
        <v>3.51</v>
      </c>
      <c r="W4407">
        <v>9.34</v>
      </c>
      <c r="X4407">
        <v>4.3499999999999996</v>
      </c>
      <c r="Y4407">
        <v>2</v>
      </c>
      <c r="Z4407" t="s">
        <v>4250</v>
      </c>
      <c r="AA4407">
        <v>0</v>
      </c>
      <c r="AB4407">
        <v>5</v>
      </c>
      <c r="AC4407">
        <v>4.3415238095238102</v>
      </c>
      <c r="AE4407" t="s">
        <v>7949</v>
      </c>
      <c r="AH4407">
        <v>0</v>
      </c>
      <c r="AI4407">
        <v>0</v>
      </c>
    </row>
    <row r="4408" spans="2:35" x14ac:dyDescent="0.25">
      <c r="B4408">
        <v>38900</v>
      </c>
      <c r="H4408">
        <v>4.2</v>
      </c>
      <c r="J4408" t="s">
        <v>22089</v>
      </c>
      <c r="L4408" t="s">
        <v>22180</v>
      </c>
      <c r="M4408" t="s">
        <v>22215</v>
      </c>
      <c r="N4408" t="s">
        <v>25344</v>
      </c>
      <c r="O4408" t="s">
        <v>29609</v>
      </c>
      <c r="P4408">
        <v>7</v>
      </c>
      <c r="Q4408">
        <v>2</v>
      </c>
      <c r="R4408">
        <v>2.65</v>
      </c>
      <c r="S4408">
        <v>2.65</v>
      </c>
      <c r="T4408">
        <v>462.84</v>
      </c>
      <c r="U4408">
        <v>107.42</v>
      </c>
      <c r="V4408">
        <v>3.78</v>
      </c>
      <c r="W4408">
        <v>10.01</v>
      </c>
      <c r="X4408">
        <v>3.65</v>
      </c>
      <c r="Y4408">
        <v>2</v>
      </c>
      <c r="Z4408" t="s">
        <v>4250</v>
      </c>
      <c r="AA4408">
        <v>0</v>
      </c>
      <c r="AB4408">
        <v>4</v>
      </c>
      <c r="AC4408">
        <v>3.8597619047619052</v>
      </c>
      <c r="AE4408" t="s">
        <v>7949</v>
      </c>
      <c r="AH4408">
        <v>0</v>
      </c>
      <c r="AI4408">
        <v>0</v>
      </c>
    </row>
    <row r="4409" spans="2:35" x14ac:dyDescent="0.25">
      <c r="B4409">
        <v>24</v>
      </c>
      <c r="H4409">
        <v>4.2</v>
      </c>
      <c r="J4409" t="s">
        <v>22089</v>
      </c>
      <c r="L4409" t="s">
        <v>22180</v>
      </c>
      <c r="M4409" t="s">
        <v>22215</v>
      </c>
      <c r="N4409" t="s">
        <v>25345</v>
      </c>
      <c r="O4409" t="s">
        <v>29610</v>
      </c>
      <c r="P4409">
        <v>7</v>
      </c>
      <c r="Q4409">
        <v>2</v>
      </c>
      <c r="R4409">
        <v>1.68</v>
      </c>
      <c r="S4409">
        <v>1.69</v>
      </c>
      <c r="T4409">
        <v>470.76</v>
      </c>
      <c r="U4409">
        <v>107.42</v>
      </c>
      <c r="V4409">
        <v>3.6</v>
      </c>
      <c r="W4409">
        <v>9.65</v>
      </c>
      <c r="X4409">
        <v>3.65</v>
      </c>
      <c r="Y4409">
        <v>2</v>
      </c>
      <c r="Z4409" t="s">
        <v>4250</v>
      </c>
      <c r="AA4409">
        <v>0</v>
      </c>
      <c r="AB4409">
        <v>4</v>
      </c>
      <c r="AC4409">
        <v>4.1281904761904764</v>
      </c>
      <c r="AE4409" t="s">
        <v>7949</v>
      </c>
      <c r="AH4409">
        <v>0</v>
      </c>
      <c r="AI4409">
        <v>0</v>
      </c>
    </row>
    <row r="4410" spans="2:35" x14ac:dyDescent="0.25">
      <c r="B4410">
        <v>33</v>
      </c>
      <c r="H4410">
        <v>4.2</v>
      </c>
      <c r="J4410" t="s">
        <v>22089</v>
      </c>
      <c r="L4410" t="s">
        <v>22180</v>
      </c>
      <c r="M4410" t="s">
        <v>22215</v>
      </c>
      <c r="N4410" t="s">
        <v>25346</v>
      </c>
      <c r="O4410" t="s">
        <v>29611</v>
      </c>
      <c r="P4410">
        <v>5</v>
      </c>
      <c r="Q4410">
        <v>2</v>
      </c>
      <c r="T4410">
        <v>457.33</v>
      </c>
      <c r="U4410">
        <v>93.96</v>
      </c>
      <c r="V4410">
        <v>3.99</v>
      </c>
      <c r="W4410">
        <v>9.2200000000000006</v>
      </c>
      <c r="X4410">
        <v>3.13</v>
      </c>
      <c r="Y4410">
        <v>2</v>
      </c>
      <c r="Z4410" t="s">
        <v>4250</v>
      </c>
      <c r="AA4410">
        <v>0</v>
      </c>
      <c r="AB4410">
        <v>4</v>
      </c>
      <c r="AE4410" t="s">
        <v>7949</v>
      </c>
      <c r="AH4410">
        <v>0</v>
      </c>
      <c r="AI4410">
        <v>0</v>
      </c>
    </row>
    <row r="4411" spans="2:35" x14ac:dyDescent="0.25">
      <c r="B4411">
        <v>26</v>
      </c>
      <c r="H4411">
        <v>4.2</v>
      </c>
      <c r="J4411" t="s">
        <v>22089</v>
      </c>
      <c r="L4411" t="s">
        <v>22180</v>
      </c>
      <c r="M4411" t="s">
        <v>22215</v>
      </c>
      <c r="N4411" t="s">
        <v>25347</v>
      </c>
      <c r="O4411" t="s">
        <v>29612</v>
      </c>
      <c r="P4411">
        <v>5</v>
      </c>
      <c r="Q4411">
        <v>2</v>
      </c>
      <c r="R4411">
        <v>2.06</v>
      </c>
      <c r="S4411">
        <v>2.0699999999999998</v>
      </c>
      <c r="T4411">
        <v>466.77</v>
      </c>
      <c r="U4411">
        <v>89.6</v>
      </c>
      <c r="V4411">
        <v>4.0999999999999996</v>
      </c>
      <c r="W4411">
        <v>9.27</v>
      </c>
      <c r="X4411">
        <v>3.13</v>
      </c>
      <c r="Y4411">
        <v>2</v>
      </c>
      <c r="Z4411" t="s">
        <v>4250</v>
      </c>
      <c r="AA4411">
        <v>0</v>
      </c>
      <c r="AB4411">
        <v>4</v>
      </c>
      <c r="AC4411">
        <v>4.707357142857143</v>
      </c>
      <c r="AE4411" t="s">
        <v>7949</v>
      </c>
      <c r="AH4411">
        <v>0</v>
      </c>
      <c r="AI4411">
        <v>0</v>
      </c>
    </row>
    <row r="4412" spans="2:35" x14ac:dyDescent="0.25">
      <c r="B4412">
        <v>50</v>
      </c>
      <c r="H4412">
        <v>4.2</v>
      </c>
      <c r="J4412" t="s">
        <v>22089</v>
      </c>
      <c r="L4412" t="s">
        <v>22180</v>
      </c>
      <c r="M4412" t="s">
        <v>22215</v>
      </c>
      <c r="N4412" t="s">
        <v>25348</v>
      </c>
      <c r="O4412" t="s">
        <v>29613</v>
      </c>
      <c r="P4412">
        <v>7</v>
      </c>
      <c r="Q4412">
        <v>2</v>
      </c>
      <c r="R4412">
        <v>1.74</v>
      </c>
      <c r="S4412">
        <v>1.78</v>
      </c>
      <c r="T4412">
        <v>463.34</v>
      </c>
      <c r="U4412">
        <v>111.72</v>
      </c>
      <c r="V4412">
        <v>2.85</v>
      </c>
      <c r="W4412">
        <v>8.1300000000000008</v>
      </c>
      <c r="X4412">
        <v>3.13</v>
      </c>
      <c r="Y4412">
        <v>2</v>
      </c>
      <c r="Z4412" t="s">
        <v>4250</v>
      </c>
      <c r="AA4412">
        <v>0</v>
      </c>
      <c r="AB4412">
        <v>5</v>
      </c>
      <c r="AC4412">
        <v>4.0378571428571428</v>
      </c>
      <c r="AE4412" t="s">
        <v>7949</v>
      </c>
      <c r="AH4412">
        <v>0</v>
      </c>
      <c r="AI4412">
        <v>0</v>
      </c>
    </row>
    <row r="4413" spans="2:35" x14ac:dyDescent="0.25">
      <c r="B4413">
        <v>1.4</v>
      </c>
      <c r="H4413">
        <v>4.2</v>
      </c>
      <c r="J4413" t="s">
        <v>22089</v>
      </c>
      <c r="L4413" t="s">
        <v>22180</v>
      </c>
      <c r="M4413" t="s">
        <v>22215</v>
      </c>
      <c r="N4413" t="s">
        <v>25349</v>
      </c>
      <c r="O4413" t="s">
        <v>29614</v>
      </c>
      <c r="P4413">
        <v>7</v>
      </c>
      <c r="Q4413">
        <v>2</v>
      </c>
      <c r="R4413">
        <v>2.35</v>
      </c>
      <c r="S4413">
        <v>2.44</v>
      </c>
      <c r="T4413">
        <v>487.36</v>
      </c>
      <c r="U4413">
        <v>111.72</v>
      </c>
      <c r="V4413">
        <v>2.85</v>
      </c>
      <c r="W4413">
        <v>8.01</v>
      </c>
      <c r="X4413">
        <v>3.13</v>
      </c>
      <c r="Y4413">
        <v>2</v>
      </c>
      <c r="Z4413" t="s">
        <v>4250</v>
      </c>
      <c r="AA4413">
        <v>0</v>
      </c>
      <c r="AB4413">
        <v>6</v>
      </c>
      <c r="AC4413">
        <v>3.6912857142857152</v>
      </c>
      <c r="AE4413" t="s">
        <v>7949</v>
      </c>
      <c r="AH4413">
        <v>0</v>
      </c>
      <c r="AI4413">
        <v>0</v>
      </c>
    </row>
    <row r="4414" spans="2:35" x14ac:dyDescent="0.25">
      <c r="B4414">
        <v>0.87</v>
      </c>
      <c r="H4414">
        <v>4.2</v>
      </c>
      <c r="J4414" t="s">
        <v>22089</v>
      </c>
      <c r="L4414" t="s">
        <v>22180</v>
      </c>
      <c r="M4414" t="s">
        <v>22215</v>
      </c>
      <c r="N4414" t="s">
        <v>25350</v>
      </c>
      <c r="O4414" t="s">
        <v>29615</v>
      </c>
      <c r="P4414">
        <v>7</v>
      </c>
      <c r="Q4414">
        <v>2</v>
      </c>
      <c r="R4414">
        <v>2.42</v>
      </c>
      <c r="S4414">
        <v>2.5099999999999998</v>
      </c>
      <c r="T4414">
        <v>501.39</v>
      </c>
      <c r="U4414">
        <v>111.72</v>
      </c>
      <c r="V4414">
        <v>3.24</v>
      </c>
      <c r="W4414">
        <v>8.01</v>
      </c>
      <c r="X4414">
        <v>3.13</v>
      </c>
      <c r="Y4414">
        <v>2</v>
      </c>
      <c r="Z4414" t="s">
        <v>4250</v>
      </c>
      <c r="AA4414">
        <v>1</v>
      </c>
      <c r="AB4414">
        <v>6</v>
      </c>
      <c r="AC4414">
        <v>3.5659999999999998</v>
      </c>
      <c r="AE4414" t="s">
        <v>7949</v>
      </c>
      <c r="AH4414">
        <v>0</v>
      </c>
      <c r="AI4414">
        <v>0</v>
      </c>
    </row>
    <row r="4415" spans="2:35" x14ac:dyDescent="0.25">
      <c r="B4415">
        <v>62</v>
      </c>
      <c r="H4415">
        <v>4.2</v>
      </c>
      <c r="J4415" t="s">
        <v>22089</v>
      </c>
      <c r="L4415" t="s">
        <v>22180</v>
      </c>
      <c r="M4415" t="s">
        <v>22215</v>
      </c>
      <c r="N4415" t="s">
        <v>25351</v>
      </c>
      <c r="O4415" t="s">
        <v>29616</v>
      </c>
      <c r="P4415">
        <v>6</v>
      </c>
      <c r="Q4415">
        <v>2</v>
      </c>
      <c r="R4415">
        <v>1.33</v>
      </c>
      <c r="S4415">
        <v>1.34</v>
      </c>
      <c r="T4415">
        <v>462.35</v>
      </c>
      <c r="U4415">
        <v>98.83</v>
      </c>
      <c r="V4415">
        <v>3.45</v>
      </c>
      <c r="W4415">
        <v>9.4600000000000009</v>
      </c>
      <c r="X4415">
        <v>3.39</v>
      </c>
      <c r="Y4415">
        <v>2</v>
      </c>
      <c r="Z4415" t="s">
        <v>4250</v>
      </c>
      <c r="AA4415">
        <v>0</v>
      </c>
      <c r="AB4415">
        <v>5</v>
      </c>
      <c r="AC4415">
        <v>4.4745952380952394</v>
      </c>
      <c r="AE4415" t="s">
        <v>7949</v>
      </c>
      <c r="AH4415">
        <v>0</v>
      </c>
      <c r="AI4415">
        <v>0</v>
      </c>
    </row>
    <row r="4416" spans="2:35" x14ac:dyDescent="0.25">
      <c r="B4416">
        <v>19</v>
      </c>
      <c r="H4416">
        <v>4.2</v>
      </c>
      <c r="J4416" t="s">
        <v>22089</v>
      </c>
      <c r="L4416" t="s">
        <v>22180</v>
      </c>
      <c r="M4416" t="s">
        <v>22215</v>
      </c>
      <c r="N4416" t="s">
        <v>25352</v>
      </c>
      <c r="O4416" t="s">
        <v>29617</v>
      </c>
      <c r="P4416">
        <v>5</v>
      </c>
      <c r="Q4416">
        <v>2</v>
      </c>
      <c r="R4416">
        <v>2.31</v>
      </c>
      <c r="S4416">
        <v>2.3199999999999998</v>
      </c>
      <c r="T4416">
        <v>511.22</v>
      </c>
      <c r="U4416">
        <v>89.6</v>
      </c>
      <c r="V4416">
        <v>4.21</v>
      </c>
      <c r="W4416">
        <v>9.23</v>
      </c>
      <c r="X4416">
        <v>3.13</v>
      </c>
      <c r="Y4416">
        <v>2</v>
      </c>
      <c r="Z4416" t="s">
        <v>4250</v>
      </c>
      <c r="AA4416">
        <v>1</v>
      </c>
      <c r="AB4416">
        <v>4</v>
      </c>
      <c r="AC4416">
        <v>4.3449999999999998</v>
      </c>
      <c r="AE4416" t="s">
        <v>7949</v>
      </c>
      <c r="AH4416">
        <v>0</v>
      </c>
      <c r="AI4416">
        <v>0</v>
      </c>
    </row>
    <row r="4417" spans="2:35" x14ac:dyDescent="0.25">
      <c r="B4417">
        <v>13</v>
      </c>
      <c r="H4417">
        <v>4.2</v>
      </c>
      <c r="J4417" t="s">
        <v>22089</v>
      </c>
      <c r="L4417" t="s">
        <v>22180</v>
      </c>
      <c r="M4417" t="s">
        <v>22215</v>
      </c>
      <c r="N4417" t="s">
        <v>25353</v>
      </c>
      <c r="O4417" t="s">
        <v>29618</v>
      </c>
      <c r="P4417">
        <v>6</v>
      </c>
      <c r="Q4417">
        <v>2</v>
      </c>
      <c r="R4417">
        <v>1.84</v>
      </c>
      <c r="S4417">
        <v>1.84</v>
      </c>
      <c r="T4417">
        <v>486.37</v>
      </c>
      <c r="U4417">
        <v>98.83</v>
      </c>
      <c r="V4417">
        <v>3.45</v>
      </c>
      <c r="W4417">
        <v>9.34</v>
      </c>
      <c r="X4417">
        <v>3.39</v>
      </c>
      <c r="Y4417">
        <v>2</v>
      </c>
      <c r="Z4417" t="s">
        <v>4250</v>
      </c>
      <c r="AA4417">
        <v>0</v>
      </c>
      <c r="AB4417">
        <v>6</v>
      </c>
      <c r="AC4417">
        <v>4.3030238095238094</v>
      </c>
      <c r="AE4417" t="s">
        <v>7949</v>
      </c>
      <c r="AH4417">
        <v>0</v>
      </c>
      <c r="AI4417">
        <v>0</v>
      </c>
    </row>
    <row r="4418" spans="2:35" x14ac:dyDescent="0.25">
      <c r="B4418">
        <v>3.5</v>
      </c>
      <c r="H4418">
        <v>4.2</v>
      </c>
      <c r="J4418" t="s">
        <v>22089</v>
      </c>
      <c r="L4418" t="s">
        <v>22180</v>
      </c>
      <c r="M4418" t="s">
        <v>22215</v>
      </c>
      <c r="N4418" t="s">
        <v>25354</v>
      </c>
      <c r="O4418" t="s">
        <v>29619</v>
      </c>
      <c r="P4418">
        <v>6</v>
      </c>
      <c r="Q4418">
        <v>2</v>
      </c>
      <c r="R4418">
        <v>1.92</v>
      </c>
      <c r="S4418">
        <v>1.93</v>
      </c>
      <c r="T4418">
        <v>500.4</v>
      </c>
      <c r="U4418">
        <v>98.83</v>
      </c>
      <c r="V4418">
        <v>3.84</v>
      </c>
      <c r="W4418">
        <v>9.34</v>
      </c>
      <c r="X4418">
        <v>3.39</v>
      </c>
      <c r="Y4418">
        <v>2</v>
      </c>
      <c r="Z4418" t="s">
        <v>4250</v>
      </c>
      <c r="AA4418">
        <v>1</v>
      </c>
      <c r="AB4418">
        <v>6</v>
      </c>
      <c r="AC4418">
        <v>4.2056666666666667</v>
      </c>
      <c r="AE4418" t="s">
        <v>7949</v>
      </c>
      <c r="AH4418">
        <v>0</v>
      </c>
      <c r="AI4418">
        <v>0</v>
      </c>
    </row>
    <row r="4419" spans="2:35" x14ac:dyDescent="0.25">
      <c r="B4419">
        <v>23</v>
      </c>
      <c r="H4419">
        <v>4.2</v>
      </c>
      <c r="J4419" t="s">
        <v>22089</v>
      </c>
      <c r="L4419" t="s">
        <v>22180</v>
      </c>
      <c r="M4419" t="s">
        <v>22215</v>
      </c>
      <c r="N4419" t="s">
        <v>25355</v>
      </c>
      <c r="O4419" t="s">
        <v>29620</v>
      </c>
      <c r="P4419">
        <v>6</v>
      </c>
      <c r="Q4419">
        <v>2</v>
      </c>
      <c r="R4419">
        <v>4.0199999999999996</v>
      </c>
      <c r="S4419">
        <v>4.0199999999999996</v>
      </c>
      <c r="T4419">
        <v>489.81</v>
      </c>
      <c r="U4419">
        <v>85.42</v>
      </c>
      <c r="V4419">
        <v>5.14</v>
      </c>
      <c r="X4419">
        <v>3.57</v>
      </c>
      <c r="Y4419">
        <v>3</v>
      </c>
      <c r="Z4419" t="s">
        <v>4250</v>
      </c>
      <c r="AA4419">
        <v>1</v>
      </c>
      <c r="AB4419">
        <v>4</v>
      </c>
      <c r="AC4419">
        <v>3.062785714285714</v>
      </c>
      <c r="AE4419" t="s">
        <v>7949</v>
      </c>
      <c r="AH4419">
        <v>0</v>
      </c>
      <c r="AI4419">
        <v>0</v>
      </c>
    </row>
    <row r="4420" spans="2:35" x14ac:dyDescent="0.25">
      <c r="B4420">
        <v>37</v>
      </c>
      <c r="H4420">
        <v>4.2</v>
      </c>
      <c r="J4420" t="s">
        <v>22089</v>
      </c>
      <c r="L4420" t="s">
        <v>22180</v>
      </c>
      <c r="M4420" t="s">
        <v>22215</v>
      </c>
      <c r="N4420" t="s">
        <v>25356</v>
      </c>
      <c r="O4420" t="s">
        <v>29621</v>
      </c>
      <c r="P4420">
        <v>7</v>
      </c>
      <c r="Q4420">
        <v>2</v>
      </c>
      <c r="R4420">
        <v>2.56</v>
      </c>
      <c r="S4420">
        <v>2.56</v>
      </c>
      <c r="T4420">
        <v>480.37</v>
      </c>
      <c r="U4420">
        <v>109.21</v>
      </c>
      <c r="V4420">
        <v>4.3499999999999996</v>
      </c>
      <c r="X4420">
        <v>3.16</v>
      </c>
      <c r="Y4420">
        <v>3</v>
      </c>
      <c r="Z4420" t="s">
        <v>4250</v>
      </c>
      <c r="AA4420">
        <v>0</v>
      </c>
      <c r="AB4420">
        <v>4</v>
      </c>
      <c r="AC4420">
        <v>3.7198809523809531</v>
      </c>
      <c r="AE4420" t="s">
        <v>7949</v>
      </c>
      <c r="AH4420">
        <v>0</v>
      </c>
      <c r="AI4420">
        <v>0</v>
      </c>
    </row>
    <row r="4421" spans="2:35" x14ac:dyDescent="0.25">
      <c r="B4421">
        <v>21</v>
      </c>
      <c r="H4421">
        <v>4.2</v>
      </c>
      <c r="J4421" t="s">
        <v>22089</v>
      </c>
      <c r="L4421" t="s">
        <v>22180</v>
      </c>
      <c r="M4421" t="s">
        <v>22215</v>
      </c>
      <c r="N4421" t="s">
        <v>25357</v>
      </c>
      <c r="O4421" t="s">
        <v>29622</v>
      </c>
      <c r="P4421">
        <v>5</v>
      </c>
      <c r="Q4421">
        <v>2</v>
      </c>
      <c r="R4421">
        <v>2.81</v>
      </c>
      <c r="S4421">
        <v>2.81</v>
      </c>
      <c r="T4421">
        <v>496.41</v>
      </c>
      <c r="U4421">
        <v>89.6</v>
      </c>
      <c r="V4421">
        <v>4.2</v>
      </c>
      <c r="W4421">
        <v>9.5</v>
      </c>
      <c r="X4421">
        <v>3.39</v>
      </c>
      <c r="Y4421">
        <v>2</v>
      </c>
      <c r="Z4421" t="s">
        <v>4250</v>
      </c>
      <c r="AA4421">
        <v>0</v>
      </c>
      <c r="AB4421">
        <v>4</v>
      </c>
      <c r="AC4421">
        <v>4.1206428571428564</v>
      </c>
      <c r="AE4421" t="s">
        <v>7949</v>
      </c>
      <c r="AH4421">
        <v>0</v>
      </c>
      <c r="AI4421">
        <v>0</v>
      </c>
    </row>
    <row r="4422" spans="2:35" x14ac:dyDescent="0.25">
      <c r="B4422">
        <v>20</v>
      </c>
      <c r="H4422">
        <v>4.2</v>
      </c>
      <c r="J4422" t="s">
        <v>22089</v>
      </c>
      <c r="L4422" t="s">
        <v>22180</v>
      </c>
      <c r="M4422" t="s">
        <v>22215</v>
      </c>
      <c r="N4422" t="s">
        <v>25358</v>
      </c>
      <c r="O4422" t="s">
        <v>29623</v>
      </c>
      <c r="P4422">
        <v>5</v>
      </c>
      <c r="Q4422">
        <v>2</v>
      </c>
      <c r="T4422">
        <v>439.34</v>
      </c>
      <c r="U4422">
        <v>93.96</v>
      </c>
      <c r="V4422">
        <v>4.04</v>
      </c>
      <c r="W4422">
        <v>9.2200000000000006</v>
      </c>
      <c r="X4422">
        <v>4.3499999999999996</v>
      </c>
      <c r="Y4422">
        <v>2</v>
      </c>
      <c r="Z4422" t="s">
        <v>4250</v>
      </c>
      <c r="AA4422">
        <v>0</v>
      </c>
      <c r="AB4422">
        <v>3</v>
      </c>
      <c r="AE4422" t="s">
        <v>7949</v>
      </c>
      <c r="AH4422">
        <v>0</v>
      </c>
      <c r="AI4422">
        <v>0</v>
      </c>
    </row>
    <row r="4423" spans="2:35" x14ac:dyDescent="0.25">
      <c r="B4423">
        <v>24</v>
      </c>
      <c r="H4423">
        <v>4.2</v>
      </c>
      <c r="J4423" t="s">
        <v>22089</v>
      </c>
      <c r="L4423" t="s">
        <v>22180</v>
      </c>
      <c r="M4423" t="s">
        <v>22215</v>
      </c>
      <c r="N4423" t="s">
        <v>25359</v>
      </c>
      <c r="O4423" t="s">
        <v>29624</v>
      </c>
      <c r="P4423">
        <v>5</v>
      </c>
      <c r="Q4423">
        <v>2</v>
      </c>
      <c r="R4423">
        <v>2.4</v>
      </c>
      <c r="S4423">
        <v>2.41</v>
      </c>
      <c r="T4423">
        <v>448.78</v>
      </c>
      <c r="U4423">
        <v>89.6</v>
      </c>
      <c r="V4423">
        <v>4.1500000000000004</v>
      </c>
      <c r="W4423">
        <v>9.27</v>
      </c>
      <c r="X4423">
        <v>4.3499999999999996</v>
      </c>
      <c r="Y4423">
        <v>2</v>
      </c>
      <c r="Z4423" t="s">
        <v>4250</v>
      </c>
      <c r="AA4423">
        <v>0</v>
      </c>
      <c r="AB4423">
        <v>3</v>
      </c>
      <c r="AC4423">
        <v>4.6658571428571429</v>
      </c>
      <c r="AE4423" t="s">
        <v>7949</v>
      </c>
      <c r="AH4423">
        <v>0</v>
      </c>
      <c r="AI4423">
        <v>0</v>
      </c>
    </row>
    <row r="4424" spans="2:35" x14ac:dyDescent="0.25">
      <c r="B4424">
        <v>78</v>
      </c>
      <c r="H4424">
        <v>4.2</v>
      </c>
      <c r="J4424" t="s">
        <v>22089</v>
      </c>
      <c r="L4424" t="s">
        <v>22180</v>
      </c>
      <c r="M4424" t="s">
        <v>22215</v>
      </c>
      <c r="N4424" t="s">
        <v>25360</v>
      </c>
      <c r="O4424" t="s">
        <v>29625</v>
      </c>
      <c r="P4424">
        <v>7</v>
      </c>
      <c r="Q4424">
        <v>2</v>
      </c>
      <c r="R4424">
        <v>2.08</v>
      </c>
      <c r="S4424">
        <v>2.12</v>
      </c>
      <c r="T4424">
        <v>445.35</v>
      </c>
      <c r="U4424">
        <v>111.72</v>
      </c>
      <c r="V4424">
        <v>2.9</v>
      </c>
      <c r="W4424">
        <v>8.1300000000000008</v>
      </c>
      <c r="X4424">
        <v>4.3499999999999996</v>
      </c>
      <c r="Y4424">
        <v>2</v>
      </c>
      <c r="Z4424" t="s">
        <v>4250</v>
      </c>
      <c r="AA4424">
        <v>0</v>
      </c>
      <c r="AB4424">
        <v>4</v>
      </c>
      <c r="AC4424">
        <v>4.1263571428571426</v>
      </c>
      <c r="AE4424" t="s">
        <v>7949</v>
      </c>
      <c r="AH4424">
        <v>0</v>
      </c>
      <c r="AI4424">
        <v>0</v>
      </c>
    </row>
    <row r="4425" spans="2:35" x14ac:dyDescent="0.25">
      <c r="B4425">
        <v>14</v>
      </c>
      <c r="H4425">
        <v>4.2</v>
      </c>
      <c r="J4425" t="s">
        <v>22089</v>
      </c>
      <c r="L4425" t="s">
        <v>22180</v>
      </c>
      <c r="M4425" t="s">
        <v>22215</v>
      </c>
      <c r="N4425" t="s">
        <v>25361</v>
      </c>
      <c r="O4425" t="s">
        <v>29626</v>
      </c>
      <c r="P4425">
        <v>6</v>
      </c>
      <c r="Q4425">
        <v>2</v>
      </c>
      <c r="R4425">
        <v>1</v>
      </c>
      <c r="S4425">
        <v>1.01</v>
      </c>
      <c r="T4425">
        <v>453.37</v>
      </c>
      <c r="U4425">
        <v>113.39</v>
      </c>
      <c r="V4425">
        <v>3.67</v>
      </c>
      <c r="W4425">
        <v>9.2200000000000006</v>
      </c>
      <c r="X4425">
        <v>4.3499999999999996</v>
      </c>
      <c r="Y4425">
        <v>2</v>
      </c>
      <c r="Z4425" t="s">
        <v>4250</v>
      </c>
      <c r="AA4425">
        <v>0</v>
      </c>
      <c r="AB4425">
        <v>3</v>
      </c>
      <c r="AC4425">
        <v>4.053404761904762</v>
      </c>
      <c r="AE4425" t="s">
        <v>7949</v>
      </c>
      <c r="AH4425">
        <v>0</v>
      </c>
      <c r="AI4425">
        <v>0</v>
      </c>
    </row>
    <row r="4426" spans="2:35" x14ac:dyDescent="0.25">
      <c r="B4426">
        <v>30</v>
      </c>
      <c r="H4426">
        <v>4.2</v>
      </c>
      <c r="J4426" t="s">
        <v>22089</v>
      </c>
      <c r="L4426" t="s">
        <v>22180</v>
      </c>
      <c r="M4426" t="s">
        <v>22215</v>
      </c>
      <c r="N4426" t="s">
        <v>25362</v>
      </c>
      <c r="O4426" t="s">
        <v>29627</v>
      </c>
      <c r="P4426">
        <v>6</v>
      </c>
      <c r="Q4426">
        <v>2</v>
      </c>
      <c r="R4426">
        <v>1.55</v>
      </c>
      <c r="S4426">
        <v>1.66</v>
      </c>
      <c r="T4426">
        <v>473.79</v>
      </c>
      <c r="U4426">
        <v>113.39</v>
      </c>
      <c r="V4426">
        <v>4.0199999999999996</v>
      </c>
      <c r="W4426">
        <v>7.93</v>
      </c>
      <c r="X4426">
        <v>4.3499999999999996</v>
      </c>
      <c r="Y4426">
        <v>2</v>
      </c>
      <c r="Z4426" t="s">
        <v>4250</v>
      </c>
      <c r="AA4426">
        <v>0</v>
      </c>
      <c r="AB4426">
        <v>3</v>
      </c>
      <c r="AC4426">
        <v>3.907547619047619</v>
      </c>
      <c r="AE4426" t="s">
        <v>7949</v>
      </c>
      <c r="AH4426">
        <v>0</v>
      </c>
      <c r="AI4426">
        <v>0</v>
      </c>
    </row>
    <row r="4427" spans="2:35" x14ac:dyDescent="0.25">
      <c r="B4427">
        <v>51</v>
      </c>
      <c r="H4427">
        <v>4.2</v>
      </c>
      <c r="J4427" t="s">
        <v>22089</v>
      </c>
      <c r="L4427" t="s">
        <v>22180</v>
      </c>
      <c r="M4427" t="s">
        <v>22215</v>
      </c>
      <c r="N4427" t="s">
        <v>25363</v>
      </c>
      <c r="O4427" t="s">
        <v>29628</v>
      </c>
      <c r="P4427">
        <v>7</v>
      </c>
      <c r="Q4427">
        <v>2</v>
      </c>
      <c r="R4427">
        <v>2.19</v>
      </c>
      <c r="S4427">
        <v>2.2599999999999998</v>
      </c>
      <c r="T4427">
        <v>469.37</v>
      </c>
      <c r="U4427">
        <v>122.62</v>
      </c>
      <c r="V4427">
        <v>3.37</v>
      </c>
      <c r="W4427">
        <v>8.2799999999999994</v>
      </c>
      <c r="X4427">
        <v>4.3499999999999996</v>
      </c>
      <c r="Y4427">
        <v>2</v>
      </c>
      <c r="Z4427" t="s">
        <v>4250</v>
      </c>
      <c r="AA4427">
        <v>0</v>
      </c>
      <c r="AB4427">
        <v>4</v>
      </c>
      <c r="AC4427">
        <v>3.6237857142857139</v>
      </c>
      <c r="AE4427" t="s">
        <v>7949</v>
      </c>
      <c r="AH4427">
        <v>0</v>
      </c>
      <c r="AI4427">
        <v>0</v>
      </c>
    </row>
    <row r="4428" spans="2:35" x14ac:dyDescent="0.25">
      <c r="B4428">
        <v>37</v>
      </c>
      <c r="H4428">
        <v>4.2</v>
      </c>
      <c r="J4428" t="s">
        <v>22089</v>
      </c>
      <c r="L4428" t="s">
        <v>22180</v>
      </c>
      <c r="M4428" t="s">
        <v>22215</v>
      </c>
      <c r="N4428" t="s">
        <v>25364</v>
      </c>
      <c r="O4428" t="s">
        <v>29629</v>
      </c>
      <c r="P4428">
        <v>6</v>
      </c>
      <c r="Q4428">
        <v>2</v>
      </c>
      <c r="R4428">
        <v>2.2599999999999998</v>
      </c>
      <c r="S4428">
        <v>2.34</v>
      </c>
      <c r="T4428">
        <v>478.81</v>
      </c>
      <c r="U4428">
        <v>98.83</v>
      </c>
      <c r="V4428">
        <v>4.16</v>
      </c>
      <c r="W4428">
        <v>8.2200000000000006</v>
      </c>
      <c r="X4428">
        <v>4.3499999999999996</v>
      </c>
      <c r="Y4428">
        <v>2</v>
      </c>
      <c r="Z4428" t="s">
        <v>4250</v>
      </c>
      <c r="AA4428">
        <v>0</v>
      </c>
      <c r="AB4428">
        <v>4</v>
      </c>
      <c r="AC4428">
        <v>4.2270238095238097</v>
      </c>
      <c r="AE4428" t="s">
        <v>7949</v>
      </c>
      <c r="AH4428">
        <v>0</v>
      </c>
      <c r="AI4428">
        <v>0</v>
      </c>
    </row>
    <row r="4429" spans="2:35" x14ac:dyDescent="0.25">
      <c r="B4429">
        <v>9.5</v>
      </c>
      <c r="H4429">
        <v>4.2</v>
      </c>
      <c r="J4429" t="s">
        <v>22089</v>
      </c>
      <c r="L4429" t="s">
        <v>22180</v>
      </c>
      <c r="M4429" t="s">
        <v>22215</v>
      </c>
      <c r="N4429" t="s">
        <v>25365</v>
      </c>
      <c r="O4429" t="s">
        <v>29630</v>
      </c>
      <c r="P4429">
        <v>5</v>
      </c>
      <c r="Q4429">
        <v>2</v>
      </c>
      <c r="R4429">
        <v>2.2599999999999998</v>
      </c>
      <c r="S4429">
        <v>2.2599999999999998</v>
      </c>
      <c r="T4429">
        <v>462.81</v>
      </c>
      <c r="U4429">
        <v>89.6</v>
      </c>
      <c r="V4429">
        <v>4.46</v>
      </c>
      <c r="W4429">
        <v>9.33</v>
      </c>
      <c r="X4429">
        <v>4.3499999999999996</v>
      </c>
      <c r="Y4429">
        <v>2</v>
      </c>
      <c r="Z4429" t="s">
        <v>4250</v>
      </c>
      <c r="AA4429">
        <v>0</v>
      </c>
      <c r="AB4429">
        <v>3</v>
      </c>
      <c r="AC4429">
        <v>4.635642857142857</v>
      </c>
      <c r="AE4429" t="s">
        <v>7949</v>
      </c>
      <c r="AH4429">
        <v>0</v>
      </c>
      <c r="AI4429">
        <v>0</v>
      </c>
    </row>
    <row r="4430" spans="2:35" x14ac:dyDescent="0.25">
      <c r="B4430">
        <v>43</v>
      </c>
      <c r="H4430">
        <v>4.2</v>
      </c>
      <c r="J4430" t="s">
        <v>22089</v>
      </c>
      <c r="L4430" t="s">
        <v>22180</v>
      </c>
      <c r="M4430" t="s">
        <v>22215</v>
      </c>
      <c r="N4430" t="s">
        <v>25366</v>
      </c>
      <c r="O4430" t="s">
        <v>29631</v>
      </c>
      <c r="P4430">
        <v>5</v>
      </c>
      <c r="Q4430">
        <v>2</v>
      </c>
      <c r="R4430">
        <v>1.99</v>
      </c>
      <c r="S4430">
        <v>1.99</v>
      </c>
      <c r="T4430">
        <v>478.37</v>
      </c>
      <c r="U4430">
        <v>89.6</v>
      </c>
      <c r="V4430">
        <v>4.74</v>
      </c>
      <c r="W4430">
        <v>9.58</v>
      </c>
      <c r="X4430">
        <v>4.3600000000000003</v>
      </c>
      <c r="Y4430">
        <v>2</v>
      </c>
      <c r="Z4430" t="s">
        <v>4250</v>
      </c>
      <c r="AA4430">
        <v>0</v>
      </c>
      <c r="AB4430">
        <v>4</v>
      </c>
      <c r="AC4430">
        <v>4.6545000000000014</v>
      </c>
      <c r="AE4430" t="s">
        <v>7949</v>
      </c>
      <c r="AH4430">
        <v>0</v>
      </c>
      <c r="AI4430">
        <v>0</v>
      </c>
    </row>
    <row r="4431" spans="2:35" x14ac:dyDescent="0.25">
      <c r="B4431">
        <v>19</v>
      </c>
      <c r="H4431">
        <v>4.2</v>
      </c>
      <c r="J4431" t="s">
        <v>22089</v>
      </c>
      <c r="L4431" t="s">
        <v>22180</v>
      </c>
      <c r="M4431" t="s">
        <v>22215</v>
      </c>
      <c r="N4431" t="s">
        <v>25367</v>
      </c>
      <c r="O4431" t="s">
        <v>29632</v>
      </c>
      <c r="P4431">
        <v>5</v>
      </c>
      <c r="Q4431">
        <v>2</v>
      </c>
      <c r="R4431">
        <v>2.91</v>
      </c>
      <c r="S4431">
        <v>2.99</v>
      </c>
      <c r="T4431">
        <v>483.22</v>
      </c>
      <c r="U4431">
        <v>89.6</v>
      </c>
      <c r="V4431">
        <v>4.8</v>
      </c>
      <c r="W4431">
        <v>8.0299999999999994</v>
      </c>
      <c r="X4431">
        <v>4.3499999999999996</v>
      </c>
      <c r="Y4431">
        <v>2</v>
      </c>
      <c r="Z4431" t="s">
        <v>4250</v>
      </c>
      <c r="AA4431">
        <v>0</v>
      </c>
      <c r="AB4431">
        <v>3</v>
      </c>
      <c r="AC4431">
        <v>4.1648571428571426</v>
      </c>
      <c r="AE4431" t="s">
        <v>7949</v>
      </c>
      <c r="AH4431">
        <v>0</v>
      </c>
      <c r="AI4431">
        <v>0</v>
      </c>
    </row>
    <row r="4432" spans="2:35" x14ac:dyDescent="0.25">
      <c r="B4432">
        <v>49700</v>
      </c>
      <c r="H4432">
        <v>4.2</v>
      </c>
      <c r="J4432" t="s">
        <v>22089</v>
      </c>
      <c r="L4432" t="s">
        <v>22180</v>
      </c>
      <c r="M4432" t="s">
        <v>22215</v>
      </c>
      <c r="N4432" t="s">
        <v>25358</v>
      </c>
      <c r="O4432" t="s">
        <v>29623</v>
      </c>
      <c r="P4432">
        <v>5</v>
      </c>
      <c r="Q4432">
        <v>2</v>
      </c>
      <c r="T4432">
        <v>439.34</v>
      </c>
      <c r="U4432">
        <v>93.96</v>
      </c>
      <c r="V4432">
        <v>4.04</v>
      </c>
      <c r="W4432">
        <v>9.2200000000000006</v>
      </c>
      <c r="X4432">
        <v>4.3499999999999996</v>
      </c>
      <c r="Y4432">
        <v>2</v>
      </c>
      <c r="Z4432" t="s">
        <v>4250</v>
      </c>
      <c r="AA4432">
        <v>0</v>
      </c>
      <c r="AB4432">
        <v>3</v>
      </c>
      <c r="AE4432" t="s">
        <v>7949</v>
      </c>
      <c r="AH4432">
        <v>0</v>
      </c>
      <c r="AI4432">
        <v>0</v>
      </c>
    </row>
    <row r="4433" spans="2:35" x14ac:dyDescent="0.25">
      <c r="B4433">
        <v>21</v>
      </c>
      <c r="H4433">
        <v>4.2</v>
      </c>
      <c r="J4433" t="s">
        <v>22089</v>
      </c>
      <c r="L4433" t="s">
        <v>22180</v>
      </c>
      <c r="M4433" t="s">
        <v>22215</v>
      </c>
      <c r="N4433" t="s">
        <v>25368</v>
      </c>
      <c r="O4433" t="s">
        <v>29633</v>
      </c>
      <c r="P4433">
        <v>6</v>
      </c>
      <c r="Q4433">
        <v>2</v>
      </c>
      <c r="R4433">
        <v>4.3600000000000003</v>
      </c>
      <c r="S4433">
        <v>4.3600000000000003</v>
      </c>
      <c r="T4433">
        <v>471.82</v>
      </c>
      <c r="U4433">
        <v>85.42</v>
      </c>
      <c r="V4433">
        <v>5.19</v>
      </c>
      <c r="X4433">
        <v>4.38</v>
      </c>
      <c r="Y4433">
        <v>3</v>
      </c>
      <c r="Z4433" t="s">
        <v>4250</v>
      </c>
      <c r="AA4433">
        <v>1</v>
      </c>
      <c r="AB4433">
        <v>3</v>
      </c>
      <c r="AC4433">
        <v>3.0212857142857139</v>
      </c>
      <c r="AE4433" t="s">
        <v>7949</v>
      </c>
      <c r="AH4433">
        <v>0</v>
      </c>
      <c r="AI4433">
        <v>0</v>
      </c>
    </row>
    <row r="4434" spans="2:35" x14ac:dyDescent="0.25">
      <c r="B4434">
        <v>14</v>
      </c>
      <c r="H4434">
        <v>4.2</v>
      </c>
      <c r="J4434" t="s">
        <v>22089</v>
      </c>
      <c r="L4434" t="s">
        <v>22180</v>
      </c>
      <c r="M4434" t="s">
        <v>22215</v>
      </c>
      <c r="N4434" t="s">
        <v>25369</v>
      </c>
      <c r="O4434" t="s">
        <v>29634</v>
      </c>
      <c r="P4434">
        <v>7</v>
      </c>
      <c r="Q4434">
        <v>2</v>
      </c>
      <c r="R4434">
        <v>2.9</v>
      </c>
      <c r="S4434">
        <v>2.91</v>
      </c>
      <c r="T4434">
        <v>462.38</v>
      </c>
      <c r="U4434">
        <v>109.21</v>
      </c>
      <c r="V4434">
        <v>4.4000000000000004</v>
      </c>
      <c r="X4434">
        <v>4.38</v>
      </c>
      <c r="Y4434">
        <v>3</v>
      </c>
      <c r="Z4434" t="s">
        <v>4250</v>
      </c>
      <c r="AA4434">
        <v>0</v>
      </c>
      <c r="AB4434">
        <v>3</v>
      </c>
      <c r="AC4434">
        <v>3.678380952380953</v>
      </c>
      <c r="AE4434" t="s">
        <v>7949</v>
      </c>
      <c r="AH4434">
        <v>0</v>
      </c>
      <c r="AI4434">
        <v>0</v>
      </c>
    </row>
    <row r="4435" spans="2:35" x14ac:dyDescent="0.25">
      <c r="B4435">
        <v>30</v>
      </c>
      <c r="H4435">
        <v>4.2</v>
      </c>
      <c r="J4435" t="s">
        <v>22089</v>
      </c>
      <c r="L4435" t="s">
        <v>22180</v>
      </c>
      <c r="M4435" t="s">
        <v>22215</v>
      </c>
      <c r="N4435" t="s">
        <v>25370</v>
      </c>
      <c r="O4435" t="s">
        <v>29635</v>
      </c>
      <c r="P4435">
        <v>7</v>
      </c>
      <c r="Q4435">
        <v>2</v>
      </c>
      <c r="R4435">
        <v>2.82</v>
      </c>
      <c r="S4435">
        <v>2.82</v>
      </c>
      <c r="T4435">
        <v>480.37</v>
      </c>
      <c r="U4435">
        <v>109.21</v>
      </c>
      <c r="V4435">
        <v>4.54</v>
      </c>
      <c r="X4435">
        <v>4.37</v>
      </c>
      <c r="Y4435">
        <v>3</v>
      </c>
      <c r="Z4435" t="s">
        <v>4250</v>
      </c>
      <c r="AA4435">
        <v>0</v>
      </c>
      <c r="AB4435">
        <v>3</v>
      </c>
      <c r="AC4435">
        <v>3.5898809523809532</v>
      </c>
      <c r="AE4435" t="s">
        <v>7949</v>
      </c>
      <c r="AH4435">
        <v>0</v>
      </c>
      <c r="AI4435">
        <v>0</v>
      </c>
    </row>
    <row r="4436" spans="2:35" x14ac:dyDescent="0.25">
      <c r="B4436">
        <v>62</v>
      </c>
      <c r="H4436">
        <v>4.2</v>
      </c>
      <c r="J4436" t="s">
        <v>22089</v>
      </c>
      <c r="L4436" t="s">
        <v>22180</v>
      </c>
      <c r="M4436" t="s">
        <v>22215</v>
      </c>
      <c r="N4436" t="s">
        <v>25371</v>
      </c>
      <c r="O4436" t="s">
        <v>29636</v>
      </c>
      <c r="P4436">
        <v>8</v>
      </c>
      <c r="Q4436">
        <v>2</v>
      </c>
      <c r="R4436">
        <v>3.41</v>
      </c>
      <c r="S4436">
        <v>3.41</v>
      </c>
      <c r="T4436">
        <v>468.39</v>
      </c>
      <c r="U4436">
        <v>107.54</v>
      </c>
      <c r="V4436">
        <v>3.94</v>
      </c>
      <c r="X4436">
        <v>4.49</v>
      </c>
      <c r="Y4436">
        <v>3</v>
      </c>
      <c r="Z4436" t="s">
        <v>4250</v>
      </c>
      <c r="AA4436">
        <v>0</v>
      </c>
      <c r="AB4436">
        <v>4</v>
      </c>
      <c r="AC4436">
        <v>3.231119047619047</v>
      </c>
      <c r="AE4436" t="s">
        <v>7949</v>
      </c>
      <c r="AH4436">
        <v>0</v>
      </c>
      <c r="AI4436">
        <v>0</v>
      </c>
    </row>
    <row r="4437" spans="2:35" x14ac:dyDescent="0.25">
      <c r="B4437">
        <v>178</v>
      </c>
      <c r="H4437">
        <v>4.2</v>
      </c>
      <c r="J4437" t="s">
        <v>22089</v>
      </c>
      <c r="L4437" t="s">
        <v>22180</v>
      </c>
      <c r="M4437" t="s">
        <v>22215</v>
      </c>
      <c r="N4437" t="s">
        <v>25372</v>
      </c>
      <c r="O4437" t="s">
        <v>29637</v>
      </c>
      <c r="P4437">
        <v>7</v>
      </c>
      <c r="Q4437">
        <v>2</v>
      </c>
      <c r="R4437">
        <v>3.05</v>
      </c>
      <c r="S4437">
        <v>3.05</v>
      </c>
      <c r="T4437">
        <v>467.4</v>
      </c>
      <c r="U4437">
        <v>94.65</v>
      </c>
      <c r="V4437">
        <v>4.54</v>
      </c>
      <c r="X4437">
        <v>4.59</v>
      </c>
      <c r="Y4437">
        <v>3</v>
      </c>
      <c r="Z4437" t="s">
        <v>4250</v>
      </c>
      <c r="AA4437">
        <v>0</v>
      </c>
      <c r="AB4437">
        <v>4</v>
      </c>
      <c r="AC4437">
        <v>4.027857142857143</v>
      </c>
      <c r="AE4437" t="s">
        <v>7949</v>
      </c>
      <c r="AH4437">
        <v>0</v>
      </c>
      <c r="AI4437">
        <v>0</v>
      </c>
    </row>
    <row r="4438" spans="2:35" x14ac:dyDescent="0.25">
      <c r="B4438">
        <v>118</v>
      </c>
      <c r="H4438">
        <v>4.2</v>
      </c>
      <c r="J4438" t="s">
        <v>22089</v>
      </c>
      <c r="L4438" t="s">
        <v>22180</v>
      </c>
      <c r="M4438" t="s">
        <v>22215</v>
      </c>
      <c r="N4438" t="s">
        <v>25373</v>
      </c>
      <c r="O4438" t="s">
        <v>29638</v>
      </c>
      <c r="P4438">
        <v>7</v>
      </c>
      <c r="Q4438">
        <v>2</v>
      </c>
      <c r="R4438">
        <v>1.76</v>
      </c>
      <c r="S4438">
        <v>1.79</v>
      </c>
      <c r="T4438">
        <v>459.38</v>
      </c>
      <c r="U4438">
        <v>111.72</v>
      </c>
      <c r="V4438">
        <v>3.21</v>
      </c>
      <c r="W4438">
        <v>8.19</v>
      </c>
      <c r="X4438">
        <v>4.3499999999999996</v>
      </c>
      <c r="Y4438">
        <v>2</v>
      </c>
      <c r="Z4438" t="s">
        <v>4250</v>
      </c>
      <c r="AA4438">
        <v>0</v>
      </c>
      <c r="AB4438">
        <v>4</v>
      </c>
      <c r="AC4438">
        <v>4.0661428571428573</v>
      </c>
      <c r="AE4438" t="s">
        <v>7949</v>
      </c>
      <c r="AH4438">
        <v>0</v>
      </c>
      <c r="AI4438">
        <v>0</v>
      </c>
    </row>
    <row r="4439" spans="2:35" x14ac:dyDescent="0.25">
      <c r="B4439">
        <v>29</v>
      </c>
      <c r="H4439">
        <v>4.2</v>
      </c>
      <c r="J4439" t="s">
        <v>22089</v>
      </c>
      <c r="L4439" t="s">
        <v>22180</v>
      </c>
      <c r="M4439" t="s">
        <v>22215</v>
      </c>
      <c r="N4439" t="s">
        <v>25374</v>
      </c>
      <c r="O4439" t="s">
        <v>29639</v>
      </c>
      <c r="P4439">
        <v>6</v>
      </c>
      <c r="Q4439">
        <v>2</v>
      </c>
      <c r="R4439">
        <v>1.95</v>
      </c>
      <c r="S4439">
        <v>1.96</v>
      </c>
      <c r="T4439">
        <v>494.37</v>
      </c>
      <c r="U4439">
        <v>98.83</v>
      </c>
      <c r="V4439">
        <v>4.4000000000000004</v>
      </c>
      <c r="W4439">
        <v>9.43</v>
      </c>
      <c r="X4439">
        <v>4.3499999999999996</v>
      </c>
      <c r="Y4439">
        <v>2</v>
      </c>
      <c r="Z4439" t="s">
        <v>4250</v>
      </c>
      <c r="AA4439">
        <v>0</v>
      </c>
      <c r="AB4439">
        <v>5</v>
      </c>
      <c r="AC4439">
        <v>4.2458809523809524</v>
      </c>
      <c r="AE4439" t="s">
        <v>7949</v>
      </c>
      <c r="AH4439">
        <v>0</v>
      </c>
      <c r="AI4439">
        <v>0</v>
      </c>
    </row>
    <row r="4440" spans="2:35" x14ac:dyDescent="0.25">
      <c r="B4440">
        <v>22</v>
      </c>
      <c r="H4440">
        <v>4.2</v>
      </c>
      <c r="J4440" t="s">
        <v>22089</v>
      </c>
      <c r="L4440" t="s">
        <v>22180</v>
      </c>
      <c r="M4440" t="s">
        <v>22215</v>
      </c>
      <c r="N4440" t="s">
        <v>25375</v>
      </c>
      <c r="O4440" t="s">
        <v>29640</v>
      </c>
      <c r="P4440">
        <v>5</v>
      </c>
      <c r="Q4440">
        <v>2</v>
      </c>
      <c r="R4440">
        <v>2.65</v>
      </c>
      <c r="S4440">
        <v>2.66</v>
      </c>
      <c r="T4440">
        <v>493.23</v>
      </c>
      <c r="U4440">
        <v>89.6</v>
      </c>
      <c r="V4440">
        <v>4.26</v>
      </c>
      <c r="W4440">
        <v>9.23</v>
      </c>
      <c r="X4440">
        <v>4.3499999999999996</v>
      </c>
      <c r="Y4440">
        <v>2</v>
      </c>
      <c r="Z4440" t="s">
        <v>4250</v>
      </c>
      <c r="AA4440">
        <v>0</v>
      </c>
      <c r="AB4440">
        <v>3</v>
      </c>
      <c r="AC4440">
        <v>4.223357142857143</v>
      </c>
      <c r="AE4440" t="s">
        <v>7949</v>
      </c>
      <c r="AH4440">
        <v>0</v>
      </c>
      <c r="AI4440">
        <v>0</v>
      </c>
    </row>
    <row r="4441" spans="2:35" x14ac:dyDescent="0.25">
      <c r="B4441">
        <v>86</v>
      </c>
      <c r="H4441">
        <v>4.2</v>
      </c>
      <c r="J4441" t="s">
        <v>22089</v>
      </c>
      <c r="L4441" t="s">
        <v>22180</v>
      </c>
      <c r="M4441" t="s">
        <v>22215</v>
      </c>
      <c r="N4441" t="s">
        <v>25376</v>
      </c>
      <c r="O4441" t="s">
        <v>29641</v>
      </c>
      <c r="P4441">
        <v>5</v>
      </c>
      <c r="Q4441">
        <v>2</v>
      </c>
      <c r="R4441">
        <v>3.58</v>
      </c>
      <c r="S4441">
        <v>3.58</v>
      </c>
      <c r="T4441">
        <v>464.85</v>
      </c>
      <c r="U4441">
        <v>72.53</v>
      </c>
      <c r="V4441">
        <v>4.49</v>
      </c>
      <c r="W4441">
        <v>9.14</v>
      </c>
      <c r="X4441">
        <v>3.62</v>
      </c>
      <c r="Y4441">
        <v>2</v>
      </c>
      <c r="Z4441" t="s">
        <v>4250</v>
      </c>
      <c r="AA4441">
        <v>0</v>
      </c>
      <c r="AB4441">
        <v>4</v>
      </c>
      <c r="AC4441">
        <v>3.671071428571429</v>
      </c>
      <c r="AE4441" t="s">
        <v>7949</v>
      </c>
      <c r="AH4441">
        <v>0</v>
      </c>
      <c r="AI4441">
        <v>0</v>
      </c>
    </row>
    <row r="4442" spans="2:35" x14ac:dyDescent="0.25">
      <c r="B4442">
        <v>4.7</v>
      </c>
      <c r="H4442">
        <v>4.2</v>
      </c>
      <c r="J4442" t="s">
        <v>22089</v>
      </c>
      <c r="L4442" t="s">
        <v>22180</v>
      </c>
      <c r="M4442" t="s">
        <v>22215</v>
      </c>
      <c r="N4442" t="s">
        <v>25377</v>
      </c>
      <c r="O4442" t="s">
        <v>29642</v>
      </c>
      <c r="P4442">
        <v>8</v>
      </c>
      <c r="Q4442">
        <v>2</v>
      </c>
      <c r="R4442">
        <v>2.97</v>
      </c>
      <c r="S4442">
        <v>2.97</v>
      </c>
      <c r="T4442">
        <v>452.37</v>
      </c>
      <c r="U4442">
        <v>124.61</v>
      </c>
      <c r="V4442">
        <v>2.16</v>
      </c>
      <c r="W4442">
        <v>9.5500000000000007</v>
      </c>
      <c r="X4442">
        <v>3.63</v>
      </c>
      <c r="Y4442">
        <v>2</v>
      </c>
      <c r="Z4442" t="s">
        <v>4250</v>
      </c>
      <c r="AA4442">
        <v>0</v>
      </c>
      <c r="AB4442">
        <v>5</v>
      </c>
      <c r="AC4442">
        <v>3.3552142857142848</v>
      </c>
      <c r="AE4442" t="s">
        <v>7949</v>
      </c>
      <c r="AH4442">
        <v>0</v>
      </c>
      <c r="AI4442">
        <v>0</v>
      </c>
    </row>
    <row r="4443" spans="2:35" x14ac:dyDescent="0.25">
      <c r="B4443">
        <v>2.2999999999999998</v>
      </c>
      <c r="H4443">
        <v>4.2</v>
      </c>
      <c r="J4443" t="s">
        <v>22089</v>
      </c>
      <c r="L4443" t="s">
        <v>22180</v>
      </c>
      <c r="M4443" t="s">
        <v>22215</v>
      </c>
      <c r="N4443" t="s">
        <v>25378</v>
      </c>
      <c r="O4443" t="s">
        <v>29643</v>
      </c>
      <c r="P4443">
        <v>7</v>
      </c>
      <c r="Q4443">
        <v>2</v>
      </c>
      <c r="R4443">
        <v>3.63</v>
      </c>
      <c r="S4443">
        <v>3.65</v>
      </c>
      <c r="T4443">
        <v>451.38</v>
      </c>
      <c r="U4443">
        <v>111.72</v>
      </c>
      <c r="V4443">
        <v>2.76</v>
      </c>
      <c r="W4443">
        <v>8.8000000000000007</v>
      </c>
      <c r="X4443">
        <v>4.8499999999999996</v>
      </c>
      <c r="Y4443">
        <v>2</v>
      </c>
      <c r="Z4443" t="s">
        <v>4250</v>
      </c>
      <c r="AA4443">
        <v>0</v>
      </c>
      <c r="AB4443">
        <v>5</v>
      </c>
      <c r="AC4443">
        <v>2.983285714285715</v>
      </c>
      <c r="AE4443" t="s">
        <v>7949</v>
      </c>
      <c r="AH4443">
        <v>0</v>
      </c>
      <c r="AI4443">
        <v>0</v>
      </c>
    </row>
    <row r="4444" spans="2:35" x14ac:dyDescent="0.25">
      <c r="B4444">
        <v>509</v>
      </c>
      <c r="H4444">
        <v>4.2</v>
      </c>
      <c r="J4444" t="s">
        <v>22089</v>
      </c>
      <c r="L4444" t="s">
        <v>22180</v>
      </c>
      <c r="M4444" t="s">
        <v>22215</v>
      </c>
      <c r="N4444" t="s">
        <v>25379</v>
      </c>
      <c r="O4444" t="s">
        <v>29644</v>
      </c>
      <c r="P4444">
        <v>5</v>
      </c>
      <c r="Q4444">
        <v>1</v>
      </c>
      <c r="R4444">
        <v>3.32</v>
      </c>
      <c r="S4444">
        <v>3.32</v>
      </c>
      <c r="T4444">
        <v>420.34</v>
      </c>
      <c r="U4444">
        <v>84.29</v>
      </c>
      <c r="V4444">
        <v>3.32</v>
      </c>
      <c r="X4444">
        <v>3.59</v>
      </c>
      <c r="Y4444">
        <v>2</v>
      </c>
      <c r="Z4444" t="s">
        <v>4250</v>
      </c>
      <c r="AA4444">
        <v>0</v>
      </c>
      <c r="AB4444">
        <v>2</v>
      </c>
      <c r="AC4444">
        <v>4.5823333333333336</v>
      </c>
      <c r="AE4444" t="s">
        <v>7949</v>
      </c>
      <c r="AH4444">
        <v>0</v>
      </c>
      <c r="AI4444">
        <v>0</v>
      </c>
    </row>
    <row r="4445" spans="2:35" x14ac:dyDescent="0.25">
      <c r="B4445">
        <v>26600</v>
      </c>
      <c r="H4445">
        <v>4.2</v>
      </c>
      <c r="J4445" t="s">
        <v>22089</v>
      </c>
      <c r="L4445" t="s">
        <v>22180</v>
      </c>
      <c r="M4445" t="s">
        <v>22215</v>
      </c>
      <c r="N4445" t="s">
        <v>25380</v>
      </c>
      <c r="O4445" t="s">
        <v>29645</v>
      </c>
      <c r="P4445">
        <v>5</v>
      </c>
      <c r="Q4445">
        <v>2</v>
      </c>
      <c r="R4445">
        <v>3.07</v>
      </c>
      <c r="S4445">
        <v>3.07</v>
      </c>
      <c r="T4445">
        <v>452.38</v>
      </c>
      <c r="U4445">
        <v>89.6</v>
      </c>
      <c r="V4445">
        <v>2.81</v>
      </c>
      <c r="X4445">
        <v>3.59</v>
      </c>
      <c r="Y4445">
        <v>2</v>
      </c>
      <c r="Z4445" t="s">
        <v>4250</v>
      </c>
      <c r="AA4445">
        <v>0</v>
      </c>
      <c r="AB4445">
        <v>3</v>
      </c>
      <c r="AC4445">
        <v>4.2701428571428579</v>
      </c>
      <c r="AE4445" t="s">
        <v>7949</v>
      </c>
      <c r="AH4445">
        <v>0</v>
      </c>
      <c r="AI4445">
        <v>0</v>
      </c>
    </row>
    <row r="4446" spans="2:35" x14ac:dyDescent="0.25">
      <c r="B4446">
        <v>2960</v>
      </c>
      <c r="H4446">
        <v>4.2</v>
      </c>
      <c r="J4446" t="s">
        <v>22089</v>
      </c>
      <c r="L4446" t="s">
        <v>22180</v>
      </c>
      <c r="M4446" t="s">
        <v>22215</v>
      </c>
      <c r="N4446" t="s">
        <v>25381</v>
      </c>
      <c r="O4446" t="s">
        <v>29646</v>
      </c>
      <c r="P4446">
        <v>5</v>
      </c>
      <c r="Q4446">
        <v>1</v>
      </c>
      <c r="R4446">
        <v>4.43</v>
      </c>
      <c r="S4446">
        <v>4.43</v>
      </c>
      <c r="T4446">
        <v>461.34</v>
      </c>
      <c r="U4446">
        <v>69.73</v>
      </c>
      <c r="V4446">
        <v>4.05</v>
      </c>
      <c r="X4446">
        <v>3.59</v>
      </c>
      <c r="Y4446">
        <v>2</v>
      </c>
      <c r="Z4446" t="s">
        <v>4250</v>
      </c>
      <c r="AA4446">
        <v>0</v>
      </c>
      <c r="AB4446">
        <v>4</v>
      </c>
      <c r="AC4446">
        <v>3.3944761904761909</v>
      </c>
      <c r="AE4446" t="s">
        <v>7949</v>
      </c>
      <c r="AH4446">
        <v>0</v>
      </c>
      <c r="AI4446">
        <v>0</v>
      </c>
    </row>
    <row r="4447" spans="2:35" x14ac:dyDescent="0.25">
      <c r="B4447">
        <v>20500</v>
      </c>
      <c r="H4447">
        <v>4.2</v>
      </c>
      <c r="J4447" t="s">
        <v>22089</v>
      </c>
      <c r="L4447" t="s">
        <v>22180</v>
      </c>
      <c r="M4447" t="s">
        <v>22215</v>
      </c>
      <c r="N4447" t="s">
        <v>25382</v>
      </c>
      <c r="O4447" t="s">
        <v>29647</v>
      </c>
      <c r="P4447">
        <v>5</v>
      </c>
      <c r="Q4447">
        <v>1</v>
      </c>
      <c r="R4447">
        <v>4.96</v>
      </c>
      <c r="S4447">
        <v>4.96</v>
      </c>
      <c r="T4447">
        <v>465.42</v>
      </c>
      <c r="U4447">
        <v>69.73</v>
      </c>
      <c r="V4447">
        <v>4.38</v>
      </c>
      <c r="X4447">
        <v>3.59</v>
      </c>
      <c r="Y4447">
        <v>2</v>
      </c>
      <c r="Z4447" t="s">
        <v>4250</v>
      </c>
      <c r="AA4447">
        <v>0</v>
      </c>
      <c r="AB4447">
        <v>4</v>
      </c>
      <c r="AC4447">
        <v>3.1003333333333329</v>
      </c>
      <c r="AE4447" t="s">
        <v>7949</v>
      </c>
      <c r="AH4447">
        <v>0</v>
      </c>
      <c r="AI4447">
        <v>0</v>
      </c>
    </row>
    <row r="4448" spans="2:35" x14ac:dyDescent="0.25">
      <c r="B4448">
        <v>5620</v>
      </c>
      <c r="H4448">
        <v>4.2</v>
      </c>
      <c r="J4448" t="s">
        <v>22089</v>
      </c>
      <c r="L4448" t="s">
        <v>22180</v>
      </c>
      <c r="M4448" t="s">
        <v>22215</v>
      </c>
      <c r="N4448" t="s">
        <v>25383</v>
      </c>
      <c r="O4448" t="s">
        <v>29648</v>
      </c>
      <c r="P4448">
        <v>3</v>
      </c>
      <c r="Q4448">
        <v>2</v>
      </c>
      <c r="R4448">
        <v>4.9400000000000004</v>
      </c>
      <c r="S4448">
        <v>4.9400000000000004</v>
      </c>
      <c r="T4448">
        <v>433.38</v>
      </c>
      <c r="U4448">
        <v>63.4</v>
      </c>
      <c r="V4448">
        <v>4.54</v>
      </c>
      <c r="X4448">
        <v>3.63</v>
      </c>
      <c r="Y4448">
        <v>3</v>
      </c>
      <c r="Z4448" t="s">
        <v>4250</v>
      </c>
      <c r="AA4448">
        <v>0</v>
      </c>
      <c r="AB4448">
        <v>2</v>
      </c>
      <c r="AC4448">
        <v>3.0058571428571428</v>
      </c>
      <c r="AE4448" t="s">
        <v>7949</v>
      </c>
      <c r="AH4448">
        <v>0</v>
      </c>
      <c r="AI4448">
        <v>0</v>
      </c>
    </row>
    <row r="4449" spans="2:35" x14ac:dyDescent="0.25">
      <c r="B4449">
        <v>577</v>
      </c>
      <c r="H4449">
        <v>4.2</v>
      </c>
      <c r="J4449" t="s">
        <v>22089</v>
      </c>
      <c r="L4449" t="s">
        <v>22180</v>
      </c>
      <c r="M4449" t="s">
        <v>22215</v>
      </c>
      <c r="N4449" t="s">
        <v>25384</v>
      </c>
      <c r="O4449" t="s">
        <v>29649</v>
      </c>
      <c r="P4449">
        <v>3</v>
      </c>
      <c r="Q4449">
        <v>2</v>
      </c>
      <c r="R4449">
        <v>4.9400000000000004</v>
      </c>
      <c r="S4449">
        <v>4.9400000000000004</v>
      </c>
      <c r="T4449">
        <v>433.38</v>
      </c>
      <c r="U4449">
        <v>63.4</v>
      </c>
      <c r="V4449">
        <v>4.54</v>
      </c>
      <c r="X4449">
        <v>3.63</v>
      </c>
      <c r="Y4449">
        <v>3</v>
      </c>
      <c r="Z4449" t="s">
        <v>4250</v>
      </c>
      <c r="AA4449">
        <v>0</v>
      </c>
      <c r="AB4449">
        <v>2</v>
      </c>
      <c r="AC4449">
        <v>3.0058571428571428</v>
      </c>
      <c r="AE4449" t="s">
        <v>7949</v>
      </c>
      <c r="AH4449">
        <v>0</v>
      </c>
      <c r="AI4449">
        <v>0</v>
      </c>
    </row>
    <row r="4450" spans="2:35" x14ac:dyDescent="0.25">
      <c r="B4450">
        <v>2200</v>
      </c>
      <c r="H4450">
        <v>4.2</v>
      </c>
      <c r="J4450" t="s">
        <v>22089</v>
      </c>
      <c r="L4450" t="s">
        <v>22180</v>
      </c>
      <c r="M4450" t="s">
        <v>22215</v>
      </c>
      <c r="N4450" t="s">
        <v>25385</v>
      </c>
      <c r="O4450" t="s">
        <v>29650</v>
      </c>
      <c r="P4450">
        <v>3</v>
      </c>
      <c r="Q4450">
        <v>2</v>
      </c>
      <c r="R4450">
        <v>4.9400000000000004</v>
      </c>
      <c r="S4450">
        <v>4.9400000000000004</v>
      </c>
      <c r="T4450">
        <v>433.38</v>
      </c>
      <c r="U4450">
        <v>63.4</v>
      </c>
      <c r="V4450">
        <v>4.54</v>
      </c>
      <c r="X4450">
        <v>3.63</v>
      </c>
      <c r="Y4450">
        <v>3</v>
      </c>
      <c r="Z4450" t="s">
        <v>4250</v>
      </c>
      <c r="AA4450">
        <v>0</v>
      </c>
      <c r="AB4450">
        <v>2</v>
      </c>
      <c r="AC4450">
        <v>3.0058571428571428</v>
      </c>
      <c r="AE4450" t="s">
        <v>7949</v>
      </c>
      <c r="AH4450">
        <v>0</v>
      </c>
      <c r="AI4450">
        <v>0</v>
      </c>
    </row>
    <row r="4451" spans="2:35" x14ac:dyDescent="0.25">
      <c r="B4451">
        <v>5600</v>
      </c>
      <c r="H4451">
        <v>4.2</v>
      </c>
      <c r="J4451" t="s">
        <v>22089</v>
      </c>
      <c r="L4451" t="s">
        <v>22180</v>
      </c>
      <c r="M4451" t="s">
        <v>22215</v>
      </c>
      <c r="N4451" t="s">
        <v>25386</v>
      </c>
      <c r="O4451" t="s">
        <v>29651</v>
      </c>
      <c r="P4451">
        <v>3</v>
      </c>
      <c r="Q4451">
        <v>2</v>
      </c>
      <c r="R4451">
        <v>4.9400000000000004</v>
      </c>
      <c r="S4451">
        <v>4.9400000000000004</v>
      </c>
      <c r="T4451">
        <v>433.38</v>
      </c>
      <c r="U4451">
        <v>63.4</v>
      </c>
      <c r="V4451">
        <v>4.54</v>
      </c>
      <c r="X4451">
        <v>3.63</v>
      </c>
      <c r="Y4451">
        <v>3</v>
      </c>
      <c r="Z4451" t="s">
        <v>4250</v>
      </c>
      <c r="AA4451">
        <v>0</v>
      </c>
      <c r="AB4451">
        <v>2</v>
      </c>
      <c r="AC4451">
        <v>3.0058571428571428</v>
      </c>
      <c r="AE4451" t="s">
        <v>7949</v>
      </c>
      <c r="AH4451">
        <v>0</v>
      </c>
      <c r="AI4451">
        <v>0</v>
      </c>
    </row>
    <row r="4452" spans="2:35" x14ac:dyDescent="0.25">
      <c r="B4452">
        <v>38</v>
      </c>
      <c r="H4452">
        <v>4.2</v>
      </c>
      <c r="J4452" t="s">
        <v>22089</v>
      </c>
      <c r="L4452" t="s">
        <v>22180</v>
      </c>
      <c r="M4452" t="s">
        <v>22215</v>
      </c>
      <c r="N4452" t="s">
        <v>25387</v>
      </c>
      <c r="O4452" t="s">
        <v>29652</v>
      </c>
      <c r="P4452">
        <v>6</v>
      </c>
      <c r="Q4452">
        <v>2</v>
      </c>
      <c r="R4452">
        <v>0.39</v>
      </c>
      <c r="S4452">
        <v>0.52</v>
      </c>
      <c r="T4452">
        <v>475.32</v>
      </c>
      <c r="U4452">
        <v>113.39</v>
      </c>
      <c r="V4452">
        <v>3.45</v>
      </c>
      <c r="W4452">
        <v>7.82</v>
      </c>
      <c r="X4452">
        <v>3.13</v>
      </c>
      <c r="Y4452">
        <v>2</v>
      </c>
      <c r="Z4452" t="s">
        <v>4250</v>
      </c>
      <c r="AA4452">
        <v>0</v>
      </c>
      <c r="AB4452">
        <v>4</v>
      </c>
      <c r="AC4452">
        <v>3.8966190476190481</v>
      </c>
      <c r="AE4452" t="s">
        <v>7949</v>
      </c>
      <c r="AH4452">
        <v>0</v>
      </c>
      <c r="AI4452">
        <v>0</v>
      </c>
    </row>
    <row r="4453" spans="2:35" x14ac:dyDescent="0.25">
      <c r="B4453">
        <v>29</v>
      </c>
      <c r="H4453">
        <v>4.2</v>
      </c>
      <c r="J4453" t="s">
        <v>22089</v>
      </c>
      <c r="L4453" t="s">
        <v>22180</v>
      </c>
      <c r="M4453" t="s">
        <v>22215</v>
      </c>
      <c r="N4453" t="s">
        <v>25388</v>
      </c>
      <c r="O4453" t="s">
        <v>29653</v>
      </c>
      <c r="P4453">
        <v>5</v>
      </c>
      <c r="Q4453">
        <v>2</v>
      </c>
      <c r="R4453">
        <v>1.68</v>
      </c>
      <c r="S4453">
        <v>1.79</v>
      </c>
      <c r="T4453">
        <v>484.76</v>
      </c>
      <c r="U4453">
        <v>89.6</v>
      </c>
      <c r="V4453">
        <v>4.24</v>
      </c>
      <c r="W4453">
        <v>7.92</v>
      </c>
      <c r="X4453">
        <v>3.13</v>
      </c>
      <c r="Y4453">
        <v>2</v>
      </c>
      <c r="Z4453" t="s">
        <v>4250</v>
      </c>
      <c r="AA4453">
        <v>0</v>
      </c>
      <c r="AB4453">
        <v>4</v>
      </c>
      <c r="AC4453">
        <v>4.6088571428571434</v>
      </c>
      <c r="AE4453" t="s">
        <v>7949</v>
      </c>
      <c r="AH4453">
        <v>0</v>
      </c>
      <c r="AI4453">
        <v>0</v>
      </c>
    </row>
    <row r="4454" spans="2:35" x14ac:dyDescent="0.25">
      <c r="B4454">
        <v>16</v>
      </c>
      <c r="H4454">
        <v>4.2</v>
      </c>
      <c r="J4454" t="s">
        <v>22089</v>
      </c>
      <c r="L4454" t="s">
        <v>22180</v>
      </c>
      <c r="M4454" t="s">
        <v>22215</v>
      </c>
      <c r="N4454" t="s">
        <v>25389</v>
      </c>
      <c r="O4454" t="s">
        <v>29654</v>
      </c>
      <c r="P4454">
        <v>6</v>
      </c>
      <c r="Q4454">
        <v>2</v>
      </c>
      <c r="R4454">
        <v>0.66</v>
      </c>
      <c r="S4454">
        <v>0.67</v>
      </c>
      <c r="T4454">
        <v>471.36</v>
      </c>
      <c r="U4454">
        <v>113.39</v>
      </c>
      <c r="V4454">
        <v>3.62</v>
      </c>
      <c r="W4454">
        <v>9.2200000000000006</v>
      </c>
      <c r="X4454">
        <v>3.13</v>
      </c>
      <c r="Y4454">
        <v>2</v>
      </c>
      <c r="Z4454" t="s">
        <v>4250</v>
      </c>
      <c r="AA4454">
        <v>0</v>
      </c>
      <c r="AB4454">
        <v>4</v>
      </c>
      <c r="AC4454">
        <v>3.9249047619047621</v>
      </c>
      <c r="AE4454" t="s">
        <v>7949</v>
      </c>
      <c r="AH4454">
        <v>0</v>
      </c>
      <c r="AI4454">
        <v>0</v>
      </c>
    </row>
    <row r="4455" spans="2:35" x14ac:dyDescent="0.25">
      <c r="B4455">
        <v>177</v>
      </c>
      <c r="H4455">
        <v>4.2</v>
      </c>
      <c r="J4455" t="s">
        <v>22089</v>
      </c>
      <c r="L4455" t="s">
        <v>22180</v>
      </c>
      <c r="M4455" t="s">
        <v>22215</v>
      </c>
      <c r="N4455" t="s">
        <v>25390</v>
      </c>
      <c r="O4455" t="s">
        <v>29655</v>
      </c>
      <c r="P4455">
        <v>6</v>
      </c>
      <c r="Q4455">
        <v>2</v>
      </c>
      <c r="R4455">
        <v>2.94</v>
      </c>
      <c r="S4455">
        <v>2.94</v>
      </c>
      <c r="T4455">
        <v>416.35</v>
      </c>
      <c r="U4455">
        <v>81.760000000000005</v>
      </c>
      <c r="V4455">
        <v>3.99</v>
      </c>
      <c r="X4455">
        <v>5.14</v>
      </c>
      <c r="Y4455">
        <v>2</v>
      </c>
      <c r="Z4455" t="s">
        <v>4250</v>
      </c>
      <c r="AA4455">
        <v>0</v>
      </c>
      <c r="AB4455">
        <v>4</v>
      </c>
      <c r="AC4455">
        <v>4.6275000000000004</v>
      </c>
      <c r="AE4455" t="s">
        <v>7949</v>
      </c>
      <c r="AH4455">
        <v>0</v>
      </c>
      <c r="AI4455">
        <v>0</v>
      </c>
    </row>
    <row r="4456" spans="2:35" x14ac:dyDescent="0.25">
      <c r="B4456">
        <v>94</v>
      </c>
      <c r="H4456">
        <v>4.2</v>
      </c>
      <c r="J4456" t="s">
        <v>22089</v>
      </c>
      <c r="L4456" t="s">
        <v>22180</v>
      </c>
      <c r="M4456" t="s">
        <v>22215</v>
      </c>
      <c r="N4456" t="s">
        <v>25391</v>
      </c>
      <c r="O4456" t="s">
        <v>29656</v>
      </c>
      <c r="P4456">
        <v>5</v>
      </c>
      <c r="Q4456">
        <v>2</v>
      </c>
      <c r="R4456">
        <v>3.44</v>
      </c>
      <c r="S4456">
        <v>3.44</v>
      </c>
      <c r="T4456">
        <v>492.4</v>
      </c>
      <c r="U4456">
        <v>89.6</v>
      </c>
      <c r="V4456">
        <v>4.8600000000000003</v>
      </c>
      <c r="W4456">
        <v>10.37</v>
      </c>
      <c r="X4456">
        <v>3.9</v>
      </c>
      <c r="Y4456">
        <v>2</v>
      </c>
      <c r="Z4456" t="s">
        <v>4250</v>
      </c>
      <c r="AA4456">
        <v>0</v>
      </c>
      <c r="AB4456">
        <v>5</v>
      </c>
      <c r="AC4456">
        <v>3.6142857142857152</v>
      </c>
      <c r="AE4456" t="s">
        <v>7949</v>
      </c>
      <c r="AH4456">
        <v>0</v>
      </c>
      <c r="AI4456">
        <v>0</v>
      </c>
    </row>
    <row r="4457" spans="2:35" x14ac:dyDescent="0.25">
      <c r="B4457">
        <v>81</v>
      </c>
      <c r="H4457">
        <v>4.2</v>
      </c>
      <c r="J4457" t="s">
        <v>22089</v>
      </c>
      <c r="L4457" t="s">
        <v>22180</v>
      </c>
      <c r="M4457" t="s">
        <v>22215</v>
      </c>
      <c r="N4457" t="s">
        <v>25392</v>
      </c>
      <c r="O4457" t="s">
        <v>29657</v>
      </c>
      <c r="P4457">
        <v>7</v>
      </c>
      <c r="Q4457">
        <v>2</v>
      </c>
      <c r="R4457">
        <v>3.23</v>
      </c>
      <c r="S4457">
        <v>3.24</v>
      </c>
      <c r="T4457">
        <v>473.4</v>
      </c>
      <c r="U4457">
        <v>111.72</v>
      </c>
      <c r="V4457">
        <v>3.32</v>
      </c>
      <c r="W4457">
        <v>8.9700000000000006</v>
      </c>
      <c r="X4457">
        <v>3.63</v>
      </c>
      <c r="Y4457">
        <v>2</v>
      </c>
      <c r="Z4457" t="s">
        <v>4250</v>
      </c>
      <c r="AA4457">
        <v>0</v>
      </c>
      <c r="AB4457">
        <v>5</v>
      </c>
      <c r="AC4457">
        <v>3.2309999999999999</v>
      </c>
      <c r="AE4457" t="s">
        <v>7949</v>
      </c>
      <c r="AH4457">
        <v>0</v>
      </c>
      <c r="AI4457">
        <v>0</v>
      </c>
    </row>
    <row r="4458" spans="2:35" x14ac:dyDescent="0.25">
      <c r="B4458">
        <v>1</v>
      </c>
      <c r="H4458">
        <v>4.2</v>
      </c>
      <c r="J4458" t="s">
        <v>22089</v>
      </c>
      <c r="L4458" t="s">
        <v>22180</v>
      </c>
      <c r="M4458" t="s">
        <v>22215</v>
      </c>
      <c r="N4458" t="s">
        <v>25393</v>
      </c>
      <c r="O4458" t="s">
        <v>29658</v>
      </c>
      <c r="P4458">
        <v>7</v>
      </c>
      <c r="Q4458">
        <v>2</v>
      </c>
      <c r="R4458">
        <v>4.21</v>
      </c>
      <c r="S4458">
        <v>4.2300000000000004</v>
      </c>
      <c r="T4458">
        <v>483.4</v>
      </c>
      <c r="U4458">
        <v>111.72</v>
      </c>
      <c r="V4458">
        <v>3.02</v>
      </c>
      <c r="W4458">
        <v>8.8000000000000007</v>
      </c>
      <c r="X4458">
        <v>3.63</v>
      </c>
      <c r="Y4458">
        <v>2</v>
      </c>
      <c r="Z4458" t="s">
        <v>4250</v>
      </c>
      <c r="AA4458">
        <v>0</v>
      </c>
      <c r="AB4458">
        <v>6</v>
      </c>
      <c r="AC4458">
        <v>2.2795714285714288</v>
      </c>
      <c r="AE4458" t="s">
        <v>7949</v>
      </c>
      <c r="AH4458">
        <v>0</v>
      </c>
      <c r="AI4458">
        <v>0</v>
      </c>
    </row>
    <row r="4459" spans="2:35" x14ac:dyDescent="0.25">
      <c r="B4459">
        <v>20</v>
      </c>
      <c r="H4459">
        <v>4.2</v>
      </c>
      <c r="J4459" t="s">
        <v>22089</v>
      </c>
      <c r="L4459" t="s">
        <v>22180</v>
      </c>
      <c r="M4459" t="s">
        <v>22215</v>
      </c>
      <c r="N4459" t="s">
        <v>25394</v>
      </c>
      <c r="O4459" t="s">
        <v>29659</v>
      </c>
      <c r="P4459">
        <v>6</v>
      </c>
      <c r="Q4459">
        <v>2</v>
      </c>
      <c r="R4459">
        <v>2.46</v>
      </c>
      <c r="S4459">
        <v>2.46</v>
      </c>
      <c r="T4459">
        <v>467.4</v>
      </c>
      <c r="U4459">
        <v>113.39</v>
      </c>
      <c r="V4459">
        <v>3.79</v>
      </c>
      <c r="W4459">
        <v>10.01</v>
      </c>
      <c r="X4459">
        <v>3.64</v>
      </c>
      <c r="Y4459">
        <v>2</v>
      </c>
      <c r="Z4459" t="s">
        <v>4250</v>
      </c>
      <c r="AA4459">
        <v>0</v>
      </c>
      <c r="AB4459">
        <v>4</v>
      </c>
      <c r="AC4459">
        <v>3.7231904761904762</v>
      </c>
      <c r="AE4459" t="s">
        <v>7949</v>
      </c>
      <c r="AH4459">
        <v>0</v>
      </c>
      <c r="AI4459">
        <v>0</v>
      </c>
    </row>
    <row r="4460" spans="2:35" x14ac:dyDescent="0.25">
      <c r="B4460">
        <v>66</v>
      </c>
      <c r="H4460">
        <v>4.2</v>
      </c>
      <c r="J4460" t="s">
        <v>22089</v>
      </c>
      <c r="L4460" t="s">
        <v>22180</v>
      </c>
      <c r="M4460" t="s">
        <v>22215</v>
      </c>
      <c r="N4460" t="s">
        <v>25395</v>
      </c>
      <c r="O4460" t="s">
        <v>29660</v>
      </c>
      <c r="P4460">
        <v>6</v>
      </c>
      <c r="Q4460">
        <v>2</v>
      </c>
      <c r="R4460">
        <v>3.62</v>
      </c>
      <c r="S4460">
        <v>3.62</v>
      </c>
      <c r="T4460">
        <v>540.41</v>
      </c>
      <c r="U4460">
        <v>98.83</v>
      </c>
      <c r="V4460">
        <v>4.8600000000000003</v>
      </c>
      <c r="W4460">
        <v>10.17</v>
      </c>
      <c r="X4460">
        <v>3.9</v>
      </c>
      <c r="Y4460">
        <v>2</v>
      </c>
      <c r="Z4460" t="s">
        <v>4250</v>
      </c>
      <c r="AA4460">
        <v>1</v>
      </c>
      <c r="AB4460">
        <v>6</v>
      </c>
      <c r="AC4460">
        <v>3.085666666666667</v>
      </c>
      <c r="AE4460" t="s">
        <v>7949</v>
      </c>
      <c r="AH4460">
        <v>0</v>
      </c>
      <c r="AI4460">
        <v>0</v>
      </c>
    </row>
    <row r="4461" spans="2:35" x14ac:dyDescent="0.25">
      <c r="B4461">
        <v>73</v>
      </c>
      <c r="H4461">
        <v>4.2</v>
      </c>
      <c r="J4461" t="s">
        <v>22089</v>
      </c>
      <c r="L4461" t="s">
        <v>22180</v>
      </c>
      <c r="M4461" t="s">
        <v>22215</v>
      </c>
      <c r="N4461" t="s">
        <v>25396</v>
      </c>
      <c r="O4461" t="s">
        <v>29661</v>
      </c>
      <c r="P4461">
        <v>5</v>
      </c>
      <c r="Q4461">
        <v>2</v>
      </c>
      <c r="R4461">
        <v>3.52</v>
      </c>
      <c r="S4461">
        <v>3.52</v>
      </c>
      <c r="T4461">
        <v>478.37</v>
      </c>
      <c r="U4461">
        <v>89.6</v>
      </c>
      <c r="V4461">
        <v>4.55</v>
      </c>
      <c r="W4461">
        <v>10.31</v>
      </c>
      <c r="X4461">
        <v>3.75</v>
      </c>
      <c r="Y4461">
        <v>2</v>
      </c>
      <c r="Z4461" t="s">
        <v>4250</v>
      </c>
      <c r="AA4461">
        <v>0</v>
      </c>
      <c r="AB4461">
        <v>5</v>
      </c>
      <c r="AC4461">
        <v>3.6345000000000001</v>
      </c>
      <c r="AE4461" t="s">
        <v>7949</v>
      </c>
      <c r="AH4461">
        <v>0</v>
      </c>
      <c r="AI4461">
        <v>0</v>
      </c>
    </row>
    <row r="4462" spans="2:35" x14ac:dyDescent="0.25">
      <c r="B4462">
        <v>91</v>
      </c>
      <c r="H4462">
        <v>4.2</v>
      </c>
      <c r="J4462" t="s">
        <v>22089</v>
      </c>
      <c r="L4462" t="s">
        <v>22180</v>
      </c>
      <c r="M4462" t="s">
        <v>22215</v>
      </c>
      <c r="N4462" t="s">
        <v>25397</v>
      </c>
      <c r="O4462" t="s">
        <v>29662</v>
      </c>
      <c r="P4462">
        <v>6</v>
      </c>
      <c r="Q4462">
        <v>2</v>
      </c>
      <c r="R4462">
        <v>4.62</v>
      </c>
      <c r="S4462">
        <v>4.63</v>
      </c>
      <c r="T4462">
        <v>492.83</v>
      </c>
      <c r="U4462">
        <v>98.83</v>
      </c>
      <c r="V4462">
        <v>4.2699999999999996</v>
      </c>
      <c r="W4462">
        <v>9.17</v>
      </c>
      <c r="X4462">
        <v>3.63</v>
      </c>
      <c r="Y4462">
        <v>2</v>
      </c>
      <c r="Z4462" t="s">
        <v>4250</v>
      </c>
      <c r="AA4462">
        <v>0</v>
      </c>
      <c r="AB4462">
        <v>5</v>
      </c>
      <c r="AC4462">
        <v>2.441880952380953</v>
      </c>
      <c r="AE4462" t="s">
        <v>7949</v>
      </c>
      <c r="AH4462">
        <v>0</v>
      </c>
      <c r="AI4462">
        <v>0</v>
      </c>
    </row>
    <row r="4463" spans="2:35" x14ac:dyDescent="0.25">
      <c r="B4463">
        <v>57</v>
      </c>
      <c r="H4463">
        <v>4.2</v>
      </c>
      <c r="J4463" t="s">
        <v>22089</v>
      </c>
      <c r="L4463" t="s">
        <v>22180</v>
      </c>
      <c r="M4463" t="s">
        <v>22215</v>
      </c>
      <c r="N4463" t="s">
        <v>25398</v>
      </c>
      <c r="O4463" t="s">
        <v>29663</v>
      </c>
      <c r="P4463">
        <v>5</v>
      </c>
      <c r="Q4463">
        <v>2</v>
      </c>
      <c r="R4463">
        <v>3.36</v>
      </c>
      <c r="S4463">
        <v>3.36</v>
      </c>
      <c r="T4463">
        <v>446.35</v>
      </c>
      <c r="U4463">
        <v>89.6</v>
      </c>
      <c r="V4463">
        <v>3.75</v>
      </c>
      <c r="W4463">
        <v>10</v>
      </c>
      <c r="X4463">
        <v>3.64</v>
      </c>
      <c r="Y4463">
        <v>2</v>
      </c>
      <c r="Z4463" t="s">
        <v>4250</v>
      </c>
      <c r="AA4463">
        <v>0</v>
      </c>
      <c r="AB4463">
        <v>4</v>
      </c>
      <c r="AC4463">
        <v>4.0232142857142854</v>
      </c>
      <c r="AE4463" t="s">
        <v>7949</v>
      </c>
      <c r="AH4463">
        <v>0</v>
      </c>
      <c r="AI4463">
        <v>0</v>
      </c>
    </row>
    <row r="4464" spans="2:35" x14ac:dyDescent="0.25">
      <c r="B4464">
        <v>45</v>
      </c>
      <c r="H4464">
        <v>4.2</v>
      </c>
      <c r="J4464" t="s">
        <v>22089</v>
      </c>
      <c r="L4464" t="s">
        <v>22180</v>
      </c>
      <c r="M4464" t="s">
        <v>22215</v>
      </c>
      <c r="N4464" t="s">
        <v>25399</v>
      </c>
      <c r="O4464" t="s">
        <v>29664</v>
      </c>
      <c r="P4464">
        <v>6</v>
      </c>
      <c r="Q4464">
        <v>2</v>
      </c>
      <c r="R4464">
        <v>1.67</v>
      </c>
      <c r="S4464">
        <v>1.68</v>
      </c>
      <c r="T4464">
        <v>444.36</v>
      </c>
      <c r="U4464">
        <v>98.83</v>
      </c>
      <c r="V4464">
        <v>3.5</v>
      </c>
      <c r="W4464">
        <v>9.4600000000000009</v>
      </c>
      <c r="X4464">
        <v>4.6100000000000003</v>
      </c>
      <c r="Y4464">
        <v>2</v>
      </c>
      <c r="Z4464" t="s">
        <v>4250</v>
      </c>
      <c r="AA4464">
        <v>0</v>
      </c>
      <c r="AB4464">
        <v>4</v>
      </c>
      <c r="AC4464">
        <v>4.6030952380952366</v>
      </c>
      <c r="AE4464" t="s">
        <v>7949</v>
      </c>
      <c r="AH4464">
        <v>0</v>
      </c>
      <c r="AI4464">
        <v>0</v>
      </c>
    </row>
    <row r="4465" spans="2:35" x14ac:dyDescent="0.25">
      <c r="B4465">
        <v>13</v>
      </c>
      <c r="H4465">
        <v>4.2</v>
      </c>
      <c r="J4465" t="s">
        <v>22089</v>
      </c>
      <c r="L4465" t="s">
        <v>22180</v>
      </c>
      <c r="M4465" t="s">
        <v>22215</v>
      </c>
      <c r="N4465" t="s">
        <v>25400</v>
      </c>
      <c r="O4465" t="s">
        <v>29665</v>
      </c>
      <c r="P4465">
        <v>5</v>
      </c>
      <c r="Q4465">
        <v>2</v>
      </c>
      <c r="R4465">
        <v>3.86</v>
      </c>
      <c r="S4465">
        <v>3.86</v>
      </c>
      <c r="T4465">
        <v>462.81</v>
      </c>
      <c r="U4465">
        <v>89.6</v>
      </c>
      <c r="V4465">
        <v>4.2699999999999996</v>
      </c>
      <c r="W4465">
        <v>10.06</v>
      </c>
      <c r="X4465">
        <v>3.64</v>
      </c>
      <c r="Y4465">
        <v>2</v>
      </c>
      <c r="Z4465" t="s">
        <v>4250</v>
      </c>
      <c r="AA4465">
        <v>0</v>
      </c>
      <c r="AB4465">
        <v>4</v>
      </c>
      <c r="AC4465">
        <v>3.405642857142857</v>
      </c>
      <c r="AE4465" t="s">
        <v>7949</v>
      </c>
      <c r="AH4465">
        <v>0</v>
      </c>
      <c r="AI4465">
        <v>0</v>
      </c>
    </row>
    <row r="4466" spans="2:35" x14ac:dyDescent="0.25">
      <c r="B4466">
        <v>57</v>
      </c>
      <c r="H4466">
        <v>4.2</v>
      </c>
      <c r="J4466" t="s">
        <v>22089</v>
      </c>
      <c r="L4466" t="s">
        <v>22180</v>
      </c>
      <c r="M4466" t="s">
        <v>22215</v>
      </c>
      <c r="N4466" t="s">
        <v>25401</v>
      </c>
      <c r="O4466" t="s">
        <v>29666</v>
      </c>
      <c r="P4466">
        <v>6</v>
      </c>
      <c r="Q4466">
        <v>2</v>
      </c>
      <c r="R4466">
        <v>2.63</v>
      </c>
      <c r="S4466">
        <v>2.63</v>
      </c>
      <c r="T4466">
        <v>453.37</v>
      </c>
      <c r="U4466">
        <v>113.39</v>
      </c>
      <c r="V4466">
        <v>3.48</v>
      </c>
      <c r="W4466">
        <v>9.9499999999999993</v>
      </c>
      <c r="X4466">
        <v>3.64</v>
      </c>
      <c r="Y4466">
        <v>2</v>
      </c>
      <c r="Z4466" t="s">
        <v>4250</v>
      </c>
      <c r="AA4466">
        <v>0</v>
      </c>
      <c r="AB4466">
        <v>4</v>
      </c>
      <c r="AC4466">
        <v>3.738404761904762</v>
      </c>
      <c r="AE4466" t="s">
        <v>7949</v>
      </c>
      <c r="AH4466">
        <v>0</v>
      </c>
      <c r="AI4466">
        <v>0</v>
      </c>
    </row>
    <row r="4467" spans="2:35" x14ac:dyDescent="0.25">
      <c r="B4467">
        <v>48</v>
      </c>
      <c r="H4467">
        <v>4.2</v>
      </c>
      <c r="J4467" t="s">
        <v>22089</v>
      </c>
      <c r="L4467" t="s">
        <v>22180</v>
      </c>
      <c r="M4467" t="s">
        <v>22215</v>
      </c>
      <c r="N4467" t="s">
        <v>25402</v>
      </c>
      <c r="O4467" t="s">
        <v>29667</v>
      </c>
      <c r="P4467">
        <v>6</v>
      </c>
      <c r="Q4467">
        <v>2</v>
      </c>
      <c r="R4467">
        <v>3.02</v>
      </c>
      <c r="S4467">
        <v>3.02</v>
      </c>
      <c r="T4467">
        <v>472.41</v>
      </c>
      <c r="U4467">
        <v>98.83</v>
      </c>
      <c r="V4467">
        <v>3.93</v>
      </c>
      <c r="W4467">
        <v>10.3</v>
      </c>
      <c r="X4467">
        <v>3.89</v>
      </c>
      <c r="Y4467">
        <v>2</v>
      </c>
      <c r="Z4467" t="s">
        <v>4250</v>
      </c>
      <c r="AA4467">
        <v>0</v>
      </c>
      <c r="AB4467">
        <v>5</v>
      </c>
      <c r="AC4467">
        <v>3.882738095238095</v>
      </c>
      <c r="AE4467" t="s">
        <v>7949</v>
      </c>
      <c r="AH4467">
        <v>0</v>
      </c>
      <c r="AI4467">
        <v>0</v>
      </c>
    </row>
    <row r="4468" spans="2:35" x14ac:dyDescent="0.25">
      <c r="B4468">
        <v>61</v>
      </c>
      <c r="H4468">
        <v>4.2</v>
      </c>
      <c r="J4468" t="s">
        <v>22089</v>
      </c>
      <c r="L4468" t="s">
        <v>22180</v>
      </c>
      <c r="M4468" t="s">
        <v>22215</v>
      </c>
      <c r="N4468" t="s">
        <v>25403</v>
      </c>
      <c r="O4468" t="s">
        <v>29668</v>
      </c>
      <c r="P4468">
        <v>6</v>
      </c>
      <c r="Q4468">
        <v>2</v>
      </c>
      <c r="R4468">
        <v>1.57</v>
      </c>
      <c r="S4468">
        <v>1.57</v>
      </c>
      <c r="T4468">
        <v>458.39</v>
      </c>
      <c r="U4468">
        <v>98.83</v>
      </c>
      <c r="V4468">
        <v>3.81</v>
      </c>
      <c r="W4468">
        <v>9.52</v>
      </c>
      <c r="X4468">
        <v>4.6100000000000003</v>
      </c>
      <c r="Y4468">
        <v>2</v>
      </c>
      <c r="Z4468" t="s">
        <v>4250</v>
      </c>
      <c r="AA4468">
        <v>0</v>
      </c>
      <c r="AB4468">
        <v>4</v>
      </c>
      <c r="AC4468">
        <v>4.5028809523809521</v>
      </c>
      <c r="AE4468" t="s">
        <v>7949</v>
      </c>
      <c r="AH4468">
        <v>0</v>
      </c>
      <c r="AI4468">
        <v>0</v>
      </c>
    </row>
    <row r="4469" spans="2:35" x14ac:dyDescent="0.25">
      <c r="B4469">
        <v>30</v>
      </c>
      <c r="H4469">
        <v>4.2</v>
      </c>
      <c r="J4469" t="s">
        <v>22089</v>
      </c>
      <c r="L4469" t="s">
        <v>22180</v>
      </c>
      <c r="M4469" t="s">
        <v>22215</v>
      </c>
      <c r="N4469" t="s">
        <v>25404</v>
      </c>
      <c r="O4469" t="s">
        <v>29669</v>
      </c>
      <c r="P4469">
        <v>7</v>
      </c>
      <c r="Q4469">
        <v>2</v>
      </c>
      <c r="R4469">
        <v>3.56</v>
      </c>
      <c r="S4469">
        <v>3.57</v>
      </c>
      <c r="T4469">
        <v>459.38</v>
      </c>
      <c r="U4469">
        <v>111.72</v>
      </c>
      <c r="V4469">
        <v>3.02</v>
      </c>
      <c r="W4469">
        <v>8.92</v>
      </c>
      <c r="X4469">
        <v>3.63</v>
      </c>
      <c r="Y4469">
        <v>2</v>
      </c>
      <c r="Z4469" t="s">
        <v>4250</v>
      </c>
      <c r="AA4469">
        <v>0</v>
      </c>
      <c r="AB4469">
        <v>5</v>
      </c>
      <c r="AC4469">
        <v>3.0011428571428569</v>
      </c>
      <c r="AE4469" t="s">
        <v>7949</v>
      </c>
      <c r="AH4469">
        <v>0</v>
      </c>
      <c r="AI4469">
        <v>0</v>
      </c>
    </row>
    <row r="4470" spans="2:35" x14ac:dyDescent="0.25">
      <c r="B4470">
        <v>32</v>
      </c>
      <c r="H4470">
        <v>4.2</v>
      </c>
      <c r="J4470" t="s">
        <v>22089</v>
      </c>
      <c r="L4470" t="s">
        <v>22180</v>
      </c>
      <c r="M4470" t="s">
        <v>22215</v>
      </c>
      <c r="N4470" t="s">
        <v>25405</v>
      </c>
      <c r="O4470" t="s">
        <v>29670</v>
      </c>
      <c r="P4470">
        <v>6</v>
      </c>
      <c r="Q4470">
        <v>2</v>
      </c>
      <c r="R4470">
        <v>3.4</v>
      </c>
      <c r="S4470">
        <v>3.41</v>
      </c>
      <c r="T4470">
        <v>508.39</v>
      </c>
      <c r="U4470">
        <v>98.83</v>
      </c>
      <c r="V4470">
        <v>4.5199999999999996</v>
      </c>
      <c r="W4470">
        <v>10.210000000000001</v>
      </c>
      <c r="X4470">
        <v>3.9</v>
      </c>
      <c r="Y4470">
        <v>2</v>
      </c>
      <c r="Z4470" t="s">
        <v>4250</v>
      </c>
      <c r="AA4470">
        <v>1</v>
      </c>
      <c r="AB4470">
        <v>6</v>
      </c>
      <c r="AC4470">
        <v>3.300666666666666</v>
      </c>
      <c r="AE4470" t="s">
        <v>7949</v>
      </c>
      <c r="AH4470">
        <v>0</v>
      </c>
      <c r="AI4470">
        <v>0</v>
      </c>
    </row>
    <row r="4471" spans="2:35" x14ac:dyDescent="0.25">
      <c r="B4471">
        <v>44</v>
      </c>
      <c r="H4471">
        <v>4.2</v>
      </c>
      <c r="J4471" t="s">
        <v>22089</v>
      </c>
      <c r="L4471" t="s">
        <v>22180</v>
      </c>
      <c r="M4471" t="s">
        <v>22215</v>
      </c>
      <c r="N4471" t="s">
        <v>25406</v>
      </c>
      <c r="O4471" t="s">
        <v>29671</v>
      </c>
      <c r="P4471">
        <v>6</v>
      </c>
      <c r="Q4471">
        <v>2</v>
      </c>
      <c r="R4471">
        <v>3.12</v>
      </c>
      <c r="S4471">
        <v>3.12</v>
      </c>
      <c r="T4471">
        <v>458.39</v>
      </c>
      <c r="U4471">
        <v>98.83</v>
      </c>
      <c r="V4471">
        <v>3.62</v>
      </c>
      <c r="W4471">
        <v>10.25</v>
      </c>
      <c r="X4471">
        <v>3.89</v>
      </c>
      <c r="Y4471">
        <v>2</v>
      </c>
      <c r="Z4471" t="s">
        <v>4250</v>
      </c>
      <c r="AA4471">
        <v>0</v>
      </c>
      <c r="AB4471">
        <v>5</v>
      </c>
      <c r="AC4471">
        <v>3.882880952380952</v>
      </c>
      <c r="AE4471" t="s">
        <v>7949</v>
      </c>
      <c r="AH4471">
        <v>0</v>
      </c>
      <c r="AI4471">
        <v>0</v>
      </c>
    </row>
    <row r="4472" spans="2:35" x14ac:dyDescent="0.25">
      <c r="B4472">
        <v>49</v>
      </c>
      <c r="H4472">
        <v>4.2</v>
      </c>
      <c r="J4472" t="s">
        <v>22089</v>
      </c>
      <c r="L4472" t="s">
        <v>22180</v>
      </c>
      <c r="M4472" t="s">
        <v>22215</v>
      </c>
      <c r="N4472" t="s">
        <v>25407</v>
      </c>
      <c r="O4472" t="s">
        <v>29672</v>
      </c>
      <c r="P4472">
        <v>7</v>
      </c>
      <c r="Q4472">
        <v>2</v>
      </c>
      <c r="R4472">
        <v>3.93</v>
      </c>
      <c r="S4472">
        <v>3.93</v>
      </c>
      <c r="T4472">
        <v>486.83</v>
      </c>
      <c r="U4472">
        <v>98.31</v>
      </c>
      <c r="V4472">
        <v>4.7</v>
      </c>
      <c r="X4472">
        <v>3.67</v>
      </c>
      <c r="Y4472">
        <v>3</v>
      </c>
      <c r="Z4472" t="s">
        <v>4250</v>
      </c>
      <c r="AA4472">
        <v>0</v>
      </c>
      <c r="AB4472">
        <v>4</v>
      </c>
      <c r="AC4472">
        <v>2.8870714285714278</v>
      </c>
      <c r="AE4472" t="s">
        <v>7949</v>
      </c>
      <c r="AH4472">
        <v>0</v>
      </c>
      <c r="AI4472">
        <v>0</v>
      </c>
    </row>
    <row r="4473" spans="2:35" x14ac:dyDescent="0.25">
      <c r="B4473">
        <v>39</v>
      </c>
      <c r="H4473">
        <v>4.2</v>
      </c>
      <c r="J4473" t="s">
        <v>22089</v>
      </c>
      <c r="L4473" t="s">
        <v>22180</v>
      </c>
      <c r="M4473" t="s">
        <v>22215</v>
      </c>
      <c r="N4473" t="s">
        <v>25408</v>
      </c>
      <c r="O4473" t="s">
        <v>29673</v>
      </c>
      <c r="P4473">
        <v>5</v>
      </c>
      <c r="Q4473">
        <v>2</v>
      </c>
      <c r="R4473">
        <v>2.02</v>
      </c>
      <c r="S4473">
        <v>2.13</v>
      </c>
      <c r="T4473">
        <v>466.77</v>
      </c>
      <c r="U4473">
        <v>89.6</v>
      </c>
      <c r="V4473">
        <v>4.29</v>
      </c>
      <c r="W4473">
        <v>7.92</v>
      </c>
      <c r="X4473">
        <v>4.3499999999999996</v>
      </c>
      <c r="Y4473">
        <v>2</v>
      </c>
      <c r="Z4473" t="s">
        <v>4250</v>
      </c>
      <c r="AA4473">
        <v>0</v>
      </c>
      <c r="AB4473">
        <v>3</v>
      </c>
      <c r="AC4473">
        <v>4.7273571428571426</v>
      </c>
      <c r="AE4473" t="s">
        <v>7949</v>
      </c>
      <c r="AH4473">
        <v>0</v>
      </c>
      <c r="AI4473">
        <v>0</v>
      </c>
    </row>
    <row r="4474" spans="2:35" x14ac:dyDescent="0.25">
      <c r="B4474">
        <v>6</v>
      </c>
      <c r="H4474">
        <v>4.2</v>
      </c>
      <c r="J4474" t="s">
        <v>22089</v>
      </c>
      <c r="L4474" t="s">
        <v>22180</v>
      </c>
      <c r="M4474" t="s">
        <v>22215</v>
      </c>
      <c r="N4474" t="s">
        <v>25409</v>
      </c>
      <c r="O4474" t="s">
        <v>29674</v>
      </c>
      <c r="P4474">
        <v>9</v>
      </c>
      <c r="Q4474">
        <v>2</v>
      </c>
      <c r="R4474">
        <v>1.52</v>
      </c>
      <c r="S4474">
        <v>1.6</v>
      </c>
      <c r="T4474">
        <v>512.4</v>
      </c>
      <c r="U4474">
        <v>137.75</v>
      </c>
      <c r="V4474">
        <v>3.46</v>
      </c>
      <c r="W4474">
        <v>8.01</v>
      </c>
      <c r="X4474">
        <v>4.3499999999999996</v>
      </c>
      <c r="Y4474">
        <v>3</v>
      </c>
      <c r="Z4474" t="s">
        <v>4250</v>
      </c>
      <c r="AA4474">
        <v>1</v>
      </c>
      <c r="AB4474">
        <v>6</v>
      </c>
      <c r="AC4474">
        <v>3.5</v>
      </c>
      <c r="AE4474" t="s">
        <v>7949</v>
      </c>
      <c r="AH4474">
        <v>0</v>
      </c>
      <c r="AI4474">
        <v>0</v>
      </c>
    </row>
    <row r="4475" spans="2:35" x14ac:dyDescent="0.25">
      <c r="B4475">
        <v>23</v>
      </c>
      <c r="H4475">
        <v>4.2</v>
      </c>
      <c r="J4475" t="s">
        <v>22089</v>
      </c>
      <c r="L4475" t="s">
        <v>22180</v>
      </c>
      <c r="M4475" t="s">
        <v>22215</v>
      </c>
      <c r="N4475" t="s">
        <v>25410</v>
      </c>
      <c r="O4475" t="s">
        <v>29675</v>
      </c>
      <c r="P4475">
        <v>6</v>
      </c>
      <c r="Q4475">
        <v>2</v>
      </c>
      <c r="R4475">
        <v>3.56</v>
      </c>
      <c r="S4475">
        <v>3.57</v>
      </c>
      <c r="T4475">
        <v>455.8</v>
      </c>
      <c r="U4475">
        <v>113.39</v>
      </c>
      <c r="V4475">
        <v>3.88</v>
      </c>
      <c r="W4475">
        <v>9.2799999999999994</v>
      </c>
      <c r="X4475">
        <v>4.3499999999999996</v>
      </c>
      <c r="Y4475">
        <v>2</v>
      </c>
      <c r="Z4475" t="s">
        <v>4250</v>
      </c>
      <c r="AA4475">
        <v>0</v>
      </c>
      <c r="AB4475">
        <v>3</v>
      </c>
      <c r="AC4475">
        <v>2.9710476190476189</v>
      </c>
      <c r="AE4475" t="s">
        <v>7949</v>
      </c>
      <c r="AH4475">
        <v>0</v>
      </c>
      <c r="AI4475">
        <v>0</v>
      </c>
    </row>
    <row r="4476" spans="2:35" x14ac:dyDescent="0.25">
      <c r="B4476">
        <v>75</v>
      </c>
      <c r="H4476">
        <v>4.2</v>
      </c>
      <c r="J4476" t="s">
        <v>22089</v>
      </c>
      <c r="L4476" t="s">
        <v>22180</v>
      </c>
      <c r="M4476" t="s">
        <v>22215</v>
      </c>
      <c r="N4476" t="s">
        <v>25411</v>
      </c>
      <c r="O4476" t="s">
        <v>29676</v>
      </c>
      <c r="P4476">
        <v>5</v>
      </c>
      <c r="Q4476">
        <v>2</v>
      </c>
      <c r="R4476">
        <v>3.12</v>
      </c>
      <c r="S4476">
        <v>3.2</v>
      </c>
      <c r="T4476">
        <v>516.78</v>
      </c>
      <c r="U4476">
        <v>89.6</v>
      </c>
      <c r="V4476">
        <v>5.17</v>
      </c>
      <c r="W4476">
        <v>8.11</v>
      </c>
      <c r="X4476">
        <v>4.3499999999999996</v>
      </c>
      <c r="Y4476">
        <v>2</v>
      </c>
      <c r="Z4476" t="s">
        <v>4250</v>
      </c>
      <c r="AA4476">
        <v>2</v>
      </c>
      <c r="AB4476">
        <v>3</v>
      </c>
      <c r="AC4476">
        <v>3.84</v>
      </c>
      <c r="AE4476" t="s">
        <v>7949</v>
      </c>
      <c r="AH4476">
        <v>0</v>
      </c>
      <c r="AI4476">
        <v>0</v>
      </c>
    </row>
    <row r="4477" spans="2:35" x14ac:dyDescent="0.25">
      <c r="B4477">
        <v>6</v>
      </c>
      <c r="H4477">
        <v>4.2</v>
      </c>
      <c r="J4477" t="s">
        <v>22089</v>
      </c>
      <c r="L4477" t="s">
        <v>22180</v>
      </c>
      <c r="M4477" t="s">
        <v>22215</v>
      </c>
      <c r="N4477" t="s">
        <v>25412</v>
      </c>
      <c r="O4477" t="s">
        <v>29677</v>
      </c>
      <c r="P4477">
        <v>6</v>
      </c>
      <c r="Q4477">
        <v>2</v>
      </c>
      <c r="R4477">
        <v>2.16</v>
      </c>
      <c r="S4477">
        <v>2.16</v>
      </c>
      <c r="T4477">
        <v>496.44</v>
      </c>
      <c r="U4477">
        <v>98.83</v>
      </c>
      <c r="V4477">
        <v>4.2</v>
      </c>
      <c r="W4477">
        <v>9.4</v>
      </c>
      <c r="X4477">
        <v>4.6100000000000003</v>
      </c>
      <c r="Y4477">
        <v>2</v>
      </c>
      <c r="Z4477" t="s">
        <v>4250</v>
      </c>
      <c r="AA4477">
        <v>0</v>
      </c>
      <c r="AB4477">
        <v>5</v>
      </c>
      <c r="AC4477">
        <v>4.1510952380952384</v>
      </c>
      <c r="AE4477" t="s">
        <v>7949</v>
      </c>
      <c r="AH4477">
        <v>0</v>
      </c>
      <c r="AI4477">
        <v>0</v>
      </c>
    </row>
    <row r="4478" spans="2:35" x14ac:dyDescent="0.25">
      <c r="B4478">
        <v>3</v>
      </c>
      <c r="H4478">
        <v>4.2</v>
      </c>
      <c r="J4478" t="s">
        <v>22089</v>
      </c>
      <c r="L4478" t="s">
        <v>22180</v>
      </c>
      <c r="M4478" t="s">
        <v>22215</v>
      </c>
      <c r="N4478" t="s">
        <v>25413</v>
      </c>
      <c r="O4478" t="s">
        <v>29678</v>
      </c>
      <c r="P4478">
        <v>6</v>
      </c>
      <c r="Q4478">
        <v>2</v>
      </c>
      <c r="R4478">
        <v>2.2599999999999998</v>
      </c>
      <c r="S4478">
        <v>2.27</v>
      </c>
      <c r="T4478">
        <v>482.41</v>
      </c>
      <c r="U4478">
        <v>98.83</v>
      </c>
      <c r="V4478">
        <v>3.9</v>
      </c>
      <c r="W4478">
        <v>9.34</v>
      </c>
      <c r="X4478">
        <v>4.3499999999999996</v>
      </c>
      <c r="Y4478">
        <v>2</v>
      </c>
      <c r="Z4478" t="s">
        <v>4250</v>
      </c>
      <c r="AA4478">
        <v>0</v>
      </c>
      <c r="AB4478">
        <v>5</v>
      </c>
      <c r="AC4478">
        <v>4.2013095238095239</v>
      </c>
      <c r="AE4478" t="s">
        <v>7949</v>
      </c>
      <c r="AH4478">
        <v>0</v>
      </c>
      <c r="AI4478">
        <v>0</v>
      </c>
    </row>
    <row r="4479" spans="2:35" x14ac:dyDescent="0.25">
      <c r="B4479">
        <v>2</v>
      </c>
      <c r="H4479">
        <v>4.2</v>
      </c>
      <c r="J4479" t="s">
        <v>22089</v>
      </c>
      <c r="L4479" t="s">
        <v>22180</v>
      </c>
      <c r="M4479" t="s">
        <v>22215</v>
      </c>
      <c r="N4479" t="s">
        <v>25414</v>
      </c>
      <c r="O4479" t="s">
        <v>29679</v>
      </c>
      <c r="P4479">
        <v>7</v>
      </c>
      <c r="Q4479">
        <v>2</v>
      </c>
      <c r="R4479">
        <v>2.69</v>
      </c>
      <c r="S4479">
        <v>2.78</v>
      </c>
      <c r="T4479">
        <v>469.37</v>
      </c>
      <c r="U4479">
        <v>111.72</v>
      </c>
      <c r="V4479">
        <v>2.9</v>
      </c>
      <c r="W4479">
        <v>8.01</v>
      </c>
      <c r="X4479">
        <v>4.3499999999999996</v>
      </c>
      <c r="Y4479">
        <v>2</v>
      </c>
      <c r="Z4479" t="s">
        <v>4250</v>
      </c>
      <c r="AA4479">
        <v>0</v>
      </c>
      <c r="AB4479">
        <v>5</v>
      </c>
      <c r="AC4479">
        <v>3.6497857142857151</v>
      </c>
      <c r="AE4479" t="s">
        <v>7949</v>
      </c>
      <c r="AH4479">
        <v>0</v>
      </c>
      <c r="AI4479">
        <v>0</v>
      </c>
    </row>
    <row r="4480" spans="2:35" x14ac:dyDescent="0.25">
      <c r="B4480">
        <v>97</v>
      </c>
      <c r="H4480">
        <v>4.2</v>
      </c>
      <c r="J4480" t="s">
        <v>22089</v>
      </c>
      <c r="L4480" t="s">
        <v>22180</v>
      </c>
      <c r="M4480" t="s">
        <v>22215</v>
      </c>
      <c r="N4480" t="s">
        <v>25415</v>
      </c>
      <c r="O4480" t="s">
        <v>29680</v>
      </c>
      <c r="P4480">
        <v>6</v>
      </c>
      <c r="Q4480">
        <v>2</v>
      </c>
      <c r="R4480">
        <v>2.4700000000000002</v>
      </c>
      <c r="S4480">
        <v>2.4700000000000002</v>
      </c>
      <c r="T4480">
        <v>498.45</v>
      </c>
      <c r="U4480">
        <v>98.83</v>
      </c>
      <c r="V4480">
        <v>4.59</v>
      </c>
      <c r="W4480">
        <v>9.4499999999999993</v>
      </c>
      <c r="X4480">
        <v>4.6100000000000003</v>
      </c>
      <c r="Y4480">
        <v>2</v>
      </c>
      <c r="Z4480" t="s">
        <v>4250</v>
      </c>
      <c r="AA4480">
        <v>0</v>
      </c>
      <c r="AB4480">
        <v>6</v>
      </c>
      <c r="AC4480">
        <v>3.9817380952380952</v>
      </c>
      <c r="AE4480" t="s">
        <v>7949</v>
      </c>
      <c r="AH4480">
        <v>0</v>
      </c>
      <c r="AI4480">
        <v>0</v>
      </c>
    </row>
    <row r="4481" spans="2:35" x14ac:dyDescent="0.25">
      <c r="B4481">
        <v>10</v>
      </c>
      <c r="H4481">
        <v>4.2</v>
      </c>
      <c r="J4481" t="s">
        <v>22089</v>
      </c>
      <c r="L4481" t="s">
        <v>22180</v>
      </c>
      <c r="M4481" t="s">
        <v>22215</v>
      </c>
      <c r="N4481" t="s">
        <v>25343</v>
      </c>
      <c r="O4481" t="s">
        <v>29608</v>
      </c>
      <c r="P4481">
        <v>6</v>
      </c>
      <c r="Q4481">
        <v>2</v>
      </c>
      <c r="R4481">
        <v>2.1800000000000002</v>
      </c>
      <c r="S4481">
        <v>2.19</v>
      </c>
      <c r="T4481">
        <v>468.38</v>
      </c>
      <c r="U4481">
        <v>98.83</v>
      </c>
      <c r="V4481">
        <v>3.51</v>
      </c>
      <c r="W4481">
        <v>9.34</v>
      </c>
      <c r="X4481">
        <v>4.3499999999999996</v>
      </c>
      <c r="Y4481">
        <v>2</v>
      </c>
      <c r="Z4481" t="s">
        <v>4250</v>
      </c>
      <c r="AA4481">
        <v>0</v>
      </c>
      <c r="AB4481">
        <v>5</v>
      </c>
      <c r="AC4481">
        <v>4.3415238095238102</v>
      </c>
      <c r="AE4481" t="s">
        <v>7949</v>
      </c>
      <c r="AH4481">
        <v>0</v>
      </c>
      <c r="AI4481">
        <v>0</v>
      </c>
    </row>
    <row r="4482" spans="2:35" x14ac:dyDescent="0.25">
      <c r="B4482">
        <v>75</v>
      </c>
      <c r="H4482">
        <v>4.2</v>
      </c>
      <c r="J4482" t="s">
        <v>22089</v>
      </c>
      <c r="L4482" t="s">
        <v>22180</v>
      </c>
      <c r="M4482" t="s">
        <v>22215</v>
      </c>
      <c r="N4482" t="s">
        <v>25254</v>
      </c>
      <c r="O4482" t="s">
        <v>29519</v>
      </c>
      <c r="P4482">
        <v>6</v>
      </c>
      <c r="Q4482">
        <v>2</v>
      </c>
      <c r="R4482">
        <v>1.24</v>
      </c>
      <c r="S4482">
        <v>1.3</v>
      </c>
      <c r="T4482">
        <v>465.33</v>
      </c>
      <c r="U4482">
        <v>102.49</v>
      </c>
      <c r="V4482">
        <v>3.83</v>
      </c>
      <c r="W4482">
        <v>8.19</v>
      </c>
      <c r="X4482">
        <v>4.3499999999999996</v>
      </c>
      <c r="Y4482">
        <v>2</v>
      </c>
      <c r="Z4482" t="s">
        <v>4250</v>
      </c>
      <c r="AA4482">
        <v>0</v>
      </c>
      <c r="AB4482">
        <v>4</v>
      </c>
      <c r="AC4482">
        <v>4.3313095238095238</v>
      </c>
      <c r="AE4482" t="s">
        <v>7949</v>
      </c>
      <c r="AH4482">
        <v>0</v>
      </c>
      <c r="AI4482">
        <v>0</v>
      </c>
    </row>
    <row r="4483" spans="2:35" x14ac:dyDescent="0.25">
      <c r="B4483">
        <v>156</v>
      </c>
      <c r="H4483">
        <v>4.2</v>
      </c>
      <c r="J4483" t="s">
        <v>22089</v>
      </c>
      <c r="L4483" t="s">
        <v>22180</v>
      </c>
      <c r="M4483" t="s">
        <v>22215</v>
      </c>
      <c r="N4483" t="s">
        <v>25416</v>
      </c>
      <c r="O4483" t="s">
        <v>29681</v>
      </c>
      <c r="P4483">
        <v>6</v>
      </c>
      <c r="Q4483">
        <v>2</v>
      </c>
      <c r="R4483">
        <v>2.17</v>
      </c>
      <c r="S4483">
        <v>2.17</v>
      </c>
      <c r="T4483">
        <v>526.38</v>
      </c>
      <c r="U4483">
        <v>98.83</v>
      </c>
      <c r="V4483">
        <v>4.74</v>
      </c>
      <c r="W4483">
        <v>9.3800000000000008</v>
      </c>
      <c r="X4483">
        <v>4.5199999999999996</v>
      </c>
      <c r="Y4483">
        <v>2</v>
      </c>
      <c r="Z4483" t="s">
        <v>4250</v>
      </c>
      <c r="AA4483">
        <v>1</v>
      </c>
      <c r="AB4483">
        <v>5</v>
      </c>
      <c r="AC4483">
        <v>4.1206666666666667</v>
      </c>
      <c r="AE4483" t="s">
        <v>7949</v>
      </c>
      <c r="AH4483">
        <v>0</v>
      </c>
      <c r="AI4483">
        <v>0</v>
      </c>
    </row>
    <row r="4484" spans="2:35" x14ac:dyDescent="0.25">
      <c r="B4484">
        <v>71</v>
      </c>
      <c r="H4484">
        <v>4.2</v>
      </c>
      <c r="J4484" t="s">
        <v>22089</v>
      </c>
      <c r="L4484" t="s">
        <v>22180</v>
      </c>
      <c r="M4484" t="s">
        <v>22215</v>
      </c>
      <c r="N4484" t="s">
        <v>25417</v>
      </c>
      <c r="O4484" t="s">
        <v>29682</v>
      </c>
      <c r="P4484">
        <v>6</v>
      </c>
      <c r="Q4484">
        <v>2</v>
      </c>
      <c r="R4484">
        <v>3.12</v>
      </c>
      <c r="S4484">
        <v>3.18</v>
      </c>
      <c r="T4484">
        <v>478.81</v>
      </c>
      <c r="U4484">
        <v>98.83</v>
      </c>
      <c r="V4484">
        <v>4.16</v>
      </c>
      <c r="W4484">
        <v>8.3800000000000008</v>
      </c>
      <c r="X4484">
        <v>4.3499999999999996</v>
      </c>
      <c r="Y4484">
        <v>2</v>
      </c>
      <c r="Z4484" t="s">
        <v>4250</v>
      </c>
      <c r="AA4484">
        <v>0</v>
      </c>
      <c r="AB4484">
        <v>4</v>
      </c>
      <c r="AC4484">
        <v>3.7070238095238088</v>
      </c>
      <c r="AE4484" t="s">
        <v>7949</v>
      </c>
      <c r="AH4484">
        <v>0</v>
      </c>
      <c r="AI4484">
        <v>0</v>
      </c>
    </row>
    <row r="4485" spans="2:35" x14ac:dyDescent="0.25">
      <c r="B4485">
        <v>21</v>
      </c>
      <c r="H4485">
        <v>4.2</v>
      </c>
      <c r="J4485" t="s">
        <v>22089</v>
      </c>
      <c r="L4485" t="s">
        <v>22180</v>
      </c>
      <c r="M4485" t="s">
        <v>22215</v>
      </c>
      <c r="N4485" t="s">
        <v>25418</v>
      </c>
      <c r="O4485" t="s">
        <v>29683</v>
      </c>
      <c r="P4485">
        <v>7</v>
      </c>
      <c r="Q4485">
        <v>2</v>
      </c>
      <c r="R4485">
        <v>3.3</v>
      </c>
      <c r="S4485">
        <v>3.39</v>
      </c>
      <c r="T4485">
        <v>513.35</v>
      </c>
      <c r="U4485">
        <v>111.72</v>
      </c>
      <c r="V4485">
        <v>3.83</v>
      </c>
      <c r="W4485">
        <v>7.99</v>
      </c>
      <c r="X4485">
        <v>4.3499999999999996</v>
      </c>
      <c r="Y4485">
        <v>2</v>
      </c>
      <c r="Z4485" t="s">
        <v>4250</v>
      </c>
      <c r="AA4485">
        <v>1</v>
      </c>
      <c r="AB4485">
        <v>5</v>
      </c>
      <c r="AC4485">
        <v>2.931</v>
      </c>
      <c r="AE4485" t="s">
        <v>7949</v>
      </c>
      <c r="AH4485">
        <v>0</v>
      </c>
      <c r="AI4485">
        <v>0</v>
      </c>
    </row>
    <row r="4486" spans="2:35" x14ac:dyDescent="0.25">
      <c r="B4486">
        <v>11</v>
      </c>
      <c r="H4486">
        <v>4.2</v>
      </c>
      <c r="J4486" t="s">
        <v>22089</v>
      </c>
      <c r="L4486" t="s">
        <v>22180</v>
      </c>
      <c r="M4486" t="s">
        <v>22215</v>
      </c>
      <c r="N4486" t="s">
        <v>25419</v>
      </c>
      <c r="O4486" t="s">
        <v>29684</v>
      </c>
      <c r="P4486">
        <v>6</v>
      </c>
      <c r="Q4486">
        <v>2</v>
      </c>
      <c r="R4486">
        <v>1.46</v>
      </c>
      <c r="S4486">
        <v>1.49</v>
      </c>
      <c r="T4486">
        <v>487.76</v>
      </c>
      <c r="U4486">
        <v>94.53</v>
      </c>
      <c r="V4486">
        <v>4.34</v>
      </c>
      <c r="W4486">
        <v>8.49</v>
      </c>
      <c r="X4486">
        <v>4.3499999999999996</v>
      </c>
      <c r="Y4486">
        <v>2</v>
      </c>
      <c r="Z4486" t="s">
        <v>4250</v>
      </c>
      <c r="AA4486">
        <v>0</v>
      </c>
      <c r="AB4486">
        <v>4</v>
      </c>
      <c r="AC4486">
        <v>4.4364285714285714</v>
      </c>
      <c r="AE4486" t="s">
        <v>7949</v>
      </c>
      <c r="AH4486">
        <v>0</v>
      </c>
      <c r="AI4486">
        <v>0</v>
      </c>
    </row>
    <row r="4487" spans="2:35" x14ac:dyDescent="0.25">
      <c r="B4487">
        <v>27</v>
      </c>
      <c r="H4487">
        <v>4.2</v>
      </c>
      <c r="J4487" t="s">
        <v>22089</v>
      </c>
      <c r="L4487" t="s">
        <v>22180</v>
      </c>
      <c r="M4487" t="s">
        <v>22215</v>
      </c>
      <c r="N4487" t="s">
        <v>25420</v>
      </c>
      <c r="O4487" t="s">
        <v>29685</v>
      </c>
      <c r="P4487">
        <v>7</v>
      </c>
      <c r="Q4487">
        <v>2</v>
      </c>
      <c r="R4487">
        <v>2.99</v>
      </c>
      <c r="S4487">
        <v>3.07</v>
      </c>
      <c r="T4487">
        <v>527.37</v>
      </c>
      <c r="U4487">
        <v>111.72</v>
      </c>
      <c r="V4487">
        <v>4.1399999999999997</v>
      </c>
      <c r="W4487">
        <v>8.0500000000000007</v>
      </c>
      <c r="X4487">
        <v>4.3499999999999996</v>
      </c>
      <c r="Y4487">
        <v>2</v>
      </c>
      <c r="Z4487" t="s">
        <v>4250</v>
      </c>
      <c r="AA4487">
        <v>1</v>
      </c>
      <c r="AB4487">
        <v>5</v>
      </c>
      <c r="AC4487">
        <v>3.246</v>
      </c>
      <c r="AE4487" t="s">
        <v>7949</v>
      </c>
      <c r="AH4487">
        <v>0</v>
      </c>
      <c r="AI4487">
        <v>0</v>
      </c>
    </row>
    <row r="4488" spans="2:35" x14ac:dyDescent="0.25">
      <c r="B4488">
        <v>58</v>
      </c>
      <c r="H4488">
        <v>4.2</v>
      </c>
      <c r="J4488" t="s">
        <v>22089</v>
      </c>
      <c r="L4488" t="s">
        <v>22180</v>
      </c>
      <c r="M4488" t="s">
        <v>22215</v>
      </c>
      <c r="N4488" t="s">
        <v>25421</v>
      </c>
      <c r="O4488" t="s">
        <v>29686</v>
      </c>
      <c r="P4488">
        <v>5</v>
      </c>
      <c r="Q4488">
        <v>2</v>
      </c>
      <c r="R4488">
        <v>2.44</v>
      </c>
      <c r="S4488">
        <v>2.4900000000000002</v>
      </c>
      <c r="T4488">
        <v>498.79</v>
      </c>
      <c r="U4488">
        <v>89.6</v>
      </c>
      <c r="V4488">
        <v>5.08</v>
      </c>
      <c r="W4488">
        <v>8.2799999999999994</v>
      </c>
      <c r="X4488">
        <v>4.3499999999999996</v>
      </c>
      <c r="Y4488">
        <v>2</v>
      </c>
      <c r="Z4488" t="s">
        <v>4250</v>
      </c>
      <c r="AA4488">
        <v>1</v>
      </c>
      <c r="AB4488">
        <v>4</v>
      </c>
      <c r="AC4488">
        <v>4.2886428571428574</v>
      </c>
      <c r="AE4488" t="s">
        <v>7949</v>
      </c>
      <c r="AH4488">
        <v>0</v>
      </c>
      <c r="AI4488">
        <v>0</v>
      </c>
    </row>
    <row r="4489" spans="2:35" x14ac:dyDescent="0.25">
      <c r="B4489">
        <v>16</v>
      </c>
      <c r="H4489">
        <v>4.2</v>
      </c>
      <c r="J4489" t="s">
        <v>22089</v>
      </c>
      <c r="L4489" t="s">
        <v>22180</v>
      </c>
      <c r="M4489" t="s">
        <v>22215</v>
      </c>
      <c r="N4489" t="s">
        <v>25422</v>
      </c>
      <c r="O4489" t="s">
        <v>29687</v>
      </c>
      <c r="P4489">
        <v>6</v>
      </c>
      <c r="Q4489">
        <v>2</v>
      </c>
      <c r="R4489">
        <v>2.1800000000000002</v>
      </c>
      <c r="S4489">
        <v>2.19</v>
      </c>
      <c r="T4489">
        <v>492.83</v>
      </c>
      <c r="U4489">
        <v>98.83</v>
      </c>
      <c r="V4489">
        <v>4.29</v>
      </c>
      <c r="W4489">
        <v>8.9499999999999993</v>
      </c>
      <c r="X4489">
        <v>4.3499999999999996</v>
      </c>
      <c r="Y4489">
        <v>2</v>
      </c>
      <c r="Z4489" t="s">
        <v>4250</v>
      </c>
      <c r="AA4489">
        <v>0</v>
      </c>
      <c r="AB4489">
        <v>5</v>
      </c>
      <c r="AC4489">
        <v>4.1668809523809527</v>
      </c>
      <c r="AE4489" t="s">
        <v>7949</v>
      </c>
      <c r="AH4489">
        <v>0</v>
      </c>
      <c r="AI4489">
        <v>0</v>
      </c>
    </row>
    <row r="4490" spans="2:35" x14ac:dyDescent="0.25">
      <c r="B4490">
        <v>40</v>
      </c>
      <c r="H4490">
        <v>4.2</v>
      </c>
      <c r="J4490" t="s">
        <v>22089</v>
      </c>
      <c r="L4490" t="s">
        <v>22180</v>
      </c>
      <c r="M4490" t="s">
        <v>22215</v>
      </c>
      <c r="N4490" t="s">
        <v>25423</v>
      </c>
      <c r="O4490" t="s">
        <v>29688</v>
      </c>
      <c r="P4490">
        <v>5</v>
      </c>
      <c r="Q4490">
        <v>2</v>
      </c>
      <c r="R4490">
        <v>2.0699999999999998</v>
      </c>
      <c r="S4490">
        <v>2.08</v>
      </c>
      <c r="T4490">
        <v>464.34</v>
      </c>
      <c r="U4490">
        <v>89.6</v>
      </c>
      <c r="V4490">
        <v>4.43</v>
      </c>
      <c r="W4490">
        <v>9.52</v>
      </c>
      <c r="X4490">
        <v>4.3600000000000003</v>
      </c>
      <c r="Y4490">
        <v>2</v>
      </c>
      <c r="Z4490" t="s">
        <v>4250</v>
      </c>
      <c r="AA4490">
        <v>0</v>
      </c>
      <c r="AB4490">
        <v>4</v>
      </c>
      <c r="AC4490">
        <v>4.7197142857142858</v>
      </c>
      <c r="AE4490" t="s">
        <v>7949</v>
      </c>
      <c r="AH4490">
        <v>0</v>
      </c>
      <c r="AI4490">
        <v>0</v>
      </c>
    </row>
    <row r="4491" spans="2:35" x14ac:dyDescent="0.25">
      <c r="B4491">
        <v>11</v>
      </c>
      <c r="H4491">
        <v>4.2</v>
      </c>
      <c r="J4491" t="s">
        <v>22089</v>
      </c>
      <c r="L4491" t="s">
        <v>22180</v>
      </c>
      <c r="M4491" t="s">
        <v>22215</v>
      </c>
      <c r="N4491" t="s">
        <v>25424</v>
      </c>
      <c r="O4491" t="s">
        <v>29689</v>
      </c>
      <c r="P4491">
        <v>5</v>
      </c>
      <c r="Q4491">
        <v>2</v>
      </c>
      <c r="R4491">
        <v>4.79</v>
      </c>
      <c r="S4491">
        <v>4.79</v>
      </c>
      <c r="T4491">
        <v>465.23</v>
      </c>
      <c r="U4491">
        <v>89.6</v>
      </c>
      <c r="V4491">
        <v>4.66</v>
      </c>
      <c r="W4491">
        <v>9.39</v>
      </c>
      <c r="X4491">
        <v>4.3499999999999996</v>
      </c>
      <c r="Y4491">
        <v>2</v>
      </c>
      <c r="Z4491" t="s">
        <v>4250</v>
      </c>
      <c r="AA4491">
        <v>0</v>
      </c>
      <c r="AB4491">
        <v>3</v>
      </c>
      <c r="AC4491">
        <v>2.8533571428571429</v>
      </c>
      <c r="AE4491" t="s">
        <v>7949</v>
      </c>
      <c r="AH4491">
        <v>0</v>
      </c>
      <c r="AI4491">
        <v>0</v>
      </c>
    </row>
    <row r="4492" spans="2:35" x14ac:dyDescent="0.25">
      <c r="B4492">
        <v>12</v>
      </c>
      <c r="H4492">
        <v>4.2</v>
      </c>
      <c r="J4492" t="s">
        <v>22089</v>
      </c>
      <c r="L4492" t="s">
        <v>22180</v>
      </c>
      <c r="M4492" t="s">
        <v>22215</v>
      </c>
      <c r="N4492" t="s">
        <v>25425</v>
      </c>
      <c r="O4492" t="s">
        <v>29690</v>
      </c>
      <c r="P4492">
        <v>7</v>
      </c>
      <c r="Q4492">
        <v>2</v>
      </c>
      <c r="R4492">
        <v>4.47</v>
      </c>
      <c r="S4492">
        <v>4.5</v>
      </c>
      <c r="T4492">
        <v>461.8</v>
      </c>
      <c r="U4492">
        <v>111.72</v>
      </c>
      <c r="V4492">
        <v>3.41</v>
      </c>
      <c r="W4492">
        <v>8.24</v>
      </c>
      <c r="X4492">
        <v>4.3499999999999996</v>
      </c>
      <c r="Y4492">
        <v>2</v>
      </c>
      <c r="Z4492" t="s">
        <v>4250</v>
      </c>
      <c r="AA4492">
        <v>0</v>
      </c>
      <c r="AB4492">
        <v>4</v>
      </c>
      <c r="AC4492">
        <v>2.2988571428571429</v>
      </c>
      <c r="AE4492" t="s">
        <v>7949</v>
      </c>
      <c r="AH4492">
        <v>0</v>
      </c>
      <c r="AI4492">
        <v>0</v>
      </c>
    </row>
    <row r="4493" spans="2:35" x14ac:dyDescent="0.25">
      <c r="B4493">
        <v>15</v>
      </c>
      <c r="H4493">
        <v>4.2</v>
      </c>
      <c r="J4493" t="s">
        <v>22089</v>
      </c>
      <c r="L4493" t="s">
        <v>22180</v>
      </c>
      <c r="M4493" t="s">
        <v>22215</v>
      </c>
      <c r="N4493" t="s">
        <v>25426</v>
      </c>
      <c r="O4493" t="s">
        <v>29691</v>
      </c>
      <c r="P4493">
        <v>6</v>
      </c>
      <c r="Q4493">
        <v>2</v>
      </c>
      <c r="R4493">
        <v>4.0599999999999996</v>
      </c>
      <c r="S4493">
        <v>4.0599999999999996</v>
      </c>
      <c r="T4493">
        <v>460.82</v>
      </c>
      <c r="U4493">
        <v>98.83</v>
      </c>
      <c r="V4493">
        <v>4.0199999999999996</v>
      </c>
      <c r="W4493">
        <v>9.58</v>
      </c>
      <c r="X4493">
        <v>4.6100000000000003</v>
      </c>
      <c r="Y4493">
        <v>2</v>
      </c>
      <c r="Z4493" t="s">
        <v>4250</v>
      </c>
      <c r="AA4493">
        <v>0</v>
      </c>
      <c r="AB4493">
        <v>4</v>
      </c>
      <c r="AC4493">
        <v>2.9555238095238101</v>
      </c>
      <c r="AE4493" t="s">
        <v>7949</v>
      </c>
      <c r="AH4493">
        <v>0</v>
      </c>
      <c r="AI4493">
        <v>0</v>
      </c>
    </row>
    <row r="4494" spans="2:35" x14ac:dyDescent="0.25">
      <c r="B4494">
        <v>11</v>
      </c>
      <c r="H4494">
        <v>4.2</v>
      </c>
      <c r="J4494" t="s">
        <v>22089</v>
      </c>
      <c r="L4494" t="s">
        <v>22180</v>
      </c>
      <c r="M4494" t="s">
        <v>22215</v>
      </c>
      <c r="N4494" t="s">
        <v>25427</v>
      </c>
      <c r="O4494" t="s">
        <v>29692</v>
      </c>
      <c r="P4494">
        <v>6</v>
      </c>
      <c r="Q4494">
        <v>2</v>
      </c>
      <c r="R4494">
        <v>3.39</v>
      </c>
      <c r="S4494">
        <v>3.4</v>
      </c>
      <c r="T4494">
        <v>469.83</v>
      </c>
      <c r="U4494">
        <v>113.39</v>
      </c>
      <c r="V4494">
        <v>4.1900000000000004</v>
      </c>
      <c r="W4494">
        <v>9.34</v>
      </c>
      <c r="X4494">
        <v>4.3499999999999996</v>
      </c>
      <c r="Y4494">
        <v>2</v>
      </c>
      <c r="Z4494" t="s">
        <v>4250</v>
      </c>
      <c r="AA4494">
        <v>0</v>
      </c>
      <c r="AB4494">
        <v>3</v>
      </c>
      <c r="AC4494">
        <v>3.0408333333333331</v>
      </c>
      <c r="AE4494" t="s">
        <v>7949</v>
      </c>
      <c r="AH4494">
        <v>0</v>
      </c>
      <c r="AI4494">
        <v>0</v>
      </c>
    </row>
    <row r="4495" spans="2:35" x14ac:dyDescent="0.25">
      <c r="B4495">
        <v>62</v>
      </c>
      <c r="H4495">
        <v>4.2</v>
      </c>
      <c r="J4495" t="s">
        <v>22089</v>
      </c>
      <c r="L4495" t="s">
        <v>22180</v>
      </c>
      <c r="M4495" t="s">
        <v>22215</v>
      </c>
      <c r="N4495" t="s">
        <v>25428</v>
      </c>
      <c r="O4495" t="s">
        <v>29693</v>
      </c>
      <c r="P4495">
        <v>6</v>
      </c>
      <c r="Q4495">
        <v>2</v>
      </c>
      <c r="R4495">
        <v>3.63</v>
      </c>
      <c r="S4495">
        <v>3.68</v>
      </c>
      <c r="T4495">
        <v>481.78</v>
      </c>
      <c r="U4495">
        <v>102.49</v>
      </c>
      <c r="V4495">
        <v>4.34</v>
      </c>
      <c r="W4495">
        <v>8.3000000000000007</v>
      </c>
      <c r="X4495">
        <v>4.3499999999999996</v>
      </c>
      <c r="Y4495">
        <v>2</v>
      </c>
      <c r="Z4495" t="s">
        <v>4250</v>
      </c>
      <c r="AA4495">
        <v>0</v>
      </c>
      <c r="AB4495">
        <v>4</v>
      </c>
      <c r="AC4495">
        <v>3.0588095238095239</v>
      </c>
      <c r="AE4495" t="s">
        <v>7949</v>
      </c>
      <c r="AH4495">
        <v>0</v>
      </c>
      <c r="AI4495">
        <v>0</v>
      </c>
    </row>
    <row r="4496" spans="2:35" x14ac:dyDescent="0.25">
      <c r="B4496">
        <v>10</v>
      </c>
      <c r="H4496">
        <v>4.2</v>
      </c>
      <c r="J4496" t="s">
        <v>22089</v>
      </c>
      <c r="L4496" t="s">
        <v>22180</v>
      </c>
      <c r="M4496" t="s">
        <v>22215</v>
      </c>
      <c r="N4496" t="s">
        <v>25429</v>
      </c>
      <c r="O4496" t="s">
        <v>29694</v>
      </c>
      <c r="P4496">
        <v>5</v>
      </c>
      <c r="Q4496">
        <v>2</v>
      </c>
      <c r="R4496">
        <v>5.04</v>
      </c>
      <c r="S4496">
        <v>5.04</v>
      </c>
      <c r="T4496">
        <v>509.69</v>
      </c>
      <c r="U4496">
        <v>89.6</v>
      </c>
      <c r="V4496">
        <v>4.7699999999999996</v>
      </c>
      <c r="W4496">
        <v>9.34</v>
      </c>
      <c r="X4496">
        <v>4.3499999999999996</v>
      </c>
      <c r="Y4496">
        <v>2</v>
      </c>
      <c r="Z4496" t="s">
        <v>4250</v>
      </c>
      <c r="AA4496">
        <v>1</v>
      </c>
      <c r="AB4496">
        <v>3</v>
      </c>
      <c r="AC4496">
        <v>2.5</v>
      </c>
      <c r="AE4496" t="s">
        <v>7949</v>
      </c>
      <c r="AH4496">
        <v>0</v>
      </c>
      <c r="AI4496">
        <v>0</v>
      </c>
    </row>
    <row r="4497" spans="2:35" x14ac:dyDescent="0.25">
      <c r="B4497">
        <v>48</v>
      </c>
      <c r="H4497">
        <v>4.2</v>
      </c>
      <c r="J4497" t="s">
        <v>22089</v>
      </c>
      <c r="L4497" t="s">
        <v>22180</v>
      </c>
      <c r="M4497" t="s">
        <v>22215</v>
      </c>
      <c r="N4497" t="s">
        <v>25430</v>
      </c>
      <c r="O4497" t="s">
        <v>29695</v>
      </c>
      <c r="P4497">
        <v>7</v>
      </c>
      <c r="Q4497">
        <v>2</v>
      </c>
      <c r="R4497">
        <v>4.1500000000000004</v>
      </c>
      <c r="S4497">
        <v>4.18</v>
      </c>
      <c r="T4497">
        <v>475.83</v>
      </c>
      <c r="U4497">
        <v>111.72</v>
      </c>
      <c r="V4497">
        <v>3.72</v>
      </c>
      <c r="W4497">
        <v>8.3000000000000007</v>
      </c>
      <c r="X4497">
        <v>4.3499999999999996</v>
      </c>
      <c r="Y4497">
        <v>2</v>
      </c>
      <c r="Z4497" t="s">
        <v>4250</v>
      </c>
      <c r="AA4497">
        <v>0</v>
      </c>
      <c r="AB4497">
        <v>4</v>
      </c>
      <c r="AC4497">
        <v>2.3586428571428582</v>
      </c>
      <c r="AE4497" t="s">
        <v>7949</v>
      </c>
      <c r="AH4497">
        <v>0</v>
      </c>
      <c r="AI4497">
        <v>0</v>
      </c>
    </row>
    <row r="4498" spans="2:35" x14ac:dyDescent="0.25">
      <c r="B4498">
        <v>8</v>
      </c>
      <c r="H4498">
        <v>4.2</v>
      </c>
      <c r="J4498" t="s">
        <v>22089</v>
      </c>
      <c r="L4498" t="s">
        <v>22180</v>
      </c>
      <c r="M4498" t="s">
        <v>22215</v>
      </c>
      <c r="N4498" t="s">
        <v>25431</v>
      </c>
      <c r="O4498" t="s">
        <v>29696</v>
      </c>
      <c r="P4498">
        <v>7</v>
      </c>
      <c r="Q4498">
        <v>2</v>
      </c>
      <c r="R4498">
        <v>5.71</v>
      </c>
      <c r="S4498">
        <v>5.78</v>
      </c>
      <c r="T4498">
        <v>529.79999999999995</v>
      </c>
      <c r="U4498">
        <v>111.72</v>
      </c>
      <c r="V4498">
        <v>4.34</v>
      </c>
      <c r="W4498">
        <v>8.11</v>
      </c>
      <c r="X4498">
        <v>4.3499999999999996</v>
      </c>
      <c r="Y4498">
        <v>2</v>
      </c>
      <c r="Z4498" t="s">
        <v>4250</v>
      </c>
      <c r="AA4498">
        <v>1</v>
      </c>
      <c r="AB4498">
        <v>5</v>
      </c>
      <c r="AC4498">
        <v>1.776</v>
      </c>
      <c r="AE4498" t="s">
        <v>7949</v>
      </c>
      <c r="AH4498">
        <v>0</v>
      </c>
      <c r="AI4498">
        <v>0</v>
      </c>
    </row>
    <row r="4499" spans="2:35" x14ac:dyDescent="0.25">
      <c r="B4499">
        <v>11</v>
      </c>
      <c r="H4499">
        <v>4.2</v>
      </c>
      <c r="J4499" t="s">
        <v>22089</v>
      </c>
      <c r="L4499" t="s">
        <v>22180</v>
      </c>
      <c r="M4499" t="s">
        <v>22215</v>
      </c>
      <c r="N4499" t="s">
        <v>25432</v>
      </c>
      <c r="O4499" t="s">
        <v>29697</v>
      </c>
      <c r="P4499">
        <v>5</v>
      </c>
      <c r="Q4499">
        <v>2</v>
      </c>
      <c r="R4499">
        <v>2.42</v>
      </c>
      <c r="S4499">
        <v>2.4300000000000002</v>
      </c>
      <c r="T4499">
        <v>465.23</v>
      </c>
      <c r="U4499">
        <v>89.6</v>
      </c>
      <c r="V4499">
        <v>4.66</v>
      </c>
      <c r="W4499">
        <v>9.42</v>
      </c>
      <c r="X4499">
        <v>4.38</v>
      </c>
      <c r="Y4499">
        <v>2</v>
      </c>
      <c r="Z4499" t="s">
        <v>4250</v>
      </c>
      <c r="AA4499">
        <v>0</v>
      </c>
      <c r="AB4499">
        <v>3</v>
      </c>
      <c r="AC4499">
        <v>4.5383571428571434</v>
      </c>
      <c r="AE4499" t="s">
        <v>7949</v>
      </c>
      <c r="AH4499">
        <v>0</v>
      </c>
      <c r="AI4499">
        <v>0</v>
      </c>
    </row>
    <row r="4500" spans="2:35" x14ac:dyDescent="0.25">
      <c r="B4500">
        <v>29</v>
      </c>
      <c r="H4500">
        <v>4.2</v>
      </c>
      <c r="J4500" t="s">
        <v>22089</v>
      </c>
      <c r="L4500" t="s">
        <v>22180</v>
      </c>
      <c r="M4500" t="s">
        <v>22215</v>
      </c>
      <c r="N4500" t="s">
        <v>25433</v>
      </c>
      <c r="O4500" t="s">
        <v>29698</v>
      </c>
      <c r="P4500">
        <v>7</v>
      </c>
      <c r="Q4500">
        <v>2</v>
      </c>
      <c r="R4500">
        <v>2.11</v>
      </c>
      <c r="S4500">
        <v>2.14</v>
      </c>
      <c r="T4500">
        <v>461.8</v>
      </c>
      <c r="U4500">
        <v>111.72</v>
      </c>
      <c r="V4500">
        <v>3.41</v>
      </c>
      <c r="W4500">
        <v>8.2799999999999994</v>
      </c>
      <c r="X4500">
        <v>4.38</v>
      </c>
      <c r="Y4500">
        <v>2</v>
      </c>
      <c r="Z4500" t="s">
        <v>4250</v>
      </c>
      <c r="AA4500">
        <v>0</v>
      </c>
      <c r="AB4500">
        <v>4</v>
      </c>
      <c r="AC4500">
        <v>3.9938571428571432</v>
      </c>
      <c r="AE4500" t="s">
        <v>7949</v>
      </c>
      <c r="AH4500">
        <v>0</v>
      </c>
      <c r="AI4500">
        <v>0</v>
      </c>
    </row>
    <row r="4501" spans="2:35" x14ac:dyDescent="0.25">
      <c r="B4501">
        <v>8</v>
      </c>
      <c r="H4501">
        <v>4.2</v>
      </c>
      <c r="J4501" t="s">
        <v>22089</v>
      </c>
      <c r="L4501" t="s">
        <v>22180</v>
      </c>
      <c r="M4501" t="s">
        <v>22215</v>
      </c>
      <c r="N4501" t="s">
        <v>25434</v>
      </c>
      <c r="O4501" t="s">
        <v>29699</v>
      </c>
      <c r="P4501">
        <v>6</v>
      </c>
      <c r="Q4501">
        <v>2</v>
      </c>
      <c r="R4501">
        <v>1.19</v>
      </c>
      <c r="S4501">
        <v>1.2</v>
      </c>
      <c r="T4501">
        <v>455.8</v>
      </c>
      <c r="U4501">
        <v>113.39</v>
      </c>
      <c r="V4501">
        <v>3.88</v>
      </c>
      <c r="W4501">
        <v>9.31</v>
      </c>
      <c r="X4501">
        <v>4.38</v>
      </c>
      <c r="Y4501">
        <v>2</v>
      </c>
      <c r="Z4501" t="s">
        <v>4250</v>
      </c>
      <c r="AA4501">
        <v>0</v>
      </c>
      <c r="AB4501">
        <v>3</v>
      </c>
      <c r="AC4501">
        <v>4.0360476190476193</v>
      </c>
      <c r="AE4501" t="s">
        <v>7949</v>
      </c>
      <c r="AH4501">
        <v>0</v>
      </c>
      <c r="AI4501">
        <v>0</v>
      </c>
    </row>
    <row r="4502" spans="2:35" x14ac:dyDescent="0.25">
      <c r="B4502">
        <v>33</v>
      </c>
      <c r="H4502">
        <v>4.2</v>
      </c>
      <c r="J4502" t="s">
        <v>22089</v>
      </c>
      <c r="L4502" t="s">
        <v>22180</v>
      </c>
      <c r="M4502" t="s">
        <v>22215</v>
      </c>
      <c r="N4502" t="s">
        <v>25435</v>
      </c>
      <c r="O4502" t="s">
        <v>29700</v>
      </c>
      <c r="P4502">
        <v>6</v>
      </c>
      <c r="Q4502">
        <v>2</v>
      </c>
      <c r="R4502">
        <v>1.04</v>
      </c>
      <c r="S4502">
        <v>1.1399999999999999</v>
      </c>
      <c r="T4502">
        <v>462.35</v>
      </c>
      <c r="U4502">
        <v>98.83</v>
      </c>
      <c r="V4502">
        <v>3.64</v>
      </c>
      <c r="W4502">
        <v>8.11</v>
      </c>
      <c r="X4502">
        <v>4.3499999999999996</v>
      </c>
      <c r="Y4502">
        <v>2</v>
      </c>
      <c r="Z4502" t="s">
        <v>4250</v>
      </c>
      <c r="AA4502">
        <v>0</v>
      </c>
      <c r="AB4502">
        <v>4</v>
      </c>
      <c r="AC4502">
        <v>4.4745952380952394</v>
      </c>
      <c r="AE4502" t="s">
        <v>7949</v>
      </c>
      <c r="AH4502">
        <v>0</v>
      </c>
      <c r="AI4502">
        <v>0</v>
      </c>
    </row>
    <row r="4503" spans="2:35" x14ac:dyDescent="0.25">
      <c r="B4503">
        <v>20</v>
      </c>
      <c r="H4503">
        <v>4.2</v>
      </c>
      <c r="J4503" t="s">
        <v>22089</v>
      </c>
      <c r="L4503" t="s">
        <v>22180</v>
      </c>
      <c r="M4503" t="s">
        <v>22215</v>
      </c>
      <c r="N4503" t="s">
        <v>25436</v>
      </c>
      <c r="O4503" t="s">
        <v>29701</v>
      </c>
      <c r="P4503">
        <v>5</v>
      </c>
      <c r="Q4503">
        <v>2</v>
      </c>
      <c r="R4503">
        <v>2.1</v>
      </c>
      <c r="S4503">
        <v>2.2200000000000002</v>
      </c>
      <c r="T4503">
        <v>511.22</v>
      </c>
      <c r="U4503">
        <v>89.6</v>
      </c>
      <c r="V4503">
        <v>4.3899999999999997</v>
      </c>
      <c r="W4503">
        <v>7.88</v>
      </c>
      <c r="X4503">
        <v>4.3499999999999996</v>
      </c>
      <c r="Y4503">
        <v>2</v>
      </c>
      <c r="Z4503" t="s">
        <v>4250</v>
      </c>
      <c r="AA4503">
        <v>1</v>
      </c>
      <c r="AB4503">
        <v>3</v>
      </c>
      <c r="AC4503">
        <v>4.45</v>
      </c>
      <c r="AE4503" t="s">
        <v>7949</v>
      </c>
      <c r="AH4503">
        <v>0</v>
      </c>
      <c r="AI4503">
        <v>0</v>
      </c>
    </row>
    <row r="4504" spans="2:35" x14ac:dyDescent="0.25">
      <c r="B4504">
        <v>32</v>
      </c>
      <c r="I4504" t="s">
        <v>22086</v>
      </c>
      <c r="J4504" t="s">
        <v>22089</v>
      </c>
      <c r="L4504" t="s">
        <v>22180</v>
      </c>
      <c r="M4504" t="s">
        <v>22215</v>
      </c>
      <c r="N4504" t="s">
        <v>25216</v>
      </c>
      <c r="O4504" t="s">
        <v>29481</v>
      </c>
      <c r="P4504">
        <v>7</v>
      </c>
      <c r="Q4504">
        <v>2</v>
      </c>
      <c r="R4504">
        <v>2.64</v>
      </c>
      <c r="S4504">
        <v>2.65</v>
      </c>
      <c r="T4504">
        <v>445.35</v>
      </c>
      <c r="U4504">
        <v>111.72</v>
      </c>
      <c r="V4504">
        <v>2.71</v>
      </c>
      <c r="W4504">
        <v>8.92</v>
      </c>
      <c r="X4504">
        <v>3.63</v>
      </c>
      <c r="Y4504">
        <v>2</v>
      </c>
      <c r="Z4504" t="s">
        <v>4250</v>
      </c>
      <c r="AA4504">
        <v>0</v>
      </c>
      <c r="AB4504">
        <v>5</v>
      </c>
      <c r="AC4504">
        <v>3.8463571428571419</v>
      </c>
      <c r="AE4504" t="s">
        <v>7949</v>
      </c>
      <c r="AH4504">
        <v>0</v>
      </c>
      <c r="AI4504">
        <v>0</v>
      </c>
    </row>
    <row r="4505" spans="2:35" x14ac:dyDescent="0.25">
      <c r="B4505">
        <v>2370</v>
      </c>
      <c r="I4505" t="s">
        <v>22086</v>
      </c>
      <c r="J4505" t="s">
        <v>22089</v>
      </c>
      <c r="L4505" t="s">
        <v>22180</v>
      </c>
      <c r="M4505" t="s">
        <v>22215</v>
      </c>
      <c r="N4505" t="s">
        <v>25217</v>
      </c>
      <c r="O4505" t="s">
        <v>29482</v>
      </c>
      <c r="P4505">
        <v>7</v>
      </c>
      <c r="Q4505">
        <v>2</v>
      </c>
      <c r="R4505">
        <v>2.64</v>
      </c>
      <c r="S4505">
        <v>2.65</v>
      </c>
      <c r="T4505">
        <v>445.35</v>
      </c>
      <c r="U4505">
        <v>111.72</v>
      </c>
      <c r="V4505">
        <v>2.71</v>
      </c>
      <c r="W4505">
        <v>8.92</v>
      </c>
      <c r="X4505">
        <v>3.63</v>
      </c>
      <c r="Y4505">
        <v>2</v>
      </c>
      <c r="Z4505" t="s">
        <v>4250</v>
      </c>
      <c r="AA4505">
        <v>0</v>
      </c>
      <c r="AB4505">
        <v>5</v>
      </c>
      <c r="AC4505">
        <v>3.8463571428571419</v>
      </c>
      <c r="AE4505" t="s">
        <v>7949</v>
      </c>
      <c r="AH4505">
        <v>0</v>
      </c>
      <c r="AI4505">
        <v>0</v>
      </c>
    </row>
    <row r="4506" spans="2:35" x14ac:dyDescent="0.25">
      <c r="B4506">
        <v>32</v>
      </c>
      <c r="I4506" t="s">
        <v>22086</v>
      </c>
      <c r="J4506" t="s">
        <v>22089</v>
      </c>
      <c r="L4506" t="s">
        <v>22180</v>
      </c>
      <c r="M4506" t="s">
        <v>22215</v>
      </c>
      <c r="N4506" t="s">
        <v>25218</v>
      </c>
      <c r="O4506" t="s">
        <v>29483</v>
      </c>
      <c r="P4506">
        <v>5</v>
      </c>
      <c r="Q4506">
        <v>2</v>
      </c>
      <c r="R4506">
        <v>2.94</v>
      </c>
      <c r="S4506">
        <v>2.94</v>
      </c>
      <c r="T4506">
        <v>448.78</v>
      </c>
      <c r="U4506">
        <v>89.6</v>
      </c>
      <c r="V4506">
        <v>3.96</v>
      </c>
      <c r="W4506">
        <v>10.06</v>
      </c>
      <c r="X4506">
        <v>3.63</v>
      </c>
      <c r="Y4506">
        <v>2</v>
      </c>
      <c r="Z4506" t="s">
        <v>4250</v>
      </c>
      <c r="AA4506">
        <v>0</v>
      </c>
      <c r="AB4506">
        <v>4</v>
      </c>
      <c r="AC4506">
        <v>4.3958571428571434</v>
      </c>
      <c r="AE4506" t="s">
        <v>7949</v>
      </c>
      <c r="AH4506">
        <v>0</v>
      </c>
      <c r="AI4506">
        <v>0</v>
      </c>
    </row>
    <row r="4507" spans="2:35" x14ac:dyDescent="0.25">
      <c r="B4507">
        <v>203</v>
      </c>
      <c r="I4507" t="s">
        <v>22086</v>
      </c>
      <c r="J4507" t="s">
        <v>22089</v>
      </c>
      <c r="L4507" t="s">
        <v>22180</v>
      </c>
      <c r="M4507" t="s">
        <v>22215</v>
      </c>
      <c r="N4507" t="s">
        <v>25219</v>
      </c>
      <c r="O4507" t="s">
        <v>29484</v>
      </c>
      <c r="P4507">
        <v>6</v>
      </c>
      <c r="Q4507">
        <v>2</v>
      </c>
      <c r="R4507">
        <v>3.98</v>
      </c>
      <c r="S4507">
        <v>3.98</v>
      </c>
      <c r="T4507">
        <v>471.82</v>
      </c>
      <c r="U4507">
        <v>85.42</v>
      </c>
      <c r="V4507">
        <v>5</v>
      </c>
      <c r="X4507">
        <v>4.01</v>
      </c>
      <c r="Y4507">
        <v>3</v>
      </c>
      <c r="Z4507" t="s">
        <v>4250</v>
      </c>
      <c r="AA4507">
        <v>0</v>
      </c>
      <c r="AB4507">
        <v>4</v>
      </c>
      <c r="AC4507">
        <v>3.221285714285715</v>
      </c>
      <c r="AE4507" t="s">
        <v>7949</v>
      </c>
      <c r="AH4507">
        <v>0</v>
      </c>
      <c r="AI4507">
        <v>0</v>
      </c>
    </row>
    <row r="4508" spans="2:35" x14ac:dyDescent="0.25">
      <c r="B4508">
        <v>372</v>
      </c>
      <c r="I4508" t="s">
        <v>22086</v>
      </c>
      <c r="J4508" t="s">
        <v>22089</v>
      </c>
      <c r="L4508" t="s">
        <v>22180</v>
      </c>
      <c r="M4508" t="s">
        <v>22215</v>
      </c>
      <c r="N4508" t="s">
        <v>25220</v>
      </c>
      <c r="O4508" t="s">
        <v>29485</v>
      </c>
      <c r="P4508">
        <v>8</v>
      </c>
      <c r="Q4508">
        <v>2</v>
      </c>
      <c r="R4508">
        <v>3.04</v>
      </c>
      <c r="S4508">
        <v>3.04</v>
      </c>
      <c r="T4508">
        <v>468.39</v>
      </c>
      <c r="U4508">
        <v>107.54</v>
      </c>
      <c r="V4508">
        <v>3.75</v>
      </c>
      <c r="X4508">
        <v>4.8899999999999997</v>
      </c>
      <c r="Y4508">
        <v>3</v>
      </c>
      <c r="Z4508" t="s">
        <v>4250</v>
      </c>
      <c r="AA4508">
        <v>0</v>
      </c>
      <c r="AB4508">
        <v>5</v>
      </c>
      <c r="AC4508">
        <v>3.6011190476190471</v>
      </c>
      <c r="AE4508" t="s">
        <v>7949</v>
      </c>
      <c r="AH4508">
        <v>0</v>
      </c>
      <c r="AI4508">
        <v>0</v>
      </c>
    </row>
    <row r="4509" spans="2:35" x14ac:dyDescent="0.25">
      <c r="B4509">
        <v>31</v>
      </c>
      <c r="I4509" t="s">
        <v>22086</v>
      </c>
      <c r="J4509" t="s">
        <v>22089</v>
      </c>
      <c r="L4509" t="s">
        <v>22180</v>
      </c>
      <c r="M4509" t="s">
        <v>22215</v>
      </c>
      <c r="N4509" t="s">
        <v>25221</v>
      </c>
      <c r="O4509" t="s">
        <v>29486</v>
      </c>
      <c r="P4509">
        <v>5</v>
      </c>
      <c r="Q4509">
        <v>2</v>
      </c>
      <c r="R4509">
        <v>2.79</v>
      </c>
      <c r="S4509">
        <v>2.79</v>
      </c>
      <c r="T4509">
        <v>462.81</v>
      </c>
      <c r="U4509">
        <v>89.6</v>
      </c>
      <c r="V4509">
        <v>4.2699999999999996</v>
      </c>
      <c r="W4509">
        <v>10.119999999999999</v>
      </c>
      <c r="X4509">
        <v>3.63</v>
      </c>
      <c r="Y4509">
        <v>2</v>
      </c>
      <c r="Z4509" t="s">
        <v>4250</v>
      </c>
      <c r="AA4509">
        <v>0</v>
      </c>
      <c r="AB4509">
        <v>4</v>
      </c>
      <c r="AC4509">
        <v>4.3706428571428573</v>
      </c>
      <c r="AE4509" t="s">
        <v>7949</v>
      </c>
      <c r="AH4509">
        <v>0</v>
      </c>
      <c r="AI4509">
        <v>0</v>
      </c>
    </row>
    <row r="4510" spans="2:35" x14ac:dyDescent="0.25">
      <c r="B4510">
        <v>52.2</v>
      </c>
      <c r="I4510" t="s">
        <v>22086</v>
      </c>
      <c r="J4510" t="s">
        <v>22089</v>
      </c>
      <c r="L4510" t="s">
        <v>22180</v>
      </c>
      <c r="M4510" t="s">
        <v>22215</v>
      </c>
      <c r="N4510" t="s">
        <v>25222</v>
      </c>
      <c r="O4510" t="s">
        <v>29487</v>
      </c>
      <c r="P4510">
        <v>6</v>
      </c>
      <c r="Q4510">
        <v>2</v>
      </c>
      <c r="R4510">
        <v>3.11</v>
      </c>
      <c r="S4510">
        <v>3.11</v>
      </c>
      <c r="T4510">
        <v>501.84</v>
      </c>
      <c r="U4510">
        <v>94.01</v>
      </c>
      <c r="V4510">
        <v>4.5199999999999996</v>
      </c>
      <c r="W4510">
        <v>10.5</v>
      </c>
      <c r="X4510">
        <v>3.89</v>
      </c>
      <c r="Y4510">
        <v>3</v>
      </c>
      <c r="Z4510" t="s">
        <v>4250</v>
      </c>
      <c r="AA4510">
        <v>1</v>
      </c>
      <c r="AB4510">
        <v>4</v>
      </c>
      <c r="AC4510">
        <v>3.7563333333333331</v>
      </c>
      <c r="AE4510" t="s">
        <v>7949</v>
      </c>
      <c r="AH4510">
        <v>0</v>
      </c>
      <c r="AI4510">
        <v>0</v>
      </c>
    </row>
    <row r="4511" spans="2:35" x14ac:dyDescent="0.25">
      <c r="B4511">
        <v>263</v>
      </c>
      <c r="I4511" t="s">
        <v>22086</v>
      </c>
      <c r="J4511" t="s">
        <v>22089</v>
      </c>
      <c r="L4511" t="s">
        <v>22180</v>
      </c>
      <c r="M4511" t="s">
        <v>22215</v>
      </c>
      <c r="N4511" t="s">
        <v>25224</v>
      </c>
      <c r="O4511" t="s">
        <v>29489</v>
      </c>
      <c r="P4511">
        <v>6</v>
      </c>
      <c r="Q4511">
        <v>2</v>
      </c>
      <c r="R4511">
        <v>2.81</v>
      </c>
      <c r="S4511">
        <v>2.81</v>
      </c>
      <c r="T4511">
        <v>512.36</v>
      </c>
      <c r="U4511">
        <v>98.83</v>
      </c>
      <c r="V4511">
        <v>4.24</v>
      </c>
      <c r="W4511">
        <v>10.11</v>
      </c>
      <c r="X4511">
        <v>3.89</v>
      </c>
      <c r="Y4511">
        <v>2</v>
      </c>
      <c r="Z4511" t="s">
        <v>4250</v>
      </c>
      <c r="AA4511">
        <v>1</v>
      </c>
      <c r="AB4511">
        <v>6</v>
      </c>
      <c r="AC4511">
        <v>3.800666666666666</v>
      </c>
      <c r="AE4511" t="s">
        <v>7949</v>
      </c>
      <c r="AH4511">
        <v>0</v>
      </c>
      <c r="AI4511">
        <v>0</v>
      </c>
    </row>
    <row r="4512" spans="2:35" x14ac:dyDescent="0.25">
      <c r="B4512">
        <v>57</v>
      </c>
      <c r="I4512" t="s">
        <v>22086</v>
      </c>
      <c r="J4512" t="s">
        <v>22089</v>
      </c>
      <c r="L4512" t="s">
        <v>22180</v>
      </c>
      <c r="M4512" t="s">
        <v>22215</v>
      </c>
      <c r="N4512" t="s">
        <v>25219</v>
      </c>
      <c r="O4512" t="s">
        <v>29484</v>
      </c>
      <c r="P4512">
        <v>6</v>
      </c>
      <c r="Q4512">
        <v>2</v>
      </c>
      <c r="R4512">
        <v>3.98</v>
      </c>
      <c r="S4512">
        <v>3.98</v>
      </c>
      <c r="T4512">
        <v>471.82</v>
      </c>
      <c r="U4512">
        <v>85.42</v>
      </c>
      <c r="V4512">
        <v>5</v>
      </c>
      <c r="X4512">
        <v>4.01</v>
      </c>
      <c r="Y4512">
        <v>3</v>
      </c>
      <c r="Z4512" t="s">
        <v>4250</v>
      </c>
      <c r="AA4512">
        <v>0</v>
      </c>
      <c r="AB4512">
        <v>4</v>
      </c>
      <c r="AC4512">
        <v>3.221285714285715</v>
      </c>
      <c r="AE4512" t="s">
        <v>7949</v>
      </c>
      <c r="AH4512">
        <v>0</v>
      </c>
      <c r="AI4512">
        <v>0</v>
      </c>
    </row>
    <row r="4513" spans="1:35" x14ac:dyDescent="0.25">
      <c r="B4513">
        <v>39.1</v>
      </c>
      <c r="I4513" t="s">
        <v>22086</v>
      </c>
      <c r="J4513" t="s">
        <v>22089</v>
      </c>
      <c r="L4513" t="s">
        <v>22180</v>
      </c>
      <c r="M4513" t="s">
        <v>22215</v>
      </c>
      <c r="N4513" t="s">
        <v>25225</v>
      </c>
      <c r="O4513" t="s">
        <v>29490</v>
      </c>
      <c r="P4513">
        <v>6</v>
      </c>
      <c r="Q4513">
        <v>2</v>
      </c>
      <c r="R4513">
        <v>2.46</v>
      </c>
      <c r="S4513">
        <v>2.46</v>
      </c>
      <c r="T4513">
        <v>445.8</v>
      </c>
      <c r="U4513">
        <v>102.49</v>
      </c>
      <c r="V4513">
        <v>3.71</v>
      </c>
      <c r="W4513">
        <v>9.9499999999999993</v>
      </c>
      <c r="X4513">
        <v>3.7</v>
      </c>
      <c r="Y4513">
        <v>2</v>
      </c>
      <c r="Z4513" t="s">
        <v>4250</v>
      </c>
      <c r="AA4513">
        <v>0</v>
      </c>
      <c r="AB4513">
        <v>3</v>
      </c>
      <c r="AC4513">
        <v>4.2408095238095243</v>
      </c>
      <c r="AE4513" t="s">
        <v>7949</v>
      </c>
      <c r="AH4513">
        <v>0</v>
      </c>
      <c r="AI4513">
        <v>0</v>
      </c>
    </row>
    <row r="4514" spans="1:35" x14ac:dyDescent="0.25">
      <c r="A4514" t="s">
        <v>22050</v>
      </c>
      <c r="B4514">
        <v>27</v>
      </c>
      <c r="I4514" t="s">
        <v>22086</v>
      </c>
      <c r="J4514" t="s">
        <v>22089</v>
      </c>
      <c r="L4514" t="s">
        <v>22180</v>
      </c>
      <c r="M4514" t="s">
        <v>22215</v>
      </c>
      <c r="N4514" t="s">
        <v>25226</v>
      </c>
      <c r="O4514" t="s">
        <v>29491</v>
      </c>
      <c r="P4514">
        <v>6</v>
      </c>
      <c r="Q4514">
        <v>2</v>
      </c>
      <c r="R4514">
        <v>1.71</v>
      </c>
      <c r="S4514">
        <v>1.71</v>
      </c>
      <c r="T4514">
        <v>439.34</v>
      </c>
      <c r="U4514">
        <v>113.39</v>
      </c>
      <c r="V4514">
        <v>3.18</v>
      </c>
      <c r="W4514">
        <v>9.9499999999999993</v>
      </c>
      <c r="X4514">
        <v>3.63</v>
      </c>
      <c r="Y4514">
        <v>2</v>
      </c>
      <c r="Z4514" t="s">
        <v>4250</v>
      </c>
      <c r="AA4514">
        <v>0</v>
      </c>
      <c r="AB4514">
        <v>4</v>
      </c>
      <c r="AC4514">
        <v>4.1536190476190482</v>
      </c>
      <c r="AE4514" t="s">
        <v>7949</v>
      </c>
      <c r="AH4514">
        <v>0</v>
      </c>
      <c r="AI4514">
        <v>0</v>
      </c>
    </row>
    <row r="4515" spans="1:35" x14ac:dyDescent="0.25">
      <c r="B4515">
        <v>14.4</v>
      </c>
      <c r="I4515" t="s">
        <v>22086</v>
      </c>
      <c r="J4515" t="s">
        <v>22089</v>
      </c>
      <c r="L4515" t="s">
        <v>22180</v>
      </c>
      <c r="M4515" t="s">
        <v>22215</v>
      </c>
      <c r="N4515" t="s">
        <v>25227</v>
      </c>
      <c r="O4515" t="s">
        <v>29492</v>
      </c>
      <c r="P4515">
        <v>5</v>
      </c>
      <c r="Q4515">
        <v>2</v>
      </c>
      <c r="R4515">
        <v>3.13</v>
      </c>
      <c r="S4515">
        <v>3.13</v>
      </c>
      <c r="T4515">
        <v>444.82</v>
      </c>
      <c r="U4515">
        <v>89.6</v>
      </c>
      <c r="V4515">
        <v>4.32</v>
      </c>
      <c r="W4515">
        <v>10.119999999999999</v>
      </c>
      <c r="X4515">
        <v>4.8600000000000003</v>
      </c>
      <c r="Y4515">
        <v>2</v>
      </c>
      <c r="Z4515" t="s">
        <v>4250</v>
      </c>
      <c r="AA4515">
        <v>0</v>
      </c>
      <c r="AB4515">
        <v>3</v>
      </c>
      <c r="AC4515">
        <v>4.2641428571428577</v>
      </c>
      <c r="AE4515" t="s">
        <v>7949</v>
      </c>
      <c r="AH4515">
        <v>0</v>
      </c>
      <c r="AI4515">
        <v>0</v>
      </c>
    </row>
    <row r="4516" spans="1:35" x14ac:dyDescent="0.25">
      <c r="B4516">
        <v>54.4</v>
      </c>
      <c r="I4516" t="s">
        <v>22086</v>
      </c>
      <c r="J4516" t="s">
        <v>22089</v>
      </c>
      <c r="L4516" t="s">
        <v>22180</v>
      </c>
      <c r="M4516" t="s">
        <v>22215</v>
      </c>
      <c r="N4516" t="s">
        <v>25228</v>
      </c>
      <c r="O4516" t="s">
        <v>29493</v>
      </c>
      <c r="P4516">
        <v>6</v>
      </c>
      <c r="Q4516">
        <v>2</v>
      </c>
      <c r="R4516">
        <v>2.16</v>
      </c>
      <c r="S4516">
        <v>2.1800000000000002</v>
      </c>
      <c r="T4516">
        <v>473.79</v>
      </c>
      <c r="U4516">
        <v>113.39</v>
      </c>
      <c r="V4516">
        <v>3.83</v>
      </c>
      <c r="W4516">
        <v>8.7100000000000009</v>
      </c>
      <c r="X4516">
        <v>3.63</v>
      </c>
      <c r="Y4516">
        <v>2</v>
      </c>
      <c r="Z4516" t="s">
        <v>4250</v>
      </c>
      <c r="AA4516">
        <v>0</v>
      </c>
      <c r="AB4516">
        <v>4</v>
      </c>
      <c r="AC4516">
        <v>3.827547619047619</v>
      </c>
      <c r="AE4516" t="s">
        <v>7949</v>
      </c>
      <c r="AH4516">
        <v>0</v>
      </c>
      <c r="AI4516">
        <v>0</v>
      </c>
    </row>
    <row r="4517" spans="1:35" x14ac:dyDescent="0.25">
      <c r="B4517">
        <v>100</v>
      </c>
      <c r="I4517" t="s">
        <v>22086</v>
      </c>
      <c r="J4517" t="s">
        <v>22089</v>
      </c>
      <c r="L4517" t="s">
        <v>22180</v>
      </c>
      <c r="M4517" t="s">
        <v>22215</v>
      </c>
      <c r="N4517" t="s">
        <v>25229</v>
      </c>
      <c r="O4517" t="s">
        <v>29494</v>
      </c>
      <c r="P4517">
        <v>7</v>
      </c>
      <c r="Q4517">
        <v>2</v>
      </c>
      <c r="R4517">
        <v>2.31</v>
      </c>
      <c r="S4517">
        <v>2.3199999999999998</v>
      </c>
      <c r="T4517">
        <v>459.38</v>
      </c>
      <c r="U4517">
        <v>111.72</v>
      </c>
      <c r="V4517">
        <v>3.02</v>
      </c>
      <c r="W4517">
        <v>8.9700000000000006</v>
      </c>
      <c r="X4517">
        <v>3.63</v>
      </c>
      <c r="Y4517">
        <v>2</v>
      </c>
      <c r="Z4517" t="s">
        <v>4250</v>
      </c>
      <c r="AA4517">
        <v>0</v>
      </c>
      <c r="AB4517">
        <v>5</v>
      </c>
      <c r="AC4517">
        <v>3.911142857142857</v>
      </c>
      <c r="AE4517" t="s">
        <v>7949</v>
      </c>
      <c r="AH4517">
        <v>0</v>
      </c>
      <c r="AI4517">
        <v>0</v>
      </c>
    </row>
    <row r="4518" spans="1:35" x14ac:dyDescent="0.25">
      <c r="B4518">
        <v>67.900000000000006</v>
      </c>
      <c r="I4518" t="s">
        <v>22086</v>
      </c>
      <c r="J4518" t="s">
        <v>22089</v>
      </c>
      <c r="L4518" t="s">
        <v>22180</v>
      </c>
      <c r="M4518" t="s">
        <v>22215</v>
      </c>
      <c r="N4518" t="s">
        <v>25230</v>
      </c>
      <c r="O4518" t="s">
        <v>29495</v>
      </c>
      <c r="P4518">
        <v>6</v>
      </c>
      <c r="Q4518">
        <v>2</v>
      </c>
      <c r="R4518">
        <v>3.69</v>
      </c>
      <c r="S4518">
        <v>3.71</v>
      </c>
      <c r="T4518">
        <v>478.81</v>
      </c>
      <c r="U4518">
        <v>98.83</v>
      </c>
      <c r="V4518">
        <v>3.97</v>
      </c>
      <c r="W4518">
        <v>9.17</v>
      </c>
      <c r="X4518">
        <v>3.63</v>
      </c>
      <c r="Y4518">
        <v>2</v>
      </c>
      <c r="Z4518" t="s">
        <v>4250</v>
      </c>
      <c r="AA4518">
        <v>0</v>
      </c>
      <c r="AB4518">
        <v>5</v>
      </c>
      <c r="AC4518">
        <v>3.157023809523809</v>
      </c>
      <c r="AE4518" t="s">
        <v>7949</v>
      </c>
      <c r="AH4518">
        <v>0</v>
      </c>
      <c r="AI4518">
        <v>0</v>
      </c>
    </row>
    <row r="4519" spans="1:35" x14ac:dyDescent="0.25">
      <c r="B4519">
        <v>13.5</v>
      </c>
      <c r="I4519" t="s">
        <v>22086</v>
      </c>
      <c r="J4519" t="s">
        <v>22089</v>
      </c>
      <c r="L4519" t="s">
        <v>22180</v>
      </c>
      <c r="M4519" t="s">
        <v>22215</v>
      </c>
      <c r="N4519" t="s">
        <v>25231</v>
      </c>
      <c r="O4519" t="s">
        <v>29496</v>
      </c>
      <c r="P4519">
        <v>5</v>
      </c>
      <c r="Q4519">
        <v>2</v>
      </c>
      <c r="R4519">
        <v>3.28</v>
      </c>
      <c r="S4519">
        <v>3.28</v>
      </c>
      <c r="T4519">
        <v>430.79</v>
      </c>
      <c r="U4519">
        <v>89.6</v>
      </c>
      <c r="V4519">
        <v>4.01</v>
      </c>
      <c r="W4519">
        <v>10.06</v>
      </c>
      <c r="X4519">
        <v>4.8600000000000003</v>
      </c>
      <c r="Y4519">
        <v>2</v>
      </c>
      <c r="Z4519" t="s">
        <v>4250</v>
      </c>
      <c r="AA4519">
        <v>0</v>
      </c>
      <c r="AB4519">
        <v>3</v>
      </c>
      <c r="AC4519">
        <v>4.2143571428571427</v>
      </c>
      <c r="AE4519" t="s">
        <v>7949</v>
      </c>
      <c r="AH4519">
        <v>0</v>
      </c>
      <c r="AI4519">
        <v>0</v>
      </c>
    </row>
    <row r="4520" spans="1:35" x14ac:dyDescent="0.25">
      <c r="B4520">
        <v>4.9000000000000004</v>
      </c>
      <c r="I4520" t="s">
        <v>22086</v>
      </c>
      <c r="J4520" t="s">
        <v>22089</v>
      </c>
      <c r="L4520" t="s">
        <v>22180</v>
      </c>
      <c r="M4520" t="s">
        <v>22215</v>
      </c>
      <c r="N4520" t="s">
        <v>25231</v>
      </c>
      <c r="O4520" t="s">
        <v>29496</v>
      </c>
      <c r="P4520">
        <v>5</v>
      </c>
      <c r="Q4520">
        <v>2</v>
      </c>
      <c r="R4520">
        <v>3.28</v>
      </c>
      <c r="S4520">
        <v>3.28</v>
      </c>
      <c r="T4520">
        <v>430.79</v>
      </c>
      <c r="U4520">
        <v>89.6</v>
      </c>
      <c r="V4520">
        <v>4.01</v>
      </c>
      <c r="W4520">
        <v>10.06</v>
      </c>
      <c r="X4520">
        <v>4.8600000000000003</v>
      </c>
      <c r="Y4520">
        <v>2</v>
      </c>
      <c r="Z4520" t="s">
        <v>4250</v>
      </c>
      <c r="AA4520">
        <v>0</v>
      </c>
      <c r="AB4520">
        <v>3</v>
      </c>
      <c r="AC4520">
        <v>4.2143571428571427</v>
      </c>
      <c r="AE4520" t="s">
        <v>7949</v>
      </c>
      <c r="AH4520">
        <v>0</v>
      </c>
      <c r="AI4520">
        <v>0</v>
      </c>
    </row>
    <row r="4521" spans="1:35" x14ac:dyDescent="0.25">
      <c r="B4521">
        <v>28.6</v>
      </c>
      <c r="I4521" t="s">
        <v>22086</v>
      </c>
      <c r="J4521" t="s">
        <v>22089</v>
      </c>
      <c r="L4521" t="s">
        <v>22180</v>
      </c>
      <c r="M4521" t="s">
        <v>22215</v>
      </c>
      <c r="N4521" t="s">
        <v>25232</v>
      </c>
      <c r="O4521" t="s">
        <v>29497</v>
      </c>
      <c r="P4521">
        <v>7</v>
      </c>
      <c r="Q4521">
        <v>2</v>
      </c>
      <c r="R4521">
        <v>1.38</v>
      </c>
      <c r="S4521">
        <v>1.38</v>
      </c>
      <c r="T4521">
        <v>422.34</v>
      </c>
      <c r="U4521">
        <v>126.28</v>
      </c>
      <c r="V4521">
        <v>2.62</v>
      </c>
      <c r="W4521">
        <v>9.6300000000000008</v>
      </c>
      <c r="X4521">
        <v>3.7</v>
      </c>
      <c r="Y4521">
        <v>2</v>
      </c>
      <c r="Z4521" t="s">
        <v>4250</v>
      </c>
      <c r="AA4521">
        <v>0</v>
      </c>
      <c r="AB4521">
        <v>3</v>
      </c>
      <c r="AC4521">
        <v>4.0547142857142857</v>
      </c>
      <c r="AE4521" t="s">
        <v>7949</v>
      </c>
      <c r="AH4521">
        <v>0</v>
      </c>
      <c r="AI4521">
        <v>0</v>
      </c>
    </row>
    <row r="4522" spans="1:35" x14ac:dyDescent="0.25">
      <c r="B4522">
        <v>2.5</v>
      </c>
      <c r="I4522" t="s">
        <v>22086</v>
      </c>
      <c r="J4522" t="s">
        <v>22089</v>
      </c>
      <c r="L4522" t="s">
        <v>22180</v>
      </c>
      <c r="M4522" t="s">
        <v>22215</v>
      </c>
      <c r="N4522" t="s">
        <v>25233</v>
      </c>
      <c r="O4522" t="s">
        <v>29498</v>
      </c>
      <c r="P4522">
        <v>5</v>
      </c>
      <c r="Q4522">
        <v>2</v>
      </c>
      <c r="T4522">
        <v>421.35</v>
      </c>
      <c r="U4522">
        <v>93.96</v>
      </c>
      <c r="V4522">
        <v>3.9</v>
      </c>
      <c r="W4522">
        <v>10.01</v>
      </c>
      <c r="X4522">
        <v>4.8600000000000003</v>
      </c>
      <c r="Y4522">
        <v>2</v>
      </c>
      <c r="Z4522" t="s">
        <v>4250</v>
      </c>
      <c r="AA4522">
        <v>0</v>
      </c>
      <c r="AB4522">
        <v>3</v>
      </c>
      <c r="AE4522" t="s">
        <v>7949</v>
      </c>
      <c r="AH4522">
        <v>0</v>
      </c>
      <c r="AI4522">
        <v>0</v>
      </c>
    </row>
    <row r="4523" spans="1:35" x14ac:dyDescent="0.25">
      <c r="B4523">
        <v>26.5</v>
      </c>
      <c r="I4523" t="s">
        <v>22086</v>
      </c>
      <c r="J4523" t="s">
        <v>22089</v>
      </c>
      <c r="L4523" t="s">
        <v>22180</v>
      </c>
      <c r="M4523" t="s">
        <v>22215</v>
      </c>
      <c r="N4523" t="s">
        <v>25234</v>
      </c>
      <c r="O4523" t="s">
        <v>29499</v>
      </c>
      <c r="P4523">
        <v>6</v>
      </c>
      <c r="Q4523">
        <v>2</v>
      </c>
      <c r="R4523">
        <v>2.85</v>
      </c>
      <c r="S4523">
        <v>2.86</v>
      </c>
      <c r="T4523">
        <v>478.81</v>
      </c>
      <c r="U4523">
        <v>98.83</v>
      </c>
      <c r="V4523">
        <v>3.97</v>
      </c>
      <c r="W4523">
        <v>9.01</v>
      </c>
      <c r="X4523">
        <v>3.63</v>
      </c>
      <c r="Y4523">
        <v>2</v>
      </c>
      <c r="Z4523" t="s">
        <v>4250</v>
      </c>
      <c r="AA4523">
        <v>0</v>
      </c>
      <c r="AB4523">
        <v>5</v>
      </c>
      <c r="AC4523">
        <v>3.9320238095238098</v>
      </c>
      <c r="AE4523" t="s">
        <v>7949</v>
      </c>
      <c r="AH4523">
        <v>0</v>
      </c>
      <c r="AI4523">
        <v>0</v>
      </c>
    </row>
    <row r="4524" spans="1:35" x14ac:dyDescent="0.25">
      <c r="B4524">
        <v>108</v>
      </c>
      <c r="I4524" t="s">
        <v>22086</v>
      </c>
      <c r="J4524" t="s">
        <v>22089</v>
      </c>
      <c r="L4524" t="s">
        <v>22180</v>
      </c>
      <c r="M4524" t="s">
        <v>22215</v>
      </c>
      <c r="N4524" t="s">
        <v>25235</v>
      </c>
      <c r="O4524" t="s">
        <v>29500</v>
      </c>
      <c r="P4524">
        <v>7</v>
      </c>
      <c r="Q4524">
        <v>2</v>
      </c>
      <c r="R4524">
        <v>2.4500000000000002</v>
      </c>
      <c r="S4524">
        <v>2.4500000000000002</v>
      </c>
      <c r="T4524">
        <v>480.37</v>
      </c>
      <c r="U4524">
        <v>109.21</v>
      </c>
      <c r="V4524">
        <v>4.3499999999999996</v>
      </c>
      <c r="X4524">
        <v>3.65</v>
      </c>
      <c r="Y4524">
        <v>3</v>
      </c>
      <c r="Z4524" t="s">
        <v>4250</v>
      </c>
      <c r="AA4524">
        <v>0</v>
      </c>
      <c r="AB4524">
        <v>4</v>
      </c>
      <c r="AC4524">
        <v>3.7748809523809528</v>
      </c>
      <c r="AE4524" t="s">
        <v>7949</v>
      </c>
      <c r="AH4524">
        <v>0</v>
      </c>
      <c r="AI4524">
        <v>0</v>
      </c>
    </row>
    <row r="4525" spans="1:35" x14ac:dyDescent="0.25">
      <c r="B4525">
        <v>15.7</v>
      </c>
      <c r="I4525" t="s">
        <v>22086</v>
      </c>
      <c r="J4525" t="s">
        <v>22089</v>
      </c>
      <c r="L4525" t="s">
        <v>22180</v>
      </c>
      <c r="M4525" t="s">
        <v>22215</v>
      </c>
      <c r="N4525" t="s">
        <v>25236</v>
      </c>
      <c r="O4525" t="s">
        <v>29501</v>
      </c>
      <c r="P4525">
        <v>6</v>
      </c>
      <c r="Q4525">
        <v>2</v>
      </c>
      <c r="R4525">
        <v>3</v>
      </c>
      <c r="S4525">
        <v>3</v>
      </c>
      <c r="T4525">
        <v>498.45</v>
      </c>
      <c r="U4525">
        <v>98.83</v>
      </c>
      <c r="V4525">
        <v>4.4000000000000004</v>
      </c>
      <c r="W4525">
        <v>10.23</v>
      </c>
      <c r="X4525">
        <v>3.89</v>
      </c>
      <c r="Y4525">
        <v>2</v>
      </c>
      <c r="Z4525" t="s">
        <v>4250</v>
      </c>
      <c r="AA4525">
        <v>0</v>
      </c>
      <c r="AB4525">
        <v>7</v>
      </c>
      <c r="AC4525">
        <v>3.716738095238096</v>
      </c>
      <c r="AE4525" t="s">
        <v>7949</v>
      </c>
      <c r="AH4525">
        <v>0</v>
      </c>
      <c r="AI4525">
        <v>0</v>
      </c>
    </row>
    <row r="4526" spans="1:35" x14ac:dyDescent="0.25">
      <c r="B4526">
        <v>32.200000000000003</v>
      </c>
      <c r="I4526" t="s">
        <v>22086</v>
      </c>
      <c r="J4526" t="s">
        <v>22089</v>
      </c>
      <c r="L4526" t="s">
        <v>22180</v>
      </c>
      <c r="M4526" t="s">
        <v>22215</v>
      </c>
      <c r="N4526" t="s">
        <v>25237</v>
      </c>
      <c r="O4526" t="s">
        <v>29502</v>
      </c>
      <c r="P4526">
        <v>7</v>
      </c>
      <c r="Q4526">
        <v>2</v>
      </c>
      <c r="R4526">
        <v>2.77</v>
      </c>
      <c r="S4526">
        <v>2.79</v>
      </c>
      <c r="T4526">
        <v>469.37</v>
      </c>
      <c r="U4526">
        <v>122.62</v>
      </c>
      <c r="V4526">
        <v>3.18</v>
      </c>
      <c r="W4526">
        <v>9.07</v>
      </c>
      <c r="X4526">
        <v>3.63</v>
      </c>
      <c r="Y4526">
        <v>2</v>
      </c>
      <c r="Z4526" t="s">
        <v>4250</v>
      </c>
      <c r="AA4526">
        <v>0</v>
      </c>
      <c r="AB4526">
        <v>5</v>
      </c>
      <c r="AC4526">
        <v>3.3337857142857139</v>
      </c>
      <c r="AE4526" t="s">
        <v>7949</v>
      </c>
      <c r="AH4526">
        <v>0</v>
      </c>
      <c r="AI4526">
        <v>0</v>
      </c>
    </row>
    <row r="4527" spans="1:35" x14ac:dyDescent="0.25">
      <c r="B4527">
        <v>17.600000000000001</v>
      </c>
      <c r="I4527" t="s">
        <v>22086</v>
      </c>
      <c r="J4527" t="s">
        <v>22089</v>
      </c>
      <c r="L4527" t="s">
        <v>22180</v>
      </c>
      <c r="M4527" t="s">
        <v>22215</v>
      </c>
      <c r="N4527" t="s">
        <v>25238</v>
      </c>
      <c r="O4527" t="s">
        <v>29503</v>
      </c>
      <c r="P4527">
        <v>5</v>
      </c>
      <c r="Q4527">
        <v>2</v>
      </c>
      <c r="R4527">
        <v>3.19</v>
      </c>
      <c r="S4527">
        <v>3.19</v>
      </c>
      <c r="T4527">
        <v>493.23</v>
      </c>
      <c r="U4527">
        <v>89.6</v>
      </c>
      <c r="V4527">
        <v>4.07</v>
      </c>
      <c r="W4527">
        <v>10.01</v>
      </c>
      <c r="X4527">
        <v>3.63</v>
      </c>
      <c r="Y4527">
        <v>2</v>
      </c>
      <c r="Z4527" t="s">
        <v>4250</v>
      </c>
      <c r="AA4527">
        <v>0</v>
      </c>
      <c r="AB4527">
        <v>4</v>
      </c>
      <c r="AC4527">
        <v>3.8583571428571428</v>
      </c>
      <c r="AE4527" t="s">
        <v>7949</v>
      </c>
      <c r="AH4527">
        <v>0</v>
      </c>
      <c r="AI4527">
        <v>0</v>
      </c>
    </row>
    <row r="4528" spans="1:35" x14ac:dyDescent="0.25">
      <c r="B4528">
        <v>35.1</v>
      </c>
      <c r="I4528" t="s">
        <v>22086</v>
      </c>
      <c r="J4528" t="s">
        <v>22089</v>
      </c>
      <c r="L4528" t="s">
        <v>22180</v>
      </c>
      <c r="M4528" t="s">
        <v>22215</v>
      </c>
      <c r="N4528" t="s">
        <v>25239</v>
      </c>
      <c r="O4528" t="s">
        <v>29504</v>
      </c>
      <c r="P4528">
        <v>7</v>
      </c>
      <c r="Q4528">
        <v>2</v>
      </c>
      <c r="R4528">
        <v>1.84</v>
      </c>
      <c r="S4528">
        <v>1.85</v>
      </c>
      <c r="T4528">
        <v>456.79</v>
      </c>
      <c r="U4528">
        <v>126.28</v>
      </c>
      <c r="V4528">
        <v>3.27</v>
      </c>
      <c r="W4528">
        <v>8.8699999999999992</v>
      </c>
      <c r="X4528">
        <v>3.67</v>
      </c>
      <c r="Y4528">
        <v>2</v>
      </c>
      <c r="Z4528" t="s">
        <v>4250</v>
      </c>
      <c r="AA4528">
        <v>0</v>
      </c>
      <c r="AB4528">
        <v>3</v>
      </c>
      <c r="AC4528">
        <v>3.808642857142857</v>
      </c>
      <c r="AE4528" t="s">
        <v>7949</v>
      </c>
      <c r="AH4528">
        <v>0</v>
      </c>
      <c r="AI4528">
        <v>0</v>
      </c>
    </row>
    <row r="4529" spans="1:35" x14ac:dyDescent="0.25">
      <c r="B4529">
        <v>64.099999999999994</v>
      </c>
      <c r="I4529" t="s">
        <v>22086</v>
      </c>
      <c r="J4529" t="s">
        <v>22089</v>
      </c>
      <c r="L4529" t="s">
        <v>22180</v>
      </c>
      <c r="M4529" t="s">
        <v>22215</v>
      </c>
      <c r="N4529" t="s">
        <v>25240</v>
      </c>
      <c r="O4529" t="s">
        <v>29505</v>
      </c>
      <c r="P4529">
        <v>8</v>
      </c>
      <c r="Q4529">
        <v>2</v>
      </c>
      <c r="R4529">
        <v>1.99</v>
      </c>
      <c r="S4529">
        <v>1.99</v>
      </c>
      <c r="T4529">
        <v>463.37</v>
      </c>
      <c r="U4529">
        <v>122.1</v>
      </c>
      <c r="V4529">
        <v>3.8</v>
      </c>
      <c r="X4529">
        <v>3.73</v>
      </c>
      <c r="Y4529">
        <v>3</v>
      </c>
      <c r="Z4529" t="s">
        <v>4250</v>
      </c>
      <c r="AA4529">
        <v>0</v>
      </c>
      <c r="AB4529">
        <v>3</v>
      </c>
      <c r="AC4529">
        <v>3.7616428571428568</v>
      </c>
      <c r="AE4529" t="s">
        <v>7949</v>
      </c>
      <c r="AH4529">
        <v>0</v>
      </c>
      <c r="AI4529">
        <v>0</v>
      </c>
    </row>
    <row r="4530" spans="1:35" x14ac:dyDescent="0.25">
      <c r="B4530">
        <v>63.5</v>
      </c>
      <c r="I4530" t="s">
        <v>22086</v>
      </c>
      <c r="J4530" t="s">
        <v>22089</v>
      </c>
      <c r="L4530" t="s">
        <v>22180</v>
      </c>
      <c r="M4530" t="s">
        <v>22215</v>
      </c>
      <c r="N4530" t="s">
        <v>25241</v>
      </c>
      <c r="O4530" t="s">
        <v>29506</v>
      </c>
      <c r="P4530">
        <v>7</v>
      </c>
      <c r="Q4530">
        <v>2</v>
      </c>
      <c r="R4530">
        <v>3.75</v>
      </c>
      <c r="S4530">
        <v>3.75</v>
      </c>
      <c r="T4530">
        <v>472.81</v>
      </c>
      <c r="U4530">
        <v>98.31</v>
      </c>
      <c r="V4530">
        <v>4.3899999999999997</v>
      </c>
      <c r="X4530">
        <v>3.66</v>
      </c>
      <c r="Y4530">
        <v>3</v>
      </c>
      <c r="Z4530" t="s">
        <v>4250</v>
      </c>
      <c r="AA4530">
        <v>0</v>
      </c>
      <c r="AB4530">
        <v>4</v>
      </c>
      <c r="AC4530">
        <v>3.167214285714286</v>
      </c>
      <c r="AE4530" t="s">
        <v>7949</v>
      </c>
      <c r="AH4530">
        <v>0</v>
      </c>
      <c r="AI4530">
        <v>0</v>
      </c>
    </row>
    <row r="4531" spans="1:35" x14ac:dyDescent="0.25">
      <c r="B4531">
        <v>192</v>
      </c>
      <c r="I4531" t="s">
        <v>22086</v>
      </c>
      <c r="J4531" t="s">
        <v>22089</v>
      </c>
      <c r="L4531" t="s">
        <v>22180</v>
      </c>
      <c r="M4531" t="s">
        <v>22215</v>
      </c>
      <c r="N4531" t="s">
        <v>25242</v>
      </c>
      <c r="O4531" t="s">
        <v>29507</v>
      </c>
      <c r="P4531">
        <v>7</v>
      </c>
      <c r="Q4531">
        <v>2</v>
      </c>
      <c r="T4531">
        <v>463.37</v>
      </c>
      <c r="U4531">
        <v>102.67</v>
      </c>
      <c r="V4531">
        <v>4.29</v>
      </c>
      <c r="X4531">
        <v>3.66</v>
      </c>
      <c r="Y4531">
        <v>3</v>
      </c>
      <c r="Z4531" t="s">
        <v>4250</v>
      </c>
      <c r="AA4531">
        <v>0</v>
      </c>
      <c r="AB4531">
        <v>4</v>
      </c>
      <c r="AE4531" t="s">
        <v>7949</v>
      </c>
      <c r="AH4531">
        <v>0</v>
      </c>
      <c r="AI4531">
        <v>0</v>
      </c>
    </row>
    <row r="4532" spans="1:35" x14ac:dyDescent="0.25">
      <c r="B4532">
        <v>19.7</v>
      </c>
      <c r="I4532" t="s">
        <v>22086</v>
      </c>
      <c r="J4532" t="s">
        <v>22089</v>
      </c>
      <c r="L4532" t="s">
        <v>22180</v>
      </c>
      <c r="M4532" t="s">
        <v>22215</v>
      </c>
      <c r="N4532" t="s">
        <v>25243</v>
      </c>
      <c r="O4532" t="s">
        <v>29508</v>
      </c>
      <c r="P4532">
        <v>6</v>
      </c>
      <c r="Q4532">
        <v>2</v>
      </c>
      <c r="R4532">
        <v>2.2000000000000002</v>
      </c>
      <c r="S4532">
        <v>2.2000000000000002</v>
      </c>
      <c r="T4532">
        <v>444.36</v>
      </c>
      <c r="U4532">
        <v>98.83</v>
      </c>
      <c r="V4532">
        <v>3.31</v>
      </c>
      <c r="W4532">
        <v>10.25</v>
      </c>
      <c r="X4532">
        <v>3.89</v>
      </c>
      <c r="Y4532">
        <v>2</v>
      </c>
      <c r="Z4532" t="s">
        <v>4250</v>
      </c>
      <c r="AA4532">
        <v>0</v>
      </c>
      <c r="AB4532">
        <v>5</v>
      </c>
      <c r="AC4532">
        <v>4.5030952380952378</v>
      </c>
      <c r="AE4532" t="s">
        <v>7949</v>
      </c>
      <c r="AH4532">
        <v>0</v>
      </c>
      <c r="AI4532">
        <v>0</v>
      </c>
    </row>
    <row r="4533" spans="1:35" x14ac:dyDescent="0.25">
      <c r="A4533" t="s">
        <v>22051</v>
      </c>
      <c r="B4533">
        <v>11.5</v>
      </c>
      <c r="I4533" t="s">
        <v>22086</v>
      </c>
      <c r="J4533" t="s">
        <v>22089</v>
      </c>
      <c r="L4533" t="s">
        <v>22180</v>
      </c>
      <c r="M4533" t="s">
        <v>22215</v>
      </c>
      <c r="N4533" t="s">
        <v>25244</v>
      </c>
      <c r="O4533" t="s">
        <v>29509</v>
      </c>
      <c r="P4533">
        <v>6</v>
      </c>
      <c r="Q4533">
        <v>2</v>
      </c>
      <c r="R4533">
        <v>2.0499999999999998</v>
      </c>
      <c r="S4533">
        <v>2.0499999999999998</v>
      </c>
      <c r="T4533">
        <v>421.35</v>
      </c>
      <c r="U4533">
        <v>113.39</v>
      </c>
      <c r="V4533">
        <v>3.23</v>
      </c>
      <c r="W4533">
        <v>9.9499999999999993</v>
      </c>
      <c r="X4533">
        <v>4.8499999999999996</v>
      </c>
      <c r="Y4533">
        <v>2</v>
      </c>
      <c r="Z4533" t="s">
        <v>4250</v>
      </c>
      <c r="AA4533">
        <v>0</v>
      </c>
      <c r="AB4533">
        <v>3</v>
      </c>
      <c r="AC4533">
        <v>4.2571190476190477</v>
      </c>
      <c r="AE4533" t="s">
        <v>7949</v>
      </c>
      <c r="AH4533">
        <v>0</v>
      </c>
      <c r="AI4533">
        <v>0</v>
      </c>
    </row>
    <row r="4534" spans="1:35" x14ac:dyDescent="0.25">
      <c r="B4534">
        <v>42</v>
      </c>
      <c r="I4534" t="s">
        <v>22086</v>
      </c>
      <c r="J4534" t="s">
        <v>22089</v>
      </c>
      <c r="L4534" t="s">
        <v>22180</v>
      </c>
      <c r="M4534" t="s">
        <v>22215</v>
      </c>
      <c r="N4534" t="s">
        <v>25245</v>
      </c>
      <c r="O4534" t="s">
        <v>29510</v>
      </c>
      <c r="P4534">
        <v>7</v>
      </c>
      <c r="Q4534">
        <v>2</v>
      </c>
      <c r="R4534">
        <v>3.52</v>
      </c>
      <c r="S4534">
        <v>3.52</v>
      </c>
      <c r="T4534">
        <v>454.82</v>
      </c>
      <c r="U4534">
        <v>98.31</v>
      </c>
      <c r="V4534">
        <v>4.4400000000000004</v>
      </c>
      <c r="X4534">
        <v>3.75</v>
      </c>
      <c r="Y4534">
        <v>3</v>
      </c>
      <c r="Z4534" t="s">
        <v>4250</v>
      </c>
      <c r="AA4534">
        <v>0</v>
      </c>
      <c r="AB4534">
        <v>3</v>
      </c>
      <c r="AC4534">
        <v>3.5257142857142858</v>
      </c>
      <c r="AE4534" t="s">
        <v>7949</v>
      </c>
      <c r="AH4534">
        <v>0</v>
      </c>
      <c r="AI4534">
        <v>0</v>
      </c>
    </row>
    <row r="4535" spans="1:35" x14ac:dyDescent="0.25">
      <c r="B4535">
        <v>37.6</v>
      </c>
      <c r="I4535" t="s">
        <v>22086</v>
      </c>
      <c r="J4535" t="s">
        <v>22089</v>
      </c>
      <c r="L4535" t="s">
        <v>22180</v>
      </c>
      <c r="M4535" t="s">
        <v>22215</v>
      </c>
      <c r="N4535" t="s">
        <v>25246</v>
      </c>
      <c r="O4535" t="s">
        <v>29511</v>
      </c>
      <c r="P4535">
        <v>8</v>
      </c>
      <c r="Q4535">
        <v>2</v>
      </c>
      <c r="R4535">
        <v>3.31</v>
      </c>
      <c r="S4535">
        <v>3.31</v>
      </c>
      <c r="T4535">
        <v>455.8</v>
      </c>
      <c r="U4535">
        <v>111.2</v>
      </c>
      <c r="V4535">
        <v>3.84</v>
      </c>
      <c r="X4535">
        <v>3.79</v>
      </c>
      <c r="Y4535">
        <v>3</v>
      </c>
      <c r="Z4535" t="s">
        <v>4250</v>
      </c>
      <c r="AA4535">
        <v>0</v>
      </c>
      <c r="AB4535">
        <v>3</v>
      </c>
      <c r="AC4535">
        <v>3.2990476190476179</v>
      </c>
      <c r="AE4535" t="s">
        <v>7949</v>
      </c>
      <c r="AH4535">
        <v>0</v>
      </c>
      <c r="AI4535">
        <v>0</v>
      </c>
    </row>
    <row r="4536" spans="1:35" x14ac:dyDescent="0.25">
      <c r="B4536">
        <v>23</v>
      </c>
      <c r="I4536" t="s">
        <v>22086</v>
      </c>
      <c r="J4536" t="s">
        <v>22089</v>
      </c>
      <c r="L4536" t="s">
        <v>22180</v>
      </c>
      <c r="M4536" t="s">
        <v>22215</v>
      </c>
      <c r="N4536" t="s">
        <v>25247</v>
      </c>
      <c r="O4536" t="s">
        <v>29512</v>
      </c>
      <c r="P4536">
        <v>7</v>
      </c>
      <c r="Q4536">
        <v>2</v>
      </c>
      <c r="R4536">
        <v>1.2</v>
      </c>
      <c r="S4536">
        <v>1.21</v>
      </c>
      <c r="T4536">
        <v>436.37</v>
      </c>
      <c r="U4536">
        <v>126.28</v>
      </c>
      <c r="V4536">
        <v>2.93</v>
      </c>
      <c r="W4536">
        <v>9.64</v>
      </c>
      <c r="X4536">
        <v>3.7</v>
      </c>
      <c r="Y4536">
        <v>2</v>
      </c>
      <c r="Z4536" t="s">
        <v>4250</v>
      </c>
      <c r="AA4536">
        <v>0</v>
      </c>
      <c r="AB4536">
        <v>3</v>
      </c>
      <c r="AC4536">
        <v>3.9544999999999999</v>
      </c>
      <c r="AE4536" t="s">
        <v>7949</v>
      </c>
      <c r="AH4536">
        <v>0</v>
      </c>
      <c r="AI4536">
        <v>0</v>
      </c>
    </row>
    <row r="4537" spans="1:35" x14ac:dyDescent="0.25">
      <c r="B4537">
        <v>25.3</v>
      </c>
      <c r="I4537" t="s">
        <v>22086</v>
      </c>
      <c r="J4537" t="s">
        <v>22089</v>
      </c>
      <c r="L4537" t="s">
        <v>22180</v>
      </c>
      <c r="M4537" t="s">
        <v>22215</v>
      </c>
      <c r="N4537" t="s">
        <v>25248</v>
      </c>
      <c r="O4537" t="s">
        <v>29513</v>
      </c>
      <c r="P4537">
        <v>7</v>
      </c>
      <c r="Q4537">
        <v>2</v>
      </c>
      <c r="R4537">
        <v>2.5299999999999998</v>
      </c>
      <c r="S4537">
        <v>2.5299999999999998</v>
      </c>
      <c r="T4537">
        <v>461.8</v>
      </c>
      <c r="U4537">
        <v>111.72</v>
      </c>
      <c r="V4537">
        <v>3.41</v>
      </c>
      <c r="W4537">
        <v>9.67</v>
      </c>
      <c r="X4537">
        <v>3.68</v>
      </c>
      <c r="Y4537">
        <v>2</v>
      </c>
      <c r="Z4537" t="s">
        <v>4250</v>
      </c>
      <c r="AA4537">
        <v>0</v>
      </c>
      <c r="AB4537">
        <v>4</v>
      </c>
      <c r="AC4537">
        <v>3.7838571428571428</v>
      </c>
      <c r="AE4537" t="s">
        <v>7949</v>
      </c>
      <c r="AH4537">
        <v>0</v>
      </c>
      <c r="AI4537">
        <v>0</v>
      </c>
    </row>
    <row r="4538" spans="1:35" x14ac:dyDescent="0.25">
      <c r="B4538">
        <v>24.8</v>
      </c>
      <c r="I4538" t="s">
        <v>22086</v>
      </c>
      <c r="J4538" t="s">
        <v>22089</v>
      </c>
      <c r="L4538" t="s">
        <v>22180</v>
      </c>
      <c r="M4538" t="s">
        <v>22215</v>
      </c>
      <c r="N4538" t="s">
        <v>25249</v>
      </c>
      <c r="O4538" t="s">
        <v>29514</v>
      </c>
      <c r="P4538">
        <v>8</v>
      </c>
      <c r="Q4538">
        <v>2</v>
      </c>
      <c r="R4538">
        <v>2.0699999999999998</v>
      </c>
      <c r="S4538">
        <v>2.0699999999999998</v>
      </c>
      <c r="T4538">
        <v>445.38</v>
      </c>
      <c r="U4538">
        <v>122.1</v>
      </c>
      <c r="V4538">
        <v>3.66</v>
      </c>
      <c r="X4538">
        <v>3.75</v>
      </c>
      <c r="Y4538">
        <v>3</v>
      </c>
      <c r="Z4538" t="s">
        <v>4250</v>
      </c>
      <c r="AA4538">
        <v>0</v>
      </c>
      <c r="AB4538">
        <v>3</v>
      </c>
      <c r="AC4538">
        <v>3.855142857142857</v>
      </c>
      <c r="AE4538" t="s">
        <v>7949</v>
      </c>
      <c r="AH4538">
        <v>0</v>
      </c>
      <c r="AI4538">
        <v>0</v>
      </c>
    </row>
    <row r="4539" spans="1:35" x14ac:dyDescent="0.25">
      <c r="B4539">
        <v>91.2</v>
      </c>
      <c r="I4539" t="s">
        <v>22086</v>
      </c>
      <c r="J4539" t="s">
        <v>22089</v>
      </c>
      <c r="L4539" t="s">
        <v>22180</v>
      </c>
      <c r="M4539" t="s">
        <v>22215</v>
      </c>
      <c r="N4539" t="s">
        <v>25250</v>
      </c>
      <c r="O4539" t="s">
        <v>29515</v>
      </c>
      <c r="P4539">
        <v>9</v>
      </c>
      <c r="Q4539">
        <v>2</v>
      </c>
      <c r="R4539">
        <v>1.78</v>
      </c>
      <c r="S4539">
        <v>1.78</v>
      </c>
      <c r="T4539">
        <v>446.37</v>
      </c>
      <c r="U4539">
        <v>134.99</v>
      </c>
      <c r="V4539">
        <v>3.06</v>
      </c>
      <c r="X4539">
        <v>3.79</v>
      </c>
      <c r="Y4539">
        <v>3</v>
      </c>
      <c r="Z4539" t="s">
        <v>4250</v>
      </c>
      <c r="AA4539">
        <v>0</v>
      </c>
      <c r="AB4539">
        <v>3</v>
      </c>
      <c r="AC4539">
        <v>3.8830714285714278</v>
      </c>
      <c r="AE4539" t="s">
        <v>7949</v>
      </c>
      <c r="AH4539">
        <v>0</v>
      </c>
      <c r="AI4539">
        <v>0</v>
      </c>
    </row>
    <row r="4540" spans="1:35" x14ac:dyDescent="0.25">
      <c r="B4540">
        <v>111</v>
      </c>
      <c r="I4540" t="s">
        <v>22086</v>
      </c>
      <c r="J4540" t="s">
        <v>22089</v>
      </c>
      <c r="L4540" t="s">
        <v>22180</v>
      </c>
      <c r="M4540" t="s">
        <v>22215</v>
      </c>
      <c r="N4540" t="s">
        <v>25251</v>
      </c>
      <c r="O4540" t="s">
        <v>29516</v>
      </c>
      <c r="P4540">
        <v>6</v>
      </c>
      <c r="Q4540">
        <v>2</v>
      </c>
      <c r="R4540">
        <v>3.17</v>
      </c>
      <c r="S4540">
        <v>3.18</v>
      </c>
      <c r="T4540">
        <v>466.22</v>
      </c>
      <c r="U4540">
        <v>102.49</v>
      </c>
      <c r="V4540">
        <v>4.0599999999999996</v>
      </c>
      <c r="W4540">
        <v>8.92</v>
      </c>
      <c r="X4540">
        <v>3.67</v>
      </c>
      <c r="Y4540">
        <v>2</v>
      </c>
      <c r="Z4540" t="s">
        <v>4250</v>
      </c>
      <c r="AA4540">
        <v>0</v>
      </c>
      <c r="AB4540">
        <v>3</v>
      </c>
      <c r="AC4540">
        <v>3.6499523809523811</v>
      </c>
      <c r="AE4540" t="s">
        <v>7949</v>
      </c>
      <c r="AH4540">
        <v>0</v>
      </c>
      <c r="AI4540">
        <v>0</v>
      </c>
    </row>
    <row r="4541" spans="1:35" x14ac:dyDescent="0.25">
      <c r="B4541">
        <v>909</v>
      </c>
      <c r="I4541" t="s">
        <v>22086</v>
      </c>
      <c r="J4541" t="s">
        <v>22089</v>
      </c>
      <c r="L4541" t="s">
        <v>22180</v>
      </c>
      <c r="M4541" t="s">
        <v>22215</v>
      </c>
      <c r="N4541" t="s">
        <v>25252</v>
      </c>
      <c r="O4541" t="s">
        <v>29517</v>
      </c>
      <c r="P4541">
        <v>5</v>
      </c>
      <c r="Q4541">
        <v>2</v>
      </c>
      <c r="R4541">
        <v>3.76</v>
      </c>
      <c r="S4541">
        <v>3.77</v>
      </c>
      <c r="T4541">
        <v>478.87</v>
      </c>
      <c r="U4541">
        <v>72.53</v>
      </c>
      <c r="V4541">
        <v>4.8</v>
      </c>
      <c r="W4541">
        <v>9.15</v>
      </c>
      <c r="X4541">
        <v>3.62</v>
      </c>
      <c r="Y4541">
        <v>2</v>
      </c>
      <c r="Z4541" t="s">
        <v>4250</v>
      </c>
      <c r="AA4541">
        <v>0</v>
      </c>
      <c r="AB4541">
        <v>4</v>
      </c>
      <c r="AC4541">
        <v>3.385928571428571</v>
      </c>
      <c r="AE4541" t="s">
        <v>7949</v>
      </c>
      <c r="AH4541">
        <v>0</v>
      </c>
      <c r="AI4541">
        <v>0</v>
      </c>
    </row>
    <row r="4542" spans="1:35" x14ac:dyDescent="0.25">
      <c r="B4542">
        <v>888</v>
      </c>
      <c r="I4542" t="s">
        <v>22086</v>
      </c>
      <c r="J4542" t="s">
        <v>22089</v>
      </c>
      <c r="L4542" t="s">
        <v>22180</v>
      </c>
      <c r="M4542" t="s">
        <v>22215</v>
      </c>
      <c r="N4542" t="s">
        <v>25253</v>
      </c>
      <c r="O4542" t="s">
        <v>29518</v>
      </c>
      <c r="P4542">
        <v>6</v>
      </c>
      <c r="Q4542">
        <v>2</v>
      </c>
      <c r="R4542">
        <v>2.27</v>
      </c>
      <c r="S4542">
        <v>2.27</v>
      </c>
      <c r="T4542">
        <v>467.4</v>
      </c>
      <c r="U4542">
        <v>94.01</v>
      </c>
      <c r="V4542">
        <v>3.86</v>
      </c>
      <c r="W4542">
        <v>10.85</v>
      </c>
      <c r="X4542">
        <v>4.12</v>
      </c>
      <c r="Y4542">
        <v>3</v>
      </c>
      <c r="Z4542" t="s">
        <v>4250</v>
      </c>
      <c r="AA4542">
        <v>0</v>
      </c>
      <c r="AB4542">
        <v>4</v>
      </c>
      <c r="AC4542">
        <v>4.4641904761904767</v>
      </c>
      <c r="AE4542" t="s">
        <v>7949</v>
      </c>
      <c r="AH4542">
        <v>0</v>
      </c>
      <c r="AI4542">
        <v>0</v>
      </c>
    </row>
    <row r="4543" spans="1:35" x14ac:dyDescent="0.25">
      <c r="B4543">
        <v>21.3</v>
      </c>
      <c r="I4543" t="s">
        <v>22086</v>
      </c>
      <c r="J4543" t="s">
        <v>22089</v>
      </c>
      <c r="L4543" t="s">
        <v>22180</v>
      </c>
      <c r="M4543" t="s">
        <v>22215</v>
      </c>
      <c r="N4543" t="s">
        <v>25254</v>
      </c>
      <c r="O4543" t="s">
        <v>29519</v>
      </c>
      <c r="P4543">
        <v>6</v>
      </c>
      <c r="Q4543">
        <v>2</v>
      </c>
      <c r="R4543">
        <v>1.24</v>
      </c>
      <c r="S4543">
        <v>1.3</v>
      </c>
      <c r="T4543">
        <v>465.33</v>
      </c>
      <c r="U4543">
        <v>102.49</v>
      </c>
      <c r="V4543">
        <v>3.83</v>
      </c>
      <c r="W4543">
        <v>8.19</v>
      </c>
      <c r="X4543">
        <v>4.3499999999999996</v>
      </c>
      <c r="Y4543">
        <v>2</v>
      </c>
      <c r="Z4543" t="s">
        <v>4250</v>
      </c>
      <c r="AA4543">
        <v>0</v>
      </c>
      <c r="AB4543">
        <v>4</v>
      </c>
      <c r="AC4543">
        <v>4.3313095238095238</v>
      </c>
      <c r="AE4543" t="s">
        <v>7949</v>
      </c>
      <c r="AH4543">
        <v>0</v>
      </c>
      <c r="AI4543">
        <v>0</v>
      </c>
    </row>
    <row r="4544" spans="1:35" x14ac:dyDescent="0.25">
      <c r="B4544">
        <v>383</v>
      </c>
      <c r="I4544" t="s">
        <v>22086</v>
      </c>
      <c r="J4544" t="s">
        <v>22089</v>
      </c>
      <c r="L4544" t="s">
        <v>22180</v>
      </c>
      <c r="M4544" t="s">
        <v>22215</v>
      </c>
      <c r="N4544" t="s">
        <v>25255</v>
      </c>
      <c r="O4544" t="s">
        <v>29520</v>
      </c>
      <c r="P4544">
        <v>8</v>
      </c>
      <c r="Q4544">
        <v>2</v>
      </c>
      <c r="R4544">
        <v>3.13</v>
      </c>
      <c r="S4544">
        <v>3.13</v>
      </c>
      <c r="T4544">
        <v>463.37</v>
      </c>
      <c r="U4544">
        <v>122.1</v>
      </c>
      <c r="V4544">
        <v>3.8</v>
      </c>
      <c r="X4544">
        <v>3.55</v>
      </c>
      <c r="Y4544">
        <v>3</v>
      </c>
      <c r="Z4544" t="s">
        <v>4250</v>
      </c>
      <c r="AA4544">
        <v>0</v>
      </c>
      <c r="AB4544">
        <v>3</v>
      </c>
      <c r="AC4544">
        <v>3.131642857142857</v>
      </c>
      <c r="AE4544" t="s">
        <v>7949</v>
      </c>
      <c r="AH4544">
        <v>0</v>
      </c>
      <c r="AI4544">
        <v>0</v>
      </c>
    </row>
    <row r="4545" spans="2:35" x14ac:dyDescent="0.25">
      <c r="B4545">
        <v>18.600000000000001</v>
      </c>
      <c r="I4545" t="s">
        <v>22086</v>
      </c>
      <c r="J4545" t="s">
        <v>22089</v>
      </c>
      <c r="L4545" t="s">
        <v>22180</v>
      </c>
      <c r="M4545" t="s">
        <v>22215</v>
      </c>
      <c r="N4545" t="s">
        <v>25256</v>
      </c>
      <c r="O4545" t="s">
        <v>29521</v>
      </c>
      <c r="P4545">
        <v>6</v>
      </c>
      <c r="Q4545">
        <v>2</v>
      </c>
      <c r="R4545">
        <v>4.24</v>
      </c>
      <c r="S4545">
        <v>4.25</v>
      </c>
      <c r="T4545">
        <v>499.77</v>
      </c>
      <c r="U4545">
        <v>102.49</v>
      </c>
      <c r="V4545">
        <v>4.42</v>
      </c>
      <c r="W4545">
        <v>8.65</v>
      </c>
      <c r="X4545">
        <v>3.48</v>
      </c>
      <c r="Y4545">
        <v>2</v>
      </c>
      <c r="Z4545" t="s">
        <v>4250</v>
      </c>
      <c r="AA4545">
        <v>0</v>
      </c>
      <c r="AB4545">
        <v>3</v>
      </c>
      <c r="AC4545">
        <v>2.4603095238095238</v>
      </c>
      <c r="AE4545" t="s">
        <v>7949</v>
      </c>
      <c r="AH4545">
        <v>0</v>
      </c>
      <c r="AI4545">
        <v>0</v>
      </c>
    </row>
    <row r="4546" spans="2:35" x14ac:dyDescent="0.25">
      <c r="B4546">
        <v>4.5</v>
      </c>
      <c r="I4546" t="s">
        <v>22086</v>
      </c>
      <c r="J4546" t="s">
        <v>22089</v>
      </c>
      <c r="L4546" t="s">
        <v>22180</v>
      </c>
      <c r="M4546" t="s">
        <v>22215</v>
      </c>
      <c r="N4546" t="s">
        <v>25257</v>
      </c>
      <c r="O4546" t="s">
        <v>29522</v>
      </c>
      <c r="P4546">
        <v>7</v>
      </c>
      <c r="Q4546">
        <v>2</v>
      </c>
      <c r="R4546">
        <v>2.69</v>
      </c>
      <c r="S4546">
        <v>2.71</v>
      </c>
      <c r="T4546">
        <v>456.79</v>
      </c>
      <c r="U4546">
        <v>126.28</v>
      </c>
      <c r="V4546">
        <v>3.27</v>
      </c>
      <c r="W4546">
        <v>8.49</v>
      </c>
      <c r="X4546">
        <v>3.48</v>
      </c>
      <c r="Y4546">
        <v>2</v>
      </c>
      <c r="Z4546" t="s">
        <v>4250</v>
      </c>
      <c r="AA4546">
        <v>0</v>
      </c>
      <c r="AB4546">
        <v>3</v>
      </c>
      <c r="AC4546">
        <v>3.4636428571428568</v>
      </c>
      <c r="AE4546" t="s">
        <v>7949</v>
      </c>
      <c r="AH4546">
        <v>0</v>
      </c>
      <c r="AI4546">
        <v>0</v>
      </c>
    </row>
    <row r="4547" spans="2:35" x14ac:dyDescent="0.25">
      <c r="B4547">
        <v>106</v>
      </c>
      <c r="I4547" t="s">
        <v>22086</v>
      </c>
      <c r="J4547" t="s">
        <v>22089</v>
      </c>
      <c r="L4547" t="s">
        <v>22180</v>
      </c>
      <c r="M4547" t="s">
        <v>22215</v>
      </c>
      <c r="N4547" t="s">
        <v>25258</v>
      </c>
      <c r="O4547" t="s">
        <v>29523</v>
      </c>
      <c r="P4547">
        <v>5</v>
      </c>
      <c r="Q4547">
        <v>2</v>
      </c>
      <c r="R4547">
        <v>2.44</v>
      </c>
      <c r="S4547">
        <v>2.44</v>
      </c>
      <c r="T4547">
        <v>432.32</v>
      </c>
      <c r="U4547">
        <v>89.6</v>
      </c>
      <c r="V4547">
        <v>3.44</v>
      </c>
      <c r="W4547">
        <v>10</v>
      </c>
      <c r="X4547">
        <v>3.63</v>
      </c>
      <c r="Y4547">
        <v>2</v>
      </c>
      <c r="Z4547" t="s">
        <v>4250</v>
      </c>
      <c r="AA4547">
        <v>0</v>
      </c>
      <c r="AB4547">
        <v>4</v>
      </c>
      <c r="AC4547">
        <v>4.7634285714285713</v>
      </c>
      <c r="AE4547" t="s">
        <v>7949</v>
      </c>
      <c r="AH4547">
        <v>0</v>
      </c>
      <c r="AI4547">
        <v>0</v>
      </c>
    </row>
    <row r="4548" spans="2:35" x14ac:dyDescent="0.25">
      <c r="B4548">
        <v>65.2</v>
      </c>
      <c r="I4548" t="s">
        <v>22086</v>
      </c>
      <c r="J4548" t="s">
        <v>22089</v>
      </c>
      <c r="L4548" t="s">
        <v>22180</v>
      </c>
      <c r="M4548" t="s">
        <v>22215</v>
      </c>
      <c r="N4548" t="s">
        <v>25259</v>
      </c>
      <c r="O4548" t="s">
        <v>29524</v>
      </c>
      <c r="P4548">
        <v>5</v>
      </c>
      <c r="Q4548">
        <v>2</v>
      </c>
      <c r="R4548">
        <v>3.5</v>
      </c>
      <c r="S4548">
        <v>3.52</v>
      </c>
      <c r="T4548">
        <v>483.22</v>
      </c>
      <c r="U4548">
        <v>89.6</v>
      </c>
      <c r="V4548">
        <v>4.6100000000000003</v>
      </c>
      <c r="W4548">
        <v>8.82</v>
      </c>
      <c r="X4548">
        <v>3.63</v>
      </c>
      <c r="Y4548">
        <v>2</v>
      </c>
      <c r="Z4548" t="s">
        <v>4250</v>
      </c>
      <c r="AA4548">
        <v>0</v>
      </c>
      <c r="AB4548">
        <v>4</v>
      </c>
      <c r="AC4548">
        <v>3.6098571428571429</v>
      </c>
      <c r="AE4548" t="s">
        <v>7949</v>
      </c>
      <c r="AH4548">
        <v>0</v>
      </c>
      <c r="AI4548">
        <v>0</v>
      </c>
    </row>
    <row r="4549" spans="2:35" x14ac:dyDescent="0.25">
      <c r="B4549">
        <v>38.9</v>
      </c>
      <c r="I4549" t="s">
        <v>22086</v>
      </c>
      <c r="J4549" t="s">
        <v>22089</v>
      </c>
      <c r="L4549" t="s">
        <v>22180</v>
      </c>
      <c r="M4549" t="s">
        <v>22215</v>
      </c>
      <c r="N4549" t="s">
        <v>25260</v>
      </c>
      <c r="O4549" t="s">
        <v>29525</v>
      </c>
      <c r="P4549">
        <v>6</v>
      </c>
      <c r="Q4549">
        <v>2</v>
      </c>
      <c r="R4549">
        <v>3.47</v>
      </c>
      <c r="S4549">
        <v>3.47</v>
      </c>
      <c r="T4549">
        <v>431.78</v>
      </c>
      <c r="U4549">
        <v>102.49</v>
      </c>
      <c r="V4549">
        <v>3.4</v>
      </c>
      <c r="W4549">
        <v>9.56</v>
      </c>
      <c r="X4549">
        <v>3.51</v>
      </c>
      <c r="Y4549">
        <v>2</v>
      </c>
      <c r="Z4549" t="s">
        <v>4250</v>
      </c>
      <c r="AA4549">
        <v>0</v>
      </c>
      <c r="AB4549">
        <v>3</v>
      </c>
      <c r="AC4549">
        <v>3.6009523809523811</v>
      </c>
      <c r="AE4549" t="s">
        <v>7949</v>
      </c>
      <c r="AH4549">
        <v>0</v>
      </c>
      <c r="AI4549">
        <v>0</v>
      </c>
    </row>
    <row r="4550" spans="2:35" x14ac:dyDescent="0.25">
      <c r="B4550">
        <v>4.8</v>
      </c>
      <c r="I4550" t="s">
        <v>22086</v>
      </c>
      <c r="J4550" t="s">
        <v>22089</v>
      </c>
      <c r="L4550" t="s">
        <v>22180</v>
      </c>
      <c r="M4550" t="s">
        <v>22215</v>
      </c>
      <c r="N4550" t="s">
        <v>25261</v>
      </c>
      <c r="O4550" t="s">
        <v>29526</v>
      </c>
      <c r="P4550">
        <v>7</v>
      </c>
      <c r="Q4550">
        <v>2</v>
      </c>
      <c r="R4550">
        <v>2.0699999999999998</v>
      </c>
      <c r="S4550">
        <v>2.0699999999999998</v>
      </c>
      <c r="T4550">
        <v>436.37</v>
      </c>
      <c r="U4550">
        <v>126.28</v>
      </c>
      <c r="V4550">
        <v>2.93</v>
      </c>
      <c r="W4550">
        <v>9.27</v>
      </c>
      <c r="X4550">
        <v>3.51</v>
      </c>
      <c r="Y4550">
        <v>2</v>
      </c>
      <c r="Z4550" t="s">
        <v>4250</v>
      </c>
      <c r="AA4550">
        <v>0</v>
      </c>
      <c r="AB4550">
        <v>3</v>
      </c>
      <c r="AC4550">
        <v>3.9195000000000002</v>
      </c>
      <c r="AE4550" t="s">
        <v>7949</v>
      </c>
      <c r="AH4550">
        <v>0</v>
      </c>
      <c r="AI4550">
        <v>0</v>
      </c>
    </row>
    <row r="4551" spans="2:35" x14ac:dyDescent="0.25">
      <c r="B4551">
        <v>37.700000000000003</v>
      </c>
      <c r="I4551" t="s">
        <v>22086</v>
      </c>
      <c r="J4551" t="s">
        <v>22089</v>
      </c>
      <c r="L4551" t="s">
        <v>22180</v>
      </c>
      <c r="M4551" t="s">
        <v>22215</v>
      </c>
      <c r="N4551" t="s">
        <v>25262</v>
      </c>
      <c r="O4551" t="s">
        <v>29527</v>
      </c>
      <c r="P4551">
        <v>5</v>
      </c>
      <c r="Q4551">
        <v>2</v>
      </c>
      <c r="R4551">
        <v>3.87</v>
      </c>
      <c r="S4551">
        <v>3.88</v>
      </c>
      <c r="T4551">
        <v>527.67999999999995</v>
      </c>
      <c r="U4551">
        <v>89.6</v>
      </c>
      <c r="V4551">
        <v>4.72</v>
      </c>
      <c r="W4551">
        <v>8.7799999999999994</v>
      </c>
      <c r="X4551">
        <v>3.63</v>
      </c>
      <c r="Y4551">
        <v>2</v>
      </c>
      <c r="Z4551" t="s">
        <v>4250</v>
      </c>
      <c r="AA4551">
        <v>1</v>
      </c>
      <c r="AB4551">
        <v>4</v>
      </c>
      <c r="AC4551">
        <v>3.125</v>
      </c>
      <c r="AE4551" t="s">
        <v>7949</v>
      </c>
      <c r="AH4551">
        <v>0</v>
      </c>
      <c r="AI4551">
        <v>0</v>
      </c>
    </row>
    <row r="4552" spans="2:35" x14ac:dyDescent="0.25">
      <c r="B4552">
        <v>3850</v>
      </c>
      <c r="I4552" t="s">
        <v>22086</v>
      </c>
      <c r="J4552" t="s">
        <v>22089</v>
      </c>
      <c r="L4552" t="s">
        <v>22180</v>
      </c>
      <c r="M4552" t="s">
        <v>22215</v>
      </c>
      <c r="N4552" t="s">
        <v>25264</v>
      </c>
      <c r="O4552" t="s">
        <v>29529</v>
      </c>
      <c r="P4552">
        <v>5</v>
      </c>
      <c r="Q4552">
        <v>1</v>
      </c>
      <c r="R4552">
        <v>2.04</v>
      </c>
      <c r="S4552">
        <v>2.0499999999999998</v>
      </c>
      <c r="T4552">
        <v>396.32</v>
      </c>
      <c r="U4552">
        <v>84.29</v>
      </c>
      <c r="V4552">
        <v>3.59</v>
      </c>
      <c r="X4552">
        <v>3.65</v>
      </c>
      <c r="Y4552">
        <v>2</v>
      </c>
      <c r="Z4552" t="s">
        <v>4250</v>
      </c>
      <c r="AA4552">
        <v>0</v>
      </c>
      <c r="AB4552">
        <v>3</v>
      </c>
      <c r="AC4552">
        <v>5.5539047619047617</v>
      </c>
      <c r="AE4552" t="s">
        <v>7949</v>
      </c>
      <c r="AH4552">
        <v>0</v>
      </c>
      <c r="AI4552">
        <v>0</v>
      </c>
    </row>
    <row r="4553" spans="2:35" x14ac:dyDescent="0.25">
      <c r="B4553">
        <v>3560</v>
      </c>
      <c r="I4553" t="s">
        <v>22086</v>
      </c>
      <c r="J4553" t="s">
        <v>22089</v>
      </c>
      <c r="L4553" t="s">
        <v>22180</v>
      </c>
      <c r="M4553" t="s">
        <v>22215</v>
      </c>
      <c r="N4553" t="s">
        <v>25265</v>
      </c>
      <c r="O4553" t="s">
        <v>29530</v>
      </c>
      <c r="P4553">
        <v>7</v>
      </c>
      <c r="Q4553">
        <v>1</v>
      </c>
      <c r="R4553">
        <v>2.61</v>
      </c>
      <c r="S4553">
        <v>2.61</v>
      </c>
      <c r="T4553">
        <v>445.34</v>
      </c>
      <c r="U4553">
        <v>96.03</v>
      </c>
      <c r="V4553">
        <v>3.63</v>
      </c>
      <c r="X4553">
        <v>3.54</v>
      </c>
      <c r="Y4553">
        <v>2</v>
      </c>
      <c r="Z4553" t="s">
        <v>4250</v>
      </c>
      <c r="AA4553">
        <v>0</v>
      </c>
      <c r="AB4553">
        <v>5</v>
      </c>
      <c r="AC4553">
        <v>4.7177619047619057</v>
      </c>
      <c r="AE4553" t="s">
        <v>7949</v>
      </c>
      <c r="AH4553">
        <v>0</v>
      </c>
      <c r="AI4553">
        <v>0</v>
      </c>
    </row>
    <row r="4554" spans="2:35" x14ac:dyDescent="0.25">
      <c r="B4554">
        <v>1650</v>
      </c>
      <c r="I4554" t="s">
        <v>22086</v>
      </c>
      <c r="J4554" t="s">
        <v>22089</v>
      </c>
      <c r="L4554" t="s">
        <v>22180</v>
      </c>
      <c r="M4554" t="s">
        <v>22215</v>
      </c>
      <c r="N4554" t="s">
        <v>25266</v>
      </c>
      <c r="O4554" t="s">
        <v>29531</v>
      </c>
      <c r="P4554">
        <v>6</v>
      </c>
      <c r="Q4554">
        <v>1</v>
      </c>
      <c r="R4554">
        <v>2.06</v>
      </c>
      <c r="S4554">
        <v>2.06</v>
      </c>
      <c r="T4554">
        <v>388.3</v>
      </c>
      <c r="U4554">
        <v>82.62</v>
      </c>
      <c r="V4554">
        <v>3.24</v>
      </c>
      <c r="X4554">
        <v>3.52</v>
      </c>
      <c r="Y4554">
        <v>2</v>
      </c>
      <c r="Z4554" t="s">
        <v>4250</v>
      </c>
      <c r="AA4554">
        <v>0</v>
      </c>
      <c r="AB4554">
        <v>4</v>
      </c>
      <c r="AC4554">
        <v>5.6011904761904754</v>
      </c>
      <c r="AE4554" t="s">
        <v>7949</v>
      </c>
      <c r="AH4554">
        <v>0</v>
      </c>
      <c r="AI4554">
        <v>0</v>
      </c>
    </row>
    <row r="4555" spans="2:35" x14ac:dyDescent="0.25">
      <c r="B4555">
        <v>1840</v>
      </c>
      <c r="I4555" t="s">
        <v>22086</v>
      </c>
      <c r="J4555" t="s">
        <v>22089</v>
      </c>
      <c r="L4555" t="s">
        <v>22180</v>
      </c>
      <c r="M4555" t="s">
        <v>22215</v>
      </c>
      <c r="N4555" t="s">
        <v>25267</v>
      </c>
      <c r="O4555" t="s">
        <v>29532</v>
      </c>
      <c r="P4555">
        <v>5</v>
      </c>
      <c r="Q4555">
        <v>1</v>
      </c>
      <c r="R4555">
        <v>3.59</v>
      </c>
      <c r="S4555">
        <v>3.59</v>
      </c>
      <c r="T4555">
        <v>466.2</v>
      </c>
      <c r="U4555">
        <v>69.73</v>
      </c>
      <c r="V4555">
        <v>4.6100000000000003</v>
      </c>
      <c r="X4555">
        <v>3.54</v>
      </c>
      <c r="Y4555">
        <v>2</v>
      </c>
      <c r="Z4555" t="s">
        <v>4250</v>
      </c>
      <c r="AA4555">
        <v>0</v>
      </c>
      <c r="AB4555">
        <v>4</v>
      </c>
      <c r="AC4555">
        <v>3.9847619047619052</v>
      </c>
      <c r="AE4555" t="s">
        <v>7949</v>
      </c>
      <c r="AH4555">
        <v>0</v>
      </c>
      <c r="AI4555">
        <v>0</v>
      </c>
    </row>
    <row r="4556" spans="2:35" x14ac:dyDescent="0.25">
      <c r="B4556">
        <v>4850</v>
      </c>
      <c r="I4556" t="s">
        <v>22086</v>
      </c>
      <c r="J4556" t="s">
        <v>22089</v>
      </c>
      <c r="L4556" t="s">
        <v>22180</v>
      </c>
      <c r="M4556" t="s">
        <v>22215</v>
      </c>
      <c r="N4556" t="s">
        <v>25267</v>
      </c>
      <c r="O4556" t="s">
        <v>29532</v>
      </c>
      <c r="P4556">
        <v>5</v>
      </c>
      <c r="Q4556">
        <v>1</v>
      </c>
      <c r="R4556">
        <v>3.59</v>
      </c>
      <c r="S4556">
        <v>3.59</v>
      </c>
      <c r="T4556">
        <v>466.2</v>
      </c>
      <c r="U4556">
        <v>69.73</v>
      </c>
      <c r="V4556">
        <v>4.6100000000000003</v>
      </c>
      <c r="X4556">
        <v>3.54</v>
      </c>
      <c r="Y4556">
        <v>2</v>
      </c>
      <c r="Z4556" t="s">
        <v>4250</v>
      </c>
      <c r="AA4556">
        <v>0</v>
      </c>
      <c r="AB4556">
        <v>4</v>
      </c>
      <c r="AC4556">
        <v>3.9847619047619052</v>
      </c>
      <c r="AE4556" t="s">
        <v>7949</v>
      </c>
      <c r="AH4556">
        <v>0</v>
      </c>
      <c r="AI4556">
        <v>0</v>
      </c>
    </row>
    <row r="4557" spans="2:35" x14ac:dyDescent="0.25">
      <c r="B4557">
        <v>294</v>
      </c>
      <c r="I4557" t="s">
        <v>22086</v>
      </c>
      <c r="J4557" t="s">
        <v>22089</v>
      </c>
      <c r="L4557" t="s">
        <v>22180</v>
      </c>
      <c r="M4557" t="s">
        <v>22215</v>
      </c>
      <c r="N4557" t="s">
        <v>25268</v>
      </c>
      <c r="O4557" t="s">
        <v>29533</v>
      </c>
      <c r="P4557">
        <v>5</v>
      </c>
      <c r="Q4557">
        <v>1</v>
      </c>
      <c r="R4557">
        <v>2.81</v>
      </c>
      <c r="S4557">
        <v>2.81</v>
      </c>
      <c r="T4557">
        <v>405.3</v>
      </c>
      <c r="U4557">
        <v>69.73</v>
      </c>
      <c r="V4557">
        <v>3.98</v>
      </c>
      <c r="X4557">
        <v>3.52</v>
      </c>
      <c r="Y4557">
        <v>2</v>
      </c>
      <c r="Z4557" t="s">
        <v>4250</v>
      </c>
      <c r="AA4557">
        <v>0</v>
      </c>
      <c r="AB4557">
        <v>4</v>
      </c>
      <c r="AC4557">
        <v>5.1047619047619044</v>
      </c>
      <c r="AE4557" t="s">
        <v>7949</v>
      </c>
      <c r="AH4557">
        <v>0</v>
      </c>
      <c r="AI4557">
        <v>0</v>
      </c>
    </row>
    <row r="4558" spans="2:35" x14ac:dyDescent="0.25">
      <c r="B4558">
        <v>2140</v>
      </c>
      <c r="I4558" t="s">
        <v>22086</v>
      </c>
      <c r="J4558" t="s">
        <v>22089</v>
      </c>
      <c r="L4558" t="s">
        <v>22180</v>
      </c>
      <c r="M4558" t="s">
        <v>22215</v>
      </c>
      <c r="N4558" t="s">
        <v>25265</v>
      </c>
      <c r="O4558" t="s">
        <v>29530</v>
      </c>
      <c r="P4558">
        <v>7</v>
      </c>
      <c r="Q4558">
        <v>1</v>
      </c>
      <c r="R4558">
        <v>2.61</v>
      </c>
      <c r="S4558">
        <v>2.61</v>
      </c>
      <c r="T4558">
        <v>445.34</v>
      </c>
      <c r="U4558">
        <v>96.03</v>
      </c>
      <c r="V4558">
        <v>3.63</v>
      </c>
      <c r="X4558">
        <v>3.54</v>
      </c>
      <c r="Y4558">
        <v>2</v>
      </c>
      <c r="Z4558" t="s">
        <v>4250</v>
      </c>
      <c r="AA4558">
        <v>0</v>
      </c>
      <c r="AB4558">
        <v>5</v>
      </c>
      <c r="AC4558">
        <v>4.7177619047619057</v>
      </c>
      <c r="AE4558" t="s">
        <v>7949</v>
      </c>
      <c r="AH4558">
        <v>0</v>
      </c>
      <c r="AI4558">
        <v>0</v>
      </c>
    </row>
    <row r="4559" spans="2:35" x14ac:dyDescent="0.25">
      <c r="B4559">
        <v>2590</v>
      </c>
      <c r="I4559" t="s">
        <v>22086</v>
      </c>
      <c r="J4559" t="s">
        <v>22089</v>
      </c>
      <c r="L4559" t="s">
        <v>22180</v>
      </c>
      <c r="M4559" t="s">
        <v>22215</v>
      </c>
      <c r="N4559" t="s">
        <v>25269</v>
      </c>
      <c r="O4559" t="s">
        <v>29534</v>
      </c>
      <c r="P4559">
        <v>5</v>
      </c>
      <c r="Q4559">
        <v>1</v>
      </c>
      <c r="R4559">
        <v>3.47</v>
      </c>
      <c r="S4559">
        <v>3.47</v>
      </c>
      <c r="T4559">
        <v>439.74</v>
      </c>
      <c r="U4559">
        <v>69.73</v>
      </c>
      <c r="V4559">
        <v>4.6399999999999997</v>
      </c>
      <c r="X4559">
        <v>3.5</v>
      </c>
      <c r="Y4559">
        <v>2</v>
      </c>
      <c r="Z4559" t="s">
        <v>4250</v>
      </c>
      <c r="AA4559">
        <v>0</v>
      </c>
      <c r="AB4559">
        <v>4</v>
      </c>
      <c r="AC4559">
        <v>4.2937619047619036</v>
      </c>
      <c r="AE4559" t="s">
        <v>7949</v>
      </c>
      <c r="AH4559">
        <v>0</v>
      </c>
      <c r="AI4559">
        <v>0</v>
      </c>
    </row>
    <row r="4560" spans="2:35" x14ac:dyDescent="0.25">
      <c r="B4560">
        <v>3610</v>
      </c>
      <c r="I4560" t="s">
        <v>22086</v>
      </c>
      <c r="J4560" t="s">
        <v>22089</v>
      </c>
      <c r="L4560" t="s">
        <v>22180</v>
      </c>
      <c r="M4560" t="s">
        <v>22215</v>
      </c>
      <c r="N4560" t="s">
        <v>25270</v>
      </c>
      <c r="O4560" t="s">
        <v>29535</v>
      </c>
      <c r="P4560">
        <v>6</v>
      </c>
      <c r="Q4560">
        <v>1</v>
      </c>
      <c r="R4560">
        <v>2.56</v>
      </c>
      <c r="S4560">
        <v>2.56</v>
      </c>
      <c r="T4560">
        <v>412.32</v>
      </c>
      <c r="U4560">
        <v>93.52</v>
      </c>
      <c r="V4560">
        <v>3.72</v>
      </c>
      <c r="X4560">
        <v>3.52</v>
      </c>
      <c r="Y4560">
        <v>2</v>
      </c>
      <c r="Z4560" t="s">
        <v>4250</v>
      </c>
      <c r="AA4560">
        <v>0</v>
      </c>
      <c r="AB4560">
        <v>4</v>
      </c>
      <c r="AC4560">
        <v>5.0622857142857143</v>
      </c>
      <c r="AE4560" t="s">
        <v>7949</v>
      </c>
      <c r="AH4560">
        <v>0</v>
      </c>
      <c r="AI4560">
        <v>0</v>
      </c>
    </row>
    <row r="4561" spans="1:35" x14ac:dyDescent="0.25">
      <c r="B4561">
        <v>3270</v>
      </c>
      <c r="I4561" t="s">
        <v>22086</v>
      </c>
      <c r="J4561" t="s">
        <v>22089</v>
      </c>
      <c r="L4561" t="s">
        <v>22180</v>
      </c>
      <c r="M4561" t="s">
        <v>22215</v>
      </c>
      <c r="N4561" t="s">
        <v>25272</v>
      </c>
      <c r="O4561" t="s">
        <v>29537</v>
      </c>
      <c r="P4561">
        <v>6</v>
      </c>
      <c r="Q4561">
        <v>2</v>
      </c>
      <c r="R4561">
        <v>1.8</v>
      </c>
      <c r="S4561">
        <v>1.8</v>
      </c>
      <c r="T4561">
        <v>444.36</v>
      </c>
      <c r="U4561">
        <v>98.83</v>
      </c>
      <c r="V4561">
        <v>3.2</v>
      </c>
      <c r="X4561">
        <v>3.54</v>
      </c>
      <c r="Y4561">
        <v>2</v>
      </c>
      <c r="Z4561" t="s">
        <v>4250</v>
      </c>
      <c r="AA4561">
        <v>0</v>
      </c>
      <c r="AB4561">
        <v>5</v>
      </c>
      <c r="AC4561">
        <v>4.6030952380952366</v>
      </c>
      <c r="AE4561" t="s">
        <v>7949</v>
      </c>
      <c r="AH4561">
        <v>0</v>
      </c>
      <c r="AI4561">
        <v>0</v>
      </c>
    </row>
    <row r="4562" spans="1:35" x14ac:dyDescent="0.25">
      <c r="B4562">
        <v>8180</v>
      </c>
      <c r="I4562" t="s">
        <v>22086</v>
      </c>
      <c r="J4562" t="s">
        <v>22089</v>
      </c>
      <c r="L4562" t="s">
        <v>22180</v>
      </c>
      <c r="M4562" t="s">
        <v>22215</v>
      </c>
      <c r="N4562" t="s">
        <v>25273</v>
      </c>
      <c r="O4562" t="s">
        <v>29538</v>
      </c>
      <c r="P4562">
        <v>5</v>
      </c>
      <c r="Q4562">
        <v>1</v>
      </c>
      <c r="R4562">
        <v>3.42</v>
      </c>
      <c r="S4562">
        <v>3.42</v>
      </c>
      <c r="T4562">
        <v>473.3</v>
      </c>
      <c r="U4562">
        <v>69.73</v>
      </c>
      <c r="V4562">
        <v>5</v>
      </c>
      <c r="X4562">
        <v>3.51</v>
      </c>
      <c r="Y4562">
        <v>2</v>
      </c>
      <c r="Z4562" t="s">
        <v>4250</v>
      </c>
      <c r="AA4562">
        <v>1</v>
      </c>
      <c r="AB4562">
        <v>4</v>
      </c>
      <c r="AC4562">
        <v>4.1040476190476198</v>
      </c>
      <c r="AE4562" t="s">
        <v>7949</v>
      </c>
      <c r="AH4562">
        <v>0</v>
      </c>
      <c r="AI4562">
        <v>0</v>
      </c>
    </row>
    <row r="4563" spans="1:35" x14ac:dyDescent="0.25">
      <c r="B4563">
        <v>1500</v>
      </c>
      <c r="I4563" t="s">
        <v>22086</v>
      </c>
      <c r="J4563" t="s">
        <v>22089</v>
      </c>
      <c r="L4563" t="s">
        <v>22180</v>
      </c>
      <c r="M4563" t="s">
        <v>22215</v>
      </c>
      <c r="N4563" t="s">
        <v>25274</v>
      </c>
      <c r="O4563" t="s">
        <v>29539</v>
      </c>
      <c r="P4563">
        <v>5</v>
      </c>
      <c r="Q4563">
        <v>1</v>
      </c>
      <c r="R4563">
        <v>3.31</v>
      </c>
      <c r="S4563">
        <v>3.31</v>
      </c>
      <c r="T4563">
        <v>421.75</v>
      </c>
      <c r="U4563">
        <v>69.73</v>
      </c>
      <c r="V4563">
        <v>4.5</v>
      </c>
      <c r="X4563">
        <v>3.52</v>
      </c>
      <c r="Y4563">
        <v>2</v>
      </c>
      <c r="Z4563" t="s">
        <v>4250</v>
      </c>
      <c r="AA4563">
        <v>0</v>
      </c>
      <c r="AB4563">
        <v>4</v>
      </c>
      <c r="AC4563">
        <v>4.5822619047619053</v>
      </c>
      <c r="AE4563" t="s">
        <v>7949</v>
      </c>
      <c r="AH4563">
        <v>0</v>
      </c>
      <c r="AI4563">
        <v>0</v>
      </c>
    </row>
    <row r="4564" spans="1:35" x14ac:dyDescent="0.25">
      <c r="B4564">
        <v>4560</v>
      </c>
      <c r="I4564" t="s">
        <v>22086</v>
      </c>
      <c r="J4564" t="s">
        <v>22089</v>
      </c>
      <c r="L4564" t="s">
        <v>22180</v>
      </c>
      <c r="M4564" t="s">
        <v>22215</v>
      </c>
      <c r="N4564" t="s">
        <v>25275</v>
      </c>
      <c r="O4564" t="s">
        <v>29540</v>
      </c>
      <c r="P4564">
        <v>5</v>
      </c>
      <c r="Q4564">
        <v>1</v>
      </c>
      <c r="R4564">
        <v>2.89</v>
      </c>
      <c r="S4564">
        <v>2.89</v>
      </c>
      <c r="T4564">
        <v>455.31</v>
      </c>
      <c r="U4564">
        <v>69.73</v>
      </c>
      <c r="V4564">
        <v>4.8600000000000003</v>
      </c>
      <c r="X4564">
        <v>3.53</v>
      </c>
      <c r="Y4564">
        <v>2</v>
      </c>
      <c r="Z4564" t="s">
        <v>4250</v>
      </c>
      <c r="AA4564">
        <v>0</v>
      </c>
      <c r="AB4564">
        <v>4</v>
      </c>
      <c r="AC4564">
        <v>4.7075476190476184</v>
      </c>
      <c r="AE4564" t="s">
        <v>7949</v>
      </c>
      <c r="AH4564">
        <v>0</v>
      </c>
      <c r="AI4564">
        <v>0</v>
      </c>
    </row>
    <row r="4565" spans="1:35" x14ac:dyDescent="0.25">
      <c r="B4565">
        <v>2900</v>
      </c>
      <c r="I4565" t="s">
        <v>22086</v>
      </c>
      <c r="J4565" t="s">
        <v>22089</v>
      </c>
      <c r="L4565" t="s">
        <v>22180</v>
      </c>
      <c r="M4565" t="s">
        <v>22215</v>
      </c>
      <c r="N4565" t="s">
        <v>25276</v>
      </c>
      <c r="O4565" t="s">
        <v>29541</v>
      </c>
      <c r="P4565">
        <v>5</v>
      </c>
      <c r="Q4565">
        <v>1</v>
      </c>
      <c r="R4565">
        <v>4.41</v>
      </c>
      <c r="S4565">
        <v>4.41</v>
      </c>
      <c r="T4565">
        <v>500.65</v>
      </c>
      <c r="U4565">
        <v>69.73</v>
      </c>
      <c r="V4565">
        <v>5.26</v>
      </c>
      <c r="X4565">
        <v>3.52</v>
      </c>
      <c r="Y4565">
        <v>2</v>
      </c>
      <c r="Z4565" t="s">
        <v>4250</v>
      </c>
      <c r="AA4565">
        <v>2</v>
      </c>
      <c r="AB4565">
        <v>4</v>
      </c>
      <c r="AC4565">
        <v>3.128333333333333</v>
      </c>
      <c r="AE4565" t="s">
        <v>7949</v>
      </c>
      <c r="AH4565">
        <v>0</v>
      </c>
      <c r="AI4565">
        <v>0</v>
      </c>
    </row>
    <row r="4566" spans="1:35" x14ac:dyDescent="0.25">
      <c r="B4566">
        <v>3760</v>
      </c>
      <c r="I4566" t="s">
        <v>22086</v>
      </c>
      <c r="J4566" t="s">
        <v>22089</v>
      </c>
      <c r="L4566" t="s">
        <v>22180</v>
      </c>
      <c r="M4566" t="s">
        <v>22215</v>
      </c>
      <c r="N4566" t="s">
        <v>25277</v>
      </c>
      <c r="O4566" t="s">
        <v>29542</v>
      </c>
      <c r="P4566">
        <v>5</v>
      </c>
      <c r="Q4566">
        <v>1</v>
      </c>
      <c r="R4566">
        <v>3.26</v>
      </c>
      <c r="S4566">
        <v>3.26</v>
      </c>
      <c r="T4566">
        <v>455.31</v>
      </c>
      <c r="U4566">
        <v>69.73</v>
      </c>
      <c r="V4566">
        <v>4.8600000000000003</v>
      </c>
      <c r="X4566">
        <v>3.54</v>
      </c>
      <c r="Y4566">
        <v>2</v>
      </c>
      <c r="Z4566" t="s">
        <v>4250</v>
      </c>
      <c r="AA4566">
        <v>0</v>
      </c>
      <c r="AB4566">
        <v>4</v>
      </c>
      <c r="AC4566">
        <v>4.3925476190476189</v>
      </c>
      <c r="AE4566" t="s">
        <v>7949</v>
      </c>
      <c r="AH4566">
        <v>0</v>
      </c>
      <c r="AI4566">
        <v>0</v>
      </c>
    </row>
    <row r="4567" spans="1:35" x14ac:dyDescent="0.25">
      <c r="A4567" t="s">
        <v>22051</v>
      </c>
      <c r="B4567">
        <v>2820</v>
      </c>
      <c r="I4567" t="s">
        <v>22086</v>
      </c>
      <c r="J4567" t="s">
        <v>22089</v>
      </c>
      <c r="L4567" t="s">
        <v>22180</v>
      </c>
      <c r="M4567" t="s">
        <v>22215</v>
      </c>
      <c r="N4567" t="s">
        <v>25244</v>
      </c>
      <c r="O4567" t="s">
        <v>29509</v>
      </c>
      <c r="P4567">
        <v>6</v>
      </c>
      <c r="Q4567">
        <v>2</v>
      </c>
      <c r="R4567">
        <v>2.0499999999999998</v>
      </c>
      <c r="S4567">
        <v>2.0499999999999998</v>
      </c>
      <c r="T4567">
        <v>421.35</v>
      </c>
      <c r="U4567">
        <v>113.39</v>
      </c>
      <c r="V4567">
        <v>3.23</v>
      </c>
      <c r="W4567">
        <v>9.9499999999999993</v>
      </c>
      <c r="X4567">
        <v>4.8499999999999996</v>
      </c>
      <c r="Y4567">
        <v>2</v>
      </c>
      <c r="Z4567" t="s">
        <v>4250</v>
      </c>
      <c r="AA4567">
        <v>0</v>
      </c>
      <c r="AB4567">
        <v>3</v>
      </c>
      <c r="AC4567">
        <v>4.2571190476190477</v>
      </c>
      <c r="AE4567" t="s">
        <v>7949</v>
      </c>
      <c r="AH4567">
        <v>0</v>
      </c>
      <c r="AI4567">
        <v>0</v>
      </c>
    </row>
    <row r="4568" spans="1:35" x14ac:dyDescent="0.25">
      <c r="B4568">
        <v>418</v>
      </c>
      <c r="I4568" t="s">
        <v>22086</v>
      </c>
      <c r="J4568" t="s">
        <v>22089</v>
      </c>
      <c r="L4568" t="s">
        <v>22180</v>
      </c>
      <c r="M4568" t="s">
        <v>22215</v>
      </c>
      <c r="N4568" t="s">
        <v>25279</v>
      </c>
      <c r="O4568" t="s">
        <v>29544</v>
      </c>
      <c r="P4568">
        <v>6</v>
      </c>
      <c r="Q4568">
        <v>2</v>
      </c>
      <c r="R4568">
        <v>2.3199999999999998</v>
      </c>
      <c r="S4568">
        <v>2.3199999999999998</v>
      </c>
      <c r="T4568">
        <v>449.77</v>
      </c>
      <c r="U4568">
        <v>102.49</v>
      </c>
      <c r="V4568">
        <v>3.35</v>
      </c>
      <c r="W4568">
        <v>9.94</v>
      </c>
      <c r="X4568">
        <v>2.76</v>
      </c>
      <c r="Y4568">
        <v>2</v>
      </c>
      <c r="Z4568" t="s">
        <v>4250</v>
      </c>
      <c r="AA4568">
        <v>0</v>
      </c>
      <c r="AB4568">
        <v>4</v>
      </c>
      <c r="AC4568">
        <v>4.2824523809523809</v>
      </c>
      <c r="AE4568" t="s">
        <v>7949</v>
      </c>
      <c r="AH4568">
        <v>0</v>
      </c>
      <c r="AI4568">
        <v>0</v>
      </c>
    </row>
    <row r="4569" spans="1:35" x14ac:dyDescent="0.25">
      <c r="B4569">
        <v>338</v>
      </c>
      <c r="I4569" t="s">
        <v>22086</v>
      </c>
      <c r="J4569" t="s">
        <v>22089</v>
      </c>
      <c r="L4569" t="s">
        <v>22180</v>
      </c>
      <c r="M4569" t="s">
        <v>22215</v>
      </c>
      <c r="N4569" t="s">
        <v>25280</v>
      </c>
      <c r="O4569" t="s">
        <v>29545</v>
      </c>
      <c r="P4569">
        <v>7</v>
      </c>
      <c r="Q4569">
        <v>2</v>
      </c>
      <c r="R4569">
        <v>0.92</v>
      </c>
      <c r="S4569">
        <v>0.92</v>
      </c>
      <c r="T4569">
        <v>454.36</v>
      </c>
      <c r="U4569">
        <v>126.28</v>
      </c>
      <c r="V4569">
        <v>2.88</v>
      </c>
      <c r="W4569">
        <v>9.64</v>
      </c>
      <c r="X4569">
        <v>2.48</v>
      </c>
      <c r="Y4569">
        <v>2</v>
      </c>
      <c r="Z4569" t="s">
        <v>4250</v>
      </c>
      <c r="AA4569">
        <v>0</v>
      </c>
      <c r="AB4569">
        <v>4</v>
      </c>
      <c r="AC4569">
        <v>3.8260000000000001</v>
      </c>
      <c r="AE4569" t="s">
        <v>7949</v>
      </c>
      <c r="AH4569">
        <v>0</v>
      </c>
      <c r="AI4569">
        <v>0</v>
      </c>
    </row>
    <row r="4570" spans="1:35" x14ac:dyDescent="0.25">
      <c r="B4570">
        <v>639</v>
      </c>
      <c r="I4570" t="s">
        <v>22086</v>
      </c>
      <c r="J4570" t="s">
        <v>22089</v>
      </c>
      <c r="L4570" t="s">
        <v>22180</v>
      </c>
      <c r="M4570" t="s">
        <v>22215</v>
      </c>
      <c r="N4570" t="s">
        <v>25281</v>
      </c>
      <c r="O4570" t="s">
        <v>29546</v>
      </c>
      <c r="P4570">
        <v>7</v>
      </c>
      <c r="Q4570">
        <v>2</v>
      </c>
      <c r="R4570">
        <v>1.0900000000000001</v>
      </c>
      <c r="S4570">
        <v>1.0900000000000001</v>
      </c>
      <c r="T4570">
        <v>440.33</v>
      </c>
      <c r="U4570">
        <v>126.28</v>
      </c>
      <c r="V4570">
        <v>2.57</v>
      </c>
      <c r="W4570">
        <v>9.6300000000000008</v>
      </c>
      <c r="X4570">
        <v>2.48</v>
      </c>
      <c r="Y4570">
        <v>2</v>
      </c>
      <c r="Z4570" t="s">
        <v>4250</v>
      </c>
      <c r="AA4570">
        <v>0</v>
      </c>
      <c r="AB4570">
        <v>4</v>
      </c>
      <c r="AC4570">
        <v>3.9262142857142859</v>
      </c>
      <c r="AE4570" t="s">
        <v>7949</v>
      </c>
      <c r="AH4570">
        <v>0</v>
      </c>
      <c r="AI4570">
        <v>0</v>
      </c>
    </row>
    <row r="4571" spans="1:35" x14ac:dyDescent="0.25">
      <c r="B4571">
        <v>587</v>
      </c>
      <c r="I4571" t="s">
        <v>22086</v>
      </c>
      <c r="J4571" t="s">
        <v>22089</v>
      </c>
      <c r="L4571" t="s">
        <v>22180</v>
      </c>
      <c r="M4571" t="s">
        <v>22215</v>
      </c>
      <c r="N4571" t="s">
        <v>25282</v>
      </c>
      <c r="O4571" t="s">
        <v>29547</v>
      </c>
      <c r="P4571">
        <v>7</v>
      </c>
      <c r="Q4571">
        <v>2</v>
      </c>
      <c r="R4571">
        <v>1.58</v>
      </c>
      <c r="S4571">
        <v>1.58</v>
      </c>
      <c r="T4571">
        <v>445.35</v>
      </c>
      <c r="U4571">
        <v>111.72</v>
      </c>
      <c r="V4571">
        <v>2.71</v>
      </c>
      <c r="W4571">
        <v>10.43</v>
      </c>
      <c r="X4571">
        <v>2.8</v>
      </c>
      <c r="Y4571">
        <v>2</v>
      </c>
      <c r="Z4571" t="s">
        <v>4250</v>
      </c>
      <c r="AA4571">
        <v>0</v>
      </c>
      <c r="AB4571">
        <v>5</v>
      </c>
      <c r="AC4571">
        <v>4.1663571428571426</v>
      </c>
      <c r="AE4571" t="s">
        <v>7949</v>
      </c>
      <c r="AH4571">
        <v>0</v>
      </c>
      <c r="AI4571">
        <v>0</v>
      </c>
    </row>
    <row r="4572" spans="1:35" x14ac:dyDescent="0.25">
      <c r="B4572">
        <v>154</v>
      </c>
      <c r="I4572" t="s">
        <v>22086</v>
      </c>
      <c r="J4572" t="s">
        <v>22089</v>
      </c>
      <c r="L4572" t="s">
        <v>22180</v>
      </c>
      <c r="M4572" t="s">
        <v>22215</v>
      </c>
      <c r="N4572" t="s">
        <v>25283</v>
      </c>
      <c r="O4572" t="s">
        <v>29548</v>
      </c>
      <c r="P4572">
        <v>5</v>
      </c>
      <c r="Q4572">
        <v>2</v>
      </c>
      <c r="R4572">
        <v>3.02</v>
      </c>
      <c r="S4572">
        <v>3.02</v>
      </c>
      <c r="T4572">
        <v>430.79</v>
      </c>
      <c r="U4572">
        <v>89.6</v>
      </c>
      <c r="V4572">
        <v>3.82</v>
      </c>
      <c r="W4572">
        <v>11.08</v>
      </c>
      <c r="X4572">
        <v>3.85</v>
      </c>
      <c r="Y4572">
        <v>2</v>
      </c>
      <c r="Z4572" t="s">
        <v>4250</v>
      </c>
      <c r="AA4572">
        <v>0</v>
      </c>
      <c r="AB4572">
        <v>4</v>
      </c>
      <c r="AC4572">
        <v>4.4743571428571416</v>
      </c>
      <c r="AE4572" t="s">
        <v>7949</v>
      </c>
      <c r="AH4572">
        <v>0</v>
      </c>
      <c r="AI4572">
        <v>0</v>
      </c>
    </row>
    <row r="4573" spans="1:35" x14ac:dyDescent="0.25">
      <c r="B4573">
        <v>67</v>
      </c>
      <c r="I4573" t="s">
        <v>22086</v>
      </c>
      <c r="J4573" t="s">
        <v>22089</v>
      </c>
      <c r="L4573" t="s">
        <v>22180</v>
      </c>
      <c r="M4573" t="s">
        <v>22215</v>
      </c>
      <c r="N4573" t="s">
        <v>25284</v>
      </c>
      <c r="O4573" t="s">
        <v>29549</v>
      </c>
      <c r="P4573">
        <v>6</v>
      </c>
      <c r="Q4573">
        <v>2</v>
      </c>
      <c r="R4573">
        <v>1.8</v>
      </c>
      <c r="S4573">
        <v>1.8</v>
      </c>
      <c r="T4573">
        <v>421.35</v>
      </c>
      <c r="U4573">
        <v>113.39</v>
      </c>
      <c r="V4573">
        <v>3.04</v>
      </c>
      <c r="W4573">
        <v>10.97</v>
      </c>
      <c r="X4573">
        <v>3.85</v>
      </c>
      <c r="Y4573">
        <v>2</v>
      </c>
      <c r="Z4573" t="s">
        <v>4250</v>
      </c>
      <c r="AA4573">
        <v>0</v>
      </c>
      <c r="AB4573">
        <v>4</v>
      </c>
      <c r="AC4573">
        <v>4.2821190476190472</v>
      </c>
      <c r="AE4573" t="s">
        <v>7949</v>
      </c>
      <c r="AH4573">
        <v>0</v>
      </c>
      <c r="AI4573">
        <v>0</v>
      </c>
    </row>
    <row r="4574" spans="1:35" x14ac:dyDescent="0.25">
      <c r="B4574">
        <v>55</v>
      </c>
      <c r="I4574" t="s">
        <v>22086</v>
      </c>
      <c r="J4574" t="s">
        <v>22089</v>
      </c>
      <c r="L4574" t="s">
        <v>22180</v>
      </c>
      <c r="M4574" t="s">
        <v>22215</v>
      </c>
      <c r="N4574" t="s">
        <v>25285</v>
      </c>
      <c r="O4574" t="s">
        <v>29550</v>
      </c>
      <c r="P4574">
        <v>6</v>
      </c>
      <c r="Q4574">
        <v>2</v>
      </c>
      <c r="R4574">
        <v>2.29</v>
      </c>
      <c r="S4574">
        <v>2.29</v>
      </c>
      <c r="T4574">
        <v>426.37</v>
      </c>
      <c r="U4574">
        <v>98.83</v>
      </c>
      <c r="V4574">
        <v>3.17</v>
      </c>
      <c r="W4574">
        <v>11.27</v>
      </c>
      <c r="X4574">
        <v>4.18</v>
      </c>
      <c r="Y4574">
        <v>2</v>
      </c>
      <c r="Z4574" t="s">
        <v>4250</v>
      </c>
      <c r="AA4574">
        <v>0</v>
      </c>
      <c r="AB4574">
        <v>5</v>
      </c>
      <c r="AC4574">
        <v>4.5865952380952386</v>
      </c>
      <c r="AE4574" t="s">
        <v>7949</v>
      </c>
      <c r="AH4574">
        <v>0</v>
      </c>
      <c r="AI4574">
        <v>0</v>
      </c>
    </row>
    <row r="4575" spans="1:35" x14ac:dyDescent="0.25">
      <c r="B4575">
        <v>119</v>
      </c>
      <c r="I4575" t="s">
        <v>22086</v>
      </c>
      <c r="J4575" t="s">
        <v>22089</v>
      </c>
      <c r="L4575" t="s">
        <v>22180</v>
      </c>
      <c r="M4575" t="s">
        <v>22215</v>
      </c>
      <c r="N4575" t="s">
        <v>25286</v>
      </c>
      <c r="O4575" t="s">
        <v>29551</v>
      </c>
      <c r="P4575">
        <v>6</v>
      </c>
      <c r="Q4575">
        <v>2</v>
      </c>
      <c r="R4575">
        <v>3.84</v>
      </c>
      <c r="S4575">
        <v>3.84</v>
      </c>
      <c r="T4575">
        <v>453.83</v>
      </c>
      <c r="U4575">
        <v>85.42</v>
      </c>
      <c r="V4575">
        <v>4.8600000000000003</v>
      </c>
      <c r="X4575">
        <v>4.1500000000000004</v>
      </c>
      <c r="Y4575">
        <v>3</v>
      </c>
      <c r="Z4575" t="s">
        <v>4250</v>
      </c>
      <c r="AA4575">
        <v>0</v>
      </c>
      <c r="AB4575">
        <v>4</v>
      </c>
      <c r="AC4575">
        <v>3.489785714285714</v>
      </c>
      <c r="AE4575" t="s">
        <v>7949</v>
      </c>
      <c r="AH4575">
        <v>0</v>
      </c>
      <c r="AI4575">
        <v>0</v>
      </c>
    </row>
    <row r="4576" spans="1:35" x14ac:dyDescent="0.25">
      <c r="B4576">
        <v>119</v>
      </c>
      <c r="I4576" t="s">
        <v>22086</v>
      </c>
      <c r="J4576" t="s">
        <v>22089</v>
      </c>
      <c r="L4576" t="s">
        <v>22180</v>
      </c>
      <c r="M4576" t="s">
        <v>22215</v>
      </c>
      <c r="N4576" t="s">
        <v>25287</v>
      </c>
      <c r="O4576" t="s">
        <v>29552</v>
      </c>
      <c r="P4576">
        <v>7</v>
      </c>
      <c r="Q4576">
        <v>2</v>
      </c>
      <c r="R4576">
        <v>3.87</v>
      </c>
      <c r="S4576">
        <v>3.87</v>
      </c>
      <c r="T4576">
        <v>443.81</v>
      </c>
      <c r="U4576">
        <v>111.72</v>
      </c>
      <c r="V4576">
        <v>3.27</v>
      </c>
      <c r="W4576">
        <v>10.36</v>
      </c>
      <c r="X4576">
        <v>3.93</v>
      </c>
      <c r="Y4576">
        <v>2</v>
      </c>
      <c r="Z4576" t="s">
        <v>4250</v>
      </c>
      <c r="AA4576">
        <v>0</v>
      </c>
      <c r="AB4576">
        <v>4</v>
      </c>
      <c r="AC4576">
        <v>2.8073571428571431</v>
      </c>
      <c r="AE4576" t="s">
        <v>7949</v>
      </c>
      <c r="AH4576">
        <v>0</v>
      </c>
      <c r="AI4576">
        <v>0</v>
      </c>
    </row>
    <row r="4577" spans="2:35" x14ac:dyDescent="0.25">
      <c r="B4577">
        <v>21</v>
      </c>
      <c r="I4577" t="s">
        <v>22086</v>
      </c>
      <c r="J4577" t="s">
        <v>22089</v>
      </c>
      <c r="L4577" t="s">
        <v>22180</v>
      </c>
      <c r="M4577" t="s">
        <v>22215</v>
      </c>
      <c r="N4577" t="s">
        <v>25288</v>
      </c>
      <c r="O4577" t="s">
        <v>29553</v>
      </c>
      <c r="P4577">
        <v>7</v>
      </c>
      <c r="Q4577">
        <v>2</v>
      </c>
      <c r="T4577">
        <v>434.38</v>
      </c>
      <c r="U4577">
        <v>115.96</v>
      </c>
      <c r="V4577">
        <v>2.46</v>
      </c>
      <c r="W4577">
        <v>10.17</v>
      </c>
      <c r="X4577">
        <v>4.63</v>
      </c>
      <c r="Y4577">
        <v>2</v>
      </c>
      <c r="Z4577" t="s">
        <v>4250</v>
      </c>
      <c r="AA4577">
        <v>0</v>
      </c>
      <c r="AB4577">
        <v>3</v>
      </c>
      <c r="AE4577" t="s">
        <v>7949</v>
      </c>
      <c r="AH4577">
        <v>0</v>
      </c>
      <c r="AI4577">
        <v>0</v>
      </c>
    </row>
    <row r="4578" spans="2:35" x14ac:dyDescent="0.25">
      <c r="B4578">
        <v>12.7</v>
      </c>
      <c r="I4578" t="s">
        <v>22086</v>
      </c>
      <c r="J4578" t="s">
        <v>22089</v>
      </c>
      <c r="L4578" t="s">
        <v>22180</v>
      </c>
      <c r="M4578" t="s">
        <v>22215</v>
      </c>
      <c r="N4578" t="s">
        <v>25289</v>
      </c>
      <c r="O4578" t="s">
        <v>29554</v>
      </c>
      <c r="P4578">
        <v>7</v>
      </c>
      <c r="Q4578">
        <v>2</v>
      </c>
      <c r="R4578">
        <v>1.1200000000000001</v>
      </c>
      <c r="S4578">
        <v>1.1299999999999999</v>
      </c>
      <c r="T4578">
        <v>443.81</v>
      </c>
      <c r="U4578">
        <v>111.6</v>
      </c>
      <c r="V4578">
        <v>2.57</v>
      </c>
      <c r="W4578">
        <v>10.27</v>
      </c>
      <c r="X4578">
        <v>4.63</v>
      </c>
      <c r="Y4578">
        <v>2</v>
      </c>
      <c r="Z4578" t="s">
        <v>4250</v>
      </c>
      <c r="AA4578">
        <v>0</v>
      </c>
      <c r="AB4578">
        <v>3</v>
      </c>
      <c r="AC4578">
        <v>4.1813571428571432</v>
      </c>
      <c r="AE4578" t="s">
        <v>7949</v>
      </c>
      <c r="AH4578">
        <v>0</v>
      </c>
      <c r="AI4578">
        <v>0</v>
      </c>
    </row>
    <row r="4579" spans="2:35" x14ac:dyDescent="0.25">
      <c r="B4579">
        <v>10.1</v>
      </c>
      <c r="I4579" t="s">
        <v>22086</v>
      </c>
      <c r="J4579" t="s">
        <v>22089</v>
      </c>
      <c r="L4579" t="s">
        <v>22180</v>
      </c>
      <c r="M4579" t="s">
        <v>22215</v>
      </c>
      <c r="N4579" t="s">
        <v>25290</v>
      </c>
      <c r="O4579" t="s">
        <v>29555</v>
      </c>
      <c r="P4579">
        <v>7</v>
      </c>
      <c r="Q4579">
        <v>2</v>
      </c>
      <c r="T4579">
        <v>448.41</v>
      </c>
      <c r="U4579">
        <v>115.96</v>
      </c>
      <c r="V4579">
        <v>2.77</v>
      </c>
      <c r="W4579">
        <v>10.19</v>
      </c>
      <c r="X4579">
        <v>4.63</v>
      </c>
      <c r="Y4579">
        <v>2</v>
      </c>
      <c r="Z4579" t="s">
        <v>4250</v>
      </c>
      <c r="AA4579">
        <v>0</v>
      </c>
      <c r="AB4579">
        <v>3</v>
      </c>
      <c r="AE4579" t="s">
        <v>7949</v>
      </c>
      <c r="AH4579">
        <v>0</v>
      </c>
      <c r="AI4579">
        <v>0</v>
      </c>
    </row>
    <row r="4580" spans="2:35" x14ac:dyDescent="0.25">
      <c r="B4580">
        <v>163</v>
      </c>
      <c r="I4580" t="s">
        <v>22086</v>
      </c>
      <c r="J4580" t="s">
        <v>22089</v>
      </c>
      <c r="L4580" t="s">
        <v>22180</v>
      </c>
      <c r="M4580" t="s">
        <v>22215</v>
      </c>
      <c r="N4580" t="s">
        <v>25291</v>
      </c>
      <c r="O4580" t="s">
        <v>29556</v>
      </c>
      <c r="P4580">
        <v>7</v>
      </c>
      <c r="Q4580">
        <v>2</v>
      </c>
      <c r="R4580">
        <v>2.67</v>
      </c>
      <c r="S4580">
        <v>2.67</v>
      </c>
      <c r="T4580">
        <v>467.4</v>
      </c>
      <c r="U4580">
        <v>94.65</v>
      </c>
      <c r="V4580">
        <v>4.3499999999999996</v>
      </c>
      <c r="X4580">
        <v>5</v>
      </c>
      <c r="Y4580">
        <v>3</v>
      </c>
      <c r="Z4580" t="s">
        <v>4250</v>
      </c>
      <c r="AA4580">
        <v>0</v>
      </c>
      <c r="AB4580">
        <v>5</v>
      </c>
      <c r="AC4580">
        <v>4.2428571428571429</v>
      </c>
      <c r="AE4580" t="s">
        <v>7949</v>
      </c>
      <c r="AH4580">
        <v>0</v>
      </c>
      <c r="AI4580">
        <v>0</v>
      </c>
    </row>
    <row r="4581" spans="2:35" x14ac:dyDescent="0.25">
      <c r="B4581">
        <v>95.9</v>
      </c>
      <c r="I4581" t="s">
        <v>22086</v>
      </c>
      <c r="J4581" t="s">
        <v>22089</v>
      </c>
      <c r="L4581" t="s">
        <v>22180</v>
      </c>
      <c r="M4581" t="s">
        <v>22215</v>
      </c>
      <c r="N4581" t="s">
        <v>25292</v>
      </c>
      <c r="O4581" t="s">
        <v>29557</v>
      </c>
      <c r="P4581">
        <v>8</v>
      </c>
      <c r="Q4581">
        <v>2</v>
      </c>
      <c r="R4581">
        <v>2.27</v>
      </c>
      <c r="S4581">
        <v>2.27</v>
      </c>
      <c r="T4581">
        <v>468.39</v>
      </c>
      <c r="U4581">
        <v>107.54</v>
      </c>
      <c r="V4581">
        <v>3.75</v>
      </c>
      <c r="X4581">
        <v>3.77</v>
      </c>
      <c r="Y4581">
        <v>3</v>
      </c>
      <c r="Z4581" t="s">
        <v>4250</v>
      </c>
      <c r="AA4581">
        <v>0</v>
      </c>
      <c r="AB4581">
        <v>5</v>
      </c>
      <c r="AC4581">
        <v>4.0061190476190474</v>
      </c>
      <c r="AE4581" t="s">
        <v>7949</v>
      </c>
      <c r="AH4581">
        <v>0</v>
      </c>
      <c r="AI4581">
        <v>0</v>
      </c>
    </row>
    <row r="4582" spans="2:35" x14ac:dyDescent="0.25">
      <c r="B4582">
        <v>29.5</v>
      </c>
      <c r="I4582" t="s">
        <v>22086</v>
      </c>
      <c r="J4582" t="s">
        <v>22089</v>
      </c>
      <c r="L4582" t="s">
        <v>22180</v>
      </c>
      <c r="M4582" t="s">
        <v>22215</v>
      </c>
      <c r="N4582" t="s">
        <v>25293</v>
      </c>
      <c r="O4582" t="s">
        <v>29558</v>
      </c>
      <c r="P4582">
        <v>7</v>
      </c>
      <c r="Q4582">
        <v>2</v>
      </c>
      <c r="R4582">
        <v>3.02</v>
      </c>
      <c r="S4582">
        <v>3.02</v>
      </c>
      <c r="T4582">
        <v>477.37</v>
      </c>
      <c r="U4582">
        <v>111.72</v>
      </c>
      <c r="V4582">
        <v>3.66</v>
      </c>
      <c r="W4582">
        <v>9.7200000000000006</v>
      </c>
      <c r="X4582">
        <v>3.67</v>
      </c>
      <c r="Y4582">
        <v>2</v>
      </c>
      <c r="Z4582" t="s">
        <v>4250</v>
      </c>
      <c r="AA4582">
        <v>0</v>
      </c>
      <c r="AB4582">
        <v>5</v>
      </c>
      <c r="AC4582">
        <v>3.417642857142857</v>
      </c>
      <c r="AE4582" t="s">
        <v>7949</v>
      </c>
      <c r="AH4582">
        <v>0</v>
      </c>
      <c r="AI4582">
        <v>0</v>
      </c>
    </row>
    <row r="4583" spans="2:35" x14ac:dyDescent="0.25">
      <c r="B4583">
        <v>21.9</v>
      </c>
      <c r="I4583" t="s">
        <v>22086</v>
      </c>
      <c r="J4583" t="s">
        <v>22089</v>
      </c>
      <c r="L4583" t="s">
        <v>22180</v>
      </c>
      <c r="M4583" t="s">
        <v>22215</v>
      </c>
      <c r="N4583" t="s">
        <v>25294</v>
      </c>
      <c r="O4583" t="s">
        <v>29559</v>
      </c>
      <c r="P4583">
        <v>6</v>
      </c>
      <c r="Q4583">
        <v>2</v>
      </c>
      <c r="R4583">
        <v>4.3899999999999997</v>
      </c>
      <c r="S4583">
        <v>4.42</v>
      </c>
      <c r="T4583">
        <v>510.67</v>
      </c>
      <c r="U4583">
        <v>102.49</v>
      </c>
      <c r="V4583">
        <v>4.17</v>
      </c>
      <c r="W4583">
        <v>8.5399999999999991</v>
      </c>
      <c r="X4583">
        <v>3.48</v>
      </c>
      <c r="Y4583">
        <v>2</v>
      </c>
      <c r="Z4583" t="s">
        <v>4250</v>
      </c>
      <c r="AA4583">
        <v>1</v>
      </c>
      <c r="AB4583">
        <v>3</v>
      </c>
      <c r="AC4583">
        <v>2.3736666666666668</v>
      </c>
      <c r="AE4583" t="s">
        <v>7949</v>
      </c>
      <c r="AH4583">
        <v>0</v>
      </c>
      <c r="AI4583">
        <v>0</v>
      </c>
    </row>
    <row r="4584" spans="2:35" x14ac:dyDescent="0.25">
      <c r="B4584">
        <v>8.4</v>
      </c>
      <c r="I4584" t="s">
        <v>22086</v>
      </c>
      <c r="J4584" t="s">
        <v>22089</v>
      </c>
      <c r="L4584" t="s">
        <v>22180</v>
      </c>
      <c r="M4584" t="s">
        <v>22215</v>
      </c>
      <c r="N4584" t="s">
        <v>25295</v>
      </c>
      <c r="O4584" t="s">
        <v>29560</v>
      </c>
      <c r="P4584">
        <v>8</v>
      </c>
      <c r="Q4584">
        <v>2</v>
      </c>
      <c r="R4584">
        <v>3.83</v>
      </c>
      <c r="S4584">
        <v>3.84</v>
      </c>
      <c r="T4584">
        <v>452.37</v>
      </c>
      <c r="U4584">
        <v>124.61</v>
      </c>
      <c r="V4584">
        <v>2.16</v>
      </c>
      <c r="W4584">
        <v>9.18</v>
      </c>
      <c r="X4584">
        <v>3.45</v>
      </c>
      <c r="Y4584">
        <v>2</v>
      </c>
      <c r="Z4584" t="s">
        <v>4250</v>
      </c>
      <c r="AA4584">
        <v>0</v>
      </c>
      <c r="AB4584">
        <v>5</v>
      </c>
      <c r="AC4584">
        <v>2.5052142857142861</v>
      </c>
      <c r="AE4584" t="s">
        <v>7949</v>
      </c>
      <c r="AH4584">
        <v>0</v>
      </c>
      <c r="AI4584">
        <v>0</v>
      </c>
    </row>
    <row r="4585" spans="2:35" x14ac:dyDescent="0.25">
      <c r="B4585">
        <v>9.3000000000000007</v>
      </c>
      <c r="I4585" t="s">
        <v>22086</v>
      </c>
      <c r="J4585" t="s">
        <v>22089</v>
      </c>
      <c r="L4585" t="s">
        <v>22180</v>
      </c>
      <c r="M4585" t="s">
        <v>22215</v>
      </c>
      <c r="N4585" t="s">
        <v>25296</v>
      </c>
      <c r="O4585" t="s">
        <v>29561</v>
      </c>
      <c r="P4585">
        <v>6</v>
      </c>
      <c r="Q4585">
        <v>2</v>
      </c>
      <c r="R4585">
        <v>3.05</v>
      </c>
      <c r="S4585">
        <v>3.05</v>
      </c>
      <c r="T4585">
        <v>450.39</v>
      </c>
      <c r="U4585">
        <v>98.83</v>
      </c>
      <c r="V4585">
        <v>3.37</v>
      </c>
      <c r="W4585">
        <v>10.130000000000001</v>
      </c>
      <c r="X4585">
        <v>4.8600000000000003</v>
      </c>
      <c r="Y4585">
        <v>2</v>
      </c>
      <c r="Z4585" t="s">
        <v>4250</v>
      </c>
      <c r="AA4585">
        <v>0</v>
      </c>
      <c r="AB4585">
        <v>5</v>
      </c>
      <c r="AC4585">
        <v>4.0100238095238101</v>
      </c>
      <c r="AE4585" t="s">
        <v>7949</v>
      </c>
      <c r="AH4585">
        <v>0</v>
      </c>
      <c r="AI4585">
        <v>0</v>
      </c>
    </row>
    <row r="4586" spans="2:35" x14ac:dyDescent="0.25">
      <c r="B4586">
        <v>2810</v>
      </c>
      <c r="I4586" t="s">
        <v>22086</v>
      </c>
      <c r="J4586" t="s">
        <v>22089</v>
      </c>
      <c r="L4586" t="s">
        <v>22180</v>
      </c>
      <c r="M4586" t="s">
        <v>22215</v>
      </c>
      <c r="N4586" t="s">
        <v>25297</v>
      </c>
      <c r="O4586" t="s">
        <v>29562</v>
      </c>
      <c r="P4586">
        <v>5</v>
      </c>
      <c r="Q4586">
        <v>1</v>
      </c>
      <c r="R4586">
        <v>4.34</v>
      </c>
      <c r="S4586">
        <v>4.34</v>
      </c>
      <c r="T4586">
        <v>445.78</v>
      </c>
      <c r="U4586">
        <v>73.64</v>
      </c>
      <c r="V4586">
        <v>5.12</v>
      </c>
      <c r="X4586">
        <v>3.64</v>
      </c>
      <c r="Y4586">
        <v>3</v>
      </c>
      <c r="Z4586" t="s">
        <v>4250</v>
      </c>
      <c r="AA4586">
        <v>1</v>
      </c>
      <c r="AB4586">
        <v>3</v>
      </c>
      <c r="AC4586">
        <v>3.550619047619048</v>
      </c>
      <c r="AE4586" t="s">
        <v>7949</v>
      </c>
      <c r="AH4586">
        <v>0</v>
      </c>
      <c r="AI4586">
        <v>0</v>
      </c>
    </row>
    <row r="4587" spans="2:35" x14ac:dyDescent="0.25">
      <c r="B4587">
        <v>1250</v>
      </c>
      <c r="I4587" t="s">
        <v>22086</v>
      </c>
      <c r="J4587" t="s">
        <v>22089</v>
      </c>
      <c r="L4587" t="s">
        <v>22180</v>
      </c>
      <c r="M4587" t="s">
        <v>22215</v>
      </c>
      <c r="N4587" t="s">
        <v>25298</v>
      </c>
      <c r="O4587" t="s">
        <v>29563</v>
      </c>
      <c r="P4587">
        <v>4</v>
      </c>
      <c r="Q4587">
        <v>1</v>
      </c>
      <c r="R4587">
        <v>3.24</v>
      </c>
      <c r="S4587">
        <v>3.24</v>
      </c>
      <c r="T4587">
        <v>409.36</v>
      </c>
      <c r="U4587">
        <v>60.5</v>
      </c>
      <c r="V4587">
        <v>4.09</v>
      </c>
      <c r="X4587">
        <v>3.67</v>
      </c>
      <c r="Y4587">
        <v>2</v>
      </c>
      <c r="Z4587" t="s">
        <v>4250</v>
      </c>
      <c r="AA4587">
        <v>0</v>
      </c>
      <c r="AB4587">
        <v>3</v>
      </c>
      <c r="AC4587">
        <v>4.7407619047619054</v>
      </c>
      <c r="AE4587" t="s">
        <v>7949</v>
      </c>
      <c r="AH4587">
        <v>0</v>
      </c>
      <c r="AI4587">
        <v>0</v>
      </c>
    </row>
    <row r="4588" spans="2:35" x14ac:dyDescent="0.25">
      <c r="B4588">
        <v>3010</v>
      </c>
      <c r="I4588" t="s">
        <v>22086</v>
      </c>
      <c r="J4588" t="s">
        <v>22089</v>
      </c>
      <c r="L4588" t="s">
        <v>22180</v>
      </c>
      <c r="M4588" t="s">
        <v>22215</v>
      </c>
      <c r="N4588" t="s">
        <v>25437</v>
      </c>
      <c r="O4588" t="s">
        <v>29702</v>
      </c>
      <c r="P4588">
        <v>6</v>
      </c>
      <c r="Q4588">
        <v>2</v>
      </c>
      <c r="R4588">
        <v>6.52</v>
      </c>
      <c r="S4588">
        <v>6.52</v>
      </c>
      <c r="T4588">
        <v>442.8</v>
      </c>
      <c r="U4588">
        <v>85.67</v>
      </c>
      <c r="V4588">
        <v>5.25</v>
      </c>
      <c r="X4588">
        <v>4.8899999999999997</v>
      </c>
      <c r="Y4588">
        <v>3</v>
      </c>
      <c r="Z4588" t="s">
        <v>4250</v>
      </c>
      <c r="AA4588">
        <v>1</v>
      </c>
      <c r="AB4588">
        <v>3</v>
      </c>
      <c r="AC4588">
        <v>2.9085714285714279</v>
      </c>
      <c r="AE4588" t="s">
        <v>7949</v>
      </c>
      <c r="AH4588">
        <v>0</v>
      </c>
      <c r="AI4588">
        <v>0</v>
      </c>
    </row>
    <row r="4589" spans="2:35" x14ac:dyDescent="0.25">
      <c r="B4589">
        <v>2880</v>
      </c>
      <c r="I4589" t="s">
        <v>22086</v>
      </c>
      <c r="J4589" t="s">
        <v>22089</v>
      </c>
      <c r="L4589" t="s">
        <v>22180</v>
      </c>
      <c r="M4589" t="s">
        <v>22215</v>
      </c>
      <c r="N4589" t="s">
        <v>25302</v>
      </c>
      <c r="O4589" t="s">
        <v>29567</v>
      </c>
      <c r="P4589">
        <v>6</v>
      </c>
      <c r="Q4589">
        <v>2</v>
      </c>
      <c r="R4589">
        <v>6.62</v>
      </c>
      <c r="S4589">
        <v>6.62</v>
      </c>
      <c r="T4589">
        <v>442.8</v>
      </c>
      <c r="U4589">
        <v>85.67</v>
      </c>
      <c r="V4589">
        <v>5.25</v>
      </c>
      <c r="X4589">
        <v>4.8899999999999997</v>
      </c>
      <c r="Y4589">
        <v>3</v>
      </c>
      <c r="Z4589" t="s">
        <v>4250</v>
      </c>
      <c r="AA4589">
        <v>1</v>
      </c>
      <c r="AB4589">
        <v>3</v>
      </c>
      <c r="AC4589">
        <v>2.9085714285714279</v>
      </c>
      <c r="AE4589" t="s">
        <v>7949</v>
      </c>
      <c r="AH4589">
        <v>0</v>
      </c>
      <c r="AI4589">
        <v>0</v>
      </c>
    </row>
    <row r="4590" spans="2:35" x14ac:dyDescent="0.25">
      <c r="B4590">
        <v>758</v>
      </c>
      <c r="I4590" t="s">
        <v>22086</v>
      </c>
      <c r="J4590" t="s">
        <v>22089</v>
      </c>
      <c r="L4590" t="s">
        <v>22180</v>
      </c>
      <c r="M4590" t="s">
        <v>22215</v>
      </c>
      <c r="N4590" t="s">
        <v>25303</v>
      </c>
      <c r="O4590" t="s">
        <v>29568</v>
      </c>
      <c r="P4590">
        <v>5</v>
      </c>
      <c r="Q4590">
        <v>2</v>
      </c>
      <c r="R4590">
        <v>2.82</v>
      </c>
      <c r="S4590">
        <v>2.82</v>
      </c>
      <c r="T4590">
        <v>404.31</v>
      </c>
      <c r="U4590">
        <v>72.53</v>
      </c>
      <c r="V4590">
        <v>3.93</v>
      </c>
      <c r="X4590">
        <v>3.66</v>
      </c>
      <c r="Y4590">
        <v>2</v>
      </c>
      <c r="Z4590" t="s">
        <v>4250</v>
      </c>
      <c r="AA4590">
        <v>0</v>
      </c>
      <c r="AB4590">
        <v>4</v>
      </c>
      <c r="AC4590">
        <v>4.7735000000000003</v>
      </c>
      <c r="AE4590" t="s">
        <v>7949</v>
      </c>
      <c r="AH4590">
        <v>0</v>
      </c>
      <c r="AI4590">
        <v>0</v>
      </c>
    </row>
    <row r="4591" spans="2:35" x14ac:dyDescent="0.25">
      <c r="B4591">
        <v>122</v>
      </c>
      <c r="I4591" t="s">
        <v>22086</v>
      </c>
      <c r="J4591" t="s">
        <v>22089</v>
      </c>
      <c r="L4591" t="s">
        <v>22180</v>
      </c>
      <c r="M4591" t="s">
        <v>22215</v>
      </c>
      <c r="N4591" t="s">
        <v>25304</v>
      </c>
      <c r="O4591" t="s">
        <v>29569</v>
      </c>
      <c r="P4591">
        <v>6</v>
      </c>
      <c r="Q4591">
        <v>2</v>
      </c>
      <c r="R4591">
        <v>2.54</v>
      </c>
      <c r="S4591">
        <v>2.56</v>
      </c>
      <c r="T4591">
        <v>416.35</v>
      </c>
      <c r="U4591">
        <v>81.760000000000005</v>
      </c>
      <c r="V4591">
        <v>3.8</v>
      </c>
      <c r="X4591">
        <v>6.14</v>
      </c>
      <c r="Y4591">
        <v>2</v>
      </c>
      <c r="Z4591" t="s">
        <v>4250</v>
      </c>
      <c r="AA4591">
        <v>0</v>
      </c>
      <c r="AB4591">
        <v>5</v>
      </c>
      <c r="AC4591">
        <v>4.8274999999999997</v>
      </c>
      <c r="AE4591" t="s">
        <v>7949</v>
      </c>
      <c r="AH4591">
        <v>0</v>
      </c>
      <c r="AI4591">
        <v>0</v>
      </c>
    </row>
    <row r="4592" spans="2:35" x14ac:dyDescent="0.25">
      <c r="B4592">
        <v>5820</v>
      </c>
      <c r="I4592" t="s">
        <v>22086</v>
      </c>
      <c r="J4592" t="s">
        <v>22089</v>
      </c>
      <c r="L4592" t="s">
        <v>22180</v>
      </c>
      <c r="M4592" t="s">
        <v>22215</v>
      </c>
      <c r="N4592" t="s">
        <v>25305</v>
      </c>
      <c r="O4592" t="s">
        <v>29570</v>
      </c>
      <c r="P4592">
        <v>5</v>
      </c>
      <c r="Q4592">
        <v>2</v>
      </c>
      <c r="R4592">
        <v>3.46</v>
      </c>
      <c r="S4592">
        <v>3.46</v>
      </c>
      <c r="T4592">
        <v>420.77</v>
      </c>
      <c r="U4592">
        <v>72.53</v>
      </c>
      <c r="V4592">
        <v>4.45</v>
      </c>
      <c r="X4592">
        <v>4.93</v>
      </c>
      <c r="Y4592">
        <v>2</v>
      </c>
      <c r="Z4592" t="s">
        <v>4250</v>
      </c>
      <c r="AA4592">
        <v>0</v>
      </c>
      <c r="AB4592">
        <v>4</v>
      </c>
      <c r="AC4592">
        <v>4.1059285714285716</v>
      </c>
      <c r="AE4592" t="s">
        <v>7949</v>
      </c>
      <c r="AH4592">
        <v>0</v>
      </c>
      <c r="AI4592">
        <v>0</v>
      </c>
    </row>
    <row r="4593" spans="2:35" x14ac:dyDescent="0.25">
      <c r="B4593">
        <v>4340</v>
      </c>
      <c r="I4593" t="s">
        <v>22086</v>
      </c>
      <c r="J4593" t="s">
        <v>22089</v>
      </c>
      <c r="L4593" t="s">
        <v>22180</v>
      </c>
      <c r="M4593" t="s">
        <v>22215</v>
      </c>
      <c r="N4593" t="s">
        <v>25306</v>
      </c>
      <c r="O4593" t="s">
        <v>29571</v>
      </c>
      <c r="P4593">
        <v>5</v>
      </c>
      <c r="Q4593">
        <v>2</v>
      </c>
      <c r="R4593">
        <v>3.32</v>
      </c>
      <c r="S4593">
        <v>3.32</v>
      </c>
      <c r="T4593">
        <v>465.22</v>
      </c>
      <c r="U4593">
        <v>72.53</v>
      </c>
      <c r="V4593">
        <v>4.5599999999999996</v>
      </c>
      <c r="X4593">
        <v>3.67</v>
      </c>
      <c r="Y4593">
        <v>2</v>
      </c>
      <c r="Z4593" t="s">
        <v>4250</v>
      </c>
      <c r="AA4593">
        <v>0</v>
      </c>
      <c r="AB4593">
        <v>4</v>
      </c>
      <c r="AC4593">
        <v>3.9284285714285709</v>
      </c>
      <c r="AE4593" t="s">
        <v>7949</v>
      </c>
      <c r="AH4593">
        <v>0</v>
      </c>
      <c r="AI4593">
        <v>0</v>
      </c>
    </row>
    <row r="4594" spans="2:35" x14ac:dyDescent="0.25">
      <c r="B4594">
        <v>3160</v>
      </c>
      <c r="I4594" t="s">
        <v>22086</v>
      </c>
      <c r="J4594" t="s">
        <v>22089</v>
      </c>
      <c r="L4594" t="s">
        <v>22180</v>
      </c>
      <c r="M4594" t="s">
        <v>22215</v>
      </c>
      <c r="N4594" t="s">
        <v>25307</v>
      </c>
      <c r="O4594" t="s">
        <v>29572</v>
      </c>
      <c r="P4594">
        <v>5</v>
      </c>
      <c r="Q4594">
        <v>2</v>
      </c>
      <c r="R4594">
        <v>3.89</v>
      </c>
      <c r="S4594">
        <v>3.89</v>
      </c>
      <c r="T4594">
        <v>462.42</v>
      </c>
      <c r="U4594">
        <v>72.53</v>
      </c>
      <c r="V4594">
        <v>5.46</v>
      </c>
      <c r="X4594">
        <v>5.29</v>
      </c>
      <c r="Y4594">
        <v>3</v>
      </c>
      <c r="Z4594" t="s">
        <v>4250</v>
      </c>
      <c r="AA4594">
        <v>1</v>
      </c>
      <c r="AB4594">
        <v>5</v>
      </c>
      <c r="AC4594">
        <v>3.3784285714285711</v>
      </c>
      <c r="AE4594" t="s">
        <v>7949</v>
      </c>
      <c r="AH4594">
        <v>0</v>
      </c>
      <c r="AI4594">
        <v>0</v>
      </c>
    </row>
    <row r="4595" spans="2:35" x14ac:dyDescent="0.25">
      <c r="B4595">
        <v>3260</v>
      </c>
      <c r="I4595" t="s">
        <v>22086</v>
      </c>
      <c r="J4595" t="s">
        <v>22089</v>
      </c>
      <c r="L4595" t="s">
        <v>22180</v>
      </c>
      <c r="M4595" t="s">
        <v>22215</v>
      </c>
      <c r="N4595" t="s">
        <v>25308</v>
      </c>
      <c r="O4595" t="s">
        <v>29703</v>
      </c>
      <c r="P4595">
        <v>3</v>
      </c>
      <c r="Q4595">
        <v>1</v>
      </c>
      <c r="R4595">
        <v>5.39</v>
      </c>
      <c r="S4595">
        <v>5.39</v>
      </c>
      <c r="T4595">
        <v>436.39</v>
      </c>
      <c r="U4595">
        <v>55.4</v>
      </c>
      <c r="V4595">
        <v>4.59</v>
      </c>
      <c r="W4595">
        <v>9.59</v>
      </c>
      <c r="X4595">
        <v>0</v>
      </c>
      <c r="Y4595">
        <v>1</v>
      </c>
      <c r="Z4595" t="s">
        <v>4250</v>
      </c>
      <c r="AA4595">
        <v>0</v>
      </c>
      <c r="AB4595">
        <v>8</v>
      </c>
      <c r="AC4595">
        <v>3.2876904761904759</v>
      </c>
      <c r="AE4595" t="s">
        <v>7949</v>
      </c>
      <c r="AH4595">
        <v>0</v>
      </c>
      <c r="AI4595">
        <v>0</v>
      </c>
    </row>
    <row r="4596" spans="2:35" x14ac:dyDescent="0.25">
      <c r="B4596">
        <v>2110</v>
      </c>
      <c r="I4596" t="s">
        <v>22086</v>
      </c>
      <c r="J4596" t="s">
        <v>22089</v>
      </c>
      <c r="L4596" t="s">
        <v>22180</v>
      </c>
      <c r="M4596" t="s">
        <v>22215</v>
      </c>
      <c r="N4596" t="s">
        <v>25309</v>
      </c>
      <c r="O4596" t="s">
        <v>29574</v>
      </c>
      <c r="P4596">
        <v>5</v>
      </c>
      <c r="Q4596">
        <v>1</v>
      </c>
      <c r="R4596">
        <v>2.88</v>
      </c>
      <c r="S4596">
        <v>2.88</v>
      </c>
      <c r="T4596">
        <v>387.31</v>
      </c>
      <c r="U4596">
        <v>69.73</v>
      </c>
      <c r="V4596">
        <v>3.84</v>
      </c>
      <c r="X4596">
        <v>3.55</v>
      </c>
      <c r="Y4596">
        <v>2</v>
      </c>
      <c r="Z4596" t="s">
        <v>4250</v>
      </c>
      <c r="AA4596">
        <v>0</v>
      </c>
      <c r="AB4596">
        <v>4</v>
      </c>
      <c r="AC4596">
        <v>5.198261904761905</v>
      </c>
      <c r="AE4596" t="s">
        <v>7949</v>
      </c>
      <c r="AH4596">
        <v>0</v>
      </c>
      <c r="AI4596">
        <v>0</v>
      </c>
    </row>
    <row r="4597" spans="2:35" x14ac:dyDescent="0.25">
      <c r="B4597">
        <v>7000</v>
      </c>
      <c r="I4597" t="s">
        <v>22086</v>
      </c>
      <c r="J4597" t="s">
        <v>22089</v>
      </c>
      <c r="L4597" t="s">
        <v>22180</v>
      </c>
      <c r="M4597" t="s">
        <v>22215</v>
      </c>
      <c r="N4597" t="s">
        <v>25310</v>
      </c>
      <c r="O4597" t="s">
        <v>29575</v>
      </c>
      <c r="P4597">
        <v>6</v>
      </c>
      <c r="Q4597">
        <v>2</v>
      </c>
      <c r="R4597">
        <v>2.71</v>
      </c>
      <c r="S4597">
        <v>2.71</v>
      </c>
      <c r="T4597">
        <v>411.33</v>
      </c>
      <c r="U4597">
        <v>96.32</v>
      </c>
      <c r="V4597">
        <v>3.67</v>
      </c>
      <c r="X4597">
        <v>3.67</v>
      </c>
      <c r="Y4597">
        <v>2</v>
      </c>
      <c r="Z4597" t="s">
        <v>4250</v>
      </c>
      <c r="AA4597">
        <v>0</v>
      </c>
      <c r="AB4597">
        <v>4</v>
      </c>
      <c r="AC4597">
        <v>4.5676904761904762</v>
      </c>
      <c r="AE4597" t="s">
        <v>7949</v>
      </c>
      <c r="AH4597">
        <v>0</v>
      </c>
      <c r="AI4597">
        <v>0</v>
      </c>
    </row>
    <row r="4598" spans="2:35" x14ac:dyDescent="0.25">
      <c r="B4598">
        <v>10</v>
      </c>
      <c r="I4598" t="s">
        <v>22086</v>
      </c>
      <c r="J4598" t="s">
        <v>22089</v>
      </c>
      <c r="L4598" t="s">
        <v>22180</v>
      </c>
      <c r="M4598" t="s">
        <v>22215</v>
      </c>
      <c r="N4598" t="s">
        <v>25311</v>
      </c>
      <c r="O4598" t="s">
        <v>29576</v>
      </c>
      <c r="P4598">
        <v>7</v>
      </c>
      <c r="Q4598">
        <v>2</v>
      </c>
      <c r="R4598">
        <v>2.27</v>
      </c>
      <c r="S4598">
        <v>2.27</v>
      </c>
      <c r="T4598">
        <v>470.76</v>
      </c>
      <c r="U4598">
        <v>107.42</v>
      </c>
      <c r="V4598">
        <v>3.6</v>
      </c>
      <c r="W4598">
        <v>9.27</v>
      </c>
      <c r="X4598">
        <v>3.46</v>
      </c>
      <c r="Y4598">
        <v>2</v>
      </c>
      <c r="Z4598" t="s">
        <v>4250</v>
      </c>
      <c r="AA4598">
        <v>0</v>
      </c>
      <c r="AB4598">
        <v>4</v>
      </c>
      <c r="AC4598">
        <v>3.9931904761904771</v>
      </c>
      <c r="AE4598" t="s">
        <v>7949</v>
      </c>
      <c r="AH4598">
        <v>0</v>
      </c>
      <c r="AI4598">
        <v>0</v>
      </c>
    </row>
    <row r="4599" spans="2:35" x14ac:dyDescent="0.25">
      <c r="B4599">
        <v>42</v>
      </c>
      <c r="I4599" t="s">
        <v>22086</v>
      </c>
      <c r="J4599" t="s">
        <v>22089</v>
      </c>
      <c r="L4599" t="s">
        <v>22180</v>
      </c>
      <c r="M4599" t="s">
        <v>22215</v>
      </c>
      <c r="N4599" t="s">
        <v>25312</v>
      </c>
      <c r="O4599" t="s">
        <v>29577</v>
      </c>
      <c r="P4599">
        <v>5</v>
      </c>
      <c r="Q4599">
        <v>2</v>
      </c>
      <c r="R4599">
        <v>2.64</v>
      </c>
      <c r="S4599">
        <v>2.66</v>
      </c>
      <c r="T4599">
        <v>466.77</v>
      </c>
      <c r="U4599">
        <v>89.6</v>
      </c>
      <c r="V4599">
        <v>4.0999999999999996</v>
      </c>
      <c r="W4599">
        <v>8.7100000000000009</v>
      </c>
      <c r="X4599">
        <v>3.63</v>
      </c>
      <c r="Y4599">
        <v>2</v>
      </c>
      <c r="Z4599" t="s">
        <v>4250</v>
      </c>
      <c r="AA4599">
        <v>0</v>
      </c>
      <c r="AB4599">
        <v>4</v>
      </c>
      <c r="AC4599">
        <v>4.417357142857143</v>
      </c>
      <c r="AE4599" t="s">
        <v>7949</v>
      </c>
      <c r="AH4599">
        <v>0</v>
      </c>
      <c r="AI4599">
        <v>0</v>
      </c>
    </row>
    <row r="4600" spans="2:35" x14ac:dyDescent="0.25">
      <c r="B4600">
        <v>5.0999999999999996</v>
      </c>
      <c r="I4600" t="s">
        <v>22086</v>
      </c>
      <c r="J4600" t="s">
        <v>22089</v>
      </c>
      <c r="L4600" t="s">
        <v>22180</v>
      </c>
      <c r="M4600" t="s">
        <v>22215</v>
      </c>
      <c r="N4600" t="s">
        <v>25313</v>
      </c>
      <c r="O4600" t="s">
        <v>29578</v>
      </c>
      <c r="P4600">
        <v>7</v>
      </c>
      <c r="Q4600">
        <v>2</v>
      </c>
      <c r="R4600">
        <v>3.29</v>
      </c>
      <c r="S4600">
        <v>3.31</v>
      </c>
      <c r="T4600">
        <v>469.37</v>
      </c>
      <c r="U4600">
        <v>111.72</v>
      </c>
      <c r="V4600">
        <v>2.71</v>
      </c>
      <c r="W4600">
        <v>8.8000000000000007</v>
      </c>
      <c r="X4600">
        <v>3.63</v>
      </c>
      <c r="Y4600">
        <v>2</v>
      </c>
      <c r="Z4600" t="s">
        <v>4250</v>
      </c>
      <c r="AA4600">
        <v>0</v>
      </c>
      <c r="AB4600">
        <v>6</v>
      </c>
      <c r="AC4600">
        <v>3.194785714285715</v>
      </c>
      <c r="AE4600" t="s">
        <v>7949</v>
      </c>
      <c r="AH4600">
        <v>0</v>
      </c>
      <c r="AI4600">
        <v>0</v>
      </c>
    </row>
    <row r="4601" spans="2:35" x14ac:dyDescent="0.25">
      <c r="B4601">
        <v>24</v>
      </c>
      <c r="I4601" t="s">
        <v>22086</v>
      </c>
      <c r="J4601" t="s">
        <v>22089</v>
      </c>
      <c r="L4601" t="s">
        <v>22180</v>
      </c>
      <c r="M4601" t="s">
        <v>22215</v>
      </c>
      <c r="N4601" t="s">
        <v>25314</v>
      </c>
      <c r="O4601" t="s">
        <v>29579</v>
      </c>
      <c r="P4601">
        <v>6</v>
      </c>
      <c r="Q4601">
        <v>2</v>
      </c>
      <c r="R4601">
        <v>2.0099999999999998</v>
      </c>
      <c r="S4601">
        <v>2.02</v>
      </c>
      <c r="T4601">
        <v>487.76</v>
      </c>
      <c r="U4601">
        <v>94.53</v>
      </c>
      <c r="V4601">
        <v>4.1500000000000004</v>
      </c>
      <c r="W4601">
        <v>9.2799999999999994</v>
      </c>
      <c r="X4601">
        <v>3.63</v>
      </c>
      <c r="Y4601">
        <v>2</v>
      </c>
      <c r="Z4601" t="s">
        <v>4250</v>
      </c>
      <c r="AA4601">
        <v>0</v>
      </c>
      <c r="AB4601">
        <v>5</v>
      </c>
      <c r="AC4601">
        <v>4.4314285714285706</v>
      </c>
      <c r="AE4601" t="s">
        <v>7949</v>
      </c>
      <c r="AH4601">
        <v>0</v>
      </c>
      <c r="AI4601">
        <v>0</v>
      </c>
    </row>
    <row r="4602" spans="2:35" x14ac:dyDescent="0.25">
      <c r="B4602">
        <v>196</v>
      </c>
      <c r="I4602" t="s">
        <v>22086</v>
      </c>
      <c r="J4602" t="s">
        <v>22089</v>
      </c>
      <c r="L4602" t="s">
        <v>22180</v>
      </c>
      <c r="M4602" t="s">
        <v>22215</v>
      </c>
      <c r="N4602" t="s">
        <v>25315</v>
      </c>
      <c r="O4602" t="s">
        <v>29580</v>
      </c>
      <c r="P4602">
        <v>5</v>
      </c>
      <c r="Q4602">
        <v>2</v>
      </c>
      <c r="R4602">
        <v>3.68</v>
      </c>
      <c r="S4602">
        <v>3.68</v>
      </c>
      <c r="T4602">
        <v>478.42</v>
      </c>
      <c r="U4602">
        <v>89.6</v>
      </c>
      <c r="V4602">
        <v>4.07</v>
      </c>
      <c r="W4602">
        <v>10.28</v>
      </c>
      <c r="X4602">
        <v>3.89</v>
      </c>
      <c r="Y4602">
        <v>2</v>
      </c>
      <c r="Z4602" t="s">
        <v>4250</v>
      </c>
      <c r="AA4602">
        <v>0</v>
      </c>
      <c r="AB4602">
        <v>4</v>
      </c>
      <c r="AC4602">
        <v>3.4741428571428572</v>
      </c>
      <c r="AE4602" t="s">
        <v>7949</v>
      </c>
      <c r="AH4602">
        <v>0</v>
      </c>
      <c r="AI4602">
        <v>0</v>
      </c>
    </row>
    <row r="4603" spans="2:35" x14ac:dyDescent="0.25">
      <c r="B4603">
        <v>487</v>
      </c>
      <c r="I4603" t="s">
        <v>22086</v>
      </c>
      <c r="J4603" t="s">
        <v>22089</v>
      </c>
      <c r="L4603" t="s">
        <v>22180</v>
      </c>
      <c r="M4603" t="s">
        <v>22215</v>
      </c>
      <c r="N4603" t="s">
        <v>25236</v>
      </c>
      <c r="O4603" t="s">
        <v>29501</v>
      </c>
      <c r="P4603">
        <v>6</v>
      </c>
      <c r="Q4603">
        <v>2</v>
      </c>
      <c r="R4603">
        <v>3</v>
      </c>
      <c r="S4603">
        <v>3</v>
      </c>
      <c r="T4603">
        <v>498.45</v>
      </c>
      <c r="U4603">
        <v>98.83</v>
      </c>
      <c r="V4603">
        <v>4.4000000000000004</v>
      </c>
      <c r="W4603">
        <v>10.23</v>
      </c>
      <c r="X4603">
        <v>3.89</v>
      </c>
      <c r="Y4603">
        <v>2</v>
      </c>
      <c r="Z4603" t="s">
        <v>4250</v>
      </c>
      <c r="AA4603">
        <v>0</v>
      </c>
      <c r="AB4603">
        <v>7</v>
      </c>
      <c r="AC4603">
        <v>3.716738095238096</v>
      </c>
      <c r="AE4603" t="s">
        <v>7949</v>
      </c>
      <c r="AH4603">
        <v>0</v>
      </c>
      <c r="AI4603">
        <v>0</v>
      </c>
    </row>
    <row r="4604" spans="2:35" x14ac:dyDescent="0.25">
      <c r="B4604">
        <v>325</v>
      </c>
      <c r="I4604" t="s">
        <v>22086</v>
      </c>
      <c r="J4604" t="s">
        <v>22089</v>
      </c>
      <c r="L4604" t="s">
        <v>22180</v>
      </c>
      <c r="M4604" t="s">
        <v>22215</v>
      </c>
      <c r="N4604" t="s">
        <v>25316</v>
      </c>
      <c r="O4604" t="s">
        <v>29581</v>
      </c>
      <c r="P4604">
        <v>7</v>
      </c>
      <c r="Q4604">
        <v>2</v>
      </c>
      <c r="R4604">
        <v>3.58</v>
      </c>
      <c r="S4604">
        <v>3.59</v>
      </c>
      <c r="T4604">
        <v>527.37</v>
      </c>
      <c r="U4604">
        <v>111.72</v>
      </c>
      <c r="V4604">
        <v>3.95</v>
      </c>
      <c r="W4604">
        <v>8.84</v>
      </c>
      <c r="X4604">
        <v>3.63</v>
      </c>
      <c r="Y4604">
        <v>2</v>
      </c>
      <c r="Z4604" t="s">
        <v>4250</v>
      </c>
      <c r="AA4604">
        <v>1</v>
      </c>
      <c r="AB4604">
        <v>6</v>
      </c>
      <c r="AC4604">
        <v>2.6909999999999998</v>
      </c>
      <c r="AE4604" t="s">
        <v>7949</v>
      </c>
      <c r="AH4604">
        <v>0</v>
      </c>
      <c r="AI4604">
        <v>0</v>
      </c>
    </row>
    <row r="4605" spans="2:35" x14ac:dyDescent="0.25">
      <c r="B4605">
        <v>3.2</v>
      </c>
      <c r="I4605" t="s">
        <v>22086</v>
      </c>
      <c r="J4605" t="s">
        <v>22089</v>
      </c>
      <c r="L4605" t="s">
        <v>22180</v>
      </c>
      <c r="M4605" t="s">
        <v>22215</v>
      </c>
      <c r="N4605" t="s">
        <v>25317</v>
      </c>
      <c r="O4605" t="s">
        <v>29582</v>
      </c>
      <c r="P4605">
        <v>7</v>
      </c>
      <c r="Q4605">
        <v>2</v>
      </c>
      <c r="R4605">
        <v>3.37</v>
      </c>
      <c r="S4605">
        <v>3.38</v>
      </c>
      <c r="T4605">
        <v>483.4</v>
      </c>
      <c r="U4605">
        <v>111.72</v>
      </c>
      <c r="V4605">
        <v>3.1</v>
      </c>
      <c r="W4605">
        <v>8.8000000000000007</v>
      </c>
      <c r="X4605">
        <v>3.63</v>
      </c>
      <c r="Y4605">
        <v>2</v>
      </c>
      <c r="Z4605" t="s">
        <v>4250</v>
      </c>
      <c r="AA4605">
        <v>0</v>
      </c>
      <c r="AB4605">
        <v>6</v>
      </c>
      <c r="AC4605">
        <v>3.019571428571429</v>
      </c>
      <c r="AE4605" t="s">
        <v>7949</v>
      </c>
      <c r="AH4605">
        <v>0</v>
      </c>
      <c r="AI4605">
        <v>0</v>
      </c>
    </row>
    <row r="4606" spans="2:35" x14ac:dyDescent="0.25">
      <c r="B4606">
        <v>105</v>
      </c>
      <c r="I4606" t="s">
        <v>22086</v>
      </c>
      <c r="J4606" t="s">
        <v>22089</v>
      </c>
      <c r="L4606" t="s">
        <v>22180</v>
      </c>
      <c r="M4606" t="s">
        <v>22215</v>
      </c>
      <c r="N4606" t="s">
        <v>25318</v>
      </c>
      <c r="O4606" t="s">
        <v>29583</v>
      </c>
      <c r="P4606">
        <v>5</v>
      </c>
      <c r="Q4606">
        <v>2</v>
      </c>
      <c r="R4606">
        <v>3</v>
      </c>
      <c r="S4606">
        <v>3.01</v>
      </c>
      <c r="T4606">
        <v>498.79</v>
      </c>
      <c r="U4606">
        <v>89.6</v>
      </c>
      <c r="V4606">
        <v>4.8899999999999997</v>
      </c>
      <c r="W4606">
        <v>9.07</v>
      </c>
      <c r="X4606">
        <v>3.63</v>
      </c>
      <c r="Y4606">
        <v>2</v>
      </c>
      <c r="Z4606" t="s">
        <v>4250</v>
      </c>
      <c r="AA4606">
        <v>0</v>
      </c>
      <c r="AB4606">
        <v>5</v>
      </c>
      <c r="AC4606">
        <v>4.0036428571428573</v>
      </c>
      <c r="AE4606" t="s">
        <v>7949</v>
      </c>
      <c r="AH4606">
        <v>0</v>
      </c>
      <c r="AI4606">
        <v>0</v>
      </c>
    </row>
    <row r="4607" spans="2:35" x14ac:dyDescent="0.25">
      <c r="B4607">
        <v>88</v>
      </c>
      <c r="I4607" t="s">
        <v>22086</v>
      </c>
      <c r="J4607" t="s">
        <v>22089</v>
      </c>
      <c r="L4607" t="s">
        <v>22180</v>
      </c>
      <c r="M4607" t="s">
        <v>22215</v>
      </c>
      <c r="N4607" t="s">
        <v>25319</v>
      </c>
      <c r="O4607" t="s">
        <v>29584</v>
      </c>
      <c r="P4607">
        <v>5</v>
      </c>
      <c r="Q4607">
        <v>2</v>
      </c>
      <c r="R4607">
        <v>2.6</v>
      </c>
      <c r="S4607">
        <v>2.6</v>
      </c>
      <c r="T4607">
        <v>464.34</v>
      </c>
      <c r="U4607">
        <v>89.6</v>
      </c>
      <c r="V4607">
        <v>4.24</v>
      </c>
      <c r="W4607">
        <v>10.31</v>
      </c>
      <c r="X4607">
        <v>3.75</v>
      </c>
      <c r="Y4607">
        <v>2</v>
      </c>
      <c r="Z4607" t="s">
        <v>4250</v>
      </c>
      <c r="AA4607">
        <v>0</v>
      </c>
      <c r="AB4607">
        <v>5</v>
      </c>
      <c r="AC4607">
        <v>4.4547142857142861</v>
      </c>
      <c r="AE4607" t="s">
        <v>7949</v>
      </c>
      <c r="AH4607">
        <v>0</v>
      </c>
      <c r="AI4607">
        <v>0</v>
      </c>
    </row>
    <row r="4608" spans="2:35" x14ac:dyDescent="0.25">
      <c r="B4608">
        <v>51</v>
      </c>
      <c r="I4608" t="s">
        <v>22086</v>
      </c>
      <c r="J4608" t="s">
        <v>22089</v>
      </c>
      <c r="L4608" t="s">
        <v>22180</v>
      </c>
      <c r="M4608" t="s">
        <v>22215</v>
      </c>
      <c r="N4608" t="s">
        <v>25320</v>
      </c>
      <c r="O4608" t="s">
        <v>29585</v>
      </c>
      <c r="P4608">
        <v>6</v>
      </c>
      <c r="Q4608">
        <v>2</v>
      </c>
      <c r="R4608">
        <v>2.48</v>
      </c>
      <c r="S4608">
        <v>2.48</v>
      </c>
      <c r="T4608">
        <v>494.37</v>
      </c>
      <c r="U4608">
        <v>98.83</v>
      </c>
      <c r="V4608">
        <v>4.21</v>
      </c>
      <c r="W4608">
        <v>10.210000000000001</v>
      </c>
      <c r="X4608">
        <v>3.89</v>
      </c>
      <c r="Y4608">
        <v>2</v>
      </c>
      <c r="Z4608" t="s">
        <v>4250</v>
      </c>
      <c r="AA4608">
        <v>0</v>
      </c>
      <c r="AB4608">
        <v>6</v>
      </c>
      <c r="AC4608">
        <v>4.0058809523809522</v>
      </c>
      <c r="AE4608" t="s">
        <v>7949</v>
      </c>
      <c r="AH4608">
        <v>0</v>
      </c>
      <c r="AI4608">
        <v>0</v>
      </c>
    </row>
    <row r="4609" spans="2:35" x14ac:dyDescent="0.25">
      <c r="B4609">
        <v>88</v>
      </c>
      <c r="I4609" t="s">
        <v>22086</v>
      </c>
      <c r="J4609" t="s">
        <v>22089</v>
      </c>
      <c r="L4609" t="s">
        <v>22180</v>
      </c>
      <c r="M4609" t="s">
        <v>22215</v>
      </c>
      <c r="N4609" t="s">
        <v>25321</v>
      </c>
      <c r="O4609" t="s">
        <v>29586</v>
      </c>
      <c r="P4609">
        <v>5</v>
      </c>
      <c r="Q4609">
        <v>2</v>
      </c>
      <c r="R4609">
        <v>3.71</v>
      </c>
      <c r="S4609">
        <v>3.72</v>
      </c>
      <c r="T4609">
        <v>516.78</v>
      </c>
      <c r="U4609">
        <v>89.6</v>
      </c>
      <c r="V4609">
        <v>4.9800000000000004</v>
      </c>
      <c r="W4609">
        <v>8.9</v>
      </c>
      <c r="X4609">
        <v>3.63</v>
      </c>
      <c r="Y4609">
        <v>2</v>
      </c>
      <c r="Z4609" t="s">
        <v>4250</v>
      </c>
      <c r="AA4609">
        <v>1</v>
      </c>
      <c r="AB4609">
        <v>4</v>
      </c>
      <c r="AC4609">
        <v>3.2850000000000001</v>
      </c>
      <c r="AE4609" t="s">
        <v>7949</v>
      </c>
      <c r="AH4609">
        <v>0</v>
      </c>
      <c r="AI4609">
        <v>0</v>
      </c>
    </row>
    <row r="4610" spans="2:35" x14ac:dyDescent="0.25">
      <c r="B4610">
        <v>336</v>
      </c>
      <c r="I4610" t="s">
        <v>22086</v>
      </c>
      <c r="J4610" t="s">
        <v>22089</v>
      </c>
      <c r="L4610" t="s">
        <v>22180</v>
      </c>
      <c r="M4610" t="s">
        <v>22215</v>
      </c>
      <c r="N4610" t="s">
        <v>25322</v>
      </c>
      <c r="O4610" t="s">
        <v>29587</v>
      </c>
      <c r="P4610">
        <v>7</v>
      </c>
      <c r="Q4610">
        <v>2</v>
      </c>
      <c r="R4610">
        <v>2.08</v>
      </c>
      <c r="S4610">
        <v>2.08</v>
      </c>
      <c r="T4610">
        <v>506.36</v>
      </c>
      <c r="U4610">
        <v>98.31</v>
      </c>
      <c r="V4610">
        <v>4.76</v>
      </c>
      <c r="X4610">
        <v>3.65</v>
      </c>
      <c r="Y4610">
        <v>3</v>
      </c>
      <c r="Z4610" t="s">
        <v>4250</v>
      </c>
      <c r="AA4610">
        <v>1</v>
      </c>
      <c r="AB4610">
        <v>4</v>
      </c>
      <c r="AC4610">
        <v>4.1829999999999998</v>
      </c>
      <c r="AE4610" t="s">
        <v>7949</v>
      </c>
      <c r="AH4610">
        <v>0</v>
      </c>
      <c r="AI4610">
        <v>0</v>
      </c>
    </row>
    <row r="4611" spans="2:35" x14ac:dyDescent="0.25">
      <c r="B4611">
        <v>552</v>
      </c>
      <c r="I4611" t="s">
        <v>22086</v>
      </c>
      <c r="J4611" t="s">
        <v>22089</v>
      </c>
      <c r="L4611" t="s">
        <v>22180</v>
      </c>
      <c r="M4611" t="s">
        <v>22215</v>
      </c>
      <c r="N4611" t="s">
        <v>25323</v>
      </c>
      <c r="O4611" t="s">
        <v>29588</v>
      </c>
      <c r="P4611">
        <v>6</v>
      </c>
      <c r="Q4611">
        <v>2</v>
      </c>
      <c r="R4611">
        <v>3.9</v>
      </c>
      <c r="S4611">
        <v>3.9</v>
      </c>
      <c r="T4611">
        <v>489.81</v>
      </c>
      <c r="U4611">
        <v>85.42</v>
      </c>
      <c r="V4611">
        <v>5.14</v>
      </c>
      <c r="X4611">
        <v>3.65</v>
      </c>
      <c r="Y4611">
        <v>3</v>
      </c>
      <c r="Z4611" t="s">
        <v>4250</v>
      </c>
      <c r="AA4611">
        <v>1</v>
      </c>
      <c r="AB4611">
        <v>4</v>
      </c>
      <c r="AC4611">
        <v>3.1727857142857139</v>
      </c>
      <c r="AE4611" t="s">
        <v>7949</v>
      </c>
      <c r="AH4611">
        <v>0</v>
      </c>
      <c r="AI4611">
        <v>0</v>
      </c>
    </row>
    <row r="4612" spans="2:35" x14ac:dyDescent="0.25">
      <c r="B4612">
        <v>2330</v>
      </c>
      <c r="I4612" t="s">
        <v>22086</v>
      </c>
      <c r="J4612" t="s">
        <v>22089</v>
      </c>
      <c r="L4612" t="s">
        <v>22180</v>
      </c>
      <c r="M4612" t="s">
        <v>22215</v>
      </c>
      <c r="N4612" t="s">
        <v>25324</v>
      </c>
      <c r="O4612" t="s">
        <v>29589</v>
      </c>
      <c r="P4612">
        <v>6</v>
      </c>
      <c r="Q4612">
        <v>2</v>
      </c>
      <c r="R4612">
        <v>4.2300000000000004</v>
      </c>
      <c r="S4612">
        <v>4.2300000000000004</v>
      </c>
      <c r="T4612">
        <v>519.45000000000005</v>
      </c>
      <c r="U4612">
        <v>85.42</v>
      </c>
      <c r="V4612">
        <v>5.24</v>
      </c>
      <c r="X4612">
        <v>3.65</v>
      </c>
      <c r="Y4612">
        <v>3</v>
      </c>
      <c r="Z4612" t="s">
        <v>4250</v>
      </c>
      <c r="AA4612">
        <v>2</v>
      </c>
      <c r="AB4612">
        <v>4</v>
      </c>
      <c r="AC4612">
        <v>2.8849999999999998</v>
      </c>
      <c r="AE4612" t="s">
        <v>7949</v>
      </c>
      <c r="AH4612">
        <v>0</v>
      </c>
      <c r="AI4612">
        <v>0</v>
      </c>
    </row>
    <row r="4613" spans="2:35" x14ac:dyDescent="0.25">
      <c r="B4613">
        <v>1020</v>
      </c>
      <c r="I4613" t="s">
        <v>22086</v>
      </c>
      <c r="J4613" t="s">
        <v>22089</v>
      </c>
      <c r="L4613" t="s">
        <v>22180</v>
      </c>
      <c r="M4613" t="s">
        <v>22215</v>
      </c>
      <c r="N4613" t="s">
        <v>25325</v>
      </c>
      <c r="O4613" t="s">
        <v>29590</v>
      </c>
      <c r="P4613">
        <v>6</v>
      </c>
      <c r="Q4613">
        <v>2</v>
      </c>
      <c r="R4613">
        <v>4.3099999999999996</v>
      </c>
      <c r="S4613">
        <v>4.3099999999999996</v>
      </c>
      <c r="T4613">
        <v>501.46</v>
      </c>
      <c r="U4613">
        <v>85.42</v>
      </c>
      <c r="V4613">
        <v>5.0999999999999996</v>
      </c>
      <c r="X4613">
        <v>4.45</v>
      </c>
      <c r="Y4613">
        <v>3</v>
      </c>
      <c r="Z4613" t="s">
        <v>4250</v>
      </c>
      <c r="AA4613">
        <v>2</v>
      </c>
      <c r="AB4613">
        <v>4</v>
      </c>
      <c r="AC4613">
        <v>2.8450000000000002</v>
      </c>
      <c r="AE4613" t="s">
        <v>7949</v>
      </c>
      <c r="AH4613">
        <v>0</v>
      </c>
      <c r="AI4613">
        <v>0</v>
      </c>
    </row>
    <row r="4614" spans="2:35" x14ac:dyDescent="0.25">
      <c r="B4614">
        <v>10600</v>
      </c>
      <c r="I4614" t="s">
        <v>22086</v>
      </c>
      <c r="J4614" t="s">
        <v>22089</v>
      </c>
      <c r="L4614" t="s">
        <v>22180</v>
      </c>
      <c r="M4614" t="s">
        <v>22215</v>
      </c>
      <c r="N4614" t="s">
        <v>25326</v>
      </c>
      <c r="O4614" t="s">
        <v>29591</v>
      </c>
      <c r="P4614">
        <v>7</v>
      </c>
      <c r="Q4614">
        <v>2</v>
      </c>
      <c r="R4614">
        <v>4.51</v>
      </c>
      <c r="S4614">
        <v>4.5999999999999996</v>
      </c>
      <c r="T4614">
        <v>476.36</v>
      </c>
      <c r="U4614">
        <v>90.35</v>
      </c>
      <c r="V4614">
        <v>4.54</v>
      </c>
      <c r="X4614">
        <v>6.74</v>
      </c>
      <c r="Y4614">
        <v>3</v>
      </c>
      <c r="Z4614" t="s">
        <v>4250</v>
      </c>
      <c r="AA4614">
        <v>0</v>
      </c>
      <c r="AB4614">
        <v>5</v>
      </c>
      <c r="AC4614">
        <v>2.8571904761904769</v>
      </c>
      <c r="AE4614" t="s">
        <v>7949</v>
      </c>
      <c r="AH4614">
        <v>0</v>
      </c>
      <c r="AI4614">
        <v>0</v>
      </c>
    </row>
    <row r="4615" spans="2:35" x14ac:dyDescent="0.25">
      <c r="B4615">
        <v>19</v>
      </c>
      <c r="I4615" t="s">
        <v>22086</v>
      </c>
      <c r="J4615" t="s">
        <v>22089</v>
      </c>
      <c r="L4615" t="s">
        <v>22180</v>
      </c>
      <c r="M4615" t="s">
        <v>22215</v>
      </c>
      <c r="N4615" t="s">
        <v>25327</v>
      </c>
      <c r="O4615" t="s">
        <v>29592</v>
      </c>
      <c r="P4615">
        <v>9</v>
      </c>
      <c r="Q4615">
        <v>2</v>
      </c>
      <c r="R4615">
        <v>2.12</v>
      </c>
      <c r="S4615">
        <v>2.13</v>
      </c>
      <c r="T4615">
        <v>512.4</v>
      </c>
      <c r="U4615">
        <v>137.75</v>
      </c>
      <c r="V4615">
        <v>3.27</v>
      </c>
      <c r="W4615">
        <v>8.8000000000000007</v>
      </c>
      <c r="X4615">
        <v>3.63</v>
      </c>
      <c r="Y4615">
        <v>3</v>
      </c>
      <c r="Z4615" t="s">
        <v>4250</v>
      </c>
      <c r="AA4615">
        <v>1</v>
      </c>
      <c r="AB4615">
        <v>7</v>
      </c>
      <c r="AC4615">
        <v>3.44</v>
      </c>
      <c r="AE4615" t="s">
        <v>7949</v>
      </c>
      <c r="AH4615">
        <v>0</v>
      </c>
      <c r="AI4615">
        <v>0</v>
      </c>
    </row>
    <row r="4616" spans="2:35" x14ac:dyDescent="0.25">
      <c r="B4616">
        <v>506</v>
      </c>
      <c r="I4616" t="s">
        <v>22086</v>
      </c>
      <c r="J4616" t="s">
        <v>22089</v>
      </c>
      <c r="L4616" t="s">
        <v>22180</v>
      </c>
      <c r="M4616" t="s">
        <v>22215</v>
      </c>
      <c r="N4616" t="s">
        <v>25329</v>
      </c>
      <c r="O4616" t="s">
        <v>29594</v>
      </c>
      <c r="P4616">
        <v>8</v>
      </c>
      <c r="Q4616">
        <v>2</v>
      </c>
      <c r="R4616">
        <v>2.4500000000000002</v>
      </c>
      <c r="S4616">
        <v>2.4500000000000002</v>
      </c>
      <c r="T4616">
        <v>494.4</v>
      </c>
      <c r="U4616">
        <v>98.31</v>
      </c>
      <c r="V4616">
        <v>4.74</v>
      </c>
      <c r="X4616">
        <v>3.66</v>
      </c>
      <c r="Y4616">
        <v>3</v>
      </c>
      <c r="Z4616" t="s">
        <v>4250</v>
      </c>
      <c r="AA4616">
        <v>0</v>
      </c>
      <c r="AB4616">
        <v>5</v>
      </c>
      <c r="AC4616">
        <v>4.0380000000000003</v>
      </c>
      <c r="AE4616" t="s">
        <v>7949</v>
      </c>
      <c r="AH4616">
        <v>0</v>
      </c>
      <c r="AI4616">
        <v>0</v>
      </c>
    </row>
    <row r="4617" spans="2:35" x14ac:dyDescent="0.25">
      <c r="B4617">
        <v>2080</v>
      </c>
      <c r="I4617" t="s">
        <v>22086</v>
      </c>
      <c r="J4617" t="s">
        <v>22089</v>
      </c>
      <c r="L4617" t="s">
        <v>22180</v>
      </c>
      <c r="M4617" t="s">
        <v>22215</v>
      </c>
      <c r="N4617" t="s">
        <v>25330</v>
      </c>
      <c r="O4617" t="s">
        <v>29595</v>
      </c>
      <c r="P4617">
        <v>5</v>
      </c>
      <c r="Q4617">
        <v>2</v>
      </c>
      <c r="R4617">
        <v>1.54</v>
      </c>
      <c r="S4617">
        <v>1.54</v>
      </c>
      <c r="T4617">
        <v>432.42</v>
      </c>
      <c r="U4617">
        <v>89.18</v>
      </c>
      <c r="V4617">
        <v>3.35</v>
      </c>
      <c r="W4617">
        <v>12.96</v>
      </c>
      <c r="X4617">
        <v>4.87</v>
      </c>
      <c r="Y4617">
        <v>1</v>
      </c>
      <c r="Z4617" t="s">
        <v>4250</v>
      </c>
      <c r="AA4617">
        <v>0</v>
      </c>
      <c r="AB4617">
        <v>3</v>
      </c>
      <c r="AC4617">
        <v>4.9827142857142857</v>
      </c>
      <c r="AE4617" t="s">
        <v>7949</v>
      </c>
      <c r="AH4617">
        <v>0</v>
      </c>
      <c r="AI4617">
        <v>0</v>
      </c>
    </row>
    <row r="4618" spans="2:35" x14ac:dyDescent="0.25">
      <c r="B4618">
        <v>1140</v>
      </c>
      <c r="I4618" t="s">
        <v>22086</v>
      </c>
      <c r="J4618" t="s">
        <v>22089</v>
      </c>
      <c r="L4618" t="s">
        <v>22180</v>
      </c>
      <c r="M4618" t="s">
        <v>22215</v>
      </c>
      <c r="N4618" t="s">
        <v>25331</v>
      </c>
      <c r="O4618" t="s">
        <v>29596</v>
      </c>
      <c r="P4618">
        <v>5</v>
      </c>
      <c r="Q4618">
        <v>2</v>
      </c>
      <c r="R4618">
        <v>1.88</v>
      </c>
      <c r="S4618">
        <v>1.88</v>
      </c>
      <c r="T4618">
        <v>456.44</v>
      </c>
      <c r="U4618">
        <v>89.18</v>
      </c>
      <c r="V4618">
        <v>3.35</v>
      </c>
      <c r="W4618">
        <v>12.96</v>
      </c>
      <c r="X4618">
        <v>4.87</v>
      </c>
      <c r="Y4618">
        <v>1</v>
      </c>
      <c r="Z4618" t="s">
        <v>4250</v>
      </c>
      <c r="AA4618">
        <v>0</v>
      </c>
      <c r="AB4618">
        <v>4</v>
      </c>
      <c r="AC4618">
        <v>4.8111428571428574</v>
      </c>
      <c r="AE4618" t="s">
        <v>7949</v>
      </c>
      <c r="AH4618">
        <v>0</v>
      </c>
      <c r="AI4618">
        <v>0</v>
      </c>
    </row>
    <row r="4619" spans="2:35" x14ac:dyDescent="0.25">
      <c r="B4619">
        <v>687</v>
      </c>
      <c r="I4619" t="s">
        <v>22086</v>
      </c>
      <c r="J4619" t="s">
        <v>22089</v>
      </c>
      <c r="L4619" t="s">
        <v>22180</v>
      </c>
      <c r="M4619" t="s">
        <v>22215</v>
      </c>
      <c r="N4619" t="s">
        <v>25332</v>
      </c>
      <c r="O4619" t="s">
        <v>29597</v>
      </c>
      <c r="P4619">
        <v>4</v>
      </c>
      <c r="Q4619">
        <v>2</v>
      </c>
      <c r="R4619">
        <v>3.76</v>
      </c>
      <c r="S4619">
        <v>3.76</v>
      </c>
      <c r="T4619">
        <v>450.44</v>
      </c>
      <c r="U4619">
        <v>79.95</v>
      </c>
      <c r="V4619">
        <v>4.3</v>
      </c>
      <c r="W4619">
        <v>11.44</v>
      </c>
      <c r="X4619">
        <v>4.8600000000000003</v>
      </c>
      <c r="Y4619">
        <v>2</v>
      </c>
      <c r="Z4619" t="s">
        <v>4250</v>
      </c>
      <c r="AA4619">
        <v>0</v>
      </c>
      <c r="AB4619">
        <v>2</v>
      </c>
      <c r="AC4619">
        <v>3.5939999999999999</v>
      </c>
      <c r="AE4619" t="s">
        <v>7949</v>
      </c>
      <c r="AH4619">
        <v>0</v>
      </c>
      <c r="AI4619">
        <v>0</v>
      </c>
    </row>
    <row r="4620" spans="2:35" x14ac:dyDescent="0.25">
      <c r="B4620">
        <v>826</v>
      </c>
      <c r="I4620" t="s">
        <v>22086</v>
      </c>
      <c r="J4620" t="s">
        <v>22089</v>
      </c>
      <c r="L4620" t="s">
        <v>22180</v>
      </c>
      <c r="M4620" t="s">
        <v>22215</v>
      </c>
      <c r="N4620" t="s">
        <v>25333</v>
      </c>
      <c r="O4620" t="s">
        <v>29598</v>
      </c>
      <c r="P4620">
        <v>4</v>
      </c>
      <c r="Q4620">
        <v>2</v>
      </c>
      <c r="R4620">
        <v>2.35</v>
      </c>
      <c r="S4620">
        <v>2.35</v>
      </c>
      <c r="T4620">
        <v>452.4</v>
      </c>
      <c r="U4620">
        <v>79.95</v>
      </c>
      <c r="V4620">
        <v>4.22</v>
      </c>
      <c r="W4620">
        <v>12.96</v>
      </c>
      <c r="X4620">
        <v>4.87</v>
      </c>
      <c r="Y4620">
        <v>1</v>
      </c>
      <c r="Z4620" t="s">
        <v>4250</v>
      </c>
      <c r="AA4620">
        <v>0</v>
      </c>
      <c r="AB4620">
        <v>3</v>
      </c>
      <c r="AC4620">
        <v>4.6650000000000009</v>
      </c>
      <c r="AE4620" t="s">
        <v>7949</v>
      </c>
      <c r="AH4620">
        <v>0</v>
      </c>
      <c r="AI4620">
        <v>0</v>
      </c>
    </row>
    <row r="4621" spans="2:35" x14ac:dyDescent="0.25">
      <c r="B4621">
        <v>908</v>
      </c>
      <c r="I4621" t="s">
        <v>22086</v>
      </c>
      <c r="J4621" t="s">
        <v>22089</v>
      </c>
      <c r="L4621" t="s">
        <v>22180</v>
      </c>
      <c r="M4621" t="s">
        <v>22215</v>
      </c>
      <c r="N4621" t="s">
        <v>25334</v>
      </c>
      <c r="O4621" t="s">
        <v>29599</v>
      </c>
      <c r="P4621">
        <v>4</v>
      </c>
      <c r="Q4621">
        <v>2</v>
      </c>
      <c r="R4621">
        <v>2.46</v>
      </c>
      <c r="S4621">
        <v>2.46</v>
      </c>
      <c r="T4621">
        <v>400.38</v>
      </c>
      <c r="U4621">
        <v>79.95</v>
      </c>
      <c r="V4621">
        <v>3.5</v>
      </c>
      <c r="W4621">
        <v>11.58</v>
      </c>
      <c r="X4621">
        <v>4.8600000000000003</v>
      </c>
      <c r="Y4621">
        <v>1</v>
      </c>
      <c r="Z4621" t="s">
        <v>4250</v>
      </c>
      <c r="AA4621">
        <v>0</v>
      </c>
      <c r="AB4621">
        <v>2</v>
      </c>
      <c r="AC4621">
        <v>4.9815714285714288</v>
      </c>
      <c r="AE4621" t="s">
        <v>7949</v>
      </c>
      <c r="AH4621">
        <v>0</v>
      </c>
      <c r="AI4621">
        <v>0</v>
      </c>
    </row>
    <row r="4622" spans="2:35" x14ac:dyDescent="0.25">
      <c r="B4622">
        <v>525</v>
      </c>
      <c r="I4622" t="s">
        <v>22086</v>
      </c>
      <c r="J4622" t="s">
        <v>22089</v>
      </c>
      <c r="L4622" t="s">
        <v>22180</v>
      </c>
      <c r="M4622" t="s">
        <v>22215</v>
      </c>
      <c r="N4622" t="s">
        <v>25335</v>
      </c>
      <c r="O4622" t="s">
        <v>29600</v>
      </c>
      <c r="P4622">
        <v>4</v>
      </c>
      <c r="Q4622">
        <v>2</v>
      </c>
      <c r="R4622">
        <v>3.68</v>
      </c>
      <c r="S4622">
        <v>3.68</v>
      </c>
      <c r="T4622">
        <v>464.46</v>
      </c>
      <c r="U4622">
        <v>79.95</v>
      </c>
      <c r="V4622">
        <v>4.28</v>
      </c>
      <c r="W4622">
        <v>11.58</v>
      </c>
      <c r="X4622">
        <v>4.8600000000000003</v>
      </c>
      <c r="Y4622">
        <v>1</v>
      </c>
      <c r="Z4622" t="s">
        <v>4250</v>
      </c>
      <c r="AA4622">
        <v>0</v>
      </c>
      <c r="AB4622">
        <v>2</v>
      </c>
      <c r="AC4622">
        <v>3.5738571428571428</v>
      </c>
      <c r="AE4622" t="s">
        <v>7949</v>
      </c>
      <c r="AH4622">
        <v>0</v>
      </c>
      <c r="AI4622">
        <v>0</v>
      </c>
    </row>
    <row r="4623" spans="2:35" x14ac:dyDescent="0.25">
      <c r="B4623">
        <v>51</v>
      </c>
      <c r="I4623" t="s">
        <v>22086</v>
      </c>
      <c r="J4623" t="s">
        <v>22089</v>
      </c>
      <c r="L4623" t="s">
        <v>22180</v>
      </c>
      <c r="M4623" t="s">
        <v>22215</v>
      </c>
      <c r="N4623" t="s">
        <v>25336</v>
      </c>
      <c r="O4623" t="s">
        <v>29601</v>
      </c>
      <c r="P4623">
        <v>7</v>
      </c>
      <c r="Q4623">
        <v>2</v>
      </c>
      <c r="R4623">
        <v>3.39</v>
      </c>
      <c r="S4623">
        <v>3.4</v>
      </c>
      <c r="T4623">
        <v>461.8</v>
      </c>
      <c r="U4623">
        <v>111.72</v>
      </c>
      <c r="V4623">
        <v>3.41</v>
      </c>
      <c r="W4623">
        <v>9.3000000000000007</v>
      </c>
      <c r="X4623">
        <v>3.49</v>
      </c>
      <c r="Y4623">
        <v>2</v>
      </c>
      <c r="Z4623" t="s">
        <v>4250</v>
      </c>
      <c r="AA4623">
        <v>0</v>
      </c>
      <c r="AB4623">
        <v>4</v>
      </c>
      <c r="AC4623">
        <v>3.153857142857142</v>
      </c>
      <c r="AE4623" t="s">
        <v>7949</v>
      </c>
      <c r="AH4623">
        <v>0</v>
      </c>
      <c r="AI4623">
        <v>0</v>
      </c>
    </row>
    <row r="4624" spans="2:35" x14ac:dyDescent="0.25">
      <c r="B4624">
        <v>55</v>
      </c>
      <c r="I4624" t="s">
        <v>22086</v>
      </c>
      <c r="J4624" t="s">
        <v>22089</v>
      </c>
      <c r="L4624" t="s">
        <v>22180</v>
      </c>
      <c r="M4624" t="s">
        <v>22215</v>
      </c>
      <c r="N4624" t="s">
        <v>25337</v>
      </c>
      <c r="O4624" t="s">
        <v>29602</v>
      </c>
      <c r="P4624">
        <v>5</v>
      </c>
      <c r="Q4624">
        <v>2</v>
      </c>
      <c r="R4624">
        <v>2.87</v>
      </c>
      <c r="S4624">
        <v>2.87</v>
      </c>
      <c r="T4624">
        <v>466.77</v>
      </c>
      <c r="U4624">
        <v>89.6</v>
      </c>
      <c r="V4624">
        <v>4.25</v>
      </c>
      <c r="W4624">
        <v>10.06</v>
      </c>
      <c r="X4624">
        <v>3.04</v>
      </c>
      <c r="Y4624">
        <v>2</v>
      </c>
      <c r="Z4624" t="s">
        <v>4250</v>
      </c>
      <c r="AA4624">
        <v>0</v>
      </c>
      <c r="AB4624">
        <v>4</v>
      </c>
      <c r="AC4624">
        <v>4.3023571428571428</v>
      </c>
      <c r="AE4624" t="s">
        <v>7949</v>
      </c>
      <c r="AH4624">
        <v>0</v>
      </c>
      <c r="AI4624">
        <v>0</v>
      </c>
    </row>
    <row r="4625" spans="2:35" x14ac:dyDescent="0.25">
      <c r="B4625">
        <v>31</v>
      </c>
      <c r="I4625" t="s">
        <v>22086</v>
      </c>
      <c r="J4625" t="s">
        <v>22089</v>
      </c>
      <c r="L4625" t="s">
        <v>22180</v>
      </c>
      <c r="M4625" t="s">
        <v>22215</v>
      </c>
      <c r="N4625" t="s">
        <v>25338</v>
      </c>
      <c r="O4625" t="s">
        <v>29603</v>
      </c>
      <c r="P4625">
        <v>7</v>
      </c>
      <c r="Q4625">
        <v>2</v>
      </c>
      <c r="R4625">
        <v>2.02</v>
      </c>
      <c r="S4625">
        <v>2.02</v>
      </c>
      <c r="T4625">
        <v>488.75</v>
      </c>
      <c r="U4625">
        <v>107.42</v>
      </c>
      <c r="V4625">
        <v>3.55</v>
      </c>
      <c r="W4625">
        <v>9.27</v>
      </c>
      <c r="X4625">
        <v>2.2400000000000002</v>
      </c>
      <c r="Y4625">
        <v>2</v>
      </c>
      <c r="Z4625" t="s">
        <v>4250</v>
      </c>
      <c r="AA4625">
        <v>0</v>
      </c>
      <c r="AB4625">
        <v>5</v>
      </c>
      <c r="AC4625">
        <v>3.9896904761904759</v>
      </c>
      <c r="AE4625" t="s">
        <v>7949</v>
      </c>
      <c r="AH4625">
        <v>0</v>
      </c>
      <c r="AI4625">
        <v>0</v>
      </c>
    </row>
    <row r="4626" spans="2:35" x14ac:dyDescent="0.25">
      <c r="B4626">
        <v>132</v>
      </c>
      <c r="I4626" t="s">
        <v>22086</v>
      </c>
      <c r="J4626" t="s">
        <v>22089</v>
      </c>
      <c r="L4626" t="s">
        <v>22180</v>
      </c>
      <c r="M4626" t="s">
        <v>22215</v>
      </c>
      <c r="N4626" t="s">
        <v>25263</v>
      </c>
      <c r="O4626" t="s">
        <v>29704</v>
      </c>
      <c r="P4626">
        <v>6</v>
      </c>
      <c r="Q4626">
        <v>0</v>
      </c>
      <c r="R4626">
        <v>6.06</v>
      </c>
      <c r="S4626">
        <v>6.06</v>
      </c>
      <c r="T4626">
        <v>560.34</v>
      </c>
      <c r="U4626">
        <v>81.09</v>
      </c>
      <c r="V4626">
        <v>5.98</v>
      </c>
      <c r="X4626">
        <v>2.61</v>
      </c>
      <c r="Y4626">
        <v>2</v>
      </c>
      <c r="Z4626" t="s">
        <v>4250</v>
      </c>
      <c r="AA4626">
        <v>2</v>
      </c>
      <c r="AB4626">
        <v>2</v>
      </c>
      <c r="AC4626">
        <v>3</v>
      </c>
      <c r="AE4626" t="s">
        <v>7949</v>
      </c>
      <c r="AH4626">
        <v>0</v>
      </c>
      <c r="AI4626">
        <v>0</v>
      </c>
    </row>
    <row r="4627" spans="2:35" x14ac:dyDescent="0.25">
      <c r="B4627">
        <v>31</v>
      </c>
      <c r="I4627" t="s">
        <v>22086</v>
      </c>
      <c r="J4627" t="s">
        <v>22089</v>
      </c>
      <c r="L4627" t="s">
        <v>22180</v>
      </c>
      <c r="M4627" t="s">
        <v>22215</v>
      </c>
      <c r="N4627" t="s">
        <v>25339</v>
      </c>
      <c r="O4627" t="s">
        <v>29604</v>
      </c>
      <c r="P4627">
        <v>8</v>
      </c>
      <c r="Q4627">
        <v>2</v>
      </c>
      <c r="R4627">
        <v>2.31</v>
      </c>
      <c r="S4627">
        <v>2.31</v>
      </c>
      <c r="T4627">
        <v>428.35</v>
      </c>
      <c r="U4627">
        <v>124.61</v>
      </c>
      <c r="V4627">
        <v>2.15</v>
      </c>
      <c r="W4627">
        <v>9.65</v>
      </c>
      <c r="X4627">
        <v>3.64</v>
      </c>
      <c r="Y4627">
        <v>2</v>
      </c>
      <c r="Z4627" t="s">
        <v>4250</v>
      </c>
      <c r="AA4627">
        <v>0</v>
      </c>
      <c r="AB4627">
        <v>4</v>
      </c>
      <c r="AC4627">
        <v>3.856785714285714</v>
      </c>
      <c r="AE4627" t="s">
        <v>7949</v>
      </c>
      <c r="AH4627">
        <v>0</v>
      </c>
      <c r="AI4627">
        <v>0</v>
      </c>
    </row>
    <row r="4628" spans="2:35" x14ac:dyDescent="0.25">
      <c r="B4628">
        <v>24</v>
      </c>
      <c r="I4628" t="s">
        <v>22086</v>
      </c>
      <c r="J4628" t="s">
        <v>22089</v>
      </c>
      <c r="L4628" t="s">
        <v>22180</v>
      </c>
      <c r="M4628" t="s">
        <v>22215</v>
      </c>
      <c r="N4628" t="s">
        <v>25340</v>
      </c>
      <c r="O4628" t="s">
        <v>29605</v>
      </c>
      <c r="P4628">
        <v>7</v>
      </c>
      <c r="Q4628">
        <v>2</v>
      </c>
      <c r="R4628">
        <v>1.87</v>
      </c>
      <c r="S4628">
        <v>1.87</v>
      </c>
      <c r="T4628">
        <v>427.36</v>
      </c>
      <c r="U4628">
        <v>111.72</v>
      </c>
      <c r="V4628">
        <v>2.76</v>
      </c>
      <c r="W4628">
        <v>10.43</v>
      </c>
      <c r="X4628">
        <v>4.0199999999999996</v>
      </c>
      <c r="Y4628">
        <v>2</v>
      </c>
      <c r="Z4628" t="s">
        <v>4250</v>
      </c>
      <c r="AA4628">
        <v>0</v>
      </c>
      <c r="AB4628">
        <v>4</v>
      </c>
      <c r="AC4628">
        <v>4.2948571428571416</v>
      </c>
      <c r="AE4628" t="s">
        <v>7949</v>
      </c>
      <c r="AH4628">
        <v>0</v>
      </c>
      <c r="AI4628">
        <v>0</v>
      </c>
    </row>
    <row r="4629" spans="2:35" x14ac:dyDescent="0.25">
      <c r="B4629">
        <v>38</v>
      </c>
      <c r="I4629" t="s">
        <v>22086</v>
      </c>
      <c r="J4629" t="s">
        <v>22089</v>
      </c>
      <c r="L4629" t="s">
        <v>22180</v>
      </c>
      <c r="M4629" t="s">
        <v>22215</v>
      </c>
      <c r="N4629" t="s">
        <v>25341</v>
      </c>
      <c r="O4629" t="s">
        <v>29606</v>
      </c>
      <c r="P4629">
        <v>6</v>
      </c>
      <c r="Q4629">
        <v>2</v>
      </c>
      <c r="R4629">
        <v>2.11</v>
      </c>
      <c r="S4629">
        <v>2.11</v>
      </c>
      <c r="T4629">
        <v>415.32</v>
      </c>
      <c r="U4629">
        <v>102.49</v>
      </c>
      <c r="V4629">
        <v>2.89</v>
      </c>
      <c r="W4629">
        <v>10.18</v>
      </c>
      <c r="X4629">
        <v>3.7</v>
      </c>
      <c r="Y4629">
        <v>2</v>
      </c>
      <c r="Z4629" t="s">
        <v>4250</v>
      </c>
      <c r="AA4629">
        <v>0</v>
      </c>
      <c r="AB4629">
        <v>3</v>
      </c>
      <c r="AC4629">
        <v>4.63352380952381</v>
      </c>
      <c r="AE4629" t="s">
        <v>7949</v>
      </c>
      <c r="AH4629">
        <v>0</v>
      </c>
      <c r="AI4629">
        <v>0</v>
      </c>
    </row>
    <row r="4630" spans="2:35" x14ac:dyDescent="0.25">
      <c r="B4630">
        <v>124</v>
      </c>
      <c r="I4630" t="s">
        <v>22086</v>
      </c>
      <c r="J4630" t="s">
        <v>22089</v>
      </c>
      <c r="L4630" t="s">
        <v>22180</v>
      </c>
      <c r="M4630" t="s">
        <v>22215</v>
      </c>
      <c r="N4630" t="s">
        <v>25342</v>
      </c>
      <c r="O4630" t="s">
        <v>29607</v>
      </c>
      <c r="P4630">
        <v>7</v>
      </c>
      <c r="Q4630">
        <v>2</v>
      </c>
      <c r="R4630">
        <v>2.4700000000000002</v>
      </c>
      <c r="S4630">
        <v>2.4700000000000002</v>
      </c>
      <c r="T4630">
        <v>495.36</v>
      </c>
      <c r="U4630">
        <v>111.72</v>
      </c>
      <c r="V4630">
        <v>3.69</v>
      </c>
      <c r="W4630">
        <v>10.3</v>
      </c>
      <c r="X4630">
        <v>3.88</v>
      </c>
      <c r="Y4630">
        <v>2</v>
      </c>
      <c r="Z4630" t="s">
        <v>4250</v>
      </c>
      <c r="AA4630">
        <v>0</v>
      </c>
      <c r="AB4630">
        <v>5</v>
      </c>
      <c r="AC4630">
        <v>3.574142857142856</v>
      </c>
      <c r="AE4630" t="s">
        <v>7949</v>
      </c>
      <c r="AH4630">
        <v>0</v>
      </c>
      <c r="AI4630">
        <v>0</v>
      </c>
    </row>
    <row r="4631" spans="2:35" x14ac:dyDescent="0.25">
      <c r="B4631">
        <v>75</v>
      </c>
      <c r="I4631" t="s">
        <v>22086</v>
      </c>
      <c r="J4631" t="s">
        <v>22089</v>
      </c>
      <c r="L4631" t="s">
        <v>22180</v>
      </c>
      <c r="M4631" t="s">
        <v>22215</v>
      </c>
      <c r="N4631" t="s">
        <v>25343</v>
      </c>
      <c r="O4631" t="s">
        <v>29608</v>
      </c>
      <c r="P4631">
        <v>6</v>
      </c>
      <c r="Q4631">
        <v>2</v>
      </c>
      <c r="R4631">
        <v>2.1800000000000002</v>
      </c>
      <c r="S4631">
        <v>2.19</v>
      </c>
      <c r="T4631">
        <v>468.38</v>
      </c>
      <c r="U4631">
        <v>98.83</v>
      </c>
      <c r="V4631">
        <v>3.51</v>
      </c>
      <c r="W4631">
        <v>9.34</v>
      </c>
      <c r="X4631">
        <v>4.3499999999999996</v>
      </c>
      <c r="Y4631">
        <v>2</v>
      </c>
      <c r="Z4631" t="s">
        <v>4250</v>
      </c>
      <c r="AA4631">
        <v>0</v>
      </c>
      <c r="AB4631">
        <v>5</v>
      </c>
      <c r="AC4631">
        <v>4.3415238095238102</v>
      </c>
      <c r="AE4631" t="s">
        <v>7949</v>
      </c>
      <c r="AH4631">
        <v>0</v>
      </c>
      <c r="AI4631">
        <v>0</v>
      </c>
    </row>
    <row r="4632" spans="2:35" x14ac:dyDescent="0.25">
      <c r="B4632">
        <v>5140</v>
      </c>
      <c r="I4632" t="s">
        <v>22086</v>
      </c>
      <c r="J4632" t="s">
        <v>22089</v>
      </c>
      <c r="L4632" t="s">
        <v>22180</v>
      </c>
      <c r="M4632" t="s">
        <v>22215</v>
      </c>
      <c r="N4632" t="s">
        <v>25344</v>
      </c>
      <c r="O4632" t="s">
        <v>29609</v>
      </c>
      <c r="P4632">
        <v>7</v>
      </c>
      <c r="Q4632">
        <v>2</v>
      </c>
      <c r="R4632">
        <v>2.65</v>
      </c>
      <c r="S4632">
        <v>2.65</v>
      </c>
      <c r="T4632">
        <v>462.84</v>
      </c>
      <c r="U4632">
        <v>107.42</v>
      </c>
      <c r="V4632">
        <v>3.78</v>
      </c>
      <c r="W4632">
        <v>10.01</v>
      </c>
      <c r="X4632">
        <v>3.65</v>
      </c>
      <c r="Y4632">
        <v>2</v>
      </c>
      <c r="Z4632" t="s">
        <v>4250</v>
      </c>
      <c r="AA4632">
        <v>0</v>
      </c>
      <c r="AB4632">
        <v>4</v>
      </c>
      <c r="AC4632">
        <v>3.8597619047619052</v>
      </c>
      <c r="AE4632" t="s">
        <v>7949</v>
      </c>
      <c r="AH4632">
        <v>0</v>
      </c>
      <c r="AI4632">
        <v>0</v>
      </c>
    </row>
    <row r="4633" spans="2:35" x14ac:dyDescent="0.25">
      <c r="B4633">
        <v>31</v>
      </c>
      <c r="I4633" t="s">
        <v>22086</v>
      </c>
      <c r="J4633" t="s">
        <v>22089</v>
      </c>
      <c r="L4633" t="s">
        <v>22180</v>
      </c>
      <c r="M4633" t="s">
        <v>22215</v>
      </c>
      <c r="N4633" t="s">
        <v>25345</v>
      </c>
      <c r="O4633" t="s">
        <v>29610</v>
      </c>
      <c r="P4633">
        <v>7</v>
      </c>
      <c r="Q4633">
        <v>2</v>
      </c>
      <c r="R4633">
        <v>1.68</v>
      </c>
      <c r="S4633">
        <v>1.69</v>
      </c>
      <c r="T4633">
        <v>470.76</v>
      </c>
      <c r="U4633">
        <v>107.42</v>
      </c>
      <c r="V4633">
        <v>3.6</v>
      </c>
      <c r="W4633">
        <v>9.65</v>
      </c>
      <c r="X4633">
        <v>3.65</v>
      </c>
      <c r="Y4633">
        <v>2</v>
      </c>
      <c r="Z4633" t="s">
        <v>4250</v>
      </c>
      <c r="AA4633">
        <v>0</v>
      </c>
      <c r="AB4633">
        <v>4</v>
      </c>
      <c r="AC4633">
        <v>4.1281904761904764</v>
      </c>
      <c r="AE4633" t="s">
        <v>7949</v>
      </c>
      <c r="AH4633">
        <v>0</v>
      </c>
      <c r="AI4633">
        <v>0</v>
      </c>
    </row>
    <row r="4634" spans="2:35" x14ac:dyDescent="0.25">
      <c r="B4634">
        <v>78</v>
      </c>
      <c r="I4634" t="s">
        <v>22086</v>
      </c>
      <c r="J4634" t="s">
        <v>22089</v>
      </c>
      <c r="L4634" t="s">
        <v>22180</v>
      </c>
      <c r="M4634" t="s">
        <v>22215</v>
      </c>
      <c r="N4634" t="s">
        <v>25346</v>
      </c>
      <c r="O4634" t="s">
        <v>29611</v>
      </c>
      <c r="P4634">
        <v>5</v>
      </c>
      <c r="Q4634">
        <v>2</v>
      </c>
      <c r="T4634">
        <v>457.33</v>
      </c>
      <c r="U4634">
        <v>93.96</v>
      </c>
      <c r="V4634">
        <v>3.99</v>
      </c>
      <c r="W4634">
        <v>9.2200000000000006</v>
      </c>
      <c r="X4634">
        <v>3.13</v>
      </c>
      <c r="Y4634">
        <v>2</v>
      </c>
      <c r="Z4634" t="s">
        <v>4250</v>
      </c>
      <c r="AA4634">
        <v>0</v>
      </c>
      <c r="AB4634">
        <v>4</v>
      </c>
      <c r="AE4634" t="s">
        <v>7949</v>
      </c>
      <c r="AH4634">
        <v>0</v>
      </c>
      <c r="AI4634">
        <v>0</v>
      </c>
    </row>
    <row r="4635" spans="2:35" x14ac:dyDescent="0.25">
      <c r="B4635">
        <v>87</v>
      </c>
      <c r="I4635" t="s">
        <v>22086</v>
      </c>
      <c r="J4635" t="s">
        <v>22089</v>
      </c>
      <c r="L4635" t="s">
        <v>22180</v>
      </c>
      <c r="M4635" t="s">
        <v>22215</v>
      </c>
      <c r="N4635" t="s">
        <v>25347</v>
      </c>
      <c r="O4635" t="s">
        <v>29612</v>
      </c>
      <c r="P4635">
        <v>5</v>
      </c>
      <c r="Q4635">
        <v>2</v>
      </c>
      <c r="R4635">
        <v>2.06</v>
      </c>
      <c r="S4635">
        <v>2.0699999999999998</v>
      </c>
      <c r="T4635">
        <v>466.77</v>
      </c>
      <c r="U4635">
        <v>89.6</v>
      </c>
      <c r="V4635">
        <v>4.0999999999999996</v>
      </c>
      <c r="W4635">
        <v>9.27</v>
      </c>
      <c r="X4635">
        <v>3.13</v>
      </c>
      <c r="Y4635">
        <v>2</v>
      </c>
      <c r="Z4635" t="s">
        <v>4250</v>
      </c>
      <c r="AA4635">
        <v>0</v>
      </c>
      <c r="AB4635">
        <v>4</v>
      </c>
      <c r="AC4635">
        <v>4.707357142857143</v>
      </c>
      <c r="AE4635" t="s">
        <v>7949</v>
      </c>
      <c r="AH4635">
        <v>0</v>
      </c>
      <c r="AI4635">
        <v>0</v>
      </c>
    </row>
    <row r="4636" spans="2:35" x14ac:dyDescent="0.25">
      <c r="B4636">
        <v>126</v>
      </c>
      <c r="I4636" t="s">
        <v>22086</v>
      </c>
      <c r="J4636" t="s">
        <v>22089</v>
      </c>
      <c r="L4636" t="s">
        <v>22180</v>
      </c>
      <c r="M4636" t="s">
        <v>22215</v>
      </c>
      <c r="N4636" t="s">
        <v>25348</v>
      </c>
      <c r="O4636" t="s">
        <v>29613</v>
      </c>
      <c r="P4636">
        <v>7</v>
      </c>
      <c r="Q4636">
        <v>2</v>
      </c>
      <c r="R4636">
        <v>1.74</v>
      </c>
      <c r="S4636">
        <v>1.78</v>
      </c>
      <c r="T4636">
        <v>463.34</v>
      </c>
      <c r="U4636">
        <v>111.72</v>
      </c>
      <c r="V4636">
        <v>2.85</v>
      </c>
      <c r="W4636">
        <v>8.1300000000000008</v>
      </c>
      <c r="X4636">
        <v>3.13</v>
      </c>
      <c r="Y4636">
        <v>2</v>
      </c>
      <c r="Z4636" t="s">
        <v>4250</v>
      </c>
      <c r="AA4636">
        <v>0</v>
      </c>
      <c r="AB4636">
        <v>5</v>
      </c>
      <c r="AC4636">
        <v>4.0378571428571428</v>
      </c>
      <c r="AE4636" t="s">
        <v>7949</v>
      </c>
      <c r="AH4636">
        <v>0</v>
      </c>
      <c r="AI4636">
        <v>0</v>
      </c>
    </row>
    <row r="4637" spans="2:35" x14ac:dyDescent="0.25">
      <c r="B4637">
        <v>9.6</v>
      </c>
      <c r="I4637" t="s">
        <v>22086</v>
      </c>
      <c r="J4637" t="s">
        <v>22089</v>
      </c>
      <c r="L4637" t="s">
        <v>22180</v>
      </c>
      <c r="M4637" t="s">
        <v>22215</v>
      </c>
      <c r="N4637" t="s">
        <v>25349</v>
      </c>
      <c r="O4637" t="s">
        <v>29614</v>
      </c>
      <c r="P4637">
        <v>7</v>
      </c>
      <c r="Q4637">
        <v>2</v>
      </c>
      <c r="R4637">
        <v>2.35</v>
      </c>
      <c r="S4637">
        <v>2.44</v>
      </c>
      <c r="T4637">
        <v>487.36</v>
      </c>
      <c r="U4637">
        <v>111.72</v>
      </c>
      <c r="V4637">
        <v>2.85</v>
      </c>
      <c r="W4637">
        <v>8.01</v>
      </c>
      <c r="X4637">
        <v>3.13</v>
      </c>
      <c r="Y4637">
        <v>2</v>
      </c>
      <c r="Z4637" t="s">
        <v>4250</v>
      </c>
      <c r="AA4637">
        <v>0</v>
      </c>
      <c r="AB4637">
        <v>6</v>
      </c>
      <c r="AC4637">
        <v>3.6912857142857152</v>
      </c>
      <c r="AE4637" t="s">
        <v>7949</v>
      </c>
      <c r="AH4637">
        <v>0</v>
      </c>
      <c r="AI4637">
        <v>0</v>
      </c>
    </row>
    <row r="4638" spans="2:35" x14ac:dyDescent="0.25">
      <c r="B4638">
        <v>3.67</v>
      </c>
      <c r="I4638" t="s">
        <v>22086</v>
      </c>
      <c r="J4638" t="s">
        <v>22089</v>
      </c>
      <c r="L4638" t="s">
        <v>22180</v>
      </c>
      <c r="M4638" t="s">
        <v>22215</v>
      </c>
      <c r="N4638" t="s">
        <v>25350</v>
      </c>
      <c r="O4638" t="s">
        <v>29615</v>
      </c>
      <c r="P4638">
        <v>7</v>
      </c>
      <c r="Q4638">
        <v>2</v>
      </c>
      <c r="R4638">
        <v>2.42</v>
      </c>
      <c r="S4638">
        <v>2.5099999999999998</v>
      </c>
      <c r="T4638">
        <v>501.39</v>
      </c>
      <c r="U4638">
        <v>111.72</v>
      </c>
      <c r="V4638">
        <v>3.24</v>
      </c>
      <c r="W4638">
        <v>8.01</v>
      </c>
      <c r="X4638">
        <v>3.13</v>
      </c>
      <c r="Y4638">
        <v>2</v>
      </c>
      <c r="Z4638" t="s">
        <v>4250</v>
      </c>
      <c r="AA4638">
        <v>1</v>
      </c>
      <c r="AB4638">
        <v>6</v>
      </c>
      <c r="AC4638">
        <v>3.5659999999999998</v>
      </c>
      <c r="AE4638" t="s">
        <v>7949</v>
      </c>
      <c r="AH4638">
        <v>0</v>
      </c>
      <c r="AI4638">
        <v>0</v>
      </c>
    </row>
    <row r="4639" spans="2:35" x14ac:dyDescent="0.25">
      <c r="B4639">
        <v>123</v>
      </c>
      <c r="I4639" t="s">
        <v>22086</v>
      </c>
      <c r="J4639" t="s">
        <v>22089</v>
      </c>
      <c r="L4639" t="s">
        <v>22180</v>
      </c>
      <c r="M4639" t="s">
        <v>22215</v>
      </c>
      <c r="N4639" t="s">
        <v>25351</v>
      </c>
      <c r="O4639" t="s">
        <v>29705</v>
      </c>
      <c r="P4639">
        <v>6</v>
      </c>
      <c r="Q4639">
        <v>0</v>
      </c>
      <c r="R4639">
        <v>5.52</v>
      </c>
      <c r="S4639">
        <v>5.52</v>
      </c>
      <c r="T4639">
        <v>560.34</v>
      </c>
      <c r="U4639">
        <v>81.09</v>
      </c>
      <c r="V4639">
        <v>5.98</v>
      </c>
      <c r="X4639">
        <v>2.42</v>
      </c>
      <c r="Y4639">
        <v>2</v>
      </c>
      <c r="Z4639" t="s">
        <v>4250</v>
      </c>
      <c r="AA4639">
        <v>2</v>
      </c>
      <c r="AB4639">
        <v>2</v>
      </c>
      <c r="AC4639">
        <v>3</v>
      </c>
      <c r="AE4639" t="s">
        <v>7949</v>
      </c>
      <c r="AH4639">
        <v>0</v>
      </c>
      <c r="AI4639">
        <v>0</v>
      </c>
    </row>
    <row r="4640" spans="2:35" x14ac:dyDescent="0.25">
      <c r="B4640">
        <v>81</v>
      </c>
      <c r="I4640" t="s">
        <v>22086</v>
      </c>
      <c r="J4640" t="s">
        <v>22089</v>
      </c>
      <c r="L4640" t="s">
        <v>22180</v>
      </c>
      <c r="M4640" t="s">
        <v>22215</v>
      </c>
      <c r="N4640" t="s">
        <v>25352</v>
      </c>
      <c r="O4640" t="s">
        <v>29617</v>
      </c>
      <c r="P4640">
        <v>5</v>
      </c>
      <c r="Q4640">
        <v>2</v>
      </c>
      <c r="R4640">
        <v>2.31</v>
      </c>
      <c r="S4640">
        <v>2.3199999999999998</v>
      </c>
      <c r="T4640">
        <v>511.22</v>
      </c>
      <c r="U4640">
        <v>89.6</v>
      </c>
      <c r="V4640">
        <v>4.21</v>
      </c>
      <c r="W4640">
        <v>9.23</v>
      </c>
      <c r="X4640">
        <v>3.13</v>
      </c>
      <c r="Y4640">
        <v>2</v>
      </c>
      <c r="Z4640" t="s">
        <v>4250</v>
      </c>
      <c r="AA4640">
        <v>1</v>
      </c>
      <c r="AB4640">
        <v>4</v>
      </c>
      <c r="AC4640">
        <v>4.3449999999999998</v>
      </c>
      <c r="AE4640" t="s">
        <v>7949</v>
      </c>
      <c r="AH4640">
        <v>0</v>
      </c>
      <c r="AI4640">
        <v>0</v>
      </c>
    </row>
    <row r="4641" spans="2:35" x14ac:dyDescent="0.25">
      <c r="B4641">
        <v>93</v>
      </c>
      <c r="I4641" t="s">
        <v>22086</v>
      </c>
      <c r="J4641" t="s">
        <v>22089</v>
      </c>
      <c r="L4641" t="s">
        <v>22180</v>
      </c>
      <c r="M4641" t="s">
        <v>22215</v>
      </c>
      <c r="N4641" t="s">
        <v>25353</v>
      </c>
      <c r="O4641" t="s">
        <v>29618</v>
      </c>
      <c r="P4641">
        <v>6</v>
      </c>
      <c r="Q4641">
        <v>2</v>
      </c>
      <c r="R4641">
        <v>1.84</v>
      </c>
      <c r="S4641">
        <v>1.84</v>
      </c>
      <c r="T4641">
        <v>486.37</v>
      </c>
      <c r="U4641">
        <v>98.83</v>
      </c>
      <c r="V4641">
        <v>3.45</v>
      </c>
      <c r="W4641">
        <v>9.34</v>
      </c>
      <c r="X4641">
        <v>3.39</v>
      </c>
      <c r="Y4641">
        <v>2</v>
      </c>
      <c r="Z4641" t="s">
        <v>4250</v>
      </c>
      <c r="AA4641">
        <v>0</v>
      </c>
      <c r="AB4641">
        <v>6</v>
      </c>
      <c r="AC4641">
        <v>4.3030238095238094</v>
      </c>
      <c r="AE4641" t="s">
        <v>7949</v>
      </c>
      <c r="AH4641">
        <v>0</v>
      </c>
      <c r="AI4641">
        <v>0</v>
      </c>
    </row>
    <row r="4642" spans="2:35" x14ac:dyDescent="0.25">
      <c r="B4642">
        <v>21</v>
      </c>
      <c r="I4642" t="s">
        <v>22086</v>
      </c>
      <c r="J4642" t="s">
        <v>22089</v>
      </c>
      <c r="L4642" t="s">
        <v>22180</v>
      </c>
      <c r="M4642" t="s">
        <v>22215</v>
      </c>
      <c r="N4642" t="s">
        <v>25354</v>
      </c>
      <c r="O4642" t="s">
        <v>29619</v>
      </c>
      <c r="P4642">
        <v>6</v>
      </c>
      <c r="Q4642">
        <v>2</v>
      </c>
      <c r="R4642">
        <v>1.92</v>
      </c>
      <c r="S4642">
        <v>1.93</v>
      </c>
      <c r="T4642">
        <v>500.4</v>
      </c>
      <c r="U4642">
        <v>98.83</v>
      </c>
      <c r="V4642">
        <v>3.84</v>
      </c>
      <c r="W4642">
        <v>9.34</v>
      </c>
      <c r="X4642">
        <v>3.39</v>
      </c>
      <c r="Y4642">
        <v>2</v>
      </c>
      <c r="Z4642" t="s">
        <v>4250</v>
      </c>
      <c r="AA4642">
        <v>1</v>
      </c>
      <c r="AB4642">
        <v>6</v>
      </c>
      <c r="AC4642">
        <v>4.2056666666666667</v>
      </c>
      <c r="AE4642" t="s">
        <v>7949</v>
      </c>
      <c r="AH4642">
        <v>0</v>
      </c>
      <c r="AI4642">
        <v>0</v>
      </c>
    </row>
    <row r="4643" spans="2:35" x14ac:dyDescent="0.25">
      <c r="B4643">
        <v>535</v>
      </c>
      <c r="I4643" t="s">
        <v>22086</v>
      </c>
      <c r="J4643" t="s">
        <v>22089</v>
      </c>
      <c r="L4643" t="s">
        <v>22180</v>
      </c>
      <c r="M4643" t="s">
        <v>22215</v>
      </c>
      <c r="N4643" t="s">
        <v>25355</v>
      </c>
      <c r="O4643" t="s">
        <v>29620</v>
      </c>
      <c r="P4643">
        <v>6</v>
      </c>
      <c r="Q4643">
        <v>2</v>
      </c>
      <c r="R4643">
        <v>4.0199999999999996</v>
      </c>
      <c r="S4643">
        <v>4.0199999999999996</v>
      </c>
      <c r="T4643">
        <v>489.81</v>
      </c>
      <c r="U4643">
        <v>85.42</v>
      </c>
      <c r="V4643">
        <v>5.14</v>
      </c>
      <c r="X4643">
        <v>3.57</v>
      </c>
      <c r="Y4643">
        <v>3</v>
      </c>
      <c r="Z4643" t="s">
        <v>4250</v>
      </c>
      <c r="AA4643">
        <v>1</v>
      </c>
      <c r="AB4643">
        <v>4</v>
      </c>
      <c r="AC4643">
        <v>3.062785714285714</v>
      </c>
      <c r="AE4643" t="s">
        <v>7949</v>
      </c>
      <c r="AH4643">
        <v>0</v>
      </c>
      <c r="AI4643">
        <v>0</v>
      </c>
    </row>
    <row r="4644" spans="2:35" x14ac:dyDescent="0.25">
      <c r="B4644">
        <v>271</v>
      </c>
      <c r="I4644" t="s">
        <v>22086</v>
      </c>
      <c r="J4644" t="s">
        <v>22089</v>
      </c>
      <c r="L4644" t="s">
        <v>22180</v>
      </c>
      <c r="M4644" t="s">
        <v>22215</v>
      </c>
      <c r="N4644" t="s">
        <v>25356</v>
      </c>
      <c r="O4644" t="s">
        <v>29621</v>
      </c>
      <c r="P4644">
        <v>7</v>
      </c>
      <c r="Q4644">
        <v>2</v>
      </c>
      <c r="R4644">
        <v>2.56</v>
      </c>
      <c r="S4644">
        <v>2.56</v>
      </c>
      <c r="T4644">
        <v>480.37</v>
      </c>
      <c r="U4644">
        <v>109.21</v>
      </c>
      <c r="V4644">
        <v>4.3499999999999996</v>
      </c>
      <c r="X4644">
        <v>3.16</v>
      </c>
      <c r="Y4644">
        <v>3</v>
      </c>
      <c r="Z4644" t="s">
        <v>4250</v>
      </c>
      <c r="AA4644">
        <v>0</v>
      </c>
      <c r="AB4644">
        <v>4</v>
      </c>
      <c r="AC4644">
        <v>3.7198809523809531</v>
      </c>
      <c r="AE4644" t="s">
        <v>7949</v>
      </c>
      <c r="AH4644">
        <v>0</v>
      </c>
      <c r="AI4644">
        <v>0</v>
      </c>
    </row>
    <row r="4645" spans="2:35" x14ac:dyDescent="0.25">
      <c r="B4645">
        <v>379</v>
      </c>
      <c r="I4645" t="s">
        <v>22086</v>
      </c>
      <c r="J4645" t="s">
        <v>22089</v>
      </c>
      <c r="L4645" t="s">
        <v>22180</v>
      </c>
      <c r="M4645" t="s">
        <v>22215</v>
      </c>
      <c r="N4645" t="s">
        <v>25357</v>
      </c>
      <c r="O4645" t="s">
        <v>29622</v>
      </c>
      <c r="P4645">
        <v>5</v>
      </c>
      <c r="Q4645">
        <v>2</v>
      </c>
      <c r="R4645">
        <v>2.81</v>
      </c>
      <c r="S4645">
        <v>2.81</v>
      </c>
      <c r="T4645">
        <v>496.41</v>
      </c>
      <c r="U4645">
        <v>89.6</v>
      </c>
      <c r="V4645">
        <v>4.2</v>
      </c>
      <c r="W4645">
        <v>9.5</v>
      </c>
      <c r="X4645">
        <v>3.39</v>
      </c>
      <c r="Y4645">
        <v>2</v>
      </c>
      <c r="Z4645" t="s">
        <v>4250</v>
      </c>
      <c r="AA4645">
        <v>0</v>
      </c>
      <c r="AB4645">
        <v>4</v>
      </c>
      <c r="AC4645">
        <v>4.1206428571428564</v>
      </c>
      <c r="AE4645" t="s">
        <v>7949</v>
      </c>
      <c r="AH4645">
        <v>0</v>
      </c>
      <c r="AI4645">
        <v>0</v>
      </c>
    </row>
    <row r="4646" spans="2:35" x14ac:dyDescent="0.25">
      <c r="B4646">
        <v>2.8</v>
      </c>
      <c r="I4646" t="s">
        <v>22086</v>
      </c>
      <c r="J4646" t="s">
        <v>22089</v>
      </c>
      <c r="L4646" t="s">
        <v>22180</v>
      </c>
      <c r="M4646" t="s">
        <v>22215</v>
      </c>
      <c r="N4646" t="s">
        <v>25358</v>
      </c>
      <c r="O4646" t="s">
        <v>29623</v>
      </c>
      <c r="P4646">
        <v>5</v>
      </c>
      <c r="Q4646">
        <v>2</v>
      </c>
      <c r="T4646">
        <v>439.34</v>
      </c>
      <c r="U4646">
        <v>93.96</v>
      </c>
      <c r="V4646">
        <v>4.04</v>
      </c>
      <c r="W4646">
        <v>9.2200000000000006</v>
      </c>
      <c r="X4646">
        <v>4.3499999999999996</v>
      </c>
      <c r="Y4646">
        <v>2</v>
      </c>
      <c r="Z4646" t="s">
        <v>4250</v>
      </c>
      <c r="AA4646">
        <v>0</v>
      </c>
      <c r="AB4646">
        <v>3</v>
      </c>
      <c r="AE4646" t="s">
        <v>7949</v>
      </c>
      <c r="AH4646">
        <v>0</v>
      </c>
      <c r="AI4646">
        <v>0</v>
      </c>
    </row>
    <row r="4647" spans="2:35" x14ac:dyDescent="0.25">
      <c r="B4647">
        <v>5.2</v>
      </c>
      <c r="I4647" t="s">
        <v>22086</v>
      </c>
      <c r="J4647" t="s">
        <v>22089</v>
      </c>
      <c r="L4647" t="s">
        <v>22180</v>
      </c>
      <c r="M4647" t="s">
        <v>22215</v>
      </c>
      <c r="N4647" t="s">
        <v>25359</v>
      </c>
      <c r="O4647" t="s">
        <v>29624</v>
      </c>
      <c r="P4647">
        <v>5</v>
      </c>
      <c r="Q4647">
        <v>2</v>
      </c>
      <c r="R4647">
        <v>2.4</v>
      </c>
      <c r="S4647">
        <v>2.41</v>
      </c>
      <c r="T4647">
        <v>448.78</v>
      </c>
      <c r="U4647">
        <v>89.6</v>
      </c>
      <c r="V4647">
        <v>4.1500000000000004</v>
      </c>
      <c r="W4647">
        <v>9.27</v>
      </c>
      <c r="X4647">
        <v>4.3499999999999996</v>
      </c>
      <c r="Y4647">
        <v>2</v>
      </c>
      <c r="Z4647" t="s">
        <v>4250</v>
      </c>
      <c r="AA4647">
        <v>0</v>
      </c>
      <c r="AB4647">
        <v>3</v>
      </c>
      <c r="AC4647">
        <v>4.6658571428571429</v>
      </c>
      <c r="AE4647" t="s">
        <v>7949</v>
      </c>
      <c r="AH4647">
        <v>0</v>
      </c>
      <c r="AI4647">
        <v>0</v>
      </c>
    </row>
    <row r="4648" spans="2:35" x14ac:dyDescent="0.25">
      <c r="B4648">
        <v>9.8000000000000007</v>
      </c>
      <c r="I4648" t="s">
        <v>22086</v>
      </c>
      <c r="J4648" t="s">
        <v>22089</v>
      </c>
      <c r="L4648" t="s">
        <v>22180</v>
      </c>
      <c r="M4648" t="s">
        <v>22215</v>
      </c>
      <c r="N4648" t="s">
        <v>25360</v>
      </c>
      <c r="O4648" t="s">
        <v>29625</v>
      </c>
      <c r="P4648">
        <v>7</v>
      </c>
      <c r="Q4648">
        <v>2</v>
      </c>
      <c r="R4648">
        <v>2.08</v>
      </c>
      <c r="S4648">
        <v>2.12</v>
      </c>
      <c r="T4648">
        <v>445.35</v>
      </c>
      <c r="U4648">
        <v>111.72</v>
      </c>
      <c r="V4648">
        <v>2.9</v>
      </c>
      <c r="W4648">
        <v>8.1300000000000008</v>
      </c>
      <c r="X4648">
        <v>4.3499999999999996</v>
      </c>
      <c r="Y4648">
        <v>2</v>
      </c>
      <c r="Z4648" t="s">
        <v>4250</v>
      </c>
      <c r="AA4648">
        <v>0</v>
      </c>
      <c r="AB4648">
        <v>4</v>
      </c>
      <c r="AC4648">
        <v>4.1263571428571426</v>
      </c>
      <c r="AE4648" t="s">
        <v>7949</v>
      </c>
      <c r="AH4648">
        <v>0</v>
      </c>
      <c r="AI4648">
        <v>0</v>
      </c>
    </row>
    <row r="4649" spans="2:35" x14ac:dyDescent="0.25">
      <c r="B4649">
        <v>6.8</v>
      </c>
      <c r="I4649" t="s">
        <v>22086</v>
      </c>
      <c r="J4649" t="s">
        <v>22089</v>
      </c>
      <c r="L4649" t="s">
        <v>22180</v>
      </c>
      <c r="M4649" t="s">
        <v>22215</v>
      </c>
      <c r="N4649" t="s">
        <v>25361</v>
      </c>
      <c r="O4649" t="s">
        <v>29626</v>
      </c>
      <c r="P4649">
        <v>6</v>
      </c>
      <c r="Q4649">
        <v>2</v>
      </c>
      <c r="R4649">
        <v>1</v>
      </c>
      <c r="S4649">
        <v>1.01</v>
      </c>
      <c r="T4649">
        <v>453.37</v>
      </c>
      <c r="U4649">
        <v>113.39</v>
      </c>
      <c r="V4649">
        <v>3.67</v>
      </c>
      <c r="W4649">
        <v>9.2200000000000006</v>
      </c>
      <c r="X4649">
        <v>4.3499999999999996</v>
      </c>
      <c r="Y4649">
        <v>2</v>
      </c>
      <c r="Z4649" t="s">
        <v>4250</v>
      </c>
      <c r="AA4649">
        <v>0</v>
      </c>
      <c r="AB4649">
        <v>3</v>
      </c>
      <c r="AC4649">
        <v>4.053404761904762</v>
      </c>
      <c r="AE4649" t="s">
        <v>7949</v>
      </c>
      <c r="AH4649">
        <v>0</v>
      </c>
      <c r="AI4649">
        <v>0</v>
      </c>
    </row>
    <row r="4650" spans="2:35" x14ac:dyDescent="0.25">
      <c r="B4650">
        <v>5.7</v>
      </c>
      <c r="I4650" t="s">
        <v>22086</v>
      </c>
      <c r="J4650" t="s">
        <v>22089</v>
      </c>
      <c r="L4650" t="s">
        <v>22180</v>
      </c>
      <c r="M4650" t="s">
        <v>22215</v>
      </c>
      <c r="N4650" t="s">
        <v>25362</v>
      </c>
      <c r="O4650" t="s">
        <v>29627</v>
      </c>
      <c r="P4650">
        <v>6</v>
      </c>
      <c r="Q4650">
        <v>2</v>
      </c>
      <c r="R4650">
        <v>1.55</v>
      </c>
      <c r="S4650">
        <v>1.66</v>
      </c>
      <c r="T4650">
        <v>473.79</v>
      </c>
      <c r="U4650">
        <v>113.39</v>
      </c>
      <c r="V4650">
        <v>4.0199999999999996</v>
      </c>
      <c r="W4650">
        <v>7.93</v>
      </c>
      <c r="X4650">
        <v>4.3499999999999996</v>
      </c>
      <c r="Y4650">
        <v>2</v>
      </c>
      <c r="Z4650" t="s">
        <v>4250</v>
      </c>
      <c r="AA4650">
        <v>0</v>
      </c>
      <c r="AB4650">
        <v>3</v>
      </c>
      <c r="AC4650">
        <v>3.907547619047619</v>
      </c>
      <c r="AE4650" t="s">
        <v>7949</v>
      </c>
      <c r="AH4650">
        <v>0</v>
      </c>
      <c r="AI4650">
        <v>0</v>
      </c>
    </row>
    <row r="4651" spans="2:35" x14ac:dyDescent="0.25">
      <c r="B4651">
        <v>6.1</v>
      </c>
      <c r="I4651" t="s">
        <v>22086</v>
      </c>
      <c r="J4651" t="s">
        <v>22089</v>
      </c>
      <c r="L4651" t="s">
        <v>22180</v>
      </c>
      <c r="M4651" t="s">
        <v>22215</v>
      </c>
      <c r="N4651" t="s">
        <v>25363</v>
      </c>
      <c r="O4651" t="s">
        <v>29628</v>
      </c>
      <c r="P4651">
        <v>7</v>
      </c>
      <c r="Q4651">
        <v>2</v>
      </c>
      <c r="R4651">
        <v>2.19</v>
      </c>
      <c r="S4651">
        <v>2.2599999999999998</v>
      </c>
      <c r="T4651">
        <v>469.37</v>
      </c>
      <c r="U4651">
        <v>122.62</v>
      </c>
      <c r="V4651">
        <v>3.37</v>
      </c>
      <c r="W4651">
        <v>8.2799999999999994</v>
      </c>
      <c r="X4651">
        <v>4.3499999999999996</v>
      </c>
      <c r="Y4651">
        <v>2</v>
      </c>
      <c r="Z4651" t="s">
        <v>4250</v>
      </c>
      <c r="AA4651">
        <v>0</v>
      </c>
      <c r="AB4651">
        <v>4</v>
      </c>
      <c r="AC4651">
        <v>3.6237857142857139</v>
      </c>
      <c r="AE4651" t="s">
        <v>7949</v>
      </c>
      <c r="AH4651">
        <v>0</v>
      </c>
      <c r="AI4651">
        <v>0</v>
      </c>
    </row>
    <row r="4652" spans="2:35" x14ac:dyDescent="0.25">
      <c r="B4652">
        <v>8.9</v>
      </c>
      <c r="I4652" t="s">
        <v>22086</v>
      </c>
      <c r="J4652" t="s">
        <v>22089</v>
      </c>
      <c r="L4652" t="s">
        <v>22180</v>
      </c>
      <c r="M4652" t="s">
        <v>22215</v>
      </c>
      <c r="N4652" t="s">
        <v>25364</v>
      </c>
      <c r="O4652" t="s">
        <v>29706</v>
      </c>
      <c r="T4652">
        <v>510.27</v>
      </c>
      <c r="AH4652">
        <v>0</v>
      </c>
      <c r="AI4652">
        <v>0</v>
      </c>
    </row>
    <row r="4653" spans="2:35" x14ac:dyDescent="0.25">
      <c r="B4653">
        <v>14</v>
      </c>
      <c r="I4653" t="s">
        <v>22086</v>
      </c>
      <c r="J4653" t="s">
        <v>22089</v>
      </c>
      <c r="L4653" t="s">
        <v>22180</v>
      </c>
      <c r="M4653" t="s">
        <v>22215</v>
      </c>
      <c r="N4653" t="s">
        <v>25365</v>
      </c>
      <c r="O4653" t="s">
        <v>29630</v>
      </c>
      <c r="P4653">
        <v>5</v>
      </c>
      <c r="Q4653">
        <v>2</v>
      </c>
      <c r="R4653">
        <v>2.2599999999999998</v>
      </c>
      <c r="S4653">
        <v>2.2599999999999998</v>
      </c>
      <c r="T4653">
        <v>462.81</v>
      </c>
      <c r="U4653">
        <v>89.6</v>
      </c>
      <c r="V4653">
        <v>4.46</v>
      </c>
      <c r="W4653">
        <v>9.33</v>
      </c>
      <c r="X4653">
        <v>4.3499999999999996</v>
      </c>
      <c r="Y4653">
        <v>2</v>
      </c>
      <c r="Z4653" t="s">
        <v>4250</v>
      </c>
      <c r="AA4653">
        <v>0</v>
      </c>
      <c r="AB4653">
        <v>3</v>
      </c>
      <c r="AC4653">
        <v>4.635642857142857</v>
      </c>
      <c r="AE4653" t="s">
        <v>7949</v>
      </c>
      <c r="AH4653">
        <v>0</v>
      </c>
      <c r="AI4653">
        <v>0</v>
      </c>
    </row>
    <row r="4654" spans="2:35" x14ac:dyDescent="0.25">
      <c r="B4654">
        <v>17</v>
      </c>
      <c r="I4654" t="s">
        <v>22086</v>
      </c>
      <c r="J4654" t="s">
        <v>22089</v>
      </c>
      <c r="L4654" t="s">
        <v>22180</v>
      </c>
      <c r="M4654" t="s">
        <v>22215</v>
      </c>
      <c r="N4654" t="s">
        <v>25366</v>
      </c>
      <c r="O4654" t="s">
        <v>29631</v>
      </c>
      <c r="P4654">
        <v>5</v>
      </c>
      <c r="Q4654">
        <v>2</v>
      </c>
      <c r="R4654">
        <v>1.99</v>
      </c>
      <c r="S4654">
        <v>1.99</v>
      </c>
      <c r="T4654">
        <v>478.37</v>
      </c>
      <c r="U4654">
        <v>89.6</v>
      </c>
      <c r="V4654">
        <v>4.74</v>
      </c>
      <c r="W4654">
        <v>9.58</v>
      </c>
      <c r="X4654">
        <v>4.3600000000000003</v>
      </c>
      <c r="Y4654">
        <v>2</v>
      </c>
      <c r="Z4654" t="s">
        <v>4250</v>
      </c>
      <c r="AA4654">
        <v>0</v>
      </c>
      <c r="AB4654">
        <v>4</v>
      </c>
      <c r="AC4654">
        <v>4.6545000000000014</v>
      </c>
      <c r="AE4654" t="s">
        <v>7949</v>
      </c>
      <c r="AH4654">
        <v>0</v>
      </c>
      <c r="AI4654">
        <v>0</v>
      </c>
    </row>
    <row r="4655" spans="2:35" x14ac:dyDescent="0.25">
      <c r="B4655">
        <v>19</v>
      </c>
      <c r="I4655" t="s">
        <v>22086</v>
      </c>
      <c r="J4655" t="s">
        <v>22089</v>
      </c>
      <c r="L4655" t="s">
        <v>22180</v>
      </c>
      <c r="M4655" t="s">
        <v>22215</v>
      </c>
      <c r="N4655" t="s">
        <v>25367</v>
      </c>
      <c r="O4655" t="s">
        <v>29707</v>
      </c>
      <c r="P4655">
        <v>6</v>
      </c>
      <c r="Q4655">
        <v>2</v>
      </c>
      <c r="R4655">
        <v>2.7</v>
      </c>
      <c r="S4655">
        <v>2.7</v>
      </c>
      <c r="T4655">
        <v>464.21</v>
      </c>
      <c r="U4655">
        <v>89.96</v>
      </c>
      <c r="V4655">
        <v>3.63</v>
      </c>
      <c r="X4655">
        <v>4</v>
      </c>
      <c r="Y4655">
        <v>2</v>
      </c>
      <c r="Z4655" t="s">
        <v>4250</v>
      </c>
      <c r="AA4655">
        <v>0</v>
      </c>
      <c r="AB4655">
        <v>4</v>
      </c>
      <c r="AC4655">
        <v>4.4056428571428574</v>
      </c>
      <c r="AE4655" t="s">
        <v>7949</v>
      </c>
      <c r="AH4655">
        <v>0</v>
      </c>
      <c r="AI4655">
        <v>0</v>
      </c>
    </row>
    <row r="4656" spans="2:35" x14ac:dyDescent="0.25">
      <c r="B4656">
        <v>2860</v>
      </c>
      <c r="I4656" t="s">
        <v>22086</v>
      </c>
      <c r="J4656" t="s">
        <v>22089</v>
      </c>
      <c r="L4656" t="s">
        <v>22180</v>
      </c>
      <c r="M4656" t="s">
        <v>22215</v>
      </c>
      <c r="N4656" t="s">
        <v>25358</v>
      </c>
      <c r="O4656" t="s">
        <v>29623</v>
      </c>
      <c r="P4656">
        <v>5</v>
      </c>
      <c r="Q4656">
        <v>2</v>
      </c>
      <c r="T4656">
        <v>439.34</v>
      </c>
      <c r="U4656">
        <v>93.96</v>
      </c>
      <c r="V4656">
        <v>4.04</v>
      </c>
      <c r="W4656">
        <v>9.2200000000000006</v>
      </c>
      <c r="X4656">
        <v>4.3499999999999996</v>
      </c>
      <c r="Y4656">
        <v>2</v>
      </c>
      <c r="Z4656" t="s">
        <v>4250</v>
      </c>
      <c r="AA4656">
        <v>0</v>
      </c>
      <c r="AB4656">
        <v>3</v>
      </c>
      <c r="AE4656" t="s">
        <v>7949</v>
      </c>
      <c r="AH4656">
        <v>0</v>
      </c>
      <c r="AI4656">
        <v>0</v>
      </c>
    </row>
    <row r="4657" spans="2:35" x14ac:dyDescent="0.25">
      <c r="B4657">
        <v>102</v>
      </c>
      <c r="I4657" t="s">
        <v>22086</v>
      </c>
      <c r="J4657" t="s">
        <v>22089</v>
      </c>
      <c r="L4657" t="s">
        <v>22180</v>
      </c>
      <c r="M4657" t="s">
        <v>22215</v>
      </c>
      <c r="N4657" t="s">
        <v>25368</v>
      </c>
      <c r="O4657" t="s">
        <v>29633</v>
      </c>
      <c r="P4657">
        <v>6</v>
      </c>
      <c r="Q4657">
        <v>2</v>
      </c>
      <c r="R4657">
        <v>4.3600000000000003</v>
      </c>
      <c r="S4657">
        <v>4.3600000000000003</v>
      </c>
      <c r="T4657">
        <v>471.82</v>
      </c>
      <c r="U4657">
        <v>85.42</v>
      </c>
      <c r="V4657">
        <v>5.19</v>
      </c>
      <c r="X4657">
        <v>4.38</v>
      </c>
      <c r="Y4657">
        <v>3</v>
      </c>
      <c r="Z4657" t="s">
        <v>4250</v>
      </c>
      <c r="AA4657">
        <v>1</v>
      </c>
      <c r="AB4657">
        <v>3</v>
      </c>
      <c r="AC4657">
        <v>3.0212857142857139</v>
      </c>
      <c r="AE4657" t="s">
        <v>7949</v>
      </c>
      <c r="AH4657">
        <v>0</v>
      </c>
      <c r="AI4657">
        <v>0</v>
      </c>
    </row>
    <row r="4658" spans="2:35" x14ac:dyDescent="0.25">
      <c r="B4658">
        <v>36</v>
      </c>
      <c r="I4658" t="s">
        <v>22086</v>
      </c>
      <c r="J4658" t="s">
        <v>22089</v>
      </c>
      <c r="L4658" t="s">
        <v>22180</v>
      </c>
      <c r="M4658" t="s">
        <v>22215</v>
      </c>
      <c r="N4658" t="s">
        <v>25369</v>
      </c>
      <c r="O4658" t="s">
        <v>29634</v>
      </c>
      <c r="P4658">
        <v>7</v>
      </c>
      <c r="Q4658">
        <v>2</v>
      </c>
      <c r="R4658">
        <v>2.9</v>
      </c>
      <c r="S4658">
        <v>2.91</v>
      </c>
      <c r="T4658">
        <v>462.38</v>
      </c>
      <c r="U4658">
        <v>109.21</v>
      </c>
      <c r="V4658">
        <v>4.4000000000000004</v>
      </c>
      <c r="X4658">
        <v>4.38</v>
      </c>
      <c r="Y4658">
        <v>3</v>
      </c>
      <c r="Z4658" t="s">
        <v>4250</v>
      </c>
      <c r="AA4658">
        <v>0</v>
      </c>
      <c r="AB4658">
        <v>3</v>
      </c>
      <c r="AC4658">
        <v>3.678380952380953</v>
      </c>
      <c r="AE4658" t="s">
        <v>7949</v>
      </c>
      <c r="AH4658">
        <v>0</v>
      </c>
      <c r="AI4658">
        <v>0</v>
      </c>
    </row>
    <row r="4659" spans="2:35" x14ac:dyDescent="0.25">
      <c r="B4659">
        <v>275</v>
      </c>
      <c r="I4659" t="s">
        <v>22086</v>
      </c>
      <c r="J4659" t="s">
        <v>22089</v>
      </c>
      <c r="L4659" t="s">
        <v>22180</v>
      </c>
      <c r="M4659" t="s">
        <v>22215</v>
      </c>
      <c r="N4659" t="s">
        <v>25370</v>
      </c>
      <c r="O4659" t="s">
        <v>29635</v>
      </c>
      <c r="P4659">
        <v>7</v>
      </c>
      <c r="Q4659">
        <v>2</v>
      </c>
      <c r="R4659">
        <v>2.82</v>
      </c>
      <c r="S4659">
        <v>2.82</v>
      </c>
      <c r="T4659">
        <v>480.37</v>
      </c>
      <c r="U4659">
        <v>109.21</v>
      </c>
      <c r="V4659">
        <v>4.54</v>
      </c>
      <c r="X4659">
        <v>4.37</v>
      </c>
      <c r="Y4659">
        <v>3</v>
      </c>
      <c r="Z4659" t="s">
        <v>4250</v>
      </c>
      <c r="AA4659">
        <v>0</v>
      </c>
      <c r="AB4659">
        <v>3</v>
      </c>
      <c r="AC4659">
        <v>3.5898809523809532</v>
      </c>
      <c r="AE4659" t="s">
        <v>7949</v>
      </c>
      <c r="AH4659">
        <v>0</v>
      </c>
      <c r="AI4659">
        <v>0</v>
      </c>
    </row>
    <row r="4660" spans="2:35" x14ac:dyDescent="0.25">
      <c r="B4660">
        <v>240</v>
      </c>
      <c r="I4660" t="s">
        <v>22086</v>
      </c>
      <c r="J4660" t="s">
        <v>22089</v>
      </c>
      <c r="L4660" t="s">
        <v>22180</v>
      </c>
      <c r="M4660" t="s">
        <v>22215</v>
      </c>
      <c r="N4660" t="s">
        <v>25371</v>
      </c>
      <c r="O4660" t="s">
        <v>29636</v>
      </c>
      <c r="P4660">
        <v>8</v>
      </c>
      <c r="Q4660">
        <v>2</v>
      </c>
      <c r="R4660">
        <v>3.41</v>
      </c>
      <c r="S4660">
        <v>3.41</v>
      </c>
      <c r="T4660">
        <v>468.39</v>
      </c>
      <c r="U4660">
        <v>107.54</v>
      </c>
      <c r="V4660">
        <v>3.94</v>
      </c>
      <c r="X4660">
        <v>4.49</v>
      </c>
      <c r="Y4660">
        <v>3</v>
      </c>
      <c r="Z4660" t="s">
        <v>4250</v>
      </c>
      <c r="AA4660">
        <v>0</v>
      </c>
      <c r="AB4660">
        <v>4</v>
      </c>
      <c r="AC4660">
        <v>3.231119047619047</v>
      </c>
      <c r="AE4660" t="s">
        <v>7949</v>
      </c>
      <c r="AH4660">
        <v>0</v>
      </c>
      <c r="AI4660">
        <v>0</v>
      </c>
    </row>
    <row r="4661" spans="2:35" x14ac:dyDescent="0.25">
      <c r="B4661">
        <v>224</v>
      </c>
      <c r="I4661" t="s">
        <v>22086</v>
      </c>
      <c r="J4661" t="s">
        <v>22089</v>
      </c>
      <c r="L4661" t="s">
        <v>22180</v>
      </c>
      <c r="M4661" t="s">
        <v>22215</v>
      </c>
      <c r="N4661" t="s">
        <v>25372</v>
      </c>
      <c r="O4661" t="s">
        <v>29637</v>
      </c>
      <c r="P4661">
        <v>7</v>
      </c>
      <c r="Q4661">
        <v>2</v>
      </c>
      <c r="R4661">
        <v>3.05</v>
      </c>
      <c r="S4661">
        <v>3.05</v>
      </c>
      <c r="T4661">
        <v>467.4</v>
      </c>
      <c r="U4661">
        <v>94.65</v>
      </c>
      <c r="V4661">
        <v>4.54</v>
      </c>
      <c r="X4661">
        <v>4.59</v>
      </c>
      <c r="Y4661">
        <v>3</v>
      </c>
      <c r="Z4661" t="s">
        <v>4250</v>
      </c>
      <c r="AA4661">
        <v>0</v>
      </c>
      <c r="AB4661">
        <v>4</v>
      </c>
      <c r="AC4661">
        <v>4.027857142857143</v>
      </c>
      <c r="AE4661" t="s">
        <v>7949</v>
      </c>
      <c r="AH4661">
        <v>0</v>
      </c>
      <c r="AI4661">
        <v>0</v>
      </c>
    </row>
    <row r="4662" spans="2:35" x14ac:dyDescent="0.25">
      <c r="B4662">
        <v>85</v>
      </c>
      <c r="I4662" t="s">
        <v>22086</v>
      </c>
      <c r="J4662" t="s">
        <v>22089</v>
      </c>
      <c r="L4662" t="s">
        <v>22180</v>
      </c>
      <c r="M4662" t="s">
        <v>22215</v>
      </c>
      <c r="N4662" t="s">
        <v>25373</v>
      </c>
      <c r="O4662" t="s">
        <v>29638</v>
      </c>
      <c r="P4662">
        <v>7</v>
      </c>
      <c r="Q4662">
        <v>2</v>
      </c>
      <c r="R4662">
        <v>1.76</v>
      </c>
      <c r="S4662">
        <v>1.79</v>
      </c>
      <c r="T4662">
        <v>459.38</v>
      </c>
      <c r="U4662">
        <v>111.72</v>
      </c>
      <c r="V4662">
        <v>3.21</v>
      </c>
      <c r="W4662">
        <v>8.19</v>
      </c>
      <c r="X4662">
        <v>4.3499999999999996</v>
      </c>
      <c r="Y4662">
        <v>2</v>
      </c>
      <c r="Z4662" t="s">
        <v>4250</v>
      </c>
      <c r="AA4662">
        <v>0</v>
      </c>
      <c r="AB4662">
        <v>4</v>
      </c>
      <c r="AC4662">
        <v>4.0661428571428573</v>
      </c>
      <c r="AE4662" t="s">
        <v>7949</v>
      </c>
      <c r="AH4662">
        <v>0</v>
      </c>
      <c r="AI4662">
        <v>0</v>
      </c>
    </row>
    <row r="4663" spans="2:35" x14ac:dyDescent="0.25">
      <c r="B4663">
        <v>26</v>
      </c>
      <c r="I4663" t="s">
        <v>22086</v>
      </c>
      <c r="J4663" t="s">
        <v>22089</v>
      </c>
      <c r="L4663" t="s">
        <v>22180</v>
      </c>
      <c r="M4663" t="s">
        <v>22215</v>
      </c>
      <c r="N4663" t="s">
        <v>25374</v>
      </c>
      <c r="O4663" t="s">
        <v>29639</v>
      </c>
      <c r="P4663">
        <v>6</v>
      </c>
      <c r="Q4663">
        <v>2</v>
      </c>
      <c r="R4663">
        <v>1.95</v>
      </c>
      <c r="S4663">
        <v>1.96</v>
      </c>
      <c r="T4663">
        <v>494.37</v>
      </c>
      <c r="U4663">
        <v>98.83</v>
      </c>
      <c r="V4663">
        <v>4.4000000000000004</v>
      </c>
      <c r="W4663">
        <v>9.43</v>
      </c>
      <c r="X4663">
        <v>4.3499999999999996</v>
      </c>
      <c r="Y4663">
        <v>2</v>
      </c>
      <c r="Z4663" t="s">
        <v>4250</v>
      </c>
      <c r="AA4663">
        <v>0</v>
      </c>
      <c r="AB4663">
        <v>5</v>
      </c>
      <c r="AC4663">
        <v>4.2458809523809524</v>
      </c>
      <c r="AE4663" t="s">
        <v>7949</v>
      </c>
      <c r="AH4663">
        <v>0</v>
      </c>
      <c r="AI4663">
        <v>0</v>
      </c>
    </row>
    <row r="4664" spans="2:35" x14ac:dyDescent="0.25">
      <c r="B4664">
        <v>6.6</v>
      </c>
      <c r="I4664" t="s">
        <v>22086</v>
      </c>
      <c r="J4664" t="s">
        <v>22089</v>
      </c>
      <c r="L4664" t="s">
        <v>22180</v>
      </c>
      <c r="M4664" t="s">
        <v>22215</v>
      </c>
      <c r="N4664" t="s">
        <v>25375</v>
      </c>
      <c r="O4664" t="s">
        <v>29640</v>
      </c>
      <c r="P4664">
        <v>5</v>
      </c>
      <c r="Q4664">
        <v>2</v>
      </c>
      <c r="R4664">
        <v>2.65</v>
      </c>
      <c r="S4664">
        <v>2.66</v>
      </c>
      <c r="T4664">
        <v>493.23</v>
      </c>
      <c r="U4664">
        <v>89.6</v>
      </c>
      <c r="V4664">
        <v>4.26</v>
      </c>
      <c r="W4664">
        <v>9.23</v>
      </c>
      <c r="X4664">
        <v>4.3499999999999996</v>
      </c>
      <c r="Y4664">
        <v>2</v>
      </c>
      <c r="Z4664" t="s">
        <v>4250</v>
      </c>
      <c r="AA4664">
        <v>0</v>
      </c>
      <c r="AB4664">
        <v>3</v>
      </c>
      <c r="AC4664">
        <v>4.223357142857143</v>
      </c>
      <c r="AE4664" t="s">
        <v>7949</v>
      </c>
      <c r="AH4664">
        <v>0</v>
      </c>
      <c r="AI4664">
        <v>0</v>
      </c>
    </row>
    <row r="4665" spans="2:35" x14ac:dyDescent="0.25">
      <c r="B4665">
        <v>548</v>
      </c>
      <c r="I4665" t="s">
        <v>22086</v>
      </c>
      <c r="J4665" t="s">
        <v>22089</v>
      </c>
      <c r="L4665" t="s">
        <v>22180</v>
      </c>
      <c r="M4665" t="s">
        <v>22215</v>
      </c>
      <c r="N4665" t="s">
        <v>25376</v>
      </c>
      <c r="O4665" t="s">
        <v>29641</v>
      </c>
      <c r="P4665">
        <v>5</v>
      </c>
      <c r="Q4665">
        <v>2</v>
      </c>
      <c r="R4665">
        <v>3.58</v>
      </c>
      <c r="S4665">
        <v>3.58</v>
      </c>
      <c r="T4665">
        <v>464.85</v>
      </c>
      <c r="U4665">
        <v>72.53</v>
      </c>
      <c r="V4665">
        <v>4.49</v>
      </c>
      <c r="W4665">
        <v>9.14</v>
      </c>
      <c r="X4665">
        <v>3.62</v>
      </c>
      <c r="Y4665">
        <v>2</v>
      </c>
      <c r="Z4665" t="s">
        <v>4250</v>
      </c>
      <c r="AA4665">
        <v>0</v>
      </c>
      <c r="AB4665">
        <v>4</v>
      </c>
      <c r="AC4665">
        <v>3.671071428571429</v>
      </c>
      <c r="AE4665" t="s">
        <v>7949</v>
      </c>
      <c r="AH4665">
        <v>0</v>
      </c>
      <c r="AI4665">
        <v>0</v>
      </c>
    </row>
    <row r="4666" spans="2:35" x14ac:dyDescent="0.25">
      <c r="B4666">
        <v>2.5</v>
      </c>
      <c r="I4666" t="s">
        <v>22086</v>
      </c>
      <c r="J4666" t="s">
        <v>22089</v>
      </c>
      <c r="L4666" t="s">
        <v>22180</v>
      </c>
      <c r="M4666" t="s">
        <v>22215</v>
      </c>
      <c r="N4666" t="s">
        <v>25377</v>
      </c>
      <c r="O4666" t="s">
        <v>29642</v>
      </c>
      <c r="P4666">
        <v>8</v>
      </c>
      <c r="Q4666">
        <v>2</v>
      </c>
      <c r="R4666">
        <v>2.97</v>
      </c>
      <c r="S4666">
        <v>2.97</v>
      </c>
      <c r="T4666">
        <v>452.37</v>
      </c>
      <c r="U4666">
        <v>124.61</v>
      </c>
      <c r="V4666">
        <v>2.16</v>
      </c>
      <c r="W4666">
        <v>9.5500000000000007</v>
      </c>
      <c r="X4666">
        <v>3.63</v>
      </c>
      <c r="Y4666">
        <v>2</v>
      </c>
      <c r="Z4666" t="s">
        <v>4250</v>
      </c>
      <c r="AA4666">
        <v>0</v>
      </c>
      <c r="AB4666">
        <v>5</v>
      </c>
      <c r="AC4666">
        <v>3.3552142857142848</v>
      </c>
      <c r="AE4666" t="s">
        <v>7949</v>
      </c>
      <c r="AH4666">
        <v>0</v>
      </c>
      <c r="AI4666">
        <v>0</v>
      </c>
    </row>
    <row r="4667" spans="2:35" x14ac:dyDescent="0.25">
      <c r="B4667">
        <v>0.5</v>
      </c>
      <c r="I4667" t="s">
        <v>22086</v>
      </c>
      <c r="J4667" t="s">
        <v>22089</v>
      </c>
      <c r="L4667" t="s">
        <v>22180</v>
      </c>
      <c r="M4667" t="s">
        <v>22215</v>
      </c>
      <c r="N4667" t="s">
        <v>25378</v>
      </c>
      <c r="O4667" t="s">
        <v>29643</v>
      </c>
      <c r="P4667">
        <v>7</v>
      </c>
      <c r="Q4667">
        <v>2</v>
      </c>
      <c r="R4667">
        <v>3.63</v>
      </c>
      <c r="S4667">
        <v>3.65</v>
      </c>
      <c r="T4667">
        <v>451.38</v>
      </c>
      <c r="U4667">
        <v>111.72</v>
      </c>
      <c r="V4667">
        <v>2.76</v>
      </c>
      <c r="W4667">
        <v>8.8000000000000007</v>
      </c>
      <c r="X4667">
        <v>4.8499999999999996</v>
      </c>
      <c r="Y4667">
        <v>2</v>
      </c>
      <c r="Z4667" t="s">
        <v>4250</v>
      </c>
      <c r="AA4667">
        <v>0</v>
      </c>
      <c r="AB4667">
        <v>5</v>
      </c>
      <c r="AC4667">
        <v>2.983285714285715</v>
      </c>
      <c r="AE4667" t="s">
        <v>7949</v>
      </c>
      <c r="AH4667">
        <v>0</v>
      </c>
      <c r="AI4667">
        <v>0</v>
      </c>
    </row>
    <row r="4668" spans="2:35" x14ac:dyDescent="0.25">
      <c r="B4668">
        <v>509</v>
      </c>
      <c r="I4668" t="s">
        <v>22086</v>
      </c>
      <c r="J4668" t="s">
        <v>22089</v>
      </c>
      <c r="L4668" t="s">
        <v>22180</v>
      </c>
      <c r="M4668" t="s">
        <v>22215</v>
      </c>
      <c r="N4668" t="s">
        <v>25379</v>
      </c>
      <c r="O4668" t="s">
        <v>29644</v>
      </c>
      <c r="P4668">
        <v>5</v>
      </c>
      <c r="Q4668">
        <v>1</v>
      </c>
      <c r="R4668">
        <v>3.32</v>
      </c>
      <c r="S4668">
        <v>3.32</v>
      </c>
      <c r="T4668">
        <v>420.34</v>
      </c>
      <c r="U4668">
        <v>84.29</v>
      </c>
      <c r="V4668">
        <v>3.32</v>
      </c>
      <c r="X4668">
        <v>3.59</v>
      </c>
      <c r="Y4668">
        <v>2</v>
      </c>
      <c r="Z4668" t="s">
        <v>4250</v>
      </c>
      <c r="AA4668">
        <v>0</v>
      </c>
      <c r="AB4668">
        <v>2</v>
      </c>
      <c r="AC4668">
        <v>4.5823333333333336</v>
      </c>
      <c r="AE4668" t="s">
        <v>7949</v>
      </c>
      <c r="AH4668">
        <v>0</v>
      </c>
      <c r="AI4668">
        <v>0</v>
      </c>
    </row>
    <row r="4669" spans="2:35" x14ac:dyDescent="0.25">
      <c r="B4669">
        <v>7460</v>
      </c>
      <c r="I4669" t="s">
        <v>22086</v>
      </c>
      <c r="J4669" t="s">
        <v>22089</v>
      </c>
      <c r="L4669" t="s">
        <v>22180</v>
      </c>
      <c r="M4669" t="s">
        <v>22215</v>
      </c>
      <c r="N4669" t="s">
        <v>25380</v>
      </c>
      <c r="O4669" t="s">
        <v>29708</v>
      </c>
      <c r="P4669">
        <v>6</v>
      </c>
      <c r="Q4669">
        <v>2</v>
      </c>
      <c r="R4669">
        <v>1.54</v>
      </c>
      <c r="S4669">
        <v>1.54</v>
      </c>
      <c r="T4669">
        <v>453.37</v>
      </c>
      <c r="U4669">
        <v>113.39</v>
      </c>
      <c r="V4669">
        <v>3.48</v>
      </c>
      <c r="W4669">
        <v>10.01</v>
      </c>
      <c r="X4669">
        <v>3.63</v>
      </c>
      <c r="Y4669">
        <v>2</v>
      </c>
      <c r="Z4669" t="s">
        <v>4250</v>
      </c>
      <c r="AA4669">
        <v>0</v>
      </c>
      <c r="AB4669">
        <v>4</v>
      </c>
      <c r="AC4669">
        <v>4.053404761904762</v>
      </c>
      <c r="AE4669" t="s">
        <v>7949</v>
      </c>
      <c r="AH4669">
        <v>0</v>
      </c>
      <c r="AI4669">
        <v>0</v>
      </c>
    </row>
    <row r="4670" spans="2:35" x14ac:dyDescent="0.25">
      <c r="B4670">
        <v>2460</v>
      </c>
      <c r="I4670" t="s">
        <v>22086</v>
      </c>
      <c r="J4670" t="s">
        <v>22089</v>
      </c>
      <c r="L4670" t="s">
        <v>22180</v>
      </c>
      <c r="M4670" t="s">
        <v>22215</v>
      </c>
      <c r="N4670" t="s">
        <v>25381</v>
      </c>
      <c r="O4670" t="s">
        <v>29646</v>
      </c>
      <c r="P4670">
        <v>5</v>
      </c>
      <c r="Q4670">
        <v>1</v>
      </c>
      <c r="R4670">
        <v>4.43</v>
      </c>
      <c r="S4670">
        <v>4.43</v>
      </c>
      <c r="T4670">
        <v>461.34</v>
      </c>
      <c r="U4670">
        <v>69.73</v>
      </c>
      <c r="V4670">
        <v>4.05</v>
      </c>
      <c r="X4670">
        <v>3.59</v>
      </c>
      <c r="Y4670">
        <v>2</v>
      </c>
      <c r="Z4670" t="s">
        <v>4250</v>
      </c>
      <c r="AA4670">
        <v>0</v>
      </c>
      <c r="AB4670">
        <v>4</v>
      </c>
      <c r="AC4670">
        <v>3.3944761904761909</v>
      </c>
      <c r="AE4670" t="s">
        <v>7949</v>
      </c>
      <c r="AH4670">
        <v>0</v>
      </c>
      <c r="AI4670">
        <v>0</v>
      </c>
    </row>
    <row r="4671" spans="2:35" x14ac:dyDescent="0.25">
      <c r="B4671">
        <v>5980</v>
      </c>
      <c r="I4671" t="s">
        <v>22086</v>
      </c>
      <c r="J4671" t="s">
        <v>22089</v>
      </c>
      <c r="L4671" t="s">
        <v>22180</v>
      </c>
      <c r="M4671" t="s">
        <v>22215</v>
      </c>
      <c r="N4671" t="s">
        <v>25382</v>
      </c>
      <c r="O4671" t="s">
        <v>29647</v>
      </c>
      <c r="P4671">
        <v>5</v>
      </c>
      <c r="Q4671">
        <v>1</v>
      </c>
      <c r="R4671">
        <v>4.96</v>
      </c>
      <c r="S4671">
        <v>4.96</v>
      </c>
      <c r="T4671">
        <v>465.42</v>
      </c>
      <c r="U4671">
        <v>69.73</v>
      </c>
      <c r="V4671">
        <v>4.38</v>
      </c>
      <c r="X4671">
        <v>3.59</v>
      </c>
      <c r="Y4671">
        <v>2</v>
      </c>
      <c r="Z4671" t="s">
        <v>4250</v>
      </c>
      <c r="AA4671">
        <v>0</v>
      </c>
      <c r="AB4671">
        <v>4</v>
      </c>
      <c r="AC4671">
        <v>3.1003333333333329</v>
      </c>
      <c r="AE4671" t="s">
        <v>7949</v>
      </c>
      <c r="AH4671">
        <v>0</v>
      </c>
      <c r="AI4671">
        <v>0</v>
      </c>
    </row>
    <row r="4672" spans="2:35" x14ac:dyDescent="0.25">
      <c r="B4672">
        <v>2080</v>
      </c>
      <c r="I4672" t="s">
        <v>22086</v>
      </c>
      <c r="J4672" t="s">
        <v>22089</v>
      </c>
      <c r="L4672" t="s">
        <v>22180</v>
      </c>
      <c r="M4672" t="s">
        <v>22215</v>
      </c>
      <c r="N4672" t="s">
        <v>25383</v>
      </c>
      <c r="O4672" t="s">
        <v>29648</v>
      </c>
      <c r="P4672">
        <v>3</v>
      </c>
      <c r="Q4672">
        <v>2</v>
      </c>
      <c r="R4672">
        <v>4.9400000000000004</v>
      </c>
      <c r="S4672">
        <v>4.9400000000000004</v>
      </c>
      <c r="T4672">
        <v>433.38</v>
      </c>
      <c r="U4672">
        <v>63.4</v>
      </c>
      <c r="V4672">
        <v>4.54</v>
      </c>
      <c r="X4672">
        <v>3.63</v>
      </c>
      <c r="Y4672">
        <v>3</v>
      </c>
      <c r="Z4672" t="s">
        <v>4250</v>
      </c>
      <c r="AA4672">
        <v>0</v>
      </c>
      <c r="AB4672">
        <v>2</v>
      </c>
      <c r="AC4672">
        <v>3.0058571428571428</v>
      </c>
      <c r="AE4672" t="s">
        <v>7949</v>
      </c>
      <c r="AH4672">
        <v>0</v>
      </c>
      <c r="AI4672">
        <v>0</v>
      </c>
    </row>
    <row r="4673" spans="2:35" x14ac:dyDescent="0.25">
      <c r="B4673">
        <v>1810</v>
      </c>
      <c r="I4673" t="s">
        <v>22086</v>
      </c>
      <c r="J4673" t="s">
        <v>22089</v>
      </c>
      <c r="L4673" t="s">
        <v>22180</v>
      </c>
      <c r="M4673" t="s">
        <v>22215</v>
      </c>
      <c r="N4673" t="s">
        <v>25384</v>
      </c>
      <c r="O4673" t="s">
        <v>29649</v>
      </c>
      <c r="P4673">
        <v>3</v>
      </c>
      <c r="Q4673">
        <v>2</v>
      </c>
      <c r="R4673">
        <v>4.9400000000000004</v>
      </c>
      <c r="S4673">
        <v>4.9400000000000004</v>
      </c>
      <c r="T4673">
        <v>433.38</v>
      </c>
      <c r="U4673">
        <v>63.4</v>
      </c>
      <c r="V4673">
        <v>4.54</v>
      </c>
      <c r="X4673">
        <v>3.63</v>
      </c>
      <c r="Y4673">
        <v>3</v>
      </c>
      <c r="Z4673" t="s">
        <v>4250</v>
      </c>
      <c r="AA4673">
        <v>0</v>
      </c>
      <c r="AB4673">
        <v>2</v>
      </c>
      <c r="AC4673">
        <v>3.0058571428571428</v>
      </c>
      <c r="AE4673" t="s">
        <v>7949</v>
      </c>
      <c r="AH4673">
        <v>0</v>
      </c>
      <c r="AI4673">
        <v>0</v>
      </c>
    </row>
    <row r="4674" spans="2:35" x14ac:dyDescent="0.25">
      <c r="B4674">
        <v>3100</v>
      </c>
      <c r="I4674" t="s">
        <v>22086</v>
      </c>
      <c r="J4674" t="s">
        <v>22089</v>
      </c>
      <c r="L4674" t="s">
        <v>22180</v>
      </c>
      <c r="M4674" t="s">
        <v>22215</v>
      </c>
      <c r="N4674" t="s">
        <v>25385</v>
      </c>
      <c r="O4674" t="s">
        <v>29650</v>
      </c>
      <c r="P4674">
        <v>3</v>
      </c>
      <c r="Q4674">
        <v>2</v>
      </c>
      <c r="R4674">
        <v>4.9400000000000004</v>
      </c>
      <c r="S4674">
        <v>4.9400000000000004</v>
      </c>
      <c r="T4674">
        <v>433.38</v>
      </c>
      <c r="U4674">
        <v>63.4</v>
      </c>
      <c r="V4674">
        <v>4.54</v>
      </c>
      <c r="X4674">
        <v>3.63</v>
      </c>
      <c r="Y4674">
        <v>3</v>
      </c>
      <c r="Z4674" t="s">
        <v>4250</v>
      </c>
      <c r="AA4674">
        <v>0</v>
      </c>
      <c r="AB4674">
        <v>2</v>
      </c>
      <c r="AC4674">
        <v>3.0058571428571428</v>
      </c>
      <c r="AE4674" t="s">
        <v>7949</v>
      </c>
      <c r="AH4674">
        <v>0</v>
      </c>
      <c r="AI4674">
        <v>0</v>
      </c>
    </row>
    <row r="4675" spans="2:35" x14ac:dyDescent="0.25">
      <c r="B4675">
        <v>4600</v>
      </c>
      <c r="I4675" t="s">
        <v>22086</v>
      </c>
      <c r="J4675" t="s">
        <v>22089</v>
      </c>
      <c r="L4675" t="s">
        <v>22180</v>
      </c>
      <c r="M4675" t="s">
        <v>22215</v>
      </c>
      <c r="N4675" t="s">
        <v>25386</v>
      </c>
      <c r="O4675" t="s">
        <v>29651</v>
      </c>
      <c r="P4675">
        <v>3</v>
      </c>
      <c r="Q4675">
        <v>2</v>
      </c>
      <c r="R4675">
        <v>4.9400000000000004</v>
      </c>
      <c r="S4675">
        <v>4.9400000000000004</v>
      </c>
      <c r="T4675">
        <v>433.38</v>
      </c>
      <c r="U4675">
        <v>63.4</v>
      </c>
      <c r="V4675">
        <v>4.54</v>
      </c>
      <c r="X4675">
        <v>3.63</v>
      </c>
      <c r="Y4675">
        <v>3</v>
      </c>
      <c r="Z4675" t="s">
        <v>4250</v>
      </c>
      <c r="AA4675">
        <v>0</v>
      </c>
      <c r="AB4675">
        <v>2</v>
      </c>
      <c r="AC4675">
        <v>3.0058571428571428</v>
      </c>
      <c r="AE4675" t="s">
        <v>7949</v>
      </c>
      <c r="AH4675">
        <v>0</v>
      </c>
      <c r="AI4675">
        <v>0</v>
      </c>
    </row>
    <row r="4676" spans="2:35" x14ac:dyDescent="0.25">
      <c r="B4676">
        <v>8170</v>
      </c>
      <c r="I4676" t="s">
        <v>22086</v>
      </c>
      <c r="J4676" t="s">
        <v>22089</v>
      </c>
      <c r="L4676" t="s">
        <v>22180</v>
      </c>
      <c r="M4676" t="s">
        <v>22215</v>
      </c>
      <c r="N4676" t="s">
        <v>25438</v>
      </c>
      <c r="O4676" t="s">
        <v>29709</v>
      </c>
      <c r="P4676">
        <v>5</v>
      </c>
      <c r="Q4676">
        <v>1</v>
      </c>
      <c r="R4676">
        <v>5.24</v>
      </c>
      <c r="S4676">
        <v>5.24</v>
      </c>
      <c r="T4676">
        <v>497.85</v>
      </c>
      <c r="U4676">
        <v>69.73</v>
      </c>
      <c r="V4676">
        <v>6.16</v>
      </c>
      <c r="X4676">
        <v>3.53</v>
      </c>
      <c r="Y4676">
        <v>3</v>
      </c>
      <c r="Z4676" t="s">
        <v>4250</v>
      </c>
      <c r="AA4676">
        <v>1</v>
      </c>
      <c r="AB4676">
        <v>5</v>
      </c>
      <c r="AC4676">
        <v>2.8486904761904759</v>
      </c>
      <c r="AE4676" t="s">
        <v>7949</v>
      </c>
      <c r="AH4676">
        <v>0</v>
      </c>
      <c r="AI4676">
        <v>0</v>
      </c>
    </row>
    <row r="4677" spans="2:35" x14ac:dyDescent="0.25">
      <c r="B4677">
        <v>57</v>
      </c>
      <c r="I4677" t="s">
        <v>22086</v>
      </c>
      <c r="J4677" t="s">
        <v>22089</v>
      </c>
      <c r="L4677" t="s">
        <v>22180</v>
      </c>
      <c r="M4677" t="s">
        <v>22215</v>
      </c>
      <c r="N4677" t="s">
        <v>25387</v>
      </c>
      <c r="O4677" t="s">
        <v>29710</v>
      </c>
      <c r="P4677">
        <v>3</v>
      </c>
      <c r="Q4677">
        <v>1</v>
      </c>
      <c r="R4677">
        <v>3.23</v>
      </c>
      <c r="S4677">
        <v>3.49</v>
      </c>
      <c r="T4677">
        <v>431.45</v>
      </c>
      <c r="U4677">
        <v>44.7</v>
      </c>
      <c r="V4677">
        <v>4.05</v>
      </c>
      <c r="W4677">
        <v>7.47</v>
      </c>
      <c r="X4677">
        <v>0</v>
      </c>
      <c r="Y4677">
        <v>1</v>
      </c>
      <c r="Z4677" t="s">
        <v>4250</v>
      </c>
      <c r="AA4677">
        <v>0</v>
      </c>
      <c r="AB4677">
        <v>7</v>
      </c>
      <c r="AC4677">
        <v>4.4629761904761907</v>
      </c>
      <c r="AE4677" t="s">
        <v>7949</v>
      </c>
      <c r="AH4677">
        <v>0</v>
      </c>
      <c r="AI4677">
        <v>0</v>
      </c>
    </row>
    <row r="4678" spans="2:35" x14ac:dyDescent="0.25">
      <c r="B4678">
        <v>78</v>
      </c>
      <c r="I4678" t="s">
        <v>22086</v>
      </c>
      <c r="J4678" t="s">
        <v>22089</v>
      </c>
      <c r="L4678" t="s">
        <v>22180</v>
      </c>
      <c r="M4678" t="s">
        <v>22215</v>
      </c>
      <c r="N4678" t="s">
        <v>25388</v>
      </c>
      <c r="O4678" t="s">
        <v>29653</v>
      </c>
      <c r="P4678">
        <v>5</v>
      </c>
      <c r="Q4678">
        <v>2</v>
      </c>
      <c r="R4678">
        <v>1.68</v>
      </c>
      <c r="S4678">
        <v>1.79</v>
      </c>
      <c r="T4678">
        <v>484.76</v>
      </c>
      <c r="U4678">
        <v>89.6</v>
      </c>
      <c r="V4678">
        <v>4.24</v>
      </c>
      <c r="W4678">
        <v>7.92</v>
      </c>
      <c r="X4678">
        <v>3.13</v>
      </c>
      <c r="Y4678">
        <v>2</v>
      </c>
      <c r="Z4678" t="s">
        <v>4250</v>
      </c>
      <c r="AA4678">
        <v>0</v>
      </c>
      <c r="AB4678">
        <v>4</v>
      </c>
      <c r="AC4678">
        <v>4.6088571428571434</v>
      </c>
      <c r="AE4678" t="s">
        <v>7949</v>
      </c>
      <c r="AH4678">
        <v>0</v>
      </c>
      <c r="AI4678">
        <v>0</v>
      </c>
    </row>
    <row r="4679" spans="2:35" x14ac:dyDescent="0.25">
      <c r="B4679">
        <v>55</v>
      </c>
      <c r="I4679" t="s">
        <v>22086</v>
      </c>
      <c r="J4679" t="s">
        <v>22089</v>
      </c>
      <c r="L4679" t="s">
        <v>22180</v>
      </c>
      <c r="M4679" t="s">
        <v>22215</v>
      </c>
      <c r="N4679" t="s">
        <v>25389</v>
      </c>
      <c r="O4679" t="s">
        <v>29654</v>
      </c>
      <c r="P4679">
        <v>6</v>
      </c>
      <c r="Q4679">
        <v>2</v>
      </c>
      <c r="R4679">
        <v>0.66</v>
      </c>
      <c r="S4679">
        <v>0.67</v>
      </c>
      <c r="T4679">
        <v>471.36</v>
      </c>
      <c r="U4679">
        <v>113.39</v>
      </c>
      <c r="V4679">
        <v>3.62</v>
      </c>
      <c r="W4679">
        <v>9.2200000000000006</v>
      </c>
      <c r="X4679">
        <v>3.13</v>
      </c>
      <c r="Y4679">
        <v>2</v>
      </c>
      <c r="Z4679" t="s">
        <v>4250</v>
      </c>
      <c r="AA4679">
        <v>0</v>
      </c>
      <c r="AB4679">
        <v>4</v>
      </c>
      <c r="AC4679">
        <v>3.9249047619047621</v>
      </c>
      <c r="AE4679" t="s">
        <v>7949</v>
      </c>
      <c r="AH4679">
        <v>0</v>
      </c>
      <c r="AI4679">
        <v>0</v>
      </c>
    </row>
    <row r="4680" spans="2:35" x14ac:dyDescent="0.25">
      <c r="B4680">
        <v>162</v>
      </c>
      <c r="I4680" t="s">
        <v>22086</v>
      </c>
      <c r="J4680" t="s">
        <v>22089</v>
      </c>
      <c r="L4680" t="s">
        <v>22180</v>
      </c>
      <c r="M4680" t="s">
        <v>22215</v>
      </c>
      <c r="N4680" t="s">
        <v>25390</v>
      </c>
      <c r="O4680" t="s">
        <v>29655</v>
      </c>
      <c r="P4680">
        <v>6</v>
      </c>
      <c r="Q4680">
        <v>2</v>
      </c>
      <c r="R4680">
        <v>2.94</v>
      </c>
      <c r="S4680">
        <v>2.94</v>
      </c>
      <c r="T4680">
        <v>416.35</v>
      </c>
      <c r="U4680">
        <v>81.760000000000005</v>
      </c>
      <c r="V4680">
        <v>3.99</v>
      </c>
      <c r="X4680">
        <v>5.14</v>
      </c>
      <c r="Y4680">
        <v>2</v>
      </c>
      <c r="Z4680" t="s">
        <v>4250</v>
      </c>
      <c r="AA4680">
        <v>0</v>
      </c>
      <c r="AB4680">
        <v>4</v>
      </c>
      <c r="AC4680">
        <v>4.6275000000000004</v>
      </c>
      <c r="AE4680" t="s">
        <v>7949</v>
      </c>
      <c r="AH4680">
        <v>0</v>
      </c>
      <c r="AI4680">
        <v>0</v>
      </c>
    </row>
    <row r="4681" spans="2:35" x14ac:dyDescent="0.25">
      <c r="B4681">
        <v>35</v>
      </c>
      <c r="I4681" t="s">
        <v>22086</v>
      </c>
      <c r="J4681" t="s">
        <v>22089</v>
      </c>
      <c r="L4681" t="s">
        <v>22180</v>
      </c>
      <c r="M4681" t="s">
        <v>22215</v>
      </c>
      <c r="N4681" t="s">
        <v>25391</v>
      </c>
      <c r="O4681" t="s">
        <v>29656</v>
      </c>
      <c r="P4681">
        <v>5</v>
      </c>
      <c r="Q4681">
        <v>2</v>
      </c>
      <c r="R4681">
        <v>3.44</v>
      </c>
      <c r="S4681">
        <v>3.44</v>
      </c>
      <c r="T4681">
        <v>492.4</v>
      </c>
      <c r="U4681">
        <v>89.6</v>
      </c>
      <c r="V4681">
        <v>4.8600000000000003</v>
      </c>
      <c r="W4681">
        <v>10.37</v>
      </c>
      <c r="X4681">
        <v>3.9</v>
      </c>
      <c r="Y4681">
        <v>2</v>
      </c>
      <c r="Z4681" t="s">
        <v>4250</v>
      </c>
      <c r="AA4681">
        <v>0</v>
      </c>
      <c r="AB4681">
        <v>5</v>
      </c>
      <c r="AC4681">
        <v>3.6142857142857152</v>
      </c>
      <c r="AE4681" t="s">
        <v>7949</v>
      </c>
      <c r="AH4681">
        <v>0</v>
      </c>
      <c r="AI4681">
        <v>0</v>
      </c>
    </row>
    <row r="4682" spans="2:35" x14ac:dyDescent="0.25">
      <c r="B4682">
        <v>38</v>
      </c>
      <c r="I4682" t="s">
        <v>22086</v>
      </c>
      <c r="J4682" t="s">
        <v>22089</v>
      </c>
      <c r="L4682" t="s">
        <v>22180</v>
      </c>
      <c r="M4682" t="s">
        <v>22215</v>
      </c>
      <c r="N4682" t="s">
        <v>25392</v>
      </c>
      <c r="O4682" t="s">
        <v>17672</v>
      </c>
      <c r="T4682">
        <v>587.62</v>
      </c>
      <c r="AH4682">
        <v>0</v>
      </c>
      <c r="AI4682">
        <v>0</v>
      </c>
    </row>
    <row r="4683" spans="2:35" x14ac:dyDescent="0.25">
      <c r="B4683">
        <v>2</v>
      </c>
      <c r="I4683" t="s">
        <v>22086</v>
      </c>
      <c r="J4683" t="s">
        <v>22089</v>
      </c>
      <c r="L4683" t="s">
        <v>22180</v>
      </c>
      <c r="M4683" t="s">
        <v>22215</v>
      </c>
      <c r="N4683" t="s">
        <v>25393</v>
      </c>
      <c r="O4683" t="s">
        <v>29711</v>
      </c>
      <c r="P4683">
        <v>6</v>
      </c>
      <c r="Q4683">
        <v>2</v>
      </c>
      <c r="R4683">
        <v>5.12</v>
      </c>
      <c r="S4683">
        <v>5.13</v>
      </c>
      <c r="T4683">
        <v>571.87</v>
      </c>
      <c r="U4683">
        <v>105.57</v>
      </c>
      <c r="V4683">
        <v>5.12</v>
      </c>
      <c r="W4683">
        <v>9.14</v>
      </c>
      <c r="X4683">
        <v>1.39</v>
      </c>
      <c r="Y4683">
        <v>3</v>
      </c>
      <c r="Z4683" t="s">
        <v>4250</v>
      </c>
      <c r="AA4683">
        <v>2</v>
      </c>
      <c r="AB4683">
        <v>5</v>
      </c>
      <c r="AC4683">
        <v>1.9810000000000001</v>
      </c>
      <c r="AE4683" t="s">
        <v>7949</v>
      </c>
      <c r="AH4683">
        <v>0</v>
      </c>
      <c r="AI4683">
        <v>0</v>
      </c>
    </row>
    <row r="4684" spans="2:35" x14ac:dyDescent="0.25">
      <c r="B4684">
        <v>11</v>
      </c>
      <c r="I4684" t="s">
        <v>22086</v>
      </c>
      <c r="J4684" t="s">
        <v>22089</v>
      </c>
      <c r="L4684" t="s">
        <v>22180</v>
      </c>
      <c r="M4684" t="s">
        <v>22215</v>
      </c>
      <c r="N4684" t="s">
        <v>25394</v>
      </c>
      <c r="O4684" t="s">
        <v>29659</v>
      </c>
      <c r="P4684">
        <v>6</v>
      </c>
      <c r="Q4684">
        <v>2</v>
      </c>
      <c r="R4684">
        <v>2.46</v>
      </c>
      <c r="S4684">
        <v>2.46</v>
      </c>
      <c r="T4684">
        <v>467.4</v>
      </c>
      <c r="U4684">
        <v>113.39</v>
      </c>
      <c r="V4684">
        <v>3.79</v>
      </c>
      <c r="W4684">
        <v>10.01</v>
      </c>
      <c r="X4684">
        <v>3.64</v>
      </c>
      <c r="Y4684">
        <v>2</v>
      </c>
      <c r="Z4684" t="s">
        <v>4250</v>
      </c>
      <c r="AA4684">
        <v>0</v>
      </c>
      <c r="AB4684">
        <v>4</v>
      </c>
      <c r="AC4684">
        <v>3.7231904761904762</v>
      </c>
      <c r="AE4684" t="s">
        <v>7949</v>
      </c>
      <c r="AH4684">
        <v>0</v>
      </c>
      <c r="AI4684">
        <v>0</v>
      </c>
    </row>
    <row r="4685" spans="2:35" x14ac:dyDescent="0.25">
      <c r="B4685">
        <v>429</v>
      </c>
      <c r="I4685" t="s">
        <v>22086</v>
      </c>
      <c r="J4685" t="s">
        <v>22089</v>
      </c>
      <c r="L4685" t="s">
        <v>22180</v>
      </c>
      <c r="M4685" t="s">
        <v>22215</v>
      </c>
      <c r="N4685" t="s">
        <v>25395</v>
      </c>
      <c r="O4685" t="s">
        <v>29712</v>
      </c>
      <c r="P4685">
        <v>6</v>
      </c>
      <c r="Q4685">
        <v>0</v>
      </c>
      <c r="R4685">
        <v>5.78</v>
      </c>
      <c r="S4685">
        <v>5.78</v>
      </c>
      <c r="T4685">
        <v>578.33000000000004</v>
      </c>
      <c r="U4685">
        <v>81.09</v>
      </c>
      <c r="V4685">
        <v>5.93</v>
      </c>
      <c r="X4685">
        <v>1.39</v>
      </c>
      <c r="Y4685">
        <v>2</v>
      </c>
      <c r="Z4685" t="s">
        <v>4250</v>
      </c>
      <c r="AA4685">
        <v>2</v>
      </c>
      <c r="AB4685">
        <v>3</v>
      </c>
      <c r="AC4685">
        <v>3</v>
      </c>
      <c r="AE4685" t="s">
        <v>7949</v>
      </c>
      <c r="AH4685">
        <v>0</v>
      </c>
      <c r="AI4685">
        <v>0</v>
      </c>
    </row>
    <row r="4686" spans="2:35" x14ac:dyDescent="0.25">
      <c r="B4686">
        <v>33</v>
      </c>
      <c r="I4686" t="s">
        <v>22086</v>
      </c>
      <c r="J4686" t="s">
        <v>22089</v>
      </c>
      <c r="L4686" t="s">
        <v>22180</v>
      </c>
      <c r="M4686" t="s">
        <v>22215</v>
      </c>
      <c r="N4686" t="s">
        <v>25396</v>
      </c>
      <c r="O4686" t="s">
        <v>29661</v>
      </c>
      <c r="P4686">
        <v>5</v>
      </c>
      <c r="Q4686">
        <v>2</v>
      </c>
      <c r="R4686">
        <v>3.52</v>
      </c>
      <c r="S4686">
        <v>3.52</v>
      </c>
      <c r="T4686">
        <v>478.37</v>
      </c>
      <c r="U4686">
        <v>89.6</v>
      </c>
      <c r="V4686">
        <v>4.55</v>
      </c>
      <c r="W4686">
        <v>10.31</v>
      </c>
      <c r="X4686">
        <v>3.75</v>
      </c>
      <c r="Y4686">
        <v>2</v>
      </c>
      <c r="Z4686" t="s">
        <v>4250</v>
      </c>
      <c r="AA4686">
        <v>0</v>
      </c>
      <c r="AB4686">
        <v>5</v>
      </c>
      <c r="AC4686">
        <v>3.6345000000000001</v>
      </c>
      <c r="AE4686" t="s">
        <v>7949</v>
      </c>
      <c r="AH4686">
        <v>0</v>
      </c>
      <c r="AI4686">
        <v>0</v>
      </c>
    </row>
    <row r="4687" spans="2:35" x14ac:dyDescent="0.25">
      <c r="B4687">
        <v>29</v>
      </c>
      <c r="I4687" t="s">
        <v>22086</v>
      </c>
      <c r="J4687" t="s">
        <v>22089</v>
      </c>
      <c r="L4687" t="s">
        <v>22180</v>
      </c>
      <c r="M4687" t="s">
        <v>22215</v>
      </c>
      <c r="N4687" t="s">
        <v>25397</v>
      </c>
      <c r="O4687" t="s">
        <v>29662</v>
      </c>
      <c r="P4687">
        <v>6</v>
      </c>
      <c r="Q4687">
        <v>2</v>
      </c>
      <c r="R4687">
        <v>4.62</v>
      </c>
      <c r="S4687">
        <v>4.63</v>
      </c>
      <c r="T4687">
        <v>492.83</v>
      </c>
      <c r="U4687">
        <v>98.83</v>
      </c>
      <c r="V4687">
        <v>4.2699999999999996</v>
      </c>
      <c r="W4687">
        <v>9.17</v>
      </c>
      <c r="X4687">
        <v>3.63</v>
      </c>
      <c r="Y4687">
        <v>2</v>
      </c>
      <c r="Z4687" t="s">
        <v>4250</v>
      </c>
      <c r="AA4687">
        <v>0</v>
      </c>
      <c r="AB4687">
        <v>5</v>
      </c>
      <c r="AC4687">
        <v>2.441880952380953</v>
      </c>
      <c r="AE4687" t="s">
        <v>7949</v>
      </c>
      <c r="AH4687">
        <v>0</v>
      </c>
      <c r="AI4687">
        <v>0</v>
      </c>
    </row>
    <row r="4688" spans="2:35" x14ac:dyDescent="0.25">
      <c r="B4688">
        <v>29</v>
      </c>
      <c r="I4688" t="s">
        <v>22086</v>
      </c>
      <c r="J4688" t="s">
        <v>22089</v>
      </c>
      <c r="L4688" t="s">
        <v>22180</v>
      </c>
      <c r="M4688" t="s">
        <v>22215</v>
      </c>
      <c r="N4688" t="s">
        <v>25398</v>
      </c>
      <c r="O4688" t="s">
        <v>29663</v>
      </c>
      <c r="P4688">
        <v>5</v>
      </c>
      <c r="Q4688">
        <v>2</v>
      </c>
      <c r="R4688">
        <v>3.36</v>
      </c>
      <c r="S4688">
        <v>3.36</v>
      </c>
      <c r="T4688">
        <v>446.35</v>
      </c>
      <c r="U4688">
        <v>89.6</v>
      </c>
      <c r="V4688">
        <v>3.75</v>
      </c>
      <c r="W4688">
        <v>10</v>
      </c>
      <c r="X4688">
        <v>3.64</v>
      </c>
      <c r="Y4688">
        <v>2</v>
      </c>
      <c r="Z4688" t="s">
        <v>4250</v>
      </c>
      <c r="AA4688">
        <v>0</v>
      </c>
      <c r="AB4688">
        <v>4</v>
      </c>
      <c r="AC4688">
        <v>4.0232142857142854</v>
      </c>
      <c r="AE4688" t="s">
        <v>7949</v>
      </c>
      <c r="AH4688">
        <v>0</v>
      </c>
      <c r="AI4688">
        <v>0</v>
      </c>
    </row>
    <row r="4689" spans="2:35" x14ac:dyDescent="0.25">
      <c r="B4689">
        <v>15</v>
      </c>
      <c r="I4689" t="s">
        <v>22086</v>
      </c>
      <c r="J4689" t="s">
        <v>22089</v>
      </c>
      <c r="L4689" t="s">
        <v>22180</v>
      </c>
      <c r="M4689" t="s">
        <v>22215</v>
      </c>
      <c r="N4689" t="s">
        <v>25399</v>
      </c>
      <c r="O4689" t="s">
        <v>29664</v>
      </c>
      <c r="P4689">
        <v>6</v>
      </c>
      <c r="Q4689">
        <v>2</v>
      </c>
      <c r="R4689">
        <v>1.67</v>
      </c>
      <c r="S4689">
        <v>1.68</v>
      </c>
      <c r="T4689">
        <v>444.36</v>
      </c>
      <c r="U4689">
        <v>98.83</v>
      </c>
      <c r="V4689">
        <v>3.5</v>
      </c>
      <c r="W4689">
        <v>9.4600000000000009</v>
      </c>
      <c r="X4689">
        <v>4.6100000000000003</v>
      </c>
      <c r="Y4689">
        <v>2</v>
      </c>
      <c r="Z4689" t="s">
        <v>4250</v>
      </c>
      <c r="AA4689">
        <v>0</v>
      </c>
      <c r="AB4689">
        <v>4</v>
      </c>
      <c r="AC4689">
        <v>4.6030952380952366</v>
      </c>
      <c r="AE4689" t="s">
        <v>7949</v>
      </c>
      <c r="AH4689">
        <v>0</v>
      </c>
      <c r="AI4689">
        <v>0</v>
      </c>
    </row>
    <row r="4690" spans="2:35" x14ac:dyDescent="0.25">
      <c r="B4690">
        <v>7</v>
      </c>
      <c r="I4690" t="s">
        <v>22086</v>
      </c>
      <c r="J4690" t="s">
        <v>22089</v>
      </c>
      <c r="L4690" t="s">
        <v>22180</v>
      </c>
      <c r="M4690" t="s">
        <v>22215</v>
      </c>
      <c r="N4690" t="s">
        <v>25400</v>
      </c>
      <c r="O4690" t="s">
        <v>29665</v>
      </c>
      <c r="P4690">
        <v>5</v>
      </c>
      <c r="Q4690">
        <v>2</v>
      </c>
      <c r="R4690">
        <v>3.86</v>
      </c>
      <c r="S4690">
        <v>3.86</v>
      </c>
      <c r="T4690">
        <v>462.81</v>
      </c>
      <c r="U4690">
        <v>89.6</v>
      </c>
      <c r="V4690">
        <v>4.2699999999999996</v>
      </c>
      <c r="W4690">
        <v>10.06</v>
      </c>
      <c r="X4690">
        <v>3.64</v>
      </c>
      <c r="Y4690">
        <v>2</v>
      </c>
      <c r="Z4690" t="s">
        <v>4250</v>
      </c>
      <c r="AA4690">
        <v>0</v>
      </c>
      <c r="AB4690">
        <v>4</v>
      </c>
      <c r="AC4690">
        <v>3.405642857142857</v>
      </c>
      <c r="AE4690" t="s">
        <v>7949</v>
      </c>
      <c r="AH4690">
        <v>0</v>
      </c>
      <c r="AI4690">
        <v>0</v>
      </c>
    </row>
    <row r="4691" spans="2:35" x14ac:dyDescent="0.25">
      <c r="B4691">
        <v>24</v>
      </c>
      <c r="I4691" t="s">
        <v>22086</v>
      </c>
      <c r="J4691" t="s">
        <v>22089</v>
      </c>
      <c r="L4691" t="s">
        <v>22180</v>
      </c>
      <c r="M4691" t="s">
        <v>22215</v>
      </c>
      <c r="N4691" t="s">
        <v>25401</v>
      </c>
      <c r="O4691" t="s">
        <v>29713</v>
      </c>
      <c r="P4691">
        <v>3</v>
      </c>
      <c r="Q4691">
        <v>1</v>
      </c>
      <c r="R4691">
        <v>4.9800000000000004</v>
      </c>
      <c r="S4691">
        <v>5.0199999999999996</v>
      </c>
      <c r="T4691">
        <v>474.36</v>
      </c>
      <c r="U4691">
        <v>44.7</v>
      </c>
      <c r="V4691">
        <v>4.54</v>
      </c>
      <c r="W4691">
        <v>8.42</v>
      </c>
      <c r="X4691">
        <v>0</v>
      </c>
      <c r="Y4691">
        <v>1</v>
      </c>
      <c r="Z4691" t="s">
        <v>4250</v>
      </c>
      <c r="AA4691">
        <v>0</v>
      </c>
      <c r="AB4691">
        <v>7</v>
      </c>
      <c r="AC4691">
        <v>3.0164761904761899</v>
      </c>
      <c r="AE4691" t="s">
        <v>7949</v>
      </c>
      <c r="AH4691">
        <v>0</v>
      </c>
      <c r="AI4691">
        <v>0</v>
      </c>
    </row>
    <row r="4692" spans="2:35" x14ac:dyDescent="0.25">
      <c r="B4692">
        <v>49</v>
      </c>
      <c r="I4692" t="s">
        <v>22086</v>
      </c>
      <c r="J4692" t="s">
        <v>22089</v>
      </c>
      <c r="L4692" t="s">
        <v>22180</v>
      </c>
      <c r="M4692" t="s">
        <v>22215</v>
      </c>
      <c r="N4692" t="s">
        <v>25402</v>
      </c>
      <c r="O4692" t="s">
        <v>29667</v>
      </c>
      <c r="P4692">
        <v>6</v>
      </c>
      <c r="Q4692">
        <v>2</v>
      </c>
      <c r="R4692">
        <v>3.02</v>
      </c>
      <c r="S4692">
        <v>3.02</v>
      </c>
      <c r="T4692">
        <v>472.41</v>
      </c>
      <c r="U4692">
        <v>98.83</v>
      </c>
      <c r="V4692">
        <v>3.93</v>
      </c>
      <c r="W4692">
        <v>10.3</v>
      </c>
      <c r="X4692">
        <v>3.89</v>
      </c>
      <c r="Y4692">
        <v>2</v>
      </c>
      <c r="Z4692" t="s">
        <v>4250</v>
      </c>
      <c r="AA4692">
        <v>0</v>
      </c>
      <c r="AB4692">
        <v>5</v>
      </c>
      <c r="AC4692">
        <v>3.882738095238095</v>
      </c>
      <c r="AE4692" t="s">
        <v>7949</v>
      </c>
      <c r="AH4692">
        <v>0</v>
      </c>
      <c r="AI4692">
        <v>0</v>
      </c>
    </row>
    <row r="4693" spans="2:35" x14ac:dyDescent="0.25">
      <c r="B4693">
        <v>35</v>
      </c>
      <c r="I4693" t="s">
        <v>22086</v>
      </c>
      <c r="J4693" t="s">
        <v>22089</v>
      </c>
      <c r="L4693" t="s">
        <v>22180</v>
      </c>
      <c r="M4693" t="s">
        <v>22215</v>
      </c>
      <c r="N4693" t="s">
        <v>25403</v>
      </c>
      <c r="O4693" t="s">
        <v>29668</v>
      </c>
      <c r="P4693">
        <v>6</v>
      </c>
      <c r="Q4693">
        <v>2</v>
      </c>
      <c r="R4693">
        <v>1.57</v>
      </c>
      <c r="S4693">
        <v>1.57</v>
      </c>
      <c r="T4693">
        <v>458.39</v>
      </c>
      <c r="U4693">
        <v>98.83</v>
      </c>
      <c r="V4693">
        <v>3.81</v>
      </c>
      <c r="W4693">
        <v>9.52</v>
      </c>
      <c r="X4693">
        <v>4.6100000000000003</v>
      </c>
      <c r="Y4693">
        <v>2</v>
      </c>
      <c r="Z4693" t="s">
        <v>4250</v>
      </c>
      <c r="AA4693">
        <v>0</v>
      </c>
      <c r="AB4693">
        <v>4</v>
      </c>
      <c r="AC4693">
        <v>4.5028809523809521</v>
      </c>
      <c r="AE4693" t="s">
        <v>7949</v>
      </c>
      <c r="AH4693">
        <v>0</v>
      </c>
      <c r="AI4693">
        <v>0</v>
      </c>
    </row>
    <row r="4694" spans="2:35" x14ac:dyDescent="0.25">
      <c r="B4694">
        <v>23</v>
      </c>
      <c r="I4694" t="s">
        <v>22086</v>
      </c>
      <c r="J4694" t="s">
        <v>22089</v>
      </c>
      <c r="L4694" t="s">
        <v>22180</v>
      </c>
      <c r="M4694" t="s">
        <v>22215</v>
      </c>
      <c r="N4694" t="s">
        <v>25404</v>
      </c>
      <c r="O4694" t="s">
        <v>29669</v>
      </c>
      <c r="P4694">
        <v>7</v>
      </c>
      <c r="Q4694">
        <v>2</v>
      </c>
      <c r="R4694">
        <v>3.56</v>
      </c>
      <c r="S4694">
        <v>3.57</v>
      </c>
      <c r="T4694">
        <v>459.38</v>
      </c>
      <c r="U4694">
        <v>111.72</v>
      </c>
      <c r="V4694">
        <v>3.02</v>
      </c>
      <c r="W4694">
        <v>8.92</v>
      </c>
      <c r="X4694">
        <v>3.63</v>
      </c>
      <c r="Y4694">
        <v>2</v>
      </c>
      <c r="Z4694" t="s">
        <v>4250</v>
      </c>
      <c r="AA4694">
        <v>0</v>
      </c>
      <c r="AB4694">
        <v>5</v>
      </c>
      <c r="AC4694">
        <v>3.0011428571428569</v>
      </c>
      <c r="AE4694" t="s">
        <v>7949</v>
      </c>
      <c r="AH4694">
        <v>0</v>
      </c>
      <c r="AI4694">
        <v>0</v>
      </c>
    </row>
    <row r="4695" spans="2:35" x14ac:dyDescent="0.25">
      <c r="B4695">
        <v>28</v>
      </c>
      <c r="I4695" t="s">
        <v>22086</v>
      </c>
      <c r="J4695" t="s">
        <v>22089</v>
      </c>
      <c r="L4695" t="s">
        <v>22180</v>
      </c>
      <c r="M4695" t="s">
        <v>22215</v>
      </c>
      <c r="N4695" t="s">
        <v>25405</v>
      </c>
      <c r="O4695" t="s">
        <v>29670</v>
      </c>
      <c r="P4695">
        <v>6</v>
      </c>
      <c r="Q4695">
        <v>2</v>
      </c>
      <c r="R4695">
        <v>3.4</v>
      </c>
      <c r="S4695">
        <v>3.41</v>
      </c>
      <c r="T4695">
        <v>508.39</v>
      </c>
      <c r="U4695">
        <v>98.83</v>
      </c>
      <c r="V4695">
        <v>4.5199999999999996</v>
      </c>
      <c r="W4695">
        <v>10.210000000000001</v>
      </c>
      <c r="X4695">
        <v>3.9</v>
      </c>
      <c r="Y4695">
        <v>2</v>
      </c>
      <c r="Z4695" t="s">
        <v>4250</v>
      </c>
      <c r="AA4695">
        <v>1</v>
      </c>
      <c r="AB4695">
        <v>6</v>
      </c>
      <c r="AC4695">
        <v>3.300666666666666</v>
      </c>
      <c r="AE4695" t="s">
        <v>7949</v>
      </c>
      <c r="AH4695">
        <v>0</v>
      </c>
      <c r="AI4695">
        <v>0</v>
      </c>
    </row>
    <row r="4696" spans="2:35" x14ac:dyDescent="0.25">
      <c r="B4696">
        <v>34</v>
      </c>
      <c r="I4696" t="s">
        <v>22086</v>
      </c>
      <c r="J4696" t="s">
        <v>22089</v>
      </c>
      <c r="L4696" t="s">
        <v>22180</v>
      </c>
      <c r="M4696" t="s">
        <v>22215</v>
      </c>
      <c r="N4696" t="s">
        <v>25406</v>
      </c>
      <c r="O4696" t="s">
        <v>29671</v>
      </c>
      <c r="P4696">
        <v>6</v>
      </c>
      <c r="Q4696">
        <v>2</v>
      </c>
      <c r="R4696">
        <v>3.12</v>
      </c>
      <c r="S4696">
        <v>3.12</v>
      </c>
      <c r="T4696">
        <v>458.39</v>
      </c>
      <c r="U4696">
        <v>98.83</v>
      </c>
      <c r="V4696">
        <v>3.62</v>
      </c>
      <c r="W4696">
        <v>10.25</v>
      </c>
      <c r="X4696">
        <v>3.89</v>
      </c>
      <c r="Y4696">
        <v>2</v>
      </c>
      <c r="Z4696" t="s">
        <v>4250</v>
      </c>
      <c r="AA4696">
        <v>0</v>
      </c>
      <c r="AB4696">
        <v>5</v>
      </c>
      <c r="AC4696">
        <v>3.882880952380952</v>
      </c>
      <c r="AE4696" t="s">
        <v>7949</v>
      </c>
      <c r="AH4696">
        <v>0</v>
      </c>
      <c r="AI4696">
        <v>0</v>
      </c>
    </row>
    <row r="4697" spans="2:35" x14ac:dyDescent="0.25">
      <c r="B4697">
        <v>57</v>
      </c>
      <c r="I4697" t="s">
        <v>22086</v>
      </c>
      <c r="J4697" t="s">
        <v>22089</v>
      </c>
      <c r="L4697" t="s">
        <v>22180</v>
      </c>
      <c r="M4697" t="s">
        <v>22215</v>
      </c>
      <c r="N4697" t="s">
        <v>25407</v>
      </c>
      <c r="O4697" t="s">
        <v>29672</v>
      </c>
      <c r="P4697">
        <v>7</v>
      </c>
      <c r="Q4697">
        <v>2</v>
      </c>
      <c r="R4697">
        <v>3.93</v>
      </c>
      <c r="S4697">
        <v>3.93</v>
      </c>
      <c r="T4697">
        <v>486.83</v>
      </c>
      <c r="U4697">
        <v>98.31</v>
      </c>
      <c r="V4697">
        <v>4.7</v>
      </c>
      <c r="X4697">
        <v>3.67</v>
      </c>
      <c r="Y4697">
        <v>3</v>
      </c>
      <c r="Z4697" t="s">
        <v>4250</v>
      </c>
      <c r="AA4697">
        <v>0</v>
      </c>
      <c r="AB4697">
        <v>4</v>
      </c>
      <c r="AC4697">
        <v>2.8870714285714278</v>
      </c>
      <c r="AE4697" t="s">
        <v>7949</v>
      </c>
      <c r="AH4697">
        <v>0</v>
      </c>
      <c r="AI4697">
        <v>0</v>
      </c>
    </row>
    <row r="4698" spans="2:35" x14ac:dyDescent="0.25">
      <c r="B4698">
        <v>10</v>
      </c>
      <c r="I4698" t="s">
        <v>22086</v>
      </c>
      <c r="J4698" t="s">
        <v>22089</v>
      </c>
      <c r="L4698" t="s">
        <v>22180</v>
      </c>
      <c r="M4698" t="s">
        <v>22215</v>
      </c>
      <c r="N4698" t="s">
        <v>25408</v>
      </c>
      <c r="O4698" t="s">
        <v>29673</v>
      </c>
      <c r="P4698">
        <v>5</v>
      </c>
      <c r="Q4698">
        <v>2</v>
      </c>
      <c r="R4698">
        <v>2.02</v>
      </c>
      <c r="S4698">
        <v>2.13</v>
      </c>
      <c r="T4698">
        <v>466.77</v>
      </c>
      <c r="U4698">
        <v>89.6</v>
      </c>
      <c r="V4698">
        <v>4.29</v>
      </c>
      <c r="W4698">
        <v>7.92</v>
      </c>
      <c r="X4698">
        <v>4.3499999999999996</v>
      </c>
      <c r="Y4698">
        <v>2</v>
      </c>
      <c r="Z4698" t="s">
        <v>4250</v>
      </c>
      <c r="AA4698">
        <v>0</v>
      </c>
      <c r="AB4698">
        <v>3</v>
      </c>
      <c r="AC4698">
        <v>4.7273571428571426</v>
      </c>
      <c r="AE4698" t="s">
        <v>7949</v>
      </c>
      <c r="AH4698">
        <v>0</v>
      </c>
      <c r="AI4698">
        <v>0</v>
      </c>
    </row>
    <row r="4699" spans="2:35" x14ac:dyDescent="0.25">
      <c r="B4699">
        <v>3</v>
      </c>
      <c r="I4699" t="s">
        <v>22086</v>
      </c>
      <c r="J4699" t="s">
        <v>22089</v>
      </c>
      <c r="L4699" t="s">
        <v>22180</v>
      </c>
      <c r="M4699" t="s">
        <v>22215</v>
      </c>
      <c r="N4699" t="s">
        <v>25409</v>
      </c>
      <c r="O4699" t="s">
        <v>29674</v>
      </c>
      <c r="P4699">
        <v>9</v>
      </c>
      <c r="Q4699">
        <v>2</v>
      </c>
      <c r="R4699">
        <v>1.52</v>
      </c>
      <c r="S4699">
        <v>1.6</v>
      </c>
      <c r="T4699">
        <v>512.4</v>
      </c>
      <c r="U4699">
        <v>137.75</v>
      </c>
      <c r="V4699">
        <v>3.46</v>
      </c>
      <c r="W4699">
        <v>8.01</v>
      </c>
      <c r="X4699">
        <v>4.3499999999999996</v>
      </c>
      <c r="Y4699">
        <v>3</v>
      </c>
      <c r="Z4699" t="s">
        <v>4250</v>
      </c>
      <c r="AA4699">
        <v>1</v>
      </c>
      <c r="AB4699">
        <v>6</v>
      </c>
      <c r="AC4699">
        <v>3.5</v>
      </c>
      <c r="AE4699" t="s">
        <v>7949</v>
      </c>
      <c r="AH4699">
        <v>0</v>
      </c>
      <c r="AI4699">
        <v>0</v>
      </c>
    </row>
    <row r="4700" spans="2:35" x14ac:dyDescent="0.25">
      <c r="B4700">
        <v>12</v>
      </c>
      <c r="I4700" t="s">
        <v>22086</v>
      </c>
      <c r="J4700" t="s">
        <v>22089</v>
      </c>
      <c r="L4700" t="s">
        <v>22180</v>
      </c>
      <c r="M4700" t="s">
        <v>22215</v>
      </c>
      <c r="N4700" t="s">
        <v>25410</v>
      </c>
      <c r="O4700" t="s">
        <v>29675</v>
      </c>
      <c r="P4700">
        <v>6</v>
      </c>
      <c r="Q4700">
        <v>2</v>
      </c>
      <c r="R4700">
        <v>3.56</v>
      </c>
      <c r="S4700">
        <v>3.57</v>
      </c>
      <c r="T4700">
        <v>455.8</v>
      </c>
      <c r="U4700">
        <v>113.39</v>
      </c>
      <c r="V4700">
        <v>3.88</v>
      </c>
      <c r="W4700">
        <v>9.2799999999999994</v>
      </c>
      <c r="X4700">
        <v>4.3499999999999996</v>
      </c>
      <c r="Y4700">
        <v>2</v>
      </c>
      <c r="Z4700" t="s">
        <v>4250</v>
      </c>
      <c r="AA4700">
        <v>0</v>
      </c>
      <c r="AB4700">
        <v>3</v>
      </c>
      <c r="AC4700">
        <v>2.9710476190476189</v>
      </c>
      <c r="AE4700" t="s">
        <v>7949</v>
      </c>
      <c r="AH4700">
        <v>0</v>
      </c>
      <c r="AI4700">
        <v>0</v>
      </c>
    </row>
    <row r="4701" spans="2:35" x14ac:dyDescent="0.25">
      <c r="B4701">
        <v>15</v>
      </c>
      <c r="I4701" t="s">
        <v>22086</v>
      </c>
      <c r="J4701" t="s">
        <v>22089</v>
      </c>
      <c r="L4701" t="s">
        <v>22180</v>
      </c>
      <c r="M4701" t="s">
        <v>22215</v>
      </c>
      <c r="N4701" t="s">
        <v>25411</v>
      </c>
      <c r="O4701" t="s">
        <v>29676</v>
      </c>
      <c r="P4701">
        <v>5</v>
      </c>
      <c r="Q4701">
        <v>2</v>
      </c>
      <c r="R4701">
        <v>3.12</v>
      </c>
      <c r="S4701">
        <v>3.2</v>
      </c>
      <c r="T4701">
        <v>516.78</v>
      </c>
      <c r="U4701">
        <v>89.6</v>
      </c>
      <c r="V4701">
        <v>5.17</v>
      </c>
      <c r="W4701">
        <v>8.11</v>
      </c>
      <c r="X4701">
        <v>4.3499999999999996</v>
      </c>
      <c r="Y4701">
        <v>2</v>
      </c>
      <c r="Z4701" t="s">
        <v>4250</v>
      </c>
      <c r="AA4701">
        <v>2</v>
      </c>
      <c r="AB4701">
        <v>3</v>
      </c>
      <c r="AC4701">
        <v>3.84</v>
      </c>
      <c r="AE4701" t="s">
        <v>7949</v>
      </c>
      <c r="AH4701">
        <v>0</v>
      </c>
      <c r="AI4701">
        <v>0</v>
      </c>
    </row>
    <row r="4702" spans="2:35" x14ac:dyDescent="0.25">
      <c r="B4702">
        <v>12</v>
      </c>
      <c r="I4702" t="s">
        <v>22086</v>
      </c>
      <c r="J4702" t="s">
        <v>22089</v>
      </c>
      <c r="L4702" t="s">
        <v>22180</v>
      </c>
      <c r="M4702" t="s">
        <v>22215</v>
      </c>
      <c r="N4702" t="s">
        <v>25412</v>
      </c>
      <c r="O4702" t="s">
        <v>29677</v>
      </c>
      <c r="P4702">
        <v>6</v>
      </c>
      <c r="Q4702">
        <v>2</v>
      </c>
      <c r="R4702">
        <v>2.16</v>
      </c>
      <c r="S4702">
        <v>2.16</v>
      </c>
      <c r="T4702">
        <v>496.44</v>
      </c>
      <c r="U4702">
        <v>98.83</v>
      </c>
      <c r="V4702">
        <v>4.2</v>
      </c>
      <c r="W4702">
        <v>9.4</v>
      </c>
      <c r="X4702">
        <v>4.6100000000000003</v>
      </c>
      <c r="Y4702">
        <v>2</v>
      </c>
      <c r="Z4702" t="s">
        <v>4250</v>
      </c>
      <c r="AA4702">
        <v>0</v>
      </c>
      <c r="AB4702">
        <v>5</v>
      </c>
      <c r="AC4702">
        <v>4.1510952380952384</v>
      </c>
      <c r="AE4702" t="s">
        <v>7949</v>
      </c>
      <c r="AH4702">
        <v>0</v>
      </c>
      <c r="AI4702">
        <v>0</v>
      </c>
    </row>
    <row r="4703" spans="2:35" x14ac:dyDescent="0.25">
      <c r="B4703">
        <v>3</v>
      </c>
      <c r="I4703" t="s">
        <v>22086</v>
      </c>
      <c r="J4703" t="s">
        <v>22089</v>
      </c>
      <c r="L4703" t="s">
        <v>22180</v>
      </c>
      <c r="M4703" t="s">
        <v>22215</v>
      </c>
      <c r="N4703" t="s">
        <v>25413</v>
      </c>
      <c r="O4703" t="s">
        <v>29678</v>
      </c>
      <c r="P4703">
        <v>6</v>
      </c>
      <c r="Q4703">
        <v>2</v>
      </c>
      <c r="R4703">
        <v>2.2599999999999998</v>
      </c>
      <c r="S4703">
        <v>2.27</v>
      </c>
      <c r="T4703">
        <v>482.41</v>
      </c>
      <c r="U4703">
        <v>98.83</v>
      </c>
      <c r="V4703">
        <v>3.9</v>
      </c>
      <c r="W4703">
        <v>9.34</v>
      </c>
      <c r="X4703">
        <v>4.3499999999999996</v>
      </c>
      <c r="Y4703">
        <v>2</v>
      </c>
      <c r="Z4703" t="s">
        <v>4250</v>
      </c>
      <c r="AA4703">
        <v>0</v>
      </c>
      <c r="AB4703">
        <v>5</v>
      </c>
      <c r="AC4703">
        <v>4.2013095238095239</v>
      </c>
      <c r="AE4703" t="s">
        <v>7949</v>
      </c>
      <c r="AH4703">
        <v>0</v>
      </c>
      <c r="AI4703">
        <v>0</v>
      </c>
    </row>
    <row r="4704" spans="2:35" x14ac:dyDescent="0.25">
      <c r="B4704">
        <v>2</v>
      </c>
      <c r="I4704" t="s">
        <v>22086</v>
      </c>
      <c r="J4704" t="s">
        <v>22089</v>
      </c>
      <c r="L4704" t="s">
        <v>22180</v>
      </c>
      <c r="M4704" t="s">
        <v>22215</v>
      </c>
      <c r="N4704" t="s">
        <v>25414</v>
      </c>
      <c r="O4704" t="s">
        <v>29679</v>
      </c>
      <c r="P4704">
        <v>7</v>
      </c>
      <c r="Q4704">
        <v>2</v>
      </c>
      <c r="R4704">
        <v>2.69</v>
      </c>
      <c r="S4704">
        <v>2.78</v>
      </c>
      <c r="T4704">
        <v>469.37</v>
      </c>
      <c r="U4704">
        <v>111.72</v>
      </c>
      <c r="V4704">
        <v>2.9</v>
      </c>
      <c r="W4704">
        <v>8.01</v>
      </c>
      <c r="X4704">
        <v>4.3499999999999996</v>
      </c>
      <c r="Y4704">
        <v>2</v>
      </c>
      <c r="Z4704" t="s">
        <v>4250</v>
      </c>
      <c r="AA4704">
        <v>0</v>
      </c>
      <c r="AB4704">
        <v>5</v>
      </c>
      <c r="AC4704">
        <v>3.6497857142857151</v>
      </c>
      <c r="AE4704" t="s">
        <v>7949</v>
      </c>
      <c r="AH4704">
        <v>0</v>
      </c>
      <c r="AI4704">
        <v>0</v>
      </c>
    </row>
    <row r="4705" spans="2:35" x14ac:dyDescent="0.25">
      <c r="B4705">
        <v>549</v>
      </c>
      <c r="I4705" t="s">
        <v>22086</v>
      </c>
      <c r="J4705" t="s">
        <v>22089</v>
      </c>
      <c r="L4705" t="s">
        <v>22180</v>
      </c>
      <c r="M4705" t="s">
        <v>22215</v>
      </c>
      <c r="N4705" t="s">
        <v>25415</v>
      </c>
      <c r="O4705" t="s">
        <v>29680</v>
      </c>
      <c r="P4705">
        <v>6</v>
      </c>
      <c r="Q4705">
        <v>2</v>
      </c>
      <c r="R4705">
        <v>2.4700000000000002</v>
      </c>
      <c r="S4705">
        <v>2.4700000000000002</v>
      </c>
      <c r="T4705">
        <v>498.45</v>
      </c>
      <c r="U4705">
        <v>98.83</v>
      </c>
      <c r="V4705">
        <v>4.59</v>
      </c>
      <c r="W4705">
        <v>9.4499999999999993</v>
      </c>
      <c r="X4705">
        <v>4.6100000000000003</v>
      </c>
      <c r="Y4705">
        <v>2</v>
      </c>
      <c r="Z4705" t="s">
        <v>4250</v>
      </c>
      <c r="AA4705">
        <v>0</v>
      </c>
      <c r="AB4705">
        <v>6</v>
      </c>
      <c r="AC4705">
        <v>3.9817380952380952</v>
      </c>
      <c r="AE4705" t="s">
        <v>7949</v>
      </c>
      <c r="AH4705">
        <v>0</v>
      </c>
      <c r="AI4705">
        <v>0</v>
      </c>
    </row>
    <row r="4706" spans="2:35" x14ac:dyDescent="0.25">
      <c r="B4706">
        <v>12</v>
      </c>
      <c r="I4706" t="s">
        <v>22086</v>
      </c>
      <c r="J4706" t="s">
        <v>22089</v>
      </c>
      <c r="L4706" t="s">
        <v>22180</v>
      </c>
      <c r="M4706" t="s">
        <v>22215</v>
      </c>
      <c r="N4706" t="s">
        <v>25343</v>
      </c>
      <c r="O4706" t="s">
        <v>29608</v>
      </c>
      <c r="P4706">
        <v>6</v>
      </c>
      <c r="Q4706">
        <v>2</v>
      </c>
      <c r="R4706">
        <v>2.1800000000000002</v>
      </c>
      <c r="S4706">
        <v>2.19</v>
      </c>
      <c r="T4706">
        <v>468.38</v>
      </c>
      <c r="U4706">
        <v>98.83</v>
      </c>
      <c r="V4706">
        <v>3.51</v>
      </c>
      <c r="W4706">
        <v>9.34</v>
      </c>
      <c r="X4706">
        <v>4.3499999999999996</v>
      </c>
      <c r="Y4706">
        <v>2</v>
      </c>
      <c r="Z4706" t="s">
        <v>4250</v>
      </c>
      <c r="AA4706">
        <v>0</v>
      </c>
      <c r="AB4706">
        <v>5</v>
      </c>
      <c r="AC4706">
        <v>4.3415238095238102</v>
      </c>
      <c r="AE4706" t="s">
        <v>7949</v>
      </c>
      <c r="AH4706">
        <v>0</v>
      </c>
      <c r="AI4706">
        <v>0</v>
      </c>
    </row>
    <row r="4707" spans="2:35" x14ac:dyDescent="0.25">
      <c r="B4707">
        <v>18</v>
      </c>
      <c r="I4707" t="s">
        <v>22086</v>
      </c>
      <c r="J4707" t="s">
        <v>22089</v>
      </c>
      <c r="L4707" t="s">
        <v>22180</v>
      </c>
      <c r="M4707" t="s">
        <v>22215</v>
      </c>
      <c r="N4707" t="s">
        <v>25254</v>
      </c>
      <c r="O4707" t="s">
        <v>29519</v>
      </c>
      <c r="P4707">
        <v>6</v>
      </c>
      <c r="Q4707">
        <v>2</v>
      </c>
      <c r="R4707">
        <v>1.24</v>
      </c>
      <c r="S4707">
        <v>1.3</v>
      </c>
      <c r="T4707">
        <v>465.33</v>
      </c>
      <c r="U4707">
        <v>102.49</v>
      </c>
      <c r="V4707">
        <v>3.83</v>
      </c>
      <c r="W4707">
        <v>8.19</v>
      </c>
      <c r="X4707">
        <v>4.3499999999999996</v>
      </c>
      <c r="Y4707">
        <v>2</v>
      </c>
      <c r="Z4707" t="s">
        <v>4250</v>
      </c>
      <c r="AA4707">
        <v>0</v>
      </c>
      <c r="AB4707">
        <v>4</v>
      </c>
      <c r="AC4707">
        <v>4.3313095238095238</v>
      </c>
      <c r="AE4707" t="s">
        <v>7949</v>
      </c>
      <c r="AH4707">
        <v>0</v>
      </c>
      <c r="AI4707">
        <v>0</v>
      </c>
    </row>
    <row r="4708" spans="2:35" x14ac:dyDescent="0.25">
      <c r="B4708">
        <v>213</v>
      </c>
      <c r="I4708" t="s">
        <v>22086</v>
      </c>
      <c r="J4708" t="s">
        <v>22089</v>
      </c>
      <c r="L4708" t="s">
        <v>22180</v>
      </c>
      <c r="M4708" t="s">
        <v>22215</v>
      </c>
      <c r="N4708" t="s">
        <v>25416</v>
      </c>
      <c r="O4708" t="s">
        <v>29681</v>
      </c>
      <c r="P4708">
        <v>6</v>
      </c>
      <c r="Q4708">
        <v>2</v>
      </c>
      <c r="R4708">
        <v>2.17</v>
      </c>
      <c r="S4708">
        <v>2.17</v>
      </c>
      <c r="T4708">
        <v>526.38</v>
      </c>
      <c r="U4708">
        <v>98.83</v>
      </c>
      <c r="V4708">
        <v>4.74</v>
      </c>
      <c r="W4708">
        <v>9.3800000000000008</v>
      </c>
      <c r="X4708">
        <v>4.5199999999999996</v>
      </c>
      <c r="Y4708">
        <v>2</v>
      </c>
      <c r="Z4708" t="s">
        <v>4250</v>
      </c>
      <c r="AA4708">
        <v>1</v>
      </c>
      <c r="AB4708">
        <v>5</v>
      </c>
      <c r="AC4708">
        <v>4.1206666666666667</v>
      </c>
      <c r="AE4708" t="s">
        <v>7949</v>
      </c>
      <c r="AH4708">
        <v>0</v>
      </c>
      <c r="AI4708">
        <v>0</v>
      </c>
    </row>
    <row r="4709" spans="2:35" x14ac:dyDescent="0.25">
      <c r="B4709">
        <v>11</v>
      </c>
      <c r="I4709" t="s">
        <v>22086</v>
      </c>
      <c r="J4709" t="s">
        <v>22089</v>
      </c>
      <c r="L4709" t="s">
        <v>22180</v>
      </c>
      <c r="M4709" t="s">
        <v>22215</v>
      </c>
      <c r="N4709" t="s">
        <v>25417</v>
      </c>
      <c r="O4709" t="s">
        <v>29682</v>
      </c>
      <c r="P4709">
        <v>6</v>
      </c>
      <c r="Q4709">
        <v>2</v>
      </c>
      <c r="R4709">
        <v>3.12</v>
      </c>
      <c r="S4709">
        <v>3.18</v>
      </c>
      <c r="T4709">
        <v>478.81</v>
      </c>
      <c r="U4709">
        <v>98.83</v>
      </c>
      <c r="V4709">
        <v>4.16</v>
      </c>
      <c r="W4709">
        <v>8.3800000000000008</v>
      </c>
      <c r="X4709">
        <v>4.3499999999999996</v>
      </c>
      <c r="Y4709">
        <v>2</v>
      </c>
      <c r="Z4709" t="s">
        <v>4250</v>
      </c>
      <c r="AA4709">
        <v>0</v>
      </c>
      <c r="AB4709">
        <v>4</v>
      </c>
      <c r="AC4709">
        <v>3.7070238095238088</v>
      </c>
      <c r="AE4709" t="s">
        <v>7949</v>
      </c>
      <c r="AH4709">
        <v>0</v>
      </c>
      <c r="AI4709">
        <v>0</v>
      </c>
    </row>
    <row r="4710" spans="2:35" x14ac:dyDescent="0.25">
      <c r="B4710">
        <v>15</v>
      </c>
      <c r="I4710" t="s">
        <v>22086</v>
      </c>
      <c r="J4710" t="s">
        <v>22089</v>
      </c>
      <c r="L4710" t="s">
        <v>22180</v>
      </c>
      <c r="M4710" t="s">
        <v>22215</v>
      </c>
      <c r="N4710" t="s">
        <v>25418</v>
      </c>
      <c r="O4710" t="s">
        <v>29683</v>
      </c>
      <c r="P4710">
        <v>7</v>
      </c>
      <c r="Q4710">
        <v>2</v>
      </c>
      <c r="R4710">
        <v>3.3</v>
      </c>
      <c r="S4710">
        <v>3.39</v>
      </c>
      <c r="T4710">
        <v>513.35</v>
      </c>
      <c r="U4710">
        <v>111.72</v>
      </c>
      <c r="V4710">
        <v>3.83</v>
      </c>
      <c r="W4710">
        <v>7.99</v>
      </c>
      <c r="X4710">
        <v>4.3499999999999996</v>
      </c>
      <c r="Y4710">
        <v>2</v>
      </c>
      <c r="Z4710" t="s">
        <v>4250</v>
      </c>
      <c r="AA4710">
        <v>1</v>
      </c>
      <c r="AB4710">
        <v>5</v>
      </c>
      <c r="AC4710">
        <v>2.931</v>
      </c>
      <c r="AE4710" t="s">
        <v>7949</v>
      </c>
      <c r="AH4710">
        <v>0</v>
      </c>
      <c r="AI4710">
        <v>0</v>
      </c>
    </row>
    <row r="4711" spans="2:35" x14ac:dyDescent="0.25">
      <c r="B4711">
        <v>7</v>
      </c>
      <c r="I4711" t="s">
        <v>22086</v>
      </c>
      <c r="J4711" t="s">
        <v>22089</v>
      </c>
      <c r="L4711" t="s">
        <v>22180</v>
      </c>
      <c r="M4711" t="s">
        <v>22215</v>
      </c>
      <c r="N4711" t="s">
        <v>25419</v>
      </c>
      <c r="O4711" t="s">
        <v>29684</v>
      </c>
      <c r="P4711">
        <v>6</v>
      </c>
      <c r="Q4711">
        <v>2</v>
      </c>
      <c r="R4711">
        <v>1.46</v>
      </c>
      <c r="S4711">
        <v>1.49</v>
      </c>
      <c r="T4711">
        <v>487.76</v>
      </c>
      <c r="U4711">
        <v>94.53</v>
      </c>
      <c r="V4711">
        <v>4.34</v>
      </c>
      <c r="W4711">
        <v>8.49</v>
      </c>
      <c r="X4711">
        <v>4.3499999999999996</v>
      </c>
      <c r="Y4711">
        <v>2</v>
      </c>
      <c r="Z4711" t="s">
        <v>4250</v>
      </c>
      <c r="AA4711">
        <v>0</v>
      </c>
      <c r="AB4711">
        <v>4</v>
      </c>
      <c r="AC4711">
        <v>4.4364285714285714</v>
      </c>
      <c r="AE4711" t="s">
        <v>7949</v>
      </c>
      <c r="AH4711">
        <v>0</v>
      </c>
      <c r="AI4711">
        <v>0</v>
      </c>
    </row>
    <row r="4712" spans="2:35" x14ac:dyDescent="0.25">
      <c r="B4712">
        <v>49</v>
      </c>
      <c r="I4712" t="s">
        <v>22086</v>
      </c>
      <c r="J4712" t="s">
        <v>22089</v>
      </c>
      <c r="L4712" t="s">
        <v>22180</v>
      </c>
      <c r="M4712" t="s">
        <v>22215</v>
      </c>
      <c r="N4712" t="s">
        <v>25420</v>
      </c>
      <c r="O4712" t="s">
        <v>29685</v>
      </c>
      <c r="P4712">
        <v>7</v>
      </c>
      <c r="Q4712">
        <v>2</v>
      </c>
      <c r="R4712">
        <v>2.99</v>
      </c>
      <c r="S4712">
        <v>3.07</v>
      </c>
      <c r="T4712">
        <v>527.37</v>
      </c>
      <c r="U4712">
        <v>111.72</v>
      </c>
      <c r="V4712">
        <v>4.1399999999999997</v>
      </c>
      <c r="W4712">
        <v>8.0500000000000007</v>
      </c>
      <c r="X4712">
        <v>4.3499999999999996</v>
      </c>
      <c r="Y4712">
        <v>2</v>
      </c>
      <c r="Z4712" t="s">
        <v>4250</v>
      </c>
      <c r="AA4712">
        <v>1</v>
      </c>
      <c r="AB4712">
        <v>5</v>
      </c>
      <c r="AC4712">
        <v>3.246</v>
      </c>
      <c r="AE4712" t="s">
        <v>7949</v>
      </c>
      <c r="AH4712">
        <v>0</v>
      </c>
      <c r="AI4712">
        <v>0</v>
      </c>
    </row>
    <row r="4713" spans="2:35" x14ac:dyDescent="0.25">
      <c r="B4713">
        <v>15</v>
      </c>
      <c r="I4713" t="s">
        <v>22086</v>
      </c>
      <c r="J4713" t="s">
        <v>22089</v>
      </c>
      <c r="L4713" t="s">
        <v>22180</v>
      </c>
      <c r="M4713" t="s">
        <v>22215</v>
      </c>
      <c r="N4713" t="s">
        <v>25421</v>
      </c>
      <c r="O4713" t="s">
        <v>29686</v>
      </c>
      <c r="P4713">
        <v>5</v>
      </c>
      <c r="Q4713">
        <v>2</v>
      </c>
      <c r="R4713">
        <v>2.44</v>
      </c>
      <c r="S4713">
        <v>2.4900000000000002</v>
      </c>
      <c r="T4713">
        <v>498.79</v>
      </c>
      <c r="U4713">
        <v>89.6</v>
      </c>
      <c r="V4713">
        <v>5.08</v>
      </c>
      <c r="W4713">
        <v>8.2799999999999994</v>
      </c>
      <c r="X4713">
        <v>4.3499999999999996</v>
      </c>
      <c r="Y4713">
        <v>2</v>
      </c>
      <c r="Z4713" t="s">
        <v>4250</v>
      </c>
      <c r="AA4713">
        <v>1</v>
      </c>
      <c r="AB4713">
        <v>4</v>
      </c>
      <c r="AC4713">
        <v>4.2886428571428574</v>
      </c>
      <c r="AE4713" t="s">
        <v>7949</v>
      </c>
      <c r="AH4713">
        <v>0</v>
      </c>
      <c r="AI4713">
        <v>0</v>
      </c>
    </row>
    <row r="4714" spans="2:35" x14ac:dyDescent="0.25">
      <c r="B4714">
        <v>13</v>
      </c>
      <c r="I4714" t="s">
        <v>22086</v>
      </c>
      <c r="J4714" t="s">
        <v>22089</v>
      </c>
      <c r="L4714" t="s">
        <v>22180</v>
      </c>
      <c r="M4714" t="s">
        <v>22215</v>
      </c>
      <c r="N4714" t="s">
        <v>25422</v>
      </c>
      <c r="O4714" t="s">
        <v>29687</v>
      </c>
      <c r="P4714">
        <v>6</v>
      </c>
      <c r="Q4714">
        <v>2</v>
      </c>
      <c r="R4714">
        <v>2.1800000000000002</v>
      </c>
      <c r="S4714">
        <v>2.19</v>
      </c>
      <c r="T4714">
        <v>492.83</v>
      </c>
      <c r="U4714">
        <v>98.83</v>
      </c>
      <c r="V4714">
        <v>4.29</v>
      </c>
      <c r="W4714">
        <v>8.9499999999999993</v>
      </c>
      <c r="X4714">
        <v>4.3499999999999996</v>
      </c>
      <c r="Y4714">
        <v>2</v>
      </c>
      <c r="Z4714" t="s">
        <v>4250</v>
      </c>
      <c r="AA4714">
        <v>0</v>
      </c>
      <c r="AB4714">
        <v>5</v>
      </c>
      <c r="AC4714">
        <v>4.1668809523809527</v>
      </c>
      <c r="AE4714" t="s">
        <v>7949</v>
      </c>
      <c r="AH4714">
        <v>0</v>
      </c>
      <c r="AI4714">
        <v>0</v>
      </c>
    </row>
    <row r="4715" spans="2:35" x14ac:dyDescent="0.25">
      <c r="B4715">
        <v>14</v>
      </c>
      <c r="I4715" t="s">
        <v>22086</v>
      </c>
      <c r="J4715" t="s">
        <v>22089</v>
      </c>
      <c r="L4715" t="s">
        <v>22180</v>
      </c>
      <c r="M4715" t="s">
        <v>22215</v>
      </c>
      <c r="N4715" t="s">
        <v>25423</v>
      </c>
      <c r="O4715" t="s">
        <v>29688</v>
      </c>
      <c r="P4715">
        <v>5</v>
      </c>
      <c r="Q4715">
        <v>2</v>
      </c>
      <c r="R4715">
        <v>2.0699999999999998</v>
      </c>
      <c r="S4715">
        <v>2.08</v>
      </c>
      <c r="T4715">
        <v>464.34</v>
      </c>
      <c r="U4715">
        <v>89.6</v>
      </c>
      <c r="V4715">
        <v>4.43</v>
      </c>
      <c r="W4715">
        <v>9.52</v>
      </c>
      <c r="X4715">
        <v>4.3600000000000003</v>
      </c>
      <c r="Y4715">
        <v>2</v>
      </c>
      <c r="Z4715" t="s">
        <v>4250</v>
      </c>
      <c r="AA4715">
        <v>0</v>
      </c>
      <c r="AB4715">
        <v>4</v>
      </c>
      <c r="AC4715">
        <v>4.7197142857142858</v>
      </c>
      <c r="AE4715" t="s">
        <v>7949</v>
      </c>
      <c r="AH4715">
        <v>0</v>
      </c>
      <c r="AI4715">
        <v>0</v>
      </c>
    </row>
    <row r="4716" spans="2:35" x14ac:dyDescent="0.25">
      <c r="B4716">
        <v>20</v>
      </c>
      <c r="I4716" t="s">
        <v>22086</v>
      </c>
      <c r="J4716" t="s">
        <v>22089</v>
      </c>
      <c r="L4716" t="s">
        <v>22180</v>
      </c>
      <c r="M4716" t="s">
        <v>22215</v>
      </c>
      <c r="N4716" t="s">
        <v>25424</v>
      </c>
      <c r="O4716" t="s">
        <v>29689</v>
      </c>
      <c r="P4716">
        <v>5</v>
      </c>
      <c r="Q4716">
        <v>2</v>
      </c>
      <c r="R4716">
        <v>4.79</v>
      </c>
      <c r="S4716">
        <v>4.79</v>
      </c>
      <c r="T4716">
        <v>465.23</v>
      </c>
      <c r="U4716">
        <v>89.6</v>
      </c>
      <c r="V4716">
        <v>4.66</v>
      </c>
      <c r="W4716">
        <v>9.39</v>
      </c>
      <c r="X4716">
        <v>4.3499999999999996</v>
      </c>
      <c r="Y4716">
        <v>2</v>
      </c>
      <c r="Z4716" t="s">
        <v>4250</v>
      </c>
      <c r="AA4716">
        <v>0</v>
      </c>
      <c r="AB4716">
        <v>3</v>
      </c>
      <c r="AC4716">
        <v>2.8533571428571429</v>
      </c>
      <c r="AE4716" t="s">
        <v>7949</v>
      </c>
      <c r="AH4716">
        <v>0</v>
      </c>
      <c r="AI4716">
        <v>0</v>
      </c>
    </row>
    <row r="4717" spans="2:35" x14ac:dyDescent="0.25">
      <c r="B4717">
        <v>3</v>
      </c>
      <c r="I4717" t="s">
        <v>22086</v>
      </c>
      <c r="J4717" t="s">
        <v>22089</v>
      </c>
      <c r="L4717" t="s">
        <v>22180</v>
      </c>
      <c r="M4717" t="s">
        <v>22215</v>
      </c>
      <c r="N4717" t="s">
        <v>25425</v>
      </c>
      <c r="O4717" t="s">
        <v>29690</v>
      </c>
      <c r="P4717">
        <v>7</v>
      </c>
      <c r="Q4717">
        <v>2</v>
      </c>
      <c r="R4717">
        <v>4.47</v>
      </c>
      <c r="S4717">
        <v>4.5</v>
      </c>
      <c r="T4717">
        <v>461.8</v>
      </c>
      <c r="U4717">
        <v>111.72</v>
      </c>
      <c r="V4717">
        <v>3.41</v>
      </c>
      <c r="W4717">
        <v>8.24</v>
      </c>
      <c r="X4717">
        <v>4.3499999999999996</v>
      </c>
      <c r="Y4717">
        <v>2</v>
      </c>
      <c r="Z4717" t="s">
        <v>4250</v>
      </c>
      <c r="AA4717">
        <v>0</v>
      </c>
      <c r="AB4717">
        <v>4</v>
      </c>
      <c r="AC4717">
        <v>2.2988571428571429</v>
      </c>
      <c r="AE4717" t="s">
        <v>7949</v>
      </c>
      <c r="AH4717">
        <v>0</v>
      </c>
      <c r="AI4717">
        <v>0</v>
      </c>
    </row>
    <row r="4718" spans="2:35" x14ac:dyDescent="0.25">
      <c r="B4718">
        <v>35</v>
      </c>
      <c r="I4718" t="s">
        <v>22086</v>
      </c>
      <c r="J4718" t="s">
        <v>22089</v>
      </c>
      <c r="L4718" t="s">
        <v>22180</v>
      </c>
      <c r="M4718" t="s">
        <v>22215</v>
      </c>
      <c r="N4718" t="s">
        <v>25426</v>
      </c>
      <c r="O4718" t="s">
        <v>29691</v>
      </c>
      <c r="P4718">
        <v>6</v>
      </c>
      <c r="Q4718">
        <v>2</v>
      </c>
      <c r="R4718">
        <v>4.0599999999999996</v>
      </c>
      <c r="S4718">
        <v>4.0599999999999996</v>
      </c>
      <c r="T4718">
        <v>460.82</v>
      </c>
      <c r="U4718">
        <v>98.83</v>
      </c>
      <c r="V4718">
        <v>4.0199999999999996</v>
      </c>
      <c r="W4718">
        <v>9.58</v>
      </c>
      <c r="X4718">
        <v>4.6100000000000003</v>
      </c>
      <c r="Y4718">
        <v>2</v>
      </c>
      <c r="Z4718" t="s">
        <v>4250</v>
      </c>
      <c r="AA4718">
        <v>0</v>
      </c>
      <c r="AB4718">
        <v>4</v>
      </c>
      <c r="AC4718">
        <v>2.9555238095238101</v>
      </c>
      <c r="AE4718" t="s">
        <v>7949</v>
      </c>
      <c r="AH4718">
        <v>0</v>
      </c>
      <c r="AI4718">
        <v>0</v>
      </c>
    </row>
    <row r="4719" spans="2:35" x14ac:dyDescent="0.25">
      <c r="B4719">
        <v>34</v>
      </c>
      <c r="I4719" t="s">
        <v>22086</v>
      </c>
      <c r="J4719" t="s">
        <v>22089</v>
      </c>
      <c r="L4719" t="s">
        <v>22180</v>
      </c>
      <c r="M4719" t="s">
        <v>22215</v>
      </c>
      <c r="N4719" t="s">
        <v>25427</v>
      </c>
      <c r="O4719" t="s">
        <v>29692</v>
      </c>
      <c r="P4719">
        <v>6</v>
      </c>
      <c r="Q4719">
        <v>2</v>
      </c>
      <c r="R4719">
        <v>3.39</v>
      </c>
      <c r="S4719">
        <v>3.4</v>
      </c>
      <c r="T4719">
        <v>469.83</v>
      </c>
      <c r="U4719">
        <v>113.39</v>
      </c>
      <c r="V4719">
        <v>4.1900000000000004</v>
      </c>
      <c r="W4719">
        <v>9.34</v>
      </c>
      <c r="X4719">
        <v>4.3499999999999996</v>
      </c>
      <c r="Y4719">
        <v>2</v>
      </c>
      <c r="Z4719" t="s">
        <v>4250</v>
      </c>
      <c r="AA4719">
        <v>0</v>
      </c>
      <c r="AB4719">
        <v>3</v>
      </c>
      <c r="AC4719">
        <v>3.0408333333333331</v>
      </c>
      <c r="AE4719" t="s">
        <v>7949</v>
      </c>
      <c r="AH4719">
        <v>0</v>
      </c>
      <c r="AI4719">
        <v>0</v>
      </c>
    </row>
    <row r="4720" spans="2:35" x14ac:dyDescent="0.25">
      <c r="B4720">
        <v>47</v>
      </c>
      <c r="I4720" t="s">
        <v>22086</v>
      </c>
      <c r="J4720" t="s">
        <v>22089</v>
      </c>
      <c r="L4720" t="s">
        <v>22180</v>
      </c>
      <c r="M4720" t="s">
        <v>22215</v>
      </c>
      <c r="N4720" t="s">
        <v>25428</v>
      </c>
      <c r="O4720" t="s">
        <v>29693</v>
      </c>
      <c r="P4720">
        <v>6</v>
      </c>
      <c r="Q4720">
        <v>2</v>
      </c>
      <c r="R4720">
        <v>3.63</v>
      </c>
      <c r="S4720">
        <v>3.68</v>
      </c>
      <c r="T4720">
        <v>481.78</v>
      </c>
      <c r="U4720">
        <v>102.49</v>
      </c>
      <c r="V4720">
        <v>4.34</v>
      </c>
      <c r="W4720">
        <v>8.3000000000000007</v>
      </c>
      <c r="X4720">
        <v>4.3499999999999996</v>
      </c>
      <c r="Y4720">
        <v>2</v>
      </c>
      <c r="Z4720" t="s">
        <v>4250</v>
      </c>
      <c r="AA4720">
        <v>0</v>
      </c>
      <c r="AB4720">
        <v>4</v>
      </c>
      <c r="AC4720">
        <v>3.0588095238095239</v>
      </c>
      <c r="AE4720" t="s">
        <v>7949</v>
      </c>
      <c r="AH4720">
        <v>0</v>
      </c>
      <c r="AI4720">
        <v>0</v>
      </c>
    </row>
    <row r="4721" spans="2:35" x14ac:dyDescent="0.25">
      <c r="B4721">
        <v>1</v>
      </c>
      <c r="I4721" t="s">
        <v>22086</v>
      </c>
      <c r="J4721" t="s">
        <v>22089</v>
      </c>
      <c r="L4721" t="s">
        <v>22180</v>
      </c>
      <c r="M4721" t="s">
        <v>22215</v>
      </c>
      <c r="N4721" t="s">
        <v>25439</v>
      </c>
      <c r="O4721" t="s">
        <v>29714</v>
      </c>
      <c r="P4721">
        <v>7</v>
      </c>
      <c r="Q4721">
        <v>2</v>
      </c>
      <c r="R4721">
        <v>5.09</v>
      </c>
      <c r="S4721">
        <v>5.16</v>
      </c>
      <c r="T4721">
        <v>485.83</v>
      </c>
      <c r="U4721">
        <v>111.72</v>
      </c>
      <c r="V4721">
        <v>3.41</v>
      </c>
      <c r="W4721">
        <v>8.1300000000000008</v>
      </c>
      <c r="X4721">
        <v>4.3499999999999996</v>
      </c>
      <c r="Y4721">
        <v>2</v>
      </c>
      <c r="Z4721" t="s">
        <v>4250</v>
      </c>
      <c r="AA4721">
        <v>0</v>
      </c>
      <c r="AB4721">
        <v>5</v>
      </c>
      <c r="AC4721">
        <v>1.8772142857142859</v>
      </c>
      <c r="AE4721" t="s">
        <v>7949</v>
      </c>
      <c r="AH4721">
        <v>0</v>
      </c>
      <c r="AI4721">
        <v>0</v>
      </c>
    </row>
    <row r="4722" spans="2:35" x14ac:dyDescent="0.25">
      <c r="B4722">
        <v>31.9</v>
      </c>
      <c r="I4722" t="s">
        <v>22086</v>
      </c>
      <c r="J4722" t="s">
        <v>22089</v>
      </c>
      <c r="L4722" t="s">
        <v>22180</v>
      </c>
      <c r="M4722" t="s">
        <v>22215</v>
      </c>
      <c r="N4722" t="s">
        <v>25429</v>
      </c>
      <c r="O4722" t="s">
        <v>29694</v>
      </c>
      <c r="P4722">
        <v>5</v>
      </c>
      <c r="Q4722">
        <v>2</v>
      </c>
      <c r="R4722">
        <v>5.04</v>
      </c>
      <c r="S4722">
        <v>5.04</v>
      </c>
      <c r="T4722">
        <v>509.69</v>
      </c>
      <c r="U4722">
        <v>89.6</v>
      </c>
      <c r="V4722">
        <v>4.7699999999999996</v>
      </c>
      <c r="W4722">
        <v>9.34</v>
      </c>
      <c r="X4722">
        <v>4.3499999999999996</v>
      </c>
      <c r="Y4722">
        <v>2</v>
      </c>
      <c r="Z4722" t="s">
        <v>4250</v>
      </c>
      <c r="AA4722">
        <v>1</v>
      </c>
      <c r="AB4722">
        <v>3</v>
      </c>
      <c r="AC4722">
        <v>2.5</v>
      </c>
      <c r="AE4722" t="s">
        <v>7949</v>
      </c>
      <c r="AH4722">
        <v>0</v>
      </c>
      <c r="AI4722">
        <v>0</v>
      </c>
    </row>
    <row r="4723" spans="2:35" x14ac:dyDescent="0.25">
      <c r="B4723">
        <v>63</v>
      </c>
      <c r="I4723" t="s">
        <v>22086</v>
      </c>
      <c r="J4723" t="s">
        <v>22089</v>
      </c>
      <c r="L4723" t="s">
        <v>22180</v>
      </c>
      <c r="M4723" t="s">
        <v>22215</v>
      </c>
      <c r="N4723" t="s">
        <v>25430</v>
      </c>
      <c r="O4723" t="s">
        <v>29695</v>
      </c>
      <c r="P4723">
        <v>7</v>
      </c>
      <c r="Q4723">
        <v>2</v>
      </c>
      <c r="R4723">
        <v>4.1500000000000004</v>
      </c>
      <c r="S4723">
        <v>4.18</v>
      </c>
      <c r="T4723">
        <v>475.83</v>
      </c>
      <c r="U4723">
        <v>111.72</v>
      </c>
      <c r="V4723">
        <v>3.72</v>
      </c>
      <c r="W4723">
        <v>8.3000000000000007</v>
      </c>
      <c r="X4723">
        <v>4.3499999999999996</v>
      </c>
      <c r="Y4723">
        <v>2</v>
      </c>
      <c r="Z4723" t="s">
        <v>4250</v>
      </c>
      <c r="AA4723">
        <v>0</v>
      </c>
      <c r="AB4723">
        <v>4</v>
      </c>
      <c r="AC4723">
        <v>2.3586428571428582</v>
      </c>
      <c r="AE4723" t="s">
        <v>7949</v>
      </c>
      <c r="AH4723">
        <v>0</v>
      </c>
      <c r="AI4723">
        <v>0</v>
      </c>
    </row>
    <row r="4724" spans="2:35" x14ac:dyDescent="0.25">
      <c r="B4724">
        <v>29</v>
      </c>
      <c r="I4724" t="s">
        <v>22086</v>
      </c>
      <c r="J4724" t="s">
        <v>22089</v>
      </c>
      <c r="L4724" t="s">
        <v>22180</v>
      </c>
      <c r="M4724" t="s">
        <v>22215</v>
      </c>
      <c r="N4724" t="s">
        <v>25431</v>
      </c>
      <c r="O4724" t="s">
        <v>29715</v>
      </c>
      <c r="P4724">
        <v>4</v>
      </c>
      <c r="Q4724">
        <v>1</v>
      </c>
      <c r="R4724">
        <v>3.97</v>
      </c>
      <c r="S4724">
        <v>3.98</v>
      </c>
      <c r="T4724">
        <v>478.22</v>
      </c>
      <c r="U4724">
        <v>63.58</v>
      </c>
      <c r="V4724">
        <v>4.29</v>
      </c>
      <c r="W4724">
        <v>9.2899999999999991</v>
      </c>
      <c r="X4724">
        <v>1.78</v>
      </c>
      <c r="Y4724">
        <v>2</v>
      </c>
      <c r="Z4724" t="s">
        <v>4250</v>
      </c>
      <c r="AA4724">
        <v>0</v>
      </c>
      <c r="AB4724">
        <v>3</v>
      </c>
      <c r="AC4724">
        <v>3.5139047619047621</v>
      </c>
      <c r="AE4724" t="s">
        <v>7949</v>
      </c>
      <c r="AH4724">
        <v>0</v>
      </c>
      <c r="AI4724">
        <v>0</v>
      </c>
    </row>
    <row r="4725" spans="2:35" x14ac:dyDescent="0.25">
      <c r="B4725">
        <v>39</v>
      </c>
      <c r="I4725" t="s">
        <v>22086</v>
      </c>
      <c r="J4725" t="s">
        <v>22089</v>
      </c>
      <c r="L4725" t="s">
        <v>22180</v>
      </c>
      <c r="M4725" t="s">
        <v>22215</v>
      </c>
      <c r="N4725" t="s">
        <v>25432</v>
      </c>
      <c r="O4725" t="s">
        <v>29697</v>
      </c>
      <c r="P4725">
        <v>5</v>
      </c>
      <c r="Q4725">
        <v>2</v>
      </c>
      <c r="R4725">
        <v>2.42</v>
      </c>
      <c r="S4725">
        <v>2.4300000000000002</v>
      </c>
      <c r="T4725">
        <v>465.23</v>
      </c>
      <c r="U4725">
        <v>89.6</v>
      </c>
      <c r="V4725">
        <v>4.66</v>
      </c>
      <c r="W4725">
        <v>9.42</v>
      </c>
      <c r="X4725">
        <v>4.38</v>
      </c>
      <c r="Y4725">
        <v>2</v>
      </c>
      <c r="Z4725" t="s">
        <v>4250</v>
      </c>
      <c r="AA4725">
        <v>0</v>
      </c>
      <c r="AB4725">
        <v>3</v>
      </c>
      <c r="AC4725">
        <v>4.5383571428571434</v>
      </c>
      <c r="AE4725" t="s">
        <v>7949</v>
      </c>
      <c r="AH4725">
        <v>0</v>
      </c>
      <c r="AI4725">
        <v>0</v>
      </c>
    </row>
    <row r="4726" spans="2:35" x14ac:dyDescent="0.25">
      <c r="B4726">
        <v>13</v>
      </c>
      <c r="I4726" t="s">
        <v>22086</v>
      </c>
      <c r="J4726" t="s">
        <v>22089</v>
      </c>
      <c r="L4726" t="s">
        <v>22180</v>
      </c>
      <c r="M4726" t="s">
        <v>22215</v>
      </c>
      <c r="N4726" t="s">
        <v>25433</v>
      </c>
      <c r="O4726" t="s">
        <v>29698</v>
      </c>
      <c r="P4726">
        <v>7</v>
      </c>
      <c r="Q4726">
        <v>2</v>
      </c>
      <c r="R4726">
        <v>2.11</v>
      </c>
      <c r="S4726">
        <v>2.14</v>
      </c>
      <c r="T4726">
        <v>461.8</v>
      </c>
      <c r="U4726">
        <v>111.72</v>
      </c>
      <c r="V4726">
        <v>3.41</v>
      </c>
      <c r="W4726">
        <v>8.2799999999999994</v>
      </c>
      <c r="X4726">
        <v>4.38</v>
      </c>
      <c r="Y4726">
        <v>2</v>
      </c>
      <c r="Z4726" t="s">
        <v>4250</v>
      </c>
      <c r="AA4726">
        <v>0</v>
      </c>
      <c r="AB4726">
        <v>4</v>
      </c>
      <c r="AC4726">
        <v>3.9938571428571432</v>
      </c>
      <c r="AE4726" t="s">
        <v>7949</v>
      </c>
      <c r="AH4726">
        <v>0</v>
      </c>
      <c r="AI4726">
        <v>0</v>
      </c>
    </row>
    <row r="4727" spans="2:35" x14ac:dyDescent="0.25">
      <c r="B4727">
        <v>6</v>
      </c>
      <c r="I4727" t="s">
        <v>22086</v>
      </c>
      <c r="J4727" t="s">
        <v>22089</v>
      </c>
      <c r="L4727" t="s">
        <v>22180</v>
      </c>
      <c r="M4727" t="s">
        <v>22215</v>
      </c>
      <c r="N4727" t="s">
        <v>25434</v>
      </c>
      <c r="O4727" t="s">
        <v>29699</v>
      </c>
      <c r="P4727">
        <v>6</v>
      </c>
      <c r="Q4727">
        <v>2</v>
      </c>
      <c r="R4727">
        <v>1.19</v>
      </c>
      <c r="S4727">
        <v>1.2</v>
      </c>
      <c r="T4727">
        <v>455.8</v>
      </c>
      <c r="U4727">
        <v>113.39</v>
      </c>
      <c r="V4727">
        <v>3.88</v>
      </c>
      <c r="W4727">
        <v>9.31</v>
      </c>
      <c r="X4727">
        <v>4.38</v>
      </c>
      <c r="Y4727">
        <v>2</v>
      </c>
      <c r="Z4727" t="s">
        <v>4250</v>
      </c>
      <c r="AA4727">
        <v>0</v>
      </c>
      <c r="AB4727">
        <v>3</v>
      </c>
      <c r="AC4727">
        <v>4.0360476190476193</v>
      </c>
      <c r="AE4727" t="s">
        <v>7949</v>
      </c>
      <c r="AH4727">
        <v>0</v>
      </c>
      <c r="AI4727">
        <v>0</v>
      </c>
    </row>
    <row r="4728" spans="2:35" x14ac:dyDescent="0.25">
      <c r="B4728">
        <v>12</v>
      </c>
      <c r="I4728" t="s">
        <v>22086</v>
      </c>
      <c r="J4728" t="s">
        <v>22089</v>
      </c>
      <c r="L4728" t="s">
        <v>22180</v>
      </c>
      <c r="M4728" t="s">
        <v>22215</v>
      </c>
      <c r="N4728" t="s">
        <v>25435</v>
      </c>
      <c r="O4728" t="s">
        <v>29700</v>
      </c>
      <c r="P4728">
        <v>6</v>
      </c>
      <c r="Q4728">
        <v>2</v>
      </c>
      <c r="R4728">
        <v>1.04</v>
      </c>
      <c r="S4728">
        <v>1.1399999999999999</v>
      </c>
      <c r="T4728">
        <v>462.35</v>
      </c>
      <c r="U4728">
        <v>98.83</v>
      </c>
      <c r="V4728">
        <v>3.64</v>
      </c>
      <c r="W4728">
        <v>8.11</v>
      </c>
      <c r="X4728">
        <v>4.3499999999999996</v>
      </c>
      <c r="Y4728">
        <v>2</v>
      </c>
      <c r="Z4728" t="s">
        <v>4250</v>
      </c>
      <c r="AA4728">
        <v>0</v>
      </c>
      <c r="AB4728">
        <v>4</v>
      </c>
      <c r="AC4728">
        <v>4.4745952380952394</v>
      </c>
      <c r="AE4728" t="s">
        <v>7949</v>
      </c>
      <c r="AH4728">
        <v>0</v>
      </c>
      <c r="AI4728">
        <v>0</v>
      </c>
    </row>
    <row r="4729" spans="2:35" x14ac:dyDescent="0.25">
      <c r="B4729">
        <v>22</v>
      </c>
      <c r="I4729" t="s">
        <v>22086</v>
      </c>
      <c r="J4729" t="s">
        <v>22089</v>
      </c>
      <c r="L4729" t="s">
        <v>22180</v>
      </c>
      <c r="M4729" t="s">
        <v>22215</v>
      </c>
      <c r="N4729" t="s">
        <v>25436</v>
      </c>
      <c r="O4729" t="s">
        <v>29701</v>
      </c>
      <c r="P4729">
        <v>5</v>
      </c>
      <c r="Q4729">
        <v>2</v>
      </c>
      <c r="R4729">
        <v>2.1</v>
      </c>
      <c r="S4729">
        <v>2.2200000000000002</v>
      </c>
      <c r="T4729">
        <v>511.22</v>
      </c>
      <c r="U4729">
        <v>89.6</v>
      </c>
      <c r="V4729">
        <v>4.3899999999999997</v>
      </c>
      <c r="W4729">
        <v>7.88</v>
      </c>
      <c r="X4729">
        <v>4.3499999999999996</v>
      </c>
      <c r="Y4729">
        <v>2</v>
      </c>
      <c r="Z4729" t="s">
        <v>4250</v>
      </c>
      <c r="AA4729">
        <v>1</v>
      </c>
      <c r="AB4729">
        <v>3</v>
      </c>
      <c r="AC4729">
        <v>4.45</v>
      </c>
      <c r="AE4729" t="s">
        <v>7949</v>
      </c>
      <c r="AH4729">
        <v>0</v>
      </c>
      <c r="AI4729">
        <v>0</v>
      </c>
    </row>
    <row r="4730" spans="2:35" x14ac:dyDescent="0.25">
      <c r="B4730">
        <v>13.6</v>
      </c>
      <c r="H4730">
        <v>4.2</v>
      </c>
      <c r="J4730" t="s">
        <v>22089</v>
      </c>
      <c r="L4730" t="s">
        <v>22181</v>
      </c>
      <c r="M4730" t="s">
        <v>22215</v>
      </c>
      <c r="N4730" t="s">
        <v>25440</v>
      </c>
      <c r="O4730" t="s">
        <v>29716</v>
      </c>
      <c r="P4730">
        <v>7</v>
      </c>
      <c r="Q4730">
        <v>2</v>
      </c>
      <c r="R4730">
        <v>3.51</v>
      </c>
      <c r="S4730">
        <v>3.51</v>
      </c>
      <c r="T4730">
        <v>500.74</v>
      </c>
      <c r="U4730">
        <v>111.72</v>
      </c>
      <c r="V4730">
        <v>4.2300000000000004</v>
      </c>
      <c r="W4730">
        <v>10.199999999999999</v>
      </c>
      <c r="X4730">
        <v>3.4</v>
      </c>
      <c r="Y4730">
        <v>3</v>
      </c>
      <c r="Z4730" t="s">
        <v>4250</v>
      </c>
      <c r="AA4730">
        <v>1</v>
      </c>
      <c r="AB4730">
        <v>2</v>
      </c>
      <c r="AC4730">
        <v>2.766</v>
      </c>
      <c r="AE4730" t="s">
        <v>7949</v>
      </c>
      <c r="AH4730">
        <v>0</v>
      </c>
      <c r="AI4730">
        <v>0</v>
      </c>
    </row>
    <row r="4731" spans="2:35" x14ac:dyDescent="0.25">
      <c r="B4731">
        <v>113</v>
      </c>
      <c r="H4731">
        <v>4.2</v>
      </c>
      <c r="J4731" t="s">
        <v>22089</v>
      </c>
      <c r="L4731" t="s">
        <v>22181</v>
      </c>
      <c r="M4731" t="s">
        <v>22215</v>
      </c>
      <c r="N4731" t="s">
        <v>25441</v>
      </c>
      <c r="O4731" t="s">
        <v>29717</v>
      </c>
      <c r="P4731">
        <v>9</v>
      </c>
      <c r="Q4731">
        <v>3</v>
      </c>
      <c r="R4731">
        <v>0.43</v>
      </c>
      <c r="S4731">
        <v>2.3199999999999998</v>
      </c>
      <c r="T4731">
        <v>483.28</v>
      </c>
      <c r="U4731">
        <v>144.84</v>
      </c>
      <c r="V4731">
        <v>2.68</v>
      </c>
      <c r="W4731">
        <v>5.49</v>
      </c>
      <c r="X4731">
        <v>3.39</v>
      </c>
      <c r="Y4731">
        <v>3</v>
      </c>
      <c r="Z4731" t="s">
        <v>4250</v>
      </c>
      <c r="AA4731">
        <v>0</v>
      </c>
      <c r="AB4731">
        <v>2</v>
      </c>
      <c r="AC4731">
        <v>3.2860952380952382</v>
      </c>
      <c r="AE4731" t="s">
        <v>7951</v>
      </c>
      <c r="AH4731">
        <v>0</v>
      </c>
      <c r="AI4731">
        <v>0</v>
      </c>
    </row>
    <row r="4732" spans="2:35" x14ac:dyDescent="0.25">
      <c r="B4732">
        <v>47.6</v>
      </c>
      <c r="H4732">
        <v>4.2</v>
      </c>
      <c r="J4732" t="s">
        <v>22089</v>
      </c>
      <c r="L4732" t="s">
        <v>22181</v>
      </c>
      <c r="M4732" t="s">
        <v>22215</v>
      </c>
      <c r="N4732" t="s">
        <v>25442</v>
      </c>
      <c r="O4732" t="s">
        <v>29718</v>
      </c>
      <c r="P4732">
        <v>9</v>
      </c>
      <c r="Q4732">
        <v>2</v>
      </c>
      <c r="R4732">
        <v>3.22</v>
      </c>
      <c r="S4732">
        <v>3.22</v>
      </c>
      <c r="T4732">
        <v>497.31</v>
      </c>
      <c r="U4732">
        <v>133.84</v>
      </c>
      <c r="V4732">
        <v>2.98</v>
      </c>
      <c r="W4732">
        <v>9.06</v>
      </c>
      <c r="X4732">
        <v>3.39</v>
      </c>
      <c r="Y4732">
        <v>3</v>
      </c>
      <c r="Z4732" t="s">
        <v>4250</v>
      </c>
      <c r="AA4732">
        <v>0</v>
      </c>
      <c r="AB4732">
        <v>3</v>
      </c>
      <c r="AC4732">
        <v>2.7992142857142861</v>
      </c>
      <c r="AE4732" t="s">
        <v>7949</v>
      </c>
      <c r="AH4732">
        <v>0</v>
      </c>
      <c r="AI4732">
        <v>0</v>
      </c>
    </row>
    <row r="4733" spans="2:35" x14ac:dyDescent="0.25">
      <c r="B4733">
        <v>6.8</v>
      </c>
      <c r="H4733">
        <v>4.2</v>
      </c>
      <c r="J4733" t="s">
        <v>22089</v>
      </c>
      <c r="L4733" t="s">
        <v>22181</v>
      </c>
      <c r="M4733" t="s">
        <v>22215</v>
      </c>
      <c r="N4733" t="s">
        <v>25443</v>
      </c>
      <c r="O4733" t="s">
        <v>29719</v>
      </c>
      <c r="P4733">
        <v>7</v>
      </c>
      <c r="Q4733">
        <v>2</v>
      </c>
      <c r="R4733">
        <v>1.7</v>
      </c>
      <c r="S4733">
        <v>1.71</v>
      </c>
      <c r="T4733">
        <v>474.28</v>
      </c>
      <c r="U4733">
        <v>111.72</v>
      </c>
      <c r="V4733">
        <v>4.26</v>
      </c>
      <c r="W4733">
        <v>9.93</v>
      </c>
      <c r="X4733">
        <v>2.56</v>
      </c>
      <c r="Y4733">
        <v>3</v>
      </c>
      <c r="Z4733" t="s">
        <v>4250</v>
      </c>
      <c r="AA4733">
        <v>0</v>
      </c>
      <c r="AB4733">
        <v>2</v>
      </c>
      <c r="AC4733">
        <v>3.959714285714286</v>
      </c>
      <c r="AE4733" t="s">
        <v>7949</v>
      </c>
      <c r="AH4733">
        <v>0</v>
      </c>
      <c r="AI4733">
        <v>0</v>
      </c>
    </row>
    <row r="4734" spans="2:35" x14ac:dyDescent="0.25">
      <c r="B4734">
        <v>7</v>
      </c>
      <c r="H4734">
        <v>4.2</v>
      </c>
      <c r="J4734" t="s">
        <v>22089</v>
      </c>
      <c r="L4734" t="s">
        <v>22181</v>
      </c>
      <c r="M4734" t="s">
        <v>22215</v>
      </c>
      <c r="N4734" t="s">
        <v>25444</v>
      </c>
      <c r="O4734" t="s">
        <v>29720</v>
      </c>
      <c r="P4734">
        <v>8</v>
      </c>
      <c r="Q4734">
        <v>2</v>
      </c>
      <c r="R4734">
        <v>0.47</v>
      </c>
      <c r="S4734">
        <v>0.48</v>
      </c>
      <c r="T4734">
        <v>464.84</v>
      </c>
      <c r="U4734">
        <v>135.51</v>
      </c>
      <c r="V4734">
        <v>3.48</v>
      </c>
      <c r="W4734">
        <v>9.82</v>
      </c>
      <c r="X4734">
        <v>2.23</v>
      </c>
      <c r="Y4734">
        <v>3</v>
      </c>
      <c r="Z4734" t="s">
        <v>4250</v>
      </c>
      <c r="AA4734">
        <v>0</v>
      </c>
      <c r="AB4734">
        <v>2</v>
      </c>
      <c r="AC4734">
        <v>3.7511428571428569</v>
      </c>
      <c r="AE4734" t="s">
        <v>7949</v>
      </c>
      <c r="AH4734">
        <v>0</v>
      </c>
      <c r="AI4734">
        <v>0</v>
      </c>
    </row>
    <row r="4735" spans="2:35" x14ac:dyDescent="0.25">
      <c r="B4735">
        <v>26.7</v>
      </c>
      <c r="H4735">
        <v>4.2</v>
      </c>
      <c r="J4735" t="s">
        <v>22089</v>
      </c>
      <c r="L4735" t="s">
        <v>22181</v>
      </c>
      <c r="M4735" t="s">
        <v>22215</v>
      </c>
      <c r="N4735" t="s">
        <v>25445</v>
      </c>
      <c r="O4735" t="s">
        <v>29721</v>
      </c>
      <c r="P4735">
        <v>9</v>
      </c>
      <c r="Q4735">
        <v>2</v>
      </c>
      <c r="R4735">
        <v>1.4</v>
      </c>
      <c r="S4735">
        <v>1.41</v>
      </c>
      <c r="T4735">
        <v>470.85</v>
      </c>
      <c r="U4735">
        <v>133.84</v>
      </c>
      <c r="V4735">
        <v>3.01</v>
      </c>
      <c r="W4735">
        <v>8.7799999999999994</v>
      </c>
      <c r="X4735">
        <v>2.2200000000000002</v>
      </c>
      <c r="Y4735">
        <v>3</v>
      </c>
      <c r="Z4735" t="s">
        <v>4250</v>
      </c>
      <c r="AA4735">
        <v>0</v>
      </c>
      <c r="AB4735">
        <v>3</v>
      </c>
      <c r="AC4735">
        <v>3.708214285714285</v>
      </c>
      <c r="AE4735" t="s">
        <v>7949</v>
      </c>
      <c r="AH4735">
        <v>0</v>
      </c>
      <c r="AI4735">
        <v>0</v>
      </c>
    </row>
    <row r="4736" spans="2:35" x14ac:dyDescent="0.25">
      <c r="B4736">
        <v>0.4</v>
      </c>
      <c r="H4736">
        <v>4.2</v>
      </c>
      <c r="J4736" t="s">
        <v>22089</v>
      </c>
      <c r="L4736" t="s">
        <v>22181</v>
      </c>
      <c r="M4736" t="s">
        <v>22215</v>
      </c>
      <c r="N4736" t="s">
        <v>25446</v>
      </c>
      <c r="O4736" t="s">
        <v>29722</v>
      </c>
      <c r="P4736">
        <v>9</v>
      </c>
      <c r="Q4736">
        <v>2</v>
      </c>
      <c r="R4736">
        <v>2.13</v>
      </c>
      <c r="S4736">
        <v>2.15</v>
      </c>
      <c r="T4736">
        <v>508.9</v>
      </c>
      <c r="U4736">
        <v>133.84</v>
      </c>
      <c r="V4736">
        <v>3.4</v>
      </c>
      <c r="W4736">
        <v>8.66</v>
      </c>
      <c r="X4736">
        <v>2.2200000000000002</v>
      </c>
      <c r="Y4736">
        <v>3</v>
      </c>
      <c r="Z4736" t="s">
        <v>4250</v>
      </c>
      <c r="AA4736">
        <v>1</v>
      </c>
      <c r="AB4736">
        <v>4</v>
      </c>
      <c r="AC4736">
        <v>3.4350000000000001</v>
      </c>
      <c r="AE4736" t="s">
        <v>7949</v>
      </c>
      <c r="AH4736">
        <v>0</v>
      </c>
      <c r="AI4736">
        <v>0</v>
      </c>
    </row>
    <row r="4737" spans="2:35" x14ac:dyDescent="0.25">
      <c r="B4737">
        <v>16.100000000000001</v>
      </c>
      <c r="H4737">
        <v>4.2</v>
      </c>
      <c r="J4737" t="s">
        <v>22089</v>
      </c>
      <c r="L4737" t="s">
        <v>22181</v>
      </c>
      <c r="M4737" t="s">
        <v>22215</v>
      </c>
      <c r="N4737" t="s">
        <v>25447</v>
      </c>
      <c r="O4737" t="s">
        <v>29723</v>
      </c>
      <c r="P4737">
        <v>8</v>
      </c>
      <c r="Q4737">
        <v>2</v>
      </c>
      <c r="R4737">
        <v>1.46</v>
      </c>
      <c r="S4737">
        <v>1.49</v>
      </c>
      <c r="T4737">
        <v>475.27</v>
      </c>
      <c r="U4737">
        <v>124.61</v>
      </c>
      <c r="V4737">
        <v>3.65</v>
      </c>
      <c r="W4737">
        <v>8.6</v>
      </c>
      <c r="X4737">
        <v>2.2200000000000002</v>
      </c>
      <c r="Y4737">
        <v>3</v>
      </c>
      <c r="Z4737" t="s">
        <v>4250</v>
      </c>
      <c r="AA4737">
        <v>0</v>
      </c>
      <c r="AB4737">
        <v>2</v>
      </c>
      <c r="AC4737">
        <v>3.6766428571428569</v>
      </c>
      <c r="AE4737" t="s">
        <v>7949</v>
      </c>
      <c r="AH4737">
        <v>0</v>
      </c>
      <c r="AI4737">
        <v>0</v>
      </c>
    </row>
    <row r="4738" spans="2:35" x14ac:dyDescent="0.25">
      <c r="B4738">
        <v>19.3</v>
      </c>
      <c r="H4738">
        <v>4.2</v>
      </c>
      <c r="J4738" t="s">
        <v>22089</v>
      </c>
      <c r="L4738" t="s">
        <v>22181</v>
      </c>
      <c r="M4738" t="s">
        <v>22215</v>
      </c>
      <c r="N4738" t="s">
        <v>25448</v>
      </c>
      <c r="O4738" t="s">
        <v>29724</v>
      </c>
      <c r="P4738">
        <v>7</v>
      </c>
      <c r="Q4738">
        <v>2</v>
      </c>
      <c r="R4738">
        <v>3.67</v>
      </c>
      <c r="S4738">
        <v>3.67</v>
      </c>
      <c r="T4738">
        <v>484.94</v>
      </c>
      <c r="U4738">
        <v>98.83</v>
      </c>
      <c r="V4738">
        <v>4.9400000000000004</v>
      </c>
      <c r="W4738">
        <v>10.39</v>
      </c>
      <c r="X4738">
        <v>4.63</v>
      </c>
      <c r="Y4738">
        <v>3</v>
      </c>
      <c r="Z4738" t="s">
        <v>4250</v>
      </c>
      <c r="AA4738">
        <v>0</v>
      </c>
      <c r="AB4738">
        <v>3</v>
      </c>
      <c r="AC4738">
        <v>3.1432380952380949</v>
      </c>
      <c r="AE4738" t="s">
        <v>7949</v>
      </c>
      <c r="AH4738">
        <v>0</v>
      </c>
      <c r="AI4738">
        <v>0</v>
      </c>
    </row>
    <row r="4739" spans="2:35" x14ac:dyDescent="0.25">
      <c r="B4739">
        <v>40.5</v>
      </c>
      <c r="H4739">
        <v>4.2</v>
      </c>
      <c r="J4739" t="s">
        <v>22089</v>
      </c>
      <c r="L4739" t="s">
        <v>22181</v>
      </c>
      <c r="M4739" t="s">
        <v>22215</v>
      </c>
      <c r="N4739" t="s">
        <v>25449</v>
      </c>
      <c r="O4739" t="s">
        <v>29725</v>
      </c>
      <c r="P4739">
        <v>9</v>
      </c>
      <c r="Q4739">
        <v>2</v>
      </c>
      <c r="R4739">
        <v>3.38</v>
      </c>
      <c r="S4739">
        <v>3.38</v>
      </c>
      <c r="T4739">
        <v>481.51</v>
      </c>
      <c r="U4739">
        <v>120.95</v>
      </c>
      <c r="V4739">
        <v>3.69</v>
      </c>
      <c r="W4739">
        <v>9.25</v>
      </c>
      <c r="X4739">
        <v>4.62</v>
      </c>
      <c r="Y4739">
        <v>3</v>
      </c>
      <c r="Z4739" t="s">
        <v>4250</v>
      </c>
      <c r="AA4739">
        <v>0</v>
      </c>
      <c r="AB4739">
        <v>4</v>
      </c>
      <c r="AC4739">
        <v>2.7520714285714289</v>
      </c>
      <c r="AE4739" t="s">
        <v>7949</v>
      </c>
      <c r="AH4739">
        <v>0</v>
      </c>
      <c r="AI4739">
        <v>0</v>
      </c>
    </row>
    <row r="4740" spans="2:35" x14ac:dyDescent="0.25">
      <c r="B4740">
        <v>2.7</v>
      </c>
      <c r="H4740">
        <v>4.2</v>
      </c>
      <c r="J4740" t="s">
        <v>22089</v>
      </c>
      <c r="L4740" t="s">
        <v>22181</v>
      </c>
      <c r="M4740" t="s">
        <v>22215</v>
      </c>
      <c r="N4740" t="s">
        <v>25450</v>
      </c>
      <c r="O4740" t="s">
        <v>29726</v>
      </c>
      <c r="P4740">
        <v>8</v>
      </c>
      <c r="Q4740">
        <v>2</v>
      </c>
      <c r="R4740">
        <v>1.84</v>
      </c>
      <c r="S4740">
        <v>1.84</v>
      </c>
      <c r="T4740">
        <v>503.95</v>
      </c>
      <c r="U4740">
        <v>120.95</v>
      </c>
      <c r="V4740">
        <v>4.2699999999999996</v>
      </c>
      <c r="W4740">
        <v>10.33</v>
      </c>
      <c r="X4740">
        <v>3.91</v>
      </c>
      <c r="Y4740">
        <v>3</v>
      </c>
      <c r="Z4740" t="s">
        <v>4250</v>
      </c>
      <c r="AA4740">
        <v>1</v>
      </c>
      <c r="AB4740">
        <v>3</v>
      </c>
      <c r="AC4740">
        <v>3.5</v>
      </c>
      <c r="AE4740" t="s">
        <v>7949</v>
      </c>
      <c r="AH4740">
        <v>0</v>
      </c>
      <c r="AI4740">
        <v>0</v>
      </c>
    </row>
    <row r="4741" spans="2:35" x14ac:dyDescent="0.25">
      <c r="B4741">
        <v>37.4</v>
      </c>
      <c r="H4741">
        <v>4.2</v>
      </c>
      <c r="J4741" t="s">
        <v>22089</v>
      </c>
      <c r="L4741" t="s">
        <v>22181</v>
      </c>
      <c r="M4741" t="s">
        <v>22215</v>
      </c>
      <c r="N4741" t="s">
        <v>25451</v>
      </c>
      <c r="O4741" t="s">
        <v>29727</v>
      </c>
      <c r="P4741">
        <v>7</v>
      </c>
      <c r="Q4741">
        <v>2</v>
      </c>
      <c r="R4741">
        <v>2.65</v>
      </c>
      <c r="S4741">
        <v>2.65</v>
      </c>
      <c r="T4741">
        <v>468.87</v>
      </c>
      <c r="U4741">
        <v>108.06</v>
      </c>
      <c r="V4741">
        <v>4.22</v>
      </c>
      <c r="W4741">
        <v>10.39</v>
      </c>
      <c r="X4741">
        <v>4.87</v>
      </c>
      <c r="Y4741">
        <v>3</v>
      </c>
      <c r="Z4741" t="s">
        <v>4250</v>
      </c>
      <c r="AA4741">
        <v>0</v>
      </c>
      <c r="AB4741">
        <v>3</v>
      </c>
      <c r="AC4741">
        <v>3.7953571428571422</v>
      </c>
      <c r="AE4741" t="s">
        <v>7949</v>
      </c>
      <c r="AH4741">
        <v>0</v>
      </c>
      <c r="AI4741">
        <v>0</v>
      </c>
    </row>
    <row r="4742" spans="2:35" x14ac:dyDescent="0.25">
      <c r="B4742">
        <v>45.1</v>
      </c>
      <c r="H4742">
        <v>4.2</v>
      </c>
      <c r="J4742" t="s">
        <v>22089</v>
      </c>
      <c r="L4742" t="s">
        <v>22181</v>
      </c>
      <c r="M4742" t="s">
        <v>22215</v>
      </c>
      <c r="N4742" t="s">
        <v>25452</v>
      </c>
      <c r="O4742" t="s">
        <v>29728</v>
      </c>
      <c r="P4742">
        <v>7</v>
      </c>
      <c r="Q4742">
        <v>2</v>
      </c>
      <c r="R4742">
        <v>1.85</v>
      </c>
      <c r="S4742">
        <v>1.85</v>
      </c>
      <c r="T4742">
        <v>421.84</v>
      </c>
      <c r="U4742">
        <v>111.72</v>
      </c>
      <c r="V4742">
        <v>3.47</v>
      </c>
      <c r="W4742">
        <v>10.32</v>
      </c>
      <c r="X4742">
        <v>3.97</v>
      </c>
      <c r="Y4742">
        <v>3</v>
      </c>
      <c r="Z4742" t="s">
        <v>4250</v>
      </c>
      <c r="AA4742">
        <v>0</v>
      </c>
      <c r="AB4742">
        <v>2</v>
      </c>
      <c r="AC4742">
        <v>4.3342857142857154</v>
      </c>
      <c r="AE4742" t="s">
        <v>7949</v>
      </c>
      <c r="AH4742">
        <v>0</v>
      </c>
      <c r="AI4742">
        <v>0</v>
      </c>
    </row>
    <row r="4743" spans="2:35" x14ac:dyDescent="0.25">
      <c r="B4743">
        <v>120</v>
      </c>
      <c r="H4743">
        <v>4.2</v>
      </c>
      <c r="J4743" t="s">
        <v>22089</v>
      </c>
      <c r="L4743" t="s">
        <v>22181</v>
      </c>
      <c r="M4743" t="s">
        <v>22215</v>
      </c>
      <c r="N4743" t="s">
        <v>25453</v>
      </c>
      <c r="O4743" t="s">
        <v>29729</v>
      </c>
      <c r="P4743">
        <v>6</v>
      </c>
      <c r="Q4743">
        <v>2</v>
      </c>
      <c r="R4743">
        <v>3.5</v>
      </c>
      <c r="S4743">
        <v>3.5</v>
      </c>
      <c r="T4743">
        <v>517.74</v>
      </c>
      <c r="U4743">
        <v>98.83</v>
      </c>
      <c r="V4743">
        <v>4.97</v>
      </c>
      <c r="W4743">
        <v>11.24</v>
      </c>
      <c r="X4743">
        <v>3.42</v>
      </c>
      <c r="Y4743">
        <v>3</v>
      </c>
      <c r="Z4743" t="s">
        <v>4250</v>
      </c>
      <c r="AA4743">
        <v>1</v>
      </c>
      <c r="AB4743">
        <v>2</v>
      </c>
      <c r="AC4743">
        <v>3.2056666666666671</v>
      </c>
      <c r="AE4743" t="s">
        <v>7949</v>
      </c>
      <c r="AH4743">
        <v>0</v>
      </c>
      <c r="AI4743">
        <v>0</v>
      </c>
    </row>
    <row r="4744" spans="2:35" x14ac:dyDescent="0.25">
      <c r="B4744">
        <v>2</v>
      </c>
      <c r="H4744">
        <v>4.2</v>
      </c>
      <c r="J4744" t="s">
        <v>22089</v>
      </c>
      <c r="L4744" t="s">
        <v>22181</v>
      </c>
      <c r="M4744" t="s">
        <v>22215</v>
      </c>
      <c r="N4744" t="s">
        <v>25454</v>
      </c>
      <c r="O4744" t="s">
        <v>29730</v>
      </c>
      <c r="P4744">
        <v>8</v>
      </c>
      <c r="Q4744">
        <v>2</v>
      </c>
      <c r="R4744">
        <v>1.45</v>
      </c>
      <c r="S4744">
        <v>1.45</v>
      </c>
      <c r="T4744">
        <v>521.94000000000005</v>
      </c>
      <c r="U4744">
        <v>120.95</v>
      </c>
      <c r="V4744">
        <v>4.41</v>
      </c>
      <c r="W4744">
        <v>10.039999999999999</v>
      </c>
      <c r="X4744">
        <v>3.1</v>
      </c>
      <c r="Y4744">
        <v>3</v>
      </c>
      <c r="Z4744" t="s">
        <v>4250</v>
      </c>
      <c r="AA4744">
        <v>1</v>
      </c>
      <c r="AB4744">
        <v>3</v>
      </c>
      <c r="AC4744">
        <v>3.5</v>
      </c>
      <c r="AE4744" t="s">
        <v>7949</v>
      </c>
      <c r="AH4744">
        <v>0</v>
      </c>
      <c r="AI4744">
        <v>0</v>
      </c>
    </row>
    <row r="4745" spans="2:35" x14ac:dyDescent="0.25">
      <c r="B4745">
        <v>2.7</v>
      </c>
      <c r="H4745">
        <v>4.2</v>
      </c>
      <c r="J4745" t="s">
        <v>22089</v>
      </c>
      <c r="L4745" t="s">
        <v>22181</v>
      </c>
      <c r="M4745" t="s">
        <v>22215</v>
      </c>
      <c r="N4745" t="s">
        <v>25455</v>
      </c>
      <c r="O4745" t="s">
        <v>29731</v>
      </c>
      <c r="P4745">
        <v>10</v>
      </c>
      <c r="Q4745">
        <v>2</v>
      </c>
      <c r="R4745">
        <v>1.1499999999999999</v>
      </c>
      <c r="S4745">
        <v>1.1599999999999999</v>
      </c>
      <c r="T4745">
        <v>518.51</v>
      </c>
      <c r="U4745">
        <v>143.07</v>
      </c>
      <c r="V4745">
        <v>3.16</v>
      </c>
      <c r="W4745">
        <v>8.9</v>
      </c>
      <c r="X4745">
        <v>2.76</v>
      </c>
      <c r="Y4745">
        <v>3</v>
      </c>
      <c r="Z4745" t="s">
        <v>4250</v>
      </c>
      <c r="AA4745">
        <v>1</v>
      </c>
      <c r="AB4745">
        <v>4</v>
      </c>
      <c r="AC4745">
        <v>3.5</v>
      </c>
      <c r="AE4745" t="s">
        <v>7949</v>
      </c>
      <c r="AH4745">
        <v>0</v>
      </c>
      <c r="AI4745">
        <v>0</v>
      </c>
    </row>
    <row r="4746" spans="2:35" x14ac:dyDescent="0.25">
      <c r="B4746">
        <v>2</v>
      </c>
      <c r="H4746">
        <v>4.2</v>
      </c>
      <c r="J4746" t="s">
        <v>22089</v>
      </c>
      <c r="L4746" t="s">
        <v>22181</v>
      </c>
      <c r="M4746" t="s">
        <v>22215</v>
      </c>
      <c r="N4746" t="s">
        <v>25456</v>
      </c>
      <c r="O4746" t="s">
        <v>29732</v>
      </c>
      <c r="P4746">
        <v>9</v>
      </c>
      <c r="Q4746">
        <v>2</v>
      </c>
      <c r="R4746">
        <v>0.22</v>
      </c>
      <c r="S4746">
        <v>0.22</v>
      </c>
      <c r="T4746">
        <v>512.5</v>
      </c>
      <c r="U4746">
        <v>144.74</v>
      </c>
      <c r="V4746">
        <v>3.63</v>
      </c>
      <c r="W4746">
        <v>9.94</v>
      </c>
      <c r="X4746">
        <v>2.77</v>
      </c>
      <c r="Y4746">
        <v>3</v>
      </c>
      <c r="Z4746" t="s">
        <v>4250</v>
      </c>
      <c r="AA4746">
        <v>1</v>
      </c>
      <c r="AB4746">
        <v>3</v>
      </c>
      <c r="AC4746">
        <v>3.5</v>
      </c>
      <c r="AE4746" t="s">
        <v>7949</v>
      </c>
      <c r="AH4746">
        <v>0</v>
      </c>
      <c r="AI4746">
        <v>0</v>
      </c>
    </row>
    <row r="4747" spans="2:35" x14ac:dyDescent="0.25">
      <c r="B4747">
        <v>12.9</v>
      </c>
      <c r="H4747">
        <v>4.2</v>
      </c>
      <c r="J4747" t="s">
        <v>22089</v>
      </c>
      <c r="L4747" t="s">
        <v>22181</v>
      </c>
      <c r="M4747" t="s">
        <v>22215</v>
      </c>
      <c r="N4747" t="s">
        <v>25457</v>
      </c>
      <c r="O4747" t="s">
        <v>29733</v>
      </c>
      <c r="P4747">
        <v>8</v>
      </c>
      <c r="Q4747">
        <v>2</v>
      </c>
      <c r="R4747">
        <v>3.06</v>
      </c>
      <c r="S4747">
        <v>3.06</v>
      </c>
      <c r="T4747">
        <v>491.94</v>
      </c>
      <c r="U4747">
        <v>120.95</v>
      </c>
      <c r="V4747">
        <v>4.3499999999999996</v>
      </c>
      <c r="W4747">
        <v>10.11</v>
      </c>
      <c r="X4747">
        <v>4.4000000000000004</v>
      </c>
      <c r="Y4747">
        <v>3</v>
      </c>
      <c r="Z4747" t="s">
        <v>4250</v>
      </c>
      <c r="AA4747">
        <v>0</v>
      </c>
      <c r="AB4747">
        <v>4</v>
      </c>
      <c r="AC4747">
        <v>2.9975714285714292</v>
      </c>
      <c r="AE4747" t="s">
        <v>7949</v>
      </c>
      <c r="AH4747">
        <v>0</v>
      </c>
      <c r="AI4747">
        <v>0</v>
      </c>
    </row>
    <row r="4748" spans="2:35" x14ac:dyDescent="0.25">
      <c r="B4748">
        <v>2.4</v>
      </c>
      <c r="H4748">
        <v>4.2</v>
      </c>
      <c r="J4748" t="s">
        <v>22089</v>
      </c>
      <c r="L4748" t="s">
        <v>22181</v>
      </c>
      <c r="M4748" t="s">
        <v>22215</v>
      </c>
      <c r="N4748" t="s">
        <v>25458</v>
      </c>
      <c r="O4748" t="s">
        <v>29734</v>
      </c>
      <c r="P4748">
        <v>7</v>
      </c>
      <c r="Q4748">
        <v>2</v>
      </c>
      <c r="R4748">
        <v>2.83</v>
      </c>
      <c r="S4748">
        <v>2.83</v>
      </c>
      <c r="T4748">
        <v>479.9</v>
      </c>
      <c r="U4748">
        <v>111.72</v>
      </c>
      <c r="V4748">
        <v>4.4800000000000004</v>
      </c>
      <c r="W4748">
        <v>10.039999999999999</v>
      </c>
      <c r="X4748">
        <v>3.08</v>
      </c>
      <c r="Y4748">
        <v>3</v>
      </c>
      <c r="Z4748" t="s">
        <v>4250</v>
      </c>
      <c r="AA4748">
        <v>0</v>
      </c>
      <c r="AB4748">
        <v>3</v>
      </c>
      <c r="AC4748">
        <v>3.504571428571428</v>
      </c>
      <c r="AE4748" t="s">
        <v>7949</v>
      </c>
      <c r="AH4748">
        <v>0</v>
      </c>
      <c r="AI4748">
        <v>0</v>
      </c>
    </row>
    <row r="4749" spans="2:35" x14ac:dyDescent="0.25">
      <c r="B4749">
        <v>5</v>
      </c>
      <c r="H4749">
        <v>4.2</v>
      </c>
      <c r="J4749" t="s">
        <v>22089</v>
      </c>
      <c r="L4749" t="s">
        <v>22181</v>
      </c>
      <c r="M4749" t="s">
        <v>22215</v>
      </c>
      <c r="N4749" t="s">
        <v>25459</v>
      </c>
      <c r="O4749" t="s">
        <v>29735</v>
      </c>
      <c r="P4749">
        <v>9</v>
      </c>
      <c r="Q4749">
        <v>2</v>
      </c>
      <c r="R4749">
        <v>2.5299999999999998</v>
      </c>
      <c r="S4749">
        <v>2.54</v>
      </c>
      <c r="T4749">
        <v>476.47</v>
      </c>
      <c r="U4749">
        <v>133.84</v>
      </c>
      <c r="V4749">
        <v>3.23</v>
      </c>
      <c r="W4749">
        <v>8.9</v>
      </c>
      <c r="X4749">
        <v>2.73</v>
      </c>
      <c r="Y4749">
        <v>3</v>
      </c>
      <c r="Z4749" t="s">
        <v>4250</v>
      </c>
      <c r="AA4749">
        <v>0</v>
      </c>
      <c r="AB4749">
        <v>4</v>
      </c>
      <c r="AC4749">
        <v>3.4030714285714292</v>
      </c>
      <c r="AE4749" t="s">
        <v>7949</v>
      </c>
      <c r="AH4749">
        <v>0</v>
      </c>
      <c r="AI4749">
        <v>0</v>
      </c>
    </row>
    <row r="4750" spans="2:35" x14ac:dyDescent="0.25">
      <c r="B4750">
        <v>5.0999999999999996</v>
      </c>
      <c r="H4750">
        <v>4.2</v>
      </c>
      <c r="J4750" t="s">
        <v>22089</v>
      </c>
      <c r="L4750" t="s">
        <v>22181</v>
      </c>
      <c r="M4750" t="s">
        <v>22215</v>
      </c>
      <c r="N4750" t="s">
        <v>25460</v>
      </c>
      <c r="O4750" t="s">
        <v>29736</v>
      </c>
      <c r="P4750">
        <v>8</v>
      </c>
      <c r="Q4750">
        <v>2</v>
      </c>
      <c r="R4750">
        <v>1.79</v>
      </c>
      <c r="S4750">
        <v>1.79</v>
      </c>
      <c r="T4750">
        <v>503.95</v>
      </c>
      <c r="U4750">
        <v>120.95</v>
      </c>
      <c r="V4750">
        <v>4.2699999999999996</v>
      </c>
      <c r="W4750">
        <v>10.33</v>
      </c>
      <c r="X4750">
        <v>3.97</v>
      </c>
      <c r="Y4750">
        <v>3</v>
      </c>
      <c r="Z4750" t="s">
        <v>4250</v>
      </c>
      <c r="AA4750">
        <v>1</v>
      </c>
      <c r="AB4750">
        <v>3</v>
      </c>
      <c r="AC4750">
        <v>3.5</v>
      </c>
      <c r="AE4750" t="s">
        <v>7949</v>
      </c>
      <c r="AH4750">
        <v>0</v>
      </c>
      <c r="AI4750">
        <v>0</v>
      </c>
    </row>
    <row r="4751" spans="2:35" x14ac:dyDescent="0.25">
      <c r="B4751">
        <v>913.5</v>
      </c>
      <c r="H4751">
        <v>4.2</v>
      </c>
      <c r="J4751" t="s">
        <v>22089</v>
      </c>
      <c r="L4751" t="s">
        <v>22181</v>
      </c>
      <c r="M4751" t="s">
        <v>22215</v>
      </c>
      <c r="N4751" t="s">
        <v>25461</v>
      </c>
      <c r="O4751" t="s">
        <v>29737</v>
      </c>
      <c r="P4751">
        <v>9</v>
      </c>
      <c r="Q4751">
        <v>2</v>
      </c>
      <c r="R4751">
        <v>2.4300000000000002</v>
      </c>
      <c r="S4751">
        <v>2.44</v>
      </c>
      <c r="T4751">
        <v>486.92</v>
      </c>
      <c r="U4751">
        <v>124.61</v>
      </c>
      <c r="V4751">
        <v>3.73</v>
      </c>
      <c r="W4751">
        <v>8.7799999999999994</v>
      </c>
      <c r="X4751">
        <v>1.98</v>
      </c>
      <c r="Y4751">
        <v>3</v>
      </c>
      <c r="Z4751" t="s">
        <v>4250</v>
      </c>
      <c r="AA4751">
        <v>0</v>
      </c>
      <c r="AB4751">
        <v>3</v>
      </c>
      <c r="AC4751">
        <v>3.378428571428572</v>
      </c>
      <c r="AE4751" t="s">
        <v>7949</v>
      </c>
      <c r="AH4751">
        <v>0</v>
      </c>
      <c r="AI4751">
        <v>0</v>
      </c>
    </row>
    <row r="4752" spans="2:35" x14ac:dyDescent="0.25">
      <c r="B4752">
        <v>6.2</v>
      </c>
      <c r="H4752">
        <v>4.2</v>
      </c>
      <c r="J4752" t="s">
        <v>22089</v>
      </c>
      <c r="L4752" t="s">
        <v>22181</v>
      </c>
      <c r="M4752" t="s">
        <v>22215</v>
      </c>
      <c r="N4752" t="s">
        <v>25461</v>
      </c>
      <c r="O4752" t="s">
        <v>29737</v>
      </c>
      <c r="P4752">
        <v>9</v>
      </c>
      <c r="Q4752">
        <v>2</v>
      </c>
      <c r="R4752">
        <v>2.4300000000000002</v>
      </c>
      <c r="S4752">
        <v>2.44</v>
      </c>
      <c r="T4752">
        <v>486.92</v>
      </c>
      <c r="U4752">
        <v>124.61</v>
      </c>
      <c r="V4752">
        <v>3.73</v>
      </c>
      <c r="W4752">
        <v>8.7799999999999994</v>
      </c>
      <c r="X4752">
        <v>1.98</v>
      </c>
      <c r="Y4752">
        <v>3</v>
      </c>
      <c r="Z4752" t="s">
        <v>4250</v>
      </c>
      <c r="AA4752">
        <v>0</v>
      </c>
      <c r="AB4752">
        <v>3</v>
      </c>
      <c r="AC4752">
        <v>3.378428571428572</v>
      </c>
      <c r="AE4752" t="s">
        <v>7949</v>
      </c>
      <c r="AH4752">
        <v>0</v>
      </c>
      <c r="AI4752">
        <v>0</v>
      </c>
    </row>
    <row r="4753" spans="2:35" x14ac:dyDescent="0.25">
      <c r="B4753">
        <v>254</v>
      </c>
      <c r="H4753">
        <v>4.2</v>
      </c>
      <c r="J4753" t="s">
        <v>22089</v>
      </c>
      <c r="L4753" t="s">
        <v>22181</v>
      </c>
      <c r="M4753" t="s">
        <v>22215</v>
      </c>
      <c r="N4753" t="s">
        <v>25462</v>
      </c>
      <c r="O4753" t="s">
        <v>29738</v>
      </c>
      <c r="P4753">
        <v>7</v>
      </c>
      <c r="Q4753">
        <v>2</v>
      </c>
      <c r="R4753">
        <v>1.61</v>
      </c>
      <c r="S4753">
        <v>1.62</v>
      </c>
      <c r="T4753">
        <v>425.85</v>
      </c>
      <c r="U4753">
        <v>94.65</v>
      </c>
      <c r="V4753">
        <v>4.41</v>
      </c>
      <c r="X4753">
        <v>5.53</v>
      </c>
      <c r="Y4753">
        <v>3</v>
      </c>
      <c r="Z4753" t="s">
        <v>4250</v>
      </c>
      <c r="AA4753">
        <v>0</v>
      </c>
      <c r="AB4753">
        <v>2</v>
      </c>
      <c r="AC4753">
        <v>4.8746428571428568</v>
      </c>
      <c r="AE4753" t="s">
        <v>7949</v>
      </c>
      <c r="AH4753">
        <v>0</v>
      </c>
      <c r="AI4753">
        <v>0</v>
      </c>
    </row>
    <row r="4754" spans="2:35" x14ac:dyDescent="0.25">
      <c r="B4754">
        <v>48.6</v>
      </c>
      <c r="H4754">
        <v>4.2</v>
      </c>
      <c r="J4754" t="s">
        <v>22089</v>
      </c>
      <c r="L4754" t="s">
        <v>22181</v>
      </c>
      <c r="M4754" t="s">
        <v>22215</v>
      </c>
      <c r="N4754" t="s">
        <v>25463</v>
      </c>
      <c r="O4754" t="s">
        <v>29739</v>
      </c>
      <c r="P4754">
        <v>8</v>
      </c>
      <c r="Q4754">
        <v>2</v>
      </c>
      <c r="R4754">
        <v>3.54</v>
      </c>
      <c r="S4754">
        <v>3.58</v>
      </c>
      <c r="T4754">
        <v>466.54</v>
      </c>
      <c r="U4754">
        <v>90.99</v>
      </c>
      <c r="V4754">
        <v>5.17</v>
      </c>
      <c r="X4754">
        <v>6.42</v>
      </c>
      <c r="Y4754">
        <v>3</v>
      </c>
      <c r="Z4754" t="s">
        <v>4250</v>
      </c>
      <c r="AA4754">
        <v>1</v>
      </c>
      <c r="AB4754">
        <v>5</v>
      </c>
      <c r="AC4754">
        <v>3.6459999999999999</v>
      </c>
      <c r="AE4754" t="s">
        <v>7949</v>
      </c>
      <c r="AH4754">
        <v>0</v>
      </c>
      <c r="AI4754">
        <v>0</v>
      </c>
    </row>
    <row r="4755" spans="2:35" x14ac:dyDescent="0.25">
      <c r="B4755">
        <v>7290</v>
      </c>
      <c r="H4755">
        <v>4.2</v>
      </c>
      <c r="J4755" t="s">
        <v>22089</v>
      </c>
      <c r="L4755" t="s">
        <v>22181</v>
      </c>
      <c r="M4755" t="s">
        <v>22215</v>
      </c>
      <c r="N4755" t="s">
        <v>25464</v>
      </c>
      <c r="O4755" t="s">
        <v>29740</v>
      </c>
      <c r="P4755">
        <v>8</v>
      </c>
      <c r="Q4755">
        <v>2</v>
      </c>
      <c r="R4755">
        <v>3.3</v>
      </c>
      <c r="S4755">
        <v>3.34</v>
      </c>
      <c r="T4755">
        <v>512.54</v>
      </c>
      <c r="U4755">
        <v>100.22</v>
      </c>
      <c r="V4755">
        <v>5.64</v>
      </c>
      <c r="X4755">
        <v>6.39</v>
      </c>
      <c r="Y4755">
        <v>4</v>
      </c>
      <c r="Z4755" t="s">
        <v>4250</v>
      </c>
      <c r="AA4755">
        <v>2</v>
      </c>
      <c r="AB4755">
        <v>6</v>
      </c>
      <c r="AC4755">
        <v>3.3393333333333328</v>
      </c>
      <c r="AE4755" t="s">
        <v>7949</v>
      </c>
      <c r="AH4755">
        <v>0</v>
      </c>
      <c r="AI4755">
        <v>0</v>
      </c>
    </row>
    <row r="4756" spans="2:35" x14ac:dyDescent="0.25">
      <c r="B4756">
        <v>69.599999999999994</v>
      </c>
      <c r="H4756">
        <v>4.2</v>
      </c>
      <c r="J4756" t="s">
        <v>22089</v>
      </c>
      <c r="L4756" t="s">
        <v>22181</v>
      </c>
      <c r="M4756" t="s">
        <v>22215</v>
      </c>
      <c r="N4756" t="s">
        <v>25465</v>
      </c>
      <c r="O4756" t="s">
        <v>29741</v>
      </c>
      <c r="P4756">
        <v>8</v>
      </c>
      <c r="Q4756">
        <v>2</v>
      </c>
      <c r="R4756">
        <v>2.5099999999999998</v>
      </c>
      <c r="S4756">
        <v>2.5499999999999998</v>
      </c>
      <c r="T4756">
        <v>450.47</v>
      </c>
      <c r="U4756">
        <v>100.22</v>
      </c>
      <c r="V4756">
        <v>4.46</v>
      </c>
      <c r="X4756">
        <v>6.42</v>
      </c>
      <c r="Y4756">
        <v>3</v>
      </c>
      <c r="Z4756" t="s">
        <v>4250</v>
      </c>
      <c r="AA4756">
        <v>0</v>
      </c>
      <c r="AB4756">
        <v>5</v>
      </c>
      <c r="AC4756">
        <v>4.258119047619048</v>
      </c>
      <c r="AE4756" t="s">
        <v>7949</v>
      </c>
      <c r="AH4756">
        <v>0</v>
      </c>
      <c r="AI4756">
        <v>0</v>
      </c>
    </row>
    <row r="4757" spans="2:35" x14ac:dyDescent="0.25">
      <c r="B4757">
        <v>9.4</v>
      </c>
      <c r="H4757">
        <v>4.2</v>
      </c>
      <c r="J4757" t="s">
        <v>22089</v>
      </c>
      <c r="L4757" t="s">
        <v>22181</v>
      </c>
      <c r="M4757" t="s">
        <v>22215</v>
      </c>
      <c r="N4757" t="s">
        <v>25466</v>
      </c>
      <c r="O4757" t="s">
        <v>29742</v>
      </c>
      <c r="P4757">
        <v>10</v>
      </c>
      <c r="Q4757">
        <v>2</v>
      </c>
      <c r="R4757">
        <v>1.74</v>
      </c>
      <c r="S4757">
        <v>1.75</v>
      </c>
      <c r="T4757">
        <v>500.52</v>
      </c>
      <c r="U4757">
        <v>143.07</v>
      </c>
      <c r="V4757">
        <v>3.02</v>
      </c>
      <c r="W4757">
        <v>9.08</v>
      </c>
      <c r="X4757">
        <v>3.34</v>
      </c>
      <c r="Y4757">
        <v>3</v>
      </c>
      <c r="Z4757" t="s">
        <v>4250</v>
      </c>
      <c r="AA4757">
        <v>1</v>
      </c>
      <c r="AB4757">
        <v>4</v>
      </c>
      <c r="AC4757">
        <v>3.5</v>
      </c>
      <c r="AE4757" t="s">
        <v>7949</v>
      </c>
      <c r="AH4757">
        <v>0</v>
      </c>
      <c r="AI4757">
        <v>0</v>
      </c>
    </row>
    <row r="4758" spans="2:35" x14ac:dyDescent="0.25">
      <c r="B4758">
        <v>3</v>
      </c>
      <c r="H4758">
        <v>4.2</v>
      </c>
      <c r="J4758" t="s">
        <v>22089</v>
      </c>
      <c r="L4758" t="s">
        <v>22181</v>
      </c>
      <c r="M4758" t="s">
        <v>22215</v>
      </c>
      <c r="N4758" t="s">
        <v>25467</v>
      </c>
      <c r="O4758" t="s">
        <v>29743</v>
      </c>
      <c r="P4758">
        <v>8</v>
      </c>
      <c r="Q4758">
        <v>2</v>
      </c>
      <c r="R4758">
        <v>1.65</v>
      </c>
      <c r="S4758">
        <v>1.65</v>
      </c>
      <c r="T4758">
        <v>483.53</v>
      </c>
      <c r="U4758">
        <v>120.95</v>
      </c>
      <c r="V4758">
        <v>3.93</v>
      </c>
      <c r="W4758">
        <v>10.92</v>
      </c>
      <c r="X4758">
        <v>3.69</v>
      </c>
      <c r="Y4758">
        <v>3</v>
      </c>
      <c r="Z4758" t="s">
        <v>4250</v>
      </c>
      <c r="AA4758">
        <v>0</v>
      </c>
      <c r="AB4758">
        <v>3</v>
      </c>
      <c r="AC4758">
        <v>3.6176428571428572</v>
      </c>
      <c r="AE4758" t="s">
        <v>7949</v>
      </c>
      <c r="AH4758">
        <v>0</v>
      </c>
      <c r="AI4758">
        <v>0</v>
      </c>
    </row>
    <row r="4759" spans="2:35" x14ac:dyDescent="0.25">
      <c r="B4759">
        <v>1.4</v>
      </c>
      <c r="H4759">
        <v>4.2</v>
      </c>
      <c r="J4759" t="s">
        <v>22089</v>
      </c>
      <c r="L4759" t="s">
        <v>22181</v>
      </c>
      <c r="M4759" t="s">
        <v>22215</v>
      </c>
      <c r="N4759" t="s">
        <v>25468</v>
      </c>
      <c r="O4759" t="s">
        <v>29744</v>
      </c>
      <c r="P4759">
        <v>8</v>
      </c>
      <c r="Q4759">
        <v>2</v>
      </c>
      <c r="R4759">
        <v>1.69</v>
      </c>
      <c r="S4759">
        <v>1.69</v>
      </c>
      <c r="T4759">
        <v>521.94000000000005</v>
      </c>
      <c r="U4759">
        <v>120.95</v>
      </c>
      <c r="V4759">
        <v>4.41</v>
      </c>
      <c r="W4759">
        <v>10.039999999999999</v>
      </c>
      <c r="X4759">
        <v>3.04</v>
      </c>
      <c r="Y4759">
        <v>3</v>
      </c>
      <c r="Z4759" t="s">
        <v>4250</v>
      </c>
      <c r="AA4759">
        <v>1</v>
      </c>
      <c r="AB4759">
        <v>3</v>
      </c>
      <c r="AC4759">
        <v>3.5</v>
      </c>
      <c r="AE4759" t="s">
        <v>7949</v>
      </c>
      <c r="AH4759">
        <v>0</v>
      </c>
      <c r="AI4759">
        <v>0</v>
      </c>
    </row>
    <row r="4760" spans="2:35" x14ac:dyDescent="0.25">
      <c r="B4760">
        <v>0.74</v>
      </c>
      <c r="H4760">
        <v>4.2</v>
      </c>
      <c r="J4760" t="s">
        <v>22089</v>
      </c>
      <c r="L4760" t="s">
        <v>22181</v>
      </c>
      <c r="M4760" t="s">
        <v>22215</v>
      </c>
      <c r="N4760" t="s">
        <v>25469</v>
      </c>
      <c r="O4760" t="s">
        <v>29745</v>
      </c>
      <c r="P4760">
        <v>9</v>
      </c>
      <c r="Q4760">
        <v>2</v>
      </c>
      <c r="R4760">
        <v>0.46</v>
      </c>
      <c r="S4760">
        <v>0.46</v>
      </c>
      <c r="T4760">
        <v>512.5</v>
      </c>
      <c r="U4760">
        <v>144.74</v>
      </c>
      <c r="V4760">
        <v>3.63</v>
      </c>
      <c r="W4760">
        <v>9.94</v>
      </c>
      <c r="X4760">
        <v>2.71</v>
      </c>
      <c r="Y4760">
        <v>3</v>
      </c>
      <c r="Z4760" t="s">
        <v>4250</v>
      </c>
      <c r="AA4760">
        <v>1</v>
      </c>
      <c r="AB4760">
        <v>3</v>
      </c>
      <c r="AC4760">
        <v>3.5</v>
      </c>
      <c r="AE4760" t="s">
        <v>7949</v>
      </c>
      <c r="AH4760">
        <v>0</v>
      </c>
      <c r="AI4760">
        <v>0</v>
      </c>
    </row>
    <row r="4761" spans="2:35" x14ac:dyDescent="0.25">
      <c r="B4761">
        <v>0.9</v>
      </c>
      <c r="H4761">
        <v>4.2</v>
      </c>
      <c r="J4761" t="s">
        <v>22089</v>
      </c>
      <c r="L4761" t="s">
        <v>22181</v>
      </c>
      <c r="M4761" t="s">
        <v>22215</v>
      </c>
      <c r="N4761" t="s">
        <v>25470</v>
      </c>
      <c r="O4761" t="s">
        <v>29746</v>
      </c>
      <c r="P4761">
        <v>10</v>
      </c>
      <c r="Q4761">
        <v>2</v>
      </c>
      <c r="R4761">
        <v>1.39</v>
      </c>
      <c r="S4761">
        <v>1.4</v>
      </c>
      <c r="T4761">
        <v>518.51</v>
      </c>
      <c r="U4761">
        <v>143.07</v>
      </c>
      <c r="V4761">
        <v>3.16</v>
      </c>
      <c r="W4761">
        <v>8.9</v>
      </c>
      <c r="X4761">
        <v>2.7</v>
      </c>
      <c r="Y4761">
        <v>3</v>
      </c>
      <c r="Z4761" t="s">
        <v>4250</v>
      </c>
      <c r="AA4761">
        <v>1</v>
      </c>
      <c r="AB4761">
        <v>4</v>
      </c>
      <c r="AC4761">
        <v>3.5</v>
      </c>
      <c r="AE4761" t="s">
        <v>7949</v>
      </c>
      <c r="AH4761">
        <v>0</v>
      </c>
      <c r="AI4761">
        <v>0</v>
      </c>
    </row>
    <row r="4762" spans="2:35" x14ac:dyDescent="0.25">
      <c r="B4762">
        <v>1.8</v>
      </c>
      <c r="H4762">
        <v>4.2</v>
      </c>
      <c r="J4762" t="s">
        <v>22089</v>
      </c>
      <c r="L4762" t="s">
        <v>22181</v>
      </c>
      <c r="M4762" t="s">
        <v>22215</v>
      </c>
      <c r="N4762" t="s">
        <v>25471</v>
      </c>
      <c r="O4762" t="s">
        <v>29747</v>
      </c>
      <c r="P4762">
        <v>10</v>
      </c>
      <c r="Q4762">
        <v>2</v>
      </c>
      <c r="R4762">
        <v>2.1800000000000002</v>
      </c>
      <c r="S4762">
        <v>2.19</v>
      </c>
      <c r="T4762">
        <v>534.57000000000005</v>
      </c>
      <c r="U4762">
        <v>133.84</v>
      </c>
      <c r="V4762">
        <v>3.88</v>
      </c>
      <c r="W4762">
        <v>8.9</v>
      </c>
      <c r="X4762">
        <v>2.52</v>
      </c>
      <c r="Y4762">
        <v>3</v>
      </c>
      <c r="Z4762" t="s">
        <v>4250</v>
      </c>
      <c r="AA4762">
        <v>1</v>
      </c>
      <c r="AB4762">
        <v>4</v>
      </c>
      <c r="AC4762">
        <v>3.41</v>
      </c>
      <c r="AE4762" t="s">
        <v>7949</v>
      </c>
      <c r="AH4762">
        <v>0</v>
      </c>
      <c r="AI4762">
        <v>0</v>
      </c>
    </row>
    <row r="4763" spans="2:35" x14ac:dyDescent="0.25">
      <c r="B4763">
        <v>1.6</v>
      </c>
      <c r="H4763">
        <v>4.2</v>
      </c>
      <c r="J4763" t="s">
        <v>22089</v>
      </c>
      <c r="L4763" t="s">
        <v>22181</v>
      </c>
      <c r="M4763" t="s">
        <v>22215</v>
      </c>
      <c r="N4763" t="s">
        <v>25472</v>
      </c>
      <c r="O4763" t="s">
        <v>29748</v>
      </c>
      <c r="P4763">
        <v>10</v>
      </c>
      <c r="Q4763">
        <v>2</v>
      </c>
      <c r="R4763">
        <v>2.42</v>
      </c>
      <c r="S4763">
        <v>2.42</v>
      </c>
      <c r="T4763">
        <v>534.57000000000005</v>
      </c>
      <c r="U4763">
        <v>133.84</v>
      </c>
      <c r="V4763">
        <v>3.88</v>
      </c>
      <c r="W4763">
        <v>8.9</v>
      </c>
      <c r="X4763">
        <v>2.46</v>
      </c>
      <c r="Y4763">
        <v>3</v>
      </c>
      <c r="Z4763" t="s">
        <v>4250</v>
      </c>
      <c r="AA4763">
        <v>1</v>
      </c>
      <c r="AB4763">
        <v>4</v>
      </c>
      <c r="AC4763">
        <v>3.29</v>
      </c>
      <c r="AE4763" t="s">
        <v>7949</v>
      </c>
      <c r="AH4763">
        <v>0</v>
      </c>
      <c r="AI4763">
        <v>0</v>
      </c>
    </row>
    <row r="4764" spans="2:35" x14ac:dyDescent="0.25">
      <c r="B4764">
        <v>0.8</v>
      </c>
      <c r="H4764">
        <v>4.2</v>
      </c>
      <c r="J4764" t="s">
        <v>22089</v>
      </c>
      <c r="L4764" t="s">
        <v>22181</v>
      </c>
      <c r="M4764" t="s">
        <v>22215</v>
      </c>
      <c r="N4764" t="s">
        <v>25473</v>
      </c>
      <c r="O4764" t="s">
        <v>29749</v>
      </c>
      <c r="P4764">
        <v>8</v>
      </c>
      <c r="Q4764">
        <v>2</v>
      </c>
      <c r="R4764">
        <v>2.48</v>
      </c>
      <c r="S4764">
        <v>2.48</v>
      </c>
      <c r="T4764">
        <v>538</v>
      </c>
      <c r="U4764">
        <v>111.72</v>
      </c>
      <c r="V4764">
        <v>5.13</v>
      </c>
      <c r="W4764">
        <v>10.039999999999999</v>
      </c>
      <c r="X4764">
        <v>2.86</v>
      </c>
      <c r="Y4764">
        <v>3</v>
      </c>
      <c r="Z4764" t="s">
        <v>4250</v>
      </c>
      <c r="AA4764">
        <v>2</v>
      </c>
      <c r="AB4764">
        <v>3</v>
      </c>
      <c r="AC4764">
        <v>3.536</v>
      </c>
      <c r="AE4764" t="s">
        <v>7949</v>
      </c>
      <c r="AH4764">
        <v>0</v>
      </c>
      <c r="AI4764">
        <v>0</v>
      </c>
    </row>
    <row r="4765" spans="2:35" x14ac:dyDescent="0.25">
      <c r="B4765">
        <v>0.6</v>
      </c>
      <c r="H4765">
        <v>4.2</v>
      </c>
      <c r="J4765" t="s">
        <v>22089</v>
      </c>
      <c r="L4765" t="s">
        <v>22181</v>
      </c>
      <c r="M4765" t="s">
        <v>22215</v>
      </c>
      <c r="N4765" t="s">
        <v>25474</v>
      </c>
      <c r="O4765" t="s">
        <v>29750</v>
      </c>
      <c r="P4765">
        <v>9</v>
      </c>
      <c r="Q4765">
        <v>2</v>
      </c>
      <c r="R4765">
        <v>1.1299999999999999</v>
      </c>
      <c r="S4765">
        <v>1.1299999999999999</v>
      </c>
      <c r="T4765">
        <v>525.48</v>
      </c>
      <c r="U4765">
        <v>148.4</v>
      </c>
      <c r="V4765">
        <v>4.03</v>
      </c>
      <c r="W4765">
        <v>9.86</v>
      </c>
      <c r="X4765">
        <v>2.42</v>
      </c>
      <c r="Y4765">
        <v>4</v>
      </c>
      <c r="Z4765" t="s">
        <v>4250</v>
      </c>
      <c r="AA4765">
        <v>1</v>
      </c>
      <c r="AB4765">
        <v>3</v>
      </c>
      <c r="AC4765">
        <v>3.5</v>
      </c>
      <c r="AE4765" t="s">
        <v>7949</v>
      </c>
      <c r="AH4765">
        <v>0</v>
      </c>
      <c r="AI4765">
        <v>0</v>
      </c>
    </row>
    <row r="4766" spans="2:35" x14ac:dyDescent="0.25">
      <c r="B4766">
        <v>1.3</v>
      </c>
      <c r="H4766">
        <v>4.2</v>
      </c>
      <c r="J4766" t="s">
        <v>22089</v>
      </c>
      <c r="L4766" t="s">
        <v>22181</v>
      </c>
      <c r="M4766" t="s">
        <v>22215</v>
      </c>
      <c r="N4766" t="s">
        <v>25475</v>
      </c>
      <c r="O4766" t="s">
        <v>29751</v>
      </c>
      <c r="P4766">
        <v>10</v>
      </c>
      <c r="Q4766">
        <v>2</v>
      </c>
      <c r="R4766">
        <v>2.0499999999999998</v>
      </c>
      <c r="S4766">
        <v>2.0699999999999998</v>
      </c>
      <c r="T4766">
        <v>531.48</v>
      </c>
      <c r="U4766">
        <v>146.72999999999999</v>
      </c>
      <c r="V4766">
        <v>3.56</v>
      </c>
      <c r="W4766">
        <v>8.82</v>
      </c>
      <c r="X4766">
        <v>2.41</v>
      </c>
      <c r="Y4766">
        <v>4</v>
      </c>
      <c r="Z4766" t="s">
        <v>4250</v>
      </c>
      <c r="AA4766">
        <v>1</v>
      </c>
      <c r="AB4766">
        <v>4</v>
      </c>
      <c r="AC4766">
        <v>3.4750000000000001</v>
      </c>
      <c r="AE4766" t="s">
        <v>7949</v>
      </c>
      <c r="AH4766">
        <v>0</v>
      </c>
      <c r="AI4766">
        <v>0</v>
      </c>
    </row>
    <row r="4767" spans="2:35" x14ac:dyDescent="0.25">
      <c r="B4767">
        <v>0.6</v>
      </c>
      <c r="H4767">
        <v>4.2</v>
      </c>
      <c r="J4767" t="s">
        <v>22089</v>
      </c>
      <c r="L4767" t="s">
        <v>22181</v>
      </c>
      <c r="M4767" t="s">
        <v>22215</v>
      </c>
      <c r="N4767" t="s">
        <v>25476</v>
      </c>
      <c r="O4767" t="s">
        <v>29752</v>
      </c>
      <c r="P4767">
        <v>9</v>
      </c>
      <c r="Q4767">
        <v>2</v>
      </c>
      <c r="R4767">
        <v>2.12</v>
      </c>
      <c r="S4767">
        <v>2.14</v>
      </c>
      <c r="T4767">
        <v>535.9</v>
      </c>
      <c r="U4767">
        <v>137.5</v>
      </c>
      <c r="V4767">
        <v>4.2</v>
      </c>
      <c r="W4767">
        <v>8.6300000000000008</v>
      </c>
      <c r="X4767">
        <v>2.41</v>
      </c>
      <c r="Y4767">
        <v>4</v>
      </c>
      <c r="Z4767" t="s">
        <v>4250</v>
      </c>
      <c r="AA4767">
        <v>1</v>
      </c>
      <c r="AB4767">
        <v>3</v>
      </c>
      <c r="AC4767">
        <v>3.44</v>
      </c>
      <c r="AE4767" t="s">
        <v>7949</v>
      </c>
      <c r="AH4767">
        <v>0</v>
      </c>
      <c r="AI4767">
        <v>0</v>
      </c>
    </row>
    <row r="4768" spans="2:35" x14ac:dyDescent="0.25">
      <c r="B4768">
        <v>1.1000000000000001</v>
      </c>
      <c r="H4768">
        <v>4.2</v>
      </c>
      <c r="J4768" t="s">
        <v>22089</v>
      </c>
      <c r="L4768" t="s">
        <v>22181</v>
      </c>
      <c r="M4768" t="s">
        <v>22215</v>
      </c>
      <c r="N4768" t="s">
        <v>25477</v>
      </c>
      <c r="O4768" t="s">
        <v>29753</v>
      </c>
      <c r="P4768">
        <v>9</v>
      </c>
      <c r="Q4768">
        <v>2</v>
      </c>
      <c r="R4768">
        <v>1.62</v>
      </c>
      <c r="S4768">
        <v>1.65</v>
      </c>
      <c r="T4768">
        <v>501.45</v>
      </c>
      <c r="U4768">
        <v>137.5</v>
      </c>
      <c r="V4768">
        <v>3.55</v>
      </c>
      <c r="W4768">
        <v>8.59</v>
      </c>
      <c r="X4768">
        <v>2.88</v>
      </c>
      <c r="Y4768">
        <v>4</v>
      </c>
      <c r="Z4768" t="s">
        <v>4250</v>
      </c>
      <c r="AA4768">
        <v>1</v>
      </c>
      <c r="AB4768">
        <v>3</v>
      </c>
      <c r="AC4768">
        <v>3.5</v>
      </c>
      <c r="AE4768" t="s">
        <v>7949</v>
      </c>
      <c r="AH4768">
        <v>0</v>
      </c>
      <c r="AI4768">
        <v>0</v>
      </c>
    </row>
    <row r="4769" spans="2:35" x14ac:dyDescent="0.25">
      <c r="B4769">
        <v>9.4</v>
      </c>
      <c r="H4769">
        <v>4.2</v>
      </c>
      <c r="J4769" t="s">
        <v>22089</v>
      </c>
      <c r="L4769" t="s">
        <v>22181</v>
      </c>
      <c r="M4769" t="s">
        <v>22215</v>
      </c>
      <c r="N4769" t="s">
        <v>25466</v>
      </c>
      <c r="O4769" t="s">
        <v>29754</v>
      </c>
      <c r="P4769">
        <v>10</v>
      </c>
      <c r="Q4769">
        <v>2</v>
      </c>
      <c r="R4769">
        <v>1.74</v>
      </c>
      <c r="S4769">
        <v>1.75</v>
      </c>
      <c r="T4769">
        <v>500.52</v>
      </c>
      <c r="U4769">
        <v>143.07</v>
      </c>
      <c r="V4769">
        <v>3.02</v>
      </c>
      <c r="W4769">
        <v>9.08</v>
      </c>
      <c r="X4769">
        <v>3.34</v>
      </c>
      <c r="Y4769">
        <v>3</v>
      </c>
      <c r="Z4769" t="s">
        <v>4250</v>
      </c>
      <c r="AA4769">
        <v>1</v>
      </c>
      <c r="AB4769">
        <v>4</v>
      </c>
      <c r="AC4769">
        <v>3.5</v>
      </c>
      <c r="AE4769" t="s">
        <v>7949</v>
      </c>
      <c r="AH4769">
        <v>0</v>
      </c>
      <c r="AI4769">
        <v>0</v>
      </c>
    </row>
    <row r="4770" spans="2:35" x14ac:dyDescent="0.25">
      <c r="B4770">
        <v>3</v>
      </c>
      <c r="H4770">
        <v>4.2</v>
      </c>
      <c r="J4770" t="s">
        <v>22089</v>
      </c>
      <c r="L4770" t="s">
        <v>22181</v>
      </c>
      <c r="M4770" t="s">
        <v>22215</v>
      </c>
      <c r="N4770" t="s">
        <v>25467</v>
      </c>
      <c r="O4770" t="s">
        <v>29755</v>
      </c>
      <c r="P4770">
        <v>8</v>
      </c>
      <c r="Q4770">
        <v>2</v>
      </c>
      <c r="R4770">
        <v>2.04</v>
      </c>
      <c r="S4770">
        <v>2.04</v>
      </c>
      <c r="T4770">
        <v>503.95</v>
      </c>
      <c r="U4770">
        <v>120.95</v>
      </c>
      <c r="V4770">
        <v>4.2699999999999996</v>
      </c>
      <c r="W4770">
        <v>10.23</v>
      </c>
      <c r="X4770">
        <v>3.35</v>
      </c>
      <c r="Y4770">
        <v>3</v>
      </c>
      <c r="Z4770" t="s">
        <v>4250</v>
      </c>
      <c r="AA4770">
        <v>1</v>
      </c>
      <c r="AB4770">
        <v>3</v>
      </c>
      <c r="AC4770">
        <v>3.48</v>
      </c>
      <c r="AE4770" t="s">
        <v>7949</v>
      </c>
      <c r="AH4770">
        <v>0</v>
      </c>
      <c r="AI4770">
        <v>0</v>
      </c>
    </row>
    <row r="4771" spans="2:35" x14ac:dyDescent="0.25">
      <c r="B4771">
        <v>12.7</v>
      </c>
      <c r="H4771">
        <v>4.2</v>
      </c>
      <c r="J4771" t="s">
        <v>22089</v>
      </c>
      <c r="L4771" t="s">
        <v>22181</v>
      </c>
      <c r="M4771" t="s">
        <v>22215</v>
      </c>
      <c r="N4771" t="s">
        <v>25478</v>
      </c>
      <c r="O4771" t="s">
        <v>29756</v>
      </c>
      <c r="P4771">
        <v>7</v>
      </c>
      <c r="Q4771">
        <v>2</v>
      </c>
      <c r="R4771">
        <v>2.8</v>
      </c>
      <c r="S4771">
        <v>2.8</v>
      </c>
      <c r="T4771">
        <v>461.91</v>
      </c>
      <c r="U4771">
        <v>111.72</v>
      </c>
      <c r="V4771">
        <v>4.34</v>
      </c>
      <c r="W4771">
        <v>10.33</v>
      </c>
      <c r="X4771">
        <v>3.95</v>
      </c>
      <c r="Y4771">
        <v>3</v>
      </c>
      <c r="Z4771" t="s">
        <v>4250</v>
      </c>
      <c r="AA4771">
        <v>0</v>
      </c>
      <c r="AB4771">
        <v>3</v>
      </c>
      <c r="AC4771">
        <v>3.6480714285714289</v>
      </c>
      <c r="AE4771" t="s">
        <v>7949</v>
      </c>
      <c r="AH4771">
        <v>0</v>
      </c>
      <c r="AI4771">
        <v>0</v>
      </c>
    </row>
    <row r="4772" spans="2:35" x14ac:dyDescent="0.25">
      <c r="B4772">
        <v>10.8</v>
      </c>
      <c r="H4772">
        <v>4.2</v>
      </c>
      <c r="J4772" t="s">
        <v>22089</v>
      </c>
      <c r="L4772" t="s">
        <v>22181</v>
      </c>
      <c r="M4772" t="s">
        <v>22215</v>
      </c>
      <c r="N4772" t="s">
        <v>25479</v>
      </c>
      <c r="O4772" t="s">
        <v>29757</v>
      </c>
      <c r="P4772">
        <v>8</v>
      </c>
      <c r="Q4772">
        <v>2</v>
      </c>
      <c r="R4772">
        <v>1.42</v>
      </c>
      <c r="S4772">
        <v>1.42</v>
      </c>
      <c r="T4772">
        <v>459.44</v>
      </c>
      <c r="U4772">
        <v>131.85</v>
      </c>
      <c r="V4772">
        <v>3.44</v>
      </c>
      <c r="W4772">
        <v>10.29</v>
      </c>
      <c r="X4772">
        <v>4.87</v>
      </c>
      <c r="Y4772">
        <v>3</v>
      </c>
      <c r="Z4772" t="s">
        <v>4250</v>
      </c>
      <c r="AA4772">
        <v>0</v>
      </c>
      <c r="AB4772">
        <v>3</v>
      </c>
      <c r="AC4772">
        <v>3.789714285714286</v>
      </c>
      <c r="AE4772" t="s">
        <v>7949</v>
      </c>
      <c r="AH4772">
        <v>0</v>
      </c>
      <c r="AI4772">
        <v>0</v>
      </c>
    </row>
    <row r="4773" spans="2:35" x14ac:dyDescent="0.25">
      <c r="B4773">
        <v>95.3</v>
      </c>
      <c r="H4773">
        <v>4.2</v>
      </c>
      <c r="J4773" t="s">
        <v>22089</v>
      </c>
      <c r="L4773" t="s">
        <v>22181</v>
      </c>
      <c r="M4773" t="s">
        <v>22215</v>
      </c>
      <c r="N4773" t="s">
        <v>25480</v>
      </c>
      <c r="O4773" t="s">
        <v>29758</v>
      </c>
      <c r="P4773">
        <v>9</v>
      </c>
      <c r="Q4773">
        <v>2</v>
      </c>
      <c r="R4773">
        <v>2.35</v>
      </c>
      <c r="S4773">
        <v>2.36</v>
      </c>
      <c r="T4773">
        <v>465.44</v>
      </c>
      <c r="U4773">
        <v>130.18</v>
      </c>
      <c r="V4773">
        <v>2.97</v>
      </c>
      <c r="W4773">
        <v>9.25</v>
      </c>
      <c r="X4773">
        <v>4.8600000000000003</v>
      </c>
      <c r="Y4773">
        <v>3</v>
      </c>
      <c r="Z4773" t="s">
        <v>4250</v>
      </c>
      <c r="AA4773">
        <v>0</v>
      </c>
      <c r="AB4773">
        <v>4</v>
      </c>
      <c r="AC4773">
        <v>3.5718571428571431</v>
      </c>
      <c r="AE4773" t="s">
        <v>7949</v>
      </c>
      <c r="AH4773">
        <v>0</v>
      </c>
      <c r="AI4773">
        <v>0</v>
      </c>
    </row>
    <row r="4774" spans="2:35" x14ac:dyDescent="0.25">
      <c r="B4774">
        <v>181.5</v>
      </c>
      <c r="H4774">
        <v>4.2</v>
      </c>
      <c r="J4774" t="s">
        <v>22089</v>
      </c>
      <c r="L4774" t="s">
        <v>22181</v>
      </c>
      <c r="M4774" t="s">
        <v>22215</v>
      </c>
      <c r="N4774" t="s">
        <v>25481</v>
      </c>
      <c r="O4774" t="s">
        <v>29759</v>
      </c>
      <c r="P4774">
        <v>6</v>
      </c>
      <c r="Q4774">
        <v>2</v>
      </c>
      <c r="R4774">
        <v>2.63</v>
      </c>
      <c r="S4774">
        <v>2.63</v>
      </c>
      <c r="T4774">
        <v>485.87</v>
      </c>
      <c r="U4774">
        <v>95.17</v>
      </c>
      <c r="V4774">
        <v>4.96</v>
      </c>
      <c r="W4774">
        <v>11.43</v>
      </c>
      <c r="X4774">
        <v>4.8899999999999997</v>
      </c>
      <c r="Y4774">
        <v>3</v>
      </c>
      <c r="Z4774" t="s">
        <v>4250</v>
      </c>
      <c r="AA4774">
        <v>0</v>
      </c>
      <c r="AB4774">
        <v>3</v>
      </c>
      <c r="AC4774">
        <v>4.1135952380952379</v>
      </c>
      <c r="AE4774" t="s">
        <v>7949</v>
      </c>
      <c r="AH4774">
        <v>0</v>
      </c>
      <c r="AI4774">
        <v>0</v>
      </c>
    </row>
    <row r="4775" spans="2:35" x14ac:dyDescent="0.25">
      <c r="B4775">
        <v>315</v>
      </c>
      <c r="H4775">
        <v>4.2</v>
      </c>
      <c r="J4775" t="s">
        <v>22089</v>
      </c>
      <c r="L4775" t="s">
        <v>22181</v>
      </c>
      <c r="M4775" t="s">
        <v>22215</v>
      </c>
      <c r="N4775" t="s">
        <v>25482</v>
      </c>
      <c r="O4775" t="s">
        <v>29760</v>
      </c>
      <c r="P4775">
        <v>7</v>
      </c>
      <c r="Q4775">
        <v>2</v>
      </c>
      <c r="R4775">
        <v>1.52</v>
      </c>
      <c r="S4775">
        <v>1.52</v>
      </c>
      <c r="T4775">
        <v>481.46</v>
      </c>
      <c r="U4775">
        <v>104.4</v>
      </c>
      <c r="V4775">
        <v>4.32</v>
      </c>
      <c r="W4775">
        <v>11.92</v>
      </c>
      <c r="X4775">
        <v>4.8899999999999997</v>
      </c>
      <c r="Y4775">
        <v>3</v>
      </c>
      <c r="Z4775" t="s">
        <v>4250</v>
      </c>
      <c r="AA4775">
        <v>0</v>
      </c>
      <c r="AB4775">
        <v>4</v>
      </c>
      <c r="AC4775">
        <v>4.1524285714285716</v>
      </c>
      <c r="AE4775" t="s">
        <v>7949</v>
      </c>
      <c r="AH4775">
        <v>0</v>
      </c>
      <c r="AI4775">
        <v>0</v>
      </c>
    </row>
    <row r="4776" spans="2:35" x14ac:dyDescent="0.25">
      <c r="B4776">
        <v>1.5</v>
      </c>
      <c r="H4776">
        <v>4.2</v>
      </c>
      <c r="J4776" t="s">
        <v>22089</v>
      </c>
      <c r="L4776" t="s">
        <v>22181</v>
      </c>
      <c r="M4776" t="s">
        <v>22215</v>
      </c>
      <c r="N4776" t="s">
        <v>25483</v>
      </c>
      <c r="O4776" t="s">
        <v>29761</v>
      </c>
      <c r="P4776">
        <v>9</v>
      </c>
      <c r="Q4776">
        <v>2</v>
      </c>
      <c r="R4776">
        <v>0.95</v>
      </c>
      <c r="S4776">
        <v>0.95</v>
      </c>
      <c r="T4776">
        <v>517.52</v>
      </c>
      <c r="U4776">
        <v>130.18</v>
      </c>
      <c r="V4776">
        <v>3.76</v>
      </c>
      <c r="W4776">
        <v>10.23</v>
      </c>
      <c r="X4776">
        <v>3.04</v>
      </c>
      <c r="Y4776">
        <v>3</v>
      </c>
      <c r="Z4776" t="s">
        <v>4250</v>
      </c>
      <c r="AA4776">
        <v>1</v>
      </c>
      <c r="AB4776">
        <v>4</v>
      </c>
      <c r="AC4776">
        <v>3.5</v>
      </c>
      <c r="AE4776" t="s">
        <v>7949</v>
      </c>
      <c r="AH4776">
        <v>0</v>
      </c>
      <c r="AI4776">
        <v>0</v>
      </c>
    </row>
    <row r="4777" spans="2:35" x14ac:dyDescent="0.25">
      <c r="B4777">
        <v>38.6</v>
      </c>
      <c r="H4777">
        <v>4.2</v>
      </c>
      <c r="J4777" t="s">
        <v>22089</v>
      </c>
      <c r="L4777" t="s">
        <v>22181</v>
      </c>
      <c r="M4777" t="s">
        <v>22215</v>
      </c>
      <c r="N4777" t="s">
        <v>25484</v>
      </c>
      <c r="O4777" t="s">
        <v>29762</v>
      </c>
      <c r="P4777">
        <v>7</v>
      </c>
      <c r="Q4777">
        <v>2</v>
      </c>
      <c r="R4777">
        <v>2</v>
      </c>
      <c r="S4777">
        <v>2</v>
      </c>
      <c r="T4777">
        <v>456.29</v>
      </c>
      <c r="U4777">
        <v>111.72</v>
      </c>
      <c r="V4777">
        <v>4.12</v>
      </c>
      <c r="W4777">
        <v>10.11</v>
      </c>
      <c r="X4777">
        <v>3.12</v>
      </c>
      <c r="Y4777">
        <v>3</v>
      </c>
      <c r="Z4777" t="s">
        <v>4250</v>
      </c>
      <c r="AA4777">
        <v>0</v>
      </c>
      <c r="AB4777">
        <v>2</v>
      </c>
      <c r="AC4777">
        <v>4.0882142857142858</v>
      </c>
      <c r="AE4777" t="s">
        <v>7949</v>
      </c>
      <c r="AH4777">
        <v>0</v>
      </c>
      <c r="AI4777">
        <v>0</v>
      </c>
    </row>
    <row r="4778" spans="2:35" x14ac:dyDescent="0.25">
      <c r="B4778">
        <v>6.8</v>
      </c>
      <c r="H4778">
        <v>4.2</v>
      </c>
      <c r="J4778" t="s">
        <v>22089</v>
      </c>
      <c r="L4778" t="s">
        <v>22181</v>
      </c>
      <c r="M4778" t="s">
        <v>22215</v>
      </c>
      <c r="N4778" t="s">
        <v>25485</v>
      </c>
      <c r="O4778" t="s">
        <v>29763</v>
      </c>
      <c r="P4778">
        <v>9</v>
      </c>
      <c r="Q4778">
        <v>2</v>
      </c>
      <c r="R4778">
        <v>2.5499999999999998</v>
      </c>
      <c r="S4778">
        <v>2.56</v>
      </c>
      <c r="T4778">
        <v>458.48</v>
      </c>
      <c r="U4778">
        <v>133.84</v>
      </c>
      <c r="V4778">
        <v>3.09</v>
      </c>
      <c r="W4778">
        <v>9.08</v>
      </c>
      <c r="X4778">
        <v>4.38</v>
      </c>
      <c r="Y4778">
        <v>3</v>
      </c>
      <c r="Z4778" t="s">
        <v>4250</v>
      </c>
      <c r="AA4778">
        <v>0</v>
      </c>
      <c r="AB4778">
        <v>4</v>
      </c>
      <c r="AC4778">
        <v>3.5215714285714288</v>
      </c>
      <c r="AE4778" t="s">
        <v>7949</v>
      </c>
      <c r="AH4778">
        <v>0</v>
      </c>
      <c r="AI4778">
        <v>0</v>
      </c>
    </row>
    <row r="4779" spans="2:35" x14ac:dyDescent="0.25">
      <c r="B4779">
        <v>10.7</v>
      </c>
      <c r="H4779">
        <v>4.2</v>
      </c>
      <c r="J4779" t="s">
        <v>22089</v>
      </c>
      <c r="L4779" t="s">
        <v>22181</v>
      </c>
      <c r="M4779" t="s">
        <v>22215</v>
      </c>
      <c r="N4779" t="s">
        <v>25486</v>
      </c>
      <c r="O4779" t="s">
        <v>29764</v>
      </c>
      <c r="P4779">
        <v>7</v>
      </c>
      <c r="Q4779">
        <v>2</v>
      </c>
      <c r="R4779">
        <v>2.85</v>
      </c>
      <c r="S4779">
        <v>2.85</v>
      </c>
      <c r="T4779">
        <v>461.91</v>
      </c>
      <c r="U4779">
        <v>111.72</v>
      </c>
      <c r="V4779">
        <v>4.34</v>
      </c>
      <c r="W4779">
        <v>10.23</v>
      </c>
      <c r="X4779">
        <v>4.47</v>
      </c>
      <c r="Y4779">
        <v>3</v>
      </c>
      <c r="Z4779" t="s">
        <v>4250</v>
      </c>
      <c r="AA4779">
        <v>0</v>
      </c>
      <c r="AB4779">
        <v>3</v>
      </c>
      <c r="AC4779">
        <v>3.6230714285714281</v>
      </c>
      <c r="AE4779" t="s">
        <v>7949</v>
      </c>
      <c r="AH4779">
        <v>0</v>
      </c>
      <c r="AI4779">
        <v>0</v>
      </c>
    </row>
    <row r="4780" spans="2:35" x14ac:dyDescent="0.25">
      <c r="B4780">
        <v>10</v>
      </c>
      <c r="H4780">
        <v>4.2</v>
      </c>
      <c r="J4780" t="s">
        <v>22089</v>
      </c>
      <c r="L4780" t="s">
        <v>22181</v>
      </c>
      <c r="M4780" t="s">
        <v>22215</v>
      </c>
      <c r="N4780" t="s">
        <v>25487</v>
      </c>
      <c r="O4780" t="s">
        <v>29765</v>
      </c>
      <c r="P4780">
        <v>7</v>
      </c>
      <c r="Q4780">
        <v>2</v>
      </c>
      <c r="R4780">
        <v>4.4400000000000004</v>
      </c>
      <c r="S4780">
        <v>4.4400000000000004</v>
      </c>
      <c r="T4780">
        <v>501.97</v>
      </c>
      <c r="U4780">
        <v>111.72</v>
      </c>
      <c r="V4780">
        <v>4.8600000000000003</v>
      </c>
      <c r="W4780">
        <v>10.15</v>
      </c>
      <c r="X4780">
        <v>3.13</v>
      </c>
      <c r="Y4780">
        <v>3</v>
      </c>
      <c r="Z4780" t="s">
        <v>4250</v>
      </c>
      <c r="AA4780">
        <v>1</v>
      </c>
      <c r="AB4780">
        <v>2</v>
      </c>
      <c r="AC4780">
        <v>2.056</v>
      </c>
      <c r="AE4780" t="s">
        <v>7949</v>
      </c>
      <c r="AH4780">
        <v>0</v>
      </c>
      <c r="AI4780">
        <v>0</v>
      </c>
    </row>
    <row r="4781" spans="2:35" x14ac:dyDescent="0.25">
      <c r="B4781">
        <v>9.3000000000000007</v>
      </c>
      <c r="H4781">
        <v>4.2</v>
      </c>
      <c r="J4781" t="s">
        <v>22089</v>
      </c>
      <c r="L4781" t="s">
        <v>22181</v>
      </c>
      <c r="M4781" t="s">
        <v>22215</v>
      </c>
      <c r="N4781" t="s">
        <v>25488</v>
      </c>
      <c r="O4781" t="s">
        <v>29766</v>
      </c>
      <c r="P4781">
        <v>8</v>
      </c>
      <c r="Q4781">
        <v>2</v>
      </c>
      <c r="R4781">
        <v>0.95</v>
      </c>
      <c r="S4781">
        <v>0.95</v>
      </c>
      <c r="T4781">
        <v>505.48</v>
      </c>
      <c r="U4781">
        <v>120.95</v>
      </c>
      <c r="V4781">
        <v>3.9</v>
      </c>
      <c r="W4781">
        <v>9.98</v>
      </c>
      <c r="X4781">
        <v>2.98</v>
      </c>
      <c r="Y4781">
        <v>3</v>
      </c>
      <c r="Z4781" t="s">
        <v>4250</v>
      </c>
      <c r="AA4781">
        <v>1</v>
      </c>
      <c r="AB4781">
        <v>3</v>
      </c>
      <c r="AC4781">
        <v>3.5</v>
      </c>
      <c r="AE4781" t="s">
        <v>7949</v>
      </c>
      <c r="AH4781">
        <v>0</v>
      </c>
      <c r="AI4781">
        <v>0</v>
      </c>
    </row>
    <row r="4782" spans="2:35" x14ac:dyDescent="0.25">
      <c r="B4782">
        <v>0.9</v>
      </c>
      <c r="H4782">
        <v>4.2</v>
      </c>
      <c r="J4782" t="s">
        <v>22089</v>
      </c>
      <c r="L4782" t="s">
        <v>22181</v>
      </c>
      <c r="M4782" t="s">
        <v>22215</v>
      </c>
      <c r="N4782" t="s">
        <v>25489</v>
      </c>
      <c r="O4782" t="s">
        <v>29767</v>
      </c>
      <c r="P4782">
        <v>9</v>
      </c>
      <c r="Q4782">
        <v>2</v>
      </c>
      <c r="R4782">
        <v>0.72</v>
      </c>
      <c r="S4782">
        <v>0.72</v>
      </c>
      <c r="T4782">
        <v>517.52</v>
      </c>
      <c r="U4782">
        <v>130.18</v>
      </c>
      <c r="V4782">
        <v>3.76</v>
      </c>
      <c r="W4782">
        <v>10.23</v>
      </c>
      <c r="X4782">
        <v>3.1</v>
      </c>
      <c r="Y4782">
        <v>3</v>
      </c>
      <c r="Z4782" t="s">
        <v>4250</v>
      </c>
      <c r="AA4782">
        <v>1</v>
      </c>
      <c r="AB4782">
        <v>4</v>
      </c>
      <c r="AC4782">
        <v>3.5</v>
      </c>
      <c r="AE4782" t="s">
        <v>7949</v>
      </c>
      <c r="AH4782">
        <v>0</v>
      </c>
      <c r="AI4782">
        <v>0</v>
      </c>
    </row>
    <row r="4783" spans="2:35" x14ac:dyDescent="0.25">
      <c r="B4783">
        <v>0.9</v>
      </c>
      <c r="H4783">
        <v>4.2</v>
      </c>
      <c r="J4783" t="s">
        <v>22089</v>
      </c>
      <c r="L4783" t="s">
        <v>22181</v>
      </c>
      <c r="M4783" t="s">
        <v>22215</v>
      </c>
      <c r="N4783" t="s">
        <v>25490</v>
      </c>
      <c r="O4783" t="s">
        <v>29768</v>
      </c>
      <c r="P4783">
        <v>9</v>
      </c>
      <c r="Q4783">
        <v>2</v>
      </c>
      <c r="R4783">
        <v>0.14000000000000001</v>
      </c>
      <c r="S4783">
        <v>0.14000000000000001</v>
      </c>
      <c r="T4783">
        <v>507.55</v>
      </c>
      <c r="U4783">
        <v>120.95</v>
      </c>
      <c r="V4783">
        <v>4.13</v>
      </c>
      <c r="W4783">
        <v>10.25</v>
      </c>
      <c r="X4783">
        <v>2.77</v>
      </c>
      <c r="Y4783">
        <v>3</v>
      </c>
      <c r="Z4783" t="s">
        <v>4250</v>
      </c>
      <c r="AA4783">
        <v>1</v>
      </c>
      <c r="AB4783">
        <v>3</v>
      </c>
      <c r="AC4783">
        <v>3.5</v>
      </c>
      <c r="AE4783" t="s">
        <v>7949</v>
      </c>
      <c r="AH4783">
        <v>0</v>
      </c>
      <c r="AI4783">
        <v>0</v>
      </c>
    </row>
    <row r="4784" spans="2:35" x14ac:dyDescent="0.25">
      <c r="B4784">
        <v>12</v>
      </c>
      <c r="H4784">
        <v>4.2</v>
      </c>
      <c r="J4784" t="s">
        <v>22089</v>
      </c>
      <c r="L4784" t="s">
        <v>22181</v>
      </c>
      <c r="M4784" t="s">
        <v>22215</v>
      </c>
      <c r="N4784" t="s">
        <v>25491</v>
      </c>
      <c r="O4784" t="s">
        <v>29769</v>
      </c>
      <c r="P4784">
        <v>9</v>
      </c>
      <c r="Q4784">
        <v>2</v>
      </c>
      <c r="R4784">
        <v>4.1500000000000004</v>
      </c>
      <c r="S4784">
        <v>4.1500000000000004</v>
      </c>
      <c r="T4784">
        <v>498.54</v>
      </c>
      <c r="U4784">
        <v>133.84</v>
      </c>
      <c r="V4784">
        <v>3.61</v>
      </c>
      <c r="W4784">
        <v>9.01</v>
      </c>
      <c r="X4784">
        <v>2.98</v>
      </c>
      <c r="Y4784">
        <v>3</v>
      </c>
      <c r="Z4784" t="s">
        <v>4250</v>
      </c>
      <c r="AA4784">
        <v>0</v>
      </c>
      <c r="AB4784">
        <v>3</v>
      </c>
      <c r="AC4784">
        <v>1.9354285714285711</v>
      </c>
      <c r="AE4784" t="s">
        <v>7949</v>
      </c>
      <c r="AH4784">
        <v>0</v>
      </c>
      <c r="AI4784">
        <v>0</v>
      </c>
    </row>
    <row r="4785" spans="2:35" x14ac:dyDescent="0.25">
      <c r="B4785">
        <v>1.4</v>
      </c>
      <c r="H4785">
        <v>4.2</v>
      </c>
      <c r="J4785" t="s">
        <v>22089</v>
      </c>
      <c r="L4785" t="s">
        <v>22181</v>
      </c>
      <c r="M4785" t="s">
        <v>22215</v>
      </c>
      <c r="N4785" t="s">
        <v>25492</v>
      </c>
      <c r="O4785" t="s">
        <v>29770</v>
      </c>
      <c r="P4785">
        <v>9</v>
      </c>
      <c r="Q4785">
        <v>2</v>
      </c>
      <c r="R4785">
        <v>1.62</v>
      </c>
      <c r="S4785">
        <v>1.62</v>
      </c>
      <c r="T4785">
        <v>530.49</v>
      </c>
      <c r="U4785">
        <v>133.84</v>
      </c>
      <c r="V4785">
        <v>4.16</v>
      </c>
      <c r="W4785">
        <v>10.15</v>
      </c>
      <c r="X4785">
        <v>2.76</v>
      </c>
      <c r="Y4785">
        <v>4</v>
      </c>
      <c r="Z4785" t="s">
        <v>4250</v>
      </c>
      <c r="AA4785">
        <v>1</v>
      </c>
      <c r="AB4785">
        <v>4</v>
      </c>
      <c r="AC4785">
        <v>3.5</v>
      </c>
      <c r="AE4785" t="s">
        <v>7949</v>
      </c>
      <c r="AH4785">
        <v>0</v>
      </c>
      <c r="AI4785">
        <v>0</v>
      </c>
    </row>
    <row r="4786" spans="2:35" x14ac:dyDescent="0.25">
      <c r="B4786">
        <v>0.6</v>
      </c>
      <c r="H4786">
        <v>4.2</v>
      </c>
      <c r="J4786" t="s">
        <v>22089</v>
      </c>
      <c r="L4786" t="s">
        <v>22181</v>
      </c>
      <c r="M4786" t="s">
        <v>22215</v>
      </c>
      <c r="N4786" t="s">
        <v>25493</v>
      </c>
      <c r="O4786" t="s">
        <v>29771</v>
      </c>
      <c r="P4786">
        <v>9</v>
      </c>
      <c r="Q4786">
        <v>2</v>
      </c>
      <c r="R4786">
        <v>1.05</v>
      </c>
      <c r="S4786">
        <v>1.05</v>
      </c>
      <c r="T4786">
        <v>520.52</v>
      </c>
      <c r="U4786">
        <v>124.61</v>
      </c>
      <c r="V4786">
        <v>4.5199999999999996</v>
      </c>
      <c r="W4786">
        <v>10.17</v>
      </c>
      <c r="X4786">
        <v>2.42</v>
      </c>
      <c r="Y4786">
        <v>4</v>
      </c>
      <c r="Z4786" t="s">
        <v>4250</v>
      </c>
      <c r="AA4786">
        <v>1</v>
      </c>
      <c r="AB4786">
        <v>3</v>
      </c>
      <c r="AC4786">
        <v>3.5</v>
      </c>
      <c r="AE4786" t="s">
        <v>7949</v>
      </c>
      <c r="AH4786">
        <v>0</v>
      </c>
      <c r="AI4786">
        <v>0</v>
      </c>
    </row>
    <row r="4787" spans="2:35" x14ac:dyDescent="0.25">
      <c r="B4787">
        <v>1.6</v>
      </c>
      <c r="H4787">
        <v>4.2</v>
      </c>
      <c r="J4787" t="s">
        <v>22089</v>
      </c>
      <c r="L4787" t="s">
        <v>22181</v>
      </c>
      <c r="M4787" t="s">
        <v>22215</v>
      </c>
      <c r="N4787" t="s">
        <v>25494</v>
      </c>
      <c r="O4787" t="s">
        <v>29772</v>
      </c>
      <c r="P4787">
        <v>8</v>
      </c>
      <c r="Q4787">
        <v>2</v>
      </c>
      <c r="R4787">
        <v>1.86</v>
      </c>
      <c r="S4787">
        <v>1.86</v>
      </c>
      <c r="T4787">
        <v>518.46</v>
      </c>
      <c r="U4787">
        <v>124.61</v>
      </c>
      <c r="V4787">
        <v>4.29</v>
      </c>
      <c r="W4787">
        <v>9.91</v>
      </c>
      <c r="X4787">
        <v>2.75</v>
      </c>
      <c r="Y4787">
        <v>4</v>
      </c>
      <c r="Z4787" t="s">
        <v>4250</v>
      </c>
      <c r="AA4787">
        <v>1</v>
      </c>
      <c r="AB4787">
        <v>3</v>
      </c>
      <c r="AC4787">
        <v>3.5</v>
      </c>
      <c r="AE4787" t="s">
        <v>7949</v>
      </c>
      <c r="AH4787">
        <v>0</v>
      </c>
      <c r="AI4787">
        <v>0</v>
      </c>
    </row>
    <row r="4788" spans="2:35" x14ac:dyDescent="0.25">
      <c r="B4788">
        <v>3.4</v>
      </c>
      <c r="H4788">
        <v>4.2</v>
      </c>
      <c r="J4788" t="s">
        <v>22089</v>
      </c>
      <c r="L4788" t="s">
        <v>22181</v>
      </c>
      <c r="M4788" t="s">
        <v>22215</v>
      </c>
      <c r="N4788" t="s">
        <v>25495</v>
      </c>
      <c r="O4788" t="s">
        <v>29773</v>
      </c>
      <c r="P4788">
        <v>8</v>
      </c>
      <c r="Q4788">
        <v>2</v>
      </c>
      <c r="R4788">
        <v>2.46</v>
      </c>
      <c r="S4788">
        <v>2.46</v>
      </c>
      <c r="T4788">
        <v>516.91999999999996</v>
      </c>
      <c r="U4788">
        <v>124.61</v>
      </c>
      <c r="V4788">
        <v>4.67</v>
      </c>
      <c r="W4788">
        <v>10.24</v>
      </c>
      <c r="X4788">
        <v>3.58</v>
      </c>
      <c r="Y4788">
        <v>4</v>
      </c>
      <c r="Z4788" t="s">
        <v>4250</v>
      </c>
      <c r="AA4788">
        <v>1</v>
      </c>
      <c r="AB4788">
        <v>3</v>
      </c>
      <c r="AC4788">
        <v>3.27</v>
      </c>
      <c r="AE4788" t="s">
        <v>7949</v>
      </c>
      <c r="AH4788">
        <v>0</v>
      </c>
      <c r="AI4788">
        <v>0</v>
      </c>
    </row>
    <row r="4789" spans="2:35" x14ac:dyDescent="0.25">
      <c r="B4789">
        <v>0.9</v>
      </c>
      <c r="H4789">
        <v>4.2</v>
      </c>
      <c r="J4789" t="s">
        <v>22089</v>
      </c>
      <c r="L4789" t="s">
        <v>22181</v>
      </c>
      <c r="M4789" t="s">
        <v>22215</v>
      </c>
      <c r="N4789" t="s">
        <v>25496</v>
      </c>
      <c r="O4789" t="s">
        <v>29774</v>
      </c>
      <c r="P4789">
        <v>8</v>
      </c>
      <c r="Q4789">
        <v>2</v>
      </c>
      <c r="R4789">
        <v>2.2400000000000002</v>
      </c>
      <c r="S4789">
        <v>2.2400000000000002</v>
      </c>
      <c r="T4789">
        <v>534.91</v>
      </c>
      <c r="U4789">
        <v>124.61</v>
      </c>
      <c r="V4789">
        <v>4.8099999999999996</v>
      </c>
      <c r="W4789">
        <v>9.9600000000000009</v>
      </c>
      <c r="X4789">
        <v>2.71</v>
      </c>
      <c r="Y4789">
        <v>4</v>
      </c>
      <c r="Z4789" t="s">
        <v>4250</v>
      </c>
      <c r="AA4789">
        <v>1</v>
      </c>
      <c r="AB4789">
        <v>3</v>
      </c>
      <c r="AC4789">
        <v>3.38</v>
      </c>
      <c r="AE4789" t="s">
        <v>7949</v>
      </c>
      <c r="AH4789">
        <v>0</v>
      </c>
      <c r="AI4789">
        <v>0</v>
      </c>
    </row>
    <row r="4790" spans="2:35" x14ac:dyDescent="0.25">
      <c r="B4790">
        <v>1.8</v>
      </c>
      <c r="H4790">
        <v>4.2</v>
      </c>
      <c r="J4790" t="s">
        <v>22089</v>
      </c>
      <c r="L4790" t="s">
        <v>22181</v>
      </c>
      <c r="M4790" t="s">
        <v>22215</v>
      </c>
      <c r="N4790" t="s">
        <v>25497</v>
      </c>
      <c r="O4790" t="s">
        <v>29775</v>
      </c>
      <c r="P4790">
        <v>10</v>
      </c>
      <c r="Q4790">
        <v>2</v>
      </c>
      <c r="R4790">
        <v>1.94</v>
      </c>
      <c r="S4790">
        <v>1.95</v>
      </c>
      <c r="T4790">
        <v>531.48</v>
      </c>
      <c r="U4790">
        <v>146.72999999999999</v>
      </c>
      <c r="V4790">
        <v>3.56</v>
      </c>
      <c r="W4790">
        <v>8.81</v>
      </c>
      <c r="X4790">
        <v>2.37</v>
      </c>
      <c r="Y4790">
        <v>4</v>
      </c>
      <c r="Z4790" t="s">
        <v>4250</v>
      </c>
      <c r="AA4790">
        <v>1</v>
      </c>
      <c r="AB4790">
        <v>4</v>
      </c>
      <c r="AC4790">
        <v>3.5</v>
      </c>
      <c r="AE4790" t="s">
        <v>7949</v>
      </c>
      <c r="AH4790">
        <v>0</v>
      </c>
      <c r="AI4790">
        <v>0</v>
      </c>
    </row>
    <row r="4791" spans="2:35" x14ac:dyDescent="0.25">
      <c r="B4791">
        <v>2.9</v>
      </c>
      <c r="H4791">
        <v>4.2</v>
      </c>
      <c r="J4791" t="s">
        <v>22089</v>
      </c>
      <c r="L4791" t="s">
        <v>22181</v>
      </c>
      <c r="M4791" t="s">
        <v>22215</v>
      </c>
      <c r="N4791" t="s">
        <v>25498</v>
      </c>
      <c r="O4791" t="s">
        <v>29776</v>
      </c>
      <c r="P4791">
        <v>10</v>
      </c>
      <c r="Q4791">
        <v>2</v>
      </c>
      <c r="R4791">
        <v>2.4300000000000002</v>
      </c>
      <c r="S4791">
        <v>2.44</v>
      </c>
      <c r="T4791">
        <v>513.49</v>
      </c>
      <c r="U4791">
        <v>146.72999999999999</v>
      </c>
      <c r="V4791">
        <v>3.42</v>
      </c>
      <c r="W4791">
        <v>9</v>
      </c>
      <c r="X4791">
        <v>2.95</v>
      </c>
      <c r="Y4791">
        <v>4</v>
      </c>
      <c r="Z4791" t="s">
        <v>4250</v>
      </c>
      <c r="AA4791">
        <v>1</v>
      </c>
      <c r="AB4791">
        <v>4</v>
      </c>
      <c r="AC4791">
        <v>3.2850000000000001</v>
      </c>
      <c r="AE4791" t="s">
        <v>7949</v>
      </c>
      <c r="AH4791">
        <v>0</v>
      </c>
      <c r="AI4791">
        <v>0</v>
      </c>
    </row>
    <row r="4792" spans="2:35" x14ac:dyDescent="0.25">
      <c r="B4792">
        <v>1.6</v>
      </c>
      <c r="H4792">
        <v>4.2</v>
      </c>
      <c r="J4792" t="s">
        <v>22089</v>
      </c>
      <c r="L4792" t="s">
        <v>22181</v>
      </c>
      <c r="M4792" t="s">
        <v>22215</v>
      </c>
      <c r="N4792" t="s">
        <v>25499</v>
      </c>
      <c r="O4792" t="s">
        <v>29777</v>
      </c>
      <c r="P4792">
        <v>8</v>
      </c>
      <c r="Q4792">
        <v>2</v>
      </c>
      <c r="R4792">
        <v>2.73</v>
      </c>
      <c r="S4792">
        <v>2.73</v>
      </c>
      <c r="T4792">
        <v>516.91999999999996</v>
      </c>
      <c r="U4792">
        <v>124.61</v>
      </c>
      <c r="V4792">
        <v>4.67</v>
      </c>
      <c r="W4792">
        <v>10.14</v>
      </c>
      <c r="X4792">
        <v>3.13</v>
      </c>
      <c r="Y4792">
        <v>4</v>
      </c>
      <c r="Z4792" t="s">
        <v>4250</v>
      </c>
      <c r="AA4792">
        <v>1</v>
      </c>
      <c r="AB4792">
        <v>3</v>
      </c>
      <c r="AC4792">
        <v>3.1349999999999998</v>
      </c>
      <c r="AE4792" t="s">
        <v>7949</v>
      </c>
      <c r="AH4792">
        <v>0</v>
      </c>
      <c r="AI4792">
        <v>0</v>
      </c>
    </row>
    <row r="4793" spans="2:35" x14ac:dyDescent="0.25">
      <c r="B4793">
        <v>6.5</v>
      </c>
      <c r="H4793">
        <v>4.2</v>
      </c>
      <c r="J4793" t="s">
        <v>22089</v>
      </c>
      <c r="L4793" t="s">
        <v>22181</v>
      </c>
      <c r="M4793" t="s">
        <v>22215</v>
      </c>
      <c r="N4793" t="s">
        <v>25500</v>
      </c>
      <c r="O4793" t="s">
        <v>29778</v>
      </c>
      <c r="P4793">
        <v>9</v>
      </c>
      <c r="Q4793">
        <v>2</v>
      </c>
      <c r="R4793">
        <v>2.79</v>
      </c>
      <c r="S4793">
        <v>2.8</v>
      </c>
      <c r="T4793">
        <v>530.49</v>
      </c>
      <c r="U4793">
        <v>133.84</v>
      </c>
      <c r="V4793">
        <v>4.16</v>
      </c>
      <c r="W4793">
        <v>9.17</v>
      </c>
      <c r="X4793">
        <v>4.8499999999999996</v>
      </c>
      <c r="Y4793">
        <v>4</v>
      </c>
      <c r="Z4793" t="s">
        <v>4250</v>
      </c>
      <c r="AA4793">
        <v>1</v>
      </c>
      <c r="AB4793">
        <v>4</v>
      </c>
      <c r="AC4793">
        <v>3.105</v>
      </c>
      <c r="AE4793" t="s">
        <v>7949</v>
      </c>
      <c r="AH4793">
        <v>0</v>
      </c>
      <c r="AI4793">
        <v>0</v>
      </c>
    </row>
    <row r="4794" spans="2:35" x14ac:dyDescent="0.25">
      <c r="B4794">
        <v>7</v>
      </c>
      <c r="H4794">
        <v>4.2</v>
      </c>
      <c r="J4794" t="s">
        <v>22089</v>
      </c>
      <c r="L4794" t="s">
        <v>22181</v>
      </c>
      <c r="M4794" t="s">
        <v>22215</v>
      </c>
      <c r="N4794" t="s">
        <v>25501</v>
      </c>
      <c r="O4794" t="s">
        <v>29779</v>
      </c>
      <c r="P4794">
        <v>9</v>
      </c>
      <c r="Q4794">
        <v>2</v>
      </c>
      <c r="R4794">
        <v>2.17</v>
      </c>
      <c r="S4794">
        <v>2.17</v>
      </c>
      <c r="T4794">
        <v>533.97</v>
      </c>
      <c r="U4794">
        <v>130.18</v>
      </c>
      <c r="V4794">
        <v>4.28</v>
      </c>
      <c r="W4794">
        <v>10.11</v>
      </c>
      <c r="X4794">
        <v>3.12</v>
      </c>
      <c r="Y4794">
        <v>3</v>
      </c>
      <c r="Z4794" t="s">
        <v>4250</v>
      </c>
      <c r="AA4794">
        <v>1</v>
      </c>
      <c r="AB4794">
        <v>4</v>
      </c>
      <c r="AC4794">
        <v>3.415</v>
      </c>
      <c r="AE4794" t="s">
        <v>7949</v>
      </c>
      <c r="AH4794">
        <v>0</v>
      </c>
      <c r="AI4794">
        <v>0</v>
      </c>
    </row>
    <row r="4795" spans="2:35" x14ac:dyDescent="0.25">
      <c r="B4795">
        <v>25.9</v>
      </c>
      <c r="H4795">
        <v>4.2</v>
      </c>
      <c r="J4795" t="s">
        <v>22089</v>
      </c>
      <c r="L4795" t="s">
        <v>22181</v>
      </c>
      <c r="M4795" t="s">
        <v>22215</v>
      </c>
      <c r="N4795" t="s">
        <v>25502</v>
      </c>
      <c r="O4795" t="s">
        <v>29780</v>
      </c>
      <c r="P4795">
        <v>9</v>
      </c>
      <c r="Q4795">
        <v>2</v>
      </c>
      <c r="R4795">
        <v>1.67</v>
      </c>
      <c r="S4795">
        <v>1.67</v>
      </c>
      <c r="T4795">
        <v>517.52</v>
      </c>
      <c r="U4795">
        <v>130.18</v>
      </c>
      <c r="V4795">
        <v>3.76</v>
      </c>
      <c r="W4795">
        <v>10.039999999999999</v>
      </c>
      <c r="X4795">
        <v>2.98</v>
      </c>
      <c r="Y4795">
        <v>3</v>
      </c>
      <c r="Z4795" t="s">
        <v>4250</v>
      </c>
      <c r="AA4795">
        <v>1</v>
      </c>
      <c r="AB4795">
        <v>4</v>
      </c>
      <c r="AC4795">
        <v>3.5</v>
      </c>
      <c r="AE4795" t="s">
        <v>7949</v>
      </c>
      <c r="AH4795">
        <v>0</v>
      </c>
      <c r="AI4795">
        <v>0</v>
      </c>
    </row>
    <row r="4796" spans="2:35" x14ac:dyDescent="0.25">
      <c r="B4796">
        <v>1.2</v>
      </c>
      <c r="H4796">
        <v>4.2</v>
      </c>
      <c r="J4796" t="s">
        <v>22089</v>
      </c>
      <c r="L4796" t="s">
        <v>22181</v>
      </c>
      <c r="M4796" t="s">
        <v>22215</v>
      </c>
      <c r="N4796" t="s">
        <v>25503</v>
      </c>
      <c r="O4796" t="s">
        <v>29781</v>
      </c>
      <c r="P4796">
        <v>8</v>
      </c>
      <c r="Q4796">
        <v>2</v>
      </c>
      <c r="R4796">
        <v>1.75</v>
      </c>
      <c r="S4796">
        <v>1.75</v>
      </c>
      <c r="T4796">
        <v>518.46</v>
      </c>
      <c r="U4796">
        <v>124.61</v>
      </c>
      <c r="V4796">
        <v>4.29</v>
      </c>
      <c r="W4796">
        <v>9.9</v>
      </c>
      <c r="X4796">
        <v>2.71</v>
      </c>
      <c r="Y4796">
        <v>4</v>
      </c>
      <c r="Z4796" t="s">
        <v>4250</v>
      </c>
      <c r="AA4796">
        <v>1</v>
      </c>
      <c r="AB4796">
        <v>3</v>
      </c>
      <c r="AC4796">
        <v>3.5</v>
      </c>
      <c r="AE4796" t="s">
        <v>7949</v>
      </c>
      <c r="AH4796">
        <v>0</v>
      </c>
      <c r="AI4796">
        <v>0</v>
      </c>
    </row>
    <row r="4797" spans="2:35" x14ac:dyDescent="0.25">
      <c r="B4797">
        <v>1.1000000000000001</v>
      </c>
      <c r="H4797">
        <v>4.2</v>
      </c>
      <c r="J4797" t="s">
        <v>22089</v>
      </c>
      <c r="L4797" t="s">
        <v>22181</v>
      </c>
      <c r="M4797" t="s">
        <v>22215</v>
      </c>
      <c r="N4797" t="s">
        <v>25504</v>
      </c>
      <c r="O4797" t="s">
        <v>29782</v>
      </c>
      <c r="P4797">
        <v>9</v>
      </c>
      <c r="Q4797">
        <v>2</v>
      </c>
      <c r="R4797">
        <v>1.51</v>
      </c>
      <c r="S4797">
        <v>1.51</v>
      </c>
      <c r="T4797">
        <v>530.49</v>
      </c>
      <c r="U4797">
        <v>133.84</v>
      </c>
      <c r="V4797">
        <v>4.16</v>
      </c>
      <c r="W4797">
        <v>10.14</v>
      </c>
      <c r="X4797">
        <v>2.71</v>
      </c>
      <c r="Y4797">
        <v>4</v>
      </c>
      <c r="Z4797" t="s">
        <v>4250</v>
      </c>
      <c r="AA4797">
        <v>1</v>
      </c>
      <c r="AB4797">
        <v>4</v>
      </c>
      <c r="AC4797">
        <v>3.5</v>
      </c>
      <c r="AE4797" t="s">
        <v>7949</v>
      </c>
      <c r="AH4797">
        <v>0</v>
      </c>
      <c r="AI4797">
        <v>0</v>
      </c>
    </row>
    <row r="4798" spans="2:35" x14ac:dyDescent="0.25">
      <c r="B4798">
        <v>0.8</v>
      </c>
      <c r="H4798">
        <v>4.2</v>
      </c>
      <c r="J4798" t="s">
        <v>22089</v>
      </c>
      <c r="L4798" t="s">
        <v>22181</v>
      </c>
      <c r="M4798" t="s">
        <v>22215</v>
      </c>
      <c r="N4798" t="s">
        <v>25505</v>
      </c>
      <c r="O4798" t="s">
        <v>29783</v>
      </c>
      <c r="P4798">
        <v>9</v>
      </c>
      <c r="Q4798">
        <v>2</v>
      </c>
      <c r="R4798">
        <v>0.94</v>
      </c>
      <c r="S4798">
        <v>0.94</v>
      </c>
      <c r="T4798">
        <v>520.52</v>
      </c>
      <c r="U4798">
        <v>124.61</v>
      </c>
      <c r="V4798">
        <v>4.5199999999999996</v>
      </c>
      <c r="W4798">
        <v>10.16</v>
      </c>
      <c r="X4798">
        <v>2.38</v>
      </c>
      <c r="Y4798">
        <v>4</v>
      </c>
      <c r="Z4798" t="s">
        <v>4250</v>
      </c>
      <c r="AA4798">
        <v>1</v>
      </c>
      <c r="AB4798">
        <v>3</v>
      </c>
      <c r="AC4798">
        <v>3.5</v>
      </c>
      <c r="AE4798" t="s">
        <v>7949</v>
      </c>
      <c r="AH4798">
        <v>0</v>
      </c>
      <c r="AI4798">
        <v>0</v>
      </c>
    </row>
    <row r="4799" spans="2:35" x14ac:dyDescent="0.25">
      <c r="B4799">
        <v>0.6</v>
      </c>
      <c r="H4799">
        <v>4.2</v>
      </c>
      <c r="J4799" t="s">
        <v>22089</v>
      </c>
      <c r="L4799" t="s">
        <v>22181</v>
      </c>
      <c r="M4799" t="s">
        <v>22215</v>
      </c>
      <c r="N4799" t="s">
        <v>25506</v>
      </c>
      <c r="O4799" t="s">
        <v>29784</v>
      </c>
      <c r="P4799">
        <v>9</v>
      </c>
      <c r="Q4799">
        <v>2</v>
      </c>
      <c r="R4799">
        <v>1.01</v>
      </c>
      <c r="S4799">
        <v>1.02</v>
      </c>
      <c r="T4799">
        <v>525.48</v>
      </c>
      <c r="U4799">
        <v>148.4</v>
      </c>
      <c r="V4799">
        <v>4.03</v>
      </c>
      <c r="W4799">
        <v>9.85</v>
      </c>
      <c r="X4799">
        <v>2.38</v>
      </c>
      <c r="Y4799">
        <v>4</v>
      </c>
      <c r="Z4799" t="s">
        <v>4250</v>
      </c>
      <c r="AA4799">
        <v>1</v>
      </c>
      <c r="AB4799">
        <v>3</v>
      </c>
      <c r="AC4799">
        <v>3.5</v>
      </c>
      <c r="AE4799" t="s">
        <v>7949</v>
      </c>
      <c r="AH4799">
        <v>0</v>
      </c>
      <c r="AI4799">
        <v>0</v>
      </c>
    </row>
    <row r="4800" spans="2:35" x14ac:dyDescent="0.25">
      <c r="B4800">
        <v>1.5</v>
      </c>
      <c r="H4800">
        <v>4.2</v>
      </c>
      <c r="J4800" t="s">
        <v>22089</v>
      </c>
      <c r="L4800" t="s">
        <v>22181</v>
      </c>
      <c r="M4800" t="s">
        <v>22215</v>
      </c>
      <c r="N4800" t="s">
        <v>25507</v>
      </c>
      <c r="O4800" t="s">
        <v>29785</v>
      </c>
      <c r="P4800">
        <v>9</v>
      </c>
      <c r="Q4800">
        <v>2</v>
      </c>
      <c r="R4800">
        <v>1.98</v>
      </c>
      <c r="S4800">
        <v>1.98</v>
      </c>
      <c r="T4800">
        <v>533.59</v>
      </c>
      <c r="U4800">
        <v>120.95</v>
      </c>
      <c r="V4800">
        <v>4.4800000000000004</v>
      </c>
      <c r="W4800">
        <v>10.23</v>
      </c>
      <c r="X4800">
        <v>2.8</v>
      </c>
      <c r="Y4800">
        <v>3</v>
      </c>
      <c r="Z4800" t="s">
        <v>4250</v>
      </c>
      <c r="AA4800">
        <v>1</v>
      </c>
      <c r="AB4800">
        <v>4</v>
      </c>
      <c r="AC4800">
        <v>3.5</v>
      </c>
      <c r="AE4800" t="s">
        <v>7949</v>
      </c>
      <c r="AH4800">
        <v>0</v>
      </c>
      <c r="AI4800">
        <v>0</v>
      </c>
    </row>
    <row r="4801" spans="2:35" x14ac:dyDescent="0.25">
      <c r="B4801">
        <v>32</v>
      </c>
      <c r="H4801">
        <v>4.2</v>
      </c>
      <c r="J4801" t="s">
        <v>22089</v>
      </c>
      <c r="L4801" t="s">
        <v>22181</v>
      </c>
      <c r="M4801" t="s">
        <v>22215</v>
      </c>
      <c r="N4801" t="s">
        <v>25508</v>
      </c>
      <c r="O4801" t="s">
        <v>29786</v>
      </c>
      <c r="P4801">
        <v>9</v>
      </c>
      <c r="Q4801">
        <v>2</v>
      </c>
      <c r="R4801">
        <v>1.62</v>
      </c>
      <c r="S4801">
        <v>1.62</v>
      </c>
      <c r="T4801">
        <v>519.53</v>
      </c>
      <c r="U4801">
        <v>130.18</v>
      </c>
      <c r="V4801">
        <v>3.85</v>
      </c>
      <c r="W4801">
        <v>9.25</v>
      </c>
      <c r="X4801">
        <v>5.14</v>
      </c>
      <c r="Y4801">
        <v>3</v>
      </c>
      <c r="Z4801" t="s">
        <v>4250</v>
      </c>
      <c r="AA4801">
        <v>1</v>
      </c>
      <c r="AB4801">
        <v>4</v>
      </c>
      <c r="AC4801">
        <v>3.5</v>
      </c>
      <c r="AE4801" t="s">
        <v>7949</v>
      </c>
      <c r="AH4801">
        <v>0</v>
      </c>
      <c r="AI4801">
        <v>0</v>
      </c>
    </row>
    <row r="4802" spans="2:35" x14ac:dyDescent="0.25">
      <c r="B4802">
        <v>8.8000000000000007</v>
      </c>
      <c r="H4802">
        <v>4.2</v>
      </c>
      <c r="J4802" t="s">
        <v>22089</v>
      </c>
      <c r="L4802" t="s">
        <v>22181</v>
      </c>
      <c r="M4802" t="s">
        <v>22215</v>
      </c>
      <c r="N4802" t="s">
        <v>25509</v>
      </c>
      <c r="O4802" t="s">
        <v>29787</v>
      </c>
      <c r="P4802">
        <v>7</v>
      </c>
      <c r="Q4802">
        <v>2</v>
      </c>
      <c r="R4802">
        <v>2.59</v>
      </c>
      <c r="S4802">
        <v>2.59</v>
      </c>
      <c r="T4802">
        <v>517.47</v>
      </c>
      <c r="U4802">
        <v>111.72</v>
      </c>
      <c r="V4802">
        <v>4.9000000000000004</v>
      </c>
      <c r="W4802">
        <v>10.25</v>
      </c>
      <c r="X4802">
        <v>4.8600000000000003</v>
      </c>
      <c r="Y4802">
        <v>4</v>
      </c>
      <c r="Z4802" t="s">
        <v>4250</v>
      </c>
      <c r="AA4802">
        <v>1</v>
      </c>
      <c r="AB4802">
        <v>3</v>
      </c>
      <c r="AC4802">
        <v>3.4809999999999999</v>
      </c>
      <c r="AE4802" t="s">
        <v>7949</v>
      </c>
      <c r="AH4802">
        <v>0</v>
      </c>
      <c r="AI4802">
        <v>0</v>
      </c>
    </row>
    <row r="4803" spans="2:35" x14ac:dyDescent="0.25">
      <c r="B4803">
        <v>1.7</v>
      </c>
      <c r="H4803">
        <v>4.2</v>
      </c>
      <c r="J4803" t="s">
        <v>22089</v>
      </c>
      <c r="L4803" t="s">
        <v>22181</v>
      </c>
      <c r="M4803" t="s">
        <v>22215</v>
      </c>
      <c r="N4803" t="s">
        <v>25510</v>
      </c>
      <c r="O4803" t="s">
        <v>29788</v>
      </c>
      <c r="P4803">
        <v>10</v>
      </c>
      <c r="Q4803">
        <v>2</v>
      </c>
      <c r="R4803">
        <v>3</v>
      </c>
      <c r="S4803">
        <v>3.01</v>
      </c>
      <c r="T4803">
        <v>516.58000000000004</v>
      </c>
      <c r="U4803">
        <v>133.84</v>
      </c>
      <c r="V4803">
        <v>3.74</v>
      </c>
      <c r="W4803">
        <v>9.08</v>
      </c>
      <c r="X4803">
        <v>3.13</v>
      </c>
      <c r="Y4803">
        <v>3</v>
      </c>
      <c r="Z4803" t="s">
        <v>4250</v>
      </c>
      <c r="AA4803">
        <v>1</v>
      </c>
      <c r="AB4803">
        <v>4</v>
      </c>
      <c r="AC4803">
        <v>2.9950000000000001</v>
      </c>
      <c r="AE4803" t="s">
        <v>7949</v>
      </c>
      <c r="AH4803">
        <v>0</v>
      </c>
      <c r="AI4803">
        <v>0</v>
      </c>
    </row>
    <row r="4804" spans="2:35" x14ac:dyDescent="0.25">
      <c r="B4804">
        <v>3.1</v>
      </c>
      <c r="H4804">
        <v>4.2</v>
      </c>
      <c r="J4804" t="s">
        <v>22089</v>
      </c>
      <c r="L4804" t="s">
        <v>22181</v>
      </c>
      <c r="M4804" t="s">
        <v>22215</v>
      </c>
      <c r="N4804" t="s">
        <v>25511</v>
      </c>
      <c r="O4804" t="s">
        <v>29789</v>
      </c>
      <c r="P4804">
        <v>10</v>
      </c>
      <c r="Q4804">
        <v>2</v>
      </c>
      <c r="R4804">
        <v>2.77</v>
      </c>
      <c r="S4804">
        <v>2.77</v>
      </c>
      <c r="T4804">
        <v>516.58000000000004</v>
      </c>
      <c r="U4804">
        <v>133.84</v>
      </c>
      <c r="V4804">
        <v>3.74</v>
      </c>
      <c r="W4804">
        <v>9.08</v>
      </c>
      <c r="X4804">
        <v>3.1</v>
      </c>
      <c r="Y4804">
        <v>3</v>
      </c>
      <c r="Z4804" t="s">
        <v>4250</v>
      </c>
      <c r="AA4804">
        <v>1</v>
      </c>
      <c r="AB4804">
        <v>4</v>
      </c>
      <c r="AC4804">
        <v>3.1150000000000002</v>
      </c>
      <c r="AE4804" t="s">
        <v>7949</v>
      </c>
      <c r="AH4804">
        <v>0</v>
      </c>
      <c r="AI4804">
        <v>0</v>
      </c>
    </row>
    <row r="4805" spans="2:35" x14ac:dyDescent="0.25">
      <c r="B4805">
        <v>29.4</v>
      </c>
      <c r="H4805">
        <v>4.2</v>
      </c>
      <c r="J4805" t="s">
        <v>22089</v>
      </c>
      <c r="L4805" t="s">
        <v>22181</v>
      </c>
      <c r="M4805" t="s">
        <v>22215</v>
      </c>
      <c r="N4805" t="s">
        <v>25512</v>
      </c>
      <c r="O4805" t="s">
        <v>29790</v>
      </c>
      <c r="P4805">
        <v>8</v>
      </c>
      <c r="Q4805">
        <v>3</v>
      </c>
      <c r="R4805">
        <v>2.67</v>
      </c>
      <c r="S4805">
        <v>2.68</v>
      </c>
      <c r="T4805">
        <v>466.49</v>
      </c>
      <c r="U4805">
        <v>119.06</v>
      </c>
      <c r="V4805">
        <v>3.99</v>
      </c>
      <c r="W4805">
        <v>8.98</v>
      </c>
      <c r="X4805">
        <v>4.87</v>
      </c>
      <c r="Y4805">
        <v>3</v>
      </c>
      <c r="Z4805" t="s">
        <v>4250</v>
      </c>
      <c r="AA4805">
        <v>0</v>
      </c>
      <c r="AB4805">
        <v>3</v>
      </c>
      <c r="AC4805">
        <v>3.102357142857143</v>
      </c>
      <c r="AE4805" t="s">
        <v>7949</v>
      </c>
      <c r="AH4805">
        <v>0</v>
      </c>
      <c r="AI4805">
        <v>0</v>
      </c>
    </row>
    <row r="4806" spans="2:35" x14ac:dyDescent="0.25">
      <c r="B4806">
        <v>6.8</v>
      </c>
      <c r="H4806">
        <v>4.2</v>
      </c>
      <c r="J4806" t="s">
        <v>22089</v>
      </c>
      <c r="L4806" t="s">
        <v>22181</v>
      </c>
      <c r="M4806" t="s">
        <v>22215</v>
      </c>
      <c r="N4806" t="s">
        <v>25513</v>
      </c>
      <c r="O4806" t="s">
        <v>29791</v>
      </c>
      <c r="P4806">
        <v>9</v>
      </c>
      <c r="Q4806">
        <v>2</v>
      </c>
      <c r="R4806">
        <v>1.94</v>
      </c>
      <c r="S4806">
        <v>1.94</v>
      </c>
      <c r="T4806">
        <v>517.52</v>
      </c>
      <c r="U4806">
        <v>130.18</v>
      </c>
      <c r="V4806">
        <v>3.76</v>
      </c>
      <c r="W4806">
        <v>9.25</v>
      </c>
      <c r="X4806">
        <v>5.05</v>
      </c>
      <c r="Y4806">
        <v>3</v>
      </c>
      <c r="Z4806" t="s">
        <v>4250</v>
      </c>
      <c r="AA4806">
        <v>1</v>
      </c>
      <c r="AB4806">
        <v>4</v>
      </c>
      <c r="AC4806">
        <v>3.5</v>
      </c>
      <c r="AE4806" t="s">
        <v>7949</v>
      </c>
      <c r="AH4806">
        <v>0</v>
      </c>
      <c r="AI4806">
        <v>0</v>
      </c>
    </row>
    <row r="4807" spans="2:35" x14ac:dyDescent="0.25">
      <c r="B4807">
        <v>7.8</v>
      </c>
      <c r="H4807">
        <v>4.2</v>
      </c>
      <c r="J4807" t="s">
        <v>22089</v>
      </c>
      <c r="L4807" t="s">
        <v>22181</v>
      </c>
      <c r="M4807" t="s">
        <v>22215</v>
      </c>
      <c r="N4807" t="s">
        <v>25514</v>
      </c>
      <c r="O4807" t="s">
        <v>29792</v>
      </c>
      <c r="P4807">
        <v>9</v>
      </c>
      <c r="Q4807">
        <v>2</v>
      </c>
      <c r="R4807">
        <v>2.64</v>
      </c>
      <c r="S4807">
        <v>2.64</v>
      </c>
      <c r="T4807">
        <v>535.6</v>
      </c>
      <c r="U4807">
        <v>111.3</v>
      </c>
      <c r="V4807">
        <v>4.12</v>
      </c>
      <c r="W4807">
        <v>10.53</v>
      </c>
      <c r="X4807">
        <v>4.87</v>
      </c>
      <c r="Y4807">
        <v>3</v>
      </c>
      <c r="Z4807" t="s">
        <v>4250</v>
      </c>
      <c r="AA4807">
        <v>1</v>
      </c>
      <c r="AB4807">
        <v>4</v>
      </c>
      <c r="AC4807">
        <v>3.47</v>
      </c>
      <c r="AE4807" t="s">
        <v>7949</v>
      </c>
      <c r="AH4807">
        <v>0</v>
      </c>
      <c r="AI4807">
        <v>0</v>
      </c>
    </row>
    <row r="4808" spans="2:35" x14ac:dyDescent="0.25">
      <c r="B4808">
        <v>1</v>
      </c>
      <c r="H4808">
        <v>4.2</v>
      </c>
      <c r="J4808" t="s">
        <v>22089</v>
      </c>
      <c r="L4808" t="s">
        <v>22181</v>
      </c>
      <c r="M4808" t="s">
        <v>22215</v>
      </c>
      <c r="N4808" t="s">
        <v>25515</v>
      </c>
      <c r="O4808" t="s">
        <v>29793</v>
      </c>
      <c r="P4808">
        <v>8</v>
      </c>
      <c r="Q4808">
        <v>2</v>
      </c>
      <c r="R4808">
        <v>1.86</v>
      </c>
      <c r="S4808">
        <v>1.86</v>
      </c>
      <c r="T4808">
        <v>524.49</v>
      </c>
      <c r="U4808">
        <v>135.51</v>
      </c>
      <c r="V4808">
        <v>4.63</v>
      </c>
      <c r="W4808">
        <v>10.210000000000001</v>
      </c>
      <c r="X4808">
        <v>4.8600000000000003</v>
      </c>
      <c r="Y4808">
        <v>4</v>
      </c>
      <c r="Z4808" t="s">
        <v>4250</v>
      </c>
      <c r="AA4808">
        <v>1</v>
      </c>
      <c r="AB4808">
        <v>3</v>
      </c>
      <c r="AC4808">
        <v>3.5</v>
      </c>
      <c r="AE4808" t="s">
        <v>7949</v>
      </c>
      <c r="AH4808">
        <v>0</v>
      </c>
      <c r="AI4808">
        <v>0</v>
      </c>
    </row>
    <row r="4809" spans="2:35" x14ac:dyDescent="0.25">
      <c r="B4809">
        <v>28.4</v>
      </c>
      <c r="H4809">
        <v>4.2</v>
      </c>
      <c r="J4809" t="s">
        <v>22089</v>
      </c>
      <c r="L4809" t="s">
        <v>22181</v>
      </c>
      <c r="M4809" t="s">
        <v>22215</v>
      </c>
      <c r="N4809" t="s">
        <v>25516</v>
      </c>
      <c r="O4809" t="s">
        <v>29794</v>
      </c>
      <c r="P4809">
        <v>9</v>
      </c>
      <c r="Q4809">
        <v>3</v>
      </c>
      <c r="R4809">
        <v>3.1</v>
      </c>
      <c r="S4809">
        <v>3.12</v>
      </c>
      <c r="T4809">
        <v>467.48</v>
      </c>
      <c r="U4809">
        <v>131.94999999999999</v>
      </c>
      <c r="V4809">
        <v>3.38</v>
      </c>
      <c r="W4809">
        <v>8.91</v>
      </c>
      <c r="X4809">
        <v>4.68</v>
      </c>
      <c r="Y4809">
        <v>3</v>
      </c>
      <c r="Z4809" t="s">
        <v>4250</v>
      </c>
      <c r="AA4809">
        <v>0</v>
      </c>
      <c r="AB4809">
        <v>3</v>
      </c>
      <c r="AC4809">
        <v>2.7889523809523808</v>
      </c>
      <c r="AE4809" t="s">
        <v>7949</v>
      </c>
      <c r="AH4809">
        <v>0</v>
      </c>
      <c r="AI4809">
        <v>0</v>
      </c>
    </row>
    <row r="4810" spans="2:35" x14ac:dyDescent="0.25">
      <c r="B4810">
        <v>15.3</v>
      </c>
      <c r="H4810">
        <v>4.2</v>
      </c>
      <c r="J4810" t="s">
        <v>22089</v>
      </c>
      <c r="L4810" t="s">
        <v>22181</v>
      </c>
      <c r="M4810" t="s">
        <v>22215</v>
      </c>
      <c r="N4810" t="s">
        <v>25517</v>
      </c>
      <c r="O4810" t="s">
        <v>29795</v>
      </c>
      <c r="P4810">
        <v>10</v>
      </c>
      <c r="Q4810">
        <v>2</v>
      </c>
      <c r="R4810">
        <v>3.08</v>
      </c>
      <c r="S4810">
        <v>3.08</v>
      </c>
      <c r="T4810">
        <v>536.59</v>
      </c>
      <c r="U4810">
        <v>124.19</v>
      </c>
      <c r="V4810">
        <v>3.51</v>
      </c>
      <c r="W4810">
        <v>9.1999999999999993</v>
      </c>
      <c r="X4810">
        <v>4.82</v>
      </c>
      <c r="Y4810">
        <v>3</v>
      </c>
      <c r="Z4810" t="s">
        <v>4250</v>
      </c>
      <c r="AA4810">
        <v>1</v>
      </c>
      <c r="AB4810">
        <v>4</v>
      </c>
      <c r="AC4810">
        <v>2.92</v>
      </c>
      <c r="AE4810" t="s">
        <v>7949</v>
      </c>
      <c r="AH4810">
        <v>0</v>
      </c>
      <c r="AI4810">
        <v>0</v>
      </c>
    </row>
    <row r="4811" spans="2:35" x14ac:dyDescent="0.25">
      <c r="B4811">
        <v>6.2</v>
      </c>
      <c r="H4811">
        <v>4.2</v>
      </c>
      <c r="J4811" t="s">
        <v>22089</v>
      </c>
      <c r="L4811" t="s">
        <v>22181</v>
      </c>
      <c r="M4811" t="s">
        <v>22215</v>
      </c>
      <c r="N4811" t="s">
        <v>25518</v>
      </c>
      <c r="O4811" t="s">
        <v>29796</v>
      </c>
      <c r="P4811">
        <v>9</v>
      </c>
      <c r="Q4811">
        <v>2</v>
      </c>
      <c r="R4811">
        <v>3.11</v>
      </c>
      <c r="S4811">
        <v>3.12</v>
      </c>
      <c r="T4811">
        <v>533.59</v>
      </c>
      <c r="U4811">
        <v>120.95</v>
      </c>
      <c r="V4811">
        <v>4.4800000000000004</v>
      </c>
      <c r="W4811">
        <v>9.24</v>
      </c>
      <c r="X4811">
        <v>4.7699999999999996</v>
      </c>
      <c r="Y4811">
        <v>3</v>
      </c>
      <c r="Z4811" t="s">
        <v>4250</v>
      </c>
      <c r="AA4811">
        <v>1</v>
      </c>
      <c r="AB4811">
        <v>4</v>
      </c>
      <c r="AC4811">
        <v>2.8849999999999998</v>
      </c>
      <c r="AE4811" t="s">
        <v>7949</v>
      </c>
      <c r="AH4811">
        <v>0</v>
      </c>
      <c r="AI4811">
        <v>0</v>
      </c>
    </row>
    <row r="4812" spans="2:35" x14ac:dyDescent="0.25">
      <c r="B4812">
        <v>2.5</v>
      </c>
      <c r="H4812">
        <v>4.2</v>
      </c>
      <c r="J4812" t="s">
        <v>22089</v>
      </c>
      <c r="L4812" t="s">
        <v>22181</v>
      </c>
      <c r="M4812" t="s">
        <v>22215</v>
      </c>
      <c r="N4812" t="s">
        <v>25519</v>
      </c>
      <c r="O4812" t="s">
        <v>29797</v>
      </c>
      <c r="P4812">
        <v>9</v>
      </c>
      <c r="Q4812">
        <v>2</v>
      </c>
      <c r="R4812">
        <v>1.75</v>
      </c>
      <c r="S4812">
        <v>1.75</v>
      </c>
      <c r="T4812">
        <v>533.59</v>
      </c>
      <c r="U4812">
        <v>120.95</v>
      </c>
      <c r="V4812">
        <v>4.4800000000000004</v>
      </c>
      <c r="W4812">
        <v>10.23</v>
      </c>
      <c r="X4812">
        <v>2.87</v>
      </c>
      <c r="Y4812">
        <v>3</v>
      </c>
      <c r="Z4812" t="s">
        <v>4250</v>
      </c>
      <c r="AA4812">
        <v>1</v>
      </c>
      <c r="AB4812">
        <v>4</v>
      </c>
      <c r="AC4812">
        <v>3.5</v>
      </c>
      <c r="AE4812" t="s">
        <v>7949</v>
      </c>
      <c r="AH4812">
        <v>0</v>
      </c>
      <c r="AI4812">
        <v>0</v>
      </c>
    </row>
    <row r="4813" spans="2:35" x14ac:dyDescent="0.25">
      <c r="B4813">
        <v>2.8</v>
      </c>
      <c r="H4813">
        <v>4.2</v>
      </c>
      <c r="J4813" t="s">
        <v>22089</v>
      </c>
      <c r="L4813" t="s">
        <v>22181</v>
      </c>
      <c r="M4813" t="s">
        <v>22215</v>
      </c>
      <c r="N4813" t="s">
        <v>25520</v>
      </c>
      <c r="O4813" t="s">
        <v>29798</v>
      </c>
      <c r="P4813">
        <v>10</v>
      </c>
      <c r="Q4813">
        <v>2</v>
      </c>
      <c r="R4813">
        <v>3.08</v>
      </c>
      <c r="S4813">
        <v>3.1</v>
      </c>
      <c r="T4813">
        <v>547.54999999999995</v>
      </c>
      <c r="U4813">
        <v>137.5</v>
      </c>
      <c r="V4813">
        <v>4.2699999999999996</v>
      </c>
      <c r="W4813">
        <v>8.82</v>
      </c>
      <c r="X4813">
        <v>2.17</v>
      </c>
      <c r="Y4813">
        <v>4</v>
      </c>
      <c r="Z4813" t="s">
        <v>4250</v>
      </c>
      <c r="AA4813">
        <v>1</v>
      </c>
      <c r="AB4813">
        <v>4</v>
      </c>
      <c r="AC4813">
        <v>2.91</v>
      </c>
      <c r="AE4813" t="s">
        <v>7949</v>
      </c>
      <c r="AH4813">
        <v>0</v>
      </c>
      <c r="AI4813">
        <v>0</v>
      </c>
    </row>
    <row r="4814" spans="2:35" x14ac:dyDescent="0.25">
      <c r="B4814">
        <v>1.1000000000000001</v>
      </c>
      <c r="H4814">
        <v>4.2</v>
      </c>
      <c r="J4814" t="s">
        <v>22089</v>
      </c>
      <c r="L4814" t="s">
        <v>22181</v>
      </c>
      <c r="M4814" t="s">
        <v>22215</v>
      </c>
      <c r="N4814" t="s">
        <v>25521</v>
      </c>
      <c r="O4814" t="s">
        <v>29799</v>
      </c>
      <c r="P4814">
        <v>9</v>
      </c>
      <c r="Q4814">
        <v>2</v>
      </c>
      <c r="R4814">
        <v>2.65</v>
      </c>
      <c r="S4814">
        <v>2.65</v>
      </c>
      <c r="T4814">
        <v>546.55999999999995</v>
      </c>
      <c r="U4814">
        <v>124.61</v>
      </c>
      <c r="V4814">
        <v>4.88</v>
      </c>
      <c r="W4814">
        <v>10.15</v>
      </c>
      <c r="X4814">
        <v>2.52</v>
      </c>
      <c r="Y4814">
        <v>4</v>
      </c>
      <c r="Z4814" t="s">
        <v>4250</v>
      </c>
      <c r="AA4814">
        <v>1</v>
      </c>
      <c r="AB4814">
        <v>4</v>
      </c>
      <c r="AC4814">
        <v>3.1749999999999998</v>
      </c>
      <c r="AE4814" t="s">
        <v>7949</v>
      </c>
      <c r="AH4814">
        <v>0</v>
      </c>
      <c r="AI4814">
        <v>0</v>
      </c>
    </row>
    <row r="4815" spans="2:35" x14ac:dyDescent="0.25">
      <c r="B4815">
        <v>3.1</v>
      </c>
      <c r="H4815">
        <v>4.2</v>
      </c>
      <c r="J4815" t="s">
        <v>22089</v>
      </c>
      <c r="L4815" t="s">
        <v>22181</v>
      </c>
      <c r="M4815" t="s">
        <v>22215</v>
      </c>
      <c r="N4815" t="s">
        <v>25522</v>
      </c>
      <c r="O4815" t="s">
        <v>29800</v>
      </c>
      <c r="P4815">
        <v>10</v>
      </c>
      <c r="Q4815">
        <v>2</v>
      </c>
      <c r="R4815">
        <v>2.96</v>
      </c>
      <c r="S4815">
        <v>2.98</v>
      </c>
      <c r="T4815">
        <v>547.54999999999995</v>
      </c>
      <c r="U4815">
        <v>137.5</v>
      </c>
      <c r="V4815">
        <v>4.2699999999999996</v>
      </c>
      <c r="W4815">
        <v>8.81</v>
      </c>
      <c r="X4815">
        <v>2.13</v>
      </c>
      <c r="Y4815">
        <v>4</v>
      </c>
      <c r="Z4815" t="s">
        <v>4250</v>
      </c>
      <c r="AA4815">
        <v>1</v>
      </c>
      <c r="AB4815">
        <v>4</v>
      </c>
      <c r="AC4815">
        <v>3.02</v>
      </c>
      <c r="AE4815" t="s">
        <v>7949</v>
      </c>
      <c r="AH4815">
        <v>0</v>
      </c>
      <c r="AI4815">
        <v>0</v>
      </c>
    </row>
    <row r="4816" spans="2:35" x14ac:dyDescent="0.25">
      <c r="B4816">
        <v>0.4</v>
      </c>
      <c r="H4816">
        <v>4.2</v>
      </c>
      <c r="J4816" t="s">
        <v>22089</v>
      </c>
      <c r="L4816" t="s">
        <v>22181</v>
      </c>
      <c r="M4816" t="s">
        <v>22215</v>
      </c>
      <c r="N4816" t="s">
        <v>25523</v>
      </c>
      <c r="O4816" t="s">
        <v>29801</v>
      </c>
      <c r="P4816">
        <v>9</v>
      </c>
      <c r="Q4816">
        <v>2</v>
      </c>
      <c r="R4816">
        <v>2.54</v>
      </c>
      <c r="S4816">
        <v>2.54</v>
      </c>
      <c r="T4816">
        <v>546.55999999999995</v>
      </c>
      <c r="U4816">
        <v>124.61</v>
      </c>
      <c r="V4816">
        <v>4.88</v>
      </c>
      <c r="W4816">
        <v>10.14</v>
      </c>
      <c r="X4816">
        <v>2.4700000000000002</v>
      </c>
      <c r="Y4816">
        <v>4</v>
      </c>
      <c r="Z4816" t="s">
        <v>4250</v>
      </c>
      <c r="AA4816">
        <v>1</v>
      </c>
      <c r="AB4816">
        <v>4</v>
      </c>
      <c r="AC4816">
        <v>3.23</v>
      </c>
      <c r="AE4816" t="s">
        <v>7949</v>
      </c>
      <c r="AH4816">
        <v>0</v>
      </c>
      <c r="AI4816">
        <v>0</v>
      </c>
    </row>
    <row r="4817" spans="2:35" x14ac:dyDescent="0.25">
      <c r="B4817">
        <v>1</v>
      </c>
      <c r="H4817">
        <v>4.2</v>
      </c>
      <c r="J4817" t="s">
        <v>22089</v>
      </c>
      <c r="L4817" t="s">
        <v>22181</v>
      </c>
      <c r="M4817" t="s">
        <v>22215</v>
      </c>
      <c r="N4817" t="s">
        <v>25524</v>
      </c>
      <c r="O4817" t="s">
        <v>29802</v>
      </c>
      <c r="P4817">
        <v>8</v>
      </c>
      <c r="Q4817">
        <v>2</v>
      </c>
      <c r="R4817">
        <v>2.2200000000000002</v>
      </c>
      <c r="S4817">
        <v>2.2200000000000002</v>
      </c>
      <c r="T4817">
        <v>521.54999999999995</v>
      </c>
      <c r="U4817">
        <v>111.72</v>
      </c>
      <c r="V4817">
        <v>4.6100000000000003</v>
      </c>
      <c r="W4817">
        <v>9.98</v>
      </c>
      <c r="X4817">
        <v>2.8</v>
      </c>
      <c r="Y4817">
        <v>3</v>
      </c>
      <c r="Z4817" t="s">
        <v>4250</v>
      </c>
      <c r="AA4817">
        <v>1</v>
      </c>
      <c r="AB4817">
        <v>3</v>
      </c>
      <c r="AC4817">
        <v>3.665999999999999</v>
      </c>
      <c r="AE4817" t="s">
        <v>7949</v>
      </c>
      <c r="AH4817">
        <v>0</v>
      </c>
      <c r="AI4817">
        <v>0</v>
      </c>
    </row>
    <row r="4818" spans="2:35" x14ac:dyDescent="0.25">
      <c r="B4818">
        <v>1</v>
      </c>
      <c r="H4818">
        <v>4.2</v>
      </c>
      <c r="J4818" t="s">
        <v>22089</v>
      </c>
      <c r="L4818" t="s">
        <v>22181</v>
      </c>
      <c r="M4818" t="s">
        <v>22215</v>
      </c>
      <c r="N4818" t="s">
        <v>25525</v>
      </c>
      <c r="O4818" t="s">
        <v>29803</v>
      </c>
      <c r="P4818">
        <v>8</v>
      </c>
      <c r="Q4818">
        <v>2</v>
      </c>
      <c r="R4818">
        <v>2.71</v>
      </c>
      <c r="S4818">
        <v>2.71</v>
      </c>
      <c r="T4818">
        <v>538</v>
      </c>
      <c r="U4818">
        <v>111.72</v>
      </c>
      <c r="V4818">
        <v>5.13</v>
      </c>
      <c r="W4818">
        <v>10.039999999999999</v>
      </c>
      <c r="X4818">
        <v>2.8</v>
      </c>
      <c r="Y4818">
        <v>3</v>
      </c>
      <c r="Z4818" t="s">
        <v>4250</v>
      </c>
      <c r="AA4818">
        <v>2</v>
      </c>
      <c r="AB4818">
        <v>3</v>
      </c>
      <c r="AC4818">
        <v>3.4209999999999998</v>
      </c>
      <c r="AE4818" t="s">
        <v>7949</v>
      </c>
      <c r="AH4818">
        <v>0</v>
      </c>
      <c r="AI4818">
        <v>0</v>
      </c>
    </row>
    <row r="4819" spans="2:35" x14ac:dyDescent="0.25">
      <c r="B4819">
        <v>1.5</v>
      </c>
      <c r="H4819">
        <v>4.2</v>
      </c>
      <c r="J4819" t="s">
        <v>22089</v>
      </c>
      <c r="L4819" t="s">
        <v>22181</v>
      </c>
      <c r="M4819" t="s">
        <v>22215</v>
      </c>
      <c r="N4819" t="s">
        <v>25526</v>
      </c>
      <c r="O4819" t="s">
        <v>29804</v>
      </c>
      <c r="P4819">
        <v>8</v>
      </c>
      <c r="Q4819">
        <v>2</v>
      </c>
      <c r="R4819">
        <v>2.77</v>
      </c>
      <c r="S4819">
        <v>2.77</v>
      </c>
      <c r="T4819">
        <v>534.52</v>
      </c>
      <c r="U4819">
        <v>115.38</v>
      </c>
      <c r="V4819">
        <v>5.01</v>
      </c>
      <c r="W4819">
        <v>9.89</v>
      </c>
      <c r="X4819">
        <v>2.4700000000000002</v>
      </c>
      <c r="Y4819">
        <v>4</v>
      </c>
      <c r="Z4819" t="s">
        <v>4250</v>
      </c>
      <c r="AA4819">
        <v>2</v>
      </c>
      <c r="AB4819">
        <v>3</v>
      </c>
      <c r="AC4819">
        <v>3.2690000000000001</v>
      </c>
      <c r="AE4819" t="s">
        <v>7949</v>
      </c>
      <c r="AH4819">
        <v>0</v>
      </c>
      <c r="AI4819">
        <v>0</v>
      </c>
    </row>
    <row r="4820" spans="2:35" x14ac:dyDescent="0.25">
      <c r="B4820">
        <v>2.6</v>
      </c>
      <c r="H4820">
        <v>4.2</v>
      </c>
      <c r="J4820" t="s">
        <v>22089</v>
      </c>
      <c r="L4820" t="s">
        <v>22181</v>
      </c>
      <c r="M4820" t="s">
        <v>22215</v>
      </c>
      <c r="N4820" t="s">
        <v>25527</v>
      </c>
      <c r="O4820" t="s">
        <v>29805</v>
      </c>
      <c r="P4820">
        <v>8</v>
      </c>
      <c r="Q4820">
        <v>2</v>
      </c>
      <c r="R4820">
        <v>2.42</v>
      </c>
      <c r="S4820">
        <v>2.44</v>
      </c>
      <c r="T4820">
        <v>555.99</v>
      </c>
      <c r="U4820">
        <v>111.72</v>
      </c>
      <c r="V4820">
        <v>5.27</v>
      </c>
      <c r="W4820">
        <v>8.69</v>
      </c>
      <c r="X4820">
        <v>2.4500000000000002</v>
      </c>
      <c r="Y4820">
        <v>3</v>
      </c>
      <c r="Z4820" t="s">
        <v>4250</v>
      </c>
      <c r="AA4820">
        <v>2</v>
      </c>
      <c r="AB4820">
        <v>3</v>
      </c>
      <c r="AC4820">
        <v>3.5659999999999998</v>
      </c>
      <c r="AE4820" t="s">
        <v>7949</v>
      </c>
      <c r="AH4820">
        <v>0</v>
      </c>
      <c r="AI4820">
        <v>0</v>
      </c>
    </row>
    <row r="4821" spans="2:35" x14ac:dyDescent="0.25">
      <c r="B4821">
        <v>1.4</v>
      </c>
      <c r="H4821">
        <v>4.2</v>
      </c>
      <c r="J4821" t="s">
        <v>22089</v>
      </c>
      <c r="L4821" t="s">
        <v>22181</v>
      </c>
      <c r="M4821" t="s">
        <v>22215</v>
      </c>
      <c r="N4821" t="s">
        <v>25528</v>
      </c>
      <c r="O4821" t="s">
        <v>29806</v>
      </c>
      <c r="P4821">
        <v>8</v>
      </c>
      <c r="Q4821">
        <v>2</v>
      </c>
      <c r="R4821">
        <v>2.81</v>
      </c>
      <c r="S4821">
        <v>2.81</v>
      </c>
      <c r="T4821">
        <v>596.48</v>
      </c>
      <c r="U4821">
        <v>111.72</v>
      </c>
      <c r="V4821">
        <v>5.54</v>
      </c>
      <c r="W4821">
        <v>10.050000000000001</v>
      </c>
      <c r="X4821">
        <v>2.8</v>
      </c>
      <c r="Y4821">
        <v>3</v>
      </c>
      <c r="Z4821" t="s">
        <v>4250</v>
      </c>
      <c r="AA4821">
        <v>2</v>
      </c>
      <c r="AB4821">
        <v>3</v>
      </c>
      <c r="AC4821">
        <v>3.371</v>
      </c>
      <c r="AE4821" t="s">
        <v>7949</v>
      </c>
      <c r="AH4821">
        <v>0</v>
      </c>
      <c r="AI4821">
        <v>0</v>
      </c>
    </row>
    <row r="4822" spans="2:35" x14ac:dyDescent="0.25">
      <c r="B4822">
        <v>5.4</v>
      </c>
      <c r="H4822">
        <v>4.2</v>
      </c>
      <c r="J4822" t="s">
        <v>22089</v>
      </c>
      <c r="L4822" t="s">
        <v>22181</v>
      </c>
      <c r="M4822" t="s">
        <v>22215</v>
      </c>
      <c r="N4822" t="s">
        <v>25529</v>
      </c>
      <c r="O4822" t="s">
        <v>29807</v>
      </c>
      <c r="P4822">
        <v>9</v>
      </c>
      <c r="Q4822">
        <v>2</v>
      </c>
      <c r="R4822">
        <v>1.87</v>
      </c>
      <c r="S4822">
        <v>1.87</v>
      </c>
      <c r="T4822">
        <v>547.61</v>
      </c>
      <c r="U4822">
        <v>120.95</v>
      </c>
      <c r="V4822">
        <v>4.79</v>
      </c>
      <c r="W4822">
        <v>10.28</v>
      </c>
      <c r="X4822">
        <v>2.8</v>
      </c>
      <c r="Y4822">
        <v>3</v>
      </c>
      <c r="Z4822" t="s">
        <v>4250</v>
      </c>
      <c r="AA4822">
        <v>1</v>
      </c>
      <c r="AB4822">
        <v>4</v>
      </c>
      <c r="AC4822">
        <v>3.5</v>
      </c>
      <c r="AE4822" t="s">
        <v>7949</v>
      </c>
      <c r="AH4822">
        <v>0</v>
      </c>
      <c r="AI4822">
        <v>0</v>
      </c>
    </row>
    <row r="4823" spans="2:35" x14ac:dyDescent="0.25">
      <c r="B4823">
        <v>2.9</v>
      </c>
      <c r="H4823">
        <v>4.2</v>
      </c>
      <c r="J4823" t="s">
        <v>22089</v>
      </c>
      <c r="L4823" t="s">
        <v>22181</v>
      </c>
      <c r="M4823" t="s">
        <v>22215</v>
      </c>
      <c r="N4823" t="s">
        <v>25530</v>
      </c>
      <c r="O4823" t="s">
        <v>29808</v>
      </c>
      <c r="P4823">
        <v>8</v>
      </c>
      <c r="Q4823">
        <v>2</v>
      </c>
      <c r="R4823">
        <v>2.57</v>
      </c>
      <c r="S4823">
        <v>2.57</v>
      </c>
      <c r="T4823">
        <v>552.03</v>
      </c>
      <c r="U4823">
        <v>111.72</v>
      </c>
      <c r="V4823">
        <v>5.43</v>
      </c>
      <c r="W4823">
        <v>10.09</v>
      </c>
      <c r="X4823">
        <v>2.8</v>
      </c>
      <c r="Y4823">
        <v>3</v>
      </c>
      <c r="Z4823" t="s">
        <v>4250</v>
      </c>
      <c r="AA4823">
        <v>2</v>
      </c>
      <c r="AB4823">
        <v>3</v>
      </c>
      <c r="AC4823">
        <v>3.4910000000000001</v>
      </c>
      <c r="AE4823" t="s">
        <v>7949</v>
      </c>
      <c r="AH4823">
        <v>0</v>
      </c>
      <c r="AI4823">
        <v>0</v>
      </c>
    </row>
    <row r="4824" spans="2:35" x14ac:dyDescent="0.25">
      <c r="E4824">
        <v>23</v>
      </c>
      <c r="H4824">
        <v>4.5</v>
      </c>
      <c r="I4824" t="s">
        <v>22087</v>
      </c>
      <c r="J4824" t="s">
        <v>22089</v>
      </c>
      <c r="L4824" t="s">
        <v>22182</v>
      </c>
      <c r="M4824" t="s">
        <v>22203</v>
      </c>
      <c r="N4824" t="s">
        <v>22377</v>
      </c>
      <c r="O4824" t="s">
        <v>7366</v>
      </c>
      <c r="P4824">
        <v>4</v>
      </c>
      <c r="Q4824">
        <v>2</v>
      </c>
      <c r="R4824">
        <v>-0.71</v>
      </c>
      <c r="S4824">
        <v>-0.71</v>
      </c>
      <c r="T4824">
        <v>416.33</v>
      </c>
      <c r="U4824">
        <v>80.37</v>
      </c>
      <c r="V4824">
        <v>3.86</v>
      </c>
      <c r="W4824">
        <v>10.07</v>
      </c>
      <c r="X4824">
        <v>3.56</v>
      </c>
      <c r="Y4824">
        <v>2</v>
      </c>
      <c r="Z4824" t="s">
        <v>4250</v>
      </c>
      <c r="AA4824">
        <v>0</v>
      </c>
      <c r="AB4824">
        <v>4</v>
      </c>
      <c r="AC4824">
        <v>5.0976428571428567</v>
      </c>
      <c r="AE4824" t="s">
        <v>7949</v>
      </c>
      <c r="AH4824">
        <v>0</v>
      </c>
      <c r="AI4824">
        <v>0</v>
      </c>
    </row>
    <row r="4825" spans="2:35" x14ac:dyDescent="0.25">
      <c r="E4825">
        <v>8.5</v>
      </c>
      <c r="H4825">
        <v>4.5</v>
      </c>
      <c r="I4825" t="s">
        <v>22087</v>
      </c>
      <c r="J4825" t="s">
        <v>22089</v>
      </c>
      <c r="L4825" t="s">
        <v>22182</v>
      </c>
      <c r="M4825" t="s">
        <v>22203</v>
      </c>
      <c r="N4825" t="s">
        <v>22378</v>
      </c>
      <c r="O4825" t="s">
        <v>26666</v>
      </c>
      <c r="P4825">
        <v>6</v>
      </c>
      <c r="Q4825">
        <v>2</v>
      </c>
      <c r="R4825">
        <v>-0.51</v>
      </c>
      <c r="S4825">
        <v>-0.5</v>
      </c>
      <c r="T4825">
        <v>429.35</v>
      </c>
      <c r="U4825">
        <v>102.49</v>
      </c>
      <c r="V4825">
        <v>3.12</v>
      </c>
      <c r="W4825">
        <v>8.99</v>
      </c>
      <c r="X4825">
        <v>3.56</v>
      </c>
      <c r="Y4825">
        <v>2</v>
      </c>
      <c r="Z4825" t="s">
        <v>4250</v>
      </c>
      <c r="AA4825">
        <v>0</v>
      </c>
      <c r="AB4825">
        <v>5</v>
      </c>
      <c r="AC4825">
        <v>4.5883095238095244</v>
      </c>
      <c r="AE4825" t="s">
        <v>7949</v>
      </c>
      <c r="AH4825">
        <v>0</v>
      </c>
      <c r="AI4825">
        <v>0</v>
      </c>
    </row>
    <row r="4826" spans="2:35" x14ac:dyDescent="0.25">
      <c r="E4826">
        <v>20</v>
      </c>
      <c r="H4826">
        <v>4.5</v>
      </c>
      <c r="I4826" t="s">
        <v>22087</v>
      </c>
      <c r="J4826" t="s">
        <v>22089</v>
      </c>
      <c r="L4826" t="s">
        <v>22182</v>
      </c>
      <c r="M4826" t="s">
        <v>22203</v>
      </c>
      <c r="N4826" t="s">
        <v>22379</v>
      </c>
      <c r="O4826" t="s">
        <v>26667</v>
      </c>
      <c r="P4826">
        <v>5</v>
      </c>
      <c r="Q4826">
        <v>2</v>
      </c>
      <c r="R4826">
        <v>-1.1599999999999999</v>
      </c>
      <c r="S4826">
        <v>-1.1599999999999999</v>
      </c>
      <c r="T4826">
        <v>402.32</v>
      </c>
      <c r="U4826">
        <v>93.51</v>
      </c>
      <c r="V4826">
        <v>3.62</v>
      </c>
      <c r="W4826">
        <v>10.14</v>
      </c>
      <c r="X4826">
        <v>3.56</v>
      </c>
      <c r="Y4826">
        <v>2</v>
      </c>
      <c r="Z4826" t="s">
        <v>4250</v>
      </c>
      <c r="AA4826">
        <v>0</v>
      </c>
      <c r="AB4826">
        <v>4</v>
      </c>
      <c r="AC4826">
        <v>5.0807142857142864</v>
      </c>
      <c r="AE4826" t="s">
        <v>7949</v>
      </c>
      <c r="AH4826">
        <v>0</v>
      </c>
      <c r="AI4826">
        <v>0</v>
      </c>
    </row>
    <row r="4827" spans="2:35" x14ac:dyDescent="0.25">
      <c r="E4827">
        <v>6.7</v>
      </c>
      <c r="H4827">
        <v>4.5</v>
      </c>
      <c r="I4827" t="s">
        <v>22087</v>
      </c>
      <c r="J4827" t="s">
        <v>22089</v>
      </c>
      <c r="L4827" t="s">
        <v>22182</v>
      </c>
      <c r="M4827" t="s">
        <v>22203</v>
      </c>
      <c r="N4827" t="s">
        <v>22380</v>
      </c>
      <c r="O4827" t="s">
        <v>26668</v>
      </c>
      <c r="P4827">
        <v>5</v>
      </c>
      <c r="Q4827">
        <v>2</v>
      </c>
      <c r="R4827">
        <v>-0.94</v>
      </c>
      <c r="S4827">
        <v>-0.94</v>
      </c>
      <c r="T4827">
        <v>428.36</v>
      </c>
      <c r="U4827">
        <v>89.6</v>
      </c>
      <c r="V4827">
        <v>3.73</v>
      </c>
      <c r="W4827">
        <v>10.32</v>
      </c>
      <c r="X4827">
        <v>3.62</v>
      </c>
      <c r="Y4827">
        <v>2</v>
      </c>
      <c r="Z4827" t="s">
        <v>4250</v>
      </c>
      <c r="AA4827">
        <v>0</v>
      </c>
      <c r="AB4827">
        <v>5</v>
      </c>
      <c r="AC4827">
        <v>5.0117142857142856</v>
      </c>
      <c r="AE4827" t="s">
        <v>7949</v>
      </c>
      <c r="AH4827">
        <v>0</v>
      </c>
      <c r="AI4827">
        <v>0</v>
      </c>
    </row>
    <row r="4828" spans="2:35" x14ac:dyDescent="0.25">
      <c r="E4828">
        <v>20</v>
      </c>
      <c r="H4828">
        <v>4.5</v>
      </c>
      <c r="I4828" t="s">
        <v>22087</v>
      </c>
      <c r="J4828" t="s">
        <v>22089</v>
      </c>
      <c r="L4828" t="s">
        <v>22182</v>
      </c>
      <c r="M4828" t="s">
        <v>22203</v>
      </c>
      <c r="N4828" t="s">
        <v>22382</v>
      </c>
      <c r="O4828" t="s">
        <v>7355</v>
      </c>
      <c r="P4828">
        <v>5</v>
      </c>
      <c r="Q4828">
        <v>2</v>
      </c>
      <c r="R4828">
        <v>-1.33</v>
      </c>
      <c r="S4828">
        <v>-1.32</v>
      </c>
      <c r="T4828">
        <v>449.33</v>
      </c>
      <c r="U4828">
        <v>93.26</v>
      </c>
      <c r="V4828">
        <v>4.05</v>
      </c>
      <c r="W4828">
        <v>9.0500000000000007</v>
      </c>
      <c r="X4828">
        <v>3.56</v>
      </c>
      <c r="Y4828">
        <v>2</v>
      </c>
      <c r="Z4828" t="s">
        <v>4250</v>
      </c>
      <c r="AA4828">
        <v>0</v>
      </c>
      <c r="AB4828">
        <v>5</v>
      </c>
      <c r="AC4828">
        <v>4.7532619047619047</v>
      </c>
      <c r="AE4828" t="s">
        <v>7949</v>
      </c>
      <c r="AH4828">
        <v>0</v>
      </c>
      <c r="AI4828">
        <v>0</v>
      </c>
    </row>
    <row r="4829" spans="2:35" x14ac:dyDescent="0.25">
      <c r="E4829">
        <v>7.4</v>
      </c>
      <c r="H4829">
        <v>4.5</v>
      </c>
      <c r="I4829" t="s">
        <v>22087</v>
      </c>
      <c r="J4829" t="s">
        <v>22089</v>
      </c>
      <c r="L4829" t="s">
        <v>22182</v>
      </c>
      <c r="M4829" t="s">
        <v>22203</v>
      </c>
      <c r="N4829" t="s">
        <v>22383</v>
      </c>
      <c r="O4829" t="s">
        <v>7195</v>
      </c>
      <c r="P4829">
        <v>5</v>
      </c>
      <c r="Q4829">
        <v>2</v>
      </c>
      <c r="R4829">
        <v>-1.44</v>
      </c>
      <c r="S4829">
        <v>-1.44</v>
      </c>
      <c r="T4829">
        <v>423.35</v>
      </c>
      <c r="U4829">
        <v>104.16</v>
      </c>
      <c r="V4829">
        <v>3.59</v>
      </c>
      <c r="W4829">
        <v>10.02</v>
      </c>
      <c r="X4829">
        <v>3.56</v>
      </c>
      <c r="Y4829">
        <v>2</v>
      </c>
      <c r="Z4829" t="s">
        <v>4250</v>
      </c>
      <c r="AA4829">
        <v>0</v>
      </c>
      <c r="AB4829">
        <v>4</v>
      </c>
      <c r="AC4829">
        <v>4.5754999999999999</v>
      </c>
      <c r="AE4829" t="s">
        <v>7949</v>
      </c>
      <c r="AH4829">
        <v>0</v>
      </c>
      <c r="AI4829">
        <v>0</v>
      </c>
    </row>
    <row r="4830" spans="2:35" x14ac:dyDescent="0.25">
      <c r="E4830">
        <v>71</v>
      </c>
      <c r="H4830">
        <v>4.5</v>
      </c>
      <c r="I4830" t="s">
        <v>22087</v>
      </c>
      <c r="J4830" t="s">
        <v>22089</v>
      </c>
      <c r="L4830" t="s">
        <v>22182</v>
      </c>
      <c r="M4830" t="s">
        <v>22203</v>
      </c>
      <c r="N4830" t="s">
        <v>22384</v>
      </c>
      <c r="O4830" t="s">
        <v>26670</v>
      </c>
      <c r="P4830">
        <v>5</v>
      </c>
      <c r="Q4830">
        <v>2</v>
      </c>
      <c r="R4830">
        <v>-0.64</v>
      </c>
      <c r="S4830">
        <v>-0.63</v>
      </c>
      <c r="T4830">
        <v>418.39</v>
      </c>
      <c r="U4830">
        <v>80.37</v>
      </c>
      <c r="V4830">
        <v>4.09</v>
      </c>
      <c r="W4830">
        <v>9.93</v>
      </c>
      <c r="X4830">
        <v>3.56</v>
      </c>
      <c r="Y4830">
        <v>2</v>
      </c>
      <c r="Z4830" t="s">
        <v>4250</v>
      </c>
      <c r="AA4830">
        <v>0</v>
      </c>
      <c r="AB4830">
        <v>4</v>
      </c>
      <c r="AC4830">
        <v>5.082928571428571</v>
      </c>
      <c r="AE4830" t="s">
        <v>7949</v>
      </c>
      <c r="AH4830">
        <v>0</v>
      </c>
      <c r="AI4830">
        <v>0</v>
      </c>
    </row>
    <row r="4831" spans="2:35" x14ac:dyDescent="0.25">
      <c r="E4831">
        <v>6.9</v>
      </c>
      <c r="H4831">
        <v>4.5</v>
      </c>
      <c r="I4831" t="s">
        <v>22087</v>
      </c>
      <c r="J4831" t="s">
        <v>22089</v>
      </c>
      <c r="L4831" t="s">
        <v>22182</v>
      </c>
      <c r="M4831" t="s">
        <v>22203</v>
      </c>
      <c r="N4831" t="s">
        <v>25531</v>
      </c>
      <c r="O4831" t="s">
        <v>29809</v>
      </c>
      <c r="P4831">
        <v>7</v>
      </c>
      <c r="Q4831">
        <v>1</v>
      </c>
      <c r="R4831">
        <v>-1.03</v>
      </c>
      <c r="S4831">
        <v>-1.03</v>
      </c>
      <c r="T4831">
        <v>430.33</v>
      </c>
      <c r="U4831">
        <v>99.69</v>
      </c>
      <c r="V4831">
        <v>3.09</v>
      </c>
      <c r="X4831">
        <v>3.54</v>
      </c>
      <c r="Y4831">
        <v>2</v>
      </c>
      <c r="Z4831" t="s">
        <v>4250</v>
      </c>
      <c r="AA4831">
        <v>0</v>
      </c>
      <c r="AB4831">
        <v>5</v>
      </c>
      <c r="AC4831">
        <v>5.0079761904761906</v>
      </c>
      <c r="AE4831" t="s">
        <v>7949</v>
      </c>
      <c r="AH4831">
        <v>0</v>
      </c>
      <c r="AI4831">
        <v>0</v>
      </c>
    </row>
    <row r="4832" spans="2:35" x14ac:dyDescent="0.25">
      <c r="E4832">
        <v>16</v>
      </c>
      <c r="H4832">
        <v>4.5</v>
      </c>
      <c r="I4832" t="s">
        <v>22087</v>
      </c>
      <c r="J4832" t="s">
        <v>22089</v>
      </c>
      <c r="L4832" t="s">
        <v>22182</v>
      </c>
      <c r="M4832" t="s">
        <v>22203</v>
      </c>
      <c r="N4832" t="s">
        <v>22386</v>
      </c>
      <c r="O4832" t="s">
        <v>26672</v>
      </c>
      <c r="P4832">
        <v>6</v>
      </c>
      <c r="Q4832">
        <v>2</v>
      </c>
      <c r="R4832">
        <v>-0.83</v>
      </c>
      <c r="S4832">
        <v>-0.83</v>
      </c>
      <c r="T4832">
        <v>443.38</v>
      </c>
      <c r="U4832">
        <v>102.49</v>
      </c>
      <c r="V4832">
        <v>3.43</v>
      </c>
      <c r="W4832">
        <v>9.0399999999999991</v>
      </c>
      <c r="X4832">
        <v>3.56</v>
      </c>
      <c r="Y4832">
        <v>2</v>
      </c>
      <c r="Z4832" t="s">
        <v>4250</v>
      </c>
      <c r="AA4832">
        <v>0</v>
      </c>
      <c r="AB4832">
        <v>5</v>
      </c>
      <c r="AC4832">
        <v>4.4880952380952381</v>
      </c>
      <c r="AE4832" t="s">
        <v>7949</v>
      </c>
      <c r="AH4832">
        <v>0</v>
      </c>
      <c r="AI4832">
        <v>0</v>
      </c>
    </row>
    <row r="4833" spans="1:35" x14ac:dyDescent="0.25">
      <c r="E4833">
        <v>7.8</v>
      </c>
      <c r="H4833">
        <v>4.5</v>
      </c>
      <c r="I4833" t="s">
        <v>22087</v>
      </c>
      <c r="J4833" t="s">
        <v>22089</v>
      </c>
      <c r="L4833" t="s">
        <v>22182</v>
      </c>
      <c r="M4833" t="s">
        <v>22203</v>
      </c>
      <c r="N4833" t="s">
        <v>22387</v>
      </c>
      <c r="O4833" t="s">
        <v>26673</v>
      </c>
      <c r="P4833">
        <v>5</v>
      </c>
      <c r="Q4833">
        <v>2</v>
      </c>
      <c r="R4833">
        <v>-1.61</v>
      </c>
      <c r="S4833">
        <v>-1.61</v>
      </c>
      <c r="T4833">
        <v>437.37</v>
      </c>
      <c r="U4833">
        <v>104.16</v>
      </c>
      <c r="V4833">
        <v>3.9</v>
      </c>
      <c r="W4833">
        <v>10.08</v>
      </c>
      <c r="X4833">
        <v>3.56</v>
      </c>
      <c r="Y4833">
        <v>2</v>
      </c>
      <c r="Z4833" t="s">
        <v>4250</v>
      </c>
      <c r="AA4833">
        <v>0</v>
      </c>
      <c r="AB4833">
        <v>4</v>
      </c>
      <c r="AC4833">
        <v>4.4753571428571428</v>
      </c>
      <c r="AE4833" t="s">
        <v>7949</v>
      </c>
      <c r="AH4833">
        <v>0</v>
      </c>
      <c r="AI4833">
        <v>0</v>
      </c>
    </row>
    <row r="4834" spans="1:35" x14ac:dyDescent="0.25">
      <c r="E4834">
        <v>6.1</v>
      </c>
      <c r="H4834">
        <v>4.5</v>
      </c>
      <c r="I4834" t="s">
        <v>22087</v>
      </c>
      <c r="J4834" t="s">
        <v>22089</v>
      </c>
      <c r="L4834" t="s">
        <v>22182</v>
      </c>
      <c r="M4834" t="s">
        <v>22203</v>
      </c>
      <c r="N4834" t="s">
        <v>22388</v>
      </c>
      <c r="O4834" t="s">
        <v>7164</v>
      </c>
      <c r="P4834">
        <v>4</v>
      </c>
      <c r="Q4834">
        <v>2</v>
      </c>
      <c r="R4834">
        <v>0.04</v>
      </c>
      <c r="S4834">
        <v>0.04</v>
      </c>
      <c r="T4834">
        <v>477.23</v>
      </c>
      <c r="U4834">
        <v>80.37</v>
      </c>
      <c r="V4834">
        <v>4.4800000000000004</v>
      </c>
      <c r="W4834">
        <v>10.09</v>
      </c>
      <c r="X4834">
        <v>3.56</v>
      </c>
      <c r="Y4834">
        <v>2</v>
      </c>
      <c r="Z4834" t="s">
        <v>4250</v>
      </c>
      <c r="AA4834">
        <v>0</v>
      </c>
      <c r="AB4834">
        <v>4</v>
      </c>
      <c r="AC4834">
        <v>4.6626428571428571</v>
      </c>
      <c r="AE4834" t="s">
        <v>7949</v>
      </c>
      <c r="AH4834">
        <v>0</v>
      </c>
      <c r="AI4834">
        <v>0</v>
      </c>
    </row>
    <row r="4835" spans="1:35" x14ac:dyDescent="0.25">
      <c r="E4835">
        <v>14</v>
      </c>
      <c r="H4835">
        <v>4.5</v>
      </c>
      <c r="I4835" t="s">
        <v>22087</v>
      </c>
      <c r="J4835" t="s">
        <v>22089</v>
      </c>
      <c r="L4835" t="s">
        <v>22182</v>
      </c>
      <c r="M4835" t="s">
        <v>22203</v>
      </c>
      <c r="N4835" t="s">
        <v>22380</v>
      </c>
      <c r="O4835" t="s">
        <v>26668</v>
      </c>
      <c r="P4835">
        <v>5</v>
      </c>
      <c r="Q4835">
        <v>2</v>
      </c>
      <c r="R4835">
        <v>-0.94</v>
      </c>
      <c r="S4835">
        <v>-0.94</v>
      </c>
      <c r="T4835">
        <v>428.36</v>
      </c>
      <c r="U4835">
        <v>89.6</v>
      </c>
      <c r="V4835">
        <v>3.73</v>
      </c>
      <c r="W4835">
        <v>10.32</v>
      </c>
      <c r="X4835">
        <v>3.62</v>
      </c>
      <c r="Y4835">
        <v>2</v>
      </c>
      <c r="Z4835" t="s">
        <v>4250</v>
      </c>
      <c r="AA4835">
        <v>0</v>
      </c>
      <c r="AB4835">
        <v>5</v>
      </c>
      <c r="AC4835">
        <v>5.0117142857142856</v>
      </c>
      <c r="AE4835" t="s">
        <v>7949</v>
      </c>
      <c r="AH4835">
        <v>0</v>
      </c>
      <c r="AI4835">
        <v>0</v>
      </c>
    </row>
    <row r="4836" spans="1:35" x14ac:dyDescent="0.25">
      <c r="E4836">
        <v>18</v>
      </c>
      <c r="H4836">
        <v>4.5</v>
      </c>
      <c r="I4836" t="s">
        <v>22087</v>
      </c>
      <c r="J4836" t="s">
        <v>22089</v>
      </c>
      <c r="L4836" t="s">
        <v>22182</v>
      </c>
      <c r="M4836" t="s">
        <v>22203</v>
      </c>
      <c r="N4836" t="s">
        <v>22378</v>
      </c>
      <c r="O4836" t="s">
        <v>26666</v>
      </c>
      <c r="P4836">
        <v>6</v>
      </c>
      <c r="Q4836">
        <v>2</v>
      </c>
      <c r="R4836">
        <v>-0.51</v>
      </c>
      <c r="S4836">
        <v>-0.5</v>
      </c>
      <c r="T4836">
        <v>429.35</v>
      </c>
      <c r="U4836">
        <v>102.49</v>
      </c>
      <c r="V4836">
        <v>3.12</v>
      </c>
      <c r="W4836">
        <v>8.99</v>
      </c>
      <c r="X4836">
        <v>3.56</v>
      </c>
      <c r="Y4836">
        <v>2</v>
      </c>
      <c r="Z4836" t="s">
        <v>4250</v>
      </c>
      <c r="AA4836">
        <v>0</v>
      </c>
      <c r="AB4836">
        <v>5</v>
      </c>
      <c r="AC4836">
        <v>4.5883095238095244</v>
      </c>
      <c r="AE4836" t="s">
        <v>7949</v>
      </c>
      <c r="AH4836">
        <v>0</v>
      </c>
      <c r="AI4836">
        <v>0</v>
      </c>
    </row>
    <row r="4837" spans="1:35" x14ac:dyDescent="0.25">
      <c r="B4837">
        <v>1</v>
      </c>
      <c r="H4837">
        <v>4.2</v>
      </c>
      <c r="J4837" t="s">
        <v>22089</v>
      </c>
      <c r="L4837" t="s">
        <v>22183</v>
      </c>
      <c r="M4837" t="s">
        <v>22215</v>
      </c>
      <c r="N4837" t="s">
        <v>25532</v>
      </c>
      <c r="O4837" t="s">
        <v>29810</v>
      </c>
      <c r="P4837">
        <v>7</v>
      </c>
      <c r="Q4837">
        <v>1</v>
      </c>
      <c r="R4837">
        <v>-1.0900000000000001</v>
      </c>
      <c r="S4837">
        <v>-1.0900000000000001</v>
      </c>
      <c r="T4837">
        <v>471.47</v>
      </c>
      <c r="U4837">
        <v>95.51</v>
      </c>
      <c r="V4837">
        <v>4.6100000000000003</v>
      </c>
      <c r="X4837">
        <v>3.62</v>
      </c>
      <c r="Y4837">
        <v>4</v>
      </c>
      <c r="Z4837" t="s">
        <v>4250</v>
      </c>
      <c r="AA4837">
        <v>0</v>
      </c>
      <c r="AB4837">
        <v>2</v>
      </c>
      <c r="AC4837">
        <v>4.8534523809523797</v>
      </c>
      <c r="AE4837" t="s">
        <v>7949</v>
      </c>
      <c r="AH4837">
        <v>0</v>
      </c>
      <c r="AI4837">
        <v>0</v>
      </c>
    </row>
    <row r="4838" spans="1:35" x14ac:dyDescent="0.25">
      <c r="B4838">
        <v>139</v>
      </c>
      <c r="H4838">
        <v>4.2</v>
      </c>
      <c r="J4838" t="s">
        <v>22089</v>
      </c>
      <c r="L4838" t="s">
        <v>22183</v>
      </c>
      <c r="M4838" t="s">
        <v>22215</v>
      </c>
      <c r="N4838" t="s">
        <v>25533</v>
      </c>
      <c r="O4838" t="s">
        <v>29811</v>
      </c>
      <c r="P4838">
        <v>7</v>
      </c>
      <c r="Q4838">
        <v>1</v>
      </c>
      <c r="R4838">
        <v>-1.0900000000000001</v>
      </c>
      <c r="S4838">
        <v>-1.0900000000000001</v>
      </c>
      <c r="T4838">
        <v>471.47</v>
      </c>
      <c r="U4838">
        <v>95.51</v>
      </c>
      <c r="V4838">
        <v>4.6100000000000003</v>
      </c>
      <c r="X4838">
        <v>3.62</v>
      </c>
      <c r="Y4838">
        <v>4</v>
      </c>
      <c r="Z4838" t="s">
        <v>4250</v>
      </c>
      <c r="AA4838">
        <v>0</v>
      </c>
      <c r="AB4838">
        <v>2</v>
      </c>
      <c r="AC4838">
        <v>4.8534523809523797</v>
      </c>
      <c r="AE4838" t="s">
        <v>7949</v>
      </c>
      <c r="AH4838">
        <v>0</v>
      </c>
      <c r="AI4838">
        <v>0</v>
      </c>
    </row>
    <row r="4839" spans="1:35" x14ac:dyDescent="0.25">
      <c r="A4839" t="s">
        <v>22052</v>
      </c>
      <c r="B4839">
        <v>0.5</v>
      </c>
      <c r="H4839">
        <v>4.2</v>
      </c>
      <c r="J4839" t="s">
        <v>22089</v>
      </c>
      <c r="L4839" t="s">
        <v>22183</v>
      </c>
      <c r="M4839" t="s">
        <v>22215</v>
      </c>
      <c r="N4839" t="s">
        <v>25534</v>
      </c>
      <c r="O4839" t="s">
        <v>29812</v>
      </c>
      <c r="P4839">
        <v>7</v>
      </c>
      <c r="Q4839">
        <v>1</v>
      </c>
      <c r="R4839">
        <v>-1.0900000000000001</v>
      </c>
      <c r="S4839">
        <v>-1.0900000000000001</v>
      </c>
      <c r="T4839">
        <v>471.47</v>
      </c>
      <c r="U4839">
        <v>95.51</v>
      </c>
      <c r="V4839">
        <v>4.6100000000000003</v>
      </c>
      <c r="X4839">
        <v>3.62</v>
      </c>
      <c r="Y4839">
        <v>4</v>
      </c>
      <c r="Z4839" t="s">
        <v>4250</v>
      </c>
      <c r="AA4839">
        <v>0</v>
      </c>
      <c r="AB4839">
        <v>2</v>
      </c>
      <c r="AC4839">
        <v>4.8534523809523797</v>
      </c>
      <c r="AE4839" t="s">
        <v>7949</v>
      </c>
      <c r="AH4839">
        <v>0</v>
      </c>
      <c r="AI4839">
        <v>0</v>
      </c>
    </row>
    <row r="4840" spans="1:35" x14ac:dyDescent="0.25">
      <c r="B4840">
        <v>3826</v>
      </c>
      <c r="H4840">
        <v>4.2</v>
      </c>
      <c r="J4840" t="s">
        <v>22089</v>
      </c>
      <c r="L4840" t="s">
        <v>22183</v>
      </c>
      <c r="M4840" t="s">
        <v>22215</v>
      </c>
      <c r="N4840" t="s">
        <v>25535</v>
      </c>
      <c r="O4840" t="s">
        <v>29813</v>
      </c>
      <c r="P4840">
        <v>5</v>
      </c>
      <c r="Q4840">
        <v>1</v>
      </c>
      <c r="R4840">
        <v>-1.02</v>
      </c>
      <c r="S4840">
        <v>-1.02</v>
      </c>
      <c r="T4840">
        <v>394.66</v>
      </c>
      <c r="U4840">
        <v>69.73</v>
      </c>
      <c r="V4840">
        <v>3.62</v>
      </c>
      <c r="X4840">
        <v>3.33</v>
      </c>
      <c r="Y4840">
        <v>2</v>
      </c>
      <c r="Z4840" t="s">
        <v>4250</v>
      </c>
      <c r="AA4840">
        <v>0</v>
      </c>
      <c r="AB4840">
        <v>0</v>
      </c>
      <c r="AC4840">
        <v>5.5857619047619043</v>
      </c>
      <c r="AE4840" t="s">
        <v>7949</v>
      </c>
      <c r="AH4840">
        <v>0</v>
      </c>
      <c r="AI4840">
        <v>0</v>
      </c>
    </row>
    <row r="4841" spans="1:35" x14ac:dyDescent="0.25">
      <c r="B4841">
        <v>9228</v>
      </c>
      <c r="H4841">
        <v>4.2</v>
      </c>
      <c r="J4841" t="s">
        <v>22089</v>
      </c>
      <c r="L4841" t="s">
        <v>22183</v>
      </c>
      <c r="M4841" t="s">
        <v>22215</v>
      </c>
      <c r="N4841" t="s">
        <v>25536</v>
      </c>
      <c r="O4841" t="s">
        <v>29814</v>
      </c>
      <c r="P4841">
        <v>5</v>
      </c>
      <c r="Q4841">
        <v>1</v>
      </c>
      <c r="R4841">
        <v>-1.02</v>
      </c>
      <c r="S4841">
        <v>-1.02</v>
      </c>
      <c r="T4841">
        <v>394.66</v>
      </c>
      <c r="U4841">
        <v>69.73</v>
      </c>
      <c r="V4841">
        <v>3.62</v>
      </c>
      <c r="X4841">
        <v>3.33</v>
      </c>
      <c r="Y4841">
        <v>2</v>
      </c>
      <c r="Z4841" t="s">
        <v>4250</v>
      </c>
      <c r="AA4841">
        <v>0</v>
      </c>
      <c r="AB4841">
        <v>0</v>
      </c>
      <c r="AC4841">
        <v>5.5857619047619043</v>
      </c>
      <c r="AE4841" t="s">
        <v>7949</v>
      </c>
      <c r="AH4841">
        <v>0</v>
      </c>
      <c r="AI4841">
        <v>0</v>
      </c>
    </row>
    <row r="4842" spans="1:35" x14ac:dyDescent="0.25">
      <c r="B4842">
        <v>1</v>
      </c>
      <c r="H4842">
        <v>4.2</v>
      </c>
      <c r="J4842" t="s">
        <v>22089</v>
      </c>
      <c r="L4842" t="s">
        <v>22183</v>
      </c>
      <c r="M4842" t="s">
        <v>22215</v>
      </c>
      <c r="N4842" t="s">
        <v>25537</v>
      </c>
      <c r="O4842" t="s">
        <v>29815</v>
      </c>
      <c r="P4842">
        <v>6</v>
      </c>
      <c r="Q4842">
        <v>1</v>
      </c>
      <c r="R4842">
        <v>0.6</v>
      </c>
      <c r="S4842">
        <v>0.61</v>
      </c>
      <c r="T4842">
        <v>479.53</v>
      </c>
      <c r="U4842">
        <v>78.959999999999994</v>
      </c>
      <c r="V4842">
        <v>5.58</v>
      </c>
      <c r="X4842">
        <v>5.56</v>
      </c>
      <c r="Y4842">
        <v>3</v>
      </c>
      <c r="Z4842" t="s">
        <v>4250</v>
      </c>
      <c r="AA4842">
        <v>1</v>
      </c>
      <c r="AB4842">
        <v>3</v>
      </c>
      <c r="AC4842">
        <v>4.9795476190476204</v>
      </c>
      <c r="AE4842" t="s">
        <v>7949</v>
      </c>
      <c r="AH4842">
        <v>0</v>
      </c>
      <c r="AI4842">
        <v>0</v>
      </c>
    </row>
    <row r="4843" spans="1:35" x14ac:dyDescent="0.25">
      <c r="A4843" t="s">
        <v>22053</v>
      </c>
      <c r="B4843">
        <v>0.5</v>
      </c>
      <c r="H4843">
        <v>4.2</v>
      </c>
      <c r="J4843" t="s">
        <v>22089</v>
      </c>
      <c r="L4843" t="s">
        <v>22183</v>
      </c>
      <c r="M4843" t="s">
        <v>22215</v>
      </c>
      <c r="N4843" t="s">
        <v>25538</v>
      </c>
      <c r="O4843" t="s">
        <v>29816</v>
      </c>
      <c r="P4843">
        <v>6</v>
      </c>
      <c r="Q4843">
        <v>1</v>
      </c>
      <c r="R4843">
        <v>0.6</v>
      </c>
      <c r="S4843">
        <v>0.61</v>
      </c>
      <c r="T4843">
        <v>479.53</v>
      </c>
      <c r="U4843">
        <v>78.959999999999994</v>
      </c>
      <c r="V4843">
        <v>5.58</v>
      </c>
      <c r="X4843">
        <v>5.56</v>
      </c>
      <c r="Y4843">
        <v>3</v>
      </c>
      <c r="Z4843" t="s">
        <v>4250</v>
      </c>
      <c r="AA4843">
        <v>1</v>
      </c>
      <c r="AB4843">
        <v>3</v>
      </c>
      <c r="AC4843">
        <v>4.9795476190476204</v>
      </c>
      <c r="AE4843" t="s">
        <v>7949</v>
      </c>
      <c r="AH4843">
        <v>0</v>
      </c>
      <c r="AI4843">
        <v>0</v>
      </c>
    </row>
    <row r="4844" spans="1:35" x14ac:dyDescent="0.25">
      <c r="B4844">
        <v>285</v>
      </c>
      <c r="H4844">
        <v>4.2</v>
      </c>
      <c r="J4844" t="s">
        <v>22089</v>
      </c>
      <c r="L4844" t="s">
        <v>22183</v>
      </c>
      <c r="M4844" t="s">
        <v>22215</v>
      </c>
      <c r="N4844" t="s">
        <v>25539</v>
      </c>
      <c r="O4844" t="s">
        <v>29817</v>
      </c>
      <c r="P4844">
        <v>6</v>
      </c>
      <c r="Q4844">
        <v>1</v>
      </c>
      <c r="R4844">
        <v>0.6</v>
      </c>
      <c r="S4844">
        <v>0.61</v>
      </c>
      <c r="T4844">
        <v>479.53</v>
      </c>
      <c r="U4844">
        <v>78.959999999999994</v>
      </c>
      <c r="V4844">
        <v>5.58</v>
      </c>
      <c r="X4844">
        <v>5.56</v>
      </c>
      <c r="Y4844">
        <v>3</v>
      </c>
      <c r="Z4844" t="s">
        <v>4250</v>
      </c>
      <c r="AA4844">
        <v>1</v>
      </c>
      <c r="AB4844">
        <v>3</v>
      </c>
      <c r="AC4844">
        <v>4.9795476190476204</v>
      </c>
      <c r="AE4844" t="s">
        <v>7949</v>
      </c>
      <c r="AH4844">
        <v>0</v>
      </c>
      <c r="AI4844">
        <v>0</v>
      </c>
    </row>
    <row r="4845" spans="1:35" x14ac:dyDescent="0.25">
      <c r="B4845">
        <v>369</v>
      </c>
      <c r="H4845">
        <v>4.2</v>
      </c>
      <c r="J4845" t="s">
        <v>22089</v>
      </c>
      <c r="L4845" t="s">
        <v>22183</v>
      </c>
      <c r="M4845" t="s">
        <v>22215</v>
      </c>
      <c r="N4845" t="s">
        <v>25533</v>
      </c>
      <c r="O4845" t="s">
        <v>29811</v>
      </c>
      <c r="P4845">
        <v>7</v>
      </c>
      <c r="Q4845">
        <v>1</v>
      </c>
      <c r="R4845">
        <v>-1.0900000000000001</v>
      </c>
      <c r="S4845">
        <v>-1.0900000000000001</v>
      </c>
      <c r="T4845">
        <v>471.47</v>
      </c>
      <c r="U4845">
        <v>95.51</v>
      </c>
      <c r="V4845">
        <v>4.6100000000000003</v>
      </c>
      <c r="X4845">
        <v>3.62</v>
      </c>
      <c r="Y4845">
        <v>4</v>
      </c>
      <c r="Z4845" t="s">
        <v>4250</v>
      </c>
      <c r="AA4845">
        <v>0</v>
      </c>
      <c r="AB4845">
        <v>2</v>
      </c>
      <c r="AC4845">
        <v>4.8534523809523797</v>
      </c>
      <c r="AE4845" t="s">
        <v>7949</v>
      </c>
      <c r="AH4845">
        <v>0</v>
      </c>
      <c r="AI4845">
        <v>0</v>
      </c>
    </row>
    <row r="4846" spans="1:35" x14ac:dyDescent="0.25">
      <c r="B4846">
        <v>2</v>
      </c>
      <c r="H4846">
        <v>4.2</v>
      </c>
      <c r="J4846" t="s">
        <v>22089</v>
      </c>
      <c r="L4846" t="s">
        <v>22183</v>
      </c>
      <c r="M4846" t="s">
        <v>22215</v>
      </c>
      <c r="N4846" t="s">
        <v>25540</v>
      </c>
      <c r="O4846" t="s">
        <v>29818</v>
      </c>
      <c r="P4846">
        <v>6</v>
      </c>
      <c r="Q4846">
        <v>1</v>
      </c>
      <c r="R4846">
        <v>0.16</v>
      </c>
      <c r="S4846">
        <v>0.16</v>
      </c>
      <c r="T4846">
        <v>488.47</v>
      </c>
      <c r="U4846">
        <v>82.62</v>
      </c>
      <c r="V4846">
        <v>5.35</v>
      </c>
      <c r="X4846">
        <v>3.73</v>
      </c>
      <c r="Y4846">
        <v>4</v>
      </c>
      <c r="Z4846" t="s">
        <v>4250</v>
      </c>
      <c r="AA4846">
        <v>1</v>
      </c>
      <c r="AB4846">
        <v>2</v>
      </c>
      <c r="AC4846">
        <v>4.9156904761904761</v>
      </c>
      <c r="AE4846" t="s">
        <v>7949</v>
      </c>
      <c r="AH4846">
        <v>0</v>
      </c>
      <c r="AI4846">
        <v>0</v>
      </c>
    </row>
    <row r="4847" spans="1:35" x14ac:dyDescent="0.25">
      <c r="B4847">
        <v>3</v>
      </c>
      <c r="H4847">
        <v>4.2</v>
      </c>
      <c r="J4847" t="s">
        <v>22089</v>
      </c>
      <c r="L4847" t="s">
        <v>22183</v>
      </c>
      <c r="M4847" t="s">
        <v>22215</v>
      </c>
      <c r="N4847" t="s">
        <v>25541</v>
      </c>
      <c r="O4847" t="s">
        <v>29819</v>
      </c>
      <c r="P4847">
        <v>7</v>
      </c>
      <c r="Q4847">
        <v>1</v>
      </c>
      <c r="R4847">
        <v>-0.96</v>
      </c>
      <c r="S4847">
        <v>-0.96</v>
      </c>
      <c r="T4847">
        <v>481.48</v>
      </c>
      <c r="U4847">
        <v>85.86</v>
      </c>
      <c r="V4847">
        <v>4.25</v>
      </c>
      <c r="X4847">
        <v>3.75</v>
      </c>
      <c r="Y4847">
        <v>3</v>
      </c>
      <c r="Z4847" t="s">
        <v>4250</v>
      </c>
      <c r="AA4847">
        <v>0</v>
      </c>
      <c r="AB4847">
        <v>2</v>
      </c>
      <c r="AC4847">
        <v>4.9656190476190476</v>
      </c>
      <c r="AE4847" t="s">
        <v>7949</v>
      </c>
      <c r="AH4847">
        <v>0</v>
      </c>
      <c r="AI4847">
        <v>0</v>
      </c>
    </row>
    <row r="4848" spans="1:35" x14ac:dyDescent="0.25">
      <c r="E4848">
        <v>83</v>
      </c>
      <c r="H4848">
        <v>4.5</v>
      </c>
      <c r="J4848" t="s">
        <v>22089</v>
      </c>
      <c r="L4848" t="s">
        <v>22184</v>
      </c>
      <c r="M4848" t="s">
        <v>22203</v>
      </c>
      <c r="N4848" t="s">
        <v>25542</v>
      </c>
      <c r="O4848" t="s">
        <v>29820</v>
      </c>
      <c r="P4848">
        <v>4</v>
      </c>
      <c r="Q4848">
        <v>2</v>
      </c>
      <c r="R4848">
        <v>-0.83</v>
      </c>
      <c r="S4848">
        <v>-0.83</v>
      </c>
      <c r="T4848">
        <v>412.36</v>
      </c>
      <c r="U4848">
        <v>80.37</v>
      </c>
      <c r="V4848">
        <v>3.95</v>
      </c>
      <c r="W4848">
        <v>10.07</v>
      </c>
      <c r="X4848">
        <v>2.87</v>
      </c>
      <c r="Y4848">
        <v>2</v>
      </c>
      <c r="Z4848" t="s">
        <v>4250</v>
      </c>
      <c r="AA4848">
        <v>0</v>
      </c>
      <c r="AB4848">
        <v>3</v>
      </c>
      <c r="AC4848">
        <v>5.1259999999999986</v>
      </c>
      <c r="AE4848" t="s">
        <v>7949</v>
      </c>
      <c r="AH4848">
        <v>0</v>
      </c>
      <c r="AI4848">
        <v>0</v>
      </c>
    </row>
    <row r="4849" spans="5:35" x14ac:dyDescent="0.25">
      <c r="E4849">
        <v>210</v>
      </c>
      <c r="H4849">
        <v>4.5</v>
      </c>
      <c r="J4849" t="s">
        <v>22089</v>
      </c>
      <c r="L4849" t="s">
        <v>22184</v>
      </c>
      <c r="M4849" t="s">
        <v>22203</v>
      </c>
      <c r="N4849" t="s">
        <v>25543</v>
      </c>
      <c r="O4849" t="s">
        <v>29821</v>
      </c>
      <c r="P4849">
        <v>4</v>
      </c>
      <c r="Q4849">
        <v>2</v>
      </c>
      <c r="R4849">
        <v>-0.83</v>
      </c>
      <c r="S4849">
        <v>-0.83</v>
      </c>
      <c r="T4849">
        <v>412.36</v>
      </c>
      <c r="U4849">
        <v>80.37</v>
      </c>
      <c r="V4849">
        <v>3.95</v>
      </c>
      <c r="W4849">
        <v>10.07</v>
      </c>
      <c r="X4849">
        <v>2.87</v>
      </c>
      <c r="Y4849">
        <v>2</v>
      </c>
      <c r="Z4849" t="s">
        <v>4250</v>
      </c>
      <c r="AA4849">
        <v>0</v>
      </c>
      <c r="AB4849">
        <v>3</v>
      </c>
      <c r="AC4849">
        <v>5.1259999999999986</v>
      </c>
      <c r="AE4849" t="s">
        <v>7949</v>
      </c>
      <c r="AH4849">
        <v>0</v>
      </c>
      <c r="AI4849">
        <v>0</v>
      </c>
    </row>
    <row r="4850" spans="5:35" x14ac:dyDescent="0.25">
      <c r="E4850">
        <v>12</v>
      </c>
      <c r="H4850">
        <v>4.5</v>
      </c>
      <c r="J4850" t="s">
        <v>22089</v>
      </c>
      <c r="L4850" t="s">
        <v>22184</v>
      </c>
      <c r="M4850" t="s">
        <v>22203</v>
      </c>
      <c r="N4850" t="s">
        <v>25544</v>
      </c>
      <c r="O4850" t="s">
        <v>29822</v>
      </c>
      <c r="P4850">
        <v>4</v>
      </c>
      <c r="Q4850">
        <v>2</v>
      </c>
      <c r="R4850">
        <v>-0.33</v>
      </c>
      <c r="S4850">
        <v>-0.33</v>
      </c>
      <c r="T4850">
        <v>428.82</v>
      </c>
      <c r="U4850">
        <v>80.37</v>
      </c>
      <c r="V4850">
        <v>4.47</v>
      </c>
      <c r="W4850">
        <v>10.130000000000001</v>
      </c>
      <c r="X4850">
        <v>2.87</v>
      </c>
      <c r="Y4850">
        <v>2</v>
      </c>
      <c r="Z4850" t="s">
        <v>4250</v>
      </c>
      <c r="AA4850">
        <v>0</v>
      </c>
      <c r="AB4850">
        <v>3</v>
      </c>
      <c r="AC4850">
        <v>5.0084285714285706</v>
      </c>
      <c r="AE4850" t="s">
        <v>7949</v>
      </c>
      <c r="AH4850">
        <v>0</v>
      </c>
      <c r="AI4850">
        <v>0</v>
      </c>
    </row>
    <row r="4851" spans="5:35" x14ac:dyDescent="0.25">
      <c r="E4851">
        <v>11</v>
      </c>
      <c r="H4851">
        <v>4.5</v>
      </c>
      <c r="J4851" t="s">
        <v>22089</v>
      </c>
      <c r="L4851" t="s">
        <v>22184</v>
      </c>
      <c r="M4851" t="s">
        <v>22203</v>
      </c>
      <c r="N4851" t="s">
        <v>25545</v>
      </c>
      <c r="O4851" t="s">
        <v>29823</v>
      </c>
      <c r="P4851">
        <v>5</v>
      </c>
      <c r="Q4851">
        <v>2</v>
      </c>
      <c r="R4851">
        <v>-1.56</v>
      </c>
      <c r="S4851">
        <v>-1.56</v>
      </c>
      <c r="T4851">
        <v>419.38</v>
      </c>
      <c r="U4851">
        <v>104.16</v>
      </c>
      <c r="V4851">
        <v>3.68</v>
      </c>
      <c r="W4851">
        <v>10.02</v>
      </c>
      <c r="X4851">
        <v>2.81</v>
      </c>
      <c r="Y4851">
        <v>2</v>
      </c>
      <c r="Z4851" t="s">
        <v>4250</v>
      </c>
      <c r="AA4851">
        <v>0</v>
      </c>
      <c r="AB4851">
        <v>3</v>
      </c>
      <c r="AC4851">
        <v>4.6038571428571444</v>
      </c>
      <c r="AE4851" t="s">
        <v>7949</v>
      </c>
      <c r="AH4851">
        <v>0</v>
      </c>
      <c r="AI4851">
        <v>0</v>
      </c>
    </row>
    <row r="4852" spans="5:35" x14ac:dyDescent="0.25">
      <c r="E4852">
        <v>18</v>
      </c>
      <c r="H4852">
        <v>4.5</v>
      </c>
      <c r="J4852" t="s">
        <v>22089</v>
      </c>
      <c r="L4852" t="s">
        <v>22184</v>
      </c>
      <c r="M4852" t="s">
        <v>22203</v>
      </c>
      <c r="N4852" t="s">
        <v>25546</v>
      </c>
      <c r="O4852" t="s">
        <v>29824</v>
      </c>
      <c r="P4852">
        <v>6</v>
      </c>
      <c r="Q4852">
        <v>2</v>
      </c>
      <c r="R4852">
        <v>-0.63</v>
      </c>
      <c r="S4852">
        <v>-0.62</v>
      </c>
      <c r="T4852">
        <v>425.39</v>
      </c>
      <c r="U4852">
        <v>102.49</v>
      </c>
      <c r="V4852">
        <v>3.22</v>
      </c>
      <c r="W4852">
        <v>8.99</v>
      </c>
      <c r="X4852">
        <v>2.81</v>
      </c>
      <c r="Y4852">
        <v>2</v>
      </c>
      <c r="Z4852" t="s">
        <v>4250</v>
      </c>
      <c r="AA4852">
        <v>0</v>
      </c>
      <c r="AB4852">
        <v>4</v>
      </c>
      <c r="AC4852">
        <v>4.6165952380952389</v>
      </c>
      <c r="AE4852" t="s">
        <v>7949</v>
      </c>
      <c r="AH4852">
        <v>0</v>
      </c>
      <c r="AI4852">
        <v>0</v>
      </c>
    </row>
    <row r="4853" spans="5:35" x14ac:dyDescent="0.25">
      <c r="E4853">
        <v>19</v>
      </c>
      <c r="H4853">
        <v>4.5</v>
      </c>
      <c r="J4853" t="s">
        <v>22089</v>
      </c>
      <c r="L4853" t="s">
        <v>22184</v>
      </c>
      <c r="M4853" t="s">
        <v>22203</v>
      </c>
      <c r="N4853" t="s">
        <v>25547</v>
      </c>
      <c r="O4853" t="s">
        <v>29825</v>
      </c>
      <c r="P4853">
        <v>5</v>
      </c>
      <c r="Q4853">
        <v>2</v>
      </c>
      <c r="R4853">
        <v>-2.11</v>
      </c>
      <c r="S4853">
        <v>-2.11</v>
      </c>
      <c r="T4853">
        <v>433.36</v>
      </c>
      <c r="U4853">
        <v>85.3</v>
      </c>
      <c r="V4853">
        <v>4.01</v>
      </c>
      <c r="W4853">
        <v>10.59</v>
      </c>
      <c r="X4853">
        <v>2.82</v>
      </c>
      <c r="Y4853">
        <v>2</v>
      </c>
      <c r="Z4853" t="s">
        <v>4250</v>
      </c>
      <c r="AA4853">
        <v>0</v>
      </c>
      <c r="AB4853">
        <v>4</v>
      </c>
      <c r="AC4853">
        <v>4.976</v>
      </c>
      <c r="AE4853" t="s">
        <v>7949</v>
      </c>
      <c r="AH4853">
        <v>0</v>
      </c>
      <c r="AI4853">
        <v>0</v>
      </c>
    </row>
    <row r="4854" spans="5:35" x14ac:dyDescent="0.25">
      <c r="E4854">
        <v>33</v>
      </c>
      <c r="H4854">
        <v>4.5</v>
      </c>
      <c r="J4854" t="s">
        <v>22089</v>
      </c>
      <c r="L4854" t="s">
        <v>22184</v>
      </c>
      <c r="M4854" t="s">
        <v>22203</v>
      </c>
      <c r="N4854" t="s">
        <v>25548</v>
      </c>
      <c r="O4854" t="s">
        <v>29826</v>
      </c>
      <c r="P4854">
        <v>5</v>
      </c>
      <c r="Q4854">
        <v>2</v>
      </c>
      <c r="R4854">
        <v>-1.28</v>
      </c>
      <c r="S4854">
        <v>-1.28</v>
      </c>
      <c r="T4854">
        <v>398.36</v>
      </c>
      <c r="U4854">
        <v>93.51</v>
      </c>
      <c r="V4854">
        <v>3.71</v>
      </c>
      <c r="W4854">
        <v>10.14</v>
      </c>
      <c r="X4854">
        <v>2.81</v>
      </c>
      <c r="Y4854">
        <v>2</v>
      </c>
      <c r="Z4854" t="s">
        <v>4250</v>
      </c>
      <c r="AA4854">
        <v>0</v>
      </c>
      <c r="AB4854">
        <v>3</v>
      </c>
      <c r="AC4854">
        <v>5.109</v>
      </c>
      <c r="AE4854" t="s">
        <v>7949</v>
      </c>
      <c r="AH4854">
        <v>0</v>
      </c>
      <c r="AI4854">
        <v>0</v>
      </c>
    </row>
    <row r="4855" spans="5:35" x14ac:dyDescent="0.25">
      <c r="E4855">
        <v>66</v>
      </c>
      <c r="H4855">
        <v>4.5</v>
      </c>
      <c r="J4855" t="s">
        <v>22089</v>
      </c>
      <c r="L4855" t="s">
        <v>22184</v>
      </c>
      <c r="M4855" t="s">
        <v>22203</v>
      </c>
      <c r="N4855" t="s">
        <v>25549</v>
      </c>
      <c r="O4855" t="s">
        <v>29827</v>
      </c>
      <c r="P4855">
        <v>5</v>
      </c>
      <c r="Q4855">
        <v>2</v>
      </c>
      <c r="R4855">
        <v>-1.05</v>
      </c>
      <c r="S4855">
        <v>-1.04</v>
      </c>
      <c r="T4855">
        <v>400.4</v>
      </c>
      <c r="U4855">
        <v>80.37</v>
      </c>
      <c r="V4855">
        <v>3.87</v>
      </c>
      <c r="W4855">
        <v>9.68</v>
      </c>
      <c r="X4855">
        <v>2.81</v>
      </c>
      <c r="Y4855">
        <v>2</v>
      </c>
      <c r="Z4855" t="s">
        <v>4250</v>
      </c>
      <c r="AA4855">
        <v>0</v>
      </c>
      <c r="AB4855">
        <v>3</v>
      </c>
      <c r="AC4855">
        <v>5.2114285714285717</v>
      </c>
      <c r="AE4855" t="s">
        <v>7949</v>
      </c>
      <c r="AH4855">
        <v>0</v>
      </c>
      <c r="AI4855">
        <v>0</v>
      </c>
    </row>
    <row r="4856" spans="5:35" x14ac:dyDescent="0.25">
      <c r="E4856">
        <v>100</v>
      </c>
      <c r="H4856">
        <v>4.5</v>
      </c>
      <c r="J4856" t="s">
        <v>22089</v>
      </c>
      <c r="L4856" t="s">
        <v>22184</v>
      </c>
      <c r="M4856" t="s">
        <v>22203</v>
      </c>
      <c r="N4856" t="s">
        <v>25550</v>
      </c>
      <c r="O4856" t="s">
        <v>29828</v>
      </c>
      <c r="P4856">
        <v>5</v>
      </c>
      <c r="Q4856">
        <v>2</v>
      </c>
      <c r="R4856">
        <v>-0.56000000000000005</v>
      </c>
      <c r="S4856">
        <v>-0.56000000000000005</v>
      </c>
      <c r="T4856">
        <v>476.27</v>
      </c>
      <c r="U4856">
        <v>85.3</v>
      </c>
      <c r="V4856">
        <v>3.91</v>
      </c>
      <c r="W4856">
        <v>10.79</v>
      </c>
      <c r="X4856">
        <v>2.87</v>
      </c>
      <c r="Y4856">
        <v>2</v>
      </c>
      <c r="Z4856" t="s">
        <v>4250</v>
      </c>
      <c r="AA4856">
        <v>0</v>
      </c>
      <c r="AB4856">
        <v>3</v>
      </c>
      <c r="AC4856">
        <v>4.6695000000000002</v>
      </c>
      <c r="AE4856" t="s">
        <v>7949</v>
      </c>
      <c r="AH4856">
        <v>0</v>
      </c>
      <c r="AI4856">
        <v>0</v>
      </c>
    </row>
    <row r="4857" spans="5:35" x14ac:dyDescent="0.25">
      <c r="E4857">
        <v>44</v>
      </c>
      <c r="H4857">
        <v>4.5</v>
      </c>
      <c r="J4857" t="s">
        <v>22089</v>
      </c>
      <c r="L4857" t="s">
        <v>22184</v>
      </c>
      <c r="M4857" t="s">
        <v>22203</v>
      </c>
      <c r="N4857" t="s">
        <v>25551</v>
      </c>
      <c r="O4857" t="s">
        <v>29829</v>
      </c>
      <c r="P4857">
        <v>5</v>
      </c>
      <c r="Q4857">
        <v>2</v>
      </c>
      <c r="R4857">
        <v>-0.76</v>
      </c>
      <c r="S4857">
        <v>-0.75</v>
      </c>
      <c r="T4857">
        <v>414.43</v>
      </c>
      <c r="U4857">
        <v>80.37</v>
      </c>
      <c r="V4857">
        <v>4.18</v>
      </c>
      <c r="W4857">
        <v>9.93</v>
      </c>
      <c r="X4857">
        <v>2.81</v>
      </c>
      <c r="Y4857">
        <v>2</v>
      </c>
      <c r="Z4857" t="s">
        <v>4250</v>
      </c>
      <c r="AA4857">
        <v>0</v>
      </c>
      <c r="AB4857">
        <v>3</v>
      </c>
      <c r="AC4857">
        <v>5.1112142857142846</v>
      </c>
      <c r="AE4857" t="s">
        <v>7949</v>
      </c>
      <c r="AH4857">
        <v>0</v>
      </c>
      <c r="AI4857">
        <v>0</v>
      </c>
    </row>
    <row r="4858" spans="5:35" x14ac:dyDescent="0.25">
      <c r="E4858">
        <v>63</v>
      </c>
      <c r="H4858">
        <v>4.5</v>
      </c>
      <c r="J4858" t="s">
        <v>22089</v>
      </c>
      <c r="L4858" t="s">
        <v>22184</v>
      </c>
      <c r="M4858" t="s">
        <v>22203</v>
      </c>
      <c r="N4858" t="s">
        <v>25552</v>
      </c>
      <c r="O4858" t="s">
        <v>29830</v>
      </c>
      <c r="P4858">
        <v>4</v>
      </c>
      <c r="Q4858">
        <v>2</v>
      </c>
      <c r="R4858">
        <v>0.02</v>
      </c>
      <c r="S4858">
        <v>0.02</v>
      </c>
      <c r="T4858">
        <v>462.37</v>
      </c>
      <c r="U4858">
        <v>80.37</v>
      </c>
      <c r="V4858">
        <v>4.83</v>
      </c>
      <c r="W4858">
        <v>10.210000000000001</v>
      </c>
      <c r="X4858">
        <v>2.87</v>
      </c>
      <c r="Y4858">
        <v>2</v>
      </c>
      <c r="Z4858" t="s">
        <v>4250</v>
      </c>
      <c r="AA4858">
        <v>0</v>
      </c>
      <c r="AB4858">
        <v>3</v>
      </c>
      <c r="AC4858">
        <v>4.7687857142857144</v>
      </c>
      <c r="AE4858" t="s">
        <v>7949</v>
      </c>
      <c r="AH4858">
        <v>0</v>
      </c>
      <c r="AI4858">
        <v>0</v>
      </c>
    </row>
    <row r="4859" spans="5:35" x14ac:dyDescent="0.25">
      <c r="E4859">
        <v>29</v>
      </c>
      <c r="H4859">
        <v>4.5</v>
      </c>
      <c r="J4859" t="s">
        <v>22089</v>
      </c>
      <c r="L4859" t="s">
        <v>22184</v>
      </c>
      <c r="M4859" t="s">
        <v>22203</v>
      </c>
      <c r="N4859" t="s">
        <v>25553</v>
      </c>
      <c r="O4859" t="s">
        <v>29831</v>
      </c>
      <c r="P4859">
        <v>6</v>
      </c>
      <c r="Q4859">
        <v>2</v>
      </c>
      <c r="R4859">
        <v>-1.47</v>
      </c>
      <c r="S4859">
        <v>-1.45</v>
      </c>
      <c r="T4859">
        <v>425.39</v>
      </c>
      <c r="U4859">
        <v>102.49</v>
      </c>
      <c r="V4859">
        <v>3.22</v>
      </c>
      <c r="W4859">
        <v>10.57</v>
      </c>
      <c r="X4859">
        <v>2.82</v>
      </c>
      <c r="Y4859">
        <v>2</v>
      </c>
      <c r="Z4859" t="s">
        <v>4250</v>
      </c>
      <c r="AA4859">
        <v>0</v>
      </c>
      <c r="AB4859">
        <v>4</v>
      </c>
      <c r="AC4859">
        <v>4.6165952380952389</v>
      </c>
      <c r="AE4859" t="s">
        <v>7949</v>
      </c>
      <c r="AH4859">
        <v>0</v>
      </c>
      <c r="AI4859">
        <v>0</v>
      </c>
    </row>
    <row r="4860" spans="5:35" x14ac:dyDescent="0.25">
      <c r="E4860">
        <v>28</v>
      </c>
      <c r="H4860">
        <v>4.5</v>
      </c>
      <c r="J4860" t="s">
        <v>22089</v>
      </c>
      <c r="L4860" t="s">
        <v>22184</v>
      </c>
      <c r="M4860" t="s">
        <v>22203</v>
      </c>
      <c r="N4860" t="s">
        <v>25554</v>
      </c>
      <c r="O4860" t="s">
        <v>29832</v>
      </c>
      <c r="P4860">
        <v>5</v>
      </c>
      <c r="Q4860">
        <v>2</v>
      </c>
      <c r="R4860">
        <v>-1.87</v>
      </c>
      <c r="S4860">
        <v>-1.87</v>
      </c>
      <c r="T4860">
        <v>434.34</v>
      </c>
      <c r="U4860">
        <v>93.51</v>
      </c>
      <c r="V4860">
        <v>4.34</v>
      </c>
      <c r="W4860">
        <v>9.6999999999999993</v>
      </c>
      <c r="X4860">
        <v>2.81</v>
      </c>
      <c r="Y4860">
        <v>2</v>
      </c>
      <c r="Z4860" t="s">
        <v>4250</v>
      </c>
      <c r="AA4860">
        <v>0</v>
      </c>
      <c r="AB4860">
        <v>4</v>
      </c>
      <c r="AC4860">
        <v>4.8520000000000003</v>
      </c>
      <c r="AE4860" t="s">
        <v>7949</v>
      </c>
      <c r="AH4860">
        <v>0</v>
      </c>
      <c r="AI4860">
        <v>0</v>
      </c>
    </row>
    <row r="4861" spans="5:35" x14ac:dyDescent="0.25">
      <c r="E4861">
        <v>37</v>
      </c>
      <c r="H4861">
        <v>4.5</v>
      </c>
      <c r="J4861" t="s">
        <v>22089</v>
      </c>
      <c r="L4861" t="s">
        <v>22184</v>
      </c>
      <c r="M4861" t="s">
        <v>22203</v>
      </c>
      <c r="N4861" t="s">
        <v>25555</v>
      </c>
      <c r="O4861" t="s">
        <v>29833</v>
      </c>
      <c r="P4861">
        <v>5</v>
      </c>
      <c r="Q4861">
        <v>2</v>
      </c>
      <c r="R4861">
        <v>-1.21</v>
      </c>
      <c r="S4861">
        <v>-1.21</v>
      </c>
      <c r="T4861">
        <v>416.35</v>
      </c>
      <c r="U4861">
        <v>93.51</v>
      </c>
      <c r="V4861">
        <v>3.88</v>
      </c>
      <c r="W4861">
        <v>10.23</v>
      </c>
      <c r="X4861">
        <v>2.81</v>
      </c>
      <c r="Y4861">
        <v>2</v>
      </c>
      <c r="Z4861" t="s">
        <v>4250</v>
      </c>
      <c r="AA4861">
        <v>0</v>
      </c>
      <c r="AB4861">
        <v>4</v>
      </c>
      <c r="AC4861">
        <v>4.9805000000000001</v>
      </c>
      <c r="AE4861" t="s">
        <v>7949</v>
      </c>
      <c r="AH4861">
        <v>0</v>
      </c>
      <c r="AI4861">
        <v>0</v>
      </c>
    </row>
    <row r="4862" spans="5:35" x14ac:dyDescent="0.25">
      <c r="E4862">
        <v>46</v>
      </c>
      <c r="H4862">
        <v>4.5</v>
      </c>
      <c r="J4862" t="s">
        <v>22089</v>
      </c>
      <c r="L4862" t="s">
        <v>22184</v>
      </c>
      <c r="M4862" t="s">
        <v>22203</v>
      </c>
      <c r="N4862" t="s">
        <v>25556</v>
      </c>
      <c r="O4862" t="s">
        <v>29834</v>
      </c>
      <c r="P4862">
        <v>5</v>
      </c>
      <c r="Q4862">
        <v>2</v>
      </c>
      <c r="R4862">
        <v>-0.72</v>
      </c>
      <c r="S4862">
        <v>-0.72</v>
      </c>
      <c r="T4862">
        <v>432.42</v>
      </c>
      <c r="U4862">
        <v>80.37</v>
      </c>
      <c r="V4862">
        <v>4.34</v>
      </c>
      <c r="W4862">
        <v>9.9600000000000009</v>
      </c>
      <c r="X4862">
        <v>2.81</v>
      </c>
      <c r="Y4862">
        <v>2</v>
      </c>
      <c r="Z4862" t="s">
        <v>4250</v>
      </c>
      <c r="AA4862">
        <v>0</v>
      </c>
      <c r="AB4862">
        <v>4</v>
      </c>
      <c r="AC4862">
        <v>4.9827142857142857</v>
      </c>
      <c r="AE4862" t="s">
        <v>7949</v>
      </c>
      <c r="AH4862">
        <v>0</v>
      </c>
      <c r="AI4862">
        <v>0</v>
      </c>
    </row>
    <row r="4863" spans="5:35" x14ac:dyDescent="0.25">
      <c r="E4863">
        <v>58</v>
      </c>
      <c r="H4863">
        <v>4.5</v>
      </c>
      <c r="J4863" t="s">
        <v>22089</v>
      </c>
      <c r="L4863" t="s">
        <v>22184</v>
      </c>
      <c r="M4863" t="s">
        <v>22203</v>
      </c>
      <c r="N4863" t="s">
        <v>25557</v>
      </c>
      <c r="O4863" t="s">
        <v>29835</v>
      </c>
      <c r="P4863">
        <v>5</v>
      </c>
      <c r="Q4863">
        <v>2</v>
      </c>
      <c r="R4863">
        <v>-1.45</v>
      </c>
      <c r="S4863">
        <v>-1.44</v>
      </c>
      <c r="T4863">
        <v>445.37</v>
      </c>
      <c r="U4863">
        <v>93.26</v>
      </c>
      <c r="V4863">
        <v>4.1500000000000004</v>
      </c>
      <c r="W4863">
        <v>9.0500000000000007</v>
      </c>
      <c r="X4863">
        <v>2.81</v>
      </c>
      <c r="Y4863">
        <v>2</v>
      </c>
      <c r="Z4863" t="s">
        <v>4250</v>
      </c>
      <c r="AA4863">
        <v>0</v>
      </c>
      <c r="AB4863">
        <v>4</v>
      </c>
      <c r="AC4863">
        <v>4.7815476190476192</v>
      </c>
      <c r="AE4863" t="s">
        <v>7949</v>
      </c>
      <c r="AH4863">
        <v>0</v>
      </c>
      <c r="AI4863">
        <v>0</v>
      </c>
    </row>
    <row r="4864" spans="5:35" x14ac:dyDescent="0.25">
      <c r="E4864">
        <v>11</v>
      </c>
      <c r="H4864">
        <v>4.5</v>
      </c>
      <c r="J4864" t="s">
        <v>22089</v>
      </c>
      <c r="L4864" t="s">
        <v>22184</v>
      </c>
      <c r="M4864" t="s">
        <v>22203</v>
      </c>
      <c r="N4864" t="s">
        <v>25558</v>
      </c>
      <c r="O4864" t="s">
        <v>29836</v>
      </c>
      <c r="P4864">
        <v>5</v>
      </c>
      <c r="Q4864">
        <v>2</v>
      </c>
      <c r="R4864">
        <v>-1.06</v>
      </c>
      <c r="S4864">
        <v>-1.06</v>
      </c>
      <c r="T4864">
        <v>424.4</v>
      </c>
      <c r="U4864">
        <v>89.6</v>
      </c>
      <c r="V4864">
        <v>3.82</v>
      </c>
      <c r="W4864">
        <v>10.32</v>
      </c>
      <c r="X4864">
        <v>2.87</v>
      </c>
      <c r="Y4864">
        <v>2</v>
      </c>
      <c r="Z4864" t="s">
        <v>4250</v>
      </c>
      <c r="AA4864">
        <v>0</v>
      </c>
      <c r="AB4864">
        <v>4</v>
      </c>
      <c r="AC4864">
        <v>5.04</v>
      </c>
      <c r="AE4864" t="s">
        <v>7949</v>
      </c>
      <c r="AH4864">
        <v>0</v>
      </c>
      <c r="AI4864">
        <v>0</v>
      </c>
    </row>
    <row r="4865" spans="5:35" x14ac:dyDescent="0.25">
      <c r="E4865">
        <v>4.3</v>
      </c>
      <c r="H4865">
        <v>4.5</v>
      </c>
      <c r="J4865" t="s">
        <v>22089</v>
      </c>
      <c r="L4865" t="s">
        <v>22184</v>
      </c>
      <c r="M4865" t="s">
        <v>22203</v>
      </c>
      <c r="N4865" t="s">
        <v>25559</v>
      </c>
      <c r="O4865" t="s">
        <v>29837</v>
      </c>
      <c r="P4865">
        <v>5</v>
      </c>
      <c r="Q4865">
        <v>2</v>
      </c>
      <c r="R4865">
        <v>-1.73</v>
      </c>
      <c r="S4865">
        <v>-1.73</v>
      </c>
      <c r="T4865">
        <v>433.41</v>
      </c>
      <c r="U4865">
        <v>104.16</v>
      </c>
      <c r="V4865">
        <v>3.99</v>
      </c>
      <c r="W4865">
        <v>10.08</v>
      </c>
      <c r="X4865">
        <v>2.81</v>
      </c>
      <c r="Y4865">
        <v>2</v>
      </c>
      <c r="Z4865" t="s">
        <v>4250</v>
      </c>
      <c r="AA4865">
        <v>0</v>
      </c>
      <c r="AB4865">
        <v>3</v>
      </c>
      <c r="AC4865">
        <v>4.5036428571428573</v>
      </c>
      <c r="AE4865" t="s">
        <v>7949</v>
      </c>
      <c r="AH4865">
        <v>0</v>
      </c>
      <c r="AI4865">
        <v>0</v>
      </c>
    </row>
    <row r="4866" spans="5:35" x14ac:dyDescent="0.25">
      <c r="E4866">
        <v>32</v>
      </c>
      <c r="H4866">
        <v>4.5</v>
      </c>
      <c r="J4866" t="s">
        <v>22089</v>
      </c>
      <c r="L4866" t="s">
        <v>22184</v>
      </c>
      <c r="M4866" t="s">
        <v>22203</v>
      </c>
      <c r="N4866" t="s">
        <v>25560</v>
      </c>
      <c r="O4866" t="s">
        <v>29838</v>
      </c>
      <c r="P4866">
        <v>6</v>
      </c>
      <c r="Q4866">
        <v>2</v>
      </c>
      <c r="R4866">
        <v>-0.95</v>
      </c>
      <c r="S4866">
        <v>-0.95</v>
      </c>
      <c r="T4866">
        <v>439.41</v>
      </c>
      <c r="U4866">
        <v>102.49</v>
      </c>
      <c r="V4866">
        <v>3.52</v>
      </c>
      <c r="W4866">
        <v>9.0399999999999991</v>
      </c>
      <c r="X4866">
        <v>2.81</v>
      </c>
      <c r="Y4866">
        <v>2</v>
      </c>
      <c r="Z4866" t="s">
        <v>4250</v>
      </c>
      <c r="AA4866">
        <v>0</v>
      </c>
      <c r="AB4866">
        <v>4</v>
      </c>
      <c r="AC4866">
        <v>4.5164523809523809</v>
      </c>
      <c r="AE4866" t="s">
        <v>7949</v>
      </c>
      <c r="AH4866">
        <v>0</v>
      </c>
      <c r="AI4866">
        <v>0</v>
      </c>
    </row>
    <row r="4867" spans="5:35" x14ac:dyDescent="0.25">
      <c r="E4867">
        <v>1600</v>
      </c>
      <c r="H4867">
        <v>4.5</v>
      </c>
      <c r="J4867" t="s">
        <v>22089</v>
      </c>
      <c r="L4867" t="s">
        <v>22184</v>
      </c>
      <c r="M4867" t="s">
        <v>22203</v>
      </c>
      <c r="N4867" t="s">
        <v>25561</v>
      </c>
      <c r="O4867" t="s">
        <v>29839</v>
      </c>
      <c r="P4867">
        <v>6</v>
      </c>
      <c r="Q4867">
        <v>2</v>
      </c>
      <c r="R4867">
        <v>-1.1299999999999999</v>
      </c>
      <c r="S4867">
        <v>-1.1100000000000001</v>
      </c>
      <c r="T4867">
        <v>399.35</v>
      </c>
      <c r="U4867">
        <v>106.4</v>
      </c>
      <c r="V4867">
        <v>3.11</v>
      </c>
      <c r="W4867">
        <v>8.7899999999999991</v>
      </c>
      <c r="X4867">
        <v>2.81</v>
      </c>
      <c r="Y4867">
        <v>2</v>
      </c>
      <c r="Z4867" t="s">
        <v>4250</v>
      </c>
      <c r="AA4867">
        <v>0</v>
      </c>
      <c r="AB4867">
        <v>3</v>
      </c>
      <c r="AC4867">
        <v>4.6722619047619043</v>
      </c>
      <c r="AE4867" t="s">
        <v>7949</v>
      </c>
      <c r="AH4867">
        <v>0</v>
      </c>
      <c r="AI4867">
        <v>0</v>
      </c>
    </row>
    <row r="4868" spans="5:35" x14ac:dyDescent="0.25">
      <c r="E4868">
        <v>58</v>
      </c>
      <c r="H4868">
        <v>4.5</v>
      </c>
      <c r="J4868" t="s">
        <v>22089</v>
      </c>
      <c r="L4868" t="s">
        <v>22184</v>
      </c>
      <c r="M4868" t="s">
        <v>22203</v>
      </c>
      <c r="N4868" t="s">
        <v>25562</v>
      </c>
      <c r="O4868" t="s">
        <v>29840</v>
      </c>
      <c r="P4868">
        <v>6</v>
      </c>
      <c r="Q4868">
        <v>2</v>
      </c>
      <c r="R4868">
        <v>-1.1299999999999999</v>
      </c>
      <c r="S4868">
        <v>-1.1100000000000001</v>
      </c>
      <c r="T4868">
        <v>399.35</v>
      </c>
      <c r="U4868">
        <v>106.4</v>
      </c>
      <c r="V4868">
        <v>3.11</v>
      </c>
      <c r="W4868">
        <v>8.7899999999999991</v>
      </c>
      <c r="X4868">
        <v>2.81</v>
      </c>
      <c r="Y4868">
        <v>2</v>
      </c>
      <c r="Z4868" t="s">
        <v>4250</v>
      </c>
      <c r="AA4868">
        <v>0</v>
      </c>
      <c r="AB4868">
        <v>3</v>
      </c>
      <c r="AC4868">
        <v>4.6722619047619043</v>
      </c>
      <c r="AE4868" t="s">
        <v>7949</v>
      </c>
      <c r="AH4868">
        <v>0</v>
      </c>
      <c r="AI4868">
        <v>0</v>
      </c>
    </row>
    <row r="4869" spans="5:35" x14ac:dyDescent="0.25">
      <c r="E4869">
        <v>110</v>
      </c>
      <c r="H4869">
        <v>4.5</v>
      </c>
      <c r="J4869" t="s">
        <v>22089</v>
      </c>
      <c r="L4869" t="s">
        <v>22184</v>
      </c>
      <c r="M4869" t="s">
        <v>22203</v>
      </c>
      <c r="N4869" t="s">
        <v>25563</v>
      </c>
      <c r="O4869" t="s">
        <v>29841</v>
      </c>
      <c r="P4869">
        <v>6</v>
      </c>
      <c r="Q4869">
        <v>2</v>
      </c>
      <c r="R4869">
        <v>-1.72</v>
      </c>
      <c r="S4869">
        <v>-1.71</v>
      </c>
      <c r="T4869">
        <v>398.36</v>
      </c>
      <c r="U4869">
        <v>98.19</v>
      </c>
      <c r="V4869">
        <v>2.5499999999999998</v>
      </c>
      <c r="W4869">
        <v>10.210000000000001</v>
      </c>
      <c r="X4869">
        <v>2.81</v>
      </c>
      <c r="Y4869">
        <v>2</v>
      </c>
      <c r="Z4869" t="s">
        <v>4250</v>
      </c>
      <c r="AA4869">
        <v>0</v>
      </c>
      <c r="AB4869">
        <v>3</v>
      </c>
      <c r="AC4869">
        <v>4.9530000000000003</v>
      </c>
      <c r="AE4869" t="s">
        <v>7949</v>
      </c>
      <c r="AH4869">
        <v>0</v>
      </c>
      <c r="AI4869">
        <v>0</v>
      </c>
    </row>
    <row r="4870" spans="5:35" x14ac:dyDescent="0.25">
      <c r="E4870">
        <v>71</v>
      </c>
      <c r="H4870">
        <v>4.5</v>
      </c>
      <c r="J4870" t="s">
        <v>22089</v>
      </c>
      <c r="L4870" t="s">
        <v>22184</v>
      </c>
      <c r="M4870" t="s">
        <v>22203</v>
      </c>
      <c r="N4870" t="s">
        <v>25564</v>
      </c>
      <c r="O4870" t="s">
        <v>29842</v>
      </c>
      <c r="P4870">
        <v>5</v>
      </c>
      <c r="Q4870">
        <v>2</v>
      </c>
      <c r="R4870">
        <v>-2.11</v>
      </c>
      <c r="S4870">
        <v>-2.11</v>
      </c>
      <c r="T4870">
        <v>433.36</v>
      </c>
      <c r="U4870">
        <v>85.3</v>
      </c>
      <c r="V4870">
        <v>4.01</v>
      </c>
      <c r="W4870">
        <v>10.59</v>
      </c>
      <c r="X4870">
        <v>2.82</v>
      </c>
      <c r="Y4870">
        <v>2</v>
      </c>
      <c r="Z4870" t="s">
        <v>4250</v>
      </c>
      <c r="AA4870">
        <v>0</v>
      </c>
      <c r="AB4870">
        <v>4</v>
      </c>
      <c r="AC4870">
        <v>4.976</v>
      </c>
      <c r="AE4870" t="s">
        <v>7949</v>
      </c>
      <c r="AH4870">
        <v>0</v>
      </c>
      <c r="AI4870">
        <v>0</v>
      </c>
    </row>
    <row r="4871" spans="5:35" x14ac:dyDescent="0.25">
      <c r="E4871">
        <v>420</v>
      </c>
      <c r="H4871">
        <v>4.5</v>
      </c>
      <c r="J4871" t="s">
        <v>22089</v>
      </c>
      <c r="L4871" t="s">
        <v>22184</v>
      </c>
      <c r="M4871" t="s">
        <v>22203</v>
      </c>
      <c r="N4871" t="s">
        <v>25565</v>
      </c>
      <c r="O4871" t="s">
        <v>29843</v>
      </c>
      <c r="P4871">
        <v>5</v>
      </c>
      <c r="Q4871">
        <v>2</v>
      </c>
      <c r="R4871">
        <v>-1.45</v>
      </c>
      <c r="S4871">
        <v>-1.44</v>
      </c>
      <c r="T4871">
        <v>445.37</v>
      </c>
      <c r="U4871">
        <v>93.26</v>
      </c>
      <c r="V4871">
        <v>4.1500000000000004</v>
      </c>
      <c r="W4871">
        <v>9.0500000000000007</v>
      </c>
      <c r="X4871">
        <v>2.81</v>
      </c>
      <c r="Y4871">
        <v>2</v>
      </c>
      <c r="Z4871" t="s">
        <v>4250</v>
      </c>
      <c r="AA4871">
        <v>0</v>
      </c>
      <c r="AB4871">
        <v>4</v>
      </c>
      <c r="AC4871">
        <v>4.7815476190476192</v>
      </c>
      <c r="AE4871" t="s">
        <v>7949</v>
      </c>
      <c r="AH4871">
        <v>0</v>
      </c>
      <c r="AI4871">
        <v>0</v>
      </c>
    </row>
    <row r="4872" spans="5:35" x14ac:dyDescent="0.25">
      <c r="E4872">
        <v>130</v>
      </c>
      <c r="H4872">
        <v>4.5</v>
      </c>
      <c r="J4872" t="s">
        <v>22089</v>
      </c>
      <c r="L4872" t="s">
        <v>22184</v>
      </c>
      <c r="M4872" t="s">
        <v>22203</v>
      </c>
      <c r="N4872" t="s">
        <v>25566</v>
      </c>
      <c r="O4872" t="s">
        <v>29844</v>
      </c>
      <c r="P4872">
        <v>6</v>
      </c>
      <c r="Q4872">
        <v>2</v>
      </c>
      <c r="R4872">
        <v>-0.63</v>
      </c>
      <c r="S4872">
        <v>-0.62</v>
      </c>
      <c r="T4872">
        <v>425.39</v>
      </c>
      <c r="U4872">
        <v>102.49</v>
      </c>
      <c r="V4872">
        <v>3.22</v>
      </c>
      <c r="W4872">
        <v>8.99</v>
      </c>
      <c r="X4872">
        <v>2.81</v>
      </c>
      <c r="Y4872">
        <v>2</v>
      </c>
      <c r="Z4872" t="s">
        <v>4250</v>
      </c>
      <c r="AA4872">
        <v>0</v>
      </c>
      <c r="AB4872">
        <v>4</v>
      </c>
      <c r="AC4872">
        <v>4.6165952380952389</v>
      </c>
      <c r="AE4872" t="s">
        <v>7949</v>
      </c>
      <c r="AH4872">
        <v>0</v>
      </c>
      <c r="AI4872">
        <v>0</v>
      </c>
    </row>
    <row r="4873" spans="5:35" x14ac:dyDescent="0.25">
      <c r="E4873">
        <v>130</v>
      </c>
      <c r="H4873">
        <v>4.5</v>
      </c>
      <c r="J4873" t="s">
        <v>22089</v>
      </c>
      <c r="L4873" t="s">
        <v>22184</v>
      </c>
      <c r="M4873" t="s">
        <v>22203</v>
      </c>
      <c r="N4873" t="s">
        <v>25567</v>
      </c>
      <c r="O4873" t="s">
        <v>29845</v>
      </c>
      <c r="P4873">
        <v>6</v>
      </c>
      <c r="Q4873">
        <v>2</v>
      </c>
      <c r="R4873">
        <v>-1.47</v>
      </c>
      <c r="S4873">
        <v>-1.45</v>
      </c>
      <c r="T4873">
        <v>425.39</v>
      </c>
      <c r="U4873">
        <v>102.49</v>
      </c>
      <c r="V4873">
        <v>3.22</v>
      </c>
      <c r="W4873">
        <v>10.57</v>
      </c>
      <c r="X4873">
        <v>2.82</v>
      </c>
      <c r="Y4873">
        <v>2</v>
      </c>
      <c r="Z4873" t="s">
        <v>4250</v>
      </c>
      <c r="AA4873">
        <v>0</v>
      </c>
      <c r="AB4873">
        <v>4</v>
      </c>
      <c r="AC4873">
        <v>4.6165952380952389</v>
      </c>
      <c r="AE4873" t="s">
        <v>7949</v>
      </c>
      <c r="AH4873">
        <v>0</v>
      </c>
      <c r="AI4873">
        <v>0</v>
      </c>
    </row>
    <row r="4874" spans="5:35" x14ac:dyDescent="0.25">
      <c r="E4874">
        <v>140</v>
      </c>
      <c r="H4874">
        <v>4.5</v>
      </c>
      <c r="J4874" t="s">
        <v>22089</v>
      </c>
      <c r="L4874" t="s">
        <v>22184</v>
      </c>
      <c r="M4874" t="s">
        <v>22203</v>
      </c>
      <c r="N4874" t="s">
        <v>25568</v>
      </c>
      <c r="O4874" t="s">
        <v>29846</v>
      </c>
      <c r="P4874">
        <v>5</v>
      </c>
      <c r="Q4874">
        <v>2</v>
      </c>
      <c r="R4874">
        <v>-0.76</v>
      </c>
      <c r="S4874">
        <v>-0.75</v>
      </c>
      <c r="T4874">
        <v>414.43</v>
      </c>
      <c r="U4874">
        <v>80.37</v>
      </c>
      <c r="V4874">
        <v>4.18</v>
      </c>
      <c r="W4874">
        <v>9.93</v>
      </c>
      <c r="X4874">
        <v>2.81</v>
      </c>
      <c r="Y4874">
        <v>2</v>
      </c>
      <c r="Z4874" t="s">
        <v>4250</v>
      </c>
      <c r="AA4874">
        <v>0</v>
      </c>
      <c r="AB4874">
        <v>3</v>
      </c>
      <c r="AC4874">
        <v>5.1112142857142846</v>
      </c>
      <c r="AE4874" t="s">
        <v>7949</v>
      </c>
      <c r="AH4874">
        <v>0</v>
      </c>
      <c r="AI4874">
        <v>0</v>
      </c>
    </row>
    <row r="4875" spans="5:35" x14ac:dyDescent="0.25">
      <c r="E4875">
        <v>170</v>
      </c>
      <c r="H4875">
        <v>4.5</v>
      </c>
      <c r="J4875" t="s">
        <v>22089</v>
      </c>
      <c r="L4875" t="s">
        <v>22184</v>
      </c>
      <c r="M4875" t="s">
        <v>22203</v>
      </c>
      <c r="N4875" t="s">
        <v>25569</v>
      </c>
      <c r="O4875" t="s">
        <v>29847</v>
      </c>
      <c r="P4875">
        <v>4</v>
      </c>
      <c r="Q4875">
        <v>2</v>
      </c>
      <c r="R4875">
        <v>0.02</v>
      </c>
      <c r="S4875">
        <v>0.02</v>
      </c>
      <c r="T4875">
        <v>462.37</v>
      </c>
      <c r="U4875">
        <v>80.37</v>
      </c>
      <c r="V4875">
        <v>4.83</v>
      </c>
      <c r="W4875">
        <v>10.210000000000001</v>
      </c>
      <c r="X4875">
        <v>2.87</v>
      </c>
      <c r="Y4875">
        <v>2</v>
      </c>
      <c r="Z4875" t="s">
        <v>4250</v>
      </c>
      <c r="AA4875">
        <v>0</v>
      </c>
      <c r="AB4875">
        <v>3</v>
      </c>
      <c r="AC4875">
        <v>4.7687857142857144</v>
      </c>
      <c r="AE4875" t="s">
        <v>7949</v>
      </c>
      <c r="AH4875">
        <v>0</v>
      </c>
      <c r="AI4875">
        <v>0</v>
      </c>
    </row>
    <row r="4876" spans="5:35" x14ac:dyDescent="0.25">
      <c r="E4876">
        <v>92</v>
      </c>
      <c r="H4876">
        <v>4.5</v>
      </c>
      <c r="J4876" t="s">
        <v>22089</v>
      </c>
      <c r="L4876" t="s">
        <v>22184</v>
      </c>
      <c r="M4876" t="s">
        <v>22203</v>
      </c>
      <c r="N4876" t="s">
        <v>25570</v>
      </c>
      <c r="O4876" t="s">
        <v>29848</v>
      </c>
      <c r="P4876">
        <v>5</v>
      </c>
      <c r="Q4876">
        <v>2</v>
      </c>
      <c r="R4876">
        <v>-1.87</v>
      </c>
      <c r="S4876">
        <v>-1.87</v>
      </c>
      <c r="T4876">
        <v>434.34</v>
      </c>
      <c r="U4876">
        <v>93.51</v>
      </c>
      <c r="V4876">
        <v>4.34</v>
      </c>
      <c r="W4876">
        <v>9.6999999999999993</v>
      </c>
      <c r="X4876">
        <v>2.81</v>
      </c>
      <c r="Y4876">
        <v>2</v>
      </c>
      <c r="Z4876" t="s">
        <v>4250</v>
      </c>
      <c r="AA4876">
        <v>0</v>
      </c>
      <c r="AB4876">
        <v>4</v>
      </c>
      <c r="AC4876">
        <v>4.8520000000000003</v>
      </c>
      <c r="AE4876" t="s">
        <v>7949</v>
      </c>
      <c r="AH4876">
        <v>0</v>
      </c>
      <c r="AI4876">
        <v>0</v>
      </c>
    </row>
    <row r="4877" spans="5:35" x14ac:dyDescent="0.25">
      <c r="E4877">
        <v>260</v>
      </c>
      <c r="H4877">
        <v>4.5</v>
      </c>
      <c r="J4877" t="s">
        <v>22089</v>
      </c>
      <c r="L4877" t="s">
        <v>22184</v>
      </c>
      <c r="M4877" t="s">
        <v>22203</v>
      </c>
      <c r="N4877" t="s">
        <v>25571</v>
      </c>
      <c r="O4877" t="s">
        <v>29849</v>
      </c>
      <c r="P4877">
        <v>5</v>
      </c>
      <c r="Q4877">
        <v>2</v>
      </c>
      <c r="R4877">
        <v>-1.21</v>
      </c>
      <c r="S4877">
        <v>-1.21</v>
      </c>
      <c r="T4877">
        <v>416.35</v>
      </c>
      <c r="U4877">
        <v>93.51</v>
      </c>
      <c r="V4877">
        <v>3.88</v>
      </c>
      <c r="W4877">
        <v>10.23</v>
      </c>
      <c r="X4877">
        <v>2.81</v>
      </c>
      <c r="Y4877">
        <v>2</v>
      </c>
      <c r="Z4877" t="s">
        <v>4250</v>
      </c>
      <c r="AA4877">
        <v>0</v>
      </c>
      <c r="AB4877">
        <v>4</v>
      </c>
      <c r="AC4877">
        <v>4.9805000000000001</v>
      </c>
      <c r="AE4877" t="s">
        <v>7949</v>
      </c>
      <c r="AH4877">
        <v>0</v>
      </c>
      <c r="AI4877">
        <v>0</v>
      </c>
    </row>
    <row r="4878" spans="5:35" x14ac:dyDescent="0.25">
      <c r="E4878">
        <v>92</v>
      </c>
      <c r="H4878">
        <v>4.5</v>
      </c>
      <c r="J4878" t="s">
        <v>22089</v>
      </c>
      <c r="L4878" t="s">
        <v>22184</v>
      </c>
      <c r="M4878" t="s">
        <v>22203</v>
      </c>
      <c r="N4878" t="s">
        <v>25572</v>
      </c>
      <c r="O4878" t="s">
        <v>29850</v>
      </c>
      <c r="P4878">
        <v>5</v>
      </c>
      <c r="Q4878">
        <v>2</v>
      </c>
      <c r="R4878">
        <v>-0.72</v>
      </c>
      <c r="S4878">
        <v>-0.72</v>
      </c>
      <c r="T4878">
        <v>432.42</v>
      </c>
      <c r="U4878">
        <v>80.37</v>
      </c>
      <c r="V4878">
        <v>4.34</v>
      </c>
      <c r="W4878">
        <v>9.9600000000000009</v>
      </c>
      <c r="X4878">
        <v>2.81</v>
      </c>
      <c r="Y4878">
        <v>2</v>
      </c>
      <c r="Z4878" t="s">
        <v>4250</v>
      </c>
      <c r="AA4878">
        <v>0</v>
      </c>
      <c r="AB4878">
        <v>4</v>
      </c>
      <c r="AC4878">
        <v>4.9827142857142857</v>
      </c>
      <c r="AE4878" t="s">
        <v>7949</v>
      </c>
      <c r="AH4878">
        <v>0</v>
      </c>
      <c r="AI4878">
        <v>0</v>
      </c>
    </row>
    <row r="4879" spans="5:35" x14ac:dyDescent="0.25">
      <c r="E4879">
        <v>51</v>
      </c>
      <c r="H4879">
        <v>4.5</v>
      </c>
      <c r="J4879" t="s">
        <v>22089</v>
      </c>
      <c r="L4879" t="s">
        <v>22184</v>
      </c>
      <c r="M4879" t="s">
        <v>22203</v>
      </c>
      <c r="N4879" t="s">
        <v>25573</v>
      </c>
      <c r="O4879" t="s">
        <v>29851</v>
      </c>
      <c r="P4879">
        <v>5</v>
      </c>
      <c r="Q4879">
        <v>2</v>
      </c>
      <c r="R4879">
        <v>-1.56</v>
      </c>
      <c r="S4879">
        <v>-1.56</v>
      </c>
      <c r="T4879">
        <v>419.38</v>
      </c>
      <c r="U4879">
        <v>104.16</v>
      </c>
      <c r="V4879">
        <v>3.68</v>
      </c>
      <c r="W4879">
        <v>10.02</v>
      </c>
      <c r="X4879">
        <v>2.81</v>
      </c>
      <c r="Y4879">
        <v>2</v>
      </c>
      <c r="Z4879" t="s">
        <v>4250</v>
      </c>
      <c r="AA4879">
        <v>0</v>
      </c>
      <c r="AB4879">
        <v>3</v>
      </c>
      <c r="AC4879">
        <v>4.6038571428571444</v>
      </c>
      <c r="AE4879" t="s">
        <v>7949</v>
      </c>
      <c r="AH4879">
        <v>0</v>
      </c>
      <c r="AI4879">
        <v>0</v>
      </c>
    </row>
    <row r="4880" spans="5:35" x14ac:dyDescent="0.25">
      <c r="E4880">
        <v>62</v>
      </c>
      <c r="H4880">
        <v>4.5</v>
      </c>
      <c r="J4880" t="s">
        <v>22089</v>
      </c>
      <c r="L4880" t="s">
        <v>22184</v>
      </c>
      <c r="M4880" t="s">
        <v>22203</v>
      </c>
      <c r="N4880" t="s">
        <v>25574</v>
      </c>
      <c r="O4880" t="s">
        <v>29852</v>
      </c>
      <c r="P4880">
        <v>4</v>
      </c>
      <c r="Q4880">
        <v>2</v>
      </c>
      <c r="R4880">
        <v>-0.33</v>
      </c>
      <c r="S4880">
        <v>-0.33</v>
      </c>
      <c r="T4880">
        <v>428.82</v>
      </c>
      <c r="U4880">
        <v>80.37</v>
      </c>
      <c r="V4880">
        <v>4.47</v>
      </c>
      <c r="W4880">
        <v>10.130000000000001</v>
      </c>
      <c r="X4880">
        <v>2.87</v>
      </c>
      <c r="Y4880">
        <v>2</v>
      </c>
      <c r="Z4880" t="s">
        <v>4250</v>
      </c>
      <c r="AA4880">
        <v>0</v>
      </c>
      <c r="AB4880">
        <v>3</v>
      </c>
      <c r="AC4880">
        <v>5.0084285714285706</v>
      </c>
      <c r="AE4880" t="s">
        <v>7949</v>
      </c>
      <c r="AH4880">
        <v>0</v>
      </c>
      <c r="AI4880">
        <v>0</v>
      </c>
    </row>
    <row r="4881" spans="5:35" x14ac:dyDescent="0.25">
      <c r="E4881">
        <v>210</v>
      </c>
      <c r="H4881">
        <v>4.5</v>
      </c>
      <c r="J4881" t="s">
        <v>22089</v>
      </c>
      <c r="L4881" t="s">
        <v>22184</v>
      </c>
      <c r="M4881" t="s">
        <v>22203</v>
      </c>
      <c r="N4881" t="s">
        <v>25575</v>
      </c>
      <c r="O4881" t="s">
        <v>29853</v>
      </c>
      <c r="P4881">
        <v>5</v>
      </c>
      <c r="Q4881">
        <v>2</v>
      </c>
      <c r="R4881">
        <v>-1.28</v>
      </c>
      <c r="S4881">
        <v>-1.28</v>
      </c>
      <c r="T4881">
        <v>398.36</v>
      </c>
      <c r="U4881">
        <v>93.51</v>
      </c>
      <c r="V4881">
        <v>3.71</v>
      </c>
      <c r="W4881">
        <v>10.14</v>
      </c>
      <c r="X4881">
        <v>2.81</v>
      </c>
      <c r="Y4881">
        <v>2</v>
      </c>
      <c r="Z4881" t="s">
        <v>4250</v>
      </c>
      <c r="AA4881">
        <v>0</v>
      </c>
      <c r="AB4881">
        <v>3</v>
      </c>
      <c r="AC4881">
        <v>5.109</v>
      </c>
      <c r="AE4881" t="s">
        <v>7949</v>
      </c>
      <c r="AH4881">
        <v>0</v>
      </c>
      <c r="AI4881">
        <v>0</v>
      </c>
    </row>
    <row r="4882" spans="5:35" x14ac:dyDescent="0.25">
      <c r="E4882">
        <v>680</v>
      </c>
      <c r="H4882">
        <v>4.5</v>
      </c>
      <c r="J4882" t="s">
        <v>22089</v>
      </c>
      <c r="L4882" t="s">
        <v>22184</v>
      </c>
      <c r="M4882" t="s">
        <v>22203</v>
      </c>
      <c r="N4882" t="s">
        <v>25576</v>
      </c>
      <c r="O4882" t="s">
        <v>29854</v>
      </c>
      <c r="P4882">
        <v>6</v>
      </c>
      <c r="Q4882">
        <v>2</v>
      </c>
      <c r="R4882">
        <v>-1.17</v>
      </c>
      <c r="S4882">
        <v>-1.1100000000000001</v>
      </c>
      <c r="T4882">
        <v>399.35</v>
      </c>
      <c r="U4882">
        <v>106.4</v>
      </c>
      <c r="V4882">
        <v>3.11</v>
      </c>
      <c r="W4882">
        <v>8.23</v>
      </c>
      <c r="X4882">
        <v>2.81</v>
      </c>
      <c r="Y4882">
        <v>2</v>
      </c>
      <c r="Z4882" t="s">
        <v>4250</v>
      </c>
      <c r="AA4882">
        <v>0</v>
      </c>
      <c r="AB4882">
        <v>3</v>
      </c>
      <c r="AC4882">
        <v>4.6722619047619043</v>
      </c>
      <c r="AE4882" t="s">
        <v>7949</v>
      </c>
      <c r="AH4882">
        <v>0</v>
      </c>
      <c r="AI4882">
        <v>0</v>
      </c>
    </row>
    <row r="4883" spans="5:35" x14ac:dyDescent="0.25">
      <c r="E4883">
        <v>390</v>
      </c>
      <c r="H4883">
        <v>4.5</v>
      </c>
      <c r="J4883" t="s">
        <v>22089</v>
      </c>
      <c r="L4883" t="s">
        <v>22184</v>
      </c>
      <c r="M4883" t="s">
        <v>22203</v>
      </c>
      <c r="N4883" t="s">
        <v>25577</v>
      </c>
      <c r="O4883" t="s">
        <v>29855</v>
      </c>
      <c r="P4883">
        <v>5</v>
      </c>
      <c r="Q4883">
        <v>2</v>
      </c>
      <c r="R4883">
        <v>-1.05</v>
      </c>
      <c r="S4883">
        <v>-1.04</v>
      </c>
      <c r="T4883">
        <v>400.4</v>
      </c>
      <c r="U4883">
        <v>80.37</v>
      </c>
      <c r="V4883">
        <v>3.87</v>
      </c>
      <c r="W4883">
        <v>9.68</v>
      </c>
      <c r="X4883">
        <v>2.81</v>
      </c>
      <c r="Y4883">
        <v>2</v>
      </c>
      <c r="Z4883" t="s">
        <v>4250</v>
      </c>
      <c r="AA4883">
        <v>0</v>
      </c>
      <c r="AB4883">
        <v>3</v>
      </c>
      <c r="AC4883">
        <v>5.2114285714285717</v>
      </c>
      <c r="AE4883" t="s">
        <v>7949</v>
      </c>
      <c r="AH4883">
        <v>0</v>
      </c>
      <c r="AI4883">
        <v>0</v>
      </c>
    </row>
    <row r="4884" spans="5:35" x14ac:dyDescent="0.25">
      <c r="E4884">
        <v>420</v>
      </c>
      <c r="H4884">
        <v>4.5</v>
      </c>
      <c r="J4884" t="s">
        <v>22089</v>
      </c>
      <c r="L4884" t="s">
        <v>22184</v>
      </c>
      <c r="M4884" t="s">
        <v>22203</v>
      </c>
      <c r="N4884" t="s">
        <v>25578</v>
      </c>
      <c r="O4884" t="s">
        <v>29856</v>
      </c>
      <c r="P4884">
        <v>5</v>
      </c>
      <c r="Q4884">
        <v>2</v>
      </c>
      <c r="R4884">
        <v>-0.56000000000000005</v>
      </c>
      <c r="S4884">
        <v>-0.56000000000000005</v>
      </c>
      <c r="T4884">
        <v>476.27</v>
      </c>
      <c r="U4884">
        <v>85.3</v>
      </c>
      <c r="V4884">
        <v>3.91</v>
      </c>
      <c r="W4884">
        <v>10.79</v>
      </c>
      <c r="X4884">
        <v>2.87</v>
      </c>
      <c r="Y4884">
        <v>2</v>
      </c>
      <c r="Z4884" t="s">
        <v>4250</v>
      </c>
      <c r="AA4884">
        <v>0</v>
      </c>
      <c r="AB4884">
        <v>3</v>
      </c>
      <c r="AC4884">
        <v>4.6695000000000002</v>
      </c>
      <c r="AE4884" t="s">
        <v>7949</v>
      </c>
      <c r="AH4884">
        <v>0</v>
      </c>
      <c r="AI4884">
        <v>0</v>
      </c>
    </row>
    <row r="4885" spans="5:35" x14ac:dyDescent="0.25">
      <c r="E4885">
        <v>1000</v>
      </c>
      <c r="H4885">
        <v>4.5</v>
      </c>
      <c r="J4885" t="s">
        <v>22089</v>
      </c>
      <c r="L4885" t="s">
        <v>22184</v>
      </c>
      <c r="M4885" t="s">
        <v>22203</v>
      </c>
      <c r="N4885" t="s">
        <v>25579</v>
      </c>
      <c r="O4885" t="s">
        <v>29857</v>
      </c>
      <c r="P4885">
        <v>5</v>
      </c>
      <c r="Q4885">
        <v>2</v>
      </c>
      <c r="R4885">
        <v>-1.02</v>
      </c>
      <c r="S4885">
        <v>-1.02</v>
      </c>
      <c r="T4885">
        <v>411.4</v>
      </c>
      <c r="U4885">
        <v>85.3</v>
      </c>
      <c r="V4885">
        <v>3.46</v>
      </c>
      <c r="W4885">
        <v>11.53</v>
      </c>
      <c r="X4885">
        <v>4.87</v>
      </c>
      <c r="Y4885">
        <v>2</v>
      </c>
      <c r="Z4885" t="s">
        <v>4250</v>
      </c>
      <c r="AA4885">
        <v>0</v>
      </c>
      <c r="AB4885">
        <v>3</v>
      </c>
      <c r="AC4885">
        <v>5.1328571428571426</v>
      </c>
      <c r="AE4885" t="s">
        <v>7949</v>
      </c>
      <c r="AH4885">
        <v>0</v>
      </c>
      <c r="AI4885">
        <v>0</v>
      </c>
    </row>
    <row r="4886" spans="5:35" x14ac:dyDescent="0.25">
      <c r="E4886">
        <v>4800</v>
      </c>
      <c r="H4886">
        <v>4.5</v>
      </c>
      <c r="J4886" t="s">
        <v>22089</v>
      </c>
      <c r="L4886" t="s">
        <v>22184</v>
      </c>
      <c r="M4886" t="s">
        <v>22203</v>
      </c>
      <c r="N4886" t="s">
        <v>25580</v>
      </c>
      <c r="O4886" t="s">
        <v>29858</v>
      </c>
      <c r="P4886">
        <v>5</v>
      </c>
      <c r="Q4886">
        <v>2</v>
      </c>
      <c r="R4886">
        <v>-2.19</v>
      </c>
      <c r="S4886">
        <v>-2.19</v>
      </c>
      <c r="T4886">
        <v>397.38</v>
      </c>
      <c r="U4886">
        <v>85.3</v>
      </c>
      <c r="V4886">
        <v>3.15</v>
      </c>
      <c r="W4886">
        <v>11.03</v>
      </c>
      <c r="X4886">
        <v>2.82</v>
      </c>
      <c r="Y4886">
        <v>2</v>
      </c>
      <c r="Z4886" t="s">
        <v>4250</v>
      </c>
      <c r="AA4886">
        <v>0</v>
      </c>
      <c r="AB4886">
        <v>3</v>
      </c>
      <c r="AC4886">
        <v>5.2330000000000014</v>
      </c>
      <c r="AE4886" t="s">
        <v>7949</v>
      </c>
      <c r="AH4886">
        <v>0</v>
      </c>
      <c r="AI4886">
        <v>0</v>
      </c>
    </row>
    <row r="4887" spans="5:35" x14ac:dyDescent="0.25">
      <c r="E4887">
        <v>8200</v>
      </c>
      <c r="H4887">
        <v>4.5</v>
      </c>
      <c r="J4887" t="s">
        <v>22089</v>
      </c>
      <c r="L4887" t="s">
        <v>22184</v>
      </c>
      <c r="M4887" t="s">
        <v>22203</v>
      </c>
      <c r="N4887" t="s">
        <v>25581</v>
      </c>
      <c r="O4887" t="s">
        <v>29859</v>
      </c>
      <c r="P4887">
        <v>5</v>
      </c>
      <c r="Q4887">
        <v>2</v>
      </c>
      <c r="R4887">
        <v>-2.15</v>
      </c>
      <c r="S4887">
        <v>-2.14</v>
      </c>
      <c r="T4887">
        <v>398.36</v>
      </c>
      <c r="U4887">
        <v>93.51</v>
      </c>
      <c r="V4887">
        <v>3.71</v>
      </c>
      <c r="W4887">
        <v>10.7</v>
      </c>
      <c r="X4887">
        <v>2.82</v>
      </c>
      <c r="Y4887">
        <v>2</v>
      </c>
      <c r="Z4887" t="s">
        <v>4250</v>
      </c>
      <c r="AA4887">
        <v>0</v>
      </c>
      <c r="AB4887">
        <v>3</v>
      </c>
      <c r="AC4887">
        <v>5.109</v>
      </c>
      <c r="AE4887" t="s">
        <v>7949</v>
      </c>
      <c r="AH4887">
        <v>0</v>
      </c>
      <c r="AI4887">
        <v>0</v>
      </c>
    </row>
    <row r="4888" spans="5:35" x14ac:dyDescent="0.25">
      <c r="E4888">
        <v>520</v>
      </c>
      <c r="H4888">
        <v>4.5</v>
      </c>
      <c r="J4888" t="s">
        <v>22089</v>
      </c>
      <c r="L4888" t="s">
        <v>22184</v>
      </c>
      <c r="M4888" t="s">
        <v>22203</v>
      </c>
      <c r="N4888" t="s">
        <v>25582</v>
      </c>
      <c r="O4888" t="s">
        <v>29860</v>
      </c>
      <c r="P4888">
        <v>4</v>
      </c>
      <c r="Q4888">
        <v>2</v>
      </c>
      <c r="R4888">
        <v>-2.0299999999999998</v>
      </c>
      <c r="S4888">
        <v>-2.0299999999999998</v>
      </c>
      <c r="T4888">
        <v>397.37</v>
      </c>
      <c r="U4888">
        <v>80.62</v>
      </c>
      <c r="V4888">
        <v>4.32</v>
      </c>
      <c r="W4888">
        <v>11.81</v>
      </c>
      <c r="X4888">
        <v>2.82</v>
      </c>
      <c r="Y4888">
        <v>2</v>
      </c>
      <c r="Z4888" t="s">
        <v>4250</v>
      </c>
      <c r="AA4888">
        <v>0</v>
      </c>
      <c r="AB4888">
        <v>3</v>
      </c>
      <c r="AC4888">
        <v>5.2330714285714288</v>
      </c>
      <c r="AE4888" t="s">
        <v>7949</v>
      </c>
      <c r="AH4888">
        <v>0</v>
      </c>
      <c r="AI4888">
        <v>0</v>
      </c>
    </row>
    <row r="4889" spans="5:35" x14ac:dyDescent="0.25">
      <c r="E4889">
        <v>1500</v>
      </c>
      <c r="H4889">
        <v>4.5</v>
      </c>
      <c r="J4889" t="s">
        <v>22089</v>
      </c>
      <c r="L4889" t="s">
        <v>22184</v>
      </c>
      <c r="M4889" t="s">
        <v>22203</v>
      </c>
      <c r="N4889" t="s">
        <v>25583</v>
      </c>
      <c r="O4889" t="s">
        <v>29861</v>
      </c>
      <c r="P4889">
        <v>5</v>
      </c>
      <c r="Q4889">
        <v>2</v>
      </c>
      <c r="R4889">
        <v>-2.21</v>
      </c>
      <c r="S4889">
        <v>-2.21</v>
      </c>
      <c r="T4889">
        <v>398.36</v>
      </c>
      <c r="U4889">
        <v>93.51</v>
      </c>
      <c r="V4889">
        <v>3.71</v>
      </c>
      <c r="W4889">
        <v>10.7</v>
      </c>
      <c r="X4889">
        <v>2.82</v>
      </c>
      <c r="Y4889">
        <v>2</v>
      </c>
      <c r="Z4889" t="s">
        <v>4250</v>
      </c>
      <c r="AA4889">
        <v>0</v>
      </c>
      <c r="AB4889">
        <v>3</v>
      </c>
      <c r="AC4889">
        <v>5.109</v>
      </c>
      <c r="AE4889" t="s">
        <v>7949</v>
      </c>
      <c r="AH4889">
        <v>0</v>
      </c>
      <c r="AI4889">
        <v>0</v>
      </c>
    </row>
    <row r="4890" spans="5:35" x14ac:dyDescent="0.25">
      <c r="E4890">
        <v>91</v>
      </c>
      <c r="H4890">
        <v>4.5</v>
      </c>
      <c r="J4890" t="s">
        <v>22089</v>
      </c>
      <c r="L4890" t="s">
        <v>22184</v>
      </c>
      <c r="M4890" t="s">
        <v>22203</v>
      </c>
      <c r="N4890" t="s">
        <v>25584</v>
      </c>
      <c r="O4890" t="s">
        <v>29862</v>
      </c>
      <c r="P4890">
        <v>4</v>
      </c>
      <c r="Q4890">
        <v>2</v>
      </c>
      <c r="R4890">
        <v>-0.83</v>
      </c>
      <c r="S4890">
        <v>-0.83</v>
      </c>
      <c r="T4890">
        <v>423.41</v>
      </c>
      <c r="U4890">
        <v>76.709999999999994</v>
      </c>
      <c r="V4890">
        <v>4.43</v>
      </c>
      <c r="W4890">
        <v>12.53</v>
      </c>
      <c r="X4890">
        <v>2.82</v>
      </c>
      <c r="Y4890">
        <v>2</v>
      </c>
      <c r="Z4890" t="s">
        <v>4250</v>
      </c>
      <c r="AA4890">
        <v>0</v>
      </c>
      <c r="AB4890">
        <v>4</v>
      </c>
      <c r="AC4890">
        <v>5.047071428571428</v>
      </c>
      <c r="AE4890" t="s">
        <v>7949</v>
      </c>
      <c r="AH4890">
        <v>0</v>
      </c>
      <c r="AI4890">
        <v>0</v>
      </c>
    </row>
    <row r="4891" spans="5:35" x14ac:dyDescent="0.25">
      <c r="E4891">
        <v>740</v>
      </c>
      <c r="H4891">
        <v>4.5</v>
      </c>
      <c r="J4891" t="s">
        <v>22089</v>
      </c>
      <c r="L4891" t="s">
        <v>22184</v>
      </c>
      <c r="M4891" t="s">
        <v>22203</v>
      </c>
      <c r="N4891" t="s">
        <v>25585</v>
      </c>
      <c r="O4891" t="s">
        <v>29863</v>
      </c>
      <c r="P4891">
        <v>3</v>
      </c>
      <c r="Q4891">
        <v>2</v>
      </c>
      <c r="R4891">
        <v>0.03</v>
      </c>
      <c r="S4891">
        <v>0.03</v>
      </c>
      <c r="T4891">
        <v>427.83</v>
      </c>
      <c r="U4891">
        <v>67.48</v>
      </c>
      <c r="V4891">
        <v>5.07</v>
      </c>
      <c r="W4891">
        <v>12.03</v>
      </c>
      <c r="X4891">
        <v>2.82</v>
      </c>
      <c r="Y4891">
        <v>2</v>
      </c>
      <c r="Z4891" t="s">
        <v>4250</v>
      </c>
      <c r="AA4891">
        <v>1</v>
      </c>
      <c r="AB4891">
        <v>3</v>
      </c>
      <c r="AC4891">
        <v>5.0155000000000003</v>
      </c>
      <c r="AE4891" t="s">
        <v>7949</v>
      </c>
      <c r="AH4891">
        <v>0</v>
      </c>
      <c r="AI4891">
        <v>0</v>
      </c>
    </row>
    <row r="4892" spans="5:35" x14ac:dyDescent="0.25">
      <c r="E4892">
        <v>14</v>
      </c>
      <c r="H4892">
        <v>4.5</v>
      </c>
      <c r="J4892" t="s">
        <v>22089</v>
      </c>
      <c r="L4892" t="s">
        <v>22184</v>
      </c>
      <c r="M4892" t="s">
        <v>22203</v>
      </c>
      <c r="N4892" t="s">
        <v>25586</v>
      </c>
      <c r="O4892" t="s">
        <v>29864</v>
      </c>
      <c r="P4892">
        <v>5</v>
      </c>
      <c r="Q4892">
        <v>2</v>
      </c>
      <c r="R4892">
        <v>-0.67</v>
      </c>
      <c r="S4892">
        <v>-0.67</v>
      </c>
      <c r="T4892">
        <v>460.38</v>
      </c>
      <c r="U4892">
        <v>89.6</v>
      </c>
      <c r="V4892">
        <v>4.41</v>
      </c>
      <c r="W4892">
        <v>10.23</v>
      </c>
      <c r="X4892">
        <v>2.87</v>
      </c>
      <c r="Y4892">
        <v>2</v>
      </c>
      <c r="Z4892" t="s">
        <v>4250</v>
      </c>
      <c r="AA4892">
        <v>0</v>
      </c>
      <c r="AB4892">
        <v>5</v>
      </c>
      <c r="AC4892">
        <v>4.7829999999999986</v>
      </c>
      <c r="AE4892" t="s">
        <v>7949</v>
      </c>
      <c r="AH4892">
        <v>0</v>
      </c>
      <c r="AI4892">
        <v>0</v>
      </c>
    </row>
    <row r="4893" spans="5:35" x14ac:dyDescent="0.25">
      <c r="E4893">
        <v>14</v>
      </c>
      <c r="H4893">
        <v>4.5</v>
      </c>
      <c r="J4893" t="s">
        <v>22089</v>
      </c>
      <c r="L4893" t="s">
        <v>22184</v>
      </c>
      <c r="M4893" t="s">
        <v>22203</v>
      </c>
      <c r="N4893" t="s">
        <v>25587</v>
      </c>
      <c r="O4893" t="s">
        <v>29865</v>
      </c>
      <c r="P4893">
        <v>5</v>
      </c>
      <c r="Q4893">
        <v>2</v>
      </c>
      <c r="R4893">
        <v>-1.61</v>
      </c>
      <c r="S4893">
        <v>-1.6</v>
      </c>
      <c r="T4893">
        <v>442.39</v>
      </c>
      <c r="U4893">
        <v>89.6</v>
      </c>
      <c r="V4893">
        <v>3.96</v>
      </c>
      <c r="W4893">
        <v>8.9700000000000006</v>
      </c>
      <c r="X4893">
        <v>2.81</v>
      </c>
      <c r="Y4893">
        <v>2</v>
      </c>
      <c r="Z4893" t="s">
        <v>4250</v>
      </c>
      <c r="AA4893">
        <v>0</v>
      </c>
      <c r="AB4893">
        <v>4</v>
      </c>
      <c r="AC4893">
        <v>4.9115000000000002</v>
      </c>
      <c r="AE4893" t="s">
        <v>7949</v>
      </c>
      <c r="AH4893">
        <v>0</v>
      </c>
      <c r="AI4893">
        <v>0</v>
      </c>
    </row>
    <row r="4894" spans="5:35" x14ac:dyDescent="0.25">
      <c r="E4894">
        <v>65</v>
      </c>
      <c r="H4894">
        <v>4.5</v>
      </c>
      <c r="J4894" t="s">
        <v>22089</v>
      </c>
      <c r="L4894" t="s">
        <v>22184</v>
      </c>
      <c r="M4894" t="s">
        <v>22203</v>
      </c>
      <c r="N4894" t="s">
        <v>25588</v>
      </c>
      <c r="O4894" t="s">
        <v>29866</v>
      </c>
      <c r="P4894">
        <v>5</v>
      </c>
      <c r="Q4894">
        <v>2</v>
      </c>
      <c r="R4894">
        <v>-1.65</v>
      </c>
      <c r="S4894">
        <v>-1.65</v>
      </c>
      <c r="T4894">
        <v>412.39</v>
      </c>
      <c r="U4894">
        <v>93.51</v>
      </c>
      <c r="V4894">
        <v>4.0199999999999996</v>
      </c>
      <c r="W4894">
        <v>10.199999999999999</v>
      </c>
      <c r="X4894">
        <v>2.81</v>
      </c>
      <c r="Y4894">
        <v>2</v>
      </c>
      <c r="Z4894" t="s">
        <v>4250</v>
      </c>
      <c r="AA4894">
        <v>0</v>
      </c>
      <c r="AB4894">
        <v>3</v>
      </c>
      <c r="AC4894">
        <v>5.0087857142857146</v>
      </c>
      <c r="AE4894" t="s">
        <v>7949</v>
      </c>
      <c r="AH4894">
        <v>0</v>
      </c>
      <c r="AI4894">
        <v>0</v>
      </c>
    </row>
    <row r="4895" spans="5:35" x14ac:dyDescent="0.25">
      <c r="E4895">
        <v>14</v>
      </c>
      <c r="H4895">
        <v>4.5</v>
      </c>
      <c r="J4895" t="s">
        <v>22089</v>
      </c>
      <c r="L4895" t="s">
        <v>22184</v>
      </c>
      <c r="M4895" t="s">
        <v>22203</v>
      </c>
      <c r="N4895" t="s">
        <v>25589</v>
      </c>
      <c r="O4895" t="s">
        <v>29867</v>
      </c>
      <c r="P4895">
        <v>5</v>
      </c>
      <c r="Q4895">
        <v>2</v>
      </c>
      <c r="R4895">
        <v>-1.17</v>
      </c>
      <c r="S4895">
        <v>-1.17</v>
      </c>
      <c r="T4895">
        <v>438.43</v>
      </c>
      <c r="U4895">
        <v>89.6</v>
      </c>
      <c r="V4895">
        <v>4.13</v>
      </c>
      <c r="W4895">
        <v>10.38</v>
      </c>
      <c r="X4895">
        <v>2.87</v>
      </c>
      <c r="Y4895">
        <v>2</v>
      </c>
      <c r="Z4895" t="s">
        <v>4250</v>
      </c>
      <c r="AA4895">
        <v>0</v>
      </c>
      <c r="AB4895">
        <v>4</v>
      </c>
      <c r="AC4895">
        <v>4.9397857142857138</v>
      </c>
      <c r="AE4895" t="s">
        <v>7949</v>
      </c>
      <c r="AH4895">
        <v>0</v>
      </c>
      <c r="AI4895">
        <v>0</v>
      </c>
    </row>
    <row r="4896" spans="5:35" x14ac:dyDescent="0.25">
      <c r="E4896">
        <v>60</v>
      </c>
      <c r="H4896">
        <v>4.5</v>
      </c>
      <c r="J4896" t="s">
        <v>22089</v>
      </c>
      <c r="L4896" t="s">
        <v>22184</v>
      </c>
      <c r="M4896" t="s">
        <v>22203</v>
      </c>
      <c r="N4896" t="s">
        <v>25590</v>
      </c>
      <c r="O4896" t="s">
        <v>29868</v>
      </c>
      <c r="P4896">
        <v>4</v>
      </c>
      <c r="Q4896">
        <v>2</v>
      </c>
      <c r="R4896">
        <v>-1.1100000000000001</v>
      </c>
      <c r="S4896">
        <v>-1.1100000000000001</v>
      </c>
      <c r="T4896">
        <v>426.39</v>
      </c>
      <c r="U4896">
        <v>80.37</v>
      </c>
      <c r="V4896">
        <v>4.26</v>
      </c>
      <c r="W4896">
        <v>10.130000000000001</v>
      </c>
      <c r="X4896">
        <v>2.87</v>
      </c>
      <c r="Y4896">
        <v>2</v>
      </c>
      <c r="Z4896" t="s">
        <v>4250</v>
      </c>
      <c r="AA4896">
        <v>0</v>
      </c>
      <c r="AB4896">
        <v>3</v>
      </c>
      <c r="AC4896">
        <v>5.0257857142857141</v>
      </c>
      <c r="AE4896" t="s">
        <v>7949</v>
      </c>
      <c r="AH4896">
        <v>0</v>
      </c>
      <c r="AI4896">
        <v>0</v>
      </c>
    </row>
    <row r="4897" spans="2:35" x14ac:dyDescent="0.25">
      <c r="B4897">
        <v>2300</v>
      </c>
      <c r="H4897">
        <v>4</v>
      </c>
      <c r="I4897" t="s">
        <v>22087</v>
      </c>
      <c r="J4897" t="s">
        <v>22089</v>
      </c>
      <c r="L4897" t="s">
        <v>22185</v>
      </c>
      <c r="M4897" t="s">
        <v>22234</v>
      </c>
      <c r="N4897" t="s">
        <v>25591</v>
      </c>
      <c r="O4897" t="s">
        <v>29869</v>
      </c>
      <c r="P4897">
        <v>2</v>
      </c>
      <c r="Q4897">
        <v>2</v>
      </c>
      <c r="R4897">
        <v>4.59</v>
      </c>
      <c r="S4897">
        <v>4.59</v>
      </c>
      <c r="T4897">
        <v>383.5</v>
      </c>
      <c r="U4897">
        <v>56.19</v>
      </c>
      <c r="V4897">
        <v>4.49</v>
      </c>
      <c r="X4897">
        <v>4.22</v>
      </c>
      <c r="Y4897">
        <v>3</v>
      </c>
      <c r="Z4897" t="s">
        <v>4250</v>
      </c>
      <c r="AA4897">
        <v>0</v>
      </c>
      <c r="AB4897">
        <v>6</v>
      </c>
      <c r="AC4897">
        <v>3.5371428571428569</v>
      </c>
      <c r="AE4897" t="s">
        <v>7949</v>
      </c>
      <c r="AH4897">
        <v>0</v>
      </c>
      <c r="AI4897">
        <v>0</v>
      </c>
    </row>
    <row r="4898" spans="2:35" x14ac:dyDescent="0.25">
      <c r="B4898">
        <v>12000</v>
      </c>
      <c r="H4898">
        <v>4</v>
      </c>
      <c r="I4898" t="s">
        <v>22087</v>
      </c>
      <c r="J4898" t="s">
        <v>22089</v>
      </c>
      <c r="L4898" t="s">
        <v>22185</v>
      </c>
      <c r="M4898" t="s">
        <v>22234</v>
      </c>
      <c r="N4898" t="s">
        <v>25592</v>
      </c>
      <c r="O4898" t="s">
        <v>29870</v>
      </c>
      <c r="P4898">
        <v>4</v>
      </c>
      <c r="Q4898">
        <v>2</v>
      </c>
      <c r="R4898">
        <v>3.85</v>
      </c>
      <c r="S4898">
        <v>3.85</v>
      </c>
      <c r="T4898">
        <v>393.49</v>
      </c>
      <c r="U4898">
        <v>74.650000000000006</v>
      </c>
      <c r="V4898">
        <v>3.65</v>
      </c>
      <c r="X4898">
        <v>4.28</v>
      </c>
      <c r="Y4898">
        <v>2</v>
      </c>
      <c r="Z4898" t="s">
        <v>4250</v>
      </c>
      <c r="AA4898">
        <v>0</v>
      </c>
      <c r="AB4898">
        <v>5</v>
      </c>
      <c r="AC4898">
        <v>3.9107857142857139</v>
      </c>
      <c r="AE4898" t="s">
        <v>7949</v>
      </c>
      <c r="AH4898">
        <v>0</v>
      </c>
      <c r="AI4898">
        <v>0</v>
      </c>
    </row>
    <row r="4899" spans="2:35" x14ac:dyDescent="0.25">
      <c r="B4899">
        <v>10000</v>
      </c>
      <c r="H4899">
        <v>4</v>
      </c>
      <c r="I4899" t="s">
        <v>22087</v>
      </c>
      <c r="J4899" t="s">
        <v>22089</v>
      </c>
      <c r="L4899" t="s">
        <v>22185</v>
      </c>
      <c r="M4899" t="s">
        <v>22234</v>
      </c>
      <c r="N4899" t="s">
        <v>25593</v>
      </c>
      <c r="O4899" t="s">
        <v>29871</v>
      </c>
      <c r="P4899">
        <v>5</v>
      </c>
      <c r="Q4899">
        <v>2</v>
      </c>
      <c r="R4899">
        <v>2.15</v>
      </c>
      <c r="S4899">
        <v>2.15</v>
      </c>
      <c r="T4899">
        <v>395.46</v>
      </c>
      <c r="U4899">
        <v>83.88</v>
      </c>
      <c r="V4899">
        <v>2.4900000000000002</v>
      </c>
      <c r="X4899">
        <v>3.57</v>
      </c>
      <c r="Y4899">
        <v>2</v>
      </c>
      <c r="Z4899" t="s">
        <v>4250</v>
      </c>
      <c r="AA4899">
        <v>0</v>
      </c>
      <c r="AB4899">
        <v>5</v>
      </c>
      <c r="AC4899">
        <v>5.1717142857142857</v>
      </c>
      <c r="AE4899" t="s">
        <v>7949</v>
      </c>
      <c r="AH4899">
        <v>0</v>
      </c>
      <c r="AI4899">
        <v>0</v>
      </c>
    </row>
    <row r="4900" spans="2:35" x14ac:dyDescent="0.25">
      <c r="B4900">
        <v>6010</v>
      </c>
      <c r="H4900">
        <v>4</v>
      </c>
      <c r="I4900" t="s">
        <v>22087</v>
      </c>
      <c r="J4900" t="s">
        <v>22089</v>
      </c>
      <c r="L4900" t="s">
        <v>22185</v>
      </c>
      <c r="M4900" t="s">
        <v>22234</v>
      </c>
      <c r="N4900" t="s">
        <v>25594</v>
      </c>
      <c r="O4900" t="s">
        <v>29872</v>
      </c>
      <c r="P4900">
        <v>6</v>
      </c>
      <c r="Q4900">
        <v>2</v>
      </c>
      <c r="R4900">
        <v>3.52</v>
      </c>
      <c r="S4900">
        <v>3.52</v>
      </c>
      <c r="T4900">
        <v>494.59</v>
      </c>
      <c r="U4900">
        <v>104.19</v>
      </c>
      <c r="V4900">
        <v>3.71</v>
      </c>
      <c r="X4900">
        <v>3.77</v>
      </c>
      <c r="Y4900">
        <v>2</v>
      </c>
      <c r="Z4900" t="s">
        <v>4250</v>
      </c>
      <c r="AA4900">
        <v>0</v>
      </c>
      <c r="AB4900">
        <v>5</v>
      </c>
      <c r="AC4900">
        <v>3.045642857142858</v>
      </c>
      <c r="AE4900" t="s">
        <v>7949</v>
      </c>
      <c r="AH4900">
        <v>0</v>
      </c>
      <c r="AI4900">
        <v>0</v>
      </c>
    </row>
    <row r="4901" spans="2:35" x14ac:dyDescent="0.25">
      <c r="B4901">
        <v>2070</v>
      </c>
      <c r="H4901">
        <v>4</v>
      </c>
      <c r="I4901" t="s">
        <v>22087</v>
      </c>
      <c r="J4901" t="s">
        <v>22089</v>
      </c>
      <c r="L4901" t="s">
        <v>22185</v>
      </c>
      <c r="M4901" t="s">
        <v>22234</v>
      </c>
      <c r="N4901" t="s">
        <v>25595</v>
      </c>
      <c r="O4901" t="s">
        <v>29873</v>
      </c>
      <c r="P4901">
        <v>5</v>
      </c>
      <c r="Q4901">
        <v>2</v>
      </c>
      <c r="R4901">
        <v>2.46</v>
      </c>
      <c r="S4901">
        <v>2.46</v>
      </c>
      <c r="T4901">
        <v>409.49</v>
      </c>
      <c r="U4901">
        <v>83.88</v>
      </c>
      <c r="V4901">
        <v>2.74</v>
      </c>
      <c r="X4901">
        <v>4.33</v>
      </c>
      <c r="Y4901">
        <v>2</v>
      </c>
      <c r="Z4901" t="s">
        <v>4250</v>
      </c>
      <c r="AA4901">
        <v>0</v>
      </c>
      <c r="AB4901">
        <v>6</v>
      </c>
      <c r="AC4901">
        <v>4.9165000000000001</v>
      </c>
      <c r="AE4901" t="s">
        <v>7949</v>
      </c>
      <c r="AH4901">
        <v>0</v>
      </c>
      <c r="AI4901">
        <v>0</v>
      </c>
    </row>
    <row r="4902" spans="2:35" x14ac:dyDescent="0.25">
      <c r="B4902">
        <v>28900</v>
      </c>
      <c r="H4902">
        <v>4</v>
      </c>
      <c r="I4902" t="s">
        <v>22087</v>
      </c>
      <c r="J4902" t="s">
        <v>22089</v>
      </c>
      <c r="L4902" t="s">
        <v>22185</v>
      </c>
      <c r="M4902" t="s">
        <v>22234</v>
      </c>
      <c r="N4902" t="s">
        <v>25596</v>
      </c>
      <c r="O4902" t="s">
        <v>29874</v>
      </c>
      <c r="P4902">
        <v>4</v>
      </c>
      <c r="Q4902">
        <v>2</v>
      </c>
      <c r="R4902">
        <v>3.54</v>
      </c>
      <c r="S4902">
        <v>3.54</v>
      </c>
      <c r="T4902">
        <v>393.49</v>
      </c>
      <c r="U4902">
        <v>74.650000000000006</v>
      </c>
      <c r="V4902">
        <v>3.65</v>
      </c>
      <c r="X4902">
        <v>4.28</v>
      </c>
      <c r="Y4902">
        <v>2</v>
      </c>
      <c r="Z4902" t="s">
        <v>4250</v>
      </c>
      <c r="AA4902">
        <v>0</v>
      </c>
      <c r="AB4902">
        <v>5</v>
      </c>
      <c r="AC4902">
        <v>4.2207857142857144</v>
      </c>
      <c r="AE4902" t="s">
        <v>7949</v>
      </c>
      <c r="AH4902">
        <v>0</v>
      </c>
      <c r="AI4902">
        <v>0</v>
      </c>
    </row>
    <row r="4903" spans="2:35" x14ac:dyDescent="0.25">
      <c r="B4903">
        <v>7150</v>
      </c>
      <c r="H4903">
        <v>4</v>
      </c>
      <c r="I4903" t="s">
        <v>22087</v>
      </c>
      <c r="J4903" t="s">
        <v>22089</v>
      </c>
      <c r="L4903" t="s">
        <v>22185</v>
      </c>
      <c r="M4903" t="s">
        <v>22234</v>
      </c>
      <c r="N4903" t="s">
        <v>25597</v>
      </c>
      <c r="O4903" t="s">
        <v>29875</v>
      </c>
      <c r="P4903">
        <v>4</v>
      </c>
      <c r="Q4903">
        <v>2</v>
      </c>
      <c r="R4903">
        <v>4.34</v>
      </c>
      <c r="S4903">
        <v>4.34</v>
      </c>
      <c r="T4903">
        <v>440.55</v>
      </c>
      <c r="U4903">
        <v>78.31</v>
      </c>
      <c r="V4903">
        <v>4.7</v>
      </c>
      <c r="X4903">
        <v>4.59</v>
      </c>
      <c r="Y4903">
        <v>3</v>
      </c>
      <c r="Z4903" t="s">
        <v>4250</v>
      </c>
      <c r="AA4903">
        <v>0</v>
      </c>
      <c r="AB4903">
        <v>5</v>
      </c>
      <c r="AC4903">
        <v>3.2546428571428572</v>
      </c>
      <c r="AE4903" t="s">
        <v>7949</v>
      </c>
      <c r="AH4903">
        <v>0</v>
      </c>
      <c r="AI4903">
        <v>0</v>
      </c>
    </row>
    <row r="4904" spans="2:35" x14ac:dyDescent="0.25">
      <c r="B4904">
        <v>1680</v>
      </c>
      <c r="H4904">
        <v>4</v>
      </c>
      <c r="I4904" t="s">
        <v>22087</v>
      </c>
      <c r="J4904" t="s">
        <v>22089</v>
      </c>
      <c r="L4904" t="s">
        <v>22185</v>
      </c>
      <c r="M4904" t="s">
        <v>22234</v>
      </c>
      <c r="N4904" t="s">
        <v>25598</v>
      </c>
      <c r="O4904" t="s">
        <v>29876</v>
      </c>
      <c r="P4904">
        <v>3</v>
      </c>
      <c r="Q4904">
        <v>2</v>
      </c>
      <c r="R4904">
        <v>4.2</v>
      </c>
      <c r="S4904">
        <v>4.2</v>
      </c>
      <c r="T4904">
        <v>410.52</v>
      </c>
      <c r="U4904">
        <v>69.08</v>
      </c>
      <c r="V4904">
        <v>4.6900000000000004</v>
      </c>
      <c r="X4904">
        <v>4.59</v>
      </c>
      <c r="Y4904">
        <v>3</v>
      </c>
      <c r="Z4904" t="s">
        <v>4250</v>
      </c>
      <c r="AA4904">
        <v>0</v>
      </c>
      <c r="AB4904">
        <v>4</v>
      </c>
      <c r="AC4904">
        <v>3.5391428571428571</v>
      </c>
      <c r="AE4904" t="s">
        <v>7949</v>
      </c>
      <c r="AH4904">
        <v>0</v>
      </c>
      <c r="AI4904">
        <v>0</v>
      </c>
    </row>
    <row r="4905" spans="2:35" x14ac:dyDescent="0.25">
      <c r="B4905">
        <v>1680</v>
      </c>
      <c r="H4905">
        <v>4</v>
      </c>
      <c r="I4905" t="s">
        <v>22087</v>
      </c>
      <c r="J4905" t="s">
        <v>22089</v>
      </c>
      <c r="L4905" t="s">
        <v>22185</v>
      </c>
      <c r="M4905" t="s">
        <v>22234</v>
      </c>
      <c r="N4905" t="s">
        <v>25599</v>
      </c>
      <c r="O4905" t="s">
        <v>29877</v>
      </c>
      <c r="P4905">
        <v>3</v>
      </c>
      <c r="Q4905">
        <v>2</v>
      </c>
      <c r="R4905">
        <v>2.23</v>
      </c>
      <c r="S4905">
        <v>2.23</v>
      </c>
      <c r="T4905">
        <v>342.4</v>
      </c>
      <c r="U4905">
        <v>69.08</v>
      </c>
      <c r="V4905">
        <v>2.99</v>
      </c>
      <c r="X4905">
        <v>4.8899999999999997</v>
      </c>
      <c r="Y4905">
        <v>3</v>
      </c>
      <c r="Z4905" t="s">
        <v>4250</v>
      </c>
      <c r="AA4905">
        <v>0</v>
      </c>
      <c r="AB4905">
        <v>3</v>
      </c>
      <c r="AC4905">
        <v>5.3849999999999998</v>
      </c>
      <c r="AE4905" t="s">
        <v>7949</v>
      </c>
      <c r="AH4905">
        <v>0</v>
      </c>
      <c r="AI4905">
        <v>0</v>
      </c>
    </row>
    <row r="4906" spans="2:35" x14ac:dyDescent="0.25">
      <c r="B4906">
        <v>18100</v>
      </c>
      <c r="H4906">
        <v>4</v>
      </c>
      <c r="I4906" t="s">
        <v>22087</v>
      </c>
      <c r="J4906" t="s">
        <v>22089</v>
      </c>
      <c r="L4906" t="s">
        <v>22185</v>
      </c>
      <c r="M4906" t="s">
        <v>22234</v>
      </c>
      <c r="N4906" t="s">
        <v>25598</v>
      </c>
      <c r="O4906" t="s">
        <v>29876</v>
      </c>
      <c r="P4906">
        <v>3</v>
      </c>
      <c r="Q4906">
        <v>2</v>
      </c>
      <c r="R4906">
        <v>4.2</v>
      </c>
      <c r="S4906">
        <v>4.2</v>
      </c>
      <c r="T4906">
        <v>410.52</v>
      </c>
      <c r="U4906">
        <v>69.08</v>
      </c>
      <c r="V4906">
        <v>4.6900000000000004</v>
      </c>
      <c r="X4906">
        <v>4.59</v>
      </c>
      <c r="Y4906">
        <v>3</v>
      </c>
      <c r="Z4906" t="s">
        <v>4250</v>
      </c>
      <c r="AA4906">
        <v>0</v>
      </c>
      <c r="AB4906">
        <v>4</v>
      </c>
      <c r="AC4906">
        <v>3.5391428571428571</v>
      </c>
      <c r="AE4906" t="s">
        <v>7949</v>
      </c>
      <c r="AH4906">
        <v>0</v>
      </c>
      <c r="AI4906">
        <v>0</v>
      </c>
    </row>
    <row r="4907" spans="2:35" x14ac:dyDescent="0.25">
      <c r="B4907">
        <v>392</v>
      </c>
      <c r="H4907">
        <v>4</v>
      </c>
      <c r="I4907" t="s">
        <v>22087</v>
      </c>
      <c r="J4907" t="s">
        <v>22089</v>
      </c>
      <c r="L4907" t="s">
        <v>22185</v>
      </c>
      <c r="M4907" t="s">
        <v>22234</v>
      </c>
      <c r="N4907" t="s">
        <v>25600</v>
      </c>
      <c r="O4907" t="s">
        <v>29878</v>
      </c>
      <c r="P4907">
        <v>3</v>
      </c>
      <c r="Q4907">
        <v>2</v>
      </c>
      <c r="R4907">
        <v>3.13</v>
      </c>
      <c r="S4907">
        <v>3.14</v>
      </c>
      <c r="T4907">
        <v>371.44</v>
      </c>
      <c r="U4907">
        <v>65.42</v>
      </c>
      <c r="V4907">
        <v>3.6</v>
      </c>
      <c r="X4907">
        <v>4.92</v>
      </c>
      <c r="Y4907">
        <v>3</v>
      </c>
      <c r="Z4907" t="s">
        <v>4250</v>
      </c>
      <c r="AA4907">
        <v>0</v>
      </c>
      <c r="AB4907">
        <v>4</v>
      </c>
      <c r="AC4907">
        <v>4.7832857142857144</v>
      </c>
      <c r="AE4907" t="s">
        <v>7949</v>
      </c>
      <c r="AH4907">
        <v>0</v>
      </c>
      <c r="AI4907">
        <v>0</v>
      </c>
    </row>
    <row r="4908" spans="2:35" x14ac:dyDescent="0.25">
      <c r="B4908">
        <v>9000</v>
      </c>
      <c r="H4908">
        <v>4</v>
      </c>
      <c r="I4908" t="s">
        <v>22087</v>
      </c>
      <c r="J4908" t="s">
        <v>22089</v>
      </c>
      <c r="L4908" t="s">
        <v>22185</v>
      </c>
      <c r="M4908" t="s">
        <v>22234</v>
      </c>
      <c r="N4908" t="s">
        <v>25601</v>
      </c>
      <c r="O4908" t="s">
        <v>29879</v>
      </c>
      <c r="P4908">
        <v>3</v>
      </c>
      <c r="Q4908">
        <v>2</v>
      </c>
      <c r="R4908">
        <v>5.1100000000000003</v>
      </c>
      <c r="S4908">
        <v>5.1100000000000003</v>
      </c>
      <c r="T4908">
        <v>439.56</v>
      </c>
      <c r="U4908">
        <v>65.42</v>
      </c>
      <c r="V4908">
        <v>5.31</v>
      </c>
      <c r="X4908">
        <v>4.24</v>
      </c>
      <c r="Y4908">
        <v>3</v>
      </c>
      <c r="Z4908" t="s">
        <v>4250</v>
      </c>
      <c r="AA4908">
        <v>1</v>
      </c>
      <c r="AB4908">
        <v>5</v>
      </c>
      <c r="AC4908">
        <v>2.9317142857142851</v>
      </c>
      <c r="AE4908" t="s">
        <v>7949</v>
      </c>
      <c r="AH4908">
        <v>0</v>
      </c>
      <c r="AI4908">
        <v>0</v>
      </c>
    </row>
    <row r="4909" spans="2:35" x14ac:dyDescent="0.25">
      <c r="B4909">
        <v>2460</v>
      </c>
      <c r="H4909">
        <v>4</v>
      </c>
      <c r="I4909" t="s">
        <v>22087</v>
      </c>
      <c r="J4909" t="s">
        <v>22089</v>
      </c>
      <c r="L4909" t="s">
        <v>22185</v>
      </c>
      <c r="M4909" t="s">
        <v>22234</v>
      </c>
      <c r="N4909" t="s">
        <v>25602</v>
      </c>
      <c r="O4909" t="s">
        <v>29880</v>
      </c>
      <c r="P4909">
        <v>4</v>
      </c>
      <c r="Q4909">
        <v>2</v>
      </c>
      <c r="R4909">
        <v>3.41</v>
      </c>
      <c r="S4909">
        <v>3.41</v>
      </c>
      <c r="T4909">
        <v>441.53</v>
      </c>
      <c r="U4909">
        <v>74.650000000000006</v>
      </c>
      <c r="V4909">
        <v>4.1500000000000004</v>
      </c>
      <c r="X4909">
        <v>3.52</v>
      </c>
      <c r="Y4909">
        <v>3</v>
      </c>
      <c r="Z4909" t="s">
        <v>4250</v>
      </c>
      <c r="AA4909">
        <v>0</v>
      </c>
      <c r="AB4909">
        <v>5</v>
      </c>
      <c r="AC4909">
        <v>4.0076428571428568</v>
      </c>
      <c r="AE4909" t="s">
        <v>7949</v>
      </c>
      <c r="AH4909">
        <v>0</v>
      </c>
      <c r="AI4909">
        <v>0</v>
      </c>
    </row>
    <row r="4910" spans="2:35" x14ac:dyDescent="0.25">
      <c r="B4910">
        <v>278</v>
      </c>
      <c r="H4910">
        <v>4</v>
      </c>
      <c r="I4910" t="s">
        <v>22087</v>
      </c>
      <c r="J4910" t="s">
        <v>22089</v>
      </c>
      <c r="L4910" t="s">
        <v>22185</v>
      </c>
      <c r="M4910" t="s">
        <v>22234</v>
      </c>
      <c r="N4910" t="s">
        <v>25603</v>
      </c>
      <c r="O4910" t="s">
        <v>29881</v>
      </c>
      <c r="P4910">
        <v>3</v>
      </c>
      <c r="Q4910">
        <v>2</v>
      </c>
      <c r="R4910">
        <v>2.79</v>
      </c>
      <c r="S4910">
        <v>2.79</v>
      </c>
      <c r="T4910">
        <v>335.41</v>
      </c>
      <c r="U4910">
        <v>65.42</v>
      </c>
      <c r="V4910">
        <v>2.96</v>
      </c>
      <c r="X4910">
        <v>5.09</v>
      </c>
      <c r="Y4910">
        <v>2</v>
      </c>
      <c r="Z4910" t="s">
        <v>4250</v>
      </c>
      <c r="AA4910">
        <v>0</v>
      </c>
      <c r="AB4910">
        <v>4</v>
      </c>
      <c r="AC4910">
        <v>5.1050000000000004</v>
      </c>
      <c r="AE4910" t="s">
        <v>7949</v>
      </c>
      <c r="AH4910">
        <v>0</v>
      </c>
      <c r="AI4910">
        <v>0</v>
      </c>
    </row>
    <row r="4911" spans="2:35" x14ac:dyDescent="0.25">
      <c r="B4911">
        <v>7000</v>
      </c>
      <c r="H4911">
        <v>4</v>
      </c>
      <c r="I4911" t="s">
        <v>22087</v>
      </c>
      <c r="J4911" t="s">
        <v>22089</v>
      </c>
      <c r="L4911" t="s">
        <v>22185</v>
      </c>
      <c r="M4911" t="s">
        <v>22234</v>
      </c>
      <c r="N4911" t="s">
        <v>25604</v>
      </c>
      <c r="O4911" t="s">
        <v>29882</v>
      </c>
      <c r="P4911">
        <v>3</v>
      </c>
      <c r="Q4911">
        <v>2</v>
      </c>
      <c r="R4911">
        <v>4.76</v>
      </c>
      <c r="S4911">
        <v>4.76</v>
      </c>
      <c r="T4911">
        <v>403.53</v>
      </c>
      <c r="U4911">
        <v>65.42</v>
      </c>
      <c r="V4911">
        <v>4.67</v>
      </c>
      <c r="X4911">
        <v>4.41</v>
      </c>
      <c r="Y4911">
        <v>2</v>
      </c>
      <c r="Z4911" t="s">
        <v>4250</v>
      </c>
      <c r="AA4911">
        <v>0</v>
      </c>
      <c r="AB4911">
        <v>5</v>
      </c>
      <c r="AC4911">
        <v>3.3090714285714289</v>
      </c>
      <c r="AE4911" t="s">
        <v>7949</v>
      </c>
      <c r="AH4911">
        <v>0</v>
      </c>
      <c r="AI4911">
        <v>0</v>
      </c>
    </row>
    <row r="4912" spans="2:35" x14ac:dyDescent="0.25">
      <c r="B4912">
        <v>4000</v>
      </c>
      <c r="H4912">
        <v>4</v>
      </c>
      <c r="I4912" t="s">
        <v>22087</v>
      </c>
      <c r="J4912" t="s">
        <v>22089</v>
      </c>
      <c r="L4912" t="s">
        <v>22185</v>
      </c>
      <c r="M4912" t="s">
        <v>22234</v>
      </c>
      <c r="N4912" t="s">
        <v>25605</v>
      </c>
      <c r="O4912" t="s">
        <v>29883</v>
      </c>
      <c r="P4912">
        <v>4</v>
      </c>
      <c r="Q4912">
        <v>2</v>
      </c>
      <c r="R4912">
        <v>3.06</v>
      </c>
      <c r="S4912">
        <v>3.06</v>
      </c>
      <c r="T4912">
        <v>405.5</v>
      </c>
      <c r="U4912">
        <v>74.650000000000006</v>
      </c>
      <c r="V4912">
        <v>3.51</v>
      </c>
      <c r="X4912">
        <v>3.69</v>
      </c>
      <c r="Y4912">
        <v>2</v>
      </c>
      <c r="Z4912" t="s">
        <v>4250</v>
      </c>
      <c r="AA4912">
        <v>0</v>
      </c>
      <c r="AB4912">
        <v>5</v>
      </c>
      <c r="AC4912">
        <v>4.6150000000000002</v>
      </c>
      <c r="AE4912" t="s">
        <v>7949</v>
      </c>
      <c r="AH4912">
        <v>0</v>
      </c>
      <c r="AI4912">
        <v>0</v>
      </c>
    </row>
    <row r="4913" spans="2:35" x14ac:dyDescent="0.25">
      <c r="B4913">
        <v>12000</v>
      </c>
      <c r="H4913">
        <v>4</v>
      </c>
      <c r="I4913" t="s">
        <v>22087</v>
      </c>
      <c r="J4913" t="s">
        <v>22089</v>
      </c>
      <c r="L4913" t="s">
        <v>22185</v>
      </c>
      <c r="M4913" t="s">
        <v>22234</v>
      </c>
      <c r="N4913" t="s">
        <v>25592</v>
      </c>
      <c r="O4913" t="s">
        <v>29870</v>
      </c>
      <c r="P4913">
        <v>4</v>
      </c>
      <c r="Q4913">
        <v>2</v>
      </c>
      <c r="R4913">
        <v>3.85</v>
      </c>
      <c r="S4913">
        <v>3.85</v>
      </c>
      <c r="T4913">
        <v>393.49</v>
      </c>
      <c r="U4913">
        <v>74.650000000000006</v>
      </c>
      <c r="V4913">
        <v>3.65</v>
      </c>
      <c r="X4913">
        <v>4.28</v>
      </c>
      <c r="Y4913">
        <v>2</v>
      </c>
      <c r="Z4913" t="s">
        <v>4250</v>
      </c>
      <c r="AA4913">
        <v>0</v>
      </c>
      <c r="AB4913">
        <v>5</v>
      </c>
      <c r="AC4913">
        <v>3.9107857142857139</v>
      </c>
      <c r="AE4913" t="s">
        <v>7949</v>
      </c>
      <c r="AH4913">
        <v>0</v>
      </c>
      <c r="AI4913">
        <v>0</v>
      </c>
    </row>
    <row r="4914" spans="2:35" x14ac:dyDescent="0.25">
      <c r="B4914">
        <v>28900</v>
      </c>
      <c r="H4914">
        <v>4</v>
      </c>
      <c r="I4914" t="s">
        <v>22087</v>
      </c>
      <c r="J4914" t="s">
        <v>22089</v>
      </c>
      <c r="L4914" t="s">
        <v>22185</v>
      </c>
      <c r="M4914" t="s">
        <v>22234</v>
      </c>
      <c r="N4914" t="s">
        <v>25596</v>
      </c>
      <c r="O4914" t="s">
        <v>29874</v>
      </c>
      <c r="P4914">
        <v>4</v>
      </c>
      <c r="Q4914">
        <v>2</v>
      </c>
      <c r="R4914">
        <v>3.54</v>
      </c>
      <c r="S4914">
        <v>3.54</v>
      </c>
      <c r="T4914">
        <v>393.49</v>
      </c>
      <c r="U4914">
        <v>74.650000000000006</v>
      </c>
      <c r="V4914">
        <v>3.65</v>
      </c>
      <c r="X4914">
        <v>4.28</v>
      </c>
      <c r="Y4914">
        <v>2</v>
      </c>
      <c r="Z4914" t="s">
        <v>4250</v>
      </c>
      <c r="AA4914">
        <v>0</v>
      </c>
      <c r="AB4914">
        <v>5</v>
      </c>
      <c r="AC4914">
        <v>4.2207857142857144</v>
      </c>
      <c r="AE4914" t="s">
        <v>7949</v>
      </c>
      <c r="AH4914">
        <v>0</v>
      </c>
      <c r="AI4914">
        <v>0</v>
      </c>
    </row>
    <row r="4915" spans="2:35" x14ac:dyDescent="0.25">
      <c r="B4915">
        <v>18100</v>
      </c>
      <c r="H4915">
        <v>4</v>
      </c>
      <c r="I4915" t="s">
        <v>22087</v>
      </c>
      <c r="J4915" t="s">
        <v>22089</v>
      </c>
      <c r="L4915" t="s">
        <v>22185</v>
      </c>
      <c r="M4915" t="s">
        <v>22234</v>
      </c>
      <c r="N4915" t="s">
        <v>25598</v>
      </c>
      <c r="O4915" t="s">
        <v>29876</v>
      </c>
      <c r="P4915">
        <v>3</v>
      </c>
      <c r="Q4915">
        <v>2</v>
      </c>
      <c r="R4915">
        <v>4.2</v>
      </c>
      <c r="S4915">
        <v>4.2</v>
      </c>
      <c r="T4915">
        <v>410.52</v>
      </c>
      <c r="U4915">
        <v>69.08</v>
      </c>
      <c r="V4915">
        <v>4.6900000000000004</v>
      </c>
      <c r="X4915">
        <v>4.59</v>
      </c>
      <c r="Y4915">
        <v>3</v>
      </c>
      <c r="Z4915" t="s">
        <v>4250</v>
      </c>
      <c r="AA4915">
        <v>0</v>
      </c>
      <c r="AB4915">
        <v>4</v>
      </c>
      <c r="AC4915">
        <v>3.5391428571428571</v>
      </c>
      <c r="AE4915" t="s">
        <v>7949</v>
      </c>
      <c r="AH4915">
        <v>0</v>
      </c>
      <c r="AI4915">
        <v>0</v>
      </c>
    </row>
    <row r="4916" spans="2:35" x14ac:dyDescent="0.25">
      <c r="B4916">
        <v>7150</v>
      </c>
      <c r="H4916">
        <v>4</v>
      </c>
      <c r="I4916" t="s">
        <v>22087</v>
      </c>
      <c r="J4916" t="s">
        <v>22089</v>
      </c>
      <c r="L4916" t="s">
        <v>22185</v>
      </c>
      <c r="M4916" t="s">
        <v>22234</v>
      </c>
      <c r="N4916" t="s">
        <v>25597</v>
      </c>
      <c r="O4916" t="s">
        <v>29875</v>
      </c>
      <c r="P4916">
        <v>4</v>
      </c>
      <c r="Q4916">
        <v>2</v>
      </c>
      <c r="R4916">
        <v>4.34</v>
      </c>
      <c r="S4916">
        <v>4.34</v>
      </c>
      <c r="T4916">
        <v>440.55</v>
      </c>
      <c r="U4916">
        <v>78.31</v>
      </c>
      <c r="V4916">
        <v>4.7</v>
      </c>
      <c r="X4916">
        <v>4.59</v>
      </c>
      <c r="Y4916">
        <v>3</v>
      </c>
      <c r="Z4916" t="s">
        <v>4250</v>
      </c>
      <c r="AA4916">
        <v>0</v>
      </c>
      <c r="AB4916">
        <v>5</v>
      </c>
      <c r="AC4916">
        <v>3.2546428571428572</v>
      </c>
      <c r="AE4916" t="s">
        <v>7949</v>
      </c>
      <c r="AH4916">
        <v>0</v>
      </c>
      <c r="AI4916">
        <v>0</v>
      </c>
    </row>
    <row r="4917" spans="2:35" x14ac:dyDescent="0.25">
      <c r="B4917">
        <v>10100</v>
      </c>
      <c r="H4917">
        <v>4</v>
      </c>
      <c r="I4917" t="s">
        <v>22087</v>
      </c>
      <c r="J4917" t="s">
        <v>22089</v>
      </c>
      <c r="L4917" t="s">
        <v>22185</v>
      </c>
      <c r="M4917" t="s">
        <v>22234</v>
      </c>
      <c r="N4917" t="s">
        <v>25593</v>
      </c>
      <c r="O4917" t="s">
        <v>29871</v>
      </c>
      <c r="P4917">
        <v>5</v>
      </c>
      <c r="Q4917">
        <v>2</v>
      </c>
      <c r="R4917">
        <v>2.15</v>
      </c>
      <c r="S4917">
        <v>2.15</v>
      </c>
      <c r="T4917">
        <v>395.46</v>
      </c>
      <c r="U4917">
        <v>83.88</v>
      </c>
      <c r="V4917">
        <v>2.4900000000000002</v>
      </c>
      <c r="X4917">
        <v>3.57</v>
      </c>
      <c r="Y4917">
        <v>2</v>
      </c>
      <c r="Z4917" t="s">
        <v>4250</v>
      </c>
      <c r="AA4917">
        <v>0</v>
      </c>
      <c r="AB4917">
        <v>5</v>
      </c>
      <c r="AC4917">
        <v>5.1717142857142857</v>
      </c>
      <c r="AE4917" t="s">
        <v>7949</v>
      </c>
      <c r="AH4917">
        <v>0</v>
      </c>
      <c r="AI4917">
        <v>0</v>
      </c>
    </row>
    <row r="4918" spans="2:35" x14ac:dyDescent="0.25">
      <c r="B4918">
        <v>6010</v>
      </c>
      <c r="H4918">
        <v>4</v>
      </c>
      <c r="I4918" t="s">
        <v>22087</v>
      </c>
      <c r="J4918" t="s">
        <v>22089</v>
      </c>
      <c r="L4918" t="s">
        <v>22185</v>
      </c>
      <c r="M4918" t="s">
        <v>22234</v>
      </c>
      <c r="N4918" t="s">
        <v>25606</v>
      </c>
      <c r="O4918" t="s">
        <v>29884</v>
      </c>
      <c r="P4918">
        <v>4</v>
      </c>
      <c r="Q4918">
        <v>2</v>
      </c>
      <c r="R4918">
        <v>4.3600000000000003</v>
      </c>
      <c r="S4918">
        <v>4.3600000000000003</v>
      </c>
      <c r="T4918">
        <v>407.51</v>
      </c>
      <c r="U4918">
        <v>74.650000000000006</v>
      </c>
      <c r="V4918">
        <v>3.89</v>
      </c>
      <c r="X4918">
        <v>4.6100000000000003</v>
      </c>
      <c r="Y4918">
        <v>2</v>
      </c>
      <c r="Z4918" t="s">
        <v>4250</v>
      </c>
      <c r="AA4918">
        <v>0</v>
      </c>
      <c r="AB4918">
        <v>6</v>
      </c>
      <c r="AC4918">
        <v>3.4806428571428571</v>
      </c>
      <c r="AE4918" t="s">
        <v>7949</v>
      </c>
      <c r="AH4918">
        <v>0</v>
      </c>
      <c r="AI4918">
        <v>0</v>
      </c>
    </row>
    <row r="4919" spans="2:35" x14ac:dyDescent="0.25">
      <c r="B4919">
        <v>2070</v>
      </c>
      <c r="H4919">
        <v>4</v>
      </c>
      <c r="I4919" t="s">
        <v>22087</v>
      </c>
      <c r="J4919" t="s">
        <v>22089</v>
      </c>
      <c r="L4919" t="s">
        <v>22185</v>
      </c>
      <c r="M4919" t="s">
        <v>22234</v>
      </c>
      <c r="N4919" t="s">
        <v>25595</v>
      </c>
      <c r="O4919" t="s">
        <v>29873</v>
      </c>
      <c r="P4919">
        <v>5</v>
      </c>
      <c r="Q4919">
        <v>2</v>
      </c>
      <c r="R4919">
        <v>2.46</v>
      </c>
      <c r="S4919">
        <v>2.46</v>
      </c>
      <c r="T4919">
        <v>409.49</v>
      </c>
      <c r="U4919">
        <v>83.88</v>
      </c>
      <c r="V4919">
        <v>2.74</v>
      </c>
      <c r="X4919">
        <v>4.33</v>
      </c>
      <c r="Y4919">
        <v>2</v>
      </c>
      <c r="Z4919" t="s">
        <v>4250</v>
      </c>
      <c r="AA4919">
        <v>0</v>
      </c>
      <c r="AB4919">
        <v>6</v>
      </c>
      <c r="AC4919">
        <v>4.9165000000000001</v>
      </c>
      <c r="AE4919" t="s">
        <v>7949</v>
      </c>
      <c r="AH4919">
        <v>0</v>
      </c>
      <c r="AI4919">
        <v>0</v>
      </c>
    </row>
    <row r="4920" spans="2:35" x14ac:dyDescent="0.25">
      <c r="B4920">
        <v>7850</v>
      </c>
      <c r="H4920">
        <v>4</v>
      </c>
      <c r="I4920" t="s">
        <v>22087</v>
      </c>
      <c r="J4920" t="s">
        <v>22089</v>
      </c>
      <c r="L4920" t="s">
        <v>22185</v>
      </c>
      <c r="M4920" t="s">
        <v>22234</v>
      </c>
      <c r="N4920" t="s">
        <v>25607</v>
      </c>
      <c r="O4920" t="s">
        <v>29885</v>
      </c>
      <c r="P4920">
        <v>4</v>
      </c>
      <c r="Q4920">
        <v>2</v>
      </c>
      <c r="R4920">
        <v>5.3</v>
      </c>
      <c r="S4920">
        <v>5.3</v>
      </c>
      <c r="T4920">
        <v>459.59</v>
      </c>
      <c r="U4920">
        <v>74.650000000000006</v>
      </c>
      <c r="V4920">
        <v>4.53</v>
      </c>
      <c r="X4920">
        <v>4.59</v>
      </c>
      <c r="Y4920">
        <v>2</v>
      </c>
      <c r="Z4920" t="s">
        <v>4250</v>
      </c>
      <c r="AA4920">
        <v>0</v>
      </c>
      <c r="AB4920">
        <v>6</v>
      </c>
      <c r="AC4920">
        <v>2.788642857142857</v>
      </c>
      <c r="AE4920" t="s">
        <v>7949</v>
      </c>
      <c r="AH4920">
        <v>0</v>
      </c>
      <c r="AI4920">
        <v>0</v>
      </c>
    </row>
    <row r="4921" spans="2:35" x14ac:dyDescent="0.25">
      <c r="B4921">
        <v>6700</v>
      </c>
      <c r="H4921">
        <v>4</v>
      </c>
      <c r="I4921" t="s">
        <v>22087</v>
      </c>
      <c r="J4921" t="s">
        <v>22089</v>
      </c>
      <c r="L4921" t="s">
        <v>22185</v>
      </c>
      <c r="M4921" t="s">
        <v>22234</v>
      </c>
      <c r="N4921" t="s">
        <v>25608</v>
      </c>
      <c r="O4921" t="s">
        <v>29886</v>
      </c>
      <c r="P4921">
        <v>5</v>
      </c>
      <c r="Q4921">
        <v>2</v>
      </c>
      <c r="R4921">
        <v>3.21</v>
      </c>
      <c r="S4921">
        <v>3.21</v>
      </c>
      <c r="T4921">
        <v>426.48</v>
      </c>
      <c r="U4921">
        <v>98.44</v>
      </c>
      <c r="V4921">
        <v>3.39</v>
      </c>
      <c r="X4921">
        <v>2.94</v>
      </c>
      <c r="Y4921">
        <v>3</v>
      </c>
      <c r="Z4921" t="s">
        <v>4250</v>
      </c>
      <c r="AA4921">
        <v>0</v>
      </c>
      <c r="AB4921">
        <v>6</v>
      </c>
      <c r="AC4921">
        <v>4.0338095238095244</v>
      </c>
      <c r="AE4921" t="s">
        <v>7949</v>
      </c>
      <c r="AH4921">
        <v>0</v>
      </c>
      <c r="AI4921">
        <v>0</v>
      </c>
    </row>
    <row r="4922" spans="2:35" x14ac:dyDescent="0.25">
      <c r="B4922">
        <v>2600</v>
      </c>
      <c r="H4922">
        <v>4</v>
      </c>
      <c r="I4922" t="s">
        <v>22087</v>
      </c>
      <c r="J4922" t="s">
        <v>22089</v>
      </c>
      <c r="L4922" t="s">
        <v>22185</v>
      </c>
      <c r="M4922" t="s">
        <v>22234</v>
      </c>
      <c r="N4922" t="s">
        <v>25609</v>
      </c>
      <c r="O4922" t="s">
        <v>29887</v>
      </c>
      <c r="P4922">
        <v>5</v>
      </c>
      <c r="Q4922">
        <v>2</v>
      </c>
      <c r="R4922">
        <v>1.77</v>
      </c>
      <c r="S4922">
        <v>1.77</v>
      </c>
      <c r="T4922">
        <v>436.51</v>
      </c>
      <c r="U4922">
        <v>94.96</v>
      </c>
      <c r="V4922">
        <v>2.3199999999999998</v>
      </c>
      <c r="X4922">
        <v>3.41</v>
      </c>
      <c r="Y4922">
        <v>2</v>
      </c>
      <c r="Z4922" t="s">
        <v>4250</v>
      </c>
      <c r="AA4922">
        <v>0</v>
      </c>
      <c r="AB4922">
        <v>5</v>
      </c>
      <c r="AC4922">
        <v>4.7881666666666671</v>
      </c>
      <c r="AE4922" t="s">
        <v>7949</v>
      </c>
      <c r="AH4922">
        <v>0</v>
      </c>
      <c r="AI4922">
        <v>0</v>
      </c>
    </row>
    <row r="4923" spans="2:35" x14ac:dyDescent="0.25">
      <c r="B4923">
        <v>6800</v>
      </c>
      <c r="H4923">
        <v>4</v>
      </c>
      <c r="I4923" t="s">
        <v>22087</v>
      </c>
      <c r="J4923" t="s">
        <v>22089</v>
      </c>
      <c r="L4923" t="s">
        <v>22185</v>
      </c>
      <c r="M4923" t="s">
        <v>22234</v>
      </c>
      <c r="N4923" t="s">
        <v>25610</v>
      </c>
      <c r="O4923" t="s">
        <v>29888</v>
      </c>
      <c r="P4923">
        <v>5</v>
      </c>
      <c r="Q4923">
        <v>2</v>
      </c>
      <c r="R4923">
        <v>3.25</v>
      </c>
      <c r="S4923">
        <v>3.25</v>
      </c>
      <c r="T4923">
        <v>498.58</v>
      </c>
      <c r="U4923">
        <v>94.96</v>
      </c>
      <c r="V4923">
        <v>3.62</v>
      </c>
      <c r="X4923">
        <v>3.58</v>
      </c>
      <c r="Y4923">
        <v>3</v>
      </c>
      <c r="Z4923" t="s">
        <v>4250</v>
      </c>
      <c r="AA4923">
        <v>0</v>
      </c>
      <c r="AB4923">
        <v>6</v>
      </c>
      <c r="AC4923">
        <v>3.5948095238095239</v>
      </c>
      <c r="AE4923" t="s">
        <v>7949</v>
      </c>
      <c r="AH4923">
        <v>0</v>
      </c>
      <c r="AI4923">
        <v>0</v>
      </c>
    </row>
    <row r="4924" spans="2:35" x14ac:dyDescent="0.25">
      <c r="B4924">
        <v>2200</v>
      </c>
      <c r="H4924">
        <v>4</v>
      </c>
      <c r="I4924" t="s">
        <v>22087</v>
      </c>
      <c r="J4924" t="s">
        <v>22089</v>
      </c>
      <c r="L4924" t="s">
        <v>22185</v>
      </c>
      <c r="M4924" t="s">
        <v>22234</v>
      </c>
      <c r="N4924" t="s">
        <v>25611</v>
      </c>
      <c r="O4924" t="s">
        <v>29889</v>
      </c>
      <c r="P4924">
        <v>6</v>
      </c>
      <c r="Q4924">
        <v>2</v>
      </c>
      <c r="R4924">
        <v>3.79</v>
      </c>
      <c r="S4924">
        <v>3.79</v>
      </c>
      <c r="T4924">
        <v>508.62</v>
      </c>
      <c r="U4924">
        <v>104.19</v>
      </c>
      <c r="V4924">
        <v>3.96</v>
      </c>
      <c r="X4924">
        <v>4.41</v>
      </c>
      <c r="Y4924">
        <v>2</v>
      </c>
      <c r="Z4924" t="s">
        <v>4250</v>
      </c>
      <c r="AA4924">
        <v>1</v>
      </c>
      <c r="AB4924">
        <v>6</v>
      </c>
      <c r="AC4924">
        <v>2.7370000000000001</v>
      </c>
      <c r="AE4924" t="s">
        <v>7949</v>
      </c>
      <c r="AH4924">
        <v>0</v>
      </c>
      <c r="AI4924">
        <v>0</v>
      </c>
    </row>
    <row r="4925" spans="2:35" x14ac:dyDescent="0.25">
      <c r="B4925">
        <v>10000</v>
      </c>
      <c r="H4925">
        <v>4</v>
      </c>
      <c r="I4925" t="s">
        <v>22087</v>
      </c>
      <c r="J4925" t="s">
        <v>22089</v>
      </c>
      <c r="L4925" t="s">
        <v>22185</v>
      </c>
      <c r="M4925" t="s">
        <v>22234</v>
      </c>
      <c r="N4925" t="s">
        <v>25612</v>
      </c>
      <c r="O4925" t="s">
        <v>29890</v>
      </c>
      <c r="P4925">
        <v>5</v>
      </c>
      <c r="Q4925">
        <v>2</v>
      </c>
      <c r="R4925">
        <v>0.63</v>
      </c>
      <c r="S4925">
        <v>0.63</v>
      </c>
      <c r="T4925">
        <v>366.42</v>
      </c>
      <c r="U4925">
        <v>87.54</v>
      </c>
      <c r="V4925">
        <v>1.88</v>
      </c>
      <c r="X4925">
        <v>4.1900000000000004</v>
      </c>
      <c r="Y4925">
        <v>2</v>
      </c>
      <c r="Z4925" t="s">
        <v>4250</v>
      </c>
      <c r="AA4925">
        <v>0</v>
      </c>
      <c r="AB4925">
        <v>4</v>
      </c>
      <c r="AC4925">
        <v>5.4541428571428572</v>
      </c>
      <c r="AE4925" t="s">
        <v>7949</v>
      </c>
      <c r="AH4925">
        <v>0</v>
      </c>
      <c r="AI4925">
        <v>0</v>
      </c>
    </row>
    <row r="4926" spans="2:35" x14ac:dyDescent="0.25">
      <c r="B4926">
        <v>2460</v>
      </c>
      <c r="H4926">
        <v>4</v>
      </c>
      <c r="I4926" t="s">
        <v>22087</v>
      </c>
      <c r="J4926" t="s">
        <v>22089</v>
      </c>
      <c r="L4926" t="s">
        <v>22185</v>
      </c>
      <c r="M4926" t="s">
        <v>22234</v>
      </c>
      <c r="N4926" t="s">
        <v>25602</v>
      </c>
      <c r="O4926" t="s">
        <v>29880</v>
      </c>
      <c r="P4926">
        <v>4</v>
      </c>
      <c r="Q4926">
        <v>2</v>
      </c>
      <c r="R4926">
        <v>3.41</v>
      </c>
      <c r="S4926">
        <v>3.41</v>
      </c>
      <c r="T4926">
        <v>441.53</v>
      </c>
      <c r="U4926">
        <v>74.650000000000006</v>
      </c>
      <c r="V4926">
        <v>4.1500000000000004</v>
      </c>
      <c r="X4926">
        <v>3.52</v>
      </c>
      <c r="Y4926">
        <v>3</v>
      </c>
      <c r="Z4926" t="s">
        <v>4250</v>
      </c>
      <c r="AA4926">
        <v>0</v>
      </c>
      <c r="AB4926">
        <v>5</v>
      </c>
      <c r="AC4926">
        <v>4.0076428571428568</v>
      </c>
      <c r="AE4926" t="s">
        <v>7949</v>
      </c>
      <c r="AH4926">
        <v>0</v>
      </c>
      <c r="AI4926">
        <v>0</v>
      </c>
    </row>
    <row r="4927" spans="2:35" x14ac:dyDescent="0.25">
      <c r="B4927">
        <v>8900</v>
      </c>
      <c r="H4927">
        <v>4</v>
      </c>
      <c r="I4927" t="s">
        <v>22087</v>
      </c>
      <c r="J4927" t="s">
        <v>22089</v>
      </c>
      <c r="L4927" t="s">
        <v>22185</v>
      </c>
      <c r="M4927" t="s">
        <v>22234</v>
      </c>
      <c r="N4927" t="s">
        <v>25601</v>
      </c>
      <c r="O4927" t="s">
        <v>29879</v>
      </c>
      <c r="P4927">
        <v>3</v>
      </c>
      <c r="Q4927">
        <v>2</v>
      </c>
      <c r="R4927">
        <v>5.1100000000000003</v>
      </c>
      <c r="S4927">
        <v>5.1100000000000003</v>
      </c>
      <c r="T4927">
        <v>439.56</v>
      </c>
      <c r="U4927">
        <v>65.42</v>
      </c>
      <c r="V4927">
        <v>5.31</v>
      </c>
      <c r="X4927">
        <v>4.24</v>
      </c>
      <c r="Y4927">
        <v>3</v>
      </c>
      <c r="Z4927" t="s">
        <v>4250</v>
      </c>
      <c r="AA4927">
        <v>1</v>
      </c>
      <c r="AB4927">
        <v>5</v>
      </c>
      <c r="AC4927">
        <v>2.9317142857142851</v>
      </c>
      <c r="AE4927" t="s">
        <v>7949</v>
      </c>
      <c r="AH4927">
        <v>0</v>
      </c>
      <c r="AI4927">
        <v>0</v>
      </c>
    </row>
    <row r="4928" spans="2:35" x14ac:dyDescent="0.25">
      <c r="B4928">
        <v>6800</v>
      </c>
      <c r="H4928">
        <v>4</v>
      </c>
      <c r="I4928" t="s">
        <v>22087</v>
      </c>
      <c r="J4928" t="s">
        <v>22089</v>
      </c>
      <c r="L4928" t="s">
        <v>22185</v>
      </c>
      <c r="M4928" t="s">
        <v>22234</v>
      </c>
      <c r="N4928" t="s">
        <v>25604</v>
      </c>
      <c r="O4928" t="s">
        <v>29882</v>
      </c>
      <c r="P4928">
        <v>3</v>
      </c>
      <c r="Q4928">
        <v>2</v>
      </c>
      <c r="R4928">
        <v>4.76</v>
      </c>
      <c r="S4928">
        <v>4.76</v>
      </c>
      <c r="T4928">
        <v>403.53</v>
      </c>
      <c r="U4928">
        <v>65.42</v>
      </c>
      <c r="V4928">
        <v>4.67</v>
      </c>
      <c r="X4928">
        <v>4.41</v>
      </c>
      <c r="Y4928">
        <v>2</v>
      </c>
      <c r="Z4928" t="s">
        <v>4250</v>
      </c>
      <c r="AA4928">
        <v>0</v>
      </c>
      <c r="AB4928">
        <v>5</v>
      </c>
      <c r="AC4928">
        <v>3.3090714285714289</v>
      </c>
      <c r="AE4928" t="s">
        <v>7949</v>
      </c>
      <c r="AH4928">
        <v>0</v>
      </c>
      <c r="AI4928">
        <v>0</v>
      </c>
    </row>
    <row r="4929" spans="1:35" x14ac:dyDescent="0.25">
      <c r="B4929">
        <v>3600</v>
      </c>
      <c r="H4929">
        <v>4</v>
      </c>
      <c r="I4929" t="s">
        <v>22087</v>
      </c>
      <c r="J4929" t="s">
        <v>22089</v>
      </c>
      <c r="L4929" t="s">
        <v>22185</v>
      </c>
      <c r="M4929" t="s">
        <v>22234</v>
      </c>
      <c r="N4929" t="s">
        <v>25605</v>
      </c>
      <c r="O4929" t="s">
        <v>29883</v>
      </c>
      <c r="P4929">
        <v>4</v>
      </c>
      <c r="Q4929">
        <v>2</v>
      </c>
      <c r="R4929">
        <v>3.06</v>
      </c>
      <c r="S4929">
        <v>3.06</v>
      </c>
      <c r="T4929">
        <v>405.5</v>
      </c>
      <c r="U4929">
        <v>74.650000000000006</v>
      </c>
      <c r="V4929">
        <v>3.51</v>
      </c>
      <c r="X4929">
        <v>3.69</v>
      </c>
      <c r="Y4929">
        <v>2</v>
      </c>
      <c r="Z4929" t="s">
        <v>4250</v>
      </c>
      <c r="AA4929">
        <v>0</v>
      </c>
      <c r="AB4929">
        <v>5</v>
      </c>
      <c r="AC4929">
        <v>4.6150000000000002</v>
      </c>
      <c r="AE4929" t="s">
        <v>7949</v>
      </c>
      <c r="AH4929">
        <v>0</v>
      </c>
      <c r="AI4929">
        <v>0</v>
      </c>
    </row>
    <row r="4930" spans="1:35" x14ac:dyDescent="0.25">
      <c r="B4930">
        <v>10000</v>
      </c>
      <c r="H4930">
        <v>4</v>
      </c>
      <c r="I4930" t="s">
        <v>22087</v>
      </c>
      <c r="J4930" t="s">
        <v>22089</v>
      </c>
      <c r="L4930" t="s">
        <v>22185</v>
      </c>
      <c r="M4930" t="s">
        <v>22234</v>
      </c>
      <c r="N4930" t="s">
        <v>25613</v>
      </c>
      <c r="O4930" t="s">
        <v>29891</v>
      </c>
      <c r="P4930">
        <v>4</v>
      </c>
      <c r="Q4930">
        <v>2</v>
      </c>
      <c r="R4930">
        <v>3.24</v>
      </c>
      <c r="S4930">
        <v>3.24</v>
      </c>
      <c r="T4930">
        <v>371.48</v>
      </c>
      <c r="U4930">
        <v>74.650000000000006</v>
      </c>
      <c r="V4930">
        <v>3.02</v>
      </c>
      <c r="X4930">
        <v>3.74</v>
      </c>
      <c r="Y4930">
        <v>1</v>
      </c>
      <c r="Z4930" t="s">
        <v>4250</v>
      </c>
      <c r="AA4930">
        <v>0</v>
      </c>
      <c r="AB4930">
        <v>4</v>
      </c>
      <c r="AC4930">
        <v>4.6779999999999999</v>
      </c>
      <c r="AE4930" t="s">
        <v>7949</v>
      </c>
      <c r="AH4930">
        <v>0</v>
      </c>
      <c r="AI4930">
        <v>0</v>
      </c>
    </row>
    <row r="4931" spans="1:35" x14ac:dyDescent="0.25">
      <c r="B4931">
        <v>17300</v>
      </c>
      <c r="H4931">
        <v>4</v>
      </c>
      <c r="I4931" t="s">
        <v>22087</v>
      </c>
      <c r="J4931" t="s">
        <v>22089</v>
      </c>
      <c r="L4931" t="s">
        <v>22185</v>
      </c>
      <c r="M4931" t="s">
        <v>22234</v>
      </c>
      <c r="N4931" t="s">
        <v>25614</v>
      </c>
      <c r="O4931" t="s">
        <v>29892</v>
      </c>
      <c r="P4931">
        <v>3</v>
      </c>
      <c r="Q4931">
        <v>2</v>
      </c>
      <c r="R4931">
        <v>4.95</v>
      </c>
      <c r="S4931">
        <v>4.95</v>
      </c>
      <c r="T4931">
        <v>369.51</v>
      </c>
      <c r="U4931">
        <v>65.42</v>
      </c>
      <c r="V4931">
        <v>4.17</v>
      </c>
      <c r="X4931">
        <v>4.45</v>
      </c>
      <c r="Y4931">
        <v>1</v>
      </c>
      <c r="Z4931" t="s">
        <v>4250</v>
      </c>
      <c r="AA4931">
        <v>0</v>
      </c>
      <c r="AB4931">
        <v>4</v>
      </c>
      <c r="AC4931">
        <v>3.457071428571429</v>
      </c>
      <c r="AE4931" t="s">
        <v>7949</v>
      </c>
      <c r="AH4931">
        <v>0</v>
      </c>
      <c r="AI4931">
        <v>0</v>
      </c>
    </row>
    <row r="4932" spans="1:35" x14ac:dyDescent="0.25">
      <c r="B4932">
        <v>8650</v>
      </c>
      <c r="H4932">
        <v>4</v>
      </c>
      <c r="I4932" t="s">
        <v>22087</v>
      </c>
      <c r="J4932" t="s">
        <v>22089</v>
      </c>
      <c r="L4932" t="s">
        <v>22185</v>
      </c>
      <c r="M4932" t="s">
        <v>22234</v>
      </c>
      <c r="N4932" t="s">
        <v>25615</v>
      </c>
      <c r="O4932" t="s">
        <v>29893</v>
      </c>
      <c r="P4932">
        <v>4</v>
      </c>
      <c r="Q4932">
        <v>2</v>
      </c>
      <c r="R4932">
        <v>2.15</v>
      </c>
      <c r="S4932">
        <v>2.15</v>
      </c>
      <c r="T4932">
        <v>376.46</v>
      </c>
      <c r="U4932">
        <v>78.31</v>
      </c>
      <c r="V4932">
        <v>2.9</v>
      </c>
      <c r="X4932">
        <v>4.59</v>
      </c>
      <c r="Y4932">
        <v>2</v>
      </c>
      <c r="Z4932" t="s">
        <v>4250</v>
      </c>
      <c r="AA4932">
        <v>0</v>
      </c>
      <c r="AB4932">
        <v>4</v>
      </c>
      <c r="AC4932">
        <v>5.3074285714285718</v>
      </c>
      <c r="AE4932" t="s">
        <v>7949</v>
      </c>
      <c r="AH4932">
        <v>0</v>
      </c>
      <c r="AI4932">
        <v>0</v>
      </c>
    </row>
    <row r="4933" spans="1:35" x14ac:dyDescent="0.25">
      <c r="B4933">
        <v>2980</v>
      </c>
      <c r="H4933">
        <v>4</v>
      </c>
      <c r="I4933" t="s">
        <v>22087</v>
      </c>
      <c r="J4933" t="s">
        <v>22089</v>
      </c>
      <c r="L4933" t="s">
        <v>22185</v>
      </c>
      <c r="M4933" t="s">
        <v>22234</v>
      </c>
      <c r="N4933" t="s">
        <v>25616</v>
      </c>
      <c r="O4933" t="s">
        <v>29894</v>
      </c>
      <c r="P4933">
        <v>5</v>
      </c>
      <c r="Q4933">
        <v>2</v>
      </c>
      <c r="R4933">
        <v>1.61</v>
      </c>
      <c r="S4933">
        <v>1.61</v>
      </c>
      <c r="T4933">
        <v>401.47</v>
      </c>
      <c r="U4933">
        <v>102.1</v>
      </c>
      <c r="V4933">
        <v>2.77</v>
      </c>
      <c r="X4933">
        <v>3.65</v>
      </c>
      <c r="Y4933">
        <v>2</v>
      </c>
      <c r="Z4933" t="s">
        <v>4250</v>
      </c>
      <c r="AA4933">
        <v>0</v>
      </c>
      <c r="AB4933">
        <v>4</v>
      </c>
      <c r="AC4933">
        <v>4.8004523809523807</v>
      </c>
      <c r="AE4933" t="s">
        <v>7949</v>
      </c>
      <c r="AH4933">
        <v>0</v>
      </c>
      <c r="AI4933">
        <v>0</v>
      </c>
    </row>
    <row r="4934" spans="1:35" x14ac:dyDescent="0.25">
      <c r="B4934">
        <v>1160</v>
      </c>
      <c r="H4934">
        <v>4</v>
      </c>
      <c r="I4934" t="s">
        <v>22087</v>
      </c>
      <c r="J4934" t="s">
        <v>22089</v>
      </c>
      <c r="L4934" t="s">
        <v>22185</v>
      </c>
      <c r="M4934" t="s">
        <v>22234</v>
      </c>
      <c r="N4934" t="s">
        <v>25617</v>
      </c>
      <c r="O4934" t="s">
        <v>29895</v>
      </c>
      <c r="P4934">
        <v>4</v>
      </c>
      <c r="Q4934">
        <v>2</v>
      </c>
      <c r="R4934">
        <v>2.75</v>
      </c>
      <c r="S4934">
        <v>2.75</v>
      </c>
      <c r="T4934">
        <v>410.91</v>
      </c>
      <c r="U4934">
        <v>78.31</v>
      </c>
      <c r="V4934">
        <v>3.55</v>
      </c>
      <c r="X4934">
        <v>3.65</v>
      </c>
      <c r="Y4934">
        <v>2</v>
      </c>
      <c r="Z4934" t="s">
        <v>4250</v>
      </c>
      <c r="AA4934">
        <v>0</v>
      </c>
      <c r="AB4934">
        <v>4</v>
      </c>
      <c r="AC4934">
        <v>4.7613571428571424</v>
      </c>
      <c r="AE4934" t="s">
        <v>7949</v>
      </c>
      <c r="AH4934">
        <v>0</v>
      </c>
      <c r="AI4934">
        <v>0</v>
      </c>
    </row>
    <row r="4935" spans="1:35" x14ac:dyDescent="0.25">
      <c r="B4935">
        <v>8320</v>
      </c>
      <c r="H4935">
        <v>4</v>
      </c>
      <c r="I4935" t="s">
        <v>22087</v>
      </c>
      <c r="J4935" t="s">
        <v>22089</v>
      </c>
      <c r="L4935" t="s">
        <v>22185</v>
      </c>
      <c r="M4935" t="s">
        <v>22234</v>
      </c>
      <c r="N4935" t="s">
        <v>25618</v>
      </c>
      <c r="O4935" t="s">
        <v>29896</v>
      </c>
      <c r="P4935">
        <v>5</v>
      </c>
      <c r="Q4935">
        <v>2</v>
      </c>
      <c r="R4935">
        <v>2.57</v>
      </c>
      <c r="S4935">
        <v>2.57</v>
      </c>
      <c r="T4935">
        <v>430.51</v>
      </c>
      <c r="U4935">
        <v>98.44</v>
      </c>
      <c r="V4935">
        <v>3.38</v>
      </c>
      <c r="X4935">
        <v>3.28</v>
      </c>
      <c r="Y4935">
        <v>2</v>
      </c>
      <c r="Z4935" t="s">
        <v>4250</v>
      </c>
      <c r="AA4935">
        <v>0</v>
      </c>
      <c r="AB4935">
        <v>5</v>
      </c>
      <c r="AC4935">
        <v>4.4300238095238091</v>
      </c>
      <c r="AE4935" t="s">
        <v>7949</v>
      </c>
      <c r="AH4935">
        <v>0</v>
      </c>
      <c r="AI4935">
        <v>0</v>
      </c>
    </row>
    <row r="4936" spans="1:35" x14ac:dyDescent="0.25">
      <c r="B4936">
        <v>16800</v>
      </c>
      <c r="H4936">
        <v>4</v>
      </c>
      <c r="I4936" t="s">
        <v>22087</v>
      </c>
      <c r="J4936" t="s">
        <v>22089</v>
      </c>
      <c r="L4936" t="s">
        <v>22185</v>
      </c>
      <c r="M4936" t="s">
        <v>22234</v>
      </c>
      <c r="N4936" t="s">
        <v>25619</v>
      </c>
      <c r="O4936" t="s">
        <v>29897</v>
      </c>
      <c r="P4936">
        <v>3</v>
      </c>
      <c r="Q4936">
        <v>2</v>
      </c>
      <c r="R4936">
        <v>3.85</v>
      </c>
      <c r="S4936">
        <v>3.85</v>
      </c>
      <c r="T4936">
        <v>374.49</v>
      </c>
      <c r="U4936">
        <v>69.08</v>
      </c>
      <c r="V4936">
        <v>4.05</v>
      </c>
      <c r="X4936">
        <v>4.59</v>
      </c>
      <c r="Y4936">
        <v>2</v>
      </c>
      <c r="Z4936" t="s">
        <v>4250</v>
      </c>
      <c r="AA4936">
        <v>0</v>
      </c>
      <c r="AB4936">
        <v>4</v>
      </c>
      <c r="AC4936">
        <v>4.0465</v>
      </c>
      <c r="AE4936" t="s">
        <v>7949</v>
      </c>
      <c r="AH4936">
        <v>0</v>
      </c>
      <c r="AI4936">
        <v>0</v>
      </c>
    </row>
    <row r="4937" spans="1:35" x14ac:dyDescent="0.25">
      <c r="B4937">
        <v>6640</v>
      </c>
      <c r="H4937">
        <v>4</v>
      </c>
      <c r="I4937" t="s">
        <v>22087</v>
      </c>
      <c r="J4937" t="s">
        <v>22089</v>
      </c>
      <c r="L4937" t="s">
        <v>22185</v>
      </c>
      <c r="M4937" t="s">
        <v>22234</v>
      </c>
      <c r="N4937" t="s">
        <v>25620</v>
      </c>
      <c r="O4937" t="s">
        <v>29898</v>
      </c>
      <c r="P4937">
        <v>4</v>
      </c>
      <c r="Q4937">
        <v>2</v>
      </c>
      <c r="R4937">
        <v>3.31</v>
      </c>
      <c r="S4937">
        <v>3.31</v>
      </c>
      <c r="T4937">
        <v>399.5</v>
      </c>
      <c r="U4937">
        <v>92.87</v>
      </c>
      <c r="V4937">
        <v>3.92</v>
      </c>
      <c r="X4937">
        <v>4.3600000000000003</v>
      </c>
      <c r="Y4937">
        <v>2</v>
      </c>
      <c r="Z4937" t="s">
        <v>4250</v>
      </c>
      <c r="AA4937">
        <v>0</v>
      </c>
      <c r="AB4937">
        <v>4</v>
      </c>
      <c r="AC4937">
        <v>4.3121904761904766</v>
      </c>
      <c r="AE4937" t="s">
        <v>7949</v>
      </c>
      <c r="AH4937">
        <v>0</v>
      </c>
      <c r="AI4937">
        <v>0</v>
      </c>
    </row>
    <row r="4938" spans="1:35" x14ac:dyDescent="0.25">
      <c r="B4938">
        <v>14700</v>
      </c>
      <c r="H4938">
        <v>4</v>
      </c>
      <c r="I4938" t="s">
        <v>22087</v>
      </c>
      <c r="J4938" t="s">
        <v>22089</v>
      </c>
      <c r="L4938" t="s">
        <v>22185</v>
      </c>
      <c r="M4938" t="s">
        <v>22234</v>
      </c>
      <c r="N4938" t="s">
        <v>25621</v>
      </c>
      <c r="O4938" t="s">
        <v>29899</v>
      </c>
      <c r="P4938">
        <v>4</v>
      </c>
      <c r="Q4938">
        <v>2</v>
      </c>
      <c r="R4938">
        <v>3.73</v>
      </c>
      <c r="S4938">
        <v>3.73</v>
      </c>
      <c r="T4938">
        <v>418.54</v>
      </c>
      <c r="U4938">
        <v>78.31</v>
      </c>
      <c r="V4938">
        <v>4.07</v>
      </c>
      <c r="X4938">
        <v>4.59</v>
      </c>
      <c r="Y4938">
        <v>2</v>
      </c>
      <c r="Z4938" t="s">
        <v>4250</v>
      </c>
      <c r="AA4938">
        <v>0</v>
      </c>
      <c r="AB4938">
        <v>4</v>
      </c>
      <c r="AC4938">
        <v>3.8518571428571429</v>
      </c>
      <c r="AE4938" t="s">
        <v>7949</v>
      </c>
      <c r="AH4938">
        <v>0</v>
      </c>
      <c r="AI4938">
        <v>0</v>
      </c>
    </row>
    <row r="4939" spans="1:35" x14ac:dyDescent="0.25">
      <c r="A4939" t="s">
        <v>22054</v>
      </c>
      <c r="B4939">
        <v>4760</v>
      </c>
      <c r="J4939" t="s">
        <v>22090</v>
      </c>
      <c r="K4939" t="s">
        <v>22109</v>
      </c>
      <c r="M4939" t="s">
        <v>22235</v>
      </c>
      <c r="N4939" t="s">
        <v>25622</v>
      </c>
      <c r="O4939" t="s">
        <v>29900</v>
      </c>
    </row>
    <row r="4940" spans="1:35" x14ac:dyDescent="0.25">
      <c r="A4940" t="s">
        <v>22055</v>
      </c>
      <c r="B4940">
        <v>310</v>
      </c>
      <c r="J4940" t="s">
        <v>22090</v>
      </c>
      <c r="K4940" t="s">
        <v>22109</v>
      </c>
      <c r="M4940" t="s">
        <v>22235</v>
      </c>
      <c r="N4940" t="s">
        <v>25623</v>
      </c>
      <c r="O4940" t="s">
        <v>29901</v>
      </c>
    </row>
    <row r="4941" spans="1:35" x14ac:dyDescent="0.25">
      <c r="E4941">
        <v>3.5</v>
      </c>
      <c r="H4941">
        <v>5</v>
      </c>
      <c r="I4941" t="s">
        <v>22084</v>
      </c>
      <c r="J4941" t="s">
        <v>22089</v>
      </c>
      <c r="L4941" t="s">
        <v>22186</v>
      </c>
      <c r="M4941" t="s">
        <v>22198</v>
      </c>
      <c r="N4941" t="s">
        <v>25624</v>
      </c>
      <c r="O4941" t="s">
        <v>29902</v>
      </c>
      <c r="P4941">
        <v>6</v>
      </c>
      <c r="Q4941">
        <v>3</v>
      </c>
      <c r="R4941">
        <v>0.44</v>
      </c>
      <c r="S4941">
        <v>0.47</v>
      </c>
      <c r="T4941">
        <v>450.47</v>
      </c>
      <c r="U4941">
        <v>121.24</v>
      </c>
      <c r="V4941">
        <v>1.98</v>
      </c>
      <c r="W4941">
        <v>10.01</v>
      </c>
      <c r="X4941">
        <v>6.22</v>
      </c>
      <c r="Y4941">
        <v>2</v>
      </c>
      <c r="Z4941" t="s">
        <v>4250</v>
      </c>
      <c r="AA4941">
        <v>0</v>
      </c>
      <c r="AB4941">
        <v>3</v>
      </c>
      <c r="AC4941">
        <v>3.5204523809523809</v>
      </c>
      <c r="AE4941" t="s">
        <v>7949</v>
      </c>
      <c r="AH4941">
        <v>0</v>
      </c>
      <c r="AI4941">
        <v>0</v>
      </c>
    </row>
    <row r="4942" spans="1:35" x14ac:dyDescent="0.25">
      <c r="E4942">
        <v>2.5</v>
      </c>
      <c r="H4942">
        <v>5</v>
      </c>
      <c r="I4942" t="s">
        <v>22084</v>
      </c>
      <c r="J4942" t="s">
        <v>22089</v>
      </c>
      <c r="L4942" t="s">
        <v>22186</v>
      </c>
      <c r="M4942" t="s">
        <v>22198</v>
      </c>
      <c r="N4942" t="s">
        <v>25625</v>
      </c>
      <c r="O4942" t="s">
        <v>29903</v>
      </c>
      <c r="P4942">
        <v>6</v>
      </c>
      <c r="Q4942">
        <v>3</v>
      </c>
      <c r="R4942">
        <v>0.93</v>
      </c>
      <c r="S4942">
        <v>0.96</v>
      </c>
      <c r="T4942">
        <v>466.92</v>
      </c>
      <c r="U4942">
        <v>121.24</v>
      </c>
      <c r="V4942">
        <v>2.4900000000000002</v>
      </c>
      <c r="W4942">
        <v>10.07</v>
      </c>
      <c r="X4942">
        <v>6.22</v>
      </c>
      <c r="Y4942">
        <v>2</v>
      </c>
      <c r="Z4942" t="s">
        <v>4250</v>
      </c>
      <c r="AA4942">
        <v>0</v>
      </c>
      <c r="AB4942">
        <v>3</v>
      </c>
      <c r="AC4942">
        <v>3.4029523809523812</v>
      </c>
      <c r="AE4942" t="s">
        <v>7949</v>
      </c>
      <c r="AH4942">
        <v>0</v>
      </c>
      <c r="AI4942">
        <v>0</v>
      </c>
    </row>
    <row r="4943" spans="1:35" x14ac:dyDescent="0.25">
      <c r="E4943">
        <v>5.8</v>
      </c>
      <c r="H4943">
        <v>5</v>
      </c>
      <c r="I4943" t="s">
        <v>22084</v>
      </c>
      <c r="J4943" t="s">
        <v>22089</v>
      </c>
      <c r="L4943" t="s">
        <v>22186</v>
      </c>
      <c r="M4943" t="s">
        <v>22198</v>
      </c>
      <c r="N4943" t="s">
        <v>25626</v>
      </c>
      <c r="O4943" t="s">
        <v>29904</v>
      </c>
      <c r="P4943">
        <v>7</v>
      </c>
      <c r="Q4943">
        <v>3</v>
      </c>
      <c r="R4943">
        <v>0.2</v>
      </c>
      <c r="S4943">
        <v>0.23</v>
      </c>
      <c r="T4943">
        <v>462.5</v>
      </c>
      <c r="U4943">
        <v>130.47</v>
      </c>
      <c r="V4943">
        <v>1.85</v>
      </c>
      <c r="W4943">
        <v>10.26</v>
      </c>
      <c r="X4943">
        <v>6.22</v>
      </c>
      <c r="Y4943">
        <v>2</v>
      </c>
      <c r="Z4943" t="s">
        <v>4250</v>
      </c>
      <c r="AA4943">
        <v>0</v>
      </c>
      <c r="AB4943">
        <v>4</v>
      </c>
      <c r="AC4943">
        <v>3.4345238095238089</v>
      </c>
      <c r="AE4943" t="s">
        <v>7949</v>
      </c>
      <c r="AH4943">
        <v>0</v>
      </c>
      <c r="AI4943">
        <v>0</v>
      </c>
    </row>
    <row r="4944" spans="1:35" x14ac:dyDescent="0.25">
      <c r="E4944">
        <v>6.2</v>
      </c>
      <c r="H4944">
        <v>5</v>
      </c>
      <c r="I4944" t="s">
        <v>22084</v>
      </c>
      <c r="J4944" t="s">
        <v>22089</v>
      </c>
      <c r="L4944" t="s">
        <v>22186</v>
      </c>
      <c r="M4944" t="s">
        <v>22198</v>
      </c>
      <c r="N4944" t="s">
        <v>25627</v>
      </c>
      <c r="O4944" t="s">
        <v>29905</v>
      </c>
      <c r="P4944">
        <v>8</v>
      </c>
      <c r="Q4944">
        <v>3</v>
      </c>
      <c r="R4944">
        <v>0.64</v>
      </c>
      <c r="S4944">
        <v>0.67</v>
      </c>
      <c r="T4944">
        <v>463.49</v>
      </c>
      <c r="U4944">
        <v>143.36000000000001</v>
      </c>
      <c r="V4944">
        <v>1.24</v>
      </c>
      <c r="W4944">
        <v>8.93</v>
      </c>
      <c r="X4944">
        <v>6.22</v>
      </c>
      <c r="Y4944">
        <v>2</v>
      </c>
      <c r="Z4944" t="s">
        <v>4250</v>
      </c>
      <c r="AA4944">
        <v>0</v>
      </c>
      <c r="AB4944">
        <v>4</v>
      </c>
      <c r="AC4944">
        <v>3.4274523809523809</v>
      </c>
      <c r="AE4944" t="s">
        <v>7949</v>
      </c>
      <c r="AH4944">
        <v>0</v>
      </c>
      <c r="AI4944">
        <v>0</v>
      </c>
    </row>
    <row r="4945" spans="5:35" x14ac:dyDescent="0.25">
      <c r="E4945">
        <v>13</v>
      </c>
      <c r="H4945">
        <v>5</v>
      </c>
      <c r="I4945" t="s">
        <v>22084</v>
      </c>
      <c r="J4945" t="s">
        <v>22089</v>
      </c>
      <c r="L4945" t="s">
        <v>22186</v>
      </c>
      <c r="M4945" t="s">
        <v>22198</v>
      </c>
      <c r="N4945" t="s">
        <v>25628</v>
      </c>
      <c r="O4945" t="s">
        <v>29906</v>
      </c>
      <c r="P4945">
        <v>7</v>
      </c>
      <c r="Q4945">
        <v>3</v>
      </c>
      <c r="R4945">
        <v>-0.93</v>
      </c>
      <c r="S4945">
        <v>-0.9</v>
      </c>
      <c r="T4945">
        <v>435.48</v>
      </c>
      <c r="U4945">
        <v>126.17</v>
      </c>
      <c r="V4945">
        <v>1.18</v>
      </c>
      <c r="W4945">
        <v>10.97</v>
      </c>
      <c r="X4945">
        <v>6.23</v>
      </c>
      <c r="Y4945">
        <v>2</v>
      </c>
      <c r="Z4945" t="s">
        <v>4250</v>
      </c>
      <c r="AA4945">
        <v>0</v>
      </c>
      <c r="AB4945">
        <v>3</v>
      </c>
      <c r="AC4945">
        <v>3.6275238095238098</v>
      </c>
      <c r="AE4945" t="s">
        <v>7949</v>
      </c>
      <c r="AH4945">
        <v>0</v>
      </c>
      <c r="AI4945">
        <v>0</v>
      </c>
    </row>
    <row r="4946" spans="5:35" x14ac:dyDescent="0.25">
      <c r="E4946">
        <v>201</v>
      </c>
      <c r="H4946">
        <v>5</v>
      </c>
      <c r="I4946" t="s">
        <v>22084</v>
      </c>
      <c r="J4946" t="s">
        <v>22089</v>
      </c>
      <c r="L4946" t="s">
        <v>22186</v>
      </c>
      <c r="M4946" t="s">
        <v>22198</v>
      </c>
      <c r="N4946" t="s">
        <v>25629</v>
      </c>
      <c r="O4946" t="s">
        <v>29907</v>
      </c>
      <c r="P4946">
        <v>7</v>
      </c>
      <c r="Q4946">
        <v>3</v>
      </c>
      <c r="R4946">
        <v>-0.56000000000000005</v>
      </c>
      <c r="S4946">
        <v>-0.53</v>
      </c>
      <c r="T4946">
        <v>436.47</v>
      </c>
      <c r="U4946">
        <v>134.38</v>
      </c>
      <c r="V4946">
        <v>1.74</v>
      </c>
      <c r="W4946">
        <v>10.08</v>
      </c>
      <c r="X4946">
        <v>6.22</v>
      </c>
      <c r="Y4946">
        <v>2</v>
      </c>
      <c r="Z4946" t="s">
        <v>4250</v>
      </c>
      <c r="AA4946">
        <v>0</v>
      </c>
      <c r="AB4946">
        <v>3</v>
      </c>
      <c r="AC4946">
        <v>3.620452380952381</v>
      </c>
      <c r="AE4946" t="s">
        <v>7949</v>
      </c>
      <c r="AH4946">
        <v>0</v>
      </c>
      <c r="AI4946">
        <v>0</v>
      </c>
    </row>
    <row r="4947" spans="5:35" x14ac:dyDescent="0.25">
      <c r="E4947">
        <v>25</v>
      </c>
      <c r="H4947">
        <v>5</v>
      </c>
      <c r="I4947" t="s">
        <v>22084</v>
      </c>
      <c r="J4947" t="s">
        <v>22089</v>
      </c>
      <c r="L4947" t="s">
        <v>22186</v>
      </c>
      <c r="M4947" t="s">
        <v>22198</v>
      </c>
      <c r="N4947" t="s">
        <v>25630</v>
      </c>
      <c r="O4947" t="s">
        <v>29908</v>
      </c>
      <c r="P4947">
        <v>8</v>
      </c>
      <c r="Q4947">
        <v>3</v>
      </c>
      <c r="R4947">
        <v>0.59</v>
      </c>
      <c r="S4947">
        <v>0.62</v>
      </c>
      <c r="T4947">
        <v>477.54</v>
      </c>
      <c r="U4947">
        <v>125.65</v>
      </c>
      <c r="V4947">
        <v>2.16</v>
      </c>
      <c r="W4947">
        <v>10.68</v>
      </c>
      <c r="X4947">
        <v>6.22</v>
      </c>
      <c r="Y4947">
        <v>3</v>
      </c>
      <c r="Z4947" t="s">
        <v>4250</v>
      </c>
      <c r="AA4947">
        <v>0</v>
      </c>
      <c r="AB4947">
        <v>3</v>
      </c>
      <c r="AC4947">
        <v>3.3270952380952381</v>
      </c>
      <c r="AE4947" t="s">
        <v>7949</v>
      </c>
      <c r="AH4947">
        <v>0</v>
      </c>
      <c r="AI4947">
        <v>0</v>
      </c>
    </row>
    <row r="4948" spans="5:35" x14ac:dyDescent="0.25">
      <c r="E4948">
        <v>7</v>
      </c>
      <c r="H4948">
        <v>5</v>
      </c>
      <c r="I4948" t="s">
        <v>22084</v>
      </c>
      <c r="J4948" t="s">
        <v>22089</v>
      </c>
      <c r="L4948" t="s">
        <v>22186</v>
      </c>
      <c r="M4948" t="s">
        <v>22198</v>
      </c>
      <c r="N4948" t="s">
        <v>25631</v>
      </c>
      <c r="O4948" t="s">
        <v>29909</v>
      </c>
      <c r="P4948">
        <v>8</v>
      </c>
      <c r="Q4948">
        <v>3</v>
      </c>
      <c r="R4948">
        <v>1.05</v>
      </c>
      <c r="S4948">
        <v>1.0900000000000001</v>
      </c>
      <c r="T4948">
        <v>495.51</v>
      </c>
      <c r="U4948">
        <v>143.36000000000001</v>
      </c>
      <c r="V4948">
        <v>1.58</v>
      </c>
      <c r="W4948">
        <v>8.83</v>
      </c>
      <c r="X4948">
        <v>6.22</v>
      </c>
      <c r="Y4948">
        <v>2</v>
      </c>
      <c r="Z4948" t="s">
        <v>4250</v>
      </c>
      <c r="AA4948">
        <v>0</v>
      </c>
      <c r="AB4948">
        <v>6</v>
      </c>
      <c r="AC4948">
        <v>3.1987380952380948</v>
      </c>
      <c r="AE4948" t="s">
        <v>7949</v>
      </c>
      <c r="AH4948">
        <v>0</v>
      </c>
      <c r="AI4948">
        <v>0</v>
      </c>
    </row>
    <row r="4949" spans="5:35" x14ac:dyDescent="0.25">
      <c r="E4949">
        <v>559</v>
      </c>
      <c r="H4949">
        <v>5</v>
      </c>
      <c r="I4949" t="s">
        <v>22084</v>
      </c>
      <c r="J4949" t="s">
        <v>22089</v>
      </c>
      <c r="L4949" t="s">
        <v>22186</v>
      </c>
      <c r="M4949" t="s">
        <v>22198</v>
      </c>
      <c r="N4949" t="s">
        <v>25632</v>
      </c>
      <c r="O4949" t="s">
        <v>29910</v>
      </c>
      <c r="P4949">
        <v>7</v>
      </c>
      <c r="Q4949">
        <v>3</v>
      </c>
      <c r="R4949">
        <v>-0.88</v>
      </c>
      <c r="S4949">
        <v>-0.85</v>
      </c>
      <c r="T4949">
        <v>436.47</v>
      </c>
      <c r="U4949">
        <v>134.38</v>
      </c>
      <c r="V4949">
        <v>1.74</v>
      </c>
      <c r="W4949">
        <v>10.64</v>
      </c>
      <c r="X4949">
        <v>6.22</v>
      </c>
      <c r="Y4949">
        <v>2</v>
      </c>
      <c r="Z4949" t="s">
        <v>4250</v>
      </c>
      <c r="AA4949">
        <v>0</v>
      </c>
      <c r="AB4949">
        <v>3</v>
      </c>
      <c r="AC4949">
        <v>3.620452380952381</v>
      </c>
      <c r="AE4949" t="s">
        <v>7949</v>
      </c>
      <c r="AH4949">
        <v>0</v>
      </c>
      <c r="AI4949">
        <v>0</v>
      </c>
    </row>
    <row r="4950" spans="5:35" x14ac:dyDescent="0.25">
      <c r="E4950">
        <v>1095</v>
      </c>
      <c r="H4950">
        <v>5</v>
      </c>
      <c r="I4950" t="s">
        <v>22084</v>
      </c>
      <c r="J4950" t="s">
        <v>22089</v>
      </c>
      <c r="L4950" t="s">
        <v>22186</v>
      </c>
      <c r="M4950" t="s">
        <v>22198</v>
      </c>
      <c r="N4950" t="s">
        <v>25633</v>
      </c>
      <c r="O4950" t="s">
        <v>29911</v>
      </c>
      <c r="P4950">
        <v>7</v>
      </c>
      <c r="Q4950">
        <v>3</v>
      </c>
      <c r="R4950">
        <v>-0.43</v>
      </c>
      <c r="S4950">
        <v>-0.4</v>
      </c>
      <c r="T4950">
        <v>503.48</v>
      </c>
      <c r="U4950">
        <v>126.17</v>
      </c>
      <c r="V4950">
        <v>2.2000000000000002</v>
      </c>
      <c r="W4950">
        <v>10.76</v>
      </c>
      <c r="X4950">
        <v>6.22</v>
      </c>
      <c r="Y4950">
        <v>2</v>
      </c>
      <c r="Z4950" t="s">
        <v>4250</v>
      </c>
      <c r="AA4950">
        <v>1</v>
      </c>
      <c r="AB4950">
        <v>3</v>
      </c>
      <c r="AC4950">
        <v>3.166666666666667</v>
      </c>
      <c r="AE4950" t="s">
        <v>7949</v>
      </c>
      <c r="AH4950">
        <v>0</v>
      </c>
      <c r="AI4950">
        <v>0</v>
      </c>
    </row>
    <row r="4951" spans="5:35" x14ac:dyDescent="0.25">
      <c r="E4951">
        <v>3</v>
      </c>
      <c r="H4951">
        <v>5</v>
      </c>
      <c r="I4951" t="s">
        <v>22084</v>
      </c>
      <c r="J4951" t="s">
        <v>22089</v>
      </c>
      <c r="L4951" t="s">
        <v>22186</v>
      </c>
      <c r="M4951" t="s">
        <v>22198</v>
      </c>
      <c r="N4951" t="s">
        <v>25634</v>
      </c>
      <c r="O4951" t="s">
        <v>29912</v>
      </c>
      <c r="P4951">
        <v>6</v>
      </c>
      <c r="Q4951">
        <v>3</v>
      </c>
      <c r="R4951">
        <v>0.63</v>
      </c>
      <c r="S4951">
        <v>0.68</v>
      </c>
      <c r="T4951">
        <v>484.91</v>
      </c>
      <c r="U4951">
        <v>121.24</v>
      </c>
      <c r="V4951">
        <v>2.63</v>
      </c>
      <c r="W4951">
        <v>8.7200000000000006</v>
      </c>
      <c r="X4951">
        <v>6.22</v>
      </c>
      <c r="Y4951">
        <v>2</v>
      </c>
      <c r="Z4951" t="s">
        <v>4250</v>
      </c>
      <c r="AA4951">
        <v>0</v>
      </c>
      <c r="AB4951">
        <v>3</v>
      </c>
      <c r="AC4951">
        <v>3.2744523809523809</v>
      </c>
      <c r="AE4951" t="s">
        <v>7949</v>
      </c>
      <c r="AH4951">
        <v>0</v>
      </c>
      <c r="AI4951">
        <v>0</v>
      </c>
    </row>
    <row r="4952" spans="5:35" x14ac:dyDescent="0.25">
      <c r="E4952">
        <v>6</v>
      </c>
      <c r="H4952">
        <v>5</v>
      </c>
      <c r="I4952" t="s">
        <v>22084</v>
      </c>
      <c r="J4952" t="s">
        <v>22089</v>
      </c>
      <c r="L4952" t="s">
        <v>22186</v>
      </c>
      <c r="M4952" t="s">
        <v>22198</v>
      </c>
      <c r="N4952" t="s">
        <v>25635</v>
      </c>
      <c r="O4952" t="s">
        <v>29913</v>
      </c>
      <c r="P4952">
        <v>7</v>
      </c>
      <c r="Q4952">
        <v>3</v>
      </c>
      <c r="R4952">
        <v>-0.39</v>
      </c>
      <c r="S4952">
        <v>-0.36</v>
      </c>
      <c r="T4952">
        <v>450.49</v>
      </c>
      <c r="U4952">
        <v>134.38</v>
      </c>
      <c r="V4952">
        <v>2.0499999999999998</v>
      </c>
      <c r="W4952">
        <v>10.14</v>
      </c>
      <c r="X4952">
        <v>6.22</v>
      </c>
      <c r="Y4952">
        <v>2</v>
      </c>
      <c r="Z4952" t="s">
        <v>4250</v>
      </c>
      <c r="AA4952">
        <v>0</v>
      </c>
      <c r="AB4952">
        <v>3</v>
      </c>
      <c r="AC4952">
        <v>3.5203095238095239</v>
      </c>
      <c r="AE4952" t="s">
        <v>7949</v>
      </c>
      <c r="AH4952">
        <v>0</v>
      </c>
      <c r="AI4952">
        <v>0</v>
      </c>
    </row>
    <row r="4953" spans="5:35" x14ac:dyDescent="0.25">
      <c r="E4953">
        <v>74</v>
      </c>
      <c r="H4953">
        <v>5</v>
      </c>
      <c r="I4953" t="s">
        <v>22084</v>
      </c>
      <c r="J4953" t="s">
        <v>22089</v>
      </c>
      <c r="L4953" t="s">
        <v>22186</v>
      </c>
      <c r="M4953" t="s">
        <v>22198</v>
      </c>
      <c r="N4953" t="s">
        <v>25636</v>
      </c>
      <c r="O4953" t="s">
        <v>29914</v>
      </c>
      <c r="P4953">
        <v>6</v>
      </c>
      <c r="Q4953">
        <v>3</v>
      </c>
      <c r="R4953">
        <v>-0.51</v>
      </c>
      <c r="S4953">
        <v>-0.48</v>
      </c>
      <c r="T4953">
        <v>399.44</v>
      </c>
      <c r="U4953">
        <v>117.58</v>
      </c>
      <c r="V4953">
        <v>0.78</v>
      </c>
      <c r="W4953">
        <v>12.47</v>
      </c>
      <c r="X4953">
        <v>6.23</v>
      </c>
      <c r="Y4953">
        <v>1</v>
      </c>
      <c r="Z4953" t="s">
        <v>4250</v>
      </c>
      <c r="AA4953">
        <v>0</v>
      </c>
      <c r="AB4953">
        <v>4</v>
      </c>
      <c r="AC4953">
        <v>3.965619047619048</v>
      </c>
      <c r="AE4953" t="s">
        <v>7949</v>
      </c>
      <c r="AH4953">
        <v>0</v>
      </c>
      <c r="AI4953">
        <v>0</v>
      </c>
    </row>
    <row r="4954" spans="5:35" x14ac:dyDescent="0.25">
      <c r="E4954">
        <v>258</v>
      </c>
      <c r="H4954">
        <v>5</v>
      </c>
      <c r="I4954" t="s">
        <v>22084</v>
      </c>
      <c r="J4954" t="s">
        <v>22089</v>
      </c>
      <c r="L4954" t="s">
        <v>22186</v>
      </c>
      <c r="M4954" t="s">
        <v>22198</v>
      </c>
      <c r="N4954" t="s">
        <v>25637</v>
      </c>
      <c r="O4954" t="s">
        <v>29915</v>
      </c>
      <c r="P4954">
        <v>5</v>
      </c>
      <c r="Q4954">
        <v>3</v>
      </c>
      <c r="R4954">
        <v>-0.37</v>
      </c>
      <c r="S4954">
        <v>-0.34</v>
      </c>
      <c r="T4954">
        <v>405.4</v>
      </c>
      <c r="U4954">
        <v>108.35</v>
      </c>
      <c r="V4954">
        <v>1.4</v>
      </c>
      <c r="W4954">
        <v>9.8699999999999992</v>
      </c>
      <c r="X4954">
        <v>6.22</v>
      </c>
      <c r="Y4954">
        <v>1</v>
      </c>
      <c r="Z4954" t="s">
        <v>4250</v>
      </c>
      <c r="AA4954">
        <v>0</v>
      </c>
      <c r="AB4954">
        <v>3</v>
      </c>
      <c r="AC4954">
        <v>4.2307142857142868</v>
      </c>
      <c r="AE4954" t="s">
        <v>7949</v>
      </c>
      <c r="AH4954">
        <v>0</v>
      </c>
      <c r="AI4954">
        <v>0</v>
      </c>
    </row>
    <row r="4955" spans="5:35" x14ac:dyDescent="0.25">
      <c r="E4955">
        <v>213</v>
      </c>
      <c r="H4955">
        <v>5</v>
      </c>
      <c r="I4955" t="s">
        <v>22084</v>
      </c>
      <c r="J4955" t="s">
        <v>22089</v>
      </c>
      <c r="L4955" t="s">
        <v>22186</v>
      </c>
      <c r="M4955" t="s">
        <v>22198</v>
      </c>
      <c r="N4955" t="s">
        <v>25638</v>
      </c>
      <c r="O4955" t="s">
        <v>29916</v>
      </c>
      <c r="P4955">
        <v>6</v>
      </c>
      <c r="Q4955">
        <v>3</v>
      </c>
      <c r="R4955">
        <v>-0.16</v>
      </c>
      <c r="S4955">
        <v>-0.13</v>
      </c>
      <c r="T4955">
        <v>413.47</v>
      </c>
      <c r="U4955">
        <v>117.58</v>
      </c>
      <c r="V4955">
        <v>1.17</v>
      </c>
      <c r="W4955">
        <v>12.49</v>
      </c>
      <c r="X4955">
        <v>6.23</v>
      </c>
      <c r="Y4955">
        <v>1</v>
      </c>
      <c r="Z4955" t="s">
        <v>4250</v>
      </c>
      <c r="AA4955">
        <v>0</v>
      </c>
      <c r="AB4955">
        <v>4</v>
      </c>
      <c r="AC4955">
        <v>3.8654047619047618</v>
      </c>
      <c r="AE4955" t="s">
        <v>7949</v>
      </c>
      <c r="AH4955">
        <v>0</v>
      </c>
      <c r="AI4955">
        <v>0</v>
      </c>
    </row>
    <row r="4956" spans="5:35" x14ac:dyDescent="0.25">
      <c r="E4956">
        <v>151</v>
      </c>
      <c r="H4956">
        <v>5</v>
      </c>
      <c r="I4956" t="s">
        <v>22084</v>
      </c>
      <c r="J4956" t="s">
        <v>22089</v>
      </c>
      <c r="L4956" t="s">
        <v>22186</v>
      </c>
      <c r="M4956" t="s">
        <v>22198</v>
      </c>
      <c r="N4956" t="s">
        <v>25639</v>
      </c>
      <c r="O4956" t="s">
        <v>29917</v>
      </c>
      <c r="P4956">
        <v>6</v>
      </c>
      <c r="Q4956">
        <v>3</v>
      </c>
      <c r="R4956">
        <v>-0.16</v>
      </c>
      <c r="S4956">
        <v>-0.13</v>
      </c>
      <c r="T4956">
        <v>413.47</v>
      </c>
      <c r="U4956">
        <v>117.58</v>
      </c>
      <c r="V4956">
        <v>1.17</v>
      </c>
      <c r="W4956">
        <v>12.49</v>
      </c>
      <c r="X4956">
        <v>6.23</v>
      </c>
      <c r="Y4956">
        <v>1</v>
      </c>
      <c r="Z4956" t="s">
        <v>4250</v>
      </c>
      <c r="AA4956">
        <v>0</v>
      </c>
      <c r="AB4956">
        <v>4</v>
      </c>
      <c r="AC4956">
        <v>3.8654047619047618</v>
      </c>
      <c r="AE4956" t="s">
        <v>7949</v>
      </c>
      <c r="AH4956">
        <v>0</v>
      </c>
      <c r="AI4956">
        <v>0</v>
      </c>
    </row>
    <row r="4957" spans="5:35" x14ac:dyDescent="0.25">
      <c r="E4957">
        <v>13</v>
      </c>
      <c r="H4957">
        <v>5</v>
      </c>
      <c r="I4957" t="s">
        <v>22084</v>
      </c>
      <c r="J4957" t="s">
        <v>22089</v>
      </c>
      <c r="L4957" t="s">
        <v>22186</v>
      </c>
      <c r="M4957" t="s">
        <v>22198</v>
      </c>
      <c r="N4957" t="s">
        <v>25640</v>
      </c>
      <c r="O4957" t="s">
        <v>29918</v>
      </c>
      <c r="P4957">
        <v>7</v>
      </c>
      <c r="Q4957">
        <v>3</v>
      </c>
      <c r="R4957">
        <v>0.5</v>
      </c>
      <c r="S4957">
        <v>0.54</v>
      </c>
      <c r="T4957">
        <v>501.46</v>
      </c>
      <c r="U4957">
        <v>134.13</v>
      </c>
      <c r="V4957">
        <v>2.25</v>
      </c>
      <c r="W4957">
        <v>8.82</v>
      </c>
      <c r="X4957">
        <v>6.22</v>
      </c>
      <c r="Y4957">
        <v>2</v>
      </c>
      <c r="Z4957" t="s">
        <v>4250</v>
      </c>
      <c r="AA4957">
        <v>1</v>
      </c>
      <c r="AB4957">
        <v>3</v>
      </c>
      <c r="AC4957">
        <v>3.166666666666667</v>
      </c>
      <c r="AE4957" t="s">
        <v>7949</v>
      </c>
      <c r="AH4957">
        <v>0</v>
      </c>
      <c r="AI4957">
        <v>0</v>
      </c>
    </row>
    <row r="4958" spans="5:35" x14ac:dyDescent="0.25">
      <c r="E4958">
        <v>1</v>
      </c>
      <c r="H4958">
        <v>5</v>
      </c>
      <c r="I4958" t="s">
        <v>22084</v>
      </c>
      <c r="J4958" t="s">
        <v>22089</v>
      </c>
      <c r="L4958" t="s">
        <v>22186</v>
      </c>
      <c r="M4958" t="s">
        <v>22198</v>
      </c>
      <c r="N4958" t="s">
        <v>25641</v>
      </c>
      <c r="O4958" t="s">
        <v>29919</v>
      </c>
      <c r="P4958">
        <v>7</v>
      </c>
      <c r="Q4958">
        <v>3</v>
      </c>
      <c r="R4958">
        <v>-0.28999999999999998</v>
      </c>
      <c r="S4958">
        <v>-0.27</v>
      </c>
      <c r="T4958">
        <v>457.49</v>
      </c>
      <c r="U4958">
        <v>145.03</v>
      </c>
      <c r="V4958">
        <v>1.71</v>
      </c>
      <c r="W4958">
        <v>9.9700000000000006</v>
      </c>
      <c r="X4958">
        <v>6.22</v>
      </c>
      <c r="Y4958">
        <v>2</v>
      </c>
      <c r="Z4958" t="s">
        <v>4250</v>
      </c>
      <c r="AA4958">
        <v>0</v>
      </c>
      <c r="AB4958">
        <v>3</v>
      </c>
      <c r="AC4958">
        <v>3.4703095238095241</v>
      </c>
      <c r="AE4958" t="s">
        <v>7949</v>
      </c>
      <c r="AH4958">
        <v>0</v>
      </c>
      <c r="AI4958">
        <v>0</v>
      </c>
    </row>
    <row r="4959" spans="5:35" x14ac:dyDescent="0.25">
      <c r="E4959">
        <v>4</v>
      </c>
      <c r="H4959">
        <v>5</v>
      </c>
      <c r="I4959" t="s">
        <v>22084</v>
      </c>
      <c r="J4959" t="s">
        <v>22089</v>
      </c>
      <c r="L4959" t="s">
        <v>22186</v>
      </c>
      <c r="M4959" t="s">
        <v>22198</v>
      </c>
      <c r="N4959" t="s">
        <v>25642</v>
      </c>
      <c r="O4959" t="s">
        <v>29920</v>
      </c>
      <c r="P4959">
        <v>7</v>
      </c>
      <c r="Q4959">
        <v>3</v>
      </c>
      <c r="R4959">
        <v>0.09</v>
      </c>
      <c r="S4959">
        <v>0.12</v>
      </c>
      <c r="T4959">
        <v>476.53</v>
      </c>
      <c r="U4959">
        <v>130.47</v>
      </c>
      <c r="V4959">
        <v>2.16</v>
      </c>
      <c r="W4959">
        <v>10.32</v>
      </c>
      <c r="X4959">
        <v>6.22</v>
      </c>
      <c r="Y4959">
        <v>2</v>
      </c>
      <c r="Z4959" t="s">
        <v>4250</v>
      </c>
      <c r="AA4959">
        <v>0</v>
      </c>
      <c r="AB4959">
        <v>4</v>
      </c>
      <c r="AC4959">
        <v>3.3343095238095239</v>
      </c>
      <c r="AE4959" t="s">
        <v>7949</v>
      </c>
      <c r="AH4959">
        <v>0</v>
      </c>
      <c r="AI4959">
        <v>0</v>
      </c>
    </row>
    <row r="4960" spans="5:35" x14ac:dyDescent="0.25">
      <c r="E4960">
        <v>10</v>
      </c>
      <c r="H4960">
        <v>5</v>
      </c>
      <c r="I4960" t="s">
        <v>22084</v>
      </c>
      <c r="J4960" t="s">
        <v>22089</v>
      </c>
      <c r="L4960" t="s">
        <v>22186</v>
      </c>
      <c r="M4960" t="s">
        <v>22198</v>
      </c>
      <c r="N4960" t="s">
        <v>25643</v>
      </c>
      <c r="O4960" t="s">
        <v>29921</v>
      </c>
      <c r="P4960">
        <v>8</v>
      </c>
      <c r="Q4960">
        <v>3</v>
      </c>
      <c r="R4960">
        <v>0.31</v>
      </c>
      <c r="S4960">
        <v>0.35</v>
      </c>
      <c r="T4960">
        <v>477.52</v>
      </c>
      <c r="U4960">
        <v>143.36000000000001</v>
      </c>
      <c r="V4960">
        <v>1.55</v>
      </c>
      <c r="W4960">
        <v>8.98</v>
      </c>
      <c r="X4960">
        <v>6.22</v>
      </c>
      <c r="Y4960">
        <v>2</v>
      </c>
      <c r="Z4960" t="s">
        <v>4250</v>
      </c>
      <c r="AA4960">
        <v>0</v>
      </c>
      <c r="AB4960">
        <v>4</v>
      </c>
      <c r="AC4960">
        <v>3.3272380952380951</v>
      </c>
      <c r="AE4960" t="s">
        <v>7949</v>
      </c>
      <c r="AH4960">
        <v>0</v>
      </c>
      <c r="AI4960">
        <v>0</v>
      </c>
    </row>
    <row r="4961" spans="5:35" x14ac:dyDescent="0.25">
      <c r="E4961">
        <v>1</v>
      </c>
      <c r="H4961">
        <v>5</v>
      </c>
      <c r="I4961" t="s">
        <v>22084</v>
      </c>
      <c r="J4961" t="s">
        <v>22089</v>
      </c>
      <c r="L4961" t="s">
        <v>22186</v>
      </c>
      <c r="M4961" t="s">
        <v>22198</v>
      </c>
      <c r="N4961" t="s">
        <v>25644</v>
      </c>
      <c r="O4961" t="s">
        <v>29922</v>
      </c>
      <c r="P4961">
        <v>7</v>
      </c>
      <c r="Q4961">
        <v>3</v>
      </c>
      <c r="R4961">
        <v>-0.47</v>
      </c>
      <c r="S4961">
        <v>-0.44</v>
      </c>
      <c r="T4961">
        <v>471.51</v>
      </c>
      <c r="U4961">
        <v>145.03</v>
      </c>
      <c r="V4961">
        <v>2.02</v>
      </c>
      <c r="W4961">
        <v>10.02</v>
      </c>
      <c r="X4961">
        <v>6.22</v>
      </c>
      <c r="Y4961">
        <v>2</v>
      </c>
      <c r="Z4961" t="s">
        <v>4250</v>
      </c>
      <c r="AA4961">
        <v>0</v>
      </c>
      <c r="AB4961">
        <v>3</v>
      </c>
      <c r="AC4961">
        <v>3.370166666666667</v>
      </c>
      <c r="AE4961" t="s">
        <v>7949</v>
      </c>
      <c r="AH4961">
        <v>0</v>
      </c>
      <c r="AI4961">
        <v>0</v>
      </c>
    </row>
    <row r="4962" spans="5:35" x14ac:dyDescent="0.25">
      <c r="E4962">
        <v>8</v>
      </c>
      <c r="H4962">
        <v>5</v>
      </c>
      <c r="I4962" t="s">
        <v>22084</v>
      </c>
      <c r="J4962" t="s">
        <v>22089</v>
      </c>
      <c r="L4962" t="s">
        <v>22186</v>
      </c>
      <c r="M4962" t="s">
        <v>22198</v>
      </c>
      <c r="N4962" t="s">
        <v>25645</v>
      </c>
      <c r="O4962" t="s">
        <v>29923</v>
      </c>
      <c r="P4962">
        <v>8</v>
      </c>
      <c r="Q4962">
        <v>3</v>
      </c>
      <c r="R4962">
        <v>-0.39</v>
      </c>
      <c r="S4962">
        <v>-0.35</v>
      </c>
      <c r="T4962">
        <v>439.49</v>
      </c>
      <c r="U4962">
        <v>134.13</v>
      </c>
      <c r="V4962">
        <v>1.3</v>
      </c>
      <c r="W4962">
        <v>9.2200000000000006</v>
      </c>
      <c r="X4962">
        <v>6.22</v>
      </c>
      <c r="Y4962">
        <v>2</v>
      </c>
      <c r="Z4962" t="s">
        <v>4250</v>
      </c>
      <c r="AA4962">
        <v>0</v>
      </c>
      <c r="AB4962">
        <v>3</v>
      </c>
      <c r="AC4962">
        <v>3.5988809523809522</v>
      </c>
      <c r="AE4962" t="s">
        <v>7949</v>
      </c>
      <c r="AH4962">
        <v>0</v>
      </c>
      <c r="AI4962">
        <v>0</v>
      </c>
    </row>
    <row r="4963" spans="5:35" x14ac:dyDescent="0.25">
      <c r="E4963">
        <v>1</v>
      </c>
      <c r="H4963">
        <v>5</v>
      </c>
      <c r="I4963" t="s">
        <v>22084</v>
      </c>
      <c r="J4963" t="s">
        <v>22089</v>
      </c>
      <c r="L4963" t="s">
        <v>22186</v>
      </c>
      <c r="M4963" t="s">
        <v>22198</v>
      </c>
      <c r="N4963" t="s">
        <v>25646</v>
      </c>
      <c r="O4963" t="s">
        <v>29924</v>
      </c>
      <c r="P4963">
        <v>8</v>
      </c>
      <c r="Q4963">
        <v>3</v>
      </c>
      <c r="R4963">
        <v>1.29</v>
      </c>
      <c r="S4963">
        <v>1.33</v>
      </c>
      <c r="T4963">
        <v>487.51</v>
      </c>
      <c r="U4963">
        <v>143.36000000000001</v>
      </c>
      <c r="V4963">
        <v>1.25</v>
      </c>
      <c r="W4963">
        <v>8.81</v>
      </c>
      <c r="X4963">
        <v>6.22</v>
      </c>
      <c r="Y4963">
        <v>2</v>
      </c>
      <c r="Z4963" t="s">
        <v>4250</v>
      </c>
      <c r="AA4963">
        <v>0</v>
      </c>
      <c r="AB4963">
        <v>5</v>
      </c>
      <c r="AC4963">
        <v>3.2558809523809522</v>
      </c>
      <c r="AE4963" t="s">
        <v>7949</v>
      </c>
      <c r="AH4963">
        <v>0</v>
      </c>
      <c r="AI4963">
        <v>0</v>
      </c>
    </row>
    <row r="4964" spans="5:35" x14ac:dyDescent="0.25">
      <c r="E4964">
        <v>3</v>
      </c>
      <c r="H4964">
        <v>5</v>
      </c>
      <c r="I4964" t="s">
        <v>22084</v>
      </c>
      <c r="J4964" t="s">
        <v>22089</v>
      </c>
      <c r="L4964" t="s">
        <v>22186</v>
      </c>
      <c r="M4964" t="s">
        <v>22198</v>
      </c>
      <c r="N4964" t="s">
        <v>25647</v>
      </c>
      <c r="O4964" t="s">
        <v>29925</v>
      </c>
      <c r="P4964">
        <v>7</v>
      </c>
      <c r="Q4964">
        <v>3</v>
      </c>
      <c r="R4964">
        <v>0.26</v>
      </c>
      <c r="S4964">
        <v>0.28999999999999998</v>
      </c>
      <c r="T4964">
        <v>480.49</v>
      </c>
      <c r="U4964">
        <v>130.47</v>
      </c>
      <c r="V4964">
        <v>2.15</v>
      </c>
      <c r="W4964">
        <v>10.11</v>
      </c>
      <c r="X4964">
        <v>6.22</v>
      </c>
      <c r="Y4964">
        <v>2</v>
      </c>
      <c r="Z4964" t="s">
        <v>4250</v>
      </c>
      <c r="AA4964">
        <v>0</v>
      </c>
      <c r="AB4964">
        <v>5</v>
      </c>
      <c r="AC4964">
        <v>3.306023809523809</v>
      </c>
      <c r="AE4964" t="s">
        <v>7949</v>
      </c>
      <c r="AH4964">
        <v>0</v>
      </c>
      <c r="AI4964">
        <v>0</v>
      </c>
    </row>
    <row r="4965" spans="5:35" x14ac:dyDescent="0.25">
      <c r="E4965">
        <v>1</v>
      </c>
      <c r="H4965">
        <v>5</v>
      </c>
      <c r="I4965" t="s">
        <v>22084</v>
      </c>
      <c r="J4965" t="s">
        <v>22089</v>
      </c>
      <c r="L4965" t="s">
        <v>22186</v>
      </c>
      <c r="M4965" t="s">
        <v>22198</v>
      </c>
      <c r="N4965" t="s">
        <v>25648</v>
      </c>
      <c r="O4965" t="s">
        <v>29926</v>
      </c>
      <c r="P4965">
        <v>7</v>
      </c>
      <c r="Q4965">
        <v>3</v>
      </c>
      <c r="R4965">
        <v>0.71</v>
      </c>
      <c r="S4965">
        <v>0.74</v>
      </c>
      <c r="T4965">
        <v>486.53</v>
      </c>
      <c r="U4965">
        <v>130.47</v>
      </c>
      <c r="V4965">
        <v>1.85</v>
      </c>
      <c r="W4965">
        <v>10.14</v>
      </c>
      <c r="X4965">
        <v>6.22</v>
      </c>
      <c r="Y4965">
        <v>2</v>
      </c>
      <c r="Z4965" t="s">
        <v>4250</v>
      </c>
      <c r="AA4965">
        <v>0</v>
      </c>
      <c r="AB4965">
        <v>5</v>
      </c>
      <c r="AC4965">
        <v>3.2628809523809532</v>
      </c>
      <c r="AE4965" t="s">
        <v>7949</v>
      </c>
      <c r="AH4965">
        <v>0</v>
      </c>
      <c r="AI4965">
        <v>0</v>
      </c>
    </row>
    <row r="4966" spans="5:35" x14ac:dyDescent="0.25">
      <c r="E4966">
        <v>1</v>
      </c>
      <c r="H4966">
        <v>5</v>
      </c>
      <c r="I4966" t="s">
        <v>22084</v>
      </c>
      <c r="J4966" t="s">
        <v>22089</v>
      </c>
      <c r="L4966" t="s">
        <v>22186</v>
      </c>
      <c r="M4966" t="s">
        <v>22198</v>
      </c>
      <c r="N4966" t="s">
        <v>25649</v>
      </c>
      <c r="O4966" t="s">
        <v>29927</v>
      </c>
      <c r="P4966">
        <v>7</v>
      </c>
      <c r="Q4966">
        <v>3</v>
      </c>
      <c r="R4966">
        <v>-0.84</v>
      </c>
      <c r="S4966">
        <v>-0.81</v>
      </c>
      <c r="T4966">
        <v>471.46</v>
      </c>
      <c r="U4966">
        <v>126.17</v>
      </c>
      <c r="V4966">
        <v>2.04</v>
      </c>
      <c r="W4966">
        <v>10.53</v>
      </c>
      <c r="X4966">
        <v>6.22</v>
      </c>
      <c r="Y4966">
        <v>2</v>
      </c>
      <c r="Z4966" t="s">
        <v>4250</v>
      </c>
      <c r="AA4966">
        <v>0</v>
      </c>
      <c r="AB4966">
        <v>4</v>
      </c>
      <c r="AC4966">
        <v>3.3705238095238101</v>
      </c>
      <c r="AE4966" t="s">
        <v>7949</v>
      </c>
      <c r="AH4966">
        <v>0</v>
      </c>
      <c r="AI4966">
        <v>0</v>
      </c>
    </row>
    <row r="4967" spans="5:35" x14ac:dyDescent="0.25">
      <c r="E4967">
        <v>3</v>
      </c>
      <c r="H4967">
        <v>5</v>
      </c>
      <c r="I4967" t="s">
        <v>22084</v>
      </c>
      <c r="J4967" t="s">
        <v>22089</v>
      </c>
      <c r="L4967" t="s">
        <v>22186</v>
      </c>
      <c r="M4967" t="s">
        <v>22198</v>
      </c>
      <c r="N4967" t="s">
        <v>25650</v>
      </c>
      <c r="O4967" t="s">
        <v>29928</v>
      </c>
      <c r="P4967">
        <v>6</v>
      </c>
      <c r="Q4967">
        <v>3</v>
      </c>
      <c r="R4967">
        <v>1.28</v>
      </c>
      <c r="S4967">
        <v>1.31</v>
      </c>
      <c r="T4967">
        <v>500.47</v>
      </c>
      <c r="U4967">
        <v>121.24</v>
      </c>
      <c r="V4967">
        <v>2.86</v>
      </c>
      <c r="W4967">
        <v>10.15</v>
      </c>
      <c r="X4967">
        <v>6.22</v>
      </c>
      <c r="Y4967">
        <v>2</v>
      </c>
      <c r="Z4967" t="s">
        <v>4250</v>
      </c>
      <c r="AA4967">
        <v>1</v>
      </c>
      <c r="AB4967">
        <v>3</v>
      </c>
      <c r="AC4967">
        <v>3.166666666666667</v>
      </c>
      <c r="AE4967" t="s">
        <v>7949</v>
      </c>
      <c r="AH4967">
        <v>0</v>
      </c>
      <c r="AI4967">
        <v>0</v>
      </c>
    </row>
    <row r="4968" spans="5:35" x14ac:dyDescent="0.25">
      <c r="E4968">
        <v>3</v>
      </c>
      <c r="H4968">
        <v>5</v>
      </c>
      <c r="I4968" t="s">
        <v>22084</v>
      </c>
      <c r="J4968" t="s">
        <v>22089</v>
      </c>
      <c r="L4968" t="s">
        <v>22186</v>
      </c>
      <c r="M4968" t="s">
        <v>22198</v>
      </c>
      <c r="N4968" t="s">
        <v>25651</v>
      </c>
      <c r="O4968" t="s">
        <v>29929</v>
      </c>
      <c r="P4968">
        <v>6</v>
      </c>
      <c r="Q4968">
        <v>3</v>
      </c>
      <c r="R4968">
        <v>1.1599999999999999</v>
      </c>
      <c r="S4968">
        <v>1.18</v>
      </c>
      <c r="T4968">
        <v>482.48</v>
      </c>
      <c r="U4968">
        <v>121.24</v>
      </c>
      <c r="V4968">
        <v>2.3199999999999998</v>
      </c>
      <c r="W4968">
        <v>10.01</v>
      </c>
      <c r="X4968">
        <v>6.1</v>
      </c>
      <c r="Y4968">
        <v>2</v>
      </c>
      <c r="Z4968" t="s">
        <v>4250</v>
      </c>
      <c r="AA4968">
        <v>0</v>
      </c>
      <c r="AB4968">
        <v>4</v>
      </c>
      <c r="AC4968">
        <v>3.291809523809524</v>
      </c>
      <c r="AE4968" t="s">
        <v>7949</v>
      </c>
      <c r="AH4968">
        <v>0</v>
      </c>
      <c r="AI4968">
        <v>0</v>
      </c>
    </row>
    <row r="4969" spans="5:35" x14ac:dyDescent="0.25">
      <c r="E4969">
        <v>42</v>
      </c>
      <c r="H4969">
        <v>5</v>
      </c>
      <c r="I4969" t="s">
        <v>22084</v>
      </c>
      <c r="J4969" t="s">
        <v>22089</v>
      </c>
      <c r="L4969" t="s">
        <v>22186</v>
      </c>
      <c r="M4969" t="s">
        <v>22198</v>
      </c>
      <c r="N4969" t="s">
        <v>25651</v>
      </c>
      <c r="O4969" t="s">
        <v>29929</v>
      </c>
      <c r="P4969">
        <v>6</v>
      </c>
      <c r="Q4969">
        <v>3</v>
      </c>
      <c r="R4969">
        <v>1.1599999999999999</v>
      </c>
      <c r="S4969">
        <v>1.18</v>
      </c>
      <c r="T4969">
        <v>482.48</v>
      </c>
      <c r="U4969">
        <v>121.24</v>
      </c>
      <c r="V4969">
        <v>2.3199999999999998</v>
      </c>
      <c r="W4969">
        <v>10.01</v>
      </c>
      <c r="X4969">
        <v>6.1</v>
      </c>
      <c r="Y4969">
        <v>2</v>
      </c>
      <c r="Z4969" t="s">
        <v>4250</v>
      </c>
      <c r="AA4969">
        <v>0</v>
      </c>
      <c r="AB4969">
        <v>4</v>
      </c>
      <c r="AC4969">
        <v>3.291809523809524</v>
      </c>
      <c r="AE4969" t="s">
        <v>7949</v>
      </c>
      <c r="AH4969">
        <v>0</v>
      </c>
      <c r="AI4969">
        <v>0</v>
      </c>
    </row>
    <row r="4970" spans="5:35" x14ac:dyDescent="0.25">
      <c r="E4970">
        <v>1</v>
      </c>
      <c r="H4970">
        <v>5</v>
      </c>
      <c r="I4970" t="s">
        <v>22084</v>
      </c>
      <c r="J4970" t="s">
        <v>22089</v>
      </c>
      <c r="L4970" t="s">
        <v>22186</v>
      </c>
      <c r="M4970" t="s">
        <v>22198</v>
      </c>
      <c r="N4970" t="s">
        <v>25652</v>
      </c>
      <c r="O4970" t="s">
        <v>29930</v>
      </c>
      <c r="P4970">
        <v>6</v>
      </c>
      <c r="Q4970">
        <v>3</v>
      </c>
      <c r="R4970">
        <v>1.66</v>
      </c>
      <c r="S4970">
        <v>1.68</v>
      </c>
      <c r="T4970">
        <v>498.94</v>
      </c>
      <c r="U4970">
        <v>121.24</v>
      </c>
      <c r="V4970">
        <v>2.83</v>
      </c>
      <c r="W4970">
        <v>10.07</v>
      </c>
      <c r="X4970">
        <v>6.1</v>
      </c>
      <c r="Y4970">
        <v>2</v>
      </c>
      <c r="Z4970" t="s">
        <v>4250</v>
      </c>
      <c r="AA4970">
        <v>0</v>
      </c>
      <c r="AB4970">
        <v>4</v>
      </c>
      <c r="AC4970">
        <v>3.174238095238096</v>
      </c>
      <c r="AE4970" t="s">
        <v>7949</v>
      </c>
      <c r="AH4970">
        <v>0</v>
      </c>
      <c r="AI4970">
        <v>0</v>
      </c>
    </row>
    <row r="4971" spans="5:35" x14ac:dyDescent="0.25">
      <c r="E4971">
        <v>3</v>
      </c>
      <c r="H4971">
        <v>5</v>
      </c>
      <c r="I4971" t="s">
        <v>22084</v>
      </c>
      <c r="J4971" t="s">
        <v>22089</v>
      </c>
      <c r="L4971" t="s">
        <v>22186</v>
      </c>
      <c r="M4971" t="s">
        <v>22198</v>
      </c>
      <c r="N4971" t="s">
        <v>25653</v>
      </c>
      <c r="O4971" t="s">
        <v>29931</v>
      </c>
      <c r="P4971">
        <v>7</v>
      </c>
      <c r="Q4971">
        <v>3</v>
      </c>
      <c r="R4971">
        <v>0.92</v>
      </c>
      <c r="S4971">
        <v>0.95</v>
      </c>
      <c r="T4971">
        <v>494.52</v>
      </c>
      <c r="U4971">
        <v>130.47</v>
      </c>
      <c r="V4971">
        <v>2.19</v>
      </c>
      <c r="W4971">
        <v>10.26</v>
      </c>
      <c r="X4971">
        <v>6.1</v>
      </c>
      <c r="Y4971">
        <v>2</v>
      </c>
      <c r="Z4971" t="s">
        <v>4250</v>
      </c>
      <c r="AA4971">
        <v>0</v>
      </c>
      <c r="AB4971">
        <v>5</v>
      </c>
      <c r="AC4971">
        <v>3.2058095238095241</v>
      </c>
      <c r="AE4971" t="s">
        <v>7949</v>
      </c>
      <c r="AH4971">
        <v>0</v>
      </c>
      <c r="AI4971">
        <v>0</v>
      </c>
    </row>
    <row r="4972" spans="5:35" x14ac:dyDescent="0.25">
      <c r="E4972">
        <v>4</v>
      </c>
      <c r="H4972">
        <v>5</v>
      </c>
      <c r="I4972" t="s">
        <v>22084</v>
      </c>
      <c r="J4972" t="s">
        <v>22089</v>
      </c>
      <c r="L4972" t="s">
        <v>22186</v>
      </c>
      <c r="M4972" t="s">
        <v>22198</v>
      </c>
      <c r="N4972" t="s">
        <v>25654</v>
      </c>
      <c r="O4972" t="s">
        <v>29932</v>
      </c>
      <c r="P4972">
        <v>8</v>
      </c>
      <c r="Q4972">
        <v>3</v>
      </c>
      <c r="R4972">
        <v>1.36</v>
      </c>
      <c r="S4972">
        <v>1.39</v>
      </c>
      <c r="T4972">
        <v>495.51</v>
      </c>
      <c r="U4972">
        <v>143.36000000000001</v>
      </c>
      <c r="V4972">
        <v>1.58</v>
      </c>
      <c r="W4972">
        <v>8.93</v>
      </c>
      <c r="X4972">
        <v>6.1</v>
      </c>
      <c r="Y4972">
        <v>2</v>
      </c>
      <c r="Z4972" t="s">
        <v>4250</v>
      </c>
      <c r="AA4972">
        <v>0</v>
      </c>
      <c r="AB4972">
        <v>5</v>
      </c>
      <c r="AC4972">
        <v>3.1987380952380948</v>
      </c>
      <c r="AE4972" t="s">
        <v>7949</v>
      </c>
      <c r="AH4972">
        <v>0</v>
      </c>
      <c r="AI4972">
        <v>0</v>
      </c>
    </row>
    <row r="4973" spans="5:35" x14ac:dyDescent="0.25">
      <c r="E4973">
        <v>32</v>
      </c>
      <c r="H4973">
        <v>5</v>
      </c>
      <c r="I4973" t="s">
        <v>22084</v>
      </c>
      <c r="J4973" t="s">
        <v>22089</v>
      </c>
      <c r="L4973" t="s">
        <v>22186</v>
      </c>
      <c r="M4973" t="s">
        <v>22198</v>
      </c>
      <c r="N4973" t="s">
        <v>25652</v>
      </c>
      <c r="O4973" t="s">
        <v>29930</v>
      </c>
      <c r="P4973">
        <v>6</v>
      </c>
      <c r="Q4973">
        <v>3</v>
      </c>
      <c r="R4973">
        <v>1.66</v>
      </c>
      <c r="S4973">
        <v>1.68</v>
      </c>
      <c r="T4973">
        <v>498.94</v>
      </c>
      <c r="U4973">
        <v>121.24</v>
      </c>
      <c r="V4973">
        <v>2.83</v>
      </c>
      <c r="W4973">
        <v>10.07</v>
      </c>
      <c r="X4973">
        <v>6.1</v>
      </c>
      <c r="Y4973">
        <v>2</v>
      </c>
      <c r="Z4973" t="s">
        <v>4250</v>
      </c>
      <c r="AA4973">
        <v>0</v>
      </c>
      <c r="AB4973">
        <v>4</v>
      </c>
      <c r="AC4973">
        <v>3.174238095238096</v>
      </c>
      <c r="AE4973" t="s">
        <v>7949</v>
      </c>
      <c r="AH4973">
        <v>0</v>
      </c>
      <c r="AI4973">
        <v>0</v>
      </c>
    </row>
    <row r="4974" spans="5:35" x14ac:dyDescent="0.25">
      <c r="E4974">
        <v>101</v>
      </c>
      <c r="H4974">
        <v>5</v>
      </c>
      <c r="I4974" t="s">
        <v>22084</v>
      </c>
      <c r="J4974" t="s">
        <v>22089</v>
      </c>
      <c r="L4974" t="s">
        <v>22186</v>
      </c>
      <c r="M4974" t="s">
        <v>22198</v>
      </c>
      <c r="N4974" t="s">
        <v>25653</v>
      </c>
      <c r="O4974" t="s">
        <v>29931</v>
      </c>
      <c r="P4974">
        <v>7</v>
      </c>
      <c r="Q4974">
        <v>3</v>
      </c>
      <c r="R4974">
        <v>0.92</v>
      </c>
      <c r="S4974">
        <v>0.95</v>
      </c>
      <c r="T4974">
        <v>494.52</v>
      </c>
      <c r="U4974">
        <v>130.47</v>
      </c>
      <c r="V4974">
        <v>2.19</v>
      </c>
      <c r="W4974">
        <v>10.26</v>
      </c>
      <c r="X4974">
        <v>6.1</v>
      </c>
      <c r="Y4974">
        <v>2</v>
      </c>
      <c r="Z4974" t="s">
        <v>4250</v>
      </c>
      <c r="AA4974">
        <v>0</v>
      </c>
      <c r="AB4974">
        <v>5</v>
      </c>
      <c r="AC4974">
        <v>3.2058095238095241</v>
      </c>
      <c r="AE4974" t="s">
        <v>7949</v>
      </c>
      <c r="AH4974">
        <v>0</v>
      </c>
      <c r="AI4974">
        <v>0</v>
      </c>
    </row>
    <row r="4975" spans="5:35" x14ac:dyDescent="0.25">
      <c r="E4975">
        <v>204</v>
      </c>
      <c r="H4975">
        <v>5</v>
      </c>
      <c r="I4975" t="s">
        <v>22084</v>
      </c>
      <c r="J4975" t="s">
        <v>22089</v>
      </c>
      <c r="L4975" t="s">
        <v>22186</v>
      </c>
      <c r="M4975" t="s">
        <v>22198</v>
      </c>
      <c r="N4975" t="s">
        <v>25654</v>
      </c>
      <c r="O4975" t="s">
        <v>29932</v>
      </c>
      <c r="P4975">
        <v>8</v>
      </c>
      <c r="Q4975">
        <v>3</v>
      </c>
      <c r="R4975">
        <v>1.36</v>
      </c>
      <c r="S4975">
        <v>1.39</v>
      </c>
      <c r="T4975">
        <v>495.51</v>
      </c>
      <c r="U4975">
        <v>143.36000000000001</v>
      </c>
      <c r="V4975">
        <v>1.58</v>
      </c>
      <c r="W4975">
        <v>8.93</v>
      </c>
      <c r="X4975">
        <v>6.1</v>
      </c>
      <c r="Y4975">
        <v>2</v>
      </c>
      <c r="Z4975" t="s">
        <v>4250</v>
      </c>
      <c r="AA4975">
        <v>0</v>
      </c>
      <c r="AB4975">
        <v>5</v>
      </c>
      <c r="AC4975">
        <v>3.1987380952380948</v>
      </c>
      <c r="AE4975" t="s">
        <v>7949</v>
      </c>
      <c r="AH4975">
        <v>0</v>
      </c>
      <c r="AI4975">
        <v>0</v>
      </c>
    </row>
    <row r="4976" spans="5:35" x14ac:dyDescent="0.25">
      <c r="E4976">
        <v>84</v>
      </c>
      <c r="H4976">
        <v>5</v>
      </c>
      <c r="I4976" t="s">
        <v>22084</v>
      </c>
      <c r="J4976" t="s">
        <v>22089</v>
      </c>
      <c r="L4976" t="s">
        <v>22186</v>
      </c>
      <c r="M4976" t="s">
        <v>22198</v>
      </c>
      <c r="N4976" t="s">
        <v>25655</v>
      </c>
      <c r="O4976" t="s">
        <v>29933</v>
      </c>
      <c r="P4976">
        <v>6</v>
      </c>
      <c r="Q4976">
        <v>3</v>
      </c>
      <c r="R4976">
        <v>0.72</v>
      </c>
      <c r="S4976">
        <v>0.74</v>
      </c>
      <c r="T4976">
        <v>530.53</v>
      </c>
      <c r="U4976">
        <v>121.24</v>
      </c>
      <c r="V4976">
        <v>3.26</v>
      </c>
      <c r="W4976">
        <v>10.01</v>
      </c>
      <c r="X4976">
        <v>5.91</v>
      </c>
      <c r="Y4976">
        <v>3</v>
      </c>
      <c r="Z4976" t="s">
        <v>4250</v>
      </c>
      <c r="AA4976">
        <v>1</v>
      </c>
      <c r="AB4976">
        <v>4</v>
      </c>
      <c r="AC4976">
        <v>3.166666666666667</v>
      </c>
      <c r="AE4976" t="s">
        <v>7949</v>
      </c>
      <c r="AH4976">
        <v>0</v>
      </c>
      <c r="AI4976">
        <v>0</v>
      </c>
    </row>
    <row r="4977" spans="2:35" x14ac:dyDescent="0.25">
      <c r="E4977">
        <v>1</v>
      </c>
      <c r="H4977">
        <v>5</v>
      </c>
      <c r="I4977" t="s">
        <v>22084</v>
      </c>
      <c r="J4977" t="s">
        <v>22089</v>
      </c>
      <c r="L4977" t="s">
        <v>22186</v>
      </c>
      <c r="M4977" t="s">
        <v>22198</v>
      </c>
      <c r="N4977" t="s">
        <v>25656</v>
      </c>
      <c r="O4977" t="s">
        <v>29934</v>
      </c>
      <c r="P4977">
        <v>6</v>
      </c>
      <c r="Q4977">
        <v>3</v>
      </c>
      <c r="R4977">
        <v>0.72</v>
      </c>
      <c r="S4977">
        <v>0.74</v>
      </c>
      <c r="T4977">
        <v>530.53</v>
      </c>
      <c r="U4977">
        <v>121.24</v>
      </c>
      <c r="V4977">
        <v>3.26</v>
      </c>
      <c r="W4977">
        <v>10.01</v>
      </c>
      <c r="X4977">
        <v>5.91</v>
      </c>
      <c r="Y4977">
        <v>3</v>
      </c>
      <c r="Z4977" t="s">
        <v>4250</v>
      </c>
      <c r="AA4977">
        <v>1</v>
      </c>
      <c r="AB4977">
        <v>4</v>
      </c>
      <c r="AC4977">
        <v>3.166666666666667</v>
      </c>
      <c r="AE4977" t="s">
        <v>7949</v>
      </c>
      <c r="AH4977">
        <v>0</v>
      </c>
      <c r="AI4977">
        <v>0</v>
      </c>
    </row>
    <row r="4978" spans="2:35" x14ac:dyDescent="0.25">
      <c r="E4978">
        <v>9</v>
      </c>
      <c r="H4978">
        <v>5</v>
      </c>
      <c r="I4978" t="s">
        <v>22084</v>
      </c>
      <c r="J4978" t="s">
        <v>22089</v>
      </c>
      <c r="L4978" t="s">
        <v>22186</v>
      </c>
      <c r="M4978" t="s">
        <v>22198</v>
      </c>
      <c r="N4978" t="s">
        <v>25657</v>
      </c>
      <c r="O4978" t="s">
        <v>29935</v>
      </c>
      <c r="P4978">
        <v>6</v>
      </c>
      <c r="Q4978">
        <v>3</v>
      </c>
      <c r="R4978">
        <v>0.97</v>
      </c>
      <c r="S4978">
        <v>1</v>
      </c>
      <c r="T4978">
        <v>464.49</v>
      </c>
      <c r="U4978">
        <v>121.24</v>
      </c>
      <c r="V4978">
        <v>2.37</v>
      </c>
      <c r="W4978">
        <v>10.01</v>
      </c>
      <c r="X4978">
        <v>6.23</v>
      </c>
      <c r="Y4978">
        <v>2</v>
      </c>
      <c r="Z4978" t="s">
        <v>4250</v>
      </c>
      <c r="AA4978">
        <v>0</v>
      </c>
      <c r="AB4978">
        <v>3</v>
      </c>
      <c r="AC4978">
        <v>3.4203095238095238</v>
      </c>
      <c r="AE4978" t="s">
        <v>7949</v>
      </c>
      <c r="AH4978">
        <v>0</v>
      </c>
      <c r="AI4978">
        <v>0</v>
      </c>
    </row>
    <row r="4979" spans="2:35" x14ac:dyDescent="0.25">
      <c r="E4979">
        <v>7</v>
      </c>
      <c r="H4979">
        <v>5</v>
      </c>
      <c r="I4979" t="s">
        <v>22084</v>
      </c>
      <c r="J4979" t="s">
        <v>22089</v>
      </c>
      <c r="L4979" t="s">
        <v>22186</v>
      </c>
      <c r="M4979" t="s">
        <v>22198</v>
      </c>
      <c r="N4979" t="s">
        <v>25658</v>
      </c>
      <c r="O4979" t="s">
        <v>29936</v>
      </c>
      <c r="P4979">
        <v>6</v>
      </c>
      <c r="Q4979">
        <v>3</v>
      </c>
      <c r="R4979">
        <v>0.97</v>
      </c>
      <c r="S4979">
        <v>1</v>
      </c>
      <c r="T4979">
        <v>464.49</v>
      </c>
      <c r="U4979">
        <v>121.24</v>
      </c>
      <c r="V4979">
        <v>2.37</v>
      </c>
      <c r="W4979">
        <v>10.01</v>
      </c>
      <c r="X4979">
        <v>6.23</v>
      </c>
      <c r="Y4979">
        <v>2</v>
      </c>
      <c r="Z4979" t="s">
        <v>4250</v>
      </c>
      <c r="AA4979">
        <v>0</v>
      </c>
      <c r="AB4979">
        <v>3</v>
      </c>
      <c r="AC4979">
        <v>3.4203095238095238</v>
      </c>
      <c r="AE4979" t="s">
        <v>7949</v>
      </c>
      <c r="AH4979">
        <v>0</v>
      </c>
      <c r="AI4979">
        <v>0</v>
      </c>
    </row>
    <row r="4980" spans="2:35" x14ac:dyDescent="0.25">
      <c r="E4980">
        <v>39</v>
      </c>
      <c r="H4980">
        <v>5</v>
      </c>
      <c r="I4980" t="s">
        <v>22084</v>
      </c>
      <c r="J4980" t="s">
        <v>22089</v>
      </c>
      <c r="L4980" t="s">
        <v>22186</v>
      </c>
      <c r="M4980" t="s">
        <v>22198</v>
      </c>
      <c r="N4980" t="s">
        <v>25659</v>
      </c>
      <c r="O4980" t="s">
        <v>29937</v>
      </c>
      <c r="P4980">
        <v>6</v>
      </c>
      <c r="Q4980">
        <v>3</v>
      </c>
      <c r="R4980">
        <v>0.83</v>
      </c>
      <c r="S4980">
        <v>0.86</v>
      </c>
      <c r="T4980">
        <v>476.51</v>
      </c>
      <c r="U4980">
        <v>121.24</v>
      </c>
      <c r="V4980">
        <v>2.37</v>
      </c>
      <c r="W4980">
        <v>10.01</v>
      </c>
      <c r="X4980">
        <v>6.18</v>
      </c>
      <c r="Y4980">
        <v>2</v>
      </c>
      <c r="Z4980" t="s">
        <v>4250</v>
      </c>
      <c r="AA4980">
        <v>0</v>
      </c>
      <c r="AB4980">
        <v>4</v>
      </c>
      <c r="AC4980">
        <v>3.3344523809523809</v>
      </c>
      <c r="AE4980" t="s">
        <v>7949</v>
      </c>
      <c r="AH4980">
        <v>0</v>
      </c>
      <c r="AI4980">
        <v>0</v>
      </c>
    </row>
    <row r="4981" spans="2:35" x14ac:dyDescent="0.25">
      <c r="E4981">
        <v>62</v>
      </c>
      <c r="H4981">
        <v>5</v>
      </c>
      <c r="I4981" t="s">
        <v>22084</v>
      </c>
      <c r="J4981" t="s">
        <v>22089</v>
      </c>
      <c r="L4981" t="s">
        <v>22186</v>
      </c>
      <c r="M4981" t="s">
        <v>22198</v>
      </c>
      <c r="N4981" t="s">
        <v>25660</v>
      </c>
      <c r="O4981" t="s">
        <v>29938</v>
      </c>
      <c r="P4981">
        <v>6</v>
      </c>
      <c r="Q4981">
        <v>3</v>
      </c>
      <c r="R4981">
        <v>0.83</v>
      </c>
      <c r="S4981">
        <v>0.86</v>
      </c>
      <c r="T4981">
        <v>476.51</v>
      </c>
      <c r="U4981">
        <v>121.24</v>
      </c>
      <c r="V4981">
        <v>2.37</v>
      </c>
      <c r="W4981">
        <v>10.01</v>
      </c>
      <c r="X4981">
        <v>6.18</v>
      </c>
      <c r="Y4981">
        <v>2</v>
      </c>
      <c r="Z4981" t="s">
        <v>4250</v>
      </c>
      <c r="AA4981">
        <v>0</v>
      </c>
      <c r="AB4981">
        <v>4</v>
      </c>
      <c r="AC4981">
        <v>3.3344523809523809</v>
      </c>
      <c r="AE4981" t="s">
        <v>7949</v>
      </c>
      <c r="AH4981">
        <v>0</v>
      </c>
      <c r="AI4981">
        <v>0</v>
      </c>
    </row>
    <row r="4982" spans="2:35" x14ac:dyDescent="0.25">
      <c r="B4982">
        <v>447</v>
      </c>
      <c r="H4982">
        <v>4.5</v>
      </c>
      <c r="J4982" t="s">
        <v>22089</v>
      </c>
      <c r="L4982" t="s">
        <v>22187</v>
      </c>
      <c r="M4982" t="s">
        <v>22214</v>
      </c>
      <c r="N4982" t="s">
        <v>25661</v>
      </c>
      <c r="O4982" t="s">
        <v>29939</v>
      </c>
      <c r="P4982">
        <v>5</v>
      </c>
      <c r="Q4982">
        <v>1</v>
      </c>
      <c r="R4982">
        <v>2.65</v>
      </c>
      <c r="S4982">
        <v>2.65</v>
      </c>
      <c r="T4982">
        <v>354.42</v>
      </c>
      <c r="U4982">
        <v>56.84</v>
      </c>
      <c r="V4982">
        <v>2.81</v>
      </c>
      <c r="X4982">
        <v>4.46</v>
      </c>
      <c r="Y4982">
        <v>1</v>
      </c>
      <c r="Z4982" t="s">
        <v>4250</v>
      </c>
      <c r="AA4982">
        <v>0</v>
      </c>
      <c r="AB4982">
        <v>2</v>
      </c>
      <c r="AC4982">
        <v>5.5083333333333329</v>
      </c>
      <c r="AE4982" t="s">
        <v>7949</v>
      </c>
      <c r="AH4982">
        <v>0</v>
      </c>
      <c r="AI4982">
        <v>0</v>
      </c>
    </row>
    <row r="4983" spans="2:35" x14ac:dyDescent="0.25">
      <c r="B4983">
        <v>281</v>
      </c>
      <c r="H4983">
        <v>4.5</v>
      </c>
      <c r="J4983" t="s">
        <v>22089</v>
      </c>
      <c r="L4983" t="s">
        <v>22187</v>
      </c>
      <c r="M4983" t="s">
        <v>22214</v>
      </c>
      <c r="N4983" t="s">
        <v>25662</v>
      </c>
      <c r="O4983" t="s">
        <v>29940</v>
      </c>
      <c r="P4983">
        <v>4</v>
      </c>
      <c r="Q4983">
        <v>1</v>
      </c>
      <c r="R4983">
        <v>3.31</v>
      </c>
      <c r="S4983">
        <v>3.31</v>
      </c>
      <c r="T4983">
        <v>324.39999999999998</v>
      </c>
      <c r="U4983">
        <v>47.61</v>
      </c>
      <c r="V4983">
        <v>3.04</v>
      </c>
      <c r="X4983">
        <v>4.62</v>
      </c>
      <c r="Y4983">
        <v>1</v>
      </c>
      <c r="Z4983" t="s">
        <v>4250</v>
      </c>
      <c r="AA4983">
        <v>0</v>
      </c>
      <c r="AB4983">
        <v>2</v>
      </c>
      <c r="AC4983">
        <v>5.0233333333333334</v>
      </c>
      <c r="AE4983" t="s">
        <v>7949</v>
      </c>
      <c r="AH4983">
        <v>0</v>
      </c>
      <c r="AI4983">
        <v>0</v>
      </c>
    </row>
    <row r="4984" spans="2:35" x14ac:dyDescent="0.25">
      <c r="B4984">
        <v>337</v>
      </c>
      <c r="H4984">
        <v>4.5</v>
      </c>
      <c r="J4984" t="s">
        <v>22089</v>
      </c>
      <c r="L4984" t="s">
        <v>22187</v>
      </c>
      <c r="M4984" t="s">
        <v>22214</v>
      </c>
      <c r="N4984" t="s">
        <v>25663</v>
      </c>
      <c r="O4984" t="s">
        <v>29941</v>
      </c>
      <c r="P4984">
        <v>4</v>
      </c>
      <c r="Q4984">
        <v>1</v>
      </c>
      <c r="R4984">
        <v>3.84</v>
      </c>
      <c r="S4984">
        <v>3.84</v>
      </c>
      <c r="T4984">
        <v>338.42</v>
      </c>
      <c r="U4984">
        <v>47.61</v>
      </c>
      <c r="V4984">
        <v>3.43</v>
      </c>
      <c r="X4984">
        <v>4.66</v>
      </c>
      <c r="Y4984">
        <v>1</v>
      </c>
      <c r="Z4984" t="s">
        <v>4250</v>
      </c>
      <c r="AA4984">
        <v>0</v>
      </c>
      <c r="AB4984">
        <v>2</v>
      </c>
      <c r="AC4984">
        <v>4.4933333333333341</v>
      </c>
      <c r="AE4984" t="s">
        <v>7949</v>
      </c>
      <c r="AH4984">
        <v>0</v>
      </c>
      <c r="AI4984">
        <v>0</v>
      </c>
    </row>
    <row r="4985" spans="2:35" x14ac:dyDescent="0.25">
      <c r="B4985">
        <v>1310</v>
      </c>
      <c r="H4985">
        <v>4.5</v>
      </c>
      <c r="J4985" t="s">
        <v>22089</v>
      </c>
      <c r="L4985" t="s">
        <v>22187</v>
      </c>
      <c r="M4985" t="s">
        <v>22214</v>
      </c>
      <c r="N4985" t="s">
        <v>25664</v>
      </c>
      <c r="O4985" t="s">
        <v>29942</v>
      </c>
      <c r="P4985">
        <v>5</v>
      </c>
      <c r="Q4985">
        <v>1</v>
      </c>
      <c r="R4985">
        <v>2.27</v>
      </c>
      <c r="S4985">
        <v>2.27</v>
      </c>
      <c r="T4985">
        <v>340.39</v>
      </c>
      <c r="U4985">
        <v>56.84</v>
      </c>
      <c r="V4985">
        <v>2.42</v>
      </c>
      <c r="X4985">
        <v>4.46</v>
      </c>
      <c r="Y4985">
        <v>1</v>
      </c>
      <c r="Z4985" t="s">
        <v>4250</v>
      </c>
      <c r="AA4985">
        <v>0</v>
      </c>
      <c r="AB4985">
        <v>2</v>
      </c>
      <c r="AC4985">
        <v>5.6983333333333333</v>
      </c>
      <c r="AE4985" t="s">
        <v>7949</v>
      </c>
      <c r="AH4985">
        <v>0</v>
      </c>
      <c r="AI4985">
        <v>0</v>
      </c>
    </row>
    <row r="4986" spans="2:35" x14ac:dyDescent="0.25">
      <c r="B4986">
        <v>1410</v>
      </c>
      <c r="H4986">
        <v>4.5</v>
      </c>
      <c r="J4986" t="s">
        <v>22089</v>
      </c>
      <c r="L4986" t="s">
        <v>22187</v>
      </c>
      <c r="M4986" t="s">
        <v>22214</v>
      </c>
      <c r="N4986" t="s">
        <v>25665</v>
      </c>
      <c r="O4986" t="s">
        <v>29943</v>
      </c>
      <c r="P4986">
        <v>5</v>
      </c>
      <c r="Q4986">
        <v>1</v>
      </c>
      <c r="R4986">
        <v>3.32</v>
      </c>
      <c r="S4986">
        <v>3.32</v>
      </c>
      <c r="T4986">
        <v>368.45</v>
      </c>
      <c r="U4986">
        <v>56.84</v>
      </c>
      <c r="V4986">
        <v>3.05</v>
      </c>
      <c r="X4986">
        <v>4.26</v>
      </c>
      <c r="Y4986">
        <v>1</v>
      </c>
      <c r="Z4986" t="s">
        <v>4250</v>
      </c>
      <c r="AA4986">
        <v>0</v>
      </c>
      <c r="AB4986">
        <v>4</v>
      </c>
      <c r="AC4986">
        <v>4.9529761904761909</v>
      </c>
      <c r="AE4986" t="s">
        <v>7949</v>
      </c>
      <c r="AH4986">
        <v>0</v>
      </c>
      <c r="AI4986">
        <v>0</v>
      </c>
    </row>
    <row r="4987" spans="2:35" x14ac:dyDescent="0.25">
      <c r="B4987">
        <v>346</v>
      </c>
      <c r="H4987">
        <v>4.5</v>
      </c>
      <c r="J4987" t="s">
        <v>22089</v>
      </c>
      <c r="L4987" t="s">
        <v>22187</v>
      </c>
      <c r="M4987" t="s">
        <v>22214</v>
      </c>
      <c r="N4987" t="s">
        <v>25666</v>
      </c>
      <c r="O4987" t="s">
        <v>29944</v>
      </c>
      <c r="P4987">
        <v>4</v>
      </c>
      <c r="Q4987">
        <v>1</v>
      </c>
      <c r="R4987">
        <v>3.66</v>
      </c>
      <c r="S4987">
        <v>3.66</v>
      </c>
      <c r="T4987">
        <v>356.41</v>
      </c>
      <c r="U4987">
        <v>47.61</v>
      </c>
      <c r="V4987">
        <v>3.37</v>
      </c>
      <c r="X4987">
        <v>4.01</v>
      </c>
      <c r="Y4987">
        <v>1</v>
      </c>
      <c r="Z4987" t="s">
        <v>4250</v>
      </c>
      <c r="AA4987">
        <v>0</v>
      </c>
      <c r="AB4987">
        <v>3</v>
      </c>
      <c r="AC4987">
        <v>4.6733333333333338</v>
      </c>
      <c r="AE4987" t="s">
        <v>7949</v>
      </c>
      <c r="AH4987">
        <v>0</v>
      </c>
      <c r="AI4987">
        <v>0</v>
      </c>
    </row>
    <row r="4988" spans="2:35" x14ac:dyDescent="0.25">
      <c r="B4988">
        <v>484</v>
      </c>
      <c r="H4988">
        <v>4.5</v>
      </c>
      <c r="J4988" t="s">
        <v>22089</v>
      </c>
      <c r="L4988" t="s">
        <v>22187</v>
      </c>
      <c r="M4988" t="s">
        <v>22214</v>
      </c>
      <c r="N4988" t="s">
        <v>25667</v>
      </c>
      <c r="O4988" t="s">
        <v>29945</v>
      </c>
      <c r="P4988">
        <v>4</v>
      </c>
      <c r="Q4988">
        <v>1</v>
      </c>
      <c r="R4988">
        <v>3.69</v>
      </c>
      <c r="S4988">
        <v>3.69</v>
      </c>
      <c r="T4988">
        <v>338.42</v>
      </c>
      <c r="U4988">
        <v>47.61</v>
      </c>
      <c r="V4988">
        <v>3.43</v>
      </c>
      <c r="X4988">
        <v>4.62</v>
      </c>
      <c r="Y4988">
        <v>1</v>
      </c>
      <c r="Z4988" t="s">
        <v>4250</v>
      </c>
      <c r="AA4988">
        <v>0</v>
      </c>
      <c r="AB4988">
        <v>2</v>
      </c>
      <c r="AC4988">
        <v>4.6433333333333344</v>
      </c>
      <c r="AE4988" t="s">
        <v>7949</v>
      </c>
      <c r="AH4988">
        <v>0</v>
      </c>
      <c r="AI4988">
        <v>0</v>
      </c>
    </row>
    <row r="4989" spans="2:35" x14ac:dyDescent="0.25">
      <c r="B4989">
        <v>37000000</v>
      </c>
      <c r="H4989">
        <v>4.5</v>
      </c>
      <c r="J4989" t="s">
        <v>22089</v>
      </c>
      <c r="L4989" t="s">
        <v>22187</v>
      </c>
      <c r="M4989" t="s">
        <v>22214</v>
      </c>
      <c r="N4989" t="s">
        <v>25668</v>
      </c>
      <c r="O4989" t="s">
        <v>29946</v>
      </c>
      <c r="P4989">
        <v>4</v>
      </c>
      <c r="Q4989">
        <v>1</v>
      </c>
      <c r="R4989">
        <v>3.69</v>
      </c>
      <c r="S4989">
        <v>3.69</v>
      </c>
      <c r="T4989">
        <v>338.42</v>
      </c>
      <c r="U4989">
        <v>47.61</v>
      </c>
      <c r="V4989">
        <v>3.43</v>
      </c>
      <c r="X4989">
        <v>4.62</v>
      </c>
      <c r="Y4989">
        <v>1</v>
      </c>
      <c r="Z4989" t="s">
        <v>4250</v>
      </c>
      <c r="AA4989">
        <v>0</v>
      </c>
      <c r="AB4989">
        <v>2</v>
      </c>
      <c r="AC4989">
        <v>4.6433333333333344</v>
      </c>
      <c r="AE4989" t="s">
        <v>7949</v>
      </c>
      <c r="AH4989">
        <v>0</v>
      </c>
      <c r="AI4989">
        <v>0</v>
      </c>
    </row>
    <row r="4990" spans="2:35" x14ac:dyDescent="0.25">
      <c r="B4990">
        <v>235</v>
      </c>
      <c r="H4990">
        <v>4.5</v>
      </c>
      <c r="J4990" t="s">
        <v>22089</v>
      </c>
      <c r="L4990" t="s">
        <v>22187</v>
      </c>
      <c r="M4990" t="s">
        <v>22214</v>
      </c>
      <c r="N4990" t="s">
        <v>25669</v>
      </c>
      <c r="O4990" t="s">
        <v>29947</v>
      </c>
      <c r="P4990">
        <v>4</v>
      </c>
      <c r="Q4990">
        <v>1</v>
      </c>
      <c r="R4990">
        <v>3.82</v>
      </c>
      <c r="S4990">
        <v>3.82</v>
      </c>
      <c r="T4990">
        <v>338.42</v>
      </c>
      <c r="U4990">
        <v>47.61</v>
      </c>
      <c r="V4990">
        <v>3.43</v>
      </c>
      <c r="X4990">
        <v>4.6399999999999997</v>
      </c>
      <c r="Y4990">
        <v>1</v>
      </c>
      <c r="Z4990" t="s">
        <v>4250</v>
      </c>
      <c r="AA4990">
        <v>0</v>
      </c>
      <c r="AB4990">
        <v>3</v>
      </c>
      <c r="AC4990">
        <v>4.5133333333333336</v>
      </c>
      <c r="AE4990" t="s">
        <v>7949</v>
      </c>
      <c r="AH4990">
        <v>0</v>
      </c>
      <c r="AI4990">
        <v>0</v>
      </c>
    </row>
    <row r="4991" spans="2:35" x14ac:dyDescent="0.25">
      <c r="B4991">
        <v>1052</v>
      </c>
      <c r="H4991">
        <v>4.5</v>
      </c>
      <c r="J4991" t="s">
        <v>22089</v>
      </c>
      <c r="L4991" t="s">
        <v>22187</v>
      </c>
      <c r="M4991" t="s">
        <v>22214</v>
      </c>
      <c r="N4991" t="s">
        <v>25670</v>
      </c>
      <c r="O4991" t="s">
        <v>29948</v>
      </c>
      <c r="P4991">
        <v>4</v>
      </c>
      <c r="Q4991">
        <v>1</v>
      </c>
      <c r="R4991">
        <v>3.35</v>
      </c>
      <c r="S4991">
        <v>3.35</v>
      </c>
      <c r="T4991">
        <v>342.39</v>
      </c>
      <c r="U4991">
        <v>47.61</v>
      </c>
      <c r="V4991">
        <v>3.18</v>
      </c>
      <c r="X4991">
        <v>4.18</v>
      </c>
      <c r="Y4991">
        <v>1</v>
      </c>
      <c r="Z4991" t="s">
        <v>4250</v>
      </c>
      <c r="AA4991">
        <v>0</v>
      </c>
      <c r="AB4991">
        <v>2</v>
      </c>
      <c r="AC4991">
        <v>4.9833333333333334</v>
      </c>
      <c r="AE4991" t="s">
        <v>7949</v>
      </c>
      <c r="AH4991">
        <v>0</v>
      </c>
      <c r="AI4991">
        <v>0</v>
      </c>
    </row>
    <row r="4992" spans="2:35" x14ac:dyDescent="0.25">
      <c r="B4992">
        <v>572</v>
      </c>
      <c r="H4992">
        <v>4.5</v>
      </c>
      <c r="J4992" t="s">
        <v>22089</v>
      </c>
      <c r="L4992" t="s">
        <v>22187</v>
      </c>
      <c r="M4992" t="s">
        <v>22214</v>
      </c>
      <c r="N4992" t="s">
        <v>25671</v>
      </c>
      <c r="O4992" t="s">
        <v>29949</v>
      </c>
      <c r="P4992">
        <v>4</v>
      </c>
      <c r="Q4992">
        <v>1</v>
      </c>
      <c r="R4992">
        <v>3.21</v>
      </c>
      <c r="S4992">
        <v>3.21</v>
      </c>
      <c r="T4992">
        <v>306.41000000000003</v>
      </c>
      <c r="U4992">
        <v>47.61</v>
      </c>
      <c r="V4992">
        <v>2.9</v>
      </c>
      <c r="X4992">
        <v>5.07</v>
      </c>
      <c r="Y4992">
        <v>1</v>
      </c>
      <c r="Z4992" t="s">
        <v>4250</v>
      </c>
      <c r="AA4992">
        <v>0</v>
      </c>
      <c r="AB4992">
        <v>2</v>
      </c>
      <c r="AC4992">
        <v>5.1233333333333331</v>
      </c>
      <c r="AE4992" t="s">
        <v>7949</v>
      </c>
      <c r="AH4992">
        <v>0</v>
      </c>
      <c r="AI4992">
        <v>0</v>
      </c>
    </row>
    <row r="4993" spans="2:35" x14ac:dyDescent="0.25">
      <c r="B4993">
        <v>1420</v>
      </c>
      <c r="H4993">
        <v>4.5</v>
      </c>
      <c r="J4993" t="s">
        <v>22089</v>
      </c>
      <c r="L4993" t="s">
        <v>22187</v>
      </c>
      <c r="M4993" t="s">
        <v>22214</v>
      </c>
      <c r="N4993" t="s">
        <v>25672</v>
      </c>
      <c r="O4993" t="s">
        <v>29950</v>
      </c>
      <c r="P4993">
        <v>4</v>
      </c>
      <c r="Q4993">
        <v>1</v>
      </c>
      <c r="R4993">
        <v>2.85</v>
      </c>
      <c r="S4993">
        <v>2.85</v>
      </c>
      <c r="T4993">
        <v>324.39999999999998</v>
      </c>
      <c r="U4993">
        <v>47.61</v>
      </c>
      <c r="V4993">
        <v>3.04</v>
      </c>
      <c r="X4993">
        <v>4.43</v>
      </c>
      <c r="Y4993">
        <v>1</v>
      </c>
      <c r="Z4993" t="s">
        <v>4250</v>
      </c>
      <c r="AA4993">
        <v>0</v>
      </c>
      <c r="AB4993">
        <v>2</v>
      </c>
      <c r="AC4993">
        <v>5.4083333333333332</v>
      </c>
      <c r="AE4993" t="s">
        <v>7949</v>
      </c>
      <c r="AH4993">
        <v>0</v>
      </c>
      <c r="AI4993">
        <v>0</v>
      </c>
    </row>
    <row r="4994" spans="2:35" x14ac:dyDescent="0.25">
      <c r="B4994">
        <v>395</v>
      </c>
      <c r="H4994">
        <v>4.5</v>
      </c>
      <c r="J4994" t="s">
        <v>22089</v>
      </c>
      <c r="L4994" t="s">
        <v>22187</v>
      </c>
      <c r="M4994" t="s">
        <v>22214</v>
      </c>
      <c r="N4994" t="s">
        <v>25673</v>
      </c>
      <c r="O4994" t="s">
        <v>29951</v>
      </c>
      <c r="P4994">
        <v>4</v>
      </c>
      <c r="Q4994">
        <v>1</v>
      </c>
      <c r="R4994">
        <v>3.17</v>
      </c>
      <c r="S4994">
        <v>3.17</v>
      </c>
      <c r="T4994">
        <v>324.39999999999998</v>
      </c>
      <c r="U4994">
        <v>47.61</v>
      </c>
      <c r="V4994">
        <v>3.04</v>
      </c>
      <c r="X4994">
        <v>4.24</v>
      </c>
      <c r="Y4994">
        <v>1</v>
      </c>
      <c r="Z4994" t="s">
        <v>4250</v>
      </c>
      <c r="AA4994">
        <v>0</v>
      </c>
      <c r="AB4994">
        <v>2</v>
      </c>
      <c r="AC4994">
        <v>5.1633333333333331</v>
      </c>
      <c r="AE4994" t="s">
        <v>7949</v>
      </c>
      <c r="AH4994">
        <v>0</v>
      </c>
      <c r="AI4994">
        <v>0</v>
      </c>
    </row>
    <row r="4995" spans="2:35" x14ac:dyDescent="0.25">
      <c r="B4995">
        <v>422</v>
      </c>
      <c r="H4995">
        <v>4.5</v>
      </c>
      <c r="J4995" t="s">
        <v>22089</v>
      </c>
      <c r="L4995" t="s">
        <v>22187</v>
      </c>
      <c r="M4995" t="s">
        <v>22214</v>
      </c>
      <c r="N4995" t="s">
        <v>25674</v>
      </c>
      <c r="O4995" t="s">
        <v>29952</v>
      </c>
      <c r="P4995">
        <v>4</v>
      </c>
      <c r="Q4995">
        <v>1</v>
      </c>
      <c r="R4995">
        <v>3.07</v>
      </c>
      <c r="S4995">
        <v>3.08</v>
      </c>
      <c r="T4995">
        <v>306.41000000000003</v>
      </c>
      <c r="U4995">
        <v>47.61</v>
      </c>
      <c r="V4995">
        <v>2.9</v>
      </c>
      <c r="X4995">
        <v>4.6900000000000004</v>
      </c>
      <c r="Y4995">
        <v>1</v>
      </c>
      <c r="Z4995" t="s">
        <v>4250</v>
      </c>
      <c r="AA4995">
        <v>0</v>
      </c>
      <c r="AB4995">
        <v>2</v>
      </c>
      <c r="AC4995">
        <v>5.2583333333333329</v>
      </c>
      <c r="AE4995" t="s">
        <v>7949</v>
      </c>
      <c r="AH4995">
        <v>0</v>
      </c>
      <c r="AI4995">
        <v>0</v>
      </c>
    </row>
    <row r="4996" spans="2:35" x14ac:dyDescent="0.25">
      <c r="B4996">
        <v>1280</v>
      </c>
      <c r="H4996">
        <v>4.5</v>
      </c>
      <c r="J4996" t="s">
        <v>22089</v>
      </c>
      <c r="L4996" t="s">
        <v>22187</v>
      </c>
      <c r="M4996" t="s">
        <v>22214</v>
      </c>
      <c r="N4996" t="s">
        <v>25675</v>
      </c>
      <c r="O4996" t="s">
        <v>29953</v>
      </c>
      <c r="P4996">
        <v>4</v>
      </c>
      <c r="Q4996">
        <v>1</v>
      </c>
      <c r="R4996">
        <v>2.93</v>
      </c>
      <c r="S4996">
        <v>2.93</v>
      </c>
      <c r="T4996">
        <v>288.42</v>
      </c>
      <c r="U4996">
        <v>47.61</v>
      </c>
      <c r="V4996">
        <v>2.76</v>
      </c>
      <c r="X4996">
        <v>5.13</v>
      </c>
      <c r="Y4996">
        <v>1</v>
      </c>
      <c r="Z4996" t="s">
        <v>4250</v>
      </c>
      <c r="AA4996">
        <v>0</v>
      </c>
      <c r="AB4996">
        <v>2</v>
      </c>
      <c r="AC4996">
        <v>5.3683333333333332</v>
      </c>
      <c r="AE4996" t="s">
        <v>7949</v>
      </c>
      <c r="AH4996">
        <v>0</v>
      </c>
      <c r="AI4996">
        <v>0</v>
      </c>
    </row>
    <row r="4997" spans="2:35" x14ac:dyDescent="0.25">
      <c r="B4997">
        <v>715</v>
      </c>
      <c r="H4997">
        <v>4.5</v>
      </c>
      <c r="J4997" t="s">
        <v>22089</v>
      </c>
      <c r="L4997" t="s">
        <v>22187</v>
      </c>
      <c r="M4997" t="s">
        <v>22214</v>
      </c>
      <c r="N4997" t="s">
        <v>25676</v>
      </c>
      <c r="O4997" t="s">
        <v>29954</v>
      </c>
      <c r="P4997">
        <v>4</v>
      </c>
      <c r="Q4997">
        <v>1</v>
      </c>
      <c r="R4997">
        <v>3.39</v>
      </c>
      <c r="S4997">
        <v>3.39</v>
      </c>
      <c r="T4997">
        <v>320.43</v>
      </c>
      <c r="U4997">
        <v>47.61</v>
      </c>
      <c r="V4997">
        <v>3.21</v>
      </c>
      <c r="X4997">
        <v>4.8099999999999996</v>
      </c>
      <c r="Y4997">
        <v>1</v>
      </c>
      <c r="Z4997" t="s">
        <v>4250</v>
      </c>
      <c r="AA4997">
        <v>0</v>
      </c>
      <c r="AB4997">
        <v>2</v>
      </c>
      <c r="AC4997">
        <v>4.9433333333333334</v>
      </c>
      <c r="AE4997" t="s">
        <v>7949</v>
      </c>
      <c r="AH4997">
        <v>0</v>
      </c>
      <c r="AI4997">
        <v>0</v>
      </c>
    </row>
    <row r="4998" spans="2:35" x14ac:dyDescent="0.25">
      <c r="B4998">
        <v>897</v>
      </c>
      <c r="H4998">
        <v>4.5</v>
      </c>
      <c r="J4998" t="s">
        <v>22089</v>
      </c>
      <c r="L4998" t="s">
        <v>22187</v>
      </c>
      <c r="M4998" t="s">
        <v>22214</v>
      </c>
      <c r="N4998" t="s">
        <v>25677</v>
      </c>
      <c r="O4998" t="s">
        <v>29955</v>
      </c>
      <c r="P4998">
        <v>4</v>
      </c>
      <c r="Q4998">
        <v>1</v>
      </c>
      <c r="R4998">
        <v>3.12</v>
      </c>
      <c r="S4998">
        <v>3.12</v>
      </c>
      <c r="T4998">
        <v>320.43</v>
      </c>
      <c r="U4998">
        <v>47.61</v>
      </c>
      <c r="V4998">
        <v>3.21</v>
      </c>
      <c r="X4998">
        <v>4.88</v>
      </c>
      <c r="Y4998">
        <v>1</v>
      </c>
      <c r="Z4998" t="s">
        <v>4250</v>
      </c>
      <c r="AA4998">
        <v>0</v>
      </c>
      <c r="AB4998">
        <v>2</v>
      </c>
      <c r="AC4998">
        <v>5.2133333333333329</v>
      </c>
      <c r="AE4998" t="s">
        <v>7949</v>
      </c>
      <c r="AH4998">
        <v>0</v>
      </c>
      <c r="AI4998">
        <v>0</v>
      </c>
    </row>
    <row r="4999" spans="2:35" x14ac:dyDescent="0.25">
      <c r="B4999">
        <v>25710</v>
      </c>
      <c r="H4999">
        <v>4.5</v>
      </c>
      <c r="J4999" t="s">
        <v>22089</v>
      </c>
      <c r="L4999" t="s">
        <v>22187</v>
      </c>
      <c r="M4999" t="s">
        <v>22214</v>
      </c>
      <c r="N4999" t="s">
        <v>25678</v>
      </c>
      <c r="O4999" t="s">
        <v>29956</v>
      </c>
      <c r="P4999">
        <v>4</v>
      </c>
      <c r="Q4999">
        <v>1</v>
      </c>
      <c r="R4999">
        <v>3.07</v>
      </c>
      <c r="S4999">
        <v>3.08</v>
      </c>
      <c r="T4999">
        <v>306.41000000000003</v>
      </c>
      <c r="U4999">
        <v>47.61</v>
      </c>
      <c r="V4999">
        <v>2.9</v>
      </c>
      <c r="X4999">
        <v>4.6900000000000004</v>
      </c>
      <c r="Y4999">
        <v>1</v>
      </c>
      <c r="Z4999" t="s">
        <v>4250</v>
      </c>
      <c r="AA4999">
        <v>0</v>
      </c>
      <c r="AB4999">
        <v>2</v>
      </c>
      <c r="AC4999">
        <v>5.2583333333333329</v>
      </c>
      <c r="AE4999" t="s">
        <v>7949</v>
      </c>
      <c r="AH4999">
        <v>0</v>
      </c>
      <c r="AI4999">
        <v>0</v>
      </c>
    </row>
    <row r="5000" spans="2:35" x14ac:dyDescent="0.25">
      <c r="B5000">
        <v>15630</v>
      </c>
      <c r="H5000">
        <v>4.5</v>
      </c>
      <c r="J5000" t="s">
        <v>22089</v>
      </c>
      <c r="L5000" t="s">
        <v>22187</v>
      </c>
      <c r="M5000" t="s">
        <v>22214</v>
      </c>
      <c r="N5000" t="s">
        <v>25679</v>
      </c>
      <c r="O5000" t="s">
        <v>29957</v>
      </c>
      <c r="P5000">
        <v>4</v>
      </c>
      <c r="Q5000">
        <v>1</v>
      </c>
      <c r="R5000">
        <v>3.21</v>
      </c>
      <c r="S5000">
        <v>3.21</v>
      </c>
      <c r="T5000">
        <v>306.41000000000003</v>
      </c>
      <c r="U5000">
        <v>47.61</v>
      </c>
      <c r="V5000">
        <v>2.9</v>
      </c>
      <c r="X5000">
        <v>5.07</v>
      </c>
      <c r="Y5000">
        <v>1</v>
      </c>
      <c r="Z5000" t="s">
        <v>4250</v>
      </c>
      <c r="AA5000">
        <v>0</v>
      </c>
      <c r="AB5000">
        <v>2</v>
      </c>
      <c r="AC5000">
        <v>5.1233333333333331</v>
      </c>
      <c r="AE5000" t="s">
        <v>7949</v>
      </c>
      <c r="AH5000">
        <v>0</v>
      </c>
      <c r="AI5000">
        <v>0</v>
      </c>
    </row>
    <row r="5001" spans="2:35" x14ac:dyDescent="0.25">
      <c r="B5001">
        <v>184</v>
      </c>
      <c r="H5001">
        <v>4.5</v>
      </c>
      <c r="J5001" t="s">
        <v>22089</v>
      </c>
      <c r="L5001" t="s">
        <v>22187</v>
      </c>
      <c r="M5001" t="s">
        <v>22214</v>
      </c>
      <c r="N5001" t="s">
        <v>25680</v>
      </c>
      <c r="O5001" t="s">
        <v>29958</v>
      </c>
      <c r="P5001">
        <v>5</v>
      </c>
      <c r="Q5001">
        <v>1</v>
      </c>
      <c r="R5001">
        <v>3.57</v>
      </c>
      <c r="S5001">
        <v>3.57</v>
      </c>
      <c r="T5001">
        <v>382.48</v>
      </c>
      <c r="U5001">
        <v>56.84</v>
      </c>
      <c r="V5001">
        <v>3.58</v>
      </c>
      <c r="X5001">
        <v>4.46</v>
      </c>
      <c r="Y5001">
        <v>1</v>
      </c>
      <c r="Z5001" t="s">
        <v>4250</v>
      </c>
      <c r="AA5001">
        <v>0</v>
      </c>
      <c r="AB5001">
        <v>2</v>
      </c>
      <c r="AC5001">
        <v>4.6027619047619046</v>
      </c>
      <c r="AE5001" t="s">
        <v>7949</v>
      </c>
      <c r="AH5001">
        <v>0</v>
      </c>
      <c r="AI5001">
        <v>0</v>
      </c>
    </row>
    <row r="5002" spans="2:35" x14ac:dyDescent="0.25">
      <c r="B5002">
        <v>116</v>
      </c>
      <c r="H5002">
        <v>4.5</v>
      </c>
      <c r="J5002" t="s">
        <v>22089</v>
      </c>
      <c r="L5002" t="s">
        <v>22187</v>
      </c>
      <c r="M5002" t="s">
        <v>22214</v>
      </c>
      <c r="N5002" t="s">
        <v>25681</v>
      </c>
      <c r="O5002" t="s">
        <v>29959</v>
      </c>
      <c r="P5002">
        <v>4</v>
      </c>
      <c r="Q5002">
        <v>1</v>
      </c>
      <c r="R5002">
        <v>3.84</v>
      </c>
      <c r="S5002">
        <v>3.84</v>
      </c>
      <c r="T5002">
        <v>338.42</v>
      </c>
      <c r="U5002">
        <v>47.61</v>
      </c>
      <c r="V5002">
        <v>3.28</v>
      </c>
      <c r="X5002">
        <v>4.62</v>
      </c>
      <c r="Y5002">
        <v>1</v>
      </c>
      <c r="Z5002" t="s">
        <v>4250</v>
      </c>
      <c r="AA5002">
        <v>0</v>
      </c>
      <c r="AB5002">
        <v>2</v>
      </c>
      <c r="AC5002">
        <v>4.4933333333333341</v>
      </c>
      <c r="AE5002" t="s">
        <v>7949</v>
      </c>
      <c r="AH5002">
        <v>0</v>
      </c>
      <c r="AI5002">
        <v>0</v>
      </c>
    </row>
    <row r="5003" spans="2:35" x14ac:dyDescent="0.25">
      <c r="B5003">
        <v>302</v>
      </c>
      <c r="H5003">
        <v>4.5</v>
      </c>
      <c r="J5003" t="s">
        <v>22089</v>
      </c>
      <c r="L5003" t="s">
        <v>22187</v>
      </c>
      <c r="M5003" t="s">
        <v>22214</v>
      </c>
      <c r="N5003" t="s">
        <v>25682</v>
      </c>
      <c r="O5003" t="s">
        <v>29960</v>
      </c>
      <c r="P5003">
        <v>5</v>
      </c>
      <c r="Q5003">
        <v>1</v>
      </c>
      <c r="R5003">
        <v>2.65</v>
      </c>
      <c r="S5003">
        <v>2.65</v>
      </c>
      <c r="T5003">
        <v>354.42</v>
      </c>
      <c r="U5003">
        <v>56.84</v>
      </c>
      <c r="V5003">
        <v>2.81</v>
      </c>
      <c r="X5003">
        <v>4.46</v>
      </c>
      <c r="Y5003">
        <v>1</v>
      </c>
      <c r="Z5003" t="s">
        <v>4250</v>
      </c>
      <c r="AA5003">
        <v>0</v>
      </c>
      <c r="AB5003">
        <v>2</v>
      </c>
      <c r="AC5003">
        <v>5.5083333333333329</v>
      </c>
      <c r="AE5003" t="s">
        <v>7949</v>
      </c>
      <c r="AH5003">
        <v>0</v>
      </c>
      <c r="AI5003">
        <v>0</v>
      </c>
    </row>
    <row r="5004" spans="2:35" x14ac:dyDescent="0.25">
      <c r="E5004">
        <v>1.6</v>
      </c>
      <c r="H5004">
        <v>5</v>
      </c>
      <c r="I5004" t="s">
        <v>22084</v>
      </c>
      <c r="J5004" t="s">
        <v>22089</v>
      </c>
      <c r="L5004" t="s">
        <v>22188</v>
      </c>
      <c r="M5004" t="s">
        <v>22198</v>
      </c>
      <c r="N5004" t="s">
        <v>25683</v>
      </c>
      <c r="O5004" t="s">
        <v>29961</v>
      </c>
      <c r="P5004">
        <v>7</v>
      </c>
      <c r="Q5004">
        <v>2</v>
      </c>
      <c r="R5004">
        <v>2.34</v>
      </c>
      <c r="S5004">
        <v>2.34</v>
      </c>
      <c r="T5004">
        <v>437.93</v>
      </c>
      <c r="U5004">
        <v>112.18</v>
      </c>
      <c r="V5004">
        <v>3.13</v>
      </c>
      <c r="X5004">
        <v>0</v>
      </c>
      <c r="Y5004">
        <v>3</v>
      </c>
      <c r="Z5004" t="s">
        <v>4250</v>
      </c>
      <c r="AA5004">
        <v>0</v>
      </c>
      <c r="AB5004">
        <v>3</v>
      </c>
      <c r="AC5004">
        <v>4.0340238095238092</v>
      </c>
      <c r="AE5004" t="s">
        <v>7949</v>
      </c>
      <c r="AH5004">
        <v>0</v>
      </c>
      <c r="AI5004">
        <v>0</v>
      </c>
    </row>
    <row r="5005" spans="2:35" x14ac:dyDescent="0.25">
      <c r="E5005">
        <v>1.7</v>
      </c>
      <c r="H5005">
        <v>5</v>
      </c>
      <c r="I5005" t="s">
        <v>22084</v>
      </c>
      <c r="J5005" t="s">
        <v>22089</v>
      </c>
      <c r="L5005" t="s">
        <v>22188</v>
      </c>
      <c r="M5005" t="s">
        <v>22198</v>
      </c>
      <c r="N5005" t="s">
        <v>25684</v>
      </c>
      <c r="O5005" t="s">
        <v>29962</v>
      </c>
      <c r="P5005">
        <v>7</v>
      </c>
      <c r="Q5005">
        <v>2</v>
      </c>
      <c r="R5005">
        <v>1.89</v>
      </c>
      <c r="S5005">
        <v>1.89</v>
      </c>
      <c r="T5005">
        <v>421.48</v>
      </c>
      <c r="U5005">
        <v>112.18</v>
      </c>
      <c r="V5005">
        <v>2.62</v>
      </c>
      <c r="X5005">
        <v>0</v>
      </c>
      <c r="Y5005">
        <v>3</v>
      </c>
      <c r="Z5005" t="s">
        <v>4250</v>
      </c>
      <c r="AA5005">
        <v>0</v>
      </c>
      <c r="AB5005">
        <v>3</v>
      </c>
      <c r="AC5005">
        <v>4.3215238095238089</v>
      </c>
      <c r="AE5005" t="s">
        <v>7949</v>
      </c>
      <c r="AH5005">
        <v>0</v>
      </c>
      <c r="AI5005">
        <v>0</v>
      </c>
    </row>
    <row r="5006" spans="2:35" x14ac:dyDescent="0.25">
      <c r="E5006">
        <v>7.5</v>
      </c>
      <c r="H5006">
        <v>5</v>
      </c>
      <c r="I5006" t="s">
        <v>22084</v>
      </c>
      <c r="J5006" t="s">
        <v>22089</v>
      </c>
      <c r="L5006" t="s">
        <v>22188</v>
      </c>
      <c r="M5006" t="s">
        <v>22198</v>
      </c>
      <c r="N5006" t="s">
        <v>25685</v>
      </c>
      <c r="O5006" t="s">
        <v>29963</v>
      </c>
      <c r="P5006">
        <v>8</v>
      </c>
      <c r="Q5006">
        <v>2</v>
      </c>
      <c r="R5006">
        <v>0.54</v>
      </c>
      <c r="S5006">
        <v>0.54</v>
      </c>
      <c r="T5006">
        <v>422.47</v>
      </c>
      <c r="U5006">
        <v>125.07</v>
      </c>
      <c r="V5006">
        <v>2.0099999999999998</v>
      </c>
      <c r="X5006">
        <v>0.57999999999999996</v>
      </c>
      <c r="Y5006">
        <v>3</v>
      </c>
      <c r="Z5006" t="s">
        <v>4250</v>
      </c>
      <c r="AA5006">
        <v>0</v>
      </c>
      <c r="AB5006">
        <v>3</v>
      </c>
      <c r="AC5006">
        <v>4.0537857142857154</v>
      </c>
      <c r="AE5006" t="s">
        <v>7949</v>
      </c>
      <c r="AH5006">
        <v>0</v>
      </c>
      <c r="AI5006">
        <v>0</v>
      </c>
    </row>
    <row r="5007" spans="2:35" x14ac:dyDescent="0.25">
      <c r="E5007">
        <v>10.7</v>
      </c>
      <c r="H5007">
        <v>5</v>
      </c>
      <c r="I5007" t="s">
        <v>22084</v>
      </c>
      <c r="J5007" t="s">
        <v>22089</v>
      </c>
      <c r="L5007" t="s">
        <v>22188</v>
      </c>
      <c r="M5007" t="s">
        <v>22198</v>
      </c>
      <c r="N5007" t="s">
        <v>25686</v>
      </c>
      <c r="O5007" t="s">
        <v>29964</v>
      </c>
      <c r="P5007">
        <v>5</v>
      </c>
      <c r="Q5007">
        <v>3</v>
      </c>
      <c r="R5007">
        <v>3.07</v>
      </c>
      <c r="S5007">
        <v>3.07</v>
      </c>
      <c r="T5007">
        <v>419.51</v>
      </c>
      <c r="U5007">
        <v>101.94</v>
      </c>
      <c r="V5007">
        <v>2.96</v>
      </c>
      <c r="W5007">
        <v>13.1</v>
      </c>
      <c r="X5007">
        <v>2.15</v>
      </c>
      <c r="Y5007">
        <v>3</v>
      </c>
      <c r="Z5007" t="s">
        <v>4250</v>
      </c>
      <c r="AA5007">
        <v>0</v>
      </c>
      <c r="AB5007">
        <v>3</v>
      </c>
      <c r="AC5007">
        <v>3.7735952380952389</v>
      </c>
      <c r="AE5007" t="s">
        <v>7949</v>
      </c>
      <c r="AH5007">
        <v>0</v>
      </c>
      <c r="AI5007">
        <v>0</v>
      </c>
    </row>
    <row r="5008" spans="2:35" x14ac:dyDescent="0.25">
      <c r="E5008">
        <v>3.7</v>
      </c>
      <c r="H5008">
        <v>5</v>
      </c>
      <c r="I5008" t="s">
        <v>22084</v>
      </c>
      <c r="J5008" t="s">
        <v>22089</v>
      </c>
      <c r="L5008" t="s">
        <v>22188</v>
      </c>
      <c r="M5008" t="s">
        <v>22198</v>
      </c>
      <c r="N5008" t="s">
        <v>25685</v>
      </c>
      <c r="O5008" t="s">
        <v>29963</v>
      </c>
      <c r="P5008">
        <v>8</v>
      </c>
      <c r="Q5008">
        <v>2</v>
      </c>
      <c r="R5008">
        <v>0.54</v>
      </c>
      <c r="S5008">
        <v>0.54</v>
      </c>
      <c r="T5008">
        <v>422.47</v>
      </c>
      <c r="U5008">
        <v>125.07</v>
      </c>
      <c r="V5008">
        <v>2.0099999999999998</v>
      </c>
      <c r="X5008">
        <v>0.57999999999999996</v>
      </c>
      <c r="Y5008">
        <v>3</v>
      </c>
      <c r="Z5008" t="s">
        <v>4250</v>
      </c>
      <c r="AA5008">
        <v>0</v>
      </c>
      <c r="AB5008">
        <v>3</v>
      </c>
      <c r="AC5008">
        <v>4.0537857142857154</v>
      </c>
      <c r="AE5008" t="s">
        <v>7949</v>
      </c>
      <c r="AH5008">
        <v>0</v>
      </c>
      <c r="AI5008">
        <v>0</v>
      </c>
    </row>
    <row r="5009" spans="5:35" x14ac:dyDescent="0.25">
      <c r="E5009">
        <v>4.7</v>
      </c>
      <c r="H5009">
        <v>5</v>
      </c>
      <c r="I5009" t="s">
        <v>22084</v>
      </c>
      <c r="J5009" t="s">
        <v>22089</v>
      </c>
      <c r="L5009" t="s">
        <v>22188</v>
      </c>
      <c r="M5009" t="s">
        <v>22198</v>
      </c>
      <c r="N5009" t="s">
        <v>25687</v>
      </c>
      <c r="O5009" t="s">
        <v>29965</v>
      </c>
      <c r="P5009">
        <v>6</v>
      </c>
      <c r="Q5009">
        <v>2</v>
      </c>
      <c r="R5009">
        <v>3.86</v>
      </c>
      <c r="S5009">
        <v>3.86</v>
      </c>
      <c r="T5009">
        <v>436.95</v>
      </c>
      <c r="U5009">
        <v>99.29</v>
      </c>
      <c r="V5009">
        <v>3.74</v>
      </c>
      <c r="X5009">
        <v>0.5</v>
      </c>
      <c r="Y5009">
        <v>3</v>
      </c>
      <c r="Z5009" t="s">
        <v>4250</v>
      </c>
      <c r="AA5009">
        <v>0</v>
      </c>
      <c r="AB5009">
        <v>3</v>
      </c>
      <c r="AC5009">
        <v>3.2806904761904758</v>
      </c>
      <c r="AE5009" t="s">
        <v>7949</v>
      </c>
      <c r="AH5009">
        <v>0</v>
      </c>
      <c r="AI5009">
        <v>0</v>
      </c>
    </row>
    <row r="5010" spans="5:35" x14ac:dyDescent="0.25">
      <c r="E5010">
        <v>8.6999999999999993</v>
      </c>
      <c r="H5010">
        <v>5</v>
      </c>
      <c r="I5010" t="s">
        <v>22084</v>
      </c>
      <c r="J5010" t="s">
        <v>22089</v>
      </c>
      <c r="L5010" t="s">
        <v>22188</v>
      </c>
      <c r="M5010" t="s">
        <v>22198</v>
      </c>
      <c r="N5010" t="s">
        <v>25688</v>
      </c>
      <c r="O5010" t="s">
        <v>29966</v>
      </c>
      <c r="P5010">
        <v>6</v>
      </c>
      <c r="Q5010">
        <v>2</v>
      </c>
      <c r="R5010">
        <v>3.41</v>
      </c>
      <c r="S5010">
        <v>3.41</v>
      </c>
      <c r="T5010">
        <v>420.49</v>
      </c>
      <c r="U5010">
        <v>99.29</v>
      </c>
      <c r="V5010">
        <v>3.22</v>
      </c>
      <c r="X5010">
        <v>0.49</v>
      </c>
      <c r="Y5010">
        <v>3</v>
      </c>
      <c r="Z5010" t="s">
        <v>4250</v>
      </c>
      <c r="AA5010">
        <v>0</v>
      </c>
      <c r="AB5010">
        <v>3</v>
      </c>
      <c r="AC5010">
        <v>3.848261904761904</v>
      </c>
      <c r="AE5010" t="s">
        <v>7949</v>
      </c>
      <c r="AH5010">
        <v>0</v>
      </c>
      <c r="AI5010">
        <v>0</v>
      </c>
    </row>
    <row r="5011" spans="5:35" x14ac:dyDescent="0.25">
      <c r="E5011">
        <v>1951</v>
      </c>
      <c r="H5011">
        <v>5</v>
      </c>
      <c r="I5011" t="s">
        <v>22084</v>
      </c>
      <c r="J5011" t="s">
        <v>22089</v>
      </c>
      <c r="L5011" t="s">
        <v>22188</v>
      </c>
      <c r="M5011" t="s">
        <v>22198</v>
      </c>
      <c r="N5011" t="s">
        <v>25689</v>
      </c>
      <c r="O5011" t="s">
        <v>29967</v>
      </c>
      <c r="P5011">
        <v>6</v>
      </c>
      <c r="Q5011">
        <v>1</v>
      </c>
      <c r="R5011">
        <v>5.27</v>
      </c>
      <c r="S5011">
        <v>5.27</v>
      </c>
      <c r="T5011">
        <v>514.58000000000004</v>
      </c>
      <c r="U5011">
        <v>114.1</v>
      </c>
      <c r="V5011">
        <v>4.5199999999999996</v>
      </c>
      <c r="X5011">
        <v>0.75</v>
      </c>
      <c r="Y5011">
        <v>3</v>
      </c>
      <c r="Z5011" t="s">
        <v>4250</v>
      </c>
      <c r="AA5011">
        <v>1</v>
      </c>
      <c r="AB5011">
        <v>3</v>
      </c>
      <c r="AC5011">
        <v>2.0299999999999998</v>
      </c>
      <c r="AE5011" t="s">
        <v>7949</v>
      </c>
      <c r="AH5011">
        <v>0</v>
      </c>
      <c r="AI5011">
        <v>0</v>
      </c>
    </row>
    <row r="5012" spans="5:35" x14ac:dyDescent="0.25">
      <c r="E5012">
        <v>6.9</v>
      </c>
      <c r="H5012">
        <v>5</v>
      </c>
      <c r="I5012" t="s">
        <v>22084</v>
      </c>
      <c r="J5012" t="s">
        <v>22089</v>
      </c>
      <c r="L5012" t="s">
        <v>22188</v>
      </c>
      <c r="M5012" t="s">
        <v>22198</v>
      </c>
      <c r="N5012" t="s">
        <v>25690</v>
      </c>
      <c r="O5012" t="s">
        <v>29968</v>
      </c>
      <c r="P5012">
        <v>7</v>
      </c>
      <c r="Q5012">
        <v>2</v>
      </c>
      <c r="R5012">
        <v>2.5099999999999998</v>
      </c>
      <c r="S5012">
        <v>2.5099999999999998</v>
      </c>
      <c r="T5012">
        <v>437.93</v>
      </c>
      <c r="U5012">
        <v>112.18</v>
      </c>
      <c r="V5012">
        <v>3.13</v>
      </c>
      <c r="X5012">
        <v>2.0099999999999998</v>
      </c>
      <c r="Y5012">
        <v>3</v>
      </c>
      <c r="Z5012" t="s">
        <v>4250</v>
      </c>
      <c r="AA5012">
        <v>0</v>
      </c>
      <c r="AB5012">
        <v>3</v>
      </c>
      <c r="AC5012">
        <v>3.9490238095238088</v>
      </c>
      <c r="AE5012" t="s">
        <v>7949</v>
      </c>
      <c r="AH5012">
        <v>0</v>
      </c>
      <c r="AI5012">
        <v>0</v>
      </c>
    </row>
    <row r="5013" spans="5:35" x14ac:dyDescent="0.25">
      <c r="E5013">
        <v>15.7</v>
      </c>
      <c r="H5013">
        <v>5</v>
      </c>
      <c r="I5013" t="s">
        <v>22084</v>
      </c>
      <c r="J5013" t="s">
        <v>22089</v>
      </c>
      <c r="L5013" t="s">
        <v>22188</v>
      </c>
      <c r="M5013" t="s">
        <v>22198</v>
      </c>
      <c r="N5013" t="s">
        <v>25691</v>
      </c>
      <c r="O5013" t="s">
        <v>29969</v>
      </c>
      <c r="P5013">
        <v>7</v>
      </c>
      <c r="Q5013">
        <v>2</v>
      </c>
      <c r="R5013">
        <v>2.06</v>
      </c>
      <c r="S5013">
        <v>2.06</v>
      </c>
      <c r="T5013">
        <v>421.48</v>
      </c>
      <c r="U5013">
        <v>112.18</v>
      </c>
      <c r="V5013">
        <v>2.62</v>
      </c>
      <c r="X5013">
        <v>1.96</v>
      </c>
      <c r="Y5013">
        <v>3</v>
      </c>
      <c r="Z5013" t="s">
        <v>4250</v>
      </c>
      <c r="AA5013">
        <v>0</v>
      </c>
      <c r="AB5013">
        <v>3</v>
      </c>
      <c r="AC5013">
        <v>4.2915238095238086</v>
      </c>
      <c r="AE5013" t="s">
        <v>7949</v>
      </c>
      <c r="AH5013">
        <v>0</v>
      </c>
      <c r="AI5013">
        <v>0</v>
      </c>
    </row>
    <row r="5014" spans="5:35" x14ac:dyDescent="0.25">
      <c r="E5014">
        <v>1.7</v>
      </c>
      <c r="H5014">
        <v>5</v>
      </c>
      <c r="I5014" t="s">
        <v>22084</v>
      </c>
      <c r="J5014" t="s">
        <v>22089</v>
      </c>
      <c r="L5014" t="s">
        <v>22188</v>
      </c>
      <c r="M5014" t="s">
        <v>22198</v>
      </c>
      <c r="N5014" t="s">
        <v>25692</v>
      </c>
      <c r="O5014" t="s">
        <v>29970</v>
      </c>
      <c r="P5014">
        <v>6</v>
      </c>
      <c r="Q5014">
        <v>2</v>
      </c>
      <c r="R5014">
        <v>3.31</v>
      </c>
      <c r="S5014">
        <v>3.31</v>
      </c>
      <c r="T5014">
        <v>436.95</v>
      </c>
      <c r="U5014">
        <v>99.29</v>
      </c>
      <c r="V5014">
        <v>3.74</v>
      </c>
      <c r="X5014">
        <v>0.33</v>
      </c>
      <c r="Y5014">
        <v>3</v>
      </c>
      <c r="Z5014" t="s">
        <v>4250</v>
      </c>
      <c r="AA5014">
        <v>0</v>
      </c>
      <c r="AB5014">
        <v>3</v>
      </c>
      <c r="AC5014">
        <v>3.8306904761904761</v>
      </c>
      <c r="AE5014" t="s">
        <v>7949</v>
      </c>
      <c r="AH5014">
        <v>0</v>
      </c>
      <c r="AI5014">
        <v>0</v>
      </c>
    </row>
    <row r="5015" spans="5:35" x14ac:dyDescent="0.25">
      <c r="E5015">
        <v>3.3</v>
      </c>
      <c r="H5015">
        <v>5</v>
      </c>
      <c r="I5015" t="s">
        <v>22084</v>
      </c>
      <c r="J5015" t="s">
        <v>22089</v>
      </c>
      <c r="L5015" t="s">
        <v>22188</v>
      </c>
      <c r="M5015" t="s">
        <v>22198</v>
      </c>
      <c r="N5015" t="s">
        <v>25693</v>
      </c>
      <c r="O5015" t="s">
        <v>29971</v>
      </c>
      <c r="P5015">
        <v>6</v>
      </c>
      <c r="Q5015">
        <v>2</v>
      </c>
      <c r="R5015">
        <v>2.86</v>
      </c>
      <c r="S5015">
        <v>2.86</v>
      </c>
      <c r="T5015">
        <v>420.49</v>
      </c>
      <c r="U5015">
        <v>99.29</v>
      </c>
      <c r="V5015">
        <v>3.22</v>
      </c>
      <c r="X5015">
        <v>0.33</v>
      </c>
      <c r="Y5015">
        <v>3</v>
      </c>
      <c r="Z5015" t="s">
        <v>4250</v>
      </c>
      <c r="AA5015">
        <v>0</v>
      </c>
      <c r="AB5015">
        <v>3</v>
      </c>
      <c r="AC5015">
        <v>4.3282619047619049</v>
      </c>
      <c r="AE5015" t="s">
        <v>7949</v>
      </c>
      <c r="AH5015">
        <v>0</v>
      </c>
      <c r="AI5015">
        <v>0</v>
      </c>
    </row>
    <row r="5016" spans="5:35" x14ac:dyDescent="0.25">
      <c r="E5016">
        <v>6.5</v>
      </c>
      <c r="H5016">
        <v>5</v>
      </c>
      <c r="I5016" t="s">
        <v>22084</v>
      </c>
      <c r="J5016" t="s">
        <v>22089</v>
      </c>
      <c r="L5016" t="s">
        <v>22188</v>
      </c>
      <c r="M5016" t="s">
        <v>22198</v>
      </c>
      <c r="N5016" t="s">
        <v>25694</v>
      </c>
      <c r="O5016" t="s">
        <v>29972</v>
      </c>
      <c r="P5016">
        <v>6</v>
      </c>
      <c r="Q5016">
        <v>2</v>
      </c>
      <c r="R5016">
        <v>2.57</v>
      </c>
      <c r="S5016">
        <v>2.57</v>
      </c>
      <c r="T5016">
        <v>436.95</v>
      </c>
      <c r="U5016">
        <v>99.29</v>
      </c>
      <c r="V5016">
        <v>3.74</v>
      </c>
      <c r="X5016">
        <v>0</v>
      </c>
      <c r="Y5016">
        <v>3</v>
      </c>
      <c r="Z5016" t="s">
        <v>4250</v>
      </c>
      <c r="AA5016">
        <v>0</v>
      </c>
      <c r="AB5016">
        <v>3</v>
      </c>
      <c r="AC5016">
        <v>4.3556904761904756</v>
      </c>
      <c r="AE5016" t="s">
        <v>7949</v>
      </c>
      <c r="AH5016">
        <v>0</v>
      </c>
      <c r="AI5016">
        <v>0</v>
      </c>
    </row>
    <row r="5017" spans="5:35" x14ac:dyDescent="0.25">
      <c r="E5017">
        <v>6.9</v>
      </c>
      <c r="H5017">
        <v>5</v>
      </c>
      <c r="I5017" t="s">
        <v>22084</v>
      </c>
      <c r="J5017" t="s">
        <v>22089</v>
      </c>
      <c r="L5017" t="s">
        <v>22188</v>
      </c>
      <c r="M5017" t="s">
        <v>22198</v>
      </c>
      <c r="N5017" t="s">
        <v>25695</v>
      </c>
      <c r="O5017" t="s">
        <v>29973</v>
      </c>
      <c r="P5017">
        <v>6</v>
      </c>
      <c r="Q5017">
        <v>2</v>
      </c>
      <c r="R5017">
        <v>2.12</v>
      </c>
      <c r="S5017">
        <v>2.12</v>
      </c>
      <c r="T5017">
        <v>420.49</v>
      </c>
      <c r="U5017">
        <v>99.29</v>
      </c>
      <c r="V5017">
        <v>3.22</v>
      </c>
      <c r="X5017">
        <v>0</v>
      </c>
      <c r="Y5017">
        <v>3</v>
      </c>
      <c r="Z5017" t="s">
        <v>4250</v>
      </c>
      <c r="AA5017">
        <v>0</v>
      </c>
      <c r="AB5017">
        <v>3</v>
      </c>
      <c r="AC5017">
        <v>4.698261904761905</v>
      </c>
      <c r="AE5017" t="s">
        <v>7949</v>
      </c>
      <c r="AH5017">
        <v>0</v>
      </c>
      <c r="AI5017">
        <v>0</v>
      </c>
    </row>
    <row r="5018" spans="5:35" x14ac:dyDescent="0.25">
      <c r="E5018">
        <v>129</v>
      </c>
      <c r="H5018">
        <v>5</v>
      </c>
      <c r="I5018" t="s">
        <v>22084</v>
      </c>
      <c r="J5018" t="s">
        <v>22089</v>
      </c>
      <c r="L5018" t="s">
        <v>22188</v>
      </c>
      <c r="M5018" t="s">
        <v>22198</v>
      </c>
      <c r="N5018" t="s">
        <v>25696</v>
      </c>
      <c r="O5018" t="s">
        <v>29974</v>
      </c>
      <c r="P5018">
        <v>7</v>
      </c>
      <c r="Q5018">
        <v>2</v>
      </c>
      <c r="R5018">
        <v>3.02</v>
      </c>
      <c r="S5018">
        <v>3.02</v>
      </c>
      <c r="T5018">
        <v>451.96</v>
      </c>
      <c r="U5018">
        <v>112.18</v>
      </c>
      <c r="V5018">
        <v>3.44</v>
      </c>
      <c r="X5018">
        <v>0</v>
      </c>
      <c r="Y5018">
        <v>3</v>
      </c>
      <c r="Z5018" t="s">
        <v>4250</v>
      </c>
      <c r="AA5018">
        <v>0</v>
      </c>
      <c r="AB5018">
        <v>3</v>
      </c>
      <c r="AC5018">
        <v>3.5838095238095238</v>
      </c>
      <c r="AE5018" t="s">
        <v>7949</v>
      </c>
      <c r="AH5018">
        <v>0</v>
      </c>
      <c r="AI5018">
        <v>0</v>
      </c>
    </row>
    <row r="5019" spans="5:35" x14ac:dyDescent="0.25">
      <c r="E5019">
        <v>232</v>
      </c>
      <c r="H5019">
        <v>5</v>
      </c>
      <c r="I5019" t="s">
        <v>22084</v>
      </c>
      <c r="J5019" t="s">
        <v>22089</v>
      </c>
      <c r="L5019" t="s">
        <v>22188</v>
      </c>
      <c r="M5019" t="s">
        <v>22198</v>
      </c>
      <c r="N5019" t="s">
        <v>25697</v>
      </c>
      <c r="O5019" t="s">
        <v>29975</v>
      </c>
      <c r="P5019">
        <v>7</v>
      </c>
      <c r="Q5019">
        <v>2</v>
      </c>
      <c r="R5019">
        <v>2.57</v>
      </c>
      <c r="S5019">
        <v>2.57</v>
      </c>
      <c r="T5019">
        <v>435.51</v>
      </c>
      <c r="U5019">
        <v>112.18</v>
      </c>
      <c r="V5019">
        <v>2.93</v>
      </c>
      <c r="X5019">
        <v>0</v>
      </c>
      <c r="Y5019">
        <v>3</v>
      </c>
      <c r="Z5019" t="s">
        <v>4250</v>
      </c>
      <c r="AA5019">
        <v>0</v>
      </c>
      <c r="AB5019">
        <v>3</v>
      </c>
      <c r="AC5019">
        <v>3.9363095238095229</v>
      </c>
      <c r="AE5019" t="s">
        <v>7949</v>
      </c>
      <c r="AH5019">
        <v>0</v>
      </c>
      <c r="AI5019">
        <v>0</v>
      </c>
    </row>
    <row r="5020" spans="5:35" x14ac:dyDescent="0.25">
      <c r="E5020">
        <v>203</v>
      </c>
      <c r="H5020">
        <v>5</v>
      </c>
      <c r="I5020" t="s">
        <v>22084</v>
      </c>
      <c r="J5020" t="s">
        <v>22089</v>
      </c>
      <c r="L5020" t="s">
        <v>22188</v>
      </c>
      <c r="M5020" t="s">
        <v>22198</v>
      </c>
      <c r="N5020" t="s">
        <v>25698</v>
      </c>
      <c r="O5020" t="s">
        <v>29976</v>
      </c>
      <c r="P5020">
        <v>7</v>
      </c>
      <c r="Q5020">
        <v>2</v>
      </c>
      <c r="R5020">
        <v>4.32</v>
      </c>
      <c r="S5020">
        <v>4.32</v>
      </c>
      <c r="T5020">
        <v>478</v>
      </c>
      <c r="U5020">
        <v>112.18</v>
      </c>
      <c r="V5020">
        <v>4.01</v>
      </c>
      <c r="X5020">
        <v>0</v>
      </c>
      <c r="Y5020">
        <v>3</v>
      </c>
      <c r="Z5020" t="s">
        <v>4250</v>
      </c>
      <c r="AA5020">
        <v>0</v>
      </c>
      <c r="AB5020">
        <v>4</v>
      </c>
      <c r="AC5020">
        <v>2.2578095238095228</v>
      </c>
      <c r="AE5020" t="s">
        <v>7949</v>
      </c>
      <c r="AH5020">
        <v>0</v>
      </c>
      <c r="AI5020">
        <v>0</v>
      </c>
    </row>
    <row r="5021" spans="5:35" x14ac:dyDescent="0.25">
      <c r="E5021">
        <v>177</v>
      </c>
      <c r="H5021">
        <v>5</v>
      </c>
      <c r="I5021" t="s">
        <v>22084</v>
      </c>
      <c r="J5021" t="s">
        <v>22089</v>
      </c>
      <c r="L5021" t="s">
        <v>22188</v>
      </c>
      <c r="M5021" t="s">
        <v>22198</v>
      </c>
      <c r="N5021" t="s">
        <v>25699</v>
      </c>
      <c r="O5021" t="s">
        <v>29977</v>
      </c>
      <c r="P5021">
        <v>7</v>
      </c>
      <c r="Q5021">
        <v>2</v>
      </c>
      <c r="R5021">
        <v>3.87</v>
      </c>
      <c r="S5021">
        <v>3.87</v>
      </c>
      <c r="T5021">
        <v>461.54</v>
      </c>
      <c r="U5021">
        <v>112.18</v>
      </c>
      <c r="V5021">
        <v>3.5</v>
      </c>
      <c r="X5021">
        <v>0</v>
      </c>
      <c r="Y5021">
        <v>3</v>
      </c>
      <c r="Z5021" t="s">
        <v>4250</v>
      </c>
      <c r="AA5021">
        <v>0</v>
      </c>
      <c r="AB5021">
        <v>4</v>
      </c>
      <c r="AC5021">
        <v>2.6653809523809522</v>
      </c>
      <c r="AE5021" t="s">
        <v>7949</v>
      </c>
      <c r="AH5021">
        <v>0</v>
      </c>
      <c r="AI5021">
        <v>0</v>
      </c>
    </row>
    <row r="5022" spans="5:35" x14ac:dyDescent="0.25">
      <c r="E5022">
        <v>19.2</v>
      </c>
      <c r="H5022">
        <v>5</v>
      </c>
      <c r="I5022" t="s">
        <v>22084</v>
      </c>
      <c r="J5022" t="s">
        <v>22089</v>
      </c>
      <c r="L5022" t="s">
        <v>22188</v>
      </c>
      <c r="M5022" t="s">
        <v>22198</v>
      </c>
      <c r="N5022" t="s">
        <v>25700</v>
      </c>
      <c r="O5022" t="s">
        <v>29978</v>
      </c>
      <c r="P5022">
        <v>7</v>
      </c>
      <c r="Q5022">
        <v>2</v>
      </c>
      <c r="R5022">
        <v>1.65</v>
      </c>
      <c r="S5022">
        <v>1.65</v>
      </c>
      <c r="T5022">
        <v>403.49</v>
      </c>
      <c r="U5022">
        <v>112.18</v>
      </c>
      <c r="V5022">
        <v>2.48</v>
      </c>
      <c r="X5022">
        <v>0</v>
      </c>
      <c r="Y5022">
        <v>3</v>
      </c>
      <c r="Z5022" t="s">
        <v>4250</v>
      </c>
      <c r="AA5022">
        <v>0</v>
      </c>
      <c r="AB5022">
        <v>3</v>
      </c>
      <c r="AC5022">
        <v>4.4500238095238087</v>
      </c>
      <c r="AE5022" t="s">
        <v>7949</v>
      </c>
      <c r="AH5022">
        <v>0</v>
      </c>
      <c r="AI5022">
        <v>0</v>
      </c>
    </row>
    <row r="5023" spans="5:35" x14ac:dyDescent="0.25">
      <c r="E5023">
        <v>11.9</v>
      </c>
      <c r="H5023">
        <v>5</v>
      </c>
      <c r="I5023" t="s">
        <v>22084</v>
      </c>
      <c r="J5023" t="s">
        <v>22089</v>
      </c>
      <c r="L5023" t="s">
        <v>22188</v>
      </c>
      <c r="M5023" t="s">
        <v>22198</v>
      </c>
      <c r="N5023" t="s">
        <v>25701</v>
      </c>
      <c r="O5023" t="s">
        <v>29979</v>
      </c>
      <c r="P5023">
        <v>7</v>
      </c>
      <c r="Q5023">
        <v>2</v>
      </c>
      <c r="R5023">
        <v>2.0699999999999998</v>
      </c>
      <c r="S5023">
        <v>2.0699999999999998</v>
      </c>
      <c r="T5023">
        <v>437.93</v>
      </c>
      <c r="U5023">
        <v>112.18</v>
      </c>
      <c r="V5023">
        <v>3.13</v>
      </c>
      <c r="X5023">
        <v>2.0499999999999998</v>
      </c>
      <c r="Y5023">
        <v>3</v>
      </c>
      <c r="Z5023" t="s">
        <v>4250</v>
      </c>
      <c r="AA5023">
        <v>0</v>
      </c>
      <c r="AB5023">
        <v>3</v>
      </c>
      <c r="AC5023">
        <v>4.169023809523809</v>
      </c>
      <c r="AE5023" t="s">
        <v>7949</v>
      </c>
      <c r="AH5023">
        <v>0</v>
      </c>
      <c r="AI5023">
        <v>0</v>
      </c>
    </row>
    <row r="5024" spans="5:35" x14ac:dyDescent="0.25">
      <c r="E5024">
        <v>18.399999999999999</v>
      </c>
      <c r="H5024">
        <v>5</v>
      </c>
      <c r="I5024" t="s">
        <v>22084</v>
      </c>
      <c r="J5024" t="s">
        <v>22089</v>
      </c>
      <c r="L5024" t="s">
        <v>22188</v>
      </c>
      <c r="M5024" t="s">
        <v>22198</v>
      </c>
      <c r="N5024" t="s">
        <v>25702</v>
      </c>
      <c r="O5024" t="s">
        <v>29980</v>
      </c>
      <c r="P5024">
        <v>7</v>
      </c>
      <c r="Q5024">
        <v>2</v>
      </c>
      <c r="R5024">
        <v>1.62</v>
      </c>
      <c r="S5024">
        <v>1.62</v>
      </c>
      <c r="T5024">
        <v>421.48</v>
      </c>
      <c r="U5024">
        <v>112.18</v>
      </c>
      <c r="V5024">
        <v>2.62</v>
      </c>
      <c r="X5024">
        <v>2.0099999999999998</v>
      </c>
      <c r="Y5024">
        <v>3</v>
      </c>
      <c r="Z5024" t="s">
        <v>4250</v>
      </c>
      <c r="AA5024">
        <v>0</v>
      </c>
      <c r="AB5024">
        <v>3</v>
      </c>
      <c r="AC5024">
        <v>4.3215238095238089</v>
      </c>
      <c r="AE5024" t="s">
        <v>7949</v>
      </c>
      <c r="AH5024">
        <v>0</v>
      </c>
      <c r="AI5024">
        <v>0</v>
      </c>
    </row>
    <row r="5025" spans="5:35" x14ac:dyDescent="0.25">
      <c r="E5025">
        <v>85.9</v>
      </c>
      <c r="H5025">
        <v>5</v>
      </c>
      <c r="I5025" t="s">
        <v>22084</v>
      </c>
      <c r="J5025" t="s">
        <v>22089</v>
      </c>
      <c r="L5025" t="s">
        <v>22188</v>
      </c>
      <c r="M5025" t="s">
        <v>22198</v>
      </c>
      <c r="N5025" t="s">
        <v>25703</v>
      </c>
      <c r="O5025" t="s">
        <v>29981</v>
      </c>
      <c r="P5025">
        <v>7</v>
      </c>
      <c r="Q5025">
        <v>2</v>
      </c>
      <c r="R5025">
        <v>1.39</v>
      </c>
      <c r="S5025">
        <v>1.39</v>
      </c>
      <c r="T5025">
        <v>403.49</v>
      </c>
      <c r="U5025">
        <v>112.18</v>
      </c>
      <c r="V5025">
        <v>2.48</v>
      </c>
      <c r="X5025">
        <v>2.95</v>
      </c>
      <c r="Y5025">
        <v>3</v>
      </c>
      <c r="Z5025" t="s">
        <v>4250</v>
      </c>
      <c r="AA5025">
        <v>0</v>
      </c>
      <c r="AB5025">
        <v>3</v>
      </c>
      <c r="AC5025">
        <v>4.4500238095238087</v>
      </c>
      <c r="AE5025" t="s">
        <v>7949</v>
      </c>
      <c r="AH5025">
        <v>0</v>
      </c>
      <c r="AI5025">
        <v>0</v>
      </c>
    </row>
    <row r="5026" spans="5:35" x14ac:dyDescent="0.25">
      <c r="E5026">
        <v>11.4</v>
      </c>
      <c r="H5026">
        <v>5</v>
      </c>
      <c r="I5026" t="s">
        <v>22084</v>
      </c>
      <c r="J5026" t="s">
        <v>22089</v>
      </c>
      <c r="L5026" t="s">
        <v>22188</v>
      </c>
      <c r="M5026" t="s">
        <v>22198</v>
      </c>
      <c r="N5026" t="s">
        <v>25704</v>
      </c>
      <c r="O5026" t="s">
        <v>29982</v>
      </c>
      <c r="P5026">
        <v>6</v>
      </c>
      <c r="Q5026">
        <v>2</v>
      </c>
      <c r="R5026">
        <v>3.09</v>
      </c>
      <c r="S5026">
        <v>3.09</v>
      </c>
      <c r="T5026">
        <v>454.94</v>
      </c>
      <c r="U5026">
        <v>99.29</v>
      </c>
      <c r="V5026">
        <v>3.88</v>
      </c>
      <c r="X5026">
        <v>0.15</v>
      </c>
      <c r="Y5026">
        <v>3</v>
      </c>
      <c r="Z5026" t="s">
        <v>4250</v>
      </c>
      <c r="AA5026">
        <v>0</v>
      </c>
      <c r="AB5026">
        <v>3</v>
      </c>
      <c r="AC5026">
        <v>3.922190476190476</v>
      </c>
      <c r="AE5026" t="s">
        <v>7949</v>
      </c>
      <c r="AH5026">
        <v>0</v>
      </c>
      <c r="AI5026">
        <v>0</v>
      </c>
    </row>
    <row r="5027" spans="5:35" x14ac:dyDescent="0.25">
      <c r="E5027">
        <v>81</v>
      </c>
      <c r="H5027">
        <v>5</v>
      </c>
      <c r="I5027" t="s">
        <v>22084</v>
      </c>
      <c r="J5027" t="s">
        <v>22089</v>
      </c>
      <c r="L5027" t="s">
        <v>22188</v>
      </c>
      <c r="M5027" t="s">
        <v>22198</v>
      </c>
      <c r="N5027" t="s">
        <v>25705</v>
      </c>
      <c r="O5027" t="s">
        <v>29983</v>
      </c>
      <c r="P5027">
        <v>6</v>
      </c>
      <c r="Q5027">
        <v>2</v>
      </c>
      <c r="R5027">
        <v>2.4</v>
      </c>
      <c r="S5027">
        <v>2.4</v>
      </c>
      <c r="T5027">
        <v>420.49</v>
      </c>
      <c r="U5027">
        <v>99.29</v>
      </c>
      <c r="V5027">
        <v>3.22</v>
      </c>
      <c r="X5027">
        <v>0.24</v>
      </c>
      <c r="Y5027">
        <v>3</v>
      </c>
      <c r="Z5027" t="s">
        <v>4250</v>
      </c>
      <c r="AA5027">
        <v>0</v>
      </c>
      <c r="AB5027">
        <v>3</v>
      </c>
      <c r="AC5027">
        <v>4.5582619047619044</v>
      </c>
      <c r="AE5027" t="s">
        <v>7949</v>
      </c>
      <c r="AH5027">
        <v>0</v>
      </c>
      <c r="AI5027">
        <v>0</v>
      </c>
    </row>
    <row r="5028" spans="5:35" x14ac:dyDescent="0.25">
      <c r="E5028">
        <v>12.5</v>
      </c>
      <c r="H5028">
        <v>5</v>
      </c>
      <c r="I5028" t="s">
        <v>22084</v>
      </c>
      <c r="J5028" t="s">
        <v>22089</v>
      </c>
      <c r="L5028" t="s">
        <v>22188</v>
      </c>
      <c r="M5028" t="s">
        <v>22198</v>
      </c>
      <c r="N5028" t="s">
        <v>25706</v>
      </c>
      <c r="O5028" t="s">
        <v>29984</v>
      </c>
      <c r="P5028">
        <v>6</v>
      </c>
      <c r="Q5028">
        <v>2</v>
      </c>
      <c r="R5028">
        <v>2.64</v>
      </c>
      <c r="S5028">
        <v>2.64</v>
      </c>
      <c r="T5028">
        <v>438.48</v>
      </c>
      <c r="U5028">
        <v>99.29</v>
      </c>
      <c r="V5028">
        <v>3.36</v>
      </c>
      <c r="X5028">
        <v>0.15</v>
      </c>
      <c r="Y5028">
        <v>3</v>
      </c>
      <c r="Z5028" t="s">
        <v>4250</v>
      </c>
      <c r="AA5028">
        <v>0</v>
      </c>
      <c r="AB5028">
        <v>3</v>
      </c>
      <c r="AC5028">
        <v>4.3097619047619036</v>
      </c>
      <c r="AE5028" t="s">
        <v>7949</v>
      </c>
      <c r="AH5028">
        <v>0</v>
      </c>
      <c r="AI5028">
        <v>0</v>
      </c>
    </row>
    <row r="5029" spans="5:35" x14ac:dyDescent="0.25">
      <c r="E5029">
        <v>43.6</v>
      </c>
      <c r="H5029">
        <v>5</v>
      </c>
      <c r="I5029" t="s">
        <v>22084</v>
      </c>
      <c r="J5029" t="s">
        <v>22089</v>
      </c>
      <c r="L5029" t="s">
        <v>22188</v>
      </c>
      <c r="M5029" t="s">
        <v>22198</v>
      </c>
      <c r="N5029" t="s">
        <v>25707</v>
      </c>
      <c r="O5029" t="s">
        <v>29985</v>
      </c>
      <c r="P5029">
        <v>7</v>
      </c>
      <c r="Q5029">
        <v>2</v>
      </c>
      <c r="R5029">
        <v>4.05</v>
      </c>
      <c r="S5029">
        <v>4.05</v>
      </c>
      <c r="T5029">
        <v>403.49</v>
      </c>
      <c r="U5029">
        <v>112.18</v>
      </c>
      <c r="V5029">
        <v>2.48</v>
      </c>
      <c r="X5029">
        <v>1.37</v>
      </c>
      <c r="Y5029">
        <v>3</v>
      </c>
      <c r="Z5029" t="s">
        <v>4250</v>
      </c>
      <c r="AA5029">
        <v>0</v>
      </c>
      <c r="AB5029">
        <v>3</v>
      </c>
      <c r="AC5029">
        <v>2.9250238095238088</v>
      </c>
      <c r="AE5029" t="s">
        <v>7949</v>
      </c>
      <c r="AH5029">
        <v>0</v>
      </c>
      <c r="AI5029">
        <v>0</v>
      </c>
    </row>
    <row r="5030" spans="5:35" x14ac:dyDescent="0.25">
      <c r="E5030">
        <v>13.8</v>
      </c>
      <c r="H5030">
        <v>5</v>
      </c>
      <c r="I5030" t="s">
        <v>22084</v>
      </c>
      <c r="J5030" t="s">
        <v>22089</v>
      </c>
      <c r="L5030" t="s">
        <v>22188</v>
      </c>
      <c r="M5030" t="s">
        <v>22198</v>
      </c>
      <c r="N5030" t="s">
        <v>25708</v>
      </c>
      <c r="O5030" t="s">
        <v>29986</v>
      </c>
      <c r="P5030">
        <v>8</v>
      </c>
      <c r="Q5030">
        <v>2</v>
      </c>
      <c r="R5030">
        <v>2.54</v>
      </c>
      <c r="S5030">
        <v>2.54</v>
      </c>
      <c r="T5030">
        <v>404.48</v>
      </c>
      <c r="U5030">
        <v>125.07</v>
      </c>
      <c r="V5030">
        <v>1.87</v>
      </c>
      <c r="X5030">
        <v>1.1299999999999999</v>
      </c>
      <c r="Y5030">
        <v>3</v>
      </c>
      <c r="Z5030" t="s">
        <v>4250</v>
      </c>
      <c r="AA5030">
        <v>0</v>
      </c>
      <c r="AB5030">
        <v>3</v>
      </c>
      <c r="AC5030">
        <v>3.9122857142857139</v>
      </c>
      <c r="AE5030" t="s">
        <v>7949</v>
      </c>
      <c r="AH5030">
        <v>0</v>
      </c>
      <c r="AI5030">
        <v>0</v>
      </c>
    </row>
    <row r="5031" spans="5:35" x14ac:dyDescent="0.25">
      <c r="E5031">
        <v>0.5</v>
      </c>
      <c r="H5031">
        <v>5</v>
      </c>
      <c r="I5031" t="s">
        <v>22084</v>
      </c>
      <c r="J5031" t="s">
        <v>22089</v>
      </c>
      <c r="L5031" t="s">
        <v>22188</v>
      </c>
      <c r="M5031" t="s">
        <v>22198</v>
      </c>
      <c r="N5031" t="s">
        <v>25709</v>
      </c>
      <c r="O5031" t="s">
        <v>29987</v>
      </c>
      <c r="P5031">
        <v>7</v>
      </c>
      <c r="Q5031">
        <v>2</v>
      </c>
      <c r="R5031">
        <v>2.21</v>
      </c>
      <c r="S5031">
        <v>2.21</v>
      </c>
      <c r="T5031">
        <v>455.92</v>
      </c>
      <c r="U5031">
        <v>112.18</v>
      </c>
      <c r="V5031">
        <v>3.27</v>
      </c>
      <c r="X5031">
        <v>0</v>
      </c>
      <c r="Y5031">
        <v>3</v>
      </c>
      <c r="Z5031" t="s">
        <v>4250</v>
      </c>
      <c r="AA5031">
        <v>0</v>
      </c>
      <c r="AB5031">
        <v>3</v>
      </c>
      <c r="AC5031">
        <v>3.9705238095238089</v>
      </c>
      <c r="AE5031" t="s">
        <v>7949</v>
      </c>
      <c r="AH5031">
        <v>0</v>
      </c>
      <c r="AI5031">
        <v>0</v>
      </c>
    </row>
    <row r="5032" spans="5:35" x14ac:dyDescent="0.25">
      <c r="E5032">
        <v>1.2</v>
      </c>
      <c r="H5032">
        <v>5</v>
      </c>
      <c r="I5032" t="s">
        <v>22084</v>
      </c>
      <c r="J5032" t="s">
        <v>22089</v>
      </c>
      <c r="L5032" t="s">
        <v>22188</v>
      </c>
      <c r="M5032" t="s">
        <v>22198</v>
      </c>
      <c r="N5032" t="s">
        <v>25710</v>
      </c>
      <c r="O5032" t="s">
        <v>29988</v>
      </c>
      <c r="P5032">
        <v>7</v>
      </c>
      <c r="Q5032">
        <v>2</v>
      </c>
      <c r="R5032">
        <v>1.76</v>
      </c>
      <c r="S5032">
        <v>1.76</v>
      </c>
      <c r="T5032">
        <v>439.47</v>
      </c>
      <c r="U5032">
        <v>112.18</v>
      </c>
      <c r="V5032">
        <v>2.76</v>
      </c>
      <c r="X5032">
        <v>0</v>
      </c>
      <c r="Y5032">
        <v>3</v>
      </c>
      <c r="Z5032" t="s">
        <v>4250</v>
      </c>
      <c r="AA5032">
        <v>0</v>
      </c>
      <c r="AB5032">
        <v>3</v>
      </c>
      <c r="AC5032">
        <v>4.193023809523809</v>
      </c>
      <c r="AE5032" t="s">
        <v>7949</v>
      </c>
      <c r="AH5032">
        <v>0</v>
      </c>
      <c r="AI5032">
        <v>0</v>
      </c>
    </row>
    <row r="5033" spans="5:35" x14ac:dyDescent="0.25">
      <c r="E5033">
        <v>869</v>
      </c>
      <c r="H5033">
        <v>5</v>
      </c>
      <c r="I5033" t="s">
        <v>22084</v>
      </c>
      <c r="J5033" t="s">
        <v>22089</v>
      </c>
      <c r="L5033" t="s">
        <v>22188</v>
      </c>
      <c r="M5033" t="s">
        <v>22198</v>
      </c>
      <c r="N5033" t="s">
        <v>25711</v>
      </c>
      <c r="O5033" t="s">
        <v>29989</v>
      </c>
      <c r="P5033">
        <v>6</v>
      </c>
      <c r="Q5033">
        <v>2</v>
      </c>
      <c r="R5033">
        <v>1.87</v>
      </c>
      <c r="S5033">
        <v>1.87</v>
      </c>
      <c r="T5033">
        <v>433.44</v>
      </c>
      <c r="U5033">
        <v>112.18</v>
      </c>
      <c r="V5033">
        <v>2.7</v>
      </c>
      <c r="X5033">
        <v>0</v>
      </c>
      <c r="Y5033">
        <v>3</v>
      </c>
      <c r="Z5033" t="s">
        <v>4250</v>
      </c>
      <c r="AA5033">
        <v>0</v>
      </c>
      <c r="AB5033">
        <v>3</v>
      </c>
      <c r="AC5033">
        <v>4.2360952380952384</v>
      </c>
      <c r="AE5033" t="s">
        <v>7949</v>
      </c>
      <c r="AH5033">
        <v>0</v>
      </c>
      <c r="AI5033">
        <v>0</v>
      </c>
    </row>
    <row r="5034" spans="5:35" x14ac:dyDescent="0.25">
      <c r="E5034">
        <v>1.7</v>
      </c>
      <c r="H5034">
        <v>5</v>
      </c>
      <c r="I5034" t="s">
        <v>22084</v>
      </c>
      <c r="J5034" t="s">
        <v>22089</v>
      </c>
      <c r="L5034" t="s">
        <v>22188</v>
      </c>
      <c r="M5034" t="s">
        <v>22198</v>
      </c>
      <c r="N5034" t="s">
        <v>25712</v>
      </c>
      <c r="O5034" t="s">
        <v>29990</v>
      </c>
      <c r="P5034">
        <v>7</v>
      </c>
      <c r="Q5034">
        <v>2</v>
      </c>
      <c r="R5034">
        <v>2.57</v>
      </c>
      <c r="S5034">
        <v>2.57</v>
      </c>
      <c r="T5034">
        <v>455.92</v>
      </c>
      <c r="U5034">
        <v>112.18</v>
      </c>
      <c r="V5034">
        <v>3.27</v>
      </c>
      <c r="X5034">
        <v>0</v>
      </c>
      <c r="Y5034">
        <v>3</v>
      </c>
      <c r="Z5034" t="s">
        <v>4250</v>
      </c>
      <c r="AA5034">
        <v>0</v>
      </c>
      <c r="AB5034">
        <v>3</v>
      </c>
      <c r="AC5034">
        <v>3.7905238095238092</v>
      </c>
      <c r="AE5034" t="s">
        <v>7949</v>
      </c>
      <c r="AH5034">
        <v>0</v>
      </c>
      <c r="AI5034">
        <v>0</v>
      </c>
    </row>
    <row r="5035" spans="5:35" x14ac:dyDescent="0.25">
      <c r="E5035">
        <v>1.1000000000000001</v>
      </c>
      <c r="H5035">
        <v>5</v>
      </c>
      <c r="I5035" t="s">
        <v>22084</v>
      </c>
      <c r="J5035" t="s">
        <v>22089</v>
      </c>
      <c r="L5035" t="s">
        <v>22188</v>
      </c>
      <c r="M5035" t="s">
        <v>22198</v>
      </c>
      <c r="N5035" t="s">
        <v>25713</v>
      </c>
      <c r="O5035" t="s">
        <v>29991</v>
      </c>
      <c r="P5035">
        <v>7</v>
      </c>
      <c r="Q5035">
        <v>2</v>
      </c>
      <c r="R5035">
        <v>2.12</v>
      </c>
      <c r="S5035">
        <v>2.12</v>
      </c>
      <c r="T5035">
        <v>439.47</v>
      </c>
      <c r="U5035">
        <v>112.18</v>
      </c>
      <c r="V5035">
        <v>2.76</v>
      </c>
      <c r="X5035">
        <v>0</v>
      </c>
      <c r="Y5035">
        <v>3</v>
      </c>
      <c r="Z5035" t="s">
        <v>4250</v>
      </c>
      <c r="AA5035">
        <v>0</v>
      </c>
      <c r="AB5035">
        <v>3</v>
      </c>
      <c r="AC5035">
        <v>4.1330238095238094</v>
      </c>
      <c r="AE5035" t="s">
        <v>7949</v>
      </c>
      <c r="AH5035">
        <v>0</v>
      </c>
      <c r="AI5035">
        <v>0</v>
      </c>
    </row>
    <row r="5036" spans="5:35" x14ac:dyDescent="0.25">
      <c r="E5036">
        <v>5.5</v>
      </c>
      <c r="H5036">
        <v>5</v>
      </c>
      <c r="I5036" t="s">
        <v>22084</v>
      </c>
      <c r="J5036" t="s">
        <v>22089</v>
      </c>
      <c r="L5036" t="s">
        <v>22188</v>
      </c>
      <c r="M5036" t="s">
        <v>22198</v>
      </c>
      <c r="N5036" t="s">
        <v>25714</v>
      </c>
      <c r="O5036" t="s">
        <v>29992</v>
      </c>
      <c r="P5036">
        <v>7</v>
      </c>
      <c r="Q5036">
        <v>2</v>
      </c>
      <c r="R5036">
        <v>1.81</v>
      </c>
      <c r="S5036">
        <v>1.81</v>
      </c>
      <c r="T5036">
        <v>455.92</v>
      </c>
      <c r="U5036">
        <v>112.18</v>
      </c>
      <c r="V5036">
        <v>3.27</v>
      </c>
      <c r="X5036">
        <v>0</v>
      </c>
      <c r="Y5036">
        <v>3</v>
      </c>
      <c r="Z5036" t="s">
        <v>4250</v>
      </c>
      <c r="AA5036">
        <v>0</v>
      </c>
      <c r="AB5036">
        <v>3</v>
      </c>
      <c r="AC5036">
        <v>4.0755238095238093</v>
      </c>
      <c r="AE5036" t="s">
        <v>7949</v>
      </c>
      <c r="AH5036">
        <v>0</v>
      </c>
      <c r="AI5036">
        <v>0</v>
      </c>
    </row>
    <row r="5037" spans="5:35" x14ac:dyDescent="0.25">
      <c r="E5037">
        <v>6.7</v>
      </c>
      <c r="H5037">
        <v>5</v>
      </c>
      <c r="I5037" t="s">
        <v>22084</v>
      </c>
      <c r="J5037" t="s">
        <v>22089</v>
      </c>
      <c r="L5037" t="s">
        <v>22188</v>
      </c>
      <c r="M5037" t="s">
        <v>22198</v>
      </c>
      <c r="N5037" t="s">
        <v>25715</v>
      </c>
      <c r="O5037" t="s">
        <v>29993</v>
      </c>
      <c r="P5037">
        <v>7</v>
      </c>
      <c r="Q5037">
        <v>2</v>
      </c>
      <c r="R5037">
        <v>1.36</v>
      </c>
      <c r="S5037">
        <v>1.36</v>
      </c>
      <c r="T5037">
        <v>439.47</v>
      </c>
      <c r="U5037">
        <v>112.18</v>
      </c>
      <c r="V5037">
        <v>2.76</v>
      </c>
      <c r="X5037">
        <v>0</v>
      </c>
      <c r="Y5037">
        <v>3</v>
      </c>
      <c r="Z5037" t="s">
        <v>4250</v>
      </c>
      <c r="AA5037">
        <v>0</v>
      </c>
      <c r="AB5037">
        <v>3</v>
      </c>
      <c r="AC5037">
        <v>4.193023809523809</v>
      </c>
      <c r="AE5037" t="s">
        <v>7949</v>
      </c>
      <c r="AH5037">
        <v>0</v>
      </c>
      <c r="AI5037">
        <v>0</v>
      </c>
    </row>
    <row r="5038" spans="5:35" x14ac:dyDescent="0.25">
      <c r="E5038">
        <v>60.7</v>
      </c>
      <c r="H5038">
        <v>5</v>
      </c>
      <c r="I5038" t="s">
        <v>22084</v>
      </c>
      <c r="J5038" t="s">
        <v>22089</v>
      </c>
      <c r="L5038" t="s">
        <v>22188</v>
      </c>
      <c r="M5038" t="s">
        <v>22198</v>
      </c>
      <c r="N5038" t="s">
        <v>25716</v>
      </c>
      <c r="O5038" t="s">
        <v>29994</v>
      </c>
      <c r="P5038">
        <v>7</v>
      </c>
      <c r="Q5038">
        <v>2</v>
      </c>
      <c r="R5038">
        <v>1.93</v>
      </c>
      <c r="S5038">
        <v>1.93</v>
      </c>
      <c r="T5038">
        <v>455.92</v>
      </c>
      <c r="U5038">
        <v>112.18</v>
      </c>
      <c r="V5038">
        <v>3.27</v>
      </c>
      <c r="X5038">
        <v>0</v>
      </c>
      <c r="Y5038">
        <v>3</v>
      </c>
      <c r="Z5038" t="s">
        <v>4250</v>
      </c>
      <c r="AA5038">
        <v>0</v>
      </c>
      <c r="AB5038">
        <v>3</v>
      </c>
      <c r="AC5038">
        <v>4.0755238095238093</v>
      </c>
      <c r="AE5038" t="s">
        <v>7949</v>
      </c>
      <c r="AH5038">
        <v>0</v>
      </c>
      <c r="AI5038">
        <v>0</v>
      </c>
    </row>
    <row r="5039" spans="5:35" x14ac:dyDescent="0.25">
      <c r="E5039">
        <v>1149</v>
      </c>
      <c r="H5039">
        <v>5</v>
      </c>
      <c r="I5039" t="s">
        <v>22084</v>
      </c>
      <c r="J5039" t="s">
        <v>22089</v>
      </c>
      <c r="L5039" t="s">
        <v>22188</v>
      </c>
      <c r="M5039" t="s">
        <v>22198</v>
      </c>
      <c r="N5039" t="s">
        <v>25717</v>
      </c>
      <c r="O5039" t="s">
        <v>29995</v>
      </c>
      <c r="P5039">
        <v>7</v>
      </c>
      <c r="Q5039">
        <v>2</v>
      </c>
      <c r="R5039">
        <v>1.48</v>
      </c>
      <c r="S5039">
        <v>1.48</v>
      </c>
      <c r="T5039">
        <v>439.47</v>
      </c>
      <c r="U5039">
        <v>112.18</v>
      </c>
      <c r="V5039">
        <v>2.76</v>
      </c>
      <c r="X5039">
        <v>0</v>
      </c>
      <c r="Y5039">
        <v>3</v>
      </c>
      <c r="Z5039" t="s">
        <v>4250</v>
      </c>
      <c r="AA5039">
        <v>0</v>
      </c>
      <c r="AB5039">
        <v>3</v>
      </c>
      <c r="AC5039">
        <v>4.193023809523809</v>
      </c>
      <c r="AE5039" t="s">
        <v>7949</v>
      </c>
      <c r="AH5039">
        <v>0</v>
      </c>
      <c r="AI5039">
        <v>0</v>
      </c>
    </row>
    <row r="5040" spans="5:35" x14ac:dyDescent="0.25">
      <c r="E5040">
        <v>25.9</v>
      </c>
      <c r="H5040">
        <v>5</v>
      </c>
      <c r="I5040" t="s">
        <v>22084</v>
      </c>
      <c r="J5040" t="s">
        <v>22089</v>
      </c>
      <c r="L5040" t="s">
        <v>22188</v>
      </c>
      <c r="M5040" t="s">
        <v>22198</v>
      </c>
      <c r="N5040" t="s">
        <v>25718</v>
      </c>
      <c r="O5040" t="s">
        <v>29996</v>
      </c>
      <c r="P5040">
        <v>7</v>
      </c>
      <c r="Q5040">
        <v>2</v>
      </c>
      <c r="R5040">
        <v>3.39</v>
      </c>
      <c r="S5040">
        <v>3.39</v>
      </c>
      <c r="T5040">
        <v>451.96</v>
      </c>
      <c r="U5040">
        <v>112.18</v>
      </c>
      <c r="V5040">
        <v>3.44</v>
      </c>
      <c r="X5040">
        <v>0</v>
      </c>
      <c r="Y5040">
        <v>3</v>
      </c>
      <c r="Z5040" t="s">
        <v>4250</v>
      </c>
      <c r="AA5040">
        <v>0</v>
      </c>
      <c r="AB5040">
        <v>3</v>
      </c>
      <c r="AC5040">
        <v>3.2138095238095241</v>
      </c>
      <c r="AE5040" t="s">
        <v>7949</v>
      </c>
      <c r="AH5040">
        <v>0</v>
      </c>
      <c r="AI5040">
        <v>0</v>
      </c>
    </row>
    <row r="5041" spans="5:35" x14ac:dyDescent="0.25">
      <c r="E5041">
        <v>29.1</v>
      </c>
      <c r="H5041">
        <v>5</v>
      </c>
      <c r="I5041" t="s">
        <v>22084</v>
      </c>
      <c r="J5041" t="s">
        <v>22089</v>
      </c>
      <c r="L5041" t="s">
        <v>22188</v>
      </c>
      <c r="M5041" t="s">
        <v>22198</v>
      </c>
      <c r="N5041" t="s">
        <v>25719</v>
      </c>
      <c r="O5041" t="s">
        <v>29997</v>
      </c>
      <c r="P5041">
        <v>7</v>
      </c>
      <c r="Q5041">
        <v>2</v>
      </c>
      <c r="R5041">
        <v>2.94</v>
      </c>
      <c r="S5041">
        <v>2.94</v>
      </c>
      <c r="T5041">
        <v>435.51</v>
      </c>
      <c r="U5041">
        <v>112.18</v>
      </c>
      <c r="V5041">
        <v>2.93</v>
      </c>
      <c r="X5041">
        <v>0</v>
      </c>
      <c r="Y5041">
        <v>3</v>
      </c>
      <c r="Z5041" t="s">
        <v>4250</v>
      </c>
      <c r="AA5041">
        <v>0</v>
      </c>
      <c r="AB5041">
        <v>3</v>
      </c>
      <c r="AC5041">
        <v>3.7513095238095242</v>
      </c>
      <c r="AE5041" t="s">
        <v>7949</v>
      </c>
      <c r="AH5041">
        <v>0</v>
      </c>
      <c r="AI5041">
        <v>0</v>
      </c>
    </row>
    <row r="5042" spans="5:35" x14ac:dyDescent="0.25">
      <c r="E5042">
        <v>419</v>
      </c>
      <c r="H5042">
        <v>5</v>
      </c>
      <c r="I5042" t="s">
        <v>22084</v>
      </c>
      <c r="J5042" t="s">
        <v>22089</v>
      </c>
      <c r="L5042" t="s">
        <v>22188</v>
      </c>
      <c r="M5042" t="s">
        <v>22198</v>
      </c>
      <c r="N5042" t="s">
        <v>25720</v>
      </c>
      <c r="O5042" t="s">
        <v>29998</v>
      </c>
      <c r="P5042">
        <v>7</v>
      </c>
      <c r="Q5042">
        <v>2</v>
      </c>
      <c r="R5042">
        <v>5.35</v>
      </c>
      <c r="S5042">
        <v>5.35</v>
      </c>
      <c r="T5042">
        <v>478</v>
      </c>
      <c r="U5042">
        <v>112.18</v>
      </c>
      <c r="V5042">
        <v>4.01</v>
      </c>
      <c r="X5042">
        <v>0</v>
      </c>
      <c r="Y5042">
        <v>3</v>
      </c>
      <c r="Z5042" t="s">
        <v>4250</v>
      </c>
      <c r="AA5042">
        <v>0</v>
      </c>
      <c r="AB5042">
        <v>4</v>
      </c>
      <c r="AC5042">
        <v>1.917809523809523</v>
      </c>
      <c r="AE5042" t="s">
        <v>7949</v>
      </c>
      <c r="AH5042">
        <v>0</v>
      </c>
      <c r="AI5042">
        <v>0</v>
      </c>
    </row>
    <row r="5043" spans="5:35" x14ac:dyDescent="0.25">
      <c r="E5043">
        <v>623</v>
      </c>
      <c r="H5043">
        <v>5</v>
      </c>
      <c r="I5043" t="s">
        <v>22084</v>
      </c>
      <c r="J5043" t="s">
        <v>22089</v>
      </c>
      <c r="L5043" t="s">
        <v>22188</v>
      </c>
      <c r="M5043" t="s">
        <v>22198</v>
      </c>
      <c r="N5043" t="s">
        <v>25721</v>
      </c>
      <c r="O5043" t="s">
        <v>29999</v>
      </c>
      <c r="P5043">
        <v>7</v>
      </c>
      <c r="Q5043">
        <v>2</v>
      </c>
      <c r="R5043">
        <v>4.9000000000000004</v>
      </c>
      <c r="S5043">
        <v>4.9000000000000004</v>
      </c>
      <c r="T5043">
        <v>461.54</v>
      </c>
      <c r="U5043">
        <v>112.18</v>
      </c>
      <c r="V5043">
        <v>3.5</v>
      </c>
      <c r="X5043">
        <v>0</v>
      </c>
      <c r="Y5043">
        <v>3</v>
      </c>
      <c r="Z5043" t="s">
        <v>4250</v>
      </c>
      <c r="AA5043">
        <v>0</v>
      </c>
      <c r="AB5043">
        <v>4</v>
      </c>
      <c r="AC5043">
        <v>2.0853809523809521</v>
      </c>
      <c r="AE5043" t="s">
        <v>7949</v>
      </c>
      <c r="AH5043">
        <v>0</v>
      </c>
      <c r="AI5043">
        <v>0</v>
      </c>
    </row>
    <row r="5044" spans="5:35" x14ac:dyDescent="0.25">
      <c r="E5044">
        <v>13.4</v>
      </c>
      <c r="H5044">
        <v>5</v>
      </c>
      <c r="I5044" t="s">
        <v>22084</v>
      </c>
      <c r="J5044" t="s">
        <v>22089</v>
      </c>
      <c r="L5044" t="s">
        <v>22188</v>
      </c>
      <c r="M5044" t="s">
        <v>22198</v>
      </c>
      <c r="N5044" t="s">
        <v>25722</v>
      </c>
      <c r="O5044" t="s">
        <v>30000</v>
      </c>
      <c r="P5044">
        <v>7</v>
      </c>
      <c r="Q5044">
        <v>2</v>
      </c>
      <c r="R5044">
        <v>3.22</v>
      </c>
      <c r="S5044">
        <v>3.22</v>
      </c>
      <c r="T5044">
        <v>451.96</v>
      </c>
      <c r="U5044">
        <v>112.18</v>
      </c>
      <c r="V5044">
        <v>3.44</v>
      </c>
      <c r="X5044">
        <v>0</v>
      </c>
      <c r="Y5044">
        <v>3</v>
      </c>
      <c r="Z5044" t="s">
        <v>4250</v>
      </c>
      <c r="AA5044">
        <v>0</v>
      </c>
      <c r="AB5044">
        <v>3</v>
      </c>
      <c r="AC5044">
        <v>3.383809523809524</v>
      </c>
      <c r="AE5044" t="s">
        <v>7949</v>
      </c>
      <c r="AH5044">
        <v>0</v>
      </c>
      <c r="AI5044">
        <v>0</v>
      </c>
    </row>
    <row r="5045" spans="5:35" x14ac:dyDescent="0.25">
      <c r="E5045">
        <v>25.4</v>
      </c>
      <c r="H5045">
        <v>5</v>
      </c>
      <c r="I5045" t="s">
        <v>22084</v>
      </c>
      <c r="J5045" t="s">
        <v>22089</v>
      </c>
      <c r="L5045" t="s">
        <v>22188</v>
      </c>
      <c r="M5045" t="s">
        <v>22198</v>
      </c>
      <c r="N5045" t="s">
        <v>25723</v>
      </c>
      <c r="O5045" t="s">
        <v>30001</v>
      </c>
      <c r="P5045">
        <v>7</v>
      </c>
      <c r="Q5045">
        <v>2</v>
      </c>
      <c r="R5045">
        <v>2.77</v>
      </c>
      <c r="S5045">
        <v>2.77</v>
      </c>
      <c r="T5045">
        <v>435.51</v>
      </c>
      <c r="U5045">
        <v>112.18</v>
      </c>
      <c r="V5045">
        <v>2.93</v>
      </c>
      <c r="X5045">
        <v>0</v>
      </c>
      <c r="Y5045">
        <v>3</v>
      </c>
      <c r="Z5045" t="s">
        <v>4250</v>
      </c>
      <c r="AA5045">
        <v>0</v>
      </c>
      <c r="AB5045">
        <v>3</v>
      </c>
      <c r="AC5045">
        <v>3.8363095238095242</v>
      </c>
      <c r="AE5045" t="s">
        <v>7949</v>
      </c>
      <c r="AH5045">
        <v>0</v>
      </c>
      <c r="AI5045">
        <v>0</v>
      </c>
    </row>
    <row r="5046" spans="5:35" x14ac:dyDescent="0.25">
      <c r="E5046">
        <v>8.8000000000000007</v>
      </c>
      <c r="H5046">
        <v>5</v>
      </c>
      <c r="I5046" t="s">
        <v>22084</v>
      </c>
      <c r="J5046" t="s">
        <v>22089</v>
      </c>
      <c r="L5046" t="s">
        <v>22188</v>
      </c>
      <c r="M5046" t="s">
        <v>22198</v>
      </c>
      <c r="N5046" t="s">
        <v>25724</v>
      </c>
      <c r="O5046" t="s">
        <v>30002</v>
      </c>
      <c r="P5046">
        <v>7</v>
      </c>
      <c r="Q5046">
        <v>2</v>
      </c>
      <c r="R5046">
        <v>1.52</v>
      </c>
      <c r="S5046">
        <v>1.52</v>
      </c>
      <c r="T5046">
        <v>421.48</v>
      </c>
      <c r="U5046">
        <v>112.18</v>
      </c>
      <c r="V5046">
        <v>2.62</v>
      </c>
      <c r="X5046">
        <v>0</v>
      </c>
      <c r="Y5046">
        <v>3</v>
      </c>
      <c r="Z5046" t="s">
        <v>4250</v>
      </c>
      <c r="AA5046">
        <v>0</v>
      </c>
      <c r="AB5046">
        <v>3</v>
      </c>
      <c r="AC5046">
        <v>4.3215238095238089</v>
      </c>
      <c r="AE5046" t="s">
        <v>7949</v>
      </c>
      <c r="AH5046">
        <v>0</v>
      </c>
      <c r="AI5046">
        <v>0</v>
      </c>
    </row>
    <row r="5047" spans="5:35" x14ac:dyDescent="0.25">
      <c r="E5047">
        <v>267</v>
      </c>
      <c r="H5047">
        <v>5</v>
      </c>
      <c r="I5047" t="s">
        <v>22084</v>
      </c>
      <c r="J5047" t="s">
        <v>22089</v>
      </c>
      <c r="L5047" t="s">
        <v>22188</v>
      </c>
      <c r="M5047" t="s">
        <v>22198</v>
      </c>
      <c r="N5047" t="s">
        <v>25725</v>
      </c>
      <c r="O5047" t="s">
        <v>30003</v>
      </c>
      <c r="P5047">
        <v>7</v>
      </c>
      <c r="Q5047">
        <v>2</v>
      </c>
      <c r="R5047">
        <v>3.61</v>
      </c>
      <c r="S5047">
        <v>3.61</v>
      </c>
      <c r="T5047">
        <v>478</v>
      </c>
      <c r="U5047">
        <v>112.18</v>
      </c>
      <c r="V5047">
        <v>4.01</v>
      </c>
      <c r="X5047">
        <v>0</v>
      </c>
      <c r="Y5047">
        <v>3</v>
      </c>
      <c r="Z5047" t="s">
        <v>4250</v>
      </c>
      <c r="AA5047">
        <v>0</v>
      </c>
      <c r="AB5047">
        <v>4</v>
      </c>
      <c r="AC5047">
        <v>2.807809523809524</v>
      </c>
      <c r="AE5047" t="s">
        <v>7949</v>
      </c>
      <c r="AH5047">
        <v>0</v>
      </c>
      <c r="AI5047">
        <v>0</v>
      </c>
    </row>
    <row r="5048" spans="5:35" x14ac:dyDescent="0.25">
      <c r="E5048">
        <v>323</v>
      </c>
      <c r="H5048">
        <v>5</v>
      </c>
      <c r="I5048" t="s">
        <v>22084</v>
      </c>
      <c r="J5048" t="s">
        <v>22089</v>
      </c>
      <c r="L5048" t="s">
        <v>22188</v>
      </c>
      <c r="M5048" t="s">
        <v>22198</v>
      </c>
      <c r="N5048" t="s">
        <v>25726</v>
      </c>
      <c r="O5048" t="s">
        <v>30004</v>
      </c>
      <c r="P5048">
        <v>7</v>
      </c>
      <c r="Q5048">
        <v>2</v>
      </c>
      <c r="R5048">
        <v>3.16</v>
      </c>
      <c r="S5048">
        <v>3.16</v>
      </c>
      <c r="T5048">
        <v>461.54</v>
      </c>
      <c r="U5048">
        <v>112.18</v>
      </c>
      <c r="V5048">
        <v>3.5</v>
      </c>
      <c r="X5048">
        <v>0</v>
      </c>
      <c r="Y5048">
        <v>3</v>
      </c>
      <c r="Z5048" t="s">
        <v>4250</v>
      </c>
      <c r="AA5048">
        <v>0</v>
      </c>
      <c r="AB5048">
        <v>4</v>
      </c>
      <c r="AC5048">
        <v>3.3753809523809521</v>
      </c>
      <c r="AE5048" t="s">
        <v>7949</v>
      </c>
      <c r="AH5048">
        <v>0</v>
      </c>
      <c r="AI5048">
        <v>0</v>
      </c>
    </row>
    <row r="5049" spans="5:35" x14ac:dyDescent="0.25">
      <c r="E5049">
        <v>3.3</v>
      </c>
      <c r="H5049">
        <v>5</v>
      </c>
      <c r="I5049" t="s">
        <v>22084</v>
      </c>
      <c r="J5049" t="s">
        <v>22089</v>
      </c>
      <c r="L5049" t="s">
        <v>22188</v>
      </c>
      <c r="M5049" t="s">
        <v>22198</v>
      </c>
      <c r="N5049" t="s">
        <v>25727</v>
      </c>
      <c r="O5049" t="s">
        <v>30005</v>
      </c>
      <c r="P5049">
        <v>7</v>
      </c>
      <c r="Q5049">
        <v>2</v>
      </c>
      <c r="R5049">
        <v>2.98</v>
      </c>
      <c r="S5049">
        <v>2.98</v>
      </c>
      <c r="T5049">
        <v>437.93</v>
      </c>
      <c r="U5049">
        <v>112.18</v>
      </c>
      <c r="V5049">
        <v>3.13</v>
      </c>
      <c r="X5049">
        <v>0</v>
      </c>
      <c r="Y5049">
        <v>3</v>
      </c>
      <c r="Z5049" t="s">
        <v>4250</v>
      </c>
      <c r="AA5049">
        <v>0</v>
      </c>
      <c r="AB5049">
        <v>3</v>
      </c>
      <c r="AC5049">
        <v>3.7140238095238089</v>
      </c>
      <c r="AE5049" t="s">
        <v>7949</v>
      </c>
      <c r="AH5049">
        <v>0</v>
      </c>
      <c r="AI5049">
        <v>0</v>
      </c>
    </row>
    <row r="5050" spans="5:35" x14ac:dyDescent="0.25">
      <c r="E5050">
        <v>3.9</v>
      </c>
      <c r="H5050">
        <v>5</v>
      </c>
      <c r="I5050" t="s">
        <v>22084</v>
      </c>
      <c r="J5050" t="s">
        <v>22089</v>
      </c>
      <c r="L5050" t="s">
        <v>22188</v>
      </c>
      <c r="M5050" t="s">
        <v>22198</v>
      </c>
      <c r="N5050" t="s">
        <v>25728</v>
      </c>
      <c r="O5050" t="s">
        <v>30006</v>
      </c>
      <c r="P5050">
        <v>7</v>
      </c>
      <c r="Q5050">
        <v>2</v>
      </c>
      <c r="R5050">
        <v>2.5299999999999998</v>
      </c>
      <c r="S5050">
        <v>2.5299999999999998</v>
      </c>
      <c r="T5050">
        <v>421.48</v>
      </c>
      <c r="U5050">
        <v>112.18</v>
      </c>
      <c r="V5050">
        <v>2.62</v>
      </c>
      <c r="X5050">
        <v>0</v>
      </c>
      <c r="Y5050">
        <v>3</v>
      </c>
      <c r="Z5050" t="s">
        <v>4250</v>
      </c>
      <c r="AA5050">
        <v>0</v>
      </c>
      <c r="AB5050">
        <v>3</v>
      </c>
      <c r="AC5050">
        <v>4.0565238095238092</v>
      </c>
      <c r="AE5050" t="s">
        <v>7949</v>
      </c>
      <c r="AH5050">
        <v>0</v>
      </c>
      <c r="AI5050">
        <v>0</v>
      </c>
    </row>
    <row r="5051" spans="5:35" x14ac:dyDescent="0.25">
      <c r="E5051">
        <v>0.87</v>
      </c>
      <c r="H5051">
        <v>5</v>
      </c>
      <c r="I5051" t="s">
        <v>22084</v>
      </c>
      <c r="J5051" t="s">
        <v>22089</v>
      </c>
      <c r="L5051" t="s">
        <v>22188</v>
      </c>
      <c r="M5051" t="s">
        <v>22198</v>
      </c>
      <c r="N5051" t="s">
        <v>25729</v>
      </c>
      <c r="O5051" t="s">
        <v>30007</v>
      </c>
      <c r="P5051">
        <v>7</v>
      </c>
      <c r="Q5051">
        <v>2</v>
      </c>
      <c r="R5051">
        <v>2.5299999999999998</v>
      </c>
      <c r="S5051">
        <v>2.5299999999999998</v>
      </c>
      <c r="T5051">
        <v>421.48</v>
      </c>
      <c r="U5051">
        <v>112.18</v>
      </c>
      <c r="V5051">
        <v>2.62</v>
      </c>
      <c r="X5051">
        <v>0</v>
      </c>
      <c r="Y5051">
        <v>3</v>
      </c>
      <c r="Z5051" t="s">
        <v>4250</v>
      </c>
      <c r="AA5051">
        <v>0</v>
      </c>
      <c r="AB5051">
        <v>3</v>
      </c>
      <c r="AC5051">
        <v>4.0565238095238092</v>
      </c>
      <c r="AE5051" t="s">
        <v>7949</v>
      </c>
      <c r="AH5051">
        <v>0</v>
      </c>
      <c r="AI5051">
        <v>0</v>
      </c>
    </row>
    <row r="5052" spans="5:35" x14ac:dyDescent="0.25">
      <c r="E5052">
        <v>18.7</v>
      </c>
      <c r="H5052">
        <v>5</v>
      </c>
      <c r="I5052" t="s">
        <v>22084</v>
      </c>
      <c r="J5052" t="s">
        <v>22089</v>
      </c>
      <c r="L5052" t="s">
        <v>22188</v>
      </c>
      <c r="M5052" t="s">
        <v>22198</v>
      </c>
      <c r="N5052" t="s">
        <v>25730</v>
      </c>
      <c r="O5052" t="s">
        <v>30008</v>
      </c>
      <c r="P5052">
        <v>8</v>
      </c>
      <c r="Q5052">
        <v>2</v>
      </c>
      <c r="R5052">
        <v>2.2999999999999998</v>
      </c>
      <c r="S5052">
        <v>2.2999999999999998</v>
      </c>
      <c r="T5052">
        <v>452.95</v>
      </c>
      <c r="U5052">
        <v>125.07</v>
      </c>
      <c r="V5052">
        <v>2.84</v>
      </c>
      <c r="X5052">
        <v>0</v>
      </c>
      <c r="Y5052">
        <v>3</v>
      </c>
      <c r="Z5052" t="s">
        <v>4250</v>
      </c>
      <c r="AA5052">
        <v>0</v>
      </c>
      <c r="AB5052">
        <v>3</v>
      </c>
      <c r="AC5052">
        <v>3.6860714285714291</v>
      </c>
      <c r="AE5052" t="s">
        <v>7949</v>
      </c>
      <c r="AH5052">
        <v>0</v>
      </c>
      <c r="AI5052">
        <v>0</v>
      </c>
    </row>
    <row r="5053" spans="5:35" x14ac:dyDescent="0.25">
      <c r="E5053">
        <v>56.3</v>
      </c>
      <c r="H5053">
        <v>5</v>
      </c>
      <c r="I5053" t="s">
        <v>22084</v>
      </c>
      <c r="J5053" t="s">
        <v>22089</v>
      </c>
      <c r="L5053" t="s">
        <v>22188</v>
      </c>
      <c r="M5053" t="s">
        <v>22198</v>
      </c>
      <c r="N5053" t="s">
        <v>25731</v>
      </c>
      <c r="O5053" t="s">
        <v>30009</v>
      </c>
      <c r="P5053">
        <v>8</v>
      </c>
      <c r="Q5053">
        <v>2</v>
      </c>
      <c r="R5053">
        <v>1.85</v>
      </c>
      <c r="S5053">
        <v>1.85</v>
      </c>
      <c r="T5053">
        <v>436.49</v>
      </c>
      <c r="U5053">
        <v>125.07</v>
      </c>
      <c r="V5053">
        <v>2.3199999999999998</v>
      </c>
      <c r="X5053">
        <v>0</v>
      </c>
      <c r="Y5053">
        <v>3</v>
      </c>
      <c r="Z5053" t="s">
        <v>4250</v>
      </c>
      <c r="AA5053">
        <v>0</v>
      </c>
      <c r="AB5053">
        <v>3</v>
      </c>
      <c r="AC5053">
        <v>3.953642857142857</v>
      </c>
      <c r="AE5053" t="s">
        <v>7949</v>
      </c>
      <c r="AH5053">
        <v>0</v>
      </c>
      <c r="AI5053">
        <v>0</v>
      </c>
    </row>
    <row r="5054" spans="5:35" x14ac:dyDescent="0.25">
      <c r="E5054">
        <v>127</v>
      </c>
      <c r="H5054">
        <v>5</v>
      </c>
      <c r="I5054" t="s">
        <v>22084</v>
      </c>
      <c r="J5054" t="s">
        <v>22089</v>
      </c>
      <c r="L5054" t="s">
        <v>22188</v>
      </c>
      <c r="M5054" t="s">
        <v>22198</v>
      </c>
      <c r="N5054" t="s">
        <v>25732</v>
      </c>
      <c r="O5054" t="s">
        <v>30010</v>
      </c>
      <c r="P5054">
        <v>8</v>
      </c>
      <c r="Q5054">
        <v>2</v>
      </c>
      <c r="R5054">
        <v>4.26</v>
      </c>
      <c r="S5054">
        <v>4.26</v>
      </c>
      <c r="T5054">
        <v>478.99</v>
      </c>
      <c r="U5054">
        <v>125.07</v>
      </c>
      <c r="V5054">
        <v>3.41</v>
      </c>
      <c r="X5054">
        <v>0</v>
      </c>
      <c r="Y5054">
        <v>3</v>
      </c>
      <c r="Z5054" t="s">
        <v>4250</v>
      </c>
      <c r="AA5054">
        <v>0</v>
      </c>
      <c r="AB5054">
        <v>4</v>
      </c>
      <c r="AC5054">
        <v>2.0200714285714292</v>
      </c>
      <c r="AE5054" t="s">
        <v>7949</v>
      </c>
      <c r="AH5054">
        <v>0</v>
      </c>
      <c r="AI5054">
        <v>0</v>
      </c>
    </row>
    <row r="5055" spans="5:35" x14ac:dyDescent="0.25">
      <c r="E5055">
        <v>498</v>
      </c>
      <c r="H5055">
        <v>5</v>
      </c>
      <c r="I5055" t="s">
        <v>22084</v>
      </c>
      <c r="J5055" t="s">
        <v>22089</v>
      </c>
      <c r="L5055" t="s">
        <v>22188</v>
      </c>
      <c r="M5055" t="s">
        <v>22198</v>
      </c>
      <c r="N5055" t="s">
        <v>25733</v>
      </c>
      <c r="O5055" t="s">
        <v>30011</v>
      </c>
      <c r="P5055">
        <v>8</v>
      </c>
      <c r="Q5055">
        <v>2</v>
      </c>
      <c r="R5055">
        <v>3.81</v>
      </c>
      <c r="S5055">
        <v>3.81</v>
      </c>
      <c r="T5055">
        <v>462.53</v>
      </c>
      <c r="U5055">
        <v>125.07</v>
      </c>
      <c r="V5055">
        <v>2.89</v>
      </c>
      <c r="X5055">
        <v>0</v>
      </c>
      <c r="Y5055">
        <v>3</v>
      </c>
      <c r="Z5055" t="s">
        <v>4250</v>
      </c>
      <c r="AA5055">
        <v>0</v>
      </c>
      <c r="AB5055">
        <v>4</v>
      </c>
      <c r="AC5055">
        <v>2.457642857142857</v>
      </c>
      <c r="AE5055" t="s">
        <v>7949</v>
      </c>
      <c r="AH5055">
        <v>0</v>
      </c>
      <c r="AI5055">
        <v>0</v>
      </c>
    </row>
    <row r="5056" spans="5:35" x14ac:dyDescent="0.25">
      <c r="E5056">
        <v>129</v>
      </c>
      <c r="H5056">
        <v>5</v>
      </c>
      <c r="I5056" t="s">
        <v>22084</v>
      </c>
      <c r="J5056" t="s">
        <v>22089</v>
      </c>
      <c r="L5056" t="s">
        <v>22188</v>
      </c>
      <c r="M5056" t="s">
        <v>22198</v>
      </c>
      <c r="N5056" t="s">
        <v>25696</v>
      </c>
      <c r="O5056" t="s">
        <v>29974</v>
      </c>
      <c r="P5056">
        <v>7</v>
      </c>
      <c r="Q5056">
        <v>2</v>
      </c>
      <c r="R5056">
        <v>3.02</v>
      </c>
      <c r="S5056">
        <v>3.02</v>
      </c>
      <c r="T5056">
        <v>451.96</v>
      </c>
      <c r="U5056">
        <v>112.18</v>
      </c>
      <c r="V5056">
        <v>3.44</v>
      </c>
      <c r="X5056">
        <v>0</v>
      </c>
      <c r="Y5056">
        <v>3</v>
      </c>
      <c r="Z5056" t="s">
        <v>4250</v>
      </c>
      <c r="AA5056">
        <v>0</v>
      </c>
      <c r="AB5056">
        <v>3</v>
      </c>
      <c r="AC5056">
        <v>3.5838095238095238</v>
      </c>
      <c r="AE5056" t="s">
        <v>7949</v>
      </c>
      <c r="AH5056">
        <v>0</v>
      </c>
      <c r="AI5056">
        <v>0</v>
      </c>
    </row>
    <row r="5057" spans="5:35" x14ac:dyDescent="0.25">
      <c r="E5057">
        <v>132</v>
      </c>
      <c r="H5057">
        <v>5</v>
      </c>
      <c r="I5057" t="s">
        <v>22084</v>
      </c>
      <c r="J5057" t="s">
        <v>22089</v>
      </c>
      <c r="L5057" t="s">
        <v>22188</v>
      </c>
      <c r="M5057" t="s">
        <v>22198</v>
      </c>
      <c r="N5057" t="s">
        <v>25734</v>
      </c>
      <c r="O5057" t="s">
        <v>30012</v>
      </c>
      <c r="P5057">
        <v>5</v>
      </c>
      <c r="Q5057">
        <v>2</v>
      </c>
      <c r="R5057">
        <v>3.01</v>
      </c>
      <c r="S5057">
        <v>3.01</v>
      </c>
      <c r="T5057">
        <v>430.53</v>
      </c>
      <c r="U5057">
        <v>86.15</v>
      </c>
      <c r="V5057">
        <v>3.63</v>
      </c>
      <c r="X5057">
        <v>3.58</v>
      </c>
      <c r="Y5057">
        <v>3</v>
      </c>
      <c r="Z5057" t="s">
        <v>4250</v>
      </c>
      <c r="AA5057">
        <v>0</v>
      </c>
      <c r="AB5057">
        <v>3</v>
      </c>
      <c r="AC5057">
        <v>4.4862142857142864</v>
      </c>
      <c r="AE5057" t="s">
        <v>7949</v>
      </c>
      <c r="AH5057">
        <v>0</v>
      </c>
      <c r="AI5057">
        <v>0</v>
      </c>
    </row>
    <row r="5058" spans="5:35" x14ac:dyDescent="0.25">
      <c r="E5058">
        <v>1252</v>
      </c>
      <c r="H5058">
        <v>5</v>
      </c>
      <c r="I5058" t="s">
        <v>22084</v>
      </c>
      <c r="J5058" t="s">
        <v>22089</v>
      </c>
      <c r="L5058" t="s">
        <v>22188</v>
      </c>
      <c r="M5058" t="s">
        <v>22198</v>
      </c>
      <c r="N5058" t="s">
        <v>25735</v>
      </c>
      <c r="O5058" t="s">
        <v>30013</v>
      </c>
      <c r="P5058">
        <v>7</v>
      </c>
      <c r="Q5058">
        <v>2</v>
      </c>
      <c r="R5058">
        <v>0.93</v>
      </c>
      <c r="S5058">
        <v>0.93</v>
      </c>
      <c r="T5058">
        <v>432.51</v>
      </c>
      <c r="U5058">
        <v>111.93</v>
      </c>
      <c r="V5058">
        <v>2.42</v>
      </c>
      <c r="X5058">
        <v>1.42</v>
      </c>
      <c r="Y5058">
        <v>3</v>
      </c>
      <c r="Z5058" t="s">
        <v>4250</v>
      </c>
      <c r="AA5058">
        <v>0</v>
      </c>
      <c r="AB5058">
        <v>3</v>
      </c>
      <c r="AC5058">
        <v>4.2510714285714286</v>
      </c>
      <c r="AE5058" t="s">
        <v>7949</v>
      </c>
      <c r="AH5058">
        <v>0</v>
      </c>
      <c r="AI5058">
        <v>0</v>
      </c>
    </row>
    <row r="5059" spans="5:35" x14ac:dyDescent="0.25">
      <c r="E5059">
        <v>23.5</v>
      </c>
      <c r="H5059">
        <v>5</v>
      </c>
      <c r="I5059" t="s">
        <v>22084</v>
      </c>
      <c r="J5059" t="s">
        <v>22089</v>
      </c>
      <c r="L5059" t="s">
        <v>22188</v>
      </c>
      <c r="M5059" t="s">
        <v>22198</v>
      </c>
      <c r="N5059" t="s">
        <v>25736</v>
      </c>
      <c r="O5059" t="s">
        <v>30014</v>
      </c>
      <c r="P5059">
        <v>7</v>
      </c>
      <c r="Q5059">
        <v>2</v>
      </c>
      <c r="R5059">
        <v>1.57</v>
      </c>
      <c r="S5059">
        <v>1.57</v>
      </c>
      <c r="T5059">
        <v>421.48</v>
      </c>
      <c r="U5059">
        <v>112.18</v>
      </c>
      <c r="V5059">
        <v>2.62</v>
      </c>
      <c r="X5059">
        <v>0.94</v>
      </c>
      <c r="Y5059">
        <v>3</v>
      </c>
      <c r="Z5059" t="s">
        <v>4250</v>
      </c>
      <c r="AA5059">
        <v>0</v>
      </c>
      <c r="AB5059">
        <v>3</v>
      </c>
      <c r="AC5059">
        <v>4.3215238095238089</v>
      </c>
      <c r="AE5059" t="s">
        <v>7949</v>
      </c>
      <c r="AH5059">
        <v>0</v>
      </c>
      <c r="AI5059">
        <v>0</v>
      </c>
    </row>
    <row r="5060" spans="5:35" x14ac:dyDescent="0.25">
      <c r="E5060">
        <v>566.20000000000005</v>
      </c>
      <c r="H5060">
        <v>5</v>
      </c>
      <c r="I5060" t="s">
        <v>22084</v>
      </c>
      <c r="J5060" t="s">
        <v>22089</v>
      </c>
      <c r="L5060" t="s">
        <v>22188</v>
      </c>
      <c r="M5060" t="s">
        <v>22198</v>
      </c>
      <c r="N5060" t="s">
        <v>25737</v>
      </c>
      <c r="O5060" t="s">
        <v>30015</v>
      </c>
      <c r="P5060">
        <v>8</v>
      </c>
      <c r="Q5060">
        <v>2</v>
      </c>
      <c r="R5060">
        <v>2.96</v>
      </c>
      <c r="S5060">
        <v>2.96</v>
      </c>
      <c r="T5060">
        <v>478.99</v>
      </c>
      <c r="U5060">
        <v>125.07</v>
      </c>
      <c r="V5060">
        <v>3.41</v>
      </c>
      <c r="X5060">
        <v>0.63</v>
      </c>
      <c r="Y5060">
        <v>3</v>
      </c>
      <c r="Z5060" t="s">
        <v>4250</v>
      </c>
      <c r="AA5060">
        <v>0</v>
      </c>
      <c r="AB5060">
        <v>4</v>
      </c>
      <c r="AC5060">
        <v>3.1700714285714291</v>
      </c>
      <c r="AE5060" t="s">
        <v>7949</v>
      </c>
      <c r="AH5060">
        <v>0</v>
      </c>
      <c r="AI5060">
        <v>0</v>
      </c>
    </row>
    <row r="5061" spans="5:35" x14ac:dyDescent="0.25">
      <c r="E5061">
        <v>68.290000000000006</v>
      </c>
      <c r="H5061">
        <v>5</v>
      </c>
      <c r="I5061" t="s">
        <v>22084</v>
      </c>
      <c r="J5061" t="s">
        <v>22089</v>
      </c>
      <c r="L5061" t="s">
        <v>22188</v>
      </c>
      <c r="M5061" t="s">
        <v>22198</v>
      </c>
      <c r="N5061" t="s">
        <v>25738</v>
      </c>
      <c r="O5061" t="s">
        <v>30016</v>
      </c>
      <c r="P5061">
        <v>8</v>
      </c>
      <c r="Q5061">
        <v>2</v>
      </c>
      <c r="R5061">
        <v>1.57</v>
      </c>
      <c r="S5061">
        <v>1.57</v>
      </c>
      <c r="T5061">
        <v>456.91</v>
      </c>
      <c r="U5061">
        <v>125.07</v>
      </c>
      <c r="V5061">
        <v>2.67</v>
      </c>
      <c r="X5061">
        <v>0</v>
      </c>
      <c r="Y5061">
        <v>3</v>
      </c>
      <c r="Z5061" t="s">
        <v>4250</v>
      </c>
      <c r="AA5061">
        <v>0</v>
      </c>
      <c r="AB5061">
        <v>3</v>
      </c>
      <c r="AC5061">
        <v>3.8077857142857141</v>
      </c>
      <c r="AE5061" t="s">
        <v>7949</v>
      </c>
      <c r="AH5061">
        <v>0</v>
      </c>
      <c r="AI5061">
        <v>0</v>
      </c>
    </row>
    <row r="5062" spans="5:35" x14ac:dyDescent="0.25">
      <c r="E5062">
        <v>107</v>
      </c>
      <c r="H5062">
        <v>5</v>
      </c>
      <c r="I5062" t="s">
        <v>22084</v>
      </c>
      <c r="J5062" t="s">
        <v>22089</v>
      </c>
      <c r="L5062" t="s">
        <v>22188</v>
      </c>
      <c r="M5062" t="s">
        <v>22198</v>
      </c>
      <c r="N5062" t="s">
        <v>25739</v>
      </c>
      <c r="O5062" t="s">
        <v>30017</v>
      </c>
      <c r="P5062">
        <v>8</v>
      </c>
      <c r="Q5062">
        <v>2</v>
      </c>
      <c r="R5062">
        <v>1.1200000000000001</v>
      </c>
      <c r="S5062">
        <v>1.1200000000000001</v>
      </c>
      <c r="T5062">
        <v>440.46</v>
      </c>
      <c r="U5062">
        <v>125.07</v>
      </c>
      <c r="V5062">
        <v>2.15</v>
      </c>
      <c r="X5062">
        <v>0</v>
      </c>
      <c r="Y5062">
        <v>3</v>
      </c>
      <c r="Z5062" t="s">
        <v>4250</v>
      </c>
      <c r="AA5062">
        <v>0</v>
      </c>
      <c r="AB5062">
        <v>3</v>
      </c>
      <c r="AC5062">
        <v>3.9252857142857152</v>
      </c>
      <c r="AE5062" t="s">
        <v>7949</v>
      </c>
      <c r="AH5062">
        <v>0</v>
      </c>
      <c r="AI5062">
        <v>0</v>
      </c>
    </row>
    <row r="5063" spans="5:35" x14ac:dyDescent="0.25">
      <c r="E5063">
        <v>57</v>
      </c>
      <c r="H5063">
        <v>5</v>
      </c>
      <c r="I5063" t="s">
        <v>22084</v>
      </c>
      <c r="J5063" t="s">
        <v>22089</v>
      </c>
      <c r="L5063" t="s">
        <v>22188</v>
      </c>
      <c r="M5063" t="s">
        <v>22198</v>
      </c>
      <c r="N5063" t="s">
        <v>25740</v>
      </c>
      <c r="O5063" t="s">
        <v>30018</v>
      </c>
      <c r="P5063">
        <v>6</v>
      </c>
      <c r="Q5063">
        <v>2</v>
      </c>
      <c r="R5063">
        <v>3.03</v>
      </c>
      <c r="S5063">
        <v>3.03</v>
      </c>
      <c r="T5063">
        <v>435.96</v>
      </c>
      <c r="U5063">
        <v>91.08</v>
      </c>
      <c r="V5063">
        <v>3.27</v>
      </c>
      <c r="X5063">
        <v>0</v>
      </c>
      <c r="Y5063">
        <v>3</v>
      </c>
      <c r="Z5063" t="s">
        <v>4250</v>
      </c>
      <c r="AA5063">
        <v>0</v>
      </c>
      <c r="AB5063">
        <v>3</v>
      </c>
      <c r="AC5063">
        <v>4.3914285714285723</v>
      </c>
      <c r="AE5063" t="s">
        <v>7949</v>
      </c>
      <c r="AH5063">
        <v>0</v>
      </c>
      <c r="AI5063">
        <v>0</v>
      </c>
    </row>
    <row r="5064" spans="5:35" x14ac:dyDescent="0.25">
      <c r="E5064">
        <v>693</v>
      </c>
      <c r="H5064">
        <v>5</v>
      </c>
      <c r="I5064" t="s">
        <v>22084</v>
      </c>
      <c r="J5064" t="s">
        <v>22089</v>
      </c>
      <c r="L5064" t="s">
        <v>22188</v>
      </c>
      <c r="M5064" t="s">
        <v>22198</v>
      </c>
      <c r="N5064" t="s">
        <v>25741</v>
      </c>
      <c r="O5064" t="s">
        <v>30019</v>
      </c>
      <c r="P5064">
        <v>7</v>
      </c>
      <c r="Q5064">
        <v>2</v>
      </c>
      <c r="R5064">
        <v>2.4300000000000002</v>
      </c>
      <c r="S5064">
        <v>2.4300000000000002</v>
      </c>
      <c r="T5064">
        <v>503.07</v>
      </c>
      <c r="U5064">
        <v>110.64</v>
      </c>
      <c r="V5064">
        <v>2.3199999999999998</v>
      </c>
      <c r="X5064">
        <v>2.9</v>
      </c>
      <c r="Y5064">
        <v>2</v>
      </c>
      <c r="Z5064" t="s">
        <v>4250</v>
      </c>
      <c r="AA5064">
        <v>1</v>
      </c>
      <c r="AB5064">
        <v>3</v>
      </c>
      <c r="AC5064">
        <v>3.597</v>
      </c>
      <c r="AE5064" t="s">
        <v>7949</v>
      </c>
      <c r="AH5064">
        <v>0</v>
      </c>
      <c r="AI5064">
        <v>0</v>
      </c>
    </row>
    <row r="5065" spans="5:35" x14ac:dyDescent="0.25">
      <c r="E5065">
        <v>161</v>
      </c>
      <c r="H5065">
        <v>5</v>
      </c>
      <c r="I5065" t="s">
        <v>22084</v>
      </c>
      <c r="J5065" t="s">
        <v>22089</v>
      </c>
      <c r="L5065" t="s">
        <v>22188</v>
      </c>
      <c r="M5065" t="s">
        <v>22198</v>
      </c>
      <c r="N5065" t="s">
        <v>25742</v>
      </c>
      <c r="O5065" t="s">
        <v>30020</v>
      </c>
      <c r="P5065">
        <v>4</v>
      </c>
      <c r="Q5065">
        <v>2</v>
      </c>
      <c r="R5065">
        <v>4.75</v>
      </c>
      <c r="S5065">
        <v>4.75</v>
      </c>
      <c r="T5065">
        <v>446</v>
      </c>
      <c r="U5065">
        <v>73.260000000000005</v>
      </c>
      <c r="V5065">
        <v>4.75</v>
      </c>
      <c r="X5065">
        <v>0</v>
      </c>
      <c r="Y5065">
        <v>3</v>
      </c>
      <c r="Z5065" t="s">
        <v>4250</v>
      </c>
      <c r="AA5065">
        <v>0</v>
      </c>
      <c r="AB5065">
        <v>3</v>
      </c>
      <c r="AC5065">
        <v>3.0107142857142861</v>
      </c>
      <c r="AE5065" t="s">
        <v>7949</v>
      </c>
      <c r="AH5065">
        <v>0</v>
      </c>
      <c r="AI5065">
        <v>0</v>
      </c>
    </row>
    <row r="5066" spans="5:35" x14ac:dyDescent="0.25">
      <c r="E5066">
        <v>30.3</v>
      </c>
      <c r="H5066">
        <v>5</v>
      </c>
      <c r="I5066" t="s">
        <v>22084</v>
      </c>
      <c r="J5066" t="s">
        <v>22089</v>
      </c>
      <c r="L5066" t="s">
        <v>22188</v>
      </c>
      <c r="M5066" t="s">
        <v>22198</v>
      </c>
      <c r="N5066" t="s">
        <v>25743</v>
      </c>
      <c r="O5066" t="s">
        <v>30021</v>
      </c>
      <c r="P5066">
        <v>7</v>
      </c>
      <c r="Q5066">
        <v>2</v>
      </c>
      <c r="R5066">
        <v>2.1800000000000002</v>
      </c>
      <c r="S5066">
        <v>2.1800000000000002</v>
      </c>
      <c r="T5066">
        <v>436.95</v>
      </c>
      <c r="U5066">
        <v>103.97</v>
      </c>
      <c r="V5066">
        <v>2.66</v>
      </c>
      <c r="X5066">
        <v>0.12</v>
      </c>
      <c r="Y5066">
        <v>3</v>
      </c>
      <c r="Z5066" t="s">
        <v>4250</v>
      </c>
      <c r="AA5066">
        <v>0</v>
      </c>
      <c r="AB5066">
        <v>3</v>
      </c>
      <c r="AC5066">
        <v>4.3946904761904761</v>
      </c>
      <c r="AE5066" t="s">
        <v>7949</v>
      </c>
      <c r="AH5066">
        <v>0</v>
      </c>
      <c r="AI5066">
        <v>0</v>
      </c>
    </row>
    <row r="5067" spans="5:35" x14ac:dyDescent="0.25">
      <c r="E5067">
        <v>2103</v>
      </c>
      <c r="H5067">
        <v>5</v>
      </c>
      <c r="I5067" t="s">
        <v>22084</v>
      </c>
      <c r="J5067" t="s">
        <v>22089</v>
      </c>
      <c r="L5067" t="s">
        <v>22188</v>
      </c>
      <c r="M5067" t="s">
        <v>22198</v>
      </c>
      <c r="N5067" t="s">
        <v>25744</v>
      </c>
      <c r="O5067" t="s">
        <v>30022</v>
      </c>
      <c r="P5067">
        <v>5</v>
      </c>
      <c r="Q5067">
        <v>2</v>
      </c>
      <c r="R5067">
        <v>3.34</v>
      </c>
      <c r="S5067">
        <v>3.34</v>
      </c>
      <c r="T5067">
        <v>446.99</v>
      </c>
      <c r="U5067">
        <v>86.15</v>
      </c>
      <c r="V5067">
        <v>4.1500000000000004</v>
      </c>
      <c r="X5067">
        <v>4.71</v>
      </c>
      <c r="Y5067">
        <v>3</v>
      </c>
      <c r="Z5067" t="s">
        <v>4250</v>
      </c>
      <c r="AA5067">
        <v>0</v>
      </c>
      <c r="AB5067">
        <v>3</v>
      </c>
      <c r="AC5067">
        <v>4.0386428571428574</v>
      </c>
      <c r="AE5067" t="s">
        <v>7949</v>
      </c>
      <c r="AH5067">
        <v>0</v>
      </c>
      <c r="AI5067">
        <v>0</v>
      </c>
    </row>
    <row r="5068" spans="5:35" x14ac:dyDescent="0.25">
      <c r="E5068">
        <v>3520</v>
      </c>
      <c r="H5068">
        <v>5</v>
      </c>
      <c r="I5068" t="s">
        <v>22084</v>
      </c>
      <c r="J5068" t="s">
        <v>22089</v>
      </c>
      <c r="L5068" t="s">
        <v>22188</v>
      </c>
      <c r="M5068" t="s">
        <v>22198</v>
      </c>
      <c r="N5068" t="s">
        <v>25745</v>
      </c>
      <c r="O5068" t="s">
        <v>30023</v>
      </c>
      <c r="P5068">
        <v>5</v>
      </c>
      <c r="Q5068">
        <v>2</v>
      </c>
      <c r="R5068">
        <v>3.43</v>
      </c>
      <c r="S5068">
        <v>3.43</v>
      </c>
      <c r="T5068">
        <v>446.99</v>
      </c>
      <c r="U5068">
        <v>86.15</v>
      </c>
      <c r="V5068">
        <v>4.1500000000000004</v>
      </c>
      <c r="X5068">
        <v>4.33</v>
      </c>
      <c r="Y5068">
        <v>3</v>
      </c>
      <c r="Z5068" t="s">
        <v>4250</v>
      </c>
      <c r="AA5068">
        <v>0</v>
      </c>
      <c r="AB5068">
        <v>3</v>
      </c>
      <c r="AC5068">
        <v>3.9486428571428571</v>
      </c>
      <c r="AE5068" t="s">
        <v>7949</v>
      </c>
      <c r="AH5068">
        <v>0</v>
      </c>
      <c r="AI5068">
        <v>0</v>
      </c>
    </row>
    <row r="5069" spans="5:35" x14ac:dyDescent="0.25">
      <c r="E5069">
        <v>5904</v>
      </c>
      <c r="H5069">
        <v>5</v>
      </c>
      <c r="I5069" t="s">
        <v>22084</v>
      </c>
      <c r="J5069" t="s">
        <v>22089</v>
      </c>
      <c r="L5069" t="s">
        <v>22188</v>
      </c>
      <c r="M5069" t="s">
        <v>22198</v>
      </c>
      <c r="N5069" t="s">
        <v>25746</v>
      </c>
      <c r="O5069" t="s">
        <v>30024</v>
      </c>
      <c r="P5069">
        <v>7</v>
      </c>
      <c r="Q5069">
        <v>2</v>
      </c>
      <c r="R5069">
        <v>2.08</v>
      </c>
      <c r="S5069">
        <v>2.08</v>
      </c>
      <c r="T5069">
        <v>455.99</v>
      </c>
      <c r="U5069">
        <v>98.62</v>
      </c>
      <c r="V5069">
        <v>2.31</v>
      </c>
      <c r="X5069">
        <v>4.2300000000000004</v>
      </c>
      <c r="Y5069">
        <v>2</v>
      </c>
      <c r="Z5069" t="s">
        <v>4250</v>
      </c>
      <c r="AA5069">
        <v>0</v>
      </c>
      <c r="AB5069">
        <v>3</v>
      </c>
      <c r="AC5069">
        <v>4.4870238095238104</v>
      </c>
      <c r="AE5069" t="s">
        <v>7949</v>
      </c>
      <c r="AH5069">
        <v>0</v>
      </c>
      <c r="AI5069">
        <v>0</v>
      </c>
    </row>
    <row r="5070" spans="5:35" x14ac:dyDescent="0.25">
      <c r="E5070">
        <v>2265</v>
      </c>
      <c r="H5070">
        <v>5</v>
      </c>
      <c r="I5070" t="s">
        <v>22084</v>
      </c>
      <c r="J5070" t="s">
        <v>22089</v>
      </c>
      <c r="L5070" t="s">
        <v>22188</v>
      </c>
      <c r="M5070" t="s">
        <v>22198</v>
      </c>
      <c r="N5070" t="s">
        <v>25747</v>
      </c>
      <c r="O5070" t="s">
        <v>30025</v>
      </c>
      <c r="P5070">
        <v>7</v>
      </c>
      <c r="Q5070">
        <v>2</v>
      </c>
      <c r="R5070">
        <v>2.1800000000000002</v>
      </c>
      <c r="S5070">
        <v>2.1800000000000002</v>
      </c>
      <c r="T5070">
        <v>436.95</v>
      </c>
      <c r="U5070">
        <v>103.97</v>
      </c>
      <c r="V5070">
        <v>2.66</v>
      </c>
      <c r="X5070">
        <v>0.38</v>
      </c>
      <c r="Y5070">
        <v>3</v>
      </c>
      <c r="Z5070" t="s">
        <v>4250</v>
      </c>
      <c r="AA5070">
        <v>0</v>
      </c>
      <c r="AB5070">
        <v>3</v>
      </c>
      <c r="AC5070">
        <v>4.3946904761904761</v>
      </c>
      <c r="AE5070" t="s">
        <v>7949</v>
      </c>
      <c r="AH5070">
        <v>0</v>
      </c>
      <c r="AI5070">
        <v>0</v>
      </c>
    </row>
    <row r="5071" spans="5:35" x14ac:dyDescent="0.25">
      <c r="E5071">
        <v>429</v>
      </c>
      <c r="H5071">
        <v>5</v>
      </c>
      <c r="I5071" t="s">
        <v>22084</v>
      </c>
      <c r="J5071" t="s">
        <v>22089</v>
      </c>
      <c r="L5071" t="s">
        <v>22188</v>
      </c>
      <c r="M5071" t="s">
        <v>22198</v>
      </c>
      <c r="N5071" t="s">
        <v>25748</v>
      </c>
      <c r="O5071" t="s">
        <v>30026</v>
      </c>
      <c r="P5071">
        <v>7</v>
      </c>
      <c r="Q5071">
        <v>2</v>
      </c>
      <c r="R5071">
        <v>1.89</v>
      </c>
      <c r="S5071">
        <v>1.89</v>
      </c>
      <c r="T5071">
        <v>436.95</v>
      </c>
      <c r="U5071">
        <v>103.97</v>
      </c>
      <c r="V5071">
        <v>2.66</v>
      </c>
      <c r="X5071">
        <v>4.16</v>
      </c>
      <c r="Y5071">
        <v>3</v>
      </c>
      <c r="Z5071" t="s">
        <v>4250</v>
      </c>
      <c r="AA5071">
        <v>0</v>
      </c>
      <c r="AB5071">
        <v>3</v>
      </c>
      <c r="AC5071">
        <v>4.484690476190476</v>
      </c>
      <c r="AE5071" t="s">
        <v>7949</v>
      </c>
      <c r="AH5071">
        <v>0</v>
      </c>
      <c r="AI5071">
        <v>0</v>
      </c>
    </row>
    <row r="5072" spans="5:35" x14ac:dyDescent="0.25">
      <c r="E5072">
        <v>4231</v>
      </c>
      <c r="H5072">
        <v>5</v>
      </c>
      <c r="I5072" t="s">
        <v>22084</v>
      </c>
      <c r="J5072" t="s">
        <v>22089</v>
      </c>
      <c r="L5072" t="s">
        <v>22188</v>
      </c>
      <c r="M5072" t="s">
        <v>22198</v>
      </c>
      <c r="N5072" t="s">
        <v>25749</v>
      </c>
      <c r="O5072" t="s">
        <v>30027</v>
      </c>
      <c r="P5072">
        <v>6</v>
      </c>
      <c r="Q5072">
        <v>2</v>
      </c>
      <c r="R5072">
        <v>3.44</v>
      </c>
      <c r="S5072">
        <v>3.44</v>
      </c>
      <c r="T5072">
        <v>436.95</v>
      </c>
      <c r="U5072">
        <v>99.29</v>
      </c>
      <c r="V5072">
        <v>3.74</v>
      </c>
      <c r="X5072">
        <v>0.45</v>
      </c>
      <c r="Y5072">
        <v>3</v>
      </c>
      <c r="Z5072" t="s">
        <v>4250</v>
      </c>
      <c r="AA5072">
        <v>0</v>
      </c>
      <c r="AB5072">
        <v>3</v>
      </c>
      <c r="AC5072">
        <v>3.7006904761904762</v>
      </c>
      <c r="AE5072" t="s">
        <v>7949</v>
      </c>
      <c r="AH5072">
        <v>0</v>
      </c>
      <c r="AI5072">
        <v>0</v>
      </c>
    </row>
    <row r="5073" spans="5:35" x14ac:dyDescent="0.25">
      <c r="E5073">
        <v>827</v>
      </c>
      <c r="H5073">
        <v>5</v>
      </c>
      <c r="I5073" t="s">
        <v>22084</v>
      </c>
      <c r="J5073" t="s">
        <v>22089</v>
      </c>
      <c r="L5073" t="s">
        <v>22188</v>
      </c>
      <c r="M5073" t="s">
        <v>22198</v>
      </c>
      <c r="N5073" t="s">
        <v>25750</v>
      </c>
      <c r="O5073" t="s">
        <v>30028</v>
      </c>
      <c r="P5073">
        <v>6</v>
      </c>
      <c r="Q5073">
        <v>2</v>
      </c>
      <c r="R5073">
        <v>3.38</v>
      </c>
      <c r="S5073">
        <v>3.38</v>
      </c>
      <c r="T5073">
        <v>453.01</v>
      </c>
      <c r="U5073">
        <v>86.15</v>
      </c>
      <c r="V5073">
        <v>4.21</v>
      </c>
      <c r="X5073">
        <v>2.04</v>
      </c>
      <c r="Y5073">
        <v>3</v>
      </c>
      <c r="Z5073" t="s">
        <v>4250</v>
      </c>
      <c r="AA5073">
        <v>0</v>
      </c>
      <c r="AB5073">
        <v>3</v>
      </c>
      <c r="AC5073">
        <v>3.9556428571428568</v>
      </c>
      <c r="AE5073" t="s">
        <v>7949</v>
      </c>
      <c r="AH5073">
        <v>0</v>
      </c>
      <c r="AI5073">
        <v>0</v>
      </c>
    </row>
    <row r="5074" spans="5:35" x14ac:dyDescent="0.25">
      <c r="E5074">
        <v>1600</v>
      </c>
      <c r="H5074">
        <v>5</v>
      </c>
      <c r="I5074" t="s">
        <v>22084</v>
      </c>
      <c r="J5074" t="s">
        <v>22089</v>
      </c>
      <c r="L5074" t="s">
        <v>22188</v>
      </c>
      <c r="M5074" t="s">
        <v>22198</v>
      </c>
      <c r="N5074" t="s">
        <v>25751</v>
      </c>
      <c r="O5074" t="s">
        <v>30029</v>
      </c>
      <c r="P5074">
        <v>7</v>
      </c>
      <c r="Q5074">
        <v>2</v>
      </c>
      <c r="R5074">
        <v>2.3199999999999998</v>
      </c>
      <c r="S5074">
        <v>2.3199999999999998</v>
      </c>
      <c r="T5074">
        <v>436.95</v>
      </c>
      <c r="U5074">
        <v>103.97</v>
      </c>
      <c r="V5074">
        <v>2.66</v>
      </c>
      <c r="X5074">
        <v>0.01</v>
      </c>
      <c r="Y5074">
        <v>3</v>
      </c>
      <c r="Z5074" t="s">
        <v>4250</v>
      </c>
      <c r="AA5074">
        <v>0</v>
      </c>
      <c r="AB5074">
        <v>3</v>
      </c>
      <c r="AC5074">
        <v>4.3246904761904759</v>
      </c>
      <c r="AE5074" t="s">
        <v>7949</v>
      </c>
      <c r="AH5074">
        <v>0</v>
      </c>
      <c r="AI5074">
        <v>0</v>
      </c>
    </row>
    <row r="5075" spans="5:35" x14ac:dyDescent="0.25">
      <c r="E5075">
        <v>67.2</v>
      </c>
      <c r="H5075">
        <v>5</v>
      </c>
      <c r="I5075" t="s">
        <v>22084</v>
      </c>
      <c r="J5075" t="s">
        <v>22089</v>
      </c>
      <c r="L5075" t="s">
        <v>22188</v>
      </c>
      <c r="M5075" t="s">
        <v>22198</v>
      </c>
      <c r="N5075" t="s">
        <v>25752</v>
      </c>
      <c r="O5075" t="s">
        <v>30030</v>
      </c>
      <c r="P5075">
        <v>7</v>
      </c>
      <c r="Q5075">
        <v>2</v>
      </c>
      <c r="R5075">
        <v>1.5</v>
      </c>
      <c r="S5075">
        <v>1.5</v>
      </c>
      <c r="T5075">
        <v>434.52</v>
      </c>
      <c r="U5075">
        <v>103.97</v>
      </c>
      <c r="V5075">
        <v>2.46</v>
      </c>
      <c r="X5075">
        <v>4.74</v>
      </c>
      <c r="Y5075">
        <v>3</v>
      </c>
      <c r="Z5075" t="s">
        <v>4250</v>
      </c>
      <c r="AA5075">
        <v>0</v>
      </c>
      <c r="AB5075">
        <v>3</v>
      </c>
      <c r="AC5075">
        <v>4.5020476190476204</v>
      </c>
      <c r="AE5075" t="s">
        <v>7949</v>
      </c>
      <c r="AH5075">
        <v>0</v>
      </c>
      <c r="AI5075">
        <v>0</v>
      </c>
    </row>
    <row r="5076" spans="5:35" x14ac:dyDescent="0.25">
      <c r="E5076">
        <v>338</v>
      </c>
      <c r="H5076">
        <v>5</v>
      </c>
      <c r="I5076" t="s">
        <v>22084</v>
      </c>
      <c r="J5076" t="s">
        <v>22089</v>
      </c>
      <c r="L5076" t="s">
        <v>22188</v>
      </c>
      <c r="M5076" t="s">
        <v>22198</v>
      </c>
      <c r="N5076" t="s">
        <v>25753</v>
      </c>
      <c r="O5076" t="s">
        <v>30031</v>
      </c>
      <c r="P5076">
        <v>6</v>
      </c>
      <c r="Q5076">
        <v>2</v>
      </c>
      <c r="R5076">
        <v>1.58</v>
      </c>
      <c r="S5076">
        <v>1.58</v>
      </c>
      <c r="T5076">
        <v>431.52</v>
      </c>
      <c r="U5076">
        <v>99.04</v>
      </c>
      <c r="V5076">
        <v>3.03</v>
      </c>
      <c r="X5076">
        <v>4.0999999999999996</v>
      </c>
      <c r="Y5076">
        <v>3</v>
      </c>
      <c r="Z5076" t="s">
        <v>4250</v>
      </c>
      <c r="AA5076">
        <v>0</v>
      </c>
      <c r="AB5076">
        <v>3</v>
      </c>
      <c r="AC5076">
        <v>4.6878095238095234</v>
      </c>
      <c r="AE5076" t="s">
        <v>7949</v>
      </c>
      <c r="AH5076">
        <v>0</v>
      </c>
      <c r="AI5076">
        <v>0</v>
      </c>
    </row>
    <row r="5077" spans="5:35" x14ac:dyDescent="0.25">
      <c r="E5077">
        <v>199</v>
      </c>
      <c r="H5077">
        <v>5</v>
      </c>
      <c r="I5077" t="s">
        <v>22084</v>
      </c>
      <c r="J5077" t="s">
        <v>22089</v>
      </c>
      <c r="L5077" t="s">
        <v>22188</v>
      </c>
      <c r="M5077" t="s">
        <v>22198</v>
      </c>
      <c r="N5077" t="s">
        <v>25754</v>
      </c>
      <c r="O5077" t="s">
        <v>30032</v>
      </c>
      <c r="P5077">
        <v>6</v>
      </c>
      <c r="Q5077">
        <v>2</v>
      </c>
      <c r="R5077">
        <v>1.72</v>
      </c>
      <c r="S5077">
        <v>1.72</v>
      </c>
      <c r="T5077">
        <v>431.52</v>
      </c>
      <c r="U5077">
        <v>99.04</v>
      </c>
      <c r="V5077">
        <v>3.03</v>
      </c>
      <c r="X5077">
        <v>3.64</v>
      </c>
      <c r="Y5077">
        <v>3</v>
      </c>
      <c r="Z5077" t="s">
        <v>4250</v>
      </c>
      <c r="AA5077">
        <v>0</v>
      </c>
      <c r="AB5077">
        <v>3</v>
      </c>
      <c r="AC5077">
        <v>4.6878095238095234</v>
      </c>
      <c r="AE5077" t="s">
        <v>7949</v>
      </c>
      <c r="AH5077">
        <v>0</v>
      </c>
      <c r="AI5077">
        <v>0</v>
      </c>
    </row>
    <row r="5078" spans="5:35" x14ac:dyDescent="0.25">
      <c r="E5078">
        <v>2783</v>
      </c>
      <c r="H5078">
        <v>5</v>
      </c>
      <c r="I5078" t="s">
        <v>22084</v>
      </c>
      <c r="J5078" t="s">
        <v>22089</v>
      </c>
      <c r="L5078" t="s">
        <v>22188</v>
      </c>
      <c r="M5078" t="s">
        <v>22198</v>
      </c>
      <c r="N5078" t="s">
        <v>25755</v>
      </c>
      <c r="O5078" t="s">
        <v>30033</v>
      </c>
      <c r="P5078">
        <v>7</v>
      </c>
      <c r="Q5078">
        <v>2</v>
      </c>
      <c r="R5078">
        <v>1.77</v>
      </c>
      <c r="S5078">
        <v>1.77</v>
      </c>
      <c r="T5078">
        <v>434.52</v>
      </c>
      <c r="U5078">
        <v>103.97</v>
      </c>
      <c r="V5078">
        <v>2.46</v>
      </c>
      <c r="X5078">
        <v>0.71</v>
      </c>
      <c r="Y5078">
        <v>3</v>
      </c>
      <c r="Z5078" t="s">
        <v>4250</v>
      </c>
      <c r="AA5078">
        <v>0</v>
      </c>
      <c r="AB5078">
        <v>3</v>
      </c>
      <c r="AC5078">
        <v>4.5020476190476204</v>
      </c>
      <c r="AE5078" t="s">
        <v>7949</v>
      </c>
      <c r="AH5078">
        <v>0</v>
      </c>
      <c r="AI5078">
        <v>0</v>
      </c>
    </row>
    <row r="5079" spans="5:35" x14ac:dyDescent="0.25">
      <c r="E5079">
        <v>112</v>
      </c>
      <c r="H5079">
        <v>5</v>
      </c>
      <c r="I5079" t="s">
        <v>22084</v>
      </c>
      <c r="J5079" t="s">
        <v>22089</v>
      </c>
      <c r="L5079" t="s">
        <v>22188</v>
      </c>
      <c r="M5079" t="s">
        <v>22198</v>
      </c>
      <c r="N5079" t="s">
        <v>25756</v>
      </c>
      <c r="O5079" t="s">
        <v>30034</v>
      </c>
      <c r="P5079">
        <v>7</v>
      </c>
      <c r="Q5079">
        <v>2</v>
      </c>
      <c r="R5079">
        <v>1.21</v>
      </c>
      <c r="S5079">
        <v>1.21</v>
      </c>
      <c r="T5079">
        <v>420.5</v>
      </c>
      <c r="U5079">
        <v>103.97</v>
      </c>
      <c r="V5079">
        <v>2.15</v>
      </c>
      <c r="X5079">
        <v>4.1500000000000004</v>
      </c>
      <c r="Y5079">
        <v>3</v>
      </c>
      <c r="Z5079" t="s">
        <v>4250</v>
      </c>
      <c r="AA5079">
        <v>0</v>
      </c>
      <c r="AB5079">
        <v>3</v>
      </c>
      <c r="AC5079">
        <v>4.6021904761904766</v>
      </c>
      <c r="AE5079" t="s">
        <v>7949</v>
      </c>
      <c r="AH5079">
        <v>0</v>
      </c>
      <c r="AI5079">
        <v>0</v>
      </c>
    </row>
    <row r="5080" spans="5:35" x14ac:dyDescent="0.25">
      <c r="E5080">
        <v>162</v>
      </c>
      <c r="H5080">
        <v>5</v>
      </c>
      <c r="I5080" t="s">
        <v>22084</v>
      </c>
      <c r="J5080" t="s">
        <v>22089</v>
      </c>
      <c r="L5080" t="s">
        <v>22188</v>
      </c>
      <c r="M5080" t="s">
        <v>22198</v>
      </c>
      <c r="N5080" t="s">
        <v>25757</v>
      </c>
      <c r="O5080" t="s">
        <v>30035</v>
      </c>
      <c r="P5080">
        <v>7</v>
      </c>
      <c r="Q5080">
        <v>2</v>
      </c>
      <c r="R5080">
        <v>1.61</v>
      </c>
      <c r="S5080">
        <v>1.61</v>
      </c>
      <c r="T5080">
        <v>420.5</v>
      </c>
      <c r="U5080">
        <v>103.97</v>
      </c>
      <c r="V5080">
        <v>2.15</v>
      </c>
      <c r="X5080">
        <v>0.67</v>
      </c>
      <c r="Y5080">
        <v>3</v>
      </c>
      <c r="Z5080" t="s">
        <v>4250</v>
      </c>
      <c r="AA5080">
        <v>0</v>
      </c>
      <c r="AB5080">
        <v>3</v>
      </c>
      <c r="AC5080">
        <v>4.6021904761904766</v>
      </c>
      <c r="AE5080" t="s">
        <v>7949</v>
      </c>
      <c r="AH5080">
        <v>0</v>
      </c>
      <c r="AI5080">
        <v>0</v>
      </c>
    </row>
    <row r="5081" spans="5:35" x14ac:dyDescent="0.25">
      <c r="E5081">
        <v>162</v>
      </c>
      <c r="H5081">
        <v>5</v>
      </c>
      <c r="I5081" t="s">
        <v>22084</v>
      </c>
      <c r="J5081" t="s">
        <v>22089</v>
      </c>
      <c r="L5081" t="s">
        <v>22188</v>
      </c>
      <c r="M5081" t="s">
        <v>22198</v>
      </c>
      <c r="N5081" t="s">
        <v>25758</v>
      </c>
      <c r="O5081" t="s">
        <v>30036</v>
      </c>
      <c r="P5081">
        <v>7</v>
      </c>
      <c r="Q5081">
        <v>2</v>
      </c>
      <c r="R5081">
        <v>3.91</v>
      </c>
      <c r="S5081">
        <v>3.91</v>
      </c>
      <c r="T5081">
        <v>462.99</v>
      </c>
      <c r="U5081">
        <v>111.93</v>
      </c>
      <c r="V5081">
        <v>3.3</v>
      </c>
      <c r="X5081">
        <v>0.85</v>
      </c>
      <c r="Y5081">
        <v>3</v>
      </c>
      <c r="Z5081" t="s">
        <v>4250</v>
      </c>
      <c r="AA5081">
        <v>0</v>
      </c>
      <c r="AB5081">
        <v>3</v>
      </c>
      <c r="AC5081">
        <v>2.6233571428571421</v>
      </c>
      <c r="AE5081" t="s">
        <v>7949</v>
      </c>
      <c r="AH5081">
        <v>0</v>
      </c>
      <c r="AI5081">
        <v>0</v>
      </c>
    </row>
    <row r="5082" spans="5:35" x14ac:dyDescent="0.25">
      <c r="E5082">
        <v>282</v>
      </c>
      <c r="H5082">
        <v>5</v>
      </c>
      <c r="I5082" t="s">
        <v>22084</v>
      </c>
      <c r="J5082" t="s">
        <v>22089</v>
      </c>
      <c r="L5082" t="s">
        <v>22188</v>
      </c>
      <c r="M5082" t="s">
        <v>22198</v>
      </c>
      <c r="N5082" t="s">
        <v>25759</v>
      </c>
      <c r="O5082" t="s">
        <v>30037</v>
      </c>
      <c r="P5082">
        <v>6</v>
      </c>
      <c r="Q5082">
        <v>2</v>
      </c>
      <c r="R5082">
        <v>3.7</v>
      </c>
      <c r="S5082">
        <v>3.7</v>
      </c>
      <c r="T5082">
        <v>462</v>
      </c>
      <c r="U5082">
        <v>99.04</v>
      </c>
      <c r="V5082">
        <v>3.9</v>
      </c>
      <c r="X5082">
        <v>4.03</v>
      </c>
      <c r="Y5082">
        <v>3</v>
      </c>
      <c r="Z5082" t="s">
        <v>4250</v>
      </c>
      <c r="AA5082">
        <v>0</v>
      </c>
      <c r="AB5082">
        <v>3</v>
      </c>
      <c r="AC5082">
        <v>3.2700952380952382</v>
      </c>
      <c r="AE5082" t="s">
        <v>7949</v>
      </c>
      <c r="AH5082">
        <v>0</v>
      </c>
      <c r="AI5082">
        <v>0</v>
      </c>
    </row>
    <row r="5083" spans="5:35" x14ac:dyDescent="0.25">
      <c r="E5083">
        <v>10</v>
      </c>
      <c r="H5083">
        <v>5</v>
      </c>
      <c r="I5083" t="s">
        <v>22084</v>
      </c>
      <c r="J5083" t="s">
        <v>22089</v>
      </c>
      <c r="L5083" t="s">
        <v>22188</v>
      </c>
      <c r="M5083" t="s">
        <v>22198</v>
      </c>
      <c r="N5083" t="s">
        <v>25760</v>
      </c>
      <c r="O5083" t="s">
        <v>30038</v>
      </c>
      <c r="P5083">
        <v>8</v>
      </c>
      <c r="Q5083">
        <v>2</v>
      </c>
      <c r="R5083">
        <v>3.82</v>
      </c>
      <c r="S5083">
        <v>3.82</v>
      </c>
      <c r="T5083">
        <v>488</v>
      </c>
      <c r="U5083">
        <v>116.86</v>
      </c>
      <c r="V5083">
        <v>3.21</v>
      </c>
      <c r="X5083">
        <v>1.08</v>
      </c>
      <c r="Y5083">
        <v>4</v>
      </c>
      <c r="Z5083" t="s">
        <v>4250</v>
      </c>
      <c r="AA5083">
        <v>0</v>
      </c>
      <c r="AB5083">
        <v>3</v>
      </c>
      <c r="AC5083">
        <v>2.3703809523809531</v>
      </c>
      <c r="AE5083" t="s">
        <v>7949</v>
      </c>
      <c r="AH5083">
        <v>0</v>
      </c>
      <c r="AI5083">
        <v>0</v>
      </c>
    </row>
    <row r="5084" spans="5:35" x14ac:dyDescent="0.25">
      <c r="E5084">
        <v>184</v>
      </c>
      <c r="H5084">
        <v>5</v>
      </c>
      <c r="I5084" t="s">
        <v>22084</v>
      </c>
      <c r="J5084" t="s">
        <v>22089</v>
      </c>
      <c r="L5084" t="s">
        <v>22188</v>
      </c>
      <c r="M5084" t="s">
        <v>22198</v>
      </c>
      <c r="N5084" t="s">
        <v>25761</v>
      </c>
      <c r="O5084" t="s">
        <v>30039</v>
      </c>
      <c r="P5084">
        <v>5</v>
      </c>
      <c r="Q5084">
        <v>3</v>
      </c>
      <c r="R5084">
        <v>2.0699999999999998</v>
      </c>
      <c r="S5084">
        <v>2.0699999999999998</v>
      </c>
      <c r="T5084">
        <v>472.57</v>
      </c>
      <c r="U5084">
        <v>102.36</v>
      </c>
      <c r="V5084">
        <v>3.28</v>
      </c>
      <c r="X5084">
        <v>0</v>
      </c>
      <c r="Y5084">
        <v>3</v>
      </c>
      <c r="Z5084" t="s">
        <v>4250</v>
      </c>
      <c r="AA5084">
        <v>0</v>
      </c>
      <c r="AB5084">
        <v>3</v>
      </c>
      <c r="AC5084">
        <v>3.9155952380952379</v>
      </c>
      <c r="AE5084" t="s">
        <v>7949</v>
      </c>
      <c r="AH5084">
        <v>0</v>
      </c>
      <c r="AI5084">
        <v>0</v>
      </c>
    </row>
    <row r="5085" spans="5:35" x14ac:dyDescent="0.25">
      <c r="E5085">
        <v>93</v>
      </c>
      <c r="H5085">
        <v>5</v>
      </c>
      <c r="I5085" t="s">
        <v>22084</v>
      </c>
      <c r="J5085" t="s">
        <v>22089</v>
      </c>
      <c r="L5085" t="s">
        <v>22188</v>
      </c>
      <c r="M5085" t="s">
        <v>22198</v>
      </c>
      <c r="N5085" t="s">
        <v>25762</v>
      </c>
      <c r="O5085" t="s">
        <v>30040</v>
      </c>
      <c r="P5085">
        <v>5</v>
      </c>
      <c r="Q5085">
        <v>2</v>
      </c>
      <c r="R5085">
        <v>4.49</v>
      </c>
      <c r="S5085">
        <v>4.49</v>
      </c>
      <c r="T5085">
        <v>516.57000000000005</v>
      </c>
      <c r="U5085">
        <v>86.15</v>
      </c>
      <c r="V5085">
        <v>5.0599999999999996</v>
      </c>
      <c r="X5085">
        <v>2.8</v>
      </c>
      <c r="Y5085">
        <v>4</v>
      </c>
      <c r="Z5085" t="s">
        <v>4250</v>
      </c>
      <c r="AA5085">
        <v>2</v>
      </c>
      <c r="AB5085">
        <v>3</v>
      </c>
      <c r="AC5085">
        <v>2.7549999999999999</v>
      </c>
      <c r="AE5085" t="s">
        <v>7949</v>
      </c>
      <c r="AH5085">
        <v>0</v>
      </c>
      <c r="AI5085">
        <v>0</v>
      </c>
    </row>
    <row r="5086" spans="5:35" x14ac:dyDescent="0.25">
      <c r="E5086">
        <v>19</v>
      </c>
      <c r="H5086">
        <v>5</v>
      </c>
      <c r="I5086" t="s">
        <v>22084</v>
      </c>
      <c r="J5086" t="s">
        <v>22089</v>
      </c>
      <c r="L5086" t="s">
        <v>22188</v>
      </c>
      <c r="M5086" t="s">
        <v>22198</v>
      </c>
      <c r="N5086" t="s">
        <v>25763</v>
      </c>
      <c r="O5086" t="s">
        <v>30041</v>
      </c>
      <c r="P5086">
        <v>7</v>
      </c>
      <c r="Q5086">
        <v>2</v>
      </c>
      <c r="R5086">
        <v>3.4</v>
      </c>
      <c r="S5086">
        <v>3.4</v>
      </c>
      <c r="T5086">
        <v>470.56</v>
      </c>
      <c r="U5086">
        <v>103.97</v>
      </c>
      <c r="V5086">
        <v>3.3</v>
      </c>
      <c r="X5086">
        <v>0.03</v>
      </c>
      <c r="Y5086">
        <v>4</v>
      </c>
      <c r="Z5086" t="s">
        <v>4250</v>
      </c>
      <c r="AA5086">
        <v>0</v>
      </c>
      <c r="AB5086">
        <v>3</v>
      </c>
      <c r="AC5086">
        <v>3.344619047619048</v>
      </c>
      <c r="AE5086" t="s">
        <v>7949</v>
      </c>
      <c r="AH5086">
        <v>0</v>
      </c>
      <c r="AI5086">
        <v>0</v>
      </c>
    </row>
    <row r="5087" spans="5:35" x14ac:dyDescent="0.25">
      <c r="E5087">
        <v>351</v>
      </c>
      <c r="H5087">
        <v>5</v>
      </c>
      <c r="I5087" t="s">
        <v>22084</v>
      </c>
      <c r="J5087" t="s">
        <v>22089</v>
      </c>
      <c r="L5087" t="s">
        <v>22188</v>
      </c>
      <c r="M5087" t="s">
        <v>22198</v>
      </c>
      <c r="N5087" t="s">
        <v>25764</v>
      </c>
      <c r="O5087" t="s">
        <v>30042</v>
      </c>
      <c r="P5087">
        <v>5</v>
      </c>
      <c r="Q5087">
        <v>2</v>
      </c>
      <c r="R5087">
        <v>4.2699999999999996</v>
      </c>
      <c r="S5087">
        <v>4.2699999999999996</v>
      </c>
      <c r="T5087">
        <v>480.59</v>
      </c>
      <c r="U5087">
        <v>86.15</v>
      </c>
      <c r="V5087">
        <v>4.78</v>
      </c>
      <c r="X5087">
        <v>5.33</v>
      </c>
      <c r="Y5087">
        <v>4</v>
      </c>
      <c r="Z5087" t="s">
        <v>4250</v>
      </c>
      <c r="AA5087">
        <v>0</v>
      </c>
      <c r="AB5087">
        <v>3</v>
      </c>
      <c r="AC5087">
        <v>3.0036428571428582</v>
      </c>
      <c r="AE5087" t="s">
        <v>7949</v>
      </c>
      <c r="AH5087">
        <v>0</v>
      </c>
      <c r="AI5087">
        <v>0</v>
      </c>
    </row>
    <row r="5088" spans="5:35" x14ac:dyDescent="0.25">
      <c r="E5088">
        <v>6521</v>
      </c>
      <c r="H5088">
        <v>5</v>
      </c>
      <c r="I5088" t="s">
        <v>22084</v>
      </c>
      <c r="J5088" t="s">
        <v>22089</v>
      </c>
      <c r="L5088" t="s">
        <v>22188</v>
      </c>
      <c r="M5088" t="s">
        <v>22198</v>
      </c>
      <c r="N5088" t="s">
        <v>25765</v>
      </c>
      <c r="O5088" t="s">
        <v>30043</v>
      </c>
      <c r="P5088">
        <v>7</v>
      </c>
      <c r="Q5088">
        <v>2</v>
      </c>
      <c r="R5088">
        <v>2.97</v>
      </c>
      <c r="S5088">
        <v>2.97</v>
      </c>
      <c r="T5088">
        <v>536.67999999999995</v>
      </c>
      <c r="U5088">
        <v>110.64</v>
      </c>
      <c r="V5088">
        <v>2.96</v>
      </c>
      <c r="X5088">
        <v>3.05</v>
      </c>
      <c r="Y5088">
        <v>3</v>
      </c>
      <c r="Z5088" t="s">
        <v>4250</v>
      </c>
      <c r="AA5088">
        <v>1</v>
      </c>
      <c r="AB5088">
        <v>3</v>
      </c>
      <c r="AC5088">
        <v>3.327</v>
      </c>
      <c r="AE5088" t="s">
        <v>7949</v>
      </c>
      <c r="AH5088">
        <v>0</v>
      </c>
      <c r="AI5088">
        <v>0</v>
      </c>
    </row>
    <row r="5089" spans="5:35" x14ac:dyDescent="0.25">
      <c r="E5089">
        <v>5616</v>
      </c>
      <c r="H5089">
        <v>5</v>
      </c>
      <c r="I5089" t="s">
        <v>22084</v>
      </c>
      <c r="J5089" t="s">
        <v>22089</v>
      </c>
      <c r="L5089" t="s">
        <v>22188</v>
      </c>
      <c r="M5089" t="s">
        <v>22198</v>
      </c>
      <c r="N5089" t="s">
        <v>25766</v>
      </c>
      <c r="O5089" t="s">
        <v>30044</v>
      </c>
      <c r="P5089">
        <v>6</v>
      </c>
      <c r="Q5089">
        <v>2</v>
      </c>
      <c r="R5089">
        <v>3.14</v>
      </c>
      <c r="S5089">
        <v>3.16</v>
      </c>
      <c r="T5089">
        <v>483.59</v>
      </c>
      <c r="U5089">
        <v>91.08</v>
      </c>
      <c r="V5089">
        <v>4.12</v>
      </c>
      <c r="X5089">
        <v>6.09</v>
      </c>
      <c r="Y5089">
        <v>4</v>
      </c>
      <c r="Z5089" t="s">
        <v>4250</v>
      </c>
      <c r="AA5089">
        <v>0</v>
      </c>
      <c r="AB5089">
        <v>3</v>
      </c>
      <c r="AC5089">
        <v>3.9312142857142849</v>
      </c>
      <c r="AE5089" t="s">
        <v>7949</v>
      </c>
      <c r="AH5089">
        <v>0</v>
      </c>
      <c r="AI5089">
        <v>0</v>
      </c>
    </row>
    <row r="5090" spans="5:35" x14ac:dyDescent="0.25">
      <c r="E5090">
        <v>10</v>
      </c>
      <c r="H5090">
        <v>5</v>
      </c>
      <c r="I5090" t="s">
        <v>22084</v>
      </c>
      <c r="J5090" t="s">
        <v>22089</v>
      </c>
      <c r="L5090" t="s">
        <v>22188</v>
      </c>
      <c r="M5090" t="s">
        <v>22198</v>
      </c>
      <c r="N5090" t="s">
        <v>25767</v>
      </c>
      <c r="O5090" t="s">
        <v>30045</v>
      </c>
      <c r="P5090">
        <v>7</v>
      </c>
      <c r="Q5090">
        <v>2</v>
      </c>
      <c r="R5090">
        <v>3.54</v>
      </c>
      <c r="S5090">
        <v>3.54</v>
      </c>
      <c r="T5090">
        <v>470.56</v>
      </c>
      <c r="U5090">
        <v>103.97</v>
      </c>
      <c r="V5090">
        <v>3.3</v>
      </c>
      <c r="X5090">
        <v>0.46</v>
      </c>
      <c r="Y5090">
        <v>4</v>
      </c>
      <c r="Z5090" t="s">
        <v>4250</v>
      </c>
      <c r="AA5090">
        <v>0</v>
      </c>
      <c r="AB5090">
        <v>3</v>
      </c>
      <c r="AC5090">
        <v>3.204619047619047</v>
      </c>
      <c r="AE5090" t="s">
        <v>7949</v>
      </c>
      <c r="AH5090">
        <v>0</v>
      </c>
      <c r="AI5090">
        <v>0</v>
      </c>
    </row>
    <row r="5091" spans="5:35" x14ac:dyDescent="0.25">
      <c r="E5091">
        <v>9135</v>
      </c>
      <c r="H5091">
        <v>5</v>
      </c>
      <c r="I5091" t="s">
        <v>22084</v>
      </c>
      <c r="J5091" t="s">
        <v>22089</v>
      </c>
      <c r="L5091" t="s">
        <v>22188</v>
      </c>
      <c r="M5091" t="s">
        <v>22198</v>
      </c>
      <c r="N5091" t="s">
        <v>25768</v>
      </c>
      <c r="O5091" t="s">
        <v>30046</v>
      </c>
      <c r="P5091">
        <v>6</v>
      </c>
      <c r="Q5091">
        <v>2</v>
      </c>
      <c r="R5091">
        <v>4.2</v>
      </c>
      <c r="S5091">
        <v>4.2</v>
      </c>
      <c r="T5091">
        <v>495.61</v>
      </c>
      <c r="U5091">
        <v>99.04</v>
      </c>
      <c r="V5091">
        <v>4.49</v>
      </c>
      <c r="X5091">
        <v>1.25</v>
      </c>
      <c r="Y5091">
        <v>4</v>
      </c>
      <c r="Z5091" t="s">
        <v>4250</v>
      </c>
      <c r="AA5091">
        <v>0</v>
      </c>
      <c r="AB5091">
        <v>3</v>
      </c>
      <c r="AC5091">
        <v>2.6300238095238089</v>
      </c>
      <c r="AE5091" t="s">
        <v>7949</v>
      </c>
      <c r="AH5091">
        <v>0</v>
      </c>
      <c r="AI5091">
        <v>0</v>
      </c>
    </row>
    <row r="5092" spans="5:35" x14ac:dyDescent="0.25">
      <c r="E5092">
        <v>37</v>
      </c>
      <c r="H5092">
        <v>5</v>
      </c>
      <c r="I5092" t="s">
        <v>22084</v>
      </c>
      <c r="J5092" t="s">
        <v>22089</v>
      </c>
      <c r="L5092" t="s">
        <v>22188</v>
      </c>
      <c r="M5092" t="s">
        <v>22198</v>
      </c>
      <c r="N5092" t="s">
        <v>25769</v>
      </c>
      <c r="O5092" t="s">
        <v>30047</v>
      </c>
      <c r="P5092">
        <v>6</v>
      </c>
      <c r="Q5092">
        <v>2</v>
      </c>
      <c r="R5092">
        <v>4.37</v>
      </c>
      <c r="S5092">
        <v>4.37</v>
      </c>
      <c r="T5092">
        <v>469.57</v>
      </c>
      <c r="U5092">
        <v>91.08</v>
      </c>
      <c r="V5092">
        <v>3.91</v>
      </c>
      <c r="X5092">
        <v>0</v>
      </c>
      <c r="Y5092">
        <v>4</v>
      </c>
      <c r="Z5092" t="s">
        <v>4250</v>
      </c>
      <c r="AA5092">
        <v>0</v>
      </c>
      <c r="AB5092">
        <v>3</v>
      </c>
      <c r="AC5092">
        <v>2.9963571428571432</v>
      </c>
      <c r="AE5092" t="s">
        <v>7949</v>
      </c>
      <c r="AH5092">
        <v>0</v>
      </c>
      <c r="AI5092">
        <v>0</v>
      </c>
    </row>
    <row r="5093" spans="5:35" x14ac:dyDescent="0.25">
      <c r="E5093">
        <v>104</v>
      </c>
      <c r="H5093">
        <v>5</v>
      </c>
      <c r="I5093" t="s">
        <v>22084</v>
      </c>
      <c r="J5093" t="s">
        <v>22089</v>
      </c>
      <c r="L5093" t="s">
        <v>22188</v>
      </c>
      <c r="M5093" t="s">
        <v>22198</v>
      </c>
      <c r="N5093" t="s">
        <v>25770</v>
      </c>
      <c r="O5093" t="s">
        <v>30048</v>
      </c>
      <c r="P5093">
        <v>6</v>
      </c>
      <c r="Q5093">
        <v>2</v>
      </c>
      <c r="R5093">
        <v>4.5199999999999996</v>
      </c>
      <c r="S5093">
        <v>4.5199999999999996</v>
      </c>
      <c r="T5093">
        <v>470.55</v>
      </c>
      <c r="U5093">
        <v>99.29</v>
      </c>
      <c r="V5093">
        <v>4.38</v>
      </c>
      <c r="X5093">
        <v>0.46</v>
      </c>
      <c r="Y5093">
        <v>4</v>
      </c>
      <c r="Z5093" t="s">
        <v>4250</v>
      </c>
      <c r="AA5093">
        <v>0</v>
      </c>
      <c r="AB5093">
        <v>3</v>
      </c>
      <c r="AC5093">
        <v>2.6406904761904761</v>
      </c>
      <c r="AE5093" t="s">
        <v>7949</v>
      </c>
      <c r="AH5093">
        <v>0</v>
      </c>
      <c r="AI5093">
        <v>0</v>
      </c>
    </row>
    <row r="5094" spans="5:35" x14ac:dyDescent="0.25">
      <c r="E5094">
        <v>797</v>
      </c>
      <c r="H5094">
        <v>5</v>
      </c>
      <c r="I5094" t="s">
        <v>22084</v>
      </c>
      <c r="J5094" t="s">
        <v>22089</v>
      </c>
      <c r="L5094" t="s">
        <v>22188</v>
      </c>
      <c r="M5094" t="s">
        <v>22198</v>
      </c>
      <c r="N5094" t="s">
        <v>25771</v>
      </c>
      <c r="O5094" t="s">
        <v>30049</v>
      </c>
      <c r="P5094">
        <v>6</v>
      </c>
      <c r="Q5094">
        <v>2</v>
      </c>
      <c r="R5094">
        <v>4.46</v>
      </c>
      <c r="S5094">
        <v>4.46</v>
      </c>
      <c r="T5094">
        <v>486.62</v>
      </c>
      <c r="U5094">
        <v>86.15</v>
      </c>
      <c r="V5094">
        <v>4.8499999999999996</v>
      </c>
      <c r="X5094">
        <v>2.06</v>
      </c>
      <c r="Y5094">
        <v>4</v>
      </c>
      <c r="Z5094" t="s">
        <v>4250</v>
      </c>
      <c r="AA5094">
        <v>0</v>
      </c>
      <c r="AB5094">
        <v>3</v>
      </c>
      <c r="AC5094">
        <v>2.8655714285714291</v>
      </c>
      <c r="AE5094" t="s">
        <v>7949</v>
      </c>
      <c r="AH5094">
        <v>0</v>
      </c>
      <c r="AI5094">
        <v>0</v>
      </c>
    </row>
    <row r="5095" spans="5:35" x14ac:dyDescent="0.25">
      <c r="E5095">
        <v>1658</v>
      </c>
      <c r="H5095">
        <v>5</v>
      </c>
      <c r="I5095" t="s">
        <v>22084</v>
      </c>
      <c r="J5095" t="s">
        <v>22089</v>
      </c>
      <c r="L5095" t="s">
        <v>22188</v>
      </c>
      <c r="M5095" t="s">
        <v>22198</v>
      </c>
      <c r="N5095" t="s">
        <v>25772</v>
      </c>
      <c r="O5095" t="s">
        <v>30050</v>
      </c>
      <c r="P5095">
        <v>7</v>
      </c>
      <c r="Q5095">
        <v>2</v>
      </c>
      <c r="R5095">
        <v>3.25</v>
      </c>
      <c r="S5095">
        <v>3.25</v>
      </c>
      <c r="T5095">
        <v>470.56</v>
      </c>
      <c r="U5095">
        <v>103.97</v>
      </c>
      <c r="V5095">
        <v>3.3</v>
      </c>
      <c r="X5095">
        <v>0.39</v>
      </c>
      <c r="Y5095">
        <v>4</v>
      </c>
      <c r="Z5095" t="s">
        <v>4250</v>
      </c>
      <c r="AA5095">
        <v>0</v>
      </c>
      <c r="AB5095">
        <v>3</v>
      </c>
      <c r="AC5095">
        <v>3.494619047619048</v>
      </c>
      <c r="AE5095" t="s">
        <v>7949</v>
      </c>
      <c r="AH5095">
        <v>0</v>
      </c>
      <c r="AI5095">
        <v>0</v>
      </c>
    </row>
    <row r="5096" spans="5:35" x14ac:dyDescent="0.25">
      <c r="E5096">
        <v>3840</v>
      </c>
      <c r="H5096">
        <v>5</v>
      </c>
      <c r="I5096" t="s">
        <v>22084</v>
      </c>
      <c r="J5096" t="s">
        <v>22089</v>
      </c>
      <c r="L5096" t="s">
        <v>22188</v>
      </c>
      <c r="M5096" t="s">
        <v>22198</v>
      </c>
      <c r="N5096" t="s">
        <v>25773</v>
      </c>
      <c r="O5096" t="s">
        <v>30051</v>
      </c>
      <c r="P5096">
        <v>7</v>
      </c>
      <c r="Q5096">
        <v>2</v>
      </c>
      <c r="R5096">
        <v>2.37</v>
      </c>
      <c r="S5096">
        <v>2.71</v>
      </c>
      <c r="T5096">
        <v>502.64</v>
      </c>
      <c r="U5096">
        <v>92.63</v>
      </c>
      <c r="V5096">
        <v>2.87</v>
      </c>
      <c r="X5096">
        <v>7.32</v>
      </c>
      <c r="Y5096">
        <v>3</v>
      </c>
      <c r="Z5096" t="s">
        <v>4250</v>
      </c>
      <c r="AA5096">
        <v>1</v>
      </c>
      <c r="AB5096">
        <v>3</v>
      </c>
      <c r="AC5096">
        <v>4.2273333333333332</v>
      </c>
      <c r="AE5096" t="s">
        <v>7949</v>
      </c>
      <c r="AH5096">
        <v>0</v>
      </c>
      <c r="AI5096">
        <v>0</v>
      </c>
    </row>
    <row r="5097" spans="5:35" x14ac:dyDescent="0.25">
      <c r="E5097">
        <v>1500</v>
      </c>
      <c r="H5097">
        <v>5</v>
      </c>
      <c r="I5097" t="s">
        <v>22084</v>
      </c>
      <c r="J5097" t="s">
        <v>22089</v>
      </c>
      <c r="L5097" t="s">
        <v>22188</v>
      </c>
      <c r="M5097" t="s">
        <v>22198</v>
      </c>
      <c r="N5097" t="s">
        <v>25774</v>
      </c>
      <c r="O5097" t="s">
        <v>30052</v>
      </c>
      <c r="P5097">
        <v>7</v>
      </c>
      <c r="Q5097">
        <v>2</v>
      </c>
      <c r="R5097">
        <v>3.15</v>
      </c>
      <c r="S5097">
        <v>3.15</v>
      </c>
      <c r="T5097">
        <v>489.6</v>
      </c>
      <c r="U5097">
        <v>98.62</v>
      </c>
      <c r="V5097">
        <v>2.95</v>
      </c>
      <c r="X5097">
        <v>4.53</v>
      </c>
      <c r="Y5097">
        <v>3</v>
      </c>
      <c r="Z5097" t="s">
        <v>4250</v>
      </c>
      <c r="AA5097">
        <v>0</v>
      </c>
      <c r="AB5097">
        <v>3</v>
      </c>
      <c r="AC5097">
        <v>3.6369523809523812</v>
      </c>
      <c r="AE5097" t="s">
        <v>7949</v>
      </c>
      <c r="AH5097">
        <v>0</v>
      </c>
      <c r="AI5097">
        <v>0</v>
      </c>
    </row>
    <row r="5098" spans="5:35" x14ac:dyDescent="0.25">
      <c r="E5098">
        <v>9756</v>
      </c>
      <c r="H5098">
        <v>5</v>
      </c>
      <c r="I5098" t="s">
        <v>22084</v>
      </c>
      <c r="J5098" t="s">
        <v>22089</v>
      </c>
      <c r="L5098" t="s">
        <v>22188</v>
      </c>
      <c r="M5098" t="s">
        <v>22198</v>
      </c>
      <c r="N5098" t="s">
        <v>25775</v>
      </c>
      <c r="O5098" t="s">
        <v>30053</v>
      </c>
      <c r="P5098">
        <v>6</v>
      </c>
      <c r="Q5098">
        <v>2</v>
      </c>
      <c r="R5098">
        <v>2.54</v>
      </c>
      <c r="S5098">
        <v>2.88</v>
      </c>
      <c r="T5098">
        <v>501.65</v>
      </c>
      <c r="U5098">
        <v>79.739999999999995</v>
      </c>
      <c r="V5098">
        <v>3.47</v>
      </c>
      <c r="X5098">
        <v>7.74</v>
      </c>
      <c r="Y5098">
        <v>3</v>
      </c>
      <c r="Z5098" t="s">
        <v>4250</v>
      </c>
      <c r="AA5098">
        <v>1</v>
      </c>
      <c r="AB5098">
        <v>3</v>
      </c>
      <c r="AC5098">
        <v>4.2300000000000004</v>
      </c>
      <c r="AE5098" t="s">
        <v>7949</v>
      </c>
      <c r="AH5098">
        <v>0</v>
      </c>
      <c r="AI5098">
        <v>0</v>
      </c>
    </row>
    <row r="5099" spans="5:35" x14ac:dyDescent="0.25">
      <c r="E5099">
        <v>327</v>
      </c>
      <c r="H5099">
        <v>5</v>
      </c>
      <c r="I5099" t="s">
        <v>22084</v>
      </c>
      <c r="J5099" t="s">
        <v>22089</v>
      </c>
      <c r="L5099" t="s">
        <v>22188</v>
      </c>
      <c r="M5099" t="s">
        <v>22198</v>
      </c>
      <c r="N5099" t="s">
        <v>25776</v>
      </c>
      <c r="O5099" t="s">
        <v>30054</v>
      </c>
      <c r="P5099">
        <v>5</v>
      </c>
      <c r="Q5099">
        <v>2</v>
      </c>
      <c r="R5099">
        <v>3.42</v>
      </c>
      <c r="S5099">
        <v>3.42</v>
      </c>
      <c r="T5099">
        <v>444.56</v>
      </c>
      <c r="U5099">
        <v>86.15</v>
      </c>
      <c r="V5099">
        <v>3.99</v>
      </c>
      <c r="X5099">
        <v>4.8099999999999996</v>
      </c>
      <c r="Y5099">
        <v>3</v>
      </c>
      <c r="Z5099" t="s">
        <v>4250</v>
      </c>
      <c r="AA5099">
        <v>0</v>
      </c>
      <c r="AB5099">
        <v>3</v>
      </c>
      <c r="AC5099">
        <v>3.976</v>
      </c>
      <c r="AE5099" t="s">
        <v>7949</v>
      </c>
      <c r="AH5099">
        <v>0</v>
      </c>
      <c r="AI5099">
        <v>0</v>
      </c>
    </row>
    <row r="5100" spans="5:35" x14ac:dyDescent="0.25">
      <c r="E5100">
        <v>61.2</v>
      </c>
      <c r="H5100">
        <v>5</v>
      </c>
      <c r="I5100" t="s">
        <v>22084</v>
      </c>
      <c r="J5100" t="s">
        <v>22089</v>
      </c>
      <c r="L5100" t="s">
        <v>22188</v>
      </c>
      <c r="M5100" t="s">
        <v>22198</v>
      </c>
      <c r="N5100" t="s">
        <v>25777</v>
      </c>
      <c r="O5100" t="s">
        <v>30055</v>
      </c>
      <c r="P5100">
        <v>9</v>
      </c>
      <c r="Q5100">
        <v>2</v>
      </c>
      <c r="R5100">
        <v>2.93</v>
      </c>
      <c r="S5100">
        <v>2.93</v>
      </c>
      <c r="T5100">
        <v>488.99</v>
      </c>
      <c r="U5100">
        <v>129.75</v>
      </c>
      <c r="V5100">
        <v>2.61</v>
      </c>
      <c r="X5100">
        <v>0.42</v>
      </c>
      <c r="Y5100">
        <v>4</v>
      </c>
      <c r="Z5100" t="s">
        <v>4250</v>
      </c>
      <c r="AA5100">
        <v>0</v>
      </c>
      <c r="AB5100">
        <v>3</v>
      </c>
      <c r="AC5100">
        <v>3.1136428571428572</v>
      </c>
      <c r="AE5100" t="s">
        <v>7949</v>
      </c>
      <c r="AH5100">
        <v>0</v>
      </c>
      <c r="AI5100">
        <v>0</v>
      </c>
    </row>
    <row r="5101" spans="5:35" x14ac:dyDescent="0.25">
      <c r="E5101">
        <v>424.7</v>
      </c>
      <c r="H5101">
        <v>5</v>
      </c>
      <c r="I5101" t="s">
        <v>22084</v>
      </c>
      <c r="J5101" t="s">
        <v>22089</v>
      </c>
      <c r="L5101" t="s">
        <v>22188</v>
      </c>
      <c r="M5101" t="s">
        <v>22198</v>
      </c>
      <c r="N5101" t="s">
        <v>25778</v>
      </c>
      <c r="O5101" t="s">
        <v>30056</v>
      </c>
      <c r="P5101">
        <v>6</v>
      </c>
      <c r="Q5101">
        <v>3</v>
      </c>
      <c r="R5101">
        <v>4.9800000000000004</v>
      </c>
      <c r="S5101">
        <v>4.9800000000000004</v>
      </c>
      <c r="T5101">
        <v>555.01</v>
      </c>
      <c r="U5101">
        <v>114.83</v>
      </c>
      <c r="V5101">
        <v>5.04</v>
      </c>
      <c r="W5101">
        <v>9.34</v>
      </c>
      <c r="X5101">
        <v>2.4900000000000002</v>
      </c>
      <c r="Y5101">
        <v>4</v>
      </c>
      <c r="Z5101" t="s">
        <v>4250</v>
      </c>
      <c r="AA5101">
        <v>2</v>
      </c>
      <c r="AB5101">
        <v>3</v>
      </c>
      <c r="AC5101">
        <v>1.349</v>
      </c>
      <c r="AE5101" t="s">
        <v>7949</v>
      </c>
      <c r="AH5101">
        <v>0</v>
      </c>
      <c r="AI5101">
        <v>0</v>
      </c>
    </row>
    <row r="5102" spans="5:35" x14ac:dyDescent="0.25">
      <c r="E5102">
        <v>224</v>
      </c>
      <c r="H5102">
        <v>5</v>
      </c>
      <c r="I5102" t="s">
        <v>22084</v>
      </c>
      <c r="J5102" t="s">
        <v>22089</v>
      </c>
      <c r="L5102" t="s">
        <v>22188</v>
      </c>
      <c r="M5102" t="s">
        <v>22198</v>
      </c>
      <c r="N5102" t="s">
        <v>25779</v>
      </c>
      <c r="O5102" t="s">
        <v>30057</v>
      </c>
      <c r="P5102">
        <v>8</v>
      </c>
      <c r="Q5102">
        <v>2</v>
      </c>
      <c r="R5102">
        <v>3.52</v>
      </c>
      <c r="S5102">
        <v>3.52</v>
      </c>
      <c r="T5102">
        <v>488</v>
      </c>
      <c r="U5102">
        <v>116.86</v>
      </c>
      <c r="V5102">
        <v>3.21</v>
      </c>
      <c r="X5102">
        <v>1.78</v>
      </c>
      <c r="Y5102">
        <v>4</v>
      </c>
      <c r="Z5102" t="s">
        <v>4250</v>
      </c>
      <c r="AA5102">
        <v>0</v>
      </c>
      <c r="AB5102">
        <v>3</v>
      </c>
      <c r="AC5102">
        <v>2.670380952380953</v>
      </c>
      <c r="AE5102" t="s">
        <v>7949</v>
      </c>
      <c r="AH5102">
        <v>0</v>
      </c>
      <c r="AI5102">
        <v>0</v>
      </c>
    </row>
    <row r="5103" spans="5:35" x14ac:dyDescent="0.25">
      <c r="E5103">
        <v>115.7</v>
      </c>
      <c r="H5103">
        <v>5</v>
      </c>
      <c r="I5103" t="s">
        <v>22084</v>
      </c>
      <c r="J5103" t="s">
        <v>22089</v>
      </c>
      <c r="L5103" t="s">
        <v>22188</v>
      </c>
      <c r="M5103" t="s">
        <v>22198</v>
      </c>
      <c r="N5103" t="s">
        <v>25780</v>
      </c>
      <c r="O5103" t="s">
        <v>30058</v>
      </c>
      <c r="P5103">
        <v>7</v>
      </c>
      <c r="Q5103">
        <v>2</v>
      </c>
      <c r="R5103">
        <v>4.79</v>
      </c>
      <c r="S5103">
        <v>4.79</v>
      </c>
      <c r="T5103">
        <v>487.99</v>
      </c>
      <c r="U5103">
        <v>112.18</v>
      </c>
      <c r="V5103">
        <v>4.29</v>
      </c>
      <c r="X5103">
        <v>2.1800000000000002</v>
      </c>
      <c r="Y5103">
        <v>4</v>
      </c>
      <c r="Z5103" t="s">
        <v>4250</v>
      </c>
      <c r="AA5103">
        <v>0</v>
      </c>
      <c r="AB5103">
        <v>3</v>
      </c>
      <c r="AC5103">
        <v>1.9514523809523801</v>
      </c>
      <c r="AE5103" t="s">
        <v>7949</v>
      </c>
      <c r="AH5103">
        <v>0</v>
      </c>
      <c r="AI5103">
        <v>0</v>
      </c>
    </row>
    <row r="5104" spans="5:35" x14ac:dyDescent="0.25">
      <c r="E5104">
        <v>959.2</v>
      </c>
      <c r="H5104">
        <v>5</v>
      </c>
      <c r="I5104" t="s">
        <v>22084</v>
      </c>
      <c r="J5104" t="s">
        <v>22089</v>
      </c>
      <c r="L5104" t="s">
        <v>22188</v>
      </c>
      <c r="M5104" t="s">
        <v>22198</v>
      </c>
      <c r="N5104" t="s">
        <v>25781</v>
      </c>
      <c r="O5104" t="s">
        <v>30059</v>
      </c>
      <c r="P5104">
        <v>6</v>
      </c>
      <c r="Q5104">
        <v>3</v>
      </c>
      <c r="R5104">
        <v>2.34</v>
      </c>
      <c r="S5104">
        <v>2.34</v>
      </c>
      <c r="T5104">
        <v>490.01</v>
      </c>
      <c r="U5104">
        <v>115.25</v>
      </c>
      <c r="V5104">
        <v>3.19</v>
      </c>
      <c r="X5104">
        <v>2.62</v>
      </c>
      <c r="Y5104">
        <v>3</v>
      </c>
      <c r="Z5104" t="s">
        <v>4250</v>
      </c>
      <c r="AA5104">
        <v>0</v>
      </c>
      <c r="AB5104">
        <v>3</v>
      </c>
      <c r="AC5104">
        <v>3.2263571428571431</v>
      </c>
      <c r="AE5104" t="s">
        <v>7949</v>
      </c>
      <c r="AH5104">
        <v>0</v>
      </c>
      <c r="AI5104">
        <v>0</v>
      </c>
    </row>
    <row r="5105" spans="5:35" x14ac:dyDescent="0.25">
      <c r="E5105">
        <v>29.86</v>
      </c>
      <c r="H5105">
        <v>5</v>
      </c>
      <c r="I5105" t="s">
        <v>22084</v>
      </c>
      <c r="J5105" t="s">
        <v>22089</v>
      </c>
      <c r="L5105" t="s">
        <v>22188</v>
      </c>
      <c r="M5105" t="s">
        <v>22198</v>
      </c>
      <c r="N5105" t="s">
        <v>25782</v>
      </c>
      <c r="O5105" t="s">
        <v>30060</v>
      </c>
      <c r="P5105">
        <v>7</v>
      </c>
      <c r="Q5105">
        <v>2</v>
      </c>
      <c r="R5105">
        <v>4.6399999999999997</v>
      </c>
      <c r="S5105">
        <v>4.6399999999999997</v>
      </c>
      <c r="T5105">
        <v>487.01</v>
      </c>
      <c r="U5105">
        <v>103.97</v>
      </c>
      <c r="V5105">
        <v>3.82</v>
      </c>
      <c r="X5105">
        <v>2.1</v>
      </c>
      <c r="Y5105">
        <v>4</v>
      </c>
      <c r="Z5105" t="s">
        <v>4250</v>
      </c>
      <c r="AA5105">
        <v>0</v>
      </c>
      <c r="AB5105">
        <v>3</v>
      </c>
      <c r="AC5105">
        <v>2.307119047619048</v>
      </c>
      <c r="AE5105" t="s">
        <v>7949</v>
      </c>
      <c r="AH5105">
        <v>0</v>
      </c>
      <c r="AI5105">
        <v>0</v>
      </c>
    </row>
    <row r="5106" spans="5:35" x14ac:dyDescent="0.25">
      <c r="E5106">
        <v>35.549999999999997</v>
      </c>
      <c r="H5106">
        <v>5</v>
      </c>
      <c r="I5106" t="s">
        <v>22084</v>
      </c>
      <c r="J5106" t="s">
        <v>22089</v>
      </c>
      <c r="L5106" t="s">
        <v>22188</v>
      </c>
      <c r="M5106" t="s">
        <v>22198</v>
      </c>
      <c r="N5106" t="s">
        <v>25783</v>
      </c>
      <c r="O5106" t="s">
        <v>30061</v>
      </c>
      <c r="P5106">
        <v>6</v>
      </c>
      <c r="Q5106">
        <v>3</v>
      </c>
      <c r="R5106">
        <v>4.74</v>
      </c>
      <c r="S5106">
        <v>4.74</v>
      </c>
      <c r="T5106">
        <v>487.01</v>
      </c>
      <c r="U5106">
        <v>114.83</v>
      </c>
      <c r="V5106">
        <v>4.0199999999999996</v>
      </c>
      <c r="W5106">
        <v>12.78</v>
      </c>
      <c r="X5106">
        <v>2.68</v>
      </c>
      <c r="Y5106">
        <v>4</v>
      </c>
      <c r="Z5106" t="s">
        <v>4250</v>
      </c>
      <c r="AA5106">
        <v>0</v>
      </c>
      <c r="AB5106">
        <v>3</v>
      </c>
      <c r="AC5106">
        <v>1.5617857142857141</v>
      </c>
      <c r="AE5106" t="s">
        <v>7949</v>
      </c>
      <c r="AH5106">
        <v>0</v>
      </c>
      <c r="AI5106">
        <v>0</v>
      </c>
    </row>
    <row r="5107" spans="5:35" x14ac:dyDescent="0.25">
      <c r="E5107">
        <v>86.07</v>
      </c>
      <c r="H5107">
        <v>5</v>
      </c>
      <c r="I5107" t="s">
        <v>22084</v>
      </c>
      <c r="J5107" t="s">
        <v>22089</v>
      </c>
      <c r="L5107" t="s">
        <v>22188</v>
      </c>
      <c r="M5107" t="s">
        <v>22198</v>
      </c>
      <c r="N5107" t="s">
        <v>25784</v>
      </c>
      <c r="O5107" t="s">
        <v>30062</v>
      </c>
      <c r="P5107">
        <v>8</v>
      </c>
      <c r="Q5107">
        <v>2</v>
      </c>
      <c r="R5107">
        <v>3.67</v>
      </c>
      <c r="S5107">
        <v>3.67</v>
      </c>
      <c r="T5107">
        <v>488</v>
      </c>
      <c r="U5107">
        <v>116.86</v>
      </c>
      <c r="V5107">
        <v>3.21</v>
      </c>
      <c r="X5107">
        <v>1.78</v>
      </c>
      <c r="Y5107">
        <v>4</v>
      </c>
      <c r="Z5107" t="s">
        <v>4250</v>
      </c>
      <c r="AA5107">
        <v>0</v>
      </c>
      <c r="AB5107">
        <v>3</v>
      </c>
      <c r="AC5107">
        <v>2.5203809523809531</v>
      </c>
      <c r="AE5107" t="s">
        <v>7949</v>
      </c>
      <c r="AH5107">
        <v>0</v>
      </c>
      <c r="AI5107">
        <v>0</v>
      </c>
    </row>
    <row r="5108" spans="5:35" x14ac:dyDescent="0.25">
      <c r="E5108">
        <v>1639</v>
      </c>
      <c r="H5108">
        <v>5</v>
      </c>
      <c r="I5108" t="s">
        <v>22084</v>
      </c>
      <c r="J5108" t="s">
        <v>22089</v>
      </c>
      <c r="L5108" t="s">
        <v>22188</v>
      </c>
      <c r="M5108" t="s">
        <v>22198</v>
      </c>
      <c r="N5108" t="s">
        <v>25785</v>
      </c>
      <c r="O5108" t="s">
        <v>30063</v>
      </c>
      <c r="P5108">
        <v>7</v>
      </c>
      <c r="Q5108">
        <v>2</v>
      </c>
      <c r="R5108">
        <v>3.42</v>
      </c>
      <c r="S5108">
        <v>3.43</v>
      </c>
      <c r="T5108">
        <v>501.04</v>
      </c>
      <c r="U5108">
        <v>103.97</v>
      </c>
      <c r="V5108">
        <v>4.03</v>
      </c>
      <c r="X5108">
        <v>5.86</v>
      </c>
      <c r="Y5108">
        <v>4</v>
      </c>
      <c r="Z5108" t="s">
        <v>4250</v>
      </c>
      <c r="AA5108">
        <v>1</v>
      </c>
      <c r="AB5108">
        <v>3</v>
      </c>
      <c r="AC5108">
        <v>3.1093333333333342</v>
      </c>
      <c r="AE5108" t="s">
        <v>7949</v>
      </c>
      <c r="AH5108">
        <v>0</v>
      </c>
      <c r="AI5108">
        <v>0</v>
      </c>
    </row>
    <row r="5109" spans="5:35" x14ac:dyDescent="0.25">
      <c r="E5109">
        <v>270.3</v>
      </c>
      <c r="H5109">
        <v>5</v>
      </c>
      <c r="I5109" t="s">
        <v>22084</v>
      </c>
      <c r="J5109" t="s">
        <v>22089</v>
      </c>
      <c r="L5109" t="s">
        <v>22188</v>
      </c>
      <c r="M5109" t="s">
        <v>22198</v>
      </c>
      <c r="N5109" t="s">
        <v>25786</v>
      </c>
      <c r="O5109" t="s">
        <v>30064</v>
      </c>
      <c r="P5109">
        <v>7</v>
      </c>
      <c r="Q5109">
        <v>2</v>
      </c>
      <c r="R5109">
        <v>4.7300000000000004</v>
      </c>
      <c r="S5109">
        <v>4.7300000000000004</v>
      </c>
      <c r="T5109">
        <v>504.06</v>
      </c>
      <c r="U5109">
        <v>99.04</v>
      </c>
      <c r="V5109">
        <v>4.75</v>
      </c>
      <c r="X5109">
        <v>2</v>
      </c>
      <c r="Y5109">
        <v>4</v>
      </c>
      <c r="Z5109" t="s">
        <v>4250</v>
      </c>
      <c r="AA5109">
        <v>1</v>
      </c>
      <c r="AB5109">
        <v>3</v>
      </c>
      <c r="AC5109">
        <v>2.3336666666666659</v>
      </c>
      <c r="AE5109" t="s">
        <v>7949</v>
      </c>
      <c r="AH5109">
        <v>0</v>
      </c>
      <c r="AI5109">
        <v>0</v>
      </c>
    </row>
    <row r="5110" spans="5:35" x14ac:dyDescent="0.25">
      <c r="E5110">
        <v>19.72</v>
      </c>
      <c r="H5110">
        <v>5</v>
      </c>
      <c r="I5110" t="s">
        <v>22084</v>
      </c>
      <c r="J5110" t="s">
        <v>22089</v>
      </c>
      <c r="L5110" t="s">
        <v>22188</v>
      </c>
      <c r="M5110" t="s">
        <v>22198</v>
      </c>
      <c r="N5110" t="s">
        <v>25787</v>
      </c>
      <c r="O5110" t="s">
        <v>30065</v>
      </c>
      <c r="P5110">
        <v>6</v>
      </c>
      <c r="Q5110">
        <v>2</v>
      </c>
      <c r="R5110">
        <v>5.34</v>
      </c>
      <c r="S5110">
        <v>5.34</v>
      </c>
      <c r="T5110">
        <v>505</v>
      </c>
      <c r="U5110">
        <v>99.29</v>
      </c>
      <c r="V5110">
        <v>5.03</v>
      </c>
      <c r="X5110">
        <v>1.92</v>
      </c>
      <c r="Y5110">
        <v>4</v>
      </c>
      <c r="Z5110" t="s">
        <v>4250</v>
      </c>
      <c r="AA5110">
        <v>2</v>
      </c>
      <c r="AB5110">
        <v>3</v>
      </c>
      <c r="AC5110">
        <v>2.1903333333333328</v>
      </c>
      <c r="AE5110" t="s">
        <v>7949</v>
      </c>
      <c r="AH5110">
        <v>0</v>
      </c>
      <c r="AI5110">
        <v>0</v>
      </c>
    </row>
    <row r="5111" spans="5:35" x14ac:dyDescent="0.25">
      <c r="E5111">
        <v>35.159999999999997</v>
      </c>
      <c r="H5111">
        <v>5</v>
      </c>
      <c r="I5111" t="s">
        <v>22084</v>
      </c>
      <c r="J5111" t="s">
        <v>22089</v>
      </c>
      <c r="L5111" t="s">
        <v>22188</v>
      </c>
      <c r="M5111" t="s">
        <v>22198</v>
      </c>
      <c r="N5111" t="s">
        <v>25788</v>
      </c>
      <c r="O5111" t="s">
        <v>30066</v>
      </c>
      <c r="P5111">
        <v>7</v>
      </c>
      <c r="Q5111">
        <v>2</v>
      </c>
      <c r="R5111">
        <v>4.41</v>
      </c>
      <c r="S5111">
        <v>4.41</v>
      </c>
      <c r="T5111">
        <v>505.98</v>
      </c>
      <c r="U5111">
        <v>112.18</v>
      </c>
      <c r="V5111">
        <v>4.43</v>
      </c>
      <c r="X5111">
        <v>1.74</v>
      </c>
      <c r="Y5111">
        <v>4</v>
      </c>
      <c r="Z5111" t="s">
        <v>4250</v>
      </c>
      <c r="AA5111">
        <v>1</v>
      </c>
      <c r="AB5111">
        <v>3</v>
      </c>
      <c r="AC5111">
        <v>2.0556666666666659</v>
      </c>
      <c r="AE5111" t="s">
        <v>7949</v>
      </c>
      <c r="AH5111">
        <v>0</v>
      </c>
      <c r="AI5111">
        <v>0</v>
      </c>
    </row>
    <row r="5112" spans="5:35" x14ac:dyDescent="0.25">
      <c r="E5112">
        <v>524.9</v>
      </c>
      <c r="H5112">
        <v>5</v>
      </c>
      <c r="I5112" t="s">
        <v>22084</v>
      </c>
      <c r="J5112" t="s">
        <v>22089</v>
      </c>
      <c r="L5112" t="s">
        <v>22188</v>
      </c>
      <c r="M5112" t="s">
        <v>22198</v>
      </c>
      <c r="N5112" t="s">
        <v>25789</v>
      </c>
      <c r="O5112" t="s">
        <v>30067</v>
      </c>
      <c r="P5112">
        <v>6</v>
      </c>
      <c r="Q5112">
        <v>2</v>
      </c>
      <c r="R5112">
        <v>5.4</v>
      </c>
      <c r="S5112">
        <v>5.4</v>
      </c>
      <c r="T5112">
        <v>519.02</v>
      </c>
      <c r="U5112">
        <v>99.29</v>
      </c>
      <c r="V5112">
        <v>5.34</v>
      </c>
      <c r="X5112">
        <v>1.92</v>
      </c>
      <c r="Y5112">
        <v>4</v>
      </c>
      <c r="Z5112" t="s">
        <v>4250</v>
      </c>
      <c r="AA5112">
        <v>2</v>
      </c>
      <c r="AB5112">
        <v>3</v>
      </c>
      <c r="AC5112">
        <v>2.1903333333333328</v>
      </c>
      <c r="AE5112" t="s">
        <v>7949</v>
      </c>
      <c r="AH5112">
        <v>0</v>
      </c>
      <c r="AI5112">
        <v>0</v>
      </c>
    </row>
    <row r="5113" spans="5:35" x14ac:dyDescent="0.25">
      <c r="E5113">
        <v>111.5</v>
      </c>
      <c r="H5113">
        <v>5</v>
      </c>
      <c r="I5113" t="s">
        <v>22084</v>
      </c>
      <c r="J5113" t="s">
        <v>22089</v>
      </c>
      <c r="L5113" t="s">
        <v>22188</v>
      </c>
      <c r="M5113" t="s">
        <v>22198</v>
      </c>
      <c r="N5113" t="s">
        <v>25790</v>
      </c>
      <c r="O5113" t="s">
        <v>30068</v>
      </c>
      <c r="P5113">
        <v>6</v>
      </c>
      <c r="Q5113">
        <v>2</v>
      </c>
      <c r="R5113">
        <v>5.76</v>
      </c>
      <c r="S5113">
        <v>5.76</v>
      </c>
      <c r="T5113">
        <v>519.02</v>
      </c>
      <c r="U5113">
        <v>99.29</v>
      </c>
      <c r="V5113">
        <v>5.34</v>
      </c>
      <c r="X5113">
        <v>1.92</v>
      </c>
      <c r="Y5113">
        <v>4</v>
      </c>
      <c r="Z5113" t="s">
        <v>4250</v>
      </c>
      <c r="AA5113">
        <v>2</v>
      </c>
      <c r="AB5113">
        <v>3</v>
      </c>
      <c r="AC5113">
        <v>2.1903333333333328</v>
      </c>
      <c r="AE5113" t="s">
        <v>7949</v>
      </c>
      <c r="AH5113">
        <v>0</v>
      </c>
      <c r="AI5113">
        <v>0</v>
      </c>
    </row>
    <row r="5114" spans="5:35" x14ac:dyDescent="0.25">
      <c r="E5114">
        <v>196.7</v>
      </c>
      <c r="H5114">
        <v>5</v>
      </c>
      <c r="I5114" t="s">
        <v>22084</v>
      </c>
      <c r="J5114" t="s">
        <v>22089</v>
      </c>
      <c r="L5114" t="s">
        <v>22188</v>
      </c>
      <c r="M5114" t="s">
        <v>22198</v>
      </c>
      <c r="N5114" t="s">
        <v>25791</v>
      </c>
      <c r="O5114" t="s">
        <v>30069</v>
      </c>
      <c r="P5114">
        <v>7</v>
      </c>
      <c r="Q5114">
        <v>2</v>
      </c>
      <c r="R5114">
        <v>4.6500000000000004</v>
      </c>
      <c r="S5114">
        <v>4.6500000000000004</v>
      </c>
      <c r="T5114">
        <v>519.03</v>
      </c>
      <c r="U5114">
        <v>103.97</v>
      </c>
      <c r="V5114">
        <v>4.17</v>
      </c>
      <c r="X5114">
        <v>1.96</v>
      </c>
      <c r="Y5114">
        <v>4</v>
      </c>
      <c r="Z5114" t="s">
        <v>4250</v>
      </c>
      <c r="AA5114">
        <v>1</v>
      </c>
      <c r="AB5114">
        <v>3</v>
      </c>
      <c r="AC5114">
        <v>2.2093333333333329</v>
      </c>
      <c r="AE5114" t="s">
        <v>7949</v>
      </c>
      <c r="AH5114">
        <v>0</v>
      </c>
      <c r="AI5114">
        <v>0</v>
      </c>
    </row>
    <row r="5115" spans="5:35" x14ac:dyDescent="0.25">
      <c r="E5115">
        <v>290.8</v>
      </c>
      <c r="H5115">
        <v>5</v>
      </c>
      <c r="I5115" t="s">
        <v>22084</v>
      </c>
      <c r="J5115" t="s">
        <v>22089</v>
      </c>
      <c r="L5115" t="s">
        <v>22188</v>
      </c>
      <c r="M5115" t="s">
        <v>22198</v>
      </c>
      <c r="N5115" t="s">
        <v>25792</v>
      </c>
      <c r="O5115" t="s">
        <v>30070</v>
      </c>
      <c r="P5115">
        <v>7</v>
      </c>
      <c r="Q5115">
        <v>2</v>
      </c>
      <c r="R5115">
        <v>4.57</v>
      </c>
      <c r="S5115">
        <v>4.57</v>
      </c>
      <c r="T5115">
        <v>519.03</v>
      </c>
      <c r="U5115">
        <v>103.97</v>
      </c>
      <c r="V5115">
        <v>4.17</v>
      </c>
      <c r="X5115">
        <v>1.9</v>
      </c>
      <c r="Y5115">
        <v>4</v>
      </c>
      <c r="Z5115" t="s">
        <v>4250</v>
      </c>
      <c r="AA5115">
        <v>1</v>
      </c>
      <c r="AB5115">
        <v>3</v>
      </c>
      <c r="AC5115">
        <v>2.249333333333333</v>
      </c>
      <c r="AE5115" t="s">
        <v>7949</v>
      </c>
      <c r="AH5115">
        <v>0</v>
      </c>
      <c r="AI5115">
        <v>0</v>
      </c>
    </row>
    <row r="5116" spans="5:35" x14ac:dyDescent="0.25">
      <c r="E5116">
        <v>105</v>
      </c>
      <c r="H5116">
        <v>5</v>
      </c>
      <c r="I5116" t="s">
        <v>22084</v>
      </c>
      <c r="J5116" t="s">
        <v>22089</v>
      </c>
      <c r="L5116" t="s">
        <v>22188</v>
      </c>
      <c r="M5116" t="s">
        <v>22198</v>
      </c>
      <c r="N5116" t="s">
        <v>25793</v>
      </c>
      <c r="O5116" t="s">
        <v>30071</v>
      </c>
      <c r="P5116">
        <v>7</v>
      </c>
      <c r="Q5116">
        <v>2</v>
      </c>
      <c r="R5116">
        <v>4.7699999999999996</v>
      </c>
      <c r="S5116">
        <v>4.7699999999999996</v>
      </c>
      <c r="T5116">
        <v>522.04999999999995</v>
      </c>
      <c r="U5116">
        <v>99.04</v>
      </c>
      <c r="V5116">
        <v>4.8899999999999997</v>
      </c>
      <c r="X5116">
        <v>1.79</v>
      </c>
      <c r="Y5116">
        <v>4</v>
      </c>
      <c r="Z5116" t="s">
        <v>4250</v>
      </c>
      <c r="AA5116">
        <v>1</v>
      </c>
      <c r="AB5116">
        <v>3</v>
      </c>
      <c r="AC5116">
        <v>2.3136666666666672</v>
      </c>
      <c r="AE5116" t="s">
        <v>7949</v>
      </c>
      <c r="AH5116">
        <v>0</v>
      </c>
      <c r="AI5116">
        <v>0</v>
      </c>
    </row>
    <row r="5117" spans="5:35" x14ac:dyDescent="0.25">
      <c r="E5117">
        <v>329.9</v>
      </c>
      <c r="H5117">
        <v>5</v>
      </c>
      <c r="I5117" t="s">
        <v>22084</v>
      </c>
      <c r="J5117" t="s">
        <v>22089</v>
      </c>
      <c r="L5117" t="s">
        <v>22188</v>
      </c>
      <c r="M5117" t="s">
        <v>22198</v>
      </c>
      <c r="N5117" t="s">
        <v>25794</v>
      </c>
      <c r="O5117" t="s">
        <v>30072</v>
      </c>
      <c r="P5117">
        <v>6</v>
      </c>
      <c r="Q5117">
        <v>3</v>
      </c>
      <c r="R5117">
        <v>4.34</v>
      </c>
      <c r="S5117">
        <v>4.34</v>
      </c>
      <c r="T5117">
        <v>505</v>
      </c>
      <c r="U5117">
        <v>114.83</v>
      </c>
      <c r="V5117">
        <v>4.16</v>
      </c>
      <c r="W5117">
        <v>12.93</v>
      </c>
      <c r="X5117">
        <v>1.9</v>
      </c>
      <c r="Y5117">
        <v>4</v>
      </c>
      <c r="Z5117" t="s">
        <v>4250</v>
      </c>
      <c r="AA5117">
        <v>1</v>
      </c>
      <c r="AB5117">
        <v>3</v>
      </c>
      <c r="AC5117">
        <v>1.669</v>
      </c>
      <c r="AE5117" t="s">
        <v>7949</v>
      </c>
      <c r="AH5117">
        <v>0</v>
      </c>
      <c r="AI5117">
        <v>0</v>
      </c>
    </row>
    <row r="5118" spans="5:35" x14ac:dyDescent="0.25">
      <c r="E5118">
        <v>17.7</v>
      </c>
      <c r="H5118">
        <v>5</v>
      </c>
      <c r="I5118" t="s">
        <v>22084</v>
      </c>
      <c r="J5118" t="s">
        <v>22089</v>
      </c>
      <c r="L5118" t="s">
        <v>22188</v>
      </c>
      <c r="M5118" t="s">
        <v>22198</v>
      </c>
      <c r="N5118" t="s">
        <v>25795</v>
      </c>
      <c r="O5118" t="s">
        <v>30073</v>
      </c>
      <c r="P5118">
        <v>8</v>
      </c>
      <c r="Q5118">
        <v>2</v>
      </c>
      <c r="R5118">
        <v>4.9800000000000004</v>
      </c>
      <c r="S5118">
        <v>4.9800000000000004</v>
      </c>
      <c r="T5118">
        <v>535.03</v>
      </c>
      <c r="U5118">
        <v>113.2</v>
      </c>
      <c r="V5118">
        <v>3.96</v>
      </c>
      <c r="X5118">
        <v>1.66</v>
      </c>
      <c r="Y5118">
        <v>4</v>
      </c>
      <c r="Z5118" t="s">
        <v>4250</v>
      </c>
      <c r="AA5118">
        <v>1</v>
      </c>
      <c r="AB5118">
        <v>4</v>
      </c>
      <c r="AC5118">
        <v>1.7366666666666659</v>
      </c>
      <c r="AE5118" t="s">
        <v>7949</v>
      </c>
      <c r="AH5118">
        <v>0</v>
      </c>
      <c r="AI5118">
        <v>0</v>
      </c>
    </row>
    <row r="5119" spans="5:35" x14ac:dyDescent="0.25">
      <c r="E5119">
        <v>31.4</v>
      </c>
      <c r="H5119">
        <v>5</v>
      </c>
      <c r="I5119" t="s">
        <v>22084</v>
      </c>
      <c r="J5119" t="s">
        <v>22089</v>
      </c>
      <c r="L5119" t="s">
        <v>22188</v>
      </c>
      <c r="M5119" t="s">
        <v>22198</v>
      </c>
      <c r="N5119" t="s">
        <v>25796</v>
      </c>
      <c r="O5119" t="s">
        <v>30074</v>
      </c>
      <c r="P5119">
        <v>7</v>
      </c>
      <c r="Q5119">
        <v>2</v>
      </c>
      <c r="R5119">
        <v>4.8600000000000003</v>
      </c>
      <c r="S5119">
        <v>4.8600000000000003</v>
      </c>
      <c r="T5119">
        <v>505</v>
      </c>
      <c r="U5119">
        <v>103.97</v>
      </c>
      <c r="V5119">
        <v>3.96</v>
      </c>
      <c r="X5119">
        <v>1.72</v>
      </c>
      <c r="Y5119">
        <v>4</v>
      </c>
      <c r="Z5119" t="s">
        <v>4250</v>
      </c>
      <c r="AA5119">
        <v>1</v>
      </c>
      <c r="AB5119">
        <v>3</v>
      </c>
      <c r="AC5119">
        <v>2.1043333333333329</v>
      </c>
      <c r="AE5119" t="s">
        <v>7949</v>
      </c>
      <c r="AH5119">
        <v>0</v>
      </c>
      <c r="AI5119">
        <v>0</v>
      </c>
    </row>
    <row r="5120" spans="5:35" x14ac:dyDescent="0.25">
      <c r="E5120">
        <v>259.10000000000002</v>
      </c>
      <c r="H5120">
        <v>5</v>
      </c>
      <c r="I5120" t="s">
        <v>22084</v>
      </c>
      <c r="J5120" t="s">
        <v>22089</v>
      </c>
      <c r="L5120" t="s">
        <v>22188</v>
      </c>
      <c r="M5120" t="s">
        <v>22198</v>
      </c>
      <c r="N5120" t="s">
        <v>25797</v>
      </c>
      <c r="O5120" t="s">
        <v>30075</v>
      </c>
      <c r="P5120">
        <v>7</v>
      </c>
      <c r="Q5120">
        <v>2</v>
      </c>
      <c r="R5120">
        <v>6.04</v>
      </c>
      <c r="S5120">
        <v>6.04</v>
      </c>
      <c r="T5120">
        <v>547.08000000000004</v>
      </c>
      <c r="U5120">
        <v>103.97</v>
      </c>
      <c r="V5120">
        <v>4.91</v>
      </c>
      <c r="X5120">
        <v>1.72</v>
      </c>
      <c r="Y5120">
        <v>4</v>
      </c>
      <c r="Z5120" t="s">
        <v>4250</v>
      </c>
      <c r="AA5120">
        <v>1</v>
      </c>
      <c r="AB5120">
        <v>5</v>
      </c>
      <c r="AC5120">
        <v>2.034333333333334</v>
      </c>
      <c r="AE5120" t="s">
        <v>7949</v>
      </c>
      <c r="AH5120">
        <v>0</v>
      </c>
      <c r="AI5120">
        <v>0</v>
      </c>
    </row>
    <row r="5121" spans="5:35" x14ac:dyDescent="0.25">
      <c r="E5121">
        <v>228.6</v>
      </c>
      <c r="H5121">
        <v>5</v>
      </c>
      <c r="I5121" t="s">
        <v>22084</v>
      </c>
      <c r="J5121" t="s">
        <v>22089</v>
      </c>
      <c r="L5121" t="s">
        <v>22188</v>
      </c>
      <c r="M5121" t="s">
        <v>22198</v>
      </c>
      <c r="N5121" t="s">
        <v>25798</v>
      </c>
      <c r="O5121" t="s">
        <v>30076</v>
      </c>
      <c r="P5121">
        <v>7</v>
      </c>
      <c r="Q5121">
        <v>2</v>
      </c>
      <c r="R5121">
        <v>5.53</v>
      </c>
      <c r="S5121">
        <v>5.53</v>
      </c>
      <c r="T5121">
        <v>533.04999999999995</v>
      </c>
      <c r="U5121">
        <v>103.97</v>
      </c>
      <c r="V5121">
        <v>4.5199999999999996</v>
      </c>
      <c r="X5121">
        <v>1.73</v>
      </c>
      <c r="Y5121">
        <v>4</v>
      </c>
      <c r="Z5121" t="s">
        <v>4250</v>
      </c>
      <c r="AA5121">
        <v>1</v>
      </c>
      <c r="AB5121">
        <v>4</v>
      </c>
      <c r="AC5121">
        <v>2.034333333333334</v>
      </c>
      <c r="AE5121" t="s">
        <v>7949</v>
      </c>
      <c r="AH5121">
        <v>0</v>
      </c>
      <c r="AI5121">
        <v>0</v>
      </c>
    </row>
    <row r="5122" spans="5:35" x14ac:dyDescent="0.25">
      <c r="E5122">
        <v>189.4</v>
      </c>
      <c r="H5122">
        <v>5</v>
      </c>
      <c r="I5122" t="s">
        <v>22084</v>
      </c>
      <c r="J5122" t="s">
        <v>22089</v>
      </c>
      <c r="L5122" t="s">
        <v>22188</v>
      </c>
      <c r="M5122" t="s">
        <v>22198</v>
      </c>
      <c r="N5122" t="s">
        <v>25799</v>
      </c>
      <c r="O5122" t="s">
        <v>30077</v>
      </c>
      <c r="P5122">
        <v>7</v>
      </c>
      <c r="Q5122">
        <v>2</v>
      </c>
      <c r="R5122">
        <v>5.0199999999999996</v>
      </c>
      <c r="S5122">
        <v>5.0199999999999996</v>
      </c>
      <c r="T5122">
        <v>519.03</v>
      </c>
      <c r="U5122">
        <v>103.97</v>
      </c>
      <c r="V5122">
        <v>4.26</v>
      </c>
      <c r="X5122">
        <v>1.72</v>
      </c>
      <c r="Y5122">
        <v>4</v>
      </c>
      <c r="Z5122" t="s">
        <v>4250</v>
      </c>
      <c r="AA5122">
        <v>1</v>
      </c>
      <c r="AB5122">
        <v>3</v>
      </c>
      <c r="AC5122">
        <v>2.034333333333334</v>
      </c>
      <c r="AE5122" t="s">
        <v>7949</v>
      </c>
      <c r="AH5122">
        <v>0</v>
      </c>
      <c r="AI5122">
        <v>0</v>
      </c>
    </row>
    <row r="5123" spans="5:35" x14ac:dyDescent="0.25">
      <c r="E5123">
        <v>726.4</v>
      </c>
      <c r="H5123">
        <v>5</v>
      </c>
      <c r="I5123" t="s">
        <v>22084</v>
      </c>
      <c r="J5123" t="s">
        <v>22089</v>
      </c>
      <c r="L5123" t="s">
        <v>22188</v>
      </c>
      <c r="M5123" t="s">
        <v>22198</v>
      </c>
      <c r="N5123" t="s">
        <v>25800</v>
      </c>
      <c r="O5123" t="s">
        <v>30078</v>
      </c>
      <c r="P5123">
        <v>10</v>
      </c>
      <c r="Q5123">
        <v>2</v>
      </c>
      <c r="R5123">
        <v>3.56</v>
      </c>
      <c r="S5123">
        <v>3.67</v>
      </c>
      <c r="T5123">
        <v>511.03</v>
      </c>
      <c r="U5123">
        <v>131.55000000000001</v>
      </c>
      <c r="V5123">
        <v>1.98</v>
      </c>
      <c r="X5123">
        <v>6.89</v>
      </c>
      <c r="Y5123">
        <v>3</v>
      </c>
      <c r="Z5123" t="s">
        <v>4250</v>
      </c>
      <c r="AA5123">
        <v>1</v>
      </c>
      <c r="AB5123">
        <v>3</v>
      </c>
      <c r="AC5123">
        <v>2.3849999999999998</v>
      </c>
      <c r="AE5123" t="s">
        <v>7949</v>
      </c>
      <c r="AH5123">
        <v>0</v>
      </c>
      <c r="AI5123">
        <v>0</v>
      </c>
    </row>
    <row r="5124" spans="5:35" x14ac:dyDescent="0.25">
      <c r="E5124">
        <v>1855</v>
      </c>
      <c r="H5124">
        <v>5</v>
      </c>
      <c r="I5124" t="s">
        <v>22084</v>
      </c>
      <c r="J5124" t="s">
        <v>22089</v>
      </c>
      <c r="L5124" t="s">
        <v>22188</v>
      </c>
      <c r="M5124" t="s">
        <v>22198</v>
      </c>
      <c r="N5124" t="s">
        <v>25801</v>
      </c>
      <c r="O5124" t="s">
        <v>30079</v>
      </c>
      <c r="P5124">
        <v>9</v>
      </c>
      <c r="Q5124">
        <v>2</v>
      </c>
      <c r="R5124">
        <v>2.2000000000000002</v>
      </c>
      <c r="S5124">
        <v>4.42</v>
      </c>
      <c r="T5124">
        <v>536.08000000000004</v>
      </c>
      <c r="U5124">
        <v>114.75</v>
      </c>
      <c r="V5124">
        <v>2.69</v>
      </c>
      <c r="X5124">
        <v>9.73</v>
      </c>
      <c r="Y5124">
        <v>3</v>
      </c>
      <c r="Z5124" t="s">
        <v>4250</v>
      </c>
      <c r="AA5124">
        <v>1</v>
      </c>
      <c r="AB5124">
        <v>4</v>
      </c>
      <c r="AC5124">
        <v>2</v>
      </c>
      <c r="AE5124" t="s">
        <v>7952</v>
      </c>
      <c r="AH5124">
        <v>0</v>
      </c>
      <c r="AI5124">
        <v>0</v>
      </c>
    </row>
    <row r="5125" spans="5:35" x14ac:dyDescent="0.25">
      <c r="E5125">
        <v>884.6</v>
      </c>
      <c r="H5125">
        <v>5</v>
      </c>
      <c r="I5125" t="s">
        <v>22084</v>
      </c>
      <c r="J5125" t="s">
        <v>22089</v>
      </c>
      <c r="L5125" t="s">
        <v>22188</v>
      </c>
      <c r="M5125" t="s">
        <v>22198</v>
      </c>
      <c r="N5125" t="s">
        <v>25802</v>
      </c>
      <c r="O5125" t="s">
        <v>30080</v>
      </c>
      <c r="P5125">
        <v>9</v>
      </c>
      <c r="Q5125">
        <v>2</v>
      </c>
      <c r="R5125">
        <v>4.26</v>
      </c>
      <c r="S5125">
        <v>4.43</v>
      </c>
      <c r="T5125">
        <v>526.11</v>
      </c>
      <c r="U5125">
        <v>115.17</v>
      </c>
      <c r="V5125">
        <v>3.51</v>
      </c>
      <c r="X5125">
        <v>7.05</v>
      </c>
      <c r="Y5125">
        <v>3</v>
      </c>
      <c r="Z5125" t="s">
        <v>4250</v>
      </c>
      <c r="AA5125">
        <v>1</v>
      </c>
      <c r="AB5125">
        <v>3</v>
      </c>
      <c r="AC5125">
        <v>1.946</v>
      </c>
      <c r="AE5125" t="s">
        <v>7949</v>
      </c>
      <c r="AH5125">
        <v>0</v>
      </c>
      <c r="AI5125">
        <v>0</v>
      </c>
    </row>
    <row r="5126" spans="5:35" x14ac:dyDescent="0.25">
      <c r="E5126">
        <v>3</v>
      </c>
      <c r="H5126">
        <v>5</v>
      </c>
      <c r="I5126" t="s">
        <v>22084</v>
      </c>
      <c r="J5126" t="s">
        <v>22089</v>
      </c>
      <c r="L5126" t="s">
        <v>22189</v>
      </c>
      <c r="M5126" t="s">
        <v>22198</v>
      </c>
      <c r="N5126" t="s">
        <v>25803</v>
      </c>
      <c r="O5126" t="s">
        <v>30081</v>
      </c>
      <c r="P5126">
        <v>5</v>
      </c>
      <c r="Q5126">
        <v>5</v>
      </c>
      <c r="T5126">
        <v>453.97</v>
      </c>
      <c r="U5126">
        <v>110.13</v>
      </c>
      <c r="V5126">
        <v>4.1100000000000003</v>
      </c>
      <c r="W5126">
        <v>9.3800000000000008</v>
      </c>
      <c r="X5126">
        <v>11.09</v>
      </c>
      <c r="Y5126">
        <v>2</v>
      </c>
      <c r="Z5126" t="s">
        <v>4250</v>
      </c>
      <c r="AA5126">
        <v>0</v>
      </c>
      <c r="AB5126">
        <v>4</v>
      </c>
      <c r="AE5126" t="s">
        <v>7952</v>
      </c>
      <c r="AH5126">
        <v>0</v>
      </c>
      <c r="AI5126">
        <v>0</v>
      </c>
    </row>
    <row r="5127" spans="5:35" x14ac:dyDescent="0.25">
      <c r="E5127">
        <v>8</v>
      </c>
      <c r="H5127">
        <v>5</v>
      </c>
      <c r="I5127" t="s">
        <v>22084</v>
      </c>
      <c r="J5127" t="s">
        <v>22089</v>
      </c>
      <c r="L5127" t="s">
        <v>22189</v>
      </c>
      <c r="M5127" t="s">
        <v>22198</v>
      </c>
      <c r="N5127" t="s">
        <v>25804</v>
      </c>
      <c r="O5127" t="s">
        <v>30082</v>
      </c>
      <c r="P5127">
        <v>5</v>
      </c>
      <c r="Q5127">
        <v>5</v>
      </c>
      <c r="T5127">
        <v>453.97</v>
      </c>
      <c r="U5127">
        <v>110.13</v>
      </c>
      <c r="V5127">
        <v>4.1100000000000003</v>
      </c>
      <c r="W5127">
        <v>9.3800000000000008</v>
      </c>
      <c r="X5127">
        <v>11.09</v>
      </c>
      <c r="Y5127">
        <v>2</v>
      </c>
      <c r="Z5127" t="s">
        <v>4250</v>
      </c>
      <c r="AA5127">
        <v>0</v>
      </c>
      <c r="AB5127">
        <v>4</v>
      </c>
      <c r="AE5127" t="s">
        <v>7952</v>
      </c>
      <c r="AH5127">
        <v>0</v>
      </c>
      <c r="AI5127">
        <v>0</v>
      </c>
    </row>
    <row r="5128" spans="5:35" x14ac:dyDescent="0.25">
      <c r="E5128">
        <v>10</v>
      </c>
      <c r="H5128">
        <v>5</v>
      </c>
      <c r="I5128" t="s">
        <v>22084</v>
      </c>
      <c r="J5128" t="s">
        <v>22089</v>
      </c>
      <c r="L5128" t="s">
        <v>22189</v>
      </c>
      <c r="M5128" t="s">
        <v>22198</v>
      </c>
      <c r="N5128" t="s">
        <v>25805</v>
      </c>
      <c r="O5128" t="s">
        <v>30083</v>
      </c>
      <c r="P5128">
        <v>5</v>
      </c>
      <c r="Q5128">
        <v>5</v>
      </c>
      <c r="T5128">
        <v>437.52</v>
      </c>
      <c r="U5128">
        <v>110.13</v>
      </c>
      <c r="V5128">
        <v>3.6</v>
      </c>
      <c r="W5128">
        <v>9.3800000000000008</v>
      </c>
      <c r="X5128">
        <v>11.09</v>
      </c>
      <c r="Y5128">
        <v>2</v>
      </c>
      <c r="Z5128" t="s">
        <v>4250</v>
      </c>
      <c r="AA5128">
        <v>0</v>
      </c>
      <c r="AB5128">
        <v>4</v>
      </c>
      <c r="AE5128" t="s">
        <v>7952</v>
      </c>
      <c r="AH5128">
        <v>0</v>
      </c>
      <c r="AI5128">
        <v>0</v>
      </c>
    </row>
    <row r="5129" spans="5:35" x14ac:dyDescent="0.25">
      <c r="E5129">
        <v>21</v>
      </c>
      <c r="H5129">
        <v>5</v>
      </c>
      <c r="I5129" t="s">
        <v>22084</v>
      </c>
      <c r="J5129" t="s">
        <v>22089</v>
      </c>
      <c r="L5129" t="s">
        <v>22189</v>
      </c>
      <c r="M5129" t="s">
        <v>22198</v>
      </c>
      <c r="N5129" t="s">
        <v>25806</v>
      </c>
      <c r="O5129" t="s">
        <v>30084</v>
      </c>
      <c r="P5129">
        <v>5</v>
      </c>
      <c r="Q5129">
        <v>5</v>
      </c>
      <c r="T5129">
        <v>437.52</v>
      </c>
      <c r="U5129">
        <v>110.13</v>
      </c>
      <c r="V5129">
        <v>3.6</v>
      </c>
      <c r="W5129">
        <v>9.3800000000000008</v>
      </c>
      <c r="X5129">
        <v>11.09</v>
      </c>
      <c r="Y5129">
        <v>2</v>
      </c>
      <c r="Z5129" t="s">
        <v>4250</v>
      </c>
      <c r="AA5129">
        <v>0</v>
      </c>
      <c r="AB5129">
        <v>4</v>
      </c>
      <c r="AE5129" t="s">
        <v>7952</v>
      </c>
      <c r="AH5129">
        <v>0</v>
      </c>
      <c r="AI5129">
        <v>0</v>
      </c>
    </row>
    <row r="5130" spans="5:35" x14ac:dyDescent="0.25">
      <c r="E5130">
        <v>11</v>
      </c>
      <c r="H5130">
        <v>5</v>
      </c>
      <c r="I5130" t="s">
        <v>22084</v>
      </c>
      <c r="J5130" t="s">
        <v>22089</v>
      </c>
      <c r="L5130" t="s">
        <v>22189</v>
      </c>
      <c r="M5130" t="s">
        <v>22198</v>
      </c>
      <c r="N5130" t="s">
        <v>25807</v>
      </c>
      <c r="O5130" t="s">
        <v>30085</v>
      </c>
      <c r="P5130">
        <v>6</v>
      </c>
      <c r="Q5130">
        <v>5</v>
      </c>
      <c r="T5130">
        <v>449.55</v>
      </c>
      <c r="U5130">
        <v>119.36</v>
      </c>
      <c r="V5130">
        <v>3.47</v>
      </c>
      <c r="W5130">
        <v>9.3800000000000008</v>
      </c>
      <c r="X5130">
        <v>11.09</v>
      </c>
      <c r="Y5130">
        <v>2</v>
      </c>
      <c r="Z5130" t="s">
        <v>4250</v>
      </c>
      <c r="AA5130">
        <v>0</v>
      </c>
      <c r="AB5130">
        <v>5</v>
      </c>
      <c r="AE5130" t="s">
        <v>7952</v>
      </c>
      <c r="AH5130">
        <v>0</v>
      </c>
      <c r="AI5130">
        <v>0</v>
      </c>
    </row>
    <row r="5131" spans="5:35" x14ac:dyDescent="0.25">
      <c r="E5131">
        <v>6</v>
      </c>
      <c r="H5131">
        <v>5</v>
      </c>
      <c r="I5131" t="s">
        <v>22084</v>
      </c>
      <c r="J5131" t="s">
        <v>22089</v>
      </c>
      <c r="L5131" t="s">
        <v>22189</v>
      </c>
      <c r="M5131" t="s">
        <v>22198</v>
      </c>
      <c r="N5131" t="s">
        <v>25808</v>
      </c>
      <c r="O5131" t="s">
        <v>30086</v>
      </c>
      <c r="P5131">
        <v>7</v>
      </c>
      <c r="Q5131">
        <v>5</v>
      </c>
      <c r="T5131">
        <v>450.54</v>
      </c>
      <c r="U5131">
        <v>132.25</v>
      </c>
      <c r="V5131">
        <v>2.86</v>
      </c>
      <c r="W5131">
        <v>8.86</v>
      </c>
      <c r="X5131">
        <v>11.08</v>
      </c>
      <c r="Y5131">
        <v>2</v>
      </c>
      <c r="Z5131" t="s">
        <v>4250</v>
      </c>
      <c r="AA5131">
        <v>0</v>
      </c>
      <c r="AB5131">
        <v>5</v>
      </c>
      <c r="AE5131" t="s">
        <v>7952</v>
      </c>
      <c r="AH5131">
        <v>0</v>
      </c>
      <c r="AI5131">
        <v>0</v>
      </c>
    </row>
    <row r="5132" spans="5:35" x14ac:dyDescent="0.25">
      <c r="E5132">
        <v>14</v>
      </c>
      <c r="H5132">
        <v>5</v>
      </c>
      <c r="I5132" t="s">
        <v>22084</v>
      </c>
      <c r="J5132" t="s">
        <v>22089</v>
      </c>
      <c r="L5132" t="s">
        <v>22189</v>
      </c>
      <c r="M5132" t="s">
        <v>22198</v>
      </c>
      <c r="N5132" t="s">
        <v>25809</v>
      </c>
      <c r="O5132" t="s">
        <v>30087</v>
      </c>
      <c r="P5132">
        <v>7</v>
      </c>
      <c r="Q5132">
        <v>5</v>
      </c>
      <c r="T5132">
        <v>450.54</v>
      </c>
      <c r="U5132">
        <v>132.25</v>
      </c>
      <c r="V5132">
        <v>2.86</v>
      </c>
      <c r="W5132">
        <v>8.86</v>
      </c>
      <c r="X5132">
        <v>11.08</v>
      </c>
      <c r="Y5132">
        <v>2</v>
      </c>
      <c r="Z5132" t="s">
        <v>4250</v>
      </c>
      <c r="AA5132">
        <v>0</v>
      </c>
      <c r="AB5132">
        <v>5</v>
      </c>
      <c r="AE5132" t="s">
        <v>7952</v>
      </c>
      <c r="AH5132">
        <v>0</v>
      </c>
      <c r="AI5132">
        <v>0</v>
      </c>
    </row>
    <row r="5133" spans="5:35" x14ac:dyDescent="0.25">
      <c r="E5133">
        <v>167</v>
      </c>
      <c r="H5133">
        <v>5</v>
      </c>
      <c r="I5133" t="s">
        <v>22084</v>
      </c>
      <c r="J5133" t="s">
        <v>22089</v>
      </c>
      <c r="L5133" t="s">
        <v>22189</v>
      </c>
      <c r="M5133" t="s">
        <v>22198</v>
      </c>
      <c r="N5133" t="s">
        <v>25810</v>
      </c>
      <c r="O5133" t="s">
        <v>30088</v>
      </c>
      <c r="P5133">
        <v>5</v>
      </c>
      <c r="Q5133">
        <v>5</v>
      </c>
      <c r="T5133">
        <v>386.49</v>
      </c>
      <c r="U5133">
        <v>106.47</v>
      </c>
      <c r="V5133">
        <v>2.4</v>
      </c>
      <c r="W5133">
        <v>9.39</v>
      </c>
      <c r="X5133">
        <v>11.03</v>
      </c>
      <c r="Y5133">
        <v>1</v>
      </c>
      <c r="Z5133" t="s">
        <v>4250</v>
      </c>
      <c r="AA5133">
        <v>0</v>
      </c>
      <c r="AB5133">
        <v>5</v>
      </c>
      <c r="AE5133" t="s">
        <v>7952</v>
      </c>
      <c r="AH5133">
        <v>0</v>
      </c>
      <c r="AI5133">
        <v>0</v>
      </c>
    </row>
    <row r="5134" spans="5:35" x14ac:dyDescent="0.25">
      <c r="E5134">
        <v>228</v>
      </c>
      <c r="H5134">
        <v>5</v>
      </c>
      <c r="I5134" t="s">
        <v>22084</v>
      </c>
      <c r="J5134" t="s">
        <v>22089</v>
      </c>
      <c r="L5134" t="s">
        <v>22189</v>
      </c>
      <c r="M5134" t="s">
        <v>22198</v>
      </c>
      <c r="N5134" t="s">
        <v>25811</v>
      </c>
      <c r="O5134" t="s">
        <v>30089</v>
      </c>
      <c r="P5134">
        <v>5</v>
      </c>
      <c r="Q5134">
        <v>5</v>
      </c>
      <c r="T5134">
        <v>386.49</v>
      </c>
      <c r="U5134">
        <v>106.47</v>
      </c>
      <c r="V5134">
        <v>2.4</v>
      </c>
      <c r="W5134">
        <v>9.39</v>
      </c>
      <c r="X5134">
        <v>11.03</v>
      </c>
      <c r="Y5134">
        <v>1</v>
      </c>
      <c r="Z5134" t="s">
        <v>4250</v>
      </c>
      <c r="AA5134">
        <v>0</v>
      </c>
      <c r="AB5134">
        <v>5</v>
      </c>
      <c r="AE5134" t="s">
        <v>7952</v>
      </c>
      <c r="AH5134">
        <v>0</v>
      </c>
      <c r="AI5134">
        <v>0</v>
      </c>
    </row>
    <row r="5135" spans="5:35" x14ac:dyDescent="0.25">
      <c r="E5135">
        <v>4</v>
      </c>
      <c r="H5135">
        <v>5</v>
      </c>
      <c r="I5135" t="s">
        <v>22084</v>
      </c>
      <c r="J5135" t="s">
        <v>22089</v>
      </c>
      <c r="L5135" t="s">
        <v>22189</v>
      </c>
      <c r="M5135" t="s">
        <v>22198</v>
      </c>
      <c r="N5135" t="s">
        <v>25812</v>
      </c>
      <c r="O5135" t="s">
        <v>30090</v>
      </c>
      <c r="P5135">
        <v>5</v>
      </c>
      <c r="Q5135">
        <v>5</v>
      </c>
      <c r="T5135">
        <v>468</v>
      </c>
      <c r="U5135">
        <v>110.13</v>
      </c>
      <c r="V5135">
        <v>4.5</v>
      </c>
      <c r="W5135">
        <v>10</v>
      </c>
      <c r="X5135">
        <v>10.49</v>
      </c>
      <c r="Y5135">
        <v>2</v>
      </c>
      <c r="Z5135" t="s">
        <v>4250</v>
      </c>
      <c r="AA5135">
        <v>0</v>
      </c>
      <c r="AB5135">
        <v>5</v>
      </c>
      <c r="AE5135" t="s">
        <v>7952</v>
      </c>
      <c r="AH5135">
        <v>0</v>
      </c>
      <c r="AI5135">
        <v>0</v>
      </c>
    </row>
    <row r="5136" spans="5:35" x14ac:dyDescent="0.25">
      <c r="E5136">
        <v>7</v>
      </c>
      <c r="H5136">
        <v>5</v>
      </c>
      <c r="I5136" t="s">
        <v>22084</v>
      </c>
      <c r="J5136" t="s">
        <v>22089</v>
      </c>
      <c r="L5136" t="s">
        <v>22189</v>
      </c>
      <c r="M5136" t="s">
        <v>22198</v>
      </c>
      <c r="N5136" t="s">
        <v>25813</v>
      </c>
      <c r="O5136" t="s">
        <v>30091</v>
      </c>
      <c r="P5136">
        <v>5</v>
      </c>
      <c r="Q5136">
        <v>5</v>
      </c>
      <c r="T5136">
        <v>468</v>
      </c>
      <c r="U5136">
        <v>110.13</v>
      </c>
      <c r="V5136">
        <v>4.5</v>
      </c>
      <c r="W5136">
        <v>10</v>
      </c>
      <c r="X5136">
        <v>10.49</v>
      </c>
      <c r="Y5136">
        <v>2</v>
      </c>
      <c r="Z5136" t="s">
        <v>4250</v>
      </c>
      <c r="AA5136">
        <v>0</v>
      </c>
      <c r="AB5136">
        <v>5</v>
      </c>
      <c r="AE5136" t="s">
        <v>7952</v>
      </c>
      <c r="AH5136">
        <v>0</v>
      </c>
      <c r="AI5136">
        <v>0</v>
      </c>
    </row>
    <row r="5137" spans="5:35" x14ac:dyDescent="0.25">
      <c r="E5137">
        <v>17</v>
      </c>
      <c r="H5137">
        <v>5</v>
      </c>
      <c r="I5137" t="s">
        <v>22084</v>
      </c>
      <c r="J5137" t="s">
        <v>22089</v>
      </c>
      <c r="L5137" t="s">
        <v>22189</v>
      </c>
      <c r="M5137" t="s">
        <v>22198</v>
      </c>
      <c r="N5137" t="s">
        <v>25814</v>
      </c>
      <c r="O5137" t="s">
        <v>30092</v>
      </c>
      <c r="P5137">
        <v>5</v>
      </c>
      <c r="Q5137">
        <v>5</v>
      </c>
      <c r="T5137">
        <v>451.54</v>
      </c>
      <c r="U5137">
        <v>110.13</v>
      </c>
      <c r="V5137">
        <v>3.99</v>
      </c>
      <c r="W5137">
        <v>9.94</v>
      </c>
      <c r="X5137">
        <v>10.49</v>
      </c>
      <c r="Y5137">
        <v>2</v>
      </c>
      <c r="Z5137" t="s">
        <v>4250</v>
      </c>
      <c r="AA5137">
        <v>0</v>
      </c>
      <c r="AB5137">
        <v>5</v>
      </c>
      <c r="AE5137" t="s">
        <v>7952</v>
      </c>
      <c r="AH5137">
        <v>0</v>
      </c>
      <c r="AI5137">
        <v>0</v>
      </c>
    </row>
    <row r="5138" spans="5:35" x14ac:dyDescent="0.25">
      <c r="E5138">
        <v>4</v>
      </c>
      <c r="H5138">
        <v>5</v>
      </c>
      <c r="I5138" t="s">
        <v>22084</v>
      </c>
      <c r="J5138" t="s">
        <v>22089</v>
      </c>
      <c r="L5138" t="s">
        <v>22189</v>
      </c>
      <c r="M5138" t="s">
        <v>22198</v>
      </c>
      <c r="N5138" t="s">
        <v>25815</v>
      </c>
      <c r="O5138" t="s">
        <v>30093</v>
      </c>
      <c r="P5138">
        <v>6</v>
      </c>
      <c r="Q5138">
        <v>5</v>
      </c>
      <c r="T5138">
        <v>458.56</v>
      </c>
      <c r="U5138">
        <v>133.91999999999999</v>
      </c>
      <c r="V5138">
        <v>3.72</v>
      </c>
      <c r="W5138">
        <v>9.9</v>
      </c>
      <c r="X5138">
        <v>10.49</v>
      </c>
      <c r="Y5138">
        <v>2</v>
      </c>
      <c r="Z5138" t="s">
        <v>4250</v>
      </c>
      <c r="AA5138">
        <v>0</v>
      </c>
      <c r="AB5138">
        <v>5</v>
      </c>
      <c r="AE5138" t="s">
        <v>7952</v>
      </c>
      <c r="AH5138">
        <v>0</v>
      </c>
      <c r="AI5138">
        <v>0</v>
      </c>
    </row>
    <row r="5139" spans="5:35" x14ac:dyDescent="0.25">
      <c r="E5139">
        <v>3</v>
      </c>
      <c r="H5139">
        <v>5</v>
      </c>
      <c r="I5139" t="s">
        <v>22084</v>
      </c>
      <c r="J5139" t="s">
        <v>22089</v>
      </c>
      <c r="L5139" t="s">
        <v>22189</v>
      </c>
      <c r="M5139" t="s">
        <v>22198</v>
      </c>
      <c r="N5139" t="s">
        <v>25816</v>
      </c>
      <c r="O5139" t="s">
        <v>30094</v>
      </c>
      <c r="P5139">
        <v>5</v>
      </c>
      <c r="Q5139">
        <v>5</v>
      </c>
      <c r="T5139">
        <v>494.04</v>
      </c>
      <c r="U5139">
        <v>110.13</v>
      </c>
      <c r="V5139">
        <v>4.8899999999999997</v>
      </c>
      <c r="W5139">
        <v>10</v>
      </c>
      <c r="X5139">
        <v>10.5</v>
      </c>
      <c r="Y5139">
        <v>2</v>
      </c>
      <c r="Z5139" t="s">
        <v>4250</v>
      </c>
      <c r="AA5139">
        <v>0</v>
      </c>
      <c r="AB5139">
        <v>6</v>
      </c>
      <c r="AE5139" t="s">
        <v>7952</v>
      </c>
      <c r="AH5139">
        <v>0</v>
      </c>
      <c r="AI5139">
        <v>0</v>
      </c>
    </row>
    <row r="5140" spans="5:35" x14ac:dyDescent="0.25">
      <c r="E5140">
        <v>4</v>
      </c>
      <c r="H5140">
        <v>5</v>
      </c>
      <c r="I5140" t="s">
        <v>22084</v>
      </c>
      <c r="J5140" t="s">
        <v>22089</v>
      </c>
      <c r="L5140" t="s">
        <v>22189</v>
      </c>
      <c r="M5140" t="s">
        <v>22198</v>
      </c>
      <c r="N5140" t="s">
        <v>25817</v>
      </c>
      <c r="O5140" t="s">
        <v>30095</v>
      </c>
      <c r="P5140">
        <v>5</v>
      </c>
      <c r="Q5140">
        <v>5</v>
      </c>
      <c r="T5140">
        <v>494.04</v>
      </c>
      <c r="U5140">
        <v>110.13</v>
      </c>
      <c r="V5140">
        <v>4.8899999999999997</v>
      </c>
      <c r="W5140">
        <v>10</v>
      </c>
      <c r="X5140">
        <v>10.5</v>
      </c>
      <c r="Y5140">
        <v>2</v>
      </c>
      <c r="Z5140" t="s">
        <v>4250</v>
      </c>
      <c r="AA5140">
        <v>0</v>
      </c>
      <c r="AB5140">
        <v>6</v>
      </c>
      <c r="AE5140" t="s">
        <v>7952</v>
      </c>
      <c r="AH5140">
        <v>0</v>
      </c>
      <c r="AI5140">
        <v>0</v>
      </c>
    </row>
    <row r="5141" spans="5:35" x14ac:dyDescent="0.25">
      <c r="E5141">
        <v>290</v>
      </c>
      <c r="H5141">
        <v>5</v>
      </c>
      <c r="I5141" t="s">
        <v>22084</v>
      </c>
      <c r="J5141" t="s">
        <v>22089</v>
      </c>
      <c r="L5141" t="s">
        <v>22189</v>
      </c>
      <c r="M5141" t="s">
        <v>22198</v>
      </c>
      <c r="N5141" t="s">
        <v>25818</v>
      </c>
      <c r="O5141" t="s">
        <v>30096</v>
      </c>
      <c r="P5141">
        <v>5</v>
      </c>
      <c r="Q5141">
        <v>3</v>
      </c>
      <c r="S5141">
        <v>3.84</v>
      </c>
      <c r="T5141">
        <v>532.02</v>
      </c>
      <c r="U5141">
        <v>107.3</v>
      </c>
      <c r="V5141">
        <v>5.07</v>
      </c>
      <c r="Y5141">
        <v>3</v>
      </c>
      <c r="Z5141" t="s">
        <v>4250</v>
      </c>
      <c r="AA5141">
        <v>2</v>
      </c>
      <c r="AB5141">
        <v>4</v>
      </c>
      <c r="AH5141">
        <v>0</v>
      </c>
      <c r="AI5141">
        <v>0</v>
      </c>
    </row>
    <row r="5142" spans="5:35" x14ac:dyDescent="0.25">
      <c r="E5142">
        <v>3</v>
      </c>
      <c r="H5142">
        <v>5</v>
      </c>
      <c r="I5142" t="s">
        <v>22084</v>
      </c>
      <c r="J5142" t="s">
        <v>22089</v>
      </c>
      <c r="L5142" t="s">
        <v>22189</v>
      </c>
      <c r="M5142" t="s">
        <v>22198</v>
      </c>
      <c r="N5142" t="s">
        <v>25819</v>
      </c>
      <c r="O5142" t="s">
        <v>30097</v>
      </c>
      <c r="P5142">
        <v>5</v>
      </c>
      <c r="Q5142">
        <v>5</v>
      </c>
      <c r="T5142">
        <v>485.99</v>
      </c>
      <c r="U5142">
        <v>110.13</v>
      </c>
      <c r="V5142">
        <v>4.45</v>
      </c>
      <c r="W5142">
        <v>10</v>
      </c>
      <c r="X5142">
        <v>11.42</v>
      </c>
      <c r="Y5142">
        <v>2</v>
      </c>
      <c r="Z5142" t="s">
        <v>4250</v>
      </c>
      <c r="AA5142">
        <v>0</v>
      </c>
      <c r="AB5142">
        <v>6</v>
      </c>
      <c r="AE5142" t="s">
        <v>7952</v>
      </c>
      <c r="AH5142">
        <v>0</v>
      </c>
      <c r="AI5142">
        <v>0</v>
      </c>
    </row>
    <row r="5143" spans="5:35" x14ac:dyDescent="0.25">
      <c r="E5143">
        <v>3</v>
      </c>
      <c r="H5143">
        <v>5</v>
      </c>
      <c r="I5143" t="s">
        <v>22084</v>
      </c>
      <c r="J5143" t="s">
        <v>22089</v>
      </c>
      <c r="L5143" t="s">
        <v>22189</v>
      </c>
      <c r="M5143" t="s">
        <v>22198</v>
      </c>
      <c r="N5143" t="s">
        <v>25820</v>
      </c>
      <c r="O5143" t="s">
        <v>30098</v>
      </c>
      <c r="P5143">
        <v>5</v>
      </c>
      <c r="Q5143">
        <v>5</v>
      </c>
      <c r="T5143">
        <v>485.99</v>
      </c>
      <c r="U5143">
        <v>110.13</v>
      </c>
      <c r="V5143">
        <v>4.45</v>
      </c>
      <c r="W5143">
        <v>10</v>
      </c>
      <c r="X5143">
        <v>11.42</v>
      </c>
      <c r="Y5143">
        <v>2</v>
      </c>
      <c r="Z5143" t="s">
        <v>4250</v>
      </c>
      <c r="AA5143">
        <v>0</v>
      </c>
      <c r="AB5143">
        <v>6</v>
      </c>
      <c r="AE5143" t="s">
        <v>7952</v>
      </c>
      <c r="AH5143">
        <v>0</v>
      </c>
      <c r="AI5143">
        <v>0</v>
      </c>
    </row>
    <row r="5144" spans="5:35" x14ac:dyDescent="0.25">
      <c r="E5144">
        <v>3</v>
      </c>
      <c r="H5144">
        <v>5</v>
      </c>
      <c r="I5144" t="s">
        <v>22084</v>
      </c>
      <c r="J5144" t="s">
        <v>22089</v>
      </c>
      <c r="L5144" t="s">
        <v>22189</v>
      </c>
      <c r="M5144" t="s">
        <v>22198</v>
      </c>
      <c r="N5144" t="s">
        <v>25821</v>
      </c>
      <c r="O5144" t="s">
        <v>30099</v>
      </c>
      <c r="P5144">
        <v>6</v>
      </c>
      <c r="Q5144">
        <v>5</v>
      </c>
      <c r="T5144">
        <v>498.02</v>
      </c>
      <c r="U5144">
        <v>119.36</v>
      </c>
      <c r="V5144">
        <v>4.13</v>
      </c>
      <c r="W5144">
        <v>10</v>
      </c>
      <c r="X5144">
        <v>10.44</v>
      </c>
      <c r="Y5144">
        <v>2</v>
      </c>
      <c r="Z5144" t="s">
        <v>4250</v>
      </c>
      <c r="AA5144">
        <v>0</v>
      </c>
      <c r="AB5144">
        <v>7</v>
      </c>
      <c r="AE5144" t="s">
        <v>7952</v>
      </c>
      <c r="AH5144">
        <v>0</v>
      </c>
      <c r="AI5144">
        <v>0</v>
      </c>
    </row>
    <row r="5145" spans="5:35" x14ac:dyDescent="0.25">
      <c r="E5145">
        <v>4</v>
      </c>
      <c r="H5145">
        <v>5</v>
      </c>
      <c r="I5145" t="s">
        <v>22084</v>
      </c>
      <c r="J5145" t="s">
        <v>22089</v>
      </c>
      <c r="L5145" t="s">
        <v>22189</v>
      </c>
      <c r="M5145" t="s">
        <v>22198</v>
      </c>
      <c r="N5145" t="s">
        <v>25822</v>
      </c>
      <c r="O5145" t="s">
        <v>30100</v>
      </c>
      <c r="P5145">
        <v>6</v>
      </c>
      <c r="Q5145">
        <v>5</v>
      </c>
      <c r="T5145">
        <v>498.02</v>
      </c>
      <c r="U5145">
        <v>119.36</v>
      </c>
      <c r="V5145">
        <v>4.13</v>
      </c>
      <c r="W5145">
        <v>10</v>
      </c>
      <c r="X5145">
        <v>10.44</v>
      </c>
      <c r="Y5145">
        <v>2</v>
      </c>
      <c r="Z5145" t="s">
        <v>4250</v>
      </c>
      <c r="AA5145">
        <v>0</v>
      </c>
      <c r="AB5145">
        <v>7</v>
      </c>
      <c r="AE5145" t="s">
        <v>7952</v>
      </c>
      <c r="AH5145">
        <v>0</v>
      </c>
      <c r="AI5145">
        <v>0</v>
      </c>
    </row>
    <row r="5146" spans="5:35" x14ac:dyDescent="0.25">
      <c r="E5146">
        <v>2.1</v>
      </c>
      <c r="H5146">
        <v>5</v>
      </c>
      <c r="I5146" t="s">
        <v>22084</v>
      </c>
      <c r="J5146" t="s">
        <v>22089</v>
      </c>
      <c r="L5146" t="s">
        <v>22190</v>
      </c>
      <c r="M5146" t="s">
        <v>22198</v>
      </c>
      <c r="N5146" t="s">
        <v>25823</v>
      </c>
      <c r="O5146" t="s">
        <v>30101</v>
      </c>
      <c r="P5146">
        <v>4</v>
      </c>
      <c r="Q5146">
        <v>3</v>
      </c>
      <c r="R5146">
        <v>3.23</v>
      </c>
      <c r="S5146">
        <v>3.23</v>
      </c>
      <c r="T5146">
        <v>434.97</v>
      </c>
      <c r="U5146">
        <v>89.05</v>
      </c>
      <c r="V5146">
        <v>4.08</v>
      </c>
      <c r="X5146">
        <v>0</v>
      </c>
      <c r="Y5146">
        <v>3</v>
      </c>
      <c r="Z5146" t="s">
        <v>4250</v>
      </c>
      <c r="AA5146">
        <v>0</v>
      </c>
      <c r="AB5146">
        <v>3</v>
      </c>
      <c r="AC5146">
        <v>3.9011666666666671</v>
      </c>
      <c r="AE5146" t="s">
        <v>7949</v>
      </c>
      <c r="AH5146">
        <v>0</v>
      </c>
      <c r="AI5146">
        <v>0</v>
      </c>
    </row>
    <row r="5147" spans="5:35" x14ac:dyDescent="0.25">
      <c r="E5147">
        <v>112</v>
      </c>
      <c r="H5147">
        <v>5</v>
      </c>
      <c r="I5147" t="s">
        <v>22084</v>
      </c>
      <c r="J5147" t="s">
        <v>22089</v>
      </c>
      <c r="L5147" t="s">
        <v>22190</v>
      </c>
      <c r="M5147" t="s">
        <v>22198</v>
      </c>
      <c r="N5147" t="s">
        <v>25824</v>
      </c>
      <c r="O5147" t="s">
        <v>30102</v>
      </c>
      <c r="P5147">
        <v>5</v>
      </c>
      <c r="Q5147">
        <v>3</v>
      </c>
      <c r="R5147">
        <v>2.15</v>
      </c>
      <c r="S5147">
        <v>2.15</v>
      </c>
      <c r="T5147">
        <v>435.96</v>
      </c>
      <c r="U5147">
        <v>101.94</v>
      </c>
      <c r="V5147">
        <v>3.47</v>
      </c>
      <c r="W5147">
        <v>11.63</v>
      </c>
      <c r="X5147">
        <v>4.37</v>
      </c>
      <c r="Y5147">
        <v>3</v>
      </c>
      <c r="Z5147" t="s">
        <v>4250</v>
      </c>
      <c r="AA5147">
        <v>0</v>
      </c>
      <c r="AB5147">
        <v>3</v>
      </c>
      <c r="AC5147">
        <v>4.1510952380952384</v>
      </c>
      <c r="AE5147" t="s">
        <v>7949</v>
      </c>
      <c r="AH5147">
        <v>0</v>
      </c>
      <c r="AI5147">
        <v>0</v>
      </c>
    </row>
    <row r="5148" spans="5:35" x14ac:dyDescent="0.25">
      <c r="E5148">
        <v>470</v>
      </c>
      <c r="H5148">
        <v>5</v>
      </c>
      <c r="I5148" t="s">
        <v>22084</v>
      </c>
      <c r="J5148" t="s">
        <v>22089</v>
      </c>
      <c r="L5148" t="s">
        <v>22190</v>
      </c>
      <c r="M5148" t="s">
        <v>22198</v>
      </c>
      <c r="N5148" t="s">
        <v>25825</v>
      </c>
      <c r="O5148" t="s">
        <v>30103</v>
      </c>
      <c r="P5148">
        <v>7</v>
      </c>
      <c r="Q5148">
        <v>2</v>
      </c>
      <c r="R5148">
        <v>2.7</v>
      </c>
      <c r="S5148">
        <v>2.7</v>
      </c>
      <c r="T5148">
        <v>537.07000000000005</v>
      </c>
      <c r="U5148">
        <v>129.63999999999999</v>
      </c>
      <c r="V5148">
        <v>4.22</v>
      </c>
      <c r="W5148">
        <v>10.71</v>
      </c>
      <c r="X5148">
        <v>3.63</v>
      </c>
      <c r="Y5148">
        <v>3</v>
      </c>
      <c r="Z5148" t="s">
        <v>4250</v>
      </c>
      <c r="AA5148">
        <v>1</v>
      </c>
      <c r="AB5148">
        <v>3</v>
      </c>
      <c r="AC5148">
        <v>3.15</v>
      </c>
      <c r="AE5148" t="s">
        <v>7949</v>
      </c>
      <c r="AH5148">
        <v>0</v>
      </c>
      <c r="AI5148">
        <v>0</v>
      </c>
    </row>
    <row r="5149" spans="5:35" x14ac:dyDescent="0.25">
      <c r="E5149">
        <v>9034</v>
      </c>
      <c r="H5149">
        <v>5</v>
      </c>
      <c r="I5149" t="s">
        <v>22084</v>
      </c>
      <c r="J5149" t="s">
        <v>22089</v>
      </c>
      <c r="L5149" t="s">
        <v>22190</v>
      </c>
      <c r="M5149" t="s">
        <v>22198</v>
      </c>
      <c r="N5149" t="s">
        <v>25826</v>
      </c>
      <c r="O5149" t="s">
        <v>30104</v>
      </c>
      <c r="P5149">
        <v>5</v>
      </c>
      <c r="Q5149">
        <v>3</v>
      </c>
      <c r="R5149">
        <v>2.46</v>
      </c>
      <c r="S5149">
        <v>2.46</v>
      </c>
      <c r="T5149">
        <v>435.96</v>
      </c>
      <c r="U5149">
        <v>101.94</v>
      </c>
      <c r="V5149">
        <v>3.47</v>
      </c>
      <c r="W5149">
        <v>11.93</v>
      </c>
      <c r="X5149">
        <v>4.97</v>
      </c>
      <c r="Y5149">
        <v>3</v>
      </c>
      <c r="Z5149" t="s">
        <v>4250</v>
      </c>
      <c r="AA5149">
        <v>0</v>
      </c>
      <c r="AB5149">
        <v>3</v>
      </c>
      <c r="AC5149">
        <v>3.996095238095239</v>
      </c>
      <c r="AE5149" t="s">
        <v>7949</v>
      </c>
      <c r="AH5149">
        <v>0</v>
      </c>
      <c r="AI5149">
        <v>0</v>
      </c>
    </row>
    <row r="5150" spans="5:35" x14ac:dyDescent="0.25">
      <c r="E5150">
        <v>1985</v>
      </c>
      <c r="H5150">
        <v>5</v>
      </c>
      <c r="I5150" t="s">
        <v>22084</v>
      </c>
      <c r="J5150" t="s">
        <v>22089</v>
      </c>
      <c r="L5150" t="s">
        <v>22190</v>
      </c>
      <c r="M5150" t="s">
        <v>22198</v>
      </c>
      <c r="N5150" t="s">
        <v>25827</v>
      </c>
      <c r="O5150" t="s">
        <v>30105</v>
      </c>
      <c r="P5150">
        <v>7</v>
      </c>
      <c r="Q5150">
        <v>2</v>
      </c>
      <c r="R5150">
        <v>2.59</v>
      </c>
      <c r="S5150">
        <v>2.59</v>
      </c>
      <c r="T5150">
        <v>436.95</v>
      </c>
      <c r="U5150">
        <v>103.97</v>
      </c>
      <c r="V5150">
        <v>2.66</v>
      </c>
      <c r="X5150">
        <v>0</v>
      </c>
      <c r="Y5150">
        <v>3</v>
      </c>
      <c r="Z5150" t="s">
        <v>4250</v>
      </c>
      <c r="AA5150">
        <v>0</v>
      </c>
      <c r="AB5150">
        <v>3</v>
      </c>
      <c r="AC5150">
        <v>4.1896904761904761</v>
      </c>
      <c r="AE5150" t="s">
        <v>7949</v>
      </c>
      <c r="AH5150">
        <v>0</v>
      </c>
      <c r="AI5150">
        <v>0</v>
      </c>
    </row>
    <row r="5151" spans="5:35" x14ac:dyDescent="0.25">
      <c r="E5151">
        <v>270</v>
      </c>
      <c r="H5151">
        <v>5</v>
      </c>
      <c r="I5151" t="s">
        <v>22084</v>
      </c>
      <c r="J5151" t="s">
        <v>22089</v>
      </c>
      <c r="L5151" t="s">
        <v>22190</v>
      </c>
      <c r="M5151" t="s">
        <v>22198</v>
      </c>
      <c r="N5151" t="s">
        <v>25828</v>
      </c>
      <c r="O5151" t="s">
        <v>30106</v>
      </c>
      <c r="P5151">
        <v>6</v>
      </c>
      <c r="Q5151">
        <v>3</v>
      </c>
      <c r="R5151">
        <v>1.35</v>
      </c>
      <c r="S5151">
        <v>1.35</v>
      </c>
      <c r="T5151">
        <v>427.94</v>
      </c>
      <c r="U5151">
        <v>110.64</v>
      </c>
      <c r="V5151">
        <v>2.19</v>
      </c>
      <c r="X5151">
        <v>5.34</v>
      </c>
      <c r="Y5151">
        <v>2</v>
      </c>
      <c r="Z5151" t="s">
        <v>4250</v>
      </c>
      <c r="AA5151">
        <v>0</v>
      </c>
      <c r="AB5151">
        <v>3</v>
      </c>
      <c r="AC5151">
        <v>3.993380952380952</v>
      </c>
      <c r="AE5151" t="s">
        <v>7949</v>
      </c>
      <c r="AH5151">
        <v>0</v>
      </c>
      <c r="AI5151">
        <v>0</v>
      </c>
    </row>
    <row r="5152" spans="5:35" x14ac:dyDescent="0.25">
      <c r="E5152">
        <v>87</v>
      </c>
      <c r="H5152">
        <v>5</v>
      </c>
      <c r="I5152" t="s">
        <v>22084</v>
      </c>
      <c r="J5152" t="s">
        <v>22089</v>
      </c>
      <c r="L5152" t="s">
        <v>22190</v>
      </c>
      <c r="M5152" t="s">
        <v>22198</v>
      </c>
      <c r="N5152" t="s">
        <v>25829</v>
      </c>
      <c r="O5152" t="s">
        <v>30107</v>
      </c>
      <c r="P5152">
        <v>6</v>
      </c>
      <c r="Q5152">
        <v>3</v>
      </c>
      <c r="R5152">
        <v>1.89</v>
      </c>
      <c r="S5152">
        <v>1.89</v>
      </c>
      <c r="T5152">
        <v>441.97</v>
      </c>
      <c r="U5152">
        <v>110.64</v>
      </c>
      <c r="V5152">
        <v>2.58</v>
      </c>
      <c r="X5152">
        <v>5.38</v>
      </c>
      <c r="Y5152">
        <v>2</v>
      </c>
      <c r="Z5152" t="s">
        <v>4250</v>
      </c>
      <c r="AA5152">
        <v>0</v>
      </c>
      <c r="AB5152">
        <v>3</v>
      </c>
      <c r="AC5152">
        <v>3.8931666666666662</v>
      </c>
      <c r="AE5152" t="s">
        <v>7949</v>
      </c>
      <c r="AH5152">
        <v>0</v>
      </c>
      <c r="AI5152">
        <v>0</v>
      </c>
    </row>
    <row r="5153" spans="5:35" x14ac:dyDescent="0.25">
      <c r="E5153">
        <v>2.8</v>
      </c>
      <c r="H5153">
        <v>5</v>
      </c>
      <c r="I5153" t="s">
        <v>22084</v>
      </c>
      <c r="J5153" t="s">
        <v>22089</v>
      </c>
      <c r="L5153" t="s">
        <v>22190</v>
      </c>
      <c r="M5153" t="s">
        <v>22198</v>
      </c>
      <c r="N5153" t="s">
        <v>25830</v>
      </c>
      <c r="O5153" t="s">
        <v>30108</v>
      </c>
      <c r="P5153">
        <v>7</v>
      </c>
      <c r="Q5153">
        <v>3</v>
      </c>
      <c r="R5153">
        <v>0.92</v>
      </c>
      <c r="S5153">
        <v>0.92</v>
      </c>
      <c r="T5153">
        <v>426.91</v>
      </c>
      <c r="U5153">
        <v>127.97</v>
      </c>
      <c r="V5153">
        <v>2.46</v>
      </c>
      <c r="W5153">
        <v>13.18</v>
      </c>
      <c r="X5153">
        <v>0</v>
      </c>
      <c r="Y5153">
        <v>3</v>
      </c>
      <c r="Z5153" t="s">
        <v>4250</v>
      </c>
      <c r="AA5153">
        <v>0</v>
      </c>
      <c r="AB5153">
        <v>3</v>
      </c>
      <c r="AC5153">
        <v>3.688738095238095</v>
      </c>
      <c r="AE5153" t="s">
        <v>7949</v>
      </c>
      <c r="AH5153">
        <v>0</v>
      </c>
      <c r="AI5153">
        <v>0</v>
      </c>
    </row>
    <row r="5154" spans="5:35" x14ac:dyDescent="0.25">
      <c r="E5154">
        <v>8.1</v>
      </c>
      <c r="H5154">
        <v>5</v>
      </c>
      <c r="I5154" t="s">
        <v>22084</v>
      </c>
      <c r="J5154" t="s">
        <v>22089</v>
      </c>
      <c r="L5154" t="s">
        <v>22190</v>
      </c>
      <c r="M5154" t="s">
        <v>22198</v>
      </c>
      <c r="N5154" t="s">
        <v>25831</v>
      </c>
      <c r="O5154" t="s">
        <v>30109</v>
      </c>
      <c r="P5154">
        <v>7</v>
      </c>
      <c r="Q5154">
        <v>3</v>
      </c>
      <c r="R5154">
        <v>1.6</v>
      </c>
      <c r="S5154">
        <v>1.6</v>
      </c>
      <c r="T5154">
        <v>440.94</v>
      </c>
      <c r="U5154">
        <v>127.97</v>
      </c>
      <c r="V5154">
        <v>2.77</v>
      </c>
      <c r="W5154">
        <v>13.2</v>
      </c>
      <c r="X5154">
        <v>0</v>
      </c>
      <c r="Y5154">
        <v>3</v>
      </c>
      <c r="Z5154" t="s">
        <v>4250</v>
      </c>
      <c r="AA5154">
        <v>0</v>
      </c>
      <c r="AB5154">
        <v>3</v>
      </c>
      <c r="AC5154">
        <v>3.5885238095238101</v>
      </c>
      <c r="AE5154" t="s">
        <v>7949</v>
      </c>
      <c r="AH5154">
        <v>0</v>
      </c>
      <c r="AI5154">
        <v>0</v>
      </c>
    </row>
    <row r="5155" spans="5:35" x14ac:dyDescent="0.25">
      <c r="E5155">
        <v>87</v>
      </c>
      <c r="H5155">
        <v>5</v>
      </c>
      <c r="I5155" t="s">
        <v>22084</v>
      </c>
      <c r="J5155" t="s">
        <v>22089</v>
      </c>
      <c r="L5155" t="s">
        <v>22190</v>
      </c>
      <c r="M5155" t="s">
        <v>22198</v>
      </c>
      <c r="N5155" t="s">
        <v>25832</v>
      </c>
      <c r="O5155" t="s">
        <v>30110</v>
      </c>
      <c r="P5155">
        <v>7</v>
      </c>
      <c r="Q5155">
        <v>3</v>
      </c>
      <c r="R5155">
        <v>2.89</v>
      </c>
      <c r="S5155">
        <v>2.89</v>
      </c>
      <c r="T5155">
        <v>466.98</v>
      </c>
      <c r="U5155">
        <v>127.97</v>
      </c>
      <c r="V5155">
        <v>3.34</v>
      </c>
      <c r="W5155">
        <v>13.18</v>
      </c>
      <c r="X5155">
        <v>0</v>
      </c>
      <c r="Y5155">
        <v>3</v>
      </c>
      <c r="Z5155" t="s">
        <v>4250</v>
      </c>
      <c r="AA5155">
        <v>0</v>
      </c>
      <c r="AB5155">
        <v>4</v>
      </c>
      <c r="AC5155">
        <v>2.957523809523809</v>
      </c>
      <c r="AE5155" t="s">
        <v>7949</v>
      </c>
      <c r="AH5155">
        <v>0</v>
      </c>
      <c r="AI5155">
        <v>0</v>
      </c>
    </row>
    <row r="5156" spans="5:35" x14ac:dyDescent="0.25">
      <c r="E5156">
        <v>45</v>
      </c>
      <c r="H5156">
        <v>5</v>
      </c>
      <c r="I5156" t="s">
        <v>22084</v>
      </c>
      <c r="J5156" t="s">
        <v>22089</v>
      </c>
      <c r="L5156" t="s">
        <v>22190</v>
      </c>
      <c r="M5156" t="s">
        <v>22198</v>
      </c>
      <c r="N5156" t="s">
        <v>25833</v>
      </c>
      <c r="O5156" t="s">
        <v>30111</v>
      </c>
      <c r="P5156">
        <v>6</v>
      </c>
      <c r="Q5156">
        <v>3</v>
      </c>
      <c r="R5156">
        <v>0.57999999999999996</v>
      </c>
      <c r="S5156">
        <v>0.57999999999999996</v>
      </c>
      <c r="T5156">
        <v>404.43</v>
      </c>
      <c r="U5156">
        <v>127.97</v>
      </c>
      <c r="V5156">
        <v>1.89</v>
      </c>
      <c r="W5156">
        <v>13.49</v>
      </c>
      <c r="X5156">
        <v>0</v>
      </c>
      <c r="Y5156">
        <v>3</v>
      </c>
      <c r="Z5156" t="s">
        <v>4250</v>
      </c>
      <c r="AA5156">
        <v>0</v>
      </c>
      <c r="AB5156">
        <v>3</v>
      </c>
      <c r="AC5156">
        <v>3.8493095238095241</v>
      </c>
      <c r="AE5156" t="s">
        <v>7949</v>
      </c>
      <c r="AH5156">
        <v>0</v>
      </c>
      <c r="AI5156">
        <v>0</v>
      </c>
    </row>
    <row r="5157" spans="5:35" x14ac:dyDescent="0.25">
      <c r="E5157">
        <v>1171</v>
      </c>
      <c r="H5157">
        <v>5</v>
      </c>
      <c r="I5157" t="s">
        <v>22084</v>
      </c>
      <c r="J5157" t="s">
        <v>22089</v>
      </c>
      <c r="L5157" t="s">
        <v>22190</v>
      </c>
      <c r="M5157" t="s">
        <v>22198</v>
      </c>
      <c r="N5157" t="s">
        <v>25834</v>
      </c>
      <c r="O5157" t="s">
        <v>30112</v>
      </c>
      <c r="P5157">
        <v>6</v>
      </c>
      <c r="Q5157">
        <v>2</v>
      </c>
      <c r="R5157">
        <v>4.25</v>
      </c>
      <c r="S5157">
        <v>4.25</v>
      </c>
      <c r="T5157">
        <v>436.95</v>
      </c>
      <c r="U5157">
        <v>99.29</v>
      </c>
      <c r="V5157">
        <v>3.74</v>
      </c>
      <c r="X5157">
        <v>0</v>
      </c>
      <c r="Y5157">
        <v>3</v>
      </c>
      <c r="Z5157" t="s">
        <v>4250</v>
      </c>
      <c r="AA5157">
        <v>0</v>
      </c>
      <c r="AB5157">
        <v>3</v>
      </c>
      <c r="AC5157">
        <v>3.0156904761904761</v>
      </c>
      <c r="AE5157" t="s">
        <v>7949</v>
      </c>
      <c r="AH5157">
        <v>0</v>
      </c>
      <c r="AI5157">
        <v>0</v>
      </c>
    </row>
    <row r="5158" spans="5:35" x14ac:dyDescent="0.25">
      <c r="E5158">
        <v>910</v>
      </c>
      <c r="H5158">
        <v>5</v>
      </c>
      <c r="I5158" t="s">
        <v>22084</v>
      </c>
      <c r="J5158" t="s">
        <v>22089</v>
      </c>
      <c r="L5158" t="s">
        <v>22190</v>
      </c>
      <c r="M5158" t="s">
        <v>22198</v>
      </c>
      <c r="N5158" t="s">
        <v>25835</v>
      </c>
      <c r="O5158" t="s">
        <v>30113</v>
      </c>
      <c r="P5158">
        <v>5</v>
      </c>
      <c r="Q5158">
        <v>2</v>
      </c>
      <c r="R5158">
        <v>3.91</v>
      </c>
      <c r="S5158">
        <v>3.91</v>
      </c>
      <c r="T5158">
        <v>414.46</v>
      </c>
      <c r="U5158">
        <v>99.29</v>
      </c>
      <c r="V5158">
        <v>3.16</v>
      </c>
      <c r="X5158">
        <v>0</v>
      </c>
      <c r="Y5158">
        <v>3</v>
      </c>
      <c r="Z5158" t="s">
        <v>4250</v>
      </c>
      <c r="AA5158">
        <v>0</v>
      </c>
      <c r="AB5158">
        <v>3</v>
      </c>
      <c r="AC5158">
        <v>3.3913333333333329</v>
      </c>
      <c r="AE5158" t="s">
        <v>7949</v>
      </c>
      <c r="AH5158">
        <v>0</v>
      </c>
      <c r="AI5158">
        <v>0</v>
      </c>
    </row>
    <row r="5159" spans="5:35" x14ac:dyDescent="0.25">
      <c r="E5159">
        <v>943</v>
      </c>
      <c r="H5159">
        <v>5</v>
      </c>
      <c r="I5159" t="s">
        <v>22084</v>
      </c>
      <c r="J5159" t="s">
        <v>22089</v>
      </c>
      <c r="L5159" t="s">
        <v>22190</v>
      </c>
      <c r="M5159" t="s">
        <v>22198</v>
      </c>
      <c r="N5159" t="s">
        <v>25836</v>
      </c>
      <c r="O5159" t="s">
        <v>30114</v>
      </c>
      <c r="P5159">
        <v>6</v>
      </c>
      <c r="Q5159">
        <v>2</v>
      </c>
      <c r="R5159">
        <v>4.25</v>
      </c>
      <c r="S5159">
        <v>4.25</v>
      </c>
      <c r="T5159">
        <v>436.95</v>
      </c>
      <c r="U5159">
        <v>99.29</v>
      </c>
      <c r="V5159">
        <v>3.74</v>
      </c>
      <c r="X5159">
        <v>0</v>
      </c>
      <c r="Y5159">
        <v>3</v>
      </c>
      <c r="Z5159" t="s">
        <v>4250</v>
      </c>
      <c r="AA5159">
        <v>0</v>
      </c>
      <c r="AB5159">
        <v>3</v>
      </c>
      <c r="AC5159">
        <v>3.0156904761904761</v>
      </c>
      <c r="AE5159" t="s">
        <v>7949</v>
      </c>
      <c r="AH5159">
        <v>0</v>
      </c>
      <c r="AI5159">
        <v>0</v>
      </c>
    </row>
    <row r="5160" spans="5:35" x14ac:dyDescent="0.25">
      <c r="E5160">
        <v>326</v>
      </c>
      <c r="H5160">
        <v>5</v>
      </c>
      <c r="I5160" t="s">
        <v>22084</v>
      </c>
      <c r="J5160" t="s">
        <v>22089</v>
      </c>
      <c r="L5160" t="s">
        <v>22190</v>
      </c>
      <c r="M5160" t="s">
        <v>22198</v>
      </c>
      <c r="N5160" t="s">
        <v>25835</v>
      </c>
      <c r="O5160" t="s">
        <v>30113</v>
      </c>
      <c r="P5160">
        <v>5</v>
      </c>
      <c r="Q5160">
        <v>2</v>
      </c>
      <c r="R5160">
        <v>3.91</v>
      </c>
      <c r="S5160">
        <v>3.91</v>
      </c>
      <c r="T5160">
        <v>414.46</v>
      </c>
      <c r="U5160">
        <v>99.29</v>
      </c>
      <c r="V5160">
        <v>3.16</v>
      </c>
      <c r="X5160">
        <v>0</v>
      </c>
      <c r="Y5160">
        <v>3</v>
      </c>
      <c r="Z5160" t="s">
        <v>4250</v>
      </c>
      <c r="AA5160">
        <v>0</v>
      </c>
      <c r="AB5160">
        <v>3</v>
      </c>
      <c r="AC5160">
        <v>3.3913333333333329</v>
      </c>
      <c r="AE5160" t="s">
        <v>7949</v>
      </c>
      <c r="AH5160">
        <v>0</v>
      </c>
      <c r="AI5160">
        <v>0</v>
      </c>
    </row>
    <row r="5161" spans="5:35" x14ac:dyDescent="0.25">
      <c r="E5161">
        <v>28.82</v>
      </c>
      <c r="H5161">
        <v>5</v>
      </c>
      <c r="I5161" t="s">
        <v>22084</v>
      </c>
      <c r="J5161" t="s">
        <v>22089</v>
      </c>
      <c r="L5161" t="s">
        <v>22190</v>
      </c>
      <c r="M5161" t="s">
        <v>22198</v>
      </c>
      <c r="N5161" t="s">
        <v>25837</v>
      </c>
      <c r="O5161" t="s">
        <v>30115</v>
      </c>
      <c r="P5161">
        <v>7</v>
      </c>
      <c r="Q5161">
        <v>2</v>
      </c>
      <c r="R5161">
        <v>3.94</v>
      </c>
      <c r="S5161">
        <v>3.94</v>
      </c>
      <c r="T5161">
        <v>472.38</v>
      </c>
      <c r="U5161">
        <v>112.18</v>
      </c>
      <c r="V5161">
        <v>3.79</v>
      </c>
      <c r="X5161">
        <v>0</v>
      </c>
      <c r="Y5161">
        <v>3</v>
      </c>
      <c r="Z5161" t="s">
        <v>4250</v>
      </c>
      <c r="AA5161">
        <v>0</v>
      </c>
      <c r="AB5161">
        <v>3</v>
      </c>
      <c r="AC5161">
        <v>2.5179523809523809</v>
      </c>
      <c r="AE5161" t="s">
        <v>7949</v>
      </c>
      <c r="AH5161">
        <v>0</v>
      </c>
      <c r="AI5161">
        <v>0</v>
      </c>
    </row>
    <row r="5162" spans="5:35" x14ac:dyDescent="0.25">
      <c r="E5162">
        <v>38.619999999999997</v>
      </c>
      <c r="H5162">
        <v>5</v>
      </c>
      <c r="I5162" t="s">
        <v>22084</v>
      </c>
      <c r="J5162" t="s">
        <v>22089</v>
      </c>
      <c r="L5162" t="s">
        <v>22190</v>
      </c>
      <c r="M5162" t="s">
        <v>22198</v>
      </c>
      <c r="N5162" t="s">
        <v>25838</v>
      </c>
      <c r="O5162" t="s">
        <v>30116</v>
      </c>
      <c r="P5162">
        <v>8</v>
      </c>
      <c r="Q5162">
        <v>2</v>
      </c>
      <c r="R5162">
        <v>3.09</v>
      </c>
      <c r="S5162">
        <v>3.09</v>
      </c>
      <c r="T5162">
        <v>467.96</v>
      </c>
      <c r="U5162">
        <v>121.41</v>
      </c>
      <c r="V5162">
        <v>3.14</v>
      </c>
      <c r="X5162">
        <v>0</v>
      </c>
      <c r="Y5162">
        <v>3</v>
      </c>
      <c r="Z5162" t="s">
        <v>4250</v>
      </c>
      <c r="AA5162">
        <v>0</v>
      </c>
      <c r="AB5162">
        <v>4</v>
      </c>
      <c r="AC5162">
        <v>3.1388571428571428</v>
      </c>
      <c r="AE5162" t="s">
        <v>7949</v>
      </c>
      <c r="AH5162">
        <v>0</v>
      </c>
      <c r="AI5162">
        <v>0</v>
      </c>
    </row>
    <row r="5163" spans="5:35" x14ac:dyDescent="0.25">
      <c r="E5163">
        <v>58.93</v>
      </c>
      <c r="H5163">
        <v>5</v>
      </c>
      <c r="I5163" t="s">
        <v>22084</v>
      </c>
      <c r="J5163" t="s">
        <v>22089</v>
      </c>
      <c r="L5163" t="s">
        <v>22190</v>
      </c>
      <c r="M5163" t="s">
        <v>22198</v>
      </c>
      <c r="N5163" t="s">
        <v>25839</v>
      </c>
      <c r="O5163" t="s">
        <v>30117</v>
      </c>
      <c r="P5163">
        <v>7</v>
      </c>
      <c r="Q5163">
        <v>2</v>
      </c>
      <c r="R5163">
        <v>3.41</v>
      </c>
      <c r="S5163">
        <v>3.41</v>
      </c>
      <c r="T5163">
        <v>505.93</v>
      </c>
      <c r="U5163">
        <v>112.18</v>
      </c>
      <c r="V5163">
        <v>4.1500000000000004</v>
      </c>
      <c r="X5163">
        <v>0</v>
      </c>
      <c r="Y5163">
        <v>3</v>
      </c>
      <c r="Z5163" t="s">
        <v>4250</v>
      </c>
      <c r="AA5163">
        <v>1</v>
      </c>
      <c r="AB5163">
        <v>3</v>
      </c>
      <c r="AC5163">
        <v>2.8506666666666658</v>
      </c>
      <c r="AE5163" t="s">
        <v>7949</v>
      </c>
      <c r="AH5163">
        <v>0</v>
      </c>
      <c r="AI5163">
        <v>0</v>
      </c>
    </row>
    <row r="5164" spans="5:35" x14ac:dyDescent="0.25">
      <c r="E5164">
        <v>31.95</v>
      </c>
      <c r="H5164">
        <v>5</v>
      </c>
      <c r="I5164" t="s">
        <v>22084</v>
      </c>
      <c r="J5164" t="s">
        <v>22089</v>
      </c>
      <c r="L5164" t="s">
        <v>22190</v>
      </c>
      <c r="M5164" t="s">
        <v>22198</v>
      </c>
      <c r="N5164" t="s">
        <v>25840</v>
      </c>
      <c r="O5164" t="s">
        <v>30118</v>
      </c>
      <c r="P5164">
        <v>7</v>
      </c>
      <c r="Q5164">
        <v>2</v>
      </c>
      <c r="R5164">
        <v>3.6</v>
      </c>
      <c r="S5164">
        <v>3.6</v>
      </c>
      <c r="T5164">
        <v>455.92</v>
      </c>
      <c r="U5164">
        <v>112.18</v>
      </c>
      <c r="V5164">
        <v>3.27</v>
      </c>
      <c r="X5164">
        <v>0</v>
      </c>
      <c r="Y5164">
        <v>3</v>
      </c>
      <c r="Z5164" t="s">
        <v>4250</v>
      </c>
      <c r="AA5164">
        <v>0</v>
      </c>
      <c r="AB5164">
        <v>3</v>
      </c>
      <c r="AC5164">
        <v>2.9755238095238088</v>
      </c>
      <c r="AE5164" t="s">
        <v>7949</v>
      </c>
      <c r="AH5164">
        <v>0</v>
      </c>
      <c r="AI5164">
        <v>0</v>
      </c>
    </row>
    <row r="5165" spans="5:35" x14ac:dyDescent="0.25">
      <c r="E5165">
        <v>105.8</v>
      </c>
      <c r="H5165">
        <v>5</v>
      </c>
      <c r="I5165" t="s">
        <v>22084</v>
      </c>
      <c r="J5165" t="s">
        <v>22089</v>
      </c>
      <c r="L5165" t="s">
        <v>22190</v>
      </c>
      <c r="M5165" t="s">
        <v>22198</v>
      </c>
      <c r="N5165" t="s">
        <v>25841</v>
      </c>
      <c r="O5165" t="s">
        <v>30119</v>
      </c>
      <c r="P5165">
        <v>7</v>
      </c>
      <c r="Q5165">
        <v>2</v>
      </c>
      <c r="R5165">
        <v>3.1</v>
      </c>
      <c r="S5165">
        <v>3.1</v>
      </c>
      <c r="T5165">
        <v>437.93</v>
      </c>
      <c r="U5165">
        <v>112.18</v>
      </c>
      <c r="V5165">
        <v>3.13</v>
      </c>
      <c r="X5165">
        <v>0</v>
      </c>
      <c r="Y5165">
        <v>3</v>
      </c>
      <c r="Z5165" t="s">
        <v>4250</v>
      </c>
      <c r="AA5165">
        <v>0</v>
      </c>
      <c r="AB5165">
        <v>3</v>
      </c>
      <c r="AC5165">
        <v>3.6040238095238091</v>
      </c>
      <c r="AE5165" t="s">
        <v>7949</v>
      </c>
      <c r="AH5165">
        <v>0</v>
      </c>
      <c r="AI5165">
        <v>0</v>
      </c>
    </row>
    <row r="5166" spans="5:35" x14ac:dyDescent="0.25">
      <c r="E5166">
        <v>554.6</v>
      </c>
      <c r="H5166">
        <v>5</v>
      </c>
      <c r="I5166" t="s">
        <v>22084</v>
      </c>
      <c r="J5166" t="s">
        <v>22089</v>
      </c>
      <c r="L5166" t="s">
        <v>22190</v>
      </c>
      <c r="M5166" t="s">
        <v>22198</v>
      </c>
      <c r="N5166" t="s">
        <v>25842</v>
      </c>
      <c r="O5166" t="s">
        <v>30120</v>
      </c>
      <c r="P5166">
        <v>8</v>
      </c>
      <c r="Q5166">
        <v>2</v>
      </c>
      <c r="R5166">
        <v>2.1</v>
      </c>
      <c r="S5166">
        <v>2.1</v>
      </c>
      <c r="T5166">
        <v>438.92</v>
      </c>
      <c r="U5166">
        <v>125.07</v>
      </c>
      <c r="V5166">
        <v>2.5299999999999998</v>
      </c>
      <c r="X5166">
        <v>0</v>
      </c>
      <c r="Y5166">
        <v>3</v>
      </c>
      <c r="Z5166" t="s">
        <v>4250</v>
      </c>
      <c r="AA5166">
        <v>0</v>
      </c>
      <c r="AB5166">
        <v>3</v>
      </c>
      <c r="AC5166">
        <v>3.8862857142857141</v>
      </c>
      <c r="AE5166" t="s">
        <v>7949</v>
      </c>
      <c r="AH5166">
        <v>0</v>
      </c>
      <c r="AI5166">
        <v>0</v>
      </c>
    </row>
    <row r="5167" spans="5:35" x14ac:dyDescent="0.25">
      <c r="E5167">
        <v>65.540000000000006</v>
      </c>
      <c r="H5167">
        <v>5</v>
      </c>
      <c r="I5167" t="s">
        <v>22084</v>
      </c>
      <c r="J5167" t="s">
        <v>22089</v>
      </c>
      <c r="L5167" t="s">
        <v>22190</v>
      </c>
      <c r="M5167" t="s">
        <v>22198</v>
      </c>
      <c r="N5167" t="s">
        <v>25843</v>
      </c>
      <c r="O5167" t="s">
        <v>30121</v>
      </c>
      <c r="P5167">
        <v>7</v>
      </c>
      <c r="Q5167">
        <v>2</v>
      </c>
      <c r="R5167">
        <v>3.4</v>
      </c>
      <c r="S5167">
        <v>3.4</v>
      </c>
      <c r="T5167">
        <v>455.92</v>
      </c>
      <c r="U5167">
        <v>112.18</v>
      </c>
      <c r="V5167">
        <v>3.27</v>
      </c>
      <c r="X5167">
        <v>0</v>
      </c>
      <c r="Y5167">
        <v>3</v>
      </c>
      <c r="Z5167" t="s">
        <v>4250</v>
      </c>
      <c r="AA5167">
        <v>0</v>
      </c>
      <c r="AB5167">
        <v>3</v>
      </c>
      <c r="AC5167">
        <v>3.175523809523809</v>
      </c>
      <c r="AE5167" t="s">
        <v>7949</v>
      </c>
      <c r="AH5167">
        <v>0</v>
      </c>
      <c r="AI5167">
        <v>0</v>
      </c>
    </row>
    <row r="5168" spans="5:35" x14ac:dyDescent="0.25">
      <c r="E5168">
        <v>34.58</v>
      </c>
      <c r="H5168">
        <v>5</v>
      </c>
      <c r="I5168" t="s">
        <v>22084</v>
      </c>
      <c r="J5168" t="s">
        <v>22089</v>
      </c>
      <c r="L5168" t="s">
        <v>22190</v>
      </c>
      <c r="M5168" t="s">
        <v>22198</v>
      </c>
      <c r="N5168" t="s">
        <v>25844</v>
      </c>
      <c r="O5168" t="s">
        <v>30122</v>
      </c>
      <c r="P5168">
        <v>8</v>
      </c>
      <c r="Q5168">
        <v>2</v>
      </c>
      <c r="R5168">
        <v>2.5099999999999998</v>
      </c>
      <c r="S5168">
        <v>2.5099999999999998</v>
      </c>
      <c r="T5168">
        <v>462.94</v>
      </c>
      <c r="U5168">
        <v>135.97</v>
      </c>
      <c r="V5168">
        <v>3</v>
      </c>
      <c r="X5168">
        <v>0</v>
      </c>
      <c r="Y5168">
        <v>3</v>
      </c>
      <c r="Z5168" t="s">
        <v>4250</v>
      </c>
      <c r="AA5168">
        <v>0</v>
      </c>
      <c r="AB5168">
        <v>3</v>
      </c>
      <c r="AC5168">
        <v>3.5097142857142858</v>
      </c>
      <c r="AE5168" t="s">
        <v>7949</v>
      </c>
      <c r="AH5168">
        <v>0</v>
      </c>
      <c r="AI5168">
        <v>0</v>
      </c>
    </row>
    <row r="5169" spans="5:35" x14ac:dyDescent="0.25">
      <c r="E5169">
        <v>9868</v>
      </c>
      <c r="H5169">
        <v>5</v>
      </c>
      <c r="I5169" t="s">
        <v>22084</v>
      </c>
      <c r="J5169" t="s">
        <v>22089</v>
      </c>
      <c r="L5169" t="s">
        <v>22190</v>
      </c>
      <c r="M5169" t="s">
        <v>22198</v>
      </c>
      <c r="N5169" t="s">
        <v>25845</v>
      </c>
      <c r="O5169" t="s">
        <v>30123</v>
      </c>
      <c r="P5169">
        <v>6</v>
      </c>
      <c r="Q5169">
        <v>2</v>
      </c>
      <c r="R5169">
        <v>3.96</v>
      </c>
      <c r="S5169">
        <v>3.96</v>
      </c>
      <c r="T5169">
        <v>415.45</v>
      </c>
      <c r="U5169">
        <v>112.18</v>
      </c>
      <c r="V5169">
        <v>2.56</v>
      </c>
      <c r="X5169">
        <v>0</v>
      </c>
      <c r="Y5169">
        <v>3</v>
      </c>
      <c r="Z5169" t="s">
        <v>4250</v>
      </c>
      <c r="AA5169">
        <v>0</v>
      </c>
      <c r="AB5169">
        <v>3</v>
      </c>
      <c r="AC5169">
        <v>2.9045952380952378</v>
      </c>
      <c r="AE5169" t="s">
        <v>7949</v>
      </c>
      <c r="AH5169">
        <v>0</v>
      </c>
      <c r="AI5169">
        <v>0</v>
      </c>
    </row>
    <row r="5170" spans="5:35" x14ac:dyDescent="0.25">
      <c r="E5170">
        <v>2592</v>
      </c>
      <c r="H5170">
        <v>5</v>
      </c>
      <c r="I5170" t="s">
        <v>22084</v>
      </c>
      <c r="J5170" t="s">
        <v>22089</v>
      </c>
      <c r="L5170" t="s">
        <v>22190</v>
      </c>
      <c r="M5170" t="s">
        <v>22198</v>
      </c>
      <c r="N5170" t="s">
        <v>25846</v>
      </c>
      <c r="O5170" t="s">
        <v>30124</v>
      </c>
      <c r="P5170">
        <v>6</v>
      </c>
      <c r="Q5170">
        <v>2</v>
      </c>
      <c r="R5170">
        <v>4.8</v>
      </c>
      <c r="S5170">
        <v>4.8</v>
      </c>
      <c r="T5170">
        <v>449.9</v>
      </c>
      <c r="U5170">
        <v>112.18</v>
      </c>
      <c r="V5170">
        <v>3.21</v>
      </c>
      <c r="X5170">
        <v>0</v>
      </c>
      <c r="Y5170">
        <v>3</v>
      </c>
      <c r="Z5170" t="s">
        <v>4250</v>
      </c>
      <c r="AA5170">
        <v>0</v>
      </c>
      <c r="AB5170">
        <v>3</v>
      </c>
      <c r="AC5170">
        <v>2.21852380952381</v>
      </c>
      <c r="AE5170" t="s">
        <v>7949</v>
      </c>
      <c r="AH5170">
        <v>0</v>
      </c>
      <c r="AI5170">
        <v>0</v>
      </c>
    </row>
    <row r="5171" spans="5:35" x14ac:dyDescent="0.25">
      <c r="E5171">
        <v>1245</v>
      </c>
      <c r="H5171">
        <v>5</v>
      </c>
      <c r="I5171" t="s">
        <v>22084</v>
      </c>
      <c r="J5171" t="s">
        <v>22089</v>
      </c>
      <c r="L5171" t="s">
        <v>22190</v>
      </c>
      <c r="M5171" t="s">
        <v>22198</v>
      </c>
      <c r="N5171" t="s">
        <v>25847</v>
      </c>
      <c r="O5171" t="s">
        <v>30125</v>
      </c>
      <c r="P5171">
        <v>8</v>
      </c>
      <c r="Q5171">
        <v>2</v>
      </c>
      <c r="R5171">
        <v>1.7</v>
      </c>
      <c r="S5171">
        <v>1.7</v>
      </c>
      <c r="T5171">
        <v>406.4</v>
      </c>
      <c r="U5171">
        <v>138.21</v>
      </c>
      <c r="V5171">
        <v>1.55</v>
      </c>
      <c r="X5171">
        <v>0</v>
      </c>
      <c r="Y5171">
        <v>3</v>
      </c>
      <c r="Z5171" t="s">
        <v>4250</v>
      </c>
      <c r="AA5171">
        <v>0</v>
      </c>
      <c r="AB5171">
        <v>3</v>
      </c>
      <c r="AC5171">
        <v>4.168571428571429</v>
      </c>
      <c r="AE5171" t="s">
        <v>7949</v>
      </c>
      <c r="AH5171">
        <v>0</v>
      </c>
      <c r="AI5171">
        <v>0</v>
      </c>
    </row>
    <row r="5172" spans="5:35" x14ac:dyDescent="0.25">
      <c r="E5172">
        <v>682.9</v>
      </c>
      <c r="H5172">
        <v>5</v>
      </c>
      <c r="I5172" t="s">
        <v>22084</v>
      </c>
      <c r="J5172" t="s">
        <v>22089</v>
      </c>
      <c r="L5172" t="s">
        <v>22190</v>
      </c>
      <c r="M5172" t="s">
        <v>22198</v>
      </c>
      <c r="N5172" t="s">
        <v>25848</v>
      </c>
      <c r="O5172" t="s">
        <v>30126</v>
      </c>
      <c r="P5172">
        <v>9</v>
      </c>
      <c r="Q5172">
        <v>2</v>
      </c>
      <c r="R5172">
        <v>1.2</v>
      </c>
      <c r="S5172">
        <v>1.2</v>
      </c>
      <c r="T5172">
        <v>439.91</v>
      </c>
      <c r="U5172">
        <v>137.96</v>
      </c>
      <c r="V5172">
        <v>1.92</v>
      </c>
      <c r="X5172">
        <v>0</v>
      </c>
      <c r="Y5172">
        <v>3</v>
      </c>
      <c r="Z5172" t="s">
        <v>4250</v>
      </c>
      <c r="AA5172">
        <v>0</v>
      </c>
      <c r="AB5172">
        <v>3</v>
      </c>
      <c r="AC5172">
        <v>3.929214285714286</v>
      </c>
      <c r="AE5172" t="s">
        <v>7949</v>
      </c>
      <c r="AH5172">
        <v>0</v>
      </c>
      <c r="AI5172">
        <v>0</v>
      </c>
    </row>
    <row r="5173" spans="5:35" x14ac:dyDescent="0.25">
      <c r="E5173">
        <v>558.29999999999995</v>
      </c>
      <c r="H5173">
        <v>5</v>
      </c>
      <c r="I5173" t="s">
        <v>22084</v>
      </c>
      <c r="J5173" t="s">
        <v>22089</v>
      </c>
      <c r="L5173" t="s">
        <v>22190</v>
      </c>
      <c r="M5173" t="s">
        <v>22198</v>
      </c>
      <c r="N5173" t="s">
        <v>25849</v>
      </c>
      <c r="O5173" t="s">
        <v>30127</v>
      </c>
      <c r="P5173">
        <v>8</v>
      </c>
      <c r="Q5173">
        <v>2</v>
      </c>
      <c r="R5173">
        <v>1.76</v>
      </c>
      <c r="S5173">
        <v>1.76</v>
      </c>
      <c r="T5173">
        <v>438.92</v>
      </c>
      <c r="U5173">
        <v>125.07</v>
      </c>
      <c r="V5173">
        <v>2.5299999999999998</v>
      </c>
      <c r="X5173">
        <v>1.01</v>
      </c>
      <c r="Y5173">
        <v>3</v>
      </c>
      <c r="Z5173" t="s">
        <v>4250</v>
      </c>
      <c r="AA5173">
        <v>0</v>
      </c>
      <c r="AB5173">
        <v>3</v>
      </c>
      <c r="AC5173">
        <v>3.9362857142857139</v>
      </c>
      <c r="AE5173" t="s">
        <v>7949</v>
      </c>
      <c r="AH5173">
        <v>0</v>
      </c>
      <c r="AI5173">
        <v>0</v>
      </c>
    </row>
    <row r="5174" spans="5:35" x14ac:dyDescent="0.25">
      <c r="E5174">
        <v>1046</v>
      </c>
      <c r="H5174">
        <v>5</v>
      </c>
      <c r="I5174" t="s">
        <v>22084</v>
      </c>
      <c r="J5174" t="s">
        <v>22089</v>
      </c>
      <c r="L5174" t="s">
        <v>22190</v>
      </c>
      <c r="M5174" t="s">
        <v>22198</v>
      </c>
      <c r="N5174" t="s">
        <v>25850</v>
      </c>
      <c r="O5174" t="s">
        <v>30128</v>
      </c>
      <c r="P5174">
        <v>8</v>
      </c>
      <c r="Q5174">
        <v>2</v>
      </c>
      <c r="R5174">
        <v>1.69</v>
      </c>
      <c r="S5174">
        <v>1.69</v>
      </c>
      <c r="T5174">
        <v>438.92</v>
      </c>
      <c r="U5174">
        <v>125.07</v>
      </c>
      <c r="V5174">
        <v>2.5299999999999998</v>
      </c>
      <c r="X5174">
        <v>1.75</v>
      </c>
      <c r="Y5174">
        <v>3</v>
      </c>
      <c r="Z5174" t="s">
        <v>4250</v>
      </c>
      <c r="AA5174">
        <v>0</v>
      </c>
      <c r="AB5174">
        <v>3</v>
      </c>
      <c r="AC5174">
        <v>3.9362857142857139</v>
      </c>
      <c r="AE5174" t="s">
        <v>7949</v>
      </c>
      <c r="AH5174">
        <v>0</v>
      </c>
      <c r="AI5174">
        <v>0</v>
      </c>
    </row>
    <row r="5175" spans="5:35" x14ac:dyDescent="0.25">
      <c r="E5175">
        <v>260</v>
      </c>
      <c r="H5175">
        <v>5</v>
      </c>
      <c r="I5175" t="s">
        <v>22084</v>
      </c>
      <c r="J5175" t="s">
        <v>22089</v>
      </c>
      <c r="L5175" t="s">
        <v>22190</v>
      </c>
      <c r="M5175" t="s">
        <v>22198</v>
      </c>
      <c r="N5175" t="s">
        <v>25851</v>
      </c>
      <c r="O5175" t="s">
        <v>30129</v>
      </c>
      <c r="P5175">
        <v>9</v>
      </c>
      <c r="Q5175">
        <v>2</v>
      </c>
      <c r="R5175">
        <v>2.62</v>
      </c>
      <c r="S5175">
        <v>2.62</v>
      </c>
      <c r="T5175">
        <v>477.96</v>
      </c>
      <c r="U5175">
        <v>129.47999999999999</v>
      </c>
      <c r="V5175">
        <v>2.78</v>
      </c>
      <c r="X5175">
        <v>0</v>
      </c>
      <c r="Y5175">
        <v>4</v>
      </c>
      <c r="Z5175" t="s">
        <v>4250</v>
      </c>
      <c r="AA5175">
        <v>0</v>
      </c>
      <c r="AB5175">
        <v>3</v>
      </c>
      <c r="AC5175">
        <v>3.347428571428571</v>
      </c>
      <c r="AE5175" t="s">
        <v>7949</v>
      </c>
      <c r="AH5175">
        <v>0</v>
      </c>
      <c r="AI5175">
        <v>0</v>
      </c>
    </row>
    <row r="5176" spans="5:35" x14ac:dyDescent="0.25">
      <c r="E5176">
        <v>1209</v>
      </c>
      <c r="H5176">
        <v>5</v>
      </c>
      <c r="I5176" t="s">
        <v>22084</v>
      </c>
      <c r="J5176" t="s">
        <v>22089</v>
      </c>
      <c r="L5176" t="s">
        <v>22190</v>
      </c>
      <c r="M5176" t="s">
        <v>22198</v>
      </c>
      <c r="N5176" t="s">
        <v>25852</v>
      </c>
      <c r="O5176" t="s">
        <v>30130</v>
      </c>
      <c r="P5176">
        <v>8</v>
      </c>
      <c r="Q5176">
        <v>2</v>
      </c>
      <c r="R5176">
        <v>2.44</v>
      </c>
      <c r="S5176">
        <v>2.44</v>
      </c>
      <c r="T5176">
        <v>462.94</v>
      </c>
      <c r="U5176">
        <v>135.97</v>
      </c>
      <c r="V5176">
        <v>3</v>
      </c>
      <c r="X5176">
        <v>0</v>
      </c>
      <c r="Y5176">
        <v>3</v>
      </c>
      <c r="Z5176" t="s">
        <v>4250</v>
      </c>
      <c r="AA5176">
        <v>0</v>
      </c>
      <c r="AB5176">
        <v>3</v>
      </c>
      <c r="AC5176">
        <v>3.5447142857142859</v>
      </c>
      <c r="AE5176" t="s">
        <v>7949</v>
      </c>
      <c r="AH5176">
        <v>0</v>
      </c>
      <c r="AI5176">
        <v>0</v>
      </c>
    </row>
    <row r="5177" spans="5:35" x14ac:dyDescent="0.25">
      <c r="E5177">
        <v>401.9</v>
      </c>
      <c r="H5177">
        <v>5</v>
      </c>
      <c r="I5177" t="s">
        <v>22084</v>
      </c>
      <c r="J5177" t="s">
        <v>22089</v>
      </c>
      <c r="L5177" t="s">
        <v>22190</v>
      </c>
      <c r="M5177" t="s">
        <v>22198</v>
      </c>
      <c r="N5177" t="s">
        <v>25853</v>
      </c>
      <c r="O5177" t="s">
        <v>30131</v>
      </c>
      <c r="P5177">
        <v>9</v>
      </c>
      <c r="Q5177">
        <v>2</v>
      </c>
      <c r="R5177">
        <v>2.41</v>
      </c>
      <c r="S5177">
        <v>2.41</v>
      </c>
      <c r="T5177">
        <v>444.95</v>
      </c>
      <c r="U5177">
        <v>125.07</v>
      </c>
      <c r="V5177">
        <v>2.59</v>
      </c>
      <c r="X5177">
        <v>0</v>
      </c>
      <c r="Y5177">
        <v>3</v>
      </c>
      <c r="Z5177" t="s">
        <v>4250</v>
      </c>
      <c r="AA5177">
        <v>0</v>
      </c>
      <c r="AB5177">
        <v>3</v>
      </c>
      <c r="AC5177">
        <v>3.6882142857142859</v>
      </c>
      <c r="AE5177" t="s">
        <v>7949</v>
      </c>
      <c r="AH5177">
        <v>0</v>
      </c>
      <c r="AI5177">
        <v>0</v>
      </c>
    </row>
    <row r="5178" spans="5:35" x14ac:dyDescent="0.25">
      <c r="E5178">
        <v>863.3</v>
      </c>
      <c r="H5178">
        <v>5</v>
      </c>
      <c r="I5178" t="s">
        <v>22084</v>
      </c>
      <c r="J5178" t="s">
        <v>22089</v>
      </c>
      <c r="L5178" t="s">
        <v>22190</v>
      </c>
      <c r="M5178" t="s">
        <v>22198</v>
      </c>
      <c r="N5178" t="s">
        <v>25854</v>
      </c>
      <c r="O5178" t="s">
        <v>30132</v>
      </c>
      <c r="P5178">
        <v>9</v>
      </c>
      <c r="Q5178">
        <v>2</v>
      </c>
      <c r="R5178">
        <v>1.1599999999999999</v>
      </c>
      <c r="S5178">
        <v>1.1599999999999999</v>
      </c>
      <c r="T5178">
        <v>444.95</v>
      </c>
      <c r="U5178">
        <v>125.07</v>
      </c>
      <c r="V5178">
        <v>2.59</v>
      </c>
      <c r="X5178">
        <v>0</v>
      </c>
      <c r="Y5178">
        <v>3</v>
      </c>
      <c r="Z5178" t="s">
        <v>4250</v>
      </c>
      <c r="AA5178">
        <v>0</v>
      </c>
      <c r="AB5178">
        <v>3</v>
      </c>
      <c r="AC5178">
        <v>3.893214285714286</v>
      </c>
      <c r="AE5178" t="s">
        <v>7949</v>
      </c>
      <c r="AH5178">
        <v>0</v>
      </c>
      <c r="AI5178">
        <v>0</v>
      </c>
    </row>
    <row r="5179" spans="5:35" x14ac:dyDescent="0.25">
      <c r="E5179">
        <v>561.4</v>
      </c>
      <c r="H5179">
        <v>5</v>
      </c>
      <c r="I5179" t="s">
        <v>22084</v>
      </c>
      <c r="J5179" t="s">
        <v>22089</v>
      </c>
      <c r="L5179" t="s">
        <v>22190</v>
      </c>
      <c r="M5179" t="s">
        <v>22198</v>
      </c>
      <c r="N5179" t="s">
        <v>25855</v>
      </c>
      <c r="O5179" t="s">
        <v>30133</v>
      </c>
      <c r="P5179">
        <v>9</v>
      </c>
      <c r="Q5179">
        <v>2</v>
      </c>
      <c r="R5179">
        <v>2.4300000000000002</v>
      </c>
      <c r="S5179">
        <v>2.4300000000000002</v>
      </c>
      <c r="T5179">
        <v>477.96</v>
      </c>
      <c r="U5179">
        <v>129.47999999999999</v>
      </c>
      <c r="V5179">
        <v>2.78</v>
      </c>
      <c r="X5179">
        <v>0</v>
      </c>
      <c r="Y5179">
        <v>4</v>
      </c>
      <c r="Z5179" t="s">
        <v>4250</v>
      </c>
      <c r="AA5179">
        <v>0</v>
      </c>
      <c r="AB5179">
        <v>3</v>
      </c>
      <c r="AC5179">
        <v>3.4424285714285721</v>
      </c>
      <c r="AE5179" t="s">
        <v>7949</v>
      </c>
      <c r="AH5179">
        <v>0</v>
      </c>
      <c r="AI5179">
        <v>0</v>
      </c>
    </row>
    <row r="5180" spans="5:35" x14ac:dyDescent="0.25">
      <c r="E5180">
        <v>2374</v>
      </c>
      <c r="H5180">
        <v>5</v>
      </c>
      <c r="I5180" t="s">
        <v>22084</v>
      </c>
      <c r="J5180" t="s">
        <v>22089</v>
      </c>
      <c r="L5180" t="s">
        <v>22190</v>
      </c>
      <c r="M5180" t="s">
        <v>22198</v>
      </c>
      <c r="N5180" t="s">
        <v>25856</v>
      </c>
      <c r="O5180" t="s">
        <v>30134</v>
      </c>
      <c r="P5180">
        <v>9</v>
      </c>
      <c r="Q5180">
        <v>2</v>
      </c>
      <c r="R5180">
        <v>2.21</v>
      </c>
      <c r="S5180">
        <v>2.21</v>
      </c>
      <c r="T5180">
        <v>477.96</v>
      </c>
      <c r="U5180">
        <v>129.47999999999999</v>
      </c>
      <c r="V5180">
        <v>2.78</v>
      </c>
      <c r="X5180">
        <v>0</v>
      </c>
      <c r="Y5180">
        <v>4</v>
      </c>
      <c r="Z5180" t="s">
        <v>4250</v>
      </c>
      <c r="AA5180">
        <v>0</v>
      </c>
      <c r="AB5180">
        <v>3</v>
      </c>
      <c r="AC5180">
        <v>3.552428571428571</v>
      </c>
      <c r="AE5180" t="s">
        <v>7949</v>
      </c>
      <c r="AH5180">
        <v>0</v>
      </c>
      <c r="AI5180">
        <v>0</v>
      </c>
    </row>
    <row r="5181" spans="5:35" x14ac:dyDescent="0.25">
      <c r="E5181">
        <v>778.2</v>
      </c>
      <c r="H5181">
        <v>5</v>
      </c>
      <c r="I5181" t="s">
        <v>22084</v>
      </c>
      <c r="J5181" t="s">
        <v>22089</v>
      </c>
      <c r="L5181" t="s">
        <v>22190</v>
      </c>
      <c r="M5181" t="s">
        <v>22198</v>
      </c>
      <c r="N5181" t="s">
        <v>25857</v>
      </c>
      <c r="O5181" t="s">
        <v>30135</v>
      </c>
      <c r="P5181">
        <v>9</v>
      </c>
      <c r="Q5181">
        <v>2</v>
      </c>
      <c r="R5181">
        <v>1.89</v>
      </c>
      <c r="S5181">
        <v>1.89</v>
      </c>
      <c r="T5181">
        <v>439.91</v>
      </c>
      <c r="U5181">
        <v>137.96</v>
      </c>
      <c r="V5181">
        <v>1.92</v>
      </c>
      <c r="X5181">
        <v>0</v>
      </c>
      <c r="Y5181">
        <v>3</v>
      </c>
      <c r="Z5181" t="s">
        <v>4250</v>
      </c>
      <c r="AA5181">
        <v>0</v>
      </c>
      <c r="AB5181">
        <v>3</v>
      </c>
      <c r="AC5181">
        <v>3.929214285714286</v>
      </c>
      <c r="AE5181" t="s">
        <v>7949</v>
      </c>
      <c r="AH5181">
        <v>0</v>
      </c>
      <c r="AI5181">
        <v>0</v>
      </c>
    </row>
    <row r="5182" spans="5:35" x14ac:dyDescent="0.25">
      <c r="E5182">
        <v>662.1</v>
      </c>
      <c r="H5182">
        <v>5</v>
      </c>
      <c r="I5182" t="s">
        <v>22084</v>
      </c>
      <c r="J5182" t="s">
        <v>22089</v>
      </c>
      <c r="L5182" t="s">
        <v>22190</v>
      </c>
      <c r="M5182" t="s">
        <v>22198</v>
      </c>
      <c r="N5182" t="s">
        <v>25858</v>
      </c>
      <c r="O5182" t="s">
        <v>30136</v>
      </c>
      <c r="P5182">
        <v>9</v>
      </c>
      <c r="Q5182">
        <v>2</v>
      </c>
      <c r="R5182">
        <v>2.4</v>
      </c>
      <c r="S5182">
        <v>2.4</v>
      </c>
      <c r="T5182">
        <v>444.95</v>
      </c>
      <c r="U5182">
        <v>125.07</v>
      </c>
      <c r="V5182">
        <v>2.59</v>
      </c>
      <c r="X5182">
        <v>0</v>
      </c>
      <c r="Y5182">
        <v>3</v>
      </c>
      <c r="Z5182" t="s">
        <v>4250</v>
      </c>
      <c r="AA5182">
        <v>0</v>
      </c>
      <c r="AB5182">
        <v>3</v>
      </c>
      <c r="AC5182">
        <v>3.6932142857142858</v>
      </c>
      <c r="AE5182" t="s">
        <v>7949</v>
      </c>
      <c r="AH5182">
        <v>0</v>
      </c>
      <c r="AI5182">
        <v>0</v>
      </c>
    </row>
    <row r="5183" spans="5:35" x14ac:dyDescent="0.25">
      <c r="E5183">
        <v>254.6</v>
      </c>
      <c r="H5183">
        <v>5</v>
      </c>
      <c r="I5183" t="s">
        <v>22084</v>
      </c>
      <c r="J5183" t="s">
        <v>22089</v>
      </c>
      <c r="L5183" t="s">
        <v>22190</v>
      </c>
      <c r="M5183" t="s">
        <v>22198</v>
      </c>
      <c r="N5183" t="s">
        <v>25859</v>
      </c>
      <c r="O5183" t="s">
        <v>30137</v>
      </c>
      <c r="P5183">
        <v>7</v>
      </c>
      <c r="Q5183">
        <v>2</v>
      </c>
      <c r="R5183">
        <v>2.09</v>
      </c>
      <c r="S5183">
        <v>2.09</v>
      </c>
      <c r="T5183">
        <v>478</v>
      </c>
      <c r="U5183">
        <v>112.18</v>
      </c>
      <c r="V5183">
        <v>3.35</v>
      </c>
      <c r="X5183">
        <v>0</v>
      </c>
      <c r="Y5183">
        <v>3</v>
      </c>
      <c r="Z5183" t="s">
        <v>4250</v>
      </c>
      <c r="AA5183">
        <v>0</v>
      </c>
      <c r="AB5183">
        <v>3</v>
      </c>
      <c r="AC5183">
        <v>3.872809523809523</v>
      </c>
      <c r="AE5183" t="s">
        <v>7949</v>
      </c>
      <c r="AH5183">
        <v>0</v>
      </c>
      <c r="AI5183">
        <v>0</v>
      </c>
    </row>
    <row r="5184" spans="5:35" x14ac:dyDescent="0.25">
      <c r="E5184">
        <v>5400</v>
      </c>
      <c r="H5184">
        <v>5</v>
      </c>
      <c r="I5184" t="s">
        <v>22084</v>
      </c>
      <c r="J5184" t="s">
        <v>22089</v>
      </c>
      <c r="L5184" t="s">
        <v>22190</v>
      </c>
      <c r="M5184" t="s">
        <v>22198</v>
      </c>
      <c r="N5184" t="s">
        <v>25860</v>
      </c>
      <c r="O5184" t="s">
        <v>30138</v>
      </c>
      <c r="P5184">
        <v>9</v>
      </c>
      <c r="Q5184">
        <v>2</v>
      </c>
      <c r="R5184">
        <v>1.1200000000000001</v>
      </c>
      <c r="S5184">
        <v>1.1200000000000001</v>
      </c>
      <c r="T5184">
        <v>439.91</v>
      </c>
      <c r="U5184">
        <v>137.96</v>
      </c>
      <c r="V5184">
        <v>1.92</v>
      </c>
      <c r="X5184">
        <v>0.6</v>
      </c>
      <c r="Y5184">
        <v>3</v>
      </c>
      <c r="Z5184" t="s">
        <v>4250</v>
      </c>
      <c r="AA5184">
        <v>0</v>
      </c>
      <c r="AB5184">
        <v>3</v>
      </c>
      <c r="AC5184">
        <v>3.929214285714286</v>
      </c>
      <c r="AE5184" t="s">
        <v>7949</v>
      </c>
      <c r="AH5184">
        <v>0</v>
      </c>
      <c r="AI5184">
        <v>0</v>
      </c>
    </row>
    <row r="5185" spans="5:35" x14ac:dyDescent="0.25">
      <c r="E5185">
        <v>250.3</v>
      </c>
      <c r="H5185">
        <v>5</v>
      </c>
      <c r="I5185" t="s">
        <v>22084</v>
      </c>
      <c r="J5185" t="s">
        <v>22089</v>
      </c>
      <c r="L5185" t="s">
        <v>22190</v>
      </c>
      <c r="M5185" t="s">
        <v>22198</v>
      </c>
      <c r="N5185" t="s">
        <v>25861</v>
      </c>
      <c r="O5185" t="s">
        <v>30139</v>
      </c>
      <c r="P5185">
        <v>9</v>
      </c>
      <c r="Q5185">
        <v>2</v>
      </c>
      <c r="R5185">
        <v>0.84</v>
      </c>
      <c r="S5185">
        <v>0.84</v>
      </c>
      <c r="T5185">
        <v>428.88</v>
      </c>
      <c r="U5185">
        <v>138.21</v>
      </c>
      <c r="V5185">
        <v>2.12</v>
      </c>
      <c r="X5185">
        <v>0</v>
      </c>
      <c r="Y5185">
        <v>3</v>
      </c>
      <c r="Z5185" t="s">
        <v>4250</v>
      </c>
      <c r="AA5185">
        <v>0</v>
      </c>
      <c r="AB5185">
        <v>3</v>
      </c>
      <c r="AC5185">
        <v>4.008</v>
      </c>
      <c r="AE5185" t="s">
        <v>7949</v>
      </c>
      <c r="AH5185">
        <v>0</v>
      </c>
      <c r="AI5185">
        <v>0</v>
      </c>
    </row>
    <row r="5186" spans="5:35" x14ac:dyDescent="0.25">
      <c r="E5186">
        <v>440.8</v>
      </c>
      <c r="H5186">
        <v>5</v>
      </c>
      <c r="I5186" t="s">
        <v>22084</v>
      </c>
      <c r="J5186" t="s">
        <v>22089</v>
      </c>
      <c r="L5186" t="s">
        <v>22190</v>
      </c>
      <c r="M5186" t="s">
        <v>22198</v>
      </c>
      <c r="N5186" t="s">
        <v>25862</v>
      </c>
      <c r="O5186" t="s">
        <v>30140</v>
      </c>
      <c r="P5186">
        <v>9</v>
      </c>
      <c r="Q5186">
        <v>2</v>
      </c>
      <c r="R5186">
        <v>1.93</v>
      </c>
      <c r="S5186">
        <v>1.93</v>
      </c>
      <c r="T5186">
        <v>428.88</v>
      </c>
      <c r="U5186">
        <v>138.21</v>
      </c>
      <c r="V5186">
        <v>2.12</v>
      </c>
      <c r="X5186">
        <v>0</v>
      </c>
      <c r="Y5186">
        <v>3</v>
      </c>
      <c r="Z5186" t="s">
        <v>4250</v>
      </c>
      <c r="AA5186">
        <v>0</v>
      </c>
      <c r="AB5186">
        <v>3</v>
      </c>
      <c r="AC5186">
        <v>4.008</v>
      </c>
      <c r="AE5186" t="s">
        <v>7949</v>
      </c>
      <c r="AH5186">
        <v>0</v>
      </c>
      <c r="AI5186">
        <v>0</v>
      </c>
    </row>
    <row r="5187" spans="5:35" x14ac:dyDescent="0.25">
      <c r="E5187">
        <v>924.7</v>
      </c>
      <c r="H5187">
        <v>5</v>
      </c>
      <c r="I5187" t="s">
        <v>22084</v>
      </c>
      <c r="J5187" t="s">
        <v>22089</v>
      </c>
      <c r="L5187" t="s">
        <v>22190</v>
      </c>
      <c r="M5187" t="s">
        <v>22198</v>
      </c>
      <c r="N5187" t="s">
        <v>25863</v>
      </c>
      <c r="O5187" t="s">
        <v>30141</v>
      </c>
      <c r="P5187">
        <v>9</v>
      </c>
      <c r="Q5187">
        <v>2</v>
      </c>
      <c r="R5187">
        <v>1.38</v>
      </c>
      <c r="S5187">
        <v>1.38</v>
      </c>
      <c r="T5187">
        <v>428.88</v>
      </c>
      <c r="U5187">
        <v>138.21</v>
      </c>
      <c r="V5187">
        <v>2.12</v>
      </c>
      <c r="X5187">
        <v>0</v>
      </c>
      <c r="Y5187">
        <v>3</v>
      </c>
      <c r="Z5187" t="s">
        <v>4250</v>
      </c>
      <c r="AA5187">
        <v>0</v>
      </c>
      <c r="AB5187">
        <v>3</v>
      </c>
      <c r="AC5187">
        <v>4.008</v>
      </c>
      <c r="AE5187" t="s">
        <v>7949</v>
      </c>
      <c r="AH5187">
        <v>0</v>
      </c>
      <c r="AI5187">
        <v>0</v>
      </c>
    </row>
    <row r="5188" spans="5:35" x14ac:dyDescent="0.25">
      <c r="E5188">
        <v>822.5</v>
      </c>
      <c r="H5188">
        <v>5</v>
      </c>
      <c r="I5188" t="s">
        <v>22084</v>
      </c>
      <c r="J5188" t="s">
        <v>22089</v>
      </c>
      <c r="L5188" t="s">
        <v>22190</v>
      </c>
      <c r="M5188" t="s">
        <v>22198</v>
      </c>
      <c r="N5188" t="s">
        <v>25864</v>
      </c>
      <c r="O5188" t="s">
        <v>30142</v>
      </c>
      <c r="P5188">
        <v>9</v>
      </c>
      <c r="Q5188">
        <v>2</v>
      </c>
      <c r="R5188">
        <v>1.52</v>
      </c>
      <c r="S5188">
        <v>1.52</v>
      </c>
      <c r="T5188">
        <v>439.91</v>
      </c>
      <c r="U5188">
        <v>137.96</v>
      </c>
      <c r="V5188">
        <v>1.92</v>
      </c>
      <c r="X5188">
        <v>0</v>
      </c>
      <c r="Y5188">
        <v>3</v>
      </c>
      <c r="Z5188" t="s">
        <v>4250</v>
      </c>
      <c r="AA5188">
        <v>0</v>
      </c>
      <c r="AB5188">
        <v>3</v>
      </c>
      <c r="AC5188">
        <v>3.929214285714286</v>
      </c>
      <c r="AE5188" t="s">
        <v>7949</v>
      </c>
      <c r="AH5188">
        <v>0</v>
      </c>
      <c r="AI5188">
        <v>0</v>
      </c>
    </row>
    <row r="5189" spans="5:35" x14ac:dyDescent="0.25">
      <c r="E5189">
        <v>1336</v>
      </c>
      <c r="H5189">
        <v>5</v>
      </c>
      <c r="I5189" t="s">
        <v>22084</v>
      </c>
      <c r="J5189" t="s">
        <v>22089</v>
      </c>
      <c r="L5189" t="s">
        <v>22190</v>
      </c>
      <c r="M5189" t="s">
        <v>22198</v>
      </c>
      <c r="N5189" t="s">
        <v>25865</v>
      </c>
      <c r="O5189" t="s">
        <v>30143</v>
      </c>
      <c r="P5189">
        <v>9</v>
      </c>
      <c r="Q5189">
        <v>2</v>
      </c>
      <c r="R5189">
        <v>2.02</v>
      </c>
      <c r="S5189">
        <v>2.02</v>
      </c>
      <c r="T5189">
        <v>428.88</v>
      </c>
      <c r="U5189">
        <v>138.21</v>
      </c>
      <c r="V5189">
        <v>2.12</v>
      </c>
      <c r="X5189">
        <v>0</v>
      </c>
      <c r="Y5189">
        <v>3</v>
      </c>
      <c r="Z5189" t="s">
        <v>4250</v>
      </c>
      <c r="AA5189">
        <v>0</v>
      </c>
      <c r="AB5189">
        <v>3</v>
      </c>
      <c r="AC5189">
        <v>3.9980000000000002</v>
      </c>
      <c r="AE5189" t="s">
        <v>7949</v>
      </c>
      <c r="AH5189">
        <v>0</v>
      </c>
      <c r="AI5189">
        <v>0</v>
      </c>
    </row>
    <row r="5190" spans="5:35" x14ac:dyDescent="0.25">
      <c r="E5190">
        <v>406.6</v>
      </c>
      <c r="H5190">
        <v>5</v>
      </c>
      <c r="I5190" t="s">
        <v>22084</v>
      </c>
      <c r="J5190" t="s">
        <v>22089</v>
      </c>
      <c r="L5190" t="s">
        <v>22190</v>
      </c>
      <c r="M5190" t="s">
        <v>22198</v>
      </c>
      <c r="N5190" t="s">
        <v>25866</v>
      </c>
      <c r="O5190" t="s">
        <v>30144</v>
      </c>
      <c r="P5190">
        <v>9</v>
      </c>
      <c r="Q5190">
        <v>2</v>
      </c>
      <c r="R5190">
        <v>0.72</v>
      </c>
      <c r="S5190">
        <v>0.72</v>
      </c>
      <c r="T5190">
        <v>441.93</v>
      </c>
      <c r="U5190">
        <v>130</v>
      </c>
      <c r="V5190">
        <v>1.87</v>
      </c>
      <c r="X5190">
        <v>0</v>
      </c>
      <c r="Y5190">
        <v>3</v>
      </c>
      <c r="Z5190" t="s">
        <v>4250</v>
      </c>
      <c r="AA5190">
        <v>0</v>
      </c>
      <c r="AB5190">
        <v>3</v>
      </c>
      <c r="AC5190">
        <v>3.9147857142857139</v>
      </c>
      <c r="AE5190" t="s">
        <v>7949</v>
      </c>
      <c r="AH5190">
        <v>0</v>
      </c>
      <c r="AI5190">
        <v>0</v>
      </c>
    </row>
    <row r="5191" spans="5:35" x14ac:dyDescent="0.25">
      <c r="E5191">
        <v>1139</v>
      </c>
      <c r="H5191">
        <v>5</v>
      </c>
      <c r="I5191" t="s">
        <v>22084</v>
      </c>
      <c r="J5191" t="s">
        <v>22089</v>
      </c>
      <c r="L5191" t="s">
        <v>22190</v>
      </c>
      <c r="M5191" t="s">
        <v>22198</v>
      </c>
      <c r="N5191" t="s">
        <v>25867</v>
      </c>
      <c r="O5191" t="s">
        <v>30145</v>
      </c>
      <c r="P5191">
        <v>9</v>
      </c>
      <c r="Q5191">
        <v>2</v>
      </c>
      <c r="R5191">
        <v>1.1200000000000001</v>
      </c>
      <c r="S5191">
        <v>1.1200000000000001</v>
      </c>
      <c r="T5191">
        <v>441.93</v>
      </c>
      <c r="U5191">
        <v>130</v>
      </c>
      <c r="V5191">
        <v>1.87</v>
      </c>
      <c r="X5191">
        <v>0</v>
      </c>
      <c r="Y5191">
        <v>3</v>
      </c>
      <c r="Z5191" t="s">
        <v>4250</v>
      </c>
      <c r="AA5191">
        <v>0</v>
      </c>
      <c r="AB5191">
        <v>3</v>
      </c>
      <c r="AC5191">
        <v>3.9147857142857139</v>
      </c>
      <c r="AE5191" t="s">
        <v>7949</v>
      </c>
      <c r="AH5191">
        <v>0</v>
      </c>
      <c r="AI5191">
        <v>0</v>
      </c>
    </row>
    <row r="5192" spans="5:35" x14ac:dyDescent="0.25">
      <c r="E5192">
        <v>1525</v>
      </c>
      <c r="H5192">
        <v>5</v>
      </c>
      <c r="I5192" t="s">
        <v>22084</v>
      </c>
      <c r="J5192" t="s">
        <v>22089</v>
      </c>
      <c r="L5192" t="s">
        <v>22190</v>
      </c>
      <c r="M5192" t="s">
        <v>22198</v>
      </c>
      <c r="N5192" t="s">
        <v>25868</v>
      </c>
      <c r="O5192" t="s">
        <v>30146</v>
      </c>
      <c r="P5192">
        <v>9</v>
      </c>
      <c r="Q5192">
        <v>2</v>
      </c>
      <c r="R5192">
        <v>0.94</v>
      </c>
      <c r="S5192">
        <v>0.94</v>
      </c>
      <c r="T5192">
        <v>441.93</v>
      </c>
      <c r="U5192">
        <v>130</v>
      </c>
      <c r="V5192">
        <v>1.87</v>
      </c>
      <c r="X5192">
        <v>0</v>
      </c>
      <c r="Y5192">
        <v>3</v>
      </c>
      <c r="Z5192" t="s">
        <v>4250</v>
      </c>
      <c r="AA5192">
        <v>0</v>
      </c>
      <c r="AB5192">
        <v>3</v>
      </c>
      <c r="AC5192">
        <v>3.9147857142857139</v>
      </c>
      <c r="AE5192" t="s">
        <v>7949</v>
      </c>
      <c r="AH5192">
        <v>0</v>
      </c>
      <c r="AI5192">
        <v>0</v>
      </c>
    </row>
    <row r="5193" spans="5:35" x14ac:dyDescent="0.25">
      <c r="E5193">
        <v>882.4</v>
      </c>
      <c r="H5193">
        <v>5</v>
      </c>
      <c r="I5193" t="s">
        <v>22084</v>
      </c>
      <c r="J5193" t="s">
        <v>22089</v>
      </c>
      <c r="L5193" t="s">
        <v>22190</v>
      </c>
      <c r="M5193" t="s">
        <v>22198</v>
      </c>
      <c r="N5193" t="s">
        <v>25869</v>
      </c>
      <c r="O5193" t="s">
        <v>30147</v>
      </c>
      <c r="P5193">
        <v>7</v>
      </c>
      <c r="Q5193">
        <v>2</v>
      </c>
      <c r="R5193">
        <v>1.81</v>
      </c>
      <c r="S5193">
        <v>1.81</v>
      </c>
      <c r="T5193">
        <v>401.9</v>
      </c>
      <c r="U5193">
        <v>112.18</v>
      </c>
      <c r="V5193">
        <v>2.34</v>
      </c>
      <c r="X5193">
        <v>0</v>
      </c>
      <c r="Y5193">
        <v>2</v>
      </c>
      <c r="Z5193" t="s">
        <v>4250</v>
      </c>
      <c r="AA5193">
        <v>0</v>
      </c>
      <c r="AB5193">
        <v>3</v>
      </c>
      <c r="AC5193">
        <v>4.461380952380952</v>
      </c>
      <c r="AE5193" t="s">
        <v>7949</v>
      </c>
      <c r="AH5193">
        <v>0</v>
      </c>
      <c r="AI5193">
        <v>0</v>
      </c>
    </row>
    <row r="5194" spans="5:35" x14ac:dyDescent="0.25">
      <c r="E5194">
        <v>4002</v>
      </c>
      <c r="H5194">
        <v>5</v>
      </c>
      <c r="I5194" t="s">
        <v>22084</v>
      </c>
      <c r="J5194" t="s">
        <v>22089</v>
      </c>
      <c r="L5194" t="s">
        <v>22190</v>
      </c>
      <c r="M5194" t="s">
        <v>22198</v>
      </c>
      <c r="N5194" t="s">
        <v>25870</v>
      </c>
      <c r="O5194" t="s">
        <v>30148</v>
      </c>
      <c r="P5194">
        <v>8</v>
      </c>
      <c r="Q5194">
        <v>2</v>
      </c>
      <c r="R5194">
        <v>3.27</v>
      </c>
      <c r="S5194">
        <v>3.27</v>
      </c>
      <c r="T5194">
        <v>422.47</v>
      </c>
      <c r="U5194">
        <v>125.07</v>
      </c>
      <c r="V5194">
        <v>2.0099999999999998</v>
      </c>
      <c r="X5194">
        <v>0</v>
      </c>
      <c r="Y5194">
        <v>3</v>
      </c>
      <c r="Z5194" t="s">
        <v>4250</v>
      </c>
      <c r="AA5194">
        <v>0</v>
      </c>
      <c r="AB5194">
        <v>3</v>
      </c>
      <c r="AC5194">
        <v>3.2837857142857141</v>
      </c>
      <c r="AE5194" t="s">
        <v>7949</v>
      </c>
      <c r="AH5194">
        <v>0</v>
      </c>
      <c r="AI5194">
        <v>0</v>
      </c>
    </row>
    <row r="5195" spans="5:35" x14ac:dyDescent="0.25">
      <c r="E5195">
        <v>9923</v>
      </c>
      <c r="H5195">
        <v>5</v>
      </c>
      <c r="I5195" t="s">
        <v>22084</v>
      </c>
      <c r="J5195" t="s">
        <v>22089</v>
      </c>
      <c r="L5195" t="s">
        <v>22190</v>
      </c>
      <c r="M5195" t="s">
        <v>22198</v>
      </c>
      <c r="N5195" t="s">
        <v>25871</v>
      </c>
      <c r="O5195" t="s">
        <v>30149</v>
      </c>
      <c r="P5195">
        <v>8</v>
      </c>
      <c r="Q5195">
        <v>2</v>
      </c>
      <c r="R5195">
        <v>2.02</v>
      </c>
      <c r="S5195">
        <v>2.02</v>
      </c>
      <c r="T5195">
        <v>422.47</v>
      </c>
      <c r="U5195">
        <v>125.07</v>
      </c>
      <c r="V5195">
        <v>2.0099999999999998</v>
      </c>
      <c r="X5195">
        <v>0</v>
      </c>
      <c r="Y5195">
        <v>3</v>
      </c>
      <c r="Z5195" t="s">
        <v>4250</v>
      </c>
      <c r="AA5195">
        <v>0</v>
      </c>
      <c r="AB5195">
        <v>3</v>
      </c>
      <c r="AC5195">
        <v>4.0437857142857148</v>
      </c>
      <c r="AE5195" t="s">
        <v>7949</v>
      </c>
      <c r="AH5195">
        <v>0</v>
      </c>
      <c r="AI5195">
        <v>0</v>
      </c>
    </row>
    <row r="5196" spans="5:35" x14ac:dyDescent="0.25">
      <c r="E5196">
        <v>8598</v>
      </c>
      <c r="H5196">
        <v>5</v>
      </c>
      <c r="I5196" t="s">
        <v>22084</v>
      </c>
      <c r="J5196" t="s">
        <v>22089</v>
      </c>
      <c r="L5196" t="s">
        <v>22190</v>
      </c>
      <c r="M5196" t="s">
        <v>22198</v>
      </c>
      <c r="N5196" t="s">
        <v>25872</v>
      </c>
      <c r="O5196" t="s">
        <v>30150</v>
      </c>
      <c r="P5196">
        <v>8</v>
      </c>
      <c r="Q5196">
        <v>2</v>
      </c>
      <c r="R5196">
        <v>3.27</v>
      </c>
      <c r="S5196">
        <v>3.27</v>
      </c>
      <c r="T5196">
        <v>422.47</v>
      </c>
      <c r="U5196">
        <v>125.07</v>
      </c>
      <c r="V5196">
        <v>2.0099999999999998</v>
      </c>
      <c r="X5196">
        <v>0</v>
      </c>
      <c r="Y5196">
        <v>3</v>
      </c>
      <c r="Z5196" t="s">
        <v>4250</v>
      </c>
      <c r="AA5196">
        <v>0</v>
      </c>
      <c r="AB5196">
        <v>3</v>
      </c>
      <c r="AC5196">
        <v>3.2837857142857141</v>
      </c>
      <c r="AE5196" t="s">
        <v>7949</v>
      </c>
      <c r="AH5196">
        <v>0</v>
      </c>
      <c r="AI5196">
        <v>0</v>
      </c>
    </row>
    <row r="5197" spans="5:35" x14ac:dyDescent="0.25">
      <c r="E5197">
        <v>7694</v>
      </c>
      <c r="H5197">
        <v>5</v>
      </c>
      <c r="I5197" t="s">
        <v>22084</v>
      </c>
      <c r="J5197" t="s">
        <v>22089</v>
      </c>
      <c r="L5197" t="s">
        <v>22190</v>
      </c>
      <c r="M5197" t="s">
        <v>22198</v>
      </c>
      <c r="N5197" t="s">
        <v>25873</v>
      </c>
      <c r="O5197" t="s">
        <v>30151</v>
      </c>
      <c r="P5197">
        <v>6</v>
      </c>
      <c r="Q5197">
        <v>2</v>
      </c>
      <c r="R5197">
        <v>2.96</v>
      </c>
      <c r="S5197">
        <v>2.96</v>
      </c>
      <c r="T5197">
        <v>455.52</v>
      </c>
      <c r="U5197">
        <v>112.18</v>
      </c>
      <c r="V5197">
        <v>2.77</v>
      </c>
      <c r="X5197">
        <v>0</v>
      </c>
      <c r="Y5197">
        <v>3</v>
      </c>
      <c r="Z5197" t="s">
        <v>4250</v>
      </c>
      <c r="AA5197">
        <v>0</v>
      </c>
      <c r="AB5197">
        <v>3</v>
      </c>
      <c r="AC5197">
        <v>3.598380952380952</v>
      </c>
      <c r="AE5197" t="s">
        <v>7949</v>
      </c>
      <c r="AH5197">
        <v>0</v>
      </c>
      <c r="AI5197">
        <v>0</v>
      </c>
    </row>
    <row r="5198" spans="5:35" x14ac:dyDescent="0.25">
      <c r="E5198">
        <v>3419</v>
      </c>
      <c r="H5198">
        <v>5</v>
      </c>
      <c r="I5198" t="s">
        <v>22084</v>
      </c>
      <c r="J5198" t="s">
        <v>22089</v>
      </c>
      <c r="L5198" t="s">
        <v>22190</v>
      </c>
      <c r="M5198" t="s">
        <v>22198</v>
      </c>
      <c r="N5198" t="s">
        <v>25874</v>
      </c>
      <c r="O5198" t="s">
        <v>30152</v>
      </c>
      <c r="P5198">
        <v>8</v>
      </c>
      <c r="Q5198">
        <v>2</v>
      </c>
      <c r="R5198">
        <v>2.79</v>
      </c>
      <c r="S5198">
        <v>2.79</v>
      </c>
      <c r="T5198">
        <v>406.4</v>
      </c>
      <c r="U5198">
        <v>138.21</v>
      </c>
      <c r="V5198">
        <v>1.55</v>
      </c>
      <c r="X5198">
        <v>0</v>
      </c>
      <c r="Y5198">
        <v>3</v>
      </c>
      <c r="Z5198" t="s">
        <v>4250</v>
      </c>
      <c r="AA5198">
        <v>0</v>
      </c>
      <c r="AB5198">
        <v>3</v>
      </c>
      <c r="AC5198">
        <v>3.773571428571429</v>
      </c>
      <c r="AE5198" t="s">
        <v>7949</v>
      </c>
      <c r="AH5198">
        <v>0</v>
      </c>
      <c r="AI5198">
        <v>0</v>
      </c>
    </row>
    <row r="5199" spans="5:35" x14ac:dyDescent="0.25">
      <c r="E5199">
        <v>7548</v>
      </c>
      <c r="H5199">
        <v>5</v>
      </c>
      <c r="I5199" t="s">
        <v>22084</v>
      </c>
      <c r="J5199" t="s">
        <v>22089</v>
      </c>
      <c r="L5199" t="s">
        <v>22190</v>
      </c>
      <c r="M5199" t="s">
        <v>22198</v>
      </c>
      <c r="N5199" t="s">
        <v>25875</v>
      </c>
      <c r="O5199" t="s">
        <v>30153</v>
      </c>
      <c r="P5199">
        <v>8</v>
      </c>
      <c r="Q5199">
        <v>2</v>
      </c>
      <c r="R5199">
        <v>2.25</v>
      </c>
      <c r="S5199">
        <v>2.25</v>
      </c>
      <c r="T5199">
        <v>406.4</v>
      </c>
      <c r="U5199">
        <v>138.21</v>
      </c>
      <c r="V5199">
        <v>1.55</v>
      </c>
      <c r="X5199">
        <v>0</v>
      </c>
      <c r="Y5199">
        <v>3</v>
      </c>
      <c r="Z5199" t="s">
        <v>4250</v>
      </c>
      <c r="AA5199">
        <v>0</v>
      </c>
      <c r="AB5199">
        <v>3</v>
      </c>
      <c r="AC5199">
        <v>4.043571428571429</v>
      </c>
      <c r="AE5199" t="s">
        <v>7949</v>
      </c>
      <c r="AH5199">
        <v>0</v>
      </c>
      <c r="AI5199">
        <v>0</v>
      </c>
    </row>
    <row r="5200" spans="5:35" x14ac:dyDescent="0.25">
      <c r="E5200">
        <v>4940</v>
      </c>
      <c r="H5200">
        <v>5</v>
      </c>
      <c r="I5200" t="s">
        <v>22084</v>
      </c>
      <c r="J5200" t="s">
        <v>22089</v>
      </c>
      <c r="L5200" t="s">
        <v>22190</v>
      </c>
      <c r="M5200" t="s">
        <v>22198</v>
      </c>
      <c r="N5200" t="s">
        <v>25876</v>
      </c>
      <c r="O5200" t="s">
        <v>30154</v>
      </c>
      <c r="P5200">
        <v>8</v>
      </c>
      <c r="Q5200">
        <v>2</v>
      </c>
      <c r="R5200">
        <v>2.88</v>
      </c>
      <c r="S5200">
        <v>2.88</v>
      </c>
      <c r="T5200">
        <v>406.4</v>
      </c>
      <c r="U5200">
        <v>138.21</v>
      </c>
      <c r="V5200">
        <v>1.55</v>
      </c>
      <c r="X5200">
        <v>0</v>
      </c>
      <c r="Y5200">
        <v>3</v>
      </c>
      <c r="Z5200" t="s">
        <v>4250</v>
      </c>
      <c r="AA5200">
        <v>0</v>
      </c>
      <c r="AB5200">
        <v>3</v>
      </c>
      <c r="AC5200">
        <v>3.7285714285714291</v>
      </c>
      <c r="AE5200" t="s">
        <v>7949</v>
      </c>
      <c r="AH5200">
        <v>0</v>
      </c>
      <c r="AI5200">
        <v>0</v>
      </c>
    </row>
    <row r="5201" spans="5:35" x14ac:dyDescent="0.25">
      <c r="E5201">
        <v>358.6</v>
      </c>
      <c r="H5201">
        <v>5</v>
      </c>
      <c r="I5201" t="s">
        <v>22084</v>
      </c>
      <c r="J5201" t="s">
        <v>22089</v>
      </c>
      <c r="L5201" t="s">
        <v>22190</v>
      </c>
      <c r="M5201" t="s">
        <v>22198</v>
      </c>
      <c r="N5201" t="s">
        <v>25877</v>
      </c>
      <c r="O5201" t="s">
        <v>30155</v>
      </c>
      <c r="P5201">
        <v>7</v>
      </c>
      <c r="Q5201">
        <v>2</v>
      </c>
      <c r="R5201">
        <v>4.0999999999999996</v>
      </c>
      <c r="S5201">
        <v>4.0999999999999996</v>
      </c>
      <c r="T5201">
        <v>480.02</v>
      </c>
      <c r="U5201">
        <v>112.18</v>
      </c>
      <c r="V5201">
        <v>4.26</v>
      </c>
      <c r="X5201">
        <v>0</v>
      </c>
      <c r="Y5201">
        <v>3</v>
      </c>
      <c r="Z5201" t="s">
        <v>4250</v>
      </c>
      <c r="AA5201">
        <v>0</v>
      </c>
      <c r="AB5201">
        <v>4</v>
      </c>
      <c r="AC5201">
        <v>2.3533809523809519</v>
      </c>
      <c r="AE5201" t="s">
        <v>7949</v>
      </c>
      <c r="AH5201">
        <v>0</v>
      </c>
      <c r="AI5201">
        <v>0</v>
      </c>
    </row>
    <row r="5202" spans="5:35" x14ac:dyDescent="0.25">
      <c r="E5202">
        <v>50.71</v>
      </c>
      <c r="H5202">
        <v>5</v>
      </c>
      <c r="I5202" t="s">
        <v>22084</v>
      </c>
      <c r="J5202" t="s">
        <v>22089</v>
      </c>
      <c r="L5202" t="s">
        <v>22190</v>
      </c>
      <c r="M5202" t="s">
        <v>22198</v>
      </c>
      <c r="N5202" t="s">
        <v>25878</v>
      </c>
      <c r="O5202" t="s">
        <v>30156</v>
      </c>
      <c r="P5202">
        <v>7</v>
      </c>
      <c r="Q5202">
        <v>2</v>
      </c>
      <c r="R5202">
        <v>3.63</v>
      </c>
      <c r="S5202">
        <v>3.63</v>
      </c>
      <c r="T5202">
        <v>490.37</v>
      </c>
      <c r="U5202">
        <v>112.18</v>
      </c>
      <c r="V5202">
        <v>3.93</v>
      </c>
      <c r="X5202">
        <v>0</v>
      </c>
      <c r="Y5202">
        <v>3</v>
      </c>
      <c r="Z5202" t="s">
        <v>4250</v>
      </c>
      <c r="AA5202">
        <v>0</v>
      </c>
      <c r="AB5202">
        <v>3</v>
      </c>
      <c r="AC5202">
        <v>2.6994523809523812</v>
      </c>
      <c r="AE5202" t="s">
        <v>7949</v>
      </c>
      <c r="AH5202">
        <v>0</v>
      </c>
      <c r="AI5202">
        <v>0</v>
      </c>
    </row>
    <row r="5203" spans="5:35" x14ac:dyDescent="0.25">
      <c r="E5203">
        <v>964.3</v>
      </c>
      <c r="H5203">
        <v>5</v>
      </c>
      <c r="I5203" t="s">
        <v>22084</v>
      </c>
      <c r="J5203" t="s">
        <v>22089</v>
      </c>
      <c r="L5203" t="s">
        <v>22190</v>
      </c>
      <c r="M5203" t="s">
        <v>22198</v>
      </c>
      <c r="N5203" t="s">
        <v>25879</v>
      </c>
      <c r="O5203" t="s">
        <v>30157</v>
      </c>
      <c r="P5203">
        <v>8</v>
      </c>
      <c r="Q5203">
        <v>3</v>
      </c>
      <c r="R5203">
        <v>2.2400000000000002</v>
      </c>
      <c r="S5203">
        <v>2.2400000000000002</v>
      </c>
      <c r="T5203">
        <v>477.96</v>
      </c>
      <c r="U5203">
        <v>140.86000000000001</v>
      </c>
      <c r="V5203">
        <v>3.01</v>
      </c>
      <c r="W5203">
        <v>10.93</v>
      </c>
      <c r="X5203">
        <v>3.61</v>
      </c>
      <c r="Y5203">
        <v>4</v>
      </c>
      <c r="Z5203" t="s">
        <v>4250</v>
      </c>
      <c r="AA5203">
        <v>0</v>
      </c>
      <c r="AB5203">
        <v>3</v>
      </c>
      <c r="AC5203">
        <v>3.2040952380952379</v>
      </c>
      <c r="AE5203" t="s">
        <v>7949</v>
      </c>
      <c r="AH5203">
        <v>0</v>
      </c>
      <c r="AI5203">
        <v>0</v>
      </c>
    </row>
    <row r="5204" spans="5:35" x14ac:dyDescent="0.25">
      <c r="E5204">
        <v>117.7</v>
      </c>
      <c r="H5204">
        <v>5</v>
      </c>
      <c r="I5204" t="s">
        <v>22084</v>
      </c>
      <c r="J5204" t="s">
        <v>22089</v>
      </c>
      <c r="L5204" t="s">
        <v>22190</v>
      </c>
      <c r="M5204" t="s">
        <v>22198</v>
      </c>
      <c r="N5204" t="s">
        <v>25880</v>
      </c>
      <c r="O5204" t="s">
        <v>30158</v>
      </c>
      <c r="P5204">
        <v>7</v>
      </c>
      <c r="Q5204">
        <v>2</v>
      </c>
      <c r="R5204">
        <v>3.45</v>
      </c>
      <c r="S5204">
        <v>3.45</v>
      </c>
      <c r="T5204">
        <v>473.91</v>
      </c>
      <c r="U5204">
        <v>112.18</v>
      </c>
      <c r="V5204">
        <v>3.41</v>
      </c>
      <c r="X5204">
        <v>0</v>
      </c>
      <c r="Y5204">
        <v>3</v>
      </c>
      <c r="Z5204" t="s">
        <v>4250</v>
      </c>
      <c r="AA5204">
        <v>0</v>
      </c>
      <c r="AB5204">
        <v>3</v>
      </c>
      <c r="AC5204">
        <v>2.9970238095238089</v>
      </c>
      <c r="AE5204" t="s">
        <v>7949</v>
      </c>
      <c r="AH5204">
        <v>0</v>
      </c>
      <c r="AI5204">
        <v>0</v>
      </c>
    </row>
    <row r="5205" spans="5:35" x14ac:dyDescent="0.25">
      <c r="E5205">
        <v>204.9</v>
      </c>
      <c r="H5205">
        <v>5</v>
      </c>
      <c r="I5205" t="s">
        <v>22084</v>
      </c>
      <c r="J5205" t="s">
        <v>22089</v>
      </c>
      <c r="L5205" t="s">
        <v>22190</v>
      </c>
      <c r="M5205" t="s">
        <v>22198</v>
      </c>
      <c r="N5205" t="s">
        <v>25881</v>
      </c>
      <c r="O5205" t="s">
        <v>30159</v>
      </c>
      <c r="P5205">
        <v>8</v>
      </c>
      <c r="Q5205">
        <v>2</v>
      </c>
      <c r="R5205">
        <v>3.96</v>
      </c>
      <c r="S5205">
        <v>3.96</v>
      </c>
      <c r="T5205">
        <v>496.01</v>
      </c>
      <c r="U5205">
        <v>121.41</v>
      </c>
      <c r="V5205">
        <v>3.92</v>
      </c>
      <c r="X5205">
        <v>0</v>
      </c>
      <c r="Y5205">
        <v>3</v>
      </c>
      <c r="Z5205" t="s">
        <v>4250</v>
      </c>
      <c r="AA5205">
        <v>0</v>
      </c>
      <c r="AB5205">
        <v>5</v>
      </c>
      <c r="AC5205">
        <v>2.0684999999999998</v>
      </c>
      <c r="AE5205" t="s">
        <v>7949</v>
      </c>
      <c r="AH5205">
        <v>0</v>
      </c>
      <c r="AI5205">
        <v>0</v>
      </c>
    </row>
    <row r="5206" spans="5:35" x14ac:dyDescent="0.25">
      <c r="E5206">
        <v>100.2</v>
      </c>
      <c r="H5206">
        <v>5</v>
      </c>
      <c r="I5206" t="s">
        <v>22084</v>
      </c>
      <c r="J5206" t="s">
        <v>22089</v>
      </c>
      <c r="L5206" t="s">
        <v>22190</v>
      </c>
      <c r="M5206" t="s">
        <v>22198</v>
      </c>
      <c r="N5206" t="s">
        <v>25882</v>
      </c>
      <c r="O5206" t="s">
        <v>30160</v>
      </c>
      <c r="P5206">
        <v>8</v>
      </c>
      <c r="Q5206">
        <v>2</v>
      </c>
      <c r="R5206">
        <v>4.62</v>
      </c>
      <c r="S5206">
        <v>4.62</v>
      </c>
      <c r="T5206">
        <v>510.04</v>
      </c>
      <c r="U5206">
        <v>121.41</v>
      </c>
      <c r="V5206">
        <v>4.3099999999999996</v>
      </c>
      <c r="X5206">
        <v>0</v>
      </c>
      <c r="Y5206">
        <v>3</v>
      </c>
      <c r="Z5206" t="s">
        <v>4250</v>
      </c>
      <c r="AA5206">
        <v>1</v>
      </c>
      <c r="AB5206">
        <v>7</v>
      </c>
      <c r="AC5206">
        <v>1.69</v>
      </c>
      <c r="AE5206" t="s">
        <v>7949</v>
      </c>
      <c r="AH5206">
        <v>0</v>
      </c>
      <c r="AI5206">
        <v>0</v>
      </c>
    </row>
    <row r="5207" spans="5:35" x14ac:dyDescent="0.25">
      <c r="E5207">
        <v>84.19</v>
      </c>
      <c r="H5207">
        <v>5</v>
      </c>
      <c r="I5207" t="s">
        <v>22084</v>
      </c>
      <c r="J5207" t="s">
        <v>22089</v>
      </c>
      <c r="L5207" t="s">
        <v>22190</v>
      </c>
      <c r="M5207" t="s">
        <v>22198</v>
      </c>
      <c r="N5207" t="s">
        <v>25883</v>
      </c>
      <c r="O5207" t="s">
        <v>30161</v>
      </c>
      <c r="P5207">
        <v>8</v>
      </c>
      <c r="Q5207">
        <v>2</v>
      </c>
      <c r="R5207">
        <v>4.1100000000000003</v>
      </c>
      <c r="S5207">
        <v>4.1100000000000003</v>
      </c>
      <c r="T5207">
        <v>496.01</v>
      </c>
      <c r="U5207">
        <v>121.41</v>
      </c>
      <c r="V5207">
        <v>3.92</v>
      </c>
      <c r="X5207">
        <v>0</v>
      </c>
      <c r="Y5207">
        <v>3</v>
      </c>
      <c r="Z5207" t="s">
        <v>4250</v>
      </c>
      <c r="AA5207">
        <v>0</v>
      </c>
      <c r="AB5207">
        <v>6</v>
      </c>
      <c r="AC5207">
        <v>1.9735</v>
      </c>
      <c r="AE5207" t="s">
        <v>7949</v>
      </c>
      <c r="AH5207">
        <v>0</v>
      </c>
      <c r="AI5207">
        <v>0</v>
      </c>
    </row>
    <row r="5208" spans="5:35" x14ac:dyDescent="0.25">
      <c r="E5208">
        <v>226.9</v>
      </c>
      <c r="H5208">
        <v>5</v>
      </c>
      <c r="I5208" t="s">
        <v>22084</v>
      </c>
      <c r="J5208" t="s">
        <v>22089</v>
      </c>
      <c r="L5208" t="s">
        <v>22190</v>
      </c>
      <c r="M5208" t="s">
        <v>22198</v>
      </c>
      <c r="N5208" t="s">
        <v>25884</v>
      </c>
      <c r="O5208" t="s">
        <v>30162</v>
      </c>
      <c r="P5208">
        <v>8</v>
      </c>
      <c r="Q5208">
        <v>2</v>
      </c>
      <c r="R5208">
        <v>4.3899999999999997</v>
      </c>
      <c r="S5208">
        <v>4.3899999999999997</v>
      </c>
      <c r="T5208">
        <v>544.05999999999995</v>
      </c>
      <c r="U5208">
        <v>121.41</v>
      </c>
      <c r="V5208">
        <v>4.71</v>
      </c>
      <c r="X5208">
        <v>0</v>
      </c>
      <c r="Y5208">
        <v>4</v>
      </c>
      <c r="Z5208" t="s">
        <v>4250</v>
      </c>
      <c r="AA5208">
        <v>1</v>
      </c>
      <c r="AB5208">
        <v>6</v>
      </c>
      <c r="AC5208">
        <v>1.8049999999999999</v>
      </c>
      <c r="AE5208" t="s">
        <v>7949</v>
      </c>
      <c r="AH5208">
        <v>0</v>
      </c>
      <c r="AI5208">
        <v>0</v>
      </c>
    </row>
    <row r="5209" spans="5:35" x14ac:dyDescent="0.25">
      <c r="E5209">
        <v>160.1</v>
      </c>
      <c r="H5209">
        <v>5</v>
      </c>
      <c r="I5209" t="s">
        <v>22084</v>
      </c>
      <c r="J5209" t="s">
        <v>22089</v>
      </c>
      <c r="L5209" t="s">
        <v>22190</v>
      </c>
      <c r="M5209" t="s">
        <v>22198</v>
      </c>
      <c r="N5209" t="s">
        <v>25885</v>
      </c>
      <c r="O5209" t="s">
        <v>30163</v>
      </c>
      <c r="P5209">
        <v>8</v>
      </c>
      <c r="Q5209">
        <v>2</v>
      </c>
      <c r="R5209">
        <v>5.13</v>
      </c>
      <c r="S5209">
        <v>5.13</v>
      </c>
      <c r="T5209">
        <v>524.07000000000005</v>
      </c>
      <c r="U5209">
        <v>121.41</v>
      </c>
      <c r="V5209">
        <v>4.7</v>
      </c>
      <c r="X5209">
        <v>0</v>
      </c>
      <c r="Y5209">
        <v>3</v>
      </c>
      <c r="Z5209" t="s">
        <v>4250</v>
      </c>
      <c r="AA5209">
        <v>1</v>
      </c>
      <c r="AB5209">
        <v>8</v>
      </c>
      <c r="AC5209">
        <v>1.5</v>
      </c>
      <c r="AE5209" t="s">
        <v>7949</v>
      </c>
      <c r="AH5209">
        <v>0</v>
      </c>
      <c r="AI5209">
        <v>0</v>
      </c>
    </row>
    <row r="5210" spans="5:35" x14ac:dyDescent="0.25">
      <c r="E5210">
        <v>155.9</v>
      </c>
      <c r="H5210">
        <v>5</v>
      </c>
      <c r="I5210" t="s">
        <v>22084</v>
      </c>
      <c r="J5210" t="s">
        <v>22089</v>
      </c>
      <c r="L5210" t="s">
        <v>22190</v>
      </c>
      <c r="M5210" t="s">
        <v>22198</v>
      </c>
      <c r="N5210" t="s">
        <v>25886</v>
      </c>
      <c r="O5210" t="s">
        <v>30164</v>
      </c>
      <c r="P5210">
        <v>7</v>
      </c>
      <c r="Q5210">
        <v>2</v>
      </c>
      <c r="R5210">
        <v>3.68</v>
      </c>
      <c r="S5210">
        <v>3.68</v>
      </c>
      <c r="T5210">
        <v>523.91999999999996</v>
      </c>
      <c r="U5210">
        <v>112.18</v>
      </c>
      <c r="V5210">
        <v>4.29</v>
      </c>
      <c r="X5210">
        <v>0</v>
      </c>
      <c r="Y5210">
        <v>3</v>
      </c>
      <c r="Z5210" t="s">
        <v>4250</v>
      </c>
      <c r="AA5210">
        <v>1</v>
      </c>
      <c r="AB5210">
        <v>3</v>
      </c>
      <c r="AC5210">
        <v>2.5806666666666662</v>
      </c>
      <c r="AE5210" t="s">
        <v>7949</v>
      </c>
      <c r="AH5210">
        <v>0</v>
      </c>
      <c r="AI5210">
        <v>0</v>
      </c>
    </row>
    <row r="5211" spans="5:35" x14ac:dyDescent="0.25">
      <c r="E5211">
        <v>1361</v>
      </c>
      <c r="H5211">
        <v>5</v>
      </c>
      <c r="I5211" t="s">
        <v>22084</v>
      </c>
      <c r="J5211" t="s">
        <v>22089</v>
      </c>
      <c r="L5211" t="s">
        <v>22190</v>
      </c>
      <c r="M5211" t="s">
        <v>22198</v>
      </c>
      <c r="N5211" t="s">
        <v>25887</v>
      </c>
      <c r="O5211" t="s">
        <v>30165</v>
      </c>
      <c r="P5211">
        <v>9</v>
      </c>
      <c r="Q5211">
        <v>2</v>
      </c>
      <c r="R5211">
        <v>1.0900000000000001</v>
      </c>
      <c r="S5211">
        <v>1.0900000000000001</v>
      </c>
      <c r="T5211">
        <v>519.01</v>
      </c>
      <c r="U5211">
        <v>145.19999999999999</v>
      </c>
      <c r="V5211">
        <v>2.92</v>
      </c>
      <c r="X5211">
        <v>0</v>
      </c>
      <c r="Y5211">
        <v>3</v>
      </c>
      <c r="Z5211" t="s">
        <v>4250</v>
      </c>
      <c r="AA5211">
        <v>1</v>
      </c>
      <c r="AB5211">
        <v>4</v>
      </c>
      <c r="AC5211">
        <v>3.5</v>
      </c>
      <c r="AE5211" t="s">
        <v>7949</v>
      </c>
      <c r="AH5211">
        <v>0</v>
      </c>
      <c r="AI5211">
        <v>0</v>
      </c>
    </row>
    <row r="5212" spans="5:35" x14ac:dyDescent="0.25">
      <c r="E5212">
        <v>1114</v>
      </c>
      <c r="H5212">
        <v>5</v>
      </c>
      <c r="I5212" t="s">
        <v>22084</v>
      </c>
      <c r="J5212" t="s">
        <v>22089</v>
      </c>
      <c r="L5212" t="s">
        <v>22190</v>
      </c>
      <c r="M5212" t="s">
        <v>22198</v>
      </c>
      <c r="N5212" t="s">
        <v>25888</v>
      </c>
      <c r="O5212" t="s">
        <v>30166</v>
      </c>
      <c r="P5212">
        <v>7</v>
      </c>
      <c r="Q5212">
        <v>2</v>
      </c>
      <c r="R5212">
        <v>3.98</v>
      </c>
      <c r="S5212">
        <v>3.98</v>
      </c>
      <c r="T5212">
        <v>542.03</v>
      </c>
      <c r="U5212">
        <v>112.18</v>
      </c>
      <c r="V5212">
        <v>5.04</v>
      </c>
      <c r="X5212">
        <v>0</v>
      </c>
      <c r="Y5212">
        <v>3</v>
      </c>
      <c r="Z5212" t="s">
        <v>4250</v>
      </c>
      <c r="AA5212">
        <v>2</v>
      </c>
      <c r="AB5212">
        <v>4</v>
      </c>
      <c r="AC5212">
        <v>2.280666666666666</v>
      </c>
      <c r="AE5212" t="s">
        <v>7949</v>
      </c>
      <c r="AH5212">
        <v>0</v>
      </c>
      <c r="AI5212">
        <v>0</v>
      </c>
    </row>
    <row r="5213" spans="5:35" x14ac:dyDescent="0.25">
      <c r="E5213">
        <v>5362</v>
      </c>
      <c r="H5213">
        <v>5</v>
      </c>
      <c r="I5213" t="s">
        <v>22084</v>
      </c>
      <c r="J5213" t="s">
        <v>22089</v>
      </c>
      <c r="L5213" t="s">
        <v>22190</v>
      </c>
      <c r="M5213" t="s">
        <v>22198</v>
      </c>
      <c r="N5213" t="s">
        <v>25889</v>
      </c>
      <c r="O5213" t="s">
        <v>30167</v>
      </c>
      <c r="P5213">
        <v>8</v>
      </c>
      <c r="Q5213">
        <v>2</v>
      </c>
      <c r="R5213">
        <v>3.68</v>
      </c>
      <c r="S5213">
        <v>3.68</v>
      </c>
      <c r="T5213">
        <v>521.07000000000005</v>
      </c>
      <c r="U5213">
        <v>115.42</v>
      </c>
      <c r="V5213">
        <v>4.12</v>
      </c>
      <c r="X5213">
        <v>2.4500000000000002</v>
      </c>
      <c r="Y5213">
        <v>3</v>
      </c>
      <c r="Z5213" t="s">
        <v>4250</v>
      </c>
      <c r="AA5213">
        <v>1</v>
      </c>
      <c r="AB5213">
        <v>4</v>
      </c>
      <c r="AC5213">
        <v>2.472666666666667</v>
      </c>
      <c r="AE5213" t="s">
        <v>7949</v>
      </c>
      <c r="AH5213">
        <v>0</v>
      </c>
      <c r="AI5213">
        <v>0</v>
      </c>
    </row>
    <row r="5214" spans="5:35" x14ac:dyDescent="0.25">
      <c r="E5214">
        <v>1026</v>
      </c>
      <c r="H5214">
        <v>5</v>
      </c>
      <c r="I5214" t="s">
        <v>22084</v>
      </c>
      <c r="J5214" t="s">
        <v>22089</v>
      </c>
      <c r="L5214" t="s">
        <v>22190</v>
      </c>
      <c r="M5214" t="s">
        <v>22198</v>
      </c>
      <c r="N5214" t="s">
        <v>25890</v>
      </c>
      <c r="O5214" t="s">
        <v>30168</v>
      </c>
      <c r="P5214">
        <v>8</v>
      </c>
      <c r="Q5214">
        <v>2</v>
      </c>
      <c r="R5214">
        <v>2.2799999999999998</v>
      </c>
      <c r="S5214">
        <v>2.2799999999999998</v>
      </c>
      <c r="T5214">
        <v>521.02</v>
      </c>
      <c r="U5214">
        <v>132.49</v>
      </c>
      <c r="V5214">
        <v>3.26</v>
      </c>
      <c r="X5214">
        <v>0</v>
      </c>
      <c r="Y5214">
        <v>3</v>
      </c>
      <c r="Z5214" t="s">
        <v>4250</v>
      </c>
      <c r="AA5214">
        <v>1</v>
      </c>
      <c r="AB5214">
        <v>4</v>
      </c>
      <c r="AC5214">
        <v>3.36</v>
      </c>
      <c r="AE5214" t="s">
        <v>7949</v>
      </c>
      <c r="AH5214">
        <v>0</v>
      </c>
      <c r="AI5214">
        <v>0</v>
      </c>
    </row>
    <row r="5215" spans="5:35" x14ac:dyDescent="0.25">
      <c r="E5215">
        <v>179.5</v>
      </c>
      <c r="H5215">
        <v>5</v>
      </c>
      <c r="I5215" t="s">
        <v>22084</v>
      </c>
      <c r="J5215" t="s">
        <v>22089</v>
      </c>
      <c r="L5215" t="s">
        <v>22190</v>
      </c>
      <c r="M5215" t="s">
        <v>22198</v>
      </c>
      <c r="N5215" t="s">
        <v>25891</v>
      </c>
      <c r="O5215" t="s">
        <v>30169</v>
      </c>
      <c r="P5215">
        <v>11</v>
      </c>
      <c r="Q5215">
        <v>2</v>
      </c>
      <c r="R5215">
        <v>2.23</v>
      </c>
      <c r="S5215">
        <v>2.23</v>
      </c>
      <c r="T5215">
        <v>505.97</v>
      </c>
      <c r="U5215">
        <v>155.78</v>
      </c>
      <c r="V5215">
        <v>2.11</v>
      </c>
      <c r="X5215">
        <v>0.14000000000000001</v>
      </c>
      <c r="Y5215">
        <v>4</v>
      </c>
      <c r="Z5215" t="s">
        <v>4250</v>
      </c>
      <c r="AA5215">
        <v>2</v>
      </c>
      <c r="AB5215">
        <v>4</v>
      </c>
      <c r="AC5215">
        <v>3.3849999999999998</v>
      </c>
      <c r="AE5215" t="s">
        <v>7949</v>
      </c>
      <c r="AH5215">
        <v>0</v>
      </c>
      <c r="AI5215">
        <v>0</v>
      </c>
    </row>
    <row r="5216" spans="5:35" x14ac:dyDescent="0.25">
      <c r="E5216">
        <v>155.30000000000001</v>
      </c>
      <c r="H5216">
        <v>5</v>
      </c>
      <c r="I5216" t="s">
        <v>22084</v>
      </c>
      <c r="J5216" t="s">
        <v>22089</v>
      </c>
      <c r="L5216" t="s">
        <v>22190</v>
      </c>
      <c r="M5216" t="s">
        <v>22198</v>
      </c>
      <c r="N5216" t="s">
        <v>25892</v>
      </c>
      <c r="O5216" t="s">
        <v>30170</v>
      </c>
      <c r="P5216">
        <v>9</v>
      </c>
      <c r="Q5216">
        <v>2</v>
      </c>
      <c r="R5216">
        <v>2.92</v>
      </c>
      <c r="S5216">
        <v>2.92</v>
      </c>
      <c r="T5216">
        <v>504</v>
      </c>
      <c r="U5216">
        <v>130</v>
      </c>
      <c r="V5216">
        <v>3.32</v>
      </c>
      <c r="X5216">
        <v>0</v>
      </c>
      <c r="Y5216">
        <v>4</v>
      </c>
      <c r="Z5216" t="s">
        <v>4250</v>
      </c>
      <c r="AA5216">
        <v>1</v>
      </c>
      <c r="AB5216">
        <v>4</v>
      </c>
      <c r="AC5216">
        <v>3.04</v>
      </c>
      <c r="AE5216" t="s">
        <v>7949</v>
      </c>
      <c r="AH5216">
        <v>0</v>
      </c>
      <c r="AI5216">
        <v>0</v>
      </c>
    </row>
    <row r="5217" spans="1:35" x14ac:dyDescent="0.25">
      <c r="E5217">
        <v>421.8</v>
      </c>
      <c r="H5217">
        <v>5</v>
      </c>
      <c r="I5217" t="s">
        <v>22084</v>
      </c>
      <c r="J5217" t="s">
        <v>22089</v>
      </c>
      <c r="L5217" t="s">
        <v>22190</v>
      </c>
      <c r="M5217" t="s">
        <v>22198</v>
      </c>
      <c r="N5217" t="s">
        <v>25893</v>
      </c>
      <c r="O5217" t="s">
        <v>30171</v>
      </c>
      <c r="P5217">
        <v>9</v>
      </c>
      <c r="Q5217">
        <v>2</v>
      </c>
      <c r="R5217">
        <v>3.15</v>
      </c>
      <c r="S5217">
        <v>3.15</v>
      </c>
      <c r="T5217">
        <v>509.04</v>
      </c>
      <c r="U5217">
        <v>125.07</v>
      </c>
      <c r="V5217">
        <v>4.05</v>
      </c>
      <c r="X5217">
        <v>0</v>
      </c>
      <c r="Y5217">
        <v>4</v>
      </c>
      <c r="Z5217" t="s">
        <v>4250</v>
      </c>
      <c r="AA5217">
        <v>1</v>
      </c>
      <c r="AB5217">
        <v>3</v>
      </c>
      <c r="AC5217">
        <v>2.85</v>
      </c>
      <c r="AE5217" t="s">
        <v>7949</v>
      </c>
      <c r="AH5217">
        <v>0</v>
      </c>
      <c r="AI5217">
        <v>0</v>
      </c>
    </row>
    <row r="5218" spans="1:35" x14ac:dyDescent="0.25">
      <c r="E5218">
        <v>170.7</v>
      </c>
      <c r="H5218">
        <v>5</v>
      </c>
      <c r="I5218" t="s">
        <v>22084</v>
      </c>
      <c r="J5218" t="s">
        <v>22089</v>
      </c>
      <c r="L5218" t="s">
        <v>22190</v>
      </c>
      <c r="M5218" t="s">
        <v>22198</v>
      </c>
      <c r="N5218" t="s">
        <v>25894</v>
      </c>
      <c r="O5218" t="s">
        <v>30172</v>
      </c>
      <c r="P5218">
        <v>9</v>
      </c>
      <c r="Q5218">
        <v>2</v>
      </c>
      <c r="R5218">
        <v>2.82</v>
      </c>
      <c r="S5218">
        <v>2.82</v>
      </c>
      <c r="T5218">
        <v>495.01</v>
      </c>
      <c r="U5218">
        <v>125.07</v>
      </c>
      <c r="V5218">
        <v>3.74</v>
      </c>
      <c r="X5218">
        <v>0</v>
      </c>
      <c r="Y5218">
        <v>4</v>
      </c>
      <c r="Z5218" t="s">
        <v>4250</v>
      </c>
      <c r="AA5218">
        <v>0</v>
      </c>
      <c r="AB5218">
        <v>3</v>
      </c>
      <c r="AC5218">
        <v>3.1256428571428572</v>
      </c>
      <c r="AE5218" t="s">
        <v>7949</v>
      </c>
      <c r="AH5218">
        <v>0</v>
      </c>
      <c r="AI5218">
        <v>0</v>
      </c>
    </row>
    <row r="5219" spans="1:35" x14ac:dyDescent="0.25">
      <c r="E5219">
        <v>887.1</v>
      </c>
      <c r="H5219">
        <v>5</v>
      </c>
      <c r="I5219" t="s">
        <v>22084</v>
      </c>
      <c r="J5219" t="s">
        <v>22089</v>
      </c>
      <c r="L5219" t="s">
        <v>22190</v>
      </c>
      <c r="M5219" t="s">
        <v>22198</v>
      </c>
      <c r="N5219" t="s">
        <v>25895</v>
      </c>
      <c r="O5219" t="s">
        <v>30173</v>
      </c>
      <c r="P5219">
        <v>8</v>
      </c>
      <c r="Q5219">
        <v>2</v>
      </c>
      <c r="R5219">
        <v>1.87</v>
      </c>
      <c r="S5219">
        <v>1.87</v>
      </c>
      <c r="T5219">
        <v>491.98</v>
      </c>
      <c r="U5219">
        <v>129.25</v>
      </c>
      <c r="V5219">
        <v>3.26</v>
      </c>
      <c r="X5219">
        <v>0</v>
      </c>
      <c r="Y5219">
        <v>3</v>
      </c>
      <c r="Z5219" t="s">
        <v>4250</v>
      </c>
      <c r="AA5219">
        <v>0</v>
      </c>
      <c r="AB5219">
        <v>3</v>
      </c>
      <c r="AC5219">
        <v>3.5572857142857139</v>
      </c>
      <c r="AE5219" t="s">
        <v>7949</v>
      </c>
      <c r="AH5219">
        <v>0</v>
      </c>
      <c r="AI5219">
        <v>0</v>
      </c>
    </row>
    <row r="5220" spans="1:35" x14ac:dyDescent="0.25">
      <c r="E5220">
        <v>164.5</v>
      </c>
      <c r="H5220">
        <v>5</v>
      </c>
      <c r="I5220" t="s">
        <v>22084</v>
      </c>
      <c r="J5220" t="s">
        <v>22089</v>
      </c>
      <c r="L5220" t="s">
        <v>22190</v>
      </c>
      <c r="M5220" t="s">
        <v>22198</v>
      </c>
      <c r="N5220" t="s">
        <v>25896</v>
      </c>
      <c r="O5220" t="s">
        <v>30174</v>
      </c>
      <c r="P5220">
        <v>8</v>
      </c>
      <c r="Q5220">
        <v>2</v>
      </c>
      <c r="R5220">
        <v>2.56</v>
      </c>
      <c r="S5220">
        <v>2.56</v>
      </c>
      <c r="T5220">
        <v>506.92</v>
      </c>
      <c r="U5220">
        <v>125.07</v>
      </c>
      <c r="V5220">
        <v>3.55</v>
      </c>
      <c r="X5220">
        <v>0</v>
      </c>
      <c r="Y5220">
        <v>3</v>
      </c>
      <c r="Z5220" t="s">
        <v>4250</v>
      </c>
      <c r="AA5220">
        <v>1</v>
      </c>
      <c r="AB5220">
        <v>3</v>
      </c>
      <c r="AC5220">
        <v>3.22</v>
      </c>
      <c r="AE5220" t="s">
        <v>7949</v>
      </c>
      <c r="AH5220">
        <v>0</v>
      </c>
      <c r="AI5220">
        <v>0</v>
      </c>
    </row>
    <row r="5221" spans="1:35" x14ac:dyDescent="0.25">
      <c r="E5221">
        <v>108.5</v>
      </c>
      <c r="H5221">
        <v>5</v>
      </c>
      <c r="I5221" t="s">
        <v>22084</v>
      </c>
      <c r="J5221" t="s">
        <v>22089</v>
      </c>
      <c r="L5221" t="s">
        <v>22190</v>
      </c>
      <c r="M5221" t="s">
        <v>22198</v>
      </c>
      <c r="N5221" t="s">
        <v>25897</v>
      </c>
      <c r="O5221" t="s">
        <v>30175</v>
      </c>
      <c r="P5221">
        <v>9</v>
      </c>
      <c r="Q5221">
        <v>2</v>
      </c>
      <c r="R5221">
        <v>4.1500000000000004</v>
      </c>
      <c r="S5221">
        <v>4.1500000000000004</v>
      </c>
      <c r="T5221">
        <v>504.98</v>
      </c>
      <c r="U5221">
        <v>138.21</v>
      </c>
      <c r="V5221">
        <v>3.79</v>
      </c>
      <c r="X5221">
        <v>0</v>
      </c>
      <c r="Y5221">
        <v>4</v>
      </c>
      <c r="Z5221" t="s">
        <v>4250</v>
      </c>
      <c r="AA5221">
        <v>1</v>
      </c>
      <c r="AB5221">
        <v>4</v>
      </c>
      <c r="AC5221">
        <v>1.925</v>
      </c>
      <c r="AE5221" t="s">
        <v>7949</v>
      </c>
      <c r="AH5221">
        <v>0</v>
      </c>
      <c r="AI5221">
        <v>0</v>
      </c>
    </row>
    <row r="5222" spans="1:35" x14ac:dyDescent="0.25">
      <c r="E5222">
        <v>257.89999999999998</v>
      </c>
      <c r="H5222">
        <v>5</v>
      </c>
      <c r="I5222" t="s">
        <v>22084</v>
      </c>
      <c r="J5222" t="s">
        <v>22089</v>
      </c>
      <c r="L5222" t="s">
        <v>22190</v>
      </c>
      <c r="M5222" t="s">
        <v>22198</v>
      </c>
      <c r="N5222" t="s">
        <v>25898</v>
      </c>
      <c r="O5222" t="s">
        <v>30176</v>
      </c>
      <c r="P5222">
        <v>10</v>
      </c>
      <c r="Q5222">
        <v>2</v>
      </c>
      <c r="R5222">
        <v>2.4500000000000002</v>
      </c>
      <c r="S5222">
        <v>2.4500000000000002</v>
      </c>
      <c r="T5222">
        <v>573.97</v>
      </c>
      <c r="U5222">
        <v>151.1</v>
      </c>
      <c r="V5222">
        <v>4.2</v>
      </c>
      <c r="X5222">
        <v>0</v>
      </c>
      <c r="Y5222">
        <v>4</v>
      </c>
      <c r="Z5222" t="s">
        <v>4250</v>
      </c>
      <c r="AA5222">
        <v>1</v>
      </c>
      <c r="AB5222">
        <v>4</v>
      </c>
      <c r="AC5222">
        <v>3.2749999999999999</v>
      </c>
      <c r="AE5222" t="s">
        <v>7949</v>
      </c>
      <c r="AH5222">
        <v>0</v>
      </c>
      <c r="AI5222">
        <v>0</v>
      </c>
    </row>
    <row r="5223" spans="1:35" x14ac:dyDescent="0.25">
      <c r="E5223">
        <v>55.99</v>
      </c>
      <c r="H5223">
        <v>5</v>
      </c>
      <c r="I5223" t="s">
        <v>22084</v>
      </c>
      <c r="J5223" t="s">
        <v>22089</v>
      </c>
      <c r="L5223" t="s">
        <v>22190</v>
      </c>
      <c r="M5223" t="s">
        <v>22198</v>
      </c>
      <c r="N5223" t="s">
        <v>25899</v>
      </c>
      <c r="O5223" t="s">
        <v>30177</v>
      </c>
      <c r="P5223">
        <v>8</v>
      </c>
      <c r="Q5223">
        <v>2</v>
      </c>
      <c r="R5223">
        <v>4.1399999999999997</v>
      </c>
      <c r="S5223">
        <v>4.1399999999999997</v>
      </c>
      <c r="T5223">
        <v>521.92999999999995</v>
      </c>
      <c r="U5223">
        <v>121.41</v>
      </c>
      <c r="V5223">
        <v>4.03</v>
      </c>
      <c r="X5223">
        <v>0</v>
      </c>
      <c r="Y5223">
        <v>3</v>
      </c>
      <c r="Z5223" t="s">
        <v>4250</v>
      </c>
      <c r="AA5223">
        <v>1</v>
      </c>
      <c r="AB5223">
        <v>4</v>
      </c>
      <c r="AC5223">
        <v>1.93</v>
      </c>
      <c r="AE5223" t="s">
        <v>7949</v>
      </c>
      <c r="AH5223">
        <v>0</v>
      </c>
      <c r="AI5223">
        <v>0</v>
      </c>
    </row>
    <row r="5224" spans="1:35" x14ac:dyDescent="0.25">
      <c r="E5224">
        <v>51.64</v>
      </c>
      <c r="H5224">
        <v>5</v>
      </c>
      <c r="I5224" t="s">
        <v>22084</v>
      </c>
      <c r="J5224" t="s">
        <v>22089</v>
      </c>
      <c r="L5224" t="s">
        <v>22190</v>
      </c>
      <c r="M5224" t="s">
        <v>22198</v>
      </c>
      <c r="N5224" t="s">
        <v>25900</v>
      </c>
      <c r="O5224" t="s">
        <v>30178</v>
      </c>
      <c r="P5224">
        <v>8</v>
      </c>
      <c r="Q5224">
        <v>2</v>
      </c>
      <c r="R5224">
        <v>3.37</v>
      </c>
      <c r="S5224">
        <v>3.37</v>
      </c>
      <c r="T5224">
        <v>503.94</v>
      </c>
      <c r="U5224">
        <v>121.41</v>
      </c>
      <c r="V5224">
        <v>3.73</v>
      </c>
      <c r="X5224">
        <v>0</v>
      </c>
      <c r="Y5224">
        <v>3</v>
      </c>
      <c r="Z5224" t="s">
        <v>4250</v>
      </c>
      <c r="AA5224">
        <v>1</v>
      </c>
      <c r="AB5224">
        <v>5</v>
      </c>
      <c r="AC5224">
        <v>2.63</v>
      </c>
      <c r="AE5224" t="s">
        <v>7949</v>
      </c>
      <c r="AH5224">
        <v>0</v>
      </c>
      <c r="AI5224">
        <v>0</v>
      </c>
    </row>
    <row r="5225" spans="1:35" x14ac:dyDescent="0.25">
      <c r="E5225">
        <v>137.9</v>
      </c>
      <c r="H5225">
        <v>5</v>
      </c>
      <c r="I5225" t="s">
        <v>22084</v>
      </c>
      <c r="J5225" t="s">
        <v>22089</v>
      </c>
      <c r="L5225" t="s">
        <v>22190</v>
      </c>
      <c r="M5225" t="s">
        <v>22198</v>
      </c>
      <c r="N5225" t="s">
        <v>25901</v>
      </c>
      <c r="O5225" t="s">
        <v>30179</v>
      </c>
      <c r="P5225">
        <v>9</v>
      </c>
      <c r="Q5225">
        <v>2</v>
      </c>
      <c r="R5225">
        <v>2.4300000000000002</v>
      </c>
      <c r="S5225">
        <v>2.4300000000000002</v>
      </c>
      <c r="T5225">
        <v>510</v>
      </c>
      <c r="U5225">
        <v>138.47999999999999</v>
      </c>
      <c r="V5225">
        <v>2.85</v>
      </c>
      <c r="X5225">
        <v>0</v>
      </c>
      <c r="Y5225">
        <v>3</v>
      </c>
      <c r="Z5225" t="s">
        <v>4250</v>
      </c>
      <c r="AA5225">
        <v>1</v>
      </c>
      <c r="AB5225">
        <v>5</v>
      </c>
      <c r="AC5225">
        <v>3.2850000000000001</v>
      </c>
      <c r="AE5225" t="s">
        <v>7949</v>
      </c>
      <c r="AH5225">
        <v>0</v>
      </c>
      <c r="AI5225">
        <v>0</v>
      </c>
    </row>
    <row r="5226" spans="1:35" x14ac:dyDescent="0.25">
      <c r="E5226">
        <v>1462</v>
      </c>
      <c r="H5226">
        <v>5</v>
      </c>
      <c r="I5226" t="s">
        <v>22084</v>
      </c>
      <c r="J5226" t="s">
        <v>22089</v>
      </c>
      <c r="L5226" t="s">
        <v>22190</v>
      </c>
      <c r="M5226" t="s">
        <v>22198</v>
      </c>
      <c r="N5226" t="s">
        <v>25902</v>
      </c>
      <c r="O5226" t="s">
        <v>30180</v>
      </c>
      <c r="P5226">
        <v>6</v>
      </c>
      <c r="Q5226">
        <v>2</v>
      </c>
      <c r="R5226">
        <v>4.1500000000000004</v>
      </c>
      <c r="S5226">
        <v>4.1500000000000004</v>
      </c>
      <c r="T5226">
        <v>469.57</v>
      </c>
      <c r="U5226">
        <v>91.08</v>
      </c>
      <c r="V5226">
        <v>3.91</v>
      </c>
      <c r="X5226">
        <v>0</v>
      </c>
      <c r="Y5226">
        <v>4</v>
      </c>
      <c r="Z5226" t="s">
        <v>4250</v>
      </c>
      <c r="AA5226">
        <v>0</v>
      </c>
      <c r="AB5226">
        <v>3</v>
      </c>
      <c r="AC5226">
        <v>3.106357142857143</v>
      </c>
      <c r="AE5226" t="s">
        <v>7949</v>
      </c>
      <c r="AH5226">
        <v>0</v>
      </c>
      <c r="AI5226">
        <v>0</v>
      </c>
    </row>
    <row r="5227" spans="1:35" x14ac:dyDescent="0.25">
      <c r="E5227">
        <v>4887</v>
      </c>
      <c r="H5227">
        <v>5</v>
      </c>
      <c r="I5227" t="s">
        <v>22084</v>
      </c>
      <c r="J5227" t="s">
        <v>22089</v>
      </c>
      <c r="L5227" t="s">
        <v>22190</v>
      </c>
      <c r="M5227" t="s">
        <v>22198</v>
      </c>
      <c r="N5227" t="s">
        <v>25903</v>
      </c>
      <c r="O5227" t="s">
        <v>30181</v>
      </c>
      <c r="P5227">
        <v>6</v>
      </c>
      <c r="Q5227">
        <v>2</v>
      </c>
      <c r="R5227">
        <v>5.51</v>
      </c>
      <c r="S5227">
        <v>5.51</v>
      </c>
      <c r="T5227">
        <v>488.54</v>
      </c>
      <c r="U5227">
        <v>99.29</v>
      </c>
      <c r="V5227">
        <v>4.5199999999999996</v>
      </c>
      <c r="X5227">
        <v>0</v>
      </c>
      <c r="Y5227">
        <v>4</v>
      </c>
      <c r="Z5227" t="s">
        <v>4250</v>
      </c>
      <c r="AA5227">
        <v>0</v>
      </c>
      <c r="AB5227">
        <v>3</v>
      </c>
      <c r="AC5227">
        <v>2.2721904761904761</v>
      </c>
      <c r="AE5227" t="s">
        <v>7949</v>
      </c>
      <c r="AH5227">
        <v>0</v>
      </c>
      <c r="AI5227">
        <v>0</v>
      </c>
    </row>
    <row r="5228" spans="1:35" x14ac:dyDescent="0.25">
      <c r="E5228">
        <v>3177</v>
      </c>
      <c r="H5228">
        <v>5</v>
      </c>
      <c r="I5228" t="s">
        <v>22084</v>
      </c>
      <c r="J5228" t="s">
        <v>22089</v>
      </c>
      <c r="L5228" t="s">
        <v>22190</v>
      </c>
      <c r="M5228" t="s">
        <v>22198</v>
      </c>
      <c r="N5228" t="s">
        <v>25904</v>
      </c>
      <c r="O5228" t="s">
        <v>30182</v>
      </c>
      <c r="P5228">
        <v>6</v>
      </c>
      <c r="Q5228">
        <v>2</v>
      </c>
      <c r="R5228">
        <v>5.18</v>
      </c>
      <c r="S5228">
        <v>5.18</v>
      </c>
      <c r="T5228">
        <v>488.54</v>
      </c>
      <c r="U5228">
        <v>99.29</v>
      </c>
      <c r="V5228">
        <v>4.5199999999999996</v>
      </c>
      <c r="X5228">
        <v>0</v>
      </c>
      <c r="Y5228">
        <v>4</v>
      </c>
      <c r="Z5228" t="s">
        <v>4250</v>
      </c>
      <c r="AA5228">
        <v>0</v>
      </c>
      <c r="AB5228">
        <v>3</v>
      </c>
      <c r="AC5228">
        <v>2.2721904761904761</v>
      </c>
      <c r="AE5228" t="s">
        <v>7949</v>
      </c>
      <c r="AH5228">
        <v>0</v>
      </c>
      <c r="AI5228">
        <v>0</v>
      </c>
    </row>
    <row r="5229" spans="1:35" x14ac:dyDescent="0.25">
      <c r="E5229">
        <v>102</v>
      </c>
      <c r="H5229">
        <v>5</v>
      </c>
      <c r="I5229" t="s">
        <v>22084</v>
      </c>
      <c r="J5229" t="s">
        <v>22089</v>
      </c>
      <c r="L5229" t="s">
        <v>22190</v>
      </c>
      <c r="M5229" t="s">
        <v>22198</v>
      </c>
      <c r="N5229" t="s">
        <v>25843</v>
      </c>
      <c r="O5229" t="s">
        <v>30121</v>
      </c>
      <c r="P5229">
        <v>7</v>
      </c>
      <c r="Q5229">
        <v>2</v>
      </c>
      <c r="R5229">
        <v>3.4</v>
      </c>
      <c r="S5229">
        <v>3.4</v>
      </c>
      <c r="T5229">
        <v>455.92</v>
      </c>
      <c r="U5229">
        <v>112.18</v>
      </c>
      <c r="V5229">
        <v>3.27</v>
      </c>
      <c r="X5229">
        <v>0</v>
      </c>
      <c r="Y5229">
        <v>3</v>
      </c>
      <c r="Z5229" t="s">
        <v>4250</v>
      </c>
      <c r="AA5229">
        <v>0</v>
      </c>
      <c r="AB5229">
        <v>3</v>
      </c>
      <c r="AC5229">
        <v>3.175523809523809</v>
      </c>
      <c r="AE5229" t="s">
        <v>7949</v>
      </c>
      <c r="AH5229">
        <v>0</v>
      </c>
      <c r="AI5229">
        <v>0</v>
      </c>
    </row>
    <row r="5230" spans="1:35" x14ac:dyDescent="0.25">
      <c r="E5230">
        <v>265</v>
      </c>
      <c r="H5230">
        <v>5</v>
      </c>
      <c r="I5230" t="s">
        <v>22084</v>
      </c>
      <c r="J5230" t="s">
        <v>22089</v>
      </c>
      <c r="L5230" t="s">
        <v>22190</v>
      </c>
      <c r="M5230" t="s">
        <v>22198</v>
      </c>
      <c r="N5230" t="s">
        <v>25905</v>
      </c>
      <c r="O5230" t="s">
        <v>30183</v>
      </c>
      <c r="P5230">
        <v>6</v>
      </c>
      <c r="Q5230">
        <v>2</v>
      </c>
      <c r="R5230">
        <v>3.08</v>
      </c>
      <c r="S5230">
        <v>3.08</v>
      </c>
      <c r="T5230">
        <v>435.96</v>
      </c>
      <c r="U5230">
        <v>91.08</v>
      </c>
      <c r="V5230">
        <v>3.27</v>
      </c>
      <c r="X5230">
        <v>0</v>
      </c>
      <c r="Y5230">
        <v>3</v>
      </c>
      <c r="Z5230" t="s">
        <v>4250</v>
      </c>
      <c r="AA5230">
        <v>0</v>
      </c>
      <c r="AB5230">
        <v>3</v>
      </c>
      <c r="AC5230">
        <v>4.3414285714285716</v>
      </c>
      <c r="AE5230" t="s">
        <v>7949</v>
      </c>
      <c r="AH5230">
        <v>0</v>
      </c>
      <c r="AI5230">
        <v>0</v>
      </c>
    </row>
    <row r="5231" spans="1:35" x14ac:dyDescent="0.25">
      <c r="A5231" t="s">
        <v>22056</v>
      </c>
      <c r="B5231">
        <v>80350</v>
      </c>
      <c r="J5231" t="s">
        <v>22090</v>
      </c>
      <c r="K5231" t="s">
        <v>22110</v>
      </c>
      <c r="M5231" t="s">
        <v>22235</v>
      </c>
      <c r="N5231" t="s">
        <v>25906</v>
      </c>
      <c r="O5231" t="s">
        <v>30184</v>
      </c>
    </row>
    <row r="5232" spans="1:35" x14ac:dyDescent="0.25">
      <c r="A5232" t="s">
        <v>22057</v>
      </c>
      <c r="B5232">
        <v>9350</v>
      </c>
      <c r="J5232" t="s">
        <v>22090</v>
      </c>
      <c r="K5232" t="s">
        <v>22110</v>
      </c>
      <c r="M5232" t="s">
        <v>22235</v>
      </c>
      <c r="N5232" t="s">
        <v>25907</v>
      </c>
      <c r="O5232" t="s">
        <v>30185</v>
      </c>
    </row>
    <row r="5233" spans="1:35" x14ac:dyDescent="0.25">
      <c r="A5233" t="s">
        <v>22058</v>
      </c>
      <c r="B5233">
        <v>8020</v>
      </c>
      <c r="J5233" t="s">
        <v>22090</v>
      </c>
      <c r="K5233" t="s">
        <v>22110</v>
      </c>
      <c r="M5233" t="s">
        <v>22235</v>
      </c>
      <c r="N5233" t="s">
        <v>25908</v>
      </c>
      <c r="O5233" t="s">
        <v>30186</v>
      </c>
    </row>
    <row r="5234" spans="1:35" x14ac:dyDescent="0.25">
      <c r="A5234" t="s">
        <v>22059</v>
      </c>
      <c r="B5234">
        <v>7030</v>
      </c>
      <c r="J5234" t="s">
        <v>22090</v>
      </c>
      <c r="K5234" t="s">
        <v>22110</v>
      </c>
      <c r="M5234" t="s">
        <v>22235</v>
      </c>
      <c r="N5234" t="s">
        <v>25909</v>
      </c>
      <c r="O5234" t="s">
        <v>30187</v>
      </c>
    </row>
    <row r="5235" spans="1:35" x14ac:dyDescent="0.25">
      <c r="A5235" t="s">
        <v>22060</v>
      </c>
      <c r="B5235">
        <v>4360</v>
      </c>
      <c r="J5235" t="s">
        <v>22090</v>
      </c>
      <c r="K5235" t="s">
        <v>22110</v>
      </c>
      <c r="M5235" t="s">
        <v>22235</v>
      </c>
      <c r="N5235" t="s">
        <v>25910</v>
      </c>
      <c r="O5235" t="s">
        <v>30188</v>
      </c>
    </row>
    <row r="5236" spans="1:35" x14ac:dyDescent="0.25">
      <c r="A5236" t="s">
        <v>22061</v>
      </c>
      <c r="B5236">
        <v>3350</v>
      </c>
      <c r="J5236" t="s">
        <v>22090</v>
      </c>
      <c r="K5236" t="s">
        <v>22110</v>
      </c>
      <c r="M5236" t="s">
        <v>22235</v>
      </c>
      <c r="N5236" t="s">
        <v>25911</v>
      </c>
      <c r="O5236" t="s">
        <v>30189</v>
      </c>
    </row>
    <row r="5237" spans="1:35" x14ac:dyDescent="0.25">
      <c r="A5237" t="s">
        <v>22062</v>
      </c>
      <c r="B5237">
        <v>9760</v>
      </c>
      <c r="J5237" t="s">
        <v>22090</v>
      </c>
      <c r="K5237" t="s">
        <v>22110</v>
      </c>
      <c r="M5237" t="s">
        <v>22235</v>
      </c>
      <c r="N5237" t="s">
        <v>25912</v>
      </c>
      <c r="O5237" t="s">
        <v>30190</v>
      </c>
    </row>
    <row r="5238" spans="1:35" x14ac:dyDescent="0.25">
      <c r="E5238">
        <v>5</v>
      </c>
      <c r="H5238">
        <v>5</v>
      </c>
      <c r="I5238" t="s">
        <v>22084</v>
      </c>
      <c r="J5238" t="s">
        <v>22089</v>
      </c>
      <c r="L5238" t="s">
        <v>22191</v>
      </c>
      <c r="M5238" t="s">
        <v>22198</v>
      </c>
      <c r="N5238" t="s">
        <v>25913</v>
      </c>
      <c r="O5238" t="s">
        <v>30191</v>
      </c>
      <c r="P5238">
        <v>5</v>
      </c>
      <c r="Q5238">
        <v>5</v>
      </c>
      <c r="T5238">
        <v>440.93</v>
      </c>
      <c r="U5238">
        <v>113.37</v>
      </c>
      <c r="V5238">
        <v>3.14</v>
      </c>
      <c r="W5238">
        <v>8.98</v>
      </c>
      <c r="X5238">
        <v>4.45</v>
      </c>
      <c r="Y5238">
        <v>2</v>
      </c>
      <c r="Z5238" t="s">
        <v>4250</v>
      </c>
      <c r="AA5238">
        <v>0</v>
      </c>
      <c r="AB5238">
        <v>4</v>
      </c>
      <c r="AE5238" t="s">
        <v>7949</v>
      </c>
      <c r="AH5238">
        <v>0</v>
      </c>
      <c r="AI5238">
        <v>0</v>
      </c>
    </row>
    <row r="5239" spans="1:35" x14ac:dyDescent="0.25">
      <c r="E5239">
        <v>1</v>
      </c>
      <c r="H5239">
        <v>5</v>
      </c>
      <c r="I5239" t="s">
        <v>22084</v>
      </c>
      <c r="J5239" t="s">
        <v>22089</v>
      </c>
      <c r="L5239" t="s">
        <v>22191</v>
      </c>
      <c r="M5239" t="s">
        <v>22198</v>
      </c>
      <c r="N5239" t="s">
        <v>25914</v>
      </c>
      <c r="O5239" t="s">
        <v>30192</v>
      </c>
      <c r="P5239">
        <v>5</v>
      </c>
      <c r="Q5239">
        <v>5</v>
      </c>
      <c r="T5239">
        <v>440.93</v>
      </c>
      <c r="U5239">
        <v>113.37</v>
      </c>
      <c r="V5239">
        <v>3.14</v>
      </c>
      <c r="W5239">
        <v>8.98</v>
      </c>
      <c r="X5239">
        <v>4.45</v>
      </c>
      <c r="Y5239">
        <v>2</v>
      </c>
      <c r="Z5239" t="s">
        <v>4250</v>
      </c>
      <c r="AA5239">
        <v>0</v>
      </c>
      <c r="AB5239">
        <v>4</v>
      </c>
      <c r="AE5239" t="s">
        <v>7949</v>
      </c>
      <c r="AH5239">
        <v>0</v>
      </c>
      <c r="AI5239">
        <v>0</v>
      </c>
    </row>
    <row r="5240" spans="1:35" x14ac:dyDescent="0.25">
      <c r="E5240">
        <v>19</v>
      </c>
      <c r="H5240">
        <v>5</v>
      </c>
      <c r="I5240" t="s">
        <v>22084</v>
      </c>
      <c r="J5240" t="s">
        <v>22089</v>
      </c>
      <c r="L5240" t="s">
        <v>22191</v>
      </c>
      <c r="M5240" t="s">
        <v>22198</v>
      </c>
      <c r="N5240" t="s">
        <v>25915</v>
      </c>
      <c r="O5240" t="s">
        <v>30193</v>
      </c>
      <c r="P5240">
        <v>6</v>
      </c>
      <c r="Q5240">
        <v>5</v>
      </c>
      <c r="T5240">
        <v>436.51</v>
      </c>
      <c r="U5240">
        <v>122.6</v>
      </c>
      <c r="V5240">
        <v>2.4900000000000002</v>
      </c>
      <c r="W5240">
        <v>8.98</v>
      </c>
      <c r="X5240">
        <v>4.51</v>
      </c>
      <c r="Y5240">
        <v>2</v>
      </c>
      <c r="Z5240" t="s">
        <v>4250</v>
      </c>
      <c r="AA5240">
        <v>0</v>
      </c>
      <c r="AB5240">
        <v>5</v>
      </c>
      <c r="AE5240" t="s">
        <v>7949</v>
      </c>
      <c r="AH5240">
        <v>0</v>
      </c>
      <c r="AI5240">
        <v>0</v>
      </c>
    </row>
    <row r="5241" spans="1:35" x14ac:dyDescent="0.25">
      <c r="E5241">
        <v>3</v>
      </c>
      <c r="H5241">
        <v>5</v>
      </c>
      <c r="I5241" t="s">
        <v>22084</v>
      </c>
      <c r="J5241" t="s">
        <v>22089</v>
      </c>
      <c r="L5241" t="s">
        <v>22191</v>
      </c>
      <c r="M5241" t="s">
        <v>22198</v>
      </c>
      <c r="N5241" t="s">
        <v>25916</v>
      </c>
      <c r="O5241" t="s">
        <v>30194</v>
      </c>
      <c r="P5241">
        <v>6</v>
      </c>
      <c r="Q5241">
        <v>5</v>
      </c>
      <c r="T5241">
        <v>436.51</v>
      </c>
      <c r="U5241">
        <v>122.6</v>
      </c>
      <c r="V5241">
        <v>2.4900000000000002</v>
      </c>
      <c r="W5241">
        <v>8.98</v>
      </c>
      <c r="X5241">
        <v>4.51</v>
      </c>
      <c r="Y5241">
        <v>2</v>
      </c>
      <c r="Z5241" t="s">
        <v>4250</v>
      </c>
      <c r="AA5241">
        <v>0</v>
      </c>
      <c r="AB5241">
        <v>5</v>
      </c>
      <c r="AE5241" t="s">
        <v>7949</v>
      </c>
      <c r="AH5241">
        <v>0</v>
      </c>
      <c r="AI5241">
        <v>0</v>
      </c>
    </row>
    <row r="5242" spans="1:35" x14ac:dyDescent="0.25">
      <c r="E5242">
        <v>189</v>
      </c>
      <c r="H5242">
        <v>5</v>
      </c>
      <c r="I5242" t="s">
        <v>22084</v>
      </c>
      <c r="J5242" t="s">
        <v>22089</v>
      </c>
      <c r="L5242" t="s">
        <v>22191</v>
      </c>
      <c r="M5242" t="s">
        <v>22198</v>
      </c>
      <c r="N5242" t="s">
        <v>25917</v>
      </c>
      <c r="O5242" t="s">
        <v>30195</v>
      </c>
      <c r="P5242">
        <v>5</v>
      </c>
      <c r="Q5242">
        <v>5</v>
      </c>
      <c r="T5242">
        <v>373.45</v>
      </c>
      <c r="U5242">
        <v>109.71</v>
      </c>
      <c r="V5242">
        <v>1.42</v>
      </c>
      <c r="W5242">
        <v>8.98</v>
      </c>
      <c r="X5242">
        <v>4.46</v>
      </c>
      <c r="Y5242">
        <v>1</v>
      </c>
      <c r="Z5242" t="s">
        <v>4250</v>
      </c>
      <c r="AA5242">
        <v>0</v>
      </c>
      <c r="AB5242">
        <v>5</v>
      </c>
      <c r="AE5242" t="s">
        <v>7949</v>
      </c>
      <c r="AH5242">
        <v>0</v>
      </c>
      <c r="AI5242">
        <v>0</v>
      </c>
    </row>
    <row r="5243" spans="1:35" x14ac:dyDescent="0.25">
      <c r="E5243">
        <v>10</v>
      </c>
      <c r="H5243">
        <v>5</v>
      </c>
      <c r="I5243" t="s">
        <v>22084</v>
      </c>
      <c r="J5243" t="s">
        <v>22089</v>
      </c>
      <c r="L5243" t="s">
        <v>22191</v>
      </c>
      <c r="M5243" t="s">
        <v>22198</v>
      </c>
      <c r="N5243" t="s">
        <v>25918</v>
      </c>
      <c r="O5243" t="s">
        <v>30196</v>
      </c>
      <c r="P5243">
        <v>5</v>
      </c>
      <c r="Q5243">
        <v>5</v>
      </c>
      <c r="T5243">
        <v>424.48</v>
      </c>
      <c r="U5243">
        <v>113.37</v>
      </c>
      <c r="V5243">
        <v>2.62</v>
      </c>
      <c r="W5243">
        <v>8.98</v>
      </c>
      <c r="X5243">
        <v>4.45</v>
      </c>
      <c r="Y5243">
        <v>2</v>
      </c>
      <c r="Z5243" t="s">
        <v>4250</v>
      </c>
      <c r="AA5243">
        <v>0</v>
      </c>
      <c r="AB5243">
        <v>4</v>
      </c>
      <c r="AE5243" t="s">
        <v>7949</v>
      </c>
      <c r="AH5243">
        <v>0</v>
      </c>
      <c r="AI5243">
        <v>0</v>
      </c>
    </row>
    <row r="5244" spans="1:35" x14ac:dyDescent="0.25">
      <c r="E5244">
        <v>2</v>
      </c>
      <c r="H5244">
        <v>5</v>
      </c>
      <c r="I5244" t="s">
        <v>22084</v>
      </c>
      <c r="J5244" t="s">
        <v>22089</v>
      </c>
      <c r="L5244" t="s">
        <v>22191</v>
      </c>
      <c r="M5244" t="s">
        <v>22198</v>
      </c>
      <c r="N5244" t="s">
        <v>25919</v>
      </c>
      <c r="O5244" t="s">
        <v>30197</v>
      </c>
      <c r="P5244">
        <v>5</v>
      </c>
      <c r="Q5244">
        <v>5</v>
      </c>
      <c r="T5244">
        <v>424.48</v>
      </c>
      <c r="U5244">
        <v>113.37</v>
      </c>
      <c r="V5244">
        <v>2.62</v>
      </c>
      <c r="W5244">
        <v>8.98</v>
      </c>
      <c r="X5244">
        <v>4.45</v>
      </c>
      <c r="Y5244">
        <v>2</v>
      </c>
      <c r="Z5244" t="s">
        <v>4250</v>
      </c>
      <c r="AA5244">
        <v>0</v>
      </c>
      <c r="AB5244">
        <v>4</v>
      </c>
      <c r="AE5244" t="s">
        <v>7949</v>
      </c>
      <c r="AH5244">
        <v>0</v>
      </c>
      <c r="AI5244">
        <v>0</v>
      </c>
    </row>
    <row r="5245" spans="1:35" x14ac:dyDescent="0.25">
      <c r="E5245">
        <v>8</v>
      </c>
      <c r="H5245">
        <v>5</v>
      </c>
      <c r="I5245" t="s">
        <v>22084</v>
      </c>
      <c r="J5245" t="s">
        <v>22089</v>
      </c>
      <c r="L5245" t="s">
        <v>22191</v>
      </c>
      <c r="M5245" t="s">
        <v>22198</v>
      </c>
      <c r="N5245" t="s">
        <v>25920</v>
      </c>
      <c r="O5245" t="s">
        <v>30198</v>
      </c>
      <c r="P5245">
        <v>5</v>
      </c>
      <c r="Q5245">
        <v>3</v>
      </c>
      <c r="S5245">
        <v>3.01</v>
      </c>
      <c r="T5245">
        <v>452.94</v>
      </c>
      <c r="U5245">
        <v>110.54</v>
      </c>
      <c r="V5245">
        <v>3.21</v>
      </c>
      <c r="Y5245">
        <v>2</v>
      </c>
      <c r="Z5245" t="s">
        <v>4250</v>
      </c>
      <c r="AA5245">
        <v>0</v>
      </c>
      <c r="AB5245">
        <v>4</v>
      </c>
      <c r="AH5245">
        <v>0</v>
      </c>
      <c r="AI5245">
        <v>0</v>
      </c>
    </row>
    <row r="5246" spans="1:35" x14ac:dyDescent="0.25">
      <c r="E5246">
        <v>10</v>
      </c>
      <c r="H5246">
        <v>5</v>
      </c>
      <c r="I5246" t="s">
        <v>22084</v>
      </c>
      <c r="J5246" t="s">
        <v>22089</v>
      </c>
      <c r="L5246" t="s">
        <v>22191</v>
      </c>
      <c r="M5246" t="s">
        <v>22198</v>
      </c>
      <c r="N5246" t="s">
        <v>25921</v>
      </c>
      <c r="O5246" t="s">
        <v>30199</v>
      </c>
      <c r="P5246">
        <v>5</v>
      </c>
      <c r="Q5246">
        <v>3</v>
      </c>
      <c r="S5246">
        <v>3.01</v>
      </c>
      <c r="T5246">
        <v>452.94</v>
      </c>
      <c r="U5246">
        <v>110.54</v>
      </c>
      <c r="V5246">
        <v>3.21</v>
      </c>
      <c r="Y5246">
        <v>2</v>
      </c>
      <c r="Z5246" t="s">
        <v>4250</v>
      </c>
      <c r="AA5246">
        <v>0</v>
      </c>
      <c r="AB5246">
        <v>4</v>
      </c>
      <c r="AH5246">
        <v>0</v>
      </c>
      <c r="AI5246">
        <v>0</v>
      </c>
    </row>
    <row r="5247" spans="1:35" x14ac:dyDescent="0.25">
      <c r="E5247">
        <v>9.1</v>
      </c>
      <c r="H5247">
        <v>5</v>
      </c>
      <c r="I5247" t="s">
        <v>22084</v>
      </c>
      <c r="J5247" t="s">
        <v>22089</v>
      </c>
      <c r="L5247" t="s">
        <v>22192</v>
      </c>
      <c r="M5247" t="s">
        <v>22198</v>
      </c>
      <c r="N5247" t="s">
        <v>25922</v>
      </c>
      <c r="O5247" t="s">
        <v>30200</v>
      </c>
      <c r="P5247">
        <v>5</v>
      </c>
      <c r="Q5247">
        <v>3</v>
      </c>
      <c r="R5247">
        <v>2.58</v>
      </c>
      <c r="S5247">
        <v>2.58</v>
      </c>
      <c r="T5247">
        <v>441.94</v>
      </c>
      <c r="U5247">
        <v>98.18</v>
      </c>
      <c r="V5247">
        <v>2.68</v>
      </c>
      <c r="W5247">
        <v>9.2200000000000006</v>
      </c>
      <c r="X5247">
        <v>0</v>
      </c>
      <c r="Y5247">
        <v>2</v>
      </c>
      <c r="Z5247" t="s">
        <v>4250</v>
      </c>
      <c r="AA5247">
        <v>0</v>
      </c>
      <c r="AB5247">
        <v>3</v>
      </c>
      <c r="AC5247">
        <v>4.0187142857142852</v>
      </c>
      <c r="AE5247" t="s">
        <v>7949</v>
      </c>
      <c r="AH5247">
        <v>0</v>
      </c>
      <c r="AI5247">
        <v>0</v>
      </c>
    </row>
    <row r="5248" spans="1:35" x14ac:dyDescent="0.25">
      <c r="E5248">
        <v>57</v>
      </c>
      <c r="H5248">
        <v>5</v>
      </c>
      <c r="I5248" t="s">
        <v>22084</v>
      </c>
      <c r="J5248" t="s">
        <v>22089</v>
      </c>
      <c r="L5248" t="s">
        <v>22192</v>
      </c>
      <c r="M5248" t="s">
        <v>22198</v>
      </c>
      <c r="N5248" t="s">
        <v>25923</v>
      </c>
      <c r="O5248" t="s">
        <v>30201</v>
      </c>
      <c r="P5248">
        <v>6</v>
      </c>
      <c r="Q5248">
        <v>3</v>
      </c>
      <c r="R5248">
        <v>2.04</v>
      </c>
      <c r="S5248">
        <v>2.04</v>
      </c>
      <c r="T5248">
        <v>437.52</v>
      </c>
      <c r="U5248">
        <v>107.41</v>
      </c>
      <c r="V5248">
        <v>2.0299999999999998</v>
      </c>
      <c r="W5248">
        <v>9.9600000000000009</v>
      </c>
      <c r="X5248">
        <v>0</v>
      </c>
      <c r="Y5248">
        <v>2</v>
      </c>
      <c r="Z5248" t="s">
        <v>4250</v>
      </c>
      <c r="AA5248">
        <v>0</v>
      </c>
      <c r="AB5248">
        <v>4</v>
      </c>
      <c r="AC5248">
        <v>4.0126190476190482</v>
      </c>
      <c r="AE5248" t="s">
        <v>7949</v>
      </c>
      <c r="AH5248">
        <v>0</v>
      </c>
      <c r="AI5248">
        <v>0</v>
      </c>
    </row>
    <row r="5249" spans="5:35" x14ac:dyDescent="0.25">
      <c r="E5249">
        <v>152</v>
      </c>
      <c r="H5249">
        <v>5</v>
      </c>
      <c r="I5249" t="s">
        <v>22084</v>
      </c>
      <c r="J5249" t="s">
        <v>22089</v>
      </c>
      <c r="L5249" t="s">
        <v>22192</v>
      </c>
      <c r="M5249" t="s">
        <v>22198</v>
      </c>
      <c r="N5249" t="s">
        <v>25924</v>
      </c>
      <c r="O5249" t="s">
        <v>30202</v>
      </c>
      <c r="P5249">
        <v>5</v>
      </c>
      <c r="Q5249">
        <v>3</v>
      </c>
      <c r="R5249">
        <v>0.66</v>
      </c>
      <c r="S5249">
        <v>0.66</v>
      </c>
      <c r="T5249">
        <v>374.46</v>
      </c>
      <c r="U5249">
        <v>94.52</v>
      </c>
      <c r="V5249">
        <v>1.23</v>
      </c>
      <c r="W5249">
        <v>10.31</v>
      </c>
      <c r="X5249">
        <v>0</v>
      </c>
      <c r="Y5249">
        <v>1</v>
      </c>
      <c r="Z5249" t="s">
        <v>4250</v>
      </c>
      <c r="AA5249">
        <v>0</v>
      </c>
      <c r="AB5249">
        <v>4</v>
      </c>
      <c r="AC5249">
        <v>4.9127142857142854</v>
      </c>
      <c r="AE5249" t="s">
        <v>7949</v>
      </c>
      <c r="AH5249">
        <v>0</v>
      </c>
      <c r="AI5249">
        <v>0</v>
      </c>
    </row>
    <row r="5250" spans="5:35" x14ac:dyDescent="0.25">
      <c r="E5250">
        <v>83</v>
      </c>
      <c r="H5250">
        <v>5</v>
      </c>
      <c r="I5250" t="s">
        <v>22084</v>
      </c>
      <c r="J5250" t="s">
        <v>22089</v>
      </c>
      <c r="L5250" t="s">
        <v>22192</v>
      </c>
      <c r="M5250" t="s">
        <v>22198</v>
      </c>
      <c r="N5250" t="s">
        <v>25925</v>
      </c>
      <c r="O5250" t="s">
        <v>30203</v>
      </c>
      <c r="P5250">
        <v>4</v>
      </c>
      <c r="Q5250">
        <v>3</v>
      </c>
      <c r="R5250">
        <v>1.03</v>
      </c>
      <c r="S5250">
        <v>1.04</v>
      </c>
      <c r="T5250">
        <v>380.42</v>
      </c>
      <c r="U5250">
        <v>85.29</v>
      </c>
      <c r="V5250">
        <v>1.84</v>
      </c>
      <c r="W5250">
        <v>9.3699999999999992</v>
      </c>
      <c r="X5250">
        <v>0</v>
      </c>
      <c r="Y5250">
        <v>1</v>
      </c>
      <c r="Z5250" t="s">
        <v>4250</v>
      </c>
      <c r="AA5250">
        <v>0</v>
      </c>
      <c r="AB5250">
        <v>3</v>
      </c>
      <c r="AC5250">
        <v>5.0208095238095236</v>
      </c>
      <c r="AE5250" t="s">
        <v>7949</v>
      </c>
      <c r="AH5250">
        <v>0</v>
      </c>
      <c r="AI5250">
        <v>0</v>
      </c>
    </row>
    <row r="5251" spans="5:35" x14ac:dyDescent="0.25">
      <c r="E5251">
        <v>18</v>
      </c>
      <c r="H5251">
        <v>5</v>
      </c>
      <c r="I5251" t="s">
        <v>22084</v>
      </c>
      <c r="J5251" t="s">
        <v>22089</v>
      </c>
      <c r="L5251" t="s">
        <v>22192</v>
      </c>
      <c r="M5251" t="s">
        <v>22198</v>
      </c>
      <c r="N5251" t="s">
        <v>25926</v>
      </c>
      <c r="O5251" t="s">
        <v>30204</v>
      </c>
      <c r="P5251">
        <v>5</v>
      </c>
      <c r="Q5251">
        <v>3</v>
      </c>
      <c r="R5251">
        <v>3.05</v>
      </c>
      <c r="S5251">
        <v>3.06</v>
      </c>
      <c r="T5251">
        <v>475.49</v>
      </c>
      <c r="U5251">
        <v>98.18</v>
      </c>
      <c r="V5251">
        <v>3.04</v>
      </c>
      <c r="W5251">
        <v>9.3000000000000007</v>
      </c>
      <c r="X5251">
        <v>0</v>
      </c>
      <c r="Y5251">
        <v>2</v>
      </c>
      <c r="Z5251" t="s">
        <v>4250</v>
      </c>
      <c r="AA5251">
        <v>0</v>
      </c>
      <c r="AB5251">
        <v>3</v>
      </c>
      <c r="AC5251">
        <v>3.514071428571429</v>
      </c>
      <c r="AE5251" t="s">
        <v>7949</v>
      </c>
      <c r="AH5251">
        <v>0</v>
      </c>
      <c r="AI5251">
        <v>0</v>
      </c>
    </row>
    <row r="5252" spans="5:35" x14ac:dyDescent="0.25">
      <c r="E5252">
        <v>25</v>
      </c>
      <c r="H5252">
        <v>5</v>
      </c>
      <c r="I5252" t="s">
        <v>22084</v>
      </c>
      <c r="J5252" t="s">
        <v>22089</v>
      </c>
      <c r="L5252" t="s">
        <v>22192</v>
      </c>
      <c r="M5252" t="s">
        <v>22198</v>
      </c>
      <c r="N5252" t="s">
        <v>25927</v>
      </c>
      <c r="O5252" t="s">
        <v>30205</v>
      </c>
      <c r="P5252">
        <v>5</v>
      </c>
      <c r="Q5252">
        <v>3</v>
      </c>
      <c r="R5252">
        <v>2.13</v>
      </c>
      <c r="S5252">
        <v>2.13</v>
      </c>
      <c r="T5252">
        <v>425.49</v>
      </c>
      <c r="U5252">
        <v>98.18</v>
      </c>
      <c r="V5252">
        <v>2.16</v>
      </c>
      <c r="W5252">
        <v>9.43</v>
      </c>
      <c r="X5252">
        <v>0</v>
      </c>
      <c r="Y5252">
        <v>2</v>
      </c>
      <c r="Z5252" t="s">
        <v>4250</v>
      </c>
      <c r="AA5252">
        <v>0</v>
      </c>
      <c r="AB5252">
        <v>3</v>
      </c>
      <c r="AC5252">
        <v>4.3612142857142846</v>
      </c>
      <c r="AE5252" t="s">
        <v>7949</v>
      </c>
      <c r="AH5252">
        <v>0</v>
      </c>
      <c r="AI5252">
        <v>0</v>
      </c>
    </row>
    <row r="5253" spans="5:35" x14ac:dyDescent="0.25">
      <c r="E5253">
        <v>3</v>
      </c>
      <c r="H5253">
        <v>5</v>
      </c>
      <c r="I5253" t="s">
        <v>22084</v>
      </c>
      <c r="J5253" t="s">
        <v>22089</v>
      </c>
      <c r="L5253" t="s">
        <v>22192</v>
      </c>
      <c r="M5253" t="s">
        <v>22198</v>
      </c>
      <c r="N5253" t="s">
        <v>25928</v>
      </c>
      <c r="O5253" t="s">
        <v>30206</v>
      </c>
      <c r="P5253">
        <v>7</v>
      </c>
      <c r="Q5253">
        <v>3</v>
      </c>
      <c r="R5253">
        <v>2.33</v>
      </c>
      <c r="S5253">
        <v>2.33</v>
      </c>
      <c r="T5253">
        <v>438.51</v>
      </c>
      <c r="U5253">
        <v>120.3</v>
      </c>
      <c r="V5253">
        <v>1.43</v>
      </c>
      <c r="W5253">
        <v>9.33</v>
      </c>
      <c r="X5253">
        <v>0</v>
      </c>
      <c r="Y5253">
        <v>2</v>
      </c>
      <c r="Z5253" t="s">
        <v>4250</v>
      </c>
      <c r="AA5253">
        <v>0</v>
      </c>
      <c r="AB5253">
        <v>4</v>
      </c>
      <c r="AC5253">
        <v>3.4408809523809532</v>
      </c>
      <c r="AE5253" t="s">
        <v>7949</v>
      </c>
      <c r="AH5253">
        <v>0</v>
      </c>
      <c r="AI5253">
        <v>0</v>
      </c>
    </row>
    <row r="5254" spans="5:35" x14ac:dyDescent="0.25">
      <c r="E5254">
        <v>340</v>
      </c>
      <c r="H5254">
        <v>5</v>
      </c>
      <c r="I5254" t="s">
        <v>22084</v>
      </c>
      <c r="J5254" t="s">
        <v>22089</v>
      </c>
      <c r="L5254" t="s">
        <v>22192</v>
      </c>
      <c r="M5254" t="s">
        <v>22198</v>
      </c>
      <c r="N5254" t="s">
        <v>25929</v>
      </c>
      <c r="O5254" t="s">
        <v>30207</v>
      </c>
      <c r="P5254">
        <v>6</v>
      </c>
      <c r="Q5254">
        <v>3</v>
      </c>
      <c r="R5254">
        <v>2.89</v>
      </c>
      <c r="S5254">
        <v>2.89</v>
      </c>
      <c r="T5254">
        <v>454.92</v>
      </c>
      <c r="U5254">
        <v>119.77</v>
      </c>
      <c r="V5254">
        <v>2.31</v>
      </c>
      <c r="X5254">
        <v>0</v>
      </c>
      <c r="Y5254">
        <v>2</v>
      </c>
      <c r="Z5254" t="s">
        <v>4250</v>
      </c>
      <c r="AA5254">
        <v>0</v>
      </c>
      <c r="AB5254">
        <v>4</v>
      </c>
      <c r="AC5254">
        <v>3.051333333333333</v>
      </c>
      <c r="AE5254" t="s">
        <v>7949</v>
      </c>
      <c r="AH5254">
        <v>0</v>
      </c>
      <c r="AI5254">
        <v>0</v>
      </c>
    </row>
    <row r="5255" spans="5:35" x14ac:dyDescent="0.25">
      <c r="E5255">
        <v>371</v>
      </c>
      <c r="H5255">
        <v>5</v>
      </c>
      <c r="I5255" t="s">
        <v>22084</v>
      </c>
      <c r="J5255" t="s">
        <v>22089</v>
      </c>
      <c r="L5255" t="s">
        <v>22192</v>
      </c>
      <c r="M5255" t="s">
        <v>22198</v>
      </c>
      <c r="N5255" t="s">
        <v>25930</v>
      </c>
      <c r="O5255" t="s">
        <v>30208</v>
      </c>
      <c r="P5255">
        <v>5</v>
      </c>
      <c r="Q5255">
        <v>4</v>
      </c>
      <c r="R5255">
        <v>2.84</v>
      </c>
      <c r="S5255">
        <v>2.84</v>
      </c>
      <c r="T5255">
        <v>469.34</v>
      </c>
      <c r="U5255">
        <v>122.03</v>
      </c>
      <c r="V5255">
        <v>2.44</v>
      </c>
      <c r="X5255">
        <v>4.5599999999999996</v>
      </c>
      <c r="Y5255">
        <v>2</v>
      </c>
      <c r="Z5255" t="s">
        <v>4250</v>
      </c>
      <c r="AA5255">
        <v>0</v>
      </c>
      <c r="AB5255">
        <v>3</v>
      </c>
      <c r="AC5255">
        <v>2.7989999999999999</v>
      </c>
      <c r="AE5255" t="s">
        <v>7949</v>
      </c>
      <c r="AH5255">
        <v>0</v>
      </c>
      <c r="AI5255">
        <v>0</v>
      </c>
    </row>
    <row r="5256" spans="5:35" x14ac:dyDescent="0.25">
      <c r="E5256">
        <v>9</v>
      </c>
      <c r="H5256">
        <v>5</v>
      </c>
      <c r="I5256" t="s">
        <v>22084</v>
      </c>
      <c r="J5256" t="s">
        <v>22089</v>
      </c>
      <c r="L5256" t="s">
        <v>22192</v>
      </c>
      <c r="M5256" t="s">
        <v>22198</v>
      </c>
      <c r="N5256" t="s">
        <v>25931</v>
      </c>
      <c r="O5256" t="s">
        <v>30209</v>
      </c>
      <c r="P5256">
        <v>5</v>
      </c>
      <c r="Q5256">
        <v>3</v>
      </c>
      <c r="R5256">
        <v>2.52</v>
      </c>
      <c r="S5256">
        <v>2.62</v>
      </c>
      <c r="T5256">
        <v>459.93</v>
      </c>
      <c r="U5256">
        <v>98.18</v>
      </c>
      <c r="V5256">
        <v>2.82</v>
      </c>
      <c r="W5256">
        <v>7.96</v>
      </c>
      <c r="X5256">
        <v>0</v>
      </c>
      <c r="Y5256">
        <v>2</v>
      </c>
      <c r="Z5256" t="s">
        <v>4250</v>
      </c>
      <c r="AA5256">
        <v>0</v>
      </c>
      <c r="AB5256">
        <v>3</v>
      </c>
      <c r="AC5256">
        <v>3.9202142857142861</v>
      </c>
      <c r="AE5256" t="s">
        <v>7949</v>
      </c>
      <c r="AH5256">
        <v>0</v>
      </c>
      <c r="AI5256">
        <v>0</v>
      </c>
    </row>
    <row r="5257" spans="5:35" x14ac:dyDescent="0.25">
      <c r="E5257">
        <v>57</v>
      </c>
      <c r="H5257">
        <v>5</v>
      </c>
      <c r="I5257" t="s">
        <v>22084</v>
      </c>
      <c r="J5257" t="s">
        <v>22089</v>
      </c>
      <c r="L5257" t="s">
        <v>22192</v>
      </c>
      <c r="M5257" t="s">
        <v>22198</v>
      </c>
      <c r="N5257" t="s">
        <v>25932</v>
      </c>
      <c r="O5257" t="s">
        <v>30210</v>
      </c>
      <c r="P5257">
        <v>6</v>
      </c>
      <c r="Q5257">
        <v>3</v>
      </c>
      <c r="R5257">
        <v>2.06</v>
      </c>
      <c r="S5257">
        <v>2.0699999999999998</v>
      </c>
      <c r="T5257">
        <v>455.51</v>
      </c>
      <c r="U5257">
        <v>107.41</v>
      </c>
      <c r="V5257">
        <v>2.17</v>
      </c>
      <c r="W5257">
        <v>8.6999999999999993</v>
      </c>
      <c r="X5257">
        <v>0</v>
      </c>
      <c r="Y5257">
        <v>2</v>
      </c>
      <c r="Z5257" t="s">
        <v>4250</v>
      </c>
      <c r="AA5257">
        <v>0</v>
      </c>
      <c r="AB5257">
        <v>4</v>
      </c>
      <c r="AC5257">
        <v>3.8741190476190468</v>
      </c>
      <c r="AE5257" t="s">
        <v>7949</v>
      </c>
      <c r="AH5257">
        <v>0</v>
      </c>
      <c r="AI5257">
        <v>0</v>
      </c>
    </row>
    <row r="5258" spans="5:35" x14ac:dyDescent="0.25">
      <c r="E5258">
        <v>188</v>
      </c>
      <c r="H5258">
        <v>5</v>
      </c>
      <c r="I5258" t="s">
        <v>22084</v>
      </c>
      <c r="J5258" t="s">
        <v>22089</v>
      </c>
      <c r="L5258" t="s">
        <v>22192</v>
      </c>
      <c r="M5258" t="s">
        <v>22198</v>
      </c>
      <c r="N5258" t="s">
        <v>25933</v>
      </c>
      <c r="O5258" t="s">
        <v>30211</v>
      </c>
      <c r="P5258">
        <v>5</v>
      </c>
      <c r="Q5258">
        <v>3</v>
      </c>
      <c r="R5258">
        <v>0.68</v>
      </c>
      <c r="S5258">
        <v>0.69</v>
      </c>
      <c r="T5258">
        <v>392.45</v>
      </c>
      <c r="U5258">
        <v>94.52</v>
      </c>
      <c r="V5258">
        <v>1.37</v>
      </c>
      <c r="W5258">
        <v>9.0500000000000007</v>
      </c>
      <c r="X5258">
        <v>0</v>
      </c>
      <c r="Y5258">
        <v>1</v>
      </c>
      <c r="Z5258" t="s">
        <v>4250</v>
      </c>
      <c r="AA5258">
        <v>0</v>
      </c>
      <c r="AB5258">
        <v>4</v>
      </c>
      <c r="AC5258">
        <v>4.7842142857142864</v>
      </c>
      <c r="AE5258" t="s">
        <v>7949</v>
      </c>
      <c r="AH5258">
        <v>0</v>
      </c>
      <c r="AI5258">
        <v>0</v>
      </c>
    </row>
    <row r="5259" spans="5:35" x14ac:dyDescent="0.25">
      <c r="E5259">
        <v>95</v>
      </c>
      <c r="H5259">
        <v>5</v>
      </c>
      <c r="I5259" t="s">
        <v>22084</v>
      </c>
      <c r="J5259" t="s">
        <v>22089</v>
      </c>
      <c r="L5259" t="s">
        <v>22192</v>
      </c>
      <c r="M5259" t="s">
        <v>22198</v>
      </c>
      <c r="N5259" t="s">
        <v>25934</v>
      </c>
      <c r="O5259" t="s">
        <v>30212</v>
      </c>
      <c r="P5259">
        <v>4</v>
      </c>
      <c r="Q5259">
        <v>3</v>
      </c>
      <c r="R5259">
        <v>0.99</v>
      </c>
      <c r="S5259">
        <v>1.07</v>
      </c>
      <c r="T5259">
        <v>398.41</v>
      </c>
      <c r="U5259">
        <v>85.29</v>
      </c>
      <c r="V5259">
        <v>1.98</v>
      </c>
      <c r="W5259">
        <v>8.11</v>
      </c>
      <c r="X5259">
        <v>0</v>
      </c>
      <c r="Y5259">
        <v>1</v>
      </c>
      <c r="Z5259" t="s">
        <v>4250</v>
      </c>
      <c r="AA5259">
        <v>0</v>
      </c>
      <c r="AB5259">
        <v>3</v>
      </c>
      <c r="AC5259">
        <v>4.8923095238095238</v>
      </c>
      <c r="AE5259" t="s">
        <v>7949</v>
      </c>
      <c r="AH5259">
        <v>0</v>
      </c>
      <c r="AI5259">
        <v>0</v>
      </c>
    </row>
    <row r="5260" spans="5:35" x14ac:dyDescent="0.25">
      <c r="E5260">
        <v>17</v>
      </c>
      <c r="H5260">
        <v>5</v>
      </c>
      <c r="I5260" t="s">
        <v>22084</v>
      </c>
      <c r="J5260" t="s">
        <v>22089</v>
      </c>
      <c r="L5260" t="s">
        <v>22192</v>
      </c>
      <c r="M5260" t="s">
        <v>22198</v>
      </c>
      <c r="N5260" t="s">
        <v>25935</v>
      </c>
      <c r="O5260" t="s">
        <v>30213</v>
      </c>
      <c r="P5260">
        <v>5</v>
      </c>
      <c r="Q5260">
        <v>3</v>
      </c>
      <c r="R5260">
        <v>2.1</v>
      </c>
      <c r="S5260">
        <v>2.17</v>
      </c>
      <c r="T5260">
        <v>443.48</v>
      </c>
      <c r="U5260">
        <v>98.18</v>
      </c>
      <c r="V5260">
        <v>2.2999999999999998</v>
      </c>
      <c r="W5260">
        <v>8.18</v>
      </c>
      <c r="X5260">
        <v>0</v>
      </c>
      <c r="Y5260">
        <v>2</v>
      </c>
      <c r="Z5260" t="s">
        <v>4250</v>
      </c>
      <c r="AA5260">
        <v>0</v>
      </c>
      <c r="AB5260">
        <v>3</v>
      </c>
      <c r="AC5260">
        <v>4.2477142857142853</v>
      </c>
      <c r="AE5260" t="s">
        <v>7949</v>
      </c>
      <c r="AH5260">
        <v>0</v>
      </c>
      <c r="AI5260">
        <v>0</v>
      </c>
    </row>
    <row r="5261" spans="5:35" x14ac:dyDescent="0.25">
      <c r="E5261">
        <v>30</v>
      </c>
      <c r="H5261">
        <v>5</v>
      </c>
      <c r="I5261" t="s">
        <v>22084</v>
      </c>
      <c r="J5261" t="s">
        <v>22089</v>
      </c>
      <c r="L5261" t="s">
        <v>22192</v>
      </c>
      <c r="M5261" t="s">
        <v>22198</v>
      </c>
      <c r="N5261" t="s">
        <v>25936</v>
      </c>
      <c r="O5261" t="s">
        <v>30214</v>
      </c>
      <c r="P5261">
        <v>5</v>
      </c>
      <c r="Q5261">
        <v>3</v>
      </c>
      <c r="R5261">
        <v>3</v>
      </c>
      <c r="S5261">
        <v>3.09</v>
      </c>
      <c r="T5261">
        <v>493.48</v>
      </c>
      <c r="U5261">
        <v>98.18</v>
      </c>
      <c r="V5261">
        <v>3.18</v>
      </c>
      <c r="W5261">
        <v>8.0399999999999991</v>
      </c>
      <c r="X5261">
        <v>0</v>
      </c>
      <c r="Y5261">
        <v>2</v>
      </c>
      <c r="Z5261" t="s">
        <v>4250</v>
      </c>
      <c r="AA5261">
        <v>0</v>
      </c>
      <c r="AB5261">
        <v>3</v>
      </c>
      <c r="AC5261">
        <v>3.395571428571428</v>
      </c>
      <c r="AE5261" t="s">
        <v>7949</v>
      </c>
      <c r="AH5261">
        <v>0</v>
      </c>
      <c r="AI5261">
        <v>0</v>
      </c>
    </row>
    <row r="5262" spans="5:35" x14ac:dyDescent="0.25">
      <c r="E5262">
        <v>8</v>
      </c>
      <c r="H5262">
        <v>5</v>
      </c>
      <c r="I5262" t="s">
        <v>22084</v>
      </c>
      <c r="J5262" t="s">
        <v>22089</v>
      </c>
      <c r="L5262" t="s">
        <v>22192</v>
      </c>
      <c r="M5262" t="s">
        <v>22198</v>
      </c>
      <c r="N5262" t="s">
        <v>25937</v>
      </c>
      <c r="O5262" t="s">
        <v>30215</v>
      </c>
      <c r="P5262">
        <v>7</v>
      </c>
      <c r="Q5262">
        <v>3</v>
      </c>
      <c r="R5262">
        <v>2.27</v>
      </c>
      <c r="S5262">
        <v>2.37</v>
      </c>
      <c r="T5262">
        <v>456.5</v>
      </c>
      <c r="U5262">
        <v>120.3</v>
      </c>
      <c r="V5262">
        <v>1.57</v>
      </c>
      <c r="W5262">
        <v>8.07</v>
      </c>
      <c r="X5262">
        <v>0</v>
      </c>
      <c r="Y5262">
        <v>2</v>
      </c>
      <c r="Z5262" t="s">
        <v>4250</v>
      </c>
      <c r="AA5262">
        <v>0</v>
      </c>
      <c r="AB5262">
        <v>4</v>
      </c>
      <c r="AC5262">
        <v>3.3423809523809531</v>
      </c>
      <c r="AE5262" t="s">
        <v>7949</v>
      </c>
      <c r="AH5262">
        <v>0</v>
      </c>
      <c r="AI5262">
        <v>0</v>
      </c>
    </row>
    <row r="5263" spans="5:35" x14ac:dyDescent="0.25">
      <c r="E5263">
        <v>1.7</v>
      </c>
      <c r="H5263">
        <v>5</v>
      </c>
      <c r="I5263" t="s">
        <v>22084</v>
      </c>
      <c r="J5263" t="s">
        <v>22089</v>
      </c>
      <c r="L5263" t="s">
        <v>22193</v>
      </c>
      <c r="M5263" t="s">
        <v>22198</v>
      </c>
      <c r="N5263" t="s">
        <v>25938</v>
      </c>
      <c r="O5263" t="s">
        <v>30216</v>
      </c>
      <c r="P5263">
        <v>7</v>
      </c>
      <c r="Q5263">
        <v>3</v>
      </c>
      <c r="R5263">
        <v>-0.17</v>
      </c>
      <c r="S5263">
        <v>-0.11</v>
      </c>
      <c r="T5263">
        <v>456.5</v>
      </c>
      <c r="U5263">
        <v>139.04</v>
      </c>
      <c r="V5263">
        <v>1.24</v>
      </c>
      <c r="W5263">
        <v>9.8699999999999992</v>
      </c>
      <c r="X5263">
        <v>5.87</v>
      </c>
      <c r="Y5263">
        <v>2</v>
      </c>
      <c r="Z5263" t="s">
        <v>4250</v>
      </c>
      <c r="AA5263">
        <v>0</v>
      </c>
      <c r="AB5263">
        <v>3</v>
      </c>
      <c r="AC5263">
        <v>3.4773809523809529</v>
      </c>
      <c r="AE5263" t="s">
        <v>7949</v>
      </c>
      <c r="AH5263">
        <v>0</v>
      </c>
      <c r="AI5263">
        <v>0</v>
      </c>
    </row>
    <row r="5264" spans="5:35" x14ac:dyDescent="0.25">
      <c r="E5264">
        <v>6.1</v>
      </c>
      <c r="H5264">
        <v>5</v>
      </c>
      <c r="I5264" t="s">
        <v>22084</v>
      </c>
      <c r="J5264" t="s">
        <v>22089</v>
      </c>
      <c r="L5264" t="s">
        <v>22193</v>
      </c>
      <c r="M5264" t="s">
        <v>22198</v>
      </c>
      <c r="N5264" t="s">
        <v>25939</v>
      </c>
      <c r="O5264" t="s">
        <v>30217</v>
      </c>
      <c r="P5264">
        <v>6</v>
      </c>
      <c r="Q5264">
        <v>3</v>
      </c>
      <c r="R5264">
        <v>0.56000000000000005</v>
      </c>
      <c r="S5264">
        <v>0.62</v>
      </c>
      <c r="T5264">
        <v>449.48</v>
      </c>
      <c r="U5264">
        <v>115.25</v>
      </c>
      <c r="V5264">
        <v>1.51</v>
      </c>
      <c r="W5264">
        <v>9.92</v>
      </c>
      <c r="X5264">
        <v>5.87</v>
      </c>
      <c r="Y5264">
        <v>2</v>
      </c>
      <c r="Z5264" t="s">
        <v>4250</v>
      </c>
      <c r="AA5264">
        <v>0</v>
      </c>
      <c r="AB5264">
        <v>3</v>
      </c>
      <c r="AC5264">
        <v>3.6858571428571421</v>
      </c>
      <c r="AE5264" t="s">
        <v>7949</v>
      </c>
      <c r="AH5264">
        <v>0</v>
      </c>
      <c r="AI5264">
        <v>0</v>
      </c>
    </row>
    <row r="5265" spans="5:35" x14ac:dyDescent="0.25">
      <c r="E5265">
        <v>6.3</v>
      </c>
      <c r="H5265">
        <v>5</v>
      </c>
      <c r="I5265" t="s">
        <v>22084</v>
      </c>
      <c r="J5265" t="s">
        <v>22089</v>
      </c>
      <c r="L5265" t="s">
        <v>22193</v>
      </c>
      <c r="M5265" t="s">
        <v>22198</v>
      </c>
      <c r="N5265" t="s">
        <v>25940</v>
      </c>
      <c r="O5265" t="s">
        <v>30218</v>
      </c>
      <c r="P5265">
        <v>7</v>
      </c>
      <c r="Q5265">
        <v>3</v>
      </c>
      <c r="R5265">
        <v>0.33</v>
      </c>
      <c r="S5265">
        <v>0.38</v>
      </c>
      <c r="T5265">
        <v>461.52</v>
      </c>
      <c r="U5265">
        <v>124.48</v>
      </c>
      <c r="V5265">
        <v>1.38</v>
      </c>
      <c r="W5265">
        <v>10.17</v>
      </c>
      <c r="X5265">
        <v>5.87</v>
      </c>
      <c r="Y5265">
        <v>2</v>
      </c>
      <c r="Z5265" t="s">
        <v>4250</v>
      </c>
      <c r="AA5265">
        <v>0</v>
      </c>
      <c r="AB5265">
        <v>4</v>
      </c>
      <c r="AC5265">
        <v>3.4415238095238099</v>
      </c>
      <c r="AE5265" t="s">
        <v>7949</v>
      </c>
      <c r="AH5265">
        <v>0</v>
      </c>
      <c r="AI5265">
        <v>0</v>
      </c>
    </row>
    <row r="5266" spans="5:35" x14ac:dyDescent="0.25">
      <c r="E5266">
        <v>7.9</v>
      </c>
      <c r="H5266">
        <v>5</v>
      </c>
      <c r="I5266" t="s">
        <v>22084</v>
      </c>
      <c r="J5266" t="s">
        <v>22089</v>
      </c>
      <c r="L5266" t="s">
        <v>22193</v>
      </c>
      <c r="M5266" t="s">
        <v>22198</v>
      </c>
      <c r="N5266" t="s">
        <v>25941</v>
      </c>
      <c r="O5266" t="s">
        <v>30219</v>
      </c>
    </row>
    <row r="5267" spans="5:35" x14ac:dyDescent="0.25">
      <c r="E5267">
        <v>2.2000000000000002</v>
      </c>
      <c r="H5267">
        <v>5</v>
      </c>
      <c r="I5267" t="s">
        <v>22084</v>
      </c>
      <c r="J5267" t="s">
        <v>22089</v>
      </c>
      <c r="L5267" t="s">
        <v>22193</v>
      </c>
      <c r="M5267" t="s">
        <v>22198</v>
      </c>
      <c r="N5267" t="s">
        <v>25942</v>
      </c>
      <c r="O5267" t="s">
        <v>30220</v>
      </c>
      <c r="P5267">
        <v>6</v>
      </c>
      <c r="Q5267">
        <v>3</v>
      </c>
      <c r="R5267">
        <v>1.06</v>
      </c>
      <c r="S5267">
        <v>1.1200000000000001</v>
      </c>
      <c r="T5267">
        <v>465.94</v>
      </c>
      <c r="U5267">
        <v>115.25</v>
      </c>
      <c r="V5267">
        <v>2.02</v>
      </c>
      <c r="W5267">
        <v>9.98</v>
      </c>
      <c r="X5267">
        <v>5.87</v>
      </c>
      <c r="Y5267">
        <v>2</v>
      </c>
      <c r="Z5267" t="s">
        <v>4250</v>
      </c>
      <c r="AA5267">
        <v>0</v>
      </c>
      <c r="AB5267">
        <v>3</v>
      </c>
      <c r="AC5267">
        <v>3.5682857142857149</v>
      </c>
      <c r="AE5267" t="s">
        <v>7949</v>
      </c>
      <c r="AH5267">
        <v>0</v>
      </c>
      <c r="AI5267">
        <v>0</v>
      </c>
    </row>
    <row r="5268" spans="5:35" x14ac:dyDescent="0.25">
      <c r="E5268">
        <v>3.3</v>
      </c>
      <c r="H5268">
        <v>5</v>
      </c>
      <c r="I5268" t="s">
        <v>22084</v>
      </c>
      <c r="J5268" t="s">
        <v>22089</v>
      </c>
      <c r="L5268" t="s">
        <v>22193</v>
      </c>
      <c r="M5268" t="s">
        <v>22198</v>
      </c>
      <c r="N5268" t="s">
        <v>25943</v>
      </c>
      <c r="O5268" t="s">
        <v>30221</v>
      </c>
      <c r="P5268">
        <v>7</v>
      </c>
      <c r="Q5268">
        <v>3</v>
      </c>
      <c r="R5268">
        <v>1.54</v>
      </c>
      <c r="S5268">
        <v>1.59</v>
      </c>
      <c r="T5268">
        <v>515.49</v>
      </c>
      <c r="U5268">
        <v>124.48</v>
      </c>
      <c r="V5268">
        <v>2.27</v>
      </c>
      <c r="W5268">
        <v>10.050000000000001</v>
      </c>
      <c r="X5268">
        <v>5.87</v>
      </c>
      <c r="Y5268">
        <v>2</v>
      </c>
      <c r="Z5268" t="s">
        <v>4250</v>
      </c>
      <c r="AA5268">
        <v>1</v>
      </c>
      <c r="AB5268">
        <v>4</v>
      </c>
      <c r="AC5268">
        <v>3.166666666666667</v>
      </c>
      <c r="AE5268" t="s">
        <v>7949</v>
      </c>
      <c r="AH5268">
        <v>0</v>
      </c>
      <c r="AI5268">
        <v>0</v>
      </c>
    </row>
    <row r="5269" spans="5:35" x14ac:dyDescent="0.25">
      <c r="E5269">
        <v>2.7</v>
      </c>
      <c r="H5269">
        <v>5</v>
      </c>
      <c r="I5269" t="s">
        <v>22084</v>
      </c>
      <c r="J5269" t="s">
        <v>22089</v>
      </c>
      <c r="L5269" t="s">
        <v>22193</v>
      </c>
      <c r="M5269" t="s">
        <v>22198</v>
      </c>
      <c r="N5269" t="s">
        <v>25944</v>
      </c>
      <c r="O5269" t="s">
        <v>30222</v>
      </c>
      <c r="P5269">
        <v>7</v>
      </c>
      <c r="Q5269">
        <v>3</v>
      </c>
      <c r="R5269">
        <v>0.72</v>
      </c>
      <c r="S5269">
        <v>0.77</v>
      </c>
      <c r="T5269">
        <v>497.5</v>
      </c>
      <c r="U5269">
        <v>124.48</v>
      </c>
      <c r="V5269">
        <v>1.97</v>
      </c>
      <c r="W5269">
        <v>10.08</v>
      </c>
      <c r="X5269">
        <v>5.87</v>
      </c>
      <c r="Y5269">
        <v>2</v>
      </c>
      <c r="Z5269" t="s">
        <v>4250</v>
      </c>
      <c r="AA5269">
        <v>0</v>
      </c>
      <c r="AB5269">
        <v>5</v>
      </c>
      <c r="AC5269">
        <v>3.1845238095238089</v>
      </c>
      <c r="AE5269" t="s">
        <v>7949</v>
      </c>
      <c r="AH5269">
        <v>0</v>
      </c>
      <c r="AI5269">
        <v>0</v>
      </c>
    </row>
    <row r="5270" spans="5:35" x14ac:dyDescent="0.25">
      <c r="E5270">
        <v>4.9000000000000004</v>
      </c>
      <c r="H5270">
        <v>5</v>
      </c>
      <c r="I5270" t="s">
        <v>22084</v>
      </c>
      <c r="J5270" t="s">
        <v>22089</v>
      </c>
      <c r="L5270" t="s">
        <v>22193</v>
      </c>
      <c r="M5270" t="s">
        <v>22198</v>
      </c>
      <c r="N5270" t="s">
        <v>25945</v>
      </c>
      <c r="O5270" t="s">
        <v>30223</v>
      </c>
      <c r="P5270">
        <v>7</v>
      </c>
      <c r="Q5270">
        <v>3</v>
      </c>
      <c r="R5270">
        <v>0.39</v>
      </c>
      <c r="S5270">
        <v>0.44</v>
      </c>
      <c r="T5270">
        <v>479.51</v>
      </c>
      <c r="U5270">
        <v>124.48</v>
      </c>
      <c r="V5270">
        <v>1.67</v>
      </c>
      <c r="W5270">
        <v>10.02</v>
      </c>
      <c r="X5270">
        <v>5.87</v>
      </c>
      <c r="Y5270">
        <v>2</v>
      </c>
      <c r="Z5270" t="s">
        <v>4250</v>
      </c>
      <c r="AA5270">
        <v>0</v>
      </c>
      <c r="AB5270">
        <v>5</v>
      </c>
      <c r="AC5270">
        <v>3.31302380952381</v>
      </c>
      <c r="AE5270" t="s">
        <v>7949</v>
      </c>
      <c r="AH5270">
        <v>0</v>
      </c>
      <c r="AI5270">
        <v>0</v>
      </c>
    </row>
    <row r="5271" spans="5:35" x14ac:dyDescent="0.25">
      <c r="E5271">
        <v>6.3</v>
      </c>
      <c r="H5271">
        <v>5</v>
      </c>
      <c r="I5271" t="s">
        <v>22084</v>
      </c>
      <c r="J5271" t="s">
        <v>22089</v>
      </c>
      <c r="L5271" t="s">
        <v>22193</v>
      </c>
      <c r="M5271" t="s">
        <v>22198</v>
      </c>
      <c r="N5271" t="s">
        <v>25946</v>
      </c>
      <c r="O5271" t="s">
        <v>30224</v>
      </c>
      <c r="P5271">
        <v>7</v>
      </c>
      <c r="Q5271">
        <v>3</v>
      </c>
      <c r="R5271">
        <v>0.22</v>
      </c>
      <c r="S5271">
        <v>0.28000000000000003</v>
      </c>
      <c r="T5271">
        <v>475.55</v>
      </c>
      <c r="U5271">
        <v>124.48</v>
      </c>
      <c r="V5271">
        <v>1.68</v>
      </c>
      <c r="W5271">
        <v>10.220000000000001</v>
      </c>
      <c r="X5271">
        <v>5.87</v>
      </c>
      <c r="Y5271">
        <v>2</v>
      </c>
      <c r="Z5271" t="s">
        <v>4250</v>
      </c>
      <c r="AA5271">
        <v>0</v>
      </c>
      <c r="AB5271">
        <v>4</v>
      </c>
      <c r="AC5271">
        <v>3.3413095238095241</v>
      </c>
      <c r="AE5271" t="s">
        <v>7949</v>
      </c>
      <c r="AH5271">
        <v>0</v>
      </c>
      <c r="AI5271">
        <v>0</v>
      </c>
    </row>
    <row r="5272" spans="5:35" x14ac:dyDescent="0.25">
      <c r="E5272">
        <v>10.4</v>
      </c>
      <c r="H5272">
        <v>5</v>
      </c>
      <c r="I5272" t="s">
        <v>22084</v>
      </c>
      <c r="J5272" t="s">
        <v>22089</v>
      </c>
      <c r="L5272" t="s">
        <v>22193</v>
      </c>
      <c r="M5272" t="s">
        <v>22198</v>
      </c>
      <c r="N5272" t="s">
        <v>25947</v>
      </c>
      <c r="O5272" t="s">
        <v>30225</v>
      </c>
      <c r="P5272">
        <v>8</v>
      </c>
      <c r="Q5272">
        <v>3</v>
      </c>
      <c r="R5272">
        <v>0.44</v>
      </c>
      <c r="S5272">
        <v>0.5</v>
      </c>
      <c r="T5272">
        <v>476.53</v>
      </c>
      <c r="U5272">
        <v>137.37</v>
      </c>
      <c r="V5272">
        <v>1.08</v>
      </c>
      <c r="W5272">
        <v>8.89</v>
      </c>
      <c r="X5272">
        <v>5.87</v>
      </c>
      <c r="Y5272">
        <v>2</v>
      </c>
      <c r="Z5272" t="s">
        <v>4250</v>
      </c>
      <c r="AA5272">
        <v>0</v>
      </c>
      <c r="AB5272">
        <v>4</v>
      </c>
      <c r="AC5272">
        <v>3.3343095238095239</v>
      </c>
      <c r="AE5272" t="s">
        <v>7949</v>
      </c>
      <c r="AH5272">
        <v>0</v>
      </c>
      <c r="AI5272">
        <v>0</v>
      </c>
    </row>
    <row r="5273" spans="5:35" x14ac:dyDescent="0.25">
      <c r="E5273">
        <v>1.3</v>
      </c>
      <c r="H5273">
        <v>5</v>
      </c>
      <c r="I5273" t="s">
        <v>22084</v>
      </c>
      <c r="J5273" t="s">
        <v>22089</v>
      </c>
      <c r="L5273" t="s">
        <v>22193</v>
      </c>
      <c r="M5273" t="s">
        <v>22198</v>
      </c>
      <c r="N5273" t="s">
        <v>25948</v>
      </c>
      <c r="O5273" t="s">
        <v>30226</v>
      </c>
      <c r="P5273">
        <v>7</v>
      </c>
      <c r="Q5273">
        <v>3</v>
      </c>
      <c r="R5273">
        <v>-0.34</v>
      </c>
      <c r="S5273">
        <v>-0.28000000000000003</v>
      </c>
      <c r="T5273">
        <v>470.53</v>
      </c>
      <c r="U5273">
        <v>139.04</v>
      </c>
      <c r="V5273">
        <v>1.55</v>
      </c>
      <c r="W5273">
        <v>9.93</v>
      </c>
      <c r="X5273">
        <v>5.87</v>
      </c>
      <c r="Y5273">
        <v>2</v>
      </c>
      <c r="Z5273" t="s">
        <v>4250</v>
      </c>
      <c r="AA5273">
        <v>0</v>
      </c>
      <c r="AB5273">
        <v>3</v>
      </c>
      <c r="AC5273">
        <v>3.3771666666666671</v>
      </c>
      <c r="AE5273" t="s">
        <v>7949</v>
      </c>
      <c r="AH5273">
        <v>0</v>
      </c>
      <c r="AI5273">
        <v>0</v>
      </c>
    </row>
    <row r="5274" spans="5:35" x14ac:dyDescent="0.25">
      <c r="E5274">
        <v>2.2999999999999998</v>
      </c>
      <c r="H5274">
        <v>5</v>
      </c>
      <c r="I5274" t="s">
        <v>22084</v>
      </c>
      <c r="J5274" t="s">
        <v>22089</v>
      </c>
      <c r="L5274" t="s">
        <v>22193</v>
      </c>
      <c r="M5274" t="s">
        <v>22198</v>
      </c>
      <c r="N5274" t="s">
        <v>25949</v>
      </c>
      <c r="O5274" t="s">
        <v>30227</v>
      </c>
      <c r="P5274">
        <v>7</v>
      </c>
      <c r="Q5274">
        <v>3</v>
      </c>
      <c r="R5274">
        <v>0.92</v>
      </c>
      <c r="S5274">
        <v>0.97</v>
      </c>
      <c r="T5274">
        <v>499.57</v>
      </c>
      <c r="U5274">
        <v>124.48</v>
      </c>
      <c r="V5274">
        <v>1.77</v>
      </c>
      <c r="W5274">
        <v>10.050000000000001</v>
      </c>
      <c r="X5274">
        <v>5.87</v>
      </c>
      <c r="Y5274">
        <v>2</v>
      </c>
      <c r="Z5274" t="s">
        <v>4250</v>
      </c>
      <c r="AA5274">
        <v>0</v>
      </c>
      <c r="AB5274">
        <v>5</v>
      </c>
      <c r="AC5274">
        <v>3.1697380952380949</v>
      </c>
      <c r="AE5274" t="s">
        <v>7949</v>
      </c>
      <c r="AH5274">
        <v>0</v>
      </c>
      <c r="AI5274">
        <v>0</v>
      </c>
    </row>
    <row r="5275" spans="5:35" x14ac:dyDescent="0.25">
      <c r="E5275">
        <v>1.3</v>
      </c>
      <c r="H5275">
        <v>5</v>
      </c>
      <c r="I5275" t="s">
        <v>22084</v>
      </c>
      <c r="J5275" t="s">
        <v>22089</v>
      </c>
      <c r="L5275" t="s">
        <v>22193</v>
      </c>
      <c r="M5275" t="s">
        <v>22198</v>
      </c>
      <c r="N5275" t="s">
        <v>25950</v>
      </c>
      <c r="O5275" t="s">
        <v>30228</v>
      </c>
      <c r="P5275">
        <v>7</v>
      </c>
      <c r="Q5275">
        <v>3</v>
      </c>
      <c r="R5275">
        <v>0.36</v>
      </c>
      <c r="S5275">
        <v>0.41</v>
      </c>
      <c r="T5275">
        <v>496.57</v>
      </c>
      <c r="U5275">
        <v>139.04</v>
      </c>
      <c r="V5275">
        <v>2.12</v>
      </c>
      <c r="W5275">
        <v>9.8699999999999992</v>
      </c>
      <c r="X5275">
        <v>5.87</v>
      </c>
      <c r="Y5275">
        <v>2</v>
      </c>
      <c r="Z5275" t="s">
        <v>4250</v>
      </c>
      <c r="AA5275">
        <v>0</v>
      </c>
      <c r="AB5275">
        <v>4</v>
      </c>
      <c r="AC5275">
        <v>3.1911666666666672</v>
      </c>
      <c r="AE5275" t="s">
        <v>7949</v>
      </c>
      <c r="AH5275">
        <v>0</v>
      </c>
      <c r="AI5275">
        <v>0</v>
      </c>
    </row>
    <row r="5276" spans="5:35" x14ac:dyDescent="0.25">
      <c r="E5276">
        <v>1.4</v>
      </c>
      <c r="H5276">
        <v>5</v>
      </c>
      <c r="I5276" t="s">
        <v>22084</v>
      </c>
      <c r="J5276" t="s">
        <v>22089</v>
      </c>
      <c r="L5276" t="s">
        <v>22193</v>
      </c>
      <c r="M5276" t="s">
        <v>22198</v>
      </c>
      <c r="N5276" t="s">
        <v>25951</v>
      </c>
      <c r="O5276" t="s">
        <v>30229</v>
      </c>
      <c r="P5276">
        <v>7</v>
      </c>
      <c r="Q5276">
        <v>3</v>
      </c>
      <c r="R5276">
        <v>-0.11</v>
      </c>
      <c r="S5276">
        <v>-0.05</v>
      </c>
      <c r="T5276">
        <v>506.51</v>
      </c>
      <c r="U5276">
        <v>139.04</v>
      </c>
      <c r="V5276">
        <v>2.1800000000000002</v>
      </c>
      <c r="W5276">
        <v>9.1</v>
      </c>
      <c r="X5276">
        <v>5.87</v>
      </c>
      <c r="Y5276">
        <v>2</v>
      </c>
      <c r="Z5276" t="s">
        <v>4250</v>
      </c>
      <c r="AA5276">
        <v>1</v>
      </c>
      <c r="AB5276">
        <v>4</v>
      </c>
      <c r="AC5276">
        <v>3.166666666666667</v>
      </c>
      <c r="AE5276" t="s">
        <v>7949</v>
      </c>
      <c r="AH5276">
        <v>0</v>
      </c>
      <c r="AI5276">
        <v>0</v>
      </c>
    </row>
    <row r="5277" spans="5:35" x14ac:dyDescent="0.25">
      <c r="E5277">
        <v>6.4</v>
      </c>
      <c r="H5277">
        <v>5</v>
      </c>
      <c r="I5277" t="s">
        <v>22084</v>
      </c>
      <c r="J5277" t="s">
        <v>22089</v>
      </c>
      <c r="L5277" t="s">
        <v>22193</v>
      </c>
      <c r="M5277" t="s">
        <v>22198</v>
      </c>
      <c r="N5277" t="s">
        <v>25952</v>
      </c>
      <c r="O5277" t="s">
        <v>30230</v>
      </c>
      <c r="P5277">
        <v>7</v>
      </c>
      <c r="Q5277">
        <v>3</v>
      </c>
      <c r="R5277">
        <v>-1.81</v>
      </c>
      <c r="S5277">
        <v>7.0000000000000007E-2</v>
      </c>
      <c r="T5277">
        <v>484.56</v>
      </c>
      <c r="U5277">
        <v>139.04</v>
      </c>
      <c r="V5277">
        <v>2.02</v>
      </c>
      <c r="W5277">
        <v>9.8800000000000008</v>
      </c>
      <c r="X5277">
        <v>8.58</v>
      </c>
      <c r="Y5277">
        <v>2</v>
      </c>
      <c r="Z5277" t="s">
        <v>4250</v>
      </c>
      <c r="AA5277">
        <v>0</v>
      </c>
      <c r="AB5277">
        <v>3</v>
      </c>
      <c r="AC5277">
        <v>2.9869523809523808</v>
      </c>
      <c r="AE5277" t="s">
        <v>7952</v>
      </c>
      <c r="AH5277">
        <v>0</v>
      </c>
      <c r="AI5277">
        <v>0</v>
      </c>
    </row>
    <row r="5278" spans="5:35" x14ac:dyDescent="0.25">
      <c r="E5278">
        <v>37</v>
      </c>
      <c r="H5278">
        <v>5</v>
      </c>
      <c r="I5278" t="s">
        <v>22084</v>
      </c>
      <c r="J5278" t="s">
        <v>22089</v>
      </c>
      <c r="L5278" t="s">
        <v>22193</v>
      </c>
      <c r="M5278" t="s">
        <v>22198</v>
      </c>
      <c r="N5278" t="s">
        <v>25953</v>
      </c>
      <c r="O5278" t="s">
        <v>30231</v>
      </c>
      <c r="P5278">
        <v>6</v>
      </c>
      <c r="Q5278">
        <v>3</v>
      </c>
      <c r="R5278">
        <v>-1.08</v>
      </c>
      <c r="S5278">
        <v>0.8</v>
      </c>
      <c r="T5278">
        <v>477.54</v>
      </c>
      <c r="U5278">
        <v>115.25</v>
      </c>
      <c r="V5278">
        <v>2.29</v>
      </c>
      <c r="W5278">
        <v>9.92</v>
      </c>
      <c r="X5278">
        <v>8.58</v>
      </c>
      <c r="Y5278">
        <v>2</v>
      </c>
      <c r="Z5278" t="s">
        <v>4250</v>
      </c>
      <c r="AA5278">
        <v>0</v>
      </c>
      <c r="AB5278">
        <v>3</v>
      </c>
      <c r="AC5278">
        <v>3.1954285714285708</v>
      </c>
      <c r="AE5278" t="s">
        <v>7952</v>
      </c>
      <c r="AH5278">
        <v>0</v>
      </c>
      <c r="AI5278">
        <v>0</v>
      </c>
    </row>
    <row r="5279" spans="5:35" x14ac:dyDescent="0.25">
      <c r="E5279">
        <v>35</v>
      </c>
      <c r="H5279">
        <v>5</v>
      </c>
      <c r="I5279" t="s">
        <v>22084</v>
      </c>
      <c r="J5279" t="s">
        <v>22089</v>
      </c>
      <c r="L5279" t="s">
        <v>22193</v>
      </c>
      <c r="M5279" t="s">
        <v>22198</v>
      </c>
      <c r="N5279" t="s">
        <v>25954</v>
      </c>
      <c r="O5279" t="s">
        <v>30232</v>
      </c>
      <c r="P5279">
        <v>7</v>
      </c>
      <c r="Q5279">
        <v>3</v>
      </c>
      <c r="R5279">
        <v>-1.31</v>
      </c>
      <c r="S5279">
        <v>0.56999999999999995</v>
      </c>
      <c r="T5279">
        <v>489.57</v>
      </c>
      <c r="U5279">
        <v>124.48</v>
      </c>
      <c r="V5279">
        <v>2.16</v>
      </c>
      <c r="W5279">
        <v>10.17</v>
      </c>
      <c r="X5279">
        <v>8.58</v>
      </c>
      <c r="Y5279">
        <v>2</v>
      </c>
      <c r="Z5279" t="s">
        <v>4250</v>
      </c>
      <c r="AA5279">
        <v>0</v>
      </c>
      <c r="AB5279">
        <v>4</v>
      </c>
      <c r="AC5279">
        <v>2.951166666666666</v>
      </c>
      <c r="AE5279" t="s">
        <v>7952</v>
      </c>
      <c r="AH5279">
        <v>0</v>
      </c>
      <c r="AI5279">
        <v>0</v>
      </c>
    </row>
    <row r="5280" spans="5:35" x14ac:dyDescent="0.25">
      <c r="E5280">
        <v>19</v>
      </c>
      <c r="H5280">
        <v>5</v>
      </c>
      <c r="I5280" t="s">
        <v>22084</v>
      </c>
      <c r="J5280" t="s">
        <v>22089</v>
      </c>
      <c r="L5280" t="s">
        <v>22193</v>
      </c>
      <c r="M5280" t="s">
        <v>22198</v>
      </c>
      <c r="N5280" t="s">
        <v>25955</v>
      </c>
      <c r="O5280" t="s">
        <v>30233</v>
      </c>
      <c r="P5280">
        <v>8</v>
      </c>
      <c r="Q5280">
        <v>3</v>
      </c>
      <c r="R5280">
        <v>-0.88</v>
      </c>
      <c r="S5280">
        <v>1.01</v>
      </c>
      <c r="T5280">
        <v>490.56</v>
      </c>
      <c r="U5280">
        <v>137.37</v>
      </c>
      <c r="V5280">
        <v>1.55</v>
      </c>
      <c r="W5280">
        <v>8.84</v>
      </c>
      <c r="X5280">
        <v>8.58</v>
      </c>
      <c r="Y5280">
        <v>2</v>
      </c>
      <c r="Z5280" t="s">
        <v>4250</v>
      </c>
      <c r="AA5280">
        <v>0</v>
      </c>
      <c r="AB5280">
        <v>4</v>
      </c>
      <c r="AC5280">
        <v>2.944095238095239</v>
      </c>
      <c r="AE5280" t="s">
        <v>7952</v>
      </c>
      <c r="AH5280">
        <v>0</v>
      </c>
      <c r="AI5280">
        <v>0</v>
      </c>
    </row>
    <row r="5281" spans="5:35" x14ac:dyDescent="0.25">
      <c r="E5281">
        <v>12</v>
      </c>
      <c r="H5281">
        <v>5</v>
      </c>
      <c r="I5281" t="s">
        <v>22084</v>
      </c>
      <c r="J5281" t="s">
        <v>22089</v>
      </c>
      <c r="L5281" t="s">
        <v>22193</v>
      </c>
      <c r="M5281" t="s">
        <v>22198</v>
      </c>
      <c r="N5281" t="s">
        <v>25956</v>
      </c>
      <c r="O5281" t="s">
        <v>30234</v>
      </c>
      <c r="P5281">
        <v>6</v>
      </c>
      <c r="Q5281">
        <v>3</v>
      </c>
      <c r="R5281">
        <v>-0.57999999999999996</v>
      </c>
      <c r="S5281">
        <v>1.3</v>
      </c>
      <c r="T5281">
        <v>493.99</v>
      </c>
      <c r="U5281">
        <v>115.25</v>
      </c>
      <c r="V5281">
        <v>2.8</v>
      </c>
      <c r="W5281">
        <v>9.98</v>
      </c>
      <c r="X5281">
        <v>8.58</v>
      </c>
      <c r="Y5281">
        <v>2</v>
      </c>
      <c r="Z5281" t="s">
        <v>4250</v>
      </c>
      <c r="AA5281">
        <v>0</v>
      </c>
      <c r="AB5281">
        <v>3</v>
      </c>
      <c r="AC5281">
        <v>3.0779285714285711</v>
      </c>
      <c r="AE5281" t="s">
        <v>7952</v>
      </c>
      <c r="AH5281">
        <v>0</v>
      </c>
      <c r="AI5281">
        <v>0</v>
      </c>
    </row>
    <row r="5282" spans="5:35" x14ac:dyDescent="0.25">
      <c r="E5282">
        <v>15</v>
      </c>
      <c r="H5282">
        <v>5</v>
      </c>
      <c r="I5282" t="s">
        <v>22084</v>
      </c>
      <c r="J5282" t="s">
        <v>22089</v>
      </c>
      <c r="L5282" t="s">
        <v>22193</v>
      </c>
      <c r="M5282" t="s">
        <v>22198</v>
      </c>
      <c r="N5282" t="s">
        <v>25957</v>
      </c>
      <c r="O5282" t="s">
        <v>30235</v>
      </c>
      <c r="P5282">
        <v>7</v>
      </c>
      <c r="Q5282">
        <v>3</v>
      </c>
      <c r="R5282">
        <v>-0.11</v>
      </c>
      <c r="S5282">
        <v>1.77</v>
      </c>
      <c r="T5282">
        <v>543.54</v>
      </c>
      <c r="U5282">
        <v>124.48</v>
      </c>
      <c r="V5282">
        <v>3.05</v>
      </c>
      <c r="W5282">
        <v>10.050000000000001</v>
      </c>
      <c r="X5282">
        <v>8.58</v>
      </c>
      <c r="Y5282">
        <v>2</v>
      </c>
      <c r="Z5282" t="s">
        <v>4250</v>
      </c>
      <c r="AA5282">
        <v>1</v>
      </c>
      <c r="AB5282">
        <v>4</v>
      </c>
      <c r="AC5282">
        <v>2.8766666666666669</v>
      </c>
      <c r="AE5282" t="s">
        <v>7952</v>
      </c>
      <c r="AH5282">
        <v>0</v>
      </c>
      <c r="AI5282">
        <v>0</v>
      </c>
    </row>
    <row r="5283" spans="5:35" x14ac:dyDescent="0.25">
      <c r="E5283">
        <v>11</v>
      </c>
      <c r="H5283">
        <v>5</v>
      </c>
      <c r="I5283" t="s">
        <v>22084</v>
      </c>
      <c r="J5283" t="s">
        <v>22089</v>
      </c>
      <c r="L5283" t="s">
        <v>22193</v>
      </c>
      <c r="M5283" t="s">
        <v>22198</v>
      </c>
      <c r="N5283" t="s">
        <v>25958</v>
      </c>
      <c r="O5283" t="s">
        <v>30236</v>
      </c>
      <c r="P5283">
        <v>7</v>
      </c>
      <c r="Q5283">
        <v>3</v>
      </c>
      <c r="R5283">
        <v>-0.93</v>
      </c>
      <c r="S5283">
        <v>0.95</v>
      </c>
      <c r="T5283">
        <v>525.54999999999995</v>
      </c>
      <c r="U5283">
        <v>124.48</v>
      </c>
      <c r="V5283">
        <v>2.75</v>
      </c>
      <c r="W5283">
        <v>10.08</v>
      </c>
      <c r="X5283">
        <v>8.58</v>
      </c>
      <c r="Y5283">
        <v>2</v>
      </c>
      <c r="Z5283" t="s">
        <v>4250</v>
      </c>
      <c r="AA5283">
        <v>1</v>
      </c>
      <c r="AB5283">
        <v>5</v>
      </c>
      <c r="AC5283">
        <v>2.8766666666666669</v>
      </c>
      <c r="AE5283" t="s">
        <v>7952</v>
      </c>
      <c r="AH5283">
        <v>0</v>
      </c>
      <c r="AI5283">
        <v>0</v>
      </c>
    </row>
    <row r="5284" spans="5:35" x14ac:dyDescent="0.25">
      <c r="E5284">
        <v>14</v>
      </c>
      <c r="H5284">
        <v>5</v>
      </c>
      <c r="I5284" t="s">
        <v>22084</v>
      </c>
      <c r="J5284" t="s">
        <v>22089</v>
      </c>
      <c r="L5284" t="s">
        <v>22193</v>
      </c>
      <c r="M5284" t="s">
        <v>22198</v>
      </c>
      <c r="N5284" t="s">
        <v>25959</v>
      </c>
      <c r="O5284" t="s">
        <v>30237</v>
      </c>
      <c r="P5284">
        <v>7</v>
      </c>
      <c r="Q5284">
        <v>3</v>
      </c>
      <c r="R5284">
        <v>-1.25</v>
      </c>
      <c r="S5284">
        <v>0.62</v>
      </c>
      <c r="T5284">
        <v>507.56</v>
      </c>
      <c r="U5284">
        <v>124.48</v>
      </c>
      <c r="V5284">
        <v>2.4500000000000002</v>
      </c>
      <c r="W5284">
        <v>10.02</v>
      </c>
      <c r="X5284">
        <v>8.58</v>
      </c>
      <c r="Y5284">
        <v>2</v>
      </c>
      <c r="Z5284" t="s">
        <v>4250</v>
      </c>
      <c r="AA5284">
        <v>1</v>
      </c>
      <c r="AB5284">
        <v>5</v>
      </c>
      <c r="AC5284">
        <v>2.8766666666666669</v>
      </c>
      <c r="AE5284" t="s">
        <v>7952</v>
      </c>
      <c r="AH5284">
        <v>0</v>
      </c>
      <c r="AI5284">
        <v>0</v>
      </c>
    </row>
    <row r="5285" spans="5:35" x14ac:dyDescent="0.25">
      <c r="E5285">
        <v>37</v>
      </c>
      <c r="H5285">
        <v>5</v>
      </c>
      <c r="I5285" t="s">
        <v>22084</v>
      </c>
      <c r="J5285" t="s">
        <v>22089</v>
      </c>
      <c r="L5285" t="s">
        <v>22193</v>
      </c>
      <c r="M5285" t="s">
        <v>22198</v>
      </c>
      <c r="N5285" t="s">
        <v>25960</v>
      </c>
      <c r="O5285" t="s">
        <v>30238</v>
      </c>
      <c r="P5285">
        <v>7</v>
      </c>
      <c r="Q5285">
        <v>3</v>
      </c>
      <c r="R5285">
        <v>-1.42</v>
      </c>
      <c r="S5285">
        <v>0.46</v>
      </c>
      <c r="T5285">
        <v>503.6</v>
      </c>
      <c r="U5285">
        <v>124.48</v>
      </c>
      <c r="V5285">
        <v>2.46</v>
      </c>
      <c r="W5285">
        <v>10.23</v>
      </c>
      <c r="X5285">
        <v>8.58</v>
      </c>
      <c r="Y5285">
        <v>2</v>
      </c>
      <c r="Z5285" t="s">
        <v>4250</v>
      </c>
      <c r="AA5285">
        <v>1</v>
      </c>
      <c r="AB5285">
        <v>4</v>
      </c>
      <c r="AC5285">
        <v>2.8766666666666669</v>
      </c>
      <c r="AE5285" t="s">
        <v>7952</v>
      </c>
      <c r="AH5285">
        <v>0</v>
      </c>
      <c r="AI5285">
        <v>0</v>
      </c>
    </row>
    <row r="5286" spans="5:35" x14ac:dyDescent="0.25">
      <c r="E5286">
        <v>37</v>
      </c>
      <c r="H5286">
        <v>5</v>
      </c>
      <c r="I5286" t="s">
        <v>22084</v>
      </c>
      <c r="J5286" t="s">
        <v>22089</v>
      </c>
      <c r="L5286" t="s">
        <v>22193</v>
      </c>
      <c r="M5286" t="s">
        <v>22198</v>
      </c>
      <c r="N5286" t="s">
        <v>25961</v>
      </c>
      <c r="O5286" t="s">
        <v>30239</v>
      </c>
      <c r="P5286">
        <v>9</v>
      </c>
      <c r="Q5286">
        <v>3</v>
      </c>
      <c r="R5286">
        <v>0.36</v>
      </c>
      <c r="S5286">
        <v>0.39</v>
      </c>
      <c r="T5286">
        <v>506.56</v>
      </c>
      <c r="U5286">
        <v>146.6</v>
      </c>
      <c r="V5286">
        <v>1.4</v>
      </c>
      <c r="W5286">
        <v>8.89</v>
      </c>
      <c r="X5286">
        <v>5.78</v>
      </c>
      <c r="Y5286">
        <v>2</v>
      </c>
      <c r="Z5286" t="s">
        <v>4250</v>
      </c>
      <c r="AA5286">
        <v>1</v>
      </c>
      <c r="AB5286">
        <v>4</v>
      </c>
      <c r="AC5286">
        <v>3.166666666666667</v>
      </c>
      <c r="AE5286" t="s">
        <v>7949</v>
      </c>
      <c r="AH5286">
        <v>0</v>
      </c>
      <c r="AI5286">
        <v>0</v>
      </c>
    </row>
    <row r="5287" spans="5:35" x14ac:dyDescent="0.25">
      <c r="E5287">
        <v>35</v>
      </c>
      <c r="H5287">
        <v>5</v>
      </c>
      <c r="I5287" t="s">
        <v>22084</v>
      </c>
      <c r="J5287" t="s">
        <v>22089</v>
      </c>
      <c r="L5287" t="s">
        <v>22193</v>
      </c>
      <c r="M5287" t="s">
        <v>22198</v>
      </c>
      <c r="N5287" t="s">
        <v>25962</v>
      </c>
      <c r="O5287" t="s">
        <v>30240</v>
      </c>
      <c r="P5287">
        <v>7</v>
      </c>
      <c r="Q5287">
        <v>3</v>
      </c>
      <c r="R5287">
        <v>-1.98</v>
      </c>
      <c r="S5287">
        <v>-0.1</v>
      </c>
      <c r="T5287">
        <v>498.58</v>
      </c>
      <c r="U5287">
        <v>139.04</v>
      </c>
      <c r="V5287">
        <v>2.33</v>
      </c>
      <c r="W5287">
        <v>9.94</v>
      </c>
      <c r="X5287">
        <v>8.58</v>
      </c>
      <c r="Y5287">
        <v>2</v>
      </c>
      <c r="Z5287" t="s">
        <v>4250</v>
      </c>
      <c r="AA5287">
        <v>0</v>
      </c>
      <c r="AB5287">
        <v>3</v>
      </c>
      <c r="AC5287">
        <v>2.8868095238095242</v>
      </c>
      <c r="AE5287" t="s">
        <v>7952</v>
      </c>
      <c r="AH5287">
        <v>0</v>
      </c>
      <c r="AI5287">
        <v>0</v>
      </c>
    </row>
    <row r="5288" spans="5:35" x14ac:dyDescent="0.25">
      <c r="E5288">
        <v>2.2999999999999998</v>
      </c>
      <c r="H5288">
        <v>5</v>
      </c>
      <c r="I5288" t="s">
        <v>22084</v>
      </c>
      <c r="J5288" t="s">
        <v>22089</v>
      </c>
      <c r="L5288" t="s">
        <v>22193</v>
      </c>
      <c r="M5288" t="s">
        <v>22198</v>
      </c>
      <c r="N5288" t="s">
        <v>25963</v>
      </c>
      <c r="O5288" t="s">
        <v>30241</v>
      </c>
      <c r="P5288">
        <v>7</v>
      </c>
      <c r="Q5288">
        <v>3</v>
      </c>
      <c r="R5288">
        <v>-0.72</v>
      </c>
      <c r="S5288">
        <v>1.1599999999999999</v>
      </c>
      <c r="T5288">
        <v>527.62</v>
      </c>
      <c r="U5288">
        <v>124.48</v>
      </c>
      <c r="V5288">
        <v>2.5499999999999998</v>
      </c>
      <c r="W5288">
        <v>10.050000000000001</v>
      </c>
      <c r="X5288">
        <v>8.58</v>
      </c>
      <c r="Y5288">
        <v>2</v>
      </c>
      <c r="Z5288" t="s">
        <v>4250</v>
      </c>
      <c r="AA5288">
        <v>1</v>
      </c>
      <c r="AB5288">
        <v>5</v>
      </c>
      <c r="AC5288">
        <v>2.8766666666666669</v>
      </c>
      <c r="AE5288" t="s">
        <v>7952</v>
      </c>
      <c r="AH5288">
        <v>0</v>
      </c>
      <c r="AI5288">
        <v>0</v>
      </c>
    </row>
    <row r="5289" spans="5:35" x14ac:dyDescent="0.25">
      <c r="E5289">
        <v>1710</v>
      </c>
      <c r="H5289">
        <v>5</v>
      </c>
      <c r="I5289" t="s">
        <v>22084</v>
      </c>
      <c r="J5289" t="s">
        <v>22089</v>
      </c>
      <c r="L5289" t="s">
        <v>22193</v>
      </c>
      <c r="M5289" t="s">
        <v>22198</v>
      </c>
      <c r="N5289" t="s">
        <v>25964</v>
      </c>
      <c r="O5289" t="s">
        <v>30242</v>
      </c>
      <c r="P5289">
        <v>5</v>
      </c>
      <c r="Q5289">
        <v>3</v>
      </c>
      <c r="R5289">
        <v>-1.88</v>
      </c>
      <c r="S5289">
        <v>0</v>
      </c>
      <c r="T5289">
        <v>432.47</v>
      </c>
      <c r="U5289">
        <v>102.36</v>
      </c>
      <c r="V5289">
        <v>1.7</v>
      </c>
      <c r="W5289">
        <v>9.7799999999999994</v>
      </c>
      <c r="X5289">
        <v>8.58</v>
      </c>
      <c r="Y5289">
        <v>1</v>
      </c>
      <c r="Z5289" t="s">
        <v>4250</v>
      </c>
      <c r="AA5289">
        <v>0</v>
      </c>
      <c r="AB5289">
        <v>3</v>
      </c>
      <c r="AC5289">
        <v>3.947023809523809</v>
      </c>
      <c r="AE5289" t="s">
        <v>7952</v>
      </c>
      <c r="AH5289">
        <v>0</v>
      </c>
      <c r="AI5289">
        <v>0</v>
      </c>
    </row>
    <row r="5290" spans="5:35" x14ac:dyDescent="0.25">
      <c r="E5290">
        <v>548</v>
      </c>
      <c r="H5290">
        <v>5</v>
      </c>
      <c r="I5290" t="s">
        <v>22084</v>
      </c>
      <c r="J5290" t="s">
        <v>22089</v>
      </c>
      <c r="L5290" t="s">
        <v>22193</v>
      </c>
      <c r="M5290" t="s">
        <v>22198</v>
      </c>
      <c r="N5290" t="s">
        <v>25965</v>
      </c>
      <c r="O5290" t="s">
        <v>30243</v>
      </c>
      <c r="P5290">
        <v>6</v>
      </c>
      <c r="Q5290">
        <v>3</v>
      </c>
      <c r="R5290">
        <v>-2.0299999999999998</v>
      </c>
      <c r="S5290">
        <v>-0.15</v>
      </c>
      <c r="T5290">
        <v>426.51</v>
      </c>
      <c r="U5290">
        <v>111.59</v>
      </c>
      <c r="V5290">
        <v>1.0900000000000001</v>
      </c>
      <c r="W5290">
        <v>12.38</v>
      </c>
      <c r="X5290">
        <v>8.58</v>
      </c>
      <c r="Y5290">
        <v>1</v>
      </c>
      <c r="Z5290" t="s">
        <v>4250</v>
      </c>
      <c r="AA5290">
        <v>0</v>
      </c>
      <c r="AB5290">
        <v>4</v>
      </c>
      <c r="AC5290">
        <v>3.6819285714285712</v>
      </c>
      <c r="AE5290" t="s">
        <v>7952</v>
      </c>
      <c r="AH5290">
        <v>0</v>
      </c>
      <c r="AI5290">
        <v>0</v>
      </c>
    </row>
    <row r="5291" spans="5:35" x14ac:dyDescent="0.25">
      <c r="E5291">
        <v>3.7</v>
      </c>
      <c r="H5291">
        <v>5</v>
      </c>
      <c r="I5291" t="s">
        <v>22084</v>
      </c>
      <c r="J5291" t="s">
        <v>22089</v>
      </c>
      <c r="L5291" t="s">
        <v>22193</v>
      </c>
      <c r="M5291" t="s">
        <v>22198</v>
      </c>
      <c r="N5291" t="s">
        <v>25966</v>
      </c>
      <c r="O5291" t="s">
        <v>30244</v>
      </c>
      <c r="P5291">
        <v>7</v>
      </c>
      <c r="Q5291">
        <v>4</v>
      </c>
      <c r="R5291">
        <v>-0.27</v>
      </c>
      <c r="S5291">
        <v>-0.25</v>
      </c>
      <c r="T5291">
        <v>442.48</v>
      </c>
      <c r="U5291">
        <v>147.83000000000001</v>
      </c>
      <c r="V5291">
        <v>0.9</v>
      </c>
      <c r="W5291">
        <v>9.8699999999999992</v>
      </c>
      <c r="X5291">
        <v>6.14</v>
      </c>
      <c r="Y5291">
        <v>2</v>
      </c>
      <c r="Z5291" t="s">
        <v>4250</v>
      </c>
      <c r="AA5291">
        <v>0</v>
      </c>
      <c r="AB5291">
        <v>3</v>
      </c>
      <c r="AC5291">
        <v>3.410857142857143</v>
      </c>
      <c r="AE5291" t="s">
        <v>7949</v>
      </c>
      <c r="AH5291">
        <v>0</v>
      </c>
      <c r="AI5291">
        <v>0</v>
      </c>
    </row>
    <row r="5292" spans="5:35" x14ac:dyDescent="0.25">
      <c r="E5292">
        <v>22</v>
      </c>
      <c r="H5292">
        <v>5</v>
      </c>
      <c r="I5292" t="s">
        <v>22084</v>
      </c>
      <c r="J5292" t="s">
        <v>22089</v>
      </c>
      <c r="L5292" t="s">
        <v>22193</v>
      </c>
      <c r="M5292" t="s">
        <v>22198</v>
      </c>
      <c r="N5292" t="s">
        <v>25967</v>
      </c>
      <c r="O5292" t="s">
        <v>30245</v>
      </c>
      <c r="P5292">
        <v>7</v>
      </c>
      <c r="Q5292">
        <v>4</v>
      </c>
      <c r="R5292">
        <v>0.23</v>
      </c>
      <c r="S5292">
        <v>0.25</v>
      </c>
      <c r="T5292">
        <v>447.49</v>
      </c>
      <c r="U5292">
        <v>133.27000000000001</v>
      </c>
      <c r="V5292">
        <v>1.03</v>
      </c>
      <c r="W5292">
        <v>10.17</v>
      </c>
      <c r="X5292">
        <v>6.14</v>
      </c>
      <c r="Y5292">
        <v>2</v>
      </c>
      <c r="Z5292" t="s">
        <v>4250</v>
      </c>
      <c r="AA5292">
        <v>0</v>
      </c>
      <c r="AB5292">
        <v>4</v>
      </c>
      <c r="AC5292">
        <v>3.3750714285714278</v>
      </c>
      <c r="AE5292" t="s">
        <v>7949</v>
      </c>
      <c r="AH5292">
        <v>0</v>
      </c>
      <c r="AI5292">
        <v>0</v>
      </c>
    </row>
    <row r="5293" spans="5:35" x14ac:dyDescent="0.25">
      <c r="E5293">
        <v>4.0999999999999996</v>
      </c>
      <c r="H5293">
        <v>5</v>
      </c>
      <c r="I5293" t="s">
        <v>22084</v>
      </c>
      <c r="J5293" t="s">
        <v>22089</v>
      </c>
      <c r="L5293" t="s">
        <v>22193</v>
      </c>
      <c r="M5293" t="s">
        <v>22198</v>
      </c>
      <c r="N5293" t="s">
        <v>25968</v>
      </c>
      <c r="O5293" t="s">
        <v>30246</v>
      </c>
      <c r="P5293">
        <v>7</v>
      </c>
      <c r="Q5293">
        <v>4</v>
      </c>
      <c r="R5293">
        <v>-0.44</v>
      </c>
      <c r="S5293">
        <v>-0.42</v>
      </c>
      <c r="T5293">
        <v>456.5</v>
      </c>
      <c r="U5293">
        <v>147.83000000000001</v>
      </c>
      <c r="V5293">
        <v>1.21</v>
      </c>
      <c r="W5293">
        <v>9.93</v>
      </c>
      <c r="X5293">
        <v>6.14</v>
      </c>
      <c r="Y5293">
        <v>2</v>
      </c>
      <c r="Z5293" t="s">
        <v>4250</v>
      </c>
      <c r="AA5293">
        <v>0</v>
      </c>
      <c r="AB5293">
        <v>3</v>
      </c>
      <c r="AC5293">
        <v>3.3107142857142859</v>
      </c>
      <c r="AE5293" t="s">
        <v>7949</v>
      </c>
      <c r="AH5293">
        <v>0</v>
      </c>
      <c r="AI5293">
        <v>0</v>
      </c>
    </row>
    <row r="5294" spans="5:35" x14ac:dyDescent="0.25">
      <c r="E5294">
        <v>1.6</v>
      </c>
      <c r="H5294">
        <v>5</v>
      </c>
      <c r="I5294" t="s">
        <v>22084</v>
      </c>
      <c r="J5294" t="s">
        <v>22089</v>
      </c>
      <c r="L5294" t="s">
        <v>22193</v>
      </c>
      <c r="M5294" t="s">
        <v>22198</v>
      </c>
      <c r="N5294" t="s">
        <v>25969</v>
      </c>
      <c r="O5294" t="s">
        <v>30247</v>
      </c>
      <c r="P5294">
        <v>7</v>
      </c>
      <c r="Q5294">
        <v>3</v>
      </c>
      <c r="R5294">
        <v>-0.48</v>
      </c>
      <c r="S5294">
        <v>-0.48</v>
      </c>
      <c r="T5294">
        <v>489.53</v>
      </c>
      <c r="U5294">
        <v>141.55000000000001</v>
      </c>
      <c r="V5294">
        <v>1.29</v>
      </c>
      <c r="W5294">
        <v>10.17</v>
      </c>
      <c r="X5294">
        <v>5.05</v>
      </c>
      <c r="Y5294">
        <v>2</v>
      </c>
      <c r="Z5294" t="s">
        <v>4250</v>
      </c>
      <c r="AA5294">
        <v>0</v>
      </c>
      <c r="AB5294">
        <v>4</v>
      </c>
      <c r="AC5294">
        <v>3.241452380952381</v>
      </c>
      <c r="AE5294" t="s">
        <v>7949</v>
      </c>
      <c r="AH5294">
        <v>0</v>
      </c>
      <c r="AI5294">
        <v>0</v>
      </c>
    </row>
    <row r="5295" spans="5:35" x14ac:dyDescent="0.25">
      <c r="E5295">
        <v>6.5</v>
      </c>
      <c r="H5295">
        <v>5</v>
      </c>
      <c r="I5295" t="s">
        <v>22084</v>
      </c>
      <c r="J5295" t="s">
        <v>22089</v>
      </c>
      <c r="L5295" t="s">
        <v>22193</v>
      </c>
      <c r="M5295" t="s">
        <v>22198</v>
      </c>
      <c r="N5295" t="s">
        <v>25970</v>
      </c>
      <c r="O5295" t="s">
        <v>30248</v>
      </c>
      <c r="P5295">
        <v>8</v>
      </c>
      <c r="Q5295">
        <v>3</v>
      </c>
      <c r="R5295">
        <v>0.05</v>
      </c>
      <c r="S5295">
        <v>0.06</v>
      </c>
      <c r="T5295">
        <v>525.58000000000004</v>
      </c>
      <c r="U5295">
        <v>158.62</v>
      </c>
      <c r="V5295">
        <v>0.71</v>
      </c>
      <c r="W5295">
        <v>10.17</v>
      </c>
      <c r="X5295">
        <v>5.15</v>
      </c>
      <c r="Y5295">
        <v>2</v>
      </c>
      <c r="Z5295" t="s">
        <v>4250</v>
      </c>
      <c r="AA5295">
        <v>1</v>
      </c>
      <c r="AB5295">
        <v>5</v>
      </c>
      <c r="AC5295">
        <v>3.166666666666667</v>
      </c>
      <c r="AE5295" t="s">
        <v>7949</v>
      </c>
      <c r="AH5295">
        <v>0</v>
      </c>
      <c r="AI5295">
        <v>0</v>
      </c>
    </row>
    <row r="5296" spans="5:35" x14ac:dyDescent="0.25">
      <c r="E5296">
        <v>7.3</v>
      </c>
      <c r="H5296">
        <v>5</v>
      </c>
      <c r="I5296" t="s">
        <v>22084</v>
      </c>
      <c r="J5296" t="s">
        <v>22089</v>
      </c>
      <c r="L5296" t="s">
        <v>22193</v>
      </c>
      <c r="M5296" t="s">
        <v>22198</v>
      </c>
      <c r="N5296" t="s">
        <v>25971</v>
      </c>
      <c r="O5296" t="s">
        <v>30249</v>
      </c>
      <c r="P5296">
        <v>7</v>
      </c>
      <c r="Q5296">
        <v>4</v>
      </c>
      <c r="R5296">
        <v>-0.32</v>
      </c>
      <c r="S5296">
        <v>-0.28999999999999998</v>
      </c>
      <c r="T5296">
        <v>504.54</v>
      </c>
      <c r="U5296">
        <v>153.58000000000001</v>
      </c>
      <c r="V5296">
        <v>1.0900000000000001</v>
      </c>
      <c r="W5296">
        <v>10.17</v>
      </c>
      <c r="X5296">
        <v>6.26</v>
      </c>
      <c r="Y5296">
        <v>2</v>
      </c>
      <c r="Z5296" t="s">
        <v>4250</v>
      </c>
      <c r="AA5296">
        <v>1</v>
      </c>
      <c r="AB5296">
        <v>4</v>
      </c>
      <c r="AC5296">
        <v>3</v>
      </c>
      <c r="AE5296" t="s">
        <v>7949</v>
      </c>
      <c r="AH5296">
        <v>0</v>
      </c>
      <c r="AI5296">
        <v>0</v>
      </c>
    </row>
    <row r="5297" spans="1:35" x14ac:dyDescent="0.25">
      <c r="E5297">
        <v>7.7</v>
      </c>
      <c r="H5297">
        <v>5</v>
      </c>
      <c r="I5297" t="s">
        <v>22084</v>
      </c>
      <c r="J5297" t="s">
        <v>22089</v>
      </c>
      <c r="L5297" t="s">
        <v>22193</v>
      </c>
      <c r="M5297" t="s">
        <v>22198</v>
      </c>
      <c r="N5297" t="s">
        <v>25972</v>
      </c>
      <c r="O5297" t="s">
        <v>30250</v>
      </c>
      <c r="P5297">
        <v>7</v>
      </c>
      <c r="Q5297">
        <v>3</v>
      </c>
      <c r="R5297">
        <v>1.81</v>
      </c>
      <c r="S5297">
        <v>1.82</v>
      </c>
      <c r="T5297">
        <v>537.62</v>
      </c>
      <c r="U5297">
        <v>124.48</v>
      </c>
      <c r="V5297">
        <v>2.95</v>
      </c>
      <c r="W5297">
        <v>10.17</v>
      </c>
      <c r="X5297">
        <v>5.77</v>
      </c>
      <c r="Y5297">
        <v>3</v>
      </c>
      <c r="Z5297" t="s">
        <v>4250</v>
      </c>
      <c r="AA5297">
        <v>1</v>
      </c>
      <c r="AB5297">
        <v>6</v>
      </c>
      <c r="AC5297">
        <v>3.166666666666667</v>
      </c>
      <c r="AE5297" t="s">
        <v>7949</v>
      </c>
      <c r="AH5297">
        <v>0</v>
      </c>
      <c r="AI5297">
        <v>0</v>
      </c>
    </row>
    <row r="5298" spans="1:35" x14ac:dyDescent="0.25">
      <c r="E5298">
        <v>1.4</v>
      </c>
      <c r="H5298">
        <v>5</v>
      </c>
      <c r="I5298" t="s">
        <v>22084</v>
      </c>
      <c r="J5298" t="s">
        <v>22089</v>
      </c>
      <c r="L5298" t="s">
        <v>22193</v>
      </c>
      <c r="M5298" t="s">
        <v>22198</v>
      </c>
      <c r="N5298" t="s">
        <v>25973</v>
      </c>
      <c r="O5298" t="s">
        <v>30251</v>
      </c>
      <c r="P5298">
        <v>9</v>
      </c>
      <c r="Q5298">
        <v>3</v>
      </c>
      <c r="R5298">
        <v>1.86</v>
      </c>
      <c r="S5298">
        <v>1.86</v>
      </c>
      <c r="T5298">
        <v>568.59</v>
      </c>
      <c r="U5298">
        <v>167.62</v>
      </c>
      <c r="V5298">
        <v>2.86</v>
      </c>
      <c r="W5298">
        <v>10.17</v>
      </c>
      <c r="X5298">
        <v>5.93</v>
      </c>
      <c r="Y5298">
        <v>3</v>
      </c>
      <c r="Z5298" t="s">
        <v>4250</v>
      </c>
      <c r="AA5298">
        <v>1</v>
      </c>
      <c r="AB5298">
        <v>6</v>
      </c>
      <c r="AC5298">
        <v>3.166666666666667</v>
      </c>
      <c r="AE5298" t="s">
        <v>7949</v>
      </c>
      <c r="AH5298">
        <v>0</v>
      </c>
      <c r="AI5298">
        <v>0</v>
      </c>
    </row>
    <row r="5299" spans="1:35" x14ac:dyDescent="0.25">
      <c r="A5299" t="s">
        <v>22063</v>
      </c>
      <c r="B5299">
        <v>194000</v>
      </c>
      <c r="I5299" t="s">
        <v>22088</v>
      </c>
      <c r="J5299" t="s">
        <v>22090</v>
      </c>
      <c r="K5299" t="s">
        <v>22111</v>
      </c>
      <c r="M5299" t="s">
        <v>22236</v>
      </c>
      <c r="N5299" t="s">
        <v>25974</v>
      </c>
      <c r="O5299" t="s">
        <v>30252</v>
      </c>
    </row>
    <row r="5300" spans="1:35" x14ac:dyDescent="0.25">
      <c r="A5300" t="s">
        <v>22064</v>
      </c>
      <c r="B5300">
        <v>200000</v>
      </c>
      <c r="I5300" t="s">
        <v>22088</v>
      </c>
      <c r="J5300" t="s">
        <v>22090</v>
      </c>
      <c r="K5300" t="s">
        <v>22111</v>
      </c>
      <c r="M5300" t="s">
        <v>22236</v>
      </c>
      <c r="N5300" t="s">
        <v>25975</v>
      </c>
      <c r="O5300" t="s">
        <v>30253</v>
      </c>
    </row>
    <row r="5301" spans="1:35" x14ac:dyDescent="0.25">
      <c r="A5301" t="s">
        <v>22065</v>
      </c>
      <c r="B5301">
        <v>60000</v>
      </c>
      <c r="I5301" t="s">
        <v>22088</v>
      </c>
      <c r="J5301" t="s">
        <v>22090</v>
      </c>
      <c r="K5301" t="s">
        <v>22111</v>
      </c>
      <c r="M5301" t="s">
        <v>22236</v>
      </c>
      <c r="N5301" t="s">
        <v>25976</v>
      </c>
      <c r="O5301" t="s">
        <v>30254</v>
      </c>
    </row>
    <row r="5302" spans="1:35" x14ac:dyDescent="0.25">
      <c r="A5302" t="s">
        <v>22066</v>
      </c>
      <c r="B5302">
        <v>200000</v>
      </c>
      <c r="I5302" t="s">
        <v>22088</v>
      </c>
      <c r="J5302" t="s">
        <v>22090</v>
      </c>
      <c r="K5302" t="s">
        <v>22111</v>
      </c>
      <c r="M5302" t="s">
        <v>22236</v>
      </c>
      <c r="N5302" t="s">
        <v>25977</v>
      </c>
      <c r="O5302" t="s">
        <v>30255</v>
      </c>
    </row>
    <row r="5303" spans="1:35" x14ac:dyDescent="0.25">
      <c r="A5303" t="s">
        <v>22067</v>
      </c>
      <c r="B5303">
        <v>145000</v>
      </c>
      <c r="I5303" t="s">
        <v>22088</v>
      </c>
      <c r="J5303" t="s">
        <v>22090</v>
      </c>
      <c r="K5303" t="s">
        <v>22111</v>
      </c>
      <c r="M5303" t="s">
        <v>22236</v>
      </c>
      <c r="N5303" t="s">
        <v>25978</v>
      </c>
      <c r="O5303" t="s">
        <v>30256</v>
      </c>
    </row>
    <row r="5304" spans="1:35" x14ac:dyDescent="0.25">
      <c r="A5304" t="s">
        <v>22068</v>
      </c>
      <c r="B5304">
        <v>105000</v>
      </c>
      <c r="I5304" t="s">
        <v>22088</v>
      </c>
      <c r="J5304" t="s">
        <v>22090</v>
      </c>
      <c r="K5304" t="s">
        <v>22111</v>
      </c>
      <c r="M5304" t="s">
        <v>22236</v>
      </c>
      <c r="N5304" t="s">
        <v>25979</v>
      </c>
      <c r="O5304" t="s">
        <v>30257</v>
      </c>
    </row>
    <row r="5305" spans="1:35" x14ac:dyDescent="0.25">
      <c r="A5305" t="s">
        <v>22069</v>
      </c>
      <c r="B5305">
        <v>212000</v>
      </c>
      <c r="I5305" t="s">
        <v>22088</v>
      </c>
      <c r="J5305" t="s">
        <v>22090</v>
      </c>
      <c r="K5305" t="s">
        <v>22111</v>
      </c>
      <c r="M5305" t="s">
        <v>22236</v>
      </c>
      <c r="N5305" t="s">
        <v>25980</v>
      </c>
      <c r="O5305" t="s">
        <v>30258</v>
      </c>
    </row>
    <row r="5306" spans="1:35" x14ac:dyDescent="0.25">
      <c r="A5306" t="s">
        <v>22070</v>
      </c>
      <c r="B5306">
        <v>184000000</v>
      </c>
      <c r="I5306" t="s">
        <v>22088</v>
      </c>
      <c r="J5306" t="s">
        <v>22090</v>
      </c>
      <c r="K5306" t="s">
        <v>22111</v>
      </c>
      <c r="M5306" t="s">
        <v>22236</v>
      </c>
      <c r="N5306" t="s">
        <v>25981</v>
      </c>
      <c r="O5306" t="s">
        <v>30259</v>
      </c>
    </row>
    <row r="5307" spans="1:35" x14ac:dyDescent="0.25">
      <c r="A5307" t="s">
        <v>22071</v>
      </c>
      <c r="B5307">
        <v>258000000</v>
      </c>
      <c r="I5307" t="s">
        <v>22088</v>
      </c>
      <c r="J5307" t="s">
        <v>22090</v>
      </c>
      <c r="K5307" t="s">
        <v>22111</v>
      </c>
      <c r="M5307" t="s">
        <v>22236</v>
      </c>
      <c r="N5307" t="s">
        <v>25982</v>
      </c>
      <c r="O5307" t="s">
        <v>30260</v>
      </c>
    </row>
    <row r="5308" spans="1:35" x14ac:dyDescent="0.25">
      <c r="A5308" t="s">
        <v>22072</v>
      </c>
      <c r="B5308">
        <v>265000000</v>
      </c>
      <c r="I5308" t="s">
        <v>22088</v>
      </c>
      <c r="J5308" t="s">
        <v>22090</v>
      </c>
      <c r="K5308" t="s">
        <v>22111</v>
      </c>
      <c r="M5308" t="s">
        <v>22236</v>
      </c>
      <c r="N5308" t="s">
        <v>25983</v>
      </c>
      <c r="O5308" t="s">
        <v>30261</v>
      </c>
    </row>
    <row r="5309" spans="1:35" x14ac:dyDescent="0.25">
      <c r="A5309" t="s">
        <v>22073</v>
      </c>
      <c r="B5309">
        <v>241000000</v>
      </c>
      <c r="I5309" t="s">
        <v>22088</v>
      </c>
      <c r="J5309" t="s">
        <v>22090</v>
      </c>
      <c r="K5309" t="s">
        <v>22111</v>
      </c>
      <c r="M5309" t="s">
        <v>22236</v>
      </c>
      <c r="N5309" t="s">
        <v>25984</v>
      </c>
      <c r="O5309" t="s">
        <v>30262</v>
      </c>
    </row>
    <row r="5310" spans="1:35" x14ac:dyDescent="0.25">
      <c r="A5310" t="s">
        <v>22074</v>
      </c>
      <c r="B5310">
        <v>459000000</v>
      </c>
      <c r="I5310" t="s">
        <v>22088</v>
      </c>
      <c r="J5310" t="s">
        <v>22090</v>
      </c>
      <c r="K5310" t="s">
        <v>22111</v>
      </c>
      <c r="M5310" t="s">
        <v>22236</v>
      </c>
      <c r="N5310" t="s">
        <v>25985</v>
      </c>
      <c r="O5310" t="s">
        <v>30263</v>
      </c>
    </row>
    <row r="5311" spans="1:35" x14ac:dyDescent="0.25">
      <c r="A5311" t="s">
        <v>22075</v>
      </c>
      <c r="B5311">
        <v>424000000</v>
      </c>
      <c r="I5311" t="s">
        <v>22088</v>
      </c>
      <c r="J5311" t="s">
        <v>22090</v>
      </c>
      <c r="K5311" t="s">
        <v>22111</v>
      </c>
      <c r="M5311" t="s">
        <v>22236</v>
      </c>
      <c r="N5311" t="s">
        <v>25986</v>
      </c>
      <c r="O5311" t="s">
        <v>30264</v>
      </c>
    </row>
    <row r="5312" spans="1:35" x14ac:dyDescent="0.25">
      <c r="A5312" t="s">
        <v>22076</v>
      </c>
      <c r="B5312">
        <v>212000000</v>
      </c>
      <c r="I5312" t="s">
        <v>22088</v>
      </c>
      <c r="J5312" t="s">
        <v>22090</v>
      </c>
      <c r="K5312" t="s">
        <v>22111</v>
      </c>
      <c r="M5312" t="s">
        <v>22236</v>
      </c>
      <c r="N5312" t="s">
        <v>25987</v>
      </c>
      <c r="O5312" t="s">
        <v>30265</v>
      </c>
    </row>
    <row r="5313" spans="1:35" x14ac:dyDescent="0.25">
      <c r="A5313" t="s">
        <v>22077</v>
      </c>
      <c r="B5313">
        <v>139000000</v>
      </c>
      <c r="I5313" t="s">
        <v>22088</v>
      </c>
      <c r="J5313" t="s">
        <v>22090</v>
      </c>
      <c r="K5313" t="s">
        <v>22111</v>
      </c>
      <c r="M5313" t="s">
        <v>22236</v>
      </c>
      <c r="N5313" t="s">
        <v>25988</v>
      </c>
      <c r="O5313" t="s">
        <v>30266</v>
      </c>
    </row>
    <row r="5314" spans="1:35" x14ac:dyDescent="0.25">
      <c r="B5314">
        <v>2190</v>
      </c>
      <c r="H5314">
        <v>6.5</v>
      </c>
      <c r="J5314" t="s">
        <v>22089</v>
      </c>
      <c r="L5314" t="s">
        <v>22194</v>
      </c>
      <c r="M5314" t="s">
        <v>22198</v>
      </c>
      <c r="N5314" t="s">
        <v>24037</v>
      </c>
      <c r="O5314" t="s">
        <v>28321</v>
      </c>
      <c r="P5314">
        <v>4</v>
      </c>
      <c r="Q5314">
        <v>1</v>
      </c>
      <c r="R5314">
        <v>2.3199999999999998</v>
      </c>
      <c r="S5314">
        <v>4.2699999999999996</v>
      </c>
      <c r="T5314">
        <v>524.65</v>
      </c>
      <c r="U5314">
        <v>50.8</v>
      </c>
      <c r="V5314">
        <v>5.54</v>
      </c>
      <c r="X5314">
        <v>9.66</v>
      </c>
      <c r="Y5314">
        <v>2</v>
      </c>
      <c r="Z5314" t="s">
        <v>4250</v>
      </c>
      <c r="AA5314">
        <v>2</v>
      </c>
      <c r="AB5314">
        <v>4</v>
      </c>
      <c r="AC5314">
        <v>3.208333333333333</v>
      </c>
      <c r="AE5314" t="s">
        <v>7952</v>
      </c>
      <c r="AH5314">
        <v>0</v>
      </c>
      <c r="AI5314">
        <v>0</v>
      </c>
    </row>
    <row r="5315" spans="1:35" x14ac:dyDescent="0.25">
      <c r="B5315">
        <v>22000</v>
      </c>
      <c r="H5315">
        <v>6.5</v>
      </c>
      <c r="J5315" t="s">
        <v>22089</v>
      </c>
      <c r="L5315" t="s">
        <v>22194</v>
      </c>
      <c r="M5315" t="s">
        <v>22198</v>
      </c>
      <c r="N5315" t="s">
        <v>24038</v>
      </c>
      <c r="O5315" t="s">
        <v>28322</v>
      </c>
      <c r="P5315">
        <v>2</v>
      </c>
      <c r="Q5315">
        <v>1</v>
      </c>
      <c r="R5315">
        <v>3.56</v>
      </c>
      <c r="S5315">
        <v>5.91</v>
      </c>
      <c r="T5315">
        <v>416.61</v>
      </c>
      <c r="U5315">
        <v>32.340000000000003</v>
      </c>
      <c r="V5315">
        <v>4.91</v>
      </c>
      <c r="X5315">
        <v>10.119999999999999</v>
      </c>
      <c r="Y5315">
        <v>2</v>
      </c>
      <c r="Z5315" t="s">
        <v>4250</v>
      </c>
      <c r="AA5315">
        <v>0</v>
      </c>
      <c r="AB5315">
        <v>3</v>
      </c>
      <c r="AC5315">
        <v>2.265976190476191</v>
      </c>
      <c r="AE5315" t="s">
        <v>7952</v>
      </c>
      <c r="AH5315">
        <v>0</v>
      </c>
      <c r="AI5315">
        <v>0</v>
      </c>
    </row>
    <row r="5316" spans="1:35" x14ac:dyDescent="0.25">
      <c r="B5316">
        <v>20000</v>
      </c>
      <c r="H5316">
        <v>6.5</v>
      </c>
      <c r="J5316" t="s">
        <v>22089</v>
      </c>
      <c r="L5316" t="s">
        <v>22194</v>
      </c>
      <c r="M5316" t="s">
        <v>22198</v>
      </c>
      <c r="N5316" t="s">
        <v>25989</v>
      </c>
      <c r="O5316" t="s">
        <v>30267</v>
      </c>
      <c r="P5316">
        <v>3</v>
      </c>
      <c r="Q5316">
        <v>1</v>
      </c>
      <c r="R5316">
        <v>1.1399999999999999</v>
      </c>
      <c r="S5316">
        <v>3.49</v>
      </c>
      <c r="T5316">
        <v>370.54</v>
      </c>
      <c r="U5316">
        <v>41.57</v>
      </c>
      <c r="V5316">
        <v>3.29</v>
      </c>
      <c r="X5316">
        <v>10.119999999999999</v>
      </c>
      <c r="Y5316">
        <v>1</v>
      </c>
      <c r="Z5316" t="s">
        <v>4250</v>
      </c>
      <c r="AA5316">
        <v>0</v>
      </c>
      <c r="AB5316">
        <v>3</v>
      </c>
      <c r="AC5316">
        <v>4.5130476190476188</v>
      </c>
      <c r="AE5316" t="s">
        <v>7952</v>
      </c>
      <c r="AH5316">
        <v>0</v>
      </c>
      <c r="AI5316">
        <v>0</v>
      </c>
    </row>
    <row r="5317" spans="1:35" x14ac:dyDescent="0.25">
      <c r="B5317">
        <v>920</v>
      </c>
      <c r="H5317">
        <v>6.5</v>
      </c>
      <c r="J5317" t="s">
        <v>22089</v>
      </c>
      <c r="L5317" t="s">
        <v>22194</v>
      </c>
      <c r="M5317" t="s">
        <v>22198</v>
      </c>
      <c r="N5317" t="s">
        <v>24040</v>
      </c>
      <c r="O5317" t="s">
        <v>28324</v>
      </c>
      <c r="P5317">
        <v>2</v>
      </c>
      <c r="Q5317">
        <v>1</v>
      </c>
      <c r="R5317">
        <v>3.03</v>
      </c>
      <c r="S5317">
        <v>5.3</v>
      </c>
      <c r="T5317">
        <v>408.97</v>
      </c>
      <c r="U5317">
        <v>32.340000000000003</v>
      </c>
      <c r="V5317">
        <v>4.54</v>
      </c>
      <c r="X5317">
        <v>10.01</v>
      </c>
      <c r="Y5317">
        <v>2</v>
      </c>
      <c r="Z5317" t="s">
        <v>4250</v>
      </c>
      <c r="AA5317">
        <v>0</v>
      </c>
      <c r="AB5317">
        <v>2</v>
      </c>
      <c r="AC5317">
        <v>2.585547619047619</v>
      </c>
      <c r="AE5317" t="s">
        <v>7952</v>
      </c>
      <c r="AH5317">
        <v>0</v>
      </c>
      <c r="AI5317">
        <v>0</v>
      </c>
    </row>
    <row r="5318" spans="1:35" x14ac:dyDescent="0.25">
      <c r="B5318">
        <v>71</v>
      </c>
      <c r="H5318">
        <v>6.5</v>
      </c>
      <c r="J5318" t="s">
        <v>22089</v>
      </c>
      <c r="L5318" t="s">
        <v>22194</v>
      </c>
      <c r="M5318" t="s">
        <v>22198</v>
      </c>
      <c r="N5318" t="s">
        <v>24041</v>
      </c>
      <c r="O5318" t="s">
        <v>28325</v>
      </c>
      <c r="P5318">
        <v>2</v>
      </c>
      <c r="Q5318">
        <v>1</v>
      </c>
      <c r="R5318">
        <v>3.33</v>
      </c>
      <c r="S5318">
        <v>5.67</v>
      </c>
      <c r="T5318">
        <v>436.6</v>
      </c>
      <c r="U5318">
        <v>32.340000000000003</v>
      </c>
      <c r="V5318">
        <v>5.24</v>
      </c>
      <c r="X5318">
        <v>10.11</v>
      </c>
      <c r="Y5318">
        <v>3</v>
      </c>
      <c r="Z5318" t="s">
        <v>4250</v>
      </c>
      <c r="AA5318">
        <v>1</v>
      </c>
      <c r="AB5318">
        <v>3</v>
      </c>
      <c r="AC5318">
        <v>2.2381904761904758</v>
      </c>
      <c r="AE5318" t="s">
        <v>7952</v>
      </c>
      <c r="AH5318">
        <v>0</v>
      </c>
      <c r="AI5318">
        <v>0</v>
      </c>
    </row>
    <row r="5319" spans="1:35" x14ac:dyDescent="0.25">
      <c r="B5319">
        <v>14000</v>
      </c>
      <c r="H5319">
        <v>6.5</v>
      </c>
      <c r="J5319" t="s">
        <v>22089</v>
      </c>
      <c r="L5319" t="s">
        <v>22194</v>
      </c>
      <c r="M5319" t="s">
        <v>22198</v>
      </c>
      <c r="N5319" t="s">
        <v>24042</v>
      </c>
      <c r="O5319" t="s">
        <v>28326</v>
      </c>
      <c r="P5319">
        <v>2</v>
      </c>
      <c r="Q5319">
        <v>1</v>
      </c>
      <c r="R5319">
        <v>2.73</v>
      </c>
      <c r="S5319">
        <v>4.99</v>
      </c>
      <c r="T5319">
        <v>439.4</v>
      </c>
      <c r="U5319">
        <v>32.340000000000003</v>
      </c>
      <c r="V5319">
        <v>4.26</v>
      </c>
      <c r="X5319">
        <v>10.01</v>
      </c>
      <c r="Y5319">
        <v>2</v>
      </c>
      <c r="Z5319" t="s">
        <v>4250</v>
      </c>
      <c r="AA5319">
        <v>0</v>
      </c>
      <c r="AB5319">
        <v>2</v>
      </c>
      <c r="AC5319">
        <v>2.5231904761904769</v>
      </c>
      <c r="AE5319" t="s">
        <v>7952</v>
      </c>
      <c r="AH5319">
        <v>0</v>
      </c>
      <c r="AI5319">
        <v>0</v>
      </c>
    </row>
    <row r="5320" spans="1:35" x14ac:dyDescent="0.25">
      <c r="B5320">
        <v>24</v>
      </c>
      <c r="H5320">
        <v>6.5</v>
      </c>
      <c r="J5320" t="s">
        <v>22089</v>
      </c>
      <c r="L5320" t="s">
        <v>22194</v>
      </c>
      <c r="M5320" t="s">
        <v>22198</v>
      </c>
      <c r="N5320" t="s">
        <v>24043</v>
      </c>
      <c r="O5320" t="s">
        <v>28327</v>
      </c>
      <c r="P5320">
        <v>2</v>
      </c>
      <c r="Q5320">
        <v>1</v>
      </c>
      <c r="R5320">
        <v>2.77</v>
      </c>
      <c r="S5320">
        <v>5.19</v>
      </c>
      <c r="T5320">
        <v>416.61</v>
      </c>
      <c r="U5320">
        <v>32.340000000000003</v>
      </c>
      <c r="V5320">
        <v>5.01</v>
      </c>
      <c r="X5320">
        <v>10.199999999999999</v>
      </c>
      <c r="Y5320">
        <v>2</v>
      </c>
      <c r="Z5320" t="s">
        <v>4250</v>
      </c>
      <c r="AA5320">
        <v>1</v>
      </c>
      <c r="AB5320">
        <v>3</v>
      </c>
      <c r="AC5320">
        <v>2.6609761904761911</v>
      </c>
      <c r="AE5320" t="s">
        <v>7952</v>
      </c>
      <c r="AH5320">
        <v>0</v>
      </c>
      <c r="AI5320">
        <v>0</v>
      </c>
    </row>
    <row r="5321" spans="1:35" x14ac:dyDescent="0.25">
      <c r="B5321">
        <v>12000</v>
      </c>
      <c r="H5321">
        <v>6.5</v>
      </c>
      <c r="J5321" t="s">
        <v>22089</v>
      </c>
      <c r="L5321" t="s">
        <v>22194</v>
      </c>
      <c r="M5321" t="s">
        <v>22198</v>
      </c>
      <c r="N5321" t="s">
        <v>24044</v>
      </c>
      <c r="O5321" t="s">
        <v>28328</v>
      </c>
      <c r="P5321">
        <v>3</v>
      </c>
      <c r="Q5321">
        <v>1</v>
      </c>
      <c r="R5321">
        <v>2.34</v>
      </c>
      <c r="S5321">
        <v>4.32</v>
      </c>
      <c r="T5321">
        <v>392.57</v>
      </c>
      <c r="U5321">
        <v>32.340000000000003</v>
      </c>
      <c r="V5321">
        <v>4.05</v>
      </c>
      <c r="X5321">
        <v>9.69</v>
      </c>
      <c r="Y5321">
        <v>2</v>
      </c>
      <c r="Z5321" t="s">
        <v>4250</v>
      </c>
      <c r="AA5321">
        <v>0</v>
      </c>
      <c r="AB5321">
        <v>2</v>
      </c>
      <c r="AC5321">
        <v>3.5426904761904772</v>
      </c>
      <c r="AE5321" t="s">
        <v>7952</v>
      </c>
      <c r="AH5321">
        <v>0</v>
      </c>
      <c r="AI5321">
        <v>0</v>
      </c>
    </row>
    <row r="5322" spans="1:35" x14ac:dyDescent="0.25">
      <c r="B5322">
        <v>19000</v>
      </c>
      <c r="H5322">
        <v>6.5</v>
      </c>
      <c r="J5322" t="s">
        <v>22089</v>
      </c>
      <c r="L5322" t="s">
        <v>22194</v>
      </c>
      <c r="M5322" t="s">
        <v>22198</v>
      </c>
      <c r="N5322" t="s">
        <v>24045</v>
      </c>
      <c r="O5322" t="s">
        <v>28329</v>
      </c>
      <c r="P5322">
        <v>2</v>
      </c>
      <c r="Q5322">
        <v>1</v>
      </c>
      <c r="R5322">
        <v>3.03</v>
      </c>
      <c r="S5322">
        <v>5.46</v>
      </c>
      <c r="T5322">
        <v>402.58</v>
      </c>
      <c r="U5322">
        <v>32.340000000000003</v>
      </c>
      <c r="V5322">
        <v>4.45</v>
      </c>
      <c r="X5322">
        <v>10.210000000000001</v>
      </c>
      <c r="Y5322">
        <v>2</v>
      </c>
      <c r="Z5322" t="s">
        <v>4250</v>
      </c>
      <c r="AA5322">
        <v>0</v>
      </c>
      <c r="AB5322">
        <v>3</v>
      </c>
      <c r="AC5322">
        <v>2.631190476190477</v>
      </c>
      <c r="AE5322" t="s">
        <v>7952</v>
      </c>
      <c r="AH5322">
        <v>0</v>
      </c>
      <c r="AI5322">
        <v>0</v>
      </c>
    </row>
    <row r="5323" spans="1:35" x14ac:dyDescent="0.25">
      <c r="B5323">
        <v>200</v>
      </c>
      <c r="H5323">
        <v>6.5</v>
      </c>
      <c r="J5323" t="s">
        <v>22089</v>
      </c>
      <c r="L5323" t="s">
        <v>22194</v>
      </c>
      <c r="M5323" t="s">
        <v>22198</v>
      </c>
      <c r="N5323" t="s">
        <v>24046</v>
      </c>
      <c r="O5323" t="s">
        <v>28330</v>
      </c>
      <c r="P5323">
        <v>3</v>
      </c>
      <c r="Q5323">
        <v>1</v>
      </c>
      <c r="R5323">
        <v>4.71</v>
      </c>
      <c r="S5323">
        <v>6.44</v>
      </c>
      <c r="T5323">
        <v>510.08</v>
      </c>
      <c r="U5323">
        <v>45.23</v>
      </c>
      <c r="V5323">
        <v>5.86</v>
      </c>
      <c r="X5323">
        <v>9.42</v>
      </c>
      <c r="Y5323">
        <v>3</v>
      </c>
      <c r="Z5323" t="s">
        <v>4250</v>
      </c>
      <c r="AA5323">
        <v>2</v>
      </c>
      <c r="AB5323">
        <v>2</v>
      </c>
      <c r="AC5323">
        <v>2.123333333333334</v>
      </c>
      <c r="AE5323" t="s">
        <v>7952</v>
      </c>
      <c r="AH5323">
        <v>0</v>
      </c>
      <c r="AI5323">
        <v>0</v>
      </c>
    </row>
    <row r="5324" spans="1:35" x14ac:dyDescent="0.25">
      <c r="B5324">
        <v>450</v>
      </c>
      <c r="H5324">
        <v>6.5</v>
      </c>
      <c r="J5324" t="s">
        <v>22089</v>
      </c>
      <c r="L5324" t="s">
        <v>22194</v>
      </c>
      <c r="M5324" t="s">
        <v>22198</v>
      </c>
      <c r="N5324" t="s">
        <v>25990</v>
      </c>
      <c r="O5324" t="s">
        <v>30268</v>
      </c>
      <c r="P5324">
        <v>3</v>
      </c>
      <c r="Q5324">
        <v>1</v>
      </c>
      <c r="R5324">
        <v>4.6100000000000003</v>
      </c>
      <c r="S5324">
        <v>6.36</v>
      </c>
      <c r="T5324">
        <v>500.09</v>
      </c>
      <c r="U5324">
        <v>45.23</v>
      </c>
      <c r="V5324">
        <v>5.98</v>
      </c>
      <c r="X5324">
        <v>9.44</v>
      </c>
      <c r="Y5324">
        <v>3</v>
      </c>
      <c r="Z5324" t="s">
        <v>4250</v>
      </c>
      <c r="AA5324">
        <v>2</v>
      </c>
      <c r="AB5324">
        <v>3</v>
      </c>
      <c r="AC5324">
        <v>2.1133333333333342</v>
      </c>
      <c r="AE5324" t="s">
        <v>7952</v>
      </c>
      <c r="AH5324">
        <v>0</v>
      </c>
      <c r="AI5324">
        <v>0</v>
      </c>
    </row>
    <row r="5325" spans="1:35" x14ac:dyDescent="0.25">
      <c r="E5325">
        <v>3.4</v>
      </c>
      <c r="H5325">
        <v>5</v>
      </c>
      <c r="I5325" t="s">
        <v>22084</v>
      </c>
      <c r="J5325" t="s">
        <v>22089</v>
      </c>
      <c r="L5325" t="s">
        <v>22195</v>
      </c>
      <c r="M5325" t="s">
        <v>22198</v>
      </c>
      <c r="N5325" t="s">
        <v>25991</v>
      </c>
      <c r="O5325" t="s">
        <v>30269</v>
      </c>
    </row>
    <row r="5326" spans="1:35" x14ac:dyDescent="0.25">
      <c r="E5326">
        <v>19.5</v>
      </c>
      <c r="H5326">
        <v>5</v>
      </c>
      <c r="I5326" t="s">
        <v>22084</v>
      </c>
      <c r="J5326" t="s">
        <v>22089</v>
      </c>
      <c r="L5326" t="s">
        <v>22195</v>
      </c>
      <c r="M5326" t="s">
        <v>22198</v>
      </c>
      <c r="N5326" t="s">
        <v>25992</v>
      </c>
      <c r="O5326" t="s">
        <v>30270</v>
      </c>
    </row>
    <row r="5327" spans="1:35" x14ac:dyDescent="0.25">
      <c r="E5327">
        <v>5</v>
      </c>
      <c r="H5327">
        <v>5</v>
      </c>
      <c r="I5327" t="s">
        <v>22084</v>
      </c>
      <c r="J5327" t="s">
        <v>22089</v>
      </c>
      <c r="L5327" t="s">
        <v>22195</v>
      </c>
      <c r="M5327" t="s">
        <v>22198</v>
      </c>
      <c r="N5327" t="s">
        <v>25993</v>
      </c>
      <c r="O5327" t="s">
        <v>30271</v>
      </c>
    </row>
    <row r="5328" spans="1:35" x14ac:dyDescent="0.25">
      <c r="E5328">
        <v>3.7</v>
      </c>
      <c r="H5328">
        <v>5</v>
      </c>
      <c r="I5328" t="s">
        <v>22084</v>
      </c>
      <c r="J5328" t="s">
        <v>22089</v>
      </c>
      <c r="L5328" t="s">
        <v>22195</v>
      </c>
      <c r="M5328" t="s">
        <v>22198</v>
      </c>
      <c r="N5328" t="s">
        <v>25994</v>
      </c>
      <c r="O5328" t="s">
        <v>30272</v>
      </c>
    </row>
    <row r="5329" spans="5:15" x14ac:dyDescent="0.25">
      <c r="E5329">
        <v>2</v>
      </c>
      <c r="H5329">
        <v>5</v>
      </c>
      <c r="I5329" t="s">
        <v>22084</v>
      </c>
      <c r="J5329" t="s">
        <v>22089</v>
      </c>
      <c r="L5329" t="s">
        <v>22195</v>
      </c>
      <c r="M5329" t="s">
        <v>22198</v>
      </c>
      <c r="N5329" t="s">
        <v>25995</v>
      </c>
      <c r="O5329" t="s">
        <v>30273</v>
      </c>
    </row>
    <row r="5330" spans="5:15" x14ac:dyDescent="0.25">
      <c r="E5330">
        <v>2.7</v>
      </c>
      <c r="H5330">
        <v>5</v>
      </c>
      <c r="I5330" t="s">
        <v>22084</v>
      </c>
      <c r="J5330" t="s">
        <v>22089</v>
      </c>
      <c r="L5330" t="s">
        <v>22195</v>
      </c>
      <c r="M5330" t="s">
        <v>22198</v>
      </c>
      <c r="N5330" t="s">
        <v>25996</v>
      </c>
      <c r="O5330" t="s">
        <v>30274</v>
      </c>
    </row>
    <row r="5331" spans="5:15" x14ac:dyDescent="0.25">
      <c r="E5331">
        <v>2.8</v>
      </c>
      <c r="H5331">
        <v>5</v>
      </c>
      <c r="I5331" t="s">
        <v>22084</v>
      </c>
      <c r="J5331" t="s">
        <v>22089</v>
      </c>
      <c r="L5331" t="s">
        <v>22195</v>
      </c>
      <c r="M5331" t="s">
        <v>22198</v>
      </c>
      <c r="N5331" t="s">
        <v>25997</v>
      </c>
      <c r="O5331" t="s">
        <v>30275</v>
      </c>
    </row>
    <row r="5332" spans="5:15" x14ac:dyDescent="0.25">
      <c r="E5332">
        <v>3</v>
      </c>
      <c r="H5332">
        <v>5</v>
      </c>
      <c r="I5332" t="s">
        <v>22084</v>
      </c>
      <c r="J5332" t="s">
        <v>22089</v>
      </c>
      <c r="L5332" t="s">
        <v>22195</v>
      </c>
      <c r="M5332" t="s">
        <v>22198</v>
      </c>
      <c r="N5332" t="s">
        <v>25998</v>
      </c>
      <c r="O5332" t="s">
        <v>30276</v>
      </c>
    </row>
    <row r="5333" spans="5:15" x14ac:dyDescent="0.25">
      <c r="E5333">
        <v>1</v>
      </c>
      <c r="H5333">
        <v>5</v>
      </c>
      <c r="I5333" t="s">
        <v>22084</v>
      </c>
      <c r="J5333" t="s">
        <v>22089</v>
      </c>
      <c r="L5333" t="s">
        <v>22195</v>
      </c>
      <c r="M5333" t="s">
        <v>22198</v>
      </c>
      <c r="N5333" t="s">
        <v>25999</v>
      </c>
      <c r="O5333" t="s">
        <v>30277</v>
      </c>
    </row>
    <row r="5334" spans="5:15" x14ac:dyDescent="0.25">
      <c r="E5334">
        <v>2</v>
      </c>
      <c r="H5334">
        <v>5</v>
      </c>
      <c r="I5334" t="s">
        <v>22084</v>
      </c>
      <c r="J5334" t="s">
        <v>22089</v>
      </c>
      <c r="L5334" t="s">
        <v>22195</v>
      </c>
      <c r="M5334" t="s">
        <v>22198</v>
      </c>
      <c r="N5334" t="s">
        <v>26000</v>
      </c>
      <c r="O5334" t="s">
        <v>30278</v>
      </c>
    </row>
    <row r="5335" spans="5:15" x14ac:dyDescent="0.25">
      <c r="E5335">
        <v>2</v>
      </c>
      <c r="H5335">
        <v>5</v>
      </c>
      <c r="I5335" t="s">
        <v>22084</v>
      </c>
      <c r="J5335" t="s">
        <v>22089</v>
      </c>
      <c r="L5335" t="s">
        <v>22195</v>
      </c>
      <c r="M5335" t="s">
        <v>22198</v>
      </c>
      <c r="N5335" t="s">
        <v>26001</v>
      </c>
      <c r="O5335" t="s">
        <v>30279</v>
      </c>
    </row>
    <row r="5336" spans="5:15" x14ac:dyDescent="0.25">
      <c r="E5336">
        <v>2</v>
      </c>
      <c r="H5336">
        <v>5</v>
      </c>
      <c r="I5336" t="s">
        <v>22084</v>
      </c>
      <c r="J5336" t="s">
        <v>22089</v>
      </c>
      <c r="L5336" t="s">
        <v>22195</v>
      </c>
      <c r="M5336" t="s">
        <v>22198</v>
      </c>
      <c r="N5336" t="s">
        <v>26002</v>
      </c>
      <c r="O5336" t="s">
        <v>30280</v>
      </c>
    </row>
    <row r="5337" spans="5:15" x14ac:dyDescent="0.25">
      <c r="E5337">
        <v>1</v>
      </c>
      <c r="H5337">
        <v>5</v>
      </c>
      <c r="I5337" t="s">
        <v>22084</v>
      </c>
      <c r="J5337" t="s">
        <v>22089</v>
      </c>
      <c r="L5337" t="s">
        <v>22195</v>
      </c>
      <c r="M5337" t="s">
        <v>22198</v>
      </c>
      <c r="N5337" t="s">
        <v>26003</v>
      </c>
      <c r="O5337" t="s">
        <v>30281</v>
      </c>
    </row>
    <row r="5338" spans="5:15" x14ac:dyDescent="0.25">
      <c r="E5338">
        <v>3</v>
      </c>
      <c r="H5338">
        <v>5</v>
      </c>
      <c r="I5338" t="s">
        <v>22084</v>
      </c>
      <c r="J5338" t="s">
        <v>22089</v>
      </c>
      <c r="L5338" t="s">
        <v>22195</v>
      </c>
      <c r="M5338" t="s">
        <v>22198</v>
      </c>
      <c r="N5338" t="s">
        <v>26004</v>
      </c>
      <c r="O5338" t="s">
        <v>30282</v>
      </c>
    </row>
    <row r="5339" spans="5:15" x14ac:dyDescent="0.25">
      <c r="E5339">
        <v>4</v>
      </c>
      <c r="H5339">
        <v>5</v>
      </c>
      <c r="I5339" t="s">
        <v>22084</v>
      </c>
      <c r="J5339" t="s">
        <v>22089</v>
      </c>
      <c r="L5339" t="s">
        <v>22195</v>
      </c>
      <c r="M5339" t="s">
        <v>22198</v>
      </c>
      <c r="N5339" t="s">
        <v>26005</v>
      </c>
      <c r="O5339" t="s">
        <v>30283</v>
      </c>
    </row>
    <row r="5340" spans="5:15" x14ac:dyDescent="0.25">
      <c r="E5340">
        <v>4</v>
      </c>
      <c r="H5340">
        <v>5</v>
      </c>
      <c r="I5340" t="s">
        <v>22084</v>
      </c>
      <c r="J5340" t="s">
        <v>22089</v>
      </c>
      <c r="L5340" t="s">
        <v>22195</v>
      </c>
      <c r="M5340" t="s">
        <v>22198</v>
      </c>
      <c r="N5340" t="s">
        <v>26006</v>
      </c>
      <c r="O5340" t="s">
        <v>30284</v>
      </c>
    </row>
    <row r="5341" spans="5:15" x14ac:dyDescent="0.25">
      <c r="E5341">
        <v>4</v>
      </c>
      <c r="H5341">
        <v>5</v>
      </c>
      <c r="I5341" t="s">
        <v>22084</v>
      </c>
      <c r="J5341" t="s">
        <v>22089</v>
      </c>
      <c r="L5341" t="s">
        <v>22195</v>
      </c>
      <c r="M5341" t="s">
        <v>22198</v>
      </c>
      <c r="N5341" t="s">
        <v>26007</v>
      </c>
      <c r="O5341" t="s">
        <v>30285</v>
      </c>
    </row>
    <row r="5342" spans="5:15" x14ac:dyDescent="0.25">
      <c r="E5342">
        <v>47</v>
      </c>
      <c r="H5342">
        <v>5</v>
      </c>
      <c r="I5342" t="s">
        <v>22084</v>
      </c>
      <c r="J5342" t="s">
        <v>22089</v>
      </c>
      <c r="L5342" t="s">
        <v>22195</v>
      </c>
      <c r="M5342" t="s">
        <v>22198</v>
      </c>
      <c r="N5342" t="s">
        <v>26008</v>
      </c>
      <c r="O5342" t="s">
        <v>30286</v>
      </c>
    </row>
    <row r="5343" spans="5:15" x14ac:dyDescent="0.25">
      <c r="E5343">
        <v>20</v>
      </c>
      <c r="H5343">
        <v>5</v>
      </c>
      <c r="I5343" t="s">
        <v>22084</v>
      </c>
      <c r="J5343" t="s">
        <v>22089</v>
      </c>
      <c r="L5343" t="s">
        <v>22195</v>
      </c>
      <c r="M5343" t="s">
        <v>22198</v>
      </c>
      <c r="N5343" t="s">
        <v>26009</v>
      </c>
      <c r="O5343" t="s">
        <v>30287</v>
      </c>
    </row>
    <row r="5344" spans="5:15" x14ac:dyDescent="0.25">
      <c r="E5344">
        <v>51</v>
      </c>
      <c r="H5344">
        <v>5</v>
      </c>
      <c r="I5344" t="s">
        <v>22084</v>
      </c>
      <c r="J5344" t="s">
        <v>22089</v>
      </c>
      <c r="L5344" t="s">
        <v>22195</v>
      </c>
      <c r="M5344" t="s">
        <v>22198</v>
      </c>
      <c r="N5344" t="s">
        <v>26010</v>
      </c>
      <c r="O5344" t="s">
        <v>30288</v>
      </c>
    </row>
    <row r="5345" spans="5:15" x14ac:dyDescent="0.25">
      <c r="E5345">
        <v>91</v>
      </c>
      <c r="H5345">
        <v>5</v>
      </c>
      <c r="I5345" t="s">
        <v>22084</v>
      </c>
      <c r="J5345" t="s">
        <v>22089</v>
      </c>
      <c r="L5345" t="s">
        <v>22195</v>
      </c>
      <c r="M5345" t="s">
        <v>22198</v>
      </c>
      <c r="N5345" t="s">
        <v>26011</v>
      </c>
      <c r="O5345" t="s">
        <v>30289</v>
      </c>
    </row>
    <row r="5346" spans="5:15" x14ac:dyDescent="0.25">
      <c r="E5346">
        <v>26</v>
      </c>
      <c r="H5346">
        <v>5</v>
      </c>
      <c r="I5346" t="s">
        <v>22084</v>
      </c>
      <c r="J5346" t="s">
        <v>22089</v>
      </c>
      <c r="L5346" t="s">
        <v>22195</v>
      </c>
      <c r="M5346" t="s">
        <v>22198</v>
      </c>
      <c r="N5346" t="s">
        <v>26012</v>
      </c>
      <c r="O5346" t="s">
        <v>30290</v>
      </c>
    </row>
    <row r="5347" spans="5:15" x14ac:dyDescent="0.25">
      <c r="E5347">
        <v>30</v>
      </c>
      <c r="H5347">
        <v>5</v>
      </c>
      <c r="I5347" t="s">
        <v>22084</v>
      </c>
      <c r="J5347" t="s">
        <v>22089</v>
      </c>
      <c r="L5347" t="s">
        <v>22195</v>
      </c>
      <c r="M5347" t="s">
        <v>22198</v>
      </c>
      <c r="N5347" t="s">
        <v>26013</v>
      </c>
      <c r="O5347" t="s">
        <v>30291</v>
      </c>
    </row>
    <row r="5348" spans="5:15" x14ac:dyDescent="0.25">
      <c r="E5348">
        <v>34</v>
      </c>
      <c r="H5348">
        <v>5</v>
      </c>
      <c r="I5348" t="s">
        <v>22084</v>
      </c>
      <c r="J5348" t="s">
        <v>22089</v>
      </c>
      <c r="L5348" t="s">
        <v>22195</v>
      </c>
      <c r="M5348" t="s">
        <v>22198</v>
      </c>
      <c r="N5348" t="s">
        <v>26014</v>
      </c>
      <c r="O5348" t="s">
        <v>30292</v>
      </c>
    </row>
    <row r="5349" spans="5:15" x14ac:dyDescent="0.25">
      <c r="E5349">
        <v>15</v>
      </c>
      <c r="H5349">
        <v>5</v>
      </c>
      <c r="I5349" t="s">
        <v>22084</v>
      </c>
      <c r="J5349" t="s">
        <v>22089</v>
      </c>
      <c r="L5349" t="s">
        <v>22195</v>
      </c>
      <c r="M5349" t="s">
        <v>22198</v>
      </c>
      <c r="N5349" t="s">
        <v>26015</v>
      </c>
      <c r="O5349" t="s">
        <v>30293</v>
      </c>
    </row>
    <row r="5350" spans="5:15" x14ac:dyDescent="0.25">
      <c r="E5350">
        <v>51</v>
      </c>
      <c r="H5350">
        <v>5</v>
      </c>
      <c r="I5350" t="s">
        <v>22084</v>
      </c>
      <c r="J5350" t="s">
        <v>22089</v>
      </c>
      <c r="L5350" t="s">
        <v>22195</v>
      </c>
      <c r="M5350" t="s">
        <v>22198</v>
      </c>
      <c r="N5350" t="s">
        <v>26016</v>
      </c>
      <c r="O5350" t="s">
        <v>30294</v>
      </c>
    </row>
    <row r="5351" spans="5:15" x14ac:dyDescent="0.25">
      <c r="E5351">
        <v>54</v>
      </c>
      <c r="H5351">
        <v>5</v>
      </c>
      <c r="I5351" t="s">
        <v>22084</v>
      </c>
      <c r="J5351" t="s">
        <v>22089</v>
      </c>
      <c r="L5351" t="s">
        <v>22195</v>
      </c>
      <c r="M5351" t="s">
        <v>22198</v>
      </c>
      <c r="N5351" t="s">
        <v>26017</v>
      </c>
      <c r="O5351" t="s">
        <v>30295</v>
      </c>
    </row>
    <row r="5352" spans="5:15" x14ac:dyDescent="0.25">
      <c r="E5352">
        <v>28</v>
      </c>
      <c r="H5352">
        <v>5</v>
      </c>
      <c r="I5352" t="s">
        <v>22084</v>
      </c>
      <c r="J5352" t="s">
        <v>22089</v>
      </c>
      <c r="L5352" t="s">
        <v>22195</v>
      </c>
      <c r="M5352" t="s">
        <v>22198</v>
      </c>
      <c r="N5352" t="s">
        <v>26018</v>
      </c>
      <c r="O5352" t="s">
        <v>30296</v>
      </c>
    </row>
    <row r="5353" spans="5:15" x14ac:dyDescent="0.25">
      <c r="E5353">
        <v>8</v>
      </c>
      <c r="H5353">
        <v>5</v>
      </c>
      <c r="I5353" t="s">
        <v>22084</v>
      </c>
      <c r="J5353" t="s">
        <v>22089</v>
      </c>
      <c r="L5353" t="s">
        <v>22195</v>
      </c>
      <c r="M5353" t="s">
        <v>22198</v>
      </c>
      <c r="N5353" t="s">
        <v>26019</v>
      </c>
      <c r="O5353" t="s">
        <v>30297</v>
      </c>
    </row>
    <row r="5354" spans="5:15" x14ac:dyDescent="0.25">
      <c r="E5354">
        <v>4</v>
      </c>
      <c r="H5354">
        <v>5</v>
      </c>
      <c r="I5354" t="s">
        <v>22084</v>
      </c>
      <c r="J5354" t="s">
        <v>22089</v>
      </c>
      <c r="L5354" t="s">
        <v>22195</v>
      </c>
      <c r="M5354" t="s">
        <v>22198</v>
      </c>
      <c r="N5354" t="s">
        <v>26020</v>
      </c>
      <c r="O5354" t="s">
        <v>30298</v>
      </c>
    </row>
    <row r="5355" spans="5:15" x14ac:dyDescent="0.25">
      <c r="E5355">
        <v>2</v>
      </c>
      <c r="H5355">
        <v>5</v>
      </c>
      <c r="I5355" t="s">
        <v>22084</v>
      </c>
      <c r="J5355" t="s">
        <v>22089</v>
      </c>
      <c r="L5355" t="s">
        <v>22195</v>
      </c>
      <c r="M5355" t="s">
        <v>22198</v>
      </c>
      <c r="N5355" t="s">
        <v>26021</v>
      </c>
      <c r="O5355" t="s">
        <v>30299</v>
      </c>
    </row>
    <row r="5356" spans="5:15" x14ac:dyDescent="0.25">
      <c r="E5356">
        <v>1</v>
      </c>
      <c r="H5356">
        <v>5</v>
      </c>
      <c r="I5356" t="s">
        <v>22084</v>
      </c>
      <c r="J5356" t="s">
        <v>22089</v>
      </c>
      <c r="L5356" t="s">
        <v>22195</v>
      </c>
      <c r="M5356" t="s">
        <v>22198</v>
      </c>
      <c r="N5356" t="s">
        <v>26022</v>
      </c>
      <c r="O5356" t="s">
        <v>30300</v>
      </c>
    </row>
    <row r="5357" spans="5:15" x14ac:dyDescent="0.25">
      <c r="E5357">
        <v>3</v>
      </c>
      <c r="H5357">
        <v>5</v>
      </c>
      <c r="I5357" t="s">
        <v>22084</v>
      </c>
      <c r="J5357" t="s">
        <v>22089</v>
      </c>
      <c r="L5357" t="s">
        <v>22195</v>
      </c>
      <c r="M5357" t="s">
        <v>22198</v>
      </c>
      <c r="N5357" t="s">
        <v>26023</v>
      </c>
      <c r="O5357" t="s">
        <v>30301</v>
      </c>
    </row>
    <row r="5358" spans="5:15" x14ac:dyDescent="0.25">
      <c r="E5358">
        <v>6</v>
      </c>
      <c r="H5358">
        <v>5</v>
      </c>
      <c r="I5358" t="s">
        <v>22084</v>
      </c>
      <c r="J5358" t="s">
        <v>22089</v>
      </c>
      <c r="L5358" t="s">
        <v>22195</v>
      </c>
      <c r="M5358" t="s">
        <v>22198</v>
      </c>
      <c r="N5358" t="s">
        <v>26024</v>
      </c>
      <c r="O5358" t="s">
        <v>30302</v>
      </c>
    </row>
    <row r="5359" spans="5:15" x14ac:dyDescent="0.25">
      <c r="E5359">
        <v>2</v>
      </c>
      <c r="H5359">
        <v>5</v>
      </c>
      <c r="I5359" t="s">
        <v>22084</v>
      </c>
      <c r="J5359" t="s">
        <v>22089</v>
      </c>
      <c r="L5359" t="s">
        <v>22195</v>
      </c>
      <c r="M5359" t="s">
        <v>22198</v>
      </c>
      <c r="N5359" t="s">
        <v>26025</v>
      </c>
      <c r="O5359" t="s">
        <v>30303</v>
      </c>
    </row>
    <row r="5360" spans="5:15" x14ac:dyDescent="0.25">
      <c r="E5360">
        <v>1</v>
      </c>
      <c r="H5360">
        <v>5</v>
      </c>
      <c r="I5360" t="s">
        <v>22084</v>
      </c>
      <c r="J5360" t="s">
        <v>22089</v>
      </c>
      <c r="L5360" t="s">
        <v>22195</v>
      </c>
      <c r="M5360" t="s">
        <v>22198</v>
      </c>
      <c r="N5360" t="s">
        <v>26026</v>
      </c>
      <c r="O5360" t="s">
        <v>30304</v>
      </c>
    </row>
    <row r="5361" spans="5:15" x14ac:dyDescent="0.25">
      <c r="E5361">
        <v>2</v>
      </c>
      <c r="H5361">
        <v>5</v>
      </c>
      <c r="I5361" t="s">
        <v>22084</v>
      </c>
      <c r="J5361" t="s">
        <v>22089</v>
      </c>
      <c r="L5361" t="s">
        <v>22195</v>
      </c>
      <c r="M5361" t="s">
        <v>22198</v>
      </c>
      <c r="N5361" t="s">
        <v>26027</v>
      </c>
      <c r="O5361" t="s">
        <v>30305</v>
      </c>
    </row>
    <row r="5362" spans="5:15" x14ac:dyDescent="0.25">
      <c r="E5362">
        <v>4</v>
      </c>
      <c r="H5362">
        <v>5</v>
      </c>
      <c r="I5362" t="s">
        <v>22084</v>
      </c>
      <c r="J5362" t="s">
        <v>22089</v>
      </c>
      <c r="L5362" t="s">
        <v>22195</v>
      </c>
      <c r="M5362" t="s">
        <v>22198</v>
      </c>
      <c r="N5362" t="s">
        <v>26028</v>
      </c>
      <c r="O5362" t="s">
        <v>30306</v>
      </c>
    </row>
    <row r="5363" spans="5:15" x14ac:dyDescent="0.25">
      <c r="E5363">
        <v>2</v>
      </c>
      <c r="H5363">
        <v>5</v>
      </c>
      <c r="I5363" t="s">
        <v>22084</v>
      </c>
      <c r="J5363" t="s">
        <v>22089</v>
      </c>
      <c r="L5363" t="s">
        <v>22195</v>
      </c>
      <c r="M5363" t="s">
        <v>22198</v>
      </c>
      <c r="N5363" t="s">
        <v>26029</v>
      </c>
      <c r="O5363" t="s">
        <v>30307</v>
      </c>
    </row>
    <row r="5364" spans="5:15" x14ac:dyDescent="0.25">
      <c r="E5364">
        <v>4</v>
      </c>
      <c r="H5364">
        <v>5</v>
      </c>
      <c r="I5364" t="s">
        <v>22084</v>
      </c>
      <c r="J5364" t="s">
        <v>22089</v>
      </c>
      <c r="L5364" t="s">
        <v>22195</v>
      </c>
      <c r="M5364" t="s">
        <v>22198</v>
      </c>
      <c r="N5364" t="s">
        <v>26030</v>
      </c>
      <c r="O5364" t="s">
        <v>30308</v>
      </c>
    </row>
    <row r="5365" spans="5:15" x14ac:dyDescent="0.25">
      <c r="E5365">
        <v>3</v>
      </c>
      <c r="H5365">
        <v>5</v>
      </c>
      <c r="I5365" t="s">
        <v>22084</v>
      </c>
      <c r="J5365" t="s">
        <v>22089</v>
      </c>
      <c r="L5365" t="s">
        <v>22195</v>
      </c>
      <c r="M5365" t="s">
        <v>22198</v>
      </c>
      <c r="N5365" t="s">
        <v>26031</v>
      </c>
      <c r="O5365" t="s">
        <v>30309</v>
      </c>
    </row>
    <row r="5366" spans="5:15" x14ac:dyDescent="0.25">
      <c r="E5366">
        <v>32</v>
      </c>
      <c r="H5366">
        <v>5</v>
      </c>
      <c r="I5366" t="s">
        <v>22084</v>
      </c>
      <c r="J5366" t="s">
        <v>22089</v>
      </c>
      <c r="L5366" t="s">
        <v>22195</v>
      </c>
      <c r="M5366" t="s">
        <v>22198</v>
      </c>
      <c r="N5366" t="s">
        <v>26032</v>
      </c>
      <c r="O5366" t="s">
        <v>30310</v>
      </c>
    </row>
    <row r="5367" spans="5:15" x14ac:dyDescent="0.25">
      <c r="E5367">
        <v>119</v>
      </c>
      <c r="H5367">
        <v>5</v>
      </c>
      <c r="I5367" t="s">
        <v>22084</v>
      </c>
      <c r="J5367" t="s">
        <v>22089</v>
      </c>
      <c r="L5367" t="s">
        <v>22195</v>
      </c>
      <c r="M5367" t="s">
        <v>22198</v>
      </c>
      <c r="N5367" t="s">
        <v>26033</v>
      </c>
      <c r="O5367" t="s">
        <v>30311</v>
      </c>
    </row>
    <row r="5368" spans="5:15" x14ac:dyDescent="0.25">
      <c r="E5368">
        <v>120</v>
      </c>
      <c r="H5368">
        <v>5</v>
      </c>
      <c r="I5368" t="s">
        <v>22084</v>
      </c>
      <c r="J5368" t="s">
        <v>22089</v>
      </c>
      <c r="L5368" t="s">
        <v>22195</v>
      </c>
      <c r="M5368" t="s">
        <v>22198</v>
      </c>
      <c r="N5368" t="s">
        <v>26034</v>
      </c>
      <c r="O5368" t="s">
        <v>30312</v>
      </c>
    </row>
    <row r="5369" spans="5:15" x14ac:dyDescent="0.25">
      <c r="E5369">
        <v>33</v>
      </c>
      <c r="H5369">
        <v>5</v>
      </c>
      <c r="I5369" t="s">
        <v>22084</v>
      </c>
      <c r="J5369" t="s">
        <v>22089</v>
      </c>
      <c r="L5369" t="s">
        <v>22195</v>
      </c>
      <c r="M5369" t="s">
        <v>22198</v>
      </c>
      <c r="N5369" t="s">
        <v>26035</v>
      </c>
      <c r="O5369" t="s">
        <v>30313</v>
      </c>
    </row>
    <row r="5370" spans="5:15" x14ac:dyDescent="0.25">
      <c r="E5370">
        <v>54</v>
      </c>
      <c r="H5370">
        <v>5</v>
      </c>
      <c r="I5370" t="s">
        <v>22084</v>
      </c>
      <c r="J5370" t="s">
        <v>22089</v>
      </c>
      <c r="L5370" t="s">
        <v>22195</v>
      </c>
      <c r="M5370" t="s">
        <v>22198</v>
      </c>
      <c r="N5370" t="s">
        <v>26036</v>
      </c>
      <c r="O5370" t="s">
        <v>30314</v>
      </c>
    </row>
    <row r="5371" spans="5:15" x14ac:dyDescent="0.25">
      <c r="E5371">
        <v>58</v>
      </c>
      <c r="H5371">
        <v>5</v>
      </c>
      <c r="I5371" t="s">
        <v>22084</v>
      </c>
      <c r="J5371" t="s">
        <v>22089</v>
      </c>
      <c r="L5371" t="s">
        <v>22195</v>
      </c>
      <c r="M5371" t="s">
        <v>22198</v>
      </c>
      <c r="N5371" t="s">
        <v>26037</v>
      </c>
      <c r="O5371" t="s">
        <v>30315</v>
      </c>
    </row>
    <row r="5372" spans="5:15" x14ac:dyDescent="0.25">
      <c r="E5372">
        <v>22</v>
      </c>
      <c r="H5372">
        <v>5</v>
      </c>
      <c r="I5372" t="s">
        <v>22084</v>
      </c>
      <c r="J5372" t="s">
        <v>22089</v>
      </c>
      <c r="L5372" t="s">
        <v>22195</v>
      </c>
      <c r="M5372" t="s">
        <v>22198</v>
      </c>
      <c r="N5372" t="s">
        <v>26038</v>
      </c>
      <c r="O5372" t="s">
        <v>30316</v>
      </c>
    </row>
    <row r="5373" spans="5:15" x14ac:dyDescent="0.25">
      <c r="E5373">
        <v>33</v>
      </c>
      <c r="H5373">
        <v>5</v>
      </c>
      <c r="I5373" t="s">
        <v>22084</v>
      </c>
      <c r="J5373" t="s">
        <v>22089</v>
      </c>
      <c r="L5373" t="s">
        <v>22195</v>
      </c>
      <c r="M5373" t="s">
        <v>22198</v>
      </c>
      <c r="N5373" t="s">
        <v>26039</v>
      </c>
      <c r="O5373" t="s">
        <v>30317</v>
      </c>
    </row>
    <row r="5374" spans="5:15" x14ac:dyDescent="0.25">
      <c r="E5374">
        <v>70</v>
      </c>
      <c r="H5374">
        <v>5</v>
      </c>
      <c r="I5374" t="s">
        <v>22084</v>
      </c>
      <c r="J5374" t="s">
        <v>22089</v>
      </c>
      <c r="L5374" t="s">
        <v>22195</v>
      </c>
      <c r="M5374" t="s">
        <v>22198</v>
      </c>
      <c r="N5374" t="s">
        <v>26040</v>
      </c>
      <c r="O5374" t="s">
        <v>30318</v>
      </c>
    </row>
    <row r="5375" spans="5:15" x14ac:dyDescent="0.25">
      <c r="E5375">
        <v>151</v>
      </c>
      <c r="H5375">
        <v>5</v>
      </c>
      <c r="I5375" t="s">
        <v>22084</v>
      </c>
      <c r="J5375" t="s">
        <v>22089</v>
      </c>
      <c r="L5375" t="s">
        <v>22195</v>
      </c>
      <c r="M5375" t="s">
        <v>22198</v>
      </c>
      <c r="N5375" t="s">
        <v>26041</v>
      </c>
      <c r="O5375" t="s">
        <v>30319</v>
      </c>
    </row>
    <row r="5376" spans="5:15" x14ac:dyDescent="0.25">
      <c r="E5376">
        <v>73</v>
      </c>
      <c r="H5376">
        <v>5</v>
      </c>
      <c r="I5376" t="s">
        <v>22084</v>
      </c>
      <c r="J5376" t="s">
        <v>22089</v>
      </c>
      <c r="L5376" t="s">
        <v>22195</v>
      </c>
      <c r="M5376" t="s">
        <v>22198</v>
      </c>
      <c r="N5376" t="s">
        <v>26042</v>
      </c>
      <c r="O5376" t="s">
        <v>30320</v>
      </c>
    </row>
    <row r="5377" spans="5:15" x14ac:dyDescent="0.25">
      <c r="E5377">
        <v>84</v>
      </c>
      <c r="H5377">
        <v>5</v>
      </c>
      <c r="I5377" t="s">
        <v>22084</v>
      </c>
      <c r="J5377" t="s">
        <v>22089</v>
      </c>
      <c r="L5377" t="s">
        <v>22195</v>
      </c>
      <c r="M5377" t="s">
        <v>22198</v>
      </c>
      <c r="N5377" t="s">
        <v>26043</v>
      </c>
      <c r="O5377" t="s">
        <v>30321</v>
      </c>
    </row>
    <row r="5378" spans="5:15" x14ac:dyDescent="0.25">
      <c r="E5378">
        <v>54</v>
      </c>
      <c r="H5378">
        <v>5</v>
      </c>
      <c r="I5378" t="s">
        <v>22084</v>
      </c>
      <c r="J5378" t="s">
        <v>22089</v>
      </c>
      <c r="L5378" t="s">
        <v>22195</v>
      </c>
      <c r="M5378" t="s">
        <v>22198</v>
      </c>
      <c r="N5378" t="s">
        <v>26044</v>
      </c>
      <c r="O5378" t="s">
        <v>30322</v>
      </c>
    </row>
    <row r="5379" spans="5:15" x14ac:dyDescent="0.25">
      <c r="E5379">
        <v>3</v>
      </c>
      <c r="H5379">
        <v>5</v>
      </c>
      <c r="I5379" t="s">
        <v>22084</v>
      </c>
      <c r="J5379" t="s">
        <v>22089</v>
      </c>
      <c r="L5379" t="s">
        <v>22195</v>
      </c>
      <c r="M5379" t="s">
        <v>22198</v>
      </c>
      <c r="N5379" t="s">
        <v>26045</v>
      </c>
      <c r="O5379" t="s">
        <v>30323</v>
      </c>
    </row>
    <row r="5380" spans="5:15" x14ac:dyDescent="0.25">
      <c r="E5380">
        <v>1</v>
      </c>
      <c r="H5380">
        <v>5</v>
      </c>
      <c r="I5380" t="s">
        <v>22084</v>
      </c>
      <c r="J5380" t="s">
        <v>22089</v>
      </c>
      <c r="L5380" t="s">
        <v>22195</v>
      </c>
      <c r="M5380" t="s">
        <v>22198</v>
      </c>
      <c r="N5380" t="s">
        <v>26046</v>
      </c>
      <c r="O5380" t="s">
        <v>30324</v>
      </c>
    </row>
    <row r="5381" spans="5:15" x14ac:dyDescent="0.25">
      <c r="E5381">
        <v>1</v>
      </c>
      <c r="H5381">
        <v>5</v>
      </c>
      <c r="I5381" t="s">
        <v>22084</v>
      </c>
      <c r="J5381" t="s">
        <v>22089</v>
      </c>
      <c r="L5381" t="s">
        <v>22195</v>
      </c>
      <c r="M5381" t="s">
        <v>22198</v>
      </c>
      <c r="N5381" t="s">
        <v>26047</v>
      </c>
      <c r="O5381" t="s">
        <v>30325</v>
      </c>
    </row>
    <row r="5382" spans="5:15" x14ac:dyDescent="0.25">
      <c r="E5382">
        <v>3</v>
      </c>
      <c r="H5382">
        <v>5</v>
      </c>
      <c r="I5382" t="s">
        <v>22084</v>
      </c>
      <c r="J5382" t="s">
        <v>22089</v>
      </c>
      <c r="L5382" t="s">
        <v>22195</v>
      </c>
      <c r="M5382" t="s">
        <v>22198</v>
      </c>
      <c r="N5382" t="s">
        <v>26048</v>
      </c>
      <c r="O5382" t="s">
        <v>30326</v>
      </c>
    </row>
    <row r="5383" spans="5:15" x14ac:dyDescent="0.25">
      <c r="E5383">
        <v>3</v>
      </c>
      <c r="H5383">
        <v>5</v>
      </c>
      <c r="I5383" t="s">
        <v>22084</v>
      </c>
      <c r="J5383" t="s">
        <v>22089</v>
      </c>
      <c r="L5383" t="s">
        <v>22195</v>
      </c>
      <c r="M5383" t="s">
        <v>22198</v>
      </c>
      <c r="N5383" t="s">
        <v>26049</v>
      </c>
      <c r="O5383" t="s">
        <v>30327</v>
      </c>
    </row>
    <row r="5384" spans="5:15" x14ac:dyDescent="0.25">
      <c r="E5384">
        <v>1</v>
      </c>
      <c r="H5384">
        <v>5</v>
      </c>
      <c r="I5384" t="s">
        <v>22084</v>
      </c>
      <c r="J5384" t="s">
        <v>22089</v>
      </c>
      <c r="L5384" t="s">
        <v>22195</v>
      </c>
      <c r="M5384" t="s">
        <v>22198</v>
      </c>
      <c r="N5384" t="s">
        <v>26050</v>
      </c>
      <c r="O5384" t="s">
        <v>30328</v>
      </c>
    </row>
    <row r="5385" spans="5:15" x14ac:dyDescent="0.25">
      <c r="E5385">
        <v>6</v>
      </c>
      <c r="H5385">
        <v>5</v>
      </c>
      <c r="I5385" t="s">
        <v>22084</v>
      </c>
      <c r="J5385" t="s">
        <v>22089</v>
      </c>
      <c r="L5385" t="s">
        <v>22195</v>
      </c>
      <c r="M5385" t="s">
        <v>22198</v>
      </c>
      <c r="N5385" t="s">
        <v>26051</v>
      </c>
      <c r="O5385" t="s">
        <v>30329</v>
      </c>
    </row>
    <row r="5386" spans="5:15" x14ac:dyDescent="0.25">
      <c r="E5386">
        <v>3</v>
      </c>
      <c r="H5386">
        <v>5</v>
      </c>
      <c r="I5386" t="s">
        <v>22084</v>
      </c>
      <c r="J5386" t="s">
        <v>22089</v>
      </c>
      <c r="L5386" t="s">
        <v>22195</v>
      </c>
      <c r="M5386" t="s">
        <v>22198</v>
      </c>
      <c r="N5386" t="s">
        <v>26052</v>
      </c>
      <c r="O5386" t="s">
        <v>30330</v>
      </c>
    </row>
    <row r="5387" spans="5:15" x14ac:dyDescent="0.25">
      <c r="E5387">
        <v>12</v>
      </c>
      <c r="H5387">
        <v>5</v>
      </c>
      <c r="I5387" t="s">
        <v>22084</v>
      </c>
      <c r="J5387" t="s">
        <v>22089</v>
      </c>
      <c r="L5387" t="s">
        <v>22195</v>
      </c>
      <c r="M5387" t="s">
        <v>22198</v>
      </c>
      <c r="N5387" t="s">
        <v>26053</v>
      </c>
      <c r="O5387" t="s">
        <v>30331</v>
      </c>
    </row>
    <row r="5388" spans="5:15" x14ac:dyDescent="0.25">
      <c r="E5388">
        <v>40</v>
      </c>
      <c r="H5388">
        <v>5</v>
      </c>
      <c r="I5388" t="s">
        <v>22084</v>
      </c>
      <c r="J5388" t="s">
        <v>22089</v>
      </c>
      <c r="L5388" t="s">
        <v>22195</v>
      </c>
      <c r="M5388" t="s">
        <v>22198</v>
      </c>
      <c r="N5388" t="s">
        <v>26054</v>
      </c>
      <c r="O5388" t="s">
        <v>30332</v>
      </c>
    </row>
    <row r="5389" spans="5:15" x14ac:dyDescent="0.25">
      <c r="E5389">
        <v>29</v>
      </c>
      <c r="H5389">
        <v>5</v>
      </c>
      <c r="I5389" t="s">
        <v>22084</v>
      </c>
      <c r="J5389" t="s">
        <v>22089</v>
      </c>
      <c r="L5389" t="s">
        <v>22195</v>
      </c>
      <c r="M5389" t="s">
        <v>22198</v>
      </c>
      <c r="N5389" t="s">
        <v>26055</v>
      </c>
      <c r="O5389" t="s">
        <v>30333</v>
      </c>
    </row>
    <row r="5390" spans="5:15" x14ac:dyDescent="0.25">
      <c r="E5390">
        <v>32</v>
      </c>
      <c r="H5390">
        <v>5</v>
      </c>
      <c r="I5390" t="s">
        <v>22084</v>
      </c>
      <c r="J5390" t="s">
        <v>22089</v>
      </c>
      <c r="L5390" t="s">
        <v>22195</v>
      </c>
      <c r="M5390" t="s">
        <v>22198</v>
      </c>
      <c r="N5390" t="s">
        <v>26056</v>
      </c>
      <c r="O5390" t="s">
        <v>30334</v>
      </c>
    </row>
    <row r="5391" spans="5:15" x14ac:dyDescent="0.25">
      <c r="E5391">
        <v>20</v>
      </c>
      <c r="H5391">
        <v>5</v>
      </c>
      <c r="I5391" t="s">
        <v>22084</v>
      </c>
      <c r="J5391" t="s">
        <v>22089</v>
      </c>
      <c r="L5391" t="s">
        <v>22195</v>
      </c>
      <c r="M5391" t="s">
        <v>22198</v>
      </c>
      <c r="N5391" t="s">
        <v>26057</v>
      </c>
      <c r="O5391" t="s">
        <v>30335</v>
      </c>
    </row>
    <row r="5392" spans="5:15" x14ac:dyDescent="0.25">
      <c r="E5392">
        <v>35</v>
      </c>
      <c r="H5392">
        <v>5</v>
      </c>
      <c r="I5392" t="s">
        <v>22084</v>
      </c>
      <c r="J5392" t="s">
        <v>22089</v>
      </c>
      <c r="L5392" t="s">
        <v>22195</v>
      </c>
      <c r="M5392" t="s">
        <v>22198</v>
      </c>
      <c r="N5392" t="s">
        <v>26058</v>
      </c>
      <c r="O5392" t="s">
        <v>30336</v>
      </c>
    </row>
    <row r="5393" spans="5:15" x14ac:dyDescent="0.25">
      <c r="E5393">
        <v>33</v>
      </c>
      <c r="H5393">
        <v>5</v>
      </c>
      <c r="I5393" t="s">
        <v>22084</v>
      </c>
      <c r="J5393" t="s">
        <v>22089</v>
      </c>
      <c r="L5393" t="s">
        <v>22195</v>
      </c>
      <c r="M5393" t="s">
        <v>22198</v>
      </c>
      <c r="N5393" t="s">
        <v>26059</v>
      </c>
      <c r="O5393" t="s">
        <v>30337</v>
      </c>
    </row>
    <row r="5394" spans="5:15" x14ac:dyDescent="0.25">
      <c r="E5394">
        <v>37</v>
      </c>
      <c r="H5394">
        <v>5</v>
      </c>
      <c r="I5394" t="s">
        <v>22084</v>
      </c>
      <c r="J5394" t="s">
        <v>22089</v>
      </c>
      <c r="L5394" t="s">
        <v>22195</v>
      </c>
      <c r="M5394" t="s">
        <v>22198</v>
      </c>
      <c r="N5394" t="s">
        <v>26060</v>
      </c>
      <c r="O5394" t="s">
        <v>30338</v>
      </c>
    </row>
    <row r="5395" spans="5:15" x14ac:dyDescent="0.25">
      <c r="E5395">
        <v>24</v>
      </c>
      <c r="H5395">
        <v>5</v>
      </c>
      <c r="I5395" t="s">
        <v>22084</v>
      </c>
      <c r="J5395" t="s">
        <v>22089</v>
      </c>
      <c r="L5395" t="s">
        <v>22195</v>
      </c>
      <c r="M5395" t="s">
        <v>22198</v>
      </c>
      <c r="N5395" t="s">
        <v>26061</v>
      </c>
      <c r="O5395" t="s">
        <v>30339</v>
      </c>
    </row>
    <row r="5396" spans="5:15" x14ac:dyDescent="0.25">
      <c r="E5396">
        <v>28</v>
      </c>
      <c r="H5396">
        <v>5</v>
      </c>
      <c r="I5396" t="s">
        <v>22084</v>
      </c>
      <c r="J5396" t="s">
        <v>22089</v>
      </c>
      <c r="L5396" t="s">
        <v>22195</v>
      </c>
      <c r="M5396" t="s">
        <v>22198</v>
      </c>
      <c r="N5396" t="s">
        <v>26062</v>
      </c>
      <c r="O5396" t="s">
        <v>30340</v>
      </c>
    </row>
    <row r="5397" spans="5:15" x14ac:dyDescent="0.25">
      <c r="E5397">
        <v>3</v>
      </c>
      <c r="H5397">
        <v>5</v>
      </c>
      <c r="I5397" t="s">
        <v>22084</v>
      </c>
      <c r="J5397" t="s">
        <v>22089</v>
      </c>
      <c r="L5397" t="s">
        <v>22195</v>
      </c>
      <c r="M5397" t="s">
        <v>22198</v>
      </c>
      <c r="N5397" t="s">
        <v>26063</v>
      </c>
      <c r="O5397" t="s">
        <v>30341</v>
      </c>
    </row>
    <row r="5398" spans="5:15" x14ac:dyDescent="0.25">
      <c r="E5398">
        <v>2</v>
      </c>
      <c r="H5398">
        <v>5</v>
      </c>
      <c r="I5398" t="s">
        <v>22084</v>
      </c>
      <c r="J5398" t="s">
        <v>22089</v>
      </c>
      <c r="L5398" t="s">
        <v>22195</v>
      </c>
      <c r="M5398" t="s">
        <v>22198</v>
      </c>
      <c r="N5398" t="s">
        <v>26064</v>
      </c>
      <c r="O5398" t="s">
        <v>30342</v>
      </c>
    </row>
    <row r="5399" spans="5:15" x14ac:dyDescent="0.25">
      <c r="E5399">
        <v>4</v>
      </c>
      <c r="H5399">
        <v>5</v>
      </c>
      <c r="I5399" t="s">
        <v>22084</v>
      </c>
      <c r="J5399" t="s">
        <v>22089</v>
      </c>
      <c r="L5399" t="s">
        <v>22195</v>
      </c>
      <c r="M5399" t="s">
        <v>22198</v>
      </c>
      <c r="N5399" t="s">
        <v>26065</v>
      </c>
      <c r="O5399" t="s">
        <v>30343</v>
      </c>
    </row>
    <row r="5400" spans="5:15" x14ac:dyDescent="0.25">
      <c r="E5400">
        <v>2</v>
      </c>
      <c r="H5400">
        <v>5</v>
      </c>
      <c r="I5400" t="s">
        <v>22084</v>
      </c>
      <c r="J5400" t="s">
        <v>22089</v>
      </c>
      <c r="L5400" t="s">
        <v>22195</v>
      </c>
      <c r="M5400" t="s">
        <v>22198</v>
      </c>
      <c r="N5400" t="s">
        <v>26066</v>
      </c>
      <c r="O5400" t="s">
        <v>30344</v>
      </c>
    </row>
    <row r="5401" spans="5:15" x14ac:dyDescent="0.25">
      <c r="E5401">
        <v>2</v>
      </c>
      <c r="H5401">
        <v>5</v>
      </c>
      <c r="I5401" t="s">
        <v>22084</v>
      </c>
      <c r="J5401" t="s">
        <v>22089</v>
      </c>
      <c r="L5401" t="s">
        <v>22195</v>
      </c>
      <c r="M5401" t="s">
        <v>22198</v>
      </c>
      <c r="N5401" t="s">
        <v>26067</v>
      </c>
      <c r="O5401" t="s">
        <v>30345</v>
      </c>
    </row>
    <row r="5402" spans="5:15" x14ac:dyDescent="0.25">
      <c r="E5402">
        <v>2</v>
      </c>
      <c r="H5402">
        <v>5</v>
      </c>
      <c r="I5402" t="s">
        <v>22084</v>
      </c>
      <c r="J5402" t="s">
        <v>22089</v>
      </c>
      <c r="L5402" t="s">
        <v>22195</v>
      </c>
      <c r="M5402" t="s">
        <v>22198</v>
      </c>
      <c r="N5402" t="s">
        <v>26068</v>
      </c>
      <c r="O5402" t="s">
        <v>30346</v>
      </c>
    </row>
    <row r="5403" spans="5:15" x14ac:dyDescent="0.25">
      <c r="E5403">
        <v>1</v>
      </c>
      <c r="H5403">
        <v>5</v>
      </c>
      <c r="I5403" t="s">
        <v>22084</v>
      </c>
      <c r="J5403" t="s">
        <v>22089</v>
      </c>
      <c r="L5403" t="s">
        <v>22195</v>
      </c>
      <c r="M5403" t="s">
        <v>22198</v>
      </c>
      <c r="N5403" t="s">
        <v>26069</v>
      </c>
      <c r="O5403" t="s">
        <v>30347</v>
      </c>
    </row>
    <row r="5404" spans="5:15" x14ac:dyDescent="0.25">
      <c r="E5404">
        <v>2</v>
      </c>
      <c r="H5404">
        <v>5</v>
      </c>
      <c r="I5404" t="s">
        <v>22084</v>
      </c>
      <c r="J5404" t="s">
        <v>22089</v>
      </c>
      <c r="L5404" t="s">
        <v>22195</v>
      </c>
      <c r="M5404" t="s">
        <v>22198</v>
      </c>
      <c r="N5404" t="s">
        <v>26070</v>
      </c>
      <c r="O5404" t="s">
        <v>30348</v>
      </c>
    </row>
    <row r="5405" spans="5:15" x14ac:dyDescent="0.25">
      <c r="E5405">
        <v>8</v>
      </c>
      <c r="H5405">
        <v>5</v>
      </c>
      <c r="I5405" t="s">
        <v>22084</v>
      </c>
      <c r="J5405" t="s">
        <v>22089</v>
      </c>
      <c r="L5405" t="s">
        <v>22195</v>
      </c>
      <c r="M5405" t="s">
        <v>22198</v>
      </c>
      <c r="N5405" t="s">
        <v>26071</v>
      </c>
      <c r="O5405" t="s">
        <v>30349</v>
      </c>
    </row>
    <row r="5406" spans="5:15" x14ac:dyDescent="0.25">
      <c r="E5406">
        <v>4</v>
      </c>
      <c r="H5406">
        <v>5</v>
      </c>
      <c r="I5406" t="s">
        <v>22084</v>
      </c>
      <c r="J5406" t="s">
        <v>22089</v>
      </c>
      <c r="L5406" t="s">
        <v>22195</v>
      </c>
      <c r="M5406" t="s">
        <v>22198</v>
      </c>
      <c r="N5406" t="s">
        <v>26072</v>
      </c>
      <c r="O5406" t="s">
        <v>30350</v>
      </c>
    </row>
    <row r="5407" spans="5:15" x14ac:dyDescent="0.25">
      <c r="E5407">
        <v>5</v>
      </c>
      <c r="H5407">
        <v>5</v>
      </c>
      <c r="I5407" t="s">
        <v>22084</v>
      </c>
      <c r="J5407" t="s">
        <v>22089</v>
      </c>
      <c r="L5407" t="s">
        <v>22195</v>
      </c>
      <c r="M5407" t="s">
        <v>22198</v>
      </c>
      <c r="N5407" t="s">
        <v>26073</v>
      </c>
      <c r="O5407" t="s">
        <v>30351</v>
      </c>
    </row>
    <row r="5408" spans="5:15" x14ac:dyDescent="0.25">
      <c r="E5408">
        <v>2</v>
      </c>
      <c r="H5408">
        <v>5</v>
      </c>
      <c r="I5408" t="s">
        <v>22084</v>
      </c>
      <c r="J5408" t="s">
        <v>22089</v>
      </c>
      <c r="L5408" t="s">
        <v>22195</v>
      </c>
      <c r="M5408" t="s">
        <v>22198</v>
      </c>
      <c r="N5408" t="s">
        <v>26074</v>
      </c>
      <c r="O5408" t="s">
        <v>30352</v>
      </c>
    </row>
    <row r="5409" spans="2:15" x14ac:dyDescent="0.25">
      <c r="E5409">
        <v>41</v>
      </c>
      <c r="H5409">
        <v>5</v>
      </c>
      <c r="I5409" t="s">
        <v>22084</v>
      </c>
      <c r="J5409" t="s">
        <v>22089</v>
      </c>
      <c r="L5409" t="s">
        <v>22195</v>
      </c>
      <c r="M5409" t="s">
        <v>22198</v>
      </c>
      <c r="N5409" t="s">
        <v>26075</v>
      </c>
      <c r="O5409" t="s">
        <v>30353</v>
      </c>
    </row>
    <row r="5410" spans="2:15" x14ac:dyDescent="0.25">
      <c r="E5410">
        <v>42</v>
      </c>
      <c r="H5410">
        <v>5</v>
      </c>
      <c r="I5410" t="s">
        <v>22084</v>
      </c>
      <c r="J5410" t="s">
        <v>22089</v>
      </c>
      <c r="L5410" t="s">
        <v>22195</v>
      </c>
      <c r="M5410" t="s">
        <v>22198</v>
      </c>
      <c r="N5410" t="s">
        <v>26076</v>
      </c>
      <c r="O5410" t="s">
        <v>30354</v>
      </c>
    </row>
    <row r="5411" spans="2:15" x14ac:dyDescent="0.25">
      <c r="E5411">
        <v>15</v>
      </c>
      <c r="H5411">
        <v>5</v>
      </c>
      <c r="I5411" t="s">
        <v>22084</v>
      </c>
      <c r="J5411" t="s">
        <v>22089</v>
      </c>
      <c r="L5411" t="s">
        <v>22195</v>
      </c>
      <c r="M5411" t="s">
        <v>22198</v>
      </c>
      <c r="N5411" t="s">
        <v>26077</v>
      </c>
      <c r="O5411" t="s">
        <v>30355</v>
      </c>
    </row>
    <row r="5412" spans="2:15" x14ac:dyDescent="0.25">
      <c r="E5412">
        <v>34</v>
      </c>
      <c r="H5412">
        <v>5</v>
      </c>
      <c r="I5412" t="s">
        <v>22084</v>
      </c>
      <c r="J5412" t="s">
        <v>22089</v>
      </c>
      <c r="L5412" t="s">
        <v>22195</v>
      </c>
      <c r="M5412" t="s">
        <v>22198</v>
      </c>
      <c r="N5412" t="s">
        <v>26078</v>
      </c>
      <c r="O5412" t="s">
        <v>30356</v>
      </c>
    </row>
    <row r="5413" spans="2:15" x14ac:dyDescent="0.25">
      <c r="E5413">
        <v>45</v>
      </c>
      <c r="H5413">
        <v>5</v>
      </c>
      <c r="I5413" t="s">
        <v>22084</v>
      </c>
      <c r="J5413" t="s">
        <v>22089</v>
      </c>
      <c r="L5413" t="s">
        <v>22195</v>
      </c>
      <c r="M5413" t="s">
        <v>22198</v>
      </c>
      <c r="N5413" t="s">
        <v>26079</v>
      </c>
      <c r="O5413" t="s">
        <v>30357</v>
      </c>
    </row>
    <row r="5414" spans="2:15" x14ac:dyDescent="0.25">
      <c r="E5414">
        <v>48</v>
      </c>
      <c r="H5414">
        <v>5</v>
      </c>
      <c r="I5414" t="s">
        <v>22084</v>
      </c>
      <c r="J5414" t="s">
        <v>22089</v>
      </c>
      <c r="L5414" t="s">
        <v>22195</v>
      </c>
      <c r="M5414" t="s">
        <v>22198</v>
      </c>
      <c r="N5414" t="s">
        <v>26080</v>
      </c>
      <c r="O5414" t="s">
        <v>30358</v>
      </c>
    </row>
    <row r="5415" spans="2:15" x14ac:dyDescent="0.25">
      <c r="E5415">
        <v>16</v>
      </c>
      <c r="H5415">
        <v>5</v>
      </c>
      <c r="I5415" t="s">
        <v>22084</v>
      </c>
      <c r="J5415" t="s">
        <v>22089</v>
      </c>
      <c r="L5415" t="s">
        <v>22195</v>
      </c>
      <c r="M5415" t="s">
        <v>22198</v>
      </c>
      <c r="N5415" t="s">
        <v>26081</v>
      </c>
      <c r="O5415" t="s">
        <v>30359</v>
      </c>
    </row>
    <row r="5416" spans="2:15" x14ac:dyDescent="0.25">
      <c r="E5416">
        <v>41</v>
      </c>
      <c r="H5416">
        <v>5</v>
      </c>
      <c r="I5416" t="s">
        <v>22084</v>
      </c>
      <c r="J5416" t="s">
        <v>22089</v>
      </c>
      <c r="L5416" t="s">
        <v>22195</v>
      </c>
      <c r="M5416" t="s">
        <v>22198</v>
      </c>
      <c r="N5416" t="s">
        <v>26082</v>
      </c>
      <c r="O5416" t="s">
        <v>30360</v>
      </c>
    </row>
    <row r="5417" spans="2:15" x14ac:dyDescent="0.25">
      <c r="E5417">
        <v>28</v>
      </c>
      <c r="H5417">
        <v>5</v>
      </c>
      <c r="I5417" t="s">
        <v>22084</v>
      </c>
      <c r="J5417" t="s">
        <v>22089</v>
      </c>
      <c r="L5417" t="s">
        <v>22195</v>
      </c>
      <c r="M5417" t="s">
        <v>22198</v>
      </c>
      <c r="N5417" t="s">
        <v>26083</v>
      </c>
      <c r="O5417" t="s">
        <v>30361</v>
      </c>
    </row>
    <row r="5418" spans="2:15" x14ac:dyDescent="0.25">
      <c r="E5418">
        <v>37</v>
      </c>
      <c r="H5418">
        <v>5</v>
      </c>
      <c r="I5418" t="s">
        <v>22084</v>
      </c>
      <c r="J5418" t="s">
        <v>22089</v>
      </c>
      <c r="L5418" t="s">
        <v>22195</v>
      </c>
      <c r="M5418" t="s">
        <v>22198</v>
      </c>
      <c r="N5418" t="s">
        <v>26084</v>
      </c>
      <c r="O5418" t="s">
        <v>30362</v>
      </c>
    </row>
    <row r="5419" spans="2:15" x14ac:dyDescent="0.25">
      <c r="E5419">
        <v>25</v>
      </c>
      <c r="H5419">
        <v>5</v>
      </c>
      <c r="I5419" t="s">
        <v>22084</v>
      </c>
      <c r="J5419" t="s">
        <v>22089</v>
      </c>
      <c r="L5419" t="s">
        <v>22195</v>
      </c>
      <c r="M5419" t="s">
        <v>22198</v>
      </c>
      <c r="N5419" t="s">
        <v>26085</v>
      </c>
      <c r="O5419" t="s">
        <v>30363</v>
      </c>
    </row>
    <row r="5420" spans="2:15" x14ac:dyDescent="0.25">
      <c r="E5420">
        <v>22</v>
      </c>
      <c r="H5420">
        <v>5</v>
      </c>
      <c r="I5420" t="s">
        <v>22084</v>
      </c>
      <c r="J5420" t="s">
        <v>22089</v>
      </c>
      <c r="L5420" t="s">
        <v>22195</v>
      </c>
      <c r="M5420" t="s">
        <v>22198</v>
      </c>
      <c r="N5420" t="s">
        <v>26086</v>
      </c>
      <c r="O5420" t="s">
        <v>30364</v>
      </c>
    </row>
    <row r="5421" spans="2:15" x14ac:dyDescent="0.25">
      <c r="E5421">
        <v>1037</v>
      </c>
      <c r="H5421">
        <v>5</v>
      </c>
      <c r="I5421" t="s">
        <v>22084</v>
      </c>
      <c r="J5421" t="s">
        <v>22089</v>
      </c>
      <c r="L5421" t="s">
        <v>22195</v>
      </c>
      <c r="M5421" t="s">
        <v>22198</v>
      </c>
      <c r="N5421" t="s">
        <v>26087</v>
      </c>
      <c r="O5421" t="s">
        <v>30365</v>
      </c>
    </row>
    <row r="5422" spans="2:15" x14ac:dyDescent="0.25">
      <c r="B5422">
        <v>69</v>
      </c>
      <c r="H5422">
        <v>7</v>
      </c>
      <c r="J5422" t="s">
        <v>22089</v>
      </c>
      <c r="L5422" t="s">
        <v>22196</v>
      </c>
      <c r="M5422" t="s">
        <v>22237</v>
      </c>
      <c r="N5422" t="s">
        <v>26088</v>
      </c>
      <c r="O5422" t="s">
        <v>30366</v>
      </c>
    </row>
    <row r="5423" spans="2:15" x14ac:dyDescent="0.25">
      <c r="B5423">
        <v>30</v>
      </c>
      <c r="H5423">
        <v>7</v>
      </c>
      <c r="J5423" t="s">
        <v>22089</v>
      </c>
      <c r="L5423" t="s">
        <v>22196</v>
      </c>
      <c r="M5423" t="s">
        <v>22237</v>
      </c>
      <c r="N5423" t="s">
        <v>26089</v>
      </c>
      <c r="O5423" t="s">
        <v>30367</v>
      </c>
    </row>
    <row r="5424" spans="2:15" x14ac:dyDescent="0.25">
      <c r="B5424">
        <v>16</v>
      </c>
      <c r="H5424">
        <v>7</v>
      </c>
      <c r="J5424" t="s">
        <v>22089</v>
      </c>
      <c r="L5424" t="s">
        <v>22196</v>
      </c>
      <c r="M5424" t="s">
        <v>22237</v>
      </c>
      <c r="N5424" t="s">
        <v>26090</v>
      </c>
      <c r="O5424" t="s">
        <v>30368</v>
      </c>
    </row>
    <row r="5425" spans="2:15" x14ac:dyDescent="0.25">
      <c r="B5425">
        <v>1330</v>
      </c>
      <c r="H5425">
        <v>7</v>
      </c>
      <c r="J5425" t="s">
        <v>22089</v>
      </c>
      <c r="L5425" t="s">
        <v>22196</v>
      </c>
      <c r="M5425" t="s">
        <v>22237</v>
      </c>
      <c r="N5425" t="s">
        <v>26091</v>
      </c>
      <c r="O5425" t="s">
        <v>30369</v>
      </c>
    </row>
    <row r="5426" spans="2:15" x14ac:dyDescent="0.25">
      <c r="B5426">
        <v>569</v>
      </c>
      <c r="H5426">
        <v>7</v>
      </c>
      <c r="J5426" t="s">
        <v>22089</v>
      </c>
      <c r="L5426" t="s">
        <v>22196</v>
      </c>
      <c r="M5426" t="s">
        <v>22237</v>
      </c>
      <c r="N5426" t="s">
        <v>26092</v>
      </c>
      <c r="O5426" t="s">
        <v>30370</v>
      </c>
    </row>
    <row r="5427" spans="2:15" x14ac:dyDescent="0.25">
      <c r="B5427">
        <v>1677</v>
      </c>
      <c r="H5427">
        <v>7</v>
      </c>
      <c r="J5427" t="s">
        <v>22089</v>
      </c>
      <c r="L5427" t="s">
        <v>22196</v>
      </c>
      <c r="M5427" t="s">
        <v>22237</v>
      </c>
      <c r="N5427" t="s">
        <v>26093</v>
      </c>
      <c r="O5427" t="s">
        <v>30371</v>
      </c>
    </row>
    <row r="5428" spans="2:15" x14ac:dyDescent="0.25">
      <c r="B5428">
        <v>17.5</v>
      </c>
      <c r="H5428">
        <v>7</v>
      </c>
      <c r="J5428" t="s">
        <v>22089</v>
      </c>
      <c r="L5428" t="s">
        <v>22196</v>
      </c>
      <c r="M5428" t="s">
        <v>22237</v>
      </c>
      <c r="N5428" t="s">
        <v>26094</v>
      </c>
      <c r="O5428" t="s">
        <v>30372</v>
      </c>
    </row>
    <row r="5429" spans="2:15" x14ac:dyDescent="0.25">
      <c r="B5429">
        <v>68</v>
      </c>
      <c r="H5429">
        <v>7</v>
      </c>
      <c r="J5429" t="s">
        <v>22089</v>
      </c>
      <c r="L5429" t="s">
        <v>22196</v>
      </c>
      <c r="M5429" t="s">
        <v>22237</v>
      </c>
      <c r="N5429" t="s">
        <v>26095</v>
      </c>
      <c r="O5429" t="s">
        <v>30373</v>
      </c>
    </row>
    <row r="5430" spans="2:15" x14ac:dyDescent="0.25">
      <c r="B5430">
        <v>26</v>
      </c>
      <c r="H5430">
        <v>7</v>
      </c>
      <c r="J5430" t="s">
        <v>22089</v>
      </c>
      <c r="L5430" t="s">
        <v>22196</v>
      </c>
      <c r="M5430" t="s">
        <v>22237</v>
      </c>
      <c r="N5430" t="s">
        <v>26096</v>
      </c>
      <c r="O5430" t="s">
        <v>30374</v>
      </c>
    </row>
    <row r="5431" spans="2:15" x14ac:dyDescent="0.25">
      <c r="B5431">
        <v>88</v>
      </c>
      <c r="H5431">
        <v>7</v>
      </c>
      <c r="J5431" t="s">
        <v>22089</v>
      </c>
      <c r="L5431" t="s">
        <v>22196</v>
      </c>
      <c r="M5431" t="s">
        <v>22237</v>
      </c>
      <c r="N5431" t="s">
        <v>26097</v>
      </c>
      <c r="O5431" t="s">
        <v>30375</v>
      </c>
    </row>
    <row r="5432" spans="2:15" x14ac:dyDescent="0.25">
      <c r="B5432">
        <v>17</v>
      </c>
      <c r="H5432">
        <v>7</v>
      </c>
      <c r="J5432" t="s">
        <v>22089</v>
      </c>
      <c r="L5432" t="s">
        <v>22196</v>
      </c>
      <c r="M5432" t="s">
        <v>22237</v>
      </c>
      <c r="N5432" t="s">
        <v>26098</v>
      </c>
      <c r="O5432" t="s">
        <v>30376</v>
      </c>
    </row>
    <row r="5433" spans="2:15" x14ac:dyDescent="0.25">
      <c r="B5433">
        <v>220.5</v>
      </c>
      <c r="H5433">
        <v>7</v>
      </c>
      <c r="J5433" t="s">
        <v>22089</v>
      </c>
      <c r="L5433" t="s">
        <v>22196</v>
      </c>
      <c r="M5433" t="s">
        <v>22237</v>
      </c>
      <c r="N5433" t="s">
        <v>26099</v>
      </c>
      <c r="O5433" t="s">
        <v>30377</v>
      </c>
    </row>
    <row r="5434" spans="2:15" x14ac:dyDescent="0.25">
      <c r="B5434">
        <v>19</v>
      </c>
      <c r="H5434">
        <v>7</v>
      </c>
      <c r="J5434" t="s">
        <v>22089</v>
      </c>
      <c r="L5434" t="s">
        <v>22196</v>
      </c>
      <c r="M5434" t="s">
        <v>22237</v>
      </c>
      <c r="N5434" t="s">
        <v>26100</v>
      </c>
      <c r="O5434" t="s">
        <v>30378</v>
      </c>
    </row>
    <row r="5435" spans="2:15" x14ac:dyDescent="0.25">
      <c r="B5435">
        <v>9</v>
      </c>
      <c r="H5435">
        <v>7</v>
      </c>
      <c r="J5435" t="s">
        <v>22089</v>
      </c>
      <c r="L5435" t="s">
        <v>22196</v>
      </c>
      <c r="M5435" t="s">
        <v>22237</v>
      </c>
      <c r="N5435" t="s">
        <v>26101</v>
      </c>
      <c r="O5435" t="s">
        <v>30379</v>
      </c>
    </row>
    <row r="5436" spans="2:15" x14ac:dyDescent="0.25">
      <c r="B5436">
        <v>12</v>
      </c>
      <c r="H5436">
        <v>7</v>
      </c>
      <c r="J5436" t="s">
        <v>22089</v>
      </c>
      <c r="L5436" t="s">
        <v>22196</v>
      </c>
      <c r="M5436" t="s">
        <v>22237</v>
      </c>
      <c r="N5436" t="s">
        <v>26102</v>
      </c>
      <c r="O5436" t="s">
        <v>30380</v>
      </c>
    </row>
    <row r="5437" spans="2:15" x14ac:dyDescent="0.25">
      <c r="B5437">
        <v>8.6999999999999993</v>
      </c>
      <c r="H5437">
        <v>7</v>
      </c>
      <c r="J5437" t="s">
        <v>22089</v>
      </c>
      <c r="L5437" t="s">
        <v>22196</v>
      </c>
      <c r="M5437" t="s">
        <v>22237</v>
      </c>
      <c r="N5437" t="s">
        <v>26103</v>
      </c>
      <c r="O5437" t="s">
        <v>30381</v>
      </c>
    </row>
    <row r="5438" spans="2:15" x14ac:dyDescent="0.25">
      <c r="B5438">
        <v>4.5</v>
      </c>
      <c r="H5438">
        <v>7</v>
      </c>
      <c r="J5438" t="s">
        <v>22089</v>
      </c>
      <c r="L5438" t="s">
        <v>22196</v>
      </c>
      <c r="M5438" t="s">
        <v>22237</v>
      </c>
      <c r="N5438" t="s">
        <v>26104</v>
      </c>
      <c r="O5438" t="s">
        <v>30382</v>
      </c>
    </row>
    <row r="5439" spans="2:15" x14ac:dyDescent="0.25">
      <c r="B5439">
        <v>29</v>
      </c>
      <c r="H5439">
        <v>7</v>
      </c>
      <c r="J5439" t="s">
        <v>22089</v>
      </c>
      <c r="L5439" t="s">
        <v>22196</v>
      </c>
      <c r="M5439" t="s">
        <v>22237</v>
      </c>
      <c r="N5439" t="s">
        <v>26105</v>
      </c>
      <c r="O5439" t="s">
        <v>30383</v>
      </c>
    </row>
    <row r="5440" spans="2:15" x14ac:dyDescent="0.25">
      <c r="B5440">
        <v>11</v>
      </c>
      <c r="H5440">
        <v>7</v>
      </c>
      <c r="J5440" t="s">
        <v>22089</v>
      </c>
      <c r="L5440" t="s">
        <v>22196</v>
      </c>
      <c r="M5440" t="s">
        <v>22237</v>
      </c>
      <c r="N5440" t="s">
        <v>26106</v>
      </c>
      <c r="O5440" t="s">
        <v>30384</v>
      </c>
    </row>
    <row r="5441" spans="2:15" x14ac:dyDescent="0.25">
      <c r="B5441">
        <v>1306</v>
      </c>
      <c r="H5441">
        <v>7</v>
      </c>
      <c r="J5441" t="s">
        <v>22089</v>
      </c>
      <c r="L5441" t="s">
        <v>22196</v>
      </c>
      <c r="M5441" t="s">
        <v>22237</v>
      </c>
      <c r="N5441" t="s">
        <v>26107</v>
      </c>
      <c r="O5441" t="s">
        <v>30385</v>
      </c>
    </row>
    <row r="5442" spans="2:15" x14ac:dyDescent="0.25">
      <c r="B5442">
        <v>4</v>
      </c>
      <c r="H5442">
        <v>7</v>
      </c>
      <c r="J5442" t="s">
        <v>22089</v>
      </c>
      <c r="L5442" t="s">
        <v>22196</v>
      </c>
      <c r="M5442" t="s">
        <v>22237</v>
      </c>
      <c r="N5442" t="s">
        <v>26108</v>
      </c>
      <c r="O5442" t="s">
        <v>30386</v>
      </c>
    </row>
    <row r="5443" spans="2:15" x14ac:dyDescent="0.25">
      <c r="B5443">
        <v>8.3000000000000007</v>
      </c>
      <c r="H5443">
        <v>7</v>
      </c>
      <c r="J5443" t="s">
        <v>22089</v>
      </c>
      <c r="L5443" t="s">
        <v>22196</v>
      </c>
      <c r="M5443" t="s">
        <v>22237</v>
      </c>
      <c r="N5443" t="s">
        <v>26109</v>
      </c>
      <c r="O5443" t="s">
        <v>30387</v>
      </c>
    </row>
    <row r="5444" spans="2:15" x14ac:dyDescent="0.25">
      <c r="B5444">
        <v>6</v>
      </c>
      <c r="H5444">
        <v>7</v>
      </c>
      <c r="J5444" t="s">
        <v>22089</v>
      </c>
      <c r="L5444" t="s">
        <v>22196</v>
      </c>
      <c r="M5444" t="s">
        <v>22237</v>
      </c>
      <c r="N5444" t="s">
        <v>26110</v>
      </c>
      <c r="O5444" t="s">
        <v>30388</v>
      </c>
    </row>
    <row r="5445" spans="2:15" x14ac:dyDescent="0.25">
      <c r="B5445">
        <v>5.7</v>
      </c>
      <c r="H5445">
        <v>7</v>
      </c>
      <c r="J5445" t="s">
        <v>22089</v>
      </c>
      <c r="L5445" t="s">
        <v>22196</v>
      </c>
      <c r="M5445" t="s">
        <v>22237</v>
      </c>
      <c r="N5445" t="s">
        <v>26111</v>
      </c>
      <c r="O5445" t="s">
        <v>30389</v>
      </c>
    </row>
    <row r="5446" spans="2:15" x14ac:dyDescent="0.25">
      <c r="B5446">
        <v>6</v>
      </c>
      <c r="H5446">
        <v>7</v>
      </c>
      <c r="J5446" t="s">
        <v>22089</v>
      </c>
      <c r="L5446" t="s">
        <v>22196</v>
      </c>
      <c r="M5446" t="s">
        <v>22237</v>
      </c>
      <c r="N5446" t="s">
        <v>26112</v>
      </c>
      <c r="O5446" t="s">
        <v>30390</v>
      </c>
    </row>
    <row r="5447" spans="2:15" x14ac:dyDescent="0.25">
      <c r="B5447">
        <v>9</v>
      </c>
      <c r="H5447">
        <v>7</v>
      </c>
      <c r="J5447" t="s">
        <v>22089</v>
      </c>
      <c r="L5447" t="s">
        <v>22196</v>
      </c>
      <c r="M5447" t="s">
        <v>22237</v>
      </c>
      <c r="N5447" t="s">
        <v>26113</v>
      </c>
      <c r="O5447" t="s">
        <v>30391</v>
      </c>
    </row>
    <row r="5448" spans="2:15" x14ac:dyDescent="0.25">
      <c r="B5448">
        <v>801</v>
      </c>
      <c r="H5448">
        <v>7</v>
      </c>
      <c r="J5448" t="s">
        <v>22089</v>
      </c>
      <c r="L5448" t="s">
        <v>22196</v>
      </c>
      <c r="M5448" t="s">
        <v>22237</v>
      </c>
      <c r="N5448" t="s">
        <v>26114</v>
      </c>
      <c r="O5448" t="s">
        <v>30392</v>
      </c>
    </row>
    <row r="5449" spans="2:15" x14ac:dyDescent="0.25">
      <c r="B5449">
        <v>10.5</v>
      </c>
      <c r="H5449">
        <v>7</v>
      </c>
      <c r="J5449" t="s">
        <v>22089</v>
      </c>
      <c r="L5449" t="s">
        <v>22196</v>
      </c>
      <c r="M5449" t="s">
        <v>22237</v>
      </c>
      <c r="N5449" t="s">
        <v>26115</v>
      </c>
      <c r="O5449" t="s">
        <v>30393</v>
      </c>
    </row>
    <row r="5450" spans="2:15" x14ac:dyDescent="0.25">
      <c r="B5450">
        <v>7</v>
      </c>
      <c r="H5450">
        <v>7</v>
      </c>
      <c r="J5450" t="s">
        <v>22089</v>
      </c>
      <c r="L5450" t="s">
        <v>22196</v>
      </c>
      <c r="M5450" t="s">
        <v>22237</v>
      </c>
      <c r="N5450" t="s">
        <v>26116</v>
      </c>
      <c r="O5450" t="s">
        <v>30394</v>
      </c>
    </row>
    <row r="5451" spans="2:15" x14ac:dyDescent="0.25">
      <c r="B5451">
        <v>17</v>
      </c>
      <c r="H5451">
        <v>7</v>
      </c>
      <c r="J5451" t="s">
        <v>22089</v>
      </c>
      <c r="L5451" t="s">
        <v>22196</v>
      </c>
      <c r="M5451" t="s">
        <v>22237</v>
      </c>
      <c r="N5451" t="s">
        <v>26117</v>
      </c>
      <c r="O5451" t="s">
        <v>30395</v>
      </c>
    </row>
    <row r="5452" spans="2:15" x14ac:dyDescent="0.25">
      <c r="B5452">
        <v>11</v>
      </c>
      <c r="H5452">
        <v>7</v>
      </c>
      <c r="J5452" t="s">
        <v>22089</v>
      </c>
      <c r="L5452" t="s">
        <v>22196</v>
      </c>
      <c r="M5452" t="s">
        <v>22237</v>
      </c>
      <c r="N5452" t="s">
        <v>26118</v>
      </c>
      <c r="O5452" t="s">
        <v>30396</v>
      </c>
    </row>
    <row r="5453" spans="2:15" x14ac:dyDescent="0.25">
      <c r="B5453">
        <v>9</v>
      </c>
      <c r="H5453">
        <v>7</v>
      </c>
      <c r="J5453" t="s">
        <v>22089</v>
      </c>
      <c r="L5453" t="s">
        <v>22196</v>
      </c>
      <c r="M5453" t="s">
        <v>22237</v>
      </c>
      <c r="N5453" t="s">
        <v>26119</v>
      </c>
      <c r="O5453" t="s">
        <v>30397</v>
      </c>
    </row>
    <row r="5454" spans="2:15" x14ac:dyDescent="0.25">
      <c r="B5454">
        <v>101</v>
      </c>
      <c r="H5454">
        <v>7</v>
      </c>
      <c r="J5454" t="s">
        <v>22089</v>
      </c>
      <c r="L5454" t="s">
        <v>22196</v>
      </c>
      <c r="M5454" t="s">
        <v>22237</v>
      </c>
      <c r="N5454" t="s">
        <v>26120</v>
      </c>
      <c r="O5454" t="s">
        <v>30398</v>
      </c>
    </row>
    <row r="5455" spans="2:15" x14ac:dyDescent="0.25">
      <c r="B5455">
        <v>17.5</v>
      </c>
      <c r="H5455">
        <v>7</v>
      </c>
      <c r="J5455" t="s">
        <v>22089</v>
      </c>
      <c r="L5455" t="s">
        <v>22196</v>
      </c>
      <c r="M5455" t="s">
        <v>22237</v>
      </c>
      <c r="N5455" t="s">
        <v>26121</v>
      </c>
      <c r="O5455" t="s">
        <v>30399</v>
      </c>
    </row>
    <row r="5456" spans="2:15" x14ac:dyDescent="0.25">
      <c r="B5456">
        <v>6</v>
      </c>
      <c r="H5456">
        <v>7</v>
      </c>
      <c r="J5456" t="s">
        <v>22089</v>
      </c>
      <c r="L5456" t="s">
        <v>22196</v>
      </c>
      <c r="M5456" t="s">
        <v>22237</v>
      </c>
      <c r="N5456" t="s">
        <v>26122</v>
      </c>
      <c r="O5456" t="s">
        <v>30400</v>
      </c>
    </row>
    <row r="5457" spans="2:15" x14ac:dyDescent="0.25">
      <c r="B5457">
        <v>8</v>
      </c>
      <c r="H5457">
        <v>7</v>
      </c>
      <c r="J5457" t="s">
        <v>22089</v>
      </c>
      <c r="L5457" t="s">
        <v>22196</v>
      </c>
      <c r="M5457" t="s">
        <v>22237</v>
      </c>
      <c r="N5457" t="s">
        <v>26123</v>
      </c>
      <c r="O5457" t="s">
        <v>30401</v>
      </c>
    </row>
    <row r="5458" spans="2:15" x14ac:dyDescent="0.25">
      <c r="B5458">
        <v>4.5</v>
      </c>
      <c r="H5458">
        <v>7</v>
      </c>
      <c r="J5458" t="s">
        <v>22089</v>
      </c>
      <c r="L5458" t="s">
        <v>22196</v>
      </c>
      <c r="M5458" t="s">
        <v>22237</v>
      </c>
      <c r="N5458" t="s">
        <v>26124</v>
      </c>
      <c r="O5458" t="s">
        <v>30402</v>
      </c>
    </row>
    <row r="5459" spans="2:15" x14ac:dyDescent="0.25">
      <c r="B5459">
        <v>9.8000000000000007</v>
      </c>
      <c r="H5459">
        <v>7</v>
      </c>
      <c r="J5459" t="s">
        <v>22089</v>
      </c>
      <c r="L5459" t="s">
        <v>22196</v>
      </c>
      <c r="M5459" t="s">
        <v>22237</v>
      </c>
      <c r="N5459" t="s">
        <v>26125</v>
      </c>
      <c r="O5459" t="s">
        <v>30403</v>
      </c>
    </row>
    <row r="5460" spans="2:15" x14ac:dyDescent="0.25">
      <c r="B5460">
        <v>8</v>
      </c>
      <c r="H5460">
        <v>7</v>
      </c>
      <c r="J5460" t="s">
        <v>22089</v>
      </c>
      <c r="L5460" t="s">
        <v>22196</v>
      </c>
      <c r="M5460" t="s">
        <v>22237</v>
      </c>
      <c r="N5460" t="s">
        <v>26126</v>
      </c>
      <c r="O5460" t="s">
        <v>30404</v>
      </c>
    </row>
    <row r="5461" spans="2:15" x14ac:dyDescent="0.25">
      <c r="B5461">
        <v>6.8</v>
      </c>
      <c r="H5461">
        <v>7</v>
      </c>
      <c r="J5461" t="s">
        <v>22089</v>
      </c>
      <c r="L5461" t="s">
        <v>22196</v>
      </c>
      <c r="M5461" t="s">
        <v>22237</v>
      </c>
      <c r="N5461" t="s">
        <v>26127</v>
      </c>
      <c r="O5461" t="s">
        <v>30405</v>
      </c>
    </row>
    <row r="5462" spans="2:15" x14ac:dyDescent="0.25">
      <c r="B5462">
        <v>9</v>
      </c>
      <c r="H5462">
        <v>7</v>
      </c>
      <c r="J5462" t="s">
        <v>22089</v>
      </c>
      <c r="L5462" t="s">
        <v>22196</v>
      </c>
      <c r="M5462" t="s">
        <v>22237</v>
      </c>
      <c r="N5462" t="s">
        <v>26128</v>
      </c>
      <c r="O5462" t="s">
        <v>30406</v>
      </c>
    </row>
    <row r="5463" spans="2:15" x14ac:dyDescent="0.25">
      <c r="B5463">
        <v>9.6999999999999993</v>
      </c>
      <c r="H5463">
        <v>7</v>
      </c>
      <c r="J5463" t="s">
        <v>22089</v>
      </c>
      <c r="L5463" t="s">
        <v>22196</v>
      </c>
      <c r="M5463" t="s">
        <v>22237</v>
      </c>
      <c r="N5463" t="s">
        <v>26129</v>
      </c>
      <c r="O5463" t="s">
        <v>30407</v>
      </c>
    </row>
    <row r="5464" spans="2:15" x14ac:dyDescent="0.25">
      <c r="B5464">
        <v>7.5</v>
      </c>
      <c r="H5464">
        <v>7</v>
      </c>
      <c r="J5464" t="s">
        <v>22089</v>
      </c>
      <c r="L5464" t="s">
        <v>22196</v>
      </c>
      <c r="M5464" t="s">
        <v>22237</v>
      </c>
      <c r="N5464" t="s">
        <v>26130</v>
      </c>
      <c r="O5464" t="s">
        <v>30408</v>
      </c>
    </row>
    <row r="5465" spans="2:15" x14ac:dyDescent="0.25">
      <c r="B5465">
        <v>31</v>
      </c>
      <c r="H5465">
        <v>7</v>
      </c>
      <c r="J5465" t="s">
        <v>22089</v>
      </c>
      <c r="L5465" t="s">
        <v>22196</v>
      </c>
      <c r="M5465" t="s">
        <v>22237</v>
      </c>
      <c r="N5465" t="s">
        <v>26131</v>
      </c>
      <c r="O5465" t="s">
        <v>30409</v>
      </c>
    </row>
    <row r="5466" spans="2:15" x14ac:dyDescent="0.25">
      <c r="B5466">
        <v>45</v>
      </c>
      <c r="H5466">
        <v>7</v>
      </c>
      <c r="J5466" t="s">
        <v>22089</v>
      </c>
      <c r="L5466" t="s">
        <v>22196</v>
      </c>
      <c r="M5466" t="s">
        <v>22237</v>
      </c>
      <c r="N5466" t="s">
        <v>26132</v>
      </c>
      <c r="O5466" t="s">
        <v>30410</v>
      </c>
    </row>
    <row r="5467" spans="2:15" x14ac:dyDescent="0.25">
      <c r="B5467">
        <v>15</v>
      </c>
      <c r="H5467">
        <v>7</v>
      </c>
      <c r="J5467" t="s">
        <v>22089</v>
      </c>
      <c r="L5467" t="s">
        <v>22196</v>
      </c>
      <c r="M5467" t="s">
        <v>22237</v>
      </c>
      <c r="N5467" t="s">
        <v>26133</v>
      </c>
      <c r="O5467" t="s">
        <v>30411</v>
      </c>
    </row>
    <row r="5468" spans="2:15" x14ac:dyDescent="0.25">
      <c r="B5468">
        <v>40</v>
      </c>
      <c r="H5468">
        <v>7</v>
      </c>
      <c r="J5468" t="s">
        <v>22089</v>
      </c>
      <c r="L5468" t="s">
        <v>22196</v>
      </c>
      <c r="M5468" t="s">
        <v>22237</v>
      </c>
      <c r="N5468" t="s">
        <v>26134</v>
      </c>
      <c r="O5468" t="s">
        <v>30412</v>
      </c>
    </row>
    <row r="5469" spans="2:15" x14ac:dyDescent="0.25">
      <c r="B5469">
        <v>19.5</v>
      </c>
      <c r="H5469">
        <v>7</v>
      </c>
      <c r="J5469" t="s">
        <v>22089</v>
      </c>
      <c r="L5469" t="s">
        <v>22196</v>
      </c>
      <c r="M5469" t="s">
        <v>22237</v>
      </c>
      <c r="N5469" t="s">
        <v>26135</v>
      </c>
      <c r="O5469" t="s">
        <v>30413</v>
      </c>
    </row>
    <row r="5470" spans="2:15" x14ac:dyDescent="0.25">
      <c r="B5470">
        <v>13.5</v>
      </c>
      <c r="H5470">
        <v>7</v>
      </c>
      <c r="J5470" t="s">
        <v>22089</v>
      </c>
      <c r="L5470" t="s">
        <v>22196</v>
      </c>
      <c r="M5470" t="s">
        <v>22237</v>
      </c>
      <c r="N5470" t="s">
        <v>26136</v>
      </c>
      <c r="O5470" t="s">
        <v>30414</v>
      </c>
    </row>
    <row r="5471" spans="2:15" x14ac:dyDescent="0.25">
      <c r="B5471">
        <v>15</v>
      </c>
      <c r="H5471">
        <v>7</v>
      </c>
      <c r="J5471" t="s">
        <v>22089</v>
      </c>
      <c r="L5471" t="s">
        <v>22196</v>
      </c>
      <c r="M5471" t="s">
        <v>22237</v>
      </c>
      <c r="N5471" t="s">
        <v>26137</v>
      </c>
      <c r="O5471" t="s">
        <v>30415</v>
      </c>
    </row>
    <row r="5472" spans="2:15" x14ac:dyDescent="0.25">
      <c r="B5472">
        <v>13400</v>
      </c>
      <c r="H5472">
        <v>7</v>
      </c>
      <c r="J5472" t="s">
        <v>22089</v>
      </c>
      <c r="L5472" t="s">
        <v>22196</v>
      </c>
      <c r="M5472" t="s">
        <v>22237</v>
      </c>
      <c r="N5472" t="s">
        <v>26138</v>
      </c>
      <c r="O5472" t="s">
        <v>30416</v>
      </c>
    </row>
    <row r="5473" spans="2:15" x14ac:dyDescent="0.25">
      <c r="B5473">
        <v>27.5</v>
      </c>
      <c r="H5473">
        <v>7</v>
      </c>
      <c r="J5473" t="s">
        <v>22089</v>
      </c>
      <c r="L5473" t="s">
        <v>22196</v>
      </c>
      <c r="M5473" t="s">
        <v>22237</v>
      </c>
      <c r="N5473" t="s">
        <v>26139</v>
      </c>
      <c r="O5473" t="s">
        <v>30417</v>
      </c>
    </row>
    <row r="5474" spans="2:15" x14ac:dyDescent="0.25">
      <c r="B5474">
        <v>34</v>
      </c>
      <c r="H5474">
        <v>7</v>
      </c>
      <c r="J5474" t="s">
        <v>22089</v>
      </c>
      <c r="L5474" t="s">
        <v>22196</v>
      </c>
      <c r="M5474" t="s">
        <v>22237</v>
      </c>
      <c r="N5474" t="s">
        <v>26140</v>
      </c>
      <c r="O5474" t="s">
        <v>30418</v>
      </c>
    </row>
    <row r="5475" spans="2:15" x14ac:dyDescent="0.25">
      <c r="B5475">
        <v>3720</v>
      </c>
      <c r="H5475">
        <v>7</v>
      </c>
      <c r="J5475" t="s">
        <v>22089</v>
      </c>
      <c r="L5475" t="s">
        <v>22196</v>
      </c>
      <c r="M5475" t="s">
        <v>22237</v>
      </c>
      <c r="N5475" t="s">
        <v>26141</v>
      </c>
      <c r="O5475" t="s">
        <v>30419</v>
      </c>
    </row>
    <row r="5476" spans="2:15" x14ac:dyDescent="0.25">
      <c r="B5476">
        <v>1160</v>
      </c>
      <c r="H5476">
        <v>7</v>
      </c>
      <c r="J5476" t="s">
        <v>22089</v>
      </c>
      <c r="L5476" t="s">
        <v>22196</v>
      </c>
      <c r="M5476" t="s">
        <v>22237</v>
      </c>
      <c r="N5476" t="s">
        <v>26142</v>
      </c>
      <c r="O5476" t="s">
        <v>30420</v>
      </c>
    </row>
    <row r="5477" spans="2:15" x14ac:dyDescent="0.25">
      <c r="B5477">
        <v>1960</v>
      </c>
      <c r="H5477">
        <v>7</v>
      </c>
      <c r="J5477" t="s">
        <v>22089</v>
      </c>
      <c r="L5477" t="s">
        <v>22196</v>
      </c>
      <c r="M5477" t="s">
        <v>22237</v>
      </c>
      <c r="N5477" t="s">
        <v>26143</v>
      </c>
      <c r="O5477" t="s">
        <v>30421</v>
      </c>
    </row>
    <row r="5478" spans="2:15" x14ac:dyDescent="0.25">
      <c r="B5478">
        <v>510</v>
      </c>
      <c r="H5478">
        <v>7</v>
      </c>
      <c r="J5478" t="s">
        <v>22089</v>
      </c>
      <c r="L5478" t="s">
        <v>22196</v>
      </c>
      <c r="M5478" t="s">
        <v>22237</v>
      </c>
      <c r="N5478" t="s">
        <v>26144</v>
      </c>
      <c r="O5478" t="s">
        <v>30422</v>
      </c>
    </row>
    <row r="5479" spans="2:15" x14ac:dyDescent="0.25">
      <c r="B5479">
        <v>2</v>
      </c>
      <c r="H5479">
        <v>7</v>
      </c>
      <c r="J5479" t="s">
        <v>22089</v>
      </c>
      <c r="L5479" t="s">
        <v>22196</v>
      </c>
      <c r="M5479" t="s">
        <v>22237</v>
      </c>
      <c r="N5479" t="s">
        <v>26145</v>
      </c>
      <c r="O5479" t="s">
        <v>30423</v>
      </c>
    </row>
    <row r="5480" spans="2:15" x14ac:dyDescent="0.25">
      <c r="B5480">
        <v>2290</v>
      </c>
      <c r="H5480">
        <v>4.5</v>
      </c>
      <c r="I5480" t="s">
        <v>22086</v>
      </c>
      <c r="J5480" t="s">
        <v>22089</v>
      </c>
      <c r="L5480" t="s">
        <v>22196</v>
      </c>
      <c r="M5480" t="s">
        <v>22237</v>
      </c>
      <c r="N5480" t="s">
        <v>26088</v>
      </c>
      <c r="O5480" t="s">
        <v>30366</v>
      </c>
    </row>
    <row r="5481" spans="2:15" x14ac:dyDescent="0.25">
      <c r="B5481">
        <v>1360</v>
      </c>
      <c r="H5481">
        <v>4.5</v>
      </c>
      <c r="I5481" t="s">
        <v>22086</v>
      </c>
      <c r="J5481" t="s">
        <v>22089</v>
      </c>
      <c r="L5481" t="s">
        <v>22196</v>
      </c>
      <c r="M5481" t="s">
        <v>22237</v>
      </c>
      <c r="N5481" t="s">
        <v>26089</v>
      </c>
      <c r="O5481" t="s">
        <v>30367</v>
      </c>
    </row>
    <row r="5482" spans="2:15" x14ac:dyDescent="0.25">
      <c r="B5482">
        <v>406</v>
      </c>
      <c r="H5482">
        <v>4.5</v>
      </c>
      <c r="I5482" t="s">
        <v>22086</v>
      </c>
      <c r="J5482" t="s">
        <v>22089</v>
      </c>
      <c r="L5482" t="s">
        <v>22196</v>
      </c>
      <c r="M5482" t="s">
        <v>22237</v>
      </c>
      <c r="N5482" t="s">
        <v>26090</v>
      </c>
      <c r="O5482" t="s">
        <v>30368</v>
      </c>
    </row>
    <row r="5483" spans="2:15" x14ac:dyDescent="0.25">
      <c r="B5483">
        <v>84900</v>
      </c>
      <c r="H5483">
        <v>4.5</v>
      </c>
      <c r="I5483" t="s">
        <v>22086</v>
      </c>
      <c r="J5483" t="s">
        <v>22089</v>
      </c>
      <c r="L5483" t="s">
        <v>22196</v>
      </c>
      <c r="M5483" t="s">
        <v>22237</v>
      </c>
      <c r="N5483" t="s">
        <v>26091</v>
      </c>
      <c r="O5483" t="s">
        <v>30369</v>
      </c>
    </row>
    <row r="5484" spans="2:15" x14ac:dyDescent="0.25">
      <c r="B5484">
        <v>12600</v>
      </c>
      <c r="H5484">
        <v>4.5</v>
      </c>
      <c r="I5484" t="s">
        <v>22086</v>
      </c>
      <c r="J5484" t="s">
        <v>22089</v>
      </c>
      <c r="L5484" t="s">
        <v>22196</v>
      </c>
      <c r="M5484" t="s">
        <v>22237</v>
      </c>
      <c r="N5484" t="s">
        <v>26092</v>
      </c>
      <c r="O5484" t="s">
        <v>30370</v>
      </c>
    </row>
    <row r="5485" spans="2:15" x14ac:dyDescent="0.25">
      <c r="B5485">
        <v>34100</v>
      </c>
      <c r="H5485">
        <v>4.5</v>
      </c>
      <c r="I5485" t="s">
        <v>22086</v>
      </c>
      <c r="J5485" t="s">
        <v>22089</v>
      </c>
      <c r="L5485" t="s">
        <v>22196</v>
      </c>
      <c r="M5485" t="s">
        <v>22237</v>
      </c>
      <c r="N5485" t="s">
        <v>26093</v>
      </c>
      <c r="O5485" t="s">
        <v>30371</v>
      </c>
    </row>
    <row r="5486" spans="2:15" x14ac:dyDescent="0.25">
      <c r="B5486">
        <v>1120</v>
      </c>
      <c r="H5486">
        <v>4.5</v>
      </c>
      <c r="I5486" t="s">
        <v>22086</v>
      </c>
      <c r="J5486" t="s">
        <v>22089</v>
      </c>
      <c r="L5486" t="s">
        <v>22196</v>
      </c>
      <c r="M5486" t="s">
        <v>22237</v>
      </c>
      <c r="N5486" t="s">
        <v>26094</v>
      </c>
      <c r="O5486" t="s">
        <v>30372</v>
      </c>
    </row>
    <row r="5487" spans="2:15" x14ac:dyDescent="0.25">
      <c r="B5487">
        <v>1160</v>
      </c>
      <c r="H5487">
        <v>4.5</v>
      </c>
      <c r="I5487" t="s">
        <v>22086</v>
      </c>
      <c r="J5487" t="s">
        <v>22089</v>
      </c>
      <c r="L5487" t="s">
        <v>22196</v>
      </c>
      <c r="M5487" t="s">
        <v>22237</v>
      </c>
      <c r="N5487" t="s">
        <v>26095</v>
      </c>
      <c r="O5487" t="s">
        <v>30373</v>
      </c>
    </row>
    <row r="5488" spans="2:15" x14ac:dyDescent="0.25">
      <c r="B5488">
        <v>960</v>
      </c>
      <c r="H5488">
        <v>4.5</v>
      </c>
      <c r="I5488" t="s">
        <v>22086</v>
      </c>
      <c r="J5488" t="s">
        <v>22089</v>
      </c>
      <c r="L5488" t="s">
        <v>22196</v>
      </c>
      <c r="M5488" t="s">
        <v>22237</v>
      </c>
      <c r="N5488" t="s">
        <v>26096</v>
      </c>
      <c r="O5488" t="s">
        <v>30374</v>
      </c>
    </row>
    <row r="5489" spans="2:15" x14ac:dyDescent="0.25">
      <c r="B5489">
        <v>3510</v>
      </c>
      <c r="H5489">
        <v>4.5</v>
      </c>
      <c r="I5489" t="s">
        <v>22086</v>
      </c>
      <c r="J5489" t="s">
        <v>22089</v>
      </c>
      <c r="L5489" t="s">
        <v>22196</v>
      </c>
      <c r="M5489" t="s">
        <v>22237</v>
      </c>
      <c r="N5489" t="s">
        <v>26097</v>
      </c>
      <c r="O5489" t="s">
        <v>30375</v>
      </c>
    </row>
    <row r="5490" spans="2:15" x14ac:dyDescent="0.25">
      <c r="B5490">
        <v>227</v>
      </c>
      <c r="H5490">
        <v>4.5</v>
      </c>
      <c r="I5490" t="s">
        <v>22086</v>
      </c>
      <c r="J5490" t="s">
        <v>22089</v>
      </c>
      <c r="L5490" t="s">
        <v>22196</v>
      </c>
      <c r="M5490" t="s">
        <v>22237</v>
      </c>
      <c r="N5490" t="s">
        <v>26098</v>
      </c>
      <c r="O5490" t="s">
        <v>30376</v>
      </c>
    </row>
    <row r="5491" spans="2:15" x14ac:dyDescent="0.25">
      <c r="B5491">
        <v>160</v>
      </c>
      <c r="H5491">
        <v>4.5</v>
      </c>
      <c r="I5491" t="s">
        <v>22086</v>
      </c>
      <c r="J5491" t="s">
        <v>22089</v>
      </c>
      <c r="L5491" t="s">
        <v>22196</v>
      </c>
      <c r="M5491" t="s">
        <v>22237</v>
      </c>
      <c r="N5491" t="s">
        <v>26146</v>
      </c>
      <c r="O5491" t="s">
        <v>30424</v>
      </c>
    </row>
    <row r="5492" spans="2:15" x14ac:dyDescent="0.25">
      <c r="B5492">
        <v>626</v>
      </c>
      <c r="H5492">
        <v>4.5</v>
      </c>
      <c r="I5492" t="s">
        <v>22086</v>
      </c>
      <c r="J5492" t="s">
        <v>22089</v>
      </c>
      <c r="L5492" t="s">
        <v>22196</v>
      </c>
      <c r="M5492" t="s">
        <v>22237</v>
      </c>
      <c r="N5492" t="s">
        <v>26099</v>
      </c>
      <c r="O5492" t="s">
        <v>30377</v>
      </c>
    </row>
    <row r="5493" spans="2:15" x14ac:dyDescent="0.25">
      <c r="B5493">
        <v>282</v>
      </c>
      <c r="H5493">
        <v>4.5</v>
      </c>
      <c r="I5493" t="s">
        <v>22086</v>
      </c>
      <c r="J5493" t="s">
        <v>22089</v>
      </c>
      <c r="L5493" t="s">
        <v>22196</v>
      </c>
      <c r="M5493" t="s">
        <v>22237</v>
      </c>
      <c r="N5493" t="s">
        <v>26100</v>
      </c>
      <c r="O5493" t="s">
        <v>30378</v>
      </c>
    </row>
    <row r="5494" spans="2:15" x14ac:dyDescent="0.25">
      <c r="B5494">
        <v>73</v>
      </c>
      <c r="H5494">
        <v>4.5</v>
      </c>
      <c r="I5494" t="s">
        <v>22086</v>
      </c>
      <c r="J5494" t="s">
        <v>22089</v>
      </c>
      <c r="L5494" t="s">
        <v>22196</v>
      </c>
      <c r="M5494" t="s">
        <v>22237</v>
      </c>
      <c r="N5494" t="s">
        <v>26101</v>
      </c>
      <c r="O5494" t="s">
        <v>30379</v>
      </c>
    </row>
    <row r="5495" spans="2:15" x14ac:dyDescent="0.25">
      <c r="B5495">
        <v>59</v>
      </c>
      <c r="H5495">
        <v>4.5</v>
      </c>
      <c r="I5495" t="s">
        <v>22086</v>
      </c>
      <c r="J5495" t="s">
        <v>22089</v>
      </c>
      <c r="L5495" t="s">
        <v>22196</v>
      </c>
      <c r="M5495" t="s">
        <v>22237</v>
      </c>
      <c r="N5495" t="s">
        <v>26102</v>
      </c>
      <c r="O5495" t="s">
        <v>30380</v>
      </c>
    </row>
    <row r="5496" spans="2:15" x14ac:dyDescent="0.25">
      <c r="B5496">
        <v>270</v>
      </c>
      <c r="H5496">
        <v>4.5</v>
      </c>
      <c r="I5496" t="s">
        <v>22086</v>
      </c>
      <c r="J5496" t="s">
        <v>22089</v>
      </c>
      <c r="L5496" t="s">
        <v>22196</v>
      </c>
      <c r="M5496" t="s">
        <v>22237</v>
      </c>
      <c r="N5496" t="s">
        <v>26103</v>
      </c>
      <c r="O5496" t="s">
        <v>30381</v>
      </c>
    </row>
    <row r="5497" spans="2:15" x14ac:dyDescent="0.25">
      <c r="B5497">
        <v>60</v>
      </c>
      <c r="H5497">
        <v>4.5</v>
      </c>
      <c r="I5497" t="s">
        <v>22086</v>
      </c>
      <c r="J5497" t="s">
        <v>22089</v>
      </c>
      <c r="L5497" t="s">
        <v>22196</v>
      </c>
      <c r="M5497" t="s">
        <v>22237</v>
      </c>
      <c r="N5497" t="s">
        <v>26104</v>
      </c>
      <c r="O5497" t="s">
        <v>30382</v>
      </c>
    </row>
    <row r="5498" spans="2:15" x14ac:dyDescent="0.25">
      <c r="B5498">
        <v>366</v>
      </c>
      <c r="H5498">
        <v>4.5</v>
      </c>
      <c r="I5498" t="s">
        <v>22086</v>
      </c>
      <c r="J5498" t="s">
        <v>22089</v>
      </c>
      <c r="L5498" t="s">
        <v>22196</v>
      </c>
      <c r="M5498" t="s">
        <v>22237</v>
      </c>
      <c r="N5498" t="s">
        <v>26105</v>
      </c>
      <c r="O5498" t="s">
        <v>30383</v>
      </c>
    </row>
    <row r="5499" spans="2:15" x14ac:dyDescent="0.25">
      <c r="B5499">
        <v>321</v>
      </c>
      <c r="H5499">
        <v>4.5</v>
      </c>
      <c r="I5499" t="s">
        <v>22086</v>
      </c>
      <c r="J5499" t="s">
        <v>22089</v>
      </c>
      <c r="L5499" t="s">
        <v>22196</v>
      </c>
      <c r="M5499" t="s">
        <v>22237</v>
      </c>
      <c r="N5499" t="s">
        <v>26106</v>
      </c>
      <c r="O5499" t="s">
        <v>30384</v>
      </c>
    </row>
    <row r="5500" spans="2:15" x14ac:dyDescent="0.25">
      <c r="B5500">
        <v>7440</v>
      </c>
      <c r="H5500">
        <v>4.5</v>
      </c>
      <c r="I5500" t="s">
        <v>22086</v>
      </c>
      <c r="J5500" t="s">
        <v>22089</v>
      </c>
      <c r="L5500" t="s">
        <v>22196</v>
      </c>
      <c r="M5500" t="s">
        <v>22237</v>
      </c>
      <c r="N5500" t="s">
        <v>26107</v>
      </c>
      <c r="O5500" t="s">
        <v>30385</v>
      </c>
    </row>
    <row r="5501" spans="2:15" x14ac:dyDescent="0.25">
      <c r="B5501">
        <v>112</v>
      </c>
      <c r="H5501">
        <v>4.5</v>
      </c>
      <c r="I5501" t="s">
        <v>22086</v>
      </c>
      <c r="J5501" t="s">
        <v>22089</v>
      </c>
      <c r="L5501" t="s">
        <v>22196</v>
      </c>
      <c r="M5501" t="s">
        <v>22237</v>
      </c>
      <c r="N5501" t="s">
        <v>26108</v>
      </c>
      <c r="O5501" t="s">
        <v>30386</v>
      </c>
    </row>
    <row r="5502" spans="2:15" x14ac:dyDescent="0.25">
      <c r="B5502">
        <v>107</v>
      </c>
      <c r="H5502">
        <v>4.5</v>
      </c>
      <c r="I5502" t="s">
        <v>22086</v>
      </c>
      <c r="J5502" t="s">
        <v>22089</v>
      </c>
      <c r="L5502" t="s">
        <v>22196</v>
      </c>
      <c r="M5502" t="s">
        <v>22237</v>
      </c>
      <c r="N5502" t="s">
        <v>26109</v>
      </c>
      <c r="O5502" t="s">
        <v>30387</v>
      </c>
    </row>
    <row r="5503" spans="2:15" x14ac:dyDescent="0.25">
      <c r="B5503">
        <v>46</v>
      </c>
      <c r="H5503">
        <v>4.5</v>
      </c>
      <c r="I5503" t="s">
        <v>22086</v>
      </c>
      <c r="J5503" t="s">
        <v>22089</v>
      </c>
      <c r="L5503" t="s">
        <v>22196</v>
      </c>
      <c r="M5503" t="s">
        <v>22237</v>
      </c>
      <c r="N5503" t="s">
        <v>26110</v>
      </c>
      <c r="O5503" t="s">
        <v>30388</v>
      </c>
    </row>
    <row r="5504" spans="2:15" x14ac:dyDescent="0.25">
      <c r="B5504">
        <v>87</v>
      </c>
      <c r="H5504">
        <v>4.5</v>
      </c>
      <c r="I5504" t="s">
        <v>22086</v>
      </c>
      <c r="J5504" t="s">
        <v>22089</v>
      </c>
      <c r="L5504" t="s">
        <v>22196</v>
      </c>
      <c r="M5504" t="s">
        <v>22237</v>
      </c>
      <c r="N5504" t="s">
        <v>26111</v>
      </c>
      <c r="O5504" t="s">
        <v>30389</v>
      </c>
    </row>
    <row r="5505" spans="2:15" x14ac:dyDescent="0.25">
      <c r="B5505">
        <v>16</v>
      </c>
      <c r="H5505">
        <v>4.5</v>
      </c>
      <c r="I5505" t="s">
        <v>22086</v>
      </c>
      <c r="J5505" t="s">
        <v>22089</v>
      </c>
      <c r="L5505" t="s">
        <v>22196</v>
      </c>
      <c r="M5505" t="s">
        <v>22237</v>
      </c>
      <c r="N5505" t="s">
        <v>26113</v>
      </c>
      <c r="O5505" t="s">
        <v>30391</v>
      </c>
    </row>
    <row r="5506" spans="2:15" x14ac:dyDescent="0.25">
      <c r="B5506">
        <v>2330</v>
      </c>
      <c r="H5506">
        <v>4.5</v>
      </c>
      <c r="I5506" t="s">
        <v>22086</v>
      </c>
      <c r="J5506" t="s">
        <v>22089</v>
      </c>
      <c r="L5506" t="s">
        <v>22196</v>
      </c>
      <c r="M5506" t="s">
        <v>22237</v>
      </c>
      <c r="N5506" t="s">
        <v>26114</v>
      </c>
      <c r="O5506" t="s">
        <v>30392</v>
      </c>
    </row>
    <row r="5507" spans="2:15" x14ac:dyDescent="0.25">
      <c r="B5507">
        <v>281</v>
      </c>
      <c r="H5507">
        <v>4.5</v>
      </c>
      <c r="I5507" t="s">
        <v>22086</v>
      </c>
      <c r="J5507" t="s">
        <v>22089</v>
      </c>
      <c r="L5507" t="s">
        <v>22196</v>
      </c>
      <c r="M5507" t="s">
        <v>22237</v>
      </c>
      <c r="N5507" t="s">
        <v>26115</v>
      </c>
      <c r="O5507" t="s">
        <v>30393</v>
      </c>
    </row>
    <row r="5508" spans="2:15" x14ac:dyDescent="0.25">
      <c r="B5508">
        <v>50</v>
      </c>
      <c r="H5508">
        <v>4.5</v>
      </c>
      <c r="I5508" t="s">
        <v>22086</v>
      </c>
      <c r="J5508" t="s">
        <v>22089</v>
      </c>
      <c r="L5508" t="s">
        <v>22196</v>
      </c>
      <c r="M5508" t="s">
        <v>22237</v>
      </c>
      <c r="N5508" t="s">
        <v>26116</v>
      </c>
      <c r="O5508" t="s">
        <v>30394</v>
      </c>
    </row>
    <row r="5509" spans="2:15" x14ac:dyDescent="0.25">
      <c r="B5509">
        <v>1830</v>
      </c>
      <c r="H5509">
        <v>4.5</v>
      </c>
      <c r="I5509" t="s">
        <v>22086</v>
      </c>
      <c r="J5509" t="s">
        <v>22089</v>
      </c>
      <c r="L5509" t="s">
        <v>22196</v>
      </c>
      <c r="M5509" t="s">
        <v>22237</v>
      </c>
      <c r="N5509" t="s">
        <v>26117</v>
      </c>
      <c r="O5509" t="s">
        <v>30395</v>
      </c>
    </row>
    <row r="5510" spans="2:15" x14ac:dyDescent="0.25">
      <c r="B5510">
        <v>299</v>
      </c>
      <c r="H5510">
        <v>4.5</v>
      </c>
      <c r="I5510" t="s">
        <v>22086</v>
      </c>
      <c r="J5510" t="s">
        <v>22089</v>
      </c>
      <c r="L5510" t="s">
        <v>22196</v>
      </c>
      <c r="M5510" t="s">
        <v>22237</v>
      </c>
      <c r="N5510" t="s">
        <v>26118</v>
      </c>
      <c r="O5510" t="s">
        <v>30396</v>
      </c>
    </row>
    <row r="5511" spans="2:15" x14ac:dyDescent="0.25">
      <c r="B5511">
        <v>48</v>
      </c>
      <c r="H5511">
        <v>4.5</v>
      </c>
      <c r="I5511" t="s">
        <v>22086</v>
      </c>
      <c r="J5511" t="s">
        <v>22089</v>
      </c>
      <c r="L5511" t="s">
        <v>22196</v>
      </c>
      <c r="M5511" t="s">
        <v>22237</v>
      </c>
      <c r="N5511" t="s">
        <v>26119</v>
      </c>
      <c r="O5511" t="s">
        <v>30397</v>
      </c>
    </row>
    <row r="5512" spans="2:15" x14ac:dyDescent="0.25">
      <c r="B5512">
        <v>9110</v>
      </c>
      <c r="H5512">
        <v>4.5</v>
      </c>
      <c r="I5512" t="s">
        <v>22086</v>
      </c>
      <c r="J5512" t="s">
        <v>22089</v>
      </c>
      <c r="L5512" t="s">
        <v>22196</v>
      </c>
      <c r="M5512" t="s">
        <v>22237</v>
      </c>
      <c r="N5512" t="s">
        <v>26120</v>
      </c>
      <c r="O5512" t="s">
        <v>30398</v>
      </c>
    </row>
    <row r="5513" spans="2:15" x14ac:dyDescent="0.25">
      <c r="B5513">
        <v>839</v>
      </c>
      <c r="H5513">
        <v>4.5</v>
      </c>
      <c r="I5513" t="s">
        <v>22086</v>
      </c>
      <c r="J5513" t="s">
        <v>22089</v>
      </c>
      <c r="L5513" t="s">
        <v>22196</v>
      </c>
      <c r="M5513" t="s">
        <v>22237</v>
      </c>
      <c r="N5513" t="s">
        <v>26121</v>
      </c>
      <c r="O5513" t="s">
        <v>30399</v>
      </c>
    </row>
    <row r="5514" spans="2:15" x14ac:dyDescent="0.25">
      <c r="B5514">
        <v>28</v>
      </c>
      <c r="H5514">
        <v>4.5</v>
      </c>
      <c r="I5514" t="s">
        <v>22086</v>
      </c>
      <c r="J5514" t="s">
        <v>22089</v>
      </c>
      <c r="L5514" t="s">
        <v>22196</v>
      </c>
      <c r="M5514" t="s">
        <v>22237</v>
      </c>
      <c r="N5514" t="s">
        <v>26122</v>
      </c>
      <c r="O5514" t="s">
        <v>30400</v>
      </c>
    </row>
    <row r="5515" spans="2:15" x14ac:dyDescent="0.25">
      <c r="B5515">
        <v>51800</v>
      </c>
      <c r="H5515">
        <v>4.5</v>
      </c>
      <c r="I5515" t="s">
        <v>22086</v>
      </c>
      <c r="J5515" t="s">
        <v>22089</v>
      </c>
      <c r="L5515" t="s">
        <v>22196</v>
      </c>
      <c r="M5515" t="s">
        <v>22237</v>
      </c>
      <c r="N5515" t="s">
        <v>26147</v>
      </c>
      <c r="O5515" t="s">
        <v>30425</v>
      </c>
    </row>
    <row r="5516" spans="2:15" x14ac:dyDescent="0.25">
      <c r="B5516">
        <v>27</v>
      </c>
      <c r="H5516">
        <v>4.5</v>
      </c>
      <c r="I5516" t="s">
        <v>22086</v>
      </c>
      <c r="J5516" t="s">
        <v>22089</v>
      </c>
      <c r="L5516" t="s">
        <v>22196</v>
      </c>
      <c r="M5516" t="s">
        <v>22237</v>
      </c>
      <c r="N5516" t="s">
        <v>26123</v>
      </c>
      <c r="O5516" t="s">
        <v>30401</v>
      </c>
    </row>
    <row r="5517" spans="2:15" x14ac:dyDescent="0.25">
      <c r="B5517">
        <v>1.9</v>
      </c>
      <c r="H5517">
        <v>4.5</v>
      </c>
      <c r="I5517" t="s">
        <v>22086</v>
      </c>
      <c r="J5517" t="s">
        <v>22089</v>
      </c>
      <c r="L5517" t="s">
        <v>22196</v>
      </c>
      <c r="M5517" t="s">
        <v>22237</v>
      </c>
      <c r="N5517" t="s">
        <v>26124</v>
      </c>
      <c r="O5517" t="s">
        <v>30402</v>
      </c>
    </row>
    <row r="5518" spans="2:15" x14ac:dyDescent="0.25">
      <c r="B5518">
        <v>119</v>
      </c>
      <c r="H5518">
        <v>4.5</v>
      </c>
      <c r="I5518" t="s">
        <v>22086</v>
      </c>
      <c r="J5518" t="s">
        <v>22089</v>
      </c>
      <c r="L5518" t="s">
        <v>22196</v>
      </c>
      <c r="M5518" t="s">
        <v>22237</v>
      </c>
      <c r="N5518" t="s">
        <v>26125</v>
      </c>
      <c r="O5518" t="s">
        <v>30403</v>
      </c>
    </row>
    <row r="5519" spans="2:15" x14ac:dyDescent="0.25">
      <c r="B5519">
        <v>29</v>
      </c>
      <c r="H5519">
        <v>4.5</v>
      </c>
      <c r="I5519" t="s">
        <v>22086</v>
      </c>
      <c r="J5519" t="s">
        <v>22089</v>
      </c>
      <c r="L5519" t="s">
        <v>22196</v>
      </c>
      <c r="M5519" t="s">
        <v>22237</v>
      </c>
      <c r="N5519" t="s">
        <v>26126</v>
      </c>
      <c r="O5519" t="s">
        <v>30404</v>
      </c>
    </row>
    <row r="5520" spans="2:15" x14ac:dyDescent="0.25">
      <c r="B5520">
        <v>29</v>
      </c>
      <c r="H5520">
        <v>4.5</v>
      </c>
      <c r="I5520" t="s">
        <v>22086</v>
      </c>
      <c r="J5520" t="s">
        <v>22089</v>
      </c>
      <c r="L5520" t="s">
        <v>22196</v>
      </c>
      <c r="M5520" t="s">
        <v>22237</v>
      </c>
      <c r="N5520" t="s">
        <v>26127</v>
      </c>
      <c r="O5520" t="s">
        <v>30405</v>
      </c>
    </row>
    <row r="5521" spans="2:15" x14ac:dyDescent="0.25">
      <c r="B5521">
        <v>8490</v>
      </c>
      <c r="H5521">
        <v>4.5</v>
      </c>
      <c r="I5521" t="s">
        <v>22086</v>
      </c>
      <c r="J5521" t="s">
        <v>22089</v>
      </c>
      <c r="L5521" t="s">
        <v>22196</v>
      </c>
      <c r="M5521" t="s">
        <v>22237</v>
      </c>
      <c r="N5521" t="s">
        <v>26148</v>
      </c>
      <c r="O5521" t="s">
        <v>30426</v>
      </c>
    </row>
    <row r="5522" spans="2:15" x14ac:dyDescent="0.25">
      <c r="B5522">
        <v>4</v>
      </c>
      <c r="H5522">
        <v>4.5</v>
      </c>
      <c r="I5522" t="s">
        <v>22086</v>
      </c>
      <c r="J5522" t="s">
        <v>22089</v>
      </c>
      <c r="L5522" t="s">
        <v>22196</v>
      </c>
      <c r="M5522" t="s">
        <v>22237</v>
      </c>
      <c r="N5522" t="s">
        <v>26128</v>
      </c>
      <c r="O5522" t="s">
        <v>30406</v>
      </c>
    </row>
    <row r="5523" spans="2:15" x14ac:dyDescent="0.25">
      <c r="B5523">
        <v>5</v>
      </c>
      <c r="H5523">
        <v>4.5</v>
      </c>
      <c r="I5523" t="s">
        <v>22086</v>
      </c>
      <c r="J5523" t="s">
        <v>22089</v>
      </c>
      <c r="L5523" t="s">
        <v>22196</v>
      </c>
      <c r="M5523" t="s">
        <v>22237</v>
      </c>
      <c r="N5523" t="s">
        <v>26129</v>
      </c>
      <c r="O5523" t="s">
        <v>30407</v>
      </c>
    </row>
    <row r="5524" spans="2:15" x14ac:dyDescent="0.25">
      <c r="B5524">
        <v>1560</v>
      </c>
      <c r="H5524">
        <v>4.5</v>
      </c>
      <c r="I5524" t="s">
        <v>22086</v>
      </c>
      <c r="J5524" t="s">
        <v>22089</v>
      </c>
      <c r="L5524" t="s">
        <v>22196</v>
      </c>
      <c r="M5524" t="s">
        <v>22237</v>
      </c>
      <c r="N5524" t="s">
        <v>26149</v>
      </c>
      <c r="O5524" t="s">
        <v>30427</v>
      </c>
    </row>
    <row r="5525" spans="2:15" x14ac:dyDescent="0.25">
      <c r="B5525">
        <v>33</v>
      </c>
      <c r="H5525">
        <v>4.5</v>
      </c>
      <c r="I5525" t="s">
        <v>22086</v>
      </c>
      <c r="J5525" t="s">
        <v>22089</v>
      </c>
      <c r="L5525" t="s">
        <v>22196</v>
      </c>
      <c r="M5525" t="s">
        <v>22237</v>
      </c>
      <c r="N5525" t="s">
        <v>26150</v>
      </c>
      <c r="O5525" t="s">
        <v>30428</v>
      </c>
    </row>
    <row r="5526" spans="2:15" x14ac:dyDescent="0.25">
      <c r="B5526">
        <v>113</v>
      </c>
      <c r="H5526">
        <v>4.5</v>
      </c>
      <c r="I5526" t="s">
        <v>22086</v>
      </c>
      <c r="J5526" t="s">
        <v>22089</v>
      </c>
      <c r="L5526" t="s">
        <v>22196</v>
      </c>
      <c r="M5526" t="s">
        <v>22237</v>
      </c>
      <c r="N5526" t="s">
        <v>26130</v>
      </c>
      <c r="O5526" t="s">
        <v>30408</v>
      </c>
    </row>
    <row r="5527" spans="2:15" x14ac:dyDescent="0.25">
      <c r="B5527">
        <v>277</v>
      </c>
      <c r="H5527">
        <v>4.5</v>
      </c>
      <c r="I5527" t="s">
        <v>22086</v>
      </c>
      <c r="J5527" t="s">
        <v>22089</v>
      </c>
      <c r="L5527" t="s">
        <v>22196</v>
      </c>
      <c r="M5527" t="s">
        <v>22237</v>
      </c>
      <c r="N5527" t="s">
        <v>26131</v>
      </c>
      <c r="O5527" t="s">
        <v>30409</v>
      </c>
    </row>
    <row r="5528" spans="2:15" x14ac:dyDescent="0.25">
      <c r="B5528">
        <v>300</v>
      </c>
      <c r="H5528">
        <v>4.5</v>
      </c>
      <c r="I5528" t="s">
        <v>22086</v>
      </c>
      <c r="J5528" t="s">
        <v>22089</v>
      </c>
      <c r="L5528" t="s">
        <v>22196</v>
      </c>
      <c r="M5528" t="s">
        <v>22237</v>
      </c>
      <c r="N5528" t="s">
        <v>26132</v>
      </c>
      <c r="O5528" t="s">
        <v>30410</v>
      </c>
    </row>
    <row r="5529" spans="2:15" x14ac:dyDescent="0.25">
      <c r="B5529">
        <v>94</v>
      </c>
      <c r="H5529">
        <v>4.5</v>
      </c>
      <c r="I5529" t="s">
        <v>22086</v>
      </c>
      <c r="J5529" t="s">
        <v>22089</v>
      </c>
      <c r="L5529" t="s">
        <v>22196</v>
      </c>
      <c r="M5529" t="s">
        <v>22237</v>
      </c>
      <c r="N5529" t="s">
        <v>26133</v>
      </c>
      <c r="O5529" t="s">
        <v>30411</v>
      </c>
    </row>
    <row r="5530" spans="2:15" x14ac:dyDescent="0.25">
      <c r="B5530">
        <v>210</v>
      </c>
      <c r="H5530">
        <v>4.5</v>
      </c>
      <c r="I5530" t="s">
        <v>22086</v>
      </c>
      <c r="J5530" t="s">
        <v>22089</v>
      </c>
      <c r="L5530" t="s">
        <v>22196</v>
      </c>
      <c r="M5530" t="s">
        <v>22237</v>
      </c>
      <c r="N5530" t="s">
        <v>26134</v>
      </c>
      <c r="O5530" t="s">
        <v>30412</v>
      </c>
    </row>
    <row r="5531" spans="2:15" x14ac:dyDescent="0.25">
      <c r="B5531">
        <v>66</v>
      </c>
      <c r="H5531">
        <v>4.5</v>
      </c>
      <c r="I5531" t="s">
        <v>22086</v>
      </c>
      <c r="J5531" t="s">
        <v>22089</v>
      </c>
      <c r="L5531" t="s">
        <v>22196</v>
      </c>
      <c r="M5531" t="s">
        <v>22237</v>
      </c>
      <c r="N5531" t="s">
        <v>26135</v>
      </c>
      <c r="O5531" t="s">
        <v>30413</v>
      </c>
    </row>
    <row r="5532" spans="2:15" x14ac:dyDescent="0.25">
      <c r="B5532">
        <v>66</v>
      </c>
      <c r="H5532">
        <v>4.5</v>
      </c>
      <c r="I5532" t="s">
        <v>22086</v>
      </c>
      <c r="J5532" t="s">
        <v>22089</v>
      </c>
      <c r="L5532" t="s">
        <v>22196</v>
      </c>
      <c r="M5532" t="s">
        <v>22237</v>
      </c>
      <c r="N5532" t="s">
        <v>26136</v>
      </c>
      <c r="O5532" t="s">
        <v>30414</v>
      </c>
    </row>
    <row r="5533" spans="2:15" x14ac:dyDescent="0.25">
      <c r="B5533">
        <v>40</v>
      </c>
      <c r="H5533">
        <v>4.5</v>
      </c>
      <c r="I5533" t="s">
        <v>22086</v>
      </c>
      <c r="J5533" t="s">
        <v>22089</v>
      </c>
      <c r="L5533" t="s">
        <v>22196</v>
      </c>
      <c r="M5533" t="s">
        <v>22237</v>
      </c>
      <c r="N5533" t="s">
        <v>26137</v>
      </c>
      <c r="O5533" t="s">
        <v>30415</v>
      </c>
    </row>
    <row r="5534" spans="2:15" x14ac:dyDescent="0.25">
      <c r="B5534">
        <v>38100</v>
      </c>
      <c r="H5534">
        <v>4.5</v>
      </c>
      <c r="I5534" t="s">
        <v>22086</v>
      </c>
      <c r="J5534" t="s">
        <v>22089</v>
      </c>
      <c r="L5534" t="s">
        <v>22196</v>
      </c>
      <c r="M5534" t="s">
        <v>22237</v>
      </c>
      <c r="N5534" t="s">
        <v>26138</v>
      </c>
      <c r="O5534" t="s">
        <v>30416</v>
      </c>
    </row>
    <row r="5535" spans="2:15" x14ac:dyDescent="0.25">
      <c r="B5535">
        <v>464</v>
      </c>
      <c r="H5535">
        <v>4.5</v>
      </c>
      <c r="I5535" t="s">
        <v>22086</v>
      </c>
      <c r="J5535" t="s">
        <v>22089</v>
      </c>
      <c r="L5535" t="s">
        <v>22196</v>
      </c>
      <c r="M5535" t="s">
        <v>22237</v>
      </c>
      <c r="N5535" t="s">
        <v>26139</v>
      </c>
      <c r="O5535" t="s">
        <v>30417</v>
      </c>
    </row>
    <row r="5536" spans="2:15" x14ac:dyDescent="0.25">
      <c r="B5536">
        <v>496</v>
      </c>
      <c r="H5536">
        <v>4.5</v>
      </c>
      <c r="I5536" t="s">
        <v>22086</v>
      </c>
      <c r="J5536" t="s">
        <v>22089</v>
      </c>
      <c r="L5536" t="s">
        <v>22196</v>
      </c>
      <c r="M5536" t="s">
        <v>22237</v>
      </c>
      <c r="N5536" t="s">
        <v>26140</v>
      </c>
      <c r="O5536" t="s">
        <v>30418</v>
      </c>
    </row>
    <row r="5537" spans="2:35" x14ac:dyDescent="0.25">
      <c r="B5537">
        <v>179000</v>
      </c>
      <c r="H5537">
        <v>4.5</v>
      </c>
      <c r="I5537" t="s">
        <v>22086</v>
      </c>
      <c r="J5537" t="s">
        <v>22089</v>
      </c>
      <c r="L5537" t="s">
        <v>22196</v>
      </c>
      <c r="M5537" t="s">
        <v>22237</v>
      </c>
      <c r="N5537" t="s">
        <v>26141</v>
      </c>
      <c r="O5537" t="s">
        <v>30419</v>
      </c>
    </row>
    <row r="5538" spans="2:35" x14ac:dyDescent="0.25">
      <c r="B5538">
        <v>8550</v>
      </c>
      <c r="H5538">
        <v>4.5</v>
      </c>
      <c r="I5538" t="s">
        <v>22086</v>
      </c>
      <c r="J5538" t="s">
        <v>22089</v>
      </c>
      <c r="L5538" t="s">
        <v>22196</v>
      </c>
      <c r="M5538" t="s">
        <v>22237</v>
      </c>
      <c r="N5538" t="s">
        <v>26151</v>
      </c>
      <c r="O5538" t="s">
        <v>30429</v>
      </c>
    </row>
    <row r="5539" spans="2:35" x14ac:dyDescent="0.25">
      <c r="B5539">
        <v>21700</v>
      </c>
      <c r="H5539">
        <v>4.5</v>
      </c>
      <c r="I5539" t="s">
        <v>22086</v>
      </c>
      <c r="J5539" t="s">
        <v>22089</v>
      </c>
      <c r="L5539" t="s">
        <v>22196</v>
      </c>
      <c r="M5539" t="s">
        <v>22237</v>
      </c>
      <c r="N5539" t="s">
        <v>26142</v>
      </c>
      <c r="O5539" t="s">
        <v>30420</v>
      </c>
    </row>
    <row r="5540" spans="2:35" x14ac:dyDescent="0.25">
      <c r="B5540">
        <v>13100</v>
      </c>
      <c r="H5540">
        <v>4.5</v>
      </c>
      <c r="I5540" t="s">
        <v>22086</v>
      </c>
      <c r="J5540" t="s">
        <v>22089</v>
      </c>
      <c r="L5540" t="s">
        <v>22196</v>
      </c>
      <c r="M5540" t="s">
        <v>22237</v>
      </c>
      <c r="N5540" t="s">
        <v>26143</v>
      </c>
      <c r="O5540" t="s">
        <v>30421</v>
      </c>
    </row>
    <row r="5541" spans="2:35" x14ac:dyDescent="0.25">
      <c r="B5541">
        <v>4640</v>
      </c>
      <c r="H5541">
        <v>4.5</v>
      </c>
      <c r="I5541" t="s">
        <v>22086</v>
      </c>
      <c r="J5541" t="s">
        <v>22089</v>
      </c>
      <c r="L5541" t="s">
        <v>22196</v>
      </c>
      <c r="M5541" t="s">
        <v>22237</v>
      </c>
      <c r="N5541" t="s">
        <v>26144</v>
      </c>
      <c r="O5541" t="s">
        <v>30422</v>
      </c>
    </row>
    <row r="5542" spans="2:35" x14ac:dyDescent="0.25">
      <c r="B5542">
        <v>32</v>
      </c>
      <c r="H5542">
        <v>4.5</v>
      </c>
      <c r="I5542" t="s">
        <v>22086</v>
      </c>
      <c r="J5542" t="s">
        <v>22089</v>
      </c>
      <c r="L5542" t="s">
        <v>22196</v>
      </c>
      <c r="M5542" t="s">
        <v>22237</v>
      </c>
      <c r="N5542" t="s">
        <v>26145</v>
      </c>
      <c r="O5542" t="s">
        <v>30423</v>
      </c>
    </row>
    <row r="5543" spans="2:35" x14ac:dyDescent="0.25">
      <c r="E5543">
        <v>1.2</v>
      </c>
      <c r="H5543">
        <v>5</v>
      </c>
      <c r="I5543" t="s">
        <v>22084</v>
      </c>
      <c r="J5543" t="s">
        <v>22089</v>
      </c>
      <c r="L5543" t="s">
        <v>22197</v>
      </c>
      <c r="M5543" t="s">
        <v>22198</v>
      </c>
      <c r="N5543" t="s">
        <v>26152</v>
      </c>
      <c r="O5543" t="s">
        <v>30430</v>
      </c>
    </row>
    <row r="5544" spans="2:35" x14ac:dyDescent="0.25">
      <c r="E5544">
        <v>0.9</v>
      </c>
      <c r="H5544">
        <v>5</v>
      </c>
      <c r="I5544" t="s">
        <v>22084</v>
      </c>
      <c r="J5544" t="s">
        <v>22089</v>
      </c>
      <c r="L5544" t="s">
        <v>22197</v>
      </c>
      <c r="M5544" t="s">
        <v>22198</v>
      </c>
      <c r="N5544" t="s">
        <v>26153</v>
      </c>
      <c r="O5544" t="s">
        <v>30431</v>
      </c>
    </row>
    <row r="5545" spans="2:35" x14ac:dyDescent="0.25">
      <c r="E5545">
        <v>0.7</v>
      </c>
      <c r="H5545">
        <v>5</v>
      </c>
      <c r="I5545" t="s">
        <v>22084</v>
      </c>
      <c r="J5545" t="s">
        <v>22089</v>
      </c>
      <c r="L5545" t="s">
        <v>22197</v>
      </c>
      <c r="M5545" t="s">
        <v>22198</v>
      </c>
      <c r="N5545" t="s">
        <v>26154</v>
      </c>
      <c r="O5545" t="s">
        <v>30432</v>
      </c>
      <c r="P5545">
        <v>8</v>
      </c>
      <c r="Q5545">
        <v>2</v>
      </c>
      <c r="R5545">
        <v>-2.33</v>
      </c>
      <c r="S5545">
        <v>-2.3199999999999998</v>
      </c>
      <c r="T5545">
        <v>435.48</v>
      </c>
      <c r="U5545">
        <v>136.63</v>
      </c>
      <c r="V5545">
        <v>1.66</v>
      </c>
      <c r="W5545">
        <v>8.8800000000000008</v>
      </c>
      <c r="X5545">
        <v>4.3099999999999996</v>
      </c>
      <c r="Y5545">
        <v>2</v>
      </c>
      <c r="Z5545" t="s">
        <v>4250</v>
      </c>
      <c r="AA5545">
        <v>0</v>
      </c>
      <c r="AB5545">
        <v>4</v>
      </c>
      <c r="AC5545">
        <v>3.9608571428571429</v>
      </c>
      <c r="AE5545" t="s">
        <v>7949</v>
      </c>
      <c r="AH5545">
        <v>0</v>
      </c>
      <c r="AI5545">
        <v>0</v>
      </c>
    </row>
    <row r="5546" spans="2:35" x14ac:dyDescent="0.25">
      <c r="E5546">
        <v>8</v>
      </c>
      <c r="H5546">
        <v>5</v>
      </c>
      <c r="I5546" t="s">
        <v>22084</v>
      </c>
      <c r="J5546" t="s">
        <v>22089</v>
      </c>
      <c r="L5546" t="s">
        <v>22197</v>
      </c>
      <c r="M5546" t="s">
        <v>22198</v>
      </c>
      <c r="N5546" t="s">
        <v>26155</v>
      </c>
      <c r="O5546" t="s">
        <v>30433</v>
      </c>
    </row>
    <row r="5547" spans="2:35" x14ac:dyDescent="0.25">
      <c r="E5547">
        <v>1</v>
      </c>
      <c r="H5547">
        <v>5</v>
      </c>
      <c r="I5547" t="s">
        <v>22084</v>
      </c>
      <c r="J5547" t="s">
        <v>22089</v>
      </c>
      <c r="L5547" t="s">
        <v>22197</v>
      </c>
      <c r="M5547" t="s">
        <v>22198</v>
      </c>
      <c r="N5547" t="s">
        <v>26156</v>
      </c>
      <c r="O5547" t="s">
        <v>30434</v>
      </c>
      <c r="P5547">
        <v>6</v>
      </c>
      <c r="Q5547">
        <v>2</v>
      </c>
      <c r="R5547">
        <v>-2.0299999999999998</v>
      </c>
      <c r="S5547">
        <v>-2.0299999999999998</v>
      </c>
      <c r="T5547">
        <v>438.91</v>
      </c>
      <c r="U5547">
        <v>114.51</v>
      </c>
      <c r="V5547">
        <v>2.91</v>
      </c>
      <c r="W5547">
        <v>10.02</v>
      </c>
      <c r="X5547">
        <v>4.32</v>
      </c>
      <c r="Y5547">
        <v>2</v>
      </c>
      <c r="Z5547" t="s">
        <v>4250</v>
      </c>
      <c r="AA5547">
        <v>0</v>
      </c>
      <c r="AB5547">
        <v>3</v>
      </c>
      <c r="AC5547">
        <v>4.1193571428571421</v>
      </c>
      <c r="AE5547" t="s">
        <v>7949</v>
      </c>
      <c r="AH5547">
        <v>0</v>
      </c>
      <c r="AI5547">
        <v>0</v>
      </c>
    </row>
    <row r="5548" spans="2:35" x14ac:dyDescent="0.25">
      <c r="E5548">
        <v>0.7</v>
      </c>
      <c r="H5548">
        <v>5</v>
      </c>
      <c r="I5548" t="s">
        <v>22084</v>
      </c>
      <c r="J5548" t="s">
        <v>22089</v>
      </c>
      <c r="L5548" t="s">
        <v>22197</v>
      </c>
      <c r="M5548" t="s">
        <v>22198</v>
      </c>
      <c r="N5548" t="s">
        <v>26157</v>
      </c>
      <c r="O5548" t="s">
        <v>30435</v>
      </c>
    </row>
    <row r="5549" spans="2:35" x14ac:dyDescent="0.25">
      <c r="E5549">
        <v>0.6</v>
      </c>
      <c r="H5549">
        <v>5</v>
      </c>
      <c r="I5549" t="s">
        <v>22084</v>
      </c>
      <c r="J5549" t="s">
        <v>22089</v>
      </c>
      <c r="L5549" t="s">
        <v>22197</v>
      </c>
      <c r="M5549" t="s">
        <v>22198</v>
      </c>
      <c r="N5549" t="s">
        <v>26158</v>
      </c>
      <c r="O5549" t="s">
        <v>30436</v>
      </c>
    </row>
    <row r="5550" spans="2:35" x14ac:dyDescent="0.25">
      <c r="E5550">
        <v>19</v>
      </c>
      <c r="H5550">
        <v>5</v>
      </c>
      <c r="I5550" t="s">
        <v>22084</v>
      </c>
      <c r="J5550" t="s">
        <v>22089</v>
      </c>
      <c r="L5550" t="s">
        <v>22197</v>
      </c>
      <c r="M5550" t="s">
        <v>22198</v>
      </c>
      <c r="N5550" t="s">
        <v>26159</v>
      </c>
      <c r="O5550" t="s">
        <v>30437</v>
      </c>
    </row>
    <row r="5551" spans="2:35" x14ac:dyDescent="0.25">
      <c r="E5551">
        <v>4.5999999999999996</v>
      </c>
      <c r="H5551">
        <v>5</v>
      </c>
      <c r="I5551" t="s">
        <v>22084</v>
      </c>
      <c r="J5551" t="s">
        <v>22089</v>
      </c>
      <c r="L5551" t="s">
        <v>22197</v>
      </c>
      <c r="M5551" t="s">
        <v>22198</v>
      </c>
      <c r="N5551" t="s">
        <v>26160</v>
      </c>
      <c r="O5551" t="s">
        <v>30438</v>
      </c>
    </row>
    <row r="5552" spans="2:35" x14ac:dyDescent="0.25">
      <c r="E5552">
        <v>0.6</v>
      </c>
      <c r="H5552">
        <v>5</v>
      </c>
      <c r="I5552" t="s">
        <v>22084</v>
      </c>
      <c r="J5552" t="s">
        <v>22089</v>
      </c>
      <c r="L5552" t="s">
        <v>22197</v>
      </c>
      <c r="M5552" t="s">
        <v>22198</v>
      </c>
      <c r="N5552" t="s">
        <v>26161</v>
      </c>
      <c r="O5552" t="s">
        <v>30439</v>
      </c>
    </row>
    <row r="5553" spans="5:35" x14ac:dyDescent="0.25">
      <c r="E5553">
        <v>5.4</v>
      </c>
      <c r="H5553">
        <v>5</v>
      </c>
      <c r="I5553" t="s">
        <v>22084</v>
      </c>
      <c r="J5553" t="s">
        <v>22089</v>
      </c>
      <c r="L5553" t="s">
        <v>22197</v>
      </c>
      <c r="M5553" t="s">
        <v>22198</v>
      </c>
      <c r="N5553" t="s">
        <v>26162</v>
      </c>
      <c r="O5553" t="s">
        <v>30440</v>
      </c>
    </row>
    <row r="5554" spans="5:35" x14ac:dyDescent="0.25">
      <c r="E5554">
        <v>0.7</v>
      </c>
      <c r="H5554">
        <v>5</v>
      </c>
      <c r="I5554" t="s">
        <v>22084</v>
      </c>
      <c r="J5554" t="s">
        <v>22089</v>
      </c>
      <c r="L5554" t="s">
        <v>22197</v>
      </c>
      <c r="M5554" t="s">
        <v>22198</v>
      </c>
      <c r="N5554" t="s">
        <v>26163</v>
      </c>
      <c r="O5554" t="s">
        <v>30441</v>
      </c>
    </row>
    <row r="5555" spans="5:35" x14ac:dyDescent="0.25">
      <c r="E5555">
        <v>11</v>
      </c>
      <c r="H5555">
        <v>5</v>
      </c>
      <c r="I5555" t="s">
        <v>22084</v>
      </c>
      <c r="J5555" t="s">
        <v>22089</v>
      </c>
      <c r="L5555" t="s">
        <v>22197</v>
      </c>
      <c r="M5555" t="s">
        <v>22198</v>
      </c>
      <c r="N5555" t="s">
        <v>26164</v>
      </c>
      <c r="O5555" t="s">
        <v>30442</v>
      </c>
    </row>
    <row r="5556" spans="5:35" x14ac:dyDescent="0.25">
      <c r="E5556">
        <v>1.9</v>
      </c>
      <c r="H5556">
        <v>5</v>
      </c>
      <c r="I5556" t="s">
        <v>22084</v>
      </c>
      <c r="J5556" t="s">
        <v>22089</v>
      </c>
      <c r="L5556" t="s">
        <v>22197</v>
      </c>
      <c r="M5556" t="s">
        <v>22198</v>
      </c>
      <c r="N5556" t="s">
        <v>26165</v>
      </c>
      <c r="O5556" t="s">
        <v>30443</v>
      </c>
    </row>
    <row r="5557" spans="5:35" x14ac:dyDescent="0.25">
      <c r="E5557">
        <v>2.7</v>
      </c>
      <c r="H5557">
        <v>5</v>
      </c>
      <c r="I5557" t="s">
        <v>22084</v>
      </c>
      <c r="J5557" t="s">
        <v>22089</v>
      </c>
      <c r="L5557" t="s">
        <v>22197</v>
      </c>
      <c r="M5557" t="s">
        <v>22198</v>
      </c>
      <c r="N5557" t="s">
        <v>26166</v>
      </c>
      <c r="O5557" t="s">
        <v>30444</v>
      </c>
    </row>
    <row r="5558" spans="5:35" x14ac:dyDescent="0.25">
      <c r="E5558">
        <v>185</v>
      </c>
      <c r="H5558">
        <v>5</v>
      </c>
      <c r="I5558" t="s">
        <v>22084</v>
      </c>
      <c r="J5558" t="s">
        <v>22089</v>
      </c>
      <c r="L5558" t="s">
        <v>22197</v>
      </c>
      <c r="M5558" t="s">
        <v>22198</v>
      </c>
      <c r="N5558" t="s">
        <v>26167</v>
      </c>
      <c r="O5558" t="s">
        <v>30445</v>
      </c>
    </row>
    <row r="5559" spans="5:35" x14ac:dyDescent="0.25">
      <c r="E5559">
        <v>0.6</v>
      </c>
      <c r="H5559">
        <v>5</v>
      </c>
      <c r="I5559" t="s">
        <v>22084</v>
      </c>
      <c r="J5559" t="s">
        <v>22089</v>
      </c>
      <c r="L5559" t="s">
        <v>22197</v>
      </c>
      <c r="M5559" t="s">
        <v>22198</v>
      </c>
      <c r="N5559" t="s">
        <v>26168</v>
      </c>
      <c r="O5559" t="s">
        <v>30446</v>
      </c>
    </row>
    <row r="5560" spans="5:35" x14ac:dyDescent="0.25">
      <c r="E5560">
        <v>2.6</v>
      </c>
      <c r="H5560">
        <v>5</v>
      </c>
      <c r="I5560" t="s">
        <v>22084</v>
      </c>
      <c r="J5560" t="s">
        <v>22089</v>
      </c>
      <c r="L5560" t="s">
        <v>22197</v>
      </c>
      <c r="M5560" t="s">
        <v>22198</v>
      </c>
      <c r="N5560" t="s">
        <v>26169</v>
      </c>
      <c r="O5560" t="s">
        <v>30447</v>
      </c>
    </row>
    <row r="5561" spans="5:35" x14ac:dyDescent="0.25">
      <c r="E5561">
        <v>3.6</v>
      </c>
      <c r="H5561">
        <v>5</v>
      </c>
      <c r="I5561" t="s">
        <v>22084</v>
      </c>
      <c r="J5561" t="s">
        <v>22089</v>
      </c>
      <c r="L5561" t="s">
        <v>22197</v>
      </c>
      <c r="M5561" t="s">
        <v>22198</v>
      </c>
      <c r="N5561" t="s">
        <v>26170</v>
      </c>
      <c r="O5561" t="s">
        <v>30448</v>
      </c>
      <c r="P5561">
        <v>7</v>
      </c>
      <c r="Q5561">
        <v>2</v>
      </c>
      <c r="R5561">
        <v>-3.15</v>
      </c>
      <c r="S5561">
        <v>-3.14</v>
      </c>
      <c r="T5561">
        <v>455.46</v>
      </c>
      <c r="U5561">
        <v>127.4</v>
      </c>
      <c r="V5561">
        <v>2.58</v>
      </c>
      <c r="W5561">
        <v>8.94</v>
      </c>
      <c r="X5561">
        <v>4.3099999999999996</v>
      </c>
      <c r="Y5561">
        <v>2</v>
      </c>
      <c r="Z5561" t="s">
        <v>4250</v>
      </c>
      <c r="AA5561">
        <v>0</v>
      </c>
      <c r="AB5561">
        <v>4</v>
      </c>
      <c r="AC5561">
        <v>3.8181428571428571</v>
      </c>
      <c r="AE5561" t="s">
        <v>7949</v>
      </c>
      <c r="AH5561">
        <v>0</v>
      </c>
      <c r="AI5561">
        <v>0</v>
      </c>
    </row>
    <row r="5562" spans="5:35" x14ac:dyDescent="0.25">
      <c r="E5562">
        <v>9.6999999999999993</v>
      </c>
      <c r="H5562">
        <v>5</v>
      </c>
      <c r="I5562" t="s">
        <v>22084</v>
      </c>
      <c r="J5562" t="s">
        <v>22089</v>
      </c>
      <c r="L5562" t="s">
        <v>22197</v>
      </c>
      <c r="M5562" t="s">
        <v>22198</v>
      </c>
      <c r="N5562" t="s">
        <v>26171</v>
      </c>
      <c r="O5562" t="s">
        <v>30449</v>
      </c>
    </row>
    <row r="5563" spans="5:35" x14ac:dyDescent="0.25">
      <c r="E5563">
        <v>4.3</v>
      </c>
      <c r="H5563">
        <v>5</v>
      </c>
      <c r="I5563" t="s">
        <v>22084</v>
      </c>
      <c r="J5563" t="s">
        <v>22089</v>
      </c>
      <c r="L5563" t="s">
        <v>22197</v>
      </c>
      <c r="M5563" t="s">
        <v>22198</v>
      </c>
      <c r="N5563" t="s">
        <v>26172</v>
      </c>
      <c r="O5563" t="s">
        <v>30450</v>
      </c>
    </row>
    <row r="5564" spans="5:35" x14ac:dyDescent="0.25">
      <c r="E5564">
        <v>7.6</v>
      </c>
      <c r="H5564">
        <v>5</v>
      </c>
      <c r="I5564" t="s">
        <v>22084</v>
      </c>
      <c r="J5564" t="s">
        <v>22089</v>
      </c>
      <c r="L5564" t="s">
        <v>22197</v>
      </c>
      <c r="M5564" t="s">
        <v>22198</v>
      </c>
      <c r="N5564" t="s">
        <v>26173</v>
      </c>
      <c r="O5564" t="s">
        <v>30451</v>
      </c>
    </row>
    <row r="5565" spans="5:35" x14ac:dyDescent="0.25">
      <c r="E5565">
        <v>6.6</v>
      </c>
      <c r="H5565">
        <v>5</v>
      </c>
      <c r="I5565" t="s">
        <v>22084</v>
      </c>
      <c r="J5565" t="s">
        <v>22089</v>
      </c>
      <c r="L5565" t="s">
        <v>22197</v>
      </c>
      <c r="M5565" t="s">
        <v>22198</v>
      </c>
      <c r="N5565" t="s">
        <v>26174</v>
      </c>
      <c r="O5565" t="s">
        <v>30452</v>
      </c>
    </row>
    <row r="5566" spans="5:35" x14ac:dyDescent="0.25">
      <c r="E5566">
        <v>3</v>
      </c>
      <c r="H5566">
        <v>5</v>
      </c>
      <c r="I5566" t="s">
        <v>22084</v>
      </c>
      <c r="J5566" t="s">
        <v>22089</v>
      </c>
      <c r="L5566" t="s">
        <v>22197</v>
      </c>
      <c r="M5566" t="s">
        <v>22198</v>
      </c>
      <c r="N5566" t="s">
        <v>26175</v>
      </c>
      <c r="O5566" t="s">
        <v>30453</v>
      </c>
    </row>
    <row r="5567" spans="5:35" x14ac:dyDescent="0.25">
      <c r="E5567">
        <v>5.3</v>
      </c>
      <c r="H5567">
        <v>5</v>
      </c>
      <c r="I5567" t="s">
        <v>22084</v>
      </c>
      <c r="J5567" t="s">
        <v>22089</v>
      </c>
      <c r="L5567" t="s">
        <v>22197</v>
      </c>
      <c r="M5567" t="s">
        <v>22198</v>
      </c>
      <c r="N5567" t="s">
        <v>26176</v>
      </c>
      <c r="O5567" t="s">
        <v>30454</v>
      </c>
    </row>
    <row r="5568" spans="5:35" x14ac:dyDescent="0.25">
      <c r="E5568">
        <v>6.3</v>
      </c>
      <c r="H5568">
        <v>5</v>
      </c>
      <c r="I5568" t="s">
        <v>22084</v>
      </c>
      <c r="J5568" t="s">
        <v>22089</v>
      </c>
      <c r="L5568" t="s">
        <v>22197</v>
      </c>
      <c r="M5568" t="s">
        <v>22198</v>
      </c>
      <c r="N5568" t="s">
        <v>26177</v>
      </c>
      <c r="O5568" t="s">
        <v>30455</v>
      </c>
    </row>
    <row r="5569" spans="5:15" x14ac:dyDescent="0.25">
      <c r="E5569">
        <v>3.3</v>
      </c>
      <c r="H5569">
        <v>5</v>
      </c>
      <c r="I5569" t="s">
        <v>22084</v>
      </c>
      <c r="J5569" t="s">
        <v>22089</v>
      </c>
      <c r="L5569" t="s">
        <v>22197</v>
      </c>
      <c r="M5569" t="s">
        <v>22198</v>
      </c>
      <c r="N5569" t="s">
        <v>26178</v>
      </c>
      <c r="O5569" t="s">
        <v>30456</v>
      </c>
    </row>
    <row r="5570" spans="5:15" x14ac:dyDescent="0.25">
      <c r="E5570">
        <v>5.8</v>
      </c>
      <c r="H5570">
        <v>5</v>
      </c>
      <c r="I5570" t="s">
        <v>22084</v>
      </c>
      <c r="J5570" t="s">
        <v>22089</v>
      </c>
      <c r="L5570" t="s">
        <v>22197</v>
      </c>
      <c r="M5570" t="s">
        <v>22198</v>
      </c>
      <c r="N5570" t="s">
        <v>26179</v>
      </c>
      <c r="O5570" t="s">
        <v>30457</v>
      </c>
    </row>
    <row r="5571" spans="5:15" x14ac:dyDescent="0.25">
      <c r="E5571">
        <v>9.6</v>
      </c>
      <c r="H5571">
        <v>5</v>
      </c>
      <c r="I5571" t="s">
        <v>22084</v>
      </c>
      <c r="J5571" t="s">
        <v>22089</v>
      </c>
      <c r="L5571" t="s">
        <v>22197</v>
      </c>
      <c r="M5571" t="s">
        <v>22198</v>
      </c>
      <c r="N5571" t="s">
        <v>26180</v>
      </c>
      <c r="O5571" t="s">
        <v>30458</v>
      </c>
    </row>
    <row r="5572" spans="5:15" x14ac:dyDescent="0.25">
      <c r="E5572">
        <v>4.4000000000000004</v>
      </c>
      <c r="H5572">
        <v>5</v>
      </c>
      <c r="I5572" t="s">
        <v>22084</v>
      </c>
      <c r="J5572" t="s">
        <v>22089</v>
      </c>
      <c r="L5572" t="s">
        <v>22197</v>
      </c>
      <c r="M5572" t="s">
        <v>22198</v>
      </c>
      <c r="N5572" t="s">
        <v>26181</v>
      </c>
      <c r="O5572" t="s">
        <v>30459</v>
      </c>
    </row>
    <row r="5573" spans="5:15" x14ac:dyDescent="0.25">
      <c r="E5573">
        <v>27.5</v>
      </c>
      <c r="H5573">
        <v>5</v>
      </c>
      <c r="I5573" t="s">
        <v>22084</v>
      </c>
      <c r="J5573" t="s">
        <v>22089</v>
      </c>
      <c r="L5573" t="s">
        <v>22197</v>
      </c>
      <c r="M5573" t="s">
        <v>22198</v>
      </c>
      <c r="N5573" t="s">
        <v>26182</v>
      </c>
      <c r="O5573" t="s">
        <v>30460</v>
      </c>
    </row>
    <row r="5574" spans="5:15" x14ac:dyDescent="0.25">
      <c r="E5574">
        <v>44</v>
      </c>
      <c r="H5574">
        <v>5</v>
      </c>
      <c r="I5574" t="s">
        <v>22084</v>
      </c>
      <c r="J5574" t="s">
        <v>22089</v>
      </c>
      <c r="L5574" t="s">
        <v>22197</v>
      </c>
      <c r="M5574" t="s">
        <v>22198</v>
      </c>
      <c r="N5574" t="s">
        <v>26183</v>
      </c>
      <c r="O5574" t="s">
        <v>30461</v>
      </c>
    </row>
    <row r="5575" spans="5:15" x14ac:dyDescent="0.25">
      <c r="E5575">
        <v>52.9</v>
      </c>
      <c r="H5575">
        <v>5</v>
      </c>
      <c r="I5575" t="s">
        <v>22084</v>
      </c>
      <c r="J5575" t="s">
        <v>22089</v>
      </c>
      <c r="L5575" t="s">
        <v>22197</v>
      </c>
      <c r="M5575" t="s">
        <v>22198</v>
      </c>
      <c r="N5575" t="s">
        <v>26184</v>
      </c>
      <c r="O5575" t="s">
        <v>30462</v>
      </c>
    </row>
    <row r="5576" spans="5:15" x14ac:dyDescent="0.25">
      <c r="E5576">
        <v>35.4</v>
      </c>
      <c r="H5576">
        <v>5</v>
      </c>
      <c r="I5576" t="s">
        <v>22084</v>
      </c>
      <c r="J5576" t="s">
        <v>22089</v>
      </c>
      <c r="L5576" t="s">
        <v>22197</v>
      </c>
      <c r="M5576" t="s">
        <v>22198</v>
      </c>
      <c r="N5576" t="s">
        <v>26185</v>
      </c>
      <c r="O5576" t="s">
        <v>30463</v>
      </c>
    </row>
    <row r="5577" spans="5:15" x14ac:dyDescent="0.25">
      <c r="E5577">
        <v>9.6</v>
      </c>
      <c r="H5577">
        <v>5</v>
      </c>
      <c r="I5577" t="s">
        <v>22084</v>
      </c>
      <c r="J5577" t="s">
        <v>22089</v>
      </c>
      <c r="L5577" t="s">
        <v>22197</v>
      </c>
      <c r="M5577" t="s">
        <v>22198</v>
      </c>
      <c r="N5577" t="s">
        <v>26186</v>
      </c>
      <c r="O5577" t="s">
        <v>30464</v>
      </c>
    </row>
    <row r="5578" spans="5:15" x14ac:dyDescent="0.25">
      <c r="E5578">
        <v>18.899999999999999</v>
      </c>
      <c r="H5578">
        <v>5</v>
      </c>
      <c r="I5578" t="s">
        <v>22084</v>
      </c>
      <c r="J5578" t="s">
        <v>22089</v>
      </c>
      <c r="L5578" t="s">
        <v>22197</v>
      </c>
      <c r="M5578" t="s">
        <v>22198</v>
      </c>
      <c r="N5578" t="s">
        <v>26187</v>
      </c>
      <c r="O5578" t="s">
        <v>30465</v>
      </c>
    </row>
    <row r="5579" spans="5:15" x14ac:dyDescent="0.25">
      <c r="E5579">
        <v>7.9</v>
      </c>
      <c r="H5579">
        <v>5</v>
      </c>
      <c r="I5579" t="s">
        <v>22084</v>
      </c>
      <c r="J5579" t="s">
        <v>22089</v>
      </c>
      <c r="L5579" t="s">
        <v>22197</v>
      </c>
      <c r="M5579" t="s">
        <v>22198</v>
      </c>
      <c r="N5579" t="s">
        <v>26188</v>
      </c>
      <c r="O5579" t="s">
        <v>30466</v>
      </c>
    </row>
    <row r="5580" spans="5:15" x14ac:dyDescent="0.25">
      <c r="E5580">
        <v>45.4</v>
      </c>
      <c r="H5580">
        <v>5</v>
      </c>
      <c r="I5580" t="s">
        <v>22084</v>
      </c>
      <c r="J5580" t="s">
        <v>22089</v>
      </c>
      <c r="L5580" t="s">
        <v>22197</v>
      </c>
      <c r="M5580" t="s">
        <v>22198</v>
      </c>
      <c r="N5580" t="s">
        <v>26189</v>
      </c>
      <c r="O5580" t="s">
        <v>30467</v>
      </c>
    </row>
    <row r="5581" spans="5:15" x14ac:dyDescent="0.25">
      <c r="E5581">
        <v>739</v>
      </c>
      <c r="H5581">
        <v>5</v>
      </c>
      <c r="I5581" t="s">
        <v>22084</v>
      </c>
      <c r="J5581" t="s">
        <v>22089</v>
      </c>
      <c r="L5581" t="s">
        <v>22197</v>
      </c>
      <c r="M5581" t="s">
        <v>22198</v>
      </c>
      <c r="N5581" t="s">
        <v>26190</v>
      </c>
      <c r="O5581" t="s">
        <v>30468</v>
      </c>
    </row>
    <row r="5582" spans="5:15" x14ac:dyDescent="0.25">
      <c r="E5582">
        <v>663</v>
      </c>
      <c r="H5582">
        <v>5</v>
      </c>
      <c r="I5582" t="s">
        <v>22084</v>
      </c>
      <c r="J5582" t="s">
        <v>22089</v>
      </c>
      <c r="L5582" t="s">
        <v>22197</v>
      </c>
      <c r="M5582" t="s">
        <v>22198</v>
      </c>
      <c r="N5582" t="s">
        <v>26191</v>
      </c>
      <c r="O5582" t="s">
        <v>30469</v>
      </c>
    </row>
    <row r="5583" spans="5:15" x14ac:dyDescent="0.25">
      <c r="E5583">
        <v>210</v>
      </c>
      <c r="H5583">
        <v>5</v>
      </c>
      <c r="I5583" t="s">
        <v>22084</v>
      </c>
      <c r="J5583" t="s">
        <v>22089</v>
      </c>
      <c r="L5583" t="s">
        <v>22197</v>
      </c>
      <c r="M5583" t="s">
        <v>22198</v>
      </c>
      <c r="N5583" t="s">
        <v>26192</v>
      </c>
      <c r="O5583" t="s">
        <v>30470</v>
      </c>
    </row>
    <row r="5584" spans="5:15" x14ac:dyDescent="0.25">
      <c r="E5584">
        <v>82</v>
      </c>
      <c r="H5584">
        <v>5</v>
      </c>
      <c r="I5584" t="s">
        <v>22084</v>
      </c>
      <c r="J5584" t="s">
        <v>22089</v>
      </c>
      <c r="L5584" t="s">
        <v>22197</v>
      </c>
      <c r="M5584" t="s">
        <v>22198</v>
      </c>
      <c r="N5584" t="s">
        <v>26193</v>
      </c>
      <c r="O5584" t="s">
        <v>30471</v>
      </c>
    </row>
    <row r="5585" spans="5:15" x14ac:dyDescent="0.25">
      <c r="E5585">
        <v>1494</v>
      </c>
      <c r="H5585">
        <v>5</v>
      </c>
      <c r="I5585" t="s">
        <v>22084</v>
      </c>
      <c r="J5585" t="s">
        <v>22089</v>
      </c>
      <c r="L5585" t="s">
        <v>22197</v>
      </c>
      <c r="M5585" t="s">
        <v>22198</v>
      </c>
      <c r="N5585" t="s">
        <v>26194</v>
      </c>
      <c r="O5585" t="s">
        <v>30472</v>
      </c>
    </row>
    <row r="5586" spans="5:15" x14ac:dyDescent="0.25">
      <c r="E5586">
        <v>26</v>
      </c>
      <c r="H5586">
        <v>5</v>
      </c>
      <c r="I5586" t="s">
        <v>22084</v>
      </c>
      <c r="J5586" t="s">
        <v>22089</v>
      </c>
      <c r="L5586" t="s">
        <v>22197</v>
      </c>
      <c r="M5586" t="s">
        <v>22198</v>
      </c>
      <c r="N5586" t="s">
        <v>26195</v>
      </c>
      <c r="O5586" t="s">
        <v>30473</v>
      </c>
    </row>
    <row r="5587" spans="5:15" x14ac:dyDescent="0.25">
      <c r="E5587">
        <v>172</v>
      </c>
      <c r="H5587">
        <v>5</v>
      </c>
      <c r="I5587" t="s">
        <v>22084</v>
      </c>
      <c r="J5587" t="s">
        <v>22089</v>
      </c>
      <c r="L5587" t="s">
        <v>22197</v>
      </c>
      <c r="M5587" t="s">
        <v>22198</v>
      </c>
      <c r="N5587" t="s">
        <v>26196</v>
      </c>
      <c r="O5587" t="s">
        <v>30474</v>
      </c>
    </row>
    <row r="5588" spans="5:15" x14ac:dyDescent="0.25">
      <c r="E5588">
        <v>359</v>
      </c>
      <c r="H5588">
        <v>5</v>
      </c>
      <c r="I5588" t="s">
        <v>22084</v>
      </c>
      <c r="J5588" t="s">
        <v>22089</v>
      </c>
      <c r="L5588" t="s">
        <v>22197</v>
      </c>
      <c r="M5588" t="s">
        <v>22198</v>
      </c>
      <c r="N5588" t="s">
        <v>26197</v>
      </c>
      <c r="O5588" t="s">
        <v>30475</v>
      </c>
    </row>
    <row r="5589" spans="5:15" x14ac:dyDescent="0.25">
      <c r="E5589">
        <v>1444</v>
      </c>
      <c r="H5589">
        <v>5</v>
      </c>
      <c r="I5589" t="s">
        <v>22084</v>
      </c>
      <c r="J5589" t="s">
        <v>22089</v>
      </c>
      <c r="L5589" t="s">
        <v>22197</v>
      </c>
      <c r="M5589" t="s">
        <v>22198</v>
      </c>
      <c r="N5589" t="s">
        <v>26198</v>
      </c>
      <c r="O5589" t="s">
        <v>30476</v>
      </c>
    </row>
    <row r="5590" spans="5:15" x14ac:dyDescent="0.25">
      <c r="E5590">
        <v>3238</v>
      </c>
      <c r="H5590">
        <v>5</v>
      </c>
      <c r="I5590" t="s">
        <v>22084</v>
      </c>
      <c r="J5590" t="s">
        <v>22089</v>
      </c>
      <c r="L5590" t="s">
        <v>22197</v>
      </c>
      <c r="M5590" t="s">
        <v>22198</v>
      </c>
      <c r="N5590" t="s">
        <v>26199</v>
      </c>
      <c r="O5590" t="s">
        <v>30477</v>
      </c>
    </row>
    <row r="5591" spans="5:15" x14ac:dyDescent="0.25">
      <c r="E5591">
        <v>39</v>
      </c>
      <c r="H5591">
        <v>5</v>
      </c>
      <c r="I5591" t="s">
        <v>22084</v>
      </c>
      <c r="J5591" t="s">
        <v>22089</v>
      </c>
      <c r="L5591" t="s">
        <v>22197</v>
      </c>
      <c r="M5591" t="s">
        <v>22198</v>
      </c>
      <c r="N5591" t="s">
        <v>26200</v>
      </c>
      <c r="O5591" t="s">
        <v>30478</v>
      </c>
    </row>
    <row r="5592" spans="5:15" x14ac:dyDescent="0.25">
      <c r="E5592">
        <v>476</v>
      </c>
      <c r="H5592">
        <v>5</v>
      </c>
      <c r="I5592" t="s">
        <v>22084</v>
      </c>
      <c r="J5592" t="s">
        <v>22089</v>
      </c>
      <c r="L5592" t="s">
        <v>22197</v>
      </c>
      <c r="M5592" t="s">
        <v>22198</v>
      </c>
      <c r="N5592" t="s">
        <v>26201</v>
      </c>
      <c r="O5592" t="s">
        <v>30479</v>
      </c>
    </row>
    <row r="5593" spans="5:15" x14ac:dyDescent="0.25">
      <c r="E5593">
        <v>915</v>
      </c>
      <c r="H5593">
        <v>5</v>
      </c>
      <c r="I5593" t="s">
        <v>22084</v>
      </c>
      <c r="J5593" t="s">
        <v>22089</v>
      </c>
      <c r="L5593" t="s">
        <v>22197</v>
      </c>
      <c r="M5593" t="s">
        <v>22198</v>
      </c>
      <c r="N5593" t="s">
        <v>26202</v>
      </c>
      <c r="O5593" t="s">
        <v>30480</v>
      </c>
    </row>
    <row r="5594" spans="5:15" x14ac:dyDescent="0.25">
      <c r="E5594">
        <v>521</v>
      </c>
      <c r="H5594">
        <v>5</v>
      </c>
      <c r="I5594" t="s">
        <v>22084</v>
      </c>
      <c r="J5594" t="s">
        <v>22089</v>
      </c>
      <c r="L5594" t="s">
        <v>22197</v>
      </c>
      <c r="M5594" t="s">
        <v>22198</v>
      </c>
      <c r="N5594" t="s">
        <v>26203</v>
      </c>
      <c r="O5594" t="s">
        <v>30481</v>
      </c>
    </row>
    <row r="5595" spans="5:15" x14ac:dyDescent="0.25">
      <c r="E5595">
        <v>60</v>
      </c>
      <c r="H5595">
        <v>5</v>
      </c>
      <c r="I5595" t="s">
        <v>22084</v>
      </c>
      <c r="J5595" t="s">
        <v>22089</v>
      </c>
      <c r="L5595" t="s">
        <v>22197</v>
      </c>
      <c r="M5595" t="s">
        <v>22198</v>
      </c>
      <c r="N5595" t="s">
        <v>26204</v>
      </c>
      <c r="O5595" t="s">
        <v>30482</v>
      </c>
    </row>
    <row r="5596" spans="5:15" x14ac:dyDescent="0.25">
      <c r="E5596">
        <v>195</v>
      </c>
      <c r="H5596">
        <v>5</v>
      </c>
      <c r="I5596" t="s">
        <v>22084</v>
      </c>
      <c r="J5596" t="s">
        <v>22089</v>
      </c>
      <c r="L5596" t="s">
        <v>22197</v>
      </c>
      <c r="M5596" t="s">
        <v>22198</v>
      </c>
      <c r="N5596" t="s">
        <v>26205</v>
      </c>
      <c r="O5596" t="s">
        <v>30483</v>
      </c>
    </row>
    <row r="5597" spans="5:15" x14ac:dyDescent="0.25">
      <c r="E5597">
        <v>8585</v>
      </c>
      <c r="H5597">
        <v>5</v>
      </c>
      <c r="I5597" t="s">
        <v>22084</v>
      </c>
      <c r="J5597" t="s">
        <v>22089</v>
      </c>
      <c r="L5597" t="s">
        <v>22197</v>
      </c>
      <c r="M5597" t="s">
        <v>22198</v>
      </c>
      <c r="N5597" t="s">
        <v>26206</v>
      </c>
      <c r="O5597" t="s">
        <v>30484</v>
      </c>
    </row>
    <row r="5598" spans="5:15" x14ac:dyDescent="0.25">
      <c r="E5598">
        <v>299</v>
      </c>
      <c r="H5598">
        <v>5</v>
      </c>
      <c r="I5598" t="s">
        <v>22084</v>
      </c>
      <c r="J5598" t="s">
        <v>22089</v>
      </c>
      <c r="L5598" t="s">
        <v>22197</v>
      </c>
      <c r="M5598" t="s">
        <v>22198</v>
      </c>
      <c r="N5598" t="s">
        <v>26207</v>
      </c>
      <c r="O5598" t="s">
        <v>30485</v>
      </c>
    </row>
    <row r="5599" spans="5:15" x14ac:dyDescent="0.25">
      <c r="E5599">
        <v>82</v>
      </c>
      <c r="H5599">
        <v>5</v>
      </c>
      <c r="I5599" t="s">
        <v>22084</v>
      </c>
      <c r="J5599" t="s">
        <v>22089</v>
      </c>
      <c r="L5599" t="s">
        <v>22197</v>
      </c>
      <c r="M5599" t="s">
        <v>22198</v>
      </c>
      <c r="N5599" t="s">
        <v>26208</v>
      </c>
      <c r="O5599" t="s">
        <v>30486</v>
      </c>
    </row>
    <row r="5600" spans="5:15" x14ac:dyDescent="0.25">
      <c r="E5600">
        <v>708</v>
      </c>
      <c r="H5600">
        <v>5</v>
      </c>
      <c r="I5600" t="s">
        <v>22084</v>
      </c>
      <c r="J5600" t="s">
        <v>22089</v>
      </c>
      <c r="L5600" t="s">
        <v>22197</v>
      </c>
      <c r="M5600" t="s">
        <v>22198</v>
      </c>
      <c r="N5600" t="s">
        <v>26209</v>
      </c>
      <c r="O5600" t="s">
        <v>30487</v>
      </c>
    </row>
    <row r="5601" spans="5:15" x14ac:dyDescent="0.25">
      <c r="E5601">
        <v>21</v>
      </c>
      <c r="H5601">
        <v>5</v>
      </c>
      <c r="I5601" t="s">
        <v>22084</v>
      </c>
      <c r="J5601" t="s">
        <v>22089</v>
      </c>
      <c r="L5601" t="s">
        <v>22197</v>
      </c>
      <c r="M5601" t="s">
        <v>22198</v>
      </c>
      <c r="N5601" t="s">
        <v>26210</v>
      </c>
      <c r="O5601" t="s">
        <v>30488</v>
      </c>
    </row>
    <row r="5602" spans="5:15" x14ac:dyDescent="0.25">
      <c r="E5602">
        <v>703</v>
      </c>
      <c r="H5602">
        <v>5</v>
      </c>
      <c r="I5602" t="s">
        <v>22084</v>
      </c>
      <c r="J5602" t="s">
        <v>22089</v>
      </c>
      <c r="L5602" t="s">
        <v>22197</v>
      </c>
      <c r="M5602" t="s">
        <v>22198</v>
      </c>
      <c r="N5602" t="s">
        <v>26211</v>
      </c>
      <c r="O5602" t="s">
        <v>30489</v>
      </c>
    </row>
    <row r="5603" spans="5:15" x14ac:dyDescent="0.25">
      <c r="E5603">
        <v>233</v>
      </c>
      <c r="H5603">
        <v>5</v>
      </c>
      <c r="I5603" t="s">
        <v>22084</v>
      </c>
      <c r="J5603" t="s">
        <v>22089</v>
      </c>
      <c r="L5603" t="s">
        <v>22197</v>
      </c>
      <c r="M5603" t="s">
        <v>22198</v>
      </c>
      <c r="N5603" t="s">
        <v>26212</v>
      </c>
      <c r="O5603" t="s">
        <v>30490</v>
      </c>
    </row>
    <row r="5604" spans="5:15" x14ac:dyDescent="0.25">
      <c r="E5604">
        <v>429</v>
      </c>
      <c r="H5604">
        <v>5</v>
      </c>
      <c r="I5604" t="s">
        <v>22084</v>
      </c>
      <c r="J5604" t="s">
        <v>22089</v>
      </c>
      <c r="L5604" t="s">
        <v>22197</v>
      </c>
      <c r="M5604" t="s">
        <v>22198</v>
      </c>
      <c r="N5604" t="s">
        <v>26213</v>
      </c>
      <c r="O5604" t="s">
        <v>30491</v>
      </c>
    </row>
    <row r="5605" spans="5:15" x14ac:dyDescent="0.25">
      <c r="E5605">
        <v>25</v>
      </c>
      <c r="H5605">
        <v>5</v>
      </c>
      <c r="I5605" t="s">
        <v>22084</v>
      </c>
      <c r="J5605" t="s">
        <v>22089</v>
      </c>
      <c r="L5605" t="s">
        <v>22197</v>
      </c>
      <c r="M5605" t="s">
        <v>22198</v>
      </c>
      <c r="N5605" t="s">
        <v>26214</v>
      </c>
      <c r="O5605" t="s">
        <v>30492</v>
      </c>
    </row>
    <row r="5606" spans="5:15" x14ac:dyDescent="0.25">
      <c r="E5606">
        <v>6</v>
      </c>
      <c r="H5606">
        <v>5</v>
      </c>
      <c r="I5606" t="s">
        <v>22084</v>
      </c>
      <c r="J5606" t="s">
        <v>22089</v>
      </c>
      <c r="L5606" t="s">
        <v>22197</v>
      </c>
      <c r="M5606" t="s">
        <v>22198</v>
      </c>
      <c r="N5606" t="s">
        <v>26215</v>
      </c>
      <c r="O5606" t="s">
        <v>30493</v>
      </c>
    </row>
    <row r="5607" spans="5:15" x14ac:dyDescent="0.25">
      <c r="E5607">
        <v>13</v>
      </c>
      <c r="H5607">
        <v>5</v>
      </c>
      <c r="I5607" t="s">
        <v>22084</v>
      </c>
      <c r="J5607" t="s">
        <v>22089</v>
      </c>
      <c r="L5607" t="s">
        <v>22197</v>
      </c>
      <c r="M5607" t="s">
        <v>22198</v>
      </c>
      <c r="N5607" t="s">
        <v>26216</v>
      </c>
      <c r="O5607" t="s">
        <v>30494</v>
      </c>
    </row>
    <row r="5608" spans="5:15" x14ac:dyDescent="0.25">
      <c r="E5608">
        <v>22</v>
      </c>
      <c r="H5608">
        <v>5</v>
      </c>
      <c r="I5608" t="s">
        <v>22084</v>
      </c>
      <c r="J5608" t="s">
        <v>22089</v>
      </c>
      <c r="L5608" t="s">
        <v>22197</v>
      </c>
      <c r="M5608" t="s">
        <v>22198</v>
      </c>
      <c r="N5608" t="s">
        <v>26217</v>
      </c>
      <c r="O5608" t="s">
        <v>30495</v>
      </c>
    </row>
    <row r="5609" spans="5:15" x14ac:dyDescent="0.25">
      <c r="E5609">
        <v>485</v>
      </c>
      <c r="H5609">
        <v>5</v>
      </c>
      <c r="I5609" t="s">
        <v>22084</v>
      </c>
      <c r="J5609" t="s">
        <v>22089</v>
      </c>
      <c r="L5609" t="s">
        <v>22197</v>
      </c>
      <c r="M5609" t="s">
        <v>22198</v>
      </c>
      <c r="N5609" t="s">
        <v>26218</v>
      </c>
      <c r="O5609" t="s">
        <v>30496</v>
      </c>
    </row>
    <row r="5610" spans="5:15" x14ac:dyDescent="0.25">
      <c r="E5610">
        <v>112</v>
      </c>
      <c r="H5610">
        <v>5</v>
      </c>
      <c r="I5610" t="s">
        <v>22084</v>
      </c>
      <c r="J5610" t="s">
        <v>22089</v>
      </c>
      <c r="L5610" t="s">
        <v>22197</v>
      </c>
      <c r="M5610" t="s">
        <v>22198</v>
      </c>
      <c r="N5610" t="s">
        <v>26219</v>
      </c>
      <c r="O5610" t="s">
        <v>30497</v>
      </c>
    </row>
    <row r="5611" spans="5:15" x14ac:dyDescent="0.25">
      <c r="E5611">
        <v>79</v>
      </c>
      <c r="H5611">
        <v>5</v>
      </c>
      <c r="I5611" t="s">
        <v>22084</v>
      </c>
      <c r="J5611" t="s">
        <v>22089</v>
      </c>
      <c r="L5611" t="s">
        <v>22197</v>
      </c>
      <c r="M5611" t="s">
        <v>22198</v>
      </c>
      <c r="N5611" t="s">
        <v>26220</v>
      </c>
      <c r="O5611" t="s">
        <v>30498</v>
      </c>
    </row>
    <row r="5612" spans="5:15" x14ac:dyDescent="0.25">
      <c r="E5612">
        <v>218</v>
      </c>
      <c r="H5612">
        <v>5</v>
      </c>
      <c r="I5612" t="s">
        <v>22084</v>
      </c>
      <c r="J5612" t="s">
        <v>22089</v>
      </c>
      <c r="L5612" t="s">
        <v>22197</v>
      </c>
      <c r="M5612" t="s">
        <v>22198</v>
      </c>
      <c r="N5612" t="s">
        <v>26221</v>
      </c>
      <c r="O5612" t="s">
        <v>30499</v>
      </c>
    </row>
    <row r="5613" spans="5:15" x14ac:dyDescent="0.25">
      <c r="E5613">
        <v>1022</v>
      </c>
      <c r="H5613">
        <v>5</v>
      </c>
      <c r="I5613" t="s">
        <v>22084</v>
      </c>
      <c r="J5613" t="s">
        <v>22089</v>
      </c>
      <c r="L5613" t="s">
        <v>22197</v>
      </c>
      <c r="M5613" t="s">
        <v>22198</v>
      </c>
      <c r="N5613" t="s">
        <v>26222</v>
      </c>
      <c r="O5613" t="s">
        <v>30500</v>
      </c>
    </row>
    <row r="5614" spans="5:15" x14ac:dyDescent="0.25">
      <c r="E5614">
        <v>69</v>
      </c>
      <c r="H5614">
        <v>5</v>
      </c>
      <c r="I5614" t="s">
        <v>22084</v>
      </c>
      <c r="J5614" t="s">
        <v>22089</v>
      </c>
      <c r="L5614" t="s">
        <v>22197</v>
      </c>
      <c r="M5614" t="s">
        <v>22198</v>
      </c>
      <c r="N5614" t="s">
        <v>26223</v>
      </c>
      <c r="O5614" t="s">
        <v>30501</v>
      </c>
    </row>
    <row r="5615" spans="5:15" x14ac:dyDescent="0.25">
      <c r="E5615">
        <v>1151</v>
      </c>
      <c r="H5615">
        <v>5</v>
      </c>
      <c r="I5615" t="s">
        <v>22084</v>
      </c>
      <c r="J5615" t="s">
        <v>22089</v>
      </c>
      <c r="L5615" t="s">
        <v>22197</v>
      </c>
      <c r="M5615" t="s">
        <v>22198</v>
      </c>
      <c r="N5615" t="s">
        <v>26224</v>
      </c>
      <c r="O5615" t="s">
        <v>30502</v>
      </c>
    </row>
    <row r="5616" spans="5:15" x14ac:dyDescent="0.25">
      <c r="E5616">
        <v>4961</v>
      </c>
      <c r="H5616">
        <v>5</v>
      </c>
      <c r="I5616" t="s">
        <v>22084</v>
      </c>
      <c r="J5616" t="s">
        <v>22089</v>
      </c>
      <c r="L5616" t="s">
        <v>22197</v>
      </c>
      <c r="M5616" t="s">
        <v>22198</v>
      </c>
      <c r="N5616" t="s">
        <v>26225</v>
      </c>
      <c r="O5616" t="s">
        <v>30503</v>
      </c>
    </row>
    <row r="5617" spans="5:15" x14ac:dyDescent="0.25">
      <c r="E5617">
        <v>610</v>
      </c>
      <c r="H5617">
        <v>5</v>
      </c>
      <c r="I5617" t="s">
        <v>22084</v>
      </c>
      <c r="J5617" t="s">
        <v>22089</v>
      </c>
      <c r="L5617" t="s">
        <v>22197</v>
      </c>
      <c r="M5617" t="s">
        <v>22198</v>
      </c>
      <c r="N5617" t="s">
        <v>26226</v>
      </c>
      <c r="O5617" t="s">
        <v>30504</v>
      </c>
    </row>
    <row r="5618" spans="5:15" x14ac:dyDescent="0.25">
      <c r="E5618">
        <v>171</v>
      </c>
      <c r="H5618">
        <v>5</v>
      </c>
      <c r="I5618" t="s">
        <v>22084</v>
      </c>
      <c r="J5618" t="s">
        <v>22089</v>
      </c>
      <c r="L5618" t="s">
        <v>22197</v>
      </c>
      <c r="M5618" t="s">
        <v>22198</v>
      </c>
      <c r="N5618" t="s">
        <v>26227</v>
      </c>
      <c r="O5618" t="s">
        <v>30505</v>
      </c>
    </row>
    <row r="5619" spans="5:15" x14ac:dyDescent="0.25">
      <c r="E5619">
        <v>721</v>
      </c>
      <c r="H5619">
        <v>5</v>
      </c>
      <c r="I5619" t="s">
        <v>22084</v>
      </c>
      <c r="J5619" t="s">
        <v>22089</v>
      </c>
      <c r="L5619" t="s">
        <v>22197</v>
      </c>
      <c r="M5619" t="s">
        <v>22198</v>
      </c>
      <c r="N5619" t="s">
        <v>26228</v>
      </c>
      <c r="O5619" t="s">
        <v>30506</v>
      </c>
    </row>
    <row r="5620" spans="5:15" x14ac:dyDescent="0.25">
      <c r="E5620">
        <v>42</v>
      </c>
      <c r="H5620">
        <v>5</v>
      </c>
      <c r="I5620" t="s">
        <v>22084</v>
      </c>
      <c r="J5620" t="s">
        <v>22089</v>
      </c>
      <c r="L5620" t="s">
        <v>22197</v>
      </c>
      <c r="M5620" t="s">
        <v>22198</v>
      </c>
      <c r="N5620" t="s">
        <v>26229</v>
      </c>
      <c r="O5620" t="s">
        <v>30507</v>
      </c>
    </row>
    <row r="5621" spans="5:15" x14ac:dyDescent="0.25">
      <c r="E5621">
        <v>1335</v>
      </c>
      <c r="H5621">
        <v>5</v>
      </c>
      <c r="I5621" t="s">
        <v>22084</v>
      </c>
      <c r="J5621" t="s">
        <v>22089</v>
      </c>
      <c r="L5621" t="s">
        <v>22197</v>
      </c>
      <c r="M5621" t="s">
        <v>22198</v>
      </c>
      <c r="N5621" t="s">
        <v>26230</v>
      </c>
      <c r="O5621" t="s">
        <v>30508</v>
      </c>
    </row>
    <row r="5622" spans="5:15" x14ac:dyDescent="0.25">
      <c r="E5622">
        <v>7074</v>
      </c>
      <c r="H5622">
        <v>5</v>
      </c>
      <c r="I5622" t="s">
        <v>22084</v>
      </c>
      <c r="J5622" t="s">
        <v>22089</v>
      </c>
      <c r="L5622" t="s">
        <v>22197</v>
      </c>
      <c r="M5622" t="s">
        <v>22198</v>
      </c>
      <c r="N5622" t="s">
        <v>26231</v>
      </c>
      <c r="O5622" t="s">
        <v>30509</v>
      </c>
    </row>
    <row r="5623" spans="5:15" x14ac:dyDescent="0.25">
      <c r="E5623">
        <v>718</v>
      </c>
      <c r="H5623">
        <v>5</v>
      </c>
      <c r="I5623" t="s">
        <v>22084</v>
      </c>
      <c r="J5623" t="s">
        <v>22089</v>
      </c>
      <c r="L5623" t="s">
        <v>22197</v>
      </c>
      <c r="M5623" t="s">
        <v>22198</v>
      </c>
      <c r="N5623" t="s">
        <v>26232</v>
      </c>
      <c r="O5623" t="s">
        <v>30510</v>
      </c>
    </row>
    <row r="5624" spans="5:15" x14ac:dyDescent="0.25">
      <c r="E5624">
        <v>13</v>
      </c>
      <c r="H5624">
        <v>5</v>
      </c>
      <c r="I5624" t="s">
        <v>22084</v>
      </c>
      <c r="J5624" t="s">
        <v>22089</v>
      </c>
      <c r="L5624" t="s">
        <v>22197</v>
      </c>
      <c r="M5624" t="s">
        <v>22198</v>
      </c>
      <c r="N5624" t="s">
        <v>26233</v>
      </c>
      <c r="O5624" t="s">
        <v>30511</v>
      </c>
    </row>
    <row r="5625" spans="5:15" x14ac:dyDescent="0.25">
      <c r="E5625">
        <v>33</v>
      </c>
      <c r="H5625">
        <v>5</v>
      </c>
      <c r="I5625" t="s">
        <v>22084</v>
      </c>
      <c r="J5625" t="s">
        <v>22089</v>
      </c>
      <c r="L5625" t="s">
        <v>22197</v>
      </c>
      <c r="M5625" t="s">
        <v>22198</v>
      </c>
      <c r="N5625" t="s">
        <v>26234</v>
      </c>
      <c r="O5625" t="s">
        <v>30512</v>
      </c>
    </row>
    <row r="5626" spans="5:15" x14ac:dyDescent="0.25">
      <c r="E5626">
        <v>7</v>
      </c>
      <c r="H5626">
        <v>5</v>
      </c>
      <c r="I5626" t="s">
        <v>22084</v>
      </c>
      <c r="J5626" t="s">
        <v>22089</v>
      </c>
      <c r="L5626" t="s">
        <v>22197</v>
      </c>
      <c r="M5626" t="s">
        <v>22198</v>
      </c>
      <c r="N5626" t="s">
        <v>26235</v>
      </c>
      <c r="O5626" t="s">
        <v>30513</v>
      </c>
    </row>
    <row r="5627" spans="5:15" x14ac:dyDescent="0.25">
      <c r="E5627">
        <v>13.7</v>
      </c>
      <c r="H5627">
        <v>5</v>
      </c>
      <c r="I5627" t="s">
        <v>22084</v>
      </c>
      <c r="J5627" t="s">
        <v>22089</v>
      </c>
      <c r="L5627" t="s">
        <v>22197</v>
      </c>
      <c r="M5627" t="s">
        <v>22198</v>
      </c>
      <c r="N5627" t="s">
        <v>26236</v>
      </c>
      <c r="O5627" t="s">
        <v>30514</v>
      </c>
    </row>
    <row r="5628" spans="5:15" x14ac:dyDescent="0.25">
      <c r="E5628">
        <v>48</v>
      </c>
      <c r="H5628">
        <v>5</v>
      </c>
      <c r="I5628" t="s">
        <v>22084</v>
      </c>
      <c r="J5628" t="s">
        <v>22089</v>
      </c>
      <c r="L5628" t="s">
        <v>22197</v>
      </c>
      <c r="M5628" t="s">
        <v>22198</v>
      </c>
      <c r="N5628" t="s">
        <v>26237</v>
      </c>
      <c r="O5628" t="s">
        <v>30515</v>
      </c>
    </row>
    <row r="5629" spans="5:15" x14ac:dyDescent="0.25">
      <c r="E5629">
        <v>55.1</v>
      </c>
      <c r="H5629">
        <v>5</v>
      </c>
      <c r="I5629" t="s">
        <v>22084</v>
      </c>
      <c r="J5629" t="s">
        <v>22089</v>
      </c>
      <c r="L5629" t="s">
        <v>22197</v>
      </c>
      <c r="M5629" t="s">
        <v>22198</v>
      </c>
      <c r="N5629" t="s">
        <v>26238</v>
      </c>
      <c r="O5629" t="s">
        <v>30516</v>
      </c>
    </row>
    <row r="5630" spans="5:15" x14ac:dyDescent="0.25">
      <c r="E5630">
        <v>25.7</v>
      </c>
      <c r="H5630">
        <v>5</v>
      </c>
      <c r="I5630" t="s">
        <v>22084</v>
      </c>
      <c r="J5630" t="s">
        <v>22089</v>
      </c>
      <c r="L5630" t="s">
        <v>22197</v>
      </c>
      <c r="M5630" t="s">
        <v>22198</v>
      </c>
      <c r="N5630" t="s">
        <v>26239</v>
      </c>
      <c r="O5630" t="s">
        <v>30517</v>
      </c>
    </row>
    <row r="5631" spans="5:15" x14ac:dyDescent="0.25">
      <c r="E5631">
        <v>94.2</v>
      </c>
      <c r="H5631">
        <v>5</v>
      </c>
      <c r="I5631" t="s">
        <v>22084</v>
      </c>
      <c r="J5631" t="s">
        <v>22089</v>
      </c>
      <c r="L5631" t="s">
        <v>22197</v>
      </c>
      <c r="M5631" t="s">
        <v>22198</v>
      </c>
      <c r="N5631" t="s">
        <v>26240</v>
      </c>
      <c r="O5631" t="s">
        <v>30518</v>
      </c>
    </row>
    <row r="5632" spans="5:15" x14ac:dyDescent="0.25">
      <c r="E5632">
        <v>100.6</v>
      </c>
      <c r="H5632">
        <v>5</v>
      </c>
      <c r="I5632" t="s">
        <v>22084</v>
      </c>
      <c r="J5632" t="s">
        <v>22089</v>
      </c>
      <c r="L5632" t="s">
        <v>22197</v>
      </c>
      <c r="M5632" t="s">
        <v>22198</v>
      </c>
      <c r="N5632" t="s">
        <v>26241</v>
      </c>
      <c r="O5632" t="s">
        <v>30519</v>
      </c>
    </row>
    <row r="5633" spans="5:15" x14ac:dyDescent="0.25">
      <c r="E5633">
        <v>219.2</v>
      </c>
      <c r="H5633">
        <v>5</v>
      </c>
      <c r="I5633" t="s">
        <v>22084</v>
      </c>
      <c r="J5633" t="s">
        <v>22089</v>
      </c>
      <c r="L5633" t="s">
        <v>22197</v>
      </c>
      <c r="M5633" t="s">
        <v>22198</v>
      </c>
      <c r="N5633" t="s">
        <v>26242</v>
      </c>
      <c r="O5633" t="s">
        <v>30520</v>
      </c>
    </row>
    <row r="5634" spans="5:15" x14ac:dyDescent="0.25">
      <c r="E5634">
        <v>26.6</v>
      </c>
      <c r="H5634">
        <v>5</v>
      </c>
      <c r="I5634" t="s">
        <v>22084</v>
      </c>
      <c r="J5634" t="s">
        <v>22089</v>
      </c>
      <c r="L5634" t="s">
        <v>22197</v>
      </c>
      <c r="M5634" t="s">
        <v>22198</v>
      </c>
      <c r="N5634" t="s">
        <v>26243</v>
      </c>
      <c r="O5634" t="s">
        <v>30521</v>
      </c>
    </row>
    <row r="5635" spans="5:15" x14ac:dyDescent="0.25">
      <c r="E5635">
        <v>21.7</v>
      </c>
      <c r="H5635">
        <v>5</v>
      </c>
      <c r="I5635" t="s">
        <v>22084</v>
      </c>
      <c r="J5635" t="s">
        <v>22089</v>
      </c>
      <c r="L5635" t="s">
        <v>22197</v>
      </c>
      <c r="M5635" t="s">
        <v>22198</v>
      </c>
      <c r="N5635" t="s">
        <v>26244</v>
      </c>
      <c r="O5635" t="s">
        <v>30522</v>
      </c>
    </row>
    <row r="5636" spans="5:15" x14ac:dyDescent="0.25">
      <c r="E5636">
        <v>5.9</v>
      </c>
      <c r="H5636">
        <v>5</v>
      </c>
      <c r="I5636" t="s">
        <v>22084</v>
      </c>
      <c r="J5636" t="s">
        <v>22089</v>
      </c>
      <c r="L5636" t="s">
        <v>22197</v>
      </c>
      <c r="M5636" t="s">
        <v>22198</v>
      </c>
      <c r="N5636" t="s">
        <v>26245</v>
      </c>
      <c r="O5636" t="s">
        <v>30523</v>
      </c>
    </row>
    <row r="5637" spans="5:15" x14ac:dyDescent="0.25">
      <c r="E5637">
        <v>22.5</v>
      </c>
      <c r="H5637">
        <v>5</v>
      </c>
      <c r="I5637" t="s">
        <v>22084</v>
      </c>
      <c r="J5637" t="s">
        <v>22089</v>
      </c>
      <c r="L5637" t="s">
        <v>22197</v>
      </c>
      <c r="M5637" t="s">
        <v>22198</v>
      </c>
      <c r="N5637" t="s">
        <v>26246</v>
      </c>
      <c r="O5637" t="s">
        <v>30524</v>
      </c>
    </row>
    <row r="5638" spans="5:15" x14ac:dyDescent="0.25">
      <c r="E5638">
        <v>5.6</v>
      </c>
      <c r="H5638">
        <v>5</v>
      </c>
      <c r="I5638" t="s">
        <v>22084</v>
      </c>
      <c r="J5638" t="s">
        <v>22089</v>
      </c>
      <c r="L5638" t="s">
        <v>22197</v>
      </c>
      <c r="M5638" t="s">
        <v>22198</v>
      </c>
      <c r="N5638" t="s">
        <v>26247</v>
      </c>
      <c r="O5638" t="s">
        <v>30525</v>
      </c>
    </row>
    <row r="5639" spans="5:15" x14ac:dyDescent="0.25">
      <c r="E5639">
        <v>31.6</v>
      </c>
      <c r="H5639">
        <v>5</v>
      </c>
      <c r="I5639" t="s">
        <v>22084</v>
      </c>
      <c r="J5639" t="s">
        <v>22089</v>
      </c>
      <c r="L5639" t="s">
        <v>22197</v>
      </c>
      <c r="M5639" t="s">
        <v>22198</v>
      </c>
      <c r="N5639" t="s">
        <v>26248</v>
      </c>
      <c r="O5639" t="s">
        <v>30526</v>
      </c>
    </row>
    <row r="5640" spans="5:15" x14ac:dyDescent="0.25">
      <c r="E5640">
        <v>6.8</v>
      </c>
      <c r="H5640">
        <v>5</v>
      </c>
      <c r="I5640" t="s">
        <v>22084</v>
      </c>
      <c r="J5640" t="s">
        <v>22089</v>
      </c>
      <c r="L5640" t="s">
        <v>22197</v>
      </c>
      <c r="M5640" t="s">
        <v>22198</v>
      </c>
      <c r="N5640" t="s">
        <v>26249</v>
      </c>
      <c r="O5640" t="s">
        <v>30527</v>
      </c>
    </row>
    <row r="5641" spans="5:15" x14ac:dyDescent="0.25">
      <c r="E5641">
        <v>28.3</v>
      </c>
      <c r="H5641">
        <v>5</v>
      </c>
      <c r="I5641" t="s">
        <v>22084</v>
      </c>
      <c r="J5641" t="s">
        <v>22089</v>
      </c>
      <c r="L5641" t="s">
        <v>22197</v>
      </c>
      <c r="M5641" t="s">
        <v>22198</v>
      </c>
      <c r="N5641" t="s">
        <v>26250</v>
      </c>
      <c r="O5641" t="s">
        <v>30528</v>
      </c>
    </row>
    <row r="5642" spans="5:15" x14ac:dyDescent="0.25">
      <c r="E5642">
        <v>5.8</v>
      </c>
      <c r="H5642">
        <v>5</v>
      </c>
      <c r="I5642" t="s">
        <v>22084</v>
      </c>
      <c r="J5642" t="s">
        <v>22089</v>
      </c>
      <c r="L5642" t="s">
        <v>22197</v>
      </c>
      <c r="M5642" t="s">
        <v>22198</v>
      </c>
      <c r="N5642" t="s">
        <v>26251</v>
      </c>
      <c r="O5642" t="s">
        <v>30529</v>
      </c>
    </row>
    <row r="5643" spans="5:15" x14ac:dyDescent="0.25">
      <c r="E5643">
        <v>18</v>
      </c>
      <c r="H5643">
        <v>5</v>
      </c>
      <c r="I5643" t="s">
        <v>22084</v>
      </c>
      <c r="J5643" t="s">
        <v>22089</v>
      </c>
      <c r="L5643" t="s">
        <v>22197</v>
      </c>
      <c r="M5643" t="s">
        <v>22198</v>
      </c>
      <c r="N5643" t="s">
        <v>26252</v>
      </c>
      <c r="O5643" t="s">
        <v>30530</v>
      </c>
    </row>
    <row r="5644" spans="5:15" x14ac:dyDescent="0.25">
      <c r="E5644">
        <v>13.3</v>
      </c>
      <c r="H5644">
        <v>5</v>
      </c>
      <c r="I5644" t="s">
        <v>22084</v>
      </c>
      <c r="J5644" t="s">
        <v>22089</v>
      </c>
      <c r="L5644" t="s">
        <v>22197</v>
      </c>
      <c r="M5644" t="s">
        <v>22198</v>
      </c>
      <c r="N5644" t="s">
        <v>26253</v>
      </c>
      <c r="O5644" t="s">
        <v>30531</v>
      </c>
    </row>
    <row r="5645" spans="5:15" x14ac:dyDescent="0.25">
      <c r="E5645">
        <v>96.7</v>
      </c>
      <c r="H5645">
        <v>5</v>
      </c>
      <c r="I5645" t="s">
        <v>22084</v>
      </c>
      <c r="J5645" t="s">
        <v>22089</v>
      </c>
      <c r="L5645" t="s">
        <v>22197</v>
      </c>
      <c r="M5645" t="s">
        <v>22198</v>
      </c>
      <c r="N5645" t="s">
        <v>26254</v>
      </c>
      <c r="O5645" t="s">
        <v>30532</v>
      </c>
    </row>
    <row r="5646" spans="5:15" x14ac:dyDescent="0.25">
      <c r="E5646">
        <v>2.1</v>
      </c>
      <c r="H5646">
        <v>5</v>
      </c>
      <c r="I5646" t="s">
        <v>22084</v>
      </c>
      <c r="J5646" t="s">
        <v>22089</v>
      </c>
      <c r="L5646" t="s">
        <v>22197</v>
      </c>
      <c r="M5646" t="s">
        <v>22198</v>
      </c>
      <c r="N5646" t="s">
        <v>26255</v>
      </c>
      <c r="O5646" t="s">
        <v>30533</v>
      </c>
    </row>
    <row r="5647" spans="5:15" x14ac:dyDescent="0.25">
      <c r="E5647">
        <v>1.6</v>
      </c>
      <c r="H5647">
        <v>5</v>
      </c>
      <c r="I5647" t="s">
        <v>22084</v>
      </c>
      <c r="J5647" t="s">
        <v>22089</v>
      </c>
      <c r="L5647" t="s">
        <v>22197</v>
      </c>
      <c r="M5647" t="s">
        <v>22198</v>
      </c>
      <c r="N5647" t="s">
        <v>26256</v>
      </c>
      <c r="O5647" t="s">
        <v>30534</v>
      </c>
    </row>
    <row r="5648" spans="5:15" x14ac:dyDescent="0.25">
      <c r="E5648">
        <v>3.9</v>
      </c>
      <c r="H5648">
        <v>5</v>
      </c>
      <c r="I5648" t="s">
        <v>22084</v>
      </c>
      <c r="J5648" t="s">
        <v>22089</v>
      </c>
      <c r="L5648" t="s">
        <v>22197</v>
      </c>
      <c r="M5648" t="s">
        <v>22198</v>
      </c>
      <c r="N5648" t="s">
        <v>26257</v>
      </c>
      <c r="O5648" t="s">
        <v>30535</v>
      </c>
    </row>
    <row r="5649" spans="5:15" x14ac:dyDescent="0.25">
      <c r="E5649">
        <v>46.7</v>
      </c>
      <c r="H5649">
        <v>5</v>
      </c>
      <c r="I5649" t="s">
        <v>22084</v>
      </c>
      <c r="J5649" t="s">
        <v>22089</v>
      </c>
      <c r="L5649" t="s">
        <v>22197</v>
      </c>
      <c r="M5649" t="s">
        <v>22198</v>
      </c>
      <c r="N5649" t="s">
        <v>26258</v>
      </c>
      <c r="O5649" t="s">
        <v>30536</v>
      </c>
    </row>
    <row r="5650" spans="5:15" x14ac:dyDescent="0.25">
      <c r="E5650">
        <v>7.8</v>
      </c>
      <c r="H5650">
        <v>5</v>
      </c>
      <c r="I5650" t="s">
        <v>22084</v>
      </c>
      <c r="J5650" t="s">
        <v>22089</v>
      </c>
      <c r="L5650" t="s">
        <v>22197</v>
      </c>
      <c r="M5650" t="s">
        <v>22198</v>
      </c>
      <c r="N5650" t="s">
        <v>26259</v>
      </c>
      <c r="O5650" t="s">
        <v>30537</v>
      </c>
    </row>
    <row r="5651" spans="5:15" x14ac:dyDescent="0.25">
      <c r="E5651">
        <v>186.6</v>
      </c>
      <c r="H5651">
        <v>5</v>
      </c>
      <c r="I5651" t="s">
        <v>22084</v>
      </c>
      <c r="J5651" t="s">
        <v>22089</v>
      </c>
      <c r="L5651" t="s">
        <v>22197</v>
      </c>
      <c r="M5651" t="s">
        <v>22198</v>
      </c>
      <c r="N5651" t="s">
        <v>26260</v>
      </c>
      <c r="O5651" t="s">
        <v>30538</v>
      </c>
    </row>
    <row r="5652" spans="5:15" x14ac:dyDescent="0.25">
      <c r="E5652">
        <v>4.4000000000000004</v>
      </c>
      <c r="H5652">
        <v>5</v>
      </c>
      <c r="I5652" t="s">
        <v>22084</v>
      </c>
      <c r="J5652" t="s">
        <v>22089</v>
      </c>
      <c r="L5652" t="s">
        <v>22197</v>
      </c>
      <c r="M5652" t="s">
        <v>22198</v>
      </c>
      <c r="N5652" t="s">
        <v>26261</v>
      </c>
      <c r="O5652" t="s">
        <v>30539</v>
      </c>
    </row>
    <row r="5653" spans="5:15" x14ac:dyDescent="0.25">
      <c r="E5653">
        <v>72.7</v>
      </c>
      <c r="H5653">
        <v>5</v>
      </c>
      <c r="I5653" t="s">
        <v>22084</v>
      </c>
      <c r="J5653" t="s">
        <v>22089</v>
      </c>
      <c r="L5653" t="s">
        <v>22197</v>
      </c>
      <c r="M5653" t="s">
        <v>22198</v>
      </c>
      <c r="N5653" t="s">
        <v>26262</v>
      </c>
      <c r="O5653" t="s">
        <v>30540</v>
      </c>
    </row>
    <row r="5654" spans="5:15" x14ac:dyDescent="0.25">
      <c r="E5654">
        <v>7.1</v>
      </c>
      <c r="H5654">
        <v>5</v>
      </c>
      <c r="I5654" t="s">
        <v>22084</v>
      </c>
      <c r="J5654" t="s">
        <v>22089</v>
      </c>
      <c r="L5654" t="s">
        <v>22197</v>
      </c>
      <c r="M5654" t="s">
        <v>22198</v>
      </c>
      <c r="N5654" t="s">
        <v>26263</v>
      </c>
      <c r="O5654" t="s">
        <v>30541</v>
      </c>
    </row>
    <row r="5655" spans="5:15" x14ac:dyDescent="0.25">
      <c r="E5655">
        <v>282.2</v>
      </c>
      <c r="H5655">
        <v>5</v>
      </c>
      <c r="I5655" t="s">
        <v>22084</v>
      </c>
      <c r="J5655" t="s">
        <v>22089</v>
      </c>
      <c r="L5655" t="s">
        <v>22197</v>
      </c>
      <c r="M5655" t="s">
        <v>22198</v>
      </c>
      <c r="N5655" t="s">
        <v>26264</v>
      </c>
      <c r="O5655" t="s">
        <v>30542</v>
      </c>
    </row>
    <row r="5656" spans="5:15" x14ac:dyDescent="0.25">
      <c r="E5656">
        <v>6.9</v>
      </c>
      <c r="H5656">
        <v>5</v>
      </c>
      <c r="I5656" t="s">
        <v>22084</v>
      </c>
      <c r="J5656" t="s">
        <v>22089</v>
      </c>
      <c r="L5656" t="s">
        <v>22197</v>
      </c>
      <c r="M5656" t="s">
        <v>22198</v>
      </c>
      <c r="N5656" t="s">
        <v>26265</v>
      </c>
      <c r="O5656" t="s">
        <v>30543</v>
      </c>
    </row>
    <row r="5657" spans="5:15" x14ac:dyDescent="0.25">
      <c r="E5657">
        <v>208.7</v>
      </c>
      <c r="H5657">
        <v>5</v>
      </c>
      <c r="I5657" t="s">
        <v>22084</v>
      </c>
      <c r="J5657" t="s">
        <v>22089</v>
      </c>
      <c r="L5657" t="s">
        <v>22197</v>
      </c>
      <c r="M5657" t="s">
        <v>22198</v>
      </c>
      <c r="N5657" t="s">
        <v>26266</v>
      </c>
      <c r="O5657" t="s">
        <v>30544</v>
      </c>
    </row>
    <row r="5658" spans="5:15" x14ac:dyDescent="0.25">
      <c r="E5658">
        <v>6</v>
      </c>
      <c r="H5658">
        <v>5</v>
      </c>
      <c r="I5658" t="s">
        <v>22084</v>
      </c>
      <c r="J5658" t="s">
        <v>22089</v>
      </c>
      <c r="L5658" t="s">
        <v>22197</v>
      </c>
      <c r="M5658" t="s">
        <v>22198</v>
      </c>
      <c r="N5658" t="s">
        <v>26267</v>
      </c>
      <c r="O5658" t="s">
        <v>30545</v>
      </c>
    </row>
    <row r="5659" spans="5:15" x14ac:dyDescent="0.25">
      <c r="E5659">
        <v>180.8</v>
      </c>
      <c r="H5659">
        <v>5</v>
      </c>
      <c r="I5659" t="s">
        <v>22084</v>
      </c>
      <c r="J5659" t="s">
        <v>22089</v>
      </c>
      <c r="L5659" t="s">
        <v>22197</v>
      </c>
      <c r="M5659" t="s">
        <v>22198</v>
      </c>
      <c r="N5659" t="s">
        <v>26268</v>
      </c>
      <c r="O5659" t="s">
        <v>30546</v>
      </c>
    </row>
    <row r="5660" spans="5:15" x14ac:dyDescent="0.25">
      <c r="E5660">
        <v>3.6</v>
      </c>
      <c r="H5660">
        <v>5</v>
      </c>
      <c r="I5660" t="s">
        <v>22084</v>
      </c>
      <c r="J5660" t="s">
        <v>22089</v>
      </c>
      <c r="L5660" t="s">
        <v>22197</v>
      </c>
      <c r="M5660" t="s">
        <v>22198</v>
      </c>
      <c r="N5660" t="s">
        <v>26269</v>
      </c>
      <c r="O5660" t="s">
        <v>30547</v>
      </c>
    </row>
    <row r="5661" spans="5:15" x14ac:dyDescent="0.25">
      <c r="E5661">
        <v>198</v>
      </c>
      <c r="H5661">
        <v>5</v>
      </c>
      <c r="I5661" t="s">
        <v>22084</v>
      </c>
      <c r="J5661" t="s">
        <v>22089</v>
      </c>
      <c r="L5661" t="s">
        <v>22197</v>
      </c>
      <c r="M5661" t="s">
        <v>22198</v>
      </c>
      <c r="N5661" t="s">
        <v>26270</v>
      </c>
      <c r="O5661" t="s">
        <v>30548</v>
      </c>
    </row>
    <row r="5662" spans="5:15" x14ac:dyDescent="0.25">
      <c r="E5662">
        <v>1.9</v>
      </c>
      <c r="H5662">
        <v>5</v>
      </c>
      <c r="I5662" t="s">
        <v>22084</v>
      </c>
      <c r="J5662" t="s">
        <v>22089</v>
      </c>
      <c r="L5662" t="s">
        <v>22197</v>
      </c>
      <c r="M5662" t="s">
        <v>22198</v>
      </c>
      <c r="N5662" t="s">
        <v>26271</v>
      </c>
      <c r="O5662" t="s">
        <v>30549</v>
      </c>
    </row>
    <row r="5663" spans="5:15" x14ac:dyDescent="0.25">
      <c r="E5663">
        <v>77.2</v>
      </c>
      <c r="H5663">
        <v>5</v>
      </c>
      <c r="I5663" t="s">
        <v>22084</v>
      </c>
      <c r="J5663" t="s">
        <v>22089</v>
      </c>
      <c r="L5663" t="s">
        <v>22197</v>
      </c>
      <c r="M5663" t="s">
        <v>22198</v>
      </c>
      <c r="N5663" t="s">
        <v>26272</v>
      </c>
      <c r="O5663" t="s">
        <v>30550</v>
      </c>
    </row>
    <row r="5664" spans="5:15" x14ac:dyDescent="0.25">
      <c r="E5664">
        <v>3</v>
      </c>
      <c r="H5664">
        <v>5</v>
      </c>
      <c r="I5664" t="s">
        <v>22084</v>
      </c>
      <c r="J5664" t="s">
        <v>22089</v>
      </c>
      <c r="L5664" t="s">
        <v>22197</v>
      </c>
      <c r="M5664" t="s">
        <v>22198</v>
      </c>
      <c r="N5664" t="s">
        <v>26273</v>
      </c>
      <c r="O5664" t="s">
        <v>30551</v>
      </c>
    </row>
    <row r="5665" spans="5:15" x14ac:dyDescent="0.25">
      <c r="E5665">
        <v>216.2</v>
      </c>
      <c r="H5665">
        <v>5</v>
      </c>
      <c r="I5665" t="s">
        <v>22084</v>
      </c>
      <c r="J5665" t="s">
        <v>22089</v>
      </c>
      <c r="L5665" t="s">
        <v>22197</v>
      </c>
      <c r="M5665" t="s">
        <v>22198</v>
      </c>
      <c r="N5665" t="s">
        <v>26274</v>
      </c>
      <c r="O5665" t="s">
        <v>30552</v>
      </c>
    </row>
    <row r="5666" spans="5:15" x14ac:dyDescent="0.25">
      <c r="E5666">
        <v>3.9</v>
      </c>
      <c r="H5666">
        <v>5</v>
      </c>
      <c r="I5666" t="s">
        <v>22084</v>
      </c>
      <c r="J5666" t="s">
        <v>22089</v>
      </c>
      <c r="L5666" t="s">
        <v>22197</v>
      </c>
      <c r="M5666" t="s">
        <v>22198</v>
      </c>
      <c r="N5666" t="s">
        <v>26275</v>
      </c>
      <c r="O5666" t="s">
        <v>30553</v>
      </c>
    </row>
    <row r="5667" spans="5:15" x14ac:dyDescent="0.25">
      <c r="E5667">
        <v>228.5</v>
      </c>
      <c r="H5667">
        <v>5</v>
      </c>
      <c r="I5667" t="s">
        <v>22084</v>
      </c>
      <c r="J5667" t="s">
        <v>22089</v>
      </c>
      <c r="L5667" t="s">
        <v>22197</v>
      </c>
      <c r="M5667" t="s">
        <v>22198</v>
      </c>
      <c r="N5667" t="s">
        <v>26276</v>
      </c>
      <c r="O5667" t="s">
        <v>30554</v>
      </c>
    </row>
    <row r="5668" spans="5:15" x14ac:dyDescent="0.25">
      <c r="E5668">
        <v>3.5</v>
      </c>
      <c r="H5668">
        <v>5</v>
      </c>
      <c r="I5668" t="s">
        <v>22084</v>
      </c>
      <c r="J5668" t="s">
        <v>22089</v>
      </c>
      <c r="L5668" t="s">
        <v>22197</v>
      </c>
      <c r="M5668" t="s">
        <v>22198</v>
      </c>
      <c r="N5668" t="s">
        <v>26277</v>
      </c>
      <c r="O5668" t="s">
        <v>30555</v>
      </c>
    </row>
    <row r="5669" spans="5:15" x14ac:dyDescent="0.25">
      <c r="E5669">
        <v>175.4</v>
      </c>
      <c r="H5669">
        <v>5</v>
      </c>
      <c r="I5669" t="s">
        <v>22084</v>
      </c>
      <c r="J5669" t="s">
        <v>22089</v>
      </c>
      <c r="L5669" t="s">
        <v>22197</v>
      </c>
      <c r="M5669" t="s">
        <v>22198</v>
      </c>
      <c r="N5669" t="s">
        <v>26278</v>
      </c>
      <c r="O5669" t="s">
        <v>30556</v>
      </c>
    </row>
    <row r="5670" spans="5:15" x14ac:dyDescent="0.25">
      <c r="E5670">
        <v>2.2999999999999998</v>
      </c>
      <c r="H5670">
        <v>5</v>
      </c>
      <c r="I5670" t="s">
        <v>22084</v>
      </c>
      <c r="J5670" t="s">
        <v>22089</v>
      </c>
      <c r="L5670" t="s">
        <v>22197</v>
      </c>
      <c r="M5670" t="s">
        <v>22198</v>
      </c>
      <c r="N5670" t="s">
        <v>26279</v>
      </c>
      <c r="O5670" t="s">
        <v>30557</v>
      </c>
    </row>
    <row r="5671" spans="5:15" x14ac:dyDescent="0.25">
      <c r="E5671">
        <v>164.9</v>
      </c>
      <c r="H5671">
        <v>5</v>
      </c>
      <c r="I5671" t="s">
        <v>22084</v>
      </c>
      <c r="J5671" t="s">
        <v>22089</v>
      </c>
      <c r="L5671" t="s">
        <v>22197</v>
      </c>
      <c r="M5671" t="s">
        <v>22198</v>
      </c>
      <c r="N5671" t="s">
        <v>26280</v>
      </c>
      <c r="O5671" t="s">
        <v>30558</v>
      </c>
    </row>
    <row r="5672" spans="5:15" x14ac:dyDescent="0.25">
      <c r="E5672">
        <v>4.5</v>
      </c>
      <c r="H5672">
        <v>5</v>
      </c>
      <c r="I5672" t="s">
        <v>22084</v>
      </c>
      <c r="J5672" t="s">
        <v>22089</v>
      </c>
      <c r="L5672" t="s">
        <v>22197</v>
      </c>
      <c r="M5672" t="s">
        <v>22198</v>
      </c>
      <c r="N5672" t="s">
        <v>26281</v>
      </c>
      <c r="O5672" t="s">
        <v>30559</v>
      </c>
    </row>
    <row r="5673" spans="5:15" x14ac:dyDescent="0.25">
      <c r="E5673">
        <v>186.4</v>
      </c>
      <c r="H5673">
        <v>5</v>
      </c>
      <c r="I5673" t="s">
        <v>22084</v>
      </c>
      <c r="J5673" t="s">
        <v>22089</v>
      </c>
      <c r="L5673" t="s">
        <v>22197</v>
      </c>
      <c r="M5673" t="s">
        <v>22198</v>
      </c>
      <c r="N5673" t="s">
        <v>26282</v>
      </c>
      <c r="O5673" t="s">
        <v>30560</v>
      </c>
    </row>
    <row r="5674" spans="5:15" x14ac:dyDescent="0.25">
      <c r="E5674">
        <v>7.5</v>
      </c>
      <c r="H5674">
        <v>5</v>
      </c>
      <c r="I5674" t="s">
        <v>22084</v>
      </c>
      <c r="J5674" t="s">
        <v>22089</v>
      </c>
      <c r="L5674" t="s">
        <v>22197</v>
      </c>
      <c r="M5674" t="s">
        <v>22198</v>
      </c>
      <c r="N5674" t="s">
        <v>26283</v>
      </c>
      <c r="O5674" t="s">
        <v>30561</v>
      </c>
    </row>
    <row r="5675" spans="5:15" x14ac:dyDescent="0.25">
      <c r="E5675">
        <v>47.4</v>
      </c>
      <c r="H5675">
        <v>5</v>
      </c>
      <c r="I5675" t="s">
        <v>22084</v>
      </c>
      <c r="J5675" t="s">
        <v>22089</v>
      </c>
      <c r="L5675" t="s">
        <v>22197</v>
      </c>
      <c r="M5675" t="s">
        <v>22198</v>
      </c>
      <c r="N5675" t="s">
        <v>26284</v>
      </c>
      <c r="O5675" t="s">
        <v>30562</v>
      </c>
    </row>
    <row r="5676" spans="5:15" x14ac:dyDescent="0.25">
      <c r="E5676">
        <v>4.3</v>
      </c>
      <c r="H5676">
        <v>5</v>
      </c>
      <c r="I5676" t="s">
        <v>22084</v>
      </c>
      <c r="J5676" t="s">
        <v>22089</v>
      </c>
      <c r="L5676" t="s">
        <v>22197</v>
      </c>
      <c r="M5676" t="s">
        <v>22198</v>
      </c>
      <c r="N5676" t="s">
        <v>26285</v>
      </c>
      <c r="O5676" t="s">
        <v>30563</v>
      </c>
    </row>
    <row r="5677" spans="5:15" x14ac:dyDescent="0.25">
      <c r="E5677">
        <v>15.6</v>
      </c>
      <c r="H5677">
        <v>5</v>
      </c>
      <c r="I5677" t="s">
        <v>22084</v>
      </c>
      <c r="J5677" t="s">
        <v>22089</v>
      </c>
      <c r="L5677" t="s">
        <v>22197</v>
      </c>
      <c r="M5677" t="s">
        <v>22198</v>
      </c>
      <c r="N5677" t="s">
        <v>26286</v>
      </c>
      <c r="O5677" t="s">
        <v>30564</v>
      </c>
    </row>
    <row r="5678" spans="5:15" x14ac:dyDescent="0.25">
      <c r="E5678">
        <v>4.3</v>
      </c>
      <c r="H5678">
        <v>5</v>
      </c>
      <c r="I5678" t="s">
        <v>22084</v>
      </c>
      <c r="J5678" t="s">
        <v>22089</v>
      </c>
      <c r="L5678" t="s">
        <v>22197</v>
      </c>
      <c r="M5678" t="s">
        <v>22198</v>
      </c>
      <c r="N5678" t="s">
        <v>26287</v>
      </c>
      <c r="O5678" t="s">
        <v>30565</v>
      </c>
    </row>
    <row r="5679" spans="5:15" x14ac:dyDescent="0.25">
      <c r="E5679">
        <v>26.9</v>
      </c>
      <c r="H5679">
        <v>5</v>
      </c>
      <c r="I5679" t="s">
        <v>22084</v>
      </c>
      <c r="J5679" t="s">
        <v>22089</v>
      </c>
      <c r="L5679" t="s">
        <v>22197</v>
      </c>
      <c r="M5679" t="s">
        <v>22198</v>
      </c>
      <c r="N5679" t="s">
        <v>26288</v>
      </c>
      <c r="O5679" t="s">
        <v>30566</v>
      </c>
    </row>
    <row r="5680" spans="5:15" x14ac:dyDescent="0.25">
      <c r="E5680">
        <v>7</v>
      </c>
      <c r="H5680">
        <v>5</v>
      </c>
      <c r="I5680" t="s">
        <v>22084</v>
      </c>
      <c r="J5680" t="s">
        <v>22089</v>
      </c>
      <c r="L5680" t="s">
        <v>22197</v>
      </c>
      <c r="M5680" t="s">
        <v>22198</v>
      </c>
      <c r="N5680" t="s">
        <v>26289</v>
      </c>
      <c r="O5680" t="s">
        <v>30567</v>
      </c>
    </row>
    <row r="5681" spans="5:15" x14ac:dyDescent="0.25">
      <c r="E5681">
        <v>42.6</v>
      </c>
      <c r="H5681">
        <v>5</v>
      </c>
      <c r="I5681" t="s">
        <v>22084</v>
      </c>
      <c r="J5681" t="s">
        <v>22089</v>
      </c>
      <c r="L5681" t="s">
        <v>22197</v>
      </c>
      <c r="M5681" t="s">
        <v>22198</v>
      </c>
      <c r="N5681" t="s">
        <v>26290</v>
      </c>
      <c r="O5681" t="s">
        <v>30568</v>
      </c>
    </row>
    <row r="5682" spans="5:15" x14ac:dyDescent="0.25">
      <c r="E5682">
        <v>4.4000000000000004</v>
      </c>
      <c r="H5682">
        <v>5</v>
      </c>
      <c r="I5682" t="s">
        <v>22084</v>
      </c>
      <c r="J5682" t="s">
        <v>22089</v>
      </c>
      <c r="L5682" t="s">
        <v>22197</v>
      </c>
      <c r="M5682" t="s">
        <v>22198</v>
      </c>
      <c r="N5682" t="s">
        <v>26291</v>
      </c>
      <c r="O5682" t="s">
        <v>30569</v>
      </c>
    </row>
    <row r="5683" spans="5:15" x14ac:dyDescent="0.25">
      <c r="E5683">
        <v>33.200000000000003</v>
      </c>
      <c r="H5683">
        <v>5</v>
      </c>
      <c r="I5683" t="s">
        <v>22084</v>
      </c>
      <c r="J5683" t="s">
        <v>22089</v>
      </c>
      <c r="L5683" t="s">
        <v>22197</v>
      </c>
      <c r="M5683" t="s">
        <v>22198</v>
      </c>
      <c r="N5683" t="s">
        <v>26292</v>
      </c>
      <c r="O5683" t="s">
        <v>30570</v>
      </c>
    </row>
    <row r="5684" spans="5:15" x14ac:dyDescent="0.25">
      <c r="E5684">
        <v>4</v>
      </c>
      <c r="H5684">
        <v>5</v>
      </c>
      <c r="I5684" t="s">
        <v>22084</v>
      </c>
      <c r="J5684" t="s">
        <v>22089</v>
      </c>
      <c r="L5684" t="s">
        <v>22197</v>
      </c>
      <c r="M5684" t="s">
        <v>22198</v>
      </c>
      <c r="N5684" t="s">
        <v>26293</v>
      </c>
      <c r="O5684" t="s">
        <v>30571</v>
      </c>
    </row>
    <row r="5685" spans="5:15" x14ac:dyDescent="0.25">
      <c r="E5685">
        <v>33.6</v>
      </c>
      <c r="H5685">
        <v>5</v>
      </c>
      <c r="I5685" t="s">
        <v>22084</v>
      </c>
      <c r="J5685" t="s">
        <v>22089</v>
      </c>
      <c r="L5685" t="s">
        <v>22197</v>
      </c>
      <c r="M5685" t="s">
        <v>22198</v>
      </c>
      <c r="N5685" t="s">
        <v>26294</v>
      </c>
      <c r="O5685" t="s">
        <v>30572</v>
      </c>
    </row>
    <row r="5686" spans="5:15" x14ac:dyDescent="0.25">
      <c r="E5686">
        <v>21.4</v>
      </c>
      <c r="H5686">
        <v>5</v>
      </c>
      <c r="I5686" t="s">
        <v>22084</v>
      </c>
      <c r="J5686" t="s">
        <v>22089</v>
      </c>
      <c r="L5686" t="s">
        <v>22197</v>
      </c>
      <c r="M5686" t="s">
        <v>22198</v>
      </c>
      <c r="N5686" t="s">
        <v>26295</v>
      </c>
      <c r="O5686" t="s">
        <v>30573</v>
      </c>
    </row>
    <row r="5687" spans="5:15" x14ac:dyDescent="0.25">
      <c r="E5687">
        <v>18.3</v>
      </c>
      <c r="H5687">
        <v>5</v>
      </c>
      <c r="I5687" t="s">
        <v>22084</v>
      </c>
      <c r="J5687" t="s">
        <v>22089</v>
      </c>
      <c r="L5687" t="s">
        <v>22197</v>
      </c>
      <c r="M5687" t="s">
        <v>22198</v>
      </c>
      <c r="N5687" t="s">
        <v>26296</v>
      </c>
      <c r="O5687" t="s">
        <v>30574</v>
      </c>
    </row>
    <row r="5688" spans="5:15" x14ac:dyDescent="0.25">
      <c r="E5688">
        <v>20.8</v>
      </c>
      <c r="H5688">
        <v>5</v>
      </c>
      <c r="I5688" t="s">
        <v>22084</v>
      </c>
      <c r="J5688" t="s">
        <v>22089</v>
      </c>
      <c r="L5688" t="s">
        <v>22197</v>
      </c>
      <c r="M5688" t="s">
        <v>22198</v>
      </c>
      <c r="N5688" t="s">
        <v>26297</v>
      </c>
      <c r="O5688" t="s">
        <v>30575</v>
      </c>
    </row>
    <row r="5689" spans="5:15" x14ac:dyDescent="0.25">
      <c r="E5689">
        <v>6.2</v>
      </c>
      <c r="H5689">
        <v>5</v>
      </c>
      <c r="I5689" t="s">
        <v>22084</v>
      </c>
      <c r="J5689" t="s">
        <v>22089</v>
      </c>
      <c r="L5689" t="s">
        <v>22197</v>
      </c>
      <c r="M5689" t="s">
        <v>22198</v>
      </c>
      <c r="N5689" t="s">
        <v>26298</v>
      </c>
      <c r="O5689" t="s">
        <v>30576</v>
      </c>
    </row>
    <row r="5690" spans="5:15" x14ac:dyDescent="0.25">
      <c r="E5690">
        <v>74.5</v>
      </c>
      <c r="H5690">
        <v>5</v>
      </c>
      <c r="I5690" t="s">
        <v>22084</v>
      </c>
      <c r="J5690" t="s">
        <v>22089</v>
      </c>
      <c r="L5690" t="s">
        <v>22197</v>
      </c>
      <c r="M5690" t="s">
        <v>22198</v>
      </c>
      <c r="N5690" t="s">
        <v>26299</v>
      </c>
      <c r="O5690" t="s">
        <v>30577</v>
      </c>
    </row>
    <row r="5691" spans="5:15" x14ac:dyDescent="0.25">
      <c r="E5691">
        <v>8.5</v>
      </c>
      <c r="H5691">
        <v>5</v>
      </c>
      <c r="I5691" t="s">
        <v>22084</v>
      </c>
      <c r="J5691" t="s">
        <v>22089</v>
      </c>
      <c r="L5691" t="s">
        <v>22197</v>
      </c>
      <c r="M5691" t="s">
        <v>22198</v>
      </c>
      <c r="N5691" t="s">
        <v>26300</v>
      </c>
      <c r="O5691" t="s">
        <v>30578</v>
      </c>
    </row>
    <row r="5692" spans="5:15" x14ac:dyDescent="0.25">
      <c r="E5692">
        <v>54.3</v>
      </c>
      <c r="H5692">
        <v>5</v>
      </c>
      <c r="I5692" t="s">
        <v>22084</v>
      </c>
      <c r="J5692" t="s">
        <v>22089</v>
      </c>
      <c r="L5692" t="s">
        <v>22197</v>
      </c>
      <c r="M5692" t="s">
        <v>22198</v>
      </c>
      <c r="N5692" t="s">
        <v>26301</v>
      </c>
      <c r="O5692" t="s">
        <v>30579</v>
      </c>
    </row>
    <row r="5693" spans="5:15" x14ac:dyDescent="0.25">
      <c r="E5693">
        <v>6</v>
      </c>
      <c r="H5693">
        <v>5</v>
      </c>
      <c r="I5693" t="s">
        <v>22084</v>
      </c>
      <c r="J5693" t="s">
        <v>22089</v>
      </c>
      <c r="L5693" t="s">
        <v>22197</v>
      </c>
      <c r="M5693" t="s">
        <v>22198</v>
      </c>
      <c r="N5693" t="s">
        <v>26302</v>
      </c>
      <c r="O5693" t="s">
        <v>30580</v>
      </c>
    </row>
    <row r="5694" spans="5:15" x14ac:dyDescent="0.25">
      <c r="E5694">
        <v>136.80000000000001</v>
      </c>
      <c r="H5694">
        <v>5</v>
      </c>
      <c r="I5694" t="s">
        <v>22084</v>
      </c>
      <c r="J5694" t="s">
        <v>22089</v>
      </c>
      <c r="L5694" t="s">
        <v>22197</v>
      </c>
      <c r="M5694" t="s">
        <v>22198</v>
      </c>
      <c r="N5694" t="s">
        <v>26303</v>
      </c>
      <c r="O5694" t="s">
        <v>30581</v>
      </c>
    </row>
    <row r="5695" spans="5:15" x14ac:dyDescent="0.25">
      <c r="E5695">
        <v>3.5</v>
      </c>
      <c r="H5695">
        <v>5</v>
      </c>
      <c r="I5695" t="s">
        <v>22084</v>
      </c>
      <c r="J5695" t="s">
        <v>22089</v>
      </c>
      <c r="L5695" t="s">
        <v>22197</v>
      </c>
      <c r="M5695" t="s">
        <v>22198</v>
      </c>
      <c r="N5695" t="s">
        <v>26304</v>
      </c>
      <c r="O5695" t="s">
        <v>30582</v>
      </c>
    </row>
    <row r="5696" spans="5:15" x14ac:dyDescent="0.25">
      <c r="E5696">
        <v>3</v>
      </c>
      <c r="H5696">
        <v>5</v>
      </c>
      <c r="I5696" t="s">
        <v>22084</v>
      </c>
      <c r="J5696" t="s">
        <v>22089</v>
      </c>
      <c r="L5696" t="s">
        <v>22197</v>
      </c>
      <c r="M5696" t="s">
        <v>22198</v>
      </c>
      <c r="N5696" t="s">
        <v>26305</v>
      </c>
      <c r="O5696" t="s">
        <v>30583</v>
      </c>
    </row>
    <row r="5697" spans="5:15" x14ac:dyDescent="0.25">
      <c r="E5697">
        <v>3.4</v>
      </c>
      <c r="H5697">
        <v>5</v>
      </c>
      <c r="I5697" t="s">
        <v>22084</v>
      </c>
      <c r="J5697" t="s">
        <v>22089</v>
      </c>
      <c r="L5697" t="s">
        <v>22197</v>
      </c>
      <c r="M5697" t="s">
        <v>22198</v>
      </c>
      <c r="N5697" t="s">
        <v>26306</v>
      </c>
      <c r="O5697" t="s">
        <v>30584</v>
      </c>
    </row>
    <row r="5698" spans="5:15" x14ac:dyDescent="0.25">
      <c r="E5698">
        <v>7</v>
      </c>
      <c r="H5698">
        <v>5</v>
      </c>
      <c r="I5698" t="s">
        <v>22084</v>
      </c>
      <c r="J5698" t="s">
        <v>22089</v>
      </c>
      <c r="L5698" t="s">
        <v>22197</v>
      </c>
      <c r="M5698" t="s">
        <v>22198</v>
      </c>
      <c r="N5698" t="s">
        <v>26307</v>
      </c>
      <c r="O5698" t="s">
        <v>30585</v>
      </c>
    </row>
    <row r="5699" spans="5:15" x14ac:dyDescent="0.25">
      <c r="E5699">
        <v>303.60000000000002</v>
      </c>
      <c r="H5699">
        <v>5</v>
      </c>
      <c r="I5699" t="s">
        <v>22084</v>
      </c>
      <c r="J5699" t="s">
        <v>22089</v>
      </c>
      <c r="L5699" t="s">
        <v>22197</v>
      </c>
      <c r="M5699" t="s">
        <v>22198</v>
      </c>
      <c r="N5699" t="s">
        <v>26308</v>
      </c>
      <c r="O5699" t="s">
        <v>30586</v>
      </c>
    </row>
    <row r="5700" spans="5:15" x14ac:dyDescent="0.25">
      <c r="E5700">
        <v>2.2000000000000002</v>
      </c>
      <c r="H5700">
        <v>5</v>
      </c>
      <c r="I5700" t="s">
        <v>22084</v>
      </c>
      <c r="J5700" t="s">
        <v>22089</v>
      </c>
      <c r="L5700" t="s">
        <v>22197</v>
      </c>
      <c r="M5700" t="s">
        <v>22198</v>
      </c>
      <c r="N5700" t="s">
        <v>26309</v>
      </c>
      <c r="O5700" t="s">
        <v>30587</v>
      </c>
    </row>
    <row r="5701" spans="5:15" x14ac:dyDescent="0.25">
      <c r="E5701">
        <v>66.3</v>
      </c>
      <c r="H5701">
        <v>5</v>
      </c>
      <c r="I5701" t="s">
        <v>22084</v>
      </c>
      <c r="J5701" t="s">
        <v>22089</v>
      </c>
      <c r="L5701" t="s">
        <v>22197</v>
      </c>
      <c r="M5701" t="s">
        <v>22198</v>
      </c>
      <c r="N5701" t="s">
        <v>26310</v>
      </c>
      <c r="O5701" t="s">
        <v>30588</v>
      </c>
    </row>
    <row r="5702" spans="5:15" x14ac:dyDescent="0.25">
      <c r="E5702">
        <v>6.1</v>
      </c>
      <c r="H5702">
        <v>5</v>
      </c>
      <c r="I5702" t="s">
        <v>22084</v>
      </c>
      <c r="J5702" t="s">
        <v>22089</v>
      </c>
      <c r="L5702" t="s">
        <v>22197</v>
      </c>
      <c r="M5702" t="s">
        <v>22198</v>
      </c>
      <c r="N5702" t="s">
        <v>26311</v>
      </c>
      <c r="O5702" t="s">
        <v>30589</v>
      </c>
    </row>
    <row r="5703" spans="5:15" x14ac:dyDescent="0.25">
      <c r="E5703">
        <v>307.2</v>
      </c>
      <c r="H5703">
        <v>5</v>
      </c>
      <c r="I5703" t="s">
        <v>22084</v>
      </c>
      <c r="J5703" t="s">
        <v>22089</v>
      </c>
      <c r="L5703" t="s">
        <v>22197</v>
      </c>
      <c r="M5703" t="s">
        <v>22198</v>
      </c>
      <c r="N5703" t="s">
        <v>26312</v>
      </c>
      <c r="O5703" t="s">
        <v>30590</v>
      </c>
    </row>
    <row r="5704" spans="5:15" x14ac:dyDescent="0.25">
      <c r="E5704">
        <v>7.5</v>
      </c>
      <c r="H5704">
        <v>5</v>
      </c>
      <c r="I5704" t="s">
        <v>22084</v>
      </c>
      <c r="J5704" t="s">
        <v>22089</v>
      </c>
      <c r="L5704" t="s">
        <v>22197</v>
      </c>
      <c r="M5704" t="s">
        <v>22198</v>
      </c>
      <c r="N5704" t="s">
        <v>26313</v>
      </c>
      <c r="O5704" t="s">
        <v>30591</v>
      </c>
    </row>
    <row r="5705" spans="5:15" x14ac:dyDescent="0.25">
      <c r="E5705">
        <v>499.2</v>
      </c>
      <c r="H5705">
        <v>5</v>
      </c>
      <c r="I5705" t="s">
        <v>22084</v>
      </c>
      <c r="J5705" t="s">
        <v>22089</v>
      </c>
      <c r="L5705" t="s">
        <v>22197</v>
      </c>
      <c r="M5705" t="s">
        <v>22198</v>
      </c>
      <c r="N5705" t="s">
        <v>26314</v>
      </c>
      <c r="O5705" t="s">
        <v>30592</v>
      </c>
    </row>
    <row r="5706" spans="5:15" x14ac:dyDescent="0.25">
      <c r="E5706">
        <v>3.4</v>
      </c>
      <c r="H5706">
        <v>5</v>
      </c>
      <c r="I5706" t="s">
        <v>22084</v>
      </c>
      <c r="J5706" t="s">
        <v>22089</v>
      </c>
      <c r="L5706" t="s">
        <v>22197</v>
      </c>
      <c r="M5706" t="s">
        <v>22198</v>
      </c>
      <c r="N5706" t="s">
        <v>26315</v>
      </c>
      <c r="O5706" t="s">
        <v>30593</v>
      </c>
    </row>
    <row r="5707" spans="5:15" x14ac:dyDescent="0.25">
      <c r="E5707">
        <v>122.8</v>
      </c>
      <c r="H5707">
        <v>5</v>
      </c>
      <c r="I5707" t="s">
        <v>22084</v>
      </c>
      <c r="J5707" t="s">
        <v>22089</v>
      </c>
      <c r="L5707" t="s">
        <v>22197</v>
      </c>
      <c r="M5707" t="s">
        <v>22198</v>
      </c>
      <c r="N5707" t="s">
        <v>26316</v>
      </c>
      <c r="O5707" t="s">
        <v>30594</v>
      </c>
    </row>
    <row r="5708" spans="5:15" x14ac:dyDescent="0.25">
      <c r="E5708">
        <v>31.6</v>
      </c>
      <c r="H5708">
        <v>5</v>
      </c>
      <c r="I5708" t="s">
        <v>22084</v>
      </c>
      <c r="J5708" t="s">
        <v>22089</v>
      </c>
      <c r="L5708" t="s">
        <v>22197</v>
      </c>
      <c r="M5708" t="s">
        <v>22198</v>
      </c>
      <c r="N5708" t="s">
        <v>26317</v>
      </c>
      <c r="O5708" t="s">
        <v>30595</v>
      </c>
    </row>
    <row r="5709" spans="5:15" x14ac:dyDescent="0.25">
      <c r="E5709">
        <v>223.6</v>
      </c>
      <c r="H5709">
        <v>5</v>
      </c>
      <c r="I5709" t="s">
        <v>22084</v>
      </c>
      <c r="J5709" t="s">
        <v>22089</v>
      </c>
      <c r="L5709" t="s">
        <v>22197</v>
      </c>
      <c r="M5709" t="s">
        <v>22198</v>
      </c>
      <c r="N5709" t="s">
        <v>26318</v>
      </c>
      <c r="O5709" t="s">
        <v>30596</v>
      </c>
    </row>
    <row r="5710" spans="5:15" x14ac:dyDescent="0.25">
      <c r="E5710">
        <v>16.5</v>
      </c>
      <c r="H5710">
        <v>5</v>
      </c>
      <c r="I5710" t="s">
        <v>22084</v>
      </c>
      <c r="J5710" t="s">
        <v>22089</v>
      </c>
      <c r="L5710" t="s">
        <v>22197</v>
      </c>
      <c r="M5710" t="s">
        <v>22198</v>
      </c>
      <c r="N5710" t="s">
        <v>26319</v>
      </c>
      <c r="O5710" t="s">
        <v>30597</v>
      </c>
    </row>
    <row r="5711" spans="5:15" x14ac:dyDescent="0.25">
      <c r="E5711">
        <v>257.39999999999998</v>
      </c>
      <c r="H5711">
        <v>5</v>
      </c>
      <c r="I5711" t="s">
        <v>22084</v>
      </c>
      <c r="J5711" t="s">
        <v>22089</v>
      </c>
      <c r="L5711" t="s">
        <v>22197</v>
      </c>
      <c r="M5711" t="s">
        <v>22198</v>
      </c>
      <c r="N5711" t="s">
        <v>26320</v>
      </c>
      <c r="O5711" t="s">
        <v>30598</v>
      </c>
    </row>
    <row r="5712" spans="5:15" x14ac:dyDescent="0.25">
      <c r="E5712">
        <v>14.9</v>
      </c>
      <c r="H5712">
        <v>5</v>
      </c>
      <c r="I5712" t="s">
        <v>22084</v>
      </c>
      <c r="J5712" t="s">
        <v>22089</v>
      </c>
      <c r="L5712" t="s">
        <v>22197</v>
      </c>
      <c r="M5712" t="s">
        <v>22198</v>
      </c>
      <c r="N5712" t="s">
        <v>26321</v>
      </c>
      <c r="O5712" t="s">
        <v>30599</v>
      </c>
    </row>
    <row r="5713" spans="5:15" x14ac:dyDescent="0.25">
      <c r="E5713">
        <v>522.5</v>
      </c>
      <c r="H5713">
        <v>5</v>
      </c>
      <c r="I5713" t="s">
        <v>22084</v>
      </c>
      <c r="J5713" t="s">
        <v>22089</v>
      </c>
      <c r="L5713" t="s">
        <v>22197</v>
      </c>
      <c r="M5713" t="s">
        <v>22198</v>
      </c>
      <c r="N5713" t="s">
        <v>26322</v>
      </c>
      <c r="O5713" t="s">
        <v>30600</v>
      </c>
    </row>
    <row r="5714" spans="5:15" x14ac:dyDescent="0.25">
      <c r="E5714">
        <v>1.6</v>
      </c>
      <c r="H5714">
        <v>5</v>
      </c>
      <c r="I5714" t="s">
        <v>22084</v>
      </c>
      <c r="J5714" t="s">
        <v>22089</v>
      </c>
      <c r="L5714" t="s">
        <v>22197</v>
      </c>
      <c r="M5714" t="s">
        <v>22198</v>
      </c>
      <c r="N5714" t="s">
        <v>26323</v>
      </c>
      <c r="O5714" t="s">
        <v>30601</v>
      </c>
    </row>
    <row r="5715" spans="5:15" x14ac:dyDescent="0.25">
      <c r="E5715">
        <v>15.1</v>
      </c>
      <c r="H5715">
        <v>5</v>
      </c>
      <c r="I5715" t="s">
        <v>22084</v>
      </c>
      <c r="J5715" t="s">
        <v>22089</v>
      </c>
      <c r="L5715" t="s">
        <v>22197</v>
      </c>
      <c r="M5715" t="s">
        <v>22198</v>
      </c>
      <c r="N5715" t="s">
        <v>26323</v>
      </c>
      <c r="O5715" t="s">
        <v>30601</v>
      </c>
    </row>
    <row r="5716" spans="5:15" x14ac:dyDescent="0.25">
      <c r="E5716">
        <v>1.3</v>
      </c>
      <c r="H5716">
        <v>5</v>
      </c>
      <c r="I5716" t="s">
        <v>22084</v>
      </c>
      <c r="J5716" t="s">
        <v>22089</v>
      </c>
      <c r="L5716" t="s">
        <v>22197</v>
      </c>
      <c r="M5716" t="s">
        <v>22198</v>
      </c>
      <c r="N5716" t="s">
        <v>26324</v>
      </c>
      <c r="O5716" t="s">
        <v>30602</v>
      </c>
    </row>
    <row r="5717" spans="5:15" x14ac:dyDescent="0.25">
      <c r="E5717">
        <v>21</v>
      </c>
      <c r="H5717">
        <v>5</v>
      </c>
      <c r="I5717" t="s">
        <v>22084</v>
      </c>
      <c r="J5717" t="s">
        <v>22089</v>
      </c>
      <c r="L5717" t="s">
        <v>22197</v>
      </c>
      <c r="M5717" t="s">
        <v>22198</v>
      </c>
      <c r="N5717" t="s">
        <v>26325</v>
      </c>
      <c r="O5717" t="s">
        <v>30603</v>
      </c>
    </row>
    <row r="5718" spans="5:15" x14ac:dyDescent="0.25">
      <c r="E5718">
        <v>989</v>
      </c>
      <c r="H5718">
        <v>5</v>
      </c>
      <c r="I5718" t="s">
        <v>22084</v>
      </c>
      <c r="J5718" t="s">
        <v>22089</v>
      </c>
      <c r="L5718" t="s">
        <v>22197</v>
      </c>
      <c r="M5718" t="s">
        <v>22198</v>
      </c>
      <c r="N5718" t="s">
        <v>26326</v>
      </c>
      <c r="O5718" t="s">
        <v>30604</v>
      </c>
    </row>
    <row r="5719" spans="5:15" x14ac:dyDescent="0.25">
      <c r="E5719">
        <v>305</v>
      </c>
      <c r="H5719">
        <v>5</v>
      </c>
      <c r="I5719" t="s">
        <v>22084</v>
      </c>
      <c r="J5719" t="s">
        <v>22089</v>
      </c>
      <c r="L5719" t="s">
        <v>22197</v>
      </c>
      <c r="M5719" t="s">
        <v>22198</v>
      </c>
      <c r="N5719" t="s">
        <v>26327</v>
      </c>
      <c r="O5719" t="s">
        <v>30605</v>
      </c>
    </row>
    <row r="5720" spans="5:15" x14ac:dyDescent="0.25">
      <c r="E5720">
        <v>4957</v>
      </c>
      <c r="H5720">
        <v>5</v>
      </c>
      <c r="I5720" t="s">
        <v>22084</v>
      </c>
      <c r="J5720" t="s">
        <v>22089</v>
      </c>
      <c r="L5720" t="s">
        <v>22197</v>
      </c>
      <c r="M5720" t="s">
        <v>22198</v>
      </c>
      <c r="N5720" t="s">
        <v>26328</v>
      </c>
      <c r="O5720" t="s">
        <v>30606</v>
      </c>
    </row>
    <row r="5721" spans="5:15" x14ac:dyDescent="0.25">
      <c r="E5721">
        <v>3587</v>
      </c>
      <c r="H5721">
        <v>5</v>
      </c>
      <c r="I5721" t="s">
        <v>22084</v>
      </c>
      <c r="J5721" t="s">
        <v>22089</v>
      </c>
      <c r="L5721" t="s">
        <v>22197</v>
      </c>
      <c r="M5721" t="s">
        <v>22198</v>
      </c>
      <c r="N5721" t="s">
        <v>26329</v>
      </c>
      <c r="O5721" t="s">
        <v>30607</v>
      </c>
    </row>
    <row r="5722" spans="5:15" x14ac:dyDescent="0.25">
      <c r="E5722">
        <v>111.5</v>
      </c>
      <c r="H5722">
        <v>5</v>
      </c>
      <c r="I5722" t="s">
        <v>22084</v>
      </c>
      <c r="J5722" t="s">
        <v>22089</v>
      </c>
      <c r="L5722" t="s">
        <v>22197</v>
      </c>
      <c r="M5722" t="s">
        <v>22198</v>
      </c>
      <c r="N5722" t="s">
        <v>26330</v>
      </c>
      <c r="O5722" t="s">
        <v>30608</v>
      </c>
    </row>
    <row r="5723" spans="5:15" x14ac:dyDescent="0.25">
      <c r="E5723">
        <v>134.4</v>
      </c>
      <c r="H5723">
        <v>5</v>
      </c>
      <c r="I5723" t="s">
        <v>22084</v>
      </c>
      <c r="J5723" t="s">
        <v>22089</v>
      </c>
      <c r="L5723" t="s">
        <v>22197</v>
      </c>
      <c r="M5723" t="s">
        <v>22198</v>
      </c>
      <c r="N5723" t="s">
        <v>26331</v>
      </c>
      <c r="O5723" t="s">
        <v>30609</v>
      </c>
    </row>
    <row r="5724" spans="5:15" x14ac:dyDescent="0.25">
      <c r="E5724">
        <v>26.9</v>
      </c>
      <c r="H5724">
        <v>5</v>
      </c>
      <c r="I5724" t="s">
        <v>22084</v>
      </c>
      <c r="J5724" t="s">
        <v>22089</v>
      </c>
      <c r="L5724" t="s">
        <v>22197</v>
      </c>
      <c r="M5724" t="s">
        <v>22198</v>
      </c>
      <c r="N5724" t="s">
        <v>26332</v>
      </c>
      <c r="O5724" t="s">
        <v>30610</v>
      </c>
    </row>
    <row r="5725" spans="5:15" x14ac:dyDescent="0.25">
      <c r="E5725">
        <v>265.2</v>
      </c>
      <c r="H5725">
        <v>5</v>
      </c>
      <c r="I5725" t="s">
        <v>22084</v>
      </c>
      <c r="J5725" t="s">
        <v>22089</v>
      </c>
      <c r="L5725" t="s">
        <v>22197</v>
      </c>
      <c r="M5725" t="s">
        <v>22198</v>
      </c>
      <c r="N5725" t="s">
        <v>26333</v>
      </c>
      <c r="O5725" t="s">
        <v>30611</v>
      </c>
    </row>
    <row r="5726" spans="5:15" x14ac:dyDescent="0.25">
      <c r="E5726">
        <v>175</v>
      </c>
      <c r="H5726">
        <v>5</v>
      </c>
      <c r="I5726" t="s">
        <v>22084</v>
      </c>
      <c r="J5726" t="s">
        <v>22089</v>
      </c>
      <c r="L5726" t="s">
        <v>22197</v>
      </c>
      <c r="M5726" t="s">
        <v>22198</v>
      </c>
      <c r="N5726" t="s">
        <v>26334</v>
      </c>
      <c r="O5726" t="s">
        <v>30612</v>
      </c>
    </row>
    <row r="5727" spans="5:15" x14ac:dyDescent="0.25">
      <c r="E5727">
        <v>1404</v>
      </c>
      <c r="H5727">
        <v>5</v>
      </c>
      <c r="I5727" t="s">
        <v>22084</v>
      </c>
      <c r="J5727" t="s">
        <v>22089</v>
      </c>
      <c r="L5727" t="s">
        <v>22197</v>
      </c>
      <c r="M5727" t="s">
        <v>22198</v>
      </c>
      <c r="N5727" t="s">
        <v>26335</v>
      </c>
      <c r="O5727" t="s">
        <v>30613</v>
      </c>
    </row>
    <row r="5728" spans="5:15" x14ac:dyDescent="0.25">
      <c r="E5728">
        <v>3515</v>
      </c>
      <c r="H5728">
        <v>5</v>
      </c>
      <c r="I5728" t="s">
        <v>22084</v>
      </c>
      <c r="J5728" t="s">
        <v>22089</v>
      </c>
      <c r="L5728" t="s">
        <v>22197</v>
      </c>
      <c r="M5728" t="s">
        <v>22198</v>
      </c>
      <c r="N5728" t="s">
        <v>26336</v>
      </c>
      <c r="O5728" t="s">
        <v>30614</v>
      </c>
    </row>
    <row r="5729" spans="5:15" x14ac:dyDescent="0.25">
      <c r="E5729">
        <v>7883</v>
      </c>
      <c r="H5729">
        <v>5</v>
      </c>
      <c r="I5729" t="s">
        <v>22084</v>
      </c>
      <c r="J5729" t="s">
        <v>22089</v>
      </c>
      <c r="L5729" t="s">
        <v>22197</v>
      </c>
      <c r="M5729" t="s">
        <v>22198</v>
      </c>
      <c r="N5729" t="s">
        <v>26337</v>
      </c>
      <c r="O5729" t="s">
        <v>30615</v>
      </c>
    </row>
    <row r="5730" spans="5:15" x14ac:dyDescent="0.25">
      <c r="E5730">
        <v>4634</v>
      </c>
      <c r="H5730">
        <v>5</v>
      </c>
      <c r="I5730" t="s">
        <v>22084</v>
      </c>
      <c r="J5730" t="s">
        <v>22089</v>
      </c>
      <c r="L5730" t="s">
        <v>22197</v>
      </c>
      <c r="M5730" t="s">
        <v>22198</v>
      </c>
      <c r="N5730" t="s">
        <v>26338</v>
      </c>
      <c r="O5730" t="s">
        <v>30616</v>
      </c>
    </row>
    <row r="5731" spans="5:15" x14ac:dyDescent="0.25">
      <c r="E5731">
        <v>758.7</v>
      </c>
      <c r="H5731">
        <v>5</v>
      </c>
      <c r="I5731" t="s">
        <v>22084</v>
      </c>
      <c r="J5731" t="s">
        <v>22089</v>
      </c>
      <c r="L5731" t="s">
        <v>22197</v>
      </c>
      <c r="M5731" t="s">
        <v>22198</v>
      </c>
      <c r="N5731" t="s">
        <v>26339</v>
      </c>
      <c r="O5731" t="s">
        <v>30617</v>
      </c>
    </row>
    <row r="5732" spans="5:15" x14ac:dyDescent="0.25">
      <c r="E5732">
        <v>615.9</v>
      </c>
      <c r="H5732">
        <v>5</v>
      </c>
      <c r="I5732" t="s">
        <v>22084</v>
      </c>
      <c r="J5732" t="s">
        <v>22089</v>
      </c>
      <c r="L5732" t="s">
        <v>22197</v>
      </c>
      <c r="M5732" t="s">
        <v>22198</v>
      </c>
      <c r="N5732" t="s">
        <v>26340</v>
      </c>
      <c r="O5732" t="s">
        <v>30618</v>
      </c>
    </row>
    <row r="5733" spans="5:15" x14ac:dyDescent="0.25">
      <c r="E5733">
        <v>735.9</v>
      </c>
      <c r="H5733">
        <v>5</v>
      </c>
      <c r="I5733" t="s">
        <v>22084</v>
      </c>
      <c r="J5733" t="s">
        <v>22089</v>
      </c>
      <c r="L5733" t="s">
        <v>22197</v>
      </c>
      <c r="M5733" t="s">
        <v>22198</v>
      </c>
      <c r="N5733" t="s">
        <v>26341</v>
      </c>
      <c r="O5733" t="s">
        <v>30619</v>
      </c>
    </row>
    <row r="5734" spans="5:15" x14ac:dyDescent="0.25">
      <c r="E5734">
        <v>1620</v>
      </c>
      <c r="H5734">
        <v>5</v>
      </c>
      <c r="I5734" t="s">
        <v>22084</v>
      </c>
      <c r="J5734" t="s">
        <v>22089</v>
      </c>
      <c r="L5734" t="s">
        <v>22197</v>
      </c>
      <c r="M5734" t="s">
        <v>22198</v>
      </c>
      <c r="N5734" t="s">
        <v>26342</v>
      </c>
      <c r="O5734" t="s">
        <v>30620</v>
      </c>
    </row>
    <row r="5735" spans="5:15" x14ac:dyDescent="0.25">
      <c r="E5735">
        <v>1161</v>
      </c>
      <c r="H5735">
        <v>5</v>
      </c>
      <c r="I5735" t="s">
        <v>22084</v>
      </c>
      <c r="J5735" t="s">
        <v>22089</v>
      </c>
      <c r="L5735" t="s">
        <v>22197</v>
      </c>
      <c r="M5735" t="s">
        <v>22198</v>
      </c>
      <c r="N5735" t="s">
        <v>26343</v>
      </c>
      <c r="O5735" t="s">
        <v>30621</v>
      </c>
    </row>
    <row r="5736" spans="5:15" x14ac:dyDescent="0.25">
      <c r="E5736">
        <v>753</v>
      </c>
      <c r="H5736">
        <v>5</v>
      </c>
      <c r="I5736" t="s">
        <v>22084</v>
      </c>
      <c r="J5736" t="s">
        <v>22089</v>
      </c>
      <c r="L5736" t="s">
        <v>22197</v>
      </c>
      <c r="M5736" t="s">
        <v>22198</v>
      </c>
      <c r="N5736" t="s">
        <v>26344</v>
      </c>
      <c r="O5736" t="s">
        <v>30622</v>
      </c>
    </row>
    <row r="5737" spans="5:15" x14ac:dyDescent="0.25">
      <c r="E5737">
        <v>863.1</v>
      </c>
      <c r="H5737">
        <v>5</v>
      </c>
      <c r="I5737" t="s">
        <v>22084</v>
      </c>
      <c r="J5737" t="s">
        <v>22089</v>
      </c>
      <c r="L5737" t="s">
        <v>22197</v>
      </c>
      <c r="M5737" t="s">
        <v>22198</v>
      </c>
      <c r="N5737" t="s">
        <v>26345</v>
      </c>
      <c r="O5737" t="s">
        <v>30623</v>
      </c>
    </row>
    <row r="5738" spans="5:15" x14ac:dyDescent="0.25">
      <c r="E5738">
        <v>1271</v>
      </c>
      <c r="H5738">
        <v>5</v>
      </c>
      <c r="I5738" t="s">
        <v>22084</v>
      </c>
      <c r="J5738" t="s">
        <v>22089</v>
      </c>
      <c r="L5738" t="s">
        <v>22197</v>
      </c>
      <c r="M5738" t="s">
        <v>22198</v>
      </c>
      <c r="N5738" t="s">
        <v>26346</v>
      </c>
      <c r="O5738" t="s">
        <v>30624</v>
      </c>
    </row>
    <row r="5739" spans="5:15" x14ac:dyDescent="0.25">
      <c r="E5739">
        <v>1032</v>
      </c>
      <c r="H5739">
        <v>5</v>
      </c>
      <c r="I5739" t="s">
        <v>22084</v>
      </c>
      <c r="J5739" t="s">
        <v>22089</v>
      </c>
      <c r="L5739" t="s">
        <v>22197</v>
      </c>
      <c r="M5739" t="s">
        <v>22198</v>
      </c>
      <c r="N5739" t="s">
        <v>26347</v>
      </c>
      <c r="O5739" t="s">
        <v>30625</v>
      </c>
    </row>
    <row r="5740" spans="5:15" x14ac:dyDescent="0.25">
      <c r="E5740">
        <v>917</v>
      </c>
      <c r="H5740">
        <v>5</v>
      </c>
      <c r="I5740" t="s">
        <v>22084</v>
      </c>
      <c r="J5740" t="s">
        <v>22089</v>
      </c>
      <c r="L5740" t="s">
        <v>22197</v>
      </c>
      <c r="M5740" t="s">
        <v>22198</v>
      </c>
      <c r="N5740" t="s">
        <v>26348</v>
      </c>
      <c r="O5740" t="s">
        <v>30626</v>
      </c>
    </row>
    <row r="5741" spans="5:15" x14ac:dyDescent="0.25">
      <c r="E5741">
        <v>1176</v>
      </c>
      <c r="H5741">
        <v>5</v>
      </c>
      <c r="I5741" t="s">
        <v>22084</v>
      </c>
      <c r="J5741" t="s">
        <v>22089</v>
      </c>
      <c r="L5741" t="s">
        <v>22197</v>
      </c>
      <c r="M5741" t="s">
        <v>22198</v>
      </c>
      <c r="N5741" t="s">
        <v>26349</v>
      </c>
      <c r="O5741" t="s">
        <v>30627</v>
      </c>
    </row>
    <row r="5742" spans="5:15" x14ac:dyDescent="0.25">
      <c r="E5742">
        <v>1800</v>
      </c>
      <c r="H5742">
        <v>5</v>
      </c>
      <c r="I5742" t="s">
        <v>22084</v>
      </c>
      <c r="J5742" t="s">
        <v>22089</v>
      </c>
      <c r="L5742" t="s">
        <v>22197</v>
      </c>
      <c r="M5742" t="s">
        <v>22198</v>
      </c>
      <c r="N5742" t="s">
        <v>26350</v>
      </c>
      <c r="O5742" t="s">
        <v>30628</v>
      </c>
    </row>
    <row r="5743" spans="5:15" x14ac:dyDescent="0.25">
      <c r="E5743">
        <v>358.6</v>
      </c>
      <c r="H5743">
        <v>5</v>
      </c>
      <c r="I5743" t="s">
        <v>22084</v>
      </c>
      <c r="J5743" t="s">
        <v>22089</v>
      </c>
      <c r="L5743" t="s">
        <v>22197</v>
      </c>
      <c r="M5743" t="s">
        <v>22198</v>
      </c>
      <c r="N5743" t="s">
        <v>26351</v>
      </c>
      <c r="O5743" t="s">
        <v>30629</v>
      </c>
    </row>
    <row r="5744" spans="5:15" x14ac:dyDescent="0.25">
      <c r="E5744">
        <v>185.6</v>
      </c>
      <c r="H5744">
        <v>5</v>
      </c>
      <c r="I5744" t="s">
        <v>22084</v>
      </c>
      <c r="J5744" t="s">
        <v>22089</v>
      </c>
      <c r="L5744" t="s">
        <v>22197</v>
      </c>
      <c r="M5744" t="s">
        <v>22198</v>
      </c>
      <c r="N5744" t="s">
        <v>26352</v>
      </c>
      <c r="O5744" t="s">
        <v>30630</v>
      </c>
    </row>
    <row r="5745" spans="5:15" x14ac:dyDescent="0.25">
      <c r="E5745">
        <v>127.5</v>
      </c>
      <c r="H5745">
        <v>5</v>
      </c>
      <c r="I5745" t="s">
        <v>22084</v>
      </c>
      <c r="J5745" t="s">
        <v>22089</v>
      </c>
      <c r="L5745" t="s">
        <v>22197</v>
      </c>
      <c r="M5745" t="s">
        <v>22198</v>
      </c>
      <c r="N5745" t="s">
        <v>26353</v>
      </c>
      <c r="O5745" t="s">
        <v>30631</v>
      </c>
    </row>
    <row r="5746" spans="5:15" x14ac:dyDescent="0.25">
      <c r="E5746">
        <v>3128</v>
      </c>
      <c r="H5746">
        <v>5</v>
      </c>
      <c r="I5746" t="s">
        <v>22084</v>
      </c>
      <c r="J5746" t="s">
        <v>22089</v>
      </c>
      <c r="L5746" t="s">
        <v>22197</v>
      </c>
      <c r="M5746" t="s">
        <v>22198</v>
      </c>
      <c r="N5746" t="s">
        <v>26354</v>
      </c>
      <c r="O5746" t="s">
        <v>30632</v>
      </c>
    </row>
    <row r="5747" spans="5:15" x14ac:dyDescent="0.25">
      <c r="E5747">
        <v>2723</v>
      </c>
      <c r="H5747">
        <v>5</v>
      </c>
      <c r="I5747" t="s">
        <v>22084</v>
      </c>
      <c r="J5747" t="s">
        <v>22089</v>
      </c>
      <c r="L5747" t="s">
        <v>22197</v>
      </c>
      <c r="M5747" t="s">
        <v>22198</v>
      </c>
      <c r="N5747" t="s">
        <v>26355</v>
      </c>
      <c r="O5747" t="s">
        <v>30633</v>
      </c>
    </row>
    <row r="5748" spans="5:15" x14ac:dyDescent="0.25">
      <c r="E5748">
        <v>291.8</v>
      </c>
      <c r="H5748">
        <v>5</v>
      </c>
      <c r="I5748" t="s">
        <v>22084</v>
      </c>
      <c r="J5748" t="s">
        <v>22089</v>
      </c>
      <c r="L5748" t="s">
        <v>22197</v>
      </c>
      <c r="M5748" t="s">
        <v>22198</v>
      </c>
      <c r="N5748" t="s">
        <v>26356</v>
      </c>
      <c r="O5748" t="s">
        <v>30634</v>
      </c>
    </row>
    <row r="5749" spans="5:15" x14ac:dyDescent="0.25">
      <c r="E5749">
        <v>63</v>
      </c>
      <c r="H5749">
        <v>5</v>
      </c>
      <c r="I5749" t="s">
        <v>22084</v>
      </c>
      <c r="J5749" t="s">
        <v>22089</v>
      </c>
      <c r="L5749" t="s">
        <v>22197</v>
      </c>
      <c r="M5749" t="s">
        <v>22198</v>
      </c>
      <c r="N5749" t="s">
        <v>26357</v>
      </c>
      <c r="O5749" t="s">
        <v>30635</v>
      </c>
    </row>
    <row r="5750" spans="5:15" x14ac:dyDescent="0.25">
      <c r="E5750">
        <v>387</v>
      </c>
      <c r="H5750">
        <v>5</v>
      </c>
      <c r="I5750" t="s">
        <v>22084</v>
      </c>
      <c r="J5750" t="s">
        <v>22089</v>
      </c>
      <c r="L5750" t="s">
        <v>22197</v>
      </c>
      <c r="M5750" t="s">
        <v>22198</v>
      </c>
      <c r="N5750" t="s">
        <v>26358</v>
      </c>
      <c r="O5750" t="s">
        <v>30636</v>
      </c>
    </row>
    <row r="5751" spans="5:15" x14ac:dyDescent="0.25">
      <c r="E5751">
        <v>13.4</v>
      </c>
      <c r="H5751">
        <v>5</v>
      </c>
      <c r="I5751" t="s">
        <v>22084</v>
      </c>
      <c r="J5751" t="s">
        <v>22089</v>
      </c>
      <c r="L5751" t="s">
        <v>22197</v>
      </c>
      <c r="M5751" t="s">
        <v>22198</v>
      </c>
      <c r="N5751" t="s">
        <v>26359</v>
      </c>
      <c r="O5751" t="s">
        <v>30637</v>
      </c>
    </row>
    <row r="5752" spans="5:15" x14ac:dyDescent="0.25">
      <c r="E5752">
        <v>349.3</v>
      </c>
      <c r="H5752">
        <v>5</v>
      </c>
      <c r="I5752" t="s">
        <v>22084</v>
      </c>
      <c r="J5752" t="s">
        <v>22089</v>
      </c>
      <c r="L5752" t="s">
        <v>22197</v>
      </c>
      <c r="M5752" t="s">
        <v>22198</v>
      </c>
      <c r="N5752" t="s">
        <v>26360</v>
      </c>
      <c r="O5752" t="s">
        <v>30638</v>
      </c>
    </row>
    <row r="5753" spans="5:15" x14ac:dyDescent="0.25">
      <c r="E5753">
        <v>11.2</v>
      </c>
      <c r="H5753">
        <v>5</v>
      </c>
      <c r="I5753" t="s">
        <v>22084</v>
      </c>
      <c r="J5753" t="s">
        <v>22089</v>
      </c>
      <c r="L5753" t="s">
        <v>22197</v>
      </c>
      <c r="M5753" t="s">
        <v>22198</v>
      </c>
      <c r="N5753" t="s">
        <v>26361</v>
      </c>
      <c r="O5753" t="s">
        <v>30639</v>
      </c>
    </row>
    <row r="5754" spans="5:15" x14ac:dyDescent="0.25">
      <c r="E5754">
        <v>172</v>
      </c>
      <c r="H5754">
        <v>5</v>
      </c>
      <c r="I5754" t="s">
        <v>22084</v>
      </c>
      <c r="J5754" t="s">
        <v>22089</v>
      </c>
      <c r="L5754" t="s">
        <v>22197</v>
      </c>
      <c r="M5754" t="s">
        <v>22198</v>
      </c>
      <c r="N5754" t="s">
        <v>26362</v>
      </c>
      <c r="O5754" t="s">
        <v>30640</v>
      </c>
    </row>
    <row r="5755" spans="5:15" x14ac:dyDescent="0.25">
      <c r="E5755">
        <v>8.1999999999999993</v>
      </c>
      <c r="H5755">
        <v>5</v>
      </c>
      <c r="I5755" t="s">
        <v>22084</v>
      </c>
      <c r="J5755" t="s">
        <v>22089</v>
      </c>
      <c r="L5755" t="s">
        <v>22197</v>
      </c>
      <c r="M5755" t="s">
        <v>22198</v>
      </c>
      <c r="N5755" t="s">
        <v>26363</v>
      </c>
      <c r="O5755" t="s">
        <v>30641</v>
      </c>
    </row>
    <row r="5756" spans="5:15" x14ac:dyDescent="0.25">
      <c r="E5756">
        <v>12.8</v>
      </c>
      <c r="H5756">
        <v>5</v>
      </c>
      <c r="I5756" t="s">
        <v>22084</v>
      </c>
      <c r="J5756" t="s">
        <v>22089</v>
      </c>
      <c r="L5756" t="s">
        <v>22197</v>
      </c>
      <c r="M5756" t="s">
        <v>22198</v>
      </c>
      <c r="N5756" t="s">
        <v>26364</v>
      </c>
      <c r="O5756" t="s">
        <v>30642</v>
      </c>
    </row>
    <row r="5757" spans="5:15" x14ac:dyDescent="0.25">
      <c r="E5757">
        <v>64.3</v>
      </c>
      <c r="H5757">
        <v>5</v>
      </c>
      <c r="I5757" t="s">
        <v>22084</v>
      </c>
      <c r="J5757" t="s">
        <v>22089</v>
      </c>
      <c r="L5757" t="s">
        <v>22197</v>
      </c>
      <c r="M5757" t="s">
        <v>22198</v>
      </c>
      <c r="N5757" t="s">
        <v>26365</v>
      </c>
      <c r="O5757" t="s">
        <v>30643</v>
      </c>
    </row>
    <row r="5758" spans="5:15" x14ac:dyDescent="0.25">
      <c r="E5758">
        <v>74.5</v>
      </c>
      <c r="H5758">
        <v>5</v>
      </c>
      <c r="I5758" t="s">
        <v>22084</v>
      </c>
      <c r="J5758" t="s">
        <v>22089</v>
      </c>
      <c r="L5758" t="s">
        <v>22197</v>
      </c>
      <c r="M5758" t="s">
        <v>22198</v>
      </c>
      <c r="N5758" t="s">
        <v>26366</v>
      </c>
      <c r="O5758" t="s">
        <v>30644</v>
      </c>
    </row>
    <row r="5759" spans="5:15" x14ac:dyDescent="0.25">
      <c r="E5759">
        <v>1184</v>
      </c>
      <c r="H5759">
        <v>5</v>
      </c>
      <c r="I5759" t="s">
        <v>22084</v>
      </c>
      <c r="J5759" t="s">
        <v>22089</v>
      </c>
      <c r="L5759" t="s">
        <v>22197</v>
      </c>
      <c r="M5759" t="s">
        <v>22198</v>
      </c>
      <c r="N5759" t="s">
        <v>26367</v>
      </c>
      <c r="O5759" t="s">
        <v>30645</v>
      </c>
    </row>
    <row r="5760" spans="5:15" x14ac:dyDescent="0.25">
      <c r="E5760">
        <v>2030</v>
      </c>
      <c r="H5760">
        <v>5</v>
      </c>
      <c r="I5760" t="s">
        <v>22084</v>
      </c>
      <c r="J5760" t="s">
        <v>22089</v>
      </c>
      <c r="L5760" t="s">
        <v>22197</v>
      </c>
      <c r="M5760" t="s">
        <v>22198</v>
      </c>
      <c r="N5760" t="s">
        <v>26368</v>
      </c>
      <c r="O5760" t="s">
        <v>30646</v>
      </c>
    </row>
    <row r="5761" spans="5:15" x14ac:dyDescent="0.25">
      <c r="E5761">
        <v>70.900000000000006</v>
      </c>
      <c r="H5761">
        <v>5</v>
      </c>
      <c r="I5761" t="s">
        <v>22084</v>
      </c>
      <c r="J5761" t="s">
        <v>22089</v>
      </c>
      <c r="L5761" t="s">
        <v>22197</v>
      </c>
      <c r="M5761" t="s">
        <v>22198</v>
      </c>
      <c r="N5761" t="s">
        <v>26369</v>
      </c>
      <c r="O5761" t="s">
        <v>30647</v>
      </c>
    </row>
    <row r="5762" spans="5:15" x14ac:dyDescent="0.25">
      <c r="E5762">
        <v>170.5</v>
      </c>
      <c r="H5762">
        <v>5</v>
      </c>
      <c r="I5762" t="s">
        <v>22084</v>
      </c>
      <c r="J5762" t="s">
        <v>22089</v>
      </c>
      <c r="L5762" t="s">
        <v>22197</v>
      </c>
      <c r="M5762" t="s">
        <v>22198</v>
      </c>
      <c r="N5762" t="s">
        <v>26370</v>
      </c>
      <c r="O5762" t="s">
        <v>30648</v>
      </c>
    </row>
    <row r="5763" spans="5:15" x14ac:dyDescent="0.25">
      <c r="E5763">
        <v>5146</v>
      </c>
      <c r="H5763">
        <v>5</v>
      </c>
      <c r="I5763" t="s">
        <v>22084</v>
      </c>
      <c r="J5763" t="s">
        <v>22089</v>
      </c>
      <c r="L5763" t="s">
        <v>22197</v>
      </c>
      <c r="M5763" t="s">
        <v>22198</v>
      </c>
      <c r="N5763" t="s">
        <v>26371</v>
      </c>
      <c r="O5763" t="s">
        <v>30649</v>
      </c>
    </row>
    <row r="5764" spans="5:15" x14ac:dyDescent="0.25">
      <c r="E5764">
        <v>926</v>
      </c>
      <c r="H5764">
        <v>5</v>
      </c>
      <c r="I5764" t="s">
        <v>22084</v>
      </c>
      <c r="J5764" t="s">
        <v>22089</v>
      </c>
      <c r="L5764" t="s">
        <v>22197</v>
      </c>
      <c r="M5764" t="s">
        <v>22198</v>
      </c>
      <c r="N5764" t="s">
        <v>26372</v>
      </c>
      <c r="O5764" t="s">
        <v>30650</v>
      </c>
    </row>
    <row r="5765" spans="5:15" x14ac:dyDescent="0.25">
      <c r="E5765">
        <v>92.2</v>
      </c>
      <c r="H5765">
        <v>5</v>
      </c>
      <c r="I5765" t="s">
        <v>22084</v>
      </c>
      <c r="J5765" t="s">
        <v>22089</v>
      </c>
      <c r="L5765" t="s">
        <v>22197</v>
      </c>
      <c r="M5765" t="s">
        <v>22198</v>
      </c>
      <c r="N5765" t="s">
        <v>26373</v>
      </c>
      <c r="O5765" t="s">
        <v>30651</v>
      </c>
    </row>
    <row r="5766" spans="5:15" x14ac:dyDescent="0.25">
      <c r="E5766">
        <v>5339</v>
      </c>
      <c r="H5766">
        <v>5</v>
      </c>
      <c r="I5766" t="s">
        <v>22084</v>
      </c>
      <c r="J5766" t="s">
        <v>22089</v>
      </c>
      <c r="L5766" t="s">
        <v>22197</v>
      </c>
      <c r="M5766" t="s">
        <v>22198</v>
      </c>
      <c r="N5766" t="s">
        <v>26374</v>
      </c>
      <c r="O5766" t="s">
        <v>30652</v>
      </c>
    </row>
    <row r="5767" spans="5:15" x14ac:dyDescent="0.25">
      <c r="E5767">
        <v>272.89999999999998</v>
      </c>
      <c r="H5767">
        <v>5</v>
      </c>
      <c r="I5767" t="s">
        <v>22084</v>
      </c>
      <c r="J5767" t="s">
        <v>22089</v>
      </c>
      <c r="L5767" t="s">
        <v>22197</v>
      </c>
      <c r="M5767" t="s">
        <v>22198</v>
      </c>
      <c r="N5767" t="s">
        <v>26375</v>
      </c>
      <c r="O5767" t="s">
        <v>30653</v>
      </c>
    </row>
    <row r="5768" spans="5:15" x14ac:dyDescent="0.25">
      <c r="E5768">
        <v>66.599999999999994</v>
      </c>
      <c r="H5768">
        <v>5</v>
      </c>
      <c r="I5768" t="s">
        <v>22084</v>
      </c>
      <c r="J5768" t="s">
        <v>22089</v>
      </c>
      <c r="L5768" t="s">
        <v>22197</v>
      </c>
      <c r="M5768" t="s">
        <v>22198</v>
      </c>
      <c r="N5768" t="s">
        <v>26376</v>
      </c>
      <c r="O5768" t="s">
        <v>30654</v>
      </c>
    </row>
    <row r="5769" spans="5:15" x14ac:dyDescent="0.25">
      <c r="E5769">
        <v>2533</v>
      </c>
      <c r="H5769">
        <v>5</v>
      </c>
      <c r="I5769" t="s">
        <v>22084</v>
      </c>
      <c r="J5769" t="s">
        <v>22089</v>
      </c>
      <c r="L5769" t="s">
        <v>22197</v>
      </c>
      <c r="M5769" t="s">
        <v>22198</v>
      </c>
      <c r="N5769" t="s">
        <v>26377</v>
      </c>
      <c r="O5769" t="s">
        <v>30655</v>
      </c>
    </row>
    <row r="5770" spans="5:15" x14ac:dyDescent="0.25">
      <c r="E5770">
        <v>296.7</v>
      </c>
      <c r="H5770">
        <v>5</v>
      </c>
      <c r="I5770" t="s">
        <v>22084</v>
      </c>
      <c r="J5770" t="s">
        <v>22089</v>
      </c>
      <c r="L5770" t="s">
        <v>22197</v>
      </c>
      <c r="M5770" t="s">
        <v>22198</v>
      </c>
      <c r="N5770" t="s">
        <v>26378</v>
      </c>
      <c r="O5770" t="s">
        <v>30656</v>
      </c>
    </row>
    <row r="5771" spans="5:15" x14ac:dyDescent="0.25">
      <c r="E5771">
        <v>448.1</v>
      </c>
      <c r="H5771">
        <v>5</v>
      </c>
      <c r="I5771" t="s">
        <v>22084</v>
      </c>
      <c r="J5771" t="s">
        <v>22089</v>
      </c>
      <c r="L5771" t="s">
        <v>22197</v>
      </c>
      <c r="M5771" t="s">
        <v>22198</v>
      </c>
      <c r="N5771" t="s">
        <v>26379</v>
      </c>
      <c r="O5771" t="s">
        <v>30657</v>
      </c>
    </row>
    <row r="5772" spans="5:15" x14ac:dyDescent="0.25">
      <c r="E5772">
        <v>64.900000000000006</v>
      </c>
      <c r="H5772">
        <v>5</v>
      </c>
      <c r="I5772" t="s">
        <v>22084</v>
      </c>
      <c r="J5772" t="s">
        <v>22089</v>
      </c>
      <c r="L5772" t="s">
        <v>22197</v>
      </c>
      <c r="M5772" t="s">
        <v>22198</v>
      </c>
      <c r="N5772" t="s">
        <v>26380</v>
      </c>
      <c r="O5772" t="s">
        <v>30658</v>
      </c>
    </row>
    <row r="5773" spans="5:15" x14ac:dyDescent="0.25">
      <c r="E5773">
        <v>291.2</v>
      </c>
      <c r="H5773">
        <v>5</v>
      </c>
      <c r="I5773" t="s">
        <v>22084</v>
      </c>
      <c r="J5773" t="s">
        <v>22089</v>
      </c>
      <c r="L5773" t="s">
        <v>22197</v>
      </c>
      <c r="M5773" t="s">
        <v>22198</v>
      </c>
      <c r="N5773" t="s">
        <v>26381</v>
      </c>
      <c r="O5773" t="s">
        <v>30659</v>
      </c>
    </row>
    <row r="5774" spans="5:15" x14ac:dyDescent="0.25">
      <c r="E5774">
        <v>49.2</v>
      </c>
      <c r="H5774">
        <v>5</v>
      </c>
      <c r="I5774" t="s">
        <v>22084</v>
      </c>
      <c r="J5774" t="s">
        <v>22089</v>
      </c>
      <c r="L5774" t="s">
        <v>22197</v>
      </c>
      <c r="M5774" t="s">
        <v>22198</v>
      </c>
      <c r="N5774" t="s">
        <v>26382</v>
      </c>
      <c r="O5774" t="s">
        <v>30660</v>
      </c>
    </row>
    <row r="5775" spans="5:15" x14ac:dyDescent="0.25">
      <c r="E5775">
        <v>71.400000000000006</v>
      </c>
      <c r="H5775">
        <v>5</v>
      </c>
      <c r="I5775" t="s">
        <v>22084</v>
      </c>
      <c r="J5775" t="s">
        <v>22089</v>
      </c>
      <c r="L5775" t="s">
        <v>22197</v>
      </c>
      <c r="M5775" t="s">
        <v>22198</v>
      </c>
      <c r="N5775" t="s">
        <v>26383</v>
      </c>
      <c r="O5775" t="s">
        <v>30661</v>
      </c>
    </row>
    <row r="5776" spans="5:15" x14ac:dyDescent="0.25">
      <c r="E5776">
        <v>1292</v>
      </c>
      <c r="H5776">
        <v>5</v>
      </c>
      <c r="I5776" t="s">
        <v>22084</v>
      </c>
      <c r="J5776" t="s">
        <v>22089</v>
      </c>
      <c r="L5776" t="s">
        <v>22197</v>
      </c>
      <c r="M5776" t="s">
        <v>22198</v>
      </c>
      <c r="N5776" t="s">
        <v>26384</v>
      </c>
      <c r="O5776" t="s">
        <v>30662</v>
      </c>
    </row>
    <row r="5777" spans="5:15" x14ac:dyDescent="0.25">
      <c r="E5777">
        <v>1110</v>
      </c>
      <c r="H5777">
        <v>5</v>
      </c>
      <c r="I5777" t="s">
        <v>22084</v>
      </c>
      <c r="J5777" t="s">
        <v>22089</v>
      </c>
      <c r="L5777" t="s">
        <v>22197</v>
      </c>
      <c r="M5777" t="s">
        <v>22198</v>
      </c>
      <c r="N5777" t="s">
        <v>26385</v>
      </c>
      <c r="O5777" t="s">
        <v>30663</v>
      </c>
    </row>
    <row r="5778" spans="5:15" x14ac:dyDescent="0.25">
      <c r="E5778">
        <v>1717</v>
      </c>
      <c r="H5778">
        <v>5</v>
      </c>
      <c r="I5778" t="s">
        <v>22084</v>
      </c>
      <c r="J5778" t="s">
        <v>22089</v>
      </c>
      <c r="L5778" t="s">
        <v>22197</v>
      </c>
      <c r="M5778" t="s">
        <v>22198</v>
      </c>
      <c r="N5778" t="s">
        <v>26386</v>
      </c>
      <c r="O5778" t="s">
        <v>30664</v>
      </c>
    </row>
    <row r="5779" spans="5:15" x14ac:dyDescent="0.25">
      <c r="E5779">
        <v>400.4</v>
      </c>
      <c r="H5779">
        <v>5</v>
      </c>
      <c r="I5779" t="s">
        <v>22084</v>
      </c>
      <c r="J5779" t="s">
        <v>22089</v>
      </c>
      <c r="L5779" t="s">
        <v>22197</v>
      </c>
      <c r="M5779" t="s">
        <v>22198</v>
      </c>
      <c r="N5779" t="s">
        <v>26387</v>
      </c>
      <c r="O5779" t="s">
        <v>30665</v>
      </c>
    </row>
    <row r="5780" spans="5:15" x14ac:dyDescent="0.25">
      <c r="E5780">
        <v>26.1</v>
      </c>
      <c r="H5780">
        <v>5</v>
      </c>
      <c r="I5780" t="s">
        <v>22084</v>
      </c>
      <c r="J5780" t="s">
        <v>22089</v>
      </c>
      <c r="L5780" t="s">
        <v>22197</v>
      </c>
      <c r="M5780" t="s">
        <v>22198</v>
      </c>
      <c r="N5780" t="s">
        <v>26388</v>
      </c>
      <c r="O5780" t="s">
        <v>30666</v>
      </c>
    </row>
    <row r="5781" spans="5:15" x14ac:dyDescent="0.25">
      <c r="E5781">
        <v>15.4</v>
      </c>
      <c r="H5781">
        <v>5</v>
      </c>
      <c r="I5781" t="s">
        <v>22084</v>
      </c>
      <c r="J5781" t="s">
        <v>22089</v>
      </c>
      <c r="L5781" t="s">
        <v>22197</v>
      </c>
      <c r="M5781" t="s">
        <v>22198</v>
      </c>
      <c r="N5781" t="s">
        <v>26389</v>
      </c>
      <c r="O5781" t="s">
        <v>30667</v>
      </c>
    </row>
    <row r="5782" spans="5:15" x14ac:dyDescent="0.25">
      <c r="E5782">
        <v>22.3</v>
      </c>
      <c r="H5782">
        <v>5</v>
      </c>
      <c r="I5782" t="s">
        <v>22084</v>
      </c>
      <c r="J5782" t="s">
        <v>22089</v>
      </c>
      <c r="L5782" t="s">
        <v>22197</v>
      </c>
      <c r="M5782" t="s">
        <v>22198</v>
      </c>
      <c r="N5782" t="s">
        <v>26390</v>
      </c>
      <c r="O5782" t="s">
        <v>30668</v>
      </c>
    </row>
    <row r="5783" spans="5:15" x14ac:dyDescent="0.25">
      <c r="E5783">
        <v>44.4</v>
      </c>
      <c r="H5783">
        <v>5</v>
      </c>
      <c r="I5783" t="s">
        <v>22084</v>
      </c>
      <c r="J5783" t="s">
        <v>22089</v>
      </c>
      <c r="L5783" t="s">
        <v>22197</v>
      </c>
      <c r="M5783" t="s">
        <v>22198</v>
      </c>
      <c r="N5783" t="s">
        <v>26391</v>
      </c>
      <c r="O5783" t="s">
        <v>30669</v>
      </c>
    </row>
    <row r="5784" spans="5:15" x14ac:dyDescent="0.25">
      <c r="E5784">
        <v>8.1999999999999993</v>
      </c>
      <c r="H5784">
        <v>5</v>
      </c>
      <c r="I5784" t="s">
        <v>22084</v>
      </c>
      <c r="J5784" t="s">
        <v>22089</v>
      </c>
      <c r="L5784" t="s">
        <v>22197</v>
      </c>
      <c r="M5784" t="s">
        <v>22198</v>
      </c>
      <c r="N5784" t="s">
        <v>26363</v>
      </c>
      <c r="O5784" t="s">
        <v>30641</v>
      </c>
    </row>
    <row r="5785" spans="5:15" x14ac:dyDescent="0.25">
      <c r="E5785">
        <v>12.8</v>
      </c>
      <c r="H5785">
        <v>5</v>
      </c>
      <c r="I5785" t="s">
        <v>22084</v>
      </c>
      <c r="J5785" t="s">
        <v>22089</v>
      </c>
      <c r="L5785" t="s">
        <v>22197</v>
      </c>
      <c r="M5785" t="s">
        <v>22198</v>
      </c>
      <c r="N5785" t="s">
        <v>26364</v>
      </c>
      <c r="O5785" t="s">
        <v>30642</v>
      </c>
    </row>
    <row r="5786" spans="5:15" x14ac:dyDescent="0.25">
      <c r="E5786">
        <v>64.3</v>
      </c>
      <c r="H5786">
        <v>5</v>
      </c>
      <c r="I5786" t="s">
        <v>22084</v>
      </c>
      <c r="J5786" t="s">
        <v>22089</v>
      </c>
      <c r="L5786" t="s">
        <v>22197</v>
      </c>
      <c r="M5786" t="s">
        <v>22198</v>
      </c>
      <c r="N5786" t="s">
        <v>26365</v>
      </c>
      <c r="O5786" t="s">
        <v>30643</v>
      </c>
    </row>
    <row r="5787" spans="5:15" x14ac:dyDescent="0.25">
      <c r="E5787">
        <v>41.5</v>
      </c>
      <c r="H5787">
        <v>5</v>
      </c>
      <c r="I5787" t="s">
        <v>22084</v>
      </c>
      <c r="J5787" t="s">
        <v>22089</v>
      </c>
      <c r="L5787" t="s">
        <v>22197</v>
      </c>
      <c r="M5787" t="s">
        <v>22198</v>
      </c>
      <c r="N5787" t="s">
        <v>26392</v>
      </c>
      <c r="O5787" t="s">
        <v>30670</v>
      </c>
    </row>
    <row r="5788" spans="5:15" x14ac:dyDescent="0.25">
      <c r="E5788">
        <v>74</v>
      </c>
      <c r="H5788">
        <v>5</v>
      </c>
      <c r="I5788" t="s">
        <v>22084</v>
      </c>
      <c r="J5788" t="s">
        <v>22089</v>
      </c>
      <c r="L5788" t="s">
        <v>22197</v>
      </c>
      <c r="M5788" t="s">
        <v>22198</v>
      </c>
      <c r="N5788" t="s">
        <v>26393</v>
      </c>
      <c r="O5788" t="s">
        <v>30671</v>
      </c>
    </row>
    <row r="5789" spans="5:15" x14ac:dyDescent="0.25">
      <c r="E5789">
        <v>112.7</v>
      </c>
      <c r="H5789">
        <v>5</v>
      </c>
      <c r="I5789" t="s">
        <v>22084</v>
      </c>
      <c r="J5789" t="s">
        <v>22089</v>
      </c>
      <c r="L5789" t="s">
        <v>22197</v>
      </c>
      <c r="M5789" t="s">
        <v>22198</v>
      </c>
      <c r="N5789" t="s">
        <v>26394</v>
      </c>
      <c r="O5789" t="s">
        <v>30672</v>
      </c>
    </row>
    <row r="5790" spans="5:15" x14ac:dyDescent="0.25">
      <c r="E5790">
        <v>128.4</v>
      </c>
      <c r="H5790">
        <v>5</v>
      </c>
      <c r="I5790" t="s">
        <v>22084</v>
      </c>
      <c r="J5790" t="s">
        <v>22089</v>
      </c>
      <c r="L5790" t="s">
        <v>22197</v>
      </c>
      <c r="M5790" t="s">
        <v>22198</v>
      </c>
      <c r="N5790" t="s">
        <v>26395</v>
      </c>
      <c r="O5790" t="s">
        <v>30673</v>
      </c>
    </row>
    <row r="5791" spans="5:15" x14ac:dyDescent="0.25">
      <c r="E5791">
        <v>93.8</v>
      </c>
      <c r="H5791">
        <v>5</v>
      </c>
      <c r="I5791" t="s">
        <v>22084</v>
      </c>
      <c r="J5791" t="s">
        <v>22089</v>
      </c>
      <c r="L5791" t="s">
        <v>22197</v>
      </c>
      <c r="M5791" t="s">
        <v>22198</v>
      </c>
      <c r="N5791" t="s">
        <v>26396</v>
      </c>
      <c r="O5791" t="s">
        <v>30674</v>
      </c>
    </row>
    <row r="5792" spans="5:15" x14ac:dyDescent="0.25">
      <c r="E5792">
        <v>80.599999999999994</v>
      </c>
      <c r="H5792">
        <v>5</v>
      </c>
      <c r="I5792" t="s">
        <v>22084</v>
      </c>
      <c r="J5792" t="s">
        <v>22089</v>
      </c>
      <c r="L5792" t="s">
        <v>22197</v>
      </c>
      <c r="M5792" t="s">
        <v>22198</v>
      </c>
      <c r="N5792" t="s">
        <v>26397</v>
      </c>
      <c r="O5792" t="s">
        <v>30675</v>
      </c>
    </row>
    <row r="5793" spans="5:15" x14ac:dyDescent="0.25">
      <c r="E5793">
        <v>21</v>
      </c>
      <c r="H5793">
        <v>5</v>
      </c>
      <c r="I5793" t="s">
        <v>22084</v>
      </c>
      <c r="J5793" t="s">
        <v>22089</v>
      </c>
      <c r="L5793" t="s">
        <v>22197</v>
      </c>
      <c r="M5793" t="s">
        <v>22198</v>
      </c>
      <c r="N5793" t="s">
        <v>26398</v>
      </c>
      <c r="O5793" t="s">
        <v>30676</v>
      </c>
    </row>
    <row r="5794" spans="5:15" x14ac:dyDescent="0.25">
      <c r="E5794">
        <v>100</v>
      </c>
      <c r="H5794">
        <v>5</v>
      </c>
      <c r="I5794" t="s">
        <v>22084</v>
      </c>
      <c r="J5794" t="s">
        <v>22089</v>
      </c>
      <c r="L5794" t="s">
        <v>22197</v>
      </c>
      <c r="M5794" t="s">
        <v>22198</v>
      </c>
      <c r="N5794" t="s">
        <v>26399</v>
      </c>
      <c r="O5794" t="s">
        <v>30677</v>
      </c>
    </row>
    <row r="5795" spans="5:15" x14ac:dyDescent="0.25">
      <c r="E5795">
        <v>102</v>
      </c>
      <c r="H5795">
        <v>5</v>
      </c>
      <c r="I5795" t="s">
        <v>22084</v>
      </c>
      <c r="J5795" t="s">
        <v>22089</v>
      </c>
      <c r="L5795" t="s">
        <v>22197</v>
      </c>
      <c r="M5795" t="s">
        <v>22198</v>
      </c>
      <c r="N5795" t="s">
        <v>26400</v>
      </c>
      <c r="O5795" t="s">
        <v>30678</v>
      </c>
    </row>
    <row r="5796" spans="5:15" x14ac:dyDescent="0.25">
      <c r="E5796">
        <v>76</v>
      </c>
      <c r="H5796">
        <v>5</v>
      </c>
      <c r="I5796" t="s">
        <v>22084</v>
      </c>
      <c r="J5796" t="s">
        <v>22089</v>
      </c>
      <c r="L5796" t="s">
        <v>22197</v>
      </c>
      <c r="M5796" t="s">
        <v>22198</v>
      </c>
      <c r="N5796" t="s">
        <v>26401</v>
      </c>
      <c r="O5796" t="s">
        <v>30679</v>
      </c>
    </row>
    <row r="5797" spans="5:15" x14ac:dyDescent="0.25">
      <c r="E5797">
        <v>11</v>
      </c>
      <c r="H5797">
        <v>5</v>
      </c>
      <c r="I5797" t="s">
        <v>22084</v>
      </c>
      <c r="J5797" t="s">
        <v>22089</v>
      </c>
      <c r="L5797" t="s">
        <v>22197</v>
      </c>
      <c r="M5797" t="s">
        <v>22198</v>
      </c>
      <c r="N5797" t="s">
        <v>26402</v>
      </c>
      <c r="O5797" t="s">
        <v>30680</v>
      </c>
    </row>
    <row r="5798" spans="5:15" x14ac:dyDescent="0.25">
      <c r="E5798">
        <v>9.4</v>
      </c>
      <c r="H5798">
        <v>5</v>
      </c>
      <c r="I5798" t="s">
        <v>22084</v>
      </c>
      <c r="J5798" t="s">
        <v>22089</v>
      </c>
      <c r="L5798" t="s">
        <v>22197</v>
      </c>
      <c r="M5798" t="s">
        <v>22198</v>
      </c>
      <c r="N5798" t="s">
        <v>26403</v>
      </c>
      <c r="O5798" t="s">
        <v>30681</v>
      </c>
    </row>
    <row r="5799" spans="5:15" x14ac:dyDescent="0.25">
      <c r="E5799">
        <v>26</v>
      </c>
      <c r="H5799">
        <v>5</v>
      </c>
      <c r="I5799" t="s">
        <v>22084</v>
      </c>
      <c r="J5799" t="s">
        <v>22089</v>
      </c>
      <c r="L5799" t="s">
        <v>22197</v>
      </c>
      <c r="M5799" t="s">
        <v>22198</v>
      </c>
      <c r="N5799" t="s">
        <v>26404</v>
      </c>
      <c r="O5799" t="s">
        <v>30682</v>
      </c>
    </row>
    <row r="5800" spans="5:15" x14ac:dyDescent="0.25">
      <c r="E5800">
        <v>943</v>
      </c>
      <c r="H5800">
        <v>5</v>
      </c>
      <c r="I5800" t="s">
        <v>22084</v>
      </c>
      <c r="J5800" t="s">
        <v>22089</v>
      </c>
      <c r="L5800" t="s">
        <v>22197</v>
      </c>
      <c r="M5800" t="s">
        <v>22198</v>
      </c>
      <c r="N5800" t="s">
        <v>26405</v>
      </c>
      <c r="O5800" t="s">
        <v>30683</v>
      </c>
    </row>
    <row r="5801" spans="5:15" x14ac:dyDescent="0.25">
      <c r="E5801">
        <v>663</v>
      </c>
      <c r="H5801">
        <v>5</v>
      </c>
      <c r="I5801" t="s">
        <v>22084</v>
      </c>
      <c r="J5801" t="s">
        <v>22089</v>
      </c>
      <c r="L5801" t="s">
        <v>22197</v>
      </c>
      <c r="M5801" t="s">
        <v>22198</v>
      </c>
      <c r="N5801" t="s">
        <v>26406</v>
      </c>
      <c r="O5801" t="s">
        <v>30684</v>
      </c>
    </row>
    <row r="5802" spans="5:15" x14ac:dyDescent="0.25">
      <c r="E5802">
        <v>125</v>
      </c>
      <c r="H5802">
        <v>5</v>
      </c>
      <c r="I5802" t="s">
        <v>22084</v>
      </c>
      <c r="J5802" t="s">
        <v>22089</v>
      </c>
      <c r="L5802" t="s">
        <v>22197</v>
      </c>
      <c r="M5802" t="s">
        <v>22198</v>
      </c>
      <c r="N5802" t="s">
        <v>26407</v>
      </c>
      <c r="O5802" t="s">
        <v>30685</v>
      </c>
    </row>
    <row r="5803" spans="5:15" x14ac:dyDescent="0.25">
      <c r="E5803">
        <v>858</v>
      </c>
      <c r="H5803">
        <v>5</v>
      </c>
      <c r="I5803" t="s">
        <v>22084</v>
      </c>
      <c r="J5803" t="s">
        <v>22089</v>
      </c>
      <c r="L5803" t="s">
        <v>22197</v>
      </c>
      <c r="M5803" t="s">
        <v>22198</v>
      </c>
      <c r="N5803" t="s">
        <v>26408</v>
      </c>
      <c r="O5803" t="s">
        <v>30686</v>
      </c>
    </row>
    <row r="5804" spans="5:15" x14ac:dyDescent="0.25">
      <c r="E5804">
        <v>480</v>
      </c>
      <c r="H5804">
        <v>5</v>
      </c>
      <c r="I5804" t="s">
        <v>22084</v>
      </c>
      <c r="J5804" t="s">
        <v>22089</v>
      </c>
      <c r="L5804" t="s">
        <v>22197</v>
      </c>
      <c r="M5804" t="s">
        <v>22198</v>
      </c>
      <c r="N5804" t="s">
        <v>26409</v>
      </c>
      <c r="O5804" t="s">
        <v>30687</v>
      </c>
    </row>
    <row r="5805" spans="5:15" x14ac:dyDescent="0.25">
      <c r="E5805">
        <v>14</v>
      </c>
      <c r="H5805">
        <v>5</v>
      </c>
      <c r="I5805" t="s">
        <v>22084</v>
      </c>
      <c r="J5805" t="s">
        <v>22089</v>
      </c>
      <c r="L5805" t="s">
        <v>22197</v>
      </c>
      <c r="M5805" t="s">
        <v>22198</v>
      </c>
      <c r="N5805" t="s">
        <v>26410</v>
      </c>
      <c r="O5805" t="s">
        <v>30688</v>
      </c>
    </row>
    <row r="5806" spans="5:15" x14ac:dyDescent="0.25">
      <c r="E5806">
        <v>257.7</v>
      </c>
      <c r="H5806">
        <v>5</v>
      </c>
      <c r="I5806" t="s">
        <v>22084</v>
      </c>
      <c r="J5806" t="s">
        <v>22089</v>
      </c>
      <c r="L5806" t="s">
        <v>22197</v>
      </c>
      <c r="M5806" t="s">
        <v>22198</v>
      </c>
      <c r="N5806" t="s">
        <v>26411</v>
      </c>
      <c r="O5806" t="s">
        <v>30689</v>
      </c>
    </row>
    <row r="5807" spans="5:15" x14ac:dyDescent="0.25">
      <c r="E5807">
        <v>102.3</v>
      </c>
      <c r="H5807">
        <v>5</v>
      </c>
      <c r="I5807" t="s">
        <v>22084</v>
      </c>
      <c r="J5807" t="s">
        <v>22089</v>
      </c>
      <c r="L5807" t="s">
        <v>22197</v>
      </c>
      <c r="M5807" t="s">
        <v>22198</v>
      </c>
      <c r="N5807" t="s">
        <v>26412</v>
      </c>
      <c r="O5807" t="s">
        <v>30690</v>
      </c>
    </row>
    <row r="5808" spans="5:15" x14ac:dyDescent="0.25">
      <c r="E5808">
        <v>35.9</v>
      </c>
      <c r="H5808">
        <v>5</v>
      </c>
      <c r="I5808" t="s">
        <v>22084</v>
      </c>
      <c r="J5808" t="s">
        <v>22089</v>
      </c>
      <c r="L5808" t="s">
        <v>22197</v>
      </c>
      <c r="M5808" t="s">
        <v>22198</v>
      </c>
      <c r="N5808" t="s">
        <v>26413</v>
      </c>
      <c r="O5808" t="s">
        <v>30691</v>
      </c>
    </row>
    <row r="5809" spans="5:15" x14ac:dyDescent="0.25">
      <c r="E5809">
        <v>76.099999999999994</v>
      </c>
      <c r="H5809">
        <v>5</v>
      </c>
      <c r="I5809" t="s">
        <v>22084</v>
      </c>
      <c r="J5809" t="s">
        <v>22089</v>
      </c>
      <c r="L5809" t="s">
        <v>22197</v>
      </c>
      <c r="M5809" t="s">
        <v>22198</v>
      </c>
      <c r="N5809" t="s">
        <v>26414</v>
      </c>
      <c r="O5809" t="s">
        <v>30692</v>
      </c>
    </row>
    <row r="5810" spans="5:15" x14ac:dyDescent="0.25">
      <c r="E5810">
        <v>49.2</v>
      </c>
      <c r="H5810">
        <v>5</v>
      </c>
      <c r="I5810" t="s">
        <v>22084</v>
      </c>
      <c r="J5810" t="s">
        <v>22089</v>
      </c>
      <c r="L5810" t="s">
        <v>22197</v>
      </c>
      <c r="M5810" t="s">
        <v>22198</v>
      </c>
      <c r="N5810" t="s">
        <v>26415</v>
      </c>
      <c r="O5810" t="s">
        <v>30693</v>
      </c>
    </row>
    <row r="5811" spans="5:15" x14ac:dyDescent="0.25">
      <c r="E5811">
        <v>30.9</v>
      </c>
      <c r="H5811">
        <v>5</v>
      </c>
      <c r="I5811" t="s">
        <v>22084</v>
      </c>
      <c r="J5811" t="s">
        <v>22089</v>
      </c>
      <c r="L5811" t="s">
        <v>22197</v>
      </c>
      <c r="M5811" t="s">
        <v>22198</v>
      </c>
      <c r="N5811" t="s">
        <v>26416</v>
      </c>
      <c r="O5811" t="s">
        <v>30694</v>
      </c>
    </row>
    <row r="5812" spans="5:15" x14ac:dyDescent="0.25">
      <c r="E5812">
        <v>79.3</v>
      </c>
      <c r="H5812">
        <v>5</v>
      </c>
      <c r="I5812" t="s">
        <v>22084</v>
      </c>
      <c r="J5812" t="s">
        <v>22089</v>
      </c>
      <c r="L5812" t="s">
        <v>22197</v>
      </c>
      <c r="M5812" t="s">
        <v>22198</v>
      </c>
      <c r="N5812" t="s">
        <v>26417</v>
      </c>
      <c r="O5812" t="s">
        <v>30695</v>
      </c>
    </row>
    <row r="5813" spans="5:15" x14ac:dyDescent="0.25">
      <c r="E5813">
        <v>74</v>
      </c>
      <c r="H5813">
        <v>5</v>
      </c>
      <c r="I5813" t="s">
        <v>22084</v>
      </c>
      <c r="J5813" t="s">
        <v>22089</v>
      </c>
      <c r="L5813" t="s">
        <v>22197</v>
      </c>
      <c r="M5813" t="s">
        <v>22198</v>
      </c>
      <c r="N5813" t="s">
        <v>26418</v>
      </c>
      <c r="O5813" t="s">
        <v>30696</v>
      </c>
    </row>
    <row r="5814" spans="5:15" x14ac:dyDescent="0.25">
      <c r="E5814">
        <v>48.9</v>
      </c>
      <c r="H5814">
        <v>5</v>
      </c>
      <c r="I5814" t="s">
        <v>22084</v>
      </c>
      <c r="J5814" t="s">
        <v>22089</v>
      </c>
      <c r="L5814" t="s">
        <v>22197</v>
      </c>
      <c r="M5814" t="s">
        <v>22198</v>
      </c>
      <c r="N5814" t="s">
        <v>26419</v>
      </c>
      <c r="O5814" t="s">
        <v>30697</v>
      </c>
    </row>
    <row r="5815" spans="5:15" x14ac:dyDescent="0.25">
      <c r="E5815">
        <v>35.700000000000003</v>
      </c>
      <c r="H5815">
        <v>5</v>
      </c>
      <c r="I5815" t="s">
        <v>22084</v>
      </c>
      <c r="J5815" t="s">
        <v>22089</v>
      </c>
      <c r="L5815" t="s">
        <v>22197</v>
      </c>
      <c r="M5815" t="s">
        <v>22198</v>
      </c>
      <c r="N5815" t="s">
        <v>26420</v>
      </c>
      <c r="O5815" t="s">
        <v>30698</v>
      </c>
    </row>
    <row r="5816" spans="5:15" x14ac:dyDescent="0.25">
      <c r="E5816">
        <v>828.7</v>
      </c>
      <c r="H5816">
        <v>5</v>
      </c>
      <c r="I5816" t="s">
        <v>22084</v>
      </c>
      <c r="J5816" t="s">
        <v>22089</v>
      </c>
      <c r="L5816" t="s">
        <v>22197</v>
      </c>
      <c r="M5816" t="s">
        <v>22198</v>
      </c>
      <c r="N5816" t="s">
        <v>26421</v>
      </c>
      <c r="O5816" t="s">
        <v>30699</v>
      </c>
    </row>
    <row r="5817" spans="5:15" x14ac:dyDescent="0.25">
      <c r="E5817">
        <v>4.7</v>
      </c>
      <c r="H5817">
        <v>5</v>
      </c>
      <c r="I5817" t="s">
        <v>22084</v>
      </c>
      <c r="J5817" t="s">
        <v>22089</v>
      </c>
      <c r="L5817" t="s">
        <v>22197</v>
      </c>
      <c r="M5817" t="s">
        <v>22198</v>
      </c>
      <c r="N5817" t="s">
        <v>26422</v>
      </c>
      <c r="O5817" t="s">
        <v>30700</v>
      </c>
    </row>
    <row r="5818" spans="5:15" x14ac:dyDescent="0.25">
      <c r="E5818">
        <v>105.5</v>
      </c>
      <c r="H5818">
        <v>5</v>
      </c>
      <c r="I5818" t="s">
        <v>22084</v>
      </c>
      <c r="J5818" t="s">
        <v>22089</v>
      </c>
      <c r="L5818" t="s">
        <v>22197</v>
      </c>
      <c r="M5818" t="s">
        <v>22198</v>
      </c>
      <c r="N5818" t="s">
        <v>26423</v>
      </c>
      <c r="O5818" t="s">
        <v>30701</v>
      </c>
    </row>
    <row r="5819" spans="5:15" x14ac:dyDescent="0.25">
      <c r="E5819">
        <v>223</v>
      </c>
      <c r="H5819">
        <v>5</v>
      </c>
      <c r="I5819" t="s">
        <v>22084</v>
      </c>
      <c r="J5819" t="s">
        <v>22089</v>
      </c>
      <c r="L5819" t="s">
        <v>22197</v>
      </c>
      <c r="M5819" t="s">
        <v>22198</v>
      </c>
      <c r="N5819" t="s">
        <v>26424</v>
      </c>
      <c r="O5819" t="s">
        <v>30702</v>
      </c>
    </row>
    <row r="5820" spans="5:15" x14ac:dyDescent="0.25">
      <c r="E5820">
        <v>7310</v>
      </c>
      <c r="H5820">
        <v>5</v>
      </c>
      <c r="I5820" t="s">
        <v>22084</v>
      </c>
      <c r="J5820" t="s">
        <v>22089</v>
      </c>
      <c r="L5820" t="s">
        <v>22197</v>
      </c>
      <c r="M5820" t="s">
        <v>22198</v>
      </c>
      <c r="N5820" t="s">
        <v>26425</v>
      </c>
      <c r="O5820" t="s">
        <v>30703</v>
      </c>
    </row>
    <row r="5821" spans="5:15" x14ac:dyDescent="0.25">
      <c r="E5821">
        <v>35</v>
      </c>
      <c r="H5821">
        <v>5</v>
      </c>
      <c r="I5821" t="s">
        <v>22084</v>
      </c>
      <c r="J5821" t="s">
        <v>22089</v>
      </c>
      <c r="L5821" t="s">
        <v>22197</v>
      </c>
      <c r="M5821" t="s">
        <v>22198</v>
      </c>
      <c r="N5821" t="s">
        <v>26426</v>
      </c>
      <c r="O5821" t="s">
        <v>30704</v>
      </c>
    </row>
    <row r="5822" spans="5:15" x14ac:dyDescent="0.25">
      <c r="E5822">
        <v>8018</v>
      </c>
      <c r="H5822">
        <v>5</v>
      </c>
      <c r="I5822" t="s">
        <v>22084</v>
      </c>
      <c r="J5822" t="s">
        <v>22089</v>
      </c>
      <c r="L5822" t="s">
        <v>22197</v>
      </c>
      <c r="M5822" t="s">
        <v>22198</v>
      </c>
      <c r="N5822" t="s">
        <v>26427</v>
      </c>
      <c r="O5822" t="s">
        <v>30705</v>
      </c>
    </row>
    <row r="5823" spans="5:15" x14ac:dyDescent="0.25">
      <c r="E5823">
        <v>131.80000000000001</v>
      </c>
      <c r="H5823">
        <v>5</v>
      </c>
      <c r="I5823" t="s">
        <v>22084</v>
      </c>
      <c r="J5823" t="s">
        <v>22089</v>
      </c>
      <c r="L5823" t="s">
        <v>22197</v>
      </c>
      <c r="M5823" t="s">
        <v>22198</v>
      </c>
      <c r="N5823" t="s">
        <v>26428</v>
      </c>
      <c r="O5823" t="s">
        <v>30706</v>
      </c>
    </row>
    <row r="5824" spans="5:15" x14ac:dyDescent="0.25">
      <c r="E5824">
        <v>2718</v>
      </c>
      <c r="H5824">
        <v>5</v>
      </c>
      <c r="I5824" t="s">
        <v>22084</v>
      </c>
      <c r="J5824" t="s">
        <v>22089</v>
      </c>
      <c r="L5824" t="s">
        <v>22197</v>
      </c>
      <c r="M5824" t="s">
        <v>22198</v>
      </c>
      <c r="N5824" t="s">
        <v>26429</v>
      </c>
      <c r="O5824" t="s">
        <v>30707</v>
      </c>
    </row>
    <row r="5825" spans="5:15" x14ac:dyDescent="0.25">
      <c r="E5825">
        <v>17.8</v>
      </c>
      <c r="H5825">
        <v>5</v>
      </c>
      <c r="I5825" t="s">
        <v>22084</v>
      </c>
      <c r="J5825" t="s">
        <v>22089</v>
      </c>
      <c r="L5825" t="s">
        <v>22197</v>
      </c>
      <c r="M5825" t="s">
        <v>22198</v>
      </c>
      <c r="N5825" t="s">
        <v>26430</v>
      </c>
      <c r="O5825" t="s">
        <v>30708</v>
      </c>
    </row>
    <row r="5826" spans="5:15" x14ac:dyDescent="0.25">
      <c r="E5826">
        <v>395.6</v>
      </c>
      <c r="H5826">
        <v>5</v>
      </c>
      <c r="I5826" t="s">
        <v>22084</v>
      </c>
      <c r="J5826" t="s">
        <v>22089</v>
      </c>
      <c r="L5826" t="s">
        <v>22197</v>
      </c>
      <c r="M5826" t="s">
        <v>22198</v>
      </c>
      <c r="N5826" t="s">
        <v>26431</v>
      </c>
      <c r="O5826" t="s">
        <v>30709</v>
      </c>
    </row>
    <row r="5827" spans="5:15" x14ac:dyDescent="0.25">
      <c r="E5827">
        <v>268.10000000000002</v>
      </c>
      <c r="H5827">
        <v>5</v>
      </c>
      <c r="I5827" t="s">
        <v>22084</v>
      </c>
      <c r="J5827" t="s">
        <v>22089</v>
      </c>
      <c r="L5827" t="s">
        <v>22197</v>
      </c>
      <c r="M5827" t="s">
        <v>22198</v>
      </c>
      <c r="N5827" t="s">
        <v>26432</v>
      </c>
      <c r="O5827" t="s">
        <v>30710</v>
      </c>
    </row>
    <row r="5828" spans="5:15" x14ac:dyDescent="0.25">
      <c r="E5828">
        <v>2495</v>
      </c>
      <c r="H5828">
        <v>5</v>
      </c>
      <c r="I5828" t="s">
        <v>22084</v>
      </c>
      <c r="J5828" t="s">
        <v>22089</v>
      </c>
      <c r="L5828" t="s">
        <v>22197</v>
      </c>
      <c r="M5828" t="s">
        <v>22198</v>
      </c>
      <c r="N5828" t="s">
        <v>26433</v>
      </c>
      <c r="O5828" t="s">
        <v>30711</v>
      </c>
    </row>
    <row r="5829" spans="5:15" x14ac:dyDescent="0.25">
      <c r="E5829">
        <v>58.5</v>
      </c>
      <c r="H5829">
        <v>5</v>
      </c>
      <c r="I5829" t="s">
        <v>22084</v>
      </c>
      <c r="J5829" t="s">
        <v>22089</v>
      </c>
      <c r="L5829" t="s">
        <v>22197</v>
      </c>
      <c r="M5829" t="s">
        <v>22198</v>
      </c>
      <c r="N5829" t="s">
        <v>26434</v>
      </c>
      <c r="O5829" t="s">
        <v>30712</v>
      </c>
    </row>
    <row r="5830" spans="5:15" x14ac:dyDescent="0.25">
      <c r="E5830">
        <v>4934</v>
      </c>
      <c r="H5830">
        <v>5</v>
      </c>
      <c r="I5830" t="s">
        <v>22084</v>
      </c>
      <c r="J5830" t="s">
        <v>22089</v>
      </c>
      <c r="L5830" t="s">
        <v>22197</v>
      </c>
      <c r="M5830" t="s">
        <v>22198</v>
      </c>
      <c r="N5830" t="s">
        <v>26435</v>
      </c>
      <c r="O5830" t="s">
        <v>30713</v>
      </c>
    </row>
    <row r="5831" spans="5:15" x14ac:dyDescent="0.25">
      <c r="E5831">
        <v>68.3</v>
      </c>
      <c r="H5831">
        <v>5</v>
      </c>
      <c r="I5831" t="s">
        <v>22084</v>
      </c>
      <c r="J5831" t="s">
        <v>22089</v>
      </c>
      <c r="L5831" t="s">
        <v>22197</v>
      </c>
      <c r="M5831" t="s">
        <v>22198</v>
      </c>
      <c r="N5831" t="s">
        <v>26436</v>
      </c>
      <c r="O5831" t="s">
        <v>30714</v>
      </c>
    </row>
    <row r="5832" spans="5:15" x14ac:dyDescent="0.25">
      <c r="E5832">
        <v>3174</v>
      </c>
      <c r="H5832">
        <v>5</v>
      </c>
      <c r="I5832" t="s">
        <v>22084</v>
      </c>
      <c r="J5832" t="s">
        <v>22089</v>
      </c>
      <c r="L5832" t="s">
        <v>22197</v>
      </c>
      <c r="M5832" t="s">
        <v>22198</v>
      </c>
      <c r="N5832" t="s">
        <v>26437</v>
      </c>
      <c r="O5832" t="s">
        <v>30715</v>
      </c>
    </row>
    <row r="5833" spans="5:15" x14ac:dyDescent="0.25">
      <c r="E5833">
        <v>135</v>
      </c>
      <c r="H5833">
        <v>5</v>
      </c>
      <c r="I5833" t="s">
        <v>22084</v>
      </c>
      <c r="J5833" t="s">
        <v>22089</v>
      </c>
      <c r="L5833" t="s">
        <v>22197</v>
      </c>
      <c r="M5833" t="s">
        <v>22198</v>
      </c>
      <c r="N5833" t="s">
        <v>26438</v>
      </c>
      <c r="O5833" t="s">
        <v>30716</v>
      </c>
    </row>
    <row r="5834" spans="5:15" x14ac:dyDescent="0.25">
      <c r="E5834">
        <v>1173</v>
      </c>
      <c r="H5834">
        <v>5</v>
      </c>
      <c r="I5834" t="s">
        <v>22084</v>
      </c>
      <c r="J5834" t="s">
        <v>22089</v>
      </c>
      <c r="L5834" t="s">
        <v>22197</v>
      </c>
      <c r="M5834" t="s">
        <v>22198</v>
      </c>
      <c r="N5834" t="s">
        <v>26439</v>
      </c>
      <c r="O5834" t="s">
        <v>30717</v>
      </c>
    </row>
    <row r="5835" spans="5:15" x14ac:dyDescent="0.25">
      <c r="E5835">
        <v>79</v>
      </c>
      <c r="H5835">
        <v>5</v>
      </c>
      <c r="I5835" t="s">
        <v>22084</v>
      </c>
      <c r="J5835" t="s">
        <v>22089</v>
      </c>
      <c r="L5835" t="s">
        <v>22197</v>
      </c>
      <c r="M5835" t="s">
        <v>22198</v>
      </c>
      <c r="N5835" t="s">
        <v>26440</v>
      </c>
      <c r="O5835" t="s">
        <v>30718</v>
      </c>
    </row>
    <row r="5836" spans="5:15" x14ac:dyDescent="0.25">
      <c r="E5836">
        <v>163</v>
      </c>
      <c r="H5836">
        <v>5</v>
      </c>
      <c r="I5836" t="s">
        <v>22084</v>
      </c>
      <c r="J5836" t="s">
        <v>22089</v>
      </c>
      <c r="L5836" t="s">
        <v>22197</v>
      </c>
      <c r="M5836" t="s">
        <v>22198</v>
      </c>
      <c r="N5836" t="s">
        <v>26441</v>
      </c>
      <c r="O5836" t="s">
        <v>30719</v>
      </c>
    </row>
    <row r="5837" spans="5:15" x14ac:dyDescent="0.25">
      <c r="E5837">
        <v>18</v>
      </c>
      <c r="H5837">
        <v>5</v>
      </c>
      <c r="I5837" t="s">
        <v>22084</v>
      </c>
      <c r="J5837" t="s">
        <v>22089</v>
      </c>
      <c r="L5837" t="s">
        <v>22197</v>
      </c>
      <c r="M5837" t="s">
        <v>22198</v>
      </c>
      <c r="N5837" t="s">
        <v>26442</v>
      </c>
      <c r="O5837" t="s">
        <v>30720</v>
      </c>
    </row>
    <row r="5838" spans="5:15" x14ac:dyDescent="0.25">
      <c r="E5838">
        <v>29.5</v>
      </c>
      <c r="H5838">
        <v>5</v>
      </c>
      <c r="I5838" t="s">
        <v>22084</v>
      </c>
      <c r="J5838" t="s">
        <v>22089</v>
      </c>
      <c r="L5838" t="s">
        <v>22197</v>
      </c>
      <c r="M5838" t="s">
        <v>22198</v>
      </c>
      <c r="N5838" t="s">
        <v>26443</v>
      </c>
      <c r="O5838" t="s">
        <v>30721</v>
      </c>
    </row>
    <row r="5839" spans="5:15" x14ac:dyDescent="0.25">
      <c r="E5839">
        <v>450</v>
      </c>
      <c r="H5839">
        <v>5</v>
      </c>
      <c r="I5839" t="s">
        <v>22084</v>
      </c>
      <c r="J5839" t="s">
        <v>22089</v>
      </c>
      <c r="L5839" t="s">
        <v>22197</v>
      </c>
      <c r="M5839" t="s">
        <v>22198</v>
      </c>
      <c r="N5839" t="s">
        <v>26444</v>
      </c>
      <c r="O5839" t="s">
        <v>30722</v>
      </c>
    </row>
    <row r="5840" spans="5:15" x14ac:dyDescent="0.25">
      <c r="E5840">
        <v>51</v>
      </c>
      <c r="H5840">
        <v>5</v>
      </c>
      <c r="I5840" t="s">
        <v>22084</v>
      </c>
      <c r="J5840" t="s">
        <v>22089</v>
      </c>
      <c r="L5840" t="s">
        <v>22197</v>
      </c>
      <c r="M5840" t="s">
        <v>22198</v>
      </c>
      <c r="N5840" t="s">
        <v>26445</v>
      </c>
      <c r="O5840" t="s">
        <v>30723</v>
      </c>
    </row>
    <row r="5841" spans="5:15" x14ac:dyDescent="0.25">
      <c r="E5841">
        <v>791</v>
      </c>
      <c r="H5841">
        <v>5</v>
      </c>
      <c r="I5841" t="s">
        <v>22084</v>
      </c>
      <c r="J5841" t="s">
        <v>22089</v>
      </c>
      <c r="L5841" t="s">
        <v>22197</v>
      </c>
      <c r="M5841" t="s">
        <v>22198</v>
      </c>
      <c r="N5841" t="s">
        <v>26446</v>
      </c>
      <c r="O5841" t="s">
        <v>30724</v>
      </c>
    </row>
    <row r="5842" spans="5:15" x14ac:dyDescent="0.25">
      <c r="E5842">
        <v>2444</v>
      </c>
      <c r="H5842">
        <v>5</v>
      </c>
      <c r="I5842" t="s">
        <v>22084</v>
      </c>
      <c r="J5842" t="s">
        <v>22089</v>
      </c>
      <c r="L5842" t="s">
        <v>22197</v>
      </c>
      <c r="M5842" t="s">
        <v>22198</v>
      </c>
      <c r="N5842" t="s">
        <v>26447</v>
      </c>
      <c r="O5842" t="s">
        <v>30725</v>
      </c>
    </row>
    <row r="5843" spans="5:15" x14ac:dyDescent="0.25">
      <c r="E5843">
        <v>804</v>
      </c>
      <c r="H5843">
        <v>5</v>
      </c>
      <c r="I5843" t="s">
        <v>22084</v>
      </c>
      <c r="J5843" t="s">
        <v>22089</v>
      </c>
      <c r="L5843" t="s">
        <v>22197</v>
      </c>
      <c r="M5843" t="s">
        <v>22198</v>
      </c>
      <c r="N5843" t="s">
        <v>26448</v>
      </c>
      <c r="O5843" t="s">
        <v>30726</v>
      </c>
    </row>
    <row r="5844" spans="5:15" x14ac:dyDescent="0.25">
      <c r="E5844">
        <v>2630</v>
      </c>
      <c r="H5844">
        <v>5</v>
      </c>
      <c r="I5844" t="s">
        <v>22084</v>
      </c>
      <c r="J5844" t="s">
        <v>22089</v>
      </c>
      <c r="L5844" t="s">
        <v>22197</v>
      </c>
      <c r="M5844" t="s">
        <v>22198</v>
      </c>
      <c r="N5844" t="s">
        <v>26449</v>
      </c>
      <c r="O5844" t="s">
        <v>30727</v>
      </c>
    </row>
    <row r="5845" spans="5:15" x14ac:dyDescent="0.25">
      <c r="E5845">
        <v>108</v>
      </c>
      <c r="H5845">
        <v>5</v>
      </c>
      <c r="I5845" t="s">
        <v>22084</v>
      </c>
      <c r="J5845" t="s">
        <v>22089</v>
      </c>
      <c r="L5845" t="s">
        <v>22197</v>
      </c>
      <c r="M5845" t="s">
        <v>22198</v>
      </c>
      <c r="N5845" t="s">
        <v>26450</v>
      </c>
      <c r="O5845" t="s">
        <v>30728</v>
      </c>
    </row>
    <row r="5846" spans="5:15" x14ac:dyDescent="0.25">
      <c r="E5846">
        <v>2273</v>
      </c>
      <c r="H5846">
        <v>5</v>
      </c>
      <c r="I5846" t="s">
        <v>22084</v>
      </c>
      <c r="J5846" t="s">
        <v>22089</v>
      </c>
      <c r="L5846" t="s">
        <v>22197</v>
      </c>
      <c r="M5846" t="s">
        <v>22198</v>
      </c>
      <c r="N5846" t="s">
        <v>26451</v>
      </c>
      <c r="O5846" t="s">
        <v>30729</v>
      </c>
    </row>
    <row r="5847" spans="5:15" x14ac:dyDescent="0.25">
      <c r="E5847">
        <v>3383</v>
      </c>
      <c r="H5847">
        <v>5</v>
      </c>
      <c r="I5847" t="s">
        <v>22084</v>
      </c>
      <c r="J5847" t="s">
        <v>22089</v>
      </c>
      <c r="L5847" t="s">
        <v>22197</v>
      </c>
      <c r="M5847" t="s">
        <v>22198</v>
      </c>
      <c r="N5847" t="s">
        <v>26452</v>
      </c>
      <c r="O5847" t="s">
        <v>30730</v>
      </c>
    </row>
    <row r="5848" spans="5:15" x14ac:dyDescent="0.25">
      <c r="E5848">
        <v>2329</v>
      </c>
      <c r="H5848">
        <v>5</v>
      </c>
      <c r="I5848" t="s">
        <v>22084</v>
      </c>
      <c r="J5848" t="s">
        <v>22089</v>
      </c>
      <c r="L5848" t="s">
        <v>22197</v>
      </c>
      <c r="M5848" t="s">
        <v>22198</v>
      </c>
      <c r="N5848" t="s">
        <v>26453</v>
      </c>
      <c r="O5848" t="s">
        <v>30731</v>
      </c>
    </row>
    <row r="5849" spans="5:15" x14ac:dyDescent="0.25">
      <c r="E5849">
        <v>2383</v>
      </c>
      <c r="H5849">
        <v>5</v>
      </c>
      <c r="I5849" t="s">
        <v>22084</v>
      </c>
      <c r="J5849" t="s">
        <v>22089</v>
      </c>
      <c r="L5849" t="s">
        <v>22197</v>
      </c>
      <c r="M5849" t="s">
        <v>22198</v>
      </c>
      <c r="N5849" t="s">
        <v>26454</v>
      </c>
      <c r="O5849" t="s">
        <v>30732</v>
      </c>
    </row>
    <row r="5850" spans="5:15" x14ac:dyDescent="0.25">
      <c r="E5850">
        <v>2844</v>
      </c>
      <c r="H5850">
        <v>5</v>
      </c>
      <c r="I5850" t="s">
        <v>22084</v>
      </c>
      <c r="J5850" t="s">
        <v>22089</v>
      </c>
      <c r="L5850" t="s">
        <v>22197</v>
      </c>
      <c r="M5850" t="s">
        <v>22198</v>
      </c>
      <c r="N5850" t="s">
        <v>26455</v>
      </c>
      <c r="O5850" t="s">
        <v>30733</v>
      </c>
    </row>
    <row r="5851" spans="5:15" x14ac:dyDescent="0.25">
      <c r="E5851">
        <v>3198</v>
      </c>
      <c r="H5851">
        <v>5</v>
      </c>
      <c r="I5851" t="s">
        <v>22084</v>
      </c>
      <c r="J5851" t="s">
        <v>22089</v>
      </c>
      <c r="L5851" t="s">
        <v>22197</v>
      </c>
      <c r="M5851" t="s">
        <v>22198</v>
      </c>
      <c r="N5851" t="s">
        <v>26456</v>
      </c>
      <c r="O5851" t="s">
        <v>30734</v>
      </c>
    </row>
    <row r="5852" spans="5:15" x14ac:dyDescent="0.25">
      <c r="E5852">
        <v>5277</v>
      </c>
      <c r="H5852">
        <v>5</v>
      </c>
      <c r="I5852" t="s">
        <v>22084</v>
      </c>
      <c r="J5852" t="s">
        <v>22089</v>
      </c>
      <c r="L5852" t="s">
        <v>22197</v>
      </c>
      <c r="M5852" t="s">
        <v>22198</v>
      </c>
      <c r="N5852" t="s">
        <v>26457</v>
      </c>
      <c r="O5852" t="s">
        <v>30735</v>
      </c>
    </row>
    <row r="5853" spans="5:15" x14ac:dyDescent="0.25">
      <c r="E5853">
        <v>22</v>
      </c>
      <c r="H5853">
        <v>5</v>
      </c>
      <c r="I5853" t="s">
        <v>22084</v>
      </c>
      <c r="J5853" t="s">
        <v>22089</v>
      </c>
      <c r="L5853" t="s">
        <v>22197</v>
      </c>
      <c r="M5853" t="s">
        <v>22198</v>
      </c>
      <c r="N5853" t="s">
        <v>26458</v>
      </c>
      <c r="O5853" t="s">
        <v>30736</v>
      </c>
    </row>
    <row r="5854" spans="5:15" x14ac:dyDescent="0.25">
      <c r="E5854">
        <v>7033</v>
      </c>
      <c r="H5854">
        <v>5</v>
      </c>
      <c r="I5854" t="s">
        <v>22084</v>
      </c>
      <c r="J5854" t="s">
        <v>22089</v>
      </c>
      <c r="L5854" t="s">
        <v>22197</v>
      </c>
      <c r="M5854" t="s">
        <v>22198</v>
      </c>
      <c r="N5854" t="s">
        <v>26459</v>
      </c>
      <c r="O5854" t="s">
        <v>30737</v>
      </c>
    </row>
    <row r="5855" spans="5:15" x14ac:dyDescent="0.25">
      <c r="E5855">
        <v>3856</v>
      </c>
      <c r="H5855">
        <v>5</v>
      </c>
      <c r="I5855" t="s">
        <v>22084</v>
      </c>
      <c r="J5855" t="s">
        <v>22089</v>
      </c>
      <c r="L5855" t="s">
        <v>22197</v>
      </c>
      <c r="M5855" t="s">
        <v>22198</v>
      </c>
      <c r="N5855" t="s">
        <v>26460</v>
      </c>
      <c r="O5855" t="s">
        <v>30738</v>
      </c>
    </row>
    <row r="5856" spans="5:15" x14ac:dyDescent="0.25">
      <c r="E5856">
        <v>4637</v>
      </c>
      <c r="H5856">
        <v>5</v>
      </c>
      <c r="I5856" t="s">
        <v>22084</v>
      </c>
      <c r="J5856" t="s">
        <v>22089</v>
      </c>
      <c r="L5856" t="s">
        <v>22197</v>
      </c>
      <c r="M5856" t="s">
        <v>22198</v>
      </c>
      <c r="N5856" t="s">
        <v>26461</v>
      </c>
      <c r="O5856" t="s">
        <v>30739</v>
      </c>
    </row>
    <row r="5857" spans="5:15" x14ac:dyDescent="0.25">
      <c r="E5857">
        <v>3595</v>
      </c>
      <c r="H5857">
        <v>5</v>
      </c>
      <c r="I5857" t="s">
        <v>22084</v>
      </c>
      <c r="J5857" t="s">
        <v>22089</v>
      </c>
      <c r="L5857" t="s">
        <v>22197</v>
      </c>
      <c r="M5857" t="s">
        <v>22198</v>
      </c>
      <c r="N5857" t="s">
        <v>26462</v>
      </c>
      <c r="O5857" t="s">
        <v>30740</v>
      </c>
    </row>
    <row r="5858" spans="5:15" x14ac:dyDescent="0.25">
      <c r="E5858">
        <v>2313</v>
      </c>
      <c r="H5858">
        <v>5</v>
      </c>
      <c r="I5858" t="s">
        <v>22084</v>
      </c>
      <c r="J5858" t="s">
        <v>22089</v>
      </c>
      <c r="L5858" t="s">
        <v>22197</v>
      </c>
      <c r="M5858" t="s">
        <v>22198</v>
      </c>
      <c r="N5858" t="s">
        <v>26463</v>
      </c>
      <c r="O5858" t="s">
        <v>30741</v>
      </c>
    </row>
    <row r="5859" spans="5:15" x14ac:dyDescent="0.25">
      <c r="E5859">
        <v>2009</v>
      </c>
      <c r="H5859">
        <v>5</v>
      </c>
      <c r="I5859" t="s">
        <v>22084</v>
      </c>
      <c r="J5859" t="s">
        <v>22089</v>
      </c>
      <c r="L5859" t="s">
        <v>22197</v>
      </c>
      <c r="M5859" t="s">
        <v>22198</v>
      </c>
      <c r="N5859" t="s">
        <v>26464</v>
      </c>
      <c r="O5859" t="s">
        <v>30742</v>
      </c>
    </row>
    <row r="5860" spans="5:15" x14ac:dyDescent="0.25">
      <c r="E5860">
        <v>2914</v>
      </c>
      <c r="H5860">
        <v>5</v>
      </c>
      <c r="I5860" t="s">
        <v>22084</v>
      </c>
      <c r="J5860" t="s">
        <v>22089</v>
      </c>
      <c r="L5860" t="s">
        <v>22197</v>
      </c>
      <c r="M5860" t="s">
        <v>22198</v>
      </c>
      <c r="N5860" t="s">
        <v>26465</v>
      </c>
      <c r="O5860" t="s">
        <v>30743</v>
      </c>
    </row>
    <row r="5861" spans="5:15" x14ac:dyDescent="0.25">
      <c r="E5861">
        <v>1097</v>
      </c>
      <c r="H5861">
        <v>5</v>
      </c>
      <c r="I5861" t="s">
        <v>22084</v>
      </c>
      <c r="J5861" t="s">
        <v>22089</v>
      </c>
      <c r="L5861" t="s">
        <v>22197</v>
      </c>
      <c r="M5861" t="s">
        <v>22198</v>
      </c>
      <c r="N5861" t="s">
        <v>26466</v>
      </c>
      <c r="O5861" t="s">
        <v>30744</v>
      </c>
    </row>
    <row r="5862" spans="5:15" x14ac:dyDescent="0.25">
      <c r="E5862">
        <v>1208</v>
      </c>
      <c r="H5862">
        <v>5</v>
      </c>
      <c r="I5862" t="s">
        <v>22084</v>
      </c>
      <c r="J5862" t="s">
        <v>22089</v>
      </c>
      <c r="L5862" t="s">
        <v>22197</v>
      </c>
      <c r="M5862" t="s">
        <v>22198</v>
      </c>
      <c r="N5862" t="s">
        <v>26467</v>
      </c>
      <c r="O5862" t="s">
        <v>30745</v>
      </c>
    </row>
    <row r="5863" spans="5:15" x14ac:dyDescent="0.25">
      <c r="E5863">
        <v>381.1</v>
      </c>
      <c r="H5863">
        <v>5</v>
      </c>
      <c r="I5863" t="s">
        <v>22084</v>
      </c>
      <c r="J5863" t="s">
        <v>22089</v>
      </c>
      <c r="L5863" t="s">
        <v>22197</v>
      </c>
      <c r="M5863" t="s">
        <v>22198</v>
      </c>
      <c r="N5863" t="s">
        <v>26468</v>
      </c>
      <c r="O5863" t="s">
        <v>30746</v>
      </c>
    </row>
    <row r="5864" spans="5:15" x14ac:dyDescent="0.25">
      <c r="E5864">
        <v>8834</v>
      </c>
      <c r="H5864">
        <v>5</v>
      </c>
      <c r="I5864" t="s">
        <v>22084</v>
      </c>
      <c r="J5864" t="s">
        <v>22089</v>
      </c>
      <c r="L5864" t="s">
        <v>22197</v>
      </c>
      <c r="M5864" t="s">
        <v>22198</v>
      </c>
      <c r="N5864" t="s">
        <v>26469</v>
      </c>
      <c r="O5864" t="s">
        <v>30747</v>
      </c>
    </row>
    <row r="5865" spans="5:15" x14ac:dyDescent="0.25">
      <c r="E5865">
        <v>361.5</v>
      </c>
      <c r="H5865">
        <v>5</v>
      </c>
      <c r="I5865" t="s">
        <v>22084</v>
      </c>
      <c r="J5865" t="s">
        <v>22089</v>
      </c>
      <c r="L5865" t="s">
        <v>22197</v>
      </c>
      <c r="M5865" t="s">
        <v>22198</v>
      </c>
      <c r="N5865" t="s">
        <v>26470</v>
      </c>
      <c r="O5865" t="s">
        <v>30748</v>
      </c>
    </row>
    <row r="5866" spans="5:15" x14ac:dyDescent="0.25">
      <c r="E5866">
        <v>2118</v>
      </c>
      <c r="H5866">
        <v>5</v>
      </c>
      <c r="I5866" t="s">
        <v>22084</v>
      </c>
      <c r="J5866" t="s">
        <v>22089</v>
      </c>
      <c r="L5866" t="s">
        <v>22197</v>
      </c>
      <c r="M5866" t="s">
        <v>22198</v>
      </c>
      <c r="N5866" t="s">
        <v>26471</v>
      </c>
      <c r="O5866" t="s">
        <v>30749</v>
      </c>
    </row>
    <row r="5867" spans="5:15" x14ac:dyDescent="0.25">
      <c r="E5867">
        <v>3119</v>
      </c>
      <c r="H5867">
        <v>5</v>
      </c>
      <c r="I5867" t="s">
        <v>22084</v>
      </c>
      <c r="J5867" t="s">
        <v>22089</v>
      </c>
      <c r="L5867" t="s">
        <v>22197</v>
      </c>
      <c r="M5867" t="s">
        <v>22198</v>
      </c>
      <c r="N5867" t="s">
        <v>26472</v>
      </c>
      <c r="O5867" t="s">
        <v>30750</v>
      </c>
    </row>
    <row r="5868" spans="5:15" x14ac:dyDescent="0.25">
      <c r="E5868">
        <v>3815</v>
      </c>
      <c r="H5868">
        <v>5</v>
      </c>
      <c r="I5868" t="s">
        <v>22084</v>
      </c>
      <c r="J5868" t="s">
        <v>22089</v>
      </c>
      <c r="L5868" t="s">
        <v>22197</v>
      </c>
      <c r="M5868" t="s">
        <v>22198</v>
      </c>
      <c r="N5868" t="s">
        <v>26473</v>
      </c>
      <c r="O5868" t="s">
        <v>30751</v>
      </c>
    </row>
    <row r="5869" spans="5:15" x14ac:dyDescent="0.25">
      <c r="E5869">
        <v>2104</v>
      </c>
      <c r="H5869">
        <v>5</v>
      </c>
      <c r="I5869" t="s">
        <v>22084</v>
      </c>
      <c r="J5869" t="s">
        <v>22089</v>
      </c>
      <c r="L5869" t="s">
        <v>22197</v>
      </c>
      <c r="M5869" t="s">
        <v>22198</v>
      </c>
      <c r="N5869" t="s">
        <v>26474</v>
      </c>
      <c r="O5869" t="s">
        <v>30752</v>
      </c>
    </row>
    <row r="5870" spans="5:15" x14ac:dyDescent="0.25">
      <c r="E5870">
        <v>1269</v>
      </c>
      <c r="H5870">
        <v>5</v>
      </c>
      <c r="I5870" t="s">
        <v>22084</v>
      </c>
      <c r="J5870" t="s">
        <v>22089</v>
      </c>
      <c r="L5870" t="s">
        <v>22197</v>
      </c>
      <c r="M5870" t="s">
        <v>22198</v>
      </c>
      <c r="N5870" t="s">
        <v>26475</v>
      </c>
      <c r="O5870" t="s">
        <v>30753</v>
      </c>
    </row>
    <row r="5871" spans="5:15" x14ac:dyDescent="0.25">
      <c r="E5871">
        <v>1216</v>
      </c>
      <c r="H5871">
        <v>5</v>
      </c>
      <c r="I5871" t="s">
        <v>22084</v>
      </c>
      <c r="J5871" t="s">
        <v>22089</v>
      </c>
      <c r="L5871" t="s">
        <v>22197</v>
      </c>
      <c r="M5871" t="s">
        <v>22198</v>
      </c>
      <c r="N5871" t="s">
        <v>26476</v>
      </c>
      <c r="O5871" t="s">
        <v>30754</v>
      </c>
    </row>
    <row r="5872" spans="5:15" x14ac:dyDescent="0.25">
      <c r="E5872">
        <v>708</v>
      </c>
      <c r="H5872">
        <v>5</v>
      </c>
      <c r="I5872" t="s">
        <v>22084</v>
      </c>
      <c r="J5872" t="s">
        <v>22089</v>
      </c>
      <c r="L5872" t="s">
        <v>22197</v>
      </c>
      <c r="M5872" t="s">
        <v>22198</v>
      </c>
      <c r="N5872" t="s">
        <v>26477</v>
      </c>
      <c r="O5872" t="s">
        <v>30755</v>
      </c>
    </row>
    <row r="5873" spans="5:15" x14ac:dyDescent="0.25">
      <c r="E5873">
        <v>2174</v>
      </c>
      <c r="H5873">
        <v>5</v>
      </c>
      <c r="I5873" t="s">
        <v>22084</v>
      </c>
      <c r="J5873" t="s">
        <v>22089</v>
      </c>
      <c r="L5873" t="s">
        <v>22197</v>
      </c>
      <c r="M5873" t="s">
        <v>22198</v>
      </c>
      <c r="N5873" t="s">
        <v>26478</v>
      </c>
      <c r="O5873" t="s">
        <v>30756</v>
      </c>
    </row>
    <row r="5874" spans="5:15" x14ac:dyDescent="0.25">
      <c r="E5874">
        <v>1133</v>
      </c>
      <c r="H5874">
        <v>5</v>
      </c>
      <c r="I5874" t="s">
        <v>22084</v>
      </c>
      <c r="J5874" t="s">
        <v>22089</v>
      </c>
      <c r="L5874" t="s">
        <v>22197</v>
      </c>
      <c r="M5874" t="s">
        <v>22198</v>
      </c>
      <c r="N5874" t="s">
        <v>26479</v>
      </c>
      <c r="O5874" t="s">
        <v>30757</v>
      </c>
    </row>
    <row r="5875" spans="5:15" x14ac:dyDescent="0.25">
      <c r="E5875">
        <v>1000</v>
      </c>
      <c r="H5875">
        <v>5</v>
      </c>
      <c r="I5875" t="s">
        <v>22084</v>
      </c>
      <c r="J5875" t="s">
        <v>22089</v>
      </c>
      <c r="L5875" t="s">
        <v>22197</v>
      </c>
      <c r="M5875" t="s">
        <v>22198</v>
      </c>
      <c r="N5875" t="s">
        <v>26480</v>
      </c>
      <c r="O5875" t="s">
        <v>30758</v>
      </c>
    </row>
    <row r="5876" spans="5:15" x14ac:dyDescent="0.25">
      <c r="E5876">
        <v>2900</v>
      </c>
      <c r="H5876">
        <v>5</v>
      </c>
      <c r="I5876" t="s">
        <v>22084</v>
      </c>
      <c r="J5876" t="s">
        <v>22089</v>
      </c>
      <c r="L5876" t="s">
        <v>22197</v>
      </c>
      <c r="M5876" t="s">
        <v>22198</v>
      </c>
      <c r="N5876" t="s">
        <v>26481</v>
      </c>
      <c r="O5876" t="s">
        <v>30759</v>
      </c>
    </row>
    <row r="5877" spans="5:15" x14ac:dyDescent="0.25">
      <c r="E5877">
        <v>1805</v>
      </c>
      <c r="H5877">
        <v>5</v>
      </c>
      <c r="I5877" t="s">
        <v>22084</v>
      </c>
      <c r="J5877" t="s">
        <v>22089</v>
      </c>
      <c r="L5877" t="s">
        <v>22197</v>
      </c>
      <c r="M5877" t="s">
        <v>22198</v>
      </c>
      <c r="N5877" t="s">
        <v>26482</v>
      </c>
      <c r="O5877" t="s">
        <v>30760</v>
      </c>
    </row>
    <row r="5878" spans="5:15" x14ac:dyDescent="0.25">
      <c r="E5878">
        <v>6076</v>
      </c>
      <c r="H5878">
        <v>5</v>
      </c>
      <c r="I5878" t="s">
        <v>22084</v>
      </c>
      <c r="J5878" t="s">
        <v>22089</v>
      </c>
      <c r="L5878" t="s">
        <v>22197</v>
      </c>
      <c r="M5878" t="s">
        <v>22198</v>
      </c>
      <c r="N5878" t="s">
        <v>26483</v>
      </c>
      <c r="O5878" t="s">
        <v>30761</v>
      </c>
    </row>
    <row r="5879" spans="5:15" x14ac:dyDescent="0.25">
      <c r="E5879">
        <v>2060</v>
      </c>
      <c r="H5879">
        <v>5</v>
      </c>
      <c r="I5879" t="s">
        <v>22084</v>
      </c>
      <c r="J5879" t="s">
        <v>22089</v>
      </c>
      <c r="L5879" t="s">
        <v>22197</v>
      </c>
      <c r="M5879" t="s">
        <v>22198</v>
      </c>
      <c r="N5879" t="s">
        <v>26484</v>
      </c>
      <c r="O5879" t="s">
        <v>30762</v>
      </c>
    </row>
    <row r="5880" spans="5:15" x14ac:dyDescent="0.25">
      <c r="E5880">
        <v>6100</v>
      </c>
      <c r="H5880">
        <v>5</v>
      </c>
      <c r="I5880" t="s">
        <v>22084</v>
      </c>
      <c r="J5880" t="s">
        <v>22089</v>
      </c>
      <c r="L5880" t="s">
        <v>22197</v>
      </c>
      <c r="M5880" t="s">
        <v>22198</v>
      </c>
      <c r="N5880" t="s">
        <v>26485</v>
      </c>
      <c r="O5880" t="s">
        <v>30763</v>
      </c>
    </row>
    <row r="5881" spans="5:15" x14ac:dyDescent="0.25">
      <c r="E5881">
        <v>1400</v>
      </c>
      <c r="H5881">
        <v>5</v>
      </c>
      <c r="I5881" t="s">
        <v>22084</v>
      </c>
      <c r="J5881" t="s">
        <v>22089</v>
      </c>
      <c r="L5881" t="s">
        <v>22197</v>
      </c>
      <c r="M5881" t="s">
        <v>22198</v>
      </c>
      <c r="N5881" t="s">
        <v>26486</v>
      </c>
      <c r="O5881" t="s">
        <v>30764</v>
      </c>
    </row>
    <row r="5882" spans="5:15" x14ac:dyDescent="0.25">
      <c r="E5882">
        <v>3100</v>
      </c>
      <c r="H5882">
        <v>5</v>
      </c>
      <c r="I5882" t="s">
        <v>22084</v>
      </c>
      <c r="J5882" t="s">
        <v>22089</v>
      </c>
      <c r="L5882" t="s">
        <v>22197</v>
      </c>
      <c r="M5882" t="s">
        <v>22198</v>
      </c>
      <c r="N5882" t="s">
        <v>26487</v>
      </c>
      <c r="O5882" t="s">
        <v>30765</v>
      </c>
    </row>
    <row r="5883" spans="5:15" x14ac:dyDescent="0.25">
      <c r="E5883">
        <v>1300</v>
      </c>
      <c r="H5883">
        <v>5</v>
      </c>
      <c r="I5883" t="s">
        <v>22084</v>
      </c>
      <c r="J5883" t="s">
        <v>22089</v>
      </c>
      <c r="L5883" t="s">
        <v>22197</v>
      </c>
      <c r="M5883" t="s">
        <v>22198</v>
      </c>
      <c r="N5883" t="s">
        <v>26488</v>
      </c>
      <c r="O5883" t="s">
        <v>30766</v>
      </c>
    </row>
    <row r="5884" spans="5:15" x14ac:dyDescent="0.25">
      <c r="E5884">
        <v>3600</v>
      </c>
      <c r="H5884">
        <v>5</v>
      </c>
      <c r="I5884" t="s">
        <v>22084</v>
      </c>
      <c r="J5884" t="s">
        <v>22089</v>
      </c>
      <c r="L5884" t="s">
        <v>22197</v>
      </c>
      <c r="M5884" t="s">
        <v>22198</v>
      </c>
      <c r="N5884" t="s">
        <v>26489</v>
      </c>
      <c r="O5884" t="s">
        <v>30767</v>
      </c>
    </row>
    <row r="5885" spans="5:15" x14ac:dyDescent="0.25">
      <c r="E5885">
        <v>2400</v>
      </c>
      <c r="H5885">
        <v>5</v>
      </c>
      <c r="I5885" t="s">
        <v>22084</v>
      </c>
      <c r="J5885" t="s">
        <v>22089</v>
      </c>
      <c r="L5885" t="s">
        <v>22197</v>
      </c>
      <c r="M5885" t="s">
        <v>22198</v>
      </c>
      <c r="N5885" t="s">
        <v>26490</v>
      </c>
      <c r="O5885" t="s">
        <v>30768</v>
      </c>
    </row>
    <row r="5886" spans="5:15" x14ac:dyDescent="0.25">
      <c r="E5886">
        <v>6200</v>
      </c>
      <c r="H5886">
        <v>5</v>
      </c>
      <c r="I5886" t="s">
        <v>22084</v>
      </c>
      <c r="J5886" t="s">
        <v>22089</v>
      </c>
      <c r="L5886" t="s">
        <v>22197</v>
      </c>
      <c r="M5886" t="s">
        <v>22198</v>
      </c>
      <c r="N5886" t="s">
        <v>26491</v>
      </c>
      <c r="O5886" t="s">
        <v>30769</v>
      </c>
    </row>
    <row r="5887" spans="5:15" x14ac:dyDescent="0.25">
      <c r="E5887">
        <v>4800</v>
      </c>
      <c r="H5887">
        <v>5</v>
      </c>
      <c r="I5887" t="s">
        <v>22084</v>
      </c>
      <c r="J5887" t="s">
        <v>22089</v>
      </c>
      <c r="L5887" t="s">
        <v>22197</v>
      </c>
      <c r="M5887" t="s">
        <v>22198</v>
      </c>
      <c r="N5887" t="s">
        <v>26492</v>
      </c>
      <c r="O5887" t="s">
        <v>30770</v>
      </c>
    </row>
    <row r="5888" spans="5:15" x14ac:dyDescent="0.25">
      <c r="E5888">
        <v>7300</v>
      </c>
      <c r="H5888">
        <v>5</v>
      </c>
      <c r="I5888" t="s">
        <v>22084</v>
      </c>
      <c r="J5888" t="s">
        <v>22089</v>
      </c>
      <c r="L5888" t="s">
        <v>22197</v>
      </c>
      <c r="M5888" t="s">
        <v>22198</v>
      </c>
      <c r="N5888" t="s">
        <v>26493</v>
      </c>
      <c r="O5888" t="s">
        <v>30771</v>
      </c>
    </row>
    <row r="5889" spans="5:15" x14ac:dyDescent="0.25">
      <c r="E5889">
        <v>3000</v>
      </c>
      <c r="H5889">
        <v>5</v>
      </c>
      <c r="I5889" t="s">
        <v>22084</v>
      </c>
      <c r="J5889" t="s">
        <v>22089</v>
      </c>
      <c r="L5889" t="s">
        <v>22197</v>
      </c>
      <c r="M5889" t="s">
        <v>22198</v>
      </c>
      <c r="N5889" t="s">
        <v>26494</v>
      </c>
      <c r="O5889" t="s">
        <v>30772</v>
      </c>
    </row>
    <row r="5890" spans="5:15" x14ac:dyDescent="0.25">
      <c r="E5890">
        <v>1700</v>
      </c>
      <c r="H5890">
        <v>5</v>
      </c>
      <c r="I5890" t="s">
        <v>22084</v>
      </c>
      <c r="J5890" t="s">
        <v>22089</v>
      </c>
      <c r="L5890" t="s">
        <v>22197</v>
      </c>
      <c r="M5890" t="s">
        <v>22198</v>
      </c>
      <c r="N5890" t="s">
        <v>26495</v>
      </c>
      <c r="O5890" t="s">
        <v>30773</v>
      </c>
    </row>
    <row r="5891" spans="5:15" x14ac:dyDescent="0.25">
      <c r="E5891">
        <v>1800</v>
      </c>
      <c r="H5891">
        <v>5</v>
      </c>
      <c r="I5891" t="s">
        <v>22084</v>
      </c>
      <c r="J5891" t="s">
        <v>22089</v>
      </c>
      <c r="L5891" t="s">
        <v>22197</v>
      </c>
      <c r="M5891" t="s">
        <v>22198</v>
      </c>
      <c r="N5891" t="s">
        <v>26496</v>
      </c>
      <c r="O5891" t="s">
        <v>30774</v>
      </c>
    </row>
    <row r="5892" spans="5:15" x14ac:dyDescent="0.25">
      <c r="E5892">
        <v>500</v>
      </c>
      <c r="H5892">
        <v>5</v>
      </c>
      <c r="I5892" t="s">
        <v>22084</v>
      </c>
      <c r="J5892" t="s">
        <v>22089</v>
      </c>
      <c r="L5892" t="s">
        <v>22197</v>
      </c>
      <c r="M5892" t="s">
        <v>22198</v>
      </c>
      <c r="N5892" t="s">
        <v>26497</v>
      </c>
      <c r="O5892" t="s">
        <v>30775</v>
      </c>
    </row>
    <row r="5893" spans="5:15" x14ac:dyDescent="0.25">
      <c r="E5893">
        <v>1300</v>
      </c>
      <c r="H5893">
        <v>5</v>
      </c>
      <c r="I5893" t="s">
        <v>22084</v>
      </c>
      <c r="J5893" t="s">
        <v>22089</v>
      </c>
      <c r="L5893" t="s">
        <v>22197</v>
      </c>
      <c r="M5893" t="s">
        <v>22198</v>
      </c>
      <c r="N5893" t="s">
        <v>26498</v>
      </c>
      <c r="O5893" t="s">
        <v>30776</v>
      </c>
    </row>
    <row r="5894" spans="5:15" x14ac:dyDescent="0.25">
      <c r="E5894">
        <v>1100</v>
      </c>
      <c r="H5894">
        <v>5</v>
      </c>
      <c r="I5894" t="s">
        <v>22084</v>
      </c>
      <c r="J5894" t="s">
        <v>22089</v>
      </c>
      <c r="L5894" t="s">
        <v>22197</v>
      </c>
      <c r="M5894" t="s">
        <v>22198</v>
      </c>
      <c r="N5894" t="s">
        <v>26499</v>
      </c>
      <c r="O5894" t="s">
        <v>30777</v>
      </c>
    </row>
    <row r="5895" spans="5:15" x14ac:dyDescent="0.25">
      <c r="E5895">
        <v>600</v>
      </c>
      <c r="H5895">
        <v>5</v>
      </c>
      <c r="I5895" t="s">
        <v>22084</v>
      </c>
      <c r="J5895" t="s">
        <v>22089</v>
      </c>
      <c r="L5895" t="s">
        <v>22197</v>
      </c>
      <c r="M5895" t="s">
        <v>22198</v>
      </c>
      <c r="N5895" t="s">
        <v>26500</v>
      </c>
      <c r="O5895" t="s">
        <v>30778</v>
      </c>
    </row>
    <row r="5896" spans="5:15" x14ac:dyDescent="0.25">
      <c r="E5896">
        <v>1400</v>
      </c>
      <c r="H5896">
        <v>5</v>
      </c>
      <c r="I5896" t="s">
        <v>22084</v>
      </c>
      <c r="J5896" t="s">
        <v>22089</v>
      </c>
      <c r="L5896" t="s">
        <v>22197</v>
      </c>
      <c r="M5896" t="s">
        <v>22198</v>
      </c>
      <c r="N5896" t="s">
        <v>26501</v>
      </c>
      <c r="O5896" t="s">
        <v>30779</v>
      </c>
    </row>
    <row r="5897" spans="5:15" x14ac:dyDescent="0.25">
      <c r="E5897">
        <v>1400</v>
      </c>
      <c r="H5897">
        <v>5</v>
      </c>
      <c r="I5897" t="s">
        <v>22084</v>
      </c>
      <c r="J5897" t="s">
        <v>22089</v>
      </c>
      <c r="L5897" t="s">
        <v>22197</v>
      </c>
      <c r="M5897" t="s">
        <v>22198</v>
      </c>
      <c r="N5897" t="s">
        <v>26502</v>
      </c>
      <c r="O5897" t="s">
        <v>30780</v>
      </c>
    </row>
    <row r="5898" spans="5:15" x14ac:dyDescent="0.25">
      <c r="E5898">
        <v>4600</v>
      </c>
      <c r="H5898">
        <v>5</v>
      </c>
      <c r="I5898" t="s">
        <v>22084</v>
      </c>
      <c r="J5898" t="s">
        <v>22089</v>
      </c>
      <c r="L5898" t="s">
        <v>22197</v>
      </c>
      <c r="M5898" t="s">
        <v>22198</v>
      </c>
      <c r="N5898" t="s">
        <v>26502</v>
      </c>
      <c r="O5898" t="s">
        <v>30780</v>
      </c>
    </row>
    <row r="5899" spans="5:15" x14ac:dyDescent="0.25">
      <c r="E5899">
        <v>6600</v>
      </c>
      <c r="H5899">
        <v>5</v>
      </c>
      <c r="I5899" t="s">
        <v>22084</v>
      </c>
      <c r="J5899" t="s">
        <v>22089</v>
      </c>
      <c r="L5899" t="s">
        <v>22197</v>
      </c>
      <c r="M5899" t="s">
        <v>22198</v>
      </c>
      <c r="N5899" t="s">
        <v>26503</v>
      </c>
      <c r="O5899" t="s">
        <v>30781</v>
      </c>
    </row>
    <row r="5900" spans="5:15" x14ac:dyDescent="0.25">
      <c r="E5900">
        <v>1500</v>
      </c>
      <c r="H5900">
        <v>5</v>
      </c>
      <c r="I5900" t="s">
        <v>22084</v>
      </c>
      <c r="J5900" t="s">
        <v>22089</v>
      </c>
      <c r="L5900" t="s">
        <v>22197</v>
      </c>
      <c r="M5900" t="s">
        <v>22198</v>
      </c>
      <c r="N5900" t="s">
        <v>26504</v>
      </c>
      <c r="O5900" t="s">
        <v>30782</v>
      </c>
    </row>
    <row r="5901" spans="5:15" x14ac:dyDescent="0.25">
      <c r="E5901">
        <v>500</v>
      </c>
      <c r="H5901">
        <v>5</v>
      </c>
      <c r="I5901" t="s">
        <v>22084</v>
      </c>
      <c r="J5901" t="s">
        <v>22089</v>
      </c>
      <c r="L5901" t="s">
        <v>22197</v>
      </c>
      <c r="M5901" t="s">
        <v>22198</v>
      </c>
      <c r="N5901" t="s">
        <v>26505</v>
      </c>
      <c r="O5901" t="s">
        <v>30783</v>
      </c>
    </row>
    <row r="5902" spans="5:15" x14ac:dyDescent="0.25">
      <c r="E5902">
        <v>1500</v>
      </c>
      <c r="H5902">
        <v>5</v>
      </c>
      <c r="I5902" t="s">
        <v>22084</v>
      </c>
      <c r="J5902" t="s">
        <v>22089</v>
      </c>
      <c r="L5902" t="s">
        <v>22197</v>
      </c>
      <c r="M5902" t="s">
        <v>22198</v>
      </c>
      <c r="N5902" t="s">
        <v>26506</v>
      </c>
      <c r="O5902" t="s">
        <v>30784</v>
      </c>
    </row>
    <row r="5903" spans="5:15" x14ac:dyDescent="0.25">
      <c r="E5903">
        <v>600</v>
      </c>
      <c r="H5903">
        <v>5</v>
      </c>
      <c r="I5903" t="s">
        <v>22084</v>
      </c>
      <c r="J5903" t="s">
        <v>22089</v>
      </c>
      <c r="L5903" t="s">
        <v>22197</v>
      </c>
      <c r="M5903" t="s">
        <v>22198</v>
      </c>
      <c r="N5903" t="s">
        <v>26507</v>
      </c>
      <c r="O5903" t="s">
        <v>30785</v>
      </c>
    </row>
    <row r="5904" spans="5:15" x14ac:dyDescent="0.25">
      <c r="E5904">
        <v>1900</v>
      </c>
      <c r="H5904">
        <v>5</v>
      </c>
      <c r="I5904" t="s">
        <v>22084</v>
      </c>
      <c r="J5904" t="s">
        <v>22089</v>
      </c>
      <c r="L5904" t="s">
        <v>22197</v>
      </c>
      <c r="M5904" t="s">
        <v>22198</v>
      </c>
      <c r="N5904" t="s">
        <v>26508</v>
      </c>
      <c r="O5904" t="s">
        <v>30786</v>
      </c>
    </row>
    <row r="5905" spans="1:35" x14ac:dyDescent="0.25">
      <c r="E5905">
        <v>4700</v>
      </c>
      <c r="H5905">
        <v>5</v>
      </c>
      <c r="I5905" t="s">
        <v>22084</v>
      </c>
      <c r="J5905" t="s">
        <v>22089</v>
      </c>
      <c r="L5905" t="s">
        <v>22197</v>
      </c>
      <c r="M5905" t="s">
        <v>22198</v>
      </c>
      <c r="N5905" t="s">
        <v>26509</v>
      </c>
      <c r="O5905" t="s">
        <v>30787</v>
      </c>
    </row>
    <row r="5906" spans="1:35" x14ac:dyDescent="0.25">
      <c r="B5906">
        <v>7990</v>
      </c>
      <c r="H5906">
        <v>8</v>
      </c>
      <c r="J5906" t="s">
        <v>22090</v>
      </c>
      <c r="K5906" t="s">
        <v>22112</v>
      </c>
      <c r="M5906" t="s">
        <v>22238</v>
      </c>
      <c r="N5906" t="s">
        <v>26510</v>
      </c>
      <c r="O5906" t="s">
        <v>30788</v>
      </c>
    </row>
    <row r="5907" spans="1:35" x14ac:dyDescent="0.25">
      <c r="B5907">
        <v>14</v>
      </c>
      <c r="H5907">
        <v>8</v>
      </c>
      <c r="J5907" t="s">
        <v>22090</v>
      </c>
      <c r="K5907" t="s">
        <v>22112</v>
      </c>
      <c r="M5907" t="s">
        <v>22238</v>
      </c>
      <c r="N5907" t="s">
        <v>22583</v>
      </c>
      <c r="O5907" t="s">
        <v>26868</v>
      </c>
      <c r="P5907">
        <v>12</v>
      </c>
      <c r="Q5907">
        <v>12</v>
      </c>
      <c r="R5907">
        <v>-6.32</v>
      </c>
      <c r="S5907">
        <v>-1.8</v>
      </c>
      <c r="T5907">
        <v>893.01</v>
      </c>
      <c r="U5907">
        <v>375.84</v>
      </c>
      <c r="V5907">
        <v>-1.74</v>
      </c>
      <c r="W5907">
        <v>3.48</v>
      </c>
      <c r="X5907">
        <v>8.7200000000000006</v>
      </c>
      <c r="Y5907">
        <v>1</v>
      </c>
      <c r="Z5907" t="s">
        <v>4250</v>
      </c>
      <c r="AA5907">
        <v>3</v>
      </c>
      <c r="AB5907">
        <v>29</v>
      </c>
      <c r="AC5907">
        <v>2.64</v>
      </c>
      <c r="AE5907" t="s">
        <v>7950</v>
      </c>
      <c r="AH5907">
        <v>0</v>
      </c>
      <c r="AI5907">
        <v>0</v>
      </c>
    </row>
    <row r="5908" spans="1:35" x14ac:dyDescent="0.25">
      <c r="A5908" t="s">
        <v>22078</v>
      </c>
      <c r="B5908">
        <v>33000</v>
      </c>
      <c r="H5908">
        <v>4.5</v>
      </c>
      <c r="I5908" t="s">
        <v>22086</v>
      </c>
      <c r="J5908" t="s">
        <v>22090</v>
      </c>
      <c r="K5908" t="s">
        <v>22113</v>
      </c>
      <c r="M5908" t="s">
        <v>22239</v>
      </c>
      <c r="N5908" t="s">
        <v>26511</v>
      </c>
      <c r="O5908" t="s">
        <v>30789</v>
      </c>
      <c r="P5908">
        <v>4</v>
      </c>
      <c r="Q5908">
        <v>3</v>
      </c>
      <c r="R5908">
        <v>2.38</v>
      </c>
      <c r="S5908">
        <v>2.75</v>
      </c>
      <c r="T5908">
        <v>256.26</v>
      </c>
      <c r="U5908">
        <v>77.760000000000005</v>
      </c>
      <c r="V5908">
        <v>2.7</v>
      </c>
      <c r="W5908">
        <v>7.5</v>
      </c>
      <c r="X5908">
        <v>0</v>
      </c>
      <c r="Y5908">
        <v>2</v>
      </c>
      <c r="Z5908" t="s">
        <v>4250</v>
      </c>
      <c r="AA5908">
        <v>0</v>
      </c>
      <c r="AB5908">
        <v>3</v>
      </c>
      <c r="AC5908">
        <v>4.9766666666666666</v>
      </c>
      <c r="AD5908" t="s">
        <v>30807</v>
      </c>
      <c r="AE5908" t="s">
        <v>7949</v>
      </c>
      <c r="AH5908">
        <v>0</v>
      </c>
      <c r="AI5908">
        <v>0</v>
      </c>
    </row>
    <row r="5909" spans="1:35" x14ac:dyDescent="0.25">
      <c r="B5909">
        <v>8030</v>
      </c>
      <c r="H5909">
        <v>4.5</v>
      </c>
      <c r="I5909" t="s">
        <v>22086</v>
      </c>
      <c r="J5909" t="s">
        <v>22090</v>
      </c>
      <c r="K5909" t="s">
        <v>22113</v>
      </c>
      <c r="M5909" t="s">
        <v>22239</v>
      </c>
      <c r="N5909" t="s">
        <v>26512</v>
      </c>
      <c r="O5909" t="s">
        <v>30790</v>
      </c>
      <c r="P5909">
        <v>4</v>
      </c>
      <c r="Q5909">
        <v>3</v>
      </c>
      <c r="R5909">
        <v>2.27</v>
      </c>
      <c r="S5909">
        <v>2.67</v>
      </c>
      <c r="T5909">
        <v>256.26</v>
      </c>
      <c r="U5909">
        <v>77.760000000000005</v>
      </c>
      <c r="V5909">
        <v>2.7</v>
      </c>
      <c r="W5909">
        <v>7.45</v>
      </c>
      <c r="X5909">
        <v>0</v>
      </c>
      <c r="Y5909">
        <v>2</v>
      </c>
      <c r="Z5909" t="s">
        <v>4250</v>
      </c>
      <c r="AA5909">
        <v>0</v>
      </c>
      <c r="AB5909">
        <v>3</v>
      </c>
      <c r="AC5909">
        <v>5.0316666666666672</v>
      </c>
      <c r="AE5909" t="s">
        <v>7949</v>
      </c>
      <c r="AH5909">
        <v>0</v>
      </c>
      <c r="AI5909">
        <v>0</v>
      </c>
    </row>
    <row r="5910" spans="1:35" x14ac:dyDescent="0.25">
      <c r="A5910" t="s">
        <v>22079</v>
      </c>
      <c r="B5910">
        <v>2450</v>
      </c>
      <c r="H5910">
        <v>4.5</v>
      </c>
      <c r="I5910" t="s">
        <v>22086</v>
      </c>
      <c r="J5910" t="s">
        <v>22090</v>
      </c>
      <c r="K5910" t="s">
        <v>22113</v>
      </c>
      <c r="M5910" t="s">
        <v>22239</v>
      </c>
      <c r="N5910" t="s">
        <v>26513</v>
      </c>
      <c r="O5910" t="s">
        <v>30791</v>
      </c>
      <c r="P5910">
        <v>4</v>
      </c>
      <c r="Q5910">
        <v>3</v>
      </c>
      <c r="R5910">
        <v>2.27</v>
      </c>
      <c r="S5910">
        <v>2.7</v>
      </c>
      <c r="T5910">
        <v>256.26</v>
      </c>
      <c r="U5910">
        <v>77.760000000000005</v>
      </c>
      <c r="V5910">
        <v>2.7</v>
      </c>
      <c r="W5910">
        <v>7.41</v>
      </c>
      <c r="X5910">
        <v>0</v>
      </c>
      <c r="Y5910">
        <v>2</v>
      </c>
      <c r="Z5910" t="s">
        <v>4250</v>
      </c>
      <c r="AA5910">
        <v>0</v>
      </c>
      <c r="AB5910">
        <v>3</v>
      </c>
      <c r="AC5910">
        <v>5.0316666666666672</v>
      </c>
      <c r="AE5910" t="s">
        <v>7949</v>
      </c>
      <c r="AH5910">
        <v>0</v>
      </c>
      <c r="AI5910">
        <v>0</v>
      </c>
    </row>
    <row r="5911" spans="1:35" x14ac:dyDescent="0.25">
      <c r="B5911">
        <v>49</v>
      </c>
      <c r="H5911">
        <v>4.5</v>
      </c>
      <c r="I5911" t="s">
        <v>22086</v>
      </c>
      <c r="J5911" t="s">
        <v>22090</v>
      </c>
      <c r="K5911" t="s">
        <v>22113</v>
      </c>
      <c r="M5911" t="s">
        <v>22239</v>
      </c>
      <c r="N5911" t="s">
        <v>26514</v>
      </c>
      <c r="O5911" t="s">
        <v>30792</v>
      </c>
    </row>
    <row r="5912" spans="1:35" x14ac:dyDescent="0.25">
      <c r="B5912">
        <v>2630</v>
      </c>
      <c r="H5912">
        <v>4.5</v>
      </c>
      <c r="I5912" t="s">
        <v>22086</v>
      </c>
      <c r="J5912" t="s">
        <v>22090</v>
      </c>
      <c r="K5912" t="s">
        <v>22113</v>
      </c>
      <c r="M5912" t="s">
        <v>22239</v>
      </c>
      <c r="N5912" t="s">
        <v>26515</v>
      </c>
      <c r="O5912" t="s">
        <v>30793</v>
      </c>
      <c r="P5912">
        <v>4</v>
      </c>
      <c r="Q5912">
        <v>2</v>
      </c>
      <c r="R5912">
        <v>3</v>
      </c>
      <c r="S5912">
        <v>3.39</v>
      </c>
      <c r="T5912">
        <v>270.27999999999997</v>
      </c>
      <c r="U5912">
        <v>66.760000000000005</v>
      </c>
      <c r="V5912">
        <v>3</v>
      </c>
      <c r="W5912">
        <v>7.46</v>
      </c>
      <c r="X5912">
        <v>0</v>
      </c>
      <c r="Y5912">
        <v>2</v>
      </c>
      <c r="Z5912" t="s">
        <v>4250</v>
      </c>
      <c r="AA5912">
        <v>0</v>
      </c>
      <c r="AB5912">
        <v>4</v>
      </c>
      <c r="AC5912">
        <v>4.8049999999999997</v>
      </c>
      <c r="AE5912" t="s">
        <v>7949</v>
      </c>
      <c r="AH5912">
        <v>0</v>
      </c>
      <c r="AI5912">
        <v>0</v>
      </c>
    </row>
    <row r="5913" spans="1:35" x14ac:dyDescent="0.25">
      <c r="A5913" t="s">
        <v>22080</v>
      </c>
      <c r="B5913">
        <v>11400</v>
      </c>
      <c r="H5913">
        <v>4.5</v>
      </c>
      <c r="I5913" t="s">
        <v>22086</v>
      </c>
      <c r="J5913" t="s">
        <v>22090</v>
      </c>
      <c r="K5913" t="s">
        <v>22113</v>
      </c>
      <c r="M5913" t="s">
        <v>22239</v>
      </c>
      <c r="N5913" t="s">
        <v>26516</v>
      </c>
      <c r="O5913" t="s">
        <v>30794</v>
      </c>
      <c r="P5913">
        <v>3</v>
      </c>
      <c r="Q5913">
        <v>2</v>
      </c>
      <c r="R5913">
        <v>3.19</v>
      </c>
      <c r="S5913">
        <v>3.62</v>
      </c>
      <c r="T5913">
        <v>274.7</v>
      </c>
      <c r="U5913">
        <v>57.53</v>
      </c>
      <c r="V5913">
        <v>3.65</v>
      </c>
      <c r="W5913">
        <v>7.38</v>
      </c>
      <c r="X5913">
        <v>0</v>
      </c>
      <c r="Y5913">
        <v>2</v>
      </c>
      <c r="Z5913" t="s">
        <v>4250</v>
      </c>
      <c r="AA5913">
        <v>0</v>
      </c>
      <c r="AB5913">
        <v>3</v>
      </c>
      <c r="AC5913">
        <v>4.5949999999999998</v>
      </c>
      <c r="AE5913" t="s">
        <v>7949</v>
      </c>
      <c r="AH5913">
        <v>0</v>
      </c>
      <c r="AI5913">
        <v>0</v>
      </c>
    </row>
    <row r="5914" spans="1:35" x14ac:dyDescent="0.25">
      <c r="B5914">
        <v>30400</v>
      </c>
      <c r="H5914">
        <v>4.5</v>
      </c>
      <c r="I5914" t="s">
        <v>22086</v>
      </c>
      <c r="J5914" t="s">
        <v>22090</v>
      </c>
      <c r="K5914" t="s">
        <v>22113</v>
      </c>
      <c r="M5914" t="s">
        <v>22239</v>
      </c>
      <c r="N5914" t="s">
        <v>26517</v>
      </c>
      <c r="O5914" t="s">
        <v>30795</v>
      </c>
      <c r="P5914">
        <v>3</v>
      </c>
      <c r="Q5914">
        <v>2</v>
      </c>
      <c r="R5914">
        <v>2.56</v>
      </c>
      <c r="S5914">
        <v>2.58</v>
      </c>
      <c r="T5914">
        <v>240.26</v>
      </c>
      <c r="U5914">
        <v>57.53</v>
      </c>
      <c r="V5914">
        <v>2.99</v>
      </c>
      <c r="W5914">
        <v>9.01</v>
      </c>
      <c r="X5914">
        <v>0</v>
      </c>
      <c r="Y5914">
        <v>2</v>
      </c>
      <c r="Z5914" t="s">
        <v>7946</v>
      </c>
      <c r="AA5914">
        <v>0</v>
      </c>
      <c r="AB5914">
        <v>3</v>
      </c>
      <c r="AC5914">
        <v>5.22</v>
      </c>
      <c r="AE5914" t="s">
        <v>7949</v>
      </c>
      <c r="AH5914">
        <v>0</v>
      </c>
      <c r="AI5914">
        <v>0</v>
      </c>
    </row>
    <row r="5915" spans="1:35" x14ac:dyDescent="0.25">
      <c r="B5915">
        <v>58100</v>
      </c>
      <c r="H5915">
        <v>4.5</v>
      </c>
      <c r="I5915" t="s">
        <v>22086</v>
      </c>
      <c r="J5915" t="s">
        <v>22090</v>
      </c>
      <c r="K5915" t="s">
        <v>22113</v>
      </c>
      <c r="M5915" t="s">
        <v>22239</v>
      </c>
      <c r="N5915" t="s">
        <v>26518</v>
      </c>
      <c r="O5915" t="s">
        <v>30796</v>
      </c>
    </row>
    <row r="5916" spans="1:35" x14ac:dyDescent="0.25">
      <c r="B5916">
        <v>21800</v>
      </c>
      <c r="H5916">
        <v>4.5</v>
      </c>
      <c r="I5916" t="s">
        <v>22086</v>
      </c>
      <c r="J5916" t="s">
        <v>22090</v>
      </c>
      <c r="K5916" t="s">
        <v>22113</v>
      </c>
      <c r="M5916" t="s">
        <v>22239</v>
      </c>
      <c r="N5916" t="s">
        <v>26519</v>
      </c>
      <c r="O5916" t="s">
        <v>30797</v>
      </c>
      <c r="P5916">
        <v>4</v>
      </c>
      <c r="Q5916">
        <v>3</v>
      </c>
      <c r="R5916">
        <v>2.4900000000000002</v>
      </c>
      <c r="S5916">
        <v>2.77</v>
      </c>
      <c r="T5916">
        <v>256.26</v>
      </c>
      <c r="U5916">
        <v>77.760000000000005</v>
      </c>
      <c r="V5916">
        <v>2.7</v>
      </c>
      <c r="W5916">
        <v>7.46</v>
      </c>
      <c r="X5916">
        <v>0</v>
      </c>
      <c r="Y5916">
        <v>2</v>
      </c>
      <c r="Z5916" t="s">
        <v>4250</v>
      </c>
      <c r="AA5916">
        <v>0</v>
      </c>
      <c r="AB5916">
        <v>3</v>
      </c>
      <c r="AC5916">
        <v>4.9216666666666669</v>
      </c>
      <c r="AE5916" t="s">
        <v>7949</v>
      </c>
      <c r="AH5916">
        <v>0</v>
      </c>
      <c r="AI5916">
        <v>0</v>
      </c>
    </row>
    <row r="5917" spans="1:35" x14ac:dyDescent="0.25">
      <c r="A5917" t="s">
        <v>22081</v>
      </c>
      <c r="B5917">
        <v>41800</v>
      </c>
      <c r="H5917">
        <v>4.5</v>
      </c>
      <c r="I5917" t="s">
        <v>22086</v>
      </c>
      <c r="J5917" t="s">
        <v>22090</v>
      </c>
      <c r="K5917" t="s">
        <v>22113</v>
      </c>
      <c r="M5917" t="s">
        <v>22239</v>
      </c>
      <c r="N5917" t="s">
        <v>26520</v>
      </c>
      <c r="O5917" t="s">
        <v>30798</v>
      </c>
      <c r="P5917">
        <v>4</v>
      </c>
      <c r="Q5917">
        <v>3</v>
      </c>
      <c r="R5917">
        <v>2.5</v>
      </c>
      <c r="S5917">
        <v>2.5499999999999998</v>
      </c>
      <c r="T5917">
        <v>256.26</v>
      </c>
      <c r="U5917">
        <v>77.760000000000005</v>
      </c>
      <c r="V5917">
        <v>2.7</v>
      </c>
      <c r="W5917">
        <v>8.34</v>
      </c>
      <c r="X5917">
        <v>0</v>
      </c>
      <c r="Y5917">
        <v>2</v>
      </c>
      <c r="Z5917" t="s">
        <v>4250</v>
      </c>
      <c r="AA5917">
        <v>0</v>
      </c>
      <c r="AB5917">
        <v>3</v>
      </c>
      <c r="AC5917">
        <v>4.916666666666667</v>
      </c>
      <c r="AE5917" t="s">
        <v>7949</v>
      </c>
      <c r="AH5917">
        <v>0</v>
      </c>
      <c r="AI5917">
        <v>0</v>
      </c>
    </row>
    <row r="5918" spans="1:35" x14ac:dyDescent="0.25">
      <c r="B5918">
        <v>15600</v>
      </c>
      <c r="H5918">
        <v>4.5</v>
      </c>
      <c r="I5918" t="s">
        <v>22086</v>
      </c>
      <c r="J5918" t="s">
        <v>22090</v>
      </c>
      <c r="K5918" t="s">
        <v>22113</v>
      </c>
      <c r="M5918" t="s">
        <v>22239</v>
      </c>
      <c r="N5918" t="s">
        <v>26521</v>
      </c>
      <c r="O5918" t="s">
        <v>30799</v>
      </c>
    </row>
    <row r="5919" spans="1:35" x14ac:dyDescent="0.25">
      <c r="B5919">
        <v>11800</v>
      </c>
      <c r="H5919">
        <v>4.5</v>
      </c>
      <c r="I5919" t="s">
        <v>22086</v>
      </c>
      <c r="J5919" t="s">
        <v>22090</v>
      </c>
      <c r="K5919" t="s">
        <v>22113</v>
      </c>
      <c r="M5919" t="s">
        <v>22239</v>
      </c>
      <c r="N5919" t="s">
        <v>26522</v>
      </c>
      <c r="O5919" t="s">
        <v>30800</v>
      </c>
      <c r="P5919">
        <v>4</v>
      </c>
      <c r="Q5919">
        <v>3</v>
      </c>
      <c r="R5919">
        <v>2</v>
      </c>
      <c r="S5919">
        <v>2.19</v>
      </c>
      <c r="T5919">
        <v>256.26</v>
      </c>
      <c r="U5919">
        <v>77.760000000000005</v>
      </c>
      <c r="V5919">
        <v>2.7</v>
      </c>
      <c r="W5919">
        <v>7.68</v>
      </c>
      <c r="X5919">
        <v>0</v>
      </c>
      <c r="Y5919">
        <v>2</v>
      </c>
      <c r="Z5919" t="s">
        <v>4250</v>
      </c>
      <c r="AA5919">
        <v>0</v>
      </c>
      <c r="AB5919">
        <v>3</v>
      </c>
      <c r="AC5919">
        <v>5.166666666666667</v>
      </c>
      <c r="AE5919" t="s">
        <v>7949</v>
      </c>
      <c r="AH5919">
        <v>0</v>
      </c>
      <c r="AI5919">
        <v>0</v>
      </c>
    </row>
    <row r="5920" spans="1:35" x14ac:dyDescent="0.25">
      <c r="B5920">
        <v>19400</v>
      </c>
      <c r="H5920">
        <v>4.5</v>
      </c>
      <c r="I5920" t="s">
        <v>22086</v>
      </c>
      <c r="J5920" t="s">
        <v>22090</v>
      </c>
      <c r="K5920" t="s">
        <v>22113</v>
      </c>
      <c r="M5920" t="s">
        <v>22239</v>
      </c>
      <c r="N5920" t="s">
        <v>26523</v>
      </c>
      <c r="O5920" t="s">
        <v>30801</v>
      </c>
    </row>
    <row r="5921" spans="1:35" x14ac:dyDescent="0.25">
      <c r="B5921">
        <v>270</v>
      </c>
      <c r="H5921">
        <v>4.5</v>
      </c>
      <c r="I5921" t="s">
        <v>22086</v>
      </c>
      <c r="J5921" t="s">
        <v>22090</v>
      </c>
      <c r="K5921" t="s">
        <v>22113</v>
      </c>
      <c r="M5921" t="s">
        <v>22239</v>
      </c>
      <c r="N5921" t="s">
        <v>26524</v>
      </c>
      <c r="O5921" t="s">
        <v>19009</v>
      </c>
      <c r="P5921">
        <v>5</v>
      </c>
      <c r="Q5921">
        <v>4</v>
      </c>
      <c r="R5921">
        <v>1.93</v>
      </c>
      <c r="S5921">
        <v>2.35</v>
      </c>
      <c r="T5921">
        <v>272.26</v>
      </c>
      <c r="U5921">
        <v>97.99</v>
      </c>
      <c r="V5921">
        <v>2.41</v>
      </c>
      <c r="W5921">
        <v>7.43</v>
      </c>
      <c r="X5921">
        <v>0</v>
      </c>
      <c r="Y5921">
        <v>2</v>
      </c>
      <c r="Z5921" t="s">
        <v>4250</v>
      </c>
      <c r="AA5921">
        <v>0</v>
      </c>
      <c r="AB5921">
        <v>3</v>
      </c>
      <c r="AC5921">
        <v>4.7336666666666671</v>
      </c>
      <c r="AD5921" t="s">
        <v>19825</v>
      </c>
      <c r="AE5921" t="s">
        <v>7949</v>
      </c>
      <c r="AH5921">
        <v>0</v>
      </c>
      <c r="AI5921">
        <v>0</v>
      </c>
    </row>
    <row r="5922" spans="1:35" x14ac:dyDescent="0.25">
      <c r="A5922" t="s">
        <v>22082</v>
      </c>
      <c r="B5922">
        <v>620</v>
      </c>
      <c r="H5922">
        <v>4.5</v>
      </c>
      <c r="I5922" t="s">
        <v>22086</v>
      </c>
      <c r="J5922" t="s">
        <v>22090</v>
      </c>
      <c r="K5922" t="s">
        <v>22113</v>
      </c>
      <c r="M5922" t="s">
        <v>22239</v>
      </c>
      <c r="N5922" t="s">
        <v>26525</v>
      </c>
      <c r="O5922" t="s">
        <v>30802</v>
      </c>
      <c r="P5922">
        <v>5</v>
      </c>
      <c r="Q5922">
        <v>4</v>
      </c>
      <c r="R5922">
        <v>1.96</v>
      </c>
      <c r="S5922">
        <v>2.4</v>
      </c>
      <c r="T5922">
        <v>272.26</v>
      </c>
      <c r="U5922">
        <v>97.99</v>
      </c>
      <c r="V5922">
        <v>2.41</v>
      </c>
      <c r="W5922">
        <v>7.4</v>
      </c>
      <c r="X5922">
        <v>0</v>
      </c>
      <c r="Y5922">
        <v>2</v>
      </c>
      <c r="Z5922" t="s">
        <v>4250</v>
      </c>
      <c r="AA5922">
        <v>0</v>
      </c>
      <c r="AB5922">
        <v>3</v>
      </c>
      <c r="AC5922">
        <v>4.7336666666666671</v>
      </c>
      <c r="AE5922" t="s">
        <v>7949</v>
      </c>
      <c r="AH5922">
        <v>0</v>
      </c>
      <c r="AI5922">
        <v>0</v>
      </c>
    </row>
    <row r="5923" spans="1:35" x14ac:dyDescent="0.25">
      <c r="B5923">
        <v>1940</v>
      </c>
      <c r="H5923">
        <v>4.5</v>
      </c>
      <c r="I5923" t="s">
        <v>22086</v>
      </c>
      <c r="J5923" t="s">
        <v>22090</v>
      </c>
      <c r="K5923" t="s">
        <v>22113</v>
      </c>
      <c r="M5923" t="s">
        <v>22239</v>
      </c>
      <c r="N5923" t="s">
        <v>26526</v>
      </c>
      <c r="O5923" t="s">
        <v>30803</v>
      </c>
      <c r="P5923">
        <v>5</v>
      </c>
      <c r="Q5923">
        <v>4</v>
      </c>
      <c r="R5923">
        <v>1.73</v>
      </c>
      <c r="S5923">
        <v>2.13</v>
      </c>
      <c r="T5923">
        <v>272.26</v>
      </c>
      <c r="U5923">
        <v>97.99</v>
      </c>
      <c r="V5923">
        <v>2.41</v>
      </c>
      <c r="W5923">
        <v>7.43</v>
      </c>
      <c r="X5923">
        <v>0</v>
      </c>
      <c r="Y5923">
        <v>2</v>
      </c>
      <c r="Z5923" t="s">
        <v>4250</v>
      </c>
      <c r="AA5923">
        <v>0</v>
      </c>
      <c r="AB5923">
        <v>3</v>
      </c>
      <c r="AC5923">
        <v>4.7336666666666671</v>
      </c>
      <c r="AE5923" t="s">
        <v>7949</v>
      </c>
      <c r="AH5923">
        <v>0</v>
      </c>
      <c r="AI5923">
        <v>0</v>
      </c>
    </row>
    <row r="5924" spans="1:35" x14ac:dyDescent="0.25">
      <c r="B5924">
        <v>1710</v>
      </c>
      <c r="H5924">
        <v>4.5</v>
      </c>
      <c r="I5924" t="s">
        <v>22086</v>
      </c>
      <c r="J5924" t="s">
        <v>22090</v>
      </c>
      <c r="K5924" t="s">
        <v>22113</v>
      </c>
      <c r="M5924" t="s">
        <v>22239</v>
      </c>
      <c r="N5924" t="s">
        <v>26527</v>
      </c>
      <c r="O5924" t="s">
        <v>30804</v>
      </c>
    </row>
    <row r="5925" spans="1:35" x14ac:dyDescent="0.25">
      <c r="A5925" t="s">
        <v>22083</v>
      </c>
      <c r="B5925">
        <v>2370</v>
      </c>
      <c r="H5925">
        <v>4.5</v>
      </c>
      <c r="I5925" t="s">
        <v>22086</v>
      </c>
      <c r="J5925" t="s">
        <v>22090</v>
      </c>
      <c r="K5925" t="s">
        <v>22113</v>
      </c>
      <c r="M5925" t="s">
        <v>22239</v>
      </c>
      <c r="N5925" t="s">
        <v>26528</v>
      </c>
      <c r="O5925" t="s">
        <v>30805</v>
      </c>
      <c r="P5925">
        <v>5</v>
      </c>
      <c r="Q5925">
        <v>4</v>
      </c>
      <c r="R5925">
        <v>2</v>
      </c>
      <c r="S5925">
        <v>2.4</v>
      </c>
      <c r="T5925">
        <v>272.26</v>
      </c>
      <c r="U5925">
        <v>97.99</v>
      </c>
      <c r="V5925">
        <v>2.41</v>
      </c>
      <c r="W5925">
        <v>7.44</v>
      </c>
      <c r="X5925">
        <v>0</v>
      </c>
      <c r="Y5925">
        <v>2</v>
      </c>
      <c r="Z5925" t="s">
        <v>4250</v>
      </c>
      <c r="AA5925">
        <v>0</v>
      </c>
      <c r="AB5925">
        <v>3</v>
      </c>
      <c r="AC5925">
        <v>4.7336666666666671</v>
      </c>
      <c r="AD5925" t="s">
        <v>30808</v>
      </c>
      <c r="AE5925" t="s">
        <v>7949</v>
      </c>
      <c r="AH5925">
        <v>0</v>
      </c>
      <c r="AI5925">
        <v>0</v>
      </c>
    </row>
    <row r="5926" spans="1:35" x14ac:dyDescent="0.25">
      <c r="B5926">
        <v>2080</v>
      </c>
      <c r="H5926">
        <v>4.5</v>
      </c>
      <c r="I5926" t="s">
        <v>22086</v>
      </c>
      <c r="J5926" t="s">
        <v>22090</v>
      </c>
      <c r="K5926" t="s">
        <v>22113</v>
      </c>
      <c r="M5926" t="s">
        <v>22239</v>
      </c>
      <c r="N5926" t="s">
        <v>26529</v>
      </c>
      <c r="O5926" t="s">
        <v>30806</v>
      </c>
    </row>
  </sheetData>
  <conditionalFormatting sqref="AD1:AD5928">
    <cfRule type="iconSet" priority="1">
      <iconSet>
        <cfvo type="percent" val="0"/>
        <cfvo type="num" val="3.5"/>
        <cfvo type="num" val="4.5"/>
      </iconSet>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50"/>
  <sheetViews>
    <sheetView tabSelected="1" workbookViewId="0"/>
  </sheetViews>
  <sheetFormatPr defaultRowHeight="15" x14ac:dyDescent="0.25"/>
  <sheetData>
    <row r="1" spans="1:12" ht="70.5" x14ac:dyDescent="0.25">
      <c r="A1" s="5" t="s">
        <v>30809</v>
      </c>
      <c r="B1" s="5" t="s">
        <v>30810</v>
      </c>
      <c r="C1" s="5" t="s">
        <v>30811</v>
      </c>
      <c r="D1" s="5" t="s">
        <v>30812</v>
      </c>
      <c r="E1" s="5" t="s">
        <v>30813</v>
      </c>
      <c r="F1" s="5" t="s">
        <v>30814</v>
      </c>
      <c r="G1" s="5" t="s">
        <v>30815</v>
      </c>
      <c r="H1" s="5" t="s">
        <v>30816</v>
      </c>
      <c r="I1" s="5" t="s">
        <v>30817</v>
      </c>
      <c r="J1" s="5" t="s">
        <v>30818</v>
      </c>
      <c r="K1" s="5" t="s">
        <v>30819</v>
      </c>
      <c r="L1" s="5" t="s">
        <v>30820</v>
      </c>
    </row>
    <row r="2" spans="1:12" x14ac:dyDescent="0.25">
      <c r="A2" t="s">
        <v>28341</v>
      </c>
      <c r="B2" t="s">
        <v>4841</v>
      </c>
      <c r="C2" t="s">
        <v>4842</v>
      </c>
      <c r="D2">
        <v>6</v>
      </c>
      <c r="E2" t="s">
        <v>4845</v>
      </c>
      <c r="G2" s="6" t="s">
        <v>30885</v>
      </c>
    </row>
    <row r="3" spans="1:12" x14ac:dyDescent="0.25">
      <c r="A3" t="s">
        <v>30821</v>
      </c>
      <c r="B3" t="s">
        <v>4841</v>
      </c>
      <c r="C3" t="s">
        <v>4842</v>
      </c>
      <c r="D3">
        <v>7.6</v>
      </c>
      <c r="E3" t="s">
        <v>4845</v>
      </c>
      <c r="F3" t="s">
        <v>30862</v>
      </c>
      <c r="G3" s="6" t="s">
        <v>30886</v>
      </c>
      <c r="H3" s="6" t="s">
        <v>30934</v>
      </c>
      <c r="I3" s="6" t="s">
        <v>30967</v>
      </c>
      <c r="J3" s="6" t="s">
        <v>30986</v>
      </c>
    </row>
    <row r="4" spans="1:12" x14ac:dyDescent="0.25">
      <c r="A4" t="s">
        <v>30822</v>
      </c>
      <c r="B4" t="s">
        <v>4841</v>
      </c>
      <c r="C4" t="s">
        <v>4842</v>
      </c>
      <c r="D4">
        <v>10</v>
      </c>
      <c r="E4" t="s">
        <v>4845</v>
      </c>
      <c r="G4" s="6" t="s">
        <v>30887</v>
      </c>
    </row>
    <row r="5" spans="1:12" x14ac:dyDescent="0.25">
      <c r="A5" t="s">
        <v>28345</v>
      </c>
      <c r="B5" t="s">
        <v>4841</v>
      </c>
      <c r="C5" t="s">
        <v>4842</v>
      </c>
      <c r="D5">
        <v>15</v>
      </c>
      <c r="E5" t="s">
        <v>4845</v>
      </c>
      <c r="G5" s="6" t="s">
        <v>30888</v>
      </c>
    </row>
    <row r="6" spans="1:12" x14ac:dyDescent="0.25">
      <c r="A6" t="s">
        <v>30823</v>
      </c>
      <c r="B6" t="s">
        <v>4840</v>
      </c>
      <c r="C6" t="s">
        <v>4842</v>
      </c>
      <c r="D6">
        <v>15</v>
      </c>
      <c r="E6" t="s">
        <v>4845</v>
      </c>
      <c r="F6" t="s">
        <v>30863</v>
      </c>
      <c r="G6" s="6" t="s">
        <v>30889</v>
      </c>
      <c r="H6" s="6" t="s">
        <v>30935</v>
      </c>
    </row>
    <row r="7" spans="1:12" x14ac:dyDescent="0.25">
      <c r="A7" t="s">
        <v>30824</v>
      </c>
      <c r="B7" t="s">
        <v>4841</v>
      </c>
      <c r="C7" t="s">
        <v>4842</v>
      </c>
      <c r="D7">
        <v>17</v>
      </c>
      <c r="E7" t="s">
        <v>4845</v>
      </c>
      <c r="F7" t="s">
        <v>30864</v>
      </c>
      <c r="G7" s="6" t="s">
        <v>30890</v>
      </c>
      <c r="H7" s="6" t="s">
        <v>30936</v>
      </c>
    </row>
    <row r="8" spans="1:12" x14ac:dyDescent="0.25">
      <c r="A8" t="s">
        <v>30825</v>
      </c>
      <c r="B8" t="s">
        <v>4841</v>
      </c>
      <c r="C8" t="s">
        <v>4842</v>
      </c>
      <c r="D8">
        <v>20</v>
      </c>
      <c r="E8" t="s">
        <v>4845</v>
      </c>
      <c r="F8" t="s">
        <v>30865</v>
      </c>
      <c r="G8" s="6" t="s">
        <v>30891</v>
      </c>
      <c r="H8" s="6" t="s">
        <v>30937</v>
      </c>
      <c r="I8" s="6" t="s">
        <v>30968</v>
      </c>
    </row>
    <row r="9" spans="1:12" x14ac:dyDescent="0.25">
      <c r="A9" t="s">
        <v>30826</v>
      </c>
      <c r="B9" t="s">
        <v>4841</v>
      </c>
      <c r="C9" t="s">
        <v>4842</v>
      </c>
      <c r="D9">
        <v>22</v>
      </c>
      <c r="E9" t="s">
        <v>4845</v>
      </c>
      <c r="G9" s="6" t="s">
        <v>30892</v>
      </c>
    </row>
    <row r="10" spans="1:12" x14ac:dyDescent="0.25">
      <c r="A10" t="s">
        <v>26868</v>
      </c>
      <c r="B10" t="s">
        <v>4840</v>
      </c>
      <c r="C10" t="s">
        <v>4842</v>
      </c>
      <c r="D10">
        <v>40</v>
      </c>
      <c r="E10" t="s">
        <v>4845</v>
      </c>
      <c r="G10" s="6" t="s">
        <v>30893</v>
      </c>
    </row>
    <row r="11" spans="1:12" x14ac:dyDescent="0.25">
      <c r="A11" t="s">
        <v>27844</v>
      </c>
      <c r="B11" t="s">
        <v>4841</v>
      </c>
      <c r="C11" t="s">
        <v>4842</v>
      </c>
      <c r="D11">
        <v>63</v>
      </c>
      <c r="E11" t="s">
        <v>4845</v>
      </c>
      <c r="G11" s="6" t="s">
        <v>30894</v>
      </c>
    </row>
    <row r="12" spans="1:12" x14ac:dyDescent="0.25">
      <c r="A12" t="s">
        <v>30827</v>
      </c>
      <c r="B12" t="s">
        <v>4841</v>
      </c>
      <c r="C12" t="s">
        <v>4842</v>
      </c>
      <c r="D12">
        <v>120</v>
      </c>
      <c r="E12" t="s">
        <v>4845</v>
      </c>
      <c r="F12" t="s">
        <v>30866</v>
      </c>
      <c r="G12" s="6" t="s">
        <v>30895</v>
      </c>
      <c r="H12" s="6" t="s">
        <v>30938</v>
      </c>
      <c r="I12" s="6" t="s">
        <v>30969</v>
      </c>
    </row>
    <row r="13" spans="1:12" x14ac:dyDescent="0.25">
      <c r="A13" t="s">
        <v>30828</v>
      </c>
      <c r="B13" t="s">
        <v>4839</v>
      </c>
      <c r="C13" t="s">
        <v>4842</v>
      </c>
      <c r="D13">
        <v>170</v>
      </c>
      <c r="E13" t="s">
        <v>4845</v>
      </c>
      <c r="G13" s="6" t="s">
        <v>30896</v>
      </c>
      <c r="H13" s="6" t="s">
        <v>30939</v>
      </c>
    </row>
    <row r="14" spans="1:12" x14ac:dyDescent="0.25">
      <c r="A14" t="s">
        <v>30829</v>
      </c>
      <c r="B14" t="s">
        <v>4839</v>
      </c>
      <c r="C14" t="s">
        <v>4842</v>
      </c>
      <c r="D14">
        <v>210</v>
      </c>
      <c r="E14" t="s">
        <v>4845</v>
      </c>
      <c r="G14" s="6" t="s">
        <v>30897</v>
      </c>
    </row>
    <row r="15" spans="1:12" x14ac:dyDescent="0.25">
      <c r="A15" t="s">
        <v>26842</v>
      </c>
      <c r="B15" t="s">
        <v>4839</v>
      </c>
      <c r="C15" t="s">
        <v>4842</v>
      </c>
      <c r="D15">
        <v>233</v>
      </c>
      <c r="E15" t="s">
        <v>4845</v>
      </c>
      <c r="G15" s="6" t="s">
        <v>30898</v>
      </c>
    </row>
    <row r="16" spans="1:12" x14ac:dyDescent="0.25">
      <c r="A16" t="s">
        <v>30830</v>
      </c>
      <c r="B16" t="s">
        <v>4841</v>
      </c>
      <c r="C16" t="s">
        <v>4842</v>
      </c>
      <c r="D16">
        <v>240</v>
      </c>
      <c r="E16" t="s">
        <v>4845</v>
      </c>
      <c r="F16" t="s">
        <v>30867</v>
      </c>
      <c r="G16" s="6" t="s">
        <v>30899</v>
      </c>
      <c r="H16" s="6" t="s">
        <v>30940</v>
      </c>
      <c r="I16" s="6" t="s">
        <v>30970</v>
      </c>
      <c r="J16" s="6" t="s">
        <v>30987</v>
      </c>
    </row>
    <row r="17" spans="1:11" x14ac:dyDescent="0.25">
      <c r="A17" t="s">
        <v>30831</v>
      </c>
      <c r="B17" t="s">
        <v>4841</v>
      </c>
      <c r="C17" t="s">
        <v>4842</v>
      </c>
      <c r="D17">
        <v>410</v>
      </c>
      <c r="E17" t="s">
        <v>4845</v>
      </c>
      <c r="F17" t="s">
        <v>30868</v>
      </c>
      <c r="G17" s="6" t="s">
        <v>30900</v>
      </c>
      <c r="H17" s="6" t="s">
        <v>30941</v>
      </c>
      <c r="I17" s="6" t="s">
        <v>30971</v>
      </c>
    </row>
    <row r="18" spans="1:11" x14ac:dyDescent="0.25">
      <c r="A18" t="s">
        <v>30832</v>
      </c>
      <c r="B18" t="s">
        <v>4841</v>
      </c>
      <c r="C18" t="s">
        <v>4842</v>
      </c>
      <c r="D18">
        <v>690</v>
      </c>
      <c r="E18" t="s">
        <v>4845</v>
      </c>
      <c r="F18" t="s">
        <v>30869</v>
      </c>
      <c r="G18" s="6" t="s">
        <v>30901</v>
      </c>
      <c r="H18" s="6" t="s">
        <v>30942</v>
      </c>
      <c r="I18" s="6" t="s">
        <v>30972</v>
      </c>
    </row>
    <row r="19" spans="1:11" x14ac:dyDescent="0.25">
      <c r="A19" t="s">
        <v>30833</v>
      </c>
      <c r="B19" t="s">
        <v>4839</v>
      </c>
      <c r="C19" t="s">
        <v>4842</v>
      </c>
      <c r="D19">
        <v>700</v>
      </c>
      <c r="E19" t="s">
        <v>4845</v>
      </c>
      <c r="F19" t="s">
        <v>30870</v>
      </c>
      <c r="G19" s="6" t="s">
        <v>30902</v>
      </c>
      <c r="H19" s="6" t="s">
        <v>30943</v>
      </c>
      <c r="I19" s="6" t="s">
        <v>30973</v>
      </c>
      <c r="J19" s="6" t="s">
        <v>30988</v>
      </c>
    </row>
    <row r="20" spans="1:11" x14ac:dyDescent="0.25">
      <c r="A20" t="s">
        <v>30834</v>
      </c>
      <c r="B20" t="s">
        <v>4841</v>
      </c>
      <c r="C20" t="s">
        <v>4842</v>
      </c>
      <c r="D20">
        <v>710</v>
      </c>
      <c r="E20" t="s">
        <v>4845</v>
      </c>
      <c r="F20" t="s">
        <v>30866</v>
      </c>
      <c r="G20" s="6" t="s">
        <v>30903</v>
      </c>
      <c r="H20" s="6" t="s">
        <v>30944</v>
      </c>
      <c r="I20" s="6" t="s">
        <v>30974</v>
      </c>
    </row>
    <row r="21" spans="1:11" x14ac:dyDescent="0.25">
      <c r="A21" t="s">
        <v>30835</v>
      </c>
      <c r="B21" t="s">
        <v>4841</v>
      </c>
      <c r="C21" t="s">
        <v>4842</v>
      </c>
      <c r="D21">
        <v>750</v>
      </c>
      <c r="E21" t="s">
        <v>4845</v>
      </c>
      <c r="F21" t="s">
        <v>30871</v>
      </c>
      <c r="G21" s="6" t="s">
        <v>30904</v>
      </c>
      <c r="H21" s="6" t="s">
        <v>30945</v>
      </c>
    </row>
    <row r="22" spans="1:11" x14ac:dyDescent="0.25">
      <c r="A22" t="s">
        <v>30836</v>
      </c>
      <c r="B22" t="s">
        <v>4841</v>
      </c>
      <c r="C22" t="s">
        <v>4842</v>
      </c>
      <c r="D22">
        <v>1540</v>
      </c>
      <c r="E22" t="s">
        <v>4845</v>
      </c>
      <c r="G22" s="6" t="s">
        <v>30905</v>
      </c>
    </row>
    <row r="23" spans="1:11" x14ac:dyDescent="0.25">
      <c r="A23" t="s">
        <v>30837</v>
      </c>
      <c r="B23" t="s">
        <v>4841</v>
      </c>
      <c r="C23" t="s">
        <v>4842</v>
      </c>
      <c r="D23">
        <v>1700</v>
      </c>
      <c r="E23" t="s">
        <v>4845</v>
      </c>
      <c r="F23" t="s">
        <v>30872</v>
      </c>
      <c r="G23" s="6" t="s">
        <v>30906</v>
      </c>
      <c r="H23" s="6" t="s">
        <v>30946</v>
      </c>
      <c r="I23" s="6" t="s">
        <v>30975</v>
      </c>
    </row>
    <row r="24" spans="1:11" x14ac:dyDescent="0.25">
      <c r="A24" t="s">
        <v>30838</v>
      </c>
      <c r="B24" t="s">
        <v>4841</v>
      </c>
      <c r="C24" t="s">
        <v>4842</v>
      </c>
      <c r="D24">
        <v>1770</v>
      </c>
      <c r="E24" t="s">
        <v>4845</v>
      </c>
      <c r="G24" s="6" t="s">
        <v>30907</v>
      </c>
      <c r="H24" s="6" t="s">
        <v>30947</v>
      </c>
      <c r="I24" s="6" t="s">
        <v>30976</v>
      </c>
    </row>
    <row r="25" spans="1:11" x14ac:dyDescent="0.25">
      <c r="A25" t="s">
        <v>30839</v>
      </c>
      <c r="B25" t="s">
        <v>4839</v>
      </c>
      <c r="C25" t="s">
        <v>4842</v>
      </c>
      <c r="D25">
        <v>2200</v>
      </c>
      <c r="E25" t="s">
        <v>4845</v>
      </c>
      <c r="F25" t="s">
        <v>30873</v>
      </c>
      <c r="G25" s="6" t="s">
        <v>30908</v>
      </c>
      <c r="H25" s="6" t="s">
        <v>30948</v>
      </c>
    </row>
    <row r="26" spans="1:11" x14ac:dyDescent="0.25">
      <c r="A26" t="s">
        <v>30805</v>
      </c>
      <c r="B26" t="s">
        <v>4841</v>
      </c>
      <c r="C26" t="s">
        <v>4842</v>
      </c>
      <c r="D26">
        <v>2370</v>
      </c>
      <c r="E26" t="s">
        <v>4845</v>
      </c>
      <c r="F26" t="s">
        <v>30874</v>
      </c>
      <c r="G26" s="6" t="s">
        <v>30909</v>
      </c>
      <c r="H26" s="6" t="s">
        <v>30949</v>
      </c>
      <c r="I26" s="6" t="s">
        <v>30977</v>
      </c>
      <c r="J26" s="6" t="s">
        <v>30989</v>
      </c>
      <c r="K26" s="6" t="s">
        <v>30994</v>
      </c>
    </row>
    <row r="27" spans="1:11" x14ac:dyDescent="0.25">
      <c r="A27" t="s">
        <v>30840</v>
      </c>
      <c r="B27" t="s">
        <v>4841</v>
      </c>
      <c r="C27" t="s">
        <v>4842</v>
      </c>
      <c r="D27">
        <v>2400</v>
      </c>
      <c r="E27" t="s">
        <v>4845</v>
      </c>
      <c r="F27" t="s">
        <v>30871</v>
      </c>
      <c r="G27" s="6" t="s">
        <v>30910</v>
      </c>
      <c r="H27" s="6" t="s">
        <v>30950</v>
      </c>
    </row>
    <row r="28" spans="1:11" x14ac:dyDescent="0.25">
      <c r="A28" t="s">
        <v>30791</v>
      </c>
      <c r="B28" t="s">
        <v>4841</v>
      </c>
      <c r="C28" t="s">
        <v>4842</v>
      </c>
      <c r="D28">
        <v>2450</v>
      </c>
      <c r="E28" t="s">
        <v>4845</v>
      </c>
      <c r="G28" s="6" t="s">
        <v>30911</v>
      </c>
      <c r="H28" s="6" t="s">
        <v>30951</v>
      </c>
    </row>
    <row r="29" spans="1:11" x14ac:dyDescent="0.25">
      <c r="A29" t="s">
        <v>30841</v>
      </c>
      <c r="B29" t="s">
        <v>4841</v>
      </c>
      <c r="C29" t="s">
        <v>4842</v>
      </c>
      <c r="D29">
        <v>2500</v>
      </c>
      <c r="E29" t="s">
        <v>4845</v>
      </c>
      <c r="F29" t="s">
        <v>30875</v>
      </c>
      <c r="G29" s="6" t="s">
        <v>30912</v>
      </c>
      <c r="H29" s="6" t="s">
        <v>30952</v>
      </c>
    </row>
    <row r="30" spans="1:11" x14ac:dyDescent="0.25">
      <c r="A30" t="s">
        <v>30842</v>
      </c>
      <c r="B30" t="s">
        <v>4841</v>
      </c>
      <c r="C30" t="s">
        <v>4842</v>
      </c>
      <c r="D30">
        <v>2600</v>
      </c>
      <c r="E30" t="s">
        <v>4845</v>
      </c>
      <c r="F30" t="s">
        <v>30876</v>
      </c>
      <c r="G30" s="6" t="s">
        <v>30913</v>
      </c>
      <c r="H30" s="6" t="s">
        <v>30953</v>
      </c>
    </row>
    <row r="31" spans="1:11" x14ac:dyDescent="0.25">
      <c r="A31" t="s">
        <v>30843</v>
      </c>
      <c r="B31" t="s">
        <v>4841</v>
      </c>
      <c r="C31" t="s">
        <v>4842</v>
      </c>
      <c r="D31">
        <v>2800</v>
      </c>
      <c r="E31" t="s">
        <v>4845</v>
      </c>
      <c r="F31" t="s">
        <v>30877</v>
      </c>
      <c r="G31" s="6" t="s">
        <v>30914</v>
      </c>
      <c r="H31" s="6" t="s">
        <v>30954</v>
      </c>
      <c r="I31" s="6" t="s">
        <v>30978</v>
      </c>
    </row>
    <row r="32" spans="1:11" x14ac:dyDescent="0.25">
      <c r="A32" t="s">
        <v>30844</v>
      </c>
      <c r="B32" t="s">
        <v>4841</v>
      </c>
      <c r="C32" t="s">
        <v>4842</v>
      </c>
      <c r="D32">
        <v>2830</v>
      </c>
      <c r="E32" t="s">
        <v>4845</v>
      </c>
      <c r="F32" t="s">
        <v>30878</v>
      </c>
      <c r="G32" s="6" t="s">
        <v>30915</v>
      </c>
      <c r="H32" s="6" t="s">
        <v>30955</v>
      </c>
      <c r="I32" s="6" t="s">
        <v>30979</v>
      </c>
    </row>
    <row r="33" spans="1:12" x14ac:dyDescent="0.25">
      <c r="A33" t="s">
        <v>28664</v>
      </c>
      <c r="B33" t="s">
        <v>4841</v>
      </c>
      <c r="C33" t="s">
        <v>4842</v>
      </c>
      <c r="D33">
        <v>2900</v>
      </c>
      <c r="E33" t="s">
        <v>4845</v>
      </c>
      <c r="G33" s="6" t="s">
        <v>30916</v>
      </c>
    </row>
    <row r="34" spans="1:12" x14ac:dyDescent="0.25">
      <c r="A34" t="s">
        <v>30845</v>
      </c>
      <c r="B34" t="s">
        <v>4841</v>
      </c>
      <c r="C34" t="s">
        <v>4842</v>
      </c>
      <c r="D34">
        <v>2990</v>
      </c>
      <c r="E34" t="s">
        <v>4845</v>
      </c>
      <c r="F34" t="s">
        <v>30866</v>
      </c>
      <c r="G34" s="6" t="s">
        <v>30917</v>
      </c>
      <c r="H34" s="6" t="s">
        <v>30956</v>
      </c>
      <c r="I34" s="6" t="s">
        <v>30980</v>
      </c>
    </row>
    <row r="35" spans="1:12" x14ac:dyDescent="0.25">
      <c r="A35" t="s">
        <v>30846</v>
      </c>
      <c r="B35" t="s">
        <v>4841</v>
      </c>
      <c r="C35" t="s">
        <v>4842</v>
      </c>
      <c r="D35">
        <v>3000</v>
      </c>
      <c r="E35" t="s">
        <v>4845</v>
      </c>
      <c r="F35" t="s">
        <v>30879</v>
      </c>
      <c r="G35" s="6" t="s">
        <v>30918</v>
      </c>
      <c r="H35" s="6" t="s">
        <v>30957</v>
      </c>
    </row>
    <row r="36" spans="1:12" x14ac:dyDescent="0.25">
      <c r="A36" t="s">
        <v>30847</v>
      </c>
      <c r="B36" t="s">
        <v>4841</v>
      </c>
      <c r="C36" t="s">
        <v>4842</v>
      </c>
      <c r="D36">
        <v>3200</v>
      </c>
      <c r="E36" t="s">
        <v>4845</v>
      </c>
      <c r="G36" s="6" t="s">
        <v>30919</v>
      </c>
      <c r="H36" s="6" t="s">
        <v>30958</v>
      </c>
      <c r="I36" s="6" t="s">
        <v>30981</v>
      </c>
      <c r="J36" s="6" t="s">
        <v>30990</v>
      </c>
      <c r="K36" s="6" t="s">
        <v>30995</v>
      </c>
    </row>
    <row r="37" spans="1:12" x14ac:dyDescent="0.25">
      <c r="A37" t="s">
        <v>30848</v>
      </c>
      <c r="B37" t="s">
        <v>4841</v>
      </c>
      <c r="C37" t="s">
        <v>4842</v>
      </c>
      <c r="D37">
        <v>3300</v>
      </c>
      <c r="E37" t="s">
        <v>4845</v>
      </c>
      <c r="G37" s="6" t="s">
        <v>30920</v>
      </c>
    </row>
    <row r="38" spans="1:12" x14ac:dyDescent="0.25">
      <c r="A38" t="s">
        <v>30849</v>
      </c>
      <c r="B38" t="s">
        <v>4841</v>
      </c>
      <c r="C38" t="s">
        <v>4842</v>
      </c>
      <c r="D38">
        <v>3900</v>
      </c>
      <c r="E38" t="s">
        <v>4845</v>
      </c>
      <c r="F38" t="s">
        <v>30880</v>
      </c>
      <c r="G38" s="6" t="s">
        <v>30921</v>
      </c>
      <c r="H38" s="6" t="s">
        <v>30959</v>
      </c>
      <c r="I38" s="6" t="s">
        <v>30982</v>
      </c>
      <c r="J38" s="6" t="s">
        <v>30991</v>
      </c>
      <c r="K38" s="6" t="s">
        <v>30996</v>
      </c>
    </row>
    <row r="39" spans="1:12" x14ac:dyDescent="0.25">
      <c r="A39" t="s">
        <v>30850</v>
      </c>
      <c r="B39" t="s">
        <v>4841</v>
      </c>
      <c r="C39" t="s">
        <v>4842</v>
      </c>
      <c r="D39">
        <v>4180</v>
      </c>
      <c r="E39" t="s">
        <v>4845</v>
      </c>
      <c r="G39" s="6" t="s">
        <v>30922</v>
      </c>
    </row>
    <row r="40" spans="1:12" x14ac:dyDescent="0.25">
      <c r="A40" t="s">
        <v>30851</v>
      </c>
      <c r="B40" t="s">
        <v>4839</v>
      </c>
      <c r="C40" t="s">
        <v>4842</v>
      </c>
      <c r="D40">
        <v>4280</v>
      </c>
      <c r="E40" t="s">
        <v>4845</v>
      </c>
      <c r="G40" s="6" t="s">
        <v>30923</v>
      </c>
    </row>
    <row r="41" spans="1:12" x14ac:dyDescent="0.25">
      <c r="A41" t="s">
        <v>30852</v>
      </c>
      <c r="B41" t="s">
        <v>4839</v>
      </c>
      <c r="C41" t="s">
        <v>4842</v>
      </c>
      <c r="D41">
        <v>5130</v>
      </c>
      <c r="E41" t="s">
        <v>4845</v>
      </c>
      <c r="F41" t="s">
        <v>30881</v>
      </c>
      <c r="G41" s="6" t="s">
        <v>30924</v>
      </c>
      <c r="H41" s="6" t="s">
        <v>30960</v>
      </c>
      <c r="I41" s="6" t="s">
        <v>30983</v>
      </c>
      <c r="J41" s="6" t="s">
        <v>30992</v>
      </c>
      <c r="K41" s="6" t="s">
        <v>30997</v>
      </c>
      <c r="L41" s="6" t="s">
        <v>30999</v>
      </c>
    </row>
    <row r="42" spans="1:12" x14ac:dyDescent="0.25">
      <c r="A42" t="s">
        <v>30853</v>
      </c>
      <c r="B42" t="s">
        <v>4841</v>
      </c>
      <c r="C42" t="s">
        <v>4842</v>
      </c>
      <c r="D42">
        <v>5200</v>
      </c>
      <c r="E42" t="s">
        <v>4845</v>
      </c>
      <c r="F42" t="s">
        <v>30882</v>
      </c>
      <c r="G42" s="6" t="s">
        <v>30925</v>
      </c>
      <c r="H42" s="6" t="s">
        <v>30961</v>
      </c>
    </row>
    <row r="43" spans="1:12" x14ac:dyDescent="0.25">
      <c r="A43" t="s">
        <v>30854</v>
      </c>
      <c r="B43" t="s">
        <v>4841</v>
      </c>
      <c r="C43" t="s">
        <v>4842</v>
      </c>
      <c r="D43">
        <v>5300</v>
      </c>
      <c r="E43" t="s">
        <v>4845</v>
      </c>
      <c r="G43" s="6" t="s">
        <v>30926</v>
      </c>
    </row>
    <row r="44" spans="1:12" x14ac:dyDescent="0.25">
      <c r="A44" t="s">
        <v>30855</v>
      </c>
      <c r="B44" t="s">
        <v>4839</v>
      </c>
      <c r="C44" t="s">
        <v>4842</v>
      </c>
      <c r="D44">
        <v>5300</v>
      </c>
      <c r="E44" t="s">
        <v>4845</v>
      </c>
      <c r="G44" s="6" t="s">
        <v>30927</v>
      </c>
    </row>
    <row r="45" spans="1:12" x14ac:dyDescent="0.25">
      <c r="A45" t="s">
        <v>30856</v>
      </c>
      <c r="B45" t="s">
        <v>4841</v>
      </c>
      <c r="C45" t="s">
        <v>4842</v>
      </c>
      <c r="D45">
        <v>6000</v>
      </c>
      <c r="E45" t="s">
        <v>4845</v>
      </c>
      <c r="F45" t="s">
        <v>30883</v>
      </c>
      <c r="G45" s="6" t="s">
        <v>30928</v>
      </c>
      <c r="H45" s="6" t="s">
        <v>30962</v>
      </c>
      <c r="I45" s="6" t="s">
        <v>30984</v>
      </c>
      <c r="J45" s="6" t="s">
        <v>30993</v>
      </c>
      <c r="K45" s="6" t="s">
        <v>30998</v>
      </c>
      <c r="L45" s="6" t="s">
        <v>31000</v>
      </c>
    </row>
    <row r="46" spans="1:12" x14ac:dyDescent="0.25">
      <c r="A46" t="s">
        <v>30857</v>
      </c>
      <c r="B46" t="s">
        <v>4839</v>
      </c>
      <c r="C46" t="s">
        <v>4842</v>
      </c>
      <c r="D46">
        <v>6200</v>
      </c>
      <c r="E46" t="s">
        <v>4845</v>
      </c>
      <c r="F46" t="s">
        <v>30884</v>
      </c>
      <c r="G46" s="6" t="s">
        <v>30929</v>
      </c>
      <c r="H46" s="6" t="s">
        <v>30963</v>
      </c>
      <c r="I46" s="6" t="s">
        <v>30985</v>
      </c>
    </row>
    <row r="47" spans="1:12" x14ac:dyDescent="0.25">
      <c r="A47" t="s">
        <v>30858</v>
      </c>
      <c r="B47" t="s">
        <v>4841</v>
      </c>
      <c r="C47" t="s">
        <v>4842</v>
      </c>
      <c r="D47">
        <v>6700</v>
      </c>
      <c r="E47" t="s">
        <v>4845</v>
      </c>
      <c r="F47" t="s">
        <v>30876</v>
      </c>
      <c r="G47" s="6" t="s">
        <v>30930</v>
      </c>
      <c r="H47" s="6" t="s">
        <v>30964</v>
      </c>
    </row>
    <row r="48" spans="1:12" x14ac:dyDescent="0.25">
      <c r="A48" t="s">
        <v>30859</v>
      </c>
      <c r="B48" t="s">
        <v>4841</v>
      </c>
      <c r="C48" t="s">
        <v>4842</v>
      </c>
      <c r="D48">
        <v>7500</v>
      </c>
      <c r="E48" t="s">
        <v>4845</v>
      </c>
      <c r="G48" s="6" t="s">
        <v>30931</v>
      </c>
    </row>
    <row r="49" spans="1:8" x14ac:dyDescent="0.25">
      <c r="A49" t="s">
        <v>30860</v>
      </c>
      <c r="B49" t="s">
        <v>4841</v>
      </c>
      <c r="C49" t="s">
        <v>4842</v>
      </c>
      <c r="D49">
        <v>8400</v>
      </c>
      <c r="E49" t="s">
        <v>4845</v>
      </c>
      <c r="F49" t="s">
        <v>30876</v>
      </c>
      <c r="G49" s="6" t="s">
        <v>30932</v>
      </c>
      <c r="H49" s="6" t="s">
        <v>30965</v>
      </c>
    </row>
    <row r="50" spans="1:8" x14ac:dyDescent="0.25">
      <c r="A50" t="s">
        <v>30861</v>
      </c>
      <c r="B50" t="s">
        <v>4841</v>
      </c>
      <c r="C50" t="s">
        <v>4842</v>
      </c>
      <c r="D50">
        <v>9330</v>
      </c>
      <c r="E50" t="s">
        <v>4845</v>
      </c>
      <c r="F50" t="s">
        <v>30877</v>
      </c>
      <c r="G50" s="6" t="s">
        <v>30933</v>
      </c>
      <c r="H50" s="6" t="s">
        <v>30966</v>
      </c>
    </row>
  </sheetData>
  <hyperlinks>
    <hyperlink ref="G2" r:id="rId1" xr:uid="{00000000-0004-0000-0F00-000000000000}"/>
    <hyperlink ref="G3" r:id="rId2" xr:uid="{00000000-0004-0000-0F00-000001000000}"/>
    <hyperlink ref="H3" r:id="rId3" xr:uid="{00000000-0004-0000-0F00-000002000000}"/>
    <hyperlink ref="I3" r:id="rId4" xr:uid="{00000000-0004-0000-0F00-000003000000}"/>
    <hyperlink ref="J3" r:id="rId5" xr:uid="{00000000-0004-0000-0F00-000004000000}"/>
    <hyperlink ref="G4" r:id="rId6" xr:uid="{00000000-0004-0000-0F00-000005000000}"/>
    <hyperlink ref="G5" r:id="rId7" xr:uid="{00000000-0004-0000-0F00-000006000000}"/>
    <hyperlink ref="G6" r:id="rId8" xr:uid="{00000000-0004-0000-0F00-000007000000}"/>
    <hyperlink ref="H6" r:id="rId9" xr:uid="{00000000-0004-0000-0F00-000008000000}"/>
    <hyperlink ref="G7" r:id="rId10" xr:uid="{00000000-0004-0000-0F00-000009000000}"/>
    <hyperlink ref="H7" r:id="rId11" xr:uid="{00000000-0004-0000-0F00-00000A000000}"/>
    <hyperlink ref="G8" r:id="rId12" xr:uid="{00000000-0004-0000-0F00-00000B000000}"/>
    <hyperlink ref="H8" r:id="rId13" xr:uid="{00000000-0004-0000-0F00-00000C000000}"/>
    <hyperlink ref="I8" r:id="rId14" xr:uid="{00000000-0004-0000-0F00-00000D000000}"/>
    <hyperlink ref="G9" r:id="rId15" xr:uid="{00000000-0004-0000-0F00-00000E000000}"/>
    <hyperlink ref="G10" r:id="rId16" xr:uid="{00000000-0004-0000-0F00-00000F000000}"/>
    <hyperlink ref="G11" r:id="rId17" xr:uid="{00000000-0004-0000-0F00-000010000000}"/>
    <hyperlink ref="G12" r:id="rId18" xr:uid="{00000000-0004-0000-0F00-000011000000}"/>
    <hyperlink ref="H12" r:id="rId19" xr:uid="{00000000-0004-0000-0F00-000012000000}"/>
    <hyperlink ref="I12" r:id="rId20" xr:uid="{00000000-0004-0000-0F00-000013000000}"/>
    <hyperlink ref="G13" r:id="rId21" xr:uid="{00000000-0004-0000-0F00-000014000000}"/>
    <hyperlink ref="H13" r:id="rId22" xr:uid="{00000000-0004-0000-0F00-000015000000}"/>
    <hyperlink ref="G14" r:id="rId23" xr:uid="{00000000-0004-0000-0F00-000016000000}"/>
    <hyperlink ref="G15" r:id="rId24" xr:uid="{00000000-0004-0000-0F00-000017000000}"/>
    <hyperlink ref="G16" r:id="rId25" xr:uid="{00000000-0004-0000-0F00-000018000000}"/>
    <hyperlink ref="H16" r:id="rId26" xr:uid="{00000000-0004-0000-0F00-000019000000}"/>
    <hyperlink ref="I16" r:id="rId27" xr:uid="{00000000-0004-0000-0F00-00001A000000}"/>
    <hyperlink ref="J16" r:id="rId28" xr:uid="{00000000-0004-0000-0F00-00001B000000}"/>
    <hyperlink ref="G17" r:id="rId29" xr:uid="{00000000-0004-0000-0F00-00001C000000}"/>
    <hyperlink ref="H17" r:id="rId30" xr:uid="{00000000-0004-0000-0F00-00001D000000}"/>
    <hyperlink ref="I17" r:id="rId31" xr:uid="{00000000-0004-0000-0F00-00001E000000}"/>
    <hyperlink ref="G18" r:id="rId32" xr:uid="{00000000-0004-0000-0F00-00001F000000}"/>
    <hyperlink ref="H18" r:id="rId33" xr:uid="{00000000-0004-0000-0F00-000020000000}"/>
    <hyperlink ref="I18" r:id="rId34" xr:uid="{00000000-0004-0000-0F00-000021000000}"/>
    <hyperlink ref="G19" r:id="rId35" xr:uid="{00000000-0004-0000-0F00-000022000000}"/>
    <hyperlink ref="H19" r:id="rId36" xr:uid="{00000000-0004-0000-0F00-000023000000}"/>
    <hyperlink ref="I19" r:id="rId37" xr:uid="{00000000-0004-0000-0F00-000024000000}"/>
    <hyperlink ref="J19" r:id="rId38" xr:uid="{00000000-0004-0000-0F00-000025000000}"/>
    <hyperlink ref="G20" r:id="rId39" xr:uid="{00000000-0004-0000-0F00-000026000000}"/>
    <hyperlink ref="H20" r:id="rId40" xr:uid="{00000000-0004-0000-0F00-000027000000}"/>
    <hyperlink ref="I20" r:id="rId41" xr:uid="{00000000-0004-0000-0F00-000028000000}"/>
    <hyperlink ref="G21" r:id="rId42" xr:uid="{00000000-0004-0000-0F00-000029000000}"/>
    <hyperlink ref="H21" r:id="rId43" xr:uid="{00000000-0004-0000-0F00-00002A000000}"/>
    <hyperlink ref="G22" r:id="rId44" xr:uid="{00000000-0004-0000-0F00-00002B000000}"/>
    <hyperlink ref="G23" r:id="rId45" xr:uid="{00000000-0004-0000-0F00-00002C000000}"/>
    <hyperlink ref="H23" r:id="rId46" xr:uid="{00000000-0004-0000-0F00-00002D000000}"/>
    <hyperlink ref="I23" r:id="rId47" xr:uid="{00000000-0004-0000-0F00-00002E000000}"/>
    <hyperlink ref="G24" r:id="rId48" xr:uid="{00000000-0004-0000-0F00-00002F000000}"/>
    <hyperlink ref="H24" r:id="rId49" xr:uid="{00000000-0004-0000-0F00-000030000000}"/>
    <hyperlink ref="I24" r:id="rId50" xr:uid="{00000000-0004-0000-0F00-000031000000}"/>
    <hyperlink ref="G25" r:id="rId51" xr:uid="{00000000-0004-0000-0F00-000032000000}"/>
    <hyperlink ref="H25" r:id="rId52" xr:uid="{00000000-0004-0000-0F00-000033000000}"/>
    <hyperlink ref="G26" r:id="rId53" xr:uid="{00000000-0004-0000-0F00-000034000000}"/>
    <hyperlink ref="H26" r:id="rId54" xr:uid="{00000000-0004-0000-0F00-000035000000}"/>
    <hyperlink ref="I26" r:id="rId55" xr:uid="{00000000-0004-0000-0F00-000036000000}"/>
    <hyperlink ref="J26" r:id="rId56" xr:uid="{00000000-0004-0000-0F00-000037000000}"/>
    <hyperlink ref="K26" r:id="rId57" xr:uid="{00000000-0004-0000-0F00-000038000000}"/>
    <hyperlink ref="G27" r:id="rId58" xr:uid="{00000000-0004-0000-0F00-000039000000}"/>
    <hyperlink ref="H27" r:id="rId59" xr:uid="{00000000-0004-0000-0F00-00003A000000}"/>
    <hyperlink ref="G28" r:id="rId60" xr:uid="{00000000-0004-0000-0F00-00003B000000}"/>
    <hyperlink ref="H28" r:id="rId61" xr:uid="{00000000-0004-0000-0F00-00003C000000}"/>
    <hyperlink ref="G29" r:id="rId62" xr:uid="{00000000-0004-0000-0F00-00003D000000}"/>
    <hyperlink ref="H29" r:id="rId63" xr:uid="{00000000-0004-0000-0F00-00003E000000}"/>
    <hyperlink ref="G30" r:id="rId64" xr:uid="{00000000-0004-0000-0F00-00003F000000}"/>
    <hyperlink ref="H30" r:id="rId65" xr:uid="{00000000-0004-0000-0F00-000040000000}"/>
    <hyperlink ref="G31" r:id="rId66" xr:uid="{00000000-0004-0000-0F00-000041000000}"/>
    <hyperlink ref="H31" r:id="rId67" xr:uid="{00000000-0004-0000-0F00-000042000000}"/>
    <hyperlink ref="I31" r:id="rId68" xr:uid="{00000000-0004-0000-0F00-000043000000}"/>
    <hyperlink ref="G32" r:id="rId69" xr:uid="{00000000-0004-0000-0F00-000044000000}"/>
    <hyperlink ref="H32" r:id="rId70" xr:uid="{00000000-0004-0000-0F00-000045000000}"/>
    <hyperlink ref="I32" r:id="rId71" xr:uid="{00000000-0004-0000-0F00-000046000000}"/>
    <hyperlink ref="G33" r:id="rId72" xr:uid="{00000000-0004-0000-0F00-000047000000}"/>
    <hyperlink ref="G34" r:id="rId73" xr:uid="{00000000-0004-0000-0F00-000048000000}"/>
    <hyperlink ref="H34" r:id="rId74" xr:uid="{00000000-0004-0000-0F00-000049000000}"/>
    <hyperlink ref="I34" r:id="rId75" xr:uid="{00000000-0004-0000-0F00-00004A000000}"/>
    <hyperlink ref="G35" r:id="rId76" xr:uid="{00000000-0004-0000-0F00-00004B000000}"/>
    <hyperlink ref="H35" r:id="rId77" xr:uid="{00000000-0004-0000-0F00-00004C000000}"/>
    <hyperlink ref="G36" r:id="rId78" xr:uid="{00000000-0004-0000-0F00-00004D000000}"/>
    <hyperlink ref="H36" r:id="rId79" xr:uid="{00000000-0004-0000-0F00-00004E000000}"/>
    <hyperlink ref="I36" r:id="rId80" xr:uid="{00000000-0004-0000-0F00-00004F000000}"/>
    <hyperlink ref="J36" r:id="rId81" xr:uid="{00000000-0004-0000-0F00-000050000000}"/>
    <hyperlink ref="K36" r:id="rId82" xr:uid="{00000000-0004-0000-0F00-000051000000}"/>
    <hyperlink ref="G37" r:id="rId83" xr:uid="{00000000-0004-0000-0F00-000052000000}"/>
    <hyperlink ref="G38" r:id="rId84" xr:uid="{00000000-0004-0000-0F00-000053000000}"/>
    <hyperlink ref="H38" r:id="rId85" xr:uid="{00000000-0004-0000-0F00-000054000000}"/>
    <hyperlink ref="I38" r:id="rId86" xr:uid="{00000000-0004-0000-0F00-000055000000}"/>
    <hyperlink ref="J38" r:id="rId87" xr:uid="{00000000-0004-0000-0F00-000056000000}"/>
    <hyperlink ref="K38" r:id="rId88" xr:uid="{00000000-0004-0000-0F00-000057000000}"/>
    <hyperlink ref="G39" r:id="rId89" xr:uid="{00000000-0004-0000-0F00-000058000000}"/>
    <hyperlink ref="G40" r:id="rId90" xr:uid="{00000000-0004-0000-0F00-000059000000}"/>
    <hyperlink ref="G41" r:id="rId91" xr:uid="{00000000-0004-0000-0F00-00005A000000}"/>
    <hyperlink ref="H41" r:id="rId92" xr:uid="{00000000-0004-0000-0F00-00005B000000}"/>
    <hyperlink ref="I41" r:id="rId93" xr:uid="{00000000-0004-0000-0F00-00005C000000}"/>
    <hyperlink ref="J41" r:id="rId94" xr:uid="{00000000-0004-0000-0F00-00005D000000}"/>
    <hyperlink ref="K41" r:id="rId95" xr:uid="{00000000-0004-0000-0F00-00005E000000}"/>
    <hyperlink ref="L41" r:id="rId96" xr:uid="{00000000-0004-0000-0F00-00005F000000}"/>
    <hyperlink ref="G42" r:id="rId97" xr:uid="{00000000-0004-0000-0F00-000060000000}"/>
    <hyperlink ref="H42" r:id="rId98" xr:uid="{00000000-0004-0000-0F00-000061000000}"/>
    <hyperlink ref="G43" r:id="rId99" xr:uid="{00000000-0004-0000-0F00-000062000000}"/>
    <hyperlink ref="G44" r:id="rId100" xr:uid="{00000000-0004-0000-0F00-000063000000}"/>
    <hyperlink ref="G45" r:id="rId101" xr:uid="{00000000-0004-0000-0F00-000064000000}"/>
    <hyperlink ref="H45" r:id="rId102" xr:uid="{00000000-0004-0000-0F00-000065000000}"/>
    <hyperlink ref="I45" r:id="rId103" xr:uid="{00000000-0004-0000-0F00-000066000000}"/>
    <hyperlink ref="J45" r:id="rId104" xr:uid="{00000000-0004-0000-0F00-000067000000}"/>
    <hyperlink ref="K45" r:id="rId105" xr:uid="{00000000-0004-0000-0F00-000068000000}"/>
    <hyperlink ref="L45" r:id="rId106" xr:uid="{00000000-0004-0000-0F00-000069000000}"/>
    <hyperlink ref="G46" r:id="rId107" xr:uid="{00000000-0004-0000-0F00-00006A000000}"/>
    <hyperlink ref="H46" r:id="rId108" xr:uid="{00000000-0004-0000-0F00-00006B000000}"/>
    <hyperlink ref="I46" r:id="rId109" xr:uid="{00000000-0004-0000-0F00-00006C000000}"/>
    <hyperlink ref="G47" r:id="rId110" xr:uid="{00000000-0004-0000-0F00-00006D000000}"/>
    <hyperlink ref="H47" r:id="rId111" xr:uid="{00000000-0004-0000-0F00-00006E000000}"/>
    <hyperlink ref="G48" r:id="rId112" xr:uid="{00000000-0004-0000-0F00-00006F000000}"/>
    <hyperlink ref="G49" r:id="rId113" xr:uid="{00000000-0004-0000-0F00-000070000000}"/>
    <hyperlink ref="H49" r:id="rId114" xr:uid="{00000000-0004-0000-0F00-000071000000}"/>
    <hyperlink ref="G50" r:id="rId115" xr:uid="{00000000-0004-0000-0F00-000072000000}"/>
    <hyperlink ref="H50" r:id="rId116" xr:uid="{00000000-0004-0000-0F00-00007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General info</vt:lpstr>
      <vt:lpstr>Pubmed_search</vt:lpstr>
      <vt:lpstr>diseases</vt:lpstr>
      <vt:lpstr>open_target_association</vt:lpstr>
      <vt:lpstr>expression</vt:lpstr>
      <vt:lpstr>genotypes</vt:lpstr>
      <vt:lpstr>isoforms</vt:lpstr>
      <vt:lpstr>variants_mutants</vt:lpstr>
      <vt:lpstr>Structure</vt:lpstr>
      <vt:lpstr>Pockets</vt:lpstr>
      <vt:lpstr>Binding</vt:lpstr>
      <vt:lpstr>Dose_response</vt:lpstr>
      <vt:lpstr>Percent_inhibition</vt:lpstr>
      <vt:lpstr>Other_bioactivities</vt:lpstr>
      <vt:lpstr>BindingDB</vt:lpstr>
      <vt:lpstr>Commercial compounds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Stephane De Cesco</cp:lastModifiedBy>
  <dcterms:created xsi:type="dcterms:W3CDTF">2020-01-24T10:21:20Z</dcterms:created>
  <dcterms:modified xsi:type="dcterms:W3CDTF">2020-01-24T11:14:11Z</dcterms:modified>
</cp:coreProperties>
</file>